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F:\Departamento organizar\"/>
    </mc:Choice>
  </mc:AlternateContent>
  <xr:revisionPtr revIDLastSave="0" documentId="13_ncr:1_{53103AC1-8E4F-4DD2-B19B-2CAAD62474BE}" xr6:coauthVersionLast="47" xr6:coauthVersionMax="47" xr10:uidLastSave="{00000000-0000-0000-0000-000000000000}"/>
  <bookViews>
    <workbookView xWindow="-110" yWindow="-110" windowWidth="19420" windowHeight="10420" tabRatio="953" xr2:uid="{600984E4-BD3E-40B5-8E72-0819C6A03F92}"/>
  </bookViews>
  <sheets>
    <sheet name="BASE" sheetId="9" r:id="rId1"/>
    <sheet name="COM MARGENS ANUAL" sheetId="10" r:id="rId2"/>
    <sheet name="COM MARGENS" sheetId="1" r:id="rId3"/>
    <sheet name="ANALYTICAL CLIENT" sheetId="2" r:id="rId4"/>
    <sheet name="SYNTHETIC CLIENT" sheetId="3" r:id="rId5"/>
    <sheet name="ANALYTICAL PRODUCT" sheetId="4" r:id="rId6"/>
    <sheet name="SYNTHETIC PRODUCT" sheetId="5" r:id="rId7"/>
    <sheet name="ANALYTICAL ORIGIN " sheetId="7" r:id="rId8"/>
    <sheet name="ORIGEM " sheetId="6" r:id="rId9"/>
    <sheet name="EXPORT" sheetId="8" r:id="rId10"/>
  </sheets>
  <externalReferences>
    <externalReference r:id="rId11"/>
  </externalReferences>
  <definedNames>
    <definedName name="Consulta_de_CIGAM_1" localSheetId="0" hidden="1">BASE!$A$3:$U$4733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156" i="9" l="1"/>
  <c r="T4157" i="9"/>
  <c r="T3595" i="9"/>
  <c r="T3596" i="9"/>
  <c r="T3597" i="9"/>
  <c r="T3598" i="9"/>
  <c r="T3599" i="9"/>
  <c r="T3600" i="9"/>
  <c r="T3601" i="9"/>
  <c r="T3602" i="9"/>
  <c r="T3603" i="9"/>
  <c r="T3604" i="9"/>
  <c r="T3605" i="9"/>
  <c r="T3606" i="9"/>
  <c r="T3607" i="9"/>
  <c r="T3608" i="9"/>
  <c r="T3609" i="9"/>
  <c r="T3610" i="9"/>
  <c r="T3611" i="9"/>
  <c r="T3612" i="9"/>
  <c r="T3613" i="9"/>
  <c r="T3614" i="9"/>
  <c r="T3615" i="9"/>
  <c r="T3616" i="9"/>
  <c r="T3617" i="9"/>
  <c r="T3618" i="9"/>
  <c r="T3619" i="9"/>
  <c r="T3620" i="9"/>
  <c r="T3621" i="9"/>
  <c r="T3622" i="9"/>
  <c r="T3623" i="9"/>
  <c r="T3624" i="9"/>
  <c r="T3625" i="9"/>
  <c r="T3626" i="9"/>
  <c r="T3627" i="9"/>
  <c r="T3628" i="9"/>
  <c r="T3629" i="9"/>
  <c r="T3630" i="9"/>
  <c r="T3631" i="9"/>
  <c r="T3632" i="9"/>
  <c r="T3633" i="9"/>
  <c r="T3634" i="9"/>
  <c r="T3635" i="9"/>
  <c r="T3636" i="9"/>
  <c r="T3637" i="9"/>
  <c r="T3638" i="9"/>
  <c r="T3639" i="9"/>
  <c r="T3640" i="9"/>
  <c r="T3641" i="9"/>
  <c r="T3642" i="9"/>
  <c r="T3643" i="9"/>
  <c r="T3644" i="9"/>
  <c r="T3645" i="9"/>
  <c r="T3646" i="9"/>
  <c r="T3647" i="9"/>
  <c r="T3648" i="9"/>
  <c r="T3649" i="9"/>
  <c r="T3650" i="9"/>
  <c r="T3651" i="9"/>
  <c r="T3652" i="9"/>
  <c r="T3653" i="9"/>
  <c r="T3654" i="9"/>
  <c r="T3655" i="9"/>
  <c r="T3656" i="9"/>
  <c r="T3657" i="9"/>
  <c r="T3658" i="9"/>
  <c r="T3659" i="9"/>
  <c r="T3660" i="9"/>
  <c r="T3661" i="9"/>
  <c r="T3662" i="9"/>
  <c r="T3663" i="9"/>
  <c r="T3664" i="9"/>
  <c r="T3665" i="9"/>
  <c r="T3666" i="9"/>
  <c r="T3667" i="9"/>
  <c r="T3668" i="9"/>
  <c r="T3669" i="9"/>
  <c r="T3670" i="9"/>
  <c r="T3671" i="9"/>
  <c r="T3672" i="9"/>
  <c r="T3673" i="9"/>
  <c r="T3674" i="9"/>
  <c r="T3675" i="9"/>
  <c r="T3676" i="9"/>
  <c r="T3677" i="9"/>
  <c r="T3678" i="9"/>
  <c r="T3679" i="9"/>
  <c r="T3680" i="9"/>
  <c r="T3681" i="9"/>
  <c r="T3682" i="9"/>
  <c r="T3683" i="9"/>
  <c r="T3684" i="9"/>
  <c r="T3685" i="9"/>
  <c r="T3686" i="9"/>
  <c r="T3687" i="9"/>
  <c r="T3688" i="9"/>
  <c r="T3689" i="9"/>
  <c r="T3690" i="9"/>
  <c r="T3691" i="9"/>
  <c r="T3692" i="9"/>
  <c r="T3693" i="9"/>
  <c r="T4158" i="9"/>
  <c r="T4159" i="9"/>
  <c r="T4160" i="9"/>
  <c r="T4161" i="9"/>
  <c r="T4162" i="9"/>
  <c r="T4163" i="9"/>
  <c r="T4164" i="9"/>
  <c r="T4165" i="9"/>
  <c r="T4166" i="9"/>
  <c r="T4167" i="9"/>
  <c r="T4168" i="9"/>
  <c r="T4169" i="9"/>
  <c r="T4170" i="9"/>
  <c r="T4171" i="9"/>
  <c r="T4172" i="9"/>
  <c r="T4173" i="9"/>
  <c r="T4174" i="9"/>
  <c r="T4175" i="9"/>
  <c r="T4176" i="9"/>
  <c r="T4177" i="9"/>
  <c r="T4178" i="9"/>
  <c r="T4179" i="9"/>
  <c r="T4180" i="9"/>
  <c r="T4181" i="9"/>
  <c r="T4182" i="9"/>
  <c r="T3694" i="9"/>
  <c r="T3695" i="9"/>
  <c r="T4183" i="9"/>
  <c r="T4681" i="9"/>
  <c r="T4682" i="9"/>
  <c r="T4683" i="9"/>
  <c r="T4684" i="9"/>
  <c r="T4685" i="9"/>
  <c r="T4686" i="9"/>
  <c r="T4662" i="9"/>
  <c r="T4639" i="9"/>
  <c r="T4663" i="9"/>
  <c r="T4664" i="9"/>
  <c r="T4665" i="9"/>
  <c r="T4666" i="9"/>
  <c r="T4667" i="9"/>
  <c r="T4668" i="9"/>
  <c r="T4669" i="9"/>
  <c r="T4670" i="9"/>
  <c r="T4671" i="9"/>
  <c r="T4672" i="9"/>
  <c r="T4673" i="9"/>
  <c r="T4674" i="9"/>
  <c r="T4675" i="9"/>
  <c r="T4184" i="9"/>
  <c r="T4185" i="9"/>
  <c r="T4687" i="9"/>
  <c r="T4688" i="9"/>
  <c r="T4689" i="9"/>
  <c r="T4690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4186" i="9"/>
  <c r="T4187" i="9"/>
  <c r="T4188" i="9"/>
  <c r="T4189" i="9"/>
  <c r="T3696" i="9"/>
  <c r="T3697" i="9"/>
  <c r="T3698" i="9"/>
  <c r="T4190" i="9"/>
  <c r="T4691" i="9"/>
  <c r="T4692" i="9"/>
  <c r="T4693" i="9"/>
  <c r="T4694" i="9"/>
  <c r="T4695" i="9"/>
  <c r="T4696" i="9"/>
  <c r="T4697" i="9"/>
  <c r="T4698" i="9"/>
  <c r="T4191" i="9"/>
  <c r="T4192" i="9"/>
  <c r="T4193" i="9"/>
  <c r="T4194" i="9"/>
  <c r="T4195" i="9"/>
  <c r="T4196" i="9"/>
  <c r="T4197" i="9"/>
  <c r="T4198" i="9"/>
  <c r="T4199" i="9"/>
  <c r="T4200" i="9"/>
  <c r="T4201" i="9"/>
  <c r="T4202" i="9"/>
  <c r="T4203" i="9"/>
  <c r="T4204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4205" i="9"/>
  <c r="T4206" i="9"/>
  <c r="T4207" i="9"/>
  <c r="T4208" i="9"/>
  <c r="T4209" i="9"/>
  <c r="T4210" i="9"/>
  <c r="T4211" i="9"/>
  <c r="T4212" i="9"/>
  <c r="T4213" i="9"/>
  <c r="T4214" i="9"/>
  <c r="T4215" i="9"/>
  <c r="T4216" i="9"/>
  <c r="T4217" i="9"/>
  <c r="T4218" i="9"/>
  <c r="T4219" i="9"/>
  <c r="T4220" i="9"/>
  <c r="T4221" i="9"/>
  <c r="T3699" i="9"/>
  <c r="T3700" i="9"/>
  <c r="T3701" i="9"/>
  <c r="T3702" i="9"/>
  <c r="T3703" i="9"/>
  <c r="T3704" i="9"/>
  <c r="T3705" i="9"/>
  <c r="T3706" i="9"/>
  <c r="T3707" i="9"/>
  <c r="T3708" i="9"/>
  <c r="T3709" i="9"/>
  <c r="T3710" i="9"/>
  <c r="T3711" i="9"/>
  <c r="T3712" i="9"/>
  <c r="T3713" i="9"/>
  <c r="T3714" i="9"/>
  <c r="T3715" i="9"/>
  <c r="T3716" i="9"/>
  <c r="T3717" i="9"/>
  <c r="T3718" i="9"/>
  <c r="T3719" i="9"/>
  <c r="T3720" i="9"/>
  <c r="T3721" i="9"/>
  <c r="T3722" i="9"/>
  <c r="T3723" i="9"/>
  <c r="T3724" i="9"/>
  <c r="T3725" i="9"/>
  <c r="T3726" i="9"/>
  <c r="T3727" i="9"/>
  <c r="T3728" i="9"/>
  <c r="T3729" i="9"/>
  <c r="T3730" i="9"/>
  <c r="T3731" i="9"/>
  <c r="T3732" i="9"/>
  <c r="T3733" i="9"/>
  <c r="T3734" i="9"/>
  <c r="T3735" i="9"/>
  <c r="T3736" i="9"/>
  <c r="T3737" i="9"/>
  <c r="T3738" i="9"/>
  <c r="T3739" i="9"/>
  <c r="T3740" i="9"/>
  <c r="T3741" i="9"/>
  <c r="T3742" i="9"/>
  <c r="T3743" i="9"/>
  <c r="T3744" i="9"/>
  <c r="T3745" i="9"/>
  <c r="T3746" i="9"/>
  <c r="T3747" i="9"/>
  <c r="T3748" i="9"/>
  <c r="T3749" i="9"/>
  <c r="T3750" i="9"/>
  <c r="T3751" i="9"/>
  <c r="T3752" i="9"/>
  <c r="T3753" i="9"/>
  <c r="T3754" i="9"/>
  <c r="T3755" i="9"/>
  <c r="T3756" i="9"/>
  <c r="T3757" i="9"/>
  <c r="T3758" i="9"/>
  <c r="T3759" i="9"/>
  <c r="T3760" i="9"/>
  <c r="T3761" i="9"/>
  <c r="T3762" i="9"/>
  <c r="T3763" i="9"/>
  <c r="T3764" i="9"/>
  <c r="T3765" i="9"/>
  <c r="T3766" i="9"/>
  <c r="T3767" i="9"/>
  <c r="T3768" i="9"/>
  <c r="T3769" i="9"/>
  <c r="T3770" i="9"/>
  <c r="T3771" i="9"/>
  <c r="T3772" i="9"/>
  <c r="T3773" i="9"/>
  <c r="T3774" i="9"/>
  <c r="T3775" i="9"/>
  <c r="T3776" i="9"/>
  <c r="T3777" i="9"/>
  <c r="T3778" i="9"/>
  <c r="T3779" i="9"/>
  <c r="T3780" i="9"/>
  <c r="T3781" i="9"/>
  <c r="T3782" i="9"/>
  <c r="T3783" i="9"/>
  <c r="T3784" i="9"/>
  <c r="T4222" i="9"/>
  <c r="T4699" i="9"/>
  <c r="T4700" i="9"/>
  <c r="T4223" i="9"/>
  <c r="T4224" i="9"/>
  <c r="T4225" i="9"/>
  <c r="T4226" i="9"/>
  <c r="T4227" i="9"/>
  <c r="T4228" i="9"/>
  <c r="T4229" i="9"/>
  <c r="T4230" i="9"/>
  <c r="T3785" i="9"/>
  <c r="T3786" i="9"/>
  <c r="T3787" i="9"/>
  <c r="T3788" i="9"/>
  <c r="T3789" i="9"/>
  <c r="T3790" i="9"/>
  <c r="T3791" i="9"/>
  <c r="T3792" i="9"/>
  <c r="T3793" i="9"/>
  <c r="T3794" i="9"/>
  <c r="T3795" i="9"/>
  <c r="T3796" i="9"/>
  <c r="T3797" i="9"/>
  <c r="T3798" i="9"/>
  <c r="T4701" i="9"/>
  <c r="T4702" i="9"/>
  <c r="T4703" i="9"/>
  <c r="T4704" i="9"/>
  <c r="T4705" i="9"/>
  <c r="T4706" i="9"/>
  <c r="T4707" i="9"/>
  <c r="T4708" i="9"/>
  <c r="T4709" i="9"/>
  <c r="T4710" i="9"/>
  <c r="T4711" i="9"/>
  <c r="T4712" i="9"/>
  <c r="T4713" i="9"/>
  <c r="T4714" i="9"/>
  <c r="T4715" i="9"/>
  <c r="T4716" i="9"/>
  <c r="T4717" i="9"/>
  <c r="T4718" i="9"/>
  <c r="T4719" i="9"/>
  <c r="T4720" i="9"/>
  <c r="T4721" i="9"/>
  <c r="T4722" i="9"/>
  <c r="T4723" i="9"/>
  <c r="T4724" i="9"/>
  <c r="T4725" i="9"/>
  <c r="T4726" i="9"/>
  <c r="T4727" i="9"/>
  <c r="T4728" i="9"/>
  <c r="T4729" i="9"/>
  <c r="T4730" i="9"/>
  <c r="T4231" i="9"/>
  <c r="T4232" i="9"/>
  <c r="T4233" i="9"/>
  <c r="T4234" i="9"/>
  <c r="T4235" i="9"/>
  <c r="T4236" i="9"/>
  <c r="T4237" i="9"/>
  <c r="T4238" i="9"/>
  <c r="T4239" i="9"/>
  <c r="T4240" i="9"/>
  <c r="T4241" i="9"/>
  <c r="T4242" i="9"/>
  <c r="T4243" i="9"/>
  <c r="T4244" i="9"/>
  <c r="T4245" i="9"/>
  <c r="T4246" i="9"/>
  <c r="T4247" i="9"/>
  <c r="T4248" i="9"/>
  <c r="T4249" i="9"/>
  <c r="T4250" i="9"/>
  <c r="T4251" i="9"/>
  <c r="T4252" i="9"/>
  <c r="T4253" i="9"/>
  <c r="T4254" i="9"/>
  <c r="T4255" i="9"/>
  <c r="T4256" i="9"/>
  <c r="T4257" i="9"/>
  <c r="T4258" i="9"/>
  <c r="T4259" i="9"/>
  <c r="T4260" i="9"/>
  <c r="T4261" i="9"/>
  <c r="T4262" i="9"/>
  <c r="T4263" i="9"/>
  <c r="T4264" i="9"/>
  <c r="T4265" i="9"/>
  <c r="T4266" i="9"/>
  <c r="T4267" i="9"/>
  <c r="T4268" i="9"/>
  <c r="T4269" i="9"/>
  <c r="T4270" i="9"/>
  <c r="T4271" i="9"/>
  <c r="T4272" i="9"/>
  <c r="T4273" i="9"/>
  <c r="T4274" i="9"/>
  <c r="T4275" i="9"/>
  <c r="T4276" i="9"/>
  <c r="T4277" i="9"/>
  <c r="T4278" i="9"/>
  <c r="T4279" i="9"/>
  <c r="T4280" i="9"/>
  <c r="T4281" i="9"/>
  <c r="T4282" i="9"/>
  <c r="T4283" i="9"/>
  <c r="T4284" i="9"/>
  <c r="T4285" i="9"/>
  <c r="T4286" i="9"/>
  <c r="T4287" i="9"/>
  <c r="T4288" i="9"/>
  <c r="T4289" i="9"/>
  <c r="T4290" i="9"/>
  <c r="T4291" i="9"/>
  <c r="T4292" i="9"/>
  <c r="T4293" i="9"/>
  <c r="T4294" i="9"/>
  <c r="T4295" i="9"/>
  <c r="T4296" i="9"/>
  <c r="T4297" i="9"/>
  <c r="T4298" i="9"/>
  <c r="T4299" i="9"/>
  <c r="T4300" i="9"/>
  <c r="T4301" i="9"/>
  <c r="T4302" i="9"/>
  <c r="T4303" i="9"/>
  <c r="T4304" i="9"/>
  <c r="T4305" i="9"/>
  <c r="T4306" i="9"/>
  <c r="T4307" i="9"/>
  <c r="T4308" i="9"/>
  <c r="T4309" i="9"/>
  <c r="T4310" i="9"/>
  <c r="T4311" i="9"/>
  <c r="T4312" i="9"/>
  <c r="T4313" i="9"/>
  <c r="T4314" i="9"/>
  <c r="T4315" i="9"/>
  <c r="T4316" i="9"/>
  <c r="T4317" i="9"/>
  <c r="T4318" i="9"/>
  <c r="T4319" i="9"/>
  <c r="T4320" i="9"/>
  <c r="T4321" i="9"/>
  <c r="T4322" i="9"/>
  <c r="T4323" i="9"/>
  <c r="T4324" i="9"/>
  <c r="T4325" i="9"/>
  <c r="T4326" i="9"/>
  <c r="T4327" i="9"/>
  <c r="T4328" i="9"/>
  <c r="T4329" i="9"/>
  <c r="T4330" i="9"/>
  <c r="T4331" i="9"/>
  <c r="T4332" i="9"/>
  <c r="T4333" i="9"/>
  <c r="T4334" i="9"/>
  <c r="T4335" i="9"/>
  <c r="T4336" i="9"/>
  <c r="T4337" i="9"/>
  <c r="T4338" i="9"/>
  <c r="T4339" i="9"/>
  <c r="T4340" i="9"/>
  <c r="T4341" i="9"/>
  <c r="T4342" i="9"/>
  <c r="T4343" i="9"/>
  <c r="T4344" i="9"/>
  <c r="T4345" i="9"/>
  <c r="T4346" i="9"/>
  <c r="T4347" i="9"/>
  <c r="T4348" i="9"/>
  <c r="T4349" i="9"/>
  <c r="T4350" i="9"/>
  <c r="T4351" i="9"/>
  <c r="T4352" i="9"/>
  <c r="T4353" i="9"/>
  <c r="T4354" i="9"/>
  <c r="T4355" i="9"/>
  <c r="T4356" i="9"/>
  <c r="T4357" i="9"/>
  <c r="T4358" i="9"/>
  <c r="T4359" i="9"/>
  <c r="T4360" i="9"/>
  <c r="T4361" i="9"/>
  <c r="T4362" i="9"/>
  <c r="T4363" i="9"/>
  <c r="T4364" i="9"/>
  <c r="T4365" i="9"/>
  <c r="T4366" i="9"/>
  <c r="T4367" i="9"/>
  <c r="T4368" i="9"/>
  <c r="T4369" i="9"/>
  <c r="T4370" i="9"/>
  <c r="T4371" i="9"/>
  <c r="T4372" i="9"/>
  <c r="T4373" i="9"/>
  <c r="T4374" i="9"/>
  <c r="T4375" i="9"/>
  <c r="T4376" i="9"/>
  <c r="T4377" i="9"/>
  <c r="T4378" i="9"/>
  <c r="T4379" i="9"/>
  <c r="T4380" i="9"/>
  <c r="T4381" i="9"/>
  <c r="T4382" i="9"/>
  <c r="T4383" i="9"/>
  <c r="T4384" i="9"/>
  <c r="T4385" i="9"/>
  <c r="T4386" i="9"/>
  <c r="T4387" i="9"/>
  <c r="T4388" i="9"/>
  <c r="T4389" i="9"/>
  <c r="T4390" i="9"/>
  <c r="T4676" i="9"/>
  <c r="T4677" i="9"/>
  <c r="T4678" i="9"/>
  <c r="T4391" i="9"/>
  <c r="T4392" i="9"/>
  <c r="T4393" i="9"/>
  <c r="T4394" i="9"/>
  <c r="T4395" i="9"/>
  <c r="T4396" i="9"/>
  <c r="T4397" i="9"/>
  <c r="T4398" i="9"/>
  <c r="T4399" i="9"/>
  <c r="T4400" i="9"/>
  <c r="T4401" i="9"/>
  <c r="T4402" i="9"/>
  <c r="T4403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T592" i="9"/>
  <c r="T593" i="9"/>
  <c r="T594" i="9"/>
  <c r="T595" i="9"/>
  <c r="T596" i="9"/>
  <c r="T597" i="9"/>
  <c r="T598" i="9"/>
  <c r="T599" i="9"/>
  <c r="T600" i="9"/>
  <c r="T601" i="9"/>
  <c r="T602" i="9"/>
  <c r="T603" i="9"/>
  <c r="T604" i="9"/>
  <c r="T605" i="9"/>
  <c r="T606" i="9"/>
  <c r="T607" i="9"/>
  <c r="T608" i="9"/>
  <c r="T609" i="9"/>
  <c r="T610" i="9"/>
  <c r="T611" i="9"/>
  <c r="T612" i="9"/>
  <c r="T613" i="9"/>
  <c r="T614" i="9"/>
  <c r="T615" i="9"/>
  <c r="T616" i="9"/>
  <c r="T617" i="9"/>
  <c r="T618" i="9"/>
  <c r="T619" i="9"/>
  <c r="T620" i="9"/>
  <c r="T621" i="9"/>
  <c r="T622" i="9"/>
  <c r="T623" i="9"/>
  <c r="T624" i="9"/>
  <c r="T625" i="9"/>
  <c r="T626" i="9"/>
  <c r="T627" i="9"/>
  <c r="T628" i="9"/>
  <c r="T629" i="9"/>
  <c r="T630" i="9"/>
  <c r="T631" i="9"/>
  <c r="T632" i="9"/>
  <c r="T633" i="9"/>
  <c r="T634" i="9"/>
  <c r="T635" i="9"/>
  <c r="T636" i="9"/>
  <c r="T637" i="9"/>
  <c r="T638" i="9"/>
  <c r="T639" i="9"/>
  <c r="T640" i="9"/>
  <c r="T641" i="9"/>
  <c r="T642" i="9"/>
  <c r="T643" i="9"/>
  <c r="T644" i="9"/>
  <c r="T645" i="9"/>
  <c r="T646" i="9"/>
  <c r="T647" i="9"/>
  <c r="T648" i="9"/>
  <c r="T649" i="9"/>
  <c r="T650" i="9"/>
  <c r="T651" i="9"/>
  <c r="T652" i="9"/>
  <c r="T653" i="9"/>
  <c r="T654" i="9"/>
  <c r="T655" i="9"/>
  <c r="T656" i="9"/>
  <c r="T657" i="9"/>
  <c r="T658" i="9"/>
  <c r="T659" i="9"/>
  <c r="T660" i="9"/>
  <c r="T661" i="9"/>
  <c r="T662" i="9"/>
  <c r="T663" i="9"/>
  <c r="T664" i="9"/>
  <c r="T665" i="9"/>
  <c r="T666" i="9"/>
  <c r="T667" i="9"/>
  <c r="T668" i="9"/>
  <c r="T669" i="9"/>
  <c r="T670" i="9"/>
  <c r="T671" i="9"/>
  <c r="T672" i="9"/>
  <c r="T673" i="9"/>
  <c r="T674" i="9"/>
  <c r="T675" i="9"/>
  <c r="T676" i="9"/>
  <c r="T677" i="9"/>
  <c r="T678" i="9"/>
  <c r="T679" i="9"/>
  <c r="T680" i="9"/>
  <c r="T681" i="9"/>
  <c r="T682" i="9"/>
  <c r="T683" i="9"/>
  <c r="T684" i="9"/>
  <c r="T685" i="9"/>
  <c r="T686" i="9"/>
  <c r="T687" i="9"/>
  <c r="T688" i="9"/>
  <c r="T689" i="9"/>
  <c r="T690" i="9"/>
  <c r="T691" i="9"/>
  <c r="T692" i="9"/>
  <c r="T693" i="9"/>
  <c r="T694" i="9"/>
  <c r="T695" i="9"/>
  <c r="T696" i="9"/>
  <c r="T697" i="9"/>
  <c r="T698" i="9"/>
  <c r="T699" i="9"/>
  <c r="T700" i="9"/>
  <c r="T701" i="9"/>
  <c r="T702" i="9"/>
  <c r="T703" i="9"/>
  <c r="T704" i="9"/>
  <c r="T705" i="9"/>
  <c r="T706" i="9"/>
  <c r="T707" i="9"/>
  <c r="T708" i="9"/>
  <c r="T709" i="9"/>
  <c r="T710" i="9"/>
  <c r="T711" i="9"/>
  <c r="T712" i="9"/>
  <c r="T713" i="9"/>
  <c r="T714" i="9"/>
  <c r="T715" i="9"/>
  <c r="T716" i="9"/>
  <c r="T717" i="9"/>
  <c r="T718" i="9"/>
  <c r="T719" i="9"/>
  <c r="T720" i="9"/>
  <c r="T721" i="9"/>
  <c r="T722" i="9"/>
  <c r="T723" i="9"/>
  <c r="T724" i="9"/>
  <c r="T725" i="9"/>
  <c r="T726" i="9"/>
  <c r="T727" i="9"/>
  <c r="T728" i="9"/>
  <c r="T729" i="9"/>
  <c r="T730" i="9"/>
  <c r="T731" i="9"/>
  <c r="T732" i="9"/>
  <c r="T733" i="9"/>
  <c r="T734" i="9"/>
  <c r="T735" i="9"/>
  <c r="T736" i="9"/>
  <c r="T737" i="9"/>
  <c r="T738" i="9"/>
  <c r="T739" i="9"/>
  <c r="T740" i="9"/>
  <c r="T741" i="9"/>
  <c r="T742" i="9"/>
  <c r="T743" i="9"/>
  <c r="T744" i="9"/>
  <c r="T745" i="9"/>
  <c r="T746" i="9"/>
  <c r="T747" i="9"/>
  <c r="T748" i="9"/>
  <c r="T749" i="9"/>
  <c r="T750" i="9"/>
  <c r="T751" i="9"/>
  <c r="T752" i="9"/>
  <c r="T753" i="9"/>
  <c r="T754" i="9"/>
  <c r="T755" i="9"/>
  <c r="T756" i="9"/>
  <c r="T757" i="9"/>
  <c r="T758" i="9"/>
  <c r="T759" i="9"/>
  <c r="T760" i="9"/>
  <c r="T761" i="9"/>
  <c r="T762" i="9"/>
  <c r="T763" i="9"/>
  <c r="T764" i="9"/>
  <c r="T765" i="9"/>
  <c r="T766" i="9"/>
  <c r="T767" i="9"/>
  <c r="T768" i="9"/>
  <c r="T769" i="9"/>
  <c r="T770" i="9"/>
  <c r="T771" i="9"/>
  <c r="T772" i="9"/>
  <c r="T773" i="9"/>
  <c r="T774" i="9"/>
  <c r="T775" i="9"/>
  <c r="T776" i="9"/>
  <c r="T777" i="9"/>
  <c r="T778" i="9"/>
  <c r="T779" i="9"/>
  <c r="T780" i="9"/>
  <c r="T781" i="9"/>
  <c r="T782" i="9"/>
  <c r="T783" i="9"/>
  <c r="T784" i="9"/>
  <c r="T785" i="9"/>
  <c r="T786" i="9"/>
  <c r="T787" i="9"/>
  <c r="T788" i="9"/>
  <c r="T789" i="9"/>
  <c r="T790" i="9"/>
  <c r="T791" i="9"/>
  <c r="T792" i="9"/>
  <c r="T793" i="9"/>
  <c r="T794" i="9"/>
  <c r="T795" i="9"/>
  <c r="T796" i="9"/>
  <c r="T797" i="9"/>
  <c r="T798" i="9"/>
  <c r="T799" i="9"/>
  <c r="T800" i="9"/>
  <c r="T801" i="9"/>
  <c r="T802" i="9"/>
  <c r="T803" i="9"/>
  <c r="T804" i="9"/>
  <c r="T805" i="9"/>
  <c r="T806" i="9"/>
  <c r="T807" i="9"/>
  <c r="T808" i="9"/>
  <c r="T809" i="9"/>
  <c r="T810" i="9"/>
  <c r="T811" i="9"/>
  <c r="T812" i="9"/>
  <c r="T813" i="9"/>
  <c r="T814" i="9"/>
  <c r="T815" i="9"/>
  <c r="T816" i="9"/>
  <c r="T817" i="9"/>
  <c r="T818" i="9"/>
  <c r="T819" i="9"/>
  <c r="T820" i="9"/>
  <c r="T821" i="9"/>
  <c r="T822" i="9"/>
  <c r="T823" i="9"/>
  <c r="T824" i="9"/>
  <c r="T825" i="9"/>
  <c r="T826" i="9"/>
  <c r="T827" i="9"/>
  <c r="T828" i="9"/>
  <c r="T829" i="9"/>
  <c r="T830" i="9"/>
  <c r="T831" i="9"/>
  <c r="T832" i="9"/>
  <c r="T833" i="9"/>
  <c r="T834" i="9"/>
  <c r="T835" i="9"/>
  <c r="T836" i="9"/>
  <c r="T837" i="9"/>
  <c r="T838" i="9"/>
  <c r="T839" i="9"/>
  <c r="T840" i="9"/>
  <c r="T841" i="9"/>
  <c r="T842" i="9"/>
  <c r="T843" i="9"/>
  <c r="T844" i="9"/>
  <c r="T845" i="9"/>
  <c r="T846" i="9"/>
  <c r="T847" i="9"/>
  <c r="T848" i="9"/>
  <c r="T849" i="9"/>
  <c r="T850" i="9"/>
  <c r="T851" i="9"/>
  <c r="T852" i="9"/>
  <c r="T853" i="9"/>
  <c r="T854" i="9"/>
  <c r="T855" i="9"/>
  <c r="T856" i="9"/>
  <c r="T857" i="9"/>
  <c r="T858" i="9"/>
  <c r="T859" i="9"/>
  <c r="T860" i="9"/>
  <c r="T861" i="9"/>
  <c r="T862" i="9"/>
  <c r="T863" i="9"/>
  <c r="T864" i="9"/>
  <c r="T865" i="9"/>
  <c r="T866" i="9"/>
  <c r="T867" i="9"/>
  <c r="T868" i="9"/>
  <c r="T869" i="9"/>
  <c r="T870" i="9"/>
  <c r="T871" i="9"/>
  <c r="T872" i="9"/>
  <c r="T873" i="9"/>
  <c r="T874" i="9"/>
  <c r="T875" i="9"/>
  <c r="T876" i="9"/>
  <c r="T877" i="9"/>
  <c r="T878" i="9"/>
  <c r="T879" i="9"/>
  <c r="T880" i="9"/>
  <c r="T881" i="9"/>
  <c r="T882" i="9"/>
  <c r="T883" i="9"/>
  <c r="T884" i="9"/>
  <c r="T885" i="9"/>
  <c r="T886" i="9"/>
  <c r="T887" i="9"/>
  <c r="T888" i="9"/>
  <c r="T889" i="9"/>
  <c r="T890" i="9"/>
  <c r="T891" i="9"/>
  <c r="T892" i="9"/>
  <c r="T893" i="9"/>
  <c r="T894" i="9"/>
  <c r="T895" i="9"/>
  <c r="T896" i="9"/>
  <c r="T897" i="9"/>
  <c r="T898" i="9"/>
  <c r="T899" i="9"/>
  <c r="T900" i="9"/>
  <c r="T901" i="9"/>
  <c r="T902" i="9"/>
  <c r="T903" i="9"/>
  <c r="T904" i="9"/>
  <c r="T905" i="9"/>
  <c r="T906" i="9"/>
  <c r="T907" i="9"/>
  <c r="T908" i="9"/>
  <c r="T909" i="9"/>
  <c r="T910" i="9"/>
  <c r="T911" i="9"/>
  <c r="T912" i="9"/>
  <c r="T913" i="9"/>
  <c r="T914" i="9"/>
  <c r="T915" i="9"/>
  <c r="T916" i="9"/>
  <c r="T917" i="9"/>
  <c r="T918" i="9"/>
  <c r="T919" i="9"/>
  <c r="T920" i="9"/>
  <c r="T921" i="9"/>
  <c r="T922" i="9"/>
  <c r="T923" i="9"/>
  <c r="T924" i="9"/>
  <c r="T925" i="9"/>
  <c r="T926" i="9"/>
  <c r="T927" i="9"/>
  <c r="T928" i="9"/>
  <c r="T929" i="9"/>
  <c r="T930" i="9"/>
  <c r="T931" i="9"/>
  <c r="T932" i="9"/>
  <c r="T933" i="9"/>
  <c r="T934" i="9"/>
  <c r="T935" i="9"/>
  <c r="T936" i="9"/>
  <c r="T937" i="9"/>
  <c r="T938" i="9"/>
  <c r="T939" i="9"/>
  <c r="T940" i="9"/>
  <c r="T941" i="9"/>
  <c r="T942" i="9"/>
  <c r="T943" i="9"/>
  <c r="T944" i="9"/>
  <c r="T945" i="9"/>
  <c r="T946" i="9"/>
  <c r="T947" i="9"/>
  <c r="T948" i="9"/>
  <c r="T949" i="9"/>
  <c r="T950" i="9"/>
  <c r="T951" i="9"/>
  <c r="T952" i="9"/>
  <c r="T953" i="9"/>
  <c r="T954" i="9"/>
  <c r="T955" i="9"/>
  <c r="T956" i="9"/>
  <c r="T957" i="9"/>
  <c r="T958" i="9"/>
  <c r="T959" i="9"/>
  <c r="T960" i="9"/>
  <c r="T961" i="9"/>
  <c r="T962" i="9"/>
  <c r="T963" i="9"/>
  <c r="T964" i="9"/>
  <c r="T965" i="9"/>
  <c r="T966" i="9"/>
  <c r="T967" i="9"/>
  <c r="T968" i="9"/>
  <c r="T969" i="9"/>
  <c r="T970" i="9"/>
  <c r="T971" i="9"/>
  <c r="T972" i="9"/>
  <c r="T973" i="9"/>
  <c r="T974" i="9"/>
  <c r="T975" i="9"/>
  <c r="T976" i="9"/>
  <c r="T977" i="9"/>
  <c r="T978" i="9"/>
  <c r="T979" i="9"/>
  <c r="T980" i="9"/>
  <c r="T981" i="9"/>
  <c r="T982" i="9"/>
  <c r="T983" i="9"/>
  <c r="T984" i="9"/>
  <c r="T985" i="9"/>
  <c r="T986" i="9"/>
  <c r="T987" i="9"/>
  <c r="T988" i="9"/>
  <c r="T989" i="9"/>
  <c r="T990" i="9"/>
  <c r="T991" i="9"/>
  <c r="T992" i="9"/>
  <c r="T993" i="9"/>
  <c r="T994" i="9"/>
  <c r="T995" i="9"/>
  <c r="T996" i="9"/>
  <c r="T997" i="9"/>
  <c r="T998" i="9"/>
  <c r="T999" i="9"/>
  <c r="T1000" i="9"/>
  <c r="T1001" i="9"/>
  <c r="T1002" i="9"/>
  <c r="T1003" i="9"/>
  <c r="T1004" i="9"/>
  <c r="T1005" i="9"/>
  <c r="T1006" i="9"/>
  <c r="T1007" i="9"/>
  <c r="T1008" i="9"/>
  <c r="T1009" i="9"/>
  <c r="T1010" i="9"/>
  <c r="T1011" i="9"/>
  <c r="T1012" i="9"/>
  <c r="T1013" i="9"/>
  <c r="T1014" i="9"/>
  <c r="T1015" i="9"/>
  <c r="T1016" i="9"/>
  <c r="T1017" i="9"/>
  <c r="T1018" i="9"/>
  <c r="T1019" i="9"/>
  <c r="T1020" i="9"/>
  <c r="T1021" i="9"/>
  <c r="T1022" i="9"/>
  <c r="T1023" i="9"/>
  <c r="T1024" i="9"/>
  <c r="T1025" i="9"/>
  <c r="T1026" i="9"/>
  <c r="T1027" i="9"/>
  <c r="T1028" i="9"/>
  <c r="T1029" i="9"/>
  <c r="T1030" i="9"/>
  <c r="T1031" i="9"/>
  <c r="T1032" i="9"/>
  <c r="T1033" i="9"/>
  <c r="T1034" i="9"/>
  <c r="T1035" i="9"/>
  <c r="T1036" i="9"/>
  <c r="T1037" i="9"/>
  <c r="T1038" i="9"/>
  <c r="T1039" i="9"/>
  <c r="T1040" i="9"/>
  <c r="T1041" i="9"/>
  <c r="T1042" i="9"/>
  <c r="T1043" i="9"/>
  <c r="T1044" i="9"/>
  <c r="T1045" i="9"/>
  <c r="T1046" i="9"/>
  <c r="T1047" i="9"/>
  <c r="T1048" i="9"/>
  <c r="T1049" i="9"/>
  <c r="T1050" i="9"/>
  <c r="T1051" i="9"/>
  <c r="T1052" i="9"/>
  <c r="T1053" i="9"/>
  <c r="T1054" i="9"/>
  <c r="T1055" i="9"/>
  <c r="T1056" i="9"/>
  <c r="T1057" i="9"/>
  <c r="T1058" i="9"/>
  <c r="T1059" i="9"/>
  <c r="T1060" i="9"/>
  <c r="T1061" i="9"/>
  <c r="T1062" i="9"/>
  <c r="T1063" i="9"/>
  <c r="T1064" i="9"/>
  <c r="T1065" i="9"/>
  <c r="T1066" i="9"/>
  <c r="T1067" i="9"/>
  <c r="T1068" i="9"/>
  <c r="T1069" i="9"/>
  <c r="T1070" i="9"/>
  <c r="T1071" i="9"/>
  <c r="T1072" i="9"/>
  <c r="T1073" i="9"/>
  <c r="T1074" i="9"/>
  <c r="T1075" i="9"/>
  <c r="T1076" i="9"/>
  <c r="T1077" i="9"/>
  <c r="T1078" i="9"/>
  <c r="T1079" i="9"/>
  <c r="T1080" i="9"/>
  <c r="T1081" i="9"/>
  <c r="T1082" i="9"/>
  <c r="T1083" i="9"/>
  <c r="T1084" i="9"/>
  <c r="T1085" i="9"/>
  <c r="T1086" i="9"/>
  <c r="T1087" i="9"/>
  <c r="T1088" i="9"/>
  <c r="T1089" i="9"/>
  <c r="T1090" i="9"/>
  <c r="T1091" i="9"/>
  <c r="T1092" i="9"/>
  <c r="T1093" i="9"/>
  <c r="T1094" i="9"/>
  <c r="T1095" i="9"/>
  <c r="T1096" i="9"/>
  <c r="T1097" i="9"/>
  <c r="T1098" i="9"/>
  <c r="T1099" i="9"/>
  <c r="T1100" i="9"/>
  <c r="T1101" i="9"/>
  <c r="T1102" i="9"/>
  <c r="T1103" i="9"/>
  <c r="T1104" i="9"/>
  <c r="T1105" i="9"/>
  <c r="T1106" i="9"/>
  <c r="T1107" i="9"/>
  <c r="T1108" i="9"/>
  <c r="T1109" i="9"/>
  <c r="T1110" i="9"/>
  <c r="T1111" i="9"/>
  <c r="T1112" i="9"/>
  <c r="T1113" i="9"/>
  <c r="T1114" i="9"/>
  <c r="T1115" i="9"/>
  <c r="T1116" i="9"/>
  <c r="T1117" i="9"/>
  <c r="T1118" i="9"/>
  <c r="T1119" i="9"/>
  <c r="T1120" i="9"/>
  <c r="T1121" i="9"/>
  <c r="T1122" i="9"/>
  <c r="T1123" i="9"/>
  <c r="T1124" i="9"/>
  <c r="T1125" i="9"/>
  <c r="T1126" i="9"/>
  <c r="T1127" i="9"/>
  <c r="T1128" i="9"/>
  <c r="T1129" i="9"/>
  <c r="T1130" i="9"/>
  <c r="T1131" i="9"/>
  <c r="T1132" i="9"/>
  <c r="T1133" i="9"/>
  <c r="T1134" i="9"/>
  <c r="T1135" i="9"/>
  <c r="T1136" i="9"/>
  <c r="T1137" i="9"/>
  <c r="T1138" i="9"/>
  <c r="T1139" i="9"/>
  <c r="T1140" i="9"/>
  <c r="T1141" i="9"/>
  <c r="T1142" i="9"/>
  <c r="T1143" i="9"/>
  <c r="T1144" i="9"/>
  <c r="T1145" i="9"/>
  <c r="T1146" i="9"/>
  <c r="T1147" i="9"/>
  <c r="T1148" i="9"/>
  <c r="T1149" i="9"/>
  <c r="T1150" i="9"/>
  <c r="T1151" i="9"/>
  <c r="T1152" i="9"/>
  <c r="T1153" i="9"/>
  <c r="T1154" i="9"/>
  <c r="T1155" i="9"/>
  <c r="T1156" i="9"/>
  <c r="T1157" i="9"/>
  <c r="T1158" i="9"/>
  <c r="T1159" i="9"/>
  <c r="T1160" i="9"/>
  <c r="T1161" i="9"/>
  <c r="T1162" i="9"/>
  <c r="T1163" i="9"/>
  <c r="T1164" i="9"/>
  <c r="T1165" i="9"/>
  <c r="T1166" i="9"/>
  <c r="T1167" i="9"/>
  <c r="T1168" i="9"/>
  <c r="T1169" i="9"/>
  <c r="T1170" i="9"/>
  <c r="T1171" i="9"/>
  <c r="T1172" i="9"/>
  <c r="T1173" i="9"/>
  <c r="T1174" i="9"/>
  <c r="T1175" i="9"/>
  <c r="T1176" i="9"/>
  <c r="T1177" i="9"/>
  <c r="T1178" i="9"/>
  <c r="T1179" i="9"/>
  <c r="T1180" i="9"/>
  <c r="T1181" i="9"/>
  <c r="T1182" i="9"/>
  <c r="T1183" i="9"/>
  <c r="T1184" i="9"/>
  <c r="T1185" i="9"/>
  <c r="T1186" i="9"/>
  <c r="T1187" i="9"/>
  <c r="T1188" i="9"/>
  <c r="T1189" i="9"/>
  <c r="T1190" i="9"/>
  <c r="T1191" i="9"/>
  <c r="T1192" i="9"/>
  <c r="T1193" i="9"/>
  <c r="T1194" i="9"/>
  <c r="T1195" i="9"/>
  <c r="T1196" i="9"/>
  <c r="T1197" i="9"/>
  <c r="T1198" i="9"/>
  <c r="T1199" i="9"/>
  <c r="T1200" i="9"/>
  <c r="T1201" i="9"/>
  <c r="T1202" i="9"/>
  <c r="T1203" i="9"/>
  <c r="T1204" i="9"/>
  <c r="T1205" i="9"/>
  <c r="T1206" i="9"/>
  <c r="T1207" i="9"/>
  <c r="T1208" i="9"/>
  <c r="T1209" i="9"/>
  <c r="T1210" i="9"/>
  <c r="T1211" i="9"/>
  <c r="T1212" i="9"/>
  <c r="T1213" i="9"/>
  <c r="T1214" i="9"/>
  <c r="T1215" i="9"/>
  <c r="T1216" i="9"/>
  <c r="T1217" i="9"/>
  <c r="T1218" i="9"/>
  <c r="T1219" i="9"/>
  <c r="T1220" i="9"/>
  <c r="T1221" i="9"/>
  <c r="T1222" i="9"/>
  <c r="T1223" i="9"/>
  <c r="T1224" i="9"/>
  <c r="T1225" i="9"/>
  <c r="T1226" i="9"/>
  <c r="T1227" i="9"/>
  <c r="T1228" i="9"/>
  <c r="T1229" i="9"/>
  <c r="T1230" i="9"/>
  <c r="T1231" i="9"/>
  <c r="T1232" i="9"/>
  <c r="T1233" i="9"/>
  <c r="T1234" i="9"/>
  <c r="T1235" i="9"/>
  <c r="T1236" i="9"/>
  <c r="T1237" i="9"/>
  <c r="T1238" i="9"/>
  <c r="T1239" i="9"/>
  <c r="T1240" i="9"/>
  <c r="T1241" i="9"/>
  <c r="T1242" i="9"/>
  <c r="T1243" i="9"/>
  <c r="T1244" i="9"/>
  <c r="T1245" i="9"/>
  <c r="T1246" i="9"/>
  <c r="T1247" i="9"/>
  <c r="T1248" i="9"/>
  <c r="T1249" i="9"/>
  <c r="T1250" i="9"/>
  <c r="T1251" i="9"/>
  <c r="T1252" i="9"/>
  <c r="T1253" i="9"/>
  <c r="T1254" i="9"/>
  <c r="T1255" i="9"/>
  <c r="T1256" i="9"/>
  <c r="T1257" i="9"/>
  <c r="T1258" i="9"/>
  <c r="T1259" i="9"/>
  <c r="T1260" i="9"/>
  <c r="T1261" i="9"/>
  <c r="T1262" i="9"/>
  <c r="T1263" i="9"/>
  <c r="T1264" i="9"/>
  <c r="T1265" i="9"/>
  <c r="T1266" i="9"/>
  <c r="T1267" i="9"/>
  <c r="T1268" i="9"/>
  <c r="T1269" i="9"/>
  <c r="T1270" i="9"/>
  <c r="T1271" i="9"/>
  <c r="T1272" i="9"/>
  <c r="T1273" i="9"/>
  <c r="T1274" i="9"/>
  <c r="T1275" i="9"/>
  <c r="T1276" i="9"/>
  <c r="T1277" i="9"/>
  <c r="T1278" i="9"/>
  <c r="T1279" i="9"/>
  <c r="T1280" i="9"/>
  <c r="T1281" i="9"/>
  <c r="T1282" i="9"/>
  <c r="T1283" i="9"/>
  <c r="T1284" i="9"/>
  <c r="T1285" i="9"/>
  <c r="T1286" i="9"/>
  <c r="T1287" i="9"/>
  <c r="T1288" i="9"/>
  <c r="T1289" i="9"/>
  <c r="T1290" i="9"/>
  <c r="T1291" i="9"/>
  <c r="T1292" i="9"/>
  <c r="T1293" i="9"/>
  <c r="T1294" i="9"/>
  <c r="T1295" i="9"/>
  <c r="T1296" i="9"/>
  <c r="T1297" i="9"/>
  <c r="T1298" i="9"/>
  <c r="T1299" i="9"/>
  <c r="T1300" i="9"/>
  <c r="T1301" i="9"/>
  <c r="T1302" i="9"/>
  <c r="T1303" i="9"/>
  <c r="T1304" i="9"/>
  <c r="T1305" i="9"/>
  <c r="T1306" i="9"/>
  <c r="T1307" i="9"/>
  <c r="T1308" i="9"/>
  <c r="T1309" i="9"/>
  <c r="T1310" i="9"/>
  <c r="T1311" i="9"/>
  <c r="T1312" i="9"/>
  <c r="T1313" i="9"/>
  <c r="T1314" i="9"/>
  <c r="T1315" i="9"/>
  <c r="T1316" i="9"/>
  <c r="T1317" i="9"/>
  <c r="T1318" i="9"/>
  <c r="T1319" i="9"/>
  <c r="T1320" i="9"/>
  <c r="T1321" i="9"/>
  <c r="T1322" i="9"/>
  <c r="T1323" i="9"/>
  <c r="T1324" i="9"/>
  <c r="T1325" i="9"/>
  <c r="T1326" i="9"/>
  <c r="T1327" i="9"/>
  <c r="T1328" i="9"/>
  <c r="T1329" i="9"/>
  <c r="T1330" i="9"/>
  <c r="T1331" i="9"/>
  <c r="T1332" i="9"/>
  <c r="T1333" i="9"/>
  <c r="T1334" i="9"/>
  <c r="T1335" i="9"/>
  <c r="T1336" i="9"/>
  <c r="T1337" i="9"/>
  <c r="T1338" i="9"/>
  <c r="T1339" i="9"/>
  <c r="T1340" i="9"/>
  <c r="T1341" i="9"/>
  <c r="T1342" i="9"/>
  <c r="T1343" i="9"/>
  <c r="T1344" i="9"/>
  <c r="T1345" i="9"/>
  <c r="T1346" i="9"/>
  <c r="T1347" i="9"/>
  <c r="T1348" i="9"/>
  <c r="T1349" i="9"/>
  <c r="T1350" i="9"/>
  <c r="T1351" i="9"/>
  <c r="T1352" i="9"/>
  <c r="T1353" i="9"/>
  <c r="T1354" i="9"/>
  <c r="T1355" i="9"/>
  <c r="T1356" i="9"/>
  <c r="T1357" i="9"/>
  <c r="T1358" i="9"/>
  <c r="T1359" i="9"/>
  <c r="T1360" i="9"/>
  <c r="T1361" i="9"/>
  <c r="T1362" i="9"/>
  <c r="T1363" i="9"/>
  <c r="T1364" i="9"/>
  <c r="T1365" i="9"/>
  <c r="T1366" i="9"/>
  <c r="T1367" i="9"/>
  <c r="T1368" i="9"/>
  <c r="T1369" i="9"/>
  <c r="T1370" i="9"/>
  <c r="T1371" i="9"/>
  <c r="T1372" i="9"/>
  <c r="T1373" i="9"/>
  <c r="T1374" i="9"/>
  <c r="T1375" i="9"/>
  <c r="T1376" i="9"/>
  <c r="T1377" i="9"/>
  <c r="T1378" i="9"/>
  <c r="T1379" i="9"/>
  <c r="T1380" i="9"/>
  <c r="T1381" i="9"/>
  <c r="T1382" i="9"/>
  <c r="T1383" i="9"/>
  <c r="T1384" i="9"/>
  <c r="T1385" i="9"/>
  <c r="T1386" i="9"/>
  <c r="T1387" i="9"/>
  <c r="T1388" i="9"/>
  <c r="T1389" i="9"/>
  <c r="T1390" i="9"/>
  <c r="T1391" i="9"/>
  <c r="T1392" i="9"/>
  <c r="T1393" i="9"/>
  <c r="T1394" i="9"/>
  <c r="T1395" i="9"/>
  <c r="T1396" i="9"/>
  <c r="T1397" i="9"/>
  <c r="T1398" i="9"/>
  <c r="T1399" i="9"/>
  <c r="T1400" i="9"/>
  <c r="T1401" i="9"/>
  <c r="T1402" i="9"/>
  <c r="T1403" i="9"/>
  <c r="T1404" i="9"/>
  <c r="T1405" i="9"/>
  <c r="T1406" i="9"/>
  <c r="T1407" i="9"/>
  <c r="T1408" i="9"/>
  <c r="T1409" i="9"/>
  <c r="T1410" i="9"/>
  <c r="T1411" i="9"/>
  <c r="T1412" i="9"/>
  <c r="T1413" i="9"/>
  <c r="T1414" i="9"/>
  <c r="T1415" i="9"/>
  <c r="T1416" i="9"/>
  <c r="T1417" i="9"/>
  <c r="T1418" i="9"/>
  <c r="T1419" i="9"/>
  <c r="T1420" i="9"/>
  <c r="T1421" i="9"/>
  <c r="T1422" i="9"/>
  <c r="T1423" i="9"/>
  <c r="T1424" i="9"/>
  <c r="T1425" i="9"/>
  <c r="T1426" i="9"/>
  <c r="T1427" i="9"/>
  <c r="T1428" i="9"/>
  <c r="T1429" i="9"/>
  <c r="T1430" i="9"/>
  <c r="T1431" i="9"/>
  <c r="T1432" i="9"/>
  <c r="T1433" i="9"/>
  <c r="T1434" i="9"/>
  <c r="T1435" i="9"/>
  <c r="T1436" i="9"/>
  <c r="T1437" i="9"/>
  <c r="T1438" i="9"/>
  <c r="T1439" i="9"/>
  <c r="T1440" i="9"/>
  <c r="T1441" i="9"/>
  <c r="T1442" i="9"/>
  <c r="T1443" i="9"/>
  <c r="T1444" i="9"/>
  <c r="T1445" i="9"/>
  <c r="T1446" i="9"/>
  <c r="T1447" i="9"/>
  <c r="T1448" i="9"/>
  <c r="T1449" i="9"/>
  <c r="T1450" i="9"/>
  <c r="T1451" i="9"/>
  <c r="T1452" i="9"/>
  <c r="T1453" i="9"/>
  <c r="T1454" i="9"/>
  <c r="T1455" i="9"/>
  <c r="T1456" i="9"/>
  <c r="T1457" i="9"/>
  <c r="T1458" i="9"/>
  <c r="T1459" i="9"/>
  <c r="T1460" i="9"/>
  <c r="T1461" i="9"/>
  <c r="T1462" i="9"/>
  <c r="T1463" i="9"/>
  <c r="T1464" i="9"/>
  <c r="T1465" i="9"/>
  <c r="T1466" i="9"/>
  <c r="T1467" i="9"/>
  <c r="T1468" i="9"/>
  <c r="T1469" i="9"/>
  <c r="T1470" i="9"/>
  <c r="T1471" i="9"/>
  <c r="T1472" i="9"/>
  <c r="T1473" i="9"/>
  <c r="T1474" i="9"/>
  <c r="T1475" i="9"/>
  <c r="T1476" i="9"/>
  <c r="T1477" i="9"/>
  <c r="T1478" i="9"/>
  <c r="T1479" i="9"/>
  <c r="T1480" i="9"/>
  <c r="T1481" i="9"/>
  <c r="T1482" i="9"/>
  <c r="T1483" i="9"/>
  <c r="T1484" i="9"/>
  <c r="T1485" i="9"/>
  <c r="T1486" i="9"/>
  <c r="T1487" i="9"/>
  <c r="T1488" i="9"/>
  <c r="T1489" i="9"/>
  <c r="T1490" i="9"/>
  <c r="T1491" i="9"/>
  <c r="T1492" i="9"/>
  <c r="T1493" i="9"/>
  <c r="T1494" i="9"/>
  <c r="T1495" i="9"/>
  <c r="T1496" i="9"/>
  <c r="T1497" i="9"/>
  <c r="T1498" i="9"/>
  <c r="T1499" i="9"/>
  <c r="T1500" i="9"/>
  <c r="T1501" i="9"/>
  <c r="T1502" i="9"/>
  <c r="T1503" i="9"/>
  <c r="T1504" i="9"/>
  <c r="T1505" i="9"/>
  <c r="T1506" i="9"/>
  <c r="T1507" i="9"/>
  <c r="T1508" i="9"/>
  <c r="T1509" i="9"/>
  <c r="T1510" i="9"/>
  <c r="T1511" i="9"/>
  <c r="T1512" i="9"/>
  <c r="T1513" i="9"/>
  <c r="T1514" i="9"/>
  <c r="T1515" i="9"/>
  <c r="T1516" i="9"/>
  <c r="T1517" i="9"/>
  <c r="T1518" i="9"/>
  <c r="T1519" i="9"/>
  <c r="T1520" i="9"/>
  <c r="T1521" i="9"/>
  <c r="T1522" i="9"/>
  <c r="T1523" i="9"/>
  <c r="T1524" i="9"/>
  <c r="T1525" i="9"/>
  <c r="T1526" i="9"/>
  <c r="T1527" i="9"/>
  <c r="T1528" i="9"/>
  <c r="T1529" i="9"/>
  <c r="T1530" i="9"/>
  <c r="T1531" i="9"/>
  <c r="T1532" i="9"/>
  <c r="T1533" i="9"/>
  <c r="T1534" i="9"/>
  <c r="T1535" i="9"/>
  <c r="T1536" i="9"/>
  <c r="T4404" i="9"/>
  <c r="T4405" i="9"/>
  <c r="T4406" i="9"/>
  <c r="T4407" i="9"/>
  <c r="T4408" i="9"/>
  <c r="T4409" i="9"/>
  <c r="T4410" i="9"/>
  <c r="T4411" i="9"/>
  <c r="T4412" i="9"/>
  <c r="T4413" i="9"/>
  <c r="T4414" i="9"/>
  <c r="T4415" i="9"/>
  <c r="T4416" i="9"/>
  <c r="T4417" i="9"/>
  <c r="T4418" i="9"/>
  <c r="T4419" i="9"/>
  <c r="T4420" i="9"/>
  <c r="T4421" i="9"/>
  <c r="T4422" i="9"/>
  <c r="T4423" i="9"/>
  <c r="T4424" i="9"/>
  <c r="T4425" i="9"/>
  <c r="T4426" i="9"/>
  <c r="T4427" i="9"/>
  <c r="T4428" i="9"/>
  <c r="T4429" i="9"/>
  <c r="T4430" i="9"/>
  <c r="T4431" i="9"/>
  <c r="T4432" i="9"/>
  <c r="T4433" i="9"/>
  <c r="T3799" i="9"/>
  <c r="T3800" i="9"/>
  <c r="T3801" i="9"/>
  <c r="T3802" i="9"/>
  <c r="T3803" i="9"/>
  <c r="T3804" i="9"/>
  <c r="T3805" i="9"/>
  <c r="T3806" i="9"/>
  <c r="T3807" i="9"/>
  <c r="T3808" i="9"/>
  <c r="T3809" i="9"/>
  <c r="T3810" i="9"/>
  <c r="T3811" i="9"/>
  <c r="T3812" i="9"/>
  <c r="T3813" i="9"/>
  <c r="T3814" i="9"/>
  <c r="T3815" i="9"/>
  <c r="T3816" i="9"/>
  <c r="T3817" i="9"/>
  <c r="T3818" i="9"/>
  <c r="T3819" i="9"/>
  <c r="T3820" i="9"/>
  <c r="T3821" i="9"/>
  <c r="T3822" i="9"/>
  <c r="T3823" i="9"/>
  <c r="T3824" i="9"/>
  <c r="T3825" i="9"/>
  <c r="T3826" i="9"/>
  <c r="T3827" i="9"/>
  <c r="T3828" i="9"/>
  <c r="T3829" i="9"/>
  <c r="T3830" i="9"/>
  <c r="T3831" i="9"/>
  <c r="T3832" i="9"/>
  <c r="T1537" i="9"/>
  <c r="T1538" i="9"/>
  <c r="T1539" i="9"/>
  <c r="T1540" i="9"/>
  <c r="T1541" i="9"/>
  <c r="T1542" i="9"/>
  <c r="T1543" i="9"/>
  <c r="T1544" i="9"/>
  <c r="T1545" i="9"/>
  <c r="T1546" i="9"/>
  <c r="T1547" i="9"/>
  <c r="T1548" i="9"/>
  <c r="T1549" i="9"/>
  <c r="T1550" i="9"/>
  <c r="T1551" i="9"/>
  <c r="T1552" i="9"/>
  <c r="T1553" i="9"/>
  <c r="T1554" i="9"/>
  <c r="T1555" i="9"/>
  <c r="T1556" i="9"/>
  <c r="T1557" i="9"/>
  <c r="T1558" i="9"/>
  <c r="T1559" i="9"/>
  <c r="T1560" i="9"/>
  <c r="T1561" i="9"/>
  <c r="T1562" i="9"/>
  <c r="T1563" i="9"/>
  <c r="T1564" i="9"/>
  <c r="T1565" i="9"/>
  <c r="T1566" i="9"/>
  <c r="T1567" i="9"/>
  <c r="T1568" i="9"/>
  <c r="T1569" i="9"/>
  <c r="T1570" i="9"/>
  <c r="T1571" i="9"/>
  <c r="T1572" i="9"/>
  <c r="T1573" i="9"/>
  <c r="T1574" i="9"/>
  <c r="T1575" i="9"/>
  <c r="T1576" i="9"/>
  <c r="T1577" i="9"/>
  <c r="T1578" i="9"/>
  <c r="T1579" i="9"/>
  <c r="T1580" i="9"/>
  <c r="T1581" i="9"/>
  <c r="T1582" i="9"/>
  <c r="T1583" i="9"/>
  <c r="T1584" i="9"/>
  <c r="T1585" i="9"/>
  <c r="T1586" i="9"/>
  <c r="T1587" i="9"/>
  <c r="T1588" i="9"/>
  <c r="T1589" i="9"/>
  <c r="T1590" i="9"/>
  <c r="T1591" i="9"/>
  <c r="T1592" i="9"/>
  <c r="T1593" i="9"/>
  <c r="T1594" i="9"/>
  <c r="T1595" i="9"/>
  <c r="T1596" i="9"/>
  <c r="T1597" i="9"/>
  <c r="T1598" i="9"/>
  <c r="T1599" i="9"/>
  <c r="T1600" i="9"/>
  <c r="T1601" i="9"/>
  <c r="T1602" i="9"/>
  <c r="T1603" i="9"/>
  <c r="T1604" i="9"/>
  <c r="T1605" i="9"/>
  <c r="T1606" i="9"/>
  <c r="T4640" i="9"/>
  <c r="T4641" i="9"/>
  <c r="T4642" i="9"/>
  <c r="T1607" i="9"/>
  <c r="T1608" i="9"/>
  <c r="T1609" i="9"/>
  <c r="T1610" i="9"/>
  <c r="T1611" i="9"/>
  <c r="T1612" i="9"/>
  <c r="T1613" i="9"/>
  <c r="T1614" i="9"/>
  <c r="T1615" i="9"/>
  <c r="T1616" i="9"/>
  <c r="T1617" i="9"/>
  <c r="T1618" i="9"/>
  <c r="T1619" i="9"/>
  <c r="T1620" i="9"/>
  <c r="T1621" i="9"/>
  <c r="T1622" i="9"/>
  <c r="T1623" i="9"/>
  <c r="T1624" i="9"/>
  <c r="T1625" i="9"/>
  <c r="T1626" i="9"/>
  <c r="T1627" i="9"/>
  <c r="T1628" i="9"/>
  <c r="T1629" i="9"/>
  <c r="T1630" i="9"/>
  <c r="T1631" i="9"/>
  <c r="T1632" i="9"/>
  <c r="T1633" i="9"/>
  <c r="T1634" i="9"/>
  <c r="T1635" i="9"/>
  <c r="T1636" i="9"/>
  <c r="T1637" i="9"/>
  <c r="T1638" i="9"/>
  <c r="T1639" i="9"/>
  <c r="T1640" i="9"/>
  <c r="T1641" i="9"/>
  <c r="T1642" i="9"/>
  <c r="T1643" i="9"/>
  <c r="T1644" i="9"/>
  <c r="T1645" i="9"/>
  <c r="T1646" i="9"/>
  <c r="T1647" i="9"/>
  <c r="T1648" i="9"/>
  <c r="T1649" i="9"/>
  <c r="T1650" i="9"/>
  <c r="T1651" i="9"/>
  <c r="T1652" i="9"/>
  <c r="T1653" i="9"/>
  <c r="T1654" i="9"/>
  <c r="T1655" i="9"/>
  <c r="T1656" i="9"/>
  <c r="T1657" i="9"/>
  <c r="T1658" i="9"/>
  <c r="T1659" i="9"/>
  <c r="T1660" i="9"/>
  <c r="T1661" i="9"/>
  <c r="T1662" i="9"/>
  <c r="T1663" i="9"/>
  <c r="T1664" i="9"/>
  <c r="T1665" i="9"/>
  <c r="T1666" i="9"/>
  <c r="T1667" i="9"/>
  <c r="T1668" i="9"/>
  <c r="T1669" i="9"/>
  <c r="T1670" i="9"/>
  <c r="T1671" i="9"/>
  <c r="T1672" i="9"/>
  <c r="T1673" i="9"/>
  <c r="T1674" i="9"/>
  <c r="T1675" i="9"/>
  <c r="T1676" i="9"/>
  <c r="T1677" i="9"/>
  <c r="T1678" i="9"/>
  <c r="T1679" i="9"/>
  <c r="T1680" i="9"/>
  <c r="T1681" i="9"/>
  <c r="T1682" i="9"/>
  <c r="T1683" i="9"/>
  <c r="T1684" i="9"/>
  <c r="T1685" i="9"/>
  <c r="T1686" i="9"/>
  <c r="T1687" i="9"/>
  <c r="T1688" i="9"/>
  <c r="T1689" i="9"/>
  <c r="T1690" i="9"/>
  <c r="T1691" i="9"/>
  <c r="T1692" i="9"/>
  <c r="T1693" i="9"/>
  <c r="T1694" i="9"/>
  <c r="T1695" i="9"/>
  <c r="T1696" i="9"/>
  <c r="T1697" i="9"/>
  <c r="T1698" i="9"/>
  <c r="T1699" i="9"/>
  <c r="T1700" i="9"/>
  <c r="T1701" i="9"/>
  <c r="T1702" i="9"/>
  <c r="T1703" i="9"/>
  <c r="T1704" i="9"/>
  <c r="T1705" i="9"/>
  <c r="T1706" i="9"/>
  <c r="T1707" i="9"/>
  <c r="T1708" i="9"/>
  <c r="T1709" i="9"/>
  <c r="T1710" i="9"/>
  <c r="T1711" i="9"/>
  <c r="T1712" i="9"/>
  <c r="T1713" i="9"/>
  <c r="T1714" i="9"/>
  <c r="T1715" i="9"/>
  <c r="T1716" i="9"/>
  <c r="T1717" i="9"/>
  <c r="T1718" i="9"/>
  <c r="T1719" i="9"/>
  <c r="T1720" i="9"/>
  <c r="T1721" i="9"/>
  <c r="T1722" i="9"/>
  <c r="T1723" i="9"/>
  <c r="T1724" i="9"/>
  <c r="T1725" i="9"/>
  <c r="T1726" i="9"/>
  <c r="T1727" i="9"/>
  <c r="T1728" i="9"/>
  <c r="T1729" i="9"/>
  <c r="T1730" i="9"/>
  <c r="T1731" i="9"/>
  <c r="T1732" i="9"/>
  <c r="T1733" i="9"/>
  <c r="T1734" i="9"/>
  <c r="T1735" i="9"/>
  <c r="T1736" i="9"/>
  <c r="T1737" i="9"/>
  <c r="T1738" i="9"/>
  <c r="T1739" i="9"/>
  <c r="T1740" i="9"/>
  <c r="T1741" i="9"/>
  <c r="T1742" i="9"/>
  <c r="T1743" i="9"/>
  <c r="T1744" i="9"/>
  <c r="T1745" i="9"/>
  <c r="T1746" i="9"/>
  <c r="T1747" i="9"/>
  <c r="T1748" i="9"/>
  <c r="T1749" i="9"/>
  <c r="T1750" i="9"/>
  <c r="T1751" i="9"/>
  <c r="T1752" i="9"/>
  <c r="T1753" i="9"/>
  <c r="T1754" i="9"/>
  <c r="T1755" i="9"/>
  <c r="T1756" i="9"/>
  <c r="T1757" i="9"/>
  <c r="T1758" i="9"/>
  <c r="T1759" i="9"/>
  <c r="T1760" i="9"/>
  <c r="T1761" i="9"/>
  <c r="T1762" i="9"/>
  <c r="T1763" i="9"/>
  <c r="T1764" i="9"/>
  <c r="T1765" i="9"/>
  <c r="T1766" i="9"/>
  <c r="T1767" i="9"/>
  <c r="T1768" i="9"/>
  <c r="T1769" i="9"/>
  <c r="T1770" i="9"/>
  <c r="T1771" i="9"/>
  <c r="T1772" i="9"/>
  <c r="T1773" i="9"/>
  <c r="T1774" i="9"/>
  <c r="T1775" i="9"/>
  <c r="T1776" i="9"/>
  <c r="T1777" i="9"/>
  <c r="T1778" i="9"/>
  <c r="T1779" i="9"/>
  <c r="T1780" i="9"/>
  <c r="T1781" i="9"/>
  <c r="T1782" i="9"/>
  <c r="T1783" i="9"/>
  <c r="T1784" i="9"/>
  <c r="T1785" i="9"/>
  <c r="T1786" i="9"/>
  <c r="T1787" i="9"/>
  <c r="T1788" i="9"/>
  <c r="T1789" i="9"/>
  <c r="T1790" i="9"/>
  <c r="T1791" i="9"/>
  <c r="T1792" i="9"/>
  <c r="T1793" i="9"/>
  <c r="T1794" i="9"/>
  <c r="T1795" i="9"/>
  <c r="T1796" i="9"/>
  <c r="T1797" i="9"/>
  <c r="T1798" i="9"/>
  <c r="T1799" i="9"/>
  <c r="T1800" i="9"/>
  <c r="T1801" i="9"/>
  <c r="T1802" i="9"/>
  <c r="T1803" i="9"/>
  <c r="T1804" i="9"/>
  <c r="T1805" i="9"/>
  <c r="T1806" i="9"/>
  <c r="T1807" i="9"/>
  <c r="T1808" i="9"/>
  <c r="T1809" i="9"/>
  <c r="T1810" i="9"/>
  <c r="T1811" i="9"/>
  <c r="T1812" i="9"/>
  <c r="T1813" i="9"/>
  <c r="T1814" i="9"/>
  <c r="T1815" i="9"/>
  <c r="T1816" i="9"/>
  <c r="T1817" i="9"/>
  <c r="T1818" i="9"/>
  <c r="T1819" i="9"/>
  <c r="T1820" i="9"/>
  <c r="T1821" i="9"/>
  <c r="T1822" i="9"/>
  <c r="T1823" i="9"/>
  <c r="T1824" i="9"/>
  <c r="T1825" i="9"/>
  <c r="T1826" i="9"/>
  <c r="T1827" i="9"/>
  <c r="T1828" i="9"/>
  <c r="T1829" i="9"/>
  <c r="T1830" i="9"/>
  <c r="T1831" i="9"/>
  <c r="T1832" i="9"/>
  <c r="T1833" i="9"/>
  <c r="T1834" i="9"/>
  <c r="T1835" i="9"/>
  <c r="T1836" i="9"/>
  <c r="T1837" i="9"/>
  <c r="T1838" i="9"/>
  <c r="T1839" i="9"/>
  <c r="T1840" i="9"/>
  <c r="T1841" i="9"/>
  <c r="T1842" i="9"/>
  <c r="T1843" i="9"/>
  <c r="T1844" i="9"/>
  <c r="T1845" i="9"/>
  <c r="T1846" i="9"/>
  <c r="T1847" i="9"/>
  <c r="T1848" i="9"/>
  <c r="T1849" i="9"/>
  <c r="T1850" i="9"/>
  <c r="T1851" i="9"/>
  <c r="T1852" i="9"/>
  <c r="T1853" i="9"/>
  <c r="T1854" i="9"/>
  <c r="T1855" i="9"/>
  <c r="T1856" i="9"/>
  <c r="T1857" i="9"/>
  <c r="T1858" i="9"/>
  <c r="T1859" i="9"/>
  <c r="T1860" i="9"/>
  <c r="T1861" i="9"/>
  <c r="T1862" i="9"/>
  <c r="T1863" i="9"/>
  <c r="T1864" i="9"/>
  <c r="T1865" i="9"/>
  <c r="T1866" i="9"/>
  <c r="T1867" i="9"/>
  <c r="T1868" i="9"/>
  <c r="T1869" i="9"/>
  <c r="T1870" i="9"/>
  <c r="T1871" i="9"/>
  <c r="T1872" i="9"/>
  <c r="T1873" i="9"/>
  <c r="T1874" i="9"/>
  <c r="T1875" i="9"/>
  <c r="T1876" i="9"/>
  <c r="T1877" i="9"/>
  <c r="T1878" i="9"/>
  <c r="T1879" i="9"/>
  <c r="T1880" i="9"/>
  <c r="T1881" i="9"/>
  <c r="T1882" i="9"/>
  <c r="T1883" i="9"/>
  <c r="T1884" i="9"/>
  <c r="T1885" i="9"/>
  <c r="T1886" i="9"/>
  <c r="T1887" i="9"/>
  <c r="T1888" i="9"/>
  <c r="T1889" i="9"/>
  <c r="T1890" i="9"/>
  <c r="T1891" i="9"/>
  <c r="T1892" i="9"/>
  <c r="T1893" i="9"/>
  <c r="T1894" i="9"/>
  <c r="T1895" i="9"/>
  <c r="T1896" i="9"/>
  <c r="T1897" i="9"/>
  <c r="T1898" i="9"/>
  <c r="T1899" i="9"/>
  <c r="T1900" i="9"/>
  <c r="T1901" i="9"/>
  <c r="T1902" i="9"/>
  <c r="T1903" i="9"/>
  <c r="T1904" i="9"/>
  <c r="T1905" i="9"/>
  <c r="T1906" i="9"/>
  <c r="T1907" i="9"/>
  <c r="T1908" i="9"/>
  <c r="T1909" i="9"/>
  <c r="T1910" i="9"/>
  <c r="T1911" i="9"/>
  <c r="T1912" i="9"/>
  <c r="T1913" i="9"/>
  <c r="T1914" i="9"/>
  <c r="T1915" i="9"/>
  <c r="T1916" i="9"/>
  <c r="T1917" i="9"/>
  <c r="T1918" i="9"/>
  <c r="T1919" i="9"/>
  <c r="T1920" i="9"/>
  <c r="T1921" i="9"/>
  <c r="T1922" i="9"/>
  <c r="T1923" i="9"/>
  <c r="T1924" i="9"/>
  <c r="T1925" i="9"/>
  <c r="T1926" i="9"/>
  <c r="T1927" i="9"/>
  <c r="T1928" i="9"/>
  <c r="T1929" i="9"/>
  <c r="T1930" i="9"/>
  <c r="T1931" i="9"/>
  <c r="T1932" i="9"/>
  <c r="T1933" i="9"/>
  <c r="T1934" i="9"/>
  <c r="T1935" i="9"/>
  <c r="T1936" i="9"/>
  <c r="T1937" i="9"/>
  <c r="T1938" i="9"/>
  <c r="T1939" i="9"/>
  <c r="T1940" i="9"/>
  <c r="T1941" i="9"/>
  <c r="T1942" i="9"/>
  <c r="T1943" i="9"/>
  <c r="T1944" i="9"/>
  <c r="T1945" i="9"/>
  <c r="T1946" i="9"/>
  <c r="T1947" i="9"/>
  <c r="T1948" i="9"/>
  <c r="T1949" i="9"/>
  <c r="T1950" i="9"/>
  <c r="T1951" i="9"/>
  <c r="T1952" i="9"/>
  <c r="T1953" i="9"/>
  <c r="T1954" i="9"/>
  <c r="T1955" i="9"/>
  <c r="T1956" i="9"/>
  <c r="T1957" i="9"/>
  <c r="T1958" i="9"/>
  <c r="T1959" i="9"/>
  <c r="T1960" i="9"/>
  <c r="T1961" i="9"/>
  <c r="T1962" i="9"/>
  <c r="T1963" i="9"/>
  <c r="T1964" i="9"/>
  <c r="T1965" i="9"/>
  <c r="T1966" i="9"/>
  <c r="T1967" i="9"/>
  <c r="T1968" i="9"/>
  <c r="T1969" i="9"/>
  <c r="T1970" i="9"/>
  <c r="T1971" i="9"/>
  <c r="T1972" i="9"/>
  <c r="T1973" i="9"/>
  <c r="T1974" i="9"/>
  <c r="T1975" i="9"/>
  <c r="T1976" i="9"/>
  <c r="T1977" i="9"/>
  <c r="T1978" i="9"/>
  <c r="T1979" i="9"/>
  <c r="T1980" i="9"/>
  <c r="T1981" i="9"/>
  <c r="T1982" i="9"/>
  <c r="T1983" i="9"/>
  <c r="T1984" i="9"/>
  <c r="T1985" i="9"/>
  <c r="T1986" i="9"/>
  <c r="T1987" i="9"/>
  <c r="T1988" i="9"/>
  <c r="T1989" i="9"/>
  <c r="T1990" i="9"/>
  <c r="T1991" i="9"/>
  <c r="T1992" i="9"/>
  <c r="T1993" i="9"/>
  <c r="T1994" i="9"/>
  <c r="T1995" i="9"/>
  <c r="T1996" i="9"/>
  <c r="T1997" i="9"/>
  <c r="T1998" i="9"/>
  <c r="T1999" i="9"/>
  <c r="T2000" i="9"/>
  <c r="T2001" i="9"/>
  <c r="T2002" i="9"/>
  <c r="T2003" i="9"/>
  <c r="T2004" i="9"/>
  <c r="T2005" i="9"/>
  <c r="T2006" i="9"/>
  <c r="T2007" i="9"/>
  <c r="T2008" i="9"/>
  <c r="T2009" i="9"/>
  <c r="T2010" i="9"/>
  <c r="T2011" i="9"/>
  <c r="T2012" i="9"/>
  <c r="T2013" i="9"/>
  <c r="T2014" i="9"/>
  <c r="T2015" i="9"/>
  <c r="T2016" i="9"/>
  <c r="T2017" i="9"/>
  <c r="T2018" i="9"/>
  <c r="T2019" i="9"/>
  <c r="T2020" i="9"/>
  <c r="T2021" i="9"/>
  <c r="T2022" i="9"/>
  <c r="T2023" i="9"/>
  <c r="T2024" i="9"/>
  <c r="T2025" i="9"/>
  <c r="T2026" i="9"/>
  <c r="T2027" i="9"/>
  <c r="T2028" i="9"/>
  <c r="T2029" i="9"/>
  <c r="T2030" i="9"/>
  <c r="T2031" i="9"/>
  <c r="T2032" i="9"/>
  <c r="T2033" i="9"/>
  <c r="T2034" i="9"/>
  <c r="T2035" i="9"/>
  <c r="T2036" i="9"/>
  <c r="T2037" i="9"/>
  <c r="T2038" i="9"/>
  <c r="T2039" i="9"/>
  <c r="T2040" i="9"/>
  <c r="T2041" i="9"/>
  <c r="T2042" i="9"/>
  <c r="T2043" i="9"/>
  <c r="T2044" i="9"/>
  <c r="T2045" i="9"/>
  <c r="T2046" i="9"/>
  <c r="T2047" i="9"/>
  <c r="T2048" i="9"/>
  <c r="T2049" i="9"/>
  <c r="T2050" i="9"/>
  <c r="T2051" i="9"/>
  <c r="T2052" i="9"/>
  <c r="T2053" i="9"/>
  <c r="T2054" i="9"/>
  <c r="T2055" i="9"/>
  <c r="T2056" i="9"/>
  <c r="T2057" i="9"/>
  <c r="T2058" i="9"/>
  <c r="T2059" i="9"/>
  <c r="T2060" i="9"/>
  <c r="T2061" i="9"/>
  <c r="T2062" i="9"/>
  <c r="T2063" i="9"/>
  <c r="T2064" i="9"/>
  <c r="T2065" i="9"/>
  <c r="T2066" i="9"/>
  <c r="T2067" i="9"/>
  <c r="T2068" i="9"/>
  <c r="T2069" i="9"/>
  <c r="T2070" i="9"/>
  <c r="T2071" i="9"/>
  <c r="T2072" i="9"/>
  <c r="T2073" i="9"/>
  <c r="T2074" i="9"/>
  <c r="T2075" i="9"/>
  <c r="T2076" i="9"/>
  <c r="T2077" i="9"/>
  <c r="T2078" i="9"/>
  <c r="T2079" i="9"/>
  <c r="T2080" i="9"/>
  <c r="T2081" i="9"/>
  <c r="T2082" i="9"/>
  <c r="T2083" i="9"/>
  <c r="T2084" i="9"/>
  <c r="T2085" i="9"/>
  <c r="T2086" i="9"/>
  <c r="T2087" i="9"/>
  <c r="T2088" i="9"/>
  <c r="T2089" i="9"/>
  <c r="T2090" i="9"/>
  <c r="T2091" i="9"/>
  <c r="T2092" i="9"/>
  <c r="T2093" i="9"/>
  <c r="T2094" i="9"/>
  <c r="T2095" i="9"/>
  <c r="T2096" i="9"/>
  <c r="T2097" i="9"/>
  <c r="T2098" i="9"/>
  <c r="T2099" i="9"/>
  <c r="T2100" i="9"/>
  <c r="T2101" i="9"/>
  <c r="T2102" i="9"/>
  <c r="T2103" i="9"/>
  <c r="T2104" i="9"/>
  <c r="T2105" i="9"/>
  <c r="T2106" i="9"/>
  <c r="T2107" i="9"/>
  <c r="T2108" i="9"/>
  <c r="T2109" i="9"/>
  <c r="T2110" i="9"/>
  <c r="T2111" i="9"/>
  <c r="T2112" i="9"/>
  <c r="T2113" i="9"/>
  <c r="T2114" i="9"/>
  <c r="T2115" i="9"/>
  <c r="T2116" i="9"/>
  <c r="T2117" i="9"/>
  <c r="T2118" i="9"/>
  <c r="T2119" i="9"/>
  <c r="T2120" i="9"/>
  <c r="T2121" i="9"/>
  <c r="T2122" i="9"/>
  <c r="T2123" i="9"/>
  <c r="T2124" i="9"/>
  <c r="T2125" i="9"/>
  <c r="T2126" i="9"/>
  <c r="T2127" i="9"/>
  <c r="T2128" i="9"/>
  <c r="T2129" i="9"/>
  <c r="T2130" i="9"/>
  <c r="T2131" i="9"/>
  <c r="T2132" i="9"/>
  <c r="T2133" i="9"/>
  <c r="T2134" i="9"/>
  <c r="T2135" i="9"/>
  <c r="T2136" i="9"/>
  <c r="T2137" i="9"/>
  <c r="T2138" i="9"/>
  <c r="T2139" i="9"/>
  <c r="T2140" i="9"/>
  <c r="T2141" i="9"/>
  <c r="T2142" i="9"/>
  <c r="T2143" i="9"/>
  <c r="T2144" i="9"/>
  <c r="T2145" i="9"/>
  <c r="T2146" i="9"/>
  <c r="T2147" i="9"/>
  <c r="T2148" i="9"/>
  <c r="T2149" i="9"/>
  <c r="T2150" i="9"/>
  <c r="T2151" i="9"/>
  <c r="T2152" i="9"/>
  <c r="T2153" i="9"/>
  <c r="T2154" i="9"/>
  <c r="T2155" i="9"/>
  <c r="T2156" i="9"/>
  <c r="T2157" i="9"/>
  <c r="T2158" i="9"/>
  <c r="T2159" i="9"/>
  <c r="T2160" i="9"/>
  <c r="T2161" i="9"/>
  <c r="T2162" i="9"/>
  <c r="T2163" i="9"/>
  <c r="T2164" i="9"/>
  <c r="T2165" i="9"/>
  <c r="T2166" i="9"/>
  <c r="T2167" i="9"/>
  <c r="T2168" i="9"/>
  <c r="T2169" i="9"/>
  <c r="T2170" i="9"/>
  <c r="T2171" i="9"/>
  <c r="T2172" i="9"/>
  <c r="T2173" i="9"/>
  <c r="T2174" i="9"/>
  <c r="T2175" i="9"/>
  <c r="T2176" i="9"/>
  <c r="T2177" i="9"/>
  <c r="T2178" i="9"/>
  <c r="T2179" i="9"/>
  <c r="T2180" i="9"/>
  <c r="T2181" i="9"/>
  <c r="T2182" i="9"/>
  <c r="T2183" i="9"/>
  <c r="T2184" i="9"/>
  <c r="T2185" i="9"/>
  <c r="T2186" i="9"/>
  <c r="T2187" i="9"/>
  <c r="T2188" i="9"/>
  <c r="T2189" i="9"/>
  <c r="T2190" i="9"/>
  <c r="T2191" i="9"/>
  <c r="T2192" i="9"/>
  <c r="T2193" i="9"/>
  <c r="T2194" i="9"/>
  <c r="T2195" i="9"/>
  <c r="T2196" i="9"/>
  <c r="T2197" i="9"/>
  <c r="T2198" i="9"/>
  <c r="T2199" i="9"/>
  <c r="T2200" i="9"/>
  <c r="T2201" i="9"/>
  <c r="T2202" i="9"/>
  <c r="T2203" i="9"/>
  <c r="T2204" i="9"/>
  <c r="T2205" i="9"/>
  <c r="T2206" i="9"/>
  <c r="T2207" i="9"/>
  <c r="T2208" i="9"/>
  <c r="T2209" i="9"/>
  <c r="T2210" i="9"/>
  <c r="T2211" i="9"/>
  <c r="T2212" i="9"/>
  <c r="T2213" i="9"/>
  <c r="T2214" i="9"/>
  <c r="T2215" i="9"/>
  <c r="T2216" i="9"/>
  <c r="T2217" i="9"/>
  <c r="T2218" i="9"/>
  <c r="T2219" i="9"/>
  <c r="T4434" i="9"/>
  <c r="T4435" i="9"/>
  <c r="T4436" i="9"/>
  <c r="T4437" i="9"/>
  <c r="T4438" i="9"/>
  <c r="T4439" i="9"/>
  <c r="T4440" i="9"/>
  <c r="T4441" i="9"/>
  <c r="T4442" i="9"/>
  <c r="T4443" i="9"/>
  <c r="T4444" i="9"/>
  <c r="T4445" i="9"/>
  <c r="T4446" i="9"/>
  <c r="T4447" i="9"/>
  <c r="T4448" i="9"/>
  <c r="T4449" i="9"/>
  <c r="T4450" i="9"/>
  <c r="T4451" i="9"/>
  <c r="T4452" i="9"/>
  <c r="T4453" i="9"/>
  <c r="T4454" i="9"/>
  <c r="T4455" i="9"/>
  <c r="T4456" i="9"/>
  <c r="T4457" i="9"/>
  <c r="T4458" i="9"/>
  <c r="T4459" i="9"/>
  <c r="T4460" i="9"/>
  <c r="T4461" i="9"/>
  <c r="T4462" i="9"/>
  <c r="T4463" i="9"/>
  <c r="T4464" i="9"/>
  <c r="T4465" i="9"/>
  <c r="T4731" i="9"/>
  <c r="T4732" i="9"/>
  <c r="T4733" i="9"/>
  <c r="T4466" i="9"/>
  <c r="T2220" i="9"/>
  <c r="T2221" i="9"/>
  <c r="T2222" i="9"/>
  <c r="T2223" i="9"/>
  <c r="T2224" i="9"/>
  <c r="T2225" i="9"/>
  <c r="T2226" i="9"/>
  <c r="T2227" i="9"/>
  <c r="T2228" i="9"/>
  <c r="T2229" i="9"/>
  <c r="T2230" i="9"/>
  <c r="T2231" i="9"/>
  <c r="T2232" i="9"/>
  <c r="T2233" i="9"/>
  <c r="T2234" i="9"/>
  <c r="T2235" i="9"/>
  <c r="T2236" i="9"/>
  <c r="T2237" i="9"/>
  <c r="T2238" i="9"/>
  <c r="T2239" i="9"/>
  <c r="T2240" i="9"/>
  <c r="T2241" i="9"/>
  <c r="T2242" i="9"/>
  <c r="T2243" i="9"/>
  <c r="T2244" i="9"/>
  <c r="T2245" i="9"/>
  <c r="T2246" i="9"/>
  <c r="T2247" i="9"/>
  <c r="T2248" i="9"/>
  <c r="T2249" i="9"/>
  <c r="T2250" i="9"/>
  <c r="T2251" i="9"/>
  <c r="T2252" i="9"/>
  <c r="T2253" i="9"/>
  <c r="T2254" i="9"/>
  <c r="T2255" i="9"/>
  <c r="T2256" i="9"/>
  <c r="T2257" i="9"/>
  <c r="T2258" i="9"/>
  <c r="T2259" i="9"/>
  <c r="T2260" i="9"/>
  <c r="T2261" i="9"/>
  <c r="T2262" i="9"/>
  <c r="T2263" i="9"/>
  <c r="T2264" i="9"/>
  <c r="T2265" i="9"/>
  <c r="T2266" i="9"/>
  <c r="T2267" i="9"/>
  <c r="T2268" i="9"/>
  <c r="T2269" i="9"/>
  <c r="T2270" i="9"/>
  <c r="T2271" i="9"/>
  <c r="T2272" i="9"/>
  <c r="T2273" i="9"/>
  <c r="T2274" i="9"/>
  <c r="T2275" i="9"/>
  <c r="T2276" i="9"/>
  <c r="T2277" i="9"/>
  <c r="T2278" i="9"/>
  <c r="T2279" i="9"/>
  <c r="T2280" i="9"/>
  <c r="T2281" i="9"/>
  <c r="T2282" i="9"/>
  <c r="T2283" i="9"/>
  <c r="T2284" i="9"/>
  <c r="T2285" i="9"/>
  <c r="T2286" i="9"/>
  <c r="T2287" i="9"/>
  <c r="T2288" i="9"/>
  <c r="T2289" i="9"/>
  <c r="T2290" i="9"/>
  <c r="T2291" i="9"/>
  <c r="T2292" i="9"/>
  <c r="T2293" i="9"/>
  <c r="T2294" i="9"/>
  <c r="T2295" i="9"/>
  <c r="T2296" i="9"/>
  <c r="T2297" i="9"/>
  <c r="T2298" i="9"/>
  <c r="T2299" i="9"/>
  <c r="T2300" i="9"/>
  <c r="T2301" i="9"/>
  <c r="T2302" i="9"/>
  <c r="T2303" i="9"/>
  <c r="T2304" i="9"/>
  <c r="T2305" i="9"/>
  <c r="T2306" i="9"/>
  <c r="T2307" i="9"/>
  <c r="T2308" i="9"/>
  <c r="T2309" i="9"/>
  <c r="T2310" i="9"/>
  <c r="T2311" i="9"/>
  <c r="T2312" i="9"/>
  <c r="T2313" i="9"/>
  <c r="T2314" i="9"/>
  <c r="T2315" i="9"/>
  <c r="T2316" i="9"/>
  <c r="T2317" i="9"/>
  <c r="T2318" i="9"/>
  <c r="T2319" i="9"/>
  <c r="T2320" i="9"/>
  <c r="T2321" i="9"/>
  <c r="T2322" i="9"/>
  <c r="T2323" i="9"/>
  <c r="T2324" i="9"/>
  <c r="T2325" i="9"/>
  <c r="T2326" i="9"/>
  <c r="T2327" i="9"/>
  <c r="T4467" i="9"/>
  <c r="T4468" i="9"/>
  <c r="T4469" i="9"/>
  <c r="T4470" i="9"/>
  <c r="T4471" i="9"/>
  <c r="T4472" i="9"/>
  <c r="T4473" i="9"/>
  <c r="T4474" i="9"/>
  <c r="T4475" i="9"/>
  <c r="T4476" i="9"/>
  <c r="T4477" i="9"/>
  <c r="T4478" i="9"/>
  <c r="T4479" i="9"/>
  <c r="T4480" i="9"/>
  <c r="T4481" i="9"/>
  <c r="T4482" i="9"/>
  <c r="T4483" i="9"/>
  <c r="T4484" i="9"/>
  <c r="T4485" i="9"/>
  <c r="T4486" i="9"/>
  <c r="T4487" i="9"/>
  <c r="T4488" i="9"/>
  <c r="T4489" i="9"/>
  <c r="T4490" i="9"/>
  <c r="T4491" i="9"/>
  <c r="T4492" i="9"/>
  <c r="T4493" i="9"/>
  <c r="T4494" i="9"/>
  <c r="T4495" i="9"/>
  <c r="T4496" i="9"/>
  <c r="T4497" i="9"/>
  <c r="T4498" i="9"/>
  <c r="T4499" i="9"/>
  <c r="T4500" i="9"/>
  <c r="T4501" i="9"/>
  <c r="T4502" i="9"/>
  <c r="T4503" i="9"/>
  <c r="T4504" i="9"/>
  <c r="T4505" i="9"/>
  <c r="T4506" i="9"/>
  <c r="T4507" i="9"/>
  <c r="T4508" i="9"/>
  <c r="T4509" i="9"/>
  <c r="T4510" i="9"/>
  <c r="T4511" i="9"/>
  <c r="T4512" i="9"/>
  <c r="T4513" i="9"/>
  <c r="T4514" i="9"/>
  <c r="T4515" i="9"/>
  <c r="T4516" i="9"/>
  <c r="T4517" i="9"/>
  <c r="T4518" i="9"/>
  <c r="T4519" i="9"/>
  <c r="T4520" i="9"/>
  <c r="T4521" i="9"/>
  <c r="T4522" i="9"/>
  <c r="T4523" i="9"/>
  <c r="T4524" i="9"/>
  <c r="T4525" i="9"/>
  <c r="T4526" i="9"/>
  <c r="T4527" i="9"/>
  <c r="T3833" i="9"/>
  <c r="T3834" i="9"/>
  <c r="T3835" i="9"/>
  <c r="T3836" i="9"/>
  <c r="T3837" i="9"/>
  <c r="T3838" i="9"/>
  <c r="T3839" i="9"/>
  <c r="T3840" i="9"/>
  <c r="T3841" i="9"/>
  <c r="T3842" i="9"/>
  <c r="T3843" i="9"/>
  <c r="T3844" i="9"/>
  <c r="T3845" i="9"/>
  <c r="T4643" i="9"/>
  <c r="T4644" i="9"/>
  <c r="T4645" i="9"/>
  <c r="T4646" i="9"/>
  <c r="T4647" i="9"/>
  <c r="T4648" i="9"/>
  <c r="T4649" i="9"/>
  <c r="T4650" i="9"/>
  <c r="T2328" i="9"/>
  <c r="T2329" i="9"/>
  <c r="T2330" i="9"/>
  <c r="T2331" i="9"/>
  <c r="T2332" i="9"/>
  <c r="T2333" i="9"/>
  <c r="T2334" i="9"/>
  <c r="T2335" i="9"/>
  <c r="T2336" i="9"/>
  <c r="T2337" i="9"/>
  <c r="T2338" i="9"/>
  <c r="T2339" i="9"/>
  <c r="T2340" i="9"/>
  <c r="T2341" i="9"/>
  <c r="T2342" i="9"/>
  <c r="T2343" i="9"/>
  <c r="T2344" i="9"/>
  <c r="T2345" i="9"/>
  <c r="T2346" i="9"/>
  <c r="T2347" i="9"/>
  <c r="T2348" i="9"/>
  <c r="T2349" i="9"/>
  <c r="T2350" i="9"/>
  <c r="T2351" i="9"/>
  <c r="T2352" i="9"/>
  <c r="T2353" i="9"/>
  <c r="T2354" i="9"/>
  <c r="T2355" i="9"/>
  <c r="T2356" i="9"/>
  <c r="T2357" i="9"/>
  <c r="T2358" i="9"/>
  <c r="T2359" i="9"/>
  <c r="T2360" i="9"/>
  <c r="T2361" i="9"/>
  <c r="T2362" i="9"/>
  <c r="T2363" i="9"/>
  <c r="T2364" i="9"/>
  <c r="T2365" i="9"/>
  <c r="T2366" i="9"/>
  <c r="T2367" i="9"/>
  <c r="T2368" i="9"/>
  <c r="T2369" i="9"/>
  <c r="T2370" i="9"/>
  <c r="T2371" i="9"/>
  <c r="T2372" i="9"/>
  <c r="T2373" i="9"/>
  <c r="T2374" i="9"/>
  <c r="T2375" i="9"/>
  <c r="T2376" i="9"/>
  <c r="T2377" i="9"/>
  <c r="T2378" i="9"/>
  <c r="T2379" i="9"/>
  <c r="T2380" i="9"/>
  <c r="T2381" i="9"/>
  <c r="T2382" i="9"/>
  <c r="T2383" i="9"/>
  <c r="T2384" i="9"/>
  <c r="T2385" i="9"/>
  <c r="T2386" i="9"/>
  <c r="T2387" i="9"/>
  <c r="T2388" i="9"/>
  <c r="T2389" i="9"/>
  <c r="T2390" i="9"/>
  <c r="T2391" i="9"/>
  <c r="T2392" i="9"/>
  <c r="T2393" i="9"/>
  <c r="T2394" i="9"/>
  <c r="T2395" i="9"/>
  <c r="T2396" i="9"/>
  <c r="T2397" i="9"/>
  <c r="T2398" i="9"/>
  <c r="T2399" i="9"/>
  <c r="T2400" i="9"/>
  <c r="T2401" i="9"/>
  <c r="T2402" i="9"/>
  <c r="T2403" i="9"/>
  <c r="T2404" i="9"/>
  <c r="T2405" i="9"/>
  <c r="T2406" i="9"/>
  <c r="T2407" i="9"/>
  <c r="T2408" i="9"/>
  <c r="T2409" i="9"/>
  <c r="T2410" i="9"/>
  <c r="T2411" i="9"/>
  <c r="T2412" i="9"/>
  <c r="T2413" i="9"/>
  <c r="T2414" i="9"/>
  <c r="T2415" i="9"/>
  <c r="T2416" i="9"/>
  <c r="T2417" i="9"/>
  <c r="T2418" i="9"/>
  <c r="T2419" i="9"/>
  <c r="T2420" i="9"/>
  <c r="T2421" i="9"/>
  <c r="T2422" i="9"/>
  <c r="T2423" i="9"/>
  <c r="T2424" i="9"/>
  <c r="T2425" i="9"/>
  <c r="T2426" i="9"/>
  <c r="T2427" i="9"/>
  <c r="T2428" i="9"/>
  <c r="T2429" i="9"/>
  <c r="T2430" i="9"/>
  <c r="T2431" i="9"/>
  <c r="T2432" i="9"/>
  <c r="T2433" i="9"/>
  <c r="T2434" i="9"/>
  <c r="T2435" i="9"/>
  <c r="T2436" i="9"/>
  <c r="T2437" i="9"/>
  <c r="T2438" i="9"/>
  <c r="T2439" i="9"/>
  <c r="T2440" i="9"/>
  <c r="T2441" i="9"/>
  <c r="T2442" i="9"/>
  <c r="T2443" i="9"/>
  <c r="T2444" i="9"/>
  <c r="T2445" i="9"/>
  <c r="T2446" i="9"/>
  <c r="T2447" i="9"/>
  <c r="T2448" i="9"/>
  <c r="T2449" i="9"/>
  <c r="T2450" i="9"/>
  <c r="T2451" i="9"/>
  <c r="T2452" i="9"/>
  <c r="T2453" i="9"/>
  <c r="T2454" i="9"/>
  <c r="T2455" i="9"/>
  <c r="T2456" i="9"/>
  <c r="T2457" i="9"/>
  <c r="T2458" i="9"/>
  <c r="T2459" i="9"/>
  <c r="T2460" i="9"/>
  <c r="T2461" i="9"/>
  <c r="T2462" i="9"/>
  <c r="T2463" i="9"/>
  <c r="T2464" i="9"/>
  <c r="T2465" i="9"/>
  <c r="T2466" i="9"/>
  <c r="T2467" i="9"/>
  <c r="T2468" i="9"/>
  <c r="T2469" i="9"/>
  <c r="T2470" i="9"/>
  <c r="T2471" i="9"/>
  <c r="T2472" i="9"/>
  <c r="T2473" i="9"/>
  <c r="T2474" i="9"/>
  <c r="T2475" i="9"/>
  <c r="T2476" i="9"/>
  <c r="T2477" i="9"/>
  <c r="T2478" i="9"/>
  <c r="T2479" i="9"/>
  <c r="T2480" i="9"/>
  <c r="T2481" i="9"/>
  <c r="T2482" i="9"/>
  <c r="T2483" i="9"/>
  <c r="T2484" i="9"/>
  <c r="T2485" i="9"/>
  <c r="T2486" i="9"/>
  <c r="T2487" i="9"/>
  <c r="T2488" i="9"/>
  <c r="T2489" i="9"/>
  <c r="T2490" i="9"/>
  <c r="T2491" i="9"/>
  <c r="T2492" i="9"/>
  <c r="T2493" i="9"/>
  <c r="T2494" i="9"/>
  <c r="T2495" i="9"/>
  <c r="T2496" i="9"/>
  <c r="T2497" i="9"/>
  <c r="T2498" i="9"/>
  <c r="T2499" i="9"/>
  <c r="T2500" i="9"/>
  <c r="T2501" i="9"/>
  <c r="T2502" i="9"/>
  <c r="T2503" i="9"/>
  <c r="T2504" i="9"/>
  <c r="T2505" i="9"/>
  <c r="T2506" i="9"/>
  <c r="T2507" i="9"/>
  <c r="T2508" i="9"/>
  <c r="T2509" i="9"/>
  <c r="T2510" i="9"/>
  <c r="T2511" i="9"/>
  <c r="T2512" i="9"/>
  <c r="T2513" i="9"/>
  <c r="T2514" i="9"/>
  <c r="T2515" i="9"/>
  <c r="T2516" i="9"/>
  <c r="T2517" i="9"/>
  <c r="T2518" i="9"/>
  <c r="T2519" i="9"/>
  <c r="T2520" i="9"/>
  <c r="T2521" i="9"/>
  <c r="T2522" i="9"/>
  <c r="T2523" i="9"/>
  <c r="T2524" i="9"/>
  <c r="T2525" i="9"/>
  <c r="T2526" i="9"/>
  <c r="T2527" i="9"/>
  <c r="T2528" i="9"/>
  <c r="T2529" i="9"/>
  <c r="T2530" i="9"/>
  <c r="T2531" i="9"/>
  <c r="T2532" i="9"/>
  <c r="T2533" i="9"/>
  <c r="T2534" i="9"/>
  <c r="T2535" i="9"/>
  <c r="T2536" i="9"/>
  <c r="T2537" i="9"/>
  <c r="T2538" i="9"/>
  <c r="T2539" i="9"/>
  <c r="T2540" i="9"/>
  <c r="T2541" i="9"/>
  <c r="T2542" i="9"/>
  <c r="T2543" i="9"/>
  <c r="T2544" i="9"/>
  <c r="T2545" i="9"/>
  <c r="T2546" i="9"/>
  <c r="T2547" i="9"/>
  <c r="T2548" i="9"/>
  <c r="T2549" i="9"/>
  <c r="T2550" i="9"/>
  <c r="T2551" i="9"/>
  <c r="T2552" i="9"/>
  <c r="T2553" i="9"/>
  <c r="T2554" i="9"/>
  <c r="T2555" i="9"/>
  <c r="T2556" i="9"/>
  <c r="T2557" i="9"/>
  <c r="T2558" i="9"/>
  <c r="T2559" i="9"/>
  <c r="T2560" i="9"/>
  <c r="T2561" i="9"/>
  <c r="T2562" i="9"/>
  <c r="T2563" i="9"/>
  <c r="T2564" i="9"/>
  <c r="T2565" i="9"/>
  <c r="T2566" i="9"/>
  <c r="T2567" i="9"/>
  <c r="T2568" i="9"/>
  <c r="T2569" i="9"/>
  <c r="T2570" i="9"/>
  <c r="T2571" i="9"/>
  <c r="T2572" i="9"/>
  <c r="T2573" i="9"/>
  <c r="T2574" i="9"/>
  <c r="T2575" i="9"/>
  <c r="T2576" i="9"/>
  <c r="T2577" i="9"/>
  <c r="T2578" i="9"/>
  <c r="T2579" i="9"/>
  <c r="T2580" i="9"/>
  <c r="T2581" i="9"/>
  <c r="T2582" i="9"/>
  <c r="T2583" i="9"/>
  <c r="T2584" i="9"/>
  <c r="T2585" i="9"/>
  <c r="T2586" i="9"/>
  <c r="T2587" i="9"/>
  <c r="T2588" i="9"/>
  <c r="T2589" i="9"/>
  <c r="T2590" i="9"/>
  <c r="T2591" i="9"/>
  <c r="T2592" i="9"/>
  <c r="T2593" i="9"/>
  <c r="T2594" i="9"/>
  <c r="T2595" i="9"/>
  <c r="T2596" i="9"/>
  <c r="T2597" i="9"/>
  <c r="T2598" i="9"/>
  <c r="T2599" i="9"/>
  <c r="T2600" i="9"/>
  <c r="T2601" i="9"/>
  <c r="T2602" i="9"/>
  <c r="T2603" i="9"/>
  <c r="T2604" i="9"/>
  <c r="T2605" i="9"/>
  <c r="T2606" i="9"/>
  <c r="T2607" i="9"/>
  <c r="T2608" i="9"/>
  <c r="T2609" i="9"/>
  <c r="T2610" i="9"/>
  <c r="T2611" i="9"/>
  <c r="T2612" i="9"/>
  <c r="T2613" i="9"/>
  <c r="T2614" i="9"/>
  <c r="T2615" i="9"/>
  <c r="T2616" i="9"/>
  <c r="T2617" i="9"/>
  <c r="T2618" i="9"/>
  <c r="T2619" i="9"/>
  <c r="T2620" i="9"/>
  <c r="T2621" i="9"/>
  <c r="T2622" i="9"/>
  <c r="T2623" i="9"/>
  <c r="T2624" i="9"/>
  <c r="T2625" i="9"/>
  <c r="T2626" i="9"/>
  <c r="T2627" i="9"/>
  <c r="T2628" i="9"/>
  <c r="T2629" i="9"/>
  <c r="T2630" i="9"/>
  <c r="T2631" i="9"/>
  <c r="T2632" i="9"/>
  <c r="T2633" i="9"/>
  <c r="T2634" i="9"/>
  <c r="T2635" i="9"/>
  <c r="T2636" i="9"/>
  <c r="T2637" i="9"/>
  <c r="T2638" i="9"/>
  <c r="T2639" i="9"/>
  <c r="T2640" i="9"/>
  <c r="T2641" i="9"/>
  <c r="T2642" i="9"/>
  <c r="T2643" i="9"/>
  <c r="T2644" i="9"/>
  <c r="T2645" i="9"/>
  <c r="T2646" i="9"/>
  <c r="T2647" i="9"/>
  <c r="T2648" i="9"/>
  <c r="T2649" i="9"/>
  <c r="T2650" i="9"/>
  <c r="T2651" i="9"/>
  <c r="T2652" i="9"/>
  <c r="T2653" i="9"/>
  <c r="T2654" i="9"/>
  <c r="T2655" i="9"/>
  <c r="T2656" i="9"/>
  <c r="T2657" i="9"/>
  <c r="T2658" i="9"/>
  <c r="T2659" i="9"/>
  <c r="T2660" i="9"/>
  <c r="T2661" i="9"/>
  <c r="T2662" i="9"/>
  <c r="T2663" i="9"/>
  <c r="T2664" i="9"/>
  <c r="T2665" i="9"/>
  <c r="T2666" i="9"/>
  <c r="T2667" i="9"/>
  <c r="T2668" i="9"/>
  <c r="T2669" i="9"/>
  <c r="T2670" i="9"/>
  <c r="T2671" i="9"/>
  <c r="T2672" i="9"/>
  <c r="T2673" i="9"/>
  <c r="T4651" i="9"/>
  <c r="T4652" i="9"/>
  <c r="T4653" i="9"/>
  <c r="T4654" i="9"/>
  <c r="T4528" i="9"/>
  <c r="T3846" i="9"/>
  <c r="T3847" i="9"/>
  <c r="T3848" i="9"/>
  <c r="T3849" i="9"/>
  <c r="T3850" i="9"/>
  <c r="T3851" i="9"/>
  <c r="T3852" i="9"/>
  <c r="T3853" i="9"/>
  <c r="T3854" i="9"/>
  <c r="T3855" i="9"/>
  <c r="T3856" i="9"/>
  <c r="T3857" i="9"/>
  <c r="T3858" i="9"/>
  <c r="T3859" i="9"/>
  <c r="T3860" i="9"/>
  <c r="T3861" i="9"/>
  <c r="T3862" i="9"/>
  <c r="T3863" i="9"/>
  <c r="T3864" i="9"/>
  <c r="T3865" i="9"/>
  <c r="T3866" i="9"/>
  <c r="T4655" i="9"/>
  <c r="T4656" i="9"/>
  <c r="T4657" i="9"/>
  <c r="T3867" i="9"/>
  <c r="T3868" i="9"/>
  <c r="T3869" i="9"/>
  <c r="T3870" i="9"/>
  <c r="T3871" i="9"/>
  <c r="T3872" i="9"/>
  <c r="T3873" i="9"/>
  <c r="T3874" i="9"/>
  <c r="T3875" i="9"/>
  <c r="T3876" i="9"/>
  <c r="T3877" i="9"/>
  <c r="T3878" i="9"/>
  <c r="T3879" i="9"/>
  <c r="T3880" i="9"/>
  <c r="T3881" i="9"/>
  <c r="T3882" i="9"/>
  <c r="T3883" i="9"/>
  <c r="T3884" i="9"/>
  <c r="T3885" i="9"/>
  <c r="T3886" i="9"/>
  <c r="T3887" i="9"/>
  <c r="T3888" i="9"/>
  <c r="T3889" i="9"/>
  <c r="T3890" i="9"/>
  <c r="T3891" i="9"/>
  <c r="T3892" i="9"/>
  <c r="T3893" i="9"/>
  <c r="T3894" i="9"/>
  <c r="T3895" i="9"/>
  <c r="T3896" i="9"/>
  <c r="T3897" i="9"/>
  <c r="T3898" i="9"/>
  <c r="T3899" i="9"/>
  <c r="T3900" i="9"/>
  <c r="T3901" i="9"/>
  <c r="T3902" i="9"/>
  <c r="T3903" i="9"/>
  <c r="T3904" i="9"/>
  <c r="T3905" i="9"/>
  <c r="T3906" i="9"/>
  <c r="T3907" i="9"/>
  <c r="T3908" i="9"/>
  <c r="T3909" i="9"/>
  <c r="T3910" i="9"/>
  <c r="T3911" i="9"/>
  <c r="T3912" i="9"/>
  <c r="T3913" i="9"/>
  <c r="T3914" i="9"/>
  <c r="T3915" i="9"/>
  <c r="T3916" i="9"/>
  <c r="T3917" i="9"/>
  <c r="T3918" i="9"/>
  <c r="T3919" i="9"/>
  <c r="T4529" i="9"/>
  <c r="T4530" i="9"/>
  <c r="T4531" i="9"/>
  <c r="T4532" i="9"/>
  <c r="T4533" i="9"/>
  <c r="T4534" i="9"/>
  <c r="T4535" i="9"/>
  <c r="T4536" i="9"/>
  <c r="T4537" i="9"/>
  <c r="T4538" i="9"/>
  <c r="T4539" i="9"/>
  <c r="T4540" i="9"/>
  <c r="T4541" i="9"/>
  <c r="T2674" i="9"/>
  <c r="T2675" i="9"/>
  <c r="T2676" i="9"/>
  <c r="T2677" i="9"/>
  <c r="T2678" i="9"/>
  <c r="T2679" i="9"/>
  <c r="T2680" i="9"/>
  <c r="T2681" i="9"/>
  <c r="T2682" i="9"/>
  <c r="T2683" i="9"/>
  <c r="T2684" i="9"/>
  <c r="T2685" i="9"/>
  <c r="T2686" i="9"/>
  <c r="T2687" i="9"/>
  <c r="T2688" i="9"/>
  <c r="T2689" i="9"/>
  <c r="T2690" i="9"/>
  <c r="T2691" i="9"/>
  <c r="T2692" i="9"/>
  <c r="T2693" i="9"/>
  <c r="T2694" i="9"/>
  <c r="T2695" i="9"/>
  <c r="T2696" i="9"/>
  <c r="T2697" i="9"/>
  <c r="T2698" i="9"/>
  <c r="T2699" i="9"/>
  <c r="T2700" i="9"/>
  <c r="T2701" i="9"/>
  <c r="T2702" i="9"/>
  <c r="T2703" i="9"/>
  <c r="T2704" i="9"/>
  <c r="T2705" i="9"/>
  <c r="T2706" i="9"/>
  <c r="T2707" i="9"/>
  <c r="T2708" i="9"/>
  <c r="T2709" i="9"/>
  <c r="T2710" i="9"/>
  <c r="T2711" i="9"/>
  <c r="T2712" i="9"/>
  <c r="T2713" i="9"/>
  <c r="T2714" i="9"/>
  <c r="T2715" i="9"/>
  <c r="T2716" i="9"/>
  <c r="T2717" i="9"/>
  <c r="T2718" i="9"/>
  <c r="T2719" i="9"/>
  <c r="T2720" i="9"/>
  <c r="T2721" i="9"/>
  <c r="T2722" i="9"/>
  <c r="T2723" i="9"/>
  <c r="T2724" i="9"/>
  <c r="T2725" i="9"/>
  <c r="T2726" i="9"/>
  <c r="T2727" i="9"/>
  <c r="T2728" i="9"/>
  <c r="T2729" i="9"/>
  <c r="T2730" i="9"/>
  <c r="T2731" i="9"/>
  <c r="T2732" i="9"/>
  <c r="T2733" i="9"/>
  <c r="T2734" i="9"/>
  <c r="T2735" i="9"/>
  <c r="T2736" i="9"/>
  <c r="T2737" i="9"/>
  <c r="T2738" i="9"/>
  <c r="T2739" i="9"/>
  <c r="T2740" i="9"/>
  <c r="T2741" i="9"/>
  <c r="T2742" i="9"/>
  <c r="T2743" i="9"/>
  <c r="T2744" i="9"/>
  <c r="T2745" i="9"/>
  <c r="T2746" i="9"/>
  <c r="T2747" i="9"/>
  <c r="T2748" i="9"/>
  <c r="T2749" i="9"/>
  <c r="T2750" i="9"/>
  <c r="T2751" i="9"/>
  <c r="T2752" i="9"/>
  <c r="T2753" i="9"/>
  <c r="T2754" i="9"/>
  <c r="T2755" i="9"/>
  <c r="T2756" i="9"/>
  <c r="T2757" i="9"/>
  <c r="T2758" i="9"/>
  <c r="T2759" i="9"/>
  <c r="T2760" i="9"/>
  <c r="T2761" i="9"/>
  <c r="T2762" i="9"/>
  <c r="T2763" i="9"/>
  <c r="T2764" i="9"/>
  <c r="T2765" i="9"/>
  <c r="T2766" i="9"/>
  <c r="T2767" i="9"/>
  <c r="T2768" i="9"/>
  <c r="T2769" i="9"/>
  <c r="T2770" i="9"/>
  <c r="T2771" i="9"/>
  <c r="T2772" i="9"/>
  <c r="T2773" i="9"/>
  <c r="T2774" i="9"/>
  <c r="T2775" i="9"/>
  <c r="T2776" i="9"/>
  <c r="T2777" i="9"/>
  <c r="T2778" i="9"/>
  <c r="T2779" i="9"/>
  <c r="T2780" i="9"/>
  <c r="T2781" i="9"/>
  <c r="T2782" i="9"/>
  <c r="T2783" i="9"/>
  <c r="T2784" i="9"/>
  <c r="T2785" i="9"/>
  <c r="T2786" i="9"/>
  <c r="T2787" i="9"/>
  <c r="T2788" i="9"/>
  <c r="T2789" i="9"/>
  <c r="T2790" i="9"/>
  <c r="T2791" i="9"/>
  <c r="T2792" i="9"/>
  <c r="T2793" i="9"/>
  <c r="T2794" i="9"/>
  <c r="T2795" i="9"/>
  <c r="T2796" i="9"/>
  <c r="T2797" i="9"/>
  <c r="T2798" i="9"/>
  <c r="T2799" i="9"/>
  <c r="T2800" i="9"/>
  <c r="T2801" i="9"/>
  <c r="T2802" i="9"/>
  <c r="T2803" i="9"/>
  <c r="T2804" i="9"/>
  <c r="T2805" i="9"/>
  <c r="T2806" i="9"/>
  <c r="T2807" i="9"/>
  <c r="T2808" i="9"/>
  <c r="T2809" i="9"/>
  <c r="T2810" i="9"/>
  <c r="T2811" i="9"/>
  <c r="T2812" i="9"/>
  <c r="T2813" i="9"/>
  <c r="T2814" i="9"/>
  <c r="T2815" i="9"/>
  <c r="T2816" i="9"/>
  <c r="T2817" i="9"/>
  <c r="T2818" i="9"/>
  <c r="T2819" i="9"/>
  <c r="T2820" i="9"/>
  <c r="T2821" i="9"/>
  <c r="T2822" i="9"/>
  <c r="T2823" i="9"/>
  <c r="T2824" i="9"/>
  <c r="T2825" i="9"/>
  <c r="T2826" i="9"/>
  <c r="T2827" i="9"/>
  <c r="T2828" i="9"/>
  <c r="T2829" i="9"/>
  <c r="T2830" i="9"/>
  <c r="T2831" i="9"/>
  <c r="T2832" i="9"/>
  <c r="T2833" i="9"/>
  <c r="T2834" i="9"/>
  <c r="T2835" i="9"/>
  <c r="T2836" i="9"/>
  <c r="T2837" i="9"/>
  <c r="T2838" i="9"/>
  <c r="T2839" i="9"/>
  <c r="T2840" i="9"/>
  <c r="T2841" i="9"/>
  <c r="T2842" i="9"/>
  <c r="T2843" i="9"/>
  <c r="T2844" i="9"/>
  <c r="T2845" i="9"/>
  <c r="T2846" i="9"/>
  <c r="T2847" i="9"/>
  <c r="T2848" i="9"/>
  <c r="T2849" i="9"/>
  <c r="T2850" i="9"/>
  <c r="T2851" i="9"/>
  <c r="T2852" i="9"/>
  <c r="T2853" i="9"/>
  <c r="T2854" i="9"/>
  <c r="T2855" i="9"/>
  <c r="T2856" i="9"/>
  <c r="T2857" i="9"/>
  <c r="T2858" i="9"/>
  <c r="T2859" i="9"/>
  <c r="T2860" i="9"/>
  <c r="T2861" i="9"/>
  <c r="T2862" i="9"/>
  <c r="T2863" i="9"/>
  <c r="T2864" i="9"/>
  <c r="T2865" i="9"/>
  <c r="T2866" i="9"/>
  <c r="T2867" i="9"/>
  <c r="T2868" i="9"/>
  <c r="T2869" i="9"/>
  <c r="T2870" i="9"/>
  <c r="T2871" i="9"/>
  <c r="T2872" i="9"/>
  <c r="T2873" i="9"/>
  <c r="T2874" i="9"/>
  <c r="T2875" i="9"/>
  <c r="T2876" i="9"/>
  <c r="T2877" i="9"/>
  <c r="T2878" i="9"/>
  <c r="T2879" i="9"/>
  <c r="T2880" i="9"/>
  <c r="T2881" i="9"/>
  <c r="T2882" i="9"/>
  <c r="T2883" i="9"/>
  <c r="T2884" i="9"/>
  <c r="T2885" i="9"/>
  <c r="T2886" i="9"/>
  <c r="T2887" i="9"/>
  <c r="T2888" i="9"/>
  <c r="T2889" i="9"/>
  <c r="T2890" i="9"/>
  <c r="T2891" i="9"/>
  <c r="T2892" i="9"/>
  <c r="T2893" i="9"/>
  <c r="T2894" i="9"/>
  <c r="T2895" i="9"/>
  <c r="T2896" i="9"/>
  <c r="T2897" i="9"/>
  <c r="T2898" i="9"/>
  <c r="T2899" i="9"/>
  <c r="T2900" i="9"/>
  <c r="T2901" i="9"/>
  <c r="T2902" i="9"/>
  <c r="T2903" i="9"/>
  <c r="T2904" i="9"/>
  <c r="T2905" i="9"/>
  <c r="T2906" i="9"/>
  <c r="T2907" i="9"/>
  <c r="T2908" i="9"/>
  <c r="T2909" i="9"/>
  <c r="T2910" i="9"/>
  <c r="T2911" i="9"/>
  <c r="T2912" i="9"/>
  <c r="T2913" i="9"/>
  <c r="T2914" i="9"/>
  <c r="T2915" i="9"/>
  <c r="T2916" i="9"/>
  <c r="T2917" i="9"/>
  <c r="T2918" i="9"/>
  <c r="T2919" i="9"/>
  <c r="T2920" i="9"/>
  <c r="T2921" i="9"/>
  <c r="T2922" i="9"/>
  <c r="T2923" i="9"/>
  <c r="T2924" i="9"/>
  <c r="T2925" i="9"/>
  <c r="T2926" i="9"/>
  <c r="T2927" i="9"/>
  <c r="T2928" i="9"/>
  <c r="T2929" i="9"/>
  <c r="T2930" i="9"/>
  <c r="T2931" i="9"/>
  <c r="T2932" i="9"/>
  <c r="T2933" i="9"/>
  <c r="T2934" i="9"/>
  <c r="T2935" i="9"/>
  <c r="T2936" i="9"/>
  <c r="T2937" i="9"/>
  <c r="T2938" i="9"/>
  <c r="T2939" i="9"/>
  <c r="T2940" i="9"/>
  <c r="T2941" i="9"/>
  <c r="T2942" i="9"/>
  <c r="T2943" i="9"/>
  <c r="T2944" i="9"/>
  <c r="T2945" i="9"/>
  <c r="T2946" i="9"/>
  <c r="T2947" i="9"/>
  <c r="T2948" i="9"/>
  <c r="T2949" i="9"/>
  <c r="T2950" i="9"/>
  <c r="T2951" i="9"/>
  <c r="T2952" i="9"/>
  <c r="T2953" i="9"/>
  <c r="T2954" i="9"/>
  <c r="T2955" i="9"/>
  <c r="T2956" i="9"/>
  <c r="T2957" i="9"/>
  <c r="T2958" i="9"/>
  <c r="T2959" i="9"/>
  <c r="T2960" i="9"/>
  <c r="T2961" i="9"/>
  <c r="T2962" i="9"/>
  <c r="T2963" i="9"/>
  <c r="T2964" i="9"/>
  <c r="T2965" i="9"/>
  <c r="T2966" i="9"/>
  <c r="T2967" i="9"/>
  <c r="T2968" i="9"/>
  <c r="T2969" i="9"/>
  <c r="T2970" i="9"/>
  <c r="T2971" i="9"/>
  <c r="T2972" i="9"/>
  <c r="T2973" i="9"/>
  <c r="T2974" i="9"/>
  <c r="T2975" i="9"/>
  <c r="T2976" i="9"/>
  <c r="T2977" i="9"/>
  <c r="T2978" i="9"/>
  <c r="T2979" i="9"/>
  <c r="T2980" i="9"/>
  <c r="T2981" i="9"/>
  <c r="T2982" i="9"/>
  <c r="T2983" i="9"/>
  <c r="T2984" i="9"/>
  <c r="T2985" i="9"/>
  <c r="T2986" i="9"/>
  <c r="T2987" i="9"/>
  <c r="T2988" i="9"/>
  <c r="T2989" i="9"/>
  <c r="T2990" i="9"/>
  <c r="T2991" i="9"/>
  <c r="T2992" i="9"/>
  <c r="T2993" i="9"/>
  <c r="T2994" i="9"/>
  <c r="T2995" i="9"/>
  <c r="T2996" i="9"/>
  <c r="T2997" i="9"/>
  <c r="T2998" i="9"/>
  <c r="T2999" i="9"/>
  <c r="T3000" i="9"/>
  <c r="T3001" i="9"/>
  <c r="T3002" i="9"/>
  <c r="T3003" i="9"/>
  <c r="T3004" i="9"/>
  <c r="T3005" i="9"/>
  <c r="T3006" i="9"/>
  <c r="T3007" i="9"/>
  <c r="T3008" i="9"/>
  <c r="T3009" i="9"/>
  <c r="T3010" i="9"/>
  <c r="T3011" i="9"/>
  <c r="T3012" i="9"/>
  <c r="T3013" i="9"/>
  <c r="T3014" i="9"/>
  <c r="T3015" i="9"/>
  <c r="T3016" i="9"/>
  <c r="T3017" i="9"/>
  <c r="T3018" i="9"/>
  <c r="T3019" i="9"/>
  <c r="T3020" i="9"/>
  <c r="T3021" i="9"/>
  <c r="T3022" i="9"/>
  <c r="T3023" i="9"/>
  <c r="T3024" i="9"/>
  <c r="T3025" i="9"/>
  <c r="T3026" i="9"/>
  <c r="T3027" i="9"/>
  <c r="T3028" i="9"/>
  <c r="T3029" i="9"/>
  <c r="T3030" i="9"/>
  <c r="T3031" i="9"/>
  <c r="T4658" i="9"/>
  <c r="T3032" i="9"/>
  <c r="T3033" i="9"/>
  <c r="T3034" i="9"/>
  <c r="T3035" i="9"/>
  <c r="T3036" i="9"/>
  <c r="T3037" i="9"/>
  <c r="T3038" i="9"/>
  <c r="T3039" i="9"/>
  <c r="T3040" i="9"/>
  <c r="T3041" i="9"/>
  <c r="T3042" i="9"/>
  <c r="T3043" i="9"/>
  <c r="T3044" i="9"/>
  <c r="T3045" i="9"/>
  <c r="T3046" i="9"/>
  <c r="T3047" i="9"/>
  <c r="T3048" i="9"/>
  <c r="T3049" i="9"/>
  <c r="T3050" i="9"/>
  <c r="T3051" i="9"/>
  <c r="T3052" i="9"/>
  <c r="T3053" i="9"/>
  <c r="T3054" i="9"/>
  <c r="T3055" i="9"/>
  <c r="T3056" i="9"/>
  <c r="T3057" i="9"/>
  <c r="T3058" i="9"/>
  <c r="T3059" i="9"/>
  <c r="T3060" i="9"/>
  <c r="T3061" i="9"/>
  <c r="T4659" i="9"/>
  <c r="T4660" i="9"/>
  <c r="T3062" i="9"/>
  <c r="T3063" i="9"/>
  <c r="T3064" i="9"/>
  <c r="T3065" i="9"/>
  <c r="T3066" i="9"/>
  <c r="T3067" i="9"/>
  <c r="T3068" i="9"/>
  <c r="T4542" i="9"/>
  <c r="T4543" i="9"/>
  <c r="T4544" i="9"/>
  <c r="T4545" i="9"/>
  <c r="T4546" i="9"/>
  <c r="T4547" i="9"/>
  <c r="T4548" i="9"/>
  <c r="T4549" i="9"/>
  <c r="T4550" i="9"/>
  <c r="T4551" i="9"/>
  <c r="T4552" i="9"/>
  <c r="T4553" i="9"/>
  <c r="T4554" i="9"/>
  <c r="T4555" i="9"/>
  <c r="T3920" i="9"/>
  <c r="T3921" i="9"/>
  <c r="T3922" i="9"/>
  <c r="T3923" i="9"/>
  <c r="T3924" i="9"/>
  <c r="T3925" i="9"/>
  <c r="T3926" i="9"/>
  <c r="T3927" i="9"/>
  <c r="T3928" i="9"/>
  <c r="T3929" i="9"/>
  <c r="T3930" i="9"/>
  <c r="T3931" i="9"/>
  <c r="T3932" i="9"/>
  <c r="T3933" i="9"/>
  <c r="T3934" i="9"/>
  <c r="T3935" i="9"/>
  <c r="T3936" i="9"/>
  <c r="T3937" i="9"/>
  <c r="T3938" i="9"/>
  <c r="T3939" i="9"/>
  <c r="T3940" i="9"/>
  <c r="T3941" i="9"/>
  <c r="T3942" i="9"/>
  <c r="T3943" i="9"/>
  <c r="T3944" i="9"/>
  <c r="T3945" i="9"/>
  <c r="T3946" i="9"/>
  <c r="T3947" i="9"/>
  <c r="T3948" i="9"/>
  <c r="T3949" i="9"/>
  <c r="T3950" i="9"/>
  <c r="T3951" i="9"/>
  <c r="T3952" i="9"/>
  <c r="T3953" i="9"/>
  <c r="T3954" i="9"/>
  <c r="T3955" i="9"/>
  <c r="T3956" i="9"/>
  <c r="T3957" i="9"/>
  <c r="T3958" i="9"/>
  <c r="T3959" i="9"/>
  <c r="T3960" i="9"/>
  <c r="T3961" i="9"/>
  <c r="T3962" i="9"/>
  <c r="T3963" i="9"/>
  <c r="T3964" i="9"/>
  <c r="T3965" i="9"/>
  <c r="T3966" i="9"/>
  <c r="T3967" i="9"/>
  <c r="T3968" i="9"/>
  <c r="T3969" i="9"/>
  <c r="T3970" i="9"/>
  <c r="T3971" i="9"/>
  <c r="T3972" i="9"/>
  <c r="T3973" i="9"/>
  <c r="T3974" i="9"/>
  <c r="T3975" i="9"/>
  <c r="T3976" i="9"/>
  <c r="T3977" i="9"/>
  <c r="T3978" i="9"/>
  <c r="T3979" i="9"/>
  <c r="T3980" i="9"/>
  <c r="T3981" i="9"/>
  <c r="T3982" i="9"/>
  <c r="T3983" i="9"/>
  <c r="T3984" i="9"/>
  <c r="T3985" i="9"/>
  <c r="T3986" i="9"/>
  <c r="T3987" i="9"/>
  <c r="T3988" i="9"/>
  <c r="T3989" i="9"/>
  <c r="T3990" i="9"/>
  <c r="T3991" i="9"/>
  <c r="T3992" i="9"/>
  <c r="T3993" i="9"/>
  <c r="T3994" i="9"/>
  <c r="T4556" i="9"/>
  <c r="T4557" i="9"/>
  <c r="T4558" i="9"/>
  <c r="T4559" i="9"/>
  <c r="T4560" i="9"/>
  <c r="T4561" i="9"/>
  <c r="T4562" i="9"/>
  <c r="T4563" i="9"/>
  <c r="T4564" i="9"/>
  <c r="T4565" i="9"/>
  <c r="T4566" i="9"/>
  <c r="T4567" i="9"/>
  <c r="T4568" i="9"/>
  <c r="T4569" i="9"/>
  <c r="T4570" i="9"/>
  <c r="T4571" i="9"/>
  <c r="T4572" i="9"/>
  <c r="T4573" i="9"/>
  <c r="T4574" i="9"/>
  <c r="T4575" i="9"/>
  <c r="T4576" i="9"/>
  <c r="T4577" i="9"/>
  <c r="T4578" i="9"/>
  <c r="T4579" i="9"/>
  <c r="T4580" i="9"/>
  <c r="T4581" i="9"/>
  <c r="T4582" i="9"/>
  <c r="T4583" i="9"/>
  <c r="T4584" i="9"/>
  <c r="T4585" i="9"/>
  <c r="T4586" i="9"/>
  <c r="T4587" i="9"/>
  <c r="T4588" i="9"/>
  <c r="T4589" i="9"/>
  <c r="T4590" i="9"/>
  <c r="T4591" i="9"/>
  <c r="T4592" i="9"/>
  <c r="T4593" i="9"/>
  <c r="T4594" i="9"/>
  <c r="T4595" i="9"/>
  <c r="T4596" i="9"/>
  <c r="T4597" i="9"/>
  <c r="T4598" i="9"/>
  <c r="T4599" i="9"/>
  <c r="T4600" i="9"/>
  <c r="T4601" i="9"/>
  <c r="T4602" i="9"/>
  <c r="T4603" i="9"/>
  <c r="T4604" i="9"/>
  <c r="T4605" i="9"/>
  <c r="T4606" i="9"/>
  <c r="T4607" i="9"/>
  <c r="T4608" i="9"/>
  <c r="T4609" i="9"/>
  <c r="T4610" i="9"/>
  <c r="T4611" i="9"/>
  <c r="T4612" i="9"/>
  <c r="T4613" i="9"/>
  <c r="T4614" i="9"/>
  <c r="T4615" i="9"/>
  <c r="T4616" i="9"/>
  <c r="T4617" i="9"/>
  <c r="T4618" i="9"/>
  <c r="T4619" i="9"/>
  <c r="T4620" i="9"/>
  <c r="T4621" i="9"/>
  <c r="T4622" i="9"/>
  <c r="T4623" i="9"/>
  <c r="T4624" i="9"/>
  <c r="T4625" i="9"/>
  <c r="T3995" i="9"/>
  <c r="T3996" i="9"/>
  <c r="T3997" i="9"/>
  <c r="T3998" i="9"/>
  <c r="T3999" i="9"/>
  <c r="T4000" i="9"/>
  <c r="T4001" i="9"/>
  <c r="T4002" i="9"/>
  <c r="T4003" i="9"/>
  <c r="T4004" i="9"/>
  <c r="T4005" i="9"/>
  <c r="T4006" i="9"/>
  <c r="T4661" i="9"/>
  <c r="T4007" i="9"/>
  <c r="T4008" i="9"/>
  <c r="T4009" i="9"/>
  <c r="T4010" i="9"/>
  <c r="T4011" i="9"/>
  <c r="T4012" i="9"/>
  <c r="T4013" i="9"/>
  <c r="T4014" i="9"/>
  <c r="T4015" i="9"/>
  <c r="T4016" i="9"/>
  <c r="T4017" i="9"/>
  <c r="T4018" i="9"/>
  <c r="T4019" i="9"/>
  <c r="T4020" i="9"/>
  <c r="T4021" i="9"/>
  <c r="T4022" i="9"/>
  <c r="T4023" i="9"/>
  <c r="T4024" i="9"/>
  <c r="T4025" i="9"/>
  <c r="T4026" i="9"/>
  <c r="T4027" i="9"/>
  <c r="T4028" i="9"/>
  <c r="T4029" i="9"/>
  <c r="T4030" i="9"/>
  <c r="T4031" i="9"/>
  <c r="T4032" i="9"/>
  <c r="T4033" i="9"/>
  <c r="T4034" i="9"/>
  <c r="T4035" i="9"/>
  <c r="T4036" i="9"/>
  <c r="T4037" i="9"/>
  <c r="T4038" i="9"/>
  <c r="T4039" i="9"/>
  <c r="T4040" i="9"/>
  <c r="T4041" i="9"/>
  <c r="T4042" i="9"/>
  <c r="T4043" i="9"/>
  <c r="T4044" i="9"/>
  <c r="T4045" i="9"/>
  <c r="T4046" i="9"/>
  <c r="T4047" i="9"/>
  <c r="T4048" i="9"/>
  <c r="T4049" i="9"/>
  <c r="T4050" i="9"/>
  <c r="T4051" i="9"/>
  <c r="T4052" i="9"/>
  <c r="T4053" i="9"/>
  <c r="T4054" i="9"/>
  <c r="T4055" i="9"/>
  <c r="T4056" i="9"/>
  <c r="T4057" i="9"/>
  <c r="T4058" i="9"/>
  <c r="T4059" i="9"/>
  <c r="T4060" i="9"/>
  <c r="T4061" i="9"/>
  <c r="T4062" i="9"/>
  <c r="T4063" i="9"/>
  <c r="T4064" i="9"/>
  <c r="T4065" i="9"/>
  <c r="T4066" i="9"/>
  <c r="T4067" i="9"/>
  <c r="T4068" i="9"/>
  <c r="T4069" i="9"/>
  <c r="T4070" i="9"/>
  <c r="T4071" i="9"/>
  <c r="T4072" i="9"/>
  <c r="T4679" i="9"/>
  <c r="T4680" i="9"/>
  <c r="T4073" i="9"/>
  <c r="T4074" i="9"/>
  <c r="T4075" i="9"/>
  <c r="T4076" i="9"/>
  <c r="T4077" i="9"/>
  <c r="T4078" i="9"/>
  <c r="T4079" i="9"/>
  <c r="T4080" i="9"/>
  <c r="T4081" i="9"/>
  <c r="T4082" i="9"/>
  <c r="T4083" i="9"/>
  <c r="T4084" i="9"/>
  <c r="T4085" i="9"/>
  <c r="T4086" i="9"/>
  <c r="T4087" i="9"/>
  <c r="T4088" i="9"/>
  <c r="T4089" i="9"/>
  <c r="T4090" i="9"/>
  <c r="T4091" i="9"/>
  <c r="T4092" i="9"/>
  <c r="T4093" i="9"/>
  <c r="T4094" i="9"/>
  <c r="T4095" i="9"/>
  <c r="T4096" i="9"/>
  <c r="T4097" i="9"/>
  <c r="T4098" i="9"/>
  <c r="T4099" i="9"/>
  <c r="T4100" i="9"/>
  <c r="T4101" i="9"/>
  <c r="T4102" i="9"/>
  <c r="T4103" i="9"/>
  <c r="T4104" i="9"/>
  <c r="T4105" i="9"/>
  <c r="T4106" i="9"/>
  <c r="T4107" i="9"/>
  <c r="T4108" i="9"/>
  <c r="T4109" i="9"/>
  <c r="T4110" i="9"/>
  <c r="T4111" i="9"/>
  <c r="T4112" i="9"/>
  <c r="T4113" i="9"/>
  <c r="T4114" i="9"/>
  <c r="T4115" i="9"/>
  <c r="T4116" i="9"/>
  <c r="T4117" i="9"/>
  <c r="T4118" i="9"/>
  <c r="T4119" i="9"/>
  <c r="T4120" i="9"/>
  <c r="T4121" i="9"/>
  <c r="T4122" i="9"/>
  <c r="T4123" i="9"/>
  <c r="T4124" i="9"/>
  <c r="T4125" i="9"/>
  <c r="T4126" i="9"/>
  <c r="T4127" i="9"/>
  <c r="T4128" i="9"/>
  <c r="T4129" i="9"/>
  <c r="T4130" i="9"/>
  <c r="T4131" i="9"/>
  <c r="T4132" i="9"/>
  <c r="T4133" i="9"/>
  <c r="T4134" i="9"/>
  <c r="T4135" i="9"/>
  <c r="T4136" i="9"/>
  <c r="T4137" i="9"/>
  <c r="T4138" i="9"/>
  <c r="T4139" i="9"/>
  <c r="T4140" i="9"/>
  <c r="T4141" i="9"/>
  <c r="T4142" i="9"/>
  <c r="T4143" i="9"/>
  <c r="T4144" i="9"/>
  <c r="T4145" i="9"/>
  <c r="T4146" i="9"/>
  <c r="T4147" i="9"/>
  <c r="T4148" i="9"/>
  <c r="T4149" i="9"/>
  <c r="T3069" i="9"/>
  <c r="T3070" i="9"/>
  <c r="T3071" i="9"/>
  <c r="T3072" i="9"/>
  <c r="T3073" i="9"/>
  <c r="T3074" i="9"/>
  <c r="T3075" i="9"/>
  <c r="T3076" i="9"/>
  <c r="T3077" i="9"/>
  <c r="T3078" i="9"/>
  <c r="T3079" i="9"/>
  <c r="T3080" i="9"/>
  <c r="T3081" i="9"/>
  <c r="T3082" i="9"/>
  <c r="T3083" i="9"/>
  <c r="T3084" i="9"/>
  <c r="T3085" i="9"/>
  <c r="T3086" i="9"/>
  <c r="T3087" i="9"/>
  <c r="T3088" i="9"/>
  <c r="T3089" i="9"/>
  <c r="T3090" i="9"/>
  <c r="T3091" i="9"/>
  <c r="T3092" i="9"/>
  <c r="T3093" i="9"/>
  <c r="T3094" i="9"/>
  <c r="T3095" i="9"/>
  <c r="T3096" i="9"/>
  <c r="T3097" i="9"/>
  <c r="T3098" i="9"/>
  <c r="T3099" i="9"/>
  <c r="T3100" i="9"/>
  <c r="T3101" i="9"/>
  <c r="T3102" i="9"/>
  <c r="T3103" i="9"/>
  <c r="T3104" i="9"/>
  <c r="T3105" i="9"/>
  <c r="T3106" i="9"/>
  <c r="T3107" i="9"/>
  <c r="T3108" i="9"/>
  <c r="T3109" i="9"/>
  <c r="T3110" i="9"/>
  <c r="T3111" i="9"/>
  <c r="T3112" i="9"/>
  <c r="T3113" i="9"/>
  <c r="T3114" i="9"/>
  <c r="T3115" i="9"/>
  <c r="T3116" i="9"/>
  <c r="T3117" i="9"/>
  <c r="T3118" i="9"/>
  <c r="T3119" i="9"/>
  <c r="T3120" i="9"/>
  <c r="T3121" i="9"/>
  <c r="T3122" i="9"/>
  <c r="T3123" i="9"/>
  <c r="T3124" i="9"/>
  <c r="T3125" i="9"/>
  <c r="T3126" i="9"/>
  <c r="T3127" i="9"/>
  <c r="T3128" i="9"/>
  <c r="T3129" i="9"/>
  <c r="T3130" i="9"/>
  <c r="T3131" i="9"/>
  <c r="T3132" i="9"/>
  <c r="T3133" i="9"/>
  <c r="T3134" i="9"/>
  <c r="T3135" i="9"/>
  <c r="T3136" i="9"/>
  <c r="T3137" i="9"/>
  <c r="T3138" i="9"/>
  <c r="T3139" i="9"/>
  <c r="T3140" i="9"/>
  <c r="T3141" i="9"/>
  <c r="T3142" i="9"/>
  <c r="T3143" i="9"/>
  <c r="T3144" i="9"/>
  <c r="T3145" i="9"/>
  <c r="T3146" i="9"/>
  <c r="T3147" i="9"/>
  <c r="T3148" i="9"/>
  <c r="T3149" i="9"/>
  <c r="T3150" i="9"/>
  <c r="T3151" i="9"/>
  <c r="T3152" i="9"/>
  <c r="T3153" i="9"/>
  <c r="T3154" i="9"/>
  <c r="T3155" i="9"/>
  <c r="T3156" i="9"/>
  <c r="T3157" i="9"/>
  <c r="T3158" i="9"/>
  <c r="T3159" i="9"/>
  <c r="T3160" i="9"/>
  <c r="T3161" i="9"/>
  <c r="T3162" i="9"/>
  <c r="T3163" i="9"/>
  <c r="T3164" i="9"/>
  <c r="T3165" i="9"/>
  <c r="T3166" i="9"/>
  <c r="T3167" i="9"/>
  <c r="T3168" i="9"/>
  <c r="T3169" i="9"/>
  <c r="T3170" i="9"/>
  <c r="T3171" i="9"/>
  <c r="T3172" i="9"/>
  <c r="T3173" i="9"/>
  <c r="T3174" i="9"/>
  <c r="T3175" i="9"/>
  <c r="T3176" i="9"/>
  <c r="T3177" i="9"/>
  <c r="T3178" i="9"/>
  <c r="T3179" i="9"/>
  <c r="T3180" i="9"/>
  <c r="T3181" i="9"/>
  <c r="T3182" i="9"/>
  <c r="T3183" i="9"/>
  <c r="T3184" i="9"/>
  <c r="T3185" i="9"/>
  <c r="T3186" i="9"/>
  <c r="T3187" i="9"/>
  <c r="T3188" i="9"/>
  <c r="T3189" i="9"/>
  <c r="T3190" i="9"/>
  <c r="T3191" i="9"/>
  <c r="T3192" i="9"/>
  <c r="T3193" i="9"/>
  <c r="T3194" i="9"/>
  <c r="T3195" i="9"/>
  <c r="T3196" i="9"/>
  <c r="T3197" i="9"/>
  <c r="T3198" i="9"/>
  <c r="T3199" i="9"/>
  <c r="T3200" i="9"/>
  <c r="T3201" i="9"/>
  <c r="T3202" i="9"/>
  <c r="T3203" i="9"/>
  <c r="T3204" i="9"/>
  <c r="T3205" i="9"/>
  <c r="T3206" i="9"/>
  <c r="T3207" i="9"/>
  <c r="T3208" i="9"/>
  <c r="T3209" i="9"/>
  <c r="T3210" i="9"/>
  <c r="T3211" i="9"/>
  <c r="T3212" i="9"/>
  <c r="T3213" i="9"/>
  <c r="T3214" i="9"/>
  <c r="T3215" i="9"/>
  <c r="T3216" i="9"/>
  <c r="T3217" i="9"/>
  <c r="T3218" i="9"/>
  <c r="T3219" i="9"/>
  <c r="T3220" i="9"/>
  <c r="T3221" i="9"/>
  <c r="T3222" i="9"/>
  <c r="T3223" i="9"/>
  <c r="T3224" i="9"/>
  <c r="T3225" i="9"/>
  <c r="T3226" i="9"/>
  <c r="T3227" i="9"/>
  <c r="T3228" i="9"/>
  <c r="T3229" i="9"/>
  <c r="T3230" i="9"/>
  <c r="T3231" i="9"/>
  <c r="T3232" i="9"/>
  <c r="T3233" i="9"/>
  <c r="T3234" i="9"/>
  <c r="T3235" i="9"/>
  <c r="T3236" i="9"/>
  <c r="T3237" i="9"/>
  <c r="T3238" i="9"/>
  <c r="T3239" i="9"/>
  <c r="T3240" i="9"/>
  <c r="T3241" i="9"/>
  <c r="T3242" i="9"/>
  <c r="T3243" i="9"/>
  <c r="T3244" i="9"/>
  <c r="T3245" i="9"/>
  <c r="T3246" i="9"/>
  <c r="T3247" i="9"/>
  <c r="T3248" i="9"/>
  <c r="T3249" i="9"/>
  <c r="T3250" i="9"/>
  <c r="T3251" i="9"/>
  <c r="T3252" i="9"/>
  <c r="T3253" i="9"/>
  <c r="T3254" i="9"/>
  <c r="T3255" i="9"/>
  <c r="T3256" i="9"/>
  <c r="T3257" i="9"/>
  <c r="T3258" i="9"/>
  <c r="T3259" i="9"/>
  <c r="T3260" i="9"/>
  <c r="T3261" i="9"/>
  <c r="T3262" i="9"/>
  <c r="T3263" i="9"/>
  <c r="T3264" i="9"/>
  <c r="T3265" i="9"/>
  <c r="T3266" i="9"/>
  <c r="T3267" i="9"/>
  <c r="T3268" i="9"/>
  <c r="T3269" i="9"/>
  <c r="T3270" i="9"/>
  <c r="T3271" i="9"/>
  <c r="T3272" i="9"/>
  <c r="T3273" i="9"/>
  <c r="T3274" i="9"/>
  <c r="T3275" i="9"/>
  <c r="T3276" i="9"/>
  <c r="T3277" i="9"/>
  <c r="T3278" i="9"/>
  <c r="T4626" i="9"/>
  <c r="T4627" i="9"/>
  <c r="T4628" i="9"/>
  <c r="T4629" i="9"/>
  <c r="T4630" i="9"/>
  <c r="T4631" i="9"/>
  <c r="T4632" i="9"/>
  <c r="T4633" i="9"/>
  <c r="T4634" i="9"/>
  <c r="T4635" i="9"/>
  <c r="T4636" i="9"/>
  <c r="T4637" i="9"/>
  <c r="T4638" i="9"/>
  <c r="T3279" i="9"/>
  <c r="T3280" i="9"/>
  <c r="T3281" i="9"/>
  <c r="T3282" i="9"/>
  <c r="T3283" i="9"/>
  <c r="T3284" i="9"/>
  <c r="T3285" i="9"/>
  <c r="T3286" i="9"/>
  <c r="T3287" i="9"/>
  <c r="T3288" i="9"/>
  <c r="T3289" i="9"/>
  <c r="T3290" i="9"/>
  <c r="T3291" i="9"/>
  <c r="T3292" i="9"/>
  <c r="T3293" i="9"/>
  <c r="T3294" i="9"/>
  <c r="T3295" i="9"/>
  <c r="T3296" i="9"/>
  <c r="T3297" i="9"/>
  <c r="T3298" i="9"/>
  <c r="T3299" i="9"/>
  <c r="T3300" i="9"/>
  <c r="T3301" i="9"/>
  <c r="T3302" i="9"/>
  <c r="T3303" i="9"/>
  <c r="T3304" i="9"/>
  <c r="T3305" i="9"/>
  <c r="T3306" i="9"/>
  <c r="T3307" i="9"/>
  <c r="T3308" i="9"/>
  <c r="T3309" i="9"/>
  <c r="T3310" i="9"/>
  <c r="T3311" i="9"/>
  <c r="T3312" i="9"/>
  <c r="T3313" i="9"/>
  <c r="T3314" i="9"/>
  <c r="T3315" i="9"/>
  <c r="T3316" i="9"/>
  <c r="T3317" i="9"/>
  <c r="T3318" i="9"/>
  <c r="T3319" i="9"/>
  <c r="T3320" i="9"/>
  <c r="T3321" i="9"/>
  <c r="T3322" i="9"/>
  <c r="T3323" i="9"/>
  <c r="T3324" i="9"/>
  <c r="T3325" i="9"/>
  <c r="T3326" i="9"/>
  <c r="T3327" i="9"/>
  <c r="T3328" i="9"/>
  <c r="T3329" i="9"/>
  <c r="T3330" i="9"/>
  <c r="T3331" i="9"/>
  <c r="T3332" i="9"/>
  <c r="T3333" i="9"/>
  <c r="T3334" i="9"/>
  <c r="T3335" i="9"/>
  <c r="T3336" i="9"/>
  <c r="T3337" i="9"/>
  <c r="T3338" i="9"/>
  <c r="T3339" i="9"/>
  <c r="T3340" i="9"/>
  <c r="T3341" i="9"/>
  <c r="T3342" i="9"/>
  <c r="T3343" i="9"/>
  <c r="T3344" i="9"/>
  <c r="T3345" i="9"/>
  <c r="T3346" i="9"/>
  <c r="T3347" i="9"/>
  <c r="T3348" i="9"/>
  <c r="T3349" i="9"/>
  <c r="T3350" i="9"/>
  <c r="T3351" i="9"/>
  <c r="T3352" i="9"/>
  <c r="T3353" i="9"/>
  <c r="T3354" i="9"/>
  <c r="T3355" i="9"/>
  <c r="T3356" i="9"/>
  <c r="T3357" i="9"/>
  <c r="T3358" i="9"/>
  <c r="T3359" i="9"/>
  <c r="T3360" i="9"/>
  <c r="T3361" i="9"/>
  <c r="T3362" i="9"/>
  <c r="T3363" i="9"/>
  <c r="T3364" i="9"/>
  <c r="T3365" i="9"/>
  <c r="T3366" i="9"/>
  <c r="T3367" i="9"/>
  <c r="T3368" i="9"/>
  <c r="T3369" i="9"/>
  <c r="T3370" i="9"/>
  <c r="T3371" i="9"/>
  <c r="T3372" i="9"/>
  <c r="T3373" i="9"/>
  <c r="T3374" i="9"/>
  <c r="T3375" i="9"/>
  <c r="T3376" i="9"/>
  <c r="T3377" i="9"/>
  <c r="T3378" i="9"/>
  <c r="T3379" i="9"/>
  <c r="T3380" i="9"/>
  <c r="T3381" i="9"/>
  <c r="T3382" i="9"/>
  <c r="T3383" i="9"/>
  <c r="T3384" i="9"/>
  <c r="T3385" i="9"/>
  <c r="T3386" i="9"/>
  <c r="T3387" i="9"/>
  <c r="T3388" i="9"/>
  <c r="T3389" i="9"/>
  <c r="T3390" i="9"/>
  <c r="T3391" i="9"/>
  <c r="T3392" i="9"/>
  <c r="T3393" i="9"/>
  <c r="T3394" i="9"/>
  <c r="T3395" i="9"/>
  <c r="T3396" i="9"/>
  <c r="T3397" i="9"/>
  <c r="T3398" i="9"/>
  <c r="T3399" i="9"/>
  <c r="T3400" i="9"/>
  <c r="T3401" i="9"/>
  <c r="T3402" i="9"/>
  <c r="T3403" i="9"/>
  <c r="T3404" i="9"/>
  <c r="T3405" i="9"/>
  <c r="T3406" i="9"/>
  <c r="T3407" i="9"/>
  <c r="T3408" i="9"/>
  <c r="T3409" i="9"/>
  <c r="T3410" i="9"/>
  <c r="T3411" i="9"/>
  <c r="T3412" i="9"/>
  <c r="T3413" i="9"/>
  <c r="T3414" i="9"/>
  <c r="T3415" i="9"/>
  <c r="T3416" i="9"/>
  <c r="T3417" i="9"/>
  <c r="T3418" i="9"/>
  <c r="T3419" i="9"/>
  <c r="T3420" i="9"/>
  <c r="T3421" i="9"/>
  <c r="T3422" i="9"/>
  <c r="T3423" i="9"/>
  <c r="T3424" i="9"/>
  <c r="T3425" i="9"/>
  <c r="T3426" i="9"/>
  <c r="T3427" i="9"/>
  <c r="T3428" i="9"/>
  <c r="T3429" i="9"/>
  <c r="T3430" i="9"/>
  <c r="T3431" i="9"/>
  <c r="T3432" i="9"/>
  <c r="T3433" i="9"/>
  <c r="T3434" i="9"/>
  <c r="T3435" i="9"/>
  <c r="T3436" i="9"/>
  <c r="T3437" i="9"/>
  <c r="T3438" i="9"/>
  <c r="T3439" i="9"/>
  <c r="T3440" i="9"/>
  <c r="T3441" i="9"/>
  <c r="T3442" i="9"/>
  <c r="T3443" i="9"/>
  <c r="T3444" i="9"/>
  <c r="T3445" i="9"/>
  <c r="T3446" i="9"/>
  <c r="T3447" i="9"/>
  <c r="T3448" i="9"/>
  <c r="T3449" i="9"/>
  <c r="T3450" i="9"/>
  <c r="T3451" i="9"/>
  <c r="T3452" i="9"/>
  <c r="T3453" i="9"/>
  <c r="T3454" i="9"/>
  <c r="T3455" i="9"/>
  <c r="T3456" i="9"/>
  <c r="T3457" i="9"/>
  <c r="T3458" i="9"/>
  <c r="T3459" i="9"/>
  <c r="T3460" i="9"/>
  <c r="T3461" i="9"/>
  <c r="T3462" i="9"/>
  <c r="T3463" i="9"/>
  <c r="T3464" i="9"/>
  <c r="T3465" i="9"/>
  <c r="T3466" i="9"/>
  <c r="T3467" i="9"/>
  <c r="T3468" i="9"/>
  <c r="T3469" i="9"/>
  <c r="T3470" i="9"/>
  <c r="T3471" i="9"/>
  <c r="T3472" i="9"/>
  <c r="T3473" i="9"/>
  <c r="T3474" i="9"/>
  <c r="T3475" i="9"/>
  <c r="T3476" i="9"/>
  <c r="T3477" i="9"/>
  <c r="T3478" i="9"/>
  <c r="T3479" i="9"/>
  <c r="T3480" i="9"/>
  <c r="T3481" i="9"/>
  <c r="T3482" i="9"/>
  <c r="T3483" i="9"/>
  <c r="T3484" i="9"/>
  <c r="T3485" i="9"/>
  <c r="T3486" i="9"/>
  <c r="T3487" i="9"/>
  <c r="T3488" i="9"/>
  <c r="T3489" i="9"/>
  <c r="T3490" i="9"/>
  <c r="T3491" i="9"/>
  <c r="T3492" i="9"/>
  <c r="T3493" i="9"/>
  <c r="T3494" i="9"/>
  <c r="T3495" i="9"/>
  <c r="T3496" i="9"/>
  <c r="T3497" i="9"/>
  <c r="T3498" i="9"/>
  <c r="T3499" i="9"/>
  <c r="T3500" i="9"/>
  <c r="T3501" i="9"/>
  <c r="T3502" i="9"/>
  <c r="T3503" i="9"/>
  <c r="T3504" i="9"/>
  <c r="T3505" i="9"/>
  <c r="T3506" i="9"/>
  <c r="T3507" i="9"/>
  <c r="T3508" i="9"/>
  <c r="T3509" i="9"/>
  <c r="T3510" i="9"/>
  <c r="T3511" i="9"/>
  <c r="T3512" i="9"/>
  <c r="T3513" i="9"/>
  <c r="T3514" i="9"/>
  <c r="T3515" i="9"/>
  <c r="T3516" i="9"/>
  <c r="T3517" i="9"/>
  <c r="T3518" i="9"/>
  <c r="T3519" i="9"/>
  <c r="T3520" i="9"/>
  <c r="T3521" i="9"/>
  <c r="T3522" i="9"/>
  <c r="T3523" i="9"/>
  <c r="T3524" i="9"/>
  <c r="T3525" i="9"/>
  <c r="T3526" i="9"/>
  <c r="T3527" i="9"/>
  <c r="T3528" i="9"/>
  <c r="T3529" i="9"/>
  <c r="T3530" i="9"/>
  <c r="T3531" i="9"/>
  <c r="T3532" i="9"/>
  <c r="T3533" i="9"/>
  <c r="T3534" i="9"/>
  <c r="T3535" i="9"/>
  <c r="T3536" i="9"/>
  <c r="T3537" i="9"/>
  <c r="T3538" i="9"/>
  <c r="T3539" i="9"/>
  <c r="T3540" i="9"/>
  <c r="T3541" i="9"/>
  <c r="T3542" i="9"/>
  <c r="T3543" i="9"/>
  <c r="T3544" i="9"/>
  <c r="T3545" i="9"/>
  <c r="T3546" i="9"/>
  <c r="T3547" i="9"/>
  <c r="T3548" i="9"/>
  <c r="T3549" i="9"/>
  <c r="T3550" i="9"/>
  <c r="T3551" i="9"/>
  <c r="T3552" i="9"/>
  <c r="T3553" i="9"/>
  <c r="T3554" i="9"/>
  <c r="T3555" i="9"/>
  <c r="T3556" i="9"/>
  <c r="T3557" i="9"/>
  <c r="T3558" i="9"/>
  <c r="T3559" i="9"/>
  <c r="T3560" i="9"/>
  <c r="T3561" i="9"/>
  <c r="T3562" i="9"/>
  <c r="T3563" i="9"/>
  <c r="T3564" i="9"/>
  <c r="T3565" i="9"/>
  <c r="T3566" i="9"/>
  <c r="T3567" i="9"/>
  <c r="T3568" i="9"/>
  <c r="T3569" i="9"/>
  <c r="T3570" i="9"/>
  <c r="T3571" i="9"/>
  <c r="T3572" i="9"/>
  <c r="T3573" i="9"/>
  <c r="T3574" i="9"/>
  <c r="T3575" i="9"/>
  <c r="T3576" i="9"/>
  <c r="T3577" i="9"/>
  <c r="T3578" i="9"/>
  <c r="T3579" i="9"/>
  <c r="T3580" i="9"/>
  <c r="T3581" i="9"/>
  <c r="T3582" i="9"/>
  <c r="T3583" i="9"/>
  <c r="T3584" i="9"/>
  <c r="T3585" i="9"/>
  <c r="T3586" i="9"/>
  <c r="T3587" i="9"/>
  <c r="T3588" i="9"/>
  <c r="T3589" i="9"/>
  <c r="T3590" i="9"/>
  <c r="T3591" i="9"/>
  <c r="T3592" i="9"/>
  <c r="T3593" i="9"/>
  <c r="T3594" i="9"/>
  <c r="T4150" i="9"/>
  <c r="T4151" i="9"/>
  <c r="T4152" i="9"/>
  <c r="T4153" i="9"/>
  <c r="T4154" i="9"/>
  <c r="T4155" i="9"/>
  <c r="V4156" i="9"/>
  <c r="V4157" i="9"/>
  <c r="V3595" i="9"/>
  <c r="V3596" i="9"/>
  <c r="V3597" i="9"/>
  <c r="V3598" i="9"/>
  <c r="V3599" i="9"/>
  <c r="V3600" i="9"/>
  <c r="V3601" i="9"/>
  <c r="V3602" i="9"/>
  <c r="V3603" i="9"/>
  <c r="V3604" i="9"/>
  <c r="V3605" i="9"/>
  <c r="V3606" i="9"/>
  <c r="V3607" i="9"/>
  <c r="V3608" i="9"/>
  <c r="V3609" i="9"/>
  <c r="V3610" i="9"/>
  <c r="V3611" i="9"/>
  <c r="V3612" i="9"/>
  <c r="V3613" i="9"/>
  <c r="V3614" i="9"/>
  <c r="V3615" i="9"/>
  <c r="V3616" i="9"/>
  <c r="V3617" i="9"/>
  <c r="V3618" i="9"/>
  <c r="V3619" i="9"/>
  <c r="V3620" i="9"/>
  <c r="V3621" i="9"/>
  <c r="V3622" i="9"/>
  <c r="V3623" i="9"/>
  <c r="V3624" i="9"/>
  <c r="V3625" i="9"/>
  <c r="V3626" i="9"/>
  <c r="V3627" i="9"/>
  <c r="V3628" i="9"/>
  <c r="V3629" i="9"/>
  <c r="V3630" i="9"/>
  <c r="V3631" i="9"/>
  <c r="V3632" i="9"/>
  <c r="V3633" i="9"/>
  <c r="V3634" i="9"/>
  <c r="V3635" i="9"/>
  <c r="V3636" i="9"/>
  <c r="V3637" i="9"/>
  <c r="V3638" i="9"/>
  <c r="V3639" i="9"/>
  <c r="V3640" i="9"/>
  <c r="V3641" i="9"/>
  <c r="V3642" i="9"/>
  <c r="V3643" i="9"/>
  <c r="V3644" i="9"/>
  <c r="V3645" i="9"/>
  <c r="V3646" i="9"/>
  <c r="V3647" i="9"/>
  <c r="V3648" i="9"/>
  <c r="V3649" i="9"/>
  <c r="V3650" i="9"/>
  <c r="V3651" i="9"/>
  <c r="V3652" i="9"/>
  <c r="V3653" i="9"/>
  <c r="V3654" i="9"/>
  <c r="V3655" i="9"/>
  <c r="V3656" i="9"/>
  <c r="V3657" i="9"/>
  <c r="V3658" i="9"/>
  <c r="V3659" i="9"/>
  <c r="V3660" i="9"/>
  <c r="V3661" i="9"/>
  <c r="V3662" i="9"/>
  <c r="V3663" i="9"/>
  <c r="V3664" i="9"/>
  <c r="V3665" i="9"/>
  <c r="V3666" i="9"/>
  <c r="V3667" i="9"/>
  <c r="V3668" i="9"/>
  <c r="V3669" i="9"/>
  <c r="V3670" i="9"/>
  <c r="V3671" i="9"/>
  <c r="V3672" i="9"/>
  <c r="V3673" i="9"/>
  <c r="V3674" i="9"/>
  <c r="V3675" i="9"/>
  <c r="V3676" i="9"/>
  <c r="V3677" i="9"/>
  <c r="V3678" i="9"/>
  <c r="V3679" i="9"/>
  <c r="V3680" i="9"/>
  <c r="V3681" i="9"/>
  <c r="V3682" i="9"/>
  <c r="V3683" i="9"/>
  <c r="V3684" i="9"/>
  <c r="V3685" i="9"/>
  <c r="V3686" i="9"/>
  <c r="V3687" i="9"/>
  <c r="V3688" i="9"/>
  <c r="V3689" i="9"/>
  <c r="V3690" i="9"/>
  <c r="V3691" i="9"/>
  <c r="V3692" i="9"/>
  <c r="V3693" i="9"/>
  <c r="V4158" i="9"/>
  <c r="V4159" i="9"/>
  <c r="V4160" i="9"/>
  <c r="V4161" i="9"/>
  <c r="V4162" i="9"/>
  <c r="V4163" i="9"/>
  <c r="V4164" i="9"/>
  <c r="V4165" i="9"/>
  <c r="V4166" i="9"/>
  <c r="V4167" i="9"/>
  <c r="V4168" i="9"/>
  <c r="V4169" i="9"/>
  <c r="V4170" i="9"/>
  <c r="V4171" i="9"/>
  <c r="V4172" i="9"/>
  <c r="V4173" i="9"/>
  <c r="V4174" i="9"/>
  <c r="V4175" i="9"/>
  <c r="V4176" i="9"/>
  <c r="V4177" i="9"/>
  <c r="V4178" i="9"/>
  <c r="V4179" i="9"/>
  <c r="V4180" i="9"/>
  <c r="V4181" i="9"/>
  <c r="V4182" i="9"/>
  <c r="V3694" i="9"/>
  <c r="V3695" i="9"/>
  <c r="V4183" i="9"/>
  <c r="V4681" i="9"/>
  <c r="V4682" i="9"/>
  <c r="V4683" i="9"/>
  <c r="V4684" i="9"/>
  <c r="V4685" i="9"/>
  <c r="V4686" i="9"/>
  <c r="V4662" i="9"/>
  <c r="V4639" i="9"/>
  <c r="V4663" i="9"/>
  <c r="V4664" i="9"/>
  <c r="V4665" i="9"/>
  <c r="V4666" i="9"/>
  <c r="V4667" i="9"/>
  <c r="V4668" i="9"/>
  <c r="V4669" i="9"/>
  <c r="V4670" i="9"/>
  <c r="V4671" i="9"/>
  <c r="V4672" i="9"/>
  <c r="V4673" i="9"/>
  <c r="V4674" i="9"/>
  <c r="V4675" i="9"/>
  <c r="V4184" i="9"/>
  <c r="V4185" i="9"/>
  <c r="V4687" i="9"/>
  <c r="V4688" i="9"/>
  <c r="V4689" i="9"/>
  <c r="V4690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4186" i="9"/>
  <c r="V4187" i="9"/>
  <c r="V4188" i="9"/>
  <c r="V4189" i="9"/>
  <c r="V3696" i="9"/>
  <c r="V3697" i="9"/>
  <c r="V3698" i="9"/>
  <c r="V4190" i="9"/>
  <c r="V4691" i="9"/>
  <c r="V4692" i="9"/>
  <c r="V4693" i="9"/>
  <c r="V4694" i="9"/>
  <c r="V4695" i="9"/>
  <c r="V4696" i="9"/>
  <c r="V4697" i="9"/>
  <c r="V4698" i="9"/>
  <c r="V4191" i="9"/>
  <c r="V4192" i="9"/>
  <c r="V4193" i="9"/>
  <c r="V4194" i="9"/>
  <c r="V4195" i="9"/>
  <c r="V4196" i="9"/>
  <c r="V4197" i="9"/>
  <c r="V4198" i="9"/>
  <c r="V4199" i="9"/>
  <c r="V4200" i="9"/>
  <c r="V4201" i="9"/>
  <c r="V4202" i="9"/>
  <c r="V4203" i="9"/>
  <c r="V4204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4205" i="9"/>
  <c r="V4206" i="9"/>
  <c r="V4207" i="9"/>
  <c r="V4208" i="9"/>
  <c r="V4209" i="9"/>
  <c r="V4210" i="9"/>
  <c r="V4211" i="9"/>
  <c r="V4212" i="9"/>
  <c r="V4213" i="9"/>
  <c r="V4214" i="9"/>
  <c r="V4215" i="9"/>
  <c r="V4216" i="9"/>
  <c r="V4217" i="9"/>
  <c r="V4218" i="9"/>
  <c r="V4219" i="9"/>
  <c r="V4220" i="9"/>
  <c r="V4221" i="9"/>
  <c r="V3699" i="9"/>
  <c r="V3700" i="9"/>
  <c r="V3701" i="9"/>
  <c r="V3702" i="9"/>
  <c r="V3703" i="9"/>
  <c r="V3704" i="9"/>
  <c r="V3705" i="9"/>
  <c r="V3706" i="9"/>
  <c r="V3707" i="9"/>
  <c r="V3708" i="9"/>
  <c r="V3709" i="9"/>
  <c r="V3710" i="9"/>
  <c r="V3711" i="9"/>
  <c r="V3712" i="9"/>
  <c r="V3713" i="9"/>
  <c r="V3714" i="9"/>
  <c r="V3715" i="9"/>
  <c r="V3716" i="9"/>
  <c r="V3717" i="9"/>
  <c r="V3718" i="9"/>
  <c r="V3719" i="9"/>
  <c r="V3720" i="9"/>
  <c r="V3721" i="9"/>
  <c r="V3722" i="9"/>
  <c r="V3723" i="9"/>
  <c r="V3724" i="9"/>
  <c r="V3725" i="9"/>
  <c r="V3726" i="9"/>
  <c r="V3727" i="9"/>
  <c r="V3728" i="9"/>
  <c r="V3729" i="9"/>
  <c r="V3730" i="9"/>
  <c r="V3731" i="9"/>
  <c r="V3732" i="9"/>
  <c r="V3733" i="9"/>
  <c r="V3734" i="9"/>
  <c r="V3735" i="9"/>
  <c r="V3736" i="9"/>
  <c r="V3737" i="9"/>
  <c r="V3738" i="9"/>
  <c r="V3739" i="9"/>
  <c r="V3740" i="9"/>
  <c r="V3741" i="9"/>
  <c r="V3742" i="9"/>
  <c r="V3743" i="9"/>
  <c r="V3744" i="9"/>
  <c r="V3745" i="9"/>
  <c r="V3746" i="9"/>
  <c r="V3747" i="9"/>
  <c r="V3748" i="9"/>
  <c r="V3749" i="9"/>
  <c r="V3750" i="9"/>
  <c r="V3751" i="9"/>
  <c r="V3752" i="9"/>
  <c r="V3753" i="9"/>
  <c r="V3754" i="9"/>
  <c r="V3755" i="9"/>
  <c r="V3756" i="9"/>
  <c r="V3757" i="9"/>
  <c r="V3758" i="9"/>
  <c r="V3759" i="9"/>
  <c r="V3760" i="9"/>
  <c r="V3761" i="9"/>
  <c r="V3762" i="9"/>
  <c r="V3763" i="9"/>
  <c r="V3764" i="9"/>
  <c r="V3765" i="9"/>
  <c r="V3766" i="9"/>
  <c r="V3767" i="9"/>
  <c r="V3768" i="9"/>
  <c r="V3769" i="9"/>
  <c r="V3770" i="9"/>
  <c r="V3771" i="9"/>
  <c r="V3772" i="9"/>
  <c r="V3773" i="9"/>
  <c r="V3774" i="9"/>
  <c r="V3775" i="9"/>
  <c r="V3776" i="9"/>
  <c r="V3777" i="9"/>
  <c r="V3778" i="9"/>
  <c r="V3779" i="9"/>
  <c r="V3780" i="9"/>
  <c r="V3781" i="9"/>
  <c r="V3782" i="9"/>
  <c r="V3783" i="9"/>
  <c r="V3784" i="9"/>
  <c r="V4222" i="9"/>
  <c r="V4699" i="9"/>
  <c r="V4700" i="9"/>
  <c r="V4223" i="9"/>
  <c r="V4224" i="9"/>
  <c r="V4225" i="9"/>
  <c r="V4226" i="9"/>
  <c r="V4227" i="9"/>
  <c r="V4228" i="9"/>
  <c r="V4229" i="9"/>
  <c r="V4230" i="9"/>
  <c r="V3785" i="9"/>
  <c r="V3786" i="9"/>
  <c r="V3787" i="9"/>
  <c r="V3788" i="9"/>
  <c r="V3789" i="9"/>
  <c r="V3790" i="9"/>
  <c r="V3791" i="9"/>
  <c r="V3792" i="9"/>
  <c r="V3793" i="9"/>
  <c r="V3794" i="9"/>
  <c r="V3795" i="9"/>
  <c r="V3796" i="9"/>
  <c r="V3797" i="9"/>
  <c r="V3798" i="9"/>
  <c r="V4701" i="9"/>
  <c r="V4702" i="9"/>
  <c r="V4703" i="9"/>
  <c r="V4704" i="9"/>
  <c r="V4705" i="9"/>
  <c r="V4706" i="9"/>
  <c r="V4707" i="9"/>
  <c r="V4708" i="9"/>
  <c r="V4709" i="9"/>
  <c r="V4710" i="9"/>
  <c r="V4711" i="9"/>
  <c r="V4712" i="9"/>
  <c r="V4713" i="9"/>
  <c r="V4714" i="9"/>
  <c r="V4715" i="9"/>
  <c r="V4716" i="9"/>
  <c r="V4717" i="9"/>
  <c r="V4718" i="9"/>
  <c r="V4719" i="9"/>
  <c r="V4720" i="9"/>
  <c r="V4721" i="9"/>
  <c r="V4722" i="9"/>
  <c r="V4723" i="9"/>
  <c r="V4724" i="9"/>
  <c r="V4725" i="9"/>
  <c r="V4726" i="9"/>
  <c r="V4727" i="9"/>
  <c r="V4728" i="9"/>
  <c r="V4729" i="9"/>
  <c r="V4730" i="9"/>
  <c r="V4231" i="9"/>
  <c r="V4232" i="9"/>
  <c r="V4233" i="9"/>
  <c r="V4234" i="9"/>
  <c r="V4235" i="9"/>
  <c r="V4236" i="9"/>
  <c r="V4237" i="9"/>
  <c r="V4238" i="9"/>
  <c r="V4239" i="9"/>
  <c r="V4240" i="9"/>
  <c r="V4241" i="9"/>
  <c r="V4242" i="9"/>
  <c r="V4243" i="9"/>
  <c r="V4244" i="9"/>
  <c r="V4245" i="9"/>
  <c r="V4246" i="9"/>
  <c r="V4247" i="9"/>
  <c r="V4248" i="9"/>
  <c r="V4249" i="9"/>
  <c r="V4250" i="9"/>
  <c r="V4251" i="9"/>
  <c r="V4252" i="9"/>
  <c r="V4253" i="9"/>
  <c r="V4254" i="9"/>
  <c r="V4255" i="9"/>
  <c r="V4256" i="9"/>
  <c r="V4257" i="9"/>
  <c r="V4258" i="9"/>
  <c r="V4259" i="9"/>
  <c r="V4260" i="9"/>
  <c r="V4261" i="9"/>
  <c r="V4262" i="9"/>
  <c r="V4263" i="9"/>
  <c r="V4264" i="9"/>
  <c r="V4265" i="9"/>
  <c r="V4266" i="9"/>
  <c r="V4267" i="9"/>
  <c r="V4268" i="9"/>
  <c r="V4269" i="9"/>
  <c r="V4270" i="9"/>
  <c r="V4271" i="9"/>
  <c r="V4272" i="9"/>
  <c r="V4273" i="9"/>
  <c r="V4274" i="9"/>
  <c r="V4275" i="9"/>
  <c r="V4276" i="9"/>
  <c r="V4277" i="9"/>
  <c r="V4278" i="9"/>
  <c r="V4279" i="9"/>
  <c r="V4280" i="9"/>
  <c r="V4281" i="9"/>
  <c r="V4282" i="9"/>
  <c r="V4283" i="9"/>
  <c r="V4284" i="9"/>
  <c r="V4285" i="9"/>
  <c r="V4286" i="9"/>
  <c r="V4287" i="9"/>
  <c r="V4288" i="9"/>
  <c r="V4289" i="9"/>
  <c r="V4290" i="9"/>
  <c r="V4291" i="9"/>
  <c r="V4292" i="9"/>
  <c r="V4293" i="9"/>
  <c r="V4294" i="9"/>
  <c r="V4295" i="9"/>
  <c r="V4296" i="9"/>
  <c r="V4297" i="9"/>
  <c r="V4298" i="9"/>
  <c r="V4299" i="9"/>
  <c r="V4300" i="9"/>
  <c r="V4301" i="9"/>
  <c r="V4302" i="9"/>
  <c r="V4303" i="9"/>
  <c r="V4304" i="9"/>
  <c r="V4305" i="9"/>
  <c r="V4306" i="9"/>
  <c r="V4307" i="9"/>
  <c r="V4308" i="9"/>
  <c r="V4309" i="9"/>
  <c r="V4310" i="9"/>
  <c r="V4311" i="9"/>
  <c r="V4312" i="9"/>
  <c r="V4313" i="9"/>
  <c r="V4314" i="9"/>
  <c r="V4315" i="9"/>
  <c r="V4316" i="9"/>
  <c r="V4317" i="9"/>
  <c r="V4318" i="9"/>
  <c r="V4319" i="9"/>
  <c r="V4320" i="9"/>
  <c r="V4321" i="9"/>
  <c r="V4322" i="9"/>
  <c r="V4323" i="9"/>
  <c r="V4324" i="9"/>
  <c r="V4325" i="9"/>
  <c r="V4326" i="9"/>
  <c r="V4327" i="9"/>
  <c r="V4328" i="9"/>
  <c r="V4329" i="9"/>
  <c r="V4330" i="9"/>
  <c r="V4331" i="9"/>
  <c r="V4332" i="9"/>
  <c r="V4333" i="9"/>
  <c r="V4334" i="9"/>
  <c r="V4335" i="9"/>
  <c r="V4336" i="9"/>
  <c r="V4337" i="9"/>
  <c r="V4338" i="9"/>
  <c r="V4339" i="9"/>
  <c r="V4340" i="9"/>
  <c r="V4341" i="9"/>
  <c r="V4342" i="9"/>
  <c r="V4343" i="9"/>
  <c r="V4344" i="9"/>
  <c r="V4345" i="9"/>
  <c r="V4346" i="9"/>
  <c r="V4347" i="9"/>
  <c r="V4348" i="9"/>
  <c r="V4349" i="9"/>
  <c r="V4350" i="9"/>
  <c r="V4351" i="9"/>
  <c r="V4352" i="9"/>
  <c r="V4353" i="9"/>
  <c r="V4354" i="9"/>
  <c r="V4355" i="9"/>
  <c r="V4356" i="9"/>
  <c r="V4357" i="9"/>
  <c r="V4358" i="9"/>
  <c r="V4359" i="9"/>
  <c r="V4360" i="9"/>
  <c r="V4361" i="9"/>
  <c r="V4362" i="9"/>
  <c r="V4363" i="9"/>
  <c r="V4364" i="9"/>
  <c r="V4365" i="9"/>
  <c r="V4366" i="9"/>
  <c r="V4367" i="9"/>
  <c r="V4368" i="9"/>
  <c r="V4369" i="9"/>
  <c r="V4370" i="9"/>
  <c r="V4371" i="9"/>
  <c r="V4372" i="9"/>
  <c r="V4373" i="9"/>
  <c r="V4374" i="9"/>
  <c r="V4375" i="9"/>
  <c r="V4376" i="9"/>
  <c r="V4377" i="9"/>
  <c r="V4378" i="9"/>
  <c r="V4379" i="9"/>
  <c r="V4380" i="9"/>
  <c r="V4381" i="9"/>
  <c r="V4382" i="9"/>
  <c r="V4383" i="9"/>
  <c r="V4384" i="9"/>
  <c r="V4385" i="9"/>
  <c r="V4386" i="9"/>
  <c r="V4387" i="9"/>
  <c r="V4388" i="9"/>
  <c r="V4389" i="9"/>
  <c r="V4390" i="9"/>
  <c r="V4676" i="9"/>
  <c r="V4677" i="9"/>
  <c r="V4678" i="9"/>
  <c r="V4391" i="9"/>
  <c r="V4392" i="9"/>
  <c r="V4393" i="9"/>
  <c r="V4394" i="9"/>
  <c r="V4395" i="9"/>
  <c r="V4396" i="9"/>
  <c r="V4397" i="9"/>
  <c r="V4398" i="9"/>
  <c r="V4399" i="9"/>
  <c r="V4400" i="9"/>
  <c r="V4401" i="9"/>
  <c r="V4402" i="9"/>
  <c r="V4403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27" i="9"/>
  <c r="V228" i="9"/>
  <c r="V229" i="9"/>
  <c r="V230" i="9"/>
  <c r="V231" i="9"/>
  <c r="V232" i="9"/>
  <c r="V233" i="9"/>
  <c r="V234" i="9"/>
  <c r="V235" i="9"/>
  <c r="V236" i="9"/>
  <c r="V237" i="9"/>
  <c r="V238" i="9"/>
  <c r="V239" i="9"/>
  <c r="V240" i="9"/>
  <c r="V241" i="9"/>
  <c r="V242" i="9"/>
  <c r="V243" i="9"/>
  <c r="V244" i="9"/>
  <c r="V245" i="9"/>
  <c r="V246" i="9"/>
  <c r="V247" i="9"/>
  <c r="V248" i="9"/>
  <c r="V249" i="9"/>
  <c r="V250" i="9"/>
  <c r="V251" i="9"/>
  <c r="V252" i="9"/>
  <c r="V253" i="9"/>
  <c r="V254" i="9"/>
  <c r="V255" i="9"/>
  <c r="V256" i="9"/>
  <c r="V257" i="9"/>
  <c r="V258" i="9"/>
  <c r="V259" i="9"/>
  <c r="V260" i="9"/>
  <c r="V261" i="9"/>
  <c r="V262" i="9"/>
  <c r="V263" i="9"/>
  <c r="V264" i="9"/>
  <c r="V265" i="9"/>
  <c r="V266" i="9"/>
  <c r="V267" i="9"/>
  <c r="V268" i="9"/>
  <c r="V269" i="9"/>
  <c r="V270" i="9"/>
  <c r="V271" i="9"/>
  <c r="V272" i="9"/>
  <c r="V273" i="9"/>
  <c r="V274" i="9"/>
  <c r="V275" i="9"/>
  <c r="V276" i="9"/>
  <c r="V277" i="9"/>
  <c r="V278" i="9"/>
  <c r="V279" i="9"/>
  <c r="V280" i="9"/>
  <c r="V281" i="9"/>
  <c r="V282" i="9"/>
  <c r="V283" i="9"/>
  <c r="V284" i="9"/>
  <c r="V285" i="9"/>
  <c r="V286" i="9"/>
  <c r="V287" i="9"/>
  <c r="V288" i="9"/>
  <c r="V289" i="9"/>
  <c r="V290" i="9"/>
  <c r="V291" i="9"/>
  <c r="V292" i="9"/>
  <c r="V293" i="9"/>
  <c r="V294" i="9"/>
  <c r="V295" i="9"/>
  <c r="V296" i="9"/>
  <c r="V297" i="9"/>
  <c r="V298" i="9"/>
  <c r="V299" i="9"/>
  <c r="V300" i="9"/>
  <c r="V301" i="9"/>
  <c r="V302" i="9"/>
  <c r="V303" i="9"/>
  <c r="V304" i="9"/>
  <c r="V305" i="9"/>
  <c r="V306" i="9"/>
  <c r="V307" i="9"/>
  <c r="V308" i="9"/>
  <c r="V309" i="9"/>
  <c r="V310" i="9"/>
  <c r="V311" i="9"/>
  <c r="V312" i="9"/>
  <c r="V313" i="9"/>
  <c r="V314" i="9"/>
  <c r="V315" i="9"/>
  <c r="V316" i="9"/>
  <c r="V317" i="9"/>
  <c r="V318" i="9"/>
  <c r="V319" i="9"/>
  <c r="V320" i="9"/>
  <c r="V321" i="9"/>
  <c r="V322" i="9"/>
  <c r="V323" i="9"/>
  <c r="V324" i="9"/>
  <c r="V325" i="9"/>
  <c r="V326" i="9"/>
  <c r="V327" i="9"/>
  <c r="V328" i="9"/>
  <c r="V329" i="9"/>
  <c r="V330" i="9"/>
  <c r="V331" i="9"/>
  <c r="V332" i="9"/>
  <c r="V333" i="9"/>
  <c r="V334" i="9"/>
  <c r="V335" i="9"/>
  <c r="V336" i="9"/>
  <c r="V337" i="9"/>
  <c r="V338" i="9"/>
  <c r="V339" i="9"/>
  <c r="V340" i="9"/>
  <c r="V341" i="9"/>
  <c r="V342" i="9"/>
  <c r="V343" i="9"/>
  <c r="V344" i="9"/>
  <c r="V345" i="9"/>
  <c r="V346" i="9"/>
  <c r="V347" i="9"/>
  <c r="V348" i="9"/>
  <c r="V349" i="9"/>
  <c r="V350" i="9"/>
  <c r="V351" i="9"/>
  <c r="V352" i="9"/>
  <c r="V353" i="9"/>
  <c r="V354" i="9"/>
  <c r="V355" i="9"/>
  <c r="V356" i="9"/>
  <c r="V357" i="9"/>
  <c r="V358" i="9"/>
  <c r="V359" i="9"/>
  <c r="V360" i="9"/>
  <c r="V361" i="9"/>
  <c r="V362" i="9"/>
  <c r="V363" i="9"/>
  <c r="V364" i="9"/>
  <c r="V365" i="9"/>
  <c r="V366" i="9"/>
  <c r="V367" i="9"/>
  <c r="V368" i="9"/>
  <c r="V369" i="9"/>
  <c r="V370" i="9"/>
  <c r="V371" i="9"/>
  <c r="V372" i="9"/>
  <c r="V373" i="9"/>
  <c r="V374" i="9"/>
  <c r="V375" i="9"/>
  <c r="V376" i="9"/>
  <c r="V377" i="9"/>
  <c r="V378" i="9"/>
  <c r="V379" i="9"/>
  <c r="V380" i="9"/>
  <c r="V381" i="9"/>
  <c r="V382" i="9"/>
  <c r="V383" i="9"/>
  <c r="V384" i="9"/>
  <c r="V385" i="9"/>
  <c r="V386" i="9"/>
  <c r="V387" i="9"/>
  <c r="V388" i="9"/>
  <c r="V389" i="9"/>
  <c r="V390" i="9"/>
  <c r="V391" i="9"/>
  <c r="V392" i="9"/>
  <c r="V393" i="9"/>
  <c r="V394" i="9"/>
  <c r="V395" i="9"/>
  <c r="V396" i="9"/>
  <c r="V397" i="9"/>
  <c r="V398" i="9"/>
  <c r="V399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649" i="9"/>
  <c r="V650" i="9"/>
  <c r="V651" i="9"/>
  <c r="V652" i="9"/>
  <c r="V653" i="9"/>
  <c r="V654" i="9"/>
  <c r="V655" i="9"/>
  <c r="V656" i="9"/>
  <c r="V657" i="9"/>
  <c r="V658" i="9"/>
  <c r="V659" i="9"/>
  <c r="V660" i="9"/>
  <c r="V661" i="9"/>
  <c r="V662" i="9"/>
  <c r="V663" i="9"/>
  <c r="V664" i="9"/>
  <c r="V665" i="9"/>
  <c r="V666" i="9"/>
  <c r="V667" i="9"/>
  <c r="V668" i="9"/>
  <c r="V669" i="9"/>
  <c r="V670" i="9"/>
  <c r="V671" i="9"/>
  <c r="V672" i="9"/>
  <c r="V673" i="9"/>
  <c r="V674" i="9"/>
  <c r="V675" i="9"/>
  <c r="V676" i="9"/>
  <c r="V677" i="9"/>
  <c r="V678" i="9"/>
  <c r="V679" i="9"/>
  <c r="V680" i="9"/>
  <c r="V681" i="9"/>
  <c r="V682" i="9"/>
  <c r="V683" i="9"/>
  <c r="V684" i="9"/>
  <c r="V685" i="9"/>
  <c r="V686" i="9"/>
  <c r="V687" i="9"/>
  <c r="V688" i="9"/>
  <c r="V689" i="9"/>
  <c r="V690" i="9"/>
  <c r="V691" i="9"/>
  <c r="V692" i="9"/>
  <c r="V693" i="9"/>
  <c r="V694" i="9"/>
  <c r="V695" i="9"/>
  <c r="V696" i="9"/>
  <c r="V697" i="9"/>
  <c r="V698" i="9"/>
  <c r="V699" i="9"/>
  <c r="V700" i="9"/>
  <c r="V701" i="9"/>
  <c r="V702" i="9"/>
  <c r="V703" i="9"/>
  <c r="V704" i="9"/>
  <c r="V705" i="9"/>
  <c r="V706" i="9"/>
  <c r="V707" i="9"/>
  <c r="V708" i="9"/>
  <c r="V709" i="9"/>
  <c r="V710" i="9"/>
  <c r="V711" i="9"/>
  <c r="V712" i="9"/>
  <c r="V713" i="9"/>
  <c r="V714" i="9"/>
  <c r="V715" i="9"/>
  <c r="V716" i="9"/>
  <c r="V717" i="9"/>
  <c r="V718" i="9"/>
  <c r="V719" i="9"/>
  <c r="V720" i="9"/>
  <c r="V721" i="9"/>
  <c r="V722" i="9"/>
  <c r="V723" i="9"/>
  <c r="V724" i="9"/>
  <c r="V725" i="9"/>
  <c r="V726" i="9"/>
  <c r="V727" i="9"/>
  <c r="V728" i="9"/>
  <c r="V729" i="9"/>
  <c r="V730" i="9"/>
  <c r="V731" i="9"/>
  <c r="V732" i="9"/>
  <c r="V733" i="9"/>
  <c r="V734" i="9"/>
  <c r="V735" i="9"/>
  <c r="V736" i="9"/>
  <c r="V737" i="9"/>
  <c r="V738" i="9"/>
  <c r="V739" i="9"/>
  <c r="V740" i="9"/>
  <c r="V741" i="9"/>
  <c r="V742" i="9"/>
  <c r="V743" i="9"/>
  <c r="V744" i="9"/>
  <c r="V745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809" i="9"/>
  <c r="V810" i="9"/>
  <c r="V811" i="9"/>
  <c r="V812" i="9"/>
  <c r="V813" i="9"/>
  <c r="V814" i="9"/>
  <c r="V815" i="9"/>
  <c r="V816" i="9"/>
  <c r="V817" i="9"/>
  <c r="V818" i="9"/>
  <c r="V819" i="9"/>
  <c r="V820" i="9"/>
  <c r="V821" i="9"/>
  <c r="V822" i="9"/>
  <c r="V823" i="9"/>
  <c r="V824" i="9"/>
  <c r="V825" i="9"/>
  <c r="V826" i="9"/>
  <c r="V827" i="9"/>
  <c r="V828" i="9"/>
  <c r="V829" i="9"/>
  <c r="V830" i="9"/>
  <c r="V831" i="9"/>
  <c r="V832" i="9"/>
  <c r="V833" i="9"/>
  <c r="V834" i="9"/>
  <c r="V835" i="9"/>
  <c r="V836" i="9"/>
  <c r="V837" i="9"/>
  <c r="V838" i="9"/>
  <c r="V839" i="9"/>
  <c r="V840" i="9"/>
  <c r="V841" i="9"/>
  <c r="V842" i="9"/>
  <c r="V843" i="9"/>
  <c r="V844" i="9"/>
  <c r="V845" i="9"/>
  <c r="V846" i="9"/>
  <c r="V847" i="9"/>
  <c r="V848" i="9"/>
  <c r="V849" i="9"/>
  <c r="V850" i="9"/>
  <c r="V851" i="9"/>
  <c r="V852" i="9"/>
  <c r="V853" i="9"/>
  <c r="V854" i="9"/>
  <c r="V855" i="9"/>
  <c r="V856" i="9"/>
  <c r="V857" i="9"/>
  <c r="V858" i="9"/>
  <c r="V859" i="9"/>
  <c r="V860" i="9"/>
  <c r="V861" i="9"/>
  <c r="V862" i="9"/>
  <c r="V863" i="9"/>
  <c r="V864" i="9"/>
  <c r="V865" i="9"/>
  <c r="V866" i="9"/>
  <c r="V867" i="9"/>
  <c r="V868" i="9"/>
  <c r="V869" i="9"/>
  <c r="V870" i="9"/>
  <c r="V871" i="9"/>
  <c r="V872" i="9"/>
  <c r="V873" i="9"/>
  <c r="V874" i="9"/>
  <c r="V875" i="9"/>
  <c r="V876" i="9"/>
  <c r="V877" i="9"/>
  <c r="V878" i="9"/>
  <c r="V879" i="9"/>
  <c r="V880" i="9"/>
  <c r="V881" i="9"/>
  <c r="V882" i="9"/>
  <c r="V883" i="9"/>
  <c r="V884" i="9"/>
  <c r="V885" i="9"/>
  <c r="V886" i="9"/>
  <c r="V887" i="9"/>
  <c r="V888" i="9"/>
  <c r="V889" i="9"/>
  <c r="V890" i="9"/>
  <c r="V891" i="9"/>
  <c r="V892" i="9"/>
  <c r="V893" i="9"/>
  <c r="V894" i="9"/>
  <c r="V895" i="9"/>
  <c r="V896" i="9"/>
  <c r="V897" i="9"/>
  <c r="V898" i="9"/>
  <c r="V899" i="9"/>
  <c r="V900" i="9"/>
  <c r="V901" i="9"/>
  <c r="V902" i="9"/>
  <c r="V903" i="9"/>
  <c r="V904" i="9"/>
  <c r="V905" i="9"/>
  <c r="V906" i="9"/>
  <c r="V907" i="9"/>
  <c r="V908" i="9"/>
  <c r="V909" i="9"/>
  <c r="V910" i="9"/>
  <c r="V911" i="9"/>
  <c r="V912" i="9"/>
  <c r="V913" i="9"/>
  <c r="V914" i="9"/>
  <c r="V915" i="9"/>
  <c r="V916" i="9"/>
  <c r="V917" i="9"/>
  <c r="V918" i="9"/>
  <c r="V919" i="9"/>
  <c r="V920" i="9"/>
  <c r="V921" i="9"/>
  <c r="V922" i="9"/>
  <c r="V923" i="9"/>
  <c r="V924" i="9"/>
  <c r="V925" i="9"/>
  <c r="V926" i="9"/>
  <c r="V927" i="9"/>
  <c r="V928" i="9"/>
  <c r="V929" i="9"/>
  <c r="V930" i="9"/>
  <c r="V931" i="9"/>
  <c r="V932" i="9"/>
  <c r="V933" i="9"/>
  <c r="V934" i="9"/>
  <c r="V935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11" i="9"/>
  <c r="V1112" i="9"/>
  <c r="V1113" i="9"/>
  <c r="V1114" i="9"/>
  <c r="V1115" i="9"/>
  <c r="V1116" i="9"/>
  <c r="V1117" i="9"/>
  <c r="V1118" i="9"/>
  <c r="V1119" i="9"/>
  <c r="V1120" i="9"/>
  <c r="V1121" i="9"/>
  <c r="V1122" i="9"/>
  <c r="V1123" i="9"/>
  <c r="V1124" i="9"/>
  <c r="V1125" i="9"/>
  <c r="V1126" i="9"/>
  <c r="V1127" i="9"/>
  <c r="V1128" i="9"/>
  <c r="V1129" i="9"/>
  <c r="V1130" i="9"/>
  <c r="V1131" i="9"/>
  <c r="V1132" i="9"/>
  <c r="V1133" i="9"/>
  <c r="V1134" i="9"/>
  <c r="V1135" i="9"/>
  <c r="V1136" i="9"/>
  <c r="V1137" i="9"/>
  <c r="V1138" i="9"/>
  <c r="V1139" i="9"/>
  <c r="V1140" i="9"/>
  <c r="V1141" i="9"/>
  <c r="V1142" i="9"/>
  <c r="V1143" i="9"/>
  <c r="V1144" i="9"/>
  <c r="V1145" i="9"/>
  <c r="V1146" i="9"/>
  <c r="V1147" i="9"/>
  <c r="V1148" i="9"/>
  <c r="V1149" i="9"/>
  <c r="V1150" i="9"/>
  <c r="V1151" i="9"/>
  <c r="V1152" i="9"/>
  <c r="V1153" i="9"/>
  <c r="V1154" i="9"/>
  <c r="V1155" i="9"/>
  <c r="V1156" i="9"/>
  <c r="V1157" i="9"/>
  <c r="V1158" i="9"/>
  <c r="V1159" i="9"/>
  <c r="V1160" i="9"/>
  <c r="V1161" i="9"/>
  <c r="V1162" i="9"/>
  <c r="V1163" i="9"/>
  <c r="V1164" i="9"/>
  <c r="V1165" i="9"/>
  <c r="V1166" i="9"/>
  <c r="V1167" i="9"/>
  <c r="V1168" i="9"/>
  <c r="V1169" i="9"/>
  <c r="V1170" i="9"/>
  <c r="V1171" i="9"/>
  <c r="V1172" i="9"/>
  <c r="V1173" i="9"/>
  <c r="V1174" i="9"/>
  <c r="V1175" i="9"/>
  <c r="V1176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223" i="9"/>
  <c r="V1224" i="9"/>
  <c r="V1225" i="9"/>
  <c r="V1226" i="9"/>
  <c r="V1227" i="9"/>
  <c r="V1228" i="9"/>
  <c r="V1229" i="9"/>
  <c r="V1230" i="9"/>
  <c r="V1231" i="9"/>
  <c r="V1232" i="9"/>
  <c r="V1233" i="9"/>
  <c r="V1234" i="9"/>
  <c r="V1235" i="9"/>
  <c r="V1236" i="9"/>
  <c r="V1237" i="9"/>
  <c r="V1238" i="9"/>
  <c r="V1239" i="9"/>
  <c r="V1240" i="9"/>
  <c r="V1241" i="9"/>
  <c r="V1242" i="9"/>
  <c r="V1243" i="9"/>
  <c r="V1244" i="9"/>
  <c r="V1245" i="9"/>
  <c r="V1246" i="9"/>
  <c r="V1247" i="9"/>
  <c r="V1248" i="9"/>
  <c r="V1249" i="9"/>
  <c r="V1250" i="9"/>
  <c r="V1251" i="9"/>
  <c r="V1252" i="9"/>
  <c r="V1253" i="9"/>
  <c r="V1254" i="9"/>
  <c r="V1255" i="9"/>
  <c r="V1256" i="9"/>
  <c r="V1257" i="9"/>
  <c r="V1258" i="9"/>
  <c r="V1259" i="9"/>
  <c r="V1260" i="9"/>
  <c r="V1261" i="9"/>
  <c r="V1262" i="9"/>
  <c r="V1263" i="9"/>
  <c r="V1264" i="9"/>
  <c r="V1265" i="9"/>
  <c r="V1266" i="9"/>
  <c r="V1267" i="9"/>
  <c r="V1268" i="9"/>
  <c r="V1269" i="9"/>
  <c r="V1270" i="9"/>
  <c r="V1271" i="9"/>
  <c r="V1272" i="9"/>
  <c r="V1273" i="9"/>
  <c r="V1274" i="9"/>
  <c r="V1275" i="9"/>
  <c r="V1276" i="9"/>
  <c r="V1277" i="9"/>
  <c r="V1278" i="9"/>
  <c r="V1279" i="9"/>
  <c r="V1280" i="9"/>
  <c r="V1281" i="9"/>
  <c r="V1282" i="9"/>
  <c r="V1283" i="9"/>
  <c r="V1284" i="9"/>
  <c r="V1285" i="9"/>
  <c r="V1286" i="9"/>
  <c r="V1287" i="9"/>
  <c r="V1288" i="9"/>
  <c r="V1289" i="9"/>
  <c r="V1290" i="9"/>
  <c r="V1291" i="9"/>
  <c r="V1292" i="9"/>
  <c r="V1293" i="9"/>
  <c r="V1294" i="9"/>
  <c r="V1295" i="9"/>
  <c r="V1296" i="9"/>
  <c r="V1297" i="9"/>
  <c r="V1298" i="9"/>
  <c r="V1299" i="9"/>
  <c r="V1300" i="9"/>
  <c r="V1301" i="9"/>
  <c r="V1302" i="9"/>
  <c r="V1303" i="9"/>
  <c r="V1304" i="9"/>
  <c r="V1305" i="9"/>
  <c r="V1306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21" i="9"/>
  <c r="V1322" i="9"/>
  <c r="V1323" i="9"/>
  <c r="V1324" i="9"/>
  <c r="V1325" i="9"/>
  <c r="V1326" i="9"/>
  <c r="V1327" i="9"/>
  <c r="V1328" i="9"/>
  <c r="V1329" i="9"/>
  <c r="V1330" i="9"/>
  <c r="V1331" i="9"/>
  <c r="V1332" i="9"/>
  <c r="V1333" i="9"/>
  <c r="V1334" i="9"/>
  <c r="V1335" i="9"/>
  <c r="V1336" i="9"/>
  <c r="V1337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352" i="9"/>
  <c r="V1353" i="9"/>
  <c r="V1354" i="9"/>
  <c r="V1355" i="9"/>
  <c r="V1356" i="9"/>
  <c r="V1357" i="9"/>
  <c r="V1358" i="9"/>
  <c r="V1359" i="9"/>
  <c r="V1360" i="9"/>
  <c r="V1361" i="9"/>
  <c r="V1362" i="9"/>
  <c r="V1363" i="9"/>
  <c r="V1364" i="9"/>
  <c r="V1365" i="9"/>
  <c r="V1366" i="9"/>
  <c r="V1367" i="9"/>
  <c r="V1368" i="9"/>
  <c r="V1369" i="9"/>
  <c r="V1370" i="9"/>
  <c r="V1371" i="9"/>
  <c r="V1372" i="9"/>
  <c r="V1373" i="9"/>
  <c r="V1374" i="9"/>
  <c r="V1375" i="9"/>
  <c r="V1376" i="9"/>
  <c r="V1377" i="9"/>
  <c r="V1378" i="9"/>
  <c r="V1379" i="9"/>
  <c r="V1380" i="9"/>
  <c r="V1381" i="9"/>
  <c r="V1382" i="9"/>
  <c r="V1383" i="9"/>
  <c r="V1384" i="9"/>
  <c r="V1385" i="9"/>
  <c r="V1386" i="9"/>
  <c r="V1387" i="9"/>
  <c r="V1388" i="9"/>
  <c r="V1389" i="9"/>
  <c r="V1390" i="9"/>
  <c r="V1391" i="9"/>
  <c r="V1392" i="9"/>
  <c r="V1393" i="9"/>
  <c r="V1394" i="9"/>
  <c r="V1395" i="9"/>
  <c r="V1396" i="9"/>
  <c r="V1397" i="9"/>
  <c r="V1398" i="9"/>
  <c r="V1399" i="9"/>
  <c r="V1400" i="9"/>
  <c r="V1401" i="9"/>
  <c r="V1402" i="9"/>
  <c r="V1403" i="9"/>
  <c r="V1404" i="9"/>
  <c r="V1405" i="9"/>
  <c r="V1406" i="9"/>
  <c r="V1407" i="9"/>
  <c r="V1408" i="9"/>
  <c r="V1409" i="9"/>
  <c r="V1410" i="9"/>
  <c r="V1411" i="9"/>
  <c r="V1412" i="9"/>
  <c r="V1413" i="9"/>
  <c r="V1414" i="9"/>
  <c r="V1415" i="9"/>
  <c r="V1416" i="9"/>
  <c r="V1417" i="9"/>
  <c r="V1418" i="9"/>
  <c r="V1419" i="9"/>
  <c r="V1420" i="9"/>
  <c r="V1421" i="9"/>
  <c r="V1422" i="9"/>
  <c r="V1423" i="9"/>
  <c r="V1424" i="9"/>
  <c r="V1425" i="9"/>
  <c r="V1426" i="9"/>
  <c r="V1427" i="9"/>
  <c r="V1428" i="9"/>
  <c r="V1429" i="9"/>
  <c r="V1430" i="9"/>
  <c r="V1431" i="9"/>
  <c r="V1432" i="9"/>
  <c r="V1433" i="9"/>
  <c r="V1434" i="9"/>
  <c r="V1435" i="9"/>
  <c r="V1436" i="9"/>
  <c r="V1437" i="9"/>
  <c r="V1438" i="9"/>
  <c r="V1439" i="9"/>
  <c r="V1440" i="9"/>
  <c r="V1441" i="9"/>
  <c r="V1442" i="9"/>
  <c r="V1443" i="9"/>
  <c r="V1444" i="9"/>
  <c r="V1445" i="9"/>
  <c r="V1446" i="9"/>
  <c r="V1447" i="9"/>
  <c r="V1448" i="9"/>
  <c r="V1449" i="9"/>
  <c r="V1450" i="9"/>
  <c r="V1451" i="9"/>
  <c r="V1452" i="9"/>
  <c r="V1453" i="9"/>
  <c r="V1454" i="9"/>
  <c r="V1455" i="9"/>
  <c r="V1456" i="9"/>
  <c r="V1457" i="9"/>
  <c r="V1458" i="9"/>
  <c r="V1459" i="9"/>
  <c r="V1460" i="9"/>
  <c r="V1461" i="9"/>
  <c r="V1462" i="9"/>
  <c r="V1463" i="9"/>
  <c r="V1464" i="9"/>
  <c r="V1465" i="9"/>
  <c r="V1466" i="9"/>
  <c r="V1467" i="9"/>
  <c r="V1468" i="9"/>
  <c r="V1469" i="9"/>
  <c r="V1470" i="9"/>
  <c r="V1471" i="9"/>
  <c r="V1472" i="9"/>
  <c r="V1473" i="9"/>
  <c r="V1474" i="9"/>
  <c r="V1475" i="9"/>
  <c r="V1476" i="9"/>
  <c r="V1477" i="9"/>
  <c r="V1478" i="9"/>
  <c r="V1479" i="9"/>
  <c r="V1480" i="9"/>
  <c r="V1481" i="9"/>
  <c r="V1482" i="9"/>
  <c r="V1483" i="9"/>
  <c r="V1484" i="9"/>
  <c r="V1485" i="9"/>
  <c r="V1486" i="9"/>
  <c r="V1487" i="9"/>
  <c r="V1488" i="9"/>
  <c r="V1489" i="9"/>
  <c r="V1490" i="9"/>
  <c r="V1491" i="9"/>
  <c r="V1492" i="9"/>
  <c r="V1493" i="9"/>
  <c r="V1494" i="9"/>
  <c r="V1495" i="9"/>
  <c r="V1496" i="9"/>
  <c r="V1497" i="9"/>
  <c r="V1498" i="9"/>
  <c r="V1499" i="9"/>
  <c r="V1500" i="9"/>
  <c r="V1501" i="9"/>
  <c r="V1502" i="9"/>
  <c r="V1503" i="9"/>
  <c r="V1504" i="9"/>
  <c r="V1505" i="9"/>
  <c r="V1506" i="9"/>
  <c r="V1507" i="9"/>
  <c r="V1508" i="9"/>
  <c r="V1509" i="9"/>
  <c r="V1510" i="9"/>
  <c r="V1511" i="9"/>
  <c r="V1512" i="9"/>
  <c r="V1513" i="9"/>
  <c r="V1514" i="9"/>
  <c r="V1515" i="9"/>
  <c r="V1516" i="9"/>
  <c r="V1517" i="9"/>
  <c r="V1518" i="9"/>
  <c r="V1519" i="9"/>
  <c r="V1520" i="9"/>
  <c r="V1521" i="9"/>
  <c r="V1522" i="9"/>
  <c r="V1523" i="9"/>
  <c r="V1524" i="9"/>
  <c r="V1525" i="9"/>
  <c r="V1526" i="9"/>
  <c r="V1527" i="9"/>
  <c r="V1528" i="9"/>
  <c r="V1529" i="9"/>
  <c r="V1530" i="9"/>
  <c r="V1531" i="9"/>
  <c r="V1532" i="9"/>
  <c r="V1533" i="9"/>
  <c r="V1534" i="9"/>
  <c r="V1535" i="9"/>
  <c r="V1536" i="9"/>
  <c r="V4404" i="9"/>
  <c r="V4405" i="9"/>
  <c r="V4406" i="9"/>
  <c r="V4407" i="9"/>
  <c r="V4408" i="9"/>
  <c r="V4409" i="9"/>
  <c r="V4410" i="9"/>
  <c r="V4411" i="9"/>
  <c r="V4412" i="9"/>
  <c r="V4413" i="9"/>
  <c r="V4414" i="9"/>
  <c r="V4415" i="9"/>
  <c r="V4416" i="9"/>
  <c r="V4417" i="9"/>
  <c r="V4418" i="9"/>
  <c r="V4419" i="9"/>
  <c r="V4420" i="9"/>
  <c r="V4421" i="9"/>
  <c r="V4422" i="9"/>
  <c r="V4423" i="9"/>
  <c r="V4424" i="9"/>
  <c r="V4425" i="9"/>
  <c r="V4426" i="9"/>
  <c r="V4427" i="9"/>
  <c r="V4428" i="9"/>
  <c r="V4429" i="9"/>
  <c r="V4430" i="9"/>
  <c r="V4431" i="9"/>
  <c r="V4432" i="9"/>
  <c r="V4433" i="9"/>
  <c r="V3799" i="9"/>
  <c r="V3800" i="9"/>
  <c r="V3801" i="9"/>
  <c r="V3802" i="9"/>
  <c r="V3803" i="9"/>
  <c r="V3804" i="9"/>
  <c r="V3805" i="9"/>
  <c r="V3806" i="9"/>
  <c r="V3807" i="9"/>
  <c r="V3808" i="9"/>
  <c r="V3809" i="9"/>
  <c r="V3810" i="9"/>
  <c r="V3811" i="9"/>
  <c r="V3812" i="9"/>
  <c r="V3813" i="9"/>
  <c r="V3814" i="9"/>
  <c r="V3815" i="9"/>
  <c r="V3816" i="9"/>
  <c r="V3817" i="9"/>
  <c r="V3818" i="9"/>
  <c r="V3819" i="9"/>
  <c r="V3820" i="9"/>
  <c r="V3821" i="9"/>
  <c r="V3822" i="9"/>
  <c r="V3823" i="9"/>
  <c r="V3824" i="9"/>
  <c r="V3825" i="9"/>
  <c r="V3826" i="9"/>
  <c r="V3827" i="9"/>
  <c r="V3828" i="9"/>
  <c r="V3829" i="9"/>
  <c r="V3830" i="9"/>
  <c r="V3831" i="9"/>
  <c r="V3832" i="9"/>
  <c r="V1537" i="9"/>
  <c r="V1538" i="9"/>
  <c r="V1539" i="9"/>
  <c r="V1540" i="9"/>
  <c r="V1541" i="9"/>
  <c r="V1542" i="9"/>
  <c r="V1543" i="9"/>
  <c r="V1544" i="9"/>
  <c r="V1545" i="9"/>
  <c r="V1546" i="9"/>
  <c r="V1547" i="9"/>
  <c r="V1548" i="9"/>
  <c r="V1549" i="9"/>
  <c r="V1550" i="9"/>
  <c r="V1551" i="9"/>
  <c r="V1552" i="9"/>
  <c r="V1553" i="9"/>
  <c r="V1554" i="9"/>
  <c r="V1555" i="9"/>
  <c r="V1556" i="9"/>
  <c r="V1557" i="9"/>
  <c r="V1558" i="9"/>
  <c r="V1559" i="9"/>
  <c r="V1560" i="9"/>
  <c r="V1561" i="9"/>
  <c r="V1562" i="9"/>
  <c r="V1563" i="9"/>
  <c r="V1564" i="9"/>
  <c r="V1565" i="9"/>
  <c r="V1566" i="9"/>
  <c r="V1567" i="9"/>
  <c r="V1568" i="9"/>
  <c r="V1569" i="9"/>
  <c r="V1570" i="9"/>
  <c r="V1571" i="9"/>
  <c r="V1572" i="9"/>
  <c r="V1573" i="9"/>
  <c r="V1574" i="9"/>
  <c r="V1575" i="9"/>
  <c r="V1576" i="9"/>
  <c r="V1577" i="9"/>
  <c r="V1578" i="9"/>
  <c r="V1579" i="9"/>
  <c r="V1580" i="9"/>
  <c r="V1581" i="9"/>
  <c r="V1582" i="9"/>
  <c r="V1583" i="9"/>
  <c r="V1584" i="9"/>
  <c r="V1585" i="9"/>
  <c r="V1586" i="9"/>
  <c r="V1587" i="9"/>
  <c r="V1588" i="9"/>
  <c r="V1589" i="9"/>
  <c r="V1590" i="9"/>
  <c r="V1591" i="9"/>
  <c r="V1592" i="9"/>
  <c r="V1593" i="9"/>
  <c r="V1594" i="9"/>
  <c r="V1595" i="9"/>
  <c r="V1596" i="9"/>
  <c r="V1597" i="9"/>
  <c r="V1598" i="9"/>
  <c r="V1599" i="9"/>
  <c r="V1600" i="9"/>
  <c r="V1601" i="9"/>
  <c r="V1602" i="9"/>
  <c r="V1603" i="9"/>
  <c r="V1604" i="9"/>
  <c r="V1605" i="9"/>
  <c r="V1606" i="9"/>
  <c r="V4640" i="9"/>
  <c r="V4641" i="9"/>
  <c r="V4642" i="9"/>
  <c r="V1607" i="9"/>
  <c r="V1608" i="9"/>
  <c r="V1609" i="9"/>
  <c r="V1610" i="9"/>
  <c r="V1611" i="9"/>
  <c r="V1612" i="9"/>
  <c r="V1613" i="9"/>
  <c r="V1614" i="9"/>
  <c r="V1615" i="9"/>
  <c r="V1616" i="9"/>
  <c r="V1617" i="9"/>
  <c r="V1618" i="9"/>
  <c r="V1619" i="9"/>
  <c r="V1620" i="9"/>
  <c r="V1621" i="9"/>
  <c r="V1622" i="9"/>
  <c r="V1623" i="9"/>
  <c r="V1624" i="9"/>
  <c r="V1625" i="9"/>
  <c r="V1626" i="9"/>
  <c r="V1627" i="9"/>
  <c r="V1628" i="9"/>
  <c r="V1629" i="9"/>
  <c r="V1630" i="9"/>
  <c r="V1631" i="9"/>
  <c r="V1632" i="9"/>
  <c r="V1633" i="9"/>
  <c r="V1634" i="9"/>
  <c r="V1635" i="9"/>
  <c r="V1636" i="9"/>
  <c r="V1637" i="9"/>
  <c r="V1638" i="9"/>
  <c r="V1639" i="9"/>
  <c r="V1640" i="9"/>
  <c r="V1641" i="9"/>
  <c r="V1642" i="9"/>
  <c r="V1643" i="9"/>
  <c r="V1644" i="9"/>
  <c r="V1645" i="9"/>
  <c r="V1646" i="9"/>
  <c r="V1647" i="9"/>
  <c r="V1648" i="9"/>
  <c r="V1649" i="9"/>
  <c r="V1650" i="9"/>
  <c r="V1651" i="9"/>
  <c r="V1652" i="9"/>
  <c r="V1653" i="9"/>
  <c r="V1654" i="9"/>
  <c r="V1655" i="9"/>
  <c r="V1656" i="9"/>
  <c r="V1657" i="9"/>
  <c r="V1658" i="9"/>
  <c r="V1659" i="9"/>
  <c r="V1660" i="9"/>
  <c r="V1661" i="9"/>
  <c r="V1662" i="9"/>
  <c r="V1663" i="9"/>
  <c r="V1664" i="9"/>
  <c r="V1665" i="9"/>
  <c r="V1666" i="9"/>
  <c r="V1667" i="9"/>
  <c r="V1668" i="9"/>
  <c r="V1669" i="9"/>
  <c r="V1670" i="9"/>
  <c r="V1671" i="9"/>
  <c r="V1672" i="9"/>
  <c r="V1673" i="9"/>
  <c r="V1674" i="9"/>
  <c r="V1675" i="9"/>
  <c r="V1676" i="9"/>
  <c r="V1677" i="9"/>
  <c r="V1678" i="9"/>
  <c r="V1679" i="9"/>
  <c r="V1680" i="9"/>
  <c r="V1681" i="9"/>
  <c r="V1682" i="9"/>
  <c r="V1683" i="9"/>
  <c r="V1684" i="9"/>
  <c r="V1685" i="9"/>
  <c r="V1686" i="9"/>
  <c r="V1687" i="9"/>
  <c r="V1688" i="9"/>
  <c r="V1689" i="9"/>
  <c r="V1690" i="9"/>
  <c r="V1691" i="9"/>
  <c r="V1692" i="9"/>
  <c r="V1693" i="9"/>
  <c r="V1694" i="9"/>
  <c r="V1695" i="9"/>
  <c r="V1696" i="9"/>
  <c r="V1697" i="9"/>
  <c r="V1698" i="9"/>
  <c r="V1699" i="9"/>
  <c r="V1700" i="9"/>
  <c r="V1701" i="9"/>
  <c r="V1702" i="9"/>
  <c r="V1703" i="9"/>
  <c r="V1704" i="9"/>
  <c r="V1705" i="9"/>
  <c r="V1706" i="9"/>
  <c r="V1707" i="9"/>
  <c r="V1708" i="9"/>
  <c r="V1709" i="9"/>
  <c r="V1710" i="9"/>
  <c r="V1711" i="9"/>
  <c r="V1712" i="9"/>
  <c r="V1713" i="9"/>
  <c r="V1714" i="9"/>
  <c r="V1715" i="9"/>
  <c r="V1716" i="9"/>
  <c r="V1717" i="9"/>
  <c r="V1718" i="9"/>
  <c r="V1719" i="9"/>
  <c r="V1720" i="9"/>
  <c r="V1721" i="9"/>
  <c r="V1722" i="9"/>
  <c r="V1723" i="9"/>
  <c r="V1724" i="9"/>
  <c r="V1725" i="9"/>
  <c r="V1726" i="9"/>
  <c r="V1727" i="9"/>
  <c r="V1728" i="9"/>
  <c r="V1729" i="9"/>
  <c r="V1730" i="9"/>
  <c r="V1731" i="9"/>
  <c r="V1732" i="9"/>
  <c r="V1733" i="9"/>
  <c r="V1734" i="9"/>
  <c r="V1735" i="9"/>
  <c r="V1736" i="9"/>
  <c r="V1737" i="9"/>
  <c r="V1738" i="9"/>
  <c r="V1739" i="9"/>
  <c r="V1740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61" i="9"/>
  <c r="V1762" i="9"/>
  <c r="V1763" i="9"/>
  <c r="V1764" i="9"/>
  <c r="V1765" i="9"/>
  <c r="V1766" i="9"/>
  <c r="V1767" i="9"/>
  <c r="V1768" i="9"/>
  <c r="V1769" i="9"/>
  <c r="V1770" i="9"/>
  <c r="V1771" i="9"/>
  <c r="V1772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6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1969" i="9"/>
  <c r="V1970" i="9"/>
  <c r="V1971" i="9"/>
  <c r="V1972" i="9"/>
  <c r="V1973" i="9"/>
  <c r="V1974" i="9"/>
  <c r="V1975" i="9"/>
  <c r="V1976" i="9"/>
  <c r="V1977" i="9"/>
  <c r="V1978" i="9"/>
  <c r="V1979" i="9"/>
  <c r="V1980" i="9"/>
  <c r="V1981" i="9"/>
  <c r="V1982" i="9"/>
  <c r="V1983" i="9"/>
  <c r="V1984" i="9"/>
  <c r="V1985" i="9"/>
  <c r="V1986" i="9"/>
  <c r="V1987" i="9"/>
  <c r="V1988" i="9"/>
  <c r="V1989" i="9"/>
  <c r="V1990" i="9"/>
  <c r="V1991" i="9"/>
  <c r="V1992" i="9"/>
  <c r="V1993" i="9"/>
  <c r="V1994" i="9"/>
  <c r="V1995" i="9"/>
  <c r="V1996" i="9"/>
  <c r="V1997" i="9"/>
  <c r="V1998" i="9"/>
  <c r="V1999" i="9"/>
  <c r="V2000" i="9"/>
  <c r="V2001" i="9"/>
  <c r="V2002" i="9"/>
  <c r="V2003" i="9"/>
  <c r="V2004" i="9"/>
  <c r="V2005" i="9"/>
  <c r="V2006" i="9"/>
  <c r="V2007" i="9"/>
  <c r="V2008" i="9"/>
  <c r="V2009" i="9"/>
  <c r="V2010" i="9"/>
  <c r="V2011" i="9"/>
  <c r="V2012" i="9"/>
  <c r="V2013" i="9"/>
  <c r="V2014" i="9"/>
  <c r="V2015" i="9"/>
  <c r="V2016" i="9"/>
  <c r="V2017" i="9"/>
  <c r="V2018" i="9"/>
  <c r="V2019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45" i="9"/>
  <c r="V2046" i="9"/>
  <c r="V2047" i="9"/>
  <c r="V2048" i="9"/>
  <c r="V2049" i="9"/>
  <c r="V2050" i="9"/>
  <c r="V2051" i="9"/>
  <c r="V2052" i="9"/>
  <c r="V2053" i="9"/>
  <c r="V2054" i="9"/>
  <c r="V2055" i="9"/>
  <c r="V2056" i="9"/>
  <c r="V2057" i="9"/>
  <c r="V2058" i="9"/>
  <c r="V2059" i="9"/>
  <c r="V2060" i="9"/>
  <c r="V2061" i="9"/>
  <c r="V2062" i="9"/>
  <c r="V2063" i="9"/>
  <c r="V2064" i="9"/>
  <c r="V2065" i="9"/>
  <c r="V2066" i="9"/>
  <c r="V2067" i="9"/>
  <c r="V2068" i="9"/>
  <c r="V2069" i="9"/>
  <c r="V2070" i="9"/>
  <c r="V2071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169" i="9"/>
  <c r="V2170" i="9"/>
  <c r="V2171" i="9"/>
  <c r="V2172" i="9"/>
  <c r="V2173" i="9"/>
  <c r="V2174" i="9"/>
  <c r="V2175" i="9"/>
  <c r="V2176" i="9"/>
  <c r="V2177" i="9"/>
  <c r="V2178" i="9"/>
  <c r="V2179" i="9"/>
  <c r="V2180" i="9"/>
  <c r="V2181" i="9"/>
  <c r="V2182" i="9"/>
  <c r="V2183" i="9"/>
  <c r="V2184" i="9"/>
  <c r="V2185" i="9"/>
  <c r="V2186" i="9"/>
  <c r="V2187" i="9"/>
  <c r="V2188" i="9"/>
  <c r="V2189" i="9"/>
  <c r="V2190" i="9"/>
  <c r="V2191" i="9"/>
  <c r="V2192" i="9"/>
  <c r="V2193" i="9"/>
  <c r="V2194" i="9"/>
  <c r="V2195" i="9"/>
  <c r="V2196" i="9"/>
  <c r="V2197" i="9"/>
  <c r="V2198" i="9"/>
  <c r="V2199" i="9"/>
  <c r="V2200" i="9"/>
  <c r="V2201" i="9"/>
  <c r="V2202" i="9"/>
  <c r="V2203" i="9"/>
  <c r="V2204" i="9"/>
  <c r="V2205" i="9"/>
  <c r="V2206" i="9"/>
  <c r="V2207" i="9"/>
  <c r="V2208" i="9"/>
  <c r="V2209" i="9"/>
  <c r="V2210" i="9"/>
  <c r="V2211" i="9"/>
  <c r="V2212" i="9"/>
  <c r="V2213" i="9"/>
  <c r="V2214" i="9"/>
  <c r="V2215" i="9"/>
  <c r="V2216" i="9"/>
  <c r="V2217" i="9"/>
  <c r="V2218" i="9"/>
  <c r="V2219" i="9"/>
  <c r="V4434" i="9"/>
  <c r="V4435" i="9"/>
  <c r="V4436" i="9"/>
  <c r="V4437" i="9"/>
  <c r="V4438" i="9"/>
  <c r="V4439" i="9"/>
  <c r="V4440" i="9"/>
  <c r="V4441" i="9"/>
  <c r="V4442" i="9"/>
  <c r="V4443" i="9"/>
  <c r="V4444" i="9"/>
  <c r="V4445" i="9"/>
  <c r="V4446" i="9"/>
  <c r="V4447" i="9"/>
  <c r="V4448" i="9"/>
  <c r="V4449" i="9"/>
  <c r="V4450" i="9"/>
  <c r="V4451" i="9"/>
  <c r="V4452" i="9"/>
  <c r="V4453" i="9"/>
  <c r="V4454" i="9"/>
  <c r="V4455" i="9"/>
  <c r="V4456" i="9"/>
  <c r="V4457" i="9"/>
  <c r="V4458" i="9"/>
  <c r="V4459" i="9"/>
  <c r="V4460" i="9"/>
  <c r="V4461" i="9"/>
  <c r="V4462" i="9"/>
  <c r="V4463" i="9"/>
  <c r="V4464" i="9"/>
  <c r="V4465" i="9"/>
  <c r="V4731" i="9"/>
  <c r="V4732" i="9"/>
  <c r="V4733" i="9"/>
  <c r="V4466" i="9"/>
  <c r="V2220" i="9"/>
  <c r="V2221" i="9"/>
  <c r="V2222" i="9"/>
  <c r="V2223" i="9"/>
  <c r="V2224" i="9"/>
  <c r="V2225" i="9"/>
  <c r="V2226" i="9"/>
  <c r="V2227" i="9"/>
  <c r="V2228" i="9"/>
  <c r="V2229" i="9"/>
  <c r="V2230" i="9"/>
  <c r="V2231" i="9"/>
  <c r="V2232" i="9"/>
  <c r="V2233" i="9"/>
  <c r="V2234" i="9"/>
  <c r="V2235" i="9"/>
  <c r="V2236" i="9"/>
  <c r="V2237" i="9"/>
  <c r="V2238" i="9"/>
  <c r="V2239" i="9"/>
  <c r="V2240" i="9"/>
  <c r="V2241" i="9"/>
  <c r="V2242" i="9"/>
  <c r="V2243" i="9"/>
  <c r="V2244" i="9"/>
  <c r="V2245" i="9"/>
  <c r="V2246" i="9"/>
  <c r="V2247" i="9"/>
  <c r="V2248" i="9"/>
  <c r="V2249" i="9"/>
  <c r="V2250" i="9"/>
  <c r="V2251" i="9"/>
  <c r="V2252" i="9"/>
  <c r="V2253" i="9"/>
  <c r="V2254" i="9"/>
  <c r="V2255" i="9"/>
  <c r="V2256" i="9"/>
  <c r="V2257" i="9"/>
  <c r="V2258" i="9"/>
  <c r="V2259" i="9"/>
  <c r="V2260" i="9"/>
  <c r="V2261" i="9"/>
  <c r="V2262" i="9"/>
  <c r="V2263" i="9"/>
  <c r="V2264" i="9"/>
  <c r="V2265" i="9"/>
  <c r="V2266" i="9"/>
  <c r="V2267" i="9"/>
  <c r="V2268" i="9"/>
  <c r="V2269" i="9"/>
  <c r="V2270" i="9"/>
  <c r="V2271" i="9"/>
  <c r="V2272" i="9"/>
  <c r="V2273" i="9"/>
  <c r="V2274" i="9"/>
  <c r="V2275" i="9"/>
  <c r="V2276" i="9"/>
  <c r="V2277" i="9"/>
  <c r="V2278" i="9"/>
  <c r="V2279" i="9"/>
  <c r="V2280" i="9"/>
  <c r="V2281" i="9"/>
  <c r="V2282" i="9"/>
  <c r="V2283" i="9"/>
  <c r="V2284" i="9"/>
  <c r="V2285" i="9"/>
  <c r="V2286" i="9"/>
  <c r="V2287" i="9"/>
  <c r="V2288" i="9"/>
  <c r="V2289" i="9"/>
  <c r="V2290" i="9"/>
  <c r="V2291" i="9"/>
  <c r="V2292" i="9"/>
  <c r="V2293" i="9"/>
  <c r="V2294" i="9"/>
  <c r="V2295" i="9"/>
  <c r="V2296" i="9"/>
  <c r="V2297" i="9"/>
  <c r="V2298" i="9"/>
  <c r="V2299" i="9"/>
  <c r="V2300" i="9"/>
  <c r="V2301" i="9"/>
  <c r="V2302" i="9"/>
  <c r="V2303" i="9"/>
  <c r="V2304" i="9"/>
  <c r="V2305" i="9"/>
  <c r="V2306" i="9"/>
  <c r="V2307" i="9"/>
  <c r="V2308" i="9"/>
  <c r="V2309" i="9"/>
  <c r="V2310" i="9"/>
  <c r="V2311" i="9"/>
  <c r="V2312" i="9"/>
  <c r="V2313" i="9"/>
  <c r="V2314" i="9"/>
  <c r="V2315" i="9"/>
  <c r="V2316" i="9"/>
  <c r="V2317" i="9"/>
  <c r="V2318" i="9"/>
  <c r="V2319" i="9"/>
  <c r="V2320" i="9"/>
  <c r="V2321" i="9"/>
  <c r="V2322" i="9"/>
  <c r="V2323" i="9"/>
  <c r="V2324" i="9"/>
  <c r="V2325" i="9"/>
  <c r="V2326" i="9"/>
  <c r="V2327" i="9"/>
  <c r="V4467" i="9"/>
  <c r="V4468" i="9"/>
  <c r="V4469" i="9"/>
  <c r="V4470" i="9"/>
  <c r="V4471" i="9"/>
  <c r="V4472" i="9"/>
  <c r="V4473" i="9"/>
  <c r="V4474" i="9"/>
  <c r="V4475" i="9"/>
  <c r="V4476" i="9"/>
  <c r="V4477" i="9"/>
  <c r="V4478" i="9"/>
  <c r="V4479" i="9"/>
  <c r="V4480" i="9"/>
  <c r="V4481" i="9"/>
  <c r="V4482" i="9"/>
  <c r="V4483" i="9"/>
  <c r="V4484" i="9"/>
  <c r="V4485" i="9"/>
  <c r="V4486" i="9"/>
  <c r="V4487" i="9"/>
  <c r="V4488" i="9"/>
  <c r="V4489" i="9"/>
  <c r="V4490" i="9"/>
  <c r="V4491" i="9"/>
  <c r="V4492" i="9"/>
  <c r="V4493" i="9"/>
  <c r="V4494" i="9"/>
  <c r="V4495" i="9"/>
  <c r="V4496" i="9"/>
  <c r="V4497" i="9"/>
  <c r="V4498" i="9"/>
  <c r="V4499" i="9"/>
  <c r="V4500" i="9"/>
  <c r="V4501" i="9"/>
  <c r="V4502" i="9"/>
  <c r="V4503" i="9"/>
  <c r="V4504" i="9"/>
  <c r="V4505" i="9"/>
  <c r="V4506" i="9"/>
  <c r="V4507" i="9"/>
  <c r="V4508" i="9"/>
  <c r="V4509" i="9"/>
  <c r="V4510" i="9"/>
  <c r="V4511" i="9"/>
  <c r="V4512" i="9"/>
  <c r="V4513" i="9"/>
  <c r="V4514" i="9"/>
  <c r="V4515" i="9"/>
  <c r="V4516" i="9"/>
  <c r="V4517" i="9"/>
  <c r="V4518" i="9"/>
  <c r="V4519" i="9"/>
  <c r="V4520" i="9"/>
  <c r="V4521" i="9"/>
  <c r="V4522" i="9"/>
  <c r="V4523" i="9"/>
  <c r="V4524" i="9"/>
  <c r="V4525" i="9"/>
  <c r="V4526" i="9"/>
  <c r="V4527" i="9"/>
  <c r="V3833" i="9"/>
  <c r="V3834" i="9"/>
  <c r="V3835" i="9"/>
  <c r="V3836" i="9"/>
  <c r="V3837" i="9"/>
  <c r="V3838" i="9"/>
  <c r="V3839" i="9"/>
  <c r="V3840" i="9"/>
  <c r="V3841" i="9"/>
  <c r="V3842" i="9"/>
  <c r="V3843" i="9"/>
  <c r="V3844" i="9"/>
  <c r="V3845" i="9"/>
  <c r="V4643" i="9"/>
  <c r="V4644" i="9"/>
  <c r="V4645" i="9"/>
  <c r="V4646" i="9"/>
  <c r="V4647" i="9"/>
  <c r="V4648" i="9"/>
  <c r="V4649" i="9"/>
  <c r="V4650" i="9"/>
  <c r="V2328" i="9"/>
  <c r="V2329" i="9"/>
  <c r="V2330" i="9"/>
  <c r="V2331" i="9"/>
  <c r="V2332" i="9"/>
  <c r="V2333" i="9"/>
  <c r="V2334" i="9"/>
  <c r="V2335" i="9"/>
  <c r="V2336" i="9"/>
  <c r="V2337" i="9"/>
  <c r="V2338" i="9"/>
  <c r="V2339" i="9"/>
  <c r="V2340" i="9"/>
  <c r="V2341" i="9"/>
  <c r="V2342" i="9"/>
  <c r="V2343" i="9"/>
  <c r="V2344" i="9"/>
  <c r="V2345" i="9"/>
  <c r="V2346" i="9"/>
  <c r="V2347" i="9"/>
  <c r="V2348" i="9"/>
  <c r="V2349" i="9"/>
  <c r="V2350" i="9"/>
  <c r="V2351" i="9"/>
  <c r="V2352" i="9"/>
  <c r="V2353" i="9"/>
  <c r="V2354" i="9"/>
  <c r="V2355" i="9"/>
  <c r="V2356" i="9"/>
  <c r="V2357" i="9"/>
  <c r="V2358" i="9"/>
  <c r="V2359" i="9"/>
  <c r="V2360" i="9"/>
  <c r="V2361" i="9"/>
  <c r="V2362" i="9"/>
  <c r="V2363" i="9"/>
  <c r="V2364" i="9"/>
  <c r="V2365" i="9"/>
  <c r="V2366" i="9"/>
  <c r="V2367" i="9"/>
  <c r="V2368" i="9"/>
  <c r="V2369" i="9"/>
  <c r="V2370" i="9"/>
  <c r="V2371" i="9"/>
  <c r="V2372" i="9"/>
  <c r="V2373" i="9"/>
  <c r="V2374" i="9"/>
  <c r="V2375" i="9"/>
  <c r="V2376" i="9"/>
  <c r="V2377" i="9"/>
  <c r="V2378" i="9"/>
  <c r="V2379" i="9"/>
  <c r="V2380" i="9"/>
  <c r="V2381" i="9"/>
  <c r="V2382" i="9"/>
  <c r="V2383" i="9"/>
  <c r="V2384" i="9"/>
  <c r="V2385" i="9"/>
  <c r="V2386" i="9"/>
  <c r="V2387" i="9"/>
  <c r="V2388" i="9"/>
  <c r="V2389" i="9"/>
  <c r="V2390" i="9"/>
  <c r="V2391" i="9"/>
  <c r="V2392" i="9"/>
  <c r="V2393" i="9"/>
  <c r="V2394" i="9"/>
  <c r="V2395" i="9"/>
  <c r="V2396" i="9"/>
  <c r="V2397" i="9"/>
  <c r="V239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479" i="9"/>
  <c r="V2480" i="9"/>
  <c r="V2481" i="9"/>
  <c r="V2482" i="9"/>
  <c r="V2483" i="9"/>
  <c r="V2484" i="9"/>
  <c r="V2485" i="9"/>
  <c r="V2486" i="9"/>
  <c r="V2487" i="9"/>
  <c r="V2488" i="9"/>
  <c r="V2489" i="9"/>
  <c r="V2490" i="9"/>
  <c r="V2491" i="9"/>
  <c r="V2492" i="9"/>
  <c r="V2493" i="9"/>
  <c r="V2494" i="9"/>
  <c r="V2495" i="9"/>
  <c r="V2496" i="9"/>
  <c r="V2497" i="9"/>
  <c r="V2498" i="9"/>
  <c r="V2499" i="9"/>
  <c r="V2500" i="9"/>
  <c r="V2501" i="9"/>
  <c r="V2502" i="9"/>
  <c r="V2503" i="9"/>
  <c r="V2504" i="9"/>
  <c r="V2505" i="9"/>
  <c r="V2506" i="9"/>
  <c r="V2507" i="9"/>
  <c r="V2508" i="9"/>
  <c r="V2509" i="9"/>
  <c r="V2510" i="9"/>
  <c r="V2511" i="9"/>
  <c r="V2512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1" i="9"/>
  <c r="V2582" i="9"/>
  <c r="V2583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02" i="9"/>
  <c r="V2603" i="9"/>
  <c r="V2604" i="9"/>
  <c r="V2605" i="9"/>
  <c r="V2606" i="9"/>
  <c r="V2607" i="9"/>
  <c r="V2608" i="9"/>
  <c r="V2609" i="9"/>
  <c r="V2610" i="9"/>
  <c r="V2611" i="9"/>
  <c r="V2612" i="9"/>
  <c r="V2613" i="9"/>
  <c r="V2614" i="9"/>
  <c r="V2615" i="9"/>
  <c r="V2616" i="9"/>
  <c r="V2617" i="9"/>
  <c r="V2618" i="9"/>
  <c r="V2619" i="9"/>
  <c r="V2620" i="9"/>
  <c r="V2621" i="9"/>
  <c r="V2622" i="9"/>
  <c r="V2623" i="9"/>
  <c r="V2624" i="9"/>
  <c r="V2625" i="9"/>
  <c r="V2626" i="9"/>
  <c r="V2627" i="9"/>
  <c r="V2628" i="9"/>
  <c r="V2629" i="9"/>
  <c r="V2630" i="9"/>
  <c r="V2631" i="9"/>
  <c r="V2632" i="9"/>
  <c r="V2633" i="9"/>
  <c r="V2634" i="9"/>
  <c r="V2635" i="9"/>
  <c r="V2636" i="9"/>
  <c r="V2637" i="9"/>
  <c r="V2638" i="9"/>
  <c r="V2639" i="9"/>
  <c r="V2640" i="9"/>
  <c r="V2641" i="9"/>
  <c r="V2642" i="9"/>
  <c r="V2643" i="9"/>
  <c r="V2644" i="9"/>
  <c r="V2645" i="9"/>
  <c r="V2646" i="9"/>
  <c r="V2647" i="9"/>
  <c r="V2648" i="9"/>
  <c r="V2649" i="9"/>
  <c r="V2650" i="9"/>
  <c r="V2651" i="9"/>
  <c r="V2652" i="9"/>
  <c r="V2653" i="9"/>
  <c r="V2654" i="9"/>
  <c r="V2655" i="9"/>
  <c r="V2656" i="9"/>
  <c r="V2657" i="9"/>
  <c r="V2658" i="9"/>
  <c r="V2659" i="9"/>
  <c r="V2660" i="9"/>
  <c r="V2661" i="9"/>
  <c r="V2662" i="9"/>
  <c r="V2663" i="9"/>
  <c r="V2664" i="9"/>
  <c r="V2665" i="9"/>
  <c r="V2666" i="9"/>
  <c r="V2667" i="9"/>
  <c r="V2668" i="9"/>
  <c r="V2669" i="9"/>
  <c r="V2670" i="9"/>
  <c r="V2671" i="9"/>
  <c r="V2672" i="9"/>
  <c r="V2673" i="9"/>
  <c r="V4651" i="9"/>
  <c r="V4652" i="9"/>
  <c r="V4653" i="9"/>
  <c r="V4654" i="9"/>
  <c r="V4528" i="9"/>
  <c r="V3846" i="9"/>
  <c r="V3847" i="9"/>
  <c r="V3848" i="9"/>
  <c r="V3849" i="9"/>
  <c r="V3850" i="9"/>
  <c r="V3851" i="9"/>
  <c r="V3852" i="9"/>
  <c r="V3853" i="9"/>
  <c r="V3854" i="9"/>
  <c r="V3855" i="9"/>
  <c r="V3856" i="9"/>
  <c r="V3857" i="9"/>
  <c r="V3858" i="9"/>
  <c r="V3859" i="9"/>
  <c r="V3860" i="9"/>
  <c r="V3861" i="9"/>
  <c r="V3862" i="9"/>
  <c r="V3863" i="9"/>
  <c r="V3864" i="9"/>
  <c r="V3865" i="9"/>
  <c r="V3866" i="9"/>
  <c r="V4655" i="9"/>
  <c r="V4656" i="9"/>
  <c r="V4657" i="9"/>
  <c r="V3867" i="9"/>
  <c r="V3868" i="9"/>
  <c r="V3869" i="9"/>
  <c r="V3870" i="9"/>
  <c r="V3871" i="9"/>
  <c r="V3872" i="9"/>
  <c r="V3873" i="9"/>
  <c r="V3874" i="9"/>
  <c r="V3875" i="9"/>
  <c r="V3876" i="9"/>
  <c r="V3877" i="9"/>
  <c r="V3878" i="9"/>
  <c r="V3879" i="9"/>
  <c r="V3880" i="9"/>
  <c r="V3881" i="9"/>
  <c r="V3882" i="9"/>
  <c r="V3883" i="9"/>
  <c r="V3884" i="9"/>
  <c r="V3885" i="9"/>
  <c r="V3886" i="9"/>
  <c r="V3887" i="9"/>
  <c r="V3888" i="9"/>
  <c r="V3889" i="9"/>
  <c r="V3890" i="9"/>
  <c r="V3891" i="9"/>
  <c r="V3892" i="9"/>
  <c r="V3893" i="9"/>
  <c r="V3894" i="9"/>
  <c r="V3895" i="9"/>
  <c r="V3896" i="9"/>
  <c r="V3897" i="9"/>
  <c r="V3898" i="9"/>
  <c r="V3899" i="9"/>
  <c r="V3900" i="9"/>
  <c r="V3901" i="9"/>
  <c r="V3902" i="9"/>
  <c r="V3903" i="9"/>
  <c r="V3904" i="9"/>
  <c r="V3905" i="9"/>
  <c r="V3906" i="9"/>
  <c r="V3907" i="9"/>
  <c r="V3908" i="9"/>
  <c r="V3909" i="9"/>
  <c r="V3910" i="9"/>
  <c r="V3911" i="9"/>
  <c r="V3912" i="9"/>
  <c r="V3913" i="9"/>
  <c r="V3914" i="9"/>
  <c r="V3915" i="9"/>
  <c r="V3916" i="9"/>
  <c r="V3917" i="9"/>
  <c r="V3918" i="9"/>
  <c r="V3919" i="9"/>
  <c r="V4529" i="9"/>
  <c r="V4530" i="9"/>
  <c r="V4531" i="9"/>
  <c r="V4532" i="9"/>
  <c r="V4533" i="9"/>
  <c r="V4534" i="9"/>
  <c r="V4535" i="9"/>
  <c r="V4536" i="9"/>
  <c r="V4537" i="9"/>
  <c r="V4538" i="9"/>
  <c r="V4539" i="9"/>
  <c r="V4540" i="9"/>
  <c r="V4541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V2693" i="9"/>
  <c r="V2694" i="9"/>
  <c r="V2695" i="9"/>
  <c r="V2696" i="9"/>
  <c r="V2697" i="9"/>
  <c r="V2698" i="9"/>
  <c r="V2699" i="9"/>
  <c r="V2700" i="9"/>
  <c r="V2701" i="9"/>
  <c r="V2702" i="9"/>
  <c r="V2703" i="9"/>
  <c r="V2704" i="9"/>
  <c r="V2705" i="9"/>
  <c r="V2706" i="9"/>
  <c r="V2707" i="9"/>
  <c r="V2708" i="9"/>
  <c r="V2709" i="9"/>
  <c r="V2710" i="9"/>
  <c r="V2711" i="9"/>
  <c r="V2712" i="9"/>
  <c r="V2713" i="9"/>
  <c r="V2714" i="9"/>
  <c r="V2715" i="9"/>
  <c r="V2716" i="9"/>
  <c r="V2717" i="9"/>
  <c r="V2718" i="9"/>
  <c r="V2719" i="9"/>
  <c r="V2720" i="9"/>
  <c r="V2721" i="9"/>
  <c r="V2722" i="9"/>
  <c r="V2723" i="9"/>
  <c r="V2724" i="9"/>
  <c r="V2725" i="9"/>
  <c r="V2726" i="9"/>
  <c r="V2727" i="9"/>
  <c r="V2728" i="9"/>
  <c r="V2729" i="9"/>
  <c r="V2730" i="9"/>
  <c r="V2731" i="9"/>
  <c r="V2732" i="9"/>
  <c r="V2733" i="9"/>
  <c r="V2734" i="9"/>
  <c r="V2735" i="9"/>
  <c r="V2736" i="9"/>
  <c r="V2737" i="9"/>
  <c r="V2738" i="9"/>
  <c r="V2739" i="9"/>
  <c r="V2740" i="9"/>
  <c r="V2741" i="9"/>
  <c r="V2742" i="9"/>
  <c r="V2743" i="9"/>
  <c r="V2744" i="9"/>
  <c r="V2745" i="9"/>
  <c r="V2746" i="9"/>
  <c r="V2747" i="9"/>
  <c r="V2748" i="9"/>
  <c r="V2749" i="9"/>
  <c r="V2750" i="9"/>
  <c r="V2751" i="9"/>
  <c r="V2752" i="9"/>
  <c r="V2753" i="9"/>
  <c r="V2754" i="9"/>
  <c r="V2755" i="9"/>
  <c r="V2756" i="9"/>
  <c r="V2757" i="9"/>
  <c r="V2758" i="9"/>
  <c r="V2759" i="9"/>
  <c r="V2760" i="9"/>
  <c r="V2761" i="9"/>
  <c r="V2762" i="9"/>
  <c r="V2763" i="9"/>
  <c r="V2764" i="9"/>
  <c r="V2765" i="9"/>
  <c r="V2766" i="9"/>
  <c r="V2767" i="9"/>
  <c r="V2768" i="9"/>
  <c r="V2769" i="9"/>
  <c r="V2770" i="9"/>
  <c r="V2771" i="9"/>
  <c r="V2772" i="9"/>
  <c r="V2773" i="9"/>
  <c r="V2774" i="9"/>
  <c r="V2775" i="9"/>
  <c r="V2776" i="9"/>
  <c r="V2777" i="9"/>
  <c r="V2778" i="9"/>
  <c r="V2779" i="9"/>
  <c r="V2780" i="9"/>
  <c r="V2781" i="9"/>
  <c r="V2782" i="9"/>
  <c r="V2783" i="9"/>
  <c r="V2784" i="9"/>
  <c r="V2785" i="9"/>
  <c r="V2786" i="9"/>
  <c r="V2787" i="9"/>
  <c r="V2788" i="9"/>
  <c r="V2789" i="9"/>
  <c r="V2790" i="9"/>
  <c r="V2791" i="9"/>
  <c r="V2792" i="9"/>
  <c r="V2793" i="9"/>
  <c r="V2794" i="9"/>
  <c r="V2795" i="9"/>
  <c r="V2796" i="9"/>
  <c r="V2797" i="9"/>
  <c r="V2798" i="9"/>
  <c r="V2799" i="9"/>
  <c r="V2800" i="9"/>
  <c r="V2801" i="9"/>
  <c r="V2802" i="9"/>
  <c r="V2803" i="9"/>
  <c r="V2804" i="9"/>
  <c r="V2805" i="9"/>
  <c r="V2806" i="9"/>
  <c r="V2807" i="9"/>
  <c r="V2808" i="9"/>
  <c r="V2809" i="9"/>
  <c r="V2810" i="9"/>
  <c r="V2811" i="9"/>
  <c r="V2812" i="9"/>
  <c r="V2813" i="9"/>
  <c r="V2814" i="9"/>
  <c r="V2815" i="9"/>
  <c r="V2816" i="9"/>
  <c r="V2817" i="9"/>
  <c r="V2818" i="9"/>
  <c r="V2819" i="9"/>
  <c r="V2820" i="9"/>
  <c r="V2821" i="9"/>
  <c r="V2822" i="9"/>
  <c r="V2823" i="9"/>
  <c r="V2824" i="9"/>
  <c r="V2825" i="9"/>
  <c r="V2826" i="9"/>
  <c r="V2827" i="9"/>
  <c r="V2828" i="9"/>
  <c r="V2829" i="9"/>
  <c r="V2830" i="9"/>
  <c r="V2831" i="9"/>
  <c r="V2832" i="9"/>
  <c r="V2833" i="9"/>
  <c r="V2834" i="9"/>
  <c r="V2835" i="9"/>
  <c r="V2836" i="9"/>
  <c r="V2837" i="9"/>
  <c r="V2838" i="9"/>
  <c r="V2839" i="9"/>
  <c r="V2840" i="9"/>
  <c r="V2841" i="9"/>
  <c r="V2842" i="9"/>
  <c r="V2843" i="9"/>
  <c r="V2844" i="9"/>
  <c r="V2845" i="9"/>
  <c r="V2846" i="9"/>
  <c r="V2847" i="9"/>
  <c r="V2848" i="9"/>
  <c r="V2849" i="9"/>
  <c r="V2850" i="9"/>
  <c r="V2851" i="9"/>
  <c r="V2852" i="9"/>
  <c r="V2853" i="9"/>
  <c r="V2854" i="9"/>
  <c r="V2855" i="9"/>
  <c r="V2856" i="9"/>
  <c r="V2857" i="9"/>
  <c r="V2858" i="9"/>
  <c r="V2859" i="9"/>
  <c r="V2860" i="9"/>
  <c r="V2861" i="9"/>
  <c r="V2862" i="9"/>
  <c r="V2863" i="9"/>
  <c r="V2864" i="9"/>
  <c r="V2865" i="9"/>
  <c r="V2866" i="9"/>
  <c r="V2867" i="9"/>
  <c r="V2868" i="9"/>
  <c r="V2869" i="9"/>
  <c r="V2870" i="9"/>
  <c r="V2871" i="9"/>
  <c r="V2872" i="9"/>
  <c r="V2873" i="9"/>
  <c r="V2874" i="9"/>
  <c r="V2875" i="9"/>
  <c r="V2876" i="9"/>
  <c r="V2877" i="9"/>
  <c r="V2878" i="9"/>
  <c r="V2879" i="9"/>
  <c r="V2880" i="9"/>
  <c r="V2881" i="9"/>
  <c r="V2882" i="9"/>
  <c r="V2883" i="9"/>
  <c r="V2884" i="9"/>
  <c r="V2885" i="9"/>
  <c r="V2886" i="9"/>
  <c r="V2887" i="9"/>
  <c r="V2888" i="9"/>
  <c r="V2889" i="9"/>
  <c r="V2890" i="9"/>
  <c r="V2891" i="9"/>
  <c r="V2892" i="9"/>
  <c r="V2893" i="9"/>
  <c r="V2894" i="9"/>
  <c r="V2895" i="9"/>
  <c r="V2896" i="9"/>
  <c r="V2897" i="9"/>
  <c r="V2898" i="9"/>
  <c r="V2899" i="9"/>
  <c r="V2900" i="9"/>
  <c r="V2901" i="9"/>
  <c r="V2902" i="9"/>
  <c r="V2903" i="9"/>
  <c r="V2904" i="9"/>
  <c r="V2905" i="9"/>
  <c r="V2906" i="9"/>
  <c r="V2907" i="9"/>
  <c r="V2908" i="9"/>
  <c r="V2909" i="9"/>
  <c r="V2910" i="9"/>
  <c r="V2911" i="9"/>
  <c r="V2912" i="9"/>
  <c r="V2913" i="9"/>
  <c r="V2914" i="9"/>
  <c r="V2915" i="9"/>
  <c r="V2916" i="9"/>
  <c r="V2917" i="9"/>
  <c r="V2918" i="9"/>
  <c r="V2919" i="9"/>
  <c r="V2920" i="9"/>
  <c r="V2921" i="9"/>
  <c r="V2922" i="9"/>
  <c r="V2923" i="9"/>
  <c r="V2924" i="9"/>
  <c r="V2925" i="9"/>
  <c r="V2926" i="9"/>
  <c r="V2927" i="9"/>
  <c r="V2928" i="9"/>
  <c r="V2929" i="9"/>
  <c r="V2930" i="9"/>
  <c r="V2931" i="9"/>
  <c r="V2932" i="9"/>
  <c r="V2933" i="9"/>
  <c r="V2934" i="9"/>
  <c r="V2935" i="9"/>
  <c r="V2936" i="9"/>
  <c r="V2937" i="9"/>
  <c r="V2938" i="9"/>
  <c r="V2939" i="9"/>
  <c r="V2940" i="9"/>
  <c r="V2941" i="9"/>
  <c r="V2942" i="9"/>
  <c r="V2943" i="9"/>
  <c r="V2944" i="9"/>
  <c r="V2945" i="9"/>
  <c r="V2946" i="9"/>
  <c r="V2947" i="9"/>
  <c r="V2948" i="9"/>
  <c r="V2949" i="9"/>
  <c r="V2950" i="9"/>
  <c r="V2951" i="9"/>
  <c r="V2952" i="9"/>
  <c r="V2953" i="9"/>
  <c r="V2954" i="9"/>
  <c r="V2955" i="9"/>
  <c r="V2956" i="9"/>
  <c r="V2957" i="9"/>
  <c r="V2958" i="9"/>
  <c r="V2959" i="9"/>
  <c r="V2960" i="9"/>
  <c r="V2961" i="9"/>
  <c r="V2962" i="9"/>
  <c r="V2963" i="9"/>
  <c r="V2964" i="9"/>
  <c r="V2965" i="9"/>
  <c r="V2966" i="9"/>
  <c r="V2967" i="9"/>
  <c r="V2968" i="9"/>
  <c r="V2969" i="9"/>
  <c r="V2970" i="9"/>
  <c r="V2971" i="9"/>
  <c r="V2972" i="9"/>
  <c r="V2973" i="9"/>
  <c r="V2974" i="9"/>
  <c r="V2975" i="9"/>
  <c r="V2976" i="9"/>
  <c r="V2977" i="9"/>
  <c r="V2978" i="9"/>
  <c r="V2979" i="9"/>
  <c r="V2980" i="9"/>
  <c r="V2981" i="9"/>
  <c r="V2982" i="9"/>
  <c r="V2983" i="9"/>
  <c r="V2984" i="9"/>
  <c r="V2985" i="9"/>
  <c r="V2986" i="9"/>
  <c r="V2987" i="9"/>
  <c r="V2988" i="9"/>
  <c r="V2989" i="9"/>
  <c r="V2990" i="9"/>
  <c r="V2991" i="9"/>
  <c r="V2992" i="9"/>
  <c r="V2993" i="9"/>
  <c r="V2994" i="9"/>
  <c r="V2995" i="9"/>
  <c r="V2996" i="9"/>
  <c r="V2997" i="9"/>
  <c r="V2998" i="9"/>
  <c r="V2999" i="9"/>
  <c r="V3000" i="9"/>
  <c r="V3001" i="9"/>
  <c r="V3002" i="9"/>
  <c r="V3003" i="9"/>
  <c r="V3004" i="9"/>
  <c r="V3005" i="9"/>
  <c r="V3006" i="9"/>
  <c r="V3007" i="9"/>
  <c r="V3008" i="9"/>
  <c r="V3009" i="9"/>
  <c r="V3010" i="9"/>
  <c r="V3011" i="9"/>
  <c r="V3012" i="9"/>
  <c r="V3013" i="9"/>
  <c r="V3014" i="9"/>
  <c r="V3015" i="9"/>
  <c r="V3016" i="9"/>
  <c r="V3017" i="9"/>
  <c r="V3018" i="9"/>
  <c r="V3019" i="9"/>
  <c r="V3020" i="9"/>
  <c r="V3021" i="9"/>
  <c r="V3022" i="9"/>
  <c r="V3023" i="9"/>
  <c r="V3024" i="9"/>
  <c r="V3025" i="9"/>
  <c r="V3026" i="9"/>
  <c r="V3027" i="9"/>
  <c r="V3028" i="9"/>
  <c r="V3029" i="9"/>
  <c r="V3030" i="9"/>
  <c r="V3031" i="9"/>
  <c r="V4658" i="9"/>
  <c r="V3032" i="9"/>
  <c r="V3033" i="9"/>
  <c r="V3034" i="9"/>
  <c r="V3035" i="9"/>
  <c r="V3036" i="9"/>
  <c r="V3037" i="9"/>
  <c r="V3038" i="9"/>
  <c r="V3039" i="9"/>
  <c r="V3040" i="9"/>
  <c r="V3041" i="9"/>
  <c r="V3042" i="9"/>
  <c r="V3043" i="9"/>
  <c r="V3044" i="9"/>
  <c r="V3045" i="9"/>
  <c r="V3046" i="9"/>
  <c r="V3047" i="9"/>
  <c r="V3048" i="9"/>
  <c r="V3049" i="9"/>
  <c r="V3050" i="9"/>
  <c r="V3051" i="9"/>
  <c r="V3052" i="9"/>
  <c r="V3053" i="9"/>
  <c r="V3054" i="9"/>
  <c r="V3055" i="9"/>
  <c r="V3056" i="9"/>
  <c r="V3057" i="9"/>
  <c r="V3058" i="9"/>
  <c r="V3059" i="9"/>
  <c r="V3060" i="9"/>
  <c r="V3061" i="9"/>
  <c r="V4659" i="9"/>
  <c r="V4660" i="9"/>
  <c r="V3062" i="9"/>
  <c r="V3063" i="9"/>
  <c r="V3064" i="9"/>
  <c r="V3065" i="9"/>
  <c r="V3066" i="9"/>
  <c r="V3067" i="9"/>
  <c r="V3068" i="9"/>
  <c r="V4542" i="9"/>
  <c r="V4543" i="9"/>
  <c r="V4544" i="9"/>
  <c r="V4545" i="9"/>
  <c r="V4546" i="9"/>
  <c r="V4547" i="9"/>
  <c r="V4548" i="9"/>
  <c r="V4549" i="9"/>
  <c r="V4550" i="9"/>
  <c r="V4551" i="9"/>
  <c r="V4552" i="9"/>
  <c r="V4553" i="9"/>
  <c r="V4554" i="9"/>
  <c r="V4555" i="9"/>
  <c r="V3920" i="9"/>
  <c r="V3921" i="9"/>
  <c r="V3922" i="9"/>
  <c r="V3923" i="9"/>
  <c r="V3924" i="9"/>
  <c r="V3925" i="9"/>
  <c r="V3926" i="9"/>
  <c r="V3927" i="9"/>
  <c r="V3928" i="9"/>
  <c r="V3929" i="9"/>
  <c r="V3930" i="9"/>
  <c r="V3931" i="9"/>
  <c r="V3932" i="9"/>
  <c r="V3933" i="9"/>
  <c r="V3934" i="9"/>
  <c r="V3935" i="9"/>
  <c r="V3936" i="9"/>
  <c r="V3937" i="9"/>
  <c r="V3938" i="9"/>
  <c r="V3939" i="9"/>
  <c r="V3940" i="9"/>
  <c r="V3941" i="9"/>
  <c r="V3942" i="9"/>
  <c r="V3943" i="9"/>
  <c r="V3944" i="9"/>
  <c r="V3945" i="9"/>
  <c r="V3946" i="9"/>
  <c r="V3947" i="9"/>
  <c r="V3948" i="9"/>
  <c r="V3949" i="9"/>
  <c r="V3950" i="9"/>
  <c r="V3951" i="9"/>
  <c r="V3952" i="9"/>
  <c r="V3953" i="9"/>
  <c r="V3954" i="9"/>
  <c r="V3955" i="9"/>
  <c r="V3956" i="9"/>
  <c r="V3957" i="9"/>
  <c r="V3958" i="9"/>
  <c r="V3959" i="9"/>
  <c r="V3960" i="9"/>
  <c r="V3961" i="9"/>
  <c r="V3962" i="9"/>
  <c r="V3963" i="9"/>
  <c r="V3964" i="9"/>
  <c r="V3965" i="9"/>
  <c r="V3966" i="9"/>
  <c r="V3967" i="9"/>
  <c r="V3968" i="9"/>
  <c r="V3969" i="9"/>
  <c r="V3970" i="9"/>
  <c r="V3971" i="9"/>
  <c r="V3972" i="9"/>
  <c r="V3973" i="9"/>
  <c r="V3974" i="9"/>
  <c r="V3975" i="9"/>
  <c r="V3976" i="9"/>
  <c r="V3977" i="9"/>
  <c r="V3978" i="9"/>
  <c r="V3979" i="9"/>
  <c r="V3980" i="9"/>
  <c r="V3981" i="9"/>
  <c r="V3982" i="9"/>
  <c r="V3983" i="9"/>
  <c r="V3984" i="9"/>
  <c r="V3985" i="9"/>
  <c r="V3986" i="9"/>
  <c r="V3987" i="9"/>
  <c r="V3988" i="9"/>
  <c r="V3989" i="9"/>
  <c r="V3990" i="9"/>
  <c r="V3991" i="9"/>
  <c r="V3992" i="9"/>
  <c r="V3993" i="9"/>
  <c r="V3994" i="9"/>
  <c r="V4556" i="9"/>
  <c r="V4557" i="9"/>
  <c r="V4558" i="9"/>
  <c r="V4559" i="9"/>
  <c r="V4560" i="9"/>
  <c r="V4561" i="9"/>
  <c r="V4562" i="9"/>
  <c r="V4563" i="9"/>
  <c r="V4564" i="9"/>
  <c r="V4565" i="9"/>
  <c r="V4566" i="9"/>
  <c r="V4567" i="9"/>
  <c r="V4568" i="9"/>
  <c r="V4569" i="9"/>
  <c r="V4570" i="9"/>
  <c r="V4571" i="9"/>
  <c r="V4572" i="9"/>
  <c r="V4573" i="9"/>
  <c r="V4574" i="9"/>
  <c r="V4575" i="9"/>
  <c r="V4576" i="9"/>
  <c r="V4577" i="9"/>
  <c r="V4578" i="9"/>
  <c r="V4579" i="9"/>
  <c r="V4580" i="9"/>
  <c r="V4581" i="9"/>
  <c r="V4582" i="9"/>
  <c r="V4583" i="9"/>
  <c r="V4584" i="9"/>
  <c r="V4585" i="9"/>
  <c r="V4586" i="9"/>
  <c r="V4587" i="9"/>
  <c r="V4588" i="9"/>
  <c r="V4589" i="9"/>
  <c r="V4590" i="9"/>
  <c r="V4591" i="9"/>
  <c r="V4592" i="9"/>
  <c r="V4593" i="9"/>
  <c r="V4594" i="9"/>
  <c r="V4595" i="9"/>
  <c r="V4596" i="9"/>
  <c r="V4597" i="9"/>
  <c r="V4598" i="9"/>
  <c r="V4599" i="9"/>
  <c r="V4600" i="9"/>
  <c r="V4601" i="9"/>
  <c r="V4602" i="9"/>
  <c r="V4603" i="9"/>
  <c r="V4604" i="9"/>
  <c r="V4605" i="9"/>
  <c r="V4606" i="9"/>
  <c r="V4607" i="9"/>
  <c r="V4608" i="9"/>
  <c r="V4609" i="9"/>
  <c r="V4610" i="9"/>
  <c r="V4611" i="9"/>
  <c r="V4612" i="9"/>
  <c r="V4613" i="9"/>
  <c r="V4614" i="9"/>
  <c r="V4615" i="9"/>
  <c r="V4616" i="9"/>
  <c r="V4617" i="9"/>
  <c r="V4618" i="9"/>
  <c r="V4619" i="9"/>
  <c r="V4620" i="9"/>
  <c r="V4621" i="9"/>
  <c r="V4622" i="9"/>
  <c r="V4623" i="9"/>
  <c r="V4624" i="9"/>
  <c r="V4625" i="9"/>
  <c r="V3995" i="9"/>
  <c r="V3996" i="9"/>
  <c r="V3997" i="9"/>
  <c r="V3998" i="9"/>
  <c r="V3999" i="9"/>
  <c r="V4000" i="9"/>
  <c r="V4001" i="9"/>
  <c r="V4002" i="9"/>
  <c r="V4003" i="9"/>
  <c r="V4004" i="9"/>
  <c r="V4005" i="9"/>
  <c r="V4006" i="9"/>
  <c r="V4661" i="9"/>
  <c r="V4007" i="9"/>
  <c r="V4008" i="9"/>
  <c r="V4009" i="9"/>
  <c r="V4010" i="9"/>
  <c r="V4011" i="9"/>
  <c r="V4012" i="9"/>
  <c r="V4013" i="9"/>
  <c r="V4014" i="9"/>
  <c r="V4015" i="9"/>
  <c r="V4016" i="9"/>
  <c r="V4017" i="9"/>
  <c r="V4018" i="9"/>
  <c r="V4019" i="9"/>
  <c r="V4020" i="9"/>
  <c r="V4021" i="9"/>
  <c r="V4022" i="9"/>
  <c r="V4023" i="9"/>
  <c r="V4024" i="9"/>
  <c r="V4025" i="9"/>
  <c r="V4026" i="9"/>
  <c r="V4027" i="9"/>
  <c r="V4028" i="9"/>
  <c r="V4029" i="9"/>
  <c r="V4030" i="9"/>
  <c r="V4031" i="9"/>
  <c r="V4032" i="9"/>
  <c r="V4033" i="9"/>
  <c r="V4034" i="9"/>
  <c r="V4035" i="9"/>
  <c r="V4036" i="9"/>
  <c r="V4037" i="9"/>
  <c r="V4038" i="9"/>
  <c r="V4039" i="9"/>
  <c r="V4040" i="9"/>
  <c r="V4041" i="9"/>
  <c r="V4042" i="9"/>
  <c r="V4043" i="9"/>
  <c r="V4044" i="9"/>
  <c r="V4045" i="9"/>
  <c r="V4046" i="9"/>
  <c r="V4047" i="9"/>
  <c r="V4048" i="9"/>
  <c r="V4049" i="9"/>
  <c r="V4050" i="9"/>
  <c r="V4051" i="9"/>
  <c r="V4052" i="9"/>
  <c r="V4053" i="9"/>
  <c r="V4054" i="9"/>
  <c r="V4055" i="9"/>
  <c r="V4056" i="9"/>
  <c r="V4057" i="9"/>
  <c r="V4058" i="9"/>
  <c r="V4059" i="9"/>
  <c r="V4060" i="9"/>
  <c r="V4061" i="9"/>
  <c r="V4062" i="9"/>
  <c r="V4063" i="9"/>
  <c r="V4064" i="9"/>
  <c r="V4065" i="9"/>
  <c r="V4066" i="9"/>
  <c r="V4067" i="9"/>
  <c r="V4068" i="9"/>
  <c r="V4069" i="9"/>
  <c r="V4070" i="9"/>
  <c r="V4071" i="9"/>
  <c r="V4072" i="9"/>
  <c r="V4679" i="9"/>
  <c r="V4680" i="9"/>
  <c r="V4073" i="9"/>
  <c r="V4074" i="9"/>
  <c r="V4075" i="9"/>
  <c r="V4076" i="9"/>
  <c r="V4077" i="9"/>
  <c r="V4078" i="9"/>
  <c r="V4079" i="9"/>
  <c r="V4080" i="9"/>
  <c r="V4081" i="9"/>
  <c r="V4082" i="9"/>
  <c r="V4083" i="9"/>
  <c r="V4084" i="9"/>
  <c r="V4085" i="9"/>
  <c r="V4086" i="9"/>
  <c r="V4087" i="9"/>
  <c r="V4088" i="9"/>
  <c r="V4089" i="9"/>
  <c r="V4090" i="9"/>
  <c r="V4091" i="9"/>
  <c r="V4092" i="9"/>
  <c r="V4093" i="9"/>
  <c r="V4094" i="9"/>
  <c r="V4095" i="9"/>
  <c r="V4096" i="9"/>
  <c r="V4097" i="9"/>
  <c r="V4098" i="9"/>
  <c r="V4099" i="9"/>
  <c r="V4100" i="9"/>
  <c r="V4101" i="9"/>
  <c r="V4102" i="9"/>
  <c r="V4103" i="9"/>
  <c r="V4104" i="9"/>
  <c r="V4105" i="9"/>
  <c r="V4106" i="9"/>
  <c r="V4107" i="9"/>
  <c r="V4108" i="9"/>
  <c r="V4109" i="9"/>
  <c r="V4110" i="9"/>
  <c r="V4111" i="9"/>
  <c r="V4112" i="9"/>
  <c r="V4113" i="9"/>
  <c r="V4114" i="9"/>
  <c r="V4115" i="9"/>
  <c r="V4116" i="9"/>
  <c r="V4117" i="9"/>
  <c r="V4118" i="9"/>
  <c r="V4119" i="9"/>
  <c r="V4120" i="9"/>
  <c r="V4121" i="9"/>
  <c r="V4122" i="9"/>
  <c r="V4123" i="9"/>
  <c r="V4124" i="9"/>
  <c r="V4125" i="9"/>
  <c r="V4126" i="9"/>
  <c r="V4127" i="9"/>
  <c r="V4128" i="9"/>
  <c r="V4129" i="9"/>
  <c r="V4130" i="9"/>
  <c r="V4131" i="9"/>
  <c r="V4132" i="9"/>
  <c r="V4133" i="9"/>
  <c r="V4134" i="9"/>
  <c r="V4135" i="9"/>
  <c r="V4136" i="9"/>
  <c r="V4137" i="9"/>
  <c r="V4138" i="9"/>
  <c r="V4139" i="9"/>
  <c r="V4140" i="9"/>
  <c r="V4141" i="9"/>
  <c r="V4142" i="9"/>
  <c r="V4143" i="9"/>
  <c r="V4144" i="9"/>
  <c r="V4145" i="9"/>
  <c r="V4146" i="9"/>
  <c r="V4147" i="9"/>
  <c r="V4148" i="9"/>
  <c r="V4149" i="9"/>
  <c r="V3069" i="9"/>
  <c r="V3070" i="9"/>
  <c r="V3071" i="9"/>
  <c r="V3072" i="9"/>
  <c r="V3073" i="9"/>
  <c r="V3074" i="9"/>
  <c r="V3075" i="9"/>
  <c r="V3076" i="9"/>
  <c r="V3077" i="9"/>
  <c r="V3078" i="9"/>
  <c r="V3079" i="9"/>
  <c r="V3080" i="9"/>
  <c r="V3081" i="9"/>
  <c r="V3082" i="9"/>
  <c r="V3083" i="9"/>
  <c r="V3084" i="9"/>
  <c r="V3085" i="9"/>
  <c r="V3086" i="9"/>
  <c r="V3087" i="9"/>
  <c r="V3088" i="9"/>
  <c r="V3089" i="9"/>
  <c r="V3090" i="9"/>
  <c r="V3091" i="9"/>
  <c r="V3092" i="9"/>
  <c r="V3093" i="9"/>
  <c r="V3094" i="9"/>
  <c r="V3095" i="9"/>
  <c r="V3096" i="9"/>
  <c r="V3097" i="9"/>
  <c r="V3098" i="9"/>
  <c r="V3099" i="9"/>
  <c r="V3100" i="9"/>
  <c r="V3101" i="9"/>
  <c r="V3102" i="9"/>
  <c r="V3103" i="9"/>
  <c r="V3104" i="9"/>
  <c r="V3105" i="9"/>
  <c r="V3106" i="9"/>
  <c r="V3107" i="9"/>
  <c r="V3108" i="9"/>
  <c r="V3109" i="9"/>
  <c r="V3110" i="9"/>
  <c r="V3111" i="9"/>
  <c r="V3112" i="9"/>
  <c r="V3113" i="9"/>
  <c r="V3114" i="9"/>
  <c r="V3115" i="9"/>
  <c r="V3116" i="9"/>
  <c r="V3117" i="9"/>
  <c r="V3118" i="9"/>
  <c r="V3119" i="9"/>
  <c r="V3120" i="9"/>
  <c r="V3121" i="9"/>
  <c r="V3122" i="9"/>
  <c r="V3123" i="9"/>
  <c r="V3124" i="9"/>
  <c r="V3125" i="9"/>
  <c r="V3126" i="9"/>
  <c r="V3127" i="9"/>
  <c r="V3128" i="9"/>
  <c r="V3129" i="9"/>
  <c r="V3130" i="9"/>
  <c r="V3131" i="9"/>
  <c r="V3132" i="9"/>
  <c r="V3133" i="9"/>
  <c r="V3134" i="9"/>
  <c r="V3135" i="9"/>
  <c r="V3136" i="9"/>
  <c r="V3137" i="9"/>
  <c r="V3138" i="9"/>
  <c r="V3139" i="9"/>
  <c r="V3140" i="9"/>
  <c r="V3141" i="9"/>
  <c r="V3142" i="9"/>
  <c r="V3143" i="9"/>
  <c r="V3144" i="9"/>
  <c r="V3145" i="9"/>
  <c r="V3146" i="9"/>
  <c r="V3147" i="9"/>
  <c r="V3148" i="9"/>
  <c r="V3149" i="9"/>
  <c r="V3150" i="9"/>
  <c r="V3151" i="9"/>
  <c r="V3152" i="9"/>
  <c r="V3153" i="9"/>
  <c r="V3154" i="9"/>
  <c r="V3155" i="9"/>
  <c r="V3156" i="9"/>
  <c r="V3157" i="9"/>
  <c r="V3158" i="9"/>
  <c r="V3159" i="9"/>
  <c r="V3160" i="9"/>
  <c r="V3161" i="9"/>
  <c r="V3162" i="9"/>
  <c r="V3163" i="9"/>
  <c r="V3164" i="9"/>
  <c r="V3165" i="9"/>
  <c r="V3166" i="9"/>
  <c r="V3167" i="9"/>
  <c r="V3168" i="9"/>
  <c r="V3169" i="9"/>
  <c r="V3170" i="9"/>
  <c r="V3171" i="9"/>
  <c r="V3172" i="9"/>
  <c r="V3173" i="9"/>
  <c r="V3174" i="9"/>
  <c r="V3175" i="9"/>
  <c r="V3176" i="9"/>
  <c r="V3177" i="9"/>
  <c r="V3178" i="9"/>
  <c r="V3179" i="9"/>
  <c r="V3180" i="9"/>
  <c r="V3181" i="9"/>
  <c r="V3182" i="9"/>
  <c r="V3183" i="9"/>
  <c r="V3184" i="9"/>
  <c r="V3185" i="9"/>
  <c r="V3186" i="9"/>
  <c r="V3187" i="9"/>
  <c r="V3188" i="9"/>
  <c r="V3189" i="9"/>
  <c r="V3190" i="9"/>
  <c r="V3191" i="9"/>
  <c r="V3192" i="9"/>
  <c r="V3193" i="9"/>
  <c r="V3194" i="9"/>
  <c r="V3195" i="9"/>
  <c r="V3196" i="9"/>
  <c r="V3197" i="9"/>
  <c r="V3198" i="9"/>
  <c r="V3199" i="9"/>
  <c r="V3200" i="9"/>
  <c r="V3201" i="9"/>
  <c r="V3202" i="9"/>
  <c r="V3203" i="9"/>
  <c r="V3204" i="9"/>
  <c r="V3205" i="9"/>
  <c r="V3206" i="9"/>
  <c r="V3207" i="9"/>
  <c r="V3208" i="9"/>
  <c r="V3209" i="9"/>
  <c r="V3210" i="9"/>
  <c r="V3211" i="9"/>
  <c r="V3212" i="9"/>
  <c r="V3213" i="9"/>
  <c r="V3214" i="9"/>
  <c r="V3215" i="9"/>
  <c r="V3216" i="9"/>
  <c r="V3217" i="9"/>
  <c r="V3218" i="9"/>
  <c r="V3219" i="9"/>
  <c r="V3220" i="9"/>
  <c r="V3221" i="9"/>
  <c r="V3222" i="9"/>
  <c r="V3223" i="9"/>
  <c r="V3224" i="9"/>
  <c r="V3225" i="9"/>
  <c r="V3226" i="9"/>
  <c r="V3227" i="9"/>
  <c r="V3228" i="9"/>
  <c r="V3229" i="9"/>
  <c r="V3230" i="9"/>
  <c r="V3231" i="9"/>
  <c r="V3232" i="9"/>
  <c r="V3233" i="9"/>
  <c r="V3234" i="9"/>
  <c r="V3235" i="9"/>
  <c r="V3236" i="9"/>
  <c r="V3237" i="9"/>
  <c r="V3238" i="9"/>
  <c r="V3239" i="9"/>
  <c r="V3240" i="9"/>
  <c r="V3241" i="9"/>
  <c r="V3242" i="9"/>
  <c r="V3243" i="9"/>
  <c r="V3244" i="9"/>
  <c r="V3245" i="9"/>
  <c r="V3246" i="9"/>
  <c r="V3247" i="9"/>
  <c r="V3248" i="9"/>
  <c r="V3249" i="9"/>
  <c r="V3250" i="9"/>
  <c r="V3251" i="9"/>
  <c r="V3252" i="9"/>
  <c r="V3253" i="9"/>
  <c r="V3254" i="9"/>
  <c r="V3255" i="9"/>
  <c r="V3256" i="9"/>
  <c r="V3257" i="9"/>
  <c r="V3258" i="9"/>
  <c r="V3259" i="9"/>
  <c r="V3260" i="9"/>
  <c r="V3261" i="9"/>
  <c r="V3262" i="9"/>
  <c r="V3263" i="9"/>
  <c r="V3264" i="9"/>
  <c r="V3265" i="9"/>
  <c r="V3266" i="9"/>
  <c r="V3267" i="9"/>
  <c r="V3268" i="9"/>
  <c r="V3269" i="9"/>
  <c r="V3270" i="9"/>
  <c r="V3271" i="9"/>
  <c r="V3272" i="9"/>
  <c r="V3273" i="9"/>
  <c r="V3274" i="9"/>
  <c r="V3275" i="9"/>
  <c r="V3276" i="9"/>
  <c r="V3277" i="9"/>
  <c r="V3278" i="9"/>
  <c r="V4626" i="9"/>
  <c r="V4627" i="9"/>
  <c r="V4628" i="9"/>
  <c r="V4629" i="9"/>
  <c r="V4630" i="9"/>
  <c r="V4631" i="9"/>
  <c r="V4632" i="9"/>
  <c r="V4633" i="9"/>
  <c r="V4634" i="9"/>
  <c r="V4635" i="9"/>
  <c r="V4636" i="9"/>
  <c r="V4637" i="9"/>
  <c r="V4638" i="9"/>
  <c r="V3279" i="9"/>
  <c r="V3280" i="9"/>
  <c r="V3281" i="9"/>
  <c r="V3282" i="9"/>
  <c r="V3283" i="9"/>
  <c r="V3284" i="9"/>
  <c r="V3285" i="9"/>
  <c r="V3286" i="9"/>
  <c r="V3287" i="9"/>
  <c r="V3288" i="9"/>
  <c r="V3289" i="9"/>
  <c r="V3290" i="9"/>
  <c r="V3291" i="9"/>
  <c r="V3292" i="9"/>
  <c r="V3293" i="9"/>
  <c r="V3294" i="9"/>
  <c r="V3295" i="9"/>
  <c r="V3296" i="9"/>
  <c r="V3297" i="9"/>
  <c r="V3298" i="9"/>
  <c r="V3299" i="9"/>
  <c r="V3300" i="9"/>
  <c r="V3301" i="9"/>
  <c r="V3302" i="9"/>
  <c r="V3303" i="9"/>
  <c r="V3304" i="9"/>
  <c r="V3305" i="9"/>
  <c r="V3306" i="9"/>
  <c r="V3307" i="9"/>
  <c r="V3308" i="9"/>
  <c r="V3309" i="9"/>
  <c r="V3310" i="9"/>
  <c r="V3311" i="9"/>
  <c r="V3312" i="9"/>
  <c r="V3313" i="9"/>
  <c r="V3314" i="9"/>
  <c r="V3315" i="9"/>
  <c r="V3316" i="9"/>
  <c r="V3317" i="9"/>
  <c r="V3318" i="9"/>
  <c r="V3319" i="9"/>
  <c r="V3320" i="9"/>
  <c r="V3321" i="9"/>
  <c r="V3322" i="9"/>
  <c r="V3323" i="9"/>
  <c r="V3324" i="9"/>
  <c r="V3325" i="9"/>
  <c r="V3326" i="9"/>
  <c r="V3327" i="9"/>
  <c r="V3328" i="9"/>
  <c r="V3329" i="9"/>
  <c r="V3330" i="9"/>
  <c r="V3331" i="9"/>
  <c r="V3332" i="9"/>
  <c r="V3333" i="9"/>
  <c r="V3334" i="9"/>
  <c r="V3335" i="9"/>
  <c r="V3336" i="9"/>
  <c r="V3337" i="9"/>
  <c r="V3338" i="9"/>
  <c r="V3339" i="9"/>
  <c r="V3340" i="9"/>
  <c r="V3341" i="9"/>
  <c r="V3342" i="9"/>
  <c r="V3343" i="9"/>
  <c r="V3344" i="9"/>
  <c r="V3345" i="9"/>
  <c r="V3346" i="9"/>
  <c r="V3347" i="9"/>
  <c r="V3348" i="9"/>
  <c r="V3349" i="9"/>
  <c r="V3350" i="9"/>
  <c r="V3351" i="9"/>
  <c r="V3352" i="9"/>
  <c r="V3353" i="9"/>
  <c r="V3354" i="9"/>
  <c r="V3355" i="9"/>
  <c r="V3356" i="9"/>
  <c r="V3357" i="9"/>
  <c r="V3358" i="9"/>
  <c r="V3359" i="9"/>
  <c r="V3360" i="9"/>
  <c r="V3361" i="9"/>
  <c r="V3362" i="9"/>
  <c r="V3363" i="9"/>
  <c r="V3364" i="9"/>
  <c r="V3365" i="9"/>
  <c r="V3366" i="9"/>
  <c r="V3367" i="9"/>
  <c r="V3368" i="9"/>
  <c r="V3369" i="9"/>
  <c r="V3370" i="9"/>
  <c r="V3371" i="9"/>
  <c r="V3372" i="9"/>
  <c r="V3373" i="9"/>
  <c r="V3374" i="9"/>
  <c r="V3375" i="9"/>
  <c r="V3376" i="9"/>
  <c r="V3377" i="9"/>
  <c r="V3378" i="9"/>
  <c r="V3379" i="9"/>
  <c r="V3380" i="9"/>
  <c r="V3381" i="9"/>
  <c r="V3382" i="9"/>
  <c r="V3383" i="9"/>
  <c r="V3384" i="9"/>
  <c r="V3385" i="9"/>
  <c r="V3386" i="9"/>
  <c r="V3387" i="9"/>
  <c r="V3388" i="9"/>
  <c r="V3389" i="9"/>
  <c r="V3390" i="9"/>
  <c r="V3391" i="9"/>
  <c r="V3392" i="9"/>
  <c r="V3393" i="9"/>
  <c r="V3394" i="9"/>
  <c r="V3395" i="9"/>
  <c r="V3396" i="9"/>
  <c r="V3397" i="9"/>
  <c r="V3398" i="9"/>
  <c r="V3399" i="9"/>
  <c r="V3400" i="9"/>
  <c r="V3401" i="9"/>
  <c r="V3402" i="9"/>
  <c r="V3403" i="9"/>
  <c r="V3404" i="9"/>
  <c r="V3405" i="9"/>
  <c r="V3406" i="9"/>
  <c r="V3407" i="9"/>
  <c r="V3408" i="9"/>
  <c r="V3409" i="9"/>
  <c r="V3410" i="9"/>
  <c r="V3411" i="9"/>
  <c r="V3412" i="9"/>
  <c r="V3413" i="9"/>
  <c r="V3414" i="9"/>
  <c r="V3415" i="9"/>
  <c r="V3416" i="9"/>
  <c r="V3417" i="9"/>
  <c r="V3418" i="9"/>
  <c r="V3419" i="9"/>
  <c r="V3420" i="9"/>
  <c r="V3421" i="9"/>
  <c r="V3422" i="9"/>
  <c r="V3423" i="9"/>
  <c r="V3424" i="9"/>
  <c r="V3425" i="9"/>
  <c r="V3426" i="9"/>
  <c r="V3427" i="9"/>
  <c r="V3428" i="9"/>
  <c r="V3429" i="9"/>
  <c r="V3430" i="9"/>
  <c r="V3431" i="9"/>
  <c r="V3432" i="9"/>
  <c r="V3433" i="9"/>
  <c r="V3434" i="9"/>
  <c r="V3435" i="9"/>
  <c r="V3436" i="9"/>
  <c r="V3437" i="9"/>
  <c r="V3438" i="9"/>
  <c r="V3439" i="9"/>
  <c r="V3440" i="9"/>
  <c r="V3441" i="9"/>
  <c r="V3442" i="9"/>
  <c r="V3443" i="9"/>
  <c r="V3444" i="9"/>
  <c r="V3445" i="9"/>
  <c r="V3446" i="9"/>
  <c r="V3447" i="9"/>
  <c r="V3448" i="9"/>
  <c r="V3449" i="9"/>
  <c r="V3450" i="9"/>
  <c r="V3451" i="9"/>
  <c r="V3452" i="9"/>
  <c r="V3453" i="9"/>
  <c r="V3454" i="9"/>
  <c r="V3455" i="9"/>
  <c r="V3456" i="9"/>
  <c r="V3457" i="9"/>
  <c r="V3458" i="9"/>
  <c r="V3459" i="9"/>
  <c r="V3460" i="9"/>
  <c r="V3461" i="9"/>
  <c r="V3462" i="9"/>
  <c r="V3463" i="9"/>
  <c r="V3464" i="9"/>
  <c r="V3465" i="9"/>
  <c r="V3466" i="9"/>
  <c r="V3467" i="9"/>
  <c r="V3468" i="9"/>
  <c r="V3469" i="9"/>
  <c r="V3470" i="9"/>
  <c r="V3471" i="9"/>
  <c r="V3472" i="9"/>
  <c r="V3473" i="9"/>
  <c r="V3474" i="9"/>
  <c r="V3475" i="9"/>
  <c r="V3476" i="9"/>
  <c r="V3477" i="9"/>
  <c r="V3478" i="9"/>
  <c r="V3479" i="9"/>
  <c r="V3480" i="9"/>
  <c r="V3481" i="9"/>
  <c r="V3482" i="9"/>
  <c r="V3483" i="9"/>
  <c r="V3484" i="9"/>
  <c r="V3485" i="9"/>
  <c r="V3486" i="9"/>
  <c r="V3487" i="9"/>
  <c r="V3488" i="9"/>
  <c r="V3489" i="9"/>
  <c r="V3490" i="9"/>
  <c r="V3491" i="9"/>
  <c r="V3492" i="9"/>
  <c r="V3493" i="9"/>
  <c r="V3494" i="9"/>
  <c r="V3495" i="9"/>
  <c r="V3496" i="9"/>
  <c r="V3497" i="9"/>
  <c r="V3498" i="9"/>
  <c r="V3499" i="9"/>
  <c r="V3500" i="9"/>
  <c r="V3501" i="9"/>
  <c r="V3502" i="9"/>
  <c r="V3503" i="9"/>
  <c r="V3504" i="9"/>
  <c r="V3505" i="9"/>
  <c r="V3506" i="9"/>
  <c r="V3507" i="9"/>
  <c r="V3508" i="9"/>
  <c r="V3509" i="9"/>
  <c r="V3510" i="9"/>
  <c r="V3511" i="9"/>
  <c r="V3512" i="9"/>
  <c r="V3513" i="9"/>
  <c r="V3514" i="9"/>
  <c r="V3515" i="9"/>
  <c r="V3516" i="9"/>
  <c r="V3517" i="9"/>
  <c r="V3518" i="9"/>
  <c r="V3519" i="9"/>
  <c r="V3520" i="9"/>
  <c r="V3521" i="9"/>
  <c r="V3522" i="9"/>
  <c r="V3523" i="9"/>
  <c r="V3524" i="9"/>
  <c r="V3525" i="9"/>
  <c r="V3526" i="9"/>
  <c r="V3527" i="9"/>
  <c r="V3528" i="9"/>
  <c r="V3529" i="9"/>
  <c r="V3530" i="9"/>
  <c r="V3531" i="9"/>
  <c r="V3532" i="9"/>
  <c r="V3533" i="9"/>
  <c r="V3534" i="9"/>
  <c r="V3535" i="9"/>
  <c r="V3536" i="9"/>
  <c r="V3537" i="9"/>
  <c r="V3538" i="9"/>
  <c r="V3539" i="9"/>
  <c r="V3540" i="9"/>
  <c r="V3541" i="9"/>
  <c r="V3542" i="9"/>
  <c r="V3543" i="9"/>
  <c r="V3544" i="9"/>
  <c r="V3545" i="9"/>
  <c r="V3546" i="9"/>
  <c r="V3547" i="9"/>
  <c r="V3548" i="9"/>
  <c r="V3549" i="9"/>
  <c r="V3550" i="9"/>
  <c r="V3551" i="9"/>
  <c r="V3552" i="9"/>
  <c r="V3553" i="9"/>
  <c r="V3554" i="9"/>
  <c r="V3555" i="9"/>
  <c r="V3556" i="9"/>
  <c r="V3557" i="9"/>
  <c r="V3558" i="9"/>
  <c r="V3559" i="9"/>
  <c r="V3560" i="9"/>
  <c r="V3561" i="9"/>
  <c r="V3562" i="9"/>
  <c r="V3563" i="9"/>
  <c r="V3564" i="9"/>
  <c r="V3565" i="9"/>
  <c r="V3566" i="9"/>
  <c r="V3567" i="9"/>
  <c r="V3568" i="9"/>
  <c r="V3569" i="9"/>
  <c r="V3570" i="9"/>
  <c r="V3571" i="9"/>
  <c r="V3572" i="9"/>
  <c r="V3573" i="9"/>
  <c r="V3574" i="9"/>
  <c r="V3575" i="9"/>
  <c r="V3576" i="9"/>
  <c r="V3577" i="9"/>
  <c r="V3578" i="9"/>
  <c r="V3579" i="9"/>
  <c r="V3580" i="9"/>
  <c r="V3581" i="9"/>
  <c r="V3582" i="9"/>
  <c r="V3583" i="9"/>
  <c r="V3584" i="9"/>
  <c r="V3585" i="9"/>
  <c r="V3586" i="9"/>
  <c r="V3587" i="9"/>
  <c r="V3588" i="9"/>
  <c r="V3589" i="9"/>
  <c r="V3590" i="9"/>
  <c r="V3591" i="9"/>
  <c r="V3592" i="9"/>
  <c r="V3593" i="9"/>
  <c r="V3594" i="9"/>
  <c r="V4150" i="9"/>
  <c r="V4151" i="9"/>
  <c r="V4152" i="9"/>
  <c r="V4153" i="9"/>
  <c r="V4154" i="9"/>
  <c r="V4155" i="9"/>
  <c r="W4156" i="9"/>
  <c r="W4157" i="9"/>
  <c r="W3595" i="9"/>
  <c r="W3596" i="9"/>
  <c r="W3597" i="9"/>
  <c r="W3598" i="9"/>
  <c r="W3599" i="9"/>
  <c r="W3600" i="9"/>
  <c r="W3601" i="9"/>
  <c r="W3602" i="9"/>
  <c r="W3603" i="9"/>
  <c r="W3604" i="9"/>
  <c r="W3605" i="9"/>
  <c r="W3606" i="9"/>
  <c r="W3607" i="9"/>
  <c r="W3608" i="9"/>
  <c r="W3609" i="9"/>
  <c r="W3610" i="9"/>
  <c r="W3611" i="9"/>
  <c r="W3612" i="9"/>
  <c r="W3613" i="9"/>
  <c r="W3614" i="9"/>
  <c r="W3615" i="9"/>
  <c r="W3616" i="9"/>
  <c r="W3617" i="9"/>
  <c r="W3618" i="9"/>
  <c r="W3619" i="9"/>
  <c r="W3620" i="9"/>
  <c r="W3621" i="9"/>
  <c r="W3622" i="9"/>
  <c r="W3623" i="9"/>
  <c r="W3624" i="9"/>
  <c r="W3625" i="9"/>
  <c r="W3626" i="9"/>
  <c r="W3627" i="9"/>
  <c r="W3628" i="9"/>
  <c r="W3629" i="9"/>
  <c r="W3630" i="9"/>
  <c r="W3631" i="9"/>
  <c r="W3632" i="9"/>
  <c r="W3633" i="9"/>
  <c r="W3634" i="9"/>
  <c r="W3635" i="9"/>
  <c r="W3636" i="9"/>
  <c r="W3637" i="9"/>
  <c r="W3638" i="9"/>
  <c r="W3639" i="9"/>
  <c r="W3640" i="9"/>
  <c r="W3641" i="9"/>
  <c r="W3642" i="9"/>
  <c r="W3643" i="9"/>
  <c r="W3644" i="9"/>
  <c r="W3645" i="9"/>
  <c r="W3646" i="9"/>
  <c r="W3647" i="9"/>
  <c r="W3648" i="9"/>
  <c r="W3649" i="9"/>
  <c r="W3650" i="9"/>
  <c r="W3651" i="9"/>
  <c r="W3652" i="9"/>
  <c r="W3653" i="9"/>
  <c r="W3654" i="9"/>
  <c r="W3655" i="9"/>
  <c r="W3656" i="9"/>
  <c r="W3657" i="9"/>
  <c r="W3658" i="9"/>
  <c r="W3659" i="9"/>
  <c r="W3660" i="9"/>
  <c r="W3661" i="9"/>
  <c r="W3662" i="9"/>
  <c r="W3663" i="9"/>
  <c r="W3664" i="9"/>
  <c r="W3665" i="9"/>
  <c r="W3666" i="9"/>
  <c r="W3667" i="9"/>
  <c r="W3668" i="9"/>
  <c r="W3669" i="9"/>
  <c r="W3670" i="9"/>
  <c r="W3671" i="9"/>
  <c r="W3672" i="9"/>
  <c r="W3673" i="9"/>
  <c r="W3674" i="9"/>
  <c r="W3675" i="9"/>
  <c r="W3676" i="9"/>
  <c r="W3677" i="9"/>
  <c r="W3678" i="9"/>
  <c r="W3679" i="9"/>
  <c r="W3680" i="9"/>
  <c r="W3681" i="9"/>
  <c r="W3682" i="9"/>
  <c r="W3683" i="9"/>
  <c r="W3684" i="9"/>
  <c r="W3685" i="9"/>
  <c r="W3686" i="9"/>
  <c r="W3687" i="9"/>
  <c r="W3688" i="9"/>
  <c r="W3689" i="9"/>
  <c r="W3690" i="9"/>
  <c r="W3691" i="9"/>
  <c r="W3692" i="9"/>
  <c r="W3693" i="9"/>
  <c r="W4158" i="9"/>
  <c r="W4159" i="9"/>
  <c r="W4160" i="9"/>
  <c r="W4161" i="9"/>
  <c r="W4162" i="9"/>
  <c r="W4163" i="9"/>
  <c r="W4164" i="9"/>
  <c r="W4165" i="9"/>
  <c r="W4166" i="9"/>
  <c r="W4167" i="9"/>
  <c r="W4168" i="9"/>
  <c r="W4169" i="9"/>
  <c r="W4170" i="9"/>
  <c r="W4171" i="9"/>
  <c r="W4172" i="9"/>
  <c r="W4173" i="9"/>
  <c r="W4174" i="9"/>
  <c r="W4175" i="9"/>
  <c r="W4176" i="9"/>
  <c r="W4177" i="9"/>
  <c r="W4178" i="9"/>
  <c r="W4179" i="9"/>
  <c r="W4180" i="9"/>
  <c r="W4181" i="9"/>
  <c r="W4182" i="9"/>
  <c r="W3694" i="9"/>
  <c r="W3695" i="9"/>
  <c r="W4183" i="9"/>
  <c r="W4681" i="9"/>
  <c r="W4682" i="9"/>
  <c r="W4683" i="9"/>
  <c r="W4684" i="9"/>
  <c r="W4685" i="9"/>
  <c r="W4686" i="9"/>
  <c r="W4662" i="9"/>
  <c r="W4639" i="9"/>
  <c r="W4663" i="9"/>
  <c r="W4664" i="9"/>
  <c r="W4665" i="9"/>
  <c r="W4666" i="9"/>
  <c r="W4667" i="9"/>
  <c r="W4668" i="9"/>
  <c r="W4669" i="9"/>
  <c r="W4670" i="9"/>
  <c r="W4671" i="9"/>
  <c r="W4672" i="9"/>
  <c r="W4673" i="9"/>
  <c r="W4674" i="9"/>
  <c r="W4675" i="9"/>
  <c r="W4184" i="9"/>
  <c r="W4185" i="9"/>
  <c r="W4687" i="9"/>
  <c r="W4688" i="9"/>
  <c r="W4689" i="9"/>
  <c r="W4690" i="9"/>
  <c r="W4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4186" i="9"/>
  <c r="W4187" i="9"/>
  <c r="W4188" i="9"/>
  <c r="W4189" i="9"/>
  <c r="W3696" i="9"/>
  <c r="W3697" i="9"/>
  <c r="W3698" i="9"/>
  <c r="W4190" i="9"/>
  <c r="W4691" i="9"/>
  <c r="W4692" i="9"/>
  <c r="W4693" i="9"/>
  <c r="W4694" i="9"/>
  <c r="W4695" i="9"/>
  <c r="W4696" i="9"/>
  <c r="W4697" i="9"/>
  <c r="W4698" i="9"/>
  <c r="W4191" i="9"/>
  <c r="W4192" i="9"/>
  <c r="W4193" i="9"/>
  <c r="W4194" i="9"/>
  <c r="W4195" i="9"/>
  <c r="W4196" i="9"/>
  <c r="W4197" i="9"/>
  <c r="W4198" i="9"/>
  <c r="W4199" i="9"/>
  <c r="W4200" i="9"/>
  <c r="W4201" i="9"/>
  <c r="W4202" i="9"/>
  <c r="W4203" i="9"/>
  <c r="W4204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4205" i="9"/>
  <c r="W4206" i="9"/>
  <c r="W4207" i="9"/>
  <c r="W4208" i="9"/>
  <c r="W4209" i="9"/>
  <c r="W4210" i="9"/>
  <c r="W4211" i="9"/>
  <c r="W4212" i="9"/>
  <c r="W4213" i="9"/>
  <c r="W4214" i="9"/>
  <c r="W4215" i="9"/>
  <c r="W4216" i="9"/>
  <c r="W4217" i="9"/>
  <c r="W4218" i="9"/>
  <c r="W4219" i="9"/>
  <c r="W4220" i="9"/>
  <c r="W4221" i="9"/>
  <c r="W3699" i="9"/>
  <c r="W3700" i="9"/>
  <c r="W3701" i="9"/>
  <c r="W3702" i="9"/>
  <c r="W3703" i="9"/>
  <c r="W3704" i="9"/>
  <c r="W3705" i="9"/>
  <c r="W3706" i="9"/>
  <c r="W3707" i="9"/>
  <c r="W3708" i="9"/>
  <c r="W3709" i="9"/>
  <c r="W3710" i="9"/>
  <c r="W3711" i="9"/>
  <c r="W3712" i="9"/>
  <c r="W3713" i="9"/>
  <c r="W3714" i="9"/>
  <c r="W3715" i="9"/>
  <c r="W3716" i="9"/>
  <c r="W3717" i="9"/>
  <c r="W3718" i="9"/>
  <c r="W3719" i="9"/>
  <c r="W3720" i="9"/>
  <c r="W3721" i="9"/>
  <c r="W3722" i="9"/>
  <c r="W3723" i="9"/>
  <c r="W3724" i="9"/>
  <c r="W3725" i="9"/>
  <c r="W3726" i="9"/>
  <c r="W3727" i="9"/>
  <c r="W3728" i="9"/>
  <c r="W3729" i="9"/>
  <c r="W3730" i="9"/>
  <c r="W3731" i="9"/>
  <c r="W3732" i="9"/>
  <c r="W3733" i="9"/>
  <c r="W3734" i="9"/>
  <c r="W3735" i="9"/>
  <c r="W3736" i="9"/>
  <c r="W3737" i="9"/>
  <c r="W3738" i="9"/>
  <c r="W3739" i="9"/>
  <c r="W3740" i="9"/>
  <c r="W3741" i="9"/>
  <c r="W3742" i="9"/>
  <c r="W3743" i="9"/>
  <c r="W3744" i="9"/>
  <c r="W3745" i="9"/>
  <c r="W3746" i="9"/>
  <c r="W3747" i="9"/>
  <c r="W3748" i="9"/>
  <c r="W3749" i="9"/>
  <c r="W3750" i="9"/>
  <c r="W3751" i="9"/>
  <c r="W3752" i="9"/>
  <c r="W3753" i="9"/>
  <c r="W3754" i="9"/>
  <c r="W3755" i="9"/>
  <c r="W3756" i="9"/>
  <c r="W3757" i="9"/>
  <c r="W3758" i="9"/>
  <c r="W3759" i="9"/>
  <c r="W3760" i="9"/>
  <c r="W3761" i="9"/>
  <c r="W3762" i="9"/>
  <c r="W3763" i="9"/>
  <c r="W3764" i="9"/>
  <c r="W3765" i="9"/>
  <c r="W3766" i="9"/>
  <c r="W3767" i="9"/>
  <c r="W3768" i="9"/>
  <c r="W3769" i="9"/>
  <c r="W3770" i="9"/>
  <c r="W3771" i="9"/>
  <c r="W3772" i="9"/>
  <c r="W3773" i="9"/>
  <c r="W3774" i="9"/>
  <c r="W3775" i="9"/>
  <c r="W3776" i="9"/>
  <c r="W3777" i="9"/>
  <c r="W3778" i="9"/>
  <c r="W3779" i="9"/>
  <c r="W3780" i="9"/>
  <c r="W3781" i="9"/>
  <c r="W3782" i="9"/>
  <c r="W3783" i="9"/>
  <c r="W3784" i="9"/>
  <c r="W4222" i="9"/>
  <c r="W4699" i="9"/>
  <c r="W4700" i="9"/>
  <c r="W4223" i="9"/>
  <c r="W4224" i="9"/>
  <c r="W4225" i="9"/>
  <c r="W4226" i="9"/>
  <c r="W4227" i="9"/>
  <c r="W4228" i="9"/>
  <c r="W4229" i="9"/>
  <c r="W4230" i="9"/>
  <c r="W3785" i="9"/>
  <c r="W3786" i="9"/>
  <c r="W3787" i="9"/>
  <c r="W3788" i="9"/>
  <c r="W3789" i="9"/>
  <c r="W3790" i="9"/>
  <c r="W3791" i="9"/>
  <c r="W3792" i="9"/>
  <c r="W3793" i="9"/>
  <c r="W3794" i="9"/>
  <c r="W3795" i="9"/>
  <c r="W3796" i="9"/>
  <c r="W3797" i="9"/>
  <c r="W3798" i="9"/>
  <c r="W4701" i="9"/>
  <c r="W4702" i="9"/>
  <c r="W4703" i="9"/>
  <c r="W4704" i="9"/>
  <c r="W4705" i="9"/>
  <c r="W4706" i="9"/>
  <c r="W4707" i="9"/>
  <c r="W4708" i="9"/>
  <c r="W4709" i="9"/>
  <c r="W4710" i="9"/>
  <c r="W4711" i="9"/>
  <c r="W4712" i="9"/>
  <c r="W4713" i="9"/>
  <c r="W4714" i="9"/>
  <c r="W4715" i="9"/>
  <c r="W4716" i="9"/>
  <c r="W4717" i="9"/>
  <c r="W4718" i="9"/>
  <c r="W4719" i="9"/>
  <c r="W4720" i="9"/>
  <c r="W4721" i="9"/>
  <c r="W4722" i="9"/>
  <c r="W4723" i="9"/>
  <c r="W4724" i="9"/>
  <c r="W4725" i="9"/>
  <c r="W4726" i="9"/>
  <c r="W4727" i="9"/>
  <c r="W4728" i="9"/>
  <c r="W4729" i="9"/>
  <c r="W4730" i="9"/>
  <c r="W4231" i="9"/>
  <c r="W4232" i="9"/>
  <c r="W4233" i="9"/>
  <c r="W4234" i="9"/>
  <c r="W4235" i="9"/>
  <c r="W4236" i="9"/>
  <c r="W4237" i="9"/>
  <c r="W4238" i="9"/>
  <c r="W4239" i="9"/>
  <c r="W4240" i="9"/>
  <c r="W4241" i="9"/>
  <c r="W4242" i="9"/>
  <c r="W4243" i="9"/>
  <c r="W4244" i="9"/>
  <c r="W4245" i="9"/>
  <c r="W4246" i="9"/>
  <c r="W4247" i="9"/>
  <c r="W4248" i="9"/>
  <c r="W4249" i="9"/>
  <c r="W4250" i="9"/>
  <c r="W4251" i="9"/>
  <c r="W4252" i="9"/>
  <c r="W4253" i="9"/>
  <c r="W4254" i="9"/>
  <c r="W4255" i="9"/>
  <c r="W4256" i="9"/>
  <c r="W4257" i="9"/>
  <c r="W4258" i="9"/>
  <c r="W4259" i="9"/>
  <c r="W4260" i="9"/>
  <c r="W4261" i="9"/>
  <c r="W4262" i="9"/>
  <c r="W4263" i="9"/>
  <c r="W4264" i="9"/>
  <c r="W4265" i="9"/>
  <c r="W4266" i="9"/>
  <c r="W4267" i="9"/>
  <c r="W4268" i="9"/>
  <c r="W4269" i="9"/>
  <c r="W4270" i="9"/>
  <c r="W4271" i="9"/>
  <c r="W4272" i="9"/>
  <c r="W4273" i="9"/>
  <c r="W4274" i="9"/>
  <c r="W4275" i="9"/>
  <c r="W4276" i="9"/>
  <c r="W4277" i="9"/>
  <c r="W4278" i="9"/>
  <c r="W4279" i="9"/>
  <c r="W4280" i="9"/>
  <c r="W4281" i="9"/>
  <c r="W4282" i="9"/>
  <c r="W4283" i="9"/>
  <c r="W4284" i="9"/>
  <c r="W4285" i="9"/>
  <c r="W4286" i="9"/>
  <c r="W4287" i="9"/>
  <c r="W4288" i="9"/>
  <c r="W4289" i="9"/>
  <c r="W4290" i="9"/>
  <c r="W4291" i="9"/>
  <c r="W4292" i="9"/>
  <c r="W4293" i="9"/>
  <c r="W4294" i="9"/>
  <c r="W4295" i="9"/>
  <c r="W4296" i="9"/>
  <c r="W4297" i="9"/>
  <c r="W4298" i="9"/>
  <c r="W4299" i="9"/>
  <c r="W4300" i="9"/>
  <c r="W4301" i="9"/>
  <c r="W4302" i="9"/>
  <c r="W4303" i="9"/>
  <c r="W4304" i="9"/>
  <c r="W4305" i="9"/>
  <c r="W4306" i="9"/>
  <c r="W4307" i="9"/>
  <c r="W4308" i="9"/>
  <c r="W4309" i="9"/>
  <c r="W4310" i="9"/>
  <c r="W4311" i="9"/>
  <c r="W4312" i="9"/>
  <c r="W4313" i="9"/>
  <c r="W4314" i="9"/>
  <c r="W4315" i="9"/>
  <c r="W4316" i="9"/>
  <c r="W4317" i="9"/>
  <c r="W4318" i="9"/>
  <c r="W4319" i="9"/>
  <c r="W4320" i="9"/>
  <c r="W4321" i="9"/>
  <c r="W4322" i="9"/>
  <c r="W4323" i="9"/>
  <c r="W4324" i="9"/>
  <c r="W4325" i="9"/>
  <c r="W4326" i="9"/>
  <c r="W4327" i="9"/>
  <c r="W4328" i="9"/>
  <c r="W4329" i="9"/>
  <c r="W4330" i="9"/>
  <c r="W4331" i="9"/>
  <c r="W4332" i="9"/>
  <c r="W4333" i="9"/>
  <c r="W4334" i="9"/>
  <c r="W4335" i="9"/>
  <c r="W4336" i="9"/>
  <c r="W4337" i="9"/>
  <c r="W4338" i="9"/>
  <c r="W4339" i="9"/>
  <c r="W4340" i="9"/>
  <c r="W4341" i="9"/>
  <c r="W4342" i="9"/>
  <c r="W4343" i="9"/>
  <c r="W4344" i="9"/>
  <c r="W4345" i="9"/>
  <c r="W4346" i="9"/>
  <c r="W4347" i="9"/>
  <c r="W4348" i="9"/>
  <c r="W4349" i="9"/>
  <c r="W4350" i="9"/>
  <c r="W4351" i="9"/>
  <c r="W4352" i="9"/>
  <c r="W4353" i="9"/>
  <c r="W4354" i="9"/>
  <c r="W4355" i="9"/>
  <c r="W4356" i="9"/>
  <c r="W4357" i="9"/>
  <c r="W4358" i="9"/>
  <c r="W4359" i="9"/>
  <c r="W4360" i="9"/>
  <c r="W4361" i="9"/>
  <c r="W4362" i="9"/>
  <c r="W4363" i="9"/>
  <c r="W4364" i="9"/>
  <c r="W4365" i="9"/>
  <c r="W4366" i="9"/>
  <c r="W4367" i="9"/>
  <c r="W4368" i="9"/>
  <c r="W4369" i="9"/>
  <c r="W4370" i="9"/>
  <c r="W4371" i="9"/>
  <c r="W4372" i="9"/>
  <c r="W4373" i="9"/>
  <c r="W4374" i="9"/>
  <c r="W4375" i="9"/>
  <c r="W4376" i="9"/>
  <c r="W4377" i="9"/>
  <c r="W4378" i="9"/>
  <c r="W4379" i="9"/>
  <c r="W4380" i="9"/>
  <c r="W4381" i="9"/>
  <c r="W4382" i="9"/>
  <c r="W4383" i="9"/>
  <c r="W4384" i="9"/>
  <c r="W4385" i="9"/>
  <c r="W4386" i="9"/>
  <c r="W4387" i="9"/>
  <c r="W4388" i="9"/>
  <c r="W4389" i="9"/>
  <c r="W4390" i="9"/>
  <c r="W4676" i="9"/>
  <c r="W4677" i="9"/>
  <c r="W4678" i="9"/>
  <c r="W4391" i="9"/>
  <c r="W4392" i="9"/>
  <c r="W4393" i="9"/>
  <c r="W4394" i="9"/>
  <c r="W4395" i="9"/>
  <c r="W4396" i="9"/>
  <c r="W4397" i="9"/>
  <c r="W4398" i="9"/>
  <c r="W4399" i="9"/>
  <c r="W4400" i="9"/>
  <c r="W4401" i="9"/>
  <c r="W4402" i="9"/>
  <c r="W4403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08" i="9"/>
  <c r="W209" i="9"/>
  <c r="W210" i="9"/>
  <c r="W211" i="9"/>
  <c r="W212" i="9"/>
  <c r="W213" i="9"/>
  <c r="W214" i="9"/>
  <c r="W215" i="9"/>
  <c r="W216" i="9"/>
  <c r="W217" i="9"/>
  <c r="W218" i="9"/>
  <c r="W219" i="9"/>
  <c r="W220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285" i="9"/>
  <c r="W286" i="9"/>
  <c r="W287" i="9"/>
  <c r="W288" i="9"/>
  <c r="W289" i="9"/>
  <c r="W290" i="9"/>
  <c r="W291" i="9"/>
  <c r="W292" i="9"/>
  <c r="W293" i="9"/>
  <c r="W294" i="9"/>
  <c r="W295" i="9"/>
  <c r="W296" i="9"/>
  <c r="W297" i="9"/>
  <c r="W298" i="9"/>
  <c r="W299" i="9"/>
  <c r="W300" i="9"/>
  <c r="W301" i="9"/>
  <c r="W302" i="9"/>
  <c r="W303" i="9"/>
  <c r="W30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325" i="9"/>
  <c r="W326" i="9"/>
  <c r="W327" i="9"/>
  <c r="W328" i="9"/>
  <c r="W329" i="9"/>
  <c r="W330" i="9"/>
  <c r="W331" i="9"/>
  <c r="W332" i="9"/>
  <c r="W333" i="9"/>
  <c r="W334" i="9"/>
  <c r="W335" i="9"/>
  <c r="W336" i="9"/>
  <c r="W337" i="9"/>
  <c r="W338" i="9"/>
  <c r="W339" i="9"/>
  <c r="W340" i="9"/>
  <c r="W341" i="9"/>
  <c r="W342" i="9"/>
  <c r="W343" i="9"/>
  <c r="W344" i="9"/>
  <c r="W345" i="9"/>
  <c r="W346" i="9"/>
  <c r="W347" i="9"/>
  <c r="W348" i="9"/>
  <c r="W349" i="9"/>
  <c r="W350" i="9"/>
  <c r="W351" i="9"/>
  <c r="W352" i="9"/>
  <c r="W353" i="9"/>
  <c r="W354" i="9"/>
  <c r="W355" i="9"/>
  <c r="W356" i="9"/>
  <c r="W357" i="9"/>
  <c r="W358" i="9"/>
  <c r="W359" i="9"/>
  <c r="W360" i="9"/>
  <c r="W361" i="9"/>
  <c r="W362" i="9"/>
  <c r="W363" i="9"/>
  <c r="W364" i="9"/>
  <c r="W365" i="9"/>
  <c r="W366" i="9"/>
  <c r="W367" i="9"/>
  <c r="W368" i="9"/>
  <c r="W369" i="9"/>
  <c r="W370" i="9"/>
  <c r="W371" i="9"/>
  <c r="W372" i="9"/>
  <c r="W373" i="9"/>
  <c r="W374" i="9"/>
  <c r="W375" i="9"/>
  <c r="W376" i="9"/>
  <c r="W377" i="9"/>
  <c r="W378" i="9"/>
  <c r="W379" i="9"/>
  <c r="W380" i="9"/>
  <c r="W381" i="9"/>
  <c r="W382" i="9"/>
  <c r="W383" i="9"/>
  <c r="W384" i="9"/>
  <c r="W385" i="9"/>
  <c r="W386" i="9"/>
  <c r="W387" i="9"/>
  <c r="W388" i="9"/>
  <c r="W389" i="9"/>
  <c r="W390" i="9"/>
  <c r="W391" i="9"/>
  <c r="W392" i="9"/>
  <c r="W393" i="9"/>
  <c r="W394" i="9"/>
  <c r="W395" i="9"/>
  <c r="W396" i="9"/>
  <c r="W397" i="9"/>
  <c r="W398" i="9"/>
  <c r="W399" i="9"/>
  <c r="W400" i="9"/>
  <c r="W401" i="9"/>
  <c r="W402" i="9"/>
  <c r="W403" i="9"/>
  <c r="W404" i="9"/>
  <c r="W405" i="9"/>
  <c r="W406" i="9"/>
  <c r="W407" i="9"/>
  <c r="W408" i="9"/>
  <c r="W409" i="9"/>
  <c r="W410" i="9"/>
  <c r="W411" i="9"/>
  <c r="W412" i="9"/>
  <c r="W413" i="9"/>
  <c r="W414" i="9"/>
  <c r="W415" i="9"/>
  <c r="W416" i="9"/>
  <c r="W417" i="9"/>
  <c r="W418" i="9"/>
  <c r="W419" i="9"/>
  <c r="W420" i="9"/>
  <c r="W421" i="9"/>
  <c r="W422" i="9"/>
  <c r="W423" i="9"/>
  <c r="W4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W505" i="9"/>
  <c r="W506" i="9"/>
  <c r="W507" i="9"/>
  <c r="W508" i="9"/>
  <c r="W509" i="9"/>
  <c r="W510" i="9"/>
  <c r="W511" i="9"/>
  <c r="W512" i="9"/>
  <c r="W513" i="9"/>
  <c r="W514" i="9"/>
  <c r="W515" i="9"/>
  <c r="W516" i="9"/>
  <c r="W517" i="9"/>
  <c r="W518" i="9"/>
  <c r="W519" i="9"/>
  <c r="W520" i="9"/>
  <c r="W521" i="9"/>
  <c r="W522" i="9"/>
  <c r="W523" i="9"/>
  <c r="W524" i="9"/>
  <c r="W525" i="9"/>
  <c r="W526" i="9"/>
  <c r="W527" i="9"/>
  <c r="W528" i="9"/>
  <c r="W529" i="9"/>
  <c r="W530" i="9"/>
  <c r="W531" i="9"/>
  <c r="W532" i="9"/>
  <c r="W533" i="9"/>
  <c r="W534" i="9"/>
  <c r="W535" i="9"/>
  <c r="W536" i="9"/>
  <c r="W537" i="9"/>
  <c r="W538" i="9"/>
  <c r="W539" i="9"/>
  <c r="W540" i="9"/>
  <c r="W541" i="9"/>
  <c r="W542" i="9"/>
  <c r="W543" i="9"/>
  <c r="W544" i="9"/>
  <c r="W545" i="9"/>
  <c r="W546" i="9"/>
  <c r="W547" i="9"/>
  <c r="W548" i="9"/>
  <c r="W549" i="9"/>
  <c r="W550" i="9"/>
  <c r="W551" i="9"/>
  <c r="W552" i="9"/>
  <c r="W553" i="9"/>
  <c r="W554" i="9"/>
  <c r="W555" i="9"/>
  <c r="W556" i="9"/>
  <c r="W557" i="9"/>
  <c r="W558" i="9"/>
  <c r="W559" i="9"/>
  <c r="W560" i="9"/>
  <c r="W561" i="9"/>
  <c r="W562" i="9"/>
  <c r="W563" i="9"/>
  <c r="W564" i="9"/>
  <c r="W565" i="9"/>
  <c r="W566" i="9"/>
  <c r="W567" i="9"/>
  <c r="W568" i="9"/>
  <c r="W569" i="9"/>
  <c r="W570" i="9"/>
  <c r="W571" i="9"/>
  <c r="W572" i="9"/>
  <c r="W573" i="9"/>
  <c r="W574" i="9"/>
  <c r="W575" i="9"/>
  <c r="W576" i="9"/>
  <c r="W577" i="9"/>
  <c r="W578" i="9"/>
  <c r="W579" i="9"/>
  <c r="W580" i="9"/>
  <c r="W581" i="9"/>
  <c r="W582" i="9"/>
  <c r="W583" i="9"/>
  <c r="W584" i="9"/>
  <c r="W585" i="9"/>
  <c r="W586" i="9"/>
  <c r="W587" i="9"/>
  <c r="W588" i="9"/>
  <c r="W589" i="9"/>
  <c r="W590" i="9"/>
  <c r="W591" i="9"/>
  <c r="W592" i="9"/>
  <c r="W593" i="9"/>
  <c r="W594" i="9"/>
  <c r="W595" i="9"/>
  <c r="W596" i="9"/>
  <c r="W597" i="9"/>
  <c r="W598" i="9"/>
  <c r="W599" i="9"/>
  <c r="W600" i="9"/>
  <c r="W601" i="9"/>
  <c r="W602" i="9"/>
  <c r="W603" i="9"/>
  <c r="W604" i="9"/>
  <c r="W605" i="9"/>
  <c r="W606" i="9"/>
  <c r="W607" i="9"/>
  <c r="W608" i="9"/>
  <c r="W609" i="9"/>
  <c r="W610" i="9"/>
  <c r="W611" i="9"/>
  <c r="W612" i="9"/>
  <c r="W613" i="9"/>
  <c r="W614" i="9"/>
  <c r="W615" i="9"/>
  <c r="W616" i="9"/>
  <c r="W617" i="9"/>
  <c r="W618" i="9"/>
  <c r="W619" i="9"/>
  <c r="W620" i="9"/>
  <c r="W621" i="9"/>
  <c r="W622" i="9"/>
  <c r="W623" i="9"/>
  <c r="W624" i="9"/>
  <c r="W625" i="9"/>
  <c r="W626" i="9"/>
  <c r="W627" i="9"/>
  <c r="W628" i="9"/>
  <c r="W629" i="9"/>
  <c r="W630" i="9"/>
  <c r="W631" i="9"/>
  <c r="W632" i="9"/>
  <c r="W633" i="9"/>
  <c r="W634" i="9"/>
  <c r="W635" i="9"/>
  <c r="W636" i="9"/>
  <c r="W637" i="9"/>
  <c r="W638" i="9"/>
  <c r="W639" i="9"/>
  <c r="W640" i="9"/>
  <c r="W641" i="9"/>
  <c r="W642" i="9"/>
  <c r="W643" i="9"/>
  <c r="W644" i="9"/>
  <c r="W645" i="9"/>
  <c r="W646" i="9"/>
  <c r="W647" i="9"/>
  <c r="W648" i="9"/>
  <c r="W649" i="9"/>
  <c r="W650" i="9"/>
  <c r="W651" i="9"/>
  <c r="W652" i="9"/>
  <c r="W653" i="9"/>
  <c r="W654" i="9"/>
  <c r="W655" i="9"/>
  <c r="W656" i="9"/>
  <c r="W657" i="9"/>
  <c r="W658" i="9"/>
  <c r="W659" i="9"/>
  <c r="W660" i="9"/>
  <c r="W661" i="9"/>
  <c r="W662" i="9"/>
  <c r="W663" i="9"/>
  <c r="W664" i="9"/>
  <c r="W665" i="9"/>
  <c r="W666" i="9"/>
  <c r="W667" i="9"/>
  <c r="W668" i="9"/>
  <c r="W669" i="9"/>
  <c r="W670" i="9"/>
  <c r="W671" i="9"/>
  <c r="W672" i="9"/>
  <c r="W673" i="9"/>
  <c r="W674" i="9"/>
  <c r="W675" i="9"/>
  <c r="W676" i="9"/>
  <c r="W677" i="9"/>
  <c r="W678" i="9"/>
  <c r="W679" i="9"/>
  <c r="W680" i="9"/>
  <c r="W681" i="9"/>
  <c r="W682" i="9"/>
  <c r="W683" i="9"/>
  <c r="W684" i="9"/>
  <c r="W685" i="9"/>
  <c r="W686" i="9"/>
  <c r="W687" i="9"/>
  <c r="W688" i="9"/>
  <c r="W689" i="9"/>
  <c r="W690" i="9"/>
  <c r="W691" i="9"/>
  <c r="W692" i="9"/>
  <c r="W693" i="9"/>
  <c r="W694" i="9"/>
  <c r="W695" i="9"/>
  <c r="W696" i="9"/>
  <c r="W697" i="9"/>
  <c r="W698" i="9"/>
  <c r="W699" i="9"/>
  <c r="W700" i="9"/>
  <c r="W701" i="9"/>
  <c r="W702" i="9"/>
  <c r="W703" i="9"/>
  <c r="W704" i="9"/>
  <c r="W705" i="9"/>
  <c r="W706" i="9"/>
  <c r="W707" i="9"/>
  <c r="W708" i="9"/>
  <c r="W709" i="9"/>
  <c r="W710" i="9"/>
  <c r="W711" i="9"/>
  <c r="W712" i="9"/>
  <c r="W713" i="9"/>
  <c r="W714" i="9"/>
  <c r="W715" i="9"/>
  <c r="W716" i="9"/>
  <c r="W717" i="9"/>
  <c r="W718" i="9"/>
  <c r="W719" i="9"/>
  <c r="W720" i="9"/>
  <c r="W721" i="9"/>
  <c r="W722" i="9"/>
  <c r="W723" i="9"/>
  <c r="W724" i="9"/>
  <c r="W725" i="9"/>
  <c r="W726" i="9"/>
  <c r="W727" i="9"/>
  <c r="W728" i="9"/>
  <c r="W729" i="9"/>
  <c r="W730" i="9"/>
  <c r="W731" i="9"/>
  <c r="W732" i="9"/>
  <c r="W733" i="9"/>
  <c r="W734" i="9"/>
  <c r="W735" i="9"/>
  <c r="W736" i="9"/>
  <c r="W737" i="9"/>
  <c r="W738" i="9"/>
  <c r="W739" i="9"/>
  <c r="W740" i="9"/>
  <c r="W741" i="9"/>
  <c r="W742" i="9"/>
  <c r="W743" i="9"/>
  <c r="W744" i="9"/>
  <c r="W745" i="9"/>
  <c r="W746" i="9"/>
  <c r="W747" i="9"/>
  <c r="W748" i="9"/>
  <c r="W749" i="9"/>
  <c r="W750" i="9"/>
  <c r="W751" i="9"/>
  <c r="W752" i="9"/>
  <c r="W753" i="9"/>
  <c r="W754" i="9"/>
  <c r="W755" i="9"/>
  <c r="W756" i="9"/>
  <c r="W757" i="9"/>
  <c r="W758" i="9"/>
  <c r="W759" i="9"/>
  <c r="W760" i="9"/>
  <c r="W761" i="9"/>
  <c r="W762" i="9"/>
  <c r="W763" i="9"/>
  <c r="W764" i="9"/>
  <c r="W765" i="9"/>
  <c r="W766" i="9"/>
  <c r="W767" i="9"/>
  <c r="W768" i="9"/>
  <c r="W769" i="9"/>
  <c r="W770" i="9"/>
  <c r="W771" i="9"/>
  <c r="W772" i="9"/>
  <c r="W773" i="9"/>
  <c r="W774" i="9"/>
  <c r="W775" i="9"/>
  <c r="W776" i="9"/>
  <c r="W777" i="9"/>
  <c r="W778" i="9"/>
  <c r="W779" i="9"/>
  <c r="W780" i="9"/>
  <c r="W781" i="9"/>
  <c r="W782" i="9"/>
  <c r="W783" i="9"/>
  <c r="W784" i="9"/>
  <c r="W785" i="9"/>
  <c r="W786" i="9"/>
  <c r="W787" i="9"/>
  <c r="W788" i="9"/>
  <c r="W789" i="9"/>
  <c r="W790" i="9"/>
  <c r="W791" i="9"/>
  <c r="W792" i="9"/>
  <c r="W793" i="9"/>
  <c r="W794" i="9"/>
  <c r="W795" i="9"/>
  <c r="W796" i="9"/>
  <c r="W797" i="9"/>
  <c r="W798" i="9"/>
  <c r="W799" i="9"/>
  <c r="W800" i="9"/>
  <c r="W801" i="9"/>
  <c r="W802" i="9"/>
  <c r="W803" i="9"/>
  <c r="W804" i="9"/>
  <c r="W805" i="9"/>
  <c r="W806" i="9"/>
  <c r="W807" i="9"/>
  <c r="W808" i="9"/>
  <c r="W809" i="9"/>
  <c r="W810" i="9"/>
  <c r="W811" i="9"/>
  <c r="W812" i="9"/>
  <c r="W813" i="9"/>
  <c r="W814" i="9"/>
  <c r="W815" i="9"/>
  <c r="W816" i="9"/>
  <c r="W817" i="9"/>
  <c r="W818" i="9"/>
  <c r="W819" i="9"/>
  <c r="W820" i="9"/>
  <c r="W821" i="9"/>
  <c r="W822" i="9"/>
  <c r="W823" i="9"/>
  <c r="W824" i="9"/>
  <c r="W825" i="9"/>
  <c r="W826" i="9"/>
  <c r="W827" i="9"/>
  <c r="W828" i="9"/>
  <c r="W829" i="9"/>
  <c r="W830" i="9"/>
  <c r="W831" i="9"/>
  <c r="W832" i="9"/>
  <c r="W833" i="9"/>
  <c r="W834" i="9"/>
  <c r="W835" i="9"/>
  <c r="W836" i="9"/>
  <c r="W837" i="9"/>
  <c r="W838" i="9"/>
  <c r="W839" i="9"/>
  <c r="W840" i="9"/>
  <c r="W841" i="9"/>
  <c r="W842" i="9"/>
  <c r="W843" i="9"/>
  <c r="W844" i="9"/>
  <c r="W845" i="9"/>
  <c r="W846" i="9"/>
  <c r="W847" i="9"/>
  <c r="W848" i="9"/>
  <c r="W849" i="9"/>
  <c r="W850" i="9"/>
  <c r="W851" i="9"/>
  <c r="W852" i="9"/>
  <c r="W853" i="9"/>
  <c r="W854" i="9"/>
  <c r="W855" i="9"/>
  <c r="W856" i="9"/>
  <c r="W857" i="9"/>
  <c r="W858" i="9"/>
  <c r="W859" i="9"/>
  <c r="W860" i="9"/>
  <c r="W861" i="9"/>
  <c r="W862" i="9"/>
  <c r="W863" i="9"/>
  <c r="W864" i="9"/>
  <c r="W865" i="9"/>
  <c r="W866" i="9"/>
  <c r="W867" i="9"/>
  <c r="W868" i="9"/>
  <c r="W869" i="9"/>
  <c r="W870" i="9"/>
  <c r="W871" i="9"/>
  <c r="W872" i="9"/>
  <c r="W873" i="9"/>
  <c r="W874" i="9"/>
  <c r="W875" i="9"/>
  <c r="W876" i="9"/>
  <c r="W877" i="9"/>
  <c r="W878" i="9"/>
  <c r="W879" i="9"/>
  <c r="W880" i="9"/>
  <c r="W881" i="9"/>
  <c r="W882" i="9"/>
  <c r="W883" i="9"/>
  <c r="W884" i="9"/>
  <c r="W885" i="9"/>
  <c r="W886" i="9"/>
  <c r="W887" i="9"/>
  <c r="W888" i="9"/>
  <c r="W889" i="9"/>
  <c r="W890" i="9"/>
  <c r="W891" i="9"/>
  <c r="W892" i="9"/>
  <c r="W893" i="9"/>
  <c r="W894" i="9"/>
  <c r="W895" i="9"/>
  <c r="W896" i="9"/>
  <c r="W897" i="9"/>
  <c r="W898" i="9"/>
  <c r="W899" i="9"/>
  <c r="W900" i="9"/>
  <c r="W901" i="9"/>
  <c r="W902" i="9"/>
  <c r="W903" i="9"/>
  <c r="W904" i="9"/>
  <c r="W905" i="9"/>
  <c r="W906" i="9"/>
  <c r="W907" i="9"/>
  <c r="W908" i="9"/>
  <c r="W909" i="9"/>
  <c r="W910" i="9"/>
  <c r="W911" i="9"/>
  <c r="W912" i="9"/>
  <c r="W913" i="9"/>
  <c r="W914" i="9"/>
  <c r="W915" i="9"/>
  <c r="W916" i="9"/>
  <c r="W917" i="9"/>
  <c r="W918" i="9"/>
  <c r="W919" i="9"/>
  <c r="W920" i="9"/>
  <c r="W921" i="9"/>
  <c r="W922" i="9"/>
  <c r="W923" i="9"/>
  <c r="W924" i="9"/>
  <c r="W925" i="9"/>
  <c r="W926" i="9"/>
  <c r="W927" i="9"/>
  <c r="W928" i="9"/>
  <c r="W929" i="9"/>
  <c r="W930" i="9"/>
  <c r="W931" i="9"/>
  <c r="W932" i="9"/>
  <c r="W933" i="9"/>
  <c r="W934" i="9"/>
  <c r="W935" i="9"/>
  <c r="W936" i="9"/>
  <c r="W937" i="9"/>
  <c r="W938" i="9"/>
  <c r="W939" i="9"/>
  <c r="W940" i="9"/>
  <c r="W941" i="9"/>
  <c r="W942" i="9"/>
  <c r="W943" i="9"/>
  <c r="W944" i="9"/>
  <c r="W945" i="9"/>
  <c r="W946" i="9"/>
  <c r="W947" i="9"/>
  <c r="W948" i="9"/>
  <c r="W949" i="9"/>
  <c r="W950" i="9"/>
  <c r="W951" i="9"/>
  <c r="W952" i="9"/>
  <c r="W953" i="9"/>
  <c r="W954" i="9"/>
  <c r="W955" i="9"/>
  <c r="W956" i="9"/>
  <c r="W957" i="9"/>
  <c r="W958" i="9"/>
  <c r="W959" i="9"/>
  <c r="W960" i="9"/>
  <c r="W961" i="9"/>
  <c r="W962" i="9"/>
  <c r="W963" i="9"/>
  <c r="W964" i="9"/>
  <c r="W965" i="9"/>
  <c r="W966" i="9"/>
  <c r="W967" i="9"/>
  <c r="W968" i="9"/>
  <c r="W969" i="9"/>
  <c r="W970" i="9"/>
  <c r="W971" i="9"/>
  <c r="W972" i="9"/>
  <c r="W973" i="9"/>
  <c r="W974" i="9"/>
  <c r="W975" i="9"/>
  <c r="W976" i="9"/>
  <c r="W977" i="9"/>
  <c r="W978" i="9"/>
  <c r="W979" i="9"/>
  <c r="W980" i="9"/>
  <c r="W981" i="9"/>
  <c r="W982" i="9"/>
  <c r="W983" i="9"/>
  <c r="W984" i="9"/>
  <c r="W985" i="9"/>
  <c r="W986" i="9"/>
  <c r="W987" i="9"/>
  <c r="W988" i="9"/>
  <c r="W989" i="9"/>
  <c r="W990" i="9"/>
  <c r="W991" i="9"/>
  <c r="W992" i="9"/>
  <c r="W993" i="9"/>
  <c r="W994" i="9"/>
  <c r="W995" i="9"/>
  <c r="W996" i="9"/>
  <c r="W997" i="9"/>
  <c r="W998" i="9"/>
  <c r="W999" i="9"/>
  <c r="W1000" i="9"/>
  <c r="W1001" i="9"/>
  <c r="W1002" i="9"/>
  <c r="W1003" i="9"/>
  <c r="W1004" i="9"/>
  <c r="W1005" i="9"/>
  <c r="W1006" i="9"/>
  <c r="W1007" i="9"/>
  <c r="W1008" i="9"/>
  <c r="W1009" i="9"/>
  <c r="W1010" i="9"/>
  <c r="W1011" i="9"/>
  <c r="W1012" i="9"/>
  <c r="W1013" i="9"/>
  <c r="W1014" i="9"/>
  <c r="W1015" i="9"/>
  <c r="W1016" i="9"/>
  <c r="W1017" i="9"/>
  <c r="W1018" i="9"/>
  <c r="W1019" i="9"/>
  <c r="W1020" i="9"/>
  <c r="W1021" i="9"/>
  <c r="W1022" i="9"/>
  <c r="W1023" i="9"/>
  <c r="W1024" i="9"/>
  <c r="W1025" i="9"/>
  <c r="W1026" i="9"/>
  <c r="W1027" i="9"/>
  <c r="W1028" i="9"/>
  <c r="W1029" i="9"/>
  <c r="W1030" i="9"/>
  <c r="W1031" i="9"/>
  <c r="W1032" i="9"/>
  <c r="W1033" i="9"/>
  <c r="W1034" i="9"/>
  <c r="W1035" i="9"/>
  <c r="W1036" i="9"/>
  <c r="W1037" i="9"/>
  <c r="W1038" i="9"/>
  <c r="W1039" i="9"/>
  <c r="W1040" i="9"/>
  <c r="W1041" i="9"/>
  <c r="W1042" i="9"/>
  <c r="W1043" i="9"/>
  <c r="W1044" i="9"/>
  <c r="W1045" i="9"/>
  <c r="W1046" i="9"/>
  <c r="W1047" i="9"/>
  <c r="W1048" i="9"/>
  <c r="W1049" i="9"/>
  <c r="W1050" i="9"/>
  <c r="W1051" i="9"/>
  <c r="W1052" i="9"/>
  <c r="W1053" i="9"/>
  <c r="W1054" i="9"/>
  <c r="W1055" i="9"/>
  <c r="W1056" i="9"/>
  <c r="W1057" i="9"/>
  <c r="W1058" i="9"/>
  <c r="W1059" i="9"/>
  <c r="W1060" i="9"/>
  <c r="W1061" i="9"/>
  <c r="W1062" i="9"/>
  <c r="W1063" i="9"/>
  <c r="W1064" i="9"/>
  <c r="W1065" i="9"/>
  <c r="W1066" i="9"/>
  <c r="W1067" i="9"/>
  <c r="W1068" i="9"/>
  <c r="W1069" i="9"/>
  <c r="W1070" i="9"/>
  <c r="W1071" i="9"/>
  <c r="W1072" i="9"/>
  <c r="W1073" i="9"/>
  <c r="W1074" i="9"/>
  <c r="W1075" i="9"/>
  <c r="W1076" i="9"/>
  <c r="W1077" i="9"/>
  <c r="W1078" i="9"/>
  <c r="W1079" i="9"/>
  <c r="W1080" i="9"/>
  <c r="W1081" i="9"/>
  <c r="W1082" i="9"/>
  <c r="W1083" i="9"/>
  <c r="W1084" i="9"/>
  <c r="W1085" i="9"/>
  <c r="W1086" i="9"/>
  <c r="W1087" i="9"/>
  <c r="W1088" i="9"/>
  <c r="W1089" i="9"/>
  <c r="W1090" i="9"/>
  <c r="W1091" i="9"/>
  <c r="W1092" i="9"/>
  <c r="W1093" i="9"/>
  <c r="W1094" i="9"/>
  <c r="W1095" i="9"/>
  <c r="W1096" i="9"/>
  <c r="W1097" i="9"/>
  <c r="W1098" i="9"/>
  <c r="W1099" i="9"/>
  <c r="W1100" i="9"/>
  <c r="W1101" i="9"/>
  <c r="W1102" i="9"/>
  <c r="W1103" i="9"/>
  <c r="W1104" i="9"/>
  <c r="W1105" i="9"/>
  <c r="W1106" i="9"/>
  <c r="W1107" i="9"/>
  <c r="W1108" i="9"/>
  <c r="W1109" i="9"/>
  <c r="W1110" i="9"/>
  <c r="W1111" i="9"/>
  <c r="W1112" i="9"/>
  <c r="W1113" i="9"/>
  <c r="W1114" i="9"/>
  <c r="W1115" i="9"/>
  <c r="W1116" i="9"/>
  <c r="W1117" i="9"/>
  <c r="W1118" i="9"/>
  <c r="W1119" i="9"/>
  <c r="W1120" i="9"/>
  <c r="W1121" i="9"/>
  <c r="W1122" i="9"/>
  <c r="W1123" i="9"/>
  <c r="W1124" i="9"/>
  <c r="W1125" i="9"/>
  <c r="W1126" i="9"/>
  <c r="W1127" i="9"/>
  <c r="W1128" i="9"/>
  <c r="W1129" i="9"/>
  <c r="W1130" i="9"/>
  <c r="W1131" i="9"/>
  <c r="W1132" i="9"/>
  <c r="W1133" i="9"/>
  <c r="W1134" i="9"/>
  <c r="W1135" i="9"/>
  <c r="W1136" i="9"/>
  <c r="W1137" i="9"/>
  <c r="W1138" i="9"/>
  <c r="W1139" i="9"/>
  <c r="W1140" i="9"/>
  <c r="W1141" i="9"/>
  <c r="W1142" i="9"/>
  <c r="W1143" i="9"/>
  <c r="W1144" i="9"/>
  <c r="W1145" i="9"/>
  <c r="W1146" i="9"/>
  <c r="W1147" i="9"/>
  <c r="W1148" i="9"/>
  <c r="W1149" i="9"/>
  <c r="W1150" i="9"/>
  <c r="W1151" i="9"/>
  <c r="W1152" i="9"/>
  <c r="W1153" i="9"/>
  <c r="W1154" i="9"/>
  <c r="W1155" i="9"/>
  <c r="W1156" i="9"/>
  <c r="W1157" i="9"/>
  <c r="W1158" i="9"/>
  <c r="W1159" i="9"/>
  <c r="W1160" i="9"/>
  <c r="W1161" i="9"/>
  <c r="W1162" i="9"/>
  <c r="W1163" i="9"/>
  <c r="W1164" i="9"/>
  <c r="W1165" i="9"/>
  <c r="W1166" i="9"/>
  <c r="W1167" i="9"/>
  <c r="W1168" i="9"/>
  <c r="W1169" i="9"/>
  <c r="W1170" i="9"/>
  <c r="W1171" i="9"/>
  <c r="W1172" i="9"/>
  <c r="W1173" i="9"/>
  <c r="W1174" i="9"/>
  <c r="W1175" i="9"/>
  <c r="W1176" i="9"/>
  <c r="W1177" i="9"/>
  <c r="W1178" i="9"/>
  <c r="W1179" i="9"/>
  <c r="W1180" i="9"/>
  <c r="W1181" i="9"/>
  <c r="W1182" i="9"/>
  <c r="W1183" i="9"/>
  <c r="W1184" i="9"/>
  <c r="W1185" i="9"/>
  <c r="W1186" i="9"/>
  <c r="W1187" i="9"/>
  <c r="W1188" i="9"/>
  <c r="W1189" i="9"/>
  <c r="W1190" i="9"/>
  <c r="W1191" i="9"/>
  <c r="W1192" i="9"/>
  <c r="W1193" i="9"/>
  <c r="W1194" i="9"/>
  <c r="W1195" i="9"/>
  <c r="W1196" i="9"/>
  <c r="W1197" i="9"/>
  <c r="W1198" i="9"/>
  <c r="W1199" i="9"/>
  <c r="W1200" i="9"/>
  <c r="W1201" i="9"/>
  <c r="W1202" i="9"/>
  <c r="W1203" i="9"/>
  <c r="W1204" i="9"/>
  <c r="W1205" i="9"/>
  <c r="W1206" i="9"/>
  <c r="W1207" i="9"/>
  <c r="W1208" i="9"/>
  <c r="W1209" i="9"/>
  <c r="W1210" i="9"/>
  <c r="W1211" i="9"/>
  <c r="W1212" i="9"/>
  <c r="W1213" i="9"/>
  <c r="W1214" i="9"/>
  <c r="W1215" i="9"/>
  <c r="W1216" i="9"/>
  <c r="W1217" i="9"/>
  <c r="W1218" i="9"/>
  <c r="W1219" i="9"/>
  <c r="W1220" i="9"/>
  <c r="W1221" i="9"/>
  <c r="W1222" i="9"/>
  <c r="W1223" i="9"/>
  <c r="W1224" i="9"/>
  <c r="W1225" i="9"/>
  <c r="W1226" i="9"/>
  <c r="W1227" i="9"/>
  <c r="W1228" i="9"/>
  <c r="W1229" i="9"/>
  <c r="W1230" i="9"/>
  <c r="W1231" i="9"/>
  <c r="W1232" i="9"/>
  <c r="W1233" i="9"/>
  <c r="W1234" i="9"/>
  <c r="W1235" i="9"/>
  <c r="W1236" i="9"/>
  <c r="W1237" i="9"/>
  <c r="W1238" i="9"/>
  <c r="W1239" i="9"/>
  <c r="W1240" i="9"/>
  <c r="W1241" i="9"/>
  <c r="W1242" i="9"/>
  <c r="W1243" i="9"/>
  <c r="W1244" i="9"/>
  <c r="W1245" i="9"/>
  <c r="W1246" i="9"/>
  <c r="W1247" i="9"/>
  <c r="W1248" i="9"/>
  <c r="W1249" i="9"/>
  <c r="W1250" i="9"/>
  <c r="W1251" i="9"/>
  <c r="W1252" i="9"/>
  <c r="W1253" i="9"/>
  <c r="W1254" i="9"/>
  <c r="W1255" i="9"/>
  <c r="W1256" i="9"/>
  <c r="W1257" i="9"/>
  <c r="W1258" i="9"/>
  <c r="W1259" i="9"/>
  <c r="W1260" i="9"/>
  <c r="W1261" i="9"/>
  <c r="W1262" i="9"/>
  <c r="W1263" i="9"/>
  <c r="W1264" i="9"/>
  <c r="W1265" i="9"/>
  <c r="W1266" i="9"/>
  <c r="W1267" i="9"/>
  <c r="W1268" i="9"/>
  <c r="W1269" i="9"/>
  <c r="W1270" i="9"/>
  <c r="W1271" i="9"/>
  <c r="W1272" i="9"/>
  <c r="W1273" i="9"/>
  <c r="W1274" i="9"/>
  <c r="W1275" i="9"/>
  <c r="W1276" i="9"/>
  <c r="W1277" i="9"/>
  <c r="W1278" i="9"/>
  <c r="W1279" i="9"/>
  <c r="W1280" i="9"/>
  <c r="W1281" i="9"/>
  <c r="W1282" i="9"/>
  <c r="W1283" i="9"/>
  <c r="W1284" i="9"/>
  <c r="W1285" i="9"/>
  <c r="W1286" i="9"/>
  <c r="W1287" i="9"/>
  <c r="W1288" i="9"/>
  <c r="W1289" i="9"/>
  <c r="W1290" i="9"/>
  <c r="W1291" i="9"/>
  <c r="W1292" i="9"/>
  <c r="W1293" i="9"/>
  <c r="W1294" i="9"/>
  <c r="W1295" i="9"/>
  <c r="W1296" i="9"/>
  <c r="W1297" i="9"/>
  <c r="W1298" i="9"/>
  <c r="W1299" i="9"/>
  <c r="W1300" i="9"/>
  <c r="W1301" i="9"/>
  <c r="W1302" i="9"/>
  <c r="W1303" i="9"/>
  <c r="W1304" i="9"/>
  <c r="W1305" i="9"/>
  <c r="W1306" i="9"/>
  <c r="W1307" i="9"/>
  <c r="W1308" i="9"/>
  <c r="W1309" i="9"/>
  <c r="W1310" i="9"/>
  <c r="W1311" i="9"/>
  <c r="W1312" i="9"/>
  <c r="W1313" i="9"/>
  <c r="W1314" i="9"/>
  <c r="W1315" i="9"/>
  <c r="W1316" i="9"/>
  <c r="W1317" i="9"/>
  <c r="W1318" i="9"/>
  <c r="W1319" i="9"/>
  <c r="W1320" i="9"/>
  <c r="W1321" i="9"/>
  <c r="W1322" i="9"/>
  <c r="W1323" i="9"/>
  <c r="W1324" i="9"/>
  <c r="W1325" i="9"/>
  <c r="W1326" i="9"/>
  <c r="W1327" i="9"/>
  <c r="W1328" i="9"/>
  <c r="W1329" i="9"/>
  <c r="W1330" i="9"/>
  <c r="W1331" i="9"/>
  <c r="W1332" i="9"/>
  <c r="W1333" i="9"/>
  <c r="W1334" i="9"/>
  <c r="W1335" i="9"/>
  <c r="W1336" i="9"/>
  <c r="W1337" i="9"/>
  <c r="W1338" i="9"/>
  <c r="W1339" i="9"/>
  <c r="W1340" i="9"/>
  <c r="W1341" i="9"/>
  <c r="W1342" i="9"/>
  <c r="W1343" i="9"/>
  <c r="W1344" i="9"/>
  <c r="W1345" i="9"/>
  <c r="W1346" i="9"/>
  <c r="W1347" i="9"/>
  <c r="W1348" i="9"/>
  <c r="W1349" i="9"/>
  <c r="W1350" i="9"/>
  <c r="W1351" i="9"/>
  <c r="W1352" i="9"/>
  <c r="W1353" i="9"/>
  <c r="W1354" i="9"/>
  <c r="W1355" i="9"/>
  <c r="W1356" i="9"/>
  <c r="W1357" i="9"/>
  <c r="W1358" i="9"/>
  <c r="W1359" i="9"/>
  <c r="W1360" i="9"/>
  <c r="W1361" i="9"/>
  <c r="W1362" i="9"/>
  <c r="W1363" i="9"/>
  <c r="W1364" i="9"/>
  <c r="W1365" i="9"/>
  <c r="W1366" i="9"/>
  <c r="W1367" i="9"/>
  <c r="W1368" i="9"/>
  <c r="W1369" i="9"/>
  <c r="W1370" i="9"/>
  <c r="W1371" i="9"/>
  <c r="W1372" i="9"/>
  <c r="W1373" i="9"/>
  <c r="W1374" i="9"/>
  <c r="W1375" i="9"/>
  <c r="W1376" i="9"/>
  <c r="W1377" i="9"/>
  <c r="W1378" i="9"/>
  <c r="W1379" i="9"/>
  <c r="W1380" i="9"/>
  <c r="W1381" i="9"/>
  <c r="W1382" i="9"/>
  <c r="W1383" i="9"/>
  <c r="W1384" i="9"/>
  <c r="W1385" i="9"/>
  <c r="W1386" i="9"/>
  <c r="W1387" i="9"/>
  <c r="W1388" i="9"/>
  <c r="W1389" i="9"/>
  <c r="W1390" i="9"/>
  <c r="W1391" i="9"/>
  <c r="W1392" i="9"/>
  <c r="W1393" i="9"/>
  <c r="W1394" i="9"/>
  <c r="W1395" i="9"/>
  <c r="W1396" i="9"/>
  <c r="W1397" i="9"/>
  <c r="W1398" i="9"/>
  <c r="W1399" i="9"/>
  <c r="W1400" i="9"/>
  <c r="W1401" i="9"/>
  <c r="W1402" i="9"/>
  <c r="W1403" i="9"/>
  <c r="W1404" i="9"/>
  <c r="W1405" i="9"/>
  <c r="W1406" i="9"/>
  <c r="W1407" i="9"/>
  <c r="W1408" i="9"/>
  <c r="W1409" i="9"/>
  <c r="W1410" i="9"/>
  <c r="W1411" i="9"/>
  <c r="W1412" i="9"/>
  <c r="W1413" i="9"/>
  <c r="W1414" i="9"/>
  <c r="W1415" i="9"/>
  <c r="W1416" i="9"/>
  <c r="W1417" i="9"/>
  <c r="W1418" i="9"/>
  <c r="W1419" i="9"/>
  <c r="W1420" i="9"/>
  <c r="W1421" i="9"/>
  <c r="W1422" i="9"/>
  <c r="W1423" i="9"/>
  <c r="W1424" i="9"/>
  <c r="W1425" i="9"/>
  <c r="W1426" i="9"/>
  <c r="W1427" i="9"/>
  <c r="W1428" i="9"/>
  <c r="W1429" i="9"/>
  <c r="W1430" i="9"/>
  <c r="W1431" i="9"/>
  <c r="W1432" i="9"/>
  <c r="W1433" i="9"/>
  <c r="W1434" i="9"/>
  <c r="W1435" i="9"/>
  <c r="W1436" i="9"/>
  <c r="W1437" i="9"/>
  <c r="W1438" i="9"/>
  <c r="W1439" i="9"/>
  <c r="W1440" i="9"/>
  <c r="W1441" i="9"/>
  <c r="W1442" i="9"/>
  <c r="W1443" i="9"/>
  <c r="W1444" i="9"/>
  <c r="W1445" i="9"/>
  <c r="W1446" i="9"/>
  <c r="W1447" i="9"/>
  <c r="W1448" i="9"/>
  <c r="W1449" i="9"/>
  <c r="W1450" i="9"/>
  <c r="W1451" i="9"/>
  <c r="W1452" i="9"/>
  <c r="W1453" i="9"/>
  <c r="W1454" i="9"/>
  <c r="W1455" i="9"/>
  <c r="W1456" i="9"/>
  <c r="W1457" i="9"/>
  <c r="W1458" i="9"/>
  <c r="W1459" i="9"/>
  <c r="W1460" i="9"/>
  <c r="W1461" i="9"/>
  <c r="W1462" i="9"/>
  <c r="W1463" i="9"/>
  <c r="W1464" i="9"/>
  <c r="W1465" i="9"/>
  <c r="W1466" i="9"/>
  <c r="W1467" i="9"/>
  <c r="W1468" i="9"/>
  <c r="W1469" i="9"/>
  <c r="W1470" i="9"/>
  <c r="W1471" i="9"/>
  <c r="W1472" i="9"/>
  <c r="W1473" i="9"/>
  <c r="W1474" i="9"/>
  <c r="W1475" i="9"/>
  <c r="W1476" i="9"/>
  <c r="W1477" i="9"/>
  <c r="W1478" i="9"/>
  <c r="W1479" i="9"/>
  <c r="W1480" i="9"/>
  <c r="W1481" i="9"/>
  <c r="W1482" i="9"/>
  <c r="W1483" i="9"/>
  <c r="W1484" i="9"/>
  <c r="W1485" i="9"/>
  <c r="W1486" i="9"/>
  <c r="W1487" i="9"/>
  <c r="W1488" i="9"/>
  <c r="W1489" i="9"/>
  <c r="W1490" i="9"/>
  <c r="W1491" i="9"/>
  <c r="W1492" i="9"/>
  <c r="W1493" i="9"/>
  <c r="W1494" i="9"/>
  <c r="W1495" i="9"/>
  <c r="W1496" i="9"/>
  <c r="W1497" i="9"/>
  <c r="W1498" i="9"/>
  <c r="W1499" i="9"/>
  <c r="W1500" i="9"/>
  <c r="W1501" i="9"/>
  <c r="W1502" i="9"/>
  <c r="W1503" i="9"/>
  <c r="W1504" i="9"/>
  <c r="W1505" i="9"/>
  <c r="W1506" i="9"/>
  <c r="W1507" i="9"/>
  <c r="W1508" i="9"/>
  <c r="W1509" i="9"/>
  <c r="W1510" i="9"/>
  <c r="W1511" i="9"/>
  <c r="W1512" i="9"/>
  <c r="W1513" i="9"/>
  <c r="W1514" i="9"/>
  <c r="W1515" i="9"/>
  <c r="W1516" i="9"/>
  <c r="W1517" i="9"/>
  <c r="W1518" i="9"/>
  <c r="W1519" i="9"/>
  <c r="W1520" i="9"/>
  <c r="W1521" i="9"/>
  <c r="W1522" i="9"/>
  <c r="W1523" i="9"/>
  <c r="W1524" i="9"/>
  <c r="W1525" i="9"/>
  <c r="W1526" i="9"/>
  <c r="W1527" i="9"/>
  <c r="W1528" i="9"/>
  <c r="W1529" i="9"/>
  <c r="W1530" i="9"/>
  <c r="W1531" i="9"/>
  <c r="W1532" i="9"/>
  <c r="W1533" i="9"/>
  <c r="W1534" i="9"/>
  <c r="W1535" i="9"/>
  <c r="W1536" i="9"/>
  <c r="W4404" i="9"/>
  <c r="W4405" i="9"/>
  <c r="W4406" i="9"/>
  <c r="W4407" i="9"/>
  <c r="W4408" i="9"/>
  <c r="W4409" i="9"/>
  <c r="W4410" i="9"/>
  <c r="W4411" i="9"/>
  <c r="W4412" i="9"/>
  <c r="W4413" i="9"/>
  <c r="W4414" i="9"/>
  <c r="W4415" i="9"/>
  <c r="W4416" i="9"/>
  <c r="W4417" i="9"/>
  <c r="W4418" i="9"/>
  <c r="W4419" i="9"/>
  <c r="W4420" i="9"/>
  <c r="W4421" i="9"/>
  <c r="W4422" i="9"/>
  <c r="W4423" i="9"/>
  <c r="W4424" i="9"/>
  <c r="W4425" i="9"/>
  <c r="W4426" i="9"/>
  <c r="W4427" i="9"/>
  <c r="W4428" i="9"/>
  <c r="W4429" i="9"/>
  <c r="W4430" i="9"/>
  <c r="W4431" i="9"/>
  <c r="W4432" i="9"/>
  <c r="W4433" i="9"/>
  <c r="W3799" i="9"/>
  <c r="W3800" i="9"/>
  <c r="W3801" i="9"/>
  <c r="W3802" i="9"/>
  <c r="W3803" i="9"/>
  <c r="W3804" i="9"/>
  <c r="W3805" i="9"/>
  <c r="W3806" i="9"/>
  <c r="W3807" i="9"/>
  <c r="W3808" i="9"/>
  <c r="W3809" i="9"/>
  <c r="W3810" i="9"/>
  <c r="W3811" i="9"/>
  <c r="W3812" i="9"/>
  <c r="W3813" i="9"/>
  <c r="W3814" i="9"/>
  <c r="W3815" i="9"/>
  <c r="W3816" i="9"/>
  <c r="W3817" i="9"/>
  <c r="W3818" i="9"/>
  <c r="W3819" i="9"/>
  <c r="W3820" i="9"/>
  <c r="W3821" i="9"/>
  <c r="W3822" i="9"/>
  <c r="W3823" i="9"/>
  <c r="W3824" i="9"/>
  <c r="W3825" i="9"/>
  <c r="W3826" i="9"/>
  <c r="W3827" i="9"/>
  <c r="W3828" i="9"/>
  <c r="W3829" i="9"/>
  <c r="W3830" i="9"/>
  <c r="W3831" i="9"/>
  <c r="W3832" i="9"/>
  <c r="W1537" i="9"/>
  <c r="W1538" i="9"/>
  <c r="W1539" i="9"/>
  <c r="W1540" i="9"/>
  <c r="W1541" i="9"/>
  <c r="W1542" i="9"/>
  <c r="W1543" i="9"/>
  <c r="W1544" i="9"/>
  <c r="W1545" i="9"/>
  <c r="W1546" i="9"/>
  <c r="W1547" i="9"/>
  <c r="W1548" i="9"/>
  <c r="W1549" i="9"/>
  <c r="W1550" i="9"/>
  <c r="W1551" i="9"/>
  <c r="W1552" i="9"/>
  <c r="W1553" i="9"/>
  <c r="W1554" i="9"/>
  <c r="W1555" i="9"/>
  <c r="W1556" i="9"/>
  <c r="W1557" i="9"/>
  <c r="W1558" i="9"/>
  <c r="W1559" i="9"/>
  <c r="W1560" i="9"/>
  <c r="W1561" i="9"/>
  <c r="W1562" i="9"/>
  <c r="W1563" i="9"/>
  <c r="W1564" i="9"/>
  <c r="W1565" i="9"/>
  <c r="W1566" i="9"/>
  <c r="W1567" i="9"/>
  <c r="W1568" i="9"/>
  <c r="W1569" i="9"/>
  <c r="W1570" i="9"/>
  <c r="W1571" i="9"/>
  <c r="W1572" i="9"/>
  <c r="W1573" i="9"/>
  <c r="W1574" i="9"/>
  <c r="W1575" i="9"/>
  <c r="W1576" i="9"/>
  <c r="W1577" i="9"/>
  <c r="W1578" i="9"/>
  <c r="W1579" i="9"/>
  <c r="W1580" i="9"/>
  <c r="W1581" i="9"/>
  <c r="W1582" i="9"/>
  <c r="W1583" i="9"/>
  <c r="W1584" i="9"/>
  <c r="W1585" i="9"/>
  <c r="W1586" i="9"/>
  <c r="W1587" i="9"/>
  <c r="W1588" i="9"/>
  <c r="W1589" i="9"/>
  <c r="W1590" i="9"/>
  <c r="W1591" i="9"/>
  <c r="W1592" i="9"/>
  <c r="W1593" i="9"/>
  <c r="W1594" i="9"/>
  <c r="W1595" i="9"/>
  <c r="W1596" i="9"/>
  <c r="W1597" i="9"/>
  <c r="W1598" i="9"/>
  <c r="W1599" i="9"/>
  <c r="W1600" i="9"/>
  <c r="W1601" i="9"/>
  <c r="W1602" i="9"/>
  <c r="W1603" i="9"/>
  <c r="W1604" i="9"/>
  <c r="W1605" i="9"/>
  <c r="W1606" i="9"/>
  <c r="W4640" i="9"/>
  <c r="W4641" i="9"/>
  <c r="W4642" i="9"/>
  <c r="W1607" i="9"/>
  <c r="W1608" i="9"/>
  <c r="W1609" i="9"/>
  <c r="W1610" i="9"/>
  <c r="W1611" i="9"/>
  <c r="W1612" i="9"/>
  <c r="W1613" i="9"/>
  <c r="W1614" i="9"/>
  <c r="W1615" i="9"/>
  <c r="W1616" i="9"/>
  <c r="W1617" i="9"/>
  <c r="W1618" i="9"/>
  <c r="W1619" i="9"/>
  <c r="W1620" i="9"/>
  <c r="W1621" i="9"/>
  <c r="W1622" i="9"/>
  <c r="W1623" i="9"/>
  <c r="W1624" i="9"/>
  <c r="W1625" i="9"/>
  <c r="W1626" i="9"/>
  <c r="W1627" i="9"/>
  <c r="W1628" i="9"/>
  <c r="W1629" i="9"/>
  <c r="W1630" i="9"/>
  <c r="W1631" i="9"/>
  <c r="W1632" i="9"/>
  <c r="W1633" i="9"/>
  <c r="W1634" i="9"/>
  <c r="W1635" i="9"/>
  <c r="W1636" i="9"/>
  <c r="W1637" i="9"/>
  <c r="W1638" i="9"/>
  <c r="W1639" i="9"/>
  <c r="W1640" i="9"/>
  <c r="W1641" i="9"/>
  <c r="W1642" i="9"/>
  <c r="W1643" i="9"/>
  <c r="W1644" i="9"/>
  <c r="W1645" i="9"/>
  <c r="W1646" i="9"/>
  <c r="W1647" i="9"/>
  <c r="W1648" i="9"/>
  <c r="W1649" i="9"/>
  <c r="W1650" i="9"/>
  <c r="W1651" i="9"/>
  <c r="W1652" i="9"/>
  <c r="W1653" i="9"/>
  <c r="W1654" i="9"/>
  <c r="W1655" i="9"/>
  <c r="W1656" i="9"/>
  <c r="W1657" i="9"/>
  <c r="W1658" i="9"/>
  <c r="W1659" i="9"/>
  <c r="W1660" i="9"/>
  <c r="W1661" i="9"/>
  <c r="W1662" i="9"/>
  <c r="W1663" i="9"/>
  <c r="W1664" i="9"/>
  <c r="W1665" i="9"/>
  <c r="W1666" i="9"/>
  <c r="W1667" i="9"/>
  <c r="W1668" i="9"/>
  <c r="W1669" i="9"/>
  <c r="W1670" i="9"/>
  <c r="W1671" i="9"/>
  <c r="W1672" i="9"/>
  <c r="W1673" i="9"/>
  <c r="W1674" i="9"/>
  <c r="W1675" i="9"/>
  <c r="W1676" i="9"/>
  <c r="W1677" i="9"/>
  <c r="W1678" i="9"/>
  <c r="W1679" i="9"/>
  <c r="W1680" i="9"/>
  <c r="W1681" i="9"/>
  <c r="W1682" i="9"/>
  <c r="W1683" i="9"/>
  <c r="W1684" i="9"/>
  <c r="W1685" i="9"/>
  <c r="W1686" i="9"/>
  <c r="W1687" i="9"/>
  <c r="W1688" i="9"/>
  <c r="W1689" i="9"/>
  <c r="W1690" i="9"/>
  <c r="W1691" i="9"/>
  <c r="W1692" i="9"/>
  <c r="W1693" i="9"/>
  <c r="W1694" i="9"/>
  <c r="W1695" i="9"/>
  <c r="W1696" i="9"/>
  <c r="W1697" i="9"/>
  <c r="W1698" i="9"/>
  <c r="W1699" i="9"/>
  <c r="W1700" i="9"/>
  <c r="W1701" i="9"/>
  <c r="W1702" i="9"/>
  <c r="W1703" i="9"/>
  <c r="W1704" i="9"/>
  <c r="W1705" i="9"/>
  <c r="W1706" i="9"/>
  <c r="W1707" i="9"/>
  <c r="W1708" i="9"/>
  <c r="W1709" i="9"/>
  <c r="W1710" i="9"/>
  <c r="W1711" i="9"/>
  <c r="W1712" i="9"/>
  <c r="W1713" i="9"/>
  <c r="W1714" i="9"/>
  <c r="W1715" i="9"/>
  <c r="W1716" i="9"/>
  <c r="W1717" i="9"/>
  <c r="W1718" i="9"/>
  <c r="W1719" i="9"/>
  <c r="W1720" i="9"/>
  <c r="W1721" i="9"/>
  <c r="W1722" i="9"/>
  <c r="W1723" i="9"/>
  <c r="W1724" i="9"/>
  <c r="W1725" i="9"/>
  <c r="W1726" i="9"/>
  <c r="W1727" i="9"/>
  <c r="W1728" i="9"/>
  <c r="W1729" i="9"/>
  <c r="W1730" i="9"/>
  <c r="W1731" i="9"/>
  <c r="W1732" i="9"/>
  <c r="W1733" i="9"/>
  <c r="W1734" i="9"/>
  <c r="W1735" i="9"/>
  <c r="W1736" i="9"/>
  <c r="W1737" i="9"/>
  <c r="W1738" i="9"/>
  <c r="W1739" i="9"/>
  <c r="W1740" i="9"/>
  <c r="W1741" i="9"/>
  <c r="W1742" i="9"/>
  <c r="W1743" i="9"/>
  <c r="W1744" i="9"/>
  <c r="W1745" i="9"/>
  <c r="W1746" i="9"/>
  <c r="W1747" i="9"/>
  <c r="W1748" i="9"/>
  <c r="W1749" i="9"/>
  <c r="W1750" i="9"/>
  <c r="W1751" i="9"/>
  <c r="W1752" i="9"/>
  <c r="W1753" i="9"/>
  <c r="W1754" i="9"/>
  <c r="W1755" i="9"/>
  <c r="W1756" i="9"/>
  <c r="W1757" i="9"/>
  <c r="W1758" i="9"/>
  <c r="W1759" i="9"/>
  <c r="W1760" i="9"/>
  <c r="W1761" i="9"/>
  <c r="W1762" i="9"/>
  <c r="W1763" i="9"/>
  <c r="W1764" i="9"/>
  <c r="W1765" i="9"/>
  <c r="W1766" i="9"/>
  <c r="W1767" i="9"/>
  <c r="W1768" i="9"/>
  <c r="W1769" i="9"/>
  <c r="W1770" i="9"/>
  <c r="W1771" i="9"/>
  <c r="W1772" i="9"/>
  <c r="W1773" i="9"/>
  <c r="W1774" i="9"/>
  <c r="W1775" i="9"/>
  <c r="W1776" i="9"/>
  <c r="W1777" i="9"/>
  <c r="W1778" i="9"/>
  <c r="W1779" i="9"/>
  <c r="W1780" i="9"/>
  <c r="W1781" i="9"/>
  <c r="W1782" i="9"/>
  <c r="W1783" i="9"/>
  <c r="W1784" i="9"/>
  <c r="W1785" i="9"/>
  <c r="W1786" i="9"/>
  <c r="W1787" i="9"/>
  <c r="W1788" i="9"/>
  <c r="W1789" i="9"/>
  <c r="W1790" i="9"/>
  <c r="W1791" i="9"/>
  <c r="W1792" i="9"/>
  <c r="W1793" i="9"/>
  <c r="W1794" i="9"/>
  <c r="W1795" i="9"/>
  <c r="W1796" i="9"/>
  <c r="W1797" i="9"/>
  <c r="W1798" i="9"/>
  <c r="W1799" i="9"/>
  <c r="W1800" i="9"/>
  <c r="W1801" i="9"/>
  <c r="W1802" i="9"/>
  <c r="W1803" i="9"/>
  <c r="W1804" i="9"/>
  <c r="W1805" i="9"/>
  <c r="W1806" i="9"/>
  <c r="W1807" i="9"/>
  <c r="W1808" i="9"/>
  <c r="W1809" i="9"/>
  <c r="W1810" i="9"/>
  <c r="W1811" i="9"/>
  <c r="W1812" i="9"/>
  <c r="W1813" i="9"/>
  <c r="W1814" i="9"/>
  <c r="W1815" i="9"/>
  <c r="W1816" i="9"/>
  <c r="W1817" i="9"/>
  <c r="W1818" i="9"/>
  <c r="W1819" i="9"/>
  <c r="W1820" i="9"/>
  <c r="W1821" i="9"/>
  <c r="W1822" i="9"/>
  <c r="W1823" i="9"/>
  <c r="W1824" i="9"/>
  <c r="W1825" i="9"/>
  <c r="W1826" i="9"/>
  <c r="W1827" i="9"/>
  <c r="W1828" i="9"/>
  <c r="W1829" i="9"/>
  <c r="W1830" i="9"/>
  <c r="W1831" i="9"/>
  <c r="W1832" i="9"/>
  <c r="W1833" i="9"/>
  <c r="W1834" i="9"/>
  <c r="W1835" i="9"/>
  <c r="W1836" i="9"/>
  <c r="W1837" i="9"/>
  <c r="W1838" i="9"/>
  <c r="W1839" i="9"/>
  <c r="W1840" i="9"/>
  <c r="W1841" i="9"/>
  <c r="W1842" i="9"/>
  <c r="W1843" i="9"/>
  <c r="W1844" i="9"/>
  <c r="W1845" i="9"/>
  <c r="W1846" i="9"/>
  <c r="W1847" i="9"/>
  <c r="W1848" i="9"/>
  <c r="W1849" i="9"/>
  <c r="W1850" i="9"/>
  <c r="W1851" i="9"/>
  <c r="W1852" i="9"/>
  <c r="W1853" i="9"/>
  <c r="W1854" i="9"/>
  <c r="W1855" i="9"/>
  <c r="W1856" i="9"/>
  <c r="W1857" i="9"/>
  <c r="W1858" i="9"/>
  <c r="W1859" i="9"/>
  <c r="W1860" i="9"/>
  <c r="W1861" i="9"/>
  <c r="W1862" i="9"/>
  <c r="W1863" i="9"/>
  <c r="W1864" i="9"/>
  <c r="W1865" i="9"/>
  <c r="W1866" i="9"/>
  <c r="W1867" i="9"/>
  <c r="W1868" i="9"/>
  <c r="W1869" i="9"/>
  <c r="W1870" i="9"/>
  <c r="W1871" i="9"/>
  <c r="W1872" i="9"/>
  <c r="W1873" i="9"/>
  <c r="W1874" i="9"/>
  <c r="W1875" i="9"/>
  <c r="W1876" i="9"/>
  <c r="W1877" i="9"/>
  <c r="W1878" i="9"/>
  <c r="W1879" i="9"/>
  <c r="W1880" i="9"/>
  <c r="W1881" i="9"/>
  <c r="W1882" i="9"/>
  <c r="W1883" i="9"/>
  <c r="W1884" i="9"/>
  <c r="W1885" i="9"/>
  <c r="W1886" i="9"/>
  <c r="W1887" i="9"/>
  <c r="W1888" i="9"/>
  <c r="W1889" i="9"/>
  <c r="W1890" i="9"/>
  <c r="W1891" i="9"/>
  <c r="W1892" i="9"/>
  <c r="W1893" i="9"/>
  <c r="W1894" i="9"/>
  <c r="W1895" i="9"/>
  <c r="W1896" i="9"/>
  <c r="W1897" i="9"/>
  <c r="W1898" i="9"/>
  <c r="W1899" i="9"/>
  <c r="W1900" i="9"/>
  <c r="W1901" i="9"/>
  <c r="W1902" i="9"/>
  <c r="W1903" i="9"/>
  <c r="W1904" i="9"/>
  <c r="W1905" i="9"/>
  <c r="W1906" i="9"/>
  <c r="W1907" i="9"/>
  <c r="W1908" i="9"/>
  <c r="W1909" i="9"/>
  <c r="W1910" i="9"/>
  <c r="W1911" i="9"/>
  <c r="W1912" i="9"/>
  <c r="W1913" i="9"/>
  <c r="W1914" i="9"/>
  <c r="W1915" i="9"/>
  <c r="W1916" i="9"/>
  <c r="W1917" i="9"/>
  <c r="W1918" i="9"/>
  <c r="W1919" i="9"/>
  <c r="W1920" i="9"/>
  <c r="W1921" i="9"/>
  <c r="W1922" i="9"/>
  <c r="W1923" i="9"/>
  <c r="W1924" i="9"/>
  <c r="W1925" i="9"/>
  <c r="W1926" i="9"/>
  <c r="W1927" i="9"/>
  <c r="W1928" i="9"/>
  <c r="W1929" i="9"/>
  <c r="W1930" i="9"/>
  <c r="W1931" i="9"/>
  <c r="W1932" i="9"/>
  <c r="W1933" i="9"/>
  <c r="W1934" i="9"/>
  <c r="W1935" i="9"/>
  <c r="W1936" i="9"/>
  <c r="W1937" i="9"/>
  <c r="W1938" i="9"/>
  <c r="W1939" i="9"/>
  <c r="W1940" i="9"/>
  <c r="W1941" i="9"/>
  <c r="W1942" i="9"/>
  <c r="W1943" i="9"/>
  <c r="W1944" i="9"/>
  <c r="W1945" i="9"/>
  <c r="W1946" i="9"/>
  <c r="W1947" i="9"/>
  <c r="W1948" i="9"/>
  <c r="W1949" i="9"/>
  <c r="W1950" i="9"/>
  <c r="W1951" i="9"/>
  <c r="W1952" i="9"/>
  <c r="W1953" i="9"/>
  <c r="W1954" i="9"/>
  <c r="W1955" i="9"/>
  <c r="W1956" i="9"/>
  <c r="W1957" i="9"/>
  <c r="W1958" i="9"/>
  <c r="W1959" i="9"/>
  <c r="W1960" i="9"/>
  <c r="W1961" i="9"/>
  <c r="W1962" i="9"/>
  <c r="W1963" i="9"/>
  <c r="W1964" i="9"/>
  <c r="W1965" i="9"/>
  <c r="W1966" i="9"/>
  <c r="W1967" i="9"/>
  <c r="W1968" i="9"/>
  <c r="W1969" i="9"/>
  <c r="W1970" i="9"/>
  <c r="W1971" i="9"/>
  <c r="W1972" i="9"/>
  <c r="W1973" i="9"/>
  <c r="W1974" i="9"/>
  <c r="W1975" i="9"/>
  <c r="W1976" i="9"/>
  <c r="W1977" i="9"/>
  <c r="W1978" i="9"/>
  <c r="W1979" i="9"/>
  <c r="W1980" i="9"/>
  <c r="W1981" i="9"/>
  <c r="W1982" i="9"/>
  <c r="W1983" i="9"/>
  <c r="W1984" i="9"/>
  <c r="W1985" i="9"/>
  <c r="W1986" i="9"/>
  <c r="W1987" i="9"/>
  <c r="W1988" i="9"/>
  <c r="W1989" i="9"/>
  <c r="W1990" i="9"/>
  <c r="W1991" i="9"/>
  <c r="W1992" i="9"/>
  <c r="W1993" i="9"/>
  <c r="W1994" i="9"/>
  <c r="W1995" i="9"/>
  <c r="W1996" i="9"/>
  <c r="W1997" i="9"/>
  <c r="W1998" i="9"/>
  <c r="W1999" i="9"/>
  <c r="W2000" i="9"/>
  <c r="W2001" i="9"/>
  <c r="W2002" i="9"/>
  <c r="W2003" i="9"/>
  <c r="W2004" i="9"/>
  <c r="W2005" i="9"/>
  <c r="W2006" i="9"/>
  <c r="W2007" i="9"/>
  <c r="W2008" i="9"/>
  <c r="W2009" i="9"/>
  <c r="W2010" i="9"/>
  <c r="W2011" i="9"/>
  <c r="W2012" i="9"/>
  <c r="W2013" i="9"/>
  <c r="W2014" i="9"/>
  <c r="W2015" i="9"/>
  <c r="W2016" i="9"/>
  <c r="W2017" i="9"/>
  <c r="W2018" i="9"/>
  <c r="W2019" i="9"/>
  <c r="W2020" i="9"/>
  <c r="W2021" i="9"/>
  <c r="W2022" i="9"/>
  <c r="W2023" i="9"/>
  <c r="W2024" i="9"/>
  <c r="W2025" i="9"/>
  <c r="W2026" i="9"/>
  <c r="W2027" i="9"/>
  <c r="W2028" i="9"/>
  <c r="W2029" i="9"/>
  <c r="W2030" i="9"/>
  <c r="W2031" i="9"/>
  <c r="W2032" i="9"/>
  <c r="W2033" i="9"/>
  <c r="W2034" i="9"/>
  <c r="W2035" i="9"/>
  <c r="W2036" i="9"/>
  <c r="W2037" i="9"/>
  <c r="W2038" i="9"/>
  <c r="W2039" i="9"/>
  <c r="W2040" i="9"/>
  <c r="W2041" i="9"/>
  <c r="W2042" i="9"/>
  <c r="W2043" i="9"/>
  <c r="W2044" i="9"/>
  <c r="W2045" i="9"/>
  <c r="W2046" i="9"/>
  <c r="W2047" i="9"/>
  <c r="W2048" i="9"/>
  <c r="W2049" i="9"/>
  <c r="W2050" i="9"/>
  <c r="W2051" i="9"/>
  <c r="W2052" i="9"/>
  <c r="W2053" i="9"/>
  <c r="W2054" i="9"/>
  <c r="W2055" i="9"/>
  <c r="W2056" i="9"/>
  <c r="W2057" i="9"/>
  <c r="W2058" i="9"/>
  <c r="W2059" i="9"/>
  <c r="W2060" i="9"/>
  <c r="W2061" i="9"/>
  <c r="W2062" i="9"/>
  <c r="W2063" i="9"/>
  <c r="W2064" i="9"/>
  <c r="W2065" i="9"/>
  <c r="W2066" i="9"/>
  <c r="W2067" i="9"/>
  <c r="W2068" i="9"/>
  <c r="W2069" i="9"/>
  <c r="W2070" i="9"/>
  <c r="W2071" i="9"/>
  <c r="W2072" i="9"/>
  <c r="W2073" i="9"/>
  <c r="W2074" i="9"/>
  <c r="W2075" i="9"/>
  <c r="W2076" i="9"/>
  <c r="W2077" i="9"/>
  <c r="W2078" i="9"/>
  <c r="W2079" i="9"/>
  <c r="W2080" i="9"/>
  <c r="W2081" i="9"/>
  <c r="W2082" i="9"/>
  <c r="W2083" i="9"/>
  <c r="W2084" i="9"/>
  <c r="W2085" i="9"/>
  <c r="W2086" i="9"/>
  <c r="W2087" i="9"/>
  <c r="W2088" i="9"/>
  <c r="W2089" i="9"/>
  <c r="W2090" i="9"/>
  <c r="W2091" i="9"/>
  <c r="W2092" i="9"/>
  <c r="W2093" i="9"/>
  <c r="W2094" i="9"/>
  <c r="W2095" i="9"/>
  <c r="W2096" i="9"/>
  <c r="W2097" i="9"/>
  <c r="W2098" i="9"/>
  <c r="W2099" i="9"/>
  <c r="W2100" i="9"/>
  <c r="W2101" i="9"/>
  <c r="W2102" i="9"/>
  <c r="W2103" i="9"/>
  <c r="W2104" i="9"/>
  <c r="W2105" i="9"/>
  <c r="W2106" i="9"/>
  <c r="W2107" i="9"/>
  <c r="W2108" i="9"/>
  <c r="W2109" i="9"/>
  <c r="W2110" i="9"/>
  <c r="W2111" i="9"/>
  <c r="W2112" i="9"/>
  <c r="W2113" i="9"/>
  <c r="W2114" i="9"/>
  <c r="W2115" i="9"/>
  <c r="W2116" i="9"/>
  <c r="W2117" i="9"/>
  <c r="W2118" i="9"/>
  <c r="W2119" i="9"/>
  <c r="W2120" i="9"/>
  <c r="W2121" i="9"/>
  <c r="W2122" i="9"/>
  <c r="W2123" i="9"/>
  <c r="W2124" i="9"/>
  <c r="W2125" i="9"/>
  <c r="W2126" i="9"/>
  <c r="W2127" i="9"/>
  <c r="W2128" i="9"/>
  <c r="W2129" i="9"/>
  <c r="W2130" i="9"/>
  <c r="W2131" i="9"/>
  <c r="W2132" i="9"/>
  <c r="W2133" i="9"/>
  <c r="W2134" i="9"/>
  <c r="W2135" i="9"/>
  <c r="W2136" i="9"/>
  <c r="W2137" i="9"/>
  <c r="W2138" i="9"/>
  <c r="W2139" i="9"/>
  <c r="W2140" i="9"/>
  <c r="W2141" i="9"/>
  <c r="W2142" i="9"/>
  <c r="W2143" i="9"/>
  <c r="W2144" i="9"/>
  <c r="W2145" i="9"/>
  <c r="W2146" i="9"/>
  <c r="W2147" i="9"/>
  <c r="W2148" i="9"/>
  <c r="W2149" i="9"/>
  <c r="W2150" i="9"/>
  <c r="W2151" i="9"/>
  <c r="W2152" i="9"/>
  <c r="W2153" i="9"/>
  <c r="W2154" i="9"/>
  <c r="W2155" i="9"/>
  <c r="W2156" i="9"/>
  <c r="W2157" i="9"/>
  <c r="W2158" i="9"/>
  <c r="W2159" i="9"/>
  <c r="W2160" i="9"/>
  <c r="W2161" i="9"/>
  <c r="W2162" i="9"/>
  <c r="W2163" i="9"/>
  <c r="W2164" i="9"/>
  <c r="W2165" i="9"/>
  <c r="W2166" i="9"/>
  <c r="W2167" i="9"/>
  <c r="W2168" i="9"/>
  <c r="W2169" i="9"/>
  <c r="W2170" i="9"/>
  <c r="W2171" i="9"/>
  <c r="W2172" i="9"/>
  <c r="W2173" i="9"/>
  <c r="W2174" i="9"/>
  <c r="W2175" i="9"/>
  <c r="W2176" i="9"/>
  <c r="W2177" i="9"/>
  <c r="W2178" i="9"/>
  <c r="W2179" i="9"/>
  <c r="W2180" i="9"/>
  <c r="W2181" i="9"/>
  <c r="W2182" i="9"/>
  <c r="W2183" i="9"/>
  <c r="W2184" i="9"/>
  <c r="W2185" i="9"/>
  <c r="W2186" i="9"/>
  <c r="W2187" i="9"/>
  <c r="W2188" i="9"/>
  <c r="W2189" i="9"/>
  <c r="W2190" i="9"/>
  <c r="W2191" i="9"/>
  <c r="W2192" i="9"/>
  <c r="W2193" i="9"/>
  <c r="W2194" i="9"/>
  <c r="W2195" i="9"/>
  <c r="W2196" i="9"/>
  <c r="W2197" i="9"/>
  <c r="W2198" i="9"/>
  <c r="W2199" i="9"/>
  <c r="W2200" i="9"/>
  <c r="W2201" i="9"/>
  <c r="W2202" i="9"/>
  <c r="W2203" i="9"/>
  <c r="W2204" i="9"/>
  <c r="W2205" i="9"/>
  <c r="W2206" i="9"/>
  <c r="W2207" i="9"/>
  <c r="W2208" i="9"/>
  <c r="W2209" i="9"/>
  <c r="W2210" i="9"/>
  <c r="W2211" i="9"/>
  <c r="W2212" i="9"/>
  <c r="W2213" i="9"/>
  <c r="W2214" i="9"/>
  <c r="W2215" i="9"/>
  <c r="W2216" i="9"/>
  <c r="W2217" i="9"/>
  <c r="W2218" i="9"/>
  <c r="W2219" i="9"/>
  <c r="W4434" i="9"/>
  <c r="W4435" i="9"/>
  <c r="W4436" i="9"/>
  <c r="W4437" i="9"/>
  <c r="W4438" i="9"/>
  <c r="W4439" i="9"/>
  <c r="W4440" i="9"/>
  <c r="W4441" i="9"/>
  <c r="W4442" i="9"/>
  <c r="W4443" i="9"/>
  <c r="W4444" i="9"/>
  <c r="W4445" i="9"/>
  <c r="W4446" i="9"/>
  <c r="W4447" i="9"/>
  <c r="W4448" i="9"/>
  <c r="W4449" i="9"/>
  <c r="W4450" i="9"/>
  <c r="W4451" i="9"/>
  <c r="W4452" i="9"/>
  <c r="W4453" i="9"/>
  <c r="W4454" i="9"/>
  <c r="W4455" i="9"/>
  <c r="W4456" i="9"/>
  <c r="W4457" i="9"/>
  <c r="W4458" i="9"/>
  <c r="W4459" i="9"/>
  <c r="W4460" i="9"/>
  <c r="W4461" i="9"/>
  <c r="W4462" i="9"/>
  <c r="W4463" i="9"/>
  <c r="W4464" i="9"/>
  <c r="W4465" i="9"/>
  <c r="W4731" i="9"/>
  <c r="W4732" i="9"/>
  <c r="W4733" i="9"/>
  <c r="W4466" i="9"/>
  <c r="W2220" i="9"/>
  <c r="W2221" i="9"/>
  <c r="W2222" i="9"/>
  <c r="W2223" i="9"/>
  <c r="W2224" i="9"/>
  <c r="W2225" i="9"/>
  <c r="W2226" i="9"/>
  <c r="W2227" i="9"/>
  <c r="W2228" i="9"/>
  <c r="W2229" i="9"/>
  <c r="W2230" i="9"/>
  <c r="W2231" i="9"/>
  <c r="W2232" i="9"/>
  <c r="W2233" i="9"/>
  <c r="W2234" i="9"/>
  <c r="W2235" i="9"/>
  <c r="W2236" i="9"/>
  <c r="W2237" i="9"/>
  <c r="W2238" i="9"/>
  <c r="W2239" i="9"/>
  <c r="W2240" i="9"/>
  <c r="W2241" i="9"/>
  <c r="W2242" i="9"/>
  <c r="W2243" i="9"/>
  <c r="W2244" i="9"/>
  <c r="W2245" i="9"/>
  <c r="W2246" i="9"/>
  <c r="W2247" i="9"/>
  <c r="W2248" i="9"/>
  <c r="W2249" i="9"/>
  <c r="W2250" i="9"/>
  <c r="W2251" i="9"/>
  <c r="W2252" i="9"/>
  <c r="W2253" i="9"/>
  <c r="W2254" i="9"/>
  <c r="W2255" i="9"/>
  <c r="W2256" i="9"/>
  <c r="W2257" i="9"/>
  <c r="W2258" i="9"/>
  <c r="W2259" i="9"/>
  <c r="W2260" i="9"/>
  <c r="W2261" i="9"/>
  <c r="W2262" i="9"/>
  <c r="W2263" i="9"/>
  <c r="W2264" i="9"/>
  <c r="W2265" i="9"/>
  <c r="W2266" i="9"/>
  <c r="W2267" i="9"/>
  <c r="W2268" i="9"/>
  <c r="W2269" i="9"/>
  <c r="W2270" i="9"/>
  <c r="W2271" i="9"/>
  <c r="W2272" i="9"/>
  <c r="W2273" i="9"/>
  <c r="W2274" i="9"/>
  <c r="W2275" i="9"/>
  <c r="W2276" i="9"/>
  <c r="W2277" i="9"/>
  <c r="W2278" i="9"/>
  <c r="W2279" i="9"/>
  <c r="W2280" i="9"/>
  <c r="W2281" i="9"/>
  <c r="W2282" i="9"/>
  <c r="W2283" i="9"/>
  <c r="W2284" i="9"/>
  <c r="W2285" i="9"/>
  <c r="W2286" i="9"/>
  <c r="W2287" i="9"/>
  <c r="W2288" i="9"/>
  <c r="W2289" i="9"/>
  <c r="W2290" i="9"/>
  <c r="W2291" i="9"/>
  <c r="W2292" i="9"/>
  <c r="W2293" i="9"/>
  <c r="W2294" i="9"/>
  <c r="W2295" i="9"/>
  <c r="W2296" i="9"/>
  <c r="W2297" i="9"/>
  <c r="W2298" i="9"/>
  <c r="W2299" i="9"/>
  <c r="W2300" i="9"/>
  <c r="W2301" i="9"/>
  <c r="W2302" i="9"/>
  <c r="W2303" i="9"/>
  <c r="W2304" i="9"/>
  <c r="W2305" i="9"/>
  <c r="W2306" i="9"/>
  <c r="W2307" i="9"/>
  <c r="W2308" i="9"/>
  <c r="W2309" i="9"/>
  <c r="W2310" i="9"/>
  <c r="W2311" i="9"/>
  <c r="W2312" i="9"/>
  <c r="W2313" i="9"/>
  <c r="W2314" i="9"/>
  <c r="W2315" i="9"/>
  <c r="W2316" i="9"/>
  <c r="W2317" i="9"/>
  <c r="W2318" i="9"/>
  <c r="W2319" i="9"/>
  <c r="W2320" i="9"/>
  <c r="W2321" i="9"/>
  <c r="W2322" i="9"/>
  <c r="W2323" i="9"/>
  <c r="W2324" i="9"/>
  <c r="W2325" i="9"/>
  <c r="W2326" i="9"/>
  <c r="W2327" i="9"/>
  <c r="W4467" i="9"/>
  <c r="W4468" i="9"/>
  <c r="W4469" i="9"/>
  <c r="W4470" i="9"/>
  <c r="W4471" i="9"/>
  <c r="W4472" i="9"/>
  <c r="W4473" i="9"/>
  <c r="W4474" i="9"/>
  <c r="W4475" i="9"/>
  <c r="W4476" i="9"/>
  <c r="W4477" i="9"/>
  <c r="W4478" i="9"/>
  <c r="W4479" i="9"/>
  <c r="W4480" i="9"/>
  <c r="W4481" i="9"/>
  <c r="W4482" i="9"/>
  <c r="W4483" i="9"/>
  <c r="W4484" i="9"/>
  <c r="W4485" i="9"/>
  <c r="W4486" i="9"/>
  <c r="W4487" i="9"/>
  <c r="W4488" i="9"/>
  <c r="W4489" i="9"/>
  <c r="W4490" i="9"/>
  <c r="W4491" i="9"/>
  <c r="W4492" i="9"/>
  <c r="W4493" i="9"/>
  <c r="W4494" i="9"/>
  <c r="W4495" i="9"/>
  <c r="W4496" i="9"/>
  <c r="W4497" i="9"/>
  <c r="W4498" i="9"/>
  <c r="W4499" i="9"/>
  <c r="W4500" i="9"/>
  <c r="W4501" i="9"/>
  <c r="W4502" i="9"/>
  <c r="W4503" i="9"/>
  <c r="W4504" i="9"/>
  <c r="W4505" i="9"/>
  <c r="W4506" i="9"/>
  <c r="W4507" i="9"/>
  <c r="W4508" i="9"/>
  <c r="W4509" i="9"/>
  <c r="W4510" i="9"/>
  <c r="W4511" i="9"/>
  <c r="W4512" i="9"/>
  <c r="W4513" i="9"/>
  <c r="W4514" i="9"/>
  <c r="W4515" i="9"/>
  <c r="W4516" i="9"/>
  <c r="W4517" i="9"/>
  <c r="W4518" i="9"/>
  <c r="W4519" i="9"/>
  <c r="W4520" i="9"/>
  <c r="W4521" i="9"/>
  <c r="W4522" i="9"/>
  <c r="W4523" i="9"/>
  <c r="W4524" i="9"/>
  <c r="W4525" i="9"/>
  <c r="W4526" i="9"/>
  <c r="W4527" i="9"/>
  <c r="W3833" i="9"/>
  <c r="W3834" i="9"/>
  <c r="W3835" i="9"/>
  <c r="W3836" i="9"/>
  <c r="W3837" i="9"/>
  <c r="W3838" i="9"/>
  <c r="W3839" i="9"/>
  <c r="W3840" i="9"/>
  <c r="W3841" i="9"/>
  <c r="W3842" i="9"/>
  <c r="W3843" i="9"/>
  <c r="W3844" i="9"/>
  <c r="W3845" i="9"/>
  <c r="W4643" i="9"/>
  <c r="W4644" i="9"/>
  <c r="W4645" i="9"/>
  <c r="W4646" i="9"/>
  <c r="W4647" i="9"/>
  <c r="W4648" i="9"/>
  <c r="W4649" i="9"/>
  <c r="W4650" i="9"/>
  <c r="W2328" i="9"/>
  <c r="W2329" i="9"/>
  <c r="W2330" i="9"/>
  <c r="W2331" i="9"/>
  <c r="W2332" i="9"/>
  <c r="W2333" i="9"/>
  <c r="W2334" i="9"/>
  <c r="W2335" i="9"/>
  <c r="W2336" i="9"/>
  <c r="W2337" i="9"/>
  <c r="W2338" i="9"/>
  <c r="W2339" i="9"/>
  <c r="W2340" i="9"/>
  <c r="W2341" i="9"/>
  <c r="W2342" i="9"/>
  <c r="W2343" i="9"/>
  <c r="W2344" i="9"/>
  <c r="W2345" i="9"/>
  <c r="W2346" i="9"/>
  <c r="W2347" i="9"/>
  <c r="W2348" i="9"/>
  <c r="W2349" i="9"/>
  <c r="W2350" i="9"/>
  <c r="W2351" i="9"/>
  <c r="W2352" i="9"/>
  <c r="W2353" i="9"/>
  <c r="W2354" i="9"/>
  <c r="W2355" i="9"/>
  <c r="W2356" i="9"/>
  <c r="W2357" i="9"/>
  <c r="W2358" i="9"/>
  <c r="W2359" i="9"/>
  <c r="W2360" i="9"/>
  <c r="W2361" i="9"/>
  <c r="W2362" i="9"/>
  <c r="W2363" i="9"/>
  <c r="W2364" i="9"/>
  <c r="W2365" i="9"/>
  <c r="W2366" i="9"/>
  <c r="W2367" i="9"/>
  <c r="W2368" i="9"/>
  <c r="W2369" i="9"/>
  <c r="W2370" i="9"/>
  <c r="W2371" i="9"/>
  <c r="W2372" i="9"/>
  <c r="W2373" i="9"/>
  <c r="W2374" i="9"/>
  <c r="W2375" i="9"/>
  <c r="W2376" i="9"/>
  <c r="W2377" i="9"/>
  <c r="W2378" i="9"/>
  <c r="W2379" i="9"/>
  <c r="W2380" i="9"/>
  <c r="W2381" i="9"/>
  <c r="W2382" i="9"/>
  <c r="W2383" i="9"/>
  <c r="W2384" i="9"/>
  <c r="W2385" i="9"/>
  <c r="W2386" i="9"/>
  <c r="W2387" i="9"/>
  <c r="W2388" i="9"/>
  <c r="W2389" i="9"/>
  <c r="W2390" i="9"/>
  <c r="W2391" i="9"/>
  <c r="W2392" i="9"/>
  <c r="W2393" i="9"/>
  <c r="W2394" i="9"/>
  <c r="W2395" i="9"/>
  <c r="W2396" i="9"/>
  <c r="W2397" i="9"/>
  <c r="W2398" i="9"/>
  <c r="W2399" i="9"/>
  <c r="W2400" i="9"/>
  <c r="W2401" i="9"/>
  <c r="W2402" i="9"/>
  <c r="W2403" i="9"/>
  <c r="W2404" i="9"/>
  <c r="W2405" i="9"/>
  <c r="W2406" i="9"/>
  <c r="W2407" i="9"/>
  <c r="W2408" i="9"/>
  <c r="W2409" i="9"/>
  <c r="W2410" i="9"/>
  <c r="W2411" i="9"/>
  <c r="W2412" i="9"/>
  <c r="W2413" i="9"/>
  <c r="W2414" i="9"/>
  <c r="W2415" i="9"/>
  <c r="W2416" i="9"/>
  <c r="W2417" i="9"/>
  <c r="W2418" i="9"/>
  <c r="W2419" i="9"/>
  <c r="W2420" i="9"/>
  <c r="W2421" i="9"/>
  <c r="W2422" i="9"/>
  <c r="W2423" i="9"/>
  <c r="W2424" i="9"/>
  <c r="W2425" i="9"/>
  <c r="W2426" i="9"/>
  <c r="W2427" i="9"/>
  <c r="W2428" i="9"/>
  <c r="W2429" i="9"/>
  <c r="W2430" i="9"/>
  <c r="W2431" i="9"/>
  <c r="W2432" i="9"/>
  <c r="W2433" i="9"/>
  <c r="W2434" i="9"/>
  <c r="W2435" i="9"/>
  <c r="W2436" i="9"/>
  <c r="W2437" i="9"/>
  <c r="W2438" i="9"/>
  <c r="W2439" i="9"/>
  <c r="W2440" i="9"/>
  <c r="W2441" i="9"/>
  <c r="W2442" i="9"/>
  <c r="W2443" i="9"/>
  <c r="W2444" i="9"/>
  <c r="W2445" i="9"/>
  <c r="W2446" i="9"/>
  <c r="W2447" i="9"/>
  <c r="W2448" i="9"/>
  <c r="W2449" i="9"/>
  <c r="W2450" i="9"/>
  <c r="W2451" i="9"/>
  <c r="W2452" i="9"/>
  <c r="W2453" i="9"/>
  <c r="W2454" i="9"/>
  <c r="W2455" i="9"/>
  <c r="W2456" i="9"/>
  <c r="W2457" i="9"/>
  <c r="W2458" i="9"/>
  <c r="W2459" i="9"/>
  <c r="W2460" i="9"/>
  <c r="W2461" i="9"/>
  <c r="W2462" i="9"/>
  <c r="W2463" i="9"/>
  <c r="W2464" i="9"/>
  <c r="W2465" i="9"/>
  <c r="W2466" i="9"/>
  <c r="W2467" i="9"/>
  <c r="W2468" i="9"/>
  <c r="W2469" i="9"/>
  <c r="W2470" i="9"/>
  <c r="W2471" i="9"/>
  <c r="W2472" i="9"/>
  <c r="W2473" i="9"/>
  <c r="W2474" i="9"/>
  <c r="W2475" i="9"/>
  <c r="W2476" i="9"/>
  <c r="W2477" i="9"/>
  <c r="W2478" i="9"/>
  <c r="W2479" i="9"/>
  <c r="W2480" i="9"/>
  <c r="W2481" i="9"/>
  <c r="W2482" i="9"/>
  <c r="W2483" i="9"/>
  <c r="W2484" i="9"/>
  <c r="W2485" i="9"/>
  <c r="W2486" i="9"/>
  <c r="W2487" i="9"/>
  <c r="W2488" i="9"/>
  <c r="W2489" i="9"/>
  <c r="W2490" i="9"/>
  <c r="W2491" i="9"/>
  <c r="W2492" i="9"/>
  <c r="W2493" i="9"/>
  <c r="W2494" i="9"/>
  <c r="W2495" i="9"/>
  <c r="W2496" i="9"/>
  <c r="W2497" i="9"/>
  <c r="W2498" i="9"/>
  <c r="W2499" i="9"/>
  <c r="W2500" i="9"/>
  <c r="W2501" i="9"/>
  <c r="W2502" i="9"/>
  <c r="W2503" i="9"/>
  <c r="W2504" i="9"/>
  <c r="W2505" i="9"/>
  <c r="W2506" i="9"/>
  <c r="W2507" i="9"/>
  <c r="W2508" i="9"/>
  <c r="W2509" i="9"/>
  <c r="W2510" i="9"/>
  <c r="W2511" i="9"/>
  <c r="W2512" i="9"/>
  <c r="W2513" i="9"/>
  <c r="W2514" i="9"/>
  <c r="W2515" i="9"/>
  <c r="W2516" i="9"/>
  <c r="W2517" i="9"/>
  <c r="W2518" i="9"/>
  <c r="W2519" i="9"/>
  <c r="W2520" i="9"/>
  <c r="W2521" i="9"/>
  <c r="W2522" i="9"/>
  <c r="W2523" i="9"/>
  <c r="W2524" i="9"/>
  <c r="W2525" i="9"/>
  <c r="W2526" i="9"/>
  <c r="W2527" i="9"/>
  <c r="W2528" i="9"/>
  <c r="W2529" i="9"/>
  <c r="W2530" i="9"/>
  <c r="W2531" i="9"/>
  <c r="W2532" i="9"/>
  <c r="W2533" i="9"/>
  <c r="W2534" i="9"/>
  <c r="W2535" i="9"/>
  <c r="W2536" i="9"/>
  <c r="W2537" i="9"/>
  <c r="W2538" i="9"/>
  <c r="W2539" i="9"/>
  <c r="W2540" i="9"/>
  <c r="W2541" i="9"/>
  <c r="W2542" i="9"/>
  <c r="W2543" i="9"/>
  <c r="W2544" i="9"/>
  <c r="W2545" i="9"/>
  <c r="W2546" i="9"/>
  <c r="W2547" i="9"/>
  <c r="W2548" i="9"/>
  <c r="W2549" i="9"/>
  <c r="W2550" i="9"/>
  <c r="W2551" i="9"/>
  <c r="W2552" i="9"/>
  <c r="W2553" i="9"/>
  <c r="W2554" i="9"/>
  <c r="W2555" i="9"/>
  <c r="W2556" i="9"/>
  <c r="W2557" i="9"/>
  <c r="W2558" i="9"/>
  <c r="W2559" i="9"/>
  <c r="W2560" i="9"/>
  <c r="W2561" i="9"/>
  <c r="W2562" i="9"/>
  <c r="W2563" i="9"/>
  <c r="W2564" i="9"/>
  <c r="W2565" i="9"/>
  <c r="W2566" i="9"/>
  <c r="W2567" i="9"/>
  <c r="W2568" i="9"/>
  <c r="W2569" i="9"/>
  <c r="W2570" i="9"/>
  <c r="W2571" i="9"/>
  <c r="W2572" i="9"/>
  <c r="W2573" i="9"/>
  <c r="W2574" i="9"/>
  <c r="W2575" i="9"/>
  <c r="W2576" i="9"/>
  <c r="W2577" i="9"/>
  <c r="W2578" i="9"/>
  <c r="W2579" i="9"/>
  <c r="W2580" i="9"/>
  <c r="W2581" i="9"/>
  <c r="W2582" i="9"/>
  <c r="W2583" i="9"/>
  <c r="W2584" i="9"/>
  <c r="W2585" i="9"/>
  <c r="W2586" i="9"/>
  <c r="W2587" i="9"/>
  <c r="W2588" i="9"/>
  <c r="W2589" i="9"/>
  <c r="W2590" i="9"/>
  <c r="W2591" i="9"/>
  <c r="W2592" i="9"/>
  <c r="W2593" i="9"/>
  <c r="W2594" i="9"/>
  <c r="W2595" i="9"/>
  <c r="W2596" i="9"/>
  <c r="W2597" i="9"/>
  <c r="W2598" i="9"/>
  <c r="W2599" i="9"/>
  <c r="W2600" i="9"/>
  <c r="W2601" i="9"/>
  <c r="W2602" i="9"/>
  <c r="W2603" i="9"/>
  <c r="W2604" i="9"/>
  <c r="W2605" i="9"/>
  <c r="W2606" i="9"/>
  <c r="W2607" i="9"/>
  <c r="W2608" i="9"/>
  <c r="W2609" i="9"/>
  <c r="W2610" i="9"/>
  <c r="W2611" i="9"/>
  <c r="W2612" i="9"/>
  <c r="W2613" i="9"/>
  <c r="W2614" i="9"/>
  <c r="W2615" i="9"/>
  <c r="W2616" i="9"/>
  <c r="W2617" i="9"/>
  <c r="W2618" i="9"/>
  <c r="W2619" i="9"/>
  <c r="W2620" i="9"/>
  <c r="W2621" i="9"/>
  <c r="W2622" i="9"/>
  <c r="W2623" i="9"/>
  <c r="W2624" i="9"/>
  <c r="W2625" i="9"/>
  <c r="W2626" i="9"/>
  <c r="W2627" i="9"/>
  <c r="W2628" i="9"/>
  <c r="W2629" i="9"/>
  <c r="W2630" i="9"/>
  <c r="W2631" i="9"/>
  <c r="W2632" i="9"/>
  <c r="W2633" i="9"/>
  <c r="W2634" i="9"/>
  <c r="W2635" i="9"/>
  <c r="W2636" i="9"/>
  <c r="W2637" i="9"/>
  <c r="W2638" i="9"/>
  <c r="W2639" i="9"/>
  <c r="W2640" i="9"/>
  <c r="W2641" i="9"/>
  <c r="W2642" i="9"/>
  <c r="W2643" i="9"/>
  <c r="W2644" i="9"/>
  <c r="W2645" i="9"/>
  <c r="W2646" i="9"/>
  <c r="W2647" i="9"/>
  <c r="W2648" i="9"/>
  <c r="W2649" i="9"/>
  <c r="W2650" i="9"/>
  <c r="W2651" i="9"/>
  <c r="W2652" i="9"/>
  <c r="W2653" i="9"/>
  <c r="W2654" i="9"/>
  <c r="W2655" i="9"/>
  <c r="W2656" i="9"/>
  <c r="W2657" i="9"/>
  <c r="W2658" i="9"/>
  <c r="W2659" i="9"/>
  <c r="W2660" i="9"/>
  <c r="W2661" i="9"/>
  <c r="W2662" i="9"/>
  <c r="W2663" i="9"/>
  <c r="W2664" i="9"/>
  <c r="W2665" i="9"/>
  <c r="W2666" i="9"/>
  <c r="W2667" i="9"/>
  <c r="W2668" i="9"/>
  <c r="W2669" i="9"/>
  <c r="W2670" i="9"/>
  <c r="W2671" i="9"/>
  <c r="W2672" i="9"/>
  <c r="W2673" i="9"/>
  <c r="W4651" i="9"/>
  <c r="W4652" i="9"/>
  <c r="W4653" i="9"/>
  <c r="W4654" i="9"/>
  <c r="W4528" i="9"/>
  <c r="W3846" i="9"/>
  <c r="W3847" i="9"/>
  <c r="W3848" i="9"/>
  <c r="W3849" i="9"/>
  <c r="W3850" i="9"/>
  <c r="W3851" i="9"/>
  <c r="W3852" i="9"/>
  <c r="W3853" i="9"/>
  <c r="W3854" i="9"/>
  <c r="W3855" i="9"/>
  <c r="W3856" i="9"/>
  <c r="W3857" i="9"/>
  <c r="W3858" i="9"/>
  <c r="W3859" i="9"/>
  <c r="W3860" i="9"/>
  <c r="W3861" i="9"/>
  <c r="W3862" i="9"/>
  <c r="W3863" i="9"/>
  <c r="W3864" i="9"/>
  <c r="W3865" i="9"/>
  <c r="W3866" i="9"/>
  <c r="W4655" i="9"/>
  <c r="W4656" i="9"/>
  <c r="W4657" i="9"/>
  <c r="W3867" i="9"/>
  <c r="W3868" i="9"/>
  <c r="W3869" i="9"/>
  <c r="W3870" i="9"/>
  <c r="W3871" i="9"/>
  <c r="W3872" i="9"/>
  <c r="W3873" i="9"/>
  <c r="W3874" i="9"/>
  <c r="W3875" i="9"/>
  <c r="W3876" i="9"/>
  <c r="W3877" i="9"/>
  <c r="W3878" i="9"/>
  <c r="W3879" i="9"/>
  <c r="W3880" i="9"/>
  <c r="W3881" i="9"/>
  <c r="W3882" i="9"/>
  <c r="W3883" i="9"/>
  <c r="W3884" i="9"/>
  <c r="W3885" i="9"/>
  <c r="W3886" i="9"/>
  <c r="W3887" i="9"/>
  <c r="W3888" i="9"/>
  <c r="W3889" i="9"/>
  <c r="W3890" i="9"/>
  <c r="W3891" i="9"/>
  <c r="W3892" i="9"/>
  <c r="W3893" i="9"/>
  <c r="W3894" i="9"/>
  <c r="W3895" i="9"/>
  <c r="W3896" i="9"/>
  <c r="W3897" i="9"/>
  <c r="W3898" i="9"/>
  <c r="W3899" i="9"/>
  <c r="W3900" i="9"/>
  <c r="W3901" i="9"/>
  <c r="W3902" i="9"/>
  <c r="W3903" i="9"/>
  <c r="W3904" i="9"/>
  <c r="W3905" i="9"/>
  <c r="W3906" i="9"/>
  <c r="W3907" i="9"/>
  <c r="W3908" i="9"/>
  <c r="W3909" i="9"/>
  <c r="W3910" i="9"/>
  <c r="W3911" i="9"/>
  <c r="W3912" i="9"/>
  <c r="W3913" i="9"/>
  <c r="W3914" i="9"/>
  <c r="W3915" i="9"/>
  <c r="W3916" i="9"/>
  <c r="W3917" i="9"/>
  <c r="W3918" i="9"/>
  <c r="W3919" i="9"/>
  <c r="W4529" i="9"/>
  <c r="W4530" i="9"/>
  <c r="W4531" i="9"/>
  <c r="W4532" i="9"/>
  <c r="W4533" i="9"/>
  <c r="W4534" i="9"/>
  <c r="W4535" i="9"/>
  <c r="W4536" i="9"/>
  <c r="W4537" i="9"/>
  <c r="W4538" i="9"/>
  <c r="W4539" i="9"/>
  <c r="W4540" i="9"/>
  <c r="W4541" i="9"/>
  <c r="W2674" i="9"/>
  <c r="W2675" i="9"/>
  <c r="W2676" i="9"/>
  <c r="W2677" i="9"/>
  <c r="W2678" i="9"/>
  <c r="W2679" i="9"/>
  <c r="W2680" i="9"/>
  <c r="W2681" i="9"/>
  <c r="W2682" i="9"/>
  <c r="W2683" i="9"/>
  <c r="W2684" i="9"/>
  <c r="W2685" i="9"/>
  <c r="W2686" i="9"/>
  <c r="W2687" i="9"/>
  <c r="W2688" i="9"/>
  <c r="W2689" i="9"/>
  <c r="W2690" i="9"/>
  <c r="W2691" i="9"/>
  <c r="W2692" i="9"/>
  <c r="W2693" i="9"/>
  <c r="W2694" i="9"/>
  <c r="W2695" i="9"/>
  <c r="W2696" i="9"/>
  <c r="W2697" i="9"/>
  <c r="W2698" i="9"/>
  <c r="W2699" i="9"/>
  <c r="W2700" i="9"/>
  <c r="W2701" i="9"/>
  <c r="W2702" i="9"/>
  <c r="W2703" i="9"/>
  <c r="W2704" i="9"/>
  <c r="W2705" i="9"/>
  <c r="W2706" i="9"/>
  <c r="W2707" i="9"/>
  <c r="W2708" i="9"/>
  <c r="W2709" i="9"/>
  <c r="W2710" i="9"/>
  <c r="W2711" i="9"/>
  <c r="W2712" i="9"/>
  <c r="W2713" i="9"/>
  <c r="W2714" i="9"/>
  <c r="W2715" i="9"/>
  <c r="W2716" i="9"/>
  <c r="W2717" i="9"/>
  <c r="W2718" i="9"/>
  <c r="W2719" i="9"/>
  <c r="W2720" i="9"/>
  <c r="W2721" i="9"/>
  <c r="W2722" i="9"/>
  <c r="W2723" i="9"/>
  <c r="W2724" i="9"/>
  <c r="W2725" i="9"/>
  <c r="W2726" i="9"/>
  <c r="W2727" i="9"/>
  <c r="W2728" i="9"/>
  <c r="W2729" i="9"/>
  <c r="W2730" i="9"/>
  <c r="W2731" i="9"/>
  <c r="W2732" i="9"/>
  <c r="W2733" i="9"/>
  <c r="W2734" i="9"/>
  <c r="W2735" i="9"/>
  <c r="W2736" i="9"/>
  <c r="W2737" i="9"/>
  <c r="W2738" i="9"/>
  <c r="W2739" i="9"/>
  <c r="W2740" i="9"/>
  <c r="W2741" i="9"/>
  <c r="W2742" i="9"/>
  <c r="W2743" i="9"/>
  <c r="W2744" i="9"/>
  <c r="W2745" i="9"/>
  <c r="W2746" i="9"/>
  <c r="W2747" i="9"/>
  <c r="W2748" i="9"/>
  <c r="W2749" i="9"/>
  <c r="W2750" i="9"/>
  <c r="W2751" i="9"/>
  <c r="W2752" i="9"/>
  <c r="W2753" i="9"/>
  <c r="W2754" i="9"/>
  <c r="W2755" i="9"/>
  <c r="W2756" i="9"/>
  <c r="W2757" i="9"/>
  <c r="W2758" i="9"/>
  <c r="W2759" i="9"/>
  <c r="W2760" i="9"/>
  <c r="W2761" i="9"/>
  <c r="W2762" i="9"/>
  <c r="W2763" i="9"/>
  <c r="W2764" i="9"/>
  <c r="W2765" i="9"/>
  <c r="W2766" i="9"/>
  <c r="W2767" i="9"/>
  <c r="W2768" i="9"/>
  <c r="W2769" i="9"/>
  <c r="W2770" i="9"/>
  <c r="W2771" i="9"/>
  <c r="W2772" i="9"/>
  <c r="W2773" i="9"/>
  <c r="W2774" i="9"/>
  <c r="W2775" i="9"/>
  <c r="W2776" i="9"/>
  <c r="W2777" i="9"/>
  <c r="W2778" i="9"/>
  <c r="W2779" i="9"/>
  <c r="W2780" i="9"/>
  <c r="W2781" i="9"/>
  <c r="W2782" i="9"/>
  <c r="W2783" i="9"/>
  <c r="W2784" i="9"/>
  <c r="W2785" i="9"/>
  <c r="W2786" i="9"/>
  <c r="W2787" i="9"/>
  <c r="W2788" i="9"/>
  <c r="W2789" i="9"/>
  <c r="W2790" i="9"/>
  <c r="W2791" i="9"/>
  <c r="W2792" i="9"/>
  <c r="W2793" i="9"/>
  <c r="W2794" i="9"/>
  <c r="W2795" i="9"/>
  <c r="W2796" i="9"/>
  <c r="W2797" i="9"/>
  <c r="W2798" i="9"/>
  <c r="W2799" i="9"/>
  <c r="W2800" i="9"/>
  <c r="W2801" i="9"/>
  <c r="W2802" i="9"/>
  <c r="W2803" i="9"/>
  <c r="W2804" i="9"/>
  <c r="W2805" i="9"/>
  <c r="W2806" i="9"/>
  <c r="W2807" i="9"/>
  <c r="W2808" i="9"/>
  <c r="W2809" i="9"/>
  <c r="W2810" i="9"/>
  <c r="W2811" i="9"/>
  <c r="W2812" i="9"/>
  <c r="W2813" i="9"/>
  <c r="W2814" i="9"/>
  <c r="W2815" i="9"/>
  <c r="W2816" i="9"/>
  <c r="W2817" i="9"/>
  <c r="W2818" i="9"/>
  <c r="W2819" i="9"/>
  <c r="W2820" i="9"/>
  <c r="W2821" i="9"/>
  <c r="W2822" i="9"/>
  <c r="W2823" i="9"/>
  <c r="W2824" i="9"/>
  <c r="W2825" i="9"/>
  <c r="W2826" i="9"/>
  <c r="W2827" i="9"/>
  <c r="W2828" i="9"/>
  <c r="W2829" i="9"/>
  <c r="W2830" i="9"/>
  <c r="W2831" i="9"/>
  <c r="W2832" i="9"/>
  <c r="W2833" i="9"/>
  <c r="W2834" i="9"/>
  <c r="W2835" i="9"/>
  <c r="W2836" i="9"/>
  <c r="W2837" i="9"/>
  <c r="W2838" i="9"/>
  <c r="W2839" i="9"/>
  <c r="W2840" i="9"/>
  <c r="W2841" i="9"/>
  <c r="W2842" i="9"/>
  <c r="W2843" i="9"/>
  <c r="W2844" i="9"/>
  <c r="W2845" i="9"/>
  <c r="W2846" i="9"/>
  <c r="W2847" i="9"/>
  <c r="W2848" i="9"/>
  <c r="W2849" i="9"/>
  <c r="W2850" i="9"/>
  <c r="W2851" i="9"/>
  <c r="W2852" i="9"/>
  <c r="W2853" i="9"/>
  <c r="W2854" i="9"/>
  <c r="W2855" i="9"/>
  <c r="W2856" i="9"/>
  <c r="W2857" i="9"/>
  <c r="W2858" i="9"/>
  <c r="W2859" i="9"/>
  <c r="W2860" i="9"/>
  <c r="W2861" i="9"/>
  <c r="W2862" i="9"/>
  <c r="W2863" i="9"/>
  <c r="W2864" i="9"/>
  <c r="W2865" i="9"/>
  <c r="W2866" i="9"/>
  <c r="W2867" i="9"/>
  <c r="W2868" i="9"/>
  <c r="W2869" i="9"/>
  <c r="W2870" i="9"/>
  <c r="W2871" i="9"/>
  <c r="W2872" i="9"/>
  <c r="W2873" i="9"/>
  <c r="W2874" i="9"/>
  <c r="W2875" i="9"/>
  <c r="W2876" i="9"/>
  <c r="W2877" i="9"/>
  <c r="W2878" i="9"/>
  <c r="W2879" i="9"/>
  <c r="W2880" i="9"/>
  <c r="W2881" i="9"/>
  <c r="W2882" i="9"/>
  <c r="W2883" i="9"/>
  <c r="W2884" i="9"/>
  <c r="W2885" i="9"/>
  <c r="W2886" i="9"/>
  <c r="W2887" i="9"/>
  <c r="W2888" i="9"/>
  <c r="W2889" i="9"/>
  <c r="W2890" i="9"/>
  <c r="W2891" i="9"/>
  <c r="W2892" i="9"/>
  <c r="W2893" i="9"/>
  <c r="W2894" i="9"/>
  <c r="W2895" i="9"/>
  <c r="W2896" i="9"/>
  <c r="W2897" i="9"/>
  <c r="W2898" i="9"/>
  <c r="W2899" i="9"/>
  <c r="W2900" i="9"/>
  <c r="W2901" i="9"/>
  <c r="W2902" i="9"/>
  <c r="W2903" i="9"/>
  <c r="W2904" i="9"/>
  <c r="W2905" i="9"/>
  <c r="W2906" i="9"/>
  <c r="W2907" i="9"/>
  <c r="W2908" i="9"/>
  <c r="W2909" i="9"/>
  <c r="W2910" i="9"/>
  <c r="W2911" i="9"/>
  <c r="W2912" i="9"/>
  <c r="W2913" i="9"/>
  <c r="W2914" i="9"/>
  <c r="W2915" i="9"/>
  <c r="W2916" i="9"/>
  <c r="W2917" i="9"/>
  <c r="W2918" i="9"/>
  <c r="W2919" i="9"/>
  <c r="W2920" i="9"/>
  <c r="W2921" i="9"/>
  <c r="W2922" i="9"/>
  <c r="W2923" i="9"/>
  <c r="W2924" i="9"/>
  <c r="W2925" i="9"/>
  <c r="W2926" i="9"/>
  <c r="W2927" i="9"/>
  <c r="W2928" i="9"/>
  <c r="W2929" i="9"/>
  <c r="W2930" i="9"/>
  <c r="W2931" i="9"/>
  <c r="W2932" i="9"/>
  <c r="W2933" i="9"/>
  <c r="W2934" i="9"/>
  <c r="W2935" i="9"/>
  <c r="W2936" i="9"/>
  <c r="W2937" i="9"/>
  <c r="W2938" i="9"/>
  <c r="W2939" i="9"/>
  <c r="W2940" i="9"/>
  <c r="W2941" i="9"/>
  <c r="W2942" i="9"/>
  <c r="W2943" i="9"/>
  <c r="W2944" i="9"/>
  <c r="W2945" i="9"/>
  <c r="W2946" i="9"/>
  <c r="W2947" i="9"/>
  <c r="W2948" i="9"/>
  <c r="W2949" i="9"/>
  <c r="W2950" i="9"/>
  <c r="W2951" i="9"/>
  <c r="W2952" i="9"/>
  <c r="W2953" i="9"/>
  <c r="W2954" i="9"/>
  <c r="W2955" i="9"/>
  <c r="W2956" i="9"/>
  <c r="W2957" i="9"/>
  <c r="W2958" i="9"/>
  <c r="W2959" i="9"/>
  <c r="W2960" i="9"/>
  <c r="W2961" i="9"/>
  <c r="W2962" i="9"/>
  <c r="W2963" i="9"/>
  <c r="W2964" i="9"/>
  <c r="W2965" i="9"/>
  <c r="W2966" i="9"/>
  <c r="W2967" i="9"/>
  <c r="W2968" i="9"/>
  <c r="W2969" i="9"/>
  <c r="W2970" i="9"/>
  <c r="W2971" i="9"/>
  <c r="W2972" i="9"/>
  <c r="W2973" i="9"/>
  <c r="W2974" i="9"/>
  <c r="W2975" i="9"/>
  <c r="W2976" i="9"/>
  <c r="W2977" i="9"/>
  <c r="W2978" i="9"/>
  <c r="W2979" i="9"/>
  <c r="W2980" i="9"/>
  <c r="W2981" i="9"/>
  <c r="W2982" i="9"/>
  <c r="W2983" i="9"/>
  <c r="W2984" i="9"/>
  <c r="W2985" i="9"/>
  <c r="W2986" i="9"/>
  <c r="W2987" i="9"/>
  <c r="W2988" i="9"/>
  <c r="W2989" i="9"/>
  <c r="W2990" i="9"/>
  <c r="W2991" i="9"/>
  <c r="W2992" i="9"/>
  <c r="W2993" i="9"/>
  <c r="W2994" i="9"/>
  <c r="W2995" i="9"/>
  <c r="W2996" i="9"/>
  <c r="W2997" i="9"/>
  <c r="W2998" i="9"/>
  <c r="W2999" i="9"/>
  <c r="W3000" i="9"/>
  <c r="W3001" i="9"/>
  <c r="W3002" i="9"/>
  <c r="W3003" i="9"/>
  <c r="W3004" i="9"/>
  <c r="W3005" i="9"/>
  <c r="W3006" i="9"/>
  <c r="W3007" i="9"/>
  <c r="W3008" i="9"/>
  <c r="W3009" i="9"/>
  <c r="W3010" i="9"/>
  <c r="W3011" i="9"/>
  <c r="W3012" i="9"/>
  <c r="W3013" i="9"/>
  <c r="W3014" i="9"/>
  <c r="W3015" i="9"/>
  <c r="W3016" i="9"/>
  <c r="W3017" i="9"/>
  <c r="W3018" i="9"/>
  <c r="W3019" i="9"/>
  <c r="W3020" i="9"/>
  <c r="W3021" i="9"/>
  <c r="W3022" i="9"/>
  <c r="W3023" i="9"/>
  <c r="W3024" i="9"/>
  <c r="W3025" i="9"/>
  <c r="W3026" i="9"/>
  <c r="W3027" i="9"/>
  <c r="W3028" i="9"/>
  <c r="W3029" i="9"/>
  <c r="W3030" i="9"/>
  <c r="W3031" i="9"/>
  <c r="W4658" i="9"/>
  <c r="W3032" i="9"/>
  <c r="W3033" i="9"/>
  <c r="W3034" i="9"/>
  <c r="W3035" i="9"/>
  <c r="W3036" i="9"/>
  <c r="W3037" i="9"/>
  <c r="W3038" i="9"/>
  <c r="W3039" i="9"/>
  <c r="W3040" i="9"/>
  <c r="W3041" i="9"/>
  <c r="W3042" i="9"/>
  <c r="W3043" i="9"/>
  <c r="W3044" i="9"/>
  <c r="W3045" i="9"/>
  <c r="W3046" i="9"/>
  <c r="W3047" i="9"/>
  <c r="W3048" i="9"/>
  <c r="W3049" i="9"/>
  <c r="W3050" i="9"/>
  <c r="W3051" i="9"/>
  <c r="W3052" i="9"/>
  <c r="W3053" i="9"/>
  <c r="W3054" i="9"/>
  <c r="W3055" i="9"/>
  <c r="W3056" i="9"/>
  <c r="W3057" i="9"/>
  <c r="W3058" i="9"/>
  <c r="W3059" i="9"/>
  <c r="W3060" i="9"/>
  <c r="W3061" i="9"/>
  <c r="W4659" i="9"/>
  <c r="W4660" i="9"/>
  <c r="W3062" i="9"/>
  <c r="W3063" i="9"/>
  <c r="W3064" i="9"/>
  <c r="W3065" i="9"/>
  <c r="W3066" i="9"/>
  <c r="W3067" i="9"/>
  <c r="W3068" i="9"/>
  <c r="W4542" i="9"/>
  <c r="W4543" i="9"/>
  <c r="W4544" i="9"/>
  <c r="W4545" i="9"/>
  <c r="W4546" i="9"/>
  <c r="W4547" i="9"/>
  <c r="W4548" i="9"/>
  <c r="W4549" i="9"/>
  <c r="W4550" i="9"/>
  <c r="W4551" i="9"/>
  <c r="W4552" i="9"/>
  <c r="W4553" i="9"/>
  <c r="W4554" i="9"/>
  <c r="W4555" i="9"/>
  <c r="W3920" i="9"/>
  <c r="W3921" i="9"/>
  <c r="W3922" i="9"/>
  <c r="W3923" i="9"/>
  <c r="W3924" i="9"/>
  <c r="W3925" i="9"/>
  <c r="W3926" i="9"/>
  <c r="W3927" i="9"/>
  <c r="W3928" i="9"/>
  <c r="W3929" i="9"/>
  <c r="W3930" i="9"/>
  <c r="W3931" i="9"/>
  <c r="W3932" i="9"/>
  <c r="W3933" i="9"/>
  <c r="W3934" i="9"/>
  <c r="W3935" i="9"/>
  <c r="W3936" i="9"/>
  <c r="W3937" i="9"/>
  <c r="W3938" i="9"/>
  <c r="W3939" i="9"/>
  <c r="W3940" i="9"/>
  <c r="W3941" i="9"/>
  <c r="W3942" i="9"/>
  <c r="W3943" i="9"/>
  <c r="W3944" i="9"/>
  <c r="W3945" i="9"/>
  <c r="W3946" i="9"/>
  <c r="W3947" i="9"/>
  <c r="W3948" i="9"/>
  <c r="W3949" i="9"/>
  <c r="W3950" i="9"/>
  <c r="W3951" i="9"/>
  <c r="W3952" i="9"/>
  <c r="W3953" i="9"/>
  <c r="W3954" i="9"/>
  <c r="W3955" i="9"/>
  <c r="W3956" i="9"/>
  <c r="W3957" i="9"/>
  <c r="W3958" i="9"/>
  <c r="W3959" i="9"/>
  <c r="W3960" i="9"/>
  <c r="W3961" i="9"/>
  <c r="W3962" i="9"/>
  <c r="W3963" i="9"/>
  <c r="W3964" i="9"/>
  <c r="W3965" i="9"/>
  <c r="W3966" i="9"/>
  <c r="W3967" i="9"/>
  <c r="W3968" i="9"/>
  <c r="W3969" i="9"/>
  <c r="W3970" i="9"/>
  <c r="W3971" i="9"/>
  <c r="W3972" i="9"/>
  <c r="W3973" i="9"/>
  <c r="W3974" i="9"/>
  <c r="W3975" i="9"/>
  <c r="W3976" i="9"/>
  <c r="W3977" i="9"/>
  <c r="W3978" i="9"/>
  <c r="W3979" i="9"/>
  <c r="W3980" i="9"/>
  <c r="W3981" i="9"/>
  <c r="W3982" i="9"/>
  <c r="W3983" i="9"/>
  <c r="W3984" i="9"/>
  <c r="W3985" i="9"/>
  <c r="W3986" i="9"/>
  <c r="W3987" i="9"/>
  <c r="W3988" i="9"/>
  <c r="W3989" i="9"/>
  <c r="W3990" i="9"/>
  <c r="W3991" i="9"/>
  <c r="W3992" i="9"/>
  <c r="W3993" i="9"/>
  <c r="W3994" i="9"/>
  <c r="W4556" i="9"/>
  <c r="W4557" i="9"/>
  <c r="W4558" i="9"/>
  <c r="W4559" i="9"/>
  <c r="W4560" i="9"/>
  <c r="W4561" i="9"/>
  <c r="W4562" i="9"/>
  <c r="W4563" i="9"/>
  <c r="W4564" i="9"/>
  <c r="W4565" i="9"/>
  <c r="W4566" i="9"/>
  <c r="W4567" i="9"/>
  <c r="W4568" i="9"/>
  <c r="W4569" i="9"/>
  <c r="W4570" i="9"/>
  <c r="W4571" i="9"/>
  <c r="W4572" i="9"/>
  <c r="W4573" i="9"/>
  <c r="W4574" i="9"/>
  <c r="W4575" i="9"/>
  <c r="W4576" i="9"/>
  <c r="W4577" i="9"/>
  <c r="W4578" i="9"/>
  <c r="W4579" i="9"/>
  <c r="W4580" i="9"/>
  <c r="W4581" i="9"/>
  <c r="W4582" i="9"/>
  <c r="W4583" i="9"/>
  <c r="W4584" i="9"/>
  <c r="W4585" i="9"/>
  <c r="W4586" i="9"/>
  <c r="W4587" i="9"/>
  <c r="W4588" i="9"/>
  <c r="W4589" i="9"/>
  <c r="W4590" i="9"/>
  <c r="W4591" i="9"/>
  <c r="W4592" i="9"/>
  <c r="W4593" i="9"/>
  <c r="W4594" i="9"/>
  <c r="W4595" i="9"/>
  <c r="W4596" i="9"/>
  <c r="W4597" i="9"/>
  <c r="W4598" i="9"/>
  <c r="W4599" i="9"/>
  <c r="W4600" i="9"/>
  <c r="W4601" i="9"/>
  <c r="W4602" i="9"/>
  <c r="W4603" i="9"/>
  <c r="W4604" i="9"/>
  <c r="W4605" i="9"/>
  <c r="W4606" i="9"/>
  <c r="W4607" i="9"/>
  <c r="W4608" i="9"/>
  <c r="W4609" i="9"/>
  <c r="W4610" i="9"/>
  <c r="W4611" i="9"/>
  <c r="W4612" i="9"/>
  <c r="W4613" i="9"/>
  <c r="W4614" i="9"/>
  <c r="W4615" i="9"/>
  <c r="W4616" i="9"/>
  <c r="W4617" i="9"/>
  <c r="W4618" i="9"/>
  <c r="W4619" i="9"/>
  <c r="W4620" i="9"/>
  <c r="W4621" i="9"/>
  <c r="W4622" i="9"/>
  <c r="W4623" i="9"/>
  <c r="W4624" i="9"/>
  <c r="W4625" i="9"/>
  <c r="W3995" i="9"/>
  <c r="W3996" i="9"/>
  <c r="W3997" i="9"/>
  <c r="W3998" i="9"/>
  <c r="W3999" i="9"/>
  <c r="W4000" i="9"/>
  <c r="W4001" i="9"/>
  <c r="W4002" i="9"/>
  <c r="W4003" i="9"/>
  <c r="W4004" i="9"/>
  <c r="W4005" i="9"/>
  <c r="W4006" i="9"/>
  <c r="W4661" i="9"/>
  <c r="W4007" i="9"/>
  <c r="W4008" i="9"/>
  <c r="W4009" i="9"/>
  <c r="W4010" i="9"/>
  <c r="W4011" i="9"/>
  <c r="W4012" i="9"/>
  <c r="W4013" i="9"/>
  <c r="W4014" i="9"/>
  <c r="W4015" i="9"/>
  <c r="W4016" i="9"/>
  <c r="W4017" i="9"/>
  <c r="W4018" i="9"/>
  <c r="W4019" i="9"/>
  <c r="W4020" i="9"/>
  <c r="W4021" i="9"/>
  <c r="W4022" i="9"/>
  <c r="W4023" i="9"/>
  <c r="W4024" i="9"/>
  <c r="W4025" i="9"/>
  <c r="W4026" i="9"/>
  <c r="W4027" i="9"/>
  <c r="W4028" i="9"/>
  <c r="W4029" i="9"/>
  <c r="W4030" i="9"/>
  <c r="W4031" i="9"/>
  <c r="W4032" i="9"/>
  <c r="W4033" i="9"/>
  <c r="W4034" i="9"/>
  <c r="W4035" i="9"/>
  <c r="W4036" i="9"/>
  <c r="W4037" i="9"/>
  <c r="W4038" i="9"/>
  <c r="W4039" i="9"/>
  <c r="W4040" i="9"/>
  <c r="W4041" i="9"/>
  <c r="W4042" i="9"/>
  <c r="W4043" i="9"/>
  <c r="W4044" i="9"/>
  <c r="W4045" i="9"/>
  <c r="W4046" i="9"/>
  <c r="W4047" i="9"/>
  <c r="W4048" i="9"/>
  <c r="W4049" i="9"/>
  <c r="W4050" i="9"/>
  <c r="W4051" i="9"/>
  <c r="W4052" i="9"/>
  <c r="W4053" i="9"/>
  <c r="W4054" i="9"/>
  <c r="W4055" i="9"/>
  <c r="W4056" i="9"/>
  <c r="W4057" i="9"/>
  <c r="W4058" i="9"/>
  <c r="W4059" i="9"/>
  <c r="W4060" i="9"/>
  <c r="W4061" i="9"/>
  <c r="W4062" i="9"/>
  <c r="W4063" i="9"/>
  <c r="W4064" i="9"/>
  <c r="W4065" i="9"/>
  <c r="W4066" i="9"/>
  <c r="W4067" i="9"/>
  <c r="W4068" i="9"/>
  <c r="W4069" i="9"/>
  <c r="W4070" i="9"/>
  <c r="W4071" i="9"/>
  <c r="W4072" i="9"/>
  <c r="W4679" i="9"/>
  <c r="W4680" i="9"/>
  <c r="W4073" i="9"/>
  <c r="W4074" i="9"/>
  <c r="W4075" i="9"/>
  <c r="W4076" i="9"/>
  <c r="W4077" i="9"/>
  <c r="W4078" i="9"/>
  <c r="W4079" i="9"/>
  <c r="W4080" i="9"/>
  <c r="W4081" i="9"/>
  <c r="W4082" i="9"/>
  <c r="W4083" i="9"/>
  <c r="W4084" i="9"/>
  <c r="W4085" i="9"/>
  <c r="W4086" i="9"/>
  <c r="W4087" i="9"/>
  <c r="W4088" i="9"/>
  <c r="W4089" i="9"/>
  <c r="W4090" i="9"/>
  <c r="W4091" i="9"/>
  <c r="W4092" i="9"/>
  <c r="W4093" i="9"/>
  <c r="W4094" i="9"/>
  <c r="W4095" i="9"/>
  <c r="W4096" i="9"/>
  <c r="W4097" i="9"/>
  <c r="W4098" i="9"/>
  <c r="W4099" i="9"/>
  <c r="W4100" i="9"/>
  <c r="W4101" i="9"/>
  <c r="W4102" i="9"/>
  <c r="W4103" i="9"/>
  <c r="W4104" i="9"/>
  <c r="W4105" i="9"/>
  <c r="W4106" i="9"/>
  <c r="W4107" i="9"/>
  <c r="W4108" i="9"/>
  <c r="W4109" i="9"/>
  <c r="W4110" i="9"/>
  <c r="W4111" i="9"/>
  <c r="W4112" i="9"/>
  <c r="W4113" i="9"/>
  <c r="W4114" i="9"/>
  <c r="W4115" i="9"/>
  <c r="W4116" i="9"/>
  <c r="W4117" i="9"/>
  <c r="W4118" i="9"/>
  <c r="W4119" i="9"/>
  <c r="W4120" i="9"/>
  <c r="W4121" i="9"/>
  <c r="W4122" i="9"/>
  <c r="W4123" i="9"/>
  <c r="W4124" i="9"/>
  <c r="W4125" i="9"/>
  <c r="W4126" i="9"/>
  <c r="W4127" i="9"/>
  <c r="W4128" i="9"/>
  <c r="W4129" i="9"/>
  <c r="W4130" i="9"/>
  <c r="W4131" i="9"/>
  <c r="W4132" i="9"/>
  <c r="W4133" i="9"/>
  <c r="W4134" i="9"/>
  <c r="W4135" i="9"/>
  <c r="W4136" i="9"/>
  <c r="W4137" i="9"/>
  <c r="W4138" i="9"/>
  <c r="W4139" i="9"/>
  <c r="W4140" i="9"/>
  <c r="W4141" i="9"/>
  <c r="W4142" i="9"/>
  <c r="W4143" i="9"/>
  <c r="W4144" i="9"/>
  <c r="W4145" i="9"/>
  <c r="W4146" i="9"/>
  <c r="W4147" i="9"/>
  <c r="W4148" i="9"/>
  <c r="W4149" i="9"/>
  <c r="W3069" i="9"/>
  <c r="W3070" i="9"/>
  <c r="W3071" i="9"/>
  <c r="W3072" i="9"/>
  <c r="W3073" i="9"/>
  <c r="W3074" i="9"/>
  <c r="W3075" i="9"/>
  <c r="W3076" i="9"/>
  <c r="W3077" i="9"/>
  <c r="W3078" i="9"/>
  <c r="W3079" i="9"/>
  <c r="W3080" i="9"/>
  <c r="W3081" i="9"/>
  <c r="W3082" i="9"/>
  <c r="W3083" i="9"/>
  <c r="W3084" i="9"/>
  <c r="W3085" i="9"/>
  <c r="W3086" i="9"/>
  <c r="W3087" i="9"/>
  <c r="W3088" i="9"/>
  <c r="W3089" i="9"/>
  <c r="W3090" i="9"/>
  <c r="W3091" i="9"/>
  <c r="W3092" i="9"/>
  <c r="W3093" i="9"/>
  <c r="W3094" i="9"/>
  <c r="W3095" i="9"/>
  <c r="W3096" i="9"/>
  <c r="W3097" i="9"/>
  <c r="W3098" i="9"/>
  <c r="W3099" i="9"/>
  <c r="W3100" i="9"/>
  <c r="W3101" i="9"/>
  <c r="W3102" i="9"/>
  <c r="W3103" i="9"/>
  <c r="W3104" i="9"/>
  <c r="W3105" i="9"/>
  <c r="W3106" i="9"/>
  <c r="W3107" i="9"/>
  <c r="W3108" i="9"/>
  <c r="W3109" i="9"/>
  <c r="W3110" i="9"/>
  <c r="W3111" i="9"/>
  <c r="W3112" i="9"/>
  <c r="W3113" i="9"/>
  <c r="W3114" i="9"/>
  <c r="W3115" i="9"/>
  <c r="W3116" i="9"/>
  <c r="W3117" i="9"/>
  <c r="W3118" i="9"/>
  <c r="W3119" i="9"/>
  <c r="W3120" i="9"/>
  <c r="W3121" i="9"/>
  <c r="W3122" i="9"/>
  <c r="W3123" i="9"/>
  <c r="W3124" i="9"/>
  <c r="W3125" i="9"/>
  <c r="W3126" i="9"/>
  <c r="W3127" i="9"/>
  <c r="W3128" i="9"/>
  <c r="W3129" i="9"/>
  <c r="W3130" i="9"/>
  <c r="W3131" i="9"/>
  <c r="W3132" i="9"/>
  <c r="W3133" i="9"/>
  <c r="W3134" i="9"/>
  <c r="W3135" i="9"/>
  <c r="W3136" i="9"/>
  <c r="W3137" i="9"/>
  <c r="W3138" i="9"/>
  <c r="W3139" i="9"/>
  <c r="W3140" i="9"/>
  <c r="W3141" i="9"/>
  <c r="W3142" i="9"/>
  <c r="W3143" i="9"/>
  <c r="W3144" i="9"/>
  <c r="W3145" i="9"/>
  <c r="W3146" i="9"/>
  <c r="W3147" i="9"/>
  <c r="W3148" i="9"/>
  <c r="W3149" i="9"/>
  <c r="W3150" i="9"/>
  <c r="W3151" i="9"/>
  <c r="W3152" i="9"/>
  <c r="W3153" i="9"/>
  <c r="W3154" i="9"/>
  <c r="W3155" i="9"/>
  <c r="W3156" i="9"/>
  <c r="W3157" i="9"/>
  <c r="W3158" i="9"/>
  <c r="W3159" i="9"/>
  <c r="W3160" i="9"/>
  <c r="W3161" i="9"/>
  <c r="W3162" i="9"/>
  <c r="W3163" i="9"/>
  <c r="W3164" i="9"/>
  <c r="W3165" i="9"/>
  <c r="W3166" i="9"/>
  <c r="W3167" i="9"/>
  <c r="W3168" i="9"/>
  <c r="W3169" i="9"/>
  <c r="W3170" i="9"/>
  <c r="W3171" i="9"/>
  <c r="W3172" i="9"/>
  <c r="W3173" i="9"/>
  <c r="W3174" i="9"/>
  <c r="W3175" i="9"/>
  <c r="W3176" i="9"/>
  <c r="W3177" i="9"/>
  <c r="W3178" i="9"/>
  <c r="W3179" i="9"/>
  <c r="W3180" i="9"/>
  <c r="W3181" i="9"/>
  <c r="W3182" i="9"/>
  <c r="W3183" i="9"/>
  <c r="W3184" i="9"/>
  <c r="W3185" i="9"/>
  <c r="W3186" i="9"/>
  <c r="W3187" i="9"/>
  <c r="W3188" i="9"/>
  <c r="W3189" i="9"/>
  <c r="W3190" i="9"/>
  <c r="W3191" i="9"/>
  <c r="W3192" i="9"/>
  <c r="W3193" i="9"/>
  <c r="W3194" i="9"/>
  <c r="W3195" i="9"/>
  <c r="W3196" i="9"/>
  <c r="W3197" i="9"/>
  <c r="W3198" i="9"/>
  <c r="W3199" i="9"/>
  <c r="W3200" i="9"/>
  <c r="W3201" i="9"/>
  <c r="W3202" i="9"/>
  <c r="W3203" i="9"/>
  <c r="W3204" i="9"/>
  <c r="W3205" i="9"/>
  <c r="W3206" i="9"/>
  <c r="W3207" i="9"/>
  <c r="W3208" i="9"/>
  <c r="W3209" i="9"/>
  <c r="W3210" i="9"/>
  <c r="W3211" i="9"/>
  <c r="W3212" i="9"/>
  <c r="W3213" i="9"/>
  <c r="W3214" i="9"/>
  <c r="W3215" i="9"/>
  <c r="W3216" i="9"/>
  <c r="W3217" i="9"/>
  <c r="W3218" i="9"/>
  <c r="W3219" i="9"/>
  <c r="W3220" i="9"/>
  <c r="W3221" i="9"/>
  <c r="W3222" i="9"/>
  <c r="W3223" i="9"/>
  <c r="W3224" i="9"/>
  <c r="W3225" i="9"/>
  <c r="W3226" i="9"/>
  <c r="W3227" i="9"/>
  <c r="W3228" i="9"/>
  <c r="W3229" i="9"/>
  <c r="W3230" i="9"/>
  <c r="W3231" i="9"/>
  <c r="W3232" i="9"/>
  <c r="W3233" i="9"/>
  <c r="W3234" i="9"/>
  <c r="W3235" i="9"/>
  <c r="W3236" i="9"/>
  <c r="W3237" i="9"/>
  <c r="W3238" i="9"/>
  <c r="W3239" i="9"/>
  <c r="W3240" i="9"/>
  <c r="W3241" i="9"/>
  <c r="W3242" i="9"/>
  <c r="W3243" i="9"/>
  <c r="W3244" i="9"/>
  <c r="W3245" i="9"/>
  <c r="W3246" i="9"/>
  <c r="W3247" i="9"/>
  <c r="W3248" i="9"/>
  <c r="W3249" i="9"/>
  <c r="W3250" i="9"/>
  <c r="W3251" i="9"/>
  <c r="W3252" i="9"/>
  <c r="W3253" i="9"/>
  <c r="W3254" i="9"/>
  <c r="W3255" i="9"/>
  <c r="W3256" i="9"/>
  <c r="W3257" i="9"/>
  <c r="W3258" i="9"/>
  <c r="W3259" i="9"/>
  <c r="W3260" i="9"/>
  <c r="W3261" i="9"/>
  <c r="W3262" i="9"/>
  <c r="W3263" i="9"/>
  <c r="W3264" i="9"/>
  <c r="W3265" i="9"/>
  <c r="W3266" i="9"/>
  <c r="W3267" i="9"/>
  <c r="W3268" i="9"/>
  <c r="W3269" i="9"/>
  <c r="W3270" i="9"/>
  <c r="W3271" i="9"/>
  <c r="W3272" i="9"/>
  <c r="W3273" i="9"/>
  <c r="W3274" i="9"/>
  <c r="W3275" i="9"/>
  <c r="W3276" i="9"/>
  <c r="W3277" i="9"/>
  <c r="W3278" i="9"/>
  <c r="W4626" i="9"/>
  <c r="W4627" i="9"/>
  <c r="W4628" i="9"/>
  <c r="W4629" i="9"/>
  <c r="W4630" i="9"/>
  <c r="W4631" i="9"/>
  <c r="W4632" i="9"/>
  <c r="W4633" i="9"/>
  <c r="W4634" i="9"/>
  <c r="W4635" i="9"/>
  <c r="W4636" i="9"/>
  <c r="W4637" i="9"/>
  <c r="W4638" i="9"/>
  <c r="W3279" i="9"/>
  <c r="W3280" i="9"/>
  <c r="W3281" i="9"/>
  <c r="W3282" i="9"/>
  <c r="W3283" i="9"/>
  <c r="W3284" i="9"/>
  <c r="W3285" i="9"/>
  <c r="W3286" i="9"/>
  <c r="W3287" i="9"/>
  <c r="W3288" i="9"/>
  <c r="W3289" i="9"/>
  <c r="W3290" i="9"/>
  <c r="W3291" i="9"/>
  <c r="W3292" i="9"/>
  <c r="W3293" i="9"/>
  <c r="W3294" i="9"/>
  <c r="W3295" i="9"/>
  <c r="W3296" i="9"/>
  <c r="W3297" i="9"/>
  <c r="W3298" i="9"/>
  <c r="W3299" i="9"/>
  <c r="W3300" i="9"/>
  <c r="W3301" i="9"/>
  <c r="W3302" i="9"/>
  <c r="W3303" i="9"/>
  <c r="W3304" i="9"/>
  <c r="W3305" i="9"/>
  <c r="W3306" i="9"/>
  <c r="W3307" i="9"/>
  <c r="W3308" i="9"/>
  <c r="W3309" i="9"/>
  <c r="W3310" i="9"/>
  <c r="W3311" i="9"/>
  <c r="W3312" i="9"/>
  <c r="W3313" i="9"/>
  <c r="W3314" i="9"/>
  <c r="W3315" i="9"/>
  <c r="W3316" i="9"/>
  <c r="W3317" i="9"/>
  <c r="W3318" i="9"/>
  <c r="W3319" i="9"/>
  <c r="W3320" i="9"/>
  <c r="W3321" i="9"/>
  <c r="W3322" i="9"/>
  <c r="W3323" i="9"/>
  <c r="W3324" i="9"/>
  <c r="W3325" i="9"/>
  <c r="W3326" i="9"/>
  <c r="W3327" i="9"/>
  <c r="W3328" i="9"/>
  <c r="W3329" i="9"/>
  <c r="W3330" i="9"/>
  <c r="W3331" i="9"/>
  <c r="W3332" i="9"/>
  <c r="W3333" i="9"/>
  <c r="W3334" i="9"/>
  <c r="W3335" i="9"/>
  <c r="W3336" i="9"/>
  <c r="W3337" i="9"/>
  <c r="W3338" i="9"/>
  <c r="W3339" i="9"/>
  <c r="W3340" i="9"/>
  <c r="W3341" i="9"/>
  <c r="W3342" i="9"/>
  <c r="W3343" i="9"/>
  <c r="W3344" i="9"/>
  <c r="W3345" i="9"/>
  <c r="W3346" i="9"/>
  <c r="W3347" i="9"/>
  <c r="W3348" i="9"/>
  <c r="W3349" i="9"/>
  <c r="W3350" i="9"/>
  <c r="W3351" i="9"/>
  <c r="W3352" i="9"/>
  <c r="W3353" i="9"/>
  <c r="W3354" i="9"/>
  <c r="W3355" i="9"/>
  <c r="W3356" i="9"/>
  <c r="W3357" i="9"/>
  <c r="W3358" i="9"/>
  <c r="W3359" i="9"/>
  <c r="W3360" i="9"/>
  <c r="W3361" i="9"/>
  <c r="W3362" i="9"/>
  <c r="W3363" i="9"/>
  <c r="W3364" i="9"/>
  <c r="W3365" i="9"/>
  <c r="W3366" i="9"/>
  <c r="W3367" i="9"/>
  <c r="W3368" i="9"/>
  <c r="W3369" i="9"/>
  <c r="W3370" i="9"/>
  <c r="W3371" i="9"/>
  <c r="W3372" i="9"/>
  <c r="W3373" i="9"/>
  <c r="W3374" i="9"/>
  <c r="W3375" i="9"/>
  <c r="W3376" i="9"/>
  <c r="W3377" i="9"/>
  <c r="W3378" i="9"/>
  <c r="W3379" i="9"/>
  <c r="W3380" i="9"/>
  <c r="W3381" i="9"/>
  <c r="W3382" i="9"/>
  <c r="W3383" i="9"/>
  <c r="W3384" i="9"/>
  <c r="W3385" i="9"/>
  <c r="W3386" i="9"/>
  <c r="W3387" i="9"/>
  <c r="W3388" i="9"/>
  <c r="W3389" i="9"/>
  <c r="W3390" i="9"/>
  <c r="W3391" i="9"/>
  <c r="W3392" i="9"/>
  <c r="W3393" i="9"/>
  <c r="W3394" i="9"/>
  <c r="W3395" i="9"/>
  <c r="W3396" i="9"/>
  <c r="W3397" i="9"/>
  <c r="W3398" i="9"/>
  <c r="W3399" i="9"/>
  <c r="W3400" i="9"/>
  <c r="W3401" i="9"/>
  <c r="W3402" i="9"/>
  <c r="W3403" i="9"/>
  <c r="W3404" i="9"/>
  <c r="W3405" i="9"/>
  <c r="W3406" i="9"/>
  <c r="W3407" i="9"/>
  <c r="W3408" i="9"/>
  <c r="W3409" i="9"/>
  <c r="W3410" i="9"/>
  <c r="W3411" i="9"/>
  <c r="W3412" i="9"/>
  <c r="W3413" i="9"/>
  <c r="W3414" i="9"/>
  <c r="W3415" i="9"/>
  <c r="W3416" i="9"/>
  <c r="W3417" i="9"/>
  <c r="W3418" i="9"/>
  <c r="W3419" i="9"/>
  <c r="W3420" i="9"/>
  <c r="W3421" i="9"/>
  <c r="W3422" i="9"/>
  <c r="W3423" i="9"/>
  <c r="W3424" i="9"/>
  <c r="W3425" i="9"/>
  <c r="W3426" i="9"/>
  <c r="W3427" i="9"/>
  <c r="W3428" i="9"/>
  <c r="W3429" i="9"/>
  <c r="W3430" i="9"/>
  <c r="W3431" i="9"/>
  <c r="W3432" i="9"/>
  <c r="W3433" i="9"/>
  <c r="W3434" i="9"/>
  <c r="W3435" i="9"/>
  <c r="W3436" i="9"/>
  <c r="W3437" i="9"/>
  <c r="W3438" i="9"/>
  <c r="W3439" i="9"/>
  <c r="W3440" i="9"/>
  <c r="W3441" i="9"/>
  <c r="W3442" i="9"/>
  <c r="W3443" i="9"/>
  <c r="W3444" i="9"/>
  <c r="W3445" i="9"/>
  <c r="W3446" i="9"/>
  <c r="W3447" i="9"/>
  <c r="W3448" i="9"/>
  <c r="W3449" i="9"/>
  <c r="W3450" i="9"/>
  <c r="W3451" i="9"/>
  <c r="W3452" i="9"/>
  <c r="W3453" i="9"/>
  <c r="W3454" i="9"/>
  <c r="W3455" i="9"/>
  <c r="W3456" i="9"/>
  <c r="W3457" i="9"/>
  <c r="W3458" i="9"/>
  <c r="W3459" i="9"/>
  <c r="W3460" i="9"/>
  <c r="W3461" i="9"/>
  <c r="W3462" i="9"/>
  <c r="W3463" i="9"/>
  <c r="W3464" i="9"/>
  <c r="W3465" i="9"/>
  <c r="W3466" i="9"/>
  <c r="W3467" i="9"/>
  <c r="W3468" i="9"/>
  <c r="W3469" i="9"/>
  <c r="W3470" i="9"/>
  <c r="W3471" i="9"/>
  <c r="W3472" i="9"/>
  <c r="W3473" i="9"/>
  <c r="W3474" i="9"/>
  <c r="W3475" i="9"/>
  <c r="W3476" i="9"/>
  <c r="W3477" i="9"/>
  <c r="W3478" i="9"/>
  <c r="W3479" i="9"/>
  <c r="W3480" i="9"/>
  <c r="W3481" i="9"/>
  <c r="W3482" i="9"/>
  <c r="W3483" i="9"/>
  <c r="W3484" i="9"/>
  <c r="W3485" i="9"/>
  <c r="W3486" i="9"/>
  <c r="W3487" i="9"/>
  <c r="W3488" i="9"/>
  <c r="W3489" i="9"/>
  <c r="W3490" i="9"/>
  <c r="W3491" i="9"/>
  <c r="W3492" i="9"/>
  <c r="W3493" i="9"/>
  <c r="W3494" i="9"/>
  <c r="W3495" i="9"/>
  <c r="W3496" i="9"/>
  <c r="W3497" i="9"/>
  <c r="W3498" i="9"/>
  <c r="W3499" i="9"/>
  <c r="W3500" i="9"/>
  <c r="W3501" i="9"/>
  <c r="W3502" i="9"/>
  <c r="W3503" i="9"/>
  <c r="W3504" i="9"/>
  <c r="W3505" i="9"/>
  <c r="W3506" i="9"/>
  <c r="W3507" i="9"/>
  <c r="W3508" i="9"/>
  <c r="W3509" i="9"/>
  <c r="W3510" i="9"/>
  <c r="W3511" i="9"/>
  <c r="W3512" i="9"/>
  <c r="W3513" i="9"/>
  <c r="W3514" i="9"/>
  <c r="W3515" i="9"/>
  <c r="W3516" i="9"/>
  <c r="W3517" i="9"/>
  <c r="W3518" i="9"/>
  <c r="W3519" i="9"/>
  <c r="W3520" i="9"/>
  <c r="W3521" i="9"/>
  <c r="W3522" i="9"/>
  <c r="W3523" i="9"/>
  <c r="W3524" i="9"/>
  <c r="W3525" i="9"/>
  <c r="W3526" i="9"/>
  <c r="W3527" i="9"/>
  <c r="W3528" i="9"/>
  <c r="W3529" i="9"/>
  <c r="W3530" i="9"/>
  <c r="W3531" i="9"/>
  <c r="W3532" i="9"/>
  <c r="W3533" i="9"/>
  <c r="W3534" i="9"/>
  <c r="W3535" i="9"/>
  <c r="W3536" i="9"/>
  <c r="W3537" i="9"/>
  <c r="W3538" i="9"/>
  <c r="W3539" i="9"/>
  <c r="W3540" i="9"/>
  <c r="W3541" i="9"/>
  <c r="W3542" i="9"/>
  <c r="W3543" i="9"/>
  <c r="W3544" i="9"/>
  <c r="W3545" i="9"/>
  <c r="W3546" i="9"/>
  <c r="W3547" i="9"/>
  <c r="W3548" i="9"/>
  <c r="W3549" i="9"/>
  <c r="W3550" i="9"/>
  <c r="W3551" i="9"/>
  <c r="W3552" i="9"/>
  <c r="W3553" i="9"/>
  <c r="W3554" i="9"/>
  <c r="W3555" i="9"/>
  <c r="W3556" i="9"/>
  <c r="W3557" i="9"/>
  <c r="W3558" i="9"/>
  <c r="W3559" i="9"/>
  <c r="W3560" i="9"/>
  <c r="W3561" i="9"/>
  <c r="W3562" i="9"/>
  <c r="W3563" i="9"/>
  <c r="W3564" i="9"/>
  <c r="W3565" i="9"/>
  <c r="W3566" i="9"/>
  <c r="W3567" i="9"/>
  <c r="W3568" i="9"/>
  <c r="W3569" i="9"/>
  <c r="W3570" i="9"/>
  <c r="W3571" i="9"/>
  <c r="W3572" i="9"/>
  <c r="W3573" i="9"/>
  <c r="W3574" i="9"/>
  <c r="W3575" i="9"/>
  <c r="W3576" i="9"/>
  <c r="W3577" i="9"/>
  <c r="W3578" i="9"/>
  <c r="W3579" i="9"/>
  <c r="W3580" i="9"/>
  <c r="W3581" i="9"/>
  <c r="W3582" i="9"/>
  <c r="W3583" i="9"/>
  <c r="W3584" i="9"/>
  <c r="W3585" i="9"/>
  <c r="W3586" i="9"/>
  <c r="W3587" i="9"/>
  <c r="W3588" i="9"/>
  <c r="W3589" i="9"/>
  <c r="W3590" i="9"/>
  <c r="W3591" i="9"/>
  <c r="W3592" i="9"/>
  <c r="W3593" i="9"/>
  <c r="W3594" i="9"/>
  <c r="W4150" i="9"/>
  <c r="W4151" i="9"/>
  <c r="W4152" i="9"/>
  <c r="W4153" i="9"/>
  <c r="W4154" i="9"/>
  <c r="W4155" i="9"/>
  <c r="Y4156" i="9"/>
  <c r="Y4157" i="9"/>
  <c r="Y3595" i="9"/>
  <c r="Y3596" i="9"/>
  <c r="Y3597" i="9"/>
  <c r="Y3598" i="9"/>
  <c r="Y3599" i="9"/>
  <c r="Y3600" i="9"/>
  <c r="Y3601" i="9"/>
  <c r="Y3602" i="9"/>
  <c r="Y3603" i="9"/>
  <c r="Y3604" i="9"/>
  <c r="Y3605" i="9"/>
  <c r="Y3606" i="9"/>
  <c r="Y3607" i="9"/>
  <c r="Y3608" i="9"/>
  <c r="Y3609" i="9"/>
  <c r="Y3610" i="9"/>
  <c r="Y3611" i="9"/>
  <c r="Y3612" i="9"/>
  <c r="Y3613" i="9"/>
  <c r="Y3614" i="9"/>
  <c r="Y3615" i="9"/>
  <c r="Y3616" i="9"/>
  <c r="Y3617" i="9"/>
  <c r="Y3618" i="9"/>
  <c r="Y3619" i="9"/>
  <c r="Y3620" i="9"/>
  <c r="Y3621" i="9"/>
  <c r="Y3622" i="9"/>
  <c r="Y3623" i="9"/>
  <c r="Y3624" i="9"/>
  <c r="Y3625" i="9"/>
  <c r="Y3626" i="9"/>
  <c r="Y3627" i="9"/>
  <c r="Y3628" i="9"/>
  <c r="Y3629" i="9"/>
  <c r="Y3630" i="9"/>
  <c r="Y3631" i="9"/>
  <c r="Y3632" i="9"/>
  <c r="Y3633" i="9"/>
  <c r="Y3634" i="9"/>
  <c r="Y3635" i="9"/>
  <c r="Y3636" i="9"/>
  <c r="Y3637" i="9"/>
  <c r="Y3638" i="9"/>
  <c r="Y3639" i="9"/>
  <c r="Y3640" i="9"/>
  <c r="Y3641" i="9"/>
  <c r="Y3642" i="9"/>
  <c r="Y3643" i="9"/>
  <c r="Y3644" i="9"/>
  <c r="Y3645" i="9"/>
  <c r="Y3646" i="9"/>
  <c r="Y3647" i="9"/>
  <c r="Y3648" i="9"/>
  <c r="Y3649" i="9"/>
  <c r="Y3650" i="9"/>
  <c r="Y3651" i="9"/>
  <c r="Y3652" i="9"/>
  <c r="Y3653" i="9"/>
  <c r="Y3654" i="9"/>
  <c r="Y3655" i="9"/>
  <c r="Y3656" i="9"/>
  <c r="Y3657" i="9"/>
  <c r="Y3658" i="9"/>
  <c r="Y3659" i="9"/>
  <c r="Y3660" i="9"/>
  <c r="Y3661" i="9"/>
  <c r="Y3662" i="9"/>
  <c r="Y3663" i="9"/>
  <c r="Y3664" i="9"/>
  <c r="Y3665" i="9"/>
  <c r="Y3666" i="9"/>
  <c r="Y3667" i="9"/>
  <c r="Y3668" i="9"/>
  <c r="Y3669" i="9"/>
  <c r="Y3670" i="9"/>
  <c r="Y3671" i="9"/>
  <c r="Y3672" i="9"/>
  <c r="Y3673" i="9"/>
  <c r="Y3674" i="9"/>
  <c r="Y3675" i="9"/>
  <c r="Y3676" i="9"/>
  <c r="Y3677" i="9"/>
  <c r="Y3678" i="9"/>
  <c r="Y3679" i="9"/>
  <c r="Y3680" i="9"/>
  <c r="Y3681" i="9"/>
  <c r="Y3682" i="9"/>
  <c r="Y3683" i="9"/>
  <c r="Y3684" i="9"/>
  <c r="Y3685" i="9"/>
  <c r="Y3686" i="9"/>
  <c r="Y3687" i="9"/>
  <c r="Y3688" i="9"/>
  <c r="Y3689" i="9"/>
  <c r="Y3690" i="9"/>
  <c r="Y3691" i="9"/>
  <c r="Y3692" i="9"/>
  <c r="Y3693" i="9"/>
  <c r="Y4158" i="9"/>
  <c r="Y4159" i="9"/>
  <c r="Y4160" i="9"/>
  <c r="Y4161" i="9"/>
  <c r="Y4162" i="9"/>
  <c r="Y4163" i="9"/>
  <c r="Y4164" i="9"/>
  <c r="Y4165" i="9"/>
  <c r="Y4166" i="9"/>
  <c r="Y4167" i="9"/>
  <c r="Y4168" i="9"/>
  <c r="Y4169" i="9"/>
  <c r="Y4170" i="9"/>
  <c r="Y4171" i="9"/>
  <c r="Y4172" i="9"/>
  <c r="Y4173" i="9"/>
  <c r="Y4174" i="9"/>
  <c r="Y4175" i="9"/>
  <c r="Y4176" i="9"/>
  <c r="Y4177" i="9"/>
  <c r="Y4178" i="9"/>
  <c r="Y4179" i="9"/>
  <c r="Y4180" i="9"/>
  <c r="Y4181" i="9"/>
  <c r="Y4182" i="9"/>
  <c r="Y3694" i="9"/>
  <c r="Y3695" i="9"/>
  <c r="Y4183" i="9"/>
  <c r="Y4681" i="9"/>
  <c r="Y4682" i="9"/>
  <c r="Y4683" i="9"/>
  <c r="Y4684" i="9"/>
  <c r="Y4685" i="9"/>
  <c r="Y4686" i="9"/>
  <c r="Y4662" i="9"/>
  <c r="Y4639" i="9"/>
  <c r="Y4663" i="9"/>
  <c r="Y4664" i="9"/>
  <c r="Y4665" i="9"/>
  <c r="Y4666" i="9"/>
  <c r="Y4667" i="9"/>
  <c r="Y4668" i="9"/>
  <c r="Y4669" i="9"/>
  <c r="Y4670" i="9"/>
  <c r="Y4671" i="9"/>
  <c r="Y4672" i="9"/>
  <c r="Y4673" i="9"/>
  <c r="Y4674" i="9"/>
  <c r="Y4675" i="9"/>
  <c r="Y4184" i="9"/>
  <c r="Y4185" i="9"/>
  <c r="Y4687" i="9"/>
  <c r="Y4688" i="9"/>
  <c r="Y4689" i="9"/>
  <c r="Y4690" i="9"/>
  <c r="Y4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4186" i="9"/>
  <c r="Y4187" i="9"/>
  <c r="Y4188" i="9"/>
  <c r="Y4189" i="9"/>
  <c r="Y3696" i="9"/>
  <c r="Y3697" i="9"/>
  <c r="Y3698" i="9"/>
  <c r="Y4190" i="9"/>
  <c r="Y4691" i="9"/>
  <c r="Y4692" i="9"/>
  <c r="Y4693" i="9"/>
  <c r="Y4694" i="9"/>
  <c r="Y4695" i="9"/>
  <c r="Y4696" i="9"/>
  <c r="Y4697" i="9"/>
  <c r="Y4698" i="9"/>
  <c r="Y4191" i="9"/>
  <c r="Y4192" i="9"/>
  <c r="Y4193" i="9"/>
  <c r="Y4194" i="9"/>
  <c r="Y4195" i="9"/>
  <c r="Y4196" i="9"/>
  <c r="Y4197" i="9"/>
  <c r="Y4198" i="9"/>
  <c r="Y4199" i="9"/>
  <c r="Y4200" i="9"/>
  <c r="Y4201" i="9"/>
  <c r="Y4202" i="9"/>
  <c r="Y4203" i="9"/>
  <c r="Y4204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Y104" i="9"/>
  <c r="Y105" i="9"/>
  <c r="Y106" i="9"/>
  <c r="Y107" i="9"/>
  <c r="Y108" i="9"/>
  <c r="Y109" i="9"/>
  <c r="Y110" i="9"/>
  <c r="Y111" i="9"/>
  <c r="Y112" i="9"/>
  <c r="Y113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6" i="9"/>
  <c r="Y127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0" i="9"/>
  <c r="Y141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5" i="9"/>
  <c r="Y156" i="9"/>
  <c r="Y157" i="9"/>
  <c r="Y158" i="9"/>
  <c r="Y159" i="9"/>
  <c r="Y160" i="9"/>
  <c r="Y161" i="9"/>
  <c r="Y162" i="9"/>
  <c r="Y163" i="9"/>
  <c r="Y164" i="9"/>
  <c r="Y165" i="9"/>
  <c r="Y166" i="9"/>
  <c r="Y167" i="9"/>
  <c r="Y168" i="9"/>
  <c r="Y169" i="9"/>
  <c r="Y170" i="9"/>
  <c r="Y171" i="9"/>
  <c r="Y172" i="9"/>
  <c r="Y173" i="9"/>
  <c r="Y174" i="9"/>
  <c r="Y175" i="9"/>
  <c r="Y176" i="9"/>
  <c r="Y177" i="9"/>
  <c r="Y178" i="9"/>
  <c r="Y179" i="9"/>
  <c r="Y180" i="9"/>
  <c r="Y181" i="9"/>
  <c r="Y182" i="9"/>
  <c r="Y183" i="9"/>
  <c r="Y184" i="9"/>
  <c r="Y185" i="9"/>
  <c r="Y4205" i="9"/>
  <c r="Y4206" i="9"/>
  <c r="Y4207" i="9"/>
  <c r="Y4208" i="9"/>
  <c r="Y4209" i="9"/>
  <c r="Y4210" i="9"/>
  <c r="Y4211" i="9"/>
  <c r="Y4212" i="9"/>
  <c r="Y4213" i="9"/>
  <c r="Y4214" i="9"/>
  <c r="Y4215" i="9"/>
  <c r="Y4216" i="9"/>
  <c r="Y4217" i="9"/>
  <c r="Y4218" i="9"/>
  <c r="Y4219" i="9"/>
  <c r="Y4220" i="9"/>
  <c r="Y4221" i="9"/>
  <c r="Y3699" i="9"/>
  <c r="Y3700" i="9"/>
  <c r="Y3701" i="9"/>
  <c r="Y3702" i="9"/>
  <c r="Y3703" i="9"/>
  <c r="Y3704" i="9"/>
  <c r="Y3705" i="9"/>
  <c r="Y3706" i="9"/>
  <c r="Y3707" i="9"/>
  <c r="Y3708" i="9"/>
  <c r="Y3709" i="9"/>
  <c r="Y3710" i="9"/>
  <c r="Y3711" i="9"/>
  <c r="Y3712" i="9"/>
  <c r="Y3713" i="9"/>
  <c r="Y3714" i="9"/>
  <c r="Y3715" i="9"/>
  <c r="Y3716" i="9"/>
  <c r="Y3717" i="9"/>
  <c r="Y3718" i="9"/>
  <c r="Y3719" i="9"/>
  <c r="Y3720" i="9"/>
  <c r="Y3721" i="9"/>
  <c r="Y3722" i="9"/>
  <c r="Y3723" i="9"/>
  <c r="Y3724" i="9"/>
  <c r="Y3725" i="9"/>
  <c r="Y3726" i="9"/>
  <c r="Y3727" i="9"/>
  <c r="Y3728" i="9"/>
  <c r="Y3729" i="9"/>
  <c r="Y3730" i="9"/>
  <c r="Y3731" i="9"/>
  <c r="Y3732" i="9"/>
  <c r="Y3733" i="9"/>
  <c r="Y3734" i="9"/>
  <c r="Y3735" i="9"/>
  <c r="Y3736" i="9"/>
  <c r="Y3737" i="9"/>
  <c r="Y3738" i="9"/>
  <c r="Y3739" i="9"/>
  <c r="Y3740" i="9"/>
  <c r="Y3741" i="9"/>
  <c r="Y3742" i="9"/>
  <c r="Y3743" i="9"/>
  <c r="Y3744" i="9"/>
  <c r="Y3745" i="9"/>
  <c r="Y3746" i="9"/>
  <c r="Y3747" i="9"/>
  <c r="Y3748" i="9"/>
  <c r="Y3749" i="9"/>
  <c r="Y3750" i="9"/>
  <c r="Y3751" i="9"/>
  <c r="Y3752" i="9"/>
  <c r="Y3753" i="9"/>
  <c r="Y3754" i="9"/>
  <c r="Y3755" i="9"/>
  <c r="Y3756" i="9"/>
  <c r="Y3757" i="9"/>
  <c r="Y3758" i="9"/>
  <c r="Y3759" i="9"/>
  <c r="Y3760" i="9"/>
  <c r="Y3761" i="9"/>
  <c r="Y3762" i="9"/>
  <c r="Y3763" i="9"/>
  <c r="Y3764" i="9"/>
  <c r="Y3765" i="9"/>
  <c r="Y3766" i="9"/>
  <c r="Y3767" i="9"/>
  <c r="Y3768" i="9"/>
  <c r="Y3769" i="9"/>
  <c r="Y3770" i="9"/>
  <c r="Y3771" i="9"/>
  <c r="Y3772" i="9"/>
  <c r="Y3773" i="9"/>
  <c r="Y3774" i="9"/>
  <c r="Y3775" i="9"/>
  <c r="Y3776" i="9"/>
  <c r="Y3777" i="9"/>
  <c r="Y3778" i="9"/>
  <c r="Y3779" i="9"/>
  <c r="Y3780" i="9"/>
  <c r="Y3781" i="9"/>
  <c r="Y3782" i="9"/>
  <c r="Y3783" i="9"/>
  <c r="Y3784" i="9"/>
  <c r="Y4222" i="9"/>
  <c r="Y4699" i="9"/>
  <c r="Y4700" i="9"/>
  <c r="Y4223" i="9"/>
  <c r="Y4224" i="9"/>
  <c r="Y4225" i="9"/>
  <c r="Y4226" i="9"/>
  <c r="Y4227" i="9"/>
  <c r="Y4228" i="9"/>
  <c r="Y4229" i="9"/>
  <c r="Y4230" i="9"/>
  <c r="Y3785" i="9"/>
  <c r="Y3786" i="9"/>
  <c r="Y3787" i="9"/>
  <c r="Y3788" i="9"/>
  <c r="Y3789" i="9"/>
  <c r="Y3790" i="9"/>
  <c r="Y3791" i="9"/>
  <c r="Y3792" i="9"/>
  <c r="Y3793" i="9"/>
  <c r="Y3794" i="9"/>
  <c r="Y3795" i="9"/>
  <c r="Y3796" i="9"/>
  <c r="Y3797" i="9"/>
  <c r="Y3798" i="9"/>
  <c r="Y4701" i="9"/>
  <c r="Y4702" i="9"/>
  <c r="Y4703" i="9"/>
  <c r="Y4704" i="9"/>
  <c r="Y4705" i="9"/>
  <c r="Y4706" i="9"/>
  <c r="Y4707" i="9"/>
  <c r="Y4708" i="9"/>
  <c r="Y4709" i="9"/>
  <c r="Y4710" i="9"/>
  <c r="Y4711" i="9"/>
  <c r="Y4712" i="9"/>
  <c r="Y4713" i="9"/>
  <c r="Y4714" i="9"/>
  <c r="Y4715" i="9"/>
  <c r="Y4716" i="9"/>
  <c r="Y4717" i="9"/>
  <c r="Y4718" i="9"/>
  <c r="Y4719" i="9"/>
  <c r="Y4720" i="9"/>
  <c r="Y4721" i="9"/>
  <c r="Y4722" i="9"/>
  <c r="Y4723" i="9"/>
  <c r="Y4724" i="9"/>
  <c r="Y4725" i="9"/>
  <c r="Y4726" i="9"/>
  <c r="Y4727" i="9"/>
  <c r="Y4728" i="9"/>
  <c r="Y4729" i="9"/>
  <c r="Y4730" i="9"/>
  <c r="Y4231" i="9"/>
  <c r="Y4232" i="9"/>
  <c r="Y4233" i="9"/>
  <c r="Y4234" i="9"/>
  <c r="Y4235" i="9"/>
  <c r="Y4236" i="9"/>
  <c r="Y4237" i="9"/>
  <c r="Y4238" i="9"/>
  <c r="Y4239" i="9"/>
  <c r="Y4240" i="9"/>
  <c r="Y4241" i="9"/>
  <c r="Y4242" i="9"/>
  <c r="Y4243" i="9"/>
  <c r="Y4244" i="9"/>
  <c r="Y4245" i="9"/>
  <c r="Y4246" i="9"/>
  <c r="Y4247" i="9"/>
  <c r="Y4248" i="9"/>
  <c r="Y4249" i="9"/>
  <c r="Y4250" i="9"/>
  <c r="Y4251" i="9"/>
  <c r="Y4252" i="9"/>
  <c r="Y4253" i="9"/>
  <c r="Y4254" i="9"/>
  <c r="Y4255" i="9"/>
  <c r="Y4256" i="9"/>
  <c r="Y4257" i="9"/>
  <c r="Y4258" i="9"/>
  <c r="Y4259" i="9"/>
  <c r="Y4260" i="9"/>
  <c r="Y4261" i="9"/>
  <c r="Y4262" i="9"/>
  <c r="Y4263" i="9"/>
  <c r="Y4264" i="9"/>
  <c r="Y4265" i="9"/>
  <c r="Y4266" i="9"/>
  <c r="Y4267" i="9"/>
  <c r="Y4268" i="9"/>
  <c r="Y4269" i="9"/>
  <c r="Y4270" i="9"/>
  <c r="Y4271" i="9"/>
  <c r="Y4272" i="9"/>
  <c r="Y4273" i="9"/>
  <c r="Y4274" i="9"/>
  <c r="Y4275" i="9"/>
  <c r="Y4276" i="9"/>
  <c r="Y4277" i="9"/>
  <c r="Y4278" i="9"/>
  <c r="Y4279" i="9"/>
  <c r="Y4280" i="9"/>
  <c r="Y4281" i="9"/>
  <c r="Y4282" i="9"/>
  <c r="Y4283" i="9"/>
  <c r="Y4284" i="9"/>
  <c r="Y4285" i="9"/>
  <c r="Y4286" i="9"/>
  <c r="Y4287" i="9"/>
  <c r="Y4288" i="9"/>
  <c r="Y4289" i="9"/>
  <c r="Y4290" i="9"/>
  <c r="Y4291" i="9"/>
  <c r="Y4292" i="9"/>
  <c r="Y4293" i="9"/>
  <c r="Y4294" i="9"/>
  <c r="Y4295" i="9"/>
  <c r="Y4296" i="9"/>
  <c r="Y4297" i="9"/>
  <c r="Y4298" i="9"/>
  <c r="Y4299" i="9"/>
  <c r="Y4300" i="9"/>
  <c r="Y4301" i="9"/>
  <c r="Y4302" i="9"/>
  <c r="Y4303" i="9"/>
  <c r="Y4304" i="9"/>
  <c r="Y4305" i="9"/>
  <c r="Y4306" i="9"/>
  <c r="Y4307" i="9"/>
  <c r="Y4308" i="9"/>
  <c r="Y4309" i="9"/>
  <c r="Y4310" i="9"/>
  <c r="Y4311" i="9"/>
  <c r="Y4312" i="9"/>
  <c r="Y4313" i="9"/>
  <c r="Y4314" i="9"/>
  <c r="Y4315" i="9"/>
  <c r="Y4316" i="9"/>
  <c r="Y4317" i="9"/>
  <c r="Y4318" i="9"/>
  <c r="Y4319" i="9"/>
  <c r="Y4320" i="9"/>
  <c r="Y4321" i="9"/>
  <c r="Y4322" i="9"/>
  <c r="Y4323" i="9"/>
  <c r="Y4324" i="9"/>
  <c r="Y4325" i="9"/>
  <c r="Y4326" i="9"/>
  <c r="Y4327" i="9"/>
  <c r="Y4328" i="9"/>
  <c r="Y4329" i="9"/>
  <c r="Y4330" i="9"/>
  <c r="Y4331" i="9"/>
  <c r="Y4332" i="9"/>
  <c r="Y4333" i="9"/>
  <c r="Y4334" i="9"/>
  <c r="Y4335" i="9"/>
  <c r="Y4336" i="9"/>
  <c r="Y4337" i="9"/>
  <c r="Y4338" i="9"/>
  <c r="Y4339" i="9"/>
  <c r="Y4340" i="9"/>
  <c r="Y4341" i="9"/>
  <c r="Y4342" i="9"/>
  <c r="Y4343" i="9"/>
  <c r="Y4344" i="9"/>
  <c r="Y4345" i="9"/>
  <c r="Y4346" i="9"/>
  <c r="Y4347" i="9"/>
  <c r="Y4348" i="9"/>
  <c r="Y4349" i="9"/>
  <c r="Y4350" i="9"/>
  <c r="Y4351" i="9"/>
  <c r="Y4352" i="9"/>
  <c r="Y4353" i="9"/>
  <c r="Y4354" i="9"/>
  <c r="Y4355" i="9"/>
  <c r="Y4356" i="9"/>
  <c r="Y4357" i="9"/>
  <c r="Y4358" i="9"/>
  <c r="Y4359" i="9"/>
  <c r="Y4360" i="9"/>
  <c r="Y4361" i="9"/>
  <c r="Y4362" i="9"/>
  <c r="Y4363" i="9"/>
  <c r="Y4364" i="9"/>
  <c r="Y4365" i="9"/>
  <c r="Y4366" i="9"/>
  <c r="Y4367" i="9"/>
  <c r="Y4368" i="9"/>
  <c r="Y4369" i="9"/>
  <c r="Y4370" i="9"/>
  <c r="Y4371" i="9"/>
  <c r="Y4372" i="9"/>
  <c r="Y4373" i="9"/>
  <c r="Y4374" i="9"/>
  <c r="Y4375" i="9"/>
  <c r="Y4376" i="9"/>
  <c r="Y4377" i="9"/>
  <c r="Y4378" i="9"/>
  <c r="Y4379" i="9"/>
  <c r="Y4380" i="9"/>
  <c r="Y4381" i="9"/>
  <c r="Y4382" i="9"/>
  <c r="Y4383" i="9"/>
  <c r="Y4384" i="9"/>
  <c r="Y4385" i="9"/>
  <c r="Y4386" i="9"/>
  <c r="Y4387" i="9"/>
  <c r="Y4388" i="9"/>
  <c r="Y4389" i="9"/>
  <c r="Y4390" i="9"/>
  <c r="Y4676" i="9"/>
  <c r="Y4677" i="9"/>
  <c r="Y4678" i="9"/>
  <c r="Y4391" i="9"/>
  <c r="Y4392" i="9"/>
  <c r="Y4393" i="9"/>
  <c r="Y4394" i="9"/>
  <c r="Y4395" i="9"/>
  <c r="Y4396" i="9"/>
  <c r="Y4397" i="9"/>
  <c r="Y4398" i="9"/>
  <c r="Y4399" i="9"/>
  <c r="Y4400" i="9"/>
  <c r="Y4401" i="9"/>
  <c r="Y4402" i="9"/>
  <c r="Y4403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05" i="9"/>
  <c r="Y206" i="9"/>
  <c r="Y207" i="9"/>
  <c r="Y208" i="9"/>
  <c r="Y209" i="9"/>
  <c r="Y210" i="9"/>
  <c r="Y211" i="9"/>
  <c r="Y212" i="9"/>
  <c r="Y213" i="9"/>
  <c r="Y214" i="9"/>
  <c r="Y215" i="9"/>
  <c r="Y216" i="9"/>
  <c r="Y217" i="9"/>
  <c r="Y218" i="9"/>
  <c r="Y219" i="9"/>
  <c r="Y220" i="9"/>
  <c r="Y221" i="9"/>
  <c r="Y222" i="9"/>
  <c r="Y223" i="9"/>
  <c r="Y22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285" i="9"/>
  <c r="Y286" i="9"/>
  <c r="Y287" i="9"/>
  <c r="Y288" i="9"/>
  <c r="Y289" i="9"/>
  <c r="Y290" i="9"/>
  <c r="Y291" i="9"/>
  <c r="Y292" i="9"/>
  <c r="Y293" i="9"/>
  <c r="Y294" i="9"/>
  <c r="Y295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345" i="9"/>
  <c r="Y346" i="9"/>
  <c r="Y347" i="9"/>
  <c r="Y348" i="9"/>
  <c r="Y349" i="9"/>
  <c r="Y350" i="9"/>
  <c r="Y351" i="9"/>
  <c r="Y352" i="9"/>
  <c r="Y353" i="9"/>
  <c r="Y354" i="9"/>
  <c r="Y355" i="9"/>
  <c r="Y356" i="9"/>
  <c r="Y357" i="9"/>
  <c r="Y358" i="9"/>
  <c r="Y359" i="9"/>
  <c r="Y360" i="9"/>
  <c r="Y361" i="9"/>
  <c r="Y362" i="9"/>
  <c r="Y363" i="9"/>
  <c r="Y364" i="9"/>
  <c r="Y365" i="9"/>
  <c r="Y366" i="9"/>
  <c r="Y367" i="9"/>
  <c r="Y368" i="9"/>
  <c r="Y369" i="9"/>
  <c r="Y370" i="9"/>
  <c r="Y371" i="9"/>
  <c r="Y372" i="9"/>
  <c r="Y373" i="9"/>
  <c r="Y374" i="9"/>
  <c r="Y375" i="9"/>
  <c r="Y376" i="9"/>
  <c r="Y377" i="9"/>
  <c r="Y378" i="9"/>
  <c r="Y379" i="9"/>
  <c r="Y380" i="9"/>
  <c r="Y381" i="9"/>
  <c r="Y382" i="9"/>
  <c r="Y383" i="9"/>
  <c r="Y384" i="9"/>
  <c r="Y385" i="9"/>
  <c r="Y386" i="9"/>
  <c r="Y387" i="9"/>
  <c r="Y388" i="9"/>
  <c r="Y389" i="9"/>
  <c r="Y390" i="9"/>
  <c r="Y391" i="9"/>
  <c r="Y392" i="9"/>
  <c r="Y393" i="9"/>
  <c r="Y394" i="9"/>
  <c r="Y395" i="9"/>
  <c r="Y396" i="9"/>
  <c r="Y397" i="9"/>
  <c r="Y398" i="9"/>
  <c r="Y399" i="9"/>
  <c r="Y400" i="9"/>
  <c r="Y401" i="9"/>
  <c r="Y402" i="9"/>
  <c r="Y403" i="9"/>
  <c r="Y404" i="9"/>
  <c r="Y405" i="9"/>
  <c r="Y406" i="9"/>
  <c r="Y407" i="9"/>
  <c r="Y408" i="9"/>
  <c r="Y409" i="9"/>
  <c r="Y410" i="9"/>
  <c r="Y411" i="9"/>
  <c r="Y412" i="9"/>
  <c r="Y413" i="9"/>
  <c r="Y414" i="9"/>
  <c r="Y415" i="9"/>
  <c r="Y416" i="9"/>
  <c r="Y417" i="9"/>
  <c r="Y418" i="9"/>
  <c r="Y419" i="9"/>
  <c r="Y420" i="9"/>
  <c r="Y421" i="9"/>
  <c r="Y422" i="9"/>
  <c r="Y423" i="9"/>
  <c r="Y424" i="9"/>
  <c r="Y425" i="9"/>
  <c r="Y426" i="9"/>
  <c r="Y427" i="9"/>
  <c r="Y428" i="9"/>
  <c r="Y429" i="9"/>
  <c r="Y430" i="9"/>
  <c r="Y431" i="9"/>
  <c r="Y432" i="9"/>
  <c r="Y433" i="9"/>
  <c r="Y434" i="9"/>
  <c r="Y435" i="9"/>
  <c r="Y436" i="9"/>
  <c r="Y437" i="9"/>
  <c r="Y438" i="9"/>
  <c r="Y439" i="9"/>
  <c r="Y440" i="9"/>
  <c r="Y441" i="9"/>
  <c r="Y442" i="9"/>
  <c r="Y443" i="9"/>
  <c r="Y4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Y565" i="9"/>
  <c r="Y566" i="9"/>
  <c r="Y567" i="9"/>
  <c r="Y568" i="9"/>
  <c r="Y569" i="9"/>
  <c r="Y570" i="9"/>
  <c r="Y571" i="9"/>
  <c r="Y572" i="9"/>
  <c r="Y573" i="9"/>
  <c r="Y574" i="9"/>
  <c r="Y575" i="9"/>
  <c r="Y576" i="9"/>
  <c r="Y577" i="9"/>
  <c r="Y578" i="9"/>
  <c r="Y579" i="9"/>
  <c r="Y580" i="9"/>
  <c r="Y581" i="9"/>
  <c r="Y582" i="9"/>
  <c r="Y583" i="9"/>
  <c r="Y584" i="9"/>
  <c r="Y585" i="9"/>
  <c r="Y586" i="9"/>
  <c r="Y587" i="9"/>
  <c r="Y588" i="9"/>
  <c r="Y589" i="9"/>
  <c r="Y590" i="9"/>
  <c r="Y591" i="9"/>
  <c r="Y592" i="9"/>
  <c r="Y593" i="9"/>
  <c r="Y594" i="9"/>
  <c r="Y595" i="9"/>
  <c r="Y596" i="9"/>
  <c r="Y597" i="9"/>
  <c r="Y598" i="9"/>
  <c r="Y599" i="9"/>
  <c r="Y600" i="9"/>
  <c r="Y601" i="9"/>
  <c r="Y602" i="9"/>
  <c r="Y603" i="9"/>
  <c r="Y604" i="9"/>
  <c r="Y605" i="9"/>
  <c r="Y606" i="9"/>
  <c r="Y607" i="9"/>
  <c r="Y608" i="9"/>
  <c r="Y609" i="9"/>
  <c r="Y610" i="9"/>
  <c r="Y611" i="9"/>
  <c r="Y612" i="9"/>
  <c r="Y613" i="9"/>
  <c r="Y614" i="9"/>
  <c r="Y615" i="9"/>
  <c r="Y616" i="9"/>
  <c r="Y617" i="9"/>
  <c r="Y618" i="9"/>
  <c r="Y619" i="9"/>
  <c r="Y620" i="9"/>
  <c r="Y621" i="9"/>
  <c r="Y622" i="9"/>
  <c r="Y623" i="9"/>
  <c r="Y624" i="9"/>
  <c r="Y625" i="9"/>
  <c r="Y626" i="9"/>
  <c r="Y627" i="9"/>
  <c r="Y628" i="9"/>
  <c r="Y629" i="9"/>
  <c r="Y630" i="9"/>
  <c r="Y631" i="9"/>
  <c r="Y632" i="9"/>
  <c r="Y633" i="9"/>
  <c r="Y634" i="9"/>
  <c r="Y635" i="9"/>
  <c r="Y636" i="9"/>
  <c r="Y637" i="9"/>
  <c r="Y638" i="9"/>
  <c r="Y639" i="9"/>
  <c r="Y640" i="9"/>
  <c r="Y641" i="9"/>
  <c r="Y642" i="9"/>
  <c r="Y643" i="9"/>
  <c r="Y644" i="9"/>
  <c r="Y645" i="9"/>
  <c r="Y646" i="9"/>
  <c r="Y647" i="9"/>
  <c r="Y648" i="9"/>
  <c r="Y649" i="9"/>
  <c r="Y650" i="9"/>
  <c r="Y651" i="9"/>
  <c r="Y652" i="9"/>
  <c r="Y653" i="9"/>
  <c r="Y654" i="9"/>
  <c r="Y655" i="9"/>
  <c r="Y656" i="9"/>
  <c r="Y657" i="9"/>
  <c r="Y658" i="9"/>
  <c r="Y659" i="9"/>
  <c r="Y660" i="9"/>
  <c r="Y661" i="9"/>
  <c r="Y662" i="9"/>
  <c r="Y663" i="9"/>
  <c r="Y664" i="9"/>
  <c r="Y665" i="9"/>
  <c r="Y666" i="9"/>
  <c r="Y667" i="9"/>
  <c r="Y668" i="9"/>
  <c r="Y669" i="9"/>
  <c r="Y670" i="9"/>
  <c r="Y671" i="9"/>
  <c r="Y672" i="9"/>
  <c r="Y673" i="9"/>
  <c r="Y674" i="9"/>
  <c r="Y675" i="9"/>
  <c r="Y676" i="9"/>
  <c r="Y677" i="9"/>
  <c r="Y678" i="9"/>
  <c r="Y679" i="9"/>
  <c r="Y680" i="9"/>
  <c r="Y681" i="9"/>
  <c r="Y682" i="9"/>
  <c r="Y683" i="9"/>
  <c r="Y684" i="9"/>
  <c r="Y685" i="9"/>
  <c r="Y686" i="9"/>
  <c r="Y687" i="9"/>
  <c r="Y688" i="9"/>
  <c r="Y689" i="9"/>
  <c r="Y690" i="9"/>
  <c r="Y691" i="9"/>
  <c r="Y692" i="9"/>
  <c r="Y693" i="9"/>
  <c r="Y694" i="9"/>
  <c r="Y695" i="9"/>
  <c r="Y696" i="9"/>
  <c r="Y697" i="9"/>
  <c r="Y698" i="9"/>
  <c r="Y699" i="9"/>
  <c r="Y700" i="9"/>
  <c r="Y701" i="9"/>
  <c r="Y702" i="9"/>
  <c r="Y703" i="9"/>
  <c r="Y704" i="9"/>
  <c r="Y705" i="9"/>
  <c r="Y706" i="9"/>
  <c r="Y707" i="9"/>
  <c r="Y708" i="9"/>
  <c r="Y709" i="9"/>
  <c r="Y710" i="9"/>
  <c r="Y711" i="9"/>
  <c r="Y712" i="9"/>
  <c r="Y713" i="9"/>
  <c r="Y714" i="9"/>
  <c r="Y715" i="9"/>
  <c r="Y716" i="9"/>
  <c r="Y717" i="9"/>
  <c r="Y718" i="9"/>
  <c r="Y719" i="9"/>
  <c r="Y720" i="9"/>
  <c r="Y721" i="9"/>
  <c r="Y722" i="9"/>
  <c r="Y723" i="9"/>
  <c r="Y724" i="9"/>
  <c r="Y725" i="9"/>
  <c r="Y726" i="9"/>
  <c r="Y727" i="9"/>
  <c r="Y728" i="9"/>
  <c r="Y729" i="9"/>
  <c r="Y730" i="9"/>
  <c r="Y731" i="9"/>
  <c r="Y732" i="9"/>
  <c r="Y733" i="9"/>
  <c r="Y734" i="9"/>
  <c r="Y735" i="9"/>
  <c r="Y736" i="9"/>
  <c r="Y737" i="9"/>
  <c r="Y738" i="9"/>
  <c r="Y739" i="9"/>
  <c r="Y740" i="9"/>
  <c r="Y741" i="9"/>
  <c r="Y742" i="9"/>
  <c r="Y743" i="9"/>
  <c r="Y744" i="9"/>
  <c r="Y745" i="9"/>
  <c r="Y746" i="9"/>
  <c r="Y747" i="9"/>
  <c r="Y748" i="9"/>
  <c r="Y749" i="9"/>
  <c r="Y750" i="9"/>
  <c r="Y751" i="9"/>
  <c r="Y752" i="9"/>
  <c r="Y753" i="9"/>
  <c r="Y754" i="9"/>
  <c r="Y755" i="9"/>
  <c r="Y756" i="9"/>
  <c r="Y757" i="9"/>
  <c r="Y758" i="9"/>
  <c r="Y759" i="9"/>
  <c r="Y760" i="9"/>
  <c r="Y761" i="9"/>
  <c r="Y762" i="9"/>
  <c r="Y763" i="9"/>
  <c r="Y764" i="9"/>
  <c r="Y765" i="9"/>
  <c r="Y766" i="9"/>
  <c r="Y767" i="9"/>
  <c r="Y768" i="9"/>
  <c r="Y769" i="9"/>
  <c r="Y770" i="9"/>
  <c r="Y771" i="9"/>
  <c r="Y772" i="9"/>
  <c r="Y773" i="9"/>
  <c r="Y774" i="9"/>
  <c r="Y775" i="9"/>
  <c r="Y776" i="9"/>
  <c r="Y777" i="9"/>
  <c r="Y778" i="9"/>
  <c r="Y779" i="9"/>
  <c r="Y780" i="9"/>
  <c r="Y781" i="9"/>
  <c r="Y782" i="9"/>
  <c r="Y783" i="9"/>
  <c r="Y784" i="9"/>
  <c r="Y785" i="9"/>
  <c r="Y786" i="9"/>
  <c r="Y787" i="9"/>
  <c r="Y788" i="9"/>
  <c r="Y789" i="9"/>
  <c r="Y790" i="9"/>
  <c r="Y791" i="9"/>
  <c r="Y792" i="9"/>
  <c r="Y793" i="9"/>
  <c r="Y794" i="9"/>
  <c r="Y795" i="9"/>
  <c r="Y796" i="9"/>
  <c r="Y797" i="9"/>
  <c r="Y798" i="9"/>
  <c r="Y799" i="9"/>
  <c r="Y800" i="9"/>
  <c r="Y801" i="9"/>
  <c r="Y802" i="9"/>
  <c r="Y803" i="9"/>
  <c r="Y804" i="9"/>
  <c r="Y805" i="9"/>
  <c r="Y806" i="9"/>
  <c r="Y807" i="9"/>
  <c r="Y808" i="9"/>
  <c r="Y809" i="9"/>
  <c r="Y810" i="9"/>
  <c r="Y811" i="9"/>
  <c r="Y812" i="9"/>
  <c r="Y813" i="9"/>
  <c r="Y814" i="9"/>
  <c r="Y815" i="9"/>
  <c r="Y816" i="9"/>
  <c r="Y817" i="9"/>
  <c r="Y818" i="9"/>
  <c r="Y819" i="9"/>
  <c r="Y820" i="9"/>
  <c r="Y821" i="9"/>
  <c r="Y822" i="9"/>
  <c r="Y823" i="9"/>
  <c r="Y824" i="9"/>
  <c r="Y825" i="9"/>
  <c r="Y826" i="9"/>
  <c r="Y827" i="9"/>
  <c r="Y828" i="9"/>
  <c r="Y829" i="9"/>
  <c r="Y830" i="9"/>
  <c r="Y831" i="9"/>
  <c r="Y832" i="9"/>
  <c r="Y833" i="9"/>
  <c r="Y834" i="9"/>
  <c r="Y835" i="9"/>
  <c r="Y836" i="9"/>
  <c r="Y837" i="9"/>
  <c r="Y838" i="9"/>
  <c r="Y839" i="9"/>
  <c r="Y840" i="9"/>
  <c r="Y841" i="9"/>
  <c r="Y842" i="9"/>
  <c r="Y843" i="9"/>
  <c r="Y844" i="9"/>
  <c r="Y845" i="9"/>
  <c r="Y846" i="9"/>
  <c r="Y847" i="9"/>
  <c r="Y848" i="9"/>
  <c r="Y849" i="9"/>
  <c r="Y850" i="9"/>
  <c r="Y851" i="9"/>
  <c r="Y852" i="9"/>
  <c r="Y853" i="9"/>
  <c r="Y854" i="9"/>
  <c r="Y855" i="9"/>
  <c r="Y856" i="9"/>
  <c r="Y857" i="9"/>
  <c r="Y858" i="9"/>
  <c r="Y859" i="9"/>
  <c r="Y860" i="9"/>
  <c r="Y861" i="9"/>
  <c r="Y862" i="9"/>
  <c r="Y863" i="9"/>
  <c r="Y864" i="9"/>
  <c r="Y865" i="9"/>
  <c r="Y866" i="9"/>
  <c r="Y867" i="9"/>
  <c r="Y868" i="9"/>
  <c r="Y869" i="9"/>
  <c r="Y870" i="9"/>
  <c r="Y871" i="9"/>
  <c r="Y872" i="9"/>
  <c r="Y873" i="9"/>
  <c r="Y874" i="9"/>
  <c r="Y875" i="9"/>
  <c r="Y876" i="9"/>
  <c r="Y877" i="9"/>
  <c r="Y878" i="9"/>
  <c r="Y879" i="9"/>
  <c r="Y880" i="9"/>
  <c r="Y881" i="9"/>
  <c r="Y882" i="9"/>
  <c r="Y883" i="9"/>
  <c r="Y884" i="9"/>
  <c r="Y885" i="9"/>
  <c r="Y886" i="9"/>
  <c r="Y887" i="9"/>
  <c r="Y888" i="9"/>
  <c r="Y889" i="9"/>
  <c r="Y890" i="9"/>
  <c r="Y891" i="9"/>
  <c r="Y892" i="9"/>
  <c r="Y893" i="9"/>
  <c r="Y894" i="9"/>
  <c r="Y895" i="9"/>
  <c r="Y896" i="9"/>
  <c r="Y897" i="9"/>
  <c r="Y898" i="9"/>
  <c r="Y899" i="9"/>
  <c r="Y900" i="9"/>
  <c r="Y901" i="9"/>
  <c r="Y902" i="9"/>
  <c r="Y903" i="9"/>
  <c r="Y904" i="9"/>
  <c r="Y905" i="9"/>
  <c r="Y906" i="9"/>
  <c r="Y907" i="9"/>
  <c r="Y908" i="9"/>
  <c r="Y909" i="9"/>
  <c r="Y910" i="9"/>
  <c r="Y911" i="9"/>
  <c r="Y912" i="9"/>
  <c r="Y913" i="9"/>
  <c r="Y914" i="9"/>
  <c r="Y915" i="9"/>
  <c r="Y916" i="9"/>
  <c r="Y917" i="9"/>
  <c r="Y918" i="9"/>
  <c r="Y919" i="9"/>
  <c r="Y920" i="9"/>
  <c r="Y921" i="9"/>
  <c r="Y922" i="9"/>
  <c r="Y923" i="9"/>
  <c r="Y924" i="9"/>
  <c r="Y925" i="9"/>
  <c r="Y926" i="9"/>
  <c r="Y927" i="9"/>
  <c r="Y928" i="9"/>
  <c r="Y929" i="9"/>
  <c r="Y930" i="9"/>
  <c r="Y931" i="9"/>
  <c r="Y932" i="9"/>
  <c r="Y933" i="9"/>
  <c r="Y934" i="9"/>
  <c r="Y935" i="9"/>
  <c r="Y936" i="9"/>
  <c r="Y937" i="9"/>
  <c r="Y938" i="9"/>
  <c r="Y939" i="9"/>
  <c r="Y940" i="9"/>
  <c r="Y941" i="9"/>
  <c r="Y942" i="9"/>
  <c r="Y943" i="9"/>
  <c r="Y944" i="9"/>
  <c r="Y945" i="9"/>
  <c r="Y946" i="9"/>
  <c r="Y947" i="9"/>
  <c r="Y948" i="9"/>
  <c r="Y949" i="9"/>
  <c r="Y950" i="9"/>
  <c r="Y951" i="9"/>
  <c r="Y952" i="9"/>
  <c r="Y953" i="9"/>
  <c r="Y954" i="9"/>
  <c r="Y955" i="9"/>
  <c r="Y956" i="9"/>
  <c r="Y957" i="9"/>
  <c r="Y958" i="9"/>
  <c r="Y959" i="9"/>
  <c r="Y960" i="9"/>
  <c r="Y961" i="9"/>
  <c r="Y962" i="9"/>
  <c r="Y963" i="9"/>
  <c r="Y964" i="9"/>
  <c r="Y965" i="9"/>
  <c r="Y966" i="9"/>
  <c r="Y967" i="9"/>
  <c r="Y968" i="9"/>
  <c r="Y969" i="9"/>
  <c r="Y970" i="9"/>
  <c r="Y971" i="9"/>
  <c r="Y972" i="9"/>
  <c r="Y973" i="9"/>
  <c r="Y974" i="9"/>
  <c r="Y975" i="9"/>
  <c r="Y976" i="9"/>
  <c r="Y977" i="9"/>
  <c r="Y978" i="9"/>
  <c r="Y979" i="9"/>
  <c r="Y980" i="9"/>
  <c r="Y981" i="9"/>
  <c r="Y982" i="9"/>
  <c r="Y983" i="9"/>
  <c r="Y984" i="9"/>
  <c r="Y985" i="9"/>
  <c r="Y986" i="9"/>
  <c r="Y987" i="9"/>
  <c r="Y988" i="9"/>
  <c r="Y989" i="9"/>
  <c r="Y990" i="9"/>
  <c r="Y991" i="9"/>
  <c r="Y992" i="9"/>
  <c r="Y993" i="9"/>
  <c r="Y994" i="9"/>
  <c r="Y995" i="9"/>
  <c r="Y996" i="9"/>
  <c r="Y997" i="9"/>
  <c r="Y998" i="9"/>
  <c r="Y999" i="9"/>
  <c r="Y1000" i="9"/>
  <c r="Y1001" i="9"/>
  <c r="Y1002" i="9"/>
  <c r="Y1003" i="9"/>
  <c r="Y1004" i="9"/>
  <c r="Y1005" i="9"/>
  <c r="Y1006" i="9"/>
  <c r="Y1007" i="9"/>
  <c r="Y1008" i="9"/>
  <c r="Y1009" i="9"/>
  <c r="Y1010" i="9"/>
  <c r="Y1011" i="9"/>
  <c r="Y1012" i="9"/>
  <c r="Y1013" i="9"/>
  <c r="Y1014" i="9"/>
  <c r="Y1015" i="9"/>
  <c r="Y1016" i="9"/>
  <c r="Y1017" i="9"/>
  <c r="Y1018" i="9"/>
  <c r="Y1019" i="9"/>
  <c r="Y1020" i="9"/>
  <c r="Y1021" i="9"/>
  <c r="Y1022" i="9"/>
  <c r="Y1023" i="9"/>
  <c r="Y1024" i="9"/>
  <c r="Y1025" i="9"/>
  <c r="Y1026" i="9"/>
  <c r="Y1027" i="9"/>
  <c r="Y1028" i="9"/>
  <c r="Y1029" i="9"/>
  <c r="Y1030" i="9"/>
  <c r="Y1031" i="9"/>
  <c r="Y1032" i="9"/>
  <c r="Y1033" i="9"/>
  <c r="Y1034" i="9"/>
  <c r="Y1035" i="9"/>
  <c r="Y1036" i="9"/>
  <c r="Y1037" i="9"/>
  <c r="Y1038" i="9"/>
  <c r="Y1039" i="9"/>
  <c r="Y1040" i="9"/>
  <c r="Y1041" i="9"/>
  <c r="Y1042" i="9"/>
  <c r="Y1043" i="9"/>
  <c r="Y1044" i="9"/>
  <c r="Y1045" i="9"/>
  <c r="Y1046" i="9"/>
  <c r="Y1047" i="9"/>
  <c r="Y1048" i="9"/>
  <c r="Y1049" i="9"/>
  <c r="Y1050" i="9"/>
  <c r="Y1051" i="9"/>
  <c r="Y1052" i="9"/>
  <c r="Y1053" i="9"/>
  <c r="Y1054" i="9"/>
  <c r="Y1055" i="9"/>
  <c r="Y1056" i="9"/>
  <c r="Y1057" i="9"/>
  <c r="Y1058" i="9"/>
  <c r="Y1059" i="9"/>
  <c r="Y1060" i="9"/>
  <c r="Y1061" i="9"/>
  <c r="Y1062" i="9"/>
  <c r="Y1063" i="9"/>
  <c r="Y1064" i="9"/>
  <c r="Y1065" i="9"/>
  <c r="Y1066" i="9"/>
  <c r="Y1067" i="9"/>
  <c r="Y1068" i="9"/>
  <c r="Y1069" i="9"/>
  <c r="Y1070" i="9"/>
  <c r="Y1071" i="9"/>
  <c r="Y1072" i="9"/>
  <c r="Y1073" i="9"/>
  <c r="Y1074" i="9"/>
  <c r="Y1075" i="9"/>
  <c r="Y1076" i="9"/>
  <c r="Y1077" i="9"/>
  <c r="Y1078" i="9"/>
  <c r="Y1079" i="9"/>
  <c r="Y1080" i="9"/>
  <c r="Y1081" i="9"/>
  <c r="Y1082" i="9"/>
  <c r="Y1083" i="9"/>
  <c r="Y1084" i="9"/>
  <c r="Y1085" i="9"/>
  <c r="Y1086" i="9"/>
  <c r="Y1087" i="9"/>
  <c r="Y1088" i="9"/>
  <c r="Y1089" i="9"/>
  <c r="Y1090" i="9"/>
  <c r="Y1091" i="9"/>
  <c r="Y1092" i="9"/>
  <c r="Y1093" i="9"/>
  <c r="Y1094" i="9"/>
  <c r="Y1095" i="9"/>
  <c r="Y1096" i="9"/>
  <c r="Y1097" i="9"/>
  <c r="Y1098" i="9"/>
  <c r="Y1099" i="9"/>
  <c r="Y1100" i="9"/>
  <c r="Y1101" i="9"/>
  <c r="Y1102" i="9"/>
  <c r="Y1103" i="9"/>
  <c r="Y1104" i="9"/>
  <c r="Y1105" i="9"/>
  <c r="Y1106" i="9"/>
  <c r="Y1107" i="9"/>
  <c r="Y1108" i="9"/>
  <c r="Y1109" i="9"/>
  <c r="Y1110" i="9"/>
  <c r="Y1111" i="9"/>
  <c r="Y1112" i="9"/>
  <c r="Y1113" i="9"/>
  <c r="Y1114" i="9"/>
  <c r="Y1115" i="9"/>
  <c r="Y1116" i="9"/>
  <c r="Y1117" i="9"/>
  <c r="Y1118" i="9"/>
  <c r="Y1119" i="9"/>
  <c r="Y1120" i="9"/>
  <c r="Y1121" i="9"/>
  <c r="Y1122" i="9"/>
  <c r="Y1123" i="9"/>
  <c r="Y1124" i="9"/>
  <c r="Y1125" i="9"/>
  <c r="Y1126" i="9"/>
  <c r="Y1127" i="9"/>
  <c r="Y1128" i="9"/>
  <c r="Y1129" i="9"/>
  <c r="Y1130" i="9"/>
  <c r="Y1131" i="9"/>
  <c r="Y1132" i="9"/>
  <c r="Y1133" i="9"/>
  <c r="Y1134" i="9"/>
  <c r="Y1135" i="9"/>
  <c r="Y1136" i="9"/>
  <c r="Y1137" i="9"/>
  <c r="Y1138" i="9"/>
  <c r="Y1139" i="9"/>
  <c r="Y1140" i="9"/>
  <c r="Y1141" i="9"/>
  <c r="Y1142" i="9"/>
  <c r="Y1143" i="9"/>
  <c r="Y1144" i="9"/>
  <c r="Y1145" i="9"/>
  <c r="Y1146" i="9"/>
  <c r="Y1147" i="9"/>
  <c r="Y1148" i="9"/>
  <c r="Y1149" i="9"/>
  <c r="Y1150" i="9"/>
  <c r="Y1151" i="9"/>
  <c r="Y1152" i="9"/>
  <c r="Y1153" i="9"/>
  <c r="Y1154" i="9"/>
  <c r="Y1155" i="9"/>
  <c r="Y1156" i="9"/>
  <c r="Y1157" i="9"/>
  <c r="Y1158" i="9"/>
  <c r="Y1159" i="9"/>
  <c r="Y1160" i="9"/>
  <c r="Y1161" i="9"/>
  <c r="Y1162" i="9"/>
  <c r="Y1163" i="9"/>
  <c r="Y1164" i="9"/>
  <c r="Y1165" i="9"/>
  <c r="Y1166" i="9"/>
  <c r="Y1167" i="9"/>
  <c r="Y1168" i="9"/>
  <c r="Y1169" i="9"/>
  <c r="Y1170" i="9"/>
  <c r="Y1171" i="9"/>
  <c r="Y1172" i="9"/>
  <c r="Y1173" i="9"/>
  <c r="Y1174" i="9"/>
  <c r="Y1175" i="9"/>
  <c r="Y1176" i="9"/>
  <c r="Y1177" i="9"/>
  <c r="Y1178" i="9"/>
  <c r="Y1179" i="9"/>
  <c r="Y1180" i="9"/>
  <c r="Y1181" i="9"/>
  <c r="Y1182" i="9"/>
  <c r="Y1183" i="9"/>
  <c r="Y1184" i="9"/>
  <c r="Y1185" i="9"/>
  <c r="Y1186" i="9"/>
  <c r="Y1187" i="9"/>
  <c r="Y1188" i="9"/>
  <c r="Y1189" i="9"/>
  <c r="Y1190" i="9"/>
  <c r="Y1191" i="9"/>
  <c r="Y1192" i="9"/>
  <c r="Y1193" i="9"/>
  <c r="Y1194" i="9"/>
  <c r="Y1195" i="9"/>
  <c r="Y1196" i="9"/>
  <c r="Y1197" i="9"/>
  <c r="Y1198" i="9"/>
  <c r="Y1199" i="9"/>
  <c r="Y1200" i="9"/>
  <c r="Y1201" i="9"/>
  <c r="Y1202" i="9"/>
  <c r="Y1203" i="9"/>
  <c r="Y1204" i="9"/>
  <c r="Y1205" i="9"/>
  <c r="Y1206" i="9"/>
  <c r="Y1207" i="9"/>
  <c r="Y1208" i="9"/>
  <c r="Y1209" i="9"/>
  <c r="Y1210" i="9"/>
  <c r="Y1211" i="9"/>
  <c r="Y1212" i="9"/>
  <c r="Y1213" i="9"/>
  <c r="Y1214" i="9"/>
  <c r="Y1215" i="9"/>
  <c r="Y1216" i="9"/>
  <c r="Y1217" i="9"/>
  <c r="Y1218" i="9"/>
  <c r="Y1219" i="9"/>
  <c r="Y1220" i="9"/>
  <c r="Y1221" i="9"/>
  <c r="Y1222" i="9"/>
  <c r="Y1223" i="9"/>
  <c r="Y1224" i="9"/>
  <c r="Y1225" i="9"/>
  <c r="Y1226" i="9"/>
  <c r="Y1227" i="9"/>
  <c r="Y1228" i="9"/>
  <c r="Y1229" i="9"/>
  <c r="Y1230" i="9"/>
  <c r="Y1231" i="9"/>
  <c r="Y1232" i="9"/>
  <c r="Y1233" i="9"/>
  <c r="Y1234" i="9"/>
  <c r="Y1235" i="9"/>
  <c r="Y1236" i="9"/>
  <c r="Y1237" i="9"/>
  <c r="Y1238" i="9"/>
  <c r="Y1239" i="9"/>
  <c r="Y1240" i="9"/>
  <c r="Y1241" i="9"/>
  <c r="Y1242" i="9"/>
  <c r="Y1243" i="9"/>
  <c r="Y1244" i="9"/>
  <c r="Y1245" i="9"/>
  <c r="Y1246" i="9"/>
  <c r="Y1247" i="9"/>
  <c r="Y1248" i="9"/>
  <c r="Y1249" i="9"/>
  <c r="Y1250" i="9"/>
  <c r="Y1251" i="9"/>
  <c r="Y1252" i="9"/>
  <c r="Y1253" i="9"/>
  <c r="Y1254" i="9"/>
  <c r="Y1255" i="9"/>
  <c r="Y1256" i="9"/>
  <c r="Y1257" i="9"/>
  <c r="Y1258" i="9"/>
  <c r="Y1259" i="9"/>
  <c r="Y1260" i="9"/>
  <c r="Y1261" i="9"/>
  <c r="Y1262" i="9"/>
  <c r="Y1263" i="9"/>
  <c r="Y1264" i="9"/>
  <c r="Y1265" i="9"/>
  <c r="Y1266" i="9"/>
  <c r="Y1267" i="9"/>
  <c r="Y1268" i="9"/>
  <c r="Y1269" i="9"/>
  <c r="Y1270" i="9"/>
  <c r="Y1271" i="9"/>
  <c r="Y1272" i="9"/>
  <c r="Y1273" i="9"/>
  <c r="Y1274" i="9"/>
  <c r="Y1275" i="9"/>
  <c r="Y1276" i="9"/>
  <c r="Y1277" i="9"/>
  <c r="Y1278" i="9"/>
  <c r="Y1279" i="9"/>
  <c r="Y1280" i="9"/>
  <c r="Y1281" i="9"/>
  <c r="Y1282" i="9"/>
  <c r="Y1283" i="9"/>
  <c r="Y1284" i="9"/>
  <c r="Y1285" i="9"/>
  <c r="Y1286" i="9"/>
  <c r="Y1287" i="9"/>
  <c r="Y1288" i="9"/>
  <c r="Y1289" i="9"/>
  <c r="Y1290" i="9"/>
  <c r="Y1291" i="9"/>
  <c r="Y1292" i="9"/>
  <c r="Y1293" i="9"/>
  <c r="Y1294" i="9"/>
  <c r="Y1295" i="9"/>
  <c r="Y1296" i="9"/>
  <c r="Y1297" i="9"/>
  <c r="Y1298" i="9"/>
  <c r="Y1299" i="9"/>
  <c r="Y1300" i="9"/>
  <c r="Y1301" i="9"/>
  <c r="Y1302" i="9"/>
  <c r="Y1303" i="9"/>
  <c r="Y1304" i="9"/>
  <c r="Y1305" i="9"/>
  <c r="Y1306" i="9"/>
  <c r="Y1307" i="9"/>
  <c r="Y1308" i="9"/>
  <c r="Y1309" i="9"/>
  <c r="Y1310" i="9"/>
  <c r="Y1311" i="9"/>
  <c r="Y1312" i="9"/>
  <c r="Y1313" i="9"/>
  <c r="Y1314" i="9"/>
  <c r="Y1315" i="9"/>
  <c r="Y1316" i="9"/>
  <c r="Y1317" i="9"/>
  <c r="Y1318" i="9"/>
  <c r="Y1319" i="9"/>
  <c r="Y1320" i="9"/>
  <c r="Y1321" i="9"/>
  <c r="Y1322" i="9"/>
  <c r="Y1323" i="9"/>
  <c r="Y1324" i="9"/>
  <c r="Y1325" i="9"/>
  <c r="Y1326" i="9"/>
  <c r="Y1327" i="9"/>
  <c r="Y1328" i="9"/>
  <c r="Y1329" i="9"/>
  <c r="Y1330" i="9"/>
  <c r="Y1331" i="9"/>
  <c r="Y1332" i="9"/>
  <c r="Y1333" i="9"/>
  <c r="Y1334" i="9"/>
  <c r="Y1335" i="9"/>
  <c r="Y1336" i="9"/>
  <c r="Y1337" i="9"/>
  <c r="Y1338" i="9"/>
  <c r="Y1339" i="9"/>
  <c r="Y1340" i="9"/>
  <c r="Y1341" i="9"/>
  <c r="Y1342" i="9"/>
  <c r="Y1343" i="9"/>
  <c r="Y1344" i="9"/>
  <c r="Y1345" i="9"/>
  <c r="Y1346" i="9"/>
  <c r="Y1347" i="9"/>
  <c r="Y1348" i="9"/>
  <c r="Y1349" i="9"/>
  <c r="Y1350" i="9"/>
  <c r="Y1351" i="9"/>
  <c r="Y1352" i="9"/>
  <c r="Y1353" i="9"/>
  <c r="Y1354" i="9"/>
  <c r="Y1355" i="9"/>
  <c r="Y1356" i="9"/>
  <c r="Y1357" i="9"/>
  <c r="Y1358" i="9"/>
  <c r="Y1359" i="9"/>
  <c r="Y1360" i="9"/>
  <c r="Y1361" i="9"/>
  <c r="Y1362" i="9"/>
  <c r="Y1363" i="9"/>
  <c r="Y1364" i="9"/>
  <c r="Y1365" i="9"/>
  <c r="Y1366" i="9"/>
  <c r="Y1367" i="9"/>
  <c r="Y1368" i="9"/>
  <c r="Y1369" i="9"/>
  <c r="Y1370" i="9"/>
  <c r="Y1371" i="9"/>
  <c r="Y1372" i="9"/>
  <c r="Y1373" i="9"/>
  <c r="Y1374" i="9"/>
  <c r="Y1375" i="9"/>
  <c r="Y1376" i="9"/>
  <c r="Y1377" i="9"/>
  <c r="Y1378" i="9"/>
  <c r="Y1379" i="9"/>
  <c r="Y1380" i="9"/>
  <c r="Y1381" i="9"/>
  <c r="Y1382" i="9"/>
  <c r="Y1383" i="9"/>
  <c r="Y1384" i="9"/>
  <c r="Y1385" i="9"/>
  <c r="Y1386" i="9"/>
  <c r="Y1387" i="9"/>
  <c r="Y1388" i="9"/>
  <c r="Y1389" i="9"/>
  <c r="Y1390" i="9"/>
  <c r="Y1391" i="9"/>
  <c r="Y1392" i="9"/>
  <c r="Y1393" i="9"/>
  <c r="Y1394" i="9"/>
  <c r="Y1395" i="9"/>
  <c r="Y1396" i="9"/>
  <c r="Y1397" i="9"/>
  <c r="Y1398" i="9"/>
  <c r="Y1399" i="9"/>
  <c r="Y1400" i="9"/>
  <c r="Y1401" i="9"/>
  <c r="Y1402" i="9"/>
  <c r="Y1403" i="9"/>
  <c r="Y1404" i="9"/>
  <c r="Y1405" i="9"/>
  <c r="Y1406" i="9"/>
  <c r="Y1407" i="9"/>
  <c r="Y1408" i="9"/>
  <c r="Y1409" i="9"/>
  <c r="Y1410" i="9"/>
  <c r="Y1411" i="9"/>
  <c r="Y1412" i="9"/>
  <c r="Y1413" i="9"/>
  <c r="Y1414" i="9"/>
  <c r="Y1415" i="9"/>
  <c r="Y1416" i="9"/>
  <c r="Y1417" i="9"/>
  <c r="Y1418" i="9"/>
  <c r="Y1419" i="9"/>
  <c r="Y1420" i="9"/>
  <c r="Y1421" i="9"/>
  <c r="Y1422" i="9"/>
  <c r="Y1423" i="9"/>
  <c r="Y1424" i="9"/>
  <c r="Y1425" i="9"/>
  <c r="Y1426" i="9"/>
  <c r="Y1427" i="9"/>
  <c r="Y1428" i="9"/>
  <c r="Y1429" i="9"/>
  <c r="Y1430" i="9"/>
  <c r="Y1431" i="9"/>
  <c r="Y1432" i="9"/>
  <c r="Y1433" i="9"/>
  <c r="Y1434" i="9"/>
  <c r="Y1435" i="9"/>
  <c r="Y1436" i="9"/>
  <c r="Y1437" i="9"/>
  <c r="Y1438" i="9"/>
  <c r="Y1439" i="9"/>
  <c r="Y1440" i="9"/>
  <c r="Y1441" i="9"/>
  <c r="Y1442" i="9"/>
  <c r="Y1443" i="9"/>
  <c r="Y1444" i="9"/>
  <c r="Y1445" i="9"/>
  <c r="Y1446" i="9"/>
  <c r="Y1447" i="9"/>
  <c r="Y1448" i="9"/>
  <c r="Y1449" i="9"/>
  <c r="Y1450" i="9"/>
  <c r="Y1451" i="9"/>
  <c r="Y1452" i="9"/>
  <c r="Y1453" i="9"/>
  <c r="Y1454" i="9"/>
  <c r="Y1455" i="9"/>
  <c r="Y1456" i="9"/>
  <c r="Y1457" i="9"/>
  <c r="Y1458" i="9"/>
  <c r="Y1459" i="9"/>
  <c r="Y1460" i="9"/>
  <c r="Y1461" i="9"/>
  <c r="Y1462" i="9"/>
  <c r="Y1463" i="9"/>
  <c r="Y1464" i="9"/>
  <c r="Y1465" i="9"/>
  <c r="Y1466" i="9"/>
  <c r="Y1467" i="9"/>
  <c r="Y1468" i="9"/>
  <c r="Y1469" i="9"/>
  <c r="Y1470" i="9"/>
  <c r="Y1471" i="9"/>
  <c r="Y1472" i="9"/>
  <c r="Y1473" i="9"/>
  <c r="Y1474" i="9"/>
  <c r="Y1475" i="9"/>
  <c r="Y1476" i="9"/>
  <c r="Y1477" i="9"/>
  <c r="Y1478" i="9"/>
  <c r="Y1479" i="9"/>
  <c r="Y1480" i="9"/>
  <c r="Y1481" i="9"/>
  <c r="Y1482" i="9"/>
  <c r="Y1483" i="9"/>
  <c r="Y1484" i="9"/>
  <c r="Y1485" i="9"/>
  <c r="Y1486" i="9"/>
  <c r="Y1487" i="9"/>
  <c r="Y1488" i="9"/>
  <c r="Y1489" i="9"/>
  <c r="Y1490" i="9"/>
  <c r="Y1491" i="9"/>
  <c r="Y1492" i="9"/>
  <c r="Y1493" i="9"/>
  <c r="Y1494" i="9"/>
  <c r="Y1495" i="9"/>
  <c r="Y1496" i="9"/>
  <c r="Y1497" i="9"/>
  <c r="Y1498" i="9"/>
  <c r="Y1499" i="9"/>
  <c r="Y1500" i="9"/>
  <c r="Y1501" i="9"/>
  <c r="Y1502" i="9"/>
  <c r="Y1503" i="9"/>
  <c r="Y1504" i="9"/>
  <c r="Y1505" i="9"/>
  <c r="Y1506" i="9"/>
  <c r="Y1507" i="9"/>
  <c r="Y1508" i="9"/>
  <c r="Y1509" i="9"/>
  <c r="Y1510" i="9"/>
  <c r="Y1511" i="9"/>
  <c r="Y1512" i="9"/>
  <c r="Y1513" i="9"/>
  <c r="Y1514" i="9"/>
  <c r="Y1515" i="9"/>
  <c r="Y1516" i="9"/>
  <c r="Y1517" i="9"/>
  <c r="Y1518" i="9"/>
  <c r="Y1519" i="9"/>
  <c r="Y1520" i="9"/>
  <c r="Y1521" i="9"/>
  <c r="Y1522" i="9"/>
  <c r="Y1523" i="9"/>
  <c r="Y1524" i="9"/>
  <c r="Y1525" i="9"/>
  <c r="Y1526" i="9"/>
  <c r="Y1527" i="9"/>
  <c r="Y1528" i="9"/>
  <c r="Y1529" i="9"/>
  <c r="Y1530" i="9"/>
  <c r="Y1531" i="9"/>
  <c r="Y1532" i="9"/>
  <c r="Y1533" i="9"/>
  <c r="Y1534" i="9"/>
  <c r="Y1535" i="9"/>
  <c r="Y1536" i="9"/>
  <c r="Y4404" i="9"/>
  <c r="Y4405" i="9"/>
  <c r="Y4406" i="9"/>
  <c r="Y4407" i="9"/>
  <c r="Y4408" i="9"/>
  <c r="Y4409" i="9"/>
  <c r="Y4410" i="9"/>
  <c r="Y4411" i="9"/>
  <c r="Y4412" i="9"/>
  <c r="Y4413" i="9"/>
  <c r="Y4414" i="9"/>
  <c r="Y4415" i="9"/>
  <c r="Y4416" i="9"/>
  <c r="Y4417" i="9"/>
  <c r="Y4418" i="9"/>
  <c r="Y4419" i="9"/>
  <c r="Y4420" i="9"/>
  <c r="Y4421" i="9"/>
  <c r="Y4422" i="9"/>
  <c r="Y4423" i="9"/>
  <c r="Y4424" i="9"/>
  <c r="Y4425" i="9"/>
  <c r="Y4426" i="9"/>
  <c r="Y4427" i="9"/>
  <c r="Y4428" i="9"/>
  <c r="Y4429" i="9"/>
  <c r="Y4430" i="9"/>
  <c r="Y4431" i="9"/>
  <c r="Y4432" i="9"/>
  <c r="Y4433" i="9"/>
  <c r="Y3799" i="9"/>
  <c r="Y3800" i="9"/>
  <c r="Y3801" i="9"/>
  <c r="Y3802" i="9"/>
  <c r="Y3803" i="9"/>
  <c r="Y3804" i="9"/>
  <c r="Y3805" i="9"/>
  <c r="Y3806" i="9"/>
  <c r="Y3807" i="9"/>
  <c r="Y3808" i="9"/>
  <c r="Y3809" i="9"/>
  <c r="Y3810" i="9"/>
  <c r="Y3811" i="9"/>
  <c r="Y3812" i="9"/>
  <c r="Y3813" i="9"/>
  <c r="Y3814" i="9"/>
  <c r="Y3815" i="9"/>
  <c r="Y3816" i="9"/>
  <c r="Y3817" i="9"/>
  <c r="Y3818" i="9"/>
  <c r="Y3819" i="9"/>
  <c r="Y3820" i="9"/>
  <c r="Y3821" i="9"/>
  <c r="Y3822" i="9"/>
  <c r="Y3823" i="9"/>
  <c r="Y3824" i="9"/>
  <c r="Y3825" i="9"/>
  <c r="Y3826" i="9"/>
  <c r="Y3827" i="9"/>
  <c r="Y3828" i="9"/>
  <c r="Y3829" i="9"/>
  <c r="Y3830" i="9"/>
  <c r="Y3831" i="9"/>
  <c r="Y3832" i="9"/>
  <c r="Y1537" i="9"/>
  <c r="Y1538" i="9"/>
  <c r="Y1539" i="9"/>
  <c r="Y1540" i="9"/>
  <c r="Y1541" i="9"/>
  <c r="Y1542" i="9"/>
  <c r="Y1543" i="9"/>
  <c r="Y1544" i="9"/>
  <c r="Y1545" i="9"/>
  <c r="Y1546" i="9"/>
  <c r="Y1547" i="9"/>
  <c r="Y1548" i="9"/>
  <c r="Y1549" i="9"/>
  <c r="Y1550" i="9"/>
  <c r="Y1551" i="9"/>
  <c r="Y1552" i="9"/>
  <c r="Y1553" i="9"/>
  <c r="Y1554" i="9"/>
  <c r="Y1555" i="9"/>
  <c r="Y1556" i="9"/>
  <c r="Y1557" i="9"/>
  <c r="Y1558" i="9"/>
  <c r="Y1559" i="9"/>
  <c r="Y1560" i="9"/>
  <c r="Y1561" i="9"/>
  <c r="Y1562" i="9"/>
  <c r="Y1563" i="9"/>
  <c r="Y1564" i="9"/>
  <c r="Y1565" i="9"/>
  <c r="Y1566" i="9"/>
  <c r="Y1567" i="9"/>
  <c r="Y1568" i="9"/>
  <c r="Y1569" i="9"/>
  <c r="Y1570" i="9"/>
  <c r="Y1571" i="9"/>
  <c r="Y1572" i="9"/>
  <c r="Y1573" i="9"/>
  <c r="Y1574" i="9"/>
  <c r="Y1575" i="9"/>
  <c r="Y1576" i="9"/>
  <c r="Y1577" i="9"/>
  <c r="Y1578" i="9"/>
  <c r="Y1579" i="9"/>
  <c r="Y1580" i="9"/>
  <c r="Y1581" i="9"/>
  <c r="Y1582" i="9"/>
  <c r="Y1583" i="9"/>
  <c r="Y1584" i="9"/>
  <c r="Y1585" i="9"/>
  <c r="Y1586" i="9"/>
  <c r="Y1587" i="9"/>
  <c r="Y1588" i="9"/>
  <c r="Y1589" i="9"/>
  <c r="Y1590" i="9"/>
  <c r="Y1591" i="9"/>
  <c r="Y1592" i="9"/>
  <c r="Y1593" i="9"/>
  <c r="Y1594" i="9"/>
  <c r="Y1595" i="9"/>
  <c r="Y1596" i="9"/>
  <c r="Y1597" i="9"/>
  <c r="Y1598" i="9"/>
  <c r="Y1599" i="9"/>
  <c r="Y1600" i="9"/>
  <c r="Y1601" i="9"/>
  <c r="Y1602" i="9"/>
  <c r="Y1603" i="9"/>
  <c r="Y1604" i="9"/>
  <c r="Y1605" i="9"/>
  <c r="Y1606" i="9"/>
  <c r="Y4640" i="9"/>
  <c r="Y4641" i="9"/>
  <c r="Y4642" i="9"/>
  <c r="Y1607" i="9"/>
  <c r="Y1608" i="9"/>
  <c r="Y1609" i="9"/>
  <c r="Y1610" i="9"/>
  <c r="Y1611" i="9"/>
  <c r="Y1612" i="9"/>
  <c r="Y1613" i="9"/>
  <c r="Y1614" i="9"/>
  <c r="Y1615" i="9"/>
  <c r="Y1616" i="9"/>
  <c r="Y1617" i="9"/>
  <c r="Y1618" i="9"/>
  <c r="Y1619" i="9"/>
  <c r="Y1620" i="9"/>
  <c r="Y1621" i="9"/>
  <c r="Y1622" i="9"/>
  <c r="Y1623" i="9"/>
  <c r="Y1624" i="9"/>
  <c r="Y1625" i="9"/>
  <c r="Y1626" i="9"/>
  <c r="Y1627" i="9"/>
  <c r="Y1628" i="9"/>
  <c r="Y1629" i="9"/>
  <c r="Y1630" i="9"/>
  <c r="Y1631" i="9"/>
  <c r="Y1632" i="9"/>
  <c r="Y1633" i="9"/>
  <c r="Y1634" i="9"/>
  <c r="Y1635" i="9"/>
  <c r="Y1636" i="9"/>
  <c r="Y1637" i="9"/>
  <c r="Y1638" i="9"/>
  <c r="Y1639" i="9"/>
  <c r="Y1640" i="9"/>
  <c r="Y1641" i="9"/>
  <c r="Y1642" i="9"/>
  <c r="Y1643" i="9"/>
  <c r="Y1644" i="9"/>
  <c r="Y1645" i="9"/>
  <c r="Y1646" i="9"/>
  <c r="Y1647" i="9"/>
  <c r="Y1648" i="9"/>
  <c r="Y1649" i="9"/>
  <c r="Y1650" i="9"/>
  <c r="Y1651" i="9"/>
  <c r="Y1652" i="9"/>
  <c r="Y1653" i="9"/>
  <c r="Y1654" i="9"/>
  <c r="Y1655" i="9"/>
  <c r="Y1656" i="9"/>
  <c r="Y1657" i="9"/>
  <c r="Y1658" i="9"/>
  <c r="Y1659" i="9"/>
  <c r="Y1660" i="9"/>
  <c r="Y1661" i="9"/>
  <c r="Y1662" i="9"/>
  <c r="Y1663" i="9"/>
  <c r="Y1664" i="9"/>
  <c r="Y1665" i="9"/>
  <c r="Y1666" i="9"/>
  <c r="Y1667" i="9"/>
  <c r="Y1668" i="9"/>
  <c r="Y1669" i="9"/>
  <c r="Y1670" i="9"/>
  <c r="Y1671" i="9"/>
  <c r="Y1672" i="9"/>
  <c r="Y1673" i="9"/>
  <c r="Y1674" i="9"/>
  <c r="Y1675" i="9"/>
  <c r="Y1676" i="9"/>
  <c r="Y1677" i="9"/>
  <c r="Y1678" i="9"/>
  <c r="Y1679" i="9"/>
  <c r="Y1680" i="9"/>
  <c r="Y1681" i="9"/>
  <c r="Y1682" i="9"/>
  <c r="Y1683" i="9"/>
  <c r="Y1684" i="9"/>
  <c r="Y1685" i="9"/>
  <c r="Y1686" i="9"/>
  <c r="Y1687" i="9"/>
  <c r="Y1688" i="9"/>
  <c r="Y1689" i="9"/>
  <c r="Y1690" i="9"/>
  <c r="Y1691" i="9"/>
  <c r="Y1692" i="9"/>
  <c r="Y1693" i="9"/>
  <c r="Y1694" i="9"/>
  <c r="Y1695" i="9"/>
  <c r="Y1696" i="9"/>
  <c r="Y1697" i="9"/>
  <c r="Y1698" i="9"/>
  <c r="Y1699" i="9"/>
  <c r="Y1700" i="9"/>
  <c r="Y1701" i="9"/>
  <c r="Y1702" i="9"/>
  <c r="Y1703" i="9"/>
  <c r="Y1704" i="9"/>
  <c r="Y1705" i="9"/>
  <c r="Y1706" i="9"/>
  <c r="Y1707" i="9"/>
  <c r="Y1708" i="9"/>
  <c r="Y1709" i="9"/>
  <c r="Y1710" i="9"/>
  <c r="Y1711" i="9"/>
  <c r="Y1712" i="9"/>
  <c r="Y1713" i="9"/>
  <c r="Y1714" i="9"/>
  <c r="Y1715" i="9"/>
  <c r="Y1716" i="9"/>
  <c r="Y1717" i="9"/>
  <c r="Y1718" i="9"/>
  <c r="Y1719" i="9"/>
  <c r="Y1720" i="9"/>
  <c r="Y1721" i="9"/>
  <c r="Y1722" i="9"/>
  <c r="Y1723" i="9"/>
  <c r="Y1724" i="9"/>
  <c r="Y1725" i="9"/>
  <c r="Y1726" i="9"/>
  <c r="Y1727" i="9"/>
  <c r="Y1728" i="9"/>
  <c r="Y1729" i="9"/>
  <c r="Y1730" i="9"/>
  <c r="Y1731" i="9"/>
  <c r="Y1732" i="9"/>
  <c r="Y1733" i="9"/>
  <c r="Y1734" i="9"/>
  <c r="Y1735" i="9"/>
  <c r="Y1736" i="9"/>
  <c r="Y1737" i="9"/>
  <c r="Y1738" i="9"/>
  <c r="Y1739" i="9"/>
  <c r="Y1740" i="9"/>
  <c r="Y1741" i="9"/>
  <c r="Y1742" i="9"/>
  <c r="Y1743" i="9"/>
  <c r="Y1744" i="9"/>
  <c r="Y1745" i="9"/>
  <c r="Y1746" i="9"/>
  <c r="Y1747" i="9"/>
  <c r="Y1748" i="9"/>
  <c r="Y1749" i="9"/>
  <c r="Y1750" i="9"/>
  <c r="Y1751" i="9"/>
  <c r="Y1752" i="9"/>
  <c r="Y1753" i="9"/>
  <c r="Y1754" i="9"/>
  <c r="Y1755" i="9"/>
  <c r="Y1756" i="9"/>
  <c r="Y1757" i="9"/>
  <c r="Y1758" i="9"/>
  <c r="Y1759" i="9"/>
  <c r="Y1760" i="9"/>
  <c r="Y1761" i="9"/>
  <c r="Y1762" i="9"/>
  <c r="Y1763" i="9"/>
  <c r="Y1764" i="9"/>
  <c r="Y1765" i="9"/>
  <c r="Y1766" i="9"/>
  <c r="Y1767" i="9"/>
  <c r="Y1768" i="9"/>
  <c r="Y1769" i="9"/>
  <c r="Y1770" i="9"/>
  <c r="Y1771" i="9"/>
  <c r="Y1772" i="9"/>
  <c r="Y1773" i="9"/>
  <c r="Y1774" i="9"/>
  <c r="Y1775" i="9"/>
  <c r="Y1776" i="9"/>
  <c r="Y1777" i="9"/>
  <c r="Y1778" i="9"/>
  <c r="Y1779" i="9"/>
  <c r="Y1780" i="9"/>
  <c r="Y1781" i="9"/>
  <c r="Y1782" i="9"/>
  <c r="Y1783" i="9"/>
  <c r="Y1784" i="9"/>
  <c r="Y1785" i="9"/>
  <c r="Y1786" i="9"/>
  <c r="Y1787" i="9"/>
  <c r="Y1788" i="9"/>
  <c r="Y1789" i="9"/>
  <c r="Y1790" i="9"/>
  <c r="Y1791" i="9"/>
  <c r="Y1792" i="9"/>
  <c r="Y1793" i="9"/>
  <c r="Y1794" i="9"/>
  <c r="Y1795" i="9"/>
  <c r="Y1796" i="9"/>
  <c r="Y1797" i="9"/>
  <c r="Y1798" i="9"/>
  <c r="Y1799" i="9"/>
  <c r="Y1800" i="9"/>
  <c r="Y1801" i="9"/>
  <c r="Y1802" i="9"/>
  <c r="Y1803" i="9"/>
  <c r="Y1804" i="9"/>
  <c r="Y1805" i="9"/>
  <c r="Y1806" i="9"/>
  <c r="Y1807" i="9"/>
  <c r="Y1808" i="9"/>
  <c r="Y1809" i="9"/>
  <c r="Y1810" i="9"/>
  <c r="Y1811" i="9"/>
  <c r="Y1812" i="9"/>
  <c r="Y1813" i="9"/>
  <c r="Y1814" i="9"/>
  <c r="Y1815" i="9"/>
  <c r="Y1816" i="9"/>
  <c r="Y1817" i="9"/>
  <c r="Y1818" i="9"/>
  <c r="Y1819" i="9"/>
  <c r="Y1820" i="9"/>
  <c r="Y1821" i="9"/>
  <c r="Y1822" i="9"/>
  <c r="Y1823" i="9"/>
  <c r="Y1824" i="9"/>
  <c r="Y1825" i="9"/>
  <c r="Y1826" i="9"/>
  <c r="Y1827" i="9"/>
  <c r="Y1828" i="9"/>
  <c r="Y1829" i="9"/>
  <c r="Y1830" i="9"/>
  <c r="Y1831" i="9"/>
  <c r="Y1832" i="9"/>
  <c r="Y1833" i="9"/>
  <c r="Y1834" i="9"/>
  <c r="Y1835" i="9"/>
  <c r="Y1836" i="9"/>
  <c r="Y1837" i="9"/>
  <c r="Y1838" i="9"/>
  <c r="Y1839" i="9"/>
  <c r="Y1840" i="9"/>
  <c r="Y1841" i="9"/>
  <c r="Y1842" i="9"/>
  <c r="Y1843" i="9"/>
  <c r="Y1844" i="9"/>
  <c r="Y1845" i="9"/>
  <c r="Y1846" i="9"/>
  <c r="Y1847" i="9"/>
  <c r="Y1848" i="9"/>
  <c r="Y1849" i="9"/>
  <c r="Y1850" i="9"/>
  <c r="Y1851" i="9"/>
  <c r="Y1852" i="9"/>
  <c r="Y1853" i="9"/>
  <c r="Y1854" i="9"/>
  <c r="Y1855" i="9"/>
  <c r="Y1856" i="9"/>
  <c r="Y1857" i="9"/>
  <c r="Y1858" i="9"/>
  <c r="Y1859" i="9"/>
  <c r="Y1860" i="9"/>
  <c r="Y1861" i="9"/>
  <c r="Y1862" i="9"/>
  <c r="Y1863" i="9"/>
  <c r="Y1864" i="9"/>
  <c r="Y1865" i="9"/>
  <c r="Y1866" i="9"/>
  <c r="Y1867" i="9"/>
  <c r="Y1868" i="9"/>
  <c r="Y1869" i="9"/>
  <c r="Y1870" i="9"/>
  <c r="Y1871" i="9"/>
  <c r="Y1872" i="9"/>
  <c r="Y1873" i="9"/>
  <c r="Y1874" i="9"/>
  <c r="Y1875" i="9"/>
  <c r="Y1876" i="9"/>
  <c r="Y1877" i="9"/>
  <c r="Y1878" i="9"/>
  <c r="Y1879" i="9"/>
  <c r="Y1880" i="9"/>
  <c r="Y1881" i="9"/>
  <c r="Y1882" i="9"/>
  <c r="Y1883" i="9"/>
  <c r="Y1884" i="9"/>
  <c r="Y1885" i="9"/>
  <c r="Y1886" i="9"/>
  <c r="Y1887" i="9"/>
  <c r="Y1888" i="9"/>
  <c r="Y1889" i="9"/>
  <c r="Y1890" i="9"/>
  <c r="Y1891" i="9"/>
  <c r="Y1892" i="9"/>
  <c r="Y1893" i="9"/>
  <c r="Y1894" i="9"/>
  <c r="Y1895" i="9"/>
  <c r="Y1896" i="9"/>
  <c r="Y1897" i="9"/>
  <c r="Y1898" i="9"/>
  <c r="Y1899" i="9"/>
  <c r="Y1900" i="9"/>
  <c r="Y1901" i="9"/>
  <c r="Y1902" i="9"/>
  <c r="Y1903" i="9"/>
  <c r="Y1904" i="9"/>
  <c r="Y1905" i="9"/>
  <c r="Y1906" i="9"/>
  <c r="Y1907" i="9"/>
  <c r="Y1908" i="9"/>
  <c r="Y1909" i="9"/>
  <c r="Y1910" i="9"/>
  <c r="Y1911" i="9"/>
  <c r="Y1912" i="9"/>
  <c r="Y1913" i="9"/>
  <c r="Y1914" i="9"/>
  <c r="Y1915" i="9"/>
  <c r="Y1916" i="9"/>
  <c r="Y1917" i="9"/>
  <c r="Y1918" i="9"/>
  <c r="Y1919" i="9"/>
  <c r="Y1920" i="9"/>
  <c r="Y1921" i="9"/>
  <c r="Y1922" i="9"/>
  <c r="Y1923" i="9"/>
  <c r="Y1924" i="9"/>
  <c r="Y1925" i="9"/>
  <c r="Y1926" i="9"/>
  <c r="Y1927" i="9"/>
  <c r="Y1928" i="9"/>
  <c r="Y1929" i="9"/>
  <c r="Y1930" i="9"/>
  <c r="Y1931" i="9"/>
  <c r="Y1932" i="9"/>
  <c r="Y1933" i="9"/>
  <c r="Y1934" i="9"/>
  <c r="Y1935" i="9"/>
  <c r="Y1936" i="9"/>
  <c r="Y1937" i="9"/>
  <c r="Y1938" i="9"/>
  <c r="Y1939" i="9"/>
  <c r="Y1940" i="9"/>
  <c r="Y1941" i="9"/>
  <c r="Y1942" i="9"/>
  <c r="Y1943" i="9"/>
  <c r="Y1944" i="9"/>
  <c r="Y1945" i="9"/>
  <c r="Y1946" i="9"/>
  <c r="Y1947" i="9"/>
  <c r="Y1948" i="9"/>
  <c r="Y1949" i="9"/>
  <c r="Y1950" i="9"/>
  <c r="Y1951" i="9"/>
  <c r="Y1952" i="9"/>
  <c r="Y1953" i="9"/>
  <c r="Y1954" i="9"/>
  <c r="Y1955" i="9"/>
  <c r="Y1956" i="9"/>
  <c r="Y1957" i="9"/>
  <c r="Y1958" i="9"/>
  <c r="Y1959" i="9"/>
  <c r="Y1960" i="9"/>
  <c r="Y1961" i="9"/>
  <c r="Y1962" i="9"/>
  <c r="Y1963" i="9"/>
  <c r="Y1964" i="9"/>
  <c r="Y1965" i="9"/>
  <c r="Y1966" i="9"/>
  <c r="Y1967" i="9"/>
  <c r="Y1968" i="9"/>
  <c r="Y1969" i="9"/>
  <c r="Y1970" i="9"/>
  <c r="Y1971" i="9"/>
  <c r="Y1972" i="9"/>
  <c r="Y1973" i="9"/>
  <c r="Y1974" i="9"/>
  <c r="Y1975" i="9"/>
  <c r="Y1976" i="9"/>
  <c r="Y1977" i="9"/>
  <c r="Y1978" i="9"/>
  <c r="Y1979" i="9"/>
  <c r="Y1980" i="9"/>
  <c r="Y1981" i="9"/>
  <c r="Y1982" i="9"/>
  <c r="Y1983" i="9"/>
  <c r="Y1984" i="9"/>
  <c r="Y1985" i="9"/>
  <c r="Y1986" i="9"/>
  <c r="Y1987" i="9"/>
  <c r="Y1988" i="9"/>
  <c r="Y1989" i="9"/>
  <c r="Y1990" i="9"/>
  <c r="Y1991" i="9"/>
  <c r="Y1992" i="9"/>
  <c r="Y1993" i="9"/>
  <c r="Y1994" i="9"/>
  <c r="Y1995" i="9"/>
  <c r="Y1996" i="9"/>
  <c r="Y1997" i="9"/>
  <c r="Y1998" i="9"/>
  <c r="Y1999" i="9"/>
  <c r="Y2000" i="9"/>
  <c r="Y2001" i="9"/>
  <c r="Y2002" i="9"/>
  <c r="Y2003" i="9"/>
  <c r="Y2004" i="9"/>
  <c r="Y2005" i="9"/>
  <c r="Y2006" i="9"/>
  <c r="Y2007" i="9"/>
  <c r="Y2008" i="9"/>
  <c r="Y2009" i="9"/>
  <c r="Y2010" i="9"/>
  <c r="Y2011" i="9"/>
  <c r="Y2012" i="9"/>
  <c r="Y2013" i="9"/>
  <c r="Y2014" i="9"/>
  <c r="Y2015" i="9"/>
  <c r="Y2016" i="9"/>
  <c r="Y2017" i="9"/>
  <c r="Y2018" i="9"/>
  <c r="Y2019" i="9"/>
  <c r="Y2020" i="9"/>
  <c r="Y2021" i="9"/>
  <c r="Y2022" i="9"/>
  <c r="Y2023" i="9"/>
  <c r="Y2024" i="9"/>
  <c r="Y2025" i="9"/>
  <c r="Y2026" i="9"/>
  <c r="Y2027" i="9"/>
  <c r="Y2028" i="9"/>
  <c r="Y2029" i="9"/>
  <c r="Y2030" i="9"/>
  <c r="Y2031" i="9"/>
  <c r="Y2032" i="9"/>
  <c r="Y2033" i="9"/>
  <c r="Y2034" i="9"/>
  <c r="Y2035" i="9"/>
  <c r="Y2036" i="9"/>
  <c r="Y2037" i="9"/>
  <c r="Y2038" i="9"/>
  <c r="Y2039" i="9"/>
  <c r="Y2040" i="9"/>
  <c r="Y2041" i="9"/>
  <c r="Y2042" i="9"/>
  <c r="Y2043" i="9"/>
  <c r="Y2044" i="9"/>
  <c r="Y2045" i="9"/>
  <c r="Y2046" i="9"/>
  <c r="Y2047" i="9"/>
  <c r="Y2048" i="9"/>
  <c r="Y2049" i="9"/>
  <c r="Y2050" i="9"/>
  <c r="Y2051" i="9"/>
  <c r="Y2052" i="9"/>
  <c r="Y2053" i="9"/>
  <c r="Y2054" i="9"/>
  <c r="Y2055" i="9"/>
  <c r="Y2056" i="9"/>
  <c r="Y2057" i="9"/>
  <c r="Y2058" i="9"/>
  <c r="Y2059" i="9"/>
  <c r="Y2060" i="9"/>
  <c r="Y2061" i="9"/>
  <c r="Y2062" i="9"/>
  <c r="Y2063" i="9"/>
  <c r="Y2064" i="9"/>
  <c r="Y2065" i="9"/>
  <c r="Y2066" i="9"/>
  <c r="Y2067" i="9"/>
  <c r="Y2068" i="9"/>
  <c r="Y2069" i="9"/>
  <c r="Y2070" i="9"/>
  <c r="Y2071" i="9"/>
  <c r="Y2072" i="9"/>
  <c r="Y2073" i="9"/>
  <c r="Y2074" i="9"/>
  <c r="Y2075" i="9"/>
  <c r="Y2076" i="9"/>
  <c r="Y2077" i="9"/>
  <c r="Y2078" i="9"/>
  <c r="Y2079" i="9"/>
  <c r="Y2080" i="9"/>
  <c r="Y2081" i="9"/>
  <c r="Y2082" i="9"/>
  <c r="Y2083" i="9"/>
  <c r="Y2084" i="9"/>
  <c r="Y2085" i="9"/>
  <c r="Y2086" i="9"/>
  <c r="Y2087" i="9"/>
  <c r="Y2088" i="9"/>
  <c r="Y2089" i="9"/>
  <c r="Y2090" i="9"/>
  <c r="Y2091" i="9"/>
  <c r="Y2092" i="9"/>
  <c r="Y2093" i="9"/>
  <c r="Y2094" i="9"/>
  <c r="Y2095" i="9"/>
  <c r="Y2096" i="9"/>
  <c r="Y2097" i="9"/>
  <c r="Y2098" i="9"/>
  <c r="Y2099" i="9"/>
  <c r="Y2100" i="9"/>
  <c r="Y2101" i="9"/>
  <c r="Y2102" i="9"/>
  <c r="Y2103" i="9"/>
  <c r="Y2104" i="9"/>
  <c r="Y2105" i="9"/>
  <c r="Y2106" i="9"/>
  <c r="Y2107" i="9"/>
  <c r="Y2108" i="9"/>
  <c r="Y2109" i="9"/>
  <c r="Y2110" i="9"/>
  <c r="Y2111" i="9"/>
  <c r="Y2112" i="9"/>
  <c r="Y2113" i="9"/>
  <c r="Y2114" i="9"/>
  <c r="Y2115" i="9"/>
  <c r="Y2116" i="9"/>
  <c r="Y2117" i="9"/>
  <c r="Y2118" i="9"/>
  <c r="Y2119" i="9"/>
  <c r="Y2120" i="9"/>
  <c r="Y2121" i="9"/>
  <c r="Y2122" i="9"/>
  <c r="Y2123" i="9"/>
  <c r="Y2124" i="9"/>
  <c r="Y2125" i="9"/>
  <c r="Y2126" i="9"/>
  <c r="Y2127" i="9"/>
  <c r="Y2128" i="9"/>
  <c r="Y2129" i="9"/>
  <c r="Y2130" i="9"/>
  <c r="Y2131" i="9"/>
  <c r="Y2132" i="9"/>
  <c r="Y2133" i="9"/>
  <c r="Y2134" i="9"/>
  <c r="Y2135" i="9"/>
  <c r="Y2136" i="9"/>
  <c r="Y2137" i="9"/>
  <c r="Y2138" i="9"/>
  <c r="Y2139" i="9"/>
  <c r="Y2140" i="9"/>
  <c r="Y2141" i="9"/>
  <c r="Y2142" i="9"/>
  <c r="Y2143" i="9"/>
  <c r="Y2144" i="9"/>
  <c r="Y2145" i="9"/>
  <c r="Y2146" i="9"/>
  <c r="Y2147" i="9"/>
  <c r="Y2148" i="9"/>
  <c r="Y2149" i="9"/>
  <c r="Y2150" i="9"/>
  <c r="Y2151" i="9"/>
  <c r="Y2152" i="9"/>
  <c r="Y2153" i="9"/>
  <c r="Y2154" i="9"/>
  <c r="Y2155" i="9"/>
  <c r="Y2156" i="9"/>
  <c r="Y2157" i="9"/>
  <c r="Y2158" i="9"/>
  <c r="Y2159" i="9"/>
  <c r="Y2160" i="9"/>
  <c r="Y2161" i="9"/>
  <c r="Y2162" i="9"/>
  <c r="Y2163" i="9"/>
  <c r="Y2164" i="9"/>
  <c r="Y2165" i="9"/>
  <c r="Y2166" i="9"/>
  <c r="Y2167" i="9"/>
  <c r="Y2168" i="9"/>
  <c r="Y2169" i="9"/>
  <c r="Y2170" i="9"/>
  <c r="Y2171" i="9"/>
  <c r="Y2172" i="9"/>
  <c r="Y2173" i="9"/>
  <c r="Y2174" i="9"/>
  <c r="Y2175" i="9"/>
  <c r="Y2176" i="9"/>
  <c r="Y2177" i="9"/>
  <c r="Y2178" i="9"/>
  <c r="Y2179" i="9"/>
  <c r="Y2180" i="9"/>
  <c r="Y2181" i="9"/>
  <c r="Y2182" i="9"/>
  <c r="Y2183" i="9"/>
  <c r="Y2184" i="9"/>
  <c r="Y2185" i="9"/>
  <c r="Y2186" i="9"/>
  <c r="Y2187" i="9"/>
  <c r="Y2188" i="9"/>
  <c r="Y2189" i="9"/>
  <c r="Y2190" i="9"/>
  <c r="Y2191" i="9"/>
  <c r="Y2192" i="9"/>
  <c r="Y2193" i="9"/>
  <c r="Y2194" i="9"/>
  <c r="Y2195" i="9"/>
  <c r="Y2196" i="9"/>
  <c r="Y2197" i="9"/>
  <c r="Y2198" i="9"/>
  <c r="Y2199" i="9"/>
  <c r="Y2200" i="9"/>
  <c r="Y2201" i="9"/>
  <c r="Y2202" i="9"/>
  <c r="Y2203" i="9"/>
  <c r="Y2204" i="9"/>
  <c r="Y2205" i="9"/>
  <c r="Y2206" i="9"/>
  <c r="Y2207" i="9"/>
  <c r="Y2208" i="9"/>
  <c r="Y2209" i="9"/>
  <c r="Y2210" i="9"/>
  <c r="Y2211" i="9"/>
  <c r="Y2212" i="9"/>
  <c r="Y2213" i="9"/>
  <c r="Y2214" i="9"/>
  <c r="Y2215" i="9"/>
  <c r="Y2216" i="9"/>
  <c r="Y2217" i="9"/>
  <c r="Y2218" i="9"/>
  <c r="Y2219" i="9"/>
  <c r="Y4434" i="9"/>
  <c r="Y4435" i="9"/>
  <c r="Y4436" i="9"/>
  <c r="Y4437" i="9"/>
  <c r="Y4438" i="9"/>
  <c r="Y4439" i="9"/>
  <c r="Y4440" i="9"/>
  <c r="Y4441" i="9"/>
  <c r="Y4442" i="9"/>
  <c r="Y4443" i="9"/>
  <c r="Y4444" i="9"/>
  <c r="Y4445" i="9"/>
  <c r="Y4446" i="9"/>
  <c r="Y4447" i="9"/>
  <c r="Y4448" i="9"/>
  <c r="Y4449" i="9"/>
  <c r="Y4450" i="9"/>
  <c r="Y4451" i="9"/>
  <c r="Y4452" i="9"/>
  <c r="Y4453" i="9"/>
  <c r="Y4454" i="9"/>
  <c r="Y4455" i="9"/>
  <c r="Y4456" i="9"/>
  <c r="Y4457" i="9"/>
  <c r="Y4458" i="9"/>
  <c r="Y4459" i="9"/>
  <c r="Y4460" i="9"/>
  <c r="Y4461" i="9"/>
  <c r="Y4462" i="9"/>
  <c r="Y4463" i="9"/>
  <c r="Y4464" i="9"/>
  <c r="Y4465" i="9"/>
  <c r="Y4731" i="9"/>
  <c r="Y4732" i="9"/>
  <c r="Y4733" i="9"/>
  <c r="Y4466" i="9"/>
  <c r="Y2220" i="9"/>
  <c r="Y2221" i="9"/>
  <c r="Y2222" i="9"/>
  <c r="Y2223" i="9"/>
  <c r="Y2224" i="9"/>
  <c r="Y2225" i="9"/>
  <c r="Y2226" i="9"/>
  <c r="Y2227" i="9"/>
  <c r="Y2228" i="9"/>
  <c r="Y2229" i="9"/>
  <c r="Y2230" i="9"/>
  <c r="Y2231" i="9"/>
  <c r="Y2232" i="9"/>
  <c r="Y2233" i="9"/>
  <c r="Y2234" i="9"/>
  <c r="Y2235" i="9"/>
  <c r="Y2236" i="9"/>
  <c r="Y2237" i="9"/>
  <c r="Y2238" i="9"/>
  <c r="Y2239" i="9"/>
  <c r="Y2240" i="9"/>
  <c r="Y2241" i="9"/>
  <c r="Y2242" i="9"/>
  <c r="Y2243" i="9"/>
  <c r="Y2244" i="9"/>
  <c r="Y2245" i="9"/>
  <c r="Y2246" i="9"/>
  <c r="Y2247" i="9"/>
  <c r="Y2248" i="9"/>
  <c r="Y2249" i="9"/>
  <c r="Y2250" i="9"/>
  <c r="Y2251" i="9"/>
  <c r="Y2252" i="9"/>
  <c r="Y2253" i="9"/>
  <c r="Y2254" i="9"/>
  <c r="Y2255" i="9"/>
  <c r="Y2256" i="9"/>
  <c r="Y2257" i="9"/>
  <c r="Y2258" i="9"/>
  <c r="Y2259" i="9"/>
  <c r="Y2260" i="9"/>
  <c r="Y2261" i="9"/>
  <c r="Y2262" i="9"/>
  <c r="Y2263" i="9"/>
  <c r="Y2264" i="9"/>
  <c r="Y2265" i="9"/>
  <c r="Y2266" i="9"/>
  <c r="Y2267" i="9"/>
  <c r="Y2268" i="9"/>
  <c r="Y2269" i="9"/>
  <c r="Y2270" i="9"/>
  <c r="Y2271" i="9"/>
  <c r="Y2272" i="9"/>
  <c r="Y2273" i="9"/>
  <c r="Y2274" i="9"/>
  <c r="Y2275" i="9"/>
  <c r="Y2276" i="9"/>
  <c r="Y2277" i="9"/>
  <c r="Y2278" i="9"/>
  <c r="Y2279" i="9"/>
  <c r="Y2280" i="9"/>
  <c r="Y2281" i="9"/>
  <c r="Y2282" i="9"/>
  <c r="Y2283" i="9"/>
  <c r="Y2284" i="9"/>
  <c r="Y2285" i="9"/>
  <c r="Y2286" i="9"/>
  <c r="Y2287" i="9"/>
  <c r="Y2288" i="9"/>
  <c r="Y2289" i="9"/>
  <c r="Y2290" i="9"/>
  <c r="Y2291" i="9"/>
  <c r="Y2292" i="9"/>
  <c r="Y2293" i="9"/>
  <c r="Y2294" i="9"/>
  <c r="Y2295" i="9"/>
  <c r="Y2296" i="9"/>
  <c r="Y2297" i="9"/>
  <c r="Y2298" i="9"/>
  <c r="Y2299" i="9"/>
  <c r="Y2300" i="9"/>
  <c r="Y2301" i="9"/>
  <c r="Y2302" i="9"/>
  <c r="Y2303" i="9"/>
  <c r="Y2304" i="9"/>
  <c r="Y2305" i="9"/>
  <c r="Y2306" i="9"/>
  <c r="Y2307" i="9"/>
  <c r="Y2308" i="9"/>
  <c r="Y2309" i="9"/>
  <c r="Y2310" i="9"/>
  <c r="Y2311" i="9"/>
  <c r="Y2312" i="9"/>
  <c r="Y2313" i="9"/>
  <c r="Y2314" i="9"/>
  <c r="Y2315" i="9"/>
  <c r="Y2316" i="9"/>
  <c r="Y2317" i="9"/>
  <c r="Y2318" i="9"/>
  <c r="Y2319" i="9"/>
  <c r="Y2320" i="9"/>
  <c r="Y2321" i="9"/>
  <c r="Y2322" i="9"/>
  <c r="Y2323" i="9"/>
  <c r="Y2324" i="9"/>
  <c r="Y2325" i="9"/>
  <c r="Y2326" i="9"/>
  <c r="Y2327" i="9"/>
  <c r="Y4467" i="9"/>
  <c r="Y4468" i="9"/>
  <c r="Y4469" i="9"/>
  <c r="Y4470" i="9"/>
  <c r="Y4471" i="9"/>
  <c r="Y4472" i="9"/>
  <c r="Y4473" i="9"/>
  <c r="Y4474" i="9"/>
  <c r="Y4475" i="9"/>
  <c r="Y4476" i="9"/>
  <c r="Y4477" i="9"/>
  <c r="Y4478" i="9"/>
  <c r="Y4479" i="9"/>
  <c r="Y4480" i="9"/>
  <c r="Y4481" i="9"/>
  <c r="Y4482" i="9"/>
  <c r="Y4483" i="9"/>
  <c r="Y4484" i="9"/>
  <c r="Y4485" i="9"/>
  <c r="Y4486" i="9"/>
  <c r="Y4487" i="9"/>
  <c r="Y4488" i="9"/>
  <c r="Y4489" i="9"/>
  <c r="Y4490" i="9"/>
  <c r="Y4491" i="9"/>
  <c r="Y4492" i="9"/>
  <c r="Y4493" i="9"/>
  <c r="Y4494" i="9"/>
  <c r="Y4495" i="9"/>
  <c r="Y4496" i="9"/>
  <c r="Y4497" i="9"/>
  <c r="Y4498" i="9"/>
  <c r="Y4499" i="9"/>
  <c r="Y4500" i="9"/>
  <c r="Y4501" i="9"/>
  <c r="Y4502" i="9"/>
  <c r="Y4503" i="9"/>
  <c r="Y4504" i="9"/>
  <c r="Y4505" i="9"/>
  <c r="Y4506" i="9"/>
  <c r="Y4507" i="9"/>
  <c r="Y4508" i="9"/>
  <c r="Y4509" i="9"/>
  <c r="Y4510" i="9"/>
  <c r="Y4511" i="9"/>
  <c r="Y4512" i="9"/>
  <c r="Y4513" i="9"/>
  <c r="Y4514" i="9"/>
  <c r="Y4515" i="9"/>
  <c r="Y4516" i="9"/>
  <c r="Y4517" i="9"/>
  <c r="Y4518" i="9"/>
  <c r="Y4519" i="9"/>
  <c r="Y4520" i="9"/>
  <c r="Y4521" i="9"/>
  <c r="Y4522" i="9"/>
  <c r="Y4523" i="9"/>
  <c r="Y4524" i="9"/>
  <c r="Y4525" i="9"/>
  <c r="Y4526" i="9"/>
  <c r="Y4527" i="9"/>
  <c r="Y3833" i="9"/>
  <c r="Y3834" i="9"/>
  <c r="Y3835" i="9"/>
  <c r="Y3836" i="9"/>
  <c r="Y3837" i="9"/>
  <c r="Y3838" i="9"/>
  <c r="Y3839" i="9"/>
  <c r="Y3840" i="9"/>
  <c r="Y3841" i="9"/>
  <c r="Y3842" i="9"/>
  <c r="Y3843" i="9"/>
  <c r="Y3844" i="9"/>
  <c r="Y3845" i="9"/>
  <c r="Y4643" i="9"/>
  <c r="Y4644" i="9"/>
  <c r="Y4645" i="9"/>
  <c r="Y4646" i="9"/>
  <c r="Y4647" i="9"/>
  <c r="Y4648" i="9"/>
  <c r="Y4649" i="9"/>
  <c r="Y4650" i="9"/>
  <c r="Y2328" i="9"/>
  <c r="Y2329" i="9"/>
  <c r="Y2330" i="9"/>
  <c r="Y2331" i="9"/>
  <c r="Y2332" i="9"/>
  <c r="Y2333" i="9"/>
  <c r="Y2334" i="9"/>
  <c r="Y2335" i="9"/>
  <c r="Y2336" i="9"/>
  <c r="Y2337" i="9"/>
  <c r="Y2338" i="9"/>
  <c r="Y2339" i="9"/>
  <c r="Y2340" i="9"/>
  <c r="Y2341" i="9"/>
  <c r="Y2342" i="9"/>
  <c r="Y2343" i="9"/>
  <c r="Y2344" i="9"/>
  <c r="Y2345" i="9"/>
  <c r="Y2346" i="9"/>
  <c r="Y2347" i="9"/>
  <c r="Y2348" i="9"/>
  <c r="Y2349" i="9"/>
  <c r="Y2350" i="9"/>
  <c r="Y2351" i="9"/>
  <c r="Y2352" i="9"/>
  <c r="Y2353" i="9"/>
  <c r="Y2354" i="9"/>
  <c r="Y2355" i="9"/>
  <c r="Y2356" i="9"/>
  <c r="Y2357" i="9"/>
  <c r="Y2358" i="9"/>
  <c r="Y2359" i="9"/>
  <c r="Y2360" i="9"/>
  <c r="Y2361" i="9"/>
  <c r="Y2362" i="9"/>
  <c r="Y2363" i="9"/>
  <c r="Y2364" i="9"/>
  <c r="Y2365" i="9"/>
  <c r="Y2366" i="9"/>
  <c r="Y2367" i="9"/>
  <c r="Y2368" i="9"/>
  <c r="Y2369" i="9"/>
  <c r="Y2370" i="9"/>
  <c r="Y2371" i="9"/>
  <c r="Y2372" i="9"/>
  <c r="Y2373" i="9"/>
  <c r="Y2374" i="9"/>
  <c r="Y2375" i="9"/>
  <c r="Y2376" i="9"/>
  <c r="Y2377" i="9"/>
  <c r="Y2378" i="9"/>
  <c r="Y2379" i="9"/>
  <c r="Y2380" i="9"/>
  <c r="Y2381" i="9"/>
  <c r="Y2382" i="9"/>
  <c r="Y2383" i="9"/>
  <c r="Y2384" i="9"/>
  <c r="Y2385" i="9"/>
  <c r="Y2386" i="9"/>
  <c r="Y2387" i="9"/>
  <c r="Y2388" i="9"/>
  <c r="Y2389" i="9"/>
  <c r="Y2390" i="9"/>
  <c r="Y2391" i="9"/>
  <c r="Y2392" i="9"/>
  <c r="Y2393" i="9"/>
  <c r="Y2394" i="9"/>
  <c r="Y2395" i="9"/>
  <c r="Y2396" i="9"/>
  <c r="Y2397" i="9"/>
  <c r="Y2398" i="9"/>
  <c r="Y2399" i="9"/>
  <c r="Y2400" i="9"/>
  <c r="Y2401" i="9"/>
  <c r="Y2402" i="9"/>
  <c r="Y2403" i="9"/>
  <c r="Y2404" i="9"/>
  <c r="Y2405" i="9"/>
  <c r="Y2406" i="9"/>
  <c r="Y2407" i="9"/>
  <c r="Y2408" i="9"/>
  <c r="Y2409" i="9"/>
  <c r="Y2410" i="9"/>
  <c r="Y2411" i="9"/>
  <c r="Y2412" i="9"/>
  <c r="Y2413" i="9"/>
  <c r="Y2414" i="9"/>
  <c r="Y2415" i="9"/>
  <c r="Y2416" i="9"/>
  <c r="Y2417" i="9"/>
  <c r="Y2418" i="9"/>
  <c r="Y2419" i="9"/>
  <c r="Y2420" i="9"/>
  <c r="Y2421" i="9"/>
  <c r="Y2422" i="9"/>
  <c r="Y2423" i="9"/>
  <c r="Y2424" i="9"/>
  <c r="Y2425" i="9"/>
  <c r="Y2426" i="9"/>
  <c r="Y2427" i="9"/>
  <c r="Y2428" i="9"/>
  <c r="Y2429" i="9"/>
  <c r="Y2430" i="9"/>
  <c r="Y2431" i="9"/>
  <c r="Y2432" i="9"/>
  <c r="Y2433" i="9"/>
  <c r="Y2434" i="9"/>
  <c r="Y2435" i="9"/>
  <c r="Y2436" i="9"/>
  <c r="Y2437" i="9"/>
  <c r="Y2438" i="9"/>
  <c r="Y2439" i="9"/>
  <c r="Y2440" i="9"/>
  <c r="Y2441" i="9"/>
  <c r="Y2442" i="9"/>
  <c r="Y2443" i="9"/>
  <c r="Y2444" i="9"/>
  <c r="Y2445" i="9"/>
  <c r="Y2446" i="9"/>
  <c r="Y2447" i="9"/>
  <c r="Y2448" i="9"/>
  <c r="Y2449" i="9"/>
  <c r="Y2450" i="9"/>
  <c r="Y2451" i="9"/>
  <c r="Y2452" i="9"/>
  <c r="Y2453" i="9"/>
  <c r="Y2454" i="9"/>
  <c r="Y2455" i="9"/>
  <c r="Y2456" i="9"/>
  <c r="Y2457" i="9"/>
  <c r="Y2458" i="9"/>
  <c r="Y2459" i="9"/>
  <c r="Y2460" i="9"/>
  <c r="Y2461" i="9"/>
  <c r="Y2462" i="9"/>
  <c r="Y2463" i="9"/>
  <c r="Y2464" i="9"/>
  <c r="Y2465" i="9"/>
  <c r="Y2466" i="9"/>
  <c r="Y2467" i="9"/>
  <c r="Y2468" i="9"/>
  <c r="Y2469" i="9"/>
  <c r="Y2470" i="9"/>
  <c r="Y2471" i="9"/>
  <c r="Y2472" i="9"/>
  <c r="Y2473" i="9"/>
  <c r="Y2474" i="9"/>
  <c r="Y2475" i="9"/>
  <c r="Y2476" i="9"/>
  <c r="Y2477" i="9"/>
  <c r="Y2478" i="9"/>
  <c r="Y2479" i="9"/>
  <c r="Y2480" i="9"/>
  <c r="Y2481" i="9"/>
  <c r="Y2482" i="9"/>
  <c r="Y2483" i="9"/>
  <c r="Y2484" i="9"/>
  <c r="Y2485" i="9"/>
  <c r="Y2486" i="9"/>
  <c r="Y2487" i="9"/>
  <c r="Y2488" i="9"/>
  <c r="Y2489" i="9"/>
  <c r="Y2490" i="9"/>
  <c r="Y2491" i="9"/>
  <c r="Y2492" i="9"/>
  <c r="Y2493" i="9"/>
  <c r="Y2494" i="9"/>
  <c r="Y2495" i="9"/>
  <c r="Y2496" i="9"/>
  <c r="Y2497" i="9"/>
  <c r="Y2498" i="9"/>
  <c r="Y2499" i="9"/>
  <c r="Y2500" i="9"/>
  <c r="Y2501" i="9"/>
  <c r="Y2502" i="9"/>
  <c r="Y2503" i="9"/>
  <c r="Y2504" i="9"/>
  <c r="Y2505" i="9"/>
  <c r="Y2506" i="9"/>
  <c r="Y2507" i="9"/>
  <c r="Y2508" i="9"/>
  <c r="Y2509" i="9"/>
  <c r="Y2510" i="9"/>
  <c r="Y2511" i="9"/>
  <c r="Y2512" i="9"/>
  <c r="Y2513" i="9"/>
  <c r="Y2514" i="9"/>
  <c r="Y2515" i="9"/>
  <c r="Y2516" i="9"/>
  <c r="Y2517" i="9"/>
  <c r="Y2518" i="9"/>
  <c r="Y2519" i="9"/>
  <c r="Y2520" i="9"/>
  <c r="Y2521" i="9"/>
  <c r="Y2522" i="9"/>
  <c r="Y2523" i="9"/>
  <c r="Y2524" i="9"/>
  <c r="Y2525" i="9"/>
  <c r="Y2526" i="9"/>
  <c r="Y2527" i="9"/>
  <c r="Y2528" i="9"/>
  <c r="Y2529" i="9"/>
  <c r="Y2530" i="9"/>
  <c r="Y2531" i="9"/>
  <c r="Y2532" i="9"/>
  <c r="Y2533" i="9"/>
  <c r="Y2534" i="9"/>
  <c r="Y2535" i="9"/>
  <c r="Y2536" i="9"/>
  <c r="Y2537" i="9"/>
  <c r="Y2538" i="9"/>
  <c r="Y2539" i="9"/>
  <c r="Y2540" i="9"/>
  <c r="Y2541" i="9"/>
  <c r="Y2542" i="9"/>
  <c r="Y2543" i="9"/>
  <c r="Y2544" i="9"/>
  <c r="Y2545" i="9"/>
  <c r="Y2546" i="9"/>
  <c r="Y2547" i="9"/>
  <c r="Y2548" i="9"/>
  <c r="Y2549" i="9"/>
  <c r="Y2550" i="9"/>
  <c r="Y2551" i="9"/>
  <c r="Y2552" i="9"/>
  <c r="Y2553" i="9"/>
  <c r="Y2554" i="9"/>
  <c r="Y2555" i="9"/>
  <c r="Y2556" i="9"/>
  <c r="Y2557" i="9"/>
  <c r="Y2558" i="9"/>
  <c r="Y2559" i="9"/>
  <c r="Y2560" i="9"/>
  <c r="Y2561" i="9"/>
  <c r="Y2562" i="9"/>
  <c r="Y2563" i="9"/>
  <c r="Y2564" i="9"/>
  <c r="Y2565" i="9"/>
  <c r="Y2566" i="9"/>
  <c r="Y2567" i="9"/>
  <c r="Y2568" i="9"/>
  <c r="Y2569" i="9"/>
  <c r="Y2570" i="9"/>
  <c r="Y2571" i="9"/>
  <c r="Y2572" i="9"/>
  <c r="Y2573" i="9"/>
  <c r="Y2574" i="9"/>
  <c r="Y2575" i="9"/>
  <c r="Y2576" i="9"/>
  <c r="Y2577" i="9"/>
  <c r="Y2578" i="9"/>
  <c r="Y2579" i="9"/>
  <c r="Y2580" i="9"/>
  <c r="Y2581" i="9"/>
  <c r="Y2582" i="9"/>
  <c r="Y2583" i="9"/>
  <c r="Y2584" i="9"/>
  <c r="Y2585" i="9"/>
  <c r="Y2586" i="9"/>
  <c r="Y2587" i="9"/>
  <c r="Y2588" i="9"/>
  <c r="Y2589" i="9"/>
  <c r="Y2590" i="9"/>
  <c r="Y2591" i="9"/>
  <c r="Y2592" i="9"/>
  <c r="Y2593" i="9"/>
  <c r="Y2594" i="9"/>
  <c r="Y2595" i="9"/>
  <c r="Y2596" i="9"/>
  <c r="Y2597" i="9"/>
  <c r="Y2598" i="9"/>
  <c r="Y2599" i="9"/>
  <c r="Y2600" i="9"/>
  <c r="Y2601" i="9"/>
  <c r="Y2602" i="9"/>
  <c r="Y2603" i="9"/>
  <c r="Y2604" i="9"/>
  <c r="Y2605" i="9"/>
  <c r="Y2606" i="9"/>
  <c r="Y2607" i="9"/>
  <c r="Y2608" i="9"/>
  <c r="Y2609" i="9"/>
  <c r="Y2610" i="9"/>
  <c r="Y2611" i="9"/>
  <c r="Y2612" i="9"/>
  <c r="Y2613" i="9"/>
  <c r="Y2614" i="9"/>
  <c r="Y2615" i="9"/>
  <c r="Y2616" i="9"/>
  <c r="Y2617" i="9"/>
  <c r="Y2618" i="9"/>
  <c r="Y2619" i="9"/>
  <c r="Y2620" i="9"/>
  <c r="Y2621" i="9"/>
  <c r="Y2622" i="9"/>
  <c r="Y2623" i="9"/>
  <c r="Y2624" i="9"/>
  <c r="Y2625" i="9"/>
  <c r="Y2626" i="9"/>
  <c r="Y2627" i="9"/>
  <c r="Y2628" i="9"/>
  <c r="Y2629" i="9"/>
  <c r="Y2630" i="9"/>
  <c r="Y2631" i="9"/>
  <c r="Y2632" i="9"/>
  <c r="Y2633" i="9"/>
  <c r="Y2634" i="9"/>
  <c r="Y2635" i="9"/>
  <c r="Y2636" i="9"/>
  <c r="Y2637" i="9"/>
  <c r="Y2638" i="9"/>
  <c r="Y2639" i="9"/>
  <c r="Y2640" i="9"/>
  <c r="Y2641" i="9"/>
  <c r="Y2642" i="9"/>
  <c r="Y2643" i="9"/>
  <c r="Y2644" i="9"/>
  <c r="Y2645" i="9"/>
  <c r="Y2646" i="9"/>
  <c r="Y2647" i="9"/>
  <c r="Y2648" i="9"/>
  <c r="Y2649" i="9"/>
  <c r="Y2650" i="9"/>
  <c r="Y2651" i="9"/>
  <c r="Y2652" i="9"/>
  <c r="Y2653" i="9"/>
  <c r="Y2654" i="9"/>
  <c r="Y2655" i="9"/>
  <c r="Y2656" i="9"/>
  <c r="Y2657" i="9"/>
  <c r="Y2658" i="9"/>
  <c r="Y2659" i="9"/>
  <c r="Y2660" i="9"/>
  <c r="Y2661" i="9"/>
  <c r="Y2662" i="9"/>
  <c r="Y2663" i="9"/>
  <c r="Y2664" i="9"/>
  <c r="Y2665" i="9"/>
  <c r="Y2666" i="9"/>
  <c r="Y2667" i="9"/>
  <c r="Y2668" i="9"/>
  <c r="Y2669" i="9"/>
  <c r="Y2670" i="9"/>
  <c r="Y2671" i="9"/>
  <c r="Y2672" i="9"/>
  <c r="Y2673" i="9"/>
  <c r="Y4651" i="9"/>
  <c r="Y4652" i="9"/>
  <c r="Y4653" i="9"/>
  <c r="Y4654" i="9"/>
  <c r="Y4528" i="9"/>
  <c r="Y3846" i="9"/>
  <c r="Y3847" i="9"/>
  <c r="Y3848" i="9"/>
  <c r="Y3849" i="9"/>
  <c r="Y3850" i="9"/>
  <c r="Y3851" i="9"/>
  <c r="Y3852" i="9"/>
  <c r="Y3853" i="9"/>
  <c r="Y3854" i="9"/>
  <c r="Y3855" i="9"/>
  <c r="Y3856" i="9"/>
  <c r="Y3857" i="9"/>
  <c r="Y3858" i="9"/>
  <c r="Y3859" i="9"/>
  <c r="Y3860" i="9"/>
  <c r="Y3861" i="9"/>
  <c r="Y3862" i="9"/>
  <c r="Y3863" i="9"/>
  <c r="Y3864" i="9"/>
  <c r="Y3865" i="9"/>
  <c r="Y3866" i="9"/>
  <c r="Y4655" i="9"/>
  <c r="Y4656" i="9"/>
  <c r="Y4657" i="9"/>
  <c r="Y3867" i="9"/>
  <c r="Y3868" i="9"/>
  <c r="Y3869" i="9"/>
  <c r="Y3870" i="9"/>
  <c r="Y3871" i="9"/>
  <c r="Y3872" i="9"/>
  <c r="Y3873" i="9"/>
  <c r="Y3874" i="9"/>
  <c r="Y3875" i="9"/>
  <c r="Y3876" i="9"/>
  <c r="Y3877" i="9"/>
  <c r="Y3878" i="9"/>
  <c r="Y3879" i="9"/>
  <c r="Y3880" i="9"/>
  <c r="Y3881" i="9"/>
  <c r="Y3882" i="9"/>
  <c r="Y3883" i="9"/>
  <c r="Y3884" i="9"/>
  <c r="Y3885" i="9"/>
  <c r="Y3886" i="9"/>
  <c r="Y3887" i="9"/>
  <c r="Y3888" i="9"/>
  <c r="Y3889" i="9"/>
  <c r="Y3890" i="9"/>
  <c r="Y3891" i="9"/>
  <c r="Y3892" i="9"/>
  <c r="Y3893" i="9"/>
  <c r="Y3894" i="9"/>
  <c r="Y3895" i="9"/>
  <c r="Y3896" i="9"/>
  <c r="Y3897" i="9"/>
  <c r="Y3898" i="9"/>
  <c r="Y3899" i="9"/>
  <c r="Y3900" i="9"/>
  <c r="Y3901" i="9"/>
  <c r="Y3902" i="9"/>
  <c r="Y3903" i="9"/>
  <c r="Y3904" i="9"/>
  <c r="Y3905" i="9"/>
  <c r="Y3906" i="9"/>
  <c r="Y3907" i="9"/>
  <c r="Y3908" i="9"/>
  <c r="Y3909" i="9"/>
  <c r="Y3910" i="9"/>
  <c r="Y3911" i="9"/>
  <c r="Y3912" i="9"/>
  <c r="Y3913" i="9"/>
  <c r="Y3914" i="9"/>
  <c r="Y3915" i="9"/>
  <c r="Y3916" i="9"/>
  <c r="Y3917" i="9"/>
  <c r="Y3918" i="9"/>
  <c r="Y3919" i="9"/>
  <c r="Y4529" i="9"/>
  <c r="Y4530" i="9"/>
  <c r="Y4531" i="9"/>
  <c r="Y4532" i="9"/>
  <c r="Y4533" i="9"/>
  <c r="Y4534" i="9"/>
  <c r="Y4535" i="9"/>
  <c r="Y4536" i="9"/>
  <c r="Y4537" i="9"/>
  <c r="Y4538" i="9"/>
  <c r="Y4539" i="9"/>
  <c r="Y4540" i="9"/>
  <c r="Y4541" i="9"/>
  <c r="Y2674" i="9"/>
  <c r="Y2675" i="9"/>
  <c r="Y2676" i="9"/>
  <c r="Y2677" i="9"/>
  <c r="Y2678" i="9"/>
  <c r="Y2679" i="9"/>
  <c r="Y2680" i="9"/>
  <c r="Y2681" i="9"/>
  <c r="Y2682" i="9"/>
  <c r="Y2683" i="9"/>
  <c r="Y2684" i="9"/>
  <c r="Y2685" i="9"/>
  <c r="Y2686" i="9"/>
  <c r="Y2687" i="9"/>
  <c r="Y2688" i="9"/>
  <c r="Y2689" i="9"/>
  <c r="Y2690" i="9"/>
  <c r="Y2691" i="9"/>
  <c r="Y2692" i="9"/>
  <c r="Y2693" i="9"/>
  <c r="Y2694" i="9"/>
  <c r="Y2695" i="9"/>
  <c r="Y2696" i="9"/>
  <c r="Y2697" i="9"/>
  <c r="Y2698" i="9"/>
  <c r="Y2699" i="9"/>
  <c r="Y2700" i="9"/>
  <c r="Y2701" i="9"/>
  <c r="Y2702" i="9"/>
  <c r="Y2703" i="9"/>
  <c r="Y2704" i="9"/>
  <c r="Y2705" i="9"/>
  <c r="Y2706" i="9"/>
  <c r="Y2707" i="9"/>
  <c r="Y2708" i="9"/>
  <c r="Y2709" i="9"/>
  <c r="Y2710" i="9"/>
  <c r="Y2711" i="9"/>
  <c r="Y2712" i="9"/>
  <c r="Y2713" i="9"/>
  <c r="Y2714" i="9"/>
  <c r="Y2715" i="9"/>
  <c r="Y2716" i="9"/>
  <c r="Y2717" i="9"/>
  <c r="Y2718" i="9"/>
  <c r="Y2719" i="9"/>
  <c r="Y2720" i="9"/>
  <c r="Y2721" i="9"/>
  <c r="Y2722" i="9"/>
  <c r="Y2723" i="9"/>
  <c r="Y2724" i="9"/>
  <c r="Y2725" i="9"/>
  <c r="Y2726" i="9"/>
  <c r="Y2727" i="9"/>
  <c r="Y2728" i="9"/>
  <c r="Y2729" i="9"/>
  <c r="Y2730" i="9"/>
  <c r="Y2731" i="9"/>
  <c r="Y2732" i="9"/>
  <c r="Y2733" i="9"/>
  <c r="Y2734" i="9"/>
  <c r="Y2735" i="9"/>
  <c r="Y2736" i="9"/>
  <c r="Y2737" i="9"/>
  <c r="Y2738" i="9"/>
  <c r="Y2739" i="9"/>
  <c r="Y2740" i="9"/>
  <c r="Y2741" i="9"/>
  <c r="Y2742" i="9"/>
  <c r="Y2743" i="9"/>
  <c r="Y2744" i="9"/>
  <c r="Y2745" i="9"/>
  <c r="Y2746" i="9"/>
  <c r="Y2747" i="9"/>
  <c r="Y2748" i="9"/>
  <c r="Y2749" i="9"/>
  <c r="Y2750" i="9"/>
  <c r="Y2751" i="9"/>
  <c r="Y2752" i="9"/>
  <c r="Y2753" i="9"/>
  <c r="Y2754" i="9"/>
  <c r="Y2755" i="9"/>
  <c r="Y2756" i="9"/>
  <c r="Y2757" i="9"/>
  <c r="Y2758" i="9"/>
  <c r="Y2759" i="9"/>
  <c r="Y2760" i="9"/>
  <c r="Y2761" i="9"/>
  <c r="Y2762" i="9"/>
  <c r="Y2763" i="9"/>
  <c r="Y2764" i="9"/>
  <c r="Y2765" i="9"/>
  <c r="Y2766" i="9"/>
  <c r="Y2767" i="9"/>
  <c r="Y2768" i="9"/>
  <c r="Y2769" i="9"/>
  <c r="Y2770" i="9"/>
  <c r="Y2771" i="9"/>
  <c r="Y2772" i="9"/>
  <c r="Y2773" i="9"/>
  <c r="Y2774" i="9"/>
  <c r="Y2775" i="9"/>
  <c r="Y2776" i="9"/>
  <c r="Y2777" i="9"/>
  <c r="Y2778" i="9"/>
  <c r="Y2779" i="9"/>
  <c r="Y2780" i="9"/>
  <c r="Y2781" i="9"/>
  <c r="Y2782" i="9"/>
  <c r="Y2783" i="9"/>
  <c r="Y2784" i="9"/>
  <c r="Y2785" i="9"/>
  <c r="Y2786" i="9"/>
  <c r="Y2787" i="9"/>
  <c r="Y2788" i="9"/>
  <c r="Y2789" i="9"/>
  <c r="Y2790" i="9"/>
  <c r="Y2791" i="9"/>
  <c r="Y2792" i="9"/>
  <c r="Y2793" i="9"/>
  <c r="Y2794" i="9"/>
  <c r="Y2795" i="9"/>
  <c r="Y2796" i="9"/>
  <c r="Y2797" i="9"/>
  <c r="Y2798" i="9"/>
  <c r="Y2799" i="9"/>
  <c r="Y2800" i="9"/>
  <c r="Y2801" i="9"/>
  <c r="Y2802" i="9"/>
  <c r="Y2803" i="9"/>
  <c r="Y2804" i="9"/>
  <c r="Y2805" i="9"/>
  <c r="Y2806" i="9"/>
  <c r="Y2807" i="9"/>
  <c r="Y2808" i="9"/>
  <c r="Y2809" i="9"/>
  <c r="Y2810" i="9"/>
  <c r="Y2811" i="9"/>
  <c r="Y2812" i="9"/>
  <c r="Y2813" i="9"/>
  <c r="Y2814" i="9"/>
  <c r="Y2815" i="9"/>
  <c r="Y2816" i="9"/>
  <c r="Y2817" i="9"/>
  <c r="Y2818" i="9"/>
  <c r="Y2819" i="9"/>
  <c r="Y2820" i="9"/>
  <c r="Y2821" i="9"/>
  <c r="Y2822" i="9"/>
  <c r="Y2823" i="9"/>
  <c r="Y2824" i="9"/>
  <c r="Y2825" i="9"/>
  <c r="Y2826" i="9"/>
  <c r="Y2827" i="9"/>
  <c r="Y2828" i="9"/>
  <c r="Y2829" i="9"/>
  <c r="Y2830" i="9"/>
  <c r="Y2831" i="9"/>
  <c r="Y2832" i="9"/>
  <c r="Y2833" i="9"/>
  <c r="Y2834" i="9"/>
  <c r="Y2835" i="9"/>
  <c r="Y2836" i="9"/>
  <c r="Y2837" i="9"/>
  <c r="Y2838" i="9"/>
  <c r="Y2839" i="9"/>
  <c r="Y2840" i="9"/>
  <c r="Y2841" i="9"/>
  <c r="Y2842" i="9"/>
  <c r="Y2843" i="9"/>
  <c r="Y2844" i="9"/>
  <c r="Y2845" i="9"/>
  <c r="Y2846" i="9"/>
  <c r="Y2847" i="9"/>
  <c r="Y2848" i="9"/>
  <c r="Y2849" i="9"/>
  <c r="Y2850" i="9"/>
  <c r="Y2851" i="9"/>
  <c r="Y2852" i="9"/>
  <c r="Y2853" i="9"/>
  <c r="Y2854" i="9"/>
  <c r="Y2855" i="9"/>
  <c r="Y2856" i="9"/>
  <c r="Y2857" i="9"/>
  <c r="Y2858" i="9"/>
  <c r="Y2859" i="9"/>
  <c r="Y2860" i="9"/>
  <c r="Y2861" i="9"/>
  <c r="Y2862" i="9"/>
  <c r="Y2863" i="9"/>
  <c r="Y2864" i="9"/>
  <c r="Y2865" i="9"/>
  <c r="Y2866" i="9"/>
  <c r="Y2867" i="9"/>
  <c r="Y2868" i="9"/>
  <c r="Y2869" i="9"/>
  <c r="Y2870" i="9"/>
  <c r="Y2871" i="9"/>
  <c r="Y2872" i="9"/>
  <c r="Y2873" i="9"/>
  <c r="Y2874" i="9"/>
  <c r="Y2875" i="9"/>
  <c r="Y2876" i="9"/>
  <c r="Y2877" i="9"/>
  <c r="Y2878" i="9"/>
  <c r="Y2879" i="9"/>
  <c r="Y2880" i="9"/>
  <c r="Y2881" i="9"/>
  <c r="Y2882" i="9"/>
  <c r="Y2883" i="9"/>
  <c r="Y2884" i="9"/>
  <c r="Y2885" i="9"/>
  <c r="Y2886" i="9"/>
  <c r="Y2887" i="9"/>
  <c r="Y2888" i="9"/>
  <c r="Y2889" i="9"/>
  <c r="Y2890" i="9"/>
  <c r="Y2891" i="9"/>
  <c r="Y2892" i="9"/>
  <c r="Y2893" i="9"/>
  <c r="Y2894" i="9"/>
  <c r="Y2895" i="9"/>
  <c r="Y2896" i="9"/>
  <c r="Y2897" i="9"/>
  <c r="Y2898" i="9"/>
  <c r="Y2899" i="9"/>
  <c r="Y2900" i="9"/>
  <c r="Y2901" i="9"/>
  <c r="Y2902" i="9"/>
  <c r="Y2903" i="9"/>
  <c r="Y2904" i="9"/>
  <c r="Y2905" i="9"/>
  <c r="Y2906" i="9"/>
  <c r="Y2907" i="9"/>
  <c r="Y2908" i="9"/>
  <c r="Y2909" i="9"/>
  <c r="Y2910" i="9"/>
  <c r="Y2911" i="9"/>
  <c r="Y2912" i="9"/>
  <c r="Y2913" i="9"/>
  <c r="Y2914" i="9"/>
  <c r="Y2915" i="9"/>
  <c r="Y2916" i="9"/>
  <c r="Y2917" i="9"/>
  <c r="Y2918" i="9"/>
  <c r="Y2919" i="9"/>
  <c r="Y2920" i="9"/>
  <c r="Y2921" i="9"/>
  <c r="Y2922" i="9"/>
  <c r="Y2923" i="9"/>
  <c r="Y2924" i="9"/>
  <c r="Y2925" i="9"/>
  <c r="Y2926" i="9"/>
  <c r="Y2927" i="9"/>
  <c r="Y2928" i="9"/>
  <c r="Y2929" i="9"/>
  <c r="Y2930" i="9"/>
  <c r="Y2931" i="9"/>
  <c r="Y2932" i="9"/>
  <c r="Y2933" i="9"/>
  <c r="Y2934" i="9"/>
  <c r="Y2935" i="9"/>
  <c r="Y2936" i="9"/>
  <c r="Y2937" i="9"/>
  <c r="Y2938" i="9"/>
  <c r="Y2939" i="9"/>
  <c r="Y2940" i="9"/>
  <c r="Y2941" i="9"/>
  <c r="Y2942" i="9"/>
  <c r="Y2943" i="9"/>
  <c r="Y2944" i="9"/>
  <c r="Y2945" i="9"/>
  <c r="Y2946" i="9"/>
  <c r="Y2947" i="9"/>
  <c r="Y2948" i="9"/>
  <c r="Y2949" i="9"/>
  <c r="Y2950" i="9"/>
  <c r="Y2951" i="9"/>
  <c r="Y2952" i="9"/>
  <c r="Y2953" i="9"/>
  <c r="Y2954" i="9"/>
  <c r="Y2955" i="9"/>
  <c r="Y2956" i="9"/>
  <c r="Y2957" i="9"/>
  <c r="Y2958" i="9"/>
  <c r="Y2959" i="9"/>
  <c r="Y2960" i="9"/>
  <c r="Y2961" i="9"/>
  <c r="Y2962" i="9"/>
  <c r="Y2963" i="9"/>
  <c r="Y2964" i="9"/>
  <c r="Y2965" i="9"/>
  <c r="Y2966" i="9"/>
  <c r="Y2967" i="9"/>
  <c r="Y2968" i="9"/>
  <c r="Y2969" i="9"/>
  <c r="Y2970" i="9"/>
  <c r="Y2971" i="9"/>
  <c r="Y2972" i="9"/>
  <c r="Y2973" i="9"/>
  <c r="Y2974" i="9"/>
  <c r="Y2975" i="9"/>
  <c r="Y2976" i="9"/>
  <c r="Y2977" i="9"/>
  <c r="Y2978" i="9"/>
  <c r="Y2979" i="9"/>
  <c r="Y2980" i="9"/>
  <c r="Y2981" i="9"/>
  <c r="Y2982" i="9"/>
  <c r="Y2983" i="9"/>
  <c r="Y2984" i="9"/>
  <c r="Y2985" i="9"/>
  <c r="Y2986" i="9"/>
  <c r="Y2987" i="9"/>
  <c r="Y2988" i="9"/>
  <c r="Y2989" i="9"/>
  <c r="Y2990" i="9"/>
  <c r="Y2991" i="9"/>
  <c r="Y2992" i="9"/>
  <c r="Y2993" i="9"/>
  <c r="Y2994" i="9"/>
  <c r="Y2995" i="9"/>
  <c r="Y2996" i="9"/>
  <c r="Y2997" i="9"/>
  <c r="Y2998" i="9"/>
  <c r="Y2999" i="9"/>
  <c r="Y3000" i="9"/>
  <c r="Y3001" i="9"/>
  <c r="Y3002" i="9"/>
  <c r="Y3003" i="9"/>
  <c r="Y3004" i="9"/>
  <c r="Y3005" i="9"/>
  <c r="Y3006" i="9"/>
  <c r="Y3007" i="9"/>
  <c r="Y3008" i="9"/>
  <c r="Y3009" i="9"/>
  <c r="Y3010" i="9"/>
  <c r="Y3011" i="9"/>
  <c r="Y3012" i="9"/>
  <c r="Y3013" i="9"/>
  <c r="Y3014" i="9"/>
  <c r="Y3015" i="9"/>
  <c r="Y3016" i="9"/>
  <c r="Y3017" i="9"/>
  <c r="Y3018" i="9"/>
  <c r="Y3019" i="9"/>
  <c r="Y3020" i="9"/>
  <c r="Y3021" i="9"/>
  <c r="Y3022" i="9"/>
  <c r="Y3023" i="9"/>
  <c r="Y3024" i="9"/>
  <c r="Y3025" i="9"/>
  <c r="Y3026" i="9"/>
  <c r="Y3027" i="9"/>
  <c r="Y3028" i="9"/>
  <c r="Y3029" i="9"/>
  <c r="Y3030" i="9"/>
  <c r="Y3031" i="9"/>
  <c r="Y4658" i="9"/>
  <c r="Y3032" i="9"/>
  <c r="Y3033" i="9"/>
  <c r="Y3034" i="9"/>
  <c r="Y3035" i="9"/>
  <c r="Y3036" i="9"/>
  <c r="Y3037" i="9"/>
  <c r="Y3038" i="9"/>
  <c r="Y3039" i="9"/>
  <c r="Y3040" i="9"/>
  <c r="Y3041" i="9"/>
  <c r="Y3042" i="9"/>
  <c r="Y3043" i="9"/>
  <c r="Y3044" i="9"/>
  <c r="Y3045" i="9"/>
  <c r="Y3046" i="9"/>
  <c r="Y3047" i="9"/>
  <c r="Y3048" i="9"/>
  <c r="Y3049" i="9"/>
  <c r="Y3050" i="9"/>
  <c r="Y3051" i="9"/>
  <c r="Y3052" i="9"/>
  <c r="Y3053" i="9"/>
  <c r="Y3054" i="9"/>
  <c r="Y3055" i="9"/>
  <c r="Y3056" i="9"/>
  <c r="Y3057" i="9"/>
  <c r="Y3058" i="9"/>
  <c r="Y3059" i="9"/>
  <c r="Y3060" i="9"/>
  <c r="Y3061" i="9"/>
  <c r="Y4659" i="9"/>
  <c r="Y4660" i="9"/>
  <c r="Y3062" i="9"/>
  <c r="Y3063" i="9"/>
  <c r="Y3064" i="9"/>
  <c r="Y3065" i="9"/>
  <c r="Y3066" i="9"/>
  <c r="Y3067" i="9"/>
  <c r="Y3068" i="9"/>
  <c r="Y4542" i="9"/>
  <c r="Y4543" i="9"/>
  <c r="Y4544" i="9"/>
  <c r="Y4545" i="9"/>
  <c r="Y4546" i="9"/>
  <c r="Y4547" i="9"/>
  <c r="Y4548" i="9"/>
  <c r="Y4549" i="9"/>
  <c r="Y4550" i="9"/>
  <c r="Y4551" i="9"/>
  <c r="Y4552" i="9"/>
  <c r="Y4553" i="9"/>
  <c r="Y4554" i="9"/>
  <c r="Y4555" i="9"/>
  <c r="Y3920" i="9"/>
  <c r="Y3921" i="9"/>
  <c r="Y3922" i="9"/>
  <c r="Y3923" i="9"/>
  <c r="Y3924" i="9"/>
  <c r="Y3925" i="9"/>
  <c r="Y3926" i="9"/>
  <c r="Y3927" i="9"/>
  <c r="Y3928" i="9"/>
  <c r="Y3929" i="9"/>
  <c r="Y3930" i="9"/>
  <c r="Y3931" i="9"/>
  <c r="Y3932" i="9"/>
  <c r="Y3933" i="9"/>
  <c r="Y3934" i="9"/>
  <c r="Y3935" i="9"/>
  <c r="Y3936" i="9"/>
  <c r="Y3937" i="9"/>
  <c r="Y3938" i="9"/>
  <c r="Y3939" i="9"/>
  <c r="Y3940" i="9"/>
  <c r="Y3941" i="9"/>
  <c r="Y3942" i="9"/>
  <c r="Y3943" i="9"/>
  <c r="Y3944" i="9"/>
  <c r="Y3945" i="9"/>
  <c r="Y3946" i="9"/>
  <c r="Y3947" i="9"/>
  <c r="Y3948" i="9"/>
  <c r="Y3949" i="9"/>
  <c r="Y3950" i="9"/>
  <c r="Y3951" i="9"/>
  <c r="Y3952" i="9"/>
  <c r="Y3953" i="9"/>
  <c r="Y3954" i="9"/>
  <c r="Y3955" i="9"/>
  <c r="Y3956" i="9"/>
  <c r="Y3957" i="9"/>
  <c r="Y3958" i="9"/>
  <c r="Y3959" i="9"/>
  <c r="Y3960" i="9"/>
  <c r="Y3961" i="9"/>
  <c r="Y3962" i="9"/>
  <c r="Y3963" i="9"/>
  <c r="Y3964" i="9"/>
  <c r="Y3965" i="9"/>
  <c r="Y3966" i="9"/>
  <c r="Y3967" i="9"/>
  <c r="Y3968" i="9"/>
  <c r="Y3969" i="9"/>
  <c r="Y3970" i="9"/>
  <c r="Y3971" i="9"/>
  <c r="Y3972" i="9"/>
  <c r="Y3973" i="9"/>
  <c r="Y3974" i="9"/>
  <c r="Y3975" i="9"/>
  <c r="Y3976" i="9"/>
  <c r="Y3977" i="9"/>
  <c r="Y3978" i="9"/>
  <c r="Y3979" i="9"/>
  <c r="Y3980" i="9"/>
  <c r="Y3981" i="9"/>
  <c r="Y3982" i="9"/>
  <c r="Y3983" i="9"/>
  <c r="Y3984" i="9"/>
  <c r="Y3985" i="9"/>
  <c r="Y3986" i="9"/>
  <c r="Y3987" i="9"/>
  <c r="Y3988" i="9"/>
  <c r="Y3989" i="9"/>
  <c r="Y3990" i="9"/>
  <c r="Y3991" i="9"/>
  <c r="Y3992" i="9"/>
  <c r="Y3993" i="9"/>
  <c r="Y3994" i="9"/>
  <c r="Y4556" i="9"/>
  <c r="Y4557" i="9"/>
  <c r="Y4558" i="9"/>
  <c r="Y4559" i="9"/>
  <c r="Y4560" i="9"/>
  <c r="Y4561" i="9"/>
  <c r="Y4562" i="9"/>
  <c r="Y4563" i="9"/>
  <c r="Y4564" i="9"/>
  <c r="Y4565" i="9"/>
  <c r="Y4566" i="9"/>
  <c r="Y4567" i="9"/>
  <c r="Y4568" i="9"/>
  <c r="Y4569" i="9"/>
  <c r="Y4570" i="9"/>
  <c r="Y4571" i="9"/>
  <c r="Y4572" i="9"/>
  <c r="Y4573" i="9"/>
  <c r="Y4574" i="9"/>
  <c r="Y4575" i="9"/>
  <c r="Y4576" i="9"/>
  <c r="Y4577" i="9"/>
  <c r="Y4578" i="9"/>
  <c r="Y4579" i="9"/>
  <c r="Y4580" i="9"/>
  <c r="Y4581" i="9"/>
  <c r="Y4582" i="9"/>
  <c r="Y4583" i="9"/>
  <c r="Y4584" i="9"/>
  <c r="Y4585" i="9"/>
  <c r="Y4586" i="9"/>
  <c r="Y4587" i="9"/>
  <c r="Y4588" i="9"/>
  <c r="Y4589" i="9"/>
  <c r="Y4590" i="9"/>
  <c r="Y4591" i="9"/>
  <c r="Y4592" i="9"/>
  <c r="Y4593" i="9"/>
  <c r="Y4594" i="9"/>
  <c r="Y4595" i="9"/>
  <c r="Y4596" i="9"/>
  <c r="Y4597" i="9"/>
  <c r="Y4598" i="9"/>
  <c r="Y4599" i="9"/>
  <c r="Y4600" i="9"/>
  <c r="Y4601" i="9"/>
  <c r="Y4602" i="9"/>
  <c r="Y4603" i="9"/>
  <c r="Y4604" i="9"/>
  <c r="Y4605" i="9"/>
  <c r="Y4606" i="9"/>
  <c r="Y4607" i="9"/>
  <c r="Y4608" i="9"/>
  <c r="Y4609" i="9"/>
  <c r="Y4610" i="9"/>
  <c r="Y4611" i="9"/>
  <c r="Y4612" i="9"/>
  <c r="Y4613" i="9"/>
  <c r="Y4614" i="9"/>
  <c r="Y4615" i="9"/>
  <c r="Y4616" i="9"/>
  <c r="Y4617" i="9"/>
  <c r="Y4618" i="9"/>
  <c r="Y4619" i="9"/>
  <c r="Y4620" i="9"/>
  <c r="Y4621" i="9"/>
  <c r="Y4622" i="9"/>
  <c r="Y4623" i="9"/>
  <c r="Y4624" i="9"/>
  <c r="Y4625" i="9"/>
  <c r="Y3995" i="9"/>
  <c r="Y3996" i="9"/>
  <c r="Y3997" i="9"/>
  <c r="Y3998" i="9"/>
  <c r="Y3999" i="9"/>
  <c r="Y4000" i="9"/>
  <c r="Y4001" i="9"/>
  <c r="Y4002" i="9"/>
  <c r="Y4003" i="9"/>
  <c r="Y4004" i="9"/>
  <c r="Y4005" i="9"/>
  <c r="Y4006" i="9"/>
  <c r="Y4661" i="9"/>
  <c r="Y4007" i="9"/>
  <c r="Y4008" i="9"/>
  <c r="Y4009" i="9"/>
  <c r="Y4010" i="9"/>
  <c r="Y4011" i="9"/>
  <c r="Y4012" i="9"/>
  <c r="Y4013" i="9"/>
  <c r="Y4014" i="9"/>
  <c r="Y4015" i="9"/>
  <c r="Y4016" i="9"/>
  <c r="Y4017" i="9"/>
  <c r="Y4018" i="9"/>
  <c r="Y4019" i="9"/>
  <c r="Y4020" i="9"/>
  <c r="Y4021" i="9"/>
  <c r="Y4022" i="9"/>
  <c r="Y4023" i="9"/>
  <c r="Y4024" i="9"/>
  <c r="Y4025" i="9"/>
  <c r="Y4026" i="9"/>
  <c r="Y4027" i="9"/>
  <c r="Y4028" i="9"/>
  <c r="Y4029" i="9"/>
  <c r="Y4030" i="9"/>
  <c r="Y4031" i="9"/>
  <c r="Y4032" i="9"/>
  <c r="Y4033" i="9"/>
  <c r="Y4034" i="9"/>
  <c r="Y4035" i="9"/>
  <c r="Y4036" i="9"/>
  <c r="Y4037" i="9"/>
  <c r="Y4038" i="9"/>
  <c r="Y4039" i="9"/>
  <c r="Y4040" i="9"/>
  <c r="Y4041" i="9"/>
  <c r="Y4042" i="9"/>
  <c r="Y4043" i="9"/>
  <c r="Y4044" i="9"/>
  <c r="Y4045" i="9"/>
  <c r="Y4046" i="9"/>
  <c r="Y4047" i="9"/>
  <c r="Y4048" i="9"/>
  <c r="Y4049" i="9"/>
  <c r="Y4050" i="9"/>
  <c r="Y4051" i="9"/>
  <c r="Y4052" i="9"/>
  <c r="Y4053" i="9"/>
  <c r="Y4054" i="9"/>
  <c r="Y4055" i="9"/>
  <c r="Y4056" i="9"/>
  <c r="Y4057" i="9"/>
  <c r="Y4058" i="9"/>
  <c r="Y4059" i="9"/>
  <c r="Y4060" i="9"/>
  <c r="Y4061" i="9"/>
  <c r="Y4062" i="9"/>
  <c r="Y4063" i="9"/>
  <c r="Y4064" i="9"/>
  <c r="Y4065" i="9"/>
  <c r="Y4066" i="9"/>
  <c r="Y4067" i="9"/>
  <c r="Y4068" i="9"/>
  <c r="Y4069" i="9"/>
  <c r="Y4070" i="9"/>
  <c r="Y4071" i="9"/>
  <c r="Y4072" i="9"/>
  <c r="Y4679" i="9"/>
  <c r="Y4680" i="9"/>
  <c r="Y4073" i="9"/>
  <c r="Y4074" i="9"/>
  <c r="Y4075" i="9"/>
  <c r="Y4076" i="9"/>
  <c r="Y4077" i="9"/>
  <c r="Y4078" i="9"/>
  <c r="Y4079" i="9"/>
  <c r="Y4080" i="9"/>
  <c r="Y4081" i="9"/>
  <c r="Y4082" i="9"/>
  <c r="Y4083" i="9"/>
  <c r="Y4084" i="9"/>
  <c r="Y4085" i="9"/>
  <c r="Y4086" i="9"/>
  <c r="Y4087" i="9"/>
  <c r="Y4088" i="9"/>
  <c r="Y4089" i="9"/>
  <c r="Y4090" i="9"/>
  <c r="Y4091" i="9"/>
  <c r="Y4092" i="9"/>
  <c r="Y4093" i="9"/>
  <c r="Y4094" i="9"/>
  <c r="Y4095" i="9"/>
  <c r="Y4096" i="9"/>
  <c r="Y4097" i="9"/>
  <c r="Y4098" i="9"/>
  <c r="Y4099" i="9"/>
  <c r="Y4100" i="9"/>
  <c r="Y4101" i="9"/>
  <c r="Y4102" i="9"/>
  <c r="Y4103" i="9"/>
  <c r="Y4104" i="9"/>
  <c r="Y4105" i="9"/>
  <c r="Y4106" i="9"/>
  <c r="Y4107" i="9"/>
  <c r="Y4108" i="9"/>
  <c r="Y4109" i="9"/>
  <c r="Y4110" i="9"/>
  <c r="Y4111" i="9"/>
  <c r="Y4112" i="9"/>
  <c r="Y4113" i="9"/>
  <c r="Y4114" i="9"/>
  <c r="Y4115" i="9"/>
  <c r="Y4116" i="9"/>
  <c r="Y4117" i="9"/>
  <c r="Y4118" i="9"/>
  <c r="Y4119" i="9"/>
  <c r="Y4120" i="9"/>
  <c r="Y4121" i="9"/>
  <c r="Y4122" i="9"/>
  <c r="Y4123" i="9"/>
  <c r="Y4124" i="9"/>
  <c r="Y4125" i="9"/>
  <c r="Y4126" i="9"/>
  <c r="Y4127" i="9"/>
  <c r="Y4128" i="9"/>
  <c r="Y4129" i="9"/>
  <c r="Y4130" i="9"/>
  <c r="Y4131" i="9"/>
  <c r="Y4132" i="9"/>
  <c r="Y4133" i="9"/>
  <c r="Y4134" i="9"/>
  <c r="Y4135" i="9"/>
  <c r="Y4136" i="9"/>
  <c r="Y4137" i="9"/>
  <c r="Y4138" i="9"/>
  <c r="Y4139" i="9"/>
  <c r="Y4140" i="9"/>
  <c r="Y4141" i="9"/>
  <c r="Y4142" i="9"/>
  <c r="Y4143" i="9"/>
  <c r="Y4144" i="9"/>
  <c r="Y4145" i="9"/>
  <c r="Y4146" i="9"/>
  <c r="Y4147" i="9"/>
  <c r="Y4148" i="9"/>
  <c r="Y4149" i="9"/>
  <c r="Y3069" i="9"/>
  <c r="Y3070" i="9"/>
  <c r="Y3071" i="9"/>
  <c r="Y3072" i="9"/>
  <c r="Y3073" i="9"/>
  <c r="Y3074" i="9"/>
  <c r="Y3075" i="9"/>
  <c r="Y3076" i="9"/>
  <c r="Y3077" i="9"/>
  <c r="Y3078" i="9"/>
  <c r="Y3079" i="9"/>
  <c r="Y3080" i="9"/>
  <c r="Y3081" i="9"/>
  <c r="Y3082" i="9"/>
  <c r="Y3083" i="9"/>
  <c r="Y3084" i="9"/>
  <c r="Y3085" i="9"/>
  <c r="Y3086" i="9"/>
  <c r="Y3087" i="9"/>
  <c r="Y3088" i="9"/>
  <c r="Y3089" i="9"/>
  <c r="Y3090" i="9"/>
  <c r="Y3091" i="9"/>
  <c r="Y3092" i="9"/>
  <c r="Y3093" i="9"/>
  <c r="Y3094" i="9"/>
  <c r="Y3095" i="9"/>
  <c r="Y3096" i="9"/>
  <c r="Y3097" i="9"/>
  <c r="Y3098" i="9"/>
  <c r="Y3099" i="9"/>
  <c r="Y3100" i="9"/>
  <c r="Y3101" i="9"/>
  <c r="Y3102" i="9"/>
  <c r="Y3103" i="9"/>
  <c r="Y3104" i="9"/>
  <c r="Y3105" i="9"/>
  <c r="Y3106" i="9"/>
  <c r="Y3107" i="9"/>
  <c r="Y3108" i="9"/>
  <c r="Y3109" i="9"/>
  <c r="Y3110" i="9"/>
  <c r="Y3111" i="9"/>
  <c r="Y3112" i="9"/>
  <c r="Y3113" i="9"/>
  <c r="Y3114" i="9"/>
  <c r="Y3115" i="9"/>
  <c r="Y3116" i="9"/>
  <c r="Y3117" i="9"/>
  <c r="Y3118" i="9"/>
  <c r="Y3119" i="9"/>
  <c r="Y3120" i="9"/>
  <c r="Y3121" i="9"/>
  <c r="Y3122" i="9"/>
  <c r="Y3123" i="9"/>
  <c r="Y3124" i="9"/>
  <c r="Y3125" i="9"/>
  <c r="Y3126" i="9"/>
  <c r="Y3127" i="9"/>
  <c r="Y3128" i="9"/>
  <c r="Y3129" i="9"/>
  <c r="Y3130" i="9"/>
  <c r="Y3131" i="9"/>
  <c r="Y3132" i="9"/>
  <c r="Y3133" i="9"/>
  <c r="Y3134" i="9"/>
  <c r="Y3135" i="9"/>
  <c r="Y3136" i="9"/>
  <c r="Y3137" i="9"/>
  <c r="Y3138" i="9"/>
  <c r="Y3139" i="9"/>
  <c r="Y3140" i="9"/>
  <c r="Y3141" i="9"/>
  <c r="Y3142" i="9"/>
  <c r="Y3143" i="9"/>
  <c r="Y3144" i="9"/>
  <c r="Y3145" i="9"/>
  <c r="Y3146" i="9"/>
  <c r="Y3147" i="9"/>
  <c r="Y3148" i="9"/>
  <c r="Y3149" i="9"/>
  <c r="Y3150" i="9"/>
  <c r="Y3151" i="9"/>
  <c r="Y3152" i="9"/>
  <c r="Y3153" i="9"/>
  <c r="Y3154" i="9"/>
  <c r="Y3155" i="9"/>
  <c r="Y3156" i="9"/>
  <c r="Y3157" i="9"/>
  <c r="Y3158" i="9"/>
  <c r="Y3159" i="9"/>
  <c r="Y3160" i="9"/>
  <c r="Y3161" i="9"/>
  <c r="Y3162" i="9"/>
  <c r="Y3163" i="9"/>
  <c r="Y3164" i="9"/>
  <c r="Y3165" i="9"/>
  <c r="Y3166" i="9"/>
  <c r="Y3167" i="9"/>
  <c r="Y3168" i="9"/>
  <c r="Y3169" i="9"/>
  <c r="Y3170" i="9"/>
  <c r="Y3171" i="9"/>
  <c r="Y3172" i="9"/>
  <c r="Y3173" i="9"/>
  <c r="Y3174" i="9"/>
  <c r="Y3175" i="9"/>
  <c r="Y3176" i="9"/>
  <c r="Y3177" i="9"/>
  <c r="Y3178" i="9"/>
  <c r="Y3179" i="9"/>
  <c r="Y3180" i="9"/>
  <c r="Y3181" i="9"/>
  <c r="Y3182" i="9"/>
  <c r="Y3183" i="9"/>
  <c r="Y3184" i="9"/>
  <c r="Y3185" i="9"/>
  <c r="Y3186" i="9"/>
  <c r="Y3187" i="9"/>
  <c r="Y3188" i="9"/>
  <c r="Y3189" i="9"/>
  <c r="Y3190" i="9"/>
  <c r="Y3191" i="9"/>
  <c r="Y3192" i="9"/>
  <c r="Y3193" i="9"/>
  <c r="Y3194" i="9"/>
  <c r="Y3195" i="9"/>
  <c r="Y3196" i="9"/>
  <c r="Y3197" i="9"/>
  <c r="Y3198" i="9"/>
  <c r="Y3199" i="9"/>
  <c r="Y3200" i="9"/>
  <c r="Y3201" i="9"/>
  <c r="Y3202" i="9"/>
  <c r="Y3203" i="9"/>
  <c r="Y3204" i="9"/>
  <c r="Y3205" i="9"/>
  <c r="Y3206" i="9"/>
  <c r="Y3207" i="9"/>
  <c r="Y3208" i="9"/>
  <c r="Y3209" i="9"/>
  <c r="Y3210" i="9"/>
  <c r="Y3211" i="9"/>
  <c r="Y3212" i="9"/>
  <c r="Y3213" i="9"/>
  <c r="Y3214" i="9"/>
  <c r="Y3215" i="9"/>
  <c r="Y3216" i="9"/>
  <c r="Y3217" i="9"/>
  <c r="Y3218" i="9"/>
  <c r="Y3219" i="9"/>
  <c r="Y3220" i="9"/>
  <c r="Y3221" i="9"/>
  <c r="Y3222" i="9"/>
  <c r="Y3223" i="9"/>
  <c r="Y3224" i="9"/>
  <c r="Y3225" i="9"/>
  <c r="Y3226" i="9"/>
  <c r="Y3227" i="9"/>
  <c r="Y3228" i="9"/>
  <c r="Y3229" i="9"/>
  <c r="Y3230" i="9"/>
  <c r="Y3231" i="9"/>
  <c r="Y3232" i="9"/>
  <c r="Y3233" i="9"/>
  <c r="Y3234" i="9"/>
  <c r="Y3235" i="9"/>
  <c r="Y3236" i="9"/>
  <c r="Y3237" i="9"/>
  <c r="Y3238" i="9"/>
  <c r="Y3239" i="9"/>
  <c r="Y3240" i="9"/>
  <c r="Y3241" i="9"/>
  <c r="Y3242" i="9"/>
  <c r="Y3243" i="9"/>
  <c r="Y3244" i="9"/>
  <c r="Y3245" i="9"/>
  <c r="Y3246" i="9"/>
  <c r="Y3247" i="9"/>
  <c r="Y3248" i="9"/>
  <c r="Y3249" i="9"/>
  <c r="Y3250" i="9"/>
  <c r="Y3251" i="9"/>
  <c r="Y3252" i="9"/>
  <c r="Y3253" i="9"/>
  <c r="Y3254" i="9"/>
  <c r="Y3255" i="9"/>
  <c r="Y3256" i="9"/>
  <c r="Y3257" i="9"/>
  <c r="Y3258" i="9"/>
  <c r="Y3259" i="9"/>
  <c r="Y3260" i="9"/>
  <c r="Y3261" i="9"/>
  <c r="Y3262" i="9"/>
  <c r="Y3263" i="9"/>
  <c r="Y3264" i="9"/>
  <c r="Y3265" i="9"/>
  <c r="Y3266" i="9"/>
  <c r="Y3267" i="9"/>
  <c r="Y3268" i="9"/>
  <c r="Y3269" i="9"/>
  <c r="Y3270" i="9"/>
  <c r="Y3271" i="9"/>
  <c r="Y3272" i="9"/>
  <c r="Y3273" i="9"/>
  <c r="Y3274" i="9"/>
  <c r="Y3275" i="9"/>
  <c r="Y3276" i="9"/>
  <c r="Y3277" i="9"/>
  <c r="Y3278" i="9"/>
  <c r="Y4626" i="9"/>
  <c r="Y4627" i="9"/>
  <c r="Y4628" i="9"/>
  <c r="Y4629" i="9"/>
  <c r="Y4630" i="9"/>
  <c r="Y4631" i="9"/>
  <c r="Y4632" i="9"/>
  <c r="Y4633" i="9"/>
  <c r="Y4634" i="9"/>
  <c r="Y4635" i="9"/>
  <c r="Y4636" i="9"/>
  <c r="Y4637" i="9"/>
  <c r="Y4638" i="9"/>
  <c r="Y3279" i="9"/>
  <c r="Y3280" i="9"/>
  <c r="Y3281" i="9"/>
  <c r="Y3282" i="9"/>
  <c r="Y3283" i="9"/>
  <c r="Y3284" i="9"/>
  <c r="Y3285" i="9"/>
  <c r="Y3286" i="9"/>
  <c r="Y3287" i="9"/>
  <c r="Y3288" i="9"/>
  <c r="Y3289" i="9"/>
  <c r="Y3290" i="9"/>
  <c r="Y3291" i="9"/>
  <c r="Y3292" i="9"/>
  <c r="Y3293" i="9"/>
  <c r="Y3294" i="9"/>
  <c r="Y3295" i="9"/>
  <c r="Y3296" i="9"/>
  <c r="Y3297" i="9"/>
  <c r="Y3298" i="9"/>
  <c r="Y3299" i="9"/>
  <c r="Y3300" i="9"/>
  <c r="Y3301" i="9"/>
  <c r="Y3302" i="9"/>
  <c r="Y3303" i="9"/>
  <c r="Y3304" i="9"/>
  <c r="Y3305" i="9"/>
  <c r="Y3306" i="9"/>
  <c r="Y3307" i="9"/>
  <c r="Y3308" i="9"/>
  <c r="Y3309" i="9"/>
  <c r="Y3310" i="9"/>
  <c r="Y3311" i="9"/>
  <c r="Y3312" i="9"/>
  <c r="Y3313" i="9"/>
  <c r="Y3314" i="9"/>
  <c r="Y3315" i="9"/>
  <c r="Y3316" i="9"/>
  <c r="Y3317" i="9"/>
  <c r="Y3318" i="9"/>
  <c r="Y3319" i="9"/>
  <c r="Y3320" i="9"/>
  <c r="Y3321" i="9"/>
  <c r="Y3322" i="9"/>
  <c r="Y3323" i="9"/>
  <c r="Y3324" i="9"/>
  <c r="Y3325" i="9"/>
  <c r="Y3326" i="9"/>
  <c r="Y3327" i="9"/>
  <c r="Y3328" i="9"/>
  <c r="Y3329" i="9"/>
  <c r="Y3330" i="9"/>
  <c r="Y3331" i="9"/>
  <c r="Y3332" i="9"/>
  <c r="Y3333" i="9"/>
  <c r="Y3334" i="9"/>
  <c r="Y3335" i="9"/>
  <c r="Y3336" i="9"/>
  <c r="Y3337" i="9"/>
  <c r="Y3338" i="9"/>
  <c r="Y3339" i="9"/>
  <c r="Y3340" i="9"/>
  <c r="Y3341" i="9"/>
  <c r="Y3342" i="9"/>
  <c r="Y3343" i="9"/>
  <c r="Y3344" i="9"/>
  <c r="Y3345" i="9"/>
  <c r="Y3346" i="9"/>
  <c r="Y3347" i="9"/>
  <c r="Y3348" i="9"/>
  <c r="Y3349" i="9"/>
  <c r="Y3350" i="9"/>
  <c r="Y3351" i="9"/>
  <c r="Y3352" i="9"/>
  <c r="Y3353" i="9"/>
  <c r="Y3354" i="9"/>
  <c r="Y3355" i="9"/>
  <c r="Y3356" i="9"/>
  <c r="Y3357" i="9"/>
  <c r="Y3358" i="9"/>
  <c r="Y3359" i="9"/>
  <c r="Y3360" i="9"/>
  <c r="Y3361" i="9"/>
  <c r="Y3362" i="9"/>
  <c r="Y3363" i="9"/>
  <c r="Y3364" i="9"/>
  <c r="Y3365" i="9"/>
  <c r="Y3366" i="9"/>
  <c r="Y3367" i="9"/>
  <c r="Y3368" i="9"/>
  <c r="Y3369" i="9"/>
  <c r="Y3370" i="9"/>
  <c r="Y3371" i="9"/>
  <c r="Y3372" i="9"/>
  <c r="Y3373" i="9"/>
  <c r="Y3374" i="9"/>
  <c r="Y3375" i="9"/>
  <c r="Y3376" i="9"/>
  <c r="Y3377" i="9"/>
  <c r="Y3378" i="9"/>
  <c r="Y3379" i="9"/>
  <c r="Y3380" i="9"/>
  <c r="Y3381" i="9"/>
  <c r="Y3382" i="9"/>
  <c r="Y3383" i="9"/>
  <c r="Y3384" i="9"/>
  <c r="Y3385" i="9"/>
  <c r="Y3386" i="9"/>
  <c r="Y3387" i="9"/>
  <c r="Y3388" i="9"/>
  <c r="Y3389" i="9"/>
  <c r="Y3390" i="9"/>
  <c r="Y3391" i="9"/>
  <c r="Y3392" i="9"/>
  <c r="Y3393" i="9"/>
  <c r="Y3394" i="9"/>
  <c r="Y3395" i="9"/>
  <c r="Y3396" i="9"/>
  <c r="Y3397" i="9"/>
  <c r="Y3398" i="9"/>
  <c r="Y3399" i="9"/>
  <c r="Y3400" i="9"/>
  <c r="Y3401" i="9"/>
  <c r="Y3402" i="9"/>
  <c r="Y3403" i="9"/>
  <c r="Y3404" i="9"/>
  <c r="Y3405" i="9"/>
  <c r="Y3406" i="9"/>
  <c r="Y3407" i="9"/>
  <c r="Y3408" i="9"/>
  <c r="Y3409" i="9"/>
  <c r="Y3410" i="9"/>
  <c r="Y3411" i="9"/>
  <c r="Y3412" i="9"/>
  <c r="Y3413" i="9"/>
  <c r="Y3414" i="9"/>
  <c r="Y3415" i="9"/>
  <c r="Y3416" i="9"/>
  <c r="Y3417" i="9"/>
  <c r="Y3418" i="9"/>
  <c r="Y3419" i="9"/>
  <c r="Y3420" i="9"/>
  <c r="Y3421" i="9"/>
  <c r="Y3422" i="9"/>
  <c r="Y3423" i="9"/>
  <c r="Y3424" i="9"/>
  <c r="Y3425" i="9"/>
  <c r="Y3426" i="9"/>
  <c r="Y3427" i="9"/>
  <c r="Y3428" i="9"/>
  <c r="Y3429" i="9"/>
  <c r="Y3430" i="9"/>
  <c r="Y3431" i="9"/>
  <c r="Y3432" i="9"/>
  <c r="Y3433" i="9"/>
  <c r="Y3434" i="9"/>
  <c r="Y3435" i="9"/>
  <c r="Y3436" i="9"/>
  <c r="Y3437" i="9"/>
  <c r="Y3438" i="9"/>
  <c r="Y3439" i="9"/>
  <c r="Y3440" i="9"/>
  <c r="Y3441" i="9"/>
  <c r="Y3442" i="9"/>
  <c r="Y3443" i="9"/>
  <c r="Y3444" i="9"/>
  <c r="Y3445" i="9"/>
  <c r="Y3446" i="9"/>
  <c r="Y3447" i="9"/>
  <c r="Y3448" i="9"/>
  <c r="Y3449" i="9"/>
  <c r="Y3450" i="9"/>
  <c r="Y3451" i="9"/>
  <c r="Y3452" i="9"/>
  <c r="Y3453" i="9"/>
  <c r="Y3454" i="9"/>
  <c r="Y3455" i="9"/>
  <c r="Y3456" i="9"/>
  <c r="Y3457" i="9"/>
  <c r="Y3458" i="9"/>
  <c r="Y3459" i="9"/>
  <c r="Y3460" i="9"/>
  <c r="Y3461" i="9"/>
  <c r="Y3462" i="9"/>
  <c r="Y3463" i="9"/>
  <c r="Y3464" i="9"/>
  <c r="Y3465" i="9"/>
  <c r="Y3466" i="9"/>
  <c r="Y3467" i="9"/>
  <c r="Y3468" i="9"/>
  <c r="Y3469" i="9"/>
  <c r="Y3470" i="9"/>
  <c r="Y3471" i="9"/>
  <c r="Y3472" i="9"/>
  <c r="Y3473" i="9"/>
  <c r="Y3474" i="9"/>
  <c r="Y3475" i="9"/>
  <c r="Y3476" i="9"/>
  <c r="Y3477" i="9"/>
  <c r="Y3478" i="9"/>
  <c r="Y3479" i="9"/>
  <c r="Y3480" i="9"/>
  <c r="Y3481" i="9"/>
  <c r="Y3482" i="9"/>
  <c r="Y3483" i="9"/>
  <c r="Y3484" i="9"/>
  <c r="Y3485" i="9"/>
  <c r="Y3486" i="9"/>
  <c r="Y3487" i="9"/>
  <c r="Y3488" i="9"/>
  <c r="Y3489" i="9"/>
  <c r="Y3490" i="9"/>
  <c r="Y3491" i="9"/>
  <c r="Y3492" i="9"/>
  <c r="Y3493" i="9"/>
  <c r="Y3494" i="9"/>
  <c r="Y3495" i="9"/>
  <c r="Y3496" i="9"/>
  <c r="Y3497" i="9"/>
  <c r="Y3498" i="9"/>
  <c r="Y3499" i="9"/>
  <c r="Y3500" i="9"/>
  <c r="Y3501" i="9"/>
  <c r="Y3502" i="9"/>
  <c r="Y3503" i="9"/>
  <c r="Y3504" i="9"/>
  <c r="Y3505" i="9"/>
  <c r="Y3506" i="9"/>
  <c r="Y3507" i="9"/>
  <c r="Y3508" i="9"/>
  <c r="Y3509" i="9"/>
  <c r="Y3510" i="9"/>
  <c r="Y3511" i="9"/>
  <c r="Y3512" i="9"/>
  <c r="Y3513" i="9"/>
  <c r="Y3514" i="9"/>
  <c r="Y3515" i="9"/>
  <c r="Y3516" i="9"/>
  <c r="Y3517" i="9"/>
  <c r="Y3518" i="9"/>
  <c r="Y3519" i="9"/>
  <c r="Y3520" i="9"/>
  <c r="Y3521" i="9"/>
  <c r="Y3522" i="9"/>
  <c r="Y3523" i="9"/>
  <c r="Y3524" i="9"/>
  <c r="Y3525" i="9"/>
  <c r="Y3526" i="9"/>
  <c r="Y3527" i="9"/>
  <c r="Y3528" i="9"/>
  <c r="Y3529" i="9"/>
  <c r="Y3530" i="9"/>
  <c r="Y3531" i="9"/>
  <c r="Y3532" i="9"/>
  <c r="Y3533" i="9"/>
  <c r="Y3534" i="9"/>
  <c r="Y3535" i="9"/>
  <c r="Y3536" i="9"/>
  <c r="Y3537" i="9"/>
  <c r="Y3538" i="9"/>
  <c r="Y3539" i="9"/>
  <c r="Y3540" i="9"/>
  <c r="Y3541" i="9"/>
  <c r="Y3542" i="9"/>
  <c r="Y3543" i="9"/>
  <c r="Y3544" i="9"/>
  <c r="Y3545" i="9"/>
  <c r="Y3546" i="9"/>
  <c r="Y3547" i="9"/>
  <c r="Y3548" i="9"/>
  <c r="Y3549" i="9"/>
  <c r="Y3550" i="9"/>
  <c r="Y3551" i="9"/>
  <c r="Y3552" i="9"/>
  <c r="Y3553" i="9"/>
  <c r="Y3554" i="9"/>
  <c r="Y3555" i="9"/>
  <c r="Y3556" i="9"/>
  <c r="Y3557" i="9"/>
  <c r="Y3558" i="9"/>
  <c r="Y3559" i="9"/>
  <c r="Y3560" i="9"/>
  <c r="Y3561" i="9"/>
  <c r="Y3562" i="9"/>
  <c r="Y3563" i="9"/>
  <c r="Y3564" i="9"/>
  <c r="Y3565" i="9"/>
  <c r="Y3566" i="9"/>
  <c r="Y3567" i="9"/>
  <c r="Y3568" i="9"/>
  <c r="Y3569" i="9"/>
  <c r="Y3570" i="9"/>
  <c r="Y3571" i="9"/>
  <c r="Y3572" i="9"/>
  <c r="Y3573" i="9"/>
  <c r="Y3574" i="9"/>
  <c r="Y3575" i="9"/>
  <c r="Y3576" i="9"/>
  <c r="Y3577" i="9"/>
  <c r="Y3578" i="9"/>
  <c r="Y3579" i="9"/>
  <c r="Y3580" i="9"/>
  <c r="Y3581" i="9"/>
  <c r="Y3582" i="9"/>
  <c r="Y3583" i="9"/>
  <c r="Y3584" i="9"/>
  <c r="Y3585" i="9"/>
  <c r="Y3586" i="9"/>
  <c r="Y3587" i="9"/>
  <c r="Y3588" i="9"/>
  <c r="Y3589" i="9"/>
  <c r="Y3590" i="9"/>
  <c r="Y3591" i="9"/>
  <c r="Y3592" i="9"/>
  <c r="Y3593" i="9"/>
  <c r="Y3594" i="9"/>
  <c r="Y4150" i="9"/>
  <c r="Y4151" i="9"/>
  <c r="Y4152" i="9"/>
  <c r="Y4153" i="9"/>
  <c r="Y4154" i="9"/>
  <c r="Y4155" i="9"/>
  <c r="AG4156" i="9"/>
  <c r="AG4157" i="9"/>
  <c r="AG3595" i="9"/>
  <c r="AG3596" i="9"/>
  <c r="AG3597" i="9"/>
  <c r="AG3598" i="9"/>
  <c r="AG3599" i="9"/>
  <c r="AG3600" i="9"/>
  <c r="AG3601" i="9"/>
  <c r="AG3602" i="9"/>
  <c r="AG3603" i="9"/>
  <c r="AG3604" i="9"/>
  <c r="AG3605" i="9"/>
  <c r="AG3606" i="9"/>
  <c r="AG3607" i="9"/>
  <c r="AG3608" i="9"/>
  <c r="AG3609" i="9"/>
  <c r="AG3610" i="9"/>
  <c r="AG3611" i="9"/>
  <c r="AG3612" i="9"/>
  <c r="AG3613" i="9"/>
  <c r="AG3614" i="9"/>
  <c r="AG3615" i="9"/>
  <c r="AG3616" i="9"/>
  <c r="AG3617" i="9"/>
  <c r="AG3618" i="9"/>
  <c r="AG3619" i="9"/>
  <c r="AG3620" i="9"/>
  <c r="AG3621" i="9"/>
  <c r="AG3622" i="9"/>
  <c r="AG3623" i="9"/>
  <c r="AG3624" i="9"/>
  <c r="AG3625" i="9"/>
  <c r="AG3626" i="9"/>
  <c r="AG3627" i="9"/>
  <c r="AG3628" i="9"/>
  <c r="AG3629" i="9"/>
  <c r="AG3630" i="9"/>
  <c r="AG3631" i="9"/>
  <c r="AG3632" i="9"/>
  <c r="AG3633" i="9"/>
  <c r="AG3634" i="9"/>
  <c r="AG3635" i="9"/>
  <c r="AG3636" i="9"/>
  <c r="AG3637" i="9"/>
  <c r="AG3638" i="9"/>
  <c r="AG3639" i="9"/>
  <c r="AG3640" i="9"/>
  <c r="AG3641" i="9"/>
  <c r="AG3642" i="9"/>
  <c r="AG3643" i="9"/>
  <c r="AG3644" i="9"/>
  <c r="AG3645" i="9"/>
  <c r="AG3646" i="9"/>
  <c r="AG3647" i="9"/>
  <c r="AG3648" i="9"/>
  <c r="AG3649" i="9"/>
  <c r="AG3650" i="9"/>
  <c r="AG3651" i="9"/>
  <c r="AG3652" i="9"/>
  <c r="AG3653" i="9"/>
  <c r="AG3654" i="9"/>
  <c r="AG3655" i="9"/>
  <c r="AG3656" i="9"/>
  <c r="AG3657" i="9"/>
  <c r="AG3658" i="9"/>
  <c r="AG3659" i="9"/>
  <c r="AG3660" i="9"/>
  <c r="AG3661" i="9"/>
  <c r="AG3662" i="9"/>
  <c r="AG3663" i="9"/>
  <c r="AG3664" i="9"/>
  <c r="AG3665" i="9"/>
  <c r="AG3666" i="9"/>
  <c r="AG3667" i="9"/>
  <c r="AG3668" i="9"/>
  <c r="AG3669" i="9"/>
  <c r="AG3670" i="9"/>
  <c r="AG3671" i="9"/>
  <c r="AG3672" i="9"/>
  <c r="AG3673" i="9"/>
  <c r="AG3674" i="9"/>
  <c r="AG3675" i="9"/>
  <c r="AG3676" i="9"/>
  <c r="AG3677" i="9"/>
  <c r="AG3678" i="9"/>
  <c r="AG3679" i="9"/>
  <c r="AG3680" i="9"/>
  <c r="AG3681" i="9"/>
  <c r="AG3682" i="9"/>
  <c r="AG3683" i="9"/>
  <c r="AG3684" i="9"/>
  <c r="AG3685" i="9"/>
  <c r="AG3686" i="9"/>
  <c r="AG3687" i="9"/>
  <c r="AG3688" i="9"/>
  <c r="AG3689" i="9"/>
  <c r="AG3690" i="9"/>
  <c r="AG3691" i="9"/>
  <c r="AG3692" i="9"/>
  <c r="AG3693" i="9"/>
  <c r="AG4158" i="9"/>
  <c r="AG4159" i="9"/>
  <c r="AG4160" i="9"/>
  <c r="AG4161" i="9"/>
  <c r="AG4162" i="9"/>
  <c r="AG4163" i="9"/>
  <c r="AG4164" i="9"/>
  <c r="AG4165" i="9"/>
  <c r="AG4166" i="9"/>
  <c r="AG4167" i="9"/>
  <c r="AG4168" i="9"/>
  <c r="AG4169" i="9"/>
  <c r="AG4170" i="9"/>
  <c r="AG4171" i="9"/>
  <c r="AG4172" i="9"/>
  <c r="AG4173" i="9"/>
  <c r="AG4174" i="9"/>
  <c r="AG4175" i="9"/>
  <c r="AG4176" i="9"/>
  <c r="AG4177" i="9"/>
  <c r="AG4178" i="9"/>
  <c r="AG4179" i="9"/>
  <c r="AG4180" i="9"/>
  <c r="AG4181" i="9"/>
  <c r="AG4182" i="9"/>
  <c r="AG3694" i="9"/>
  <c r="AG3695" i="9"/>
  <c r="AG4183" i="9"/>
  <c r="AG4681" i="9"/>
  <c r="AG4682" i="9"/>
  <c r="AG4683" i="9"/>
  <c r="AG4684" i="9"/>
  <c r="AG4685" i="9"/>
  <c r="AG4686" i="9"/>
  <c r="AG4662" i="9"/>
  <c r="AG4639" i="9"/>
  <c r="AG4663" i="9"/>
  <c r="AG4664" i="9"/>
  <c r="AG4665" i="9"/>
  <c r="AG4666" i="9"/>
  <c r="AG4667" i="9"/>
  <c r="AG4668" i="9"/>
  <c r="AG4669" i="9"/>
  <c r="AG4670" i="9"/>
  <c r="AG4671" i="9"/>
  <c r="AG4672" i="9"/>
  <c r="AG4673" i="9"/>
  <c r="AG4674" i="9"/>
  <c r="AG4675" i="9"/>
  <c r="AG4184" i="9"/>
  <c r="AG4185" i="9"/>
  <c r="AG4687" i="9"/>
  <c r="AG4688" i="9"/>
  <c r="AG4689" i="9"/>
  <c r="AG4690" i="9"/>
  <c r="AG4" i="9"/>
  <c r="AG5" i="9"/>
  <c r="AG6" i="9"/>
  <c r="AG7" i="9"/>
  <c r="AG8" i="9"/>
  <c r="AG9" i="9"/>
  <c r="AG10" i="9"/>
  <c r="AG11" i="9"/>
  <c r="AG12" i="9"/>
  <c r="AG13" i="9"/>
  <c r="AG14" i="9"/>
  <c r="AG15" i="9"/>
  <c r="AG16" i="9"/>
  <c r="AG17" i="9"/>
  <c r="AG18" i="9"/>
  <c r="AG4186" i="9"/>
  <c r="AG4187" i="9"/>
  <c r="AG4188" i="9"/>
  <c r="AG4189" i="9"/>
  <c r="AG3696" i="9"/>
  <c r="AG3697" i="9"/>
  <c r="AG3698" i="9"/>
  <c r="AG4190" i="9"/>
  <c r="AG4691" i="9"/>
  <c r="AG4692" i="9"/>
  <c r="AG4693" i="9"/>
  <c r="AG4694" i="9"/>
  <c r="AG4695" i="9"/>
  <c r="AG4696" i="9"/>
  <c r="AG4697" i="9"/>
  <c r="AG4698" i="9"/>
  <c r="AG4191" i="9"/>
  <c r="AG4192" i="9"/>
  <c r="AG4193" i="9"/>
  <c r="AG4194" i="9"/>
  <c r="AG4195" i="9"/>
  <c r="AG4196" i="9"/>
  <c r="AG4197" i="9"/>
  <c r="AG4198" i="9"/>
  <c r="AG4199" i="9"/>
  <c r="AG4200" i="9"/>
  <c r="AG4201" i="9"/>
  <c r="AG4202" i="9"/>
  <c r="AG4203" i="9"/>
  <c r="AG4204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G36" i="9"/>
  <c r="AG37" i="9"/>
  <c r="AG38" i="9"/>
  <c r="AG39" i="9"/>
  <c r="AG40" i="9"/>
  <c r="AG41" i="9"/>
  <c r="AG42" i="9"/>
  <c r="AG43" i="9"/>
  <c r="AG44" i="9"/>
  <c r="AG45" i="9"/>
  <c r="AG46" i="9"/>
  <c r="AG47" i="9"/>
  <c r="AG48" i="9"/>
  <c r="AG49" i="9"/>
  <c r="AG50" i="9"/>
  <c r="AG51" i="9"/>
  <c r="AG52" i="9"/>
  <c r="AG53" i="9"/>
  <c r="AG54" i="9"/>
  <c r="AG55" i="9"/>
  <c r="AG56" i="9"/>
  <c r="AG57" i="9"/>
  <c r="AG58" i="9"/>
  <c r="AG59" i="9"/>
  <c r="AG60" i="9"/>
  <c r="AG61" i="9"/>
  <c r="AG62" i="9"/>
  <c r="AG63" i="9"/>
  <c r="AG64" i="9"/>
  <c r="AG65" i="9"/>
  <c r="AG66" i="9"/>
  <c r="AG67" i="9"/>
  <c r="AG68" i="9"/>
  <c r="AG69" i="9"/>
  <c r="AG70" i="9"/>
  <c r="AG71" i="9"/>
  <c r="AG72" i="9"/>
  <c r="AG73" i="9"/>
  <c r="AG74" i="9"/>
  <c r="AG75" i="9"/>
  <c r="AG76" i="9"/>
  <c r="AG77" i="9"/>
  <c r="AG78" i="9"/>
  <c r="AG79" i="9"/>
  <c r="AG80" i="9"/>
  <c r="AG81" i="9"/>
  <c r="AG82" i="9"/>
  <c r="AG83" i="9"/>
  <c r="AG84" i="9"/>
  <c r="AG85" i="9"/>
  <c r="AG86" i="9"/>
  <c r="AG87" i="9"/>
  <c r="AG88" i="9"/>
  <c r="AG89" i="9"/>
  <c r="AG90" i="9"/>
  <c r="AG91" i="9"/>
  <c r="AG92" i="9"/>
  <c r="AG93" i="9"/>
  <c r="AG94" i="9"/>
  <c r="AG95" i="9"/>
  <c r="AG96" i="9"/>
  <c r="AG97" i="9"/>
  <c r="AG98" i="9"/>
  <c r="AG99" i="9"/>
  <c r="AG100" i="9"/>
  <c r="AG101" i="9"/>
  <c r="AG102" i="9"/>
  <c r="AG103" i="9"/>
  <c r="AG104" i="9"/>
  <c r="AG105" i="9"/>
  <c r="AG106" i="9"/>
  <c r="AG107" i="9"/>
  <c r="AG108" i="9"/>
  <c r="AG109" i="9"/>
  <c r="AG110" i="9"/>
  <c r="AG111" i="9"/>
  <c r="AG112" i="9"/>
  <c r="AG113" i="9"/>
  <c r="AG114" i="9"/>
  <c r="AG115" i="9"/>
  <c r="AG116" i="9"/>
  <c r="AG117" i="9"/>
  <c r="AG118" i="9"/>
  <c r="AG119" i="9"/>
  <c r="AG120" i="9"/>
  <c r="AG121" i="9"/>
  <c r="AG122" i="9"/>
  <c r="AG123" i="9"/>
  <c r="AG124" i="9"/>
  <c r="AG125" i="9"/>
  <c r="AG126" i="9"/>
  <c r="AG127" i="9"/>
  <c r="AG128" i="9"/>
  <c r="AG129" i="9"/>
  <c r="AG130" i="9"/>
  <c r="AG131" i="9"/>
  <c r="AG132" i="9"/>
  <c r="AG133" i="9"/>
  <c r="AG134" i="9"/>
  <c r="AG135" i="9"/>
  <c r="AG136" i="9"/>
  <c r="AG137" i="9"/>
  <c r="AG138" i="9"/>
  <c r="AG139" i="9"/>
  <c r="AG140" i="9"/>
  <c r="AG141" i="9"/>
  <c r="AG142" i="9"/>
  <c r="AG143" i="9"/>
  <c r="AG144" i="9"/>
  <c r="AG145" i="9"/>
  <c r="AG146" i="9"/>
  <c r="AG147" i="9"/>
  <c r="AG148" i="9"/>
  <c r="AG149" i="9"/>
  <c r="AG150" i="9"/>
  <c r="AG151" i="9"/>
  <c r="AG152" i="9"/>
  <c r="AG153" i="9"/>
  <c r="AG154" i="9"/>
  <c r="AG155" i="9"/>
  <c r="AG156" i="9"/>
  <c r="AG157" i="9"/>
  <c r="AG158" i="9"/>
  <c r="AG159" i="9"/>
  <c r="AG160" i="9"/>
  <c r="AG161" i="9"/>
  <c r="AG162" i="9"/>
  <c r="AG163" i="9"/>
  <c r="AG164" i="9"/>
  <c r="AG165" i="9"/>
  <c r="AG166" i="9"/>
  <c r="AG167" i="9"/>
  <c r="AG168" i="9"/>
  <c r="AG169" i="9"/>
  <c r="AG170" i="9"/>
  <c r="AG171" i="9"/>
  <c r="AG172" i="9"/>
  <c r="AG173" i="9"/>
  <c r="AG174" i="9"/>
  <c r="AG175" i="9"/>
  <c r="AG176" i="9"/>
  <c r="AG177" i="9"/>
  <c r="AG178" i="9"/>
  <c r="AG179" i="9"/>
  <c r="AG180" i="9"/>
  <c r="AG181" i="9"/>
  <c r="AG182" i="9"/>
  <c r="AG183" i="9"/>
  <c r="AG184" i="9"/>
  <c r="AG185" i="9"/>
  <c r="AG4205" i="9"/>
  <c r="AG4206" i="9"/>
  <c r="AG4207" i="9"/>
  <c r="AG4208" i="9"/>
  <c r="AG4209" i="9"/>
  <c r="AG4210" i="9"/>
  <c r="AG4211" i="9"/>
  <c r="AG4212" i="9"/>
  <c r="AG4213" i="9"/>
  <c r="AG4214" i="9"/>
  <c r="AG4215" i="9"/>
  <c r="AG4216" i="9"/>
  <c r="AG4217" i="9"/>
  <c r="AG4218" i="9"/>
  <c r="AG4219" i="9"/>
  <c r="AG4220" i="9"/>
  <c r="AG4221" i="9"/>
  <c r="AG3699" i="9"/>
  <c r="AG3700" i="9"/>
  <c r="AG3701" i="9"/>
  <c r="AG3702" i="9"/>
  <c r="AG3703" i="9"/>
  <c r="AG3704" i="9"/>
  <c r="AG3705" i="9"/>
  <c r="AG3706" i="9"/>
  <c r="AG3707" i="9"/>
  <c r="AG3708" i="9"/>
  <c r="AG3709" i="9"/>
  <c r="AG3710" i="9"/>
  <c r="AG3711" i="9"/>
  <c r="AG3712" i="9"/>
  <c r="AG3713" i="9"/>
  <c r="AG3714" i="9"/>
  <c r="AG3715" i="9"/>
  <c r="AG3716" i="9"/>
  <c r="AG3717" i="9"/>
  <c r="AG3718" i="9"/>
  <c r="AG3719" i="9"/>
  <c r="AG3720" i="9"/>
  <c r="AG3721" i="9"/>
  <c r="AG3722" i="9"/>
  <c r="AG3723" i="9"/>
  <c r="AG3724" i="9"/>
  <c r="AG3725" i="9"/>
  <c r="AG3726" i="9"/>
  <c r="AG3727" i="9"/>
  <c r="AG3728" i="9"/>
  <c r="AG3729" i="9"/>
  <c r="AG3730" i="9"/>
  <c r="AG3731" i="9"/>
  <c r="AG3732" i="9"/>
  <c r="AG3733" i="9"/>
  <c r="AG3734" i="9"/>
  <c r="AG3735" i="9"/>
  <c r="AG3736" i="9"/>
  <c r="AG3737" i="9"/>
  <c r="AG3738" i="9"/>
  <c r="AG3739" i="9"/>
  <c r="AG3740" i="9"/>
  <c r="AG3741" i="9"/>
  <c r="AG3742" i="9"/>
  <c r="AG3743" i="9"/>
  <c r="AG3744" i="9"/>
  <c r="AG3745" i="9"/>
  <c r="AG3746" i="9"/>
  <c r="AG3747" i="9"/>
  <c r="AG3748" i="9"/>
  <c r="AG3749" i="9"/>
  <c r="AG3750" i="9"/>
  <c r="AG3751" i="9"/>
  <c r="AG3752" i="9"/>
  <c r="AG3753" i="9"/>
  <c r="AG3754" i="9"/>
  <c r="AG3755" i="9"/>
  <c r="AG3756" i="9"/>
  <c r="AG3757" i="9"/>
  <c r="AG3758" i="9"/>
  <c r="AG3759" i="9"/>
  <c r="AG3760" i="9"/>
  <c r="AG3761" i="9"/>
  <c r="AG3762" i="9"/>
  <c r="AG3763" i="9"/>
  <c r="AG3764" i="9"/>
  <c r="AG3765" i="9"/>
  <c r="AG3766" i="9"/>
  <c r="AG3767" i="9"/>
  <c r="AG3768" i="9"/>
  <c r="AG3769" i="9"/>
  <c r="AG3770" i="9"/>
  <c r="AG3771" i="9"/>
  <c r="AG3772" i="9"/>
  <c r="AG3773" i="9"/>
  <c r="AG3774" i="9"/>
  <c r="AG3775" i="9"/>
  <c r="AG3776" i="9"/>
  <c r="AG3777" i="9"/>
  <c r="AG3778" i="9"/>
  <c r="AG3779" i="9"/>
  <c r="AG3780" i="9"/>
  <c r="AG3781" i="9"/>
  <c r="AG3782" i="9"/>
  <c r="AG3783" i="9"/>
  <c r="AG3784" i="9"/>
  <c r="AG4222" i="9"/>
  <c r="AG4699" i="9"/>
  <c r="AG4700" i="9"/>
  <c r="AG4223" i="9"/>
  <c r="AG4224" i="9"/>
  <c r="AG4225" i="9"/>
  <c r="AG4226" i="9"/>
  <c r="AG4227" i="9"/>
  <c r="AG4228" i="9"/>
  <c r="AG4229" i="9"/>
  <c r="AG4230" i="9"/>
  <c r="AG3785" i="9"/>
  <c r="AG3786" i="9"/>
  <c r="AG3787" i="9"/>
  <c r="AG3788" i="9"/>
  <c r="AG3789" i="9"/>
  <c r="AG3790" i="9"/>
  <c r="AG3791" i="9"/>
  <c r="AG3792" i="9"/>
  <c r="AG3793" i="9"/>
  <c r="AG3794" i="9"/>
  <c r="AG3795" i="9"/>
  <c r="AG3796" i="9"/>
  <c r="AG3797" i="9"/>
  <c r="AG3798" i="9"/>
  <c r="AG4701" i="9"/>
  <c r="AG4702" i="9"/>
  <c r="AG4703" i="9"/>
  <c r="AG4704" i="9"/>
  <c r="AG4705" i="9"/>
  <c r="AG4706" i="9"/>
  <c r="AG4707" i="9"/>
  <c r="AG4708" i="9"/>
  <c r="AG4709" i="9"/>
  <c r="AG4710" i="9"/>
  <c r="AG4711" i="9"/>
  <c r="AG4712" i="9"/>
  <c r="AG4713" i="9"/>
  <c r="AG4714" i="9"/>
  <c r="AG4715" i="9"/>
  <c r="AG4716" i="9"/>
  <c r="AG4717" i="9"/>
  <c r="AG4718" i="9"/>
  <c r="AG4719" i="9"/>
  <c r="AG4720" i="9"/>
  <c r="AG4721" i="9"/>
  <c r="AG4722" i="9"/>
  <c r="AG4723" i="9"/>
  <c r="AG4724" i="9"/>
  <c r="AG4725" i="9"/>
  <c r="AG4726" i="9"/>
  <c r="AG4727" i="9"/>
  <c r="AG4728" i="9"/>
  <c r="AG4729" i="9"/>
  <c r="AG4730" i="9"/>
  <c r="AG4231" i="9"/>
  <c r="AG4232" i="9"/>
  <c r="AG4233" i="9"/>
  <c r="AG4234" i="9"/>
  <c r="AG4235" i="9"/>
  <c r="AG4236" i="9"/>
  <c r="AG4237" i="9"/>
  <c r="AG4238" i="9"/>
  <c r="AG4239" i="9"/>
  <c r="AG4240" i="9"/>
  <c r="AG4241" i="9"/>
  <c r="AG4242" i="9"/>
  <c r="AG4243" i="9"/>
  <c r="AG4244" i="9"/>
  <c r="AG4245" i="9"/>
  <c r="AG4246" i="9"/>
  <c r="AG4247" i="9"/>
  <c r="AG4248" i="9"/>
  <c r="AG4249" i="9"/>
  <c r="AG4250" i="9"/>
  <c r="AG4251" i="9"/>
  <c r="AG4252" i="9"/>
  <c r="AG4253" i="9"/>
  <c r="AG4254" i="9"/>
  <c r="AG4255" i="9"/>
  <c r="AG4256" i="9"/>
  <c r="AG4257" i="9"/>
  <c r="AG4258" i="9"/>
  <c r="AG4259" i="9"/>
  <c r="AG4260" i="9"/>
  <c r="AG4261" i="9"/>
  <c r="AG4262" i="9"/>
  <c r="AG4263" i="9"/>
  <c r="AG4264" i="9"/>
  <c r="AG4265" i="9"/>
  <c r="AG4266" i="9"/>
  <c r="AG4267" i="9"/>
  <c r="AG4268" i="9"/>
  <c r="AG4269" i="9"/>
  <c r="AG4270" i="9"/>
  <c r="AG4271" i="9"/>
  <c r="AG4272" i="9"/>
  <c r="AG4273" i="9"/>
  <c r="AG4274" i="9"/>
  <c r="AG4275" i="9"/>
  <c r="AG4276" i="9"/>
  <c r="AG4277" i="9"/>
  <c r="AG4278" i="9"/>
  <c r="AG4279" i="9"/>
  <c r="AG4280" i="9"/>
  <c r="AG4281" i="9"/>
  <c r="AG4282" i="9"/>
  <c r="AG4283" i="9"/>
  <c r="AG4284" i="9"/>
  <c r="AG4285" i="9"/>
  <c r="AG4286" i="9"/>
  <c r="AG4287" i="9"/>
  <c r="AG4288" i="9"/>
  <c r="AG4289" i="9"/>
  <c r="AG4290" i="9"/>
  <c r="AG4291" i="9"/>
  <c r="AG4292" i="9"/>
  <c r="AG4293" i="9"/>
  <c r="AG4294" i="9"/>
  <c r="AG4295" i="9"/>
  <c r="AG4296" i="9"/>
  <c r="AG4297" i="9"/>
  <c r="AG4298" i="9"/>
  <c r="AG4299" i="9"/>
  <c r="AG4300" i="9"/>
  <c r="AG4301" i="9"/>
  <c r="AG4302" i="9"/>
  <c r="AG4303" i="9"/>
  <c r="AG4304" i="9"/>
  <c r="AG4305" i="9"/>
  <c r="AG4306" i="9"/>
  <c r="AG4307" i="9"/>
  <c r="AG4308" i="9"/>
  <c r="AG4309" i="9"/>
  <c r="AG4310" i="9"/>
  <c r="AG4311" i="9"/>
  <c r="AG4312" i="9"/>
  <c r="AG4313" i="9"/>
  <c r="AG4314" i="9"/>
  <c r="AG4315" i="9"/>
  <c r="AG4316" i="9"/>
  <c r="AG4317" i="9"/>
  <c r="AG4318" i="9"/>
  <c r="AG4319" i="9"/>
  <c r="AG4320" i="9"/>
  <c r="AG4321" i="9"/>
  <c r="AG4322" i="9"/>
  <c r="AG4323" i="9"/>
  <c r="AG4324" i="9"/>
  <c r="AG4325" i="9"/>
  <c r="AG4326" i="9"/>
  <c r="AG4327" i="9"/>
  <c r="AG4328" i="9"/>
  <c r="AG4329" i="9"/>
  <c r="AG4330" i="9"/>
  <c r="AG4331" i="9"/>
  <c r="AG4332" i="9"/>
  <c r="AG4333" i="9"/>
  <c r="AG4334" i="9"/>
  <c r="AG4335" i="9"/>
  <c r="AG4336" i="9"/>
  <c r="AG4337" i="9"/>
  <c r="AG4338" i="9"/>
  <c r="AG4339" i="9"/>
  <c r="AG4340" i="9"/>
  <c r="AG4341" i="9"/>
  <c r="AG4342" i="9"/>
  <c r="AG4343" i="9"/>
  <c r="AG4344" i="9"/>
  <c r="AG4345" i="9"/>
  <c r="AG4346" i="9"/>
  <c r="AG4347" i="9"/>
  <c r="AG4348" i="9"/>
  <c r="AG4349" i="9"/>
  <c r="AG4350" i="9"/>
  <c r="AG4351" i="9"/>
  <c r="AG4352" i="9"/>
  <c r="AG4353" i="9"/>
  <c r="AG4354" i="9"/>
  <c r="AG4355" i="9"/>
  <c r="AG4356" i="9"/>
  <c r="AG4357" i="9"/>
  <c r="AG4358" i="9"/>
  <c r="AG4359" i="9"/>
  <c r="AG4360" i="9"/>
  <c r="AG4361" i="9"/>
  <c r="AG4362" i="9"/>
  <c r="AG4363" i="9"/>
  <c r="AG4364" i="9"/>
  <c r="AG4365" i="9"/>
  <c r="AG4366" i="9"/>
  <c r="AG4367" i="9"/>
  <c r="AG4368" i="9"/>
  <c r="AG4369" i="9"/>
  <c r="AG4370" i="9"/>
  <c r="AG4371" i="9"/>
  <c r="AG4372" i="9"/>
  <c r="AG4373" i="9"/>
  <c r="AG4374" i="9"/>
  <c r="AG4375" i="9"/>
  <c r="AG4376" i="9"/>
  <c r="AG4377" i="9"/>
  <c r="AG4378" i="9"/>
  <c r="AG4379" i="9"/>
  <c r="AG4380" i="9"/>
  <c r="AG4381" i="9"/>
  <c r="AG4382" i="9"/>
  <c r="AG4383" i="9"/>
  <c r="AG4384" i="9"/>
  <c r="AG4385" i="9"/>
  <c r="AG4386" i="9"/>
  <c r="AG4387" i="9"/>
  <c r="AG4388" i="9"/>
  <c r="AG4389" i="9"/>
  <c r="AG4390" i="9"/>
  <c r="AG4676" i="9"/>
  <c r="AG4677" i="9"/>
  <c r="AG4678" i="9"/>
  <c r="AG4391" i="9"/>
  <c r="AG4392" i="9"/>
  <c r="AG4393" i="9"/>
  <c r="AG4394" i="9"/>
  <c r="AG4395" i="9"/>
  <c r="AG4396" i="9"/>
  <c r="AG4397" i="9"/>
  <c r="AG4398" i="9"/>
  <c r="AG4399" i="9"/>
  <c r="AG4400" i="9"/>
  <c r="AG4401" i="9"/>
  <c r="AG4402" i="9"/>
  <c r="AG4403" i="9"/>
  <c r="AG186" i="9"/>
  <c r="AG187" i="9"/>
  <c r="AG188" i="9"/>
  <c r="AG189" i="9"/>
  <c r="AG190" i="9"/>
  <c r="AG191" i="9"/>
  <c r="AG192" i="9"/>
  <c r="AG193" i="9"/>
  <c r="AG194" i="9"/>
  <c r="AG195" i="9"/>
  <c r="AG196" i="9"/>
  <c r="AG197" i="9"/>
  <c r="AG198" i="9"/>
  <c r="AG199" i="9"/>
  <c r="AG200" i="9"/>
  <c r="AG201" i="9"/>
  <c r="AG202" i="9"/>
  <c r="AG203" i="9"/>
  <c r="AG204" i="9"/>
  <c r="AG205" i="9"/>
  <c r="AG206" i="9"/>
  <c r="AG207" i="9"/>
  <c r="AG208" i="9"/>
  <c r="AG209" i="9"/>
  <c r="AG210" i="9"/>
  <c r="AG211" i="9"/>
  <c r="AG212" i="9"/>
  <c r="AG213" i="9"/>
  <c r="AG214" i="9"/>
  <c r="AG215" i="9"/>
  <c r="AG216" i="9"/>
  <c r="AG217" i="9"/>
  <c r="AG218" i="9"/>
  <c r="AG219" i="9"/>
  <c r="AG220" i="9"/>
  <c r="AG221" i="9"/>
  <c r="AG222" i="9"/>
  <c r="AG223" i="9"/>
  <c r="AG224" i="9"/>
  <c r="AG225" i="9"/>
  <c r="AG226" i="9"/>
  <c r="AG227" i="9"/>
  <c r="AG228" i="9"/>
  <c r="AG229" i="9"/>
  <c r="AG230" i="9"/>
  <c r="AG231" i="9"/>
  <c r="AG232" i="9"/>
  <c r="AG233" i="9"/>
  <c r="AG234" i="9"/>
  <c r="AG235" i="9"/>
  <c r="AG236" i="9"/>
  <c r="AG237" i="9"/>
  <c r="AG238" i="9"/>
  <c r="AG239" i="9"/>
  <c r="AG240" i="9"/>
  <c r="AG241" i="9"/>
  <c r="AG242" i="9"/>
  <c r="AG243" i="9"/>
  <c r="AG244" i="9"/>
  <c r="AG245" i="9"/>
  <c r="AG246" i="9"/>
  <c r="AG247" i="9"/>
  <c r="AG248" i="9"/>
  <c r="AG249" i="9"/>
  <c r="AG250" i="9"/>
  <c r="AG251" i="9"/>
  <c r="AG252" i="9"/>
  <c r="AG253" i="9"/>
  <c r="AG254" i="9"/>
  <c r="AG255" i="9"/>
  <c r="AG256" i="9"/>
  <c r="AG257" i="9"/>
  <c r="AG258" i="9"/>
  <c r="AG259" i="9"/>
  <c r="AG260" i="9"/>
  <c r="AG261" i="9"/>
  <c r="AG262" i="9"/>
  <c r="AG263" i="9"/>
  <c r="AG264" i="9"/>
  <c r="AG265" i="9"/>
  <c r="AG266" i="9"/>
  <c r="AG267" i="9"/>
  <c r="AG268" i="9"/>
  <c r="AG269" i="9"/>
  <c r="AG270" i="9"/>
  <c r="AG271" i="9"/>
  <c r="AG272" i="9"/>
  <c r="AG273" i="9"/>
  <c r="AG274" i="9"/>
  <c r="AG275" i="9"/>
  <c r="AG276" i="9"/>
  <c r="AG277" i="9"/>
  <c r="AG278" i="9"/>
  <c r="AG279" i="9"/>
  <c r="AG280" i="9"/>
  <c r="AG281" i="9"/>
  <c r="AG282" i="9"/>
  <c r="AG283" i="9"/>
  <c r="AG284" i="9"/>
  <c r="AG285" i="9"/>
  <c r="AG286" i="9"/>
  <c r="AG287" i="9"/>
  <c r="AG288" i="9"/>
  <c r="AG289" i="9"/>
  <c r="AG290" i="9"/>
  <c r="AG291" i="9"/>
  <c r="AG292" i="9"/>
  <c r="AG293" i="9"/>
  <c r="AG294" i="9"/>
  <c r="AG295" i="9"/>
  <c r="AG296" i="9"/>
  <c r="AG297" i="9"/>
  <c r="AG298" i="9"/>
  <c r="AG299" i="9"/>
  <c r="AG300" i="9"/>
  <c r="AG301" i="9"/>
  <c r="AG302" i="9"/>
  <c r="AG303" i="9"/>
  <c r="AG304" i="9"/>
  <c r="AG305" i="9"/>
  <c r="AG306" i="9"/>
  <c r="AG307" i="9"/>
  <c r="AG308" i="9"/>
  <c r="AG309" i="9"/>
  <c r="AG310" i="9"/>
  <c r="AG311" i="9"/>
  <c r="AG312" i="9"/>
  <c r="AG313" i="9"/>
  <c r="AG314" i="9"/>
  <c r="AG315" i="9"/>
  <c r="AG316" i="9"/>
  <c r="AG317" i="9"/>
  <c r="AG318" i="9"/>
  <c r="AG319" i="9"/>
  <c r="AG320" i="9"/>
  <c r="AG321" i="9"/>
  <c r="AG322" i="9"/>
  <c r="AG323" i="9"/>
  <c r="AG324" i="9"/>
  <c r="AG325" i="9"/>
  <c r="AG326" i="9"/>
  <c r="AG327" i="9"/>
  <c r="AG328" i="9"/>
  <c r="AG329" i="9"/>
  <c r="AG330" i="9"/>
  <c r="AG331" i="9"/>
  <c r="AG332" i="9"/>
  <c r="AG333" i="9"/>
  <c r="AG334" i="9"/>
  <c r="AG335" i="9"/>
  <c r="AG336" i="9"/>
  <c r="AG337" i="9"/>
  <c r="AG338" i="9"/>
  <c r="AG339" i="9"/>
  <c r="AG340" i="9"/>
  <c r="AG341" i="9"/>
  <c r="AG342" i="9"/>
  <c r="AG343" i="9"/>
  <c r="AG344" i="9"/>
  <c r="AG345" i="9"/>
  <c r="AG346" i="9"/>
  <c r="AG347" i="9"/>
  <c r="AG348" i="9"/>
  <c r="AG349" i="9"/>
  <c r="AG350" i="9"/>
  <c r="AG351" i="9"/>
  <c r="AG352" i="9"/>
  <c r="AG353" i="9"/>
  <c r="AG354" i="9"/>
  <c r="AG355" i="9"/>
  <c r="AG356" i="9"/>
  <c r="AG357" i="9"/>
  <c r="AG358" i="9"/>
  <c r="AG359" i="9"/>
  <c r="AG360" i="9"/>
  <c r="AG361" i="9"/>
  <c r="AG362" i="9"/>
  <c r="AG363" i="9"/>
  <c r="AG364" i="9"/>
  <c r="AG365" i="9"/>
  <c r="AG366" i="9"/>
  <c r="AG367" i="9"/>
  <c r="AG368" i="9"/>
  <c r="AG369" i="9"/>
  <c r="AG370" i="9"/>
  <c r="AG371" i="9"/>
  <c r="AG372" i="9"/>
  <c r="AG373" i="9"/>
  <c r="AG374" i="9"/>
  <c r="AG375" i="9"/>
  <c r="AG376" i="9"/>
  <c r="AG377" i="9"/>
  <c r="AG378" i="9"/>
  <c r="AG379" i="9"/>
  <c r="AG380" i="9"/>
  <c r="AG381" i="9"/>
  <c r="AG382" i="9"/>
  <c r="AG383" i="9"/>
  <c r="AG384" i="9"/>
  <c r="AG385" i="9"/>
  <c r="AG386" i="9"/>
  <c r="AG387" i="9"/>
  <c r="AG388" i="9"/>
  <c r="AG389" i="9"/>
  <c r="AG390" i="9"/>
  <c r="AG391" i="9"/>
  <c r="AG392" i="9"/>
  <c r="AG393" i="9"/>
  <c r="AG394" i="9"/>
  <c r="AG395" i="9"/>
  <c r="AG396" i="9"/>
  <c r="AG397" i="9"/>
  <c r="AG398" i="9"/>
  <c r="AG399" i="9"/>
  <c r="AG400" i="9"/>
  <c r="AG401" i="9"/>
  <c r="AG402" i="9"/>
  <c r="AG403" i="9"/>
  <c r="AG404" i="9"/>
  <c r="AG405" i="9"/>
  <c r="AG406" i="9"/>
  <c r="AG407" i="9"/>
  <c r="AG408" i="9"/>
  <c r="AG409" i="9"/>
  <c r="AG410" i="9"/>
  <c r="AG411" i="9"/>
  <c r="AG412" i="9"/>
  <c r="AG413" i="9"/>
  <c r="AG414" i="9"/>
  <c r="AG415" i="9"/>
  <c r="AG416" i="9"/>
  <c r="AG417" i="9"/>
  <c r="AG418" i="9"/>
  <c r="AG419" i="9"/>
  <c r="AG420" i="9"/>
  <c r="AG421" i="9"/>
  <c r="AG422" i="9"/>
  <c r="AG423" i="9"/>
  <c r="AG424" i="9"/>
  <c r="AG425" i="9"/>
  <c r="AG426" i="9"/>
  <c r="AG427" i="9"/>
  <c r="AG428" i="9"/>
  <c r="AG429" i="9"/>
  <c r="AG430" i="9"/>
  <c r="AG431" i="9"/>
  <c r="AG432" i="9"/>
  <c r="AG433" i="9"/>
  <c r="AG434" i="9"/>
  <c r="AG435" i="9"/>
  <c r="AG436" i="9"/>
  <c r="AG437" i="9"/>
  <c r="AG438" i="9"/>
  <c r="AG439" i="9"/>
  <c r="AG440" i="9"/>
  <c r="AG441" i="9"/>
  <c r="AG442" i="9"/>
  <c r="AG443" i="9"/>
  <c r="AG444" i="9"/>
  <c r="AG445" i="9"/>
  <c r="AG446" i="9"/>
  <c r="AG447" i="9"/>
  <c r="AG448" i="9"/>
  <c r="AG449" i="9"/>
  <c r="AG450" i="9"/>
  <c r="AG451" i="9"/>
  <c r="AG452" i="9"/>
  <c r="AG453" i="9"/>
  <c r="AG454" i="9"/>
  <c r="AG455" i="9"/>
  <c r="AG456" i="9"/>
  <c r="AG457" i="9"/>
  <c r="AG458" i="9"/>
  <c r="AG459" i="9"/>
  <c r="AG460" i="9"/>
  <c r="AG461" i="9"/>
  <c r="AG462" i="9"/>
  <c r="AG463" i="9"/>
  <c r="AG464" i="9"/>
  <c r="AG465" i="9"/>
  <c r="AG466" i="9"/>
  <c r="AG467" i="9"/>
  <c r="AG468" i="9"/>
  <c r="AG469" i="9"/>
  <c r="AG470" i="9"/>
  <c r="AG471" i="9"/>
  <c r="AG472" i="9"/>
  <c r="AG473" i="9"/>
  <c r="AG474" i="9"/>
  <c r="AG475" i="9"/>
  <c r="AG476" i="9"/>
  <c r="AG477" i="9"/>
  <c r="AG478" i="9"/>
  <c r="AG479" i="9"/>
  <c r="AG480" i="9"/>
  <c r="AG481" i="9"/>
  <c r="AG482" i="9"/>
  <c r="AG483" i="9"/>
  <c r="AG484" i="9"/>
  <c r="AG485" i="9"/>
  <c r="AG486" i="9"/>
  <c r="AG487" i="9"/>
  <c r="AG488" i="9"/>
  <c r="AG489" i="9"/>
  <c r="AG490" i="9"/>
  <c r="AG491" i="9"/>
  <c r="AG492" i="9"/>
  <c r="AG493" i="9"/>
  <c r="AG494" i="9"/>
  <c r="AG495" i="9"/>
  <c r="AG496" i="9"/>
  <c r="AG497" i="9"/>
  <c r="AG498" i="9"/>
  <c r="AG499" i="9"/>
  <c r="AG500" i="9"/>
  <c r="AG501" i="9"/>
  <c r="AG502" i="9"/>
  <c r="AG503" i="9"/>
  <c r="AG504" i="9"/>
  <c r="AG505" i="9"/>
  <c r="AG506" i="9"/>
  <c r="AG507" i="9"/>
  <c r="AG508" i="9"/>
  <c r="AG509" i="9"/>
  <c r="AG510" i="9"/>
  <c r="AG511" i="9"/>
  <c r="AG512" i="9"/>
  <c r="AG513" i="9"/>
  <c r="AG514" i="9"/>
  <c r="AG515" i="9"/>
  <c r="AG516" i="9"/>
  <c r="AG517" i="9"/>
  <c r="AG518" i="9"/>
  <c r="AG519" i="9"/>
  <c r="AG520" i="9"/>
  <c r="AG521" i="9"/>
  <c r="AG522" i="9"/>
  <c r="AG523" i="9"/>
  <c r="AG524" i="9"/>
  <c r="AG525" i="9"/>
  <c r="AG526" i="9"/>
  <c r="AG527" i="9"/>
  <c r="AG528" i="9"/>
  <c r="AG529" i="9"/>
  <c r="AG530" i="9"/>
  <c r="AG531" i="9"/>
  <c r="AG532" i="9"/>
  <c r="AG533" i="9"/>
  <c r="AG534" i="9"/>
  <c r="AG535" i="9"/>
  <c r="AG536" i="9"/>
  <c r="AG537" i="9"/>
  <c r="AG538" i="9"/>
  <c r="AG539" i="9"/>
  <c r="AG540" i="9"/>
  <c r="AG541" i="9"/>
  <c r="AG542" i="9"/>
  <c r="AG543" i="9"/>
  <c r="AG544" i="9"/>
  <c r="AG545" i="9"/>
  <c r="AG546" i="9"/>
  <c r="AG547" i="9"/>
  <c r="AG548" i="9"/>
  <c r="AG549" i="9"/>
  <c r="AG550" i="9"/>
  <c r="AG551" i="9"/>
  <c r="AG552" i="9"/>
  <c r="AG553" i="9"/>
  <c r="AG554" i="9"/>
  <c r="AG555" i="9"/>
  <c r="AG556" i="9"/>
  <c r="AG557" i="9"/>
  <c r="AG558" i="9"/>
  <c r="AG559" i="9"/>
  <c r="AG560" i="9"/>
  <c r="AG561" i="9"/>
  <c r="AG562" i="9"/>
  <c r="AG563" i="9"/>
  <c r="AG564" i="9"/>
  <c r="AG565" i="9"/>
  <c r="AG566" i="9"/>
  <c r="AG567" i="9"/>
  <c r="AG568" i="9"/>
  <c r="AG569" i="9"/>
  <c r="AG570" i="9"/>
  <c r="AG571" i="9"/>
  <c r="AG572" i="9"/>
  <c r="AG573" i="9"/>
  <c r="AG574" i="9"/>
  <c r="AG575" i="9"/>
  <c r="AG576" i="9"/>
  <c r="AG577" i="9"/>
  <c r="AG578" i="9"/>
  <c r="AG579" i="9"/>
  <c r="AG580" i="9"/>
  <c r="AG581" i="9"/>
  <c r="AG582" i="9"/>
  <c r="AG583" i="9"/>
  <c r="AG584" i="9"/>
  <c r="AG585" i="9"/>
  <c r="AG586" i="9"/>
  <c r="AG587" i="9"/>
  <c r="AG588" i="9"/>
  <c r="AG589" i="9"/>
  <c r="AG590" i="9"/>
  <c r="AG591" i="9"/>
  <c r="AG592" i="9"/>
  <c r="AG593" i="9"/>
  <c r="AG594" i="9"/>
  <c r="AG595" i="9"/>
  <c r="AG596" i="9"/>
  <c r="AG597" i="9"/>
  <c r="AG598" i="9"/>
  <c r="AG599" i="9"/>
  <c r="AG600" i="9"/>
  <c r="AG601" i="9"/>
  <c r="AG602" i="9"/>
  <c r="AG603" i="9"/>
  <c r="AG604" i="9"/>
  <c r="AG605" i="9"/>
  <c r="AG606" i="9"/>
  <c r="AG607" i="9"/>
  <c r="AG608" i="9"/>
  <c r="AG609" i="9"/>
  <c r="AG610" i="9"/>
  <c r="AG611" i="9"/>
  <c r="AG612" i="9"/>
  <c r="AG613" i="9"/>
  <c r="AG614" i="9"/>
  <c r="AG615" i="9"/>
  <c r="AG616" i="9"/>
  <c r="AG617" i="9"/>
  <c r="AG618" i="9"/>
  <c r="AG619" i="9"/>
  <c r="AG620" i="9"/>
  <c r="AG621" i="9"/>
  <c r="AG622" i="9"/>
  <c r="AG623" i="9"/>
  <c r="AG624" i="9"/>
  <c r="AG625" i="9"/>
  <c r="AG626" i="9"/>
  <c r="AG627" i="9"/>
  <c r="AG628" i="9"/>
  <c r="AG629" i="9"/>
  <c r="AG630" i="9"/>
  <c r="AG631" i="9"/>
  <c r="AG632" i="9"/>
  <c r="AG633" i="9"/>
  <c r="AG634" i="9"/>
  <c r="AG635" i="9"/>
  <c r="AG636" i="9"/>
  <c r="AG637" i="9"/>
  <c r="AG638" i="9"/>
  <c r="AG639" i="9"/>
  <c r="AG640" i="9"/>
  <c r="AG641" i="9"/>
  <c r="AG642" i="9"/>
  <c r="AG643" i="9"/>
  <c r="AG644" i="9"/>
  <c r="AG645" i="9"/>
  <c r="AG646" i="9"/>
  <c r="AG647" i="9"/>
  <c r="AG648" i="9"/>
  <c r="AG649" i="9"/>
  <c r="AG650" i="9"/>
  <c r="AG651" i="9"/>
  <c r="AG652" i="9"/>
  <c r="AG653" i="9"/>
  <c r="AG654" i="9"/>
  <c r="AG655" i="9"/>
  <c r="AG656" i="9"/>
  <c r="AG657" i="9"/>
  <c r="AG658" i="9"/>
  <c r="AG659" i="9"/>
  <c r="AG660" i="9"/>
  <c r="AG661" i="9"/>
  <c r="AG662" i="9"/>
  <c r="AG663" i="9"/>
  <c r="AG664" i="9"/>
  <c r="AG665" i="9"/>
  <c r="AG666" i="9"/>
  <c r="AG667" i="9"/>
  <c r="AG668" i="9"/>
  <c r="AG669" i="9"/>
  <c r="AG670" i="9"/>
  <c r="AG671" i="9"/>
  <c r="AG672" i="9"/>
  <c r="AG673" i="9"/>
  <c r="AG674" i="9"/>
  <c r="AG675" i="9"/>
  <c r="AG676" i="9"/>
  <c r="AG677" i="9"/>
  <c r="AG678" i="9"/>
  <c r="AG679" i="9"/>
  <c r="AG680" i="9"/>
  <c r="AG681" i="9"/>
  <c r="AG682" i="9"/>
  <c r="AG683" i="9"/>
  <c r="AG684" i="9"/>
  <c r="AG685" i="9"/>
  <c r="AG686" i="9"/>
  <c r="AG687" i="9"/>
  <c r="AG688" i="9"/>
  <c r="AG689" i="9"/>
  <c r="AG690" i="9"/>
  <c r="AG691" i="9"/>
  <c r="AG692" i="9"/>
  <c r="AG693" i="9"/>
  <c r="AG694" i="9"/>
  <c r="AG695" i="9"/>
  <c r="AG696" i="9"/>
  <c r="AG697" i="9"/>
  <c r="AG698" i="9"/>
  <c r="AG699" i="9"/>
  <c r="AG700" i="9"/>
  <c r="AG701" i="9"/>
  <c r="AG702" i="9"/>
  <c r="AG703" i="9"/>
  <c r="AG704" i="9"/>
  <c r="AG705" i="9"/>
  <c r="AG706" i="9"/>
  <c r="AG707" i="9"/>
  <c r="AG708" i="9"/>
  <c r="AG709" i="9"/>
  <c r="AG710" i="9"/>
  <c r="AG711" i="9"/>
  <c r="AG712" i="9"/>
  <c r="AG713" i="9"/>
  <c r="AG714" i="9"/>
  <c r="AG715" i="9"/>
  <c r="AG716" i="9"/>
  <c r="AG717" i="9"/>
  <c r="AG718" i="9"/>
  <c r="AG719" i="9"/>
  <c r="AG720" i="9"/>
  <c r="AG721" i="9"/>
  <c r="AG722" i="9"/>
  <c r="AG723" i="9"/>
  <c r="AG724" i="9"/>
  <c r="AG725" i="9"/>
  <c r="AG726" i="9"/>
  <c r="AG727" i="9"/>
  <c r="AG728" i="9"/>
  <c r="AG729" i="9"/>
  <c r="AG730" i="9"/>
  <c r="AG731" i="9"/>
  <c r="AG732" i="9"/>
  <c r="AG733" i="9"/>
  <c r="AG734" i="9"/>
  <c r="AG735" i="9"/>
  <c r="AG736" i="9"/>
  <c r="AG737" i="9"/>
  <c r="AG738" i="9"/>
  <c r="AG739" i="9"/>
  <c r="AG740" i="9"/>
  <c r="AG741" i="9"/>
  <c r="AG742" i="9"/>
  <c r="AG743" i="9"/>
  <c r="AG744" i="9"/>
  <c r="AG745" i="9"/>
  <c r="AG746" i="9"/>
  <c r="AG747" i="9"/>
  <c r="AG748" i="9"/>
  <c r="AG749" i="9"/>
  <c r="AG750" i="9"/>
  <c r="AG751" i="9"/>
  <c r="AG752" i="9"/>
  <c r="AG753" i="9"/>
  <c r="AG754" i="9"/>
  <c r="AG755" i="9"/>
  <c r="AG756" i="9"/>
  <c r="AG757" i="9"/>
  <c r="AG758" i="9"/>
  <c r="AG759" i="9"/>
  <c r="AG760" i="9"/>
  <c r="AG761" i="9"/>
  <c r="AG762" i="9"/>
  <c r="AG763" i="9"/>
  <c r="AG764" i="9"/>
  <c r="AG765" i="9"/>
  <c r="AG766" i="9"/>
  <c r="AG767" i="9"/>
  <c r="AG768" i="9"/>
  <c r="AG769" i="9"/>
  <c r="AG770" i="9"/>
  <c r="AG771" i="9"/>
  <c r="AG772" i="9"/>
  <c r="AG773" i="9"/>
  <c r="AG774" i="9"/>
  <c r="AG775" i="9"/>
  <c r="AG776" i="9"/>
  <c r="AG777" i="9"/>
  <c r="AG778" i="9"/>
  <c r="AG779" i="9"/>
  <c r="AG780" i="9"/>
  <c r="AG781" i="9"/>
  <c r="AG782" i="9"/>
  <c r="AG783" i="9"/>
  <c r="AG784" i="9"/>
  <c r="AG785" i="9"/>
  <c r="AG786" i="9"/>
  <c r="AG787" i="9"/>
  <c r="AG788" i="9"/>
  <c r="AG789" i="9"/>
  <c r="AG790" i="9"/>
  <c r="AG791" i="9"/>
  <c r="AG792" i="9"/>
  <c r="AG793" i="9"/>
  <c r="AG794" i="9"/>
  <c r="AG795" i="9"/>
  <c r="AG796" i="9"/>
  <c r="AG797" i="9"/>
  <c r="AG798" i="9"/>
  <c r="AG799" i="9"/>
  <c r="AG800" i="9"/>
  <c r="AG801" i="9"/>
  <c r="AG802" i="9"/>
  <c r="AG803" i="9"/>
  <c r="AG804" i="9"/>
  <c r="AG805" i="9"/>
  <c r="AG806" i="9"/>
  <c r="AG807" i="9"/>
  <c r="AG808" i="9"/>
  <c r="AG809" i="9"/>
  <c r="AG810" i="9"/>
  <c r="AG811" i="9"/>
  <c r="AG812" i="9"/>
  <c r="AG813" i="9"/>
  <c r="AG814" i="9"/>
  <c r="AG815" i="9"/>
  <c r="AG816" i="9"/>
  <c r="AG817" i="9"/>
  <c r="AG818" i="9"/>
  <c r="AG819" i="9"/>
  <c r="AG820" i="9"/>
  <c r="AG821" i="9"/>
  <c r="AG822" i="9"/>
  <c r="AG823" i="9"/>
  <c r="AG824" i="9"/>
  <c r="AG825" i="9"/>
  <c r="AG826" i="9"/>
  <c r="AG827" i="9"/>
  <c r="AG828" i="9"/>
  <c r="AG829" i="9"/>
  <c r="AG830" i="9"/>
  <c r="AG831" i="9"/>
  <c r="AG832" i="9"/>
  <c r="AG833" i="9"/>
  <c r="AG834" i="9"/>
  <c r="AG835" i="9"/>
  <c r="AG836" i="9"/>
  <c r="AG837" i="9"/>
  <c r="AG838" i="9"/>
  <c r="AG839" i="9"/>
  <c r="AG840" i="9"/>
  <c r="AG841" i="9"/>
  <c r="AG842" i="9"/>
  <c r="AG843" i="9"/>
  <c r="AG844" i="9"/>
  <c r="AG845" i="9"/>
  <c r="AG846" i="9"/>
  <c r="AG847" i="9"/>
  <c r="AG848" i="9"/>
  <c r="AG849" i="9"/>
  <c r="AG850" i="9"/>
  <c r="AG851" i="9"/>
  <c r="AG852" i="9"/>
  <c r="AG853" i="9"/>
  <c r="AG854" i="9"/>
  <c r="AG855" i="9"/>
  <c r="AG856" i="9"/>
  <c r="AG857" i="9"/>
  <c r="AG858" i="9"/>
  <c r="AG859" i="9"/>
  <c r="AG860" i="9"/>
  <c r="AG861" i="9"/>
  <c r="AG862" i="9"/>
  <c r="AG863" i="9"/>
  <c r="AG864" i="9"/>
  <c r="AG865" i="9"/>
  <c r="AG866" i="9"/>
  <c r="AG867" i="9"/>
  <c r="AG868" i="9"/>
  <c r="AG869" i="9"/>
  <c r="AG870" i="9"/>
  <c r="AG871" i="9"/>
  <c r="AG872" i="9"/>
  <c r="AG873" i="9"/>
  <c r="AG874" i="9"/>
  <c r="AG875" i="9"/>
  <c r="AG876" i="9"/>
  <c r="AG877" i="9"/>
  <c r="AG878" i="9"/>
  <c r="AG879" i="9"/>
  <c r="AG880" i="9"/>
  <c r="AG881" i="9"/>
  <c r="AG882" i="9"/>
  <c r="AG883" i="9"/>
  <c r="AG884" i="9"/>
  <c r="AG885" i="9"/>
  <c r="AG886" i="9"/>
  <c r="AG887" i="9"/>
  <c r="AG888" i="9"/>
  <c r="AG889" i="9"/>
  <c r="AG890" i="9"/>
  <c r="AG891" i="9"/>
  <c r="AG892" i="9"/>
  <c r="AG893" i="9"/>
  <c r="AG894" i="9"/>
  <c r="AG895" i="9"/>
  <c r="AG896" i="9"/>
  <c r="AG897" i="9"/>
  <c r="AG898" i="9"/>
  <c r="AG899" i="9"/>
  <c r="AG900" i="9"/>
  <c r="AG901" i="9"/>
  <c r="AG902" i="9"/>
  <c r="AG903" i="9"/>
  <c r="AG904" i="9"/>
  <c r="AG905" i="9"/>
  <c r="AG906" i="9"/>
  <c r="AG907" i="9"/>
  <c r="AG908" i="9"/>
  <c r="AG909" i="9"/>
  <c r="AG910" i="9"/>
  <c r="AG911" i="9"/>
  <c r="AG912" i="9"/>
  <c r="AG913" i="9"/>
  <c r="AG914" i="9"/>
  <c r="AG915" i="9"/>
  <c r="AG916" i="9"/>
  <c r="AG917" i="9"/>
  <c r="AG918" i="9"/>
  <c r="AG919" i="9"/>
  <c r="AG920" i="9"/>
  <c r="AG921" i="9"/>
  <c r="AG922" i="9"/>
  <c r="AG923" i="9"/>
  <c r="AG924" i="9"/>
  <c r="AG925" i="9"/>
  <c r="AG926" i="9"/>
  <c r="AG927" i="9"/>
  <c r="AG928" i="9"/>
  <c r="AG929" i="9"/>
  <c r="AG930" i="9"/>
  <c r="AG931" i="9"/>
  <c r="AG932" i="9"/>
  <c r="AG933" i="9"/>
  <c r="AG934" i="9"/>
  <c r="AG935" i="9"/>
  <c r="AG936" i="9"/>
  <c r="AG937" i="9"/>
  <c r="AG938" i="9"/>
  <c r="AG939" i="9"/>
  <c r="AG940" i="9"/>
  <c r="AG941" i="9"/>
  <c r="AG942" i="9"/>
  <c r="AG943" i="9"/>
  <c r="AG944" i="9"/>
  <c r="AG945" i="9"/>
  <c r="AG946" i="9"/>
  <c r="AG947" i="9"/>
  <c r="AG948" i="9"/>
  <c r="AG949" i="9"/>
  <c r="AG950" i="9"/>
  <c r="AG951" i="9"/>
  <c r="AG952" i="9"/>
  <c r="AG953" i="9"/>
  <c r="AG954" i="9"/>
  <c r="AG955" i="9"/>
  <c r="AG956" i="9"/>
  <c r="AG957" i="9"/>
  <c r="AG958" i="9"/>
  <c r="AG959" i="9"/>
  <c r="AG960" i="9"/>
  <c r="AG961" i="9"/>
  <c r="AG962" i="9"/>
  <c r="AG963" i="9"/>
  <c r="AG964" i="9"/>
  <c r="AG965" i="9"/>
  <c r="AG966" i="9"/>
  <c r="AG967" i="9"/>
  <c r="AG968" i="9"/>
  <c r="AG969" i="9"/>
  <c r="AG970" i="9"/>
  <c r="AG971" i="9"/>
  <c r="AG972" i="9"/>
  <c r="AG973" i="9"/>
  <c r="AG974" i="9"/>
  <c r="AG975" i="9"/>
  <c r="AG976" i="9"/>
  <c r="AG977" i="9"/>
  <c r="AG978" i="9"/>
  <c r="AG979" i="9"/>
  <c r="AG980" i="9"/>
  <c r="AG981" i="9"/>
  <c r="AG982" i="9"/>
  <c r="AG983" i="9"/>
  <c r="AG984" i="9"/>
  <c r="AG985" i="9"/>
  <c r="AG986" i="9"/>
  <c r="AG987" i="9"/>
  <c r="AG988" i="9"/>
  <c r="AG989" i="9"/>
  <c r="AG990" i="9"/>
  <c r="AG991" i="9"/>
  <c r="AG992" i="9"/>
  <c r="AG993" i="9"/>
  <c r="AG994" i="9"/>
  <c r="AG995" i="9"/>
  <c r="AG996" i="9"/>
  <c r="AG997" i="9"/>
  <c r="AG998" i="9"/>
  <c r="AG999" i="9"/>
  <c r="AG1000" i="9"/>
  <c r="AG1001" i="9"/>
  <c r="AG1002" i="9"/>
  <c r="AG1003" i="9"/>
  <c r="AG1004" i="9"/>
  <c r="AG1005" i="9"/>
  <c r="AG1006" i="9"/>
  <c r="AG1007" i="9"/>
  <c r="AG1008" i="9"/>
  <c r="AG1009" i="9"/>
  <c r="AG1010" i="9"/>
  <c r="AG1011" i="9"/>
  <c r="AG1012" i="9"/>
  <c r="AG1013" i="9"/>
  <c r="AG1014" i="9"/>
  <c r="AG1015" i="9"/>
  <c r="AG1016" i="9"/>
  <c r="AG1017" i="9"/>
  <c r="AG1018" i="9"/>
  <c r="AG1019" i="9"/>
  <c r="AG1020" i="9"/>
  <c r="AG1021" i="9"/>
  <c r="AG1022" i="9"/>
  <c r="AG1023" i="9"/>
  <c r="AG1024" i="9"/>
  <c r="AG1025" i="9"/>
  <c r="AG1026" i="9"/>
  <c r="AG1027" i="9"/>
  <c r="AG1028" i="9"/>
  <c r="AG1029" i="9"/>
  <c r="AG1030" i="9"/>
  <c r="AG1031" i="9"/>
  <c r="AG1032" i="9"/>
  <c r="AG1033" i="9"/>
  <c r="AG1034" i="9"/>
  <c r="AG1035" i="9"/>
  <c r="AG1036" i="9"/>
  <c r="AG1037" i="9"/>
  <c r="AG1038" i="9"/>
  <c r="AG1039" i="9"/>
  <c r="AG1040" i="9"/>
  <c r="AG1041" i="9"/>
  <c r="AG1042" i="9"/>
  <c r="AG1043" i="9"/>
  <c r="AG1044" i="9"/>
  <c r="AG1045" i="9"/>
  <c r="AG1046" i="9"/>
  <c r="AG1047" i="9"/>
  <c r="AG1048" i="9"/>
  <c r="AG1049" i="9"/>
  <c r="AG1050" i="9"/>
  <c r="AG1051" i="9"/>
  <c r="AG1052" i="9"/>
  <c r="AG1053" i="9"/>
  <c r="AG1054" i="9"/>
  <c r="AG1055" i="9"/>
  <c r="AG1056" i="9"/>
  <c r="AG1057" i="9"/>
  <c r="AG1058" i="9"/>
  <c r="AG1059" i="9"/>
  <c r="AG1060" i="9"/>
  <c r="AG1061" i="9"/>
  <c r="AG1062" i="9"/>
  <c r="AG1063" i="9"/>
  <c r="AG1064" i="9"/>
  <c r="AG1065" i="9"/>
  <c r="AG1066" i="9"/>
  <c r="AG1067" i="9"/>
  <c r="AG1068" i="9"/>
  <c r="AG1069" i="9"/>
  <c r="AG1070" i="9"/>
  <c r="AG1071" i="9"/>
  <c r="AG1072" i="9"/>
  <c r="AG1073" i="9"/>
  <c r="AG1074" i="9"/>
  <c r="AG1075" i="9"/>
  <c r="AG1076" i="9"/>
  <c r="AG1077" i="9"/>
  <c r="AG1078" i="9"/>
  <c r="AG1079" i="9"/>
  <c r="AG1080" i="9"/>
  <c r="AG1081" i="9"/>
  <c r="AG1082" i="9"/>
  <c r="AG1083" i="9"/>
  <c r="AG1084" i="9"/>
  <c r="AG1085" i="9"/>
  <c r="AG1086" i="9"/>
  <c r="AG1087" i="9"/>
  <c r="AG1088" i="9"/>
  <c r="AG1089" i="9"/>
  <c r="AG1090" i="9"/>
  <c r="AG1091" i="9"/>
  <c r="AG1092" i="9"/>
  <c r="AG1093" i="9"/>
  <c r="AG1094" i="9"/>
  <c r="AG1095" i="9"/>
  <c r="AG1096" i="9"/>
  <c r="AG1097" i="9"/>
  <c r="AG1098" i="9"/>
  <c r="AG1099" i="9"/>
  <c r="AG1100" i="9"/>
  <c r="AG1101" i="9"/>
  <c r="AG1102" i="9"/>
  <c r="AG1103" i="9"/>
  <c r="AG1104" i="9"/>
  <c r="AG1105" i="9"/>
  <c r="AG1106" i="9"/>
  <c r="AG1107" i="9"/>
  <c r="AG1108" i="9"/>
  <c r="AG1109" i="9"/>
  <c r="AG1110" i="9"/>
  <c r="AG1111" i="9"/>
  <c r="AG1112" i="9"/>
  <c r="AG1113" i="9"/>
  <c r="AG1114" i="9"/>
  <c r="AG1115" i="9"/>
  <c r="AG1116" i="9"/>
  <c r="AG1117" i="9"/>
  <c r="AG1118" i="9"/>
  <c r="AG1119" i="9"/>
  <c r="AG1120" i="9"/>
  <c r="AG1121" i="9"/>
  <c r="AG1122" i="9"/>
  <c r="AG1123" i="9"/>
  <c r="AG1124" i="9"/>
  <c r="AG1125" i="9"/>
  <c r="AG1126" i="9"/>
  <c r="AG1127" i="9"/>
  <c r="AG1128" i="9"/>
  <c r="AG1129" i="9"/>
  <c r="AG1130" i="9"/>
  <c r="AG1131" i="9"/>
  <c r="AG1132" i="9"/>
  <c r="AG1133" i="9"/>
  <c r="AG1134" i="9"/>
  <c r="AG1135" i="9"/>
  <c r="AG1136" i="9"/>
  <c r="AG1137" i="9"/>
  <c r="AG1138" i="9"/>
  <c r="AG1139" i="9"/>
  <c r="AG1140" i="9"/>
  <c r="AG1141" i="9"/>
  <c r="AG1142" i="9"/>
  <c r="AG1143" i="9"/>
  <c r="AG1144" i="9"/>
  <c r="AG1145" i="9"/>
  <c r="AG1146" i="9"/>
  <c r="AG1147" i="9"/>
  <c r="AG1148" i="9"/>
  <c r="AG1149" i="9"/>
  <c r="AG1150" i="9"/>
  <c r="AG1151" i="9"/>
  <c r="AG1152" i="9"/>
  <c r="AG1153" i="9"/>
  <c r="AG1154" i="9"/>
  <c r="AG1155" i="9"/>
  <c r="AG1156" i="9"/>
  <c r="AG1157" i="9"/>
  <c r="AG1158" i="9"/>
  <c r="AG1159" i="9"/>
  <c r="AG1160" i="9"/>
  <c r="AG1161" i="9"/>
  <c r="AG1162" i="9"/>
  <c r="AG1163" i="9"/>
  <c r="AG1164" i="9"/>
  <c r="AG1165" i="9"/>
  <c r="AG1166" i="9"/>
  <c r="AG1167" i="9"/>
  <c r="AG1168" i="9"/>
  <c r="AG1169" i="9"/>
  <c r="AG1170" i="9"/>
  <c r="AG1171" i="9"/>
  <c r="AG1172" i="9"/>
  <c r="AG1173" i="9"/>
  <c r="AG1174" i="9"/>
  <c r="AG1175" i="9"/>
  <c r="AG1176" i="9"/>
  <c r="AG1177" i="9"/>
  <c r="AG1178" i="9"/>
  <c r="AG1179" i="9"/>
  <c r="AG1180" i="9"/>
  <c r="AG1181" i="9"/>
  <c r="AG1182" i="9"/>
  <c r="AG1183" i="9"/>
  <c r="AG1184" i="9"/>
  <c r="AG1185" i="9"/>
  <c r="AG1186" i="9"/>
  <c r="AG1187" i="9"/>
  <c r="AG1188" i="9"/>
  <c r="AG1189" i="9"/>
  <c r="AG1190" i="9"/>
  <c r="AG1191" i="9"/>
  <c r="AG1192" i="9"/>
  <c r="AG1193" i="9"/>
  <c r="AG1194" i="9"/>
  <c r="AG1195" i="9"/>
  <c r="AG1196" i="9"/>
  <c r="AG1197" i="9"/>
  <c r="AG1198" i="9"/>
  <c r="AG1199" i="9"/>
  <c r="AG1200" i="9"/>
  <c r="AG1201" i="9"/>
  <c r="AG1202" i="9"/>
  <c r="AG1203" i="9"/>
  <c r="AG1204" i="9"/>
  <c r="AG1205" i="9"/>
  <c r="AG1206" i="9"/>
  <c r="AG1207" i="9"/>
  <c r="AG1208" i="9"/>
  <c r="AG1209" i="9"/>
  <c r="AG1210" i="9"/>
  <c r="AG1211" i="9"/>
  <c r="AG1212" i="9"/>
  <c r="AG1213" i="9"/>
  <c r="AG1214" i="9"/>
  <c r="AG1215" i="9"/>
  <c r="AG1216" i="9"/>
  <c r="AG1217" i="9"/>
  <c r="AG1218" i="9"/>
  <c r="AG1219" i="9"/>
  <c r="AG1220" i="9"/>
  <c r="AG1221" i="9"/>
  <c r="AG1222" i="9"/>
  <c r="AG1223" i="9"/>
  <c r="AG1224" i="9"/>
  <c r="AG1225" i="9"/>
  <c r="AG1226" i="9"/>
  <c r="AG1227" i="9"/>
  <c r="AG1228" i="9"/>
  <c r="AG1229" i="9"/>
  <c r="AG1230" i="9"/>
  <c r="AG1231" i="9"/>
  <c r="AG1232" i="9"/>
  <c r="AG1233" i="9"/>
  <c r="AG1234" i="9"/>
  <c r="AG1235" i="9"/>
  <c r="AG1236" i="9"/>
  <c r="AG1237" i="9"/>
  <c r="AG1238" i="9"/>
  <c r="AG1239" i="9"/>
  <c r="AG1240" i="9"/>
  <c r="AG1241" i="9"/>
  <c r="AG1242" i="9"/>
  <c r="AG1243" i="9"/>
  <c r="AG1244" i="9"/>
  <c r="AG1245" i="9"/>
  <c r="AG1246" i="9"/>
  <c r="AG1247" i="9"/>
  <c r="AG1248" i="9"/>
  <c r="AG1249" i="9"/>
  <c r="AG1250" i="9"/>
  <c r="AG1251" i="9"/>
  <c r="AG1252" i="9"/>
  <c r="AG1253" i="9"/>
  <c r="AG1254" i="9"/>
  <c r="AG1255" i="9"/>
  <c r="AG1256" i="9"/>
  <c r="AG1257" i="9"/>
  <c r="AG1258" i="9"/>
  <c r="AG1259" i="9"/>
  <c r="AG1260" i="9"/>
  <c r="AG1261" i="9"/>
  <c r="AG1262" i="9"/>
  <c r="AG1263" i="9"/>
  <c r="AG1264" i="9"/>
  <c r="AG1265" i="9"/>
  <c r="AG1266" i="9"/>
  <c r="AG1267" i="9"/>
  <c r="AG1268" i="9"/>
  <c r="AG1269" i="9"/>
  <c r="AG1270" i="9"/>
  <c r="AG1271" i="9"/>
  <c r="AG1272" i="9"/>
  <c r="AG1273" i="9"/>
  <c r="AG1274" i="9"/>
  <c r="AG1275" i="9"/>
  <c r="AG1276" i="9"/>
  <c r="AG1277" i="9"/>
  <c r="AG1278" i="9"/>
  <c r="AG1279" i="9"/>
  <c r="AG1280" i="9"/>
  <c r="AG1281" i="9"/>
  <c r="AG1282" i="9"/>
  <c r="AG1283" i="9"/>
  <c r="AG1284" i="9"/>
  <c r="AG1285" i="9"/>
  <c r="AG1286" i="9"/>
  <c r="AG1287" i="9"/>
  <c r="AG1288" i="9"/>
  <c r="AG1289" i="9"/>
  <c r="AG1290" i="9"/>
  <c r="AG1291" i="9"/>
  <c r="AG1292" i="9"/>
  <c r="AG1293" i="9"/>
  <c r="AG1294" i="9"/>
  <c r="AG1295" i="9"/>
  <c r="AG1296" i="9"/>
  <c r="AG1297" i="9"/>
  <c r="AG1298" i="9"/>
  <c r="AG1299" i="9"/>
  <c r="AG1300" i="9"/>
  <c r="AG1301" i="9"/>
  <c r="AG1302" i="9"/>
  <c r="AG1303" i="9"/>
  <c r="AG1304" i="9"/>
  <c r="AG1305" i="9"/>
  <c r="AG1306" i="9"/>
  <c r="AG1307" i="9"/>
  <c r="AG1308" i="9"/>
  <c r="AG1309" i="9"/>
  <c r="AG1310" i="9"/>
  <c r="AG1311" i="9"/>
  <c r="AG1312" i="9"/>
  <c r="AG1313" i="9"/>
  <c r="AG1314" i="9"/>
  <c r="AG1315" i="9"/>
  <c r="AG1316" i="9"/>
  <c r="AG1317" i="9"/>
  <c r="AG1318" i="9"/>
  <c r="AG1319" i="9"/>
  <c r="AG1320" i="9"/>
  <c r="AG1321" i="9"/>
  <c r="AG1322" i="9"/>
  <c r="AG1323" i="9"/>
  <c r="AG1324" i="9"/>
  <c r="AG1325" i="9"/>
  <c r="AG1326" i="9"/>
  <c r="AG1327" i="9"/>
  <c r="AG1328" i="9"/>
  <c r="AG1329" i="9"/>
  <c r="AG1330" i="9"/>
  <c r="AG1331" i="9"/>
  <c r="AG1332" i="9"/>
  <c r="AG1333" i="9"/>
  <c r="AG1334" i="9"/>
  <c r="AG1335" i="9"/>
  <c r="AG1336" i="9"/>
  <c r="AG1337" i="9"/>
  <c r="AG1338" i="9"/>
  <c r="AG1339" i="9"/>
  <c r="AG1340" i="9"/>
  <c r="AG1341" i="9"/>
  <c r="AG1342" i="9"/>
  <c r="AG1343" i="9"/>
  <c r="AG1344" i="9"/>
  <c r="AG1345" i="9"/>
  <c r="AG1346" i="9"/>
  <c r="AG1347" i="9"/>
  <c r="AG1348" i="9"/>
  <c r="AG1349" i="9"/>
  <c r="AG1350" i="9"/>
  <c r="AG1351" i="9"/>
  <c r="AG1352" i="9"/>
  <c r="AG1353" i="9"/>
  <c r="AG1354" i="9"/>
  <c r="AG1355" i="9"/>
  <c r="AG1356" i="9"/>
  <c r="AG1357" i="9"/>
  <c r="AG1358" i="9"/>
  <c r="AG1359" i="9"/>
  <c r="AG1360" i="9"/>
  <c r="AG1361" i="9"/>
  <c r="AG1362" i="9"/>
  <c r="AG1363" i="9"/>
  <c r="AG1364" i="9"/>
  <c r="AG1365" i="9"/>
  <c r="AG1366" i="9"/>
  <c r="AG1367" i="9"/>
  <c r="AG1368" i="9"/>
  <c r="AG1369" i="9"/>
  <c r="AG1370" i="9"/>
  <c r="AG1371" i="9"/>
  <c r="AG1372" i="9"/>
  <c r="AG1373" i="9"/>
  <c r="AG1374" i="9"/>
  <c r="AG1375" i="9"/>
  <c r="AG1376" i="9"/>
  <c r="AG1377" i="9"/>
  <c r="AG1378" i="9"/>
  <c r="AG1379" i="9"/>
  <c r="AG1380" i="9"/>
  <c r="AG1381" i="9"/>
  <c r="AG1382" i="9"/>
  <c r="AG1383" i="9"/>
  <c r="AG1384" i="9"/>
  <c r="AG1385" i="9"/>
  <c r="AG1386" i="9"/>
  <c r="AG1387" i="9"/>
  <c r="AG1388" i="9"/>
  <c r="AG1389" i="9"/>
  <c r="AG1390" i="9"/>
  <c r="AG1391" i="9"/>
  <c r="AG1392" i="9"/>
  <c r="AG1393" i="9"/>
  <c r="AG1394" i="9"/>
  <c r="AG1395" i="9"/>
  <c r="AG1396" i="9"/>
  <c r="AG1397" i="9"/>
  <c r="AG1398" i="9"/>
  <c r="AG1399" i="9"/>
  <c r="AG1400" i="9"/>
  <c r="AG1401" i="9"/>
  <c r="AG1402" i="9"/>
  <c r="AG1403" i="9"/>
  <c r="AG1404" i="9"/>
  <c r="AG1405" i="9"/>
  <c r="AG1406" i="9"/>
  <c r="AG1407" i="9"/>
  <c r="AG1408" i="9"/>
  <c r="AG1409" i="9"/>
  <c r="AG1410" i="9"/>
  <c r="AG1411" i="9"/>
  <c r="AG1412" i="9"/>
  <c r="AG1413" i="9"/>
  <c r="AG1414" i="9"/>
  <c r="AG1415" i="9"/>
  <c r="AG1416" i="9"/>
  <c r="AG1417" i="9"/>
  <c r="AG1418" i="9"/>
  <c r="AG1419" i="9"/>
  <c r="AG1420" i="9"/>
  <c r="AG1421" i="9"/>
  <c r="AG1422" i="9"/>
  <c r="AG1423" i="9"/>
  <c r="AG1424" i="9"/>
  <c r="AG1425" i="9"/>
  <c r="AG1426" i="9"/>
  <c r="AG1427" i="9"/>
  <c r="AG1428" i="9"/>
  <c r="AG1429" i="9"/>
  <c r="AG1430" i="9"/>
  <c r="AG1431" i="9"/>
  <c r="AG1432" i="9"/>
  <c r="AG1433" i="9"/>
  <c r="AG1434" i="9"/>
  <c r="AG1435" i="9"/>
  <c r="AG1436" i="9"/>
  <c r="AG1437" i="9"/>
  <c r="AG1438" i="9"/>
  <c r="AG1439" i="9"/>
  <c r="AG1440" i="9"/>
  <c r="AG1441" i="9"/>
  <c r="AG1442" i="9"/>
  <c r="AG1443" i="9"/>
  <c r="AG1444" i="9"/>
  <c r="AG1445" i="9"/>
  <c r="AG1446" i="9"/>
  <c r="AG1447" i="9"/>
  <c r="AG1448" i="9"/>
  <c r="AG1449" i="9"/>
  <c r="AG1450" i="9"/>
  <c r="AG1451" i="9"/>
  <c r="AG1452" i="9"/>
  <c r="AG1453" i="9"/>
  <c r="AG1454" i="9"/>
  <c r="AG1455" i="9"/>
  <c r="AG1456" i="9"/>
  <c r="AG1457" i="9"/>
  <c r="AG1458" i="9"/>
  <c r="AG1459" i="9"/>
  <c r="AG1460" i="9"/>
  <c r="AG1461" i="9"/>
  <c r="AG1462" i="9"/>
  <c r="AG1463" i="9"/>
  <c r="AG1464" i="9"/>
  <c r="AG1465" i="9"/>
  <c r="AG1466" i="9"/>
  <c r="AG1467" i="9"/>
  <c r="AG1468" i="9"/>
  <c r="AG1469" i="9"/>
  <c r="AG1470" i="9"/>
  <c r="AG1471" i="9"/>
  <c r="AG1472" i="9"/>
  <c r="AG1473" i="9"/>
  <c r="AG1474" i="9"/>
  <c r="AG1475" i="9"/>
  <c r="AG1476" i="9"/>
  <c r="AG1477" i="9"/>
  <c r="AG1478" i="9"/>
  <c r="AG1479" i="9"/>
  <c r="AG1480" i="9"/>
  <c r="AG1481" i="9"/>
  <c r="AG1482" i="9"/>
  <c r="AG1483" i="9"/>
  <c r="AG1484" i="9"/>
  <c r="AG1485" i="9"/>
  <c r="AG1486" i="9"/>
  <c r="AG1487" i="9"/>
  <c r="AG1488" i="9"/>
  <c r="AG1489" i="9"/>
  <c r="AG1490" i="9"/>
  <c r="AG1491" i="9"/>
  <c r="AG1492" i="9"/>
  <c r="AG1493" i="9"/>
  <c r="AG1494" i="9"/>
  <c r="AG1495" i="9"/>
  <c r="AG1496" i="9"/>
  <c r="AG1497" i="9"/>
  <c r="AG1498" i="9"/>
  <c r="AG1499" i="9"/>
  <c r="AG1500" i="9"/>
  <c r="AG1501" i="9"/>
  <c r="AG1502" i="9"/>
  <c r="AG1503" i="9"/>
  <c r="AG1504" i="9"/>
  <c r="AG1505" i="9"/>
  <c r="AG1506" i="9"/>
  <c r="AG1507" i="9"/>
  <c r="AG1508" i="9"/>
  <c r="AG1509" i="9"/>
  <c r="AG1510" i="9"/>
  <c r="AG1511" i="9"/>
  <c r="AG1512" i="9"/>
  <c r="AG1513" i="9"/>
  <c r="AG1514" i="9"/>
  <c r="AG1515" i="9"/>
  <c r="AG1516" i="9"/>
  <c r="AG1517" i="9"/>
  <c r="AG1518" i="9"/>
  <c r="AG1519" i="9"/>
  <c r="AG1520" i="9"/>
  <c r="AG1521" i="9"/>
  <c r="AG1522" i="9"/>
  <c r="AG1523" i="9"/>
  <c r="AG1524" i="9"/>
  <c r="AG1525" i="9"/>
  <c r="AG1526" i="9"/>
  <c r="AG1527" i="9"/>
  <c r="AG1528" i="9"/>
  <c r="AG1529" i="9"/>
  <c r="AG1530" i="9"/>
  <c r="AG1531" i="9"/>
  <c r="AG1532" i="9"/>
  <c r="AG1533" i="9"/>
  <c r="AG1534" i="9"/>
  <c r="AG1535" i="9"/>
  <c r="AG1536" i="9"/>
  <c r="AG4404" i="9"/>
  <c r="AG4405" i="9"/>
  <c r="AG4406" i="9"/>
  <c r="AG4407" i="9"/>
  <c r="AG4408" i="9"/>
  <c r="AG4409" i="9"/>
  <c r="AG4410" i="9"/>
  <c r="AG4411" i="9"/>
  <c r="AG4412" i="9"/>
  <c r="AG4413" i="9"/>
  <c r="AG4414" i="9"/>
  <c r="AG4415" i="9"/>
  <c r="AG4416" i="9"/>
  <c r="AG4417" i="9"/>
  <c r="AG4418" i="9"/>
  <c r="AG4419" i="9"/>
  <c r="AG4420" i="9"/>
  <c r="AG4421" i="9"/>
  <c r="AG4422" i="9"/>
  <c r="AG4423" i="9"/>
  <c r="AG4424" i="9"/>
  <c r="AG4425" i="9"/>
  <c r="AG4426" i="9"/>
  <c r="AG4427" i="9"/>
  <c r="AG4428" i="9"/>
  <c r="AG4429" i="9"/>
  <c r="AG4430" i="9"/>
  <c r="AG4431" i="9"/>
  <c r="AG4432" i="9"/>
  <c r="AG4433" i="9"/>
  <c r="AG3799" i="9"/>
  <c r="AG3800" i="9"/>
  <c r="AG3801" i="9"/>
  <c r="AG3802" i="9"/>
  <c r="AG3803" i="9"/>
  <c r="AG3804" i="9"/>
  <c r="AG3805" i="9"/>
  <c r="AG3806" i="9"/>
  <c r="AG3807" i="9"/>
  <c r="AG3808" i="9"/>
  <c r="AG3809" i="9"/>
  <c r="AG3810" i="9"/>
  <c r="AG3811" i="9"/>
  <c r="AG3812" i="9"/>
  <c r="AG3813" i="9"/>
  <c r="AG3814" i="9"/>
  <c r="AG3815" i="9"/>
  <c r="AG3816" i="9"/>
  <c r="AG3817" i="9"/>
  <c r="AG3818" i="9"/>
  <c r="AG3819" i="9"/>
  <c r="AG3820" i="9"/>
  <c r="AG3821" i="9"/>
  <c r="AG3822" i="9"/>
  <c r="AG3823" i="9"/>
  <c r="AG3824" i="9"/>
  <c r="AG3825" i="9"/>
  <c r="AG3826" i="9"/>
  <c r="AG3827" i="9"/>
  <c r="AG3828" i="9"/>
  <c r="AG3829" i="9"/>
  <c r="AG3830" i="9"/>
  <c r="AG3831" i="9"/>
  <c r="AG3832" i="9"/>
  <c r="AG1537" i="9"/>
  <c r="AG1538" i="9"/>
  <c r="AG1539" i="9"/>
  <c r="AG1540" i="9"/>
  <c r="AG1541" i="9"/>
  <c r="AG1542" i="9"/>
  <c r="AG1543" i="9"/>
  <c r="AG1544" i="9"/>
  <c r="AG1545" i="9"/>
  <c r="AG1546" i="9"/>
  <c r="AG1547" i="9"/>
  <c r="AG1548" i="9"/>
  <c r="AG1549" i="9"/>
  <c r="AG1550" i="9"/>
  <c r="AG1551" i="9"/>
  <c r="AG1552" i="9"/>
  <c r="AG1553" i="9"/>
  <c r="AG1554" i="9"/>
  <c r="AG1555" i="9"/>
  <c r="AG1556" i="9"/>
  <c r="AG1557" i="9"/>
  <c r="AG1558" i="9"/>
  <c r="AG1559" i="9"/>
  <c r="AG1560" i="9"/>
  <c r="AG1561" i="9"/>
  <c r="AG1562" i="9"/>
  <c r="AG1563" i="9"/>
  <c r="AG1564" i="9"/>
  <c r="AG1565" i="9"/>
  <c r="AG1566" i="9"/>
  <c r="AG1567" i="9"/>
  <c r="AG1568" i="9"/>
  <c r="AG1569" i="9"/>
  <c r="AG1570" i="9"/>
  <c r="AG1571" i="9"/>
  <c r="AG1572" i="9"/>
  <c r="AG1573" i="9"/>
  <c r="AG1574" i="9"/>
  <c r="AG1575" i="9"/>
  <c r="AG1576" i="9"/>
  <c r="AG1577" i="9"/>
  <c r="AG1578" i="9"/>
  <c r="AG1579" i="9"/>
  <c r="AG1580" i="9"/>
  <c r="AG1581" i="9"/>
  <c r="AG1582" i="9"/>
  <c r="AG1583" i="9"/>
  <c r="AG1584" i="9"/>
  <c r="AG1585" i="9"/>
  <c r="AG1586" i="9"/>
  <c r="AG1587" i="9"/>
  <c r="AG1588" i="9"/>
  <c r="AG1589" i="9"/>
  <c r="AG1590" i="9"/>
  <c r="AG1591" i="9"/>
  <c r="AG1592" i="9"/>
  <c r="AG1593" i="9"/>
  <c r="AG1594" i="9"/>
  <c r="AG1595" i="9"/>
  <c r="AG1596" i="9"/>
  <c r="AG1597" i="9"/>
  <c r="AG1598" i="9"/>
  <c r="AG1599" i="9"/>
  <c r="AG1600" i="9"/>
  <c r="AG1601" i="9"/>
  <c r="AG1602" i="9"/>
  <c r="AG1603" i="9"/>
  <c r="AG1604" i="9"/>
  <c r="AG1605" i="9"/>
  <c r="AG1606" i="9"/>
  <c r="AG4640" i="9"/>
  <c r="AG4641" i="9"/>
  <c r="AG4642" i="9"/>
  <c r="AG1607" i="9"/>
  <c r="AG1608" i="9"/>
  <c r="AG1609" i="9"/>
  <c r="AG1610" i="9"/>
  <c r="AG1611" i="9"/>
  <c r="AG1612" i="9"/>
  <c r="AG1613" i="9"/>
  <c r="AG1614" i="9"/>
  <c r="AG1615" i="9"/>
  <c r="AG1616" i="9"/>
  <c r="AG1617" i="9"/>
  <c r="AG1618" i="9"/>
  <c r="AG1619" i="9"/>
  <c r="AG1620" i="9"/>
  <c r="AG1621" i="9"/>
  <c r="AG1622" i="9"/>
  <c r="AG1623" i="9"/>
  <c r="AG1624" i="9"/>
  <c r="AG1625" i="9"/>
  <c r="AG1626" i="9"/>
  <c r="AG1627" i="9"/>
  <c r="AG1628" i="9"/>
  <c r="AG1629" i="9"/>
  <c r="AG1630" i="9"/>
  <c r="AG1631" i="9"/>
  <c r="AG1632" i="9"/>
  <c r="AG1633" i="9"/>
  <c r="AG1634" i="9"/>
  <c r="AG1635" i="9"/>
  <c r="AG1636" i="9"/>
  <c r="AG1637" i="9"/>
  <c r="AG1638" i="9"/>
  <c r="AG1639" i="9"/>
  <c r="AG1640" i="9"/>
  <c r="AG1641" i="9"/>
  <c r="AG1642" i="9"/>
  <c r="AG1643" i="9"/>
  <c r="AG1644" i="9"/>
  <c r="AG1645" i="9"/>
  <c r="AG1646" i="9"/>
  <c r="AG1647" i="9"/>
  <c r="AG1648" i="9"/>
  <c r="AG1649" i="9"/>
  <c r="AG1650" i="9"/>
  <c r="AG1651" i="9"/>
  <c r="AG1652" i="9"/>
  <c r="AG1653" i="9"/>
  <c r="AG1654" i="9"/>
  <c r="AG1655" i="9"/>
  <c r="AG1656" i="9"/>
  <c r="AG1657" i="9"/>
  <c r="AG1658" i="9"/>
  <c r="AG1659" i="9"/>
  <c r="AG1660" i="9"/>
  <c r="AG1661" i="9"/>
  <c r="AG1662" i="9"/>
  <c r="AG1663" i="9"/>
  <c r="AG1664" i="9"/>
  <c r="AG1665" i="9"/>
  <c r="AG1666" i="9"/>
  <c r="AG1667" i="9"/>
  <c r="AG1668" i="9"/>
  <c r="AG1669" i="9"/>
  <c r="AG1670" i="9"/>
  <c r="AG1671" i="9"/>
  <c r="AG1672" i="9"/>
  <c r="AG1673" i="9"/>
  <c r="AG1674" i="9"/>
  <c r="AG1675" i="9"/>
  <c r="AG1676" i="9"/>
  <c r="AG1677" i="9"/>
  <c r="AG1678" i="9"/>
  <c r="AG1679" i="9"/>
  <c r="AG1680" i="9"/>
  <c r="AG1681" i="9"/>
  <c r="AG1682" i="9"/>
  <c r="AG1683" i="9"/>
  <c r="AG1684" i="9"/>
  <c r="AG1685" i="9"/>
  <c r="AG1686" i="9"/>
  <c r="AG1687" i="9"/>
  <c r="AG1688" i="9"/>
  <c r="AG1689" i="9"/>
  <c r="AG1690" i="9"/>
  <c r="AG1691" i="9"/>
  <c r="AG1692" i="9"/>
  <c r="AG1693" i="9"/>
  <c r="AG1694" i="9"/>
  <c r="AG1695" i="9"/>
  <c r="AG1696" i="9"/>
  <c r="AG1697" i="9"/>
  <c r="AG1698" i="9"/>
  <c r="AG1699" i="9"/>
  <c r="AG1700" i="9"/>
  <c r="AG1701" i="9"/>
  <c r="AG1702" i="9"/>
  <c r="AG1703" i="9"/>
  <c r="AG1704" i="9"/>
  <c r="AG1705" i="9"/>
  <c r="AG1706" i="9"/>
  <c r="AG1707" i="9"/>
  <c r="AG1708" i="9"/>
  <c r="AG1709" i="9"/>
  <c r="AG1710" i="9"/>
  <c r="AG1711" i="9"/>
  <c r="AG1712" i="9"/>
  <c r="AG1713" i="9"/>
  <c r="AG1714" i="9"/>
  <c r="AG1715" i="9"/>
  <c r="AG1716" i="9"/>
  <c r="AG1717" i="9"/>
  <c r="AG1718" i="9"/>
  <c r="AG1719" i="9"/>
  <c r="AG1720" i="9"/>
  <c r="AG1721" i="9"/>
  <c r="AG1722" i="9"/>
  <c r="AG1723" i="9"/>
  <c r="AG1724" i="9"/>
  <c r="AG1725" i="9"/>
  <c r="AG1726" i="9"/>
  <c r="AG1727" i="9"/>
  <c r="AG1728" i="9"/>
  <c r="AG1729" i="9"/>
  <c r="AG1730" i="9"/>
  <c r="AG1731" i="9"/>
  <c r="AG1732" i="9"/>
  <c r="AG1733" i="9"/>
  <c r="AG1734" i="9"/>
  <c r="AG1735" i="9"/>
  <c r="AG1736" i="9"/>
  <c r="AG1737" i="9"/>
  <c r="AG1738" i="9"/>
  <c r="AG1739" i="9"/>
  <c r="AG1740" i="9"/>
  <c r="AG1741" i="9"/>
  <c r="AG1742" i="9"/>
  <c r="AG1743" i="9"/>
  <c r="AG1744" i="9"/>
  <c r="AG1745" i="9"/>
  <c r="AG1746" i="9"/>
  <c r="AG1747" i="9"/>
  <c r="AG1748" i="9"/>
  <c r="AG1749" i="9"/>
  <c r="AG1750" i="9"/>
  <c r="AG1751" i="9"/>
  <c r="AG1752" i="9"/>
  <c r="AG1753" i="9"/>
  <c r="AG1754" i="9"/>
  <c r="AG1755" i="9"/>
  <c r="AG1756" i="9"/>
  <c r="AG1757" i="9"/>
  <c r="AG1758" i="9"/>
  <c r="AG1759" i="9"/>
  <c r="AG1760" i="9"/>
  <c r="AG1761" i="9"/>
  <c r="AG1762" i="9"/>
  <c r="AG1763" i="9"/>
  <c r="AG1764" i="9"/>
  <c r="AG1765" i="9"/>
  <c r="AG1766" i="9"/>
  <c r="AG1767" i="9"/>
  <c r="AG1768" i="9"/>
  <c r="AG1769" i="9"/>
  <c r="AG1770" i="9"/>
  <c r="AG1771" i="9"/>
  <c r="AG1772" i="9"/>
  <c r="AG1773" i="9"/>
  <c r="AG1774" i="9"/>
  <c r="AG1775" i="9"/>
  <c r="AG1776" i="9"/>
  <c r="AG1777" i="9"/>
  <c r="AG1778" i="9"/>
  <c r="AG1779" i="9"/>
  <c r="AG1780" i="9"/>
  <c r="AG1781" i="9"/>
  <c r="AG1782" i="9"/>
  <c r="AG1783" i="9"/>
  <c r="AG1784" i="9"/>
  <c r="AG1785" i="9"/>
  <c r="AG1786" i="9"/>
  <c r="AG1787" i="9"/>
  <c r="AG1788" i="9"/>
  <c r="AG1789" i="9"/>
  <c r="AG1790" i="9"/>
  <c r="AG1791" i="9"/>
  <c r="AG1792" i="9"/>
  <c r="AG1793" i="9"/>
  <c r="AG1794" i="9"/>
  <c r="AG1795" i="9"/>
  <c r="AG1796" i="9"/>
  <c r="AG1797" i="9"/>
  <c r="AG1798" i="9"/>
  <c r="AG1799" i="9"/>
  <c r="AG1800" i="9"/>
  <c r="AG1801" i="9"/>
  <c r="AG1802" i="9"/>
  <c r="AG1803" i="9"/>
  <c r="AG1804" i="9"/>
  <c r="AG1805" i="9"/>
  <c r="AG1806" i="9"/>
  <c r="AG1807" i="9"/>
  <c r="AG1808" i="9"/>
  <c r="AG1809" i="9"/>
  <c r="AG1810" i="9"/>
  <c r="AG1811" i="9"/>
  <c r="AG1812" i="9"/>
  <c r="AG1813" i="9"/>
  <c r="AG1814" i="9"/>
  <c r="AG1815" i="9"/>
  <c r="AG1816" i="9"/>
  <c r="AG1817" i="9"/>
  <c r="AG1818" i="9"/>
  <c r="AG1819" i="9"/>
  <c r="AG1820" i="9"/>
  <c r="AG1821" i="9"/>
  <c r="AG1822" i="9"/>
  <c r="AG1823" i="9"/>
  <c r="AG1824" i="9"/>
  <c r="AG1825" i="9"/>
  <c r="AG1826" i="9"/>
  <c r="AG1827" i="9"/>
  <c r="AG1828" i="9"/>
  <c r="AG1829" i="9"/>
  <c r="AG1830" i="9"/>
  <c r="AG1831" i="9"/>
  <c r="AG1832" i="9"/>
  <c r="AG1833" i="9"/>
  <c r="AG1834" i="9"/>
  <c r="AG1835" i="9"/>
  <c r="AG1836" i="9"/>
  <c r="AG1837" i="9"/>
  <c r="AG1838" i="9"/>
  <c r="AG1839" i="9"/>
  <c r="AG1840" i="9"/>
  <c r="AG1841" i="9"/>
  <c r="AG1842" i="9"/>
  <c r="AG1843" i="9"/>
  <c r="AG1844" i="9"/>
  <c r="AG1845" i="9"/>
  <c r="AG1846" i="9"/>
  <c r="AG1847" i="9"/>
  <c r="AG1848" i="9"/>
  <c r="AG1849" i="9"/>
  <c r="AG1850" i="9"/>
  <c r="AG1851" i="9"/>
  <c r="AG1852" i="9"/>
  <c r="AG1853" i="9"/>
  <c r="AG1854" i="9"/>
  <c r="AG1855" i="9"/>
  <c r="AG1856" i="9"/>
  <c r="AG1857" i="9"/>
  <c r="AG1858" i="9"/>
  <c r="AG1859" i="9"/>
  <c r="AG1860" i="9"/>
  <c r="AG1861" i="9"/>
  <c r="AG1862" i="9"/>
  <c r="AG1863" i="9"/>
  <c r="AG1864" i="9"/>
  <c r="AG1865" i="9"/>
  <c r="AG1866" i="9"/>
  <c r="AG1867" i="9"/>
  <c r="AG1868" i="9"/>
  <c r="AG1869" i="9"/>
  <c r="AG1870" i="9"/>
  <c r="AG1871" i="9"/>
  <c r="AG1872" i="9"/>
  <c r="AG1873" i="9"/>
  <c r="AG1874" i="9"/>
  <c r="AG1875" i="9"/>
  <c r="AG1876" i="9"/>
  <c r="AG1877" i="9"/>
  <c r="AG1878" i="9"/>
  <c r="AG1879" i="9"/>
  <c r="AG1880" i="9"/>
  <c r="AG1881" i="9"/>
  <c r="AG1882" i="9"/>
  <c r="AG1883" i="9"/>
  <c r="AG1884" i="9"/>
  <c r="AG1885" i="9"/>
  <c r="AG1886" i="9"/>
  <c r="AG1887" i="9"/>
  <c r="AG1888" i="9"/>
  <c r="AG1889" i="9"/>
  <c r="AG1890" i="9"/>
  <c r="AG1891" i="9"/>
  <c r="AG1892" i="9"/>
  <c r="AG1893" i="9"/>
  <c r="AG1894" i="9"/>
  <c r="AG1895" i="9"/>
  <c r="AG1896" i="9"/>
  <c r="AG1897" i="9"/>
  <c r="AG1898" i="9"/>
  <c r="AG1899" i="9"/>
  <c r="AG1900" i="9"/>
  <c r="AG1901" i="9"/>
  <c r="AG1902" i="9"/>
  <c r="AG1903" i="9"/>
  <c r="AG1904" i="9"/>
  <c r="AG1905" i="9"/>
  <c r="AG1906" i="9"/>
  <c r="AG1907" i="9"/>
  <c r="AG1908" i="9"/>
  <c r="AG1909" i="9"/>
  <c r="AG1910" i="9"/>
  <c r="AG1911" i="9"/>
  <c r="AG1912" i="9"/>
  <c r="AG1913" i="9"/>
  <c r="AG1914" i="9"/>
  <c r="AG1915" i="9"/>
  <c r="AG1916" i="9"/>
  <c r="AG1917" i="9"/>
  <c r="AG1918" i="9"/>
  <c r="AG1919" i="9"/>
  <c r="AG1920" i="9"/>
  <c r="AG1921" i="9"/>
  <c r="AG1922" i="9"/>
  <c r="AG1923" i="9"/>
  <c r="AG1924" i="9"/>
  <c r="AG1925" i="9"/>
  <c r="AG1926" i="9"/>
  <c r="AG1927" i="9"/>
  <c r="AG1928" i="9"/>
  <c r="AG1929" i="9"/>
  <c r="AG1930" i="9"/>
  <c r="AG1931" i="9"/>
  <c r="AG1932" i="9"/>
  <c r="AG1933" i="9"/>
  <c r="AG1934" i="9"/>
  <c r="AG1935" i="9"/>
  <c r="AG1936" i="9"/>
  <c r="AG1937" i="9"/>
  <c r="AG1938" i="9"/>
  <c r="AG1939" i="9"/>
  <c r="AG1940" i="9"/>
  <c r="AG1941" i="9"/>
  <c r="AG1942" i="9"/>
  <c r="AG1943" i="9"/>
  <c r="AG1944" i="9"/>
  <c r="AG1945" i="9"/>
  <c r="AG1946" i="9"/>
  <c r="AG1947" i="9"/>
  <c r="AG1948" i="9"/>
  <c r="AG1949" i="9"/>
  <c r="AG1950" i="9"/>
  <c r="AG1951" i="9"/>
  <c r="AG1952" i="9"/>
  <c r="AG1953" i="9"/>
  <c r="AG1954" i="9"/>
  <c r="AG1955" i="9"/>
  <c r="AG1956" i="9"/>
  <c r="AG1957" i="9"/>
  <c r="AG1958" i="9"/>
  <c r="AG1959" i="9"/>
  <c r="AG1960" i="9"/>
  <c r="AG1961" i="9"/>
  <c r="AG1962" i="9"/>
  <c r="AG1963" i="9"/>
  <c r="AG1964" i="9"/>
  <c r="AG1965" i="9"/>
  <c r="AG1966" i="9"/>
  <c r="AG1967" i="9"/>
  <c r="AG1968" i="9"/>
  <c r="AG1969" i="9"/>
  <c r="AG1970" i="9"/>
  <c r="AG1971" i="9"/>
  <c r="AG1972" i="9"/>
  <c r="AG1973" i="9"/>
  <c r="AG1974" i="9"/>
  <c r="AG1975" i="9"/>
  <c r="AG1976" i="9"/>
  <c r="AG1977" i="9"/>
  <c r="AG1978" i="9"/>
  <c r="AG1979" i="9"/>
  <c r="AG1980" i="9"/>
  <c r="AG1981" i="9"/>
  <c r="AG1982" i="9"/>
  <c r="AG1983" i="9"/>
  <c r="AG1984" i="9"/>
  <c r="AG1985" i="9"/>
  <c r="AG1986" i="9"/>
  <c r="AG1987" i="9"/>
  <c r="AG1988" i="9"/>
  <c r="AG1989" i="9"/>
  <c r="AG1990" i="9"/>
  <c r="AG1991" i="9"/>
  <c r="AG1992" i="9"/>
  <c r="AG1993" i="9"/>
  <c r="AG1994" i="9"/>
  <c r="AG1995" i="9"/>
  <c r="AG1996" i="9"/>
  <c r="AG1997" i="9"/>
  <c r="AG1998" i="9"/>
  <c r="AG1999" i="9"/>
  <c r="AG2000" i="9"/>
  <c r="AG2001" i="9"/>
  <c r="AG2002" i="9"/>
  <c r="AG2003" i="9"/>
  <c r="AG2004" i="9"/>
  <c r="AG2005" i="9"/>
  <c r="AG2006" i="9"/>
  <c r="AG2007" i="9"/>
  <c r="AG2008" i="9"/>
  <c r="AG2009" i="9"/>
  <c r="AG2010" i="9"/>
  <c r="AG2011" i="9"/>
  <c r="AG2012" i="9"/>
  <c r="AG2013" i="9"/>
  <c r="AG2014" i="9"/>
  <c r="AG2015" i="9"/>
  <c r="AG2016" i="9"/>
  <c r="AG2017" i="9"/>
  <c r="AG2018" i="9"/>
  <c r="AG2019" i="9"/>
  <c r="AG2020" i="9"/>
  <c r="AG2021" i="9"/>
  <c r="AG2022" i="9"/>
  <c r="AG2023" i="9"/>
  <c r="AG2024" i="9"/>
  <c r="AG2025" i="9"/>
  <c r="AG2026" i="9"/>
  <c r="AG2027" i="9"/>
  <c r="AG2028" i="9"/>
  <c r="AG2029" i="9"/>
  <c r="AG2030" i="9"/>
  <c r="AG2031" i="9"/>
  <c r="AG2032" i="9"/>
  <c r="AG2033" i="9"/>
  <c r="AG2034" i="9"/>
  <c r="AG2035" i="9"/>
  <c r="AG2036" i="9"/>
  <c r="AG2037" i="9"/>
  <c r="AG2038" i="9"/>
  <c r="AG2039" i="9"/>
  <c r="AG2040" i="9"/>
  <c r="AG2041" i="9"/>
  <c r="AG2042" i="9"/>
  <c r="AG2043" i="9"/>
  <c r="AG2044" i="9"/>
  <c r="AG2045" i="9"/>
  <c r="AG2046" i="9"/>
  <c r="AG2047" i="9"/>
  <c r="AG2048" i="9"/>
  <c r="AG2049" i="9"/>
  <c r="AG2050" i="9"/>
  <c r="AG2051" i="9"/>
  <c r="AG2052" i="9"/>
  <c r="AG2053" i="9"/>
  <c r="AG2054" i="9"/>
  <c r="AG2055" i="9"/>
  <c r="AG2056" i="9"/>
  <c r="AG2057" i="9"/>
  <c r="AG2058" i="9"/>
  <c r="AG2059" i="9"/>
  <c r="AG2060" i="9"/>
  <c r="AG2061" i="9"/>
  <c r="AG2062" i="9"/>
  <c r="AG2063" i="9"/>
  <c r="AG2064" i="9"/>
  <c r="AG2065" i="9"/>
  <c r="AG2066" i="9"/>
  <c r="AG2067" i="9"/>
  <c r="AG2068" i="9"/>
  <c r="AG2069" i="9"/>
  <c r="AG2070" i="9"/>
  <c r="AG2071" i="9"/>
  <c r="AG2072" i="9"/>
  <c r="AG2073" i="9"/>
  <c r="AG2074" i="9"/>
  <c r="AG2075" i="9"/>
  <c r="AG2076" i="9"/>
  <c r="AG2077" i="9"/>
  <c r="AG2078" i="9"/>
  <c r="AG2079" i="9"/>
  <c r="AG2080" i="9"/>
  <c r="AG2081" i="9"/>
  <c r="AG2082" i="9"/>
  <c r="AG2083" i="9"/>
  <c r="AG2084" i="9"/>
  <c r="AG2085" i="9"/>
  <c r="AG2086" i="9"/>
  <c r="AG2087" i="9"/>
  <c r="AG2088" i="9"/>
  <c r="AG2089" i="9"/>
  <c r="AG2090" i="9"/>
  <c r="AG2091" i="9"/>
  <c r="AG2092" i="9"/>
  <c r="AG2093" i="9"/>
  <c r="AG2094" i="9"/>
  <c r="AG2095" i="9"/>
  <c r="AG2096" i="9"/>
  <c r="AG2097" i="9"/>
  <c r="AG2098" i="9"/>
  <c r="AG2099" i="9"/>
  <c r="AG2100" i="9"/>
  <c r="AG2101" i="9"/>
  <c r="AG2102" i="9"/>
  <c r="AG2103" i="9"/>
  <c r="AG2104" i="9"/>
  <c r="AG2105" i="9"/>
  <c r="AG2106" i="9"/>
  <c r="AG2107" i="9"/>
  <c r="AG2108" i="9"/>
  <c r="AG2109" i="9"/>
  <c r="AG2110" i="9"/>
  <c r="AG2111" i="9"/>
  <c r="AG2112" i="9"/>
  <c r="AG2113" i="9"/>
  <c r="AG2114" i="9"/>
  <c r="AG2115" i="9"/>
  <c r="AG2116" i="9"/>
  <c r="AG2117" i="9"/>
  <c r="AG2118" i="9"/>
  <c r="AG2119" i="9"/>
  <c r="AG2120" i="9"/>
  <c r="AG2121" i="9"/>
  <c r="AG2122" i="9"/>
  <c r="AG2123" i="9"/>
  <c r="AG2124" i="9"/>
  <c r="AG2125" i="9"/>
  <c r="AG2126" i="9"/>
  <c r="AG2127" i="9"/>
  <c r="AG2128" i="9"/>
  <c r="AG2129" i="9"/>
  <c r="AG2130" i="9"/>
  <c r="AG2131" i="9"/>
  <c r="AG2132" i="9"/>
  <c r="AG2133" i="9"/>
  <c r="AG2134" i="9"/>
  <c r="AG2135" i="9"/>
  <c r="AG2136" i="9"/>
  <c r="AG2137" i="9"/>
  <c r="AG2138" i="9"/>
  <c r="AG2139" i="9"/>
  <c r="AG2140" i="9"/>
  <c r="AG2141" i="9"/>
  <c r="AG2142" i="9"/>
  <c r="AG2143" i="9"/>
  <c r="AG2144" i="9"/>
  <c r="AG2145" i="9"/>
  <c r="AG2146" i="9"/>
  <c r="AG2147" i="9"/>
  <c r="AG2148" i="9"/>
  <c r="AG2149" i="9"/>
  <c r="AG2150" i="9"/>
  <c r="AG2151" i="9"/>
  <c r="AG2152" i="9"/>
  <c r="AG2153" i="9"/>
  <c r="AG2154" i="9"/>
  <c r="AG2155" i="9"/>
  <c r="AG2156" i="9"/>
  <c r="AG2157" i="9"/>
  <c r="AG2158" i="9"/>
  <c r="AG2159" i="9"/>
  <c r="AG2160" i="9"/>
  <c r="AG2161" i="9"/>
  <c r="AG2162" i="9"/>
  <c r="AG2163" i="9"/>
  <c r="AG2164" i="9"/>
  <c r="AG2165" i="9"/>
  <c r="AG2166" i="9"/>
  <c r="AG2167" i="9"/>
  <c r="AG2168" i="9"/>
  <c r="AG2169" i="9"/>
  <c r="AG2170" i="9"/>
  <c r="AG2171" i="9"/>
  <c r="AG2172" i="9"/>
  <c r="AG2173" i="9"/>
  <c r="AG2174" i="9"/>
  <c r="AG2175" i="9"/>
  <c r="AG2176" i="9"/>
  <c r="AG2177" i="9"/>
  <c r="AG2178" i="9"/>
  <c r="AG2179" i="9"/>
  <c r="AG2180" i="9"/>
  <c r="AG2181" i="9"/>
  <c r="AG2182" i="9"/>
  <c r="AG2183" i="9"/>
  <c r="AG2184" i="9"/>
  <c r="AG2185" i="9"/>
  <c r="AG2186" i="9"/>
  <c r="AG2187" i="9"/>
  <c r="AG2188" i="9"/>
  <c r="AG2189" i="9"/>
  <c r="AG2190" i="9"/>
  <c r="AG2191" i="9"/>
  <c r="AG2192" i="9"/>
  <c r="AG2193" i="9"/>
  <c r="AG2194" i="9"/>
  <c r="AG2195" i="9"/>
  <c r="AG2196" i="9"/>
  <c r="AG2197" i="9"/>
  <c r="AG2198" i="9"/>
  <c r="AG2199" i="9"/>
  <c r="AG2200" i="9"/>
  <c r="AG2201" i="9"/>
  <c r="AG2202" i="9"/>
  <c r="AG2203" i="9"/>
  <c r="AG2204" i="9"/>
  <c r="AG2205" i="9"/>
  <c r="AG2206" i="9"/>
  <c r="AG2207" i="9"/>
  <c r="AG2208" i="9"/>
  <c r="AG2209" i="9"/>
  <c r="AG2210" i="9"/>
  <c r="AG2211" i="9"/>
  <c r="AG2212" i="9"/>
  <c r="AG2213" i="9"/>
  <c r="AG2214" i="9"/>
  <c r="AG2215" i="9"/>
  <c r="AG2216" i="9"/>
  <c r="AG2217" i="9"/>
  <c r="AG2218" i="9"/>
  <c r="AG2219" i="9"/>
  <c r="AG4434" i="9"/>
  <c r="AG4435" i="9"/>
  <c r="AG4436" i="9"/>
  <c r="AG4437" i="9"/>
  <c r="AG4438" i="9"/>
  <c r="AG4439" i="9"/>
  <c r="AG4440" i="9"/>
  <c r="AG4441" i="9"/>
  <c r="AG4442" i="9"/>
  <c r="AG4443" i="9"/>
  <c r="AG4444" i="9"/>
  <c r="AG4445" i="9"/>
  <c r="AG4446" i="9"/>
  <c r="AG4447" i="9"/>
  <c r="AG4448" i="9"/>
  <c r="AG4449" i="9"/>
  <c r="AG4450" i="9"/>
  <c r="AG4451" i="9"/>
  <c r="AG4452" i="9"/>
  <c r="AG4453" i="9"/>
  <c r="AG4454" i="9"/>
  <c r="AG4455" i="9"/>
  <c r="AG4456" i="9"/>
  <c r="AG4457" i="9"/>
  <c r="AG4458" i="9"/>
  <c r="AG4459" i="9"/>
  <c r="AG4460" i="9"/>
  <c r="AG4461" i="9"/>
  <c r="AG4462" i="9"/>
  <c r="AG4463" i="9"/>
  <c r="AG4464" i="9"/>
  <c r="AG4465" i="9"/>
  <c r="AG4731" i="9"/>
  <c r="AG4732" i="9"/>
  <c r="AG4733" i="9"/>
  <c r="AG4466" i="9"/>
  <c r="AG2220" i="9"/>
  <c r="AG2221" i="9"/>
  <c r="AG2222" i="9"/>
  <c r="AG2223" i="9"/>
  <c r="AG2224" i="9"/>
  <c r="AG2225" i="9"/>
  <c r="AG2226" i="9"/>
  <c r="AG2227" i="9"/>
  <c r="AG2228" i="9"/>
  <c r="AG2229" i="9"/>
  <c r="AG2230" i="9"/>
  <c r="AG2231" i="9"/>
  <c r="AG2232" i="9"/>
  <c r="AG2233" i="9"/>
  <c r="AG2234" i="9"/>
  <c r="AG2235" i="9"/>
  <c r="AG2236" i="9"/>
  <c r="AG2237" i="9"/>
  <c r="AG2238" i="9"/>
  <c r="AG2239" i="9"/>
  <c r="AG2240" i="9"/>
  <c r="AG2241" i="9"/>
  <c r="AG2242" i="9"/>
  <c r="AG2243" i="9"/>
  <c r="AG2244" i="9"/>
  <c r="AG2245" i="9"/>
  <c r="AG2246" i="9"/>
  <c r="AG2247" i="9"/>
  <c r="AG2248" i="9"/>
  <c r="AG2249" i="9"/>
  <c r="AG2250" i="9"/>
  <c r="AG2251" i="9"/>
  <c r="AG2252" i="9"/>
  <c r="AG2253" i="9"/>
  <c r="AG2254" i="9"/>
  <c r="AG2255" i="9"/>
  <c r="AG2256" i="9"/>
  <c r="AG2257" i="9"/>
  <c r="AG2258" i="9"/>
  <c r="AG2259" i="9"/>
  <c r="AG2260" i="9"/>
  <c r="AG2261" i="9"/>
  <c r="AG2262" i="9"/>
  <c r="AG2263" i="9"/>
  <c r="AG2264" i="9"/>
  <c r="AG2265" i="9"/>
  <c r="AG2266" i="9"/>
  <c r="AG2267" i="9"/>
  <c r="AG2268" i="9"/>
  <c r="AG2269" i="9"/>
  <c r="AG2270" i="9"/>
  <c r="AG2271" i="9"/>
  <c r="AG2272" i="9"/>
  <c r="AG2273" i="9"/>
  <c r="AG2274" i="9"/>
  <c r="AG2275" i="9"/>
  <c r="AG2276" i="9"/>
  <c r="AG2277" i="9"/>
  <c r="AG2278" i="9"/>
  <c r="AG2279" i="9"/>
  <c r="AG2280" i="9"/>
  <c r="AG2281" i="9"/>
  <c r="AG2282" i="9"/>
  <c r="AG2283" i="9"/>
  <c r="AG2284" i="9"/>
  <c r="AG2285" i="9"/>
  <c r="AG2286" i="9"/>
  <c r="AG2287" i="9"/>
  <c r="AG2288" i="9"/>
  <c r="AG2289" i="9"/>
  <c r="AG2290" i="9"/>
  <c r="AG2291" i="9"/>
  <c r="AG2292" i="9"/>
  <c r="AG2293" i="9"/>
  <c r="AG2294" i="9"/>
  <c r="AG2295" i="9"/>
  <c r="AG2296" i="9"/>
  <c r="AG2297" i="9"/>
  <c r="AG2298" i="9"/>
  <c r="AG2299" i="9"/>
  <c r="AG2300" i="9"/>
  <c r="AG2301" i="9"/>
  <c r="AG2302" i="9"/>
  <c r="AG2303" i="9"/>
  <c r="AG2304" i="9"/>
  <c r="AG2305" i="9"/>
  <c r="AG2306" i="9"/>
  <c r="AG2307" i="9"/>
  <c r="AG2308" i="9"/>
  <c r="AG2309" i="9"/>
  <c r="AG2310" i="9"/>
  <c r="AG2311" i="9"/>
  <c r="AG2312" i="9"/>
  <c r="AG2313" i="9"/>
  <c r="AG2314" i="9"/>
  <c r="AG2315" i="9"/>
  <c r="AG2316" i="9"/>
  <c r="AG2317" i="9"/>
  <c r="AG2318" i="9"/>
  <c r="AG2319" i="9"/>
  <c r="AG2320" i="9"/>
  <c r="AG2321" i="9"/>
  <c r="AG2322" i="9"/>
  <c r="AG2323" i="9"/>
  <c r="AG2324" i="9"/>
  <c r="AG2325" i="9"/>
  <c r="AG2326" i="9"/>
  <c r="AG2327" i="9"/>
  <c r="AG4467" i="9"/>
  <c r="AG4468" i="9"/>
  <c r="AG4469" i="9"/>
  <c r="AG4470" i="9"/>
  <c r="AG4471" i="9"/>
  <c r="AG4472" i="9"/>
  <c r="AG4473" i="9"/>
  <c r="AG4474" i="9"/>
  <c r="AG4475" i="9"/>
  <c r="AG4476" i="9"/>
  <c r="AG4477" i="9"/>
  <c r="AG4478" i="9"/>
  <c r="AG4479" i="9"/>
  <c r="AG4480" i="9"/>
  <c r="AG4481" i="9"/>
  <c r="AG4482" i="9"/>
  <c r="AG4483" i="9"/>
  <c r="AG4484" i="9"/>
  <c r="AG4485" i="9"/>
  <c r="AG4486" i="9"/>
  <c r="AG4487" i="9"/>
  <c r="AG4488" i="9"/>
  <c r="AG4489" i="9"/>
  <c r="AG4490" i="9"/>
  <c r="AG4491" i="9"/>
  <c r="AG4492" i="9"/>
  <c r="AG4493" i="9"/>
  <c r="AG4494" i="9"/>
  <c r="AG4495" i="9"/>
  <c r="AG4496" i="9"/>
  <c r="AG4497" i="9"/>
  <c r="AG4498" i="9"/>
  <c r="AG4499" i="9"/>
  <c r="AG4500" i="9"/>
  <c r="AG4501" i="9"/>
  <c r="AG4502" i="9"/>
  <c r="AG4503" i="9"/>
  <c r="AG4504" i="9"/>
  <c r="AG4505" i="9"/>
  <c r="AG4506" i="9"/>
  <c r="AG4507" i="9"/>
  <c r="AG4508" i="9"/>
  <c r="AG4509" i="9"/>
  <c r="AG4510" i="9"/>
  <c r="AG4511" i="9"/>
  <c r="AG4512" i="9"/>
  <c r="AG4513" i="9"/>
  <c r="AG4514" i="9"/>
  <c r="AG4515" i="9"/>
  <c r="AG4516" i="9"/>
  <c r="AG4517" i="9"/>
  <c r="AG4518" i="9"/>
  <c r="AG4519" i="9"/>
  <c r="AG4520" i="9"/>
  <c r="AG4521" i="9"/>
  <c r="AG4522" i="9"/>
  <c r="AG4523" i="9"/>
  <c r="AG4524" i="9"/>
  <c r="AG4525" i="9"/>
  <c r="AG4526" i="9"/>
  <c r="AG4527" i="9"/>
  <c r="AG3833" i="9"/>
  <c r="AG3834" i="9"/>
  <c r="AG3835" i="9"/>
  <c r="AG3836" i="9"/>
  <c r="AG3837" i="9"/>
  <c r="AG3838" i="9"/>
  <c r="AG3839" i="9"/>
  <c r="AG3840" i="9"/>
  <c r="AG3841" i="9"/>
  <c r="AG3842" i="9"/>
  <c r="AG3843" i="9"/>
  <c r="AG3844" i="9"/>
  <c r="AG3845" i="9"/>
  <c r="AG4643" i="9"/>
  <c r="AG4644" i="9"/>
  <c r="AG4645" i="9"/>
  <c r="AG4646" i="9"/>
  <c r="AG4647" i="9"/>
  <c r="AG4648" i="9"/>
  <c r="AG4649" i="9"/>
  <c r="AG4650" i="9"/>
  <c r="AG2328" i="9"/>
  <c r="AG2329" i="9"/>
  <c r="AG2330" i="9"/>
  <c r="AG2331" i="9"/>
  <c r="AG2332" i="9"/>
  <c r="AG2333" i="9"/>
  <c r="AG2334" i="9"/>
  <c r="AG2335" i="9"/>
  <c r="AG2336" i="9"/>
  <c r="AG2337" i="9"/>
  <c r="AG2338" i="9"/>
  <c r="AG2339" i="9"/>
  <c r="AG2340" i="9"/>
  <c r="AG2341" i="9"/>
  <c r="AG2342" i="9"/>
  <c r="AG2343" i="9"/>
  <c r="AG2344" i="9"/>
  <c r="AG2345" i="9"/>
  <c r="AG2346" i="9"/>
  <c r="AG2347" i="9"/>
  <c r="AG2348" i="9"/>
  <c r="AG2349" i="9"/>
  <c r="AG2350" i="9"/>
  <c r="AG2351" i="9"/>
  <c r="AG2352" i="9"/>
  <c r="AG2353" i="9"/>
  <c r="AG2354" i="9"/>
  <c r="AG2355" i="9"/>
  <c r="AG2356" i="9"/>
  <c r="AG2357" i="9"/>
  <c r="AG2358" i="9"/>
  <c r="AG2359" i="9"/>
  <c r="AG2360" i="9"/>
  <c r="AG2361" i="9"/>
  <c r="AG2362" i="9"/>
  <c r="AG2363" i="9"/>
  <c r="AG2364" i="9"/>
  <c r="AG2365" i="9"/>
  <c r="AG2366" i="9"/>
  <c r="AG2367" i="9"/>
  <c r="AG2368" i="9"/>
  <c r="AG2369" i="9"/>
  <c r="AG2370" i="9"/>
  <c r="AG2371" i="9"/>
  <c r="AG2372" i="9"/>
  <c r="AG2373" i="9"/>
  <c r="AG2374" i="9"/>
  <c r="AG2375" i="9"/>
  <c r="AG2376" i="9"/>
  <c r="AG2377" i="9"/>
  <c r="AG2378" i="9"/>
  <c r="AG2379" i="9"/>
  <c r="AG2380" i="9"/>
  <c r="AG2381" i="9"/>
  <c r="AG2382" i="9"/>
  <c r="AG2383" i="9"/>
  <c r="AG2384" i="9"/>
  <c r="AG2385" i="9"/>
  <c r="AG2386" i="9"/>
  <c r="AG2387" i="9"/>
  <c r="AG2388" i="9"/>
  <c r="AG2389" i="9"/>
  <c r="AG2390" i="9"/>
  <c r="AG2391" i="9"/>
  <c r="AG2392" i="9"/>
  <c r="AG2393" i="9"/>
  <c r="AG2394" i="9"/>
  <c r="AG2395" i="9"/>
  <c r="AG2396" i="9"/>
  <c r="AG2397" i="9"/>
  <c r="AG2398" i="9"/>
  <c r="AG2399" i="9"/>
  <c r="AG2400" i="9"/>
  <c r="AG2401" i="9"/>
  <c r="AG2402" i="9"/>
  <c r="AG2403" i="9"/>
  <c r="AG2404" i="9"/>
  <c r="AG2405" i="9"/>
  <c r="AG2406" i="9"/>
  <c r="AG2407" i="9"/>
  <c r="AG2408" i="9"/>
  <c r="AG2409" i="9"/>
  <c r="AG2410" i="9"/>
  <c r="AG2411" i="9"/>
  <c r="AG2412" i="9"/>
  <c r="AG2413" i="9"/>
  <c r="AG2414" i="9"/>
  <c r="AG2415" i="9"/>
  <c r="AG2416" i="9"/>
  <c r="AG2417" i="9"/>
  <c r="AG2418" i="9"/>
  <c r="AG2419" i="9"/>
  <c r="AG2420" i="9"/>
  <c r="AG2421" i="9"/>
  <c r="AG2422" i="9"/>
  <c r="AG2423" i="9"/>
  <c r="AG2424" i="9"/>
  <c r="AG2425" i="9"/>
  <c r="AG2426" i="9"/>
  <c r="AG2427" i="9"/>
  <c r="AG2428" i="9"/>
  <c r="AG2429" i="9"/>
  <c r="AG2430" i="9"/>
  <c r="AG2431" i="9"/>
  <c r="AG2432" i="9"/>
  <c r="AG2433" i="9"/>
  <c r="AG2434" i="9"/>
  <c r="AG2435" i="9"/>
  <c r="AG2436" i="9"/>
  <c r="AG2437" i="9"/>
  <c r="AG2438" i="9"/>
  <c r="AG2439" i="9"/>
  <c r="AG2440" i="9"/>
  <c r="AG2441" i="9"/>
  <c r="AG2442" i="9"/>
  <c r="AG2443" i="9"/>
  <c r="AG2444" i="9"/>
  <c r="AG2445" i="9"/>
  <c r="AG2446" i="9"/>
  <c r="AG2447" i="9"/>
  <c r="AG2448" i="9"/>
  <c r="AG2449" i="9"/>
  <c r="AG2450" i="9"/>
  <c r="AG2451" i="9"/>
  <c r="AG2452" i="9"/>
  <c r="AG2453" i="9"/>
  <c r="AG2454" i="9"/>
  <c r="AG2455" i="9"/>
  <c r="AG2456" i="9"/>
  <c r="AG2457" i="9"/>
  <c r="AG2458" i="9"/>
  <c r="AG2459" i="9"/>
  <c r="AG2460" i="9"/>
  <c r="AG2461" i="9"/>
  <c r="AG2462" i="9"/>
  <c r="AG2463" i="9"/>
  <c r="AG2464" i="9"/>
  <c r="AG2465" i="9"/>
  <c r="AG2466" i="9"/>
  <c r="AG2467" i="9"/>
  <c r="AG2468" i="9"/>
  <c r="AG2469" i="9"/>
  <c r="AG2470" i="9"/>
  <c r="AG2471" i="9"/>
  <c r="AG2472" i="9"/>
  <c r="AG2473" i="9"/>
  <c r="AG2474" i="9"/>
  <c r="AG2475" i="9"/>
  <c r="AG2476" i="9"/>
  <c r="AG2477" i="9"/>
  <c r="AG2478" i="9"/>
  <c r="AG2479" i="9"/>
  <c r="AG2480" i="9"/>
  <c r="AG2481" i="9"/>
  <c r="AG2482" i="9"/>
  <c r="AG2483" i="9"/>
  <c r="AG2484" i="9"/>
  <c r="AG2485" i="9"/>
  <c r="AG2486" i="9"/>
  <c r="AG2487" i="9"/>
  <c r="AG2488" i="9"/>
  <c r="AG2489" i="9"/>
  <c r="AG2490" i="9"/>
  <c r="AG2491" i="9"/>
  <c r="AG2492" i="9"/>
  <c r="AG2493" i="9"/>
  <c r="AG2494" i="9"/>
  <c r="AG2495" i="9"/>
  <c r="AG2496" i="9"/>
  <c r="AG2497" i="9"/>
  <c r="AG2498" i="9"/>
  <c r="AG2499" i="9"/>
  <c r="AG2500" i="9"/>
  <c r="AG2501" i="9"/>
  <c r="AG2502" i="9"/>
  <c r="AG2503" i="9"/>
  <c r="AG2504" i="9"/>
  <c r="AG2505" i="9"/>
  <c r="AG2506" i="9"/>
  <c r="AG2507" i="9"/>
  <c r="AG2508" i="9"/>
  <c r="AG2509" i="9"/>
  <c r="AG2510" i="9"/>
  <c r="AG2511" i="9"/>
  <c r="AG2512" i="9"/>
  <c r="AG2513" i="9"/>
  <c r="AG2514" i="9"/>
  <c r="AG2515" i="9"/>
  <c r="AG2516" i="9"/>
  <c r="AG2517" i="9"/>
  <c r="AG2518" i="9"/>
  <c r="AG2519" i="9"/>
  <c r="AG2520" i="9"/>
  <c r="AG2521" i="9"/>
  <c r="AG2522" i="9"/>
  <c r="AG2523" i="9"/>
  <c r="AG2524" i="9"/>
  <c r="AG2525" i="9"/>
  <c r="AG2526" i="9"/>
  <c r="AG2527" i="9"/>
  <c r="AG2528" i="9"/>
  <c r="AG2529" i="9"/>
  <c r="AG2530" i="9"/>
  <c r="AG2531" i="9"/>
  <c r="AG2532" i="9"/>
  <c r="AG2533" i="9"/>
  <c r="AG2534" i="9"/>
  <c r="AG2535" i="9"/>
  <c r="AG2536" i="9"/>
  <c r="AG2537" i="9"/>
  <c r="AG2538" i="9"/>
  <c r="AG2539" i="9"/>
  <c r="AG2540" i="9"/>
  <c r="AG2541" i="9"/>
  <c r="AG2542" i="9"/>
  <c r="AG2543" i="9"/>
  <c r="AG2544" i="9"/>
  <c r="AG2545" i="9"/>
  <c r="AG2546" i="9"/>
  <c r="AG2547" i="9"/>
  <c r="AG2548" i="9"/>
  <c r="AG2549" i="9"/>
  <c r="AG2550" i="9"/>
  <c r="AG2551" i="9"/>
  <c r="AG2552" i="9"/>
  <c r="AG2553" i="9"/>
  <c r="AG2554" i="9"/>
  <c r="AG2555" i="9"/>
  <c r="AG2556" i="9"/>
  <c r="AG2557" i="9"/>
  <c r="AG2558" i="9"/>
  <c r="AG2559" i="9"/>
  <c r="AG2560" i="9"/>
  <c r="AG2561" i="9"/>
  <c r="AG2562" i="9"/>
  <c r="AG2563" i="9"/>
  <c r="AG2564" i="9"/>
  <c r="AG2565" i="9"/>
  <c r="AG2566" i="9"/>
  <c r="AG2567" i="9"/>
  <c r="AG2568" i="9"/>
  <c r="AG2569" i="9"/>
  <c r="AG2570" i="9"/>
  <c r="AG2571" i="9"/>
  <c r="AG2572" i="9"/>
  <c r="AG2573" i="9"/>
  <c r="AG2574" i="9"/>
  <c r="AG2575" i="9"/>
  <c r="AG2576" i="9"/>
  <c r="AG2577" i="9"/>
  <c r="AG2578" i="9"/>
  <c r="AG2579" i="9"/>
  <c r="AG2580" i="9"/>
  <c r="AG2581" i="9"/>
  <c r="AG2582" i="9"/>
  <c r="AG2583" i="9"/>
  <c r="AG2584" i="9"/>
  <c r="AG2585" i="9"/>
  <c r="AG2586" i="9"/>
  <c r="AG2587" i="9"/>
  <c r="AG2588" i="9"/>
  <c r="AG2589" i="9"/>
  <c r="AG2590" i="9"/>
  <c r="AG2591" i="9"/>
  <c r="AG2592" i="9"/>
  <c r="AG2593" i="9"/>
  <c r="AG2594" i="9"/>
  <c r="AG2595" i="9"/>
  <c r="AG2596" i="9"/>
  <c r="AG2597" i="9"/>
  <c r="AG2598" i="9"/>
  <c r="AG2599" i="9"/>
  <c r="AG2600" i="9"/>
  <c r="AG2601" i="9"/>
  <c r="AG2602" i="9"/>
  <c r="AG2603" i="9"/>
  <c r="AG2604" i="9"/>
  <c r="AG2605" i="9"/>
  <c r="AG2606" i="9"/>
  <c r="AG2607" i="9"/>
  <c r="AG2608" i="9"/>
  <c r="AG2609" i="9"/>
  <c r="AG2610" i="9"/>
  <c r="AG2611" i="9"/>
  <c r="AG2612" i="9"/>
  <c r="AG2613" i="9"/>
  <c r="AG2614" i="9"/>
  <c r="AG2615" i="9"/>
  <c r="AG2616" i="9"/>
  <c r="AG2617" i="9"/>
  <c r="AG2618" i="9"/>
  <c r="AG2619" i="9"/>
  <c r="AG2620" i="9"/>
  <c r="AG2621" i="9"/>
  <c r="AG2622" i="9"/>
  <c r="AG2623" i="9"/>
  <c r="AG2624" i="9"/>
  <c r="AG2625" i="9"/>
  <c r="AG2626" i="9"/>
  <c r="AG2627" i="9"/>
  <c r="AG2628" i="9"/>
  <c r="AG2629" i="9"/>
  <c r="AG2630" i="9"/>
  <c r="AG2631" i="9"/>
  <c r="AG2632" i="9"/>
  <c r="AG2633" i="9"/>
  <c r="AG2634" i="9"/>
  <c r="AG2635" i="9"/>
  <c r="AG2636" i="9"/>
  <c r="AG2637" i="9"/>
  <c r="AG2638" i="9"/>
  <c r="AG2639" i="9"/>
  <c r="AG2640" i="9"/>
  <c r="AG2641" i="9"/>
  <c r="AG2642" i="9"/>
  <c r="AG2643" i="9"/>
  <c r="AG2644" i="9"/>
  <c r="AG2645" i="9"/>
  <c r="AG2646" i="9"/>
  <c r="AG2647" i="9"/>
  <c r="AG2648" i="9"/>
  <c r="AG2649" i="9"/>
  <c r="AG2650" i="9"/>
  <c r="AG2651" i="9"/>
  <c r="AG2652" i="9"/>
  <c r="AG2653" i="9"/>
  <c r="AG2654" i="9"/>
  <c r="AG2655" i="9"/>
  <c r="AG2656" i="9"/>
  <c r="AG2657" i="9"/>
  <c r="AG2658" i="9"/>
  <c r="AG2659" i="9"/>
  <c r="AG2660" i="9"/>
  <c r="AG2661" i="9"/>
  <c r="AG2662" i="9"/>
  <c r="AG2663" i="9"/>
  <c r="AG2664" i="9"/>
  <c r="AG2665" i="9"/>
  <c r="AG2666" i="9"/>
  <c r="AG2667" i="9"/>
  <c r="AG2668" i="9"/>
  <c r="AG2669" i="9"/>
  <c r="AG2670" i="9"/>
  <c r="AG2671" i="9"/>
  <c r="AG2672" i="9"/>
  <c r="AG2673" i="9"/>
  <c r="AG4651" i="9"/>
  <c r="AG4652" i="9"/>
  <c r="AG4653" i="9"/>
  <c r="AG4654" i="9"/>
  <c r="AG4528" i="9"/>
  <c r="AG3846" i="9"/>
  <c r="AG3847" i="9"/>
  <c r="AG3848" i="9"/>
  <c r="AG3849" i="9"/>
  <c r="AG3850" i="9"/>
  <c r="AG3851" i="9"/>
  <c r="AG3852" i="9"/>
  <c r="AG3853" i="9"/>
  <c r="AG3854" i="9"/>
  <c r="AG3855" i="9"/>
  <c r="AG3856" i="9"/>
  <c r="AG3857" i="9"/>
  <c r="AG3858" i="9"/>
  <c r="AG3859" i="9"/>
  <c r="AG3860" i="9"/>
  <c r="AG3861" i="9"/>
  <c r="AG3862" i="9"/>
  <c r="AG3863" i="9"/>
  <c r="AG3864" i="9"/>
  <c r="AG3865" i="9"/>
  <c r="AG3866" i="9"/>
  <c r="AG4655" i="9"/>
  <c r="AG4656" i="9"/>
  <c r="AG4657" i="9"/>
  <c r="AG3867" i="9"/>
  <c r="AG3868" i="9"/>
  <c r="AG3869" i="9"/>
  <c r="AG3870" i="9"/>
  <c r="AG3871" i="9"/>
  <c r="AG3872" i="9"/>
  <c r="AG3873" i="9"/>
  <c r="AG3874" i="9"/>
  <c r="AG3875" i="9"/>
  <c r="AG3876" i="9"/>
  <c r="AG3877" i="9"/>
  <c r="AG3878" i="9"/>
  <c r="AG3879" i="9"/>
  <c r="AG3880" i="9"/>
  <c r="AG3881" i="9"/>
  <c r="AG3882" i="9"/>
  <c r="AG3883" i="9"/>
  <c r="AG3884" i="9"/>
  <c r="AG3885" i="9"/>
  <c r="AG3886" i="9"/>
  <c r="AG3887" i="9"/>
  <c r="AG3888" i="9"/>
  <c r="AG3889" i="9"/>
  <c r="AG3890" i="9"/>
  <c r="AG3891" i="9"/>
  <c r="AG3892" i="9"/>
  <c r="AG3893" i="9"/>
  <c r="AG3894" i="9"/>
  <c r="AG3895" i="9"/>
  <c r="AG3896" i="9"/>
  <c r="AG3897" i="9"/>
  <c r="AG3898" i="9"/>
  <c r="AG3899" i="9"/>
  <c r="AG3900" i="9"/>
  <c r="AG3901" i="9"/>
  <c r="AG3902" i="9"/>
  <c r="AG3903" i="9"/>
  <c r="AG3904" i="9"/>
  <c r="AG3905" i="9"/>
  <c r="AG3906" i="9"/>
  <c r="AG3907" i="9"/>
  <c r="AG3908" i="9"/>
  <c r="AG3909" i="9"/>
  <c r="AG3910" i="9"/>
  <c r="AG3911" i="9"/>
  <c r="AG3912" i="9"/>
  <c r="AG3913" i="9"/>
  <c r="AG3914" i="9"/>
  <c r="AG3915" i="9"/>
  <c r="AG3916" i="9"/>
  <c r="AG3917" i="9"/>
  <c r="AG3918" i="9"/>
  <c r="AG3919" i="9"/>
  <c r="AG4529" i="9"/>
  <c r="AG4530" i="9"/>
  <c r="AG4531" i="9"/>
  <c r="AG4532" i="9"/>
  <c r="AG4533" i="9"/>
  <c r="AG4534" i="9"/>
  <c r="AG4535" i="9"/>
  <c r="AG4536" i="9"/>
  <c r="AG4537" i="9"/>
  <c r="AG4538" i="9"/>
  <c r="AG4539" i="9"/>
  <c r="AG4540" i="9"/>
  <c r="AG4541" i="9"/>
  <c r="AG2674" i="9"/>
  <c r="AG2675" i="9"/>
  <c r="AG2676" i="9"/>
  <c r="AG2677" i="9"/>
  <c r="AG2678" i="9"/>
  <c r="AG2679" i="9"/>
  <c r="AG2680" i="9"/>
  <c r="AG2681" i="9"/>
  <c r="AG2682" i="9"/>
  <c r="AG2683" i="9"/>
  <c r="AG2684" i="9"/>
  <c r="AG2685" i="9"/>
  <c r="AG2686" i="9"/>
  <c r="AG2687" i="9"/>
  <c r="AG2688" i="9"/>
  <c r="AG2689" i="9"/>
  <c r="AG2690" i="9"/>
  <c r="AG2691" i="9"/>
  <c r="AG2692" i="9"/>
  <c r="AG2693" i="9"/>
  <c r="AG2694" i="9"/>
  <c r="AG2695" i="9"/>
  <c r="AG2696" i="9"/>
  <c r="AG2697" i="9"/>
  <c r="AG2698" i="9"/>
  <c r="AG2699" i="9"/>
  <c r="AG2700" i="9"/>
  <c r="AG2701" i="9"/>
  <c r="AG2702" i="9"/>
  <c r="AG2703" i="9"/>
  <c r="AG2704" i="9"/>
  <c r="AG2705" i="9"/>
  <c r="AG2706" i="9"/>
  <c r="AG2707" i="9"/>
  <c r="AG2708" i="9"/>
  <c r="AG2709" i="9"/>
  <c r="AG2710" i="9"/>
  <c r="AG2711" i="9"/>
  <c r="AG2712" i="9"/>
  <c r="AG2713" i="9"/>
  <c r="AG2714" i="9"/>
  <c r="AG2715" i="9"/>
  <c r="AG2716" i="9"/>
  <c r="AG2717" i="9"/>
  <c r="AG2718" i="9"/>
  <c r="AG2719" i="9"/>
  <c r="AG2720" i="9"/>
  <c r="AG2721" i="9"/>
  <c r="AG2722" i="9"/>
  <c r="AG2723" i="9"/>
  <c r="AG2724" i="9"/>
  <c r="AG2725" i="9"/>
  <c r="AG2726" i="9"/>
  <c r="AG2727" i="9"/>
  <c r="AG2728" i="9"/>
  <c r="AG2729" i="9"/>
  <c r="AG2730" i="9"/>
  <c r="AG2731" i="9"/>
  <c r="AG2732" i="9"/>
  <c r="AG2733" i="9"/>
  <c r="AG2734" i="9"/>
  <c r="AG2735" i="9"/>
  <c r="AG2736" i="9"/>
  <c r="AG2737" i="9"/>
  <c r="AG2738" i="9"/>
  <c r="AG2739" i="9"/>
  <c r="AG2740" i="9"/>
  <c r="AG2741" i="9"/>
  <c r="AG2742" i="9"/>
  <c r="AG2743" i="9"/>
  <c r="AG2744" i="9"/>
  <c r="AG2745" i="9"/>
  <c r="AG2746" i="9"/>
  <c r="AG2747" i="9"/>
  <c r="AG2748" i="9"/>
  <c r="AG2749" i="9"/>
  <c r="AG2750" i="9"/>
  <c r="AG2751" i="9"/>
  <c r="AG2752" i="9"/>
  <c r="AG2753" i="9"/>
  <c r="AG2754" i="9"/>
  <c r="AG2755" i="9"/>
  <c r="AG2756" i="9"/>
  <c r="AG2757" i="9"/>
  <c r="AG2758" i="9"/>
  <c r="AG2759" i="9"/>
  <c r="AG2760" i="9"/>
  <c r="AG2761" i="9"/>
  <c r="AG2762" i="9"/>
  <c r="AG2763" i="9"/>
  <c r="AG2764" i="9"/>
  <c r="AG2765" i="9"/>
  <c r="AG2766" i="9"/>
  <c r="AG2767" i="9"/>
  <c r="AG2768" i="9"/>
  <c r="AG2769" i="9"/>
  <c r="AG2770" i="9"/>
  <c r="AG2771" i="9"/>
  <c r="AG2772" i="9"/>
  <c r="AG2773" i="9"/>
  <c r="AG2774" i="9"/>
  <c r="AG2775" i="9"/>
  <c r="AG2776" i="9"/>
  <c r="AG2777" i="9"/>
  <c r="AG2778" i="9"/>
  <c r="AG2779" i="9"/>
  <c r="AG2780" i="9"/>
  <c r="AG2781" i="9"/>
  <c r="AG2782" i="9"/>
  <c r="AG2783" i="9"/>
  <c r="AG2784" i="9"/>
  <c r="AG2785" i="9"/>
  <c r="AG2786" i="9"/>
  <c r="AG2787" i="9"/>
  <c r="AG2788" i="9"/>
  <c r="AG2789" i="9"/>
  <c r="AG2790" i="9"/>
  <c r="AG2791" i="9"/>
  <c r="AG2792" i="9"/>
  <c r="AG2793" i="9"/>
  <c r="AG2794" i="9"/>
  <c r="AG2795" i="9"/>
  <c r="AG2796" i="9"/>
  <c r="AG2797" i="9"/>
  <c r="AG2798" i="9"/>
  <c r="AG2799" i="9"/>
  <c r="AG2800" i="9"/>
  <c r="AG2801" i="9"/>
  <c r="AG2802" i="9"/>
  <c r="AG2803" i="9"/>
  <c r="AG2804" i="9"/>
  <c r="AG2805" i="9"/>
  <c r="AG2806" i="9"/>
  <c r="AG2807" i="9"/>
  <c r="AG2808" i="9"/>
  <c r="AG2809" i="9"/>
  <c r="AG2810" i="9"/>
  <c r="AG2811" i="9"/>
  <c r="AG2812" i="9"/>
  <c r="AG2813" i="9"/>
  <c r="AG2814" i="9"/>
  <c r="AG2815" i="9"/>
  <c r="AG2816" i="9"/>
  <c r="AG2817" i="9"/>
  <c r="AG2818" i="9"/>
  <c r="AG2819" i="9"/>
  <c r="AG2820" i="9"/>
  <c r="AG2821" i="9"/>
  <c r="AG2822" i="9"/>
  <c r="AG2823" i="9"/>
  <c r="AG2824" i="9"/>
  <c r="AG2825" i="9"/>
  <c r="AG2826" i="9"/>
  <c r="AG2827" i="9"/>
  <c r="AG2828" i="9"/>
  <c r="AG2829" i="9"/>
  <c r="AG2830" i="9"/>
  <c r="AG2831" i="9"/>
  <c r="AG2832" i="9"/>
  <c r="AG2833" i="9"/>
  <c r="AG2834" i="9"/>
  <c r="AG2835" i="9"/>
  <c r="AG2836" i="9"/>
  <c r="AG2837" i="9"/>
  <c r="AG2838" i="9"/>
  <c r="AG2839" i="9"/>
  <c r="AG2840" i="9"/>
  <c r="AG2841" i="9"/>
  <c r="AG2842" i="9"/>
  <c r="AG2843" i="9"/>
  <c r="AG2844" i="9"/>
  <c r="AG2845" i="9"/>
  <c r="AG2846" i="9"/>
  <c r="AG2847" i="9"/>
  <c r="AG2848" i="9"/>
  <c r="AG2849" i="9"/>
  <c r="AG2850" i="9"/>
  <c r="AG2851" i="9"/>
  <c r="AG2852" i="9"/>
  <c r="AG2853" i="9"/>
  <c r="AG2854" i="9"/>
  <c r="AG2855" i="9"/>
  <c r="AG2856" i="9"/>
  <c r="AG2857" i="9"/>
  <c r="AG2858" i="9"/>
  <c r="AG2859" i="9"/>
  <c r="AG2860" i="9"/>
  <c r="AG2861" i="9"/>
  <c r="AG2862" i="9"/>
  <c r="AG2863" i="9"/>
  <c r="AG2864" i="9"/>
  <c r="AG2865" i="9"/>
  <c r="AG2866" i="9"/>
  <c r="AG2867" i="9"/>
  <c r="AG2868" i="9"/>
  <c r="AG2869" i="9"/>
  <c r="AG2870" i="9"/>
  <c r="AG2871" i="9"/>
  <c r="AG2872" i="9"/>
  <c r="AG2873" i="9"/>
  <c r="AG2874" i="9"/>
  <c r="AG2875" i="9"/>
  <c r="AG2876" i="9"/>
  <c r="AG2877" i="9"/>
  <c r="AG2878" i="9"/>
  <c r="AG2879" i="9"/>
  <c r="AG2880" i="9"/>
  <c r="AG2881" i="9"/>
  <c r="AG2882" i="9"/>
  <c r="AG2883" i="9"/>
  <c r="AG2884" i="9"/>
  <c r="AG2885" i="9"/>
  <c r="AG2886" i="9"/>
  <c r="AG2887" i="9"/>
  <c r="AG2888" i="9"/>
  <c r="AG2889" i="9"/>
  <c r="AG2890" i="9"/>
  <c r="AG2891" i="9"/>
  <c r="AG2892" i="9"/>
  <c r="AG2893" i="9"/>
  <c r="AG2894" i="9"/>
  <c r="AG2895" i="9"/>
  <c r="AG2896" i="9"/>
  <c r="AG2897" i="9"/>
  <c r="AG2898" i="9"/>
  <c r="AG2899" i="9"/>
  <c r="AG2900" i="9"/>
  <c r="AG2901" i="9"/>
  <c r="AG2902" i="9"/>
  <c r="AG2903" i="9"/>
  <c r="AG2904" i="9"/>
  <c r="AG2905" i="9"/>
  <c r="AG2906" i="9"/>
  <c r="AG2907" i="9"/>
  <c r="AG2908" i="9"/>
  <c r="AG2909" i="9"/>
  <c r="AG2910" i="9"/>
  <c r="AG2911" i="9"/>
  <c r="AG2912" i="9"/>
  <c r="AG2913" i="9"/>
  <c r="AG2914" i="9"/>
  <c r="AG2915" i="9"/>
  <c r="AG2916" i="9"/>
  <c r="AG2917" i="9"/>
  <c r="AG2918" i="9"/>
  <c r="AG2919" i="9"/>
  <c r="AG2920" i="9"/>
  <c r="AG2921" i="9"/>
  <c r="AG2922" i="9"/>
  <c r="AG2923" i="9"/>
  <c r="AG2924" i="9"/>
  <c r="AG2925" i="9"/>
  <c r="AG2926" i="9"/>
  <c r="AG2927" i="9"/>
  <c r="AG2928" i="9"/>
  <c r="AG2929" i="9"/>
  <c r="AG2930" i="9"/>
  <c r="AG2931" i="9"/>
  <c r="AG2932" i="9"/>
  <c r="AG2933" i="9"/>
  <c r="AG2934" i="9"/>
  <c r="AG2935" i="9"/>
  <c r="AG2936" i="9"/>
  <c r="AG2937" i="9"/>
  <c r="AG2938" i="9"/>
  <c r="AG2939" i="9"/>
  <c r="AG2940" i="9"/>
  <c r="AG2941" i="9"/>
  <c r="AG2942" i="9"/>
  <c r="AG2943" i="9"/>
  <c r="AG2944" i="9"/>
  <c r="AG2945" i="9"/>
  <c r="AG2946" i="9"/>
  <c r="AG2947" i="9"/>
  <c r="AG2948" i="9"/>
  <c r="AG2949" i="9"/>
  <c r="AG2950" i="9"/>
  <c r="AG2951" i="9"/>
  <c r="AG2952" i="9"/>
  <c r="AG2953" i="9"/>
  <c r="AG2954" i="9"/>
  <c r="AG2955" i="9"/>
  <c r="AG2956" i="9"/>
  <c r="AG2957" i="9"/>
  <c r="AG2958" i="9"/>
  <c r="AG2959" i="9"/>
  <c r="AG2960" i="9"/>
  <c r="AG2961" i="9"/>
  <c r="AG2962" i="9"/>
  <c r="AG2963" i="9"/>
  <c r="AG2964" i="9"/>
  <c r="AG2965" i="9"/>
  <c r="AG2966" i="9"/>
  <c r="AG2967" i="9"/>
  <c r="AG2968" i="9"/>
  <c r="AG2969" i="9"/>
  <c r="AG2970" i="9"/>
  <c r="AG2971" i="9"/>
  <c r="AG2972" i="9"/>
  <c r="AG2973" i="9"/>
  <c r="AG2974" i="9"/>
  <c r="AG2975" i="9"/>
  <c r="AG2976" i="9"/>
  <c r="AG2977" i="9"/>
  <c r="AG2978" i="9"/>
  <c r="AG2979" i="9"/>
  <c r="AG2980" i="9"/>
  <c r="AG2981" i="9"/>
  <c r="AG2982" i="9"/>
  <c r="AG2983" i="9"/>
  <c r="AG2984" i="9"/>
  <c r="AG2985" i="9"/>
  <c r="AG2986" i="9"/>
  <c r="AG2987" i="9"/>
  <c r="AG2988" i="9"/>
  <c r="AG2989" i="9"/>
  <c r="AG2990" i="9"/>
  <c r="AG2991" i="9"/>
  <c r="AG2992" i="9"/>
  <c r="AG2993" i="9"/>
  <c r="AG2994" i="9"/>
  <c r="AG2995" i="9"/>
  <c r="AG2996" i="9"/>
  <c r="AG2997" i="9"/>
  <c r="AG2998" i="9"/>
  <c r="AG2999" i="9"/>
  <c r="AG3000" i="9"/>
  <c r="AG3001" i="9"/>
  <c r="AG3002" i="9"/>
  <c r="AG3003" i="9"/>
  <c r="AG3004" i="9"/>
  <c r="AG3005" i="9"/>
  <c r="AG3006" i="9"/>
  <c r="AG3007" i="9"/>
  <c r="AG3008" i="9"/>
  <c r="AG3009" i="9"/>
  <c r="AG3010" i="9"/>
  <c r="AG3011" i="9"/>
  <c r="AG3012" i="9"/>
  <c r="AG3013" i="9"/>
  <c r="AG3014" i="9"/>
  <c r="AG3015" i="9"/>
  <c r="AG3016" i="9"/>
  <c r="AG3017" i="9"/>
  <c r="AG3018" i="9"/>
  <c r="AG3019" i="9"/>
  <c r="AG3020" i="9"/>
  <c r="AG3021" i="9"/>
  <c r="AG3022" i="9"/>
  <c r="AG3023" i="9"/>
  <c r="AG3024" i="9"/>
  <c r="AG3025" i="9"/>
  <c r="AG3026" i="9"/>
  <c r="AG3027" i="9"/>
  <c r="AG3028" i="9"/>
  <c r="AG3029" i="9"/>
  <c r="AG3030" i="9"/>
  <c r="AG3031" i="9"/>
  <c r="AG4658" i="9"/>
  <c r="AG3032" i="9"/>
  <c r="AG3033" i="9"/>
  <c r="AG3034" i="9"/>
  <c r="AG3035" i="9"/>
  <c r="AG3036" i="9"/>
  <c r="AG3037" i="9"/>
  <c r="AG3038" i="9"/>
  <c r="AG3039" i="9"/>
  <c r="AG3040" i="9"/>
  <c r="AG3041" i="9"/>
  <c r="AG3042" i="9"/>
  <c r="AG3043" i="9"/>
  <c r="AG3044" i="9"/>
  <c r="AG3045" i="9"/>
  <c r="AG3046" i="9"/>
  <c r="AG3047" i="9"/>
  <c r="AG3048" i="9"/>
  <c r="AG3049" i="9"/>
  <c r="AG3050" i="9"/>
  <c r="AG3051" i="9"/>
  <c r="AG3052" i="9"/>
  <c r="AG3053" i="9"/>
  <c r="AG3054" i="9"/>
  <c r="AG3055" i="9"/>
  <c r="AG3056" i="9"/>
  <c r="AG3057" i="9"/>
  <c r="AG3058" i="9"/>
  <c r="AG3059" i="9"/>
  <c r="AG3060" i="9"/>
  <c r="AG3061" i="9"/>
  <c r="AG4659" i="9"/>
  <c r="AG4660" i="9"/>
  <c r="AG3062" i="9"/>
  <c r="AG3063" i="9"/>
  <c r="AG3064" i="9"/>
  <c r="AG3065" i="9"/>
  <c r="AG3066" i="9"/>
  <c r="AG3067" i="9"/>
  <c r="AG3068" i="9"/>
  <c r="AG4542" i="9"/>
  <c r="AG4543" i="9"/>
  <c r="AG4544" i="9"/>
  <c r="AG4545" i="9"/>
  <c r="AG4546" i="9"/>
  <c r="AG4547" i="9"/>
  <c r="AG4548" i="9"/>
  <c r="AG4549" i="9"/>
  <c r="AG4550" i="9"/>
  <c r="AG4551" i="9"/>
  <c r="AG4552" i="9"/>
  <c r="AG4553" i="9"/>
  <c r="AG4554" i="9"/>
  <c r="AG4555" i="9"/>
  <c r="AG3920" i="9"/>
  <c r="AG3921" i="9"/>
  <c r="AG3922" i="9"/>
  <c r="AG3923" i="9"/>
  <c r="AG3924" i="9"/>
  <c r="AG3925" i="9"/>
  <c r="AG3926" i="9"/>
  <c r="AG3927" i="9"/>
  <c r="AG3928" i="9"/>
  <c r="AG3929" i="9"/>
  <c r="AG3930" i="9"/>
  <c r="AG3931" i="9"/>
  <c r="AG3932" i="9"/>
  <c r="AG3933" i="9"/>
  <c r="AG3934" i="9"/>
  <c r="AG3935" i="9"/>
  <c r="AG3936" i="9"/>
  <c r="AG3937" i="9"/>
  <c r="AG3938" i="9"/>
  <c r="AG3939" i="9"/>
  <c r="AG3940" i="9"/>
  <c r="AG3941" i="9"/>
  <c r="AG3942" i="9"/>
  <c r="AG3943" i="9"/>
  <c r="AG3944" i="9"/>
  <c r="AG3945" i="9"/>
  <c r="AG3946" i="9"/>
  <c r="AG3947" i="9"/>
  <c r="AG3948" i="9"/>
  <c r="AG3949" i="9"/>
  <c r="AG3950" i="9"/>
  <c r="AG3951" i="9"/>
  <c r="AG3952" i="9"/>
  <c r="AG3953" i="9"/>
  <c r="AG3954" i="9"/>
  <c r="AG3955" i="9"/>
  <c r="AG3956" i="9"/>
  <c r="AG3957" i="9"/>
  <c r="AG3958" i="9"/>
  <c r="AG3959" i="9"/>
  <c r="AG3960" i="9"/>
  <c r="AG3961" i="9"/>
  <c r="AG3962" i="9"/>
  <c r="AG3963" i="9"/>
  <c r="AG3964" i="9"/>
  <c r="AG3965" i="9"/>
  <c r="AG3966" i="9"/>
  <c r="AG3967" i="9"/>
  <c r="AG3968" i="9"/>
  <c r="AG3969" i="9"/>
  <c r="AG3970" i="9"/>
  <c r="AG3971" i="9"/>
  <c r="AG3972" i="9"/>
  <c r="AG3973" i="9"/>
  <c r="AG3974" i="9"/>
  <c r="AG3975" i="9"/>
  <c r="AG3976" i="9"/>
  <c r="AG3977" i="9"/>
  <c r="AG3978" i="9"/>
  <c r="AG3979" i="9"/>
  <c r="AG3980" i="9"/>
  <c r="AG3981" i="9"/>
  <c r="AG3982" i="9"/>
  <c r="AG3983" i="9"/>
  <c r="AG3984" i="9"/>
  <c r="AG3985" i="9"/>
  <c r="AG3986" i="9"/>
  <c r="AG3987" i="9"/>
  <c r="AG3988" i="9"/>
  <c r="AG3989" i="9"/>
  <c r="AG3990" i="9"/>
  <c r="AG3991" i="9"/>
  <c r="AG3992" i="9"/>
  <c r="AG3993" i="9"/>
  <c r="AG3994" i="9"/>
  <c r="AG4556" i="9"/>
  <c r="AG4557" i="9"/>
  <c r="AG4558" i="9"/>
  <c r="AG4559" i="9"/>
  <c r="AG4560" i="9"/>
  <c r="AG4561" i="9"/>
  <c r="AG4562" i="9"/>
  <c r="AG4563" i="9"/>
  <c r="AG4564" i="9"/>
  <c r="AG4565" i="9"/>
  <c r="AG4566" i="9"/>
  <c r="AG4567" i="9"/>
  <c r="AG4568" i="9"/>
  <c r="AG4569" i="9"/>
  <c r="AG4570" i="9"/>
  <c r="AG4571" i="9"/>
  <c r="AG4572" i="9"/>
  <c r="AG4573" i="9"/>
  <c r="AG4574" i="9"/>
  <c r="AG4575" i="9"/>
  <c r="AG4576" i="9"/>
  <c r="AG4577" i="9"/>
  <c r="AG4578" i="9"/>
  <c r="AG4579" i="9"/>
  <c r="AG4580" i="9"/>
  <c r="AG4581" i="9"/>
  <c r="AG4582" i="9"/>
  <c r="AG4583" i="9"/>
  <c r="AG4584" i="9"/>
  <c r="AG4585" i="9"/>
  <c r="AG4586" i="9"/>
  <c r="AG4587" i="9"/>
  <c r="AG4588" i="9"/>
  <c r="AG4589" i="9"/>
  <c r="AG4590" i="9"/>
  <c r="AG4591" i="9"/>
  <c r="AG4592" i="9"/>
  <c r="AG4593" i="9"/>
  <c r="AG4594" i="9"/>
  <c r="AG4595" i="9"/>
  <c r="AG4596" i="9"/>
  <c r="AG4597" i="9"/>
  <c r="AG4598" i="9"/>
  <c r="AG4599" i="9"/>
  <c r="AG4600" i="9"/>
  <c r="AG4601" i="9"/>
  <c r="AG4602" i="9"/>
  <c r="AG4603" i="9"/>
  <c r="AG4604" i="9"/>
  <c r="AG4605" i="9"/>
  <c r="AG4606" i="9"/>
  <c r="AG4607" i="9"/>
  <c r="AG4608" i="9"/>
  <c r="AG4609" i="9"/>
  <c r="AG4610" i="9"/>
  <c r="AG4611" i="9"/>
  <c r="AG4612" i="9"/>
  <c r="AG4613" i="9"/>
  <c r="AG4614" i="9"/>
  <c r="AG4615" i="9"/>
  <c r="AG4616" i="9"/>
  <c r="AG4617" i="9"/>
  <c r="AG4618" i="9"/>
  <c r="AG4619" i="9"/>
  <c r="AG4620" i="9"/>
  <c r="AG4621" i="9"/>
  <c r="AG4622" i="9"/>
  <c r="AG4623" i="9"/>
  <c r="AG4624" i="9"/>
  <c r="AG4625" i="9"/>
  <c r="AG3995" i="9"/>
  <c r="AG3996" i="9"/>
  <c r="AG3997" i="9"/>
  <c r="AG3998" i="9"/>
  <c r="AG3999" i="9"/>
  <c r="AG4000" i="9"/>
  <c r="AG4001" i="9"/>
  <c r="AG4002" i="9"/>
  <c r="AG4003" i="9"/>
  <c r="AG4004" i="9"/>
  <c r="AG4005" i="9"/>
  <c r="AG4006" i="9"/>
  <c r="AG4661" i="9"/>
  <c r="AG4007" i="9"/>
  <c r="AG4008" i="9"/>
  <c r="AG4009" i="9"/>
  <c r="AG4010" i="9"/>
  <c r="AG4011" i="9"/>
  <c r="AG4012" i="9"/>
  <c r="AG4013" i="9"/>
  <c r="AG4014" i="9"/>
  <c r="AG4015" i="9"/>
  <c r="AG4016" i="9"/>
  <c r="AG4017" i="9"/>
  <c r="AG4018" i="9"/>
  <c r="AG4019" i="9"/>
  <c r="AG4020" i="9"/>
  <c r="AG4021" i="9"/>
  <c r="AG4022" i="9"/>
  <c r="AG4023" i="9"/>
  <c r="AG4024" i="9"/>
  <c r="AG4025" i="9"/>
  <c r="AG4026" i="9"/>
  <c r="AG4027" i="9"/>
  <c r="AG4028" i="9"/>
  <c r="AG4029" i="9"/>
  <c r="AG4030" i="9"/>
  <c r="AG4031" i="9"/>
  <c r="AG4032" i="9"/>
  <c r="AG4033" i="9"/>
  <c r="AG4034" i="9"/>
  <c r="AG4035" i="9"/>
  <c r="AG4036" i="9"/>
  <c r="AG4037" i="9"/>
  <c r="AG4038" i="9"/>
  <c r="AG4039" i="9"/>
  <c r="AG4040" i="9"/>
  <c r="AG4041" i="9"/>
  <c r="AG4042" i="9"/>
  <c r="AG4043" i="9"/>
  <c r="AG4044" i="9"/>
  <c r="AG4045" i="9"/>
  <c r="AG4046" i="9"/>
  <c r="AG4047" i="9"/>
  <c r="AG4048" i="9"/>
  <c r="AG4049" i="9"/>
  <c r="AG4050" i="9"/>
  <c r="AG4051" i="9"/>
  <c r="AG4052" i="9"/>
  <c r="AG4053" i="9"/>
  <c r="AG4054" i="9"/>
  <c r="AG4055" i="9"/>
  <c r="AG4056" i="9"/>
  <c r="AG4057" i="9"/>
  <c r="AG4058" i="9"/>
  <c r="AG4059" i="9"/>
  <c r="AG4060" i="9"/>
  <c r="AG4061" i="9"/>
  <c r="AG4062" i="9"/>
  <c r="AG4063" i="9"/>
  <c r="AG4064" i="9"/>
  <c r="AG4065" i="9"/>
  <c r="AG4066" i="9"/>
  <c r="AG4067" i="9"/>
  <c r="AG4068" i="9"/>
  <c r="AG4069" i="9"/>
  <c r="AG4070" i="9"/>
  <c r="AG4071" i="9"/>
  <c r="AG4072" i="9"/>
  <c r="AG4679" i="9"/>
  <c r="AG4680" i="9"/>
  <c r="AG4073" i="9"/>
  <c r="AG4074" i="9"/>
  <c r="AG4075" i="9"/>
  <c r="AG4076" i="9"/>
  <c r="AG4077" i="9"/>
  <c r="AG4078" i="9"/>
  <c r="AG4079" i="9"/>
  <c r="AG4080" i="9"/>
  <c r="AG4081" i="9"/>
  <c r="AG4082" i="9"/>
  <c r="AG4083" i="9"/>
  <c r="AG4084" i="9"/>
  <c r="AG4085" i="9"/>
  <c r="AG4086" i="9"/>
  <c r="AG4087" i="9"/>
  <c r="AG4088" i="9"/>
  <c r="AG4089" i="9"/>
  <c r="AG4090" i="9"/>
  <c r="AG4091" i="9"/>
  <c r="AG4092" i="9"/>
  <c r="AG4093" i="9"/>
  <c r="AG4094" i="9"/>
  <c r="AG4095" i="9"/>
  <c r="AG4096" i="9"/>
  <c r="AG4097" i="9"/>
  <c r="AG4098" i="9"/>
  <c r="AG4099" i="9"/>
  <c r="AG4100" i="9"/>
  <c r="AG4101" i="9"/>
  <c r="AG4102" i="9"/>
  <c r="AG4103" i="9"/>
  <c r="AG4104" i="9"/>
  <c r="AG4105" i="9"/>
  <c r="AG4106" i="9"/>
  <c r="AG4107" i="9"/>
  <c r="AG4108" i="9"/>
  <c r="AG4109" i="9"/>
  <c r="AG4110" i="9"/>
  <c r="AG4111" i="9"/>
  <c r="AG4112" i="9"/>
  <c r="AG4113" i="9"/>
  <c r="AG4114" i="9"/>
  <c r="AG4115" i="9"/>
  <c r="AG4116" i="9"/>
  <c r="AG4117" i="9"/>
  <c r="AG4118" i="9"/>
  <c r="AG4119" i="9"/>
  <c r="AG4120" i="9"/>
  <c r="AG4121" i="9"/>
  <c r="AG4122" i="9"/>
  <c r="AG4123" i="9"/>
  <c r="AG4124" i="9"/>
  <c r="AG4125" i="9"/>
  <c r="AG4126" i="9"/>
  <c r="AG4127" i="9"/>
  <c r="AG4128" i="9"/>
  <c r="AG4129" i="9"/>
  <c r="AG4130" i="9"/>
  <c r="AG4131" i="9"/>
  <c r="AG4132" i="9"/>
  <c r="AG4133" i="9"/>
  <c r="AG4134" i="9"/>
  <c r="AG4135" i="9"/>
  <c r="AG4136" i="9"/>
  <c r="AG4137" i="9"/>
  <c r="AG4138" i="9"/>
  <c r="AG4139" i="9"/>
  <c r="AG4140" i="9"/>
  <c r="AG4141" i="9"/>
  <c r="AG4142" i="9"/>
  <c r="AG4143" i="9"/>
  <c r="AG4144" i="9"/>
  <c r="AG4145" i="9"/>
  <c r="AG4146" i="9"/>
  <c r="AG4147" i="9"/>
  <c r="AG4148" i="9"/>
  <c r="AG4149" i="9"/>
  <c r="AG3069" i="9"/>
  <c r="AG3070" i="9"/>
  <c r="AG3071" i="9"/>
  <c r="AG3072" i="9"/>
  <c r="AG3073" i="9"/>
  <c r="AG3074" i="9"/>
  <c r="AG3075" i="9"/>
  <c r="AG3076" i="9"/>
  <c r="AG3077" i="9"/>
  <c r="AG3078" i="9"/>
  <c r="AG3079" i="9"/>
  <c r="AG3080" i="9"/>
  <c r="AG3081" i="9"/>
  <c r="AG3082" i="9"/>
  <c r="AG3083" i="9"/>
  <c r="AG3084" i="9"/>
  <c r="AG3085" i="9"/>
  <c r="AG3086" i="9"/>
  <c r="AG3087" i="9"/>
  <c r="AG3088" i="9"/>
  <c r="AG3089" i="9"/>
  <c r="AG3090" i="9"/>
  <c r="AG3091" i="9"/>
  <c r="AG3092" i="9"/>
  <c r="AG3093" i="9"/>
  <c r="AG3094" i="9"/>
  <c r="AG3095" i="9"/>
  <c r="AG3096" i="9"/>
  <c r="AG3097" i="9"/>
  <c r="AG3098" i="9"/>
  <c r="AG3099" i="9"/>
  <c r="AG3100" i="9"/>
  <c r="AG3101" i="9"/>
  <c r="AG3102" i="9"/>
  <c r="AG3103" i="9"/>
  <c r="AG3104" i="9"/>
  <c r="AG3105" i="9"/>
  <c r="AG3106" i="9"/>
  <c r="AG3107" i="9"/>
  <c r="AG3108" i="9"/>
  <c r="AG3109" i="9"/>
  <c r="AG3110" i="9"/>
  <c r="AG3111" i="9"/>
  <c r="AG3112" i="9"/>
  <c r="AG3113" i="9"/>
  <c r="AG3114" i="9"/>
  <c r="AG3115" i="9"/>
  <c r="AG3116" i="9"/>
  <c r="AG3117" i="9"/>
  <c r="AG3118" i="9"/>
  <c r="AG3119" i="9"/>
  <c r="AG3120" i="9"/>
  <c r="AG3121" i="9"/>
  <c r="AG3122" i="9"/>
  <c r="AG3123" i="9"/>
  <c r="AG3124" i="9"/>
  <c r="AG3125" i="9"/>
  <c r="AG3126" i="9"/>
  <c r="AG3127" i="9"/>
  <c r="AG3128" i="9"/>
  <c r="AG3129" i="9"/>
  <c r="AG3130" i="9"/>
  <c r="AG3131" i="9"/>
  <c r="AG3132" i="9"/>
  <c r="AG3133" i="9"/>
  <c r="AG3134" i="9"/>
  <c r="AG3135" i="9"/>
  <c r="AG3136" i="9"/>
  <c r="AG3137" i="9"/>
  <c r="AG3138" i="9"/>
  <c r="AG3139" i="9"/>
  <c r="AG3140" i="9"/>
  <c r="AG3141" i="9"/>
  <c r="AG3142" i="9"/>
  <c r="AG3143" i="9"/>
  <c r="AG3144" i="9"/>
  <c r="AG3145" i="9"/>
  <c r="AG3146" i="9"/>
  <c r="AG3147" i="9"/>
  <c r="AG3148" i="9"/>
  <c r="AG3149" i="9"/>
  <c r="AG3150" i="9"/>
  <c r="AG3151" i="9"/>
  <c r="AG3152" i="9"/>
  <c r="AG3153" i="9"/>
  <c r="AG3154" i="9"/>
  <c r="AG3155" i="9"/>
  <c r="AG3156" i="9"/>
  <c r="AG3157" i="9"/>
  <c r="AG3158" i="9"/>
  <c r="AG3159" i="9"/>
  <c r="AG3160" i="9"/>
  <c r="AG3161" i="9"/>
  <c r="AG3162" i="9"/>
  <c r="AG3163" i="9"/>
  <c r="AG3164" i="9"/>
  <c r="AG3165" i="9"/>
  <c r="AG3166" i="9"/>
  <c r="AG3167" i="9"/>
  <c r="AG3168" i="9"/>
  <c r="AG3169" i="9"/>
  <c r="AG3170" i="9"/>
  <c r="AG3171" i="9"/>
  <c r="AG3172" i="9"/>
  <c r="AG3173" i="9"/>
  <c r="AG3174" i="9"/>
  <c r="AG3175" i="9"/>
  <c r="AG3176" i="9"/>
  <c r="AG3177" i="9"/>
  <c r="AG3178" i="9"/>
  <c r="AG3179" i="9"/>
  <c r="AG3180" i="9"/>
  <c r="AG3181" i="9"/>
  <c r="AG3182" i="9"/>
  <c r="AG3183" i="9"/>
  <c r="AG3184" i="9"/>
  <c r="AG3185" i="9"/>
  <c r="AG3186" i="9"/>
  <c r="AG3187" i="9"/>
  <c r="AG3188" i="9"/>
  <c r="AG3189" i="9"/>
  <c r="AG3190" i="9"/>
  <c r="AG3191" i="9"/>
  <c r="AG3192" i="9"/>
  <c r="AG3193" i="9"/>
  <c r="AG3194" i="9"/>
  <c r="AG3195" i="9"/>
  <c r="AG3196" i="9"/>
  <c r="AG3197" i="9"/>
  <c r="AG3198" i="9"/>
  <c r="AG3199" i="9"/>
  <c r="AG3200" i="9"/>
  <c r="AG3201" i="9"/>
  <c r="AG3202" i="9"/>
  <c r="AG3203" i="9"/>
  <c r="AG3204" i="9"/>
  <c r="AG3205" i="9"/>
  <c r="AG3206" i="9"/>
  <c r="AG3207" i="9"/>
  <c r="AG3208" i="9"/>
  <c r="AG3209" i="9"/>
  <c r="AG3210" i="9"/>
  <c r="AG3211" i="9"/>
  <c r="AG3212" i="9"/>
  <c r="AG3213" i="9"/>
  <c r="AG3214" i="9"/>
  <c r="AG3215" i="9"/>
  <c r="AG3216" i="9"/>
  <c r="AG3217" i="9"/>
  <c r="AG3218" i="9"/>
  <c r="AG3219" i="9"/>
  <c r="AG3220" i="9"/>
  <c r="AG3221" i="9"/>
  <c r="AG3222" i="9"/>
  <c r="AG3223" i="9"/>
  <c r="AG3224" i="9"/>
  <c r="AG3225" i="9"/>
  <c r="AG3226" i="9"/>
  <c r="AG3227" i="9"/>
  <c r="AG3228" i="9"/>
  <c r="AG3229" i="9"/>
  <c r="AG3230" i="9"/>
  <c r="AG3231" i="9"/>
  <c r="AG3232" i="9"/>
  <c r="AG3233" i="9"/>
  <c r="AG3234" i="9"/>
  <c r="AG3235" i="9"/>
  <c r="AG3236" i="9"/>
  <c r="AG3237" i="9"/>
  <c r="AG3238" i="9"/>
  <c r="AG3239" i="9"/>
  <c r="AG3240" i="9"/>
  <c r="AG3241" i="9"/>
  <c r="AG3242" i="9"/>
  <c r="AG3243" i="9"/>
  <c r="AG3244" i="9"/>
  <c r="AG3245" i="9"/>
  <c r="AG3246" i="9"/>
  <c r="AG3247" i="9"/>
  <c r="AG3248" i="9"/>
  <c r="AG3249" i="9"/>
  <c r="AG3250" i="9"/>
  <c r="AG3251" i="9"/>
  <c r="AG3252" i="9"/>
  <c r="AG3253" i="9"/>
  <c r="AG3254" i="9"/>
  <c r="AG3255" i="9"/>
  <c r="AG3256" i="9"/>
  <c r="AG3257" i="9"/>
  <c r="AG3258" i="9"/>
  <c r="AG3259" i="9"/>
  <c r="AG3260" i="9"/>
  <c r="AG3261" i="9"/>
  <c r="AG3262" i="9"/>
  <c r="AG3263" i="9"/>
  <c r="AG3264" i="9"/>
  <c r="AG3265" i="9"/>
  <c r="AG3266" i="9"/>
  <c r="AG3267" i="9"/>
  <c r="AG3268" i="9"/>
  <c r="AG3269" i="9"/>
  <c r="AG3270" i="9"/>
  <c r="AG3271" i="9"/>
  <c r="AG3272" i="9"/>
  <c r="AG3273" i="9"/>
  <c r="AG3274" i="9"/>
  <c r="AG3275" i="9"/>
  <c r="AG3276" i="9"/>
  <c r="AG3277" i="9"/>
  <c r="AG3278" i="9"/>
  <c r="AG4626" i="9"/>
  <c r="AG4627" i="9"/>
  <c r="AG4628" i="9"/>
  <c r="AG4629" i="9"/>
  <c r="AG4630" i="9"/>
  <c r="AG4631" i="9"/>
  <c r="AG4632" i="9"/>
  <c r="AG4633" i="9"/>
  <c r="AG4634" i="9"/>
  <c r="AG4635" i="9"/>
  <c r="AG4636" i="9"/>
  <c r="AG4637" i="9"/>
  <c r="AG4638" i="9"/>
  <c r="AG3279" i="9"/>
  <c r="AG3280" i="9"/>
  <c r="AG3281" i="9"/>
  <c r="AG3282" i="9"/>
  <c r="AG3283" i="9"/>
  <c r="AG3284" i="9"/>
  <c r="AG3285" i="9"/>
  <c r="AG3286" i="9"/>
  <c r="AG3287" i="9"/>
  <c r="AG3288" i="9"/>
  <c r="AG3289" i="9"/>
  <c r="AG3290" i="9"/>
  <c r="AG3291" i="9"/>
  <c r="AG3292" i="9"/>
  <c r="AG3293" i="9"/>
  <c r="AG3294" i="9"/>
  <c r="AG3295" i="9"/>
  <c r="AG3296" i="9"/>
  <c r="AG3297" i="9"/>
  <c r="AG3298" i="9"/>
  <c r="AG3299" i="9"/>
  <c r="AG3300" i="9"/>
  <c r="AG3301" i="9"/>
  <c r="AG3302" i="9"/>
  <c r="AG3303" i="9"/>
  <c r="AG3304" i="9"/>
  <c r="AG3305" i="9"/>
  <c r="AG3306" i="9"/>
  <c r="AG3307" i="9"/>
  <c r="AG3308" i="9"/>
  <c r="AG3309" i="9"/>
  <c r="AG3310" i="9"/>
  <c r="AG3311" i="9"/>
  <c r="AG3312" i="9"/>
  <c r="AG3313" i="9"/>
  <c r="AG3314" i="9"/>
  <c r="AG3315" i="9"/>
  <c r="AG3316" i="9"/>
  <c r="AG3317" i="9"/>
  <c r="AG3318" i="9"/>
  <c r="AG3319" i="9"/>
  <c r="AG3320" i="9"/>
  <c r="AG3321" i="9"/>
  <c r="AG3322" i="9"/>
  <c r="AG3323" i="9"/>
  <c r="AG3324" i="9"/>
  <c r="AG3325" i="9"/>
  <c r="AG3326" i="9"/>
  <c r="AG3327" i="9"/>
  <c r="AG3328" i="9"/>
  <c r="AG3329" i="9"/>
  <c r="AG3330" i="9"/>
  <c r="AG3331" i="9"/>
  <c r="AG3332" i="9"/>
  <c r="AG3333" i="9"/>
  <c r="AG3334" i="9"/>
  <c r="AG3335" i="9"/>
  <c r="AG3336" i="9"/>
  <c r="AG3337" i="9"/>
  <c r="AG3338" i="9"/>
  <c r="AG3339" i="9"/>
  <c r="AG3340" i="9"/>
  <c r="AG3341" i="9"/>
  <c r="AG3342" i="9"/>
  <c r="AG3343" i="9"/>
  <c r="AG3344" i="9"/>
  <c r="AG3345" i="9"/>
  <c r="AG3346" i="9"/>
  <c r="AG3347" i="9"/>
  <c r="AG3348" i="9"/>
  <c r="AG3349" i="9"/>
  <c r="AG3350" i="9"/>
  <c r="AG3351" i="9"/>
  <c r="AG3352" i="9"/>
  <c r="AG3353" i="9"/>
  <c r="AG3354" i="9"/>
  <c r="AG3355" i="9"/>
  <c r="AG3356" i="9"/>
  <c r="AG3357" i="9"/>
  <c r="AG3358" i="9"/>
  <c r="AG3359" i="9"/>
  <c r="AG3360" i="9"/>
  <c r="AG3361" i="9"/>
  <c r="AG3362" i="9"/>
  <c r="AG3363" i="9"/>
  <c r="AG3364" i="9"/>
  <c r="AG3365" i="9"/>
  <c r="AG3366" i="9"/>
  <c r="AG3367" i="9"/>
  <c r="AG3368" i="9"/>
  <c r="AG3369" i="9"/>
  <c r="AG3370" i="9"/>
  <c r="AG3371" i="9"/>
  <c r="AG3372" i="9"/>
  <c r="AG3373" i="9"/>
  <c r="AG3374" i="9"/>
  <c r="AG3375" i="9"/>
  <c r="AG3376" i="9"/>
  <c r="AG3377" i="9"/>
  <c r="AG3378" i="9"/>
  <c r="AG3379" i="9"/>
  <c r="AG3380" i="9"/>
  <c r="AG3381" i="9"/>
  <c r="AG3382" i="9"/>
  <c r="AG3383" i="9"/>
  <c r="AG3384" i="9"/>
  <c r="AG3385" i="9"/>
  <c r="AG3386" i="9"/>
  <c r="AG3387" i="9"/>
  <c r="AG3388" i="9"/>
  <c r="AG3389" i="9"/>
  <c r="AG3390" i="9"/>
  <c r="AG3391" i="9"/>
  <c r="AG3392" i="9"/>
  <c r="AG3393" i="9"/>
  <c r="AG3394" i="9"/>
  <c r="AG3395" i="9"/>
  <c r="AG3396" i="9"/>
  <c r="AG3397" i="9"/>
  <c r="AG3398" i="9"/>
  <c r="AG3399" i="9"/>
  <c r="AG3400" i="9"/>
  <c r="AG3401" i="9"/>
  <c r="AG3402" i="9"/>
  <c r="AG3403" i="9"/>
  <c r="AG3404" i="9"/>
  <c r="AG3405" i="9"/>
  <c r="AG3406" i="9"/>
  <c r="AG3407" i="9"/>
  <c r="AG3408" i="9"/>
  <c r="AG3409" i="9"/>
  <c r="AG3410" i="9"/>
  <c r="AG3411" i="9"/>
  <c r="AG3412" i="9"/>
  <c r="AG3413" i="9"/>
  <c r="AG3414" i="9"/>
  <c r="AG3415" i="9"/>
  <c r="AG3416" i="9"/>
  <c r="AG3417" i="9"/>
  <c r="AG3418" i="9"/>
  <c r="AG3419" i="9"/>
  <c r="AG3420" i="9"/>
  <c r="AG3421" i="9"/>
  <c r="AG3422" i="9"/>
  <c r="AG3423" i="9"/>
  <c r="AG3424" i="9"/>
  <c r="AG3425" i="9"/>
  <c r="AG3426" i="9"/>
  <c r="AG3427" i="9"/>
  <c r="AG3428" i="9"/>
  <c r="AG3429" i="9"/>
  <c r="AG3430" i="9"/>
  <c r="AG3431" i="9"/>
  <c r="AG3432" i="9"/>
  <c r="AG3433" i="9"/>
  <c r="AG3434" i="9"/>
  <c r="AG3435" i="9"/>
  <c r="AG3436" i="9"/>
  <c r="AG3437" i="9"/>
  <c r="AG3438" i="9"/>
  <c r="AG3439" i="9"/>
  <c r="AG3440" i="9"/>
  <c r="AG3441" i="9"/>
  <c r="AG3442" i="9"/>
  <c r="AG3443" i="9"/>
  <c r="AG3444" i="9"/>
  <c r="AG3445" i="9"/>
  <c r="AG3446" i="9"/>
  <c r="AG3447" i="9"/>
  <c r="AG3448" i="9"/>
  <c r="AG3449" i="9"/>
  <c r="AG3450" i="9"/>
  <c r="AG3451" i="9"/>
  <c r="AG3452" i="9"/>
  <c r="AG3453" i="9"/>
  <c r="AG3454" i="9"/>
  <c r="AG3455" i="9"/>
  <c r="AG3456" i="9"/>
  <c r="AG3457" i="9"/>
  <c r="AG3458" i="9"/>
  <c r="AG3459" i="9"/>
  <c r="AG3460" i="9"/>
  <c r="AG3461" i="9"/>
  <c r="AG3462" i="9"/>
  <c r="AG3463" i="9"/>
  <c r="AG3464" i="9"/>
  <c r="AG3465" i="9"/>
  <c r="AG3466" i="9"/>
  <c r="AG3467" i="9"/>
  <c r="AG3468" i="9"/>
  <c r="AG3469" i="9"/>
  <c r="AG3470" i="9"/>
  <c r="AG3471" i="9"/>
  <c r="AG3472" i="9"/>
  <c r="AG3473" i="9"/>
  <c r="AG3474" i="9"/>
  <c r="AG3475" i="9"/>
  <c r="AG3476" i="9"/>
  <c r="AG3477" i="9"/>
  <c r="AG3478" i="9"/>
  <c r="AG3479" i="9"/>
  <c r="AG3480" i="9"/>
  <c r="AG3481" i="9"/>
  <c r="AG3482" i="9"/>
  <c r="AG3483" i="9"/>
  <c r="AG3484" i="9"/>
  <c r="AG3485" i="9"/>
  <c r="AG3486" i="9"/>
  <c r="AG3487" i="9"/>
  <c r="AG3488" i="9"/>
  <c r="AG3489" i="9"/>
  <c r="AG3490" i="9"/>
  <c r="AG3491" i="9"/>
  <c r="AG3492" i="9"/>
  <c r="AG3493" i="9"/>
  <c r="AG3494" i="9"/>
  <c r="AG3495" i="9"/>
  <c r="AG3496" i="9"/>
  <c r="AG3497" i="9"/>
  <c r="AG3498" i="9"/>
  <c r="AG3499" i="9"/>
  <c r="AG3500" i="9"/>
  <c r="AG3501" i="9"/>
  <c r="AG3502" i="9"/>
  <c r="AG3503" i="9"/>
  <c r="AG3504" i="9"/>
  <c r="AG3505" i="9"/>
  <c r="AG3506" i="9"/>
  <c r="AG3507" i="9"/>
  <c r="AG3508" i="9"/>
  <c r="AG3509" i="9"/>
  <c r="AG3510" i="9"/>
  <c r="AG3511" i="9"/>
  <c r="AG3512" i="9"/>
  <c r="AG3513" i="9"/>
  <c r="AG3514" i="9"/>
  <c r="AG3515" i="9"/>
  <c r="AG3516" i="9"/>
  <c r="AG3517" i="9"/>
  <c r="AG3518" i="9"/>
  <c r="AG3519" i="9"/>
  <c r="AG3520" i="9"/>
  <c r="AG3521" i="9"/>
  <c r="AG3522" i="9"/>
  <c r="AG3523" i="9"/>
  <c r="AG3524" i="9"/>
  <c r="AG3525" i="9"/>
  <c r="AG3526" i="9"/>
  <c r="AG3527" i="9"/>
  <c r="AG3528" i="9"/>
  <c r="AG3529" i="9"/>
  <c r="AG3530" i="9"/>
  <c r="AG3531" i="9"/>
  <c r="AG3532" i="9"/>
  <c r="AG3533" i="9"/>
  <c r="AG3534" i="9"/>
  <c r="AG3535" i="9"/>
  <c r="AG3536" i="9"/>
  <c r="AG3537" i="9"/>
  <c r="AG3538" i="9"/>
  <c r="AG3539" i="9"/>
  <c r="AG3540" i="9"/>
  <c r="AG3541" i="9"/>
  <c r="AG3542" i="9"/>
  <c r="AG3543" i="9"/>
  <c r="AG3544" i="9"/>
  <c r="AG3545" i="9"/>
  <c r="AG3546" i="9"/>
  <c r="AG3547" i="9"/>
  <c r="AG3548" i="9"/>
  <c r="AG3549" i="9"/>
  <c r="AG3550" i="9"/>
  <c r="AG3551" i="9"/>
  <c r="AG3552" i="9"/>
  <c r="AG3553" i="9"/>
  <c r="AG3554" i="9"/>
  <c r="AG3555" i="9"/>
  <c r="AG3556" i="9"/>
  <c r="AG3557" i="9"/>
  <c r="AG3558" i="9"/>
  <c r="AG3559" i="9"/>
  <c r="AG3560" i="9"/>
  <c r="AG3561" i="9"/>
  <c r="AG3562" i="9"/>
  <c r="AG3563" i="9"/>
  <c r="AG3564" i="9"/>
  <c r="AG3565" i="9"/>
  <c r="AG3566" i="9"/>
  <c r="AG3567" i="9"/>
  <c r="AG3568" i="9"/>
  <c r="AG3569" i="9"/>
  <c r="AG3570" i="9"/>
  <c r="AG3571" i="9"/>
  <c r="AG3572" i="9"/>
  <c r="AG3573" i="9"/>
  <c r="AG3574" i="9"/>
  <c r="AG3575" i="9"/>
  <c r="AG3576" i="9"/>
  <c r="AG3577" i="9"/>
  <c r="AG3578" i="9"/>
  <c r="AG3579" i="9"/>
  <c r="AG3580" i="9"/>
  <c r="AG3581" i="9"/>
  <c r="AG3582" i="9"/>
  <c r="AG3583" i="9"/>
  <c r="AG3584" i="9"/>
  <c r="AG3585" i="9"/>
  <c r="AG3586" i="9"/>
  <c r="AG3587" i="9"/>
  <c r="AG3588" i="9"/>
  <c r="AG3589" i="9"/>
  <c r="AG3590" i="9"/>
  <c r="AG3591" i="9"/>
  <c r="AG3592" i="9"/>
  <c r="AG3593" i="9"/>
  <c r="AG3594" i="9"/>
  <c r="AG4150" i="9"/>
  <c r="AG4151" i="9"/>
  <c r="AG4152" i="9"/>
  <c r="AG4153" i="9"/>
  <c r="AG4154" i="9"/>
  <c r="AG4155" i="9"/>
  <c r="AH4156" i="9"/>
  <c r="AH4157" i="9"/>
  <c r="AH3595" i="9"/>
  <c r="AH3596" i="9"/>
  <c r="AH3597" i="9"/>
  <c r="AH3598" i="9"/>
  <c r="AH3599" i="9"/>
  <c r="AH3600" i="9"/>
  <c r="AH3601" i="9"/>
  <c r="AH3602" i="9"/>
  <c r="AH3603" i="9"/>
  <c r="AH3604" i="9"/>
  <c r="AH3605" i="9"/>
  <c r="AH3606" i="9"/>
  <c r="AH3607" i="9"/>
  <c r="AH3608" i="9"/>
  <c r="AH3609" i="9"/>
  <c r="AH3610" i="9"/>
  <c r="AH3611" i="9"/>
  <c r="AH3612" i="9"/>
  <c r="AH3613" i="9"/>
  <c r="AH3614" i="9"/>
  <c r="AH3615" i="9"/>
  <c r="AH3616" i="9"/>
  <c r="AH3617" i="9"/>
  <c r="AH3618" i="9"/>
  <c r="AH3619" i="9"/>
  <c r="AH3620" i="9"/>
  <c r="AH3621" i="9"/>
  <c r="AH3622" i="9"/>
  <c r="AH3623" i="9"/>
  <c r="AH3624" i="9"/>
  <c r="AH3625" i="9"/>
  <c r="AH3626" i="9"/>
  <c r="AH3627" i="9"/>
  <c r="AH3628" i="9"/>
  <c r="AH3629" i="9"/>
  <c r="AH3630" i="9"/>
  <c r="AH3631" i="9"/>
  <c r="AH3632" i="9"/>
  <c r="AH3633" i="9"/>
  <c r="AH3634" i="9"/>
  <c r="AH3635" i="9"/>
  <c r="AH3636" i="9"/>
  <c r="AH3637" i="9"/>
  <c r="AH3638" i="9"/>
  <c r="AH3639" i="9"/>
  <c r="AH3640" i="9"/>
  <c r="AH3641" i="9"/>
  <c r="AH3642" i="9"/>
  <c r="AH3643" i="9"/>
  <c r="AH3644" i="9"/>
  <c r="AH3645" i="9"/>
  <c r="AH3646" i="9"/>
  <c r="AH3647" i="9"/>
  <c r="AH3648" i="9"/>
  <c r="AH3649" i="9"/>
  <c r="AH3650" i="9"/>
  <c r="AH3651" i="9"/>
  <c r="AH3652" i="9"/>
  <c r="AH3653" i="9"/>
  <c r="AH3654" i="9"/>
  <c r="AH3655" i="9"/>
  <c r="AH3656" i="9"/>
  <c r="AH3657" i="9"/>
  <c r="AH3658" i="9"/>
  <c r="AH3659" i="9"/>
  <c r="AH3660" i="9"/>
  <c r="AH3661" i="9"/>
  <c r="AH3662" i="9"/>
  <c r="AH3663" i="9"/>
  <c r="AH3664" i="9"/>
  <c r="AH3665" i="9"/>
  <c r="AH3666" i="9"/>
  <c r="AH3667" i="9"/>
  <c r="AH3668" i="9"/>
  <c r="AH3669" i="9"/>
  <c r="AH3670" i="9"/>
  <c r="AH3671" i="9"/>
  <c r="AH3672" i="9"/>
  <c r="AH3673" i="9"/>
  <c r="AH3674" i="9"/>
  <c r="AH3675" i="9"/>
  <c r="AH3676" i="9"/>
  <c r="AH3677" i="9"/>
  <c r="AH3678" i="9"/>
  <c r="AH3679" i="9"/>
  <c r="AH3680" i="9"/>
  <c r="AH3681" i="9"/>
  <c r="AH3682" i="9"/>
  <c r="AH3683" i="9"/>
  <c r="AH3684" i="9"/>
  <c r="AH3685" i="9"/>
  <c r="AH3686" i="9"/>
  <c r="AH3687" i="9"/>
  <c r="AH3688" i="9"/>
  <c r="AH3689" i="9"/>
  <c r="AH3690" i="9"/>
  <c r="AH3691" i="9"/>
  <c r="AH3692" i="9"/>
  <c r="AH3693" i="9"/>
  <c r="AH4158" i="9"/>
  <c r="AH4159" i="9"/>
  <c r="AH4160" i="9"/>
  <c r="AH4161" i="9"/>
  <c r="AH4162" i="9"/>
  <c r="AH4163" i="9"/>
  <c r="AH4164" i="9"/>
  <c r="AH4165" i="9"/>
  <c r="AH4166" i="9"/>
  <c r="AH4167" i="9"/>
  <c r="AH4168" i="9"/>
  <c r="AH4169" i="9"/>
  <c r="AH4170" i="9"/>
  <c r="AH4171" i="9"/>
  <c r="AH4172" i="9"/>
  <c r="AH4173" i="9"/>
  <c r="AH4174" i="9"/>
  <c r="AH4175" i="9"/>
  <c r="AH4176" i="9"/>
  <c r="AH4177" i="9"/>
  <c r="AH4178" i="9"/>
  <c r="AH4179" i="9"/>
  <c r="AH4180" i="9"/>
  <c r="AH4181" i="9"/>
  <c r="AH4182" i="9"/>
  <c r="AH3694" i="9"/>
  <c r="AH3695" i="9"/>
  <c r="AH4183" i="9"/>
  <c r="AH4681" i="9"/>
  <c r="AH4682" i="9"/>
  <c r="AH4683" i="9"/>
  <c r="AH4684" i="9"/>
  <c r="AH4685" i="9"/>
  <c r="AH4686" i="9"/>
  <c r="AH4662" i="9"/>
  <c r="AH4639" i="9"/>
  <c r="AH4663" i="9"/>
  <c r="AH4664" i="9"/>
  <c r="AH4665" i="9"/>
  <c r="AH4666" i="9"/>
  <c r="AH4667" i="9"/>
  <c r="AH4668" i="9"/>
  <c r="AH4669" i="9"/>
  <c r="AH4670" i="9"/>
  <c r="AH4671" i="9"/>
  <c r="AH4672" i="9"/>
  <c r="AH4673" i="9"/>
  <c r="AH4674" i="9"/>
  <c r="AH4675" i="9"/>
  <c r="AH4184" i="9"/>
  <c r="AH4185" i="9"/>
  <c r="AH4687" i="9"/>
  <c r="AH4688" i="9"/>
  <c r="AH4689" i="9"/>
  <c r="AH4690" i="9"/>
  <c r="AH4" i="9"/>
  <c r="AH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4186" i="9"/>
  <c r="AH4187" i="9"/>
  <c r="AH4188" i="9"/>
  <c r="AH4189" i="9"/>
  <c r="AH3696" i="9"/>
  <c r="AH3697" i="9"/>
  <c r="AH3698" i="9"/>
  <c r="AH4190" i="9"/>
  <c r="AH4691" i="9"/>
  <c r="AH4692" i="9"/>
  <c r="AH4693" i="9"/>
  <c r="AH4694" i="9"/>
  <c r="AH4695" i="9"/>
  <c r="AH4696" i="9"/>
  <c r="AH4697" i="9"/>
  <c r="AH4698" i="9"/>
  <c r="AH4191" i="9"/>
  <c r="AH4192" i="9"/>
  <c r="AH4193" i="9"/>
  <c r="AH4194" i="9"/>
  <c r="AH4195" i="9"/>
  <c r="AH4196" i="9"/>
  <c r="AH4197" i="9"/>
  <c r="AH4198" i="9"/>
  <c r="AH4199" i="9"/>
  <c r="AH4200" i="9"/>
  <c r="AH4201" i="9"/>
  <c r="AH4202" i="9"/>
  <c r="AH4203" i="9"/>
  <c r="AH4204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AH59" i="9"/>
  <c r="AH60" i="9"/>
  <c r="AH61" i="9"/>
  <c r="AH62" i="9"/>
  <c r="AH63" i="9"/>
  <c r="AH64" i="9"/>
  <c r="AH65" i="9"/>
  <c r="AH66" i="9"/>
  <c r="AH67" i="9"/>
  <c r="AH68" i="9"/>
  <c r="AH69" i="9"/>
  <c r="AH70" i="9"/>
  <c r="AH71" i="9"/>
  <c r="AH72" i="9"/>
  <c r="AH73" i="9"/>
  <c r="AH74" i="9"/>
  <c r="AH75" i="9"/>
  <c r="AH76" i="9"/>
  <c r="AH77" i="9"/>
  <c r="AH78" i="9"/>
  <c r="AH79" i="9"/>
  <c r="AH80" i="9"/>
  <c r="AH81" i="9"/>
  <c r="AH82" i="9"/>
  <c r="AH83" i="9"/>
  <c r="AH84" i="9"/>
  <c r="AH85" i="9"/>
  <c r="AH86" i="9"/>
  <c r="AH87" i="9"/>
  <c r="AH88" i="9"/>
  <c r="AH89" i="9"/>
  <c r="AH90" i="9"/>
  <c r="AH91" i="9"/>
  <c r="AH92" i="9"/>
  <c r="AH93" i="9"/>
  <c r="AH94" i="9"/>
  <c r="AH95" i="9"/>
  <c r="AH96" i="9"/>
  <c r="AH97" i="9"/>
  <c r="AH98" i="9"/>
  <c r="AH99" i="9"/>
  <c r="AH100" i="9"/>
  <c r="AH101" i="9"/>
  <c r="AH102" i="9"/>
  <c r="AH103" i="9"/>
  <c r="AH104" i="9"/>
  <c r="AH105" i="9"/>
  <c r="AH106" i="9"/>
  <c r="AH107" i="9"/>
  <c r="AH108" i="9"/>
  <c r="AH109" i="9"/>
  <c r="AH110" i="9"/>
  <c r="AH111" i="9"/>
  <c r="AH112" i="9"/>
  <c r="AH113" i="9"/>
  <c r="AH114" i="9"/>
  <c r="AH115" i="9"/>
  <c r="AH116" i="9"/>
  <c r="AH117" i="9"/>
  <c r="AH118" i="9"/>
  <c r="AH119" i="9"/>
  <c r="AH120" i="9"/>
  <c r="AH121" i="9"/>
  <c r="AH122" i="9"/>
  <c r="AH123" i="9"/>
  <c r="AH124" i="9"/>
  <c r="AH125" i="9"/>
  <c r="AH126" i="9"/>
  <c r="AH127" i="9"/>
  <c r="AH128" i="9"/>
  <c r="AH129" i="9"/>
  <c r="AH130" i="9"/>
  <c r="AH131" i="9"/>
  <c r="AH132" i="9"/>
  <c r="AH133" i="9"/>
  <c r="AH134" i="9"/>
  <c r="AH135" i="9"/>
  <c r="AH136" i="9"/>
  <c r="AH137" i="9"/>
  <c r="AH138" i="9"/>
  <c r="AH139" i="9"/>
  <c r="AH140" i="9"/>
  <c r="AH141" i="9"/>
  <c r="AH142" i="9"/>
  <c r="AH143" i="9"/>
  <c r="AH144" i="9"/>
  <c r="AH145" i="9"/>
  <c r="AH146" i="9"/>
  <c r="AH147" i="9"/>
  <c r="AH148" i="9"/>
  <c r="AH149" i="9"/>
  <c r="AH150" i="9"/>
  <c r="AH151" i="9"/>
  <c r="AH152" i="9"/>
  <c r="AH153" i="9"/>
  <c r="AH154" i="9"/>
  <c r="AH155" i="9"/>
  <c r="AH156" i="9"/>
  <c r="AH157" i="9"/>
  <c r="AH158" i="9"/>
  <c r="AH159" i="9"/>
  <c r="AH160" i="9"/>
  <c r="AH161" i="9"/>
  <c r="AH162" i="9"/>
  <c r="AH163" i="9"/>
  <c r="AH164" i="9"/>
  <c r="AH165" i="9"/>
  <c r="AH166" i="9"/>
  <c r="AH167" i="9"/>
  <c r="AH168" i="9"/>
  <c r="AH169" i="9"/>
  <c r="AH170" i="9"/>
  <c r="AH171" i="9"/>
  <c r="AH172" i="9"/>
  <c r="AH173" i="9"/>
  <c r="AH174" i="9"/>
  <c r="AH175" i="9"/>
  <c r="AH176" i="9"/>
  <c r="AH177" i="9"/>
  <c r="AH178" i="9"/>
  <c r="AH179" i="9"/>
  <c r="AH180" i="9"/>
  <c r="AH181" i="9"/>
  <c r="AH182" i="9"/>
  <c r="AH183" i="9"/>
  <c r="AH184" i="9"/>
  <c r="AH185" i="9"/>
  <c r="AH4205" i="9"/>
  <c r="AH4206" i="9"/>
  <c r="AH4207" i="9"/>
  <c r="AH4208" i="9"/>
  <c r="AH4209" i="9"/>
  <c r="AH4210" i="9"/>
  <c r="AH4211" i="9"/>
  <c r="AH4212" i="9"/>
  <c r="AH4213" i="9"/>
  <c r="AH4214" i="9"/>
  <c r="AH4215" i="9"/>
  <c r="AH4216" i="9"/>
  <c r="AH4217" i="9"/>
  <c r="AH4218" i="9"/>
  <c r="AH4219" i="9"/>
  <c r="AH4220" i="9"/>
  <c r="AH4221" i="9"/>
  <c r="AH3699" i="9"/>
  <c r="AH3700" i="9"/>
  <c r="AH3701" i="9"/>
  <c r="AH3702" i="9"/>
  <c r="AH3703" i="9"/>
  <c r="AH3704" i="9"/>
  <c r="AH3705" i="9"/>
  <c r="AH3706" i="9"/>
  <c r="AH3707" i="9"/>
  <c r="AH3708" i="9"/>
  <c r="AH3709" i="9"/>
  <c r="AH3710" i="9"/>
  <c r="AH3711" i="9"/>
  <c r="AH3712" i="9"/>
  <c r="AH3713" i="9"/>
  <c r="AH3714" i="9"/>
  <c r="AH3715" i="9"/>
  <c r="AH3716" i="9"/>
  <c r="AH3717" i="9"/>
  <c r="AH3718" i="9"/>
  <c r="AH3719" i="9"/>
  <c r="AH3720" i="9"/>
  <c r="AH3721" i="9"/>
  <c r="AH3722" i="9"/>
  <c r="AH3723" i="9"/>
  <c r="AH3724" i="9"/>
  <c r="AH3725" i="9"/>
  <c r="AH3726" i="9"/>
  <c r="AH3727" i="9"/>
  <c r="AH3728" i="9"/>
  <c r="AH3729" i="9"/>
  <c r="AH3730" i="9"/>
  <c r="AH3731" i="9"/>
  <c r="AH3732" i="9"/>
  <c r="AH3733" i="9"/>
  <c r="AH3734" i="9"/>
  <c r="AH3735" i="9"/>
  <c r="AH3736" i="9"/>
  <c r="AH3737" i="9"/>
  <c r="AH3738" i="9"/>
  <c r="AH3739" i="9"/>
  <c r="AH3740" i="9"/>
  <c r="AH3741" i="9"/>
  <c r="AH3742" i="9"/>
  <c r="AH3743" i="9"/>
  <c r="AH3744" i="9"/>
  <c r="AH3745" i="9"/>
  <c r="AH3746" i="9"/>
  <c r="AH3747" i="9"/>
  <c r="AH3748" i="9"/>
  <c r="AH3749" i="9"/>
  <c r="AH3750" i="9"/>
  <c r="AH3751" i="9"/>
  <c r="AH3752" i="9"/>
  <c r="AH3753" i="9"/>
  <c r="AH3754" i="9"/>
  <c r="AH3755" i="9"/>
  <c r="AH3756" i="9"/>
  <c r="AH3757" i="9"/>
  <c r="AH3758" i="9"/>
  <c r="AH3759" i="9"/>
  <c r="AH3760" i="9"/>
  <c r="AH3761" i="9"/>
  <c r="AH3762" i="9"/>
  <c r="AH3763" i="9"/>
  <c r="AH3764" i="9"/>
  <c r="AH3765" i="9"/>
  <c r="AH3766" i="9"/>
  <c r="AH3767" i="9"/>
  <c r="AH3768" i="9"/>
  <c r="AH3769" i="9"/>
  <c r="AH3770" i="9"/>
  <c r="AH3771" i="9"/>
  <c r="AH3772" i="9"/>
  <c r="AH3773" i="9"/>
  <c r="AH3774" i="9"/>
  <c r="AH3775" i="9"/>
  <c r="AH3776" i="9"/>
  <c r="AH3777" i="9"/>
  <c r="AH3778" i="9"/>
  <c r="AH3779" i="9"/>
  <c r="AH3780" i="9"/>
  <c r="AH3781" i="9"/>
  <c r="AH3782" i="9"/>
  <c r="AH3783" i="9"/>
  <c r="AH3784" i="9"/>
  <c r="AH4222" i="9"/>
  <c r="AH4699" i="9"/>
  <c r="AH4700" i="9"/>
  <c r="AH4223" i="9"/>
  <c r="AH4224" i="9"/>
  <c r="AH4225" i="9"/>
  <c r="AH4226" i="9"/>
  <c r="AH4227" i="9"/>
  <c r="AH4228" i="9"/>
  <c r="AH4229" i="9"/>
  <c r="AH4230" i="9"/>
  <c r="AH3785" i="9"/>
  <c r="AH3786" i="9"/>
  <c r="AH3787" i="9"/>
  <c r="AH3788" i="9"/>
  <c r="AH3789" i="9"/>
  <c r="AH3790" i="9"/>
  <c r="AH3791" i="9"/>
  <c r="AH3792" i="9"/>
  <c r="AH3793" i="9"/>
  <c r="AH3794" i="9"/>
  <c r="AH3795" i="9"/>
  <c r="AH3796" i="9"/>
  <c r="AH3797" i="9"/>
  <c r="AH3798" i="9"/>
  <c r="AH4701" i="9"/>
  <c r="AH4702" i="9"/>
  <c r="AH4703" i="9"/>
  <c r="AH4704" i="9"/>
  <c r="AH4705" i="9"/>
  <c r="AH4706" i="9"/>
  <c r="AH4707" i="9"/>
  <c r="AH4708" i="9"/>
  <c r="AH4709" i="9"/>
  <c r="AH4710" i="9"/>
  <c r="AH4711" i="9"/>
  <c r="AH4712" i="9"/>
  <c r="AH4713" i="9"/>
  <c r="AH4714" i="9"/>
  <c r="AH4715" i="9"/>
  <c r="AH4716" i="9"/>
  <c r="AH4717" i="9"/>
  <c r="AH4718" i="9"/>
  <c r="AH4719" i="9"/>
  <c r="AH4720" i="9"/>
  <c r="AH4721" i="9"/>
  <c r="AH4722" i="9"/>
  <c r="AH4723" i="9"/>
  <c r="AH4724" i="9"/>
  <c r="AH4725" i="9"/>
  <c r="AH4726" i="9"/>
  <c r="AH4727" i="9"/>
  <c r="AH4728" i="9"/>
  <c r="AH4729" i="9"/>
  <c r="AH4730" i="9"/>
  <c r="AH4231" i="9"/>
  <c r="AH4232" i="9"/>
  <c r="AH4233" i="9"/>
  <c r="AH4234" i="9"/>
  <c r="AH4235" i="9"/>
  <c r="AH4236" i="9"/>
  <c r="AH4237" i="9"/>
  <c r="AH4238" i="9"/>
  <c r="AH4239" i="9"/>
  <c r="AH4240" i="9"/>
  <c r="AH4241" i="9"/>
  <c r="AH4242" i="9"/>
  <c r="AH4243" i="9"/>
  <c r="AH4244" i="9"/>
  <c r="AH4245" i="9"/>
  <c r="AH4246" i="9"/>
  <c r="AH4247" i="9"/>
  <c r="AH4248" i="9"/>
  <c r="AH4249" i="9"/>
  <c r="AH4250" i="9"/>
  <c r="AH4251" i="9"/>
  <c r="AH4252" i="9"/>
  <c r="AH4253" i="9"/>
  <c r="AH4254" i="9"/>
  <c r="AH4255" i="9"/>
  <c r="AH4256" i="9"/>
  <c r="AH4257" i="9"/>
  <c r="AH4258" i="9"/>
  <c r="AH4259" i="9"/>
  <c r="AH4260" i="9"/>
  <c r="AH4261" i="9"/>
  <c r="AH4262" i="9"/>
  <c r="AH4263" i="9"/>
  <c r="AH4264" i="9"/>
  <c r="AH4265" i="9"/>
  <c r="AH4266" i="9"/>
  <c r="AH4267" i="9"/>
  <c r="AH4268" i="9"/>
  <c r="AH4269" i="9"/>
  <c r="AH4270" i="9"/>
  <c r="AH4271" i="9"/>
  <c r="AH4272" i="9"/>
  <c r="AH4273" i="9"/>
  <c r="AH4274" i="9"/>
  <c r="AH4275" i="9"/>
  <c r="AH4276" i="9"/>
  <c r="AH4277" i="9"/>
  <c r="AH4278" i="9"/>
  <c r="AH4279" i="9"/>
  <c r="AH4280" i="9"/>
  <c r="AH4281" i="9"/>
  <c r="AH4282" i="9"/>
  <c r="AH4283" i="9"/>
  <c r="AH4284" i="9"/>
  <c r="AH4285" i="9"/>
  <c r="AH4286" i="9"/>
  <c r="AH4287" i="9"/>
  <c r="AH4288" i="9"/>
  <c r="AH4289" i="9"/>
  <c r="AH4290" i="9"/>
  <c r="AH4291" i="9"/>
  <c r="AH4292" i="9"/>
  <c r="AH4293" i="9"/>
  <c r="AH4294" i="9"/>
  <c r="AH4295" i="9"/>
  <c r="AH4296" i="9"/>
  <c r="AH4297" i="9"/>
  <c r="AH4298" i="9"/>
  <c r="AH4299" i="9"/>
  <c r="AH4300" i="9"/>
  <c r="AH4301" i="9"/>
  <c r="AH4302" i="9"/>
  <c r="AH4303" i="9"/>
  <c r="AH4304" i="9"/>
  <c r="AH4305" i="9"/>
  <c r="AH4306" i="9"/>
  <c r="AH4307" i="9"/>
  <c r="AH4308" i="9"/>
  <c r="AH4309" i="9"/>
  <c r="AH4310" i="9"/>
  <c r="AH4311" i="9"/>
  <c r="AH4312" i="9"/>
  <c r="AH4313" i="9"/>
  <c r="AH4314" i="9"/>
  <c r="AH4315" i="9"/>
  <c r="AH4316" i="9"/>
  <c r="AH4317" i="9"/>
  <c r="AH4318" i="9"/>
  <c r="AH4319" i="9"/>
  <c r="AH4320" i="9"/>
  <c r="AH4321" i="9"/>
  <c r="AH4322" i="9"/>
  <c r="AH4323" i="9"/>
  <c r="AH4324" i="9"/>
  <c r="AH4325" i="9"/>
  <c r="AH4326" i="9"/>
  <c r="AH4327" i="9"/>
  <c r="AH4328" i="9"/>
  <c r="AH4329" i="9"/>
  <c r="AH4330" i="9"/>
  <c r="AH4331" i="9"/>
  <c r="AH4332" i="9"/>
  <c r="AH4333" i="9"/>
  <c r="AH4334" i="9"/>
  <c r="AH4335" i="9"/>
  <c r="AH4336" i="9"/>
  <c r="AH4337" i="9"/>
  <c r="AH4338" i="9"/>
  <c r="AH4339" i="9"/>
  <c r="AH4340" i="9"/>
  <c r="AH4341" i="9"/>
  <c r="AH4342" i="9"/>
  <c r="AH4343" i="9"/>
  <c r="AH4344" i="9"/>
  <c r="AH4345" i="9"/>
  <c r="AH4346" i="9"/>
  <c r="AH4347" i="9"/>
  <c r="AH4348" i="9"/>
  <c r="AH4349" i="9"/>
  <c r="AH4350" i="9"/>
  <c r="AH4351" i="9"/>
  <c r="AH4352" i="9"/>
  <c r="AH4353" i="9"/>
  <c r="AH4354" i="9"/>
  <c r="AH4355" i="9"/>
  <c r="AH4356" i="9"/>
  <c r="AH4357" i="9"/>
  <c r="AH4358" i="9"/>
  <c r="AH4359" i="9"/>
  <c r="AH4360" i="9"/>
  <c r="AH4361" i="9"/>
  <c r="AH4362" i="9"/>
  <c r="AH4363" i="9"/>
  <c r="AH4364" i="9"/>
  <c r="AH4365" i="9"/>
  <c r="AH4366" i="9"/>
  <c r="AH4367" i="9"/>
  <c r="AH4368" i="9"/>
  <c r="AH4369" i="9"/>
  <c r="AH4370" i="9"/>
  <c r="AH4371" i="9"/>
  <c r="AH4372" i="9"/>
  <c r="AH4373" i="9"/>
  <c r="AH4374" i="9"/>
  <c r="AH4375" i="9"/>
  <c r="AH4376" i="9"/>
  <c r="AH4377" i="9"/>
  <c r="AH4378" i="9"/>
  <c r="AH4379" i="9"/>
  <c r="AH4380" i="9"/>
  <c r="AH4381" i="9"/>
  <c r="AH4382" i="9"/>
  <c r="AH4383" i="9"/>
  <c r="AH4384" i="9"/>
  <c r="AH4385" i="9"/>
  <c r="AH4386" i="9"/>
  <c r="AH4387" i="9"/>
  <c r="AH4388" i="9"/>
  <c r="AH4389" i="9"/>
  <c r="AH4390" i="9"/>
  <c r="AH4676" i="9"/>
  <c r="AH4677" i="9"/>
  <c r="AH4678" i="9"/>
  <c r="AH4391" i="9"/>
  <c r="AH4392" i="9"/>
  <c r="AH4393" i="9"/>
  <c r="AH4394" i="9"/>
  <c r="AH4395" i="9"/>
  <c r="AH4396" i="9"/>
  <c r="AH4397" i="9"/>
  <c r="AH4398" i="9"/>
  <c r="AH4399" i="9"/>
  <c r="AH4400" i="9"/>
  <c r="AH4401" i="9"/>
  <c r="AH4402" i="9"/>
  <c r="AH4403" i="9"/>
  <c r="AH186" i="9"/>
  <c r="AH187" i="9"/>
  <c r="AH188" i="9"/>
  <c r="AH189" i="9"/>
  <c r="AH190" i="9"/>
  <c r="AH191" i="9"/>
  <c r="AH192" i="9"/>
  <c r="AH193" i="9"/>
  <c r="AH194" i="9"/>
  <c r="AH195" i="9"/>
  <c r="AH196" i="9"/>
  <c r="AH197" i="9"/>
  <c r="AH198" i="9"/>
  <c r="AH199" i="9"/>
  <c r="AH200" i="9"/>
  <c r="AH201" i="9"/>
  <c r="AH202" i="9"/>
  <c r="AH203" i="9"/>
  <c r="AH204" i="9"/>
  <c r="AH205" i="9"/>
  <c r="AH206" i="9"/>
  <c r="AH207" i="9"/>
  <c r="AH208" i="9"/>
  <c r="AH209" i="9"/>
  <c r="AH210" i="9"/>
  <c r="AH211" i="9"/>
  <c r="AH212" i="9"/>
  <c r="AH213" i="9"/>
  <c r="AH214" i="9"/>
  <c r="AH215" i="9"/>
  <c r="AH216" i="9"/>
  <c r="AH217" i="9"/>
  <c r="AH218" i="9"/>
  <c r="AH219" i="9"/>
  <c r="AH220" i="9"/>
  <c r="AH221" i="9"/>
  <c r="AH222" i="9"/>
  <c r="AH223" i="9"/>
  <c r="AH224" i="9"/>
  <c r="AH225" i="9"/>
  <c r="AH226" i="9"/>
  <c r="AH227" i="9"/>
  <c r="AH228" i="9"/>
  <c r="AH229" i="9"/>
  <c r="AH230" i="9"/>
  <c r="AH231" i="9"/>
  <c r="AH232" i="9"/>
  <c r="AH233" i="9"/>
  <c r="AH234" i="9"/>
  <c r="AH235" i="9"/>
  <c r="AH236" i="9"/>
  <c r="AH237" i="9"/>
  <c r="AH238" i="9"/>
  <c r="AH239" i="9"/>
  <c r="AH240" i="9"/>
  <c r="AH241" i="9"/>
  <c r="AH242" i="9"/>
  <c r="AH243" i="9"/>
  <c r="AH244" i="9"/>
  <c r="AH245" i="9"/>
  <c r="AH246" i="9"/>
  <c r="AH247" i="9"/>
  <c r="AH248" i="9"/>
  <c r="AH249" i="9"/>
  <c r="AH250" i="9"/>
  <c r="AH251" i="9"/>
  <c r="AH252" i="9"/>
  <c r="AH253" i="9"/>
  <c r="AH254" i="9"/>
  <c r="AH255" i="9"/>
  <c r="AH256" i="9"/>
  <c r="AH257" i="9"/>
  <c r="AH258" i="9"/>
  <c r="AH259" i="9"/>
  <c r="AH260" i="9"/>
  <c r="AH261" i="9"/>
  <c r="AH262" i="9"/>
  <c r="AH263" i="9"/>
  <c r="AH264" i="9"/>
  <c r="AH265" i="9"/>
  <c r="AH266" i="9"/>
  <c r="AH267" i="9"/>
  <c r="AH268" i="9"/>
  <c r="AH269" i="9"/>
  <c r="AH270" i="9"/>
  <c r="AH271" i="9"/>
  <c r="AH272" i="9"/>
  <c r="AH273" i="9"/>
  <c r="AH274" i="9"/>
  <c r="AH275" i="9"/>
  <c r="AH276" i="9"/>
  <c r="AH277" i="9"/>
  <c r="AH278" i="9"/>
  <c r="AH279" i="9"/>
  <c r="AH280" i="9"/>
  <c r="AH281" i="9"/>
  <c r="AH282" i="9"/>
  <c r="AH283" i="9"/>
  <c r="AH284" i="9"/>
  <c r="AH285" i="9"/>
  <c r="AH286" i="9"/>
  <c r="AH287" i="9"/>
  <c r="AH288" i="9"/>
  <c r="AH289" i="9"/>
  <c r="AH290" i="9"/>
  <c r="AH291" i="9"/>
  <c r="AH292" i="9"/>
  <c r="AH293" i="9"/>
  <c r="AH294" i="9"/>
  <c r="AH295" i="9"/>
  <c r="AH296" i="9"/>
  <c r="AH297" i="9"/>
  <c r="AH298" i="9"/>
  <c r="AH299" i="9"/>
  <c r="AH300" i="9"/>
  <c r="AH301" i="9"/>
  <c r="AH302" i="9"/>
  <c r="AH303" i="9"/>
  <c r="AH304" i="9"/>
  <c r="AH305" i="9"/>
  <c r="AH306" i="9"/>
  <c r="AH307" i="9"/>
  <c r="AH308" i="9"/>
  <c r="AH309" i="9"/>
  <c r="AH310" i="9"/>
  <c r="AH311" i="9"/>
  <c r="AH312" i="9"/>
  <c r="AH313" i="9"/>
  <c r="AH314" i="9"/>
  <c r="AH315" i="9"/>
  <c r="AH316" i="9"/>
  <c r="AH317" i="9"/>
  <c r="AH318" i="9"/>
  <c r="AH319" i="9"/>
  <c r="AH320" i="9"/>
  <c r="AH321" i="9"/>
  <c r="AH322" i="9"/>
  <c r="AH323" i="9"/>
  <c r="AH324" i="9"/>
  <c r="AH325" i="9"/>
  <c r="AH326" i="9"/>
  <c r="AH327" i="9"/>
  <c r="AH328" i="9"/>
  <c r="AH329" i="9"/>
  <c r="AH330" i="9"/>
  <c r="AH331" i="9"/>
  <c r="AH332" i="9"/>
  <c r="AH333" i="9"/>
  <c r="AH334" i="9"/>
  <c r="AH335" i="9"/>
  <c r="AH336" i="9"/>
  <c r="AH337" i="9"/>
  <c r="AH338" i="9"/>
  <c r="AH339" i="9"/>
  <c r="AH340" i="9"/>
  <c r="AH341" i="9"/>
  <c r="AH342" i="9"/>
  <c r="AH343" i="9"/>
  <c r="AH344" i="9"/>
  <c r="AH345" i="9"/>
  <c r="AH346" i="9"/>
  <c r="AH347" i="9"/>
  <c r="AH348" i="9"/>
  <c r="AH349" i="9"/>
  <c r="AH350" i="9"/>
  <c r="AH351" i="9"/>
  <c r="AH352" i="9"/>
  <c r="AH353" i="9"/>
  <c r="AH354" i="9"/>
  <c r="AH355" i="9"/>
  <c r="AH356" i="9"/>
  <c r="AH357" i="9"/>
  <c r="AH358" i="9"/>
  <c r="AH359" i="9"/>
  <c r="AH360" i="9"/>
  <c r="AH361" i="9"/>
  <c r="AH362" i="9"/>
  <c r="AH363" i="9"/>
  <c r="AH364" i="9"/>
  <c r="AH365" i="9"/>
  <c r="AH366" i="9"/>
  <c r="AH367" i="9"/>
  <c r="AH368" i="9"/>
  <c r="AH369" i="9"/>
  <c r="AH370" i="9"/>
  <c r="AH371" i="9"/>
  <c r="AH372" i="9"/>
  <c r="AH373" i="9"/>
  <c r="AH374" i="9"/>
  <c r="AH375" i="9"/>
  <c r="AH376" i="9"/>
  <c r="AH377" i="9"/>
  <c r="AH378" i="9"/>
  <c r="AH379" i="9"/>
  <c r="AH380" i="9"/>
  <c r="AH381" i="9"/>
  <c r="AH382" i="9"/>
  <c r="AH383" i="9"/>
  <c r="AH384" i="9"/>
  <c r="AH385" i="9"/>
  <c r="AH386" i="9"/>
  <c r="AH387" i="9"/>
  <c r="AH388" i="9"/>
  <c r="AH389" i="9"/>
  <c r="AH390" i="9"/>
  <c r="AH391" i="9"/>
  <c r="AH392" i="9"/>
  <c r="AH393" i="9"/>
  <c r="AH394" i="9"/>
  <c r="AH395" i="9"/>
  <c r="AH396" i="9"/>
  <c r="AH397" i="9"/>
  <c r="AH398" i="9"/>
  <c r="AH399" i="9"/>
  <c r="AH400" i="9"/>
  <c r="AH401" i="9"/>
  <c r="AH402" i="9"/>
  <c r="AH403" i="9"/>
  <c r="AH404" i="9"/>
  <c r="AH405" i="9"/>
  <c r="AH406" i="9"/>
  <c r="AH407" i="9"/>
  <c r="AH408" i="9"/>
  <c r="AH409" i="9"/>
  <c r="AH410" i="9"/>
  <c r="AH411" i="9"/>
  <c r="AH412" i="9"/>
  <c r="AH413" i="9"/>
  <c r="AH414" i="9"/>
  <c r="AH415" i="9"/>
  <c r="AH416" i="9"/>
  <c r="AH417" i="9"/>
  <c r="AH418" i="9"/>
  <c r="AH419" i="9"/>
  <c r="AH420" i="9"/>
  <c r="AH421" i="9"/>
  <c r="AH422" i="9"/>
  <c r="AH423" i="9"/>
  <c r="AH424" i="9"/>
  <c r="AH425" i="9"/>
  <c r="AH426" i="9"/>
  <c r="AH427" i="9"/>
  <c r="AH428" i="9"/>
  <c r="AH429" i="9"/>
  <c r="AH430" i="9"/>
  <c r="AH431" i="9"/>
  <c r="AH432" i="9"/>
  <c r="AH433" i="9"/>
  <c r="AH434" i="9"/>
  <c r="AH435" i="9"/>
  <c r="AH436" i="9"/>
  <c r="AH437" i="9"/>
  <c r="AH438" i="9"/>
  <c r="AH439" i="9"/>
  <c r="AH440" i="9"/>
  <c r="AH441" i="9"/>
  <c r="AH442" i="9"/>
  <c r="AH443" i="9"/>
  <c r="AH444" i="9"/>
  <c r="AH445" i="9"/>
  <c r="AH446" i="9"/>
  <c r="AH447" i="9"/>
  <c r="AH448" i="9"/>
  <c r="AH449" i="9"/>
  <c r="AH450" i="9"/>
  <c r="AH451" i="9"/>
  <c r="AH452" i="9"/>
  <c r="AH453" i="9"/>
  <c r="AH454" i="9"/>
  <c r="AH455" i="9"/>
  <c r="AH456" i="9"/>
  <c r="AH457" i="9"/>
  <c r="AH458" i="9"/>
  <c r="AH459" i="9"/>
  <c r="AH460" i="9"/>
  <c r="AH461" i="9"/>
  <c r="AH462" i="9"/>
  <c r="AH463" i="9"/>
  <c r="AH464" i="9"/>
  <c r="AH465" i="9"/>
  <c r="AH466" i="9"/>
  <c r="AH467" i="9"/>
  <c r="AH468" i="9"/>
  <c r="AH469" i="9"/>
  <c r="AH470" i="9"/>
  <c r="AH471" i="9"/>
  <c r="AH472" i="9"/>
  <c r="AH473" i="9"/>
  <c r="AH474" i="9"/>
  <c r="AH475" i="9"/>
  <c r="AH476" i="9"/>
  <c r="AH477" i="9"/>
  <c r="AH478" i="9"/>
  <c r="AH479" i="9"/>
  <c r="AH480" i="9"/>
  <c r="AH481" i="9"/>
  <c r="AH482" i="9"/>
  <c r="AH483" i="9"/>
  <c r="AH484" i="9"/>
  <c r="AH485" i="9"/>
  <c r="AH486" i="9"/>
  <c r="AH487" i="9"/>
  <c r="AH488" i="9"/>
  <c r="AH489" i="9"/>
  <c r="AH490" i="9"/>
  <c r="AH491" i="9"/>
  <c r="AH492" i="9"/>
  <c r="AH493" i="9"/>
  <c r="AH494" i="9"/>
  <c r="AH495" i="9"/>
  <c r="AH496" i="9"/>
  <c r="AH497" i="9"/>
  <c r="AH498" i="9"/>
  <c r="AH499" i="9"/>
  <c r="AH500" i="9"/>
  <c r="AH501" i="9"/>
  <c r="AH502" i="9"/>
  <c r="AH503" i="9"/>
  <c r="AH504" i="9"/>
  <c r="AH505" i="9"/>
  <c r="AH506" i="9"/>
  <c r="AH507" i="9"/>
  <c r="AH508" i="9"/>
  <c r="AH509" i="9"/>
  <c r="AH510" i="9"/>
  <c r="AH511" i="9"/>
  <c r="AH512" i="9"/>
  <c r="AH513" i="9"/>
  <c r="AH514" i="9"/>
  <c r="AH515" i="9"/>
  <c r="AH516" i="9"/>
  <c r="AH517" i="9"/>
  <c r="AH518" i="9"/>
  <c r="AH519" i="9"/>
  <c r="AH520" i="9"/>
  <c r="AH521" i="9"/>
  <c r="AH522" i="9"/>
  <c r="AH523" i="9"/>
  <c r="AH524" i="9"/>
  <c r="AH525" i="9"/>
  <c r="AH526" i="9"/>
  <c r="AH527" i="9"/>
  <c r="AH528" i="9"/>
  <c r="AH529" i="9"/>
  <c r="AH530" i="9"/>
  <c r="AH531" i="9"/>
  <c r="AH532" i="9"/>
  <c r="AH533" i="9"/>
  <c r="AH534" i="9"/>
  <c r="AH535" i="9"/>
  <c r="AH536" i="9"/>
  <c r="AH537" i="9"/>
  <c r="AH538" i="9"/>
  <c r="AH539" i="9"/>
  <c r="AH540" i="9"/>
  <c r="AH541" i="9"/>
  <c r="AH542" i="9"/>
  <c r="AH543" i="9"/>
  <c r="AH544" i="9"/>
  <c r="AH545" i="9"/>
  <c r="AH546" i="9"/>
  <c r="AH547" i="9"/>
  <c r="AH548" i="9"/>
  <c r="AH549" i="9"/>
  <c r="AH550" i="9"/>
  <c r="AH551" i="9"/>
  <c r="AH552" i="9"/>
  <c r="AH553" i="9"/>
  <c r="AH554" i="9"/>
  <c r="AH555" i="9"/>
  <c r="AH556" i="9"/>
  <c r="AH557" i="9"/>
  <c r="AH558" i="9"/>
  <c r="AH559" i="9"/>
  <c r="AH560" i="9"/>
  <c r="AH561" i="9"/>
  <c r="AH562" i="9"/>
  <c r="AH563" i="9"/>
  <c r="AH564" i="9"/>
  <c r="AH565" i="9"/>
  <c r="AH566" i="9"/>
  <c r="AH567" i="9"/>
  <c r="AH568" i="9"/>
  <c r="AH569" i="9"/>
  <c r="AH570" i="9"/>
  <c r="AH571" i="9"/>
  <c r="AH572" i="9"/>
  <c r="AH573" i="9"/>
  <c r="AH574" i="9"/>
  <c r="AH575" i="9"/>
  <c r="AH576" i="9"/>
  <c r="AH577" i="9"/>
  <c r="AH578" i="9"/>
  <c r="AH579" i="9"/>
  <c r="AH580" i="9"/>
  <c r="AH581" i="9"/>
  <c r="AH582" i="9"/>
  <c r="AH583" i="9"/>
  <c r="AH584" i="9"/>
  <c r="AH585" i="9"/>
  <c r="AH586" i="9"/>
  <c r="AH587" i="9"/>
  <c r="AH588" i="9"/>
  <c r="AH589" i="9"/>
  <c r="AH590" i="9"/>
  <c r="AH591" i="9"/>
  <c r="AH592" i="9"/>
  <c r="AH593" i="9"/>
  <c r="AH594" i="9"/>
  <c r="AH595" i="9"/>
  <c r="AH596" i="9"/>
  <c r="AH597" i="9"/>
  <c r="AH598" i="9"/>
  <c r="AH599" i="9"/>
  <c r="AH600" i="9"/>
  <c r="AH601" i="9"/>
  <c r="AH602" i="9"/>
  <c r="AH603" i="9"/>
  <c r="AH604" i="9"/>
  <c r="AH605" i="9"/>
  <c r="AH606" i="9"/>
  <c r="AH607" i="9"/>
  <c r="AH608" i="9"/>
  <c r="AH609" i="9"/>
  <c r="AH610" i="9"/>
  <c r="AH611" i="9"/>
  <c r="AH612" i="9"/>
  <c r="AH613" i="9"/>
  <c r="AH614" i="9"/>
  <c r="AH615" i="9"/>
  <c r="AH616" i="9"/>
  <c r="AH617" i="9"/>
  <c r="AH618" i="9"/>
  <c r="AH619" i="9"/>
  <c r="AH620" i="9"/>
  <c r="AH621" i="9"/>
  <c r="AH622" i="9"/>
  <c r="AH623" i="9"/>
  <c r="AH624" i="9"/>
  <c r="AH625" i="9"/>
  <c r="AH626" i="9"/>
  <c r="AH627" i="9"/>
  <c r="AH628" i="9"/>
  <c r="AH629" i="9"/>
  <c r="AH630" i="9"/>
  <c r="AH631" i="9"/>
  <c r="AH632" i="9"/>
  <c r="AH633" i="9"/>
  <c r="AH634" i="9"/>
  <c r="AH635" i="9"/>
  <c r="AH636" i="9"/>
  <c r="AH637" i="9"/>
  <c r="AH638" i="9"/>
  <c r="AH639" i="9"/>
  <c r="AH640" i="9"/>
  <c r="AH641" i="9"/>
  <c r="AH642" i="9"/>
  <c r="AH643" i="9"/>
  <c r="AH644" i="9"/>
  <c r="AH645" i="9"/>
  <c r="AH646" i="9"/>
  <c r="AH647" i="9"/>
  <c r="AH648" i="9"/>
  <c r="AH649" i="9"/>
  <c r="AH650" i="9"/>
  <c r="AH651" i="9"/>
  <c r="AH652" i="9"/>
  <c r="AH653" i="9"/>
  <c r="AH654" i="9"/>
  <c r="AH655" i="9"/>
  <c r="AH656" i="9"/>
  <c r="AH657" i="9"/>
  <c r="AH658" i="9"/>
  <c r="AH659" i="9"/>
  <c r="AH660" i="9"/>
  <c r="AH661" i="9"/>
  <c r="AH662" i="9"/>
  <c r="AH663" i="9"/>
  <c r="AH664" i="9"/>
  <c r="AH665" i="9"/>
  <c r="AH666" i="9"/>
  <c r="AH667" i="9"/>
  <c r="AH668" i="9"/>
  <c r="AH669" i="9"/>
  <c r="AH670" i="9"/>
  <c r="AH671" i="9"/>
  <c r="AH672" i="9"/>
  <c r="AH673" i="9"/>
  <c r="AH674" i="9"/>
  <c r="AH675" i="9"/>
  <c r="AH676" i="9"/>
  <c r="AH677" i="9"/>
  <c r="AH678" i="9"/>
  <c r="AH679" i="9"/>
  <c r="AH680" i="9"/>
  <c r="AH681" i="9"/>
  <c r="AH682" i="9"/>
  <c r="AH683" i="9"/>
  <c r="AH684" i="9"/>
  <c r="AH685" i="9"/>
  <c r="AH686" i="9"/>
  <c r="AH687" i="9"/>
  <c r="AH688" i="9"/>
  <c r="AH689" i="9"/>
  <c r="AH690" i="9"/>
  <c r="AH691" i="9"/>
  <c r="AH692" i="9"/>
  <c r="AH693" i="9"/>
  <c r="AH694" i="9"/>
  <c r="AH695" i="9"/>
  <c r="AH696" i="9"/>
  <c r="AH697" i="9"/>
  <c r="AH698" i="9"/>
  <c r="AH699" i="9"/>
  <c r="AH700" i="9"/>
  <c r="AH701" i="9"/>
  <c r="AH702" i="9"/>
  <c r="AH703" i="9"/>
  <c r="AH704" i="9"/>
  <c r="AH705" i="9"/>
  <c r="AH706" i="9"/>
  <c r="AH707" i="9"/>
  <c r="AH708" i="9"/>
  <c r="AH709" i="9"/>
  <c r="AH710" i="9"/>
  <c r="AH711" i="9"/>
  <c r="AH712" i="9"/>
  <c r="AH713" i="9"/>
  <c r="AH714" i="9"/>
  <c r="AH715" i="9"/>
  <c r="AH716" i="9"/>
  <c r="AH717" i="9"/>
  <c r="AH718" i="9"/>
  <c r="AH719" i="9"/>
  <c r="AH720" i="9"/>
  <c r="AH721" i="9"/>
  <c r="AH722" i="9"/>
  <c r="AH723" i="9"/>
  <c r="AH724" i="9"/>
  <c r="AH725" i="9"/>
  <c r="AH726" i="9"/>
  <c r="AH727" i="9"/>
  <c r="AH728" i="9"/>
  <c r="AH729" i="9"/>
  <c r="AH730" i="9"/>
  <c r="AH731" i="9"/>
  <c r="AH732" i="9"/>
  <c r="AH733" i="9"/>
  <c r="AH734" i="9"/>
  <c r="AH735" i="9"/>
  <c r="AH736" i="9"/>
  <c r="AH737" i="9"/>
  <c r="AH738" i="9"/>
  <c r="AH739" i="9"/>
  <c r="AH740" i="9"/>
  <c r="AH741" i="9"/>
  <c r="AH742" i="9"/>
  <c r="AH743" i="9"/>
  <c r="AH744" i="9"/>
  <c r="AH745" i="9"/>
  <c r="AH746" i="9"/>
  <c r="AH747" i="9"/>
  <c r="AH748" i="9"/>
  <c r="AH749" i="9"/>
  <c r="AH750" i="9"/>
  <c r="AH751" i="9"/>
  <c r="AH752" i="9"/>
  <c r="AH753" i="9"/>
  <c r="AH754" i="9"/>
  <c r="AH755" i="9"/>
  <c r="AH756" i="9"/>
  <c r="AH757" i="9"/>
  <c r="AH758" i="9"/>
  <c r="AH759" i="9"/>
  <c r="AH760" i="9"/>
  <c r="AH761" i="9"/>
  <c r="AH762" i="9"/>
  <c r="AH763" i="9"/>
  <c r="AH764" i="9"/>
  <c r="AH765" i="9"/>
  <c r="AH766" i="9"/>
  <c r="AH767" i="9"/>
  <c r="AH768" i="9"/>
  <c r="AH769" i="9"/>
  <c r="AH770" i="9"/>
  <c r="AH771" i="9"/>
  <c r="AH772" i="9"/>
  <c r="AH773" i="9"/>
  <c r="AH774" i="9"/>
  <c r="AH775" i="9"/>
  <c r="AH776" i="9"/>
  <c r="AH777" i="9"/>
  <c r="AH778" i="9"/>
  <c r="AH779" i="9"/>
  <c r="AH780" i="9"/>
  <c r="AH781" i="9"/>
  <c r="AH782" i="9"/>
  <c r="AH783" i="9"/>
  <c r="AH784" i="9"/>
  <c r="AH785" i="9"/>
  <c r="AH786" i="9"/>
  <c r="AH787" i="9"/>
  <c r="AH788" i="9"/>
  <c r="AH789" i="9"/>
  <c r="AH790" i="9"/>
  <c r="AH791" i="9"/>
  <c r="AH792" i="9"/>
  <c r="AH793" i="9"/>
  <c r="AH794" i="9"/>
  <c r="AH795" i="9"/>
  <c r="AH796" i="9"/>
  <c r="AH797" i="9"/>
  <c r="AH798" i="9"/>
  <c r="AH799" i="9"/>
  <c r="AH800" i="9"/>
  <c r="AH801" i="9"/>
  <c r="AH802" i="9"/>
  <c r="AH803" i="9"/>
  <c r="AH804" i="9"/>
  <c r="AH805" i="9"/>
  <c r="AH806" i="9"/>
  <c r="AH807" i="9"/>
  <c r="AH808" i="9"/>
  <c r="AH809" i="9"/>
  <c r="AH810" i="9"/>
  <c r="AH811" i="9"/>
  <c r="AH812" i="9"/>
  <c r="AH813" i="9"/>
  <c r="AH814" i="9"/>
  <c r="AH815" i="9"/>
  <c r="AH816" i="9"/>
  <c r="AH817" i="9"/>
  <c r="AH818" i="9"/>
  <c r="AH819" i="9"/>
  <c r="AH820" i="9"/>
  <c r="AH821" i="9"/>
  <c r="AH822" i="9"/>
  <c r="AH823" i="9"/>
  <c r="AH824" i="9"/>
  <c r="AH825" i="9"/>
  <c r="AH826" i="9"/>
  <c r="AH827" i="9"/>
  <c r="AH828" i="9"/>
  <c r="AH829" i="9"/>
  <c r="AH830" i="9"/>
  <c r="AH831" i="9"/>
  <c r="AH832" i="9"/>
  <c r="AH833" i="9"/>
  <c r="AH834" i="9"/>
  <c r="AH835" i="9"/>
  <c r="AH836" i="9"/>
  <c r="AH837" i="9"/>
  <c r="AH838" i="9"/>
  <c r="AH839" i="9"/>
  <c r="AH840" i="9"/>
  <c r="AH841" i="9"/>
  <c r="AH842" i="9"/>
  <c r="AH843" i="9"/>
  <c r="AH844" i="9"/>
  <c r="AH845" i="9"/>
  <c r="AH846" i="9"/>
  <c r="AH847" i="9"/>
  <c r="AH848" i="9"/>
  <c r="AH849" i="9"/>
  <c r="AH850" i="9"/>
  <c r="AH851" i="9"/>
  <c r="AH852" i="9"/>
  <c r="AH853" i="9"/>
  <c r="AH854" i="9"/>
  <c r="AH855" i="9"/>
  <c r="AH856" i="9"/>
  <c r="AH857" i="9"/>
  <c r="AH858" i="9"/>
  <c r="AH859" i="9"/>
  <c r="AH860" i="9"/>
  <c r="AH861" i="9"/>
  <c r="AH862" i="9"/>
  <c r="AH863" i="9"/>
  <c r="AH864" i="9"/>
  <c r="AH865" i="9"/>
  <c r="AH866" i="9"/>
  <c r="AH867" i="9"/>
  <c r="AH868" i="9"/>
  <c r="AH869" i="9"/>
  <c r="AH870" i="9"/>
  <c r="AH871" i="9"/>
  <c r="AH872" i="9"/>
  <c r="AH873" i="9"/>
  <c r="AH874" i="9"/>
  <c r="AH875" i="9"/>
  <c r="AH876" i="9"/>
  <c r="AH877" i="9"/>
  <c r="AH878" i="9"/>
  <c r="AH879" i="9"/>
  <c r="AH880" i="9"/>
  <c r="AH881" i="9"/>
  <c r="AH882" i="9"/>
  <c r="AH883" i="9"/>
  <c r="AH884" i="9"/>
  <c r="AH885" i="9"/>
  <c r="AH886" i="9"/>
  <c r="AH887" i="9"/>
  <c r="AH888" i="9"/>
  <c r="AH889" i="9"/>
  <c r="AH890" i="9"/>
  <c r="AH891" i="9"/>
  <c r="AH892" i="9"/>
  <c r="AH893" i="9"/>
  <c r="AH894" i="9"/>
  <c r="AH895" i="9"/>
  <c r="AH896" i="9"/>
  <c r="AH897" i="9"/>
  <c r="AH898" i="9"/>
  <c r="AH899" i="9"/>
  <c r="AH900" i="9"/>
  <c r="AH901" i="9"/>
  <c r="AH902" i="9"/>
  <c r="AH903" i="9"/>
  <c r="AH904" i="9"/>
  <c r="AH905" i="9"/>
  <c r="AH906" i="9"/>
  <c r="AH907" i="9"/>
  <c r="AH908" i="9"/>
  <c r="AH909" i="9"/>
  <c r="AH910" i="9"/>
  <c r="AH911" i="9"/>
  <c r="AH912" i="9"/>
  <c r="AH913" i="9"/>
  <c r="AH914" i="9"/>
  <c r="AH915" i="9"/>
  <c r="AH916" i="9"/>
  <c r="AH917" i="9"/>
  <c r="AH918" i="9"/>
  <c r="AH919" i="9"/>
  <c r="AH920" i="9"/>
  <c r="AH921" i="9"/>
  <c r="AH922" i="9"/>
  <c r="AH923" i="9"/>
  <c r="AH924" i="9"/>
  <c r="AH925" i="9"/>
  <c r="AH926" i="9"/>
  <c r="AH927" i="9"/>
  <c r="AH928" i="9"/>
  <c r="AH929" i="9"/>
  <c r="AH930" i="9"/>
  <c r="AH931" i="9"/>
  <c r="AH932" i="9"/>
  <c r="AH933" i="9"/>
  <c r="AH934" i="9"/>
  <c r="AH935" i="9"/>
  <c r="AH936" i="9"/>
  <c r="AH937" i="9"/>
  <c r="AH938" i="9"/>
  <c r="AH939" i="9"/>
  <c r="AH940" i="9"/>
  <c r="AH941" i="9"/>
  <c r="AH942" i="9"/>
  <c r="AH943" i="9"/>
  <c r="AH944" i="9"/>
  <c r="AH945" i="9"/>
  <c r="AH946" i="9"/>
  <c r="AH947" i="9"/>
  <c r="AH948" i="9"/>
  <c r="AH949" i="9"/>
  <c r="AH950" i="9"/>
  <c r="AH951" i="9"/>
  <c r="AH952" i="9"/>
  <c r="AH953" i="9"/>
  <c r="AH954" i="9"/>
  <c r="AH955" i="9"/>
  <c r="AH956" i="9"/>
  <c r="AH957" i="9"/>
  <c r="AH958" i="9"/>
  <c r="AH959" i="9"/>
  <c r="AH960" i="9"/>
  <c r="AH961" i="9"/>
  <c r="AH962" i="9"/>
  <c r="AH963" i="9"/>
  <c r="AH964" i="9"/>
  <c r="AH965" i="9"/>
  <c r="AH966" i="9"/>
  <c r="AH967" i="9"/>
  <c r="AH968" i="9"/>
  <c r="AH969" i="9"/>
  <c r="AH970" i="9"/>
  <c r="AH971" i="9"/>
  <c r="AH972" i="9"/>
  <c r="AH973" i="9"/>
  <c r="AH974" i="9"/>
  <c r="AH975" i="9"/>
  <c r="AH976" i="9"/>
  <c r="AH977" i="9"/>
  <c r="AH978" i="9"/>
  <c r="AH979" i="9"/>
  <c r="AH980" i="9"/>
  <c r="AH981" i="9"/>
  <c r="AH982" i="9"/>
  <c r="AH983" i="9"/>
  <c r="AH984" i="9"/>
  <c r="AH985" i="9"/>
  <c r="AH986" i="9"/>
  <c r="AH987" i="9"/>
  <c r="AH988" i="9"/>
  <c r="AH989" i="9"/>
  <c r="AH990" i="9"/>
  <c r="AH991" i="9"/>
  <c r="AH992" i="9"/>
  <c r="AH993" i="9"/>
  <c r="AH994" i="9"/>
  <c r="AH995" i="9"/>
  <c r="AH996" i="9"/>
  <c r="AH997" i="9"/>
  <c r="AH998" i="9"/>
  <c r="AH999" i="9"/>
  <c r="AH1000" i="9"/>
  <c r="AH1001" i="9"/>
  <c r="AH1002" i="9"/>
  <c r="AH1003" i="9"/>
  <c r="AH1004" i="9"/>
  <c r="AH1005" i="9"/>
  <c r="AH1006" i="9"/>
  <c r="AH1007" i="9"/>
  <c r="AH1008" i="9"/>
  <c r="AH1009" i="9"/>
  <c r="AH1010" i="9"/>
  <c r="AH1011" i="9"/>
  <c r="AH1012" i="9"/>
  <c r="AH1013" i="9"/>
  <c r="AH1014" i="9"/>
  <c r="AH1015" i="9"/>
  <c r="AH1016" i="9"/>
  <c r="AH1017" i="9"/>
  <c r="AH1018" i="9"/>
  <c r="AH1019" i="9"/>
  <c r="AH1020" i="9"/>
  <c r="AH1021" i="9"/>
  <c r="AH1022" i="9"/>
  <c r="AH1023" i="9"/>
  <c r="AH1024" i="9"/>
  <c r="AH1025" i="9"/>
  <c r="AH1026" i="9"/>
  <c r="AH1027" i="9"/>
  <c r="AH1028" i="9"/>
  <c r="AH1029" i="9"/>
  <c r="AH1030" i="9"/>
  <c r="AH1031" i="9"/>
  <c r="AH1032" i="9"/>
  <c r="AH1033" i="9"/>
  <c r="AH1034" i="9"/>
  <c r="AH1035" i="9"/>
  <c r="AH1036" i="9"/>
  <c r="AH1037" i="9"/>
  <c r="AH1038" i="9"/>
  <c r="AH1039" i="9"/>
  <c r="AH1040" i="9"/>
  <c r="AH1041" i="9"/>
  <c r="AH1042" i="9"/>
  <c r="AH1043" i="9"/>
  <c r="AH1044" i="9"/>
  <c r="AH1045" i="9"/>
  <c r="AH1046" i="9"/>
  <c r="AH1047" i="9"/>
  <c r="AH1048" i="9"/>
  <c r="AH1049" i="9"/>
  <c r="AH1050" i="9"/>
  <c r="AH1051" i="9"/>
  <c r="AH1052" i="9"/>
  <c r="AH1053" i="9"/>
  <c r="AH1054" i="9"/>
  <c r="AH1055" i="9"/>
  <c r="AH1056" i="9"/>
  <c r="AH1057" i="9"/>
  <c r="AH1058" i="9"/>
  <c r="AH1059" i="9"/>
  <c r="AH1060" i="9"/>
  <c r="AH1061" i="9"/>
  <c r="AH1062" i="9"/>
  <c r="AH1063" i="9"/>
  <c r="AH1064" i="9"/>
  <c r="AH1065" i="9"/>
  <c r="AH1066" i="9"/>
  <c r="AH1067" i="9"/>
  <c r="AH1068" i="9"/>
  <c r="AH1069" i="9"/>
  <c r="AH1070" i="9"/>
  <c r="AH1071" i="9"/>
  <c r="AH1072" i="9"/>
  <c r="AH1073" i="9"/>
  <c r="AH1074" i="9"/>
  <c r="AH1075" i="9"/>
  <c r="AH1076" i="9"/>
  <c r="AH1077" i="9"/>
  <c r="AH1078" i="9"/>
  <c r="AH1079" i="9"/>
  <c r="AH1080" i="9"/>
  <c r="AH1081" i="9"/>
  <c r="AH1082" i="9"/>
  <c r="AH1083" i="9"/>
  <c r="AH1084" i="9"/>
  <c r="AH1085" i="9"/>
  <c r="AH1086" i="9"/>
  <c r="AH1087" i="9"/>
  <c r="AH1088" i="9"/>
  <c r="AH1089" i="9"/>
  <c r="AH1090" i="9"/>
  <c r="AH1091" i="9"/>
  <c r="AH1092" i="9"/>
  <c r="AH1093" i="9"/>
  <c r="AH1094" i="9"/>
  <c r="AH1095" i="9"/>
  <c r="AH1096" i="9"/>
  <c r="AH1097" i="9"/>
  <c r="AH1098" i="9"/>
  <c r="AH1099" i="9"/>
  <c r="AH1100" i="9"/>
  <c r="AH1101" i="9"/>
  <c r="AH1102" i="9"/>
  <c r="AH1103" i="9"/>
  <c r="AH1104" i="9"/>
  <c r="AH1105" i="9"/>
  <c r="AH1106" i="9"/>
  <c r="AH1107" i="9"/>
  <c r="AH1108" i="9"/>
  <c r="AH1109" i="9"/>
  <c r="AH1110" i="9"/>
  <c r="AH1111" i="9"/>
  <c r="AH1112" i="9"/>
  <c r="AH1113" i="9"/>
  <c r="AH1114" i="9"/>
  <c r="AH1115" i="9"/>
  <c r="AH1116" i="9"/>
  <c r="AH1117" i="9"/>
  <c r="AH1118" i="9"/>
  <c r="AH1119" i="9"/>
  <c r="AH1120" i="9"/>
  <c r="AH1121" i="9"/>
  <c r="AH1122" i="9"/>
  <c r="AH1123" i="9"/>
  <c r="AH1124" i="9"/>
  <c r="AH1125" i="9"/>
  <c r="AH1126" i="9"/>
  <c r="AH1127" i="9"/>
  <c r="AH1128" i="9"/>
  <c r="AH1129" i="9"/>
  <c r="AH1130" i="9"/>
  <c r="AH1131" i="9"/>
  <c r="AH1132" i="9"/>
  <c r="AH1133" i="9"/>
  <c r="AH1134" i="9"/>
  <c r="AH1135" i="9"/>
  <c r="AH1136" i="9"/>
  <c r="AH1137" i="9"/>
  <c r="AH1138" i="9"/>
  <c r="AH1139" i="9"/>
  <c r="AH1140" i="9"/>
  <c r="AH1141" i="9"/>
  <c r="AH1142" i="9"/>
  <c r="AH1143" i="9"/>
  <c r="AH1144" i="9"/>
  <c r="AH1145" i="9"/>
  <c r="AH1146" i="9"/>
  <c r="AH1147" i="9"/>
  <c r="AH1148" i="9"/>
  <c r="AH1149" i="9"/>
  <c r="AH1150" i="9"/>
  <c r="AH1151" i="9"/>
  <c r="AH1152" i="9"/>
  <c r="AH1153" i="9"/>
  <c r="AH1154" i="9"/>
  <c r="AH1155" i="9"/>
  <c r="AH1156" i="9"/>
  <c r="AH1157" i="9"/>
  <c r="AH1158" i="9"/>
  <c r="AH1159" i="9"/>
  <c r="AH1160" i="9"/>
  <c r="AH1161" i="9"/>
  <c r="AH1162" i="9"/>
  <c r="AH1163" i="9"/>
  <c r="AH1164" i="9"/>
  <c r="AH1165" i="9"/>
  <c r="AH1166" i="9"/>
  <c r="AH1167" i="9"/>
  <c r="AH1168" i="9"/>
  <c r="AH1169" i="9"/>
  <c r="AH1170" i="9"/>
  <c r="AH1171" i="9"/>
  <c r="AH1172" i="9"/>
  <c r="AH1173" i="9"/>
  <c r="AH1174" i="9"/>
  <c r="AH1175" i="9"/>
  <c r="AH1176" i="9"/>
  <c r="AH1177" i="9"/>
  <c r="AH1178" i="9"/>
  <c r="AH1179" i="9"/>
  <c r="AH1180" i="9"/>
  <c r="AH1181" i="9"/>
  <c r="AH1182" i="9"/>
  <c r="AH1183" i="9"/>
  <c r="AH1184" i="9"/>
  <c r="AH1185" i="9"/>
  <c r="AH1186" i="9"/>
  <c r="AH1187" i="9"/>
  <c r="AH1188" i="9"/>
  <c r="AH1189" i="9"/>
  <c r="AH1190" i="9"/>
  <c r="AH1191" i="9"/>
  <c r="AH1192" i="9"/>
  <c r="AH1193" i="9"/>
  <c r="AH1194" i="9"/>
  <c r="AH1195" i="9"/>
  <c r="AH1196" i="9"/>
  <c r="AH1197" i="9"/>
  <c r="AH1198" i="9"/>
  <c r="AH1199" i="9"/>
  <c r="AH1200" i="9"/>
  <c r="AH1201" i="9"/>
  <c r="AH1202" i="9"/>
  <c r="AH1203" i="9"/>
  <c r="AH1204" i="9"/>
  <c r="AH1205" i="9"/>
  <c r="AH1206" i="9"/>
  <c r="AH1207" i="9"/>
  <c r="AH1208" i="9"/>
  <c r="AH1209" i="9"/>
  <c r="AH1210" i="9"/>
  <c r="AH1211" i="9"/>
  <c r="AH1212" i="9"/>
  <c r="AH1213" i="9"/>
  <c r="AH1214" i="9"/>
  <c r="AH1215" i="9"/>
  <c r="AH1216" i="9"/>
  <c r="AH1217" i="9"/>
  <c r="AH1218" i="9"/>
  <c r="AH1219" i="9"/>
  <c r="AH1220" i="9"/>
  <c r="AH1221" i="9"/>
  <c r="AH1222" i="9"/>
  <c r="AH1223" i="9"/>
  <c r="AH1224" i="9"/>
  <c r="AH1225" i="9"/>
  <c r="AH1226" i="9"/>
  <c r="AH1227" i="9"/>
  <c r="AH1228" i="9"/>
  <c r="AH1229" i="9"/>
  <c r="AH1230" i="9"/>
  <c r="AH1231" i="9"/>
  <c r="AH1232" i="9"/>
  <c r="AH1233" i="9"/>
  <c r="AH1234" i="9"/>
  <c r="AH1235" i="9"/>
  <c r="AH1236" i="9"/>
  <c r="AH1237" i="9"/>
  <c r="AH1238" i="9"/>
  <c r="AH1239" i="9"/>
  <c r="AH1240" i="9"/>
  <c r="AH1241" i="9"/>
  <c r="AH1242" i="9"/>
  <c r="AH1243" i="9"/>
  <c r="AH1244" i="9"/>
  <c r="AH1245" i="9"/>
  <c r="AH1246" i="9"/>
  <c r="AH1247" i="9"/>
  <c r="AH1248" i="9"/>
  <c r="AH1249" i="9"/>
  <c r="AH1250" i="9"/>
  <c r="AH1251" i="9"/>
  <c r="AH1252" i="9"/>
  <c r="AH1253" i="9"/>
  <c r="AH1254" i="9"/>
  <c r="AH1255" i="9"/>
  <c r="AH1256" i="9"/>
  <c r="AH1257" i="9"/>
  <c r="AH1258" i="9"/>
  <c r="AH1259" i="9"/>
  <c r="AH1260" i="9"/>
  <c r="AH1261" i="9"/>
  <c r="AH1262" i="9"/>
  <c r="AH1263" i="9"/>
  <c r="AH1264" i="9"/>
  <c r="AH1265" i="9"/>
  <c r="AH1266" i="9"/>
  <c r="AH1267" i="9"/>
  <c r="AH1268" i="9"/>
  <c r="AH1269" i="9"/>
  <c r="AH1270" i="9"/>
  <c r="AH1271" i="9"/>
  <c r="AH1272" i="9"/>
  <c r="AH1273" i="9"/>
  <c r="AH1274" i="9"/>
  <c r="AH1275" i="9"/>
  <c r="AH1276" i="9"/>
  <c r="AH1277" i="9"/>
  <c r="AH1278" i="9"/>
  <c r="AH1279" i="9"/>
  <c r="AH1280" i="9"/>
  <c r="AH1281" i="9"/>
  <c r="AH1282" i="9"/>
  <c r="AH1283" i="9"/>
  <c r="AH1284" i="9"/>
  <c r="AH1285" i="9"/>
  <c r="AH1286" i="9"/>
  <c r="AH1287" i="9"/>
  <c r="AH1288" i="9"/>
  <c r="AH1289" i="9"/>
  <c r="AH1290" i="9"/>
  <c r="AH1291" i="9"/>
  <c r="AH1292" i="9"/>
  <c r="AH1293" i="9"/>
  <c r="AH1294" i="9"/>
  <c r="AH1295" i="9"/>
  <c r="AH1296" i="9"/>
  <c r="AH1297" i="9"/>
  <c r="AH1298" i="9"/>
  <c r="AH1299" i="9"/>
  <c r="AH1300" i="9"/>
  <c r="AH1301" i="9"/>
  <c r="AH1302" i="9"/>
  <c r="AH1303" i="9"/>
  <c r="AH1304" i="9"/>
  <c r="AH1305" i="9"/>
  <c r="AH1306" i="9"/>
  <c r="AH1307" i="9"/>
  <c r="AH1308" i="9"/>
  <c r="AH1309" i="9"/>
  <c r="AH1310" i="9"/>
  <c r="AH1311" i="9"/>
  <c r="AH1312" i="9"/>
  <c r="AH1313" i="9"/>
  <c r="AH1314" i="9"/>
  <c r="AH1315" i="9"/>
  <c r="AH1316" i="9"/>
  <c r="AH1317" i="9"/>
  <c r="AH1318" i="9"/>
  <c r="AH1319" i="9"/>
  <c r="AH1320" i="9"/>
  <c r="AH1321" i="9"/>
  <c r="AH1322" i="9"/>
  <c r="AH1323" i="9"/>
  <c r="AH1324" i="9"/>
  <c r="AH1325" i="9"/>
  <c r="AH1326" i="9"/>
  <c r="AH1327" i="9"/>
  <c r="AH1328" i="9"/>
  <c r="AH1329" i="9"/>
  <c r="AH1330" i="9"/>
  <c r="AH1331" i="9"/>
  <c r="AH1332" i="9"/>
  <c r="AH1333" i="9"/>
  <c r="AH1334" i="9"/>
  <c r="AH1335" i="9"/>
  <c r="AH1336" i="9"/>
  <c r="AH1337" i="9"/>
  <c r="AH1338" i="9"/>
  <c r="AH1339" i="9"/>
  <c r="AH1340" i="9"/>
  <c r="AH1341" i="9"/>
  <c r="AH1342" i="9"/>
  <c r="AH1343" i="9"/>
  <c r="AH1344" i="9"/>
  <c r="AH1345" i="9"/>
  <c r="AH1346" i="9"/>
  <c r="AH1347" i="9"/>
  <c r="AH1348" i="9"/>
  <c r="AH1349" i="9"/>
  <c r="AH1350" i="9"/>
  <c r="AH1351" i="9"/>
  <c r="AH1352" i="9"/>
  <c r="AH1353" i="9"/>
  <c r="AH1354" i="9"/>
  <c r="AH1355" i="9"/>
  <c r="AH1356" i="9"/>
  <c r="AH1357" i="9"/>
  <c r="AH1358" i="9"/>
  <c r="AH1359" i="9"/>
  <c r="AH1360" i="9"/>
  <c r="AH1361" i="9"/>
  <c r="AH1362" i="9"/>
  <c r="AH1363" i="9"/>
  <c r="AH1364" i="9"/>
  <c r="AH1365" i="9"/>
  <c r="AH1366" i="9"/>
  <c r="AH1367" i="9"/>
  <c r="AH1368" i="9"/>
  <c r="AH1369" i="9"/>
  <c r="AH1370" i="9"/>
  <c r="AH1371" i="9"/>
  <c r="AH1372" i="9"/>
  <c r="AH1373" i="9"/>
  <c r="AH1374" i="9"/>
  <c r="AH1375" i="9"/>
  <c r="AH1376" i="9"/>
  <c r="AH1377" i="9"/>
  <c r="AH1378" i="9"/>
  <c r="AH1379" i="9"/>
  <c r="AH1380" i="9"/>
  <c r="AH1381" i="9"/>
  <c r="AH1382" i="9"/>
  <c r="AH1383" i="9"/>
  <c r="AH1384" i="9"/>
  <c r="AH1385" i="9"/>
  <c r="AH1386" i="9"/>
  <c r="AH1387" i="9"/>
  <c r="AH1388" i="9"/>
  <c r="AH1389" i="9"/>
  <c r="AH1390" i="9"/>
  <c r="AH1391" i="9"/>
  <c r="AH1392" i="9"/>
  <c r="AH1393" i="9"/>
  <c r="AH1394" i="9"/>
  <c r="AH1395" i="9"/>
  <c r="AH1396" i="9"/>
  <c r="AH1397" i="9"/>
  <c r="AH1398" i="9"/>
  <c r="AH1399" i="9"/>
  <c r="AH1400" i="9"/>
  <c r="AH1401" i="9"/>
  <c r="AH1402" i="9"/>
  <c r="AH1403" i="9"/>
  <c r="AH1404" i="9"/>
  <c r="AH1405" i="9"/>
  <c r="AH1406" i="9"/>
  <c r="AH1407" i="9"/>
  <c r="AH1408" i="9"/>
  <c r="AH1409" i="9"/>
  <c r="AH1410" i="9"/>
  <c r="AH1411" i="9"/>
  <c r="AH1412" i="9"/>
  <c r="AH1413" i="9"/>
  <c r="AH1414" i="9"/>
  <c r="AH1415" i="9"/>
  <c r="AH1416" i="9"/>
  <c r="AH1417" i="9"/>
  <c r="AH1418" i="9"/>
  <c r="AH1419" i="9"/>
  <c r="AH1420" i="9"/>
  <c r="AH1421" i="9"/>
  <c r="AH1422" i="9"/>
  <c r="AH1423" i="9"/>
  <c r="AH1424" i="9"/>
  <c r="AH1425" i="9"/>
  <c r="AH1426" i="9"/>
  <c r="AH1427" i="9"/>
  <c r="AH1428" i="9"/>
  <c r="AH1429" i="9"/>
  <c r="AH1430" i="9"/>
  <c r="AH1431" i="9"/>
  <c r="AH1432" i="9"/>
  <c r="AH1433" i="9"/>
  <c r="AH1434" i="9"/>
  <c r="AH1435" i="9"/>
  <c r="AH1436" i="9"/>
  <c r="AH1437" i="9"/>
  <c r="AH1438" i="9"/>
  <c r="AH1439" i="9"/>
  <c r="AH1440" i="9"/>
  <c r="AH1441" i="9"/>
  <c r="AH1442" i="9"/>
  <c r="AH1443" i="9"/>
  <c r="AH1444" i="9"/>
  <c r="AH1445" i="9"/>
  <c r="AH1446" i="9"/>
  <c r="AH1447" i="9"/>
  <c r="AH1448" i="9"/>
  <c r="AH1449" i="9"/>
  <c r="AH1450" i="9"/>
  <c r="AH1451" i="9"/>
  <c r="AH1452" i="9"/>
  <c r="AH1453" i="9"/>
  <c r="AH1454" i="9"/>
  <c r="AH1455" i="9"/>
  <c r="AH1456" i="9"/>
  <c r="AH1457" i="9"/>
  <c r="AH1458" i="9"/>
  <c r="AH1459" i="9"/>
  <c r="AH1460" i="9"/>
  <c r="AH1461" i="9"/>
  <c r="AH1462" i="9"/>
  <c r="AH1463" i="9"/>
  <c r="AH1464" i="9"/>
  <c r="AH1465" i="9"/>
  <c r="AH1466" i="9"/>
  <c r="AH1467" i="9"/>
  <c r="AH1468" i="9"/>
  <c r="AH1469" i="9"/>
  <c r="AH1470" i="9"/>
  <c r="AH1471" i="9"/>
  <c r="AH1472" i="9"/>
  <c r="AH1473" i="9"/>
  <c r="AH1474" i="9"/>
  <c r="AH1475" i="9"/>
  <c r="AH1476" i="9"/>
  <c r="AH1477" i="9"/>
  <c r="AH1478" i="9"/>
  <c r="AH1479" i="9"/>
  <c r="AH1480" i="9"/>
  <c r="AH1481" i="9"/>
  <c r="AH1482" i="9"/>
  <c r="AH1483" i="9"/>
  <c r="AH1484" i="9"/>
  <c r="AH1485" i="9"/>
  <c r="AH1486" i="9"/>
  <c r="AH1487" i="9"/>
  <c r="AH1488" i="9"/>
  <c r="AH1489" i="9"/>
  <c r="AH1490" i="9"/>
  <c r="AH1491" i="9"/>
  <c r="AH1492" i="9"/>
  <c r="AH1493" i="9"/>
  <c r="AH1494" i="9"/>
  <c r="AH1495" i="9"/>
  <c r="AH1496" i="9"/>
  <c r="AH1497" i="9"/>
  <c r="AH1498" i="9"/>
  <c r="AH1499" i="9"/>
  <c r="AH1500" i="9"/>
  <c r="AH1501" i="9"/>
  <c r="AH1502" i="9"/>
  <c r="AH1503" i="9"/>
  <c r="AH1504" i="9"/>
  <c r="AH1505" i="9"/>
  <c r="AH1506" i="9"/>
  <c r="AH1507" i="9"/>
  <c r="AH1508" i="9"/>
  <c r="AH1509" i="9"/>
  <c r="AH1510" i="9"/>
  <c r="AH1511" i="9"/>
  <c r="AH1512" i="9"/>
  <c r="AH1513" i="9"/>
  <c r="AH1514" i="9"/>
  <c r="AH1515" i="9"/>
  <c r="AH1516" i="9"/>
  <c r="AH1517" i="9"/>
  <c r="AH1518" i="9"/>
  <c r="AH1519" i="9"/>
  <c r="AH1520" i="9"/>
  <c r="AH1521" i="9"/>
  <c r="AH1522" i="9"/>
  <c r="AH1523" i="9"/>
  <c r="AH1524" i="9"/>
  <c r="AH1525" i="9"/>
  <c r="AH1526" i="9"/>
  <c r="AH1527" i="9"/>
  <c r="AH1528" i="9"/>
  <c r="AH1529" i="9"/>
  <c r="AH1530" i="9"/>
  <c r="AH1531" i="9"/>
  <c r="AH1532" i="9"/>
  <c r="AH1533" i="9"/>
  <c r="AH1534" i="9"/>
  <c r="AH1535" i="9"/>
  <c r="AH1536" i="9"/>
  <c r="AH4404" i="9"/>
  <c r="AH4405" i="9"/>
  <c r="AH4406" i="9"/>
  <c r="AH4407" i="9"/>
  <c r="AH4408" i="9"/>
  <c r="AH4409" i="9"/>
  <c r="AH4410" i="9"/>
  <c r="AH4411" i="9"/>
  <c r="AH4412" i="9"/>
  <c r="AH4413" i="9"/>
  <c r="AH4414" i="9"/>
  <c r="AH4415" i="9"/>
  <c r="AH4416" i="9"/>
  <c r="AH4417" i="9"/>
  <c r="AH4418" i="9"/>
  <c r="AH4419" i="9"/>
  <c r="AH4420" i="9"/>
  <c r="AH4421" i="9"/>
  <c r="AH4422" i="9"/>
  <c r="AH4423" i="9"/>
  <c r="AH4424" i="9"/>
  <c r="AH4425" i="9"/>
  <c r="AH4426" i="9"/>
  <c r="AH4427" i="9"/>
  <c r="AH4428" i="9"/>
  <c r="AH4429" i="9"/>
  <c r="AH4430" i="9"/>
  <c r="AH4431" i="9"/>
  <c r="AH4432" i="9"/>
  <c r="AH4433" i="9"/>
  <c r="AH3799" i="9"/>
  <c r="AH3800" i="9"/>
  <c r="AH3801" i="9"/>
  <c r="AH3802" i="9"/>
  <c r="AH3803" i="9"/>
  <c r="AH3804" i="9"/>
  <c r="AH3805" i="9"/>
  <c r="AH3806" i="9"/>
  <c r="AH3807" i="9"/>
  <c r="AH3808" i="9"/>
  <c r="AH3809" i="9"/>
  <c r="AH3810" i="9"/>
  <c r="AH3811" i="9"/>
  <c r="AH3812" i="9"/>
  <c r="AH3813" i="9"/>
  <c r="AH3814" i="9"/>
  <c r="AH3815" i="9"/>
  <c r="AH3816" i="9"/>
  <c r="AH3817" i="9"/>
  <c r="AH3818" i="9"/>
  <c r="AH3819" i="9"/>
  <c r="AH3820" i="9"/>
  <c r="AH3821" i="9"/>
  <c r="AH3822" i="9"/>
  <c r="AH3823" i="9"/>
  <c r="AH3824" i="9"/>
  <c r="AH3825" i="9"/>
  <c r="AH3826" i="9"/>
  <c r="AH3827" i="9"/>
  <c r="AH3828" i="9"/>
  <c r="AH3829" i="9"/>
  <c r="AH3830" i="9"/>
  <c r="AH3831" i="9"/>
  <c r="AH3832" i="9"/>
  <c r="AH1537" i="9"/>
  <c r="AH1538" i="9"/>
  <c r="AH1539" i="9"/>
  <c r="AH1540" i="9"/>
  <c r="AH1541" i="9"/>
  <c r="AH1542" i="9"/>
  <c r="AH1543" i="9"/>
  <c r="AH1544" i="9"/>
  <c r="AH1545" i="9"/>
  <c r="AH1546" i="9"/>
  <c r="AH1547" i="9"/>
  <c r="AH1548" i="9"/>
  <c r="AH1549" i="9"/>
  <c r="AH1550" i="9"/>
  <c r="AH1551" i="9"/>
  <c r="AH1552" i="9"/>
  <c r="AH1553" i="9"/>
  <c r="AH1554" i="9"/>
  <c r="AH1555" i="9"/>
  <c r="AH1556" i="9"/>
  <c r="AH1557" i="9"/>
  <c r="AH1558" i="9"/>
  <c r="AH1559" i="9"/>
  <c r="AH1560" i="9"/>
  <c r="AH1561" i="9"/>
  <c r="AH1562" i="9"/>
  <c r="AH1563" i="9"/>
  <c r="AH1564" i="9"/>
  <c r="AH1565" i="9"/>
  <c r="AH1566" i="9"/>
  <c r="AH1567" i="9"/>
  <c r="AH1568" i="9"/>
  <c r="AH1569" i="9"/>
  <c r="AH1570" i="9"/>
  <c r="AH1571" i="9"/>
  <c r="AH1572" i="9"/>
  <c r="AH1573" i="9"/>
  <c r="AH1574" i="9"/>
  <c r="AH1575" i="9"/>
  <c r="AH1576" i="9"/>
  <c r="AH1577" i="9"/>
  <c r="AH1578" i="9"/>
  <c r="AH1579" i="9"/>
  <c r="AH1580" i="9"/>
  <c r="AH1581" i="9"/>
  <c r="AH1582" i="9"/>
  <c r="AH1583" i="9"/>
  <c r="AH1584" i="9"/>
  <c r="AH1585" i="9"/>
  <c r="AH1586" i="9"/>
  <c r="AH1587" i="9"/>
  <c r="AH1588" i="9"/>
  <c r="AH1589" i="9"/>
  <c r="AH1590" i="9"/>
  <c r="AH1591" i="9"/>
  <c r="AH1592" i="9"/>
  <c r="AH1593" i="9"/>
  <c r="AH1594" i="9"/>
  <c r="AH1595" i="9"/>
  <c r="AH1596" i="9"/>
  <c r="AH1597" i="9"/>
  <c r="AH1598" i="9"/>
  <c r="AH1599" i="9"/>
  <c r="AH1600" i="9"/>
  <c r="AH1601" i="9"/>
  <c r="AH1602" i="9"/>
  <c r="AH1603" i="9"/>
  <c r="AH1604" i="9"/>
  <c r="AH1605" i="9"/>
  <c r="AH1606" i="9"/>
  <c r="AH4640" i="9"/>
  <c r="AH4641" i="9"/>
  <c r="AH4642" i="9"/>
  <c r="AH1607" i="9"/>
  <c r="AH1608" i="9"/>
  <c r="AH1609" i="9"/>
  <c r="AH1610" i="9"/>
  <c r="AH1611" i="9"/>
  <c r="AH1612" i="9"/>
  <c r="AH1613" i="9"/>
  <c r="AH1614" i="9"/>
  <c r="AH1615" i="9"/>
  <c r="AH1616" i="9"/>
  <c r="AH1617" i="9"/>
  <c r="AH1618" i="9"/>
  <c r="AH1619" i="9"/>
  <c r="AH1620" i="9"/>
  <c r="AH1621" i="9"/>
  <c r="AH1622" i="9"/>
  <c r="AH1623" i="9"/>
  <c r="AH1624" i="9"/>
  <c r="AH1625" i="9"/>
  <c r="AH1626" i="9"/>
  <c r="AH1627" i="9"/>
  <c r="AH1628" i="9"/>
  <c r="AH1629" i="9"/>
  <c r="AH1630" i="9"/>
  <c r="AH1631" i="9"/>
  <c r="AH1632" i="9"/>
  <c r="AH1633" i="9"/>
  <c r="AH1634" i="9"/>
  <c r="AH1635" i="9"/>
  <c r="AH1636" i="9"/>
  <c r="AH1637" i="9"/>
  <c r="AH1638" i="9"/>
  <c r="AH1639" i="9"/>
  <c r="AH1640" i="9"/>
  <c r="AH1641" i="9"/>
  <c r="AH1642" i="9"/>
  <c r="AH1643" i="9"/>
  <c r="AH1644" i="9"/>
  <c r="AH1645" i="9"/>
  <c r="AH1646" i="9"/>
  <c r="AH1647" i="9"/>
  <c r="AH1648" i="9"/>
  <c r="AH1649" i="9"/>
  <c r="AH1650" i="9"/>
  <c r="AH1651" i="9"/>
  <c r="AH1652" i="9"/>
  <c r="AH1653" i="9"/>
  <c r="AH1654" i="9"/>
  <c r="AH1655" i="9"/>
  <c r="AH1656" i="9"/>
  <c r="AH1657" i="9"/>
  <c r="AH1658" i="9"/>
  <c r="AH1659" i="9"/>
  <c r="AH1660" i="9"/>
  <c r="AH1661" i="9"/>
  <c r="AH1662" i="9"/>
  <c r="AH1663" i="9"/>
  <c r="AH1664" i="9"/>
  <c r="AH1665" i="9"/>
  <c r="AH1666" i="9"/>
  <c r="AH1667" i="9"/>
  <c r="AH1668" i="9"/>
  <c r="AH1669" i="9"/>
  <c r="AH1670" i="9"/>
  <c r="AH1671" i="9"/>
  <c r="AH1672" i="9"/>
  <c r="AH1673" i="9"/>
  <c r="AH1674" i="9"/>
  <c r="AH1675" i="9"/>
  <c r="AH1676" i="9"/>
  <c r="AH1677" i="9"/>
  <c r="AH1678" i="9"/>
  <c r="AH1679" i="9"/>
  <c r="AH1680" i="9"/>
  <c r="AH1681" i="9"/>
  <c r="AH1682" i="9"/>
  <c r="AH1683" i="9"/>
  <c r="AH1684" i="9"/>
  <c r="AH1685" i="9"/>
  <c r="AH1686" i="9"/>
  <c r="AH1687" i="9"/>
  <c r="AH1688" i="9"/>
  <c r="AH1689" i="9"/>
  <c r="AH1690" i="9"/>
  <c r="AH1691" i="9"/>
  <c r="AH1692" i="9"/>
  <c r="AH1693" i="9"/>
  <c r="AH1694" i="9"/>
  <c r="AH1695" i="9"/>
  <c r="AH1696" i="9"/>
  <c r="AH1697" i="9"/>
  <c r="AH1698" i="9"/>
  <c r="AH1699" i="9"/>
  <c r="AH1700" i="9"/>
  <c r="AH1701" i="9"/>
  <c r="AH1702" i="9"/>
  <c r="AH1703" i="9"/>
  <c r="AH1704" i="9"/>
  <c r="AH1705" i="9"/>
  <c r="AH1706" i="9"/>
  <c r="AH1707" i="9"/>
  <c r="AH1708" i="9"/>
  <c r="AH1709" i="9"/>
  <c r="AH1710" i="9"/>
  <c r="AH1711" i="9"/>
  <c r="AH1712" i="9"/>
  <c r="AH1713" i="9"/>
  <c r="AH1714" i="9"/>
  <c r="AH1715" i="9"/>
  <c r="AH1716" i="9"/>
  <c r="AH1717" i="9"/>
  <c r="AH1718" i="9"/>
  <c r="AH1719" i="9"/>
  <c r="AH1720" i="9"/>
  <c r="AH1721" i="9"/>
  <c r="AH1722" i="9"/>
  <c r="AH1723" i="9"/>
  <c r="AH1724" i="9"/>
  <c r="AH1725" i="9"/>
  <c r="AH1726" i="9"/>
  <c r="AH1727" i="9"/>
  <c r="AH1728" i="9"/>
  <c r="AH1729" i="9"/>
  <c r="AH1730" i="9"/>
  <c r="AH1731" i="9"/>
  <c r="AH1732" i="9"/>
  <c r="AH1733" i="9"/>
  <c r="AH1734" i="9"/>
  <c r="AH1735" i="9"/>
  <c r="AH1736" i="9"/>
  <c r="AH1737" i="9"/>
  <c r="AH1738" i="9"/>
  <c r="AH1739" i="9"/>
  <c r="AH1740" i="9"/>
  <c r="AH1741" i="9"/>
  <c r="AH1742" i="9"/>
  <c r="AH1743" i="9"/>
  <c r="AH1744" i="9"/>
  <c r="AH1745" i="9"/>
  <c r="AH1746" i="9"/>
  <c r="AH1747" i="9"/>
  <c r="AH1748" i="9"/>
  <c r="AH1749" i="9"/>
  <c r="AH1750" i="9"/>
  <c r="AH1751" i="9"/>
  <c r="AH1752" i="9"/>
  <c r="AH1753" i="9"/>
  <c r="AH1754" i="9"/>
  <c r="AH1755" i="9"/>
  <c r="AH1756" i="9"/>
  <c r="AH1757" i="9"/>
  <c r="AH1758" i="9"/>
  <c r="AH1759" i="9"/>
  <c r="AH1760" i="9"/>
  <c r="AH1761" i="9"/>
  <c r="AH1762" i="9"/>
  <c r="AH1763" i="9"/>
  <c r="AH1764" i="9"/>
  <c r="AH1765" i="9"/>
  <c r="AH1766" i="9"/>
  <c r="AH1767" i="9"/>
  <c r="AH1768" i="9"/>
  <c r="AH1769" i="9"/>
  <c r="AH1770" i="9"/>
  <c r="AH1771" i="9"/>
  <c r="AH1772" i="9"/>
  <c r="AH1773" i="9"/>
  <c r="AH1774" i="9"/>
  <c r="AH1775" i="9"/>
  <c r="AH1776" i="9"/>
  <c r="AH1777" i="9"/>
  <c r="AH1778" i="9"/>
  <c r="AH1779" i="9"/>
  <c r="AH1780" i="9"/>
  <c r="AH1781" i="9"/>
  <c r="AH1782" i="9"/>
  <c r="AH1783" i="9"/>
  <c r="AH1784" i="9"/>
  <c r="AH1785" i="9"/>
  <c r="AH1786" i="9"/>
  <c r="AH1787" i="9"/>
  <c r="AH1788" i="9"/>
  <c r="AH1789" i="9"/>
  <c r="AH1790" i="9"/>
  <c r="AH1791" i="9"/>
  <c r="AH1792" i="9"/>
  <c r="AH1793" i="9"/>
  <c r="AH1794" i="9"/>
  <c r="AH1795" i="9"/>
  <c r="AH1796" i="9"/>
  <c r="AH1797" i="9"/>
  <c r="AH1798" i="9"/>
  <c r="AH1799" i="9"/>
  <c r="AH1800" i="9"/>
  <c r="AH1801" i="9"/>
  <c r="AH1802" i="9"/>
  <c r="AH1803" i="9"/>
  <c r="AH1804" i="9"/>
  <c r="AH1805" i="9"/>
  <c r="AH1806" i="9"/>
  <c r="AH1807" i="9"/>
  <c r="AH1808" i="9"/>
  <c r="AH1809" i="9"/>
  <c r="AH1810" i="9"/>
  <c r="AH1811" i="9"/>
  <c r="AH1812" i="9"/>
  <c r="AH1813" i="9"/>
  <c r="AH1814" i="9"/>
  <c r="AH1815" i="9"/>
  <c r="AH1816" i="9"/>
  <c r="AH1817" i="9"/>
  <c r="AH1818" i="9"/>
  <c r="AH1819" i="9"/>
  <c r="AH1820" i="9"/>
  <c r="AH1821" i="9"/>
  <c r="AH1822" i="9"/>
  <c r="AH1823" i="9"/>
  <c r="AH1824" i="9"/>
  <c r="AH1825" i="9"/>
  <c r="AH1826" i="9"/>
  <c r="AH1827" i="9"/>
  <c r="AH1828" i="9"/>
  <c r="AH1829" i="9"/>
  <c r="AH1830" i="9"/>
  <c r="AH1831" i="9"/>
  <c r="AH1832" i="9"/>
  <c r="AH1833" i="9"/>
  <c r="AH1834" i="9"/>
  <c r="AH1835" i="9"/>
  <c r="AH1836" i="9"/>
  <c r="AH1837" i="9"/>
  <c r="AH1838" i="9"/>
  <c r="AH1839" i="9"/>
  <c r="AH1840" i="9"/>
  <c r="AH1841" i="9"/>
  <c r="AH1842" i="9"/>
  <c r="AH1843" i="9"/>
  <c r="AH1844" i="9"/>
  <c r="AH1845" i="9"/>
  <c r="AH1846" i="9"/>
  <c r="AH1847" i="9"/>
  <c r="AH1848" i="9"/>
  <c r="AH1849" i="9"/>
  <c r="AH1850" i="9"/>
  <c r="AH1851" i="9"/>
  <c r="AH1852" i="9"/>
  <c r="AH1853" i="9"/>
  <c r="AH1854" i="9"/>
  <c r="AH1855" i="9"/>
  <c r="AH1856" i="9"/>
  <c r="AH1857" i="9"/>
  <c r="AH1858" i="9"/>
  <c r="AH1859" i="9"/>
  <c r="AH1860" i="9"/>
  <c r="AH1861" i="9"/>
  <c r="AH1862" i="9"/>
  <c r="AH1863" i="9"/>
  <c r="AH1864" i="9"/>
  <c r="AH1865" i="9"/>
  <c r="AH1866" i="9"/>
  <c r="AH1867" i="9"/>
  <c r="AH1868" i="9"/>
  <c r="AH1869" i="9"/>
  <c r="AH1870" i="9"/>
  <c r="AH1871" i="9"/>
  <c r="AH1872" i="9"/>
  <c r="AH1873" i="9"/>
  <c r="AH1874" i="9"/>
  <c r="AH1875" i="9"/>
  <c r="AH1876" i="9"/>
  <c r="AH1877" i="9"/>
  <c r="AH1878" i="9"/>
  <c r="AH1879" i="9"/>
  <c r="AH1880" i="9"/>
  <c r="AH1881" i="9"/>
  <c r="AH1882" i="9"/>
  <c r="AH1883" i="9"/>
  <c r="AH1884" i="9"/>
  <c r="AH1885" i="9"/>
  <c r="AH1886" i="9"/>
  <c r="AH1887" i="9"/>
  <c r="AH1888" i="9"/>
  <c r="AH1889" i="9"/>
  <c r="AH1890" i="9"/>
  <c r="AH1891" i="9"/>
  <c r="AH1892" i="9"/>
  <c r="AH1893" i="9"/>
  <c r="AH1894" i="9"/>
  <c r="AH1895" i="9"/>
  <c r="AH1896" i="9"/>
  <c r="AH1897" i="9"/>
  <c r="AH1898" i="9"/>
  <c r="AH1899" i="9"/>
  <c r="AH1900" i="9"/>
  <c r="AH1901" i="9"/>
  <c r="AH1902" i="9"/>
  <c r="AH1903" i="9"/>
  <c r="AH1904" i="9"/>
  <c r="AH1905" i="9"/>
  <c r="AH1906" i="9"/>
  <c r="AH1907" i="9"/>
  <c r="AH1908" i="9"/>
  <c r="AH1909" i="9"/>
  <c r="AH1910" i="9"/>
  <c r="AH1911" i="9"/>
  <c r="AH1912" i="9"/>
  <c r="AH1913" i="9"/>
  <c r="AH1914" i="9"/>
  <c r="AH1915" i="9"/>
  <c r="AH1916" i="9"/>
  <c r="AH1917" i="9"/>
  <c r="AH1918" i="9"/>
  <c r="AH1919" i="9"/>
  <c r="AH1920" i="9"/>
  <c r="AH1921" i="9"/>
  <c r="AH1922" i="9"/>
  <c r="AH1923" i="9"/>
  <c r="AH1924" i="9"/>
  <c r="AH1925" i="9"/>
  <c r="AH1926" i="9"/>
  <c r="AH1927" i="9"/>
  <c r="AH1928" i="9"/>
  <c r="AH1929" i="9"/>
  <c r="AH1930" i="9"/>
  <c r="AH1931" i="9"/>
  <c r="AH1932" i="9"/>
  <c r="AH1933" i="9"/>
  <c r="AH1934" i="9"/>
  <c r="AH1935" i="9"/>
  <c r="AH1936" i="9"/>
  <c r="AH1937" i="9"/>
  <c r="AH1938" i="9"/>
  <c r="AH1939" i="9"/>
  <c r="AH1940" i="9"/>
  <c r="AH1941" i="9"/>
  <c r="AH1942" i="9"/>
  <c r="AH1943" i="9"/>
  <c r="AH1944" i="9"/>
  <c r="AH1945" i="9"/>
  <c r="AH1946" i="9"/>
  <c r="AH1947" i="9"/>
  <c r="AH1948" i="9"/>
  <c r="AH1949" i="9"/>
  <c r="AH1950" i="9"/>
  <c r="AH1951" i="9"/>
  <c r="AH1952" i="9"/>
  <c r="AH1953" i="9"/>
  <c r="AH1954" i="9"/>
  <c r="AH1955" i="9"/>
  <c r="AH1956" i="9"/>
  <c r="AH1957" i="9"/>
  <c r="AH1958" i="9"/>
  <c r="AH1959" i="9"/>
  <c r="AH1960" i="9"/>
  <c r="AH1961" i="9"/>
  <c r="AH1962" i="9"/>
  <c r="AH1963" i="9"/>
  <c r="AH1964" i="9"/>
  <c r="AH1965" i="9"/>
  <c r="AH1966" i="9"/>
  <c r="AH1967" i="9"/>
  <c r="AH1968" i="9"/>
  <c r="AH1969" i="9"/>
  <c r="AH1970" i="9"/>
  <c r="AH1971" i="9"/>
  <c r="AH1972" i="9"/>
  <c r="AH1973" i="9"/>
  <c r="AH1974" i="9"/>
  <c r="AH1975" i="9"/>
  <c r="AH1976" i="9"/>
  <c r="AH1977" i="9"/>
  <c r="AH1978" i="9"/>
  <c r="AH1979" i="9"/>
  <c r="AH1980" i="9"/>
  <c r="AH1981" i="9"/>
  <c r="AH1982" i="9"/>
  <c r="AH1983" i="9"/>
  <c r="AH1984" i="9"/>
  <c r="AH1985" i="9"/>
  <c r="AH1986" i="9"/>
  <c r="AH1987" i="9"/>
  <c r="AH1988" i="9"/>
  <c r="AH1989" i="9"/>
  <c r="AH1990" i="9"/>
  <c r="AH1991" i="9"/>
  <c r="AH1992" i="9"/>
  <c r="AH1993" i="9"/>
  <c r="AH1994" i="9"/>
  <c r="AH1995" i="9"/>
  <c r="AH1996" i="9"/>
  <c r="AH1997" i="9"/>
  <c r="AH1998" i="9"/>
  <c r="AH1999" i="9"/>
  <c r="AH2000" i="9"/>
  <c r="AH2001" i="9"/>
  <c r="AH2002" i="9"/>
  <c r="AH2003" i="9"/>
  <c r="AH2004" i="9"/>
  <c r="AH2005" i="9"/>
  <c r="AH2006" i="9"/>
  <c r="AH2007" i="9"/>
  <c r="AH2008" i="9"/>
  <c r="AH2009" i="9"/>
  <c r="AH2010" i="9"/>
  <c r="AH2011" i="9"/>
  <c r="AH2012" i="9"/>
  <c r="AH2013" i="9"/>
  <c r="AH2014" i="9"/>
  <c r="AH2015" i="9"/>
  <c r="AH2016" i="9"/>
  <c r="AH2017" i="9"/>
  <c r="AH2018" i="9"/>
  <c r="AH2019" i="9"/>
  <c r="AH2020" i="9"/>
  <c r="AH2021" i="9"/>
  <c r="AH2022" i="9"/>
  <c r="AH2023" i="9"/>
  <c r="AH2024" i="9"/>
  <c r="AH2025" i="9"/>
  <c r="AH2026" i="9"/>
  <c r="AH2027" i="9"/>
  <c r="AH2028" i="9"/>
  <c r="AH2029" i="9"/>
  <c r="AH2030" i="9"/>
  <c r="AH2031" i="9"/>
  <c r="AH2032" i="9"/>
  <c r="AH2033" i="9"/>
  <c r="AH2034" i="9"/>
  <c r="AH2035" i="9"/>
  <c r="AH2036" i="9"/>
  <c r="AH2037" i="9"/>
  <c r="AH2038" i="9"/>
  <c r="AH2039" i="9"/>
  <c r="AH2040" i="9"/>
  <c r="AH2041" i="9"/>
  <c r="AH2042" i="9"/>
  <c r="AH2043" i="9"/>
  <c r="AH2044" i="9"/>
  <c r="AH2045" i="9"/>
  <c r="AH2046" i="9"/>
  <c r="AH2047" i="9"/>
  <c r="AH2048" i="9"/>
  <c r="AH2049" i="9"/>
  <c r="AH2050" i="9"/>
  <c r="AH2051" i="9"/>
  <c r="AH2052" i="9"/>
  <c r="AH2053" i="9"/>
  <c r="AH2054" i="9"/>
  <c r="AH2055" i="9"/>
  <c r="AH2056" i="9"/>
  <c r="AH2057" i="9"/>
  <c r="AH2058" i="9"/>
  <c r="AH2059" i="9"/>
  <c r="AH2060" i="9"/>
  <c r="AH2061" i="9"/>
  <c r="AH2062" i="9"/>
  <c r="AH2063" i="9"/>
  <c r="AH2064" i="9"/>
  <c r="AH2065" i="9"/>
  <c r="AH2066" i="9"/>
  <c r="AH2067" i="9"/>
  <c r="AH2068" i="9"/>
  <c r="AH2069" i="9"/>
  <c r="AH2070" i="9"/>
  <c r="AH2071" i="9"/>
  <c r="AH2072" i="9"/>
  <c r="AH2073" i="9"/>
  <c r="AH2074" i="9"/>
  <c r="AH2075" i="9"/>
  <c r="AH2076" i="9"/>
  <c r="AH2077" i="9"/>
  <c r="AH2078" i="9"/>
  <c r="AH2079" i="9"/>
  <c r="AH2080" i="9"/>
  <c r="AH2081" i="9"/>
  <c r="AH2082" i="9"/>
  <c r="AH2083" i="9"/>
  <c r="AH2084" i="9"/>
  <c r="AH2085" i="9"/>
  <c r="AH2086" i="9"/>
  <c r="AH2087" i="9"/>
  <c r="AH2088" i="9"/>
  <c r="AH2089" i="9"/>
  <c r="AH2090" i="9"/>
  <c r="AH2091" i="9"/>
  <c r="AH2092" i="9"/>
  <c r="AH2093" i="9"/>
  <c r="AH2094" i="9"/>
  <c r="AH2095" i="9"/>
  <c r="AH2096" i="9"/>
  <c r="AH2097" i="9"/>
  <c r="AH2098" i="9"/>
  <c r="AH2099" i="9"/>
  <c r="AH2100" i="9"/>
  <c r="AH2101" i="9"/>
  <c r="AH2102" i="9"/>
  <c r="AH2103" i="9"/>
  <c r="AH2104" i="9"/>
  <c r="AH2105" i="9"/>
  <c r="AH2106" i="9"/>
  <c r="AH2107" i="9"/>
  <c r="AH2108" i="9"/>
  <c r="AH2109" i="9"/>
  <c r="AH2110" i="9"/>
  <c r="AH2111" i="9"/>
  <c r="AH2112" i="9"/>
  <c r="AH2113" i="9"/>
  <c r="AH2114" i="9"/>
  <c r="AH2115" i="9"/>
  <c r="AH2116" i="9"/>
  <c r="AH2117" i="9"/>
  <c r="AH2118" i="9"/>
  <c r="AH2119" i="9"/>
  <c r="AH2120" i="9"/>
  <c r="AH2121" i="9"/>
  <c r="AH2122" i="9"/>
  <c r="AH2123" i="9"/>
  <c r="AH2124" i="9"/>
  <c r="AH2125" i="9"/>
  <c r="AH2126" i="9"/>
  <c r="AH2127" i="9"/>
  <c r="AH2128" i="9"/>
  <c r="AH2129" i="9"/>
  <c r="AH2130" i="9"/>
  <c r="AH2131" i="9"/>
  <c r="AH2132" i="9"/>
  <c r="AH2133" i="9"/>
  <c r="AH2134" i="9"/>
  <c r="AH2135" i="9"/>
  <c r="AH2136" i="9"/>
  <c r="AH2137" i="9"/>
  <c r="AH2138" i="9"/>
  <c r="AH2139" i="9"/>
  <c r="AH2140" i="9"/>
  <c r="AH2141" i="9"/>
  <c r="AH2142" i="9"/>
  <c r="AH2143" i="9"/>
  <c r="AH2144" i="9"/>
  <c r="AH2145" i="9"/>
  <c r="AH2146" i="9"/>
  <c r="AH2147" i="9"/>
  <c r="AH2148" i="9"/>
  <c r="AH2149" i="9"/>
  <c r="AH2150" i="9"/>
  <c r="AH2151" i="9"/>
  <c r="AH2152" i="9"/>
  <c r="AH2153" i="9"/>
  <c r="AH2154" i="9"/>
  <c r="AH2155" i="9"/>
  <c r="AH2156" i="9"/>
  <c r="AH2157" i="9"/>
  <c r="AH2158" i="9"/>
  <c r="AH2159" i="9"/>
  <c r="AH2160" i="9"/>
  <c r="AH2161" i="9"/>
  <c r="AH2162" i="9"/>
  <c r="AH2163" i="9"/>
  <c r="AH2164" i="9"/>
  <c r="AH2165" i="9"/>
  <c r="AH2166" i="9"/>
  <c r="AH2167" i="9"/>
  <c r="AH2168" i="9"/>
  <c r="AH2169" i="9"/>
  <c r="AH2170" i="9"/>
  <c r="AH2171" i="9"/>
  <c r="AH2172" i="9"/>
  <c r="AH2173" i="9"/>
  <c r="AH2174" i="9"/>
  <c r="AH2175" i="9"/>
  <c r="AH2176" i="9"/>
  <c r="AH2177" i="9"/>
  <c r="AH2178" i="9"/>
  <c r="AH2179" i="9"/>
  <c r="AH2180" i="9"/>
  <c r="AH2181" i="9"/>
  <c r="AH2182" i="9"/>
  <c r="AH2183" i="9"/>
  <c r="AH2184" i="9"/>
  <c r="AH2185" i="9"/>
  <c r="AH2186" i="9"/>
  <c r="AH2187" i="9"/>
  <c r="AH2188" i="9"/>
  <c r="AH2189" i="9"/>
  <c r="AH2190" i="9"/>
  <c r="AH2191" i="9"/>
  <c r="AH2192" i="9"/>
  <c r="AH2193" i="9"/>
  <c r="AH2194" i="9"/>
  <c r="AH2195" i="9"/>
  <c r="AH2196" i="9"/>
  <c r="AH2197" i="9"/>
  <c r="AH2198" i="9"/>
  <c r="AH2199" i="9"/>
  <c r="AH2200" i="9"/>
  <c r="AH2201" i="9"/>
  <c r="AH2202" i="9"/>
  <c r="AH2203" i="9"/>
  <c r="AH2204" i="9"/>
  <c r="AH2205" i="9"/>
  <c r="AH2206" i="9"/>
  <c r="AH2207" i="9"/>
  <c r="AH2208" i="9"/>
  <c r="AH2209" i="9"/>
  <c r="AH2210" i="9"/>
  <c r="AH2211" i="9"/>
  <c r="AH2212" i="9"/>
  <c r="AH2213" i="9"/>
  <c r="AH2214" i="9"/>
  <c r="AH2215" i="9"/>
  <c r="AH2216" i="9"/>
  <c r="AH2217" i="9"/>
  <c r="AH2218" i="9"/>
  <c r="AH2219" i="9"/>
  <c r="AH4434" i="9"/>
  <c r="AH4435" i="9"/>
  <c r="AH4436" i="9"/>
  <c r="AH4437" i="9"/>
  <c r="AH4438" i="9"/>
  <c r="AH4439" i="9"/>
  <c r="AH4440" i="9"/>
  <c r="AH4441" i="9"/>
  <c r="AH4442" i="9"/>
  <c r="AH4443" i="9"/>
  <c r="AH4444" i="9"/>
  <c r="AH4445" i="9"/>
  <c r="AH4446" i="9"/>
  <c r="AH4447" i="9"/>
  <c r="AH4448" i="9"/>
  <c r="AH4449" i="9"/>
  <c r="AH4450" i="9"/>
  <c r="AH4451" i="9"/>
  <c r="AH4452" i="9"/>
  <c r="AH4453" i="9"/>
  <c r="AH4454" i="9"/>
  <c r="AH4455" i="9"/>
  <c r="AH4456" i="9"/>
  <c r="AH4457" i="9"/>
  <c r="AH4458" i="9"/>
  <c r="AH4459" i="9"/>
  <c r="AH4460" i="9"/>
  <c r="AH4461" i="9"/>
  <c r="AH4462" i="9"/>
  <c r="AH4463" i="9"/>
  <c r="AH4464" i="9"/>
  <c r="AH4465" i="9"/>
  <c r="AH4731" i="9"/>
  <c r="AH4732" i="9"/>
  <c r="AH4733" i="9"/>
  <c r="AH4466" i="9"/>
  <c r="AH2220" i="9"/>
  <c r="AH2221" i="9"/>
  <c r="AH2222" i="9"/>
  <c r="AH2223" i="9"/>
  <c r="AH2224" i="9"/>
  <c r="AH2225" i="9"/>
  <c r="AH2226" i="9"/>
  <c r="AH2227" i="9"/>
  <c r="AH2228" i="9"/>
  <c r="AH2229" i="9"/>
  <c r="AH2230" i="9"/>
  <c r="AH2231" i="9"/>
  <c r="AH2232" i="9"/>
  <c r="AH2233" i="9"/>
  <c r="AH2234" i="9"/>
  <c r="AH2235" i="9"/>
  <c r="AH2236" i="9"/>
  <c r="AH2237" i="9"/>
  <c r="AH2238" i="9"/>
  <c r="AH2239" i="9"/>
  <c r="AH2240" i="9"/>
  <c r="AH2241" i="9"/>
  <c r="AH2242" i="9"/>
  <c r="AH2243" i="9"/>
  <c r="AH2244" i="9"/>
  <c r="AH2245" i="9"/>
  <c r="AH2246" i="9"/>
  <c r="AH2247" i="9"/>
  <c r="AH2248" i="9"/>
  <c r="AH2249" i="9"/>
  <c r="AH2250" i="9"/>
  <c r="AH2251" i="9"/>
  <c r="AH2252" i="9"/>
  <c r="AH2253" i="9"/>
  <c r="AH2254" i="9"/>
  <c r="AH2255" i="9"/>
  <c r="AH2256" i="9"/>
  <c r="AH2257" i="9"/>
  <c r="AH2258" i="9"/>
  <c r="AH2259" i="9"/>
  <c r="AH2260" i="9"/>
  <c r="AH2261" i="9"/>
  <c r="AH2262" i="9"/>
  <c r="AH2263" i="9"/>
  <c r="AH2264" i="9"/>
  <c r="AH2265" i="9"/>
  <c r="AH2266" i="9"/>
  <c r="AH2267" i="9"/>
  <c r="AH2268" i="9"/>
  <c r="AH2269" i="9"/>
  <c r="AH2270" i="9"/>
  <c r="AH2271" i="9"/>
  <c r="AH2272" i="9"/>
  <c r="AH2273" i="9"/>
  <c r="AH2274" i="9"/>
  <c r="AH2275" i="9"/>
  <c r="AH2276" i="9"/>
  <c r="AH2277" i="9"/>
  <c r="AH2278" i="9"/>
  <c r="AH2279" i="9"/>
  <c r="AH2280" i="9"/>
  <c r="AH2281" i="9"/>
  <c r="AH2282" i="9"/>
  <c r="AH2283" i="9"/>
  <c r="AH2284" i="9"/>
  <c r="AH2285" i="9"/>
  <c r="AH2286" i="9"/>
  <c r="AH2287" i="9"/>
  <c r="AH2288" i="9"/>
  <c r="AH2289" i="9"/>
  <c r="AH2290" i="9"/>
  <c r="AH2291" i="9"/>
  <c r="AH2292" i="9"/>
  <c r="AH2293" i="9"/>
  <c r="AH2294" i="9"/>
  <c r="AH2295" i="9"/>
  <c r="AH2296" i="9"/>
  <c r="AH2297" i="9"/>
  <c r="AH2298" i="9"/>
  <c r="AH2299" i="9"/>
  <c r="AH2300" i="9"/>
  <c r="AH2301" i="9"/>
  <c r="AH2302" i="9"/>
  <c r="AH2303" i="9"/>
  <c r="AH2304" i="9"/>
  <c r="AH2305" i="9"/>
  <c r="AH2306" i="9"/>
  <c r="AH2307" i="9"/>
  <c r="AH2308" i="9"/>
  <c r="AH2309" i="9"/>
  <c r="AH2310" i="9"/>
  <c r="AH2311" i="9"/>
  <c r="AH2312" i="9"/>
  <c r="AH2313" i="9"/>
  <c r="AH2314" i="9"/>
  <c r="AH2315" i="9"/>
  <c r="AH2316" i="9"/>
  <c r="AH2317" i="9"/>
  <c r="AH2318" i="9"/>
  <c r="AH2319" i="9"/>
  <c r="AH2320" i="9"/>
  <c r="AH2321" i="9"/>
  <c r="AH2322" i="9"/>
  <c r="AH2323" i="9"/>
  <c r="AH2324" i="9"/>
  <c r="AH2325" i="9"/>
  <c r="AH2326" i="9"/>
  <c r="AH2327" i="9"/>
  <c r="AH4467" i="9"/>
  <c r="AH4468" i="9"/>
  <c r="AH4469" i="9"/>
  <c r="AH4470" i="9"/>
  <c r="AH4471" i="9"/>
  <c r="AH4472" i="9"/>
  <c r="AH4473" i="9"/>
  <c r="AH4474" i="9"/>
  <c r="AH4475" i="9"/>
  <c r="AH4476" i="9"/>
  <c r="AH4477" i="9"/>
  <c r="AH4478" i="9"/>
  <c r="AH4479" i="9"/>
  <c r="AH4480" i="9"/>
  <c r="AH4481" i="9"/>
  <c r="AH4482" i="9"/>
  <c r="AH4483" i="9"/>
  <c r="AH4484" i="9"/>
  <c r="AH4485" i="9"/>
  <c r="AH4486" i="9"/>
  <c r="AH4487" i="9"/>
  <c r="AH4488" i="9"/>
  <c r="AH4489" i="9"/>
  <c r="AH4490" i="9"/>
  <c r="AH4491" i="9"/>
  <c r="AH4492" i="9"/>
  <c r="AH4493" i="9"/>
  <c r="AH4494" i="9"/>
  <c r="AH4495" i="9"/>
  <c r="AH4496" i="9"/>
  <c r="AH4497" i="9"/>
  <c r="AH4498" i="9"/>
  <c r="AH4499" i="9"/>
  <c r="AH4500" i="9"/>
  <c r="AH4501" i="9"/>
  <c r="AH4502" i="9"/>
  <c r="AH4503" i="9"/>
  <c r="AH4504" i="9"/>
  <c r="AH4505" i="9"/>
  <c r="AH4506" i="9"/>
  <c r="AH4507" i="9"/>
  <c r="AH4508" i="9"/>
  <c r="AH4509" i="9"/>
  <c r="AH4510" i="9"/>
  <c r="AH4511" i="9"/>
  <c r="AH4512" i="9"/>
  <c r="AH4513" i="9"/>
  <c r="AH4514" i="9"/>
  <c r="AH4515" i="9"/>
  <c r="AH4516" i="9"/>
  <c r="AH4517" i="9"/>
  <c r="AH4518" i="9"/>
  <c r="AH4519" i="9"/>
  <c r="AH4520" i="9"/>
  <c r="AH4521" i="9"/>
  <c r="AH4522" i="9"/>
  <c r="AH4523" i="9"/>
  <c r="AH4524" i="9"/>
  <c r="AH4525" i="9"/>
  <c r="AH4526" i="9"/>
  <c r="AH4527" i="9"/>
  <c r="AH3833" i="9"/>
  <c r="AH3834" i="9"/>
  <c r="AH3835" i="9"/>
  <c r="AH3836" i="9"/>
  <c r="AH3837" i="9"/>
  <c r="AH3838" i="9"/>
  <c r="AH3839" i="9"/>
  <c r="AH3840" i="9"/>
  <c r="AH3841" i="9"/>
  <c r="AH3842" i="9"/>
  <c r="AH3843" i="9"/>
  <c r="AH3844" i="9"/>
  <c r="AH3845" i="9"/>
  <c r="AH4643" i="9"/>
  <c r="AH4644" i="9"/>
  <c r="AH4645" i="9"/>
  <c r="AH4646" i="9"/>
  <c r="AH4647" i="9"/>
  <c r="AH4648" i="9"/>
  <c r="AH4649" i="9"/>
  <c r="AH4650" i="9"/>
  <c r="AH2328" i="9"/>
  <c r="AH2329" i="9"/>
  <c r="AH2330" i="9"/>
  <c r="AH2331" i="9"/>
  <c r="AH2332" i="9"/>
  <c r="AH2333" i="9"/>
  <c r="AH2334" i="9"/>
  <c r="AH2335" i="9"/>
  <c r="AH2336" i="9"/>
  <c r="AH2337" i="9"/>
  <c r="AH2338" i="9"/>
  <c r="AH2339" i="9"/>
  <c r="AH2340" i="9"/>
  <c r="AH2341" i="9"/>
  <c r="AH2342" i="9"/>
  <c r="AH2343" i="9"/>
  <c r="AH2344" i="9"/>
  <c r="AH2345" i="9"/>
  <c r="AH2346" i="9"/>
  <c r="AH2347" i="9"/>
  <c r="AH2348" i="9"/>
  <c r="AH2349" i="9"/>
  <c r="AH2350" i="9"/>
  <c r="AH2351" i="9"/>
  <c r="AH2352" i="9"/>
  <c r="AH2353" i="9"/>
  <c r="AH2354" i="9"/>
  <c r="AH2355" i="9"/>
  <c r="AH2356" i="9"/>
  <c r="AH2357" i="9"/>
  <c r="AH2358" i="9"/>
  <c r="AH2359" i="9"/>
  <c r="AH2360" i="9"/>
  <c r="AH2361" i="9"/>
  <c r="AH2362" i="9"/>
  <c r="AH2363" i="9"/>
  <c r="AH2364" i="9"/>
  <c r="AH2365" i="9"/>
  <c r="AH2366" i="9"/>
  <c r="AH2367" i="9"/>
  <c r="AH2368" i="9"/>
  <c r="AH2369" i="9"/>
  <c r="AH2370" i="9"/>
  <c r="AH2371" i="9"/>
  <c r="AH2372" i="9"/>
  <c r="AH2373" i="9"/>
  <c r="AH2374" i="9"/>
  <c r="AH2375" i="9"/>
  <c r="AH2376" i="9"/>
  <c r="AH2377" i="9"/>
  <c r="AH2378" i="9"/>
  <c r="AH2379" i="9"/>
  <c r="AH2380" i="9"/>
  <c r="AH2381" i="9"/>
  <c r="AH2382" i="9"/>
  <c r="AH2383" i="9"/>
  <c r="AH2384" i="9"/>
  <c r="AH2385" i="9"/>
  <c r="AH2386" i="9"/>
  <c r="AH2387" i="9"/>
  <c r="AH2388" i="9"/>
  <c r="AH2389" i="9"/>
  <c r="AH2390" i="9"/>
  <c r="AH2391" i="9"/>
  <c r="AH2392" i="9"/>
  <c r="AH2393" i="9"/>
  <c r="AH2394" i="9"/>
  <c r="AH2395" i="9"/>
  <c r="AH2396" i="9"/>
  <c r="AH2397" i="9"/>
  <c r="AH2398" i="9"/>
  <c r="AH2399" i="9"/>
  <c r="AH2400" i="9"/>
  <c r="AH2401" i="9"/>
  <c r="AH2402" i="9"/>
  <c r="AH2403" i="9"/>
  <c r="AH2404" i="9"/>
  <c r="AH2405" i="9"/>
  <c r="AH2406" i="9"/>
  <c r="AH2407" i="9"/>
  <c r="AH2408" i="9"/>
  <c r="AH2409" i="9"/>
  <c r="AH2410" i="9"/>
  <c r="AH2411" i="9"/>
  <c r="AH2412" i="9"/>
  <c r="AH2413" i="9"/>
  <c r="AH2414" i="9"/>
  <c r="AH2415" i="9"/>
  <c r="AH2416" i="9"/>
  <c r="AH2417" i="9"/>
  <c r="AH2418" i="9"/>
  <c r="AH2419" i="9"/>
  <c r="AH2420" i="9"/>
  <c r="AH2421" i="9"/>
  <c r="AH2422" i="9"/>
  <c r="AH2423" i="9"/>
  <c r="AH2424" i="9"/>
  <c r="AH2425" i="9"/>
  <c r="AH2426" i="9"/>
  <c r="AH2427" i="9"/>
  <c r="AH2428" i="9"/>
  <c r="AH2429" i="9"/>
  <c r="AH2430" i="9"/>
  <c r="AH2431" i="9"/>
  <c r="AH2432" i="9"/>
  <c r="AH2433" i="9"/>
  <c r="AH2434" i="9"/>
  <c r="AH2435" i="9"/>
  <c r="AH2436" i="9"/>
  <c r="AH2437" i="9"/>
  <c r="AH2438" i="9"/>
  <c r="AH2439" i="9"/>
  <c r="AH2440" i="9"/>
  <c r="AH2441" i="9"/>
  <c r="AH2442" i="9"/>
  <c r="AH2443" i="9"/>
  <c r="AH2444" i="9"/>
  <c r="AH2445" i="9"/>
  <c r="AH2446" i="9"/>
  <c r="AH2447" i="9"/>
  <c r="AH2448" i="9"/>
  <c r="AH2449" i="9"/>
  <c r="AH2450" i="9"/>
  <c r="AH2451" i="9"/>
  <c r="AH2452" i="9"/>
  <c r="AH2453" i="9"/>
  <c r="AH2454" i="9"/>
  <c r="AH2455" i="9"/>
  <c r="AH2456" i="9"/>
  <c r="AH2457" i="9"/>
  <c r="AH2458" i="9"/>
  <c r="AH2459" i="9"/>
  <c r="AH2460" i="9"/>
  <c r="AH2461" i="9"/>
  <c r="AH2462" i="9"/>
  <c r="AH2463" i="9"/>
  <c r="AH2464" i="9"/>
  <c r="AH2465" i="9"/>
  <c r="AH2466" i="9"/>
  <c r="AH2467" i="9"/>
  <c r="AH2468" i="9"/>
  <c r="AH2469" i="9"/>
  <c r="AH2470" i="9"/>
  <c r="AH2471" i="9"/>
  <c r="AH2472" i="9"/>
  <c r="AH2473" i="9"/>
  <c r="AH2474" i="9"/>
  <c r="AH2475" i="9"/>
  <c r="AH2476" i="9"/>
  <c r="AH2477" i="9"/>
  <c r="AH2478" i="9"/>
  <c r="AH2479" i="9"/>
  <c r="AH2480" i="9"/>
  <c r="AH2481" i="9"/>
  <c r="AH2482" i="9"/>
  <c r="AH2483" i="9"/>
  <c r="AH2484" i="9"/>
  <c r="AH2485" i="9"/>
  <c r="AH2486" i="9"/>
  <c r="AH2487" i="9"/>
  <c r="AH2488" i="9"/>
  <c r="AH2489" i="9"/>
  <c r="AH2490" i="9"/>
  <c r="AH2491" i="9"/>
  <c r="AH2492" i="9"/>
  <c r="AH2493" i="9"/>
  <c r="AH2494" i="9"/>
  <c r="AH2495" i="9"/>
  <c r="AH2496" i="9"/>
  <c r="AH2497" i="9"/>
  <c r="AH2498" i="9"/>
  <c r="AH2499" i="9"/>
  <c r="AH2500" i="9"/>
  <c r="AH2501" i="9"/>
  <c r="AH2502" i="9"/>
  <c r="AH2503" i="9"/>
  <c r="AH2504" i="9"/>
  <c r="AH2505" i="9"/>
  <c r="AH2506" i="9"/>
  <c r="AH2507" i="9"/>
  <c r="AH2508" i="9"/>
  <c r="AH2509" i="9"/>
  <c r="AH2510" i="9"/>
  <c r="AH2511" i="9"/>
  <c r="AH2512" i="9"/>
  <c r="AH2513" i="9"/>
  <c r="AH2514" i="9"/>
  <c r="AH2515" i="9"/>
  <c r="AH2516" i="9"/>
  <c r="AH2517" i="9"/>
  <c r="AH2518" i="9"/>
  <c r="AH2519" i="9"/>
  <c r="AH2520" i="9"/>
  <c r="AH2521" i="9"/>
  <c r="AH2522" i="9"/>
  <c r="AH2523" i="9"/>
  <c r="AH2524" i="9"/>
  <c r="AH2525" i="9"/>
  <c r="AH2526" i="9"/>
  <c r="AH2527" i="9"/>
  <c r="AH2528" i="9"/>
  <c r="AH2529" i="9"/>
  <c r="AH2530" i="9"/>
  <c r="AH2531" i="9"/>
  <c r="AH2532" i="9"/>
  <c r="AH2533" i="9"/>
  <c r="AH2534" i="9"/>
  <c r="AH2535" i="9"/>
  <c r="AH2536" i="9"/>
  <c r="AH2537" i="9"/>
  <c r="AH2538" i="9"/>
  <c r="AH2539" i="9"/>
  <c r="AH2540" i="9"/>
  <c r="AH2541" i="9"/>
  <c r="AH2542" i="9"/>
  <c r="AH2543" i="9"/>
  <c r="AH2544" i="9"/>
  <c r="AH2545" i="9"/>
  <c r="AH2546" i="9"/>
  <c r="AH2547" i="9"/>
  <c r="AH2548" i="9"/>
  <c r="AH2549" i="9"/>
  <c r="AH2550" i="9"/>
  <c r="AH2551" i="9"/>
  <c r="AH2552" i="9"/>
  <c r="AH2553" i="9"/>
  <c r="AH2554" i="9"/>
  <c r="AH2555" i="9"/>
  <c r="AH2556" i="9"/>
  <c r="AH2557" i="9"/>
  <c r="AH2558" i="9"/>
  <c r="AH2559" i="9"/>
  <c r="AH2560" i="9"/>
  <c r="AH2561" i="9"/>
  <c r="AH2562" i="9"/>
  <c r="AH2563" i="9"/>
  <c r="AH2564" i="9"/>
  <c r="AH2565" i="9"/>
  <c r="AH2566" i="9"/>
  <c r="AH2567" i="9"/>
  <c r="AH2568" i="9"/>
  <c r="AH2569" i="9"/>
  <c r="AH2570" i="9"/>
  <c r="AH2571" i="9"/>
  <c r="AH2572" i="9"/>
  <c r="AH2573" i="9"/>
  <c r="AH2574" i="9"/>
  <c r="AH2575" i="9"/>
  <c r="AH2576" i="9"/>
  <c r="AH2577" i="9"/>
  <c r="AH2578" i="9"/>
  <c r="AH2579" i="9"/>
  <c r="AH2580" i="9"/>
  <c r="AH2581" i="9"/>
  <c r="AH2582" i="9"/>
  <c r="AH2583" i="9"/>
  <c r="AH2584" i="9"/>
  <c r="AH2585" i="9"/>
  <c r="AH2586" i="9"/>
  <c r="AH2587" i="9"/>
  <c r="AH2588" i="9"/>
  <c r="AH2589" i="9"/>
  <c r="AH2590" i="9"/>
  <c r="AH2591" i="9"/>
  <c r="AH2592" i="9"/>
  <c r="AH2593" i="9"/>
  <c r="AH2594" i="9"/>
  <c r="AH2595" i="9"/>
  <c r="AH2596" i="9"/>
  <c r="AH2597" i="9"/>
  <c r="AH2598" i="9"/>
  <c r="AH2599" i="9"/>
  <c r="AH2600" i="9"/>
  <c r="AH2601" i="9"/>
  <c r="AH2602" i="9"/>
  <c r="AH2603" i="9"/>
  <c r="AH2604" i="9"/>
  <c r="AH2605" i="9"/>
  <c r="AH2606" i="9"/>
  <c r="AH2607" i="9"/>
  <c r="AH2608" i="9"/>
  <c r="AH2609" i="9"/>
  <c r="AH2610" i="9"/>
  <c r="AH2611" i="9"/>
  <c r="AH2612" i="9"/>
  <c r="AH2613" i="9"/>
  <c r="AH2614" i="9"/>
  <c r="AH2615" i="9"/>
  <c r="AH2616" i="9"/>
  <c r="AH2617" i="9"/>
  <c r="AH2618" i="9"/>
  <c r="AH2619" i="9"/>
  <c r="AH2620" i="9"/>
  <c r="AH2621" i="9"/>
  <c r="AH2622" i="9"/>
  <c r="AH2623" i="9"/>
  <c r="AH2624" i="9"/>
  <c r="AH2625" i="9"/>
  <c r="AH2626" i="9"/>
  <c r="AH2627" i="9"/>
  <c r="AH2628" i="9"/>
  <c r="AH2629" i="9"/>
  <c r="AH2630" i="9"/>
  <c r="AH2631" i="9"/>
  <c r="AH2632" i="9"/>
  <c r="AH2633" i="9"/>
  <c r="AH2634" i="9"/>
  <c r="AH2635" i="9"/>
  <c r="AH2636" i="9"/>
  <c r="AH2637" i="9"/>
  <c r="AH2638" i="9"/>
  <c r="AH2639" i="9"/>
  <c r="AH2640" i="9"/>
  <c r="AH2641" i="9"/>
  <c r="AH2642" i="9"/>
  <c r="AH2643" i="9"/>
  <c r="AH2644" i="9"/>
  <c r="AH2645" i="9"/>
  <c r="AH2646" i="9"/>
  <c r="AH2647" i="9"/>
  <c r="AH2648" i="9"/>
  <c r="AH2649" i="9"/>
  <c r="AH2650" i="9"/>
  <c r="AH2651" i="9"/>
  <c r="AH2652" i="9"/>
  <c r="AH2653" i="9"/>
  <c r="AH2654" i="9"/>
  <c r="AH2655" i="9"/>
  <c r="AH2656" i="9"/>
  <c r="AH2657" i="9"/>
  <c r="AH2658" i="9"/>
  <c r="AH2659" i="9"/>
  <c r="AH2660" i="9"/>
  <c r="AH2661" i="9"/>
  <c r="AH2662" i="9"/>
  <c r="AH2663" i="9"/>
  <c r="AH2664" i="9"/>
  <c r="AH2665" i="9"/>
  <c r="AH2666" i="9"/>
  <c r="AH2667" i="9"/>
  <c r="AH2668" i="9"/>
  <c r="AH2669" i="9"/>
  <c r="AH2670" i="9"/>
  <c r="AH2671" i="9"/>
  <c r="AH2672" i="9"/>
  <c r="AH2673" i="9"/>
  <c r="AH4651" i="9"/>
  <c r="AH4652" i="9"/>
  <c r="AH4653" i="9"/>
  <c r="AH4654" i="9"/>
  <c r="AH4528" i="9"/>
  <c r="AH3846" i="9"/>
  <c r="AH3847" i="9"/>
  <c r="AH3848" i="9"/>
  <c r="AH3849" i="9"/>
  <c r="AH3850" i="9"/>
  <c r="AH3851" i="9"/>
  <c r="AH3852" i="9"/>
  <c r="AH3853" i="9"/>
  <c r="AH3854" i="9"/>
  <c r="AH3855" i="9"/>
  <c r="AH3856" i="9"/>
  <c r="AH3857" i="9"/>
  <c r="AH3858" i="9"/>
  <c r="AH3859" i="9"/>
  <c r="AH3860" i="9"/>
  <c r="AH3861" i="9"/>
  <c r="AH3862" i="9"/>
  <c r="AH3863" i="9"/>
  <c r="AH3864" i="9"/>
  <c r="AH3865" i="9"/>
  <c r="AH3866" i="9"/>
  <c r="AH4655" i="9"/>
  <c r="AH4656" i="9"/>
  <c r="AH4657" i="9"/>
  <c r="AH3867" i="9"/>
  <c r="AH3868" i="9"/>
  <c r="AH3869" i="9"/>
  <c r="AH3870" i="9"/>
  <c r="AH3871" i="9"/>
  <c r="AH3872" i="9"/>
  <c r="AH3873" i="9"/>
  <c r="AH3874" i="9"/>
  <c r="AH3875" i="9"/>
  <c r="AH3876" i="9"/>
  <c r="AH3877" i="9"/>
  <c r="AH3878" i="9"/>
  <c r="AH3879" i="9"/>
  <c r="AH3880" i="9"/>
  <c r="AH3881" i="9"/>
  <c r="AH3882" i="9"/>
  <c r="AH3883" i="9"/>
  <c r="AH3884" i="9"/>
  <c r="AH3885" i="9"/>
  <c r="AH3886" i="9"/>
  <c r="AH3887" i="9"/>
  <c r="AH3888" i="9"/>
  <c r="AH3889" i="9"/>
  <c r="AH3890" i="9"/>
  <c r="AH3891" i="9"/>
  <c r="AH3892" i="9"/>
  <c r="AH3893" i="9"/>
  <c r="AH3894" i="9"/>
  <c r="AH3895" i="9"/>
  <c r="AH3896" i="9"/>
  <c r="AH3897" i="9"/>
  <c r="AH3898" i="9"/>
  <c r="AH3899" i="9"/>
  <c r="AH3900" i="9"/>
  <c r="AH3901" i="9"/>
  <c r="AH3902" i="9"/>
  <c r="AH3903" i="9"/>
  <c r="AH3904" i="9"/>
  <c r="AH3905" i="9"/>
  <c r="AH3906" i="9"/>
  <c r="AH3907" i="9"/>
  <c r="AH3908" i="9"/>
  <c r="AH3909" i="9"/>
  <c r="AH3910" i="9"/>
  <c r="AH3911" i="9"/>
  <c r="AH3912" i="9"/>
  <c r="AH3913" i="9"/>
  <c r="AH3914" i="9"/>
  <c r="AH3915" i="9"/>
  <c r="AH3916" i="9"/>
  <c r="AH3917" i="9"/>
  <c r="AH3918" i="9"/>
  <c r="AH3919" i="9"/>
  <c r="AH4529" i="9"/>
  <c r="AH4530" i="9"/>
  <c r="AH4531" i="9"/>
  <c r="AH4532" i="9"/>
  <c r="AH4533" i="9"/>
  <c r="AH4534" i="9"/>
  <c r="AH4535" i="9"/>
  <c r="AH4536" i="9"/>
  <c r="AH4537" i="9"/>
  <c r="AH4538" i="9"/>
  <c r="AH4539" i="9"/>
  <c r="AH4540" i="9"/>
  <c r="AH4541" i="9"/>
  <c r="AH2674" i="9"/>
  <c r="AH2675" i="9"/>
  <c r="AH2676" i="9"/>
  <c r="AH2677" i="9"/>
  <c r="AH2678" i="9"/>
  <c r="AH2679" i="9"/>
  <c r="AH2680" i="9"/>
  <c r="AH2681" i="9"/>
  <c r="AH2682" i="9"/>
  <c r="AH2683" i="9"/>
  <c r="AH2684" i="9"/>
  <c r="AH2685" i="9"/>
  <c r="AH2686" i="9"/>
  <c r="AH2687" i="9"/>
  <c r="AH2688" i="9"/>
  <c r="AH2689" i="9"/>
  <c r="AH2690" i="9"/>
  <c r="AH2691" i="9"/>
  <c r="AH2692" i="9"/>
  <c r="AH2693" i="9"/>
  <c r="AH2694" i="9"/>
  <c r="AH2695" i="9"/>
  <c r="AH2696" i="9"/>
  <c r="AH2697" i="9"/>
  <c r="AH2698" i="9"/>
  <c r="AH2699" i="9"/>
  <c r="AH2700" i="9"/>
  <c r="AH2701" i="9"/>
  <c r="AH2702" i="9"/>
  <c r="AH2703" i="9"/>
  <c r="AH2704" i="9"/>
  <c r="AH2705" i="9"/>
  <c r="AH2706" i="9"/>
  <c r="AH2707" i="9"/>
  <c r="AH2708" i="9"/>
  <c r="AH2709" i="9"/>
  <c r="AH2710" i="9"/>
  <c r="AH2711" i="9"/>
  <c r="AH2712" i="9"/>
  <c r="AH2713" i="9"/>
  <c r="AH2714" i="9"/>
  <c r="AH2715" i="9"/>
  <c r="AH2716" i="9"/>
  <c r="AH2717" i="9"/>
  <c r="AH2718" i="9"/>
  <c r="AH2719" i="9"/>
  <c r="AH2720" i="9"/>
  <c r="AH2721" i="9"/>
  <c r="AH2722" i="9"/>
  <c r="AH2723" i="9"/>
  <c r="AH2724" i="9"/>
  <c r="AH2725" i="9"/>
  <c r="AH2726" i="9"/>
  <c r="AH2727" i="9"/>
  <c r="AH2728" i="9"/>
  <c r="AH2729" i="9"/>
  <c r="AH2730" i="9"/>
  <c r="AH2731" i="9"/>
  <c r="AH2732" i="9"/>
  <c r="AH2733" i="9"/>
  <c r="AH2734" i="9"/>
  <c r="AH2735" i="9"/>
  <c r="AH2736" i="9"/>
  <c r="AH2737" i="9"/>
  <c r="AH2738" i="9"/>
  <c r="AH2739" i="9"/>
  <c r="AH2740" i="9"/>
  <c r="AH2741" i="9"/>
  <c r="AH2742" i="9"/>
  <c r="AH2743" i="9"/>
  <c r="AH2744" i="9"/>
  <c r="AH2745" i="9"/>
  <c r="AH2746" i="9"/>
  <c r="AH2747" i="9"/>
  <c r="AH2748" i="9"/>
  <c r="AH2749" i="9"/>
  <c r="AH2750" i="9"/>
  <c r="AH2751" i="9"/>
  <c r="AH2752" i="9"/>
  <c r="AH2753" i="9"/>
  <c r="AH2754" i="9"/>
  <c r="AH2755" i="9"/>
  <c r="AH2756" i="9"/>
  <c r="AH2757" i="9"/>
  <c r="AH2758" i="9"/>
  <c r="AH2759" i="9"/>
  <c r="AH2760" i="9"/>
  <c r="AH2761" i="9"/>
  <c r="AH2762" i="9"/>
  <c r="AH2763" i="9"/>
  <c r="AH2764" i="9"/>
  <c r="AH2765" i="9"/>
  <c r="AH2766" i="9"/>
  <c r="AH2767" i="9"/>
  <c r="AH2768" i="9"/>
  <c r="AH2769" i="9"/>
  <c r="AH2770" i="9"/>
  <c r="AH2771" i="9"/>
  <c r="AH2772" i="9"/>
  <c r="AH2773" i="9"/>
  <c r="AH2774" i="9"/>
  <c r="AH2775" i="9"/>
  <c r="AH2776" i="9"/>
  <c r="AH2777" i="9"/>
  <c r="AH2778" i="9"/>
  <c r="AH2779" i="9"/>
  <c r="AH2780" i="9"/>
  <c r="AH2781" i="9"/>
  <c r="AH2782" i="9"/>
  <c r="AH2783" i="9"/>
  <c r="AH2784" i="9"/>
  <c r="AH2785" i="9"/>
  <c r="AH2786" i="9"/>
  <c r="AH2787" i="9"/>
  <c r="AH2788" i="9"/>
  <c r="AH2789" i="9"/>
  <c r="AH2790" i="9"/>
  <c r="AH2791" i="9"/>
  <c r="AH2792" i="9"/>
  <c r="AH2793" i="9"/>
  <c r="AH2794" i="9"/>
  <c r="AH2795" i="9"/>
  <c r="AH2796" i="9"/>
  <c r="AH2797" i="9"/>
  <c r="AH2798" i="9"/>
  <c r="AH2799" i="9"/>
  <c r="AH2800" i="9"/>
  <c r="AH2801" i="9"/>
  <c r="AH2802" i="9"/>
  <c r="AH2803" i="9"/>
  <c r="AH2804" i="9"/>
  <c r="AH2805" i="9"/>
  <c r="AH2806" i="9"/>
  <c r="AH2807" i="9"/>
  <c r="AH2808" i="9"/>
  <c r="AH2809" i="9"/>
  <c r="AH2810" i="9"/>
  <c r="AH2811" i="9"/>
  <c r="AH2812" i="9"/>
  <c r="AH2813" i="9"/>
  <c r="AH2814" i="9"/>
  <c r="AH2815" i="9"/>
  <c r="AH2816" i="9"/>
  <c r="AH2817" i="9"/>
  <c r="AH2818" i="9"/>
  <c r="AH2819" i="9"/>
  <c r="AH2820" i="9"/>
  <c r="AH2821" i="9"/>
  <c r="AH2822" i="9"/>
  <c r="AH2823" i="9"/>
  <c r="AH2824" i="9"/>
  <c r="AH2825" i="9"/>
  <c r="AH2826" i="9"/>
  <c r="AH2827" i="9"/>
  <c r="AH2828" i="9"/>
  <c r="AH2829" i="9"/>
  <c r="AH2830" i="9"/>
  <c r="AH2831" i="9"/>
  <c r="AH2832" i="9"/>
  <c r="AH2833" i="9"/>
  <c r="AH2834" i="9"/>
  <c r="AH2835" i="9"/>
  <c r="AH2836" i="9"/>
  <c r="AH2837" i="9"/>
  <c r="AH2838" i="9"/>
  <c r="AH2839" i="9"/>
  <c r="AH2840" i="9"/>
  <c r="AH2841" i="9"/>
  <c r="AH2842" i="9"/>
  <c r="AH2843" i="9"/>
  <c r="AH2844" i="9"/>
  <c r="AH2845" i="9"/>
  <c r="AH2846" i="9"/>
  <c r="AH2847" i="9"/>
  <c r="AH2848" i="9"/>
  <c r="AH2849" i="9"/>
  <c r="AH2850" i="9"/>
  <c r="AH2851" i="9"/>
  <c r="AH2852" i="9"/>
  <c r="AH2853" i="9"/>
  <c r="AH2854" i="9"/>
  <c r="AH2855" i="9"/>
  <c r="AH2856" i="9"/>
  <c r="AH2857" i="9"/>
  <c r="AH2858" i="9"/>
  <c r="AH2859" i="9"/>
  <c r="AH2860" i="9"/>
  <c r="AH2861" i="9"/>
  <c r="AH2862" i="9"/>
  <c r="AH2863" i="9"/>
  <c r="AH2864" i="9"/>
  <c r="AH2865" i="9"/>
  <c r="AH2866" i="9"/>
  <c r="AH2867" i="9"/>
  <c r="AH2868" i="9"/>
  <c r="AH2869" i="9"/>
  <c r="AH2870" i="9"/>
  <c r="AH2871" i="9"/>
  <c r="AH2872" i="9"/>
  <c r="AH2873" i="9"/>
  <c r="AH2874" i="9"/>
  <c r="AH2875" i="9"/>
  <c r="AH2876" i="9"/>
  <c r="AH2877" i="9"/>
  <c r="AH2878" i="9"/>
  <c r="AH2879" i="9"/>
  <c r="AH2880" i="9"/>
  <c r="AH2881" i="9"/>
  <c r="AH2882" i="9"/>
  <c r="AH2883" i="9"/>
  <c r="AH2884" i="9"/>
  <c r="AH2885" i="9"/>
  <c r="AH2886" i="9"/>
  <c r="AH2887" i="9"/>
  <c r="AH2888" i="9"/>
  <c r="AH2889" i="9"/>
  <c r="AH2890" i="9"/>
  <c r="AH2891" i="9"/>
  <c r="AH2892" i="9"/>
  <c r="AH2893" i="9"/>
  <c r="AH2894" i="9"/>
  <c r="AH2895" i="9"/>
  <c r="AH2896" i="9"/>
  <c r="AH2897" i="9"/>
  <c r="AH2898" i="9"/>
  <c r="AH2899" i="9"/>
  <c r="AH2900" i="9"/>
  <c r="AH2901" i="9"/>
  <c r="AH2902" i="9"/>
  <c r="AH2903" i="9"/>
  <c r="AH2904" i="9"/>
  <c r="AH2905" i="9"/>
  <c r="AH2906" i="9"/>
  <c r="AH2907" i="9"/>
  <c r="AH2908" i="9"/>
  <c r="AH2909" i="9"/>
  <c r="AH2910" i="9"/>
  <c r="AH2911" i="9"/>
  <c r="AH2912" i="9"/>
  <c r="AH2913" i="9"/>
  <c r="AH2914" i="9"/>
  <c r="AH2915" i="9"/>
  <c r="AH2916" i="9"/>
  <c r="AH2917" i="9"/>
  <c r="AH2918" i="9"/>
  <c r="AH2919" i="9"/>
  <c r="AH2920" i="9"/>
  <c r="AH2921" i="9"/>
  <c r="AH2922" i="9"/>
  <c r="AH2923" i="9"/>
  <c r="AH2924" i="9"/>
  <c r="AH2925" i="9"/>
  <c r="AH2926" i="9"/>
  <c r="AH2927" i="9"/>
  <c r="AH2928" i="9"/>
  <c r="AH2929" i="9"/>
  <c r="AH2930" i="9"/>
  <c r="AH2931" i="9"/>
  <c r="AH2932" i="9"/>
  <c r="AH2933" i="9"/>
  <c r="AH2934" i="9"/>
  <c r="AH2935" i="9"/>
  <c r="AH2936" i="9"/>
  <c r="AH2937" i="9"/>
  <c r="AH2938" i="9"/>
  <c r="AH2939" i="9"/>
  <c r="AH2940" i="9"/>
  <c r="AH2941" i="9"/>
  <c r="AH2942" i="9"/>
  <c r="AH2943" i="9"/>
  <c r="AH2944" i="9"/>
  <c r="AH2945" i="9"/>
  <c r="AH2946" i="9"/>
  <c r="AH2947" i="9"/>
  <c r="AH2948" i="9"/>
  <c r="AH2949" i="9"/>
  <c r="AH2950" i="9"/>
  <c r="AH2951" i="9"/>
  <c r="AH2952" i="9"/>
  <c r="AH2953" i="9"/>
  <c r="AH2954" i="9"/>
  <c r="AH2955" i="9"/>
  <c r="AH2956" i="9"/>
  <c r="AH2957" i="9"/>
  <c r="AH2958" i="9"/>
  <c r="AH2959" i="9"/>
  <c r="AH2960" i="9"/>
  <c r="AH2961" i="9"/>
  <c r="AH2962" i="9"/>
  <c r="AH2963" i="9"/>
  <c r="AH2964" i="9"/>
  <c r="AH2965" i="9"/>
  <c r="AH2966" i="9"/>
  <c r="AH2967" i="9"/>
  <c r="AH2968" i="9"/>
  <c r="AH2969" i="9"/>
  <c r="AH2970" i="9"/>
  <c r="AH2971" i="9"/>
  <c r="AH2972" i="9"/>
  <c r="AH2973" i="9"/>
  <c r="AH2974" i="9"/>
  <c r="AH2975" i="9"/>
  <c r="AH2976" i="9"/>
  <c r="AH2977" i="9"/>
  <c r="AH2978" i="9"/>
  <c r="AH2979" i="9"/>
  <c r="AH2980" i="9"/>
  <c r="AH2981" i="9"/>
  <c r="AH2982" i="9"/>
  <c r="AH2983" i="9"/>
  <c r="AH2984" i="9"/>
  <c r="AH2985" i="9"/>
  <c r="AH2986" i="9"/>
  <c r="AH2987" i="9"/>
  <c r="AH2988" i="9"/>
  <c r="AH2989" i="9"/>
  <c r="AH2990" i="9"/>
  <c r="AH2991" i="9"/>
  <c r="AH2992" i="9"/>
  <c r="AH2993" i="9"/>
  <c r="AH2994" i="9"/>
  <c r="AH2995" i="9"/>
  <c r="AH2996" i="9"/>
  <c r="AH2997" i="9"/>
  <c r="AH2998" i="9"/>
  <c r="AH2999" i="9"/>
  <c r="AH3000" i="9"/>
  <c r="AH3001" i="9"/>
  <c r="AH3002" i="9"/>
  <c r="AH3003" i="9"/>
  <c r="AH3004" i="9"/>
  <c r="AH3005" i="9"/>
  <c r="AH3006" i="9"/>
  <c r="AH3007" i="9"/>
  <c r="AH3008" i="9"/>
  <c r="AH3009" i="9"/>
  <c r="AH3010" i="9"/>
  <c r="AH3011" i="9"/>
  <c r="AH3012" i="9"/>
  <c r="AH3013" i="9"/>
  <c r="AH3014" i="9"/>
  <c r="AH3015" i="9"/>
  <c r="AH3016" i="9"/>
  <c r="AH3017" i="9"/>
  <c r="AH3018" i="9"/>
  <c r="AH3019" i="9"/>
  <c r="AH3020" i="9"/>
  <c r="AH3021" i="9"/>
  <c r="AH3022" i="9"/>
  <c r="AH3023" i="9"/>
  <c r="AH3024" i="9"/>
  <c r="AH3025" i="9"/>
  <c r="AH3026" i="9"/>
  <c r="AH3027" i="9"/>
  <c r="AH3028" i="9"/>
  <c r="AH3029" i="9"/>
  <c r="AH3030" i="9"/>
  <c r="AH3031" i="9"/>
  <c r="AH4658" i="9"/>
  <c r="AH3032" i="9"/>
  <c r="AH3033" i="9"/>
  <c r="AH3034" i="9"/>
  <c r="AH3035" i="9"/>
  <c r="AH3036" i="9"/>
  <c r="AH3037" i="9"/>
  <c r="AH3038" i="9"/>
  <c r="AH3039" i="9"/>
  <c r="AH3040" i="9"/>
  <c r="AH3041" i="9"/>
  <c r="AH3042" i="9"/>
  <c r="AH3043" i="9"/>
  <c r="AH3044" i="9"/>
  <c r="AH3045" i="9"/>
  <c r="AH3046" i="9"/>
  <c r="AH3047" i="9"/>
  <c r="AH3048" i="9"/>
  <c r="AH3049" i="9"/>
  <c r="AH3050" i="9"/>
  <c r="AH3051" i="9"/>
  <c r="AH3052" i="9"/>
  <c r="AH3053" i="9"/>
  <c r="AH3054" i="9"/>
  <c r="AH3055" i="9"/>
  <c r="AH3056" i="9"/>
  <c r="AH3057" i="9"/>
  <c r="AH3058" i="9"/>
  <c r="AH3059" i="9"/>
  <c r="AH3060" i="9"/>
  <c r="AH3061" i="9"/>
  <c r="AH4659" i="9"/>
  <c r="AH4660" i="9"/>
  <c r="AH3062" i="9"/>
  <c r="AH3063" i="9"/>
  <c r="AH3064" i="9"/>
  <c r="AH3065" i="9"/>
  <c r="AH3066" i="9"/>
  <c r="AH3067" i="9"/>
  <c r="AH3068" i="9"/>
  <c r="AH4542" i="9"/>
  <c r="AH4543" i="9"/>
  <c r="AH4544" i="9"/>
  <c r="AH4545" i="9"/>
  <c r="AH4546" i="9"/>
  <c r="AH4547" i="9"/>
  <c r="AH4548" i="9"/>
  <c r="AH4549" i="9"/>
  <c r="AH4550" i="9"/>
  <c r="AH4551" i="9"/>
  <c r="AH4552" i="9"/>
  <c r="AH4553" i="9"/>
  <c r="AH4554" i="9"/>
  <c r="AH4555" i="9"/>
  <c r="AH3920" i="9"/>
  <c r="AH3921" i="9"/>
  <c r="AH3922" i="9"/>
  <c r="AH3923" i="9"/>
  <c r="AH3924" i="9"/>
  <c r="AH3925" i="9"/>
  <c r="AH3926" i="9"/>
  <c r="AH3927" i="9"/>
  <c r="AH3928" i="9"/>
  <c r="AH3929" i="9"/>
  <c r="AH3930" i="9"/>
  <c r="AH3931" i="9"/>
  <c r="AH3932" i="9"/>
  <c r="AH3933" i="9"/>
  <c r="AH3934" i="9"/>
  <c r="AH3935" i="9"/>
  <c r="AH3936" i="9"/>
  <c r="AH3937" i="9"/>
  <c r="AH3938" i="9"/>
  <c r="AH3939" i="9"/>
  <c r="AH3940" i="9"/>
  <c r="AH3941" i="9"/>
  <c r="AH3942" i="9"/>
  <c r="AH3943" i="9"/>
  <c r="AH3944" i="9"/>
  <c r="AH3945" i="9"/>
  <c r="AH3946" i="9"/>
  <c r="AH3947" i="9"/>
  <c r="AH3948" i="9"/>
  <c r="AH3949" i="9"/>
  <c r="AH3950" i="9"/>
  <c r="AH3951" i="9"/>
  <c r="AH3952" i="9"/>
  <c r="AH3953" i="9"/>
  <c r="AH3954" i="9"/>
  <c r="AH3955" i="9"/>
  <c r="AH3956" i="9"/>
  <c r="AH3957" i="9"/>
  <c r="AH3958" i="9"/>
  <c r="AH3959" i="9"/>
  <c r="AH3960" i="9"/>
  <c r="AH3961" i="9"/>
  <c r="AH3962" i="9"/>
  <c r="AH3963" i="9"/>
  <c r="AH3964" i="9"/>
  <c r="AH3965" i="9"/>
  <c r="AH3966" i="9"/>
  <c r="AH3967" i="9"/>
  <c r="AH3968" i="9"/>
  <c r="AH3969" i="9"/>
  <c r="AH3970" i="9"/>
  <c r="AH3971" i="9"/>
  <c r="AH3972" i="9"/>
  <c r="AH3973" i="9"/>
  <c r="AH3974" i="9"/>
  <c r="AH3975" i="9"/>
  <c r="AH3976" i="9"/>
  <c r="AH3977" i="9"/>
  <c r="AH3978" i="9"/>
  <c r="AH3979" i="9"/>
  <c r="AH3980" i="9"/>
  <c r="AH3981" i="9"/>
  <c r="AH3982" i="9"/>
  <c r="AH3983" i="9"/>
  <c r="AH3984" i="9"/>
  <c r="AH3985" i="9"/>
  <c r="AH3986" i="9"/>
  <c r="AH3987" i="9"/>
  <c r="AH3988" i="9"/>
  <c r="AH3989" i="9"/>
  <c r="AH3990" i="9"/>
  <c r="AH3991" i="9"/>
  <c r="AH3992" i="9"/>
  <c r="AH3993" i="9"/>
  <c r="AH3994" i="9"/>
  <c r="AH4556" i="9"/>
  <c r="AH4557" i="9"/>
  <c r="AH4558" i="9"/>
  <c r="AH4559" i="9"/>
  <c r="AH4560" i="9"/>
  <c r="AH4561" i="9"/>
  <c r="AH4562" i="9"/>
  <c r="AH4563" i="9"/>
  <c r="AH4564" i="9"/>
  <c r="AH4565" i="9"/>
  <c r="AH4566" i="9"/>
  <c r="AH4567" i="9"/>
  <c r="AH4568" i="9"/>
  <c r="AH4569" i="9"/>
  <c r="AH4570" i="9"/>
  <c r="AH4571" i="9"/>
  <c r="AH4572" i="9"/>
  <c r="AH4573" i="9"/>
  <c r="AH4574" i="9"/>
  <c r="AH4575" i="9"/>
  <c r="AH4576" i="9"/>
  <c r="AH4577" i="9"/>
  <c r="AH4578" i="9"/>
  <c r="AH4579" i="9"/>
  <c r="AH4580" i="9"/>
  <c r="AH4581" i="9"/>
  <c r="AH4582" i="9"/>
  <c r="AH4583" i="9"/>
  <c r="AH4584" i="9"/>
  <c r="AH4585" i="9"/>
  <c r="AH4586" i="9"/>
  <c r="AH4587" i="9"/>
  <c r="AH4588" i="9"/>
  <c r="AH4589" i="9"/>
  <c r="AH4590" i="9"/>
  <c r="AH4591" i="9"/>
  <c r="AH4592" i="9"/>
  <c r="AH4593" i="9"/>
  <c r="AH4594" i="9"/>
  <c r="AH4595" i="9"/>
  <c r="AH4596" i="9"/>
  <c r="AH4597" i="9"/>
  <c r="AH4598" i="9"/>
  <c r="AH4599" i="9"/>
  <c r="AH4600" i="9"/>
  <c r="AH4601" i="9"/>
  <c r="AH4602" i="9"/>
  <c r="AH4603" i="9"/>
  <c r="AH4604" i="9"/>
  <c r="AH4605" i="9"/>
  <c r="AH4606" i="9"/>
  <c r="AH4607" i="9"/>
  <c r="AH4608" i="9"/>
  <c r="AH4609" i="9"/>
  <c r="AH4610" i="9"/>
  <c r="AH4611" i="9"/>
  <c r="AH4612" i="9"/>
  <c r="AH4613" i="9"/>
  <c r="AH4614" i="9"/>
  <c r="AH4615" i="9"/>
  <c r="AH4616" i="9"/>
  <c r="AH4617" i="9"/>
  <c r="AH4618" i="9"/>
  <c r="AH4619" i="9"/>
  <c r="AH4620" i="9"/>
  <c r="AH4621" i="9"/>
  <c r="AH4622" i="9"/>
  <c r="AH4623" i="9"/>
  <c r="AH4624" i="9"/>
  <c r="AH4625" i="9"/>
  <c r="AH3995" i="9"/>
  <c r="AH3996" i="9"/>
  <c r="AH3997" i="9"/>
  <c r="AH3998" i="9"/>
  <c r="AH3999" i="9"/>
  <c r="AH4000" i="9"/>
  <c r="AH4001" i="9"/>
  <c r="AH4002" i="9"/>
  <c r="AH4003" i="9"/>
  <c r="AH4004" i="9"/>
  <c r="AH4005" i="9"/>
  <c r="AH4006" i="9"/>
  <c r="AH4661" i="9"/>
  <c r="AH4007" i="9"/>
  <c r="AH4008" i="9"/>
  <c r="AH4009" i="9"/>
  <c r="AH4010" i="9"/>
  <c r="AH4011" i="9"/>
  <c r="AH4012" i="9"/>
  <c r="AH4013" i="9"/>
  <c r="AH4014" i="9"/>
  <c r="AH4015" i="9"/>
  <c r="AH4016" i="9"/>
  <c r="AH4017" i="9"/>
  <c r="AH4018" i="9"/>
  <c r="AH4019" i="9"/>
  <c r="AH4020" i="9"/>
  <c r="AH4021" i="9"/>
  <c r="AH4022" i="9"/>
  <c r="AH4023" i="9"/>
  <c r="AH4024" i="9"/>
  <c r="AH4025" i="9"/>
  <c r="AH4026" i="9"/>
  <c r="AH4027" i="9"/>
  <c r="AH4028" i="9"/>
  <c r="AH4029" i="9"/>
  <c r="AH4030" i="9"/>
  <c r="AH4031" i="9"/>
  <c r="AH4032" i="9"/>
  <c r="AH4033" i="9"/>
  <c r="AH4034" i="9"/>
  <c r="AH4035" i="9"/>
  <c r="AH4036" i="9"/>
  <c r="AH4037" i="9"/>
  <c r="AH4038" i="9"/>
  <c r="AH4039" i="9"/>
  <c r="AH4040" i="9"/>
  <c r="AH4041" i="9"/>
  <c r="AH4042" i="9"/>
  <c r="AH4043" i="9"/>
  <c r="AH4044" i="9"/>
  <c r="AH4045" i="9"/>
  <c r="AH4046" i="9"/>
  <c r="AH4047" i="9"/>
  <c r="AH4048" i="9"/>
  <c r="AH4049" i="9"/>
  <c r="AH4050" i="9"/>
  <c r="AH4051" i="9"/>
  <c r="AH4052" i="9"/>
  <c r="AH4053" i="9"/>
  <c r="AH4054" i="9"/>
  <c r="AH4055" i="9"/>
  <c r="AH4056" i="9"/>
  <c r="AH4057" i="9"/>
  <c r="AH4058" i="9"/>
  <c r="AH4059" i="9"/>
  <c r="AH4060" i="9"/>
  <c r="AH4061" i="9"/>
  <c r="AH4062" i="9"/>
  <c r="AH4063" i="9"/>
  <c r="AH4064" i="9"/>
  <c r="AH4065" i="9"/>
  <c r="AH4066" i="9"/>
  <c r="AH4067" i="9"/>
  <c r="AH4068" i="9"/>
  <c r="AH4069" i="9"/>
  <c r="AH4070" i="9"/>
  <c r="AH4071" i="9"/>
  <c r="AH4072" i="9"/>
  <c r="AH4679" i="9"/>
  <c r="AH4680" i="9"/>
  <c r="AH4073" i="9"/>
  <c r="AH4074" i="9"/>
  <c r="AH4075" i="9"/>
  <c r="AH4076" i="9"/>
  <c r="AH4077" i="9"/>
  <c r="AH4078" i="9"/>
  <c r="AH4079" i="9"/>
  <c r="AH4080" i="9"/>
  <c r="AH4081" i="9"/>
  <c r="AH4082" i="9"/>
  <c r="AH4083" i="9"/>
  <c r="AH4084" i="9"/>
  <c r="AH4085" i="9"/>
  <c r="AH4086" i="9"/>
  <c r="AH4087" i="9"/>
  <c r="AH4088" i="9"/>
  <c r="AH4089" i="9"/>
  <c r="AH4090" i="9"/>
  <c r="AH4091" i="9"/>
  <c r="AH4092" i="9"/>
  <c r="AH4093" i="9"/>
  <c r="AH4094" i="9"/>
  <c r="AH4095" i="9"/>
  <c r="AH4096" i="9"/>
  <c r="AH4097" i="9"/>
  <c r="AH4098" i="9"/>
  <c r="AH4099" i="9"/>
  <c r="AH4100" i="9"/>
  <c r="AH4101" i="9"/>
  <c r="AH4102" i="9"/>
  <c r="AH4103" i="9"/>
  <c r="AH4104" i="9"/>
  <c r="AH4105" i="9"/>
  <c r="AH4106" i="9"/>
  <c r="AH4107" i="9"/>
  <c r="AH4108" i="9"/>
  <c r="AH4109" i="9"/>
  <c r="AH4110" i="9"/>
  <c r="AH4111" i="9"/>
  <c r="AH4112" i="9"/>
  <c r="AH4113" i="9"/>
  <c r="AH4114" i="9"/>
  <c r="AH4115" i="9"/>
  <c r="AH4116" i="9"/>
  <c r="AH4117" i="9"/>
  <c r="AH4118" i="9"/>
  <c r="AH4119" i="9"/>
  <c r="AH4120" i="9"/>
  <c r="AH4121" i="9"/>
  <c r="AH4122" i="9"/>
  <c r="AH4123" i="9"/>
  <c r="AH4124" i="9"/>
  <c r="AH4125" i="9"/>
  <c r="AH4126" i="9"/>
  <c r="AH4127" i="9"/>
  <c r="AH4128" i="9"/>
  <c r="AH4129" i="9"/>
  <c r="AH4130" i="9"/>
  <c r="AH4131" i="9"/>
  <c r="AH4132" i="9"/>
  <c r="AH4133" i="9"/>
  <c r="AH4134" i="9"/>
  <c r="AH4135" i="9"/>
  <c r="AH4136" i="9"/>
  <c r="AH4137" i="9"/>
  <c r="AH4138" i="9"/>
  <c r="AH4139" i="9"/>
  <c r="AH4140" i="9"/>
  <c r="AH4141" i="9"/>
  <c r="AH4142" i="9"/>
  <c r="AH4143" i="9"/>
  <c r="AH4144" i="9"/>
  <c r="AH4145" i="9"/>
  <c r="AH4146" i="9"/>
  <c r="AH4147" i="9"/>
  <c r="AH4148" i="9"/>
  <c r="AH4149" i="9"/>
  <c r="AH3069" i="9"/>
  <c r="AH3070" i="9"/>
  <c r="AH3071" i="9"/>
  <c r="AH3072" i="9"/>
  <c r="AH3073" i="9"/>
  <c r="AH3074" i="9"/>
  <c r="AH3075" i="9"/>
  <c r="AH3076" i="9"/>
  <c r="AH3077" i="9"/>
  <c r="AH3078" i="9"/>
  <c r="AH3079" i="9"/>
  <c r="AH3080" i="9"/>
  <c r="AH3081" i="9"/>
  <c r="AH3082" i="9"/>
  <c r="AH3083" i="9"/>
  <c r="AH3084" i="9"/>
  <c r="AH3085" i="9"/>
  <c r="AH3086" i="9"/>
  <c r="AH3087" i="9"/>
  <c r="AH3088" i="9"/>
  <c r="AH3089" i="9"/>
  <c r="AH3090" i="9"/>
  <c r="AH3091" i="9"/>
  <c r="AH3092" i="9"/>
  <c r="AH3093" i="9"/>
  <c r="AH3094" i="9"/>
  <c r="AH3095" i="9"/>
  <c r="AH3096" i="9"/>
  <c r="AH3097" i="9"/>
  <c r="AH3098" i="9"/>
  <c r="AH3099" i="9"/>
  <c r="AH3100" i="9"/>
  <c r="AH3101" i="9"/>
  <c r="AH3102" i="9"/>
  <c r="AH3103" i="9"/>
  <c r="AH3104" i="9"/>
  <c r="AH3105" i="9"/>
  <c r="AH3106" i="9"/>
  <c r="AH3107" i="9"/>
  <c r="AH3108" i="9"/>
  <c r="AH3109" i="9"/>
  <c r="AH3110" i="9"/>
  <c r="AH3111" i="9"/>
  <c r="AH3112" i="9"/>
  <c r="AH3113" i="9"/>
  <c r="AH3114" i="9"/>
  <c r="AH3115" i="9"/>
  <c r="AH3116" i="9"/>
  <c r="AH3117" i="9"/>
  <c r="AH3118" i="9"/>
  <c r="AH3119" i="9"/>
  <c r="AH3120" i="9"/>
  <c r="AH3121" i="9"/>
  <c r="AH3122" i="9"/>
  <c r="AH3123" i="9"/>
  <c r="AH3124" i="9"/>
  <c r="AH3125" i="9"/>
  <c r="AH3126" i="9"/>
  <c r="AH3127" i="9"/>
  <c r="AH3128" i="9"/>
  <c r="AH3129" i="9"/>
  <c r="AH3130" i="9"/>
  <c r="AH3131" i="9"/>
  <c r="AH3132" i="9"/>
  <c r="AH3133" i="9"/>
  <c r="AH3134" i="9"/>
  <c r="AH3135" i="9"/>
  <c r="AH3136" i="9"/>
  <c r="AH3137" i="9"/>
  <c r="AH3138" i="9"/>
  <c r="AH3139" i="9"/>
  <c r="AH3140" i="9"/>
  <c r="AH3141" i="9"/>
  <c r="AH3142" i="9"/>
  <c r="AH3143" i="9"/>
  <c r="AH3144" i="9"/>
  <c r="AH3145" i="9"/>
  <c r="AH3146" i="9"/>
  <c r="AH3147" i="9"/>
  <c r="AH3148" i="9"/>
  <c r="AH3149" i="9"/>
  <c r="AH3150" i="9"/>
  <c r="AH3151" i="9"/>
  <c r="AH3152" i="9"/>
  <c r="AH3153" i="9"/>
  <c r="AH3154" i="9"/>
  <c r="AH3155" i="9"/>
  <c r="AH3156" i="9"/>
  <c r="AH3157" i="9"/>
  <c r="AH3158" i="9"/>
  <c r="AH3159" i="9"/>
  <c r="AH3160" i="9"/>
  <c r="AH3161" i="9"/>
  <c r="AH3162" i="9"/>
  <c r="AH3163" i="9"/>
  <c r="AH3164" i="9"/>
  <c r="AH3165" i="9"/>
  <c r="AH3166" i="9"/>
  <c r="AH3167" i="9"/>
  <c r="AH3168" i="9"/>
  <c r="AH3169" i="9"/>
  <c r="AH3170" i="9"/>
  <c r="AH3171" i="9"/>
  <c r="AH3172" i="9"/>
  <c r="AH3173" i="9"/>
  <c r="AH3174" i="9"/>
  <c r="AH3175" i="9"/>
  <c r="AH3176" i="9"/>
  <c r="AH3177" i="9"/>
  <c r="AH3178" i="9"/>
  <c r="AH3179" i="9"/>
  <c r="AH3180" i="9"/>
  <c r="AH3181" i="9"/>
  <c r="AH3182" i="9"/>
  <c r="AH3183" i="9"/>
  <c r="AH3184" i="9"/>
  <c r="AH3185" i="9"/>
  <c r="AH3186" i="9"/>
  <c r="AH3187" i="9"/>
  <c r="AH3188" i="9"/>
  <c r="AH3189" i="9"/>
  <c r="AH3190" i="9"/>
  <c r="AH3191" i="9"/>
  <c r="AH3192" i="9"/>
  <c r="AH3193" i="9"/>
  <c r="AH3194" i="9"/>
  <c r="AH3195" i="9"/>
  <c r="AH3196" i="9"/>
  <c r="AH3197" i="9"/>
  <c r="AH3198" i="9"/>
  <c r="AH3199" i="9"/>
  <c r="AH3200" i="9"/>
  <c r="AH3201" i="9"/>
  <c r="AH3202" i="9"/>
  <c r="AH3203" i="9"/>
  <c r="AH3204" i="9"/>
  <c r="AH3205" i="9"/>
  <c r="AH3206" i="9"/>
  <c r="AH3207" i="9"/>
  <c r="AH3208" i="9"/>
  <c r="AH3209" i="9"/>
  <c r="AH3210" i="9"/>
  <c r="AH3211" i="9"/>
  <c r="AH3212" i="9"/>
  <c r="AH3213" i="9"/>
  <c r="AH3214" i="9"/>
  <c r="AH3215" i="9"/>
  <c r="AH3216" i="9"/>
  <c r="AH3217" i="9"/>
  <c r="AH3218" i="9"/>
  <c r="AH3219" i="9"/>
  <c r="AH3220" i="9"/>
  <c r="AH3221" i="9"/>
  <c r="AH3222" i="9"/>
  <c r="AH3223" i="9"/>
  <c r="AH3224" i="9"/>
  <c r="AH3225" i="9"/>
  <c r="AH3226" i="9"/>
  <c r="AH3227" i="9"/>
  <c r="AH3228" i="9"/>
  <c r="AH3229" i="9"/>
  <c r="AH3230" i="9"/>
  <c r="AH3231" i="9"/>
  <c r="AH3232" i="9"/>
  <c r="AH3233" i="9"/>
  <c r="AH3234" i="9"/>
  <c r="AH3235" i="9"/>
  <c r="AH3236" i="9"/>
  <c r="AH3237" i="9"/>
  <c r="AH3238" i="9"/>
  <c r="AH3239" i="9"/>
  <c r="AH3240" i="9"/>
  <c r="AH3241" i="9"/>
  <c r="AH3242" i="9"/>
  <c r="AH3243" i="9"/>
  <c r="AH3244" i="9"/>
  <c r="AH3245" i="9"/>
  <c r="AH3246" i="9"/>
  <c r="AH3247" i="9"/>
  <c r="AH3248" i="9"/>
  <c r="AH3249" i="9"/>
  <c r="AH3250" i="9"/>
  <c r="AH3251" i="9"/>
  <c r="AH3252" i="9"/>
  <c r="AH3253" i="9"/>
  <c r="AH3254" i="9"/>
  <c r="AH3255" i="9"/>
  <c r="AH3256" i="9"/>
  <c r="AH3257" i="9"/>
  <c r="AH3258" i="9"/>
  <c r="AH3259" i="9"/>
  <c r="AH3260" i="9"/>
  <c r="AH3261" i="9"/>
  <c r="AH3262" i="9"/>
  <c r="AH3263" i="9"/>
  <c r="AH3264" i="9"/>
  <c r="AH3265" i="9"/>
  <c r="AH3266" i="9"/>
  <c r="AH3267" i="9"/>
  <c r="AH3268" i="9"/>
  <c r="AH3269" i="9"/>
  <c r="AH3270" i="9"/>
  <c r="AH3271" i="9"/>
  <c r="AH3272" i="9"/>
  <c r="AH3273" i="9"/>
  <c r="AH3274" i="9"/>
  <c r="AH3275" i="9"/>
  <c r="AH3276" i="9"/>
  <c r="AH3277" i="9"/>
  <c r="AH3278" i="9"/>
  <c r="AH4626" i="9"/>
  <c r="AH4627" i="9"/>
  <c r="AH4628" i="9"/>
  <c r="AH4629" i="9"/>
  <c r="AH4630" i="9"/>
  <c r="AH4631" i="9"/>
  <c r="AH4632" i="9"/>
  <c r="AH4633" i="9"/>
  <c r="AH4634" i="9"/>
  <c r="AH4635" i="9"/>
  <c r="AH4636" i="9"/>
  <c r="AH4637" i="9"/>
  <c r="AH4638" i="9"/>
  <c r="AH3279" i="9"/>
  <c r="AH3280" i="9"/>
  <c r="AH3281" i="9"/>
  <c r="AH3282" i="9"/>
  <c r="AH3283" i="9"/>
  <c r="AH3284" i="9"/>
  <c r="AH3285" i="9"/>
  <c r="AH3286" i="9"/>
  <c r="AH3287" i="9"/>
  <c r="AH3288" i="9"/>
  <c r="AH3289" i="9"/>
  <c r="AH3290" i="9"/>
  <c r="AH3291" i="9"/>
  <c r="AH3292" i="9"/>
  <c r="AH3293" i="9"/>
  <c r="AH3294" i="9"/>
  <c r="AH3295" i="9"/>
  <c r="AH3296" i="9"/>
  <c r="AH3297" i="9"/>
  <c r="AH3298" i="9"/>
  <c r="AH3299" i="9"/>
  <c r="AH3300" i="9"/>
  <c r="AH3301" i="9"/>
  <c r="AH3302" i="9"/>
  <c r="AH3303" i="9"/>
  <c r="AH3304" i="9"/>
  <c r="AH3305" i="9"/>
  <c r="AH3306" i="9"/>
  <c r="AH3307" i="9"/>
  <c r="AH3308" i="9"/>
  <c r="AH3309" i="9"/>
  <c r="AH3310" i="9"/>
  <c r="AH3311" i="9"/>
  <c r="AH3312" i="9"/>
  <c r="AH3313" i="9"/>
  <c r="AH3314" i="9"/>
  <c r="AH3315" i="9"/>
  <c r="AH3316" i="9"/>
  <c r="AH3317" i="9"/>
  <c r="AH3318" i="9"/>
  <c r="AH3319" i="9"/>
  <c r="AH3320" i="9"/>
  <c r="AH3321" i="9"/>
  <c r="AH3322" i="9"/>
  <c r="AH3323" i="9"/>
  <c r="AH3324" i="9"/>
  <c r="AH3325" i="9"/>
  <c r="AH3326" i="9"/>
  <c r="AH3327" i="9"/>
  <c r="AH3328" i="9"/>
  <c r="AH3329" i="9"/>
  <c r="AH3330" i="9"/>
  <c r="AH3331" i="9"/>
  <c r="AH3332" i="9"/>
  <c r="AH3333" i="9"/>
  <c r="AH3334" i="9"/>
  <c r="AH3335" i="9"/>
  <c r="AH3336" i="9"/>
  <c r="AH3337" i="9"/>
  <c r="AH3338" i="9"/>
  <c r="AH3339" i="9"/>
  <c r="AH3340" i="9"/>
  <c r="AH3341" i="9"/>
  <c r="AH3342" i="9"/>
  <c r="AH3343" i="9"/>
  <c r="AH3344" i="9"/>
  <c r="AH3345" i="9"/>
  <c r="AH3346" i="9"/>
  <c r="AH3347" i="9"/>
  <c r="AH3348" i="9"/>
  <c r="AH3349" i="9"/>
  <c r="AH3350" i="9"/>
  <c r="AH3351" i="9"/>
  <c r="AH3352" i="9"/>
  <c r="AH3353" i="9"/>
  <c r="AH3354" i="9"/>
  <c r="AH3355" i="9"/>
  <c r="AH3356" i="9"/>
  <c r="AH3357" i="9"/>
  <c r="AH3358" i="9"/>
  <c r="AH3359" i="9"/>
  <c r="AH3360" i="9"/>
  <c r="AH3361" i="9"/>
  <c r="AH3362" i="9"/>
  <c r="AH3363" i="9"/>
  <c r="AH3364" i="9"/>
  <c r="AH3365" i="9"/>
  <c r="AH3366" i="9"/>
  <c r="AH3367" i="9"/>
  <c r="AH3368" i="9"/>
  <c r="AH3369" i="9"/>
  <c r="AH3370" i="9"/>
  <c r="AH3371" i="9"/>
  <c r="AH3372" i="9"/>
  <c r="AH3373" i="9"/>
  <c r="AH3374" i="9"/>
  <c r="AH3375" i="9"/>
  <c r="AH3376" i="9"/>
  <c r="AH3377" i="9"/>
  <c r="AH3378" i="9"/>
  <c r="AH3379" i="9"/>
  <c r="AH3380" i="9"/>
  <c r="AH3381" i="9"/>
  <c r="AH3382" i="9"/>
  <c r="AH3383" i="9"/>
  <c r="AH3384" i="9"/>
  <c r="AH3385" i="9"/>
  <c r="AH3386" i="9"/>
  <c r="AH3387" i="9"/>
  <c r="AH3388" i="9"/>
  <c r="AH3389" i="9"/>
  <c r="AH3390" i="9"/>
  <c r="AH3391" i="9"/>
  <c r="AH3392" i="9"/>
  <c r="AH3393" i="9"/>
  <c r="AH3394" i="9"/>
  <c r="AH3395" i="9"/>
  <c r="AH3396" i="9"/>
  <c r="AH3397" i="9"/>
  <c r="AH3398" i="9"/>
  <c r="AH3399" i="9"/>
  <c r="AH3400" i="9"/>
  <c r="AH3401" i="9"/>
  <c r="AH3402" i="9"/>
  <c r="AH3403" i="9"/>
  <c r="AH3404" i="9"/>
  <c r="AH3405" i="9"/>
  <c r="AH3406" i="9"/>
  <c r="AH3407" i="9"/>
  <c r="AH3408" i="9"/>
  <c r="AH3409" i="9"/>
  <c r="AH3410" i="9"/>
  <c r="AH3411" i="9"/>
  <c r="AH3412" i="9"/>
  <c r="AH3413" i="9"/>
  <c r="AH3414" i="9"/>
  <c r="AH3415" i="9"/>
  <c r="AH3416" i="9"/>
  <c r="AH3417" i="9"/>
  <c r="AH3418" i="9"/>
  <c r="AH3419" i="9"/>
  <c r="AH3420" i="9"/>
  <c r="AH3421" i="9"/>
  <c r="AH3422" i="9"/>
  <c r="AH3423" i="9"/>
  <c r="AH3424" i="9"/>
  <c r="AH3425" i="9"/>
  <c r="AH3426" i="9"/>
  <c r="AH3427" i="9"/>
  <c r="AH3428" i="9"/>
  <c r="AH3429" i="9"/>
  <c r="AH3430" i="9"/>
  <c r="AH3431" i="9"/>
  <c r="AH3432" i="9"/>
  <c r="AH3433" i="9"/>
  <c r="AH3434" i="9"/>
  <c r="AH3435" i="9"/>
  <c r="AH3436" i="9"/>
  <c r="AH3437" i="9"/>
  <c r="AH3438" i="9"/>
  <c r="AH3439" i="9"/>
  <c r="AH3440" i="9"/>
  <c r="AH3441" i="9"/>
  <c r="AH3442" i="9"/>
  <c r="AH3443" i="9"/>
  <c r="AH3444" i="9"/>
  <c r="AH3445" i="9"/>
  <c r="AH3446" i="9"/>
  <c r="AH3447" i="9"/>
  <c r="AH3448" i="9"/>
  <c r="AH3449" i="9"/>
  <c r="AH3450" i="9"/>
  <c r="AH3451" i="9"/>
  <c r="AH3452" i="9"/>
  <c r="AH3453" i="9"/>
  <c r="AH3454" i="9"/>
  <c r="AH3455" i="9"/>
  <c r="AH3456" i="9"/>
  <c r="AH3457" i="9"/>
  <c r="AH3458" i="9"/>
  <c r="AH3459" i="9"/>
  <c r="AH3460" i="9"/>
  <c r="AH3461" i="9"/>
  <c r="AH3462" i="9"/>
  <c r="AH3463" i="9"/>
  <c r="AH3464" i="9"/>
  <c r="AH3465" i="9"/>
  <c r="AH3466" i="9"/>
  <c r="AH3467" i="9"/>
  <c r="AH3468" i="9"/>
  <c r="AH3469" i="9"/>
  <c r="AH3470" i="9"/>
  <c r="AH3471" i="9"/>
  <c r="AH3472" i="9"/>
  <c r="AH3473" i="9"/>
  <c r="AH3474" i="9"/>
  <c r="AH3475" i="9"/>
  <c r="AH3476" i="9"/>
  <c r="AH3477" i="9"/>
  <c r="AH3478" i="9"/>
  <c r="AH3479" i="9"/>
  <c r="AH3480" i="9"/>
  <c r="AH3481" i="9"/>
  <c r="AH3482" i="9"/>
  <c r="AH3483" i="9"/>
  <c r="AH3484" i="9"/>
  <c r="AH3485" i="9"/>
  <c r="AH3486" i="9"/>
  <c r="AH3487" i="9"/>
  <c r="AH3488" i="9"/>
  <c r="AH3489" i="9"/>
  <c r="AH3490" i="9"/>
  <c r="AH3491" i="9"/>
  <c r="AH3492" i="9"/>
  <c r="AH3493" i="9"/>
  <c r="AH3494" i="9"/>
  <c r="AH3495" i="9"/>
  <c r="AH3496" i="9"/>
  <c r="AH3497" i="9"/>
  <c r="AH3498" i="9"/>
  <c r="AH3499" i="9"/>
  <c r="AH3500" i="9"/>
  <c r="AH3501" i="9"/>
  <c r="AH3502" i="9"/>
  <c r="AH3503" i="9"/>
  <c r="AH3504" i="9"/>
  <c r="AH3505" i="9"/>
  <c r="AH3506" i="9"/>
  <c r="AH3507" i="9"/>
  <c r="AH3508" i="9"/>
  <c r="AH3509" i="9"/>
  <c r="AH3510" i="9"/>
  <c r="AH3511" i="9"/>
  <c r="AH3512" i="9"/>
  <c r="AH3513" i="9"/>
  <c r="AH3514" i="9"/>
  <c r="AH3515" i="9"/>
  <c r="AH3516" i="9"/>
  <c r="AH3517" i="9"/>
  <c r="AH3518" i="9"/>
  <c r="AH3519" i="9"/>
  <c r="AH3520" i="9"/>
  <c r="AH3521" i="9"/>
  <c r="AH3522" i="9"/>
  <c r="AH3523" i="9"/>
  <c r="AH3524" i="9"/>
  <c r="AH3525" i="9"/>
  <c r="AH3526" i="9"/>
  <c r="AH3527" i="9"/>
  <c r="AH3528" i="9"/>
  <c r="AH3529" i="9"/>
  <c r="AH3530" i="9"/>
  <c r="AH3531" i="9"/>
  <c r="AH3532" i="9"/>
  <c r="AH3533" i="9"/>
  <c r="AH3534" i="9"/>
  <c r="AH3535" i="9"/>
  <c r="AH3536" i="9"/>
  <c r="AH3537" i="9"/>
  <c r="AH3538" i="9"/>
  <c r="AH3539" i="9"/>
  <c r="AH3540" i="9"/>
  <c r="AH3541" i="9"/>
  <c r="AH3542" i="9"/>
  <c r="AH3543" i="9"/>
  <c r="AH3544" i="9"/>
  <c r="AH3545" i="9"/>
  <c r="AH3546" i="9"/>
  <c r="AH3547" i="9"/>
  <c r="AH3548" i="9"/>
  <c r="AH3549" i="9"/>
  <c r="AH3550" i="9"/>
  <c r="AH3551" i="9"/>
  <c r="AH3552" i="9"/>
  <c r="AH3553" i="9"/>
  <c r="AH3554" i="9"/>
  <c r="AH3555" i="9"/>
  <c r="AH3556" i="9"/>
  <c r="AH3557" i="9"/>
  <c r="AH3558" i="9"/>
  <c r="AH3559" i="9"/>
  <c r="AH3560" i="9"/>
  <c r="AH3561" i="9"/>
  <c r="AH3562" i="9"/>
  <c r="AH3563" i="9"/>
  <c r="AH3564" i="9"/>
  <c r="AH3565" i="9"/>
  <c r="AH3566" i="9"/>
  <c r="AH3567" i="9"/>
  <c r="AH3568" i="9"/>
  <c r="AH3569" i="9"/>
  <c r="AH3570" i="9"/>
  <c r="AH3571" i="9"/>
  <c r="AH3572" i="9"/>
  <c r="AH3573" i="9"/>
  <c r="AH3574" i="9"/>
  <c r="AH3575" i="9"/>
  <c r="AH3576" i="9"/>
  <c r="AH3577" i="9"/>
  <c r="AH3578" i="9"/>
  <c r="AH3579" i="9"/>
  <c r="AH3580" i="9"/>
  <c r="AH3581" i="9"/>
  <c r="AH3582" i="9"/>
  <c r="AH3583" i="9"/>
  <c r="AH3584" i="9"/>
  <c r="AH3585" i="9"/>
  <c r="AH3586" i="9"/>
  <c r="AH3587" i="9"/>
  <c r="AH3588" i="9"/>
  <c r="AH3589" i="9"/>
  <c r="AH3590" i="9"/>
  <c r="AH3591" i="9"/>
  <c r="AH3592" i="9"/>
  <c r="AH3593" i="9"/>
  <c r="AH3594" i="9"/>
  <c r="AH4150" i="9"/>
  <c r="AH4151" i="9"/>
  <c r="AH4152" i="9"/>
  <c r="AH4153" i="9"/>
  <c r="AH4154" i="9"/>
  <c r="AH4155" i="9"/>
  <c r="AI4156" i="9"/>
  <c r="AI4157" i="9"/>
  <c r="AI3595" i="9"/>
  <c r="AI3596" i="9"/>
  <c r="AI3597" i="9"/>
  <c r="AI3598" i="9"/>
  <c r="AI3599" i="9"/>
  <c r="AI3600" i="9"/>
  <c r="AI3601" i="9"/>
  <c r="AI3602" i="9"/>
  <c r="AI3603" i="9"/>
  <c r="AI3604" i="9"/>
  <c r="AI3605" i="9"/>
  <c r="AI3606" i="9"/>
  <c r="AI3607" i="9"/>
  <c r="AI3608" i="9"/>
  <c r="AI3609" i="9"/>
  <c r="AI3610" i="9"/>
  <c r="AI3611" i="9"/>
  <c r="AI3612" i="9"/>
  <c r="AI3613" i="9"/>
  <c r="AI3614" i="9"/>
  <c r="AI3615" i="9"/>
  <c r="AI3616" i="9"/>
  <c r="AI3617" i="9"/>
  <c r="AI3618" i="9"/>
  <c r="AI3619" i="9"/>
  <c r="AI3620" i="9"/>
  <c r="AI3621" i="9"/>
  <c r="AI3622" i="9"/>
  <c r="AI3623" i="9"/>
  <c r="AI3624" i="9"/>
  <c r="AI3625" i="9"/>
  <c r="AI3626" i="9"/>
  <c r="AI3627" i="9"/>
  <c r="AI3628" i="9"/>
  <c r="AI3629" i="9"/>
  <c r="AI3630" i="9"/>
  <c r="AI3631" i="9"/>
  <c r="AI3632" i="9"/>
  <c r="AI3633" i="9"/>
  <c r="AI3634" i="9"/>
  <c r="AI3635" i="9"/>
  <c r="AI3636" i="9"/>
  <c r="AI3637" i="9"/>
  <c r="AI3638" i="9"/>
  <c r="AI3639" i="9"/>
  <c r="AI3640" i="9"/>
  <c r="AI3641" i="9"/>
  <c r="AI3642" i="9"/>
  <c r="AI3643" i="9"/>
  <c r="AI3644" i="9"/>
  <c r="AI3645" i="9"/>
  <c r="AI3646" i="9"/>
  <c r="AI3647" i="9"/>
  <c r="AI3648" i="9"/>
  <c r="AI3649" i="9"/>
  <c r="AI3650" i="9"/>
  <c r="AI3651" i="9"/>
  <c r="AI3652" i="9"/>
  <c r="AI3653" i="9"/>
  <c r="AI3654" i="9"/>
  <c r="AI3655" i="9"/>
  <c r="AI3656" i="9"/>
  <c r="AI3657" i="9"/>
  <c r="AI3658" i="9"/>
  <c r="AI3659" i="9"/>
  <c r="AI3660" i="9"/>
  <c r="AI3661" i="9"/>
  <c r="AI3662" i="9"/>
  <c r="AI3663" i="9"/>
  <c r="AI3664" i="9"/>
  <c r="AI3665" i="9"/>
  <c r="AI3666" i="9"/>
  <c r="AI3667" i="9"/>
  <c r="AI3668" i="9"/>
  <c r="AI3669" i="9"/>
  <c r="AI3670" i="9"/>
  <c r="AI3671" i="9"/>
  <c r="AI3672" i="9"/>
  <c r="AI3673" i="9"/>
  <c r="AI3674" i="9"/>
  <c r="AI3675" i="9"/>
  <c r="AI3676" i="9"/>
  <c r="AI3677" i="9"/>
  <c r="AI3678" i="9"/>
  <c r="AI3679" i="9"/>
  <c r="AI3680" i="9"/>
  <c r="AI3681" i="9"/>
  <c r="AI3682" i="9"/>
  <c r="AI3683" i="9"/>
  <c r="AI3684" i="9"/>
  <c r="AI3685" i="9"/>
  <c r="AI3686" i="9"/>
  <c r="AI3687" i="9"/>
  <c r="AI3688" i="9"/>
  <c r="AI3689" i="9"/>
  <c r="AI3690" i="9"/>
  <c r="AI3691" i="9"/>
  <c r="AI3692" i="9"/>
  <c r="AI3693" i="9"/>
  <c r="AI4158" i="9"/>
  <c r="AI4159" i="9"/>
  <c r="AI4160" i="9"/>
  <c r="AI4161" i="9"/>
  <c r="AI4162" i="9"/>
  <c r="AI4163" i="9"/>
  <c r="AI4164" i="9"/>
  <c r="AI4165" i="9"/>
  <c r="AI4166" i="9"/>
  <c r="AI4167" i="9"/>
  <c r="AI4168" i="9"/>
  <c r="AI4169" i="9"/>
  <c r="AI4170" i="9"/>
  <c r="AI4171" i="9"/>
  <c r="AI4172" i="9"/>
  <c r="AI4173" i="9"/>
  <c r="AI4174" i="9"/>
  <c r="AI4175" i="9"/>
  <c r="AI4176" i="9"/>
  <c r="AI4177" i="9"/>
  <c r="AI4178" i="9"/>
  <c r="AI4179" i="9"/>
  <c r="AI4180" i="9"/>
  <c r="AI4181" i="9"/>
  <c r="AI4182" i="9"/>
  <c r="AI3694" i="9"/>
  <c r="AI3695" i="9"/>
  <c r="AI4183" i="9"/>
  <c r="AI4681" i="9"/>
  <c r="AI4682" i="9"/>
  <c r="AI4683" i="9"/>
  <c r="AI4684" i="9"/>
  <c r="AI4685" i="9"/>
  <c r="AI4686" i="9"/>
  <c r="AI4662" i="9"/>
  <c r="AI4639" i="9"/>
  <c r="AI4663" i="9"/>
  <c r="AI4664" i="9"/>
  <c r="AI4665" i="9"/>
  <c r="AI4666" i="9"/>
  <c r="AI4667" i="9"/>
  <c r="AI4668" i="9"/>
  <c r="AI4669" i="9"/>
  <c r="AI4670" i="9"/>
  <c r="AI4671" i="9"/>
  <c r="AI4672" i="9"/>
  <c r="AI4673" i="9"/>
  <c r="AI4674" i="9"/>
  <c r="AI4675" i="9"/>
  <c r="AI4184" i="9"/>
  <c r="AI4185" i="9"/>
  <c r="AI4687" i="9"/>
  <c r="AI4688" i="9"/>
  <c r="AI4689" i="9"/>
  <c r="AI4690" i="9"/>
  <c r="AI4" i="9"/>
  <c r="AI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4186" i="9"/>
  <c r="AI4187" i="9"/>
  <c r="AI4188" i="9"/>
  <c r="AI4189" i="9"/>
  <c r="AI3696" i="9"/>
  <c r="AI3697" i="9"/>
  <c r="AI3698" i="9"/>
  <c r="AI4190" i="9"/>
  <c r="AI4691" i="9"/>
  <c r="AI4692" i="9"/>
  <c r="AI4693" i="9"/>
  <c r="AI4694" i="9"/>
  <c r="AI4695" i="9"/>
  <c r="AI4696" i="9"/>
  <c r="AI4697" i="9"/>
  <c r="AI4698" i="9"/>
  <c r="AI4191" i="9"/>
  <c r="AI4192" i="9"/>
  <c r="AI4193" i="9"/>
  <c r="AI4194" i="9"/>
  <c r="AI4195" i="9"/>
  <c r="AI4196" i="9"/>
  <c r="AI4197" i="9"/>
  <c r="AI4198" i="9"/>
  <c r="AI4199" i="9"/>
  <c r="AI4200" i="9"/>
  <c r="AI4201" i="9"/>
  <c r="AI4202" i="9"/>
  <c r="AI4203" i="9"/>
  <c r="AI4204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I59" i="9"/>
  <c r="AI60" i="9"/>
  <c r="AI61" i="9"/>
  <c r="AI62" i="9"/>
  <c r="AI63" i="9"/>
  <c r="AI64" i="9"/>
  <c r="AI65" i="9"/>
  <c r="AI66" i="9"/>
  <c r="AI67" i="9"/>
  <c r="AI68" i="9"/>
  <c r="AI69" i="9"/>
  <c r="AI70" i="9"/>
  <c r="AI71" i="9"/>
  <c r="AI72" i="9"/>
  <c r="AI73" i="9"/>
  <c r="AI74" i="9"/>
  <c r="AI75" i="9"/>
  <c r="AI76" i="9"/>
  <c r="AI77" i="9"/>
  <c r="AI78" i="9"/>
  <c r="AI79" i="9"/>
  <c r="AI80" i="9"/>
  <c r="AI81" i="9"/>
  <c r="AI82" i="9"/>
  <c r="AI83" i="9"/>
  <c r="AI84" i="9"/>
  <c r="AI85" i="9"/>
  <c r="AI86" i="9"/>
  <c r="AI87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I101" i="9"/>
  <c r="AI102" i="9"/>
  <c r="AI103" i="9"/>
  <c r="AI104" i="9"/>
  <c r="AI105" i="9"/>
  <c r="AI106" i="9"/>
  <c r="AI107" i="9"/>
  <c r="AI108" i="9"/>
  <c r="AI109" i="9"/>
  <c r="AI110" i="9"/>
  <c r="AI111" i="9"/>
  <c r="AI112" i="9"/>
  <c r="AI113" i="9"/>
  <c r="AI114" i="9"/>
  <c r="AI115" i="9"/>
  <c r="AI116" i="9"/>
  <c r="AI117" i="9"/>
  <c r="AI118" i="9"/>
  <c r="AI119" i="9"/>
  <c r="AI120" i="9"/>
  <c r="AI121" i="9"/>
  <c r="AI122" i="9"/>
  <c r="AI123" i="9"/>
  <c r="AI124" i="9"/>
  <c r="AI125" i="9"/>
  <c r="AI126" i="9"/>
  <c r="AI127" i="9"/>
  <c r="AI128" i="9"/>
  <c r="AI129" i="9"/>
  <c r="AI130" i="9"/>
  <c r="AI131" i="9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184" i="9"/>
  <c r="AI185" i="9"/>
  <c r="AI4205" i="9"/>
  <c r="AI4206" i="9"/>
  <c r="AI4207" i="9"/>
  <c r="AI4208" i="9"/>
  <c r="AI4209" i="9"/>
  <c r="AI4210" i="9"/>
  <c r="AI4211" i="9"/>
  <c r="AI4212" i="9"/>
  <c r="AI4213" i="9"/>
  <c r="AI4214" i="9"/>
  <c r="AI4215" i="9"/>
  <c r="AI4216" i="9"/>
  <c r="AI4217" i="9"/>
  <c r="AI4218" i="9"/>
  <c r="AI4219" i="9"/>
  <c r="AI4220" i="9"/>
  <c r="AI4221" i="9"/>
  <c r="AI3699" i="9"/>
  <c r="AI3700" i="9"/>
  <c r="AI3701" i="9"/>
  <c r="AI3702" i="9"/>
  <c r="AI3703" i="9"/>
  <c r="AI3704" i="9"/>
  <c r="AI3705" i="9"/>
  <c r="AI3706" i="9"/>
  <c r="AI3707" i="9"/>
  <c r="AI3708" i="9"/>
  <c r="AI3709" i="9"/>
  <c r="AI3710" i="9"/>
  <c r="AI3711" i="9"/>
  <c r="AI3712" i="9"/>
  <c r="AI3713" i="9"/>
  <c r="AI3714" i="9"/>
  <c r="AI3715" i="9"/>
  <c r="AI3716" i="9"/>
  <c r="AI3717" i="9"/>
  <c r="AI3718" i="9"/>
  <c r="AI3719" i="9"/>
  <c r="AI3720" i="9"/>
  <c r="AI3721" i="9"/>
  <c r="AI3722" i="9"/>
  <c r="AI3723" i="9"/>
  <c r="AI3724" i="9"/>
  <c r="AI3725" i="9"/>
  <c r="AI3726" i="9"/>
  <c r="AI3727" i="9"/>
  <c r="AI3728" i="9"/>
  <c r="AI3729" i="9"/>
  <c r="AI3730" i="9"/>
  <c r="AI3731" i="9"/>
  <c r="AI3732" i="9"/>
  <c r="AI3733" i="9"/>
  <c r="AI3734" i="9"/>
  <c r="AI3735" i="9"/>
  <c r="AI3736" i="9"/>
  <c r="AI3737" i="9"/>
  <c r="AI3738" i="9"/>
  <c r="AI3739" i="9"/>
  <c r="AI3740" i="9"/>
  <c r="AI3741" i="9"/>
  <c r="AI3742" i="9"/>
  <c r="AI3743" i="9"/>
  <c r="AI3744" i="9"/>
  <c r="AI3745" i="9"/>
  <c r="AI3746" i="9"/>
  <c r="AI3747" i="9"/>
  <c r="AI3748" i="9"/>
  <c r="AI3749" i="9"/>
  <c r="AI3750" i="9"/>
  <c r="AI3751" i="9"/>
  <c r="AI3752" i="9"/>
  <c r="AI3753" i="9"/>
  <c r="AI3754" i="9"/>
  <c r="AI3755" i="9"/>
  <c r="AI3756" i="9"/>
  <c r="AI3757" i="9"/>
  <c r="AI3758" i="9"/>
  <c r="AI3759" i="9"/>
  <c r="AI3760" i="9"/>
  <c r="AI3761" i="9"/>
  <c r="AI3762" i="9"/>
  <c r="AI3763" i="9"/>
  <c r="AI3764" i="9"/>
  <c r="AI3765" i="9"/>
  <c r="AI3766" i="9"/>
  <c r="AI3767" i="9"/>
  <c r="AI3768" i="9"/>
  <c r="AI3769" i="9"/>
  <c r="AI3770" i="9"/>
  <c r="AI3771" i="9"/>
  <c r="AI3772" i="9"/>
  <c r="AI3773" i="9"/>
  <c r="AI3774" i="9"/>
  <c r="AI3775" i="9"/>
  <c r="AI3776" i="9"/>
  <c r="AI3777" i="9"/>
  <c r="AI3778" i="9"/>
  <c r="AI3779" i="9"/>
  <c r="AI3780" i="9"/>
  <c r="AI3781" i="9"/>
  <c r="AI3782" i="9"/>
  <c r="AI3783" i="9"/>
  <c r="AI3784" i="9"/>
  <c r="AI4222" i="9"/>
  <c r="AI4699" i="9"/>
  <c r="AI4700" i="9"/>
  <c r="AI4223" i="9"/>
  <c r="AI4224" i="9"/>
  <c r="AI4225" i="9"/>
  <c r="AI4226" i="9"/>
  <c r="AI4227" i="9"/>
  <c r="AI4228" i="9"/>
  <c r="AI4229" i="9"/>
  <c r="AI4230" i="9"/>
  <c r="AI3785" i="9"/>
  <c r="AI3786" i="9"/>
  <c r="AI3787" i="9"/>
  <c r="AI3788" i="9"/>
  <c r="AI3789" i="9"/>
  <c r="AI3790" i="9"/>
  <c r="AI3791" i="9"/>
  <c r="AI3792" i="9"/>
  <c r="AI3793" i="9"/>
  <c r="AI3794" i="9"/>
  <c r="AI3795" i="9"/>
  <c r="AI3796" i="9"/>
  <c r="AI3797" i="9"/>
  <c r="AI3798" i="9"/>
  <c r="AI4701" i="9"/>
  <c r="AI4702" i="9"/>
  <c r="AI4703" i="9"/>
  <c r="AI4704" i="9"/>
  <c r="AI4705" i="9"/>
  <c r="AI4706" i="9"/>
  <c r="AI4707" i="9"/>
  <c r="AI4708" i="9"/>
  <c r="AI4709" i="9"/>
  <c r="AI4710" i="9"/>
  <c r="AI4711" i="9"/>
  <c r="AI4712" i="9"/>
  <c r="AI4713" i="9"/>
  <c r="AI4714" i="9"/>
  <c r="AI4715" i="9"/>
  <c r="AI4716" i="9"/>
  <c r="AI4717" i="9"/>
  <c r="AI4718" i="9"/>
  <c r="AI4719" i="9"/>
  <c r="AI4720" i="9"/>
  <c r="AI4721" i="9"/>
  <c r="AI4722" i="9"/>
  <c r="AI4723" i="9"/>
  <c r="AI4724" i="9"/>
  <c r="AI4725" i="9"/>
  <c r="AI4726" i="9"/>
  <c r="AI4727" i="9"/>
  <c r="AI4728" i="9"/>
  <c r="AI4729" i="9"/>
  <c r="AI4730" i="9"/>
  <c r="AI4231" i="9"/>
  <c r="AI4232" i="9"/>
  <c r="AI4233" i="9"/>
  <c r="AI4234" i="9"/>
  <c r="AI4235" i="9"/>
  <c r="AI4236" i="9"/>
  <c r="AI4237" i="9"/>
  <c r="AI4238" i="9"/>
  <c r="AI4239" i="9"/>
  <c r="AI4240" i="9"/>
  <c r="AI4241" i="9"/>
  <c r="AI4242" i="9"/>
  <c r="AI4243" i="9"/>
  <c r="AI4244" i="9"/>
  <c r="AI4245" i="9"/>
  <c r="AI4246" i="9"/>
  <c r="AI4247" i="9"/>
  <c r="AI4248" i="9"/>
  <c r="AI4249" i="9"/>
  <c r="AI4250" i="9"/>
  <c r="AI4251" i="9"/>
  <c r="AI4252" i="9"/>
  <c r="AI4253" i="9"/>
  <c r="AI4254" i="9"/>
  <c r="AI4255" i="9"/>
  <c r="AI4256" i="9"/>
  <c r="AI4257" i="9"/>
  <c r="AI4258" i="9"/>
  <c r="AI4259" i="9"/>
  <c r="AI4260" i="9"/>
  <c r="AI4261" i="9"/>
  <c r="AI4262" i="9"/>
  <c r="AI4263" i="9"/>
  <c r="AI4264" i="9"/>
  <c r="AI4265" i="9"/>
  <c r="AI4266" i="9"/>
  <c r="AI4267" i="9"/>
  <c r="AI4268" i="9"/>
  <c r="AI4269" i="9"/>
  <c r="AI4270" i="9"/>
  <c r="AI4271" i="9"/>
  <c r="AI4272" i="9"/>
  <c r="AI4273" i="9"/>
  <c r="AI4274" i="9"/>
  <c r="AI4275" i="9"/>
  <c r="AI4276" i="9"/>
  <c r="AI4277" i="9"/>
  <c r="AI4278" i="9"/>
  <c r="AI4279" i="9"/>
  <c r="AI4280" i="9"/>
  <c r="AI4281" i="9"/>
  <c r="AI4282" i="9"/>
  <c r="AI4283" i="9"/>
  <c r="AI4284" i="9"/>
  <c r="AI4285" i="9"/>
  <c r="AI4286" i="9"/>
  <c r="AI4287" i="9"/>
  <c r="AI4288" i="9"/>
  <c r="AI4289" i="9"/>
  <c r="AI4290" i="9"/>
  <c r="AI4291" i="9"/>
  <c r="AI4292" i="9"/>
  <c r="AI4293" i="9"/>
  <c r="AI4294" i="9"/>
  <c r="AI4295" i="9"/>
  <c r="AI4296" i="9"/>
  <c r="AI4297" i="9"/>
  <c r="AI4298" i="9"/>
  <c r="AI4299" i="9"/>
  <c r="AI4300" i="9"/>
  <c r="AI4301" i="9"/>
  <c r="AI4302" i="9"/>
  <c r="AI4303" i="9"/>
  <c r="AI4304" i="9"/>
  <c r="AI4305" i="9"/>
  <c r="AI4306" i="9"/>
  <c r="AI4307" i="9"/>
  <c r="AI4308" i="9"/>
  <c r="AI4309" i="9"/>
  <c r="AI4310" i="9"/>
  <c r="AI4311" i="9"/>
  <c r="AI4312" i="9"/>
  <c r="AI4313" i="9"/>
  <c r="AI4314" i="9"/>
  <c r="AI4315" i="9"/>
  <c r="AI4316" i="9"/>
  <c r="AI4317" i="9"/>
  <c r="AI4318" i="9"/>
  <c r="AI4319" i="9"/>
  <c r="AI4320" i="9"/>
  <c r="AI4321" i="9"/>
  <c r="AI4322" i="9"/>
  <c r="AI4323" i="9"/>
  <c r="AI4324" i="9"/>
  <c r="AI4325" i="9"/>
  <c r="AI4326" i="9"/>
  <c r="AI4327" i="9"/>
  <c r="AI4328" i="9"/>
  <c r="AI4329" i="9"/>
  <c r="AI4330" i="9"/>
  <c r="AI4331" i="9"/>
  <c r="AI4332" i="9"/>
  <c r="AI4333" i="9"/>
  <c r="AI4334" i="9"/>
  <c r="AI4335" i="9"/>
  <c r="AI4336" i="9"/>
  <c r="AI4337" i="9"/>
  <c r="AI4338" i="9"/>
  <c r="AI4339" i="9"/>
  <c r="AI4340" i="9"/>
  <c r="AI4341" i="9"/>
  <c r="AI4342" i="9"/>
  <c r="AI4343" i="9"/>
  <c r="AI4344" i="9"/>
  <c r="AI4345" i="9"/>
  <c r="AI4346" i="9"/>
  <c r="AI4347" i="9"/>
  <c r="AI4348" i="9"/>
  <c r="AI4349" i="9"/>
  <c r="AI4350" i="9"/>
  <c r="AI4351" i="9"/>
  <c r="AI4352" i="9"/>
  <c r="AI4353" i="9"/>
  <c r="AI4354" i="9"/>
  <c r="AI4355" i="9"/>
  <c r="AI4356" i="9"/>
  <c r="AI4357" i="9"/>
  <c r="AI4358" i="9"/>
  <c r="AI4359" i="9"/>
  <c r="AI4360" i="9"/>
  <c r="AI4361" i="9"/>
  <c r="AI4362" i="9"/>
  <c r="AI4363" i="9"/>
  <c r="AI4364" i="9"/>
  <c r="AI4365" i="9"/>
  <c r="AI4366" i="9"/>
  <c r="AI4367" i="9"/>
  <c r="AI4368" i="9"/>
  <c r="AI4369" i="9"/>
  <c r="AI4370" i="9"/>
  <c r="AI4371" i="9"/>
  <c r="AI4372" i="9"/>
  <c r="AI4373" i="9"/>
  <c r="AI4374" i="9"/>
  <c r="AI4375" i="9"/>
  <c r="AI4376" i="9"/>
  <c r="AI4377" i="9"/>
  <c r="AI4378" i="9"/>
  <c r="AI4379" i="9"/>
  <c r="AI4380" i="9"/>
  <c r="AI4381" i="9"/>
  <c r="AI4382" i="9"/>
  <c r="AI4383" i="9"/>
  <c r="AI4384" i="9"/>
  <c r="AI4385" i="9"/>
  <c r="AI4386" i="9"/>
  <c r="AI4387" i="9"/>
  <c r="AI4388" i="9"/>
  <c r="AI4389" i="9"/>
  <c r="AI4390" i="9"/>
  <c r="AI4676" i="9"/>
  <c r="AI4677" i="9"/>
  <c r="AI4678" i="9"/>
  <c r="AI4391" i="9"/>
  <c r="AI4392" i="9"/>
  <c r="AI4393" i="9"/>
  <c r="AI4394" i="9"/>
  <c r="AI4395" i="9"/>
  <c r="AI4396" i="9"/>
  <c r="AI4397" i="9"/>
  <c r="AI4398" i="9"/>
  <c r="AI4399" i="9"/>
  <c r="AI4400" i="9"/>
  <c r="AI4401" i="9"/>
  <c r="AI4402" i="9"/>
  <c r="AI4403" i="9"/>
  <c r="AI186" i="9"/>
  <c r="AI187" i="9"/>
  <c r="AI188" i="9"/>
  <c r="AI189" i="9"/>
  <c r="AI190" i="9"/>
  <c r="AI191" i="9"/>
  <c r="AI192" i="9"/>
  <c r="AI193" i="9"/>
  <c r="AI194" i="9"/>
  <c r="AI195" i="9"/>
  <c r="AI196" i="9"/>
  <c r="AI197" i="9"/>
  <c r="AI198" i="9"/>
  <c r="AI199" i="9"/>
  <c r="AI200" i="9"/>
  <c r="AI201" i="9"/>
  <c r="AI202" i="9"/>
  <c r="AI203" i="9"/>
  <c r="AI204" i="9"/>
  <c r="AI205" i="9"/>
  <c r="AI206" i="9"/>
  <c r="AI207" i="9"/>
  <c r="AI208" i="9"/>
  <c r="AI209" i="9"/>
  <c r="AI210" i="9"/>
  <c r="AI211" i="9"/>
  <c r="AI212" i="9"/>
  <c r="AI213" i="9"/>
  <c r="AI214" i="9"/>
  <c r="AI215" i="9"/>
  <c r="AI216" i="9"/>
  <c r="AI217" i="9"/>
  <c r="AI218" i="9"/>
  <c r="AI219" i="9"/>
  <c r="AI220" i="9"/>
  <c r="AI221" i="9"/>
  <c r="AI222" i="9"/>
  <c r="AI223" i="9"/>
  <c r="AI224" i="9"/>
  <c r="AI225" i="9"/>
  <c r="AI226" i="9"/>
  <c r="AI227" i="9"/>
  <c r="AI228" i="9"/>
  <c r="AI229" i="9"/>
  <c r="AI230" i="9"/>
  <c r="AI231" i="9"/>
  <c r="AI232" i="9"/>
  <c r="AI233" i="9"/>
  <c r="AI234" i="9"/>
  <c r="AI235" i="9"/>
  <c r="AI236" i="9"/>
  <c r="AI237" i="9"/>
  <c r="AI238" i="9"/>
  <c r="AI239" i="9"/>
  <c r="AI240" i="9"/>
  <c r="AI241" i="9"/>
  <c r="AI242" i="9"/>
  <c r="AI243" i="9"/>
  <c r="AI244" i="9"/>
  <c r="AI245" i="9"/>
  <c r="AI246" i="9"/>
  <c r="AI247" i="9"/>
  <c r="AI248" i="9"/>
  <c r="AI249" i="9"/>
  <c r="AI250" i="9"/>
  <c r="AI251" i="9"/>
  <c r="AI252" i="9"/>
  <c r="AI253" i="9"/>
  <c r="AI254" i="9"/>
  <c r="AI255" i="9"/>
  <c r="AI256" i="9"/>
  <c r="AI257" i="9"/>
  <c r="AI258" i="9"/>
  <c r="AI259" i="9"/>
  <c r="AI260" i="9"/>
  <c r="AI261" i="9"/>
  <c r="AI262" i="9"/>
  <c r="AI263" i="9"/>
  <c r="AI264" i="9"/>
  <c r="AI265" i="9"/>
  <c r="AI266" i="9"/>
  <c r="AI267" i="9"/>
  <c r="AI268" i="9"/>
  <c r="AI269" i="9"/>
  <c r="AI270" i="9"/>
  <c r="AI271" i="9"/>
  <c r="AI272" i="9"/>
  <c r="AI273" i="9"/>
  <c r="AI274" i="9"/>
  <c r="AI275" i="9"/>
  <c r="AI276" i="9"/>
  <c r="AI277" i="9"/>
  <c r="AI278" i="9"/>
  <c r="AI279" i="9"/>
  <c r="AI280" i="9"/>
  <c r="AI281" i="9"/>
  <c r="AI282" i="9"/>
  <c r="AI283" i="9"/>
  <c r="AI284" i="9"/>
  <c r="AI285" i="9"/>
  <c r="AI286" i="9"/>
  <c r="AI287" i="9"/>
  <c r="AI288" i="9"/>
  <c r="AI289" i="9"/>
  <c r="AI290" i="9"/>
  <c r="AI291" i="9"/>
  <c r="AI292" i="9"/>
  <c r="AI293" i="9"/>
  <c r="AI294" i="9"/>
  <c r="AI295" i="9"/>
  <c r="AI296" i="9"/>
  <c r="AI297" i="9"/>
  <c r="AI298" i="9"/>
  <c r="AI299" i="9"/>
  <c r="AI300" i="9"/>
  <c r="AI301" i="9"/>
  <c r="AI302" i="9"/>
  <c r="AI303" i="9"/>
  <c r="AI304" i="9"/>
  <c r="AI305" i="9"/>
  <c r="AI306" i="9"/>
  <c r="AI307" i="9"/>
  <c r="AI308" i="9"/>
  <c r="AI309" i="9"/>
  <c r="AI310" i="9"/>
  <c r="AI311" i="9"/>
  <c r="AI312" i="9"/>
  <c r="AI313" i="9"/>
  <c r="AI314" i="9"/>
  <c r="AI315" i="9"/>
  <c r="AI316" i="9"/>
  <c r="AI317" i="9"/>
  <c r="AI318" i="9"/>
  <c r="AI319" i="9"/>
  <c r="AI320" i="9"/>
  <c r="AI321" i="9"/>
  <c r="AI322" i="9"/>
  <c r="AI323" i="9"/>
  <c r="AI324" i="9"/>
  <c r="AI325" i="9"/>
  <c r="AI326" i="9"/>
  <c r="AI327" i="9"/>
  <c r="AI328" i="9"/>
  <c r="AI329" i="9"/>
  <c r="AI330" i="9"/>
  <c r="AI331" i="9"/>
  <c r="AI332" i="9"/>
  <c r="AI333" i="9"/>
  <c r="AI334" i="9"/>
  <c r="AI335" i="9"/>
  <c r="AI336" i="9"/>
  <c r="AI337" i="9"/>
  <c r="AI338" i="9"/>
  <c r="AI339" i="9"/>
  <c r="AI340" i="9"/>
  <c r="AI341" i="9"/>
  <c r="AI342" i="9"/>
  <c r="AI343" i="9"/>
  <c r="AI344" i="9"/>
  <c r="AI345" i="9"/>
  <c r="AI346" i="9"/>
  <c r="AI347" i="9"/>
  <c r="AI348" i="9"/>
  <c r="AI349" i="9"/>
  <c r="AI350" i="9"/>
  <c r="AI351" i="9"/>
  <c r="AI352" i="9"/>
  <c r="AI353" i="9"/>
  <c r="AI354" i="9"/>
  <c r="AI355" i="9"/>
  <c r="AI356" i="9"/>
  <c r="AI357" i="9"/>
  <c r="AI358" i="9"/>
  <c r="AI359" i="9"/>
  <c r="AI360" i="9"/>
  <c r="AI361" i="9"/>
  <c r="AI362" i="9"/>
  <c r="AI363" i="9"/>
  <c r="AI364" i="9"/>
  <c r="AI365" i="9"/>
  <c r="AI366" i="9"/>
  <c r="AI367" i="9"/>
  <c r="AI368" i="9"/>
  <c r="AI369" i="9"/>
  <c r="AI370" i="9"/>
  <c r="AI371" i="9"/>
  <c r="AI372" i="9"/>
  <c r="AI373" i="9"/>
  <c r="AI374" i="9"/>
  <c r="AI375" i="9"/>
  <c r="AI376" i="9"/>
  <c r="AI377" i="9"/>
  <c r="AI378" i="9"/>
  <c r="AI379" i="9"/>
  <c r="AI380" i="9"/>
  <c r="AI381" i="9"/>
  <c r="AI382" i="9"/>
  <c r="AI383" i="9"/>
  <c r="AI384" i="9"/>
  <c r="AI385" i="9"/>
  <c r="AI386" i="9"/>
  <c r="AI387" i="9"/>
  <c r="AI388" i="9"/>
  <c r="AI389" i="9"/>
  <c r="AI390" i="9"/>
  <c r="AI391" i="9"/>
  <c r="AI392" i="9"/>
  <c r="AI393" i="9"/>
  <c r="AI394" i="9"/>
  <c r="AI395" i="9"/>
  <c r="AI396" i="9"/>
  <c r="AI397" i="9"/>
  <c r="AI398" i="9"/>
  <c r="AI399" i="9"/>
  <c r="AI400" i="9"/>
  <c r="AI401" i="9"/>
  <c r="AI402" i="9"/>
  <c r="AI403" i="9"/>
  <c r="AI404" i="9"/>
  <c r="AI405" i="9"/>
  <c r="AI406" i="9"/>
  <c r="AI407" i="9"/>
  <c r="AI408" i="9"/>
  <c r="AI409" i="9"/>
  <c r="AI410" i="9"/>
  <c r="AI411" i="9"/>
  <c r="AI412" i="9"/>
  <c r="AI413" i="9"/>
  <c r="AI414" i="9"/>
  <c r="AI415" i="9"/>
  <c r="AI416" i="9"/>
  <c r="AI417" i="9"/>
  <c r="AI418" i="9"/>
  <c r="AI419" i="9"/>
  <c r="AI420" i="9"/>
  <c r="AI421" i="9"/>
  <c r="AI422" i="9"/>
  <c r="AI423" i="9"/>
  <c r="AI424" i="9"/>
  <c r="AI425" i="9"/>
  <c r="AI426" i="9"/>
  <c r="AI427" i="9"/>
  <c r="AI428" i="9"/>
  <c r="AI429" i="9"/>
  <c r="AI430" i="9"/>
  <c r="AI431" i="9"/>
  <c r="AI432" i="9"/>
  <c r="AI433" i="9"/>
  <c r="AI434" i="9"/>
  <c r="AI435" i="9"/>
  <c r="AI436" i="9"/>
  <c r="AI437" i="9"/>
  <c r="AI438" i="9"/>
  <c r="AI439" i="9"/>
  <c r="AI440" i="9"/>
  <c r="AI441" i="9"/>
  <c r="AI442" i="9"/>
  <c r="AI443" i="9"/>
  <c r="AI444" i="9"/>
  <c r="AI445" i="9"/>
  <c r="AI446" i="9"/>
  <c r="AI447" i="9"/>
  <c r="AI448" i="9"/>
  <c r="AI449" i="9"/>
  <c r="AI450" i="9"/>
  <c r="AI451" i="9"/>
  <c r="AI452" i="9"/>
  <c r="AI453" i="9"/>
  <c r="AI454" i="9"/>
  <c r="AI455" i="9"/>
  <c r="AI456" i="9"/>
  <c r="AI457" i="9"/>
  <c r="AI458" i="9"/>
  <c r="AI459" i="9"/>
  <c r="AI460" i="9"/>
  <c r="AI461" i="9"/>
  <c r="AI462" i="9"/>
  <c r="AI463" i="9"/>
  <c r="AI464" i="9"/>
  <c r="AI465" i="9"/>
  <c r="AI466" i="9"/>
  <c r="AI467" i="9"/>
  <c r="AI468" i="9"/>
  <c r="AI469" i="9"/>
  <c r="AI470" i="9"/>
  <c r="AI471" i="9"/>
  <c r="AI472" i="9"/>
  <c r="AI473" i="9"/>
  <c r="AI474" i="9"/>
  <c r="AI475" i="9"/>
  <c r="AI476" i="9"/>
  <c r="AI477" i="9"/>
  <c r="AI478" i="9"/>
  <c r="AI479" i="9"/>
  <c r="AI480" i="9"/>
  <c r="AI481" i="9"/>
  <c r="AI482" i="9"/>
  <c r="AI483" i="9"/>
  <c r="AI484" i="9"/>
  <c r="AI485" i="9"/>
  <c r="AI486" i="9"/>
  <c r="AI487" i="9"/>
  <c r="AI488" i="9"/>
  <c r="AI489" i="9"/>
  <c r="AI490" i="9"/>
  <c r="AI491" i="9"/>
  <c r="AI492" i="9"/>
  <c r="AI493" i="9"/>
  <c r="AI494" i="9"/>
  <c r="AI495" i="9"/>
  <c r="AI496" i="9"/>
  <c r="AI497" i="9"/>
  <c r="AI498" i="9"/>
  <c r="AI499" i="9"/>
  <c r="AI500" i="9"/>
  <c r="AI501" i="9"/>
  <c r="AI502" i="9"/>
  <c r="AI503" i="9"/>
  <c r="AI504" i="9"/>
  <c r="AI505" i="9"/>
  <c r="AI506" i="9"/>
  <c r="AI507" i="9"/>
  <c r="AI508" i="9"/>
  <c r="AI509" i="9"/>
  <c r="AI510" i="9"/>
  <c r="AI511" i="9"/>
  <c r="AI512" i="9"/>
  <c r="AI513" i="9"/>
  <c r="AI514" i="9"/>
  <c r="AI515" i="9"/>
  <c r="AI516" i="9"/>
  <c r="AI517" i="9"/>
  <c r="AI518" i="9"/>
  <c r="AI519" i="9"/>
  <c r="AI520" i="9"/>
  <c r="AI521" i="9"/>
  <c r="AI522" i="9"/>
  <c r="AI523" i="9"/>
  <c r="AI524" i="9"/>
  <c r="AI525" i="9"/>
  <c r="AI526" i="9"/>
  <c r="AI527" i="9"/>
  <c r="AI528" i="9"/>
  <c r="AI529" i="9"/>
  <c r="AI530" i="9"/>
  <c r="AI531" i="9"/>
  <c r="AI532" i="9"/>
  <c r="AI533" i="9"/>
  <c r="AI534" i="9"/>
  <c r="AI535" i="9"/>
  <c r="AI536" i="9"/>
  <c r="AI537" i="9"/>
  <c r="AI538" i="9"/>
  <c r="AI539" i="9"/>
  <c r="AI540" i="9"/>
  <c r="AI541" i="9"/>
  <c r="AI542" i="9"/>
  <c r="AI543" i="9"/>
  <c r="AI544" i="9"/>
  <c r="AI545" i="9"/>
  <c r="AI546" i="9"/>
  <c r="AI547" i="9"/>
  <c r="AI548" i="9"/>
  <c r="AI549" i="9"/>
  <c r="AI550" i="9"/>
  <c r="AI551" i="9"/>
  <c r="AI552" i="9"/>
  <c r="AI553" i="9"/>
  <c r="AI554" i="9"/>
  <c r="AI555" i="9"/>
  <c r="AI556" i="9"/>
  <c r="AI557" i="9"/>
  <c r="AI558" i="9"/>
  <c r="AI559" i="9"/>
  <c r="AI560" i="9"/>
  <c r="AI561" i="9"/>
  <c r="AI562" i="9"/>
  <c r="AI563" i="9"/>
  <c r="AI564" i="9"/>
  <c r="AI565" i="9"/>
  <c r="AI566" i="9"/>
  <c r="AI567" i="9"/>
  <c r="AI568" i="9"/>
  <c r="AI569" i="9"/>
  <c r="AI570" i="9"/>
  <c r="AI571" i="9"/>
  <c r="AI572" i="9"/>
  <c r="AI573" i="9"/>
  <c r="AI574" i="9"/>
  <c r="AI575" i="9"/>
  <c r="AI576" i="9"/>
  <c r="AI577" i="9"/>
  <c r="AI578" i="9"/>
  <c r="AI579" i="9"/>
  <c r="AI580" i="9"/>
  <c r="AI581" i="9"/>
  <c r="AI582" i="9"/>
  <c r="AI583" i="9"/>
  <c r="AI584" i="9"/>
  <c r="AI585" i="9"/>
  <c r="AI586" i="9"/>
  <c r="AI587" i="9"/>
  <c r="AI588" i="9"/>
  <c r="AI589" i="9"/>
  <c r="AI590" i="9"/>
  <c r="AI591" i="9"/>
  <c r="AI592" i="9"/>
  <c r="AI593" i="9"/>
  <c r="AI594" i="9"/>
  <c r="AI595" i="9"/>
  <c r="AI596" i="9"/>
  <c r="AI597" i="9"/>
  <c r="AI598" i="9"/>
  <c r="AI599" i="9"/>
  <c r="AI600" i="9"/>
  <c r="AI601" i="9"/>
  <c r="AI602" i="9"/>
  <c r="AI603" i="9"/>
  <c r="AI604" i="9"/>
  <c r="AI605" i="9"/>
  <c r="AI606" i="9"/>
  <c r="AI607" i="9"/>
  <c r="AI608" i="9"/>
  <c r="AI609" i="9"/>
  <c r="AI610" i="9"/>
  <c r="AI611" i="9"/>
  <c r="AI612" i="9"/>
  <c r="AI613" i="9"/>
  <c r="AI614" i="9"/>
  <c r="AI615" i="9"/>
  <c r="AI616" i="9"/>
  <c r="AI617" i="9"/>
  <c r="AI618" i="9"/>
  <c r="AI619" i="9"/>
  <c r="AI620" i="9"/>
  <c r="AI621" i="9"/>
  <c r="AI622" i="9"/>
  <c r="AI623" i="9"/>
  <c r="AI624" i="9"/>
  <c r="AI625" i="9"/>
  <c r="AI626" i="9"/>
  <c r="AI627" i="9"/>
  <c r="AI628" i="9"/>
  <c r="AI629" i="9"/>
  <c r="AI630" i="9"/>
  <c r="AI631" i="9"/>
  <c r="AI632" i="9"/>
  <c r="AI633" i="9"/>
  <c r="AI634" i="9"/>
  <c r="AI635" i="9"/>
  <c r="AI636" i="9"/>
  <c r="AI637" i="9"/>
  <c r="AI638" i="9"/>
  <c r="AI639" i="9"/>
  <c r="AI640" i="9"/>
  <c r="AI641" i="9"/>
  <c r="AI642" i="9"/>
  <c r="AI643" i="9"/>
  <c r="AI644" i="9"/>
  <c r="AI645" i="9"/>
  <c r="AI646" i="9"/>
  <c r="AI647" i="9"/>
  <c r="AI648" i="9"/>
  <c r="AI649" i="9"/>
  <c r="AI650" i="9"/>
  <c r="AI651" i="9"/>
  <c r="AI652" i="9"/>
  <c r="AI653" i="9"/>
  <c r="AI654" i="9"/>
  <c r="AI655" i="9"/>
  <c r="AI656" i="9"/>
  <c r="AI657" i="9"/>
  <c r="AI658" i="9"/>
  <c r="AI659" i="9"/>
  <c r="AI660" i="9"/>
  <c r="AI661" i="9"/>
  <c r="AI662" i="9"/>
  <c r="AI663" i="9"/>
  <c r="AI664" i="9"/>
  <c r="AI665" i="9"/>
  <c r="AI666" i="9"/>
  <c r="AI667" i="9"/>
  <c r="AI668" i="9"/>
  <c r="AI669" i="9"/>
  <c r="AI670" i="9"/>
  <c r="AI671" i="9"/>
  <c r="AI672" i="9"/>
  <c r="AI673" i="9"/>
  <c r="AI674" i="9"/>
  <c r="AI675" i="9"/>
  <c r="AI676" i="9"/>
  <c r="AI677" i="9"/>
  <c r="AI678" i="9"/>
  <c r="AI679" i="9"/>
  <c r="AI680" i="9"/>
  <c r="AI681" i="9"/>
  <c r="AI682" i="9"/>
  <c r="AI683" i="9"/>
  <c r="AI684" i="9"/>
  <c r="AI685" i="9"/>
  <c r="AI686" i="9"/>
  <c r="AI687" i="9"/>
  <c r="AI688" i="9"/>
  <c r="AI689" i="9"/>
  <c r="AI690" i="9"/>
  <c r="AI691" i="9"/>
  <c r="AI692" i="9"/>
  <c r="AI693" i="9"/>
  <c r="AI694" i="9"/>
  <c r="AI695" i="9"/>
  <c r="AI696" i="9"/>
  <c r="AI697" i="9"/>
  <c r="AI698" i="9"/>
  <c r="AI699" i="9"/>
  <c r="AI700" i="9"/>
  <c r="AI701" i="9"/>
  <c r="AI702" i="9"/>
  <c r="AI703" i="9"/>
  <c r="AI704" i="9"/>
  <c r="AI705" i="9"/>
  <c r="AI706" i="9"/>
  <c r="AI707" i="9"/>
  <c r="AI708" i="9"/>
  <c r="AI709" i="9"/>
  <c r="AI710" i="9"/>
  <c r="AI711" i="9"/>
  <c r="AI712" i="9"/>
  <c r="AI713" i="9"/>
  <c r="AI714" i="9"/>
  <c r="AI715" i="9"/>
  <c r="AI716" i="9"/>
  <c r="AI717" i="9"/>
  <c r="AI718" i="9"/>
  <c r="AI719" i="9"/>
  <c r="AI720" i="9"/>
  <c r="AI721" i="9"/>
  <c r="AI722" i="9"/>
  <c r="AI723" i="9"/>
  <c r="AI724" i="9"/>
  <c r="AI725" i="9"/>
  <c r="AI726" i="9"/>
  <c r="AI727" i="9"/>
  <c r="AI728" i="9"/>
  <c r="AI729" i="9"/>
  <c r="AI730" i="9"/>
  <c r="AI731" i="9"/>
  <c r="AI732" i="9"/>
  <c r="AI733" i="9"/>
  <c r="AI734" i="9"/>
  <c r="AI735" i="9"/>
  <c r="AI736" i="9"/>
  <c r="AI737" i="9"/>
  <c r="AI738" i="9"/>
  <c r="AI739" i="9"/>
  <c r="AI740" i="9"/>
  <c r="AI741" i="9"/>
  <c r="AI742" i="9"/>
  <c r="AI743" i="9"/>
  <c r="AI744" i="9"/>
  <c r="AI745" i="9"/>
  <c r="AI746" i="9"/>
  <c r="AI747" i="9"/>
  <c r="AI748" i="9"/>
  <c r="AI749" i="9"/>
  <c r="AI750" i="9"/>
  <c r="AI751" i="9"/>
  <c r="AI752" i="9"/>
  <c r="AI753" i="9"/>
  <c r="AI754" i="9"/>
  <c r="AI755" i="9"/>
  <c r="AI756" i="9"/>
  <c r="AI757" i="9"/>
  <c r="AI758" i="9"/>
  <c r="AI759" i="9"/>
  <c r="AI760" i="9"/>
  <c r="AI761" i="9"/>
  <c r="AI762" i="9"/>
  <c r="AI763" i="9"/>
  <c r="AI764" i="9"/>
  <c r="AI765" i="9"/>
  <c r="AI766" i="9"/>
  <c r="AI767" i="9"/>
  <c r="AI768" i="9"/>
  <c r="AI769" i="9"/>
  <c r="AI770" i="9"/>
  <c r="AI771" i="9"/>
  <c r="AI772" i="9"/>
  <c r="AI773" i="9"/>
  <c r="AI774" i="9"/>
  <c r="AI775" i="9"/>
  <c r="AI776" i="9"/>
  <c r="AI777" i="9"/>
  <c r="AI778" i="9"/>
  <c r="AI779" i="9"/>
  <c r="AI780" i="9"/>
  <c r="AI781" i="9"/>
  <c r="AI782" i="9"/>
  <c r="AI783" i="9"/>
  <c r="AI784" i="9"/>
  <c r="AI785" i="9"/>
  <c r="AI786" i="9"/>
  <c r="AI787" i="9"/>
  <c r="AI788" i="9"/>
  <c r="AI789" i="9"/>
  <c r="AI790" i="9"/>
  <c r="AI791" i="9"/>
  <c r="AI792" i="9"/>
  <c r="AI793" i="9"/>
  <c r="AI794" i="9"/>
  <c r="AI795" i="9"/>
  <c r="AI796" i="9"/>
  <c r="AI797" i="9"/>
  <c r="AI798" i="9"/>
  <c r="AI799" i="9"/>
  <c r="AI800" i="9"/>
  <c r="AI801" i="9"/>
  <c r="AI802" i="9"/>
  <c r="AI803" i="9"/>
  <c r="AI804" i="9"/>
  <c r="AI805" i="9"/>
  <c r="AI806" i="9"/>
  <c r="AI807" i="9"/>
  <c r="AI808" i="9"/>
  <c r="AI809" i="9"/>
  <c r="AI810" i="9"/>
  <c r="AI811" i="9"/>
  <c r="AI812" i="9"/>
  <c r="AI813" i="9"/>
  <c r="AI814" i="9"/>
  <c r="AI815" i="9"/>
  <c r="AI816" i="9"/>
  <c r="AI817" i="9"/>
  <c r="AI818" i="9"/>
  <c r="AI819" i="9"/>
  <c r="AI820" i="9"/>
  <c r="AI821" i="9"/>
  <c r="AI822" i="9"/>
  <c r="AI823" i="9"/>
  <c r="AI824" i="9"/>
  <c r="AI825" i="9"/>
  <c r="AI826" i="9"/>
  <c r="AI827" i="9"/>
  <c r="AI828" i="9"/>
  <c r="AI829" i="9"/>
  <c r="AI830" i="9"/>
  <c r="AI831" i="9"/>
  <c r="AI832" i="9"/>
  <c r="AI833" i="9"/>
  <c r="AI834" i="9"/>
  <c r="AI835" i="9"/>
  <c r="AI836" i="9"/>
  <c r="AI837" i="9"/>
  <c r="AI838" i="9"/>
  <c r="AI839" i="9"/>
  <c r="AI840" i="9"/>
  <c r="AI841" i="9"/>
  <c r="AI842" i="9"/>
  <c r="AI843" i="9"/>
  <c r="AI844" i="9"/>
  <c r="AI845" i="9"/>
  <c r="AI846" i="9"/>
  <c r="AI847" i="9"/>
  <c r="AI848" i="9"/>
  <c r="AI849" i="9"/>
  <c r="AI850" i="9"/>
  <c r="AI851" i="9"/>
  <c r="AI852" i="9"/>
  <c r="AI853" i="9"/>
  <c r="AI854" i="9"/>
  <c r="AI855" i="9"/>
  <c r="AI856" i="9"/>
  <c r="AI857" i="9"/>
  <c r="AI858" i="9"/>
  <c r="AI859" i="9"/>
  <c r="AI860" i="9"/>
  <c r="AI861" i="9"/>
  <c r="AI862" i="9"/>
  <c r="AI863" i="9"/>
  <c r="AI864" i="9"/>
  <c r="AI865" i="9"/>
  <c r="AI866" i="9"/>
  <c r="AI867" i="9"/>
  <c r="AI868" i="9"/>
  <c r="AI869" i="9"/>
  <c r="AI870" i="9"/>
  <c r="AI871" i="9"/>
  <c r="AI872" i="9"/>
  <c r="AI873" i="9"/>
  <c r="AI874" i="9"/>
  <c r="AI875" i="9"/>
  <c r="AI876" i="9"/>
  <c r="AI877" i="9"/>
  <c r="AI878" i="9"/>
  <c r="AI879" i="9"/>
  <c r="AI880" i="9"/>
  <c r="AI881" i="9"/>
  <c r="AI882" i="9"/>
  <c r="AI883" i="9"/>
  <c r="AI884" i="9"/>
  <c r="AI885" i="9"/>
  <c r="AI886" i="9"/>
  <c r="AI887" i="9"/>
  <c r="AI888" i="9"/>
  <c r="AI889" i="9"/>
  <c r="AI890" i="9"/>
  <c r="AI891" i="9"/>
  <c r="AI892" i="9"/>
  <c r="AI893" i="9"/>
  <c r="AI894" i="9"/>
  <c r="AI895" i="9"/>
  <c r="AI896" i="9"/>
  <c r="AI897" i="9"/>
  <c r="AI898" i="9"/>
  <c r="AI899" i="9"/>
  <c r="AI900" i="9"/>
  <c r="AI901" i="9"/>
  <c r="AI902" i="9"/>
  <c r="AI903" i="9"/>
  <c r="AI904" i="9"/>
  <c r="AI905" i="9"/>
  <c r="AI906" i="9"/>
  <c r="AI907" i="9"/>
  <c r="AI908" i="9"/>
  <c r="AI909" i="9"/>
  <c r="AI910" i="9"/>
  <c r="AI911" i="9"/>
  <c r="AI912" i="9"/>
  <c r="AI913" i="9"/>
  <c r="AI914" i="9"/>
  <c r="AI915" i="9"/>
  <c r="AI916" i="9"/>
  <c r="AI917" i="9"/>
  <c r="AI918" i="9"/>
  <c r="AI919" i="9"/>
  <c r="AI920" i="9"/>
  <c r="AI921" i="9"/>
  <c r="AI922" i="9"/>
  <c r="AI923" i="9"/>
  <c r="AI924" i="9"/>
  <c r="AI925" i="9"/>
  <c r="AI926" i="9"/>
  <c r="AI927" i="9"/>
  <c r="AI928" i="9"/>
  <c r="AI929" i="9"/>
  <c r="AI930" i="9"/>
  <c r="AI931" i="9"/>
  <c r="AI932" i="9"/>
  <c r="AI933" i="9"/>
  <c r="AI934" i="9"/>
  <c r="AI935" i="9"/>
  <c r="AI936" i="9"/>
  <c r="AI937" i="9"/>
  <c r="AI938" i="9"/>
  <c r="AI939" i="9"/>
  <c r="AI940" i="9"/>
  <c r="AI941" i="9"/>
  <c r="AI942" i="9"/>
  <c r="AI943" i="9"/>
  <c r="AI944" i="9"/>
  <c r="AI945" i="9"/>
  <c r="AI946" i="9"/>
  <c r="AI947" i="9"/>
  <c r="AI948" i="9"/>
  <c r="AI949" i="9"/>
  <c r="AI950" i="9"/>
  <c r="AI951" i="9"/>
  <c r="AI952" i="9"/>
  <c r="AI953" i="9"/>
  <c r="AI954" i="9"/>
  <c r="AI955" i="9"/>
  <c r="AI956" i="9"/>
  <c r="AI957" i="9"/>
  <c r="AI958" i="9"/>
  <c r="AI959" i="9"/>
  <c r="AI960" i="9"/>
  <c r="AI961" i="9"/>
  <c r="AI962" i="9"/>
  <c r="AI963" i="9"/>
  <c r="AI964" i="9"/>
  <c r="AI965" i="9"/>
  <c r="AI966" i="9"/>
  <c r="AI967" i="9"/>
  <c r="AI968" i="9"/>
  <c r="AI969" i="9"/>
  <c r="AI970" i="9"/>
  <c r="AI971" i="9"/>
  <c r="AI972" i="9"/>
  <c r="AI973" i="9"/>
  <c r="AI974" i="9"/>
  <c r="AI975" i="9"/>
  <c r="AI976" i="9"/>
  <c r="AI977" i="9"/>
  <c r="AI978" i="9"/>
  <c r="AI979" i="9"/>
  <c r="AI980" i="9"/>
  <c r="AI981" i="9"/>
  <c r="AI982" i="9"/>
  <c r="AI983" i="9"/>
  <c r="AI984" i="9"/>
  <c r="AI985" i="9"/>
  <c r="AI986" i="9"/>
  <c r="AI987" i="9"/>
  <c r="AI988" i="9"/>
  <c r="AI989" i="9"/>
  <c r="AI990" i="9"/>
  <c r="AI991" i="9"/>
  <c r="AI992" i="9"/>
  <c r="AI993" i="9"/>
  <c r="AI994" i="9"/>
  <c r="AI995" i="9"/>
  <c r="AI996" i="9"/>
  <c r="AI997" i="9"/>
  <c r="AI998" i="9"/>
  <c r="AI999" i="9"/>
  <c r="AI1000" i="9"/>
  <c r="AI1001" i="9"/>
  <c r="AI1002" i="9"/>
  <c r="AI1003" i="9"/>
  <c r="AI1004" i="9"/>
  <c r="AI1005" i="9"/>
  <c r="AI1006" i="9"/>
  <c r="AI1007" i="9"/>
  <c r="AI1008" i="9"/>
  <c r="AI1009" i="9"/>
  <c r="AI1010" i="9"/>
  <c r="AI1011" i="9"/>
  <c r="AI1012" i="9"/>
  <c r="AI1013" i="9"/>
  <c r="AI1014" i="9"/>
  <c r="AI1015" i="9"/>
  <c r="AI1016" i="9"/>
  <c r="AI1017" i="9"/>
  <c r="AI1018" i="9"/>
  <c r="AI1019" i="9"/>
  <c r="AI1020" i="9"/>
  <c r="AI1021" i="9"/>
  <c r="AI1022" i="9"/>
  <c r="AI1023" i="9"/>
  <c r="AI1024" i="9"/>
  <c r="AI1025" i="9"/>
  <c r="AI1026" i="9"/>
  <c r="AI1027" i="9"/>
  <c r="AI1028" i="9"/>
  <c r="AI1029" i="9"/>
  <c r="AI1030" i="9"/>
  <c r="AI1031" i="9"/>
  <c r="AI1032" i="9"/>
  <c r="AI1033" i="9"/>
  <c r="AI1034" i="9"/>
  <c r="AI1035" i="9"/>
  <c r="AI1036" i="9"/>
  <c r="AI1037" i="9"/>
  <c r="AI1038" i="9"/>
  <c r="AI1039" i="9"/>
  <c r="AI1040" i="9"/>
  <c r="AI1041" i="9"/>
  <c r="AI1042" i="9"/>
  <c r="AI1043" i="9"/>
  <c r="AI1044" i="9"/>
  <c r="AI1045" i="9"/>
  <c r="AI1046" i="9"/>
  <c r="AI1047" i="9"/>
  <c r="AI1048" i="9"/>
  <c r="AI1049" i="9"/>
  <c r="AI1050" i="9"/>
  <c r="AI1051" i="9"/>
  <c r="AI1052" i="9"/>
  <c r="AI1053" i="9"/>
  <c r="AI1054" i="9"/>
  <c r="AI1055" i="9"/>
  <c r="AI1056" i="9"/>
  <c r="AI1057" i="9"/>
  <c r="AI1058" i="9"/>
  <c r="AI1059" i="9"/>
  <c r="AI1060" i="9"/>
  <c r="AI1061" i="9"/>
  <c r="AI1062" i="9"/>
  <c r="AI1063" i="9"/>
  <c r="AI1064" i="9"/>
  <c r="AI1065" i="9"/>
  <c r="AI1066" i="9"/>
  <c r="AI1067" i="9"/>
  <c r="AI1068" i="9"/>
  <c r="AI1069" i="9"/>
  <c r="AI1070" i="9"/>
  <c r="AI1071" i="9"/>
  <c r="AI1072" i="9"/>
  <c r="AI1073" i="9"/>
  <c r="AI1074" i="9"/>
  <c r="AI1075" i="9"/>
  <c r="AI1076" i="9"/>
  <c r="AI1077" i="9"/>
  <c r="AI1078" i="9"/>
  <c r="AI1079" i="9"/>
  <c r="AI1080" i="9"/>
  <c r="AI1081" i="9"/>
  <c r="AI1082" i="9"/>
  <c r="AI1083" i="9"/>
  <c r="AI1084" i="9"/>
  <c r="AI1085" i="9"/>
  <c r="AI1086" i="9"/>
  <c r="AI1087" i="9"/>
  <c r="AI1088" i="9"/>
  <c r="AI1089" i="9"/>
  <c r="AI1090" i="9"/>
  <c r="AI1091" i="9"/>
  <c r="AI1092" i="9"/>
  <c r="AI1093" i="9"/>
  <c r="AI1094" i="9"/>
  <c r="AI1095" i="9"/>
  <c r="AI1096" i="9"/>
  <c r="AI1097" i="9"/>
  <c r="AI1098" i="9"/>
  <c r="AI1099" i="9"/>
  <c r="AI1100" i="9"/>
  <c r="AI1101" i="9"/>
  <c r="AI1102" i="9"/>
  <c r="AI1103" i="9"/>
  <c r="AI1104" i="9"/>
  <c r="AI1105" i="9"/>
  <c r="AI1106" i="9"/>
  <c r="AI1107" i="9"/>
  <c r="AI1108" i="9"/>
  <c r="AI1109" i="9"/>
  <c r="AI1110" i="9"/>
  <c r="AI1111" i="9"/>
  <c r="AI1112" i="9"/>
  <c r="AI1113" i="9"/>
  <c r="AI1114" i="9"/>
  <c r="AI1115" i="9"/>
  <c r="AI1116" i="9"/>
  <c r="AI1117" i="9"/>
  <c r="AI1118" i="9"/>
  <c r="AI1119" i="9"/>
  <c r="AI1120" i="9"/>
  <c r="AI1121" i="9"/>
  <c r="AI1122" i="9"/>
  <c r="AI1123" i="9"/>
  <c r="AI1124" i="9"/>
  <c r="AI1125" i="9"/>
  <c r="AI1126" i="9"/>
  <c r="AI1127" i="9"/>
  <c r="AI1128" i="9"/>
  <c r="AI1129" i="9"/>
  <c r="AI1130" i="9"/>
  <c r="AI1131" i="9"/>
  <c r="AI1132" i="9"/>
  <c r="AI1133" i="9"/>
  <c r="AI1134" i="9"/>
  <c r="AI1135" i="9"/>
  <c r="AI1136" i="9"/>
  <c r="AI1137" i="9"/>
  <c r="AI1138" i="9"/>
  <c r="AI1139" i="9"/>
  <c r="AI1140" i="9"/>
  <c r="AI1141" i="9"/>
  <c r="AI1142" i="9"/>
  <c r="AI1143" i="9"/>
  <c r="AI1144" i="9"/>
  <c r="AI1145" i="9"/>
  <c r="AI1146" i="9"/>
  <c r="AI1147" i="9"/>
  <c r="AI1148" i="9"/>
  <c r="AI1149" i="9"/>
  <c r="AI1150" i="9"/>
  <c r="AI1151" i="9"/>
  <c r="AI1152" i="9"/>
  <c r="AI1153" i="9"/>
  <c r="AI1154" i="9"/>
  <c r="AI1155" i="9"/>
  <c r="AI1156" i="9"/>
  <c r="AI1157" i="9"/>
  <c r="AI1158" i="9"/>
  <c r="AI1159" i="9"/>
  <c r="AI1160" i="9"/>
  <c r="AI1161" i="9"/>
  <c r="AI1162" i="9"/>
  <c r="AI1163" i="9"/>
  <c r="AI1164" i="9"/>
  <c r="AI1165" i="9"/>
  <c r="AI1166" i="9"/>
  <c r="AI1167" i="9"/>
  <c r="AI1168" i="9"/>
  <c r="AI1169" i="9"/>
  <c r="AI1170" i="9"/>
  <c r="AI1171" i="9"/>
  <c r="AI1172" i="9"/>
  <c r="AI1173" i="9"/>
  <c r="AI1174" i="9"/>
  <c r="AI1175" i="9"/>
  <c r="AI1176" i="9"/>
  <c r="AI1177" i="9"/>
  <c r="AI1178" i="9"/>
  <c r="AI1179" i="9"/>
  <c r="AI1180" i="9"/>
  <c r="AI1181" i="9"/>
  <c r="AI1182" i="9"/>
  <c r="AI1183" i="9"/>
  <c r="AI1184" i="9"/>
  <c r="AI1185" i="9"/>
  <c r="AI1186" i="9"/>
  <c r="AI1187" i="9"/>
  <c r="AI1188" i="9"/>
  <c r="AI1189" i="9"/>
  <c r="AI1190" i="9"/>
  <c r="AI1191" i="9"/>
  <c r="AI1192" i="9"/>
  <c r="AI1193" i="9"/>
  <c r="AI1194" i="9"/>
  <c r="AI1195" i="9"/>
  <c r="AI1196" i="9"/>
  <c r="AI1197" i="9"/>
  <c r="AI1198" i="9"/>
  <c r="AI1199" i="9"/>
  <c r="AI1200" i="9"/>
  <c r="AI1201" i="9"/>
  <c r="AI1202" i="9"/>
  <c r="AI1203" i="9"/>
  <c r="AI1204" i="9"/>
  <c r="AI1205" i="9"/>
  <c r="AI1206" i="9"/>
  <c r="AI1207" i="9"/>
  <c r="AI1208" i="9"/>
  <c r="AI1209" i="9"/>
  <c r="AI1210" i="9"/>
  <c r="AI1211" i="9"/>
  <c r="AI1212" i="9"/>
  <c r="AI1213" i="9"/>
  <c r="AI1214" i="9"/>
  <c r="AI1215" i="9"/>
  <c r="AI1216" i="9"/>
  <c r="AI1217" i="9"/>
  <c r="AI1218" i="9"/>
  <c r="AI1219" i="9"/>
  <c r="AI1220" i="9"/>
  <c r="AI1221" i="9"/>
  <c r="AI1222" i="9"/>
  <c r="AI1223" i="9"/>
  <c r="AI1224" i="9"/>
  <c r="AI1225" i="9"/>
  <c r="AI1226" i="9"/>
  <c r="AI1227" i="9"/>
  <c r="AI1228" i="9"/>
  <c r="AI1229" i="9"/>
  <c r="AI1230" i="9"/>
  <c r="AI1231" i="9"/>
  <c r="AI1232" i="9"/>
  <c r="AI1233" i="9"/>
  <c r="AI1234" i="9"/>
  <c r="AI1235" i="9"/>
  <c r="AI1236" i="9"/>
  <c r="AI1237" i="9"/>
  <c r="AI1238" i="9"/>
  <c r="AI1239" i="9"/>
  <c r="AI1240" i="9"/>
  <c r="AI1241" i="9"/>
  <c r="AI1242" i="9"/>
  <c r="AI1243" i="9"/>
  <c r="AI1244" i="9"/>
  <c r="AI1245" i="9"/>
  <c r="AI1246" i="9"/>
  <c r="AI1247" i="9"/>
  <c r="AI1248" i="9"/>
  <c r="AI1249" i="9"/>
  <c r="AI1250" i="9"/>
  <c r="AI1251" i="9"/>
  <c r="AI1252" i="9"/>
  <c r="AI1253" i="9"/>
  <c r="AI1254" i="9"/>
  <c r="AI1255" i="9"/>
  <c r="AI1256" i="9"/>
  <c r="AI1257" i="9"/>
  <c r="AI1258" i="9"/>
  <c r="AI1259" i="9"/>
  <c r="AI1260" i="9"/>
  <c r="AI1261" i="9"/>
  <c r="AI1262" i="9"/>
  <c r="AI1263" i="9"/>
  <c r="AI1264" i="9"/>
  <c r="AI1265" i="9"/>
  <c r="AI1266" i="9"/>
  <c r="AI1267" i="9"/>
  <c r="AI1268" i="9"/>
  <c r="AI1269" i="9"/>
  <c r="AI1270" i="9"/>
  <c r="AI1271" i="9"/>
  <c r="AI1272" i="9"/>
  <c r="AI1273" i="9"/>
  <c r="AI1274" i="9"/>
  <c r="AI1275" i="9"/>
  <c r="AI1276" i="9"/>
  <c r="AI1277" i="9"/>
  <c r="AI1278" i="9"/>
  <c r="AI1279" i="9"/>
  <c r="AI1280" i="9"/>
  <c r="AI1281" i="9"/>
  <c r="AI1282" i="9"/>
  <c r="AI1283" i="9"/>
  <c r="AI1284" i="9"/>
  <c r="AI1285" i="9"/>
  <c r="AI1286" i="9"/>
  <c r="AI1287" i="9"/>
  <c r="AI1288" i="9"/>
  <c r="AI1289" i="9"/>
  <c r="AI1290" i="9"/>
  <c r="AI1291" i="9"/>
  <c r="AI1292" i="9"/>
  <c r="AI1293" i="9"/>
  <c r="AI1294" i="9"/>
  <c r="AI1295" i="9"/>
  <c r="AI1296" i="9"/>
  <c r="AI1297" i="9"/>
  <c r="AI1298" i="9"/>
  <c r="AI1299" i="9"/>
  <c r="AI1300" i="9"/>
  <c r="AI1301" i="9"/>
  <c r="AI1302" i="9"/>
  <c r="AI1303" i="9"/>
  <c r="AI1304" i="9"/>
  <c r="AI1305" i="9"/>
  <c r="AI1306" i="9"/>
  <c r="AI1307" i="9"/>
  <c r="AI1308" i="9"/>
  <c r="AI1309" i="9"/>
  <c r="AI1310" i="9"/>
  <c r="AI1311" i="9"/>
  <c r="AI1312" i="9"/>
  <c r="AI1313" i="9"/>
  <c r="AI1314" i="9"/>
  <c r="AI1315" i="9"/>
  <c r="AI1316" i="9"/>
  <c r="AI1317" i="9"/>
  <c r="AI1318" i="9"/>
  <c r="AI1319" i="9"/>
  <c r="AI1320" i="9"/>
  <c r="AI1321" i="9"/>
  <c r="AI1322" i="9"/>
  <c r="AI1323" i="9"/>
  <c r="AI1324" i="9"/>
  <c r="AI1325" i="9"/>
  <c r="AI1326" i="9"/>
  <c r="AI1327" i="9"/>
  <c r="AI1328" i="9"/>
  <c r="AI1329" i="9"/>
  <c r="AI1330" i="9"/>
  <c r="AI1331" i="9"/>
  <c r="AI1332" i="9"/>
  <c r="AI1333" i="9"/>
  <c r="AI1334" i="9"/>
  <c r="AI1335" i="9"/>
  <c r="AI1336" i="9"/>
  <c r="AI1337" i="9"/>
  <c r="AI1338" i="9"/>
  <c r="AI1339" i="9"/>
  <c r="AI1340" i="9"/>
  <c r="AI1341" i="9"/>
  <c r="AI1342" i="9"/>
  <c r="AI1343" i="9"/>
  <c r="AI1344" i="9"/>
  <c r="AI1345" i="9"/>
  <c r="AI1346" i="9"/>
  <c r="AI1347" i="9"/>
  <c r="AI1348" i="9"/>
  <c r="AI1349" i="9"/>
  <c r="AI1350" i="9"/>
  <c r="AI1351" i="9"/>
  <c r="AI1352" i="9"/>
  <c r="AI1353" i="9"/>
  <c r="AI1354" i="9"/>
  <c r="AI1355" i="9"/>
  <c r="AI1356" i="9"/>
  <c r="AI1357" i="9"/>
  <c r="AI1358" i="9"/>
  <c r="AI1359" i="9"/>
  <c r="AI1360" i="9"/>
  <c r="AI1361" i="9"/>
  <c r="AI1362" i="9"/>
  <c r="AI1363" i="9"/>
  <c r="AI1364" i="9"/>
  <c r="AI1365" i="9"/>
  <c r="AI1366" i="9"/>
  <c r="AI1367" i="9"/>
  <c r="AI1368" i="9"/>
  <c r="AI1369" i="9"/>
  <c r="AI1370" i="9"/>
  <c r="AI1371" i="9"/>
  <c r="AI1372" i="9"/>
  <c r="AI1373" i="9"/>
  <c r="AI1374" i="9"/>
  <c r="AI1375" i="9"/>
  <c r="AI1376" i="9"/>
  <c r="AI1377" i="9"/>
  <c r="AI1378" i="9"/>
  <c r="AI1379" i="9"/>
  <c r="AI1380" i="9"/>
  <c r="AI1381" i="9"/>
  <c r="AI1382" i="9"/>
  <c r="AI1383" i="9"/>
  <c r="AI1384" i="9"/>
  <c r="AI1385" i="9"/>
  <c r="AI1386" i="9"/>
  <c r="AI1387" i="9"/>
  <c r="AI1388" i="9"/>
  <c r="AI1389" i="9"/>
  <c r="AI1390" i="9"/>
  <c r="AI1391" i="9"/>
  <c r="AI1392" i="9"/>
  <c r="AI1393" i="9"/>
  <c r="AI1394" i="9"/>
  <c r="AI1395" i="9"/>
  <c r="AI1396" i="9"/>
  <c r="AI1397" i="9"/>
  <c r="AI1398" i="9"/>
  <c r="AI1399" i="9"/>
  <c r="AI1400" i="9"/>
  <c r="AI1401" i="9"/>
  <c r="AI1402" i="9"/>
  <c r="AI1403" i="9"/>
  <c r="AI1404" i="9"/>
  <c r="AI1405" i="9"/>
  <c r="AI1406" i="9"/>
  <c r="AI1407" i="9"/>
  <c r="AI1408" i="9"/>
  <c r="AI1409" i="9"/>
  <c r="AI1410" i="9"/>
  <c r="AI1411" i="9"/>
  <c r="AI1412" i="9"/>
  <c r="AI1413" i="9"/>
  <c r="AI1414" i="9"/>
  <c r="AI1415" i="9"/>
  <c r="AI1416" i="9"/>
  <c r="AI1417" i="9"/>
  <c r="AI1418" i="9"/>
  <c r="AI1419" i="9"/>
  <c r="AI1420" i="9"/>
  <c r="AI1421" i="9"/>
  <c r="AI1422" i="9"/>
  <c r="AI1423" i="9"/>
  <c r="AI1424" i="9"/>
  <c r="AI1425" i="9"/>
  <c r="AI1426" i="9"/>
  <c r="AI1427" i="9"/>
  <c r="AI1428" i="9"/>
  <c r="AI1429" i="9"/>
  <c r="AI1430" i="9"/>
  <c r="AI1431" i="9"/>
  <c r="AI1432" i="9"/>
  <c r="AI1433" i="9"/>
  <c r="AI1434" i="9"/>
  <c r="AI1435" i="9"/>
  <c r="AI1436" i="9"/>
  <c r="AI1437" i="9"/>
  <c r="AI1438" i="9"/>
  <c r="AI1439" i="9"/>
  <c r="AI1440" i="9"/>
  <c r="AI1441" i="9"/>
  <c r="AI1442" i="9"/>
  <c r="AI1443" i="9"/>
  <c r="AI1444" i="9"/>
  <c r="AI1445" i="9"/>
  <c r="AI1446" i="9"/>
  <c r="AI1447" i="9"/>
  <c r="AI1448" i="9"/>
  <c r="AI1449" i="9"/>
  <c r="AI1450" i="9"/>
  <c r="AI1451" i="9"/>
  <c r="AI1452" i="9"/>
  <c r="AI1453" i="9"/>
  <c r="AI1454" i="9"/>
  <c r="AI1455" i="9"/>
  <c r="AI1456" i="9"/>
  <c r="AI1457" i="9"/>
  <c r="AI1458" i="9"/>
  <c r="AI1459" i="9"/>
  <c r="AI1460" i="9"/>
  <c r="AI1461" i="9"/>
  <c r="AI1462" i="9"/>
  <c r="AI1463" i="9"/>
  <c r="AI1464" i="9"/>
  <c r="AI1465" i="9"/>
  <c r="AI1466" i="9"/>
  <c r="AI1467" i="9"/>
  <c r="AI1468" i="9"/>
  <c r="AI1469" i="9"/>
  <c r="AI1470" i="9"/>
  <c r="AI1471" i="9"/>
  <c r="AI1472" i="9"/>
  <c r="AI1473" i="9"/>
  <c r="AI1474" i="9"/>
  <c r="AI1475" i="9"/>
  <c r="AI1476" i="9"/>
  <c r="AI1477" i="9"/>
  <c r="AI1478" i="9"/>
  <c r="AI1479" i="9"/>
  <c r="AI1480" i="9"/>
  <c r="AI1481" i="9"/>
  <c r="AI1482" i="9"/>
  <c r="AI1483" i="9"/>
  <c r="AI1484" i="9"/>
  <c r="AI1485" i="9"/>
  <c r="AI1486" i="9"/>
  <c r="AI1487" i="9"/>
  <c r="AI1488" i="9"/>
  <c r="AI1489" i="9"/>
  <c r="AI1490" i="9"/>
  <c r="AI1491" i="9"/>
  <c r="AI1492" i="9"/>
  <c r="AI1493" i="9"/>
  <c r="AI1494" i="9"/>
  <c r="AI1495" i="9"/>
  <c r="AI1496" i="9"/>
  <c r="AI1497" i="9"/>
  <c r="AI1498" i="9"/>
  <c r="AI1499" i="9"/>
  <c r="AI1500" i="9"/>
  <c r="AI1501" i="9"/>
  <c r="AI1502" i="9"/>
  <c r="AI1503" i="9"/>
  <c r="AI1504" i="9"/>
  <c r="AI1505" i="9"/>
  <c r="AI1506" i="9"/>
  <c r="AI1507" i="9"/>
  <c r="AI1508" i="9"/>
  <c r="AI1509" i="9"/>
  <c r="AI1510" i="9"/>
  <c r="AI1511" i="9"/>
  <c r="AI1512" i="9"/>
  <c r="AI1513" i="9"/>
  <c r="AI1514" i="9"/>
  <c r="AI1515" i="9"/>
  <c r="AI1516" i="9"/>
  <c r="AI1517" i="9"/>
  <c r="AI1518" i="9"/>
  <c r="AI1519" i="9"/>
  <c r="AI1520" i="9"/>
  <c r="AI1521" i="9"/>
  <c r="AI1522" i="9"/>
  <c r="AI1523" i="9"/>
  <c r="AI1524" i="9"/>
  <c r="AI1525" i="9"/>
  <c r="AI1526" i="9"/>
  <c r="AI1527" i="9"/>
  <c r="AI1528" i="9"/>
  <c r="AI1529" i="9"/>
  <c r="AI1530" i="9"/>
  <c r="AI1531" i="9"/>
  <c r="AI1532" i="9"/>
  <c r="AI1533" i="9"/>
  <c r="AI1534" i="9"/>
  <c r="AI1535" i="9"/>
  <c r="AI1536" i="9"/>
  <c r="AI4404" i="9"/>
  <c r="AI4405" i="9"/>
  <c r="AI4406" i="9"/>
  <c r="AI4407" i="9"/>
  <c r="AI4408" i="9"/>
  <c r="AI4409" i="9"/>
  <c r="AI4410" i="9"/>
  <c r="AI4411" i="9"/>
  <c r="AI4412" i="9"/>
  <c r="AI4413" i="9"/>
  <c r="AI4414" i="9"/>
  <c r="AI4415" i="9"/>
  <c r="AI4416" i="9"/>
  <c r="AI4417" i="9"/>
  <c r="AI4418" i="9"/>
  <c r="AI4419" i="9"/>
  <c r="AI4420" i="9"/>
  <c r="AI4421" i="9"/>
  <c r="AI4422" i="9"/>
  <c r="AI4423" i="9"/>
  <c r="AI4424" i="9"/>
  <c r="AI4425" i="9"/>
  <c r="AI4426" i="9"/>
  <c r="AI4427" i="9"/>
  <c r="AI4428" i="9"/>
  <c r="AI4429" i="9"/>
  <c r="AI4430" i="9"/>
  <c r="AI4431" i="9"/>
  <c r="AI4432" i="9"/>
  <c r="AI4433" i="9"/>
  <c r="AI3799" i="9"/>
  <c r="AI3800" i="9"/>
  <c r="AI3801" i="9"/>
  <c r="AI3802" i="9"/>
  <c r="AI3803" i="9"/>
  <c r="AI3804" i="9"/>
  <c r="AI3805" i="9"/>
  <c r="AI3806" i="9"/>
  <c r="AI3807" i="9"/>
  <c r="AI3808" i="9"/>
  <c r="AI3809" i="9"/>
  <c r="AI3810" i="9"/>
  <c r="AI3811" i="9"/>
  <c r="AI3812" i="9"/>
  <c r="AI3813" i="9"/>
  <c r="AI3814" i="9"/>
  <c r="AI3815" i="9"/>
  <c r="AI3816" i="9"/>
  <c r="AI3817" i="9"/>
  <c r="AI3818" i="9"/>
  <c r="AI3819" i="9"/>
  <c r="AI3820" i="9"/>
  <c r="AI3821" i="9"/>
  <c r="AI3822" i="9"/>
  <c r="AI3823" i="9"/>
  <c r="AI3824" i="9"/>
  <c r="AI3825" i="9"/>
  <c r="AI3826" i="9"/>
  <c r="AI3827" i="9"/>
  <c r="AI3828" i="9"/>
  <c r="AI3829" i="9"/>
  <c r="AI3830" i="9"/>
  <c r="AI3831" i="9"/>
  <c r="AI3832" i="9"/>
  <c r="AI1537" i="9"/>
  <c r="AI1538" i="9"/>
  <c r="AI1539" i="9"/>
  <c r="AI1540" i="9"/>
  <c r="AI1541" i="9"/>
  <c r="AI1542" i="9"/>
  <c r="AI1543" i="9"/>
  <c r="AI1544" i="9"/>
  <c r="AI1545" i="9"/>
  <c r="AI1546" i="9"/>
  <c r="AI1547" i="9"/>
  <c r="AI1548" i="9"/>
  <c r="AI1549" i="9"/>
  <c r="AI1550" i="9"/>
  <c r="AI1551" i="9"/>
  <c r="AI1552" i="9"/>
  <c r="AI1553" i="9"/>
  <c r="AI1554" i="9"/>
  <c r="AI1555" i="9"/>
  <c r="AI1556" i="9"/>
  <c r="AI1557" i="9"/>
  <c r="AI1558" i="9"/>
  <c r="AI1559" i="9"/>
  <c r="AI1560" i="9"/>
  <c r="AI1561" i="9"/>
  <c r="AI1562" i="9"/>
  <c r="AI1563" i="9"/>
  <c r="AI1564" i="9"/>
  <c r="AI1565" i="9"/>
  <c r="AI1566" i="9"/>
  <c r="AI1567" i="9"/>
  <c r="AI1568" i="9"/>
  <c r="AI1569" i="9"/>
  <c r="AI1570" i="9"/>
  <c r="AI1571" i="9"/>
  <c r="AI1572" i="9"/>
  <c r="AI1573" i="9"/>
  <c r="AI1574" i="9"/>
  <c r="AI1575" i="9"/>
  <c r="AI1576" i="9"/>
  <c r="AI1577" i="9"/>
  <c r="AI1578" i="9"/>
  <c r="AI1579" i="9"/>
  <c r="AI1580" i="9"/>
  <c r="AI1581" i="9"/>
  <c r="AI1582" i="9"/>
  <c r="AI1583" i="9"/>
  <c r="AI1584" i="9"/>
  <c r="AI1585" i="9"/>
  <c r="AI1586" i="9"/>
  <c r="AI1587" i="9"/>
  <c r="AI1588" i="9"/>
  <c r="AI1589" i="9"/>
  <c r="AI1590" i="9"/>
  <c r="AI1591" i="9"/>
  <c r="AI1592" i="9"/>
  <c r="AI1593" i="9"/>
  <c r="AI1594" i="9"/>
  <c r="AI1595" i="9"/>
  <c r="AI1596" i="9"/>
  <c r="AI1597" i="9"/>
  <c r="AI1598" i="9"/>
  <c r="AI1599" i="9"/>
  <c r="AI1600" i="9"/>
  <c r="AI1601" i="9"/>
  <c r="AI1602" i="9"/>
  <c r="AI1603" i="9"/>
  <c r="AI1604" i="9"/>
  <c r="AI1605" i="9"/>
  <c r="AI1606" i="9"/>
  <c r="AI4640" i="9"/>
  <c r="AI4641" i="9"/>
  <c r="AI4642" i="9"/>
  <c r="AI1607" i="9"/>
  <c r="AI1608" i="9"/>
  <c r="AI1609" i="9"/>
  <c r="AI1610" i="9"/>
  <c r="AI1611" i="9"/>
  <c r="AI1612" i="9"/>
  <c r="AI1613" i="9"/>
  <c r="AI1614" i="9"/>
  <c r="AI1615" i="9"/>
  <c r="AI1616" i="9"/>
  <c r="AI1617" i="9"/>
  <c r="AI1618" i="9"/>
  <c r="AI1619" i="9"/>
  <c r="AI1620" i="9"/>
  <c r="AI1621" i="9"/>
  <c r="AI1622" i="9"/>
  <c r="AI1623" i="9"/>
  <c r="AI1624" i="9"/>
  <c r="AI1625" i="9"/>
  <c r="AI1626" i="9"/>
  <c r="AI1627" i="9"/>
  <c r="AI1628" i="9"/>
  <c r="AI1629" i="9"/>
  <c r="AI1630" i="9"/>
  <c r="AI1631" i="9"/>
  <c r="AI1632" i="9"/>
  <c r="AI1633" i="9"/>
  <c r="AI1634" i="9"/>
  <c r="AI1635" i="9"/>
  <c r="AI1636" i="9"/>
  <c r="AI1637" i="9"/>
  <c r="AI1638" i="9"/>
  <c r="AI1639" i="9"/>
  <c r="AI1640" i="9"/>
  <c r="AI1641" i="9"/>
  <c r="AI1642" i="9"/>
  <c r="AI1643" i="9"/>
  <c r="AI1644" i="9"/>
  <c r="AI1645" i="9"/>
  <c r="AI1646" i="9"/>
  <c r="AI1647" i="9"/>
  <c r="AI1648" i="9"/>
  <c r="AI1649" i="9"/>
  <c r="AI1650" i="9"/>
  <c r="AI1651" i="9"/>
  <c r="AI1652" i="9"/>
  <c r="AI1653" i="9"/>
  <c r="AI1654" i="9"/>
  <c r="AI1655" i="9"/>
  <c r="AI1656" i="9"/>
  <c r="AI1657" i="9"/>
  <c r="AI1658" i="9"/>
  <c r="AI1659" i="9"/>
  <c r="AI1660" i="9"/>
  <c r="AI1661" i="9"/>
  <c r="AI1662" i="9"/>
  <c r="AI1663" i="9"/>
  <c r="AI1664" i="9"/>
  <c r="AI1665" i="9"/>
  <c r="AI1666" i="9"/>
  <c r="AI1667" i="9"/>
  <c r="AI1668" i="9"/>
  <c r="AI1669" i="9"/>
  <c r="AI1670" i="9"/>
  <c r="AI1671" i="9"/>
  <c r="AI1672" i="9"/>
  <c r="AI1673" i="9"/>
  <c r="AI1674" i="9"/>
  <c r="AI1675" i="9"/>
  <c r="AI1676" i="9"/>
  <c r="AI1677" i="9"/>
  <c r="AI1678" i="9"/>
  <c r="AI1679" i="9"/>
  <c r="AI1680" i="9"/>
  <c r="AI1681" i="9"/>
  <c r="AI1682" i="9"/>
  <c r="AI1683" i="9"/>
  <c r="AI1684" i="9"/>
  <c r="AI1685" i="9"/>
  <c r="AI1686" i="9"/>
  <c r="AI1687" i="9"/>
  <c r="AI1688" i="9"/>
  <c r="AI1689" i="9"/>
  <c r="AI1690" i="9"/>
  <c r="AI1691" i="9"/>
  <c r="AI1692" i="9"/>
  <c r="AI1693" i="9"/>
  <c r="AI1694" i="9"/>
  <c r="AI1695" i="9"/>
  <c r="AI1696" i="9"/>
  <c r="AI1697" i="9"/>
  <c r="AI1698" i="9"/>
  <c r="AI1699" i="9"/>
  <c r="AI1700" i="9"/>
  <c r="AI1701" i="9"/>
  <c r="AI1702" i="9"/>
  <c r="AI1703" i="9"/>
  <c r="AI1704" i="9"/>
  <c r="AI1705" i="9"/>
  <c r="AI1706" i="9"/>
  <c r="AI1707" i="9"/>
  <c r="AI1708" i="9"/>
  <c r="AI1709" i="9"/>
  <c r="AI1710" i="9"/>
  <c r="AI1711" i="9"/>
  <c r="AI1712" i="9"/>
  <c r="AI1713" i="9"/>
  <c r="AI1714" i="9"/>
  <c r="AI1715" i="9"/>
  <c r="AI1716" i="9"/>
  <c r="AI1717" i="9"/>
  <c r="AI1718" i="9"/>
  <c r="AI1719" i="9"/>
  <c r="AI1720" i="9"/>
  <c r="AI1721" i="9"/>
  <c r="AI1722" i="9"/>
  <c r="AI1723" i="9"/>
  <c r="AI1724" i="9"/>
  <c r="AI1725" i="9"/>
  <c r="AI1726" i="9"/>
  <c r="AI1727" i="9"/>
  <c r="AI1728" i="9"/>
  <c r="AI1729" i="9"/>
  <c r="AI1730" i="9"/>
  <c r="AI1731" i="9"/>
  <c r="AI1732" i="9"/>
  <c r="AI1733" i="9"/>
  <c r="AI1734" i="9"/>
  <c r="AI1735" i="9"/>
  <c r="AI1736" i="9"/>
  <c r="AI1737" i="9"/>
  <c r="AI1738" i="9"/>
  <c r="AI1739" i="9"/>
  <c r="AI1740" i="9"/>
  <c r="AI1741" i="9"/>
  <c r="AI1742" i="9"/>
  <c r="AI1743" i="9"/>
  <c r="AI1744" i="9"/>
  <c r="AI1745" i="9"/>
  <c r="AI1746" i="9"/>
  <c r="AI1747" i="9"/>
  <c r="AI1748" i="9"/>
  <c r="AI1749" i="9"/>
  <c r="AI1750" i="9"/>
  <c r="AI1751" i="9"/>
  <c r="AI1752" i="9"/>
  <c r="AI1753" i="9"/>
  <c r="AI1754" i="9"/>
  <c r="AI1755" i="9"/>
  <c r="AI1756" i="9"/>
  <c r="AI1757" i="9"/>
  <c r="AI1758" i="9"/>
  <c r="AI1759" i="9"/>
  <c r="AI1760" i="9"/>
  <c r="AI1761" i="9"/>
  <c r="AI1762" i="9"/>
  <c r="AI1763" i="9"/>
  <c r="AI1764" i="9"/>
  <c r="AI1765" i="9"/>
  <c r="AI1766" i="9"/>
  <c r="AI1767" i="9"/>
  <c r="AI1768" i="9"/>
  <c r="AI1769" i="9"/>
  <c r="AI1770" i="9"/>
  <c r="AI1771" i="9"/>
  <c r="AI1772" i="9"/>
  <c r="AI1773" i="9"/>
  <c r="AI1774" i="9"/>
  <c r="AI1775" i="9"/>
  <c r="AI1776" i="9"/>
  <c r="AI1777" i="9"/>
  <c r="AI1778" i="9"/>
  <c r="AI1779" i="9"/>
  <c r="AI1780" i="9"/>
  <c r="AI1781" i="9"/>
  <c r="AI1782" i="9"/>
  <c r="AI1783" i="9"/>
  <c r="AI1784" i="9"/>
  <c r="AI1785" i="9"/>
  <c r="AI1786" i="9"/>
  <c r="AI1787" i="9"/>
  <c r="AI1788" i="9"/>
  <c r="AI1789" i="9"/>
  <c r="AI1790" i="9"/>
  <c r="AI1791" i="9"/>
  <c r="AI1792" i="9"/>
  <c r="AI1793" i="9"/>
  <c r="AI1794" i="9"/>
  <c r="AI1795" i="9"/>
  <c r="AI1796" i="9"/>
  <c r="AI1797" i="9"/>
  <c r="AI1798" i="9"/>
  <c r="AI1799" i="9"/>
  <c r="AI1800" i="9"/>
  <c r="AI1801" i="9"/>
  <c r="AI1802" i="9"/>
  <c r="AI1803" i="9"/>
  <c r="AI1804" i="9"/>
  <c r="AI1805" i="9"/>
  <c r="AI1806" i="9"/>
  <c r="AI1807" i="9"/>
  <c r="AI1808" i="9"/>
  <c r="AI1809" i="9"/>
  <c r="AI1810" i="9"/>
  <c r="AI1811" i="9"/>
  <c r="AI1812" i="9"/>
  <c r="AI1813" i="9"/>
  <c r="AI1814" i="9"/>
  <c r="AI1815" i="9"/>
  <c r="AI1816" i="9"/>
  <c r="AI1817" i="9"/>
  <c r="AI1818" i="9"/>
  <c r="AI1819" i="9"/>
  <c r="AI1820" i="9"/>
  <c r="AI1821" i="9"/>
  <c r="AI1822" i="9"/>
  <c r="AI1823" i="9"/>
  <c r="AI1824" i="9"/>
  <c r="AI1825" i="9"/>
  <c r="AI1826" i="9"/>
  <c r="AI1827" i="9"/>
  <c r="AI1828" i="9"/>
  <c r="AI1829" i="9"/>
  <c r="AI1830" i="9"/>
  <c r="AI1831" i="9"/>
  <c r="AI1832" i="9"/>
  <c r="AI1833" i="9"/>
  <c r="AI1834" i="9"/>
  <c r="AI1835" i="9"/>
  <c r="AI1836" i="9"/>
  <c r="AI1837" i="9"/>
  <c r="AI1838" i="9"/>
  <c r="AI1839" i="9"/>
  <c r="AI1840" i="9"/>
  <c r="AI1841" i="9"/>
  <c r="AI1842" i="9"/>
  <c r="AI1843" i="9"/>
  <c r="AI1844" i="9"/>
  <c r="AI1845" i="9"/>
  <c r="AI1846" i="9"/>
  <c r="AI1847" i="9"/>
  <c r="AI1848" i="9"/>
  <c r="AI1849" i="9"/>
  <c r="AI1850" i="9"/>
  <c r="AI1851" i="9"/>
  <c r="AI1852" i="9"/>
  <c r="AI1853" i="9"/>
  <c r="AI1854" i="9"/>
  <c r="AI1855" i="9"/>
  <c r="AI1856" i="9"/>
  <c r="AI1857" i="9"/>
  <c r="AI1858" i="9"/>
  <c r="AI1859" i="9"/>
  <c r="AI1860" i="9"/>
  <c r="AI1861" i="9"/>
  <c r="AI1862" i="9"/>
  <c r="AI1863" i="9"/>
  <c r="AI1864" i="9"/>
  <c r="AI1865" i="9"/>
  <c r="AI1866" i="9"/>
  <c r="AI1867" i="9"/>
  <c r="AI1868" i="9"/>
  <c r="AI1869" i="9"/>
  <c r="AI1870" i="9"/>
  <c r="AI1871" i="9"/>
  <c r="AI1872" i="9"/>
  <c r="AI1873" i="9"/>
  <c r="AI1874" i="9"/>
  <c r="AI1875" i="9"/>
  <c r="AI1876" i="9"/>
  <c r="AI1877" i="9"/>
  <c r="AI1878" i="9"/>
  <c r="AI1879" i="9"/>
  <c r="AI1880" i="9"/>
  <c r="AI1881" i="9"/>
  <c r="AI1882" i="9"/>
  <c r="AI1883" i="9"/>
  <c r="AI1884" i="9"/>
  <c r="AI1885" i="9"/>
  <c r="AI1886" i="9"/>
  <c r="AI1887" i="9"/>
  <c r="AI1888" i="9"/>
  <c r="AI1889" i="9"/>
  <c r="AI1890" i="9"/>
  <c r="AI1891" i="9"/>
  <c r="AI1892" i="9"/>
  <c r="AI1893" i="9"/>
  <c r="AI1894" i="9"/>
  <c r="AI1895" i="9"/>
  <c r="AI1896" i="9"/>
  <c r="AI1897" i="9"/>
  <c r="AI1898" i="9"/>
  <c r="AI1899" i="9"/>
  <c r="AI1900" i="9"/>
  <c r="AI1901" i="9"/>
  <c r="AI1902" i="9"/>
  <c r="AI1903" i="9"/>
  <c r="AI1904" i="9"/>
  <c r="AI1905" i="9"/>
  <c r="AI1906" i="9"/>
  <c r="AI1907" i="9"/>
  <c r="AI1908" i="9"/>
  <c r="AI1909" i="9"/>
  <c r="AI1910" i="9"/>
  <c r="AI1911" i="9"/>
  <c r="AI1912" i="9"/>
  <c r="AI1913" i="9"/>
  <c r="AI1914" i="9"/>
  <c r="AI1915" i="9"/>
  <c r="AI1916" i="9"/>
  <c r="AI1917" i="9"/>
  <c r="AI1918" i="9"/>
  <c r="AI1919" i="9"/>
  <c r="AI1920" i="9"/>
  <c r="AI1921" i="9"/>
  <c r="AI1922" i="9"/>
  <c r="AI1923" i="9"/>
  <c r="AI1924" i="9"/>
  <c r="AI1925" i="9"/>
  <c r="AI1926" i="9"/>
  <c r="AI1927" i="9"/>
  <c r="AI1928" i="9"/>
  <c r="AI1929" i="9"/>
  <c r="AI1930" i="9"/>
  <c r="AI1931" i="9"/>
  <c r="AI1932" i="9"/>
  <c r="AI1933" i="9"/>
  <c r="AI1934" i="9"/>
  <c r="AI1935" i="9"/>
  <c r="AI1936" i="9"/>
  <c r="AI1937" i="9"/>
  <c r="AI1938" i="9"/>
  <c r="AI1939" i="9"/>
  <c r="AI1940" i="9"/>
  <c r="AI1941" i="9"/>
  <c r="AI1942" i="9"/>
  <c r="AI1943" i="9"/>
  <c r="AI1944" i="9"/>
  <c r="AI1945" i="9"/>
  <c r="AI1946" i="9"/>
  <c r="AI1947" i="9"/>
  <c r="AI1948" i="9"/>
  <c r="AI1949" i="9"/>
  <c r="AI1950" i="9"/>
  <c r="AI1951" i="9"/>
  <c r="AI1952" i="9"/>
  <c r="AI1953" i="9"/>
  <c r="AI1954" i="9"/>
  <c r="AI1955" i="9"/>
  <c r="AI1956" i="9"/>
  <c r="AI1957" i="9"/>
  <c r="AI1958" i="9"/>
  <c r="AI1959" i="9"/>
  <c r="AI1960" i="9"/>
  <c r="AI1961" i="9"/>
  <c r="AI1962" i="9"/>
  <c r="AI1963" i="9"/>
  <c r="AI1964" i="9"/>
  <c r="AI1965" i="9"/>
  <c r="AI1966" i="9"/>
  <c r="AI1967" i="9"/>
  <c r="AI1968" i="9"/>
  <c r="AI1969" i="9"/>
  <c r="AI1970" i="9"/>
  <c r="AI1971" i="9"/>
  <c r="AI1972" i="9"/>
  <c r="AI1973" i="9"/>
  <c r="AI1974" i="9"/>
  <c r="AI1975" i="9"/>
  <c r="AI1976" i="9"/>
  <c r="AI1977" i="9"/>
  <c r="AI1978" i="9"/>
  <c r="AI1979" i="9"/>
  <c r="AI1980" i="9"/>
  <c r="AI1981" i="9"/>
  <c r="AI1982" i="9"/>
  <c r="AI1983" i="9"/>
  <c r="AI1984" i="9"/>
  <c r="AI1985" i="9"/>
  <c r="AI1986" i="9"/>
  <c r="AI1987" i="9"/>
  <c r="AI1988" i="9"/>
  <c r="AI1989" i="9"/>
  <c r="AI1990" i="9"/>
  <c r="AI1991" i="9"/>
  <c r="AI1992" i="9"/>
  <c r="AI1993" i="9"/>
  <c r="AI1994" i="9"/>
  <c r="AI1995" i="9"/>
  <c r="AI1996" i="9"/>
  <c r="AI1997" i="9"/>
  <c r="AI1998" i="9"/>
  <c r="AI1999" i="9"/>
  <c r="AI2000" i="9"/>
  <c r="AI2001" i="9"/>
  <c r="AI2002" i="9"/>
  <c r="AI2003" i="9"/>
  <c r="AI2004" i="9"/>
  <c r="AI2005" i="9"/>
  <c r="AI2006" i="9"/>
  <c r="AI2007" i="9"/>
  <c r="AI2008" i="9"/>
  <c r="AI2009" i="9"/>
  <c r="AI2010" i="9"/>
  <c r="AI2011" i="9"/>
  <c r="AI2012" i="9"/>
  <c r="AI2013" i="9"/>
  <c r="AI2014" i="9"/>
  <c r="AI2015" i="9"/>
  <c r="AI2016" i="9"/>
  <c r="AI2017" i="9"/>
  <c r="AI2018" i="9"/>
  <c r="AI2019" i="9"/>
  <c r="AI2020" i="9"/>
  <c r="AI2021" i="9"/>
  <c r="AI2022" i="9"/>
  <c r="AI2023" i="9"/>
  <c r="AI2024" i="9"/>
  <c r="AI2025" i="9"/>
  <c r="AI2026" i="9"/>
  <c r="AI2027" i="9"/>
  <c r="AI2028" i="9"/>
  <c r="AI2029" i="9"/>
  <c r="AI2030" i="9"/>
  <c r="AI2031" i="9"/>
  <c r="AI2032" i="9"/>
  <c r="AI2033" i="9"/>
  <c r="AI2034" i="9"/>
  <c r="AI2035" i="9"/>
  <c r="AI2036" i="9"/>
  <c r="AI2037" i="9"/>
  <c r="AI2038" i="9"/>
  <c r="AI2039" i="9"/>
  <c r="AI2040" i="9"/>
  <c r="AI2041" i="9"/>
  <c r="AI2042" i="9"/>
  <c r="AI2043" i="9"/>
  <c r="AI2044" i="9"/>
  <c r="AI2045" i="9"/>
  <c r="AI2046" i="9"/>
  <c r="AI2047" i="9"/>
  <c r="AI2048" i="9"/>
  <c r="AI2049" i="9"/>
  <c r="AI2050" i="9"/>
  <c r="AI2051" i="9"/>
  <c r="AI2052" i="9"/>
  <c r="AI2053" i="9"/>
  <c r="AI2054" i="9"/>
  <c r="AI2055" i="9"/>
  <c r="AI2056" i="9"/>
  <c r="AI2057" i="9"/>
  <c r="AI2058" i="9"/>
  <c r="AI2059" i="9"/>
  <c r="AI2060" i="9"/>
  <c r="AI2061" i="9"/>
  <c r="AI2062" i="9"/>
  <c r="AI2063" i="9"/>
  <c r="AI2064" i="9"/>
  <c r="AI2065" i="9"/>
  <c r="AI2066" i="9"/>
  <c r="AI2067" i="9"/>
  <c r="AI2068" i="9"/>
  <c r="AI2069" i="9"/>
  <c r="AI2070" i="9"/>
  <c r="AI2071" i="9"/>
  <c r="AI2072" i="9"/>
  <c r="AI2073" i="9"/>
  <c r="AI2074" i="9"/>
  <c r="AI2075" i="9"/>
  <c r="AI2076" i="9"/>
  <c r="AI2077" i="9"/>
  <c r="AI2078" i="9"/>
  <c r="AI2079" i="9"/>
  <c r="AI2080" i="9"/>
  <c r="AI2081" i="9"/>
  <c r="AI2082" i="9"/>
  <c r="AI2083" i="9"/>
  <c r="AI2084" i="9"/>
  <c r="AI2085" i="9"/>
  <c r="AI2086" i="9"/>
  <c r="AI2087" i="9"/>
  <c r="AI2088" i="9"/>
  <c r="AI2089" i="9"/>
  <c r="AI2090" i="9"/>
  <c r="AI2091" i="9"/>
  <c r="AI2092" i="9"/>
  <c r="AI2093" i="9"/>
  <c r="AI2094" i="9"/>
  <c r="AI2095" i="9"/>
  <c r="AI2096" i="9"/>
  <c r="AI2097" i="9"/>
  <c r="AI2098" i="9"/>
  <c r="AI2099" i="9"/>
  <c r="AI2100" i="9"/>
  <c r="AI2101" i="9"/>
  <c r="AI2102" i="9"/>
  <c r="AI2103" i="9"/>
  <c r="AI2104" i="9"/>
  <c r="AI2105" i="9"/>
  <c r="AI2106" i="9"/>
  <c r="AI2107" i="9"/>
  <c r="AI2108" i="9"/>
  <c r="AI2109" i="9"/>
  <c r="AI2110" i="9"/>
  <c r="AI2111" i="9"/>
  <c r="AI2112" i="9"/>
  <c r="AI2113" i="9"/>
  <c r="AI2114" i="9"/>
  <c r="AI2115" i="9"/>
  <c r="AI2116" i="9"/>
  <c r="AI2117" i="9"/>
  <c r="AI2118" i="9"/>
  <c r="AI2119" i="9"/>
  <c r="AI2120" i="9"/>
  <c r="AI2121" i="9"/>
  <c r="AI2122" i="9"/>
  <c r="AI2123" i="9"/>
  <c r="AI2124" i="9"/>
  <c r="AI2125" i="9"/>
  <c r="AI2126" i="9"/>
  <c r="AI2127" i="9"/>
  <c r="AI2128" i="9"/>
  <c r="AI2129" i="9"/>
  <c r="AI2130" i="9"/>
  <c r="AI2131" i="9"/>
  <c r="AI2132" i="9"/>
  <c r="AI2133" i="9"/>
  <c r="AI2134" i="9"/>
  <c r="AI2135" i="9"/>
  <c r="AI2136" i="9"/>
  <c r="AI2137" i="9"/>
  <c r="AI2138" i="9"/>
  <c r="AI2139" i="9"/>
  <c r="AI2140" i="9"/>
  <c r="AI2141" i="9"/>
  <c r="AI2142" i="9"/>
  <c r="AI2143" i="9"/>
  <c r="AI2144" i="9"/>
  <c r="AI2145" i="9"/>
  <c r="AI2146" i="9"/>
  <c r="AI2147" i="9"/>
  <c r="AI2148" i="9"/>
  <c r="AI2149" i="9"/>
  <c r="AI2150" i="9"/>
  <c r="AI2151" i="9"/>
  <c r="AI2152" i="9"/>
  <c r="AI2153" i="9"/>
  <c r="AI2154" i="9"/>
  <c r="AI2155" i="9"/>
  <c r="AI2156" i="9"/>
  <c r="AI2157" i="9"/>
  <c r="AI2158" i="9"/>
  <c r="AI2159" i="9"/>
  <c r="AI2160" i="9"/>
  <c r="AI2161" i="9"/>
  <c r="AI2162" i="9"/>
  <c r="AI2163" i="9"/>
  <c r="AI2164" i="9"/>
  <c r="AI2165" i="9"/>
  <c r="AI2166" i="9"/>
  <c r="AI2167" i="9"/>
  <c r="AI2168" i="9"/>
  <c r="AI2169" i="9"/>
  <c r="AI2170" i="9"/>
  <c r="AI2171" i="9"/>
  <c r="AI2172" i="9"/>
  <c r="AI2173" i="9"/>
  <c r="AI2174" i="9"/>
  <c r="AI2175" i="9"/>
  <c r="AI2176" i="9"/>
  <c r="AI2177" i="9"/>
  <c r="AI2178" i="9"/>
  <c r="AI2179" i="9"/>
  <c r="AI2180" i="9"/>
  <c r="AI2181" i="9"/>
  <c r="AI2182" i="9"/>
  <c r="AI2183" i="9"/>
  <c r="AI2184" i="9"/>
  <c r="AI2185" i="9"/>
  <c r="AI2186" i="9"/>
  <c r="AI2187" i="9"/>
  <c r="AI2188" i="9"/>
  <c r="AI2189" i="9"/>
  <c r="AI2190" i="9"/>
  <c r="AI2191" i="9"/>
  <c r="AI2192" i="9"/>
  <c r="AI2193" i="9"/>
  <c r="AI2194" i="9"/>
  <c r="AI2195" i="9"/>
  <c r="AI2196" i="9"/>
  <c r="AI2197" i="9"/>
  <c r="AI2198" i="9"/>
  <c r="AI2199" i="9"/>
  <c r="AI2200" i="9"/>
  <c r="AI2201" i="9"/>
  <c r="AI2202" i="9"/>
  <c r="AI2203" i="9"/>
  <c r="AI2204" i="9"/>
  <c r="AI2205" i="9"/>
  <c r="AI2206" i="9"/>
  <c r="AI2207" i="9"/>
  <c r="AI2208" i="9"/>
  <c r="AI2209" i="9"/>
  <c r="AI2210" i="9"/>
  <c r="AI2211" i="9"/>
  <c r="AI2212" i="9"/>
  <c r="AI2213" i="9"/>
  <c r="AI2214" i="9"/>
  <c r="AI2215" i="9"/>
  <c r="AI2216" i="9"/>
  <c r="AI2217" i="9"/>
  <c r="AI2218" i="9"/>
  <c r="AI2219" i="9"/>
  <c r="AI4434" i="9"/>
  <c r="AI4435" i="9"/>
  <c r="AI4436" i="9"/>
  <c r="AI4437" i="9"/>
  <c r="AI4438" i="9"/>
  <c r="AI4439" i="9"/>
  <c r="AI4440" i="9"/>
  <c r="AI4441" i="9"/>
  <c r="AI4442" i="9"/>
  <c r="AI4443" i="9"/>
  <c r="AI4444" i="9"/>
  <c r="AI4445" i="9"/>
  <c r="AI4446" i="9"/>
  <c r="AI4447" i="9"/>
  <c r="AI4448" i="9"/>
  <c r="AI4449" i="9"/>
  <c r="AI4450" i="9"/>
  <c r="AI4451" i="9"/>
  <c r="AI4452" i="9"/>
  <c r="AI4453" i="9"/>
  <c r="AI4454" i="9"/>
  <c r="AI4455" i="9"/>
  <c r="AI4456" i="9"/>
  <c r="AI4457" i="9"/>
  <c r="AI4458" i="9"/>
  <c r="AI4459" i="9"/>
  <c r="AI4460" i="9"/>
  <c r="AI4461" i="9"/>
  <c r="AI4462" i="9"/>
  <c r="AI4463" i="9"/>
  <c r="AI4464" i="9"/>
  <c r="AI4465" i="9"/>
  <c r="AI4731" i="9"/>
  <c r="AI4732" i="9"/>
  <c r="AI4733" i="9"/>
  <c r="AI4466" i="9"/>
  <c r="AI2220" i="9"/>
  <c r="AI2221" i="9"/>
  <c r="AI2222" i="9"/>
  <c r="AI2223" i="9"/>
  <c r="AI2224" i="9"/>
  <c r="AI2225" i="9"/>
  <c r="AI2226" i="9"/>
  <c r="AI2227" i="9"/>
  <c r="AI2228" i="9"/>
  <c r="AI2229" i="9"/>
  <c r="AI2230" i="9"/>
  <c r="AI2231" i="9"/>
  <c r="AI2232" i="9"/>
  <c r="AI2233" i="9"/>
  <c r="AI2234" i="9"/>
  <c r="AI2235" i="9"/>
  <c r="AI2236" i="9"/>
  <c r="AI2237" i="9"/>
  <c r="AI2238" i="9"/>
  <c r="AI2239" i="9"/>
  <c r="AI2240" i="9"/>
  <c r="AI2241" i="9"/>
  <c r="AI2242" i="9"/>
  <c r="AI2243" i="9"/>
  <c r="AI2244" i="9"/>
  <c r="AI2245" i="9"/>
  <c r="AI2246" i="9"/>
  <c r="AI2247" i="9"/>
  <c r="AI2248" i="9"/>
  <c r="AI2249" i="9"/>
  <c r="AI2250" i="9"/>
  <c r="AI2251" i="9"/>
  <c r="AI2252" i="9"/>
  <c r="AI2253" i="9"/>
  <c r="AI2254" i="9"/>
  <c r="AI2255" i="9"/>
  <c r="AI2256" i="9"/>
  <c r="AI2257" i="9"/>
  <c r="AI2258" i="9"/>
  <c r="AI2259" i="9"/>
  <c r="AI2260" i="9"/>
  <c r="AI2261" i="9"/>
  <c r="AI2262" i="9"/>
  <c r="AI2263" i="9"/>
  <c r="AI2264" i="9"/>
  <c r="AI2265" i="9"/>
  <c r="AI2266" i="9"/>
  <c r="AI2267" i="9"/>
  <c r="AI2268" i="9"/>
  <c r="AI2269" i="9"/>
  <c r="AI2270" i="9"/>
  <c r="AI2271" i="9"/>
  <c r="AI2272" i="9"/>
  <c r="AI2273" i="9"/>
  <c r="AI2274" i="9"/>
  <c r="AI2275" i="9"/>
  <c r="AI2276" i="9"/>
  <c r="AI2277" i="9"/>
  <c r="AI2278" i="9"/>
  <c r="AI2279" i="9"/>
  <c r="AI2280" i="9"/>
  <c r="AI2281" i="9"/>
  <c r="AI2282" i="9"/>
  <c r="AI2283" i="9"/>
  <c r="AI2284" i="9"/>
  <c r="AI2285" i="9"/>
  <c r="AI2286" i="9"/>
  <c r="AI2287" i="9"/>
  <c r="AI2288" i="9"/>
  <c r="AI2289" i="9"/>
  <c r="AI2290" i="9"/>
  <c r="AI2291" i="9"/>
  <c r="AI2292" i="9"/>
  <c r="AI2293" i="9"/>
  <c r="AI2294" i="9"/>
  <c r="AI2295" i="9"/>
  <c r="AI2296" i="9"/>
  <c r="AI2297" i="9"/>
  <c r="AI2298" i="9"/>
  <c r="AI2299" i="9"/>
  <c r="AI2300" i="9"/>
  <c r="AI2301" i="9"/>
  <c r="AI2302" i="9"/>
  <c r="AI2303" i="9"/>
  <c r="AI2304" i="9"/>
  <c r="AI2305" i="9"/>
  <c r="AI2306" i="9"/>
  <c r="AI2307" i="9"/>
  <c r="AI2308" i="9"/>
  <c r="AI2309" i="9"/>
  <c r="AI2310" i="9"/>
  <c r="AI2311" i="9"/>
  <c r="AI2312" i="9"/>
  <c r="AI2313" i="9"/>
  <c r="AI2314" i="9"/>
  <c r="AI2315" i="9"/>
  <c r="AI2316" i="9"/>
  <c r="AI2317" i="9"/>
  <c r="AI2318" i="9"/>
  <c r="AI2319" i="9"/>
  <c r="AI2320" i="9"/>
  <c r="AI2321" i="9"/>
  <c r="AI2322" i="9"/>
  <c r="AI2323" i="9"/>
  <c r="AI2324" i="9"/>
  <c r="AI2325" i="9"/>
  <c r="AI2326" i="9"/>
  <c r="AI2327" i="9"/>
  <c r="AI4467" i="9"/>
  <c r="AI4468" i="9"/>
  <c r="AI4469" i="9"/>
  <c r="AI4470" i="9"/>
  <c r="AI4471" i="9"/>
  <c r="AI4472" i="9"/>
  <c r="AI4473" i="9"/>
  <c r="AI4474" i="9"/>
  <c r="AI4475" i="9"/>
  <c r="AI4476" i="9"/>
  <c r="AI4477" i="9"/>
  <c r="AI4478" i="9"/>
  <c r="AI4479" i="9"/>
  <c r="AI4480" i="9"/>
  <c r="AI4481" i="9"/>
  <c r="AI4482" i="9"/>
  <c r="AI4483" i="9"/>
  <c r="AI4484" i="9"/>
  <c r="AI4485" i="9"/>
  <c r="AI4486" i="9"/>
  <c r="AI4487" i="9"/>
  <c r="AI4488" i="9"/>
  <c r="AI4489" i="9"/>
  <c r="AI4490" i="9"/>
  <c r="AI4491" i="9"/>
  <c r="AI4492" i="9"/>
  <c r="AI4493" i="9"/>
  <c r="AI4494" i="9"/>
  <c r="AI4495" i="9"/>
  <c r="AI4496" i="9"/>
  <c r="AI4497" i="9"/>
  <c r="AI4498" i="9"/>
  <c r="AI4499" i="9"/>
  <c r="AI4500" i="9"/>
  <c r="AI4501" i="9"/>
  <c r="AI4502" i="9"/>
  <c r="AI4503" i="9"/>
  <c r="AI4504" i="9"/>
  <c r="AI4505" i="9"/>
  <c r="AI4506" i="9"/>
  <c r="AI4507" i="9"/>
  <c r="AI4508" i="9"/>
  <c r="AI4509" i="9"/>
  <c r="AI4510" i="9"/>
  <c r="AI4511" i="9"/>
  <c r="AI4512" i="9"/>
  <c r="AI4513" i="9"/>
  <c r="AI4514" i="9"/>
  <c r="AI4515" i="9"/>
  <c r="AI4516" i="9"/>
  <c r="AI4517" i="9"/>
  <c r="AI4518" i="9"/>
  <c r="AI4519" i="9"/>
  <c r="AI4520" i="9"/>
  <c r="AI4521" i="9"/>
  <c r="AI4522" i="9"/>
  <c r="AI4523" i="9"/>
  <c r="AI4524" i="9"/>
  <c r="AI4525" i="9"/>
  <c r="AI4526" i="9"/>
  <c r="AI4527" i="9"/>
  <c r="AI3833" i="9"/>
  <c r="AI3834" i="9"/>
  <c r="AI3835" i="9"/>
  <c r="AI3836" i="9"/>
  <c r="AI3837" i="9"/>
  <c r="AI3838" i="9"/>
  <c r="AI3839" i="9"/>
  <c r="AI3840" i="9"/>
  <c r="AI3841" i="9"/>
  <c r="AI3842" i="9"/>
  <c r="AI3843" i="9"/>
  <c r="AI3844" i="9"/>
  <c r="AI3845" i="9"/>
  <c r="AI4643" i="9"/>
  <c r="AI4644" i="9"/>
  <c r="AI4645" i="9"/>
  <c r="AI4646" i="9"/>
  <c r="AI4647" i="9"/>
  <c r="AI4648" i="9"/>
  <c r="AI4649" i="9"/>
  <c r="AI4650" i="9"/>
  <c r="AI2328" i="9"/>
  <c r="AI2329" i="9"/>
  <c r="AI2330" i="9"/>
  <c r="AI2331" i="9"/>
  <c r="AI2332" i="9"/>
  <c r="AI2333" i="9"/>
  <c r="AI2334" i="9"/>
  <c r="AI2335" i="9"/>
  <c r="AI2336" i="9"/>
  <c r="AI2337" i="9"/>
  <c r="AI2338" i="9"/>
  <c r="AI2339" i="9"/>
  <c r="AI2340" i="9"/>
  <c r="AI2341" i="9"/>
  <c r="AI2342" i="9"/>
  <c r="AI2343" i="9"/>
  <c r="AI2344" i="9"/>
  <c r="AI2345" i="9"/>
  <c r="AI2346" i="9"/>
  <c r="AI2347" i="9"/>
  <c r="AI2348" i="9"/>
  <c r="AI2349" i="9"/>
  <c r="AI2350" i="9"/>
  <c r="AI2351" i="9"/>
  <c r="AI2352" i="9"/>
  <c r="AI2353" i="9"/>
  <c r="AI2354" i="9"/>
  <c r="AI2355" i="9"/>
  <c r="AI2356" i="9"/>
  <c r="AI2357" i="9"/>
  <c r="AI2358" i="9"/>
  <c r="AI2359" i="9"/>
  <c r="AI2360" i="9"/>
  <c r="AI2361" i="9"/>
  <c r="AI2362" i="9"/>
  <c r="AI2363" i="9"/>
  <c r="AI2364" i="9"/>
  <c r="AI2365" i="9"/>
  <c r="AI2366" i="9"/>
  <c r="AI2367" i="9"/>
  <c r="AI2368" i="9"/>
  <c r="AI2369" i="9"/>
  <c r="AI2370" i="9"/>
  <c r="AI2371" i="9"/>
  <c r="AI2372" i="9"/>
  <c r="AI2373" i="9"/>
  <c r="AI2374" i="9"/>
  <c r="AI2375" i="9"/>
  <c r="AI2376" i="9"/>
  <c r="AI2377" i="9"/>
  <c r="AI2378" i="9"/>
  <c r="AI2379" i="9"/>
  <c r="AI2380" i="9"/>
  <c r="AI2381" i="9"/>
  <c r="AI2382" i="9"/>
  <c r="AI2383" i="9"/>
  <c r="AI2384" i="9"/>
  <c r="AI2385" i="9"/>
  <c r="AI2386" i="9"/>
  <c r="AI2387" i="9"/>
  <c r="AI2388" i="9"/>
  <c r="AI2389" i="9"/>
  <c r="AI2390" i="9"/>
  <c r="AI2391" i="9"/>
  <c r="AI2392" i="9"/>
  <c r="AI2393" i="9"/>
  <c r="AI2394" i="9"/>
  <c r="AI2395" i="9"/>
  <c r="AI2396" i="9"/>
  <c r="AI2397" i="9"/>
  <c r="AI2398" i="9"/>
  <c r="AI2399" i="9"/>
  <c r="AI2400" i="9"/>
  <c r="AI2401" i="9"/>
  <c r="AI2402" i="9"/>
  <c r="AI2403" i="9"/>
  <c r="AI2404" i="9"/>
  <c r="AI2405" i="9"/>
  <c r="AI2406" i="9"/>
  <c r="AI2407" i="9"/>
  <c r="AI2408" i="9"/>
  <c r="AI2409" i="9"/>
  <c r="AI2410" i="9"/>
  <c r="AI2411" i="9"/>
  <c r="AI2412" i="9"/>
  <c r="AI2413" i="9"/>
  <c r="AI2414" i="9"/>
  <c r="AI2415" i="9"/>
  <c r="AI2416" i="9"/>
  <c r="AI2417" i="9"/>
  <c r="AI2418" i="9"/>
  <c r="AI2419" i="9"/>
  <c r="AI2420" i="9"/>
  <c r="AI2421" i="9"/>
  <c r="AI2422" i="9"/>
  <c r="AI2423" i="9"/>
  <c r="AI2424" i="9"/>
  <c r="AI2425" i="9"/>
  <c r="AI2426" i="9"/>
  <c r="AI2427" i="9"/>
  <c r="AI2428" i="9"/>
  <c r="AI2429" i="9"/>
  <c r="AI2430" i="9"/>
  <c r="AI2431" i="9"/>
  <c r="AI2432" i="9"/>
  <c r="AI2433" i="9"/>
  <c r="AI2434" i="9"/>
  <c r="AI2435" i="9"/>
  <c r="AI2436" i="9"/>
  <c r="AI2437" i="9"/>
  <c r="AI2438" i="9"/>
  <c r="AI2439" i="9"/>
  <c r="AI2440" i="9"/>
  <c r="AI2441" i="9"/>
  <c r="AI2442" i="9"/>
  <c r="AI2443" i="9"/>
  <c r="AI2444" i="9"/>
  <c r="AI2445" i="9"/>
  <c r="AI2446" i="9"/>
  <c r="AI2447" i="9"/>
  <c r="AI2448" i="9"/>
  <c r="AI2449" i="9"/>
  <c r="AI2450" i="9"/>
  <c r="AI2451" i="9"/>
  <c r="AI2452" i="9"/>
  <c r="AI2453" i="9"/>
  <c r="AI2454" i="9"/>
  <c r="AI2455" i="9"/>
  <c r="AI2456" i="9"/>
  <c r="AI2457" i="9"/>
  <c r="AI2458" i="9"/>
  <c r="AI2459" i="9"/>
  <c r="AI2460" i="9"/>
  <c r="AI2461" i="9"/>
  <c r="AI2462" i="9"/>
  <c r="AI2463" i="9"/>
  <c r="AI2464" i="9"/>
  <c r="AI2465" i="9"/>
  <c r="AI2466" i="9"/>
  <c r="AI2467" i="9"/>
  <c r="AI2468" i="9"/>
  <c r="AI2469" i="9"/>
  <c r="AI2470" i="9"/>
  <c r="AI2471" i="9"/>
  <c r="AI2472" i="9"/>
  <c r="AI2473" i="9"/>
  <c r="AI2474" i="9"/>
  <c r="AI2475" i="9"/>
  <c r="AI2476" i="9"/>
  <c r="AI2477" i="9"/>
  <c r="AI2478" i="9"/>
  <c r="AI2479" i="9"/>
  <c r="AI2480" i="9"/>
  <c r="AI2481" i="9"/>
  <c r="AI2482" i="9"/>
  <c r="AI2483" i="9"/>
  <c r="AI2484" i="9"/>
  <c r="AI2485" i="9"/>
  <c r="AI2486" i="9"/>
  <c r="AI2487" i="9"/>
  <c r="AI2488" i="9"/>
  <c r="AI2489" i="9"/>
  <c r="AI2490" i="9"/>
  <c r="AI2491" i="9"/>
  <c r="AI2492" i="9"/>
  <c r="AI2493" i="9"/>
  <c r="AI2494" i="9"/>
  <c r="AI2495" i="9"/>
  <c r="AI2496" i="9"/>
  <c r="AI2497" i="9"/>
  <c r="AI2498" i="9"/>
  <c r="AI2499" i="9"/>
  <c r="AI2500" i="9"/>
  <c r="AI2501" i="9"/>
  <c r="AI2502" i="9"/>
  <c r="AI2503" i="9"/>
  <c r="AI2504" i="9"/>
  <c r="AI2505" i="9"/>
  <c r="AI2506" i="9"/>
  <c r="AI2507" i="9"/>
  <c r="AI2508" i="9"/>
  <c r="AI2509" i="9"/>
  <c r="AI2510" i="9"/>
  <c r="AI2511" i="9"/>
  <c r="AI2512" i="9"/>
  <c r="AI2513" i="9"/>
  <c r="AI2514" i="9"/>
  <c r="AI2515" i="9"/>
  <c r="AI2516" i="9"/>
  <c r="AI2517" i="9"/>
  <c r="AI2518" i="9"/>
  <c r="AI2519" i="9"/>
  <c r="AI2520" i="9"/>
  <c r="AI2521" i="9"/>
  <c r="AI2522" i="9"/>
  <c r="AI2523" i="9"/>
  <c r="AI2524" i="9"/>
  <c r="AI2525" i="9"/>
  <c r="AI2526" i="9"/>
  <c r="AI2527" i="9"/>
  <c r="AI2528" i="9"/>
  <c r="AI2529" i="9"/>
  <c r="AI2530" i="9"/>
  <c r="AI2531" i="9"/>
  <c r="AI2532" i="9"/>
  <c r="AI2533" i="9"/>
  <c r="AI2534" i="9"/>
  <c r="AI2535" i="9"/>
  <c r="AI2536" i="9"/>
  <c r="AI2537" i="9"/>
  <c r="AI2538" i="9"/>
  <c r="AI2539" i="9"/>
  <c r="AI2540" i="9"/>
  <c r="AI2541" i="9"/>
  <c r="AI2542" i="9"/>
  <c r="AI2543" i="9"/>
  <c r="AI2544" i="9"/>
  <c r="AI2545" i="9"/>
  <c r="AI2546" i="9"/>
  <c r="AI2547" i="9"/>
  <c r="AI2548" i="9"/>
  <c r="AI2549" i="9"/>
  <c r="AI2550" i="9"/>
  <c r="AI2551" i="9"/>
  <c r="AI2552" i="9"/>
  <c r="AI2553" i="9"/>
  <c r="AI2554" i="9"/>
  <c r="AI2555" i="9"/>
  <c r="AI2556" i="9"/>
  <c r="AI2557" i="9"/>
  <c r="AI2558" i="9"/>
  <c r="AI2559" i="9"/>
  <c r="AI2560" i="9"/>
  <c r="AI2561" i="9"/>
  <c r="AI2562" i="9"/>
  <c r="AI2563" i="9"/>
  <c r="AI2564" i="9"/>
  <c r="AI2565" i="9"/>
  <c r="AI2566" i="9"/>
  <c r="AI2567" i="9"/>
  <c r="AI2568" i="9"/>
  <c r="AI2569" i="9"/>
  <c r="AI2570" i="9"/>
  <c r="AI2571" i="9"/>
  <c r="AI2572" i="9"/>
  <c r="AI2573" i="9"/>
  <c r="AI2574" i="9"/>
  <c r="AI2575" i="9"/>
  <c r="AI2576" i="9"/>
  <c r="AI2577" i="9"/>
  <c r="AI2578" i="9"/>
  <c r="AI2579" i="9"/>
  <c r="AI2580" i="9"/>
  <c r="AI2581" i="9"/>
  <c r="AI2582" i="9"/>
  <c r="AI2583" i="9"/>
  <c r="AI2584" i="9"/>
  <c r="AI2585" i="9"/>
  <c r="AI2586" i="9"/>
  <c r="AI2587" i="9"/>
  <c r="AI2588" i="9"/>
  <c r="AI2589" i="9"/>
  <c r="AI2590" i="9"/>
  <c r="AI2591" i="9"/>
  <c r="AI2592" i="9"/>
  <c r="AI2593" i="9"/>
  <c r="AI2594" i="9"/>
  <c r="AI2595" i="9"/>
  <c r="AI2596" i="9"/>
  <c r="AI2597" i="9"/>
  <c r="AI2598" i="9"/>
  <c r="AI2599" i="9"/>
  <c r="AI2600" i="9"/>
  <c r="AI2601" i="9"/>
  <c r="AI2602" i="9"/>
  <c r="AI2603" i="9"/>
  <c r="AI2604" i="9"/>
  <c r="AI2605" i="9"/>
  <c r="AI2606" i="9"/>
  <c r="AI2607" i="9"/>
  <c r="AI2608" i="9"/>
  <c r="AI2609" i="9"/>
  <c r="AI2610" i="9"/>
  <c r="AI2611" i="9"/>
  <c r="AI2612" i="9"/>
  <c r="AI2613" i="9"/>
  <c r="AI2614" i="9"/>
  <c r="AI2615" i="9"/>
  <c r="AI2616" i="9"/>
  <c r="AI2617" i="9"/>
  <c r="AI2618" i="9"/>
  <c r="AI2619" i="9"/>
  <c r="AI2620" i="9"/>
  <c r="AI2621" i="9"/>
  <c r="AI2622" i="9"/>
  <c r="AI2623" i="9"/>
  <c r="AI2624" i="9"/>
  <c r="AI2625" i="9"/>
  <c r="AI2626" i="9"/>
  <c r="AI2627" i="9"/>
  <c r="AI2628" i="9"/>
  <c r="AI2629" i="9"/>
  <c r="AI2630" i="9"/>
  <c r="AI2631" i="9"/>
  <c r="AI2632" i="9"/>
  <c r="AI2633" i="9"/>
  <c r="AI2634" i="9"/>
  <c r="AI2635" i="9"/>
  <c r="AI2636" i="9"/>
  <c r="AI2637" i="9"/>
  <c r="AI2638" i="9"/>
  <c r="AI2639" i="9"/>
  <c r="AI2640" i="9"/>
  <c r="AI2641" i="9"/>
  <c r="AI2642" i="9"/>
  <c r="AI2643" i="9"/>
  <c r="AI2644" i="9"/>
  <c r="AI2645" i="9"/>
  <c r="AI2646" i="9"/>
  <c r="AI2647" i="9"/>
  <c r="AI2648" i="9"/>
  <c r="AI2649" i="9"/>
  <c r="AI2650" i="9"/>
  <c r="AI2651" i="9"/>
  <c r="AI2652" i="9"/>
  <c r="AI2653" i="9"/>
  <c r="AI2654" i="9"/>
  <c r="AI2655" i="9"/>
  <c r="AI2656" i="9"/>
  <c r="AI2657" i="9"/>
  <c r="AI2658" i="9"/>
  <c r="AI2659" i="9"/>
  <c r="AI2660" i="9"/>
  <c r="AI2661" i="9"/>
  <c r="AI2662" i="9"/>
  <c r="AI2663" i="9"/>
  <c r="AI2664" i="9"/>
  <c r="AI2665" i="9"/>
  <c r="AI2666" i="9"/>
  <c r="AI2667" i="9"/>
  <c r="AI2668" i="9"/>
  <c r="AI2669" i="9"/>
  <c r="AI2670" i="9"/>
  <c r="AI2671" i="9"/>
  <c r="AI2672" i="9"/>
  <c r="AI2673" i="9"/>
  <c r="AI4651" i="9"/>
  <c r="AI4652" i="9"/>
  <c r="AI4653" i="9"/>
  <c r="AI4654" i="9"/>
  <c r="AI4528" i="9"/>
  <c r="AI3846" i="9"/>
  <c r="AI3847" i="9"/>
  <c r="AI3848" i="9"/>
  <c r="AI3849" i="9"/>
  <c r="AI3850" i="9"/>
  <c r="AI3851" i="9"/>
  <c r="AI3852" i="9"/>
  <c r="AI3853" i="9"/>
  <c r="AI3854" i="9"/>
  <c r="AI3855" i="9"/>
  <c r="AI3856" i="9"/>
  <c r="AI3857" i="9"/>
  <c r="AI3858" i="9"/>
  <c r="AI3859" i="9"/>
  <c r="AI3860" i="9"/>
  <c r="AI3861" i="9"/>
  <c r="AI3862" i="9"/>
  <c r="AI3863" i="9"/>
  <c r="AI3864" i="9"/>
  <c r="AI3865" i="9"/>
  <c r="AI3866" i="9"/>
  <c r="AI4655" i="9"/>
  <c r="AI4656" i="9"/>
  <c r="AI4657" i="9"/>
  <c r="AI3867" i="9"/>
  <c r="AI3868" i="9"/>
  <c r="AI3869" i="9"/>
  <c r="AI3870" i="9"/>
  <c r="AI3871" i="9"/>
  <c r="AI3872" i="9"/>
  <c r="AI3873" i="9"/>
  <c r="AI3874" i="9"/>
  <c r="AI3875" i="9"/>
  <c r="AI3876" i="9"/>
  <c r="AI3877" i="9"/>
  <c r="AI3878" i="9"/>
  <c r="AI3879" i="9"/>
  <c r="AI3880" i="9"/>
  <c r="AI3881" i="9"/>
  <c r="AI3882" i="9"/>
  <c r="AI3883" i="9"/>
  <c r="AI3884" i="9"/>
  <c r="AI3885" i="9"/>
  <c r="AI3886" i="9"/>
  <c r="AI3887" i="9"/>
  <c r="AI3888" i="9"/>
  <c r="AI3889" i="9"/>
  <c r="AI3890" i="9"/>
  <c r="AI3891" i="9"/>
  <c r="AI3892" i="9"/>
  <c r="AI3893" i="9"/>
  <c r="AI3894" i="9"/>
  <c r="AI3895" i="9"/>
  <c r="AI3896" i="9"/>
  <c r="AI3897" i="9"/>
  <c r="AI3898" i="9"/>
  <c r="AI3899" i="9"/>
  <c r="AI3900" i="9"/>
  <c r="AI3901" i="9"/>
  <c r="AI3902" i="9"/>
  <c r="AI3903" i="9"/>
  <c r="AI3904" i="9"/>
  <c r="AI3905" i="9"/>
  <c r="AI3906" i="9"/>
  <c r="AI3907" i="9"/>
  <c r="AI3908" i="9"/>
  <c r="AI3909" i="9"/>
  <c r="AI3910" i="9"/>
  <c r="AI3911" i="9"/>
  <c r="AI3912" i="9"/>
  <c r="AI3913" i="9"/>
  <c r="AI3914" i="9"/>
  <c r="AI3915" i="9"/>
  <c r="AI3916" i="9"/>
  <c r="AI3917" i="9"/>
  <c r="AI3918" i="9"/>
  <c r="AI3919" i="9"/>
  <c r="AI4529" i="9"/>
  <c r="AI4530" i="9"/>
  <c r="AI4531" i="9"/>
  <c r="AI4532" i="9"/>
  <c r="AI4533" i="9"/>
  <c r="AI4534" i="9"/>
  <c r="AI4535" i="9"/>
  <c r="AI4536" i="9"/>
  <c r="AI4537" i="9"/>
  <c r="AI4538" i="9"/>
  <c r="AI4539" i="9"/>
  <c r="AI4540" i="9"/>
  <c r="AI4541" i="9"/>
  <c r="AI2674" i="9"/>
  <c r="AI2675" i="9"/>
  <c r="AI2676" i="9"/>
  <c r="AI2677" i="9"/>
  <c r="AI2678" i="9"/>
  <c r="AI2679" i="9"/>
  <c r="AI2680" i="9"/>
  <c r="AI2681" i="9"/>
  <c r="AI2682" i="9"/>
  <c r="AI2683" i="9"/>
  <c r="AI2684" i="9"/>
  <c r="AI2685" i="9"/>
  <c r="AI2686" i="9"/>
  <c r="AI2687" i="9"/>
  <c r="AI2688" i="9"/>
  <c r="AI2689" i="9"/>
  <c r="AI2690" i="9"/>
  <c r="AI2691" i="9"/>
  <c r="AI2692" i="9"/>
  <c r="AI2693" i="9"/>
  <c r="AI2694" i="9"/>
  <c r="AI2695" i="9"/>
  <c r="AI2696" i="9"/>
  <c r="AI2697" i="9"/>
  <c r="AI2698" i="9"/>
  <c r="AI2699" i="9"/>
  <c r="AI2700" i="9"/>
  <c r="AI2701" i="9"/>
  <c r="AI2702" i="9"/>
  <c r="AI2703" i="9"/>
  <c r="AI2704" i="9"/>
  <c r="AI2705" i="9"/>
  <c r="AI2706" i="9"/>
  <c r="AI2707" i="9"/>
  <c r="AI2708" i="9"/>
  <c r="AI2709" i="9"/>
  <c r="AI2710" i="9"/>
  <c r="AI2711" i="9"/>
  <c r="AI2712" i="9"/>
  <c r="AI2713" i="9"/>
  <c r="AI2714" i="9"/>
  <c r="AI2715" i="9"/>
  <c r="AI2716" i="9"/>
  <c r="AI2717" i="9"/>
  <c r="AI2718" i="9"/>
  <c r="AI2719" i="9"/>
  <c r="AI2720" i="9"/>
  <c r="AI2721" i="9"/>
  <c r="AI2722" i="9"/>
  <c r="AI2723" i="9"/>
  <c r="AI2724" i="9"/>
  <c r="AI2725" i="9"/>
  <c r="AI2726" i="9"/>
  <c r="AI2727" i="9"/>
  <c r="AI2728" i="9"/>
  <c r="AI2729" i="9"/>
  <c r="AI2730" i="9"/>
  <c r="AI2731" i="9"/>
  <c r="AI2732" i="9"/>
  <c r="AI2733" i="9"/>
  <c r="AI2734" i="9"/>
  <c r="AI2735" i="9"/>
  <c r="AI2736" i="9"/>
  <c r="AI2737" i="9"/>
  <c r="AI2738" i="9"/>
  <c r="AI2739" i="9"/>
  <c r="AI2740" i="9"/>
  <c r="AI2741" i="9"/>
  <c r="AI2742" i="9"/>
  <c r="AI2743" i="9"/>
  <c r="AI2744" i="9"/>
  <c r="AI2745" i="9"/>
  <c r="AI2746" i="9"/>
  <c r="AI2747" i="9"/>
  <c r="AI2748" i="9"/>
  <c r="AI2749" i="9"/>
  <c r="AI2750" i="9"/>
  <c r="AI2751" i="9"/>
  <c r="AI2752" i="9"/>
  <c r="AI2753" i="9"/>
  <c r="AI2754" i="9"/>
  <c r="AI2755" i="9"/>
  <c r="AI2756" i="9"/>
  <c r="AI2757" i="9"/>
  <c r="AI2758" i="9"/>
  <c r="AI2759" i="9"/>
  <c r="AI2760" i="9"/>
  <c r="AI2761" i="9"/>
  <c r="AI2762" i="9"/>
  <c r="AI2763" i="9"/>
  <c r="AI2764" i="9"/>
  <c r="AI2765" i="9"/>
  <c r="AI2766" i="9"/>
  <c r="AI2767" i="9"/>
  <c r="AI2768" i="9"/>
  <c r="AI2769" i="9"/>
  <c r="AI2770" i="9"/>
  <c r="AI2771" i="9"/>
  <c r="AI2772" i="9"/>
  <c r="AI2773" i="9"/>
  <c r="AI2774" i="9"/>
  <c r="AI2775" i="9"/>
  <c r="AI2776" i="9"/>
  <c r="AI2777" i="9"/>
  <c r="AI2778" i="9"/>
  <c r="AI2779" i="9"/>
  <c r="AI2780" i="9"/>
  <c r="AI2781" i="9"/>
  <c r="AI2782" i="9"/>
  <c r="AI2783" i="9"/>
  <c r="AI2784" i="9"/>
  <c r="AI2785" i="9"/>
  <c r="AI2786" i="9"/>
  <c r="AI2787" i="9"/>
  <c r="AI2788" i="9"/>
  <c r="AI2789" i="9"/>
  <c r="AI2790" i="9"/>
  <c r="AI2791" i="9"/>
  <c r="AI2792" i="9"/>
  <c r="AI2793" i="9"/>
  <c r="AI2794" i="9"/>
  <c r="AI2795" i="9"/>
  <c r="AI2796" i="9"/>
  <c r="AI2797" i="9"/>
  <c r="AI2798" i="9"/>
  <c r="AI2799" i="9"/>
  <c r="AI2800" i="9"/>
  <c r="AI2801" i="9"/>
  <c r="AI2802" i="9"/>
  <c r="AI2803" i="9"/>
  <c r="AI2804" i="9"/>
  <c r="AI2805" i="9"/>
  <c r="AI2806" i="9"/>
  <c r="AI2807" i="9"/>
  <c r="AI2808" i="9"/>
  <c r="AI2809" i="9"/>
  <c r="AI2810" i="9"/>
  <c r="AI2811" i="9"/>
  <c r="AI2812" i="9"/>
  <c r="AI2813" i="9"/>
  <c r="AI2814" i="9"/>
  <c r="AI2815" i="9"/>
  <c r="AI2816" i="9"/>
  <c r="AI2817" i="9"/>
  <c r="AI2818" i="9"/>
  <c r="AI2819" i="9"/>
  <c r="AI2820" i="9"/>
  <c r="AI2821" i="9"/>
  <c r="AI2822" i="9"/>
  <c r="AI2823" i="9"/>
  <c r="AI2824" i="9"/>
  <c r="AI2825" i="9"/>
  <c r="AI2826" i="9"/>
  <c r="AI2827" i="9"/>
  <c r="AI2828" i="9"/>
  <c r="AI2829" i="9"/>
  <c r="AI2830" i="9"/>
  <c r="AI2831" i="9"/>
  <c r="AI2832" i="9"/>
  <c r="AI2833" i="9"/>
  <c r="AI2834" i="9"/>
  <c r="AI2835" i="9"/>
  <c r="AI2836" i="9"/>
  <c r="AI2837" i="9"/>
  <c r="AI2838" i="9"/>
  <c r="AI2839" i="9"/>
  <c r="AI2840" i="9"/>
  <c r="AI2841" i="9"/>
  <c r="AI2842" i="9"/>
  <c r="AI2843" i="9"/>
  <c r="AI2844" i="9"/>
  <c r="AI2845" i="9"/>
  <c r="AI2846" i="9"/>
  <c r="AI2847" i="9"/>
  <c r="AI2848" i="9"/>
  <c r="AI2849" i="9"/>
  <c r="AI2850" i="9"/>
  <c r="AI2851" i="9"/>
  <c r="AI2852" i="9"/>
  <c r="AI2853" i="9"/>
  <c r="AI2854" i="9"/>
  <c r="AI2855" i="9"/>
  <c r="AI2856" i="9"/>
  <c r="AI2857" i="9"/>
  <c r="AI2858" i="9"/>
  <c r="AI2859" i="9"/>
  <c r="AI2860" i="9"/>
  <c r="AI2861" i="9"/>
  <c r="AI2862" i="9"/>
  <c r="AI2863" i="9"/>
  <c r="AI2864" i="9"/>
  <c r="AI2865" i="9"/>
  <c r="AI2866" i="9"/>
  <c r="AI2867" i="9"/>
  <c r="AI2868" i="9"/>
  <c r="AI2869" i="9"/>
  <c r="AI2870" i="9"/>
  <c r="AI2871" i="9"/>
  <c r="AI2872" i="9"/>
  <c r="AI2873" i="9"/>
  <c r="AI2874" i="9"/>
  <c r="AI2875" i="9"/>
  <c r="AI2876" i="9"/>
  <c r="AI2877" i="9"/>
  <c r="AI2878" i="9"/>
  <c r="AI2879" i="9"/>
  <c r="AI2880" i="9"/>
  <c r="AI2881" i="9"/>
  <c r="AI2882" i="9"/>
  <c r="AI2883" i="9"/>
  <c r="AI2884" i="9"/>
  <c r="AI2885" i="9"/>
  <c r="AI2886" i="9"/>
  <c r="AI2887" i="9"/>
  <c r="AI2888" i="9"/>
  <c r="AI2889" i="9"/>
  <c r="AI2890" i="9"/>
  <c r="AI2891" i="9"/>
  <c r="AI2892" i="9"/>
  <c r="AI2893" i="9"/>
  <c r="AI2894" i="9"/>
  <c r="AI2895" i="9"/>
  <c r="AI2896" i="9"/>
  <c r="AI2897" i="9"/>
  <c r="AI2898" i="9"/>
  <c r="AI2899" i="9"/>
  <c r="AI2900" i="9"/>
  <c r="AI2901" i="9"/>
  <c r="AI2902" i="9"/>
  <c r="AI2903" i="9"/>
  <c r="AI2904" i="9"/>
  <c r="AI2905" i="9"/>
  <c r="AI2906" i="9"/>
  <c r="AI2907" i="9"/>
  <c r="AI2908" i="9"/>
  <c r="AI2909" i="9"/>
  <c r="AI2910" i="9"/>
  <c r="AI2911" i="9"/>
  <c r="AI2912" i="9"/>
  <c r="AI2913" i="9"/>
  <c r="AI2914" i="9"/>
  <c r="AI2915" i="9"/>
  <c r="AI2916" i="9"/>
  <c r="AI2917" i="9"/>
  <c r="AI2918" i="9"/>
  <c r="AI2919" i="9"/>
  <c r="AI2920" i="9"/>
  <c r="AI2921" i="9"/>
  <c r="AI2922" i="9"/>
  <c r="AI2923" i="9"/>
  <c r="AI2924" i="9"/>
  <c r="AI2925" i="9"/>
  <c r="AI2926" i="9"/>
  <c r="AI2927" i="9"/>
  <c r="AI2928" i="9"/>
  <c r="AI2929" i="9"/>
  <c r="AI2930" i="9"/>
  <c r="AI2931" i="9"/>
  <c r="AI2932" i="9"/>
  <c r="AI2933" i="9"/>
  <c r="AI2934" i="9"/>
  <c r="AI2935" i="9"/>
  <c r="AI2936" i="9"/>
  <c r="AI2937" i="9"/>
  <c r="AI2938" i="9"/>
  <c r="AI2939" i="9"/>
  <c r="AI2940" i="9"/>
  <c r="AI2941" i="9"/>
  <c r="AI2942" i="9"/>
  <c r="AI2943" i="9"/>
  <c r="AI2944" i="9"/>
  <c r="AI2945" i="9"/>
  <c r="AI2946" i="9"/>
  <c r="AI2947" i="9"/>
  <c r="AI2948" i="9"/>
  <c r="AI2949" i="9"/>
  <c r="AI2950" i="9"/>
  <c r="AI2951" i="9"/>
  <c r="AI2952" i="9"/>
  <c r="AI2953" i="9"/>
  <c r="AI2954" i="9"/>
  <c r="AI2955" i="9"/>
  <c r="AI2956" i="9"/>
  <c r="AI2957" i="9"/>
  <c r="AI2958" i="9"/>
  <c r="AI2959" i="9"/>
  <c r="AI2960" i="9"/>
  <c r="AI2961" i="9"/>
  <c r="AI2962" i="9"/>
  <c r="AI2963" i="9"/>
  <c r="AI2964" i="9"/>
  <c r="AI2965" i="9"/>
  <c r="AI2966" i="9"/>
  <c r="AI2967" i="9"/>
  <c r="AI2968" i="9"/>
  <c r="AI2969" i="9"/>
  <c r="AI2970" i="9"/>
  <c r="AI2971" i="9"/>
  <c r="AI2972" i="9"/>
  <c r="AI2973" i="9"/>
  <c r="AI2974" i="9"/>
  <c r="AI2975" i="9"/>
  <c r="AI2976" i="9"/>
  <c r="AI2977" i="9"/>
  <c r="AI2978" i="9"/>
  <c r="AI2979" i="9"/>
  <c r="AI2980" i="9"/>
  <c r="AI2981" i="9"/>
  <c r="AI2982" i="9"/>
  <c r="AI2983" i="9"/>
  <c r="AI2984" i="9"/>
  <c r="AI2985" i="9"/>
  <c r="AI2986" i="9"/>
  <c r="AI2987" i="9"/>
  <c r="AI2988" i="9"/>
  <c r="AI2989" i="9"/>
  <c r="AI2990" i="9"/>
  <c r="AI2991" i="9"/>
  <c r="AI2992" i="9"/>
  <c r="AI2993" i="9"/>
  <c r="AI2994" i="9"/>
  <c r="AI2995" i="9"/>
  <c r="AI2996" i="9"/>
  <c r="AI2997" i="9"/>
  <c r="AI2998" i="9"/>
  <c r="AI2999" i="9"/>
  <c r="AI3000" i="9"/>
  <c r="AI3001" i="9"/>
  <c r="AI3002" i="9"/>
  <c r="AI3003" i="9"/>
  <c r="AI3004" i="9"/>
  <c r="AI3005" i="9"/>
  <c r="AI3006" i="9"/>
  <c r="AI3007" i="9"/>
  <c r="AI3008" i="9"/>
  <c r="AI3009" i="9"/>
  <c r="AI3010" i="9"/>
  <c r="AI3011" i="9"/>
  <c r="AI3012" i="9"/>
  <c r="AI3013" i="9"/>
  <c r="AI3014" i="9"/>
  <c r="AI3015" i="9"/>
  <c r="AI3016" i="9"/>
  <c r="AI3017" i="9"/>
  <c r="AI3018" i="9"/>
  <c r="AI3019" i="9"/>
  <c r="AI3020" i="9"/>
  <c r="AI3021" i="9"/>
  <c r="AI3022" i="9"/>
  <c r="AI3023" i="9"/>
  <c r="AI3024" i="9"/>
  <c r="AI3025" i="9"/>
  <c r="AI3026" i="9"/>
  <c r="AI3027" i="9"/>
  <c r="AI3028" i="9"/>
  <c r="AI3029" i="9"/>
  <c r="AI3030" i="9"/>
  <c r="AI3031" i="9"/>
  <c r="AI4658" i="9"/>
  <c r="AI3032" i="9"/>
  <c r="AI3033" i="9"/>
  <c r="AI3034" i="9"/>
  <c r="AI3035" i="9"/>
  <c r="AI3036" i="9"/>
  <c r="AI3037" i="9"/>
  <c r="AI3038" i="9"/>
  <c r="AI3039" i="9"/>
  <c r="AI3040" i="9"/>
  <c r="AI3041" i="9"/>
  <c r="AI3042" i="9"/>
  <c r="AI3043" i="9"/>
  <c r="AI3044" i="9"/>
  <c r="AI3045" i="9"/>
  <c r="AI3046" i="9"/>
  <c r="AI3047" i="9"/>
  <c r="AI3048" i="9"/>
  <c r="AI3049" i="9"/>
  <c r="AI3050" i="9"/>
  <c r="AI3051" i="9"/>
  <c r="AI3052" i="9"/>
  <c r="AI3053" i="9"/>
  <c r="AI3054" i="9"/>
  <c r="AI3055" i="9"/>
  <c r="AI3056" i="9"/>
  <c r="AI3057" i="9"/>
  <c r="AI3058" i="9"/>
  <c r="AI3059" i="9"/>
  <c r="AI3060" i="9"/>
  <c r="AI3061" i="9"/>
  <c r="AI4659" i="9"/>
  <c r="AI4660" i="9"/>
  <c r="AI3062" i="9"/>
  <c r="AI3063" i="9"/>
  <c r="AI3064" i="9"/>
  <c r="AI3065" i="9"/>
  <c r="AI3066" i="9"/>
  <c r="AI3067" i="9"/>
  <c r="AI3068" i="9"/>
  <c r="AI4542" i="9"/>
  <c r="AI4543" i="9"/>
  <c r="AI4544" i="9"/>
  <c r="AI4545" i="9"/>
  <c r="AI4546" i="9"/>
  <c r="AI4547" i="9"/>
  <c r="AI4548" i="9"/>
  <c r="AI4549" i="9"/>
  <c r="AI4550" i="9"/>
  <c r="AI4551" i="9"/>
  <c r="AI4552" i="9"/>
  <c r="AI4553" i="9"/>
  <c r="AI4554" i="9"/>
  <c r="AI4555" i="9"/>
  <c r="AI3920" i="9"/>
  <c r="AI3921" i="9"/>
  <c r="AI3922" i="9"/>
  <c r="AI3923" i="9"/>
  <c r="AI3924" i="9"/>
  <c r="AI3925" i="9"/>
  <c r="AI3926" i="9"/>
  <c r="AI3927" i="9"/>
  <c r="AI3928" i="9"/>
  <c r="AI3929" i="9"/>
  <c r="AI3930" i="9"/>
  <c r="AI3931" i="9"/>
  <c r="AI3932" i="9"/>
  <c r="AI3933" i="9"/>
  <c r="AI3934" i="9"/>
  <c r="AI3935" i="9"/>
  <c r="AI3936" i="9"/>
  <c r="AI3937" i="9"/>
  <c r="AI3938" i="9"/>
  <c r="AI3939" i="9"/>
  <c r="AI3940" i="9"/>
  <c r="AI3941" i="9"/>
  <c r="AI3942" i="9"/>
  <c r="AI3943" i="9"/>
  <c r="AI3944" i="9"/>
  <c r="AI3945" i="9"/>
  <c r="AI3946" i="9"/>
  <c r="AI3947" i="9"/>
  <c r="AI3948" i="9"/>
  <c r="AI3949" i="9"/>
  <c r="AI3950" i="9"/>
  <c r="AI3951" i="9"/>
  <c r="AI3952" i="9"/>
  <c r="AI3953" i="9"/>
  <c r="AI3954" i="9"/>
  <c r="AI3955" i="9"/>
  <c r="AI3956" i="9"/>
  <c r="AI3957" i="9"/>
  <c r="AI3958" i="9"/>
  <c r="AI3959" i="9"/>
  <c r="AI3960" i="9"/>
  <c r="AI3961" i="9"/>
  <c r="AI3962" i="9"/>
  <c r="AI3963" i="9"/>
  <c r="AI3964" i="9"/>
  <c r="AI3965" i="9"/>
  <c r="AI3966" i="9"/>
  <c r="AI3967" i="9"/>
  <c r="AI3968" i="9"/>
  <c r="AI3969" i="9"/>
  <c r="AI3970" i="9"/>
  <c r="AI3971" i="9"/>
  <c r="AI3972" i="9"/>
  <c r="AI3973" i="9"/>
  <c r="AI3974" i="9"/>
  <c r="AI3975" i="9"/>
  <c r="AI3976" i="9"/>
  <c r="AI3977" i="9"/>
  <c r="AI3978" i="9"/>
  <c r="AI3979" i="9"/>
  <c r="AI3980" i="9"/>
  <c r="AI3981" i="9"/>
  <c r="AI3982" i="9"/>
  <c r="AI3983" i="9"/>
  <c r="AI3984" i="9"/>
  <c r="AI3985" i="9"/>
  <c r="AI3986" i="9"/>
  <c r="AI3987" i="9"/>
  <c r="AI3988" i="9"/>
  <c r="AI3989" i="9"/>
  <c r="AI3990" i="9"/>
  <c r="AI3991" i="9"/>
  <c r="AI3992" i="9"/>
  <c r="AI3993" i="9"/>
  <c r="AI3994" i="9"/>
  <c r="AI4556" i="9"/>
  <c r="AI4557" i="9"/>
  <c r="AI4558" i="9"/>
  <c r="AI4559" i="9"/>
  <c r="AI4560" i="9"/>
  <c r="AI4561" i="9"/>
  <c r="AI4562" i="9"/>
  <c r="AI4563" i="9"/>
  <c r="AI4564" i="9"/>
  <c r="AI4565" i="9"/>
  <c r="AI4566" i="9"/>
  <c r="AI4567" i="9"/>
  <c r="AI4568" i="9"/>
  <c r="AI4569" i="9"/>
  <c r="AI4570" i="9"/>
  <c r="AI4571" i="9"/>
  <c r="AI4572" i="9"/>
  <c r="AI4573" i="9"/>
  <c r="AI4574" i="9"/>
  <c r="AI4575" i="9"/>
  <c r="AI4576" i="9"/>
  <c r="AI4577" i="9"/>
  <c r="AI4578" i="9"/>
  <c r="AI4579" i="9"/>
  <c r="AI4580" i="9"/>
  <c r="AI4581" i="9"/>
  <c r="AI4582" i="9"/>
  <c r="AI4583" i="9"/>
  <c r="AI4584" i="9"/>
  <c r="AI4585" i="9"/>
  <c r="AI4586" i="9"/>
  <c r="AI4587" i="9"/>
  <c r="AI4588" i="9"/>
  <c r="AI4589" i="9"/>
  <c r="AI4590" i="9"/>
  <c r="AI4591" i="9"/>
  <c r="AI4592" i="9"/>
  <c r="AI4593" i="9"/>
  <c r="AI4594" i="9"/>
  <c r="AI4595" i="9"/>
  <c r="AI4596" i="9"/>
  <c r="AI4597" i="9"/>
  <c r="AI4598" i="9"/>
  <c r="AI4599" i="9"/>
  <c r="AI4600" i="9"/>
  <c r="AI4601" i="9"/>
  <c r="AI4602" i="9"/>
  <c r="AI4603" i="9"/>
  <c r="AI4604" i="9"/>
  <c r="AI4605" i="9"/>
  <c r="AI4606" i="9"/>
  <c r="AI4607" i="9"/>
  <c r="AI4608" i="9"/>
  <c r="AI4609" i="9"/>
  <c r="AI4610" i="9"/>
  <c r="AI4611" i="9"/>
  <c r="AI4612" i="9"/>
  <c r="AI4613" i="9"/>
  <c r="AI4614" i="9"/>
  <c r="AI4615" i="9"/>
  <c r="AI4616" i="9"/>
  <c r="AI4617" i="9"/>
  <c r="AI4618" i="9"/>
  <c r="AI4619" i="9"/>
  <c r="AI4620" i="9"/>
  <c r="AI4621" i="9"/>
  <c r="AI4622" i="9"/>
  <c r="AI4623" i="9"/>
  <c r="AI4624" i="9"/>
  <c r="AI4625" i="9"/>
  <c r="AI3995" i="9"/>
  <c r="AI3996" i="9"/>
  <c r="AI3997" i="9"/>
  <c r="AI3998" i="9"/>
  <c r="AI3999" i="9"/>
  <c r="AI4000" i="9"/>
  <c r="AI4001" i="9"/>
  <c r="AI4002" i="9"/>
  <c r="AI4003" i="9"/>
  <c r="AI4004" i="9"/>
  <c r="AI4005" i="9"/>
  <c r="AI4006" i="9"/>
  <c r="AI4661" i="9"/>
  <c r="AI4007" i="9"/>
  <c r="AI4008" i="9"/>
  <c r="AI4009" i="9"/>
  <c r="AI4010" i="9"/>
  <c r="AI4011" i="9"/>
  <c r="AI4012" i="9"/>
  <c r="AI4013" i="9"/>
  <c r="AI4014" i="9"/>
  <c r="AI4015" i="9"/>
  <c r="AI4016" i="9"/>
  <c r="AI4017" i="9"/>
  <c r="AI4018" i="9"/>
  <c r="AI4019" i="9"/>
  <c r="AI4020" i="9"/>
  <c r="AI4021" i="9"/>
  <c r="AI4022" i="9"/>
  <c r="AI4023" i="9"/>
  <c r="AI4024" i="9"/>
  <c r="AI4025" i="9"/>
  <c r="AI4026" i="9"/>
  <c r="AI4027" i="9"/>
  <c r="AI4028" i="9"/>
  <c r="AI4029" i="9"/>
  <c r="AI4030" i="9"/>
  <c r="AI4031" i="9"/>
  <c r="AI4032" i="9"/>
  <c r="AI4033" i="9"/>
  <c r="AI4034" i="9"/>
  <c r="AI4035" i="9"/>
  <c r="AI4036" i="9"/>
  <c r="AI4037" i="9"/>
  <c r="AI4038" i="9"/>
  <c r="AI4039" i="9"/>
  <c r="AI4040" i="9"/>
  <c r="AI4041" i="9"/>
  <c r="AI4042" i="9"/>
  <c r="AI4043" i="9"/>
  <c r="AI4044" i="9"/>
  <c r="AI4045" i="9"/>
  <c r="AI4046" i="9"/>
  <c r="AI4047" i="9"/>
  <c r="AI4048" i="9"/>
  <c r="AI4049" i="9"/>
  <c r="AI4050" i="9"/>
  <c r="AI4051" i="9"/>
  <c r="AI4052" i="9"/>
  <c r="AI4053" i="9"/>
  <c r="AI4054" i="9"/>
  <c r="AI4055" i="9"/>
  <c r="AI4056" i="9"/>
  <c r="AI4057" i="9"/>
  <c r="AI4058" i="9"/>
  <c r="AI4059" i="9"/>
  <c r="AI4060" i="9"/>
  <c r="AI4061" i="9"/>
  <c r="AI4062" i="9"/>
  <c r="AI4063" i="9"/>
  <c r="AI4064" i="9"/>
  <c r="AI4065" i="9"/>
  <c r="AI4066" i="9"/>
  <c r="AI4067" i="9"/>
  <c r="AI4068" i="9"/>
  <c r="AI4069" i="9"/>
  <c r="AI4070" i="9"/>
  <c r="AI4071" i="9"/>
  <c r="AI4072" i="9"/>
  <c r="AI4679" i="9"/>
  <c r="AI4680" i="9"/>
  <c r="AI4073" i="9"/>
  <c r="AI4074" i="9"/>
  <c r="AI4075" i="9"/>
  <c r="AI4076" i="9"/>
  <c r="AI4077" i="9"/>
  <c r="AI4078" i="9"/>
  <c r="AI4079" i="9"/>
  <c r="AI4080" i="9"/>
  <c r="AI4081" i="9"/>
  <c r="AI4082" i="9"/>
  <c r="AI4083" i="9"/>
  <c r="AI4084" i="9"/>
  <c r="AI4085" i="9"/>
  <c r="AI4086" i="9"/>
  <c r="AI4087" i="9"/>
  <c r="AI4088" i="9"/>
  <c r="AI4089" i="9"/>
  <c r="AI4090" i="9"/>
  <c r="AI4091" i="9"/>
  <c r="AI4092" i="9"/>
  <c r="AI4093" i="9"/>
  <c r="AI4094" i="9"/>
  <c r="AI4095" i="9"/>
  <c r="AI4096" i="9"/>
  <c r="AI4097" i="9"/>
  <c r="AI4098" i="9"/>
  <c r="AI4099" i="9"/>
  <c r="AI4100" i="9"/>
  <c r="AI4101" i="9"/>
  <c r="AI4102" i="9"/>
  <c r="AI4103" i="9"/>
  <c r="AI4104" i="9"/>
  <c r="AI4105" i="9"/>
  <c r="AI4106" i="9"/>
  <c r="AI4107" i="9"/>
  <c r="AI4108" i="9"/>
  <c r="AI4109" i="9"/>
  <c r="AI4110" i="9"/>
  <c r="AI4111" i="9"/>
  <c r="AI4112" i="9"/>
  <c r="AI4113" i="9"/>
  <c r="AI4114" i="9"/>
  <c r="AI4115" i="9"/>
  <c r="AI4116" i="9"/>
  <c r="AI4117" i="9"/>
  <c r="AI4118" i="9"/>
  <c r="AI4119" i="9"/>
  <c r="AI4120" i="9"/>
  <c r="AI4121" i="9"/>
  <c r="AI4122" i="9"/>
  <c r="AI4123" i="9"/>
  <c r="AI4124" i="9"/>
  <c r="AI4125" i="9"/>
  <c r="AI4126" i="9"/>
  <c r="AI4127" i="9"/>
  <c r="AI4128" i="9"/>
  <c r="AI4129" i="9"/>
  <c r="AI4130" i="9"/>
  <c r="AI4131" i="9"/>
  <c r="AI4132" i="9"/>
  <c r="AI4133" i="9"/>
  <c r="AI4134" i="9"/>
  <c r="AI4135" i="9"/>
  <c r="AI4136" i="9"/>
  <c r="AI4137" i="9"/>
  <c r="AI4138" i="9"/>
  <c r="AI4139" i="9"/>
  <c r="AI4140" i="9"/>
  <c r="AI4141" i="9"/>
  <c r="AI4142" i="9"/>
  <c r="AI4143" i="9"/>
  <c r="AI4144" i="9"/>
  <c r="AI4145" i="9"/>
  <c r="AI4146" i="9"/>
  <c r="AI4147" i="9"/>
  <c r="AI4148" i="9"/>
  <c r="AI4149" i="9"/>
  <c r="AI3069" i="9"/>
  <c r="AI3070" i="9"/>
  <c r="AI3071" i="9"/>
  <c r="AI3072" i="9"/>
  <c r="AI3073" i="9"/>
  <c r="AI3074" i="9"/>
  <c r="AI3075" i="9"/>
  <c r="AI3076" i="9"/>
  <c r="AI3077" i="9"/>
  <c r="AI3078" i="9"/>
  <c r="AI3079" i="9"/>
  <c r="AI3080" i="9"/>
  <c r="AI3081" i="9"/>
  <c r="AI3082" i="9"/>
  <c r="AI3083" i="9"/>
  <c r="AI3084" i="9"/>
  <c r="AI3085" i="9"/>
  <c r="AI3086" i="9"/>
  <c r="AI3087" i="9"/>
  <c r="AI3088" i="9"/>
  <c r="AI3089" i="9"/>
  <c r="AI3090" i="9"/>
  <c r="AI3091" i="9"/>
  <c r="AI3092" i="9"/>
  <c r="AI3093" i="9"/>
  <c r="AI3094" i="9"/>
  <c r="AI3095" i="9"/>
  <c r="AI3096" i="9"/>
  <c r="AI3097" i="9"/>
  <c r="AI3098" i="9"/>
  <c r="AI3099" i="9"/>
  <c r="AI3100" i="9"/>
  <c r="AI3101" i="9"/>
  <c r="AI3102" i="9"/>
  <c r="AI3103" i="9"/>
  <c r="AI3104" i="9"/>
  <c r="AI3105" i="9"/>
  <c r="AI3106" i="9"/>
  <c r="AI3107" i="9"/>
  <c r="AI3108" i="9"/>
  <c r="AI3109" i="9"/>
  <c r="AI3110" i="9"/>
  <c r="AI3111" i="9"/>
  <c r="AI3112" i="9"/>
  <c r="AI3113" i="9"/>
  <c r="AI3114" i="9"/>
  <c r="AI3115" i="9"/>
  <c r="AI3116" i="9"/>
  <c r="AI3117" i="9"/>
  <c r="AI3118" i="9"/>
  <c r="AI3119" i="9"/>
  <c r="AI3120" i="9"/>
  <c r="AI3121" i="9"/>
  <c r="AI3122" i="9"/>
  <c r="AI3123" i="9"/>
  <c r="AI3124" i="9"/>
  <c r="AI3125" i="9"/>
  <c r="AI3126" i="9"/>
  <c r="AI3127" i="9"/>
  <c r="AI3128" i="9"/>
  <c r="AI3129" i="9"/>
  <c r="AI3130" i="9"/>
  <c r="AI3131" i="9"/>
  <c r="AI3132" i="9"/>
  <c r="AI3133" i="9"/>
  <c r="AI3134" i="9"/>
  <c r="AI3135" i="9"/>
  <c r="AI3136" i="9"/>
  <c r="AI3137" i="9"/>
  <c r="AI3138" i="9"/>
  <c r="AI3139" i="9"/>
  <c r="AI3140" i="9"/>
  <c r="AI3141" i="9"/>
  <c r="AI3142" i="9"/>
  <c r="AI3143" i="9"/>
  <c r="AI3144" i="9"/>
  <c r="AI3145" i="9"/>
  <c r="AI3146" i="9"/>
  <c r="AI3147" i="9"/>
  <c r="AI3148" i="9"/>
  <c r="AI3149" i="9"/>
  <c r="AI3150" i="9"/>
  <c r="AI3151" i="9"/>
  <c r="AI3152" i="9"/>
  <c r="AI3153" i="9"/>
  <c r="AI3154" i="9"/>
  <c r="AI3155" i="9"/>
  <c r="AI3156" i="9"/>
  <c r="AI3157" i="9"/>
  <c r="AI3158" i="9"/>
  <c r="AI3159" i="9"/>
  <c r="AI3160" i="9"/>
  <c r="AI3161" i="9"/>
  <c r="AI3162" i="9"/>
  <c r="AI3163" i="9"/>
  <c r="AI3164" i="9"/>
  <c r="AI3165" i="9"/>
  <c r="AI3166" i="9"/>
  <c r="AI3167" i="9"/>
  <c r="AI3168" i="9"/>
  <c r="AI3169" i="9"/>
  <c r="AI3170" i="9"/>
  <c r="AI3171" i="9"/>
  <c r="AI3172" i="9"/>
  <c r="AI3173" i="9"/>
  <c r="AI3174" i="9"/>
  <c r="AI3175" i="9"/>
  <c r="AI3176" i="9"/>
  <c r="AI3177" i="9"/>
  <c r="AI3178" i="9"/>
  <c r="AI3179" i="9"/>
  <c r="AI3180" i="9"/>
  <c r="AI3181" i="9"/>
  <c r="AI3182" i="9"/>
  <c r="AI3183" i="9"/>
  <c r="AI3184" i="9"/>
  <c r="AI3185" i="9"/>
  <c r="AI3186" i="9"/>
  <c r="AI3187" i="9"/>
  <c r="AI3188" i="9"/>
  <c r="AI3189" i="9"/>
  <c r="AI3190" i="9"/>
  <c r="AI3191" i="9"/>
  <c r="AI3192" i="9"/>
  <c r="AI3193" i="9"/>
  <c r="AI3194" i="9"/>
  <c r="AI3195" i="9"/>
  <c r="AI3196" i="9"/>
  <c r="AI3197" i="9"/>
  <c r="AI3198" i="9"/>
  <c r="AI3199" i="9"/>
  <c r="AI3200" i="9"/>
  <c r="AI3201" i="9"/>
  <c r="AI3202" i="9"/>
  <c r="AI3203" i="9"/>
  <c r="AI3204" i="9"/>
  <c r="AI3205" i="9"/>
  <c r="AI3206" i="9"/>
  <c r="AI3207" i="9"/>
  <c r="AI3208" i="9"/>
  <c r="AI3209" i="9"/>
  <c r="AI3210" i="9"/>
  <c r="AI3211" i="9"/>
  <c r="AI3212" i="9"/>
  <c r="AI3213" i="9"/>
  <c r="AI3214" i="9"/>
  <c r="AI3215" i="9"/>
  <c r="AI3216" i="9"/>
  <c r="AI3217" i="9"/>
  <c r="AI3218" i="9"/>
  <c r="AI3219" i="9"/>
  <c r="AI3220" i="9"/>
  <c r="AI3221" i="9"/>
  <c r="AI3222" i="9"/>
  <c r="AI3223" i="9"/>
  <c r="AI3224" i="9"/>
  <c r="AI3225" i="9"/>
  <c r="AI3226" i="9"/>
  <c r="AI3227" i="9"/>
  <c r="AI3228" i="9"/>
  <c r="AI3229" i="9"/>
  <c r="AI3230" i="9"/>
  <c r="AI3231" i="9"/>
  <c r="AI3232" i="9"/>
  <c r="AI3233" i="9"/>
  <c r="AI3234" i="9"/>
  <c r="AI3235" i="9"/>
  <c r="AI3236" i="9"/>
  <c r="AI3237" i="9"/>
  <c r="AI3238" i="9"/>
  <c r="AI3239" i="9"/>
  <c r="AI3240" i="9"/>
  <c r="AI3241" i="9"/>
  <c r="AI3242" i="9"/>
  <c r="AI3243" i="9"/>
  <c r="AI3244" i="9"/>
  <c r="AI3245" i="9"/>
  <c r="AI3246" i="9"/>
  <c r="AI3247" i="9"/>
  <c r="AI3248" i="9"/>
  <c r="AI3249" i="9"/>
  <c r="AI3250" i="9"/>
  <c r="AI3251" i="9"/>
  <c r="AI3252" i="9"/>
  <c r="AI3253" i="9"/>
  <c r="AI3254" i="9"/>
  <c r="AI3255" i="9"/>
  <c r="AI3256" i="9"/>
  <c r="AI3257" i="9"/>
  <c r="AI3258" i="9"/>
  <c r="AI3259" i="9"/>
  <c r="AI3260" i="9"/>
  <c r="AI3261" i="9"/>
  <c r="AI3262" i="9"/>
  <c r="AI3263" i="9"/>
  <c r="AI3264" i="9"/>
  <c r="AI3265" i="9"/>
  <c r="AI3266" i="9"/>
  <c r="AI3267" i="9"/>
  <c r="AI3268" i="9"/>
  <c r="AI3269" i="9"/>
  <c r="AI3270" i="9"/>
  <c r="AI3271" i="9"/>
  <c r="AI3272" i="9"/>
  <c r="AI3273" i="9"/>
  <c r="AI3274" i="9"/>
  <c r="AI3275" i="9"/>
  <c r="AI3276" i="9"/>
  <c r="AI3277" i="9"/>
  <c r="AI3278" i="9"/>
  <c r="AI4626" i="9"/>
  <c r="AI4627" i="9"/>
  <c r="AI4628" i="9"/>
  <c r="AI4629" i="9"/>
  <c r="AI4630" i="9"/>
  <c r="AI4631" i="9"/>
  <c r="AI4632" i="9"/>
  <c r="AI4633" i="9"/>
  <c r="AI4634" i="9"/>
  <c r="AI4635" i="9"/>
  <c r="AI4636" i="9"/>
  <c r="AI4637" i="9"/>
  <c r="AI4638" i="9"/>
  <c r="AI3279" i="9"/>
  <c r="AI3280" i="9"/>
  <c r="AI3281" i="9"/>
  <c r="AI3282" i="9"/>
  <c r="AI3283" i="9"/>
  <c r="AI3284" i="9"/>
  <c r="AI3285" i="9"/>
  <c r="AI3286" i="9"/>
  <c r="AI3287" i="9"/>
  <c r="AI3288" i="9"/>
  <c r="AI3289" i="9"/>
  <c r="AI3290" i="9"/>
  <c r="AI3291" i="9"/>
  <c r="AI3292" i="9"/>
  <c r="AI3293" i="9"/>
  <c r="AI3294" i="9"/>
  <c r="AI3295" i="9"/>
  <c r="AI3296" i="9"/>
  <c r="AI3297" i="9"/>
  <c r="AI3298" i="9"/>
  <c r="AI3299" i="9"/>
  <c r="AI3300" i="9"/>
  <c r="AI3301" i="9"/>
  <c r="AI3302" i="9"/>
  <c r="AI3303" i="9"/>
  <c r="AI3304" i="9"/>
  <c r="AI3305" i="9"/>
  <c r="AI3306" i="9"/>
  <c r="AI3307" i="9"/>
  <c r="AI3308" i="9"/>
  <c r="AI3309" i="9"/>
  <c r="AI3310" i="9"/>
  <c r="AI3311" i="9"/>
  <c r="AI3312" i="9"/>
  <c r="AI3313" i="9"/>
  <c r="AI3314" i="9"/>
  <c r="AI3315" i="9"/>
  <c r="AI3316" i="9"/>
  <c r="AI3317" i="9"/>
  <c r="AI3318" i="9"/>
  <c r="AI3319" i="9"/>
  <c r="AI3320" i="9"/>
  <c r="AI3321" i="9"/>
  <c r="AI3322" i="9"/>
  <c r="AI3323" i="9"/>
  <c r="AI3324" i="9"/>
  <c r="AI3325" i="9"/>
  <c r="AI3326" i="9"/>
  <c r="AI3327" i="9"/>
  <c r="AI3328" i="9"/>
  <c r="AI3329" i="9"/>
  <c r="AI3330" i="9"/>
  <c r="AI3331" i="9"/>
  <c r="AI3332" i="9"/>
  <c r="AI3333" i="9"/>
  <c r="AI3334" i="9"/>
  <c r="AI3335" i="9"/>
  <c r="AI3336" i="9"/>
  <c r="AI3337" i="9"/>
  <c r="AI3338" i="9"/>
  <c r="AI3339" i="9"/>
  <c r="AI3340" i="9"/>
  <c r="AI3341" i="9"/>
  <c r="AI3342" i="9"/>
  <c r="AI3343" i="9"/>
  <c r="AI3344" i="9"/>
  <c r="AI3345" i="9"/>
  <c r="AI3346" i="9"/>
  <c r="AI3347" i="9"/>
  <c r="AI3348" i="9"/>
  <c r="AI3349" i="9"/>
  <c r="AI3350" i="9"/>
  <c r="AI3351" i="9"/>
  <c r="AI3352" i="9"/>
  <c r="AI3353" i="9"/>
  <c r="AI3354" i="9"/>
  <c r="AI3355" i="9"/>
  <c r="AI3356" i="9"/>
  <c r="AI3357" i="9"/>
  <c r="AI3358" i="9"/>
  <c r="AI3359" i="9"/>
  <c r="AI3360" i="9"/>
  <c r="AI3361" i="9"/>
  <c r="AI3362" i="9"/>
  <c r="AI3363" i="9"/>
  <c r="AI3364" i="9"/>
  <c r="AI3365" i="9"/>
  <c r="AI3366" i="9"/>
  <c r="AI3367" i="9"/>
  <c r="AI3368" i="9"/>
  <c r="AI3369" i="9"/>
  <c r="AI3370" i="9"/>
  <c r="AI3371" i="9"/>
  <c r="AI3372" i="9"/>
  <c r="AI3373" i="9"/>
  <c r="AI3374" i="9"/>
  <c r="AI3375" i="9"/>
  <c r="AI3376" i="9"/>
  <c r="AI3377" i="9"/>
  <c r="AI3378" i="9"/>
  <c r="AI3379" i="9"/>
  <c r="AI3380" i="9"/>
  <c r="AI3381" i="9"/>
  <c r="AI3382" i="9"/>
  <c r="AI3383" i="9"/>
  <c r="AI3384" i="9"/>
  <c r="AI3385" i="9"/>
  <c r="AI3386" i="9"/>
  <c r="AI3387" i="9"/>
  <c r="AI3388" i="9"/>
  <c r="AI3389" i="9"/>
  <c r="AI3390" i="9"/>
  <c r="AI3391" i="9"/>
  <c r="AI3392" i="9"/>
  <c r="AI3393" i="9"/>
  <c r="AI3394" i="9"/>
  <c r="AI3395" i="9"/>
  <c r="AI3396" i="9"/>
  <c r="AI3397" i="9"/>
  <c r="AI3398" i="9"/>
  <c r="AI3399" i="9"/>
  <c r="AI3400" i="9"/>
  <c r="AI3401" i="9"/>
  <c r="AI3402" i="9"/>
  <c r="AI3403" i="9"/>
  <c r="AI3404" i="9"/>
  <c r="AI3405" i="9"/>
  <c r="AI3406" i="9"/>
  <c r="AI3407" i="9"/>
  <c r="AI3408" i="9"/>
  <c r="AI3409" i="9"/>
  <c r="AI3410" i="9"/>
  <c r="AI3411" i="9"/>
  <c r="AI3412" i="9"/>
  <c r="AI3413" i="9"/>
  <c r="AI3414" i="9"/>
  <c r="AI3415" i="9"/>
  <c r="AI3416" i="9"/>
  <c r="AI3417" i="9"/>
  <c r="AI3418" i="9"/>
  <c r="AI3419" i="9"/>
  <c r="AI3420" i="9"/>
  <c r="AI3421" i="9"/>
  <c r="AI3422" i="9"/>
  <c r="AI3423" i="9"/>
  <c r="AI3424" i="9"/>
  <c r="AI3425" i="9"/>
  <c r="AI3426" i="9"/>
  <c r="AI3427" i="9"/>
  <c r="AI3428" i="9"/>
  <c r="AI3429" i="9"/>
  <c r="AI3430" i="9"/>
  <c r="AI3431" i="9"/>
  <c r="AI3432" i="9"/>
  <c r="AI3433" i="9"/>
  <c r="AI3434" i="9"/>
  <c r="AI3435" i="9"/>
  <c r="AI3436" i="9"/>
  <c r="AI3437" i="9"/>
  <c r="AI3438" i="9"/>
  <c r="AI3439" i="9"/>
  <c r="AI3440" i="9"/>
  <c r="AI3441" i="9"/>
  <c r="AI3442" i="9"/>
  <c r="AI3443" i="9"/>
  <c r="AI3444" i="9"/>
  <c r="AI3445" i="9"/>
  <c r="AI3446" i="9"/>
  <c r="AI3447" i="9"/>
  <c r="AI3448" i="9"/>
  <c r="AI3449" i="9"/>
  <c r="AI3450" i="9"/>
  <c r="AI3451" i="9"/>
  <c r="AI3452" i="9"/>
  <c r="AI3453" i="9"/>
  <c r="AI3454" i="9"/>
  <c r="AI3455" i="9"/>
  <c r="AI3456" i="9"/>
  <c r="AI3457" i="9"/>
  <c r="AI3458" i="9"/>
  <c r="AI3459" i="9"/>
  <c r="AI3460" i="9"/>
  <c r="AI3461" i="9"/>
  <c r="AI3462" i="9"/>
  <c r="AI3463" i="9"/>
  <c r="AI3464" i="9"/>
  <c r="AI3465" i="9"/>
  <c r="AI3466" i="9"/>
  <c r="AI3467" i="9"/>
  <c r="AI3468" i="9"/>
  <c r="AI3469" i="9"/>
  <c r="AI3470" i="9"/>
  <c r="AI3471" i="9"/>
  <c r="AI3472" i="9"/>
  <c r="AI3473" i="9"/>
  <c r="AI3474" i="9"/>
  <c r="AI3475" i="9"/>
  <c r="AI3476" i="9"/>
  <c r="AI3477" i="9"/>
  <c r="AI3478" i="9"/>
  <c r="AI3479" i="9"/>
  <c r="AI3480" i="9"/>
  <c r="AI3481" i="9"/>
  <c r="AI3482" i="9"/>
  <c r="AI3483" i="9"/>
  <c r="AI3484" i="9"/>
  <c r="AI3485" i="9"/>
  <c r="AI3486" i="9"/>
  <c r="AI3487" i="9"/>
  <c r="AI3488" i="9"/>
  <c r="AI3489" i="9"/>
  <c r="AI3490" i="9"/>
  <c r="AI3491" i="9"/>
  <c r="AI3492" i="9"/>
  <c r="AI3493" i="9"/>
  <c r="AI3494" i="9"/>
  <c r="AI3495" i="9"/>
  <c r="AI3496" i="9"/>
  <c r="AI3497" i="9"/>
  <c r="AI3498" i="9"/>
  <c r="AI3499" i="9"/>
  <c r="AI3500" i="9"/>
  <c r="AI3501" i="9"/>
  <c r="AI3502" i="9"/>
  <c r="AI3503" i="9"/>
  <c r="AI3504" i="9"/>
  <c r="AI3505" i="9"/>
  <c r="AI3506" i="9"/>
  <c r="AI3507" i="9"/>
  <c r="AI3508" i="9"/>
  <c r="AI3509" i="9"/>
  <c r="AI3510" i="9"/>
  <c r="AI3511" i="9"/>
  <c r="AI3512" i="9"/>
  <c r="AI3513" i="9"/>
  <c r="AI3514" i="9"/>
  <c r="AI3515" i="9"/>
  <c r="AI3516" i="9"/>
  <c r="AI3517" i="9"/>
  <c r="AI3518" i="9"/>
  <c r="AI3519" i="9"/>
  <c r="AI3520" i="9"/>
  <c r="AI3521" i="9"/>
  <c r="AI3522" i="9"/>
  <c r="AI3523" i="9"/>
  <c r="AI3524" i="9"/>
  <c r="AI3525" i="9"/>
  <c r="AI3526" i="9"/>
  <c r="AI3527" i="9"/>
  <c r="AI3528" i="9"/>
  <c r="AI3529" i="9"/>
  <c r="AI3530" i="9"/>
  <c r="AI3531" i="9"/>
  <c r="AI3532" i="9"/>
  <c r="AI3533" i="9"/>
  <c r="AI3534" i="9"/>
  <c r="AI3535" i="9"/>
  <c r="AI3536" i="9"/>
  <c r="AI3537" i="9"/>
  <c r="AI3538" i="9"/>
  <c r="AI3539" i="9"/>
  <c r="AI3540" i="9"/>
  <c r="AI3541" i="9"/>
  <c r="AI3542" i="9"/>
  <c r="AI3543" i="9"/>
  <c r="AI3544" i="9"/>
  <c r="AI3545" i="9"/>
  <c r="AI3546" i="9"/>
  <c r="AI3547" i="9"/>
  <c r="AI3548" i="9"/>
  <c r="AI3549" i="9"/>
  <c r="AI3550" i="9"/>
  <c r="AI3551" i="9"/>
  <c r="AI3552" i="9"/>
  <c r="AI3553" i="9"/>
  <c r="AI3554" i="9"/>
  <c r="AI3555" i="9"/>
  <c r="AI3556" i="9"/>
  <c r="AI3557" i="9"/>
  <c r="AI3558" i="9"/>
  <c r="AI3559" i="9"/>
  <c r="AI3560" i="9"/>
  <c r="AI3561" i="9"/>
  <c r="AI3562" i="9"/>
  <c r="AI3563" i="9"/>
  <c r="AI3564" i="9"/>
  <c r="AI3565" i="9"/>
  <c r="AI3566" i="9"/>
  <c r="AI3567" i="9"/>
  <c r="AI3568" i="9"/>
  <c r="AI3569" i="9"/>
  <c r="AI3570" i="9"/>
  <c r="AI3571" i="9"/>
  <c r="AI3572" i="9"/>
  <c r="AI3573" i="9"/>
  <c r="AI3574" i="9"/>
  <c r="AI3575" i="9"/>
  <c r="AI3576" i="9"/>
  <c r="AI3577" i="9"/>
  <c r="AI3578" i="9"/>
  <c r="AI3579" i="9"/>
  <c r="AI3580" i="9"/>
  <c r="AI3581" i="9"/>
  <c r="AI3582" i="9"/>
  <c r="AI3583" i="9"/>
  <c r="AI3584" i="9"/>
  <c r="AI3585" i="9"/>
  <c r="AI3586" i="9"/>
  <c r="AI3587" i="9"/>
  <c r="AI3588" i="9"/>
  <c r="AI3589" i="9"/>
  <c r="AI3590" i="9"/>
  <c r="AI3591" i="9"/>
  <c r="AI3592" i="9"/>
  <c r="AI3593" i="9"/>
  <c r="AI3594" i="9"/>
  <c r="AI4150" i="9"/>
  <c r="AI4151" i="9"/>
  <c r="AI4152" i="9"/>
  <c r="AI4153" i="9"/>
  <c r="AI4154" i="9"/>
  <c r="AI4155" i="9"/>
  <c r="AJ4156" i="9"/>
  <c r="AJ4157" i="9"/>
  <c r="AJ3595" i="9"/>
  <c r="AJ3596" i="9"/>
  <c r="AJ3597" i="9"/>
  <c r="AJ3598" i="9"/>
  <c r="AJ3599" i="9"/>
  <c r="AJ3600" i="9"/>
  <c r="AJ3601" i="9"/>
  <c r="AJ3602" i="9"/>
  <c r="AJ3603" i="9"/>
  <c r="AJ3604" i="9"/>
  <c r="AJ3605" i="9"/>
  <c r="AJ3606" i="9"/>
  <c r="AJ3607" i="9"/>
  <c r="AJ3608" i="9"/>
  <c r="AJ3609" i="9"/>
  <c r="AJ3610" i="9"/>
  <c r="AJ3611" i="9"/>
  <c r="AJ3612" i="9"/>
  <c r="AJ3613" i="9"/>
  <c r="AJ3614" i="9"/>
  <c r="AJ3615" i="9"/>
  <c r="AJ3616" i="9"/>
  <c r="AJ3617" i="9"/>
  <c r="AJ3618" i="9"/>
  <c r="AJ3619" i="9"/>
  <c r="AJ3620" i="9"/>
  <c r="AJ3621" i="9"/>
  <c r="AJ3622" i="9"/>
  <c r="AJ3623" i="9"/>
  <c r="AJ3624" i="9"/>
  <c r="AJ3625" i="9"/>
  <c r="AJ3626" i="9"/>
  <c r="AJ3627" i="9"/>
  <c r="AJ3628" i="9"/>
  <c r="AJ3629" i="9"/>
  <c r="AJ3630" i="9"/>
  <c r="AJ3631" i="9"/>
  <c r="AJ3632" i="9"/>
  <c r="AJ3633" i="9"/>
  <c r="AJ3634" i="9"/>
  <c r="AJ3635" i="9"/>
  <c r="AJ3636" i="9"/>
  <c r="AJ3637" i="9"/>
  <c r="AJ3638" i="9"/>
  <c r="AJ3639" i="9"/>
  <c r="AJ3640" i="9"/>
  <c r="AJ3641" i="9"/>
  <c r="AJ3642" i="9"/>
  <c r="AJ3643" i="9"/>
  <c r="AJ3644" i="9"/>
  <c r="AJ3645" i="9"/>
  <c r="AJ3646" i="9"/>
  <c r="AJ3647" i="9"/>
  <c r="AJ3648" i="9"/>
  <c r="AJ3649" i="9"/>
  <c r="AJ3650" i="9"/>
  <c r="AJ3651" i="9"/>
  <c r="AJ3652" i="9"/>
  <c r="AJ3653" i="9"/>
  <c r="AJ3654" i="9"/>
  <c r="AJ3655" i="9"/>
  <c r="AJ3656" i="9"/>
  <c r="AJ3657" i="9"/>
  <c r="AJ3658" i="9"/>
  <c r="AJ3659" i="9"/>
  <c r="AJ3660" i="9"/>
  <c r="AJ3661" i="9"/>
  <c r="AJ3662" i="9"/>
  <c r="AJ3663" i="9"/>
  <c r="AJ3664" i="9"/>
  <c r="AJ3665" i="9"/>
  <c r="AJ3666" i="9"/>
  <c r="AJ3667" i="9"/>
  <c r="AJ3668" i="9"/>
  <c r="AJ3669" i="9"/>
  <c r="AJ3670" i="9"/>
  <c r="AJ3671" i="9"/>
  <c r="AJ3672" i="9"/>
  <c r="AJ3673" i="9"/>
  <c r="AJ3674" i="9"/>
  <c r="AJ3675" i="9"/>
  <c r="AJ3676" i="9"/>
  <c r="AJ3677" i="9"/>
  <c r="AJ3678" i="9"/>
  <c r="AJ3679" i="9"/>
  <c r="AJ3680" i="9"/>
  <c r="AJ3681" i="9"/>
  <c r="AJ3682" i="9"/>
  <c r="AJ3683" i="9"/>
  <c r="AJ3684" i="9"/>
  <c r="AJ3685" i="9"/>
  <c r="AJ3686" i="9"/>
  <c r="AJ3687" i="9"/>
  <c r="AJ3688" i="9"/>
  <c r="AJ3689" i="9"/>
  <c r="AJ3690" i="9"/>
  <c r="AJ3691" i="9"/>
  <c r="AJ3692" i="9"/>
  <c r="AJ3693" i="9"/>
  <c r="AJ4158" i="9"/>
  <c r="AJ4159" i="9"/>
  <c r="AJ4160" i="9"/>
  <c r="AJ4161" i="9"/>
  <c r="AJ4162" i="9"/>
  <c r="AJ4163" i="9"/>
  <c r="AJ4164" i="9"/>
  <c r="AJ4165" i="9"/>
  <c r="AJ4166" i="9"/>
  <c r="AJ4167" i="9"/>
  <c r="AJ4168" i="9"/>
  <c r="AJ4169" i="9"/>
  <c r="AJ4170" i="9"/>
  <c r="AJ4171" i="9"/>
  <c r="AJ4172" i="9"/>
  <c r="AJ4173" i="9"/>
  <c r="AJ4174" i="9"/>
  <c r="AJ4175" i="9"/>
  <c r="AJ4176" i="9"/>
  <c r="AJ4177" i="9"/>
  <c r="AJ4178" i="9"/>
  <c r="AJ4179" i="9"/>
  <c r="AJ4180" i="9"/>
  <c r="AJ4181" i="9"/>
  <c r="AJ4182" i="9"/>
  <c r="AJ3694" i="9"/>
  <c r="AJ3695" i="9"/>
  <c r="AJ4183" i="9"/>
  <c r="AJ4681" i="9"/>
  <c r="AJ4682" i="9"/>
  <c r="AJ4683" i="9"/>
  <c r="AJ4684" i="9"/>
  <c r="AJ4685" i="9"/>
  <c r="AJ4686" i="9"/>
  <c r="AJ4662" i="9"/>
  <c r="AJ4639" i="9"/>
  <c r="AJ4663" i="9"/>
  <c r="AJ4664" i="9"/>
  <c r="AJ4665" i="9"/>
  <c r="AJ4666" i="9"/>
  <c r="AJ4667" i="9"/>
  <c r="AJ4668" i="9"/>
  <c r="AJ4669" i="9"/>
  <c r="AJ4670" i="9"/>
  <c r="AJ4671" i="9"/>
  <c r="AJ4672" i="9"/>
  <c r="AJ4673" i="9"/>
  <c r="AJ4674" i="9"/>
  <c r="AJ4675" i="9"/>
  <c r="AJ4184" i="9"/>
  <c r="AJ4185" i="9"/>
  <c r="AJ4687" i="9"/>
  <c r="AJ4688" i="9"/>
  <c r="AJ4689" i="9"/>
  <c r="AJ4690" i="9"/>
  <c r="AJ4" i="9"/>
  <c r="AJ5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4186" i="9"/>
  <c r="AJ4187" i="9"/>
  <c r="AJ4188" i="9"/>
  <c r="AJ4189" i="9"/>
  <c r="AJ3696" i="9"/>
  <c r="AJ3697" i="9"/>
  <c r="AJ3698" i="9"/>
  <c r="AJ4190" i="9"/>
  <c r="AJ4691" i="9"/>
  <c r="AJ4692" i="9"/>
  <c r="AJ4693" i="9"/>
  <c r="AJ4694" i="9"/>
  <c r="AJ4695" i="9"/>
  <c r="AJ4696" i="9"/>
  <c r="AJ4697" i="9"/>
  <c r="AJ4698" i="9"/>
  <c r="AJ4191" i="9"/>
  <c r="AJ4192" i="9"/>
  <c r="AJ4193" i="9"/>
  <c r="AJ4194" i="9"/>
  <c r="AJ4195" i="9"/>
  <c r="AJ4196" i="9"/>
  <c r="AJ4197" i="9"/>
  <c r="AJ4198" i="9"/>
  <c r="AJ4199" i="9"/>
  <c r="AJ4200" i="9"/>
  <c r="AJ4201" i="9"/>
  <c r="AJ4202" i="9"/>
  <c r="AJ4203" i="9"/>
  <c r="AJ4204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65" i="9"/>
  <c r="AJ66" i="9"/>
  <c r="AJ67" i="9"/>
  <c r="AJ68" i="9"/>
  <c r="AJ69" i="9"/>
  <c r="AJ70" i="9"/>
  <c r="AJ71" i="9"/>
  <c r="AJ72" i="9"/>
  <c r="AJ73" i="9"/>
  <c r="AJ74" i="9"/>
  <c r="AJ75" i="9"/>
  <c r="AJ76" i="9"/>
  <c r="AJ77" i="9"/>
  <c r="AJ78" i="9"/>
  <c r="AJ79" i="9"/>
  <c r="AJ80" i="9"/>
  <c r="AJ81" i="9"/>
  <c r="AJ82" i="9"/>
  <c r="AJ83" i="9"/>
  <c r="AJ8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185" i="9"/>
  <c r="AJ4205" i="9"/>
  <c r="AJ4206" i="9"/>
  <c r="AJ4207" i="9"/>
  <c r="AJ4208" i="9"/>
  <c r="AJ4209" i="9"/>
  <c r="AJ4210" i="9"/>
  <c r="AJ4211" i="9"/>
  <c r="AJ4212" i="9"/>
  <c r="AJ4213" i="9"/>
  <c r="AJ4214" i="9"/>
  <c r="AJ4215" i="9"/>
  <c r="AJ4216" i="9"/>
  <c r="AJ4217" i="9"/>
  <c r="AJ4218" i="9"/>
  <c r="AJ4219" i="9"/>
  <c r="AJ4220" i="9"/>
  <c r="AJ4221" i="9"/>
  <c r="AJ3699" i="9"/>
  <c r="AJ3700" i="9"/>
  <c r="AJ3701" i="9"/>
  <c r="AJ3702" i="9"/>
  <c r="AJ3703" i="9"/>
  <c r="AJ3704" i="9"/>
  <c r="AJ3705" i="9"/>
  <c r="AJ3706" i="9"/>
  <c r="AJ3707" i="9"/>
  <c r="AJ3708" i="9"/>
  <c r="AJ3709" i="9"/>
  <c r="AJ3710" i="9"/>
  <c r="AJ3711" i="9"/>
  <c r="AJ3712" i="9"/>
  <c r="AJ3713" i="9"/>
  <c r="AJ3714" i="9"/>
  <c r="AJ3715" i="9"/>
  <c r="AJ3716" i="9"/>
  <c r="AJ3717" i="9"/>
  <c r="AJ3718" i="9"/>
  <c r="AJ3719" i="9"/>
  <c r="AJ3720" i="9"/>
  <c r="AJ3721" i="9"/>
  <c r="AJ3722" i="9"/>
  <c r="AJ3723" i="9"/>
  <c r="AJ3724" i="9"/>
  <c r="AJ3725" i="9"/>
  <c r="AJ3726" i="9"/>
  <c r="AJ3727" i="9"/>
  <c r="AJ3728" i="9"/>
  <c r="AJ3729" i="9"/>
  <c r="AJ3730" i="9"/>
  <c r="AJ3731" i="9"/>
  <c r="AJ3732" i="9"/>
  <c r="AJ3733" i="9"/>
  <c r="AJ3734" i="9"/>
  <c r="AJ3735" i="9"/>
  <c r="AJ3736" i="9"/>
  <c r="AJ3737" i="9"/>
  <c r="AJ3738" i="9"/>
  <c r="AJ3739" i="9"/>
  <c r="AJ3740" i="9"/>
  <c r="AJ3741" i="9"/>
  <c r="AJ3742" i="9"/>
  <c r="AJ3743" i="9"/>
  <c r="AJ3744" i="9"/>
  <c r="AJ3745" i="9"/>
  <c r="AJ3746" i="9"/>
  <c r="AJ3747" i="9"/>
  <c r="AJ3748" i="9"/>
  <c r="AJ3749" i="9"/>
  <c r="AJ3750" i="9"/>
  <c r="AJ3751" i="9"/>
  <c r="AJ3752" i="9"/>
  <c r="AJ3753" i="9"/>
  <c r="AJ3754" i="9"/>
  <c r="AJ3755" i="9"/>
  <c r="AJ3756" i="9"/>
  <c r="AJ3757" i="9"/>
  <c r="AJ3758" i="9"/>
  <c r="AJ3759" i="9"/>
  <c r="AJ3760" i="9"/>
  <c r="AJ3761" i="9"/>
  <c r="AJ3762" i="9"/>
  <c r="AJ3763" i="9"/>
  <c r="AJ3764" i="9"/>
  <c r="AJ3765" i="9"/>
  <c r="AJ3766" i="9"/>
  <c r="AJ3767" i="9"/>
  <c r="AJ3768" i="9"/>
  <c r="AJ3769" i="9"/>
  <c r="AJ3770" i="9"/>
  <c r="AJ3771" i="9"/>
  <c r="AJ3772" i="9"/>
  <c r="AJ3773" i="9"/>
  <c r="AJ3774" i="9"/>
  <c r="AJ3775" i="9"/>
  <c r="AJ3776" i="9"/>
  <c r="AJ3777" i="9"/>
  <c r="AJ3778" i="9"/>
  <c r="AJ3779" i="9"/>
  <c r="AJ3780" i="9"/>
  <c r="AJ3781" i="9"/>
  <c r="AJ3782" i="9"/>
  <c r="AJ3783" i="9"/>
  <c r="AJ3784" i="9"/>
  <c r="AJ4222" i="9"/>
  <c r="AJ4699" i="9"/>
  <c r="AJ4700" i="9"/>
  <c r="AJ4223" i="9"/>
  <c r="AJ4224" i="9"/>
  <c r="AJ4225" i="9"/>
  <c r="AJ4226" i="9"/>
  <c r="AJ4227" i="9"/>
  <c r="AJ4228" i="9"/>
  <c r="AJ4229" i="9"/>
  <c r="AJ4230" i="9"/>
  <c r="AJ3785" i="9"/>
  <c r="AJ3786" i="9"/>
  <c r="AJ3787" i="9"/>
  <c r="AJ3788" i="9"/>
  <c r="AJ3789" i="9"/>
  <c r="AJ3790" i="9"/>
  <c r="AJ3791" i="9"/>
  <c r="AJ3792" i="9"/>
  <c r="AJ3793" i="9"/>
  <c r="AJ3794" i="9"/>
  <c r="AJ3795" i="9"/>
  <c r="AJ3796" i="9"/>
  <c r="AJ3797" i="9"/>
  <c r="AJ3798" i="9"/>
  <c r="AJ4701" i="9"/>
  <c r="AJ4702" i="9"/>
  <c r="AJ4703" i="9"/>
  <c r="AJ4704" i="9"/>
  <c r="AJ4705" i="9"/>
  <c r="AJ4706" i="9"/>
  <c r="AJ4707" i="9"/>
  <c r="AJ4708" i="9"/>
  <c r="AJ4709" i="9"/>
  <c r="AJ4710" i="9"/>
  <c r="AJ4711" i="9"/>
  <c r="AJ4712" i="9"/>
  <c r="AJ4713" i="9"/>
  <c r="AJ4714" i="9"/>
  <c r="AJ4715" i="9"/>
  <c r="AJ4716" i="9"/>
  <c r="AJ4717" i="9"/>
  <c r="AJ4718" i="9"/>
  <c r="AJ4719" i="9"/>
  <c r="AJ4720" i="9"/>
  <c r="AJ4721" i="9"/>
  <c r="AJ4722" i="9"/>
  <c r="AJ4723" i="9"/>
  <c r="AJ4724" i="9"/>
  <c r="AJ4725" i="9"/>
  <c r="AJ4726" i="9"/>
  <c r="AJ4727" i="9"/>
  <c r="AJ4728" i="9"/>
  <c r="AJ4729" i="9"/>
  <c r="AJ4730" i="9"/>
  <c r="AJ4231" i="9"/>
  <c r="AJ4232" i="9"/>
  <c r="AJ4233" i="9"/>
  <c r="AJ4234" i="9"/>
  <c r="AJ4235" i="9"/>
  <c r="AJ4236" i="9"/>
  <c r="AJ4237" i="9"/>
  <c r="AJ4238" i="9"/>
  <c r="AJ4239" i="9"/>
  <c r="AJ4240" i="9"/>
  <c r="AJ4241" i="9"/>
  <c r="AJ4242" i="9"/>
  <c r="AJ4243" i="9"/>
  <c r="AJ4244" i="9"/>
  <c r="AJ4245" i="9"/>
  <c r="AJ4246" i="9"/>
  <c r="AJ4247" i="9"/>
  <c r="AJ4248" i="9"/>
  <c r="AJ4249" i="9"/>
  <c r="AJ4250" i="9"/>
  <c r="AJ4251" i="9"/>
  <c r="AJ4252" i="9"/>
  <c r="AJ4253" i="9"/>
  <c r="AJ4254" i="9"/>
  <c r="AJ4255" i="9"/>
  <c r="AJ4256" i="9"/>
  <c r="AJ4257" i="9"/>
  <c r="AJ4258" i="9"/>
  <c r="AJ4259" i="9"/>
  <c r="AJ4260" i="9"/>
  <c r="AJ4261" i="9"/>
  <c r="AJ4262" i="9"/>
  <c r="AJ4263" i="9"/>
  <c r="AJ4264" i="9"/>
  <c r="AJ4265" i="9"/>
  <c r="AJ4266" i="9"/>
  <c r="AJ4267" i="9"/>
  <c r="AJ4268" i="9"/>
  <c r="AJ4269" i="9"/>
  <c r="AJ4270" i="9"/>
  <c r="AJ4271" i="9"/>
  <c r="AJ4272" i="9"/>
  <c r="AJ4273" i="9"/>
  <c r="AJ4274" i="9"/>
  <c r="AJ4275" i="9"/>
  <c r="AJ4276" i="9"/>
  <c r="AJ4277" i="9"/>
  <c r="AJ4278" i="9"/>
  <c r="AJ4279" i="9"/>
  <c r="AJ4280" i="9"/>
  <c r="AJ4281" i="9"/>
  <c r="AJ4282" i="9"/>
  <c r="AJ4283" i="9"/>
  <c r="AJ4284" i="9"/>
  <c r="AJ4285" i="9"/>
  <c r="AJ4286" i="9"/>
  <c r="AJ4287" i="9"/>
  <c r="AJ4288" i="9"/>
  <c r="AJ4289" i="9"/>
  <c r="AJ4290" i="9"/>
  <c r="AJ4291" i="9"/>
  <c r="AJ4292" i="9"/>
  <c r="AJ4293" i="9"/>
  <c r="AJ4294" i="9"/>
  <c r="AJ4295" i="9"/>
  <c r="AJ4296" i="9"/>
  <c r="AJ4297" i="9"/>
  <c r="AJ4298" i="9"/>
  <c r="AJ4299" i="9"/>
  <c r="AJ4300" i="9"/>
  <c r="AJ4301" i="9"/>
  <c r="AJ4302" i="9"/>
  <c r="AJ4303" i="9"/>
  <c r="AJ4304" i="9"/>
  <c r="AJ4305" i="9"/>
  <c r="AJ4306" i="9"/>
  <c r="AJ4307" i="9"/>
  <c r="AJ4308" i="9"/>
  <c r="AJ4309" i="9"/>
  <c r="AJ4310" i="9"/>
  <c r="AJ4311" i="9"/>
  <c r="AJ4312" i="9"/>
  <c r="AJ4313" i="9"/>
  <c r="AJ4314" i="9"/>
  <c r="AJ4315" i="9"/>
  <c r="AJ4316" i="9"/>
  <c r="AJ4317" i="9"/>
  <c r="AJ4318" i="9"/>
  <c r="AJ4319" i="9"/>
  <c r="AJ4320" i="9"/>
  <c r="AJ4321" i="9"/>
  <c r="AJ4322" i="9"/>
  <c r="AJ4323" i="9"/>
  <c r="AJ4324" i="9"/>
  <c r="AJ4325" i="9"/>
  <c r="AJ4326" i="9"/>
  <c r="AJ4327" i="9"/>
  <c r="AJ4328" i="9"/>
  <c r="AJ4329" i="9"/>
  <c r="AJ4330" i="9"/>
  <c r="AJ4331" i="9"/>
  <c r="AJ4332" i="9"/>
  <c r="AJ4333" i="9"/>
  <c r="AJ4334" i="9"/>
  <c r="AJ4335" i="9"/>
  <c r="AJ4336" i="9"/>
  <c r="AJ4337" i="9"/>
  <c r="AJ4338" i="9"/>
  <c r="AJ4339" i="9"/>
  <c r="AJ4340" i="9"/>
  <c r="AJ4341" i="9"/>
  <c r="AJ4342" i="9"/>
  <c r="AJ4343" i="9"/>
  <c r="AJ4344" i="9"/>
  <c r="AJ4345" i="9"/>
  <c r="AJ4346" i="9"/>
  <c r="AJ4347" i="9"/>
  <c r="AJ4348" i="9"/>
  <c r="AJ4349" i="9"/>
  <c r="AJ4350" i="9"/>
  <c r="AJ4351" i="9"/>
  <c r="AJ4352" i="9"/>
  <c r="AJ4353" i="9"/>
  <c r="AJ4354" i="9"/>
  <c r="AJ4355" i="9"/>
  <c r="AJ4356" i="9"/>
  <c r="AJ4357" i="9"/>
  <c r="AJ4358" i="9"/>
  <c r="AJ4359" i="9"/>
  <c r="AJ4360" i="9"/>
  <c r="AJ4361" i="9"/>
  <c r="AJ4362" i="9"/>
  <c r="AJ4363" i="9"/>
  <c r="AJ4364" i="9"/>
  <c r="AJ4365" i="9"/>
  <c r="AJ4366" i="9"/>
  <c r="AJ4367" i="9"/>
  <c r="AJ4368" i="9"/>
  <c r="AJ4369" i="9"/>
  <c r="AJ4370" i="9"/>
  <c r="AJ4371" i="9"/>
  <c r="AJ4372" i="9"/>
  <c r="AJ4373" i="9"/>
  <c r="AJ4374" i="9"/>
  <c r="AJ4375" i="9"/>
  <c r="AJ4376" i="9"/>
  <c r="AJ4377" i="9"/>
  <c r="AJ4378" i="9"/>
  <c r="AJ4379" i="9"/>
  <c r="AJ4380" i="9"/>
  <c r="AJ4381" i="9"/>
  <c r="AJ4382" i="9"/>
  <c r="AJ4383" i="9"/>
  <c r="AJ4384" i="9"/>
  <c r="AJ4385" i="9"/>
  <c r="AJ4386" i="9"/>
  <c r="AJ4387" i="9"/>
  <c r="AJ4388" i="9"/>
  <c r="AJ4389" i="9"/>
  <c r="AJ4390" i="9"/>
  <c r="AJ4676" i="9"/>
  <c r="AJ4677" i="9"/>
  <c r="AJ4678" i="9"/>
  <c r="AJ4391" i="9"/>
  <c r="AJ4392" i="9"/>
  <c r="AJ4393" i="9"/>
  <c r="AJ4394" i="9"/>
  <c r="AJ4395" i="9"/>
  <c r="AJ4396" i="9"/>
  <c r="AJ4397" i="9"/>
  <c r="AJ4398" i="9"/>
  <c r="AJ4399" i="9"/>
  <c r="AJ4400" i="9"/>
  <c r="AJ4401" i="9"/>
  <c r="AJ4402" i="9"/>
  <c r="AJ4403" i="9"/>
  <c r="AJ186" i="9"/>
  <c r="AJ187" i="9"/>
  <c r="AJ188" i="9"/>
  <c r="AJ189" i="9"/>
  <c r="AJ190" i="9"/>
  <c r="AJ191" i="9"/>
  <c r="AJ192" i="9"/>
  <c r="AJ193" i="9"/>
  <c r="AJ194" i="9"/>
  <c r="AJ195" i="9"/>
  <c r="AJ196" i="9"/>
  <c r="AJ197" i="9"/>
  <c r="AJ198" i="9"/>
  <c r="AJ199" i="9"/>
  <c r="AJ200" i="9"/>
  <c r="AJ201" i="9"/>
  <c r="AJ202" i="9"/>
  <c r="AJ203" i="9"/>
  <c r="AJ20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05" i="9"/>
  <c r="AJ606" i="9"/>
  <c r="AJ607" i="9"/>
  <c r="AJ608" i="9"/>
  <c r="AJ609" i="9"/>
  <c r="AJ610" i="9"/>
  <c r="AJ611" i="9"/>
  <c r="AJ612" i="9"/>
  <c r="AJ613" i="9"/>
  <c r="AJ614" i="9"/>
  <c r="AJ615" i="9"/>
  <c r="AJ616" i="9"/>
  <c r="AJ617" i="9"/>
  <c r="AJ618" i="9"/>
  <c r="AJ619" i="9"/>
  <c r="AJ620" i="9"/>
  <c r="AJ621" i="9"/>
  <c r="AJ622" i="9"/>
  <c r="AJ623" i="9"/>
  <c r="AJ624" i="9"/>
  <c r="AJ625" i="9"/>
  <c r="AJ626" i="9"/>
  <c r="AJ627" i="9"/>
  <c r="AJ628" i="9"/>
  <c r="AJ629" i="9"/>
  <c r="AJ630" i="9"/>
  <c r="AJ631" i="9"/>
  <c r="AJ632" i="9"/>
  <c r="AJ633" i="9"/>
  <c r="AJ634" i="9"/>
  <c r="AJ635" i="9"/>
  <c r="AJ636" i="9"/>
  <c r="AJ637" i="9"/>
  <c r="AJ638" i="9"/>
  <c r="AJ639" i="9"/>
  <c r="AJ640" i="9"/>
  <c r="AJ641" i="9"/>
  <c r="AJ642" i="9"/>
  <c r="AJ643" i="9"/>
  <c r="AJ644" i="9"/>
  <c r="AJ645" i="9"/>
  <c r="AJ646" i="9"/>
  <c r="AJ647" i="9"/>
  <c r="AJ648" i="9"/>
  <c r="AJ649" i="9"/>
  <c r="AJ650" i="9"/>
  <c r="AJ651" i="9"/>
  <c r="AJ652" i="9"/>
  <c r="AJ653" i="9"/>
  <c r="AJ654" i="9"/>
  <c r="AJ655" i="9"/>
  <c r="AJ656" i="9"/>
  <c r="AJ657" i="9"/>
  <c r="AJ658" i="9"/>
  <c r="AJ659" i="9"/>
  <c r="AJ660" i="9"/>
  <c r="AJ661" i="9"/>
  <c r="AJ662" i="9"/>
  <c r="AJ663" i="9"/>
  <c r="AJ664" i="9"/>
  <c r="AJ665" i="9"/>
  <c r="AJ666" i="9"/>
  <c r="AJ667" i="9"/>
  <c r="AJ668" i="9"/>
  <c r="AJ669" i="9"/>
  <c r="AJ670" i="9"/>
  <c r="AJ671" i="9"/>
  <c r="AJ672" i="9"/>
  <c r="AJ673" i="9"/>
  <c r="AJ674" i="9"/>
  <c r="AJ675" i="9"/>
  <c r="AJ676" i="9"/>
  <c r="AJ677" i="9"/>
  <c r="AJ678" i="9"/>
  <c r="AJ679" i="9"/>
  <c r="AJ680" i="9"/>
  <c r="AJ681" i="9"/>
  <c r="AJ682" i="9"/>
  <c r="AJ683" i="9"/>
  <c r="AJ684" i="9"/>
  <c r="AJ685" i="9"/>
  <c r="AJ686" i="9"/>
  <c r="AJ687" i="9"/>
  <c r="AJ688" i="9"/>
  <c r="AJ689" i="9"/>
  <c r="AJ690" i="9"/>
  <c r="AJ691" i="9"/>
  <c r="AJ692" i="9"/>
  <c r="AJ693" i="9"/>
  <c r="AJ694" i="9"/>
  <c r="AJ695" i="9"/>
  <c r="AJ696" i="9"/>
  <c r="AJ697" i="9"/>
  <c r="AJ698" i="9"/>
  <c r="AJ699" i="9"/>
  <c r="AJ700" i="9"/>
  <c r="AJ701" i="9"/>
  <c r="AJ702" i="9"/>
  <c r="AJ703" i="9"/>
  <c r="AJ704" i="9"/>
  <c r="AJ705" i="9"/>
  <c r="AJ706" i="9"/>
  <c r="AJ707" i="9"/>
  <c r="AJ708" i="9"/>
  <c r="AJ709" i="9"/>
  <c r="AJ710" i="9"/>
  <c r="AJ711" i="9"/>
  <c r="AJ712" i="9"/>
  <c r="AJ713" i="9"/>
  <c r="AJ714" i="9"/>
  <c r="AJ715" i="9"/>
  <c r="AJ716" i="9"/>
  <c r="AJ717" i="9"/>
  <c r="AJ718" i="9"/>
  <c r="AJ719" i="9"/>
  <c r="AJ720" i="9"/>
  <c r="AJ721" i="9"/>
  <c r="AJ722" i="9"/>
  <c r="AJ723" i="9"/>
  <c r="AJ724" i="9"/>
  <c r="AJ725" i="9"/>
  <c r="AJ726" i="9"/>
  <c r="AJ727" i="9"/>
  <c r="AJ728" i="9"/>
  <c r="AJ729" i="9"/>
  <c r="AJ730" i="9"/>
  <c r="AJ731" i="9"/>
  <c r="AJ732" i="9"/>
  <c r="AJ733" i="9"/>
  <c r="AJ734" i="9"/>
  <c r="AJ735" i="9"/>
  <c r="AJ736" i="9"/>
  <c r="AJ737" i="9"/>
  <c r="AJ738" i="9"/>
  <c r="AJ739" i="9"/>
  <c r="AJ740" i="9"/>
  <c r="AJ741" i="9"/>
  <c r="AJ742" i="9"/>
  <c r="AJ743" i="9"/>
  <c r="AJ744" i="9"/>
  <c r="AJ745" i="9"/>
  <c r="AJ746" i="9"/>
  <c r="AJ747" i="9"/>
  <c r="AJ748" i="9"/>
  <c r="AJ749" i="9"/>
  <c r="AJ750" i="9"/>
  <c r="AJ751" i="9"/>
  <c r="AJ752" i="9"/>
  <c r="AJ753" i="9"/>
  <c r="AJ754" i="9"/>
  <c r="AJ755" i="9"/>
  <c r="AJ756" i="9"/>
  <c r="AJ757" i="9"/>
  <c r="AJ758" i="9"/>
  <c r="AJ759" i="9"/>
  <c r="AJ760" i="9"/>
  <c r="AJ761" i="9"/>
  <c r="AJ762" i="9"/>
  <c r="AJ763" i="9"/>
  <c r="AJ764" i="9"/>
  <c r="AJ765" i="9"/>
  <c r="AJ766" i="9"/>
  <c r="AJ767" i="9"/>
  <c r="AJ768" i="9"/>
  <c r="AJ769" i="9"/>
  <c r="AJ770" i="9"/>
  <c r="AJ771" i="9"/>
  <c r="AJ772" i="9"/>
  <c r="AJ773" i="9"/>
  <c r="AJ774" i="9"/>
  <c r="AJ775" i="9"/>
  <c r="AJ776" i="9"/>
  <c r="AJ777" i="9"/>
  <c r="AJ778" i="9"/>
  <c r="AJ779" i="9"/>
  <c r="AJ780" i="9"/>
  <c r="AJ781" i="9"/>
  <c r="AJ782" i="9"/>
  <c r="AJ783" i="9"/>
  <c r="AJ784" i="9"/>
  <c r="AJ785" i="9"/>
  <c r="AJ786" i="9"/>
  <c r="AJ787" i="9"/>
  <c r="AJ788" i="9"/>
  <c r="AJ789" i="9"/>
  <c r="AJ790" i="9"/>
  <c r="AJ791" i="9"/>
  <c r="AJ792" i="9"/>
  <c r="AJ793" i="9"/>
  <c r="AJ794" i="9"/>
  <c r="AJ795" i="9"/>
  <c r="AJ796" i="9"/>
  <c r="AJ797" i="9"/>
  <c r="AJ798" i="9"/>
  <c r="AJ799" i="9"/>
  <c r="AJ800" i="9"/>
  <c r="AJ801" i="9"/>
  <c r="AJ802" i="9"/>
  <c r="AJ803" i="9"/>
  <c r="AJ804" i="9"/>
  <c r="AJ805" i="9"/>
  <c r="AJ806" i="9"/>
  <c r="AJ807" i="9"/>
  <c r="AJ808" i="9"/>
  <c r="AJ809" i="9"/>
  <c r="AJ810" i="9"/>
  <c r="AJ811" i="9"/>
  <c r="AJ812" i="9"/>
  <c r="AJ813" i="9"/>
  <c r="AJ814" i="9"/>
  <c r="AJ815" i="9"/>
  <c r="AJ816" i="9"/>
  <c r="AJ817" i="9"/>
  <c r="AJ818" i="9"/>
  <c r="AJ819" i="9"/>
  <c r="AJ820" i="9"/>
  <c r="AJ821" i="9"/>
  <c r="AJ822" i="9"/>
  <c r="AJ823" i="9"/>
  <c r="AJ824" i="9"/>
  <c r="AJ825" i="9"/>
  <c r="AJ826" i="9"/>
  <c r="AJ827" i="9"/>
  <c r="AJ828" i="9"/>
  <c r="AJ829" i="9"/>
  <c r="AJ830" i="9"/>
  <c r="AJ831" i="9"/>
  <c r="AJ832" i="9"/>
  <c r="AJ833" i="9"/>
  <c r="AJ834" i="9"/>
  <c r="AJ835" i="9"/>
  <c r="AJ836" i="9"/>
  <c r="AJ837" i="9"/>
  <c r="AJ838" i="9"/>
  <c r="AJ839" i="9"/>
  <c r="AJ840" i="9"/>
  <c r="AJ841" i="9"/>
  <c r="AJ842" i="9"/>
  <c r="AJ843" i="9"/>
  <c r="AJ844" i="9"/>
  <c r="AJ845" i="9"/>
  <c r="AJ846" i="9"/>
  <c r="AJ847" i="9"/>
  <c r="AJ848" i="9"/>
  <c r="AJ849" i="9"/>
  <c r="AJ850" i="9"/>
  <c r="AJ851" i="9"/>
  <c r="AJ852" i="9"/>
  <c r="AJ853" i="9"/>
  <c r="AJ854" i="9"/>
  <c r="AJ855" i="9"/>
  <c r="AJ856" i="9"/>
  <c r="AJ857" i="9"/>
  <c r="AJ858" i="9"/>
  <c r="AJ859" i="9"/>
  <c r="AJ860" i="9"/>
  <c r="AJ861" i="9"/>
  <c r="AJ862" i="9"/>
  <c r="AJ863" i="9"/>
  <c r="AJ864" i="9"/>
  <c r="AJ865" i="9"/>
  <c r="AJ866" i="9"/>
  <c r="AJ867" i="9"/>
  <c r="AJ868" i="9"/>
  <c r="AJ869" i="9"/>
  <c r="AJ870" i="9"/>
  <c r="AJ871" i="9"/>
  <c r="AJ872" i="9"/>
  <c r="AJ873" i="9"/>
  <c r="AJ874" i="9"/>
  <c r="AJ875" i="9"/>
  <c r="AJ876" i="9"/>
  <c r="AJ877" i="9"/>
  <c r="AJ878" i="9"/>
  <c r="AJ879" i="9"/>
  <c r="AJ880" i="9"/>
  <c r="AJ881" i="9"/>
  <c r="AJ882" i="9"/>
  <c r="AJ883" i="9"/>
  <c r="AJ884" i="9"/>
  <c r="AJ885" i="9"/>
  <c r="AJ886" i="9"/>
  <c r="AJ887" i="9"/>
  <c r="AJ888" i="9"/>
  <c r="AJ889" i="9"/>
  <c r="AJ890" i="9"/>
  <c r="AJ891" i="9"/>
  <c r="AJ892" i="9"/>
  <c r="AJ893" i="9"/>
  <c r="AJ894" i="9"/>
  <c r="AJ895" i="9"/>
  <c r="AJ896" i="9"/>
  <c r="AJ897" i="9"/>
  <c r="AJ898" i="9"/>
  <c r="AJ899" i="9"/>
  <c r="AJ900" i="9"/>
  <c r="AJ901" i="9"/>
  <c r="AJ902" i="9"/>
  <c r="AJ903" i="9"/>
  <c r="AJ904" i="9"/>
  <c r="AJ905" i="9"/>
  <c r="AJ906" i="9"/>
  <c r="AJ907" i="9"/>
  <c r="AJ908" i="9"/>
  <c r="AJ909" i="9"/>
  <c r="AJ910" i="9"/>
  <c r="AJ911" i="9"/>
  <c r="AJ912" i="9"/>
  <c r="AJ913" i="9"/>
  <c r="AJ914" i="9"/>
  <c r="AJ915" i="9"/>
  <c r="AJ916" i="9"/>
  <c r="AJ917" i="9"/>
  <c r="AJ918" i="9"/>
  <c r="AJ919" i="9"/>
  <c r="AJ920" i="9"/>
  <c r="AJ921" i="9"/>
  <c r="AJ922" i="9"/>
  <c r="AJ923" i="9"/>
  <c r="AJ924" i="9"/>
  <c r="AJ925" i="9"/>
  <c r="AJ926" i="9"/>
  <c r="AJ927" i="9"/>
  <c r="AJ928" i="9"/>
  <c r="AJ929" i="9"/>
  <c r="AJ930" i="9"/>
  <c r="AJ931" i="9"/>
  <c r="AJ932" i="9"/>
  <c r="AJ933" i="9"/>
  <c r="AJ934" i="9"/>
  <c r="AJ935" i="9"/>
  <c r="AJ936" i="9"/>
  <c r="AJ937" i="9"/>
  <c r="AJ938" i="9"/>
  <c r="AJ939" i="9"/>
  <c r="AJ940" i="9"/>
  <c r="AJ941" i="9"/>
  <c r="AJ942" i="9"/>
  <c r="AJ943" i="9"/>
  <c r="AJ944" i="9"/>
  <c r="AJ945" i="9"/>
  <c r="AJ946" i="9"/>
  <c r="AJ947" i="9"/>
  <c r="AJ948" i="9"/>
  <c r="AJ949" i="9"/>
  <c r="AJ950" i="9"/>
  <c r="AJ951" i="9"/>
  <c r="AJ952" i="9"/>
  <c r="AJ953" i="9"/>
  <c r="AJ954" i="9"/>
  <c r="AJ955" i="9"/>
  <c r="AJ956" i="9"/>
  <c r="AJ957" i="9"/>
  <c r="AJ958" i="9"/>
  <c r="AJ959" i="9"/>
  <c r="AJ960" i="9"/>
  <c r="AJ961" i="9"/>
  <c r="AJ962" i="9"/>
  <c r="AJ963" i="9"/>
  <c r="AJ964" i="9"/>
  <c r="AJ965" i="9"/>
  <c r="AJ966" i="9"/>
  <c r="AJ967" i="9"/>
  <c r="AJ968" i="9"/>
  <c r="AJ969" i="9"/>
  <c r="AJ970" i="9"/>
  <c r="AJ971" i="9"/>
  <c r="AJ972" i="9"/>
  <c r="AJ973" i="9"/>
  <c r="AJ974" i="9"/>
  <c r="AJ975" i="9"/>
  <c r="AJ976" i="9"/>
  <c r="AJ977" i="9"/>
  <c r="AJ978" i="9"/>
  <c r="AJ979" i="9"/>
  <c r="AJ980" i="9"/>
  <c r="AJ981" i="9"/>
  <c r="AJ982" i="9"/>
  <c r="AJ983" i="9"/>
  <c r="AJ984" i="9"/>
  <c r="AJ985" i="9"/>
  <c r="AJ986" i="9"/>
  <c r="AJ987" i="9"/>
  <c r="AJ988" i="9"/>
  <c r="AJ989" i="9"/>
  <c r="AJ990" i="9"/>
  <c r="AJ991" i="9"/>
  <c r="AJ992" i="9"/>
  <c r="AJ993" i="9"/>
  <c r="AJ994" i="9"/>
  <c r="AJ995" i="9"/>
  <c r="AJ996" i="9"/>
  <c r="AJ997" i="9"/>
  <c r="AJ998" i="9"/>
  <c r="AJ999" i="9"/>
  <c r="AJ1000" i="9"/>
  <c r="AJ1001" i="9"/>
  <c r="AJ1002" i="9"/>
  <c r="AJ1003" i="9"/>
  <c r="AJ1004" i="9"/>
  <c r="AJ1005" i="9"/>
  <c r="AJ1006" i="9"/>
  <c r="AJ1007" i="9"/>
  <c r="AJ1008" i="9"/>
  <c r="AJ1009" i="9"/>
  <c r="AJ1010" i="9"/>
  <c r="AJ1011" i="9"/>
  <c r="AJ1012" i="9"/>
  <c r="AJ1013" i="9"/>
  <c r="AJ1014" i="9"/>
  <c r="AJ1015" i="9"/>
  <c r="AJ1016" i="9"/>
  <c r="AJ1017" i="9"/>
  <c r="AJ1018" i="9"/>
  <c r="AJ1019" i="9"/>
  <c r="AJ1020" i="9"/>
  <c r="AJ1021" i="9"/>
  <c r="AJ1022" i="9"/>
  <c r="AJ1023" i="9"/>
  <c r="AJ1024" i="9"/>
  <c r="AJ1025" i="9"/>
  <c r="AJ1026" i="9"/>
  <c r="AJ1027" i="9"/>
  <c r="AJ1028" i="9"/>
  <c r="AJ1029" i="9"/>
  <c r="AJ1030" i="9"/>
  <c r="AJ1031" i="9"/>
  <c r="AJ1032" i="9"/>
  <c r="AJ1033" i="9"/>
  <c r="AJ1034" i="9"/>
  <c r="AJ1035" i="9"/>
  <c r="AJ1036" i="9"/>
  <c r="AJ1037" i="9"/>
  <c r="AJ1038" i="9"/>
  <c r="AJ1039" i="9"/>
  <c r="AJ1040" i="9"/>
  <c r="AJ1041" i="9"/>
  <c r="AJ1042" i="9"/>
  <c r="AJ1043" i="9"/>
  <c r="AJ1044" i="9"/>
  <c r="AJ1045" i="9"/>
  <c r="AJ1046" i="9"/>
  <c r="AJ1047" i="9"/>
  <c r="AJ1048" i="9"/>
  <c r="AJ1049" i="9"/>
  <c r="AJ1050" i="9"/>
  <c r="AJ1051" i="9"/>
  <c r="AJ1052" i="9"/>
  <c r="AJ1053" i="9"/>
  <c r="AJ1054" i="9"/>
  <c r="AJ1055" i="9"/>
  <c r="AJ1056" i="9"/>
  <c r="AJ1057" i="9"/>
  <c r="AJ1058" i="9"/>
  <c r="AJ1059" i="9"/>
  <c r="AJ1060" i="9"/>
  <c r="AJ1061" i="9"/>
  <c r="AJ1062" i="9"/>
  <c r="AJ1063" i="9"/>
  <c r="AJ1064" i="9"/>
  <c r="AJ1065" i="9"/>
  <c r="AJ1066" i="9"/>
  <c r="AJ1067" i="9"/>
  <c r="AJ1068" i="9"/>
  <c r="AJ1069" i="9"/>
  <c r="AJ1070" i="9"/>
  <c r="AJ1071" i="9"/>
  <c r="AJ1072" i="9"/>
  <c r="AJ1073" i="9"/>
  <c r="AJ1074" i="9"/>
  <c r="AJ1075" i="9"/>
  <c r="AJ1076" i="9"/>
  <c r="AJ1077" i="9"/>
  <c r="AJ1078" i="9"/>
  <c r="AJ1079" i="9"/>
  <c r="AJ1080" i="9"/>
  <c r="AJ1081" i="9"/>
  <c r="AJ1082" i="9"/>
  <c r="AJ1083" i="9"/>
  <c r="AJ1084" i="9"/>
  <c r="AJ1085" i="9"/>
  <c r="AJ1086" i="9"/>
  <c r="AJ1087" i="9"/>
  <c r="AJ1088" i="9"/>
  <c r="AJ1089" i="9"/>
  <c r="AJ1090" i="9"/>
  <c r="AJ1091" i="9"/>
  <c r="AJ1092" i="9"/>
  <c r="AJ1093" i="9"/>
  <c r="AJ1094" i="9"/>
  <c r="AJ1095" i="9"/>
  <c r="AJ1096" i="9"/>
  <c r="AJ1097" i="9"/>
  <c r="AJ1098" i="9"/>
  <c r="AJ1099" i="9"/>
  <c r="AJ1100" i="9"/>
  <c r="AJ1101" i="9"/>
  <c r="AJ1102" i="9"/>
  <c r="AJ1103" i="9"/>
  <c r="AJ1104" i="9"/>
  <c r="AJ1105" i="9"/>
  <c r="AJ1106" i="9"/>
  <c r="AJ1107" i="9"/>
  <c r="AJ1108" i="9"/>
  <c r="AJ1109" i="9"/>
  <c r="AJ1110" i="9"/>
  <c r="AJ1111" i="9"/>
  <c r="AJ1112" i="9"/>
  <c r="AJ1113" i="9"/>
  <c r="AJ1114" i="9"/>
  <c r="AJ1115" i="9"/>
  <c r="AJ1116" i="9"/>
  <c r="AJ1117" i="9"/>
  <c r="AJ1118" i="9"/>
  <c r="AJ1119" i="9"/>
  <c r="AJ1120" i="9"/>
  <c r="AJ1121" i="9"/>
  <c r="AJ1122" i="9"/>
  <c r="AJ1123" i="9"/>
  <c r="AJ1124" i="9"/>
  <c r="AJ1125" i="9"/>
  <c r="AJ1126" i="9"/>
  <c r="AJ1127" i="9"/>
  <c r="AJ1128" i="9"/>
  <c r="AJ1129" i="9"/>
  <c r="AJ1130" i="9"/>
  <c r="AJ1131" i="9"/>
  <c r="AJ1132" i="9"/>
  <c r="AJ1133" i="9"/>
  <c r="AJ1134" i="9"/>
  <c r="AJ1135" i="9"/>
  <c r="AJ1136" i="9"/>
  <c r="AJ1137" i="9"/>
  <c r="AJ1138" i="9"/>
  <c r="AJ1139" i="9"/>
  <c r="AJ1140" i="9"/>
  <c r="AJ1141" i="9"/>
  <c r="AJ1142" i="9"/>
  <c r="AJ1143" i="9"/>
  <c r="AJ1144" i="9"/>
  <c r="AJ1145" i="9"/>
  <c r="AJ1146" i="9"/>
  <c r="AJ1147" i="9"/>
  <c r="AJ1148" i="9"/>
  <c r="AJ1149" i="9"/>
  <c r="AJ1150" i="9"/>
  <c r="AJ1151" i="9"/>
  <c r="AJ1152" i="9"/>
  <c r="AJ1153" i="9"/>
  <c r="AJ1154" i="9"/>
  <c r="AJ1155" i="9"/>
  <c r="AJ1156" i="9"/>
  <c r="AJ1157" i="9"/>
  <c r="AJ1158" i="9"/>
  <c r="AJ1159" i="9"/>
  <c r="AJ1160" i="9"/>
  <c r="AJ1161" i="9"/>
  <c r="AJ1162" i="9"/>
  <c r="AJ1163" i="9"/>
  <c r="AJ1164" i="9"/>
  <c r="AJ1165" i="9"/>
  <c r="AJ1166" i="9"/>
  <c r="AJ1167" i="9"/>
  <c r="AJ1168" i="9"/>
  <c r="AJ1169" i="9"/>
  <c r="AJ1170" i="9"/>
  <c r="AJ1171" i="9"/>
  <c r="AJ1172" i="9"/>
  <c r="AJ1173" i="9"/>
  <c r="AJ1174" i="9"/>
  <c r="AJ1175" i="9"/>
  <c r="AJ1176" i="9"/>
  <c r="AJ1177" i="9"/>
  <c r="AJ1178" i="9"/>
  <c r="AJ1179" i="9"/>
  <c r="AJ1180" i="9"/>
  <c r="AJ1181" i="9"/>
  <c r="AJ1182" i="9"/>
  <c r="AJ1183" i="9"/>
  <c r="AJ1184" i="9"/>
  <c r="AJ1185" i="9"/>
  <c r="AJ1186" i="9"/>
  <c r="AJ1187" i="9"/>
  <c r="AJ1188" i="9"/>
  <c r="AJ1189" i="9"/>
  <c r="AJ1190" i="9"/>
  <c r="AJ1191" i="9"/>
  <c r="AJ1192" i="9"/>
  <c r="AJ1193" i="9"/>
  <c r="AJ1194" i="9"/>
  <c r="AJ1195" i="9"/>
  <c r="AJ1196" i="9"/>
  <c r="AJ1197" i="9"/>
  <c r="AJ1198" i="9"/>
  <c r="AJ1199" i="9"/>
  <c r="AJ1200" i="9"/>
  <c r="AJ1201" i="9"/>
  <c r="AJ1202" i="9"/>
  <c r="AJ1203" i="9"/>
  <c r="AJ1204" i="9"/>
  <c r="AJ1205" i="9"/>
  <c r="AJ1206" i="9"/>
  <c r="AJ1207" i="9"/>
  <c r="AJ1208" i="9"/>
  <c r="AJ1209" i="9"/>
  <c r="AJ1210" i="9"/>
  <c r="AJ1211" i="9"/>
  <c r="AJ1212" i="9"/>
  <c r="AJ1213" i="9"/>
  <c r="AJ1214" i="9"/>
  <c r="AJ1215" i="9"/>
  <c r="AJ1216" i="9"/>
  <c r="AJ1217" i="9"/>
  <c r="AJ1218" i="9"/>
  <c r="AJ1219" i="9"/>
  <c r="AJ1220" i="9"/>
  <c r="AJ1221" i="9"/>
  <c r="AJ1222" i="9"/>
  <c r="AJ1223" i="9"/>
  <c r="AJ1224" i="9"/>
  <c r="AJ1225" i="9"/>
  <c r="AJ1226" i="9"/>
  <c r="AJ1227" i="9"/>
  <c r="AJ1228" i="9"/>
  <c r="AJ1229" i="9"/>
  <c r="AJ1230" i="9"/>
  <c r="AJ1231" i="9"/>
  <c r="AJ1232" i="9"/>
  <c r="AJ1233" i="9"/>
  <c r="AJ1234" i="9"/>
  <c r="AJ1235" i="9"/>
  <c r="AJ1236" i="9"/>
  <c r="AJ1237" i="9"/>
  <c r="AJ1238" i="9"/>
  <c r="AJ1239" i="9"/>
  <c r="AJ1240" i="9"/>
  <c r="AJ1241" i="9"/>
  <c r="AJ1242" i="9"/>
  <c r="AJ1243" i="9"/>
  <c r="AJ1244" i="9"/>
  <c r="AJ1245" i="9"/>
  <c r="AJ1246" i="9"/>
  <c r="AJ1247" i="9"/>
  <c r="AJ1248" i="9"/>
  <c r="AJ1249" i="9"/>
  <c r="AJ1250" i="9"/>
  <c r="AJ1251" i="9"/>
  <c r="AJ1252" i="9"/>
  <c r="AJ1253" i="9"/>
  <c r="AJ1254" i="9"/>
  <c r="AJ1255" i="9"/>
  <c r="AJ1256" i="9"/>
  <c r="AJ1257" i="9"/>
  <c r="AJ1258" i="9"/>
  <c r="AJ1259" i="9"/>
  <c r="AJ1260" i="9"/>
  <c r="AJ1261" i="9"/>
  <c r="AJ1262" i="9"/>
  <c r="AJ1263" i="9"/>
  <c r="AJ1264" i="9"/>
  <c r="AJ1265" i="9"/>
  <c r="AJ1266" i="9"/>
  <c r="AJ1267" i="9"/>
  <c r="AJ1268" i="9"/>
  <c r="AJ1269" i="9"/>
  <c r="AJ1270" i="9"/>
  <c r="AJ1271" i="9"/>
  <c r="AJ1272" i="9"/>
  <c r="AJ1273" i="9"/>
  <c r="AJ1274" i="9"/>
  <c r="AJ1275" i="9"/>
  <c r="AJ1276" i="9"/>
  <c r="AJ1277" i="9"/>
  <c r="AJ1278" i="9"/>
  <c r="AJ1279" i="9"/>
  <c r="AJ1280" i="9"/>
  <c r="AJ1281" i="9"/>
  <c r="AJ1282" i="9"/>
  <c r="AJ1283" i="9"/>
  <c r="AJ1284" i="9"/>
  <c r="AJ1285" i="9"/>
  <c r="AJ1286" i="9"/>
  <c r="AJ1287" i="9"/>
  <c r="AJ1288" i="9"/>
  <c r="AJ1289" i="9"/>
  <c r="AJ1290" i="9"/>
  <c r="AJ1291" i="9"/>
  <c r="AJ1292" i="9"/>
  <c r="AJ1293" i="9"/>
  <c r="AJ1294" i="9"/>
  <c r="AJ1295" i="9"/>
  <c r="AJ1296" i="9"/>
  <c r="AJ1297" i="9"/>
  <c r="AJ1298" i="9"/>
  <c r="AJ1299" i="9"/>
  <c r="AJ1300" i="9"/>
  <c r="AJ1301" i="9"/>
  <c r="AJ1302" i="9"/>
  <c r="AJ1303" i="9"/>
  <c r="AJ1304" i="9"/>
  <c r="AJ1305" i="9"/>
  <c r="AJ1306" i="9"/>
  <c r="AJ1307" i="9"/>
  <c r="AJ1308" i="9"/>
  <c r="AJ1309" i="9"/>
  <c r="AJ1310" i="9"/>
  <c r="AJ1311" i="9"/>
  <c r="AJ1312" i="9"/>
  <c r="AJ1313" i="9"/>
  <c r="AJ1314" i="9"/>
  <c r="AJ1315" i="9"/>
  <c r="AJ1316" i="9"/>
  <c r="AJ1317" i="9"/>
  <c r="AJ1318" i="9"/>
  <c r="AJ1319" i="9"/>
  <c r="AJ1320" i="9"/>
  <c r="AJ1321" i="9"/>
  <c r="AJ1322" i="9"/>
  <c r="AJ1323" i="9"/>
  <c r="AJ1324" i="9"/>
  <c r="AJ1325" i="9"/>
  <c r="AJ1326" i="9"/>
  <c r="AJ1327" i="9"/>
  <c r="AJ1328" i="9"/>
  <c r="AJ1329" i="9"/>
  <c r="AJ1330" i="9"/>
  <c r="AJ1331" i="9"/>
  <c r="AJ1332" i="9"/>
  <c r="AJ1333" i="9"/>
  <c r="AJ1334" i="9"/>
  <c r="AJ1335" i="9"/>
  <c r="AJ1336" i="9"/>
  <c r="AJ1337" i="9"/>
  <c r="AJ1338" i="9"/>
  <c r="AJ1339" i="9"/>
  <c r="AJ1340" i="9"/>
  <c r="AJ1341" i="9"/>
  <c r="AJ1342" i="9"/>
  <c r="AJ1343" i="9"/>
  <c r="AJ1344" i="9"/>
  <c r="AJ1345" i="9"/>
  <c r="AJ1346" i="9"/>
  <c r="AJ1347" i="9"/>
  <c r="AJ1348" i="9"/>
  <c r="AJ1349" i="9"/>
  <c r="AJ1350" i="9"/>
  <c r="AJ1351" i="9"/>
  <c r="AJ1352" i="9"/>
  <c r="AJ1353" i="9"/>
  <c r="AJ1354" i="9"/>
  <c r="AJ1355" i="9"/>
  <c r="AJ1356" i="9"/>
  <c r="AJ1357" i="9"/>
  <c r="AJ1358" i="9"/>
  <c r="AJ1359" i="9"/>
  <c r="AJ1360" i="9"/>
  <c r="AJ1361" i="9"/>
  <c r="AJ1362" i="9"/>
  <c r="AJ1363" i="9"/>
  <c r="AJ1364" i="9"/>
  <c r="AJ1365" i="9"/>
  <c r="AJ1366" i="9"/>
  <c r="AJ1367" i="9"/>
  <c r="AJ1368" i="9"/>
  <c r="AJ1369" i="9"/>
  <c r="AJ1370" i="9"/>
  <c r="AJ1371" i="9"/>
  <c r="AJ1372" i="9"/>
  <c r="AJ1373" i="9"/>
  <c r="AJ1374" i="9"/>
  <c r="AJ1375" i="9"/>
  <c r="AJ1376" i="9"/>
  <c r="AJ1377" i="9"/>
  <c r="AJ1378" i="9"/>
  <c r="AJ1379" i="9"/>
  <c r="AJ1380" i="9"/>
  <c r="AJ1381" i="9"/>
  <c r="AJ1382" i="9"/>
  <c r="AJ1383" i="9"/>
  <c r="AJ1384" i="9"/>
  <c r="AJ1385" i="9"/>
  <c r="AJ1386" i="9"/>
  <c r="AJ1387" i="9"/>
  <c r="AJ1388" i="9"/>
  <c r="AJ1389" i="9"/>
  <c r="AJ1390" i="9"/>
  <c r="AJ1391" i="9"/>
  <c r="AJ1392" i="9"/>
  <c r="AJ1393" i="9"/>
  <c r="AJ1394" i="9"/>
  <c r="AJ1395" i="9"/>
  <c r="AJ1396" i="9"/>
  <c r="AJ1397" i="9"/>
  <c r="AJ1398" i="9"/>
  <c r="AJ1399" i="9"/>
  <c r="AJ1400" i="9"/>
  <c r="AJ1401" i="9"/>
  <c r="AJ1402" i="9"/>
  <c r="AJ1403" i="9"/>
  <c r="AJ1404" i="9"/>
  <c r="AJ1405" i="9"/>
  <c r="AJ1406" i="9"/>
  <c r="AJ1407" i="9"/>
  <c r="AJ1408" i="9"/>
  <c r="AJ1409" i="9"/>
  <c r="AJ1410" i="9"/>
  <c r="AJ1411" i="9"/>
  <c r="AJ1412" i="9"/>
  <c r="AJ1413" i="9"/>
  <c r="AJ1414" i="9"/>
  <c r="AJ1415" i="9"/>
  <c r="AJ1416" i="9"/>
  <c r="AJ1417" i="9"/>
  <c r="AJ1418" i="9"/>
  <c r="AJ1419" i="9"/>
  <c r="AJ1420" i="9"/>
  <c r="AJ1421" i="9"/>
  <c r="AJ1422" i="9"/>
  <c r="AJ1423" i="9"/>
  <c r="AJ1424" i="9"/>
  <c r="AJ1425" i="9"/>
  <c r="AJ1426" i="9"/>
  <c r="AJ1427" i="9"/>
  <c r="AJ1428" i="9"/>
  <c r="AJ1429" i="9"/>
  <c r="AJ1430" i="9"/>
  <c r="AJ1431" i="9"/>
  <c r="AJ1432" i="9"/>
  <c r="AJ1433" i="9"/>
  <c r="AJ1434" i="9"/>
  <c r="AJ1435" i="9"/>
  <c r="AJ1436" i="9"/>
  <c r="AJ1437" i="9"/>
  <c r="AJ1438" i="9"/>
  <c r="AJ1439" i="9"/>
  <c r="AJ1440" i="9"/>
  <c r="AJ1441" i="9"/>
  <c r="AJ1442" i="9"/>
  <c r="AJ1443" i="9"/>
  <c r="AJ1444" i="9"/>
  <c r="AJ1445" i="9"/>
  <c r="AJ1446" i="9"/>
  <c r="AJ1447" i="9"/>
  <c r="AJ1448" i="9"/>
  <c r="AJ1449" i="9"/>
  <c r="AJ1450" i="9"/>
  <c r="AJ1451" i="9"/>
  <c r="AJ1452" i="9"/>
  <c r="AJ1453" i="9"/>
  <c r="AJ1454" i="9"/>
  <c r="AJ1455" i="9"/>
  <c r="AJ1456" i="9"/>
  <c r="AJ1457" i="9"/>
  <c r="AJ1458" i="9"/>
  <c r="AJ1459" i="9"/>
  <c r="AJ1460" i="9"/>
  <c r="AJ1461" i="9"/>
  <c r="AJ1462" i="9"/>
  <c r="AJ1463" i="9"/>
  <c r="AJ1464" i="9"/>
  <c r="AJ1465" i="9"/>
  <c r="AJ1466" i="9"/>
  <c r="AJ1467" i="9"/>
  <c r="AJ1468" i="9"/>
  <c r="AJ1469" i="9"/>
  <c r="AJ1470" i="9"/>
  <c r="AJ1471" i="9"/>
  <c r="AJ1472" i="9"/>
  <c r="AJ1473" i="9"/>
  <c r="AJ1474" i="9"/>
  <c r="AJ1475" i="9"/>
  <c r="AJ1476" i="9"/>
  <c r="AJ1477" i="9"/>
  <c r="AJ1478" i="9"/>
  <c r="AJ1479" i="9"/>
  <c r="AJ1480" i="9"/>
  <c r="AJ1481" i="9"/>
  <c r="AJ1482" i="9"/>
  <c r="AJ1483" i="9"/>
  <c r="AJ1484" i="9"/>
  <c r="AJ1485" i="9"/>
  <c r="AJ1486" i="9"/>
  <c r="AJ1487" i="9"/>
  <c r="AJ1488" i="9"/>
  <c r="AJ1489" i="9"/>
  <c r="AJ1490" i="9"/>
  <c r="AJ1491" i="9"/>
  <c r="AJ1492" i="9"/>
  <c r="AJ1493" i="9"/>
  <c r="AJ1494" i="9"/>
  <c r="AJ1495" i="9"/>
  <c r="AJ1496" i="9"/>
  <c r="AJ1497" i="9"/>
  <c r="AJ1498" i="9"/>
  <c r="AJ1499" i="9"/>
  <c r="AJ1500" i="9"/>
  <c r="AJ1501" i="9"/>
  <c r="AJ1502" i="9"/>
  <c r="AJ1503" i="9"/>
  <c r="AJ1504" i="9"/>
  <c r="AJ1505" i="9"/>
  <c r="AJ1506" i="9"/>
  <c r="AJ1507" i="9"/>
  <c r="AJ1508" i="9"/>
  <c r="AJ1509" i="9"/>
  <c r="AJ1510" i="9"/>
  <c r="AJ1511" i="9"/>
  <c r="AJ1512" i="9"/>
  <c r="AJ1513" i="9"/>
  <c r="AJ1514" i="9"/>
  <c r="AJ1515" i="9"/>
  <c r="AJ1516" i="9"/>
  <c r="AJ1517" i="9"/>
  <c r="AJ1518" i="9"/>
  <c r="AJ1519" i="9"/>
  <c r="AJ1520" i="9"/>
  <c r="AJ1521" i="9"/>
  <c r="AJ1522" i="9"/>
  <c r="AJ1523" i="9"/>
  <c r="AJ1524" i="9"/>
  <c r="AJ1525" i="9"/>
  <c r="AJ1526" i="9"/>
  <c r="AJ1527" i="9"/>
  <c r="AJ1528" i="9"/>
  <c r="AJ1529" i="9"/>
  <c r="AJ1530" i="9"/>
  <c r="AJ1531" i="9"/>
  <c r="AJ1532" i="9"/>
  <c r="AJ1533" i="9"/>
  <c r="AJ1534" i="9"/>
  <c r="AJ1535" i="9"/>
  <c r="AJ1536" i="9"/>
  <c r="AJ4404" i="9"/>
  <c r="AJ4405" i="9"/>
  <c r="AJ4406" i="9"/>
  <c r="AJ4407" i="9"/>
  <c r="AJ4408" i="9"/>
  <c r="AJ4409" i="9"/>
  <c r="AJ4410" i="9"/>
  <c r="AJ4411" i="9"/>
  <c r="AJ4412" i="9"/>
  <c r="AJ4413" i="9"/>
  <c r="AJ4414" i="9"/>
  <c r="AJ4415" i="9"/>
  <c r="AJ4416" i="9"/>
  <c r="AJ4417" i="9"/>
  <c r="AJ4418" i="9"/>
  <c r="AJ4419" i="9"/>
  <c r="AJ4420" i="9"/>
  <c r="AJ4421" i="9"/>
  <c r="AJ4422" i="9"/>
  <c r="AJ4423" i="9"/>
  <c r="AJ4424" i="9"/>
  <c r="AJ4425" i="9"/>
  <c r="AJ4426" i="9"/>
  <c r="AJ4427" i="9"/>
  <c r="AJ4428" i="9"/>
  <c r="AJ4429" i="9"/>
  <c r="AJ4430" i="9"/>
  <c r="AJ4431" i="9"/>
  <c r="AJ4432" i="9"/>
  <c r="AJ4433" i="9"/>
  <c r="AJ3799" i="9"/>
  <c r="AJ3800" i="9"/>
  <c r="AJ3801" i="9"/>
  <c r="AJ3802" i="9"/>
  <c r="AJ3803" i="9"/>
  <c r="AJ3804" i="9"/>
  <c r="AJ3805" i="9"/>
  <c r="AJ3806" i="9"/>
  <c r="AJ3807" i="9"/>
  <c r="AJ3808" i="9"/>
  <c r="AJ3809" i="9"/>
  <c r="AJ3810" i="9"/>
  <c r="AJ3811" i="9"/>
  <c r="AJ3812" i="9"/>
  <c r="AJ3813" i="9"/>
  <c r="AJ3814" i="9"/>
  <c r="AJ3815" i="9"/>
  <c r="AJ3816" i="9"/>
  <c r="AJ3817" i="9"/>
  <c r="AJ3818" i="9"/>
  <c r="AJ3819" i="9"/>
  <c r="AJ3820" i="9"/>
  <c r="AJ3821" i="9"/>
  <c r="AJ3822" i="9"/>
  <c r="AJ3823" i="9"/>
  <c r="AJ3824" i="9"/>
  <c r="AJ3825" i="9"/>
  <c r="AJ3826" i="9"/>
  <c r="AJ3827" i="9"/>
  <c r="AJ3828" i="9"/>
  <c r="AJ3829" i="9"/>
  <c r="AJ3830" i="9"/>
  <c r="AJ3831" i="9"/>
  <c r="AJ3832" i="9"/>
  <c r="AJ1537" i="9"/>
  <c r="AJ1538" i="9"/>
  <c r="AJ1539" i="9"/>
  <c r="AJ1540" i="9"/>
  <c r="AJ1541" i="9"/>
  <c r="AJ1542" i="9"/>
  <c r="AJ1543" i="9"/>
  <c r="AJ1544" i="9"/>
  <c r="AJ1545" i="9"/>
  <c r="AJ1546" i="9"/>
  <c r="AJ1547" i="9"/>
  <c r="AJ1548" i="9"/>
  <c r="AJ1549" i="9"/>
  <c r="AJ1550" i="9"/>
  <c r="AJ1551" i="9"/>
  <c r="AJ1552" i="9"/>
  <c r="AJ1553" i="9"/>
  <c r="AJ1554" i="9"/>
  <c r="AJ1555" i="9"/>
  <c r="AJ1556" i="9"/>
  <c r="AJ1557" i="9"/>
  <c r="AJ1558" i="9"/>
  <c r="AJ1559" i="9"/>
  <c r="AJ1560" i="9"/>
  <c r="AJ1561" i="9"/>
  <c r="AJ1562" i="9"/>
  <c r="AJ1563" i="9"/>
  <c r="AJ1564" i="9"/>
  <c r="AJ1565" i="9"/>
  <c r="AJ1566" i="9"/>
  <c r="AJ1567" i="9"/>
  <c r="AJ1568" i="9"/>
  <c r="AJ1569" i="9"/>
  <c r="AJ1570" i="9"/>
  <c r="AJ1571" i="9"/>
  <c r="AJ1572" i="9"/>
  <c r="AJ1573" i="9"/>
  <c r="AJ1574" i="9"/>
  <c r="AJ1575" i="9"/>
  <c r="AJ1576" i="9"/>
  <c r="AJ1577" i="9"/>
  <c r="AJ1578" i="9"/>
  <c r="AJ1579" i="9"/>
  <c r="AJ1580" i="9"/>
  <c r="AJ1581" i="9"/>
  <c r="AJ1582" i="9"/>
  <c r="AJ1583" i="9"/>
  <c r="AJ1584" i="9"/>
  <c r="AJ1585" i="9"/>
  <c r="AJ1586" i="9"/>
  <c r="AJ1587" i="9"/>
  <c r="AJ1588" i="9"/>
  <c r="AJ1589" i="9"/>
  <c r="AJ1590" i="9"/>
  <c r="AJ1591" i="9"/>
  <c r="AJ1592" i="9"/>
  <c r="AJ1593" i="9"/>
  <c r="AJ1594" i="9"/>
  <c r="AJ1595" i="9"/>
  <c r="AJ1596" i="9"/>
  <c r="AJ1597" i="9"/>
  <c r="AJ1598" i="9"/>
  <c r="AJ1599" i="9"/>
  <c r="AJ1600" i="9"/>
  <c r="AJ1601" i="9"/>
  <c r="AJ1602" i="9"/>
  <c r="AJ1603" i="9"/>
  <c r="AJ1604" i="9"/>
  <c r="AJ1605" i="9"/>
  <c r="AJ1606" i="9"/>
  <c r="AJ4640" i="9"/>
  <c r="AJ4641" i="9"/>
  <c r="AJ4642" i="9"/>
  <c r="AJ1607" i="9"/>
  <c r="AJ1608" i="9"/>
  <c r="AJ1609" i="9"/>
  <c r="AJ1610" i="9"/>
  <c r="AJ1611" i="9"/>
  <c r="AJ1612" i="9"/>
  <c r="AJ1613" i="9"/>
  <c r="AJ1614" i="9"/>
  <c r="AJ1615" i="9"/>
  <c r="AJ1616" i="9"/>
  <c r="AJ1617" i="9"/>
  <c r="AJ1618" i="9"/>
  <c r="AJ1619" i="9"/>
  <c r="AJ1620" i="9"/>
  <c r="AJ1621" i="9"/>
  <c r="AJ1622" i="9"/>
  <c r="AJ1623" i="9"/>
  <c r="AJ1624" i="9"/>
  <c r="AJ1625" i="9"/>
  <c r="AJ1626" i="9"/>
  <c r="AJ1627" i="9"/>
  <c r="AJ1628" i="9"/>
  <c r="AJ1629" i="9"/>
  <c r="AJ1630" i="9"/>
  <c r="AJ1631" i="9"/>
  <c r="AJ1632" i="9"/>
  <c r="AJ1633" i="9"/>
  <c r="AJ1634" i="9"/>
  <c r="AJ1635" i="9"/>
  <c r="AJ1636" i="9"/>
  <c r="AJ1637" i="9"/>
  <c r="AJ1638" i="9"/>
  <c r="AJ1639" i="9"/>
  <c r="AJ1640" i="9"/>
  <c r="AJ1641" i="9"/>
  <c r="AJ1642" i="9"/>
  <c r="AJ1643" i="9"/>
  <c r="AJ1644" i="9"/>
  <c r="AJ1645" i="9"/>
  <c r="AJ1646" i="9"/>
  <c r="AJ1647" i="9"/>
  <c r="AJ1648" i="9"/>
  <c r="AJ1649" i="9"/>
  <c r="AJ1650" i="9"/>
  <c r="AJ1651" i="9"/>
  <c r="AJ1652" i="9"/>
  <c r="AJ1653" i="9"/>
  <c r="AJ1654" i="9"/>
  <c r="AJ1655" i="9"/>
  <c r="AJ1656" i="9"/>
  <c r="AJ1657" i="9"/>
  <c r="AJ1658" i="9"/>
  <c r="AJ1659" i="9"/>
  <c r="AJ1660" i="9"/>
  <c r="AJ1661" i="9"/>
  <c r="AJ1662" i="9"/>
  <c r="AJ1663" i="9"/>
  <c r="AJ1664" i="9"/>
  <c r="AJ1665" i="9"/>
  <c r="AJ1666" i="9"/>
  <c r="AJ1667" i="9"/>
  <c r="AJ1668" i="9"/>
  <c r="AJ1669" i="9"/>
  <c r="AJ1670" i="9"/>
  <c r="AJ1671" i="9"/>
  <c r="AJ1672" i="9"/>
  <c r="AJ1673" i="9"/>
  <c r="AJ1674" i="9"/>
  <c r="AJ1675" i="9"/>
  <c r="AJ1676" i="9"/>
  <c r="AJ1677" i="9"/>
  <c r="AJ1678" i="9"/>
  <c r="AJ1679" i="9"/>
  <c r="AJ1680" i="9"/>
  <c r="AJ1681" i="9"/>
  <c r="AJ1682" i="9"/>
  <c r="AJ1683" i="9"/>
  <c r="AJ1684" i="9"/>
  <c r="AJ1685" i="9"/>
  <c r="AJ1686" i="9"/>
  <c r="AJ1687" i="9"/>
  <c r="AJ1688" i="9"/>
  <c r="AJ1689" i="9"/>
  <c r="AJ1690" i="9"/>
  <c r="AJ1691" i="9"/>
  <c r="AJ1692" i="9"/>
  <c r="AJ1693" i="9"/>
  <c r="AJ1694" i="9"/>
  <c r="AJ1695" i="9"/>
  <c r="AJ1696" i="9"/>
  <c r="AJ1697" i="9"/>
  <c r="AJ1698" i="9"/>
  <c r="AJ1699" i="9"/>
  <c r="AJ1700" i="9"/>
  <c r="AJ1701" i="9"/>
  <c r="AJ1702" i="9"/>
  <c r="AJ1703" i="9"/>
  <c r="AJ1704" i="9"/>
  <c r="AJ1705" i="9"/>
  <c r="AJ1706" i="9"/>
  <c r="AJ1707" i="9"/>
  <c r="AJ1708" i="9"/>
  <c r="AJ1709" i="9"/>
  <c r="AJ1710" i="9"/>
  <c r="AJ1711" i="9"/>
  <c r="AJ1712" i="9"/>
  <c r="AJ1713" i="9"/>
  <c r="AJ1714" i="9"/>
  <c r="AJ1715" i="9"/>
  <c r="AJ1716" i="9"/>
  <c r="AJ1717" i="9"/>
  <c r="AJ1718" i="9"/>
  <c r="AJ1719" i="9"/>
  <c r="AJ1720" i="9"/>
  <c r="AJ1721" i="9"/>
  <c r="AJ1722" i="9"/>
  <c r="AJ1723" i="9"/>
  <c r="AJ1724" i="9"/>
  <c r="AJ1725" i="9"/>
  <c r="AJ1726" i="9"/>
  <c r="AJ1727" i="9"/>
  <c r="AJ1728" i="9"/>
  <c r="AJ1729" i="9"/>
  <c r="AJ1730" i="9"/>
  <c r="AJ1731" i="9"/>
  <c r="AJ1732" i="9"/>
  <c r="AJ1733" i="9"/>
  <c r="AJ1734" i="9"/>
  <c r="AJ1735" i="9"/>
  <c r="AJ1736" i="9"/>
  <c r="AJ1737" i="9"/>
  <c r="AJ1738" i="9"/>
  <c r="AJ1739" i="9"/>
  <c r="AJ1740" i="9"/>
  <c r="AJ1741" i="9"/>
  <c r="AJ1742" i="9"/>
  <c r="AJ1743" i="9"/>
  <c r="AJ1744" i="9"/>
  <c r="AJ1745" i="9"/>
  <c r="AJ1746" i="9"/>
  <c r="AJ1747" i="9"/>
  <c r="AJ1748" i="9"/>
  <c r="AJ1749" i="9"/>
  <c r="AJ1750" i="9"/>
  <c r="AJ1751" i="9"/>
  <c r="AJ1752" i="9"/>
  <c r="AJ1753" i="9"/>
  <c r="AJ1754" i="9"/>
  <c r="AJ1755" i="9"/>
  <c r="AJ1756" i="9"/>
  <c r="AJ1757" i="9"/>
  <c r="AJ1758" i="9"/>
  <c r="AJ1759" i="9"/>
  <c r="AJ1760" i="9"/>
  <c r="AJ1761" i="9"/>
  <c r="AJ1762" i="9"/>
  <c r="AJ1763" i="9"/>
  <c r="AJ1764" i="9"/>
  <c r="AJ1765" i="9"/>
  <c r="AJ1766" i="9"/>
  <c r="AJ1767" i="9"/>
  <c r="AJ1768" i="9"/>
  <c r="AJ1769" i="9"/>
  <c r="AJ1770" i="9"/>
  <c r="AJ1771" i="9"/>
  <c r="AJ1772" i="9"/>
  <c r="AJ1773" i="9"/>
  <c r="AJ1774" i="9"/>
  <c r="AJ1775" i="9"/>
  <c r="AJ1776" i="9"/>
  <c r="AJ1777" i="9"/>
  <c r="AJ1778" i="9"/>
  <c r="AJ1779" i="9"/>
  <c r="AJ1780" i="9"/>
  <c r="AJ1781" i="9"/>
  <c r="AJ1782" i="9"/>
  <c r="AJ1783" i="9"/>
  <c r="AJ1784" i="9"/>
  <c r="AJ1785" i="9"/>
  <c r="AJ1786" i="9"/>
  <c r="AJ1787" i="9"/>
  <c r="AJ1788" i="9"/>
  <c r="AJ1789" i="9"/>
  <c r="AJ1790" i="9"/>
  <c r="AJ1791" i="9"/>
  <c r="AJ1792" i="9"/>
  <c r="AJ1793" i="9"/>
  <c r="AJ1794" i="9"/>
  <c r="AJ1795" i="9"/>
  <c r="AJ1796" i="9"/>
  <c r="AJ1797" i="9"/>
  <c r="AJ1798" i="9"/>
  <c r="AJ1799" i="9"/>
  <c r="AJ1800" i="9"/>
  <c r="AJ1801" i="9"/>
  <c r="AJ1802" i="9"/>
  <c r="AJ1803" i="9"/>
  <c r="AJ1804" i="9"/>
  <c r="AJ1805" i="9"/>
  <c r="AJ1806" i="9"/>
  <c r="AJ1807" i="9"/>
  <c r="AJ1808" i="9"/>
  <c r="AJ1809" i="9"/>
  <c r="AJ1810" i="9"/>
  <c r="AJ1811" i="9"/>
  <c r="AJ1812" i="9"/>
  <c r="AJ1813" i="9"/>
  <c r="AJ1814" i="9"/>
  <c r="AJ1815" i="9"/>
  <c r="AJ1816" i="9"/>
  <c r="AJ1817" i="9"/>
  <c r="AJ1818" i="9"/>
  <c r="AJ1819" i="9"/>
  <c r="AJ1820" i="9"/>
  <c r="AJ1821" i="9"/>
  <c r="AJ1822" i="9"/>
  <c r="AJ1823" i="9"/>
  <c r="AJ1824" i="9"/>
  <c r="AJ1825" i="9"/>
  <c r="AJ1826" i="9"/>
  <c r="AJ1827" i="9"/>
  <c r="AJ1828" i="9"/>
  <c r="AJ1829" i="9"/>
  <c r="AJ1830" i="9"/>
  <c r="AJ1831" i="9"/>
  <c r="AJ1832" i="9"/>
  <c r="AJ1833" i="9"/>
  <c r="AJ1834" i="9"/>
  <c r="AJ1835" i="9"/>
  <c r="AJ1836" i="9"/>
  <c r="AJ1837" i="9"/>
  <c r="AJ1838" i="9"/>
  <c r="AJ1839" i="9"/>
  <c r="AJ1840" i="9"/>
  <c r="AJ1841" i="9"/>
  <c r="AJ1842" i="9"/>
  <c r="AJ1843" i="9"/>
  <c r="AJ1844" i="9"/>
  <c r="AJ1845" i="9"/>
  <c r="AJ1846" i="9"/>
  <c r="AJ1847" i="9"/>
  <c r="AJ1848" i="9"/>
  <c r="AJ1849" i="9"/>
  <c r="AJ1850" i="9"/>
  <c r="AJ1851" i="9"/>
  <c r="AJ1852" i="9"/>
  <c r="AJ1853" i="9"/>
  <c r="AJ1854" i="9"/>
  <c r="AJ1855" i="9"/>
  <c r="AJ1856" i="9"/>
  <c r="AJ1857" i="9"/>
  <c r="AJ1858" i="9"/>
  <c r="AJ1859" i="9"/>
  <c r="AJ1860" i="9"/>
  <c r="AJ1861" i="9"/>
  <c r="AJ1862" i="9"/>
  <c r="AJ1863" i="9"/>
  <c r="AJ1864" i="9"/>
  <c r="AJ1865" i="9"/>
  <c r="AJ1866" i="9"/>
  <c r="AJ1867" i="9"/>
  <c r="AJ1868" i="9"/>
  <c r="AJ1869" i="9"/>
  <c r="AJ1870" i="9"/>
  <c r="AJ1871" i="9"/>
  <c r="AJ1872" i="9"/>
  <c r="AJ1873" i="9"/>
  <c r="AJ1874" i="9"/>
  <c r="AJ1875" i="9"/>
  <c r="AJ1876" i="9"/>
  <c r="AJ1877" i="9"/>
  <c r="AJ1878" i="9"/>
  <c r="AJ1879" i="9"/>
  <c r="AJ1880" i="9"/>
  <c r="AJ1881" i="9"/>
  <c r="AJ1882" i="9"/>
  <c r="AJ1883" i="9"/>
  <c r="AJ1884" i="9"/>
  <c r="AJ1885" i="9"/>
  <c r="AJ1886" i="9"/>
  <c r="AJ1887" i="9"/>
  <c r="AJ1888" i="9"/>
  <c r="AJ1889" i="9"/>
  <c r="AJ1890" i="9"/>
  <c r="AJ1891" i="9"/>
  <c r="AJ1892" i="9"/>
  <c r="AJ1893" i="9"/>
  <c r="AJ1894" i="9"/>
  <c r="AJ1895" i="9"/>
  <c r="AJ1896" i="9"/>
  <c r="AJ1897" i="9"/>
  <c r="AJ1898" i="9"/>
  <c r="AJ1899" i="9"/>
  <c r="AJ1900" i="9"/>
  <c r="AJ1901" i="9"/>
  <c r="AJ1902" i="9"/>
  <c r="AJ1903" i="9"/>
  <c r="AJ1904" i="9"/>
  <c r="AJ1905" i="9"/>
  <c r="AJ1906" i="9"/>
  <c r="AJ1907" i="9"/>
  <c r="AJ1908" i="9"/>
  <c r="AJ1909" i="9"/>
  <c r="AJ1910" i="9"/>
  <c r="AJ1911" i="9"/>
  <c r="AJ1912" i="9"/>
  <c r="AJ1913" i="9"/>
  <c r="AJ1914" i="9"/>
  <c r="AJ1915" i="9"/>
  <c r="AJ1916" i="9"/>
  <c r="AJ1917" i="9"/>
  <c r="AJ1918" i="9"/>
  <c r="AJ1919" i="9"/>
  <c r="AJ1920" i="9"/>
  <c r="AJ1921" i="9"/>
  <c r="AJ1922" i="9"/>
  <c r="AJ1923" i="9"/>
  <c r="AJ1924" i="9"/>
  <c r="AJ1925" i="9"/>
  <c r="AJ1926" i="9"/>
  <c r="AJ1927" i="9"/>
  <c r="AJ1928" i="9"/>
  <c r="AJ1929" i="9"/>
  <c r="AJ1930" i="9"/>
  <c r="AJ1931" i="9"/>
  <c r="AJ1932" i="9"/>
  <c r="AJ1933" i="9"/>
  <c r="AJ1934" i="9"/>
  <c r="AJ1935" i="9"/>
  <c r="AJ1936" i="9"/>
  <c r="AJ1937" i="9"/>
  <c r="AJ1938" i="9"/>
  <c r="AJ1939" i="9"/>
  <c r="AJ1940" i="9"/>
  <c r="AJ1941" i="9"/>
  <c r="AJ1942" i="9"/>
  <c r="AJ1943" i="9"/>
  <c r="AJ1944" i="9"/>
  <c r="AJ1945" i="9"/>
  <c r="AJ1946" i="9"/>
  <c r="AJ1947" i="9"/>
  <c r="AJ1948" i="9"/>
  <c r="AJ1949" i="9"/>
  <c r="AJ1950" i="9"/>
  <c r="AJ1951" i="9"/>
  <c r="AJ1952" i="9"/>
  <c r="AJ1953" i="9"/>
  <c r="AJ1954" i="9"/>
  <c r="AJ1955" i="9"/>
  <c r="AJ1956" i="9"/>
  <c r="AJ1957" i="9"/>
  <c r="AJ1958" i="9"/>
  <c r="AJ1959" i="9"/>
  <c r="AJ1960" i="9"/>
  <c r="AJ1961" i="9"/>
  <c r="AJ1962" i="9"/>
  <c r="AJ1963" i="9"/>
  <c r="AJ1964" i="9"/>
  <c r="AJ1965" i="9"/>
  <c r="AJ1966" i="9"/>
  <c r="AJ1967" i="9"/>
  <c r="AJ1968" i="9"/>
  <c r="AJ1969" i="9"/>
  <c r="AJ1970" i="9"/>
  <c r="AJ1971" i="9"/>
  <c r="AJ1972" i="9"/>
  <c r="AJ1973" i="9"/>
  <c r="AJ1974" i="9"/>
  <c r="AJ1975" i="9"/>
  <c r="AJ1976" i="9"/>
  <c r="AJ1977" i="9"/>
  <c r="AJ1978" i="9"/>
  <c r="AJ1979" i="9"/>
  <c r="AJ1980" i="9"/>
  <c r="AJ1981" i="9"/>
  <c r="AJ1982" i="9"/>
  <c r="AJ1983" i="9"/>
  <c r="AJ1984" i="9"/>
  <c r="AJ1985" i="9"/>
  <c r="AJ1986" i="9"/>
  <c r="AJ1987" i="9"/>
  <c r="AJ1988" i="9"/>
  <c r="AJ1989" i="9"/>
  <c r="AJ1990" i="9"/>
  <c r="AJ1991" i="9"/>
  <c r="AJ1992" i="9"/>
  <c r="AJ1993" i="9"/>
  <c r="AJ1994" i="9"/>
  <c r="AJ1995" i="9"/>
  <c r="AJ1996" i="9"/>
  <c r="AJ1997" i="9"/>
  <c r="AJ1998" i="9"/>
  <c r="AJ1999" i="9"/>
  <c r="AJ2000" i="9"/>
  <c r="AJ2001" i="9"/>
  <c r="AJ2002" i="9"/>
  <c r="AJ2003" i="9"/>
  <c r="AJ2004" i="9"/>
  <c r="AJ2005" i="9"/>
  <c r="AJ2006" i="9"/>
  <c r="AJ2007" i="9"/>
  <c r="AJ2008" i="9"/>
  <c r="AJ2009" i="9"/>
  <c r="AJ2010" i="9"/>
  <c r="AJ2011" i="9"/>
  <c r="AJ2012" i="9"/>
  <c r="AJ2013" i="9"/>
  <c r="AJ2014" i="9"/>
  <c r="AJ2015" i="9"/>
  <c r="AJ2016" i="9"/>
  <c r="AJ2017" i="9"/>
  <c r="AJ2018" i="9"/>
  <c r="AJ2019" i="9"/>
  <c r="AJ2020" i="9"/>
  <c r="AJ2021" i="9"/>
  <c r="AJ2022" i="9"/>
  <c r="AJ2023" i="9"/>
  <c r="AJ2024" i="9"/>
  <c r="AJ2025" i="9"/>
  <c r="AJ2026" i="9"/>
  <c r="AJ2027" i="9"/>
  <c r="AJ2028" i="9"/>
  <c r="AJ2029" i="9"/>
  <c r="AJ2030" i="9"/>
  <c r="AJ2031" i="9"/>
  <c r="AJ2032" i="9"/>
  <c r="AJ2033" i="9"/>
  <c r="AJ2034" i="9"/>
  <c r="AJ2035" i="9"/>
  <c r="AJ2036" i="9"/>
  <c r="AJ2037" i="9"/>
  <c r="AJ2038" i="9"/>
  <c r="AJ2039" i="9"/>
  <c r="AJ2040" i="9"/>
  <c r="AJ2041" i="9"/>
  <c r="AJ2042" i="9"/>
  <c r="AJ2043" i="9"/>
  <c r="AJ2044" i="9"/>
  <c r="AJ2045" i="9"/>
  <c r="AJ2046" i="9"/>
  <c r="AJ2047" i="9"/>
  <c r="AJ2048" i="9"/>
  <c r="AJ2049" i="9"/>
  <c r="AJ2050" i="9"/>
  <c r="AJ2051" i="9"/>
  <c r="AJ2052" i="9"/>
  <c r="AJ2053" i="9"/>
  <c r="AJ2054" i="9"/>
  <c r="AJ2055" i="9"/>
  <c r="AJ2056" i="9"/>
  <c r="AJ2057" i="9"/>
  <c r="AJ2058" i="9"/>
  <c r="AJ2059" i="9"/>
  <c r="AJ2060" i="9"/>
  <c r="AJ2061" i="9"/>
  <c r="AJ2062" i="9"/>
  <c r="AJ2063" i="9"/>
  <c r="AJ2064" i="9"/>
  <c r="AJ2065" i="9"/>
  <c r="AJ2066" i="9"/>
  <c r="AJ2067" i="9"/>
  <c r="AJ2068" i="9"/>
  <c r="AJ2069" i="9"/>
  <c r="AJ2070" i="9"/>
  <c r="AJ2071" i="9"/>
  <c r="AJ2072" i="9"/>
  <c r="AJ2073" i="9"/>
  <c r="AJ2074" i="9"/>
  <c r="AJ2075" i="9"/>
  <c r="AJ2076" i="9"/>
  <c r="AJ2077" i="9"/>
  <c r="AJ2078" i="9"/>
  <c r="AJ2079" i="9"/>
  <c r="AJ2080" i="9"/>
  <c r="AJ2081" i="9"/>
  <c r="AJ2082" i="9"/>
  <c r="AJ2083" i="9"/>
  <c r="AJ2084" i="9"/>
  <c r="AJ2085" i="9"/>
  <c r="AJ2086" i="9"/>
  <c r="AJ2087" i="9"/>
  <c r="AJ2088" i="9"/>
  <c r="AJ2089" i="9"/>
  <c r="AJ2090" i="9"/>
  <c r="AJ2091" i="9"/>
  <c r="AJ2092" i="9"/>
  <c r="AJ2093" i="9"/>
  <c r="AJ2094" i="9"/>
  <c r="AJ2095" i="9"/>
  <c r="AJ2096" i="9"/>
  <c r="AJ2097" i="9"/>
  <c r="AJ2098" i="9"/>
  <c r="AJ2099" i="9"/>
  <c r="AJ2100" i="9"/>
  <c r="AJ2101" i="9"/>
  <c r="AJ2102" i="9"/>
  <c r="AJ2103" i="9"/>
  <c r="AJ2104" i="9"/>
  <c r="AJ2105" i="9"/>
  <c r="AJ2106" i="9"/>
  <c r="AJ2107" i="9"/>
  <c r="AJ2108" i="9"/>
  <c r="AJ2109" i="9"/>
  <c r="AJ2110" i="9"/>
  <c r="AJ2111" i="9"/>
  <c r="AJ2112" i="9"/>
  <c r="AJ2113" i="9"/>
  <c r="AJ2114" i="9"/>
  <c r="AJ2115" i="9"/>
  <c r="AJ2116" i="9"/>
  <c r="AJ2117" i="9"/>
  <c r="AJ2118" i="9"/>
  <c r="AJ2119" i="9"/>
  <c r="AJ2120" i="9"/>
  <c r="AJ2121" i="9"/>
  <c r="AJ2122" i="9"/>
  <c r="AJ2123" i="9"/>
  <c r="AJ2124" i="9"/>
  <c r="AJ2125" i="9"/>
  <c r="AJ2126" i="9"/>
  <c r="AJ2127" i="9"/>
  <c r="AJ2128" i="9"/>
  <c r="AJ2129" i="9"/>
  <c r="AJ2130" i="9"/>
  <c r="AJ2131" i="9"/>
  <c r="AJ2132" i="9"/>
  <c r="AJ2133" i="9"/>
  <c r="AJ2134" i="9"/>
  <c r="AJ2135" i="9"/>
  <c r="AJ2136" i="9"/>
  <c r="AJ2137" i="9"/>
  <c r="AJ2138" i="9"/>
  <c r="AJ2139" i="9"/>
  <c r="AJ2140" i="9"/>
  <c r="AJ2141" i="9"/>
  <c r="AJ2142" i="9"/>
  <c r="AJ2143" i="9"/>
  <c r="AJ2144" i="9"/>
  <c r="AJ2145" i="9"/>
  <c r="AJ2146" i="9"/>
  <c r="AJ2147" i="9"/>
  <c r="AJ2148" i="9"/>
  <c r="AJ2149" i="9"/>
  <c r="AJ2150" i="9"/>
  <c r="AJ2151" i="9"/>
  <c r="AJ2152" i="9"/>
  <c r="AJ2153" i="9"/>
  <c r="AJ2154" i="9"/>
  <c r="AJ2155" i="9"/>
  <c r="AJ2156" i="9"/>
  <c r="AJ2157" i="9"/>
  <c r="AJ2158" i="9"/>
  <c r="AJ2159" i="9"/>
  <c r="AJ2160" i="9"/>
  <c r="AJ2161" i="9"/>
  <c r="AJ2162" i="9"/>
  <c r="AJ2163" i="9"/>
  <c r="AJ2164" i="9"/>
  <c r="AJ2165" i="9"/>
  <c r="AJ2166" i="9"/>
  <c r="AJ2167" i="9"/>
  <c r="AJ2168" i="9"/>
  <c r="AJ2169" i="9"/>
  <c r="AJ2170" i="9"/>
  <c r="AJ2171" i="9"/>
  <c r="AJ2172" i="9"/>
  <c r="AJ2173" i="9"/>
  <c r="AJ2174" i="9"/>
  <c r="AJ2175" i="9"/>
  <c r="AJ2176" i="9"/>
  <c r="AJ2177" i="9"/>
  <c r="AJ2178" i="9"/>
  <c r="AJ2179" i="9"/>
  <c r="AJ2180" i="9"/>
  <c r="AJ2181" i="9"/>
  <c r="AJ2182" i="9"/>
  <c r="AJ2183" i="9"/>
  <c r="AJ2184" i="9"/>
  <c r="AJ2185" i="9"/>
  <c r="AJ2186" i="9"/>
  <c r="AJ2187" i="9"/>
  <c r="AJ2188" i="9"/>
  <c r="AJ2189" i="9"/>
  <c r="AJ2190" i="9"/>
  <c r="AJ2191" i="9"/>
  <c r="AJ2192" i="9"/>
  <c r="AJ2193" i="9"/>
  <c r="AJ2194" i="9"/>
  <c r="AJ2195" i="9"/>
  <c r="AJ2196" i="9"/>
  <c r="AJ2197" i="9"/>
  <c r="AJ2198" i="9"/>
  <c r="AJ2199" i="9"/>
  <c r="AJ2200" i="9"/>
  <c r="AJ2201" i="9"/>
  <c r="AJ2202" i="9"/>
  <c r="AJ2203" i="9"/>
  <c r="AJ2204" i="9"/>
  <c r="AJ2205" i="9"/>
  <c r="AJ2206" i="9"/>
  <c r="AJ2207" i="9"/>
  <c r="AJ2208" i="9"/>
  <c r="AJ2209" i="9"/>
  <c r="AJ2210" i="9"/>
  <c r="AJ2211" i="9"/>
  <c r="AJ2212" i="9"/>
  <c r="AJ2213" i="9"/>
  <c r="AJ2214" i="9"/>
  <c r="AJ2215" i="9"/>
  <c r="AJ2216" i="9"/>
  <c r="AJ2217" i="9"/>
  <c r="AJ2218" i="9"/>
  <c r="AJ2219" i="9"/>
  <c r="AJ4434" i="9"/>
  <c r="AJ4435" i="9"/>
  <c r="AJ4436" i="9"/>
  <c r="AJ4437" i="9"/>
  <c r="AJ4438" i="9"/>
  <c r="AJ4439" i="9"/>
  <c r="AJ4440" i="9"/>
  <c r="AJ4441" i="9"/>
  <c r="AJ4442" i="9"/>
  <c r="AJ4443" i="9"/>
  <c r="AJ4444" i="9"/>
  <c r="AJ4445" i="9"/>
  <c r="AJ4446" i="9"/>
  <c r="AJ4447" i="9"/>
  <c r="AJ4448" i="9"/>
  <c r="AJ4449" i="9"/>
  <c r="AJ4450" i="9"/>
  <c r="AJ4451" i="9"/>
  <c r="AJ4452" i="9"/>
  <c r="AJ4453" i="9"/>
  <c r="AJ4454" i="9"/>
  <c r="AJ4455" i="9"/>
  <c r="AJ4456" i="9"/>
  <c r="AJ4457" i="9"/>
  <c r="AJ4458" i="9"/>
  <c r="AJ4459" i="9"/>
  <c r="AJ4460" i="9"/>
  <c r="AJ4461" i="9"/>
  <c r="AJ4462" i="9"/>
  <c r="AJ4463" i="9"/>
  <c r="AJ4464" i="9"/>
  <c r="AJ4465" i="9"/>
  <c r="AJ4731" i="9"/>
  <c r="AJ4732" i="9"/>
  <c r="AJ4733" i="9"/>
  <c r="AJ4466" i="9"/>
  <c r="AJ2220" i="9"/>
  <c r="AJ2221" i="9"/>
  <c r="AJ2222" i="9"/>
  <c r="AJ2223" i="9"/>
  <c r="AJ2224" i="9"/>
  <c r="AJ2225" i="9"/>
  <c r="AJ2226" i="9"/>
  <c r="AJ2227" i="9"/>
  <c r="AJ2228" i="9"/>
  <c r="AJ2229" i="9"/>
  <c r="AJ2230" i="9"/>
  <c r="AJ2231" i="9"/>
  <c r="AJ2232" i="9"/>
  <c r="AJ2233" i="9"/>
  <c r="AJ2234" i="9"/>
  <c r="AJ2235" i="9"/>
  <c r="AJ2236" i="9"/>
  <c r="AJ2237" i="9"/>
  <c r="AJ2238" i="9"/>
  <c r="AJ2239" i="9"/>
  <c r="AJ2240" i="9"/>
  <c r="AJ2241" i="9"/>
  <c r="AJ2242" i="9"/>
  <c r="AJ2243" i="9"/>
  <c r="AJ2244" i="9"/>
  <c r="AJ2245" i="9"/>
  <c r="AJ2246" i="9"/>
  <c r="AJ2247" i="9"/>
  <c r="AJ2248" i="9"/>
  <c r="AJ2249" i="9"/>
  <c r="AJ2250" i="9"/>
  <c r="AJ2251" i="9"/>
  <c r="AJ2252" i="9"/>
  <c r="AJ2253" i="9"/>
  <c r="AJ2254" i="9"/>
  <c r="AJ2255" i="9"/>
  <c r="AJ2256" i="9"/>
  <c r="AJ2257" i="9"/>
  <c r="AJ2258" i="9"/>
  <c r="AJ2259" i="9"/>
  <c r="AJ2260" i="9"/>
  <c r="AJ2261" i="9"/>
  <c r="AJ2262" i="9"/>
  <c r="AJ2263" i="9"/>
  <c r="AJ2264" i="9"/>
  <c r="AJ2265" i="9"/>
  <c r="AJ2266" i="9"/>
  <c r="AJ2267" i="9"/>
  <c r="AJ2268" i="9"/>
  <c r="AJ2269" i="9"/>
  <c r="AJ2270" i="9"/>
  <c r="AJ2271" i="9"/>
  <c r="AJ2272" i="9"/>
  <c r="AJ2273" i="9"/>
  <c r="AJ2274" i="9"/>
  <c r="AJ2275" i="9"/>
  <c r="AJ2276" i="9"/>
  <c r="AJ2277" i="9"/>
  <c r="AJ2278" i="9"/>
  <c r="AJ2279" i="9"/>
  <c r="AJ2280" i="9"/>
  <c r="AJ2281" i="9"/>
  <c r="AJ2282" i="9"/>
  <c r="AJ2283" i="9"/>
  <c r="AJ2284" i="9"/>
  <c r="AJ2285" i="9"/>
  <c r="AJ2286" i="9"/>
  <c r="AJ2287" i="9"/>
  <c r="AJ2288" i="9"/>
  <c r="AJ2289" i="9"/>
  <c r="AJ2290" i="9"/>
  <c r="AJ2291" i="9"/>
  <c r="AJ2292" i="9"/>
  <c r="AJ2293" i="9"/>
  <c r="AJ2294" i="9"/>
  <c r="AJ2295" i="9"/>
  <c r="AJ2296" i="9"/>
  <c r="AJ2297" i="9"/>
  <c r="AJ2298" i="9"/>
  <c r="AJ2299" i="9"/>
  <c r="AJ2300" i="9"/>
  <c r="AJ2301" i="9"/>
  <c r="AJ2302" i="9"/>
  <c r="AJ2303" i="9"/>
  <c r="AJ2304" i="9"/>
  <c r="AJ2305" i="9"/>
  <c r="AJ2306" i="9"/>
  <c r="AJ2307" i="9"/>
  <c r="AJ2308" i="9"/>
  <c r="AJ2309" i="9"/>
  <c r="AJ2310" i="9"/>
  <c r="AJ2311" i="9"/>
  <c r="AJ2312" i="9"/>
  <c r="AJ2313" i="9"/>
  <c r="AJ2314" i="9"/>
  <c r="AJ2315" i="9"/>
  <c r="AJ2316" i="9"/>
  <c r="AJ2317" i="9"/>
  <c r="AJ2318" i="9"/>
  <c r="AJ2319" i="9"/>
  <c r="AJ2320" i="9"/>
  <c r="AJ2321" i="9"/>
  <c r="AJ2322" i="9"/>
  <c r="AJ2323" i="9"/>
  <c r="AJ2324" i="9"/>
  <c r="AJ2325" i="9"/>
  <c r="AJ2326" i="9"/>
  <c r="AJ2327" i="9"/>
  <c r="AJ4467" i="9"/>
  <c r="AJ4468" i="9"/>
  <c r="AJ4469" i="9"/>
  <c r="AJ4470" i="9"/>
  <c r="AJ4471" i="9"/>
  <c r="AJ4472" i="9"/>
  <c r="AJ4473" i="9"/>
  <c r="AJ4474" i="9"/>
  <c r="AJ4475" i="9"/>
  <c r="AJ4476" i="9"/>
  <c r="AJ4477" i="9"/>
  <c r="AJ4478" i="9"/>
  <c r="AJ4479" i="9"/>
  <c r="AJ4480" i="9"/>
  <c r="AJ4481" i="9"/>
  <c r="AJ4482" i="9"/>
  <c r="AJ4483" i="9"/>
  <c r="AJ4484" i="9"/>
  <c r="AJ4485" i="9"/>
  <c r="AJ4486" i="9"/>
  <c r="AJ4487" i="9"/>
  <c r="AJ4488" i="9"/>
  <c r="AJ4489" i="9"/>
  <c r="AJ4490" i="9"/>
  <c r="AJ4491" i="9"/>
  <c r="AJ4492" i="9"/>
  <c r="AJ4493" i="9"/>
  <c r="AJ4494" i="9"/>
  <c r="AJ4495" i="9"/>
  <c r="AJ4496" i="9"/>
  <c r="AJ4497" i="9"/>
  <c r="AJ4498" i="9"/>
  <c r="AJ4499" i="9"/>
  <c r="AJ4500" i="9"/>
  <c r="AJ4501" i="9"/>
  <c r="AJ4502" i="9"/>
  <c r="AJ4503" i="9"/>
  <c r="AJ4504" i="9"/>
  <c r="AJ4505" i="9"/>
  <c r="AJ4506" i="9"/>
  <c r="AJ4507" i="9"/>
  <c r="AJ4508" i="9"/>
  <c r="AJ4509" i="9"/>
  <c r="AJ4510" i="9"/>
  <c r="AJ4511" i="9"/>
  <c r="AJ4512" i="9"/>
  <c r="AJ4513" i="9"/>
  <c r="AJ4514" i="9"/>
  <c r="AJ4515" i="9"/>
  <c r="AJ4516" i="9"/>
  <c r="AJ4517" i="9"/>
  <c r="AJ4518" i="9"/>
  <c r="AJ4519" i="9"/>
  <c r="AJ4520" i="9"/>
  <c r="AJ4521" i="9"/>
  <c r="AJ4522" i="9"/>
  <c r="AJ4523" i="9"/>
  <c r="AJ4524" i="9"/>
  <c r="AJ4525" i="9"/>
  <c r="AJ4526" i="9"/>
  <c r="AJ4527" i="9"/>
  <c r="AJ3833" i="9"/>
  <c r="AJ3834" i="9"/>
  <c r="AJ3835" i="9"/>
  <c r="AJ3836" i="9"/>
  <c r="AJ3837" i="9"/>
  <c r="AJ3838" i="9"/>
  <c r="AJ3839" i="9"/>
  <c r="AJ3840" i="9"/>
  <c r="AJ3841" i="9"/>
  <c r="AJ3842" i="9"/>
  <c r="AJ3843" i="9"/>
  <c r="AJ3844" i="9"/>
  <c r="AJ3845" i="9"/>
  <c r="AJ4643" i="9"/>
  <c r="AJ4644" i="9"/>
  <c r="AJ4645" i="9"/>
  <c r="AJ4646" i="9"/>
  <c r="AJ4647" i="9"/>
  <c r="AJ4648" i="9"/>
  <c r="AJ4649" i="9"/>
  <c r="AJ4650" i="9"/>
  <c r="AJ2328" i="9"/>
  <c r="AJ2329" i="9"/>
  <c r="AJ2330" i="9"/>
  <c r="AJ2331" i="9"/>
  <c r="AJ2332" i="9"/>
  <c r="AJ2333" i="9"/>
  <c r="AJ2334" i="9"/>
  <c r="AJ2335" i="9"/>
  <c r="AJ2336" i="9"/>
  <c r="AJ2337" i="9"/>
  <c r="AJ2338" i="9"/>
  <c r="AJ2339" i="9"/>
  <c r="AJ2340" i="9"/>
  <c r="AJ2341" i="9"/>
  <c r="AJ2342" i="9"/>
  <c r="AJ2343" i="9"/>
  <c r="AJ2344" i="9"/>
  <c r="AJ2345" i="9"/>
  <c r="AJ2346" i="9"/>
  <c r="AJ2347" i="9"/>
  <c r="AJ2348" i="9"/>
  <c r="AJ2349" i="9"/>
  <c r="AJ2350" i="9"/>
  <c r="AJ2351" i="9"/>
  <c r="AJ2352" i="9"/>
  <c r="AJ2353" i="9"/>
  <c r="AJ2354" i="9"/>
  <c r="AJ2355" i="9"/>
  <c r="AJ2356" i="9"/>
  <c r="AJ2357" i="9"/>
  <c r="AJ2358" i="9"/>
  <c r="AJ2359" i="9"/>
  <c r="AJ2360" i="9"/>
  <c r="AJ2361" i="9"/>
  <c r="AJ2362" i="9"/>
  <c r="AJ2363" i="9"/>
  <c r="AJ2364" i="9"/>
  <c r="AJ2365" i="9"/>
  <c r="AJ2366" i="9"/>
  <c r="AJ2367" i="9"/>
  <c r="AJ2368" i="9"/>
  <c r="AJ2369" i="9"/>
  <c r="AJ2370" i="9"/>
  <c r="AJ2371" i="9"/>
  <c r="AJ2372" i="9"/>
  <c r="AJ2373" i="9"/>
  <c r="AJ2374" i="9"/>
  <c r="AJ2375" i="9"/>
  <c r="AJ2376" i="9"/>
  <c r="AJ2377" i="9"/>
  <c r="AJ2378" i="9"/>
  <c r="AJ2379" i="9"/>
  <c r="AJ2380" i="9"/>
  <c r="AJ2381" i="9"/>
  <c r="AJ2382" i="9"/>
  <c r="AJ2383" i="9"/>
  <c r="AJ2384" i="9"/>
  <c r="AJ2385" i="9"/>
  <c r="AJ2386" i="9"/>
  <c r="AJ2387" i="9"/>
  <c r="AJ2388" i="9"/>
  <c r="AJ2389" i="9"/>
  <c r="AJ2390" i="9"/>
  <c r="AJ2391" i="9"/>
  <c r="AJ2392" i="9"/>
  <c r="AJ2393" i="9"/>
  <c r="AJ2394" i="9"/>
  <c r="AJ2395" i="9"/>
  <c r="AJ2396" i="9"/>
  <c r="AJ2397" i="9"/>
  <c r="AJ2398" i="9"/>
  <c r="AJ2399" i="9"/>
  <c r="AJ2400" i="9"/>
  <c r="AJ2401" i="9"/>
  <c r="AJ2402" i="9"/>
  <c r="AJ2403" i="9"/>
  <c r="AJ2404" i="9"/>
  <c r="AJ2405" i="9"/>
  <c r="AJ2406" i="9"/>
  <c r="AJ2407" i="9"/>
  <c r="AJ2408" i="9"/>
  <c r="AJ2409" i="9"/>
  <c r="AJ2410" i="9"/>
  <c r="AJ2411" i="9"/>
  <c r="AJ2412" i="9"/>
  <c r="AJ2413" i="9"/>
  <c r="AJ2414" i="9"/>
  <c r="AJ2415" i="9"/>
  <c r="AJ2416" i="9"/>
  <c r="AJ2417" i="9"/>
  <c r="AJ2418" i="9"/>
  <c r="AJ2419" i="9"/>
  <c r="AJ2420" i="9"/>
  <c r="AJ2421" i="9"/>
  <c r="AJ2422" i="9"/>
  <c r="AJ2423" i="9"/>
  <c r="AJ2424" i="9"/>
  <c r="AJ2425" i="9"/>
  <c r="AJ2426" i="9"/>
  <c r="AJ2427" i="9"/>
  <c r="AJ2428" i="9"/>
  <c r="AJ2429" i="9"/>
  <c r="AJ2430" i="9"/>
  <c r="AJ2431" i="9"/>
  <c r="AJ2432" i="9"/>
  <c r="AJ2433" i="9"/>
  <c r="AJ2434" i="9"/>
  <c r="AJ2435" i="9"/>
  <c r="AJ2436" i="9"/>
  <c r="AJ2437" i="9"/>
  <c r="AJ2438" i="9"/>
  <c r="AJ2439" i="9"/>
  <c r="AJ2440" i="9"/>
  <c r="AJ2441" i="9"/>
  <c r="AJ2442" i="9"/>
  <c r="AJ2443" i="9"/>
  <c r="AJ2444" i="9"/>
  <c r="AJ2445" i="9"/>
  <c r="AJ2446" i="9"/>
  <c r="AJ2447" i="9"/>
  <c r="AJ2448" i="9"/>
  <c r="AJ2449" i="9"/>
  <c r="AJ2450" i="9"/>
  <c r="AJ2451" i="9"/>
  <c r="AJ2452" i="9"/>
  <c r="AJ2453" i="9"/>
  <c r="AJ2454" i="9"/>
  <c r="AJ2455" i="9"/>
  <c r="AJ2456" i="9"/>
  <c r="AJ2457" i="9"/>
  <c r="AJ2458" i="9"/>
  <c r="AJ2459" i="9"/>
  <c r="AJ2460" i="9"/>
  <c r="AJ2461" i="9"/>
  <c r="AJ2462" i="9"/>
  <c r="AJ2463" i="9"/>
  <c r="AJ2464" i="9"/>
  <c r="AJ2465" i="9"/>
  <c r="AJ2466" i="9"/>
  <c r="AJ2467" i="9"/>
  <c r="AJ2468" i="9"/>
  <c r="AJ2469" i="9"/>
  <c r="AJ2470" i="9"/>
  <c r="AJ2471" i="9"/>
  <c r="AJ2472" i="9"/>
  <c r="AJ2473" i="9"/>
  <c r="AJ2474" i="9"/>
  <c r="AJ2475" i="9"/>
  <c r="AJ2476" i="9"/>
  <c r="AJ2477" i="9"/>
  <c r="AJ2478" i="9"/>
  <c r="AJ2479" i="9"/>
  <c r="AJ2480" i="9"/>
  <c r="AJ2481" i="9"/>
  <c r="AJ2482" i="9"/>
  <c r="AJ2483" i="9"/>
  <c r="AJ2484" i="9"/>
  <c r="AJ2485" i="9"/>
  <c r="AJ2486" i="9"/>
  <c r="AJ2487" i="9"/>
  <c r="AJ2488" i="9"/>
  <c r="AJ2489" i="9"/>
  <c r="AJ2490" i="9"/>
  <c r="AJ2491" i="9"/>
  <c r="AJ2492" i="9"/>
  <c r="AJ2493" i="9"/>
  <c r="AJ2494" i="9"/>
  <c r="AJ2495" i="9"/>
  <c r="AJ2496" i="9"/>
  <c r="AJ2497" i="9"/>
  <c r="AJ2498" i="9"/>
  <c r="AJ2499" i="9"/>
  <c r="AJ2500" i="9"/>
  <c r="AJ2501" i="9"/>
  <c r="AJ2502" i="9"/>
  <c r="AJ2503" i="9"/>
  <c r="AJ2504" i="9"/>
  <c r="AJ2505" i="9"/>
  <c r="AJ2506" i="9"/>
  <c r="AJ2507" i="9"/>
  <c r="AJ2508" i="9"/>
  <c r="AJ2509" i="9"/>
  <c r="AJ2510" i="9"/>
  <c r="AJ2511" i="9"/>
  <c r="AJ2512" i="9"/>
  <c r="AJ2513" i="9"/>
  <c r="AJ2514" i="9"/>
  <c r="AJ2515" i="9"/>
  <c r="AJ2516" i="9"/>
  <c r="AJ2517" i="9"/>
  <c r="AJ2518" i="9"/>
  <c r="AJ2519" i="9"/>
  <c r="AJ2520" i="9"/>
  <c r="AJ2521" i="9"/>
  <c r="AJ2522" i="9"/>
  <c r="AJ2523" i="9"/>
  <c r="AJ2524" i="9"/>
  <c r="AJ2525" i="9"/>
  <c r="AJ2526" i="9"/>
  <c r="AJ2527" i="9"/>
  <c r="AJ2528" i="9"/>
  <c r="AJ2529" i="9"/>
  <c r="AJ2530" i="9"/>
  <c r="AJ2531" i="9"/>
  <c r="AJ2532" i="9"/>
  <c r="AJ2533" i="9"/>
  <c r="AJ2534" i="9"/>
  <c r="AJ2535" i="9"/>
  <c r="AJ2536" i="9"/>
  <c r="AJ2537" i="9"/>
  <c r="AJ2538" i="9"/>
  <c r="AJ2539" i="9"/>
  <c r="AJ2540" i="9"/>
  <c r="AJ2541" i="9"/>
  <c r="AJ2542" i="9"/>
  <c r="AJ2543" i="9"/>
  <c r="AJ2544" i="9"/>
  <c r="AJ2545" i="9"/>
  <c r="AJ2546" i="9"/>
  <c r="AJ2547" i="9"/>
  <c r="AJ2548" i="9"/>
  <c r="AJ2549" i="9"/>
  <c r="AJ2550" i="9"/>
  <c r="AJ2551" i="9"/>
  <c r="AJ2552" i="9"/>
  <c r="AJ2553" i="9"/>
  <c r="AJ2554" i="9"/>
  <c r="AJ2555" i="9"/>
  <c r="AJ2556" i="9"/>
  <c r="AJ2557" i="9"/>
  <c r="AJ2558" i="9"/>
  <c r="AJ2559" i="9"/>
  <c r="AJ2560" i="9"/>
  <c r="AJ2561" i="9"/>
  <c r="AJ2562" i="9"/>
  <c r="AJ2563" i="9"/>
  <c r="AJ2564" i="9"/>
  <c r="AJ2565" i="9"/>
  <c r="AJ2566" i="9"/>
  <c r="AJ2567" i="9"/>
  <c r="AJ2568" i="9"/>
  <c r="AJ2569" i="9"/>
  <c r="AJ2570" i="9"/>
  <c r="AJ2571" i="9"/>
  <c r="AJ2572" i="9"/>
  <c r="AJ2573" i="9"/>
  <c r="AJ2574" i="9"/>
  <c r="AJ2575" i="9"/>
  <c r="AJ2576" i="9"/>
  <c r="AJ2577" i="9"/>
  <c r="AJ2578" i="9"/>
  <c r="AJ2579" i="9"/>
  <c r="AJ2580" i="9"/>
  <c r="AJ2581" i="9"/>
  <c r="AJ2582" i="9"/>
  <c r="AJ2583" i="9"/>
  <c r="AJ2584" i="9"/>
  <c r="AJ2585" i="9"/>
  <c r="AJ2586" i="9"/>
  <c r="AJ2587" i="9"/>
  <c r="AJ2588" i="9"/>
  <c r="AJ2589" i="9"/>
  <c r="AJ2590" i="9"/>
  <c r="AJ2591" i="9"/>
  <c r="AJ2592" i="9"/>
  <c r="AJ2593" i="9"/>
  <c r="AJ2594" i="9"/>
  <c r="AJ2595" i="9"/>
  <c r="AJ2596" i="9"/>
  <c r="AJ2597" i="9"/>
  <c r="AJ2598" i="9"/>
  <c r="AJ2599" i="9"/>
  <c r="AJ2600" i="9"/>
  <c r="AJ2601" i="9"/>
  <c r="AJ2602" i="9"/>
  <c r="AJ2603" i="9"/>
  <c r="AJ2604" i="9"/>
  <c r="AJ2605" i="9"/>
  <c r="AJ2606" i="9"/>
  <c r="AJ2607" i="9"/>
  <c r="AJ2608" i="9"/>
  <c r="AJ2609" i="9"/>
  <c r="AJ2610" i="9"/>
  <c r="AJ2611" i="9"/>
  <c r="AJ2612" i="9"/>
  <c r="AJ2613" i="9"/>
  <c r="AJ2614" i="9"/>
  <c r="AJ2615" i="9"/>
  <c r="AJ2616" i="9"/>
  <c r="AJ2617" i="9"/>
  <c r="AJ2618" i="9"/>
  <c r="AJ2619" i="9"/>
  <c r="AJ2620" i="9"/>
  <c r="AJ2621" i="9"/>
  <c r="AJ2622" i="9"/>
  <c r="AJ2623" i="9"/>
  <c r="AJ2624" i="9"/>
  <c r="AJ2625" i="9"/>
  <c r="AJ2626" i="9"/>
  <c r="AJ2627" i="9"/>
  <c r="AJ2628" i="9"/>
  <c r="AJ2629" i="9"/>
  <c r="AJ2630" i="9"/>
  <c r="AJ2631" i="9"/>
  <c r="AJ2632" i="9"/>
  <c r="AJ2633" i="9"/>
  <c r="AJ2634" i="9"/>
  <c r="AJ2635" i="9"/>
  <c r="AJ2636" i="9"/>
  <c r="AJ2637" i="9"/>
  <c r="AJ2638" i="9"/>
  <c r="AJ2639" i="9"/>
  <c r="AJ2640" i="9"/>
  <c r="AJ2641" i="9"/>
  <c r="AJ2642" i="9"/>
  <c r="AJ2643" i="9"/>
  <c r="AJ2644" i="9"/>
  <c r="AJ2645" i="9"/>
  <c r="AJ2646" i="9"/>
  <c r="AJ2647" i="9"/>
  <c r="AJ2648" i="9"/>
  <c r="AJ2649" i="9"/>
  <c r="AJ2650" i="9"/>
  <c r="AJ2651" i="9"/>
  <c r="AJ2652" i="9"/>
  <c r="AJ2653" i="9"/>
  <c r="AJ2654" i="9"/>
  <c r="AJ2655" i="9"/>
  <c r="AJ2656" i="9"/>
  <c r="AJ2657" i="9"/>
  <c r="AJ2658" i="9"/>
  <c r="AJ2659" i="9"/>
  <c r="AJ2660" i="9"/>
  <c r="AJ2661" i="9"/>
  <c r="AJ2662" i="9"/>
  <c r="AJ2663" i="9"/>
  <c r="AJ2664" i="9"/>
  <c r="AJ2665" i="9"/>
  <c r="AJ2666" i="9"/>
  <c r="AJ2667" i="9"/>
  <c r="AJ2668" i="9"/>
  <c r="AJ2669" i="9"/>
  <c r="AJ2670" i="9"/>
  <c r="AJ2671" i="9"/>
  <c r="AJ2672" i="9"/>
  <c r="AJ2673" i="9"/>
  <c r="AJ4651" i="9"/>
  <c r="AJ4652" i="9"/>
  <c r="AJ4653" i="9"/>
  <c r="AJ4654" i="9"/>
  <c r="AJ4528" i="9"/>
  <c r="AJ3846" i="9"/>
  <c r="AJ3847" i="9"/>
  <c r="AJ3848" i="9"/>
  <c r="AJ3849" i="9"/>
  <c r="AJ3850" i="9"/>
  <c r="AJ3851" i="9"/>
  <c r="AJ3852" i="9"/>
  <c r="AJ3853" i="9"/>
  <c r="AJ3854" i="9"/>
  <c r="AJ3855" i="9"/>
  <c r="AJ3856" i="9"/>
  <c r="AJ3857" i="9"/>
  <c r="AJ3858" i="9"/>
  <c r="AJ3859" i="9"/>
  <c r="AJ3860" i="9"/>
  <c r="AJ3861" i="9"/>
  <c r="AJ3862" i="9"/>
  <c r="AJ3863" i="9"/>
  <c r="AJ3864" i="9"/>
  <c r="AJ3865" i="9"/>
  <c r="AJ3866" i="9"/>
  <c r="AJ4655" i="9"/>
  <c r="AJ4656" i="9"/>
  <c r="AJ4657" i="9"/>
  <c r="AJ3867" i="9"/>
  <c r="AJ3868" i="9"/>
  <c r="AJ3869" i="9"/>
  <c r="AJ3870" i="9"/>
  <c r="AJ3871" i="9"/>
  <c r="AJ3872" i="9"/>
  <c r="AJ3873" i="9"/>
  <c r="AJ3874" i="9"/>
  <c r="AJ3875" i="9"/>
  <c r="AJ3876" i="9"/>
  <c r="AJ3877" i="9"/>
  <c r="AJ3878" i="9"/>
  <c r="AJ3879" i="9"/>
  <c r="AJ3880" i="9"/>
  <c r="AJ3881" i="9"/>
  <c r="AJ3882" i="9"/>
  <c r="AJ3883" i="9"/>
  <c r="AJ3884" i="9"/>
  <c r="AJ3885" i="9"/>
  <c r="AJ3886" i="9"/>
  <c r="AJ3887" i="9"/>
  <c r="AJ3888" i="9"/>
  <c r="AJ3889" i="9"/>
  <c r="AJ3890" i="9"/>
  <c r="AJ3891" i="9"/>
  <c r="AJ3892" i="9"/>
  <c r="AJ3893" i="9"/>
  <c r="AJ3894" i="9"/>
  <c r="AJ3895" i="9"/>
  <c r="AJ3896" i="9"/>
  <c r="AJ3897" i="9"/>
  <c r="AJ3898" i="9"/>
  <c r="AJ3899" i="9"/>
  <c r="AJ3900" i="9"/>
  <c r="AJ3901" i="9"/>
  <c r="AJ3902" i="9"/>
  <c r="AJ3903" i="9"/>
  <c r="AJ3904" i="9"/>
  <c r="AJ3905" i="9"/>
  <c r="AJ3906" i="9"/>
  <c r="AJ3907" i="9"/>
  <c r="AJ3908" i="9"/>
  <c r="AJ3909" i="9"/>
  <c r="AJ3910" i="9"/>
  <c r="AJ3911" i="9"/>
  <c r="AJ3912" i="9"/>
  <c r="AJ3913" i="9"/>
  <c r="AJ3914" i="9"/>
  <c r="AJ3915" i="9"/>
  <c r="AJ3916" i="9"/>
  <c r="AJ3917" i="9"/>
  <c r="AJ3918" i="9"/>
  <c r="AJ3919" i="9"/>
  <c r="AJ4529" i="9"/>
  <c r="AJ4530" i="9"/>
  <c r="AJ4531" i="9"/>
  <c r="AJ4532" i="9"/>
  <c r="AJ4533" i="9"/>
  <c r="AJ4534" i="9"/>
  <c r="AJ4535" i="9"/>
  <c r="AJ4536" i="9"/>
  <c r="AJ4537" i="9"/>
  <c r="AJ4538" i="9"/>
  <c r="AJ4539" i="9"/>
  <c r="AJ4540" i="9"/>
  <c r="AJ4541" i="9"/>
  <c r="AJ2674" i="9"/>
  <c r="AJ2675" i="9"/>
  <c r="AJ2676" i="9"/>
  <c r="AJ2677" i="9"/>
  <c r="AJ2678" i="9"/>
  <c r="AJ2679" i="9"/>
  <c r="AJ2680" i="9"/>
  <c r="AJ2681" i="9"/>
  <c r="AJ2682" i="9"/>
  <c r="AJ2683" i="9"/>
  <c r="AJ2684" i="9"/>
  <c r="AJ2685" i="9"/>
  <c r="AJ2686" i="9"/>
  <c r="AJ2687" i="9"/>
  <c r="AJ2688" i="9"/>
  <c r="AJ2689" i="9"/>
  <c r="AJ2690" i="9"/>
  <c r="AJ2691" i="9"/>
  <c r="AJ2692" i="9"/>
  <c r="AJ2693" i="9"/>
  <c r="AJ2694" i="9"/>
  <c r="AJ2695" i="9"/>
  <c r="AJ2696" i="9"/>
  <c r="AJ2697" i="9"/>
  <c r="AJ2698" i="9"/>
  <c r="AJ2699" i="9"/>
  <c r="AJ2700" i="9"/>
  <c r="AJ2701" i="9"/>
  <c r="AJ2702" i="9"/>
  <c r="AJ2703" i="9"/>
  <c r="AJ2704" i="9"/>
  <c r="AJ2705" i="9"/>
  <c r="AJ2706" i="9"/>
  <c r="AJ2707" i="9"/>
  <c r="AJ2708" i="9"/>
  <c r="AJ2709" i="9"/>
  <c r="AJ2710" i="9"/>
  <c r="AJ2711" i="9"/>
  <c r="AJ2712" i="9"/>
  <c r="AJ2713" i="9"/>
  <c r="AJ2714" i="9"/>
  <c r="AJ2715" i="9"/>
  <c r="AJ2716" i="9"/>
  <c r="AJ2717" i="9"/>
  <c r="AJ2718" i="9"/>
  <c r="AJ2719" i="9"/>
  <c r="AJ2720" i="9"/>
  <c r="AJ2721" i="9"/>
  <c r="AJ2722" i="9"/>
  <c r="AJ2723" i="9"/>
  <c r="AJ2724" i="9"/>
  <c r="AJ2725" i="9"/>
  <c r="AJ2726" i="9"/>
  <c r="AJ2727" i="9"/>
  <c r="AJ2728" i="9"/>
  <c r="AJ2729" i="9"/>
  <c r="AJ2730" i="9"/>
  <c r="AJ2731" i="9"/>
  <c r="AJ2732" i="9"/>
  <c r="AJ2733" i="9"/>
  <c r="AJ2734" i="9"/>
  <c r="AJ2735" i="9"/>
  <c r="AJ2736" i="9"/>
  <c r="AJ2737" i="9"/>
  <c r="AJ2738" i="9"/>
  <c r="AJ2739" i="9"/>
  <c r="AJ2740" i="9"/>
  <c r="AJ2741" i="9"/>
  <c r="AJ2742" i="9"/>
  <c r="AJ2743" i="9"/>
  <c r="AJ2744" i="9"/>
  <c r="AJ2745" i="9"/>
  <c r="AJ2746" i="9"/>
  <c r="AJ2747" i="9"/>
  <c r="AJ2748" i="9"/>
  <c r="AJ2749" i="9"/>
  <c r="AJ2750" i="9"/>
  <c r="AJ2751" i="9"/>
  <c r="AJ2752" i="9"/>
  <c r="AJ2753" i="9"/>
  <c r="AJ2754" i="9"/>
  <c r="AJ2755" i="9"/>
  <c r="AJ2756" i="9"/>
  <c r="AJ2757" i="9"/>
  <c r="AJ2758" i="9"/>
  <c r="AJ2759" i="9"/>
  <c r="AJ2760" i="9"/>
  <c r="AJ2761" i="9"/>
  <c r="AJ2762" i="9"/>
  <c r="AJ2763" i="9"/>
  <c r="AJ2764" i="9"/>
  <c r="AJ2765" i="9"/>
  <c r="AJ2766" i="9"/>
  <c r="AJ2767" i="9"/>
  <c r="AJ2768" i="9"/>
  <c r="AJ2769" i="9"/>
  <c r="AJ2770" i="9"/>
  <c r="AJ2771" i="9"/>
  <c r="AJ2772" i="9"/>
  <c r="AJ2773" i="9"/>
  <c r="AJ2774" i="9"/>
  <c r="AJ2775" i="9"/>
  <c r="AJ2776" i="9"/>
  <c r="AJ2777" i="9"/>
  <c r="AJ2778" i="9"/>
  <c r="AJ2779" i="9"/>
  <c r="AJ2780" i="9"/>
  <c r="AJ2781" i="9"/>
  <c r="AJ2782" i="9"/>
  <c r="AJ2783" i="9"/>
  <c r="AJ2784" i="9"/>
  <c r="AJ2785" i="9"/>
  <c r="AJ2786" i="9"/>
  <c r="AJ2787" i="9"/>
  <c r="AJ2788" i="9"/>
  <c r="AJ2789" i="9"/>
  <c r="AJ2790" i="9"/>
  <c r="AJ2791" i="9"/>
  <c r="AJ2792" i="9"/>
  <c r="AJ2793" i="9"/>
  <c r="AJ2794" i="9"/>
  <c r="AJ2795" i="9"/>
  <c r="AJ2796" i="9"/>
  <c r="AJ2797" i="9"/>
  <c r="AJ2798" i="9"/>
  <c r="AJ2799" i="9"/>
  <c r="AJ2800" i="9"/>
  <c r="AJ2801" i="9"/>
  <c r="AJ2802" i="9"/>
  <c r="AJ2803" i="9"/>
  <c r="AJ2804" i="9"/>
  <c r="AJ2805" i="9"/>
  <c r="AJ2806" i="9"/>
  <c r="AJ2807" i="9"/>
  <c r="AJ2808" i="9"/>
  <c r="AJ2809" i="9"/>
  <c r="AJ2810" i="9"/>
  <c r="AJ2811" i="9"/>
  <c r="AJ2812" i="9"/>
  <c r="AJ2813" i="9"/>
  <c r="AJ2814" i="9"/>
  <c r="AJ2815" i="9"/>
  <c r="AJ2816" i="9"/>
  <c r="AJ2817" i="9"/>
  <c r="AJ2818" i="9"/>
  <c r="AJ2819" i="9"/>
  <c r="AJ2820" i="9"/>
  <c r="AJ2821" i="9"/>
  <c r="AJ2822" i="9"/>
  <c r="AJ2823" i="9"/>
  <c r="AJ2824" i="9"/>
  <c r="AJ2825" i="9"/>
  <c r="AJ2826" i="9"/>
  <c r="AJ2827" i="9"/>
  <c r="AJ2828" i="9"/>
  <c r="AJ2829" i="9"/>
  <c r="AJ2830" i="9"/>
  <c r="AJ2831" i="9"/>
  <c r="AJ2832" i="9"/>
  <c r="AJ2833" i="9"/>
  <c r="AJ2834" i="9"/>
  <c r="AJ2835" i="9"/>
  <c r="AJ2836" i="9"/>
  <c r="AJ2837" i="9"/>
  <c r="AJ2838" i="9"/>
  <c r="AJ2839" i="9"/>
  <c r="AJ2840" i="9"/>
  <c r="AJ2841" i="9"/>
  <c r="AJ2842" i="9"/>
  <c r="AJ2843" i="9"/>
  <c r="AJ2844" i="9"/>
  <c r="AJ2845" i="9"/>
  <c r="AJ2846" i="9"/>
  <c r="AJ2847" i="9"/>
  <c r="AJ2848" i="9"/>
  <c r="AJ2849" i="9"/>
  <c r="AJ2850" i="9"/>
  <c r="AJ2851" i="9"/>
  <c r="AJ2852" i="9"/>
  <c r="AJ2853" i="9"/>
  <c r="AJ2854" i="9"/>
  <c r="AJ2855" i="9"/>
  <c r="AJ2856" i="9"/>
  <c r="AJ2857" i="9"/>
  <c r="AJ2858" i="9"/>
  <c r="AJ2859" i="9"/>
  <c r="AJ2860" i="9"/>
  <c r="AJ2861" i="9"/>
  <c r="AJ2862" i="9"/>
  <c r="AJ2863" i="9"/>
  <c r="AJ2864" i="9"/>
  <c r="AJ2865" i="9"/>
  <c r="AJ2866" i="9"/>
  <c r="AJ2867" i="9"/>
  <c r="AJ2868" i="9"/>
  <c r="AJ2869" i="9"/>
  <c r="AJ2870" i="9"/>
  <c r="AJ2871" i="9"/>
  <c r="AJ2872" i="9"/>
  <c r="AJ2873" i="9"/>
  <c r="AJ2874" i="9"/>
  <c r="AJ2875" i="9"/>
  <c r="AJ2876" i="9"/>
  <c r="AJ2877" i="9"/>
  <c r="AJ2878" i="9"/>
  <c r="AJ2879" i="9"/>
  <c r="AJ2880" i="9"/>
  <c r="AJ2881" i="9"/>
  <c r="AJ2882" i="9"/>
  <c r="AJ2883" i="9"/>
  <c r="AJ2884" i="9"/>
  <c r="AJ2885" i="9"/>
  <c r="AJ2886" i="9"/>
  <c r="AJ2887" i="9"/>
  <c r="AJ2888" i="9"/>
  <c r="AJ2889" i="9"/>
  <c r="AJ2890" i="9"/>
  <c r="AJ2891" i="9"/>
  <c r="AJ2892" i="9"/>
  <c r="AJ2893" i="9"/>
  <c r="AJ2894" i="9"/>
  <c r="AJ2895" i="9"/>
  <c r="AJ2896" i="9"/>
  <c r="AJ2897" i="9"/>
  <c r="AJ2898" i="9"/>
  <c r="AJ2899" i="9"/>
  <c r="AJ2900" i="9"/>
  <c r="AJ2901" i="9"/>
  <c r="AJ2902" i="9"/>
  <c r="AJ2903" i="9"/>
  <c r="AJ2904" i="9"/>
  <c r="AJ2905" i="9"/>
  <c r="AJ2906" i="9"/>
  <c r="AJ2907" i="9"/>
  <c r="AJ2908" i="9"/>
  <c r="AJ2909" i="9"/>
  <c r="AJ2910" i="9"/>
  <c r="AJ2911" i="9"/>
  <c r="AJ2912" i="9"/>
  <c r="AJ2913" i="9"/>
  <c r="AJ2914" i="9"/>
  <c r="AJ2915" i="9"/>
  <c r="AJ2916" i="9"/>
  <c r="AJ2917" i="9"/>
  <c r="AJ2918" i="9"/>
  <c r="AJ2919" i="9"/>
  <c r="AJ2920" i="9"/>
  <c r="AJ2921" i="9"/>
  <c r="AJ2922" i="9"/>
  <c r="AJ2923" i="9"/>
  <c r="AJ2924" i="9"/>
  <c r="AJ2925" i="9"/>
  <c r="AJ2926" i="9"/>
  <c r="AJ2927" i="9"/>
  <c r="AJ2928" i="9"/>
  <c r="AJ2929" i="9"/>
  <c r="AJ2930" i="9"/>
  <c r="AJ2931" i="9"/>
  <c r="AJ2932" i="9"/>
  <c r="AJ2933" i="9"/>
  <c r="AJ2934" i="9"/>
  <c r="AJ2935" i="9"/>
  <c r="AJ2936" i="9"/>
  <c r="AJ2937" i="9"/>
  <c r="AJ2938" i="9"/>
  <c r="AJ2939" i="9"/>
  <c r="AJ2940" i="9"/>
  <c r="AJ2941" i="9"/>
  <c r="AJ2942" i="9"/>
  <c r="AJ2943" i="9"/>
  <c r="AJ2944" i="9"/>
  <c r="AJ2945" i="9"/>
  <c r="AJ2946" i="9"/>
  <c r="AJ2947" i="9"/>
  <c r="AJ2948" i="9"/>
  <c r="AJ2949" i="9"/>
  <c r="AJ2950" i="9"/>
  <c r="AJ2951" i="9"/>
  <c r="AJ2952" i="9"/>
  <c r="AJ2953" i="9"/>
  <c r="AJ2954" i="9"/>
  <c r="AJ2955" i="9"/>
  <c r="AJ2956" i="9"/>
  <c r="AJ2957" i="9"/>
  <c r="AJ2958" i="9"/>
  <c r="AJ2959" i="9"/>
  <c r="AJ2960" i="9"/>
  <c r="AJ2961" i="9"/>
  <c r="AJ2962" i="9"/>
  <c r="AJ2963" i="9"/>
  <c r="AJ2964" i="9"/>
  <c r="AJ2965" i="9"/>
  <c r="AJ2966" i="9"/>
  <c r="AJ2967" i="9"/>
  <c r="AJ2968" i="9"/>
  <c r="AJ2969" i="9"/>
  <c r="AJ2970" i="9"/>
  <c r="AJ2971" i="9"/>
  <c r="AJ2972" i="9"/>
  <c r="AJ2973" i="9"/>
  <c r="AJ2974" i="9"/>
  <c r="AJ2975" i="9"/>
  <c r="AJ2976" i="9"/>
  <c r="AJ2977" i="9"/>
  <c r="AJ2978" i="9"/>
  <c r="AJ2979" i="9"/>
  <c r="AJ2980" i="9"/>
  <c r="AJ2981" i="9"/>
  <c r="AJ2982" i="9"/>
  <c r="AJ2983" i="9"/>
  <c r="AJ2984" i="9"/>
  <c r="AJ2985" i="9"/>
  <c r="AJ2986" i="9"/>
  <c r="AJ2987" i="9"/>
  <c r="AJ2988" i="9"/>
  <c r="AJ2989" i="9"/>
  <c r="AJ2990" i="9"/>
  <c r="AJ2991" i="9"/>
  <c r="AJ2992" i="9"/>
  <c r="AJ2993" i="9"/>
  <c r="AJ2994" i="9"/>
  <c r="AJ2995" i="9"/>
  <c r="AJ2996" i="9"/>
  <c r="AJ2997" i="9"/>
  <c r="AJ2998" i="9"/>
  <c r="AJ2999" i="9"/>
  <c r="AJ3000" i="9"/>
  <c r="AJ3001" i="9"/>
  <c r="AJ3002" i="9"/>
  <c r="AJ3003" i="9"/>
  <c r="AJ3004" i="9"/>
  <c r="AJ3005" i="9"/>
  <c r="AJ3006" i="9"/>
  <c r="AJ3007" i="9"/>
  <c r="AJ3008" i="9"/>
  <c r="AJ3009" i="9"/>
  <c r="AJ3010" i="9"/>
  <c r="AJ3011" i="9"/>
  <c r="AJ3012" i="9"/>
  <c r="AJ3013" i="9"/>
  <c r="AJ3014" i="9"/>
  <c r="AJ3015" i="9"/>
  <c r="AJ3016" i="9"/>
  <c r="AJ3017" i="9"/>
  <c r="AJ3018" i="9"/>
  <c r="AJ3019" i="9"/>
  <c r="AJ3020" i="9"/>
  <c r="AJ3021" i="9"/>
  <c r="AJ3022" i="9"/>
  <c r="AJ3023" i="9"/>
  <c r="AJ3024" i="9"/>
  <c r="AJ3025" i="9"/>
  <c r="AJ3026" i="9"/>
  <c r="AJ3027" i="9"/>
  <c r="AJ3028" i="9"/>
  <c r="AJ3029" i="9"/>
  <c r="AJ3030" i="9"/>
  <c r="AJ3031" i="9"/>
  <c r="AJ4658" i="9"/>
  <c r="AJ3032" i="9"/>
  <c r="AJ3033" i="9"/>
  <c r="AJ3034" i="9"/>
  <c r="AJ3035" i="9"/>
  <c r="AJ3036" i="9"/>
  <c r="AJ3037" i="9"/>
  <c r="AJ3038" i="9"/>
  <c r="AJ3039" i="9"/>
  <c r="AJ3040" i="9"/>
  <c r="AJ3041" i="9"/>
  <c r="AJ3042" i="9"/>
  <c r="AJ3043" i="9"/>
  <c r="AJ3044" i="9"/>
  <c r="AJ3045" i="9"/>
  <c r="AJ3046" i="9"/>
  <c r="AJ3047" i="9"/>
  <c r="AJ3048" i="9"/>
  <c r="AJ3049" i="9"/>
  <c r="AJ3050" i="9"/>
  <c r="AJ3051" i="9"/>
  <c r="AJ3052" i="9"/>
  <c r="AJ3053" i="9"/>
  <c r="AJ3054" i="9"/>
  <c r="AJ3055" i="9"/>
  <c r="AJ3056" i="9"/>
  <c r="AJ3057" i="9"/>
  <c r="AJ3058" i="9"/>
  <c r="AJ3059" i="9"/>
  <c r="AJ3060" i="9"/>
  <c r="AJ3061" i="9"/>
  <c r="AJ4659" i="9"/>
  <c r="AJ4660" i="9"/>
  <c r="AJ3062" i="9"/>
  <c r="AJ3063" i="9"/>
  <c r="AJ3064" i="9"/>
  <c r="AJ3065" i="9"/>
  <c r="AJ3066" i="9"/>
  <c r="AJ3067" i="9"/>
  <c r="AJ3068" i="9"/>
  <c r="AJ4542" i="9"/>
  <c r="AJ4543" i="9"/>
  <c r="AJ4544" i="9"/>
  <c r="AJ4545" i="9"/>
  <c r="AJ4546" i="9"/>
  <c r="AJ4547" i="9"/>
  <c r="AJ4548" i="9"/>
  <c r="AJ4549" i="9"/>
  <c r="AJ4550" i="9"/>
  <c r="AJ4551" i="9"/>
  <c r="AJ4552" i="9"/>
  <c r="AJ4553" i="9"/>
  <c r="AJ4554" i="9"/>
  <c r="AJ4555" i="9"/>
  <c r="AJ3920" i="9"/>
  <c r="AJ3921" i="9"/>
  <c r="AJ3922" i="9"/>
  <c r="AJ3923" i="9"/>
  <c r="AJ3924" i="9"/>
  <c r="AJ3925" i="9"/>
  <c r="AJ3926" i="9"/>
  <c r="AJ3927" i="9"/>
  <c r="AJ3928" i="9"/>
  <c r="AJ3929" i="9"/>
  <c r="AJ3930" i="9"/>
  <c r="AJ3931" i="9"/>
  <c r="AJ3932" i="9"/>
  <c r="AJ3933" i="9"/>
  <c r="AJ3934" i="9"/>
  <c r="AJ3935" i="9"/>
  <c r="AJ3936" i="9"/>
  <c r="AJ3937" i="9"/>
  <c r="AJ3938" i="9"/>
  <c r="AJ3939" i="9"/>
  <c r="AJ3940" i="9"/>
  <c r="AJ3941" i="9"/>
  <c r="AJ3942" i="9"/>
  <c r="AJ3943" i="9"/>
  <c r="AJ3944" i="9"/>
  <c r="AJ3945" i="9"/>
  <c r="AJ3946" i="9"/>
  <c r="AJ3947" i="9"/>
  <c r="AJ3948" i="9"/>
  <c r="AJ3949" i="9"/>
  <c r="AJ3950" i="9"/>
  <c r="AJ3951" i="9"/>
  <c r="AJ3952" i="9"/>
  <c r="AJ3953" i="9"/>
  <c r="AJ3954" i="9"/>
  <c r="AJ3955" i="9"/>
  <c r="AJ3956" i="9"/>
  <c r="AJ3957" i="9"/>
  <c r="AJ3958" i="9"/>
  <c r="AJ3959" i="9"/>
  <c r="AJ3960" i="9"/>
  <c r="AJ3961" i="9"/>
  <c r="AJ3962" i="9"/>
  <c r="AJ3963" i="9"/>
  <c r="AJ3964" i="9"/>
  <c r="AJ3965" i="9"/>
  <c r="AJ3966" i="9"/>
  <c r="AJ3967" i="9"/>
  <c r="AJ3968" i="9"/>
  <c r="AJ3969" i="9"/>
  <c r="AJ3970" i="9"/>
  <c r="AJ3971" i="9"/>
  <c r="AJ3972" i="9"/>
  <c r="AJ3973" i="9"/>
  <c r="AJ3974" i="9"/>
  <c r="AJ3975" i="9"/>
  <c r="AJ3976" i="9"/>
  <c r="AJ3977" i="9"/>
  <c r="AJ3978" i="9"/>
  <c r="AJ3979" i="9"/>
  <c r="AJ3980" i="9"/>
  <c r="AJ3981" i="9"/>
  <c r="AJ3982" i="9"/>
  <c r="AJ3983" i="9"/>
  <c r="AJ3984" i="9"/>
  <c r="AJ3985" i="9"/>
  <c r="AJ3986" i="9"/>
  <c r="AJ3987" i="9"/>
  <c r="AJ3988" i="9"/>
  <c r="AJ3989" i="9"/>
  <c r="AJ3990" i="9"/>
  <c r="AJ3991" i="9"/>
  <c r="AJ3992" i="9"/>
  <c r="AJ3993" i="9"/>
  <c r="AJ3994" i="9"/>
  <c r="AJ4556" i="9"/>
  <c r="AJ4557" i="9"/>
  <c r="AJ4558" i="9"/>
  <c r="AJ4559" i="9"/>
  <c r="AJ4560" i="9"/>
  <c r="AJ4561" i="9"/>
  <c r="AJ4562" i="9"/>
  <c r="AJ4563" i="9"/>
  <c r="AJ4564" i="9"/>
  <c r="AJ4565" i="9"/>
  <c r="AJ4566" i="9"/>
  <c r="AJ4567" i="9"/>
  <c r="AJ4568" i="9"/>
  <c r="AJ4569" i="9"/>
  <c r="AJ4570" i="9"/>
  <c r="AJ4571" i="9"/>
  <c r="AJ4572" i="9"/>
  <c r="AJ4573" i="9"/>
  <c r="AJ4574" i="9"/>
  <c r="AJ4575" i="9"/>
  <c r="AJ4576" i="9"/>
  <c r="AJ4577" i="9"/>
  <c r="AJ4578" i="9"/>
  <c r="AJ4579" i="9"/>
  <c r="AJ4580" i="9"/>
  <c r="AJ4581" i="9"/>
  <c r="AJ4582" i="9"/>
  <c r="AJ4583" i="9"/>
  <c r="AJ4584" i="9"/>
  <c r="AJ4585" i="9"/>
  <c r="AJ4586" i="9"/>
  <c r="AJ4587" i="9"/>
  <c r="AJ4588" i="9"/>
  <c r="AJ4589" i="9"/>
  <c r="AJ4590" i="9"/>
  <c r="AJ4591" i="9"/>
  <c r="AJ4592" i="9"/>
  <c r="AJ4593" i="9"/>
  <c r="AJ4594" i="9"/>
  <c r="AJ4595" i="9"/>
  <c r="AJ4596" i="9"/>
  <c r="AJ4597" i="9"/>
  <c r="AJ4598" i="9"/>
  <c r="AJ4599" i="9"/>
  <c r="AJ4600" i="9"/>
  <c r="AJ4601" i="9"/>
  <c r="AJ4602" i="9"/>
  <c r="AJ4603" i="9"/>
  <c r="AJ4604" i="9"/>
  <c r="AJ4605" i="9"/>
  <c r="AJ4606" i="9"/>
  <c r="AJ4607" i="9"/>
  <c r="AJ4608" i="9"/>
  <c r="AJ4609" i="9"/>
  <c r="AJ4610" i="9"/>
  <c r="AJ4611" i="9"/>
  <c r="AJ4612" i="9"/>
  <c r="AJ4613" i="9"/>
  <c r="AJ4614" i="9"/>
  <c r="AJ4615" i="9"/>
  <c r="AJ4616" i="9"/>
  <c r="AJ4617" i="9"/>
  <c r="AJ4618" i="9"/>
  <c r="AJ4619" i="9"/>
  <c r="AJ4620" i="9"/>
  <c r="AJ4621" i="9"/>
  <c r="AJ4622" i="9"/>
  <c r="AJ4623" i="9"/>
  <c r="AJ4624" i="9"/>
  <c r="AJ4625" i="9"/>
  <c r="AJ3995" i="9"/>
  <c r="AJ3996" i="9"/>
  <c r="AJ3997" i="9"/>
  <c r="AJ3998" i="9"/>
  <c r="AJ3999" i="9"/>
  <c r="AJ4000" i="9"/>
  <c r="AJ4001" i="9"/>
  <c r="AJ4002" i="9"/>
  <c r="AJ4003" i="9"/>
  <c r="AJ4004" i="9"/>
  <c r="AJ4005" i="9"/>
  <c r="AJ4006" i="9"/>
  <c r="AJ4661" i="9"/>
  <c r="AJ4007" i="9"/>
  <c r="AJ4008" i="9"/>
  <c r="AJ4009" i="9"/>
  <c r="AJ4010" i="9"/>
  <c r="AJ4011" i="9"/>
  <c r="AJ4012" i="9"/>
  <c r="AJ4013" i="9"/>
  <c r="AJ4014" i="9"/>
  <c r="AJ4015" i="9"/>
  <c r="AJ4016" i="9"/>
  <c r="AJ4017" i="9"/>
  <c r="AJ4018" i="9"/>
  <c r="AJ4019" i="9"/>
  <c r="AJ4020" i="9"/>
  <c r="AJ4021" i="9"/>
  <c r="AJ4022" i="9"/>
  <c r="AJ4023" i="9"/>
  <c r="AJ4024" i="9"/>
  <c r="AJ4025" i="9"/>
  <c r="AJ4026" i="9"/>
  <c r="AJ4027" i="9"/>
  <c r="AJ4028" i="9"/>
  <c r="AJ4029" i="9"/>
  <c r="AJ4030" i="9"/>
  <c r="AJ4031" i="9"/>
  <c r="AJ4032" i="9"/>
  <c r="AJ4033" i="9"/>
  <c r="AJ4034" i="9"/>
  <c r="AJ4035" i="9"/>
  <c r="AJ4036" i="9"/>
  <c r="AJ4037" i="9"/>
  <c r="AJ4038" i="9"/>
  <c r="AJ4039" i="9"/>
  <c r="AJ4040" i="9"/>
  <c r="AJ4041" i="9"/>
  <c r="AJ4042" i="9"/>
  <c r="AJ4043" i="9"/>
  <c r="AJ4044" i="9"/>
  <c r="AJ4045" i="9"/>
  <c r="AJ4046" i="9"/>
  <c r="AJ4047" i="9"/>
  <c r="AJ4048" i="9"/>
  <c r="AJ4049" i="9"/>
  <c r="AJ4050" i="9"/>
  <c r="AJ4051" i="9"/>
  <c r="AJ4052" i="9"/>
  <c r="AJ4053" i="9"/>
  <c r="AJ4054" i="9"/>
  <c r="AJ4055" i="9"/>
  <c r="AJ4056" i="9"/>
  <c r="AJ4057" i="9"/>
  <c r="AJ4058" i="9"/>
  <c r="AJ4059" i="9"/>
  <c r="AJ4060" i="9"/>
  <c r="AJ4061" i="9"/>
  <c r="AJ4062" i="9"/>
  <c r="AJ4063" i="9"/>
  <c r="AJ4064" i="9"/>
  <c r="AJ4065" i="9"/>
  <c r="AJ4066" i="9"/>
  <c r="AJ4067" i="9"/>
  <c r="AJ4068" i="9"/>
  <c r="AJ4069" i="9"/>
  <c r="AJ4070" i="9"/>
  <c r="AJ4071" i="9"/>
  <c r="AJ4072" i="9"/>
  <c r="AJ4679" i="9"/>
  <c r="AJ4680" i="9"/>
  <c r="AJ4073" i="9"/>
  <c r="AJ4074" i="9"/>
  <c r="AJ4075" i="9"/>
  <c r="AJ4076" i="9"/>
  <c r="AJ4077" i="9"/>
  <c r="AJ4078" i="9"/>
  <c r="AJ4079" i="9"/>
  <c r="AJ4080" i="9"/>
  <c r="AJ4081" i="9"/>
  <c r="AJ4082" i="9"/>
  <c r="AJ4083" i="9"/>
  <c r="AJ4084" i="9"/>
  <c r="AJ4085" i="9"/>
  <c r="AJ4086" i="9"/>
  <c r="AJ4087" i="9"/>
  <c r="AJ4088" i="9"/>
  <c r="AJ4089" i="9"/>
  <c r="AJ4090" i="9"/>
  <c r="AJ4091" i="9"/>
  <c r="AJ4092" i="9"/>
  <c r="AJ4093" i="9"/>
  <c r="AJ4094" i="9"/>
  <c r="AJ4095" i="9"/>
  <c r="AJ4096" i="9"/>
  <c r="AJ4097" i="9"/>
  <c r="AJ4098" i="9"/>
  <c r="AJ4099" i="9"/>
  <c r="AJ4100" i="9"/>
  <c r="AJ4101" i="9"/>
  <c r="AJ4102" i="9"/>
  <c r="AJ4103" i="9"/>
  <c r="AJ4104" i="9"/>
  <c r="AJ4105" i="9"/>
  <c r="AJ4106" i="9"/>
  <c r="AJ4107" i="9"/>
  <c r="AJ4108" i="9"/>
  <c r="AJ4109" i="9"/>
  <c r="AJ4110" i="9"/>
  <c r="AJ4111" i="9"/>
  <c r="AJ4112" i="9"/>
  <c r="AJ4113" i="9"/>
  <c r="AJ4114" i="9"/>
  <c r="AJ4115" i="9"/>
  <c r="AJ4116" i="9"/>
  <c r="AJ4117" i="9"/>
  <c r="AJ4118" i="9"/>
  <c r="AJ4119" i="9"/>
  <c r="AJ4120" i="9"/>
  <c r="AJ4121" i="9"/>
  <c r="AJ4122" i="9"/>
  <c r="AJ4123" i="9"/>
  <c r="AJ4124" i="9"/>
  <c r="AJ4125" i="9"/>
  <c r="AJ4126" i="9"/>
  <c r="AJ4127" i="9"/>
  <c r="AJ4128" i="9"/>
  <c r="AJ4129" i="9"/>
  <c r="AJ4130" i="9"/>
  <c r="AJ4131" i="9"/>
  <c r="AJ4132" i="9"/>
  <c r="AJ4133" i="9"/>
  <c r="AJ4134" i="9"/>
  <c r="AJ4135" i="9"/>
  <c r="AJ4136" i="9"/>
  <c r="AJ4137" i="9"/>
  <c r="AJ4138" i="9"/>
  <c r="AJ4139" i="9"/>
  <c r="AJ4140" i="9"/>
  <c r="AJ4141" i="9"/>
  <c r="AJ4142" i="9"/>
  <c r="AJ4143" i="9"/>
  <c r="AJ4144" i="9"/>
  <c r="AJ4145" i="9"/>
  <c r="AJ4146" i="9"/>
  <c r="AJ4147" i="9"/>
  <c r="AJ4148" i="9"/>
  <c r="AJ4149" i="9"/>
  <c r="AJ3069" i="9"/>
  <c r="AJ3070" i="9"/>
  <c r="AJ3071" i="9"/>
  <c r="AJ3072" i="9"/>
  <c r="AJ3073" i="9"/>
  <c r="AJ3074" i="9"/>
  <c r="AJ3075" i="9"/>
  <c r="AJ3076" i="9"/>
  <c r="AJ3077" i="9"/>
  <c r="AJ3078" i="9"/>
  <c r="AJ3079" i="9"/>
  <c r="AJ3080" i="9"/>
  <c r="AJ3081" i="9"/>
  <c r="AJ3082" i="9"/>
  <c r="AJ3083" i="9"/>
  <c r="AJ3084" i="9"/>
  <c r="AJ3085" i="9"/>
  <c r="AJ3086" i="9"/>
  <c r="AJ3087" i="9"/>
  <c r="AJ3088" i="9"/>
  <c r="AJ3089" i="9"/>
  <c r="AJ3090" i="9"/>
  <c r="AJ3091" i="9"/>
  <c r="AJ3092" i="9"/>
  <c r="AJ3093" i="9"/>
  <c r="AJ3094" i="9"/>
  <c r="AJ3095" i="9"/>
  <c r="AJ3096" i="9"/>
  <c r="AJ3097" i="9"/>
  <c r="AJ3098" i="9"/>
  <c r="AJ3099" i="9"/>
  <c r="AJ3100" i="9"/>
  <c r="AJ3101" i="9"/>
  <c r="AJ3102" i="9"/>
  <c r="AJ3103" i="9"/>
  <c r="AJ3104" i="9"/>
  <c r="AJ3105" i="9"/>
  <c r="AJ3106" i="9"/>
  <c r="AJ3107" i="9"/>
  <c r="AJ3108" i="9"/>
  <c r="AJ3109" i="9"/>
  <c r="AJ3110" i="9"/>
  <c r="AJ3111" i="9"/>
  <c r="AJ3112" i="9"/>
  <c r="AJ3113" i="9"/>
  <c r="AJ3114" i="9"/>
  <c r="AJ3115" i="9"/>
  <c r="AJ3116" i="9"/>
  <c r="AJ3117" i="9"/>
  <c r="AJ3118" i="9"/>
  <c r="AJ3119" i="9"/>
  <c r="AJ3120" i="9"/>
  <c r="AJ3121" i="9"/>
  <c r="AJ3122" i="9"/>
  <c r="AJ3123" i="9"/>
  <c r="AJ3124" i="9"/>
  <c r="AJ3125" i="9"/>
  <c r="AJ3126" i="9"/>
  <c r="AJ3127" i="9"/>
  <c r="AJ3128" i="9"/>
  <c r="AJ3129" i="9"/>
  <c r="AJ3130" i="9"/>
  <c r="AJ3131" i="9"/>
  <c r="AJ3132" i="9"/>
  <c r="AJ3133" i="9"/>
  <c r="AJ3134" i="9"/>
  <c r="AJ3135" i="9"/>
  <c r="AJ3136" i="9"/>
  <c r="AJ3137" i="9"/>
  <c r="AJ3138" i="9"/>
  <c r="AJ3139" i="9"/>
  <c r="AJ3140" i="9"/>
  <c r="AJ3141" i="9"/>
  <c r="AJ3142" i="9"/>
  <c r="AJ3143" i="9"/>
  <c r="AJ3144" i="9"/>
  <c r="AJ3145" i="9"/>
  <c r="AJ3146" i="9"/>
  <c r="AJ3147" i="9"/>
  <c r="AJ3148" i="9"/>
  <c r="AJ3149" i="9"/>
  <c r="AJ3150" i="9"/>
  <c r="AJ3151" i="9"/>
  <c r="AJ3152" i="9"/>
  <c r="AJ3153" i="9"/>
  <c r="AJ3154" i="9"/>
  <c r="AJ3155" i="9"/>
  <c r="AJ3156" i="9"/>
  <c r="AJ3157" i="9"/>
  <c r="AJ3158" i="9"/>
  <c r="AJ3159" i="9"/>
  <c r="AJ3160" i="9"/>
  <c r="AJ3161" i="9"/>
  <c r="AJ3162" i="9"/>
  <c r="AJ3163" i="9"/>
  <c r="AJ3164" i="9"/>
  <c r="AJ3165" i="9"/>
  <c r="AJ3166" i="9"/>
  <c r="AJ3167" i="9"/>
  <c r="AJ3168" i="9"/>
  <c r="AJ3169" i="9"/>
  <c r="AJ3170" i="9"/>
  <c r="AJ3171" i="9"/>
  <c r="AJ3172" i="9"/>
  <c r="AJ3173" i="9"/>
  <c r="AJ3174" i="9"/>
  <c r="AJ3175" i="9"/>
  <c r="AJ3176" i="9"/>
  <c r="AJ3177" i="9"/>
  <c r="AJ3178" i="9"/>
  <c r="AJ3179" i="9"/>
  <c r="AJ3180" i="9"/>
  <c r="AJ3181" i="9"/>
  <c r="AJ3182" i="9"/>
  <c r="AJ3183" i="9"/>
  <c r="AJ3184" i="9"/>
  <c r="AJ3185" i="9"/>
  <c r="AJ3186" i="9"/>
  <c r="AJ3187" i="9"/>
  <c r="AJ3188" i="9"/>
  <c r="AJ3189" i="9"/>
  <c r="AJ3190" i="9"/>
  <c r="AJ3191" i="9"/>
  <c r="AJ3192" i="9"/>
  <c r="AJ3193" i="9"/>
  <c r="AJ3194" i="9"/>
  <c r="AJ3195" i="9"/>
  <c r="AJ3196" i="9"/>
  <c r="AJ3197" i="9"/>
  <c r="AJ3198" i="9"/>
  <c r="AJ3199" i="9"/>
  <c r="AJ3200" i="9"/>
  <c r="AJ3201" i="9"/>
  <c r="AJ3202" i="9"/>
  <c r="AJ3203" i="9"/>
  <c r="AJ3204" i="9"/>
  <c r="AJ3205" i="9"/>
  <c r="AJ3206" i="9"/>
  <c r="AJ3207" i="9"/>
  <c r="AJ3208" i="9"/>
  <c r="AJ3209" i="9"/>
  <c r="AJ3210" i="9"/>
  <c r="AJ3211" i="9"/>
  <c r="AJ3212" i="9"/>
  <c r="AJ3213" i="9"/>
  <c r="AJ3214" i="9"/>
  <c r="AJ3215" i="9"/>
  <c r="AJ3216" i="9"/>
  <c r="AJ3217" i="9"/>
  <c r="AJ3218" i="9"/>
  <c r="AJ3219" i="9"/>
  <c r="AJ3220" i="9"/>
  <c r="AJ3221" i="9"/>
  <c r="AJ3222" i="9"/>
  <c r="AJ3223" i="9"/>
  <c r="AJ3224" i="9"/>
  <c r="AJ3225" i="9"/>
  <c r="AJ3226" i="9"/>
  <c r="AJ3227" i="9"/>
  <c r="AJ3228" i="9"/>
  <c r="AJ3229" i="9"/>
  <c r="AJ3230" i="9"/>
  <c r="AJ3231" i="9"/>
  <c r="AJ3232" i="9"/>
  <c r="AJ3233" i="9"/>
  <c r="AJ3234" i="9"/>
  <c r="AJ3235" i="9"/>
  <c r="AJ3236" i="9"/>
  <c r="AJ3237" i="9"/>
  <c r="AJ3238" i="9"/>
  <c r="AJ3239" i="9"/>
  <c r="AJ3240" i="9"/>
  <c r="AJ3241" i="9"/>
  <c r="AJ3242" i="9"/>
  <c r="AJ3243" i="9"/>
  <c r="AJ3244" i="9"/>
  <c r="AJ3245" i="9"/>
  <c r="AJ3246" i="9"/>
  <c r="AJ3247" i="9"/>
  <c r="AJ3248" i="9"/>
  <c r="AJ3249" i="9"/>
  <c r="AJ3250" i="9"/>
  <c r="AJ3251" i="9"/>
  <c r="AJ3252" i="9"/>
  <c r="AJ3253" i="9"/>
  <c r="AJ3254" i="9"/>
  <c r="AJ3255" i="9"/>
  <c r="AJ3256" i="9"/>
  <c r="AJ3257" i="9"/>
  <c r="AJ3258" i="9"/>
  <c r="AJ3259" i="9"/>
  <c r="AJ3260" i="9"/>
  <c r="AJ3261" i="9"/>
  <c r="AJ3262" i="9"/>
  <c r="AJ3263" i="9"/>
  <c r="AJ3264" i="9"/>
  <c r="AJ3265" i="9"/>
  <c r="AJ3266" i="9"/>
  <c r="AJ3267" i="9"/>
  <c r="AJ3268" i="9"/>
  <c r="AJ3269" i="9"/>
  <c r="AJ3270" i="9"/>
  <c r="AJ3271" i="9"/>
  <c r="AJ3272" i="9"/>
  <c r="AJ3273" i="9"/>
  <c r="AJ3274" i="9"/>
  <c r="AJ3275" i="9"/>
  <c r="AJ3276" i="9"/>
  <c r="AJ3277" i="9"/>
  <c r="AJ3278" i="9"/>
  <c r="AJ4626" i="9"/>
  <c r="AJ4627" i="9"/>
  <c r="AJ4628" i="9"/>
  <c r="AJ4629" i="9"/>
  <c r="AJ4630" i="9"/>
  <c r="AJ4631" i="9"/>
  <c r="AJ4632" i="9"/>
  <c r="AJ4633" i="9"/>
  <c r="AJ4634" i="9"/>
  <c r="AJ4635" i="9"/>
  <c r="AJ4636" i="9"/>
  <c r="AJ4637" i="9"/>
  <c r="AJ4638" i="9"/>
  <c r="AJ3279" i="9"/>
  <c r="AJ3280" i="9"/>
  <c r="AJ3281" i="9"/>
  <c r="AJ3282" i="9"/>
  <c r="AJ3283" i="9"/>
  <c r="AJ3284" i="9"/>
  <c r="AJ3285" i="9"/>
  <c r="AJ3286" i="9"/>
  <c r="AJ3287" i="9"/>
  <c r="AJ3288" i="9"/>
  <c r="AJ3289" i="9"/>
  <c r="AJ3290" i="9"/>
  <c r="AJ3291" i="9"/>
  <c r="AJ3292" i="9"/>
  <c r="AJ3293" i="9"/>
  <c r="AJ3294" i="9"/>
  <c r="AJ3295" i="9"/>
  <c r="AJ3296" i="9"/>
  <c r="AJ3297" i="9"/>
  <c r="AJ3298" i="9"/>
  <c r="AJ3299" i="9"/>
  <c r="AJ3300" i="9"/>
  <c r="AJ3301" i="9"/>
  <c r="AJ3302" i="9"/>
  <c r="AJ3303" i="9"/>
  <c r="AJ3304" i="9"/>
  <c r="AJ3305" i="9"/>
  <c r="AJ3306" i="9"/>
  <c r="AJ3307" i="9"/>
  <c r="AJ3308" i="9"/>
  <c r="AJ3309" i="9"/>
  <c r="AJ3310" i="9"/>
  <c r="AJ3311" i="9"/>
  <c r="AJ3312" i="9"/>
  <c r="AJ3313" i="9"/>
  <c r="AJ3314" i="9"/>
  <c r="AJ3315" i="9"/>
  <c r="AJ3316" i="9"/>
  <c r="AJ3317" i="9"/>
  <c r="AJ3318" i="9"/>
  <c r="AJ3319" i="9"/>
  <c r="AJ3320" i="9"/>
  <c r="AJ3321" i="9"/>
  <c r="AJ3322" i="9"/>
  <c r="AJ3323" i="9"/>
  <c r="AJ3324" i="9"/>
  <c r="AJ3325" i="9"/>
  <c r="AJ3326" i="9"/>
  <c r="AJ3327" i="9"/>
  <c r="AJ3328" i="9"/>
  <c r="AJ3329" i="9"/>
  <c r="AJ3330" i="9"/>
  <c r="AJ3331" i="9"/>
  <c r="AJ3332" i="9"/>
  <c r="AJ3333" i="9"/>
  <c r="AJ3334" i="9"/>
  <c r="AJ3335" i="9"/>
  <c r="AJ3336" i="9"/>
  <c r="AJ3337" i="9"/>
  <c r="AJ3338" i="9"/>
  <c r="AJ3339" i="9"/>
  <c r="AJ3340" i="9"/>
  <c r="AJ3341" i="9"/>
  <c r="AJ3342" i="9"/>
  <c r="AJ3343" i="9"/>
  <c r="AJ3344" i="9"/>
  <c r="AJ3345" i="9"/>
  <c r="AJ3346" i="9"/>
  <c r="AJ3347" i="9"/>
  <c r="AJ3348" i="9"/>
  <c r="AJ3349" i="9"/>
  <c r="AJ3350" i="9"/>
  <c r="AJ3351" i="9"/>
  <c r="AJ3352" i="9"/>
  <c r="AJ3353" i="9"/>
  <c r="AJ3354" i="9"/>
  <c r="AJ3355" i="9"/>
  <c r="AJ3356" i="9"/>
  <c r="AJ3357" i="9"/>
  <c r="AJ3358" i="9"/>
  <c r="AJ3359" i="9"/>
  <c r="AJ3360" i="9"/>
  <c r="AJ3361" i="9"/>
  <c r="AJ3362" i="9"/>
  <c r="AJ3363" i="9"/>
  <c r="AJ3364" i="9"/>
  <c r="AJ3365" i="9"/>
  <c r="AJ3366" i="9"/>
  <c r="AJ3367" i="9"/>
  <c r="AJ3368" i="9"/>
  <c r="AJ3369" i="9"/>
  <c r="AJ3370" i="9"/>
  <c r="AJ3371" i="9"/>
  <c r="AJ3372" i="9"/>
  <c r="AJ3373" i="9"/>
  <c r="AJ3374" i="9"/>
  <c r="AJ3375" i="9"/>
  <c r="AJ3376" i="9"/>
  <c r="AJ3377" i="9"/>
  <c r="AJ3378" i="9"/>
  <c r="AJ3379" i="9"/>
  <c r="AJ3380" i="9"/>
  <c r="AJ3381" i="9"/>
  <c r="AJ3382" i="9"/>
  <c r="AJ3383" i="9"/>
  <c r="AJ3384" i="9"/>
  <c r="AJ3385" i="9"/>
  <c r="AJ3386" i="9"/>
  <c r="AJ3387" i="9"/>
  <c r="AJ3388" i="9"/>
  <c r="AJ3389" i="9"/>
  <c r="AJ3390" i="9"/>
  <c r="AJ3391" i="9"/>
  <c r="AJ3392" i="9"/>
  <c r="AJ3393" i="9"/>
  <c r="AJ3394" i="9"/>
  <c r="AJ3395" i="9"/>
  <c r="AJ3396" i="9"/>
  <c r="AJ3397" i="9"/>
  <c r="AJ3398" i="9"/>
  <c r="AJ3399" i="9"/>
  <c r="AJ3400" i="9"/>
  <c r="AJ3401" i="9"/>
  <c r="AJ3402" i="9"/>
  <c r="AJ3403" i="9"/>
  <c r="AJ3404" i="9"/>
  <c r="AJ3405" i="9"/>
  <c r="AJ3406" i="9"/>
  <c r="AJ3407" i="9"/>
  <c r="AJ3408" i="9"/>
  <c r="AJ3409" i="9"/>
  <c r="AJ3410" i="9"/>
  <c r="AJ3411" i="9"/>
  <c r="AJ3412" i="9"/>
  <c r="AJ3413" i="9"/>
  <c r="AJ3414" i="9"/>
  <c r="AJ3415" i="9"/>
  <c r="AJ3416" i="9"/>
  <c r="AJ3417" i="9"/>
  <c r="AJ3418" i="9"/>
  <c r="AJ3419" i="9"/>
  <c r="AJ3420" i="9"/>
  <c r="AJ3421" i="9"/>
  <c r="AJ3422" i="9"/>
  <c r="AJ3423" i="9"/>
  <c r="AJ3424" i="9"/>
  <c r="AJ3425" i="9"/>
  <c r="AJ3426" i="9"/>
  <c r="AJ3427" i="9"/>
  <c r="AJ3428" i="9"/>
  <c r="AJ3429" i="9"/>
  <c r="AJ3430" i="9"/>
  <c r="AJ3431" i="9"/>
  <c r="AJ3432" i="9"/>
  <c r="AJ3433" i="9"/>
  <c r="AJ3434" i="9"/>
  <c r="AJ3435" i="9"/>
  <c r="AJ3436" i="9"/>
  <c r="AJ3437" i="9"/>
  <c r="AJ3438" i="9"/>
  <c r="AJ3439" i="9"/>
  <c r="AJ3440" i="9"/>
  <c r="AJ3441" i="9"/>
  <c r="AJ3442" i="9"/>
  <c r="AJ3443" i="9"/>
  <c r="AJ3444" i="9"/>
  <c r="AJ3445" i="9"/>
  <c r="AJ3446" i="9"/>
  <c r="AJ3447" i="9"/>
  <c r="AJ3448" i="9"/>
  <c r="AJ3449" i="9"/>
  <c r="AJ3450" i="9"/>
  <c r="AJ3451" i="9"/>
  <c r="AJ3452" i="9"/>
  <c r="AJ3453" i="9"/>
  <c r="AJ3454" i="9"/>
  <c r="AJ3455" i="9"/>
  <c r="AJ3456" i="9"/>
  <c r="AJ3457" i="9"/>
  <c r="AJ3458" i="9"/>
  <c r="AJ3459" i="9"/>
  <c r="AJ3460" i="9"/>
  <c r="AJ3461" i="9"/>
  <c r="AJ3462" i="9"/>
  <c r="AJ3463" i="9"/>
  <c r="AJ3464" i="9"/>
  <c r="AJ3465" i="9"/>
  <c r="AJ3466" i="9"/>
  <c r="AJ3467" i="9"/>
  <c r="AJ3468" i="9"/>
  <c r="AJ3469" i="9"/>
  <c r="AJ3470" i="9"/>
  <c r="AJ3471" i="9"/>
  <c r="AJ3472" i="9"/>
  <c r="AJ3473" i="9"/>
  <c r="AJ3474" i="9"/>
  <c r="AJ3475" i="9"/>
  <c r="AJ3476" i="9"/>
  <c r="AJ3477" i="9"/>
  <c r="AJ3478" i="9"/>
  <c r="AJ3479" i="9"/>
  <c r="AJ3480" i="9"/>
  <c r="AJ3481" i="9"/>
  <c r="AJ3482" i="9"/>
  <c r="AJ3483" i="9"/>
  <c r="AJ3484" i="9"/>
  <c r="AJ3485" i="9"/>
  <c r="AJ3486" i="9"/>
  <c r="AJ3487" i="9"/>
  <c r="AJ3488" i="9"/>
  <c r="AJ3489" i="9"/>
  <c r="AJ3490" i="9"/>
  <c r="AJ3491" i="9"/>
  <c r="AJ3492" i="9"/>
  <c r="AJ3493" i="9"/>
  <c r="AJ3494" i="9"/>
  <c r="AJ3495" i="9"/>
  <c r="AJ3496" i="9"/>
  <c r="AJ3497" i="9"/>
  <c r="AJ3498" i="9"/>
  <c r="AJ3499" i="9"/>
  <c r="AJ3500" i="9"/>
  <c r="AJ3501" i="9"/>
  <c r="AJ3502" i="9"/>
  <c r="AJ3503" i="9"/>
  <c r="AJ3504" i="9"/>
  <c r="AJ3505" i="9"/>
  <c r="AJ3506" i="9"/>
  <c r="AJ3507" i="9"/>
  <c r="AJ3508" i="9"/>
  <c r="AJ3509" i="9"/>
  <c r="AJ3510" i="9"/>
  <c r="AJ3511" i="9"/>
  <c r="AJ3512" i="9"/>
  <c r="AJ3513" i="9"/>
  <c r="AJ3514" i="9"/>
  <c r="AJ3515" i="9"/>
  <c r="AJ3516" i="9"/>
  <c r="AJ3517" i="9"/>
  <c r="AJ3518" i="9"/>
  <c r="AJ3519" i="9"/>
  <c r="AJ3520" i="9"/>
  <c r="AJ3521" i="9"/>
  <c r="AJ3522" i="9"/>
  <c r="AJ3523" i="9"/>
  <c r="AJ3524" i="9"/>
  <c r="AJ3525" i="9"/>
  <c r="AJ3526" i="9"/>
  <c r="AJ3527" i="9"/>
  <c r="AJ3528" i="9"/>
  <c r="AJ3529" i="9"/>
  <c r="AJ3530" i="9"/>
  <c r="AJ3531" i="9"/>
  <c r="AJ3532" i="9"/>
  <c r="AJ3533" i="9"/>
  <c r="AJ3534" i="9"/>
  <c r="AJ3535" i="9"/>
  <c r="AJ3536" i="9"/>
  <c r="AJ3537" i="9"/>
  <c r="AJ3538" i="9"/>
  <c r="AJ3539" i="9"/>
  <c r="AJ3540" i="9"/>
  <c r="AJ3541" i="9"/>
  <c r="AJ3542" i="9"/>
  <c r="AJ3543" i="9"/>
  <c r="AJ3544" i="9"/>
  <c r="AJ3545" i="9"/>
  <c r="AJ3546" i="9"/>
  <c r="AJ3547" i="9"/>
  <c r="AJ3548" i="9"/>
  <c r="AJ3549" i="9"/>
  <c r="AJ3550" i="9"/>
  <c r="AJ3551" i="9"/>
  <c r="AJ3552" i="9"/>
  <c r="AJ3553" i="9"/>
  <c r="AJ3554" i="9"/>
  <c r="AJ3555" i="9"/>
  <c r="AJ3556" i="9"/>
  <c r="AJ3557" i="9"/>
  <c r="AJ3558" i="9"/>
  <c r="AJ3559" i="9"/>
  <c r="AJ3560" i="9"/>
  <c r="AJ3561" i="9"/>
  <c r="AJ3562" i="9"/>
  <c r="AJ3563" i="9"/>
  <c r="AJ3564" i="9"/>
  <c r="AJ3565" i="9"/>
  <c r="AJ3566" i="9"/>
  <c r="AJ3567" i="9"/>
  <c r="AJ3568" i="9"/>
  <c r="AJ3569" i="9"/>
  <c r="AJ3570" i="9"/>
  <c r="AJ3571" i="9"/>
  <c r="AJ3572" i="9"/>
  <c r="AJ3573" i="9"/>
  <c r="AJ3574" i="9"/>
  <c r="AJ3575" i="9"/>
  <c r="AJ3576" i="9"/>
  <c r="AJ3577" i="9"/>
  <c r="AJ3578" i="9"/>
  <c r="AJ3579" i="9"/>
  <c r="AJ3580" i="9"/>
  <c r="AJ3581" i="9"/>
  <c r="AJ3582" i="9"/>
  <c r="AJ3583" i="9"/>
  <c r="AJ3584" i="9"/>
  <c r="AJ3585" i="9"/>
  <c r="AJ3586" i="9"/>
  <c r="AJ3587" i="9"/>
  <c r="AJ3588" i="9"/>
  <c r="AJ3589" i="9"/>
  <c r="AJ3590" i="9"/>
  <c r="AJ3591" i="9"/>
  <c r="AJ3592" i="9"/>
  <c r="AJ3593" i="9"/>
  <c r="AJ3594" i="9"/>
  <c r="AJ4150" i="9"/>
  <c r="AJ4151" i="9"/>
  <c r="AJ4152" i="9"/>
  <c r="AJ4153" i="9"/>
  <c r="AJ4154" i="9"/>
  <c r="AJ4155" i="9"/>
  <c r="AK4156" i="9"/>
  <c r="AK4157" i="9"/>
  <c r="AK3595" i="9"/>
  <c r="AK3596" i="9"/>
  <c r="AK3597" i="9"/>
  <c r="AK3598" i="9"/>
  <c r="AK3599" i="9"/>
  <c r="AK3600" i="9"/>
  <c r="AK3601" i="9"/>
  <c r="AK3602" i="9"/>
  <c r="AK3603" i="9"/>
  <c r="AK3604" i="9"/>
  <c r="AK3605" i="9"/>
  <c r="AK3606" i="9"/>
  <c r="AK3607" i="9"/>
  <c r="AK3608" i="9"/>
  <c r="AK3609" i="9"/>
  <c r="AK3610" i="9"/>
  <c r="AK3611" i="9"/>
  <c r="AK3612" i="9"/>
  <c r="AK3613" i="9"/>
  <c r="AK3614" i="9"/>
  <c r="AK3615" i="9"/>
  <c r="AK3616" i="9"/>
  <c r="AK3617" i="9"/>
  <c r="AK3618" i="9"/>
  <c r="AK3619" i="9"/>
  <c r="AK3620" i="9"/>
  <c r="AK3621" i="9"/>
  <c r="AK3622" i="9"/>
  <c r="AK3623" i="9"/>
  <c r="AK3624" i="9"/>
  <c r="AK3625" i="9"/>
  <c r="AK3626" i="9"/>
  <c r="AK3627" i="9"/>
  <c r="AK3628" i="9"/>
  <c r="AK3629" i="9"/>
  <c r="AK3630" i="9"/>
  <c r="AK3631" i="9"/>
  <c r="AK3632" i="9"/>
  <c r="AK3633" i="9"/>
  <c r="AK3634" i="9"/>
  <c r="AK3635" i="9"/>
  <c r="AK3636" i="9"/>
  <c r="AK3637" i="9"/>
  <c r="AK3638" i="9"/>
  <c r="AK3639" i="9"/>
  <c r="AK3640" i="9"/>
  <c r="AK3641" i="9"/>
  <c r="AK3642" i="9"/>
  <c r="AK3643" i="9"/>
  <c r="AK3644" i="9"/>
  <c r="AK3645" i="9"/>
  <c r="AK3646" i="9"/>
  <c r="AK3647" i="9"/>
  <c r="AK3648" i="9"/>
  <c r="AK3649" i="9"/>
  <c r="AK3650" i="9"/>
  <c r="AK3651" i="9"/>
  <c r="AK3652" i="9"/>
  <c r="AK3653" i="9"/>
  <c r="AK3654" i="9"/>
  <c r="AK3655" i="9"/>
  <c r="AK3656" i="9"/>
  <c r="AK3657" i="9"/>
  <c r="AK3658" i="9"/>
  <c r="AK3659" i="9"/>
  <c r="AK3660" i="9"/>
  <c r="AK3661" i="9"/>
  <c r="AK3662" i="9"/>
  <c r="AK3663" i="9"/>
  <c r="AK3664" i="9"/>
  <c r="AK3665" i="9"/>
  <c r="AK3666" i="9"/>
  <c r="AK3667" i="9"/>
  <c r="AK3668" i="9"/>
  <c r="AK3669" i="9"/>
  <c r="AK3670" i="9"/>
  <c r="AK3671" i="9"/>
  <c r="AK3672" i="9"/>
  <c r="AK3673" i="9"/>
  <c r="AK3674" i="9"/>
  <c r="AK3675" i="9"/>
  <c r="AK3676" i="9"/>
  <c r="AK3677" i="9"/>
  <c r="AK3678" i="9"/>
  <c r="AK3679" i="9"/>
  <c r="AK3680" i="9"/>
  <c r="AK3681" i="9"/>
  <c r="AK3682" i="9"/>
  <c r="AK3683" i="9"/>
  <c r="AK3684" i="9"/>
  <c r="AK3685" i="9"/>
  <c r="AK3686" i="9"/>
  <c r="AK3687" i="9"/>
  <c r="AK3688" i="9"/>
  <c r="AK3689" i="9"/>
  <c r="AK3690" i="9"/>
  <c r="AK3691" i="9"/>
  <c r="AK3692" i="9"/>
  <c r="AK3693" i="9"/>
  <c r="AK4158" i="9"/>
  <c r="AK4159" i="9"/>
  <c r="AK4160" i="9"/>
  <c r="AK4161" i="9"/>
  <c r="AK4162" i="9"/>
  <c r="AK4163" i="9"/>
  <c r="AK4164" i="9"/>
  <c r="AK4165" i="9"/>
  <c r="AK4166" i="9"/>
  <c r="AK4167" i="9"/>
  <c r="AK4168" i="9"/>
  <c r="AK4169" i="9"/>
  <c r="AK4170" i="9"/>
  <c r="AK4171" i="9"/>
  <c r="AK4172" i="9"/>
  <c r="AK4173" i="9"/>
  <c r="AK4174" i="9"/>
  <c r="AK4175" i="9"/>
  <c r="AK4176" i="9"/>
  <c r="AK4177" i="9"/>
  <c r="AK4178" i="9"/>
  <c r="AK4179" i="9"/>
  <c r="AK4180" i="9"/>
  <c r="AK4181" i="9"/>
  <c r="AK4182" i="9"/>
  <c r="AK3694" i="9"/>
  <c r="AK3695" i="9"/>
  <c r="AK4183" i="9"/>
  <c r="AK4681" i="9"/>
  <c r="AK4682" i="9"/>
  <c r="AK4683" i="9"/>
  <c r="AK4684" i="9"/>
  <c r="AK4685" i="9"/>
  <c r="AK4686" i="9"/>
  <c r="AK4662" i="9"/>
  <c r="AK4639" i="9"/>
  <c r="AK4663" i="9"/>
  <c r="AK4664" i="9"/>
  <c r="AK4665" i="9"/>
  <c r="AK4666" i="9"/>
  <c r="AK4667" i="9"/>
  <c r="AK4668" i="9"/>
  <c r="AK4669" i="9"/>
  <c r="AK4670" i="9"/>
  <c r="AK4671" i="9"/>
  <c r="AK4672" i="9"/>
  <c r="AK4673" i="9"/>
  <c r="AK4674" i="9"/>
  <c r="AK4675" i="9"/>
  <c r="AK4184" i="9"/>
  <c r="AK4185" i="9"/>
  <c r="AK4687" i="9"/>
  <c r="AK4688" i="9"/>
  <c r="AK4689" i="9"/>
  <c r="AK4690" i="9"/>
  <c r="AK4" i="9"/>
  <c r="AK5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4186" i="9"/>
  <c r="AK4187" i="9"/>
  <c r="AK4188" i="9"/>
  <c r="AK4189" i="9"/>
  <c r="AK3696" i="9"/>
  <c r="AK3697" i="9"/>
  <c r="AK3698" i="9"/>
  <c r="AK4190" i="9"/>
  <c r="AK4691" i="9"/>
  <c r="AK4692" i="9"/>
  <c r="AK4693" i="9"/>
  <c r="AK4694" i="9"/>
  <c r="AK4695" i="9"/>
  <c r="AK4696" i="9"/>
  <c r="AK4697" i="9"/>
  <c r="AK4698" i="9"/>
  <c r="AK4191" i="9"/>
  <c r="AK4192" i="9"/>
  <c r="AK4193" i="9"/>
  <c r="AK4194" i="9"/>
  <c r="AK4195" i="9"/>
  <c r="AK4196" i="9"/>
  <c r="AK4197" i="9"/>
  <c r="AK4198" i="9"/>
  <c r="AK4199" i="9"/>
  <c r="AK4200" i="9"/>
  <c r="AK4201" i="9"/>
  <c r="AK4202" i="9"/>
  <c r="AK4203" i="9"/>
  <c r="AK4204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65" i="9"/>
  <c r="AK66" i="9"/>
  <c r="AK67" i="9"/>
  <c r="AK68" i="9"/>
  <c r="AK69" i="9"/>
  <c r="AK70" i="9"/>
  <c r="AK71" i="9"/>
  <c r="AK72" i="9"/>
  <c r="AK73" i="9"/>
  <c r="AK74" i="9"/>
  <c r="AK75" i="9"/>
  <c r="AK76" i="9"/>
  <c r="AK77" i="9"/>
  <c r="AK78" i="9"/>
  <c r="AK79" i="9"/>
  <c r="AK80" i="9"/>
  <c r="AK81" i="9"/>
  <c r="AK82" i="9"/>
  <c r="AK83" i="9"/>
  <c r="AK8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185" i="9"/>
  <c r="AK4205" i="9"/>
  <c r="AK4206" i="9"/>
  <c r="AK4207" i="9"/>
  <c r="AK4208" i="9"/>
  <c r="AK4209" i="9"/>
  <c r="AK4210" i="9"/>
  <c r="AK4211" i="9"/>
  <c r="AK4212" i="9"/>
  <c r="AK4213" i="9"/>
  <c r="AK4214" i="9"/>
  <c r="AK4215" i="9"/>
  <c r="AK4216" i="9"/>
  <c r="AK4217" i="9"/>
  <c r="AK4218" i="9"/>
  <c r="AK4219" i="9"/>
  <c r="AK4220" i="9"/>
  <c r="AK4221" i="9"/>
  <c r="AK3699" i="9"/>
  <c r="AK3700" i="9"/>
  <c r="AK3701" i="9"/>
  <c r="AK3702" i="9"/>
  <c r="AK3703" i="9"/>
  <c r="AK3704" i="9"/>
  <c r="AK3705" i="9"/>
  <c r="AK3706" i="9"/>
  <c r="AK3707" i="9"/>
  <c r="AK3708" i="9"/>
  <c r="AK3709" i="9"/>
  <c r="AK3710" i="9"/>
  <c r="AK3711" i="9"/>
  <c r="AK3712" i="9"/>
  <c r="AK3713" i="9"/>
  <c r="AK3714" i="9"/>
  <c r="AK3715" i="9"/>
  <c r="AK3716" i="9"/>
  <c r="AK3717" i="9"/>
  <c r="AK3718" i="9"/>
  <c r="AK3719" i="9"/>
  <c r="AK3720" i="9"/>
  <c r="AK3721" i="9"/>
  <c r="AK3722" i="9"/>
  <c r="AK3723" i="9"/>
  <c r="AK3724" i="9"/>
  <c r="AK3725" i="9"/>
  <c r="AK3726" i="9"/>
  <c r="AK3727" i="9"/>
  <c r="AK3728" i="9"/>
  <c r="AK3729" i="9"/>
  <c r="AK3730" i="9"/>
  <c r="AK3731" i="9"/>
  <c r="AK3732" i="9"/>
  <c r="AK3733" i="9"/>
  <c r="AK3734" i="9"/>
  <c r="AK3735" i="9"/>
  <c r="AK3736" i="9"/>
  <c r="AK3737" i="9"/>
  <c r="AK3738" i="9"/>
  <c r="AK3739" i="9"/>
  <c r="AK3740" i="9"/>
  <c r="AK3741" i="9"/>
  <c r="AK3742" i="9"/>
  <c r="AK3743" i="9"/>
  <c r="AK3744" i="9"/>
  <c r="AK3745" i="9"/>
  <c r="AK3746" i="9"/>
  <c r="AK3747" i="9"/>
  <c r="AK3748" i="9"/>
  <c r="AK3749" i="9"/>
  <c r="AK3750" i="9"/>
  <c r="AK3751" i="9"/>
  <c r="AK3752" i="9"/>
  <c r="AK3753" i="9"/>
  <c r="AK3754" i="9"/>
  <c r="AK3755" i="9"/>
  <c r="AK3756" i="9"/>
  <c r="AK3757" i="9"/>
  <c r="AK3758" i="9"/>
  <c r="AK3759" i="9"/>
  <c r="AK3760" i="9"/>
  <c r="AK3761" i="9"/>
  <c r="AK3762" i="9"/>
  <c r="AK3763" i="9"/>
  <c r="AK3764" i="9"/>
  <c r="AK3765" i="9"/>
  <c r="AK3766" i="9"/>
  <c r="AK3767" i="9"/>
  <c r="AK3768" i="9"/>
  <c r="AK3769" i="9"/>
  <c r="AK3770" i="9"/>
  <c r="AK3771" i="9"/>
  <c r="AK3772" i="9"/>
  <c r="AK3773" i="9"/>
  <c r="AK3774" i="9"/>
  <c r="AK3775" i="9"/>
  <c r="AK3776" i="9"/>
  <c r="AK3777" i="9"/>
  <c r="AK3778" i="9"/>
  <c r="AK3779" i="9"/>
  <c r="AK3780" i="9"/>
  <c r="AK3781" i="9"/>
  <c r="AK3782" i="9"/>
  <c r="AK3783" i="9"/>
  <c r="AK3784" i="9"/>
  <c r="AK4222" i="9"/>
  <c r="AK4699" i="9"/>
  <c r="AK4700" i="9"/>
  <c r="AK4223" i="9"/>
  <c r="AK4224" i="9"/>
  <c r="AK4225" i="9"/>
  <c r="AK4226" i="9"/>
  <c r="AK4227" i="9"/>
  <c r="AK4228" i="9"/>
  <c r="AK4229" i="9"/>
  <c r="AK4230" i="9"/>
  <c r="AK3785" i="9"/>
  <c r="AK3786" i="9"/>
  <c r="AK3787" i="9"/>
  <c r="AK3788" i="9"/>
  <c r="AK3789" i="9"/>
  <c r="AK3790" i="9"/>
  <c r="AK3791" i="9"/>
  <c r="AK3792" i="9"/>
  <c r="AK3793" i="9"/>
  <c r="AK3794" i="9"/>
  <c r="AK3795" i="9"/>
  <c r="AK3796" i="9"/>
  <c r="AK3797" i="9"/>
  <c r="AK3798" i="9"/>
  <c r="AK4701" i="9"/>
  <c r="AK4702" i="9"/>
  <c r="AK4703" i="9"/>
  <c r="AK4704" i="9"/>
  <c r="AK4705" i="9"/>
  <c r="AK4706" i="9"/>
  <c r="AK4707" i="9"/>
  <c r="AK4708" i="9"/>
  <c r="AK4709" i="9"/>
  <c r="AK4710" i="9"/>
  <c r="AK4711" i="9"/>
  <c r="AK4712" i="9"/>
  <c r="AK4713" i="9"/>
  <c r="AK4714" i="9"/>
  <c r="AK4715" i="9"/>
  <c r="AK4716" i="9"/>
  <c r="AK4717" i="9"/>
  <c r="AK4718" i="9"/>
  <c r="AK4719" i="9"/>
  <c r="AK4720" i="9"/>
  <c r="AK4721" i="9"/>
  <c r="AK4722" i="9"/>
  <c r="AK4723" i="9"/>
  <c r="AK4724" i="9"/>
  <c r="AK4725" i="9"/>
  <c r="AK4726" i="9"/>
  <c r="AK4727" i="9"/>
  <c r="AK4728" i="9"/>
  <c r="AK4729" i="9"/>
  <c r="AK4730" i="9"/>
  <c r="AK4231" i="9"/>
  <c r="AK4232" i="9"/>
  <c r="AK4233" i="9"/>
  <c r="AK4234" i="9"/>
  <c r="AK4235" i="9"/>
  <c r="AK4236" i="9"/>
  <c r="AK4237" i="9"/>
  <c r="AK4238" i="9"/>
  <c r="AK4239" i="9"/>
  <c r="AK4240" i="9"/>
  <c r="AK4241" i="9"/>
  <c r="AK4242" i="9"/>
  <c r="AK4243" i="9"/>
  <c r="AK4244" i="9"/>
  <c r="AK4245" i="9"/>
  <c r="AK4246" i="9"/>
  <c r="AK4247" i="9"/>
  <c r="AK4248" i="9"/>
  <c r="AK4249" i="9"/>
  <c r="AK4250" i="9"/>
  <c r="AK4251" i="9"/>
  <c r="AK4252" i="9"/>
  <c r="AK4253" i="9"/>
  <c r="AK4254" i="9"/>
  <c r="AK4255" i="9"/>
  <c r="AK4256" i="9"/>
  <c r="AK4257" i="9"/>
  <c r="AK4258" i="9"/>
  <c r="AK4259" i="9"/>
  <c r="AK4260" i="9"/>
  <c r="AK4261" i="9"/>
  <c r="AK4262" i="9"/>
  <c r="AK4263" i="9"/>
  <c r="AK4264" i="9"/>
  <c r="AK4265" i="9"/>
  <c r="AK4266" i="9"/>
  <c r="AK4267" i="9"/>
  <c r="AK4268" i="9"/>
  <c r="AK4269" i="9"/>
  <c r="AK4270" i="9"/>
  <c r="AK4271" i="9"/>
  <c r="AK4272" i="9"/>
  <c r="AK4273" i="9"/>
  <c r="AK4274" i="9"/>
  <c r="AK4275" i="9"/>
  <c r="AK4276" i="9"/>
  <c r="AK4277" i="9"/>
  <c r="AK4278" i="9"/>
  <c r="AK4279" i="9"/>
  <c r="AK4280" i="9"/>
  <c r="AK4281" i="9"/>
  <c r="AK4282" i="9"/>
  <c r="AK4283" i="9"/>
  <c r="AK4284" i="9"/>
  <c r="AK4285" i="9"/>
  <c r="AK4286" i="9"/>
  <c r="AK4287" i="9"/>
  <c r="AK4288" i="9"/>
  <c r="AK4289" i="9"/>
  <c r="AK4290" i="9"/>
  <c r="AK4291" i="9"/>
  <c r="AK4292" i="9"/>
  <c r="AK4293" i="9"/>
  <c r="AK4294" i="9"/>
  <c r="AK4295" i="9"/>
  <c r="AK4296" i="9"/>
  <c r="AK4297" i="9"/>
  <c r="AK4298" i="9"/>
  <c r="AK4299" i="9"/>
  <c r="AK4300" i="9"/>
  <c r="AK4301" i="9"/>
  <c r="AK4302" i="9"/>
  <c r="AK4303" i="9"/>
  <c r="AK4304" i="9"/>
  <c r="AK4305" i="9"/>
  <c r="AK4306" i="9"/>
  <c r="AK4307" i="9"/>
  <c r="AK4308" i="9"/>
  <c r="AK4309" i="9"/>
  <c r="AK4310" i="9"/>
  <c r="AK4311" i="9"/>
  <c r="AK4312" i="9"/>
  <c r="AK4313" i="9"/>
  <c r="AK4314" i="9"/>
  <c r="AK4315" i="9"/>
  <c r="AK4316" i="9"/>
  <c r="AK4317" i="9"/>
  <c r="AK4318" i="9"/>
  <c r="AK4319" i="9"/>
  <c r="AK4320" i="9"/>
  <c r="AK4321" i="9"/>
  <c r="AK4322" i="9"/>
  <c r="AK4323" i="9"/>
  <c r="AK4324" i="9"/>
  <c r="AK4325" i="9"/>
  <c r="AK4326" i="9"/>
  <c r="AK4327" i="9"/>
  <c r="AK4328" i="9"/>
  <c r="AK4329" i="9"/>
  <c r="AK4330" i="9"/>
  <c r="AK4331" i="9"/>
  <c r="AK4332" i="9"/>
  <c r="AK4333" i="9"/>
  <c r="AK4334" i="9"/>
  <c r="AK4335" i="9"/>
  <c r="AK4336" i="9"/>
  <c r="AK4337" i="9"/>
  <c r="AK4338" i="9"/>
  <c r="AK4339" i="9"/>
  <c r="AK4340" i="9"/>
  <c r="AK4341" i="9"/>
  <c r="AK4342" i="9"/>
  <c r="AK4343" i="9"/>
  <c r="AK4344" i="9"/>
  <c r="AK4345" i="9"/>
  <c r="AK4346" i="9"/>
  <c r="AK4347" i="9"/>
  <c r="AK4348" i="9"/>
  <c r="AK4349" i="9"/>
  <c r="AK4350" i="9"/>
  <c r="AK4351" i="9"/>
  <c r="AK4352" i="9"/>
  <c r="AK4353" i="9"/>
  <c r="AK4354" i="9"/>
  <c r="AK4355" i="9"/>
  <c r="AK4356" i="9"/>
  <c r="AK4357" i="9"/>
  <c r="AK4358" i="9"/>
  <c r="AK4359" i="9"/>
  <c r="AK4360" i="9"/>
  <c r="AK4361" i="9"/>
  <c r="AK4362" i="9"/>
  <c r="AK4363" i="9"/>
  <c r="AK4364" i="9"/>
  <c r="AK4365" i="9"/>
  <c r="AK4366" i="9"/>
  <c r="AK4367" i="9"/>
  <c r="AK4368" i="9"/>
  <c r="AK4369" i="9"/>
  <c r="AK4370" i="9"/>
  <c r="AK4371" i="9"/>
  <c r="AK4372" i="9"/>
  <c r="AK4373" i="9"/>
  <c r="AK4374" i="9"/>
  <c r="AK4375" i="9"/>
  <c r="AK4376" i="9"/>
  <c r="AK4377" i="9"/>
  <c r="AK4378" i="9"/>
  <c r="AK4379" i="9"/>
  <c r="AK4380" i="9"/>
  <c r="AK4381" i="9"/>
  <c r="AK4382" i="9"/>
  <c r="AK4383" i="9"/>
  <c r="AK4384" i="9"/>
  <c r="AK4385" i="9"/>
  <c r="AK4386" i="9"/>
  <c r="AK4387" i="9"/>
  <c r="AK4388" i="9"/>
  <c r="AK4389" i="9"/>
  <c r="AK4390" i="9"/>
  <c r="AK4676" i="9"/>
  <c r="AK4677" i="9"/>
  <c r="AK4678" i="9"/>
  <c r="AK4391" i="9"/>
  <c r="AK4392" i="9"/>
  <c r="AK4393" i="9"/>
  <c r="AK4394" i="9"/>
  <c r="AK4395" i="9"/>
  <c r="AK4396" i="9"/>
  <c r="AK4397" i="9"/>
  <c r="AK4398" i="9"/>
  <c r="AK4399" i="9"/>
  <c r="AK4400" i="9"/>
  <c r="AK4401" i="9"/>
  <c r="AK4402" i="9"/>
  <c r="AK4403" i="9"/>
  <c r="AK186" i="9"/>
  <c r="AK187" i="9"/>
  <c r="AK188" i="9"/>
  <c r="AK189" i="9"/>
  <c r="AK190" i="9"/>
  <c r="AK191" i="9"/>
  <c r="AK192" i="9"/>
  <c r="AK193" i="9"/>
  <c r="AK194" i="9"/>
  <c r="AK195" i="9"/>
  <c r="AK196" i="9"/>
  <c r="AK197" i="9"/>
  <c r="AK198" i="9"/>
  <c r="AK199" i="9"/>
  <c r="AK200" i="9"/>
  <c r="AK201" i="9"/>
  <c r="AK202" i="9"/>
  <c r="AK203" i="9"/>
  <c r="AK204" i="9"/>
  <c r="AK205" i="9"/>
  <c r="AK206" i="9"/>
  <c r="AK207" i="9"/>
  <c r="AK208" i="9"/>
  <c r="AK209" i="9"/>
  <c r="AK210" i="9"/>
  <c r="AK211" i="9"/>
  <c r="AK212" i="9"/>
  <c r="AK213" i="9"/>
  <c r="AK214" i="9"/>
  <c r="AK215" i="9"/>
  <c r="AK216" i="9"/>
  <c r="AK217" i="9"/>
  <c r="AK218" i="9"/>
  <c r="AK219" i="9"/>
  <c r="AK220" i="9"/>
  <c r="AK221" i="9"/>
  <c r="AK222" i="9"/>
  <c r="AK223" i="9"/>
  <c r="AK22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285" i="9"/>
  <c r="AK286" i="9"/>
  <c r="AK287" i="9"/>
  <c r="AK288" i="9"/>
  <c r="AK289" i="9"/>
  <c r="AK290" i="9"/>
  <c r="AK291" i="9"/>
  <c r="AK292" i="9"/>
  <c r="AK293" i="9"/>
  <c r="AK294" i="9"/>
  <c r="AK295" i="9"/>
  <c r="AK296" i="9"/>
  <c r="AK297" i="9"/>
  <c r="AK298" i="9"/>
  <c r="AK299" i="9"/>
  <c r="AK300" i="9"/>
  <c r="AK301" i="9"/>
  <c r="AK302" i="9"/>
  <c r="AK303" i="9"/>
  <c r="AK30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505" i="9"/>
  <c r="AK506" i="9"/>
  <c r="AK507" i="9"/>
  <c r="AK508" i="9"/>
  <c r="AK509" i="9"/>
  <c r="AK510" i="9"/>
  <c r="AK511" i="9"/>
  <c r="AK512" i="9"/>
  <c r="AK513" i="9"/>
  <c r="AK514" i="9"/>
  <c r="AK515" i="9"/>
  <c r="AK516" i="9"/>
  <c r="AK517" i="9"/>
  <c r="AK518" i="9"/>
  <c r="AK519" i="9"/>
  <c r="AK520" i="9"/>
  <c r="AK521" i="9"/>
  <c r="AK522" i="9"/>
  <c r="AK523" i="9"/>
  <c r="AK524" i="9"/>
  <c r="AK525" i="9"/>
  <c r="AK526" i="9"/>
  <c r="AK527" i="9"/>
  <c r="AK528" i="9"/>
  <c r="AK529" i="9"/>
  <c r="AK530" i="9"/>
  <c r="AK531" i="9"/>
  <c r="AK532" i="9"/>
  <c r="AK533" i="9"/>
  <c r="AK534" i="9"/>
  <c r="AK535" i="9"/>
  <c r="AK536" i="9"/>
  <c r="AK537" i="9"/>
  <c r="AK538" i="9"/>
  <c r="AK539" i="9"/>
  <c r="AK540" i="9"/>
  <c r="AK541" i="9"/>
  <c r="AK542" i="9"/>
  <c r="AK543" i="9"/>
  <c r="AK544" i="9"/>
  <c r="AK545" i="9"/>
  <c r="AK546" i="9"/>
  <c r="AK547" i="9"/>
  <c r="AK548" i="9"/>
  <c r="AK549" i="9"/>
  <c r="AK550" i="9"/>
  <c r="AK551" i="9"/>
  <c r="AK552" i="9"/>
  <c r="AK553" i="9"/>
  <c r="AK554" i="9"/>
  <c r="AK555" i="9"/>
  <c r="AK556" i="9"/>
  <c r="AK557" i="9"/>
  <c r="AK558" i="9"/>
  <c r="AK559" i="9"/>
  <c r="AK560" i="9"/>
  <c r="AK561" i="9"/>
  <c r="AK562" i="9"/>
  <c r="AK563" i="9"/>
  <c r="AK564" i="9"/>
  <c r="AK565" i="9"/>
  <c r="AK566" i="9"/>
  <c r="AK567" i="9"/>
  <c r="AK568" i="9"/>
  <c r="AK569" i="9"/>
  <c r="AK570" i="9"/>
  <c r="AK571" i="9"/>
  <c r="AK572" i="9"/>
  <c r="AK573" i="9"/>
  <c r="AK574" i="9"/>
  <c r="AK575" i="9"/>
  <c r="AK576" i="9"/>
  <c r="AK577" i="9"/>
  <c r="AK578" i="9"/>
  <c r="AK579" i="9"/>
  <c r="AK580" i="9"/>
  <c r="AK581" i="9"/>
  <c r="AK582" i="9"/>
  <c r="AK583" i="9"/>
  <c r="AK584" i="9"/>
  <c r="AK585" i="9"/>
  <c r="AK586" i="9"/>
  <c r="AK587" i="9"/>
  <c r="AK588" i="9"/>
  <c r="AK589" i="9"/>
  <c r="AK590" i="9"/>
  <c r="AK591" i="9"/>
  <c r="AK592" i="9"/>
  <c r="AK593" i="9"/>
  <c r="AK594" i="9"/>
  <c r="AK595" i="9"/>
  <c r="AK596" i="9"/>
  <c r="AK597" i="9"/>
  <c r="AK598" i="9"/>
  <c r="AK599" i="9"/>
  <c r="AK600" i="9"/>
  <c r="AK601" i="9"/>
  <c r="AK602" i="9"/>
  <c r="AK603" i="9"/>
  <c r="AK604" i="9"/>
  <c r="AK605" i="9"/>
  <c r="AK606" i="9"/>
  <c r="AK607" i="9"/>
  <c r="AK608" i="9"/>
  <c r="AK609" i="9"/>
  <c r="AK610" i="9"/>
  <c r="AK611" i="9"/>
  <c r="AK612" i="9"/>
  <c r="AK613" i="9"/>
  <c r="AK614" i="9"/>
  <c r="AK615" i="9"/>
  <c r="AK616" i="9"/>
  <c r="AK617" i="9"/>
  <c r="AK618" i="9"/>
  <c r="AK619" i="9"/>
  <c r="AK620" i="9"/>
  <c r="AK621" i="9"/>
  <c r="AK622" i="9"/>
  <c r="AK623" i="9"/>
  <c r="AK624" i="9"/>
  <c r="AK625" i="9"/>
  <c r="AK626" i="9"/>
  <c r="AK627" i="9"/>
  <c r="AK628" i="9"/>
  <c r="AK629" i="9"/>
  <c r="AK630" i="9"/>
  <c r="AK631" i="9"/>
  <c r="AK632" i="9"/>
  <c r="AK633" i="9"/>
  <c r="AK634" i="9"/>
  <c r="AK635" i="9"/>
  <c r="AK636" i="9"/>
  <c r="AK637" i="9"/>
  <c r="AK638" i="9"/>
  <c r="AK639" i="9"/>
  <c r="AK640" i="9"/>
  <c r="AK641" i="9"/>
  <c r="AK642" i="9"/>
  <c r="AK643" i="9"/>
  <c r="AK644" i="9"/>
  <c r="AK645" i="9"/>
  <c r="AK646" i="9"/>
  <c r="AK647" i="9"/>
  <c r="AK648" i="9"/>
  <c r="AK649" i="9"/>
  <c r="AK650" i="9"/>
  <c r="AK651" i="9"/>
  <c r="AK652" i="9"/>
  <c r="AK653" i="9"/>
  <c r="AK654" i="9"/>
  <c r="AK655" i="9"/>
  <c r="AK656" i="9"/>
  <c r="AK657" i="9"/>
  <c r="AK658" i="9"/>
  <c r="AK659" i="9"/>
  <c r="AK660" i="9"/>
  <c r="AK661" i="9"/>
  <c r="AK662" i="9"/>
  <c r="AK663" i="9"/>
  <c r="AK664" i="9"/>
  <c r="AK665" i="9"/>
  <c r="AK666" i="9"/>
  <c r="AK667" i="9"/>
  <c r="AK668" i="9"/>
  <c r="AK669" i="9"/>
  <c r="AK670" i="9"/>
  <c r="AK671" i="9"/>
  <c r="AK672" i="9"/>
  <c r="AK673" i="9"/>
  <c r="AK674" i="9"/>
  <c r="AK675" i="9"/>
  <c r="AK676" i="9"/>
  <c r="AK677" i="9"/>
  <c r="AK678" i="9"/>
  <c r="AK679" i="9"/>
  <c r="AK680" i="9"/>
  <c r="AK681" i="9"/>
  <c r="AK682" i="9"/>
  <c r="AK683" i="9"/>
  <c r="AK684" i="9"/>
  <c r="AK685" i="9"/>
  <c r="AK686" i="9"/>
  <c r="AK687" i="9"/>
  <c r="AK688" i="9"/>
  <c r="AK689" i="9"/>
  <c r="AK690" i="9"/>
  <c r="AK691" i="9"/>
  <c r="AK692" i="9"/>
  <c r="AK693" i="9"/>
  <c r="AK694" i="9"/>
  <c r="AK695" i="9"/>
  <c r="AK696" i="9"/>
  <c r="AK697" i="9"/>
  <c r="AK698" i="9"/>
  <c r="AK699" i="9"/>
  <c r="AK700" i="9"/>
  <c r="AK701" i="9"/>
  <c r="AK702" i="9"/>
  <c r="AK703" i="9"/>
  <c r="AK704" i="9"/>
  <c r="AK705" i="9"/>
  <c r="AK706" i="9"/>
  <c r="AK707" i="9"/>
  <c r="AK708" i="9"/>
  <c r="AK709" i="9"/>
  <c r="AK710" i="9"/>
  <c r="AK711" i="9"/>
  <c r="AK712" i="9"/>
  <c r="AK713" i="9"/>
  <c r="AK714" i="9"/>
  <c r="AK715" i="9"/>
  <c r="AK716" i="9"/>
  <c r="AK717" i="9"/>
  <c r="AK718" i="9"/>
  <c r="AK719" i="9"/>
  <c r="AK720" i="9"/>
  <c r="AK721" i="9"/>
  <c r="AK722" i="9"/>
  <c r="AK723" i="9"/>
  <c r="AK724" i="9"/>
  <c r="AK725" i="9"/>
  <c r="AK726" i="9"/>
  <c r="AK727" i="9"/>
  <c r="AK728" i="9"/>
  <c r="AK729" i="9"/>
  <c r="AK730" i="9"/>
  <c r="AK731" i="9"/>
  <c r="AK732" i="9"/>
  <c r="AK733" i="9"/>
  <c r="AK734" i="9"/>
  <c r="AK735" i="9"/>
  <c r="AK736" i="9"/>
  <c r="AK737" i="9"/>
  <c r="AK738" i="9"/>
  <c r="AK739" i="9"/>
  <c r="AK740" i="9"/>
  <c r="AK741" i="9"/>
  <c r="AK742" i="9"/>
  <c r="AK743" i="9"/>
  <c r="AK744" i="9"/>
  <c r="AK745" i="9"/>
  <c r="AK746" i="9"/>
  <c r="AK747" i="9"/>
  <c r="AK748" i="9"/>
  <c r="AK749" i="9"/>
  <c r="AK750" i="9"/>
  <c r="AK751" i="9"/>
  <c r="AK752" i="9"/>
  <c r="AK753" i="9"/>
  <c r="AK754" i="9"/>
  <c r="AK755" i="9"/>
  <c r="AK756" i="9"/>
  <c r="AK757" i="9"/>
  <c r="AK758" i="9"/>
  <c r="AK759" i="9"/>
  <c r="AK760" i="9"/>
  <c r="AK761" i="9"/>
  <c r="AK762" i="9"/>
  <c r="AK763" i="9"/>
  <c r="AK764" i="9"/>
  <c r="AK765" i="9"/>
  <c r="AK766" i="9"/>
  <c r="AK767" i="9"/>
  <c r="AK768" i="9"/>
  <c r="AK769" i="9"/>
  <c r="AK770" i="9"/>
  <c r="AK771" i="9"/>
  <c r="AK772" i="9"/>
  <c r="AK773" i="9"/>
  <c r="AK774" i="9"/>
  <c r="AK775" i="9"/>
  <c r="AK776" i="9"/>
  <c r="AK777" i="9"/>
  <c r="AK778" i="9"/>
  <c r="AK779" i="9"/>
  <c r="AK780" i="9"/>
  <c r="AK781" i="9"/>
  <c r="AK782" i="9"/>
  <c r="AK783" i="9"/>
  <c r="AK784" i="9"/>
  <c r="AK785" i="9"/>
  <c r="AK786" i="9"/>
  <c r="AK787" i="9"/>
  <c r="AK788" i="9"/>
  <c r="AK789" i="9"/>
  <c r="AK790" i="9"/>
  <c r="AK791" i="9"/>
  <c r="AK792" i="9"/>
  <c r="AK793" i="9"/>
  <c r="AK794" i="9"/>
  <c r="AK795" i="9"/>
  <c r="AK796" i="9"/>
  <c r="AK797" i="9"/>
  <c r="AK798" i="9"/>
  <c r="AK799" i="9"/>
  <c r="AK800" i="9"/>
  <c r="AK801" i="9"/>
  <c r="AK802" i="9"/>
  <c r="AK803" i="9"/>
  <c r="AK804" i="9"/>
  <c r="AK805" i="9"/>
  <c r="AK806" i="9"/>
  <c r="AK807" i="9"/>
  <c r="AK808" i="9"/>
  <c r="AK809" i="9"/>
  <c r="AK810" i="9"/>
  <c r="AK811" i="9"/>
  <c r="AK812" i="9"/>
  <c r="AK813" i="9"/>
  <c r="AK814" i="9"/>
  <c r="AK815" i="9"/>
  <c r="AK816" i="9"/>
  <c r="AK817" i="9"/>
  <c r="AK818" i="9"/>
  <c r="AK819" i="9"/>
  <c r="AK820" i="9"/>
  <c r="AK821" i="9"/>
  <c r="AK822" i="9"/>
  <c r="AK823" i="9"/>
  <c r="AK824" i="9"/>
  <c r="AK825" i="9"/>
  <c r="AK826" i="9"/>
  <c r="AK827" i="9"/>
  <c r="AK828" i="9"/>
  <c r="AK829" i="9"/>
  <c r="AK830" i="9"/>
  <c r="AK831" i="9"/>
  <c r="AK832" i="9"/>
  <c r="AK833" i="9"/>
  <c r="AK834" i="9"/>
  <c r="AK835" i="9"/>
  <c r="AK836" i="9"/>
  <c r="AK837" i="9"/>
  <c r="AK838" i="9"/>
  <c r="AK839" i="9"/>
  <c r="AK840" i="9"/>
  <c r="AK841" i="9"/>
  <c r="AK842" i="9"/>
  <c r="AK843" i="9"/>
  <c r="AK844" i="9"/>
  <c r="AK845" i="9"/>
  <c r="AK846" i="9"/>
  <c r="AK847" i="9"/>
  <c r="AK848" i="9"/>
  <c r="AK849" i="9"/>
  <c r="AK850" i="9"/>
  <c r="AK851" i="9"/>
  <c r="AK852" i="9"/>
  <c r="AK853" i="9"/>
  <c r="AK854" i="9"/>
  <c r="AK855" i="9"/>
  <c r="AK856" i="9"/>
  <c r="AK857" i="9"/>
  <c r="AK858" i="9"/>
  <c r="AK859" i="9"/>
  <c r="AK860" i="9"/>
  <c r="AK861" i="9"/>
  <c r="AK862" i="9"/>
  <c r="AK863" i="9"/>
  <c r="AK864" i="9"/>
  <c r="AK865" i="9"/>
  <c r="AK866" i="9"/>
  <c r="AK867" i="9"/>
  <c r="AK868" i="9"/>
  <c r="AK869" i="9"/>
  <c r="AK870" i="9"/>
  <c r="AK871" i="9"/>
  <c r="AK872" i="9"/>
  <c r="AK873" i="9"/>
  <c r="AK874" i="9"/>
  <c r="AK875" i="9"/>
  <c r="AK876" i="9"/>
  <c r="AK877" i="9"/>
  <c r="AK878" i="9"/>
  <c r="AK879" i="9"/>
  <c r="AK880" i="9"/>
  <c r="AK881" i="9"/>
  <c r="AK882" i="9"/>
  <c r="AK883" i="9"/>
  <c r="AK884" i="9"/>
  <c r="AK885" i="9"/>
  <c r="AK886" i="9"/>
  <c r="AK887" i="9"/>
  <c r="AK888" i="9"/>
  <c r="AK889" i="9"/>
  <c r="AK890" i="9"/>
  <c r="AK891" i="9"/>
  <c r="AK892" i="9"/>
  <c r="AK893" i="9"/>
  <c r="AK894" i="9"/>
  <c r="AK895" i="9"/>
  <c r="AK896" i="9"/>
  <c r="AK897" i="9"/>
  <c r="AK898" i="9"/>
  <c r="AK899" i="9"/>
  <c r="AK900" i="9"/>
  <c r="AK901" i="9"/>
  <c r="AK902" i="9"/>
  <c r="AK903" i="9"/>
  <c r="AK904" i="9"/>
  <c r="AK905" i="9"/>
  <c r="AK906" i="9"/>
  <c r="AK907" i="9"/>
  <c r="AK908" i="9"/>
  <c r="AK909" i="9"/>
  <c r="AK910" i="9"/>
  <c r="AK911" i="9"/>
  <c r="AK912" i="9"/>
  <c r="AK913" i="9"/>
  <c r="AK914" i="9"/>
  <c r="AK915" i="9"/>
  <c r="AK916" i="9"/>
  <c r="AK917" i="9"/>
  <c r="AK918" i="9"/>
  <c r="AK919" i="9"/>
  <c r="AK920" i="9"/>
  <c r="AK921" i="9"/>
  <c r="AK922" i="9"/>
  <c r="AK923" i="9"/>
  <c r="AK924" i="9"/>
  <c r="AK925" i="9"/>
  <c r="AK926" i="9"/>
  <c r="AK927" i="9"/>
  <c r="AK928" i="9"/>
  <c r="AK929" i="9"/>
  <c r="AK930" i="9"/>
  <c r="AK931" i="9"/>
  <c r="AK932" i="9"/>
  <c r="AK933" i="9"/>
  <c r="AK934" i="9"/>
  <c r="AK935" i="9"/>
  <c r="AK936" i="9"/>
  <c r="AK937" i="9"/>
  <c r="AK938" i="9"/>
  <c r="AK939" i="9"/>
  <c r="AK940" i="9"/>
  <c r="AK941" i="9"/>
  <c r="AK942" i="9"/>
  <c r="AK943" i="9"/>
  <c r="AK944" i="9"/>
  <c r="AK945" i="9"/>
  <c r="AK946" i="9"/>
  <c r="AK947" i="9"/>
  <c r="AK948" i="9"/>
  <c r="AK949" i="9"/>
  <c r="AK950" i="9"/>
  <c r="AK951" i="9"/>
  <c r="AK952" i="9"/>
  <c r="AK953" i="9"/>
  <c r="AK954" i="9"/>
  <c r="AK955" i="9"/>
  <c r="AK956" i="9"/>
  <c r="AK957" i="9"/>
  <c r="AK958" i="9"/>
  <c r="AK959" i="9"/>
  <c r="AK960" i="9"/>
  <c r="AK961" i="9"/>
  <c r="AK962" i="9"/>
  <c r="AK963" i="9"/>
  <c r="AK964" i="9"/>
  <c r="AK965" i="9"/>
  <c r="AK966" i="9"/>
  <c r="AK967" i="9"/>
  <c r="AK968" i="9"/>
  <c r="AK969" i="9"/>
  <c r="AK970" i="9"/>
  <c r="AK971" i="9"/>
  <c r="AK972" i="9"/>
  <c r="AK973" i="9"/>
  <c r="AK974" i="9"/>
  <c r="AK975" i="9"/>
  <c r="AK976" i="9"/>
  <c r="AK977" i="9"/>
  <c r="AK978" i="9"/>
  <c r="AK979" i="9"/>
  <c r="AK980" i="9"/>
  <c r="AK981" i="9"/>
  <c r="AK982" i="9"/>
  <c r="AK983" i="9"/>
  <c r="AK984" i="9"/>
  <c r="AK985" i="9"/>
  <c r="AK986" i="9"/>
  <c r="AK987" i="9"/>
  <c r="AK988" i="9"/>
  <c r="AK989" i="9"/>
  <c r="AK990" i="9"/>
  <c r="AK991" i="9"/>
  <c r="AK992" i="9"/>
  <c r="AK993" i="9"/>
  <c r="AK994" i="9"/>
  <c r="AK995" i="9"/>
  <c r="AK996" i="9"/>
  <c r="AK997" i="9"/>
  <c r="AK998" i="9"/>
  <c r="AK999" i="9"/>
  <c r="AK1000" i="9"/>
  <c r="AK1001" i="9"/>
  <c r="AK1002" i="9"/>
  <c r="AK1003" i="9"/>
  <c r="AK1004" i="9"/>
  <c r="AK1005" i="9"/>
  <c r="AK1006" i="9"/>
  <c r="AK1007" i="9"/>
  <c r="AK1008" i="9"/>
  <c r="AK1009" i="9"/>
  <c r="AK1010" i="9"/>
  <c r="AK1011" i="9"/>
  <c r="AK1012" i="9"/>
  <c r="AK1013" i="9"/>
  <c r="AK1014" i="9"/>
  <c r="AK1015" i="9"/>
  <c r="AK1016" i="9"/>
  <c r="AK1017" i="9"/>
  <c r="AK1018" i="9"/>
  <c r="AK1019" i="9"/>
  <c r="AK1020" i="9"/>
  <c r="AK1021" i="9"/>
  <c r="AK1022" i="9"/>
  <c r="AK1023" i="9"/>
  <c r="AK1024" i="9"/>
  <c r="AK1025" i="9"/>
  <c r="AK1026" i="9"/>
  <c r="AK1027" i="9"/>
  <c r="AK1028" i="9"/>
  <c r="AK1029" i="9"/>
  <c r="AK1030" i="9"/>
  <c r="AK1031" i="9"/>
  <c r="AK1032" i="9"/>
  <c r="AK1033" i="9"/>
  <c r="AK1034" i="9"/>
  <c r="AK1035" i="9"/>
  <c r="AK1036" i="9"/>
  <c r="AK1037" i="9"/>
  <c r="AK1038" i="9"/>
  <c r="AK1039" i="9"/>
  <c r="AK1040" i="9"/>
  <c r="AK1041" i="9"/>
  <c r="AK1042" i="9"/>
  <c r="AK1043" i="9"/>
  <c r="AK1044" i="9"/>
  <c r="AK1045" i="9"/>
  <c r="AK1046" i="9"/>
  <c r="AK1047" i="9"/>
  <c r="AK1048" i="9"/>
  <c r="AK1049" i="9"/>
  <c r="AK1050" i="9"/>
  <c r="AK1051" i="9"/>
  <c r="AK1052" i="9"/>
  <c r="AK1053" i="9"/>
  <c r="AK1054" i="9"/>
  <c r="AK1055" i="9"/>
  <c r="AK1056" i="9"/>
  <c r="AK1057" i="9"/>
  <c r="AK1058" i="9"/>
  <c r="AK1059" i="9"/>
  <c r="AK1060" i="9"/>
  <c r="AK1061" i="9"/>
  <c r="AK1062" i="9"/>
  <c r="AK1063" i="9"/>
  <c r="AK1064" i="9"/>
  <c r="AK1065" i="9"/>
  <c r="AK1066" i="9"/>
  <c r="AK1067" i="9"/>
  <c r="AK1068" i="9"/>
  <c r="AK1069" i="9"/>
  <c r="AK1070" i="9"/>
  <c r="AK1071" i="9"/>
  <c r="AK1072" i="9"/>
  <c r="AK1073" i="9"/>
  <c r="AK1074" i="9"/>
  <c r="AK1075" i="9"/>
  <c r="AK1076" i="9"/>
  <c r="AK1077" i="9"/>
  <c r="AK1078" i="9"/>
  <c r="AK1079" i="9"/>
  <c r="AK1080" i="9"/>
  <c r="AK1081" i="9"/>
  <c r="AK1082" i="9"/>
  <c r="AK1083" i="9"/>
  <c r="AK1084" i="9"/>
  <c r="AK1085" i="9"/>
  <c r="AK1086" i="9"/>
  <c r="AK1087" i="9"/>
  <c r="AK1088" i="9"/>
  <c r="AK1089" i="9"/>
  <c r="AK1090" i="9"/>
  <c r="AK1091" i="9"/>
  <c r="AK1092" i="9"/>
  <c r="AK1093" i="9"/>
  <c r="AK1094" i="9"/>
  <c r="AK1095" i="9"/>
  <c r="AK1096" i="9"/>
  <c r="AK1097" i="9"/>
  <c r="AK1098" i="9"/>
  <c r="AK1099" i="9"/>
  <c r="AK1100" i="9"/>
  <c r="AK1101" i="9"/>
  <c r="AK1102" i="9"/>
  <c r="AK1103" i="9"/>
  <c r="AK1104" i="9"/>
  <c r="AK1105" i="9"/>
  <c r="AK1106" i="9"/>
  <c r="AK1107" i="9"/>
  <c r="AK1108" i="9"/>
  <c r="AK1109" i="9"/>
  <c r="AK1110" i="9"/>
  <c r="AK1111" i="9"/>
  <c r="AK1112" i="9"/>
  <c r="AK1113" i="9"/>
  <c r="AK1114" i="9"/>
  <c r="AK1115" i="9"/>
  <c r="AK1116" i="9"/>
  <c r="AK1117" i="9"/>
  <c r="AK1118" i="9"/>
  <c r="AK1119" i="9"/>
  <c r="AK1120" i="9"/>
  <c r="AK1121" i="9"/>
  <c r="AK1122" i="9"/>
  <c r="AK1123" i="9"/>
  <c r="AK1124" i="9"/>
  <c r="AK1125" i="9"/>
  <c r="AK1126" i="9"/>
  <c r="AK1127" i="9"/>
  <c r="AK1128" i="9"/>
  <c r="AK1129" i="9"/>
  <c r="AK1130" i="9"/>
  <c r="AK1131" i="9"/>
  <c r="AK1132" i="9"/>
  <c r="AK1133" i="9"/>
  <c r="AK1134" i="9"/>
  <c r="AK1135" i="9"/>
  <c r="AK1136" i="9"/>
  <c r="AK1137" i="9"/>
  <c r="AK1138" i="9"/>
  <c r="AK1139" i="9"/>
  <c r="AK1140" i="9"/>
  <c r="AK1141" i="9"/>
  <c r="AK1142" i="9"/>
  <c r="AK1143" i="9"/>
  <c r="AK1144" i="9"/>
  <c r="AK1145" i="9"/>
  <c r="AK1146" i="9"/>
  <c r="AK1147" i="9"/>
  <c r="AK1148" i="9"/>
  <c r="AK1149" i="9"/>
  <c r="AK1150" i="9"/>
  <c r="AK1151" i="9"/>
  <c r="AK1152" i="9"/>
  <c r="AK1153" i="9"/>
  <c r="AK1154" i="9"/>
  <c r="AK1155" i="9"/>
  <c r="AK1156" i="9"/>
  <c r="AK1157" i="9"/>
  <c r="AK1158" i="9"/>
  <c r="AK1159" i="9"/>
  <c r="AK1160" i="9"/>
  <c r="AK1161" i="9"/>
  <c r="AK1162" i="9"/>
  <c r="AK1163" i="9"/>
  <c r="AK1164" i="9"/>
  <c r="AK1165" i="9"/>
  <c r="AK1166" i="9"/>
  <c r="AK1167" i="9"/>
  <c r="AK1168" i="9"/>
  <c r="AK1169" i="9"/>
  <c r="AK1170" i="9"/>
  <c r="AK1171" i="9"/>
  <c r="AK1172" i="9"/>
  <c r="AK1173" i="9"/>
  <c r="AK1174" i="9"/>
  <c r="AK1175" i="9"/>
  <c r="AK1176" i="9"/>
  <c r="AK1177" i="9"/>
  <c r="AK1178" i="9"/>
  <c r="AK1179" i="9"/>
  <c r="AK1180" i="9"/>
  <c r="AK1181" i="9"/>
  <c r="AK1182" i="9"/>
  <c r="AK1183" i="9"/>
  <c r="AK1184" i="9"/>
  <c r="AK1185" i="9"/>
  <c r="AK1186" i="9"/>
  <c r="AK1187" i="9"/>
  <c r="AK1188" i="9"/>
  <c r="AK1189" i="9"/>
  <c r="AK1190" i="9"/>
  <c r="AK1191" i="9"/>
  <c r="AK1192" i="9"/>
  <c r="AK1193" i="9"/>
  <c r="AK1194" i="9"/>
  <c r="AK1195" i="9"/>
  <c r="AK1196" i="9"/>
  <c r="AK1197" i="9"/>
  <c r="AK1198" i="9"/>
  <c r="AK1199" i="9"/>
  <c r="AK1200" i="9"/>
  <c r="AK1201" i="9"/>
  <c r="AK1202" i="9"/>
  <c r="AK1203" i="9"/>
  <c r="AK1204" i="9"/>
  <c r="AK1205" i="9"/>
  <c r="AK1206" i="9"/>
  <c r="AK1207" i="9"/>
  <c r="AK1208" i="9"/>
  <c r="AK1209" i="9"/>
  <c r="AK1210" i="9"/>
  <c r="AK1211" i="9"/>
  <c r="AK1212" i="9"/>
  <c r="AK1213" i="9"/>
  <c r="AK1214" i="9"/>
  <c r="AK1215" i="9"/>
  <c r="AK1216" i="9"/>
  <c r="AK1217" i="9"/>
  <c r="AK1218" i="9"/>
  <c r="AK1219" i="9"/>
  <c r="AK1220" i="9"/>
  <c r="AK1221" i="9"/>
  <c r="AK1222" i="9"/>
  <c r="AK1223" i="9"/>
  <c r="AK1224" i="9"/>
  <c r="AK1225" i="9"/>
  <c r="AK1226" i="9"/>
  <c r="AK1227" i="9"/>
  <c r="AK1228" i="9"/>
  <c r="AK1229" i="9"/>
  <c r="AK1230" i="9"/>
  <c r="AK1231" i="9"/>
  <c r="AK1232" i="9"/>
  <c r="AK1233" i="9"/>
  <c r="AK1234" i="9"/>
  <c r="AK1235" i="9"/>
  <c r="AK1236" i="9"/>
  <c r="AK1237" i="9"/>
  <c r="AK1238" i="9"/>
  <c r="AK1239" i="9"/>
  <c r="AK1240" i="9"/>
  <c r="AK1241" i="9"/>
  <c r="AK1242" i="9"/>
  <c r="AK1243" i="9"/>
  <c r="AK1244" i="9"/>
  <c r="AK1245" i="9"/>
  <c r="AK1246" i="9"/>
  <c r="AK1247" i="9"/>
  <c r="AK1248" i="9"/>
  <c r="AK1249" i="9"/>
  <c r="AK1250" i="9"/>
  <c r="AK1251" i="9"/>
  <c r="AK1252" i="9"/>
  <c r="AK1253" i="9"/>
  <c r="AK1254" i="9"/>
  <c r="AK1255" i="9"/>
  <c r="AK1256" i="9"/>
  <c r="AK1257" i="9"/>
  <c r="AK1258" i="9"/>
  <c r="AK1259" i="9"/>
  <c r="AK1260" i="9"/>
  <c r="AK1261" i="9"/>
  <c r="AK1262" i="9"/>
  <c r="AK1263" i="9"/>
  <c r="AK1264" i="9"/>
  <c r="AK1265" i="9"/>
  <c r="AK1266" i="9"/>
  <c r="AK1267" i="9"/>
  <c r="AK1268" i="9"/>
  <c r="AK1269" i="9"/>
  <c r="AK1270" i="9"/>
  <c r="AK1271" i="9"/>
  <c r="AK1272" i="9"/>
  <c r="AK1273" i="9"/>
  <c r="AK1274" i="9"/>
  <c r="AK1275" i="9"/>
  <c r="AK1276" i="9"/>
  <c r="AK1277" i="9"/>
  <c r="AK1278" i="9"/>
  <c r="AK1279" i="9"/>
  <c r="AK1280" i="9"/>
  <c r="AK1281" i="9"/>
  <c r="AK1282" i="9"/>
  <c r="AK1283" i="9"/>
  <c r="AK1284" i="9"/>
  <c r="AK1285" i="9"/>
  <c r="AK1286" i="9"/>
  <c r="AK1287" i="9"/>
  <c r="AK1288" i="9"/>
  <c r="AK1289" i="9"/>
  <c r="AK1290" i="9"/>
  <c r="AK1291" i="9"/>
  <c r="AK1292" i="9"/>
  <c r="AK1293" i="9"/>
  <c r="AK1294" i="9"/>
  <c r="AK1295" i="9"/>
  <c r="AK1296" i="9"/>
  <c r="AK1297" i="9"/>
  <c r="AK1298" i="9"/>
  <c r="AK1299" i="9"/>
  <c r="AK1300" i="9"/>
  <c r="AK1301" i="9"/>
  <c r="AK1302" i="9"/>
  <c r="AK1303" i="9"/>
  <c r="AK1304" i="9"/>
  <c r="AK1305" i="9"/>
  <c r="AK1306" i="9"/>
  <c r="AK1307" i="9"/>
  <c r="AK1308" i="9"/>
  <c r="AK1309" i="9"/>
  <c r="AK1310" i="9"/>
  <c r="AK1311" i="9"/>
  <c r="AK1312" i="9"/>
  <c r="AK1313" i="9"/>
  <c r="AK1314" i="9"/>
  <c r="AK1315" i="9"/>
  <c r="AK1316" i="9"/>
  <c r="AK1317" i="9"/>
  <c r="AK1318" i="9"/>
  <c r="AK1319" i="9"/>
  <c r="AK1320" i="9"/>
  <c r="AK1321" i="9"/>
  <c r="AK1322" i="9"/>
  <c r="AK1323" i="9"/>
  <c r="AK1324" i="9"/>
  <c r="AK1325" i="9"/>
  <c r="AK1326" i="9"/>
  <c r="AK1327" i="9"/>
  <c r="AK1328" i="9"/>
  <c r="AK1329" i="9"/>
  <c r="AK1330" i="9"/>
  <c r="AK1331" i="9"/>
  <c r="AK1332" i="9"/>
  <c r="AK1333" i="9"/>
  <c r="AK1334" i="9"/>
  <c r="AK1335" i="9"/>
  <c r="AK1336" i="9"/>
  <c r="AK1337" i="9"/>
  <c r="AK1338" i="9"/>
  <c r="AK1339" i="9"/>
  <c r="AK1340" i="9"/>
  <c r="AK1341" i="9"/>
  <c r="AK1342" i="9"/>
  <c r="AK1343" i="9"/>
  <c r="AK1344" i="9"/>
  <c r="AK1345" i="9"/>
  <c r="AK1346" i="9"/>
  <c r="AK1347" i="9"/>
  <c r="AK1348" i="9"/>
  <c r="AK1349" i="9"/>
  <c r="AK1350" i="9"/>
  <c r="AK1351" i="9"/>
  <c r="AK1352" i="9"/>
  <c r="AK1353" i="9"/>
  <c r="AK1354" i="9"/>
  <c r="AK1355" i="9"/>
  <c r="AK1356" i="9"/>
  <c r="AK1357" i="9"/>
  <c r="AK1358" i="9"/>
  <c r="AK1359" i="9"/>
  <c r="AK1360" i="9"/>
  <c r="AK1361" i="9"/>
  <c r="AK1362" i="9"/>
  <c r="AK1363" i="9"/>
  <c r="AK1364" i="9"/>
  <c r="AK1365" i="9"/>
  <c r="AK1366" i="9"/>
  <c r="AK1367" i="9"/>
  <c r="AK1368" i="9"/>
  <c r="AK1369" i="9"/>
  <c r="AK1370" i="9"/>
  <c r="AK1371" i="9"/>
  <c r="AK1372" i="9"/>
  <c r="AK1373" i="9"/>
  <c r="AK1374" i="9"/>
  <c r="AK1375" i="9"/>
  <c r="AK1376" i="9"/>
  <c r="AK1377" i="9"/>
  <c r="AK1378" i="9"/>
  <c r="AK1379" i="9"/>
  <c r="AK1380" i="9"/>
  <c r="AK1381" i="9"/>
  <c r="AK1382" i="9"/>
  <c r="AK1383" i="9"/>
  <c r="AK1384" i="9"/>
  <c r="AK1385" i="9"/>
  <c r="AK1386" i="9"/>
  <c r="AK1387" i="9"/>
  <c r="AK1388" i="9"/>
  <c r="AK1389" i="9"/>
  <c r="AK1390" i="9"/>
  <c r="AK1391" i="9"/>
  <c r="AK1392" i="9"/>
  <c r="AK1393" i="9"/>
  <c r="AK1394" i="9"/>
  <c r="AK1395" i="9"/>
  <c r="AK1396" i="9"/>
  <c r="AK1397" i="9"/>
  <c r="AK1398" i="9"/>
  <c r="AK1399" i="9"/>
  <c r="AK1400" i="9"/>
  <c r="AK1401" i="9"/>
  <c r="AK1402" i="9"/>
  <c r="AK1403" i="9"/>
  <c r="AK1404" i="9"/>
  <c r="AK1405" i="9"/>
  <c r="AK1406" i="9"/>
  <c r="AK1407" i="9"/>
  <c r="AK1408" i="9"/>
  <c r="AK1409" i="9"/>
  <c r="AK1410" i="9"/>
  <c r="AK1411" i="9"/>
  <c r="AK1412" i="9"/>
  <c r="AK1413" i="9"/>
  <c r="AK1414" i="9"/>
  <c r="AK1415" i="9"/>
  <c r="AK1416" i="9"/>
  <c r="AK1417" i="9"/>
  <c r="AK1418" i="9"/>
  <c r="AK1419" i="9"/>
  <c r="AK1420" i="9"/>
  <c r="AK1421" i="9"/>
  <c r="AK1422" i="9"/>
  <c r="AK1423" i="9"/>
  <c r="AK1424" i="9"/>
  <c r="AK1425" i="9"/>
  <c r="AK1426" i="9"/>
  <c r="AK1427" i="9"/>
  <c r="AK1428" i="9"/>
  <c r="AK1429" i="9"/>
  <c r="AK1430" i="9"/>
  <c r="AK1431" i="9"/>
  <c r="AK1432" i="9"/>
  <c r="AK1433" i="9"/>
  <c r="AK1434" i="9"/>
  <c r="AK1435" i="9"/>
  <c r="AK1436" i="9"/>
  <c r="AK1437" i="9"/>
  <c r="AK1438" i="9"/>
  <c r="AK1439" i="9"/>
  <c r="AK1440" i="9"/>
  <c r="AK1441" i="9"/>
  <c r="AK1442" i="9"/>
  <c r="AK1443" i="9"/>
  <c r="AK1444" i="9"/>
  <c r="AK1445" i="9"/>
  <c r="AK1446" i="9"/>
  <c r="AK1447" i="9"/>
  <c r="AK1448" i="9"/>
  <c r="AK1449" i="9"/>
  <c r="AK1450" i="9"/>
  <c r="AK1451" i="9"/>
  <c r="AK1452" i="9"/>
  <c r="AK1453" i="9"/>
  <c r="AK1454" i="9"/>
  <c r="AK1455" i="9"/>
  <c r="AK1456" i="9"/>
  <c r="AK1457" i="9"/>
  <c r="AK1458" i="9"/>
  <c r="AK1459" i="9"/>
  <c r="AK1460" i="9"/>
  <c r="AK1461" i="9"/>
  <c r="AK1462" i="9"/>
  <c r="AK1463" i="9"/>
  <c r="AK1464" i="9"/>
  <c r="AK1465" i="9"/>
  <c r="AK1466" i="9"/>
  <c r="AK1467" i="9"/>
  <c r="AK1468" i="9"/>
  <c r="AK1469" i="9"/>
  <c r="AK1470" i="9"/>
  <c r="AK1471" i="9"/>
  <c r="AK1472" i="9"/>
  <c r="AK1473" i="9"/>
  <c r="AK1474" i="9"/>
  <c r="AK1475" i="9"/>
  <c r="AK1476" i="9"/>
  <c r="AK1477" i="9"/>
  <c r="AK1478" i="9"/>
  <c r="AK1479" i="9"/>
  <c r="AK1480" i="9"/>
  <c r="AK1481" i="9"/>
  <c r="AK1482" i="9"/>
  <c r="AK1483" i="9"/>
  <c r="AK1484" i="9"/>
  <c r="AK1485" i="9"/>
  <c r="AK1486" i="9"/>
  <c r="AK1487" i="9"/>
  <c r="AK1488" i="9"/>
  <c r="AK1489" i="9"/>
  <c r="AK1490" i="9"/>
  <c r="AK1491" i="9"/>
  <c r="AK1492" i="9"/>
  <c r="AK1493" i="9"/>
  <c r="AK1494" i="9"/>
  <c r="AK1495" i="9"/>
  <c r="AK1496" i="9"/>
  <c r="AK1497" i="9"/>
  <c r="AK1498" i="9"/>
  <c r="AK1499" i="9"/>
  <c r="AK1500" i="9"/>
  <c r="AK1501" i="9"/>
  <c r="AK1502" i="9"/>
  <c r="AK1503" i="9"/>
  <c r="AK1504" i="9"/>
  <c r="AK1505" i="9"/>
  <c r="AK1506" i="9"/>
  <c r="AK1507" i="9"/>
  <c r="AK1508" i="9"/>
  <c r="AK1509" i="9"/>
  <c r="AK1510" i="9"/>
  <c r="AK1511" i="9"/>
  <c r="AK1512" i="9"/>
  <c r="AK1513" i="9"/>
  <c r="AK1514" i="9"/>
  <c r="AK1515" i="9"/>
  <c r="AK1516" i="9"/>
  <c r="AK1517" i="9"/>
  <c r="AK1518" i="9"/>
  <c r="AK1519" i="9"/>
  <c r="AK1520" i="9"/>
  <c r="AK1521" i="9"/>
  <c r="AK1522" i="9"/>
  <c r="AK1523" i="9"/>
  <c r="AK1524" i="9"/>
  <c r="AK1525" i="9"/>
  <c r="AK1526" i="9"/>
  <c r="AK1527" i="9"/>
  <c r="AK1528" i="9"/>
  <c r="AK1529" i="9"/>
  <c r="AK1530" i="9"/>
  <c r="AK1531" i="9"/>
  <c r="AK1532" i="9"/>
  <c r="AK1533" i="9"/>
  <c r="AK1534" i="9"/>
  <c r="AK1535" i="9"/>
  <c r="AK1536" i="9"/>
  <c r="AK4404" i="9"/>
  <c r="AK4405" i="9"/>
  <c r="AK4406" i="9"/>
  <c r="AK4407" i="9"/>
  <c r="AK4408" i="9"/>
  <c r="AK4409" i="9"/>
  <c r="AK4410" i="9"/>
  <c r="AK4411" i="9"/>
  <c r="AK4412" i="9"/>
  <c r="AK4413" i="9"/>
  <c r="AK4414" i="9"/>
  <c r="AK4415" i="9"/>
  <c r="AK4416" i="9"/>
  <c r="AK4417" i="9"/>
  <c r="AK4418" i="9"/>
  <c r="AK4419" i="9"/>
  <c r="AK4420" i="9"/>
  <c r="AK4421" i="9"/>
  <c r="AK4422" i="9"/>
  <c r="AK4423" i="9"/>
  <c r="AK4424" i="9"/>
  <c r="AK4425" i="9"/>
  <c r="AK4426" i="9"/>
  <c r="AK4427" i="9"/>
  <c r="AK4428" i="9"/>
  <c r="AK4429" i="9"/>
  <c r="AK4430" i="9"/>
  <c r="AK4431" i="9"/>
  <c r="AK4432" i="9"/>
  <c r="AK4433" i="9"/>
  <c r="AK3799" i="9"/>
  <c r="AK3800" i="9"/>
  <c r="AK3801" i="9"/>
  <c r="AK3802" i="9"/>
  <c r="AK3803" i="9"/>
  <c r="AK3804" i="9"/>
  <c r="AK3805" i="9"/>
  <c r="AK3806" i="9"/>
  <c r="AK3807" i="9"/>
  <c r="AK3808" i="9"/>
  <c r="AK3809" i="9"/>
  <c r="AK3810" i="9"/>
  <c r="AK3811" i="9"/>
  <c r="AK3812" i="9"/>
  <c r="AK3813" i="9"/>
  <c r="AK3814" i="9"/>
  <c r="AK3815" i="9"/>
  <c r="AK3816" i="9"/>
  <c r="AK3817" i="9"/>
  <c r="AK3818" i="9"/>
  <c r="AK3819" i="9"/>
  <c r="AK3820" i="9"/>
  <c r="AK3821" i="9"/>
  <c r="AK3822" i="9"/>
  <c r="AK3823" i="9"/>
  <c r="AK3824" i="9"/>
  <c r="AK3825" i="9"/>
  <c r="AK3826" i="9"/>
  <c r="AK3827" i="9"/>
  <c r="AK3828" i="9"/>
  <c r="AK3829" i="9"/>
  <c r="AK3830" i="9"/>
  <c r="AK3831" i="9"/>
  <c r="AK3832" i="9"/>
  <c r="AK1537" i="9"/>
  <c r="AK1538" i="9"/>
  <c r="AK1539" i="9"/>
  <c r="AK1540" i="9"/>
  <c r="AK1541" i="9"/>
  <c r="AK1542" i="9"/>
  <c r="AK1543" i="9"/>
  <c r="AK1544" i="9"/>
  <c r="AK1545" i="9"/>
  <c r="AK1546" i="9"/>
  <c r="AK1547" i="9"/>
  <c r="AK1548" i="9"/>
  <c r="AK1549" i="9"/>
  <c r="AK1550" i="9"/>
  <c r="AK1551" i="9"/>
  <c r="AK1552" i="9"/>
  <c r="AK1553" i="9"/>
  <c r="AK1554" i="9"/>
  <c r="AK1555" i="9"/>
  <c r="AK1556" i="9"/>
  <c r="AK1557" i="9"/>
  <c r="AK1558" i="9"/>
  <c r="AK1559" i="9"/>
  <c r="AK1560" i="9"/>
  <c r="AK1561" i="9"/>
  <c r="AK1562" i="9"/>
  <c r="AK1563" i="9"/>
  <c r="AK1564" i="9"/>
  <c r="AK1565" i="9"/>
  <c r="AK1566" i="9"/>
  <c r="AK1567" i="9"/>
  <c r="AK1568" i="9"/>
  <c r="AK1569" i="9"/>
  <c r="AK1570" i="9"/>
  <c r="AK1571" i="9"/>
  <c r="AK1572" i="9"/>
  <c r="AK1573" i="9"/>
  <c r="AK1574" i="9"/>
  <c r="AK1575" i="9"/>
  <c r="AK1576" i="9"/>
  <c r="AK1577" i="9"/>
  <c r="AK1578" i="9"/>
  <c r="AK1579" i="9"/>
  <c r="AK1580" i="9"/>
  <c r="AK1581" i="9"/>
  <c r="AK1582" i="9"/>
  <c r="AK1583" i="9"/>
  <c r="AK1584" i="9"/>
  <c r="AK1585" i="9"/>
  <c r="AK1586" i="9"/>
  <c r="AK1587" i="9"/>
  <c r="AK1588" i="9"/>
  <c r="AK1589" i="9"/>
  <c r="AK1590" i="9"/>
  <c r="AK1591" i="9"/>
  <c r="AK1592" i="9"/>
  <c r="AK1593" i="9"/>
  <c r="AK1594" i="9"/>
  <c r="AK1595" i="9"/>
  <c r="AK1596" i="9"/>
  <c r="AK1597" i="9"/>
  <c r="AK1598" i="9"/>
  <c r="AK1599" i="9"/>
  <c r="AK1600" i="9"/>
  <c r="AK1601" i="9"/>
  <c r="AK1602" i="9"/>
  <c r="AK1603" i="9"/>
  <c r="AK1604" i="9"/>
  <c r="AK1605" i="9"/>
  <c r="AK1606" i="9"/>
  <c r="AK4640" i="9"/>
  <c r="AK4641" i="9"/>
  <c r="AK4642" i="9"/>
  <c r="AK1607" i="9"/>
  <c r="AK1608" i="9"/>
  <c r="AK1609" i="9"/>
  <c r="AK1610" i="9"/>
  <c r="AK1611" i="9"/>
  <c r="AK1612" i="9"/>
  <c r="AK1613" i="9"/>
  <c r="AK1614" i="9"/>
  <c r="AK1615" i="9"/>
  <c r="AK1616" i="9"/>
  <c r="AK1617" i="9"/>
  <c r="AK1618" i="9"/>
  <c r="AK1619" i="9"/>
  <c r="AK1620" i="9"/>
  <c r="AK1621" i="9"/>
  <c r="AK1622" i="9"/>
  <c r="AK1623" i="9"/>
  <c r="AK1624" i="9"/>
  <c r="AK1625" i="9"/>
  <c r="AK1626" i="9"/>
  <c r="AK1627" i="9"/>
  <c r="AK1628" i="9"/>
  <c r="AK1629" i="9"/>
  <c r="AK1630" i="9"/>
  <c r="AK1631" i="9"/>
  <c r="AK1632" i="9"/>
  <c r="AK1633" i="9"/>
  <c r="AK1634" i="9"/>
  <c r="AK1635" i="9"/>
  <c r="AK1636" i="9"/>
  <c r="AK1637" i="9"/>
  <c r="AK1638" i="9"/>
  <c r="AK1639" i="9"/>
  <c r="AK1640" i="9"/>
  <c r="AK1641" i="9"/>
  <c r="AK1642" i="9"/>
  <c r="AK1643" i="9"/>
  <c r="AK1644" i="9"/>
  <c r="AK1645" i="9"/>
  <c r="AK1646" i="9"/>
  <c r="AK1647" i="9"/>
  <c r="AK1648" i="9"/>
  <c r="AK1649" i="9"/>
  <c r="AK1650" i="9"/>
  <c r="AK1651" i="9"/>
  <c r="AK1652" i="9"/>
  <c r="AK1653" i="9"/>
  <c r="AK1654" i="9"/>
  <c r="AK1655" i="9"/>
  <c r="AK1656" i="9"/>
  <c r="AK1657" i="9"/>
  <c r="AK1658" i="9"/>
  <c r="AK1659" i="9"/>
  <c r="AK1660" i="9"/>
  <c r="AK1661" i="9"/>
  <c r="AK1662" i="9"/>
  <c r="AK1663" i="9"/>
  <c r="AK1664" i="9"/>
  <c r="AK1665" i="9"/>
  <c r="AK1666" i="9"/>
  <c r="AK1667" i="9"/>
  <c r="AK1668" i="9"/>
  <c r="AK1669" i="9"/>
  <c r="AK1670" i="9"/>
  <c r="AK1671" i="9"/>
  <c r="AK1672" i="9"/>
  <c r="AK1673" i="9"/>
  <c r="AK1674" i="9"/>
  <c r="AK1675" i="9"/>
  <c r="AK1676" i="9"/>
  <c r="AK1677" i="9"/>
  <c r="AK1678" i="9"/>
  <c r="AK1679" i="9"/>
  <c r="AK1680" i="9"/>
  <c r="AK1681" i="9"/>
  <c r="AK1682" i="9"/>
  <c r="AK1683" i="9"/>
  <c r="AK1684" i="9"/>
  <c r="AK1685" i="9"/>
  <c r="AK1686" i="9"/>
  <c r="AK1687" i="9"/>
  <c r="AK1688" i="9"/>
  <c r="AK1689" i="9"/>
  <c r="AK1690" i="9"/>
  <c r="AK1691" i="9"/>
  <c r="AK1692" i="9"/>
  <c r="AK1693" i="9"/>
  <c r="AK1694" i="9"/>
  <c r="AK1695" i="9"/>
  <c r="AK1696" i="9"/>
  <c r="AK1697" i="9"/>
  <c r="AK1698" i="9"/>
  <c r="AK1699" i="9"/>
  <c r="AK1700" i="9"/>
  <c r="AK1701" i="9"/>
  <c r="AK1702" i="9"/>
  <c r="AK1703" i="9"/>
  <c r="AK1704" i="9"/>
  <c r="AK1705" i="9"/>
  <c r="AK1706" i="9"/>
  <c r="AK1707" i="9"/>
  <c r="AK1708" i="9"/>
  <c r="AK1709" i="9"/>
  <c r="AK1710" i="9"/>
  <c r="AK1711" i="9"/>
  <c r="AK1712" i="9"/>
  <c r="AK1713" i="9"/>
  <c r="AK1714" i="9"/>
  <c r="AK1715" i="9"/>
  <c r="AK1716" i="9"/>
  <c r="AK1717" i="9"/>
  <c r="AK1718" i="9"/>
  <c r="AK1719" i="9"/>
  <c r="AK1720" i="9"/>
  <c r="AK1721" i="9"/>
  <c r="AK1722" i="9"/>
  <c r="AK1723" i="9"/>
  <c r="AK1724" i="9"/>
  <c r="AK1725" i="9"/>
  <c r="AK1726" i="9"/>
  <c r="AK1727" i="9"/>
  <c r="AK1728" i="9"/>
  <c r="AK1729" i="9"/>
  <c r="AK1730" i="9"/>
  <c r="AK1731" i="9"/>
  <c r="AK1732" i="9"/>
  <c r="AK1733" i="9"/>
  <c r="AK1734" i="9"/>
  <c r="AK1735" i="9"/>
  <c r="AK1736" i="9"/>
  <c r="AK1737" i="9"/>
  <c r="AK1738" i="9"/>
  <c r="AK1739" i="9"/>
  <c r="AK1740" i="9"/>
  <c r="AK1741" i="9"/>
  <c r="AK1742" i="9"/>
  <c r="AK1743" i="9"/>
  <c r="AK1744" i="9"/>
  <c r="AK1745" i="9"/>
  <c r="AK1746" i="9"/>
  <c r="AK1747" i="9"/>
  <c r="AK1748" i="9"/>
  <c r="AK1749" i="9"/>
  <c r="AK1750" i="9"/>
  <c r="AK1751" i="9"/>
  <c r="AK1752" i="9"/>
  <c r="AK1753" i="9"/>
  <c r="AK1754" i="9"/>
  <c r="AK1755" i="9"/>
  <c r="AK1756" i="9"/>
  <c r="AK1757" i="9"/>
  <c r="AK1758" i="9"/>
  <c r="AK1759" i="9"/>
  <c r="AK1760" i="9"/>
  <c r="AK1761" i="9"/>
  <c r="AK1762" i="9"/>
  <c r="AK1763" i="9"/>
  <c r="AK1764" i="9"/>
  <c r="AK1765" i="9"/>
  <c r="AK1766" i="9"/>
  <c r="AK1767" i="9"/>
  <c r="AK1768" i="9"/>
  <c r="AK1769" i="9"/>
  <c r="AK1770" i="9"/>
  <c r="AK1771" i="9"/>
  <c r="AK1772" i="9"/>
  <c r="AK1773" i="9"/>
  <c r="AK1774" i="9"/>
  <c r="AK1775" i="9"/>
  <c r="AK1776" i="9"/>
  <c r="AK1777" i="9"/>
  <c r="AK1778" i="9"/>
  <c r="AK1779" i="9"/>
  <c r="AK1780" i="9"/>
  <c r="AK1781" i="9"/>
  <c r="AK1782" i="9"/>
  <c r="AK1783" i="9"/>
  <c r="AK1784" i="9"/>
  <c r="AK1785" i="9"/>
  <c r="AK1786" i="9"/>
  <c r="AK1787" i="9"/>
  <c r="AK1788" i="9"/>
  <c r="AK1789" i="9"/>
  <c r="AK1790" i="9"/>
  <c r="AK1791" i="9"/>
  <c r="AK1792" i="9"/>
  <c r="AK1793" i="9"/>
  <c r="AK1794" i="9"/>
  <c r="AK1795" i="9"/>
  <c r="AK1796" i="9"/>
  <c r="AK1797" i="9"/>
  <c r="AK1798" i="9"/>
  <c r="AK1799" i="9"/>
  <c r="AK1800" i="9"/>
  <c r="AK1801" i="9"/>
  <c r="AK1802" i="9"/>
  <c r="AK1803" i="9"/>
  <c r="AK1804" i="9"/>
  <c r="AK1805" i="9"/>
  <c r="AK1806" i="9"/>
  <c r="AK1807" i="9"/>
  <c r="AK1808" i="9"/>
  <c r="AK1809" i="9"/>
  <c r="AK1810" i="9"/>
  <c r="AK1811" i="9"/>
  <c r="AK1812" i="9"/>
  <c r="AK1813" i="9"/>
  <c r="AK1814" i="9"/>
  <c r="AK1815" i="9"/>
  <c r="AK1816" i="9"/>
  <c r="AK1817" i="9"/>
  <c r="AK1818" i="9"/>
  <c r="AK1819" i="9"/>
  <c r="AK1820" i="9"/>
  <c r="AK1821" i="9"/>
  <c r="AK1822" i="9"/>
  <c r="AK1823" i="9"/>
  <c r="AK1824" i="9"/>
  <c r="AK1825" i="9"/>
  <c r="AK1826" i="9"/>
  <c r="AK1827" i="9"/>
  <c r="AK1828" i="9"/>
  <c r="AK1829" i="9"/>
  <c r="AK1830" i="9"/>
  <c r="AK1831" i="9"/>
  <c r="AK1832" i="9"/>
  <c r="AK1833" i="9"/>
  <c r="AK1834" i="9"/>
  <c r="AK1835" i="9"/>
  <c r="AK1836" i="9"/>
  <c r="AK1837" i="9"/>
  <c r="AK1838" i="9"/>
  <c r="AK1839" i="9"/>
  <c r="AK1840" i="9"/>
  <c r="AK1841" i="9"/>
  <c r="AK1842" i="9"/>
  <c r="AK1843" i="9"/>
  <c r="AK1844" i="9"/>
  <c r="AK1845" i="9"/>
  <c r="AK1846" i="9"/>
  <c r="AK1847" i="9"/>
  <c r="AK1848" i="9"/>
  <c r="AK1849" i="9"/>
  <c r="AK1850" i="9"/>
  <c r="AK1851" i="9"/>
  <c r="AK1852" i="9"/>
  <c r="AK1853" i="9"/>
  <c r="AK1854" i="9"/>
  <c r="AK1855" i="9"/>
  <c r="AK1856" i="9"/>
  <c r="AK1857" i="9"/>
  <c r="AK1858" i="9"/>
  <c r="AK1859" i="9"/>
  <c r="AK1860" i="9"/>
  <c r="AK1861" i="9"/>
  <c r="AK1862" i="9"/>
  <c r="AK1863" i="9"/>
  <c r="AK1864" i="9"/>
  <c r="AK1865" i="9"/>
  <c r="AK1866" i="9"/>
  <c r="AK1867" i="9"/>
  <c r="AK1868" i="9"/>
  <c r="AK1869" i="9"/>
  <c r="AK1870" i="9"/>
  <c r="AK1871" i="9"/>
  <c r="AK1872" i="9"/>
  <c r="AK1873" i="9"/>
  <c r="AK1874" i="9"/>
  <c r="AK1875" i="9"/>
  <c r="AK1876" i="9"/>
  <c r="AK1877" i="9"/>
  <c r="AK1878" i="9"/>
  <c r="AK1879" i="9"/>
  <c r="AK1880" i="9"/>
  <c r="AK1881" i="9"/>
  <c r="AK1882" i="9"/>
  <c r="AK1883" i="9"/>
  <c r="AK1884" i="9"/>
  <c r="AK1885" i="9"/>
  <c r="AK1886" i="9"/>
  <c r="AK1887" i="9"/>
  <c r="AK1888" i="9"/>
  <c r="AK1889" i="9"/>
  <c r="AK1890" i="9"/>
  <c r="AK1891" i="9"/>
  <c r="AK1892" i="9"/>
  <c r="AK1893" i="9"/>
  <c r="AK1894" i="9"/>
  <c r="AK1895" i="9"/>
  <c r="AK1896" i="9"/>
  <c r="AK1897" i="9"/>
  <c r="AK1898" i="9"/>
  <c r="AK1899" i="9"/>
  <c r="AK1900" i="9"/>
  <c r="AK1901" i="9"/>
  <c r="AK1902" i="9"/>
  <c r="AK1903" i="9"/>
  <c r="AK1904" i="9"/>
  <c r="AK1905" i="9"/>
  <c r="AK1906" i="9"/>
  <c r="AK1907" i="9"/>
  <c r="AK1908" i="9"/>
  <c r="AK1909" i="9"/>
  <c r="AK1910" i="9"/>
  <c r="AK1911" i="9"/>
  <c r="AK1912" i="9"/>
  <c r="AK1913" i="9"/>
  <c r="AK1914" i="9"/>
  <c r="AK1915" i="9"/>
  <c r="AK1916" i="9"/>
  <c r="AK1917" i="9"/>
  <c r="AK1918" i="9"/>
  <c r="AK1919" i="9"/>
  <c r="AK1920" i="9"/>
  <c r="AK1921" i="9"/>
  <c r="AK1922" i="9"/>
  <c r="AK1923" i="9"/>
  <c r="AK1924" i="9"/>
  <c r="AK1925" i="9"/>
  <c r="AK1926" i="9"/>
  <c r="AK1927" i="9"/>
  <c r="AK1928" i="9"/>
  <c r="AK1929" i="9"/>
  <c r="AK1930" i="9"/>
  <c r="AK1931" i="9"/>
  <c r="AK1932" i="9"/>
  <c r="AK1933" i="9"/>
  <c r="AK1934" i="9"/>
  <c r="AK1935" i="9"/>
  <c r="AK1936" i="9"/>
  <c r="AK1937" i="9"/>
  <c r="AK1938" i="9"/>
  <c r="AK1939" i="9"/>
  <c r="AK1940" i="9"/>
  <c r="AK1941" i="9"/>
  <c r="AK1942" i="9"/>
  <c r="AK1943" i="9"/>
  <c r="AK1944" i="9"/>
  <c r="AK1945" i="9"/>
  <c r="AK1946" i="9"/>
  <c r="AK1947" i="9"/>
  <c r="AK1948" i="9"/>
  <c r="AK1949" i="9"/>
  <c r="AK1950" i="9"/>
  <c r="AK1951" i="9"/>
  <c r="AK1952" i="9"/>
  <c r="AK1953" i="9"/>
  <c r="AK1954" i="9"/>
  <c r="AK1955" i="9"/>
  <c r="AK1956" i="9"/>
  <c r="AK1957" i="9"/>
  <c r="AK1958" i="9"/>
  <c r="AK1959" i="9"/>
  <c r="AK1960" i="9"/>
  <c r="AK1961" i="9"/>
  <c r="AK1962" i="9"/>
  <c r="AK1963" i="9"/>
  <c r="AK1964" i="9"/>
  <c r="AK1965" i="9"/>
  <c r="AK1966" i="9"/>
  <c r="AK1967" i="9"/>
  <c r="AK1968" i="9"/>
  <c r="AK1969" i="9"/>
  <c r="AK1970" i="9"/>
  <c r="AK1971" i="9"/>
  <c r="AK1972" i="9"/>
  <c r="AK1973" i="9"/>
  <c r="AK1974" i="9"/>
  <c r="AK1975" i="9"/>
  <c r="AK1976" i="9"/>
  <c r="AK1977" i="9"/>
  <c r="AK1978" i="9"/>
  <c r="AK1979" i="9"/>
  <c r="AK1980" i="9"/>
  <c r="AK1981" i="9"/>
  <c r="AK1982" i="9"/>
  <c r="AK1983" i="9"/>
  <c r="AK1984" i="9"/>
  <c r="AK1985" i="9"/>
  <c r="AK1986" i="9"/>
  <c r="AK1987" i="9"/>
  <c r="AK1988" i="9"/>
  <c r="AK1989" i="9"/>
  <c r="AK1990" i="9"/>
  <c r="AK1991" i="9"/>
  <c r="AK1992" i="9"/>
  <c r="AK1993" i="9"/>
  <c r="AK1994" i="9"/>
  <c r="AK1995" i="9"/>
  <c r="AK1996" i="9"/>
  <c r="AK1997" i="9"/>
  <c r="AK1998" i="9"/>
  <c r="AK1999" i="9"/>
  <c r="AK2000" i="9"/>
  <c r="AK2001" i="9"/>
  <c r="AK2002" i="9"/>
  <c r="AK2003" i="9"/>
  <c r="AK2004" i="9"/>
  <c r="AK2005" i="9"/>
  <c r="AK2006" i="9"/>
  <c r="AK2007" i="9"/>
  <c r="AK2008" i="9"/>
  <c r="AK2009" i="9"/>
  <c r="AK2010" i="9"/>
  <c r="AK2011" i="9"/>
  <c r="AK2012" i="9"/>
  <c r="AK2013" i="9"/>
  <c r="AK2014" i="9"/>
  <c r="AK2015" i="9"/>
  <c r="AK2016" i="9"/>
  <c r="AK2017" i="9"/>
  <c r="AK2018" i="9"/>
  <c r="AK2019" i="9"/>
  <c r="AK2020" i="9"/>
  <c r="AK2021" i="9"/>
  <c r="AK2022" i="9"/>
  <c r="AK2023" i="9"/>
  <c r="AK2024" i="9"/>
  <c r="AK2025" i="9"/>
  <c r="AK2026" i="9"/>
  <c r="AK2027" i="9"/>
  <c r="AK2028" i="9"/>
  <c r="AK2029" i="9"/>
  <c r="AK2030" i="9"/>
  <c r="AK2031" i="9"/>
  <c r="AK2032" i="9"/>
  <c r="AK2033" i="9"/>
  <c r="AK2034" i="9"/>
  <c r="AK2035" i="9"/>
  <c r="AK2036" i="9"/>
  <c r="AK2037" i="9"/>
  <c r="AK2038" i="9"/>
  <c r="AK2039" i="9"/>
  <c r="AK2040" i="9"/>
  <c r="AK2041" i="9"/>
  <c r="AK2042" i="9"/>
  <c r="AK2043" i="9"/>
  <c r="AK2044" i="9"/>
  <c r="AK2045" i="9"/>
  <c r="AK2046" i="9"/>
  <c r="AK2047" i="9"/>
  <c r="AK2048" i="9"/>
  <c r="AK2049" i="9"/>
  <c r="AK2050" i="9"/>
  <c r="AK2051" i="9"/>
  <c r="AK2052" i="9"/>
  <c r="AK2053" i="9"/>
  <c r="AK2054" i="9"/>
  <c r="AK2055" i="9"/>
  <c r="AK2056" i="9"/>
  <c r="AK2057" i="9"/>
  <c r="AK2058" i="9"/>
  <c r="AK2059" i="9"/>
  <c r="AK2060" i="9"/>
  <c r="AK2061" i="9"/>
  <c r="AK2062" i="9"/>
  <c r="AK2063" i="9"/>
  <c r="AK2064" i="9"/>
  <c r="AK2065" i="9"/>
  <c r="AK2066" i="9"/>
  <c r="AK2067" i="9"/>
  <c r="AK2068" i="9"/>
  <c r="AK2069" i="9"/>
  <c r="AK2070" i="9"/>
  <c r="AK2071" i="9"/>
  <c r="AK2072" i="9"/>
  <c r="AK2073" i="9"/>
  <c r="AK2074" i="9"/>
  <c r="AK2075" i="9"/>
  <c r="AK2076" i="9"/>
  <c r="AK2077" i="9"/>
  <c r="AK2078" i="9"/>
  <c r="AK2079" i="9"/>
  <c r="AK2080" i="9"/>
  <c r="AK2081" i="9"/>
  <c r="AK2082" i="9"/>
  <c r="AK2083" i="9"/>
  <c r="AK2084" i="9"/>
  <c r="AK2085" i="9"/>
  <c r="AK2086" i="9"/>
  <c r="AK2087" i="9"/>
  <c r="AK2088" i="9"/>
  <c r="AK2089" i="9"/>
  <c r="AK2090" i="9"/>
  <c r="AK2091" i="9"/>
  <c r="AK2092" i="9"/>
  <c r="AK2093" i="9"/>
  <c r="AK2094" i="9"/>
  <c r="AK2095" i="9"/>
  <c r="AK2096" i="9"/>
  <c r="AK2097" i="9"/>
  <c r="AK2098" i="9"/>
  <c r="AK2099" i="9"/>
  <c r="AK2100" i="9"/>
  <c r="AK2101" i="9"/>
  <c r="AK2102" i="9"/>
  <c r="AK2103" i="9"/>
  <c r="AK2104" i="9"/>
  <c r="AK2105" i="9"/>
  <c r="AK2106" i="9"/>
  <c r="AK2107" i="9"/>
  <c r="AK2108" i="9"/>
  <c r="AK2109" i="9"/>
  <c r="AK2110" i="9"/>
  <c r="AK2111" i="9"/>
  <c r="AK2112" i="9"/>
  <c r="AK2113" i="9"/>
  <c r="AK2114" i="9"/>
  <c r="AK2115" i="9"/>
  <c r="AK2116" i="9"/>
  <c r="AK2117" i="9"/>
  <c r="AK2118" i="9"/>
  <c r="AK2119" i="9"/>
  <c r="AK2120" i="9"/>
  <c r="AK2121" i="9"/>
  <c r="AK2122" i="9"/>
  <c r="AK2123" i="9"/>
  <c r="AK2124" i="9"/>
  <c r="AK2125" i="9"/>
  <c r="AK2126" i="9"/>
  <c r="AK2127" i="9"/>
  <c r="AK2128" i="9"/>
  <c r="AK2129" i="9"/>
  <c r="AK2130" i="9"/>
  <c r="AK2131" i="9"/>
  <c r="AK2132" i="9"/>
  <c r="AK2133" i="9"/>
  <c r="AK2134" i="9"/>
  <c r="AK2135" i="9"/>
  <c r="AK2136" i="9"/>
  <c r="AK2137" i="9"/>
  <c r="AK2138" i="9"/>
  <c r="AK2139" i="9"/>
  <c r="AK2140" i="9"/>
  <c r="AK2141" i="9"/>
  <c r="AK2142" i="9"/>
  <c r="AK2143" i="9"/>
  <c r="AK2144" i="9"/>
  <c r="AK2145" i="9"/>
  <c r="AK2146" i="9"/>
  <c r="AK2147" i="9"/>
  <c r="AK2148" i="9"/>
  <c r="AK2149" i="9"/>
  <c r="AK2150" i="9"/>
  <c r="AK2151" i="9"/>
  <c r="AK2152" i="9"/>
  <c r="AK2153" i="9"/>
  <c r="AK2154" i="9"/>
  <c r="AK2155" i="9"/>
  <c r="AK2156" i="9"/>
  <c r="AK2157" i="9"/>
  <c r="AK2158" i="9"/>
  <c r="AK2159" i="9"/>
  <c r="AK2160" i="9"/>
  <c r="AK2161" i="9"/>
  <c r="AK2162" i="9"/>
  <c r="AK2163" i="9"/>
  <c r="AK2164" i="9"/>
  <c r="AK2165" i="9"/>
  <c r="AK2166" i="9"/>
  <c r="AK2167" i="9"/>
  <c r="AK2168" i="9"/>
  <c r="AK2169" i="9"/>
  <c r="AK2170" i="9"/>
  <c r="AK2171" i="9"/>
  <c r="AK2172" i="9"/>
  <c r="AK2173" i="9"/>
  <c r="AK2174" i="9"/>
  <c r="AK2175" i="9"/>
  <c r="AK2176" i="9"/>
  <c r="AK2177" i="9"/>
  <c r="AK2178" i="9"/>
  <c r="AK2179" i="9"/>
  <c r="AK2180" i="9"/>
  <c r="AK2181" i="9"/>
  <c r="AK2182" i="9"/>
  <c r="AK2183" i="9"/>
  <c r="AK2184" i="9"/>
  <c r="AK2185" i="9"/>
  <c r="AK2186" i="9"/>
  <c r="AK2187" i="9"/>
  <c r="AK2188" i="9"/>
  <c r="AK2189" i="9"/>
  <c r="AK2190" i="9"/>
  <c r="AK2191" i="9"/>
  <c r="AK2192" i="9"/>
  <c r="AK2193" i="9"/>
  <c r="AK2194" i="9"/>
  <c r="AK2195" i="9"/>
  <c r="AK2196" i="9"/>
  <c r="AK2197" i="9"/>
  <c r="AK2198" i="9"/>
  <c r="AK2199" i="9"/>
  <c r="AK2200" i="9"/>
  <c r="AK2201" i="9"/>
  <c r="AK2202" i="9"/>
  <c r="AK2203" i="9"/>
  <c r="AK2204" i="9"/>
  <c r="AK2205" i="9"/>
  <c r="AK2206" i="9"/>
  <c r="AK2207" i="9"/>
  <c r="AK2208" i="9"/>
  <c r="AK2209" i="9"/>
  <c r="AK2210" i="9"/>
  <c r="AK2211" i="9"/>
  <c r="AK2212" i="9"/>
  <c r="AK2213" i="9"/>
  <c r="AK2214" i="9"/>
  <c r="AK2215" i="9"/>
  <c r="AK2216" i="9"/>
  <c r="AK2217" i="9"/>
  <c r="AK2218" i="9"/>
  <c r="AK2219" i="9"/>
  <c r="AK4434" i="9"/>
  <c r="AK4435" i="9"/>
  <c r="AK4436" i="9"/>
  <c r="AK4437" i="9"/>
  <c r="AK4438" i="9"/>
  <c r="AK4439" i="9"/>
  <c r="AK4440" i="9"/>
  <c r="AK4441" i="9"/>
  <c r="AK4442" i="9"/>
  <c r="AK4443" i="9"/>
  <c r="AK4444" i="9"/>
  <c r="AK4445" i="9"/>
  <c r="AK4446" i="9"/>
  <c r="AK4447" i="9"/>
  <c r="AK4448" i="9"/>
  <c r="AK4449" i="9"/>
  <c r="AK4450" i="9"/>
  <c r="AK4451" i="9"/>
  <c r="AK4452" i="9"/>
  <c r="AK4453" i="9"/>
  <c r="AK4454" i="9"/>
  <c r="AK4455" i="9"/>
  <c r="AK4456" i="9"/>
  <c r="AK4457" i="9"/>
  <c r="AK4458" i="9"/>
  <c r="AK4459" i="9"/>
  <c r="AK4460" i="9"/>
  <c r="AK4461" i="9"/>
  <c r="AK4462" i="9"/>
  <c r="AK4463" i="9"/>
  <c r="AK4464" i="9"/>
  <c r="AK4465" i="9"/>
  <c r="AK4731" i="9"/>
  <c r="AK4732" i="9"/>
  <c r="AK4733" i="9"/>
  <c r="AK4466" i="9"/>
  <c r="AK2220" i="9"/>
  <c r="AK2221" i="9"/>
  <c r="AK2222" i="9"/>
  <c r="AK2223" i="9"/>
  <c r="AK2224" i="9"/>
  <c r="AK2225" i="9"/>
  <c r="AK2226" i="9"/>
  <c r="AK2227" i="9"/>
  <c r="AK2228" i="9"/>
  <c r="AK2229" i="9"/>
  <c r="AK2230" i="9"/>
  <c r="AK2231" i="9"/>
  <c r="AK2232" i="9"/>
  <c r="AK2233" i="9"/>
  <c r="AK2234" i="9"/>
  <c r="AK2235" i="9"/>
  <c r="AK2236" i="9"/>
  <c r="AK2237" i="9"/>
  <c r="AK2238" i="9"/>
  <c r="AK2239" i="9"/>
  <c r="AK2240" i="9"/>
  <c r="AK2241" i="9"/>
  <c r="AK2242" i="9"/>
  <c r="AK2243" i="9"/>
  <c r="AK2244" i="9"/>
  <c r="AK2245" i="9"/>
  <c r="AK2246" i="9"/>
  <c r="AK2247" i="9"/>
  <c r="AK2248" i="9"/>
  <c r="AK2249" i="9"/>
  <c r="AK2250" i="9"/>
  <c r="AK2251" i="9"/>
  <c r="AK2252" i="9"/>
  <c r="AK2253" i="9"/>
  <c r="AK2254" i="9"/>
  <c r="AK2255" i="9"/>
  <c r="AK2256" i="9"/>
  <c r="AK2257" i="9"/>
  <c r="AK2258" i="9"/>
  <c r="AK2259" i="9"/>
  <c r="AK2260" i="9"/>
  <c r="AK2261" i="9"/>
  <c r="AK2262" i="9"/>
  <c r="AK2263" i="9"/>
  <c r="AK2264" i="9"/>
  <c r="AK2265" i="9"/>
  <c r="AK2266" i="9"/>
  <c r="AK2267" i="9"/>
  <c r="AK2268" i="9"/>
  <c r="AK2269" i="9"/>
  <c r="AK2270" i="9"/>
  <c r="AK2271" i="9"/>
  <c r="AK2272" i="9"/>
  <c r="AK2273" i="9"/>
  <c r="AK2274" i="9"/>
  <c r="AK2275" i="9"/>
  <c r="AK2276" i="9"/>
  <c r="AK2277" i="9"/>
  <c r="AK2278" i="9"/>
  <c r="AK2279" i="9"/>
  <c r="AK2280" i="9"/>
  <c r="AK2281" i="9"/>
  <c r="AK2282" i="9"/>
  <c r="AK2283" i="9"/>
  <c r="AK2284" i="9"/>
  <c r="AK2285" i="9"/>
  <c r="AK2286" i="9"/>
  <c r="AK2287" i="9"/>
  <c r="AK2288" i="9"/>
  <c r="AK2289" i="9"/>
  <c r="AK2290" i="9"/>
  <c r="AK2291" i="9"/>
  <c r="AK2292" i="9"/>
  <c r="AK2293" i="9"/>
  <c r="AK2294" i="9"/>
  <c r="AK2295" i="9"/>
  <c r="AK2296" i="9"/>
  <c r="AK2297" i="9"/>
  <c r="AK2298" i="9"/>
  <c r="AK2299" i="9"/>
  <c r="AK2300" i="9"/>
  <c r="AK2301" i="9"/>
  <c r="AK2302" i="9"/>
  <c r="AK2303" i="9"/>
  <c r="AK2304" i="9"/>
  <c r="AK2305" i="9"/>
  <c r="AK2306" i="9"/>
  <c r="AK2307" i="9"/>
  <c r="AK2308" i="9"/>
  <c r="AK2309" i="9"/>
  <c r="AK2310" i="9"/>
  <c r="AK2311" i="9"/>
  <c r="AK2312" i="9"/>
  <c r="AK2313" i="9"/>
  <c r="AK2314" i="9"/>
  <c r="AK2315" i="9"/>
  <c r="AK2316" i="9"/>
  <c r="AK2317" i="9"/>
  <c r="AK2318" i="9"/>
  <c r="AK2319" i="9"/>
  <c r="AK2320" i="9"/>
  <c r="AK2321" i="9"/>
  <c r="AK2322" i="9"/>
  <c r="AK2323" i="9"/>
  <c r="AK2324" i="9"/>
  <c r="AK2325" i="9"/>
  <c r="AK2326" i="9"/>
  <c r="AK2327" i="9"/>
  <c r="AK4467" i="9"/>
  <c r="AK4468" i="9"/>
  <c r="AK4469" i="9"/>
  <c r="AK4470" i="9"/>
  <c r="AK4471" i="9"/>
  <c r="AK4472" i="9"/>
  <c r="AK4473" i="9"/>
  <c r="AK4474" i="9"/>
  <c r="AK4475" i="9"/>
  <c r="AK4476" i="9"/>
  <c r="AK4477" i="9"/>
  <c r="AK4478" i="9"/>
  <c r="AK4479" i="9"/>
  <c r="AK4480" i="9"/>
  <c r="AK4481" i="9"/>
  <c r="AK4482" i="9"/>
  <c r="AK4483" i="9"/>
  <c r="AK4484" i="9"/>
  <c r="AK4485" i="9"/>
  <c r="AK4486" i="9"/>
  <c r="AK4487" i="9"/>
  <c r="AK4488" i="9"/>
  <c r="AK4489" i="9"/>
  <c r="AK4490" i="9"/>
  <c r="AK4491" i="9"/>
  <c r="AK4492" i="9"/>
  <c r="AK4493" i="9"/>
  <c r="AK4494" i="9"/>
  <c r="AK4495" i="9"/>
  <c r="AK4496" i="9"/>
  <c r="AK4497" i="9"/>
  <c r="AK4498" i="9"/>
  <c r="AK4499" i="9"/>
  <c r="AK4500" i="9"/>
  <c r="AK4501" i="9"/>
  <c r="AK4502" i="9"/>
  <c r="AK4503" i="9"/>
  <c r="AK4504" i="9"/>
  <c r="AK4505" i="9"/>
  <c r="AK4506" i="9"/>
  <c r="AK4507" i="9"/>
  <c r="AK4508" i="9"/>
  <c r="AK4509" i="9"/>
  <c r="AK4510" i="9"/>
  <c r="AK4511" i="9"/>
  <c r="AK4512" i="9"/>
  <c r="AK4513" i="9"/>
  <c r="AK4514" i="9"/>
  <c r="AK4515" i="9"/>
  <c r="AK4516" i="9"/>
  <c r="AK4517" i="9"/>
  <c r="AK4518" i="9"/>
  <c r="AK4519" i="9"/>
  <c r="AK4520" i="9"/>
  <c r="AK4521" i="9"/>
  <c r="AK4522" i="9"/>
  <c r="AK4523" i="9"/>
  <c r="AK4524" i="9"/>
  <c r="AK4525" i="9"/>
  <c r="AK4526" i="9"/>
  <c r="AK4527" i="9"/>
  <c r="AK3833" i="9"/>
  <c r="AK3834" i="9"/>
  <c r="AK3835" i="9"/>
  <c r="AK3836" i="9"/>
  <c r="AK3837" i="9"/>
  <c r="AK3838" i="9"/>
  <c r="AK3839" i="9"/>
  <c r="AK3840" i="9"/>
  <c r="AK3841" i="9"/>
  <c r="AK3842" i="9"/>
  <c r="AK3843" i="9"/>
  <c r="AK3844" i="9"/>
  <c r="AK3845" i="9"/>
  <c r="AK4643" i="9"/>
  <c r="AK4644" i="9"/>
  <c r="AK4645" i="9"/>
  <c r="AK4646" i="9"/>
  <c r="AK4647" i="9"/>
  <c r="AK4648" i="9"/>
  <c r="AK4649" i="9"/>
  <c r="AK4650" i="9"/>
  <c r="AK2328" i="9"/>
  <c r="AK2329" i="9"/>
  <c r="AK2330" i="9"/>
  <c r="AK2331" i="9"/>
  <c r="AK2332" i="9"/>
  <c r="AK2333" i="9"/>
  <c r="AK2334" i="9"/>
  <c r="AK2335" i="9"/>
  <c r="AK2336" i="9"/>
  <c r="AK2337" i="9"/>
  <c r="AK2338" i="9"/>
  <c r="AK2339" i="9"/>
  <c r="AK2340" i="9"/>
  <c r="AK2341" i="9"/>
  <c r="AK2342" i="9"/>
  <c r="AK2343" i="9"/>
  <c r="AK2344" i="9"/>
  <c r="AK2345" i="9"/>
  <c r="AK2346" i="9"/>
  <c r="AK2347" i="9"/>
  <c r="AK2348" i="9"/>
  <c r="AK2349" i="9"/>
  <c r="AK2350" i="9"/>
  <c r="AK2351" i="9"/>
  <c r="AK2352" i="9"/>
  <c r="AK2353" i="9"/>
  <c r="AK2354" i="9"/>
  <c r="AK2355" i="9"/>
  <c r="AK2356" i="9"/>
  <c r="AK2357" i="9"/>
  <c r="AK2358" i="9"/>
  <c r="AK2359" i="9"/>
  <c r="AK2360" i="9"/>
  <c r="AK2361" i="9"/>
  <c r="AK2362" i="9"/>
  <c r="AK2363" i="9"/>
  <c r="AK2364" i="9"/>
  <c r="AK2365" i="9"/>
  <c r="AK2366" i="9"/>
  <c r="AK2367" i="9"/>
  <c r="AK2368" i="9"/>
  <c r="AK2369" i="9"/>
  <c r="AK2370" i="9"/>
  <c r="AK2371" i="9"/>
  <c r="AK2372" i="9"/>
  <c r="AK2373" i="9"/>
  <c r="AK2374" i="9"/>
  <c r="AK2375" i="9"/>
  <c r="AK2376" i="9"/>
  <c r="AK2377" i="9"/>
  <c r="AK2378" i="9"/>
  <c r="AK2379" i="9"/>
  <c r="AK2380" i="9"/>
  <c r="AK2381" i="9"/>
  <c r="AK2382" i="9"/>
  <c r="AK2383" i="9"/>
  <c r="AK2384" i="9"/>
  <c r="AK2385" i="9"/>
  <c r="AK2386" i="9"/>
  <c r="AK2387" i="9"/>
  <c r="AK2388" i="9"/>
  <c r="AK2389" i="9"/>
  <c r="AK2390" i="9"/>
  <c r="AK2391" i="9"/>
  <c r="AK2392" i="9"/>
  <c r="AK2393" i="9"/>
  <c r="AK2394" i="9"/>
  <c r="AK2395" i="9"/>
  <c r="AK2396" i="9"/>
  <c r="AK2397" i="9"/>
  <c r="AK2398" i="9"/>
  <c r="AK2399" i="9"/>
  <c r="AK2400" i="9"/>
  <c r="AK2401" i="9"/>
  <c r="AK2402" i="9"/>
  <c r="AK2403" i="9"/>
  <c r="AK2404" i="9"/>
  <c r="AK2405" i="9"/>
  <c r="AK2406" i="9"/>
  <c r="AK2407" i="9"/>
  <c r="AK2408" i="9"/>
  <c r="AK2409" i="9"/>
  <c r="AK2410" i="9"/>
  <c r="AK2411" i="9"/>
  <c r="AK2412" i="9"/>
  <c r="AK2413" i="9"/>
  <c r="AK2414" i="9"/>
  <c r="AK2415" i="9"/>
  <c r="AK2416" i="9"/>
  <c r="AK2417" i="9"/>
  <c r="AK2418" i="9"/>
  <c r="AK2419" i="9"/>
  <c r="AK2420" i="9"/>
  <c r="AK2421" i="9"/>
  <c r="AK2422" i="9"/>
  <c r="AK2423" i="9"/>
  <c r="AK2424" i="9"/>
  <c r="AK2425" i="9"/>
  <c r="AK2426" i="9"/>
  <c r="AK2427" i="9"/>
  <c r="AK2428" i="9"/>
  <c r="AK2429" i="9"/>
  <c r="AK2430" i="9"/>
  <c r="AK2431" i="9"/>
  <c r="AK2432" i="9"/>
  <c r="AK2433" i="9"/>
  <c r="AK2434" i="9"/>
  <c r="AK2435" i="9"/>
  <c r="AK2436" i="9"/>
  <c r="AK2437" i="9"/>
  <c r="AK2438" i="9"/>
  <c r="AK2439" i="9"/>
  <c r="AK2440" i="9"/>
  <c r="AK2441" i="9"/>
  <c r="AK2442" i="9"/>
  <c r="AK2443" i="9"/>
  <c r="AK2444" i="9"/>
  <c r="AK2445" i="9"/>
  <c r="AK2446" i="9"/>
  <c r="AK2447" i="9"/>
  <c r="AK2448" i="9"/>
  <c r="AK2449" i="9"/>
  <c r="AK2450" i="9"/>
  <c r="AK2451" i="9"/>
  <c r="AK2452" i="9"/>
  <c r="AK2453" i="9"/>
  <c r="AK2454" i="9"/>
  <c r="AK2455" i="9"/>
  <c r="AK2456" i="9"/>
  <c r="AK2457" i="9"/>
  <c r="AK2458" i="9"/>
  <c r="AK2459" i="9"/>
  <c r="AK2460" i="9"/>
  <c r="AK2461" i="9"/>
  <c r="AK2462" i="9"/>
  <c r="AK2463" i="9"/>
  <c r="AK2464" i="9"/>
  <c r="AK2465" i="9"/>
  <c r="AK2466" i="9"/>
  <c r="AK2467" i="9"/>
  <c r="AK2468" i="9"/>
  <c r="AK2469" i="9"/>
  <c r="AK2470" i="9"/>
  <c r="AK2471" i="9"/>
  <c r="AK2472" i="9"/>
  <c r="AK2473" i="9"/>
  <c r="AK2474" i="9"/>
  <c r="AK2475" i="9"/>
  <c r="AK2476" i="9"/>
  <c r="AK2477" i="9"/>
  <c r="AK2478" i="9"/>
  <c r="AK2479" i="9"/>
  <c r="AK2480" i="9"/>
  <c r="AK2481" i="9"/>
  <c r="AK2482" i="9"/>
  <c r="AK2483" i="9"/>
  <c r="AK2484" i="9"/>
  <c r="AK2485" i="9"/>
  <c r="AK2486" i="9"/>
  <c r="AK2487" i="9"/>
  <c r="AK2488" i="9"/>
  <c r="AK2489" i="9"/>
  <c r="AK2490" i="9"/>
  <c r="AK2491" i="9"/>
  <c r="AK2492" i="9"/>
  <c r="AK2493" i="9"/>
  <c r="AK2494" i="9"/>
  <c r="AK2495" i="9"/>
  <c r="AK2496" i="9"/>
  <c r="AK2497" i="9"/>
  <c r="AK2498" i="9"/>
  <c r="AK2499" i="9"/>
  <c r="AK2500" i="9"/>
  <c r="AK2501" i="9"/>
  <c r="AK2502" i="9"/>
  <c r="AK2503" i="9"/>
  <c r="AK2504" i="9"/>
  <c r="AK2505" i="9"/>
  <c r="AK2506" i="9"/>
  <c r="AK2507" i="9"/>
  <c r="AK2508" i="9"/>
  <c r="AK2509" i="9"/>
  <c r="AK2510" i="9"/>
  <c r="AK2511" i="9"/>
  <c r="AK2512" i="9"/>
  <c r="AK2513" i="9"/>
  <c r="AK2514" i="9"/>
  <c r="AK2515" i="9"/>
  <c r="AK2516" i="9"/>
  <c r="AK2517" i="9"/>
  <c r="AK2518" i="9"/>
  <c r="AK2519" i="9"/>
  <c r="AK2520" i="9"/>
  <c r="AK2521" i="9"/>
  <c r="AK2522" i="9"/>
  <c r="AK2523" i="9"/>
  <c r="AK2524" i="9"/>
  <c r="AK2525" i="9"/>
  <c r="AK2526" i="9"/>
  <c r="AK2527" i="9"/>
  <c r="AK2528" i="9"/>
  <c r="AK2529" i="9"/>
  <c r="AK2530" i="9"/>
  <c r="AK2531" i="9"/>
  <c r="AK2532" i="9"/>
  <c r="AK2533" i="9"/>
  <c r="AK2534" i="9"/>
  <c r="AK2535" i="9"/>
  <c r="AK2536" i="9"/>
  <c r="AK2537" i="9"/>
  <c r="AK2538" i="9"/>
  <c r="AK2539" i="9"/>
  <c r="AK2540" i="9"/>
  <c r="AK2541" i="9"/>
  <c r="AK2542" i="9"/>
  <c r="AK2543" i="9"/>
  <c r="AK2544" i="9"/>
  <c r="AK2545" i="9"/>
  <c r="AK2546" i="9"/>
  <c r="AK2547" i="9"/>
  <c r="AK2548" i="9"/>
  <c r="AK2549" i="9"/>
  <c r="AK2550" i="9"/>
  <c r="AK2551" i="9"/>
  <c r="AK2552" i="9"/>
  <c r="AK2553" i="9"/>
  <c r="AK2554" i="9"/>
  <c r="AK2555" i="9"/>
  <c r="AK2556" i="9"/>
  <c r="AK2557" i="9"/>
  <c r="AK2558" i="9"/>
  <c r="AK2559" i="9"/>
  <c r="AK2560" i="9"/>
  <c r="AK2561" i="9"/>
  <c r="AK2562" i="9"/>
  <c r="AK2563" i="9"/>
  <c r="AK2564" i="9"/>
  <c r="AK2565" i="9"/>
  <c r="AK2566" i="9"/>
  <c r="AK2567" i="9"/>
  <c r="AK2568" i="9"/>
  <c r="AK2569" i="9"/>
  <c r="AK2570" i="9"/>
  <c r="AK2571" i="9"/>
  <c r="AK2572" i="9"/>
  <c r="AK2573" i="9"/>
  <c r="AK2574" i="9"/>
  <c r="AK2575" i="9"/>
  <c r="AK2576" i="9"/>
  <c r="AK2577" i="9"/>
  <c r="AK2578" i="9"/>
  <c r="AK2579" i="9"/>
  <c r="AK2580" i="9"/>
  <c r="AK2581" i="9"/>
  <c r="AK2582" i="9"/>
  <c r="AK2583" i="9"/>
  <c r="AK2584" i="9"/>
  <c r="AK2585" i="9"/>
  <c r="AK2586" i="9"/>
  <c r="AK2587" i="9"/>
  <c r="AK2588" i="9"/>
  <c r="AK2589" i="9"/>
  <c r="AK2590" i="9"/>
  <c r="AK2591" i="9"/>
  <c r="AK2592" i="9"/>
  <c r="AK2593" i="9"/>
  <c r="AK2594" i="9"/>
  <c r="AK2595" i="9"/>
  <c r="AK2596" i="9"/>
  <c r="AK2597" i="9"/>
  <c r="AK2598" i="9"/>
  <c r="AK2599" i="9"/>
  <c r="AK2600" i="9"/>
  <c r="AK2601" i="9"/>
  <c r="AK2602" i="9"/>
  <c r="AK2603" i="9"/>
  <c r="AK2604" i="9"/>
  <c r="AK2605" i="9"/>
  <c r="AK2606" i="9"/>
  <c r="AK2607" i="9"/>
  <c r="AK2608" i="9"/>
  <c r="AK2609" i="9"/>
  <c r="AK2610" i="9"/>
  <c r="AK2611" i="9"/>
  <c r="AK2612" i="9"/>
  <c r="AK2613" i="9"/>
  <c r="AK2614" i="9"/>
  <c r="AK2615" i="9"/>
  <c r="AK2616" i="9"/>
  <c r="AK2617" i="9"/>
  <c r="AK2618" i="9"/>
  <c r="AK2619" i="9"/>
  <c r="AK2620" i="9"/>
  <c r="AK2621" i="9"/>
  <c r="AK2622" i="9"/>
  <c r="AK2623" i="9"/>
  <c r="AK2624" i="9"/>
  <c r="AK2625" i="9"/>
  <c r="AK2626" i="9"/>
  <c r="AK2627" i="9"/>
  <c r="AK2628" i="9"/>
  <c r="AK2629" i="9"/>
  <c r="AK2630" i="9"/>
  <c r="AK2631" i="9"/>
  <c r="AK2632" i="9"/>
  <c r="AK2633" i="9"/>
  <c r="AK2634" i="9"/>
  <c r="AK2635" i="9"/>
  <c r="AK2636" i="9"/>
  <c r="AK2637" i="9"/>
  <c r="AK2638" i="9"/>
  <c r="AK2639" i="9"/>
  <c r="AK2640" i="9"/>
  <c r="AK2641" i="9"/>
  <c r="AK2642" i="9"/>
  <c r="AK2643" i="9"/>
  <c r="AK2644" i="9"/>
  <c r="AK2645" i="9"/>
  <c r="AK2646" i="9"/>
  <c r="AK2647" i="9"/>
  <c r="AK2648" i="9"/>
  <c r="AK2649" i="9"/>
  <c r="AK2650" i="9"/>
  <c r="AK2651" i="9"/>
  <c r="AK2652" i="9"/>
  <c r="AK2653" i="9"/>
  <c r="AK2654" i="9"/>
  <c r="AK2655" i="9"/>
  <c r="AK2656" i="9"/>
  <c r="AK2657" i="9"/>
  <c r="AK2658" i="9"/>
  <c r="AK2659" i="9"/>
  <c r="AK2660" i="9"/>
  <c r="AK2661" i="9"/>
  <c r="AK2662" i="9"/>
  <c r="AK2663" i="9"/>
  <c r="AK2664" i="9"/>
  <c r="AK2665" i="9"/>
  <c r="AK2666" i="9"/>
  <c r="AK2667" i="9"/>
  <c r="AK2668" i="9"/>
  <c r="AK2669" i="9"/>
  <c r="AK2670" i="9"/>
  <c r="AK2671" i="9"/>
  <c r="AK2672" i="9"/>
  <c r="AK2673" i="9"/>
  <c r="AK4651" i="9"/>
  <c r="AK4652" i="9"/>
  <c r="AK4653" i="9"/>
  <c r="AK4654" i="9"/>
  <c r="AK4528" i="9"/>
  <c r="AK3846" i="9"/>
  <c r="AK3847" i="9"/>
  <c r="AK3848" i="9"/>
  <c r="AK3849" i="9"/>
  <c r="AK3850" i="9"/>
  <c r="AK3851" i="9"/>
  <c r="AK3852" i="9"/>
  <c r="AK3853" i="9"/>
  <c r="AK3854" i="9"/>
  <c r="AK3855" i="9"/>
  <c r="AK3856" i="9"/>
  <c r="AK3857" i="9"/>
  <c r="AK3858" i="9"/>
  <c r="AK3859" i="9"/>
  <c r="AK3860" i="9"/>
  <c r="AK3861" i="9"/>
  <c r="AK3862" i="9"/>
  <c r="AK3863" i="9"/>
  <c r="AK3864" i="9"/>
  <c r="AK3865" i="9"/>
  <c r="AK3866" i="9"/>
  <c r="AK4655" i="9"/>
  <c r="AK4656" i="9"/>
  <c r="AK4657" i="9"/>
  <c r="AK3867" i="9"/>
  <c r="AK3868" i="9"/>
  <c r="AK3869" i="9"/>
  <c r="AK3870" i="9"/>
  <c r="AK3871" i="9"/>
  <c r="AK3872" i="9"/>
  <c r="AK3873" i="9"/>
  <c r="AK3874" i="9"/>
  <c r="AK3875" i="9"/>
  <c r="AK3876" i="9"/>
  <c r="AK3877" i="9"/>
  <c r="AK3878" i="9"/>
  <c r="AK3879" i="9"/>
  <c r="AK3880" i="9"/>
  <c r="AK3881" i="9"/>
  <c r="AK3882" i="9"/>
  <c r="AK3883" i="9"/>
  <c r="AK3884" i="9"/>
  <c r="AK3885" i="9"/>
  <c r="AK3886" i="9"/>
  <c r="AK3887" i="9"/>
  <c r="AK3888" i="9"/>
  <c r="AK3889" i="9"/>
  <c r="AK3890" i="9"/>
  <c r="AK3891" i="9"/>
  <c r="AK3892" i="9"/>
  <c r="AK3893" i="9"/>
  <c r="AK3894" i="9"/>
  <c r="AK3895" i="9"/>
  <c r="AK3896" i="9"/>
  <c r="AK3897" i="9"/>
  <c r="AK3898" i="9"/>
  <c r="AK3899" i="9"/>
  <c r="AK3900" i="9"/>
  <c r="AK3901" i="9"/>
  <c r="AK3902" i="9"/>
  <c r="AK3903" i="9"/>
  <c r="AK3904" i="9"/>
  <c r="AK3905" i="9"/>
  <c r="AK3906" i="9"/>
  <c r="AK3907" i="9"/>
  <c r="AK3908" i="9"/>
  <c r="AK3909" i="9"/>
  <c r="AK3910" i="9"/>
  <c r="AK3911" i="9"/>
  <c r="AK3912" i="9"/>
  <c r="AK3913" i="9"/>
  <c r="AK3914" i="9"/>
  <c r="AK3915" i="9"/>
  <c r="AK3916" i="9"/>
  <c r="AK3917" i="9"/>
  <c r="AK3918" i="9"/>
  <c r="AK3919" i="9"/>
  <c r="AK4529" i="9"/>
  <c r="AK4530" i="9"/>
  <c r="AK4531" i="9"/>
  <c r="AK4532" i="9"/>
  <c r="AK4533" i="9"/>
  <c r="AK4534" i="9"/>
  <c r="AK4535" i="9"/>
  <c r="AK4536" i="9"/>
  <c r="AK4537" i="9"/>
  <c r="AK4538" i="9"/>
  <c r="AK4539" i="9"/>
  <c r="AK4540" i="9"/>
  <c r="AK4541" i="9"/>
  <c r="AK2674" i="9"/>
  <c r="AK2675" i="9"/>
  <c r="AK2676" i="9"/>
  <c r="AK2677" i="9"/>
  <c r="AK2678" i="9"/>
  <c r="AK2679" i="9"/>
  <c r="AK2680" i="9"/>
  <c r="AK2681" i="9"/>
  <c r="AK2682" i="9"/>
  <c r="AK2683" i="9"/>
  <c r="AK2684" i="9"/>
  <c r="AK2685" i="9"/>
  <c r="AK2686" i="9"/>
  <c r="AK2687" i="9"/>
  <c r="AK2688" i="9"/>
  <c r="AK2689" i="9"/>
  <c r="AK2690" i="9"/>
  <c r="AK2691" i="9"/>
  <c r="AK2692" i="9"/>
  <c r="AK2693" i="9"/>
  <c r="AK2694" i="9"/>
  <c r="AK2695" i="9"/>
  <c r="AK2696" i="9"/>
  <c r="AK2697" i="9"/>
  <c r="AK2698" i="9"/>
  <c r="AK2699" i="9"/>
  <c r="AK2700" i="9"/>
  <c r="AK2701" i="9"/>
  <c r="AK2702" i="9"/>
  <c r="AK2703" i="9"/>
  <c r="AK2704" i="9"/>
  <c r="AK2705" i="9"/>
  <c r="AK2706" i="9"/>
  <c r="AK2707" i="9"/>
  <c r="AK2708" i="9"/>
  <c r="AK2709" i="9"/>
  <c r="AK2710" i="9"/>
  <c r="AK2711" i="9"/>
  <c r="AK2712" i="9"/>
  <c r="AK2713" i="9"/>
  <c r="AK2714" i="9"/>
  <c r="AK2715" i="9"/>
  <c r="AK2716" i="9"/>
  <c r="AK2717" i="9"/>
  <c r="AK2718" i="9"/>
  <c r="AK2719" i="9"/>
  <c r="AK2720" i="9"/>
  <c r="AK2721" i="9"/>
  <c r="AK2722" i="9"/>
  <c r="AK2723" i="9"/>
  <c r="AK2724" i="9"/>
  <c r="AK2725" i="9"/>
  <c r="AK2726" i="9"/>
  <c r="AK2727" i="9"/>
  <c r="AK2728" i="9"/>
  <c r="AK2729" i="9"/>
  <c r="AK2730" i="9"/>
  <c r="AK2731" i="9"/>
  <c r="AK2732" i="9"/>
  <c r="AK2733" i="9"/>
  <c r="AK2734" i="9"/>
  <c r="AK2735" i="9"/>
  <c r="AK2736" i="9"/>
  <c r="AK2737" i="9"/>
  <c r="AK2738" i="9"/>
  <c r="AK2739" i="9"/>
  <c r="AK2740" i="9"/>
  <c r="AK2741" i="9"/>
  <c r="AK2742" i="9"/>
  <c r="AK2743" i="9"/>
  <c r="AK2744" i="9"/>
  <c r="AK2745" i="9"/>
  <c r="AK2746" i="9"/>
  <c r="AK2747" i="9"/>
  <c r="AK2748" i="9"/>
  <c r="AK2749" i="9"/>
  <c r="AK2750" i="9"/>
  <c r="AK2751" i="9"/>
  <c r="AK2752" i="9"/>
  <c r="AK2753" i="9"/>
  <c r="AK2754" i="9"/>
  <c r="AK2755" i="9"/>
  <c r="AK2756" i="9"/>
  <c r="AK2757" i="9"/>
  <c r="AK2758" i="9"/>
  <c r="AK2759" i="9"/>
  <c r="AK2760" i="9"/>
  <c r="AK2761" i="9"/>
  <c r="AK2762" i="9"/>
  <c r="AK2763" i="9"/>
  <c r="AK2764" i="9"/>
  <c r="AK2765" i="9"/>
  <c r="AK2766" i="9"/>
  <c r="AK2767" i="9"/>
  <c r="AK2768" i="9"/>
  <c r="AK2769" i="9"/>
  <c r="AK2770" i="9"/>
  <c r="AK2771" i="9"/>
  <c r="AK2772" i="9"/>
  <c r="AK2773" i="9"/>
  <c r="AK2774" i="9"/>
  <c r="AK2775" i="9"/>
  <c r="AK2776" i="9"/>
  <c r="AK2777" i="9"/>
  <c r="AK2778" i="9"/>
  <c r="AK2779" i="9"/>
  <c r="AK2780" i="9"/>
  <c r="AK2781" i="9"/>
  <c r="AK2782" i="9"/>
  <c r="AK2783" i="9"/>
  <c r="AK2784" i="9"/>
  <c r="AK2785" i="9"/>
  <c r="AK2786" i="9"/>
  <c r="AK2787" i="9"/>
  <c r="AK2788" i="9"/>
  <c r="AK2789" i="9"/>
  <c r="AK2790" i="9"/>
  <c r="AK2791" i="9"/>
  <c r="AK2792" i="9"/>
  <c r="AK2793" i="9"/>
  <c r="AK2794" i="9"/>
  <c r="AK2795" i="9"/>
  <c r="AK2796" i="9"/>
  <c r="AK2797" i="9"/>
  <c r="AK2798" i="9"/>
  <c r="AK2799" i="9"/>
  <c r="AK2800" i="9"/>
  <c r="AK2801" i="9"/>
  <c r="AK2802" i="9"/>
  <c r="AK2803" i="9"/>
  <c r="AK2804" i="9"/>
  <c r="AK2805" i="9"/>
  <c r="AK2806" i="9"/>
  <c r="AK2807" i="9"/>
  <c r="AK2808" i="9"/>
  <c r="AK2809" i="9"/>
  <c r="AK2810" i="9"/>
  <c r="AK2811" i="9"/>
  <c r="AK2812" i="9"/>
  <c r="AK2813" i="9"/>
  <c r="AK2814" i="9"/>
  <c r="AK2815" i="9"/>
  <c r="AK2816" i="9"/>
  <c r="AK2817" i="9"/>
  <c r="AK2818" i="9"/>
  <c r="AK2819" i="9"/>
  <c r="AK2820" i="9"/>
  <c r="AK2821" i="9"/>
  <c r="AK2822" i="9"/>
  <c r="AK2823" i="9"/>
  <c r="AK2824" i="9"/>
  <c r="AK2825" i="9"/>
  <c r="AK2826" i="9"/>
  <c r="AK2827" i="9"/>
  <c r="AK2828" i="9"/>
  <c r="AK2829" i="9"/>
  <c r="AK2830" i="9"/>
  <c r="AK2831" i="9"/>
  <c r="AK2832" i="9"/>
  <c r="AK2833" i="9"/>
  <c r="AK2834" i="9"/>
  <c r="AK2835" i="9"/>
  <c r="AK2836" i="9"/>
  <c r="AK2837" i="9"/>
  <c r="AK2838" i="9"/>
  <c r="AK2839" i="9"/>
  <c r="AK2840" i="9"/>
  <c r="AK2841" i="9"/>
  <c r="AK2842" i="9"/>
  <c r="AK2843" i="9"/>
  <c r="AK2844" i="9"/>
  <c r="AK2845" i="9"/>
  <c r="AK2846" i="9"/>
  <c r="AK2847" i="9"/>
  <c r="AK2848" i="9"/>
  <c r="AK2849" i="9"/>
  <c r="AK2850" i="9"/>
  <c r="AK2851" i="9"/>
  <c r="AK2852" i="9"/>
  <c r="AK2853" i="9"/>
  <c r="AK2854" i="9"/>
  <c r="AK2855" i="9"/>
  <c r="AK2856" i="9"/>
  <c r="AK2857" i="9"/>
  <c r="AK2858" i="9"/>
  <c r="AK2859" i="9"/>
  <c r="AK2860" i="9"/>
  <c r="AK2861" i="9"/>
  <c r="AK2862" i="9"/>
  <c r="AK2863" i="9"/>
  <c r="AK2864" i="9"/>
  <c r="AK2865" i="9"/>
  <c r="AK2866" i="9"/>
  <c r="AK2867" i="9"/>
  <c r="AK2868" i="9"/>
  <c r="AK2869" i="9"/>
  <c r="AK2870" i="9"/>
  <c r="AK2871" i="9"/>
  <c r="AK2872" i="9"/>
  <c r="AK2873" i="9"/>
  <c r="AK2874" i="9"/>
  <c r="AK2875" i="9"/>
  <c r="AK2876" i="9"/>
  <c r="AK2877" i="9"/>
  <c r="AK2878" i="9"/>
  <c r="AK2879" i="9"/>
  <c r="AK2880" i="9"/>
  <c r="AK2881" i="9"/>
  <c r="AK2882" i="9"/>
  <c r="AK2883" i="9"/>
  <c r="AK2884" i="9"/>
  <c r="AK2885" i="9"/>
  <c r="AK2886" i="9"/>
  <c r="AK2887" i="9"/>
  <c r="AK2888" i="9"/>
  <c r="AK2889" i="9"/>
  <c r="AK2890" i="9"/>
  <c r="AK2891" i="9"/>
  <c r="AK2892" i="9"/>
  <c r="AK2893" i="9"/>
  <c r="AK2894" i="9"/>
  <c r="AK2895" i="9"/>
  <c r="AK2896" i="9"/>
  <c r="AK2897" i="9"/>
  <c r="AK2898" i="9"/>
  <c r="AK2899" i="9"/>
  <c r="AK2900" i="9"/>
  <c r="AK2901" i="9"/>
  <c r="AK2902" i="9"/>
  <c r="AK2903" i="9"/>
  <c r="AK2904" i="9"/>
  <c r="AK2905" i="9"/>
  <c r="AK2906" i="9"/>
  <c r="AK2907" i="9"/>
  <c r="AK2908" i="9"/>
  <c r="AK2909" i="9"/>
  <c r="AK2910" i="9"/>
  <c r="AK2911" i="9"/>
  <c r="AK2912" i="9"/>
  <c r="AK2913" i="9"/>
  <c r="AK2914" i="9"/>
  <c r="AK2915" i="9"/>
  <c r="AK2916" i="9"/>
  <c r="AK2917" i="9"/>
  <c r="AK2918" i="9"/>
  <c r="AK2919" i="9"/>
  <c r="AK2920" i="9"/>
  <c r="AK2921" i="9"/>
  <c r="AK2922" i="9"/>
  <c r="AK2923" i="9"/>
  <c r="AK2924" i="9"/>
  <c r="AK2925" i="9"/>
  <c r="AK2926" i="9"/>
  <c r="AK2927" i="9"/>
  <c r="AK2928" i="9"/>
  <c r="AK2929" i="9"/>
  <c r="AK2930" i="9"/>
  <c r="AK2931" i="9"/>
  <c r="AK2932" i="9"/>
  <c r="AK2933" i="9"/>
  <c r="AK2934" i="9"/>
  <c r="AK2935" i="9"/>
  <c r="AK2936" i="9"/>
  <c r="AK2937" i="9"/>
  <c r="AK2938" i="9"/>
  <c r="AK2939" i="9"/>
  <c r="AK2940" i="9"/>
  <c r="AK2941" i="9"/>
  <c r="AK2942" i="9"/>
  <c r="AK2943" i="9"/>
  <c r="AK2944" i="9"/>
  <c r="AK2945" i="9"/>
  <c r="AK2946" i="9"/>
  <c r="AK2947" i="9"/>
  <c r="AK2948" i="9"/>
  <c r="AK2949" i="9"/>
  <c r="AK2950" i="9"/>
  <c r="AK2951" i="9"/>
  <c r="AK2952" i="9"/>
  <c r="AK2953" i="9"/>
  <c r="AK2954" i="9"/>
  <c r="AK2955" i="9"/>
  <c r="AK2956" i="9"/>
  <c r="AK2957" i="9"/>
  <c r="AK2958" i="9"/>
  <c r="AK2959" i="9"/>
  <c r="AK2960" i="9"/>
  <c r="AK2961" i="9"/>
  <c r="AK2962" i="9"/>
  <c r="AK2963" i="9"/>
  <c r="AK2964" i="9"/>
  <c r="AK2965" i="9"/>
  <c r="AK2966" i="9"/>
  <c r="AK2967" i="9"/>
  <c r="AK2968" i="9"/>
  <c r="AK2969" i="9"/>
  <c r="AK2970" i="9"/>
  <c r="AK2971" i="9"/>
  <c r="AK2972" i="9"/>
  <c r="AK2973" i="9"/>
  <c r="AK2974" i="9"/>
  <c r="AK2975" i="9"/>
  <c r="AK2976" i="9"/>
  <c r="AK2977" i="9"/>
  <c r="AK2978" i="9"/>
  <c r="AK2979" i="9"/>
  <c r="AK2980" i="9"/>
  <c r="AK2981" i="9"/>
  <c r="AK2982" i="9"/>
  <c r="AK2983" i="9"/>
  <c r="AK2984" i="9"/>
  <c r="AK2985" i="9"/>
  <c r="AK2986" i="9"/>
  <c r="AK2987" i="9"/>
  <c r="AK2988" i="9"/>
  <c r="AK2989" i="9"/>
  <c r="AK2990" i="9"/>
  <c r="AK2991" i="9"/>
  <c r="AK2992" i="9"/>
  <c r="AK2993" i="9"/>
  <c r="AK2994" i="9"/>
  <c r="AK2995" i="9"/>
  <c r="AK2996" i="9"/>
  <c r="AK2997" i="9"/>
  <c r="AK2998" i="9"/>
  <c r="AK2999" i="9"/>
  <c r="AK3000" i="9"/>
  <c r="AK3001" i="9"/>
  <c r="AK3002" i="9"/>
  <c r="AK3003" i="9"/>
  <c r="AK3004" i="9"/>
  <c r="AK3005" i="9"/>
  <c r="AK3006" i="9"/>
  <c r="AK3007" i="9"/>
  <c r="AK3008" i="9"/>
  <c r="AK3009" i="9"/>
  <c r="AK3010" i="9"/>
  <c r="AK3011" i="9"/>
  <c r="AK3012" i="9"/>
  <c r="AK3013" i="9"/>
  <c r="AK3014" i="9"/>
  <c r="AK3015" i="9"/>
  <c r="AK3016" i="9"/>
  <c r="AK3017" i="9"/>
  <c r="AK3018" i="9"/>
  <c r="AK3019" i="9"/>
  <c r="AK3020" i="9"/>
  <c r="AK3021" i="9"/>
  <c r="AK3022" i="9"/>
  <c r="AK3023" i="9"/>
  <c r="AK3024" i="9"/>
  <c r="AK3025" i="9"/>
  <c r="AK3026" i="9"/>
  <c r="AK3027" i="9"/>
  <c r="AK3028" i="9"/>
  <c r="AK3029" i="9"/>
  <c r="AK3030" i="9"/>
  <c r="AK3031" i="9"/>
  <c r="AK4658" i="9"/>
  <c r="AK3032" i="9"/>
  <c r="AK3033" i="9"/>
  <c r="AK3034" i="9"/>
  <c r="AK3035" i="9"/>
  <c r="AK3036" i="9"/>
  <c r="AK3037" i="9"/>
  <c r="AK3038" i="9"/>
  <c r="AK3039" i="9"/>
  <c r="AK3040" i="9"/>
  <c r="AK3041" i="9"/>
  <c r="AK3042" i="9"/>
  <c r="AK3043" i="9"/>
  <c r="AK3044" i="9"/>
  <c r="AK3045" i="9"/>
  <c r="AK3046" i="9"/>
  <c r="AK3047" i="9"/>
  <c r="AK3048" i="9"/>
  <c r="AK3049" i="9"/>
  <c r="AK3050" i="9"/>
  <c r="AK3051" i="9"/>
  <c r="AK3052" i="9"/>
  <c r="AK3053" i="9"/>
  <c r="AK3054" i="9"/>
  <c r="AK3055" i="9"/>
  <c r="AK3056" i="9"/>
  <c r="AK3057" i="9"/>
  <c r="AK3058" i="9"/>
  <c r="AK3059" i="9"/>
  <c r="AK3060" i="9"/>
  <c r="AK3061" i="9"/>
  <c r="AK4659" i="9"/>
  <c r="AK4660" i="9"/>
  <c r="AK3062" i="9"/>
  <c r="AK3063" i="9"/>
  <c r="AK3064" i="9"/>
  <c r="AK3065" i="9"/>
  <c r="AK3066" i="9"/>
  <c r="AK3067" i="9"/>
  <c r="AK3068" i="9"/>
  <c r="AK4542" i="9"/>
  <c r="AK4543" i="9"/>
  <c r="AK4544" i="9"/>
  <c r="AK4545" i="9"/>
  <c r="AK4546" i="9"/>
  <c r="AK4547" i="9"/>
  <c r="AK4548" i="9"/>
  <c r="AK4549" i="9"/>
  <c r="AK4550" i="9"/>
  <c r="AK4551" i="9"/>
  <c r="AK4552" i="9"/>
  <c r="AK4553" i="9"/>
  <c r="AK4554" i="9"/>
  <c r="AK4555" i="9"/>
  <c r="AK3920" i="9"/>
  <c r="AK3921" i="9"/>
  <c r="AK3922" i="9"/>
  <c r="AK3923" i="9"/>
  <c r="AK3924" i="9"/>
  <c r="AK3925" i="9"/>
  <c r="AK3926" i="9"/>
  <c r="AK3927" i="9"/>
  <c r="AK3928" i="9"/>
  <c r="AK3929" i="9"/>
  <c r="AK3930" i="9"/>
  <c r="AK3931" i="9"/>
  <c r="AK3932" i="9"/>
  <c r="AK3933" i="9"/>
  <c r="AK3934" i="9"/>
  <c r="AK3935" i="9"/>
  <c r="AK3936" i="9"/>
  <c r="AK3937" i="9"/>
  <c r="AK3938" i="9"/>
  <c r="AK3939" i="9"/>
  <c r="AK3940" i="9"/>
  <c r="AK3941" i="9"/>
  <c r="AK3942" i="9"/>
  <c r="AK3943" i="9"/>
  <c r="AK3944" i="9"/>
  <c r="AK3945" i="9"/>
  <c r="AK3946" i="9"/>
  <c r="AK3947" i="9"/>
  <c r="AK3948" i="9"/>
  <c r="AK3949" i="9"/>
  <c r="AK3950" i="9"/>
  <c r="AK3951" i="9"/>
  <c r="AK3952" i="9"/>
  <c r="AK3953" i="9"/>
  <c r="AK3954" i="9"/>
  <c r="AK3955" i="9"/>
  <c r="AK3956" i="9"/>
  <c r="AK3957" i="9"/>
  <c r="AK3958" i="9"/>
  <c r="AK3959" i="9"/>
  <c r="AK3960" i="9"/>
  <c r="AK3961" i="9"/>
  <c r="AK3962" i="9"/>
  <c r="AK3963" i="9"/>
  <c r="AK3964" i="9"/>
  <c r="AK3965" i="9"/>
  <c r="AK3966" i="9"/>
  <c r="AK3967" i="9"/>
  <c r="AK3968" i="9"/>
  <c r="AK3969" i="9"/>
  <c r="AK3970" i="9"/>
  <c r="AK3971" i="9"/>
  <c r="AK3972" i="9"/>
  <c r="AK3973" i="9"/>
  <c r="AK3974" i="9"/>
  <c r="AK3975" i="9"/>
  <c r="AK3976" i="9"/>
  <c r="AK3977" i="9"/>
  <c r="AK3978" i="9"/>
  <c r="AK3979" i="9"/>
  <c r="AK3980" i="9"/>
  <c r="AK3981" i="9"/>
  <c r="AK3982" i="9"/>
  <c r="AK3983" i="9"/>
  <c r="AK3984" i="9"/>
  <c r="AK3985" i="9"/>
  <c r="AK3986" i="9"/>
  <c r="AK3987" i="9"/>
  <c r="AK3988" i="9"/>
  <c r="AK3989" i="9"/>
  <c r="AK3990" i="9"/>
  <c r="AK3991" i="9"/>
  <c r="AK3992" i="9"/>
  <c r="AK3993" i="9"/>
  <c r="AK3994" i="9"/>
  <c r="AK4556" i="9"/>
  <c r="AK4557" i="9"/>
  <c r="AK4558" i="9"/>
  <c r="AK4559" i="9"/>
  <c r="AK4560" i="9"/>
  <c r="AK4561" i="9"/>
  <c r="AK4562" i="9"/>
  <c r="AK4563" i="9"/>
  <c r="AK4564" i="9"/>
  <c r="AK4565" i="9"/>
  <c r="AK4566" i="9"/>
  <c r="AK4567" i="9"/>
  <c r="AK4568" i="9"/>
  <c r="AK4569" i="9"/>
  <c r="AK4570" i="9"/>
  <c r="AK4571" i="9"/>
  <c r="AK4572" i="9"/>
  <c r="AK4573" i="9"/>
  <c r="AK4574" i="9"/>
  <c r="AK4575" i="9"/>
  <c r="AK4576" i="9"/>
  <c r="AK4577" i="9"/>
  <c r="AK4578" i="9"/>
  <c r="AK4579" i="9"/>
  <c r="AK4580" i="9"/>
  <c r="AK4581" i="9"/>
  <c r="AK4582" i="9"/>
  <c r="AK4583" i="9"/>
  <c r="AK4584" i="9"/>
  <c r="AK4585" i="9"/>
  <c r="AK4586" i="9"/>
  <c r="AK4587" i="9"/>
  <c r="AK4588" i="9"/>
  <c r="AK4589" i="9"/>
  <c r="AK4590" i="9"/>
  <c r="AK4591" i="9"/>
  <c r="AK4592" i="9"/>
  <c r="AK4593" i="9"/>
  <c r="AK4594" i="9"/>
  <c r="AK4595" i="9"/>
  <c r="AK4596" i="9"/>
  <c r="AK4597" i="9"/>
  <c r="AK4598" i="9"/>
  <c r="AK4599" i="9"/>
  <c r="AK4600" i="9"/>
  <c r="AK4601" i="9"/>
  <c r="AK4602" i="9"/>
  <c r="AK4603" i="9"/>
  <c r="AK4604" i="9"/>
  <c r="AK4605" i="9"/>
  <c r="AK4606" i="9"/>
  <c r="AK4607" i="9"/>
  <c r="AK4608" i="9"/>
  <c r="AK4609" i="9"/>
  <c r="AK4610" i="9"/>
  <c r="AK4611" i="9"/>
  <c r="AK4612" i="9"/>
  <c r="AK4613" i="9"/>
  <c r="AK4614" i="9"/>
  <c r="AK4615" i="9"/>
  <c r="AK4616" i="9"/>
  <c r="AK4617" i="9"/>
  <c r="AK4618" i="9"/>
  <c r="AK4619" i="9"/>
  <c r="AK4620" i="9"/>
  <c r="AK4621" i="9"/>
  <c r="AK4622" i="9"/>
  <c r="AK4623" i="9"/>
  <c r="AK4624" i="9"/>
  <c r="AK4625" i="9"/>
  <c r="AK3995" i="9"/>
  <c r="AK3996" i="9"/>
  <c r="AK3997" i="9"/>
  <c r="AK3998" i="9"/>
  <c r="AK3999" i="9"/>
  <c r="AK4000" i="9"/>
  <c r="AK4001" i="9"/>
  <c r="AK4002" i="9"/>
  <c r="AK4003" i="9"/>
  <c r="AK4004" i="9"/>
  <c r="AK4005" i="9"/>
  <c r="AK4006" i="9"/>
  <c r="AK4661" i="9"/>
  <c r="AK4007" i="9"/>
  <c r="AK4008" i="9"/>
  <c r="AK4009" i="9"/>
  <c r="AK4010" i="9"/>
  <c r="AK4011" i="9"/>
  <c r="AK4012" i="9"/>
  <c r="AK4013" i="9"/>
  <c r="AK4014" i="9"/>
  <c r="AK4015" i="9"/>
  <c r="AK4016" i="9"/>
  <c r="AK4017" i="9"/>
  <c r="AK4018" i="9"/>
  <c r="AK4019" i="9"/>
  <c r="AK4020" i="9"/>
  <c r="AK4021" i="9"/>
  <c r="AK4022" i="9"/>
  <c r="AK4023" i="9"/>
  <c r="AK4024" i="9"/>
  <c r="AK4025" i="9"/>
  <c r="AK4026" i="9"/>
  <c r="AK4027" i="9"/>
  <c r="AK4028" i="9"/>
  <c r="AK4029" i="9"/>
  <c r="AK4030" i="9"/>
  <c r="AK4031" i="9"/>
  <c r="AK4032" i="9"/>
  <c r="AK4033" i="9"/>
  <c r="AK4034" i="9"/>
  <c r="AK4035" i="9"/>
  <c r="AK4036" i="9"/>
  <c r="AK4037" i="9"/>
  <c r="AK4038" i="9"/>
  <c r="AK4039" i="9"/>
  <c r="AK4040" i="9"/>
  <c r="AK4041" i="9"/>
  <c r="AK4042" i="9"/>
  <c r="AK4043" i="9"/>
  <c r="AK4044" i="9"/>
  <c r="AK4045" i="9"/>
  <c r="AK4046" i="9"/>
  <c r="AK4047" i="9"/>
  <c r="AK4048" i="9"/>
  <c r="AK4049" i="9"/>
  <c r="AK4050" i="9"/>
  <c r="AK4051" i="9"/>
  <c r="AK4052" i="9"/>
  <c r="AK4053" i="9"/>
  <c r="AK4054" i="9"/>
  <c r="AK4055" i="9"/>
  <c r="AK4056" i="9"/>
  <c r="AK4057" i="9"/>
  <c r="AK4058" i="9"/>
  <c r="AK4059" i="9"/>
  <c r="AK4060" i="9"/>
  <c r="AK4061" i="9"/>
  <c r="AK4062" i="9"/>
  <c r="AK4063" i="9"/>
  <c r="AK4064" i="9"/>
  <c r="AK4065" i="9"/>
  <c r="AK4066" i="9"/>
  <c r="AK4067" i="9"/>
  <c r="AK4068" i="9"/>
  <c r="AK4069" i="9"/>
  <c r="AK4070" i="9"/>
  <c r="AK4071" i="9"/>
  <c r="AK4072" i="9"/>
  <c r="AK4679" i="9"/>
  <c r="AK4680" i="9"/>
  <c r="AK4073" i="9"/>
  <c r="AK4074" i="9"/>
  <c r="AK4075" i="9"/>
  <c r="AK4076" i="9"/>
  <c r="AK4077" i="9"/>
  <c r="AK4078" i="9"/>
  <c r="AK4079" i="9"/>
  <c r="AK4080" i="9"/>
  <c r="AK4081" i="9"/>
  <c r="AK4082" i="9"/>
  <c r="AK4083" i="9"/>
  <c r="AK4084" i="9"/>
  <c r="AK4085" i="9"/>
  <c r="AK4086" i="9"/>
  <c r="AK4087" i="9"/>
  <c r="AK4088" i="9"/>
  <c r="AK4089" i="9"/>
  <c r="AK4090" i="9"/>
  <c r="AK4091" i="9"/>
  <c r="AK4092" i="9"/>
  <c r="AK4093" i="9"/>
  <c r="AK4094" i="9"/>
  <c r="AK4095" i="9"/>
  <c r="AK4096" i="9"/>
  <c r="AK4097" i="9"/>
  <c r="AK4098" i="9"/>
  <c r="AK4099" i="9"/>
  <c r="AK4100" i="9"/>
  <c r="AK4101" i="9"/>
  <c r="AK4102" i="9"/>
  <c r="AK4103" i="9"/>
  <c r="AK4104" i="9"/>
  <c r="AK4105" i="9"/>
  <c r="AK4106" i="9"/>
  <c r="AK4107" i="9"/>
  <c r="AK4108" i="9"/>
  <c r="AK4109" i="9"/>
  <c r="AK4110" i="9"/>
  <c r="AK4111" i="9"/>
  <c r="AK4112" i="9"/>
  <c r="AK4113" i="9"/>
  <c r="AK4114" i="9"/>
  <c r="AK4115" i="9"/>
  <c r="AK4116" i="9"/>
  <c r="AK4117" i="9"/>
  <c r="AK4118" i="9"/>
  <c r="AK4119" i="9"/>
  <c r="AK4120" i="9"/>
  <c r="AK4121" i="9"/>
  <c r="AK4122" i="9"/>
  <c r="AK4123" i="9"/>
  <c r="AK4124" i="9"/>
  <c r="AK4125" i="9"/>
  <c r="AK4126" i="9"/>
  <c r="AK4127" i="9"/>
  <c r="AK4128" i="9"/>
  <c r="AK4129" i="9"/>
  <c r="AK4130" i="9"/>
  <c r="AK4131" i="9"/>
  <c r="AK4132" i="9"/>
  <c r="AK4133" i="9"/>
  <c r="AK4134" i="9"/>
  <c r="AK4135" i="9"/>
  <c r="AK4136" i="9"/>
  <c r="AK4137" i="9"/>
  <c r="AK4138" i="9"/>
  <c r="AK4139" i="9"/>
  <c r="AK4140" i="9"/>
  <c r="AK4141" i="9"/>
  <c r="AK4142" i="9"/>
  <c r="AK4143" i="9"/>
  <c r="AK4144" i="9"/>
  <c r="AK4145" i="9"/>
  <c r="AK4146" i="9"/>
  <c r="AK4147" i="9"/>
  <c r="AK4148" i="9"/>
  <c r="AK4149" i="9"/>
  <c r="AK3069" i="9"/>
  <c r="AK3070" i="9"/>
  <c r="AK3071" i="9"/>
  <c r="AK3072" i="9"/>
  <c r="AK3073" i="9"/>
  <c r="AK3074" i="9"/>
  <c r="AK3075" i="9"/>
  <c r="AK3076" i="9"/>
  <c r="AK3077" i="9"/>
  <c r="AK3078" i="9"/>
  <c r="AK3079" i="9"/>
  <c r="AK3080" i="9"/>
  <c r="AK3081" i="9"/>
  <c r="AK3082" i="9"/>
  <c r="AK3083" i="9"/>
  <c r="AK3084" i="9"/>
  <c r="AK3085" i="9"/>
  <c r="AK3086" i="9"/>
  <c r="AK3087" i="9"/>
  <c r="AK3088" i="9"/>
  <c r="AK3089" i="9"/>
  <c r="AK3090" i="9"/>
  <c r="AK3091" i="9"/>
  <c r="AK3092" i="9"/>
  <c r="AK3093" i="9"/>
  <c r="AK3094" i="9"/>
  <c r="AK3095" i="9"/>
  <c r="AK3096" i="9"/>
  <c r="AK3097" i="9"/>
  <c r="AK3098" i="9"/>
  <c r="AK3099" i="9"/>
  <c r="AK3100" i="9"/>
  <c r="AK3101" i="9"/>
  <c r="AK3102" i="9"/>
  <c r="AK3103" i="9"/>
  <c r="AK3104" i="9"/>
  <c r="AK3105" i="9"/>
  <c r="AK3106" i="9"/>
  <c r="AK3107" i="9"/>
  <c r="AK3108" i="9"/>
  <c r="AK3109" i="9"/>
  <c r="AK3110" i="9"/>
  <c r="AK3111" i="9"/>
  <c r="AK3112" i="9"/>
  <c r="AK3113" i="9"/>
  <c r="AK3114" i="9"/>
  <c r="AK3115" i="9"/>
  <c r="AK3116" i="9"/>
  <c r="AK3117" i="9"/>
  <c r="AK3118" i="9"/>
  <c r="AK3119" i="9"/>
  <c r="AK3120" i="9"/>
  <c r="AK3121" i="9"/>
  <c r="AK3122" i="9"/>
  <c r="AK3123" i="9"/>
  <c r="AK3124" i="9"/>
  <c r="AK3125" i="9"/>
  <c r="AK3126" i="9"/>
  <c r="AK3127" i="9"/>
  <c r="AK3128" i="9"/>
  <c r="AK3129" i="9"/>
  <c r="AK3130" i="9"/>
  <c r="AK3131" i="9"/>
  <c r="AK3132" i="9"/>
  <c r="AK3133" i="9"/>
  <c r="AK3134" i="9"/>
  <c r="AK3135" i="9"/>
  <c r="AK3136" i="9"/>
  <c r="AK3137" i="9"/>
  <c r="AK3138" i="9"/>
  <c r="AK3139" i="9"/>
  <c r="AK3140" i="9"/>
  <c r="AK3141" i="9"/>
  <c r="AK3142" i="9"/>
  <c r="AK3143" i="9"/>
  <c r="AK3144" i="9"/>
  <c r="AK3145" i="9"/>
  <c r="AK3146" i="9"/>
  <c r="AK3147" i="9"/>
  <c r="AK3148" i="9"/>
  <c r="AK3149" i="9"/>
  <c r="AK3150" i="9"/>
  <c r="AK3151" i="9"/>
  <c r="AK3152" i="9"/>
  <c r="AK3153" i="9"/>
  <c r="AK3154" i="9"/>
  <c r="AK3155" i="9"/>
  <c r="AK3156" i="9"/>
  <c r="AK3157" i="9"/>
  <c r="AK3158" i="9"/>
  <c r="AK3159" i="9"/>
  <c r="AK3160" i="9"/>
  <c r="AK3161" i="9"/>
  <c r="AK3162" i="9"/>
  <c r="AK3163" i="9"/>
  <c r="AK3164" i="9"/>
  <c r="AK3165" i="9"/>
  <c r="AK3166" i="9"/>
  <c r="AK3167" i="9"/>
  <c r="AK3168" i="9"/>
  <c r="AK3169" i="9"/>
  <c r="AK3170" i="9"/>
  <c r="AK3171" i="9"/>
  <c r="AK3172" i="9"/>
  <c r="AK3173" i="9"/>
  <c r="AK3174" i="9"/>
  <c r="AK3175" i="9"/>
  <c r="AK3176" i="9"/>
  <c r="AK3177" i="9"/>
  <c r="AK3178" i="9"/>
  <c r="AK3179" i="9"/>
  <c r="AK3180" i="9"/>
  <c r="AK3181" i="9"/>
  <c r="AK3182" i="9"/>
  <c r="AK3183" i="9"/>
  <c r="AK3184" i="9"/>
  <c r="AK3185" i="9"/>
  <c r="AK3186" i="9"/>
  <c r="AK3187" i="9"/>
  <c r="AK3188" i="9"/>
  <c r="AK3189" i="9"/>
  <c r="AK3190" i="9"/>
  <c r="AK3191" i="9"/>
  <c r="AK3192" i="9"/>
  <c r="AK3193" i="9"/>
  <c r="AK3194" i="9"/>
  <c r="AK3195" i="9"/>
  <c r="AK3196" i="9"/>
  <c r="AK3197" i="9"/>
  <c r="AK3198" i="9"/>
  <c r="AK3199" i="9"/>
  <c r="AK3200" i="9"/>
  <c r="AK3201" i="9"/>
  <c r="AK3202" i="9"/>
  <c r="AK3203" i="9"/>
  <c r="AK3204" i="9"/>
  <c r="AK3205" i="9"/>
  <c r="AK3206" i="9"/>
  <c r="AK3207" i="9"/>
  <c r="AK3208" i="9"/>
  <c r="AK3209" i="9"/>
  <c r="AK3210" i="9"/>
  <c r="AK3211" i="9"/>
  <c r="AK3212" i="9"/>
  <c r="AK3213" i="9"/>
  <c r="AK3214" i="9"/>
  <c r="AK3215" i="9"/>
  <c r="AK3216" i="9"/>
  <c r="AK3217" i="9"/>
  <c r="AK3218" i="9"/>
  <c r="AK3219" i="9"/>
  <c r="AK3220" i="9"/>
  <c r="AK3221" i="9"/>
  <c r="AK3222" i="9"/>
  <c r="AK3223" i="9"/>
  <c r="AK3224" i="9"/>
  <c r="AK3225" i="9"/>
  <c r="AK3226" i="9"/>
  <c r="AK3227" i="9"/>
  <c r="AK3228" i="9"/>
  <c r="AK3229" i="9"/>
  <c r="AK3230" i="9"/>
  <c r="AK3231" i="9"/>
  <c r="AK3232" i="9"/>
  <c r="AK3233" i="9"/>
  <c r="AK3234" i="9"/>
  <c r="AK3235" i="9"/>
  <c r="AK3236" i="9"/>
  <c r="AK3237" i="9"/>
  <c r="AK3238" i="9"/>
  <c r="AK3239" i="9"/>
  <c r="AK3240" i="9"/>
  <c r="AK3241" i="9"/>
  <c r="AK3242" i="9"/>
  <c r="AK3243" i="9"/>
  <c r="AK3244" i="9"/>
  <c r="AK3245" i="9"/>
  <c r="AK3246" i="9"/>
  <c r="AK3247" i="9"/>
  <c r="AK3248" i="9"/>
  <c r="AK3249" i="9"/>
  <c r="AK3250" i="9"/>
  <c r="AK3251" i="9"/>
  <c r="AK3252" i="9"/>
  <c r="AK3253" i="9"/>
  <c r="AK3254" i="9"/>
  <c r="AK3255" i="9"/>
  <c r="AK3256" i="9"/>
  <c r="AK3257" i="9"/>
  <c r="AK3258" i="9"/>
  <c r="AK3259" i="9"/>
  <c r="AK3260" i="9"/>
  <c r="AK3261" i="9"/>
  <c r="AK3262" i="9"/>
  <c r="AK3263" i="9"/>
  <c r="AK3264" i="9"/>
  <c r="AK3265" i="9"/>
  <c r="AK3266" i="9"/>
  <c r="AK3267" i="9"/>
  <c r="AK3268" i="9"/>
  <c r="AK3269" i="9"/>
  <c r="AK3270" i="9"/>
  <c r="AK3271" i="9"/>
  <c r="AK3272" i="9"/>
  <c r="AK3273" i="9"/>
  <c r="AK3274" i="9"/>
  <c r="AK3275" i="9"/>
  <c r="AK3276" i="9"/>
  <c r="AK3277" i="9"/>
  <c r="AK3278" i="9"/>
  <c r="AK4626" i="9"/>
  <c r="AK4627" i="9"/>
  <c r="AK4628" i="9"/>
  <c r="AK4629" i="9"/>
  <c r="AK4630" i="9"/>
  <c r="AK4631" i="9"/>
  <c r="AK4632" i="9"/>
  <c r="AK4633" i="9"/>
  <c r="AK4634" i="9"/>
  <c r="AK4635" i="9"/>
  <c r="AK4636" i="9"/>
  <c r="AK4637" i="9"/>
  <c r="AK4638" i="9"/>
  <c r="AK3279" i="9"/>
  <c r="AK3280" i="9"/>
  <c r="AK3281" i="9"/>
  <c r="AK3282" i="9"/>
  <c r="AK3283" i="9"/>
  <c r="AK3284" i="9"/>
  <c r="AK3285" i="9"/>
  <c r="AK3286" i="9"/>
  <c r="AK3287" i="9"/>
  <c r="AK3288" i="9"/>
  <c r="AK3289" i="9"/>
  <c r="AK3290" i="9"/>
  <c r="AK3291" i="9"/>
  <c r="AK3292" i="9"/>
  <c r="AK3293" i="9"/>
  <c r="AK3294" i="9"/>
  <c r="AK3295" i="9"/>
  <c r="AK3296" i="9"/>
  <c r="AK3297" i="9"/>
  <c r="AK3298" i="9"/>
  <c r="AK3299" i="9"/>
  <c r="AK3300" i="9"/>
  <c r="AK3301" i="9"/>
  <c r="AK3302" i="9"/>
  <c r="AK3303" i="9"/>
  <c r="AK3304" i="9"/>
  <c r="AK3305" i="9"/>
  <c r="AK3306" i="9"/>
  <c r="AK3307" i="9"/>
  <c r="AK3308" i="9"/>
  <c r="AK3309" i="9"/>
  <c r="AK3310" i="9"/>
  <c r="AK3311" i="9"/>
  <c r="AK3312" i="9"/>
  <c r="AK3313" i="9"/>
  <c r="AK3314" i="9"/>
  <c r="AK3315" i="9"/>
  <c r="AK3316" i="9"/>
  <c r="AK3317" i="9"/>
  <c r="AK3318" i="9"/>
  <c r="AK3319" i="9"/>
  <c r="AK3320" i="9"/>
  <c r="AK3321" i="9"/>
  <c r="AK3322" i="9"/>
  <c r="AK3323" i="9"/>
  <c r="AK3324" i="9"/>
  <c r="AK3325" i="9"/>
  <c r="AK3326" i="9"/>
  <c r="AK3327" i="9"/>
  <c r="AK3328" i="9"/>
  <c r="AK3329" i="9"/>
  <c r="AK3330" i="9"/>
  <c r="AK3331" i="9"/>
  <c r="AK3332" i="9"/>
  <c r="AK3333" i="9"/>
  <c r="AK3334" i="9"/>
  <c r="AK3335" i="9"/>
  <c r="AK3336" i="9"/>
  <c r="AK3337" i="9"/>
  <c r="AK3338" i="9"/>
  <c r="AK3339" i="9"/>
  <c r="AK3340" i="9"/>
  <c r="AK3341" i="9"/>
  <c r="AK3342" i="9"/>
  <c r="AK3343" i="9"/>
  <c r="AK3344" i="9"/>
  <c r="AK3345" i="9"/>
  <c r="AK3346" i="9"/>
  <c r="AK3347" i="9"/>
  <c r="AK3348" i="9"/>
  <c r="AK3349" i="9"/>
  <c r="AK3350" i="9"/>
  <c r="AK3351" i="9"/>
  <c r="AK3352" i="9"/>
  <c r="AK3353" i="9"/>
  <c r="AK3354" i="9"/>
  <c r="AK3355" i="9"/>
  <c r="AK3356" i="9"/>
  <c r="AK3357" i="9"/>
  <c r="AK3358" i="9"/>
  <c r="AK3359" i="9"/>
  <c r="AK3360" i="9"/>
  <c r="AK3361" i="9"/>
  <c r="AK3362" i="9"/>
  <c r="AK3363" i="9"/>
  <c r="AK3364" i="9"/>
  <c r="AK3365" i="9"/>
  <c r="AK3366" i="9"/>
  <c r="AK3367" i="9"/>
  <c r="AK3368" i="9"/>
  <c r="AK3369" i="9"/>
  <c r="AK3370" i="9"/>
  <c r="AK3371" i="9"/>
  <c r="AK3372" i="9"/>
  <c r="AK3373" i="9"/>
  <c r="AK3374" i="9"/>
  <c r="AK3375" i="9"/>
  <c r="AK3376" i="9"/>
  <c r="AK3377" i="9"/>
  <c r="AK3378" i="9"/>
  <c r="AK3379" i="9"/>
  <c r="AK3380" i="9"/>
  <c r="AK3381" i="9"/>
  <c r="AK3382" i="9"/>
  <c r="AK3383" i="9"/>
  <c r="AK3384" i="9"/>
  <c r="AK3385" i="9"/>
  <c r="AK3386" i="9"/>
  <c r="AK3387" i="9"/>
  <c r="AK3388" i="9"/>
  <c r="AK3389" i="9"/>
  <c r="AK3390" i="9"/>
  <c r="AK3391" i="9"/>
  <c r="AK3392" i="9"/>
  <c r="AK3393" i="9"/>
  <c r="AK3394" i="9"/>
  <c r="AK3395" i="9"/>
  <c r="AK3396" i="9"/>
  <c r="AK3397" i="9"/>
  <c r="AK3398" i="9"/>
  <c r="AK3399" i="9"/>
  <c r="AK3400" i="9"/>
  <c r="AK3401" i="9"/>
  <c r="AK3402" i="9"/>
  <c r="AK3403" i="9"/>
  <c r="AK3404" i="9"/>
  <c r="AK3405" i="9"/>
  <c r="AK3406" i="9"/>
  <c r="AK3407" i="9"/>
  <c r="AK3408" i="9"/>
  <c r="AK3409" i="9"/>
  <c r="AK3410" i="9"/>
  <c r="AK3411" i="9"/>
  <c r="AK3412" i="9"/>
  <c r="AK3413" i="9"/>
  <c r="AK3414" i="9"/>
  <c r="AK3415" i="9"/>
  <c r="AK3416" i="9"/>
  <c r="AK3417" i="9"/>
  <c r="AK3418" i="9"/>
  <c r="AK3419" i="9"/>
  <c r="AK3420" i="9"/>
  <c r="AK3421" i="9"/>
  <c r="AK3422" i="9"/>
  <c r="AK3423" i="9"/>
  <c r="AK3424" i="9"/>
  <c r="AK3425" i="9"/>
  <c r="AK3426" i="9"/>
  <c r="AK3427" i="9"/>
  <c r="AK3428" i="9"/>
  <c r="AK3429" i="9"/>
  <c r="AK3430" i="9"/>
  <c r="AK3431" i="9"/>
  <c r="AK3432" i="9"/>
  <c r="AK3433" i="9"/>
  <c r="AK3434" i="9"/>
  <c r="AK3435" i="9"/>
  <c r="AK3436" i="9"/>
  <c r="AK3437" i="9"/>
  <c r="AK3438" i="9"/>
  <c r="AK3439" i="9"/>
  <c r="AK3440" i="9"/>
  <c r="AK3441" i="9"/>
  <c r="AK3442" i="9"/>
  <c r="AK3443" i="9"/>
  <c r="AK3444" i="9"/>
  <c r="AK3445" i="9"/>
  <c r="AK3446" i="9"/>
  <c r="AK3447" i="9"/>
  <c r="AK3448" i="9"/>
  <c r="AK3449" i="9"/>
  <c r="AK3450" i="9"/>
  <c r="AK3451" i="9"/>
  <c r="AK3452" i="9"/>
  <c r="AK3453" i="9"/>
  <c r="AK3454" i="9"/>
  <c r="AK3455" i="9"/>
  <c r="AK3456" i="9"/>
  <c r="AK3457" i="9"/>
  <c r="AK3458" i="9"/>
  <c r="AK3459" i="9"/>
  <c r="AK3460" i="9"/>
  <c r="AK3461" i="9"/>
  <c r="AK3462" i="9"/>
  <c r="AK3463" i="9"/>
  <c r="AK3464" i="9"/>
  <c r="AK3465" i="9"/>
  <c r="AK3466" i="9"/>
  <c r="AK3467" i="9"/>
  <c r="AK3468" i="9"/>
  <c r="AK3469" i="9"/>
  <c r="AK3470" i="9"/>
  <c r="AK3471" i="9"/>
  <c r="AK3472" i="9"/>
  <c r="AK3473" i="9"/>
  <c r="AK3474" i="9"/>
  <c r="AK3475" i="9"/>
  <c r="AK3476" i="9"/>
  <c r="AK3477" i="9"/>
  <c r="AK3478" i="9"/>
  <c r="AK3479" i="9"/>
  <c r="AK3480" i="9"/>
  <c r="AK3481" i="9"/>
  <c r="AK3482" i="9"/>
  <c r="AK3483" i="9"/>
  <c r="AK3484" i="9"/>
  <c r="AK3485" i="9"/>
  <c r="AK3486" i="9"/>
  <c r="AK3487" i="9"/>
  <c r="AK3488" i="9"/>
  <c r="AK3489" i="9"/>
  <c r="AK3490" i="9"/>
  <c r="AK3491" i="9"/>
  <c r="AK3492" i="9"/>
  <c r="AK3493" i="9"/>
  <c r="AK3494" i="9"/>
  <c r="AK3495" i="9"/>
  <c r="AK3496" i="9"/>
  <c r="AK3497" i="9"/>
  <c r="AK3498" i="9"/>
  <c r="AK3499" i="9"/>
  <c r="AK3500" i="9"/>
  <c r="AK3501" i="9"/>
  <c r="AK3502" i="9"/>
  <c r="AK3503" i="9"/>
  <c r="AK3504" i="9"/>
  <c r="AK3505" i="9"/>
  <c r="AK3506" i="9"/>
  <c r="AK3507" i="9"/>
  <c r="AK3508" i="9"/>
  <c r="AK3509" i="9"/>
  <c r="AK3510" i="9"/>
  <c r="AK3511" i="9"/>
  <c r="AK3512" i="9"/>
  <c r="AK3513" i="9"/>
  <c r="AK3514" i="9"/>
  <c r="AK3515" i="9"/>
  <c r="AK3516" i="9"/>
  <c r="AK3517" i="9"/>
  <c r="AK3518" i="9"/>
  <c r="AK3519" i="9"/>
  <c r="AK3520" i="9"/>
  <c r="AK3521" i="9"/>
  <c r="AK3522" i="9"/>
  <c r="AK3523" i="9"/>
  <c r="AK3524" i="9"/>
  <c r="AK3525" i="9"/>
  <c r="AK3526" i="9"/>
  <c r="AK3527" i="9"/>
  <c r="AK3528" i="9"/>
  <c r="AK3529" i="9"/>
  <c r="AK3530" i="9"/>
  <c r="AK3531" i="9"/>
  <c r="AK3532" i="9"/>
  <c r="AK3533" i="9"/>
  <c r="AK3534" i="9"/>
  <c r="AK3535" i="9"/>
  <c r="AK3536" i="9"/>
  <c r="AK3537" i="9"/>
  <c r="AK3538" i="9"/>
  <c r="AK3539" i="9"/>
  <c r="AK3540" i="9"/>
  <c r="AK3541" i="9"/>
  <c r="AK3542" i="9"/>
  <c r="AK3543" i="9"/>
  <c r="AK3544" i="9"/>
  <c r="AK3545" i="9"/>
  <c r="AK3546" i="9"/>
  <c r="AK3547" i="9"/>
  <c r="AK3548" i="9"/>
  <c r="AK3549" i="9"/>
  <c r="AK3550" i="9"/>
  <c r="AK3551" i="9"/>
  <c r="AK3552" i="9"/>
  <c r="AK3553" i="9"/>
  <c r="AK3554" i="9"/>
  <c r="AK3555" i="9"/>
  <c r="AK3556" i="9"/>
  <c r="AK3557" i="9"/>
  <c r="AK3558" i="9"/>
  <c r="AK3559" i="9"/>
  <c r="AK3560" i="9"/>
  <c r="AK3561" i="9"/>
  <c r="AK3562" i="9"/>
  <c r="AK3563" i="9"/>
  <c r="AK3564" i="9"/>
  <c r="AK3565" i="9"/>
  <c r="AK3566" i="9"/>
  <c r="AK3567" i="9"/>
  <c r="AK3568" i="9"/>
  <c r="AK3569" i="9"/>
  <c r="AK3570" i="9"/>
  <c r="AK3571" i="9"/>
  <c r="AK3572" i="9"/>
  <c r="AK3573" i="9"/>
  <c r="AK3574" i="9"/>
  <c r="AK3575" i="9"/>
  <c r="AK3576" i="9"/>
  <c r="AK3577" i="9"/>
  <c r="AK3578" i="9"/>
  <c r="AK3579" i="9"/>
  <c r="AK3580" i="9"/>
  <c r="AK3581" i="9"/>
  <c r="AK3582" i="9"/>
  <c r="AK3583" i="9"/>
  <c r="AK3584" i="9"/>
  <c r="AK3585" i="9"/>
  <c r="AK3586" i="9"/>
  <c r="AK3587" i="9"/>
  <c r="AK3588" i="9"/>
  <c r="AK3589" i="9"/>
  <c r="AK3590" i="9"/>
  <c r="AK3591" i="9"/>
  <c r="AK3592" i="9"/>
  <c r="AK3593" i="9"/>
  <c r="AK3594" i="9"/>
  <c r="AK4150" i="9"/>
  <c r="AK4151" i="9"/>
  <c r="AK4152" i="9"/>
  <c r="AK4153" i="9"/>
  <c r="AK4154" i="9"/>
  <c r="AK4155" i="9"/>
  <c r="AL4156" i="9"/>
  <c r="AL4157" i="9"/>
  <c r="AL3595" i="9"/>
  <c r="AL3596" i="9"/>
  <c r="AL3597" i="9"/>
  <c r="AL3598" i="9"/>
  <c r="AL3599" i="9"/>
  <c r="AL3600" i="9"/>
  <c r="AL3601" i="9"/>
  <c r="AL3602" i="9"/>
  <c r="AL3603" i="9"/>
  <c r="AL3604" i="9"/>
  <c r="AL3605" i="9"/>
  <c r="AL3606" i="9"/>
  <c r="AL3607" i="9"/>
  <c r="AL3608" i="9"/>
  <c r="AL3609" i="9"/>
  <c r="AL3610" i="9"/>
  <c r="AL3611" i="9"/>
  <c r="AL3612" i="9"/>
  <c r="AL3613" i="9"/>
  <c r="AL3614" i="9"/>
  <c r="AL3615" i="9"/>
  <c r="AL3616" i="9"/>
  <c r="AL3617" i="9"/>
  <c r="AL3618" i="9"/>
  <c r="AL3619" i="9"/>
  <c r="AL3620" i="9"/>
  <c r="AL3621" i="9"/>
  <c r="AL3622" i="9"/>
  <c r="AL3623" i="9"/>
  <c r="AL3624" i="9"/>
  <c r="AL3625" i="9"/>
  <c r="AL3626" i="9"/>
  <c r="AL3627" i="9"/>
  <c r="AL3628" i="9"/>
  <c r="AL3629" i="9"/>
  <c r="AL3630" i="9"/>
  <c r="AL3631" i="9"/>
  <c r="AL3632" i="9"/>
  <c r="AL3633" i="9"/>
  <c r="AL3634" i="9"/>
  <c r="AL3635" i="9"/>
  <c r="AL3636" i="9"/>
  <c r="AL3637" i="9"/>
  <c r="AL3638" i="9"/>
  <c r="AL3639" i="9"/>
  <c r="AL3640" i="9"/>
  <c r="AL3641" i="9"/>
  <c r="AL3642" i="9"/>
  <c r="AL3643" i="9"/>
  <c r="AL3644" i="9"/>
  <c r="AL3645" i="9"/>
  <c r="AL3646" i="9"/>
  <c r="AL3647" i="9"/>
  <c r="AL3648" i="9"/>
  <c r="AL3649" i="9"/>
  <c r="AL3650" i="9"/>
  <c r="AL3651" i="9"/>
  <c r="AL3652" i="9"/>
  <c r="AL3653" i="9"/>
  <c r="AL3654" i="9"/>
  <c r="AL3655" i="9"/>
  <c r="AL3656" i="9"/>
  <c r="AL3657" i="9"/>
  <c r="AL3658" i="9"/>
  <c r="AL3659" i="9"/>
  <c r="AL3660" i="9"/>
  <c r="AL3661" i="9"/>
  <c r="AL3662" i="9"/>
  <c r="AL3663" i="9"/>
  <c r="AL3664" i="9"/>
  <c r="AL3665" i="9"/>
  <c r="AL3666" i="9"/>
  <c r="AL3667" i="9"/>
  <c r="AL3668" i="9"/>
  <c r="AL3669" i="9"/>
  <c r="AL3670" i="9"/>
  <c r="AL3671" i="9"/>
  <c r="AL3672" i="9"/>
  <c r="AL3673" i="9"/>
  <c r="AL3674" i="9"/>
  <c r="AL3675" i="9"/>
  <c r="AL3676" i="9"/>
  <c r="AL3677" i="9"/>
  <c r="AL3678" i="9"/>
  <c r="AL3679" i="9"/>
  <c r="AL3680" i="9"/>
  <c r="AL3681" i="9"/>
  <c r="AL3682" i="9"/>
  <c r="AL3683" i="9"/>
  <c r="AL3684" i="9"/>
  <c r="AL3685" i="9"/>
  <c r="AL3686" i="9"/>
  <c r="AL3687" i="9"/>
  <c r="AL3688" i="9"/>
  <c r="AL3689" i="9"/>
  <c r="AL3690" i="9"/>
  <c r="AL3691" i="9"/>
  <c r="AL3692" i="9"/>
  <c r="AL3693" i="9"/>
  <c r="AL4158" i="9"/>
  <c r="AL4159" i="9"/>
  <c r="AL4160" i="9"/>
  <c r="AL4161" i="9"/>
  <c r="AL4162" i="9"/>
  <c r="AL4163" i="9"/>
  <c r="AL4164" i="9"/>
  <c r="AL4165" i="9"/>
  <c r="AL4166" i="9"/>
  <c r="AL4167" i="9"/>
  <c r="AL4168" i="9"/>
  <c r="AL4169" i="9"/>
  <c r="AL4170" i="9"/>
  <c r="AL4171" i="9"/>
  <c r="AL4172" i="9"/>
  <c r="AL4173" i="9"/>
  <c r="AL4174" i="9"/>
  <c r="AL4175" i="9"/>
  <c r="AL4176" i="9"/>
  <c r="AL4177" i="9"/>
  <c r="AL4178" i="9"/>
  <c r="AL4179" i="9"/>
  <c r="AL4180" i="9"/>
  <c r="AL4181" i="9"/>
  <c r="AL4182" i="9"/>
  <c r="AL3694" i="9"/>
  <c r="AL3695" i="9"/>
  <c r="AL4183" i="9"/>
  <c r="AL4681" i="9"/>
  <c r="AL4682" i="9"/>
  <c r="AL4683" i="9"/>
  <c r="AL4684" i="9"/>
  <c r="AL4685" i="9"/>
  <c r="AL4686" i="9"/>
  <c r="AL4662" i="9"/>
  <c r="AL4639" i="9"/>
  <c r="AL4663" i="9"/>
  <c r="AL4664" i="9"/>
  <c r="AL4665" i="9"/>
  <c r="AL4666" i="9"/>
  <c r="AL4667" i="9"/>
  <c r="AL4668" i="9"/>
  <c r="AL4669" i="9"/>
  <c r="AL4670" i="9"/>
  <c r="AL4671" i="9"/>
  <c r="AL4672" i="9"/>
  <c r="AL4673" i="9"/>
  <c r="AL4674" i="9"/>
  <c r="AL4675" i="9"/>
  <c r="AL4184" i="9"/>
  <c r="AL4185" i="9"/>
  <c r="AL4687" i="9"/>
  <c r="AL4688" i="9"/>
  <c r="AL4689" i="9"/>
  <c r="AL4690" i="9"/>
  <c r="AL4" i="9"/>
  <c r="AL5" i="9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4186" i="9"/>
  <c r="AL4187" i="9"/>
  <c r="AL4188" i="9"/>
  <c r="AL4189" i="9"/>
  <c r="AL3696" i="9"/>
  <c r="AL3697" i="9"/>
  <c r="AL3698" i="9"/>
  <c r="AL4190" i="9"/>
  <c r="AL4691" i="9"/>
  <c r="AL4692" i="9"/>
  <c r="AL4693" i="9"/>
  <c r="AL4694" i="9"/>
  <c r="AL4695" i="9"/>
  <c r="AL4696" i="9"/>
  <c r="AL4697" i="9"/>
  <c r="AL4698" i="9"/>
  <c r="AL4191" i="9"/>
  <c r="AL4192" i="9"/>
  <c r="AL4193" i="9"/>
  <c r="AL4194" i="9"/>
  <c r="AL4195" i="9"/>
  <c r="AL4196" i="9"/>
  <c r="AL4197" i="9"/>
  <c r="AL4198" i="9"/>
  <c r="AL4199" i="9"/>
  <c r="AL4200" i="9"/>
  <c r="AL4201" i="9"/>
  <c r="AL4202" i="9"/>
  <c r="AL4203" i="9"/>
  <c r="AL4204" i="9"/>
  <c r="AL19" i="9"/>
  <c r="AL20" i="9"/>
  <c r="AL21" i="9"/>
  <c r="AL22" i="9"/>
  <c r="AL23" i="9"/>
  <c r="AL24" i="9"/>
  <c r="AL25" i="9"/>
  <c r="AL26" i="9"/>
  <c r="AL27" i="9"/>
  <c r="AL28" i="9"/>
  <c r="AL29" i="9"/>
  <c r="AL30" i="9"/>
  <c r="AL31" i="9"/>
  <c r="AL32" i="9"/>
  <c r="AL33" i="9"/>
  <c r="AL34" i="9"/>
  <c r="AL35" i="9"/>
  <c r="AL36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59" i="9"/>
  <c r="AL60" i="9"/>
  <c r="AL61" i="9"/>
  <c r="AL62" i="9"/>
  <c r="AL63" i="9"/>
  <c r="AL64" i="9"/>
  <c r="AL65" i="9"/>
  <c r="AL66" i="9"/>
  <c r="AL67" i="9"/>
  <c r="AL68" i="9"/>
  <c r="AL69" i="9"/>
  <c r="AL70" i="9"/>
  <c r="AL71" i="9"/>
  <c r="AL72" i="9"/>
  <c r="AL73" i="9"/>
  <c r="AL74" i="9"/>
  <c r="AL75" i="9"/>
  <c r="AL76" i="9"/>
  <c r="AL77" i="9"/>
  <c r="AL78" i="9"/>
  <c r="AL79" i="9"/>
  <c r="AL80" i="9"/>
  <c r="AL81" i="9"/>
  <c r="AL82" i="9"/>
  <c r="AL83" i="9"/>
  <c r="AL84" i="9"/>
  <c r="AL85" i="9"/>
  <c r="AL86" i="9"/>
  <c r="AL87" i="9"/>
  <c r="AL88" i="9"/>
  <c r="AL89" i="9"/>
  <c r="AL90" i="9"/>
  <c r="AL91" i="9"/>
  <c r="AL92" i="9"/>
  <c r="AL93" i="9"/>
  <c r="AL94" i="9"/>
  <c r="AL95" i="9"/>
  <c r="AL96" i="9"/>
  <c r="AL97" i="9"/>
  <c r="AL98" i="9"/>
  <c r="AL99" i="9"/>
  <c r="AL100" i="9"/>
  <c r="AL101" i="9"/>
  <c r="AL102" i="9"/>
  <c r="AL103" i="9"/>
  <c r="AL104" i="9"/>
  <c r="AL105" i="9"/>
  <c r="AL106" i="9"/>
  <c r="AL107" i="9"/>
  <c r="AL108" i="9"/>
  <c r="AL109" i="9"/>
  <c r="AL110" i="9"/>
  <c r="AL111" i="9"/>
  <c r="AL112" i="9"/>
  <c r="AL113" i="9"/>
  <c r="AL114" i="9"/>
  <c r="AL115" i="9"/>
  <c r="AL116" i="9"/>
  <c r="AL117" i="9"/>
  <c r="AL118" i="9"/>
  <c r="AL119" i="9"/>
  <c r="AL120" i="9"/>
  <c r="AL121" i="9"/>
  <c r="AL122" i="9"/>
  <c r="AL123" i="9"/>
  <c r="AL124" i="9"/>
  <c r="AL125" i="9"/>
  <c r="AL126" i="9"/>
  <c r="AL127" i="9"/>
  <c r="AL128" i="9"/>
  <c r="AL129" i="9"/>
  <c r="AL130" i="9"/>
  <c r="AL131" i="9"/>
  <c r="AL132" i="9"/>
  <c r="AL133" i="9"/>
  <c r="AL134" i="9"/>
  <c r="AL135" i="9"/>
  <c r="AL136" i="9"/>
  <c r="AL137" i="9"/>
  <c r="AL138" i="9"/>
  <c r="AL139" i="9"/>
  <c r="AL140" i="9"/>
  <c r="AL141" i="9"/>
  <c r="AL142" i="9"/>
  <c r="AL143" i="9"/>
  <c r="AL144" i="9"/>
  <c r="AL145" i="9"/>
  <c r="AL146" i="9"/>
  <c r="AL147" i="9"/>
  <c r="AL148" i="9"/>
  <c r="AL149" i="9"/>
  <c r="AL150" i="9"/>
  <c r="AL151" i="9"/>
  <c r="AL152" i="9"/>
  <c r="AL153" i="9"/>
  <c r="AL154" i="9"/>
  <c r="AL155" i="9"/>
  <c r="AL156" i="9"/>
  <c r="AL157" i="9"/>
  <c r="AL158" i="9"/>
  <c r="AL159" i="9"/>
  <c r="AL160" i="9"/>
  <c r="AL161" i="9"/>
  <c r="AL162" i="9"/>
  <c r="AL163" i="9"/>
  <c r="AL164" i="9"/>
  <c r="AL165" i="9"/>
  <c r="AL166" i="9"/>
  <c r="AL167" i="9"/>
  <c r="AL168" i="9"/>
  <c r="AL169" i="9"/>
  <c r="AL170" i="9"/>
  <c r="AL171" i="9"/>
  <c r="AL172" i="9"/>
  <c r="AL173" i="9"/>
  <c r="AL174" i="9"/>
  <c r="AL175" i="9"/>
  <c r="AL176" i="9"/>
  <c r="AL177" i="9"/>
  <c r="AL178" i="9"/>
  <c r="AL179" i="9"/>
  <c r="AL180" i="9"/>
  <c r="AL181" i="9"/>
  <c r="AL182" i="9"/>
  <c r="AL183" i="9"/>
  <c r="AL184" i="9"/>
  <c r="AL185" i="9"/>
  <c r="AL4205" i="9"/>
  <c r="AL4206" i="9"/>
  <c r="AL4207" i="9"/>
  <c r="AL4208" i="9"/>
  <c r="AL4209" i="9"/>
  <c r="AL4210" i="9"/>
  <c r="AL4211" i="9"/>
  <c r="AL4212" i="9"/>
  <c r="AL4213" i="9"/>
  <c r="AL4214" i="9"/>
  <c r="AL4215" i="9"/>
  <c r="AL4216" i="9"/>
  <c r="AL4217" i="9"/>
  <c r="AL4218" i="9"/>
  <c r="AL4219" i="9"/>
  <c r="AL4220" i="9"/>
  <c r="AL4221" i="9"/>
  <c r="AL3699" i="9"/>
  <c r="AL3700" i="9"/>
  <c r="AL3701" i="9"/>
  <c r="AL3702" i="9"/>
  <c r="AL3703" i="9"/>
  <c r="AL3704" i="9"/>
  <c r="AL3705" i="9"/>
  <c r="AL3706" i="9"/>
  <c r="AL3707" i="9"/>
  <c r="AL3708" i="9"/>
  <c r="AL3709" i="9"/>
  <c r="AL3710" i="9"/>
  <c r="AL3711" i="9"/>
  <c r="AL3712" i="9"/>
  <c r="AL3713" i="9"/>
  <c r="AL3714" i="9"/>
  <c r="AL3715" i="9"/>
  <c r="AL3716" i="9"/>
  <c r="AL3717" i="9"/>
  <c r="AL3718" i="9"/>
  <c r="AL3719" i="9"/>
  <c r="AL3720" i="9"/>
  <c r="AL3721" i="9"/>
  <c r="AL3722" i="9"/>
  <c r="AL3723" i="9"/>
  <c r="AL3724" i="9"/>
  <c r="AL3725" i="9"/>
  <c r="AL3726" i="9"/>
  <c r="AL3727" i="9"/>
  <c r="AL3728" i="9"/>
  <c r="AL3729" i="9"/>
  <c r="AL3730" i="9"/>
  <c r="AL3731" i="9"/>
  <c r="AL3732" i="9"/>
  <c r="AL3733" i="9"/>
  <c r="AL3734" i="9"/>
  <c r="AL3735" i="9"/>
  <c r="AL3736" i="9"/>
  <c r="AL3737" i="9"/>
  <c r="AL3738" i="9"/>
  <c r="AL3739" i="9"/>
  <c r="AL3740" i="9"/>
  <c r="AL3741" i="9"/>
  <c r="AL3742" i="9"/>
  <c r="AL3743" i="9"/>
  <c r="AL3744" i="9"/>
  <c r="AL3745" i="9"/>
  <c r="AL3746" i="9"/>
  <c r="AL3747" i="9"/>
  <c r="AL3748" i="9"/>
  <c r="AL3749" i="9"/>
  <c r="AL3750" i="9"/>
  <c r="AL3751" i="9"/>
  <c r="AL3752" i="9"/>
  <c r="AL3753" i="9"/>
  <c r="AL3754" i="9"/>
  <c r="AL3755" i="9"/>
  <c r="AL3756" i="9"/>
  <c r="AL3757" i="9"/>
  <c r="AL3758" i="9"/>
  <c r="AL3759" i="9"/>
  <c r="AL3760" i="9"/>
  <c r="AL3761" i="9"/>
  <c r="AL3762" i="9"/>
  <c r="AL3763" i="9"/>
  <c r="AL3764" i="9"/>
  <c r="AL3765" i="9"/>
  <c r="AL3766" i="9"/>
  <c r="AL3767" i="9"/>
  <c r="AL3768" i="9"/>
  <c r="AL3769" i="9"/>
  <c r="AL3770" i="9"/>
  <c r="AL3771" i="9"/>
  <c r="AL3772" i="9"/>
  <c r="AL3773" i="9"/>
  <c r="AL3774" i="9"/>
  <c r="AL3775" i="9"/>
  <c r="AL3776" i="9"/>
  <c r="AL3777" i="9"/>
  <c r="AL3778" i="9"/>
  <c r="AL3779" i="9"/>
  <c r="AL3780" i="9"/>
  <c r="AL3781" i="9"/>
  <c r="AL3782" i="9"/>
  <c r="AL3783" i="9"/>
  <c r="AL3784" i="9"/>
  <c r="AL4222" i="9"/>
  <c r="AL4699" i="9"/>
  <c r="AL4700" i="9"/>
  <c r="AL4223" i="9"/>
  <c r="AL4224" i="9"/>
  <c r="AL4225" i="9"/>
  <c r="AL4226" i="9"/>
  <c r="AL4227" i="9"/>
  <c r="AL4228" i="9"/>
  <c r="AL4229" i="9"/>
  <c r="AL4230" i="9"/>
  <c r="AL3785" i="9"/>
  <c r="AL3786" i="9"/>
  <c r="AL3787" i="9"/>
  <c r="AL3788" i="9"/>
  <c r="AL3789" i="9"/>
  <c r="AL3790" i="9"/>
  <c r="AL3791" i="9"/>
  <c r="AL3792" i="9"/>
  <c r="AL3793" i="9"/>
  <c r="AL3794" i="9"/>
  <c r="AL3795" i="9"/>
  <c r="AL3796" i="9"/>
  <c r="AL3797" i="9"/>
  <c r="AL3798" i="9"/>
  <c r="AL4701" i="9"/>
  <c r="AL4702" i="9"/>
  <c r="AL4703" i="9"/>
  <c r="AL4704" i="9"/>
  <c r="AL4705" i="9"/>
  <c r="AL4706" i="9"/>
  <c r="AL4707" i="9"/>
  <c r="AL4708" i="9"/>
  <c r="AL4709" i="9"/>
  <c r="AL4710" i="9"/>
  <c r="AL4711" i="9"/>
  <c r="AL4712" i="9"/>
  <c r="AL4713" i="9"/>
  <c r="AL4714" i="9"/>
  <c r="AL4715" i="9"/>
  <c r="AL4716" i="9"/>
  <c r="AL4717" i="9"/>
  <c r="AL4718" i="9"/>
  <c r="AL4719" i="9"/>
  <c r="AL4720" i="9"/>
  <c r="AL4721" i="9"/>
  <c r="AL4722" i="9"/>
  <c r="AL4723" i="9"/>
  <c r="AL4724" i="9"/>
  <c r="AL4725" i="9"/>
  <c r="AL4726" i="9"/>
  <c r="AL4727" i="9"/>
  <c r="AL4728" i="9"/>
  <c r="AL4729" i="9"/>
  <c r="AL4730" i="9"/>
  <c r="AL4231" i="9"/>
  <c r="AL4232" i="9"/>
  <c r="AL4233" i="9"/>
  <c r="AL4234" i="9"/>
  <c r="AL4235" i="9"/>
  <c r="AL4236" i="9"/>
  <c r="AL4237" i="9"/>
  <c r="AL4238" i="9"/>
  <c r="AL4239" i="9"/>
  <c r="AL4240" i="9"/>
  <c r="AL4241" i="9"/>
  <c r="AL4242" i="9"/>
  <c r="AL4243" i="9"/>
  <c r="AL4244" i="9"/>
  <c r="AL4245" i="9"/>
  <c r="AL4246" i="9"/>
  <c r="AL4247" i="9"/>
  <c r="AL4248" i="9"/>
  <c r="AL4249" i="9"/>
  <c r="AL4250" i="9"/>
  <c r="AL4251" i="9"/>
  <c r="AL4252" i="9"/>
  <c r="AL4253" i="9"/>
  <c r="AL4254" i="9"/>
  <c r="AL4255" i="9"/>
  <c r="AL4256" i="9"/>
  <c r="AL4257" i="9"/>
  <c r="AL4258" i="9"/>
  <c r="AL4259" i="9"/>
  <c r="AL4260" i="9"/>
  <c r="AL4261" i="9"/>
  <c r="AL4262" i="9"/>
  <c r="AL4263" i="9"/>
  <c r="AL4264" i="9"/>
  <c r="AL4265" i="9"/>
  <c r="AL4266" i="9"/>
  <c r="AL4267" i="9"/>
  <c r="AL4268" i="9"/>
  <c r="AL4269" i="9"/>
  <c r="AL4270" i="9"/>
  <c r="AL4271" i="9"/>
  <c r="AL4272" i="9"/>
  <c r="AL4273" i="9"/>
  <c r="AL4274" i="9"/>
  <c r="AL4275" i="9"/>
  <c r="AL4276" i="9"/>
  <c r="AL4277" i="9"/>
  <c r="AL4278" i="9"/>
  <c r="AL4279" i="9"/>
  <c r="AL4280" i="9"/>
  <c r="AL4281" i="9"/>
  <c r="AL4282" i="9"/>
  <c r="AL4283" i="9"/>
  <c r="AL4284" i="9"/>
  <c r="AL4285" i="9"/>
  <c r="AL4286" i="9"/>
  <c r="AL4287" i="9"/>
  <c r="AL4288" i="9"/>
  <c r="AL4289" i="9"/>
  <c r="AL4290" i="9"/>
  <c r="AL4291" i="9"/>
  <c r="AL4292" i="9"/>
  <c r="AL4293" i="9"/>
  <c r="AL4294" i="9"/>
  <c r="AL4295" i="9"/>
  <c r="AL4296" i="9"/>
  <c r="AL4297" i="9"/>
  <c r="AL4298" i="9"/>
  <c r="AL4299" i="9"/>
  <c r="AL4300" i="9"/>
  <c r="AL4301" i="9"/>
  <c r="AL4302" i="9"/>
  <c r="AL4303" i="9"/>
  <c r="AL4304" i="9"/>
  <c r="AL4305" i="9"/>
  <c r="AL4306" i="9"/>
  <c r="AL4307" i="9"/>
  <c r="AL4308" i="9"/>
  <c r="AL4309" i="9"/>
  <c r="AL4310" i="9"/>
  <c r="AL4311" i="9"/>
  <c r="AL4312" i="9"/>
  <c r="AL4313" i="9"/>
  <c r="AL4314" i="9"/>
  <c r="AL4315" i="9"/>
  <c r="AL4316" i="9"/>
  <c r="AL4317" i="9"/>
  <c r="AL4318" i="9"/>
  <c r="AL4319" i="9"/>
  <c r="AL4320" i="9"/>
  <c r="AL4321" i="9"/>
  <c r="AL4322" i="9"/>
  <c r="AL4323" i="9"/>
  <c r="AL4324" i="9"/>
  <c r="AL4325" i="9"/>
  <c r="AL4326" i="9"/>
  <c r="AL4327" i="9"/>
  <c r="AL4328" i="9"/>
  <c r="AL4329" i="9"/>
  <c r="AL4330" i="9"/>
  <c r="AL4331" i="9"/>
  <c r="AL4332" i="9"/>
  <c r="AL4333" i="9"/>
  <c r="AL4334" i="9"/>
  <c r="AL4335" i="9"/>
  <c r="AL4336" i="9"/>
  <c r="AL4337" i="9"/>
  <c r="AL4338" i="9"/>
  <c r="AL4339" i="9"/>
  <c r="AL4340" i="9"/>
  <c r="AL4341" i="9"/>
  <c r="AL4342" i="9"/>
  <c r="AL4343" i="9"/>
  <c r="AL4344" i="9"/>
  <c r="AL4345" i="9"/>
  <c r="AL4346" i="9"/>
  <c r="AL4347" i="9"/>
  <c r="AL4348" i="9"/>
  <c r="AL4349" i="9"/>
  <c r="AL4350" i="9"/>
  <c r="AL4351" i="9"/>
  <c r="AL4352" i="9"/>
  <c r="AL4353" i="9"/>
  <c r="AL4354" i="9"/>
  <c r="AL4355" i="9"/>
  <c r="AL4356" i="9"/>
  <c r="AL4357" i="9"/>
  <c r="AL4358" i="9"/>
  <c r="AL4359" i="9"/>
  <c r="AL4360" i="9"/>
  <c r="AL4361" i="9"/>
  <c r="AL4362" i="9"/>
  <c r="AL4363" i="9"/>
  <c r="AL4364" i="9"/>
  <c r="AL4365" i="9"/>
  <c r="AL4366" i="9"/>
  <c r="AL4367" i="9"/>
  <c r="AL4368" i="9"/>
  <c r="AL4369" i="9"/>
  <c r="AL4370" i="9"/>
  <c r="AL4371" i="9"/>
  <c r="AL4372" i="9"/>
  <c r="AL4373" i="9"/>
  <c r="AL4374" i="9"/>
  <c r="AL4375" i="9"/>
  <c r="AL4376" i="9"/>
  <c r="AL4377" i="9"/>
  <c r="AL4378" i="9"/>
  <c r="AL4379" i="9"/>
  <c r="AL4380" i="9"/>
  <c r="AL4381" i="9"/>
  <c r="AL4382" i="9"/>
  <c r="AL4383" i="9"/>
  <c r="AL4384" i="9"/>
  <c r="AL4385" i="9"/>
  <c r="AL4386" i="9"/>
  <c r="AL4387" i="9"/>
  <c r="AL4388" i="9"/>
  <c r="AL4389" i="9"/>
  <c r="AL4390" i="9"/>
  <c r="AL4676" i="9"/>
  <c r="AL4677" i="9"/>
  <c r="AL4678" i="9"/>
  <c r="AL4391" i="9"/>
  <c r="AL4392" i="9"/>
  <c r="AL4393" i="9"/>
  <c r="AL4394" i="9"/>
  <c r="AL4395" i="9"/>
  <c r="AL4396" i="9"/>
  <c r="AL4397" i="9"/>
  <c r="AL4398" i="9"/>
  <c r="AL4399" i="9"/>
  <c r="AL4400" i="9"/>
  <c r="AL4401" i="9"/>
  <c r="AL4402" i="9"/>
  <c r="AL4403" i="9"/>
  <c r="AL186" i="9"/>
  <c r="AL187" i="9"/>
  <c r="AL188" i="9"/>
  <c r="AL189" i="9"/>
  <c r="AL190" i="9"/>
  <c r="AL191" i="9"/>
  <c r="AL192" i="9"/>
  <c r="AL193" i="9"/>
  <c r="AL194" i="9"/>
  <c r="AL195" i="9"/>
  <c r="AL196" i="9"/>
  <c r="AL197" i="9"/>
  <c r="AL198" i="9"/>
  <c r="AL199" i="9"/>
  <c r="AL200" i="9"/>
  <c r="AL201" i="9"/>
  <c r="AL202" i="9"/>
  <c r="AL203" i="9"/>
  <c r="AL204" i="9"/>
  <c r="AL205" i="9"/>
  <c r="AL206" i="9"/>
  <c r="AL207" i="9"/>
  <c r="AL208" i="9"/>
  <c r="AL209" i="9"/>
  <c r="AL210" i="9"/>
  <c r="AL211" i="9"/>
  <c r="AL212" i="9"/>
  <c r="AL213" i="9"/>
  <c r="AL214" i="9"/>
  <c r="AL215" i="9"/>
  <c r="AL216" i="9"/>
  <c r="AL217" i="9"/>
  <c r="AL218" i="9"/>
  <c r="AL219" i="9"/>
  <c r="AL220" i="9"/>
  <c r="AL221" i="9"/>
  <c r="AL222" i="9"/>
  <c r="AL223" i="9"/>
  <c r="AL224" i="9"/>
  <c r="AL225" i="9"/>
  <c r="AL226" i="9"/>
  <c r="AL227" i="9"/>
  <c r="AL228" i="9"/>
  <c r="AL229" i="9"/>
  <c r="AL230" i="9"/>
  <c r="AL231" i="9"/>
  <c r="AL232" i="9"/>
  <c r="AL233" i="9"/>
  <c r="AL234" i="9"/>
  <c r="AL235" i="9"/>
  <c r="AL236" i="9"/>
  <c r="AL237" i="9"/>
  <c r="AL238" i="9"/>
  <c r="AL239" i="9"/>
  <c r="AL240" i="9"/>
  <c r="AL241" i="9"/>
  <c r="AL242" i="9"/>
  <c r="AL243" i="9"/>
  <c r="AL244" i="9"/>
  <c r="AL245" i="9"/>
  <c r="AL246" i="9"/>
  <c r="AL247" i="9"/>
  <c r="AL248" i="9"/>
  <c r="AL249" i="9"/>
  <c r="AL250" i="9"/>
  <c r="AL251" i="9"/>
  <c r="AL252" i="9"/>
  <c r="AL253" i="9"/>
  <c r="AL254" i="9"/>
  <c r="AL255" i="9"/>
  <c r="AL256" i="9"/>
  <c r="AL257" i="9"/>
  <c r="AL258" i="9"/>
  <c r="AL259" i="9"/>
  <c r="AL260" i="9"/>
  <c r="AL261" i="9"/>
  <c r="AL262" i="9"/>
  <c r="AL263" i="9"/>
  <c r="AL264" i="9"/>
  <c r="AL265" i="9"/>
  <c r="AL266" i="9"/>
  <c r="AL267" i="9"/>
  <c r="AL268" i="9"/>
  <c r="AL269" i="9"/>
  <c r="AL270" i="9"/>
  <c r="AL271" i="9"/>
  <c r="AL272" i="9"/>
  <c r="AL273" i="9"/>
  <c r="AL274" i="9"/>
  <c r="AL275" i="9"/>
  <c r="AL276" i="9"/>
  <c r="AL277" i="9"/>
  <c r="AL278" i="9"/>
  <c r="AL279" i="9"/>
  <c r="AL280" i="9"/>
  <c r="AL281" i="9"/>
  <c r="AL282" i="9"/>
  <c r="AL283" i="9"/>
  <c r="AL284" i="9"/>
  <c r="AL285" i="9"/>
  <c r="AL286" i="9"/>
  <c r="AL287" i="9"/>
  <c r="AL288" i="9"/>
  <c r="AL289" i="9"/>
  <c r="AL290" i="9"/>
  <c r="AL291" i="9"/>
  <c r="AL292" i="9"/>
  <c r="AL293" i="9"/>
  <c r="AL294" i="9"/>
  <c r="AL295" i="9"/>
  <c r="AL296" i="9"/>
  <c r="AL297" i="9"/>
  <c r="AL298" i="9"/>
  <c r="AL299" i="9"/>
  <c r="AL300" i="9"/>
  <c r="AL301" i="9"/>
  <c r="AL302" i="9"/>
  <c r="AL303" i="9"/>
  <c r="AL304" i="9"/>
  <c r="AL305" i="9"/>
  <c r="AL306" i="9"/>
  <c r="AL307" i="9"/>
  <c r="AL308" i="9"/>
  <c r="AL309" i="9"/>
  <c r="AL310" i="9"/>
  <c r="AL311" i="9"/>
  <c r="AL312" i="9"/>
  <c r="AL313" i="9"/>
  <c r="AL314" i="9"/>
  <c r="AL315" i="9"/>
  <c r="AL316" i="9"/>
  <c r="AL317" i="9"/>
  <c r="AL318" i="9"/>
  <c r="AL319" i="9"/>
  <c r="AL320" i="9"/>
  <c r="AL321" i="9"/>
  <c r="AL322" i="9"/>
  <c r="AL323" i="9"/>
  <c r="AL324" i="9"/>
  <c r="AL325" i="9"/>
  <c r="AL326" i="9"/>
  <c r="AL327" i="9"/>
  <c r="AL328" i="9"/>
  <c r="AL329" i="9"/>
  <c r="AL330" i="9"/>
  <c r="AL331" i="9"/>
  <c r="AL332" i="9"/>
  <c r="AL333" i="9"/>
  <c r="AL334" i="9"/>
  <c r="AL335" i="9"/>
  <c r="AL336" i="9"/>
  <c r="AL337" i="9"/>
  <c r="AL338" i="9"/>
  <c r="AL339" i="9"/>
  <c r="AL340" i="9"/>
  <c r="AL341" i="9"/>
  <c r="AL342" i="9"/>
  <c r="AL343" i="9"/>
  <c r="AL344" i="9"/>
  <c r="AL345" i="9"/>
  <c r="AL346" i="9"/>
  <c r="AL347" i="9"/>
  <c r="AL348" i="9"/>
  <c r="AL349" i="9"/>
  <c r="AL350" i="9"/>
  <c r="AL351" i="9"/>
  <c r="AL352" i="9"/>
  <c r="AL353" i="9"/>
  <c r="AL354" i="9"/>
  <c r="AL355" i="9"/>
  <c r="AL356" i="9"/>
  <c r="AL357" i="9"/>
  <c r="AL358" i="9"/>
  <c r="AL359" i="9"/>
  <c r="AL360" i="9"/>
  <c r="AL361" i="9"/>
  <c r="AL362" i="9"/>
  <c r="AL363" i="9"/>
  <c r="AL364" i="9"/>
  <c r="AL365" i="9"/>
  <c r="AL366" i="9"/>
  <c r="AL367" i="9"/>
  <c r="AL368" i="9"/>
  <c r="AL369" i="9"/>
  <c r="AL370" i="9"/>
  <c r="AL371" i="9"/>
  <c r="AL372" i="9"/>
  <c r="AL373" i="9"/>
  <c r="AL374" i="9"/>
  <c r="AL375" i="9"/>
  <c r="AL376" i="9"/>
  <c r="AL377" i="9"/>
  <c r="AL378" i="9"/>
  <c r="AL379" i="9"/>
  <c r="AL380" i="9"/>
  <c r="AL381" i="9"/>
  <c r="AL382" i="9"/>
  <c r="AL383" i="9"/>
  <c r="AL384" i="9"/>
  <c r="AL385" i="9"/>
  <c r="AL386" i="9"/>
  <c r="AL387" i="9"/>
  <c r="AL388" i="9"/>
  <c r="AL389" i="9"/>
  <c r="AL390" i="9"/>
  <c r="AL391" i="9"/>
  <c r="AL392" i="9"/>
  <c r="AL393" i="9"/>
  <c r="AL394" i="9"/>
  <c r="AL395" i="9"/>
  <c r="AL396" i="9"/>
  <c r="AL397" i="9"/>
  <c r="AL398" i="9"/>
  <c r="AL399" i="9"/>
  <c r="AL400" i="9"/>
  <c r="AL401" i="9"/>
  <c r="AL402" i="9"/>
  <c r="AL403" i="9"/>
  <c r="AL404" i="9"/>
  <c r="AL405" i="9"/>
  <c r="AL406" i="9"/>
  <c r="AL407" i="9"/>
  <c r="AL408" i="9"/>
  <c r="AL409" i="9"/>
  <c r="AL410" i="9"/>
  <c r="AL411" i="9"/>
  <c r="AL412" i="9"/>
  <c r="AL413" i="9"/>
  <c r="AL414" i="9"/>
  <c r="AL415" i="9"/>
  <c r="AL416" i="9"/>
  <c r="AL417" i="9"/>
  <c r="AL418" i="9"/>
  <c r="AL419" i="9"/>
  <c r="AL420" i="9"/>
  <c r="AL421" i="9"/>
  <c r="AL422" i="9"/>
  <c r="AL423" i="9"/>
  <c r="AL424" i="9"/>
  <c r="AL425" i="9"/>
  <c r="AL426" i="9"/>
  <c r="AL427" i="9"/>
  <c r="AL428" i="9"/>
  <c r="AL429" i="9"/>
  <c r="AL430" i="9"/>
  <c r="AL431" i="9"/>
  <c r="AL432" i="9"/>
  <c r="AL433" i="9"/>
  <c r="AL434" i="9"/>
  <c r="AL435" i="9"/>
  <c r="AL436" i="9"/>
  <c r="AL437" i="9"/>
  <c r="AL438" i="9"/>
  <c r="AL439" i="9"/>
  <c r="AL440" i="9"/>
  <c r="AL441" i="9"/>
  <c r="AL442" i="9"/>
  <c r="AL443" i="9"/>
  <c r="AL444" i="9"/>
  <c r="AL445" i="9"/>
  <c r="AL446" i="9"/>
  <c r="AL447" i="9"/>
  <c r="AL448" i="9"/>
  <c r="AL449" i="9"/>
  <c r="AL450" i="9"/>
  <c r="AL451" i="9"/>
  <c r="AL452" i="9"/>
  <c r="AL453" i="9"/>
  <c r="AL454" i="9"/>
  <c r="AL455" i="9"/>
  <c r="AL456" i="9"/>
  <c r="AL457" i="9"/>
  <c r="AL458" i="9"/>
  <c r="AL459" i="9"/>
  <c r="AL460" i="9"/>
  <c r="AL461" i="9"/>
  <c r="AL462" i="9"/>
  <c r="AL463" i="9"/>
  <c r="AL464" i="9"/>
  <c r="AL465" i="9"/>
  <c r="AL466" i="9"/>
  <c r="AL467" i="9"/>
  <c r="AL468" i="9"/>
  <c r="AL469" i="9"/>
  <c r="AL470" i="9"/>
  <c r="AL471" i="9"/>
  <c r="AL472" i="9"/>
  <c r="AL473" i="9"/>
  <c r="AL474" i="9"/>
  <c r="AL475" i="9"/>
  <c r="AL476" i="9"/>
  <c r="AL477" i="9"/>
  <c r="AL478" i="9"/>
  <c r="AL479" i="9"/>
  <c r="AL480" i="9"/>
  <c r="AL481" i="9"/>
  <c r="AL482" i="9"/>
  <c r="AL483" i="9"/>
  <c r="AL484" i="9"/>
  <c r="AL485" i="9"/>
  <c r="AL486" i="9"/>
  <c r="AL487" i="9"/>
  <c r="AL488" i="9"/>
  <c r="AL489" i="9"/>
  <c r="AL490" i="9"/>
  <c r="AL491" i="9"/>
  <c r="AL492" i="9"/>
  <c r="AL493" i="9"/>
  <c r="AL494" i="9"/>
  <c r="AL495" i="9"/>
  <c r="AL496" i="9"/>
  <c r="AL497" i="9"/>
  <c r="AL498" i="9"/>
  <c r="AL499" i="9"/>
  <c r="AL500" i="9"/>
  <c r="AL501" i="9"/>
  <c r="AL502" i="9"/>
  <c r="AL503" i="9"/>
  <c r="AL504" i="9"/>
  <c r="AL505" i="9"/>
  <c r="AL506" i="9"/>
  <c r="AL507" i="9"/>
  <c r="AL508" i="9"/>
  <c r="AL509" i="9"/>
  <c r="AL510" i="9"/>
  <c r="AL511" i="9"/>
  <c r="AL512" i="9"/>
  <c r="AL513" i="9"/>
  <c r="AL514" i="9"/>
  <c r="AL515" i="9"/>
  <c r="AL516" i="9"/>
  <c r="AL517" i="9"/>
  <c r="AL518" i="9"/>
  <c r="AL519" i="9"/>
  <c r="AL520" i="9"/>
  <c r="AL521" i="9"/>
  <c r="AL522" i="9"/>
  <c r="AL523" i="9"/>
  <c r="AL524" i="9"/>
  <c r="AL525" i="9"/>
  <c r="AL526" i="9"/>
  <c r="AL527" i="9"/>
  <c r="AL528" i="9"/>
  <c r="AL529" i="9"/>
  <c r="AL530" i="9"/>
  <c r="AL531" i="9"/>
  <c r="AL532" i="9"/>
  <c r="AL533" i="9"/>
  <c r="AL534" i="9"/>
  <c r="AL535" i="9"/>
  <c r="AL536" i="9"/>
  <c r="AL537" i="9"/>
  <c r="AL538" i="9"/>
  <c r="AL539" i="9"/>
  <c r="AL540" i="9"/>
  <c r="AL541" i="9"/>
  <c r="AL542" i="9"/>
  <c r="AL543" i="9"/>
  <c r="AL544" i="9"/>
  <c r="AL545" i="9"/>
  <c r="AL546" i="9"/>
  <c r="AL547" i="9"/>
  <c r="AL548" i="9"/>
  <c r="AL549" i="9"/>
  <c r="AL550" i="9"/>
  <c r="AL551" i="9"/>
  <c r="AL552" i="9"/>
  <c r="AL553" i="9"/>
  <c r="AL554" i="9"/>
  <c r="AL555" i="9"/>
  <c r="AL556" i="9"/>
  <c r="AL557" i="9"/>
  <c r="AL558" i="9"/>
  <c r="AL559" i="9"/>
  <c r="AL560" i="9"/>
  <c r="AL561" i="9"/>
  <c r="AL562" i="9"/>
  <c r="AL563" i="9"/>
  <c r="AL564" i="9"/>
  <c r="AL565" i="9"/>
  <c r="AL566" i="9"/>
  <c r="AL567" i="9"/>
  <c r="AL568" i="9"/>
  <c r="AL569" i="9"/>
  <c r="AL570" i="9"/>
  <c r="AL571" i="9"/>
  <c r="AL572" i="9"/>
  <c r="AL573" i="9"/>
  <c r="AL574" i="9"/>
  <c r="AL575" i="9"/>
  <c r="AL576" i="9"/>
  <c r="AL577" i="9"/>
  <c r="AL578" i="9"/>
  <c r="AL579" i="9"/>
  <c r="AL580" i="9"/>
  <c r="AL581" i="9"/>
  <c r="AL582" i="9"/>
  <c r="AL583" i="9"/>
  <c r="AL584" i="9"/>
  <c r="AL585" i="9"/>
  <c r="AL586" i="9"/>
  <c r="AL587" i="9"/>
  <c r="AL588" i="9"/>
  <c r="AL589" i="9"/>
  <c r="AL590" i="9"/>
  <c r="AL591" i="9"/>
  <c r="AL592" i="9"/>
  <c r="AL593" i="9"/>
  <c r="AL594" i="9"/>
  <c r="AL595" i="9"/>
  <c r="AL596" i="9"/>
  <c r="AL597" i="9"/>
  <c r="AL598" i="9"/>
  <c r="AL599" i="9"/>
  <c r="AL600" i="9"/>
  <c r="AL601" i="9"/>
  <c r="AL602" i="9"/>
  <c r="AL603" i="9"/>
  <c r="AL604" i="9"/>
  <c r="AL605" i="9"/>
  <c r="AL606" i="9"/>
  <c r="AL607" i="9"/>
  <c r="AL608" i="9"/>
  <c r="AL609" i="9"/>
  <c r="AL610" i="9"/>
  <c r="AL611" i="9"/>
  <c r="AL612" i="9"/>
  <c r="AL613" i="9"/>
  <c r="AL614" i="9"/>
  <c r="AL615" i="9"/>
  <c r="AL616" i="9"/>
  <c r="AL617" i="9"/>
  <c r="AL618" i="9"/>
  <c r="AL619" i="9"/>
  <c r="AL620" i="9"/>
  <c r="AL621" i="9"/>
  <c r="AL622" i="9"/>
  <c r="AL623" i="9"/>
  <c r="AL624" i="9"/>
  <c r="AL625" i="9"/>
  <c r="AL626" i="9"/>
  <c r="AL627" i="9"/>
  <c r="AL628" i="9"/>
  <c r="AL629" i="9"/>
  <c r="AL630" i="9"/>
  <c r="AL631" i="9"/>
  <c r="AL632" i="9"/>
  <c r="AL633" i="9"/>
  <c r="AL634" i="9"/>
  <c r="AL635" i="9"/>
  <c r="AL636" i="9"/>
  <c r="AL637" i="9"/>
  <c r="AL638" i="9"/>
  <c r="AL639" i="9"/>
  <c r="AL640" i="9"/>
  <c r="AL641" i="9"/>
  <c r="AL642" i="9"/>
  <c r="AL643" i="9"/>
  <c r="AL644" i="9"/>
  <c r="AL645" i="9"/>
  <c r="AL646" i="9"/>
  <c r="AL647" i="9"/>
  <c r="AL648" i="9"/>
  <c r="AL649" i="9"/>
  <c r="AL650" i="9"/>
  <c r="AL651" i="9"/>
  <c r="AL652" i="9"/>
  <c r="AL653" i="9"/>
  <c r="AL654" i="9"/>
  <c r="AL655" i="9"/>
  <c r="AL656" i="9"/>
  <c r="AL657" i="9"/>
  <c r="AL658" i="9"/>
  <c r="AL659" i="9"/>
  <c r="AL660" i="9"/>
  <c r="AL661" i="9"/>
  <c r="AL662" i="9"/>
  <c r="AL663" i="9"/>
  <c r="AL664" i="9"/>
  <c r="AL665" i="9"/>
  <c r="AL666" i="9"/>
  <c r="AL667" i="9"/>
  <c r="AL668" i="9"/>
  <c r="AL669" i="9"/>
  <c r="AL670" i="9"/>
  <c r="AL671" i="9"/>
  <c r="AL672" i="9"/>
  <c r="AL673" i="9"/>
  <c r="AL674" i="9"/>
  <c r="AL675" i="9"/>
  <c r="AL676" i="9"/>
  <c r="AL677" i="9"/>
  <c r="AL678" i="9"/>
  <c r="AL679" i="9"/>
  <c r="AL680" i="9"/>
  <c r="AL681" i="9"/>
  <c r="AL682" i="9"/>
  <c r="AL683" i="9"/>
  <c r="AL684" i="9"/>
  <c r="AL685" i="9"/>
  <c r="AL686" i="9"/>
  <c r="AL687" i="9"/>
  <c r="AL688" i="9"/>
  <c r="AL689" i="9"/>
  <c r="AL690" i="9"/>
  <c r="AL691" i="9"/>
  <c r="AL692" i="9"/>
  <c r="AL693" i="9"/>
  <c r="AL694" i="9"/>
  <c r="AL695" i="9"/>
  <c r="AL696" i="9"/>
  <c r="AL697" i="9"/>
  <c r="AL698" i="9"/>
  <c r="AL699" i="9"/>
  <c r="AL700" i="9"/>
  <c r="AL701" i="9"/>
  <c r="AL702" i="9"/>
  <c r="AL703" i="9"/>
  <c r="AL704" i="9"/>
  <c r="AL705" i="9"/>
  <c r="AL706" i="9"/>
  <c r="AL707" i="9"/>
  <c r="AL708" i="9"/>
  <c r="AL709" i="9"/>
  <c r="AL710" i="9"/>
  <c r="AL711" i="9"/>
  <c r="AL712" i="9"/>
  <c r="AL713" i="9"/>
  <c r="AL714" i="9"/>
  <c r="AL715" i="9"/>
  <c r="AL716" i="9"/>
  <c r="AL717" i="9"/>
  <c r="AL718" i="9"/>
  <c r="AL719" i="9"/>
  <c r="AL720" i="9"/>
  <c r="AL721" i="9"/>
  <c r="AL722" i="9"/>
  <c r="AL723" i="9"/>
  <c r="AL724" i="9"/>
  <c r="AL725" i="9"/>
  <c r="AL726" i="9"/>
  <c r="AL727" i="9"/>
  <c r="AL728" i="9"/>
  <c r="AL729" i="9"/>
  <c r="AL730" i="9"/>
  <c r="AL731" i="9"/>
  <c r="AL732" i="9"/>
  <c r="AL733" i="9"/>
  <c r="AL734" i="9"/>
  <c r="AL735" i="9"/>
  <c r="AL736" i="9"/>
  <c r="AL737" i="9"/>
  <c r="AL738" i="9"/>
  <c r="AL739" i="9"/>
  <c r="AL740" i="9"/>
  <c r="AL741" i="9"/>
  <c r="AL742" i="9"/>
  <c r="AL743" i="9"/>
  <c r="AL744" i="9"/>
  <c r="AL745" i="9"/>
  <c r="AL746" i="9"/>
  <c r="AL747" i="9"/>
  <c r="AL748" i="9"/>
  <c r="AL749" i="9"/>
  <c r="AL750" i="9"/>
  <c r="AL751" i="9"/>
  <c r="AL752" i="9"/>
  <c r="AL753" i="9"/>
  <c r="AL754" i="9"/>
  <c r="AL755" i="9"/>
  <c r="AL756" i="9"/>
  <c r="AL757" i="9"/>
  <c r="AL758" i="9"/>
  <c r="AL759" i="9"/>
  <c r="AL760" i="9"/>
  <c r="AL761" i="9"/>
  <c r="AL762" i="9"/>
  <c r="AL763" i="9"/>
  <c r="AL764" i="9"/>
  <c r="AL765" i="9"/>
  <c r="AL766" i="9"/>
  <c r="AL767" i="9"/>
  <c r="AL768" i="9"/>
  <c r="AL769" i="9"/>
  <c r="AL770" i="9"/>
  <c r="AL771" i="9"/>
  <c r="AL772" i="9"/>
  <c r="AL773" i="9"/>
  <c r="AL774" i="9"/>
  <c r="AL775" i="9"/>
  <c r="AL776" i="9"/>
  <c r="AL777" i="9"/>
  <c r="AL778" i="9"/>
  <c r="AL779" i="9"/>
  <c r="AL780" i="9"/>
  <c r="AL781" i="9"/>
  <c r="AL782" i="9"/>
  <c r="AL783" i="9"/>
  <c r="AL784" i="9"/>
  <c r="AL785" i="9"/>
  <c r="AL786" i="9"/>
  <c r="AL787" i="9"/>
  <c r="AL788" i="9"/>
  <c r="AL789" i="9"/>
  <c r="AL790" i="9"/>
  <c r="AL791" i="9"/>
  <c r="AL792" i="9"/>
  <c r="AL793" i="9"/>
  <c r="AL794" i="9"/>
  <c r="AL795" i="9"/>
  <c r="AL796" i="9"/>
  <c r="AL797" i="9"/>
  <c r="AL798" i="9"/>
  <c r="AL799" i="9"/>
  <c r="AL800" i="9"/>
  <c r="AL801" i="9"/>
  <c r="AL802" i="9"/>
  <c r="AL803" i="9"/>
  <c r="AL804" i="9"/>
  <c r="AL805" i="9"/>
  <c r="AL806" i="9"/>
  <c r="AL807" i="9"/>
  <c r="AL808" i="9"/>
  <c r="AL809" i="9"/>
  <c r="AL810" i="9"/>
  <c r="AL811" i="9"/>
  <c r="AL812" i="9"/>
  <c r="AL813" i="9"/>
  <c r="AL814" i="9"/>
  <c r="AL815" i="9"/>
  <c r="AL816" i="9"/>
  <c r="AL817" i="9"/>
  <c r="AL818" i="9"/>
  <c r="AL819" i="9"/>
  <c r="AL820" i="9"/>
  <c r="AL821" i="9"/>
  <c r="AL822" i="9"/>
  <c r="AL823" i="9"/>
  <c r="AL824" i="9"/>
  <c r="AL825" i="9"/>
  <c r="AL826" i="9"/>
  <c r="AL827" i="9"/>
  <c r="AL828" i="9"/>
  <c r="AL829" i="9"/>
  <c r="AL830" i="9"/>
  <c r="AL831" i="9"/>
  <c r="AL832" i="9"/>
  <c r="AL833" i="9"/>
  <c r="AL834" i="9"/>
  <c r="AL835" i="9"/>
  <c r="AL836" i="9"/>
  <c r="AL837" i="9"/>
  <c r="AL838" i="9"/>
  <c r="AL839" i="9"/>
  <c r="AL840" i="9"/>
  <c r="AL841" i="9"/>
  <c r="AL842" i="9"/>
  <c r="AL843" i="9"/>
  <c r="AL844" i="9"/>
  <c r="AL845" i="9"/>
  <c r="AL846" i="9"/>
  <c r="AL847" i="9"/>
  <c r="AL848" i="9"/>
  <c r="AL849" i="9"/>
  <c r="AL850" i="9"/>
  <c r="AL851" i="9"/>
  <c r="AL852" i="9"/>
  <c r="AL853" i="9"/>
  <c r="AL854" i="9"/>
  <c r="AL855" i="9"/>
  <c r="AL856" i="9"/>
  <c r="AL857" i="9"/>
  <c r="AL858" i="9"/>
  <c r="AL859" i="9"/>
  <c r="AL860" i="9"/>
  <c r="AL861" i="9"/>
  <c r="AL862" i="9"/>
  <c r="AL863" i="9"/>
  <c r="AL864" i="9"/>
  <c r="AL865" i="9"/>
  <c r="AL866" i="9"/>
  <c r="AL867" i="9"/>
  <c r="AL868" i="9"/>
  <c r="AL869" i="9"/>
  <c r="AL870" i="9"/>
  <c r="AL871" i="9"/>
  <c r="AL872" i="9"/>
  <c r="AL873" i="9"/>
  <c r="AL874" i="9"/>
  <c r="AL875" i="9"/>
  <c r="AL876" i="9"/>
  <c r="AL877" i="9"/>
  <c r="AL878" i="9"/>
  <c r="AL879" i="9"/>
  <c r="AL880" i="9"/>
  <c r="AL881" i="9"/>
  <c r="AL882" i="9"/>
  <c r="AL883" i="9"/>
  <c r="AL884" i="9"/>
  <c r="AL885" i="9"/>
  <c r="AL886" i="9"/>
  <c r="AL887" i="9"/>
  <c r="AL888" i="9"/>
  <c r="AL889" i="9"/>
  <c r="AL890" i="9"/>
  <c r="AL891" i="9"/>
  <c r="AL892" i="9"/>
  <c r="AL893" i="9"/>
  <c r="AL894" i="9"/>
  <c r="AL895" i="9"/>
  <c r="AL896" i="9"/>
  <c r="AL897" i="9"/>
  <c r="AL898" i="9"/>
  <c r="AL899" i="9"/>
  <c r="AL900" i="9"/>
  <c r="AL901" i="9"/>
  <c r="AL902" i="9"/>
  <c r="AL903" i="9"/>
  <c r="AL904" i="9"/>
  <c r="AL905" i="9"/>
  <c r="AL906" i="9"/>
  <c r="AL907" i="9"/>
  <c r="AL908" i="9"/>
  <c r="AL909" i="9"/>
  <c r="AL910" i="9"/>
  <c r="AL911" i="9"/>
  <c r="AL912" i="9"/>
  <c r="AL913" i="9"/>
  <c r="AL914" i="9"/>
  <c r="AL915" i="9"/>
  <c r="AL916" i="9"/>
  <c r="AL917" i="9"/>
  <c r="AL918" i="9"/>
  <c r="AL919" i="9"/>
  <c r="AL920" i="9"/>
  <c r="AL921" i="9"/>
  <c r="AL922" i="9"/>
  <c r="AL923" i="9"/>
  <c r="AL924" i="9"/>
  <c r="AL925" i="9"/>
  <c r="AL926" i="9"/>
  <c r="AL927" i="9"/>
  <c r="AL928" i="9"/>
  <c r="AL929" i="9"/>
  <c r="AL930" i="9"/>
  <c r="AL931" i="9"/>
  <c r="AL932" i="9"/>
  <c r="AL933" i="9"/>
  <c r="AL934" i="9"/>
  <c r="AL935" i="9"/>
  <c r="AL936" i="9"/>
  <c r="AL937" i="9"/>
  <c r="AL938" i="9"/>
  <c r="AL939" i="9"/>
  <c r="AL940" i="9"/>
  <c r="AL941" i="9"/>
  <c r="AL942" i="9"/>
  <c r="AL943" i="9"/>
  <c r="AL944" i="9"/>
  <c r="AL945" i="9"/>
  <c r="AL946" i="9"/>
  <c r="AL947" i="9"/>
  <c r="AL948" i="9"/>
  <c r="AL949" i="9"/>
  <c r="AL950" i="9"/>
  <c r="AL951" i="9"/>
  <c r="AL952" i="9"/>
  <c r="AL953" i="9"/>
  <c r="AL954" i="9"/>
  <c r="AL955" i="9"/>
  <c r="AL956" i="9"/>
  <c r="AL957" i="9"/>
  <c r="AL958" i="9"/>
  <c r="AL959" i="9"/>
  <c r="AL960" i="9"/>
  <c r="AL961" i="9"/>
  <c r="AL962" i="9"/>
  <c r="AL963" i="9"/>
  <c r="AL964" i="9"/>
  <c r="AL965" i="9"/>
  <c r="AL966" i="9"/>
  <c r="AL967" i="9"/>
  <c r="AL968" i="9"/>
  <c r="AL969" i="9"/>
  <c r="AL970" i="9"/>
  <c r="AL971" i="9"/>
  <c r="AL972" i="9"/>
  <c r="AL973" i="9"/>
  <c r="AL974" i="9"/>
  <c r="AL975" i="9"/>
  <c r="AL976" i="9"/>
  <c r="AL977" i="9"/>
  <c r="AL978" i="9"/>
  <c r="AL979" i="9"/>
  <c r="AL980" i="9"/>
  <c r="AL981" i="9"/>
  <c r="AL982" i="9"/>
  <c r="AL983" i="9"/>
  <c r="AL984" i="9"/>
  <c r="AL985" i="9"/>
  <c r="AL986" i="9"/>
  <c r="AL987" i="9"/>
  <c r="AL988" i="9"/>
  <c r="AL989" i="9"/>
  <c r="AL990" i="9"/>
  <c r="AL991" i="9"/>
  <c r="AL992" i="9"/>
  <c r="AL993" i="9"/>
  <c r="AL994" i="9"/>
  <c r="AL995" i="9"/>
  <c r="AL996" i="9"/>
  <c r="AL997" i="9"/>
  <c r="AL998" i="9"/>
  <c r="AL999" i="9"/>
  <c r="AL1000" i="9"/>
  <c r="AL1001" i="9"/>
  <c r="AL1002" i="9"/>
  <c r="AL1003" i="9"/>
  <c r="AL1004" i="9"/>
  <c r="AL1005" i="9"/>
  <c r="AL1006" i="9"/>
  <c r="AL1007" i="9"/>
  <c r="AL1008" i="9"/>
  <c r="AL1009" i="9"/>
  <c r="AL1010" i="9"/>
  <c r="AL1011" i="9"/>
  <c r="AL1012" i="9"/>
  <c r="AL1013" i="9"/>
  <c r="AL1014" i="9"/>
  <c r="AL1015" i="9"/>
  <c r="AL1016" i="9"/>
  <c r="AL1017" i="9"/>
  <c r="AL1018" i="9"/>
  <c r="AL1019" i="9"/>
  <c r="AL1020" i="9"/>
  <c r="AL1021" i="9"/>
  <c r="AL1022" i="9"/>
  <c r="AL1023" i="9"/>
  <c r="AL1024" i="9"/>
  <c r="AL1025" i="9"/>
  <c r="AL1026" i="9"/>
  <c r="AL1027" i="9"/>
  <c r="AL1028" i="9"/>
  <c r="AL1029" i="9"/>
  <c r="AL1030" i="9"/>
  <c r="AL1031" i="9"/>
  <c r="AL1032" i="9"/>
  <c r="AL1033" i="9"/>
  <c r="AL1034" i="9"/>
  <c r="AL1035" i="9"/>
  <c r="AL1036" i="9"/>
  <c r="AL1037" i="9"/>
  <c r="AL1038" i="9"/>
  <c r="AL1039" i="9"/>
  <c r="AL1040" i="9"/>
  <c r="AL1041" i="9"/>
  <c r="AL1042" i="9"/>
  <c r="AL1043" i="9"/>
  <c r="AL1044" i="9"/>
  <c r="AL1045" i="9"/>
  <c r="AL1046" i="9"/>
  <c r="AL1047" i="9"/>
  <c r="AL1048" i="9"/>
  <c r="AL1049" i="9"/>
  <c r="AL1050" i="9"/>
  <c r="AL1051" i="9"/>
  <c r="AL1052" i="9"/>
  <c r="AL1053" i="9"/>
  <c r="AL1054" i="9"/>
  <c r="AL1055" i="9"/>
  <c r="AL1056" i="9"/>
  <c r="AL1057" i="9"/>
  <c r="AL1058" i="9"/>
  <c r="AL1059" i="9"/>
  <c r="AL1060" i="9"/>
  <c r="AL1061" i="9"/>
  <c r="AL1062" i="9"/>
  <c r="AL1063" i="9"/>
  <c r="AL1064" i="9"/>
  <c r="AL1065" i="9"/>
  <c r="AL1066" i="9"/>
  <c r="AL1067" i="9"/>
  <c r="AL1068" i="9"/>
  <c r="AL1069" i="9"/>
  <c r="AL1070" i="9"/>
  <c r="AL1071" i="9"/>
  <c r="AL1072" i="9"/>
  <c r="AL1073" i="9"/>
  <c r="AL1074" i="9"/>
  <c r="AL1075" i="9"/>
  <c r="AL1076" i="9"/>
  <c r="AL1077" i="9"/>
  <c r="AL1078" i="9"/>
  <c r="AL1079" i="9"/>
  <c r="AL1080" i="9"/>
  <c r="AL1081" i="9"/>
  <c r="AL1082" i="9"/>
  <c r="AL1083" i="9"/>
  <c r="AL1084" i="9"/>
  <c r="AL1085" i="9"/>
  <c r="AL1086" i="9"/>
  <c r="AL1087" i="9"/>
  <c r="AL1088" i="9"/>
  <c r="AL1089" i="9"/>
  <c r="AL1090" i="9"/>
  <c r="AL1091" i="9"/>
  <c r="AL1092" i="9"/>
  <c r="AL1093" i="9"/>
  <c r="AL1094" i="9"/>
  <c r="AL1095" i="9"/>
  <c r="AL1096" i="9"/>
  <c r="AL1097" i="9"/>
  <c r="AL1098" i="9"/>
  <c r="AL1099" i="9"/>
  <c r="AL1100" i="9"/>
  <c r="AL1101" i="9"/>
  <c r="AL1102" i="9"/>
  <c r="AL1103" i="9"/>
  <c r="AL1104" i="9"/>
  <c r="AL1105" i="9"/>
  <c r="AL1106" i="9"/>
  <c r="AL1107" i="9"/>
  <c r="AL1108" i="9"/>
  <c r="AL1109" i="9"/>
  <c r="AL1110" i="9"/>
  <c r="AL1111" i="9"/>
  <c r="AL1112" i="9"/>
  <c r="AL1113" i="9"/>
  <c r="AL1114" i="9"/>
  <c r="AL1115" i="9"/>
  <c r="AL1116" i="9"/>
  <c r="AL1117" i="9"/>
  <c r="AL1118" i="9"/>
  <c r="AL1119" i="9"/>
  <c r="AL1120" i="9"/>
  <c r="AL1121" i="9"/>
  <c r="AL1122" i="9"/>
  <c r="AL1123" i="9"/>
  <c r="AL1124" i="9"/>
  <c r="AL1125" i="9"/>
  <c r="AL1126" i="9"/>
  <c r="AL1127" i="9"/>
  <c r="AL1128" i="9"/>
  <c r="AL1129" i="9"/>
  <c r="AL1130" i="9"/>
  <c r="AL1131" i="9"/>
  <c r="AL1132" i="9"/>
  <c r="AL1133" i="9"/>
  <c r="AL1134" i="9"/>
  <c r="AL1135" i="9"/>
  <c r="AL1136" i="9"/>
  <c r="AL1137" i="9"/>
  <c r="AL1138" i="9"/>
  <c r="AL1139" i="9"/>
  <c r="AL1140" i="9"/>
  <c r="AL1141" i="9"/>
  <c r="AL1142" i="9"/>
  <c r="AL1143" i="9"/>
  <c r="AL1144" i="9"/>
  <c r="AL1145" i="9"/>
  <c r="AL1146" i="9"/>
  <c r="AL1147" i="9"/>
  <c r="AL1148" i="9"/>
  <c r="AL1149" i="9"/>
  <c r="AL1150" i="9"/>
  <c r="AL1151" i="9"/>
  <c r="AL1152" i="9"/>
  <c r="AL1153" i="9"/>
  <c r="AL1154" i="9"/>
  <c r="AL1155" i="9"/>
  <c r="AL1156" i="9"/>
  <c r="AL1157" i="9"/>
  <c r="AL1158" i="9"/>
  <c r="AL1159" i="9"/>
  <c r="AL1160" i="9"/>
  <c r="AL1161" i="9"/>
  <c r="AL1162" i="9"/>
  <c r="AL1163" i="9"/>
  <c r="AL1164" i="9"/>
  <c r="AL1165" i="9"/>
  <c r="AL1166" i="9"/>
  <c r="AL1167" i="9"/>
  <c r="AL1168" i="9"/>
  <c r="AL1169" i="9"/>
  <c r="AL1170" i="9"/>
  <c r="AL1171" i="9"/>
  <c r="AL1172" i="9"/>
  <c r="AL1173" i="9"/>
  <c r="AL1174" i="9"/>
  <c r="AL1175" i="9"/>
  <c r="AL1176" i="9"/>
  <c r="AL1177" i="9"/>
  <c r="AL1178" i="9"/>
  <c r="AL1179" i="9"/>
  <c r="AL1180" i="9"/>
  <c r="AL1181" i="9"/>
  <c r="AL1182" i="9"/>
  <c r="AL1183" i="9"/>
  <c r="AL1184" i="9"/>
  <c r="AL1185" i="9"/>
  <c r="AL1186" i="9"/>
  <c r="AL1187" i="9"/>
  <c r="AL1188" i="9"/>
  <c r="AL1189" i="9"/>
  <c r="AL1190" i="9"/>
  <c r="AL1191" i="9"/>
  <c r="AL1192" i="9"/>
  <c r="AL1193" i="9"/>
  <c r="AL1194" i="9"/>
  <c r="AL1195" i="9"/>
  <c r="AL1196" i="9"/>
  <c r="AL1197" i="9"/>
  <c r="AL1198" i="9"/>
  <c r="AL1199" i="9"/>
  <c r="AL1200" i="9"/>
  <c r="AL1201" i="9"/>
  <c r="AL1202" i="9"/>
  <c r="AL1203" i="9"/>
  <c r="AL1204" i="9"/>
  <c r="AL1205" i="9"/>
  <c r="AL1206" i="9"/>
  <c r="AL1207" i="9"/>
  <c r="AL1208" i="9"/>
  <c r="AL1209" i="9"/>
  <c r="AL1210" i="9"/>
  <c r="AL1211" i="9"/>
  <c r="AL1212" i="9"/>
  <c r="AL1213" i="9"/>
  <c r="AL1214" i="9"/>
  <c r="AL1215" i="9"/>
  <c r="AL1216" i="9"/>
  <c r="AL1217" i="9"/>
  <c r="AL1218" i="9"/>
  <c r="AL1219" i="9"/>
  <c r="AL1220" i="9"/>
  <c r="AL1221" i="9"/>
  <c r="AL1222" i="9"/>
  <c r="AL1223" i="9"/>
  <c r="AL1224" i="9"/>
  <c r="AL1225" i="9"/>
  <c r="AL1226" i="9"/>
  <c r="AL1227" i="9"/>
  <c r="AL1228" i="9"/>
  <c r="AL1229" i="9"/>
  <c r="AL1230" i="9"/>
  <c r="AL1231" i="9"/>
  <c r="AL1232" i="9"/>
  <c r="AL1233" i="9"/>
  <c r="AL1234" i="9"/>
  <c r="AL1235" i="9"/>
  <c r="AL1236" i="9"/>
  <c r="AL1237" i="9"/>
  <c r="AL1238" i="9"/>
  <c r="AL1239" i="9"/>
  <c r="AL1240" i="9"/>
  <c r="AL1241" i="9"/>
  <c r="AL1242" i="9"/>
  <c r="AL1243" i="9"/>
  <c r="AL1244" i="9"/>
  <c r="AL1245" i="9"/>
  <c r="AL1246" i="9"/>
  <c r="AL1247" i="9"/>
  <c r="AL1248" i="9"/>
  <c r="AL1249" i="9"/>
  <c r="AL1250" i="9"/>
  <c r="AL1251" i="9"/>
  <c r="AL1252" i="9"/>
  <c r="AL1253" i="9"/>
  <c r="AL1254" i="9"/>
  <c r="AL1255" i="9"/>
  <c r="AL1256" i="9"/>
  <c r="AL1257" i="9"/>
  <c r="AL1258" i="9"/>
  <c r="AL1259" i="9"/>
  <c r="AL1260" i="9"/>
  <c r="AL1261" i="9"/>
  <c r="AL1262" i="9"/>
  <c r="AL1263" i="9"/>
  <c r="AL1264" i="9"/>
  <c r="AL1265" i="9"/>
  <c r="AL1266" i="9"/>
  <c r="AL1267" i="9"/>
  <c r="AL1268" i="9"/>
  <c r="AL1269" i="9"/>
  <c r="AL1270" i="9"/>
  <c r="AL1271" i="9"/>
  <c r="AL1272" i="9"/>
  <c r="AL1273" i="9"/>
  <c r="AL1274" i="9"/>
  <c r="AL1275" i="9"/>
  <c r="AL1276" i="9"/>
  <c r="AL1277" i="9"/>
  <c r="AL1278" i="9"/>
  <c r="AL1279" i="9"/>
  <c r="AL1280" i="9"/>
  <c r="AL1281" i="9"/>
  <c r="AL1282" i="9"/>
  <c r="AL1283" i="9"/>
  <c r="AL1284" i="9"/>
  <c r="AL1285" i="9"/>
  <c r="AL1286" i="9"/>
  <c r="AL1287" i="9"/>
  <c r="AL1288" i="9"/>
  <c r="AL1289" i="9"/>
  <c r="AL1290" i="9"/>
  <c r="AL1291" i="9"/>
  <c r="AL1292" i="9"/>
  <c r="AL1293" i="9"/>
  <c r="AL1294" i="9"/>
  <c r="AL1295" i="9"/>
  <c r="AL1296" i="9"/>
  <c r="AL1297" i="9"/>
  <c r="AL1298" i="9"/>
  <c r="AL1299" i="9"/>
  <c r="AL1300" i="9"/>
  <c r="AL1301" i="9"/>
  <c r="AL1302" i="9"/>
  <c r="AL1303" i="9"/>
  <c r="AL1304" i="9"/>
  <c r="AL1305" i="9"/>
  <c r="AL1306" i="9"/>
  <c r="AL1307" i="9"/>
  <c r="AL1308" i="9"/>
  <c r="AL1309" i="9"/>
  <c r="AL1310" i="9"/>
  <c r="AL1311" i="9"/>
  <c r="AL1312" i="9"/>
  <c r="AL1313" i="9"/>
  <c r="AL1314" i="9"/>
  <c r="AL1315" i="9"/>
  <c r="AL1316" i="9"/>
  <c r="AL1317" i="9"/>
  <c r="AL1318" i="9"/>
  <c r="AL1319" i="9"/>
  <c r="AL1320" i="9"/>
  <c r="AL1321" i="9"/>
  <c r="AL1322" i="9"/>
  <c r="AL1323" i="9"/>
  <c r="AL1324" i="9"/>
  <c r="AL1325" i="9"/>
  <c r="AL1326" i="9"/>
  <c r="AL1327" i="9"/>
  <c r="AL1328" i="9"/>
  <c r="AL1329" i="9"/>
  <c r="AL1330" i="9"/>
  <c r="AL1331" i="9"/>
  <c r="AL1332" i="9"/>
  <c r="AL1333" i="9"/>
  <c r="AL1334" i="9"/>
  <c r="AL1335" i="9"/>
  <c r="AL1336" i="9"/>
  <c r="AL1337" i="9"/>
  <c r="AL1338" i="9"/>
  <c r="AL1339" i="9"/>
  <c r="AL1340" i="9"/>
  <c r="AL1341" i="9"/>
  <c r="AL1342" i="9"/>
  <c r="AL1343" i="9"/>
  <c r="AL1344" i="9"/>
  <c r="AL1345" i="9"/>
  <c r="AL1346" i="9"/>
  <c r="AL1347" i="9"/>
  <c r="AL1348" i="9"/>
  <c r="AL1349" i="9"/>
  <c r="AL1350" i="9"/>
  <c r="AL1351" i="9"/>
  <c r="AL1352" i="9"/>
  <c r="AL1353" i="9"/>
  <c r="AL1354" i="9"/>
  <c r="AL1355" i="9"/>
  <c r="AL1356" i="9"/>
  <c r="AL1357" i="9"/>
  <c r="AL1358" i="9"/>
  <c r="AL1359" i="9"/>
  <c r="AL1360" i="9"/>
  <c r="AL1361" i="9"/>
  <c r="AL1362" i="9"/>
  <c r="AL1363" i="9"/>
  <c r="AL1364" i="9"/>
  <c r="AL1365" i="9"/>
  <c r="AL1366" i="9"/>
  <c r="AL1367" i="9"/>
  <c r="AL1368" i="9"/>
  <c r="AL1369" i="9"/>
  <c r="AL1370" i="9"/>
  <c r="AL1371" i="9"/>
  <c r="AL1372" i="9"/>
  <c r="AL1373" i="9"/>
  <c r="AL1374" i="9"/>
  <c r="AL1375" i="9"/>
  <c r="AL1376" i="9"/>
  <c r="AL1377" i="9"/>
  <c r="AL1378" i="9"/>
  <c r="AL1379" i="9"/>
  <c r="AL1380" i="9"/>
  <c r="AL1381" i="9"/>
  <c r="AL1382" i="9"/>
  <c r="AL1383" i="9"/>
  <c r="AL1384" i="9"/>
  <c r="AL1385" i="9"/>
  <c r="AL1386" i="9"/>
  <c r="AL1387" i="9"/>
  <c r="AL1388" i="9"/>
  <c r="AL1389" i="9"/>
  <c r="AL1390" i="9"/>
  <c r="AL1391" i="9"/>
  <c r="AL1392" i="9"/>
  <c r="AL1393" i="9"/>
  <c r="AL1394" i="9"/>
  <c r="AL1395" i="9"/>
  <c r="AL1396" i="9"/>
  <c r="AL1397" i="9"/>
  <c r="AL1398" i="9"/>
  <c r="AL1399" i="9"/>
  <c r="AL1400" i="9"/>
  <c r="AL1401" i="9"/>
  <c r="AL1402" i="9"/>
  <c r="AL1403" i="9"/>
  <c r="AL1404" i="9"/>
  <c r="AL1405" i="9"/>
  <c r="AL1406" i="9"/>
  <c r="AL1407" i="9"/>
  <c r="AL1408" i="9"/>
  <c r="AL1409" i="9"/>
  <c r="AL1410" i="9"/>
  <c r="AL1411" i="9"/>
  <c r="AL1412" i="9"/>
  <c r="AL1413" i="9"/>
  <c r="AL1414" i="9"/>
  <c r="AL1415" i="9"/>
  <c r="AL1416" i="9"/>
  <c r="AL1417" i="9"/>
  <c r="AL1418" i="9"/>
  <c r="AL1419" i="9"/>
  <c r="AL1420" i="9"/>
  <c r="AL1421" i="9"/>
  <c r="AL1422" i="9"/>
  <c r="AL1423" i="9"/>
  <c r="AL1424" i="9"/>
  <c r="AL1425" i="9"/>
  <c r="AL1426" i="9"/>
  <c r="AL1427" i="9"/>
  <c r="AL1428" i="9"/>
  <c r="AL1429" i="9"/>
  <c r="AL1430" i="9"/>
  <c r="AL1431" i="9"/>
  <c r="AL1432" i="9"/>
  <c r="AL1433" i="9"/>
  <c r="AL1434" i="9"/>
  <c r="AL1435" i="9"/>
  <c r="AL1436" i="9"/>
  <c r="AL1437" i="9"/>
  <c r="AL1438" i="9"/>
  <c r="AL1439" i="9"/>
  <c r="AL1440" i="9"/>
  <c r="AL1441" i="9"/>
  <c r="AL1442" i="9"/>
  <c r="AL1443" i="9"/>
  <c r="AL1444" i="9"/>
  <c r="AL1445" i="9"/>
  <c r="AL1446" i="9"/>
  <c r="AL1447" i="9"/>
  <c r="AL1448" i="9"/>
  <c r="AL1449" i="9"/>
  <c r="AL1450" i="9"/>
  <c r="AL1451" i="9"/>
  <c r="AL1452" i="9"/>
  <c r="AL1453" i="9"/>
  <c r="AL1454" i="9"/>
  <c r="AL1455" i="9"/>
  <c r="AL1456" i="9"/>
  <c r="AL1457" i="9"/>
  <c r="AL1458" i="9"/>
  <c r="AL1459" i="9"/>
  <c r="AL1460" i="9"/>
  <c r="AL1461" i="9"/>
  <c r="AL1462" i="9"/>
  <c r="AL1463" i="9"/>
  <c r="AL1464" i="9"/>
  <c r="AL1465" i="9"/>
  <c r="AL1466" i="9"/>
  <c r="AL1467" i="9"/>
  <c r="AL1468" i="9"/>
  <c r="AL1469" i="9"/>
  <c r="AL1470" i="9"/>
  <c r="AL1471" i="9"/>
  <c r="AL1472" i="9"/>
  <c r="AL1473" i="9"/>
  <c r="AL1474" i="9"/>
  <c r="AL1475" i="9"/>
  <c r="AL1476" i="9"/>
  <c r="AL1477" i="9"/>
  <c r="AL1478" i="9"/>
  <c r="AL1479" i="9"/>
  <c r="AL1480" i="9"/>
  <c r="AL1481" i="9"/>
  <c r="AL1482" i="9"/>
  <c r="AL1483" i="9"/>
  <c r="AL1484" i="9"/>
  <c r="AL1485" i="9"/>
  <c r="AL1486" i="9"/>
  <c r="AL1487" i="9"/>
  <c r="AL1488" i="9"/>
  <c r="AL1489" i="9"/>
  <c r="AL1490" i="9"/>
  <c r="AL1491" i="9"/>
  <c r="AL1492" i="9"/>
  <c r="AL1493" i="9"/>
  <c r="AL1494" i="9"/>
  <c r="AL1495" i="9"/>
  <c r="AL1496" i="9"/>
  <c r="AL1497" i="9"/>
  <c r="AL1498" i="9"/>
  <c r="AL1499" i="9"/>
  <c r="AL1500" i="9"/>
  <c r="AL1501" i="9"/>
  <c r="AL1502" i="9"/>
  <c r="AL1503" i="9"/>
  <c r="AL1504" i="9"/>
  <c r="AL1505" i="9"/>
  <c r="AL1506" i="9"/>
  <c r="AL1507" i="9"/>
  <c r="AL1508" i="9"/>
  <c r="AL1509" i="9"/>
  <c r="AL1510" i="9"/>
  <c r="AL1511" i="9"/>
  <c r="AL1512" i="9"/>
  <c r="AL1513" i="9"/>
  <c r="AL1514" i="9"/>
  <c r="AL1515" i="9"/>
  <c r="AL1516" i="9"/>
  <c r="AL1517" i="9"/>
  <c r="AL1518" i="9"/>
  <c r="AL1519" i="9"/>
  <c r="AL1520" i="9"/>
  <c r="AL1521" i="9"/>
  <c r="AL1522" i="9"/>
  <c r="AL1523" i="9"/>
  <c r="AL1524" i="9"/>
  <c r="AL1525" i="9"/>
  <c r="AL1526" i="9"/>
  <c r="AL1527" i="9"/>
  <c r="AL1528" i="9"/>
  <c r="AL1529" i="9"/>
  <c r="AL1530" i="9"/>
  <c r="AL1531" i="9"/>
  <c r="AL1532" i="9"/>
  <c r="AL1533" i="9"/>
  <c r="AL1534" i="9"/>
  <c r="AL1535" i="9"/>
  <c r="AL1536" i="9"/>
  <c r="AL4404" i="9"/>
  <c r="AL4405" i="9"/>
  <c r="AL4406" i="9"/>
  <c r="AL4407" i="9"/>
  <c r="AL4408" i="9"/>
  <c r="AL4409" i="9"/>
  <c r="AL4410" i="9"/>
  <c r="AL4411" i="9"/>
  <c r="AL4412" i="9"/>
  <c r="AL4413" i="9"/>
  <c r="AL4414" i="9"/>
  <c r="AL4415" i="9"/>
  <c r="AL4416" i="9"/>
  <c r="AL4417" i="9"/>
  <c r="AL4418" i="9"/>
  <c r="AL4419" i="9"/>
  <c r="AL4420" i="9"/>
  <c r="AL4421" i="9"/>
  <c r="AL4422" i="9"/>
  <c r="AL4423" i="9"/>
  <c r="AL4424" i="9"/>
  <c r="AL4425" i="9"/>
  <c r="AL4426" i="9"/>
  <c r="AL4427" i="9"/>
  <c r="AL4428" i="9"/>
  <c r="AL4429" i="9"/>
  <c r="AL4430" i="9"/>
  <c r="AL4431" i="9"/>
  <c r="AL4432" i="9"/>
  <c r="AL4433" i="9"/>
  <c r="AL3799" i="9"/>
  <c r="AL3800" i="9"/>
  <c r="AL3801" i="9"/>
  <c r="AL3802" i="9"/>
  <c r="AL3803" i="9"/>
  <c r="AL3804" i="9"/>
  <c r="AL3805" i="9"/>
  <c r="AL3806" i="9"/>
  <c r="AL3807" i="9"/>
  <c r="AL3808" i="9"/>
  <c r="AL3809" i="9"/>
  <c r="AL3810" i="9"/>
  <c r="AL3811" i="9"/>
  <c r="AL3812" i="9"/>
  <c r="AL3813" i="9"/>
  <c r="AL3814" i="9"/>
  <c r="AL3815" i="9"/>
  <c r="AL3816" i="9"/>
  <c r="AL3817" i="9"/>
  <c r="AL3818" i="9"/>
  <c r="AL3819" i="9"/>
  <c r="AL3820" i="9"/>
  <c r="AL3821" i="9"/>
  <c r="AL3822" i="9"/>
  <c r="AL3823" i="9"/>
  <c r="AL3824" i="9"/>
  <c r="AL3825" i="9"/>
  <c r="AL3826" i="9"/>
  <c r="AL3827" i="9"/>
  <c r="AL3828" i="9"/>
  <c r="AL3829" i="9"/>
  <c r="AL3830" i="9"/>
  <c r="AL3831" i="9"/>
  <c r="AL3832" i="9"/>
  <c r="AL1537" i="9"/>
  <c r="AL1538" i="9"/>
  <c r="AL1539" i="9"/>
  <c r="AL1540" i="9"/>
  <c r="AL1541" i="9"/>
  <c r="AL1542" i="9"/>
  <c r="AL1543" i="9"/>
  <c r="AL1544" i="9"/>
  <c r="AL1545" i="9"/>
  <c r="AL1546" i="9"/>
  <c r="AL1547" i="9"/>
  <c r="AL1548" i="9"/>
  <c r="AL1549" i="9"/>
  <c r="AL1550" i="9"/>
  <c r="AL1551" i="9"/>
  <c r="AL1552" i="9"/>
  <c r="AL1553" i="9"/>
  <c r="AL1554" i="9"/>
  <c r="AL1555" i="9"/>
  <c r="AL1556" i="9"/>
  <c r="AL1557" i="9"/>
  <c r="AL1558" i="9"/>
  <c r="AL1559" i="9"/>
  <c r="AL1560" i="9"/>
  <c r="AL1561" i="9"/>
  <c r="AL1562" i="9"/>
  <c r="AL1563" i="9"/>
  <c r="AL1564" i="9"/>
  <c r="AL1565" i="9"/>
  <c r="AL1566" i="9"/>
  <c r="AL1567" i="9"/>
  <c r="AL1568" i="9"/>
  <c r="AL1569" i="9"/>
  <c r="AL1570" i="9"/>
  <c r="AL1571" i="9"/>
  <c r="AL1572" i="9"/>
  <c r="AL1573" i="9"/>
  <c r="AL1574" i="9"/>
  <c r="AL1575" i="9"/>
  <c r="AL1576" i="9"/>
  <c r="AL1577" i="9"/>
  <c r="AL1578" i="9"/>
  <c r="AL1579" i="9"/>
  <c r="AL1580" i="9"/>
  <c r="AL1581" i="9"/>
  <c r="AL1582" i="9"/>
  <c r="AL1583" i="9"/>
  <c r="AL1584" i="9"/>
  <c r="AL1585" i="9"/>
  <c r="AL1586" i="9"/>
  <c r="AL1587" i="9"/>
  <c r="AL1588" i="9"/>
  <c r="AL1589" i="9"/>
  <c r="AL1590" i="9"/>
  <c r="AL1591" i="9"/>
  <c r="AL1592" i="9"/>
  <c r="AL1593" i="9"/>
  <c r="AL1594" i="9"/>
  <c r="AL1595" i="9"/>
  <c r="AL1596" i="9"/>
  <c r="AL1597" i="9"/>
  <c r="AL1598" i="9"/>
  <c r="AL1599" i="9"/>
  <c r="AL1600" i="9"/>
  <c r="AL1601" i="9"/>
  <c r="AL1602" i="9"/>
  <c r="AL1603" i="9"/>
  <c r="AL1604" i="9"/>
  <c r="AL1605" i="9"/>
  <c r="AL1606" i="9"/>
  <c r="AL4640" i="9"/>
  <c r="AL4641" i="9"/>
  <c r="AL4642" i="9"/>
  <c r="AL1607" i="9"/>
  <c r="AL1608" i="9"/>
  <c r="AL1609" i="9"/>
  <c r="AL1610" i="9"/>
  <c r="AL1611" i="9"/>
  <c r="AL1612" i="9"/>
  <c r="AL1613" i="9"/>
  <c r="AL1614" i="9"/>
  <c r="AL1615" i="9"/>
  <c r="AL1616" i="9"/>
  <c r="AL1617" i="9"/>
  <c r="AL1618" i="9"/>
  <c r="AL1619" i="9"/>
  <c r="AL1620" i="9"/>
  <c r="AL1621" i="9"/>
  <c r="AL1622" i="9"/>
  <c r="AL1623" i="9"/>
  <c r="AL1624" i="9"/>
  <c r="AL1625" i="9"/>
  <c r="AL1626" i="9"/>
  <c r="AL1627" i="9"/>
  <c r="AL1628" i="9"/>
  <c r="AL1629" i="9"/>
  <c r="AL1630" i="9"/>
  <c r="AL1631" i="9"/>
  <c r="AL1632" i="9"/>
  <c r="AL1633" i="9"/>
  <c r="AL1634" i="9"/>
  <c r="AL1635" i="9"/>
  <c r="AL1636" i="9"/>
  <c r="AL1637" i="9"/>
  <c r="AL1638" i="9"/>
  <c r="AL1639" i="9"/>
  <c r="AL1640" i="9"/>
  <c r="AL1641" i="9"/>
  <c r="AL1642" i="9"/>
  <c r="AL1643" i="9"/>
  <c r="AL1644" i="9"/>
  <c r="AL1645" i="9"/>
  <c r="AL1646" i="9"/>
  <c r="AL1647" i="9"/>
  <c r="AL1648" i="9"/>
  <c r="AL1649" i="9"/>
  <c r="AL1650" i="9"/>
  <c r="AL1651" i="9"/>
  <c r="AL1652" i="9"/>
  <c r="AL1653" i="9"/>
  <c r="AL1654" i="9"/>
  <c r="AL1655" i="9"/>
  <c r="AL1656" i="9"/>
  <c r="AL1657" i="9"/>
  <c r="AL1658" i="9"/>
  <c r="AL1659" i="9"/>
  <c r="AL1660" i="9"/>
  <c r="AL1661" i="9"/>
  <c r="AL1662" i="9"/>
  <c r="AL1663" i="9"/>
  <c r="AL1664" i="9"/>
  <c r="AL1665" i="9"/>
  <c r="AL1666" i="9"/>
  <c r="AL1667" i="9"/>
  <c r="AL1668" i="9"/>
  <c r="AL1669" i="9"/>
  <c r="AL1670" i="9"/>
  <c r="AL1671" i="9"/>
  <c r="AL1672" i="9"/>
  <c r="AL1673" i="9"/>
  <c r="AL1674" i="9"/>
  <c r="AL1675" i="9"/>
  <c r="AL1676" i="9"/>
  <c r="AL1677" i="9"/>
  <c r="AL1678" i="9"/>
  <c r="AL1679" i="9"/>
  <c r="AL1680" i="9"/>
  <c r="AL1681" i="9"/>
  <c r="AL1682" i="9"/>
  <c r="AL1683" i="9"/>
  <c r="AL1684" i="9"/>
  <c r="AL1685" i="9"/>
  <c r="AL1686" i="9"/>
  <c r="AL1687" i="9"/>
  <c r="AL1688" i="9"/>
  <c r="AL1689" i="9"/>
  <c r="AL1690" i="9"/>
  <c r="AL1691" i="9"/>
  <c r="AL1692" i="9"/>
  <c r="AL1693" i="9"/>
  <c r="AL1694" i="9"/>
  <c r="AL1695" i="9"/>
  <c r="AL1696" i="9"/>
  <c r="AL1697" i="9"/>
  <c r="AL1698" i="9"/>
  <c r="AL1699" i="9"/>
  <c r="AL1700" i="9"/>
  <c r="AL1701" i="9"/>
  <c r="AL1702" i="9"/>
  <c r="AL1703" i="9"/>
  <c r="AL1704" i="9"/>
  <c r="AL1705" i="9"/>
  <c r="AL1706" i="9"/>
  <c r="AL1707" i="9"/>
  <c r="AL1708" i="9"/>
  <c r="AL1709" i="9"/>
  <c r="AL1710" i="9"/>
  <c r="AL1711" i="9"/>
  <c r="AL1712" i="9"/>
  <c r="AL1713" i="9"/>
  <c r="AL1714" i="9"/>
  <c r="AL1715" i="9"/>
  <c r="AL1716" i="9"/>
  <c r="AL1717" i="9"/>
  <c r="AL1718" i="9"/>
  <c r="AL1719" i="9"/>
  <c r="AL1720" i="9"/>
  <c r="AL1721" i="9"/>
  <c r="AL1722" i="9"/>
  <c r="AL1723" i="9"/>
  <c r="AL1724" i="9"/>
  <c r="AL1725" i="9"/>
  <c r="AL1726" i="9"/>
  <c r="AL1727" i="9"/>
  <c r="AL1728" i="9"/>
  <c r="AL1729" i="9"/>
  <c r="AL1730" i="9"/>
  <c r="AL1731" i="9"/>
  <c r="AL1732" i="9"/>
  <c r="AL1733" i="9"/>
  <c r="AL1734" i="9"/>
  <c r="AL1735" i="9"/>
  <c r="AL1736" i="9"/>
  <c r="AL1737" i="9"/>
  <c r="AL1738" i="9"/>
  <c r="AL1739" i="9"/>
  <c r="AL1740" i="9"/>
  <c r="AL1741" i="9"/>
  <c r="AL1742" i="9"/>
  <c r="AL1743" i="9"/>
  <c r="AL1744" i="9"/>
  <c r="AL1745" i="9"/>
  <c r="AL1746" i="9"/>
  <c r="AL1747" i="9"/>
  <c r="AL1748" i="9"/>
  <c r="AL1749" i="9"/>
  <c r="AL1750" i="9"/>
  <c r="AL1751" i="9"/>
  <c r="AL1752" i="9"/>
  <c r="AL1753" i="9"/>
  <c r="AL1754" i="9"/>
  <c r="AL1755" i="9"/>
  <c r="AL1756" i="9"/>
  <c r="AL1757" i="9"/>
  <c r="AL1758" i="9"/>
  <c r="AL1759" i="9"/>
  <c r="AL1760" i="9"/>
  <c r="AL1761" i="9"/>
  <c r="AL1762" i="9"/>
  <c r="AL1763" i="9"/>
  <c r="AL1764" i="9"/>
  <c r="AL1765" i="9"/>
  <c r="AL1766" i="9"/>
  <c r="AL1767" i="9"/>
  <c r="AL1768" i="9"/>
  <c r="AL1769" i="9"/>
  <c r="AL1770" i="9"/>
  <c r="AL1771" i="9"/>
  <c r="AL1772" i="9"/>
  <c r="AL1773" i="9"/>
  <c r="AL1774" i="9"/>
  <c r="AL1775" i="9"/>
  <c r="AL1776" i="9"/>
  <c r="AL1777" i="9"/>
  <c r="AL1778" i="9"/>
  <c r="AL1779" i="9"/>
  <c r="AL1780" i="9"/>
  <c r="AL1781" i="9"/>
  <c r="AL1782" i="9"/>
  <c r="AL1783" i="9"/>
  <c r="AL1784" i="9"/>
  <c r="AL1785" i="9"/>
  <c r="AL1786" i="9"/>
  <c r="AL1787" i="9"/>
  <c r="AL1788" i="9"/>
  <c r="AL1789" i="9"/>
  <c r="AL1790" i="9"/>
  <c r="AL1791" i="9"/>
  <c r="AL1792" i="9"/>
  <c r="AL1793" i="9"/>
  <c r="AL1794" i="9"/>
  <c r="AL1795" i="9"/>
  <c r="AL1796" i="9"/>
  <c r="AL1797" i="9"/>
  <c r="AL1798" i="9"/>
  <c r="AL1799" i="9"/>
  <c r="AL1800" i="9"/>
  <c r="AL1801" i="9"/>
  <c r="AL1802" i="9"/>
  <c r="AL1803" i="9"/>
  <c r="AL1804" i="9"/>
  <c r="AL1805" i="9"/>
  <c r="AL1806" i="9"/>
  <c r="AL1807" i="9"/>
  <c r="AL1808" i="9"/>
  <c r="AL1809" i="9"/>
  <c r="AL1810" i="9"/>
  <c r="AL1811" i="9"/>
  <c r="AL1812" i="9"/>
  <c r="AL1813" i="9"/>
  <c r="AL1814" i="9"/>
  <c r="AL1815" i="9"/>
  <c r="AL1816" i="9"/>
  <c r="AL1817" i="9"/>
  <c r="AL1818" i="9"/>
  <c r="AL1819" i="9"/>
  <c r="AL1820" i="9"/>
  <c r="AL1821" i="9"/>
  <c r="AL1822" i="9"/>
  <c r="AL1823" i="9"/>
  <c r="AL1824" i="9"/>
  <c r="AL1825" i="9"/>
  <c r="AL1826" i="9"/>
  <c r="AL1827" i="9"/>
  <c r="AL1828" i="9"/>
  <c r="AL1829" i="9"/>
  <c r="AL1830" i="9"/>
  <c r="AL1831" i="9"/>
  <c r="AL1832" i="9"/>
  <c r="AL1833" i="9"/>
  <c r="AL1834" i="9"/>
  <c r="AL1835" i="9"/>
  <c r="AL1836" i="9"/>
  <c r="AL1837" i="9"/>
  <c r="AL1838" i="9"/>
  <c r="AL1839" i="9"/>
  <c r="AL1840" i="9"/>
  <c r="AL1841" i="9"/>
  <c r="AL1842" i="9"/>
  <c r="AL1843" i="9"/>
  <c r="AL1844" i="9"/>
  <c r="AL1845" i="9"/>
  <c r="AL1846" i="9"/>
  <c r="AL1847" i="9"/>
  <c r="AL1848" i="9"/>
  <c r="AL1849" i="9"/>
  <c r="AL1850" i="9"/>
  <c r="AL1851" i="9"/>
  <c r="AL1852" i="9"/>
  <c r="AL1853" i="9"/>
  <c r="AL1854" i="9"/>
  <c r="AL1855" i="9"/>
  <c r="AL1856" i="9"/>
  <c r="AL1857" i="9"/>
  <c r="AL1858" i="9"/>
  <c r="AL1859" i="9"/>
  <c r="AL1860" i="9"/>
  <c r="AL1861" i="9"/>
  <c r="AL1862" i="9"/>
  <c r="AL1863" i="9"/>
  <c r="AL1864" i="9"/>
  <c r="AL1865" i="9"/>
  <c r="AL1866" i="9"/>
  <c r="AL1867" i="9"/>
  <c r="AL1868" i="9"/>
  <c r="AL1869" i="9"/>
  <c r="AL1870" i="9"/>
  <c r="AL1871" i="9"/>
  <c r="AL1872" i="9"/>
  <c r="AL1873" i="9"/>
  <c r="AL1874" i="9"/>
  <c r="AL1875" i="9"/>
  <c r="AL1876" i="9"/>
  <c r="AL1877" i="9"/>
  <c r="AL1878" i="9"/>
  <c r="AL1879" i="9"/>
  <c r="AL1880" i="9"/>
  <c r="AL1881" i="9"/>
  <c r="AL1882" i="9"/>
  <c r="AL1883" i="9"/>
  <c r="AL1884" i="9"/>
  <c r="AL1885" i="9"/>
  <c r="AL1886" i="9"/>
  <c r="AL1887" i="9"/>
  <c r="AL1888" i="9"/>
  <c r="AL1889" i="9"/>
  <c r="AL1890" i="9"/>
  <c r="AL1891" i="9"/>
  <c r="AL1892" i="9"/>
  <c r="AL1893" i="9"/>
  <c r="AL1894" i="9"/>
  <c r="AL1895" i="9"/>
  <c r="AL1896" i="9"/>
  <c r="AL1897" i="9"/>
  <c r="AL1898" i="9"/>
  <c r="AL1899" i="9"/>
  <c r="AL1900" i="9"/>
  <c r="AL1901" i="9"/>
  <c r="AL1902" i="9"/>
  <c r="AL1903" i="9"/>
  <c r="AL1904" i="9"/>
  <c r="AL1905" i="9"/>
  <c r="AL1906" i="9"/>
  <c r="AL1907" i="9"/>
  <c r="AL1908" i="9"/>
  <c r="AL1909" i="9"/>
  <c r="AL1910" i="9"/>
  <c r="AL1911" i="9"/>
  <c r="AL1912" i="9"/>
  <c r="AL1913" i="9"/>
  <c r="AL1914" i="9"/>
  <c r="AL1915" i="9"/>
  <c r="AL1916" i="9"/>
  <c r="AL1917" i="9"/>
  <c r="AL1918" i="9"/>
  <c r="AL1919" i="9"/>
  <c r="AL1920" i="9"/>
  <c r="AL1921" i="9"/>
  <c r="AL1922" i="9"/>
  <c r="AL1923" i="9"/>
  <c r="AL1924" i="9"/>
  <c r="AL1925" i="9"/>
  <c r="AL1926" i="9"/>
  <c r="AL1927" i="9"/>
  <c r="AL1928" i="9"/>
  <c r="AL1929" i="9"/>
  <c r="AL1930" i="9"/>
  <c r="AL1931" i="9"/>
  <c r="AL1932" i="9"/>
  <c r="AL1933" i="9"/>
  <c r="AL1934" i="9"/>
  <c r="AL1935" i="9"/>
  <c r="AL1936" i="9"/>
  <c r="AL1937" i="9"/>
  <c r="AL1938" i="9"/>
  <c r="AL1939" i="9"/>
  <c r="AL1940" i="9"/>
  <c r="AL1941" i="9"/>
  <c r="AL1942" i="9"/>
  <c r="AL1943" i="9"/>
  <c r="AL1944" i="9"/>
  <c r="AL1945" i="9"/>
  <c r="AL1946" i="9"/>
  <c r="AL1947" i="9"/>
  <c r="AL1948" i="9"/>
  <c r="AL1949" i="9"/>
  <c r="AL1950" i="9"/>
  <c r="AL1951" i="9"/>
  <c r="AL1952" i="9"/>
  <c r="AL1953" i="9"/>
  <c r="AL1954" i="9"/>
  <c r="AL1955" i="9"/>
  <c r="AL1956" i="9"/>
  <c r="AL1957" i="9"/>
  <c r="AL1958" i="9"/>
  <c r="AL1959" i="9"/>
  <c r="AL1960" i="9"/>
  <c r="AL1961" i="9"/>
  <c r="AL1962" i="9"/>
  <c r="AL1963" i="9"/>
  <c r="AL1964" i="9"/>
  <c r="AL1965" i="9"/>
  <c r="AL1966" i="9"/>
  <c r="AL1967" i="9"/>
  <c r="AL1968" i="9"/>
  <c r="AL1969" i="9"/>
  <c r="AL1970" i="9"/>
  <c r="AL1971" i="9"/>
  <c r="AL1972" i="9"/>
  <c r="AL1973" i="9"/>
  <c r="AL1974" i="9"/>
  <c r="AL1975" i="9"/>
  <c r="AL1976" i="9"/>
  <c r="AL1977" i="9"/>
  <c r="AL1978" i="9"/>
  <c r="AL1979" i="9"/>
  <c r="AL1980" i="9"/>
  <c r="AL1981" i="9"/>
  <c r="AL1982" i="9"/>
  <c r="AL1983" i="9"/>
  <c r="AL1984" i="9"/>
  <c r="AL1985" i="9"/>
  <c r="AL1986" i="9"/>
  <c r="AL1987" i="9"/>
  <c r="AL1988" i="9"/>
  <c r="AL1989" i="9"/>
  <c r="AL1990" i="9"/>
  <c r="AL1991" i="9"/>
  <c r="AL1992" i="9"/>
  <c r="AL1993" i="9"/>
  <c r="AL1994" i="9"/>
  <c r="AL1995" i="9"/>
  <c r="AL1996" i="9"/>
  <c r="AL1997" i="9"/>
  <c r="AL1998" i="9"/>
  <c r="AL1999" i="9"/>
  <c r="AL2000" i="9"/>
  <c r="AL2001" i="9"/>
  <c r="AL2002" i="9"/>
  <c r="AL2003" i="9"/>
  <c r="AL2004" i="9"/>
  <c r="AL2005" i="9"/>
  <c r="AL2006" i="9"/>
  <c r="AL2007" i="9"/>
  <c r="AL2008" i="9"/>
  <c r="AL2009" i="9"/>
  <c r="AL2010" i="9"/>
  <c r="AL2011" i="9"/>
  <c r="AL2012" i="9"/>
  <c r="AL2013" i="9"/>
  <c r="AL2014" i="9"/>
  <c r="AL2015" i="9"/>
  <c r="AL2016" i="9"/>
  <c r="AL2017" i="9"/>
  <c r="AL2018" i="9"/>
  <c r="AL2019" i="9"/>
  <c r="AL2020" i="9"/>
  <c r="AL2021" i="9"/>
  <c r="AL2022" i="9"/>
  <c r="AL2023" i="9"/>
  <c r="AL2024" i="9"/>
  <c r="AL2025" i="9"/>
  <c r="AL2026" i="9"/>
  <c r="AL2027" i="9"/>
  <c r="AL2028" i="9"/>
  <c r="AL2029" i="9"/>
  <c r="AL2030" i="9"/>
  <c r="AL2031" i="9"/>
  <c r="AL2032" i="9"/>
  <c r="AL2033" i="9"/>
  <c r="AL2034" i="9"/>
  <c r="AL2035" i="9"/>
  <c r="AL2036" i="9"/>
  <c r="AL2037" i="9"/>
  <c r="AL2038" i="9"/>
  <c r="AL2039" i="9"/>
  <c r="AL2040" i="9"/>
  <c r="AL2041" i="9"/>
  <c r="AL2042" i="9"/>
  <c r="AL2043" i="9"/>
  <c r="AL2044" i="9"/>
  <c r="AL2045" i="9"/>
  <c r="AL2046" i="9"/>
  <c r="AL2047" i="9"/>
  <c r="AL2048" i="9"/>
  <c r="AL2049" i="9"/>
  <c r="AL2050" i="9"/>
  <c r="AL2051" i="9"/>
  <c r="AL2052" i="9"/>
  <c r="AL2053" i="9"/>
  <c r="AL2054" i="9"/>
  <c r="AL2055" i="9"/>
  <c r="AL2056" i="9"/>
  <c r="AL2057" i="9"/>
  <c r="AL2058" i="9"/>
  <c r="AL2059" i="9"/>
  <c r="AL2060" i="9"/>
  <c r="AL2061" i="9"/>
  <c r="AL2062" i="9"/>
  <c r="AL2063" i="9"/>
  <c r="AL2064" i="9"/>
  <c r="AL2065" i="9"/>
  <c r="AL2066" i="9"/>
  <c r="AL2067" i="9"/>
  <c r="AL2068" i="9"/>
  <c r="AL2069" i="9"/>
  <c r="AL2070" i="9"/>
  <c r="AL2071" i="9"/>
  <c r="AL2072" i="9"/>
  <c r="AL2073" i="9"/>
  <c r="AL2074" i="9"/>
  <c r="AL2075" i="9"/>
  <c r="AL2076" i="9"/>
  <c r="AL2077" i="9"/>
  <c r="AL2078" i="9"/>
  <c r="AL2079" i="9"/>
  <c r="AL2080" i="9"/>
  <c r="AL2081" i="9"/>
  <c r="AL2082" i="9"/>
  <c r="AL2083" i="9"/>
  <c r="AL2084" i="9"/>
  <c r="AL2085" i="9"/>
  <c r="AL2086" i="9"/>
  <c r="AL2087" i="9"/>
  <c r="AL2088" i="9"/>
  <c r="AL2089" i="9"/>
  <c r="AL2090" i="9"/>
  <c r="AL2091" i="9"/>
  <c r="AL2092" i="9"/>
  <c r="AL2093" i="9"/>
  <c r="AL2094" i="9"/>
  <c r="AL2095" i="9"/>
  <c r="AL2096" i="9"/>
  <c r="AL2097" i="9"/>
  <c r="AL2098" i="9"/>
  <c r="AL2099" i="9"/>
  <c r="AL2100" i="9"/>
  <c r="AL2101" i="9"/>
  <c r="AL2102" i="9"/>
  <c r="AL2103" i="9"/>
  <c r="AL2104" i="9"/>
  <c r="AL2105" i="9"/>
  <c r="AL2106" i="9"/>
  <c r="AL2107" i="9"/>
  <c r="AL2108" i="9"/>
  <c r="AL2109" i="9"/>
  <c r="AL2110" i="9"/>
  <c r="AL2111" i="9"/>
  <c r="AL2112" i="9"/>
  <c r="AL2113" i="9"/>
  <c r="AL2114" i="9"/>
  <c r="AL2115" i="9"/>
  <c r="AL2116" i="9"/>
  <c r="AL2117" i="9"/>
  <c r="AL2118" i="9"/>
  <c r="AL2119" i="9"/>
  <c r="AL2120" i="9"/>
  <c r="AL2121" i="9"/>
  <c r="AL2122" i="9"/>
  <c r="AL2123" i="9"/>
  <c r="AL2124" i="9"/>
  <c r="AL2125" i="9"/>
  <c r="AL2126" i="9"/>
  <c r="AL2127" i="9"/>
  <c r="AL2128" i="9"/>
  <c r="AL2129" i="9"/>
  <c r="AL2130" i="9"/>
  <c r="AL2131" i="9"/>
  <c r="AL2132" i="9"/>
  <c r="AL2133" i="9"/>
  <c r="AL2134" i="9"/>
  <c r="AL2135" i="9"/>
  <c r="AL2136" i="9"/>
  <c r="AL2137" i="9"/>
  <c r="AL2138" i="9"/>
  <c r="AL2139" i="9"/>
  <c r="AL2140" i="9"/>
  <c r="AL2141" i="9"/>
  <c r="AL2142" i="9"/>
  <c r="AL2143" i="9"/>
  <c r="AL2144" i="9"/>
  <c r="AL2145" i="9"/>
  <c r="AL2146" i="9"/>
  <c r="AL2147" i="9"/>
  <c r="AL2148" i="9"/>
  <c r="AL2149" i="9"/>
  <c r="AL2150" i="9"/>
  <c r="AL2151" i="9"/>
  <c r="AL2152" i="9"/>
  <c r="AL2153" i="9"/>
  <c r="AL2154" i="9"/>
  <c r="AL2155" i="9"/>
  <c r="AL2156" i="9"/>
  <c r="AL2157" i="9"/>
  <c r="AL2158" i="9"/>
  <c r="AL2159" i="9"/>
  <c r="AL2160" i="9"/>
  <c r="AL2161" i="9"/>
  <c r="AL2162" i="9"/>
  <c r="AL2163" i="9"/>
  <c r="AL2164" i="9"/>
  <c r="AL2165" i="9"/>
  <c r="AL2166" i="9"/>
  <c r="AL2167" i="9"/>
  <c r="AL2168" i="9"/>
  <c r="AL2169" i="9"/>
  <c r="AL2170" i="9"/>
  <c r="AL2171" i="9"/>
  <c r="AL2172" i="9"/>
  <c r="AL2173" i="9"/>
  <c r="AL2174" i="9"/>
  <c r="AL2175" i="9"/>
  <c r="AL2176" i="9"/>
  <c r="AL2177" i="9"/>
  <c r="AL2178" i="9"/>
  <c r="AL2179" i="9"/>
  <c r="AL2180" i="9"/>
  <c r="AL2181" i="9"/>
  <c r="AL2182" i="9"/>
  <c r="AL2183" i="9"/>
  <c r="AL2184" i="9"/>
  <c r="AL2185" i="9"/>
  <c r="AL2186" i="9"/>
  <c r="AL2187" i="9"/>
  <c r="AL2188" i="9"/>
  <c r="AL2189" i="9"/>
  <c r="AL2190" i="9"/>
  <c r="AL2191" i="9"/>
  <c r="AL2192" i="9"/>
  <c r="AL2193" i="9"/>
  <c r="AL2194" i="9"/>
  <c r="AL2195" i="9"/>
  <c r="AL2196" i="9"/>
  <c r="AL2197" i="9"/>
  <c r="AL2198" i="9"/>
  <c r="AL2199" i="9"/>
  <c r="AL2200" i="9"/>
  <c r="AL2201" i="9"/>
  <c r="AL2202" i="9"/>
  <c r="AL2203" i="9"/>
  <c r="AL2204" i="9"/>
  <c r="AL2205" i="9"/>
  <c r="AL2206" i="9"/>
  <c r="AL2207" i="9"/>
  <c r="AL2208" i="9"/>
  <c r="AL2209" i="9"/>
  <c r="AL2210" i="9"/>
  <c r="AL2211" i="9"/>
  <c r="AL2212" i="9"/>
  <c r="AL2213" i="9"/>
  <c r="AL2214" i="9"/>
  <c r="AL2215" i="9"/>
  <c r="AL2216" i="9"/>
  <c r="AL2217" i="9"/>
  <c r="AL2218" i="9"/>
  <c r="AL2219" i="9"/>
  <c r="AL4434" i="9"/>
  <c r="AL4435" i="9"/>
  <c r="AL4436" i="9"/>
  <c r="AL4437" i="9"/>
  <c r="AL4438" i="9"/>
  <c r="AL4439" i="9"/>
  <c r="AL4440" i="9"/>
  <c r="AL4441" i="9"/>
  <c r="AL4442" i="9"/>
  <c r="AL4443" i="9"/>
  <c r="AL4444" i="9"/>
  <c r="AL4445" i="9"/>
  <c r="AL4446" i="9"/>
  <c r="AL4447" i="9"/>
  <c r="AL4448" i="9"/>
  <c r="AL4449" i="9"/>
  <c r="AL4450" i="9"/>
  <c r="AL4451" i="9"/>
  <c r="AL4452" i="9"/>
  <c r="AL4453" i="9"/>
  <c r="AL4454" i="9"/>
  <c r="AL4455" i="9"/>
  <c r="AL4456" i="9"/>
  <c r="AL4457" i="9"/>
  <c r="AL4458" i="9"/>
  <c r="AL4459" i="9"/>
  <c r="AL4460" i="9"/>
  <c r="AL4461" i="9"/>
  <c r="AL4462" i="9"/>
  <c r="AL4463" i="9"/>
  <c r="AL4464" i="9"/>
  <c r="AL4465" i="9"/>
  <c r="AL4731" i="9"/>
  <c r="AL4732" i="9"/>
  <c r="AL4733" i="9"/>
  <c r="AL4466" i="9"/>
  <c r="AL2220" i="9"/>
  <c r="AL2221" i="9"/>
  <c r="AL2222" i="9"/>
  <c r="AL2223" i="9"/>
  <c r="AL2224" i="9"/>
  <c r="AL2225" i="9"/>
  <c r="AL2226" i="9"/>
  <c r="AL2227" i="9"/>
  <c r="AL2228" i="9"/>
  <c r="AL2229" i="9"/>
  <c r="AL2230" i="9"/>
  <c r="AL2231" i="9"/>
  <c r="AL2232" i="9"/>
  <c r="AL2233" i="9"/>
  <c r="AL2234" i="9"/>
  <c r="AL2235" i="9"/>
  <c r="AL2236" i="9"/>
  <c r="AL2237" i="9"/>
  <c r="AL2238" i="9"/>
  <c r="AL2239" i="9"/>
  <c r="AL2240" i="9"/>
  <c r="AL2241" i="9"/>
  <c r="AL2242" i="9"/>
  <c r="AL2243" i="9"/>
  <c r="AL2244" i="9"/>
  <c r="AL2245" i="9"/>
  <c r="AL2246" i="9"/>
  <c r="AL2247" i="9"/>
  <c r="AL2248" i="9"/>
  <c r="AL2249" i="9"/>
  <c r="AL2250" i="9"/>
  <c r="AL2251" i="9"/>
  <c r="AL2252" i="9"/>
  <c r="AL2253" i="9"/>
  <c r="AL2254" i="9"/>
  <c r="AL2255" i="9"/>
  <c r="AL2256" i="9"/>
  <c r="AL2257" i="9"/>
  <c r="AL2258" i="9"/>
  <c r="AL2259" i="9"/>
  <c r="AL2260" i="9"/>
  <c r="AL2261" i="9"/>
  <c r="AL2262" i="9"/>
  <c r="AL2263" i="9"/>
  <c r="AL2264" i="9"/>
  <c r="AL2265" i="9"/>
  <c r="AL2266" i="9"/>
  <c r="AL2267" i="9"/>
  <c r="AL2268" i="9"/>
  <c r="AL2269" i="9"/>
  <c r="AL2270" i="9"/>
  <c r="AL2271" i="9"/>
  <c r="AL2272" i="9"/>
  <c r="AL2273" i="9"/>
  <c r="AL2274" i="9"/>
  <c r="AL2275" i="9"/>
  <c r="AL2276" i="9"/>
  <c r="AL2277" i="9"/>
  <c r="AL2278" i="9"/>
  <c r="AL2279" i="9"/>
  <c r="AL2280" i="9"/>
  <c r="AL2281" i="9"/>
  <c r="AL2282" i="9"/>
  <c r="AL2283" i="9"/>
  <c r="AL2284" i="9"/>
  <c r="AL2285" i="9"/>
  <c r="AL2286" i="9"/>
  <c r="AL2287" i="9"/>
  <c r="AL2288" i="9"/>
  <c r="AL2289" i="9"/>
  <c r="AL2290" i="9"/>
  <c r="AL2291" i="9"/>
  <c r="AL2292" i="9"/>
  <c r="AL2293" i="9"/>
  <c r="AL2294" i="9"/>
  <c r="AL2295" i="9"/>
  <c r="AL2296" i="9"/>
  <c r="AL2297" i="9"/>
  <c r="AL2298" i="9"/>
  <c r="AL2299" i="9"/>
  <c r="AL2300" i="9"/>
  <c r="AL2301" i="9"/>
  <c r="AL2302" i="9"/>
  <c r="AL2303" i="9"/>
  <c r="AL2304" i="9"/>
  <c r="AL2305" i="9"/>
  <c r="AL2306" i="9"/>
  <c r="AL2307" i="9"/>
  <c r="AL2308" i="9"/>
  <c r="AL2309" i="9"/>
  <c r="AL2310" i="9"/>
  <c r="AL2311" i="9"/>
  <c r="AL2312" i="9"/>
  <c r="AL2313" i="9"/>
  <c r="AL2314" i="9"/>
  <c r="AL2315" i="9"/>
  <c r="AL2316" i="9"/>
  <c r="AL2317" i="9"/>
  <c r="AL2318" i="9"/>
  <c r="AL2319" i="9"/>
  <c r="AL2320" i="9"/>
  <c r="AL2321" i="9"/>
  <c r="AL2322" i="9"/>
  <c r="AL2323" i="9"/>
  <c r="AL2324" i="9"/>
  <c r="AL2325" i="9"/>
  <c r="AL2326" i="9"/>
  <c r="AL2327" i="9"/>
  <c r="AL4467" i="9"/>
  <c r="AL4468" i="9"/>
  <c r="AL4469" i="9"/>
  <c r="AL4470" i="9"/>
  <c r="AL4471" i="9"/>
  <c r="AL4472" i="9"/>
  <c r="AL4473" i="9"/>
  <c r="AL4474" i="9"/>
  <c r="AL4475" i="9"/>
  <c r="AL4476" i="9"/>
  <c r="AL4477" i="9"/>
  <c r="AL4478" i="9"/>
  <c r="AL4479" i="9"/>
  <c r="AL4480" i="9"/>
  <c r="AL4481" i="9"/>
  <c r="AL4482" i="9"/>
  <c r="AL4483" i="9"/>
  <c r="AL4484" i="9"/>
  <c r="AL4485" i="9"/>
  <c r="AL4486" i="9"/>
  <c r="AL4487" i="9"/>
  <c r="AL4488" i="9"/>
  <c r="AL4489" i="9"/>
  <c r="AL4490" i="9"/>
  <c r="AL4491" i="9"/>
  <c r="AL4492" i="9"/>
  <c r="AL4493" i="9"/>
  <c r="AL4494" i="9"/>
  <c r="AL4495" i="9"/>
  <c r="AL4496" i="9"/>
  <c r="AL4497" i="9"/>
  <c r="AL4498" i="9"/>
  <c r="AL4499" i="9"/>
  <c r="AL4500" i="9"/>
  <c r="AL4501" i="9"/>
  <c r="AL4502" i="9"/>
  <c r="AL4503" i="9"/>
  <c r="AL4504" i="9"/>
  <c r="AL4505" i="9"/>
  <c r="AL4506" i="9"/>
  <c r="AL4507" i="9"/>
  <c r="AL4508" i="9"/>
  <c r="AL4509" i="9"/>
  <c r="AL4510" i="9"/>
  <c r="AL4511" i="9"/>
  <c r="AL4512" i="9"/>
  <c r="AL4513" i="9"/>
  <c r="AL4514" i="9"/>
  <c r="AL4515" i="9"/>
  <c r="AL4516" i="9"/>
  <c r="AL4517" i="9"/>
  <c r="AL4518" i="9"/>
  <c r="AL4519" i="9"/>
  <c r="AL4520" i="9"/>
  <c r="AL4521" i="9"/>
  <c r="AL4522" i="9"/>
  <c r="AL4523" i="9"/>
  <c r="AL4524" i="9"/>
  <c r="AL4525" i="9"/>
  <c r="AL4526" i="9"/>
  <c r="AL4527" i="9"/>
  <c r="AL3833" i="9"/>
  <c r="AL3834" i="9"/>
  <c r="AL3835" i="9"/>
  <c r="AL3836" i="9"/>
  <c r="AL3837" i="9"/>
  <c r="AL3838" i="9"/>
  <c r="AL3839" i="9"/>
  <c r="AL3840" i="9"/>
  <c r="AL3841" i="9"/>
  <c r="AL3842" i="9"/>
  <c r="AL3843" i="9"/>
  <c r="AL3844" i="9"/>
  <c r="AL3845" i="9"/>
  <c r="AL4643" i="9"/>
  <c r="AL4644" i="9"/>
  <c r="AL4645" i="9"/>
  <c r="AL4646" i="9"/>
  <c r="AL4647" i="9"/>
  <c r="AL4648" i="9"/>
  <c r="AL4649" i="9"/>
  <c r="AL4650" i="9"/>
  <c r="AL2328" i="9"/>
  <c r="AL2329" i="9"/>
  <c r="AL2330" i="9"/>
  <c r="AL2331" i="9"/>
  <c r="AL2332" i="9"/>
  <c r="AL2333" i="9"/>
  <c r="AL2334" i="9"/>
  <c r="AL2335" i="9"/>
  <c r="AL2336" i="9"/>
  <c r="AL2337" i="9"/>
  <c r="AL2338" i="9"/>
  <c r="AL2339" i="9"/>
  <c r="AL2340" i="9"/>
  <c r="AL2341" i="9"/>
  <c r="AL2342" i="9"/>
  <c r="AL2343" i="9"/>
  <c r="AL2344" i="9"/>
  <c r="AL2345" i="9"/>
  <c r="AL2346" i="9"/>
  <c r="AL2347" i="9"/>
  <c r="AL2348" i="9"/>
  <c r="AL2349" i="9"/>
  <c r="AL2350" i="9"/>
  <c r="AL2351" i="9"/>
  <c r="AL2352" i="9"/>
  <c r="AL2353" i="9"/>
  <c r="AL2354" i="9"/>
  <c r="AL2355" i="9"/>
  <c r="AL2356" i="9"/>
  <c r="AL2357" i="9"/>
  <c r="AL2358" i="9"/>
  <c r="AL2359" i="9"/>
  <c r="AL2360" i="9"/>
  <c r="AL2361" i="9"/>
  <c r="AL2362" i="9"/>
  <c r="AL2363" i="9"/>
  <c r="AL2364" i="9"/>
  <c r="AL2365" i="9"/>
  <c r="AL2366" i="9"/>
  <c r="AL2367" i="9"/>
  <c r="AL2368" i="9"/>
  <c r="AL2369" i="9"/>
  <c r="AL2370" i="9"/>
  <c r="AL2371" i="9"/>
  <c r="AL2372" i="9"/>
  <c r="AL2373" i="9"/>
  <c r="AL2374" i="9"/>
  <c r="AL2375" i="9"/>
  <c r="AL2376" i="9"/>
  <c r="AL2377" i="9"/>
  <c r="AL2378" i="9"/>
  <c r="AL2379" i="9"/>
  <c r="AL2380" i="9"/>
  <c r="AL2381" i="9"/>
  <c r="AL2382" i="9"/>
  <c r="AL2383" i="9"/>
  <c r="AL2384" i="9"/>
  <c r="AL2385" i="9"/>
  <c r="AL2386" i="9"/>
  <c r="AL2387" i="9"/>
  <c r="AL2388" i="9"/>
  <c r="AL2389" i="9"/>
  <c r="AL2390" i="9"/>
  <c r="AL2391" i="9"/>
  <c r="AL2392" i="9"/>
  <c r="AL2393" i="9"/>
  <c r="AL2394" i="9"/>
  <c r="AL2395" i="9"/>
  <c r="AL2396" i="9"/>
  <c r="AL2397" i="9"/>
  <c r="AL2398" i="9"/>
  <c r="AL2399" i="9"/>
  <c r="AL2400" i="9"/>
  <c r="AL2401" i="9"/>
  <c r="AL2402" i="9"/>
  <c r="AL2403" i="9"/>
  <c r="AL2404" i="9"/>
  <c r="AL2405" i="9"/>
  <c r="AL2406" i="9"/>
  <c r="AL2407" i="9"/>
  <c r="AL2408" i="9"/>
  <c r="AL2409" i="9"/>
  <c r="AL2410" i="9"/>
  <c r="AL2411" i="9"/>
  <c r="AL2412" i="9"/>
  <c r="AL2413" i="9"/>
  <c r="AL2414" i="9"/>
  <c r="AL2415" i="9"/>
  <c r="AL2416" i="9"/>
  <c r="AL2417" i="9"/>
  <c r="AL2418" i="9"/>
  <c r="AL2419" i="9"/>
  <c r="AL2420" i="9"/>
  <c r="AL2421" i="9"/>
  <c r="AL2422" i="9"/>
  <c r="AL2423" i="9"/>
  <c r="AL2424" i="9"/>
  <c r="AL2425" i="9"/>
  <c r="AL2426" i="9"/>
  <c r="AL2427" i="9"/>
  <c r="AL2428" i="9"/>
  <c r="AL2429" i="9"/>
  <c r="AL2430" i="9"/>
  <c r="AL2431" i="9"/>
  <c r="AL2432" i="9"/>
  <c r="AL2433" i="9"/>
  <c r="AL2434" i="9"/>
  <c r="AL2435" i="9"/>
  <c r="AL2436" i="9"/>
  <c r="AL2437" i="9"/>
  <c r="AL2438" i="9"/>
  <c r="AL2439" i="9"/>
  <c r="AL2440" i="9"/>
  <c r="AL2441" i="9"/>
  <c r="AL2442" i="9"/>
  <c r="AL2443" i="9"/>
  <c r="AL2444" i="9"/>
  <c r="AL2445" i="9"/>
  <c r="AL2446" i="9"/>
  <c r="AL2447" i="9"/>
  <c r="AL2448" i="9"/>
  <c r="AL2449" i="9"/>
  <c r="AL2450" i="9"/>
  <c r="AL2451" i="9"/>
  <c r="AL2452" i="9"/>
  <c r="AL2453" i="9"/>
  <c r="AL2454" i="9"/>
  <c r="AL2455" i="9"/>
  <c r="AL2456" i="9"/>
  <c r="AL2457" i="9"/>
  <c r="AL2458" i="9"/>
  <c r="AL2459" i="9"/>
  <c r="AL2460" i="9"/>
  <c r="AL2461" i="9"/>
  <c r="AL2462" i="9"/>
  <c r="AL2463" i="9"/>
  <c r="AL2464" i="9"/>
  <c r="AL2465" i="9"/>
  <c r="AL2466" i="9"/>
  <c r="AL2467" i="9"/>
  <c r="AL2468" i="9"/>
  <c r="AL2469" i="9"/>
  <c r="AL2470" i="9"/>
  <c r="AL2471" i="9"/>
  <c r="AL2472" i="9"/>
  <c r="AL2473" i="9"/>
  <c r="AL2474" i="9"/>
  <c r="AL2475" i="9"/>
  <c r="AL2476" i="9"/>
  <c r="AL2477" i="9"/>
  <c r="AL2478" i="9"/>
  <c r="AL2479" i="9"/>
  <c r="AL2480" i="9"/>
  <c r="AL2481" i="9"/>
  <c r="AL2482" i="9"/>
  <c r="AL2483" i="9"/>
  <c r="AL2484" i="9"/>
  <c r="AL2485" i="9"/>
  <c r="AL2486" i="9"/>
  <c r="AL2487" i="9"/>
  <c r="AL2488" i="9"/>
  <c r="AL2489" i="9"/>
  <c r="AL2490" i="9"/>
  <c r="AL2491" i="9"/>
  <c r="AL2492" i="9"/>
  <c r="AL2493" i="9"/>
  <c r="AL2494" i="9"/>
  <c r="AL2495" i="9"/>
  <c r="AL2496" i="9"/>
  <c r="AL2497" i="9"/>
  <c r="AL2498" i="9"/>
  <c r="AL2499" i="9"/>
  <c r="AL2500" i="9"/>
  <c r="AL2501" i="9"/>
  <c r="AL2502" i="9"/>
  <c r="AL2503" i="9"/>
  <c r="AL2504" i="9"/>
  <c r="AL2505" i="9"/>
  <c r="AL2506" i="9"/>
  <c r="AL2507" i="9"/>
  <c r="AL2508" i="9"/>
  <c r="AL2509" i="9"/>
  <c r="AL2510" i="9"/>
  <c r="AL2511" i="9"/>
  <c r="AL2512" i="9"/>
  <c r="AL2513" i="9"/>
  <c r="AL2514" i="9"/>
  <c r="AL2515" i="9"/>
  <c r="AL2516" i="9"/>
  <c r="AL2517" i="9"/>
  <c r="AL2518" i="9"/>
  <c r="AL2519" i="9"/>
  <c r="AL2520" i="9"/>
  <c r="AL2521" i="9"/>
  <c r="AL2522" i="9"/>
  <c r="AL2523" i="9"/>
  <c r="AL2524" i="9"/>
  <c r="AL2525" i="9"/>
  <c r="AL2526" i="9"/>
  <c r="AL2527" i="9"/>
  <c r="AL2528" i="9"/>
  <c r="AL2529" i="9"/>
  <c r="AL2530" i="9"/>
  <c r="AL2531" i="9"/>
  <c r="AL2532" i="9"/>
  <c r="AL2533" i="9"/>
  <c r="AL2534" i="9"/>
  <c r="AL2535" i="9"/>
  <c r="AL2536" i="9"/>
  <c r="AL2537" i="9"/>
  <c r="AL2538" i="9"/>
  <c r="AL2539" i="9"/>
  <c r="AL2540" i="9"/>
  <c r="AL2541" i="9"/>
  <c r="AL2542" i="9"/>
  <c r="AL2543" i="9"/>
  <c r="AL2544" i="9"/>
  <c r="AL2545" i="9"/>
  <c r="AL2546" i="9"/>
  <c r="AL2547" i="9"/>
  <c r="AL2548" i="9"/>
  <c r="AL2549" i="9"/>
  <c r="AL2550" i="9"/>
  <c r="AL2551" i="9"/>
  <c r="AL2552" i="9"/>
  <c r="AL2553" i="9"/>
  <c r="AL2554" i="9"/>
  <c r="AL2555" i="9"/>
  <c r="AL2556" i="9"/>
  <c r="AL2557" i="9"/>
  <c r="AL2558" i="9"/>
  <c r="AL2559" i="9"/>
  <c r="AL2560" i="9"/>
  <c r="AL2561" i="9"/>
  <c r="AL2562" i="9"/>
  <c r="AL2563" i="9"/>
  <c r="AL2564" i="9"/>
  <c r="AL2565" i="9"/>
  <c r="AL2566" i="9"/>
  <c r="AL2567" i="9"/>
  <c r="AL2568" i="9"/>
  <c r="AL2569" i="9"/>
  <c r="AL2570" i="9"/>
  <c r="AL2571" i="9"/>
  <c r="AL2572" i="9"/>
  <c r="AL2573" i="9"/>
  <c r="AL2574" i="9"/>
  <c r="AL2575" i="9"/>
  <c r="AL2576" i="9"/>
  <c r="AL2577" i="9"/>
  <c r="AL2578" i="9"/>
  <c r="AL2579" i="9"/>
  <c r="AL2580" i="9"/>
  <c r="AL2581" i="9"/>
  <c r="AL2582" i="9"/>
  <c r="AL2583" i="9"/>
  <c r="AL2584" i="9"/>
  <c r="AL2585" i="9"/>
  <c r="AL2586" i="9"/>
  <c r="AL2587" i="9"/>
  <c r="AL2588" i="9"/>
  <c r="AL2589" i="9"/>
  <c r="AL2590" i="9"/>
  <c r="AL2591" i="9"/>
  <c r="AL2592" i="9"/>
  <c r="AL2593" i="9"/>
  <c r="AL2594" i="9"/>
  <c r="AL2595" i="9"/>
  <c r="AL2596" i="9"/>
  <c r="AL2597" i="9"/>
  <c r="AL2598" i="9"/>
  <c r="AL2599" i="9"/>
  <c r="AL2600" i="9"/>
  <c r="AL2601" i="9"/>
  <c r="AL2602" i="9"/>
  <c r="AL2603" i="9"/>
  <c r="AL2604" i="9"/>
  <c r="AL2605" i="9"/>
  <c r="AL2606" i="9"/>
  <c r="AL2607" i="9"/>
  <c r="AL2608" i="9"/>
  <c r="AL2609" i="9"/>
  <c r="AL2610" i="9"/>
  <c r="AL2611" i="9"/>
  <c r="AL2612" i="9"/>
  <c r="AL2613" i="9"/>
  <c r="AL2614" i="9"/>
  <c r="AL2615" i="9"/>
  <c r="AL2616" i="9"/>
  <c r="AL2617" i="9"/>
  <c r="AL2618" i="9"/>
  <c r="AL2619" i="9"/>
  <c r="AL2620" i="9"/>
  <c r="AL2621" i="9"/>
  <c r="AL2622" i="9"/>
  <c r="AL2623" i="9"/>
  <c r="AL2624" i="9"/>
  <c r="AL2625" i="9"/>
  <c r="AL2626" i="9"/>
  <c r="AL2627" i="9"/>
  <c r="AL2628" i="9"/>
  <c r="AL2629" i="9"/>
  <c r="AL2630" i="9"/>
  <c r="AL2631" i="9"/>
  <c r="AL2632" i="9"/>
  <c r="AL2633" i="9"/>
  <c r="AL2634" i="9"/>
  <c r="AL2635" i="9"/>
  <c r="AL2636" i="9"/>
  <c r="AL2637" i="9"/>
  <c r="AL2638" i="9"/>
  <c r="AL2639" i="9"/>
  <c r="AL2640" i="9"/>
  <c r="AL2641" i="9"/>
  <c r="AL2642" i="9"/>
  <c r="AL2643" i="9"/>
  <c r="AL2644" i="9"/>
  <c r="AL2645" i="9"/>
  <c r="AL2646" i="9"/>
  <c r="AL2647" i="9"/>
  <c r="AL2648" i="9"/>
  <c r="AL2649" i="9"/>
  <c r="AL2650" i="9"/>
  <c r="AL2651" i="9"/>
  <c r="AL2652" i="9"/>
  <c r="AL2653" i="9"/>
  <c r="AL2654" i="9"/>
  <c r="AL2655" i="9"/>
  <c r="AL2656" i="9"/>
  <c r="AL2657" i="9"/>
  <c r="AL2658" i="9"/>
  <c r="AL2659" i="9"/>
  <c r="AL2660" i="9"/>
  <c r="AL2661" i="9"/>
  <c r="AL2662" i="9"/>
  <c r="AL2663" i="9"/>
  <c r="AL2664" i="9"/>
  <c r="AL2665" i="9"/>
  <c r="AL2666" i="9"/>
  <c r="AL2667" i="9"/>
  <c r="AL2668" i="9"/>
  <c r="AL2669" i="9"/>
  <c r="AL2670" i="9"/>
  <c r="AL2671" i="9"/>
  <c r="AL2672" i="9"/>
  <c r="AL2673" i="9"/>
  <c r="AL4651" i="9"/>
  <c r="AL4652" i="9"/>
  <c r="AL4653" i="9"/>
  <c r="AL4654" i="9"/>
  <c r="AL4528" i="9"/>
  <c r="AL3846" i="9"/>
  <c r="AL3847" i="9"/>
  <c r="AL3848" i="9"/>
  <c r="AL3849" i="9"/>
  <c r="AL3850" i="9"/>
  <c r="AL3851" i="9"/>
  <c r="AL3852" i="9"/>
  <c r="AL3853" i="9"/>
  <c r="AL3854" i="9"/>
  <c r="AL3855" i="9"/>
  <c r="AL3856" i="9"/>
  <c r="AL3857" i="9"/>
  <c r="AL3858" i="9"/>
  <c r="AL3859" i="9"/>
  <c r="AL3860" i="9"/>
  <c r="AL3861" i="9"/>
  <c r="AL3862" i="9"/>
  <c r="AL3863" i="9"/>
  <c r="AL3864" i="9"/>
  <c r="AL3865" i="9"/>
  <c r="AL3866" i="9"/>
  <c r="AL4655" i="9"/>
  <c r="AL4656" i="9"/>
  <c r="AL4657" i="9"/>
  <c r="AL3867" i="9"/>
  <c r="AL3868" i="9"/>
  <c r="AL3869" i="9"/>
  <c r="AL3870" i="9"/>
  <c r="AL3871" i="9"/>
  <c r="AL3872" i="9"/>
  <c r="AL3873" i="9"/>
  <c r="AL3874" i="9"/>
  <c r="AL3875" i="9"/>
  <c r="AL3876" i="9"/>
  <c r="AL3877" i="9"/>
  <c r="AL3878" i="9"/>
  <c r="AL3879" i="9"/>
  <c r="AL3880" i="9"/>
  <c r="AL3881" i="9"/>
  <c r="AL3882" i="9"/>
  <c r="AL3883" i="9"/>
  <c r="AL3884" i="9"/>
  <c r="AL3885" i="9"/>
  <c r="AL3886" i="9"/>
  <c r="AL3887" i="9"/>
  <c r="AL3888" i="9"/>
  <c r="AL3889" i="9"/>
  <c r="AL3890" i="9"/>
  <c r="AL3891" i="9"/>
  <c r="AL3892" i="9"/>
  <c r="AL3893" i="9"/>
  <c r="AL3894" i="9"/>
  <c r="AL3895" i="9"/>
  <c r="AL3896" i="9"/>
  <c r="AL3897" i="9"/>
  <c r="AL3898" i="9"/>
  <c r="AL3899" i="9"/>
  <c r="AL3900" i="9"/>
  <c r="AL3901" i="9"/>
  <c r="AL3902" i="9"/>
  <c r="AL3903" i="9"/>
  <c r="AL3904" i="9"/>
  <c r="AL3905" i="9"/>
  <c r="AL3906" i="9"/>
  <c r="AL3907" i="9"/>
  <c r="AL3908" i="9"/>
  <c r="AL3909" i="9"/>
  <c r="AL3910" i="9"/>
  <c r="AL3911" i="9"/>
  <c r="AL3912" i="9"/>
  <c r="AL3913" i="9"/>
  <c r="AL3914" i="9"/>
  <c r="AL3915" i="9"/>
  <c r="AL3916" i="9"/>
  <c r="AL3917" i="9"/>
  <c r="AL3918" i="9"/>
  <c r="AL3919" i="9"/>
  <c r="AL4529" i="9"/>
  <c r="AL4530" i="9"/>
  <c r="AL4531" i="9"/>
  <c r="AL4532" i="9"/>
  <c r="AL4533" i="9"/>
  <c r="AL4534" i="9"/>
  <c r="AL4535" i="9"/>
  <c r="AL4536" i="9"/>
  <c r="AL4537" i="9"/>
  <c r="AL4538" i="9"/>
  <c r="AL4539" i="9"/>
  <c r="AL4540" i="9"/>
  <c r="AL4541" i="9"/>
  <c r="AL2674" i="9"/>
  <c r="AL2675" i="9"/>
  <c r="AL2676" i="9"/>
  <c r="AL2677" i="9"/>
  <c r="AL2678" i="9"/>
  <c r="AL2679" i="9"/>
  <c r="AL2680" i="9"/>
  <c r="AL2681" i="9"/>
  <c r="AL2682" i="9"/>
  <c r="AL2683" i="9"/>
  <c r="AL2684" i="9"/>
  <c r="AL2685" i="9"/>
  <c r="AL2686" i="9"/>
  <c r="AL2687" i="9"/>
  <c r="AL2688" i="9"/>
  <c r="AL2689" i="9"/>
  <c r="AL2690" i="9"/>
  <c r="AL2691" i="9"/>
  <c r="AL2692" i="9"/>
  <c r="AL2693" i="9"/>
  <c r="AL2694" i="9"/>
  <c r="AL2695" i="9"/>
  <c r="AL2696" i="9"/>
  <c r="AL2697" i="9"/>
  <c r="AL2698" i="9"/>
  <c r="AL2699" i="9"/>
  <c r="AL2700" i="9"/>
  <c r="AL2701" i="9"/>
  <c r="AL2702" i="9"/>
  <c r="AL2703" i="9"/>
  <c r="AL2704" i="9"/>
  <c r="AL2705" i="9"/>
  <c r="AL2706" i="9"/>
  <c r="AL2707" i="9"/>
  <c r="AL2708" i="9"/>
  <c r="AL2709" i="9"/>
  <c r="AL2710" i="9"/>
  <c r="AL2711" i="9"/>
  <c r="AL2712" i="9"/>
  <c r="AL2713" i="9"/>
  <c r="AL2714" i="9"/>
  <c r="AL2715" i="9"/>
  <c r="AL2716" i="9"/>
  <c r="AL2717" i="9"/>
  <c r="AL2718" i="9"/>
  <c r="AL2719" i="9"/>
  <c r="AL2720" i="9"/>
  <c r="AL2721" i="9"/>
  <c r="AL2722" i="9"/>
  <c r="AL2723" i="9"/>
  <c r="AL2724" i="9"/>
  <c r="AL2725" i="9"/>
  <c r="AL2726" i="9"/>
  <c r="AL2727" i="9"/>
  <c r="AL2728" i="9"/>
  <c r="AL2729" i="9"/>
  <c r="AL2730" i="9"/>
  <c r="AL2731" i="9"/>
  <c r="AL2732" i="9"/>
  <c r="AL2733" i="9"/>
  <c r="AL2734" i="9"/>
  <c r="AL2735" i="9"/>
  <c r="AL2736" i="9"/>
  <c r="AL2737" i="9"/>
  <c r="AL2738" i="9"/>
  <c r="AL2739" i="9"/>
  <c r="AL2740" i="9"/>
  <c r="AL2741" i="9"/>
  <c r="AL2742" i="9"/>
  <c r="AL2743" i="9"/>
  <c r="AL2744" i="9"/>
  <c r="AL2745" i="9"/>
  <c r="AL2746" i="9"/>
  <c r="AL2747" i="9"/>
  <c r="AL2748" i="9"/>
  <c r="AL2749" i="9"/>
  <c r="AL2750" i="9"/>
  <c r="AL2751" i="9"/>
  <c r="AL2752" i="9"/>
  <c r="AL2753" i="9"/>
  <c r="AL2754" i="9"/>
  <c r="AL2755" i="9"/>
  <c r="AL2756" i="9"/>
  <c r="AL2757" i="9"/>
  <c r="AL2758" i="9"/>
  <c r="AL2759" i="9"/>
  <c r="AL2760" i="9"/>
  <c r="AL2761" i="9"/>
  <c r="AL2762" i="9"/>
  <c r="AL2763" i="9"/>
  <c r="AL2764" i="9"/>
  <c r="AL2765" i="9"/>
  <c r="AL2766" i="9"/>
  <c r="AL2767" i="9"/>
  <c r="AL2768" i="9"/>
  <c r="AL2769" i="9"/>
  <c r="AL2770" i="9"/>
  <c r="AL2771" i="9"/>
  <c r="AL2772" i="9"/>
  <c r="AL2773" i="9"/>
  <c r="AL2774" i="9"/>
  <c r="AL2775" i="9"/>
  <c r="AL2776" i="9"/>
  <c r="AL2777" i="9"/>
  <c r="AL2778" i="9"/>
  <c r="AL2779" i="9"/>
  <c r="AL2780" i="9"/>
  <c r="AL2781" i="9"/>
  <c r="AL2782" i="9"/>
  <c r="AL2783" i="9"/>
  <c r="AL2784" i="9"/>
  <c r="AL2785" i="9"/>
  <c r="AL2786" i="9"/>
  <c r="AL2787" i="9"/>
  <c r="AL2788" i="9"/>
  <c r="AL2789" i="9"/>
  <c r="AL2790" i="9"/>
  <c r="AL2791" i="9"/>
  <c r="AL2792" i="9"/>
  <c r="AL2793" i="9"/>
  <c r="AL2794" i="9"/>
  <c r="AL2795" i="9"/>
  <c r="AL2796" i="9"/>
  <c r="AL2797" i="9"/>
  <c r="AL2798" i="9"/>
  <c r="AL2799" i="9"/>
  <c r="AL2800" i="9"/>
  <c r="AL2801" i="9"/>
  <c r="AL2802" i="9"/>
  <c r="AL2803" i="9"/>
  <c r="AL2804" i="9"/>
  <c r="AL2805" i="9"/>
  <c r="AL2806" i="9"/>
  <c r="AL2807" i="9"/>
  <c r="AL2808" i="9"/>
  <c r="AL2809" i="9"/>
  <c r="AL2810" i="9"/>
  <c r="AL2811" i="9"/>
  <c r="AL2812" i="9"/>
  <c r="AL2813" i="9"/>
  <c r="AL2814" i="9"/>
  <c r="AL2815" i="9"/>
  <c r="AL2816" i="9"/>
  <c r="AL2817" i="9"/>
  <c r="AL2818" i="9"/>
  <c r="AL2819" i="9"/>
  <c r="AL2820" i="9"/>
  <c r="AL2821" i="9"/>
  <c r="AL2822" i="9"/>
  <c r="AL2823" i="9"/>
  <c r="AL2824" i="9"/>
  <c r="AL2825" i="9"/>
  <c r="AL2826" i="9"/>
  <c r="AL2827" i="9"/>
  <c r="AL2828" i="9"/>
  <c r="AL2829" i="9"/>
  <c r="AL2830" i="9"/>
  <c r="AL2831" i="9"/>
  <c r="AL2832" i="9"/>
  <c r="AL2833" i="9"/>
  <c r="AL2834" i="9"/>
  <c r="AL2835" i="9"/>
  <c r="AL2836" i="9"/>
  <c r="AL2837" i="9"/>
  <c r="AL2838" i="9"/>
  <c r="AL2839" i="9"/>
  <c r="AL2840" i="9"/>
  <c r="AL2841" i="9"/>
  <c r="AL2842" i="9"/>
  <c r="AL2843" i="9"/>
  <c r="AL2844" i="9"/>
  <c r="AL2845" i="9"/>
  <c r="AL2846" i="9"/>
  <c r="AL2847" i="9"/>
  <c r="AL2848" i="9"/>
  <c r="AL2849" i="9"/>
  <c r="AL2850" i="9"/>
  <c r="AL2851" i="9"/>
  <c r="AL2852" i="9"/>
  <c r="AL2853" i="9"/>
  <c r="AL2854" i="9"/>
  <c r="AL2855" i="9"/>
  <c r="AL2856" i="9"/>
  <c r="AL2857" i="9"/>
  <c r="AL2858" i="9"/>
  <c r="AL2859" i="9"/>
  <c r="AL2860" i="9"/>
  <c r="AL2861" i="9"/>
  <c r="AL2862" i="9"/>
  <c r="AL2863" i="9"/>
  <c r="AL2864" i="9"/>
  <c r="AL2865" i="9"/>
  <c r="AL2866" i="9"/>
  <c r="AL2867" i="9"/>
  <c r="AL2868" i="9"/>
  <c r="AL2869" i="9"/>
  <c r="AL2870" i="9"/>
  <c r="AL2871" i="9"/>
  <c r="AL2872" i="9"/>
  <c r="AL2873" i="9"/>
  <c r="AL2874" i="9"/>
  <c r="AL2875" i="9"/>
  <c r="AL2876" i="9"/>
  <c r="AL2877" i="9"/>
  <c r="AL2878" i="9"/>
  <c r="AL2879" i="9"/>
  <c r="AL2880" i="9"/>
  <c r="AL2881" i="9"/>
  <c r="AL2882" i="9"/>
  <c r="AL2883" i="9"/>
  <c r="AL2884" i="9"/>
  <c r="AL2885" i="9"/>
  <c r="AL2886" i="9"/>
  <c r="AL2887" i="9"/>
  <c r="AL2888" i="9"/>
  <c r="AL2889" i="9"/>
  <c r="AL2890" i="9"/>
  <c r="AL2891" i="9"/>
  <c r="AL2892" i="9"/>
  <c r="AL2893" i="9"/>
  <c r="AL2894" i="9"/>
  <c r="AL2895" i="9"/>
  <c r="AL2896" i="9"/>
  <c r="AL2897" i="9"/>
  <c r="AL2898" i="9"/>
  <c r="AL2899" i="9"/>
  <c r="AL2900" i="9"/>
  <c r="AL2901" i="9"/>
  <c r="AL2902" i="9"/>
  <c r="AL2903" i="9"/>
  <c r="AL2904" i="9"/>
  <c r="AL2905" i="9"/>
  <c r="AL2906" i="9"/>
  <c r="AL2907" i="9"/>
  <c r="AL2908" i="9"/>
  <c r="AL2909" i="9"/>
  <c r="AL2910" i="9"/>
  <c r="AL2911" i="9"/>
  <c r="AL2912" i="9"/>
  <c r="AL2913" i="9"/>
  <c r="AL2914" i="9"/>
  <c r="AL2915" i="9"/>
  <c r="AL2916" i="9"/>
  <c r="AL2917" i="9"/>
  <c r="AL2918" i="9"/>
  <c r="AL2919" i="9"/>
  <c r="AL2920" i="9"/>
  <c r="AL2921" i="9"/>
  <c r="AL2922" i="9"/>
  <c r="AL2923" i="9"/>
  <c r="AL2924" i="9"/>
  <c r="AL2925" i="9"/>
  <c r="AL2926" i="9"/>
  <c r="AL2927" i="9"/>
  <c r="AL2928" i="9"/>
  <c r="AL2929" i="9"/>
  <c r="AL2930" i="9"/>
  <c r="AL2931" i="9"/>
  <c r="AL2932" i="9"/>
  <c r="AL2933" i="9"/>
  <c r="AL2934" i="9"/>
  <c r="AL2935" i="9"/>
  <c r="AL2936" i="9"/>
  <c r="AL2937" i="9"/>
  <c r="AL2938" i="9"/>
  <c r="AL2939" i="9"/>
  <c r="AL2940" i="9"/>
  <c r="AL2941" i="9"/>
  <c r="AL2942" i="9"/>
  <c r="AL2943" i="9"/>
  <c r="AL2944" i="9"/>
  <c r="AL2945" i="9"/>
  <c r="AL2946" i="9"/>
  <c r="AL2947" i="9"/>
  <c r="AL2948" i="9"/>
  <c r="AL2949" i="9"/>
  <c r="AL2950" i="9"/>
  <c r="AL2951" i="9"/>
  <c r="AL2952" i="9"/>
  <c r="AL2953" i="9"/>
  <c r="AL2954" i="9"/>
  <c r="AL2955" i="9"/>
  <c r="AL2956" i="9"/>
  <c r="AL2957" i="9"/>
  <c r="AL2958" i="9"/>
  <c r="AL2959" i="9"/>
  <c r="AL2960" i="9"/>
  <c r="AL2961" i="9"/>
  <c r="AL2962" i="9"/>
  <c r="AL2963" i="9"/>
  <c r="AL2964" i="9"/>
  <c r="AL2965" i="9"/>
  <c r="AL2966" i="9"/>
  <c r="AL2967" i="9"/>
  <c r="AL2968" i="9"/>
  <c r="AL2969" i="9"/>
  <c r="AL2970" i="9"/>
  <c r="AL2971" i="9"/>
  <c r="AL2972" i="9"/>
  <c r="AL2973" i="9"/>
  <c r="AL2974" i="9"/>
  <c r="AL2975" i="9"/>
  <c r="AL2976" i="9"/>
  <c r="AL2977" i="9"/>
  <c r="AL2978" i="9"/>
  <c r="AL2979" i="9"/>
  <c r="AL2980" i="9"/>
  <c r="AL2981" i="9"/>
  <c r="AL2982" i="9"/>
  <c r="AL2983" i="9"/>
  <c r="AL2984" i="9"/>
  <c r="AL2985" i="9"/>
  <c r="AL2986" i="9"/>
  <c r="AL2987" i="9"/>
  <c r="AL2988" i="9"/>
  <c r="AL2989" i="9"/>
  <c r="AL2990" i="9"/>
  <c r="AL2991" i="9"/>
  <c r="AL2992" i="9"/>
  <c r="AL2993" i="9"/>
  <c r="AL2994" i="9"/>
  <c r="AL2995" i="9"/>
  <c r="AL2996" i="9"/>
  <c r="AL2997" i="9"/>
  <c r="AL2998" i="9"/>
  <c r="AL2999" i="9"/>
  <c r="AL3000" i="9"/>
  <c r="AL3001" i="9"/>
  <c r="AL3002" i="9"/>
  <c r="AL3003" i="9"/>
  <c r="AL3004" i="9"/>
  <c r="AL3005" i="9"/>
  <c r="AL3006" i="9"/>
  <c r="AL3007" i="9"/>
  <c r="AL3008" i="9"/>
  <c r="AL3009" i="9"/>
  <c r="AL3010" i="9"/>
  <c r="AL3011" i="9"/>
  <c r="AL3012" i="9"/>
  <c r="AL3013" i="9"/>
  <c r="AL3014" i="9"/>
  <c r="AL3015" i="9"/>
  <c r="AL3016" i="9"/>
  <c r="AL3017" i="9"/>
  <c r="AL3018" i="9"/>
  <c r="AL3019" i="9"/>
  <c r="AL3020" i="9"/>
  <c r="AL3021" i="9"/>
  <c r="AL3022" i="9"/>
  <c r="AL3023" i="9"/>
  <c r="AL3024" i="9"/>
  <c r="AL3025" i="9"/>
  <c r="AL3026" i="9"/>
  <c r="AL3027" i="9"/>
  <c r="AL3028" i="9"/>
  <c r="AL3029" i="9"/>
  <c r="AL3030" i="9"/>
  <c r="AL3031" i="9"/>
  <c r="AL4658" i="9"/>
  <c r="AL3032" i="9"/>
  <c r="AL3033" i="9"/>
  <c r="AL3034" i="9"/>
  <c r="AL3035" i="9"/>
  <c r="AL3036" i="9"/>
  <c r="AL3037" i="9"/>
  <c r="AL3038" i="9"/>
  <c r="AL3039" i="9"/>
  <c r="AL3040" i="9"/>
  <c r="AL3041" i="9"/>
  <c r="AL3042" i="9"/>
  <c r="AL3043" i="9"/>
  <c r="AL3044" i="9"/>
  <c r="AL3045" i="9"/>
  <c r="AL3046" i="9"/>
  <c r="AL3047" i="9"/>
  <c r="AL3048" i="9"/>
  <c r="AL3049" i="9"/>
  <c r="AL3050" i="9"/>
  <c r="AL3051" i="9"/>
  <c r="AL3052" i="9"/>
  <c r="AL3053" i="9"/>
  <c r="AL3054" i="9"/>
  <c r="AL3055" i="9"/>
  <c r="AL3056" i="9"/>
  <c r="AL3057" i="9"/>
  <c r="AL3058" i="9"/>
  <c r="AL3059" i="9"/>
  <c r="AL3060" i="9"/>
  <c r="AL3061" i="9"/>
  <c r="AL4659" i="9"/>
  <c r="AL4660" i="9"/>
  <c r="AL3062" i="9"/>
  <c r="AL3063" i="9"/>
  <c r="AL3064" i="9"/>
  <c r="AL3065" i="9"/>
  <c r="AL3066" i="9"/>
  <c r="AL3067" i="9"/>
  <c r="AL3068" i="9"/>
  <c r="AL4542" i="9"/>
  <c r="AL4543" i="9"/>
  <c r="AL4544" i="9"/>
  <c r="AL4545" i="9"/>
  <c r="AL4546" i="9"/>
  <c r="AL4547" i="9"/>
  <c r="AL4548" i="9"/>
  <c r="AL4549" i="9"/>
  <c r="AL4550" i="9"/>
  <c r="AL4551" i="9"/>
  <c r="AL4552" i="9"/>
  <c r="AL4553" i="9"/>
  <c r="AL4554" i="9"/>
  <c r="AL4555" i="9"/>
  <c r="AL3920" i="9"/>
  <c r="AL3921" i="9"/>
  <c r="AL3922" i="9"/>
  <c r="AL3923" i="9"/>
  <c r="AL3924" i="9"/>
  <c r="AL3925" i="9"/>
  <c r="AL3926" i="9"/>
  <c r="AL3927" i="9"/>
  <c r="AL3928" i="9"/>
  <c r="AL3929" i="9"/>
  <c r="AL3930" i="9"/>
  <c r="AL3931" i="9"/>
  <c r="AL3932" i="9"/>
  <c r="AL3933" i="9"/>
  <c r="AL3934" i="9"/>
  <c r="AL3935" i="9"/>
  <c r="AL3936" i="9"/>
  <c r="AL3937" i="9"/>
  <c r="AL3938" i="9"/>
  <c r="AL3939" i="9"/>
  <c r="AL3940" i="9"/>
  <c r="AL3941" i="9"/>
  <c r="AL3942" i="9"/>
  <c r="AL3943" i="9"/>
  <c r="AL3944" i="9"/>
  <c r="AL3945" i="9"/>
  <c r="AL3946" i="9"/>
  <c r="AL3947" i="9"/>
  <c r="AL3948" i="9"/>
  <c r="AL3949" i="9"/>
  <c r="AL3950" i="9"/>
  <c r="AL3951" i="9"/>
  <c r="AL3952" i="9"/>
  <c r="AL3953" i="9"/>
  <c r="AL3954" i="9"/>
  <c r="AL3955" i="9"/>
  <c r="AL3956" i="9"/>
  <c r="AL3957" i="9"/>
  <c r="AL3958" i="9"/>
  <c r="AL3959" i="9"/>
  <c r="AL3960" i="9"/>
  <c r="AL3961" i="9"/>
  <c r="AL3962" i="9"/>
  <c r="AL3963" i="9"/>
  <c r="AL3964" i="9"/>
  <c r="AL3965" i="9"/>
  <c r="AL3966" i="9"/>
  <c r="AL3967" i="9"/>
  <c r="AL3968" i="9"/>
  <c r="AL3969" i="9"/>
  <c r="AL3970" i="9"/>
  <c r="AL3971" i="9"/>
  <c r="AL3972" i="9"/>
  <c r="AL3973" i="9"/>
  <c r="AL3974" i="9"/>
  <c r="AL3975" i="9"/>
  <c r="AL3976" i="9"/>
  <c r="AL3977" i="9"/>
  <c r="AL3978" i="9"/>
  <c r="AL3979" i="9"/>
  <c r="AL3980" i="9"/>
  <c r="AL3981" i="9"/>
  <c r="AL3982" i="9"/>
  <c r="AL3983" i="9"/>
  <c r="AL3984" i="9"/>
  <c r="AL3985" i="9"/>
  <c r="AL3986" i="9"/>
  <c r="AL3987" i="9"/>
  <c r="AL3988" i="9"/>
  <c r="AL3989" i="9"/>
  <c r="AL3990" i="9"/>
  <c r="AL3991" i="9"/>
  <c r="AL3992" i="9"/>
  <c r="AL3993" i="9"/>
  <c r="AL3994" i="9"/>
  <c r="AL4556" i="9"/>
  <c r="AL4557" i="9"/>
  <c r="AL4558" i="9"/>
  <c r="AL4559" i="9"/>
  <c r="AL4560" i="9"/>
  <c r="AL4561" i="9"/>
  <c r="AL4562" i="9"/>
  <c r="AL4563" i="9"/>
  <c r="AL4564" i="9"/>
  <c r="AL4565" i="9"/>
  <c r="AL4566" i="9"/>
  <c r="AL4567" i="9"/>
  <c r="AL4568" i="9"/>
  <c r="AL4569" i="9"/>
  <c r="AL4570" i="9"/>
  <c r="AL4571" i="9"/>
  <c r="AL4572" i="9"/>
  <c r="AL4573" i="9"/>
  <c r="AL4574" i="9"/>
  <c r="AL4575" i="9"/>
  <c r="AL4576" i="9"/>
  <c r="AL4577" i="9"/>
  <c r="AL4578" i="9"/>
  <c r="AL4579" i="9"/>
  <c r="AL4580" i="9"/>
  <c r="AL4581" i="9"/>
  <c r="AL4582" i="9"/>
  <c r="AL4583" i="9"/>
  <c r="AL4584" i="9"/>
  <c r="AL4585" i="9"/>
  <c r="AL4586" i="9"/>
  <c r="AL4587" i="9"/>
  <c r="AL4588" i="9"/>
  <c r="AL4589" i="9"/>
  <c r="AL4590" i="9"/>
  <c r="AL4591" i="9"/>
  <c r="AL4592" i="9"/>
  <c r="AL4593" i="9"/>
  <c r="AL4594" i="9"/>
  <c r="AL4595" i="9"/>
  <c r="AL4596" i="9"/>
  <c r="AL4597" i="9"/>
  <c r="AL4598" i="9"/>
  <c r="AL4599" i="9"/>
  <c r="AL4600" i="9"/>
  <c r="AL4601" i="9"/>
  <c r="AL4602" i="9"/>
  <c r="AL4603" i="9"/>
  <c r="AL4604" i="9"/>
  <c r="AL4605" i="9"/>
  <c r="AL4606" i="9"/>
  <c r="AL4607" i="9"/>
  <c r="AL4608" i="9"/>
  <c r="AL4609" i="9"/>
  <c r="AL4610" i="9"/>
  <c r="AL4611" i="9"/>
  <c r="AL4612" i="9"/>
  <c r="AL4613" i="9"/>
  <c r="AL4614" i="9"/>
  <c r="AL4615" i="9"/>
  <c r="AL4616" i="9"/>
  <c r="AL4617" i="9"/>
  <c r="AL4618" i="9"/>
  <c r="AL4619" i="9"/>
  <c r="AL4620" i="9"/>
  <c r="AL4621" i="9"/>
  <c r="AL4622" i="9"/>
  <c r="AL4623" i="9"/>
  <c r="AL4624" i="9"/>
  <c r="AL4625" i="9"/>
  <c r="AL3995" i="9"/>
  <c r="AL3996" i="9"/>
  <c r="AL3997" i="9"/>
  <c r="AL3998" i="9"/>
  <c r="AL3999" i="9"/>
  <c r="AL4000" i="9"/>
  <c r="AL4001" i="9"/>
  <c r="AL4002" i="9"/>
  <c r="AL4003" i="9"/>
  <c r="AL4004" i="9"/>
  <c r="AL4005" i="9"/>
  <c r="AL4006" i="9"/>
  <c r="AL4661" i="9"/>
  <c r="AL4007" i="9"/>
  <c r="AL4008" i="9"/>
  <c r="AL4009" i="9"/>
  <c r="AL4010" i="9"/>
  <c r="AL4011" i="9"/>
  <c r="AL4012" i="9"/>
  <c r="AL4013" i="9"/>
  <c r="AL4014" i="9"/>
  <c r="AL4015" i="9"/>
  <c r="AL4016" i="9"/>
  <c r="AL4017" i="9"/>
  <c r="AL4018" i="9"/>
  <c r="AL4019" i="9"/>
  <c r="AL4020" i="9"/>
  <c r="AL4021" i="9"/>
  <c r="AL4022" i="9"/>
  <c r="AL4023" i="9"/>
  <c r="AL4024" i="9"/>
  <c r="AL4025" i="9"/>
  <c r="AL4026" i="9"/>
  <c r="AL4027" i="9"/>
  <c r="AL4028" i="9"/>
  <c r="AL4029" i="9"/>
  <c r="AL4030" i="9"/>
  <c r="AL4031" i="9"/>
  <c r="AL4032" i="9"/>
  <c r="AL4033" i="9"/>
  <c r="AL4034" i="9"/>
  <c r="AL4035" i="9"/>
  <c r="AL4036" i="9"/>
  <c r="AL4037" i="9"/>
  <c r="AL4038" i="9"/>
  <c r="AL4039" i="9"/>
  <c r="AL4040" i="9"/>
  <c r="AL4041" i="9"/>
  <c r="AL4042" i="9"/>
  <c r="AL4043" i="9"/>
  <c r="AL4044" i="9"/>
  <c r="AL4045" i="9"/>
  <c r="AL4046" i="9"/>
  <c r="AL4047" i="9"/>
  <c r="AL4048" i="9"/>
  <c r="AL4049" i="9"/>
  <c r="AL4050" i="9"/>
  <c r="AL4051" i="9"/>
  <c r="AL4052" i="9"/>
  <c r="AL4053" i="9"/>
  <c r="AL4054" i="9"/>
  <c r="AL4055" i="9"/>
  <c r="AL4056" i="9"/>
  <c r="AL4057" i="9"/>
  <c r="AL4058" i="9"/>
  <c r="AL4059" i="9"/>
  <c r="AL4060" i="9"/>
  <c r="AL4061" i="9"/>
  <c r="AL4062" i="9"/>
  <c r="AL4063" i="9"/>
  <c r="AL4064" i="9"/>
  <c r="AL4065" i="9"/>
  <c r="AL4066" i="9"/>
  <c r="AL4067" i="9"/>
  <c r="AL4068" i="9"/>
  <c r="AL4069" i="9"/>
  <c r="AL4070" i="9"/>
  <c r="AL4071" i="9"/>
  <c r="AL4072" i="9"/>
  <c r="AL4679" i="9"/>
  <c r="AL4680" i="9"/>
  <c r="AL4073" i="9"/>
  <c r="AL4074" i="9"/>
  <c r="AL4075" i="9"/>
  <c r="AL4076" i="9"/>
  <c r="AL4077" i="9"/>
  <c r="AL4078" i="9"/>
  <c r="AL4079" i="9"/>
  <c r="AL4080" i="9"/>
  <c r="AL4081" i="9"/>
  <c r="AL4082" i="9"/>
  <c r="AL4083" i="9"/>
  <c r="AL4084" i="9"/>
  <c r="AL4085" i="9"/>
  <c r="AL4086" i="9"/>
  <c r="AL4087" i="9"/>
  <c r="AL4088" i="9"/>
  <c r="AL4089" i="9"/>
  <c r="AL4090" i="9"/>
  <c r="AL4091" i="9"/>
  <c r="AL4092" i="9"/>
  <c r="AL4093" i="9"/>
  <c r="AL4094" i="9"/>
  <c r="AL4095" i="9"/>
  <c r="AL4096" i="9"/>
  <c r="AL4097" i="9"/>
  <c r="AL4098" i="9"/>
  <c r="AL4099" i="9"/>
  <c r="AL4100" i="9"/>
  <c r="AL4101" i="9"/>
  <c r="AL4102" i="9"/>
  <c r="AL4103" i="9"/>
  <c r="AL4104" i="9"/>
  <c r="AL4105" i="9"/>
  <c r="AL4106" i="9"/>
  <c r="AL4107" i="9"/>
  <c r="AL4108" i="9"/>
  <c r="AL4109" i="9"/>
  <c r="AL4110" i="9"/>
  <c r="AL4111" i="9"/>
  <c r="AL4112" i="9"/>
  <c r="AL4113" i="9"/>
  <c r="AL4114" i="9"/>
  <c r="AL4115" i="9"/>
  <c r="AL4116" i="9"/>
  <c r="AL4117" i="9"/>
  <c r="AL4118" i="9"/>
  <c r="AL4119" i="9"/>
  <c r="AL4120" i="9"/>
  <c r="AL4121" i="9"/>
  <c r="AL4122" i="9"/>
  <c r="AL4123" i="9"/>
  <c r="AL4124" i="9"/>
  <c r="AL4125" i="9"/>
  <c r="AL4126" i="9"/>
  <c r="AL4127" i="9"/>
  <c r="AL4128" i="9"/>
  <c r="AL4129" i="9"/>
  <c r="AL4130" i="9"/>
  <c r="AL4131" i="9"/>
  <c r="AL4132" i="9"/>
  <c r="AL4133" i="9"/>
  <c r="AL4134" i="9"/>
  <c r="AL4135" i="9"/>
  <c r="AL4136" i="9"/>
  <c r="AL4137" i="9"/>
  <c r="AL4138" i="9"/>
  <c r="AL4139" i="9"/>
  <c r="AL4140" i="9"/>
  <c r="AL4141" i="9"/>
  <c r="AL4142" i="9"/>
  <c r="AL4143" i="9"/>
  <c r="AL4144" i="9"/>
  <c r="AL4145" i="9"/>
  <c r="AL4146" i="9"/>
  <c r="AL4147" i="9"/>
  <c r="AL4148" i="9"/>
  <c r="AL4149" i="9"/>
  <c r="AL3069" i="9"/>
  <c r="AL3070" i="9"/>
  <c r="AL3071" i="9"/>
  <c r="AL3072" i="9"/>
  <c r="AL3073" i="9"/>
  <c r="AL3074" i="9"/>
  <c r="AL3075" i="9"/>
  <c r="AL3076" i="9"/>
  <c r="AL3077" i="9"/>
  <c r="AL3078" i="9"/>
  <c r="AL3079" i="9"/>
  <c r="AL3080" i="9"/>
  <c r="AL3081" i="9"/>
  <c r="AL3082" i="9"/>
  <c r="AL3083" i="9"/>
  <c r="AL3084" i="9"/>
  <c r="AL3085" i="9"/>
  <c r="AL3086" i="9"/>
  <c r="AL3087" i="9"/>
  <c r="AL3088" i="9"/>
  <c r="AL3089" i="9"/>
  <c r="AL3090" i="9"/>
  <c r="AL3091" i="9"/>
  <c r="AL3092" i="9"/>
  <c r="AL3093" i="9"/>
  <c r="AL3094" i="9"/>
  <c r="AL3095" i="9"/>
  <c r="AL3096" i="9"/>
  <c r="AL3097" i="9"/>
  <c r="AL3098" i="9"/>
  <c r="AL3099" i="9"/>
  <c r="AL3100" i="9"/>
  <c r="AL3101" i="9"/>
  <c r="AL3102" i="9"/>
  <c r="AL3103" i="9"/>
  <c r="AL3104" i="9"/>
  <c r="AL3105" i="9"/>
  <c r="AL3106" i="9"/>
  <c r="AL3107" i="9"/>
  <c r="AL3108" i="9"/>
  <c r="AL3109" i="9"/>
  <c r="AL3110" i="9"/>
  <c r="AL3111" i="9"/>
  <c r="AL3112" i="9"/>
  <c r="AL3113" i="9"/>
  <c r="AL3114" i="9"/>
  <c r="AL3115" i="9"/>
  <c r="AL3116" i="9"/>
  <c r="AL3117" i="9"/>
  <c r="AL3118" i="9"/>
  <c r="AL3119" i="9"/>
  <c r="AL3120" i="9"/>
  <c r="AL3121" i="9"/>
  <c r="AL3122" i="9"/>
  <c r="AL3123" i="9"/>
  <c r="AL3124" i="9"/>
  <c r="AL3125" i="9"/>
  <c r="AL3126" i="9"/>
  <c r="AL3127" i="9"/>
  <c r="AL3128" i="9"/>
  <c r="AL3129" i="9"/>
  <c r="AL3130" i="9"/>
  <c r="AL3131" i="9"/>
  <c r="AL3132" i="9"/>
  <c r="AL3133" i="9"/>
  <c r="AL3134" i="9"/>
  <c r="AL3135" i="9"/>
  <c r="AL3136" i="9"/>
  <c r="AL3137" i="9"/>
  <c r="AL3138" i="9"/>
  <c r="AL3139" i="9"/>
  <c r="AL3140" i="9"/>
  <c r="AL3141" i="9"/>
  <c r="AL3142" i="9"/>
  <c r="AL3143" i="9"/>
  <c r="AL3144" i="9"/>
  <c r="AL3145" i="9"/>
  <c r="AL3146" i="9"/>
  <c r="AL3147" i="9"/>
  <c r="AL3148" i="9"/>
  <c r="AL3149" i="9"/>
  <c r="AL3150" i="9"/>
  <c r="AL3151" i="9"/>
  <c r="AL3152" i="9"/>
  <c r="AL3153" i="9"/>
  <c r="AL3154" i="9"/>
  <c r="AL3155" i="9"/>
  <c r="AL3156" i="9"/>
  <c r="AL3157" i="9"/>
  <c r="AL3158" i="9"/>
  <c r="AL3159" i="9"/>
  <c r="AL3160" i="9"/>
  <c r="AL3161" i="9"/>
  <c r="AL3162" i="9"/>
  <c r="AL3163" i="9"/>
  <c r="AL3164" i="9"/>
  <c r="AL3165" i="9"/>
  <c r="AL3166" i="9"/>
  <c r="AL3167" i="9"/>
  <c r="AL3168" i="9"/>
  <c r="AL3169" i="9"/>
  <c r="AL3170" i="9"/>
  <c r="AL3171" i="9"/>
  <c r="AL3172" i="9"/>
  <c r="AL3173" i="9"/>
  <c r="AL3174" i="9"/>
  <c r="AL3175" i="9"/>
  <c r="AL3176" i="9"/>
  <c r="AL3177" i="9"/>
  <c r="AL3178" i="9"/>
  <c r="AL3179" i="9"/>
  <c r="AL3180" i="9"/>
  <c r="AL3181" i="9"/>
  <c r="AL3182" i="9"/>
  <c r="AL3183" i="9"/>
  <c r="AL3184" i="9"/>
  <c r="AL3185" i="9"/>
  <c r="AL3186" i="9"/>
  <c r="AL3187" i="9"/>
  <c r="AL3188" i="9"/>
  <c r="AL3189" i="9"/>
  <c r="AL3190" i="9"/>
  <c r="AL3191" i="9"/>
  <c r="AL3192" i="9"/>
  <c r="AL3193" i="9"/>
  <c r="AL3194" i="9"/>
  <c r="AL3195" i="9"/>
  <c r="AL3196" i="9"/>
  <c r="AL3197" i="9"/>
  <c r="AL3198" i="9"/>
  <c r="AL3199" i="9"/>
  <c r="AL3200" i="9"/>
  <c r="AL3201" i="9"/>
  <c r="AL3202" i="9"/>
  <c r="AL3203" i="9"/>
  <c r="AL3204" i="9"/>
  <c r="AL3205" i="9"/>
  <c r="AL3206" i="9"/>
  <c r="AL3207" i="9"/>
  <c r="AL3208" i="9"/>
  <c r="AL3209" i="9"/>
  <c r="AL3210" i="9"/>
  <c r="AL3211" i="9"/>
  <c r="AL3212" i="9"/>
  <c r="AL3213" i="9"/>
  <c r="AL3214" i="9"/>
  <c r="AL3215" i="9"/>
  <c r="AL3216" i="9"/>
  <c r="AL3217" i="9"/>
  <c r="AL3218" i="9"/>
  <c r="AL3219" i="9"/>
  <c r="AL3220" i="9"/>
  <c r="AL3221" i="9"/>
  <c r="AL3222" i="9"/>
  <c r="AL3223" i="9"/>
  <c r="AL3224" i="9"/>
  <c r="AL3225" i="9"/>
  <c r="AL3226" i="9"/>
  <c r="AL3227" i="9"/>
  <c r="AL3228" i="9"/>
  <c r="AL3229" i="9"/>
  <c r="AL3230" i="9"/>
  <c r="AL3231" i="9"/>
  <c r="AL3232" i="9"/>
  <c r="AL3233" i="9"/>
  <c r="AL3234" i="9"/>
  <c r="AL3235" i="9"/>
  <c r="AL3236" i="9"/>
  <c r="AL3237" i="9"/>
  <c r="AL3238" i="9"/>
  <c r="AL3239" i="9"/>
  <c r="AL3240" i="9"/>
  <c r="AL3241" i="9"/>
  <c r="AL3242" i="9"/>
  <c r="AL3243" i="9"/>
  <c r="AL3244" i="9"/>
  <c r="AL3245" i="9"/>
  <c r="AL3246" i="9"/>
  <c r="AL3247" i="9"/>
  <c r="AL3248" i="9"/>
  <c r="AL3249" i="9"/>
  <c r="AL3250" i="9"/>
  <c r="AL3251" i="9"/>
  <c r="AL3252" i="9"/>
  <c r="AL3253" i="9"/>
  <c r="AL3254" i="9"/>
  <c r="AL3255" i="9"/>
  <c r="AL3256" i="9"/>
  <c r="AL3257" i="9"/>
  <c r="AL3258" i="9"/>
  <c r="AL3259" i="9"/>
  <c r="AL3260" i="9"/>
  <c r="AL3261" i="9"/>
  <c r="AL3262" i="9"/>
  <c r="AL3263" i="9"/>
  <c r="AL3264" i="9"/>
  <c r="AL3265" i="9"/>
  <c r="AL3266" i="9"/>
  <c r="AL3267" i="9"/>
  <c r="AL3268" i="9"/>
  <c r="AL3269" i="9"/>
  <c r="AL3270" i="9"/>
  <c r="AL3271" i="9"/>
  <c r="AL3272" i="9"/>
  <c r="AL3273" i="9"/>
  <c r="AL3274" i="9"/>
  <c r="AL3275" i="9"/>
  <c r="AL3276" i="9"/>
  <c r="AL3277" i="9"/>
  <c r="AL3278" i="9"/>
  <c r="AL4626" i="9"/>
  <c r="AL4627" i="9"/>
  <c r="AL4628" i="9"/>
  <c r="AL4629" i="9"/>
  <c r="AL4630" i="9"/>
  <c r="AL4631" i="9"/>
  <c r="AL4632" i="9"/>
  <c r="AL4633" i="9"/>
  <c r="AL4634" i="9"/>
  <c r="AL4635" i="9"/>
  <c r="AL4636" i="9"/>
  <c r="AL4637" i="9"/>
  <c r="AL4638" i="9"/>
  <c r="AL3279" i="9"/>
  <c r="AL3280" i="9"/>
  <c r="AL3281" i="9"/>
  <c r="AL3282" i="9"/>
  <c r="AL3283" i="9"/>
  <c r="AL3284" i="9"/>
  <c r="AL3285" i="9"/>
  <c r="AL3286" i="9"/>
  <c r="AL3287" i="9"/>
  <c r="AL3288" i="9"/>
  <c r="AL3289" i="9"/>
  <c r="AL3290" i="9"/>
  <c r="AL3291" i="9"/>
  <c r="AL3292" i="9"/>
  <c r="AL3293" i="9"/>
  <c r="AL3294" i="9"/>
  <c r="AL3295" i="9"/>
  <c r="AL3296" i="9"/>
  <c r="AL3297" i="9"/>
  <c r="AL3298" i="9"/>
  <c r="AL3299" i="9"/>
  <c r="AL3300" i="9"/>
  <c r="AL3301" i="9"/>
  <c r="AL3302" i="9"/>
  <c r="AL3303" i="9"/>
  <c r="AL3304" i="9"/>
  <c r="AL3305" i="9"/>
  <c r="AL3306" i="9"/>
  <c r="AL3307" i="9"/>
  <c r="AL3308" i="9"/>
  <c r="AL3309" i="9"/>
  <c r="AL3310" i="9"/>
  <c r="AL3311" i="9"/>
  <c r="AL3312" i="9"/>
  <c r="AL3313" i="9"/>
  <c r="AL3314" i="9"/>
  <c r="AL3315" i="9"/>
  <c r="AL3316" i="9"/>
  <c r="AL3317" i="9"/>
  <c r="AL3318" i="9"/>
  <c r="AL3319" i="9"/>
  <c r="AL3320" i="9"/>
  <c r="AL3321" i="9"/>
  <c r="AL3322" i="9"/>
  <c r="AL3323" i="9"/>
  <c r="AL3324" i="9"/>
  <c r="AL3325" i="9"/>
  <c r="AL3326" i="9"/>
  <c r="AL3327" i="9"/>
  <c r="AL3328" i="9"/>
  <c r="AL3329" i="9"/>
  <c r="AL3330" i="9"/>
  <c r="AL3331" i="9"/>
  <c r="AL3332" i="9"/>
  <c r="AL3333" i="9"/>
  <c r="AL3334" i="9"/>
  <c r="AL3335" i="9"/>
  <c r="AL3336" i="9"/>
  <c r="AL3337" i="9"/>
  <c r="AL3338" i="9"/>
  <c r="AL3339" i="9"/>
  <c r="AL3340" i="9"/>
  <c r="AL3341" i="9"/>
  <c r="AL3342" i="9"/>
  <c r="AL3343" i="9"/>
  <c r="AL3344" i="9"/>
  <c r="AL3345" i="9"/>
  <c r="AL3346" i="9"/>
  <c r="AL3347" i="9"/>
  <c r="AL3348" i="9"/>
  <c r="AL3349" i="9"/>
  <c r="AL3350" i="9"/>
  <c r="AL3351" i="9"/>
  <c r="AL3352" i="9"/>
  <c r="AL3353" i="9"/>
  <c r="AL3354" i="9"/>
  <c r="AL3355" i="9"/>
  <c r="AL3356" i="9"/>
  <c r="AL3357" i="9"/>
  <c r="AL3358" i="9"/>
  <c r="AL3359" i="9"/>
  <c r="AL3360" i="9"/>
  <c r="AL3361" i="9"/>
  <c r="AL3362" i="9"/>
  <c r="AL3363" i="9"/>
  <c r="AL3364" i="9"/>
  <c r="AL3365" i="9"/>
  <c r="AL3366" i="9"/>
  <c r="AL3367" i="9"/>
  <c r="AL3368" i="9"/>
  <c r="AL3369" i="9"/>
  <c r="AL3370" i="9"/>
  <c r="AL3371" i="9"/>
  <c r="AL3372" i="9"/>
  <c r="AL3373" i="9"/>
  <c r="AL3374" i="9"/>
  <c r="AL3375" i="9"/>
  <c r="AL3376" i="9"/>
  <c r="AL3377" i="9"/>
  <c r="AL3378" i="9"/>
  <c r="AL3379" i="9"/>
  <c r="AL3380" i="9"/>
  <c r="AL3381" i="9"/>
  <c r="AL3382" i="9"/>
  <c r="AL3383" i="9"/>
  <c r="AL3384" i="9"/>
  <c r="AL3385" i="9"/>
  <c r="AL3386" i="9"/>
  <c r="AL3387" i="9"/>
  <c r="AL3388" i="9"/>
  <c r="AL3389" i="9"/>
  <c r="AL3390" i="9"/>
  <c r="AL3391" i="9"/>
  <c r="AL3392" i="9"/>
  <c r="AL3393" i="9"/>
  <c r="AL3394" i="9"/>
  <c r="AL3395" i="9"/>
  <c r="AL3396" i="9"/>
  <c r="AL3397" i="9"/>
  <c r="AL3398" i="9"/>
  <c r="AL3399" i="9"/>
  <c r="AL3400" i="9"/>
  <c r="AL3401" i="9"/>
  <c r="AL3402" i="9"/>
  <c r="AL3403" i="9"/>
  <c r="AL3404" i="9"/>
  <c r="AL3405" i="9"/>
  <c r="AL3406" i="9"/>
  <c r="AL3407" i="9"/>
  <c r="AL3408" i="9"/>
  <c r="AL3409" i="9"/>
  <c r="AL3410" i="9"/>
  <c r="AL3411" i="9"/>
  <c r="AL3412" i="9"/>
  <c r="AL3413" i="9"/>
  <c r="AL3414" i="9"/>
  <c r="AL3415" i="9"/>
  <c r="AL3416" i="9"/>
  <c r="AL3417" i="9"/>
  <c r="AL3418" i="9"/>
  <c r="AL3419" i="9"/>
  <c r="AL3420" i="9"/>
  <c r="AL3421" i="9"/>
  <c r="AL3422" i="9"/>
  <c r="AL3423" i="9"/>
  <c r="AL3424" i="9"/>
  <c r="AL3425" i="9"/>
  <c r="AL3426" i="9"/>
  <c r="AL3427" i="9"/>
  <c r="AL3428" i="9"/>
  <c r="AL3429" i="9"/>
  <c r="AL3430" i="9"/>
  <c r="AL3431" i="9"/>
  <c r="AL3432" i="9"/>
  <c r="AL3433" i="9"/>
  <c r="AL3434" i="9"/>
  <c r="AL3435" i="9"/>
  <c r="AL3436" i="9"/>
  <c r="AL3437" i="9"/>
  <c r="AL3438" i="9"/>
  <c r="AL3439" i="9"/>
  <c r="AL3440" i="9"/>
  <c r="AL3441" i="9"/>
  <c r="AL3442" i="9"/>
  <c r="AL3443" i="9"/>
  <c r="AL3444" i="9"/>
  <c r="AL3445" i="9"/>
  <c r="AL3446" i="9"/>
  <c r="AL3447" i="9"/>
  <c r="AL3448" i="9"/>
  <c r="AL3449" i="9"/>
  <c r="AL3450" i="9"/>
  <c r="AL3451" i="9"/>
  <c r="AL3452" i="9"/>
  <c r="AL3453" i="9"/>
  <c r="AL3454" i="9"/>
  <c r="AL3455" i="9"/>
  <c r="AL3456" i="9"/>
  <c r="AL3457" i="9"/>
  <c r="AL3458" i="9"/>
  <c r="AL3459" i="9"/>
  <c r="AL3460" i="9"/>
  <c r="AL3461" i="9"/>
  <c r="AL3462" i="9"/>
  <c r="AL3463" i="9"/>
  <c r="AL3464" i="9"/>
  <c r="AL3465" i="9"/>
  <c r="AL3466" i="9"/>
  <c r="AL3467" i="9"/>
  <c r="AL3468" i="9"/>
  <c r="AL3469" i="9"/>
  <c r="AL3470" i="9"/>
  <c r="AL3471" i="9"/>
  <c r="AL3472" i="9"/>
  <c r="AL3473" i="9"/>
  <c r="AL3474" i="9"/>
  <c r="AL3475" i="9"/>
  <c r="AL3476" i="9"/>
  <c r="AL3477" i="9"/>
  <c r="AL3478" i="9"/>
  <c r="AL3479" i="9"/>
  <c r="AL3480" i="9"/>
  <c r="AL3481" i="9"/>
  <c r="AL3482" i="9"/>
  <c r="AL3483" i="9"/>
  <c r="AL3484" i="9"/>
  <c r="AL3485" i="9"/>
  <c r="AL3486" i="9"/>
  <c r="AL3487" i="9"/>
  <c r="AL3488" i="9"/>
  <c r="AL3489" i="9"/>
  <c r="AL3490" i="9"/>
  <c r="AL3491" i="9"/>
  <c r="AL3492" i="9"/>
  <c r="AL3493" i="9"/>
  <c r="AL3494" i="9"/>
  <c r="AL3495" i="9"/>
  <c r="AL3496" i="9"/>
  <c r="AL3497" i="9"/>
  <c r="AL3498" i="9"/>
  <c r="AL3499" i="9"/>
  <c r="AL3500" i="9"/>
  <c r="AL3501" i="9"/>
  <c r="AL3502" i="9"/>
  <c r="AL3503" i="9"/>
  <c r="AL3504" i="9"/>
  <c r="AL3505" i="9"/>
  <c r="AL3506" i="9"/>
  <c r="AL3507" i="9"/>
  <c r="AL3508" i="9"/>
  <c r="AL3509" i="9"/>
  <c r="AL3510" i="9"/>
  <c r="AL3511" i="9"/>
  <c r="AL3512" i="9"/>
  <c r="AL3513" i="9"/>
  <c r="AL3514" i="9"/>
  <c r="AL3515" i="9"/>
  <c r="AL3516" i="9"/>
  <c r="AL3517" i="9"/>
  <c r="AL3518" i="9"/>
  <c r="AL3519" i="9"/>
  <c r="AL3520" i="9"/>
  <c r="AL3521" i="9"/>
  <c r="AL3522" i="9"/>
  <c r="AL3523" i="9"/>
  <c r="AL3524" i="9"/>
  <c r="AL3525" i="9"/>
  <c r="AL3526" i="9"/>
  <c r="AL3527" i="9"/>
  <c r="AL3528" i="9"/>
  <c r="AL3529" i="9"/>
  <c r="AL3530" i="9"/>
  <c r="AL3531" i="9"/>
  <c r="AL3532" i="9"/>
  <c r="AL3533" i="9"/>
  <c r="AL3534" i="9"/>
  <c r="AL3535" i="9"/>
  <c r="AL3536" i="9"/>
  <c r="AL3537" i="9"/>
  <c r="AL3538" i="9"/>
  <c r="AL3539" i="9"/>
  <c r="AL3540" i="9"/>
  <c r="AL3541" i="9"/>
  <c r="AL3542" i="9"/>
  <c r="AL3543" i="9"/>
  <c r="AL3544" i="9"/>
  <c r="AL3545" i="9"/>
  <c r="AL3546" i="9"/>
  <c r="AL3547" i="9"/>
  <c r="AL3548" i="9"/>
  <c r="AL3549" i="9"/>
  <c r="AL3550" i="9"/>
  <c r="AL3551" i="9"/>
  <c r="AL3552" i="9"/>
  <c r="AL3553" i="9"/>
  <c r="AL3554" i="9"/>
  <c r="AL3555" i="9"/>
  <c r="AL3556" i="9"/>
  <c r="AL3557" i="9"/>
  <c r="AL3558" i="9"/>
  <c r="AL3559" i="9"/>
  <c r="AL3560" i="9"/>
  <c r="AL3561" i="9"/>
  <c r="AL3562" i="9"/>
  <c r="AL3563" i="9"/>
  <c r="AL3564" i="9"/>
  <c r="AL3565" i="9"/>
  <c r="AL3566" i="9"/>
  <c r="AL3567" i="9"/>
  <c r="AL3568" i="9"/>
  <c r="AL3569" i="9"/>
  <c r="AL3570" i="9"/>
  <c r="AL3571" i="9"/>
  <c r="AL3572" i="9"/>
  <c r="AL3573" i="9"/>
  <c r="AL3574" i="9"/>
  <c r="AL3575" i="9"/>
  <c r="AL3576" i="9"/>
  <c r="AL3577" i="9"/>
  <c r="AL3578" i="9"/>
  <c r="AL3579" i="9"/>
  <c r="AL3580" i="9"/>
  <c r="AL3581" i="9"/>
  <c r="AL3582" i="9"/>
  <c r="AL3583" i="9"/>
  <c r="AL3584" i="9"/>
  <c r="AL3585" i="9"/>
  <c r="AL3586" i="9"/>
  <c r="AL3587" i="9"/>
  <c r="AL3588" i="9"/>
  <c r="AL3589" i="9"/>
  <c r="AL3590" i="9"/>
  <c r="AL3591" i="9"/>
  <c r="AL3592" i="9"/>
  <c r="AL3593" i="9"/>
  <c r="AL3594" i="9"/>
  <c r="AL4150" i="9"/>
  <c r="AL4151" i="9"/>
  <c r="AL4152" i="9"/>
  <c r="AL4153" i="9"/>
  <c r="AL4154" i="9"/>
  <c r="AL4155" i="9"/>
  <c r="AM4156" i="9"/>
  <c r="AM4157" i="9"/>
  <c r="AM3595" i="9"/>
  <c r="AM3596" i="9"/>
  <c r="AM3597" i="9"/>
  <c r="AM3598" i="9"/>
  <c r="AM3599" i="9"/>
  <c r="AM3600" i="9"/>
  <c r="AM3601" i="9"/>
  <c r="AM3602" i="9"/>
  <c r="AM3603" i="9"/>
  <c r="AM3604" i="9"/>
  <c r="AM3605" i="9"/>
  <c r="AM3606" i="9"/>
  <c r="AM3607" i="9"/>
  <c r="AM3608" i="9"/>
  <c r="AM3609" i="9"/>
  <c r="AM3610" i="9"/>
  <c r="AM3611" i="9"/>
  <c r="AM3612" i="9"/>
  <c r="AM3613" i="9"/>
  <c r="AM3614" i="9"/>
  <c r="AM3615" i="9"/>
  <c r="AM3616" i="9"/>
  <c r="AM3617" i="9"/>
  <c r="AM3618" i="9"/>
  <c r="AM3619" i="9"/>
  <c r="AM3620" i="9"/>
  <c r="AM3621" i="9"/>
  <c r="AM3622" i="9"/>
  <c r="AM3623" i="9"/>
  <c r="AM3624" i="9"/>
  <c r="AM3625" i="9"/>
  <c r="AM3626" i="9"/>
  <c r="AM3627" i="9"/>
  <c r="AM3628" i="9"/>
  <c r="AM3629" i="9"/>
  <c r="AM3630" i="9"/>
  <c r="AM3631" i="9"/>
  <c r="AM3632" i="9"/>
  <c r="AM3633" i="9"/>
  <c r="AM3634" i="9"/>
  <c r="AM3635" i="9"/>
  <c r="AM3636" i="9"/>
  <c r="AM3637" i="9"/>
  <c r="AM3638" i="9"/>
  <c r="AM3639" i="9"/>
  <c r="AM3640" i="9"/>
  <c r="AM3641" i="9"/>
  <c r="AM3642" i="9"/>
  <c r="AM3643" i="9"/>
  <c r="AM3644" i="9"/>
  <c r="AM3645" i="9"/>
  <c r="AM3646" i="9"/>
  <c r="AM3647" i="9"/>
  <c r="AM3648" i="9"/>
  <c r="AM3649" i="9"/>
  <c r="AM3650" i="9"/>
  <c r="AM3651" i="9"/>
  <c r="AM3652" i="9"/>
  <c r="AM3653" i="9"/>
  <c r="AM3654" i="9"/>
  <c r="AM3655" i="9"/>
  <c r="AM3656" i="9"/>
  <c r="AM3657" i="9"/>
  <c r="AM3658" i="9"/>
  <c r="AM3659" i="9"/>
  <c r="AM3660" i="9"/>
  <c r="AM3661" i="9"/>
  <c r="AM3662" i="9"/>
  <c r="AM3663" i="9"/>
  <c r="AM3664" i="9"/>
  <c r="AM3665" i="9"/>
  <c r="AM3666" i="9"/>
  <c r="AM3667" i="9"/>
  <c r="AM3668" i="9"/>
  <c r="AM3669" i="9"/>
  <c r="AM3670" i="9"/>
  <c r="AM3671" i="9"/>
  <c r="AM3672" i="9"/>
  <c r="AM3673" i="9"/>
  <c r="AM3674" i="9"/>
  <c r="AM3675" i="9"/>
  <c r="AM3676" i="9"/>
  <c r="AM3677" i="9"/>
  <c r="AM3678" i="9"/>
  <c r="AM3679" i="9"/>
  <c r="AM3680" i="9"/>
  <c r="AM3681" i="9"/>
  <c r="AM3682" i="9"/>
  <c r="AM3683" i="9"/>
  <c r="AM3684" i="9"/>
  <c r="AM3685" i="9"/>
  <c r="AM3686" i="9"/>
  <c r="AM3687" i="9"/>
  <c r="AM3688" i="9"/>
  <c r="AM3689" i="9"/>
  <c r="AM3690" i="9"/>
  <c r="AM3691" i="9"/>
  <c r="AM3692" i="9"/>
  <c r="AM3693" i="9"/>
  <c r="AM4158" i="9"/>
  <c r="AM4159" i="9"/>
  <c r="AM4160" i="9"/>
  <c r="AM4161" i="9"/>
  <c r="AM4162" i="9"/>
  <c r="AM4163" i="9"/>
  <c r="AM4164" i="9"/>
  <c r="AM4165" i="9"/>
  <c r="AM4166" i="9"/>
  <c r="AM4167" i="9"/>
  <c r="AM4168" i="9"/>
  <c r="AM4169" i="9"/>
  <c r="AM4170" i="9"/>
  <c r="AM4171" i="9"/>
  <c r="AM4172" i="9"/>
  <c r="AM4173" i="9"/>
  <c r="AM4174" i="9"/>
  <c r="AM4175" i="9"/>
  <c r="AM4176" i="9"/>
  <c r="AM4177" i="9"/>
  <c r="AM4178" i="9"/>
  <c r="AM4179" i="9"/>
  <c r="AM4180" i="9"/>
  <c r="AM4181" i="9"/>
  <c r="AM4182" i="9"/>
  <c r="AM3694" i="9"/>
  <c r="AM3695" i="9"/>
  <c r="AM4183" i="9"/>
  <c r="AM4681" i="9"/>
  <c r="AM4682" i="9"/>
  <c r="AM4683" i="9"/>
  <c r="AM4684" i="9"/>
  <c r="AM4685" i="9"/>
  <c r="AM4686" i="9"/>
  <c r="AM4662" i="9"/>
  <c r="AM4639" i="9"/>
  <c r="AM4663" i="9"/>
  <c r="AM4664" i="9"/>
  <c r="AM4665" i="9"/>
  <c r="AM4666" i="9"/>
  <c r="AM4667" i="9"/>
  <c r="AM4668" i="9"/>
  <c r="AM4669" i="9"/>
  <c r="AM4670" i="9"/>
  <c r="AM4671" i="9"/>
  <c r="AM4672" i="9"/>
  <c r="AM4673" i="9"/>
  <c r="AM4674" i="9"/>
  <c r="AM4675" i="9"/>
  <c r="AM4184" i="9"/>
  <c r="AM4185" i="9"/>
  <c r="AM4687" i="9"/>
  <c r="AM4688" i="9"/>
  <c r="AM4689" i="9"/>
  <c r="AM4690" i="9"/>
  <c r="AM4" i="9"/>
  <c r="AM5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4186" i="9"/>
  <c r="AM4187" i="9"/>
  <c r="AM4188" i="9"/>
  <c r="AM4189" i="9"/>
  <c r="AM3696" i="9"/>
  <c r="AM3697" i="9"/>
  <c r="AM3698" i="9"/>
  <c r="AM4190" i="9"/>
  <c r="AM4691" i="9"/>
  <c r="AM4692" i="9"/>
  <c r="AM4693" i="9"/>
  <c r="AM4694" i="9"/>
  <c r="AM4695" i="9"/>
  <c r="AM4696" i="9"/>
  <c r="AM4697" i="9"/>
  <c r="AM4698" i="9"/>
  <c r="AM4191" i="9"/>
  <c r="AM4192" i="9"/>
  <c r="AM4193" i="9"/>
  <c r="AM4194" i="9"/>
  <c r="AM4195" i="9"/>
  <c r="AM4196" i="9"/>
  <c r="AM4197" i="9"/>
  <c r="AM4198" i="9"/>
  <c r="AM4199" i="9"/>
  <c r="AM4200" i="9"/>
  <c r="AM4201" i="9"/>
  <c r="AM4202" i="9"/>
  <c r="AM4203" i="9"/>
  <c r="AM4204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4205" i="9"/>
  <c r="AM4206" i="9"/>
  <c r="AM4207" i="9"/>
  <c r="AM4208" i="9"/>
  <c r="AM4209" i="9"/>
  <c r="AM4210" i="9"/>
  <c r="AM4211" i="9"/>
  <c r="AM4212" i="9"/>
  <c r="AM4213" i="9"/>
  <c r="AM4214" i="9"/>
  <c r="AM4215" i="9"/>
  <c r="AM4216" i="9"/>
  <c r="AM4217" i="9"/>
  <c r="AM4218" i="9"/>
  <c r="AM4219" i="9"/>
  <c r="AM4220" i="9"/>
  <c r="AM4221" i="9"/>
  <c r="AM3699" i="9"/>
  <c r="AM3700" i="9"/>
  <c r="AM3701" i="9"/>
  <c r="AM3702" i="9"/>
  <c r="AM3703" i="9"/>
  <c r="AM3704" i="9"/>
  <c r="AM3705" i="9"/>
  <c r="AM3706" i="9"/>
  <c r="AM3707" i="9"/>
  <c r="AM3708" i="9"/>
  <c r="AM3709" i="9"/>
  <c r="AM3710" i="9"/>
  <c r="AM3711" i="9"/>
  <c r="AM3712" i="9"/>
  <c r="AM3713" i="9"/>
  <c r="AM3714" i="9"/>
  <c r="AM3715" i="9"/>
  <c r="AM3716" i="9"/>
  <c r="AM3717" i="9"/>
  <c r="AM3718" i="9"/>
  <c r="AM3719" i="9"/>
  <c r="AM3720" i="9"/>
  <c r="AM3721" i="9"/>
  <c r="AM3722" i="9"/>
  <c r="AM3723" i="9"/>
  <c r="AM3724" i="9"/>
  <c r="AM3725" i="9"/>
  <c r="AM3726" i="9"/>
  <c r="AM3727" i="9"/>
  <c r="AM3728" i="9"/>
  <c r="AM3729" i="9"/>
  <c r="AM3730" i="9"/>
  <c r="AM3731" i="9"/>
  <c r="AM3732" i="9"/>
  <c r="AM3733" i="9"/>
  <c r="AM3734" i="9"/>
  <c r="AM3735" i="9"/>
  <c r="AM3736" i="9"/>
  <c r="AM3737" i="9"/>
  <c r="AM3738" i="9"/>
  <c r="AM3739" i="9"/>
  <c r="AM3740" i="9"/>
  <c r="AM3741" i="9"/>
  <c r="AM3742" i="9"/>
  <c r="AM3743" i="9"/>
  <c r="AM3744" i="9"/>
  <c r="AM3745" i="9"/>
  <c r="AM3746" i="9"/>
  <c r="AM3747" i="9"/>
  <c r="AM3748" i="9"/>
  <c r="AM3749" i="9"/>
  <c r="AM3750" i="9"/>
  <c r="AM3751" i="9"/>
  <c r="AM3752" i="9"/>
  <c r="AM3753" i="9"/>
  <c r="AM3754" i="9"/>
  <c r="AM3755" i="9"/>
  <c r="AM3756" i="9"/>
  <c r="AM3757" i="9"/>
  <c r="AM3758" i="9"/>
  <c r="AM3759" i="9"/>
  <c r="AM3760" i="9"/>
  <c r="AM3761" i="9"/>
  <c r="AM3762" i="9"/>
  <c r="AM3763" i="9"/>
  <c r="AM3764" i="9"/>
  <c r="AM3765" i="9"/>
  <c r="AM3766" i="9"/>
  <c r="AM3767" i="9"/>
  <c r="AM3768" i="9"/>
  <c r="AM3769" i="9"/>
  <c r="AM3770" i="9"/>
  <c r="AM3771" i="9"/>
  <c r="AM3772" i="9"/>
  <c r="AM3773" i="9"/>
  <c r="AM3774" i="9"/>
  <c r="AM3775" i="9"/>
  <c r="AM3776" i="9"/>
  <c r="AM3777" i="9"/>
  <c r="AM3778" i="9"/>
  <c r="AM3779" i="9"/>
  <c r="AM3780" i="9"/>
  <c r="AM3781" i="9"/>
  <c r="AM3782" i="9"/>
  <c r="AM3783" i="9"/>
  <c r="AM3784" i="9"/>
  <c r="AM4222" i="9"/>
  <c r="AM4699" i="9"/>
  <c r="AM4700" i="9"/>
  <c r="AM4223" i="9"/>
  <c r="AM4224" i="9"/>
  <c r="AM4225" i="9"/>
  <c r="AM4226" i="9"/>
  <c r="AM4227" i="9"/>
  <c r="AM4228" i="9"/>
  <c r="AM4229" i="9"/>
  <c r="AM4230" i="9"/>
  <c r="AM3785" i="9"/>
  <c r="AM3786" i="9"/>
  <c r="AM3787" i="9"/>
  <c r="AM3788" i="9"/>
  <c r="AM3789" i="9"/>
  <c r="AM3790" i="9"/>
  <c r="AM3791" i="9"/>
  <c r="AM3792" i="9"/>
  <c r="AM3793" i="9"/>
  <c r="AM3794" i="9"/>
  <c r="AM3795" i="9"/>
  <c r="AM3796" i="9"/>
  <c r="AM3797" i="9"/>
  <c r="AM3798" i="9"/>
  <c r="AM4701" i="9"/>
  <c r="AM4702" i="9"/>
  <c r="AM4703" i="9"/>
  <c r="AM4704" i="9"/>
  <c r="AM4705" i="9"/>
  <c r="AM4706" i="9"/>
  <c r="AM4707" i="9"/>
  <c r="AM4708" i="9"/>
  <c r="AM4709" i="9"/>
  <c r="AM4710" i="9"/>
  <c r="AM4711" i="9"/>
  <c r="AM4712" i="9"/>
  <c r="AM4713" i="9"/>
  <c r="AM4714" i="9"/>
  <c r="AM4715" i="9"/>
  <c r="AM4716" i="9"/>
  <c r="AM4717" i="9"/>
  <c r="AM4718" i="9"/>
  <c r="AM4719" i="9"/>
  <c r="AM4720" i="9"/>
  <c r="AM4721" i="9"/>
  <c r="AM4722" i="9"/>
  <c r="AM4723" i="9"/>
  <c r="AM4724" i="9"/>
  <c r="AM4725" i="9"/>
  <c r="AM4726" i="9"/>
  <c r="AM4727" i="9"/>
  <c r="AM4728" i="9"/>
  <c r="AM4729" i="9"/>
  <c r="AM4730" i="9"/>
  <c r="AM4231" i="9"/>
  <c r="AM4232" i="9"/>
  <c r="AM4233" i="9"/>
  <c r="AM4234" i="9"/>
  <c r="AM4235" i="9"/>
  <c r="AM4236" i="9"/>
  <c r="AM4237" i="9"/>
  <c r="AM4238" i="9"/>
  <c r="AM4239" i="9"/>
  <c r="AM4240" i="9"/>
  <c r="AM4241" i="9"/>
  <c r="AM4242" i="9"/>
  <c r="AM4243" i="9"/>
  <c r="AM4244" i="9"/>
  <c r="AM4245" i="9"/>
  <c r="AM4246" i="9"/>
  <c r="AM4247" i="9"/>
  <c r="AM4248" i="9"/>
  <c r="AM4249" i="9"/>
  <c r="AM4250" i="9"/>
  <c r="AM4251" i="9"/>
  <c r="AM4252" i="9"/>
  <c r="AM4253" i="9"/>
  <c r="AM4254" i="9"/>
  <c r="AM4255" i="9"/>
  <c r="AM4256" i="9"/>
  <c r="AM4257" i="9"/>
  <c r="AM4258" i="9"/>
  <c r="AM4259" i="9"/>
  <c r="AM4260" i="9"/>
  <c r="AM4261" i="9"/>
  <c r="AM4262" i="9"/>
  <c r="AM4263" i="9"/>
  <c r="AM4264" i="9"/>
  <c r="AM4265" i="9"/>
  <c r="AM4266" i="9"/>
  <c r="AM4267" i="9"/>
  <c r="AM4268" i="9"/>
  <c r="AM4269" i="9"/>
  <c r="AM4270" i="9"/>
  <c r="AM4271" i="9"/>
  <c r="AM4272" i="9"/>
  <c r="AM4273" i="9"/>
  <c r="AM4274" i="9"/>
  <c r="AM4275" i="9"/>
  <c r="AM4276" i="9"/>
  <c r="AM4277" i="9"/>
  <c r="AM4278" i="9"/>
  <c r="AM4279" i="9"/>
  <c r="AM4280" i="9"/>
  <c r="AM4281" i="9"/>
  <c r="AM4282" i="9"/>
  <c r="AM4283" i="9"/>
  <c r="AM4284" i="9"/>
  <c r="AM4285" i="9"/>
  <c r="AM4286" i="9"/>
  <c r="AM4287" i="9"/>
  <c r="AM4288" i="9"/>
  <c r="AM4289" i="9"/>
  <c r="AM4290" i="9"/>
  <c r="AM4291" i="9"/>
  <c r="AM4292" i="9"/>
  <c r="AM4293" i="9"/>
  <c r="AM4294" i="9"/>
  <c r="AM4295" i="9"/>
  <c r="AM4296" i="9"/>
  <c r="AM4297" i="9"/>
  <c r="AM4298" i="9"/>
  <c r="AM4299" i="9"/>
  <c r="AM4300" i="9"/>
  <c r="AM4301" i="9"/>
  <c r="AM4302" i="9"/>
  <c r="AM4303" i="9"/>
  <c r="AM4304" i="9"/>
  <c r="AM4305" i="9"/>
  <c r="AM4306" i="9"/>
  <c r="AM4307" i="9"/>
  <c r="AM4308" i="9"/>
  <c r="AM4309" i="9"/>
  <c r="AM4310" i="9"/>
  <c r="AM4311" i="9"/>
  <c r="AM4312" i="9"/>
  <c r="AM4313" i="9"/>
  <c r="AM4314" i="9"/>
  <c r="AM4315" i="9"/>
  <c r="AM4316" i="9"/>
  <c r="AM4317" i="9"/>
  <c r="AM4318" i="9"/>
  <c r="AM4319" i="9"/>
  <c r="AM4320" i="9"/>
  <c r="AM4321" i="9"/>
  <c r="AM4322" i="9"/>
  <c r="AM4323" i="9"/>
  <c r="AM4324" i="9"/>
  <c r="AM4325" i="9"/>
  <c r="AM4326" i="9"/>
  <c r="AM4327" i="9"/>
  <c r="AM4328" i="9"/>
  <c r="AM4329" i="9"/>
  <c r="AM4330" i="9"/>
  <c r="AM4331" i="9"/>
  <c r="AM4332" i="9"/>
  <c r="AM4333" i="9"/>
  <c r="AM4334" i="9"/>
  <c r="AM4335" i="9"/>
  <c r="AM4336" i="9"/>
  <c r="AM4337" i="9"/>
  <c r="AM4338" i="9"/>
  <c r="AM4339" i="9"/>
  <c r="AM4340" i="9"/>
  <c r="AM4341" i="9"/>
  <c r="AM4342" i="9"/>
  <c r="AM4343" i="9"/>
  <c r="AM4344" i="9"/>
  <c r="AM4345" i="9"/>
  <c r="AM4346" i="9"/>
  <c r="AM4347" i="9"/>
  <c r="AM4348" i="9"/>
  <c r="AM4349" i="9"/>
  <c r="AM4350" i="9"/>
  <c r="AM4351" i="9"/>
  <c r="AM4352" i="9"/>
  <c r="AM4353" i="9"/>
  <c r="AM4354" i="9"/>
  <c r="AM4355" i="9"/>
  <c r="AM4356" i="9"/>
  <c r="AM4357" i="9"/>
  <c r="AM4358" i="9"/>
  <c r="AM4359" i="9"/>
  <c r="AM4360" i="9"/>
  <c r="AM4361" i="9"/>
  <c r="AM4362" i="9"/>
  <c r="AM4363" i="9"/>
  <c r="AM4364" i="9"/>
  <c r="AM4365" i="9"/>
  <c r="AM4366" i="9"/>
  <c r="AM4367" i="9"/>
  <c r="AM4368" i="9"/>
  <c r="AM4369" i="9"/>
  <c r="AM4370" i="9"/>
  <c r="AM4371" i="9"/>
  <c r="AM4372" i="9"/>
  <c r="AM4373" i="9"/>
  <c r="AM4374" i="9"/>
  <c r="AM4375" i="9"/>
  <c r="AM4376" i="9"/>
  <c r="AM4377" i="9"/>
  <c r="AM4378" i="9"/>
  <c r="AM4379" i="9"/>
  <c r="AM4380" i="9"/>
  <c r="AM4381" i="9"/>
  <c r="AM4382" i="9"/>
  <c r="AM4383" i="9"/>
  <c r="AM4384" i="9"/>
  <c r="AM4385" i="9"/>
  <c r="AM4386" i="9"/>
  <c r="AM4387" i="9"/>
  <c r="AM4388" i="9"/>
  <c r="AM4389" i="9"/>
  <c r="AM4390" i="9"/>
  <c r="AM4676" i="9"/>
  <c r="AM4677" i="9"/>
  <c r="AM4678" i="9"/>
  <c r="AM4391" i="9"/>
  <c r="AM4392" i="9"/>
  <c r="AM4393" i="9"/>
  <c r="AM4394" i="9"/>
  <c r="AM4395" i="9"/>
  <c r="AM4396" i="9"/>
  <c r="AM4397" i="9"/>
  <c r="AM4398" i="9"/>
  <c r="AM4399" i="9"/>
  <c r="AM4400" i="9"/>
  <c r="AM4401" i="9"/>
  <c r="AM4402" i="9"/>
  <c r="AM4403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565" i="9"/>
  <c r="AM566" i="9"/>
  <c r="AM567" i="9"/>
  <c r="AM568" i="9"/>
  <c r="AM569" i="9"/>
  <c r="AM570" i="9"/>
  <c r="AM571" i="9"/>
  <c r="AM572" i="9"/>
  <c r="AM573" i="9"/>
  <c r="AM574" i="9"/>
  <c r="AM575" i="9"/>
  <c r="AM576" i="9"/>
  <c r="AM577" i="9"/>
  <c r="AM578" i="9"/>
  <c r="AM579" i="9"/>
  <c r="AM580" i="9"/>
  <c r="AM581" i="9"/>
  <c r="AM582" i="9"/>
  <c r="AM583" i="9"/>
  <c r="AM584" i="9"/>
  <c r="AM585" i="9"/>
  <c r="AM586" i="9"/>
  <c r="AM587" i="9"/>
  <c r="AM588" i="9"/>
  <c r="AM589" i="9"/>
  <c r="AM590" i="9"/>
  <c r="AM591" i="9"/>
  <c r="AM592" i="9"/>
  <c r="AM593" i="9"/>
  <c r="AM594" i="9"/>
  <c r="AM595" i="9"/>
  <c r="AM596" i="9"/>
  <c r="AM597" i="9"/>
  <c r="AM598" i="9"/>
  <c r="AM599" i="9"/>
  <c r="AM600" i="9"/>
  <c r="AM601" i="9"/>
  <c r="AM602" i="9"/>
  <c r="AM603" i="9"/>
  <c r="AM604" i="9"/>
  <c r="AM605" i="9"/>
  <c r="AM606" i="9"/>
  <c r="AM607" i="9"/>
  <c r="AM608" i="9"/>
  <c r="AM609" i="9"/>
  <c r="AM610" i="9"/>
  <c r="AM611" i="9"/>
  <c r="AM612" i="9"/>
  <c r="AM613" i="9"/>
  <c r="AM614" i="9"/>
  <c r="AM615" i="9"/>
  <c r="AM616" i="9"/>
  <c r="AM617" i="9"/>
  <c r="AM618" i="9"/>
  <c r="AM619" i="9"/>
  <c r="AM620" i="9"/>
  <c r="AM621" i="9"/>
  <c r="AM622" i="9"/>
  <c r="AM623" i="9"/>
  <c r="AM624" i="9"/>
  <c r="AM625" i="9"/>
  <c r="AM626" i="9"/>
  <c r="AM627" i="9"/>
  <c r="AM628" i="9"/>
  <c r="AM629" i="9"/>
  <c r="AM630" i="9"/>
  <c r="AM631" i="9"/>
  <c r="AM632" i="9"/>
  <c r="AM633" i="9"/>
  <c r="AM634" i="9"/>
  <c r="AM635" i="9"/>
  <c r="AM636" i="9"/>
  <c r="AM637" i="9"/>
  <c r="AM638" i="9"/>
  <c r="AM639" i="9"/>
  <c r="AM640" i="9"/>
  <c r="AM641" i="9"/>
  <c r="AM642" i="9"/>
  <c r="AM643" i="9"/>
  <c r="AM644" i="9"/>
  <c r="AM645" i="9"/>
  <c r="AM646" i="9"/>
  <c r="AM647" i="9"/>
  <c r="AM648" i="9"/>
  <c r="AM649" i="9"/>
  <c r="AM650" i="9"/>
  <c r="AM651" i="9"/>
  <c r="AM652" i="9"/>
  <c r="AM653" i="9"/>
  <c r="AM654" i="9"/>
  <c r="AM655" i="9"/>
  <c r="AM656" i="9"/>
  <c r="AM657" i="9"/>
  <c r="AM658" i="9"/>
  <c r="AM659" i="9"/>
  <c r="AM660" i="9"/>
  <c r="AM661" i="9"/>
  <c r="AM662" i="9"/>
  <c r="AM663" i="9"/>
  <c r="AM664" i="9"/>
  <c r="AM665" i="9"/>
  <c r="AM666" i="9"/>
  <c r="AM667" i="9"/>
  <c r="AM668" i="9"/>
  <c r="AM669" i="9"/>
  <c r="AM670" i="9"/>
  <c r="AM671" i="9"/>
  <c r="AM672" i="9"/>
  <c r="AM673" i="9"/>
  <c r="AM674" i="9"/>
  <c r="AM675" i="9"/>
  <c r="AM676" i="9"/>
  <c r="AM677" i="9"/>
  <c r="AM678" i="9"/>
  <c r="AM679" i="9"/>
  <c r="AM680" i="9"/>
  <c r="AM681" i="9"/>
  <c r="AM682" i="9"/>
  <c r="AM683" i="9"/>
  <c r="AM684" i="9"/>
  <c r="AM685" i="9"/>
  <c r="AM686" i="9"/>
  <c r="AM687" i="9"/>
  <c r="AM688" i="9"/>
  <c r="AM689" i="9"/>
  <c r="AM690" i="9"/>
  <c r="AM691" i="9"/>
  <c r="AM692" i="9"/>
  <c r="AM693" i="9"/>
  <c r="AM694" i="9"/>
  <c r="AM695" i="9"/>
  <c r="AM696" i="9"/>
  <c r="AM697" i="9"/>
  <c r="AM698" i="9"/>
  <c r="AM699" i="9"/>
  <c r="AM700" i="9"/>
  <c r="AM701" i="9"/>
  <c r="AM702" i="9"/>
  <c r="AM703" i="9"/>
  <c r="AM704" i="9"/>
  <c r="AM705" i="9"/>
  <c r="AM706" i="9"/>
  <c r="AM707" i="9"/>
  <c r="AM708" i="9"/>
  <c r="AM709" i="9"/>
  <c r="AM710" i="9"/>
  <c r="AM711" i="9"/>
  <c r="AM712" i="9"/>
  <c r="AM713" i="9"/>
  <c r="AM714" i="9"/>
  <c r="AM715" i="9"/>
  <c r="AM716" i="9"/>
  <c r="AM717" i="9"/>
  <c r="AM718" i="9"/>
  <c r="AM719" i="9"/>
  <c r="AM720" i="9"/>
  <c r="AM721" i="9"/>
  <c r="AM722" i="9"/>
  <c r="AM723" i="9"/>
  <c r="AM724" i="9"/>
  <c r="AM725" i="9"/>
  <c r="AM726" i="9"/>
  <c r="AM727" i="9"/>
  <c r="AM728" i="9"/>
  <c r="AM729" i="9"/>
  <c r="AM730" i="9"/>
  <c r="AM731" i="9"/>
  <c r="AM732" i="9"/>
  <c r="AM733" i="9"/>
  <c r="AM734" i="9"/>
  <c r="AM735" i="9"/>
  <c r="AM736" i="9"/>
  <c r="AM737" i="9"/>
  <c r="AM738" i="9"/>
  <c r="AM739" i="9"/>
  <c r="AM740" i="9"/>
  <c r="AM741" i="9"/>
  <c r="AM742" i="9"/>
  <c r="AM743" i="9"/>
  <c r="AM744" i="9"/>
  <c r="AM745" i="9"/>
  <c r="AM746" i="9"/>
  <c r="AM747" i="9"/>
  <c r="AM748" i="9"/>
  <c r="AM749" i="9"/>
  <c r="AM750" i="9"/>
  <c r="AM751" i="9"/>
  <c r="AM752" i="9"/>
  <c r="AM753" i="9"/>
  <c r="AM754" i="9"/>
  <c r="AM755" i="9"/>
  <c r="AM756" i="9"/>
  <c r="AM757" i="9"/>
  <c r="AM758" i="9"/>
  <c r="AM759" i="9"/>
  <c r="AM760" i="9"/>
  <c r="AM761" i="9"/>
  <c r="AM762" i="9"/>
  <c r="AM763" i="9"/>
  <c r="AM764" i="9"/>
  <c r="AM765" i="9"/>
  <c r="AM766" i="9"/>
  <c r="AM767" i="9"/>
  <c r="AM768" i="9"/>
  <c r="AM769" i="9"/>
  <c r="AM770" i="9"/>
  <c r="AM771" i="9"/>
  <c r="AM772" i="9"/>
  <c r="AM773" i="9"/>
  <c r="AM774" i="9"/>
  <c r="AM775" i="9"/>
  <c r="AM776" i="9"/>
  <c r="AM777" i="9"/>
  <c r="AM778" i="9"/>
  <c r="AM779" i="9"/>
  <c r="AM780" i="9"/>
  <c r="AM781" i="9"/>
  <c r="AM782" i="9"/>
  <c r="AM783" i="9"/>
  <c r="AM784" i="9"/>
  <c r="AM785" i="9"/>
  <c r="AM786" i="9"/>
  <c r="AM787" i="9"/>
  <c r="AM788" i="9"/>
  <c r="AM789" i="9"/>
  <c r="AM790" i="9"/>
  <c r="AM791" i="9"/>
  <c r="AM792" i="9"/>
  <c r="AM793" i="9"/>
  <c r="AM794" i="9"/>
  <c r="AM795" i="9"/>
  <c r="AM796" i="9"/>
  <c r="AM797" i="9"/>
  <c r="AM798" i="9"/>
  <c r="AM799" i="9"/>
  <c r="AM800" i="9"/>
  <c r="AM801" i="9"/>
  <c r="AM802" i="9"/>
  <c r="AM803" i="9"/>
  <c r="AM804" i="9"/>
  <c r="AM805" i="9"/>
  <c r="AM806" i="9"/>
  <c r="AM807" i="9"/>
  <c r="AM808" i="9"/>
  <c r="AM809" i="9"/>
  <c r="AM810" i="9"/>
  <c r="AM811" i="9"/>
  <c r="AM812" i="9"/>
  <c r="AM813" i="9"/>
  <c r="AM814" i="9"/>
  <c r="AM815" i="9"/>
  <c r="AM816" i="9"/>
  <c r="AM817" i="9"/>
  <c r="AM818" i="9"/>
  <c r="AM819" i="9"/>
  <c r="AM820" i="9"/>
  <c r="AM821" i="9"/>
  <c r="AM822" i="9"/>
  <c r="AM823" i="9"/>
  <c r="AM824" i="9"/>
  <c r="AM825" i="9"/>
  <c r="AM826" i="9"/>
  <c r="AM827" i="9"/>
  <c r="AM828" i="9"/>
  <c r="AM829" i="9"/>
  <c r="AM830" i="9"/>
  <c r="AM831" i="9"/>
  <c r="AM832" i="9"/>
  <c r="AM833" i="9"/>
  <c r="AM834" i="9"/>
  <c r="AM835" i="9"/>
  <c r="AM836" i="9"/>
  <c r="AM837" i="9"/>
  <c r="AM838" i="9"/>
  <c r="AM839" i="9"/>
  <c r="AM840" i="9"/>
  <c r="AM841" i="9"/>
  <c r="AM842" i="9"/>
  <c r="AM843" i="9"/>
  <c r="AM844" i="9"/>
  <c r="AM845" i="9"/>
  <c r="AM846" i="9"/>
  <c r="AM847" i="9"/>
  <c r="AM848" i="9"/>
  <c r="AM849" i="9"/>
  <c r="AM850" i="9"/>
  <c r="AM851" i="9"/>
  <c r="AM852" i="9"/>
  <c r="AM853" i="9"/>
  <c r="AM854" i="9"/>
  <c r="AM855" i="9"/>
  <c r="AM856" i="9"/>
  <c r="AM857" i="9"/>
  <c r="AM858" i="9"/>
  <c r="AM859" i="9"/>
  <c r="AM860" i="9"/>
  <c r="AM861" i="9"/>
  <c r="AM862" i="9"/>
  <c r="AM863" i="9"/>
  <c r="AM864" i="9"/>
  <c r="AM865" i="9"/>
  <c r="AM866" i="9"/>
  <c r="AM867" i="9"/>
  <c r="AM868" i="9"/>
  <c r="AM869" i="9"/>
  <c r="AM870" i="9"/>
  <c r="AM871" i="9"/>
  <c r="AM872" i="9"/>
  <c r="AM873" i="9"/>
  <c r="AM874" i="9"/>
  <c r="AM875" i="9"/>
  <c r="AM876" i="9"/>
  <c r="AM877" i="9"/>
  <c r="AM878" i="9"/>
  <c r="AM879" i="9"/>
  <c r="AM880" i="9"/>
  <c r="AM881" i="9"/>
  <c r="AM882" i="9"/>
  <c r="AM883" i="9"/>
  <c r="AM884" i="9"/>
  <c r="AM885" i="9"/>
  <c r="AM886" i="9"/>
  <c r="AM887" i="9"/>
  <c r="AM888" i="9"/>
  <c r="AM889" i="9"/>
  <c r="AM890" i="9"/>
  <c r="AM891" i="9"/>
  <c r="AM892" i="9"/>
  <c r="AM893" i="9"/>
  <c r="AM894" i="9"/>
  <c r="AM895" i="9"/>
  <c r="AM896" i="9"/>
  <c r="AM897" i="9"/>
  <c r="AM898" i="9"/>
  <c r="AM899" i="9"/>
  <c r="AM900" i="9"/>
  <c r="AM901" i="9"/>
  <c r="AM902" i="9"/>
  <c r="AM903" i="9"/>
  <c r="AM904" i="9"/>
  <c r="AM905" i="9"/>
  <c r="AM906" i="9"/>
  <c r="AM907" i="9"/>
  <c r="AM908" i="9"/>
  <c r="AM909" i="9"/>
  <c r="AM910" i="9"/>
  <c r="AM911" i="9"/>
  <c r="AM912" i="9"/>
  <c r="AM913" i="9"/>
  <c r="AM914" i="9"/>
  <c r="AM915" i="9"/>
  <c r="AM916" i="9"/>
  <c r="AM917" i="9"/>
  <c r="AM918" i="9"/>
  <c r="AM919" i="9"/>
  <c r="AM920" i="9"/>
  <c r="AM921" i="9"/>
  <c r="AM922" i="9"/>
  <c r="AM923" i="9"/>
  <c r="AM924" i="9"/>
  <c r="AM925" i="9"/>
  <c r="AM926" i="9"/>
  <c r="AM927" i="9"/>
  <c r="AM928" i="9"/>
  <c r="AM929" i="9"/>
  <c r="AM930" i="9"/>
  <c r="AM931" i="9"/>
  <c r="AM932" i="9"/>
  <c r="AM933" i="9"/>
  <c r="AM934" i="9"/>
  <c r="AM935" i="9"/>
  <c r="AM936" i="9"/>
  <c r="AM937" i="9"/>
  <c r="AM938" i="9"/>
  <c r="AM939" i="9"/>
  <c r="AM940" i="9"/>
  <c r="AM941" i="9"/>
  <c r="AM942" i="9"/>
  <c r="AM943" i="9"/>
  <c r="AM944" i="9"/>
  <c r="AM945" i="9"/>
  <c r="AM946" i="9"/>
  <c r="AM947" i="9"/>
  <c r="AM948" i="9"/>
  <c r="AM949" i="9"/>
  <c r="AM950" i="9"/>
  <c r="AM951" i="9"/>
  <c r="AM952" i="9"/>
  <c r="AM953" i="9"/>
  <c r="AM954" i="9"/>
  <c r="AM955" i="9"/>
  <c r="AM956" i="9"/>
  <c r="AM957" i="9"/>
  <c r="AM958" i="9"/>
  <c r="AM959" i="9"/>
  <c r="AM960" i="9"/>
  <c r="AM961" i="9"/>
  <c r="AM962" i="9"/>
  <c r="AM963" i="9"/>
  <c r="AM964" i="9"/>
  <c r="AM965" i="9"/>
  <c r="AM966" i="9"/>
  <c r="AM967" i="9"/>
  <c r="AM968" i="9"/>
  <c r="AM969" i="9"/>
  <c r="AM970" i="9"/>
  <c r="AM971" i="9"/>
  <c r="AM972" i="9"/>
  <c r="AM973" i="9"/>
  <c r="AM974" i="9"/>
  <c r="AM975" i="9"/>
  <c r="AM976" i="9"/>
  <c r="AM977" i="9"/>
  <c r="AM978" i="9"/>
  <c r="AM979" i="9"/>
  <c r="AM980" i="9"/>
  <c r="AM981" i="9"/>
  <c r="AM982" i="9"/>
  <c r="AM983" i="9"/>
  <c r="AM984" i="9"/>
  <c r="AM985" i="9"/>
  <c r="AM986" i="9"/>
  <c r="AM987" i="9"/>
  <c r="AM988" i="9"/>
  <c r="AM989" i="9"/>
  <c r="AM990" i="9"/>
  <c r="AM991" i="9"/>
  <c r="AM992" i="9"/>
  <c r="AM993" i="9"/>
  <c r="AM994" i="9"/>
  <c r="AM995" i="9"/>
  <c r="AM996" i="9"/>
  <c r="AM997" i="9"/>
  <c r="AM998" i="9"/>
  <c r="AM999" i="9"/>
  <c r="AM1000" i="9"/>
  <c r="AM1001" i="9"/>
  <c r="AM1002" i="9"/>
  <c r="AM1003" i="9"/>
  <c r="AM1004" i="9"/>
  <c r="AM1005" i="9"/>
  <c r="AM1006" i="9"/>
  <c r="AM1007" i="9"/>
  <c r="AM1008" i="9"/>
  <c r="AM1009" i="9"/>
  <c r="AM1010" i="9"/>
  <c r="AM1011" i="9"/>
  <c r="AM1012" i="9"/>
  <c r="AM1013" i="9"/>
  <c r="AM1014" i="9"/>
  <c r="AM1015" i="9"/>
  <c r="AM1016" i="9"/>
  <c r="AM1017" i="9"/>
  <c r="AM1018" i="9"/>
  <c r="AM1019" i="9"/>
  <c r="AM1020" i="9"/>
  <c r="AM1021" i="9"/>
  <c r="AM1022" i="9"/>
  <c r="AM1023" i="9"/>
  <c r="AM1024" i="9"/>
  <c r="AM1025" i="9"/>
  <c r="AM1026" i="9"/>
  <c r="AM1027" i="9"/>
  <c r="AM1028" i="9"/>
  <c r="AM1029" i="9"/>
  <c r="AM1030" i="9"/>
  <c r="AM1031" i="9"/>
  <c r="AM1032" i="9"/>
  <c r="AM1033" i="9"/>
  <c r="AM1034" i="9"/>
  <c r="AM1035" i="9"/>
  <c r="AM1036" i="9"/>
  <c r="AM1037" i="9"/>
  <c r="AM1038" i="9"/>
  <c r="AM1039" i="9"/>
  <c r="AM1040" i="9"/>
  <c r="AM1041" i="9"/>
  <c r="AM1042" i="9"/>
  <c r="AM1043" i="9"/>
  <c r="AM1044" i="9"/>
  <c r="AM1045" i="9"/>
  <c r="AM1046" i="9"/>
  <c r="AM1047" i="9"/>
  <c r="AM1048" i="9"/>
  <c r="AM1049" i="9"/>
  <c r="AM1050" i="9"/>
  <c r="AM1051" i="9"/>
  <c r="AM1052" i="9"/>
  <c r="AM1053" i="9"/>
  <c r="AM1054" i="9"/>
  <c r="AM1055" i="9"/>
  <c r="AM1056" i="9"/>
  <c r="AM1057" i="9"/>
  <c r="AM1058" i="9"/>
  <c r="AM1059" i="9"/>
  <c r="AM1060" i="9"/>
  <c r="AM1061" i="9"/>
  <c r="AM1062" i="9"/>
  <c r="AM1063" i="9"/>
  <c r="AM1064" i="9"/>
  <c r="AM1065" i="9"/>
  <c r="AM1066" i="9"/>
  <c r="AM1067" i="9"/>
  <c r="AM1068" i="9"/>
  <c r="AM1069" i="9"/>
  <c r="AM1070" i="9"/>
  <c r="AM1071" i="9"/>
  <c r="AM1072" i="9"/>
  <c r="AM1073" i="9"/>
  <c r="AM1074" i="9"/>
  <c r="AM1075" i="9"/>
  <c r="AM1076" i="9"/>
  <c r="AM1077" i="9"/>
  <c r="AM1078" i="9"/>
  <c r="AM1079" i="9"/>
  <c r="AM1080" i="9"/>
  <c r="AM1081" i="9"/>
  <c r="AM1082" i="9"/>
  <c r="AM1083" i="9"/>
  <c r="AM1084" i="9"/>
  <c r="AM1085" i="9"/>
  <c r="AM1086" i="9"/>
  <c r="AM1087" i="9"/>
  <c r="AM1088" i="9"/>
  <c r="AM1089" i="9"/>
  <c r="AM1090" i="9"/>
  <c r="AM1091" i="9"/>
  <c r="AM1092" i="9"/>
  <c r="AM1093" i="9"/>
  <c r="AM1094" i="9"/>
  <c r="AM1095" i="9"/>
  <c r="AM1096" i="9"/>
  <c r="AM1097" i="9"/>
  <c r="AM1098" i="9"/>
  <c r="AM1099" i="9"/>
  <c r="AM1100" i="9"/>
  <c r="AM1101" i="9"/>
  <c r="AM1102" i="9"/>
  <c r="AM1103" i="9"/>
  <c r="AM1104" i="9"/>
  <c r="AM1105" i="9"/>
  <c r="AM1106" i="9"/>
  <c r="AM1107" i="9"/>
  <c r="AM1108" i="9"/>
  <c r="AM1109" i="9"/>
  <c r="AM1110" i="9"/>
  <c r="AM1111" i="9"/>
  <c r="AM1112" i="9"/>
  <c r="AM1113" i="9"/>
  <c r="AM1114" i="9"/>
  <c r="AM1115" i="9"/>
  <c r="AM1116" i="9"/>
  <c r="AM1117" i="9"/>
  <c r="AM1118" i="9"/>
  <c r="AM1119" i="9"/>
  <c r="AM1120" i="9"/>
  <c r="AM1121" i="9"/>
  <c r="AM1122" i="9"/>
  <c r="AM1123" i="9"/>
  <c r="AM1124" i="9"/>
  <c r="AM1125" i="9"/>
  <c r="AM1126" i="9"/>
  <c r="AM1127" i="9"/>
  <c r="AM1128" i="9"/>
  <c r="AM1129" i="9"/>
  <c r="AM1130" i="9"/>
  <c r="AM1131" i="9"/>
  <c r="AM1132" i="9"/>
  <c r="AM1133" i="9"/>
  <c r="AM1134" i="9"/>
  <c r="AM1135" i="9"/>
  <c r="AM1136" i="9"/>
  <c r="AM1137" i="9"/>
  <c r="AM1138" i="9"/>
  <c r="AM1139" i="9"/>
  <c r="AM1140" i="9"/>
  <c r="AM1141" i="9"/>
  <c r="AM1142" i="9"/>
  <c r="AM1143" i="9"/>
  <c r="AM1144" i="9"/>
  <c r="AM1145" i="9"/>
  <c r="AM1146" i="9"/>
  <c r="AM1147" i="9"/>
  <c r="AM1148" i="9"/>
  <c r="AM1149" i="9"/>
  <c r="AM1150" i="9"/>
  <c r="AM1151" i="9"/>
  <c r="AM1152" i="9"/>
  <c r="AM1153" i="9"/>
  <c r="AM1154" i="9"/>
  <c r="AM1155" i="9"/>
  <c r="AM1156" i="9"/>
  <c r="AM1157" i="9"/>
  <c r="AM1158" i="9"/>
  <c r="AM1159" i="9"/>
  <c r="AM1160" i="9"/>
  <c r="AM1161" i="9"/>
  <c r="AM1162" i="9"/>
  <c r="AM1163" i="9"/>
  <c r="AM1164" i="9"/>
  <c r="AM1165" i="9"/>
  <c r="AM1166" i="9"/>
  <c r="AM1167" i="9"/>
  <c r="AM1168" i="9"/>
  <c r="AM1169" i="9"/>
  <c r="AM1170" i="9"/>
  <c r="AM1171" i="9"/>
  <c r="AM1172" i="9"/>
  <c r="AM1173" i="9"/>
  <c r="AM1174" i="9"/>
  <c r="AM1175" i="9"/>
  <c r="AM1176" i="9"/>
  <c r="AM1177" i="9"/>
  <c r="AM1178" i="9"/>
  <c r="AM1179" i="9"/>
  <c r="AM1180" i="9"/>
  <c r="AM1181" i="9"/>
  <c r="AM1182" i="9"/>
  <c r="AM1183" i="9"/>
  <c r="AM1184" i="9"/>
  <c r="AM1185" i="9"/>
  <c r="AM1186" i="9"/>
  <c r="AM1187" i="9"/>
  <c r="AM1188" i="9"/>
  <c r="AM1189" i="9"/>
  <c r="AM1190" i="9"/>
  <c r="AM1191" i="9"/>
  <c r="AM1192" i="9"/>
  <c r="AM1193" i="9"/>
  <c r="AM1194" i="9"/>
  <c r="AM1195" i="9"/>
  <c r="AM1196" i="9"/>
  <c r="AM1197" i="9"/>
  <c r="AM1198" i="9"/>
  <c r="AM1199" i="9"/>
  <c r="AM1200" i="9"/>
  <c r="AM1201" i="9"/>
  <c r="AM1202" i="9"/>
  <c r="AM1203" i="9"/>
  <c r="AM1204" i="9"/>
  <c r="AM1205" i="9"/>
  <c r="AM1206" i="9"/>
  <c r="AM1207" i="9"/>
  <c r="AM1208" i="9"/>
  <c r="AM1209" i="9"/>
  <c r="AM1210" i="9"/>
  <c r="AM1211" i="9"/>
  <c r="AM1212" i="9"/>
  <c r="AM1213" i="9"/>
  <c r="AM1214" i="9"/>
  <c r="AM1215" i="9"/>
  <c r="AM1216" i="9"/>
  <c r="AM1217" i="9"/>
  <c r="AM1218" i="9"/>
  <c r="AM1219" i="9"/>
  <c r="AM1220" i="9"/>
  <c r="AM1221" i="9"/>
  <c r="AM1222" i="9"/>
  <c r="AM1223" i="9"/>
  <c r="AM1224" i="9"/>
  <c r="AM1225" i="9"/>
  <c r="AM1226" i="9"/>
  <c r="AM1227" i="9"/>
  <c r="AM1228" i="9"/>
  <c r="AM1229" i="9"/>
  <c r="AM1230" i="9"/>
  <c r="AM1231" i="9"/>
  <c r="AM1232" i="9"/>
  <c r="AM1233" i="9"/>
  <c r="AM1234" i="9"/>
  <c r="AM1235" i="9"/>
  <c r="AM1236" i="9"/>
  <c r="AM1237" i="9"/>
  <c r="AM1238" i="9"/>
  <c r="AM1239" i="9"/>
  <c r="AM1240" i="9"/>
  <c r="AM1241" i="9"/>
  <c r="AM1242" i="9"/>
  <c r="AM1243" i="9"/>
  <c r="AM1244" i="9"/>
  <c r="AM1245" i="9"/>
  <c r="AM1246" i="9"/>
  <c r="AM1247" i="9"/>
  <c r="AM1248" i="9"/>
  <c r="AM1249" i="9"/>
  <c r="AM1250" i="9"/>
  <c r="AM1251" i="9"/>
  <c r="AM1252" i="9"/>
  <c r="AM1253" i="9"/>
  <c r="AM1254" i="9"/>
  <c r="AM1255" i="9"/>
  <c r="AM1256" i="9"/>
  <c r="AM1257" i="9"/>
  <c r="AM1258" i="9"/>
  <c r="AM1259" i="9"/>
  <c r="AM1260" i="9"/>
  <c r="AM1261" i="9"/>
  <c r="AM1262" i="9"/>
  <c r="AM1263" i="9"/>
  <c r="AM1264" i="9"/>
  <c r="AM1265" i="9"/>
  <c r="AM1266" i="9"/>
  <c r="AM1267" i="9"/>
  <c r="AM1268" i="9"/>
  <c r="AM1269" i="9"/>
  <c r="AM1270" i="9"/>
  <c r="AM1271" i="9"/>
  <c r="AM1272" i="9"/>
  <c r="AM1273" i="9"/>
  <c r="AM1274" i="9"/>
  <c r="AM1275" i="9"/>
  <c r="AM1276" i="9"/>
  <c r="AM1277" i="9"/>
  <c r="AM1278" i="9"/>
  <c r="AM1279" i="9"/>
  <c r="AM1280" i="9"/>
  <c r="AM1281" i="9"/>
  <c r="AM1282" i="9"/>
  <c r="AM1283" i="9"/>
  <c r="AM1284" i="9"/>
  <c r="AM1285" i="9"/>
  <c r="AM1286" i="9"/>
  <c r="AM1287" i="9"/>
  <c r="AM1288" i="9"/>
  <c r="AM1289" i="9"/>
  <c r="AM1290" i="9"/>
  <c r="AM1291" i="9"/>
  <c r="AM1292" i="9"/>
  <c r="AM1293" i="9"/>
  <c r="AM1294" i="9"/>
  <c r="AM1295" i="9"/>
  <c r="AM1296" i="9"/>
  <c r="AM1297" i="9"/>
  <c r="AM1298" i="9"/>
  <c r="AM1299" i="9"/>
  <c r="AM1300" i="9"/>
  <c r="AM1301" i="9"/>
  <c r="AM1302" i="9"/>
  <c r="AM1303" i="9"/>
  <c r="AM1304" i="9"/>
  <c r="AM1305" i="9"/>
  <c r="AM1306" i="9"/>
  <c r="AM1307" i="9"/>
  <c r="AM1308" i="9"/>
  <c r="AM1309" i="9"/>
  <c r="AM1310" i="9"/>
  <c r="AM1311" i="9"/>
  <c r="AM1312" i="9"/>
  <c r="AM1313" i="9"/>
  <c r="AM1314" i="9"/>
  <c r="AM1315" i="9"/>
  <c r="AM1316" i="9"/>
  <c r="AM1317" i="9"/>
  <c r="AM1318" i="9"/>
  <c r="AM1319" i="9"/>
  <c r="AM1320" i="9"/>
  <c r="AM1321" i="9"/>
  <c r="AM1322" i="9"/>
  <c r="AM1323" i="9"/>
  <c r="AM1324" i="9"/>
  <c r="AM1325" i="9"/>
  <c r="AM1326" i="9"/>
  <c r="AM1327" i="9"/>
  <c r="AM1328" i="9"/>
  <c r="AM1329" i="9"/>
  <c r="AM1330" i="9"/>
  <c r="AM1331" i="9"/>
  <c r="AM1332" i="9"/>
  <c r="AM1333" i="9"/>
  <c r="AM1334" i="9"/>
  <c r="AM1335" i="9"/>
  <c r="AM1336" i="9"/>
  <c r="AM1337" i="9"/>
  <c r="AM1338" i="9"/>
  <c r="AM1339" i="9"/>
  <c r="AM1340" i="9"/>
  <c r="AM1341" i="9"/>
  <c r="AM1342" i="9"/>
  <c r="AM1343" i="9"/>
  <c r="AM1344" i="9"/>
  <c r="AM1345" i="9"/>
  <c r="AM1346" i="9"/>
  <c r="AM1347" i="9"/>
  <c r="AM1348" i="9"/>
  <c r="AM1349" i="9"/>
  <c r="AM1350" i="9"/>
  <c r="AM1351" i="9"/>
  <c r="AM1352" i="9"/>
  <c r="AM1353" i="9"/>
  <c r="AM1354" i="9"/>
  <c r="AM1355" i="9"/>
  <c r="AM1356" i="9"/>
  <c r="AM1357" i="9"/>
  <c r="AM1358" i="9"/>
  <c r="AM1359" i="9"/>
  <c r="AM1360" i="9"/>
  <c r="AM1361" i="9"/>
  <c r="AM1362" i="9"/>
  <c r="AM1363" i="9"/>
  <c r="AM1364" i="9"/>
  <c r="AM1365" i="9"/>
  <c r="AM1366" i="9"/>
  <c r="AM1367" i="9"/>
  <c r="AM1368" i="9"/>
  <c r="AM1369" i="9"/>
  <c r="AM1370" i="9"/>
  <c r="AM1371" i="9"/>
  <c r="AM1372" i="9"/>
  <c r="AM1373" i="9"/>
  <c r="AM1374" i="9"/>
  <c r="AM1375" i="9"/>
  <c r="AM1376" i="9"/>
  <c r="AM1377" i="9"/>
  <c r="AM1378" i="9"/>
  <c r="AM1379" i="9"/>
  <c r="AM1380" i="9"/>
  <c r="AM1381" i="9"/>
  <c r="AM1382" i="9"/>
  <c r="AM1383" i="9"/>
  <c r="AM1384" i="9"/>
  <c r="AM1385" i="9"/>
  <c r="AM1386" i="9"/>
  <c r="AM1387" i="9"/>
  <c r="AM1388" i="9"/>
  <c r="AM1389" i="9"/>
  <c r="AM1390" i="9"/>
  <c r="AM1391" i="9"/>
  <c r="AM1392" i="9"/>
  <c r="AM1393" i="9"/>
  <c r="AM1394" i="9"/>
  <c r="AM1395" i="9"/>
  <c r="AM1396" i="9"/>
  <c r="AM1397" i="9"/>
  <c r="AM1398" i="9"/>
  <c r="AM1399" i="9"/>
  <c r="AM1400" i="9"/>
  <c r="AM1401" i="9"/>
  <c r="AM1402" i="9"/>
  <c r="AM1403" i="9"/>
  <c r="AM1404" i="9"/>
  <c r="AM1405" i="9"/>
  <c r="AM1406" i="9"/>
  <c r="AM1407" i="9"/>
  <c r="AM1408" i="9"/>
  <c r="AM1409" i="9"/>
  <c r="AM1410" i="9"/>
  <c r="AM1411" i="9"/>
  <c r="AM1412" i="9"/>
  <c r="AM1413" i="9"/>
  <c r="AM1414" i="9"/>
  <c r="AM1415" i="9"/>
  <c r="AM1416" i="9"/>
  <c r="AM1417" i="9"/>
  <c r="AM1418" i="9"/>
  <c r="AM1419" i="9"/>
  <c r="AM1420" i="9"/>
  <c r="AM1421" i="9"/>
  <c r="AM1422" i="9"/>
  <c r="AM1423" i="9"/>
  <c r="AM1424" i="9"/>
  <c r="AM1425" i="9"/>
  <c r="AM1426" i="9"/>
  <c r="AM1427" i="9"/>
  <c r="AM1428" i="9"/>
  <c r="AM1429" i="9"/>
  <c r="AM1430" i="9"/>
  <c r="AM1431" i="9"/>
  <c r="AM1432" i="9"/>
  <c r="AM1433" i="9"/>
  <c r="AM1434" i="9"/>
  <c r="AM1435" i="9"/>
  <c r="AM1436" i="9"/>
  <c r="AM1437" i="9"/>
  <c r="AM1438" i="9"/>
  <c r="AM1439" i="9"/>
  <c r="AM1440" i="9"/>
  <c r="AM1441" i="9"/>
  <c r="AM1442" i="9"/>
  <c r="AM1443" i="9"/>
  <c r="AM1444" i="9"/>
  <c r="AM1445" i="9"/>
  <c r="AM1446" i="9"/>
  <c r="AM1447" i="9"/>
  <c r="AM1448" i="9"/>
  <c r="AM1449" i="9"/>
  <c r="AM1450" i="9"/>
  <c r="AM1451" i="9"/>
  <c r="AM1452" i="9"/>
  <c r="AM1453" i="9"/>
  <c r="AM1454" i="9"/>
  <c r="AM1455" i="9"/>
  <c r="AM1456" i="9"/>
  <c r="AM1457" i="9"/>
  <c r="AM1458" i="9"/>
  <c r="AM1459" i="9"/>
  <c r="AM1460" i="9"/>
  <c r="AM1461" i="9"/>
  <c r="AM1462" i="9"/>
  <c r="AM1463" i="9"/>
  <c r="AM1464" i="9"/>
  <c r="AM1465" i="9"/>
  <c r="AM1466" i="9"/>
  <c r="AM1467" i="9"/>
  <c r="AM1468" i="9"/>
  <c r="AM1469" i="9"/>
  <c r="AM1470" i="9"/>
  <c r="AM1471" i="9"/>
  <c r="AM1472" i="9"/>
  <c r="AM1473" i="9"/>
  <c r="AM1474" i="9"/>
  <c r="AM1475" i="9"/>
  <c r="AM1476" i="9"/>
  <c r="AM1477" i="9"/>
  <c r="AM1478" i="9"/>
  <c r="AM1479" i="9"/>
  <c r="AM1480" i="9"/>
  <c r="AM1481" i="9"/>
  <c r="AM1482" i="9"/>
  <c r="AM1483" i="9"/>
  <c r="AM1484" i="9"/>
  <c r="AM1485" i="9"/>
  <c r="AM1486" i="9"/>
  <c r="AM1487" i="9"/>
  <c r="AM1488" i="9"/>
  <c r="AM1489" i="9"/>
  <c r="AM1490" i="9"/>
  <c r="AM1491" i="9"/>
  <c r="AM1492" i="9"/>
  <c r="AM1493" i="9"/>
  <c r="AM1494" i="9"/>
  <c r="AM1495" i="9"/>
  <c r="AM1496" i="9"/>
  <c r="AM1497" i="9"/>
  <c r="AM1498" i="9"/>
  <c r="AM1499" i="9"/>
  <c r="AM1500" i="9"/>
  <c r="AM1501" i="9"/>
  <c r="AM1502" i="9"/>
  <c r="AM1503" i="9"/>
  <c r="AM1504" i="9"/>
  <c r="AM1505" i="9"/>
  <c r="AM1506" i="9"/>
  <c r="AM1507" i="9"/>
  <c r="AM1508" i="9"/>
  <c r="AM1509" i="9"/>
  <c r="AM1510" i="9"/>
  <c r="AM1511" i="9"/>
  <c r="AM1512" i="9"/>
  <c r="AM1513" i="9"/>
  <c r="AM1514" i="9"/>
  <c r="AM1515" i="9"/>
  <c r="AM1516" i="9"/>
  <c r="AM1517" i="9"/>
  <c r="AM1518" i="9"/>
  <c r="AM1519" i="9"/>
  <c r="AM1520" i="9"/>
  <c r="AM1521" i="9"/>
  <c r="AM1522" i="9"/>
  <c r="AM1523" i="9"/>
  <c r="AM1524" i="9"/>
  <c r="AM1525" i="9"/>
  <c r="AM1526" i="9"/>
  <c r="AM1527" i="9"/>
  <c r="AM1528" i="9"/>
  <c r="AM1529" i="9"/>
  <c r="AM1530" i="9"/>
  <c r="AM1531" i="9"/>
  <c r="AM1532" i="9"/>
  <c r="AM1533" i="9"/>
  <c r="AM1534" i="9"/>
  <c r="AM1535" i="9"/>
  <c r="AM1536" i="9"/>
  <c r="AM4404" i="9"/>
  <c r="AM4405" i="9"/>
  <c r="AM4406" i="9"/>
  <c r="AM4407" i="9"/>
  <c r="AM4408" i="9"/>
  <c r="AM4409" i="9"/>
  <c r="AM4410" i="9"/>
  <c r="AM4411" i="9"/>
  <c r="AM4412" i="9"/>
  <c r="AM4413" i="9"/>
  <c r="AM4414" i="9"/>
  <c r="AM4415" i="9"/>
  <c r="AM4416" i="9"/>
  <c r="AM4417" i="9"/>
  <c r="AM4418" i="9"/>
  <c r="AM4419" i="9"/>
  <c r="AM4420" i="9"/>
  <c r="AM4421" i="9"/>
  <c r="AM4422" i="9"/>
  <c r="AM4423" i="9"/>
  <c r="AM4424" i="9"/>
  <c r="AM4425" i="9"/>
  <c r="AM4426" i="9"/>
  <c r="AM4427" i="9"/>
  <c r="AM4428" i="9"/>
  <c r="AM4429" i="9"/>
  <c r="AM4430" i="9"/>
  <c r="AM4431" i="9"/>
  <c r="AM4432" i="9"/>
  <c r="AM4433" i="9"/>
  <c r="AM3799" i="9"/>
  <c r="AM3800" i="9"/>
  <c r="AM3801" i="9"/>
  <c r="AM3802" i="9"/>
  <c r="AM3803" i="9"/>
  <c r="AM3804" i="9"/>
  <c r="AM3805" i="9"/>
  <c r="AM3806" i="9"/>
  <c r="AM3807" i="9"/>
  <c r="AM3808" i="9"/>
  <c r="AM3809" i="9"/>
  <c r="AM3810" i="9"/>
  <c r="AM3811" i="9"/>
  <c r="AM3812" i="9"/>
  <c r="AM3813" i="9"/>
  <c r="AM3814" i="9"/>
  <c r="AM3815" i="9"/>
  <c r="AM3816" i="9"/>
  <c r="AM3817" i="9"/>
  <c r="AM3818" i="9"/>
  <c r="AM3819" i="9"/>
  <c r="AM3820" i="9"/>
  <c r="AM3821" i="9"/>
  <c r="AM3822" i="9"/>
  <c r="AM3823" i="9"/>
  <c r="AM3824" i="9"/>
  <c r="AM3825" i="9"/>
  <c r="AM3826" i="9"/>
  <c r="AM3827" i="9"/>
  <c r="AM3828" i="9"/>
  <c r="AM3829" i="9"/>
  <c r="AM3830" i="9"/>
  <c r="AM3831" i="9"/>
  <c r="AM3832" i="9"/>
  <c r="AM1537" i="9"/>
  <c r="AM1538" i="9"/>
  <c r="AM1539" i="9"/>
  <c r="AM1540" i="9"/>
  <c r="AM1541" i="9"/>
  <c r="AM1542" i="9"/>
  <c r="AM1543" i="9"/>
  <c r="AM1544" i="9"/>
  <c r="AM1545" i="9"/>
  <c r="AM1546" i="9"/>
  <c r="AM1547" i="9"/>
  <c r="AM1548" i="9"/>
  <c r="AM1549" i="9"/>
  <c r="AM1550" i="9"/>
  <c r="AM1551" i="9"/>
  <c r="AM1552" i="9"/>
  <c r="AM1553" i="9"/>
  <c r="AM1554" i="9"/>
  <c r="AM1555" i="9"/>
  <c r="AM1556" i="9"/>
  <c r="AM1557" i="9"/>
  <c r="AM1558" i="9"/>
  <c r="AM1559" i="9"/>
  <c r="AM1560" i="9"/>
  <c r="AM1561" i="9"/>
  <c r="AM1562" i="9"/>
  <c r="AM1563" i="9"/>
  <c r="AM1564" i="9"/>
  <c r="AM1565" i="9"/>
  <c r="AM1566" i="9"/>
  <c r="AM1567" i="9"/>
  <c r="AM1568" i="9"/>
  <c r="AM1569" i="9"/>
  <c r="AM1570" i="9"/>
  <c r="AM1571" i="9"/>
  <c r="AM1572" i="9"/>
  <c r="AM1573" i="9"/>
  <c r="AM1574" i="9"/>
  <c r="AM1575" i="9"/>
  <c r="AM1576" i="9"/>
  <c r="AM1577" i="9"/>
  <c r="AM1578" i="9"/>
  <c r="AM1579" i="9"/>
  <c r="AM1580" i="9"/>
  <c r="AM1581" i="9"/>
  <c r="AM1582" i="9"/>
  <c r="AM1583" i="9"/>
  <c r="AM1584" i="9"/>
  <c r="AM1585" i="9"/>
  <c r="AM1586" i="9"/>
  <c r="AM1587" i="9"/>
  <c r="AM1588" i="9"/>
  <c r="AM1589" i="9"/>
  <c r="AM1590" i="9"/>
  <c r="AM1591" i="9"/>
  <c r="AM1592" i="9"/>
  <c r="AM1593" i="9"/>
  <c r="AM1594" i="9"/>
  <c r="AM1595" i="9"/>
  <c r="AM1596" i="9"/>
  <c r="AM1597" i="9"/>
  <c r="AM1598" i="9"/>
  <c r="AM1599" i="9"/>
  <c r="AM1600" i="9"/>
  <c r="AM1601" i="9"/>
  <c r="AM1602" i="9"/>
  <c r="AM1603" i="9"/>
  <c r="AM1604" i="9"/>
  <c r="AM1605" i="9"/>
  <c r="AM1606" i="9"/>
  <c r="AM4640" i="9"/>
  <c r="AM4641" i="9"/>
  <c r="AM4642" i="9"/>
  <c r="AM1607" i="9"/>
  <c r="AM1608" i="9"/>
  <c r="AM1609" i="9"/>
  <c r="AM1610" i="9"/>
  <c r="AM1611" i="9"/>
  <c r="AM1612" i="9"/>
  <c r="AM1613" i="9"/>
  <c r="AM1614" i="9"/>
  <c r="AM1615" i="9"/>
  <c r="AM1616" i="9"/>
  <c r="AM1617" i="9"/>
  <c r="AM1618" i="9"/>
  <c r="AM1619" i="9"/>
  <c r="AM1620" i="9"/>
  <c r="AM1621" i="9"/>
  <c r="AM1622" i="9"/>
  <c r="AM1623" i="9"/>
  <c r="AM1624" i="9"/>
  <c r="AM1625" i="9"/>
  <c r="AM1626" i="9"/>
  <c r="AM1627" i="9"/>
  <c r="AM1628" i="9"/>
  <c r="AM1629" i="9"/>
  <c r="AM1630" i="9"/>
  <c r="AM1631" i="9"/>
  <c r="AM1632" i="9"/>
  <c r="AM1633" i="9"/>
  <c r="AM1634" i="9"/>
  <c r="AM1635" i="9"/>
  <c r="AM1636" i="9"/>
  <c r="AM1637" i="9"/>
  <c r="AM1638" i="9"/>
  <c r="AM1639" i="9"/>
  <c r="AM1640" i="9"/>
  <c r="AM1641" i="9"/>
  <c r="AM1642" i="9"/>
  <c r="AM1643" i="9"/>
  <c r="AM1644" i="9"/>
  <c r="AM1645" i="9"/>
  <c r="AM1646" i="9"/>
  <c r="AM1647" i="9"/>
  <c r="AM1648" i="9"/>
  <c r="AM1649" i="9"/>
  <c r="AM1650" i="9"/>
  <c r="AM1651" i="9"/>
  <c r="AM1652" i="9"/>
  <c r="AM1653" i="9"/>
  <c r="AM1654" i="9"/>
  <c r="AM1655" i="9"/>
  <c r="AM1656" i="9"/>
  <c r="AM1657" i="9"/>
  <c r="AM1658" i="9"/>
  <c r="AM1659" i="9"/>
  <c r="AM1660" i="9"/>
  <c r="AM1661" i="9"/>
  <c r="AM1662" i="9"/>
  <c r="AM1663" i="9"/>
  <c r="AM1664" i="9"/>
  <c r="AM1665" i="9"/>
  <c r="AM1666" i="9"/>
  <c r="AM1667" i="9"/>
  <c r="AM1668" i="9"/>
  <c r="AM1669" i="9"/>
  <c r="AM1670" i="9"/>
  <c r="AM1671" i="9"/>
  <c r="AM1672" i="9"/>
  <c r="AM1673" i="9"/>
  <c r="AM1674" i="9"/>
  <c r="AM1675" i="9"/>
  <c r="AM1676" i="9"/>
  <c r="AM1677" i="9"/>
  <c r="AM1678" i="9"/>
  <c r="AM1679" i="9"/>
  <c r="AM1680" i="9"/>
  <c r="AM1681" i="9"/>
  <c r="AM1682" i="9"/>
  <c r="AM1683" i="9"/>
  <c r="AM1684" i="9"/>
  <c r="AM1685" i="9"/>
  <c r="AM1686" i="9"/>
  <c r="AM1687" i="9"/>
  <c r="AM1688" i="9"/>
  <c r="AM1689" i="9"/>
  <c r="AM1690" i="9"/>
  <c r="AM1691" i="9"/>
  <c r="AM1692" i="9"/>
  <c r="AM1693" i="9"/>
  <c r="AM1694" i="9"/>
  <c r="AM1695" i="9"/>
  <c r="AM1696" i="9"/>
  <c r="AM1697" i="9"/>
  <c r="AM1698" i="9"/>
  <c r="AM1699" i="9"/>
  <c r="AM1700" i="9"/>
  <c r="AM1701" i="9"/>
  <c r="AM1702" i="9"/>
  <c r="AM1703" i="9"/>
  <c r="AM1704" i="9"/>
  <c r="AM1705" i="9"/>
  <c r="AM1706" i="9"/>
  <c r="AM1707" i="9"/>
  <c r="AM1708" i="9"/>
  <c r="AM1709" i="9"/>
  <c r="AM1710" i="9"/>
  <c r="AM1711" i="9"/>
  <c r="AM1712" i="9"/>
  <c r="AM1713" i="9"/>
  <c r="AM1714" i="9"/>
  <c r="AM1715" i="9"/>
  <c r="AM1716" i="9"/>
  <c r="AM1717" i="9"/>
  <c r="AM1718" i="9"/>
  <c r="AM1719" i="9"/>
  <c r="AM1720" i="9"/>
  <c r="AM1721" i="9"/>
  <c r="AM1722" i="9"/>
  <c r="AM1723" i="9"/>
  <c r="AM1724" i="9"/>
  <c r="AM1725" i="9"/>
  <c r="AM1726" i="9"/>
  <c r="AM1727" i="9"/>
  <c r="AM1728" i="9"/>
  <c r="AM1729" i="9"/>
  <c r="AM1730" i="9"/>
  <c r="AM1731" i="9"/>
  <c r="AM1732" i="9"/>
  <c r="AM1733" i="9"/>
  <c r="AM1734" i="9"/>
  <c r="AM1735" i="9"/>
  <c r="AM1736" i="9"/>
  <c r="AM1737" i="9"/>
  <c r="AM1738" i="9"/>
  <c r="AM1739" i="9"/>
  <c r="AM1740" i="9"/>
  <c r="AM1741" i="9"/>
  <c r="AM1742" i="9"/>
  <c r="AM1743" i="9"/>
  <c r="AM1744" i="9"/>
  <c r="AM1745" i="9"/>
  <c r="AM1746" i="9"/>
  <c r="AM1747" i="9"/>
  <c r="AM1748" i="9"/>
  <c r="AM1749" i="9"/>
  <c r="AM1750" i="9"/>
  <c r="AM1751" i="9"/>
  <c r="AM1752" i="9"/>
  <c r="AM1753" i="9"/>
  <c r="AM1754" i="9"/>
  <c r="AM1755" i="9"/>
  <c r="AM1756" i="9"/>
  <c r="AM1757" i="9"/>
  <c r="AM1758" i="9"/>
  <c r="AM1759" i="9"/>
  <c r="AM1760" i="9"/>
  <c r="AM1761" i="9"/>
  <c r="AM1762" i="9"/>
  <c r="AM1763" i="9"/>
  <c r="AM1764" i="9"/>
  <c r="AM1765" i="9"/>
  <c r="AM1766" i="9"/>
  <c r="AM1767" i="9"/>
  <c r="AM1768" i="9"/>
  <c r="AM1769" i="9"/>
  <c r="AM1770" i="9"/>
  <c r="AM1771" i="9"/>
  <c r="AM1772" i="9"/>
  <c r="AM1773" i="9"/>
  <c r="AM1774" i="9"/>
  <c r="AM1775" i="9"/>
  <c r="AM1776" i="9"/>
  <c r="AM1777" i="9"/>
  <c r="AM1778" i="9"/>
  <c r="AM1779" i="9"/>
  <c r="AM1780" i="9"/>
  <c r="AM1781" i="9"/>
  <c r="AM1782" i="9"/>
  <c r="AM1783" i="9"/>
  <c r="AM1784" i="9"/>
  <c r="AM1785" i="9"/>
  <c r="AM1786" i="9"/>
  <c r="AM1787" i="9"/>
  <c r="AM1788" i="9"/>
  <c r="AM1789" i="9"/>
  <c r="AM1790" i="9"/>
  <c r="AM1791" i="9"/>
  <c r="AM1792" i="9"/>
  <c r="AM1793" i="9"/>
  <c r="AM1794" i="9"/>
  <c r="AM1795" i="9"/>
  <c r="AM1796" i="9"/>
  <c r="AM1797" i="9"/>
  <c r="AM1798" i="9"/>
  <c r="AM1799" i="9"/>
  <c r="AM1800" i="9"/>
  <c r="AM1801" i="9"/>
  <c r="AM1802" i="9"/>
  <c r="AM1803" i="9"/>
  <c r="AM1804" i="9"/>
  <c r="AM1805" i="9"/>
  <c r="AM1806" i="9"/>
  <c r="AM1807" i="9"/>
  <c r="AM1808" i="9"/>
  <c r="AM1809" i="9"/>
  <c r="AM1810" i="9"/>
  <c r="AM1811" i="9"/>
  <c r="AM1812" i="9"/>
  <c r="AM1813" i="9"/>
  <c r="AM1814" i="9"/>
  <c r="AM1815" i="9"/>
  <c r="AM1816" i="9"/>
  <c r="AM1817" i="9"/>
  <c r="AM1818" i="9"/>
  <c r="AM1819" i="9"/>
  <c r="AM1820" i="9"/>
  <c r="AM1821" i="9"/>
  <c r="AM1822" i="9"/>
  <c r="AM1823" i="9"/>
  <c r="AM1824" i="9"/>
  <c r="AM1825" i="9"/>
  <c r="AM1826" i="9"/>
  <c r="AM1827" i="9"/>
  <c r="AM1828" i="9"/>
  <c r="AM1829" i="9"/>
  <c r="AM1830" i="9"/>
  <c r="AM1831" i="9"/>
  <c r="AM1832" i="9"/>
  <c r="AM1833" i="9"/>
  <c r="AM1834" i="9"/>
  <c r="AM1835" i="9"/>
  <c r="AM1836" i="9"/>
  <c r="AM1837" i="9"/>
  <c r="AM1838" i="9"/>
  <c r="AM1839" i="9"/>
  <c r="AM1840" i="9"/>
  <c r="AM1841" i="9"/>
  <c r="AM1842" i="9"/>
  <c r="AM1843" i="9"/>
  <c r="AM1844" i="9"/>
  <c r="AM1845" i="9"/>
  <c r="AM1846" i="9"/>
  <c r="AM1847" i="9"/>
  <c r="AM1848" i="9"/>
  <c r="AM1849" i="9"/>
  <c r="AM1850" i="9"/>
  <c r="AM1851" i="9"/>
  <c r="AM1852" i="9"/>
  <c r="AM1853" i="9"/>
  <c r="AM1854" i="9"/>
  <c r="AM1855" i="9"/>
  <c r="AM1856" i="9"/>
  <c r="AM1857" i="9"/>
  <c r="AM1858" i="9"/>
  <c r="AM1859" i="9"/>
  <c r="AM1860" i="9"/>
  <c r="AM1861" i="9"/>
  <c r="AM1862" i="9"/>
  <c r="AM1863" i="9"/>
  <c r="AM1864" i="9"/>
  <c r="AM1865" i="9"/>
  <c r="AM1866" i="9"/>
  <c r="AM1867" i="9"/>
  <c r="AM1868" i="9"/>
  <c r="AM1869" i="9"/>
  <c r="AM1870" i="9"/>
  <c r="AM1871" i="9"/>
  <c r="AM1872" i="9"/>
  <c r="AM1873" i="9"/>
  <c r="AM1874" i="9"/>
  <c r="AM1875" i="9"/>
  <c r="AM1876" i="9"/>
  <c r="AM1877" i="9"/>
  <c r="AM1878" i="9"/>
  <c r="AM1879" i="9"/>
  <c r="AM1880" i="9"/>
  <c r="AM1881" i="9"/>
  <c r="AM1882" i="9"/>
  <c r="AM1883" i="9"/>
  <c r="AM1884" i="9"/>
  <c r="AM1885" i="9"/>
  <c r="AM1886" i="9"/>
  <c r="AM1887" i="9"/>
  <c r="AM1888" i="9"/>
  <c r="AM1889" i="9"/>
  <c r="AM1890" i="9"/>
  <c r="AM1891" i="9"/>
  <c r="AM1892" i="9"/>
  <c r="AM1893" i="9"/>
  <c r="AM1894" i="9"/>
  <c r="AM1895" i="9"/>
  <c r="AM1896" i="9"/>
  <c r="AM1897" i="9"/>
  <c r="AM1898" i="9"/>
  <c r="AM1899" i="9"/>
  <c r="AM1900" i="9"/>
  <c r="AM1901" i="9"/>
  <c r="AM1902" i="9"/>
  <c r="AM1903" i="9"/>
  <c r="AM1904" i="9"/>
  <c r="AM1905" i="9"/>
  <c r="AM1906" i="9"/>
  <c r="AM1907" i="9"/>
  <c r="AM1908" i="9"/>
  <c r="AM1909" i="9"/>
  <c r="AM1910" i="9"/>
  <c r="AM1911" i="9"/>
  <c r="AM1912" i="9"/>
  <c r="AM1913" i="9"/>
  <c r="AM1914" i="9"/>
  <c r="AM1915" i="9"/>
  <c r="AM1916" i="9"/>
  <c r="AM1917" i="9"/>
  <c r="AM1918" i="9"/>
  <c r="AM1919" i="9"/>
  <c r="AM1920" i="9"/>
  <c r="AM1921" i="9"/>
  <c r="AM1922" i="9"/>
  <c r="AM1923" i="9"/>
  <c r="AM1924" i="9"/>
  <c r="AM1925" i="9"/>
  <c r="AM1926" i="9"/>
  <c r="AM1927" i="9"/>
  <c r="AM1928" i="9"/>
  <c r="AM1929" i="9"/>
  <c r="AM1930" i="9"/>
  <c r="AM1931" i="9"/>
  <c r="AM1932" i="9"/>
  <c r="AM1933" i="9"/>
  <c r="AM1934" i="9"/>
  <c r="AM1935" i="9"/>
  <c r="AM1936" i="9"/>
  <c r="AM1937" i="9"/>
  <c r="AM1938" i="9"/>
  <c r="AM1939" i="9"/>
  <c r="AM1940" i="9"/>
  <c r="AM1941" i="9"/>
  <c r="AM1942" i="9"/>
  <c r="AM1943" i="9"/>
  <c r="AM1944" i="9"/>
  <c r="AM1945" i="9"/>
  <c r="AM1946" i="9"/>
  <c r="AM1947" i="9"/>
  <c r="AM1948" i="9"/>
  <c r="AM1949" i="9"/>
  <c r="AM1950" i="9"/>
  <c r="AM1951" i="9"/>
  <c r="AM1952" i="9"/>
  <c r="AM1953" i="9"/>
  <c r="AM1954" i="9"/>
  <c r="AM1955" i="9"/>
  <c r="AM1956" i="9"/>
  <c r="AM1957" i="9"/>
  <c r="AM1958" i="9"/>
  <c r="AM1959" i="9"/>
  <c r="AM1960" i="9"/>
  <c r="AM1961" i="9"/>
  <c r="AM1962" i="9"/>
  <c r="AM1963" i="9"/>
  <c r="AM1964" i="9"/>
  <c r="AM1965" i="9"/>
  <c r="AM1966" i="9"/>
  <c r="AM1967" i="9"/>
  <c r="AM1968" i="9"/>
  <c r="AM1969" i="9"/>
  <c r="AM1970" i="9"/>
  <c r="AM1971" i="9"/>
  <c r="AM1972" i="9"/>
  <c r="AM1973" i="9"/>
  <c r="AM1974" i="9"/>
  <c r="AM1975" i="9"/>
  <c r="AM1976" i="9"/>
  <c r="AM1977" i="9"/>
  <c r="AM1978" i="9"/>
  <c r="AM1979" i="9"/>
  <c r="AM1980" i="9"/>
  <c r="AM1981" i="9"/>
  <c r="AM1982" i="9"/>
  <c r="AM1983" i="9"/>
  <c r="AM1984" i="9"/>
  <c r="AM1985" i="9"/>
  <c r="AM1986" i="9"/>
  <c r="AM1987" i="9"/>
  <c r="AM1988" i="9"/>
  <c r="AM1989" i="9"/>
  <c r="AM1990" i="9"/>
  <c r="AM1991" i="9"/>
  <c r="AM1992" i="9"/>
  <c r="AM1993" i="9"/>
  <c r="AM1994" i="9"/>
  <c r="AM1995" i="9"/>
  <c r="AM1996" i="9"/>
  <c r="AM1997" i="9"/>
  <c r="AM1998" i="9"/>
  <c r="AM1999" i="9"/>
  <c r="AM2000" i="9"/>
  <c r="AM2001" i="9"/>
  <c r="AM2002" i="9"/>
  <c r="AM2003" i="9"/>
  <c r="AM2004" i="9"/>
  <c r="AM2005" i="9"/>
  <c r="AM2006" i="9"/>
  <c r="AM2007" i="9"/>
  <c r="AM2008" i="9"/>
  <c r="AM2009" i="9"/>
  <c r="AM2010" i="9"/>
  <c r="AM2011" i="9"/>
  <c r="AM2012" i="9"/>
  <c r="AM2013" i="9"/>
  <c r="AM2014" i="9"/>
  <c r="AM2015" i="9"/>
  <c r="AM2016" i="9"/>
  <c r="AM2017" i="9"/>
  <c r="AM2018" i="9"/>
  <c r="AM2019" i="9"/>
  <c r="AM2020" i="9"/>
  <c r="AM2021" i="9"/>
  <c r="AM2022" i="9"/>
  <c r="AM2023" i="9"/>
  <c r="AM2024" i="9"/>
  <c r="AM2025" i="9"/>
  <c r="AM2026" i="9"/>
  <c r="AM2027" i="9"/>
  <c r="AM2028" i="9"/>
  <c r="AM2029" i="9"/>
  <c r="AM2030" i="9"/>
  <c r="AM2031" i="9"/>
  <c r="AM2032" i="9"/>
  <c r="AM2033" i="9"/>
  <c r="AM2034" i="9"/>
  <c r="AM2035" i="9"/>
  <c r="AM2036" i="9"/>
  <c r="AM2037" i="9"/>
  <c r="AM2038" i="9"/>
  <c r="AM2039" i="9"/>
  <c r="AM2040" i="9"/>
  <c r="AM2041" i="9"/>
  <c r="AM2042" i="9"/>
  <c r="AM2043" i="9"/>
  <c r="AM2044" i="9"/>
  <c r="AM2045" i="9"/>
  <c r="AM2046" i="9"/>
  <c r="AM2047" i="9"/>
  <c r="AM2048" i="9"/>
  <c r="AM2049" i="9"/>
  <c r="AM2050" i="9"/>
  <c r="AM2051" i="9"/>
  <c r="AM2052" i="9"/>
  <c r="AM2053" i="9"/>
  <c r="AM2054" i="9"/>
  <c r="AM2055" i="9"/>
  <c r="AM2056" i="9"/>
  <c r="AM2057" i="9"/>
  <c r="AM2058" i="9"/>
  <c r="AM2059" i="9"/>
  <c r="AM2060" i="9"/>
  <c r="AM2061" i="9"/>
  <c r="AM2062" i="9"/>
  <c r="AM2063" i="9"/>
  <c r="AM2064" i="9"/>
  <c r="AM2065" i="9"/>
  <c r="AM2066" i="9"/>
  <c r="AM2067" i="9"/>
  <c r="AM2068" i="9"/>
  <c r="AM2069" i="9"/>
  <c r="AM2070" i="9"/>
  <c r="AM2071" i="9"/>
  <c r="AM2072" i="9"/>
  <c r="AM2073" i="9"/>
  <c r="AM2074" i="9"/>
  <c r="AM2075" i="9"/>
  <c r="AM2076" i="9"/>
  <c r="AM2077" i="9"/>
  <c r="AM2078" i="9"/>
  <c r="AM2079" i="9"/>
  <c r="AM2080" i="9"/>
  <c r="AM2081" i="9"/>
  <c r="AM2082" i="9"/>
  <c r="AM2083" i="9"/>
  <c r="AM2084" i="9"/>
  <c r="AM2085" i="9"/>
  <c r="AM2086" i="9"/>
  <c r="AM2087" i="9"/>
  <c r="AM2088" i="9"/>
  <c r="AM2089" i="9"/>
  <c r="AM2090" i="9"/>
  <c r="AM2091" i="9"/>
  <c r="AM2092" i="9"/>
  <c r="AM2093" i="9"/>
  <c r="AM2094" i="9"/>
  <c r="AM2095" i="9"/>
  <c r="AM2096" i="9"/>
  <c r="AM2097" i="9"/>
  <c r="AM2098" i="9"/>
  <c r="AM2099" i="9"/>
  <c r="AM2100" i="9"/>
  <c r="AM2101" i="9"/>
  <c r="AM2102" i="9"/>
  <c r="AM2103" i="9"/>
  <c r="AM2104" i="9"/>
  <c r="AM2105" i="9"/>
  <c r="AM2106" i="9"/>
  <c r="AM2107" i="9"/>
  <c r="AM2108" i="9"/>
  <c r="AM2109" i="9"/>
  <c r="AM2110" i="9"/>
  <c r="AM2111" i="9"/>
  <c r="AM2112" i="9"/>
  <c r="AM2113" i="9"/>
  <c r="AM2114" i="9"/>
  <c r="AM2115" i="9"/>
  <c r="AM2116" i="9"/>
  <c r="AM2117" i="9"/>
  <c r="AM2118" i="9"/>
  <c r="AM2119" i="9"/>
  <c r="AM2120" i="9"/>
  <c r="AM2121" i="9"/>
  <c r="AM2122" i="9"/>
  <c r="AM2123" i="9"/>
  <c r="AM2124" i="9"/>
  <c r="AM2125" i="9"/>
  <c r="AM2126" i="9"/>
  <c r="AM2127" i="9"/>
  <c r="AM2128" i="9"/>
  <c r="AM2129" i="9"/>
  <c r="AM2130" i="9"/>
  <c r="AM2131" i="9"/>
  <c r="AM2132" i="9"/>
  <c r="AM2133" i="9"/>
  <c r="AM2134" i="9"/>
  <c r="AM2135" i="9"/>
  <c r="AM2136" i="9"/>
  <c r="AM2137" i="9"/>
  <c r="AM2138" i="9"/>
  <c r="AM2139" i="9"/>
  <c r="AM2140" i="9"/>
  <c r="AM2141" i="9"/>
  <c r="AM2142" i="9"/>
  <c r="AM2143" i="9"/>
  <c r="AM2144" i="9"/>
  <c r="AM2145" i="9"/>
  <c r="AM2146" i="9"/>
  <c r="AM2147" i="9"/>
  <c r="AM2148" i="9"/>
  <c r="AM2149" i="9"/>
  <c r="AM2150" i="9"/>
  <c r="AM2151" i="9"/>
  <c r="AM2152" i="9"/>
  <c r="AM2153" i="9"/>
  <c r="AM2154" i="9"/>
  <c r="AM2155" i="9"/>
  <c r="AM2156" i="9"/>
  <c r="AM2157" i="9"/>
  <c r="AM2158" i="9"/>
  <c r="AM2159" i="9"/>
  <c r="AM2160" i="9"/>
  <c r="AM2161" i="9"/>
  <c r="AM2162" i="9"/>
  <c r="AM2163" i="9"/>
  <c r="AM2164" i="9"/>
  <c r="AM2165" i="9"/>
  <c r="AM2166" i="9"/>
  <c r="AM2167" i="9"/>
  <c r="AM2168" i="9"/>
  <c r="AM2169" i="9"/>
  <c r="AM2170" i="9"/>
  <c r="AM2171" i="9"/>
  <c r="AM2172" i="9"/>
  <c r="AM2173" i="9"/>
  <c r="AM2174" i="9"/>
  <c r="AM2175" i="9"/>
  <c r="AM2176" i="9"/>
  <c r="AM2177" i="9"/>
  <c r="AM2178" i="9"/>
  <c r="AM2179" i="9"/>
  <c r="AM2180" i="9"/>
  <c r="AM2181" i="9"/>
  <c r="AM2182" i="9"/>
  <c r="AM2183" i="9"/>
  <c r="AM2184" i="9"/>
  <c r="AM2185" i="9"/>
  <c r="AM2186" i="9"/>
  <c r="AM2187" i="9"/>
  <c r="AM2188" i="9"/>
  <c r="AM2189" i="9"/>
  <c r="AM2190" i="9"/>
  <c r="AM2191" i="9"/>
  <c r="AM2192" i="9"/>
  <c r="AM2193" i="9"/>
  <c r="AM2194" i="9"/>
  <c r="AM2195" i="9"/>
  <c r="AM2196" i="9"/>
  <c r="AM2197" i="9"/>
  <c r="AM2198" i="9"/>
  <c r="AM2199" i="9"/>
  <c r="AM2200" i="9"/>
  <c r="AM2201" i="9"/>
  <c r="AM2202" i="9"/>
  <c r="AM2203" i="9"/>
  <c r="AM2204" i="9"/>
  <c r="AM2205" i="9"/>
  <c r="AM2206" i="9"/>
  <c r="AM2207" i="9"/>
  <c r="AM2208" i="9"/>
  <c r="AM2209" i="9"/>
  <c r="AM2210" i="9"/>
  <c r="AM2211" i="9"/>
  <c r="AM2212" i="9"/>
  <c r="AM2213" i="9"/>
  <c r="AM2214" i="9"/>
  <c r="AM2215" i="9"/>
  <c r="AM2216" i="9"/>
  <c r="AM2217" i="9"/>
  <c r="AM2218" i="9"/>
  <c r="AM2219" i="9"/>
  <c r="AM4434" i="9"/>
  <c r="AM4435" i="9"/>
  <c r="AM4436" i="9"/>
  <c r="AM4437" i="9"/>
  <c r="AM4438" i="9"/>
  <c r="AM4439" i="9"/>
  <c r="AM4440" i="9"/>
  <c r="AM4441" i="9"/>
  <c r="AM4442" i="9"/>
  <c r="AM4443" i="9"/>
  <c r="AM4444" i="9"/>
  <c r="AM4445" i="9"/>
  <c r="AM4446" i="9"/>
  <c r="AM4447" i="9"/>
  <c r="AM4448" i="9"/>
  <c r="AM4449" i="9"/>
  <c r="AM4450" i="9"/>
  <c r="AM4451" i="9"/>
  <c r="AM4452" i="9"/>
  <c r="AM4453" i="9"/>
  <c r="AM4454" i="9"/>
  <c r="AM4455" i="9"/>
  <c r="AM4456" i="9"/>
  <c r="AM4457" i="9"/>
  <c r="AM4458" i="9"/>
  <c r="AM4459" i="9"/>
  <c r="AM4460" i="9"/>
  <c r="AM4461" i="9"/>
  <c r="AM4462" i="9"/>
  <c r="AM4463" i="9"/>
  <c r="AM4464" i="9"/>
  <c r="AM4465" i="9"/>
  <c r="AM4731" i="9"/>
  <c r="AM4732" i="9"/>
  <c r="AM4733" i="9"/>
  <c r="AM4466" i="9"/>
  <c r="AM2220" i="9"/>
  <c r="AM2221" i="9"/>
  <c r="AM2222" i="9"/>
  <c r="AM2223" i="9"/>
  <c r="AM2224" i="9"/>
  <c r="AM2225" i="9"/>
  <c r="AM2226" i="9"/>
  <c r="AM2227" i="9"/>
  <c r="AM2228" i="9"/>
  <c r="AM2229" i="9"/>
  <c r="AM2230" i="9"/>
  <c r="AM2231" i="9"/>
  <c r="AM2232" i="9"/>
  <c r="AM2233" i="9"/>
  <c r="AM2234" i="9"/>
  <c r="AM2235" i="9"/>
  <c r="AM2236" i="9"/>
  <c r="AM2237" i="9"/>
  <c r="AM2238" i="9"/>
  <c r="AM2239" i="9"/>
  <c r="AM2240" i="9"/>
  <c r="AM2241" i="9"/>
  <c r="AM2242" i="9"/>
  <c r="AM2243" i="9"/>
  <c r="AM2244" i="9"/>
  <c r="AM2245" i="9"/>
  <c r="AM2246" i="9"/>
  <c r="AM2247" i="9"/>
  <c r="AM2248" i="9"/>
  <c r="AM2249" i="9"/>
  <c r="AM2250" i="9"/>
  <c r="AM2251" i="9"/>
  <c r="AM2252" i="9"/>
  <c r="AM2253" i="9"/>
  <c r="AM2254" i="9"/>
  <c r="AM2255" i="9"/>
  <c r="AM2256" i="9"/>
  <c r="AM2257" i="9"/>
  <c r="AM2258" i="9"/>
  <c r="AM2259" i="9"/>
  <c r="AM2260" i="9"/>
  <c r="AM2261" i="9"/>
  <c r="AM2262" i="9"/>
  <c r="AM2263" i="9"/>
  <c r="AM2264" i="9"/>
  <c r="AM2265" i="9"/>
  <c r="AM2266" i="9"/>
  <c r="AM2267" i="9"/>
  <c r="AM2268" i="9"/>
  <c r="AM2269" i="9"/>
  <c r="AM2270" i="9"/>
  <c r="AM2271" i="9"/>
  <c r="AM2272" i="9"/>
  <c r="AM2273" i="9"/>
  <c r="AM2274" i="9"/>
  <c r="AM2275" i="9"/>
  <c r="AM2276" i="9"/>
  <c r="AM2277" i="9"/>
  <c r="AM2278" i="9"/>
  <c r="AM2279" i="9"/>
  <c r="AM2280" i="9"/>
  <c r="AM2281" i="9"/>
  <c r="AM2282" i="9"/>
  <c r="AM2283" i="9"/>
  <c r="AM2284" i="9"/>
  <c r="AM2285" i="9"/>
  <c r="AM2286" i="9"/>
  <c r="AM2287" i="9"/>
  <c r="AM2288" i="9"/>
  <c r="AM2289" i="9"/>
  <c r="AM2290" i="9"/>
  <c r="AM2291" i="9"/>
  <c r="AM2292" i="9"/>
  <c r="AM2293" i="9"/>
  <c r="AM2294" i="9"/>
  <c r="AM2295" i="9"/>
  <c r="AM2296" i="9"/>
  <c r="AM2297" i="9"/>
  <c r="AM2298" i="9"/>
  <c r="AM2299" i="9"/>
  <c r="AM2300" i="9"/>
  <c r="AM2301" i="9"/>
  <c r="AM2302" i="9"/>
  <c r="AM2303" i="9"/>
  <c r="AM2304" i="9"/>
  <c r="AM2305" i="9"/>
  <c r="AM2306" i="9"/>
  <c r="AM2307" i="9"/>
  <c r="AM2308" i="9"/>
  <c r="AM2309" i="9"/>
  <c r="AM2310" i="9"/>
  <c r="AM2311" i="9"/>
  <c r="AM2312" i="9"/>
  <c r="AM2313" i="9"/>
  <c r="AM2314" i="9"/>
  <c r="AM2315" i="9"/>
  <c r="AM2316" i="9"/>
  <c r="AM2317" i="9"/>
  <c r="AM2318" i="9"/>
  <c r="AM2319" i="9"/>
  <c r="AM2320" i="9"/>
  <c r="AM2321" i="9"/>
  <c r="AM2322" i="9"/>
  <c r="AM2323" i="9"/>
  <c r="AM2324" i="9"/>
  <c r="AM2325" i="9"/>
  <c r="AM2326" i="9"/>
  <c r="AM2327" i="9"/>
  <c r="AM4467" i="9"/>
  <c r="AM4468" i="9"/>
  <c r="AM4469" i="9"/>
  <c r="AM4470" i="9"/>
  <c r="AM4471" i="9"/>
  <c r="AM4472" i="9"/>
  <c r="AM4473" i="9"/>
  <c r="AM4474" i="9"/>
  <c r="AM4475" i="9"/>
  <c r="AM4476" i="9"/>
  <c r="AM4477" i="9"/>
  <c r="AM4478" i="9"/>
  <c r="AM4479" i="9"/>
  <c r="AM4480" i="9"/>
  <c r="AM4481" i="9"/>
  <c r="AM4482" i="9"/>
  <c r="AM4483" i="9"/>
  <c r="AM4484" i="9"/>
  <c r="AM4485" i="9"/>
  <c r="AM4486" i="9"/>
  <c r="AM4487" i="9"/>
  <c r="AM4488" i="9"/>
  <c r="AM4489" i="9"/>
  <c r="AM4490" i="9"/>
  <c r="AM4491" i="9"/>
  <c r="AM4492" i="9"/>
  <c r="AM4493" i="9"/>
  <c r="AM4494" i="9"/>
  <c r="AM4495" i="9"/>
  <c r="AM4496" i="9"/>
  <c r="AM4497" i="9"/>
  <c r="AM4498" i="9"/>
  <c r="AM4499" i="9"/>
  <c r="AM4500" i="9"/>
  <c r="AM4501" i="9"/>
  <c r="AM4502" i="9"/>
  <c r="AM4503" i="9"/>
  <c r="AM4504" i="9"/>
  <c r="AM4505" i="9"/>
  <c r="AM4506" i="9"/>
  <c r="AM4507" i="9"/>
  <c r="AM4508" i="9"/>
  <c r="AM4509" i="9"/>
  <c r="AM4510" i="9"/>
  <c r="AM4511" i="9"/>
  <c r="AM4512" i="9"/>
  <c r="AM4513" i="9"/>
  <c r="AM4514" i="9"/>
  <c r="AM4515" i="9"/>
  <c r="AM4516" i="9"/>
  <c r="AM4517" i="9"/>
  <c r="AM4518" i="9"/>
  <c r="AM4519" i="9"/>
  <c r="AM4520" i="9"/>
  <c r="AM4521" i="9"/>
  <c r="AM4522" i="9"/>
  <c r="AM4523" i="9"/>
  <c r="AM4524" i="9"/>
  <c r="AM4525" i="9"/>
  <c r="AM4526" i="9"/>
  <c r="AM4527" i="9"/>
  <c r="AM3833" i="9"/>
  <c r="AM3834" i="9"/>
  <c r="AM3835" i="9"/>
  <c r="AM3836" i="9"/>
  <c r="AM3837" i="9"/>
  <c r="AM3838" i="9"/>
  <c r="AM3839" i="9"/>
  <c r="AM3840" i="9"/>
  <c r="AM3841" i="9"/>
  <c r="AM3842" i="9"/>
  <c r="AM3843" i="9"/>
  <c r="AM3844" i="9"/>
  <c r="AM3845" i="9"/>
  <c r="AM4643" i="9"/>
  <c r="AM4644" i="9"/>
  <c r="AM4645" i="9"/>
  <c r="AM4646" i="9"/>
  <c r="AM4647" i="9"/>
  <c r="AM4648" i="9"/>
  <c r="AM4649" i="9"/>
  <c r="AM4650" i="9"/>
  <c r="AM2328" i="9"/>
  <c r="AM2329" i="9"/>
  <c r="AM2330" i="9"/>
  <c r="AM2331" i="9"/>
  <c r="AM2332" i="9"/>
  <c r="AM2333" i="9"/>
  <c r="AM2334" i="9"/>
  <c r="AM2335" i="9"/>
  <c r="AM2336" i="9"/>
  <c r="AM2337" i="9"/>
  <c r="AM2338" i="9"/>
  <c r="AM2339" i="9"/>
  <c r="AM2340" i="9"/>
  <c r="AM2341" i="9"/>
  <c r="AM2342" i="9"/>
  <c r="AM2343" i="9"/>
  <c r="AM2344" i="9"/>
  <c r="AM2345" i="9"/>
  <c r="AM2346" i="9"/>
  <c r="AM2347" i="9"/>
  <c r="AM2348" i="9"/>
  <c r="AM2349" i="9"/>
  <c r="AM2350" i="9"/>
  <c r="AM2351" i="9"/>
  <c r="AM2352" i="9"/>
  <c r="AM2353" i="9"/>
  <c r="AM2354" i="9"/>
  <c r="AM2355" i="9"/>
  <c r="AM2356" i="9"/>
  <c r="AM2357" i="9"/>
  <c r="AM2358" i="9"/>
  <c r="AM2359" i="9"/>
  <c r="AM2360" i="9"/>
  <c r="AM2361" i="9"/>
  <c r="AM2362" i="9"/>
  <c r="AM2363" i="9"/>
  <c r="AM2364" i="9"/>
  <c r="AM2365" i="9"/>
  <c r="AM2366" i="9"/>
  <c r="AM2367" i="9"/>
  <c r="AM2368" i="9"/>
  <c r="AM2369" i="9"/>
  <c r="AM2370" i="9"/>
  <c r="AM2371" i="9"/>
  <c r="AM2372" i="9"/>
  <c r="AM2373" i="9"/>
  <c r="AM2374" i="9"/>
  <c r="AM2375" i="9"/>
  <c r="AM2376" i="9"/>
  <c r="AM2377" i="9"/>
  <c r="AM2378" i="9"/>
  <c r="AM2379" i="9"/>
  <c r="AM2380" i="9"/>
  <c r="AM2381" i="9"/>
  <c r="AM2382" i="9"/>
  <c r="AM2383" i="9"/>
  <c r="AM2384" i="9"/>
  <c r="AM2385" i="9"/>
  <c r="AM2386" i="9"/>
  <c r="AM2387" i="9"/>
  <c r="AM2388" i="9"/>
  <c r="AM2389" i="9"/>
  <c r="AM2390" i="9"/>
  <c r="AM2391" i="9"/>
  <c r="AM2392" i="9"/>
  <c r="AM2393" i="9"/>
  <c r="AM2394" i="9"/>
  <c r="AM2395" i="9"/>
  <c r="AM2396" i="9"/>
  <c r="AM2397" i="9"/>
  <c r="AM2398" i="9"/>
  <c r="AM2399" i="9"/>
  <c r="AM2400" i="9"/>
  <c r="AM2401" i="9"/>
  <c r="AM2402" i="9"/>
  <c r="AM2403" i="9"/>
  <c r="AM2404" i="9"/>
  <c r="AM2405" i="9"/>
  <c r="AM2406" i="9"/>
  <c r="AM2407" i="9"/>
  <c r="AM2408" i="9"/>
  <c r="AM2409" i="9"/>
  <c r="AM2410" i="9"/>
  <c r="AM2411" i="9"/>
  <c r="AM2412" i="9"/>
  <c r="AM2413" i="9"/>
  <c r="AM2414" i="9"/>
  <c r="AM2415" i="9"/>
  <c r="AM2416" i="9"/>
  <c r="AM2417" i="9"/>
  <c r="AM2418" i="9"/>
  <c r="AM2419" i="9"/>
  <c r="AM2420" i="9"/>
  <c r="AM2421" i="9"/>
  <c r="AM2422" i="9"/>
  <c r="AM2423" i="9"/>
  <c r="AM2424" i="9"/>
  <c r="AM2425" i="9"/>
  <c r="AM2426" i="9"/>
  <c r="AM2427" i="9"/>
  <c r="AM2428" i="9"/>
  <c r="AM2429" i="9"/>
  <c r="AM2430" i="9"/>
  <c r="AM2431" i="9"/>
  <c r="AM2432" i="9"/>
  <c r="AM2433" i="9"/>
  <c r="AM2434" i="9"/>
  <c r="AM2435" i="9"/>
  <c r="AM2436" i="9"/>
  <c r="AM2437" i="9"/>
  <c r="AM2438" i="9"/>
  <c r="AM2439" i="9"/>
  <c r="AM2440" i="9"/>
  <c r="AM2441" i="9"/>
  <c r="AM2442" i="9"/>
  <c r="AM2443" i="9"/>
  <c r="AM2444" i="9"/>
  <c r="AM2445" i="9"/>
  <c r="AM2446" i="9"/>
  <c r="AM2447" i="9"/>
  <c r="AM2448" i="9"/>
  <c r="AM2449" i="9"/>
  <c r="AM2450" i="9"/>
  <c r="AM2451" i="9"/>
  <c r="AM2452" i="9"/>
  <c r="AM2453" i="9"/>
  <c r="AM2454" i="9"/>
  <c r="AM2455" i="9"/>
  <c r="AM2456" i="9"/>
  <c r="AM2457" i="9"/>
  <c r="AM2458" i="9"/>
  <c r="AM2459" i="9"/>
  <c r="AM2460" i="9"/>
  <c r="AM2461" i="9"/>
  <c r="AM2462" i="9"/>
  <c r="AM2463" i="9"/>
  <c r="AM2464" i="9"/>
  <c r="AM2465" i="9"/>
  <c r="AM2466" i="9"/>
  <c r="AM2467" i="9"/>
  <c r="AM2468" i="9"/>
  <c r="AM2469" i="9"/>
  <c r="AM2470" i="9"/>
  <c r="AM2471" i="9"/>
  <c r="AM2472" i="9"/>
  <c r="AM2473" i="9"/>
  <c r="AM2474" i="9"/>
  <c r="AM2475" i="9"/>
  <c r="AM2476" i="9"/>
  <c r="AM2477" i="9"/>
  <c r="AM2478" i="9"/>
  <c r="AM2479" i="9"/>
  <c r="AM2480" i="9"/>
  <c r="AM2481" i="9"/>
  <c r="AM2482" i="9"/>
  <c r="AM2483" i="9"/>
  <c r="AM2484" i="9"/>
  <c r="AM2485" i="9"/>
  <c r="AM2486" i="9"/>
  <c r="AM2487" i="9"/>
  <c r="AM2488" i="9"/>
  <c r="AM2489" i="9"/>
  <c r="AM2490" i="9"/>
  <c r="AM2491" i="9"/>
  <c r="AM2492" i="9"/>
  <c r="AM2493" i="9"/>
  <c r="AM2494" i="9"/>
  <c r="AM2495" i="9"/>
  <c r="AM2496" i="9"/>
  <c r="AM2497" i="9"/>
  <c r="AM2498" i="9"/>
  <c r="AM2499" i="9"/>
  <c r="AM2500" i="9"/>
  <c r="AM2501" i="9"/>
  <c r="AM2502" i="9"/>
  <c r="AM2503" i="9"/>
  <c r="AM2504" i="9"/>
  <c r="AM2505" i="9"/>
  <c r="AM2506" i="9"/>
  <c r="AM2507" i="9"/>
  <c r="AM2508" i="9"/>
  <c r="AM2509" i="9"/>
  <c r="AM2510" i="9"/>
  <c r="AM2511" i="9"/>
  <c r="AM2512" i="9"/>
  <c r="AM2513" i="9"/>
  <c r="AM2514" i="9"/>
  <c r="AM2515" i="9"/>
  <c r="AM2516" i="9"/>
  <c r="AM2517" i="9"/>
  <c r="AM2518" i="9"/>
  <c r="AM2519" i="9"/>
  <c r="AM2520" i="9"/>
  <c r="AM2521" i="9"/>
  <c r="AM2522" i="9"/>
  <c r="AM2523" i="9"/>
  <c r="AM2524" i="9"/>
  <c r="AM2525" i="9"/>
  <c r="AM2526" i="9"/>
  <c r="AM2527" i="9"/>
  <c r="AM2528" i="9"/>
  <c r="AM2529" i="9"/>
  <c r="AM2530" i="9"/>
  <c r="AM2531" i="9"/>
  <c r="AM2532" i="9"/>
  <c r="AM2533" i="9"/>
  <c r="AM2534" i="9"/>
  <c r="AM2535" i="9"/>
  <c r="AM2536" i="9"/>
  <c r="AM2537" i="9"/>
  <c r="AM2538" i="9"/>
  <c r="AM2539" i="9"/>
  <c r="AM2540" i="9"/>
  <c r="AM2541" i="9"/>
  <c r="AM2542" i="9"/>
  <c r="AM2543" i="9"/>
  <c r="AM2544" i="9"/>
  <c r="AM2545" i="9"/>
  <c r="AM2546" i="9"/>
  <c r="AM2547" i="9"/>
  <c r="AM2548" i="9"/>
  <c r="AM2549" i="9"/>
  <c r="AM2550" i="9"/>
  <c r="AM2551" i="9"/>
  <c r="AM2552" i="9"/>
  <c r="AM2553" i="9"/>
  <c r="AM2554" i="9"/>
  <c r="AM2555" i="9"/>
  <c r="AM2556" i="9"/>
  <c r="AM2557" i="9"/>
  <c r="AM2558" i="9"/>
  <c r="AM2559" i="9"/>
  <c r="AM2560" i="9"/>
  <c r="AM2561" i="9"/>
  <c r="AM2562" i="9"/>
  <c r="AM2563" i="9"/>
  <c r="AM2564" i="9"/>
  <c r="AM2565" i="9"/>
  <c r="AM2566" i="9"/>
  <c r="AM2567" i="9"/>
  <c r="AM2568" i="9"/>
  <c r="AM2569" i="9"/>
  <c r="AM2570" i="9"/>
  <c r="AM2571" i="9"/>
  <c r="AM2572" i="9"/>
  <c r="AM2573" i="9"/>
  <c r="AM2574" i="9"/>
  <c r="AM2575" i="9"/>
  <c r="AM2576" i="9"/>
  <c r="AM2577" i="9"/>
  <c r="AM2578" i="9"/>
  <c r="AM2579" i="9"/>
  <c r="AM2580" i="9"/>
  <c r="AM2581" i="9"/>
  <c r="AM2582" i="9"/>
  <c r="AM2583" i="9"/>
  <c r="AM2584" i="9"/>
  <c r="AM2585" i="9"/>
  <c r="AM2586" i="9"/>
  <c r="AM2587" i="9"/>
  <c r="AM2588" i="9"/>
  <c r="AM2589" i="9"/>
  <c r="AM2590" i="9"/>
  <c r="AM2591" i="9"/>
  <c r="AM2592" i="9"/>
  <c r="AM2593" i="9"/>
  <c r="AM2594" i="9"/>
  <c r="AM2595" i="9"/>
  <c r="AM2596" i="9"/>
  <c r="AM2597" i="9"/>
  <c r="AM2598" i="9"/>
  <c r="AM2599" i="9"/>
  <c r="AM2600" i="9"/>
  <c r="AM2601" i="9"/>
  <c r="AM2602" i="9"/>
  <c r="AM2603" i="9"/>
  <c r="AM2604" i="9"/>
  <c r="AM2605" i="9"/>
  <c r="AM2606" i="9"/>
  <c r="AM2607" i="9"/>
  <c r="AM2608" i="9"/>
  <c r="AM2609" i="9"/>
  <c r="AM2610" i="9"/>
  <c r="AM2611" i="9"/>
  <c r="AM2612" i="9"/>
  <c r="AM2613" i="9"/>
  <c r="AM2614" i="9"/>
  <c r="AM2615" i="9"/>
  <c r="AM2616" i="9"/>
  <c r="AM2617" i="9"/>
  <c r="AM2618" i="9"/>
  <c r="AM2619" i="9"/>
  <c r="AM2620" i="9"/>
  <c r="AM2621" i="9"/>
  <c r="AM2622" i="9"/>
  <c r="AM2623" i="9"/>
  <c r="AM2624" i="9"/>
  <c r="AM2625" i="9"/>
  <c r="AM2626" i="9"/>
  <c r="AM2627" i="9"/>
  <c r="AM2628" i="9"/>
  <c r="AM2629" i="9"/>
  <c r="AM2630" i="9"/>
  <c r="AM2631" i="9"/>
  <c r="AM2632" i="9"/>
  <c r="AM2633" i="9"/>
  <c r="AM2634" i="9"/>
  <c r="AM2635" i="9"/>
  <c r="AM2636" i="9"/>
  <c r="AM2637" i="9"/>
  <c r="AM2638" i="9"/>
  <c r="AM2639" i="9"/>
  <c r="AM2640" i="9"/>
  <c r="AM2641" i="9"/>
  <c r="AM2642" i="9"/>
  <c r="AM2643" i="9"/>
  <c r="AM2644" i="9"/>
  <c r="AM2645" i="9"/>
  <c r="AM2646" i="9"/>
  <c r="AM2647" i="9"/>
  <c r="AM2648" i="9"/>
  <c r="AM2649" i="9"/>
  <c r="AM2650" i="9"/>
  <c r="AM2651" i="9"/>
  <c r="AM2652" i="9"/>
  <c r="AM2653" i="9"/>
  <c r="AM2654" i="9"/>
  <c r="AM2655" i="9"/>
  <c r="AM2656" i="9"/>
  <c r="AM2657" i="9"/>
  <c r="AM2658" i="9"/>
  <c r="AM2659" i="9"/>
  <c r="AM2660" i="9"/>
  <c r="AM2661" i="9"/>
  <c r="AM2662" i="9"/>
  <c r="AM2663" i="9"/>
  <c r="AM2664" i="9"/>
  <c r="AM2665" i="9"/>
  <c r="AM2666" i="9"/>
  <c r="AM2667" i="9"/>
  <c r="AM2668" i="9"/>
  <c r="AM2669" i="9"/>
  <c r="AM2670" i="9"/>
  <c r="AM2671" i="9"/>
  <c r="AM2672" i="9"/>
  <c r="AM2673" i="9"/>
  <c r="AM4651" i="9"/>
  <c r="AM4652" i="9"/>
  <c r="AM4653" i="9"/>
  <c r="AM4654" i="9"/>
  <c r="AM4528" i="9"/>
  <c r="AM3846" i="9"/>
  <c r="AM3847" i="9"/>
  <c r="AM3848" i="9"/>
  <c r="AM3849" i="9"/>
  <c r="AM3850" i="9"/>
  <c r="AM3851" i="9"/>
  <c r="AM3852" i="9"/>
  <c r="AM3853" i="9"/>
  <c r="AM3854" i="9"/>
  <c r="AM3855" i="9"/>
  <c r="AM3856" i="9"/>
  <c r="AM3857" i="9"/>
  <c r="AM3858" i="9"/>
  <c r="AM3859" i="9"/>
  <c r="AM3860" i="9"/>
  <c r="AM3861" i="9"/>
  <c r="AM3862" i="9"/>
  <c r="AM3863" i="9"/>
  <c r="AM3864" i="9"/>
  <c r="AM3865" i="9"/>
  <c r="AM3866" i="9"/>
  <c r="AM4655" i="9"/>
  <c r="AM4656" i="9"/>
  <c r="AM4657" i="9"/>
  <c r="AM3867" i="9"/>
  <c r="AM3868" i="9"/>
  <c r="AM3869" i="9"/>
  <c r="AM3870" i="9"/>
  <c r="AM3871" i="9"/>
  <c r="AM3872" i="9"/>
  <c r="AM3873" i="9"/>
  <c r="AM3874" i="9"/>
  <c r="AM3875" i="9"/>
  <c r="AM3876" i="9"/>
  <c r="AM3877" i="9"/>
  <c r="AM3878" i="9"/>
  <c r="AM3879" i="9"/>
  <c r="AM3880" i="9"/>
  <c r="AM3881" i="9"/>
  <c r="AM3882" i="9"/>
  <c r="AM3883" i="9"/>
  <c r="AM3884" i="9"/>
  <c r="AM3885" i="9"/>
  <c r="AM3886" i="9"/>
  <c r="AM3887" i="9"/>
  <c r="AM3888" i="9"/>
  <c r="AM3889" i="9"/>
  <c r="AM3890" i="9"/>
  <c r="AM3891" i="9"/>
  <c r="AM3892" i="9"/>
  <c r="AM3893" i="9"/>
  <c r="AM3894" i="9"/>
  <c r="AM3895" i="9"/>
  <c r="AM3896" i="9"/>
  <c r="AM3897" i="9"/>
  <c r="AM3898" i="9"/>
  <c r="AM3899" i="9"/>
  <c r="AM3900" i="9"/>
  <c r="AM3901" i="9"/>
  <c r="AM3902" i="9"/>
  <c r="AM3903" i="9"/>
  <c r="AM3904" i="9"/>
  <c r="AM3905" i="9"/>
  <c r="AM3906" i="9"/>
  <c r="AM3907" i="9"/>
  <c r="AM3908" i="9"/>
  <c r="AM3909" i="9"/>
  <c r="AM3910" i="9"/>
  <c r="AM3911" i="9"/>
  <c r="AM3912" i="9"/>
  <c r="AM3913" i="9"/>
  <c r="AM3914" i="9"/>
  <c r="AM3915" i="9"/>
  <c r="AM3916" i="9"/>
  <c r="AM3917" i="9"/>
  <c r="AM3918" i="9"/>
  <c r="AM3919" i="9"/>
  <c r="AM4529" i="9"/>
  <c r="AM4530" i="9"/>
  <c r="AM4531" i="9"/>
  <c r="AM4532" i="9"/>
  <c r="AM4533" i="9"/>
  <c r="AM4534" i="9"/>
  <c r="AM4535" i="9"/>
  <c r="AM4536" i="9"/>
  <c r="AM4537" i="9"/>
  <c r="AM4538" i="9"/>
  <c r="AM4539" i="9"/>
  <c r="AM4540" i="9"/>
  <c r="AM4541" i="9"/>
  <c r="AM2674" i="9"/>
  <c r="AM2675" i="9"/>
  <c r="AM2676" i="9"/>
  <c r="AM2677" i="9"/>
  <c r="AM2678" i="9"/>
  <c r="AM2679" i="9"/>
  <c r="AM2680" i="9"/>
  <c r="AM2681" i="9"/>
  <c r="AM2682" i="9"/>
  <c r="AM2683" i="9"/>
  <c r="AM2684" i="9"/>
  <c r="AM2685" i="9"/>
  <c r="AM2686" i="9"/>
  <c r="AM2687" i="9"/>
  <c r="AM2688" i="9"/>
  <c r="AM2689" i="9"/>
  <c r="AM2690" i="9"/>
  <c r="AM2691" i="9"/>
  <c r="AM2692" i="9"/>
  <c r="AM2693" i="9"/>
  <c r="AM2694" i="9"/>
  <c r="AM2695" i="9"/>
  <c r="AM2696" i="9"/>
  <c r="AM2697" i="9"/>
  <c r="AM2698" i="9"/>
  <c r="AM2699" i="9"/>
  <c r="AM2700" i="9"/>
  <c r="AM2701" i="9"/>
  <c r="AM2702" i="9"/>
  <c r="AM2703" i="9"/>
  <c r="AM2704" i="9"/>
  <c r="AM2705" i="9"/>
  <c r="AM2706" i="9"/>
  <c r="AM2707" i="9"/>
  <c r="AM2708" i="9"/>
  <c r="AM2709" i="9"/>
  <c r="AM2710" i="9"/>
  <c r="AM2711" i="9"/>
  <c r="AM2712" i="9"/>
  <c r="AM2713" i="9"/>
  <c r="AM2714" i="9"/>
  <c r="AM2715" i="9"/>
  <c r="AM2716" i="9"/>
  <c r="AM2717" i="9"/>
  <c r="AM2718" i="9"/>
  <c r="AM2719" i="9"/>
  <c r="AM2720" i="9"/>
  <c r="AM2721" i="9"/>
  <c r="AM2722" i="9"/>
  <c r="AM2723" i="9"/>
  <c r="AM2724" i="9"/>
  <c r="AM2725" i="9"/>
  <c r="AM2726" i="9"/>
  <c r="AM2727" i="9"/>
  <c r="AM2728" i="9"/>
  <c r="AM2729" i="9"/>
  <c r="AM2730" i="9"/>
  <c r="AM2731" i="9"/>
  <c r="AM2732" i="9"/>
  <c r="AM2733" i="9"/>
  <c r="AM2734" i="9"/>
  <c r="AM2735" i="9"/>
  <c r="AM2736" i="9"/>
  <c r="AM2737" i="9"/>
  <c r="AM2738" i="9"/>
  <c r="AM2739" i="9"/>
  <c r="AM2740" i="9"/>
  <c r="AM2741" i="9"/>
  <c r="AM2742" i="9"/>
  <c r="AM2743" i="9"/>
  <c r="AM2744" i="9"/>
  <c r="AM2745" i="9"/>
  <c r="AM2746" i="9"/>
  <c r="AM2747" i="9"/>
  <c r="AM2748" i="9"/>
  <c r="AM2749" i="9"/>
  <c r="AM2750" i="9"/>
  <c r="AM2751" i="9"/>
  <c r="AM2752" i="9"/>
  <c r="AM2753" i="9"/>
  <c r="AM2754" i="9"/>
  <c r="AM2755" i="9"/>
  <c r="AM2756" i="9"/>
  <c r="AM2757" i="9"/>
  <c r="AM2758" i="9"/>
  <c r="AM2759" i="9"/>
  <c r="AM2760" i="9"/>
  <c r="AM2761" i="9"/>
  <c r="AM2762" i="9"/>
  <c r="AM2763" i="9"/>
  <c r="AM2764" i="9"/>
  <c r="AM2765" i="9"/>
  <c r="AM2766" i="9"/>
  <c r="AM2767" i="9"/>
  <c r="AM2768" i="9"/>
  <c r="AM2769" i="9"/>
  <c r="AM2770" i="9"/>
  <c r="AM2771" i="9"/>
  <c r="AM2772" i="9"/>
  <c r="AM2773" i="9"/>
  <c r="AM2774" i="9"/>
  <c r="AM2775" i="9"/>
  <c r="AM2776" i="9"/>
  <c r="AM2777" i="9"/>
  <c r="AM2778" i="9"/>
  <c r="AM2779" i="9"/>
  <c r="AM2780" i="9"/>
  <c r="AM2781" i="9"/>
  <c r="AM2782" i="9"/>
  <c r="AM2783" i="9"/>
  <c r="AM2784" i="9"/>
  <c r="AM2785" i="9"/>
  <c r="AM2786" i="9"/>
  <c r="AM2787" i="9"/>
  <c r="AM2788" i="9"/>
  <c r="AM2789" i="9"/>
  <c r="AM2790" i="9"/>
  <c r="AM2791" i="9"/>
  <c r="AM2792" i="9"/>
  <c r="AM2793" i="9"/>
  <c r="AM2794" i="9"/>
  <c r="AM2795" i="9"/>
  <c r="AM2796" i="9"/>
  <c r="AM2797" i="9"/>
  <c r="AM2798" i="9"/>
  <c r="AM2799" i="9"/>
  <c r="AM2800" i="9"/>
  <c r="AM2801" i="9"/>
  <c r="AM2802" i="9"/>
  <c r="AM2803" i="9"/>
  <c r="AM2804" i="9"/>
  <c r="AM2805" i="9"/>
  <c r="AM2806" i="9"/>
  <c r="AM2807" i="9"/>
  <c r="AM2808" i="9"/>
  <c r="AM2809" i="9"/>
  <c r="AM2810" i="9"/>
  <c r="AM2811" i="9"/>
  <c r="AM2812" i="9"/>
  <c r="AM2813" i="9"/>
  <c r="AM2814" i="9"/>
  <c r="AM2815" i="9"/>
  <c r="AM2816" i="9"/>
  <c r="AM2817" i="9"/>
  <c r="AM2818" i="9"/>
  <c r="AM2819" i="9"/>
  <c r="AM2820" i="9"/>
  <c r="AM2821" i="9"/>
  <c r="AM2822" i="9"/>
  <c r="AM2823" i="9"/>
  <c r="AM2824" i="9"/>
  <c r="AM2825" i="9"/>
  <c r="AM2826" i="9"/>
  <c r="AM2827" i="9"/>
  <c r="AM2828" i="9"/>
  <c r="AM2829" i="9"/>
  <c r="AM2830" i="9"/>
  <c r="AM2831" i="9"/>
  <c r="AM2832" i="9"/>
  <c r="AM2833" i="9"/>
  <c r="AM2834" i="9"/>
  <c r="AM2835" i="9"/>
  <c r="AM2836" i="9"/>
  <c r="AM2837" i="9"/>
  <c r="AM2838" i="9"/>
  <c r="AM2839" i="9"/>
  <c r="AM2840" i="9"/>
  <c r="AM2841" i="9"/>
  <c r="AM2842" i="9"/>
  <c r="AM2843" i="9"/>
  <c r="AM2844" i="9"/>
  <c r="AM2845" i="9"/>
  <c r="AM2846" i="9"/>
  <c r="AM2847" i="9"/>
  <c r="AM2848" i="9"/>
  <c r="AM2849" i="9"/>
  <c r="AM2850" i="9"/>
  <c r="AM2851" i="9"/>
  <c r="AM2852" i="9"/>
  <c r="AM2853" i="9"/>
  <c r="AM2854" i="9"/>
  <c r="AM2855" i="9"/>
  <c r="AM2856" i="9"/>
  <c r="AM2857" i="9"/>
  <c r="AM2858" i="9"/>
  <c r="AM2859" i="9"/>
  <c r="AM2860" i="9"/>
  <c r="AM2861" i="9"/>
  <c r="AM2862" i="9"/>
  <c r="AM2863" i="9"/>
  <c r="AM2864" i="9"/>
  <c r="AM2865" i="9"/>
  <c r="AM2866" i="9"/>
  <c r="AM2867" i="9"/>
  <c r="AM2868" i="9"/>
  <c r="AM2869" i="9"/>
  <c r="AM2870" i="9"/>
  <c r="AM2871" i="9"/>
  <c r="AM2872" i="9"/>
  <c r="AM2873" i="9"/>
  <c r="AM2874" i="9"/>
  <c r="AM2875" i="9"/>
  <c r="AM2876" i="9"/>
  <c r="AM2877" i="9"/>
  <c r="AM2878" i="9"/>
  <c r="AM2879" i="9"/>
  <c r="AM2880" i="9"/>
  <c r="AM2881" i="9"/>
  <c r="AM2882" i="9"/>
  <c r="AM2883" i="9"/>
  <c r="AM2884" i="9"/>
  <c r="AM2885" i="9"/>
  <c r="AM2886" i="9"/>
  <c r="AM2887" i="9"/>
  <c r="AM2888" i="9"/>
  <c r="AM2889" i="9"/>
  <c r="AM2890" i="9"/>
  <c r="AM2891" i="9"/>
  <c r="AM2892" i="9"/>
  <c r="AM2893" i="9"/>
  <c r="AM2894" i="9"/>
  <c r="AM2895" i="9"/>
  <c r="AM2896" i="9"/>
  <c r="AM2897" i="9"/>
  <c r="AM2898" i="9"/>
  <c r="AM2899" i="9"/>
  <c r="AM2900" i="9"/>
  <c r="AM2901" i="9"/>
  <c r="AM2902" i="9"/>
  <c r="AM2903" i="9"/>
  <c r="AM2904" i="9"/>
  <c r="AM2905" i="9"/>
  <c r="AM2906" i="9"/>
  <c r="AM2907" i="9"/>
  <c r="AM2908" i="9"/>
  <c r="AM2909" i="9"/>
  <c r="AM2910" i="9"/>
  <c r="AM2911" i="9"/>
  <c r="AM2912" i="9"/>
  <c r="AM2913" i="9"/>
  <c r="AM2914" i="9"/>
  <c r="AM2915" i="9"/>
  <c r="AM2916" i="9"/>
  <c r="AM2917" i="9"/>
  <c r="AM2918" i="9"/>
  <c r="AM2919" i="9"/>
  <c r="AM2920" i="9"/>
  <c r="AM2921" i="9"/>
  <c r="AM2922" i="9"/>
  <c r="AM2923" i="9"/>
  <c r="AM2924" i="9"/>
  <c r="AM2925" i="9"/>
  <c r="AM2926" i="9"/>
  <c r="AM2927" i="9"/>
  <c r="AM2928" i="9"/>
  <c r="AM2929" i="9"/>
  <c r="AM2930" i="9"/>
  <c r="AM2931" i="9"/>
  <c r="AM2932" i="9"/>
  <c r="AM2933" i="9"/>
  <c r="AM2934" i="9"/>
  <c r="AM2935" i="9"/>
  <c r="AM2936" i="9"/>
  <c r="AM2937" i="9"/>
  <c r="AM2938" i="9"/>
  <c r="AM2939" i="9"/>
  <c r="AM2940" i="9"/>
  <c r="AM2941" i="9"/>
  <c r="AM2942" i="9"/>
  <c r="AM2943" i="9"/>
  <c r="AM2944" i="9"/>
  <c r="AM2945" i="9"/>
  <c r="AM2946" i="9"/>
  <c r="AM2947" i="9"/>
  <c r="AM2948" i="9"/>
  <c r="AM2949" i="9"/>
  <c r="AM2950" i="9"/>
  <c r="AM2951" i="9"/>
  <c r="AM2952" i="9"/>
  <c r="AM2953" i="9"/>
  <c r="AM2954" i="9"/>
  <c r="AM2955" i="9"/>
  <c r="AM2956" i="9"/>
  <c r="AM2957" i="9"/>
  <c r="AM2958" i="9"/>
  <c r="AM2959" i="9"/>
  <c r="AM2960" i="9"/>
  <c r="AM2961" i="9"/>
  <c r="AM2962" i="9"/>
  <c r="AM2963" i="9"/>
  <c r="AM2964" i="9"/>
  <c r="AM2965" i="9"/>
  <c r="AM2966" i="9"/>
  <c r="AM2967" i="9"/>
  <c r="AM2968" i="9"/>
  <c r="AM2969" i="9"/>
  <c r="AM2970" i="9"/>
  <c r="AM2971" i="9"/>
  <c r="AM2972" i="9"/>
  <c r="AM2973" i="9"/>
  <c r="AM2974" i="9"/>
  <c r="AM2975" i="9"/>
  <c r="AM2976" i="9"/>
  <c r="AM2977" i="9"/>
  <c r="AM2978" i="9"/>
  <c r="AM2979" i="9"/>
  <c r="AM2980" i="9"/>
  <c r="AM2981" i="9"/>
  <c r="AM2982" i="9"/>
  <c r="AM2983" i="9"/>
  <c r="AM2984" i="9"/>
  <c r="AM2985" i="9"/>
  <c r="AM2986" i="9"/>
  <c r="AM2987" i="9"/>
  <c r="AM2988" i="9"/>
  <c r="AM2989" i="9"/>
  <c r="AM2990" i="9"/>
  <c r="AM2991" i="9"/>
  <c r="AM2992" i="9"/>
  <c r="AM2993" i="9"/>
  <c r="AM2994" i="9"/>
  <c r="AM2995" i="9"/>
  <c r="AM2996" i="9"/>
  <c r="AM2997" i="9"/>
  <c r="AM2998" i="9"/>
  <c r="AM2999" i="9"/>
  <c r="AM3000" i="9"/>
  <c r="AM3001" i="9"/>
  <c r="AM3002" i="9"/>
  <c r="AM3003" i="9"/>
  <c r="AM3004" i="9"/>
  <c r="AM3005" i="9"/>
  <c r="AM3006" i="9"/>
  <c r="AM3007" i="9"/>
  <c r="AM3008" i="9"/>
  <c r="AM3009" i="9"/>
  <c r="AM3010" i="9"/>
  <c r="AM3011" i="9"/>
  <c r="AM3012" i="9"/>
  <c r="AM3013" i="9"/>
  <c r="AM3014" i="9"/>
  <c r="AM3015" i="9"/>
  <c r="AM3016" i="9"/>
  <c r="AM3017" i="9"/>
  <c r="AM3018" i="9"/>
  <c r="AM3019" i="9"/>
  <c r="AM3020" i="9"/>
  <c r="AM3021" i="9"/>
  <c r="AM3022" i="9"/>
  <c r="AM3023" i="9"/>
  <c r="AM3024" i="9"/>
  <c r="AM3025" i="9"/>
  <c r="AM3026" i="9"/>
  <c r="AM3027" i="9"/>
  <c r="AM3028" i="9"/>
  <c r="AM3029" i="9"/>
  <c r="AM3030" i="9"/>
  <c r="AM3031" i="9"/>
  <c r="AM4658" i="9"/>
  <c r="AM3032" i="9"/>
  <c r="AM3033" i="9"/>
  <c r="AM3034" i="9"/>
  <c r="AM3035" i="9"/>
  <c r="AM3036" i="9"/>
  <c r="AM3037" i="9"/>
  <c r="AM3038" i="9"/>
  <c r="AM3039" i="9"/>
  <c r="AM3040" i="9"/>
  <c r="AM3041" i="9"/>
  <c r="AM3042" i="9"/>
  <c r="AM3043" i="9"/>
  <c r="AM3044" i="9"/>
  <c r="AM3045" i="9"/>
  <c r="AM3046" i="9"/>
  <c r="AM3047" i="9"/>
  <c r="AM3048" i="9"/>
  <c r="AM3049" i="9"/>
  <c r="AM3050" i="9"/>
  <c r="AM3051" i="9"/>
  <c r="AM3052" i="9"/>
  <c r="AM3053" i="9"/>
  <c r="AM3054" i="9"/>
  <c r="AM3055" i="9"/>
  <c r="AM3056" i="9"/>
  <c r="AM3057" i="9"/>
  <c r="AM3058" i="9"/>
  <c r="AM3059" i="9"/>
  <c r="AM3060" i="9"/>
  <c r="AM3061" i="9"/>
  <c r="AM4659" i="9"/>
  <c r="AM4660" i="9"/>
  <c r="AM3062" i="9"/>
  <c r="AM3063" i="9"/>
  <c r="AM3064" i="9"/>
  <c r="AM3065" i="9"/>
  <c r="AM3066" i="9"/>
  <c r="AM3067" i="9"/>
  <c r="AM3068" i="9"/>
  <c r="AM4542" i="9"/>
  <c r="AM4543" i="9"/>
  <c r="AM4544" i="9"/>
  <c r="AM4545" i="9"/>
  <c r="AM4546" i="9"/>
  <c r="AM4547" i="9"/>
  <c r="AM4548" i="9"/>
  <c r="AM4549" i="9"/>
  <c r="AM4550" i="9"/>
  <c r="AM4551" i="9"/>
  <c r="AM4552" i="9"/>
  <c r="AM4553" i="9"/>
  <c r="AM4554" i="9"/>
  <c r="AM4555" i="9"/>
  <c r="AM3920" i="9"/>
  <c r="AM3921" i="9"/>
  <c r="AM3922" i="9"/>
  <c r="AM3923" i="9"/>
  <c r="AM3924" i="9"/>
  <c r="AM3925" i="9"/>
  <c r="AM3926" i="9"/>
  <c r="AM3927" i="9"/>
  <c r="AM3928" i="9"/>
  <c r="AM3929" i="9"/>
  <c r="AM3930" i="9"/>
  <c r="AM3931" i="9"/>
  <c r="AM3932" i="9"/>
  <c r="AM3933" i="9"/>
  <c r="AM3934" i="9"/>
  <c r="AM3935" i="9"/>
  <c r="AM3936" i="9"/>
  <c r="AM3937" i="9"/>
  <c r="AM3938" i="9"/>
  <c r="AM3939" i="9"/>
  <c r="AM3940" i="9"/>
  <c r="AM3941" i="9"/>
  <c r="AM3942" i="9"/>
  <c r="AM3943" i="9"/>
  <c r="AM3944" i="9"/>
  <c r="AM3945" i="9"/>
  <c r="AM3946" i="9"/>
  <c r="AM3947" i="9"/>
  <c r="AM3948" i="9"/>
  <c r="AM3949" i="9"/>
  <c r="AM3950" i="9"/>
  <c r="AM3951" i="9"/>
  <c r="AM3952" i="9"/>
  <c r="AM3953" i="9"/>
  <c r="AM3954" i="9"/>
  <c r="AM3955" i="9"/>
  <c r="AM3956" i="9"/>
  <c r="AM3957" i="9"/>
  <c r="AM3958" i="9"/>
  <c r="AM3959" i="9"/>
  <c r="AM3960" i="9"/>
  <c r="AM3961" i="9"/>
  <c r="AM3962" i="9"/>
  <c r="AM3963" i="9"/>
  <c r="AM3964" i="9"/>
  <c r="AM3965" i="9"/>
  <c r="AM3966" i="9"/>
  <c r="AM3967" i="9"/>
  <c r="AM3968" i="9"/>
  <c r="AM3969" i="9"/>
  <c r="AM3970" i="9"/>
  <c r="AM3971" i="9"/>
  <c r="AM3972" i="9"/>
  <c r="AM3973" i="9"/>
  <c r="AM3974" i="9"/>
  <c r="AM3975" i="9"/>
  <c r="AM3976" i="9"/>
  <c r="AM3977" i="9"/>
  <c r="AM3978" i="9"/>
  <c r="AM3979" i="9"/>
  <c r="AM3980" i="9"/>
  <c r="AM3981" i="9"/>
  <c r="AM3982" i="9"/>
  <c r="AM3983" i="9"/>
  <c r="AM3984" i="9"/>
  <c r="AM3985" i="9"/>
  <c r="AM3986" i="9"/>
  <c r="AM3987" i="9"/>
  <c r="AM3988" i="9"/>
  <c r="AM3989" i="9"/>
  <c r="AM3990" i="9"/>
  <c r="AM3991" i="9"/>
  <c r="AM3992" i="9"/>
  <c r="AM3993" i="9"/>
  <c r="AM3994" i="9"/>
  <c r="AM4556" i="9"/>
  <c r="AM4557" i="9"/>
  <c r="AM4558" i="9"/>
  <c r="AM4559" i="9"/>
  <c r="AM4560" i="9"/>
  <c r="AM4561" i="9"/>
  <c r="AM4562" i="9"/>
  <c r="AM4563" i="9"/>
  <c r="AM4564" i="9"/>
  <c r="AM4565" i="9"/>
  <c r="AM4566" i="9"/>
  <c r="AM4567" i="9"/>
  <c r="AM4568" i="9"/>
  <c r="AM4569" i="9"/>
  <c r="AM4570" i="9"/>
  <c r="AM4571" i="9"/>
  <c r="AM4572" i="9"/>
  <c r="AM4573" i="9"/>
  <c r="AM4574" i="9"/>
  <c r="AM4575" i="9"/>
  <c r="AM4576" i="9"/>
  <c r="AM4577" i="9"/>
  <c r="AM4578" i="9"/>
  <c r="AM4579" i="9"/>
  <c r="AM4580" i="9"/>
  <c r="AM4581" i="9"/>
  <c r="AM4582" i="9"/>
  <c r="AM4583" i="9"/>
  <c r="AM4584" i="9"/>
  <c r="AM4585" i="9"/>
  <c r="AM4586" i="9"/>
  <c r="AM4587" i="9"/>
  <c r="AM4588" i="9"/>
  <c r="AM4589" i="9"/>
  <c r="AM4590" i="9"/>
  <c r="AM4591" i="9"/>
  <c r="AM4592" i="9"/>
  <c r="AM4593" i="9"/>
  <c r="AM4594" i="9"/>
  <c r="AM4595" i="9"/>
  <c r="AM4596" i="9"/>
  <c r="AM4597" i="9"/>
  <c r="AM4598" i="9"/>
  <c r="AM4599" i="9"/>
  <c r="AM4600" i="9"/>
  <c r="AM4601" i="9"/>
  <c r="AM4602" i="9"/>
  <c r="AM4603" i="9"/>
  <c r="AM4604" i="9"/>
  <c r="AM4605" i="9"/>
  <c r="AM4606" i="9"/>
  <c r="AM4607" i="9"/>
  <c r="AM4608" i="9"/>
  <c r="AM4609" i="9"/>
  <c r="AM4610" i="9"/>
  <c r="AM4611" i="9"/>
  <c r="AM4612" i="9"/>
  <c r="AM4613" i="9"/>
  <c r="AM4614" i="9"/>
  <c r="AM4615" i="9"/>
  <c r="AM4616" i="9"/>
  <c r="AM4617" i="9"/>
  <c r="AM4618" i="9"/>
  <c r="AM4619" i="9"/>
  <c r="AM4620" i="9"/>
  <c r="AM4621" i="9"/>
  <c r="AM4622" i="9"/>
  <c r="AM4623" i="9"/>
  <c r="AM4624" i="9"/>
  <c r="AM4625" i="9"/>
  <c r="AM3995" i="9"/>
  <c r="AM3996" i="9"/>
  <c r="AM3997" i="9"/>
  <c r="AM3998" i="9"/>
  <c r="AM3999" i="9"/>
  <c r="AM4000" i="9"/>
  <c r="AM4001" i="9"/>
  <c r="AM4002" i="9"/>
  <c r="AM4003" i="9"/>
  <c r="AM4004" i="9"/>
  <c r="AM4005" i="9"/>
  <c r="AM4006" i="9"/>
  <c r="AM4661" i="9"/>
  <c r="AM4007" i="9"/>
  <c r="AM4008" i="9"/>
  <c r="AM4009" i="9"/>
  <c r="AM4010" i="9"/>
  <c r="AM4011" i="9"/>
  <c r="AM4012" i="9"/>
  <c r="AM4013" i="9"/>
  <c r="AM4014" i="9"/>
  <c r="AM4015" i="9"/>
  <c r="AM4016" i="9"/>
  <c r="AM4017" i="9"/>
  <c r="AM4018" i="9"/>
  <c r="AM4019" i="9"/>
  <c r="AM4020" i="9"/>
  <c r="AM4021" i="9"/>
  <c r="AM4022" i="9"/>
  <c r="AM4023" i="9"/>
  <c r="AM4024" i="9"/>
  <c r="AM4025" i="9"/>
  <c r="AM4026" i="9"/>
  <c r="AM4027" i="9"/>
  <c r="AM4028" i="9"/>
  <c r="AM4029" i="9"/>
  <c r="AM4030" i="9"/>
  <c r="AM4031" i="9"/>
  <c r="AM4032" i="9"/>
  <c r="AM4033" i="9"/>
  <c r="AM4034" i="9"/>
  <c r="AM4035" i="9"/>
  <c r="AM4036" i="9"/>
  <c r="AM4037" i="9"/>
  <c r="AM4038" i="9"/>
  <c r="AM4039" i="9"/>
  <c r="AM4040" i="9"/>
  <c r="AM4041" i="9"/>
  <c r="AM4042" i="9"/>
  <c r="AM4043" i="9"/>
  <c r="AM4044" i="9"/>
  <c r="AM4045" i="9"/>
  <c r="AM4046" i="9"/>
  <c r="AM4047" i="9"/>
  <c r="AM4048" i="9"/>
  <c r="AM4049" i="9"/>
  <c r="AM4050" i="9"/>
  <c r="AM4051" i="9"/>
  <c r="AM4052" i="9"/>
  <c r="AM4053" i="9"/>
  <c r="AM4054" i="9"/>
  <c r="AM4055" i="9"/>
  <c r="AM4056" i="9"/>
  <c r="AM4057" i="9"/>
  <c r="AM4058" i="9"/>
  <c r="AM4059" i="9"/>
  <c r="AM4060" i="9"/>
  <c r="AM4061" i="9"/>
  <c r="AM4062" i="9"/>
  <c r="AM4063" i="9"/>
  <c r="AM4064" i="9"/>
  <c r="AM4065" i="9"/>
  <c r="AM4066" i="9"/>
  <c r="AM4067" i="9"/>
  <c r="AM4068" i="9"/>
  <c r="AM4069" i="9"/>
  <c r="AM4070" i="9"/>
  <c r="AM4071" i="9"/>
  <c r="AM4072" i="9"/>
  <c r="AM4679" i="9"/>
  <c r="AM4680" i="9"/>
  <c r="AM4073" i="9"/>
  <c r="AM4074" i="9"/>
  <c r="AM4075" i="9"/>
  <c r="AM4076" i="9"/>
  <c r="AM4077" i="9"/>
  <c r="AM4078" i="9"/>
  <c r="AM4079" i="9"/>
  <c r="AM4080" i="9"/>
  <c r="AM4081" i="9"/>
  <c r="AM4082" i="9"/>
  <c r="AM4083" i="9"/>
  <c r="AM4084" i="9"/>
  <c r="AM4085" i="9"/>
  <c r="AM4086" i="9"/>
  <c r="AM4087" i="9"/>
  <c r="AM4088" i="9"/>
  <c r="AM4089" i="9"/>
  <c r="AM4090" i="9"/>
  <c r="AM4091" i="9"/>
  <c r="AM4092" i="9"/>
  <c r="AM4093" i="9"/>
  <c r="AM4094" i="9"/>
  <c r="AM4095" i="9"/>
  <c r="AM4096" i="9"/>
  <c r="AM4097" i="9"/>
  <c r="AM4098" i="9"/>
  <c r="AM4099" i="9"/>
  <c r="AM4100" i="9"/>
  <c r="AM4101" i="9"/>
  <c r="AM4102" i="9"/>
  <c r="AM4103" i="9"/>
  <c r="AM4104" i="9"/>
  <c r="AM4105" i="9"/>
  <c r="AM4106" i="9"/>
  <c r="AM4107" i="9"/>
  <c r="AM4108" i="9"/>
  <c r="AM4109" i="9"/>
  <c r="AM4110" i="9"/>
  <c r="AM4111" i="9"/>
  <c r="AM4112" i="9"/>
  <c r="AM4113" i="9"/>
  <c r="AM4114" i="9"/>
  <c r="AM4115" i="9"/>
  <c r="AM4116" i="9"/>
  <c r="AM4117" i="9"/>
  <c r="AM4118" i="9"/>
  <c r="AM4119" i="9"/>
  <c r="AM4120" i="9"/>
  <c r="AM4121" i="9"/>
  <c r="AM4122" i="9"/>
  <c r="AM4123" i="9"/>
  <c r="AM4124" i="9"/>
  <c r="AM4125" i="9"/>
  <c r="AM4126" i="9"/>
  <c r="AM4127" i="9"/>
  <c r="AM4128" i="9"/>
  <c r="AM4129" i="9"/>
  <c r="AM4130" i="9"/>
  <c r="AM4131" i="9"/>
  <c r="AM4132" i="9"/>
  <c r="AM4133" i="9"/>
  <c r="AM4134" i="9"/>
  <c r="AM4135" i="9"/>
  <c r="AM4136" i="9"/>
  <c r="AM4137" i="9"/>
  <c r="AM4138" i="9"/>
  <c r="AM4139" i="9"/>
  <c r="AM4140" i="9"/>
  <c r="AM4141" i="9"/>
  <c r="AM4142" i="9"/>
  <c r="AM4143" i="9"/>
  <c r="AM4144" i="9"/>
  <c r="AM4145" i="9"/>
  <c r="AM4146" i="9"/>
  <c r="AM4147" i="9"/>
  <c r="AM4148" i="9"/>
  <c r="AM4149" i="9"/>
  <c r="AM3069" i="9"/>
  <c r="AM3070" i="9"/>
  <c r="AM3071" i="9"/>
  <c r="AM3072" i="9"/>
  <c r="AM3073" i="9"/>
  <c r="AM3074" i="9"/>
  <c r="AM3075" i="9"/>
  <c r="AM3076" i="9"/>
  <c r="AM3077" i="9"/>
  <c r="AM3078" i="9"/>
  <c r="AM3079" i="9"/>
  <c r="AM3080" i="9"/>
  <c r="AM3081" i="9"/>
  <c r="AM3082" i="9"/>
  <c r="AM3083" i="9"/>
  <c r="AM3084" i="9"/>
  <c r="AM3085" i="9"/>
  <c r="AM3086" i="9"/>
  <c r="AM3087" i="9"/>
  <c r="AM3088" i="9"/>
  <c r="AM3089" i="9"/>
  <c r="AM3090" i="9"/>
  <c r="AM3091" i="9"/>
  <c r="AM3092" i="9"/>
  <c r="AM3093" i="9"/>
  <c r="AM3094" i="9"/>
  <c r="AM3095" i="9"/>
  <c r="AM3096" i="9"/>
  <c r="AM3097" i="9"/>
  <c r="AM3098" i="9"/>
  <c r="AM3099" i="9"/>
  <c r="AM3100" i="9"/>
  <c r="AM3101" i="9"/>
  <c r="AM3102" i="9"/>
  <c r="AM3103" i="9"/>
  <c r="AM3104" i="9"/>
  <c r="AM3105" i="9"/>
  <c r="AM3106" i="9"/>
  <c r="AM3107" i="9"/>
  <c r="AM3108" i="9"/>
  <c r="AM3109" i="9"/>
  <c r="AM3110" i="9"/>
  <c r="AM3111" i="9"/>
  <c r="AM3112" i="9"/>
  <c r="AM3113" i="9"/>
  <c r="AM3114" i="9"/>
  <c r="AM3115" i="9"/>
  <c r="AM3116" i="9"/>
  <c r="AM3117" i="9"/>
  <c r="AM3118" i="9"/>
  <c r="AM3119" i="9"/>
  <c r="AM3120" i="9"/>
  <c r="AM3121" i="9"/>
  <c r="AM3122" i="9"/>
  <c r="AM3123" i="9"/>
  <c r="AM3124" i="9"/>
  <c r="AM3125" i="9"/>
  <c r="AM3126" i="9"/>
  <c r="AM3127" i="9"/>
  <c r="AM3128" i="9"/>
  <c r="AM3129" i="9"/>
  <c r="AM3130" i="9"/>
  <c r="AM3131" i="9"/>
  <c r="AM3132" i="9"/>
  <c r="AM3133" i="9"/>
  <c r="AM3134" i="9"/>
  <c r="AM3135" i="9"/>
  <c r="AM3136" i="9"/>
  <c r="AM3137" i="9"/>
  <c r="AM3138" i="9"/>
  <c r="AM3139" i="9"/>
  <c r="AM3140" i="9"/>
  <c r="AM3141" i="9"/>
  <c r="AM3142" i="9"/>
  <c r="AM3143" i="9"/>
  <c r="AM3144" i="9"/>
  <c r="AM3145" i="9"/>
  <c r="AM3146" i="9"/>
  <c r="AM3147" i="9"/>
  <c r="AM3148" i="9"/>
  <c r="AM3149" i="9"/>
  <c r="AM3150" i="9"/>
  <c r="AM3151" i="9"/>
  <c r="AM3152" i="9"/>
  <c r="AM3153" i="9"/>
  <c r="AM3154" i="9"/>
  <c r="AM3155" i="9"/>
  <c r="AM3156" i="9"/>
  <c r="AM3157" i="9"/>
  <c r="AM3158" i="9"/>
  <c r="AM3159" i="9"/>
  <c r="AM3160" i="9"/>
  <c r="AM3161" i="9"/>
  <c r="AM3162" i="9"/>
  <c r="AM3163" i="9"/>
  <c r="AM3164" i="9"/>
  <c r="AM3165" i="9"/>
  <c r="AM3166" i="9"/>
  <c r="AM3167" i="9"/>
  <c r="AM3168" i="9"/>
  <c r="AM3169" i="9"/>
  <c r="AM3170" i="9"/>
  <c r="AM3171" i="9"/>
  <c r="AM3172" i="9"/>
  <c r="AM3173" i="9"/>
  <c r="AM3174" i="9"/>
  <c r="AM3175" i="9"/>
  <c r="AM3176" i="9"/>
  <c r="AM3177" i="9"/>
  <c r="AM3178" i="9"/>
  <c r="AM3179" i="9"/>
  <c r="AM3180" i="9"/>
  <c r="AM3181" i="9"/>
  <c r="AM3182" i="9"/>
  <c r="AM3183" i="9"/>
  <c r="AM3184" i="9"/>
  <c r="AM3185" i="9"/>
  <c r="AM3186" i="9"/>
  <c r="AM3187" i="9"/>
  <c r="AM3188" i="9"/>
  <c r="AM3189" i="9"/>
  <c r="AM3190" i="9"/>
  <c r="AM3191" i="9"/>
  <c r="AM3192" i="9"/>
  <c r="AM3193" i="9"/>
  <c r="AM3194" i="9"/>
  <c r="AM3195" i="9"/>
  <c r="AM3196" i="9"/>
  <c r="AM3197" i="9"/>
  <c r="AM3198" i="9"/>
  <c r="AM3199" i="9"/>
  <c r="AM3200" i="9"/>
  <c r="AM3201" i="9"/>
  <c r="AM3202" i="9"/>
  <c r="AM3203" i="9"/>
  <c r="AM3204" i="9"/>
  <c r="AM3205" i="9"/>
  <c r="AM3206" i="9"/>
  <c r="AM3207" i="9"/>
  <c r="AM3208" i="9"/>
  <c r="AM3209" i="9"/>
  <c r="AM3210" i="9"/>
  <c r="AM3211" i="9"/>
  <c r="AM3212" i="9"/>
  <c r="AM3213" i="9"/>
  <c r="AM3214" i="9"/>
  <c r="AM3215" i="9"/>
  <c r="AM3216" i="9"/>
  <c r="AM3217" i="9"/>
  <c r="AM3218" i="9"/>
  <c r="AM3219" i="9"/>
  <c r="AM3220" i="9"/>
  <c r="AM3221" i="9"/>
  <c r="AM3222" i="9"/>
  <c r="AM3223" i="9"/>
  <c r="AM3224" i="9"/>
  <c r="AM3225" i="9"/>
  <c r="AM3226" i="9"/>
  <c r="AM3227" i="9"/>
  <c r="AM3228" i="9"/>
  <c r="AM3229" i="9"/>
  <c r="AM3230" i="9"/>
  <c r="AM3231" i="9"/>
  <c r="AM3232" i="9"/>
  <c r="AM3233" i="9"/>
  <c r="AM3234" i="9"/>
  <c r="AM3235" i="9"/>
  <c r="AM3236" i="9"/>
  <c r="AM3237" i="9"/>
  <c r="AM3238" i="9"/>
  <c r="AM3239" i="9"/>
  <c r="AM3240" i="9"/>
  <c r="AM3241" i="9"/>
  <c r="AM3242" i="9"/>
  <c r="AM3243" i="9"/>
  <c r="AM3244" i="9"/>
  <c r="AM3245" i="9"/>
  <c r="AM3246" i="9"/>
  <c r="AM3247" i="9"/>
  <c r="AM3248" i="9"/>
  <c r="AM3249" i="9"/>
  <c r="AM3250" i="9"/>
  <c r="AM3251" i="9"/>
  <c r="AM3252" i="9"/>
  <c r="AM3253" i="9"/>
  <c r="AM3254" i="9"/>
  <c r="AM3255" i="9"/>
  <c r="AM3256" i="9"/>
  <c r="AM3257" i="9"/>
  <c r="AM3258" i="9"/>
  <c r="AM3259" i="9"/>
  <c r="AM3260" i="9"/>
  <c r="AM3261" i="9"/>
  <c r="AM3262" i="9"/>
  <c r="AM3263" i="9"/>
  <c r="AM3264" i="9"/>
  <c r="AM3265" i="9"/>
  <c r="AM3266" i="9"/>
  <c r="AM3267" i="9"/>
  <c r="AM3268" i="9"/>
  <c r="AM3269" i="9"/>
  <c r="AM3270" i="9"/>
  <c r="AM3271" i="9"/>
  <c r="AM3272" i="9"/>
  <c r="AM3273" i="9"/>
  <c r="AM3274" i="9"/>
  <c r="AM3275" i="9"/>
  <c r="AM3276" i="9"/>
  <c r="AM3277" i="9"/>
  <c r="AM3278" i="9"/>
  <c r="AM4626" i="9"/>
  <c r="AM4627" i="9"/>
  <c r="AM4628" i="9"/>
  <c r="AM4629" i="9"/>
  <c r="AM4630" i="9"/>
  <c r="AM4631" i="9"/>
  <c r="AM4632" i="9"/>
  <c r="AM4633" i="9"/>
  <c r="AM4634" i="9"/>
  <c r="AM4635" i="9"/>
  <c r="AM4636" i="9"/>
  <c r="AM4637" i="9"/>
  <c r="AM4638" i="9"/>
  <c r="AM3279" i="9"/>
  <c r="AM3280" i="9"/>
  <c r="AM3281" i="9"/>
  <c r="AM3282" i="9"/>
  <c r="AM3283" i="9"/>
  <c r="AM3284" i="9"/>
  <c r="AM3285" i="9"/>
  <c r="AM3286" i="9"/>
  <c r="AM3287" i="9"/>
  <c r="AM3288" i="9"/>
  <c r="AM3289" i="9"/>
  <c r="AM3290" i="9"/>
  <c r="AM3291" i="9"/>
  <c r="AM3292" i="9"/>
  <c r="AM3293" i="9"/>
  <c r="AM3294" i="9"/>
  <c r="AM3295" i="9"/>
  <c r="AM3296" i="9"/>
  <c r="AM3297" i="9"/>
  <c r="AM3298" i="9"/>
  <c r="AM3299" i="9"/>
  <c r="AM3300" i="9"/>
  <c r="AM3301" i="9"/>
  <c r="AM3302" i="9"/>
  <c r="AM3303" i="9"/>
  <c r="AM3304" i="9"/>
  <c r="AM3305" i="9"/>
  <c r="AM3306" i="9"/>
  <c r="AM3307" i="9"/>
  <c r="AM3308" i="9"/>
  <c r="AM3309" i="9"/>
  <c r="AM3310" i="9"/>
  <c r="AM3311" i="9"/>
  <c r="AM3312" i="9"/>
  <c r="AM3313" i="9"/>
  <c r="AM3314" i="9"/>
  <c r="AM3315" i="9"/>
  <c r="AM3316" i="9"/>
  <c r="AM3317" i="9"/>
  <c r="AM3318" i="9"/>
  <c r="AM3319" i="9"/>
  <c r="AM3320" i="9"/>
  <c r="AM3321" i="9"/>
  <c r="AM3322" i="9"/>
  <c r="AM3323" i="9"/>
  <c r="AM3324" i="9"/>
  <c r="AM3325" i="9"/>
  <c r="AM3326" i="9"/>
  <c r="AM3327" i="9"/>
  <c r="AM3328" i="9"/>
  <c r="AM3329" i="9"/>
  <c r="AM3330" i="9"/>
  <c r="AM3331" i="9"/>
  <c r="AM3332" i="9"/>
  <c r="AM3333" i="9"/>
  <c r="AM3334" i="9"/>
  <c r="AM3335" i="9"/>
  <c r="AM3336" i="9"/>
  <c r="AM3337" i="9"/>
  <c r="AM3338" i="9"/>
  <c r="AM3339" i="9"/>
  <c r="AM3340" i="9"/>
  <c r="AM3341" i="9"/>
  <c r="AM3342" i="9"/>
  <c r="AM3343" i="9"/>
  <c r="AM3344" i="9"/>
  <c r="AM3345" i="9"/>
  <c r="AM3346" i="9"/>
  <c r="AM3347" i="9"/>
  <c r="AM3348" i="9"/>
  <c r="AM3349" i="9"/>
  <c r="AM3350" i="9"/>
  <c r="AM3351" i="9"/>
  <c r="AM3352" i="9"/>
  <c r="AM3353" i="9"/>
  <c r="AM3354" i="9"/>
  <c r="AM3355" i="9"/>
  <c r="AM3356" i="9"/>
  <c r="AM3357" i="9"/>
  <c r="AM3358" i="9"/>
  <c r="AM3359" i="9"/>
  <c r="AM3360" i="9"/>
  <c r="AM3361" i="9"/>
  <c r="AM3362" i="9"/>
  <c r="AM3363" i="9"/>
  <c r="AM3364" i="9"/>
  <c r="AM3365" i="9"/>
  <c r="AM3366" i="9"/>
  <c r="AM3367" i="9"/>
  <c r="AM3368" i="9"/>
  <c r="AM3369" i="9"/>
  <c r="AM3370" i="9"/>
  <c r="AM3371" i="9"/>
  <c r="AM3372" i="9"/>
  <c r="AM3373" i="9"/>
  <c r="AM3374" i="9"/>
  <c r="AM3375" i="9"/>
  <c r="AM3376" i="9"/>
  <c r="AM3377" i="9"/>
  <c r="AM3378" i="9"/>
  <c r="AM3379" i="9"/>
  <c r="AM3380" i="9"/>
  <c r="AM3381" i="9"/>
  <c r="AM3382" i="9"/>
  <c r="AM3383" i="9"/>
  <c r="AM3384" i="9"/>
  <c r="AM3385" i="9"/>
  <c r="AM3386" i="9"/>
  <c r="AM3387" i="9"/>
  <c r="AM3388" i="9"/>
  <c r="AM3389" i="9"/>
  <c r="AM3390" i="9"/>
  <c r="AM3391" i="9"/>
  <c r="AM3392" i="9"/>
  <c r="AM3393" i="9"/>
  <c r="AM3394" i="9"/>
  <c r="AM3395" i="9"/>
  <c r="AM3396" i="9"/>
  <c r="AM3397" i="9"/>
  <c r="AM3398" i="9"/>
  <c r="AM3399" i="9"/>
  <c r="AM3400" i="9"/>
  <c r="AM3401" i="9"/>
  <c r="AM3402" i="9"/>
  <c r="AM3403" i="9"/>
  <c r="AM3404" i="9"/>
  <c r="AM3405" i="9"/>
  <c r="AM3406" i="9"/>
  <c r="AM3407" i="9"/>
  <c r="AM3408" i="9"/>
  <c r="AM3409" i="9"/>
  <c r="AM3410" i="9"/>
  <c r="AM3411" i="9"/>
  <c r="AM3412" i="9"/>
  <c r="AM3413" i="9"/>
  <c r="AM3414" i="9"/>
  <c r="AM3415" i="9"/>
  <c r="AM3416" i="9"/>
  <c r="AM3417" i="9"/>
  <c r="AM3418" i="9"/>
  <c r="AM3419" i="9"/>
  <c r="AM3420" i="9"/>
  <c r="AM3421" i="9"/>
  <c r="AM3422" i="9"/>
  <c r="AM3423" i="9"/>
  <c r="AM3424" i="9"/>
  <c r="AM3425" i="9"/>
  <c r="AM3426" i="9"/>
  <c r="AM3427" i="9"/>
  <c r="AM3428" i="9"/>
  <c r="AM3429" i="9"/>
  <c r="AM3430" i="9"/>
  <c r="AM3431" i="9"/>
  <c r="AM3432" i="9"/>
  <c r="AM3433" i="9"/>
  <c r="AM3434" i="9"/>
  <c r="AM3435" i="9"/>
  <c r="AM3436" i="9"/>
  <c r="AM3437" i="9"/>
  <c r="AM3438" i="9"/>
  <c r="AM3439" i="9"/>
  <c r="AM3440" i="9"/>
  <c r="AM3441" i="9"/>
  <c r="AM3442" i="9"/>
  <c r="AM3443" i="9"/>
  <c r="AM3444" i="9"/>
  <c r="AM3445" i="9"/>
  <c r="AM3446" i="9"/>
  <c r="AM3447" i="9"/>
  <c r="AM3448" i="9"/>
  <c r="AM3449" i="9"/>
  <c r="AM3450" i="9"/>
  <c r="AM3451" i="9"/>
  <c r="AM3452" i="9"/>
  <c r="AM3453" i="9"/>
  <c r="AM3454" i="9"/>
  <c r="AM3455" i="9"/>
  <c r="AM3456" i="9"/>
  <c r="AM3457" i="9"/>
  <c r="AM3458" i="9"/>
  <c r="AM3459" i="9"/>
  <c r="AM3460" i="9"/>
  <c r="AM3461" i="9"/>
  <c r="AM3462" i="9"/>
  <c r="AM3463" i="9"/>
  <c r="AM3464" i="9"/>
  <c r="AM3465" i="9"/>
  <c r="AM3466" i="9"/>
  <c r="AM3467" i="9"/>
  <c r="AM3468" i="9"/>
  <c r="AM3469" i="9"/>
  <c r="AM3470" i="9"/>
  <c r="AM3471" i="9"/>
  <c r="AM3472" i="9"/>
  <c r="AM3473" i="9"/>
  <c r="AM3474" i="9"/>
  <c r="AM3475" i="9"/>
  <c r="AM3476" i="9"/>
  <c r="AM3477" i="9"/>
  <c r="AM3478" i="9"/>
  <c r="AM3479" i="9"/>
  <c r="AM3480" i="9"/>
  <c r="AM3481" i="9"/>
  <c r="AM3482" i="9"/>
  <c r="AM3483" i="9"/>
  <c r="AM3484" i="9"/>
  <c r="AM3485" i="9"/>
  <c r="AM3486" i="9"/>
  <c r="AM3487" i="9"/>
  <c r="AM3488" i="9"/>
  <c r="AM3489" i="9"/>
  <c r="AM3490" i="9"/>
  <c r="AM3491" i="9"/>
  <c r="AM3492" i="9"/>
  <c r="AM3493" i="9"/>
  <c r="AM3494" i="9"/>
  <c r="AM3495" i="9"/>
  <c r="AM3496" i="9"/>
  <c r="AM3497" i="9"/>
  <c r="AM3498" i="9"/>
  <c r="AM3499" i="9"/>
  <c r="AM3500" i="9"/>
  <c r="AM3501" i="9"/>
  <c r="AM3502" i="9"/>
  <c r="AM3503" i="9"/>
  <c r="AM3504" i="9"/>
  <c r="AM3505" i="9"/>
  <c r="AM3506" i="9"/>
  <c r="AM3507" i="9"/>
  <c r="AM3508" i="9"/>
  <c r="AM3509" i="9"/>
  <c r="AM3510" i="9"/>
  <c r="AM3511" i="9"/>
  <c r="AM3512" i="9"/>
  <c r="AM3513" i="9"/>
  <c r="AM3514" i="9"/>
  <c r="AM3515" i="9"/>
  <c r="AM3516" i="9"/>
  <c r="AM3517" i="9"/>
  <c r="AM3518" i="9"/>
  <c r="AM3519" i="9"/>
  <c r="AM3520" i="9"/>
  <c r="AM3521" i="9"/>
  <c r="AM3522" i="9"/>
  <c r="AM3523" i="9"/>
  <c r="AM3524" i="9"/>
  <c r="AM3525" i="9"/>
  <c r="AM3526" i="9"/>
  <c r="AM3527" i="9"/>
  <c r="AM3528" i="9"/>
  <c r="AM3529" i="9"/>
  <c r="AM3530" i="9"/>
  <c r="AM3531" i="9"/>
  <c r="AM3532" i="9"/>
  <c r="AM3533" i="9"/>
  <c r="AM3534" i="9"/>
  <c r="AM3535" i="9"/>
  <c r="AM3536" i="9"/>
  <c r="AM3537" i="9"/>
  <c r="AM3538" i="9"/>
  <c r="AM3539" i="9"/>
  <c r="AM3540" i="9"/>
  <c r="AM3541" i="9"/>
  <c r="AM3542" i="9"/>
  <c r="AM3543" i="9"/>
  <c r="AM3544" i="9"/>
  <c r="AM3545" i="9"/>
  <c r="AM3546" i="9"/>
  <c r="AM3547" i="9"/>
  <c r="AM3548" i="9"/>
  <c r="AM3549" i="9"/>
  <c r="AM3550" i="9"/>
  <c r="AM3551" i="9"/>
  <c r="AM3552" i="9"/>
  <c r="AM3553" i="9"/>
  <c r="AM3554" i="9"/>
  <c r="AM3555" i="9"/>
  <c r="AM3556" i="9"/>
  <c r="AM3557" i="9"/>
  <c r="AM3558" i="9"/>
  <c r="AM3559" i="9"/>
  <c r="AM3560" i="9"/>
  <c r="AM3561" i="9"/>
  <c r="AM3562" i="9"/>
  <c r="AM3563" i="9"/>
  <c r="AM3564" i="9"/>
  <c r="AM3565" i="9"/>
  <c r="AM3566" i="9"/>
  <c r="AM3567" i="9"/>
  <c r="AM3568" i="9"/>
  <c r="AM3569" i="9"/>
  <c r="AM3570" i="9"/>
  <c r="AM3571" i="9"/>
  <c r="AM3572" i="9"/>
  <c r="AM3573" i="9"/>
  <c r="AM3574" i="9"/>
  <c r="AM3575" i="9"/>
  <c r="AM3576" i="9"/>
  <c r="AM3577" i="9"/>
  <c r="AM3578" i="9"/>
  <c r="AM3579" i="9"/>
  <c r="AM3580" i="9"/>
  <c r="AM3581" i="9"/>
  <c r="AM3582" i="9"/>
  <c r="AM3583" i="9"/>
  <c r="AM3584" i="9"/>
  <c r="AM3585" i="9"/>
  <c r="AM3586" i="9"/>
  <c r="AM3587" i="9"/>
  <c r="AM3588" i="9"/>
  <c r="AM3589" i="9"/>
  <c r="AM3590" i="9"/>
  <c r="AM3591" i="9"/>
  <c r="AM3592" i="9"/>
  <c r="AM3593" i="9"/>
  <c r="AM3594" i="9"/>
  <c r="AM4150" i="9"/>
  <c r="AM4151" i="9"/>
  <c r="AM4152" i="9"/>
  <c r="AM4153" i="9"/>
  <c r="AM4154" i="9"/>
  <c r="AM4155" i="9"/>
  <c r="AN4156" i="9"/>
  <c r="AN4157" i="9"/>
  <c r="AN3595" i="9"/>
  <c r="AN3596" i="9"/>
  <c r="AN3597" i="9"/>
  <c r="AN3598" i="9"/>
  <c r="AN3599" i="9"/>
  <c r="AN3600" i="9"/>
  <c r="AN3601" i="9"/>
  <c r="AN3602" i="9"/>
  <c r="AN3603" i="9"/>
  <c r="AN3604" i="9"/>
  <c r="AN3605" i="9"/>
  <c r="AN3606" i="9"/>
  <c r="AN3607" i="9"/>
  <c r="AN3608" i="9"/>
  <c r="AN3609" i="9"/>
  <c r="AN3610" i="9"/>
  <c r="AN3611" i="9"/>
  <c r="AN3612" i="9"/>
  <c r="AN3613" i="9"/>
  <c r="AN3614" i="9"/>
  <c r="AN3615" i="9"/>
  <c r="AN3616" i="9"/>
  <c r="AN3617" i="9"/>
  <c r="AN3618" i="9"/>
  <c r="AN3619" i="9"/>
  <c r="AN3620" i="9"/>
  <c r="AN3621" i="9"/>
  <c r="AN3622" i="9"/>
  <c r="AN3623" i="9"/>
  <c r="AN3624" i="9"/>
  <c r="AN3625" i="9"/>
  <c r="AN3626" i="9"/>
  <c r="AN3627" i="9"/>
  <c r="AN3628" i="9"/>
  <c r="AN3629" i="9"/>
  <c r="AN3630" i="9"/>
  <c r="AN3631" i="9"/>
  <c r="AN3632" i="9"/>
  <c r="AN3633" i="9"/>
  <c r="AN3634" i="9"/>
  <c r="AN3635" i="9"/>
  <c r="AN3636" i="9"/>
  <c r="AN3637" i="9"/>
  <c r="AN3638" i="9"/>
  <c r="AN3639" i="9"/>
  <c r="AN3640" i="9"/>
  <c r="AN3641" i="9"/>
  <c r="AN3642" i="9"/>
  <c r="AN3643" i="9"/>
  <c r="AN3644" i="9"/>
  <c r="AN3645" i="9"/>
  <c r="AN3646" i="9"/>
  <c r="AN3647" i="9"/>
  <c r="AN3648" i="9"/>
  <c r="AN3649" i="9"/>
  <c r="AN3650" i="9"/>
  <c r="AN3651" i="9"/>
  <c r="AN3652" i="9"/>
  <c r="AN3653" i="9"/>
  <c r="AN3654" i="9"/>
  <c r="AN3655" i="9"/>
  <c r="AN3656" i="9"/>
  <c r="AN3657" i="9"/>
  <c r="AN3658" i="9"/>
  <c r="AN3659" i="9"/>
  <c r="AN3660" i="9"/>
  <c r="AN3661" i="9"/>
  <c r="AN3662" i="9"/>
  <c r="AN3663" i="9"/>
  <c r="AN3664" i="9"/>
  <c r="AN3665" i="9"/>
  <c r="AN3666" i="9"/>
  <c r="AN3667" i="9"/>
  <c r="AN3668" i="9"/>
  <c r="AN3669" i="9"/>
  <c r="AN3670" i="9"/>
  <c r="AN3671" i="9"/>
  <c r="AN3672" i="9"/>
  <c r="AN3673" i="9"/>
  <c r="AN3674" i="9"/>
  <c r="AN3675" i="9"/>
  <c r="AN3676" i="9"/>
  <c r="AN3677" i="9"/>
  <c r="AN3678" i="9"/>
  <c r="AN3679" i="9"/>
  <c r="AN3680" i="9"/>
  <c r="AN3681" i="9"/>
  <c r="AN3682" i="9"/>
  <c r="AN3683" i="9"/>
  <c r="AN3684" i="9"/>
  <c r="AN3685" i="9"/>
  <c r="AN3686" i="9"/>
  <c r="AN3687" i="9"/>
  <c r="AN3688" i="9"/>
  <c r="AN3689" i="9"/>
  <c r="AN3690" i="9"/>
  <c r="AN3691" i="9"/>
  <c r="AN3692" i="9"/>
  <c r="AN3693" i="9"/>
  <c r="AN4158" i="9"/>
  <c r="AN4159" i="9"/>
  <c r="AN4160" i="9"/>
  <c r="AN4161" i="9"/>
  <c r="AN4162" i="9"/>
  <c r="AN4163" i="9"/>
  <c r="AN4164" i="9"/>
  <c r="AN4165" i="9"/>
  <c r="AN4166" i="9"/>
  <c r="AN4167" i="9"/>
  <c r="AN4168" i="9"/>
  <c r="AN4169" i="9"/>
  <c r="AN4170" i="9"/>
  <c r="AN4171" i="9"/>
  <c r="AN4172" i="9"/>
  <c r="AN4173" i="9"/>
  <c r="AN4174" i="9"/>
  <c r="AN4175" i="9"/>
  <c r="AN4176" i="9"/>
  <c r="AN4177" i="9"/>
  <c r="AN4178" i="9"/>
  <c r="AN4179" i="9"/>
  <c r="AN4180" i="9"/>
  <c r="AN4181" i="9"/>
  <c r="AN4182" i="9"/>
  <c r="AN3694" i="9"/>
  <c r="AN3695" i="9"/>
  <c r="AN4183" i="9"/>
  <c r="AN4681" i="9"/>
  <c r="AN4682" i="9"/>
  <c r="AN4683" i="9"/>
  <c r="AN4684" i="9"/>
  <c r="AN4685" i="9"/>
  <c r="AN4686" i="9"/>
  <c r="AN4662" i="9"/>
  <c r="AN4639" i="9"/>
  <c r="AN4663" i="9"/>
  <c r="AN4664" i="9"/>
  <c r="AN4665" i="9"/>
  <c r="AN4666" i="9"/>
  <c r="AN4667" i="9"/>
  <c r="AN4668" i="9"/>
  <c r="AN4669" i="9"/>
  <c r="AN4670" i="9"/>
  <c r="AN4671" i="9"/>
  <c r="AN4672" i="9"/>
  <c r="AN4673" i="9"/>
  <c r="AN4674" i="9"/>
  <c r="AN4675" i="9"/>
  <c r="AN4184" i="9"/>
  <c r="AN4185" i="9"/>
  <c r="AN4687" i="9"/>
  <c r="AN4688" i="9"/>
  <c r="AN4689" i="9"/>
  <c r="AN4690" i="9"/>
  <c r="AN4" i="9"/>
  <c r="AN5" i="9"/>
  <c r="AN6" i="9"/>
  <c r="AN7" i="9"/>
  <c r="AN8" i="9"/>
  <c r="AN9" i="9"/>
  <c r="AN10" i="9"/>
  <c r="AN11" i="9"/>
  <c r="AN12" i="9"/>
  <c r="AN13" i="9"/>
  <c r="AN14" i="9"/>
  <c r="AN15" i="9"/>
  <c r="AN16" i="9"/>
  <c r="AN17" i="9"/>
  <c r="AN18" i="9"/>
  <c r="AN4186" i="9"/>
  <c r="AN4187" i="9"/>
  <c r="AN4188" i="9"/>
  <c r="AN4189" i="9"/>
  <c r="AN3696" i="9"/>
  <c r="AN3697" i="9"/>
  <c r="AN3698" i="9"/>
  <c r="AN4190" i="9"/>
  <c r="AN4691" i="9"/>
  <c r="AN4692" i="9"/>
  <c r="AN4693" i="9"/>
  <c r="AN4694" i="9"/>
  <c r="AN4695" i="9"/>
  <c r="AN4696" i="9"/>
  <c r="AN4697" i="9"/>
  <c r="AN4698" i="9"/>
  <c r="AN4191" i="9"/>
  <c r="AN4192" i="9"/>
  <c r="AN4193" i="9"/>
  <c r="AN4194" i="9"/>
  <c r="AN4195" i="9"/>
  <c r="AN4196" i="9"/>
  <c r="AN4197" i="9"/>
  <c r="AN4198" i="9"/>
  <c r="AN4199" i="9"/>
  <c r="AN4200" i="9"/>
  <c r="AN4201" i="9"/>
  <c r="AN4202" i="9"/>
  <c r="AN4203" i="9"/>
  <c r="AN4204" i="9"/>
  <c r="AN19" i="9"/>
  <c r="AN20" i="9"/>
  <c r="AN21" i="9"/>
  <c r="AN22" i="9"/>
  <c r="AN23" i="9"/>
  <c r="AN24" i="9"/>
  <c r="AN25" i="9"/>
  <c r="AN26" i="9"/>
  <c r="AN27" i="9"/>
  <c r="AN28" i="9"/>
  <c r="AN29" i="9"/>
  <c r="AN30" i="9"/>
  <c r="AN31" i="9"/>
  <c r="AN32" i="9"/>
  <c r="AN33" i="9"/>
  <c r="AN34" i="9"/>
  <c r="AN35" i="9"/>
  <c r="AN36" i="9"/>
  <c r="AN37" i="9"/>
  <c r="AN38" i="9"/>
  <c r="AN39" i="9"/>
  <c r="AN40" i="9"/>
  <c r="AN41" i="9"/>
  <c r="AN42" i="9"/>
  <c r="AN43" i="9"/>
  <c r="AN44" i="9"/>
  <c r="AN45" i="9"/>
  <c r="AN46" i="9"/>
  <c r="AN47" i="9"/>
  <c r="AN48" i="9"/>
  <c r="AN49" i="9"/>
  <c r="AN50" i="9"/>
  <c r="AN51" i="9"/>
  <c r="AN52" i="9"/>
  <c r="AN53" i="9"/>
  <c r="AN54" i="9"/>
  <c r="AN55" i="9"/>
  <c r="AN56" i="9"/>
  <c r="AN57" i="9"/>
  <c r="AN58" i="9"/>
  <c r="AN59" i="9"/>
  <c r="AN60" i="9"/>
  <c r="AN61" i="9"/>
  <c r="AN62" i="9"/>
  <c r="AN63" i="9"/>
  <c r="AN64" i="9"/>
  <c r="AN65" i="9"/>
  <c r="AN66" i="9"/>
  <c r="AN67" i="9"/>
  <c r="AN68" i="9"/>
  <c r="AN69" i="9"/>
  <c r="AN70" i="9"/>
  <c r="AN71" i="9"/>
  <c r="AN72" i="9"/>
  <c r="AN73" i="9"/>
  <c r="AN74" i="9"/>
  <c r="AN75" i="9"/>
  <c r="AN76" i="9"/>
  <c r="AN77" i="9"/>
  <c r="AN78" i="9"/>
  <c r="AN79" i="9"/>
  <c r="AN80" i="9"/>
  <c r="AN81" i="9"/>
  <c r="AN82" i="9"/>
  <c r="AN83" i="9"/>
  <c r="AN84" i="9"/>
  <c r="AN85" i="9"/>
  <c r="AN86" i="9"/>
  <c r="AN87" i="9"/>
  <c r="AN88" i="9"/>
  <c r="AN89" i="9"/>
  <c r="AN90" i="9"/>
  <c r="AN91" i="9"/>
  <c r="AN92" i="9"/>
  <c r="AN93" i="9"/>
  <c r="AN94" i="9"/>
  <c r="AN95" i="9"/>
  <c r="AN96" i="9"/>
  <c r="AN97" i="9"/>
  <c r="AN98" i="9"/>
  <c r="AN99" i="9"/>
  <c r="AN100" i="9"/>
  <c r="AN101" i="9"/>
  <c r="AN102" i="9"/>
  <c r="AN103" i="9"/>
  <c r="AN104" i="9"/>
  <c r="AN105" i="9"/>
  <c r="AN106" i="9"/>
  <c r="AN107" i="9"/>
  <c r="AN108" i="9"/>
  <c r="AN109" i="9"/>
  <c r="AN110" i="9"/>
  <c r="AN111" i="9"/>
  <c r="AN112" i="9"/>
  <c r="AN113" i="9"/>
  <c r="AN114" i="9"/>
  <c r="AN115" i="9"/>
  <c r="AN116" i="9"/>
  <c r="AN117" i="9"/>
  <c r="AN118" i="9"/>
  <c r="AN119" i="9"/>
  <c r="AN120" i="9"/>
  <c r="AN121" i="9"/>
  <c r="AN122" i="9"/>
  <c r="AN123" i="9"/>
  <c r="AN124" i="9"/>
  <c r="AN125" i="9"/>
  <c r="AN126" i="9"/>
  <c r="AN127" i="9"/>
  <c r="AN128" i="9"/>
  <c r="AN129" i="9"/>
  <c r="AN130" i="9"/>
  <c r="AN131" i="9"/>
  <c r="AN132" i="9"/>
  <c r="AN133" i="9"/>
  <c r="AN134" i="9"/>
  <c r="AN135" i="9"/>
  <c r="AN136" i="9"/>
  <c r="AN137" i="9"/>
  <c r="AN138" i="9"/>
  <c r="AN139" i="9"/>
  <c r="AN140" i="9"/>
  <c r="AN141" i="9"/>
  <c r="AN142" i="9"/>
  <c r="AN143" i="9"/>
  <c r="AN144" i="9"/>
  <c r="AN145" i="9"/>
  <c r="AN146" i="9"/>
  <c r="AN147" i="9"/>
  <c r="AN148" i="9"/>
  <c r="AN149" i="9"/>
  <c r="AN150" i="9"/>
  <c r="AN151" i="9"/>
  <c r="AN152" i="9"/>
  <c r="AN153" i="9"/>
  <c r="AN154" i="9"/>
  <c r="AN155" i="9"/>
  <c r="AN156" i="9"/>
  <c r="AN157" i="9"/>
  <c r="AN158" i="9"/>
  <c r="AN159" i="9"/>
  <c r="AN160" i="9"/>
  <c r="AN161" i="9"/>
  <c r="AN162" i="9"/>
  <c r="AN163" i="9"/>
  <c r="AN164" i="9"/>
  <c r="AN165" i="9"/>
  <c r="AN166" i="9"/>
  <c r="AN167" i="9"/>
  <c r="AN168" i="9"/>
  <c r="AN169" i="9"/>
  <c r="AN170" i="9"/>
  <c r="AN171" i="9"/>
  <c r="AN172" i="9"/>
  <c r="AN173" i="9"/>
  <c r="AN174" i="9"/>
  <c r="AN175" i="9"/>
  <c r="AN176" i="9"/>
  <c r="AN177" i="9"/>
  <c r="AN178" i="9"/>
  <c r="AN179" i="9"/>
  <c r="AN180" i="9"/>
  <c r="AN181" i="9"/>
  <c r="AN182" i="9"/>
  <c r="AN183" i="9"/>
  <c r="AN184" i="9"/>
  <c r="AN185" i="9"/>
  <c r="AN4205" i="9"/>
  <c r="AN4206" i="9"/>
  <c r="AN4207" i="9"/>
  <c r="AN4208" i="9"/>
  <c r="AN4209" i="9"/>
  <c r="AN4210" i="9"/>
  <c r="AN4211" i="9"/>
  <c r="AN4212" i="9"/>
  <c r="AN4213" i="9"/>
  <c r="AN4214" i="9"/>
  <c r="AN4215" i="9"/>
  <c r="AN4216" i="9"/>
  <c r="AN4217" i="9"/>
  <c r="AN4218" i="9"/>
  <c r="AN4219" i="9"/>
  <c r="AN4220" i="9"/>
  <c r="AN4221" i="9"/>
  <c r="AN3699" i="9"/>
  <c r="AN3700" i="9"/>
  <c r="AN3701" i="9"/>
  <c r="AN3702" i="9"/>
  <c r="AN3703" i="9"/>
  <c r="AN3704" i="9"/>
  <c r="AN3705" i="9"/>
  <c r="AN3706" i="9"/>
  <c r="AN3707" i="9"/>
  <c r="AN3708" i="9"/>
  <c r="AN3709" i="9"/>
  <c r="AN3710" i="9"/>
  <c r="AN3711" i="9"/>
  <c r="AN3712" i="9"/>
  <c r="AN3713" i="9"/>
  <c r="AN3714" i="9"/>
  <c r="AN3715" i="9"/>
  <c r="AN3716" i="9"/>
  <c r="AN3717" i="9"/>
  <c r="AN3718" i="9"/>
  <c r="AN3719" i="9"/>
  <c r="AN3720" i="9"/>
  <c r="AN3721" i="9"/>
  <c r="AN3722" i="9"/>
  <c r="AN3723" i="9"/>
  <c r="AN3724" i="9"/>
  <c r="AN3725" i="9"/>
  <c r="AN3726" i="9"/>
  <c r="AN3727" i="9"/>
  <c r="AN3728" i="9"/>
  <c r="AN3729" i="9"/>
  <c r="AN3730" i="9"/>
  <c r="AN3731" i="9"/>
  <c r="AN3732" i="9"/>
  <c r="AN3733" i="9"/>
  <c r="AN3734" i="9"/>
  <c r="AN3735" i="9"/>
  <c r="AN3736" i="9"/>
  <c r="AN3737" i="9"/>
  <c r="AN3738" i="9"/>
  <c r="AN3739" i="9"/>
  <c r="AN3740" i="9"/>
  <c r="AN3741" i="9"/>
  <c r="AN3742" i="9"/>
  <c r="AN3743" i="9"/>
  <c r="AN3744" i="9"/>
  <c r="AN3745" i="9"/>
  <c r="AN3746" i="9"/>
  <c r="AN3747" i="9"/>
  <c r="AN3748" i="9"/>
  <c r="AN3749" i="9"/>
  <c r="AN3750" i="9"/>
  <c r="AN3751" i="9"/>
  <c r="AN3752" i="9"/>
  <c r="AN3753" i="9"/>
  <c r="AN3754" i="9"/>
  <c r="AN3755" i="9"/>
  <c r="AN3756" i="9"/>
  <c r="AN3757" i="9"/>
  <c r="AN3758" i="9"/>
  <c r="AN3759" i="9"/>
  <c r="AN3760" i="9"/>
  <c r="AN3761" i="9"/>
  <c r="AN3762" i="9"/>
  <c r="AN3763" i="9"/>
  <c r="AN3764" i="9"/>
  <c r="AN3765" i="9"/>
  <c r="AN3766" i="9"/>
  <c r="AN3767" i="9"/>
  <c r="AN3768" i="9"/>
  <c r="AN3769" i="9"/>
  <c r="AN3770" i="9"/>
  <c r="AN3771" i="9"/>
  <c r="AN3772" i="9"/>
  <c r="AN3773" i="9"/>
  <c r="AN3774" i="9"/>
  <c r="AN3775" i="9"/>
  <c r="AN3776" i="9"/>
  <c r="AN3777" i="9"/>
  <c r="AN3778" i="9"/>
  <c r="AN3779" i="9"/>
  <c r="AN3780" i="9"/>
  <c r="AN3781" i="9"/>
  <c r="AN3782" i="9"/>
  <c r="AN3783" i="9"/>
  <c r="AN3784" i="9"/>
  <c r="AN4222" i="9"/>
  <c r="AN4699" i="9"/>
  <c r="AN4700" i="9"/>
  <c r="AN4223" i="9"/>
  <c r="AN4224" i="9"/>
  <c r="AN4225" i="9"/>
  <c r="AN4226" i="9"/>
  <c r="AN4227" i="9"/>
  <c r="AN4228" i="9"/>
  <c r="AN4229" i="9"/>
  <c r="AN4230" i="9"/>
  <c r="AN3785" i="9"/>
  <c r="AN3786" i="9"/>
  <c r="AN3787" i="9"/>
  <c r="AN3788" i="9"/>
  <c r="AN3789" i="9"/>
  <c r="AN3790" i="9"/>
  <c r="AN3791" i="9"/>
  <c r="AN3792" i="9"/>
  <c r="AN3793" i="9"/>
  <c r="AN3794" i="9"/>
  <c r="AN3795" i="9"/>
  <c r="AN3796" i="9"/>
  <c r="AN3797" i="9"/>
  <c r="AN3798" i="9"/>
  <c r="AN4701" i="9"/>
  <c r="AN4702" i="9"/>
  <c r="AN4703" i="9"/>
  <c r="AN4704" i="9"/>
  <c r="AN4705" i="9"/>
  <c r="AN4706" i="9"/>
  <c r="AN4707" i="9"/>
  <c r="AN4708" i="9"/>
  <c r="AN4709" i="9"/>
  <c r="AN4710" i="9"/>
  <c r="AN4711" i="9"/>
  <c r="AN4712" i="9"/>
  <c r="AN4713" i="9"/>
  <c r="AN4714" i="9"/>
  <c r="AN4715" i="9"/>
  <c r="AN4716" i="9"/>
  <c r="AN4717" i="9"/>
  <c r="AN4718" i="9"/>
  <c r="AN4719" i="9"/>
  <c r="AN4720" i="9"/>
  <c r="AN4721" i="9"/>
  <c r="AN4722" i="9"/>
  <c r="AN4723" i="9"/>
  <c r="AN4724" i="9"/>
  <c r="AN4725" i="9"/>
  <c r="AN4726" i="9"/>
  <c r="AN4727" i="9"/>
  <c r="AN4728" i="9"/>
  <c r="AN4729" i="9"/>
  <c r="AN4730" i="9"/>
  <c r="AN4231" i="9"/>
  <c r="AN4232" i="9"/>
  <c r="AN4233" i="9"/>
  <c r="AN4234" i="9"/>
  <c r="AN4235" i="9"/>
  <c r="AN4236" i="9"/>
  <c r="AN4237" i="9"/>
  <c r="AN4238" i="9"/>
  <c r="AN4239" i="9"/>
  <c r="AN4240" i="9"/>
  <c r="AN4241" i="9"/>
  <c r="AN4242" i="9"/>
  <c r="AN4243" i="9"/>
  <c r="AN4244" i="9"/>
  <c r="AN4245" i="9"/>
  <c r="AN4246" i="9"/>
  <c r="AN4247" i="9"/>
  <c r="AN4248" i="9"/>
  <c r="AN4249" i="9"/>
  <c r="AN4250" i="9"/>
  <c r="AN4251" i="9"/>
  <c r="AN4252" i="9"/>
  <c r="AN4253" i="9"/>
  <c r="AN4254" i="9"/>
  <c r="AN4255" i="9"/>
  <c r="AN4256" i="9"/>
  <c r="AN4257" i="9"/>
  <c r="AN4258" i="9"/>
  <c r="AN4259" i="9"/>
  <c r="AN4260" i="9"/>
  <c r="AN4261" i="9"/>
  <c r="AN4262" i="9"/>
  <c r="AN4263" i="9"/>
  <c r="AN4264" i="9"/>
  <c r="AN4265" i="9"/>
  <c r="AN4266" i="9"/>
  <c r="AN4267" i="9"/>
  <c r="AN4268" i="9"/>
  <c r="AN4269" i="9"/>
  <c r="AN4270" i="9"/>
  <c r="AN4271" i="9"/>
  <c r="AN4272" i="9"/>
  <c r="AN4273" i="9"/>
  <c r="AN4274" i="9"/>
  <c r="AN4275" i="9"/>
  <c r="AN4276" i="9"/>
  <c r="AN4277" i="9"/>
  <c r="AN4278" i="9"/>
  <c r="AN4279" i="9"/>
  <c r="AN4280" i="9"/>
  <c r="AN4281" i="9"/>
  <c r="AN4282" i="9"/>
  <c r="AN4283" i="9"/>
  <c r="AN4284" i="9"/>
  <c r="AN4285" i="9"/>
  <c r="AN4286" i="9"/>
  <c r="AN4287" i="9"/>
  <c r="AN4288" i="9"/>
  <c r="AN4289" i="9"/>
  <c r="AN4290" i="9"/>
  <c r="AN4291" i="9"/>
  <c r="AN4292" i="9"/>
  <c r="AN4293" i="9"/>
  <c r="AN4294" i="9"/>
  <c r="AN4295" i="9"/>
  <c r="AN4296" i="9"/>
  <c r="AN4297" i="9"/>
  <c r="AN4298" i="9"/>
  <c r="AN4299" i="9"/>
  <c r="AN4300" i="9"/>
  <c r="AN4301" i="9"/>
  <c r="AN4302" i="9"/>
  <c r="AN4303" i="9"/>
  <c r="AN4304" i="9"/>
  <c r="AN4305" i="9"/>
  <c r="AN4306" i="9"/>
  <c r="AN4307" i="9"/>
  <c r="AN4308" i="9"/>
  <c r="AN4309" i="9"/>
  <c r="AN4310" i="9"/>
  <c r="AN4311" i="9"/>
  <c r="AN4312" i="9"/>
  <c r="AN4313" i="9"/>
  <c r="AN4314" i="9"/>
  <c r="AN4315" i="9"/>
  <c r="AN4316" i="9"/>
  <c r="AN4317" i="9"/>
  <c r="AN4318" i="9"/>
  <c r="AN4319" i="9"/>
  <c r="AN4320" i="9"/>
  <c r="AN4321" i="9"/>
  <c r="AN4322" i="9"/>
  <c r="AN4323" i="9"/>
  <c r="AN4324" i="9"/>
  <c r="AN4325" i="9"/>
  <c r="AN4326" i="9"/>
  <c r="AN4327" i="9"/>
  <c r="AN4328" i="9"/>
  <c r="AN4329" i="9"/>
  <c r="AN4330" i="9"/>
  <c r="AN4331" i="9"/>
  <c r="AN4332" i="9"/>
  <c r="AN4333" i="9"/>
  <c r="AN4334" i="9"/>
  <c r="AN4335" i="9"/>
  <c r="AN4336" i="9"/>
  <c r="AN4337" i="9"/>
  <c r="AN4338" i="9"/>
  <c r="AN4339" i="9"/>
  <c r="AN4340" i="9"/>
  <c r="AN4341" i="9"/>
  <c r="AN4342" i="9"/>
  <c r="AN4343" i="9"/>
  <c r="AN4344" i="9"/>
  <c r="AN4345" i="9"/>
  <c r="AN4346" i="9"/>
  <c r="AN4347" i="9"/>
  <c r="AN4348" i="9"/>
  <c r="AN4349" i="9"/>
  <c r="AN4350" i="9"/>
  <c r="AN4351" i="9"/>
  <c r="AN4352" i="9"/>
  <c r="AN4353" i="9"/>
  <c r="AN4354" i="9"/>
  <c r="AN4355" i="9"/>
  <c r="AN4356" i="9"/>
  <c r="AN4357" i="9"/>
  <c r="AN4358" i="9"/>
  <c r="AN4359" i="9"/>
  <c r="AN4360" i="9"/>
  <c r="AN4361" i="9"/>
  <c r="AN4362" i="9"/>
  <c r="AN4363" i="9"/>
  <c r="AN4364" i="9"/>
  <c r="AN4365" i="9"/>
  <c r="AN4366" i="9"/>
  <c r="AN4367" i="9"/>
  <c r="AN4368" i="9"/>
  <c r="AN4369" i="9"/>
  <c r="AN4370" i="9"/>
  <c r="AN4371" i="9"/>
  <c r="AN4372" i="9"/>
  <c r="AN4373" i="9"/>
  <c r="AN4374" i="9"/>
  <c r="AN4375" i="9"/>
  <c r="AN4376" i="9"/>
  <c r="AN4377" i="9"/>
  <c r="AN4378" i="9"/>
  <c r="AN4379" i="9"/>
  <c r="AN4380" i="9"/>
  <c r="AN4381" i="9"/>
  <c r="AN4382" i="9"/>
  <c r="AN4383" i="9"/>
  <c r="AN4384" i="9"/>
  <c r="AN4385" i="9"/>
  <c r="AN4386" i="9"/>
  <c r="AN4387" i="9"/>
  <c r="AN4388" i="9"/>
  <c r="AN4389" i="9"/>
  <c r="AN4390" i="9"/>
  <c r="AN4676" i="9"/>
  <c r="AN4677" i="9"/>
  <c r="AN4678" i="9"/>
  <c r="AN4391" i="9"/>
  <c r="AN4392" i="9"/>
  <c r="AN4393" i="9"/>
  <c r="AN4394" i="9"/>
  <c r="AN4395" i="9"/>
  <c r="AN4396" i="9"/>
  <c r="AN4397" i="9"/>
  <c r="AN4398" i="9"/>
  <c r="AN4399" i="9"/>
  <c r="AN4400" i="9"/>
  <c r="AN4401" i="9"/>
  <c r="AN4402" i="9"/>
  <c r="AN4403" i="9"/>
  <c r="AN186" i="9"/>
  <c r="AN187" i="9"/>
  <c r="AN188" i="9"/>
  <c r="AN189" i="9"/>
  <c r="AN190" i="9"/>
  <c r="AN191" i="9"/>
  <c r="AN192" i="9"/>
  <c r="AN193" i="9"/>
  <c r="AN194" i="9"/>
  <c r="AN195" i="9"/>
  <c r="AN196" i="9"/>
  <c r="AN197" i="9"/>
  <c r="AN198" i="9"/>
  <c r="AN199" i="9"/>
  <c r="AN200" i="9"/>
  <c r="AN201" i="9"/>
  <c r="AN202" i="9"/>
  <c r="AN203" i="9"/>
  <c r="AN204" i="9"/>
  <c r="AN205" i="9"/>
  <c r="AN206" i="9"/>
  <c r="AN207" i="9"/>
  <c r="AN208" i="9"/>
  <c r="AN209" i="9"/>
  <c r="AN210" i="9"/>
  <c r="AN211" i="9"/>
  <c r="AN212" i="9"/>
  <c r="AN213" i="9"/>
  <c r="AN214" i="9"/>
  <c r="AN215" i="9"/>
  <c r="AN216" i="9"/>
  <c r="AN217" i="9"/>
  <c r="AN218" i="9"/>
  <c r="AN219" i="9"/>
  <c r="AN220" i="9"/>
  <c r="AN221" i="9"/>
  <c r="AN222" i="9"/>
  <c r="AN223" i="9"/>
  <c r="AN224" i="9"/>
  <c r="AN225" i="9"/>
  <c r="AN226" i="9"/>
  <c r="AN227" i="9"/>
  <c r="AN228" i="9"/>
  <c r="AN229" i="9"/>
  <c r="AN230" i="9"/>
  <c r="AN231" i="9"/>
  <c r="AN232" i="9"/>
  <c r="AN233" i="9"/>
  <c r="AN234" i="9"/>
  <c r="AN235" i="9"/>
  <c r="AN236" i="9"/>
  <c r="AN237" i="9"/>
  <c r="AN238" i="9"/>
  <c r="AN239" i="9"/>
  <c r="AN240" i="9"/>
  <c r="AN241" i="9"/>
  <c r="AN242" i="9"/>
  <c r="AN243" i="9"/>
  <c r="AN244" i="9"/>
  <c r="AN245" i="9"/>
  <c r="AN246" i="9"/>
  <c r="AN247" i="9"/>
  <c r="AN248" i="9"/>
  <c r="AN249" i="9"/>
  <c r="AN250" i="9"/>
  <c r="AN251" i="9"/>
  <c r="AN252" i="9"/>
  <c r="AN253" i="9"/>
  <c r="AN254" i="9"/>
  <c r="AN255" i="9"/>
  <c r="AN256" i="9"/>
  <c r="AN257" i="9"/>
  <c r="AN258" i="9"/>
  <c r="AN259" i="9"/>
  <c r="AN260" i="9"/>
  <c r="AN261" i="9"/>
  <c r="AN262" i="9"/>
  <c r="AN263" i="9"/>
  <c r="AN264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AN605" i="9"/>
  <c r="AN606" i="9"/>
  <c r="AN607" i="9"/>
  <c r="AN608" i="9"/>
  <c r="AN609" i="9"/>
  <c r="AN610" i="9"/>
  <c r="AN611" i="9"/>
  <c r="AN612" i="9"/>
  <c r="AN613" i="9"/>
  <c r="AN614" i="9"/>
  <c r="AN615" i="9"/>
  <c r="AN616" i="9"/>
  <c r="AN617" i="9"/>
  <c r="AN618" i="9"/>
  <c r="AN619" i="9"/>
  <c r="AN620" i="9"/>
  <c r="AN621" i="9"/>
  <c r="AN622" i="9"/>
  <c r="AN623" i="9"/>
  <c r="AN624" i="9"/>
  <c r="AN625" i="9"/>
  <c r="AN626" i="9"/>
  <c r="AN627" i="9"/>
  <c r="AN628" i="9"/>
  <c r="AN629" i="9"/>
  <c r="AN630" i="9"/>
  <c r="AN631" i="9"/>
  <c r="AN632" i="9"/>
  <c r="AN633" i="9"/>
  <c r="AN634" i="9"/>
  <c r="AN635" i="9"/>
  <c r="AN636" i="9"/>
  <c r="AN637" i="9"/>
  <c r="AN638" i="9"/>
  <c r="AN639" i="9"/>
  <c r="AN640" i="9"/>
  <c r="AN641" i="9"/>
  <c r="AN642" i="9"/>
  <c r="AN643" i="9"/>
  <c r="AN644" i="9"/>
  <c r="AN645" i="9"/>
  <c r="AN646" i="9"/>
  <c r="AN647" i="9"/>
  <c r="AN648" i="9"/>
  <c r="AN649" i="9"/>
  <c r="AN650" i="9"/>
  <c r="AN651" i="9"/>
  <c r="AN652" i="9"/>
  <c r="AN653" i="9"/>
  <c r="AN654" i="9"/>
  <c r="AN655" i="9"/>
  <c r="AN656" i="9"/>
  <c r="AN657" i="9"/>
  <c r="AN658" i="9"/>
  <c r="AN659" i="9"/>
  <c r="AN660" i="9"/>
  <c r="AN661" i="9"/>
  <c r="AN662" i="9"/>
  <c r="AN663" i="9"/>
  <c r="AN664" i="9"/>
  <c r="AN665" i="9"/>
  <c r="AN666" i="9"/>
  <c r="AN667" i="9"/>
  <c r="AN668" i="9"/>
  <c r="AN669" i="9"/>
  <c r="AN670" i="9"/>
  <c r="AN671" i="9"/>
  <c r="AN672" i="9"/>
  <c r="AN673" i="9"/>
  <c r="AN674" i="9"/>
  <c r="AN675" i="9"/>
  <c r="AN676" i="9"/>
  <c r="AN677" i="9"/>
  <c r="AN678" i="9"/>
  <c r="AN679" i="9"/>
  <c r="AN680" i="9"/>
  <c r="AN681" i="9"/>
  <c r="AN682" i="9"/>
  <c r="AN683" i="9"/>
  <c r="AN684" i="9"/>
  <c r="AN685" i="9"/>
  <c r="AN686" i="9"/>
  <c r="AN687" i="9"/>
  <c r="AN688" i="9"/>
  <c r="AN689" i="9"/>
  <c r="AN690" i="9"/>
  <c r="AN691" i="9"/>
  <c r="AN692" i="9"/>
  <c r="AN693" i="9"/>
  <c r="AN694" i="9"/>
  <c r="AN695" i="9"/>
  <c r="AN696" i="9"/>
  <c r="AN697" i="9"/>
  <c r="AN698" i="9"/>
  <c r="AN699" i="9"/>
  <c r="AN700" i="9"/>
  <c r="AN701" i="9"/>
  <c r="AN702" i="9"/>
  <c r="AN703" i="9"/>
  <c r="AN704" i="9"/>
  <c r="AN705" i="9"/>
  <c r="AN706" i="9"/>
  <c r="AN707" i="9"/>
  <c r="AN708" i="9"/>
  <c r="AN709" i="9"/>
  <c r="AN710" i="9"/>
  <c r="AN711" i="9"/>
  <c r="AN712" i="9"/>
  <c r="AN713" i="9"/>
  <c r="AN714" i="9"/>
  <c r="AN715" i="9"/>
  <c r="AN716" i="9"/>
  <c r="AN717" i="9"/>
  <c r="AN718" i="9"/>
  <c r="AN719" i="9"/>
  <c r="AN720" i="9"/>
  <c r="AN721" i="9"/>
  <c r="AN722" i="9"/>
  <c r="AN723" i="9"/>
  <c r="AN724" i="9"/>
  <c r="AN725" i="9"/>
  <c r="AN726" i="9"/>
  <c r="AN727" i="9"/>
  <c r="AN728" i="9"/>
  <c r="AN729" i="9"/>
  <c r="AN730" i="9"/>
  <c r="AN731" i="9"/>
  <c r="AN732" i="9"/>
  <c r="AN733" i="9"/>
  <c r="AN734" i="9"/>
  <c r="AN735" i="9"/>
  <c r="AN736" i="9"/>
  <c r="AN737" i="9"/>
  <c r="AN738" i="9"/>
  <c r="AN739" i="9"/>
  <c r="AN740" i="9"/>
  <c r="AN741" i="9"/>
  <c r="AN742" i="9"/>
  <c r="AN743" i="9"/>
  <c r="AN744" i="9"/>
  <c r="AN745" i="9"/>
  <c r="AN746" i="9"/>
  <c r="AN747" i="9"/>
  <c r="AN748" i="9"/>
  <c r="AN749" i="9"/>
  <c r="AN750" i="9"/>
  <c r="AN751" i="9"/>
  <c r="AN752" i="9"/>
  <c r="AN753" i="9"/>
  <c r="AN754" i="9"/>
  <c r="AN755" i="9"/>
  <c r="AN756" i="9"/>
  <c r="AN757" i="9"/>
  <c r="AN758" i="9"/>
  <c r="AN759" i="9"/>
  <c r="AN760" i="9"/>
  <c r="AN761" i="9"/>
  <c r="AN762" i="9"/>
  <c r="AN763" i="9"/>
  <c r="AN764" i="9"/>
  <c r="AN765" i="9"/>
  <c r="AN766" i="9"/>
  <c r="AN767" i="9"/>
  <c r="AN768" i="9"/>
  <c r="AN769" i="9"/>
  <c r="AN770" i="9"/>
  <c r="AN771" i="9"/>
  <c r="AN772" i="9"/>
  <c r="AN773" i="9"/>
  <c r="AN774" i="9"/>
  <c r="AN775" i="9"/>
  <c r="AN776" i="9"/>
  <c r="AN777" i="9"/>
  <c r="AN778" i="9"/>
  <c r="AN779" i="9"/>
  <c r="AN780" i="9"/>
  <c r="AN781" i="9"/>
  <c r="AN782" i="9"/>
  <c r="AN783" i="9"/>
  <c r="AN784" i="9"/>
  <c r="AN785" i="9"/>
  <c r="AN786" i="9"/>
  <c r="AN787" i="9"/>
  <c r="AN788" i="9"/>
  <c r="AN789" i="9"/>
  <c r="AN790" i="9"/>
  <c r="AN791" i="9"/>
  <c r="AN792" i="9"/>
  <c r="AN793" i="9"/>
  <c r="AN794" i="9"/>
  <c r="AN795" i="9"/>
  <c r="AN796" i="9"/>
  <c r="AN797" i="9"/>
  <c r="AN798" i="9"/>
  <c r="AN799" i="9"/>
  <c r="AN800" i="9"/>
  <c r="AN801" i="9"/>
  <c r="AN802" i="9"/>
  <c r="AN803" i="9"/>
  <c r="AN804" i="9"/>
  <c r="AN805" i="9"/>
  <c r="AN806" i="9"/>
  <c r="AN807" i="9"/>
  <c r="AN808" i="9"/>
  <c r="AN809" i="9"/>
  <c r="AN810" i="9"/>
  <c r="AN811" i="9"/>
  <c r="AN812" i="9"/>
  <c r="AN813" i="9"/>
  <c r="AN814" i="9"/>
  <c r="AN815" i="9"/>
  <c r="AN816" i="9"/>
  <c r="AN817" i="9"/>
  <c r="AN818" i="9"/>
  <c r="AN819" i="9"/>
  <c r="AN820" i="9"/>
  <c r="AN821" i="9"/>
  <c r="AN822" i="9"/>
  <c r="AN823" i="9"/>
  <c r="AN824" i="9"/>
  <c r="AN825" i="9"/>
  <c r="AN826" i="9"/>
  <c r="AN827" i="9"/>
  <c r="AN828" i="9"/>
  <c r="AN829" i="9"/>
  <c r="AN830" i="9"/>
  <c r="AN831" i="9"/>
  <c r="AN832" i="9"/>
  <c r="AN833" i="9"/>
  <c r="AN834" i="9"/>
  <c r="AN835" i="9"/>
  <c r="AN836" i="9"/>
  <c r="AN837" i="9"/>
  <c r="AN838" i="9"/>
  <c r="AN839" i="9"/>
  <c r="AN840" i="9"/>
  <c r="AN841" i="9"/>
  <c r="AN842" i="9"/>
  <c r="AN843" i="9"/>
  <c r="AN844" i="9"/>
  <c r="AN845" i="9"/>
  <c r="AN846" i="9"/>
  <c r="AN847" i="9"/>
  <c r="AN848" i="9"/>
  <c r="AN849" i="9"/>
  <c r="AN850" i="9"/>
  <c r="AN851" i="9"/>
  <c r="AN852" i="9"/>
  <c r="AN853" i="9"/>
  <c r="AN854" i="9"/>
  <c r="AN855" i="9"/>
  <c r="AN856" i="9"/>
  <c r="AN857" i="9"/>
  <c r="AN858" i="9"/>
  <c r="AN859" i="9"/>
  <c r="AN860" i="9"/>
  <c r="AN861" i="9"/>
  <c r="AN862" i="9"/>
  <c r="AN863" i="9"/>
  <c r="AN864" i="9"/>
  <c r="AN865" i="9"/>
  <c r="AN866" i="9"/>
  <c r="AN867" i="9"/>
  <c r="AN868" i="9"/>
  <c r="AN869" i="9"/>
  <c r="AN870" i="9"/>
  <c r="AN871" i="9"/>
  <c r="AN872" i="9"/>
  <c r="AN873" i="9"/>
  <c r="AN874" i="9"/>
  <c r="AN875" i="9"/>
  <c r="AN876" i="9"/>
  <c r="AN877" i="9"/>
  <c r="AN878" i="9"/>
  <c r="AN879" i="9"/>
  <c r="AN880" i="9"/>
  <c r="AN881" i="9"/>
  <c r="AN882" i="9"/>
  <c r="AN883" i="9"/>
  <c r="AN884" i="9"/>
  <c r="AN885" i="9"/>
  <c r="AN886" i="9"/>
  <c r="AN887" i="9"/>
  <c r="AN888" i="9"/>
  <c r="AN889" i="9"/>
  <c r="AN890" i="9"/>
  <c r="AN891" i="9"/>
  <c r="AN892" i="9"/>
  <c r="AN893" i="9"/>
  <c r="AN894" i="9"/>
  <c r="AN895" i="9"/>
  <c r="AN896" i="9"/>
  <c r="AN897" i="9"/>
  <c r="AN898" i="9"/>
  <c r="AN899" i="9"/>
  <c r="AN900" i="9"/>
  <c r="AN901" i="9"/>
  <c r="AN902" i="9"/>
  <c r="AN903" i="9"/>
  <c r="AN904" i="9"/>
  <c r="AN905" i="9"/>
  <c r="AN906" i="9"/>
  <c r="AN907" i="9"/>
  <c r="AN908" i="9"/>
  <c r="AN909" i="9"/>
  <c r="AN910" i="9"/>
  <c r="AN911" i="9"/>
  <c r="AN912" i="9"/>
  <c r="AN913" i="9"/>
  <c r="AN914" i="9"/>
  <c r="AN915" i="9"/>
  <c r="AN916" i="9"/>
  <c r="AN917" i="9"/>
  <c r="AN918" i="9"/>
  <c r="AN919" i="9"/>
  <c r="AN920" i="9"/>
  <c r="AN921" i="9"/>
  <c r="AN922" i="9"/>
  <c r="AN923" i="9"/>
  <c r="AN924" i="9"/>
  <c r="AN925" i="9"/>
  <c r="AN926" i="9"/>
  <c r="AN927" i="9"/>
  <c r="AN928" i="9"/>
  <c r="AN929" i="9"/>
  <c r="AN930" i="9"/>
  <c r="AN931" i="9"/>
  <c r="AN932" i="9"/>
  <c r="AN933" i="9"/>
  <c r="AN934" i="9"/>
  <c r="AN935" i="9"/>
  <c r="AN936" i="9"/>
  <c r="AN937" i="9"/>
  <c r="AN938" i="9"/>
  <c r="AN939" i="9"/>
  <c r="AN940" i="9"/>
  <c r="AN941" i="9"/>
  <c r="AN942" i="9"/>
  <c r="AN943" i="9"/>
  <c r="AN944" i="9"/>
  <c r="AN945" i="9"/>
  <c r="AN946" i="9"/>
  <c r="AN947" i="9"/>
  <c r="AN948" i="9"/>
  <c r="AN949" i="9"/>
  <c r="AN950" i="9"/>
  <c r="AN951" i="9"/>
  <c r="AN952" i="9"/>
  <c r="AN953" i="9"/>
  <c r="AN954" i="9"/>
  <c r="AN955" i="9"/>
  <c r="AN956" i="9"/>
  <c r="AN957" i="9"/>
  <c r="AN958" i="9"/>
  <c r="AN959" i="9"/>
  <c r="AN960" i="9"/>
  <c r="AN961" i="9"/>
  <c r="AN962" i="9"/>
  <c r="AN963" i="9"/>
  <c r="AN964" i="9"/>
  <c r="AN965" i="9"/>
  <c r="AN966" i="9"/>
  <c r="AN967" i="9"/>
  <c r="AN968" i="9"/>
  <c r="AN969" i="9"/>
  <c r="AN970" i="9"/>
  <c r="AN971" i="9"/>
  <c r="AN972" i="9"/>
  <c r="AN973" i="9"/>
  <c r="AN974" i="9"/>
  <c r="AN975" i="9"/>
  <c r="AN976" i="9"/>
  <c r="AN977" i="9"/>
  <c r="AN978" i="9"/>
  <c r="AN979" i="9"/>
  <c r="AN980" i="9"/>
  <c r="AN981" i="9"/>
  <c r="AN982" i="9"/>
  <c r="AN983" i="9"/>
  <c r="AN984" i="9"/>
  <c r="AN985" i="9"/>
  <c r="AN986" i="9"/>
  <c r="AN987" i="9"/>
  <c r="AN988" i="9"/>
  <c r="AN989" i="9"/>
  <c r="AN990" i="9"/>
  <c r="AN991" i="9"/>
  <c r="AN992" i="9"/>
  <c r="AN993" i="9"/>
  <c r="AN994" i="9"/>
  <c r="AN995" i="9"/>
  <c r="AN996" i="9"/>
  <c r="AN997" i="9"/>
  <c r="AN998" i="9"/>
  <c r="AN999" i="9"/>
  <c r="AN1000" i="9"/>
  <c r="AN1001" i="9"/>
  <c r="AN1002" i="9"/>
  <c r="AN1003" i="9"/>
  <c r="AN1004" i="9"/>
  <c r="AN1005" i="9"/>
  <c r="AN1006" i="9"/>
  <c r="AN1007" i="9"/>
  <c r="AN1008" i="9"/>
  <c r="AN1009" i="9"/>
  <c r="AN1010" i="9"/>
  <c r="AN1011" i="9"/>
  <c r="AN1012" i="9"/>
  <c r="AN1013" i="9"/>
  <c r="AN1014" i="9"/>
  <c r="AN1015" i="9"/>
  <c r="AN1016" i="9"/>
  <c r="AN1017" i="9"/>
  <c r="AN1018" i="9"/>
  <c r="AN1019" i="9"/>
  <c r="AN1020" i="9"/>
  <c r="AN1021" i="9"/>
  <c r="AN1022" i="9"/>
  <c r="AN1023" i="9"/>
  <c r="AN1024" i="9"/>
  <c r="AN1025" i="9"/>
  <c r="AN1026" i="9"/>
  <c r="AN1027" i="9"/>
  <c r="AN1028" i="9"/>
  <c r="AN1029" i="9"/>
  <c r="AN1030" i="9"/>
  <c r="AN1031" i="9"/>
  <c r="AN1032" i="9"/>
  <c r="AN1033" i="9"/>
  <c r="AN1034" i="9"/>
  <c r="AN1035" i="9"/>
  <c r="AN1036" i="9"/>
  <c r="AN1037" i="9"/>
  <c r="AN1038" i="9"/>
  <c r="AN1039" i="9"/>
  <c r="AN1040" i="9"/>
  <c r="AN1041" i="9"/>
  <c r="AN1042" i="9"/>
  <c r="AN1043" i="9"/>
  <c r="AN1044" i="9"/>
  <c r="AN1045" i="9"/>
  <c r="AN1046" i="9"/>
  <c r="AN1047" i="9"/>
  <c r="AN1048" i="9"/>
  <c r="AN1049" i="9"/>
  <c r="AN1050" i="9"/>
  <c r="AN1051" i="9"/>
  <c r="AN1052" i="9"/>
  <c r="AN1053" i="9"/>
  <c r="AN1054" i="9"/>
  <c r="AN1055" i="9"/>
  <c r="AN1056" i="9"/>
  <c r="AN1057" i="9"/>
  <c r="AN1058" i="9"/>
  <c r="AN1059" i="9"/>
  <c r="AN1060" i="9"/>
  <c r="AN1061" i="9"/>
  <c r="AN1062" i="9"/>
  <c r="AN1063" i="9"/>
  <c r="AN1064" i="9"/>
  <c r="AN1065" i="9"/>
  <c r="AN1066" i="9"/>
  <c r="AN1067" i="9"/>
  <c r="AN1068" i="9"/>
  <c r="AN1069" i="9"/>
  <c r="AN1070" i="9"/>
  <c r="AN1071" i="9"/>
  <c r="AN1072" i="9"/>
  <c r="AN1073" i="9"/>
  <c r="AN1074" i="9"/>
  <c r="AN1075" i="9"/>
  <c r="AN1076" i="9"/>
  <c r="AN1077" i="9"/>
  <c r="AN1078" i="9"/>
  <c r="AN1079" i="9"/>
  <c r="AN1080" i="9"/>
  <c r="AN1081" i="9"/>
  <c r="AN1082" i="9"/>
  <c r="AN1083" i="9"/>
  <c r="AN1084" i="9"/>
  <c r="AN1085" i="9"/>
  <c r="AN1086" i="9"/>
  <c r="AN1087" i="9"/>
  <c r="AN1088" i="9"/>
  <c r="AN1089" i="9"/>
  <c r="AN1090" i="9"/>
  <c r="AN1091" i="9"/>
  <c r="AN1092" i="9"/>
  <c r="AN1093" i="9"/>
  <c r="AN1094" i="9"/>
  <c r="AN1095" i="9"/>
  <c r="AN1096" i="9"/>
  <c r="AN1097" i="9"/>
  <c r="AN1098" i="9"/>
  <c r="AN1099" i="9"/>
  <c r="AN1100" i="9"/>
  <c r="AN1101" i="9"/>
  <c r="AN1102" i="9"/>
  <c r="AN1103" i="9"/>
  <c r="AN1104" i="9"/>
  <c r="AN1105" i="9"/>
  <c r="AN1106" i="9"/>
  <c r="AN1107" i="9"/>
  <c r="AN1108" i="9"/>
  <c r="AN1109" i="9"/>
  <c r="AN1110" i="9"/>
  <c r="AN1111" i="9"/>
  <c r="AN1112" i="9"/>
  <c r="AN1113" i="9"/>
  <c r="AN1114" i="9"/>
  <c r="AN1115" i="9"/>
  <c r="AN1116" i="9"/>
  <c r="AN1117" i="9"/>
  <c r="AN1118" i="9"/>
  <c r="AN1119" i="9"/>
  <c r="AN1120" i="9"/>
  <c r="AN1121" i="9"/>
  <c r="AN1122" i="9"/>
  <c r="AN1123" i="9"/>
  <c r="AN1124" i="9"/>
  <c r="AN1125" i="9"/>
  <c r="AN1126" i="9"/>
  <c r="AN1127" i="9"/>
  <c r="AN1128" i="9"/>
  <c r="AN1129" i="9"/>
  <c r="AN1130" i="9"/>
  <c r="AN1131" i="9"/>
  <c r="AN1132" i="9"/>
  <c r="AN1133" i="9"/>
  <c r="AN1134" i="9"/>
  <c r="AN1135" i="9"/>
  <c r="AN1136" i="9"/>
  <c r="AN1137" i="9"/>
  <c r="AN1138" i="9"/>
  <c r="AN1139" i="9"/>
  <c r="AN1140" i="9"/>
  <c r="AN1141" i="9"/>
  <c r="AN1142" i="9"/>
  <c r="AN1143" i="9"/>
  <c r="AN1144" i="9"/>
  <c r="AN1145" i="9"/>
  <c r="AN1146" i="9"/>
  <c r="AN1147" i="9"/>
  <c r="AN1148" i="9"/>
  <c r="AN1149" i="9"/>
  <c r="AN1150" i="9"/>
  <c r="AN1151" i="9"/>
  <c r="AN1152" i="9"/>
  <c r="AN1153" i="9"/>
  <c r="AN1154" i="9"/>
  <c r="AN1155" i="9"/>
  <c r="AN1156" i="9"/>
  <c r="AN1157" i="9"/>
  <c r="AN1158" i="9"/>
  <c r="AN1159" i="9"/>
  <c r="AN1160" i="9"/>
  <c r="AN1161" i="9"/>
  <c r="AN1162" i="9"/>
  <c r="AN1163" i="9"/>
  <c r="AN1164" i="9"/>
  <c r="AN1165" i="9"/>
  <c r="AN1166" i="9"/>
  <c r="AN1167" i="9"/>
  <c r="AN1168" i="9"/>
  <c r="AN1169" i="9"/>
  <c r="AN1170" i="9"/>
  <c r="AN1171" i="9"/>
  <c r="AN1172" i="9"/>
  <c r="AN1173" i="9"/>
  <c r="AN1174" i="9"/>
  <c r="AN1175" i="9"/>
  <c r="AN1176" i="9"/>
  <c r="AN1177" i="9"/>
  <c r="AN1178" i="9"/>
  <c r="AN1179" i="9"/>
  <c r="AN1180" i="9"/>
  <c r="AN1181" i="9"/>
  <c r="AN1182" i="9"/>
  <c r="AN1183" i="9"/>
  <c r="AN1184" i="9"/>
  <c r="AN1185" i="9"/>
  <c r="AN1186" i="9"/>
  <c r="AN1187" i="9"/>
  <c r="AN1188" i="9"/>
  <c r="AN1189" i="9"/>
  <c r="AN1190" i="9"/>
  <c r="AN1191" i="9"/>
  <c r="AN1192" i="9"/>
  <c r="AN1193" i="9"/>
  <c r="AN1194" i="9"/>
  <c r="AN1195" i="9"/>
  <c r="AN1196" i="9"/>
  <c r="AN1197" i="9"/>
  <c r="AN1198" i="9"/>
  <c r="AN1199" i="9"/>
  <c r="AN1200" i="9"/>
  <c r="AN1201" i="9"/>
  <c r="AN1202" i="9"/>
  <c r="AN1203" i="9"/>
  <c r="AN1204" i="9"/>
  <c r="AN1205" i="9"/>
  <c r="AN1206" i="9"/>
  <c r="AN1207" i="9"/>
  <c r="AN1208" i="9"/>
  <c r="AN1209" i="9"/>
  <c r="AN1210" i="9"/>
  <c r="AN1211" i="9"/>
  <c r="AN1212" i="9"/>
  <c r="AN1213" i="9"/>
  <c r="AN1214" i="9"/>
  <c r="AN1215" i="9"/>
  <c r="AN1216" i="9"/>
  <c r="AN1217" i="9"/>
  <c r="AN1218" i="9"/>
  <c r="AN1219" i="9"/>
  <c r="AN1220" i="9"/>
  <c r="AN1221" i="9"/>
  <c r="AN1222" i="9"/>
  <c r="AN1223" i="9"/>
  <c r="AN1224" i="9"/>
  <c r="AN1225" i="9"/>
  <c r="AN1226" i="9"/>
  <c r="AN1227" i="9"/>
  <c r="AN1228" i="9"/>
  <c r="AN1229" i="9"/>
  <c r="AN1230" i="9"/>
  <c r="AN1231" i="9"/>
  <c r="AN1232" i="9"/>
  <c r="AN1233" i="9"/>
  <c r="AN1234" i="9"/>
  <c r="AN1235" i="9"/>
  <c r="AN1236" i="9"/>
  <c r="AN1237" i="9"/>
  <c r="AN1238" i="9"/>
  <c r="AN1239" i="9"/>
  <c r="AN1240" i="9"/>
  <c r="AN1241" i="9"/>
  <c r="AN1242" i="9"/>
  <c r="AN1243" i="9"/>
  <c r="AN1244" i="9"/>
  <c r="AN1245" i="9"/>
  <c r="AN1246" i="9"/>
  <c r="AN1247" i="9"/>
  <c r="AN1248" i="9"/>
  <c r="AN1249" i="9"/>
  <c r="AN1250" i="9"/>
  <c r="AN1251" i="9"/>
  <c r="AN1252" i="9"/>
  <c r="AN1253" i="9"/>
  <c r="AN1254" i="9"/>
  <c r="AN1255" i="9"/>
  <c r="AN1256" i="9"/>
  <c r="AN1257" i="9"/>
  <c r="AN1258" i="9"/>
  <c r="AN1259" i="9"/>
  <c r="AN1260" i="9"/>
  <c r="AN1261" i="9"/>
  <c r="AN1262" i="9"/>
  <c r="AN1263" i="9"/>
  <c r="AN1264" i="9"/>
  <c r="AN1265" i="9"/>
  <c r="AN1266" i="9"/>
  <c r="AN1267" i="9"/>
  <c r="AN1268" i="9"/>
  <c r="AN1269" i="9"/>
  <c r="AN1270" i="9"/>
  <c r="AN1271" i="9"/>
  <c r="AN1272" i="9"/>
  <c r="AN1273" i="9"/>
  <c r="AN1274" i="9"/>
  <c r="AN1275" i="9"/>
  <c r="AN1276" i="9"/>
  <c r="AN1277" i="9"/>
  <c r="AN1278" i="9"/>
  <c r="AN1279" i="9"/>
  <c r="AN1280" i="9"/>
  <c r="AN1281" i="9"/>
  <c r="AN1282" i="9"/>
  <c r="AN1283" i="9"/>
  <c r="AN1284" i="9"/>
  <c r="AN1285" i="9"/>
  <c r="AN1286" i="9"/>
  <c r="AN1287" i="9"/>
  <c r="AN1288" i="9"/>
  <c r="AN1289" i="9"/>
  <c r="AN1290" i="9"/>
  <c r="AN1291" i="9"/>
  <c r="AN1292" i="9"/>
  <c r="AN1293" i="9"/>
  <c r="AN1294" i="9"/>
  <c r="AN1295" i="9"/>
  <c r="AN1296" i="9"/>
  <c r="AN1297" i="9"/>
  <c r="AN1298" i="9"/>
  <c r="AN1299" i="9"/>
  <c r="AN1300" i="9"/>
  <c r="AN1301" i="9"/>
  <c r="AN1302" i="9"/>
  <c r="AN1303" i="9"/>
  <c r="AN1304" i="9"/>
  <c r="AN1305" i="9"/>
  <c r="AN1306" i="9"/>
  <c r="AN1307" i="9"/>
  <c r="AN1308" i="9"/>
  <c r="AN1309" i="9"/>
  <c r="AN1310" i="9"/>
  <c r="AN1311" i="9"/>
  <c r="AN1312" i="9"/>
  <c r="AN1313" i="9"/>
  <c r="AN1314" i="9"/>
  <c r="AN1315" i="9"/>
  <c r="AN1316" i="9"/>
  <c r="AN1317" i="9"/>
  <c r="AN1318" i="9"/>
  <c r="AN1319" i="9"/>
  <c r="AN1320" i="9"/>
  <c r="AN1321" i="9"/>
  <c r="AN1322" i="9"/>
  <c r="AN1323" i="9"/>
  <c r="AN1324" i="9"/>
  <c r="AN1325" i="9"/>
  <c r="AN1326" i="9"/>
  <c r="AN1327" i="9"/>
  <c r="AN1328" i="9"/>
  <c r="AN1329" i="9"/>
  <c r="AN1330" i="9"/>
  <c r="AN1331" i="9"/>
  <c r="AN1332" i="9"/>
  <c r="AN1333" i="9"/>
  <c r="AN1334" i="9"/>
  <c r="AN1335" i="9"/>
  <c r="AN1336" i="9"/>
  <c r="AN1337" i="9"/>
  <c r="AN1338" i="9"/>
  <c r="AN1339" i="9"/>
  <c r="AN1340" i="9"/>
  <c r="AN1341" i="9"/>
  <c r="AN1342" i="9"/>
  <c r="AN1343" i="9"/>
  <c r="AN1344" i="9"/>
  <c r="AN1345" i="9"/>
  <c r="AN1346" i="9"/>
  <c r="AN1347" i="9"/>
  <c r="AN1348" i="9"/>
  <c r="AN1349" i="9"/>
  <c r="AN1350" i="9"/>
  <c r="AN1351" i="9"/>
  <c r="AN1352" i="9"/>
  <c r="AN1353" i="9"/>
  <c r="AN1354" i="9"/>
  <c r="AN1355" i="9"/>
  <c r="AN1356" i="9"/>
  <c r="AN1357" i="9"/>
  <c r="AN1358" i="9"/>
  <c r="AN1359" i="9"/>
  <c r="AN1360" i="9"/>
  <c r="AN1361" i="9"/>
  <c r="AN1362" i="9"/>
  <c r="AN1363" i="9"/>
  <c r="AN1364" i="9"/>
  <c r="AN1365" i="9"/>
  <c r="AN1366" i="9"/>
  <c r="AN1367" i="9"/>
  <c r="AN1368" i="9"/>
  <c r="AN1369" i="9"/>
  <c r="AN1370" i="9"/>
  <c r="AN1371" i="9"/>
  <c r="AN1372" i="9"/>
  <c r="AN1373" i="9"/>
  <c r="AN1374" i="9"/>
  <c r="AN1375" i="9"/>
  <c r="AN1376" i="9"/>
  <c r="AN1377" i="9"/>
  <c r="AN1378" i="9"/>
  <c r="AN1379" i="9"/>
  <c r="AN1380" i="9"/>
  <c r="AN1381" i="9"/>
  <c r="AN1382" i="9"/>
  <c r="AN1383" i="9"/>
  <c r="AN1384" i="9"/>
  <c r="AN1385" i="9"/>
  <c r="AN1386" i="9"/>
  <c r="AN1387" i="9"/>
  <c r="AN1388" i="9"/>
  <c r="AN1389" i="9"/>
  <c r="AN1390" i="9"/>
  <c r="AN1391" i="9"/>
  <c r="AN1392" i="9"/>
  <c r="AN1393" i="9"/>
  <c r="AN1394" i="9"/>
  <c r="AN1395" i="9"/>
  <c r="AN1396" i="9"/>
  <c r="AN1397" i="9"/>
  <c r="AN1398" i="9"/>
  <c r="AN1399" i="9"/>
  <c r="AN1400" i="9"/>
  <c r="AN1401" i="9"/>
  <c r="AN1402" i="9"/>
  <c r="AN1403" i="9"/>
  <c r="AN1404" i="9"/>
  <c r="AN1405" i="9"/>
  <c r="AN1406" i="9"/>
  <c r="AN1407" i="9"/>
  <c r="AN1408" i="9"/>
  <c r="AN1409" i="9"/>
  <c r="AN1410" i="9"/>
  <c r="AN1411" i="9"/>
  <c r="AN1412" i="9"/>
  <c r="AN1413" i="9"/>
  <c r="AN1414" i="9"/>
  <c r="AN1415" i="9"/>
  <c r="AN1416" i="9"/>
  <c r="AN1417" i="9"/>
  <c r="AN1418" i="9"/>
  <c r="AN1419" i="9"/>
  <c r="AN1420" i="9"/>
  <c r="AN1421" i="9"/>
  <c r="AN1422" i="9"/>
  <c r="AN1423" i="9"/>
  <c r="AN1424" i="9"/>
  <c r="AN1425" i="9"/>
  <c r="AN1426" i="9"/>
  <c r="AN1427" i="9"/>
  <c r="AN1428" i="9"/>
  <c r="AN1429" i="9"/>
  <c r="AN1430" i="9"/>
  <c r="AN1431" i="9"/>
  <c r="AN1432" i="9"/>
  <c r="AN1433" i="9"/>
  <c r="AN1434" i="9"/>
  <c r="AN1435" i="9"/>
  <c r="AN1436" i="9"/>
  <c r="AN1437" i="9"/>
  <c r="AN1438" i="9"/>
  <c r="AN1439" i="9"/>
  <c r="AN1440" i="9"/>
  <c r="AN1441" i="9"/>
  <c r="AN1442" i="9"/>
  <c r="AN1443" i="9"/>
  <c r="AN1444" i="9"/>
  <c r="AN1445" i="9"/>
  <c r="AN1446" i="9"/>
  <c r="AN1447" i="9"/>
  <c r="AN1448" i="9"/>
  <c r="AN1449" i="9"/>
  <c r="AN1450" i="9"/>
  <c r="AN1451" i="9"/>
  <c r="AN1452" i="9"/>
  <c r="AN1453" i="9"/>
  <c r="AN1454" i="9"/>
  <c r="AN1455" i="9"/>
  <c r="AN1456" i="9"/>
  <c r="AN1457" i="9"/>
  <c r="AN1458" i="9"/>
  <c r="AN1459" i="9"/>
  <c r="AN1460" i="9"/>
  <c r="AN1461" i="9"/>
  <c r="AN1462" i="9"/>
  <c r="AN1463" i="9"/>
  <c r="AN1464" i="9"/>
  <c r="AN1465" i="9"/>
  <c r="AN1466" i="9"/>
  <c r="AN1467" i="9"/>
  <c r="AN1468" i="9"/>
  <c r="AN1469" i="9"/>
  <c r="AN1470" i="9"/>
  <c r="AN1471" i="9"/>
  <c r="AN1472" i="9"/>
  <c r="AN1473" i="9"/>
  <c r="AN1474" i="9"/>
  <c r="AN1475" i="9"/>
  <c r="AN1476" i="9"/>
  <c r="AN1477" i="9"/>
  <c r="AN1478" i="9"/>
  <c r="AN1479" i="9"/>
  <c r="AN1480" i="9"/>
  <c r="AN1481" i="9"/>
  <c r="AN1482" i="9"/>
  <c r="AN1483" i="9"/>
  <c r="AN1484" i="9"/>
  <c r="AN1485" i="9"/>
  <c r="AN1486" i="9"/>
  <c r="AN1487" i="9"/>
  <c r="AN1488" i="9"/>
  <c r="AN1489" i="9"/>
  <c r="AN1490" i="9"/>
  <c r="AN1491" i="9"/>
  <c r="AN1492" i="9"/>
  <c r="AN1493" i="9"/>
  <c r="AN1494" i="9"/>
  <c r="AN1495" i="9"/>
  <c r="AN1496" i="9"/>
  <c r="AN1497" i="9"/>
  <c r="AN1498" i="9"/>
  <c r="AN1499" i="9"/>
  <c r="AN1500" i="9"/>
  <c r="AN1501" i="9"/>
  <c r="AN1502" i="9"/>
  <c r="AN1503" i="9"/>
  <c r="AN1504" i="9"/>
  <c r="AN1505" i="9"/>
  <c r="AN1506" i="9"/>
  <c r="AN1507" i="9"/>
  <c r="AN1508" i="9"/>
  <c r="AN1509" i="9"/>
  <c r="AN1510" i="9"/>
  <c r="AN1511" i="9"/>
  <c r="AN1512" i="9"/>
  <c r="AN1513" i="9"/>
  <c r="AN1514" i="9"/>
  <c r="AN1515" i="9"/>
  <c r="AN1516" i="9"/>
  <c r="AN1517" i="9"/>
  <c r="AN1518" i="9"/>
  <c r="AN1519" i="9"/>
  <c r="AN1520" i="9"/>
  <c r="AN1521" i="9"/>
  <c r="AN1522" i="9"/>
  <c r="AN1523" i="9"/>
  <c r="AN1524" i="9"/>
  <c r="AN1525" i="9"/>
  <c r="AN1526" i="9"/>
  <c r="AN1527" i="9"/>
  <c r="AN1528" i="9"/>
  <c r="AN1529" i="9"/>
  <c r="AN1530" i="9"/>
  <c r="AN1531" i="9"/>
  <c r="AN1532" i="9"/>
  <c r="AN1533" i="9"/>
  <c r="AN1534" i="9"/>
  <c r="AN1535" i="9"/>
  <c r="AN1536" i="9"/>
  <c r="AN4404" i="9"/>
  <c r="AN4405" i="9"/>
  <c r="AN4406" i="9"/>
  <c r="AN4407" i="9"/>
  <c r="AN4408" i="9"/>
  <c r="AN4409" i="9"/>
  <c r="AN4410" i="9"/>
  <c r="AN4411" i="9"/>
  <c r="AN4412" i="9"/>
  <c r="AN4413" i="9"/>
  <c r="AN4414" i="9"/>
  <c r="AN4415" i="9"/>
  <c r="AN4416" i="9"/>
  <c r="AN4417" i="9"/>
  <c r="AN4418" i="9"/>
  <c r="AN4419" i="9"/>
  <c r="AN4420" i="9"/>
  <c r="AN4421" i="9"/>
  <c r="AN4422" i="9"/>
  <c r="AN4423" i="9"/>
  <c r="AN4424" i="9"/>
  <c r="AN4425" i="9"/>
  <c r="AN4426" i="9"/>
  <c r="AN4427" i="9"/>
  <c r="AN4428" i="9"/>
  <c r="AN4429" i="9"/>
  <c r="AN4430" i="9"/>
  <c r="AN4431" i="9"/>
  <c r="AN4432" i="9"/>
  <c r="AN4433" i="9"/>
  <c r="AN3799" i="9"/>
  <c r="AN3800" i="9"/>
  <c r="AN3801" i="9"/>
  <c r="AN3802" i="9"/>
  <c r="AN3803" i="9"/>
  <c r="AN3804" i="9"/>
  <c r="AN3805" i="9"/>
  <c r="AN3806" i="9"/>
  <c r="AN3807" i="9"/>
  <c r="AN3808" i="9"/>
  <c r="AN3809" i="9"/>
  <c r="AN3810" i="9"/>
  <c r="AN3811" i="9"/>
  <c r="AN3812" i="9"/>
  <c r="AN3813" i="9"/>
  <c r="AN3814" i="9"/>
  <c r="AN3815" i="9"/>
  <c r="AN3816" i="9"/>
  <c r="AN3817" i="9"/>
  <c r="AN3818" i="9"/>
  <c r="AN3819" i="9"/>
  <c r="AN3820" i="9"/>
  <c r="AN3821" i="9"/>
  <c r="AN3822" i="9"/>
  <c r="AN3823" i="9"/>
  <c r="AN3824" i="9"/>
  <c r="AN3825" i="9"/>
  <c r="AN3826" i="9"/>
  <c r="AN3827" i="9"/>
  <c r="AN3828" i="9"/>
  <c r="AN3829" i="9"/>
  <c r="AN3830" i="9"/>
  <c r="AN3831" i="9"/>
  <c r="AN3832" i="9"/>
  <c r="AN1537" i="9"/>
  <c r="AN1538" i="9"/>
  <c r="AN1539" i="9"/>
  <c r="AN1540" i="9"/>
  <c r="AN1541" i="9"/>
  <c r="AN1542" i="9"/>
  <c r="AN1543" i="9"/>
  <c r="AN1544" i="9"/>
  <c r="AN1545" i="9"/>
  <c r="AN1546" i="9"/>
  <c r="AN1547" i="9"/>
  <c r="AN1548" i="9"/>
  <c r="AN1549" i="9"/>
  <c r="AN1550" i="9"/>
  <c r="AN1551" i="9"/>
  <c r="AN1552" i="9"/>
  <c r="AN1553" i="9"/>
  <c r="AN1554" i="9"/>
  <c r="AN1555" i="9"/>
  <c r="AN1556" i="9"/>
  <c r="AN1557" i="9"/>
  <c r="AN1558" i="9"/>
  <c r="AN1559" i="9"/>
  <c r="AN1560" i="9"/>
  <c r="AN1561" i="9"/>
  <c r="AN1562" i="9"/>
  <c r="AN1563" i="9"/>
  <c r="AN1564" i="9"/>
  <c r="AN1565" i="9"/>
  <c r="AN1566" i="9"/>
  <c r="AN1567" i="9"/>
  <c r="AN1568" i="9"/>
  <c r="AN1569" i="9"/>
  <c r="AN1570" i="9"/>
  <c r="AN1571" i="9"/>
  <c r="AN1572" i="9"/>
  <c r="AN1573" i="9"/>
  <c r="AN1574" i="9"/>
  <c r="AN1575" i="9"/>
  <c r="AN1576" i="9"/>
  <c r="AN1577" i="9"/>
  <c r="AN1578" i="9"/>
  <c r="AN1579" i="9"/>
  <c r="AN1580" i="9"/>
  <c r="AN1581" i="9"/>
  <c r="AN1582" i="9"/>
  <c r="AN1583" i="9"/>
  <c r="AN1584" i="9"/>
  <c r="AN1585" i="9"/>
  <c r="AN1586" i="9"/>
  <c r="AN1587" i="9"/>
  <c r="AN1588" i="9"/>
  <c r="AN1589" i="9"/>
  <c r="AN1590" i="9"/>
  <c r="AN1591" i="9"/>
  <c r="AN1592" i="9"/>
  <c r="AN1593" i="9"/>
  <c r="AN1594" i="9"/>
  <c r="AN1595" i="9"/>
  <c r="AN1596" i="9"/>
  <c r="AN1597" i="9"/>
  <c r="AN1598" i="9"/>
  <c r="AN1599" i="9"/>
  <c r="AN1600" i="9"/>
  <c r="AN1601" i="9"/>
  <c r="AN1602" i="9"/>
  <c r="AN1603" i="9"/>
  <c r="AN1604" i="9"/>
  <c r="AN1605" i="9"/>
  <c r="AN1606" i="9"/>
  <c r="AN4640" i="9"/>
  <c r="AN4641" i="9"/>
  <c r="AN4642" i="9"/>
  <c r="AN1607" i="9"/>
  <c r="AN1608" i="9"/>
  <c r="AN1609" i="9"/>
  <c r="AN1610" i="9"/>
  <c r="AN1611" i="9"/>
  <c r="AN1612" i="9"/>
  <c r="AN1613" i="9"/>
  <c r="AN1614" i="9"/>
  <c r="AN1615" i="9"/>
  <c r="AN1616" i="9"/>
  <c r="AN1617" i="9"/>
  <c r="AN1618" i="9"/>
  <c r="AN1619" i="9"/>
  <c r="AN1620" i="9"/>
  <c r="AN1621" i="9"/>
  <c r="AN1622" i="9"/>
  <c r="AN1623" i="9"/>
  <c r="AN1624" i="9"/>
  <c r="AN1625" i="9"/>
  <c r="AN1626" i="9"/>
  <c r="AN1627" i="9"/>
  <c r="AN1628" i="9"/>
  <c r="AN1629" i="9"/>
  <c r="AN1630" i="9"/>
  <c r="AN1631" i="9"/>
  <c r="AN1632" i="9"/>
  <c r="AN1633" i="9"/>
  <c r="AN1634" i="9"/>
  <c r="AN1635" i="9"/>
  <c r="AN1636" i="9"/>
  <c r="AN1637" i="9"/>
  <c r="AN1638" i="9"/>
  <c r="AN1639" i="9"/>
  <c r="AN1640" i="9"/>
  <c r="AN1641" i="9"/>
  <c r="AN1642" i="9"/>
  <c r="AN1643" i="9"/>
  <c r="AN1644" i="9"/>
  <c r="AN1645" i="9"/>
  <c r="AN1646" i="9"/>
  <c r="AN1647" i="9"/>
  <c r="AN1648" i="9"/>
  <c r="AN1649" i="9"/>
  <c r="AN1650" i="9"/>
  <c r="AN1651" i="9"/>
  <c r="AN1652" i="9"/>
  <c r="AN1653" i="9"/>
  <c r="AN1654" i="9"/>
  <c r="AN1655" i="9"/>
  <c r="AN1656" i="9"/>
  <c r="AN1657" i="9"/>
  <c r="AN1658" i="9"/>
  <c r="AN1659" i="9"/>
  <c r="AN1660" i="9"/>
  <c r="AN1661" i="9"/>
  <c r="AN1662" i="9"/>
  <c r="AN1663" i="9"/>
  <c r="AN1664" i="9"/>
  <c r="AN1665" i="9"/>
  <c r="AN1666" i="9"/>
  <c r="AN1667" i="9"/>
  <c r="AN1668" i="9"/>
  <c r="AN1669" i="9"/>
  <c r="AN1670" i="9"/>
  <c r="AN1671" i="9"/>
  <c r="AN1672" i="9"/>
  <c r="AN1673" i="9"/>
  <c r="AN1674" i="9"/>
  <c r="AN1675" i="9"/>
  <c r="AN1676" i="9"/>
  <c r="AN1677" i="9"/>
  <c r="AN1678" i="9"/>
  <c r="AN1679" i="9"/>
  <c r="AN1680" i="9"/>
  <c r="AN1681" i="9"/>
  <c r="AN1682" i="9"/>
  <c r="AN1683" i="9"/>
  <c r="AN1684" i="9"/>
  <c r="AN1685" i="9"/>
  <c r="AN1686" i="9"/>
  <c r="AN1687" i="9"/>
  <c r="AN1688" i="9"/>
  <c r="AN1689" i="9"/>
  <c r="AN1690" i="9"/>
  <c r="AN1691" i="9"/>
  <c r="AN1692" i="9"/>
  <c r="AN1693" i="9"/>
  <c r="AN1694" i="9"/>
  <c r="AN1695" i="9"/>
  <c r="AN1696" i="9"/>
  <c r="AN1697" i="9"/>
  <c r="AN1698" i="9"/>
  <c r="AN1699" i="9"/>
  <c r="AN1700" i="9"/>
  <c r="AN1701" i="9"/>
  <c r="AN1702" i="9"/>
  <c r="AN1703" i="9"/>
  <c r="AN1704" i="9"/>
  <c r="AN1705" i="9"/>
  <c r="AN1706" i="9"/>
  <c r="AN1707" i="9"/>
  <c r="AN1708" i="9"/>
  <c r="AN1709" i="9"/>
  <c r="AN1710" i="9"/>
  <c r="AN1711" i="9"/>
  <c r="AN1712" i="9"/>
  <c r="AN1713" i="9"/>
  <c r="AN1714" i="9"/>
  <c r="AN1715" i="9"/>
  <c r="AN1716" i="9"/>
  <c r="AN1717" i="9"/>
  <c r="AN1718" i="9"/>
  <c r="AN1719" i="9"/>
  <c r="AN1720" i="9"/>
  <c r="AN1721" i="9"/>
  <c r="AN1722" i="9"/>
  <c r="AN1723" i="9"/>
  <c r="AN1724" i="9"/>
  <c r="AN1725" i="9"/>
  <c r="AN1726" i="9"/>
  <c r="AN1727" i="9"/>
  <c r="AN1728" i="9"/>
  <c r="AN1729" i="9"/>
  <c r="AN1730" i="9"/>
  <c r="AN1731" i="9"/>
  <c r="AN1732" i="9"/>
  <c r="AN1733" i="9"/>
  <c r="AN1734" i="9"/>
  <c r="AN1735" i="9"/>
  <c r="AN1736" i="9"/>
  <c r="AN1737" i="9"/>
  <c r="AN1738" i="9"/>
  <c r="AN1739" i="9"/>
  <c r="AN1740" i="9"/>
  <c r="AN1741" i="9"/>
  <c r="AN1742" i="9"/>
  <c r="AN1743" i="9"/>
  <c r="AN1744" i="9"/>
  <c r="AN1745" i="9"/>
  <c r="AN1746" i="9"/>
  <c r="AN1747" i="9"/>
  <c r="AN1748" i="9"/>
  <c r="AN1749" i="9"/>
  <c r="AN1750" i="9"/>
  <c r="AN1751" i="9"/>
  <c r="AN1752" i="9"/>
  <c r="AN1753" i="9"/>
  <c r="AN1754" i="9"/>
  <c r="AN1755" i="9"/>
  <c r="AN1756" i="9"/>
  <c r="AN1757" i="9"/>
  <c r="AN1758" i="9"/>
  <c r="AN1759" i="9"/>
  <c r="AN1760" i="9"/>
  <c r="AN1761" i="9"/>
  <c r="AN1762" i="9"/>
  <c r="AN1763" i="9"/>
  <c r="AN1764" i="9"/>
  <c r="AN1765" i="9"/>
  <c r="AN1766" i="9"/>
  <c r="AN1767" i="9"/>
  <c r="AN1768" i="9"/>
  <c r="AN1769" i="9"/>
  <c r="AN1770" i="9"/>
  <c r="AN1771" i="9"/>
  <c r="AN1772" i="9"/>
  <c r="AN1773" i="9"/>
  <c r="AN1774" i="9"/>
  <c r="AN1775" i="9"/>
  <c r="AN1776" i="9"/>
  <c r="AN1777" i="9"/>
  <c r="AN1778" i="9"/>
  <c r="AN1779" i="9"/>
  <c r="AN1780" i="9"/>
  <c r="AN1781" i="9"/>
  <c r="AN1782" i="9"/>
  <c r="AN1783" i="9"/>
  <c r="AN1784" i="9"/>
  <c r="AN1785" i="9"/>
  <c r="AN1786" i="9"/>
  <c r="AN1787" i="9"/>
  <c r="AN1788" i="9"/>
  <c r="AN1789" i="9"/>
  <c r="AN1790" i="9"/>
  <c r="AN1791" i="9"/>
  <c r="AN1792" i="9"/>
  <c r="AN1793" i="9"/>
  <c r="AN1794" i="9"/>
  <c r="AN1795" i="9"/>
  <c r="AN1796" i="9"/>
  <c r="AN1797" i="9"/>
  <c r="AN1798" i="9"/>
  <c r="AN1799" i="9"/>
  <c r="AN1800" i="9"/>
  <c r="AN1801" i="9"/>
  <c r="AN1802" i="9"/>
  <c r="AN1803" i="9"/>
  <c r="AN1804" i="9"/>
  <c r="AN1805" i="9"/>
  <c r="AN1806" i="9"/>
  <c r="AN1807" i="9"/>
  <c r="AN1808" i="9"/>
  <c r="AN1809" i="9"/>
  <c r="AN1810" i="9"/>
  <c r="AN1811" i="9"/>
  <c r="AN1812" i="9"/>
  <c r="AN1813" i="9"/>
  <c r="AN1814" i="9"/>
  <c r="AN1815" i="9"/>
  <c r="AN1816" i="9"/>
  <c r="AN1817" i="9"/>
  <c r="AN1818" i="9"/>
  <c r="AN1819" i="9"/>
  <c r="AN1820" i="9"/>
  <c r="AN1821" i="9"/>
  <c r="AN1822" i="9"/>
  <c r="AN1823" i="9"/>
  <c r="AN1824" i="9"/>
  <c r="AN1825" i="9"/>
  <c r="AN1826" i="9"/>
  <c r="AN1827" i="9"/>
  <c r="AN1828" i="9"/>
  <c r="AN1829" i="9"/>
  <c r="AN1830" i="9"/>
  <c r="AN1831" i="9"/>
  <c r="AN1832" i="9"/>
  <c r="AN1833" i="9"/>
  <c r="AN1834" i="9"/>
  <c r="AN1835" i="9"/>
  <c r="AN1836" i="9"/>
  <c r="AN1837" i="9"/>
  <c r="AN1838" i="9"/>
  <c r="AN1839" i="9"/>
  <c r="AN1840" i="9"/>
  <c r="AN1841" i="9"/>
  <c r="AN1842" i="9"/>
  <c r="AN1843" i="9"/>
  <c r="AN1844" i="9"/>
  <c r="AN1845" i="9"/>
  <c r="AN1846" i="9"/>
  <c r="AN1847" i="9"/>
  <c r="AN1848" i="9"/>
  <c r="AN1849" i="9"/>
  <c r="AN1850" i="9"/>
  <c r="AN1851" i="9"/>
  <c r="AN1852" i="9"/>
  <c r="AN1853" i="9"/>
  <c r="AN1854" i="9"/>
  <c r="AN1855" i="9"/>
  <c r="AN1856" i="9"/>
  <c r="AN1857" i="9"/>
  <c r="AN1858" i="9"/>
  <c r="AN1859" i="9"/>
  <c r="AN1860" i="9"/>
  <c r="AN1861" i="9"/>
  <c r="AN1862" i="9"/>
  <c r="AN1863" i="9"/>
  <c r="AN1864" i="9"/>
  <c r="AN1865" i="9"/>
  <c r="AN1866" i="9"/>
  <c r="AN1867" i="9"/>
  <c r="AN1868" i="9"/>
  <c r="AN1869" i="9"/>
  <c r="AN1870" i="9"/>
  <c r="AN1871" i="9"/>
  <c r="AN1872" i="9"/>
  <c r="AN1873" i="9"/>
  <c r="AN1874" i="9"/>
  <c r="AN1875" i="9"/>
  <c r="AN1876" i="9"/>
  <c r="AN1877" i="9"/>
  <c r="AN1878" i="9"/>
  <c r="AN1879" i="9"/>
  <c r="AN1880" i="9"/>
  <c r="AN1881" i="9"/>
  <c r="AN1882" i="9"/>
  <c r="AN1883" i="9"/>
  <c r="AN1884" i="9"/>
  <c r="AN1885" i="9"/>
  <c r="AN1886" i="9"/>
  <c r="AN1887" i="9"/>
  <c r="AN1888" i="9"/>
  <c r="AN1889" i="9"/>
  <c r="AN1890" i="9"/>
  <c r="AN1891" i="9"/>
  <c r="AN1892" i="9"/>
  <c r="AN1893" i="9"/>
  <c r="AN1894" i="9"/>
  <c r="AN1895" i="9"/>
  <c r="AN1896" i="9"/>
  <c r="AN1897" i="9"/>
  <c r="AN1898" i="9"/>
  <c r="AN1899" i="9"/>
  <c r="AN1900" i="9"/>
  <c r="AN1901" i="9"/>
  <c r="AN1902" i="9"/>
  <c r="AN1903" i="9"/>
  <c r="AN1904" i="9"/>
  <c r="AN1905" i="9"/>
  <c r="AN1906" i="9"/>
  <c r="AN1907" i="9"/>
  <c r="AN1908" i="9"/>
  <c r="AN1909" i="9"/>
  <c r="AN1910" i="9"/>
  <c r="AN1911" i="9"/>
  <c r="AN1912" i="9"/>
  <c r="AN1913" i="9"/>
  <c r="AN1914" i="9"/>
  <c r="AN1915" i="9"/>
  <c r="AN1916" i="9"/>
  <c r="AN1917" i="9"/>
  <c r="AN1918" i="9"/>
  <c r="AN1919" i="9"/>
  <c r="AN1920" i="9"/>
  <c r="AN1921" i="9"/>
  <c r="AN1922" i="9"/>
  <c r="AN1923" i="9"/>
  <c r="AN1924" i="9"/>
  <c r="AN1925" i="9"/>
  <c r="AN1926" i="9"/>
  <c r="AN1927" i="9"/>
  <c r="AN1928" i="9"/>
  <c r="AN1929" i="9"/>
  <c r="AN1930" i="9"/>
  <c r="AN1931" i="9"/>
  <c r="AN1932" i="9"/>
  <c r="AN1933" i="9"/>
  <c r="AN1934" i="9"/>
  <c r="AN1935" i="9"/>
  <c r="AN1936" i="9"/>
  <c r="AN1937" i="9"/>
  <c r="AN1938" i="9"/>
  <c r="AN1939" i="9"/>
  <c r="AN1940" i="9"/>
  <c r="AN1941" i="9"/>
  <c r="AN1942" i="9"/>
  <c r="AN1943" i="9"/>
  <c r="AN1944" i="9"/>
  <c r="AN1945" i="9"/>
  <c r="AN1946" i="9"/>
  <c r="AN1947" i="9"/>
  <c r="AN1948" i="9"/>
  <c r="AN1949" i="9"/>
  <c r="AN1950" i="9"/>
  <c r="AN1951" i="9"/>
  <c r="AN1952" i="9"/>
  <c r="AN1953" i="9"/>
  <c r="AN1954" i="9"/>
  <c r="AN1955" i="9"/>
  <c r="AN1956" i="9"/>
  <c r="AN1957" i="9"/>
  <c r="AN1958" i="9"/>
  <c r="AN1959" i="9"/>
  <c r="AN1960" i="9"/>
  <c r="AN1961" i="9"/>
  <c r="AN1962" i="9"/>
  <c r="AN1963" i="9"/>
  <c r="AN1964" i="9"/>
  <c r="AN1965" i="9"/>
  <c r="AN1966" i="9"/>
  <c r="AN1967" i="9"/>
  <c r="AN1968" i="9"/>
  <c r="AN1969" i="9"/>
  <c r="AN1970" i="9"/>
  <c r="AN1971" i="9"/>
  <c r="AN1972" i="9"/>
  <c r="AN1973" i="9"/>
  <c r="AN1974" i="9"/>
  <c r="AN1975" i="9"/>
  <c r="AN1976" i="9"/>
  <c r="AN1977" i="9"/>
  <c r="AN1978" i="9"/>
  <c r="AN1979" i="9"/>
  <c r="AN1980" i="9"/>
  <c r="AN1981" i="9"/>
  <c r="AN1982" i="9"/>
  <c r="AN1983" i="9"/>
  <c r="AN1984" i="9"/>
  <c r="AN1985" i="9"/>
  <c r="AN1986" i="9"/>
  <c r="AN1987" i="9"/>
  <c r="AN1988" i="9"/>
  <c r="AN1989" i="9"/>
  <c r="AN1990" i="9"/>
  <c r="AN1991" i="9"/>
  <c r="AN1992" i="9"/>
  <c r="AN1993" i="9"/>
  <c r="AN1994" i="9"/>
  <c r="AN1995" i="9"/>
  <c r="AN1996" i="9"/>
  <c r="AN1997" i="9"/>
  <c r="AN1998" i="9"/>
  <c r="AN1999" i="9"/>
  <c r="AN2000" i="9"/>
  <c r="AN2001" i="9"/>
  <c r="AN2002" i="9"/>
  <c r="AN2003" i="9"/>
  <c r="AN2004" i="9"/>
  <c r="AN2005" i="9"/>
  <c r="AN2006" i="9"/>
  <c r="AN2007" i="9"/>
  <c r="AN2008" i="9"/>
  <c r="AN2009" i="9"/>
  <c r="AN2010" i="9"/>
  <c r="AN2011" i="9"/>
  <c r="AN2012" i="9"/>
  <c r="AN2013" i="9"/>
  <c r="AN2014" i="9"/>
  <c r="AN2015" i="9"/>
  <c r="AN2016" i="9"/>
  <c r="AN2017" i="9"/>
  <c r="AN2018" i="9"/>
  <c r="AN2019" i="9"/>
  <c r="AN2020" i="9"/>
  <c r="AN2021" i="9"/>
  <c r="AN2022" i="9"/>
  <c r="AN2023" i="9"/>
  <c r="AN2024" i="9"/>
  <c r="AN2025" i="9"/>
  <c r="AN2026" i="9"/>
  <c r="AN2027" i="9"/>
  <c r="AN2028" i="9"/>
  <c r="AN2029" i="9"/>
  <c r="AN2030" i="9"/>
  <c r="AN2031" i="9"/>
  <c r="AN2032" i="9"/>
  <c r="AN2033" i="9"/>
  <c r="AN2034" i="9"/>
  <c r="AN2035" i="9"/>
  <c r="AN2036" i="9"/>
  <c r="AN2037" i="9"/>
  <c r="AN2038" i="9"/>
  <c r="AN2039" i="9"/>
  <c r="AN2040" i="9"/>
  <c r="AN2041" i="9"/>
  <c r="AN2042" i="9"/>
  <c r="AN2043" i="9"/>
  <c r="AN2044" i="9"/>
  <c r="AN2045" i="9"/>
  <c r="AN2046" i="9"/>
  <c r="AN2047" i="9"/>
  <c r="AN2048" i="9"/>
  <c r="AN2049" i="9"/>
  <c r="AN2050" i="9"/>
  <c r="AN2051" i="9"/>
  <c r="AN2052" i="9"/>
  <c r="AN2053" i="9"/>
  <c r="AN2054" i="9"/>
  <c r="AN2055" i="9"/>
  <c r="AN2056" i="9"/>
  <c r="AN2057" i="9"/>
  <c r="AN2058" i="9"/>
  <c r="AN2059" i="9"/>
  <c r="AN2060" i="9"/>
  <c r="AN2061" i="9"/>
  <c r="AN2062" i="9"/>
  <c r="AN2063" i="9"/>
  <c r="AN2064" i="9"/>
  <c r="AN2065" i="9"/>
  <c r="AN2066" i="9"/>
  <c r="AN2067" i="9"/>
  <c r="AN2068" i="9"/>
  <c r="AN2069" i="9"/>
  <c r="AN2070" i="9"/>
  <c r="AN2071" i="9"/>
  <c r="AN2072" i="9"/>
  <c r="AN2073" i="9"/>
  <c r="AN2074" i="9"/>
  <c r="AN2075" i="9"/>
  <c r="AN2076" i="9"/>
  <c r="AN2077" i="9"/>
  <c r="AN2078" i="9"/>
  <c r="AN2079" i="9"/>
  <c r="AN2080" i="9"/>
  <c r="AN2081" i="9"/>
  <c r="AN2082" i="9"/>
  <c r="AN2083" i="9"/>
  <c r="AN2084" i="9"/>
  <c r="AN2085" i="9"/>
  <c r="AN2086" i="9"/>
  <c r="AN2087" i="9"/>
  <c r="AN2088" i="9"/>
  <c r="AN2089" i="9"/>
  <c r="AN2090" i="9"/>
  <c r="AN2091" i="9"/>
  <c r="AN2092" i="9"/>
  <c r="AN2093" i="9"/>
  <c r="AN2094" i="9"/>
  <c r="AN2095" i="9"/>
  <c r="AN2096" i="9"/>
  <c r="AN2097" i="9"/>
  <c r="AN2098" i="9"/>
  <c r="AN2099" i="9"/>
  <c r="AN2100" i="9"/>
  <c r="AN2101" i="9"/>
  <c r="AN2102" i="9"/>
  <c r="AN2103" i="9"/>
  <c r="AN2104" i="9"/>
  <c r="AN2105" i="9"/>
  <c r="AN2106" i="9"/>
  <c r="AN2107" i="9"/>
  <c r="AN2108" i="9"/>
  <c r="AN2109" i="9"/>
  <c r="AN2110" i="9"/>
  <c r="AN2111" i="9"/>
  <c r="AN2112" i="9"/>
  <c r="AN2113" i="9"/>
  <c r="AN2114" i="9"/>
  <c r="AN2115" i="9"/>
  <c r="AN2116" i="9"/>
  <c r="AN2117" i="9"/>
  <c r="AN2118" i="9"/>
  <c r="AN2119" i="9"/>
  <c r="AN2120" i="9"/>
  <c r="AN2121" i="9"/>
  <c r="AN2122" i="9"/>
  <c r="AN2123" i="9"/>
  <c r="AN2124" i="9"/>
  <c r="AN2125" i="9"/>
  <c r="AN2126" i="9"/>
  <c r="AN2127" i="9"/>
  <c r="AN2128" i="9"/>
  <c r="AN2129" i="9"/>
  <c r="AN2130" i="9"/>
  <c r="AN2131" i="9"/>
  <c r="AN2132" i="9"/>
  <c r="AN2133" i="9"/>
  <c r="AN2134" i="9"/>
  <c r="AN2135" i="9"/>
  <c r="AN2136" i="9"/>
  <c r="AN2137" i="9"/>
  <c r="AN2138" i="9"/>
  <c r="AN2139" i="9"/>
  <c r="AN2140" i="9"/>
  <c r="AN2141" i="9"/>
  <c r="AN2142" i="9"/>
  <c r="AN2143" i="9"/>
  <c r="AN2144" i="9"/>
  <c r="AN2145" i="9"/>
  <c r="AN2146" i="9"/>
  <c r="AN2147" i="9"/>
  <c r="AN2148" i="9"/>
  <c r="AN2149" i="9"/>
  <c r="AN2150" i="9"/>
  <c r="AN2151" i="9"/>
  <c r="AN2152" i="9"/>
  <c r="AN2153" i="9"/>
  <c r="AN2154" i="9"/>
  <c r="AN2155" i="9"/>
  <c r="AN2156" i="9"/>
  <c r="AN2157" i="9"/>
  <c r="AN2158" i="9"/>
  <c r="AN2159" i="9"/>
  <c r="AN2160" i="9"/>
  <c r="AN2161" i="9"/>
  <c r="AN2162" i="9"/>
  <c r="AN2163" i="9"/>
  <c r="AN2164" i="9"/>
  <c r="AN2165" i="9"/>
  <c r="AN2166" i="9"/>
  <c r="AN2167" i="9"/>
  <c r="AN2168" i="9"/>
  <c r="AN2169" i="9"/>
  <c r="AN2170" i="9"/>
  <c r="AN2171" i="9"/>
  <c r="AN2172" i="9"/>
  <c r="AN2173" i="9"/>
  <c r="AN2174" i="9"/>
  <c r="AN2175" i="9"/>
  <c r="AN2176" i="9"/>
  <c r="AN2177" i="9"/>
  <c r="AN2178" i="9"/>
  <c r="AN2179" i="9"/>
  <c r="AN2180" i="9"/>
  <c r="AN2181" i="9"/>
  <c r="AN2182" i="9"/>
  <c r="AN2183" i="9"/>
  <c r="AN2184" i="9"/>
  <c r="AN2185" i="9"/>
  <c r="AN2186" i="9"/>
  <c r="AN2187" i="9"/>
  <c r="AN2188" i="9"/>
  <c r="AN2189" i="9"/>
  <c r="AN2190" i="9"/>
  <c r="AN2191" i="9"/>
  <c r="AN2192" i="9"/>
  <c r="AN2193" i="9"/>
  <c r="AN2194" i="9"/>
  <c r="AN2195" i="9"/>
  <c r="AN2196" i="9"/>
  <c r="AN2197" i="9"/>
  <c r="AN2198" i="9"/>
  <c r="AN2199" i="9"/>
  <c r="AN2200" i="9"/>
  <c r="AN2201" i="9"/>
  <c r="AN2202" i="9"/>
  <c r="AN2203" i="9"/>
  <c r="AN2204" i="9"/>
  <c r="AN2205" i="9"/>
  <c r="AN2206" i="9"/>
  <c r="AN2207" i="9"/>
  <c r="AN2208" i="9"/>
  <c r="AN2209" i="9"/>
  <c r="AN2210" i="9"/>
  <c r="AN2211" i="9"/>
  <c r="AN2212" i="9"/>
  <c r="AN2213" i="9"/>
  <c r="AN2214" i="9"/>
  <c r="AN2215" i="9"/>
  <c r="AN2216" i="9"/>
  <c r="AN2217" i="9"/>
  <c r="AN2218" i="9"/>
  <c r="AN2219" i="9"/>
  <c r="AN4434" i="9"/>
  <c r="AN4435" i="9"/>
  <c r="AN4436" i="9"/>
  <c r="AN4437" i="9"/>
  <c r="AN4438" i="9"/>
  <c r="AN4439" i="9"/>
  <c r="AN4440" i="9"/>
  <c r="AN4441" i="9"/>
  <c r="AN4442" i="9"/>
  <c r="AN4443" i="9"/>
  <c r="AN4444" i="9"/>
  <c r="AN4445" i="9"/>
  <c r="AN4446" i="9"/>
  <c r="AN4447" i="9"/>
  <c r="AN4448" i="9"/>
  <c r="AN4449" i="9"/>
  <c r="AN4450" i="9"/>
  <c r="AN4451" i="9"/>
  <c r="AN4452" i="9"/>
  <c r="AN4453" i="9"/>
  <c r="AN4454" i="9"/>
  <c r="AN4455" i="9"/>
  <c r="AN4456" i="9"/>
  <c r="AN4457" i="9"/>
  <c r="AN4458" i="9"/>
  <c r="AN4459" i="9"/>
  <c r="AN4460" i="9"/>
  <c r="AN4461" i="9"/>
  <c r="AN4462" i="9"/>
  <c r="AN4463" i="9"/>
  <c r="AN4464" i="9"/>
  <c r="AN4465" i="9"/>
  <c r="AN4731" i="9"/>
  <c r="AN4732" i="9"/>
  <c r="AN4733" i="9"/>
  <c r="AN4466" i="9"/>
  <c r="AN2220" i="9"/>
  <c r="AN2221" i="9"/>
  <c r="AN2222" i="9"/>
  <c r="AN2223" i="9"/>
  <c r="AN2224" i="9"/>
  <c r="AN2225" i="9"/>
  <c r="AN2226" i="9"/>
  <c r="AN2227" i="9"/>
  <c r="AN2228" i="9"/>
  <c r="AN2229" i="9"/>
  <c r="AN2230" i="9"/>
  <c r="AN2231" i="9"/>
  <c r="AN2232" i="9"/>
  <c r="AN2233" i="9"/>
  <c r="AN2234" i="9"/>
  <c r="AN2235" i="9"/>
  <c r="AN2236" i="9"/>
  <c r="AN2237" i="9"/>
  <c r="AN2238" i="9"/>
  <c r="AN2239" i="9"/>
  <c r="AN2240" i="9"/>
  <c r="AN2241" i="9"/>
  <c r="AN2242" i="9"/>
  <c r="AN2243" i="9"/>
  <c r="AN2244" i="9"/>
  <c r="AN2245" i="9"/>
  <c r="AN2246" i="9"/>
  <c r="AN2247" i="9"/>
  <c r="AN2248" i="9"/>
  <c r="AN2249" i="9"/>
  <c r="AN2250" i="9"/>
  <c r="AN2251" i="9"/>
  <c r="AN2252" i="9"/>
  <c r="AN2253" i="9"/>
  <c r="AN2254" i="9"/>
  <c r="AN2255" i="9"/>
  <c r="AN2256" i="9"/>
  <c r="AN2257" i="9"/>
  <c r="AN2258" i="9"/>
  <c r="AN2259" i="9"/>
  <c r="AN2260" i="9"/>
  <c r="AN2261" i="9"/>
  <c r="AN2262" i="9"/>
  <c r="AN2263" i="9"/>
  <c r="AN2264" i="9"/>
  <c r="AN2265" i="9"/>
  <c r="AN2266" i="9"/>
  <c r="AN2267" i="9"/>
  <c r="AN2268" i="9"/>
  <c r="AN2269" i="9"/>
  <c r="AN2270" i="9"/>
  <c r="AN2271" i="9"/>
  <c r="AN2272" i="9"/>
  <c r="AN2273" i="9"/>
  <c r="AN2274" i="9"/>
  <c r="AN2275" i="9"/>
  <c r="AN2276" i="9"/>
  <c r="AN2277" i="9"/>
  <c r="AN2278" i="9"/>
  <c r="AN2279" i="9"/>
  <c r="AN2280" i="9"/>
  <c r="AN2281" i="9"/>
  <c r="AN2282" i="9"/>
  <c r="AN2283" i="9"/>
  <c r="AN2284" i="9"/>
  <c r="AN2285" i="9"/>
  <c r="AN2286" i="9"/>
  <c r="AN2287" i="9"/>
  <c r="AN2288" i="9"/>
  <c r="AN2289" i="9"/>
  <c r="AN2290" i="9"/>
  <c r="AN2291" i="9"/>
  <c r="AN2292" i="9"/>
  <c r="AN2293" i="9"/>
  <c r="AN2294" i="9"/>
  <c r="AN2295" i="9"/>
  <c r="AN2296" i="9"/>
  <c r="AN2297" i="9"/>
  <c r="AN2298" i="9"/>
  <c r="AN2299" i="9"/>
  <c r="AN2300" i="9"/>
  <c r="AN2301" i="9"/>
  <c r="AN2302" i="9"/>
  <c r="AN2303" i="9"/>
  <c r="AN2304" i="9"/>
  <c r="AN2305" i="9"/>
  <c r="AN2306" i="9"/>
  <c r="AN2307" i="9"/>
  <c r="AN2308" i="9"/>
  <c r="AN2309" i="9"/>
  <c r="AN2310" i="9"/>
  <c r="AN2311" i="9"/>
  <c r="AN2312" i="9"/>
  <c r="AN2313" i="9"/>
  <c r="AN2314" i="9"/>
  <c r="AN2315" i="9"/>
  <c r="AN2316" i="9"/>
  <c r="AN2317" i="9"/>
  <c r="AN2318" i="9"/>
  <c r="AN2319" i="9"/>
  <c r="AN2320" i="9"/>
  <c r="AN2321" i="9"/>
  <c r="AN2322" i="9"/>
  <c r="AN2323" i="9"/>
  <c r="AN2324" i="9"/>
  <c r="AN2325" i="9"/>
  <c r="AN2326" i="9"/>
  <c r="AN2327" i="9"/>
  <c r="AN4467" i="9"/>
  <c r="AN4468" i="9"/>
  <c r="AN4469" i="9"/>
  <c r="AN4470" i="9"/>
  <c r="AN4471" i="9"/>
  <c r="AN4472" i="9"/>
  <c r="AN4473" i="9"/>
  <c r="AN4474" i="9"/>
  <c r="AN4475" i="9"/>
  <c r="AN4476" i="9"/>
  <c r="AN4477" i="9"/>
  <c r="AN4478" i="9"/>
  <c r="AN4479" i="9"/>
  <c r="AN4480" i="9"/>
  <c r="AN4481" i="9"/>
  <c r="AN4482" i="9"/>
  <c r="AN4483" i="9"/>
  <c r="AN4484" i="9"/>
  <c r="AN4485" i="9"/>
  <c r="AN4486" i="9"/>
  <c r="AN4487" i="9"/>
  <c r="AN4488" i="9"/>
  <c r="AN4489" i="9"/>
  <c r="AN4490" i="9"/>
  <c r="AN4491" i="9"/>
  <c r="AN4492" i="9"/>
  <c r="AN4493" i="9"/>
  <c r="AN4494" i="9"/>
  <c r="AN4495" i="9"/>
  <c r="AN4496" i="9"/>
  <c r="AN4497" i="9"/>
  <c r="AN4498" i="9"/>
  <c r="AN4499" i="9"/>
  <c r="AN4500" i="9"/>
  <c r="AN4501" i="9"/>
  <c r="AN4502" i="9"/>
  <c r="AN4503" i="9"/>
  <c r="AN4504" i="9"/>
  <c r="AN4505" i="9"/>
  <c r="AN4506" i="9"/>
  <c r="AN4507" i="9"/>
  <c r="AN4508" i="9"/>
  <c r="AN4509" i="9"/>
  <c r="AN4510" i="9"/>
  <c r="AN4511" i="9"/>
  <c r="AN4512" i="9"/>
  <c r="AN4513" i="9"/>
  <c r="AN4514" i="9"/>
  <c r="AN4515" i="9"/>
  <c r="AN4516" i="9"/>
  <c r="AN4517" i="9"/>
  <c r="AN4518" i="9"/>
  <c r="AN4519" i="9"/>
  <c r="AN4520" i="9"/>
  <c r="AN4521" i="9"/>
  <c r="AN4522" i="9"/>
  <c r="AN4523" i="9"/>
  <c r="AN4524" i="9"/>
  <c r="AN4525" i="9"/>
  <c r="AN4526" i="9"/>
  <c r="AN4527" i="9"/>
  <c r="AN3833" i="9"/>
  <c r="AN3834" i="9"/>
  <c r="AN3835" i="9"/>
  <c r="AN3836" i="9"/>
  <c r="AN3837" i="9"/>
  <c r="AN3838" i="9"/>
  <c r="AN3839" i="9"/>
  <c r="AN3840" i="9"/>
  <c r="AN3841" i="9"/>
  <c r="AN3842" i="9"/>
  <c r="AN3843" i="9"/>
  <c r="AN3844" i="9"/>
  <c r="AN3845" i="9"/>
  <c r="AN4643" i="9"/>
  <c r="AN4644" i="9"/>
  <c r="AN4645" i="9"/>
  <c r="AN4646" i="9"/>
  <c r="AN4647" i="9"/>
  <c r="AN4648" i="9"/>
  <c r="AN4649" i="9"/>
  <c r="AN4650" i="9"/>
  <c r="AN2328" i="9"/>
  <c r="AN2329" i="9"/>
  <c r="AN2330" i="9"/>
  <c r="AN2331" i="9"/>
  <c r="AN2332" i="9"/>
  <c r="AN2333" i="9"/>
  <c r="AN2334" i="9"/>
  <c r="AN2335" i="9"/>
  <c r="AN2336" i="9"/>
  <c r="AN2337" i="9"/>
  <c r="AN2338" i="9"/>
  <c r="AN2339" i="9"/>
  <c r="AN2340" i="9"/>
  <c r="AN2341" i="9"/>
  <c r="AN2342" i="9"/>
  <c r="AN2343" i="9"/>
  <c r="AN2344" i="9"/>
  <c r="AN2345" i="9"/>
  <c r="AN2346" i="9"/>
  <c r="AN2347" i="9"/>
  <c r="AN2348" i="9"/>
  <c r="AN2349" i="9"/>
  <c r="AN2350" i="9"/>
  <c r="AN2351" i="9"/>
  <c r="AN2352" i="9"/>
  <c r="AN2353" i="9"/>
  <c r="AN2354" i="9"/>
  <c r="AN2355" i="9"/>
  <c r="AN2356" i="9"/>
  <c r="AN2357" i="9"/>
  <c r="AN2358" i="9"/>
  <c r="AN2359" i="9"/>
  <c r="AN2360" i="9"/>
  <c r="AN2361" i="9"/>
  <c r="AN2362" i="9"/>
  <c r="AN2363" i="9"/>
  <c r="AN2364" i="9"/>
  <c r="AN2365" i="9"/>
  <c r="AN2366" i="9"/>
  <c r="AN2367" i="9"/>
  <c r="AN2368" i="9"/>
  <c r="AN2369" i="9"/>
  <c r="AN2370" i="9"/>
  <c r="AN2371" i="9"/>
  <c r="AN2372" i="9"/>
  <c r="AN2373" i="9"/>
  <c r="AN2374" i="9"/>
  <c r="AN2375" i="9"/>
  <c r="AN2376" i="9"/>
  <c r="AN2377" i="9"/>
  <c r="AN2378" i="9"/>
  <c r="AN2379" i="9"/>
  <c r="AN2380" i="9"/>
  <c r="AN2381" i="9"/>
  <c r="AN2382" i="9"/>
  <c r="AN2383" i="9"/>
  <c r="AN2384" i="9"/>
  <c r="AN2385" i="9"/>
  <c r="AN2386" i="9"/>
  <c r="AN2387" i="9"/>
  <c r="AN2388" i="9"/>
  <c r="AN2389" i="9"/>
  <c r="AN2390" i="9"/>
  <c r="AN2391" i="9"/>
  <c r="AN2392" i="9"/>
  <c r="AN2393" i="9"/>
  <c r="AN2394" i="9"/>
  <c r="AN2395" i="9"/>
  <c r="AN2396" i="9"/>
  <c r="AN2397" i="9"/>
  <c r="AN2398" i="9"/>
  <c r="AN2399" i="9"/>
  <c r="AN2400" i="9"/>
  <c r="AN2401" i="9"/>
  <c r="AN2402" i="9"/>
  <c r="AN2403" i="9"/>
  <c r="AN2404" i="9"/>
  <c r="AN2405" i="9"/>
  <c r="AN2406" i="9"/>
  <c r="AN2407" i="9"/>
  <c r="AN2408" i="9"/>
  <c r="AN2409" i="9"/>
  <c r="AN2410" i="9"/>
  <c r="AN2411" i="9"/>
  <c r="AN2412" i="9"/>
  <c r="AN2413" i="9"/>
  <c r="AN2414" i="9"/>
  <c r="AN2415" i="9"/>
  <c r="AN2416" i="9"/>
  <c r="AN2417" i="9"/>
  <c r="AN2418" i="9"/>
  <c r="AN2419" i="9"/>
  <c r="AN2420" i="9"/>
  <c r="AN2421" i="9"/>
  <c r="AN2422" i="9"/>
  <c r="AN2423" i="9"/>
  <c r="AN2424" i="9"/>
  <c r="AN2425" i="9"/>
  <c r="AN2426" i="9"/>
  <c r="AN2427" i="9"/>
  <c r="AN2428" i="9"/>
  <c r="AN2429" i="9"/>
  <c r="AN2430" i="9"/>
  <c r="AN2431" i="9"/>
  <c r="AN2432" i="9"/>
  <c r="AN2433" i="9"/>
  <c r="AN2434" i="9"/>
  <c r="AN2435" i="9"/>
  <c r="AN2436" i="9"/>
  <c r="AN2437" i="9"/>
  <c r="AN2438" i="9"/>
  <c r="AN2439" i="9"/>
  <c r="AN2440" i="9"/>
  <c r="AN2441" i="9"/>
  <c r="AN2442" i="9"/>
  <c r="AN2443" i="9"/>
  <c r="AN2444" i="9"/>
  <c r="AN2445" i="9"/>
  <c r="AN2446" i="9"/>
  <c r="AN2447" i="9"/>
  <c r="AN2448" i="9"/>
  <c r="AN2449" i="9"/>
  <c r="AN2450" i="9"/>
  <c r="AN2451" i="9"/>
  <c r="AN2452" i="9"/>
  <c r="AN2453" i="9"/>
  <c r="AN2454" i="9"/>
  <c r="AN2455" i="9"/>
  <c r="AN2456" i="9"/>
  <c r="AN2457" i="9"/>
  <c r="AN2458" i="9"/>
  <c r="AN2459" i="9"/>
  <c r="AN2460" i="9"/>
  <c r="AN2461" i="9"/>
  <c r="AN2462" i="9"/>
  <c r="AN2463" i="9"/>
  <c r="AN2464" i="9"/>
  <c r="AN2465" i="9"/>
  <c r="AN2466" i="9"/>
  <c r="AN2467" i="9"/>
  <c r="AN2468" i="9"/>
  <c r="AN2469" i="9"/>
  <c r="AN2470" i="9"/>
  <c r="AN2471" i="9"/>
  <c r="AN2472" i="9"/>
  <c r="AN2473" i="9"/>
  <c r="AN2474" i="9"/>
  <c r="AN2475" i="9"/>
  <c r="AN2476" i="9"/>
  <c r="AN2477" i="9"/>
  <c r="AN2478" i="9"/>
  <c r="AN2479" i="9"/>
  <c r="AN2480" i="9"/>
  <c r="AN2481" i="9"/>
  <c r="AN2482" i="9"/>
  <c r="AN2483" i="9"/>
  <c r="AN2484" i="9"/>
  <c r="AN2485" i="9"/>
  <c r="AN2486" i="9"/>
  <c r="AN2487" i="9"/>
  <c r="AN2488" i="9"/>
  <c r="AN2489" i="9"/>
  <c r="AN2490" i="9"/>
  <c r="AN2491" i="9"/>
  <c r="AN2492" i="9"/>
  <c r="AN2493" i="9"/>
  <c r="AN2494" i="9"/>
  <c r="AN2495" i="9"/>
  <c r="AN2496" i="9"/>
  <c r="AN2497" i="9"/>
  <c r="AN2498" i="9"/>
  <c r="AN2499" i="9"/>
  <c r="AN2500" i="9"/>
  <c r="AN2501" i="9"/>
  <c r="AN2502" i="9"/>
  <c r="AN2503" i="9"/>
  <c r="AN2504" i="9"/>
  <c r="AN2505" i="9"/>
  <c r="AN2506" i="9"/>
  <c r="AN2507" i="9"/>
  <c r="AN2508" i="9"/>
  <c r="AN2509" i="9"/>
  <c r="AN2510" i="9"/>
  <c r="AN2511" i="9"/>
  <c r="AN2512" i="9"/>
  <c r="AN2513" i="9"/>
  <c r="AN2514" i="9"/>
  <c r="AN2515" i="9"/>
  <c r="AN2516" i="9"/>
  <c r="AN2517" i="9"/>
  <c r="AN2518" i="9"/>
  <c r="AN2519" i="9"/>
  <c r="AN2520" i="9"/>
  <c r="AN2521" i="9"/>
  <c r="AN2522" i="9"/>
  <c r="AN2523" i="9"/>
  <c r="AN2524" i="9"/>
  <c r="AN2525" i="9"/>
  <c r="AN2526" i="9"/>
  <c r="AN2527" i="9"/>
  <c r="AN2528" i="9"/>
  <c r="AN2529" i="9"/>
  <c r="AN2530" i="9"/>
  <c r="AN2531" i="9"/>
  <c r="AN2532" i="9"/>
  <c r="AN2533" i="9"/>
  <c r="AN2534" i="9"/>
  <c r="AN2535" i="9"/>
  <c r="AN2536" i="9"/>
  <c r="AN2537" i="9"/>
  <c r="AN2538" i="9"/>
  <c r="AN2539" i="9"/>
  <c r="AN2540" i="9"/>
  <c r="AN2541" i="9"/>
  <c r="AN2542" i="9"/>
  <c r="AN2543" i="9"/>
  <c r="AN2544" i="9"/>
  <c r="AN2545" i="9"/>
  <c r="AN2546" i="9"/>
  <c r="AN2547" i="9"/>
  <c r="AN2548" i="9"/>
  <c r="AN2549" i="9"/>
  <c r="AN2550" i="9"/>
  <c r="AN2551" i="9"/>
  <c r="AN2552" i="9"/>
  <c r="AN2553" i="9"/>
  <c r="AN2554" i="9"/>
  <c r="AN2555" i="9"/>
  <c r="AN2556" i="9"/>
  <c r="AN2557" i="9"/>
  <c r="AN2558" i="9"/>
  <c r="AN2559" i="9"/>
  <c r="AN2560" i="9"/>
  <c r="AN2561" i="9"/>
  <c r="AN2562" i="9"/>
  <c r="AN2563" i="9"/>
  <c r="AN2564" i="9"/>
  <c r="AN2565" i="9"/>
  <c r="AN2566" i="9"/>
  <c r="AN2567" i="9"/>
  <c r="AN2568" i="9"/>
  <c r="AN2569" i="9"/>
  <c r="AN2570" i="9"/>
  <c r="AN2571" i="9"/>
  <c r="AN2572" i="9"/>
  <c r="AN2573" i="9"/>
  <c r="AN2574" i="9"/>
  <c r="AN2575" i="9"/>
  <c r="AN2576" i="9"/>
  <c r="AN2577" i="9"/>
  <c r="AN2578" i="9"/>
  <c r="AN2579" i="9"/>
  <c r="AN2580" i="9"/>
  <c r="AN2581" i="9"/>
  <c r="AN2582" i="9"/>
  <c r="AN2583" i="9"/>
  <c r="AN2584" i="9"/>
  <c r="AN2585" i="9"/>
  <c r="AN2586" i="9"/>
  <c r="AN2587" i="9"/>
  <c r="AN2588" i="9"/>
  <c r="AN2589" i="9"/>
  <c r="AN2590" i="9"/>
  <c r="AN2591" i="9"/>
  <c r="AN2592" i="9"/>
  <c r="AN2593" i="9"/>
  <c r="AN2594" i="9"/>
  <c r="AN2595" i="9"/>
  <c r="AN2596" i="9"/>
  <c r="AN2597" i="9"/>
  <c r="AN2598" i="9"/>
  <c r="AN2599" i="9"/>
  <c r="AN2600" i="9"/>
  <c r="AN2601" i="9"/>
  <c r="AN2602" i="9"/>
  <c r="AN2603" i="9"/>
  <c r="AN2604" i="9"/>
  <c r="AN2605" i="9"/>
  <c r="AN2606" i="9"/>
  <c r="AN2607" i="9"/>
  <c r="AN2608" i="9"/>
  <c r="AN2609" i="9"/>
  <c r="AN2610" i="9"/>
  <c r="AN2611" i="9"/>
  <c r="AN2612" i="9"/>
  <c r="AN2613" i="9"/>
  <c r="AN2614" i="9"/>
  <c r="AN2615" i="9"/>
  <c r="AN2616" i="9"/>
  <c r="AN2617" i="9"/>
  <c r="AN2618" i="9"/>
  <c r="AN2619" i="9"/>
  <c r="AN2620" i="9"/>
  <c r="AN2621" i="9"/>
  <c r="AN2622" i="9"/>
  <c r="AN2623" i="9"/>
  <c r="AN2624" i="9"/>
  <c r="AN2625" i="9"/>
  <c r="AN2626" i="9"/>
  <c r="AN2627" i="9"/>
  <c r="AN2628" i="9"/>
  <c r="AN2629" i="9"/>
  <c r="AN2630" i="9"/>
  <c r="AN2631" i="9"/>
  <c r="AN2632" i="9"/>
  <c r="AN2633" i="9"/>
  <c r="AN2634" i="9"/>
  <c r="AN2635" i="9"/>
  <c r="AN2636" i="9"/>
  <c r="AN2637" i="9"/>
  <c r="AN2638" i="9"/>
  <c r="AN2639" i="9"/>
  <c r="AN2640" i="9"/>
  <c r="AN2641" i="9"/>
  <c r="AN2642" i="9"/>
  <c r="AN2643" i="9"/>
  <c r="AN2644" i="9"/>
  <c r="AN2645" i="9"/>
  <c r="AN2646" i="9"/>
  <c r="AN2647" i="9"/>
  <c r="AN2648" i="9"/>
  <c r="AN2649" i="9"/>
  <c r="AN2650" i="9"/>
  <c r="AN2651" i="9"/>
  <c r="AN2652" i="9"/>
  <c r="AN2653" i="9"/>
  <c r="AN2654" i="9"/>
  <c r="AN2655" i="9"/>
  <c r="AN2656" i="9"/>
  <c r="AN2657" i="9"/>
  <c r="AN2658" i="9"/>
  <c r="AN2659" i="9"/>
  <c r="AN2660" i="9"/>
  <c r="AN2661" i="9"/>
  <c r="AN2662" i="9"/>
  <c r="AN2663" i="9"/>
  <c r="AN2664" i="9"/>
  <c r="AN2665" i="9"/>
  <c r="AN2666" i="9"/>
  <c r="AN2667" i="9"/>
  <c r="AN2668" i="9"/>
  <c r="AN2669" i="9"/>
  <c r="AN2670" i="9"/>
  <c r="AN2671" i="9"/>
  <c r="AN2672" i="9"/>
  <c r="AN2673" i="9"/>
  <c r="AN4651" i="9"/>
  <c r="AN4652" i="9"/>
  <c r="AN4653" i="9"/>
  <c r="AN4654" i="9"/>
  <c r="AN4528" i="9"/>
  <c r="AN3846" i="9"/>
  <c r="AN3847" i="9"/>
  <c r="AN3848" i="9"/>
  <c r="AN3849" i="9"/>
  <c r="AN3850" i="9"/>
  <c r="AN3851" i="9"/>
  <c r="AN3852" i="9"/>
  <c r="AN3853" i="9"/>
  <c r="AN3854" i="9"/>
  <c r="AN3855" i="9"/>
  <c r="AN3856" i="9"/>
  <c r="AN3857" i="9"/>
  <c r="AN3858" i="9"/>
  <c r="AN3859" i="9"/>
  <c r="AN3860" i="9"/>
  <c r="AN3861" i="9"/>
  <c r="AN3862" i="9"/>
  <c r="AN3863" i="9"/>
  <c r="AN3864" i="9"/>
  <c r="AN3865" i="9"/>
  <c r="AN3866" i="9"/>
  <c r="AN4655" i="9"/>
  <c r="AN4656" i="9"/>
  <c r="AN4657" i="9"/>
  <c r="AN3867" i="9"/>
  <c r="AN3868" i="9"/>
  <c r="AN3869" i="9"/>
  <c r="AN3870" i="9"/>
  <c r="AN3871" i="9"/>
  <c r="AN3872" i="9"/>
  <c r="AN3873" i="9"/>
  <c r="AN3874" i="9"/>
  <c r="AN3875" i="9"/>
  <c r="AN3876" i="9"/>
  <c r="AN3877" i="9"/>
  <c r="AN3878" i="9"/>
  <c r="AN3879" i="9"/>
  <c r="AN3880" i="9"/>
  <c r="AN3881" i="9"/>
  <c r="AN3882" i="9"/>
  <c r="AN3883" i="9"/>
  <c r="AN3884" i="9"/>
  <c r="AN3885" i="9"/>
  <c r="AN3886" i="9"/>
  <c r="AN3887" i="9"/>
  <c r="AN3888" i="9"/>
  <c r="AN3889" i="9"/>
  <c r="AN3890" i="9"/>
  <c r="AN3891" i="9"/>
  <c r="AN3892" i="9"/>
  <c r="AN3893" i="9"/>
  <c r="AN3894" i="9"/>
  <c r="AN3895" i="9"/>
  <c r="AN3896" i="9"/>
  <c r="AN3897" i="9"/>
  <c r="AN3898" i="9"/>
  <c r="AN3899" i="9"/>
  <c r="AN3900" i="9"/>
  <c r="AN3901" i="9"/>
  <c r="AN3902" i="9"/>
  <c r="AN3903" i="9"/>
  <c r="AN3904" i="9"/>
  <c r="AN3905" i="9"/>
  <c r="AN3906" i="9"/>
  <c r="AN3907" i="9"/>
  <c r="AN3908" i="9"/>
  <c r="AN3909" i="9"/>
  <c r="AN3910" i="9"/>
  <c r="AN3911" i="9"/>
  <c r="AN3912" i="9"/>
  <c r="AN3913" i="9"/>
  <c r="AN3914" i="9"/>
  <c r="AN3915" i="9"/>
  <c r="AN3916" i="9"/>
  <c r="AN3917" i="9"/>
  <c r="AN3918" i="9"/>
  <c r="AN3919" i="9"/>
  <c r="AN4529" i="9"/>
  <c r="AN4530" i="9"/>
  <c r="AN4531" i="9"/>
  <c r="AN4532" i="9"/>
  <c r="AN4533" i="9"/>
  <c r="AN4534" i="9"/>
  <c r="AN4535" i="9"/>
  <c r="AN4536" i="9"/>
  <c r="AN4537" i="9"/>
  <c r="AN4538" i="9"/>
  <c r="AN4539" i="9"/>
  <c r="AN4540" i="9"/>
  <c r="AN4541" i="9"/>
  <c r="AN2674" i="9"/>
  <c r="AN2675" i="9"/>
  <c r="AN2676" i="9"/>
  <c r="AN2677" i="9"/>
  <c r="AN2678" i="9"/>
  <c r="AN2679" i="9"/>
  <c r="AN2680" i="9"/>
  <c r="AN2681" i="9"/>
  <c r="AN2682" i="9"/>
  <c r="AN2683" i="9"/>
  <c r="AN2684" i="9"/>
  <c r="AN2685" i="9"/>
  <c r="AN2686" i="9"/>
  <c r="AN2687" i="9"/>
  <c r="AN2688" i="9"/>
  <c r="AN2689" i="9"/>
  <c r="AN2690" i="9"/>
  <c r="AN2691" i="9"/>
  <c r="AN2692" i="9"/>
  <c r="AN2693" i="9"/>
  <c r="AN2694" i="9"/>
  <c r="AN2695" i="9"/>
  <c r="AN2696" i="9"/>
  <c r="AN2697" i="9"/>
  <c r="AN2698" i="9"/>
  <c r="AN2699" i="9"/>
  <c r="AN2700" i="9"/>
  <c r="AN2701" i="9"/>
  <c r="AN2702" i="9"/>
  <c r="AN2703" i="9"/>
  <c r="AN2704" i="9"/>
  <c r="AN2705" i="9"/>
  <c r="AN2706" i="9"/>
  <c r="AN2707" i="9"/>
  <c r="AN2708" i="9"/>
  <c r="AN2709" i="9"/>
  <c r="AN2710" i="9"/>
  <c r="AN2711" i="9"/>
  <c r="AN2712" i="9"/>
  <c r="AN2713" i="9"/>
  <c r="AN2714" i="9"/>
  <c r="AN2715" i="9"/>
  <c r="AN2716" i="9"/>
  <c r="AN2717" i="9"/>
  <c r="AN2718" i="9"/>
  <c r="AN2719" i="9"/>
  <c r="AN2720" i="9"/>
  <c r="AN2721" i="9"/>
  <c r="AN2722" i="9"/>
  <c r="AN2723" i="9"/>
  <c r="AN2724" i="9"/>
  <c r="AN2725" i="9"/>
  <c r="AN2726" i="9"/>
  <c r="AN2727" i="9"/>
  <c r="AN2728" i="9"/>
  <c r="AN2729" i="9"/>
  <c r="AN2730" i="9"/>
  <c r="AN2731" i="9"/>
  <c r="AN2732" i="9"/>
  <c r="AN2733" i="9"/>
  <c r="AN2734" i="9"/>
  <c r="AN2735" i="9"/>
  <c r="AN2736" i="9"/>
  <c r="AN2737" i="9"/>
  <c r="AN2738" i="9"/>
  <c r="AN2739" i="9"/>
  <c r="AN2740" i="9"/>
  <c r="AN2741" i="9"/>
  <c r="AN2742" i="9"/>
  <c r="AN2743" i="9"/>
  <c r="AN2744" i="9"/>
  <c r="AN2745" i="9"/>
  <c r="AN2746" i="9"/>
  <c r="AN2747" i="9"/>
  <c r="AN2748" i="9"/>
  <c r="AN2749" i="9"/>
  <c r="AN2750" i="9"/>
  <c r="AN2751" i="9"/>
  <c r="AN2752" i="9"/>
  <c r="AN2753" i="9"/>
  <c r="AN2754" i="9"/>
  <c r="AN2755" i="9"/>
  <c r="AN2756" i="9"/>
  <c r="AN2757" i="9"/>
  <c r="AN2758" i="9"/>
  <c r="AN2759" i="9"/>
  <c r="AN2760" i="9"/>
  <c r="AN2761" i="9"/>
  <c r="AN2762" i="9"/>
  <c r="AN2763" i="9"/>
  <c r="AN2764" i="9"/>
  <c r="AN2765" i="9"/>
  <c r="AN2766" i="9"/>
  <c r="AN2767" i="9"/>
  <c r="AN2768" i="9"/>
  <c r="AN2769" i="9"/>
  <c r="AN2770" i="9"/>
  <c r="AN2771" i="9"/>
  <c r="AN2772" i="9"/>
  <c r="AN2773" i="9"/>
  <c r="AN2774" i="9"/>
  <c r="AN2775" i="9"/>
  <c r="AN2776" i="9"/>
  <c r="AN2777" i="9"/>
  <c r="AN2778" i="9"/>
  <c r="AN2779" i="9"/>
  <c r="AN2780" i="9"/>
  <c r="AN2781" i="9"/>
  <c r="AN2782" i="9"/>
  <c r="AN2783" i="9"/>
  <c r="AN2784" i="9"/>
  <c r="AN2785" i="9"/>
  <c r="AN2786" i="9"/>
  <c r="AN2787" i="9"/>
  <c r="AN2788" i="9"/>
  <c r="AN2789" i="9"/>
  <c r="AN2790" i="9"/>
  <c r="AN2791" i="9"/>
  <c r="AN2792" i="9"/>
  <c r="AN2793" i="9"/>
  <c r="AN2794" i="9"/>
  <c r="AN2795" i="9"/>
  <c r="AN2796" i="9"/>
  <c r="AN2797" i="9"/>
  <c r="AN2798" i="9"/>
  <c r="AN2799" i="9"/>
  <c r="AN2800" i="9"/>
  <c r="AN2801" i="9"/>
  <c r="AN2802" i="9"/>
  <c r="AN2803" i="9"/>
  <c r="AN2804" i="9"/>
  <c r="AN2805" i="9"/>
  <c r="AN2806" i="9"/>
  <c r="AN2807" i="9"/>
  <c r="AN2808" i="9"/>
  <c r="AN2809" i="9"/>
  <c r="AN2810" i="9"/>
  <c r="AN2811" i="9"/>
  <c r="AN2812" i="9"/>
  <c r="AN2813" i="9"/>
  <c r="AN2814" i="9"/>
  <c r="AN2815" i="9"/>
  <c r="AN2816" i="9"/>
  <c r="AN2817" i="9"/>
  <c r="AN2818" i="9"/>
  <c r="AN2819" i="9"/>
  <c r="AN2820" i="9"/>
  <c r="AN2821" i="9"/>
  <c r="AN2822" i="9"/>
  <c r="AN2823" i="9"/>
  <c r="AN2824" i="9"/>
  <c r="AN2825" i="9"/>
  <c r="AN2826" i="9"/>
  <c r="AN2827" i="9"/>
  <c r="AN2828" i="9"/>
  <c r="AN2829" i="9"/>
  <c r="AN2830" i="9"/>
  <c r="AN2831" i="9"/>
  <c r="AN2832" i="9"/>
  <c r="AN2833" i="9"/>
  <c r="AN2834" i="9"/>
  <c r="AN2835" i="9"/>
  <c r="AN2836" i="9"/>
  <c r="AN2837" i="9"/>
  <c r="AN2838" i="9"/>
  <c r="AN2839" i="9"/>
  <c r="AN2840" i="9"/>
  <c r="AN2841" i="9"/>
  <c r="AN2842" i="9"/>
  <c r="AN2843" i="9"/>
  <c r="AN2844" i="9"/>
  <c r="AN2845" i="9"/>
  <c r="AN2846" i="9"/>
  <c r="AN2847" i="9"/>
  <c r="AN2848" i="9"/>
  <c r="AN2849" i="9"/>
  <c r="AN2850" i="9"/>
  <c r="AN2851" i="9"/>
  <c r="AN2852" i="9"/>
  <c r="AN2853" i="9"/>
  <c r="AN2854" i="9"/>
  <c r="AN2855" i="9"/>
  <c r="AN2856" i="9"/>
  <c r="AN2857" i="9"/>
  <c r="AN2858" i="9"/>
  <c r="AN2859" i="9"/>
  <c r="AN2860" i="9"/>
  <c r="AN2861" i="9"/>
  <c r="AN2862" i="9"/>
  <c r="AN2863" i="9"/>
  <c r="AN2864" i="9"/>
  <c r="AN2865" i="9"/>
  <c r="AN2866" i="9"/>
  <c r="AN2867" i="9"/>
  <c r="AN2868" i="9"/>
  <c r="AN2869" i="9"/>
  <c r="AN2870" i="9"/>
  <c r="AN2871" i="9"/>
  <c r="AN2872" i="9"/>
  <c r="AN2873" i="9"/>
  <c r="AN2874" i="9"/>
  <c r="AN2875" i="9"/>
  <c r="AN2876" i="9"/>
  <c r="AN2877" i="9"/>
  <c r="AN2878" i="9"/>
  <c r="AN2879" i="9"/>
  <c r="AN2880" i="9"/>
  <c r="AN2881" i="9"/>
  <c r="AN2882" i="9"/>
  <c r="AN2883" i="9"/>
  <c r="AN2884" i="9"/>
  <c r="AN2885" i="9"/>
  <c r="AN2886" i="9"/>
  <c r="AN2887" i="9"/>
  <c r="AN2888" i="9"/>
  <c r="AN2889" i="9"/>
  <c r="AN2890" i="9"/>
  <c r="AN2891" i="9"/>
  <c r="AN2892" i="9"/>
  <c r="AN2893" i="9"/>
  <c r="AN2894" i="9"/>
  <c r="AN2895" i="9"/>
  <c r="AN2896" i="9"/>
  <c r="AN2897" i="9"/>
  <c r="AN2898" i="9"/>
  <c r="AN2899" i="9"/>
  <c r="AN2900" i="9"/>
  <c r="AN2901" i="9"/>
  <c r="AN2902" i="9"/>
  <c r="AN2903" i="9"/>
  <c r="AN2904" i="9"/>
  <c r="AN2905" i="9"/>
  <c r="AN2906" i="9"/>
  <c r="AN2907" i="9"/>
  <c r="AN2908" i="9"/>
  <c r="AN2909" i="9"/>
  <c r="AN2910" i="9"/>
  <c r="AN2911" i="9"/>
  <c r="AN2912" i="9"/>
  <c r="AN2913" i="9"/>
  <c r="AN2914" i="9"/>
  <c r="AN2915" i="9"/>
  <c r="AN2916" i="9"/>
  <c r="AN2917" i="9"/>
  <c r="AN2918" i="9"/>
  <c r="AN2919" i="9"/>
  <c r="AN2920" i="9"/>
  <c r="AN2921" i="9"/>
  <c r="AN2922" i="9"/>
  <c r="AN2923" i="9"/>
  <c r="AN2924" i="9"/>
  <c r="AN2925" i="9"/>
  <c r="AN2926" i="9"/>
  <c r="AN2927" i="9"/>
  <c r="AN2928" i="9"/>
  <c r="AN2929" i="9"/>
  <c r="AN2930" i="9"/>
  <c r="AN2931" i="9"/>
  <c r="AN2932" i="9"/>
  <c r="AN2933" i="9"/>
  <c r="AN2934" i="9"/>
  <c r="AN2935" i="9"/>
  <c r="AN2936" i="9"/>
  <c r="AN2937" i="9"/>
  <c r="AN2938" i="9"/>
  <c r="AN2939" i="9"/>
  <c r="AN2940" i="9"/>
  <c r="AN2941" i="9"/>
  <c r="AN2942" i="9"/>
  <c r="AN2943" i="9"/>
  <c r="AN2944" i="9"/>
  <c r="AN2945" i="9"/>
  <c r="AN2946" i="9"/>
  <c r="AN2947" i="9"/>
  <c r="AN2948" i="9"/>
  <c r="AN2949" i="9"/>
  <c r="AN2950" i="9"/>
  <c r="AN2951" i="9"/>
  <c r="AN2952" i="9"/>
  <c r="AN2953" i="9"/>
  <c r="AN2954" i="9"/>
  <c r="AN2955" i="9"/>
  <c r="AN2956" i="9"/>
  <c r="AN2957" i="9"/>
  <c r="AN2958" i="9"/>
  <c r="AN2959" i="9"/>
  <c r="AN2960" i="9"/>
  <c r="AN2961" i="9"/>
  <c r="AN2962" i="9"/>
  <c r="AN2963" i="9"/>
  <c r="AN2964" i="9"/>
  <c r="AN2965" i="9"/>
  <c r="AN2966" i="9"/>
  <c r="AN2967" i="9"/>
  <c r="AN2968" i="9"/>
  <c r="AN2969" i="9"/>
  <c r="AN2970" i="9"/>
  <c r="AN2971" i="9"/>
  <c r="AN2972" i="9"/>
  <c r="AN2973" i="9"/>
  <c r="AN2974" i="9"/>
  <c r="AN2975" i="9"/>
  <c r="AN2976" i="9"/>
  <c r="AN2977" i="9"/>
  <c r="AN2978" i="9"/>
  <c r="AN2979" i="9"/>
  <c r="AN2980" i="9"/>
  <c r="AN2981" i="9"/>
  <c r="AN2982" i="9"/>
  <c r="AN2983" i="9"/>
  <c r="AN2984" i="9"/>
  <c r="AN2985" i="9"/>
  <c r="AN2986" i="9"/>
  <c r="AN2987" i="9"/>
  <c r="AN2988" i="9"/>
  <c r="AN2989" i="9"/>
  <c r="AN2990" i="9"/>
  <c r="AN2991" i="9"/>
  <c r="AN2992" i="9"/>
  <c r="AN2993" i="9"/>
  <c r="AN2994" i="9"/>
  <c r="AN2995" i="9"/>
  <c r="AN2996" i="9"/>
  <c r="AN2997" i="9"/>
  <c r="AN2998" i="9"/>
  <c r="AN2999" i="9"/>
  <c r="AN3000" i="9"/>
  <c r="AN3001" i="9"/>
  <c r="AN3002" i="9"/>
  <c r="AN3003" i="9"/>
  <c r="AN3004" i="9"/>
  <c r="AN3005" i="9"/>
  <c r="AN3006" i="9"/>
  <c r="AN3007" i="9"/>
  <c r="AN3008" i="9"/>
  <c r="AN3009" i="9"/>
  <c r="AN3010" i="9"/>
  <c r="AN3011" i="9"/>
  <c r="AN3012" i="9"/>
  <c r="AN3013" i="9"/>
  <c r="AN3014" i="9"/>
  <c r="AN3015" i="9"/>
  <c r="AN3016" i="9"/>
  <c r="AN3017" i="9"/>
  <c r="AN3018" i="9"/>
  <c r="AN3019" i="9"/>
  <c r="AN3020" i="9"/>
  <c r="AN3021" i="9"/>
  <c r="AN3022" i="9"/>
  <c r="AN3023" i="9"/>
  <c r="AN3024" i="9"/>
  <c r="AN3025" i="9"/>
  <c r="AN3026" i="9"/>
  <c r="AN3027" i="9"/>
  <c r="AN3028" i="9"/>
  <c r="AN3029" i="9"/>
  <c r="AN3030" i="9"/>
  <c r="AN3031" i="9"/>
  <c r="AN4658" i="9"/>
  <c r="AN3032" i="9"/>
  <c r="AN3033" i="9"/>
  <c r="AN3034" i="9"/>
  <c r="AN3035" i="9"/>
  <c r="AN3036" i="9"/>
  <c r="AN3037" i="9"/>
  <c r="AN3038" i="9"/>
  <c r="AN3039" i="9"/>
  <c r="AN3040" i="9"/>
  <c r="AN3041" i="9"/>
  <c r="AN3042" i="9"/>
  <c r="AN3043" i="9"/>
  <c r="AN3044" i="9"/>
  <c r="AN3045" i="9"/>
  <c r="AN3046" i="9"/>
  <c r="AN3047" i="9"/>
  <c r="AN3048" i="9"/>
  <c r="AN3049" i="9"/>
  <c r="AN3050" i="9"/>
  <c r="AN3051" i="9"/>
  <c r="AN3052" i="9"/>
  <c r="AN3053" i="9"/>
  <c r="AN3054" i="9"/>
  <c r="AN3055" i="9"/>
  <c r="AN3056" i="9"/>
  <c r="AN3057" i="9"/>
  <c r="AN3058" i="9"/>
  <c r="AN3059" i="9"/>
  <c r="AN3060" i="9"/>
  <c r="AN3061" i="9"/>
  <c r="AN4659" i="9"/>
  <c r="AN4660" i="9"/>
  <c r="AN3062" i="9"/>
  <c r="AN3063" i="9"/>
  <c r="AN3064" i="9"/>
  <c r="AN3065" i="9"/>
  <c r="AN3066" i="9"/>
  <c r="AN3067" i="9"/>
  <c r="AN3068" i="9"/>
  <c r="AN4542" i="9"/>
  <c r="AN4543" i="9"/>
  <c r="AN4544" i="9"/>
  <c r="AN4545" i="9"/>
  <c r="AN4546" i="9"/>
  <c r="AN4547" i="9"/>
  <c r="AN4548" i="9"/>
  <c r="AN4549" i="9"/>
  <c r="AN4550" i="9"/>
  <c r="AN4551" i="9"/>
  <c r="AN4552" i="9"/>
  <c r="AN4553" i="9"/>
  <c r="AN4554" i="9"/>
  <c r="AN4555" i="9"/>
  <c r="AN3920" i="9"/>
  <c r="AN3921" i="9"/>
  <c r="AN3922" i="9"/>
  <c r="AN3923" i="9"/>
  <c r="AN3924" i="9"/>
  <c r="AN3925" i="9"/>
  <c r="AN3926" i="9"/>
  <c r="AN3927" i="9"/>
  <c r="AN3928" i="9"/>
  <c r="AN3929" i="9"/>
  <c r="AN3930" i="9"/>
  <c r="AN3931" i="9"/>
  <c r="AN3932" i="9"/>
  <c r="AN3933" i="9"/>
  <c r="AN3934" i="9"/>
  <c r="AN3935" i="9"/>
  <c r="AN3936" i="9"/>
  <c r="AN3937" i="9"/>
  <c r="AN3938" i="9"/>
  <c r="AN3939" i="9"/>
  <c r="AN3940" i="9"/>
  <c r="AN3941" i="9"/>
  <c r="AN3942" i="9"/>
  <c r="AN3943" i="9"/>
  <c r="AN3944" i="9"/>
  <c r="AN3945" i="9"/>
  <c r="AN3946" i="9"/>
  <c r="AN3947" i="9"/>
  <c r="AN3948" i="9"/>
  <c r="AN3949" i="9"/>
  <c r="AN3950" i="9"/>
  <c r="AN3951" i="9"/>
  <c r="AN3952" i="9"/>
  <c r="AN3953" i="9"/>
  <c r="AN3954" i="9"/>
  <c r="AN3955" i="9"/>
  <c r="AN3956" i="9"/>
  <c r="AN3957" i="9"/>
  <c r="AN3958" i="9"/>
  <c r="AN3959" i="9"/>
  <c r="AN3960" i="9"/>
  <c r="AN3961" i="9"/>
  <c r="AN3962" i="9"/>
  <c r="AN3963" i="9"/>
  <c r="AN3964" i="9"/>
  <c r="AN3965" i="9"/>
  <c r="AN3966" i="9"/>
  <c r="AN3967" i="9"/>
  <c r="AN3968" i="9"/>
  <c r="AN3969" i="9"/>
  <c r="AN3970" i="9"/>
  <c r="AN3971" i="9"/>
  <c r="AN3972" i="9"/>
  <c r="AN3973" i="9"/>
  <c r="AN3974" i="9"/>
  <c r="AN3975" i="9"/>
  <c r="AN3976" i="9"/>
  <c r="AN3977" i="9"/>
  <c r="AN3978" i="9"/>
  <c r="AN3979" i="9"/>
  <c r="AN3980" i="9"/>
  <c r="AN3981" i="9"/>
  <c r="AN3982" i="9"/>
  <c r="AN3983" i="9"/>
  <c r="AN3984" i="9"/>
  <c r="AN3985" i="9"/>
  <c r="AN3986" i="9"/>
  <c r="AN3987" i="9"/>
  <c r="AN3988" i="9"/>
  <c r="AN3989" i="9"/>
  <c r="AN3990" i="9"/>
  <c r="AN3991" i="9"/>
  <c r="AN3992" i="9"/>
  <c r="AN3993" i="9"/>
  <c r="AN3994" i="9"/>
  <c r="AN4556" i="9"/>
  <c r="AN4557" i="9"/>
  <c r="AN4558" i="9"/>
  <c r="AN4559" i="9"/>
  <c r="AN4560" i="9"/>
  <c r="AN4561" i="9"/>
  <c r="AN4562" i="9"/>
  <c r="AN4563" i="9"/>
  <c r="AN4564" i="9"/>
  <c r="AN4565" i="9"/>
  <c r="AN4566" i="9"/>
  <c r="AN4567" i="9"/>
  <c r="AN4568" i="9"/>
  <c r="AN4569" i="9"/>
  <c r="AN4570" i="9"/>
  <c r="AN4571" i="9"/>
  <c r="AN4572" i="9"/>
  <c r="AN4573" i="9"/>
  <c r="AN4574" i="9"/>
  <c r="AN4575" i="9"/>
  <c r="AN4576" i="9"/>
  <c r="AN4577" i="9"/>
  <c r="AN4578" i="9"/>
  <c r="AN4579" i="9"/>
  <c r="AN4580" i="9"/>
  <c r="AN4581" i="9"/>
  <c r="AN4582" i="9"/>
  <c r="AN4583" i="9"/>
  <c r="AN4584" i="9"/>
  <c r="AN4585" i="9"/>
  <c r="AN4586" i="9"/>
  <c r="AN4587" i="9"/>
  <c r="AN4588" i="9"/>
  <c r="AN4589" i="9"/>
  <c r="AN4590" i="9"/>
  <c r="AN4591" i="9"/>
  <c r="AN4592" i="9"/>
  <c r="AN4593" i="9"/>
  <c r="AN4594" i="9"/>
  <c r="AN4595" i="9"/>
  <c r="AN4596" i="9"/>
  <c r="AN4597" i="9"/>
  <c r="AN4598" i="9"/>
  <c r="AN4599" i="9"/>
  <c r="AN4600" i="9"/>
  <c r="AN4601" i="9"/>
  <c r="AN4602" i="9"/>
  <c r="AN4603" i="9"/>
  <c r="AN4604" i="9"/>
  <c r="AN4605" i="9"/>
  <c r="AN4606" i="9"/>
  <c r="AN4607" i="9"/>
  <c r="AN4608" i="9"/>
  <c r="AN4609" i="9"/>
  <c r="AN4610" i="9"/>
  <c r="AN4611" i="9"/>
  <c r="AN4612" i="9"/>
  <c r="AN4613" i="9"/>
  <c r="AN4614" i="9"/>
  <c r="AN4615" i="9"/>
  <c r="AN4616" i="9"/>
  <c r="AN4617" i="9"/>
  <c r="AN4618" i="9"/>
  <c r="AN4619" i="9"/>
  <c r="AN4620" i="9"/>
  <c r="AN4621" i="9"/>
  <c r="AN4622" i="9"/>
  <c r="AN4623" i="9"/>
  <c r="AN4624" i="9"/>
  <c r="AN4625" i="9"/>
  <c r="AN3995" i="9"/>
  <c r="AN3996" i="9"/>
  <c r="AN3997" i="9"/>
  <c r="AN3998" i="9"/>
  <c r="AN3999" i="9"/>
  <c r="AN4000" i="9"/>
  <c r="AN4001" i="9"/>
  <c r="AN4002" i="9"/>
  <c r="AN4003" i="9"/>
  <c r="AN4004" i="9"/>
  <c r="AN4005" i="9"/>
  <c r="AN4006" i="9"/>
  <c r="AN4661" i="9"/>
  <c r="AN4007" i="9"/>
  <c r="AN4008" i="9"/>
  <c r="AN4009" i="9"/>
  <c r="AN4010" i="9"/>
  <c r="AN4011" i="9"/>
  <c r="AN4012" i="9"/>
  <c r="AN4013" i="9"/>
  <c r="AN4014" i="9"/>
  <c r="AN4015" i="9"/>
  <c r="AN4016" i="9"/>
  <c r="AN4017" i="9"/>
  <c r="AN4018" i="9"/>
  <c r="AN4019" i="9"/>
  <c r="AN4020" i="9"/>
  <c r="AN4021" i="9"/>
  <c r="AN4022" i="9"/>
  <c r="AN4023" i="9"/>
  <c r="AN4024" i="9"/>
  <c r="AN4025" i="9"/>
  <c r="AN4026" i="9"/>
  <c r="AN4027" i="9"/>
  <c r="AN4028" i="9"/>
  <c r="AN4029" i="9"/>
  <c r="AN4030" i="9"/>
  <c r="AN4031" i="9"/>
  <c r="AN4032" i="9"/>
  <c r="AN4033" i="9"/>
  <c r="AN4034" i="9"/>
  <c r="AN4035" i="9"/>
  <c r="AN4036" i="9"/>
  <c r="AN4037" i="9"/>
  <c r="AN4038" i="9"/>
  <c r="AN4039" i="9"/>
  <c r="AN4040" i="9"/>
  <c r="AN4041" i="9"/>
  <c r="AN4042" i="9"/>
  <c r="AN4043" i="9"/>
  <c r="AN4044" i="9"/>
  <c r="AN4045" i="9"/>
  <c r="AN4046" i="9"/>
  <c r="AN4047" i="9"/>
  <c r="AN4048" i="9"/>
  <c r="AN4049" i="9"/>
  <c r="AN4050" i="9"/>
  <c r="AN4051" i="9"/>
  <c r="AN4052" i="9"/>
  <c r="AN4053" i="9"/>
  <c r="AN4054" i="9"/>
  <c r="AN4055" i="9"/>
  <c r="AN4056" i="9"/>
  <c r="AN4057" i="9"/>
  <c r="AN4058" i="9"/>
  <c r="AN4059" i="9"/>
  <c r="AN4060" i="9"/>
  <c r="AN4061" i="9"/>
  <c r="AN4062" i="9"/>
  <c r="AN4063" i="9"/>
  <c r="AN4064" i="9"/>
  <c r="AN4065" i="9"/>
  <c r="AN4066" i="9"/>
  <c r="AN4067" i="9"/>
  <c r="AN4068" i="9"/>
  <c r="AN4069" i="9"/>
  <c r="AN4070" i="9"/>
  <c r="AN4071" i="9"/>
  <c r="AN4072" i="9"/>
  <c r="AN4679" i="9"/>
  <c r="AN4680" i="9"/>
  <c r="AN4073" i="9"/>
  <c r="AN4074" i="9"/>
  <c r="AN4075" i="9"/>
  <c r="AN4076" i="9"/>
  <c r="AN4077" i="9"/>
  <c r="AN4078" i="9"/>
  <c r="AN4079" i="9"/>
  <c r="AN4080" i="9"/>
  <c r="AN4081" i="9"/>
  <c r="AN4082" i="9"/>
  <c r="AN4083" i="9"/>
  <c r="AN4084" i="9"/>
  <c r="AN4085" i="9"/>
  <c r="AN4086" i="9"/>
  <c r="AN4087" i="9"/>
  <c r="AN4088" i="9"/>
  <c r="AN4089" i="9"/>
  <c r="AN4090" i="9"/>
  <c r="AN4091" i="9"/>
  <c r="AN4092" i="9"/>
  <c r="AN4093" i="9"/>
  <c r="AN4094" i="9"/>
  <c r="AN4095" i="9"/>
  <c r="AN4096" i="9"/>
  <c r="AN4097" i="9"/>
  <c r="AN4098" i="9"/>
  <c r="AN4099" i="9"/>
  <c r="AN4100" i="9"/>
  <c r="AN4101" i="9"/>
  <c r="AN4102" i="9"/>
  <c r="AN4103" i="9"/>
  <c r="AN4104" i="9"/>
  <c r="AN4105" i="9"/>
  <c r="AN4106" i="9"/>
  <c r="AN4107" i="9"/>
  <c r="AN4108" i="9"/>
  <c r="AN4109" i="9"/>
  <c r="AN4110" i="9"/>
  <c r="AN4111" i="9"/>
  <c r="AN4112" i="9"/>
  <c r="AN4113" i="9"/>
  <c r="AN4114" i="9"/>
  <c r="AN4115" i="9"/>
  <c r="AN4116" i="9"/>
  <c r="AN4117" i="9"/>
  <c r="AN4118" i="9"/>
  <c r="AN4119" i="9"/>
  <c r="AN4120" i="9"/>
  <c r="AN4121" i="9"/>
  <c r="AN4122" i="9"/>
  <c r="AN4123" i="9"/>
  <c r="AN4124" i="9"/>
  <c r="AN4125" i="9"/>
  <c r="AN4126" i="9"/>
  <c r="AN4127" i="9"/>
  <c r="AN4128" i="9"/>
  <c r="AN4129" i="9"/>
  <c r="AN4130" i="9"/>
  <c r="AN4131" i="9"/>
  <c r="AN4132" i="9"/>
  <c r="AN4133" i="9"/>
  <c r="AN4134" i="9"/>
  <c r="AN4135" i="9"/>
  <c r="AN4136" i="9"/>
  <c r="AN4137" i="9"/>
  <c r="AN4138" i="9"/>
  <c r="AN4139" i="9"/>
  <c r="AN4140" i="9"/>
  <c r="AN4141" i="9"/>
  <c r="AN4142" i="9"/>
  <c r="AN4143" i="9"/>
  <c r="AN4144" i="9"/>
  <c r="AN4145" i="9"/>
  <c r="AN4146" i="9"/>
  <c r="AN4147" i="9"/>
  <c r="AN4148" i="9"/>
  <c r="AN4149" i="9"/>
  <c r="AN3069" i="9"/>
  <c r="AN3070" i="9"/>
  <c r="AN3071" i="9"/>
  <c r="AN3072" i="9"/>
  <c r="AN3073" i="9"/>
  <c r="AN3074" i="9"/>
  <c r="AN3075" i="9"/>
  <c r="AN3076" i="9"/>
  <c r="AN3077" i="9"/>
  <c r="AN3078" i="9"/>
  <c r="AN3079" i="9"/>
  <c r="AN3080" i="9"/>
  <c r="AN3081" i="9"/>
  <c r="AN3082" i="9"/>
  <c r="AN3083" i="9"/>
  <c r="AN3084" i="9"/>
  <c r="AN3085" i="9"/>
  <c r="AN3086" i="9"/>
  <c r="AN3087" i="9"/>
  <c r="AN3088" i="9"/>
  <c r="AN3089" i="9"/>
  <c r="AN3090" i="9"/>
  <c r="AN3091" i="9"/>
  <c r="AN3092" i="9"/>
  <c r="AN3093" i="9"/>
  <c r="AN3094" i="9"/>
  <c r="AN3095" i="9"/>
  <c r="AN3096" i="9"/>
  <c r="AN3097" i="9"/>
  <c r="AN3098" i="9"/>
  <c r="AN3099" i="9"/>
  <c r="AN3100" i="9"/>
  <c r="AN3101" i="9"/>
  <c r="AN3102" i="9"/>
  <c r="AN3103" i="9"/>
  <c r="AN3104" i="9"/>
  <c r="AN3105" i="9"/>
  <c r="AN3106" i="9"/>
  <c r="AN3107" i="9"/>
  <c r="AN3108" i="9"/>
  <c r="AN3109" i="9"/>
  <c r="AN3110" i="9"/>
  <c r="AN3111" i="9"/>
  <c r="AN3112" i="9"/>
  <c r="AN3113" i="9"/>
  <c r="AN3114" i="9"/>
  <c r="AN3115" i="9"/>
  <c r="AN3116" i="9"/>
  <c r="AN3117" i="9"/>
  <c r="AN3118" i="9"/>
  <c r="AN3119" i="9"/>
  <c r="AN3120" i="9"/>
  <c r="AN3121" i="9"/>
  <c r="AN3122" i="9"/>
  <c r="AN3123" i="9"/>
  <c r="AN3124" i="9"/>
  <c r="AN3125" i="9"/>
  <c r="AN3126" i="9"/>
  <c r="AN3127" i="9"/>
  <c r="AN3128" i="9"/>
  <c r="AN3129" i="9"/>
  <c r="AN3130" i="9"/>
  <c r="AN3131" i="9"/>
  <c r="AN3132" i="9"/>
  <c r="AN3133" i="9"/>
  <c r="AN3134" i="9"/>
  <c r="AN3135" i="9"/>
  <c r="AN3136" i="9"/>
  <c r="AN3137" i="9"/>
  <c r="AN3138" i="9"/>
  <c r="AN3139" i="9"/>
  <c r="AN3140" i="9"/>
  <c r="AN3141" i="9"/>
  <c r="AN3142" i="9"/>
  <c r="AN3143" i="9"/>
  <c r="AN3144" i="9"/>
  <c r="AN3145" i="9"/>
  <c r="AN3146" i="9"/>
  <c r="AN3147" i="9"/>
  <c r="AN3148" i="9"/>
  <c r="AN3149" i="9"/>
  <c r="AN3150" i="9"/>
  <c r="AN3151" i="9"/>
  <c r="AN3152" i="9"/>
  <c r="AN3153" i="9"/>
  <c r="AN3154" i="9"/>
  <c r="AN3155" i="9"/>
  <c r="AN3156" i="9"/>
  <c r="AN3157" i="9"/>
  <c r="AN3158" i="9"/>
  <c r="AN3159" i="9"/>
  <c r="AN3160" i="9"/>
  <c r="AN3161" i="9"/>
  <c r="AN3162" i="9"/>
  <c r="AN3163" i="9"/>
  <c r="AN3164" i="9"/>
  <c r="AN3165" i="9"/>
  <c r="AN3166" i="9"/>
  <c r="AN3167" i="9"/>
  <c r="AN3168" i="9"/>
  <c r="AN3169" i="9"/>
  <c r="AN3170" i="9"/>
  <c r="AN3171" i="9"/>
  <c r="AN3172" i="9"/>
  <c r="AN3173" i="9"/>
  <c r="AN3174" i="9"/>
  <c r="AN3175" i="9"/>
  <c r="AN3176" i="9"/>
  <c r="AN3177" i="9"/>
  <c r="AN3178" i="9"/>
  <c r="AN3179" i="9"/>
  <c r="AN3180" i="9"/>
  <c r="AN3181" i="9"/>
  <c r="AN3182" i="9"/>
  <c r="AN3183" i="9"/>
  <c r="AN3184" i="9"/>
  <c r="AN3185" i="9"/>
  <c r="AN3186" i="9"/>
  <c r="AN3187" i="9"/>
  <c r="AN3188" i="9"/>
  <c r="AN3189" i="9"/>
  <c r="AN3190" i="9"/>
  <c r="AN3191" i="9"/>
  <c r="AN3192" i="9"/>
  <c r="AN3193" i="9"/>
  <c r="AN3194" i="9"/>
  <c r="AN3195" i="9"/>
  <c r="AN3196" i="9"/>
  <c r="AN3197" i="9"/>
  <c r="AN3198" i="9"/>
  <c r="AN3199" i="9"/>
  <c r="AN3200" i="9"/>
  <c r="AN3201" i="9"/>
  <c r="AN3202" i="9"/>
  <c r="AN3203" i="9"/>
  <c r="AN3204" i="9"/>
  <c r="AN3205" i="9"/>
  <c r="AN3206" i="9"/>
  <c r="AN3207" i="9"/>
  <c r="AN3208" i="9"/>
  <c r="AN3209" i="9"/>
  <c r="AN3210" i="9"/>
  <c r="AN3211" i="9"/>
  <c r="AN3212" i="9"/>
  <c r="AN3213" i="9"/>
  <c r="AN3214" i="9"/>
  <c r="AN3215" i="9"/>
  <c r="AN3216" i="9"/>
  <c r="AN3217" i="9"/>
  <c r="AN3218" i="9"/>
  <c r="AN3219" i="9"/>
  <c r="AN3220" i="9"/>
  <c r="AN3221" i="9"/>
  <c r="AN3222" i="9"/>
  <c r="AN3223" i="9"/>
  <c r="AN3224" i="9"/>
  <c r="AN3225" i="9"/>
  <c r="AN3226" i="9"/>
  <c r="AN3227" i="9"/>
  <c r="AN3228" i="9"/>
  <c r="AN3229" i="9"/>
  <c r="AN3230" i="9"/>
  <c r="AN3231" i="9"/>
  <c r="AN3232" i="9"/>
  <c r="AN3233" i="9"/>
  <c r="AN3234" i="9"/>
  <c r="AN3235" i="9"/>
  <c r="AN3236" i="9"/>
  <c r="AN3237" i="9"/>
  <c r="AN3238" i="9"/>
  <c r="AN3239" i="9"/>
  <c r="AN3240" i="9"/>
  <c r="AN3241" i="9"/>
  <c r="AN3242" i="9"/>
  <c r="AN3243" i="9"/>
  <c r="AN3244" i="9"/>
  <c r="AN3245" i="9"/>
  <c r="AN3246" i="9"/>
  <c r="AN3247" i="9"/>
  <c r="AN3248" i="9"/>
  <c r="AN3249" i="9"/>
  <c r="AN3250" i="9"/>
  <c r="AN3251" i="9"/>
  <c r="AN3252" i="9"/>
  <c r="AN3253" i="9"/>
  <c r="AN3254" i="9"/>
  <c r="AN3255" i="9"/>
  <c r="AN3256" i="9"/>
  <c r="AN3257" i="9"/>
  <c r="AN3258" i="9"/>
  <c r="AN3259" i="9"/>
  <c r="AN3260" i="9"/>
  <c r="AN3261" i="9"/>
  <c r="AN3262" i="9"/>
  <c r="AN3263" i="9"/>
  <c r="AN3264" i="9"/>
  <c r="AN3265" i="9"/>
  <c r="AN3266" i="9"/>
  <c r="AN3267" i="9"/>
  <c r="AN3268" i="9"/>
  <c r="AN3269" i="9"/>
  <c r="AN3270" i="9"/>
  <c r="AN3271" i="9"/>
  <c r="AN3272" i="9"/>
  <c r="AN3273" i="9"/>
  <c r="AN3274" i="9"/>
  <c r="AN3275" i="9"/>
  <c r="AN3276" i="9"/>
  <c r="AN3277" i="9"/>
  <c r="AN3278" i="9"/>
  <c r="AN4626" i="9"/>
  <c r="AN4627" i="9"/>
  <c r="AN4628" i="9"/>
  <c r="AN4629" i="9"/>
  <c r="AN4630" i="9"/>
  <c r="AN4631" i="9"/>
  <c r="AN4632" i="9"/>
  <c r="AN4633" i="9"/>
  <c r="AN4634" i="9"/>
  <c r="AN4635" i="9"/>
  <c r="AN4636" i="9"/>
  <c r="AN4637" i="9"/>
  <c r="AN4638" i="9"/>
  <c r="AN3279" i="9"/>
  <c r="AN3280" i="9"/>
  <c r="AN3281" i="9"/>
  <c r="AN3282" i="9"/>
  <c r="AN3283" i="9"/>
  <c r="AN3284" i="9"/>
  <c r="AN3285" i="9"/>
  <c r="AN3286" i="9"/>
  <c r="AN3287" i="9"/>
  <c r="AN3288" i="9"/>
  <c r="AN3289" i="9"/>
  <c r="AN3290" i="9"/>
  <c r="AN3291" i="9"/>
  <c r="AN3292" i="9"/>
  <c r="AN3293" i="9"/>
  <c r="AN3294" i="9"/>
  <c r="AN3295" i="9"/>
  <c r="AN3296" i="9"/>
  <c r="AN3297" i="9"/>
  <c r="AN3298" i="9"/>
  <c r="AN3299" i="9"/>
  <c r="AN3300" i="9"/>
  <c r="AN3301" i="9"/>
  <c r="AN3302" i="9"/>
  <c r="AN3303" i="9"/>
  <c r="AN3304" i="9"/>
  <c r="AN3305" i="9"/>
  <c r="AN3306" i="9"/>
  <c r="AN3307" i="9"/>
  <c r="AN3308" i="9"/>
  <c r="AN3309" i="9"/>
  <c r="AN3310" i="9"/>
  <c r="AN3311" i="9"/>
  <c r="AN3312" i="9"/>
  <c r="AN3313" i="9"/>
  <c r="AN3314" i="9"/>
  <c r="AN3315" i="9"/>
  <c r="AN3316" i="9"/>
  <c r="AN3317" i="9"/>
  <c r="AN3318" i="9"/>
  <c r="AN3319" i="9"/>
  <c r="AN3320" i="9"/>
  <c r="AN3321" i="9"/>
  <c r="AN3322" i="9"/>
  <c r="AN3323" i="9"/>
  <c r="AN3324" i="9"/>
  <c r="AN3325" i="9"/>
  <c r="AN3326" i="9"/>
  <c r="AN3327" i="9"/>
  <c r="AN3328" i="9"/>
  <c r="AN3329" i="9"/>
  <c r="AN3330" i="9"/>
  <c r="AN3331" i="9"/>
  <c r="AN3332" i="9"/>
  <c r="AN3333" i="9"/>
  <c r="AN3334" i="9"/>
  <c r="AN3335" i="9"/>
  <c r="AN3336" i="9"/>
  <c r="AN3337" i="9"/>
  <c r="AN3338" i="9"/>
  <c r="AN3339" i="9"/>
  <c r="AN3340" i="9"/>
  <c r="AN3341" i="9"/>
  <c r="AN3342" i="9"/>
  <c r="AN3343" i="9"/>
  <c r="AN3344" i="9"/>
  <c r="AN3345" i="9"/>
  <c r="AN3346" i="9"/>
  <c r="AN3347" i="9"/>
  <c r="AN3348" i="9"/>
  <c r="AN3349" i="9"/>
  <c r="AN3350" i="9"/>
  <c r="AN3351" i="9"/>
  <c r="AN3352" i="9"/>
  <c r="AN3353" i="9"/>
  <c r="AN3354" i="9"/>
  <c r="AN3355" i="9"/>
  <c r="AN3356" i="9"/>
  <c r="AN3357" i="9"/>
  <c r="AN3358" i="9"/>
  <c r="AN3359" i="9"/>
  <c r="AN3360" i="9"/>
  <c r="AN3361" i="9"/>
  <c r="AN3362" i="9"/>
  <c r="AN3363" i="9"/>
  <c r="AN3364" i="9"/>
  <c r="AN3365" i="9"/>
  <c r="AN3366" i="9"/>
  <c r="AN3367" i="9"/>
  <c r="AN3368" i="9"/>
  <c r="AN3369" i="9"/>
  <c r="AN3370" i="9"/>
  <c r="AN3371" i="9"/>
  <c r="AN3372" i="9"/>
  <c r="AN3373" i="9"/>
  <c r="AN3374" i="9"/>
  <c r="AN3375" i="9"/>
  <c r="AN3376" i="9"/>
  <c r="AN3377" i="9"/>
  <c r="AN3378" i="9"/>
  <c r="AN3379" i="9"/>
  <c r="AN3380" i="9"/>
  <c r="AN3381" i="9"/>
  <c r="AN3382" i="9"/>
  <c r="AN3383" i="9"/>
  <c r="AN3384" i="9"/>
  <c r="AN3385" i="9"/>
  <c r="AN3386" i="9"/>
  <c r="AN3387" i="9"/>
  <c r="AN3388" i="9"/>
  <c r="AN3389" i="9"/>
  <c r="AN3390" i="9"/>
  <c r="AN3391" i="9"/>
  <c r="AN3392" i="9"/>
  <c r="AN3393" i="9"/>
  <c r="AN3394" i="9"/>
  <c r="AN3395" i="9"/>
  <c r="AN3396" i="9"/>
  <c r="AN3397" i="9"/>
  <c r="AN3398" i="9"/>
  <c r="AN3399" i="9"/>
  <c r="AN3400" i="9"/>
  <c r="AN3401" i="9"/>
  <c r="AN3402" i="9"/>
  <c r="AN3403" i="9"/>
  <c r="AN3404" i="9"/>
  <c r="AN3405" i="9"/>
  <c r="AN3406" i="9"/>
  <c r="AN3407" i="9"/>
  <c r="AN3408" i="9"/>
  <c r="AN3409" i="9"/>
  <c r="AN3410" i="9"/>
  <c r="AN3411" i="9"/>
  <c r="AN3412" i="9"/>
  <c r="AN3413" i="9"/>
  <c r="AN3414" i="9"/>
  <c r="AN3415" i="9"/>
  <c r="AN3416" i="9"/>
  <c r="AN3417" i="9"/>
  <c r="AN3418" i="9"/>
  <c r="AN3419" i="9"/>
  <c r="AN3420" i="9"/>
  <c r="AN3421" i="9"/>
  <c r="AN3422" i="9"/>
  <c r="AN3423" i="9"/>
  <c r="AN3424" i="9"/>
  <c r="AN3425" i="9"/>
  <c r="AN3426" i="9"/>
  <c r="AN3427" i="9"/>
  <c r="AN3428" i="9"/>
  <c r="AN3429" i="9"/>
  <c r="AN3430" i="9"/>
  <c r="AN3431" i="9"/>
  <c r="AN3432" i="9"/>
  <c r="AN3433" i="9"/>
  <c r="AN3434" i="9"/>
  <c r="AN3435" i="9"/>
  <c r="AN3436" i="9"/>
  <c r="AN3437" i="9"/>
  <c r="AN3438" i="9"/>
  <c r="AN3439" i="9"/>
  <c r="AN3440" i="9"/>
  <c r="AN3441" i="9"/>
  <c r="AN3442" i="9"/>
  <c r="AN3443" i="9"/>
  <c r="AN3444" i="9"/>
  <c r="AN3445" i="9"/>
  <c r="AN3446" i="9"/>
  <c r="AN3447" i="9"/>
  <c r="AN3448" i="9"/>
  <c r="AN3449" i="9"/>
  <c r="AN3450" i="9"/>
  <c r="AN3451" i="9"/>
  <c r="AN3452" i="9"/>
  <c r="AN3453" i="9"/>
  <c r="AN3454" i="9"/>
  <c r="AN3455" i="9"/>
  <c r="AN3456" i="9"/>
  <c r="AN3457" i="9"/>
  <c r="AN3458" i="9"/>
  <c r="AN3459" i="9"/>
  <c r="AN3460" i="9"/>
  <c r="AN3461" i="9"/>
  <c r="AN3462" i="9"/>
  <c r="AN3463" i="9"/>
  <c r="AN3464" i="9"/>
  <c r="AN3465" i="9"/>
  <c r="AN3466" i="9"/>
  <c r="AN3467" i="9"/>
  <c r="AN3468" i="9"/>
  <c r="AN3469" i="9"/>
  <c r="AN3470" i="9"/>
  <c r="AN3471" i="9"/>
  <c r="AN3472" i="9"/>
  <c r="AN3473" i="9"/>
  <c r="AN3474" i="9"/>
  <c r="AN3475" i="9"/>
  <c r="AN3476" i="9"/>
  <c r="AN3477" i="9"/>
  <c r="AN3478" i="9"/>
  <c r="AN3479" i="9"/>
  <c r="AN3480" i="9"/>
  <c r="AN3481" i="9"/>
  <c r="AN3482" i="9"/>
  <c r="AN3483" i="9"/>
  <c r="AN3484" i="9"/>
  <c r="AN3485" i="9"/>
  <c r="AN3486" i="9"/>
  <c r="AN3487" i="9"/>
  <c r="AN3488" i="9"/>
  <c r="AN3489" i="9"/>
  <c r="AN3490" i="9"/>
  <c r="AN3491" i="9"/>
  <c r="AN3492" i="9"/>
  <c r="AN3493" i="9"/>
  <c r="AN3494" i="9"/>
  <c r="AN3495" i="9"/>
  <c r="AN3496" i="9"/>
  <c r="AN3497" i="9"/>
  <c r="AN3498" i="9"/>
  <c r="AN3499" i="9"/>
  <c r="AN3500" i="9"/>
  <c r="AN3501" i="9"/>
  <c r="AN3502" i="9"/>
  <c r="AN3503" i="9"/>
  <c r="AN3504" i="9"/>
  <c r="AN3505" i="9"/>
  <c r="AN3506" i="9"/>
  <c r="AN3507" i="9"/>
  <c r="AN3508" i="9"/>
  <c r="AN3509" i="9"/>
  <c r="AN3510" i="9"/>
  <c r="AN3511" i="9"/>
  <c r="AN3512" i="9"/>
  <c r="AN3513" i="9"/>
  <c r="AN3514" i="9"/>
  <c r="AN3515" i="9"/>
  <c r="AN3516" i="9"/>
  <c r="AN3517" i="9"/>
  <c r="AN3518" i="9"/>
  <c r="AN3519" i="9"/>
  <c r="AN3520" i="9"/>
  <c r="AN3521" i="9"/>
  <c r="AN3522" i="9"/>
  <c r="AN3523" i="9"/>
  <c r="AN3524" i="9"/>
  <c r="AN3525" i="9"/>
  <c r="AN3526" i="9"/>
  <c r="AN3527" i="9"/>
  <c r="AN3528" i="9"/>
  <c r="AN3529" i="9"/>
  <c r="AN3530" i="9"/>
  <c r="AN3531" i="9"/>
  <c r="AN3532" i="9"/>
  <c r="AN3533" i="9"/>
  <c r="AN3534" i="9"/>
  <c r="AN3535" i="9"/>
  <c r="AN3536" i="9"/>
  <c r="AN3537" i="9"/>
  <c r="AN3538" i="9"/>
  <c r="AN3539" i="9"/>
  <c r="AN3540" i="9"/>
  <c r="AN3541" i="9"/>
  <c r="AN3542" i="9"/>
  <c r="AN3543" i="9"/>
  <c r="AN3544" i="9"/>
  <c r="AN3545" i="9"/>
  <c r="AN3546" i="9"/>
  <c r="AN3547" i="9"/>
  <c r="AN3548" i="9"/>
  <c r="AN3549" i="9"/>
  <c r="AN3550" i="9"/>
  <c r="AN3551" i="9"/>
  <c r="AN3552" i="9"/>
  <c r="AN3553" i="9"/>
  <c r="AN3554" i="9"/>
  <c r="AN3555" i="9"/>
  <c r="AN3556" i="9"/>
  <c r="AN3557" i="9"/>
  <c r="AN3558" i="9"/>
  <c r="AN3559" i="9"/>
  <c r="AN3560" i="9"/>
  <c r="AN3561" i="9"/>
  <c r="AN3562" i="9"/>
  <c r="AN3563" i="9"/>
  <c r="AN3564" i="9"/>
  <c r="AN3565" i="9"/>
  <c r="AN3566" i="9"/>
  <c r="AN3567" i="9"/>
  <c r="AN3568" i="9"/>
  <c r="AN3569" i="9"/>
  <c r="AN3570" i="9"/>
  <c r="AN3571" i="9"/>
  <c r="AN3572" i="9"/>
  <c r="AN3573" i="9"/>
  <c r="AN3574" i="9"/>
  <c r="AN3575" i="9"/>
  <c r="AN3576" i="9"/>
  <c r="AN3577" i="9"/>
  <c r="AN3578" i="9"/>
  <c r="AN3579" i="9"/>
  <c r="AN3580" i="9"/>
  <c r="AN3581" i="9"/>
  <c r="AN3582" i="9"/>
  <c r="AN3583" i="9"/>
  <c r="AN3584" i="9"/>
  <c r="AN3585" i="9"/>
  <c r="AN3586" i="9"/>
  <c r="AN3587" i="9"/>
  <c r="AN3588" i="9"/>
  <c r="AN3589" i="9"/>
  <c r="AN3590" i="9"/>
  <c r="AN3591" i="9"/>
  <c r="AN3592" i="9"/>
  <c r="AN3593" i="9"/>
  <c r="AN3594" i="9"/>
  <c r="AN4150" i="9"/>
  <c r="AN4151" i="9"/>
  <c r="AN4152" i="9"/>
  <c r="AN4153" i="9"/>
  <c r="AN4154" i="9"/>
  <c r="AN4155" i="9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C9" i="7"/>
  <c r="D9" i="7"/>
  <c r="E9" i="7"/>
  <c r="C10" i="7"/>
  <c r="D10" i="7"/>
  <c r="E10" i="7"/>
  <c r="C11" i="7"/>
  <c r="D11" i="7"/>
  <c r="E11" i="7"/>
  <c r="C12" i="7"/>
  <c r="D12" i="7"/>
  <c r="E12" i="7"/>
  <c r="C13" i="7"/>
  <c r="D13" i="7"/>
  <c r="E13" i="7"/>
  <c r="C14" i="7"/>
  <c r="D14" i="7"/>
  <c r="E14" i="7"/>
  <c r="C15" i="7"/>
  <c r="D15" i="7"/>
  <c r="E15" i="7"/>
  <c r="C16" i="7"/>
  <c r="D16" i="7"/>
  <c r="E16" i="7"/>
  <c r="C17" i="7"/>
  <c r="D17" i="7"/>
  <c r="E17" i="7"/>
  <c r="C18" i="7"/>
  <c r="D18" i="7"/>
  <c r="E18" i="7"/>
  <c r="C19" i="7"/>
  <c r="D19" i="7"/>
  <c r="E19" i="7"/>
  <c r="C20" i="7"/>
  <c r="D20" i="7"/>
  <c r="E20" i="7"/>
  <c r="C21" i="7"/>
  <c r="D21" i="7"/>
  <c r="E21" i="7"/>
  <c r="C22" i="7"/>
  <c r="D22" i="7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D33" i="7"/>
  <c r="E33" i="7"/>
  <c r="C34" i="7"/>
  <c r="D34" i="7"/>
  <c r="E34" i="7"/>
  <c r="C35" i="7"/>
  <c r="D35" i="7"/>
  <c r="E35" i="7"/>
  <c r="C36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D44" i="7"/>
  <c r="E44" i="7"/>
  <c r="C45" i="7"/>
  <c r="D45" i="7"/>
  <c r="E45" i="7"/>
  <c r="C46" i="7"/>
  <c r="D46" i="7"/>
  <c r="E46" i="7"/>
  <c r="C47" i="7"/>
  <c r="D47" i="7"/>
  <c r="E47" i="7"/>
  <c r="C48" i="7"/>
  <c r="D48" i="7"/>
  <c r="E48" i="7"/>
  <c r="C49" i="7"/>
  <c r="D49" i="7"/>
  <c r="E49" i="7"/>
  <c r="C50" i="7"/>
  <c r="D50" i="7"/>
  <c r="E50" i="7"/>
  <c r="C51" i="7"/>
  <c r="D51" i="7"/>
  <c r="E51" i="7"/>
  <c r="C52" i="7"/>
  <c r="D52" i="7"/>
  <c r="E52" i="7"/>
  <c r="C53" i="7"/>
  <c r="D53" i="7"/>
  <c r="E53" i="7"/>
  <c r="C54" i="7"/>
  <c r="D54" i="7"/>
  <c r="E54" i="7"/>
  <c r="E8" i="7"/>
  <c r="D8" i="7"/>
  <c r="G10" i="8"/>
  <c r="L10" i="8"/>
  <c r="F9" i="8"/>
  <c r="F10" i="8" s="1"/>
  <c r="H9" i="8"/>
  <c r="H10" i="8" s="1"/>
  <c r="J9" i="8"/>
  <c r="M9" i="8"/>
  <c r="M10" i="8" s="1"/>
  <c r="E9" i="8"/>
  <c r="E10" i="8" s="1"/>
  <c r="M2" i="9"/>
  <c r="L2" i="9"/>
  <c r="K2" i="9"/>
  <c r="J2" i="9"/>
  <c r="O4155" i="9" l="1"/>
  <c r="P4155" i="9" s="1"/>
  <c r="X4155" i="9"/>
  <c r="O4154" i="9"/>
  <c r="P4154" i="9" s="1"/>
  <c r="X4154" i="9"/>
  <c r="O4153" i="9"/>
  <c r="P4153" i="9" s="1"/>
  <c r="X4153" i="9"/>
  <c r="O4152" i="9"/>
  <c r="P4152" i="9" s="1"/>
  <c r="X4152" i="9"/>
  <c r="O4151" i="9"/>
  <c r="P4151" i="9" s="1"/>
  <c r="X4151" i="9"/>
  <c r="O4150" i="9"/>
  <c r="P4150" i="9" s="1"/>
  <c r="X4150" i="9"/>
  <c r="O3594" i="9"/>
  <c r="P3594" i="9" s="1"/>
  <c r="AA3594" i="9" s="1"/>
  <c r="X3594" i="9"/>
  <c r="O3593" i="9"/>
  <c r="P3593" i="9" s="1"/>
  <c r="AA3593" i="9" s="1"/>
  <c r="X3593" i="9"/>
  <c r="O3592" i="9"/>
  <c r="P3592" i="9" s="1"/>
  <c r="AA3592" i="9" s="1"/>
  <c r="X3592" i="9"/>
  <c r="O3591" i="9"/>
  <c r="P3591" i="9" s="1"/>
  <c r="AA3591" i="9" s="1"/>
  <c r="X3591" i="9"/>
  <c r="O3590" i="9"/>
  <c r="P3590" i="9" s="1"/>
  <c r="AA3590" i="9" s="1"/>
  <c r="X3590" i="9"/>
  <c r="O3589" i="9"/>
  <c r="P3589" i="9" s="1"/>
  <c r="AA3589" i="9" s="1"/>
  <c r="X3589" i="9"/>
  <c r="O3588" i="9"/>
  <c r="P3588" i="9" s="1"/>
  <c r="AA3588" i="9" s="1"/>
  <c r="X3588" i="9"/>
  <c r="O3587" i="9"/>
  <c r="P3587" i="9" s="1"/>
  <c r="AA3587" i="9" s="1"/>
  <c r="X3587" i="9"/>
  <c r="O3586" i="9"/>
  <c r="P3586" i="9" s="1"/>
  <c r="AA3586" i="9" s="1"/>
  <c r="X3586" i="9"/>
  <c r="O3585" i="9"/>
  <c r="P3585" i="9" s="1"/>
  <c r="AA3585" i="9" s="1"/>
  <c r="X3585" i="9"/>
  <c r="O3584" i="9"/>
  <c r="P3584" i="9" s="1"/>
  <c r="AA3584" i="9" s="1"/>
  <c r="X3584" i="9"/>
  <c r="O3583" i="9"/>
  <c r="P3583" i="9" s="1"/>
  <c r="AA3583" i="9" s="1"/>
  <c r="X3583" i="9"/>
  <c r="O3582" i="9"/>
  <c r="P3582" i="9" s="1"/>
  <c r="AA3582" i="9" s="1"/>
  <c r="X3582" i="9"/>
  <c r="O3581" i="9"/>
  <c r="P3581" i="9" s="1"/>
  <c r="AA3581" i="9" s="1"/>
  <c r="X3581" i="9"/>
  <c r="O3580" i="9"/>
  <c r="P3580" i="9" s="1"/>
  <c r="AA3580" i="9" s="1"/>
  <c r="X3580" i="9"/>
  <c r="O3579" i="9"/>
  <c r="P3579" i="9" s="1"/>
  <c r="AA3579" i="9" s="1"/>
  <c r="X3579" i="9"/>
  <c r="O3578" i="9"/>
  <c r="P3578" i="9" s="1"/>
  <c r="AA3578" i="9" s="1"/>
  <c r="X3578" i="9"/>
  <c r="O3577" i="9"/>
  <c r="P3577" i="9" s="1"/>
  <c r="AA3577" i="9" s="1"/>
  <c r="X3577" i="9"/>
  <c r="O3576" i="9"/>
  <c r="P3576" i="9" s="1"/>
  <c r="AA3576" i="9" s="1"/>
  <c r="X3576" i="9"/>
  <c r="O3575" i="9"/>
  <c r="P3575" i="9" s="1"/>
  <c r="AA3575" i="9" s="1"/>
  <c r="X3575" i="9"/>
  <c r="O3574" i="9"/>
  <c r="P3574" i="9" s="1"/>
  <c r="AA3574" i="9" s="1"/>
  <c r="X3574" i="9"/>
  <c r="O3573" i="9"/>
  <c r="P3573" i="9" s="1"/>
  <c r="AA3573" i="9" s="1"/>
  <c r="X3573" i="9"/>
  <c r="O3572" i="9"/>
  <c r="P3572" i="9" s="1"/>
  <c r="AA3572" i="9" s="1"/>
  <c r="X3572" i="9"/>
  <c r="O3571" i="9"/>
  <c r="P3571" i="9" s="1"/>
  <c r="AA3571" i="9" s="1"/>
  <c r="X3571" i="9"/>
  <c r="O3570" i="9"/>
  <c r="P3570" i="9" s="1"/>
  <c r="AA3570" i="9" s="1"/>
  <c r="X3570" i="9"/>
  <c r="O3569" i="9"/>
  <c r="P3569" i="9" s="1"/>
  <c r="AA3569" i="9" s="1"/>
  <c r="X3569" i="9"/>
  <c r="O3568" i="9"/>
  <c r="P3568" i="9" s="1"/>
  <c r="AA3568" i="9" s="1"/>
  <c r="X3568" i="9"/>
  <c r="O3567" i="9"/>
  <c r="P3567" i="9" s="1"/>
  <c r="AA3567" i="9" s="1"/>
  <c r="X3567" i="9"/>
  <c r="O3566" i="9"/>
  <c r="P3566" i="9" s="1"/>
  <c r="AA3566" i="9" s="1"/>
  <c r="X3566" i="9"/>
  <c r="O3565" i="9"/>
  <c r="P3565" i="9" s="1"/>
  <c r="AA3565" i="9" s="1"/>
  <c r="X3565" i="9"/>
  <c r="O3564" i="9"/>
  <c r="P3564" i="9" s="1"/>
  <c r="AA3564" i="9" s="1"/>
  <c r="X3564" i="9"/>
  <c r="O3563" i="9"/>
  <c r="P3563" i="9" s="1"/>
  <c r="AA3563" i="9" s="1"/>
  <c r="X3563" i="9"/>
  <c r="O3562" i="9"/>
  <c r="P3562" i="9" s="1"/>
  <c r="AA3562" i="9" s="1"/>
  <c r="X3562" i="9"/>
  <c r="O3561" i="9"/>
  <c r="P3561" i="9" s="1"/>
  <c r="AA3561" i="9" s="1"/>
  <c r="X3561" i="9"/>
  <c r="O3560" i="9"/>
  <c r="P3560" i="9" s="1"/>
  <c r="AA3560" i="9" s="1"/>
  <c r="X3560" i="9"/>
  <c r="O3559" i="9"/>
  <c r="P3559" i="9" s="1"/>
  <c r="AA3559" i="9" s="1"/>
  <c r="X3559" i="9"/>
  <c r="O3558" i="9"/>
  <c r="P3558" i="9" s="1"/>
  <c r="AA3558" i="9" s="1"/>
  <c r="X3558" i="9"/>
  <c r="O3557" i="9"/>
  <c r="P3557" i="9" s="1"/>
  <c r="AA3557" i="9" s="1"/>
  <c r="X3557" i="9"/>
  <c r="O3556" i="9"/>
  <c r="P3556" i="9" s="1"/>
  <c r="AA3556" i="9" s="1"/>
  <c r="X3556" i="9"/>
  <c r="O3555" i="9"/>
  <c r="P3555" i="9" s="1"/>
  <c r="AA3555" i="9" s="1"/>
  <c r="X3555" i="9"/>
  <c r="O3554" i="9"/>
  <c r="P3554" i="9" s="1"/>
  <c r="AA3554" i="9" s="1"/>
  <c r="X3554" i="9"/>
  <c r="O3553" i="9"/>
  <c r="P3553" i="9" s="1"/>
  <c r="AA3553" i="9" s="1"/>
  <c r="X3553" i="9"/>
  <c r="O3552" i="9"/>
  <c r="P3552" i="9" s="1"/>
  <c r="AA3552" i="9" s="1"/>
  <c r="X3552" i="9"/>
  <c r="O3551" i="9"/>
  <c r="P3551" i="9" s="1"/>
  <c r="AA3551" i="9" s="1"/>
  <c r="X3551" i="9"/>
  <c r="O3550" i="9"/>
  <c r="P3550" i="9" s="1"/>
  <c r="AA3550" i="9" s="1"/>
  <c r="X3550" i="9"/>
  <c r="O3549" i="9"/>
  <c r="P3549" i="9" s="1"/>
  <c r="AA3549" i="9" s="1"/>
  <c r="X3549" i="9"/>
  <c r="O3548" i="9"/>
  <c r="P3548" i="9" s="1"/>
  <c r="AA3548" i="9" s="1"/>
  <c r="X3548" i="9"/>
  <c r="O3547" i="9"/>
  <c r="P3547" i="9" s="1"/>
  <c r="AA3547" i="9" s="1"/>
  <c r="X3547" i="9"/>
  <c r="O3546" i="9"/>
  <c r="P3546" i="9" s="1"/>
  <c r="AA3546" i="9" s="1"/>
  <c r="X3546" i="9"/>
  <c r="O3545" i="9"/>
  <c r="P3545" i="9" s="1"/>
  <c r="AA3545" i="9" s="1"/>
  <c r="X3545" i="9"/>
  <c r="O3544" i="9"/>
  <c r="P3544" i="9" s="1"/>
  <c r="AA3544" i="9" s="1"/>
  <c r="X3544" i="9"/>
  <c r="O3543" i="9"/>
  <c r="P3543" i="9" s="1"/>
  <c r="AA3543" i="9" s="1"/>
  <c r="X3543" i="9"/>
  <c r="O3542" i="9"/>
  <c r="P3542" i="9" s="1"/>
  <c r="AA3542" i="9" s="1"/>
  <c r="X3542" i="9"/>
  <c r="O3541" i="9"/>
  <c r="P3541" i="9" s="1"/>
  <c r="AA3541" i="9" s="1"/>
  <c r="X3541" i="9"/>
  <c r="O3540" i="9"/>
  <c r="P3540" i="9" s="1"/>
  <c r="AA3540" i="9" s="1"/>
  <c r="X3540" i="9"/>
  <c r="O3539" i="9"/>
  <c r="P3539" i="9" s="1"/>
  <c r="AA3539" i="9" s="1"/>
  <c r="X3539" i="9"/>
  <c r="O3538" i="9"/>
  <c r="P3538" i="9" s="1"/>
  <c r="AA3538" i="9" s="1"/>
  <c r="X3538" i="9"/>
  <c r="O3537" i="9"/>
  <c r="P3537" i="9" s="1"/>
  <c r="AA3537" i="9" s="1"/>
  <c r="X3537" i="9"/>
  <c r="O3536" i="9"/>
  <c r="P3536" i="9" s="1"/>
  <c r="AA3536" i="9" s="1"/>
  <c r="X3536" i="9"/>
  <c r="O3535" i="9"/>
  <c r="P3535" i="9" s="1"/>
  <c r="AA3535" i="9" s="1"/>
  <c r="X3535" i="9"/>
  <c r="O3534" i="9"/>
  <c r="P3534" i="9" s="1"/>
  <c r="AA3534" i="9" s="1"/>
  <c r="X3534" i="9"/>
  <c r="O3533" i="9"/>
  <c r="P3533" i="9" s="1"/>
  <c r="AA3533" i="9" s="1"/>
  <c r="X3533" i="9"/>
  <c r="O3532" i="9"/>
  <c r="P3532" i="9" s="1"/>
  <c r="AA3532" i="9" s="1"/>
  <c r="X3532" i="9"/>
  <c r="O3531" i="9"/>
  <c r="P3531" i="9" s="1"/>
  <c r="AA3531" i="9" s="1"/>
  <c r="X3531" i="9"/>
  <c r="O3530" i="9"/>
  <c r="P3530" i="9" s="1"/>
  <c r="AA3530" i="9" s="1"/>
  <c r="X3530" i="9"/>
  <c r="O3529" i="9"/>
  <c r="P3529" i="9" s="1"/>
  <c r="AA3529" i="9" s="1"/>
  <c r="X3529" i="9"/>
  <c r="O3528" i="9"/>
  <c r="P3528" i="9" s="1"/>
  <c r="AA3528" i="9" s="1"/>
  <c r="X3528" i="9"/>
  <c r="O3527" i="9"/>
  <c r="P3527" i="9" s="1"/>
  <c r="AA3527" i="9" s="1"/>
  <c r="X3527" i="9"/>
  <c r="O3526" i="9"/>
  <c r="P3526" i="9" s="1"/>
  <c r="AA3526" i="9" s="1"/>
  <c r="X3526" i="9"/>
  <c r="O3525" i="9"/>
  <c r="P3525" i="9" s="1"/>
  <c r="AA3525" i="9" s="1"/>
  <c r="X3525" i="9"/>
  <c r="O3524" i="9"/>
  <c r="P3524" i="9" s="1"/>
  <c r="AA3524" i="9" s="1"/>
  <c r="X3524" i="9"/>
  <c r="O3523" i="9"/>
  <c r="P3523" i="9" s="1"/>
  <c r="AA3523" i="9" s="1"/>
  <c r="X3523" i="9"/>
  <c r="O3522" i="9"/>
  <c r="P3522" i="9" s="1"/>
  <c r="AA3522" i="9" s="1"/>
  <c r="X3522" i="9"/>
  <c r="O3521" i="9"/>
  <c r="P3521" i="9" s="1"/>
  <c r="AA3521" i="9" s="1"/>
  <c r="X3521" i="9"/>
  <c r="O3520" i="9"/>
  <c r="P3520" i="9" s="1"/>
  <c r="AA3520" i="9" s="1"/>
  <c r="X3520" i="9"/>
  <c r="O3519" i="9"/>
  <c r="P3519" i="9" s="1"/>
  <c r="AA3519" i="9" s="1"/>
  <c r="X3519" i="9"/>
  <c r="O3518" i="9"/>
  <c r="P3518" i="9" s="1"/>
  <c r="AA3518" i="9" s="1"/>
  <c r="X3518" i="9"/>
  <c r="O3517" i="9"/>
  <c r="P3517" i="9" s="1"/>
  <c r="AA3517" i="9" s="1"/>
  <c r="X3517" i="9"/>
  <c r="O3516" i="9"/>
  <c r="P3516" i="9" s="1"/>
  <c r="AA3516" i="9" s="1"/>
  <c r="X3516" i="9"/>
  <c r="O3515" i="9"/>
  <c r="P3515" i="9" s="1"/>
  <c r="AA3515" i="9" s="1"/>
  <c r="X3515" i="9"/>
  <c r="O3514" i="9"/>
  <c r="P3514" i="9" s="1"/>
  <c r="AA3514" i="9" s="1"/>
  <c r="X3514" i="9"/>
  <c r="O3513" i="9"/>
  <c r="P3513" i="9" s="1"/>
  <c r="AA3513" i="9" s="1"/>
  <c r="X3513" i="9"/>
  <c r="O3512" i="9"/>
  <c r="P3512" i="9" s="1"/>
  <c r="AA3512" i="9" s="1"/>
  <c r="X3512" i="9"/>
  <c r="O3511" i="9"/>
  <c r="P3511" i="9" s="1"/>
  <c r="AA3511" i="9" s="1"/>
  <c r="X3511" i="9"/>
  <c r="O3510" i="9"/>
  <c r="P3510" i="9" s="1"/>
  <c r="AA3510" i="9" s="1"/>
  <c r="X3510" i="9"/>
  <c r="O3509" i="9"/>
  <c r="P3509" i="9" s="1"/>
  <c r="AA3509" i="9" s="1"/>
  <c r="X3509" i="9"/>
  <c r="O3508" i="9"/>
  <c r="P3508" i="9" s="1"/>
  <c r="AA3508" i="9" s="1"/>
  <c r="X3508" i="9"/>
  <c r="O3507" i="9"/>
  <c r="P3507" i="9" s="1"/>
  <c r="AA3507" i="9" s="1"/>
  <c r="X3507" i="9"/>
  <c r="O3506" i="9"/>
  <c r="P3506" i="9" s="1"/>
  <c r="AA3506" i="9" s="1"/>
  <c r="X3506" i="9"/>
  <c r="O3505" i="9"/>
  <c r="P3505" i="9" s="1"/>
  <c r="AA3505" i="9" s="1"/>
  <c r="X3505" i="9"/>
  <c r="O3504" i="9"/>
  <c r="P3504" i="9" s="1"/>
  <c r="AA3504" i="9" s="1"/>
  <c r="X3504" i="9"/>
  <c r="O3503" i="9"/>
  <c r="P3503" i="9" s="1"/>
  <c r="AA3503" i="9" s="1"/>
  <c r="X3503" i="9"/>
  <c r="O3502" i="9"/>
  <c r="P3502" i="9" s="1"/>
  <c r="AA3502" i="9" s="1"/>
  <c r="X3502" i="9"/>
  <c r="O3501" i="9"/>
  <c r="P3501" i="9" s="1"/>
  <c r="AA3501" i="9" s="1"/>
  <c r="X3501" i="9"/>
  <c r="O3500" i="9"/>
  <c r="P3500" i="9" s="1"/>
  <c r="AA3500" i="9" s="1"/>
  <c r="X3500" i="9"/>
  <c r="O3499" i="9"/>
  <c r="P3499" i="9" s="1"/>
  <c r="AA3499" i="9" s="1"/>
  <c r="X3499" i="9"/>
  <c r="O3498" i="9"/>
  <c r="P3498" i="9" s="1"/>
  <c r="AA3498" i="9" s="1"/>
  <c r="X3498" i="9"/>
  <c r="O3497" i="9"/>
  <c r="P3497" i="9" s="1"/>
  <c r="AA3497" i="9" s="1"/>
  <c r="X3497" i="9"/>
  <c r="O3496" i="9"/>
  <c r="P3496" i="9" s="1"/>
  <c r="AA3496" i="9" s="1"/>
  <c r="X3496" i="9"/>
  <c r="O3495" i="9"/>
  <c r="P3495" i="9" s="1"/>
  <c r="AA3495" i="9" s="1"/>
  <c r="X3495" i="9"/>
  <c r="O3494" i="9"/>
  <c r="P3494" i="9" s="1"/>
  <c r="AA3494" i="9" s="1"/>
  <c r="X3494" i="9"/>
  <c r="O3493" i="9"/>
  <c r="P3493" i="9" s="1"/>
  <c r="AA3493" i="9" s="1"/>
  <c r="X3493" i="9"/>
  <c r="O3492" i="9"/>
  <c r="P3492" i="9" s="1"/>
  <c r="AA3492" i="9" s="1"/>
  <c r="X3492" i="9"/>
  <c r="O3491" i="9"/>
  <c r="P3491" i="9" s="1"/>
  <c r="AA3491" i="9" s="1"/>
  <c r="X3491" i="9"/>
  <c r="O3490" i="9"/>
  <c r="P3490" i="9" s="1"/>
  <c r="AA3490" i="9" s="1"/>
  <c r="X3490" i="9"/>
  <c r="O3489" i="9"/>
  <c r="P3489" i="9" s="1"/>
  <c r="AA3489" i="9" s="1"/>
  <c r="X3489" i="9"/>
  <c r="O3488" i="9"/>
  <c r="P3488" i="9" s="1"/>
  <c r="AA3488" i="9" s="1"/>
  <c r="X3488" i="9"/>
  <c r="O3487" i="9"/>
  <c r="P3487" i="9" s="1"/>
  <c r="AA3487" i="9" s="1"/>
  <c r="X3487" i="9"/>
  <c r="O3486" i="9"/>
  <c r="P3486" i="9" s="1"/>
  <c r="AA3486" i="9" s="1"/>
  <c r="X3486" i="9"/>
  <c r="O3485" i="9"/>
  <c r="P3485" i="9" s="1"/>
  <c r="AA3485" i="9" s="1"/>
  <c r="X3485" i="9"/>
  <c r="O3484" i="9"/>
  <c r="P3484" i="9" s="1"/>
  <c r="AA3484" i="9" s="1"/>
  <c r="X3484" i="9"/>
  <c r="O3483" i="9"/>
  <c r="P3483" i="9" s="1"/>
  <c r="AA3483" i="9" s="1"/>
  <c r="X3483" i="9"/>
  <c r="O3482" i="9"/>
  <c r="P3482" i="9" s="1"/>
  <c r="AA3482" i="9" s="1"/>
  <c r="X3482" i="9"/>
  <c r="O3481" i="9"/>
  <c r="P3481" i="9" s="1"/>
  <c r="AA3481" i="9" s="1"/>
  <c r="X3481" i="9"/>
  <c r="O3480" i="9"/>
  <c r="P3480" i="9" s="1"/>
  <c r="AA3480" i="9" s="1"/>
  <c r="X3480" i="9"/>
  <c r="O3479" i="9"/>
  <c r="P3479" i="9" s="1"/>
  <c r="AA3479" i="9" s="1"/>
  <c r="X3479" i="9"/>
  <c r="O3478" i="9"/>
  <c r="P3478" i="9" s="1"/>
  <c r="AA3478" i="9" s="1"/>
  <c r="X3478" i="9"/>
  <c r="O3477" i="9"/>
  <c r="P3477" i="9" s="1"/>
  <c r="AA3477" i="9" s="1"/>
  <c r="X3477" i="9"/>
  <c r="O3476" i="9"/>
  <c r="P3476" i="9" s="1"/>
  <c r="AA3476" i="9" s="1"/>
  <c r="X3476" i="9"/>
  <c r="O3475" i="9"/>
  <c r="P3475" i="9" s="1"/>
  <c r="AA3475" i="9" s="1"/>
  <c r="X3475" i="9"/>
  <c r="O3474" i="9"/>
  <c r="P3474" i="9" s="1"/>
  <c r="AA3474" i="9" s="1"/>
  <c r="X3474" i="9"/>
  <c r="O3473" i="9"/>
  <c r="P3473" i="9" s="1"/>
  <c r="AA3473" i="9" s="1"/>
  <c r="X3473" i="9"/>
  <c r="O3472" i="9"/>
  <c r="P3472" i="9" s="1"/>
  <c r="AA3472" i="9" s="1"/>
  <c r="X3472" i="9"/>
  <c r="O3471" i="9"/>
  <c r="P3471" i="9" s="1"/>
  <c r="AA3471" i="9" s="1"/>
  <c r="X3471" i="9"/>
  <c r="O3470" i="9"/>
  <c r="P3470" i="9" s="1"/>
  <c r="AA3470" i="9" s="1"/>
  <c r="X3470" i="9"/>
  <c r="O3469" i="9"/>
  <c r="P3469" i="9" s="1"/>
  <c r="AA3469" i="9" s="1"/>
  <c r="X3469" i="9"/>
  <c r="O3468" i="9"/>
  <c r="P3468" i="9" s="1"/>
  <c r="AA3468" i="9" s="1"/>
  <c r="X3468" i="9"/>
  <c r="O3467" i="9"/>
  <c r="P3467" i="9" s="1"/>
  <c r="AA3467" i="9" s="1"/>
  <c r="X3467" i="9"/>
  <c r="O3466" i="9"/>
  <c r="P3466" i="9" s="1"/>
  <c r="AA3466" i="9" s="1"/>
  <c r="X3466" i="9"/>
  <c r="O3465" i="9"/>
  <c r="P3465" i="9" s="1"/>
  <c r="AA3465" i="9" s="1"/>
  <c r="X3465" i="9"/>
  <c r="O3464" i="9"/>
  <c r="P3464" i="9" s="1"/>
  <c r="AA3464" i="9" s="1"/>
  <c r="X3464" i="9"/>
  <c r="O3463" i="9"/>
  <c r="P3463" i="9" s="1"/>
  <c r="AA3463" i="9" s="1"/>
  <c r="X3463" i="9"/>
  <c r="O3462" i="9"/>
  <c r="P3462" i="9" s="1"/>
  <c r="AA3462" i="9" s="1"/>
  <c r="X3462" i="9"/>
  <c r="O3461" i="9"/>
  <c r="P3461" i="9" s="1"/>
  <c r="AA3461" i="9" s="1"/>
  <c r="X3461" i="9"/>
  <c r="O3460" i="9"/>
  <c r="P3460" i="9" s="1"/>
  <c r="AA3460" i="9" s="1"/>
  <c r="X3460" i="9"/>
  <c r="O3459" i="9"/>
  <c r="P3459" i="9" s="1"/>
  <c r="AA3459" i="9" s="1"/>
  <c r="X3459" i="9"/>
  <c r="O3458" i="9"/>
  <c r="P3458" i="9" s="1"/>
  <c r="AA3458" i="9" s="1"/>
  <c r="X3458" i="9"/>
  <c r="O3457" i="9"/>
  <c r="P3457" i="9" s="1"/>
  <c r="AA3457" i="9" s="1"/>
  <c r="X3457" i="9"/>
  <c r="O3456" i="9"/>
  <c r="P3456" i="9" s="1"/>
  <c r="AA3456" i="9" s="1"/>
  <c r="X3456" i="9"/>
  <c r="O3455" i="9"/>
  <c r="P3455" i="9" s="1"/>
  <c r="AA3455" i="9" s="1"/>
  <c r="X3455" i="9"/>
  <c r="O3454" i="9"/>
  <c r="P3454" i="9" s="1"/>
  <c r="AA3454" i="9" s="1"/>
  <c r="X3454" i="9"/>
  <c r="O3453" i="9"/>
  <c r="P3453" i="9" s="1"/>
  <c r="AA3453" i="9" s="1"/>
  <c r="X3453" i="9"/>
  <c r="O3452" i="9"/>
  <c r="P3452" i="9" s="1"/>
  <c r="AA3452" i="9" s="1"/>
  <c r="X3452" i="9"/>
  <c r="O3451" i="9"/>
  <c r="P3451" i="9" s="1"/>
  <c r="AA3451" i="9" s="1"/>
  <c r="X3451" i="9"/>
  <c r="O3450" i="9"/>
  <c r="P3450" i="9" s="1"/>
  <c r="AA3450" i="9" s="1"/>
  <c r="X3450" i="9"/>
  <c r="O3449" i="9"/>
  <c r="P3449" i="9" s="1"/>
  <c r="AA3449" i="9" s="1"/>
  <c r="X3449" i="9"/>
  <c r="O3448" i="9"/>
  <c r="P3448" i="9" s="1"/>
  <c r="AA3448" i="9" s="1"/>
  <c r="X3448" i="9"/>
  <c r="O3447" i="9"/>
  <c r="P3447" i="9" s="1"/>
  <c r="AA3447" i="9" s="1"/>
  <c r="X3447" i="9"/>
  <c r="O3446" i="9"/>
  <c r="P3446" i="9" s="1"/>
  <c r="AA3446" i="9" s="1"/>
  <c r="X3446" i="9"/>
  <c r="O3445" i="9"/>
  <c r="P3445" i="9" s="1"/>
  <c r="AA3445" i="9" s="1"/>
  <c r="X3445" i="9"/>
  <c r="O3444" i="9"/>
  <c r="P3444" i="9" s="1"/>
  <c r="AA3444" i="9" s="1"/>
  <c r="X3444" i="9"/>
  <c r="O3443" i="9"/>
  <c r="P3443" i="9" s="1"/>
  <c r="AA3443" i="9" s="1"/>
  <c r="X3443" i="9"/>
  <c r="O3442" i="9"/>
  <c r="P3442" i="9" s="1"/>
  <c r="AA3442" i="9" s="1"/>
  <c r="X3442" i="9"/>
  <c r="O3441" i="9"/>
  <c r="P3441" i="9" s="1"/>
  <c r="AA3441" i="9" s="1"/>
  <c r="X3441" i="9"/>
  <c r="O3440" i="9"/>
  <c r="P3440" i="9" s="1"/>
  <c r="AA3440" i="9" s="1"/>
  <c r="X3440" i="9"/>
  <c r="O3439" i="9"/>
  <c r="P3439" i="9" s="1"/>
  <c r="AA3439" i="9" s="1"/>
  <c r="X3439" i="9"/>
  <c r="O3438" i="9"/>
  <c r="P3438" i="9" s="1"/>
  <c r="AA3438" i="9" s="1"/>
  <c r="X3438" i="9"/>
  <c r="O3437" i="9"/>
  <c r="P3437" i="9" s="1"/>
  <c r="AA3437" i="9" s="1"/>
  <c r="X3437" i="9"/>
  <c r="O3436" i="9"/>
  <c r="P3436" i="9" s="1"/>
  <c r="AA3436" i="9" s="1"/>
  <c r="X3436" i="9"/>
  <c r="O3435" i="9"/>
  <c r="P3435" i="9" s="1"/>
  <c r="AA3435" i="9" s="1"/>
  <c r="X3435" i="9"/>
  <c r="O3434" i="9"/>
  <c r="P3434" i="9" s="1"/>
  <c r="AA3434" i="9" s="1"/>
  <c r="X3434" i="9"/>
  <c r="O3433" i="9"/>
  <c r="P3433" i="9" s="1"/>
  <c r="AA3433" i="9" s="1"/>
  <c r="X3433" i="9"/>
  <c r="O3432" i="9"/>
  <c r="P3432" i="9" s="1"/>
  <c r="AA3432" i="9" s="1"/>
  <c r="X3432" i="9"/>
  <c r="O3431" i="9"/>
  <c r="P3431" i="9" s="1"/>
  <c r="AA3431" i="9" s="1"/>
  <c r="X3431" i="9"/>
  <c r="O3430" i="9"/>
  <c r="P3430" i="9" s="1"/>
  <c r="AA3430" i="9" s="1"/>
  <c r="X3430" i="9"/>
  <c r="O3429" i="9"/>
  <c r="P3429" i="9" s="1"/>
  <c r="AA3429" i="9" s="1"/>
  <c r="X3429" i="9"/>
  <c r="O3428" i="9"/>
  <c r="P3428" i="9" s="1"/>
  <c r="AA3428" i="9" s="1"/>
  <c r="X3428" i="9"/>
  <c r="O3427" i="9"/>
  <c r="P3427" i="9" s="1"/>
  <c r="AA3427" i="9" s="1"/>
  <c r="X3427" i="9"/>
  <c r="O3426" i="9"/>
  <c r="P3426" i="9" s="1"/>
  <c r="AA3426" i="9" s="1"/>
  <c r="X3426" i="9"/>
  <c r="O3425" i="9"/>
  <c r="P3425" i="9" s="1"/>
  <c r="AA3425" i="9" s="1"/>
  <c r="X3425" i="9"/>
  <c r="O3424" i="9"/>
  <c r="P3424" i="9" s="1"/>
  <c r="AA3424" i="9" s="1"/>
  <c r="X3424" i="9"/>
  <c r="O3423" i="9"/>
  <c r="P3423" i="9" s="1"/>
  <c r="AA3423" i="9" s="1"/>
  <c r="X3423" i="9"/>
  <c r="O3422" i="9"/>
  <c r="P3422" i="9" s="1"/>
  <c r="AA3422" i="9" s="1"/>
  <c r="X3422" i="9"/>
  <c r="O3421" i="9"/>
  <c r="P3421" i="9" s="1"/>
  <c r="AA3421" i="9" s="1"/>
  <c r="X3421" i="9"/>
  <c r="O3420" i="9"/>
  <c r="P3420" i="9" s="1"/>
  <c r="AA3420" i="9" s="1"/>
  <c r="X3420" i="9"/>
  <c r="O3419" i="9"/>
  <c r="P3419" i="9" s="1"/>
  <c r="AA3419" i="9" s="1"/>
  <c r="X3419" i="9"/>
  <c r="O3418" i="9"/>
  <c r="P3418" i="9" s="1"/>
  <c r="AA3418" i="9" s="1"/>
  <c r="X3418" i="9"/>
  <c r="O3417" i="9"/>
  <c r="P3417" i="9" s="1"/>
  <c r="AA3417" i="9" s="1"/>
  <c r="X3417" i="9"/>
  <c r="O3416" i="9"/>
  <c r="P3416" i="9" s="1"/>
  <c r="AA3416" i="9" s="1"/>
  <c r="X3416" i="9"/>
  <c r="O3415" i="9"/>
  <c r="P3415" i="9" s="1"/>
  <c r="AA3415" i="9" s="1"/>
  <c r="X3415" i="9"/>
  <c r="O3414" i="9"/>
  <c r="P3414" i="9" s="1"/>
  <c r="AA3414" i="9" s="1"/>
  <c r="X3414" i="9"/>
  <c r="O3413" i="9"/>
  <c r="P3413" i="9" s="1"/>
  <c r="AA3413" i="9" s="1"/>
  <c r="X3413" i="9"/>
  <c r="O3412" i="9"/>
  <c r="P3412" i="9" s="1"/>
  <c r="AA3412" i="9" s="1"/>
  <c r="X3412" i="9"/>
  <c r="O3411" i="9"/>
  <c r="P3411" i="9" s="1"/>
  <c r="AA3411" i="9" s="1"/>
  <c r="X3411" i="9"/>
  <c r="O3410" i="9"/>
  <c r="P3410" i="9" s="1"/>
  <c r="AA3410" i="9" s="1"/>
  <c r="X3410" i="9"/>
  <c r="O3409" i="9"/>
  <c r="P3409" i="9" s="1"/>
  <c r="AA3409" i="9" s="1"/>
  <c r="X3409" i="9"/>
  <c r="O3408" i="9"/>
  <c r="P3408" i="9" s="1"/>
  <c r="AA3408" i="9" s="1"/>
  <c r="X3408" i="9"/>
  <c r="O3407" i="9"/>
  <c r="P3407" i="9" s="1"/>
  <c r="AA3407" i="9" s="1"/>
  <c r="X3407" i="9"/>
  <c r="O3406" i="9"/>
  <c r="P3406" i="9" s="1"/>
  <c r="AA3406" i="9" s="1"/>
  <c r="X3406" i="9"/>
  <c r="O3405" i="9"/>
  <c r="P3405" i="9" s="1"/>
  <c r="AA3405" i="9" s="1"/>
  <c r="X3405" i="9"/>
  <c r="O3404" i="9"/>
  <c r="P3404" i="9" s="1"/>
  <c r="AA3404" i="9" s="1"/>
  <c r="X3404" i="9"/>
  <c r="O3403" i="9"/>
  <c r="P3403" i="9" s="1"/>
  <c r="AA3403" i="9" s="1"/>
  <c r="X3403" i="9"/>
  <c r="O3402" i="9"/>
  <c r="P3402" i="9" s="1"/>
  <c r="AA3402" i="9" s="1"/>
  <c r="X3402" i="9"/>
  <c r="O3401" i="9"/>
  <c r="P3401" i="9" s="1"/>
  <c r="AA3401" i="9" s="1"/>
  <c r="X3401" i="9"/>
  <c r="O3400" i="9"/>
  <c r="P3400" i="9" s="1"/>
  <c r="AA3400" i="9" s="1"/>
  <c r="X3400" i="9"/>
  <c r="O3399" i="9"/>
  <c r="P3399" i="9" s="1"/>
  <c r="AA3399" i="9" s="1"/>
  <c r="X3399" i="9"/>
  <c r="O3398" i="9"/>
  <c r="P3398" i="9" s="1"/>
  <c r="AA3398" i="9" s="1"/>
  <c r="X3398" i="9"/>
  <c r="O3397" i="9"/>
  <c r="P3397" i="9" s="1"/>
  <c r="AA3397" i="9" s="1"/>
  <c r="X3397" i="9"/>
  <c r="O3396" i="9"/>
  <c r="P3396" i="9" s="1"/>
  <c r="AA3396" i="9" s="1"/>
  <c r="X3396" i="9"/>
  <c r="O3395" i="9"/>
  <c r="P3395" i="9" s="1"/>
  <c r="AA3395" i="9" s="1"/>
  <c r="X3395" i="9"/>
  <c r="O3394" i="9"/>
  <c r="P3394" i="9" s="1"/>
  <c r="AA3394" i="9" s="1"/>
  <c r="X3394" i="9"/>
  <c r="O3393" i="9"/>
  <c r="P3393" i="9" s="1"/>
  <c r="AA3393" i="9" s="1"/>
  <c r="X3393" i="9"/>
  <c r="O3392" i="9"/>
  <c r="P3392" i="9" s="1"/>
  <c r="AA3392" i="9" s="1"/>
  <c r="X3392" i="9"/>
  <c r="O3391" i="9"/>
  <c r="P3391" i="9" s="1"/>
  <c r="AA3391" i="9" s="1"/>
  <c r="X3391" i="9"/>
  <c r="O3390" i="9"/>
  <c r="P3390" i="9" s="1"/>
  <c r="AA3390" i="9" s="1"/>
  <c r="X3390" i="9"/>
  <c r="O3389" i="9"/>
  <c r="P3389" i="9" s="1"/>
  <c r="AA3389" i="9" s="1"/>
  <c r="X3389" i="9"/>
  <c r="O3388" i="9"/>
  <c r="P3388" i="9" s="1"/>
  <c r="AA3388" i="9" s="1"/>
  <c r="X3388" i="9"/>
  <c r="O3387" i="9"/>
  <c r="P3387" i="9" s="1"/>
  <c r="AA3387" i="9" s="1"/>
  <c r="X3387" i="9"/>
  <c r="O3386" i="9"/>
  <c r="P3386" i="9" s="1"/>
  <c r="AA3386" i="9" s="1"/>
  <c r="X3386" i="9"/>
  <c r="O3385" i="9"/>
  <c r="P3385" i="9" s="1"/>
  <c r="AA3385" i="9" s="1"/>
  <c r="X3385" i="9"/>
  <c r="O3384" i="9"/>
  <c r="P3384" i="9" s="1"/>
  <c r="AA3384" i="9" s="1"/>
  <c r="X3384" i="9"/>
  <c r="O3383" i="9"/>
  <c r="P3383" i="9" s="1"/>
  <c r="AA3383" i="9" s="1"/>
  <c r="X3383" i="9"/>
  <c r="O3382" i="9"/>
  <c r="P3382" i="9" s="1"/>
  <c r="AA3382" i="9" s="1"/>
  <c r="X3382" i="9"/>
  <c r="O3381" i="9"/>
  <c r="P3381" i="9" s="1"/>
  <c r="AA3381" i="9" s="1"/>
  <c r="X3381" i="9"/>
  <c r="O3380" i="9"/>
  <c r="P3380" i="9" s="1"/>
  <c r="AA3380" i="9" s="1"/>
  <c r="X3380" i="9"/>
  <c r="O3379" i="9"/>
  <c r="P3379" i="9" s="1"/>
  <c r="AA3379" i="9" s="1"/>
  <c r="X3379" i="9"/>
  <c r="O3378" i="9"/>
  <c r="P3378" i="9" s="1"/>
  <c r="AA3378" i="9" s="1"/>
  <c r="X3378" i="9"/>
  <c r="O3377" i="9"/>
  <c r="P3377" i="9" s="1"/>
  <c r="AA3377" i="9" s="1"/>
  <c r="X3377" i="9"/>
  <c r="O3376" i="9"/>
  <c r="P3376" i="9" s="1"/>
  <c r="AA3376" i="9" s="1"/>
  <c r="X3376" i="9"/>
  <c r="O3375" i="9"/>
  <c r="P3375" i="9" s="1"/>
  <c r="AA3375" i="9" s="1"/>
  <c r="X3375" i="9"/>
  <c r="O3374" i="9"/>
  <c r="P3374" i="9" s="1"/>
  <c r="AA3374" i="9" s="1"/>
  <c r="X3374" i="9"/>
  <c r="O3373" i="9"/>
  <c r="P3373" i="9" s="1"/>
  <c r="AA3373" i="9" s="1"/>
  <c r="X3373" i="9"/>
  <c r="O3372" i="9"/>
  <c r="P3372" i="9" s="1"/>
  <c r="AA3372" i="9" s="1"/>
  <c r="X3372" i="9"/>
  <c r="O3371" i="9"/>
  <c r="P3371" i="9" s="1"/>
  <c r="AA3371" i="9" s="1"/>
  <c r="X3371" i="9"/>
  <c r="O3370" i="9"/>
  <c r="P3370" i="9" s="1"/>
  <c r="AA3370" i="9" s="1"/>
  <c r="X3370" i="9"/>
  <c r="O3369" i="9"/>
  <c r="P3369" i="9" s="1"/>
  <c r="AA3369" i="9" s="1"/>
  <c r="X3369" i="9"/>
  <c r="O3368" i="9"/>
  <c r="P3368" i="9" s="1"/>
  <c r="AA3368" i="9" s="1"/>
  <c r="X3368" i="9"/>
  <c r="O3367" i="9"/>
  <c r="P3367" i="9" s="1"/>
  <c r="AA3367" i="9" s="1"/>
  <c r="X3367" i="9"/>
  <c r="O3366" i="9"/>
  <c r="P3366" i="9" s="1"/>
  <c r="AA3366" i="9" s="1"/>
  <c r="X3366" i="9"/>
  <c r="O3365" i="9"/>
  <c r="P3365" i="9" s="1"/>
  <c r="AA3365" i="9" s="1"/>
  <c r="X3365" i="9"/>
  <c r="O3364" i="9"/>
  <c r="P3364" i="9" s="1"/>
  <c r="AA3364" i="9" s="1"/>
  <c r="X3364" i="9"/>
  <c r="O3363" i="9"/>
  <c r="P3363" i="9" s="1"/>
  <c r="AA3363" i="9" s="1"/>
  <c r="X3363" i="9"/>
  <c r="O3362" i="9"/>
  <c r="P3362" i="9" s="1"/>
  <c r="AA3362" i="9" s="1"/>
  <c r="X3362" i="9"/>
  <c r="O3361" i="9"/>
  <c r="P3361" i="9" s="1"/>
  <c r="AA3361" i="9" s="1"/>
  <c r="X3361" i="9"/>
  <c r="O3360" i="9"/>
  <c r="P3360" i="9" s="1"/>
  <c r="AA3360" i="9" s="1"/>
  <c r="X3360" i="9"/>
  <c r="O3359" i="9"/>
  <c r="P3359" i="9" s="1"/>
  <c r="AA3359" i="9" s="1"/>
  <c r="X3359" i="9"/>
  <c r="O3358" i="9"/>
  <c r="P3358" i="9" s="1"/>
  <c r="AA3358" i="9" s="1"/>
  <c r="X3358" i="9"/>
  <c r="O3357" i="9"/>
  <c r="P3357" i="9" s="1"/>
  <c r="AA3357" i="9" s="1"/>
  <c r="X3357" i="9"/>
  <c r="O3356" i="9"/>
  <c r="P3356" i="9" s="1"/>
  <c r="AA3356" i="9" s="1"/>
  <c r="X3356" i="9"/>
  <c r="O3355" i="9"/>
  <c r="P3355" i="9" s="1"/>
  <c r="AA3355" i="9" s="1"/>
  <c r="X3355" i="9"/>
  <c r="O3354" i="9"/>
  <c r="P3354" i="9" s="1"/>
  <c r="AA3354" i="9" s="1"/>
  <c r="X3354" i="9"/>
  <c r="O3353" i="9"/>
  <c r="P3353" i="9" s="1"/>
  <c r="AA3353" i="9" s="1"/>
  <c r="X3353" i="9"/>
  <c r="O3352" i="9"/>
  <c r="P3352" i="9" s="1"/>
  <c r="AA3352" i="9" s="1"/>
  <c r="X3352" i="9"/>
  <c r="O3351" i="9"/>
  <c r="P3351" i="9" s="1"/>
  <c r="AA3351" i="9" s="1"/>
  <c r="X3351" i="9"/>
  <c r="O3350" i="9"/>
  <c r="P3350" i="9" s="1"/>
  <c r="AA3350" i="9" s="1"/>
  <c r="X3350" i="9"/>
  <c r="O3349" i="9"/>
  <c r="P3349" i="9" s="1"/>
  <c r="AA3349" i="9" s="1"/>
  <c r="X3349" i="9"/>
  <c r="O3348" i="9"/>
  <c r="P3348" i="9" s="1"/>
  <c r="AA3348" i="9" s="1"/>
  <c r="X3348" i="9"/>
  <c r="O3347" i="9"/>
  <c r="P3347" i="9" s="1"/>
  <c r="AA3347" i="9" s="1"/>
  <c r="X3347" i="9"/>
  <c r="O3346" i="9"/>
  <c r="P3346" i="9" s="1"/>
  <c r="AA3346" i="9" s="1"/>
  <c r="X3346" i="9"/>
  <c r="O3345" i="9"/>
  <c r="P3345" i="9" s="1"/>
  <c r="AA3345" i="9" s="1"/>
  <c r="X3345" i="9"/>
  <c r="O3344" i="9"/>
  <c r="P3344" i="9" s="1"/>
  <c r="AA3344" i="9" s="1"/>
  <c r="X3344" i="9"/>
  <c r="O3343" i="9"/>
  <c r="P3343" i="9" s="1"/>
  <c r="AA3343" i="9" s="1"/>
  <c r="X3343" i="9"/>
  <c r="O3342" i="9"/>
  <c r="P3342" i="9" s="1"/>
  <c r="AA3342" i="9" s="1"/>
  <c r="X3342" i="9"/>
  <c r="O3341" i="9"/>
  <c r="P3341" i="9" s="1"/>
  <c r="AA3341" i="9" s="1"/>
  <c r="X3341" i="9"/>
  <c r="O3340" i="9"/>
  <c r="P3340" i="9" s="1"/>
  <c r="AA3340" i="9" s="1"/>
  <c r="X3340" i="9"/>
  <c r="O3339" i="9"/>
  <c r="P3339" i="9" s="1"/>
  <c r="AA3339" i="9" s="1"/>
  <c r="X3339" i="9"/>
  <c r="O3338" i="9"/>
  <c r="P3338" i="9" s="1"/>
  <c r="AA3338" i="9" s="1"/>
  <c r="X3338" i="9"/>
  <c r="O3337" i="9"/>
  <c r="P3337" i="9" s="1"/>
  <c r="AA3337" i="9" s="1"/>
  <c r="X3337" i="9"/>
  <c r="O3336" i="9"/>
  <c r="P3336" i="9" s="1"/>
  <c r="AA3336" i="9" s="1"/>
  <c r="X3336" i="9"/>
  <c r="O3335" i="9"/>
  <c r="P3335" i="9" s="1"/>
  <c r="AA3335" i="9" s="1"/>
  <c r="X3335" i="9"/>
  <c r="O3334" i="9"/>
  <c r="P3334" i="9" s="1"/>
  <c r="AA3334" i="9" s="1"/>
  <c r="X3334" i="9"/>
  <c r="O3333" i="9"/>
  <c r="P3333" i="9" s="1"/>
  <c r="AA3333" i="9" s="1"/>
  <c r="X3333" i="9"/>
  <c r="O3332" i="9"/>
  <c r="P3332" i="9" s="1"/>
  <c r="AA3332" i="9" s="1"/>
  <c r="X3332" i="9"/>
  <c r="O3331" i="9"/>
  <c r="P3331" i="9" s="1"/>
  <c r="AA3331" i="9" s="1"/>
  <c r="X3331" i="9"/>
  <c r="O3330" i="9"/>
  <c r="P3330" i="9" s="1"/>
  <c r="AA3330" i="9" s="1"/>
  <c r="X3330" i="9"/>
  <c r="O3329" i="9"/>
  <c r="P3329" i="9" s="1"/>
  <c r="AA3329" i="9" s="1"/>
  <c r="X3329" i="9"/>
  <c r="O3328" i="9"/>
  <c r="P3328" i="9" s="1"/>
  <c r="AA3328" i="9" s="1"/>
  <c r="X3328" i="9"/>
  <c r="O3327" i="9"/>
  <c r="P3327" i="9" s="1"/>
  <c r="AA3327" i="9" s="1"/>
  <c r="X3327" i="9"/>
  <c r="O3326" i="9"/>
  <c r="P3326" i="9" s="1"/>
  <c r="AA3326" i="9" s="1"/>
  <c r="X3326" i="9"/>
  <c r="O3325" i="9"/>
  <c r="P3325" i="9" s="1"/>
  <c r="AA3325" i="9" s="1"/>
  <c r="X3325" i="9"/>
  <c r="O3324" i="9"/>
  <c r="P3324" i="9" s="1"/>
  <c r="AA3324" i="9" s="1"/>
  <c r="X3324" i="9"/>
  <c r="O3323" i="9"/>
  <c r="P3323" i="9" s="1"/>
  <c r="AA3323" i="9" s="1"/>
  <c r="X3323" i="9"/>
  <c r="O3322" i="9"/>
  <c r="P3322" i="9" s="1"/>
  <c r="AA3322" i="9" s="1"/>
  <c r="X3322" i="9"/>
  <c r="O3321" i="9"/>
  <c r="P3321" i="9" s="1"/>
  <c r="AA3321" i="9" s="1"/>
  <c r="X3321" i="9"/>
  <c r="O3320" i="9"/>
  <c r="P3320" i="9" s="1"/>
  <c r="AA3320" i="9" s="1"/>
  <c r="X3320" i="9"/>
  <c r="O3319" i="9"/>
  <c r="P3319" i="9" s="1"/>
  <c r="AA3319" i="9" s="1"/>
  <c r="X3319" i="9"/>
  <c r="O3318" i="9"/>
  <c r="P3318" i="9" s="1"/>
  <c r="AA3318" i="9" s="1"/>
  <c r="X3318" i="9"/>
  <c r="O3317" i="9"/>
  <c r="P3317" i="9" s="1"/>
  <c r="AA3317" i="9" s="1"/>
  <c r="X3317" i="9"/>
  <c r="O3316" i="9"/>
  <c r="P3316" i="9" s="1"/>
  <c r="AA3316" i="9" s="1"/>
  <c r="X3316" i="9"/>
  <c r="O3315" i="9"/>
  <c r="P3315" i="9" s="1"/>
  <c r="AA3315" i="9" s="1"/>
  <c r="X3315" i="9"/>
  <c r="O3314" i="9"/>
  <c r="P3314" i="9" s="1"/>
  <c r="AA3314" i="9" s="1"/>
  <c r="X3314" i="9"/>
  <c r="O3313" i="9"/>
  <c r="P3313" i="9" s="1"/>
  <c r="AA3313" i="9" s="1"/>
  <c r="X3313" i="9"/>
  <c r="O3312" i="9"/>
  <c r="P3312" i="9" s="1"/>
  <c r="AA3312" i="9" s="1"/>
  <c r="X3312" i="9"/>
  <c r="O3311" i="9"/>
  <c r="P3311" i="9" s="1"/>
  <c r="AA3311" i="9" s="1"/>
  <c r="X3311" i="9"/>
  <c r="O3310" i="9"/>
  <c r="P3310" i="9" s="1"/>
  <c r="AA3310" i="9" s="1"/>
  <c r="X3310" i="9"/>
  <c r="O3309" i="9"/>
  <c r="P3309" i="9" s="1"/>
  <c r="AA3309" i="9" s="1"/>
  <c r="X3309" i="9"/>
  <c r="O3308" i="9"/>
  <c r="P3308" i="9" s="1"/>
  <c r="AA3308" i="9" s="1"/>
  <c r="X3308" i="9"/>
  <c r="O3307" i="9"/>
  <c r="P3307" i="9" s="1"/>
  <c r="AA3307" i="9" s="1"/>
  <c r="X3307" i="9"/>
  <c r="O3306" i="9"/>
  <c r="P3306" i="9" s="1"/>
  <c r="AA3306" i="9" s="1"/>
  <c r="X3306" i="9"/>
  <c r="O3305" i="9"/>
  <c r="P3305" i="9" s="1"/>
  <c r="AA3305" i="9" s="1"/>
  <c r="X3305" i="9"/>
  <c r="O3304" i="9"/>
  <c r="P3304" i="9" s="1"/>
  <c r="AA3304" i="9" s="1"/>
  <c r="X3304" i="9"/>
  <c r="O3303" i="9"/>
  <c r="P3303" i="9" s="1"/>
  <c r="AA3303" i="9" s="1"/>
  <c r="X3303" i="9"/>
  <c r="O3302" i="9"/>
  <c r="P3302" i="9" s="1"/>
  <c r="AA3302" i="9" s="1"/>
  <c r="X3302" i="9"/>
  <c r="O3301" i="9"/>
  <c r="P3301" i="9" s="1"/>
  <c r="AA3301" i="9" s="1"/>
  <c r="X3301" i="9"/>
  <c r="O3300" i="9"/>
  <c r="P3300" i="9" s="1"/>
  <c r="AA3300" i="9" s="1"/>
  <c r="X3300" i="9"/>
  <c r="O3299" i="9"/>
  <c r="P3299" i="9" s="1"/>
  <c r="AA3299" i="9" s="1"/>
  <c r="X3299" i="9"/>
  <c r="O3298" i="9"/>
  <c r="P3298" i="9" s="1"/>
  <c r="AA3298" i="9" s="1"/>
  <c r="X3298" i="9"/>
  <c r="O3297" i="9"/>
  <c r="P3297" i="9" s="1"/>
  <c r="AA3297" i="9" s="1"/>
  <c r="X3297" i="9"/>
  <c r="O3296" i="9"/>
  <c r="P3296" i="9" s="1"/>
  <c r="AA3296" i="9" s="1"/>
  <c r="X3296" i="9"/>
  <c r="O3295" i="9"/>
  <c r="P3295" i="9" s="1"/>
  <c r="AA3295" i="9" s="1"/>
  <c r="X3295" i="9"/>
  <c r="O3294" i="9"/>
  <c r="P3294" i="9" s="1"/>
  <c r="AA3294" i="9" s="1"/>
  <c r="X3294" i="9"/>
  <c r="O3293" i="9"/>
  <c r="P3293" i="9" s="1"/>
  <c r="AA3293" i="9" s="1"/>
  <c r="X3293" i="9"/>
  <c r="O3292" i="9"/>
  <c r="P3292" i="9" s="1"/>
  <c r="AA3292" i="9" s="1"/>
  <c r="X3292" i="9"/>
  <c r="O3291" i="9"/>
  <c r="P3291" i="9" s="1"/>
  <c r="AA3291" i="9" s="1"/>
  <c r="X3291" i="9"/>
  <c r="O3290" i="9"/>
  <c r="P3290" i="9" s="1"/>
  <c r="AA3290" i="9" s="1"/>
  <c r="X3290" i="9"/>
  <c r="O3289" i="9"/>
  <c r="P3289" i="9" s="1"/>
  <c r="AA3289" i="9" s="1"/>
  <c r="X3289" i="9"/>
  <c r="O3288" i="9"/>
  <c r="P3288" i="9" s="1"/>
  <c r="AA3288" i="9" s="1"/>
  <c r="X3288" i="9"/>
  <c r="O3287" i="9"/>
  <c r="P3287" i="9" s="1"/>
  <c r="AA3287" i="9" s="1"/>
  <c r="X3287" i="9"/>
  <c r="O3286" i="9"/>
  <c r="P3286" i="9" s="1"/>
  <c r="AA3286" i="9" s="1"/>
  <c r="X3286" i="9"/>
  <c r="O3285" i="9"/>
  <c r="P3285" i="9" s="1"/>
  <c r="AA3285" i="9" s="1"/>
  <c r="X3285" i="9"/>
  <c r="O3284" i="9"/>
  <c r="P3284" i="9" s="1"/>
  <c r="AA3284" i="9" s="1"/>
  <c r="X3284" i="9"/>
  <c r="O3283" i="9"/>
  <c r="P3283" i="9" s="1"/>
  <c r="AA3283" i="9" s="1"/>
  <c r="X3283" i="9"/>
  <c r="O3282" i="9"/>
  <c r="P3282" i="9" s="1"/>
  <c r="AA3282" i="9" s="1"/>
  <c r="X3282" i="9"/>
  <c r="O3281" i="9"/>
  <c r="P3281" i="9" s="1"/>
  <c r="AA3281" i="9" s="1"/>
  <c r="X3281" i="9"/>
  <c r="O3280" i="9"/>
  <c r="P3280" i="9" s="1"/>
  <c r="X3280" i="9"/>
  <c r="O3279" i="9"/>
  <c r="P3279" i="9" s="1"/>
  <c r="X3279" i="9"/>
  <c r="O4638" i="9"/>
  <c r="P4638" i="9" s="1"/>
  <c r="AA4638" i="9" s="1"/>
  <c r="X4638" i="9"/>
  <c r="O4637" i="9"/>
  <c r="P4637" i="9" s="1"/>
  <c r="AA4637" i="9" s="1"/>
  <c r="X4637" i="9"/>
  <c r="O4636" i="9"/>
  <c r="P4636" i="9" s="1"/>
  <c r="AA4636" i="9" s="1"/>
  <c r="X4636" i="9"/>
  <c r="O4635" i="9"/>
  <c r="P4635" i="9" s="1"/>
  <c r="AA4635" i="9" s="1"/>
  <c r="X4635" i="9"/>
  <c r="O4634" i="9"/>
  <c r="P4634" i="9" s="1"/>
  <c r="AA4634" i="9" s="1"/>
  <c r="X4634" i="9"/>
  <c r="O4633" i="9"/>
  <c r="P4633" i="9" s="1"/>
  <c r="AA4633" i="9" s="1"/>
  <c r="X4633" i="9"/>
  <c r="O4632" i="9"/>
  <c r="P4632" i="9" s="1"/>
  <c r="AA4632" i="9" s="1"/>
  <c r="X4632" i="9"/>
  <c r="O4631" i="9"/>
  <c r="P4631" i="9" s="1"/>
  <c r="AA4631" i="9" s="1"/>
  <c r="X4631" i="9"/>
  <c r="O4630" i="9"/>
  <c r="P4630" i="9" s="1"/>
  <c r="AA4630" i="9" s="1"/>
  <c r="X4630" i="9"/>
  <c r="O4629" i="9"/>
  <c r="P4629" i="9" s="1"/>
  <c r="AA4629" i="9" s="1"/>
  <c r="X4629" i="9"/>
  <c r="O4628" i="9"/>
  <c r="P4628" i="9" s="1"/>
  <c r="AA4628" i="9" s="1"/>
  <c r="X4628" i="9"/>
  <c r="O4627" i="9"/>
  <c r="P4627" i="9" s="1"/>
  <c r="AA4627" i="9" s="1"/>
  <c r="X4627" i="9"/>
  <c r="O4626" i="9"/>
  <c r="P4626" i="9" s="1"/>
  <c r="AA4626" i="9" s="1"/>
  <c r="X4626" i="9"/>
  <c r="O3278" i="9"/>
  <c r="P3278" i="9" s="1"/>
  <c r="AA3278" i="9" s="1"/>
  <c r="X3278" i="9"/>
  <c r="O3277" i="9"/>
  <c r="P3277" i="9" s="1"/>
  <c r="AA3277" i="9" s="1"/>
  <c r="X3277" i="9"/>
  <c r="O3276" i="9"/>
  <c r="P3276" i="9" s="1"/>
  <c r="AA3276" i="9" s="1"/>
  <c r="X3276" i="9"/>
  <c r="O3275" i="9"/>
  <c r="P3275" i="9" s="1"/>
  <c r="AA3275" i="9" s="1"/>
  <c r="X3275" i="9"/>
  <c r="O3274" i="9"/>
  <c r="P3274" i="9" s="1"/>
  <c r="AA3274" i="9" s="1"/>
  <c r="X3274" i="9"/>
  <c r="O3273" i="9"/>
  <c r="P3273" i="9" s="1"/>
  <c r="AA3273" i="9" s="1"/>
  <c r="X3273" i="9"/>
  <c r="O3272" i="9"/>
  <c r="P3272" i="9" s="1"/>
  <c r="AA3272" i="9" s="1"/>
  <c r="X3272" i="9"/>
  <c r="O3271" i="9"/>
  <c r="P3271" i="9" s="1"/>
  <c r="AA3271" i="9" s="1"/>
  <c r="X3271" i="9"/>
  <c r="O3270" i="9"/>
  <c r="P3270" i="9" s="1"/>
  <c r="AA3270" i="9" s="1"/>
  <c r="X3270" i="9"/>
  <c r="O3269" i="9"/>
  <c r="P3269" i="9" s="1"/>
  <c r="AA3269" i="9" s="1"/>
  <c r="X3269" i="9"/>
  <c r="O3268" i="9"/>
  <c r="P3268" i="9" s="1"/>
  <c r="AA3268" i="9" s="1"/>
  <c r="X3268" i="9"/>
  <c r="O3267" i="9"/>
  <c r="P3267" i="9" s="1"/>
  <c r="AA3267" i="9" s="1"/>
  <c r="X3267" i="9"/>
  <c r="O3266" i="9"/>
  <c r="P3266" i="9" s="1"/>
  <c r="AA3266" i="9" s="1"/>
  <c r="X3266" i="9"/>
  <c r="O3265" i="9"/>
  <c r="P3265" i="9" s="1"/>
  <c r="AA3265" i="9" s="1"/>
  <c r="X3265" i="9"/>
  <c r="O3264" i="9"/>
  <c r="P3264" i="9" s="1"/>
  <c r="AA3264" i="9" s="1"/>
  <c r="X3264" i="9"/>
  <c r="O3263" i="9"/>
  <c r="P3263" i="9" s="1"/>
  <c r="AA3263" i="9" s="1"/>
  <c r="X3263" i="9"/>
  <c r="O3262" i="9"/>
  <c r="P3262" i="9" s="1"/>
  <c r="AA3262" i="9" s="1"/>
  <c r="X3262" i="9"/>
  <c r="O3261" i="9"/>
  <c r="P3261" i="9" s="1"/>
  <c r="AA3261" i="9" s="1"/>
  <c r="X3261" i="9"/>
  <c r="O3260" i="9"/>
  <c r="P3260" i="9" s="1"/>
  <c r="AA3260" i="9" s="1"/>
  <c r="X3260" i="9"/>
  <c r="O3259" i="9"/>
  <c r="P3259" i="9" s="1"/>
  <c r="AA3259" i="9" s="1"/>
  <c r="X3259" i="9"/>
  <c r="O3258" i="9"/>
  <c r="P3258" i="9" s="1"/>
  <c r="AA3258" i="9" s="1"/>
  <c r="X3258" i="9"/>
  <c r="O3257" i="9"/>
  <c r="P3257" i="9" s="1"/>
  <c r="AA3257" i="9" s="1"/>
  <c r="X3257" i="9"/>
  <c r="O3256" i="9"/>
  <c r="P3256" i="9" s="1"/>
  <c r="AA3256" i="9" s="1"/>
  <c r="X3256" i="9"/>
  <c r="O3255" i="9"/>
  <c r="P3255" i="9" s="1"/>
  <c r="AA3255" i="9" s="1"/>
  <c r="X3255" i="9"/>
  <c r="O3254" i="9"/>
  <c r="P3254" i="9" s="1"/>
  <c r="AA3254" i="9" s="1"/>
  <c r="X3254" i="9"/>
  <c r="O3253" i="9"/>
  <c r="P3253" i="9" s="1"/>
  <c r="AA3253" i="9" s="1"/>
  <c r="X3253" i="9"/>
  <c r="O3252" i="9"/>
  <c r="P3252" i="9" s="1"/>
  <c r="AA3252" i="9" s="1"/>
  <c r="X3252" i="9"/>
  <c r="O3251" i="9"/>
  <c r="P3251" i="9" s="1"/>
  <c r="AA3251" i="9" s="1"/>
  <c r="X3251" i="9"/>
  <c r="O3250" i="9"/>
  <c r="P3250" i="9" s="1"/>
  <c r="AA3250" i="9" s="1"/>
  <c r="X3250" i="9"/>
  <c r="O3249" i="9"/>
  <c r="P3249" i="9" s="1"/>
  <c r="AA3249" i="9" s="1"/>
  <c r="X3249" i="9"/>
  <c r="O3248" i="9"/>
  <c r="P3248" i="9" s="1"/>
  <c r="AA3248" i="9" s="1"/>
  <c r="X3248" i="9"/>
  <c r="O3247" i="9"/>
  <c r="P3247" i="9" s="1"/>
  <c r="AA3247" i="9" s="1"/>
  <c r="X3247" i="9"/>
  <c r="O3246" i="9"/>
  <c r="P3246" i="9" s="1"/>
  <c r="AA3246" i="9" s="1"/>
  <c r="X3246" i="9"/>
  <c r="O3245" i="9"/>
  <c r="P3245" i="9" s="1"/>
  <c r="AA3245" i="9" s="1"/>
  <c r="X3245" i="9"/>
  <c r="O3244" i="9"/>
  <c r="P3244" i="9" s="1"/>
  <c r="AA3244" i="9" s="1"/>
  <c r="X3244" i="9"/>
  <c r="O3243" i="9"/>
  <c r="P3243" i="9" s="1"/>
  <c r="AA3243" i="9" s="1"/>
  <c r="X3243" i="9"/>
  <c r="O3242" i="9"/>
  <c r="P3242" i="9" s="1"/>
  <c r="AA3242" i="9" s="1"/>
  <c r="X3242" i="9"/>
  <c r="O3241" i="9"/>
  <c r="P3241" i="9" s="1"/>
  <c r="AA3241" i="9" s="1"/>
  <c r="X3241" i="9"/>
  <c r="O3240" i="9"/>
  <c r="P3240" i="9" s="1"/>
  <c r="AA3240" i="9" s="1"/>
  <c r="X3240" i="9"/>
  <c r="O3239" i="9"/>
  <c r="P3239" i="9" s="1"/>
  <c r="AA3239" i="9" s="1"/>
  <c r="X3239" i="9"/>
  <c r="O3238" i="9"/>
  <c r="P3238" i="9" s="1"/>
  <c r="AA3238" i="9" s="1"/>
  <c r="X3238" i="9"/>
  <c r="O3237" i="9"/>
  <c r="P3237" i="9" s="1"/>
  <c r="AA3237" i="9" s="1"/>
  <c r="X3237" i="9"/>
  <c r="O3236" i="9"/>
  <c r="P3236" i="9" s="1"/>
  <c r="AA3236" i="9" s="1"/>
  <c r="X3236" i="9"/>
  <c r="O3235" i="9"/>
  <c r="P3235" i="9" s="1"/>
  <c r="AA3235" i="9" s="1"/>
  <c r="X3235" i="9"/>
  <c r="O3234" i="9"/>
  <c r="P3234" i="9" s="1"/>
  <c r="AA3234" i="9" s="1"/>
  <c r="X3234" i="9"/>
  <c r="O3233" i="9"/>
  <c r="P3233" i="9" s="1"/>
  <c r="AA3233" i="9" s="1"/>
  <c r="X3233" i="9"/>
  <c r="O3232" i="9"/>
  <c r="P3232" i="9" s="1"/>
  <c r="AA3232" i="9" s="1"/>
  <c r="X3232" i="9"/>
  <c r="O3231" i="9"/>
  <c r="P3231" i="9" s="1"/>
  <c r="AA3231" i="9" s="1"/>
  <c r="X3231" i="9"/>
  <c r="O3230" i="9"/>
  <c r="P3230" i="9" s="1"/>
  <c r="AA3230" i="9" s="1"/>
  <c r="X3230" i="9"/>
  <c r="O3229" i="9"/>
  <c r="P3229" i="9" s="1"/>
  <c r="AA3229" i="9" s="1"/>
  <c r="X3229" i="9"/>
  <c r="O3228" i="9"/>
  <c r="P3228" i="9" s="1"/>
  <c r="AA3228" i="9" s="1"/>
  <c r="X3228" i="9"/>
  <c r="O3227" i="9"/>
  <c r="P3227" i="9" s="1"/>
  <c r="AA3227" i="9" s="1"/>
  <c r="X3227" i="9"/>
  <c r="O3226" i="9"/>
  <c r="P3226" i="9" s="1"/>
  <c r="AA3226" i="9" s="1"/>
  <c r="X3226" i="9"/>
  <c r="O3225" i="9"/>
  <c r="P3225" i="9" s="1"/>
  <c r="AA3225" i="9" s="1"/>
  <c r="X3225" i="9"/>
  <c r="O3224" i="9"/>
  <c r="P3224" i="9" s="1"/>
  <c r="AA3224" i="9" s="1"/>
  <c r="X3224" i="9"/>
  <c r="O3223" i="9"/>
  <c r="P3223" i="9" s="1"/>
  <c r="AA3223" i="9" s="1"/>
  <c r="X3223" i="9"/>
  <c r="O3222" i="9"/>
  <c r="P3222" i="9" s="1"/>
  <c r="AA3222" i="9" s="1"/>
  <c r="X3222" i="9"/>
  <c r="O3221" i="9"/>
  <c r="P3221" i="9" s="1"/>
  <c r="AA3221" i="9" s="1"/>
  <c r="X3221" i="9"/>
  <c r="O3220" i="9"/>
  <c r="P3220" i="9" s="1"/>
  <c r="AA3220" i="9" s="1"/>
  <c r="X3220" i="9"/>
  <c r="O3219" i="9"/>
  <c r="P3219" i="9" s="1"/>
  <c r="AA3219" i="9" s="1"/>
  <c r="X3219" i="9"/>
  <c r="O3218" i="9"/>
  <c r="P3218" i="9" s="1"/>
  <c r="AA3218" i="9" s="1"/>
  <c r="X3218" i="9"/>
  <c r="O3217" i="9"/>
  <c r="P3217" i="9" s="1"/>
  <c r="AA3217" i="9" s="1"/>
  <c r="X3217" i="9"/>
  <c r="O3216" i="9"/>
  <c r="P3216" i="9" s="1"/>
  <c r="AA3216" i="9" s="1"/>
  <c r="X3216" i="9"/>
  <c r="O3215" i="9"/>
  <c r="P3215" i="9" s="1"/>
  <c r="AA3215" i="9" s="1"/>
  <c r="X3215" i="9"/>
  <c r="O3214" i="9"/>
  <c r="P3214" i="9" s="1"/>
  <c r="AA3214" i="9" s="1"/>
  <c r="X3214" i="9"/>
  <c r="O3213" i="9"/>
  <c r="P3213" i="9" s="1"/>
  <c r="AA3213" i="9" s="1"/>
  <c r="X3213" i="9"/>
  <c r="O3212" i="9"/>
  <c r="P3212" i="9" s="1"/>
  <c r="AA3212" i="9" s="1"/>
  <c r="X3212" i="9"/>
  <c r="O3211" i="9"/>
  <c r="P3211" i="9" s="1"/>
  <c r="AA3211" i="9" s="1"/>
  <c r="X3211" i="9"/>
  <c r="O3210" i="9"/>
  <c r="P3210" i="9" s="1"/>
  <c r="AA3210" i="9" s="1"/>
  <c r="X3210" i="9"/>
  <c r="O3209" i="9"/>
  <c r="P3209" i="9" s="1"/>
  <c r="AA3209" i="9" s="1"/>
  <c r="X3209" i="9"/>
  <c r="O3208" i="9"/>
  <c r="P3208" i="9" s="1"/>
  <c r="AA3208" i="9" s="1"/>
  <c r="X3208" i="9"/>
  <c r="O3207" i="9"/>
  <c r="P3207" i="9" s="1"/>
  <c r="AA3207" i="9" s="1"/>
  <c r="X3207" i="9"/>
  <c r="O3206" i="9"/>
  <c r="P3206" i="9" s="1"/>
  <c r="AA3206" i="9" s="1"/>
  <c r="X3206" i="9"/>
  <c r="O3205" i="9"/>
  <c r="P3205" i="9" s="1"/>
  <c r="AA3205" i="9" s="1"/>
  <c r="X3205" i="9"/>
  <c r="O3204" i="9"/>
  <c r="P3204" i="9" s="1"/>
  <c r="AA3204" i="9" s="1"/>
  <c r="X3204" i="9"/>
  <c r="O3203" i="9"/>
  <c r="P3203" i="9" s="1"/>
  <c r="AA3203" i="9" s="1"/>
  <c r="X3203" i="9"/>
  <c r="O3202" i="9"/>
  <c r="P3202" i="9" s="1"/>
  <c r="AA3202" i="9" s="1"/>
  <c r="X3202" i="9"/>
  <c r="O3201" i="9"/>
  <c r="P3201" i="9" s="1"/>
  <c r="AA3201" i="9" s="1"/>
  <c r="X3201" i="9"/>
  <c r="O3200" i="9"/>
  <c r="P3200" i="9" s="1"/>
  <c r="AA3200" i="9" s="1"/>
  <c r="X3200" i="9"/>
  <c r="O3199" i="9"/>
  <c r="P3199" i="9" s="1"/>
  <c r="AA3199" i="9" s="1"/>
  <c r="X3199" i="9"/>
  <c r="O3198" i="9"/>
  <c r="P3198" i="9" s="1"/>
  <c r="AA3198" i="9" s="1"/>
  <c r="X3198" i="9"/>
  <c r="O3197" i="9"/>
  <c r="P3197" i="9" s="1"/>
  <c r="AA3197" i="9" s="1"/>
  <c r="X3197" i="9"/>
  <c r="O3196" i="9"/>
  <c r="P3196" i="9" s="1"/>
  <c r="AA3196" i="9" s="1"/>
  <c r="X3196" i="9"/>
  <c r="O3195" i="9"/>
  <c r="P3195" i="9" s="1"/>
  <c r="AA3195" i="9" s="1"/>
  <c r="X3195" i="9"/>
  <c r="O3194" i="9"/>
  <c r="P3194" i="9" s="1"/>
  <c r="AA3194" i="9" s="1"/>
  <c r="X3194" i="9"/>
  <c r="O3193" i="9"/>
  <c r="P3193" i="9" s="1"/>
  <c r="AA3193" i="9" s="1"/>
  <c r="X3193" i="9"/>
  <c r="O3192" i="9"/>
  <c r="P3192" i="9" s="1"/>
  <c r="AA3192" i="9" s="1"/>
  <c r="X3192" i="9"/>
  <c r="O3191" i="9"/>
  <c r="P3191" i="9" s="1"/>
  <c r="AA3191" i="9" s="1"/>
  <c r="X3191" i="9"/>
  <c r="O3190" i="9"/>
  <c r="P3190" i="9" s="1"/>
  <c r="AA3190" i="9" s="1"/>
  <c r="X3190" i="9"/>
  <c r="O3189" i="9"/>
  <c r="P3189" i="9" s="1"/>
  <c r="AA3189" i="9" s="1"/>
  <c r="X3189" i="9"/>
  <c r="O3188" i="9"/>
  <c r="P3188" i="9" s="1"/>
  <c r="AA3188" i="9" s="1"/>
  <c r="X3188" i="9"/>
  <c r="O3187" i="9"/>
  <c r="P3187" i="9" s="1"/>
  <c r="AA3187" i="9" s="1"/>
  <c r="X3187" i="9"/>
  <c r="O3186" i="9"/>
  <c r="P3186" i="9" s="1"/>
  <c r="AA3186" i="9" s="1"/>
  <c r="X3186" i="9"/>
  <c r="O3185" i="9"/>
  <c r="P3185" i="9" s="1"/>
  <c r="AA3185" i="9" s="1"/>
  <c r="X3185" i="9"/>
  <c r="O3184" i="9"/>
  <c r="P3184" i="9" s="1"/>
  <c r="AA3184" i="9" s="1"/>
  <c r="X3184" i="9"/>
  <c r="O3183" i="9"/>
  <c r="P3183" i="9" s="1"/>
  <c r="AA3183" i="9" s="1"/>
  <c r="X3183" i="9"/>
  <c r="O3182" i="9"/>
  <c r="P3182" i="9" s="1"/>
  <c r="AA3182" i="9" s="1"/>
  <c r="X3182" i="9"/>
  <c r="O3181" i="9"/>
  <c r="P3181" i="9" s="1"/>
  <c r="AA3181" i="9" s="1"/>
  <c r="X3181" i="9"/>
  <c r="O3180" i="9"/>
  <c r="P3180" i="9" s="1"/>
  <c r="AA3180" i="9" s="1"/>
  <c r="X3180" i="9"/>
  <c r="O3179" i="9"/>
  <c r="P3179" i="9" s="1"/>
  <c r="AA3179" i="9" s="1"/>
  <c r="X3179" i="9"/>
  <c r="O3178" i="9"/>
  <c r="P3178" i="9" s="1"/>
  <c r="AA3178" i="9" s="1"/>
  <c r="X3178" i="9"/>
  <c r="O3177" i="9"/>
  <c r="P3177" i="9" s="1"/>
  <c r="AA3177" i="9" s="1"/>
  <c r="X3177" i="9"/>
  <c r="O3176" i="9"/>
  <c r="P3176" i="9" s="1"/>
  <c r="AA3176" i="9" s="1"/>
  <c r="X3176" i="9"/>
  <c r="O3175" i="9"/>
  <c r="P3175" i="9" s="1"/>
  <c r="AA3175" i="9" s="1"/>
  <c r="X3175" i="9"/>
  <c r="O3174" i="9"/>
  <c r="P3174" i="9" s="1"/>
  <c r="AA3174" i="9" s="1"/>
  <c r="X3174" i="9"/>
  <c r="O3173" i="9"/>
  <c r="P3173" i="9" s="1"/>
  <c r="AA3173" i="9" s="1"/>
  <c r="X3173" i="9"/>
  <c r="O3172" i="9"/>
  <c r="P3172" i="9" s="1"/>
  <c r="AA3172" i="9" s="1"/>
  <c r="X3172" i="9"/>
  <c r="O3171" i="9"/>
  <c r="P3171" i="9" s="1"/>
  <c r="AA3171" i="9" s="1"/>
  <c r="X3171" i="9"/>
  <c r="O3170" i="9"/>
  <c r="P3170" i="9" s="1"/>
  <c r="AA3170" i="9" s="1"/>
  <c r="X3170" i="9"/>
  <c r="O3169" i="9"/>
  <c r="P3169" i="9" s="1"/>
  <c r="AA3169" i="9" s="1"/>
  <c r="X3169" i="9"/>
  <c r="O3168" i="9"/>
  <c r="P3168" i="9" s="1"/>
  <c r="AA3168" i="9" s="1"/>
  <c r="X3168" i="9"/>
  <c r="O3167" i="9"/>
  <c r="P3167" i="9" s="1"/>
  <c r="AA3167" i="9" s="1"/>
  <c r="X3167" i="9"/>
  <c r="O3166" i="9"/>
  <c r="P3166" i="9" s="1"/>
  <c r="AA3166" i="9" s="1"/>
  <c r="X3166" i="9"/>
  <c r="O3165" i="9"/>
  <c r="P3165" i="9" s="1"/>
  <c r="AA3165" i="9" s="1"/>
  <c r="X3165" i="9"/>
  <c r="O3164" i="9"/>
  <c r="P3164" i="9" s="1"/>
  <c r="AA3164" i="9" s="1"/>
  <c r="X3164" i="9"/>
  <c r="O3163" i="9"/>
  <c r="P3163" i="9" s="1"/>
  <c r="AA3163" i="9" s="1"/>
  <c r="X3163" i="9"/>
  <c r="O3162" i="9"/>
  <c r="P3162" i="9" s="1"/>
  <c r="AA3162" i="9" s="1"/>
  <c r="X3162" i="9"/>
  <c r="O3161" i="9"/>
  <c r="P3161" i="9" s="1"/>
  <c r="AA3161" i="9" s="1"/>
  <c r="X3161" i="9"/>
  <c r="O3160" i="9"/>
  <c r="P3160" i="9" s="1"/>
  <c r="AA3160" i="9" s="1"/>
  <c r="X3160" i="9"/>
  <c r="O3159" i="9"/>
  <c r="P3159" i="9" s="1"/>
  <c r="AA3159" i="9" s="1"/>
  <c r="X3159" i="9"/>
  <c r="O3158" i="9"/>
  <c r="P3158" i="9" s="1"/>
  <c r="AA3158" i="9" s="1"/>
  <c r="X3158" i="9"/>
  <c r="O3157" i="9"/>
  <c r="P3157" i="9" s="1"/>
  <c r="AA3157" i="9" s="1"/>
  <c r="X3157" i="9"/>
  <c r="O3156" i="9"/>
  <c r="P3156" i="9" s="1"/>
  <c r="AA3156" i="9" s="1"/>
  <c r="X3156" i="9"/>
  <c r="O3155" i="9"/>
  <c r="P3155" i="9" s="1"/>
  <c r="AA3155" i="9" s="1"/>
  <c r="X3155" i="9"/>
  <c r="O3154" i="9"/>
  <c r="P3154" i="9" s="1"/>
  <c r="AA3154" i="9" s="1"/>
  <c r="X3154" i="9"/>
  <c r="O3153" i="9"/>
  <c r="P3153" i="9" s="1"/>
  <c r="AA3153" i="9" s="1"/>
  <c r="X3153" i="9"/>
  <c r="O3152" i="9"/>
  <c r="P3152" i="9" s="1"/>
  <c r="AA3152" i="9" s="1"/>
  <c r="X3152" i="9"/>
  <c r="O3151" i="9"/>
  <c r="P3151" i="9" s="1"/>
  <c r="AA3151" i="9" s="1"/>
  <c r="X3151" i="9"/>
  <c r="O3150" i="9"/>
  <c r="P3150" i="9" s="1"/>
  <c r="AA3150" i="9" s="1"/>
  <c r="X3150" i="9"/>
  <c r="O3149" i="9"/>
  <c r="P3149" i="9" s="1"/>
  <c r="AA3149" i="9" s="1"/>
  <c r="X3149" i="9"/>
  <c r="O3148" i="9"/>
  <c r="P3148" i="9" s="1"/>
  <c r="AA3148" i="9" s="1"/>
  <c r="X3148" i="9"/>
  <c r="O3147" i="9"/>
  <c r="P3147" i="9" s="1"/>
  <c r="AA3147" i="9" s="1"/>
  <c r="X3147" i="9"/>
  <c r="O3146" i="9"/>
  <c r="P3146" i="9" s="1"/>
  <c r="AA3146" i="9" s="1"/>
  <c r="X3146" i="9"/>
  <c r="O3145" i="9"/>
  <c r="P3145" i="9" s="1"/>
  <c r="AA3145" i="9" s="1"/>
  <c r="X3145" i="9"/>
  <c r="O3144" i="9"/>
  <c r="P3144" i="9" s="1"/>
  <c r="AA3144" i="9" s="1"/>
  <c r="X3144" i="9"/>
  <c r="O3143" i="9"/>
  <c r="P3143" i="9" s="1"/>
  <c r="AA3143" i="9" s="1"/>
  <c r="X3143" i="9"/>
  <c r="O3142" i="9"/>
  <c r="P3142" i="9" s="1"/>
  <c r="AA3142" i="9" s="1"/>
  <c r="X3142" i="9"/>
  <c r="O3141" i="9"/>
  <c r="P3141" i="9" s="1"/>
  <c r="AA3141" i="9" s="1"/>
  <c r="X3141" i="9"/>
  <c r="O3140" i="9"/>
  <c r="P3140" i="9" s="1"/>
  <c r="AA3140" i="9" s="1"/>
  <c r="X3140" i="9"/>
  <c r="O3139" i="9"/>
  <c r="P3139" i="9" s="1"/>
  <c r="AA3139" i="9" s="1"/>
  <c r="X3139" i="9"/>
  <c r="O3138" i="9"/>
  <c r="P3138" i="9" s="1"/>
  <c r="AA3138" i="9" s="1"/>
  <c r="X3138" i="9"/>
  <c r="O3137" i="9"/>
  <c r="P3137" i="9" s="1"/>
  <c r="AA3137" i="9" s="1"/>
  <c r="X3137" i="9"/>
  <c r="O3136" i="9"/>
  <c r="P3136" i="9" s="1"/>
  <c r="AA3136" i="9" s="1"/>
  <c r="X3136" i="9"/>
  <c r="O3135" i="9"/>
  <c r="P3135" i="9" s="1"/>
  <c r="AA3135" i="9" s="1"/>
  <c r="X3135" i="9"/>
  <c r="O3134" i="9"/>
  <c r="P3134" i="9" s="1"/>
  <c r="AA3134" i="9" s="1"/>
  <c r="X3134" i="9"/>
  <c r="O3133" i="9"/>
  <c r="P3133" i="9" s="1"/>
  <c r="AA3133" i="9" s="1"/>
  <c r="X3133" i="9"/>
  <c r="O3132" i="9"/>
  <c r="P3132" i="9" s="1"/>
  <c r="AA3132" i="9" s="1"/>
  <c r="X3132" i="9"/>
  <c r="O3131" i="9"/>
  <c r="P3131" i="9" s="1"/>
  <c r="AA3131" i="9" s="1"/>
  <c r="X3131" i="9"/>
  <c r="O3130" i="9"/>
  <c r="P3130" i="9" s="1"/>
  <c r="AA3130" i="9" s="1"/>
  <c r="X3130" i="9"/>
  <c r="O3129" i="9"/>
  <c r="P3129" i="9" s="1"/>
  <c r="AA3129" i="9" s="1"/>
  <c r="X3129" i="9"/>
  <c r="O3128" i="9"/>
  <c r="P3128" i="9" s="1"/>
  <c r="AA3128" i="9" s="1"/>
  <c r="X3128" i="9"/>
  <c r="O3127" i="9"/>
  <c r="P3127" i="9" s="1"/>
  <c r="AA3127" i="9" s="1"/>
  <c r="X3127" i="9"/>
  <c r="O3126" i="9"/>
  <c r="P3126" i="9" s="1"/>
  <c r="AA3126" i="9" s="1"/>
  <c r="X3126" i="9"/>
  <c r="O3125" i="9"/>
  <c r="P3125" i="9" s="1"/>
  <c r="AA3125" i="9" s="1"/>
  <c r="X3125" i="9"/>
  <c r="O3124" i="9"/>
  <c r="P3124" i="9" s="1"/>
  <c r="AA3124" i="9" s="1"/>
  <c r="X3124" i="9"/>
  <c r="O3123" i="9"/>
  <c r="P3123" i="9" s="1"/>
  <c r="AA3123" i="9" s="1"/>
  <c r="X3123" i="9"/>
  <c r="O3122" i="9"/>
  <c r="P3122" i="9" s="1"/>
  <c r="AA3122" i="9" s="1"/>
  <c r="X3122" i="9"/>
  <c r="O3121" i="9"/>
  <c r="P3121" i="9" s="1"/>
  <c r="AA3121" i="9" s="1"/>
  <c r="X3121" i="9"/>
  <c r="O3120" i="9"/>
  <c r="P3120" i="9" s="1"/>
  <c r="AA3120" i="9" s="1"/>
  <c r="X3120" i="9"/>
  <c r="O3119" i="9"/>
  <c r="P3119" i="9" s="1"/>
  <c r="AA3119" i="9" s="1"/>
  <c r="X3119" i="9"/>
  <c r="O3118" i="9"/>
  <c r="P3118" i="9" s="1"/>
  <c r="AA3118" i="9" s="1"/>
  <c r="X3118" i="9"/>
  <c r="O3117" i="9"/>
  <c r="P3117" i="9" s="1"/>
  <c r="AA3117" i="9" s="1"/>
  <c r="X3117" i="9"/>
  <c r="O3116" i="9"/>
  <c r="P3116" i="9" s="1"/>
  <c r="AA3116" i="9" s="1"/>
  <c r="X3116" i="9"/>
  <c r="O3115" i="9"/>
  <c r="P3115" i="9" s="1"/>
  <c r="AA3115" i="9" s="1"/>
  <c r="X3115" i="9"/>
  <c r="O3114" i="9"/>
  <c r="P3114" i="9" s="1"/>
  <c r="AA3114" i="9" s="1"/>
  <c r="X3114" i="9"/>
  <c r="O3113" i="9"/>
  <c r="P3113" i="9" s="1"/>
  <c r="AA3113" i="9" s="1"/>
  <c r="X3113" i="9"/>
  <c r="O3112" i="9"/>
  <c r="P3112" i="9" s="1"/>
  <c r="AA3112" i="9" s="1"/>
  <c r="X3112" i="9"/>
  <c r="O3111" i="9"/>
  <c r="P3111" i="9" s="1"/>
  <c r="AA3111" i="9" s="1"/>
  <c r="X3111" i="9"/>
  <c r="O3110" i="9"/>
  <c r="P3110" i="9" s="1"/>
  <c r="AA3110" i="9" s="1"/>
  <c r="X3110" i="9"/>
  <c r="O3109" i="9"/>
  <c r="P3109" i="9" s="1"/>
  <c r="AA3109" i="9" s="1"/>
  <c r="X3109" i="9"/>
  <c r="O3108" i="9"/>
  <c r="P3108" i="9" s="1"/>
  <c r="AA3108" i="9" s="1"/>
  <c r="X3108" i="9"/>
  <c r="O3107" i="9"/>
  <c r="P3107" i="9" s="1"/>
  <c r="AA3107" i="9" s="1"/>
  <c r="X3107" i="9"/>
  <c r="O3106" i="9"/>
  <c r="P3106" i="9" s="1"/>
  <c r="AA3106" i="9" s="1"/>
  <c r="X3106" i="9"/>
  <c r="O3105" i="9"/>
  <c r="P3105" i="9" s="1"/>
  <c r="AA3105" i="9" s="1"/>
  <c r="X3105" i="9"/>
  <c r="O3104" i="9"/>
  <c r="P3104" i="9" s="1"/>
  <c r="AA3104" i="9" s="1"/>
  <c r="X3104" i="9"/>
  <c r="O3103" i="9"/>
  <c r="P3103" i="9" s="1"/>
  <c r="X3103" i="9"/>
  <c r="O3102" i="9"/>
  <c r="P3102" i="9" s="1"/>
  <c r="X3102" i="9"/>
  <c r="O3101" i="9"/>
  <c r="P3101" i="9" s="1"/>
  <c r="AA3101" i="9" s="1"/>
  <c r="X3101" i="9"/>
  <c r="O3100" i="9"/>
  <c r="P3100" i="9" s="1"/>
  <c r="AA3100" i="9" s="1"/>
  <c r="X3100" i="9"/>
  <c r="O3099" i="9"/>
  <c r="P3099" i="9" s="1"/>
  <c r="AA3099" i="9" s="1"/>
  <c r="X3099" i="9"/>
  <c r="O3098" i="9"/>
  <c r="P3098" i="9" s="1"/>
  <c r="AA3098" i="9" s="1"/>
  <c r="X3098" i="9"/>
  <c r="O3097" i="9"/>
  <c r="P3097" i="9" s="1"/>
  <c r="AA3097" i="9" s="1"/>
  <c r="X3097" i="9"/>
  <c r="O3096" i="9"/>
  <c r="P3096" i="9" s="1"/>
  <c r="AA3096" i="9" s="1"/>
  <c r="X3096" i="9"/>
  <c r="O3095" i="9"/>
  <c r="P3095" i="9" s="1"/>
  <c r="AA3095" i="9" s="1"/>
  <c r="X3095" i="9"/>
  <c r="O3094" i="9"/>
  <c r="P3094" i="9" s="1"/>
  <c r="AA3094" i="9" s="1"/>
  <c r="X3094" i="9"/>
  <c r="O3093" i="9"/>
  <c r="P3093" i="9" s="1"/>
  <c r="AA3093" i="9" s="1"/>
  <c r="X3093" i="9"/>
  <c r="O3092" i="9"/>
  <c r="P3092" i="9" s="1"/>
  <c r="AA3092" i="9" s="1"/>
  <c r="X3092" i="9"/>
  <c r="O3091" i="9"/>
  <c r="P3091" i="9" s="1"/>
  <c r="AA3091" i="9" s="1"/>
  <c r="X3091" i="9"/>
  <c r="O3090" i="9"/>
  <c r="P3090" i="9" s="1"/>
  <c r="AA3090" i="9" s="1"/>
  <c r="X3090" i="9"/>
  <c r="O3089" i="9"/>
  <c r="P3089" i="9" s="1"/>
  <c r="AA3089" i="9" s="1"/>
  <c r="X3089" i="9"/>
  <c r="O3088" i="9"/>
  <c r="P3088" i="9" s="1"/>
  <c r="AA3088" i="9" s="1"/>
  <c r="X3088" i="9"/>
  <c r="O3087" i="9"/>
  <c r="P3087" i="9" s="1"/>
  <c r="AA3087" i="9" s="1"/>
  <c r="X3087" i="9"/>
  <c r="O3086" i="9"/>
  <c r="P3086" i="9" s="1"/>
  <c r="AA3086" i="9" s="1"/>
  <c r="X3086" i="9"/>
  <c r="O3085" i="9"/>
  <c r="P3085" i="9" s="1"/>
  <c r="AA3085" i="9" s="1"/>
  <c r="X3085" i="9"/>
  <c r="O3084" i="9"/>
  <c r="P3084" i="9" s="1"/>
  <c r="AA3084" i="9" s="1"/>
  <c r="X3084" i="9"/>
  <c r="O3083" i="9"/>
  <c r="P3083" i="9" s="1"/>
  <c r="AA3083" i="9" s="1"/>
  <c r="X3083" i="9"/>
  <c r="O3082" i="9"/>
  <c r="P3082" i="9" s="1"/>
  <c r="AA3082" i="9" s="1"/>
  <c r="X3082" i="9"/>
  <c r="O3081" i="9"/>
  <c r="P3081" i="9" s="1"/>
  <c r="AA3081" i="9" s="1"/>
  <c r="X3081" i="9"/>
  <c r="O3080" i="9"/>
  <c r="P3080" i="9" s="1"/>
  <c r="AA3080" i="9" s="1"/>
  <c r="X3080" i="9"/>
  <c r="O3079" i="9"/>
  <c r="P3079" i="9" s="1"/>
  <c r="AA3079" i="9" s="1"/>
  <c r="X3079" i="9"/>
  <c r="O3078" i="9"/>
  <c r="P3078" i="9" s="1"/>
  <c r="AA3078" i="9" s="1"/>
  <c r="X3078" i="9"/>
  <c r="O3077" i="9"/>
  <c r="P3077" i="9" s="1"/>
  <c r="AA3077" i="9" s="1"/>
  <c r="X3077" i="9"/>
  <c r="O3076" i="9"/>
  <c r="P3076" i="9" s="1"/>
  <c r="AA3076" i="9" s="1"/>
  <c r="X3076" i="9"/>
  <c r="O3075" i="9"/>
  <c r="P3075" i="9" s="1"/>
  <c r="AA3075" i="9" s="1"/>
  <c r="X3075" i="9"/>
  <c r="O3074" i="9"/>
  <c r="P3074" i="9" s="1"/>
  <c r="AA3074" i="9" s="1"/>
  <c r="X3074" i="9"/>
  <c r="O3073" i="9"/>
  <c r="P3073" i="9" s="1"/>
  <c r="AA3073" i="9" s="1"/>
  <c r="X3073" i="9"/>
  <c r="O3072" i="9"/>
  <c r="P3072" i="9" s="1"/>
  <c r="AA3072" i="9" s="1"/>
  <c r="X3072" i="9"/>
  <c r="O3071" i="9"/>
  <c r="P3071" i="9" s="1"/>
  <c r="AA3071" i="9" s="1"/>
  <c r="X3071" i="9"/>
  <c r="O3070" i="9"/>
  <c r="P3070" i="9" s="1"/>
  <c r="AA3070" i="9" s="1"/>
  <c r="X3070" i="9"/>
  <c r="O3069" i="9"/>
  <c r="P3069" i="9" s="1"/>
  <c r="AA3069" i="9" s="1"/>
  <c r="X3069" i="9"/>
  <c r="O4149" i="9"/>
  <c r="P4149" i="9" s="1"/>
  <c r="AA4149" i="9" s="1"/>
  <c r="X4149" i="9"/>
  <c r="O4148" i="9"/>
  <c r="P4148" i="9" s="1"/>
  <c r="AA4148" i="9" s="1"/>
  <c r="X4148" i="9"/>
  <c r="O4147" i="9"/>
  <c r="P4147" i="9" s="1"/>
  <c r="AA4147" i="9" s="1"/>
  <c r="X4147" i="9"/>
  <c r="O4146" i="9"/>
  <c r="P4146" i="9" s="1"/>
  <c r="AA4146" i="9" s="1"/>
  <c r="X4146" i="9"/>
  <c r="O4145" i="9"/>
  <c r="P4145" i="9" s="1"/>
  <c r="AA4145" i="9" s="1"/>
  <c r="X4145" i="9"/>
  <c r="O4144" i="9"/>
  <c r="P4144" i="9" s="1"/>
  <c r="AA4144" i="9" s="1"/>
  <c r="X4144" i="9"/>
  <c r="O4143" i="9"/>
  <c r="P4143" i="9" s="1"/>
  <c r="AA4143" i="9" s="1"/>
  <c r="X4143" i="9"/>
  <c r="O4142" i="9"/>
  <c r="P4142" i="9" s="1"/>
  <c r="AA4142" i="9" s="1"/>
  <c r="X4142" i="9"/>
  <c r="O4141" i="9"/>
  <c r="P4141" i="9" s="1"/>
  <c r="AA4141" i="9" s="1"/>
  <c r="X4141" i="9"/>
  <c r="O4140" i="9"/>
  <c r="P4140" i="9" s="1"/>
  <c r="AA4140" i="9" s="1"/>
  <c r="X4140" i="9"/>
  <c r="O4139" i="9"/>
  <c r="P4139" i="9" s="1"/>
  <c r="AA4139" i="9" s="1"/>
  <c r="X4139" i="9"/>
  <c r="O4138" i="9"/>
  <c r="P4138" i="9" s="1"/>
  <c r="AA4138" i="9" s="1"/>
  <c r="X4138" i="9"/>
  <c r="O4137" i="9"/>
  <c r="P4137" i="9" s="1"/>
  <c r="AA4137" i="9" s="1"/>
  <c r="X4137" i="9"/>
  <c r="O4136" i="9"/>
  <c r="P4136" i="9" s="1"/>
  <c r="AA4136" i="9" s="1"/>
  <c r="X4136" i="9"/>
  <c r="O4135" i="9"/>
  <c r="P4135" i="9" s="1"/>
  <c r="AA4135" i="9" s="1"/>
  <c r="X4135" i="9"/>
  <c r="O4134" i="9"/>
  <c r="P4134" i="9" s="1"/>
  <c r="AA4134" i="9" s="1"/>
  <c r="X4134" i="9"/>
  <c r="O4133" i="9"/>
  <c r="P4133" i="9" s="1"/>
  <c r="AA4133" i="9" s="1"/>
  <c r="X4133" i="9"/>
  <c r="O4132" i="9"/>
  <c r="P4132" i="9" s="1"/>
  <c r="AA4132" i="9" s="1"/>
  <c r="X4132" i="9"/>
  <c r="O4131" i="9"/>
  <c r="P4131" i="9" s="1"/>
  <c r="AA4131" i="9" s="1"/>
  <c r="X4131" i="9"/>
  <c r="O4130" i="9"/>
  <c r="P4130" i="9" s="1"/>
  <c r="AA4130" i="9" s="1"/>
  <c r="X4130" i="9"/>
  <c r="O4129" i="9"/>
  <c r="P4129" i="9" s="1"/>
  <c r="AA4129" i="9" s="1"/>
  <c r="X4129" i="9"/>
  <c r="O4128" i="9"/>
  <c r="P4128" i="9" s="1"/>
  <c r="AA4128" i="9" s="1"/>
  <c r="X4128" i="9"/>
  <c r="O4127" i="9"/>
  <c r="P4127" i="9" s="1"/>
  <c r="AA4127" i="9" s="1"/>
  <c r="X4127" i="9"/>
  <c r="O4126" i="9"/>
  <c r="P4126" i="9" s="1"/>
  <c r="AA4126" i="9" s="1"/>
  <c r="X4126" i="9"/>
  <c r="O4125" i="9"/>
  <c r="P4125" i="9" s="1"/>
  <c r="AA4125" i="9" s="1"/>
  <c r="X4125" i="9"/>
  <c r="O4124" i="9"/>
  <c r="P4124" i="9" s="1"/>
  <c r="AA4124" i="9" s="1"/>
  <c r="X4124" i="9"/>
  <c r="O4123" i="9"/>
  <c r="P4123" i="9" s="1"/>
  <c r="AA4123" i="9" s="1"/>
  <c r="X4123" i="9"/>
  <c r="O4122" i="9"/>
  <c r="P4122" i="9" s="1"/>
  <c r="AA4122" i="9" s="1"/>
  <c r="X4122" i="9"/>
  <c r="O4121" i="9"/>
  <c r="P4121" i="9" s="1"/>
  <c r="AA4121" i="9" s="1"/>
  <c r="X4121" i="9"/>
  <c r="O4120" i="9"/>
  <c r="P4120" i="9" s="1"/>
  <c r="AA4120" i="9" s="1"/>
  <c r="X4120" i="9"/>
  <c r="O4119" i="9"/>
  <c r="P4119" i="9" s="1"/>
  <c r="AA4119" i="9" s="1"/>
  <c r="X4119" i="9"/>
  <c r="O4118" i="9"/>
  <c r="P4118" i="9" s="1"/>
  <c r="AA4118" i="9" s="1"/>
  <c r="X4118" i="9"/>
  <c r="O4117" i="9"/>
  <c r="P4117" i="9" s="1"/>
  <c r="AA4117" i="9" s="1"/>
  <c r="X4117" i="9"/>
  <c r="O4116" i="9"/>
  <c r="P4116" i="9" s="1"/>
  <c r="AA4116" i="9" s="1"/>
  <c r="X4116" i="9"/>
  <c r="O4115" i="9"/>
  <c r="P4115" i="9" s="1"/>
  <c r="AA4115" i="9" s="1"/>
  <c r="X4115" i="9"/>
  <c r="O4114" i="9"/>
  <c r="P4114" i="9" s="1"/>
  <c r="AA4114" i="9" s="1"/>
  <c r="X4114" i="9"/>
  <c r="O4113" i="9"/>
  <c r="P4113" i="9" s="1"/>
  <c r="AA4113" i="9" s="1"/>
  <c r="X4113" i="9"/>
  <c r="O4112" i="9"/>
  <c r="P4112" i="9" s="1"/>
  <c r="AA4112" i="9" s="1"/>
  <c r="X4112" i="9"/>
  <c r="O4111" i="9"/>
  <c r="P4111" i="9" s="1"/>
  <c r="AA4111" i="9" s="1"/>
  <c r="X4111" i="9"/>
  <c r="O4110" i="9"/>
  <c r="P4110" i="9" s="1"/>
  <c r="AA4110" i="9" s="1"/>
  <c r="X4110" i="9"/>
  <c r="O4109" i="9"/>
  <c r="P4109" i="9" s="1"/>
  <c r="AA4109" i="9" s="1"/>
  <c r="X4109" i="9"/>
  <c r="O4108" i="9"/>
  <c r="P4108" i="9" s="1"/>
  <c r="AA4108" i="9" s="1"/>
  <c r="X4108" i="9"/>
  <c r="O4107" i="9"/>
  <c r="P4107" i="9" s="1"/>
  <c r="AA4107" i="9" s="1"/>
  <c r="X4107" i="9"/>
  <c r="O4106" i="9"/>
  <c r="P4106" i="9" s="1"/>
  <c r="AA4106" i="9" s="1"/>
  <c r="X4106" i="9"/>
  <c r="O4105" i="9"/>
  <c r="P4105" i="9" s="1"/>
  <c r="AA4105" i="9" s="1"/>
  <c r="X4105" i="9"/>
  <c r="O4104" i="9"/>
  <c r="P4104" i="9" s="1"/>
  <c r="AA4104" i="9" s="1"/>
  <c r="X4104" i="9"/>
  <c r="O4103" i="9"/>
  <c r="P4103" i="9" s="1"/>
  <c r="AA4103" i="9" s="1"/>
  <c r="X4103" i="9"/>
  <c r="O4102" i="9"/>
  <c r="P4102" i="9" s="1"/>
  <c r="AA4102" i="9" s="1"/>
  <c r="X4102" i="9"/>
  <c r="O4101" i="9"/>
  <c r="P4101" i="9" s="1"/>
  <c r="AA4101" i="9" s="1"/>
  <c r="X4101" i="9"/>
  <c r="O4100" i="9"/>
  <c r="P4100" i="9" s="1"/>
  <c r="AA4100" i="9" s="1"/>
  <c r="X4100" i="9"/>
  <c r="O4099" i="9"/>
  <c r="P4099" i="9" s="1"/>
  <c r="AA4099" i="9" s="1"/>
  <c r="X4099" i="9"/>
  <c r="O4098" i="9"/>
  <c r="P4098" i="9" s="1"/>
  <c r="AA4098" i="9" s="1"/>
  <c r="X4098" i="9"/>
  <c r="O4097" i="9"/>
  <c r="P4097" i="9" s="1"/>
  <c r="AA4097" i="9" s="1"/>
  <c r="X4097" i="9"/>
  <c r="O4096" i="9"/>
  <c r="P4096" i="9" s="1"/>
  <c r="AA4096" i="9" s="1"/>
  <c r="X4096" i="9"/>
  <c r="O4095" i="9"/>
  <c r="P4095" i="9" s="1"/>
  <c r="AA4095" i="9" s="1"/>
  <c r="X4095" i="9"/>
  <c r="O4094" i="9"/>
  <c r="P4094" i="9" s="1"/>
  <c r="AA4094" i="9" s="1"/>
  <c r="X4094" i="9"/>
  <c r="O4093" i="9"/>
  <c r="P4093" i="9" s="1"/>
  <c r="AA4093" i="9" s="1"/>
  <c r="X4093" i="9"/>
  <c r="O4092" i="9"/>
  <c r="P4092" i="9" s="1"/>
  <c r="AA4092" i="9" s="1"/>
  <c r="X4092" i="9"/>
  <c r="O4091" i="9"/>
  <c r="P4091" i="9" s="1"/>
  <c r="AA4091" i="9" s="1"/>
  <c r="X4091" i="9"/>
  <c r="O4090" i="9"/>
  <c r="P4090" i="9" s="1"/>
  <c r="AA4090" i="9" s="1"/>
  <c r="X4090" i="9"/>
  <c r="O4089" i="9"/>
  <c r="P4089" i="9" s="1"/>
  <c r="AA4089" i="9" s="1"/>
  <c r="X4089" i="9"/>
  <c r="O4088" i="9"/>
  <c r="P4088" i="9" s="1"/>
  <c r="AA4088" i="9" s="1"/>
  <c r="X4088" i="9"/>
  <c r="O4087" i="9"/>
  <c r="P4087" i="9" s="1"/>
  <c r="AA4087" i="9" s="1"/>
  <c r="X4087" i="9"/>
  <c r="O4086" i="9"/>
  <c r="P4086" i="9" s="1"/>
  <c r="AA4086" i="9" s="1"/>
  <c r="X4086" i="9"/>
  <c r="O4085" i="9"/>
  <c r="P4085" i="9" s="1"/>
  <c r="AA4085" i="9" s="1"/>
  <c r="X4085" i="9"/>
  <c r="O4084" i="9"/>
  <c r="P4084" i="9" s="1"/>
  <c r="AA4084" i="9" s="1"/>
  <c r="X4084" i="9"/>
  <c r="O4083" i="9"/>
  <c r="P4083" i="9" s="1"/>
  <c r="AA4083" i="9" s="1"/>
  <c r="X4083" i="9"/>
  <c r="O4082" i="9"/>
  <c r="P4082" i="9" s="1"/>
  <c r="AA4082" i="9" s="1"/>
  <c r="X4082" i="9"/>
  <c r="O4081" i="9"/>
  <c r="P4081" i="9" s="1"/>
  <c r="AA4081" i="9" s="1"/>
  <c r="X4081" i="9"/>
  <c r="O4080" i="9"/>
  <c r="P4080" i="9" s="1"/>
  <c r="AA4080" i="9" s="1"/>
  <c r="X4080" i="9"/>
  <c r="O4079" i="9"/>
  <c r="P4079" i="9" s="1"/>
  <c r="AA4079" i="9" s="1"/>
  <c r="X4079" i="9"/>
  <c r="O4078" i="9"/>
  <c r="P4078" i="9" s="1"/>
  <c r="AA4078" i="9" s="1"/>
  <c r="X4078" i="9"/>
  <c r="O4077" i="9"/>
  <c r="P4077" i="9" s="1"/>
  <c r="AA4077" i="9" s="1"/>
  <c r="X4077" i="9"/>
  <c r="O4076" i="9"/>
  <c r="P4076" i="9" s="1"/>
  <c r="AA4076" i="9" s="1"/>
  <c r="X4076" i="9"/>
  <c r="O4075" i="9"/>
  <c r="P4075" i="9" s="1"/>
  <c r="AA4075" i="9" s="1"/>
  <c r="X4075" i="9"/>
  <c r="O4074" i="9"/>
  <c r="P4074" i="9" s="1"/>
  <c r="AA4074" i="9" s="1"/>
  <c r="X4074" i="9"/>
  <c r="O4073" i="9"/>
  <c r="P4073" i="9" s="1"/>
  <c r="AA4073" i="9" s="1"/>
  <c r="X4073" i="9"/>
  <c r="O4680" i="9"/>
  <c r="P4680" i="9" s="1"/>
  <c r="AA4680" i="9" s="1"/>
  <c r="X4680" i="9"/>
  <c r="O4679" i="9"/>
  <c r="P4679" i="9" s="1"/>
  <c r="AA4679" i="9" s="1"/>
  <c r="X4679" i="9"/>
  <c r="O4072" i="9"/>
  <c r="P4072" i="9" s="1"/>
  <c r="AA4072" i="9" s="1"/>
  <c r="X4072" i="9"/>
  <c r="O4071" i="9"/>
  <c r="P4071" i="9" s="1"/>
  <c r="AA4071" i="9" s="1"/>
  <c r="X4071" i="9"/>
  <c r="O4070" i="9"/>
  <c r="P4070" i="9" s="1"/>
  <c r="AA4070" i="9" s="1"/>
  <c r="X4070" i="9"/>
  <c r="O4069" i="9"/>
  <c r="P4069" i="9" s="1"/>
  <c r="AA4069" i="9" s="1"/>
  <c r="X4069" i="9"/>
  <c r="O4068" i="9"/>
  <c r="P4068" i="9" s="1"/>
  <c r="AA4068" i="9" s="1"/>
  <c r="X4068" i="9"/>
  <c r="O4067" i="9"/>
  <c r="P4067" i="9" s="1"/>
  <c r="AA4067" i="9" s="1"/>
  <c r="X4067" i="9"/>
  <c r="O4066" i="9"/>
  <c r="P4066" i="9" s="1"/>
  <c r="AA4066" i="9" s="1"/>
  <c r="X4066" i="9"/>
  <c r="O4065" i="9"/>
  <c r="P4065" i="9" s="1"/>
  <c r="AA4065" i="9" s="1"/>
  <c r="X4065" i="9"/>
  <c r="O4064" i="9"/>
  <c r="P4064" i="9" s="1"/>
  <c r="AA4064" i="9" s="1"/>
  <c r="X4064" i="9"/>
  <c r="O4063" i="9"/>
  <c r="P4063" i="9" s="1"/>
  <c r="AA4063" i="9" s="1"/>
  <c r="X4063" i="9"/>
  <c r="O4062" i="9"/>
  <c r="P4062" i="9" s="1"/>
  <c r="AA4062" i="9" s="1"/>
  <c r="X4062" i="9"/>
  <c r="O4061" i="9"/>
  <c r="P4061" i="9" s="1"/>
  <c r="AA4061" i="9" s="1"/>
  <c r="X4061" i="9"/>
  <c r="O4060" i="9"/>
  <c r="P4060" i="9" s="1"/>
  <c r="AA4060" i="9" s="1"/>
  <c r="X4060" i="9"/>
  <c r="O4059" i="9"/>
  <c r="P4059" i="9" s="1"/>
  <c r="AA4059" i="9" s="1"/>
  <c r="X4059" i="9"/>
  <c r="O4058" i="9"/>
  <c r="P4058" i="9" s="1"/>
  <c r="AA4058" i="9" s="1"/>
  <c r="X4058" i="9"/>
  <c r="O4057" i="9"/>
  <c r="P4057" i="9" s="1"/>
  <c r="AA4057" i="9" s="1"/>
  <c r="X4057" i="9"/>
  <c r="O4056" i="9"/>
  <c r="P4056" i="9" s="1"/>
  <c r="AA4056" i="9" s="1"/>
  <c r="X4056" i="9"/>
  <c r="O4055" i="9"/>
  <c r="P4055" i="9" s="1"/>
  <c r="AA4055" i="9" s="1"/>
  <c r="X4055" i="9"/>
  <c r="O4054" i="9"/>
  <c r="P4054" i="9" s="1"/>
  <c r="AA4054" i="9" s="1"/>
  <c r="X4054" i="9"/>
  <c r="O4053" i="9"/>
  <c r="P4053" i="9" s="1"/>
  <c r="AA4053" i="9" s="1"/>
  <c r="X4053" i="9"/>
  <c r="O4052" i="9"/>
  <c r="P4052" i="9" s="1"/>
  <c r="AA4052" i="9" s="1"/>
  <c r="X4052" i="9"/>
  <c r="O4051" i="9"/>
  <c r="P4051" i="9" s="1"/>
  <c r="AA4051" i="9" s="1"/>
  <c r="X4051" i="9"/>
  <c r="O4050" i="9"/>
  <c r="P4050" i="9" s="1"/>
  <c r="AA4050" i="9" s="1"/>
  <c r="X4050" i="9"/>
  <c r="O4049" i="9"/>
  <c r="P4049" i="9" s="1"/>
  <c r="AA4049" i="9" s="1"/>
  <c r="X4049" i="9"/>
  <c r="O4048" i="9"/>
  <c r="P4048" i="9" s="1"/>
  <c r="AA4048" i="9" s="1"/>
  <c r="X4048" i="9"/>
  <c r="O4047" i="9"/>
  <c r="P4047" i="9" s="1"/>
  <c r="AA4047" i="9" s="1"/>
  <c r="X4047" i="9"/>
  <c r="O4046" i="9"/>
  <c r="P4046" i="9" s="1"/>
  <c r="AA4046" i="9" s="1"/>
  <c r="X4046" i="9"/>
  <c r="O4045" i="9"/>
  <c r="P4045" i="9" s="1"/>
  <c r="AA4045" i="9" s="1"/>
  <c r="X4045" i="9"/>
  <c r="O4044" i="9"/>
  <c r="P4044" i="9" s="1"/>
  <c r="AA4044" i="9" s="1"/>
  <c r="X4044" i="9"/>
  <c r="O4043" i="9"/>
  <c r="P4043" i="9" s="1"/>
  <c r="AA4043" i="9" s="1"/>
  <c r="X4043" i="9"/>
  <c r="O4042" i="9"/>
  <c r="P4042" i="9" s="1"/>
  <c r="AA4042" i="9" s="1"/>
  <c r="X4042" i="9"/>
  <c r="O4041" i="9"/>
  <c r="P4041" i="9" s="1"/>
  <c r="AA4041" i="9" s="1"/>
  <c r="X4041" i="9"/>
  <c r="O4040" i="9"/>
  <c r="P4040" i="9" s="1"/>
  <c r="AA4040" i="9" s="1"/>
  <c r="X4040" i="9"/>
  <c r="O4039" i="9"/>
  <c r="P4039" i="9" s="1"/>
  <c r="AA4039" i="9" s="1"/>
  <c r="X4039" i="9"/>
  <c r="O4038" i="9"/>
  <c r="P4038" i="9" s="1"/>
  <c r="AA4038" i="9" s="1"/>
  <c r="X4038" i="9"/>
  <c r="O4037" i="9"/>
  <c r="P4037" i="9" s="1"/>
  <c r="X4037" i="9"/>
  <c r="O4036" i="9"/>
  <c r="P4036" i="9" s="1"/>
  <c r="AA4036" i="9" s="1"/>
  <c r="X4036" i="9"/>
  <c r="O4035" i="9"/>
  <c r="P4035" i="9" s="1"/>
  <c r="AA4035" i="9" s="1"/>
  <c r="X4035" i="9"/>
  <c r="O4034" i="9"/>
  <c r="P4034" i="9" s="1"/>
  <c r="AA4034" i="9" s="1"/>
  <c r="X4034" i="9"/>
  <c r="O4033" i="9"/>
  <c r="P4033" i="9" s="1"/>
  <c r="AA4033" i="9" s="1"/>
  <c r="X4033" i="9"/>
  <c r="O4032" i="9"/>
  <c r="P4032" i="9" s="1"/>
  <c r="AA4032" i="9" s="1"/>
  <c r="X4032" i="9"/>
  <c r="O4031" i="9"/>
  <c r="P4031" i="9" s="1"/>
  <c r="AA4031" i="9" s="1"/>
  <c r="X4031" i="9"/>
  <c r="O4030" i="9"/>
  <c r="P4030" i="9" s="1"/>
  <c r="AA4030" i="9" s="1"/>
  <c r="X4030" i="9"/>
  <c r="O4029" i="9"/>
  <c r="P4029" i="9" s="1"/>
  <c r="AA4029" i="9" s="1"/>
  <c r="X4029" i="9"/>
  <c r="O4028" i="9"/>
  <c r="P4028" i="9" s="1"/>
  <c r="AA4028" i="9" s="1"/>
  <c r="X4028" i="9"/>
  <c r="O4027" i="9"/>
  <c r="P4027" i="9" s="1"/>
  <c r="AA4027" i="9" s="1"/>
  <c r="X4027" i="9"/>
  <c r="O4026" i="9"/>
  <c r="P4026" i="9" s="1"/>
  <c r="AA4026" i="9" s="1"/>
  <c r="X4026" i="9"/>
  <c r="O4025" i="9"/>
  <c r="P4025" i="9" s="1"/>
  <c r="AA4025" i="9" s="1"/>
  <c r="X4025" i="9"/>
  <c r="O4024" i="9"/>
  <c r="P4024" i="9" s="1"/>
  <c r="AA4024" i="9" s="1"/>
  <c r="X4024" i="9"/>
  <c r="O4023" i="9"/>
  <c r="P4023" i="9" s="1"/>
  <c r="AA4023" i="9" s="1"/>
  <c r="X4023" i="9"/>
  <c r="O4022" i="9"/>
  <c r="P4022" i="9" s="1"/>
  <c r="AA4022" i="9" s="1"/>
  <c r="X4022" i="9"/>
  <c r="O4021" i="9"/>
  <c r="P4021" i="9" s="1"/>
  <c r="AA4021" i="9" s="1"/>
  <c r="X4021" i="9"/>
  <c r="O4020" i="9"/>
  <c r="P4020" i="9" s="1"/>
  <c r="AA4020" i="9" s="1"/>
  <c r="X4020" i="9"/>
  <c r="O4019" i="9"/>
  <c r="P4019" i="9" s="1"/>
  <c r="AA4019" i="9" s="1"/>
  <c r="X4019" i="9"/>
  <c r="O4018" i="9"/>
  <c r="P4018" i="9" s="1"/>
  <c r="AA4018" i="9" s="1"/>
  <c r="X4018" i="9"/>
  <c r="O4017" i="9"/>
  <c r="P4017" i="9" s="1"/>
  <c r="AA4017" i="9" s="1"/>
  <c r="X4017" i="9"/>
  <c r="O4016" i="9"/>
  <c r="P4016" i="9" s="1"/>
  <c r="AA4016" i="9" s="1"/>
  <c r="X4016" i="9"/>
  <c r="O4015" i="9"/>
  <c r="P4015" i="9" s="1"/>
  <c r="AA4015" i="9" s="1"/>
  <c r="X4015" i="9"/>
  <c r="O4014" i="9"/>
  <c r="P4014" i="9" s="1"/>
  <c r="AA4014" i="9" s="1"/>
  <c r="X4014" i="9"/>
  <c r="O4013" i="9"/>
  <c r="P4013" i="9" s="1"/>
  <c r="AA4013" i="9" s="1"/>
  <c r="X4013" i="9"/>
  <c r="O4012" i="9"/>
  <c r="P4012" i="9" s="1"/>
  <c r="AA4012" i="9" s="1"/>
  <c r="X4012" i="9"/>
  <c r="O4011" i="9"/>
  <c r="P4011" i="9" s="1"/>
  <c r="AA4011" i="9" s="1"/>
  <c r="X4011" i="9"/>
  <c r="O4010" i="9"/>
  <c r="P4010" i="9" s="1"/>
  <c r="AA4010" i="9" s="1"/>
  <c r="X4010" i="9"/>
  <c r="O4009" i="9"/>
  <c r="P4009" i="9" s="1"/>
  <c r="AA4009" i="9" s="1"/>
  <c r="X4009" i="9"/>
  <c r="O4008" i="9"/>
  <c r="P4008" i="9" s="1"/>
  <c r="AA4008" i="9" s="1"/>
  <c r="X4008" i="9"/>
  <c r="O4007" i="9"/>
  <c r="P4007" i="9" s="1"/>
  <c r="AA4007" i="9" s="1"/>
  <c r="X4007" i="9"/>
  <c r="O4661" i="9"/>
  <c r="P4661" i="9" s="1"/>
  <c r="AA4661" i="9" s="1"/>
  <c r="X4661" i="9"/>
  <c r="O4006" i="9"/>
  <c r="P4006" i="9" s="1"/>
  <c r="AA4006" i="9" s="1"/>
  <c r="X4006" i="9"/>
  <c r="O4005" i="9"/>
  <c r="P4005" i="9" s="1"/>
  <c r="AA4005" i="9" s="1"/>
  <c r="X4005" i="9"/>
  <c r="O4004" i="9"/>
  <c r="P4004" i="9" s="1"/>
  <c r="AA4004" i="9" s="1"/>
  <c r="X4004" i="9"/>
  <c r="O4003" i="9"/>
  <c r="P4003" i="9" s="1"/>
  <c r="AA4003" i="9" s="1"/>
  <c r="X4003" i="9"/>
  <c r="O4002" i="9"/>
  <c r="P4002" i="9" s="1"/>
  <c r="AA4002" i="9" s="1"/>
  <c r="X4002" i="9"/>
  <c r="O4001" i="9"/>
  <c r="P4001" i="9" s="1"/>
  <c r="AA4001" i="9" s="1"/>
  <c r="X4001" i="9"/>
  <c r="O4000" i="9"/>
  <c r="P4000" i="9" s="1"/>
  <c r="AA4000" i="9" s="1"/>
  <c r="X4000" i="9"/>
  <c r="O3999" i="9"/>
  <c r="P3999" i="9" s="1"/>
  <c r="AA3999" i="9" s="1"/>
  <c r="X3999" i="9"/>
  <c r="O3998" i="9"/>
  <c r="P3998" i="9" s="1"/>
  <c r="AA3998" i="9" s="1"/>
  <c r="X3998" i="9"/>
  <c r="O3997" i="9"/>
  <c r="P3997" i="9" s="1"/>
  <c r="AA3997" i="9" s="1"/>
  <c r="X3997" i="9"/>
  <c r="O3996" i="9"/>
  <c r="P3996" i="9" s="1"/>
  <c r="AA3996" i="9" s="1"/>
  <c r="X3996" i="9"/>
  <c r="O3995" i="9"/>
  <c r="P3995" i="9" s="1"/>
  <c r="AA3995" i="9" s="1"/>
  <c r="X3995" i="9"/>
  <c r="O4625" i="9"/>
  <c r="P4625" i="9" s="1"/>
  <c r="AA4625" i="9" s="1"/>
  <c r="X4625" i="9"/>
  <c r="O4624" i="9"/>
  <c r="P4624" i="9" s="1"/>
  <c r="AA4624" i="9" s="1"/>
  <c r="X4624" i="9"/>
  <c r="O4623" i="9"/>
  <c r="P4623" i="9" s="1"/>
  <c r="AA4623" i="9" s="1"/>
  <c r="X4623" i="9"/>
  <c r="O4622" i="9"/>
  <c r="P4622" i="9" s="1"/>
  <c r="AA4622" i="9" s="1"/>
  <c r="X4622" i="9"/>
  <c r="O4621" i="9"/>
  <c r="P4621" i="9" s="1"/>
  <c r="AA4621" i="9" s="1"/>
  <c r="X4621" i="9"/>
  <c r="O4620" i="9"/>
  <c r="P4620" i="9" s="1"/>
  <c r="AA4620" i="9" s="1"/>
  <c r="X4620" i="9"/>
  <c r="O4619" i="9"/>
  <c r="P4619" i="9" s="1"/>
  <c r="AA4619" i="9" s="1"/>
  <c r="X4619" i="9"/>
  <c r="O4618" i="9"/>
  <c r="P4618" i="9" s="1"/>
  <c r="AA4618" i="9" s="1"/>
  <c r="X4618" i="9"/>
  <c r="O4617" i="9"/>
  <c r="P4617" i="9" s="1"/>
  <c r="AA4617" i="9" s="1"/>
  <c r="X4617" i="9"/>
  <c r="O4616" i="9"/>
  <c r="P4616" i="9" s="1"/>
  <c r="AA4616" i="9" s="1"/>
  <c r="X4616" i="9"/>
  <c r="O4615" i="9"/>
  <c r="P4615" i="9" s="1"/>
  <c r="AA4615" i="9" s="1"/>
  <c r="X4615" i="9"/>
  <c r="O4614" i="9"/>
  <c r="P4614" i="9" s="1"/>
  <c r="AA4614" i="9" s="1"/>
  <c r="X4614" i="9"/>
  <c r="O4613" i="9"/>
  <c r="P4613" i="9" s="1"/>
  <c r="AA4613" i="9" s="1"/>
  <c r="X4613" i="9"/>
  <c r="O4612" i="9"/>
  <c r="P4612" i="9" s="1"/>
  <c r="AA4612" i="9" s="1"/>
  <c r="X4612" i="9"/>
  <c r="O4611" i="9"/>
  <c r="P4611" i="9" s="1"/>
  <c r="AA4611" i="9" s="1"/>
  <c r="X4611" i="9"/>
  <c r="O4610" i="9"/>
  <c r="P4610" i="9" s="1"/>
  <c r="AA4610" i="9" s="1"/>
  <c r="X4610" i="9"/>
  <c r="O4609" i="9"/>
  <c r="P4609" i="9" s="1"/>
  <c r="AA4609" i="9" s="1"/>
  <c r="X4609" i="9"/>
  <c r="O4608" i="9"/>
  <c r="P4608" i="9" s="1"/>
  <c r="AA4608" i="9" s="1"/>
  <c r="X4608" i="9"/>
  <c r="O4607" i="9"/>
  <c r="P4607" i="9" s="1"/>
  <c r="AA4607" i="9" s="1"/>
  <c r="X4607" i="9"/>
  <c r="O4606" i="9"/>
  <c r="P4606" i="9" s="1"/>
  <c r="AA4606" i="9" s="1"/>
  <c r="X4606" i="9"/>
  <c r="O4605" i="9"/>
  <c r="P4605" i="9" s="1"/>
  <c r="AA4605" i="9" s="1"/>
  <c r="X4605" i="9"/>
  <c r="O4604" i="9"/>
  <c r="P4604" i="9" s="1"/>
  <c r="AA4604" i="9" s="1"/>
  <c r="X4604" i="9"/>
  <c r="O4603" i="9"/>
  <c r="P4603" i="9" s="1"/>
  <c r="AA4603" i="9" s="1"/>
  <c r="X4603" i="9"/>
  <c r="O4602" i="9"/>
  <c r="P4602" i="9" s="1"/>
  <c r="AA4602" i="9" s="1"/>
  <c r="X4602" i="9"/>
  <c r="O4601" i="9"/>
  <c r="P4601" i="9" s="1"/>
  <c r="AA4601" i="9" s="1"/>
  <c r="X4601" i="9"/>
  <c r="O4600" i="9"/>
  <c r="P4600" i="9" s="1"/>
  <c r="AA4600" i="9" s="1"/>
  <c r="X4600" i="9"/>
  <c r="O4599" i="9"/>
  <c r="P4599" i="9" s="1"/>
  <c r="AA4599" i="9" s="1"/>
  <c r="X4599" i="9"/>
  <c r="O4598" i="9"/>
  <c r="P4598" i="9" s="1"/>
  <c r="AA4598" i="9" s="1"/>
  <c r="X4598" i="9"/>
  <c r="O4597" i="9"/>
  <c r="P4597" i="9" s="1"/>
  <c r="AA4597" i="9" s="1"/>
  <c r="X4597" i="9"/>
  <c r="O4596" i="9"/>
  <c r="P4596" i="9" s="1"/>
  <c r="AA4596" i="9" s="1"/>
  <c r="X4596" i="9"/>
  <c r="O4595" i="9"/>
  <c r="P4595" i="9" s="1"/>
  <c r="AA4595" i="9" s="1"/>
  <c r="X4595" i="9"/>
  <c r="O4594" i="9"/>
  <c r="P4594" i="9" s="1"/>
  <c r="AA4594" i="9" s="1"/>
  <c r="X4594" i="9"/>
  <c r="O4593" i="9"/>
  <c r="P4593" i="9" s="1"/>
  <c r="AA4593" i="9" s="1"/>
  <c r="X4593" i="9"/>
  <c r="O4592" i="9"/>
  <c r="P4592" i="9" s="1"/>
  <c r="AA4592" i="9" s="1"/>
  <c r="X4592" i="9"/>
  <c r="O4591" i="9"/>
  <c r="P4591" i="9" s="1"/>
  <c r="AA4591" i="9" s="1"/>
  <c r="X4591" i="9"/>
  <c r="O4590" i="9"/>
  <c r="P4590" i="9" s="1"/>
  <c r="AA4590" i="9" s="1"/>
  <c r="X4590" i="9"/>
  <c r="O4589" i="9"/>
  <c r="P4589" i="9" s="1"/>
  <c r="AA4589" i="9" s="1"/>
  <c r="X4589" i="9"/>
  <c r="O4588" i="9"/>
  <c r="P4588" i="9" s="1"/>
  <c r="AA4588" i="9" s="1"/>
  <c r="X4588" i="9"/>
  <c r="O4587" i="9"/>
  <c r="P4587" i="9" s="1"/>
  <c r="AA4587" i="9" s="1"/>
  <c r="X4587" i="9"/>
  <c r="O4586" i="9"/>
  <c r="P4586" i="9" s="1"/>
  <c r="AA4586" i="9" s="1"/>
  <c r="X4586" i="9"/>
  <c r="O4585" i="9"/>
  <c r="P4585" i="9" s="1"/>
  <c r="AA4585" i="9" s="1"/>
  <c r="X4585" i="9"/>
  <c r="O4584" i="9"/>
  <c r="P4584" i="9" s="1"/>
  <c r="AA4584" i="9" s="1"/>
  <c r="X4584" i="9"/>
  <c r="O4583" i="9"/>
  <c r="P4583" i="9" s="1"/>
  <c r="AA4583" i="9" s="1"/>
  <c r="X4583" i="9"/>
  <c r="O4582" i="9"/>
  <c r="P4582" i="9" s="1"/>
  <c r="AA4582" i="9" s="1"/>
  <c r="X4582" i="9"/>
  <c r="O4581" i="9"/>
  <c r="P4581" i="9" s="1"/>
  <c r="AA4581" i="9" s="1"/>
  <c r="X4581" i="9"/>
  <c r="O4580" i="9"/>
  <c r="P4580" i="9" s="1"/>
  <c r="AA4580" i="9" s="1"/>
  <c r="X4580" i="9"/>
  <c r="O4579" i="9"/>
  <c r="P4579" i="9" s="1"/>
  <c r="AA4579" i="9" s="1"/>
  <c r="X4579" i="9"/>
  <c r="O4578" i="9"/>
  <c r="P4578" i="9" s="1"/>
  <c r="AA4578" i="9" s="1"/>
  <c r="X4578" i="9"/>
  <c r="O4577" i="9"/>
  <c r="P4577" i="9" s="1"/>
  <c r="AA4577" i="9" s="1"/>
  <c r="X4577" i="9"/>
  <c r="O4576" i="9"/>
  <c r="P4576" i="9" s="1"/>
  <c r="AA4576" i="9" s="1"/>
  <c r="X4576" i="9"/>
  <c r="O4575" i="9"/>
  <c r="P4575" i="9" s="1"/>
  <c r="AA4575" i="9" s="1"/>
  <c r="X4575" i="9"/>
  <c r="O4574" i="9"/>
  <c r="P4574" i="9" s="1"/>
  <c r="AA4574" i="9" s="1"/>
  <c r="X4574" i="9"/>
  <c r="O4573" i="9"/>
  <c r="P4573" i="9" s="1"/>
  <c r="AA4573" i="9" s="1"/>
  <c r="X4573" i="9"/>
  <c r="O4572" i="9"/>
  <c r="P4572" i="9" s="1"/>
  <c r="AA4572" i="9" s="1"/>
  <c r="X4572" i="9"/>
  <c r="O4571" i="9"/>
  <c r="P4571" i="9" s="1"/>
  <c r="AA4571" i="9" s="1"/>
  <c r="X4571" i="9"/>
  <c r="O4570" i="9"/>
  <c r="P4570" i="9" s="1"/>
  <c r="AA4570" i="9" s="1"/>
  <c r="X4570" i="9"/>
  <c r="O4569" i="9"/>
  <c r="P4569" i="9" s="1"/>
  <c r="AA4569" i="9" s="1"/>
  <c r="X4569" i="9"/>
  <c r="O4568" i="9"/>
  <c r="P4568" i="9" s="1"/>
  <c r="AA4568" i="9" s="1"/>
  <c r="X4568" i="9"/>
  <c r="O4567" i="9"/>
  <c r="P4567" i="9" s="1"/>
  <c r="AA4567" i="9" s="1"/>
  <c r="X4567" i="9"/>
  <c r="O4566" i="9"/>
  <c r="P4566" i="9" s="1"/>
  <c r="AA4566" i="9" s="1"/>
  <c r="X4566" i="9"/>
  <c r="O4565" i="9"/>
  <c r="P4565" i="9" s="1"/>
  <c r="AA4565" i="9" s="1"/>
  <c r="X4565" i="9"/>
  <c r="O4564" i="9"/>
  <c r="P4564" i="9" s="1"/>
  <c r="AA4564" i="9" s="1"/>
  <c r="X4564" i="9"/>
  <c r="O4563" i="9"/>
  <c r="P4563" i="9" s="1"/>
  <c r="AA4563" i="9" s="1"/>
  <c r="X4563" i="9"/>
  <c r="O4562" i="9"/>
  <c r="P4562" i="9" s="1"/>
  <c r="AA4562" i="9" s="1"/>
  <c r="X4562" i="9"/>
  <c r="O4561" i="9"/>
  <c r="P4561" i="9" s="1"/>
  <c r="AA4561" i="9" s="1"/>
  <c r="X4561" i="9"/>
  <c r="O4560" i="9"/>
  <c r="P4560" i="9" s="1"/>
  <c r="AA4560" i="9" s="1"/>
  <c r="X4560" i="9"/>
  <c r="O4559" i="9"/>
  <c r="P4559" i="9" s="1"/>
  <c r="AA4559" i="9" s="1"/>
  <c r="X4559" i="9"/>
  <c r="O4558" i="9"/>
  <c r="P4558" i="9" s="1"/>
  <c r="AA4558" i="9" s="1"/>
  <c r="X4558" i="9"/>
  <c r="O4557" i="9"/>
  <c r="P4557" i="9" s="1"/>
  <c r="AA4557" i="9" s="1"/>
  <c r="X4557" i="9"/>
  <c r="O4556" i="9"/>
  <c r="P4556" i="9" s="1"/>
  <c r="AA4556" i="9" s="1"/>
  <c r="X4556" i="9"/>
  <c r="O3994" i="9"/>
  <c r="P3994" i="9" s="1"/>
  <c r="AA3994" i="9" s="1"/>
  <c r="X3994" i="9"/>
  <c r="O3993" i="9"/>
  <c r="P3993" i="9" s="1"/>
  <c r="AA3993" i="9" s="1"/>
  <c r="X3993" i="9"/>
  <c r="O3992" i="9"/>
  <c r="P3992" i="9" s="1"/>
  <c r="AA3992" i="9" s="1"/>
  <c r="X3992" i="9"/>
  <c r="O3991" i="9"/>
  <c r="P3991" i="9" s="1"/>
  <c r="AA3991" i="9" s="1"/>
  <c r="X3991" i="9"/>
  <c r="O3990" i="9"/>
  <c r="P3990" i="9" s="1"/>
  <c r="AA3990" i="9" s="1"/>
  <c r="X3990" i="9"/>
  <c r="O3989" i="9"/>
  <c r="P3989" i="9" s="1"/>
  <c r="AA3989" i="9" s="1"/>
  <c r="X3989" i="9"/>
  <c r="O3988" i="9"/>
  <c r="P3988" i="9" s="1"/>
  <c r="AA3988" i="9" s="1"/>
  <c r="X3988" i="9"/>
  <c r="O3987" i="9"/>
  <c r="P3987" i="9" s="1"/>
  <c r="AA3987" i="9" s="1"/>
  <c r="X3987" i="9"/>
  <c r="O3986" i="9"/>
  <c r="P3986" i="9" s="1"/>
  <c r="AA3986" i="9" s="1"/>
  <c r="X3986" i="9"/>
  <c r="O3985" i="9"/>
  <c r="P3985" i="9" s="1"/>
  <c r="AA3985" i="9" s="1"/>
  <c r="X3985" i="9"/>
  <c r="O3984" i="9"/>
  <c r="P3984" i="9" s="1"/>
  <c r="AA3984" i="9" s="1"/>
  <c r="X3984" i="9"/>
  <c r="O3983" i="9"/>
  <c r="P3983" i="9" s="1"/>
  <c r="AA3983" i="9" s="1"/>
  <c r="X3983" i="9"/>
  <c r="O3982" i="9"/>
  <c r="P3982" i="9" s="1"/>
  <c r="AA3982" i="9" s="1"/>
  <c r="X3982" i="9"/>
  <c r="O3981" i="9"/>
  <c r="P3981" i="9" s="1"/>
  <c r="AA3981" i="9" s="1"/>
  <c r="X3981" i="9"/>
  <c r="O3980" i="9"/>
  <c r="P3980" i="9" s="1"/>
  <c r="AA3980" i="9" s="1"/>
  <c r="X3980" i="9"/>
  <c r="O3979" i="9"/>
  <c r="P3979" i="9" s="1"/>
  <c r="AA3979" i="9" s="1"/>
  <c r="X3979" i="9"/>
  <c r="O3978" i="9"/>
  <c r="P3978" i="9" s="1"/>
  <c r="AA3978" i="9" s="1"/>
  <c r="X3978" i="9"/>
  <c r="O3977" i="9"/>
  <c r="P3977" i="9" s="1"/>
  <c r="AA3977" i="9" s="1"/>
  <c r="X3977" i="9"/>
  <c r="O3976" i="9"/>
  <c r="P3976" i="9" s="1"/>
  <c r="AA3976" i="9" s="1"/>
  <c r="X3976" i="9"/>
  <c r="O3975" i="9"/>
  <c r="P3975" i="9" s="1"/>
  <c r="AA3975" i="9" s="1"/>
  <c r="X3975" i="9"/>
  <c r="O3974" i="9"/>
  <c r="P3974" i="9" s="1"/>
  <c r="AA3974" i="9" s="1"/>
  <c r="X3974" i="9"/>
  <c r="O3973" i="9"/>
  <c r="P3973" i="9" s="1"/>
  <c r="AA3973" i="9" s="1"/>
  <c r="X3973" i="9"/>
  <c r="O3972" i="9"/>
  <c r="P3972" i="9" s="1"/>
  <c r="AA3972" i="9" s="1"/>
  <c r="X3972" i="9"/>
  <c r="O3971" i="9"/>
  <c r="P3971" i="9" s="1"/>
  <c r="AA3971" i="9" s="1"/>
  <c r="X3971" i="9"/>
  <c r="O3970" i="9"/>
  <c r="P3970" i="9" s="1"/>
  <c r="AA3970" i="9" s="1"/>
  <c r="X3970" i="9"/>
  <c r="O3969" i="9"/>
  <c r="P3969" i="9" s="1"/>
  <c r="AA3969" i="9" s="1"/>
  <c r="X3969" i="9"/>
  <c r="O3968" i="9"/>
  <c r="P3968" i="9" s="1"/>
  <c r="AA3968" i="9" s="1"/>
  <c r="X3968" i="9"/>
  <c r="O3967" i="9"/>
  <c r="P3967" i="9" s="1"/>
  <c r="AA3967" i="9" s="1"/>
  <c r="X3967" i="9"/>
  <c r="O3966" i="9"/>
  <c r="P3966" i="9" s="1"/>
  <c r="AA3966" i="9" s="1"/>
  <c r="X3966" i="9"/>
  <c r="O3965" i="9"/>
  <c r="P3965" i="9" s="1"/>
  <c r="AA3965" i="9" s="1"/>
  <c r="X3965" i="9"/>
  <c r="O3964" i="9"/>
  <c r="P3964" i="9" s="1"/>
  <c r="AA3964" i="9" s="1"/>
  <c r="X3964" i="9"/>
  <c r="O3963" i="9"/>
  <c r="P3963" i="9" s="1"/>
  <c r="AA3963" i="9" s="1"/>
  <c r="X3963" i="9"/>
  <c r="O3962" i="9"/>
  <c r="P3962" i="9" s="1"/>
  <c r="AA3962" i="9" s="1"/>
  <c r="X3962" i="9"/>
  <c r="O3961" i="9"/>
  <c r="P3961" i="9" s="1"/>
  <c r="AA3961" i="9" s="1"/>
  <c r="X3961" i="9"/>
  <c r="O3960" i="9"/>
  <c r="P3960" i="9" s="1"/>
  <c r="AA3960" i="9" s="1"/>
  <c r="X3960" i="9"/>
  <c r="O3959" i="9"/>
  <c r="P3959" i="9" s="1"/>
  <c r="AA3959" i="9" s="1"/>
  <c r="X3959" i="9"/>
  <c r="O3958" i="9"/>
  <c r="P3958" i="9" s="1"/>
  <c r="AA3958" i="9" s="1"/>
  <c r="X3958" i="9"/>
  <c r="O3957" i="9"/>
  <c r="P3957" i="9" s="1"/>
  <c r="AA3957" i="9" s="1"/>
  <c r="X3957" i="9"/>
  <c r="O3956" i="9"/>
  <c r="P3956" i="9" s="1"/>
  <c r="AA3956" i="9" s="1"/>
  <c r="X3956" i="9"/>
  <c r="O3955" i="9"/>
  <c r="P3955" i="9" s="1"/>
  <c r="AA3955" i="9" s="1"/>
  <c r="X3955" i="9"/>
  <c r="O3954" i="9"/>
  <c r="P3954" i="9" s="1"/>
  <c r="AA3954" i="9" s="1"/>
  <c r="X3954" i="9"/>
  <c r="O3953" i="9"/>
  <c r="P3953" i="9" s="1"/>
  <c r="AA3953" i="9" s="1"/>
  <c r="X3953" i="9"/>
  <c r="O3952" i="9"/>
  <c r="P3952" i="9" s="1"/>
  <c r="AA3952" i="9" s="1"/>
  <c r="X3952" i="9"/>
  <c r="O3951" i="9"/>
  <c r="P3951" i="9" s="1"/>
  <c r="AA3951" i="9" s="1"/>
  <c r="X3951" i="9"/>
  <c r="O3950" i="9"/>
  <c r="P3950" i="9" s="1"/>
  <c r="AA3950" i="9" s="1"/>
  <c r="X3950" i="9"/>
  <c r="O3949" i="9"/>
  <c r="P3949" i="9" s="1"/>
  <c r="AA3949" i="9" s="1"/>
  <c r="X3949" i="9"/>
  <c r="O3948" i="9"/>
  <c r="P3948" i="9" s="1"/>
  <c r="AA3948" i="9" s="1"/>
  <c r="X3948" i="9"/>
  <c r="O3947" i="9"/>
  <c r="P3947" i="9" s="1"/>
  <c r="AA3947" i="9" s="1"/>
  <c r="X3947" i="9"/>
  <c r="O3946" i="9"/>
  <c r="P3946" i="9" s="1"/>
  <c r="AA3946" i="9" s="1"/>
  <c r="X3946" i="9"/>
  <c r="O3945" i="9"/>
  <c r="P3945" i="9" s="1"/>
  <c r="AA3945" i="9" s="1"/>
  <c r="X3945" i="9"/>
  <c r="O3944" i="9"/>
  <c r="P3944" i="9" s="1"/>
  <c r="AA3944" i="9" s="1"/>
  <c r="X3944" i="9"/>
  <c r="O3943" i="9"/>
  <c r="P3943" i="9" s="1"/>
  <c r="AA3943" i="9" s="1"/>
  <c r="X3943" i="9"/>
  <c r="O3942" i="9"/>
  <c r="P3942" i="9" s="1"/>
  <c r="AA3942" i="9" s="1"/>
  <c r="X3942" i="9"/>
  <c r="O3941" i="9"/>
  <c r="P3941" i="9" s="1"/>
  <c r="AA3941" i="9" s="1"/>
  <c r="X3941" i="9"/>
  <c r="O3940" i="9"/>
  <c r="P3940" i="9" s="1"/>
  <c r="AA3940" i="9" s="1"/>
  <c r="X3940" i="9"/>
  <c r="O3939" i="9"/>
  <c r="P3939" i="9" s="1"/>
  <c r="AA3939" i="9" s="1"/>
  <c r="X3939" i="9"/>
  <c r="O3938" i="9"/>
  <c r="P3938" i="9" s="1"/>
  <c r="AA3938" i="9" s="1"/>
  <c r="X3938" i="9"/>
  <c r="O3937" i="9"/>
  <c r="P3937" i="9" s="1"/>
  <c r="AA3937" i="9" s="1"/>
  <c r="X3937" i="9"/>
  <c r="O3936" i="9"/>
  <c r="P3936" i="9" s="1"/>
  <c r="AA3936" i="9" s="1"/>
  <c r="X3936" i="9"/>
  <c r="O3935" i="9"/>
  <c r="P3935" i="9" s="1"/>
  <c r="AA3935" i="9" s="1"/>
  <c r="X3935" i="9"/>
  <c r="O3934" i="9"/>
  <c r="P3934" i="9" s="1"/>
  <c r="AA3934" i="9" s="1"/>
  <c r="X3934" i="9"/>
  <c r="O3933" i="9"/>
  <c r="P3933" i="9" s="1"/>
  <c r="AA3933" i="9" s="1"/>
  <c r="X3933" i="9"/>
  <c r="O3932" i="9"/>
  <c r="P3932" i="9" s="1"/>
  <c r="AA3932" i="9" s="1"/>
  <c r="X3932" i="9"/>
  <c r="O3931" i="9"/>
  <c r="P3931" i="9" s="1"/>
  <c r="AA3931" i="9" s="1"/>
  <c r="X3931" i="9"/>
  <c r="O3930" i="9"/>
  <c r="P3930" i="9" s="1"/>
  <c r="AA3930" i="9" s="1"/>
  <c r="X3930" i="9"/>
  <c r="O3929" i="9"/>
  <c r="P3929" i="9" s="1"/>
  <c r="AA3929" i="9" s="1"/>
  <c r="X3929" i="9"/>
  <c r="O3928" i="9"/>
  <c r="P3928" i="9" s="1"/>
  <c r="AA3928" i="9" s="1"/>
  <c r="X3928" i="9"/>
  <c r="O3927" i="9"/>
  <c r="P3927" i="9" s="1"/>
  <c r="AA3927" i="9" s="1"/>
  <c r="X3927" i="9"/>
  <c r="O3926" i="9"/>
  <c r="P3926" i="9" s="1"/>
  <c r="AA3926" i="9" s="1"/>
  <c r="X3926" i="9"/>
  <c r="O3925" i="9"/>
  <c r="P3925" i="9" s="1"/>
  <c r="AA3925" i="9" s="1"/>
  <c r="X3925" i="9"/>
  <c r="O3924" i="9"/>
  <c r="P3924" i="9" s="1"/>
  <c r="AA3924" i="9" s="1"/>
  <c r="X3924" i="9"/>
  <c r="O3923" i="9"/>
  <c r="P3923" i="9" s="1"/>
  <c r="AA3923" i="9" s="1"/>
  <c r="X3923" i="9"/>
  <c r="O3922" i="9"/>
  <c r="P3922" i="9" s="1"/>
  <c r="AA3922" i="9" s="1"/>
  <c r="X3922" i="9"/>
  <c r="O3921" i="9"/>
  <c r="P3921" i="9" s="1"/>
  <c r="AA3921" i="9" s="1"/>
  <c r="X3921" i="9"/>
  <c r="O3920" i="9"/>
  <c r="P3920" i="9" s="1"/>
  <c r="AA3920" i="9" s="1"/>
  <c r="X3920" i="9"/>
  <c r="O4555" i="9"/>
  <c r="P4555" i="9" s="1"/>
  <c r="AA4555" i="9" s="1"/>
  <c r="X4555" i="9"/>
  <c r="O4554" i="9"/>
  <c r="P4554" i="9" s="1"/>
  <c r="AA4554" i="9" s="1"/>
  <c r="X4554" i="9"/>
  <c r="O4553" i="9"/>
  <c r="P4553" i="9" s="1"/>
  <c r="AA4553" i="9" s="1"/>
  <c r="X4553" i="9"/>
  <c r="O4552" i="9"/>
  <c r="P4552" i="9" s="1"/>
  <c r="AA4552" i="9" s="1"/>
  <c r="X4552" i="9"/>
  <c r="O4551" i="9"/>
  <c r="P4551" i="9" s="1"/>
  <c r="AA4551" i="9" s="1"/>
  <c r="X4551" i="9"/>
  <c r="O4550" i="9"/>
  <c r="P4550" i="9" s="1"/>
  <c r="AA4550" i="9" s="1"/>
  <c r="X4550" i="9"/>
  <c r="O4549" i="9"/>
  <c r="P4549" i="9" s="1"/>
  <c r="AA4549" i="9" s="1"/>
  <c r="X4549" i="9"/>
  <c r="O4548" i="9"/>
  <c r="P4548" i="9" s="1"/>
  <c r="AA4548" i="9" s="1"/>
  <c r="X4548" i="9"/>
  <c r="O4547" i="9"/>
  <c r="P4547" i="9" s="1"/>
  <c r="AA4547" i="9" s="1"/>
  <c r="X4547" i="9"/>
  <c r="O4546" i="9"/>
  <c r="P4546" i="9" s="1"/>
  <c r="AA4546" i="9" s="1"/>
  <c r="X4546" i="9"/>
  <c r="O4545" i="9"/>
  <c r="P4545" i="9" s="1"/>
  <c r="AA4545" i="9" s="1"/>
  <c r="X4545" i="9"/>
  <c r="O4544" i="9"/>
  <c r="P4544" i="9" s="1"/>
  <c r="AA4544" i="9" s="1"/>
  <c r="X4544" i="9"/>
  <c r="O4543" i="9"/>
  <c r="P4543" i="9" s="1"/>
  <c r="AA4543" i="9" s="1"/>
  <c r="X4543" i="9"/>
  <c r="O4542" i="9"/>
  <c r="P4542" i="9" s="1"/>
  <c r="X4542" i="9"/>
  <c r="O3068" i="9"/>
  <c r="P3068" i="9" s="1"/>
  <c r="AA3068" i="9" s="1"/>
  <c r="X3068" i="9"/>
  <c r="O3067" i="9"/>
  <c r="P3067" i="9" s="1"/>
  <c r="AA3067" i="9" s="1"/>
  <c r="X3067" i="9"/>
  <c r="O3066" i="9"/>
  <c r="P3066" i="9" s="1"/>
  <c r="AA3066" i="9" s="1"/>
  <c r="X3066" i="9"/>
  <c r="O3065" i="9"/>
  <c r="P3065" i="9" s="1"/>
  <c r="AA3065" i="9" s="1"/>
  <c r="X3065" i="9"/>
  <c r="O3064" i="9"/>
  <c r="P3064" i="9" s="1"/>
  <c r="AA3064" i="9" s="1"/>
  <c r="X3064" i="9"/>
  <c r="O3063" i="9"/>
  <c r="P3063" i="9" s="1"/>
  <c r="AA3063" i="9" s="1"/>
  <c r="X3063" i="9"/>
  <c r="O3062" i="9"/>
  <c r="P3062" i="9" s="1"/>
  <c r="AA3062" i="9" s="1"/>
  <c r="X3062" i="9"/>
  <c r="O4660" i="9"/>
  <c r="P4660" i="9" s="1"/>
  <c r="AA4660" i="9" s="1"/>
  <c r="X4660" i="9"/>
  <c r="O4659" i="9"/>
  <c r="P4659" i="9" s="1"/>
  <c r="AA4659" i="9" s="1"/>
  <c r="X4659" i="9"/>
  <c r="O3061" i="9"/>
  <c r="P3061" i="9" s="1"/>
  <c r="AA3061" i="9" s="1"/>
  <c r="X3061" i="9"/>
  <c r="O3060" i="9"/>
  <c r="P3060" i="9" s="1"/>
  <c r="AA3060" i="9" s="1"/>
  <c r="X3060" i="9"/>
  <c r="O3059" i="9"/>
  <c r="P3059" i="9" s="1"/>
  <c r="AA3059" i="9" s="1"/>
  <c r="X3059" i="9"/>
  <c r="O3058" i="9"/>
  <c r="P3058" i="9" s="1"/>
  <c r="AA3058" i="9" s="1"/>
  <c r="X3058" i="9"/>
  <c r="O3057" i="9"/>
  <c r="P3057" i="9" s="1"/>
  <c r="AA3057" i="9" s="1"/>
  <c r="X3057" i="9"/>
  <c r="O3056" i="9"/>
  <c r="P3056" i="9" s="1"/>
  <c r="AA3056" i="9" s="1"/>
  <c r="X3056" i="9"/>
  <c r="O3055" i="9"/>
  <c r="P3055" i="9" s="1"/>
  <c r="AA3055" i="9" s="1"/>
  <c r="X3055" i="9"/>
  <c r="O3054" i="9"/>
  <c r="P3054" i="9" s="1"/>
  <c r="AA3054" i="9" s="1"/>
  <c r="X3054" i="9"/>
  <c r="O3053" i="9"/>
  <c r="P3053" i="9" s="1"/>
  <c r="AA3053" i="9" s="1"/>
  <c r="X3053" i="9"/>
  <c r="O3052" i="9"/>
  <c r="P3052" i="9" s="1"/>
  <c r="AA3052" i="9" s="1"/>
  <c r="X3052" i="9"/>
  <c r="O3051" i="9"/>
  <c r="P3051" i="9" s="1"/>
  <c r="AA3051" i="9" s="1"/>
  <c r="X3051" i="9"/>
  <c r="O3050" i="9"/>
  <c r="P3050" i="9" s="1"/>
  <c r="AA3050" i="9" s="1"/>
  <c r="X3050" i="9"/>
  <c r="O3049" i="9"/>
  <c r="P3049" i="9" s="1"/>
  <c r="AA3049" i="9" s="1"/>
  <c r="X3049" i="9"/>
  <c r="O3048" i="9"/>
  <c r="P3048" i="9" s="1"/>
  <c r="AA3048" i="9" s="1"/>
  <c r="X3048" i="9"/>
  <c r="O3047" i="9"/>
  <c r="P3047" i="9" s="1"/>
  <c r="AA3047" i="9" s="1"/>
  <c r="X3047" i="9"/>
  <c r="O3046" i="9"/>
  <c r="P3046" i="9" s="1"/>
  <c r="AA3046" i="9" s="1"/>
  <c r="X3046" i="9"/>
  <c r="O3045" i="9"/>
  <c r="P3045" i="9" s="1"/>
  <c r="AA3045" i="9" s="1"/>
  <c r="X3045" i="9"/>
  <c r="O3044" i="9"/>
  <c r="P3044" i="9" s="1"/>
  <c r="AA3044" i="9" s="1"/>
  <c r="X3044" i="9"/>
  <c r="O3043" i="9"/>
  <c r="P3043" i="9" s="1"/>
  <c r="AA3043" i="9" s="1"/>
  <c r="X3043" i="9"/>
  <c r="O3042" i="9"/>
  <c r="P3042" i="9" s="1"/>
  <c r="AA3042" i="9" s="1"/>
  <c r="X3042" i="9"/>
  <c r="O3041" i="9"/>
  <c r="P3041" i="9" s="1"/>
  <c r="AA3041" i="9" s="1"/>
  <c r="X3041" i="9"/>
  <c r="O3040" i="9"/>
  <c r="P3040" i="9" s="1"/>
  <c r="AA3040" i="9" s="1"/>
  <c r="X3040" i="9"/>
  <c r="O3039" i="9"/>
  <c r="P3039" i="9" s="1"/>
  <c r="AA3039" i="9" s="1"/>
  <c r="X3039" i="9"/>
  <c r="O3038" i="9"/>
  <c r="P3038" i="9" s="1"/>
  <c r="AA3038" i="9" s="1"/>
  <c r="X3038" i="9"/>
  <c r="O3037" i="9"/>
  <c r="P3037" i="9" s="1"/>
  <c r="AA3037" i="9" s="1"/>
  <c r="X3037" i="9"/>
  <c r="O3036" i="9"/>
  <c r="P3036" i="9" s="1"/>
  <c r="AA3036" i="9" s="1"/>
  <c r="X3036" i="9"/>
  <c r="O3035" i="9"/>
  <c r="P3035" i="9" s="1"/>
  <c r="AA3035" i="9" s="1"/>
  <c r="X3035" i="9"/>
  <c r="O3034" i="9"/>
  <c r="P3034" i="9" s="1"/>
  <c r="AA3034" i="9" s="1"/>
  <c r="X3034" i="9"/>
  <c r="O3033" i="9"/>
  <c r="P3033" i="9" s="1"/>
  <c r="AA3033" i="9" s="1"/>
  <c r="X3033" i="9"/>
  <c r="O3032" i="9"/>
  <c r="P3032" i="9" s="1"/>
  <c r="AA3032" i="9" s="1"/>
  <c r="X3032" i="9"/>
  <c r="O4658" i="9"/>
  <c r="P4658" i="9" s="1"/>
  <c r="AA4658" i="9" s="1"/>
  <c r="X4658" i="9"/>
  <c r="O3031" i="9"/>
  <c r="P3031" i="9" s="1"/>
  <c r="AA3031" i="9" s="1"/>
  <c r="X3031" i="9"/>
  <c r="O3030" i="9"/>
  <c r="P3030" i="9" s="1"/>
  <c r="AA3030" i="9" s="1"/>
  <c r="X3030" i="9"/>
  <c r="O3029" i="9"/>
  <c r="P3029" i="9" s="1"/>
  <c r="AA3029" i="9" s="1"/>
  <c r="X3029" i="9"/>
  <c r="O3028" i="9"/>
  <c r="P3028" i="9" s="1"/>
  <c r="AA3028" i="9" s="1"/>
  <c r="X3028" i="9"/>
  <c r="O3027" i="9"/>
  <c r="P3027" i="9" s="1"/>
  <c r="AA3027" i="9" s="1"/>
  <c r="X3027" i="9"/>
  <c r="O3026" i="9"/>
  <c r="P3026" i="9" s="1"/>
  <c r="AA3026" i="9" s="1"/>
  <c r="X3026" i="9"/>
  <c r="O3025" i="9"/>
  <c r="P3025" i="9" s="1"/>
  <c r="AA3025" i="9" s="1"/>
  <c r="X3025" i="9"/>
  <c r="O3024" i="9"/>
  <c r="P3024" i="9" s="1"/>
  <c r="AA3024" i="9" s="1"/>
  <c r="X3024" i="9"/>
  <c r="O3023" i="9"/>
  <c r="P3023" i="9" s="1"/>
  <c r="AA3023" i="9" s="1"/>
  <c r="X3023" i="9"/>
  <c r="O3022" i="9"/>
  <c r="P3022" i="9" s="1"/>
  <c r="AA3022" i="9" s="1"/>
  <c r="X3022" i="9"/>
  <c r="O3021" i="9"/>
  <c r="P3021" i="9" s="1"/>
  <c r="AA3021" i="9" s="1"/>
  <c r="X3021" i="9"/>
  <c r="O3020" i="9"/>
  <c r="P3020" i="9" s="1"/>
  <c r="AA3020" i="9" s="1"/>
  <c r="X3020" i="9"/>
  <c r="O3019" i="9"/>
  <c r="P3019" i="9" s="1"/>
  <c r="AA3019" i="9" s="1"/>
  <c r="X3019" i="9"/>
  <c r="O3018" i="9"/>
  <c r="P3018" i="9" s="1"/>
  <c r="AA3018" i="9" s="1"/>
  <c r="X3018" i="9"/>
  <c r="O3017" i="9"/>
  <c r="P3017" i="9" s="1"/>
  <c r="AA3017" i="9" s="1"/>
  <c r="X3017" i="9"/>
  <c r="O3016" i="9"/>
  <c r="P3016" i="9" s="1"/>
  <c r="AA3016" i="9" s="1"/>
  <c r="X3016" i="9"/>
  <c r="O3015" i="9"/>
  <c r="P3015" i="9" s="1"/>
  <c r="AA3015" i="9" s="1"/>
  <c r="X3015" i="9"/>
  <c r="O3014" i="9"/>
  <c r="P3014" i="9" s="1"/>
  <c r="AA3014" i="9" s="1"/>
  <c r="X3014" i="9"/>
  <c r="O3013" i="9"/>
  <c r="P3013" i="9" s="1"/>
  <c r="AA3013" i="9" s="1"/>
  <c r="X3013" i="9"/>
  <c r="O3012" i="9"/>
  <c r="P3012" i="9" s="1"/>
  <c r="AA3012" i="9" s="1"/>
  <c r="X3012" i="9"/>
  <c r="O3011" i="9"/>
  <c r="P3011" i="9" s="1"/>
  <c r="AA3011" i="9" s="1"/>
  <c r="X3011" i="9"/>
  <c r="O3010" i="9"/>
  <c r="P3010" i="9" s="1"/>
  <c r="AA3010" i="9" s="1"/>
  <c r="X3010" i="9"/>
  <c r="O3009" i="9"/>
  <c r="P3009" i="9" s="1"/>
  <c r="AA3009" i="9" s="1"/>
  <c r="X3009" i="9"/>
  <c r="O3008" i="9"/>
  <c r="P3008" i="9" s="1"/>
  <c r="AA3008" i="9" s="1"/>
  <c r="X3008" i="9"/>
  <c r="O3007" i="9"/>
  <c r="P3007" i="9" s="1"/>
  <c r="AA3007" i="9" s="1"/>
  <c r="X3007" i="9"/>
  <c r="O3006" i="9"/>
  <c r="P3006" i="9" s="1"/>
  <c r="AA3006" i="9" s="1"/>
  <c r="X3006" i="9"/>
  <c r="O3005" i="9"/>
  <c r="P3005" i="9" s="1"/>
  <c r="AA3005" i="9" s="1"/>
  <c r="X3005" i="9"/>
  <c r="O3004" i="9"/>
  <c r="P3004" i="9" s="1"/>
  <c r="AA3004" i="9" s="1"/>
  <c r="X3004" i="9"/>
  <c r="O3003" i="9"/>
  <c r="P3003" i="9" s="1"/>
  <c r="AA3003" i="9" s="1"/>
  <c r="X3003" i="9"/>
  <c r="O3002" i="9"/>
  <c r="P3002" i="9" s="1"/>
  <c r="AA3002" i="9" s="1"/>
  <c r="X3002" i="9"/>
  <c r="O3001" i="9"/>
  <c r="P3001" i="9" s="1"/>
  <c r="AA3001" i="9" s="1"/>
  <c r="X3001" i="9"/>
  <c r="O3000" i="9"/>
  <c r="P3000" i="9" s="1"/>
  <c r="AA3000" i="9" s="1"/>
  <c r="X3000" i="9"/>
  <c r="O2999" i="9"/>
  <c r="P2999" i="9" s="1"/>
  <c r="AA2999" i="9" s="1"/>
  <c r="X2999" i="9"/>
  <c r="O2998" i="9"/>
  <c r="P2998" i="9" s="1"/>
  <c r="AA2998" i="9" s="1"/>
  <c r="X2998" i="9"/>
  <c r="O2997" i="9"/>
  <c r="P2997" i="9" s="1"/>
  <c r="AA2997" i="9" s="1"/>
  <c r="X2997" i="9"/>
  <c r="O2996" i="9"/>
  <c r="P2996" i="9" s="1"/>
  <c r="AA2996" i="9" s="1"/>
  <c r="X2996" i="9"/>
  <c r="O2995" i="9"/>
  <c r="P2995" i="9" s="1"/>
  <c r="AA2995" i="9" s="1"/>
  <c r="X2995" i="9"/>
  <c r="O2994" i="9"/>
  <c r="P2994" i="9" s="1"/>
  <c r="AA2994" i="9" s="1"/>
  <c r="X2994" i="9"/>
  <c r="O2993" i="9"/>
  <c r="P2993" i="9" s="1"/>
  <c r="AA2993" i="9" s="1"/>
  <c r="X2993" i="9"/>
  <c r="O2992" i="9"/>
  <c r="P2992" i="9" s="1"/>
  <c r="AA2992" i="9" s="1"/>
  <c r="X2992" i="9"/>
  <c r="O2991" i="9"/>
  <c r="P2991" i="9" s="1"/>
  <c r="AA2991" i="9" s="1"/>
  <c r="X2991" i="9"/>
  <c r="O2990" i="9"/>
  <c r="P2990" i="9" s="1"/>
  <c r="AA2990" i="9" s="1"/>
  <c r="X2990" i="9"/>
  <c r="O2989" i="9"/>
  <c r="P2989" i="9" s="1"/>
  <c r="AA2989" i="9" s="1"/>
  <c r="X2989" i="9"/>
  <c r="O2988" i="9"/>
  <c r="P2988" i="9" s="1"/>
  <c r="AA2988" i="9" s="1"/>
  <c r="X2988" i="9"/>
  <c r="O2987" i="9"/>
  <c r="P2987" i="9" s="1"/>
  <c r="AA2987" i="9" s="1"/>
  <c r="X2987" i="9"/>
  <c r="O2986" i="9"/>
  <c r="P2986" i="9" s="1"/>
  <c r="AA2986" i="9" s="1"/>
  <c r="X2986" i="9"/>
  <c r="O2985" i="9"/>
  <c r="P2985" i="9" s="1"/>
  <c r="AA2985" i="9" s="1"/>
  <c r="X2985" i="9"/>
  <c r="O2984" i="9"/>
  <c r="P2984" i="9" s="1"/>
  <c r="AA2984" i="9" s="1"/>
  <c r="X2984" i="9"/>
  <c r="O2983" i="9"/>
  <c r="P2983" i="9" s="1"/>
  <c r="AA2983" i="9" s="1"/>
  <c r="X2983" i="9"/>
  <c r="O2982" i="9"/>
  <c r="P2982" i="9" s="1"/>
  <c r="AA2982" i="9" s="1"/>
  <c r="X2982" i="9"/>
  <c r="O2981" i="9"/>
  <c r="P2981" i="9" s="1"/>
  <c r="AA2981" i="9" s="1"/>
  <c r="X2981" i="9"/>
  <c r="O2980" i="9"/>
  <c r="P2980" i="9" s="1"/>
  <c r="AA2980" i="9" s="1"/>
  <c r="X2980" i="9"/>
  <c r="O2979" i="9"/>
  <c r="P2979" i="9" s="1"/>
  <c r="AA2979" i="9" s="1"/>
  <c r="X2979" i="9"/>
  <c r="O2978" i="9"/>
  <c r="P2978" i="9" s="1"/>
  <c r="AA2978" i="9" s="1"/>
  <c r="X2978" i="9"/>
  <c r="O2977" i="9"/>
  <c r="P2977" i="9" s="1"/>
  <c r="AA2977" i="9" s="1"/>
  <c r="X2977" i="9"/>
  <c r="O2976" i="9"/>
  <c r="P2976" i="9" s="1"/>
  <c r="AA2976" i="9" s="1"/>
  <c r="X2976" i="9"/>
  <c r="O2975" i="9"/>
  <c r="P2975" i="9" s="1"/>
  <c r="AA2975" i="9" s="1"/>
  <c r="X2975" i="9"/>
  <c r="O2974" i="9"/>
  <c r="P2974" i="9" s="1"/>
  <c r="AA2974" i="9" s="1"/>
  <c r="X2974" i="9"/>
  <c r="O2973" i="9"/>
  <c r="P2973" i="9" s="1"/>
  <c r="AA2973" i="9" s="1"/>
  <c r="X2973" i="9"/>
  <c r="O2972" i="9"/>
  <c r="P2972" i="9" s="1"/>
  <c r="AA2972" i="9" s="1"/>
  <c r="X2972" i="9"/>
  <c r="O2971" i="9"/>
  <c r="P2971" i="9" s="1"/>
  <c r="AA2971" i="9" s="1"/>
  <c r="X2971" i="9"/>
  <c r="O2970" i="9"/>
  <c r="P2970" i="9" s="1"/>
  <c r="AA2970" i="9" s="1"/>
  <c r="X2970" i="9"/>
  <c r="O2969" i="9"/>
  <c r="P2969" i="9" s="1"/>
  <c r="X2969" i="9"/>
  <c r="O2968" i="9"/>
  <c r="P2968" i="9" s="1"/>
  <c r="AA2968" i="9" s="1"/>
  <c r="X2968" i="9"/>
  <c r="O2967" i="9"/>
  <c r="P2967" i="9" s="1"/>
  <c r="AA2967" i="9" s="1"/>
  <c r="X2967" i="9"/>
  <c r="O2966" i="9"/>
  <c r="P2966" i="9" s="1"/>
  <c r="AA2966" i="9" s="1"/>
  <c r="X2966" i="9"/>
  <c r="O2965" i="9"/>
  <c r="P2965" i="9" s="1"/>
  <c r="AA2965" i="9" s="1"/>
  <c r="X2965" i="9"/>
  <c r="O2964" i="9"/>
  <c r="P2964" i="9" s="1"/>
  <c r="AA2964" i="9" s="1"/>
  <c r="X2964" i="9"/>
  <c r="O2963" i="9"/>
  <c r="P2963" i="9" s="1"/>
  <c r="AA2963" i="9" s="1"/>
  <c r="X2963" i="9"/>
  <c r="O2962" i="9"/>
  <c r="P2962" i="9" s="1"/>
  <c r="AA2962" i="9" s="1"/>
  <c r="X2962" i="9"/>
  <c r="O2961" i="9"/>
  <c r="P2961" i="9" s="1"/>
  <c r="AA2961" i="9" s="1"/>
  <c r="X2961" i="9"/>
  <c r="O2960" i="9"/>
  <c r="P2960" i="9" s="1"/>
  <c r="AA2960" i="9" s="1"/>
  <c r="X2960" i="9"/>
  <c r="O2959" i="9"/>
  <c r="P2959" i="9" s="1"/>
  <c r="AA2959" i="9" s="1"/>
  <c r="X2959" i="9"/>
  <c r="O2958" i="9"/>
  <c r="P2958" i="9" s="1"/>
  <c r="AA2958" i="9" s="1"/>
  <c r="X2958" i="9"/>
  <c r="O2957" i="9"/>
  <c r="P2957" i="9" s="1"/>
  <c r="AA2957" i="9" s="1"/>
  <c r="X2957" i="9"/>
  <c r="O2956" i="9"/>
  <c r="P2956" i="9" s="1"/>
  <c r="AA2956" i="9" s="1"/>
  <c r="X2956" i="9"/>
  <c r="O2955" i="9"/>
  <c r="P2955" i="9" s="1"/>
  <c r="AA2955" i="9" s="1"/>
  <c r="X2955" i="9"/>
  <c r="O2954" i="9"/>
  <c r="P2954" i="9" s="1"/>
  <c r="AA2954" i="9" s="1"/>
  <c r="X2954" i="9"/>
  <c r="O2953" i="9"/>
  <c r="P2953" i="9" s="1"/>
  <c r="AA2953" i="9" s="1"/>
  <c r="X2953" i="9"/>
  <c r="O2952" i="9"/>
  <c r="P2952" i="9" s="1"/>
  <c r="AA2952" i="9" s="1"/>
  <c r="X2952" i="9"/>
  <c r="O2951" i="9"/>
  <c r="P2951" i="9" s="1"/>
  <c r="AA2951" i="9" s="1"/>
  <c r="X2951" i="9"/>
  <c r="O2950" i="9"/>
  <c r="P2950" i="9" s="1"/>
  <c r="AA2950" i="9" s="1"/>
  <c r="X2950" i="9"/>
  <c r="O2949" i="9"/>
  <c r="P2949" i="9" s="1"/>
  <c r="AA2949" i="9" s="1"/>
  <c r="X2949" i="9"/>
  <c r="O2948" i="9"/>
  <c r="P2948" i="9" s="1"/>
  <c r="AA2948" i="9" s="1"/>
  <c r="X2948" i="9"/>
  <c r="O2947" i="9"/>
  <c r="P2947" i="9" s="1"/>
  <c r="AA2947" i="9" s="1"/>
  <c r="X2947" i="9"/>
  <c r="O2946" i="9"/>
  <c r="P2946" i="9" s="1"/>
  <c r="AA2946" i="9" s="1"/>
  <c r="X2946" i="9"/>
  <c r="O2945" i="9"/>
  <c r="P2945" i="9" s="1"/>
  <c r="AA2945" i="9" s="1"/>
  <c r="X2945" i="9"/>
  <c r="O2944" i="9"/>
  <c r="P2944" i="9" s="1"/>
  <c r="AA2944" i="9" s="1"/>
  <c r="X2944" i="9"/>
  <c r="O2943" i="9"/>
  <c r="P2943" i="9" s="1"/>
  <c r="AA2943" i="9" s="1"/>
  <c r="X2943" i="9"/>
  <c r="O2942" i="9"/>
  <c r="P2942" i="9" s="1"/>
  <c r="AA2942" i="9" s="1"/>
  <c r="X2942" i="9"/>
  <c r="O2941" i="9"/>
  <c r="P2941" i="9" s="1"/>
  <c r="AA2941" i="9" s="1"/>
  <c r="X2941" i="9"/>
  <c r="O2940" i="9"/>
  <c r="P2940" i="9" s="1"/>
  <c r="AA2940" i="9" s="1"/>
  <c r="X2940" i="9"/>
  <c r="O2939" i="9"/>
  <c r="P2939" i="9" s="1"/>
  <c r="AA2939" i="9" s="1"/>
  <c r="X2939" i="9"/>
  <c r="O2938" i="9"/>
  <c r="P2938" i="9" s="1"/>
  <c r="AA2938" i="9" s="1"/>
  <c r="X2938" i="9"/>
  <c r="O2937" i="9"/>
  <c r="P2937" i="9" s="1"/>
  <c r="AA2937" i="9" s="1"/>
  <c r="X2937" i="9"/>
  <c r="O2936" i="9"/>
  <c r="P2936" i="9" s="1"/>
  <c r="AA2936" i="9" s="1"/>
  <c r="X2936" i="9"/>
  <c r="O2935" i="9"/>
  <c r="P2935" i="9" s="1"/>
  <c r="AA2935" i="9" s="1"/>
  <c r="X2935" i="9"/>
  <c r="O2934" i="9"/>
  <c r="P2934" i="9" s="1"/>
  <c r="AA2934" i="9" s="1"/>
  <c r="X2934" i="9"/>
  <c r="O2933" i="9"/>
  <c r="P2933" i="9" s="1"/>
  <c r="AA2933" i="9" s="1"/>
  <c r="X2933" i="9"/>
  <c r="O2932" i="9"/>
  <c r="P2932" i="9" s="1"/>
  <c r="AA2932" i="9" s="1"/>
  <c r="X2932" i="9"/>
  <c r="O2931" i="9"/>
  <c r="P2931" i="9" s="1"/>
  <c r="AA2931" i="9" s="1"/>
  <c r="X2931" i="9"/>
  <c r="O2930" i="9"/>
  <c r="P2930" i="9" s="1"/>
  <c r="AA2930" i="9" s="1"/>
  <c r="X2930" i="9"/>
  <c r="O2929" i="9"/>
  <c r="P2929" i="9" s="1"/>
  <c r="AA2929" i="9" s="1"/>
  <c r="X2929" i="9"/>
  <c r="O2928" i="9"/>
  <c r="P2928" i="9" s="1"/>
  <c r="AA2928" i="9" s="1"/>
  <c r="X2928" i="9"/>
  <c r="O2927" i="9"/>
  <c r="P2927" i="9" s="1"/>
  <c r="AA2927" i="9" s="1"/>
  <c r="X2927" i="9"/>
  <c r="O2926" i="9"/>
  <c r="P2926" i="9" s="1"/>
  <c r="AA2926" i="9" s="1"/>
  <c r="X2926" i="9"/>
  <c r="O2925" i="9"/>
  <c r="P2925" i="9" s="1"/>
  <c r="AA2925" i="9" s="1"/>
  <c r="X2925" i="9"/>
  <c r="O2924" i="9"/>
  <c r="P2924" i="9" s="1"/>
  <c r="AA2924" i="9" s="1"/>
  <c r="X2924" i="9"/>
  <c r="O2923" i="9"/>
  <c r="P2923" i="9" s="1"/>
  <c r="AA2923" i="9" s="1"/>
  <c r="X2923" i="9"/>
  <c r="O2922" i="9"/>
  <c r="P2922" i="9" s="1"/>
  <c r="AA2922" i="9" s="1"/>
  <c r="X2922" i="9"/>
  <c r="O2921" i="9"/>
  <c r="P2921" i="9" s="1"/>
  <c r="AA2921" i="9" s="1"/>
  <c r="X2921" i="9"/>
  <c r="O2920" i="9"/>
  <c r="P2920" i="9" s="1"/>
  <c r="AA2920" i="9" s="1"/>
  <c r="X2920" i="9"/>
  <c r="O2919" i="9"/>
  <c r="P2919" i="9" s="1"/>
  <c r="AA2919" i="9" s="1"/>
  <c r="X2919" i="9"/>
  <c r="O2918" i="9"/>
  <c r="P2918" i="9" s="1"/>
  <c r="AA2918" i="9" s="1"/>
  <c r="X2918" i="9"/>
  <c r="O2917" i="9"/>
  <c r="P2917" i="9" s="1"/>
  <c r="AA2917" i="9" s="1"/>
  <c r="X2917" i="9"/>
  <c r="O2916" i="9"/>
  <c r="P2916" i="9" s="1"/>
  <c r="AA2916" i="9" s="1"/>
  <c r="X2916" i="9"/>
  <c r="O2915" i="9"/>
  <c r="P2915" i="9" s="1"/>
  <c r="AA2915" i="9" s="1"/>
  <c r="X2915" i="9"/>
  <c r="O2914" i="9"/>
  <c r="P2914" i="9" s="1"/>
  <c r="AA2914" i="9" s="1"/>
  <c r="X2914" i="9"/>
  <c r="O2913" i="9"/>
  <c r="P2913" i="9" s="1"/>
  <c r="AA2913" i="9" s="1"/>
  <c r="X2913" i="9"/>
  <c r="O2912" i="9"/>
  <c r="P2912" i="9" s="1"/>
  <c r="AA2912" i="9" s="1"/>
  <c r="X2912" i="9"/>
  <c r="O2911" i="9"/>
  <c r="P2911" i="9" s="1"/>
  <c r="AA2911" i="9" s="1"/>
  <c r="X2911" i="9"/>
  <c r="O2910" i="9"/>
  <c r="P2910" i="9" s="1"/>
  <c r="AA2910" i="9" s="1"/>
  <c r="X2910" i="9"/>
  <c r="O2909" i="9"/>
  <c r="P2909" i="9" s="1"/>
  <c r="AA2909" i="9" s="1"/>
  <c r="X2909" i="9"/>
  <c r="O2908" i="9"/>
  <c r="P2908" i="9" s="1"/>
  <c r="AA2908" i="9" s="1"/>
  <c r="X2908" i="9"/>
  <c r="O2907" i="9"/>
  <c r="P2907" i="9" s="1"/>
  <c r="AA2907" i="9" s="1"/>
  <c r="X2907" i="9"/>
  <c r="O2906" i="9"/>
  <c r="P2906" i="9" s="1"/>
  <c r="AA2906" i="9" s="1"/>
  <c r="X2906" i="9"/>
  <c r="O2905" i="9"/>
  <c r="P2905" i="9" s="1"/>
  <c r="AA2905" i="9" s="1"/>
  <c r="X2905" i="9"/>
  <c r="O2904" i="9"/>
  <c r="P2904" i="9" s="1"/>
  <c r="AA2904" i="9" s="1"/>
  <c r="X2904" i="9"/>
  <c r="O2903" i="9"/>
  <c r="P2903" i="9" s="1"/>
  <c r="AA2903" i="9" s="1"/>
  <c r="X2903" i="9"/>
  <c r="O2902" i="9"/>
  <c r="P2902" i="9" s="1"/>
  <c r="AA2902" i="9" s="1"/>
  <c r="X2902" i="9"/>
  <c r="O2901" i="9"/>
  <c r="P2901" i="9" s="1"/>
  <c r="AA2901" i="9" s="1"/>
  <c r="X2901" i="9"/>
  <c r="O2900" i="9"/>
  <c r="P2900" i="9" s="1"/>
  <c r="AA2900" i="9" s="1"/>
  <c r="X2900" i="9"/>
  <c r="O2899" i="9"/>
  <c r="P2899" i="9" s="1"/>
  <c r="AA2899" i="9" s="1"/>
  <c r="X2899" i="9"/>
  <c r="O2898" i="9"/>
  <c r="P2898" i="9" s="1"/>
  <c r="AA2898" i="9" s="1"/>
  <c r="X2898" i="9"/>
  <c r="O2897" i="9"/>
  <c r="P2897" i="9" s="1"/>
  <c r="AA2897" i="9" s="1"/>
  <c r="X2897" i="9"/>
  <c r="O2896" i="9"/>
  <c r="P2896" i="9" s="1"/>
  <c r="AA2896" i="9" s="1"/>
  <c r="X2896" i="9"/>
  <c r="O2895" i="9"/>
  <c r="P2895" i="9" s="1"/>
  <c r="AA2895" i="9" s="1"/>
  <c r="X2895" i="9"/>
  <c r="O2894" i="9"/>
  <c r="P2894" i="9" s="1"/>
  <c r="AA2894" i="9" s="1"/>
  <c r="X2894" i="9"/>
  <c r="O2893" i="9"/>
  <c r="P2893" i="9" s="1"/>
  <c r="AA2893" i="9" s="1"/>
  <c r="X2893" i="9"/>
  <c r="O2892" i="9"/>
  <c r="P2892" i="9" s="1"/>
  <c r="AA2892" i="9" s="1"/>
  <c r="X2892" i="9"/>
  <c r="O2891" i="9"/>
  <c r="P2891" i="9" s="1"/>
  <c r="AA2891" i="9" s="1"/>
  <c r="X2891" i="9"/>
  <c r="O2890" i="9"/>
  <c r="P2890" i="9" s="1"/>
  <c r="AA2890" i="9" s="1"/>
  <c r="X2890" i="9"/>
  <c r="O2889" i="9"/>
  <c r="P2889" i="9" s="1"/>
  <c r="AA2889" i="9" s="1"/>
  <c r="X2889" i="9"/>
  <c r="O2888" i="9"/>
  <c r="P2888" i="9" s="1"/>
  <c r="AA2888" i="9" s="1"/>
  <c r="X2888" i="9"/>
  <c r="O2887" i="9"/>
  <c r="P2887" i="9" s="1"/>
  <c r="AA2887" i="9" s="1"/>
  <c r="X2887" i="9"/>
  <c r="O2886" i="9"/>
  <c r="P2886" i="9" s="1"/>
  <c r="AA2886" i="9" s="1"/>
  <c r="X2886" i="9"/>
  <c r="O2885" i="9"/>
  <c r="P2885" i="9" s="1"/>
  <c r="AA2885" i="9" s="1"/>
  <c r="X2885" i="9"/>
  <c r="O2884" i="9"/>
  <c r="P2884" i="9" s="1"/>
  <c r="AA2884" i="9" s="1"/>
  <c r="X2884" i="9"/>
  <c r="O2883" i="9"/>
  <c r="P2883" i="9" s="1"/>
  <c r="AA2883" i="9" s="1"/>
  <c r="X2883" i="9"/>
  <c r="O2882" i="9"/>
  <c r="P2882" i="9" s="1"/>
  <c r="AA2882" i="9" s="1"/>
  <c r="X2882" i="9"/>
  <c r="O2881" i="9"/>
  <c r="P2881" i="9" s="1"/>
  <c r="AA2881" i="9" s="1"/>
  <c r="X2881" i="9"/>
  <c r="O2880" i="9"/>
  <c r="P2880" i="9" s="1"/>
  <c r="AA2880" i="9" s="1"/>
  <c r="X2880" i="9"/>
  <c r="O2879" i="9"/>
  <c r="P2879" i="9" s="1"/>
  <c r="AA2879" i="9" s="1"/>
  <c r="X2879" i="9"/>
  <c r="O2878" i="9"/>
  <c r="P2878" i="9" s="1"/>
  <c r="AA2878" i="9" s="1"/>
  <c r="X2878" i="9"/>
  <c r="O2877" i="9"/>
  <c r="P2877" i="9" s="1"/>
  <c r="AA2877" i="9" s="1"/>
  <c r="X2877" i="9"/>
  <c r="O2876" i="9"/>
  <c r="P2876" i="9" s="1"/>
  <c r="AA2876" i="9" s="1"/>
  <c r="X2876" i="9"/>
  <c r="O2875" i="9"/>
  <c r="P2875" i="9" s="1"/>
  <c r="AA2875" i="9" s="1"/>
  <c r="X2875" i="9"/>
  <c r="O2874" i="9"/>
  <c r="P2874" i="9" s="1"/>
  <c r="AA2874" i="9" s="1"/>
  <c r="X2874" i="9"/>
  <c r="O2873" i="9"/>
  <c r="P2873" i="9" s="1"/>
  <c r="AA2873" i="9" s="1"/>
  <c r="X2873" i="9"/>
  <c r="O2872" i="9"/>
  <c r="P2872" i="9" s="1"/>
  <c r="AA2872" i="9" s="1"/>
  <c r="X2872" i="9"/>
  <c r="O2871" i="9"/>
  <c r="P2871" i="9" s="1"/>
  <c r="AA2871" i="9" s="1"/>
  <c r="X2871" i="9"/>
  <c r="O2870" i="9"/>
  <c r="P2870" i="9" s="1"/>
  <c r="AA2870" i="9" s="1"/>
  <c r="X2870" i="9"/>
  <c r="O2869" i="9"/>
  <c r="P2869" i="9" s="1"/>
  <c r="AA2869" i="9" s="1"/>
  <c r="X2869" i="9"/>
  <c r="O2868" i="9"/>
  <c r="P2868" i="9" s="1"/>
  <c r="AA2868" i="9" s="1"/>
  <c r="X2868" i="9"/>
  <c r="O2867" i="9"/>
  <c r="P2867" i="9" s="1"/>
  <c r="AA2867" i="9" s="1"/>
  <c r="X2867" i="9"/>
  <c r="O2866" i="9"/>
  <c r="P2866" i="9" s="1"/>
  <c r="AA2866" i="9" s="1"/>
  <c r="X2866" i="9"/>
  <c r="O2865" i="9"/>
  <c r="P2865" i="9" s="1"/>
  <c r="AA2865" i="9" s="1"/>
  <c r="X2865" i="9"/>
  <c r="O2864" i="9"/>
  <c r="P2864" i="9" s="1"/>
  <c r="AA2864" i="9" s="1"/>
  <c r="X2864" i="9"/>
  <c r="O2863" i="9"/>
  <c r="P2863" i="9" s="1"/>
  <c r="AA2863" i="9" s="1"/>
  <c r="X2863" i="9"/>
  <c r="O2862" i="9"/>
  <c r="P2862" i="9" s="1"/>
  <c r="AA2862" i="9" s="1"/>
  <c r="X2862" i="9"/>
  <c r="O2861" i="9"/>
  <c r="P2861" i="9" s="1"/>
  <c r="AA2861" i="9" s="1"/>
  <c r="X2861" i="9"/>
  <c r="O2860" i="9"/>
  <c r="P2860" i="9" s="1"/>
  <c r="AA2860" i="9" s="1"/>
  <c r="X2860" i="9"/>
  <c r="O2859" i="9"/>
  <c r="P2859" i="9" s="1"/>
  <c r="AA2859" i="9" s="1"/>
  <c r="X2859" i="9"/>
  <c r="O2858" i="9"/>
  <c r="P2858" i="9" s="1"/>
  <c r="AA2858" i="9" s="1"/>
  <c r="X2858" i="9"/>
  <c r="O2857" i="9"/>
  <c r="P2857" i="9" s="1"/>
  <c r="AA2857" i="9" s="1"/>
  <c r="X2857" i="9"/>
  <c r="O2856" i="9"/>
  <c r="P2856" i="9" s="1"/>
  <c r="AA2856" i="9" s="1"/>
  <c r="X2856" i="9"/>
  <c r="O2855" i="9"/>
  <c r="P2855" i="9" s="1"/>
  <c r="AA2855" i="9" s="1"/>
  <c r="X2855" i="9"/>
  <c r="O2854" i="9"/>
  <c r="P2854" i="9" s="1"/>
  <c r="AA2854" i="9" s="1"/>
  <c r="X2854" i="9"/>
  <c r="O2853" i="9"/>
  <c r="P2853" i="9" s="1"/>
  <c r="AA2853" i="9" s="1"/>
  <c r="X2853" i="9"/>
  <c r="O2852" i="9"/>
  <c r="P2852" i="9" s="1"/>
  <c r="AA2852" i="9" s="1"/>
  <c r="X2852" i="9"/>
  <c r="O2851" i="9"/>
  <c r="P2851" i="9" s="1"/>
  <c r="AA2851" i="9" s="1"/>
  <c r="X2851" i="9"/>
  <c r="O2850" i="9"/>
  <c r="P2850" i="9" s="1"/>
  <c r="AA2850" i="9" s="1"/>
  <c r="X2850" i="9"/>
  <c r="O2849" i="9"/>
  <c r="P2849" i="9" s="1"/>
  <c r="AA2849" i="9" s="1"/>
  <c r="X2849" i="9"/>
  <c r="O2848" i="9"/>
  <c r="P2848" i="9" s="1"/>
  <c r="AA2848" i="9" s="1"/>
  <c r="X2848" i="9"/>
  <c r="O2847" i="9"/>
  <c r="P2847" i="9" s="1"/>
  <c r="AA2847" i="9" s="1"/>
  <c r="X2847" i="9"/>
  <c r="O2846" i="9"/>
  <c r="P2846" i="9" s="1"/>
  <c r="AA2846" i="9" s="1"/>
  <c r="X2846" i="9"/>
  <c r="O2845" i="9"/>
  <c r="P2845" i="9" s="1"/>
  <c r="AA2845" i="9" s="1"/>
  <c r="X2845" i="9"/>
  <c r="O2844" i="9"/>
  <c r="P2844" i="9" s="1"/>
  <c r="AA2844" i="9" s="1"/>
  <c r="X2844" i="9"/>
  <c r="O2843" i="9"/>
  <c r="P2843" i="9" s="1"/>
  <c r="AA2843" i="9" s="1"/>
  <c r="X2843" i="9"/>
  <c r="O2842" i="9"/>
  <c r="P2842" i="9" s="1"/>
  <c r="AA2842" i="9" s="1"/>
  <c r="X2842" i="9"/>
  <c r="O2841" i="9"/>
  <c r="P2841" i="9" s="1"/>
  <c r="AA2841" i="9" s="1"/>
  <c r="X2841" i="9"/>
  <c r="O2840" i="9"/>
  <c r="P2840" i="9" s="1"/>
  <c r="AA2840" i="9" s="1"/>
  <c r="X2840" i="9"/>
  <c r="O2839" i="9"/>
  <c r="P2839" i="9" s="1"/>
  <c r="AA2839" i="9" s="1"/>
  <c r="X2839" i="9"/>
  <c r="O2838" i="9"/>
  <c r="P2838" i="9" s="1"/>
  <c r="AA2838" i="9" s="1"/>
  <c r="X2838" i="9"/>
  <c r="O2837" i="9"/>
  <c r="P2837" i="9" s="1"/>
  <c r="AA2837" i="9" s="1"/>
  <c r="X2837" i="9"/>
  <c r="O2836" i="9"/>
  <c r="P2836" i="9" s="1"/>
  <c r="AA2836" i="9" s="1"/>
  <c r="X2836" i="9"/>
  <c r="O2835" i="9"/>
  <c r="P2835" i="9" s="1"/>
  <c r="AA2835" i="9" s="1"/>
  <c r="X2835" i="9"/>
  <c r="O2834" i="9"/>
  <c r="P2834" i="9" s="1"/>
  <c r="AA2834" i="9" s="1"/>
  <c r="X2834" i="9"/>
  <c r="O2833" i="9"/>
  <c r="P2833" i="9" s="1"/>
  <c r="AA2833" i="9" s="1"/>
  <c r="X2833" i="9"/>
  <c r="O2832" i="9"/>
  <c r="P2832" i="9" s="1"/>
  <c r="AA2832" i="9" s="1"/>
  <c r="X2832" i="9"/>
  <c r="O2831" i="9"/>
  <c r="P2831" i="9" s="1"/>
  <c r="AA2831" i="9" s="1"/>
  <c r="X2831" i="9"/>
  <c r="O2830" i="9"/>
  <c r="P2830" i="9" s="1"/>
  <c r="AA2830" i="9" s="1"/>
  <c r="X2830" i="9"/>
  <c r="O2829" i="9"/>
  <c r="P2829" i="9" s="1"/>
  <c r="AA2829" i="9" s="1"/>
  <c r="X2829" i="9"/>
  <c r="O2828" i="9"/>
  <c r="P2828" i="9" s="1"/>
  <c r="AA2828" i="9" s="1"/>
  <c r="X2828" i="9"/>
  <c r="O2827" i="9"/>
  <c r="P2827" i="9" s="1"/>
  <c r="AA2827" i="9" s="1"/>
  <c r="X2827" i="9"/>
  <c r="O2826" i="9"/>
  <c r="P2826" i="9" s="1"/>
  <c r="AA2826" i="9" s="1"/>
  <c r="X2826" i="9"/>
  <c r="O2825" i="9"/>
  <c r="P2825" i="9" s="1"/>
  <c r="AA2825" i="9" s="1"/>
  <c r="X2825" i="9"/>
  <c r="O2824" i="9"/>
  <c r="P2824" i="9" s="1"/>
  <c r="AA2824" i="9" s="1"/>
  <c r="X2824" i="9"/>
  <c r="O2823" i="9"/>
  <c r="P2823" i="9" s="1"/>
  <c r="AA2823" i="9" s="1"/>
  <c r="X2823" i="9"/>
  <c r="O2822" i="9"/>
  <c r="P2822" i="9" s="1"/>
  <c r="AA2822" i="9" s="1"/>
  <c r="X2822" i="9"/>
  <c r="O2821" i="9"/>
  <c r="P2821" i="9" s="1"/>
  <c r="AA2821" i="9" s="1"/>
  <c r="X2821" i="9"/>
  <c r="O2820" i="9"/>
  <c r="P2820" i="9" s="1"/>
  <c r="AA2820" i="9" s="1"/>
  <c r="X2820" i="9"/>
  <c r="O2819" i="9"/>
  <c r="P2819" i="9" s="1"/>
  <c r="AA2819" i="9" s="1"/>
  <c r="X2819" i="9"/>
  <c r="O2818" i="9"/>
  <c r="P2818" i="9" s="1"/>
  <c r="AA2818" i="9" s="1"/>
  <c r="X2818" i="9"/>
  <c r="O2817" i="9"/>
  <c r="P2817" i="9" s="1"/>
  <c r="AA2817" i="9" s="1"/>
  <c r="X2817" i="9"/>
  <c r="O2816" i="9"/>
  <c r="P2816" i="9" s="1"/>
  <c r="AA2816" i="9" s="1"/>
  <c r="X2816" i="9"/>
  <c r="O2815" i="9"/>
  <c r="P2815" i="9" s="1"/>
  <c r="AA2815" i="9" s="1"/>
  <c r="X2815" i="9"/>
  <c r="O2814" i="9"/>
  <c r="P2814" i="9" s="1"/>
  <c r="AA2814" i="9" s="1"/>
  <c r="X2814" i="9"/>
  <c r="O2813" i="9"/>
  <c r="P2813" i="9" s="1"/>
  <c r="AA2813" i="9" s="1"/>
  <c r="X2813" i="9"/>
  <c r="O2812" i="9"/>
  <c r="P2812" i="9" s="1"/>
  <c r="AA2812" i="9" s="1"/>
  <c r="X2812" i="9"/>
  <c r="O2811" i="9"/>
  <c r="P2811" i="9" s="1"/>
  <c r="AA2811" i="9" s="1"/>
  <c r="X2811" i="9"/>
  <c r="O2810" i="9"/>
  <c r="P2810" i="9" s="1"/>
  <c r="AA2810" i="9" s="1"/>
  <c r="X2810" i="9"/>
  <c r="O2809" i="9"/>
  <c r="P2809" i="9" s="1"/>
  <c r="AA2809" i="9" s="1"/>
  <c r="X2809" i="9"/>
  <c r="O2808" i="9"/>
  <c r="P2808" i="9" s="1"/>
  <c r="AA2808" i="9" s="1"/>
  <c r="X2808" i="9"/>
  <c r="O2807" i="9"/>
  <c r="P2807" i="9" s="1"/>
  <c r="AA2807" i="9" s="1"/>
  <c r="X2807" i="9"/>
  <c r="O2806" i="9"/>
  <c r="P2806" i="9" s="1"/>
  <c r="AA2806" i="9" s="1"/>
  <c r="X2806" i="9"/>
  <c r="O2805" i="9"/>
  <c r="P2805" i="9" s="1"/>
  <c r="AA2805" i="9" s="1"/>
  <c r="X2805" i="9"/>
  <c r="O2804" i="9"/>
  <c r="P2804" i="9" s="1"/>
  <c r="AA2804" i="9" s="1"/>
  <c r="X2804" i="9"/>
  <c r="O2803" i="9"/>
  <c r="P2803" i="9" s="1"/>
  <c r="AA2803" i="9" s="1"/>
  <c r="X2803" i="9"/>
  <c r="O2802" i="9"/>
  <c r="P2802" i="9" s="1"/>
  <c r="AA2802" i="9" s="1"/>
  <c r="X2802" i="9"/>
  <c r="O2801" i="9"/>
  <c r="P2801" i="9" s="1"/>
  <c r="AA2801" i="9" s="1"/>
  <c r="X2801" i="9"/>
  <c r="O2800" i="9"/>
  <c r="P2800" i="9" s="1"/>
  <c r="AA2800" i="9" s="1"/>
  <c r="X2800" i="9"/>
  <c r="O2799" i="9"/>
  <c r="P2799" i="9" s="1"/>
  <c r="AA2799" i="9" s="1"/>
  <c r="X2799" i="9"/>
  <c r="O2798" i="9"/>
  <c r="P2798" i="9" s="1"/>
  <c r="AA2798" i="9" s="1"/>
  <c r="X2798" i="9"/>
  <c r="O2797" i="9"/>
  <c r="P2797" i="9" s="1"/>
  <c r="AA2797" i="9" s="1"/>
  <c r="X2797" i="9"/>
  <c r="O2796" i="9"/>
  <c r="P2796" i="9" s="1"/>
  <c r="AA2796" i="9" s="1"/>
  <c r="X2796" i="9"/>
  <c r="O2795" i="9"/>
  <c r="P2795" i="9" s="1"/>
  <c r="AA2795" i="9" s="1"/>
  <c r="X2795" i="9"/>
  <c r="O2794" i="9"/>
  <c r="P2794" i="9" s="1"/>
  <c r="AA2794" i="9" s="1"/>
  <c r="X2794" i="9"/>
  <c r="O2793" i="9"/>
  <c r="P2793" i="9" s="1"/>
  <c r="AA2793" i="9" s="1"/>
  <c r="X2793" i="9"/>
  <c r="O2792" i="9"/>
  <c r="P2792" i="9" s="1"/>
  <c r="AA2792" i="9" s="1"/>
  <c r="X2792" i="9"/>
  <c r="O2791" i="9"/>
  <c r="P2791" i="9" s="1"/>
  <c r="AA2791" i="9" s="1"/>
  <c r="X2791" i="9"/>
  <c r="O2790" i="9"/>
  <c r="P2790" i="9" s="1"/>
  <c r="AA2790" i="9" s="1"/>
  <c r="X2790" i="9"/>
  <c r="O2789" i="9"/>
  <c r="P2789" i="9" s="1"/>
  <c r="AA2789" i="9" s="1"/>
  <c r="X2789" i="9"/>
  <c r="O2788" i="9"/>
  <c r="P2788" i="9" s="1"/>
  <c r="AA2788" i="9" s="1"/>
  <c r="X2788" i="9"/>
  <c r="O2787" i="9"/>
  <c r="P2787" i="9" s="1"/>
  <c r="AA2787" i="9" s="1"/>
  <c r="X2787" i="9"/>
  <c r="O2786" i="9"/>
  <c r="P2786" i="9" s="1"/>
  <c r="AA2786" i="9" s="1"/>
  <c r="X2786" i="9"/>
  <c r="O2785" i="9"/>
  <c r="P2785" i="9" s="1"/>
  <c r="AA2785" i="9" s="1"/>
  <c r="X2785" i="9"/>
  <c r="O2784" i="9"/>
  <c r="P2784" i="9" s="1"/>
  <c r="AA2784" i="9" s="1"/>
  <c r="X2784" i="9"/>
  <c r="O2783" i="9"/>
  <c r="P2783" i="9" s="1"/>
  <c r="AA2783" i="9" s="1"/>
  <c r="X2783" i="9"/>
  <c r="O2782" i="9"/>
  <c r="P2782" i="9" s="1"/>
  <c r="AA2782" i="9" s="1"/>
  <c r="X2782" i="9"/>
  <c r="O2781" i="9"/>
  <c r="P2781" i="9" s="1"/>
  <c r="AA2781" i="9" s="1"/>
  <c r="X2781" i="9"/>
  <c r="O2780" i="9"/>
  <c r="P2780" i="9" s="1"/>
  <c r="AA2780" i="9" s="1"/>
  <c r="X2780" i="9"/>
  <c r="O2779" i="9"/>
  <c r="P2779" i="9" s="1"/>
  <c r="AA2779" i="9" s="1"/>
  <c r="X2779" i="9"/>
  <c r="O2778" i="9"/>
  <c r="P2778" i="9" s="1"/>
  <c r="AA2778" i="9" s="1"/>
  <c r="X2778" i="9"/>
  <c r="O2777" i="9"/>
  <c r="P2777" i="9" s="1"/>
  <c r="AA2777" i="9" s="1"/>
  <c r="X2777" i="9"/>
  <c r="O2776" i="9"/>
  <c r="P2776" i="9" s="1"/>
  <c r="AA2776" i="9" s="1"/>
  <c r="X2776" i="9"/>
  <c r="O2775" i="9"/>
  <c r="P2775" i="9" s="1"/>
  <c r="AA2775" i="9" s="1"/>
  <c r="X2775" i="9"/>
  <c r="O2774" i="9"/>
  <c r="P2774" i="9" s="1"/>
  <c r="AA2774" i="9" s="1"/>
  <c r="X2774" i="9"/>
  <c r="O2773" i="9"/>
  <c r="P2773" i="9" s="1"/>
  <c r="AA2773" i="9" s="1"/>
  <c r="X2773" i="9"/>
  <c r="O2772" i="9"/>
  <c r="P2772" i="9" s="1"/>
  <c r="AA2772" i="9" s="1"/>
  <c r="X2772" i="9"/>
  <c r="O2771" i="9"/>
  <c r="P2771" i="9" s="1"/>
  <c r="AA2771" i="9" s="1"/>
  <c r="X2771" i="9"/>
  <c r="O2770" i="9"/>
  <c r="P2770" i="9" s="1"/>
  <c r="AA2770" i="9" s="1"/>
  <c r="X2770" i="9"/>
  <c r="O2769" i="9"/>
  <c r="P2769" i="9" s="1"/>
  <c r="AA2769" i="9" s="1"/>
  <c r="X2769" i="9"/>
  <c r="O2768" i="9"/>
  <c r="P2768" i="9" s="1"/>
  <c r="AA2768" i="9" s="1"/>
  <c r="X2768" i="9"/>
  <c r="O2767" i="9"/>
  <c r="P2767" i="9" s="1"/>
  <c r="AA2767" i="9" s="1"/>
  <c r="X2767" i="9"/>
  <c r="O2766" i="9"/>
  <c r="P2766" i="9" s="1"/>
  <c r="AA2766" i="9" s="1"/>
  <c r="X2766" i="9"/>
  <c r="O2765" i="9"/>
  <c r="P2765" i="9" s="1"/>
  <c r="AA2765" i="9" s="1"/>
  <c r="X2765" i="9"/>
  <c r="O2764" i="9"/>
  <c r="P2764" i="9" s="1"/>
  <c r="AA2764" i="9" s="1"/>
  <c r="X2764" i="9"/>
  <c r="O2763" i="9"/>
  <c r="P2763" i="9" s="1"/>
  <c r="AA2763" i="9" s="1"/>
  <c r="X2763" i="9"/>
  <c r="O2762" i="9"/>
  <c r="P2762" i="9" s="1"/>
  <c r="AA2762" i="9" s="1"/>
  <c r="X2762" i="9"/>
  <c r="O2761" i="9"/>
  <c r="P2761" i="9" s="1"/>
  <c r="AA2761" i="9" s="1"/>
  <c r="X2761" i="9"/>
  <c r="O2760" i="9"/>
  <c r="P2760" i="9" s="1"/>
  <c r="AA2760" i="9" s="1"/>
  <c r="X2760" i="9"/>
  <c r="O2759" i="9"/>
  <c r="P2759" i="9" s="1"/>
  <c r="AA2759" i="9" s="1"/>
  <c r="X2759" i="9"/>
  <c r="O2758" i="9"/>
  <c r="P2758" i="9" s="1"/>
  <c r="AA2758" i="9" s="1"/>
  <c r="X2758" i="9"/>
  <c r="O2757" i="9"/>
  <c r="P2757" i="9" s="1"/>
  <c r="AA2757" i="9" s="1"/>
  <c r="X2757" i="9"/>
  <c r="O2756" i="9"/>
  <c r="P2756" i="9" s="1"/>
  <c r="AA2756" i="9" s="1"/>
  <c r="X2756" i="9"/>
  <c r="O2755" i="9"/>
  <c r="P2755" i="9" s="1"/>
  <c r="AA2755" i="9" s="1"/>
  <c r="X2755" i="9"/>
  <c r="O2754" i="9"/>
  <c r="P2754" i="9" s="1"/>
  <c r="AA2754" i="9" s="1"/>
  <c r="X2754" i="9"/>
  <c r="O2753" i="9"/>
  <c r="P2753" i="9" s="1"/>
  <c r="AA2753" i="9" s="1"/>
  <c r="X2753" i="9"/>
  <c r="O2752" i="9"/>
  <c r="P2752" i="9" s="1"/>
  <c r="AA2752" i="9" s="1"/>
  <c r="X2752" i="9"/>
  <c r="O2751" i="9"/>
  <c r="P2751" i="9" s="1"/>
  <c r="AA2751" i="9" s="1"/>
  <c r="X2751" i="9"/>
  <c r="O2750" i="9"/>
  <c r="P2750" i="9" s="1"/>
  <c r="AA2750" i="9" s="1"/>
  <c r="X2750" i="9"/>
  <c r="O2749" i="9"/>
  <c r="P2749" i="9" s="1"/>
  <c r="AA2749" i="9" s="1"/>
  <c r="X2749" i="9"/>
  <c r="O2748" i="9"/>
  <c r="P2748" i="9" s="1"/>
  <c r="AA2748" i="9" s="1"/>
  <c r="X2748" i="9"/>
  <c r="O2747" i="9"/>
  <c r="P2747" i="9" s="1"/>
  <c r="AA2747" i="9" s="1"/>
  <c r="X2747" i="9"/>
  <c r="O2746" i="9"/>
  <c r="P2746" i="9" s="1"/>
  <c r="AA2746" i="9" s="1"/>
  <c r="X2746" i="9"/>
  <c r="O2745" i="9"/>
  <c r="P2745" i="9" s="1"/>
  <c r="AA2745" i="9" s="1"/>
  <c r="X2745" i="9"/>
  <c r="O2744" i="9"/>
  <c r="P2744" i="9" s="1"/>
  <c r="AA2744" i="9" s="1"/>
  <c r="X2744" i="9"/>
  <c r="O2743" i="9"/>
  <c r="P2743" i="9" s="1"/>
  <c r="AA2743" i="9" s="1"/>
  <c r="X2743" i="9"/>
  <c r="O2742" i="9"/>
  <c r="P2742" i="9" s="1"/>
  <c r="AA2742" i="9" s="1"/>
  <c r="X2742" i="9"/>
  <c r="O2741" i="9"/>
  <c r="P2741" i="9" s="1"/>
  <c r="AA2741" i="9" s="1"/>
  <c r="X2741" i="9"/>
  <c r="O2740" i="9"/>
  <c r="P2740" i="9" s="1"/>
  <c r="AA2740" i="9" s="1"/>
  <c r="X2740" i="9"/>
  <c r="O2739" i="9"/>
  <c r="P2739" i="9" s="1"/>
  <c r="AA2739" i="9" s="1"/>
  <c r="X2739" i="9"/>
  <c r="O2738" i="9"/>
  <c r="P2738" i="9" s="1"/>
  <c r="AA2738" i="9" s="1"/>
  <c r="X2738" i="9"/>
  <c r="O2737" i="9"/>
  <c r="P2737" i="9" s="1"/>
  <c r="AA2737" i="9" s="1"/>
  <c r="X2737" i="9"/>
  <c r="O2736" i="9"/>
  <c r="P2736" i="9" s="1"/>
  <c r="AA2736" i="9" s="1"/>
  <c r="X2736" i="9"/>
  <c r="O2735" i="9"/>
  <c r="P2735" i="9" s="1"/>
  <c r="AA2735" i="9" s="1"/>
  <c r="X2735" i="9"/>
  <c r="O2734" i="9"/>
  <c r="P2734" i="9" s="1"/>
  <c r="AA2734" i="9" s="1"/>
  <c r="X2734" i="9"/>
  <c r="O2733" i="9"/>
  <c r="P2733" i="9" s="1"/>
  <c r="AA2733" i="9" s="1"/>
  <c r="X2733" i="9"/>
  <c r="O2732" i="9"/>
  <c r="P2732" i="9" s="1"/>
  <c r="AA2732" i="9" s="1"/>
  <c r="X2732" i="9"/>
  <c r="O2731" i="9"/>
  <c r="P2731" i="9" s="1"/>
  <c r="AA2731" i="9" s="1"/>
  <c r="X2731" i="9"/>
  <c r="O2730" i="9"/>
  <c r="P2730" i="9" s="1"/>
  <c r="AA2730" i="9" s="1"/>
  <c r="X2730" i="9"/>
  <c r="O2729" i="9"/>
  <c r="P2729" i="9" s="1"/>
  <c r="AA2729" i="9" s="1"/>
  <c r="X2729" i="9"/>
  <c r="O2728" i="9"/>
  <c r="P2728" i="9" s="1"/>
  <c r="AA2728" i="9" s="1"/>
  <c r="X2728" i="9"/>
  <c r="O2727" i="9"/>
  <c r="P2727" i="9" s="1"/>
  <c r="AA2727" i="9" s="1"/>
  <c r="X2727" i="9"/>
  <c r="O2726" i="9"/>
  <c r="P2726" i="9" s="1"/>
  <c r="AA2726" i="9" s="1"/>
  <c r="X2726" i="9"/>
  <c r="O2725" i="9"/>
  <c r="P2725" i="9" s="1"/>
  <c r="AA2725" i="9" s="1"/>
  <c r="X2725" i="9"/>
  <c r="O2724" i="9"/>
  <c r="P2724" i="9" s="1"/>
  <c r="AA2724" i="9" s="1"/>
  <c r="X2724" i="9"/>
  <c r="O2723" i="9"/>
  <c r="P2723" i="9" s="1"/>
  <c r="AA2723" i="9" s="1"/>
  <c r="X2723" i="9"/>
  <c r="O2722" i="9"/>
  <c r="P2722" i="9" s="1"/>
  <c r="AA2722" i="9" s="1"/>
  <c r="X2722" i="9"/>
  <c r="O2721" i="9"/>
  <c r="P2721" i="9" s="1"/>
  <c r="AA2721" i="9" s="1"/>
  <c r="X2721" i="9"/>
  <c r="O2720" i="9"/>
  <c r="P2720" i="9" s="1"/>
  <c r="AA2720" i="9" s="1"/>
  <c r="X2720" i="9"/>
  <c r="O2719" i="9"/>
  <c r="P2719" i="9" s="1"/>
  <c r="AA2719" i="9" s="1"/>
  <c r="X2719" i="9"/>
  <c r="O2718" i="9"/>
  <c r="P2718" i="9" s="1"/>
  <c r="AA2718" i="9" s="1"/>
  <c r="X2718" i="9"/>
  <c r="O2717" i="9"/>
  <c r="P2717" i="9" s="1"/>
  <c r="AA2717" i="9" s="1"/>
  <c r="X2717" i="9"/>
  <c r="O2716" i="9"/>
  <c r="P2716" i="9" s="1"/>
  <c r="AA2716" i="9" s="1"/>
  <c r="X2716" i="9"/>
  <c r="O2715" i="9"/>
  <c r="P2715" i="9" s="1"/>
  <c r="AA2715" i="9" s="1"/>
  <c r="X2715" i="9"/>
  <c r="O2714" i="9"/>
  <c r="P2714" i="9" s="1"/>
  <c r="AA2714" i="9" s="1"/>
  <c r="X2714" i="9"/>
  <c r="O2713" i="9"/>
  <c r="P2713" i="9" s="1"/>
  <c r="AA2713" i="9" s="1"/>
  <c r="X2713" i="9"/>
  <c r="O2712" i="9"/>
  <c r="P2712" i="9" s="1"/>
  <c r="AA2712" i="9" s="1"/>
  <c r="X2712" i="9"/>
  <c r="O2711" i="9"/>
  <c r="P2711" i="9" s="1"/>
  <c r="AA2711" i="9" s="1"/>
  <c r="X2711" i="9"/>
  <c r="O2710" i="9"/>
  <c r="P2710" i="9" s="1"/>
  <c r="AA2710" i="9" s="1"/>
  <c r="X2710" i="9"/>
  <c r="O2709" i="9"/>
  <c r="P2709" i="9" s="1"/>
  <c r="AA2709" i="9" s="1"/>
  <c r="X2709" i="9"/>
  <c r="O2708" i="9"/>
  <c r="P2708" i="9" s="1"/>
  <c r="AA2708" i="9" s="1"/>
  <c r="X2708" i="9"/>
  <c r="O2707" i="9"/>
  <c r="P2707" i="9" s="1"/>
  <c r="AA2707" i="9" s="1"/>
  <c r="X2707" i="9"/>
  <c r="O2706" i="9"/>
  <c r="P2706" i="9" s="1"/>
  <c r="AA2706" i="9" s="1"/>
  <c r="X2706" i="9"/>
  <c r="O2705" i="9"/>
  <c r="P2705" i="9" s="1"/>
  <c r="AA2705" i="9" s="1"/>
  <c r="X2705" i="9"/>
  <c r="O2704" i="9"/>
  <c r="P2704" i="9" s="1"/>
  <c r="AA2704" i="9" s="1"/>
  <c r="X2704" i="9"/>
  <c r="O2703" i="9"/>
  <c r="P2703" i="9" s="1"/>
  <c r="AA2703" i="9" s="1"/>
  <c r="X2703" i="9"/>
  <c r="O2702" i="9"/>
  <c r="P2702" i="9" s="1"/>
  <c r="AA2702" i="9" s="1"/>
  <c r="X2702" i="9"/>
  <c r="O2701" i="9"/>
  <c r="P2701" i="9" s="1"/>
  <c r="AA2701" i="9" s="1"/>
  <c r="X2701" i="9"/>
  <c r="O2700" i="9"/>
  <c r="P2700" i="9" s="1"/>
  <c r="AA2700" i="9" s="1"/>
  <c r="X2700" i="9"/>
  <c r="O2699" i="9"/>
  <c r="P2699" i="9" s="1"/>
  <c r="AA2699" i="9" s="1"/>
  <c r="X2699" i="9"/>
  <c r="O2698" i="9"/>
  <c r="P2698" i="9" s="1"/>
  <c r="AA2698" i="9" s="1"/>
  <c r="X2698" i="9"/>
  <c r="O2697" i="9"/>
  <c r="P2697" i="9" s="1"/>
  <c r="AA2697" i="9" s="1"/>
  <c r="X2697" i="9"/>
  <c r="O2696" i="9"/>
  <c r="P2696" i="9" s="1"/>
  <c r="AA2696" i="9" s="1"/>
  <c r="X2696" i="9"/>
  <c r="O2695" i="9"/>
  <c r="P2695" i="9" s="1"/>
  <c r="AA2695" i="9" s="1"/>
  <c r="X2695" i="9"/>
  <c r="O2694" i="9"/>
  <c r="P2694" i="9" s="1"/>
  <c r="AA2694" i="9" s="1"/>
  <c r="X2694" i="9"/>
  <c r="O2693" i="9"/>
  <c r="P2693" i="9" s="1"/>
  <c r="AA2693" i="9" s="1"/>
  <c r="X2693" i="9"/>
  <c r="O2692" i="9"/>
  <c r="P2692" i="9" s="1"/>
  <c r="AA2692" i="9" s="1"/>
  <c r="X2692" i="9"/>
  <c r="O2691" i="9"/>
  <c r="P2691" i="9" s="1"/>
  <c r="AA2691" i="9" s="1"/>
  <c r="X2691" i="9"/>
  <c r="O2690" i="9"/>
  <c r="P2690" i="9" s="1"/>
  <c r="AA2690" i="9" s="1"/>
  <c r="X2690" i="9"/>
  <c r="O2689" i="9"/>
  <c r="P2689" i="9" s="1"/>
  <c r="AA2689" i="9" s="1"/>
  <c r="X2689" i="9"/>
  <c r="O2688" i="9"/>
  <c r="P2688" i="9" s="1"/>
  <c r="AA2688" i="9" s="1"/>
  <c r="X2688" i="9"/>
  <c r="O2687" i="9"/>
  <c r="P2687" i="9" s="1"/>
  <c r="AA2687" i="9" s="1"/>
  <c r="X2687" i="9"/>
  <c r="O2686" i="9"/>
  <c r="P2686" i="9" s="1"/>
  <c r="AA2686" i="9" s="1"/>
  <c r="X2686" i="9"/>
  <c r="O2685" i="9"/>
  <c r="P2685" i="9" s="1"/>
  <c r="AA2685" i="9" s="1"/>
  <c r="X2685" i="9"/>
  <c r="O2684" i="9"/>
  <c r="P2684" i="9" s="1"/>
  <c r="AA2684" i="9" s="1"/>
  <c r="X2684" i="9"/>
  <c r="O2683" i="9"/>
  <c r="P2683" i="9" s="1"/>
  <c r="AA2683" i="9" s="1"/>
  <c r="X2683" i="9"/>
  <c r="O2682" i="9"/>
  <c r="P2682" i="9" s="1"/>
  <c r="AA2682" i="9" s="1"/>
  <c r="X2682" i="9"/>
  <c r="O2681" i="9"/>
  <c r="P2681" i="9" s="1"/>
  <c r="AA2681" i="9" s="1"/>
  <c r="X2681" i="9"/>
  <c r="O2680" i="9"/>
  <c r="P2680" i="9" s="1"/>
  <c r="AA2680" i="9" s="1"/>
  <c r="X2680" i="9"/>
  <c r="O2679" i="9"/>
  <c r="P2679" i="9" s="1"/>
  <c r="AA2679" i="9" s="1"/>
  <c r="X2679" i="9"/>
  <c r="O2678" i="9"/>
  <c r="P2678" i="9" s="1"/>
  <c r="AA2678" i="9" s="1"/>
  <c r="X2678" i="9"/>
  <c r="O2677" i="9"/>
  <c r="P2677" i="9" s="1"/>
  <c r="AA2677" i="9" s="1"/>
  <c r="X2677" i="9"/>
  <c r="O2676" i="9"/>
  <c r="P2676" i="9" s="1"/>
  <c r="AA2676" i="9" s="1"/>
  <c r="X2676" i="9"/>
  <c r="O2675" i="9"/>
  <c r="P2675" i="9" s="1"/>
  <c r="AA2675" i="9" s="1"/>
  <c r="X2675" i="9"/>
  <c r="O2674" i="9"/>
  <c r="P2674" i="9" s="1"/>
  <c r="AA2674" i="9" s="1"/>
  <c r="X2674" i="9"/>
  <c r="O4541" i="9"/>
  <c r="P4541" i="9" s="1"/>
  <c r="AA4541" i="9" s="1"/>
  <c r="X4541" i="9"/>
  <c r="O4540" i="9"/>
  <c r="P4540" i="9" s="1"/>
  <c r="AA4540" i="9" s="1"/>
  <c r="X4540" i="9"/>
  <c r="O4539" i="9"/>
  <c r="P4539" i="9" s="1"/>
  <c r="AA4539" i="9" s="1"/>
  <c r="X4539" i="9"/>
  <c r="O4538" i="9"/>
  <c r="P4538" i="9" s="1"/>
  <c r="AA4538" i="9" s="1"/>
  <c r="X4538" i="9"/>
  <c r="O4537" i="9"/>
  <c r="P4537" i="9" s="1"/>
  <c r="AA4537" i="9" s="1"/>
  <c r="X4537" i="9"/>
  <c r="O4536" i="9"/>
  <c r="P4536" i="9" s="1"/>
  <c r="AA4536" i="9" s="1"/>
  <c r="X4536" i="9"/>
  <c r="O4535" i="9"/>
  <c r="P4535" i="9" s="1"/>
  <c r="AA4535" i="9" s="1"/>
  <c r="X4535" i="9"/>
  <c r="O4534" i="9"/>
  <c r="P4534" i="9" s="1"/>
  <c r="AA4534" i="9" s="1"/>
  <c r="X4534" i="9"/>
  <c r="O4533" i="9"/>
  <c r="P4533" i="9" s="1"/>
  <c r="AA4533" i="9" s="1"/>
  <c r="X4533" i="9"/>
  <c r="O4532" i="9"/>
  <c r="P4532" i="9" s="1"/>
  <c r="AA4532" i="9" s="1"/>
  <c r="X4532" i="9"/>
  <c r="O4531" i="9"/>
  <c r="P4531" i="9" s="1"/>
  <c r="AA4531" i="9" s="1"/>
  <c r="X4531" i="9"/>
  <c r="O4530" i="9"/>
  <c r="P4530" i="9" s="1"/>
  <c r="AA4530" i="9" s="1"/>
  <c r="X4530" i="9"/>
  <c r="O4529" i="9"/>
  <c r="P4529" i="9" s="1"/>
  <c r="AA4529" i="9" s="1"/>
  <c r="X4529" i="9"/>
  <c r="O3919" i="9"/>
  <c r="P3919" i="9" s="1"/>
  <c r="AA3919" i="9" s="1"/>
  <c r="X3919" i="9"/>
  <c r="O3918" i="9"/>
  <c r="P3918" i="9" s="1"/>
  <c r="AA3918" i="9" s="1"/>
  <c r="X3918" i="9"/>
  <c r="O3917" i="9"/>
  <c r="P3917" i="9" s="1"/>
  <c r="AA3917" i="9" s="1"/>
  <c r="X3917" i="9"/>
  <c r="O3916" i="9"/>
  <c r="P3916" i="9" s="1"/>
  <c r="AA3916" i="9" s="1"/>
  <c r="X3916" i="9"/>
  <c r="O3915" i="9"/>
  <c r="P3915" i="9" s="1"/>
  <c r="AA3915" i="9" s="1"/>
  <c r="X3915" i="9"/>
  <c r="O3914" i="9"/>
  <c r="P3914" i="9" s="1"/>
  <c r="AA3914" i="9" s="1"/>
  <c r="X3914" i="9"/>
  <c r="O3913" i="9"/>
  <c r="P3913" i="9" s="1"/>
  <c r="AA3913" i="9" s="1"/>
  <c r="X3913" i="9"/>
  <c r="O3912" i="9"/>
  <c r="P3912" i="9" s="1"/>
  <c r="AA3912" i="9" s="1"/>
  <c r="X3912" i="9"/>
  <c r="O3911" i="9"/>
  <c r="P3911" i="9" s="1"/>
  <c r="AA3911" i="9" s="1"/>
  <c r="X3911" i="9"/>
  <c r="O3910" i="9"/>
  <c r="P3910" i="9" s="1"/>
  <c r="AA3910" i="9" s="1"/>
  <c r="X3910" i="9"/>
  <c r="O3909" i="9"/>
  <c r="P3909" i="9" s="1"/>
  <c r="AA3909" i="9" s="1"/>
  <c r="X3909" i="9"/>
  <c r="O3908" i="9"/>
  <c r="P3908" i="9" s="1"/>
  <c r="AA3908" i="9" s="1"/>
  <c r="X3908" i="9"/>
  <c r="O3907" i="9"/>
  <c r="P3907" i="9" s="1"/>
  <c r="AA3907" i="9" s="1"/>
  <c r="X3907" i="9"/>
  <c r="O3906" i="9"/>
  <c r="P3906" i="9" s="1"/>
  <c r="AA3906" i="9" s="1"/>
  <c r="X3906" i="9"/>
  <c r="O3905" i="9"/>
  <c r="P3905" i="9" s="1"/>
  <c r="AA3905" i="9" s="1"/>
  <c r="X3905" i="9"/>
  <c r="O3904" i="9"/>
  <c r="P3904" i="9" s="1"/>
  <c r="AA3904" i="9" s="1"/>
  <c r="X3904" i="9"/>
  <c r="O3903" i="9"/>
  <c r="P3903" i="9" s="1"/>
  <c r="AA3903" i="9" s="1"/>
  <c r="X3903" i="9"/>
  <c r="O3902" i="9"/>
  <c r="P3902" i="9" s="1"/>
  <c r="AA3902" i="9" s="1"/>
  <c r="X3902" i="9"/>
  <c r="O3901" i="9"/>
  <c r="P3901" i="9" s="1"/>
  <c r="AA3901" i="9" s="1"/>
  <c r="X3901" i="9"/>
  <c r="O3900" i="9"/>
  <c r="P3900" i="9" s="1"/>
  <c r="AA3900" i="9" s="1"/>
  <c r="X3900" i="9"/>
  <c r="O3899" i="9"/>
  <c r="P3899" i="9" s="1"/>
  <c r="AA3899" i="9" s="1"/>
  <c r="X3899" i="9"/>
  <c r="O3898" i="9"/>
  <c r="P3898" i="9" s="1"/>
  <c r="AA3898" i="9" s="1"/>
  <c r="X3898" i="9"/>
  <c r="O3897" i="9"/>
  <c r="P3897" i="9" s="1"/>
  <c r="AA3897" i="9" s="1"/>
  <c r="X3897" i="9"/>
  <c r="O3896" i="9"/>
  <c r="P3896" i="9" s="1"/>
  <c r="AA3896" i="9" s="1"/>
  <c r="X3896" i="9"/>
  <c r="O3895" i="9"/>
  <c r="P3895" i="9" s="1"/>
  <c r="AA3895" i="9" s="1"/>
  <c r="X3895" i="9"/>
  <c r="O3894" i="9"/>
  <c r="P3894" i="9" s="1"/>
  <c r="AA3894" i="9" s="1"/>
  <c r="X3894" i="9"/>
  <c r="O3893" i="9"/>
  <c r="P3893" i="9" s="1"/>
  <c r="AA3893" i="9" s="1"/>
  <c r="X3893" i="9"/>
  <c r="O3892" i="9"/>
  <c r="P3892" i="9" s="1"/>
  <c r="AA3892" i="9" s="1"/>
  <c r="X3892" i="9"/>
  <c r="O3891" i="9"/>
  <c r="P3891" i="9" s="1"/>
  <c r="AA3891" i="9" s="1"/>
  <c r="X3891" i="9"/>
  <c r="O3890" i="9"/>
  <c r="P3890" i="9" s="1"/>
  <c r="AA3890" i="9" s="1"/>
  <c r="X3890" i="9"/>
  <c r="O3889" i="9"/>
  <c r="P3889" i="9" s="1"/>
  <c r="AA3889" i="9" s="1"/>
  <c r="X3889" i="9"/>
  <c r="O3888" i="9"/>
  <c r="P3888" i="9" s="1"/>
  <c r="AA3888" i="9" s="1"/>
  <c r="X3888" i="9"/>
  <c r="O3887" i="9"/>
  <c r="P3887" i="9" s="1"/>
  <c r="AA3887" i="9" s="1"/>
  <c r="X3887" i="9"/>
  <c r="O3886" i="9"/>
  <c r="P3886" i="9" s="1"/>
  <c r="AA3886" i="9" s="1"/>
  <c r="X3886" i="9"/>
  <c r="O3885" i="9"/>
  <c r="P3885" i="9" s="1"/>
  <c r="AA3885" i="9" s="1"/>
  <c r="X3885" i="9"/>
  <c r="O3884" i="9"/>
  <c r="P3884" i="9" s="1"/>
  <c r="AA3884" i="9" s="1"/>
  <c r="X3884" i="9"/>
  <c r="O3883" i="9"/>
  <c r="P3883" i="9" s="1"/>
  <c r="AA3883" i="9" s="1"/>
  <c r="X3883" i="9"/>
  <c r="O3882" i="9"/>
  <c r="P3882" i="9" s="1"/>
  <c r="AA3882" i="9" s="1"/>
  <c r="X3882" i="9"/>
  <c r="O3881" i="9"/>
  <c r="P3881" i="9" s="1"/>
  <c r="AA3881" i="9" s="1"/>
  <c r="X3881" i="9"/>
  <c r="O3880" i="9"/>
  <c r="P3880" i="9" s="1"/>
  <c r="AA3880" i="9" s="1"/>
  <c r="X3880" i="9"/>
  <c r="O3879" i="9"/>
  <c r="P3879" i="9" s="1"/>
  <c r="AA3879" i="9" s="1"/>
  <c r="X3879" i="9"/>
  <c r="O3878" i="9"/>
  <c r="P3878" i="9" s="1"/>
  <c r="AA3878" i="9" s="1"/>
  <c r="X3878" i="9"/>
  <c r="O3877" i="9"/>
  <c r="P3877" i="9" s="1"/>
  <c r="AA3877" i="9" s="1"/>
  <c r="X3877" i="9"/>
  <c r="O3876" i="9"/>
  <c r="P3876" i="9" s="1"/>
  <c r="AA3876" i="9" s="1"/>
  <c r="X3876" i="9"/>
  <c r="O3875" i="9"/>
  <c r="P3875" i="9" s="1"/>
  <c r="AA3875" i="9" s="1"/>
  <c r="X3875" i="9"/>
  <c r="O3874" i="9"/>
  <c r="P3874" i="9" s="1"/>
  <c r="X3874" i="9"/>
  <c r="O3873" i="9"/>
  <c r="P3873" i="9" s="1"/>
  <c r="AA3873" i="9" s="1"/>
  <c r="X3873" i="9"/>
  <c r="O3872" i="9"/>
  <c r="P3872" i="9" s="1"/>
  <c r="AA3872" i="9" s="1"/>
  <c r="X3872" i="9"/>
  <c r="O3871" i="9"/>
  <c r="P3871" i="9" s="1"/>
  <c r="AA3871" i="9" s="1"/>
  <c r="X3871" i="9"/>
  <c r="O3870" i="9"/>
  <c r="P3870" i="9" s="1"/>
  <c r="AA3870" i="9" s="1"/>
  <c r="X3870" i="9"/>
  <c r="O3869" i="9"/>
  <c r="P3869" i="9" s="1"/>
  <c r="AA3869" i="9" s="1"/>
  <c r="X3869" i="9"/>
  <c r="O3868" i="9"/>
  <c r="P3868" i="9" s="1"/>
  <c r="AA3868" i="9" s="1"/>
  <c r="X3868" i="9"/>
  <c r="O3867" i="9"/>
  <c r="P3867" i="9" s="1"/>
  <c r="AA3867" i="9" s="1"/>
  <c r="X3867" i="9"/>
  <c r="O4657" i="9"/>
  <c r="P4657" i="9" s="1"/>
  <c r="AA4657" i="9" s="1"/>
  <c r="X4657" i="9"/>
  <c r="O4656" i="9"/>
  <c r="P4656" i="9" s="1"/>
  <c r="AA4656" i="9" s="1"/>
  <c r="X4656" i="9"/>
  <c r="O4655" i="9"/>
  <c r="P4655" i="9" s="1"/>
  <c r="X4655" i="9"/>
  <c r="O3866" i="9"/>
  <c r="P3866" i="9" s="1"/>
  <c r="AA3866" i="9" s="1"/>
  <c r="X3866" i="9"/>
  <c r="O3865" i="9"/>
  <c r="P3865" i="9" s="1"/>
  <c r="AA3865" i="9" s="1"/>
  <c r="X3865" i="9"/>
  <c r="O3864" i="9"/>
  <c r="P3864" i="9" s="1"/>
  <c r="AA3864" i="9" s="1"/>
  <c r="X3864" i="9"/>
  <c r="O3863" i="9"/>
  <c r="P3863" i="9" s="1"/>
  <c r="AA3863" i="9" s="1"/>
  <c r="X3863" i="9"/>
  <c r="O3862" i="9"/>
  <c r="P3862" i="9" s="1"/>
  <c r="AA3862" i="9" s="1"/>
  <c r="X3862" i="9"/>
  <c r="O3861" i="9"/>
  <c r="P3861" i="9" s="1"/>
  <c r="AA3861" i="9" s="1"/>
  <c r="X3861" i="9"/>
  <c r="O3860" i="9"/>
  <c r="P3860" i="9" s="1"/>
  <c r="AA3860" i="9" s="1"/>
  <c r="X3860" i="9"/>
  <c r="O3859" i="9"/>
  <c r="P3859" i="9" s="1"/>
  <c r="AA3859" i="9" s="1"/>
  <c r="X3859" i="9"/>
  <c r="O3858" i="9"/>
  <c r="P3858" i="9" s="1"/>
  <c r="AA3858" i="9" s="1"/>
  <c r="X3858" i="9"/>
  <c r="O3857" i="9"/>
  <c r="P3857" i="9" s="1"/>
  <c r="AA3857" i="9" s="1"/>
  <c r="X3857" i="9"/>
  <c r="O3856" i="9"/>
  <c r="P3856" i="9" s="1"/>
  <c r="AA3856" i="9" s="1"/>
  <c r="X3856" i="9"/>
  <c r="O3855" i="9"/>
  <c r="P3855" i="9" s="1"/>
  <c r="AA3855" i="9" s="1"/>
  <c r="X3855" i="9"/>
  <c r="O3854" i="9"/>
  <c r="P3854" i="9" s="1"/>
  <c r="AA3854" i="9" s="1"/>
  <c r="X3854" i="9"/>
  <c r="O3853" i="9"/>
  <c r="P3853" i="9" s="1"/>
  <c r="AA3853" i="9" s="1"/>
  <c r="X3853" i="9"/>
  <c r="O3852" i="9"/>
  <c r="P3852" i="9" s="1"/>
  <c r="AA3852" i="9" s="1"/>
  <c r="X3852" i="9"/>
  <c r="O3851" i="9"/>
  <c r="P3851" i="9" s="1"/>
  <c r="AA3851" i="9" s="1"/>
  <c r="X3851" i="9"/>
  <c r="O3850" i="9"/>
  <c r="P3850" i="9" s="1"/>
  <c r="AA3850" i="9" s="1"/>
  <c r="X3850" i="9"/>
  <c r="O3849" i="9"/>
  <c r="P3849" i="9" s="1"/>
  <c r="AA3849" i="9" s="1"/>
  <c r="X3849" i="9"/>
  <c r="O3848" i="9"/>
  <c r="P3848" i="9" s="1"/>
  <c r="AA3848" i="9" s="1"/>
  <c r="X3848" i="9"/>
  <c r="O3847" i="9"/>
  <c r="P3847" i="9" s="1"/>
  <c r="AA3847" i="9" s="1"/>
  <c r="X3847" i="9"/>
  <c r="O3846" i="9"/>
  <c r="P3846" i="9" s="1"/>
  <c r="AA3846" i="9" s="1"/>
  <c r="X3846" i="9"/>
  <c r="O4528" i="9"/>
  <c r="P4528" i="9" s="1"/>
  <c r="AA4528" i="9" s="1"/>
  <c r="X4528" i="9"/>
  <c r="O4654" i="9"/>
  <c r="P4654" i="9" s="1"/>
  <c r="AA4654" i="9" s="1"/>
  <c r="X4654" i="9"/>
  <c r="O4653" i="9"/>
  <c r="P4653" i="9" s="1"/>
  <c r="AA4653" i="9" s="1"/>
  <c r="X4653" i="9"/>
  <c r="O4652" i="9"/>
  <c r="P4652" i="9" s="1"/>
  <c r="AA4652" i="9" s="1"/>
  <c r="X4652" i="9"/>
  <c r="O4651" i="9"/>
  <c r="P4651" i="9" s="1"/>
  <c r="X4651" i="9"/>
  <c r="O2673" i="9"/>
  <c r="P2673" i="9" s="1"/>
  <c r="AA2673" i="9" s="1"/>
  <c r="X2673" i="9"/>
  <c r="O2672" i="9"/>
  <c r="P2672" i="9" s="1"/>
  <c r="AA2672" i="9" s="1"/>
  <c r="X2672" i="9"/>
  <c r="O2671" i="9"/>
  <c r="P2671" i="9" s="1"/>
  <c r="AA2671" i="9" s="1"/>
  <c r="X2671" i="9"/>
  <c r="O2670" i="9"/>
  <c r="P2670" i="9" s="1"/>
  <c r="AA2670" i="9" s="1"/>
  <c r="X2670" i="9"/>
  <c r="O2669" i="9"/>
  <c r="P2669" i="9" s="1"/>
  <c r="AA2669" i="9" s="1"/>
  <c r="X2669" i="9"/>
  <c r="O2668" i="9"/>
  <c r="P2668" i="9" s="1"/>
  <c r="AA2668" i="9" s="1"/>
  <c r="X2668" i="9"/>
  <c r="O2667" i="9"/>
  <c r="P2667" i="9" s="1"/>
  <c r="AA2667" i="9" s="1"/>
  <c r="X2667" i="9"/>
  <c r="O2666" i="9"/>
  <c r="P2666" i="9" s="1"/>
  <c r="AA2666" i="9" s="1"/>
  <c r="X2666" i="9"/>
  <c r="O2665" i="9"/>
  <c r="P2665" i="9" s="1"/>
  <c r="AA2665" i="9" s="1"/>
  <c r="X2665" i="9"/>
  <c r="O2664" i="9"/>
  <c r="P2664" i="9" s="1"/>
  <c r="AA2664" i="9" s="1"/>
  <c r="X2664" i="9"/>
  <c r="O2663" i="9"/>
  <c r="P2663" i="9" s="1"/>
  <c r="AA2663" i="9" s="1"/>
  <c r="X2663" i="9"/>
  <c r="O2662" i="9"/>
  <c r="P2662" i="9" s="1"/>
  <c r="AA2662" i="9" s="1"/>
  <c r="X2662" i="9"/>
  <c r="O2661" i="9"/>
  <c r="P2661" i="9" s="1"/>
  <c r="AA2661" i="9" s="1"/>
  <c r="X2661" i="9"/>
  <c r="O2660" i="9"/>
  <c r="P2660" i="9" s="1"/>
  <c r="AA2660" i="9" s="1"/>
  <c r="X2660" i="9"/>
  <c r="O2659" i="9"/>
  <c r="P2659" i="9" s="1"/>
  <c r="AA2659" i="9" s="1"/>
  <c r="X2659" i="9"/>
  <c r="O2658" i="9"/>
  <c r="P2658" i="9" s="1"/>
  <c r="AA2658" i="9" s="1"/>
  <c r="X2658" i="9"/>
  <c r="O2657" i="9"/>
  <c r="P2657" i="9" s="1"/>
  <c r="AA2657" i="9" s="1"/>
  <c r="X2657" i="9"/>
  <c r="O2656" i="9"/>
  <c r="P2656" i="9" s="1"/>
  <c r="AA2656" i="9" s="1"/>
  <c r="X2656" i="9"/>
  <c r="O2655" i="9"/>
  <c r="P2655" i="9" s="1"/>
  <c r="AA2655" i="9" s="1"/>
  <c r="X2655" i="9"/>
  <c r="O2654" i="9"/>
  <c r="P2654" i="9" s="1"/>
  <c r="AA2654" i="9" s="1"/>
  <c r="X2654" i="9"/>
  <c r="O2653" i="9"/>
  <c r="P2653" i="9" s="1"/>
  <c r="AA2653" i="9" s="1"/>
  <c r="X2653" i="9"/>
  <c r="O2652" i="9"/>
  <c r="P2652" i="9" s="1"/>
  <c r="AA2652" i="9" s="1"/>
  <c r="X2652" i="9"/>
  <c r="O2651" i="9"/>
  <c r="P2651" i="9" s="1"/>
  <c r="AA2651" i="9" s="1"/>
  <c r="X2651" i="9"/>
  <c r="O2650" i="9"/>
  <c r="P2650" i="9" s="1"/>
  <c r="AA2650" i="9" s="1"/>
  <c r="X2650" i="9"/>
  <c r="O2649" i="9"/>
  <c r="P2649" i="9" s="1"/>
  <c r="AA2649" i="9" s="1"/>
  <c r="X2649" i="9"/>
  <c r="O2648" i="9"/>
  <c r="P2648" i="9" s="1"/>
  <c r="AA2648" i="9" s="1"/>
  <c r="X2648" i="9"/>
  <c r="O2647" i="9"/>
  <c r="P2647" i="9" s="1"/>
  <c r="AA2647" i="9" s="1"/>
  <c r="X2647" i="9"/>
  <c r="O2646" i="9"/>
  <c r="P2646" i="9" s="1"/>
  <c r="AA2646" i="9" s="1"/>
  <c r="X2646" i="9"/>
  <c r="O2645" i="9"/>
  <c r="P2645" i="9" s="1"/>
  <c r="AA2645" i="9" s="1"/>
  <c r="X2645" i="9"/>
  <c r="O2644" i="9"/>
  <c r="P2644" i="9" s="1"/>
  <c r="AA2644" i="9" s="1"/>
  <c r="X2644" i="9"/>
  <c r="O2643" i="9"/>
  <c r="P2643" i="9" s="1"/>
  <c r="AA2643" i="9" s="1"/>
  <c r="X2643" i="9"/>
  <c r="O2642" i="9"/>
  <c r="P2642" i="9" s="1"/>
  <c r="AA2642" i="9" s="1"/>
  <c r="X2642" i="9"/>
  <c r="O2641" i="9"/>
  <c r="P2641" i="9" s="1"/>
  <c r="AA2641" i="9" s="1"/>
  <c r="X2641" i="9"/>
  <c r="O2640" i="9"/>
  <c r="P2640" i="9" s="1"/>
  <c r="AA2640" i="9" s="1"/>
  <c r="X2640" i="9"/>
  <c r="O2639" i="9"/>
  <c r="P2639" i="9" s="1"/>
  <c r="AA2639" i="9" s="1"/>
  <c r="X2639" i="9"/>
  <c r="O2638" i="9"/>
  <c r="P2638" i="9" s="1"/>
  <c r="AA2638" i="9" s="1"/>
  <c r="X2638" i="9"/>
  <c r="O2637" i="9"/>
  <c r="P2637" i="9" s="1"/>
  <c r="AA2637" i="9" s="1"/>
  <c r="X2637" i="9"/>
  <c r="O2636" i="9"/>
  <c r="P2636" i="9" s="1"/>
  <c r="AA2636" i="9" s="1"/>
  <c r="X2636" i="9"/>
  <c r="O2635" i="9"/>
  <c r="P2635" i="9" s="1"/>
  <c r="AA2635" i="9" s="1"/>
  <c r="X2635" i="9"/>
  <c r="O2634" i="9"/>
  <c r="P2634" i="9" s="1"/>
  <c r="AA2634" i="9" s="1"/>
  <c r="X2634" i="9"/>
  <c r="O2633" i="9"/>
  <c r="P2633" i="9" s="1"/>
  <c r="AA2633" i="9" s="1"/>
  <c r="X2633" i="9"/>
  <c r="O2632" i="9"/>
  <c r="P2632" i="9" s="1"/>
  <c r="AA2632" i="9" s="1"/>
  <c r="X2632" i="9"/>
  <c r="O2631" i="9"/>
  <c r="P2631" i="9" s="1"/>
  <c r="AA2631" i="9" s="1"/>
  <c r="X2631" i="9"/>
  <c r="O2630" i="9"/>
  <c r="P2630" i="9" s="1"/>
  <c r="AA2630" i="9" s="1"/>
  <c r="X2630" i="9"/>
  <c r="O2629" i="9"/>
  <c r="P2629" i="9" s="1"/>
  <c r="AA2629" i="9" s="1"/>
  <c r="X2629" i="9"/>
  <c r="O2628" i="9"/>
  <c r="P2628" i="9" s="1"/>
  <c r="AA2628" i="9" s="1"/>
  <c r="X2628" i="9"/>
  <c r="O2627" i="9"/>
  <c r="P2627" i="9" s="1"/>
  <c r="AA2627" i="9" s="1"/>
  <c r="X2627" i="9"/>
  <c r="O2626" i="9"/>
  <c r="P2626" i="9" s="1"/>
  <c r="AA2626" i="9" s="1"/>
  <c r="X2626" i="9"/>
  <c r="O2625" i="9"/>
  <c r="P2625" i="9" s="1"/>
  <c r="AA2625" i="9" s="1"/>
  <c r="X2625" i="9"/>
  <c r="O2624" i="9"/>
  <c r="P2624" i="9" s="1"/>
  <c r="AA2624" i="9" s="1"/>
  <c r="X2624" i="9"/>
  <c r="O2623" i="9"/>
  <c r="P2623" i="9" s="1"/>
  <c r="AA2623" i="9" s="1"/>
  <c r="X2623" i="9"/>
  <c r="O2622" i="9"/>
  <c r="P2622" i="9" s="1"/>
  <c r="AA2622" i="9" s="1"/>
  <c r="X2622" i="9"/>
  <c r="O2621" i="9"/>
  <c r="P2621" i="9" s="1"/>
  <c r="AA2621" i="9" s="1"/>
  <c r="X2621" i="9"/>
  <c r="O2620" i="9"/>
  <c r="P2620" i="9" s="1"/>
  <c r="AA2620" i="9" s="1"/>
  <c r="X2620" i="9"/>
  <c r="O2619" i="9"/>
  <c r="P2619" i="9" s="1"/>
  <c r="AA2619" i="9" s="1"/>
  <c r="X2619" i="9"/>
  <c r="O2618" i="9"/>
  <c r="P2618" i="9" s="1"/>
  <c r="AA2618" i="9" s="1"/>
  <c r="X2618" i="9"/>
  <c r="O2617" i="9"/>
  <c r="P2617" i="9" s="1"/>
  <c r="AA2617" i="9" s="1"/>
  <c r="X2617" i="9"/>
  <c r="O2616" i="9"/>
  <c r="P2616" i="9" s="1"/>
  <c r="AA2616" i="9" s="1"/>
  <c r="X2616" i="9"/>
  <c r="O2615" i="9"/>
  <c r="P2615" i="9" s="1"/>
  <c r="AA2615" i="9" s="1"/>
  <c r="X2615" i="9"/>
  <c r="O2614" i="9"/>
  <c r="P2614" i="9" s="1"/>
  <c r="AA2614" i="9" s="1"/>
  <c r="X2614" i="9"/>
  <c r="O2613" i="9"/>
  <c r="P2613" i="9" s="1"/>
  <c r="AA2613" i="9" s="1"/>
  <c r="X2613" i="9"/>
  <c r="O2612" i="9"/>
  <c r="P2612" i="9" s="1"/>
  <c r="AA2612" i="9" s="1"/>
  <c r="X2612" i="9"/>
  <c r="O2611" i="9"/>
  <c r="P2611" i="9" s="1"/>
  <c r="AA2611" i="9" s="1"/>
  <c r="X2611" i="9"/>
  <c r="O2610" i="9"/>
  <c r="P2610" i="9" s="1"/>
  <c r="AA2610" i="9" s="1"/>
  <c r="X2610" i="9"/>
  <c r="O2609" i="9"/>
  <c r="P2609" i="9" s="1"/>
  <c r="AA2609" i="9" s="1"/>
  <c r="X2609" i="9"/>
  <c r="O2608" i="9"/>
  <c r="P2608" i="9" s="1"/>
  <c r="AA2608" i="9" s="1"/>
  <c r="X2608" i="9"/>
  <c r="O2607" i="9"/>
  <c r="P2607" i="9" s="1"/>
  <c r="AA2607" i="9" s="1"/>
  <c r="X2607" i="9"/>
  <c r="O2606" i="9"/>
  <c r="P2606" i="9" s="1"/>
  <c r="AA2606" i="9" s="1"/>
  <c r="X2606" i="9"/>
  <c r="O2605" i="9"/>
  <c r="P2605" i="9" s="1"/>
  <c r="AA2605" i="9" s="1"/>
  <c r="X2605" i="9"/>
  <c r="O2604" i="9"/>
  <c r="P2604" i="9" s="1"/>
  <c r="AA2604" i="9" s="1"/>
  <c r="X2604" i="9"/>
  <c r="O2603" i="9"/>
  <c r="P2603" i="9" s="1"/>
  <c r="AA2603" i="9" s="1"/>
  <c r="X2603" i="9"/>
  <c r="O2602" i="9"/>
  <c r="P2602" i="9" s="1"/>
  <c r="AA2602" i="9" s="1"/>
  <c r="X2602" i="9"/>
  <c r="O2601" i="9"/>
  <c r="P2601" i="9" s="1"/>
  <c r="AA2601" i="9" s="1"/>
  <c r="X2601" i="9"/>
  <c r="O2600" i="9"/>
  <c r="P2600" i="9" s="1"/>
  <c r="AA2600" i="9" s="1"/>
  <c r="X2600" i="9"/>
  <c r="O2599" i="9"/>
  <c r="P2599" i="9" s="1"/>
  <c r="AA2599" i="9" s="1"/>
  <c r="X2599" i="9"/>
  <c r="O2598" i="9"/>
  <c r="P2598" i="9" s="1"/>
  <c r="AA2598" i="9" s="1"/>
  <c r="X2598" i="9"/>
  <c r="O2597" i="9"/>
  <c r="P2597" i="9" s="1"/>
  <c r="AA2597" i="9" s="1"/>
  <c r="X2597" i="9"/>
  <c r="O2596" i="9"/>
  <c r="P2596" i="9" s="1"/>
  <c r="AA2596" i="9" s="1"/>
  <c r="X2596" i="9"/>
  <c r="O2595" i="9"/>
  <c r="P2595" i="9" s="1"/>
  <c r="AA2595" i="9" s="1"/>
  <c r="X2595" i="9"/>
  <c r="O2594" i="9"/>
  <c r="P2594" i="9" s="1"/>
  <c r="AA2594" i="9" s="1"/>
  <c r="X2594" i="9"/>
  <c r="O2593" i="9"/>
  <c r="P2593" i="9" s="1"/>
  <c r="AA2593" i="9" s="1"/>
  <c r="X2593" i="9"/>
  <c r="O2592" i="9"/>
  <c r="P2592" i="9" s="1"/>
  <c r="AA2592" i="9" s="1"/>
  <c r="X2592" i="9"/>
  <c r="O2591" i="9"/>
  <c r="P2591" i="9" s="1"/>
  <c r="AA2591" i="9" s="1"/>
  <c r="X2591" i="9"/>
  <c r="O2590" i="9"/>
  <c r="P2590" i="9" s="1"/>
  <c r="AA2590" i="9" s="1"/>
  <c r="X2590" i="9"/>
  <c r="O2589" i="9"/>
  <c r="P2589" i="9" s="1"/>
  <c r="AA2589" i="9" s="1"/>
  <c r="X2589" i="9"/>
  <c r="O2588" i="9"/>
  <c r="P2588" i="9" s="1"/>
  <c r="AA2588" i="9" s="1"/>
  <c r="X2588" i="9"/>
  <c r="O2587" i="9"/>
  <c r="P2587" i="9" s="1"/>
  <c r="AA2587" i="9" s="1"/>
  <c r="X2587" i="9"/>
  <c r="O2586" i="9"/>
  <c r="P2586" i="9" s="1"/>
  <c r="AA2586" i="9" s="1"/>
  <c r="X2586" i="9"/>
  <c r="O2585" i="9"/>
  <c r="P2585" i="9" s="1"/>
  <c r="AA2585" i="9" s="1"/>
  <c r="X2585" i="9"/>
  <c r="O2584" i="9"/>
  <c r="P2584" i="9" s="1"/>
  <c r="AA2584" i="9" s="1"/>
  <c r="X2584" i="9"/>
  <c r="O2583" i="9"/>
  <c r="P2583" i="9" s="1"/>
  <c r="AA2583" i="9" s="1"/>
  <c r="X2583" i="9"/>
  <c r="O2582" i="9"/>
  <c r="P2582" i="9" s="1"/>
  <c r="AA2582" i="9" s="1"/>
  <c r="X2582" i="9"/>
  <c r="O2581" i="9"/>
  <c r="P2581" i="9" s="1"/>
  <c r="AA2581" i="9" s="1"/>
  <c r="X2581" i="9"/>
  <c r="O2580" i="9"/>
  <c r="P2580" i="9" s="1"/>
  <c r="AA2580" i="9" s="1"/>
  <c r="X2580" i="9"/>
  <c r="O2579" i="9"/>
  <c r="P2579" i="9" s="1"/>
  <c r="AA2579" i="9" s="1"/>
  <c r="X2579" i="9"/>
  <c r="O2578" i="9"/>
  <c r="P2578" i="9" s="1"/>
  <c r="AA2578" i="9" s="1"/>
  <c r="X2578" i="9"/>
  <c r="O2577" i="9"/>
  <c r="P2577" i="9" s="1"/>
  <c r="AA2577" i="9" s="1"/>
  <c r="X2577" i="9"/>
  <c r="O2576" i="9"/>
  <c r="P2576" i="9" s="1"/>
  <c r="AA2576" i="9" s="1"/>
  <c r="X2576" i="9"/>
  <c r="O2575" i="9"/>
  <c r="P2575" i="9" s="1"/>
  <c r="AA2575" i="9" s="1"/>
  <c r="X2575" i="9"/>
  <c r="O2574" i="9"/>
  <c r="P2574" i="9" s="1"/>
  <c r="AA2574" i="9" s="1"/>
  <c r="X2574" i="9"/>
  <c r="O2573" i="9"/>
  <c r="P2573" i="9" s="1"/>
  <c r="AA2573" i="9" s="1"/>
  <c r="X2573" i="9"/>
  <c r="O2572" i="9"/>
  <c r="P2572" i="9" s="1"/>
  <c r="AA2572" i="9" s="1"/>
  <c r="X2572" i="9"/>
  <c r="O2571" i="9"/>
  <c r="P2571" i="9" s="1"/>
  <c r="AA2571" i="9" s="1"/>
  <c r="X2571" i="9"/>
  <c r="O2570" i="9"/>
  <c r="P2570" i="9" s="1"/>
  <c r="AA2570" i="9" s="1"/>
  <c r="X2570" i="9"/>
  <c r="O2569" i="9"/>
  <c r="P2569" i="9" s="1"/>
  <c r="AA2569" i="9" s="1"/>
  <c r="X2569" i="9"/>
  <c r="O2568" i="9"/>
  <c r="P2568" i="9" s="1"/>
  <c r="AA2568" i="9" s="1"/>
  <c r="X2568" i="9"/>
  <c r="O2567" i="9"/>
  <c r="P2567" i="9" s="1"/>
  <c r="AA2567" i="9" s="1"/>
  <c r="X2567" i="9"/>
  <c r="O2566" i="9"/>
  <c r="P2566" i="9" s="1"/>
  <c r="AA2566" i="9" s="1"/>
  <c r="X2566" i="9"/>
  <c r="O2565" i="9"/>
  <c r="P2565" i="9" s="1"/>
  <c r="AA2565" i="9" s="1"/>
  <c r="X2565" i="9"/>
  <c r="O2564" i="9"/>
  <c r="P2564" i="9" s="1"/>
  <c r="AA2564" i="9" s="1"/>
  <c r="X2564" i="9"/>
  <c r="O2563" i="9"/>
  <c r="P2563" i="9" s="1"/>
  <c r="AA2563" i="9" s="1"/>
  <c r="X2563" i="9"/>
  <c r="O2562" i="9"/>
  <c r="P2562" i="9" s="1"/>
  <c r="AA2562" i="9" s="1"/>
  <c r="X2562" i="9"/>
  <c r="O2561" i="9"/>
  <c r="P2561" i="9" s="1"/>
  <c r="AA2561" i="9" s="1"/>
  <c r="X2561" i="9"/>
  <c r="O2560" i="9"/>
  <c r="P2560" i="9" s="1"/>
  <c r="AA2560" i="9" s="1"/>
  <c r="X2560" i="9"/>
  <c r="O2559" i="9"/>
  <c r="P2559" i="9" s="1"/>
  <c r="AA2559" i="9" s="1"/>
  <c r="X2559" i="9"/>
  <c r="O2558" i="9"/>
  <c r="P2558" i="9" s="1"/>
  <c r="AA2558" i="9" s="1"/>
  <c r="X2558" i="9"/>
  <c r="O2557" i="9"/>
  <c r="P2557" i="9" s="1"/>
  <c r="AA2557" i="9" s="1"/>
  <c r="X2557" i="9"/>
  <c r="O2556" i="9"/>
  <c r="P2556" i="9" s="1"/>
  <c r="AA2556" i="9" s="1"/>
  <c r="X2556" i="9"/>
  <c r="O2555" i="9"/>
  <c r="P2555" i="9" s="1"/>
  <c r="AA2555" i="9" s="1"/>
  <c r="X2555" i="9"/>
  <c r="O2554" i="9"/>
  <c r="P2554" i="9" s="1"/>
  <c r="AA2554" i="9" s="1"/>
  <c r="X2554" i="9"/>
  <c r="O2553" i="9"/>
  <c r="P2553" i="9" s="1"/>
  <c r="AA2553" i="9" s="1"/>
  <c r="X2553" i="9"/>
  <c r="O2552" i="9"/>
  <c r="P2552" i="9" s="1"/>
  <c r="AA2552" i="9" s="1"/>
  <c r="X2552" i="9"/>
  <c r="O2551" i="9"/>
  <c r="P2551" i="9" s="1"/>
  <c r="AA2551" i="9" s="1"/>
  <c r="X2551" i="9"/>
  <c r="O2550" i="9"/>
  <c r="P2550" i="9" s="1"/>
  <c r="AA2550" i="9" s="1"/>
  <c r="X2550" i="9"/>
  <c r="O2549" i="9"/>
  <c r="P2549" i="9" s="1"/>
  <c r="AA2549" i="9" s="1"/>
  <c r="X2549" i="9"/>
  <c r="O2548" i="9"/>
  <c r="P2548" i="9" s="1"/>
  <c r="AA2548" i="9" s="1"/>
  <c r="X2548" i="9"/>
  <c r="O2547" i="9"/>
  <c r="P2547" i="9" s="1"/>
  <c r="AA2547" i="9" s="1"/>
  <c r="X2547" i="9"/>
  <c r="O2546" i="9"/>
  <c r="P2546" i="9" s="1"/>
  <c r="AA2546" i="9" s="1"/>
  <c r="X2546" i="9"/>
  <c r="O2545" i="9"/>
  <c r="P2545" i="9" s="1"/>
  <c r="AA2545" i="9" s="1"/>
  <c r="X2545" i="9"/>
  <c r="O2544" i="9"/>
  <c r="P2544" i="9" s="1"/>
  <c r="AA2544" i="9" s="1"/>
  <c r="X2544" i="9"/>
  <c r="O2543" i="9"/>
  <c r="P2543" i="9" s="1"/>
  <c r="AA2543" i="9" s="1"/>
  <c r="X2543" i="9"/>
  <c r="O2542" i="9"/>
  <c r="P2542" i="9" s="1"/>
  <c r="AA2542" i="9" s="1"/>
  <c r="X2542" i="9"/>
  <c r="O2541" i="9"/>
  <c r="P2541" i="9" s="1"/>
  <c r="AA2541" i="9" s="1"/>
  <c r="X2541" i="9"/>
  <c r="O2540" i="9"/>
  <c r="P2540" i="9" s="1"/>
  <c r="AA2540" i="9" s="1"/>
  <c r="X2540" i="9"/>
  <c r="O2539" i="9"/>
  <c r="P2539" i="9" s="1"/>
  <c r="AA2539" i="9" s="1"/>
  <c r="X2539" i="9"/>
  <c r="O2538" i="9"/>
  <c r="P2538" i="9" s="1"/>
  <c r="AA2538" i="9" s="1"/>
  <c r="X2538" i="9"/>
  <c r="O2537" i="9"/>
  <c r="P2537" i="9" s="1"/>
  <c r="AA2537" i="9" s="1"/>
  <c r="X2537" i="9"/>
  <c r="O2536" i="9"/>
  <c r="P2536" i="9" s="1"/>
  <c r="AA2536" i="9" s="1"/>
  <c r="X2536" i="9"/>
  <c r="O2535" i="9"/>
  <c r="P2535" i="9" s="1"/>
  <c r="AA2535" i="9" s="1"/>
  <c r="X2535" i="9"/>
  <c r="O2534" i="9"/>
  <c r="P2534" i="9" s="1"/>
  <c r="AA2534" i="9" s="1"/>
  <c r="X2534" i="9"/>
  <c r="O2533" i="9"/>
  <c r="P2533" i="9" s="1"/>
  <c r="AA2533" i="9" s="1"/>
  <c r="X2533" i="9"/>
  <c r="O2532" i="9"/>
  <c r="P2532" i="9" s="1"/>
  <c r="AA2532" i="9" s="1"/>
  <c r="X2532" i="9"/>
  <c r="O2531" i="9"/>
  <c r="P2531" i="9" s="1"/>
  <c r="AA2531" i="9" s="1"/>
  <c r="X2531" i="9"/>
  <c r="O2530" i="9"/>
  <c r="P2530" i="9" s="1"/>
  <c r="AA2530" i="9" s="1"/>
  <c r="X2530" i="9"/>
  <c r="O2529" i="9"/>
  <c r="P2529" i="9" s="1"/>
  <c r="AA2529" i="9" s="1"/>
  <c r="X2529" i="9"/>
  <c r="O2528" i="9"/>
  <c r="P2528" i="9" s="1"/>
  <c r="AA2528" i="9" s="1"/>
  <c r="X2528" i="9"/>
  <c r="O2527" i="9"/>
  <c r="P2527" i="9" s="1"/>
  <c r="AA2527" i="9" s="1"/>
  <c r="X2527" i="9"/>
  <c r="O2526" i="9"/>
  <c r="P2526" i="9" s="1"/>
  <c r="AA2526" i="9" s="1"/>
  <c r="X2526" i="9"/>
  <c r="O2525" i="9"/>
  <c r="P2525" i="9" s="1"/>
  <c r="AA2525" i="9" s="1"/>
  <c r="X2525" i="9"/>
  <c r="O2524" i="9"/>
  <c r="P2524" i="9" s="1"/>
  <c r="AA2524" i="9" s="1"/>
  <c r="X2524" i="9"/>
  <c r="O2523" i="9"/>
  <c r="P2523" i="9" s="1"/>
  <c r="AA2523" i="9" s="1"/>
  <c r="X2523" i="9"/>
  <c r="O2522" i="9"/>
  <c r="P2522" i="9" s="1"/>
  <c r="AA2522" i="9" s="1"/>
  <c r="X2522" i="9"/>
  <c r="O2521" i="9"/>
  <c r="P2521" i="9" s="1"/>
  <c r="AA2521" i="9" s="1"/>
  <c r="X2521" i="9"/>
  <c r="O2520" i="9"/>
  <c r="P2520" i="9" s="1"/>
  <c r="AA2520" i="9" s="1"/>
  <c r="X2520" i="9"/>
  <c r="O2519" i="9"/>
  <c r="P2519" i="9" s="1"/>
  <c r="AA2519" i="9" s="1"/>
  <c r="X2519" i="9"/>
  <c r="O2518" i="9"/>
  <c r="P2518" i="9" s="1"/>
  <c r="AA2518" i="9" s="1"/>
  <c r="X2518" i="9"/>
  <c r="O2517" i="9"/>
  <c r="P2517" i="9" s="1"/>
  <c r="AA2517" i="9" s="1"/>
  <c r="X2517" i="9"/>
  <c r="O2516" i="9"/>
  <c r="P2516" i="9" s="1"/>
  <c r="AA2516" i="9" s="1"/>
  <c r="X2516" i="9"/>
  <c r="O2515" i="9"/>
  <c r="P2515" i="9" s="1"/>
  <c r="AA2515" i="9" s="1"/>
  <c r="X2515" i="9"/>
  <c r="O2514" i="9"/>
  <c r="P2514" i="9" s="1"/>
  <c r="AA2514" i="9" s="1"/>
  <c r="X2514" i="9"/>
  <c r="O2513" i="9"/>
  <c r="P2513" i="9" s="1"/>
  <c r="AA2513" i="9" s="1"/>
  <c r="X2513" i="9"/>
  <c r="O2512" i="9"/>
  <c r="P2512" i="9" s="1"/>
  <c r="AA2512" i="9" s="1"/>
  <c r="X2512" i="9"/>
  <c r="O2511" i="9"/>
  <c r="P2511" i="9" s="1"/>
  <c r="AA2511" i="9" s="1"/>
  <c r="X2511" i="9"/>
  <c r="O2510" i="9"/>
  <c r="P2510" i="9" s="1"/>
  <c r="AA2510" i="9" s="1"/>
  <c r="X2510" i="9"/>
  <c r="O2509" i="9"/>
  <c r="P2509" i="9" s="1"/>
  <c r="AA2509" i="9" s="1"/>
  <c r="X2509" i="9"/>
  <c r="O2508" i="9"/>
  <c r="P2508" i="9" s="1"/>
  <c r="AA2508" i="9" s="1"/>
  <c r="X2508" i="9"/>
  <c r="O2507" i="9"/>
  <c r="P2507" i="9" s="1"/>
  <c r="AA2507" i="9" s="1"/>
  <c r="X2507" i="9"/>
  <c r="O2506" i="9"/>
  <c r="P2506" i="9" s="1"/>
  <c r="AA2506" i="9" s="1"/>
  <c r="X2506" i="9"/>
  <c r="O2505" i="9"/>
  <c r="P2505" i="9" s="1"/>
  <c r="AA2505" i="9" s="1"/>
  <c r="X2505" i="9"/>
  <c r="O2504" i="9"/>
  <c r="P2504" i="9" s="1"/>
  <c r="AA2504" i="9" s="1"/>
  <c r="X2504" i="9"/>
  <c r="O2503" i="9"/>
  <c r="P2503" i="9" s="1"/>
  <c r="AA2503" i="9" s="1"/>
  <c r="X2503" i="9"/>
  <c r="O2502" i="9"/>
  <c r="P2502" i="9" s="1"/>
  <c r="AA2502" i="9" s="1"/>
  <c r="X2502" i="9"/>
  <c r="O2501" i="9"/>
  <c r="P2501" i="9" s="1"/>
  <c r="AA2501" i="9" s="1"/>
  <c r="X2501" i="9"/>
  <c r="O2500" i="9"/>
  <c r="P2500" i="9" s="1"/>
  <c r="AA2500" i="9" s="1"/>
  <c r="X2500" i="9"/>
  <c r="O2499" i="9"/>
  <c r="P2499" i="9" s="1"/>
  <c r="AA2499" i="9" s="1"/>
  <c r="X2499" i="9"/>
  <c r="O2498" i="9"/>
  <c r="P2498" i="9" s="1"/>
  <c r="AA2498" i="9" s="1"/>
  <c r="X2498" i="9"/>
  <c r="O2497" i="9"/>
  <c r="P2497" i="9" s="1"/>
  <c r="AA2497" i="9" s="1"/>
  <c r="X2497" i="9"/>
  <c r="O2496" i="9"/>
  <c r="P2496" i="9" s="1"/>
  <c r="AA2496" i="9" s="1"/>
  <c r="X2496" i="9"/>
  <c r="O2495" i="9"/>
  <c r="P2495" i="9" s="1"/>
  <c r="AA2495" i="9" s="1"/>
  <c r="X2495" i="9"/>
  <c r="O2494" i="9"/>
  <c r="P2494" i="9" s="1"/>
  <c r="AA2494" i="9" s="1"/>
  <c r="X2494" i="9"/>
  <c r="O2493" i="9"/>
  <c r="P2493" i="9" s="1"/>
  <c r="AA2493" i="9" s="1"/>
  <c r="X2493" i="9"/>
  <c r="O2492" i="9"/>
  <c r="P2492" i="9" s="1"/>
  <c r="AA2492" i="9" s="1"/>
  <c r="X2492" i="9"/>
  <c r="O2491" i="9"/>
  <c r="P2491" i="9" s="1"/>
  <c r="AA2491" i="9" s="1"/>
  <c r="X2491" i="9"/>
  <c r="O2490" i="9"/>
  <c r="P2490" i="9" s="1"/>
  <c r="AA2490" i="9" s="1"/>
  <c r="X2490" i="9"/>
  <c r="O2489" i="9"/>
  <c r="P2489" i="9" s="1"/>
  <c r="AA2489" i="9" s="1"/>
  <c r="X2489" i="9"/>
  <c r="O2488" i="9"/>
  <c r="P2488" i="9" s="1"/>
  <c r="AA2488" i="9" s="1"/>
  <c r="X2488" i="9"/>
  <c r="O2487" i="9"/>
  <c r="P2487" i="9" s="1"/>
  <c r="AA2487" i="9" s="1"/>
  <c r="X2487" i="9"/>
  <c r="O2486" i="9"/>
  <c r="P2486" i="9" s="1"/>
  <c r="AA2486" i="9" s="1"/>
  <c r="X2486" i="9"/>
  <c r="O2485" i="9"/>
  <c r="P2485" i="9" s="1"/>
  <c r="AA2485" i="9" s="1"/>
  <c r="X2485" i="9"/>
  <c r="O2484" i="9"/>
  <c r="P2484" i="9" s="1"/>
  <c r="AA2484" i="9" s="1"/>
  <c r="X2484" i="9"/>
  <c r="O2483" i="9"/>
  <c r="P2483" i="9" s="1"/>
  <c r="AA2483" i="9" s="1"/>
  <c r="X2483" i="9"/>
  <c r="O2482" i="9"/>
  <c r="P2482" i="9" s="1"/>
  <c r="AA2482" i="9" s="1"/>
  <c r="X2482" i="9"/>
  <c r="O2481" i="9"/>
  <c r="P2481" i="9" s="1"/>
  <c r="AA2481" i="9" s="1"/>
  <c r="X2481" i="9"/>
  <c r="O2480" i="9"/>
  <c r="P2480" i="9" s="1"/>
  <c r="AA2480" i="9" s="1"/>
  <c r="X2480" i="9"/>
  <c r="O2479" i="9"/>
  <c r="P2479" i="9" s="1"/>
  <c r="AA2479" i="9" s="1"/>
  <c r="X2479" i="9"/>
  <c r="O2478" i="9"/>
  <c r="P2478" i="9" s="1"/>
  <c r="AA2478" i="9" s="1"/>
  <c r="X2478" i="9"/>
  <c r="O2477" i="9"/>
  <c r="P2477" i="9" s="1"/>
  <c r="AA2477" i="9" s="1"/>
  <c r="X2477" i="9"/>
  <c r="O2476" i="9"/>
  <c r="P2476" i="9" s="1"/>
  <c r="AA2476" i="9" s="1"/>
  <c r="X2476" i="9"/>
  <c r="O2475" i="9"/>
  <c r="P2475" i="9" s="1"/>
  <c r="AA2475" i="9" s="1"/>
  <c r="X2475" i="9"/>
  <c r="O2474" i="9"/>
  <c r="P2474" i="9" s="1"/>
  <c r="AA2474" i="9" s="1"/>
  <c r="X2474" i="9"/>
  <c r="O2473" i="9"/>
  <c r="P2473" i="9" s="1"/>
  <c r="AA2473" i="9" s="1"/>
  <c r="X2473" i="9"/>
  <c r="O2472" i="9"/>
  <c r="P2472" i="9" s="1"/>
  <c r="AA2472" i="9" s="1"/>
  <c r="X2472" i="9"/>
  <c r="O2471" i="9"/>
  <c r="P2471" i="9" s="1"/>
  <c r="AA2471" i="9" s="1"/>
  <c r="X2471" i="9"/>
  <c r="O2470" i="9"/>
  <c r="P2470" i="9" s="1"/>
  <c r="AA2470" i="9" s="1"/>
  <c r="X2470" i="9"/>
  <c r="O2469" i="9"/>
  <c r="P2469" i="9" s="1"/>
  <c r="AA2469" i="9" s="1"/>
  <c r="X2469" i="9"/>
  <c r="O2468" i="9"/>
  <c r="P2468" i="9" s="1"/>
  <c r="AA2468" i="9" s="1"/>
  <c r="X2468" i="9"/>
  <c r="O2467" i="9"/>
  <c r="P2467" i="9" s="1"/>
  <c r="AA2467" i="9" s="1"/>
  <c r="X2467" i="9"/>
  <c r="O2466" i="9"/>
  <c r="P2466" i="9" s="1"/>
  <c r="AA2466" i="9" s="1"/>
  <c r="X2466" i="9"/>
  <c r="O2465" i="9"/>
  <c r="P2465" i="9" s="1"/>
  <c r="AA2465" i="9" s="1"/>
  <c r="X2465" i="9"/>
  <c r="O2464" i="9"/>
  <c r="P2464" i="9" s="1"/>
  <c r="AA2464" i="9" s="1"/>
  <c r="X2464" i="9"/>
  <c r="O2463" i="9"/>
  <c r="P2463" i="9" s="1"/>
  <c r="AA2463" i="9" s="1"/>
  <c r="X2463" i="9"/>
  <c r="O2462" i="9"/>
  <c r="P2462" i="9" s="1"/>
  <c r="AA2462" i="9" s="1"/>
  <c r="X2462" i="9"/>
  <c r="O2461" i="9"/>
  <c r="P2461" i="9" s="1"/>
  <c r="AA2461" i="9" s="1"/>
  <c r="X2461" i="9"/>
  <c r="O2460" i="9"/>
  <c r="P2460" i="9" s="1"/>
  <c r="AA2460" i="9" s="1"/>
  <c r="X2460" i="9"/>
  <c r="O2459" i="9"/>
  <c r="P2459" i="9" s="1"/>
  <c r="AA2459" i="9" s="1"/>
  <c r="X2459" i="9"/>
  <c r="O2458" i="9"/>
  <c r="P2458" i="9" s="1"/>
  <c r="AA2458" i="9" s="1"/>
  <c r="X2458" i="9"/>
  <c r="O2457" i="9"/>
  <c r="P2457" i="9" s="1"/>
  <c r="AA2457" i="9" s="1"/>
  <c r="X2457" i="9"/>
  <c r="O2456" i="9"/>
  <c r="P2456" i="9" s="1"/>
  <c r="AA2456" i="9" s="1"/>
  <c r="X2456" i="9"/>
  <c r="O2455" i="9"/>
  <c r="P2455" i="9" s="1"/>
  <c r="AA2455" i="9" s="1"/>
  <c r="X2455" i="9"/>
  <c r="O2454" i="9"/>
  <c r="P2454" i="9" s="1"/>
  <c r="AA2454" i="9" s="1"/>
  <c r="X2454" i="9"/>
  <c r="O2453" i="9"/>
  <c r="P2453" i="9" s="1"/>
  <c r="AA2453" i="9" s="1"/>
  <c r="X2453" i="9"/>
  <c r="O2452" i="9"/>
  <c r="P2452" i="9" s="1"/>
  <c r="AA2452" i="9" s="1"/>
  <c r="X2452" i="9"/>
  <c r="O2451" i="9"/>
  <c r="P2451" i="9" s="1"/>
  <c r="AA2451" i="9" s="1"/>
  <c r="X2451" i="9"/>
  <c r="O2450" i="9"/>
  <c r="P2450" i="9" s="1"/>
  <c r="AA2450" i="9" s="1"/>
  <c r="X2450" i="9"/>
  <c r="O2449" i="9"/>
  <c r="P2449" i="9" s="1"/>
  <c r="AA2449" i="9" s="1"/>
  <c r="X2449" i="9"/>
  <c r="O2448" i="9"/>
  <c r="P2448" i="9" s="1"/>
  <c r="AA2448" i="9" s="1"/>
  <c r="X2448" i="9"/>
  <c r="O2447" i="9"/>
  <c r="P2447" i="9" s="1"/>
  <c r="AA2447" i="9" s="1"/>
  <c r="X2447" i="9"/>
  <c r="O2446" i="9"/>
  <c r="P2446" i="9" s="1"/>
  <c r="AA2446" i="9" s="1"/>
  <c r="X2446" i="9"/>
  <c r="O2445" i="9"/>
  <c r="P2445" i="9" s="1"/>
  <c r="AA2445" i="9" s="1"/>
  <c r="X2445" i="9"/>
  <c r="O2444" i="9"/>
  <c r="P2444" i="9" s="1"/>
  <c r="AA2444" i="9" s="1"/>
  <c r="X2444" i="9"/>
  <c r="O2443" i="9"/>
  <c r="P2443" i="9" s="1"/>
  <c r="AA2443" i="9" s="1"/>
  <c r="X2443" i="9"/>
  <c r="O2442" i="9"/>
  <c r="P2442" i="9" s="1"/>
  <c r="AA2442" i="9" s="1"/>
  <c r="X2442" i="9"/>
  <c r="O2441" i="9"/>
  <c r="P2441" i="9" s="1"/>
  <c r="AA2441" i="9" s="1"/>
  <c r="X2441" i="9"/>
  <c r="O2440" i="9"/>
  <c r="P2440" i="9" s="1"/>
  <c r="AA2440" i="9" s="1"/>
  <c r="X2440" i="9"/>
  <c r="O2439" i="9"/>
  <c r="P2439" i="9" s="1"/>
  <c r="AA2439" i="9" s="1"/>
  <c r="X2439" i="9"/>
  <c r="O2438" i="9"/>
  <c r="P2438" i="9" s="1"/>
  <c r="AA2438" i="9" s="1"/>
  <c r="X2438" i="9"/>
  <c r="O2437" i="9"/>
  <c r="P2437" i="9" s="1"/>
  <c r="AA2437" i="9" s="1"/>
  <c r="X2437" i="9"/>
  <c r="O2436" i="9"/>
  <c r="P2436" i="9" s="1"/>
  <c r="AA2436" i="9" s="1"/>
  <c r="X2436" i="9"/>
  <c r="O2435" i="9"/>
  <c r="P2435" i="9" s="1"/>
  <c r="AA2435" i="9" s="1"/>
  <c r="X2435" i="9"/>
  <c r="O2434" i="9"/>
  <c r="P2434" i="9" s="1"/>
  <c r="AA2434" i="9" s="1"/>
  <c r="X2434" i="9"/>
  <c r="O2433" i="9"/>
  <c r="P2433" i="9" s="1"/>
  <c r="AA2433" i="9" s="1"/>
  <c r="X2433" i="9"/>
  <c r="O2432" i="9"/>
  <c r="P2432" i="9" s="1"/>
  <c r="AA2432" i="9" s="1"/>
  <c r="X2432" i="9"/>
  <c r="O2431" i="9"/>
  <c r="P2431" i="9" s="1"/>
  <c r="AA2431" i="9" s="1"/>
  <c r="X2431" i="9"/>
  <c r="O2430" i="9"/>
  <c r="P2430" i="9" s="1"/>
  <c r="AA2430" i="9" s="1"/>
  <c r="X2430" i="9"/>
  <c r="O2429" i="9"/>
  <c r="P2429" i="9" s="1"/>
  <c r="AA2429" i="9" s="1"/>
  <c r="X2429" i="9"/>
  <c r="O2428" i="9"/>
  <c r="P2428" i="9" s="1"/>
  <c r="AA2428" i="9" s="1"/>
  <c r="X2428" i="9"/>
  <c r="O2427" i="9"/>
  <c r="P2427" i="9" s="1"/>
  <c r="AA2427" i="9" s="1"/>
  <c r="X2427" i="9"/>
  <c r="O2426" i="9"/>
  <c r="P2426" i="9" s="1"/>
  <c r="AA2426" i="9" s="1"/>
  <c r="X2426" i="9"/>
  <c r="O2425" i="9"/>
  <c r="P2425" i="9" s="1"/>
  <c r="AA2425" i="9" s="1"/>
  <c r="X2425" i="9"/>
  <c r="O2424" i="9"/>
  <c r="P2424" i="9" s="1"/>
  <c r="AA2424" i="9" s="1"/>
  <c r="X2424" i="9"/>
  <c r="O2423" i="9"/>
  <c r="P2423" i="9" s="1"/>
  <c r="AA2423" i="9" s="1"/>
  <c r="X2423" i="9"/>
  <c r="O2422" i="9"/>
  <c r="P2422" i="9" s="1"/>
  <c r="AA2422" i="9" s="1"/>
  <c r="X2422" i="9"/>
  <c r="O2421" i="9"/>
  <c r="P2421" i="9" s="1"/>
  <c r="AA2421" i="9" s="1"/>
  <c r="X2421" i="9"/>
  <c r="O2420" i="9"/>
  <c r="P2420" i="9" s="1"/>
  <c r="AA2420" i="9" s="1"/>
  <c r="X2420" i="9"/>
  <c r="O2419" i="9"/>
  <c r="P2419" i="9" s="1"/>
  <c r="AA2419" i="9" s="1"/>
  <c r="X2419" i="9"/>
  <c r="O2418" i="9"/>
  <c r="P2418" i="9" s="1"/>
  <c r="AA2418" i="9" s="1"/>
  <c r="X2418" i="9"/>
  <c r="O2417" i="9"/>
  <c r="P2417" i="9" s="1"/>
  <c r="AA2417" i="9" s="1"/>
  <c r="X2417" i="9"/>
  <c r="O2416" i="9"/>
  <c r="P2416" i="9" s="1"/>
  <c r="AA2416" i="9" s="1"/>
  <c r="X2416" i="9"/>
  <c r="O2415" i="9"/>
  <c r="P2415" i="9" s="1"/>
  <c r="AA2415" i="9" s="1"/>
  <c r="X2415" i="9"/>
  <c r="O2414" i="9"/>
  <c r="P2414" i="9" s="1"/>
  <c r="AA2414" i="9" s="1"/>
  <c r="X2414" i="9"/>
  <c r="O2413" i="9"/>
  <c r="P2413" i="9" s="1"/>
  <c r="AA2413" i="9" s="1"/>
  <c r="X2413" i="9"/>
  <c r="O2412" i="9"/>
  <c r="P2412" i="9" s="1"/>
  <c r="AA2412" i="9" s="1"/>
  <c r="X2412" i="9"/>
  <c r="O2411" i="9"/>
  <c r="P2411" i="9" s="1"/>
  <c r="AA2411" i="9" s="1"/>
  <c r="X2411" i="9"/>
  <c r="O2410" i="9"/>
  <c r="P2410" i="9" s="1"/>
  <c r="AA2410" i="9" s="1"/>
  <c r="X2410" i="9"/>
  <c r="O2409" i="9"/>
  <c r="P2409" i="9" s="1"/>
  <c r="AA2409" i="9" s="1"/>
  <c r="X2409" i="9"/>
  <c r="O2408" i="9"/>
  <c r="P2408" i="9" s="1"/>
  <c r="AA2408" i="9" s="1"/>
  <c r="X2408" i="9"/>
  <c r="O2407" i="9"/>
  <c r="P2407" i="9" s="1"/>
  <c r="AA2407" i="9" s="1"/>
  <c r="X2407" i="9"/>
  <c r="O2406" i="9"/>
  <c r="P2406" i="9" s="1"/>
  <c r="AA2406" i="9" s="1"/>
  <c r="X2406" i="9"/>
  <c r="O2405" i="9"/>
  <c r="P2405" i="9" s="1"/>
  <c r="AA2405" i="9" s="1"/>
  <c r="X2405" i="9"/>
  <c r="O2404" i="9"/>
  <c r="P2404" i="9" s="1"/>
  <c r="AA2404" i="9" s="1"/>
  <c r="X2404" i="9"/>
  <c r="O2403" i="9"/>
  <c r="P2403" i="9" s="1"/>
  <c r="AA2403" i="9" s="1"/>
  <c r="X2403" i="9"/>
  <c r="O2402" i="9"/>
  <c r="P2402" i="9" s="1"/>
  <c r="AA2402" i="9" s="1"/>
  <c r="X2402" i="9"/>
  <c r="O2401" i="9"/>
  <c r="P2401" i="9" s="1"/>
  <c r="AA2401" i="9" s="1"/>
  <c r="X2401" i="9"/>
  <c r="O2400" i="9"/>
  <c r="P2400" i="9" s="1"/>
  <c r="AA2400" i="9" s="1"/>
  <c r="X2400" i="9"/>
  <c r="O2399" i="9"/>
  <c r="P2399" i="9" s="1"/>
  <c r="AA2399" i="9" s="1"/>
  <c r="X2399" i="9"/>
  <c r="O2398" i="9"/>
  <c r="P2398" i="9" s="1"/>
  <c r="AA2398" i="9" s="1"/>
  <c r="X2398" i="9"/>
  <c r="O2397" i="9"/>
  <c r="P2397" i="9" s="1"/>
  <c r="AA2397" i="9" s="1"/>
  <c r="X2397" i="9"/>
  <c r="O2396" i="9"/>
  <c r="P2396" i="9" s="1"/>
  <c r="AA2396" i="9" s="1"/>
  <c r="X2396" i="9"/>
  <c r="O2395" i="9"/>
  <c r="P2395" i="9" s="1"/>
  <c r="AA2395" i="9" s="1"/>
  <c r="X2395" i="9"/>
  <c r="O2394" i="9"/>
  <c r="P2394" i="9" s="1"/>
  <c r="AA2394" i="9" s="1"/>
  <c r="X2394" i="9"/>
  <c r="O2393" i="9"/>
  <c r="P2393" i="9" s="1"/>
  <c r="AA2393" i="9" s="1"/>
  <c r="X2393" i="9"/>
  <c r="O2392" i="9"/>
  <c r="P2392" i="9" s="1"/>
  <c r="AA2392" i="9" s="1"/>
  <c r="X2392" i="9"/>
  <c r="O2391" i="9"/>
  <c r="P2391" i="9" s="1"/>
  <c r="AA2391" i="9" s="1"/>
  <c r="X2391" i="9"/>
  <c r="O2390" i="9"/>
  <c r="P2390" i="9" s="1"/>
  <c r="AA2390" i="9" s="1"/>
  <c r="X2390" i="9"/>
  <c r="O2389" i="9"/>
  <c r="P2389" i="9" s="1"/>
  <c r="AA2389" i="9" s="1"/>
  <c r="X2389" i="9"/>
  <c r="O2388" i="9"/>
  <c r="P2388" i="9" s="1"/>
  <c r="AA2388" i="9" s="1"/>
  <c r="X2388" i="9"/>
  <c r="O2387" i="9"/>
  <c r="P2387" i="9" s="1"/>
  <c r="AA2387" i="9" s="1"/>
  <c r="X2387" i="9"/>
  <c r="O2386" i="9"/>
  <c r="P2386" i="9" s="1"/>
  <c r="AA2386" i="9" s="1"/>
  <c r="X2386" i="9"/>
  <c r="O2385" i="9"/>
  <c r="P2385" i="9" s="1"/>
  <c r="AA2385" i="9" s="1"/>
  <c r="X2385" i="9"/>
  <c r="O2384" i="9"/>
  <c r="P2384" i="9" s="1"/>
  <c r="AA2384" i="9" s="1"/>
  <c r="X2384" i="9"/>
  <c r="O2383" i="9"/>
  <c r="P2383" i="9" s="1"/>
  <c r="AA2383" i="9" s="1"/>
  <c r="X2383" i="9"/>
  <c r="O2382" i="9"/>
  <c r="P2382" i="9" s="1"/>
  <c r="AA2382" i="9" s="1"/>
  <c r="X2382" i="9"/>
  <c r="O2381" i="9"/>
  <c r="P2381" i="9" s="1"/>
  <c r="AA2381" i="9" s="1"/>
  <c r="X2381" i="9"/>
  <c r="O2380" i="9"/>
  <c r="P2380" i="9" s="1"/>
  <c r="AA2380" i="9" s="1"/>
  <c r="X2380" i="9"/>
  <c r="O2379" i="9"/>
  <c r="P2379" i="9" s="1"/>
  <c r="AA2379" i="9" s="1"/>
  <c r="X2379" i="9"/>
  <c r="O2378" i="9"/>
  <c r="P2378" i="9" s="1"/>
  <c r="AA2378" i="9" s="1"/>
  <c r="X2378" i="9"/>
  <c r="O2377" i="9"/>
  <c r="P2377" i="9" s="1"/>
  <c r="AA2377" i="9" s="1"/>
  <c r="X2377" i="9"/>
  <c r="O2376" i="9"/>
  <c r="P2376" i="9" s="1"/>
  <c r="AA2376" i="9" s="1"/>
  <c r="X2376" i="9"/>
  <c r="O2375" i="9"/>
  <c r="P2375" i="9" s="1"/>
  <c r="AA2375" i="9" s="1"/>
  <c r="X2375" i="9"/>
  <c r="O2374" i="9"/>
  <c r="P2374" i="9" s="1"/>
  <c r="AA2374" i="9" s="1"/>
  <c r="X2374" i="9"/>
  <c r="O2373" i="9"/>
  <c r="P2373" i="9" s="1"/>
  <c r="AA2373" i="9" s="1"/>
  <c r="X2373" i="9"/>
  <c r="O2372" i="9"/>
  <c r="P2372" i="9" s="1"/>
  <c r="AA2372" i="9" s="1"/>
  <c r="X2372" i="9"/>
  <c r="O2371" i="9"/>
  <c r="P2371" i="9" s="1"/>
  <c r="AA2371" i="9" s="1"/>
  <c r="X2371" i="9"/>
  <c r="O2370" i="9"/>
  <c r="P2370" i="9" s="1"/>
  <c r="AA2370" i="9" s="1"/>
  <c r="X2370" i="9"/>
  <c r="O2369" i="9"/>
  <c r="P2369" i="9" s="1"/>
  <c r="AA2369" i="9" s="1"/>
  <c r="X2369" i="9"/>
  <c r="O2368" i="9"/>
  <c r="P2368" i="9" s="1"/>
  <c r="AA2368" i="9" s="1"/>
  <c r="X2368" i="9"/>
  <c r="O2367" i="9"/>
  <c r="P2367" i="9" s="1"/>
  <c r="AA2367" i="9" s="1"/>
  <c r="X2367" i="9"/>
  <c r="O2366" i="9"/>
  <c r="P2366" i="9" s="1"/>
  <c r="AA2366" i="9" s="1"/>
  <c r="X2366" i="9"/>
  <c r="O2365" i="9"/>
  <c r="P2365" i="9" s="1"/>
  <c r="AA2365" i="9" s="1"/>
  <c r="X2365" i="9"/>
  <c r="O2364" i="9"/>
  <c r="P2364" i="9" s="1"/>
  <c r="AA2364" i="9" s="1"/>
  <c r="X2364" i="9"/>
  <c r="O2363" i="9"/>
  <c r="P2363" i="9" s="1"/>
  <c r="AA2363" i="9" s="1"/>
  <c r="X2363" i="9"/>
  <c r="O2362" i="9"/>
  <c r="P2362" i="9" s="1"/>
  <c r="AA2362" i="9" s="1"/>
  <c r="X2362" i="9"/>
  <c r="O2361" i="9"/>
  <c r="P2361" i="9" s="1"/>
  <c r="AA2361" i="9" s="1"/>
  <c r="X2361" i="9"/>
  <c r="O2360" i="9"/>
  <c r="P2360" i="9" s="1"/>
  <c r="AA2360" i="9" s="1"/>
  <c r="X2360" i="9"/>
  <c r="O2359" i="9"/>
  <c r="P2359" i="9" s="1"/>
  <c r="AA2359" i="9" s="1"/>
  <c r="X2359" i="9"/>
  <c r="O2358" i="9"/>
  <c r="P2358" i="9" s="1"/>
  <c r="AA2358" i="9" s="1"/>
  <c r="X2358" i="9"/>
  <c r="O2357" i="9"/>
  <c r="P2357" i="9" s="1"/>
  <c r="AA2357" i="9" s="1"/>
  <c r="X2357" i="9"/>
  <c r="O2356" i="9"/>
  <c r="P2356" i="9" s="1"/>
  <c r="AA2356" i="9" s="1"/>
  <c r="X2356" i="9"/>
  <c r="O2355" i="9"/>
  <c r="P2355" i="9" s="1"/>
  <c r="AA2355" i="9" s="1"/>
  <c r="X2355" i="9"/>
  <c r="O2354" i="9"/>
  <c r="P2354" i="9" s="1"/>
  <c r="AA2354" i="9" s="1"/>
  <c r="X2354" i="9"/>
  <c r="O2353" i="9"/>
  <c r="P2353" i="9" s="1"/>
  <c r="AA2353" i="9" s="1"/>
  <c r="X2353" i="9"/>
  <c r="O2352" i="9"/>
  <c r="P2352" i="9" s="1"/>
  <c r="AA2352" i="9" s="1"/>
  <c r="X2352" i="9"/>
  <c r="O2351" i="9"/>
  <c r="P2351" i="9" s="1"/>
  <c r="AA2351" i="9" s="1"/>
  <c r="X2351" i="9"/>
  <c r="O2350" i="9"/>
  <c r="P2350" i="9" s="1"/>
  <c r="AA2350" i="9" s="1"/>
  <c r="X2350" i="9"/>
  <c r="O2349" i="9"/>
  <c r="P2349" i="9" s="1"/>
  <c r="AA2349" i="9" s="1"/>
  <c r="X2349" i="9"/>
  <c r="O2348" i="9"/>
  <c r="P2348" i="9" s="1"/>
  <c r="AA2348" i="9" s="1"/>
  <c r="X2348" i="9"/>
  <c r="O2347" i="9"/>
  <c r="P2347" i="9" s="1"/>
  <c r="AA2347" i="9" s="1"/>
  <c r="X2347" i="9"/>
  <c r="O2346" i="9"/>
  <c r="P2346" i="9" s="1"/>
  <c r="AA2346" i="9" s="1"/>
  <c r="X2346" i="9"/>
  <c r="O2345" i="9"/>
  <c r="P2345" i="9" s="1"/>
  <c r="AA2345" i="9" s="1"/>
  <c r="X2345" i="9"/>
  <c r="O2344" i="9"/>
  <c r="P2344" i="9" s="1"/>
  <c r="AA2344" i="9" s="1"/>
  <c r="X2344" i="9"/>
  <c r="O2343" i="9"/>
  <c r="P2343" i="9" s="1"/>
  <c r="AA2343" i="9" s="1"/>
  <c r="X2343" i="9"/>
  <c r="O2342" i="9"/>
  <c r="P2342" i="9" s="1"/>
  <c r="AA2342" i="9" s="1"/>
  <c r="X2342" i="9"/>
  <c r="O2341" i="9"/>
  <c r="P2341" i="9" s="1"/>
  <c r="AA2341" i="9" s="1"/>
  <c r="X2341" i="9"/>
  <c r="O2340" i="9"/>
  <c r="P2340" i="9" s="1"/>
  <c r="AA2340" i="9" s="1"/>
  <c r="X2340" i="9"/>
  <c r="O2339" i="9"/>
  <c r="P2339" i="9" s="1"/>
  <c r="AA2339" i="9" s="1"/>
  <c r="X2339" i="9"/>
  <c r="O2338" i="9"/>
  <c r="P2338" i="9" s="1"/>
  <c r="AA2338" i="9" s="1"/>
  <c r="X2338" i="9"/>
  <c r="O2337" i="9"/>
  <c r="P2337" i="9" s="1"/>
  <c r="AA2337" i="9" s="1"/>
  <c r="X2337" i="9"/>
  <c r="O2336" i="9"/>
  <c r="P2336" i="9" s="1"/>
  <c r="AA2336" i="9" s="1"/>
  <c r="X2336" i="9"/>
  <c r="O2335" i="9"/>
  <c r="P2335" i="9" s="1"/>
  <c r="AA2335" i="9" s="1"/>
  <c r="X2335" i="9"/>
  <c r="O2334" i="9"/>
  <c r="P2334" i="9" s="1"/>
  <c r="AA2334" i="9" s="1"/>
  <c r="X2334" i="9"/>
  <c r="O2333" i="9"/>
  <c r="P2333" i="9" s="1"/>
  <c r="AA2333" i="9" s="1"/>
  <c r="X2333" i="9"/>
  <c r="O2332" i="9"/>
  <c r="P2332" i="9" s="1"/>
  <c r="AA2332" i="9" s="1"/>
  <c r="X2332" i="9"/>
  <c r="O2331" i="9"/>
  <c r="P2331" i="9" s="1"/>
  <c r="AA2331" i="9" s="1"/>
  <c r="X2331" i="9"/>
  <c r="O2330" i="9"/>
  <c r="P2330" i="9" s="1"/>
  <c r="AA2330" i="9" s="1"/>
  <c r="X2330" i="9"/>
  <c r="O2329" i="9"/>
  <c r="P2329" i="9" s="1"/>
  <c r="AA2329" i="9" s="1"/>
  <c r="X2329" i="9"/>
  <c r="O2328" i="9"/>
  <c r="P2328" i="9" s="1"/>
  <c r="AA2328" i="9" s="1"/>
  <c r="X2328" i="9"/>
  <c r="O4650" i="9"/>
  <c r="P4650" i="9" s="1"/>
  <c r="AA4650" i="9" s="1"/>
  <c r="X4650" i="9"/>
  <c r="O4649" i="9"/>
  <c r="P4649" i="9" s="1"/>
  <c r="AA4649" i="9" s="1"/>
  <c r="X4649" i="9"/>
  <c r="O4648" i="9"/>
  <c r="P4648" i="9" s="1"/>
  <c r="AA4648" i="9" s="1"/>
  <c r="X4648" i="9"/>
  <c r="O4647" i="9"/>
  <c r="P4647" i="9" s="1"/>
  <c r="AA4647" i="9" s="1"/>
  <c r="X4647" i="9"/>
  <c r="O4646" i="9"/>
  <c r="P4646" i="9" s="1"/>
  <c r="AA4646" i="9" s="1"/>
  <c r="X4646" i="9"/>
  <c r="O4645" i="9"/>
  <c r="P4645" i="9" s="1"/>
  <c r="AA4645" i="9" s="1"/>
  <c r="X4645" i="9"/>
  <c r="O4644" i="9"/>
  <c r="P4644" i="9" s="1"/>
  <c r="AA4644" i="9" s="1"/>
  <c r="X4644" i="9"/>
  <c r="O4643" i="9"/>
  <c r="P4643" i="9" s="1"/>
  <c r="X4643" i="9"/>
  <c r="O3845" i="9"/>
  <c r="P3845" i="9" s="1"/>
  <c r="AA3845" i="9" s="1"/>
  <c r="X3845" i="9"/>
  <c r="O3844" i="9"/>
  <c r="P3844" i="9" s="1"/>
  <c r="AA3844" i="9" s="1"/>
  <c r="X3844" i="9"/>
  <c r="O3843" i="9"/>
  <c r="P3843" i="9" s="1"/>
  <c r="AA3843" i="9" s="1"/>
  <c r="X3843" i="9"/>
  <c r="O3842" i="9"/>
  <c r="P3842" i="9" s="1"/>
  <c r="AA3842" i="9" s="1"/>
  <c r="X3842" i="9"/>
  <c r="O3841" i="9"/>
  <c r="P3841" i="9" s="1"/>
  <c r="AA3841" i="9" s="1"/>
  <c r="X3841" i="9"/>
  <c r="O3840" i="9"/>
  <c r="P3840" i="9" s="1"/>
  <c r="AA3840" i="9" s="1"/>
  <c r="X3840" i="9"/>
  <c r="O3839" i="9"/>
  <c r="P3839" i="9" s="1"/>
  <c r="AA3839" i="9" s="1"/>
  <c r="X3839" i="9"/>
  <c r="O3838" i="9"/>
  <c r="P3838" i="9" s="1"/>
  <c r="AA3838" i="9" s="1"/>
  <c r="X3838" i="9"/>
  <c r="O3837" i="9"/>
  <c r="P3837" i="9" s="1"/>
  <c r="AA3837" i="9" s="1"/>
  <c r="X3837" i="9"/>
  <c r="O3836" i="9"/>
  <c r="P3836" i="9" s="1"/>
  <c r="AA3836" i="9" s="1"/>
  <c r="X3836" i="9"/>
  <c r="O3835" i="9"/>
  <c r="P3835" i="9" s="1"/>
  <c r="AA3835" i="9" s="1"/>
  <c r="X3835" i="9"/>
  <c r="O3834" i="9"/>
  <c r="P3834" i="9" s="1"/>
  <c r="AA3834" i="9" s="1"/>
  <c r="X3834" i="9"/>
  <c r="O3833" i="9"/>
  <c r="P3833" i="9" s="1"/>
  <c r="AA3833" i="9" s="1"/>
  <c r="X3833" i="9"/>
  <c r="O4527" i="9"/>
  <c r="P4527" i="9" s="1"/>
  <c r="AA4527" i="9" s="1"/>
  <c r="X4527" i="9"/>
  <c r="O4526" i="9"/>
  <c r="P4526" i="9" s="1"/>
  <c r="AA4526" i="9" s="1"/>
  <c r="X4526" i="9"/>
  <c r="O4525" i="9"/>
  <c r="P4525" i="9" s="1"/>
  <c r="AA4525" i="9" s="1"/>
  <c r="X4525" i="9"/>
  <c r="O4524" i="9"/>
  <c r="P4524" i="9" s="1"/>
  <c r="AA4524" i="9" s="1"/>
  <c r="X4524" i="9"/>
  <c r="O4523" i="9"/>
  <c r="P4523" i="9" s="1"/>
  <c r="AA4523" i="9" s="1"/>
  <c r="X4523" i="9"/>
  <c r="O4522" i="9"/>
  <c r="P4522" i="9" s="1"/>
  <c r="AA4522" i="9" s="1"/>
  <c r="X4522" i="9"/>
  <c r="O4521" i="9"/>
  <c r="P4521" i="9" s="1"/>
  <c r="AA4521" i="9" s="1"/>
  <c r="X4521" i="9"/>
  <c r="O4520" i="9"/>
  <c r="P4520" i="9" s="1"/>
  <c r="AA4520" i="9" s="1"/>
  <c r="X4520" i="9"/>
  <c r="O4519" i="9"/>
  <c r="P4519" i="9" s="1"/>
  <c r="AA4519" i="9" s="1"/>
  <c r="X4519" i="9"/>
  <c r="O4518" i="9"/>
  <c r="P4518" i="9" s="1"/>
  <c r="AA4518" i="9" s="1"/>
  <c r="X4518" i="9"/>
  <c r="O4517" i="9"/>
  <c r="P4517" i="9" s="1"/>
  <c r="AA4517" i="9" s="1"/>
  <c r="X4517" i="9"/>
  <c r="O4516" i="9"/>
  <c r="P4516" i="9" s="1"/>
  <c r="AA4516" i="9" s="1"/>
  <c r="X4516" i="9"/>
  <c r="O4515" i="9"/>
  <c r="P4515" i="9" s="1"/>
  <c r="AA4515" i="9" s="1"/>
  <c r="X4515" i="9"/>
  <c r="O4514" i="9"/>
  <c r="P4514" i="9" s="1"/>
  <c r="AA4514" i="9" s="1"/>
  <c r="X4514" i="9"/>
  <c r="O4513" i="9"/>
  <c r="P4513" i="9" s="1"/>
  <c r="AA4513" i="9" s="1"/>
  <c r="X4513" i="9"/>
  <c r="O4512" i="9"/>
  <c r="P4512" i="9" s="1"/>
  <c r="AA4512" i="9" s="1"/>
  <c r="X4512" i="9"/>
  <c r="O4511" i="9"/>
  <c r="P4511" i="9" s="1"/>
  <c r="AA4511" i="9" s="1"/>
  <c r="X4511" i="9"/>
  <c r="O4510" i="9"/>
  <c r="P4510" i="9" s="1"/>
  <c r="AA4510" i="9" s="1"/>
  <c r="X4510" i="9"/>
  <c r="O4509" i="9"/>
  <c r="P4509" i="9" s="1"/>
  <c r="AA4509" i="9" s="1"/>
  <c r="X4509" i="9"/>
  <c r="O4508" i="9"/>
  <c r="P4508" i="9" s="1"/>
  <c r="AA4508" i="9" s="1"/>
  <c r="X4508" i="9"/>
  <c r="O4507" i="9"/>
  <c r="P4507" i="9" s="1"/>
  <c r="AA4507" i="9" s="1"/>
  <c r="X4507" i="9"/>
  <c r="O4506" i="9"/>
  <c r="P4506" i="9" s="1"/>
  <c r="AA4506" i="9" s="1"/>
  <c r="X4506" i="9"/>
  <c r="O4505" i="9"/>
  <c r="P4505" i="9" s="1"/>
  <c r="AA4505" i="9" s="1"/>
  <c r="X4505" i="9"/>
  <c r="O4504" i="9"/>
  <c r="P4504" i="9" s="1"/>
  <c r="AA4504" i="9" s="1"/>
  <c r="X4504" i="9"/>
  <c r="O4503" i="9"/>
  <c r="P4503" i="9" s="1"/>
  <c r="AA4503" i="9" s="1"/>
  <c r="X4503" i="9"/>
  <c r="O4502" i="9"/>
  <c r="P4502" i="9" s="1"/>
  <c r="AA4502" i="9" s="1"/>
  <c r="X4502" i="9"/>
  <c r="O4501" i="9"/>
  <c r="P4501" i="9" s="1"/>
  <c r="AA4501" i="9" s="1"/>
  <c r="X4501" i="9"/>
  <c r="O4500" i="9"/>
  <c r="P4500" i="9" s="1"/>
  <c r="AA4500" i="9" s="1"/>
  <c r="X4500" i="9"/>
  <c r="O4499" i="9"/>
  <c r="P4499" i="9" s="1"/>
  <c r="AA4499" i="9" s="1"/>
  <c r="X4499" i="9"/>
  <c r="O4498" i="9"/>
  <c r="P4498" i="9" s="1"/>
  <c r="AA4498" i="9" s="1"/>
  <c r="X4498" i="9"/>
  <c r="O4497" i="9"/>
  <c r="P4497" i="9" s="1"/>
  <c r="AA4497" i="9" s="1"/>
  <c r="X4497" i="9"/>
  <c r="O4496" i="9"/>
  <c r="P4496" i="9" s="1"/>
  <c r="AA4496" i="9" s="1"/>
  <c r="X4496" i="9"/>
  <c r="O4495" i="9"/>
  <c r="P4495" i="9" s="1"/>
  <c r="AA4495" i="9" s="1"/>
  <c r="X4495" i="9"/>
  <c r="O4494" i="9"/>
  <c r="P4494" i="9" s="1"/>
  <c r="AA4494" i="9" s="1"/>
  <c r="X4494" i="9"/>
  <c r="O4493" i="9"/>
  <c r="P4493" i="9" s="1"/>
  <c r="AA4493" i="9" s="1"/>
  <c r="X4493" i="9"/>
  <c r="O4492" i="9"/>
  <c r="P4492" i="9" s="1"/>
  <c r="AA4492" i="9" s="1"/>
  <c r="X4492" i="9"/>
  <c r="O4491" i="9"/>
  <c r="P4491" i="9" s="1"/>
  <c r="AA4491" i="9" s="1"/>
  <c r="X4491" i="9"/>
  <c r="O4490" i="9"/>
  <c r="P4490" i="9" s="1"/>
  <c r="AA4490" i="9" s="1"/>
  <c r="X4490" i="9"/>
  <c r="O4489" i="9"/>
  <c r="P4489" i="9" s="1"/>
  <c r="AA4489" i="9" s="1"/>
  <c r="X4489" i="9"/>
  <c r="O4488" i="9"/>
  <c r="P4488" i="9" s="1"/>
  <c r="AA4488" i="9" s="1"/>
  <c r="X4488" i="9"/>
  <c r="O4487" i="9"/>
  <c r="P4487" i="9" s="1"/>
  <c r="AA4487" i="9" s="1"/>
  <c r="X4487" i="9"/>
  <c r="O4486" i="9"/>
  <c r="P4486" i="9" s="1"/>
  <c r="AA4486" i="9" s="1"/>
  <c r="X4486" i="9"/>
  <c r="O4485" i="9"/>
  <c r="P4485" i="9" s="1"/>
  <c r="AA4485" i="9" s="1"/>
  <c r="X4485" i="9"/>
  <c r="O4484" i="9"/>
  <c r="P4484" i="9" s="1"/>
  <c r="AA4484" i="9" s="1"/>
  <c r="X4484" i="9"/>
  <c r="O4483" i="9"/>
  <c r="P4483" i="9" s="1"/>
  <c r="AA4483" i="9" s="1"/>
  <c r="X4483" i="9"/>
  <c r="O4482" i="9"/>
  <c r="P4482" i="9" s="1"/>
  <c r="AA4482" i="9" s="1"/>
  <c r="X4482" i="9"/>
  <c r="O4481" i="9"/>
  <c r="P4481" i="9" s="1"/>
  <c r="AA4481" i="9" s="1"/>
  <c r="X4481" i="9"/>
  <c r="O4480" i="9"/>
  <c r="P4480" i="9" s="1"/>
  <c r="AA4480" i="9" s="1"/>
  <c r="X4480" i="9"/>
  <c r="O4479" i="9"/>
  <c r="P4479" i="9" s="1"/>
  <c r="AA4479" i="9" s="1"/>
  <c r="X4479" i="9"/>
  <c r="O4478" i="9"/>
  <c r="P4478" i="9" s="1"/>
  <c r="AA4478" i="9" s="1"/>
  <c r="X4478" i="9"/>
  <c r="O4477" i="9"/>
  <c r="P4477" i="9" s="1"/>
  <c r="AA4477" i="9" s="1"/>
  <c r="X4477" i="9"/>
  <c r="O4476" i="9"/>
  <c r="P4476" i="9" s="1"/>
  <c r="AA4476" i="9" s="1"/>
  <c r="X4476" i="9"/>
  <c r="O4475" i="9"/>
  <c r="P4475" i="9" s="1"/>
  <c r="AA4475" i="9" s="1"/>
  <c r="X4475" i="9"/>
  <c r="O4474" i="9"/>
  <c r="P4474" i="9" s="1"/>
  <c r="AA4474" i="9" s="1"/>
  <c r="X4474" i="9"/>
  <c r="O4473" i="9"/>
  <c r="P4473" i="9" s="1"/>
  <c r="AA4473" i="9" s="1"/>
  <c r="X4473" i="9"/>
  <c r="O4472" i="9"/>
  <c r="P4472" i="9" s="1"/>
  <c r="AA4472" i="9" s="1"/>
  <c r="X4472" i="9"/>
  <c r="O4471" i="9"/>
  <c r="P4471" i="9" s="1"/>
  <c r="AA4471" i="9" s="1"/>
  <c r="X4471" i="9"/>
  <c r="O4470" i="9"/>
  <c r="P4470" i="9" s="1"/>
  <c r="X4470" i="9"/>
  <c r="O4469" i="9"/>
  <c r="P4469" i="9" s="1"/>
  <c r="X4469" i="9"/>
  <c r="O4468" i="9"/>
  <c r="P4468" i="9" s="1"/>
  <c r="AA4468" i="9" s="1"/>
  <c r="X4468" i="9"/>
  <c r="O4467" i="9"/>
  <c r="P4467" i="9" s="1"/>
  <c r="AA4467" i="9" s="1"/>
  <c r="X4467" i="9"/>
  <c r="O2327" i="9"/>
  <c r="P2327" i="9" s="1"/>
  <c r="AA2327" i="9" s="1"/>
  <c r="X2327" i="9"/>
  <c r="O2326" i="9"/>
  <c r="P2326" i="9" s="1"/>
  <c r="AA2326" i="9" s="1"/>
  <c r="X2326" i="9"/>
  <c r="O2325" i="9"/>
  <c r="P2325" i="9" s="1"/>
  <c r="AA2325" i="9" s="1"/>
  <c r="X2325" i="9"/>
  <c r="O2324" i="9"/>
  <c r="P2324" i="9" s="1"/>
  <c r="AA2324" i="9" s="1"/>
  <c r="X2324" i="9"/>
  <c r="O2323" i="9"/>
  <c r="P2323" i="9" s="1"/>
  <c r="AA2323" i="9" s="1"/>
  <c r="X2323" i="9"/>
  <c r="O2322" i="9"/>
  <c r="P2322" i="9" s="1"/>
  <c r="AA2322" i="9" s="1"/>
  <c r="X2322" i="9"/>
  <c r="O2321" i="9"/>
  <c r="P2321" i="9" s="1"/>
  <c r="AA2321" i="9" s="1"/>
  <c r="X2321" i="9"/>
  <c r="O2320" i="9"/>
  <c r="P2320" i="9" s="1"/>
  <c r="AA2320" i="9" s="1"/>
  <c r="X2320" i="9"/>
  <c r="O2319" i="9"/>
  <c r="P2319" i="9" s="1"/>
  <c r="AA2319" i="9" s="1"/>
  <c r="X2319" i="9"/>
  <c r="O2318" i="9"/>
  <c r="P2318" i="9" s="1"/>
  <c r="AA2318" i="9" s="1"/>
  <c r="X2318" i="9"/>
  <c r="O2317" i="9"/>
  <c r="P2317" i="9" s="1"/>
  <c r="AA2317" i="9" s="1"/>
  <c r="X2317" i="9"/>
  <c r="O2316" i="9"/>
  <c r="P2316" i="9" s="1"/>
  <c r="AA2316" i="9" s="1"/>
  <c r="X2316" i="9"/>
  <c r="O2315" i="9"/>
  <c r="P2315" i="9" s="1"/>
  <c r="AA2315" i="9" s="1"/>
  <c r="X2315" i="9"/>
  <c r="O2314" i="9"/>
  <c r="P2314" i="9" s="1"/>
  <c r="AA2314" i="9" s="1"/>
  <c r="X2314" i="9"/>
  <c r="O2313" i="9"/>
  <c r="P2313" i="9" s="1"/>
  <c r="AA2313" i="9" s="1"/>
  <c r="X2313" i="9"/>
  <c r="O2312" i="9"/>
  <c r="P2312" i="9" s="1"/>
  <c r="AA2312" i="9" s="1"/>
  <c r="X2312" i="9"/>
  <c r="O2311" i="9"/>
  <c r="P2311" i="9" s="1"/>
  <c r="AA2311" i="9" s="1"/>
  <c r="X2311" i="9"/>
  <c r="O2310" i="9"/>
  <c r="P2310" i="9" s="1"/>
  <c r="AA2310" i="9" s="1"/>
  <c r="X2310" i="9"/>
  <c r="O2309" i="9"/>
  <c r="P2309" i="9" s="1"/>
  <c r="AA2309" i="9" s="1"/>
  <c r="X2309" i="9"/>
  <c r="O2308" i="9"/>
  <c r="P2308" i="9" s="1"/>
  <c r="AA2308" i="9" s="1"/>
  <c r="X2308" i="9"/>
  <c r="O2307" i="9"/>
  <c r="P2307" i="9" s="1"/>
  <c r="AA2307" i="9" s="1"/>
  <c r="X2307" i="9"/>
  <c r="O2306" i="9"/>
  <c r="P2306" i="9" s="1"/>
  <c r="AA2306" i="9" s="1"/>
  <c r="X2306" i="9"/>
  <c r="O2305" i="9"/>
  <c r="P2305" i="9" s="1"/>
  <c r="AA2305" i="9" s="1"/>
  <c r="X2305" i="9"/>
  <c r="O2304" i="9"/>
  <c r="P2304" i="9" s="1"/>
  <c r="AA2304" i="9" s="1"/>
  <c r="X2304" i="9"/>
  <c r="O2303" i="9"/>
  <c r="P2303" i="9" s="1"/>
  <c r="AA2303" i="9" s="1"/>
  <c r="X2303" i="9"/>
  <c r="O2302" i="9"/>
  <c r="P2302" i="9" s="1"/>
  <c r="AA2302" i="9" s="1"/>
  <c r="X2302" i="9"/>
  <c r="O2301" i="9"/>
  <c r="P2301" i="9" s="1"/>
  <c r="AA2301" i="9" s="1"/>
  <c r="X2301" i="9"/>
  <c r="O2300" i="9"/>
  <c r="P2300" i="9" s="1"/>
  <c r="AA2300" i="9" s="1"/>
  <c r="X2300" i="9"/>
  <c r="O2299" i="9"/>
  <c r="P2299" i="9" s="1"/>
  <c r="AA2299" i="9" s="1"/>
  <c r="X2299" i="9"/>
  <c r="O2298" i="9"/>
  <c r="P2298" i="9" s="1"/>
  <c r="AA2298" i="9" s="1"/>
  <c r="X2298" i="9"/>
  <c r="O2297" i="9"/>
  <c r="P2297" i="9" s="1"/>
  <c r="AA2297" i="9" s="1"/>
  <c r="X2297" i="9"/>
  <c r="O2296" i="9"/>
  <c r="P2296" i="9" s="1"/>
  <c r="AA2296" i="9" s="1"/>
  <c r="X2296" i="9"/>
  <c r="O2295" i="9"/>
  <c r="P2295" i="9" s="1"/>
  <c r="AA2295" i="9" s="1"/>
  <c r="X2295" i="9"/>
  <c r="O2294" i="9"/>
  <c r="P2294" i="9" s="1"/>
  <c r="AA2294" i="9" s="1"/>
  <c r="X2294" i="9"/>
  <c r="O2293" i="9"/>
  <c r="P2293" i="9" s="1"/>
  <c r="AA2293" i="9" s="1"/>
  <c r="X2293" i="9"/>
  <c r="O2292" i="9"/>
  <c r="P2292" i="9" s="1"/>
  <c r="AA2292" i="9" s="1"/>
  <c r="X2292" i="9"/>
  <c r="O2291" i="9"/>
  <c r="P2291" i="9" s="1"/>
  <c r="AA2291" i="9" s="1"/>
  <c r="X2291" i="9"/>
  <c r="O2290" i="9"/>
  <c r="P2290" i="9" s="1"/>
  <c r="AA2290" i="9" s="1"/>
  <c r="X2290" i="9"/>
  <c r="O2289" i="9"/>
  <c r="P2289" i="9" s="1"/>
  <c r="AA2289" i="9" s="1"/>
  <c r="X2289" i="9"/>
  <c r="O2288" i="9"/>
  <c r="P2288" i="9" s="1"/>
  <c r="AA2288" i="9" s="1"/>
  <c r="X2288" i="9"/>
  <c r="O2287" i="9"/>
  <c r="P2287" i="9" s="1"/>
  <c r="AA2287" i="9" s="1"/>
  <c r="X2287" i="9"/>
  <c r="O2286" i="9"/>
  <c r="P2286" i="9" s="1"/>
  <c r="AA2286" i="9" s="1"/>
  <c r="X2286" i="9"/>
  <c r="O2285" i="9"/>
  <c r="P2285" i="9" s="1"/>
  <c r="AA2285" i="9" s="1"/>
  <c r="X2285" i="9"/>
  <c r="O2284" i="9"/>
  <c r="P2284" i="9" s="1"/>
  <c r="AA2284" i="9" s="1"/>
  <c r="X2284" i="9"/>
  <c r="O2283" i="9"/>
  <c r="P2283" i="9" s="1"/>
  <c r="AA2283" i="9" s="1"/>
  <c r="X2283" i="9"/>
  <c r="O2282" i="9"/>
  <c r="P2282" i="9" s="1"/>
  <c r="AA2282" i="9" s="1"/>
  <c r="X2282" i="9"/>
  <c r="O2281" i="9"/>
  <c r="P2281" i="9" s="1"/>
  <c r="AA2281" i="9" s="1"/>
  <c r="X2281" i="9"/>
  <c r="O2280" i="9"/>
  <c r="P2280" i="9" s="1"/>
  <c r="AA2280" i="9" s="1"/>
  <c r="X2280" i="9"/>
  <c r="O2279" i="9"/>
  <c r="P2279" i="9" s="1"/>
  <c r="AA2279" i="9" s="1"/>
  <c r="X2279" i="9"/>
  <c r="O2278" i="9"/>
  <c r="P2278" i="9" s="1"/>
  <c r="AA2278" i="9" s="1"/>
  <c r="X2278" i="9"/>
  <c r="O2277" i="9"/>
  <c r="P2277" i="9" s="1"/>
  <c r="AA2277" i="9" s="1"/>
  <c r="X2277" i="9"/>
  <c r="O2276" i="9"/>
  <c r="P2276" i="9" s="1"/>
  <c r="AA2276" i="9" s="1"/>
  <c r="X2276" i="9"/>
  <c r="O2275" i="9"/>
  <c r="P2275" i="9" s="1"/>
  <c r="AA2275" i="9" s="1"/>
  <c r="X2275" i="9"/>
  <c r="O2274" i="9"/>
  <c r="P2274" i="9" s="1"/>
  <c r="AA2274" i="9" s="1"/>
  <c r="X2274" i="9"/>
  <c r="O2273" i="9"/>
  <c r="P2273" i="9" s="1"/>
  <c r="AA2273" i="9" s="1"/>
  <c r="X2273" i="9"/>
  <c r="O2272" i="9"/>
  <c r="P2272" i="9" s="1"/>
  <c r="AA2272" i="9" s="1"/>
  <c r="X2272" i="9"/>
  <c r="O2271" i="9"/>
  <c r="P2271" i="9" s="1"/>
  <c r="AA2271" i="9" s="1"/>
  <c r="X2271" i="9"/>
  <c r="O2270" i="9"/>
  <c r="P2270" i="9" s="1"/>
  <c r="AA2270" i="9" s="1"/>
  <c r="X2270" i="9"/>
  <c r="O2269" i="9"/>
  <c r="P2269" i="9" s="1"/>
  <c r="AA2269" i="9" s="1"/>
  <c r="X2269" i="9"/>
  <c r="O2268" i="9"/>
  <c r="P2268" i="9" s="1"/>
  <c r="AA2268" i="9" s="1"/>
  <c r="X2268" i="9"/>
  <c r="O2267" i="9"/>
  <c r="P2267" i="9" s="1"/>
  <c r="AA2267" i="9" s="1"/>
  <c r="X2267" i="9"/>
  <c r="O2266" i="9"/>
  <c r="P2266" i="9" s="1"/>
  <c r="AA2266" i="9" s="1"/>
  <c r="X2266" i="9"/>
  <c r="O2265" i="9"/>
  <c r="P2265" i="9" s="1"/>
  <c r="AA2265" i="9" s="1"/>
  <c r="X2265" i="9"/>
  <c r="O2264" i="9"/>
  <c r="P2264" i="9" s="1"/>
  <c r="AA2264" i="9" s="1"/>
  <c r="X2264" i="9"/>
  <c r="O2263" i="9"/>
  <c r="P2263" i="9" s="1"/>
  <c r="AA2263" i="9" s="1"/>
  <c r="X2263" i="9"/>
  <c r="O2262" i="9"/>
  <c r="P2262" i="9" s="1"/>
  <c r="AA2262" i="9" s="1"/>
  <c r="X2262" i="9"/>
  <c r="O2261" i="9"/>
  <c r="P2261" i="9" s="1"/>
  <c r="AA2261" i="9" s="1"/>
  <c r="X2261" i="9"/>
  <c r="O2260" i="9"/>
  <c r="P2260" i="9" s="1"/>
  <c r="AA2260" i="9" s="1"/>
  <c r="X2260" i="9"/>
  <c r="O2259" i="9"/>
  <c r="P2259" i="9" s="1"/>
  <c r="AA2259" i="9" s="1"/>
  <c r="X2259" i="9"/>
  <c r="O2258" i="9"/>
  <c r="P2258" i="9" s="1"/>
  <c r="AA2258" i="9" s="1"/>
  <c r="X2258" i="9"/>
  <c r="O2257" i="9"/>
  <c r="P2257" i="9" s="1"/>
  <c r="AA2257" i="9" s="1"/>
  <c r="X2257" i="9"/>
  <c r="O2256" i="9"/>
  <c r="P2256" i="9" s="1"/>
  <c r="AA2256" i="9" s="1"/>
  <c r="X2256" i="9"/>
  <c r="O2255" i="9"/>
  <c r="P2255" i="9" s="1"/>
  <c r="AA2255" i="9" s="1"/>
  <c r="X2255" i="9"/>
  <c r="O2254" i="9"/>
  <c r="P2254" i="9" s="1"/>
  <c r="AA2254" i="9" s="1"/>
  <c r="X2254" i="9"/>
  <c r="O2253" i="9"/>
  <c r="P2253" i="9" s="1"/>
  <c r="AA2253" i="9" s="1"/>
  <c r="X2253" i="9"/>
  <c r="O2252" i="9"/>
  <c r="P2252" i="9" s="1"/>
  <c r="AA2252" i="9" s="1"/>
  <c r="X2252" i="9"/>
  <c r="O2251" i="9"/>
  <c r="P2251" i="9" s="1"/>
  <c r="AA2251" i="9" s="1"/>
  <c r="X2251" i="9"/>
  <c r="O2250" i="9"/>
  <c r="P2250" i="9" s="1"/>
  <c r="AA2250" i="9" s="1"/>
  <c r="X2250" i="9"/>
  <c r="O2249" i="9"/>
  <c r="P2249" i="9" s="1"/>
  <c r="AA2249" i="9" s="1"/>
  <c r="X2249" i="9"/>
  <c r="O2248" i="9"/>
  <c r="P2248" i="9" s="1"/>
  <c r="AA2248" i="9" s="1"/>
  <c r="X2248" i="9"/>
  <c r="O2247" i="9"/>
  <c r="P2247" i="9" s="1"/>
  <c r="AA2247" i="9" s="1"/>
  <c r="X2247" i="9"/>
  <c r="O2246" i="9"/>
  <c r="P2246" i="9" s="1"/>
  <c r="AA2246" i="9" s="1"/>
  <c r="X2246" i="9"/>
  <c r="O2245" i="9"/>
  <c r="P2245" i="9" s="1"/>
  <c r="AA2245" i="9" s="1"/>
  <c r="X2245" i="9"/>
  <c r="O2244" i="9"/>
  <c r="P2244" i="9" s="1"/>
  <c r="AA2244" i="9" s="1"/>
  <c r="X2244" i="9"/>
  <c r="O2243" i="9"/>
  <c r="P2243" i="9" s="1"/>
  <c r="AA2243" i="9" s="1"/>
  <c r="X2243" i="9"/>
  <c r="O2242" i="9"/>
  <c r="P2242" i="9" s="1"/>
  <c r="AA2242" i="9" s="1"/>
  <c r="X2242" i="9"/>
  <c r="O2241" i="9"/>
  <c r="P2241" i="9" s="1"/>
  <c r="AA2241" i="9" s="1"/>
  <c r="X2241" i="9"/>
  <c r="O2240" i="9"/>
  <c r="P2240" i="9" s="1"/>
  <c r="AA2240" i="9" s="1"/>
  <c r="X2240" i="9"/>
  <c r="O2239" i="9"/>
  <c r="P2239" i="9" s="1"/>
  <c r="AA2239" i="9" s="1"/>
  <c r="X2239" i="9"/>
  <c r="O2238" i="9"/>
  <c r="P2238" i="9" s="1"/>
  <c r="AA2238" i="9" s="1"/>
  <c r="X2238" i="9"/>
  <c r="O2237" i="9"/>
  <c r="P2237" i="9" s="1"/>
  <c r="AA2237" i="9" s="1"/>
  <c r="X2237" i="9"/>
  <c r="O2236" i="9"/>
  <c r="P2236" i="9" s="1"/>
  <c r="AA2236" i="9" s="1"/>
  <c r="X2236" i="9"/>
  <c r="O2235" i="9"/>
  <c r="P2235" i="9" s="1"/>
  <c r="AA2235" i="9" s="1"/>
  <c r="X2235" i="9"/>
  <c r="O2234" i="9"/>
  <c r="P2234" i="9" s="1"/>
  <c r="AA2234" i="9" s="1"/>
  <c r="X2234" i="9"/>
  <c r="O2233" i="9"/>
  <c r="P2233" i="9" s="1"/>
  <c r="AA2233" i="9" s="1"/>
  <c r="X2233" i="9"/>
  <c r="O2232" i="9"/>
  <c r="P2232" i="9" s="1"/>
  <c r="AA2232" i="9" s="1"/>
  <c r="X2232" i="9"/>
  <c r="O2231" i="9"/>
  <c r="P2231" i="9" s="1"/>
  <c r="AA2231" i="9" s="1"/>
  <c r="X2231" i="9"/>
  <c r="O2230" i="9"/>
  <c r="P2230" i="9" s="1"/>
  <c r="AA2230" i="9" s="1"/>
  <c r="X2230" i="9"/>
  <c r="O2229" i="9"/>
  <c r="P2229" i="9" s="1"/>
  <c r="AA2229" i="9" s="1"/>
  <c r="X2229" i="9"/>
  <c r="O2228" i="9"/>
  <c r="P2228" i="9" s="1"/>
  <c r="AA2228" i="9" s="1"/>
  <c r="X2228" i="9"/>
  <c r="O2227" i="9"/>
  <c r="P2227" i="9" s="1"/>
  <c r="AA2227" i="9" s="1"/>
  <c r="X2227" i="9"/>
  <c r="O2226" i="9"/>
  <c r="P2226" i="9" s="1"/>
  <c r="AA2226" i="9" s="1"/>
  <c r="X2226" i="9"/>
  <c r="O2225" i="9"/>
  <c r="P2225" i="9" s="1"/>
  <c r="AA2225" i="9" s="1"/>
  <c r="X2225" i="9"/>
  <c r="O2224" i="9"/>
  <c r="P2224" i="9" s="1"/>
  <c r="AA2224" i="9" s="1"/>
  <c r="X2224" i="9"/>
  <c r="O2223" i="9"/>
  <c r="P2223" i="9" s="1"/>
  <c r="AA2223" i="9" s="1"/>
  <c r="X2223" i="9"/>
  <c r="O2222" i="9"/>
  <c r="P2222" i="9" s="1"/>
  <c r="AA2222" i="9" s="1"/>
  <c r="X2222" i="9"/>
  <c r="O2221" i="9"/>
  <c r="P2221" i="9" s="1"/>
  <c r="AA2221" i="9" s="1"/>
  <c r="X2221" i="9"/>
  <c r="O2220" i="9"/>
  <c r="P2220" i="9" s="1"/>
  <c r="AA2220" i="9" s="1"/>
  <c r="X2220" i="9"/>
  <c r="O4466" i="9"/>
  <c r="P4466" i="9" s="1"/>
  <c r="AA4466" i="9" s="1"/>
  <c r="X4466" i="9"/>
  <c r="O4733" i="9"/>
  <c r="P4733" i="9" s="1"/>
  <c r="AA4733" i="9" s="1"/>
  <c r="X4733" i="9"/>
  <c r="O4732" i="9"/>
  <c r="P4732" i="9" s="1"/>
  <c r="AA4732" i="9" s="1"/>
  <c r="X4732" i="9"/>
  <c r="O4731" i="9"/>
  <c r="P4731" i="9" s="1"/>
  <c r="AA4731" i="9" s="1"/>
  <c r="X4731" i="9"/>
  <c r="O4465" i="9"/>
  <c r="P4465" i="9" s="1"/>
  <c r="AA4465" i="9" s="1"/>
  <c r="X4465" i="9"/>
  <c r="O4464" i="9"/>
  <c r="P4464" i="9" s="1"/>
  <c r="AA4464" i="9" s="1"/>
  <c r="X4464" i="9"/>
  <c r="O4463" i="9"/>
  <c r="P4463" i="9" s="1"/>
  <c r="AA4463" i="9" s="1"/>
  <c r="X4463" i="9"/>
  <c r="O4462" i="9"/>
  <c r="P4462" i="9" s="1"/>
  <c r="AA4462" i="9" s="1"/>
  <c r="X4462" i="9"/>
  <c r="O4461" i="9"/>
  <c r="P4461" i="9" s="1"/>
  <c r="AA4461" i="9" s="1"/>
  <c r="X4461" i="9"/>
  <c r="O4460" i="9"/>
  <c r="P4460" i="9" s="1"/>
  <c r="AA4460" i="9" s="1"/>
  <c r="X4460" i="9"/>
  <c r="O4459" i="9"/>
  <c r="P4459" i="9" s="1"/>
  <c r="AA4459" i="9" s="1"/>
  <c r="X4459" i="9"/>
  <c r="O4458" i="9"/>
  <c r="P4458" i="9" s="1"/>
  <c r="AA4458" i="9" s="1"/>
  <c r="X4458" i="9"/>
  <c r="O4457" i="9"/>
  <c r="P4457" i="9" s="1"/>
  <c r="AA4457" i="9" s="1"/>
  <c r="X4457" i="9"/>
  <c r="O4456" i="9"/>
  <c r="P4456" i="9" s="1"/>
  <c r="AA4456" i="9" s="1"/>
  <c r="X4456" i="9"/>
  <c r="O4455" i="9"/>
  <c r="P4455" i="9" s="1"/>
  <c r="AA4455" i="9" s="1"/>
  <c r="X4455" i="9"/>
  <c r="O4454" i="9"/>
  <c r="P4454" i="9" s="1"/>
  <c r="AA4454" i="9" s="1"/>
  <c r="X4454" i="9"/>
  <c r="O4453" i="9"/>
  <c r="P4453" i="9" s="1"/>
  <c r="AA4453" i="9" s="1"/>
  <c r="X4453" i="9"/>
  <c r="O4452" i="9"/>
  <c r="P4452" i="9" s="1"/>
  <c r="AA4452" i="9" s="1"/>
  <c r="X4452" i="9"/>
  <c r="O4451" i="9"/>
  <c r="P4451" i="9" s="1"/>
  <c r="AA4451" i="9" s="1"/>
  <c r="X4451" i="9"/>
  <c r="O4450" i="9"/>
  <c r="P4450" i="9" s="1"/>
  <c r="AA4450" i="9" s="1"/>
  <c r="X4450" i="9"/>
  <c r="O4449" i="9"/>
  <c r="P4449" i="9" s="1"/>
  <c r="AA4449" i="9" s="1"/>
  <c r="X4449" i="9"/>
  <c r="O4448" i="9"/>
  <c r="P4448" i="9" s="1"/>
  <c r="AA4448" i="9" s="1"/>
  <c r="X4448" i="9"/>
  <c r="O4447" i="9"/>
  <c r="P4447" i="9" s="1"/>
  <c r="AA4447" i="9" s="1"/>
  <c r="X4447" i="9"/>
  <c r="O4446" i="9"/>
  <c r="P4446" i="9" s="1"/>
  <c r="AA4446" i="9" s="1"/>
  <c r="X4446" i="9"/>
  <c r="O4445" i="9"/>
  <c r="P4445" i="9" s="1"/>
  <c r="AA4445" i="9" s="1"/>
  <c r="X4445" i="9"/>
  <c r="O4444" i="9"/>
  <c r="P4444" i="9" s="1"/>
  <c r="AA4444" i="9" s="1"/>
  <c r="X4444" i="9"/>
  <c r="O4443" i="9"/>
  <c r="P4443" i="9" s="1"/>
  <c r="AA4443" i="9" s="1"/>
  <c r="X4443" i="9"/>
  <c r="O4442" i="9"/>
  <c r="P4442" i="9" s="1"/>
  <c r="AA4442" i="9" s="1"/>
  <c r="X4442" i="9"/>
  <c r="O4441" i="9"/>
  <c r="P4441" i="9" s="1"/>
  <c r="AA4441" i="9" s="1"/>
  <c r="X4441" i="9"/>
  <c r="O4440" i="9"/>
  <c r="P4440" i="9" s="1"/>
  <c r="AA4440" i="9" s="1"/>
  <c r="X4440" i="9"/>
  <c r="O4439" i="9"/>
  <c r="P4439" i="9" s="1"/>
  <c r="AA4439" i="9" s="1"/>
  <c r="X4439" i="9"/>
  <c r="O4438" i="9"/>
  <c r="P4438" i="9" s="1"/>
  <c r="AA4438" i="9" s="1"/>
  <c r="X4438" i="9"/>
  <c r="O4437" i="9"/>
  <c r="P4437" i="9" s="1"/>
  <c r="AA4437" i="9" s="1"/>
  <c r="X4437" i="9"/>
  <c r="O4436" i="9"/>
  <c r="P4436" i="9" s="1"/>
  <c r="AA4436" i="9" s="1"/>
  <c r="X4436" i="9"/>
  <c r="O4435" i="9"/>
  <c r="P4435" i="9" s="1"/>
  <c r="AA4435" i="9" s="1"/>
  <c r="X4435" i="9"/>
  <c r="O4434" i="9"/>
  <c r="P4434" i="9" s="1"/>
  <c r="AA4434" i="9" s="1"/>
  <c r="X4434" i="9"/>
  <c r="O2219" i="9"/>
  <c r="P2219" i="9" s="1"/>
  <c r="AA2219" i="9" s="1"/>
  <c r="X2219" i="9"/>
  <c r="O2218" i="9"/>
  <c r="P2218" i="9" s="1"/>
  <c r="AA2218" i="9" s="1"/>
  <c r="X2218" i="9"/>
  <c r="O2217" i="9"/>
  <c r="P2217" i="9" s="1"/>
  <c r="AA2217" i="9" s="1"/>
  <c r="X2217" i="9"/>
  <c r="O2216" i="9"/>
  <c r="P2216" i="9" s="1"/>
  <c r="AA2216" i="9" s="1"/>
  <c r="X2216" i="9"/>
  <c r="O2215" i="9"/>
  <c r="P2215" i="9" s="1"/>
  <c r="AA2215" i="9" s="1"/>
  <c r="X2215" i="9"/>
  <c r="O2214" i="9"/>
  <c r="P2214" i="9" s="1"/>
  <c r="AA2214" i="9" s="1"/>
  <c r="X2214" i="9"/>
  <c r="O2213" i="9"/>
  <c r="P2213" i="9" s="1"/>
  <c r="AA2213" i="9" s="1"/>
  <c r="X2213" i="9"/>
  <c r="O2212" i="9"/>
  <c r="P2212" i="9" s="1"/>
  <c r="AA2212" i="9" s="1"/>
  <c r="X2212" i="9"/>
  <c r="O2211" i="9"/>
  <c r="P2211" i="9" s="1"/>
  <c r="AA2211" i="9" s="1"/>
  <c r="X2211" i="9"/>
  <c r="O2210" i="9"/>
  <c r="P2210" i="9" s="1"/>
  <c r="AA2210" i="9" s="1"/>
  <c r="X2210" i="9"/>
  <c r="O2209" i="9"/>
  <c r="P2209" i="9" s="1"/>
  <c r="AA2209" i="9" s="1"/>
  <c r="X2209" i="9"/>
  <c r="O2208" i="9"/>
  <c r="P2208" i="9" s="1"/>
  <c r="AA2208" i="9" s="1"/>
  <c r="X2208" i="9"/>
  <c r="O2207" i="9"/>
  <c r="P2207" i="9" s="1"/>
  <c r="AA2207" i="9" s="1"/>
  <c r="X2207" i="9"/>
  <c r="O2206" i="9"/>
  <c r="P2206" i="9" s="1"/>
  <c r="AA2206" i="9" s="1"/>
  <c r="X2206" i="9"/>
  <c r="O2205" i="9"/>
  <c r="P2205" i="9" s="1"/>
  <c r="AA2205" i="9" s="1"/>
  <c r="X2205" i="9"/>
  <c r="O2204" i="9"/>
  <c r="P2204" i="9" s="1"/>
  <c r="AA2204" i="9" s="1"/>
  <c r="X2204" i="9"/>
  <c r="O2203" i="9"/>
  <c r="P2203" i="9" s="1"/>
  <c r="AA2203" i="9" s="1"/>
  <c r="X2203" i="9"/>
  <c r="O2202" i="9"/>
  <c r="P2202" i="9" s="1"/>
  <c r="AA2202" i="9" s="1"/>
  <c r="X2202" i="9"/>
  <c r="O2201" i="9"/>
  <c r="P2201" i="9" s="1"/>
  <c r="AA2201" i="9" s="1"/>
  <c r="X2201" i="9"/>
  <c r="O2200" i="9"/>
  <c r="P2200" i="9" s="1"/>
  <c r="AA2200" i="9" s="1"/>
  <c r="X2200" i="9"/>
  <c r="O2199" i="9"/>
  <c r="P2199" i="9" s="1"/>
  <c r="AA2199" i="9" s="1"/>
  <c r="X2199" i="9"/>
  <c r="O2198" i="9"/>
  <c r="P2198" i="9" s="1"/>
  <c r="AA2198" i="9" s="1"/>
  <c r="X2198" i="9"/>
  <c r="O2197" i="9"/>
  <c r="P2197" i="9" s="1"/>
  <c r="AA2197" i="9" s="1"/>
  <c r="X2197" i="9"/>
  <c r="O2196" i="9"/>
  <c r="P2196" i="9" s="1"/>
  <c r="AA2196" i="9" s="1"/>
  <c r="X2196" i="9"/>
  <c r="O2195" i="9"/>
  <c r="P2195" i="9" s="1"/>
  <c r="AA2195" i="9" s="1"/>
  <c r="X2195" i="9"/>
  <c r="O2194" i="9"/>
  <c r="P2194" i="9" s="1"/>
  <c r="AA2194" i="9" s="1"/>
  <c r="X2194" i="9"/>
  <c r="O2193" i="9"/>
  <c r="P2193" i="9" s="1"/>
  <c r="AA2193" i="9" s="1"/>
  <c r="X2193" i="9"/>
  <c r="O2192" i="9"/>
  <c r="P2192" i="9" s="1"/>
  <c r="AA2192" i="9" s="1"/>
  <c r="X2192" i="9"/>
  <c r="O2191" i="9"/>
  <c r="P2191" i="9" s="1"/>
  <c r="AA2191" i="9" s="1"/>
  <c r="X2191" i="9"/>
  <c r="O2190" i="9"/>
  <c r="P2190" i="9" s="1"/>
  <c r="AA2190" i="9" s="1"/>
  <c r="X2190" i="9"/>
  <c r="O2189" i="9"/>
  <c r="P2189" i="9" s="1"/>
  <c r="AA2189" i="9" s="1"/>
  <c r="X2189" i="9"/>
  <c r="O2188" i="9"/>
  <c r="P2188" i="9" s="1"/>
  <c r="AA2188" i="9" s="1"/>
  <c r="X2188" i="9"/>
  <c r="O2187" i="9"/>
  <c r="P2187" i="9" s="1"/>
  <c r="AA2187" i="9" s="1"/>
  <c r="X2187" i="9"/>
  <c r="O2186" i="9"/>
  <c r="P2186" i="9" s="1"/>
  <c r="AA2186" i="9" s="1"/>
  <c r="X2186" i="9"/>
  <c r="O2185" i="9"/>
  <c r="P2185" i="9" s="1"/>
  <c r="AA2185" i="9" s="1"/>
  <c r="X2185" i="9"/>
  <c r="O2184" i="9"/>
  <c r="P2184" i="9" s="1"/>
  <c r="AA2184" i="9" s="1"/>
  <c r="X2184" i="9"/>
  <c r="O2183" i="9"/>
  <c r="P2183" i="9" s="1"/>
  <c r="AA2183" i="9" s="1"/>
  <c r="X2183" i="9"/>
  <c r="O2182" i="9"/>
  <c r="P2182" i="9" s="1"/>
  <c r="AA2182" i="9" s="1"/>
  <c r="X2182" i="9"/>
  <c r="O2181" i="9"/>
  <c r="P2181" i="9" s="1"/>
  <c r="AA2181" i="9" s="1"/>
  <c r="X2181" i="9"/>
  <c r="O2180" i="9"/>
  <c r="P2180" i="9" s="1"/>
  <c r="AA2180" i="9" s="1"/>
  <c r="X2180" i="9"/>
  <c r="O2179" i="9"/>
  <c r="P2179" i="9" s="1"/>
  <c r="AA2179" i="9" s="1"/>
  <c r="X2179" i="9"/>
  <c r="O2178" i="9"/>
  <c r="P2178" i="9" s="1"/>
  <c r="AA2178" i="9" s="1"/>
  <c r="X2178" i="9"/>
  <c r="O2177" i="9"/>
  <c r="P2177" i="9" s="1"/>
  <c r="AA2177" i="9" s="1"/>
  <c r="X2177" i="9"/>
  <c r="O2176" i="9"/>
  <c r="P2176" i="9" s="1"/>
  <c r="AA2176" i="9" s="1"/>
  <c r="X2176" i="9"/>
  <c r="O2175" i="9"/>
  <c r="P2175" i="9" s="1"/>
  <c r="AA2175" i="9" s="1"/>
  <c r="X2175" i="9"/>
  <c r="O2174" i="9"/>
  <c r="P2174" i="9" s="1"/>
  <c r="AA2174" i="9" s="1"/>
  <c r="X2174" i="9"/>
  <c r="O2173" i="9"/>
  <c r="P2173" i="9" s="1"/>
  <c r="AA2173" i="9" s="1"/>
  <c r="X2173" i="9"/>
  <c r="O2172" i="9"/>
  <c r="P2172" i="9" s="1"/>
  <c r="AA2172" i="9" s="1"/>
  <c r="X2172" i="9"/>
  <c r="O2171" i="9"/>
  <c r="P2171" i="9" s="1"/>
  <c r="AA2171" i="9" s="1"/>
  <c r="X2171" i="9"/>
  <c r="O2170" i="9"/>
  <c r="P2170" i="9" s="1"/>
  <c r="AA2170" i="9" s="1"/>
  <c r="X2170" i="9"/>
  <c r="O2169" i="9"/>
  <c r="P2169" i="9" s="1"/>
  <c r="AA2169" i="9" s="1"/>
  <c r="X2169" i="9"/>
  <c r="O2168" i="9"/>
  <c r="P2168" i="9" s="1"/>
  <c r="AA2168" i="9" s="1"/>
  <c r="X2168" i="9"/>
  <c r="O2167" i="9"/>
  <c r="P2167" i="9" s="1"/>
  <c r="AA2167" i="9" s="1"/>
  <c r="X2167" i="9"/>
  <c r="O2166" i="9"/>
  <c r="P2166" i="9" s="1"/>
  <c r="AA2166" i="9" s="1"/>
  <c r="X2166" i="9"/>
  <c r="O2165" i="9"/>
  <c r="P2165" i="9" s="1"/>
  <c r="AA2165" i="9" s="1"/>
  <c r="X2165" i="9"/>
  <c r="O2164" i="9"/>
  <c r="P2164" i="9" s="1"/>
  <c r="AA2164" i="9" s="1"/>
  <c r="X2164" i="9"/>
  <c r="O2163" i="9"/>
  <c r="P2163" i="9" s="1"/>
  <c r="AA2163" i="9" s="1"/>
  <c r="X2163" i="9"/>
  <c r="O2162" i="9"/>
  <c r="P2162" i="9" s="1"/>
  <c r="AA2162" i="9" s="1"/>
  <c r="X2162" i="9"/>
  <c r="O2161" i="9"/>
  <c r="P2161" i="9" s="1"/>
  <c r="AA2161" i="9" s="1"/>
  <c r="X2161" i="9"/>
  <c r="O2160" i="9"/>
  <c r="P2160" i="9" s="1"/>
  <c r="AA2160" i="9" s="1"/>
  <c r="X2160" i="9"/>
  <c r="O2159" i="9"/>
  <c r="P2159" i="9" s="1"/>
  <c r="AA2159" i="9" s="1"/>
  <c r="X2159" i="9"/>
  <c r="O2158" i="9"/>
  <c r="P2158" i="9" s="1"/>
  <c r="AA2158" i="9" s="1"/>
  <c r="X2158" i="9"/>
  <c r="O2157" i="9"/>
  <c r="P2157" i="9" s="1"/>
  <c r="AA2157" i="9" s="1"/>
  <c r="X2157" i="9"/>
  <c r="O2156" i="9"/>
  <c r="P2156" i="9" s="1"/>
  <c r="AA2156" i="9" s="1"/>
  <c r="X2156" i="9"/>
  <c r="O2155" i="9"/>
  <c r="P2155" i="9" s="1"/>
  <c r="AA2155" i="9" s="1"/>
  <c r="X2155" i="9"/>
  <c r="O2154" i="9"/>
  <c r="P2154" i="9" s="1"/>
  <c r="AA2154" i="9" s="1"/>
  <c r="X2154" i="9"/>
  <c r="O2153" i="9"/>
  <c r="P2153" i="9" s="1"/>
  <c r="AA2153" i="9" s="1"/>
  <c r="X2153" i="9"/>
  <c r="O2152" i="9"/>
  <c r="P2152" i="9" s="1"/>
  <c r="AA2152" i="9" s="1"/>
  <c r="X2152" i="9"/>
  <c r="O2151" i="9"/>
  <c r="P2151" i="9" s="1"/>
  <c r="AA2151" i="9" s="1"/>
  <c r="X2151" i="9"/>
  <c r="O2150" i="9"/>
  <c r="P2150" i="9" s="1"/>
  <c r="AA2150" i="9" s="1"/>
  <c r="X2150" i="9"/>
  <c r="O2149" i="9"/>
  <c r="P2149" i="9" s="1"/>
  <c r="AA2149" i="9" s="1"/>
  <c r="X2149" i="9"/>
  <c r="O2148" i="9"/>
  <c r="P2148" i="9" s="1"/>
  <c r="AA2148" i="9" s="1"/>
  <c r="X2148" i="9"/>
  <c r="O2147" i="9"/>
  <c r="P2147" i="9" s="1"/>
  <c r="AA2147" i="9" s="1"/>
  <c r="X2147" i="9"/>
  <c r="O2146" i="9"/>
  <c r="P2146" i="9" s="1"/>
  <c r="AA2146" i="9" s="1"/>
  <c r="X2146" i="9"/>
  <c r="O2145" i="9"/>
  <c r="P2145" i="9" s="1"/>
  <c r="AA2145" i="9" s="1"/>
  <c r="X2145" i="9"/>
  <c r="O2144" i="9"/>
  <c r="P2144" i="9" s="1"/>
  <c r="AA2144" i="9" s="1"/>
  <c r="X2144" i="9"/>
  <c r="O2143" i="9"/>
  <c r="P2143" i="9" s="1"/>
  <c r="AA2143" i="9" s="1"/>
  <c r="X2143" i="9"/>
  <c r="O2142" i="9"/>
  <c r="P2142" i="9" s="1"/>
  <c r="AA2142" i="9" s="1"/>
  <c r="X2142" i="9"/>
  <c r="O2141" i="9"/>
  <c r="P2141" i="9" s="1"/>
  <c r="AA2141" i="9" s="1"/>
  <c r="X2141" i="9"/>
  <c r="O2140" i="9"/>
  <c r="P2140" i="9" s="1"/>
  <c r="AA2140" i="9" s="1"/>
  <c r="X2140" i="9"/>
  <c r="O2139" i="9"/>
  <c r="P2139" i="9" s="1"/>
  <c r="AA2139" i="9" s="1"/>
  <c r="X2139" i="9"/>
  <c r="O2138" i="9"/>
  <c r="P2138" i="9" s="1"/>
  <c r="AA2138" i="9" s="1"/>
  <c r="X2138" i="9"/>
  <c r="O2137" i="9"/>
  <c r="P2137" i="9" s="1"/>
  <c r="AA2137" i="9" s="1"/>
  <c r="X2137" i="9"/>
  <c r="O2136" i="9"/>
  <c r="P2136" i="9" s="1"/>
  <c r="AA2136" i="9" s="1"/>
  <c r="X2136" i="9"/>
  <c r="O2135" i="9"/>
  <c r="P2135" i="9" s="1"/>
  <c r="AA2135" i="9" s="1"/>
  <c r="X2135" i="9"/>
  <c r="O2134" i="9"/>
  <c r="P2134" i="9" s="1"/>
  <c r="AA2134" i="9" s="1"/>
  <c r="X2134" i="9"/>
  <c r="O2133" i="9"/>
  <c r="P2133" i="9" s="1"/>
  <c r="AA2133" i="9" s="1"/>
  <c r="X2133" i="9"/>
  <c r="O2132" i="9"/>
  <c r="P2132" i="9" s="1"/>
  <c r="AA2132" i="9" s="1"/>
  <c r="X2132" i="9"/>
  <c r="O2131" i="9"/>
  <c r="P2131" i="9" s="1"/>
  <c r="AA2131" i="9" s="1"/>
  <c r="X2131" i="9"/>
  <c r="O2130" i="9"/>
  <c r="P2130" i="9" s="1"/>
  <c r="AA2130" i="9" s="1"/>
  <c r="X2130" i="9"/>
  <c r="O2129" i="9"/>
  <c r="P2129" i="9" s="1"/>
  <c r="AA2129" i="9" s="1"/>
  <c r="X2129" i="9"/>
  <c r="O2128" i="9"/>
  <c r="P2128" i="9" s="1"/>
  <c r="AA2128" i="9" s="1"/>
  <c r="X2128" i="9"/>
  <c r="O2127" i="9"/>
  <c r="P2127" i="9" s="1"/>
  <c r="AA2127" i="9" s="1"/>
  <c r="X2127" i="9"/>
  <c r="O2126" i="9"/>
  <c r="P2126" i="9" s="1"/>
  <c r="AA2126" i="9" s="1"/>
  <c r="X2126" i="9"/>
  <c r="O2125" i="9"/>
  <c r="P2125" i="9" s="1"/>
  <c r="AA2125" i="9" s="1"/>
  <c r="X2125" i="9"/>
  <c r="O2124" i="9"/>
  <c r="P2124" i="9" s="1"/>
  <c r="AA2124" i="9" s="1"/>
  <c r="X2124" i="9"/>
  <c r="O2123" i="9"/>
  <c r="P2123" i="9" s="1"/>
  <c r="AA2123" i="9" s="1"/>
  <c r="X2123" i="9"/>
  <c r="O2122" i="9"/>
  <c r="P2122" i="9" s="1"/>
  <c r="AA2122" i="9" s="1"/>
  <c r="X2122" i="9"/>
  <c r="O2121" i="9"/>
  <c r="P2121" i="9" s="1"/>
  <c r="AA2121" i="9" s="1"/>
  <c r="X2121" i="9"/>
  <c r="O2120" i="9"/>
  <c r="P2120" i="9" s="1"/>
  <c r="AA2120" i="9" s="1"/>
  <c r="X2120" i="9"/>
  <c r="O2119" i="9"/>
  <c r="P2119" i="9" s="1"/>
  <c r="AA2119" i="9" s="1"/>
  <c r="X2119" i="9"/>
  <c r="O2118" i="9"/>
  <c r="P2118" i="9" s="1"/>
  <c r="AA2118" i="9" s="1"/>
  <c r="X2118" i="9"/>
  <c r="O2117" i="9"/>
  <c r="P2117" i="9" s="1"/>
  <c r="AA2117" i="9" s="1"/>
  <c r="X2117" i="9"/>
  <c r="O2116" i="9"/>
  <c r="P2116" i="9" s="1"/>
  <c r="AA2116" i="9" s="1"/>
  <c r="X2116" i="9"/>
  <c r="O2115" i="9"/>
  <c r="P2115" i="9" s="1"/>
  <c r="AA2115" i="9" s="1"/>
  <c r="X2115" i="9"/>
  <c r="O2114" i="9"/>
  <c r="P2114" i="9" s="1"/>
  <c r="AA2114" i="9" s="1"/>
  <c r="X2114" i="9"/>
  <c r="O2113" i="9"/>
  <c r="P2113" i="9" s="1"/>
  <c r="AA2113" i="9" s="1"/>
  <c r="X2113" i="9"/>
  <c r="O2112" i="9"/>
  <c r="P2112" i="9" s="1"/>
  <c r="AA2112" i="9" s="1"/>
  <c r="X2112" i="9"/>
  <c r="O2111" i="9"/>
  <c r="P2111" i="9" s="1"/>
  <c r="AA2111" i="9" s="1"/>
  <c r="X2111" i="9"/>
  <c r="O2110" i="9"/>
  <c r="P2110" i="9" s="1"/>
  <c r="AA2110" i="9" s="1"/>
  <c r="X2110" i="9"/>
  <c r="O2109" i="9"/>
  <c r="P2109" i="9" s="1"/>
  <c r="AA2109" i="9" s="1"/>
  <c r="X2109" i="9"/>
  <c r="O2108" i="9"/>
  <c r="P2108" i="9" s="1"/>
  <c r="AA2108" i="9" s="1"/>
  <c r="X2108" i="9"/>
  <c r="O2107" i="9"/>
  <c r="P2107" i="9" s="1"/>
  <c r="AA2107" i="9" s="1"/>
  <c r="X2107" i="9"/>
  <c r="O2106" i="9"/>
  <c r="P2106" i="9" s="1"/>
  <c r="AA2106" i="9" s="1"/>
  <c r="X2106" i="9"/>
  <c r="O2105" i="9"/>
  <c r="P2105" i="9" s="1"/>
  <c r="AA2105" i="9" s="1"/>
  <c r="X2105" i="9"/>
  <c r="O2104" i="9"/>
  <c r="P2104" i="9" s="1"/>
  <c r="AA2104" i="9" s="1"/>
  <c r="X2104" i="9"/>
  <c r="O2103" i="9"/>
  <c r="P2103" i="9" s="1"/>
  <c r="AA2103" i="9" s="1"/>
  <c r="X2103" i="9"/>
  <c r="O2102" i="9"/>
  <c r="P2102" i="9" s="1"/>
  <c r="AA2102" i="9" s="1"/>
  <c r="X2102" i="9"/>
  <c r="O2101" i="9"/>
  <c r="P2101" i="9" s="1"/>
  <c r="AA2101" i="9" s="1"/>
  <c r="X2101" i="9"/>
  <c r="O2100" i="9"/>
  <c r="P2100" i="9" s="1"/>
  <c r="AA2100" i="9" s="1"/>
  <c r="X2100" i="9"/>
  <c r="O2099" i="9"/>
  <c r="P2099" i="9" s="1"/>
  <c r="AA2099" i="9" s="1"/>
  <c r="X2099" i="9"/>
  <c r="O2098" i="9"/>
  <c r="P2098" i="9" s="1"/>
  <c r="AA2098" i="9" s="1"/>
  <c r="X2098" i="9"/>
  <c r="O2097" i="9"/>
  <c r="P2097" i="9" s="1"/>
  <c r="AA2097" i="9" s="1"/>
  <c r="X2097" i="9"/>
  <c r="O2096" i="9"/>
  <c r="P2096" i="9" s="1"/>
  <c r="AA2096" i="9" s="1"/>
  <c r="X2096" i="9"/>
  <c r="O2095" i="9"/>
  <c r="P2095" i="9" s="1"/>
  <c r="AA2095" i="9" s="1"/>
  <c r="X2095" i="9"/>
  <c r="O2094" i="9"/>
  <c r="P2094" i="9" s="1"/>
  <c r="AA2094" i="9" s="1"/>
  <c r="X2094" i="9"/>
  <c r="O2093" i="9"/>
  <c r="P2093" i="9" s="1"/>
  <c r="AA2093" i="9" s="1"/>
  <c r="X2093" i="9"/>
  <c r="O2092" i="9"/>
  <c r="P2092" i="9" s="1"/>
  <c r="AA2092" i="9" s="1"/>
  <c r="X2092" i="9"/>
  <c r="O2091" i="9"/>
  <c r="P2091" i="9" s="1"/>
  <c r="AA2091" i="9" s="1"/>
  <c r="X2091" i="9"/>
  <c r="O2090" i="9"/>
  <c r="P2090" i="9" s="1"/>
  <c r="AA2090" i="9" s="1"/>
  <c r="X2090" i="9"/>
  <c r="O2089" i="9"/>
  <c r="P2089" i="9" s="1"/>
  <c r="AA2089" i="9" s="1"/>
  <c r="X2089" i="9"/>
  <c r="O2088" i="9"/>
  <c r="P2088" i="9" s="1"/>
  <c r="AA2088" i="9" s="1"/>
  <c r="X2088" i="9"/>
  <c r="O2087" i="9"/>
  <c r="P2087" i="9" s="1"/>
  <c r="AA2087" i="9" s="1"/>
  <c r="X2087" i="9"/>
  <c r="O2086" i="9"/>
  <c r="P2086" i="9" s="1"/>
  <c r="AA2086" i="9" s="1"/>
  <c r="X2086" i="9"/>
  <c r="O2085" i="9"/>
  <c r="P2085" i="9" s="1"/>
  <c r="AA2085" i="9" s="1"/>
  <c r="X2085" i="9"/>
  <c r="O2084" i="9"/>
  <c r="P2084" i="9" s="1"/>
  <c r="AA2084" i="9" s="1"/>
  <c r="X2084" i="9"/>
  <c r="O2083" i="9"/>
  <c r="P2083" i="9" s="1"/>
  <c r="AA2083" i="9" s="1"/>
  <c r="X2083" i="9"/>
  <c r="O2082" i="9"/>
  <c r="P2082" i="9" s="1"/>
  <c r="AA2082" i="9" s="1"/>
  <c r="X2082" i="9"/>
  <c r="O2081" i="9"/>
  <c r="P2081" i="9" s="1"/>
  <c r="AA2081" i="9" s="1"/>
  <c r="X2081" i="9"/>
  <c r="O2080" i="9"/>
  <c r="P2080" i="9" s="1"/>
  <c r="AA2080" i="9" s="1"/>
  <c r="X2080" i="9"/>
  <c r="O2079" i="9"/>
  <c r="P2079" i="9" s="1"/>
  <c r="AA2079" i="9" s="1"/>
  <c r="X2079" i="9"/>
  <c r="O2078" i="9"/>
  <c r="P2078" i="9" s="1"/>
  <c r="AA2078" i="9" s="1"/>
  <c r="X2078" i="9"/>
  <c r="O2077" i="9"/>
  <c r="P2077" i="9" s="1"/>
  <c r="AA2077" i="9" s="1"/>
  <c r="X2077" i="9"/>
  <c r="O2076" i="9"/>
  <c r="P2076" i="9" s="1"/>
  <c r="AA2076" i="9" s="1"/>
  <c r="X2076" i="9"/>
  <c r="O2075" i="9"/>
  <c r="P2075" i="9" s="1"/>
  <c r="AA2075" i="9" s="1"/>
  <c r="X2075" i="9"/>
  <c r="O2074" i="9"/>
  <c r="P2074" i="9" s="1"/>
  <c r="AA2074" i="9" s="1"/>
  <c r="X2074" i="9"/>
  <c r="O2073" i="9"/>
  <c r="P2073" i="9" s="1"/>
  <c r="AA2073" i="9" s="1"/>
  <c r="X2073" i="9"/>
  <c r="O2072" i="9"/>
  <c r="P2072" i="9" s="1"/>
  <c r="AA2072" i="9" s="1"/>
  <c r="X2072" i="9"/>
  <c r="O2071" i="9"/>
  <c r="P2071" i="9" s="1"/>
  <c r="AA2071" i="9" s="1"/>
  <c r="X2071" i="9"/>
  <c r="O2070" i="9"/>
  <c r="P2070" i="9" s="1"/>
  <c r="AA2070" i="9" s="1"/>
  <c r="X2070" i="9"/>
  <c r="O2069" i="9"/>
  <c r="P2069" i="9" s="1"/>
  <c r="AA2069" i="9" s="1"/>
  <c r="X2069" i="9"/>
  <c r="O2068" i="9"/>
  <c r="P2068" i="9" s="1"/>
  <c r="AA2068" i="9" s="1"/>
  <c r="X2068" i="9"/>
  <c r="O2067" i="9"/>
  <c r="P2067" i="9" s="1"/>
  <c r="AA2067" i="9" s="1"/>
  <c r="X2067" i="9"/>
  <c r="O2066" i="9"/>
  <c r="P2066" i="9" s="1"/>
  <c r="AA2066" i="9" s="1"/>
  <c r="X2066" i="9"/>
  <c r="O2065" i="9"/>
  <c r="P2065" i="9" s="1"/>
  <c r="AA2065" i="9" s="1"/>
  <c r="X2065" i="9"/>
  <c r="O2064" i="9"/>
  <c r="P2064" i="9" s="1"/>
  <c r="AA2064" i="9" s="1"/>
  <c r="X2064" i="9"/>
  <c r="O2063" i="9"/>
  <c r="P2063" i="9" s="1"/>
  <c r="AA2063" i="9" s="1"/>
  <c r="X2063" i="9"/>
  <c r="O2062" i="9"/>
  <c r="P2062" i="9" s="1"/>
  <c r="AA2062" i="9" s="1"/>
  <c r="X2062" i="9"/>
  <c r="O2061" i="9"/>
  <c r="P2061" i="9" s="1"/>
  <c r="AA2061" i="9" s="1"/>
  <c r="X2061" i="9"/>
  <c r="O2060" i="9"/>
  <c r="P2060" i="9" s="1"/>
  <c r="AA2060" i="9" s="1"/>
  <c r="X2060" i="9"/>
  <c r="O2059" i="9"/>
  <c r="P2059" i="9" s="1"/>
  <c r="AA2059" i="9" s="1"/>
  <c r="X2059" i="9"/>
  <c r="O2058" i="9"/>
  <c r="P2058" i="9" s="1"/>
  <c r="AA2058" i="9" s="1"/>
  <c r="X2058" i="9"/>
  <c r="O2057" i="9"/>
  <c r="P2057" i="9" s="1"/>
  <c r="AA2057" i="9" s="1"/>
  <c r="X2057" i="9"/>
  <c r="O2056" i="9"/>
  <c r="P2056" i="9" s="1"/>
  <c r="AA2056" i="9" s="1"/>
  <c r="X2056" i="9"/>
  <c r="O2055" i="9"/>
  <c r="P2055" i="9" s="1"/>
  <c r="AA2055" i="9" s="1"/>
  <c r="X2055" i="9"/>
  <c r="O2054" i="9"/>
  <c r="P2054" i="9" s="1"/>
  <c r="AA2054" i="9" s="1"/>
  <c r="X2054" i="9"/>
  <c r="O2053" i="9"/>
  <c r="P2053" i="9" s="1"/>
  <c r="AA2053" i="9" s="1"/>
  <c r="X2053" i="9"/>
  <c r="O2052" i="9"/>
  <c r="P2052" i="9" s="1"/>
  <c r="AA2052" i="9" s="1"/>
  <c r="X2052" i="9"/>
  <c r="O2051" i="9"/>
  <c r="P2051" i="9" s="1"/>
  <c r="AA2051" i="9" s="1"/>
  <c r="X2051" i="9"/>
  <c r="O2050" i="9"/>
  <c r="P2050" i="9" s="1"/>
  <c r="AA2050" i="9" s="1"/>
  <c r="X2050" i="9"/>
  <c r="O2049" i="9"/>
  <c r="P2049" i="9" s="1"/>
  <c r="AA2049" i="9" s="1"/>
  <c r="X2049" i="9"/>
  <c r="O2048" i="9"/>
  <c r="P2048" i="9" s="1"/>
  <c r="AA2048" i="9" s="1"/>
  <c r="X2048" i="9"/>
  <c r="O2047" i="9"/>
  <c r="P2047" i="9" s="1"/>
  <c r="AA2047" i="9" s="1"/>
  <c r="X2047" i="9"/>
  <c r="O2046" i="9"/>
  <c r="P2046" i="9" s="1"/>
  <c r="AA2046" i="9" s="1"/>
  <c r="X2046" i="9"/>
  <c r="O2045" i="9"/>
  <c r="P2045" i="9" s="1"/>
  <c r="AA2045" i="9" s="1"/>
  <c r="X2045" i="9"/>
  <c r="O2044" i="9"/>
  <c r="P2044" i="9" s="1"/>
  <c r="AA2044" i="9" s="1"/>
  <c r="X2044" i="9"/>
  <c r="O2043" i="9"/>
  <c r="P2043" i="9" s="1"/>
  <c r="AA2043" i="9" s="1"/>
  <c r="X2043" i="9"/>
  <c r="O2042" i="9"/>
  <c r="P2042" i="9" s="1"/>
  <c r="AA2042" i="9" s="1"/>
  <c r="X2042" i="9"/>
  <c r="O2041" i="9"/>
  <c r="P2041" i="9" s="1"/>
  <c r="AA2041" i="9" s="1"/>
  <c r="X2041" i="9"/>
  <c r="O2040" i="9"/>
  <c r="P2040" i="9" s="1"/>
  <c r="AA2040" i="9" s="1"/>
  <c r="X2040" i="9"/>
  <c r="O2039" i="9"/>
  <c r="P2039" i="9" s="1"/>
  <c r="AA2039" i="9" s="1"/>
  <c r="X2039" i="9"/>
  <c r="O2038" i="9"/>
  <c r="P2038" i="9" s="1"/>
  <c r="AA2038" i="9" s="1"/>
  <c r="X2038" i="9"/>
  <c r="O2037" i="9"/>
  <c r="P2037" i="9" s="1"/>
  <c r="AA2037" i="9" s="1"/>
  <c r="X2037" i="9"/>
  <c r="O2036" i="9"/>
  <c r="P2036" i="9" s="1"/>
  <c r="AA2036" i="9" s="1"/>
  <c r="X2036" i="9"/>
  <c r="O2035" i="9"/>
  <c r="P2035" i="9" s="1"/>
  <c r="AA2035" i="9" s="1"/>
  <c r="X2035" i="9"/>
  <c r="O2034" i="9"/>
  <c r="P2034" i="9" s="1"/>
  <c r="AA2034" i="9" s="1"/>
  <c r="X2034" i="9"/>
  <c r="O2033" i="9"/>
  <c r="P2033" i="9" s="1"/>
  <c r="AA2033" i="9" s="1"/>
  <c r="X2033" i="9"/>
  <c r="O2032" i="9"/>
  <c r="P2032" i="9" s="1"/>
  <c r="AA2032" i="9" s="1"/>
  <c r="X2032" i="9"/>
  <c r="O2031" i="9"/>
  <c r="P2031" i="9" s="1"/>
  <c r="AA2031" i="9" s="1"/>
  <c r="X2031" i="9"/>
  <c r="O2030" i="9"/>
  <c r="P2030" i="9" s="1"/>
  <c r="AA2030" i="9" s="1"/>
  <c r="X2030" i="9"/>
  <c r="O2029" i="9"/>
  <c r="P2029" i="9" s="1"/>
  <c r="AA2029" i="9" s="1"/>
  <c r="X2029" i="9"/>
  <c r="O2028" i="9"/>
  <c r="P2028" i="9" s="1"/>
  <c r="AA2028" i="9" s="1"/>
  <c r="X2028" i="9"/>
  <c r="O2027" i="9"/>
  <c r="P2027" i="9" s="1"/>
  <c r="AA2027" i="9" s="1"/>
  <c r="X2027" i="9"/>
  <c r="O2026" i="9"/>
  <c r="P2026" i="9" s="1"/>
  <c r="AA2026" i="9" s="1"/>
  <c r="X2026" i="9"/>
  <c r="O2025" i="9"/>
  <c r="P2025" i="9" s="1"/>
  <c r="AA2025" i="9" s="1"/>
  <c r="X2025" i="9"/>
  <c r="O2024" i="9"/>
  <c r="P2024" i="9" s="1"/>
  <c r="AA2024" i="9" s="1"/>
  <c r="X2024" i="9"/>
  <c r="O2023" i="9"/>
  <c r="P2023" i="9" s="1"/>
  <c r="AA2023" i="9" s="1"/>
  <c r="X2023" i="9"/>
  <c r="O2022" i="9"/>
  <c r="P2022" i="9" s="1"/>
  <c r="AA2022" i="9" s="1"/>
  <c r="X2022" i="9"/>
  <c r="O2021" i="9"/>
  <c r="P2021" i="9" s="1"/>
  <c r="AA2021" i="9" s="1"/>
  <c r="X2021" i="9"/>
  <c r="O2020" i="9"/>
  <c r="P2020" i="9" s="1"/>
  <c r="AA2020" i="9" s="1"/>
  <c r="X2020" i="9"/>
  <c r="O2019" i="9"/>
  <c r="P2019" i="9" s="1"/>
  <c r="AA2019" i="9" s="1"/>
  <c r="X2019" i="9"/>
  <c r="O2018" i="9"/>
  <c r="P2018" i="9" s="1"/>
  <c r="AA2018" i="9" s="1"/>
  <c r="X2018" i="9"/>
  <c r="O2017" i="9"/>
  <c r="P2017" i="9" s="1"/>
  <c r="AA2017" i="9" s="1"/>
  <c r="X2017" i="9"/>
  <c r="O2016" i="9"/>
  <c r="P2016" i="9" s="1"/>
  <c r="AA2016" i="9" s="1"/>
  <c r="X2016" i="9"/>
  <c r="O2015" i="9"/>
  <c r="P2015" i="9" s="1"/>
  <c r="AA2015" i="9" s="1"/>
  <c r="X2015" i="9"/>
  <c r="O2014" i="9"/>
  <c r="P2014" i="9" s="1"/>
  <c r="AA2014" i="9" s="1"/>
  <c r="X2014" i="9"/>
  <c r="O2013" i="9"/>
  <c r="P2013" i="9" s="1"/>
  <c r="AA2013" i="9" s="1"/>
  <c r="X2013" i="9"/>
  <c r="O2012" i="9"/>
  <c r="P2012" i="9" s="1"/>
  <c r="AA2012" i="9" s="1"/>
  <c r="X2012" i="9"/>
  <c r="O2011" i="9"/>
  <c r="P2011" i="9" s="1"/>
  <c r="AA2011" i="9" s="1"/>
  <c r="X2011" i="9"/>
  <c r="O2010" i="9"/>
  <c r="P2010" i="9" s="1"/>
  <c r="AA2010" i="9" s="1"/>
  <c r="X2010" i="9"/>
  <c r="O2009" i="9"/>
  <c r="P2009" i="9" s="1"/>
  <c r="AA2009" i="9" s="1"/>
  <c r="X2009" i="9"/>
  <c r="O2008" i="9"/>
  <c r="P2008" i="9" s="1"/>
  <c r="AA2008" i="9" s="1"/>
  <c r="X2008" i="9"/>
  <c r="O2007" i="9"/>
  <c r="P2007" i="9" s="1"/>
  <c r="AA2007" i="9" s="1"/>
  <c r="X2007" i="9"/>
  <c r="O2006" i="9"/>
  <c r="P2006" i="9" s="1"/>
  <c r="AA2006" i="9" s="1"/>
  <c r="X2006" i="9"/>
  <c r="O2005" i="9"/>
  <c r="P2005" i="9" s="1"/>
  <c r="AA2005" i="9" s="1"/>
  <c r="X2005" i="9"/>
  <c r="O2004" i="9"/>
  <c r="P2004" i="9" s="1"/>
  <c r="AA2004" i="9" s="1"/>
  <c r="X2004" i="9"/>
  <c r="O2003" i="9"/>
  <c r="P2003" i="9" s="1"/>
  <c r="AA2003" i="9" s="1"/>
  <c r="X2003" i="9"/>
  <c r="O2002" i="9"/>
  <c r="P2002" i="9" s="1"/>
  <c r="AA2002" i="9" s="1"/>
  <c r="X2002" i="9"/>
  <c r="O2001" i="9"/>
  <c r="P2001" i="9" s="1"/>
  <c r="AA2001" i="9" s="1"/>
  <c r="X2001" i="9"/>
  <c r="O2000" i="9"/>
  <c r="P2000" i="9" s="1"/>
  <c r="AA2000" i="9" s="1"/>
  <c r="X2000" i="9"/>
  <c r="O1999" i="9"/>
  <c r="P1999" i="9" s="1"/>
  <c r="AA1999" i="9" s="1"/>
  <c r="X1999" i="9"/>
  <c r="O1998" i="9"/>
  <c r="P1998" i="9" s="1"/>
  <c r="AA1998" i="9" s="1"/>
  <c r="X1998" i="9"/>
  <c r="O1997" i="9"/>
  <c r="P1997" i="9" s="1"/>
  <c r="AA1997" i="9" s="1"/>
  <c r="X1997" i="9"/>
  <c r="O1996" i="9"/>
  <c r="P1996" i="9" s="1"/>
  <c r="AA1996" i="9" s="1"/>
  <c r="X1996" i="9"/>
  <c r="O1995" i="9"/>
  <c r="P1995" i="9" s="1"/>
  <c r="AA1995" i="9" s="1"/>
  <c r="X1995" i="9"/>
  <c r="O1994" i="9"/>
  <c r="P1994" i="9" s="1"/>
  <c r="AA1994" i="9" s="1"/>
  <c r="X1994" i="9"/>
  <c r="O1993" i="9"/>
  <c r="P1993" i="9" s="1"/>
  <c r="AA1993" i="9" s="1"/>
  <c r="X1993" i="9"/>
  <c r="O1992" i="9"/>
  <c r="P1992" i="9" s="1"/>
  <c r="AA1992" i="9" s="1"/>
  <c r="X1992" i="9"/>
  <c r="O1991" i="9"/>
  <c r="P1991" i="9" s="1"/>
  <c r="AA1991" i="9" s="1"/>
  <c r="X1991" i="9"/>
  <c r="O1990" i="9"/>
  <c r="P1990" i="9" s="1"/>
  <c r="AA1990" i="9" s="1"/>
  <c r="X1990" i="9"/>
  <c r="O1989" i="9"/>
  <c r="P1989" i="9" s="1"/>
  <c r="AA1989" i="9" s="1"/>
  <c r="X1989" i="9"/>
  <c r="O1988" i="9"/>
  <c r="P1988" i="9" s="1"/>
  <c r="AA1988" i="9" s="1"/>
  <c r="X1988" i="9"/>
  <c r="O1987" i="9"/>
  <c r="P1987" i="9" s="1"/>
  <c r="AA1987" i="9" s="1"/>
  <c r="X1987" i="9"/>
  <c r="O1986" i="9"/>
  <c r="P1986" i="9" s="1"/>
  <c r="AA1986" i="9" s="1"/>
  <c r="X1986" i="9"/>
  <c r="O1985" i="9"/>
  <c r="P1985" i="9" s="1"/>
  <c r="AA1985" i="9" s="1"/>
  <c r="X1985" i="9"/>
  <c r="O1984" i="9"/>
  <c r="P1984" i="9" s="1"/>
  <c r="AA1984" i="9" s="1"/>
  <c r="X1984" i="9"/>
  <c r="O1983" i="9"/>
  <c r="P1983" i="9" s="1"/>
  <c r="AA1983" i="9" s="1"/>
  <c r="X1983" i="9"/>
  <c r="O1982" i="9"/>
  <c r="P1982" i="9" s="1"/>
  <c r="AA1982" i="9" s="1"/>
  <c r="X1982" i="9"/>
  <c r="O1981" i="9"/>
  <c r="P1981" i="9" s="1"/>
  <c r="AA1981" i="9" s="1"/>
  <c r="X1981" i="9"/>
  <c r="O1980" i="9"/>
  <c r="P1980" i="9" s="1"/>
  <c r="AA1980" i="9" s="1"/>
  <c r="X1980" i="9"/>
  <c r="O1979" i="9"/>
  <c r="P1979" i="9" s="1"/>
  <c r="AA1979" i="9" s="1"/>
  <c r="X1979" i="9"/>
  <c r="O1978" i="9"/>
  <c r="P1978" i="9" s="1"/>
  <c r="AA1978" i="9" s="1"/>
  <c r="X1978" i="9"/>
  <c r="O1977" i="9"/>
  <c r="P1977" i="9" s="1"/>
  <c r="AA1977" i="9" s="1"/>
  <c r="X1977" i="9"/>
  <c r="O1976" i="9"/>
  <c r="P1976" i="9" s="1"/>
  <c r="AA1976" i="9" s="1"/>
  <c r="X1976" i="9"/>
  <c r="O1975" i="9"/>
  <c r="P1975" i="9" s="1"/>
  <c r="AA1975" i="9" s="1"/>
  <c r="X1975" i="9"/>
  <c r="O1974" i="9"/>
  <c r="P1974" i="9" s="1"/>
  <c r="AA1974" i="9" s="1"/>
  <c r="X1974" i="9"/>
  <c r="O1973" i="9"/>
  <c r="P1973" i="9" s="1"/>
  <c r="AA1973" i="9" s="1"/>
  <c r="X1973" i="9"/>
  <c r="O1972" i="9"/>
  <c r="P1972" i="9" s="1"/>
  <c r="AA1972" i="9" s="1"/>
  <c r="X1972" i="9"/>
  <c r="O1971" i="9"/>
  <c r="P1971" i="9" s="1"/>
  <c r="AA1971" i="9" s="1"/>
  <c r="X1971" i="9"/>
  <c r="O1970" i="9"/>
  <c r="P1970" i="9" s="1"/>
  <c r="AA1970" i="9" s="1"/>
  <c r="X1970" i="9"/>
  <c r="O1969" i="9"/>
  <c r="P1969" i="9" s="1"/>
  <c r="AA1969" i="9" s="1"/>
  <c r="X1969" i="9"/>
  <c r="O1968" i="9"/>
  <c r="P1968" i="9" s="1"/>
  <c r="AA1968" i="9" s="1"/>
  <c r="X1968" i="9"/>
  <c r="O1967" i="9"/>
  <c r="P1967" i="9" s="1"/>
  <c r="AA1967" i="9" s="1"/>
  <c r="X1967" i="9"/>
  <c r="O1966" i="9"/>
  <c r="P1966" i="9" s="1"/>
  <c r="AA1966" i="9" s="1"/>
  <c r="X1966" i="9"/>
  <c r="O1965" i="9"/>
  <c r="P1965" i="9" s="1"/>
  <c r="AA1965" i="9" s="1"/>
  <c r="X1965" i="9"/>
  <c r="O1964" i="9"/>
  <c r="P1964" i="9" s="1"/>
  <c r="AA1964" i="9" s="1"/>
  <c r="X1964" i="9"/>
  <c r="O1963" i="9"/>
  <c r="P1963" i="9" s="1"/>
  <c r="AA1963" i="9" s="1"/>
  <c r="X1963" i="9"/>
  <c r="O1962" i="9"/>
  <c r="P1962" i="9" s="1"/>
  <c r="AA1962" i="9" s="1"/>
  <c r="X1962" i="9"/>
  <c r="O1961" i="9"/>
  <c r="P1961" i="9" s="1"/>
  <c r="AA1961" i="9" s="1"/>
  <c r="X1961" i="9"/>
  <c r="O1960" i="9"/>
  <c r="P1960" i="9" s="1"/>
  <c r="AA1960" i="9" s="1"/>
  <c r="X1960" i="9"/>
  <c r="O1959" i="9"/>
  <c r="P1959" i="9" s="1"/>
  <c r="AA1959" i="9" s="1"/>
  <c r="X1959" i="9"/>
  <c r="O1958" i="9"/>
  <c r="P1958" i="9" s="1"/>
  <c r="AA1958" i="9" s="1"/>
  <c r="X1958" i="9"/>
  <c r="O1957" i="9"/>
  <c r="P1957" i="9" s="1"/>
  <c r="AA1957" i="9" s="1"/>
  <c r="X1957" i="9"/>
  <c r="O1956" i="9"/>
  <c r="P1956" i="9" s="1"/>
  <c r="AA1956" i="9" s="1"/>
  <c r="X1956" i="9"/>
  <c r="O1955" i="9"/>
  <c r="P1955" i="9" s="1"/>
  <c r="AA1955" i="9" s="1"/>
  <c r="X1955" i="9"/>
  <c r="O1954" i="9"/>
  <c r="P1954" i="9" s="1"/>
  <c r="AA1954" i="9" s="1"/>
  <c r="X1954" i="9"/>
  <c r="O1953" i="9"/>
  <c r="P1953" i="9" s="1"/>
  <c r="AA1953" i="9" s="1"/>
  <c r="X1953" i="9"/>
  <c r="O1952" i="9"/>
  <c r="P1952" i="9" s="1"/>
  <c r="AA1952" i="9" s="1"/>
  <c r="X1952" i="9"/>
  <c r="O1951" i="9"/>
  <c r="P1951" i="9" s="1"/>
  <c r="AA1951" i="9" s="1"/>
  <c r="X1951" i="9"/>
  <c r="O1950" i="9"/>
  <c r="P1950" i="9" s="1"/>
  <c r="AA1950" i="9" s="1"/>
  <c r="X1950" i="9"/>
  <c r="O1949" i="9"/>
  <c r="P1949" i="9" s="1"/>
  <c r="AA1949" i="9" s="1"/>
  <c r="X1949" i="9"/>
  <c r="O1948" i="9"/>
  <c r="P1948" i="9" s="1"/>
  <c r="AA1948" i="9" s="1"/>
  <c r="X1948" i="9"/>
  <c r="O1947" i="9"/>
  <c r="P1947" i="9" s="1"/>
  <c r="AA1947" i="9" s="1"/>
  <c r="X1947" i="9"/>
  <c r="O1946" i="9"/>
  <c r="P1946" i="9" s="1"/>
  <c r="AA1946" i="9" s="1"/>
  <c r="X1946" i="9"/>
  <c r="O1945" i="9"/>
  <c r="P1945" i="9" s="1"/>
  <c r="AA1945" i="9" s="1"/>
  <c r="X1945" i="9"/>
  <c r="O1944" i="9"/>
  <c r="P1944" i="9" s="1"/>
  <c r="AA1944" i="9" s="1"/>
  <c r="X1944" i="9"/>
  <c r="O1943" i="9"/>
  <c r="P1943" i="9" s="1"/>
  <c r="AA1943" i="9" s="1"/>
  <c r="X1943" i="9"/>
  <c r="O1942" i="9"/>
  <c r="P1942" i="9" s="1"/>
  <c r="AA1942" i="9" s="1"/>
  <c r="X1942" i="9"/>
  <c r="O1941" i="9"/>
  <c r="P1941" i="9" s="1"/>
  <c r="AA1941" i="9" s="1"/>
  <c r="X1941" i="9"/>
  <c r="O1940" i="9"/>
  <c r="P1940" i="9" s="1"/>
  <c r="AA1940" i="9" s="1"/>
  <c r="X1940" i="9"/>
  <c r="O1939" i="9"/>
  <c r="P1939" i="9" s="1"/>
  <c r="AA1939" i="9" s="1"/>
  <c r="X1939" i="9"/>
  <c r="O1938" i="9"/>
  <c r="P1938" i="9" s="1"/>
  <c r="AA1938" i="9" s="1"/>
  <c r="X1938" i="9"/>
  <c r="O1937" i="9"/>
  <c r="P1937" i="9" s="1"/>
  <c r="AA1937" i="9" s="1"/>
  <c r="X1937" i="9"/>
  <c r="O1936" i="9"/>
  <c r="P1936" i="9" s="1"/>
  <c r="AA1936" i="9" s="1"/>
  <c r="X1936" i="9"/>
  <c r="O1935" i="9"/>
  <c r="P1935" i="9" s="1"/>
  <c r="AA1935" i="9" s="1"/>
  <c r="X1935" i="9"/>
  <c r="O1934" i="9"/>
  <c r="P1934" i="9" s="1"/>
  <c r="AA1934" i="9" s="1"/>
  <c r="X1934" i="9"/>
  <c r="O1933" i="9"/>
  <c r="P1933" i="9" s="1"/>
  <c r="AA1933" i="9" s="1"/>
  <c r="X1933" i="9"/>
  <c r="O1932" i="9"/>
  <c r="P1932" i="9" s="1"/>
  <c r="AA1932" i="9" s="1"/>
  <c r="X1932" i="9"/>
  <c r="O1931" i="9"/>
  <c r="P1931" i="9" s="1"/>
  <c r="AA1931" i="9" s="1"/>
  <c r="X1931" i="9"/>
  <c r="O1930" i="9"/>
  <c r="P1930" i="9" s="1"/>
  <c r="AA1930" i="9" s="1"/>
  <c r="X1930" i="9"/>
  <c r="O1929" i="9"/>
  <c r="P1929" i="9" s="1"/>
  <c r="AA1929" i="9" s="1"/>
  <c r="X1929" i="9"/>
  <c r="O1928" i="9"/>
  <c r="P1928" i="9" s="1"/>
  <c r="AA1928" i="9" s="1"/>
  <c r="X1928" i="9"/>
  <c r="O1927" i="9"/>
  <c r="P1927" i="9" s="1"/>
  <c r="AA1927" i="9" s="1"/>
  <c r="X1927" i="9"/>
  <c r="O1926" i="9"/>
  <c r="P1926" i="9" s="1"/>
  <c r="AA1926" i="9" s="1"/>
  <c r="X1926" i="9"/>
  <c r="O1925" i="9"/>
  <c r="P1925" i="9" s="1"/>
  <c r="AA1925" i="9" s="1"/>
  <c r="X1925" i="9"/>
  <c r="O1924" i="9"/>
  <c r="P1924" i="9" s="1"/>
  <c r="AA1924" i="9" s="1"/>
  <c r="X1924" i="9"/>
  <c r="O1923" i="9"/>
  <c r="P1923" i="9" s="1"/>
  <c r="AA1923" i="9" s="1"/>
  <c r="X1923" i="9"/>
  <c r="O1922" i="9"/>
  <c r="P1922" i="9" s="1"/>
  <c r="AA1922" i="9" s="1"/>
  <c r="X1922" i="9"/>
  <c r="O1921" i="9"/>
  <c r="P1921" i="9" s="1"/>
  <c r="AA1921" i="9" s="1"/>
  <c r="X1921" i="9"/>
  <c r="O1920" i="9"/>
  <c r="P1920" i="9" s="1"/>
  <c r="AA1920" i="9" s="1"/>
  <c r="X1920" i="9"/>
  <c r="O1919" i="9"/>
  <c r="P1919" i="9" s="1"/>
  <c r="AA1919" i="9" s="1"/>
  <c r="X1919" i="9"/>
  <c r="O1918" i="9"/>
  <c r="P1918" i="9" s="1"/>
  <c r="AA1918" i="9" s="1"/>
  <c r="X1918" i="9"/>
  <c r="O1917" i="9"/>
  <c r="P1917" i="9" s="1"/>
  <c r="AA1917" i="9" s="1"/>
  <c r="X1917" i="9"/>
  <c r="O1916" i="9"/>
  <c r="P1916" i="9" s="1"/>
  <c r="AA1916" i="9" s="1"/>
  <c r="X1916" i="9"/>
  <c r="O1915" i="9"/>
  <c r="P1915" i="9" s="1"/>
  <c r="AA1915" i="9" s="1"/>
  <c r="X1915" i="9"/>
  <c r="O1914" i="9"/>
  <c r="P1914" i="9" s="1"/>
  <c r="AA1914" i="9" s="1"/>
  <c r="X1914" i="9"/>
  <c r="O1913" i="9"/>
  <c r="P1913" i="9" s="1"/>
  <c r="AA1913" i="9" s="1"/>
  <c r="X1913" i="9"/>
  <c r="O1912" i="9"/>
  <c r="P1912" i="9" s="1"/>
  <c r="AA1912" i="9" s="1"/>
  <c r="X1912" i="9"/>
  <c r="O1911" i="9"/>
  <c r="P1911" i="9" s="1"/>
  <c r="AA1911" i="9" s="1"/>
  <c r="X1911" i="9"/>
  <c r="O1910" i="9"/>
  <c r="P1910" i="9" s="1"/>
  <c r="AA1910" i="9" s="1"/>
  <c r="X1910" i="9"/>
  <c r="O1909" i="9"/>
  <c r="P1909" i="9" s="1"/>
  <c r="AA1909" i="9" s="1"/>
  <c r="X1909" i="9"/>
  <c r="O1908" i="9"/>
  <c r="P1908" i="9" s="1"/>
  <c r="AA1908" i="9" s="1"/>
  <c r="X1908" i="9"/>
  <c r="O1907" i="9"/>
  <c r="P1907" i="9" s="1"/>
  <c r="AA1907" i="9" s="1"/>
  <c r="X1907" i="9"/>
  <c r="O1906" i="9"/>
  <c r="P1906" i="9" s="1"/>
  <c r="AA1906" i="9" s="1"/>
  <c r="X1906" i="9"/>
  <c r="O1905" i="9"/>
  <c r="P1905" i="9" s="1"/>
  <c r="AA1905" i="9" s="1"/>
  <c r="X1905" i="9"/>
  <c r="O1904" i="9"/>
  <c r="P1904" i="9" s="1"/>
  <c r="AA1904" i="9" s="1"/>
  <c r="X1904" i="9"/>
  <c r="O1903" i="9"/>
  <c r="P1903" i="9" s="1"/>
  <c r="AA1903" i="9" s="1"/>
  <c r="X1903" i="9"/>
  <c r="O1902" i="9"/>
  <c r="P1902" i="9" s="1"/>
  <c r="AA1902" i="9" s="1"/>
  <c r="X1902" i="9"/>
  <c r="O1901" i="9"/>
  <c r="P1901" i="9" s="1"/>
  <c r="AA1901" i="9" s="1"/>
  <c r="X1901" i="9"/>
  <c r="O1900" i="9"/>
  <c r="P1900" i="9" s="1"/>
  <c r="AA1900" i="9" s="1"/>
  <c r="X1900" i="9"/>
  <c r="O1899" i="9"/>
  <c r="P1899" i="9" s="1"/>
  <c r="AA1899" i="9" s="1"/>
  <c r="X1899" i="9"/>
  <c r="O1898" i="9"/>
  <c r="P1898" i="9" s="1"/>
  <c r="AA1898" i="9" s="1"/>
  <c r="X1898" i="9"/>
  <c r="O1897" i="9"/>
  <c r="P1897" i="9" s="1"/>
  <c r="AA1897" i="9" s="1"/>
  <c r="X1897" i="9"/>
  <c r="O1896" i="9"/>
  <c r="P1896" i="9" s="1"/>
  <c r="AA1896" i="9" s="1"/>
  <c r="X1896" i="9"/>
  <c r="O1895" i="9"/>
  <c r="P1895" i="9" s="1"/>
  <c r="AA1895" i="9" s="1"/>
  <c r="X1895" i="9"/>
  <c r="O1894" i="9"/>
  <c r="P1894" i="9" s="1"/>
  <c r="AA1894" i="9" s="1"/>
  <c r="X1894" i="9"/>
  <c r="O1893" i="9"/>
  <c r="P1893" i="9" s="1"/>
  <c r="AA1893" i="9" s="1"/>
  <c r="X1893" i="9"/>
  <c r="O1892" i="9"/>
  <c r="P1892" i="9" s="1"/>
  <c r="AA1892" i="9" s="1"/>
  <c r="X1892" i="9"/>
  <c r="O1891" i="9"/>
  <c r="P1891" i="9" s="1"/>
  <c r="AA1891" i="9" s="1"/>
  <c r="X1891" i="9"/>
  <c r="O1890" i="9"/>
  <c r="P1890" i="9" s="1"/>
  <c r="AA1890" i="9" s="1"/>
  <c r="X1890" i="9"/>
  <c r="O1889" i="9"/>
  <c r="P1889" i="9" s="1"/>
  <c r="AA1889" i="9" s="1"/>
  <c r="X1889" i="9"/>
  <c r="O1888" i="9"/>
  <c r="P1888" i="9" s="1"/>
  <c r="AA1888" i="9" s="1"/>
  <c r="X1888" i="9"/>
  <c r="O1887" i="9"/>
  <c r="P1887" i="9" s="1"/>
  <c r="AA1887" i="9" s="1"/>
  <c r="X1887" i="9"/>
  <c r="O1886" i="9"/>
  <c r="P1886" i="9" s="1"/>
  <c r="AA1886" i="9" s="1"/>
  <c r="X1886" i="9"/>
  <c r="O1885" i="9"/>
  <c r="P1885" i="9" s="1"/>
  <c r="AA1885" i="9" s="1"/>
  <c r="X1885" i="9"/>
  <c r="O1884" i="9"/>
  <c r="P1884" i="9" s="1"/>
  <c r="AA1884" i="9" s="1"/>
  <c r="X1884" i="9"/>
  <c r="O1883" i="9"/>
  <c r="P1883" i="9" s="1"/>
  <c r="AA1883" i="9" s="1"/>
  <c r="X1883" i="9"/>
  <c r="O1882" i="9"/>
  <c r="P1882" i="9" s="1"/>
  <c r="AA1882" i="9" s="1"/>
  <c r="X1882" i="9"/>
  <c r="O1881" i="9"/>
  <c r="P1881" i="9" s="1"/>
  <c r="AA1881" i="9" s="1"/>
  <c r="X1881" i="9"/>
  <c r="O1880" i="9"/>
  <c r="P1880" i="9" s="1"/>
  <c r="AA1880" i="9" s="1"/>
  <c r="X1880" i="9"/>
  <c r="O1879" i="9"/>
  <c r="P1879" i="9" s="1"/>
  <c r="AA1879" i="9" s="1"/>
  <c r="X1879" i="9"/>
  <c r="O1878" i="9"/>
  <c r="P1878" i="9" s="1"/>
  <c r="AA1878" i="9" s="1"/>
  <c r="X1878" i="9"/>
  <c r="O1877" i="9"/>
  <c r="P1877" i="9" s="1"/>
  <c r="AA1877" i="9" s="1"/>
  <c r="X1877" i="9"/>
  <c r="O1876" i="9"/>
  <c r="P1876" i="9" s="1"/>
  <c r="AA1876" i="9" s="1"/>
  <c r="X1876" i="9"/>
  <c r="O1875" i="9"/>
  <c r="P1875" i="9" s="1"/>
  <c r="AA1875" i="9" s="1"/>
  <c r="X1875" i="9"/>
  <c r="O1874" i="9"/>
  <c r="P1874" i="9" s="1"/>
  <c r="AA1874" i="9" s="1"/>
  <c r="X1874" i="9"/>
  <c r="O1873" i="9"/>
  <c r="P1873" i="9" s="1"/>
  <c r="AA1873" i="9" s="1"/>
  <c r="X1873" i="9"/>
  <c r="O1872" i="9"/>
  <c r="P1872" i="9" s="1"/>
  <c r="AA1872" i="9" s="1"/>
  <c r="X1872" i="9"/>
  <c r="O1871" i="9"/>
  <c r="P1871" i="9" s="1"/>
  <c r="AA1871" i="9" s="1"/>
  <c r="X1871" i="9"/>
  <c r="O1870" i="9"/>
  <c r="P1870" i="9" s="1"/>
  <c r="AA1870" i="9" s="1"/>
  <c r="X1870" i="9"/>
  <c r="O1869" i="9"/>
  <c r="P1869" i="9" s="1"/>
  <c r="AA1869" i="9" s="1"/>
  <c r="X1869" i="9"/>
  <c r="O1868" i="9"/>
  <c r="P1868" i="9" s="1"/>
  <c r="AA1868" i="9" s="1"/>
  <c r="X1868" i="9"/>
  <c r="O1867" i="9"/>
  <c r="P1867" i="9" s="1"/>
  <c r="AA1867" i="9" s="1"/>
  <c r="X1867" i="9"/>
  <c r="O1866" i="9"/>
  <c r="P1866" i="9" s="1"/>
  <c r="AA1866" i="9" s="1"/>
  <c r="X1866" i="9"/>
  <c r="O1865" i="9"/>
  <c r="P1865" i="9" s="1"/>
  <c r="AA1865" i="9" s="1"/>
  <c r="X1865" i="9"/>
  <c r="O1864" i="9"/>
  <c r="P1864" i="9" s="1"/>
  <c r="AA1864" i="9" s="1"/>
  <c r="X1864" i="9"/>
  <c r="O1863" i="9"/>
  <c r="P1863" i="9" s="1"/>
  <c r="AA1863" i="9" s="1"/>
  <c r="X1863" i="9"/>
  <c r="O1862" i="9"/>
  <c r="P1862" i="9" s="1"/>
  <c r="AA1862" i="9" s="1"/>
  <c r="X1862" i="9"/>
  <c r="O1861" i="9"/>
  <c r="P1861" i="9" s="1"/>
  <c r="AA1861" i="9" s="1"/>
  <c r="X1861" i="9"/>
  <c r="O1860" i="9"/>
  <c r="P1860" i="9" s="1"/>
  <c r="AA1860" i="9" s="1"/>
  <c r="X1860" i="9"/>
  <c r="O1859" i="9"/>
  <c r="P1859" i="9" s="1"/>
  <c r="AA1859" i="9" s="1"/>
  <c r="X1859" i="9"/>
  <c r="O1858" i="9"/>
  <c r="P1858" i="9" s="1"/>
  <c r="AA1858" i="9" s="1"/>
  <c r="X1858" i="9"/>
  <c r="O1857" i="9"/>
  <c r="P1857" i="9" s="1"/>
  <c r="AA1857" i="9" s="1"/>
  <c r="X1857" i="9"/>
  <c r="O1856" i="9"/>
  <c r="P1856" i="9" s="1"/>
  <c r="AA1856" i="9" s="1"/>
  <c r="X1856" i="9"/>
  <c r="O1855" i="9"/>
  <c r="P1855" i="9" s="1"/>
  <c r="AA1855" i="9" s="1"/>
  <c r="X1855" i="9"/>
  <c r="O1854" i="9"/>
  <c r="P1854" i="9" s="1"/>
  <c r="AA1854" i="9" s="1"/>
  <c r="X1854" i="9"/>
  <c r="O1853" i="9"/>
  <c r="P1853" i="9" s="1"/>
  <c r="AA1853" i="9" s="1"/>
  <c r="X1853" i="9"/>
  <c r="O1852" i="9"/>
  <c r="P1852" i="9" s="1"/>
  <c r="AA1852" i="9" s="1"/>
  <c r="X1852" i="9"/>
  <c r="O1851" i="9"/>
  <c r="P1851" i="9" s="1"/>
  <c r="AA1851" i="9" s="1"/>
  <c r="X1851" i="9"/>
  <c r="O1850" i="9"/>
  <c r="P1850" i="9" s="1"/>
  <c r="AA1850" i="9" s="1"/>
  <c r="X1850" i="9"/>
  <c r="O1849" i="9"/>
  <c r="P1849" i="9" s="1"/>
  <c r="AA1849" i="9" s="1"/>
  <c r="X1849" i="9"/>
  <c r="O1848" i="9"/>
  <c r="P1848" i="9" s="1"/>
  <c r="AA1848" i="9" s="1"/>
  <c r="X1848" i="9"/>
  <c r="O1847" i="9"/>
  <c r="P1847" i="9" s="1"/>
  <c r="AA1847" i="9" s="1"/>
  <c r="X1847" i="9"/>
  <c r="O1846" i="9"/>
  <c r="P1846" i="9" s="1"/>
  <c r="AA1846" i="9" s="1"/>
  <c r="X1846" i="9"/>
  <c r="O1845" i="9"/>
  <c r="P1845" i="9" s="1"/>
  <c r="AA1845" i="9" s="1"/>
  <c r="X1845" i="9"/>
  <c r="O1844" i="9"/>
  <c r="P1844" i="9" s="1"/>
  <c r="AA1844" i="9" s="1"/>
  <c r="X1844" i="9"/>
  <c r="O1843" i="9"/>
  <c r="P1843" i="9" s="1"/>
  <c r="AA1843" i="9" s="1"/>
  <c r="X1843" i="9"/>
  <c r="O1842" i="9"/>
  <c r="P1842" i="9" s="1"/>
  <c r="AA1842" i="9" s="1"/>
  <c r="X1842" i="9"/>
  <c r="O1841" i="9"/>
  <c r="P1841" i="9" s="1"/>
  <c r="AA1841" i="9" s="1"/>
  <c r="X1841" i="9"/>
  <c r="O1840" i="9"/>
  <c r="P1840" i="9" s="1"/>
  <c r="AA1840" i="9" s="1"/>
  <c r="X1840" i="9"/>
  <c r="O1839" i="9"/>
  <c r="P1839" i="9" s="1"/>
  <c r="AA1839" i="9" s="1"/>
  <c r="X1839" i="9"/>
  <c r="O1838" i="9"/>
  <c r="P1838" i="9" s="1"/>
  <c r="AA1838" i="9" s="1"/>
  <c r="X1838" i="9"/>
  <c r="O1837" i="9"/>
  <c r="P1837" i="9" s="1"/>
  <c r="AA1837" i="9" s="1"/>
  <c r="X1837" i="9"/>
  <c r="O1836" i="9"/>
  <c r="P1836" i="9" s="1"/>
  <c r="AA1836" i="9" s="1"/>
  <c r="X1836" i="9"/>
  <c r="O1835" i="9"/>
  <c r="P1835" i="9" s="1"/>
  <c r="AA1835" i="9" s="1"/>
  <c r="X1835" i="9"/>
  <c r="O1834" i="9"/>
  <c r="P1834" i="9" s="1"/>
  <c r="AA1834" i="9" s="1"/>
  <c r="X1834" i="9"/>
  <c r="O1833" i="9"/>
  <c r="P1833" i="9" s="1"/>
  <c r="AA1833" i="9" s="1"/>
  <c r="X1833" i="9"/>
  <c r="O1832" i="9"/>
  <c r="P1832" i="9" s="1"/>
  <c r="AA1832" i="9" s="1"/>
  <c r="X1832" i="9"/>
  <c r="O1831" i="9"/>
  <c r="P1831" i="9" s="1"/>
  <c r="AA1831" i="9" s="1"/>
  <c r="X1831" i="9"/>
  <c r="O1830" i="9"/>
  <c r="P1830" i="9" s="1"/>
  <c r="AA1830" i="9" s="1"/>
  <c r="X1830" i="9"/>
  <c r="O1829" i="9"/>
  <c r="P1829" i="9" s="1"/>
  <c r="AA1829" i="9" s="1"/>
  <c r="X1829" i="9"/>
  <c r="O1828" i="9"/>
  <c r="P1828" i="9" s="1"/>
  <c r="AA1828" i="9" s="1"/>
  <c r="X1828" i="9"/>
  <c r="O1827" i="9"/>
  <c r="P1827" i="9" s="1"/>
  <c r="AA1827" i="9" s="1"/>
  <c r="X1827" i="9"/>
  <c r="O1826" i="9"/>
  <c r="P1826" i="9" s="1"/>
  <c r="AA1826" i="9" s="1"/>
  <c r="X1826" i="9"/>
  <c r="O1825" i="9"/>
  <c r="P1825" i="9" s="1"/>
  <c r="AA1825" i="9" s="1"/>
  <c r="X1825" i="9"/>
  <c r="O1824" i="9"/>
  <c r="P1824" i="9" s="1"/>
  <c r="AA1824" i="9" s="1"/>
  <c r="X1824" i="9"/>
  <c r="O1823" i="9"/>
  <c r="P1823" i="9" s="1"/>
  <c r="AA1823" i="9" s="1"/>
  <c r="X1823" i="9"/>
  <c r="O1822" i="9"/>
  <c r="P1822" i="9" s="1"/>
  <c r="AA1822" i="9" s="1"/>
  <c r="X1822" i="9"/>
  <c r="O1821" i="9"/>
  <c r="P1821" i="9" s="1"/>
  <c r="AA1821" i="9" s="1"/>
  <c r="X1821" i="9"/>
  <c r="O1820" i="9"/>
  <c r="P1820" i="9" s="1"/>
  <c r="AA1820" i="9" s="1"/>
  <c r="X1820" i="9"/>
  <c r="O1819" i="9"/>
  <c r="P1819" i="9" s="1"/>
  <c r="AA1819" i="9" s="1"/>
  <c r="X1819" i="9"/>
  <c r="O1818" i="9"/>
  <c r="P1818" i="9" s="1"/>
  <c r="AA1818" i="9" s="1"/>
  <c r="X1818" i="9"/>
  <c r="O1817" i="9"/>
  <c r="P1817" i="9" s="1"/>
  <c r="AA1817" i="9" s="1"/>
  <c r="X1817" i="9"/>
  <c r="O1816" i="9"/>
  <c r="P1816" i="9" s="1"/>
  <c r="AA1816" i="9" s="1"/>
  <c r="X1816" i="9"/>
  <c r="O1815" i="9"/>
  <c r="P1815" i="9" s="1"/>
  <c r="AA1815" i="9" s="1"/>
  <c r="X1815" i="9"/>
  <c r="O1814" i="9"/>
  <c r="P1814" i="9" s="1"/>
  <c r="AA1814" i="9" s="1"/>
  <c r="X1814" i="9"/>
  <c r="O1813" i="9"/>
  <c r="P1813" i="9" s="1"/>
  <c r="AA1813" i="9" s="1"/>
  <c r="X1813" i="9"/>
  <c r="O1812" i="9"/>
  <c r="P1812" i="9" s="1"/>
  <c r="AA1812" i="9" s="1"/>
  <c r="X1812" i="9"/>
  <c r="O1811" i="9"/>
  <c r="P1811" i="9" s="1"/>
  <c r="AA1811" i="9" s="1"/>
  <c r="X1811" i="9"/>
  <c r="O1810" i="9"/>
  <c r="P1810" i="9" s="1"/>
  <c r="AA1810" i="9" s="1"/>
  <c r="X1810" i="9"/>
  <c r="O1809" i="9"/>
  <c r="P1809" i="9" s="1"/>
  <c r="AA1809" i="9" s="1"/>
  <c r="X1809" i="9"/>
  <c r="O1808" i="9"/>
  <c r="P1808" i="9" s="1"/>
  <c r="AA1808" i="9" s="1"/>
  <c r="X1808" i="9"/>
  <c r="O1807" i="9"/>
  <c r="P1807" i="9" s="1"/>
  <c r="AA1807" i="9" s="1"/>
  <c r="X1807" i="9"/>
  <c r="O1806" i="9"/>
  <c r="P1806" i="9" s="1"/>
  <c r="AA1806" i="9" s="1"/>
  <c r="X1806" i="9"/>
  <c r="O1805" i="9"/>
  <c r="P1805" i="9" s="1"/>
  <c r="AA1805" i="9" s="1"/>
  <c r="X1805" i="9"/>
  <c r="O1804" i="9"/>
  <c r="P1804" i="9" s="1"/>
  <c r="AA1804" i="9" s="1"/>
  <c r="X1804" i="9"/>
  <c r="O1803" i="9"/>
  <c r="P1803" i="9" s="1"/>
  <c r="AA1803" i="9" s="1"/>
  <c r="X1803" i="9"/>
  <c r="O1802" i="9"/>
  <c r="P1802" i="9" s="1"/>
  <c r="AA1802" i="9" s="1"/>
  <c r="X1802" i="9"/>
  <c r="O1801" i="9"/>
  <c r="P1801" i="9" s="1"/>
  <c r="AA1801" i="9" s="1"/>
  <c r="X1801" i="9"/>
  <c r="O1800" i="9"/>
  <c r="P1800" i="9" s="1"/>
  <c r="AA1800" i="9" s="1"/>
  <c r="X1800" i="9"/>
  <c r="O1799" i="9"/>
  <c r="P1799" i="9" s="1"/>
  <c r="AA1799" i="9" s="1"/>
  <c r="X1799" i="9"/>
  <c r="O1798" i="9"/>
  <c r="P1798" i="9" s="1"/>
  <c r="AA1798" i="9" s="1"/>
  <c r="X1798" i="9"/>
  <c r="O1797" i="9"/>
  <c r="P1797" i="9" s="1"/>
  <c r="AA1797" i="9" s="1"/>
  <c r="X1797" i="9"/>
  <c r="O1796" i="9"/>
  <c r="P1796" i="9" s="1"/>
  <c r="AA1796" i="9" s="1"/>
  <c r="X1796" i="9"/>
  <c r="O1795" i="9"/>
  <c r="P1795" i="9" s="1"/>
  <c r="AA1795" i="9" s="1"/>
  <c r="X1795" i="9"/>
  <c r="O1794" i="9"/>
  <c r="P1794" i="9" s="1"/>
  <c r="AA1794" i="9" s="1"/>
  <c r="X1794" i="9"/>
  <c r="O1793" i="9"/>
  <c r="P1793" i="9" s="1"/>
  <c r="AA1793" i="9" s="1"/>
  <c r="X1793" i="9"/>
  <c r="O1792" i="9"/>
  <c r="P1792" i="9" s="1"/>
  <c r="AA1792" i="9" s="1"/>
  <c r="X1792" i="9"/>
  <c r="O1791" i="9"/>
  <c r="P1791" i="9" s="1"/>
  <c r="AA1791" i="9" s="1"/>
  <c r="X1791" i="9"/>
  <c r="O1790" i="9"/>
  <c r="P1790" i="9" s="1"/>
  <c r="AA1790" i="9" s="1"/>
  <c r="X1790" i="9"/>
  <c r="O1789" i="9"/>
  <c r="P1789" i="9" s="1"/>
  <c r="AA1789" i="9" s="1"/>
  <c r="X1789" i="9"/>
  <c r="O1788" i="9"/>
  <c r="P1788" i="9" s="1"/>
  <c r="AA1788" i="9" s="1"/>
  <c r="X1788" i="9"/>
  <c r="O1787" i="9"/>
  <c r="P1787" i="9" s="1"/>
  <c r="AA1787" i="9" s="1"/>
  <c r="X1787" i="9"/>
  <c r="O1786" i="9"/>
  <c r="P1786" i="9" s="1"/>
  <c r="AA1786" i="9" s="1"/>
  <c r="X1786" i="9"/>
  <c r="O1785" i="9"/>
  <c r="P1785" i="9" s="1"/>
  <c r="AA1785" i="9" s="1"/>
  <c r="X1785" i="9"/>
  <c r="O1784" i="9"/>
  <c r="P1784" i="9" s="1"/>
  <c r="AA1784" i="9" s="1"/>
  <c r="X1784" i="9"/>
  <c r="O1783" i="9"/>
  <c r="P1783" i="9" s="1"/>
  <c r="AA1783" i="9" s="1"/>
  <c r="X1783" i="9"/>
  <c r="O1782" i="9"/>
  <c r="P1782" i="9" s="1"/>
  <c r="AA1782" i="9" s="1"/>
  <c r="X1782" i="9"/>
  <c r="O1781" i="9"/>
  <c r="P1781" i="9" s="1"/>
  <c r="AA1781" i="9" s="1"/>
  <c r="X1781" i="9"/>
  <c r="O1780" i="9"/>
  <c r="P1780" i="9" s="1"/>
  <c r="AA1780" i="9" s="1"/>
  <c r="X1780" i="9"/>
  <c r="O1779" i="9"/>
  <c r="P1779" i="9" s="1"/>
  <c r="AA1779" i="9" s="1"/>
  <c r="X1779" i="9"/>
  <c r="O1778" i="9"/>
  <c r="P1778" i="9" s="1"/>
  <c r="AA1778" i="9" s="1"/>
  <c r="X1778" i="9"/>
  <c r="O1777" i="9"/>
  <c r="P1777" i="9" s="1"/>
  <c r="AA1777" i="9" s="1"/>
  <c r="X1777" i="9"/>
  <c r="O1776" i="9"/>
  <c r="P1776" i="9" s="1"/>
  <c r="AA1776" i="9" s="1"/>
  <c r="X1776" i="9"/>
  <c r="O1775" i="9"/>
  <c r="P1775" i="9" s="1"/>
  <c r="AA1775" i="9" s="1"/>
  <c r="X1775" i="9"/>
  <c r="O1774" i="9"/>
  <c r="P1774" i="9" s="1"/>
  <c r="AA1774" i="9" s="1"/>
  <c r="X1774" i="9"/>
  <c r="O1773" i="9"/>
  <c r="P1773" i="9" s="1"/>
  <c r="AA1773" i="9" s="1"/>
  <c r="X1773" i="9"/>
  <c r="O1772" i="9"/>
  <c r="P1772" i="9" s="1"/>
  <c r="AA1772" i="9" s="1"/>
  <c r="X1772" i="9"/>
  <c r="O1771" i="9"/>
  <c r="P1771" i="9" s="1"/>
  <c r="AA1771" i="9" s="1"/>
  <c r="X1771" i="9"/>
  <c r="O1770" i="9"/>
  <c r="P1770" i="9" s="1"/>
  <c r="AA1770" i="9" s="1"/>
  <c r="X1770" i="9"/>
  <c r="O1769" i="9"/>
  <c r="P1769" i="9" s="1"/>
  <c r="AA1769" i="9" s="1"/>
  <c r="X1769" i="9"/>
  <c r="O1768" i="9"/>
  <c r="P1768" i="9" s="1"/>
  <c r="AA1768" i="9" s="1"/>
  <c r="X1768" i="9"/>
  <c r="O1767" i="9"/>
  <c r="P1767" i="9" s="1"/>
  <c r="AA1767" i="9" s="1"/>
  <c r="X1767" i="9"/>
  <c r="O1766" i="9"/>
  <c r="P1766" i="9" s="1"/>
  <c r="AA1766" i="9" s="1"/>
  <c r="X1766" i="9"/>
  <c r="O1765" i="9"/>
  <c r="P1765" i="9" s="1"/>
  <c r="AA1765" i="9" s="1"/>
  <c r="X1765" i="9"/>
  <c r="O1764" i="9"/>
  <c r="P1764" i="9" s="1"/>
  <c r="AA1764" i="9" s="1"/>
  <c r="X1764" i="9"/>
  <c r="O1763" i="9"/>
  <c r="P1763" i="9" s="1"/>
  <c r="AA1763" i="9" s="1"/>
  <c r="X1763" i="9"/>
  <c r="O1762" i="9"/>
  <c r="P1762" i="9" s="1"/>
  <c r="AA1762" i="9" s="1"/>
  <c r="X1762" i="9"/>
  <c r="O1761" i="9"/>
  <c r="P1761" i="9" s="1"/>
  <c r="AA1761" i="9" s="1"/>
  <c r="X1761" i="9"/>
  <c r="O1760" i="9"/>
  <c r="P1760" i="9" s="1"/>
  <c r="AA1760" i="9" s="1"/>
  <c r="X1760" i="9"/>
  <c r="O1759" i="9"/>
  <c r="P1759" i="9" s="1"/>
  <c r="AA1759" i="9" s="1"/>
  <c r="X1759" i="9"/>
  <c r="O1758" i="9"/>
  <c r="P1758" i="9" s="1"/>
  <c r="AA1758" i="9" s="1"/>
  <c r="X1758" i="9"/>
  <c r="O1757" i="9"/>
  <c r="P1757" i="9" s="1"/>
  <c r="AA1757" i="9" s="1"/>
  <c r="X1757" i="9"/>
  <c r="O1756" i="9"/>
  <c r="P1756" i="9" s="1"/>
  <c r="AA1756" i="9" s="1"/>
  <c r="X1756" i="9"/>
  <c r="O1755" i="9"/>
  <c r="P1755" i="9" s="1"/>
  <c r="AA1755" i="9" s="1"/>
  <c r="X1755" i="9"/>
  <c r="O1754" i="9"/>
  <c r="P1754" i="9" s="1"/>
  <c r="AA1754" i="9" s="1"/>
  <c r="X1754" i="9"/>
  <c r="O1753" i="9"/>
  <c r="P1753" i="9" s="1"/>
  <c r="AA1753" i="9" s="1"/>
  <c r="X1753" i="9"/>
  <c r="O1752" i="9"/>
  <c r="P1752" i="9" s="1"/>
  <c r="AA1752" i="9" s="1"/>
  <c r="X1752" i="9"/>
  <c r="O1751" i="9"/>
  <c r="P1751" i="9" s="1"/>
  <c r="AA1751" i="9" s="1"/>
  <c r="X1751" i="9"/>
  <c r="O1750" i="9"/>
  <c r="P1750" i="9" s="1"/>
  <c r="AA1750" i="9" s="1"/>
  <c r="X1750" i="9"/>
  <c r="O1749" i="9"/>
  <c r="P1749" i="9" s="1"/>
  <c r="AA1749" i="9" s="1"/>
  <c r="X1749" i="9"/>
  <c r="O1748" i="9"/>
  <c r="P1748" i="9" s="1"/>
  <c r="AA1748" i="9" s="1"/>
  <c r="X1748" i="9"/>
  <c r="O1747" i="9"/>
  <c r="P1747" i="9" s="1"/>
  <c r="AA1747" i="9" s="1"/>
  <c r="X1747" i="9"/>
  <c r="O1746" i="9"/>
  <c r="P1746" i="9" s="1"/>
  <c r="AA1746" i="9" s="1"/>
  <c r="X1746" i="9"/>
  <c r="O1745" i="9"/>
  <c r="P1745" i="9" s="1"/>
  <c r="AA1745" i="9" s="1"/>
  <c r="X1745" i="9"/>
  <c r="O1744" i="9"/>
  <c r="P1744" i="9" s="1"/>
  <c r="AA1744" i="9" s="1"/>
  <c r="X1744" i="9"/>
  <c r="O1743" i="9"/>
  <c r="P1743" i="9" s="1"/>
  <c r="AA1743" i="9" s="1"/>
  <c r="X1743" i="9"/>
  <c r="O1742" i="9"/>
  <c r="P1742" i="9" s="1"/>
  <c r="AA1742" i="9" s="1"/>
  <c r="X1742" i="9"/>
  <c r="O1741" i="9"/>
  <c r="P1741" i="9" s="1"/>
  <c r="AA1741" i="9" s="1"/>
  <c r="X1741" i="9"/>
  <c r="O1740" i="9"/>
  <c r="P1740" i="9" s="1"/>
  <c r="AA1740" i="9" s="1"/>
  <c r="X1740" i="9"/>
  <c r="O1739" i="9"/>
  <c r="P1739" i="9" s="1"/>
  <c r="AA1739" i="9" s="1"/>
  <c r="X1739" i="9"/>
  <c r="O1738" i="9"/>
  <c r="P1738" i="9" s="1"/>
  <c r="AA1738" i="9" s="1"/>
  <c r="X1738" i="9"/>
  <c r="O1737" i="9"/>
  <c r="P1737" i="9" s="1"/>
  <c r="AA1737" i="9" s="1"/>
  <c r="X1737" i="9"/>
  <c r="O1736" i="9"/>
  <c r="P1736" i="9" s="1"/>
  <c r="AA1736" i="9" s="1"/>
  <c r="X1736" i="9"/>
  <c r="O1735" i="9"/>
  <c r="P1735" i="9" s="1"/>
  <c r="AA1735" i="9" s="1"/>
  <c r="X1735" i="9"/>
  <c r="O1734" i="9"/>
  <c r="P1734" i="9" s="1"/>
  <c r="AA1734" i="9" s="1"/>
  <c r="X1734" i="9"/>
  <c r="O1733" i="9"/>
  <c r="P1733" i="9" s="1"/>
  <c r="AA1733" i="9" s="1"/>
  <c r="X1733" i="9"/>
  <c r="O1732" i="9"/>
  <c r="P1732" i="9" s="1"/>
  <c r="AA1732" i="9" s="1"/>
  <c r="X1732" i="9"/>
  <c r="O1731" i="9"/>
  <c r="P1731" i="9" s="1"/>
  <c r="AA1731" i="9" s="1"/>
  <c r="X1731" i="9"/>
  <c r="O1730" i="9"/>
  <c r="P1730" i="9" s="1"/>
  <c r="AA1730" i="9" s="1"/>
  <c r="X1730" i="9"/>
  <c r="O1729" i="9"/>
  <c r="P1729" i="9" s="1"/>
  <c r="AA1729" i="9" s="1"/>
  <c r="X1729" i="9"/>
  <c r="O1728" i="9"/>
  <c r="P1728" i="9" s="1"/>
  <c r="AA1728" i="9" s="1"/>
  <c r="X1728" i="9"/>
  <c r="O1727" i="9"/>
  <c r="P1727" i="9" s="1"/>
  <c r="AA1727" i="9" s="1"/>
  <c r="X1727" i="9"/>
  <c r="O1726" i="9"/>
  <c r="P1726" i="9" s="1"/>
  <c r="AA1726" i="9" s="1"/>
  <c r="X1726" i="9"/>
  <c r="O1725" i="9"/>
  <c r="P1725" i="9" s="1"/>
  <c r="AA1725" i="9" s="1"/>
  <c r="X1725" i="9"/>
  <c r="O1724" i="9"/>
  <c r="P1724" i="9" s="1"/>
  <c r="AA1724" i="9" s="1"/>
  <c r="X1724" i="9"/>
  <c r="O1723" i="9"/>
  <c r="P1723" i="9" s="1"/>
  <c r="AA1723" i="9" s="1"/>
  <c r="X1723" i="9"/>
  <c r="O1722" i="9"/>
  <c r="P1722" i="9" s="1"/>
  <c r="AA1722" i="9" s="1"/>
  <c r="X1722" i="9"/>
  <c r="O1721" i="9"/>
  <c r="P1721" i="9" s="1"/>
  <c r="AA1721" i="9" s="1"/>
  <c r="X1721" i="9"/>
  <c r="O1720" i="9"/>
  <c r="P1720" i="9" s="1"/>
  <c r="AA1720" i="9" s="1"/>
  <c r="X1720" i="9"/>
  <c r="O1719" i="9"/>
  <c r="P1719" i="9" s="1"/>
  <c r="AA1719" i="9" s="1"/>
  <c r="X1719" i="9"/>
  <c r="O1718" i="9"/>
  <c r="P1718" i="9" s="1"/>
  <c r="AA1718" i="9" s="1"/>
  <c r="X1718" i="9"/>
  <c r="O1717" i="9"/>
  <c r="P1717" i="9" s="1"/>
  <c r="AA1717" i="9" s="1"/>
  <c r="X1717" i="9"/>
  <c r="O1716" i="9"/>
  <c r="P1716" i="9" s="1"/>
  <c r="AA1716" i="9" s="1"/>
  <c r="X1716" i="9"/>
  <c r="O1715" i="9"/>
  <c r="P1715" i="9" s="1"/>
  <c r="AA1715" i="9" s="1"/>
  <c r="X1715" i="9"/>
  <c r="O1714" i="9"/>
  <c r="P1714" i="9" s="1"/>
  <c r="AA1714" i="9" s="1"/>
  <c r="X1714" i="9"/>
  <c r="O1713" i="9"/>
  <c r="P1713" i="9" s="1"/>
  <c r="AA1713" i="9" s="1"/>
  <c r="X1713" i="9"/>
  <c r="O1712" i="9"/>
  <c r="P1712" i="9" s="1"/>
  <c r="AA1712" i="9" s="1"/>
  <c r="X1712" i="9"/>
  <c r="O1711" i="9"/>
  <c r="P1711" i="9" s="1"/>
  <c r="AA1711" i="9" s="1"/>
  <c r="X1711" i="9"/>
  <c r="O1710" i="9"/>
  <c r="P1710" i="9" s="1"/>
  <c r="AA1710" i="9" s="1"/>
  <c r="X1710" i="9"/>
  <c r="O1709" i="9"/>
  <c r="P1709" i="9" s="1"/>
  <c r="AA1709" i="9" s="1"/>
  <c r="X1709" i="9"/>
  <c r="O1708" i="9"/>
  <c r="P1708" i="9" s="1"/>
  <c r="AA1708" i="9" s="1"/>
  <c r="X1708" i="9"/>
  <c r="O1707" i="9"/>
  <c r="P1707" i="9" s="1"/>
  <c r="AA1707" i="9" s="1"/>
  <c r="X1707" i="9"/>
  <c r="O1706" i="9"/>
  <c r="P1706" i="9" s="1"/>
  <c r="AA1706" i="9" s="1"/>
  <c r="X1706" i="9"/>
  <c r="O1705" i="9"/>
  <c r="P1705" i="9" s="1"/>
  <c r="AA1705" i="9" s="1"/>
  <c r="X1705" i="9"/>
  <c r="O1704" i="9"/>
  <c r="P1704" i="9" s="1"/>
  <c r="AA1704" i="9" s="1"/>
  <c r="X1704" i="9"/>
  <c r="O1703" i="9"/>
  <c r="P1703" i="9" s="1"/>
  <c r="AA1703" i="9" s="1"/>
  <c r="X1703" i="9"/>
  <c r="O1702" i="9"/>
  <c r="P1702" i="9" s="1"/>
  <c r="AA1702" i="9" s="1"/>
  <c r="X1702" i="9"/>
  <c r="O1701" i="9"/>
  <c r="P1701" i="9" s="1"/>
  <c r="AA1701" i="9" s="1"/>
  <c r="X1701" i="9"/>
  <c r="O1700" i="9"/>
  <c r="P1700" i="9" s="1"/>
  <c r="AA1700" i="9" s="1"/>
  <c r="X1700" i="9"/>
  <c r="O1699" i="9"/>
  <c r="P1699" i="9" s="1"/>
  <c r="AA1699" i="9" s="1"/>
  <c r="X1699" i="9"/>
  <c r="O1698" i="9"/>
  <c r="P1698" i="9" s="1"/>
  <c r="AA1698" i="9" s="1"/>
  <c r="X1698" i="9"/>
  <c r="O1697" i="9"/>
  <c r="P1697" i="9" s="1"/>
  <c r="AA1697" i="9" s="1"/>
  <c r="X1697" i="9"/>
  <c r="O1696" i="9"/>
  <c r="P1696" i="9" s="1"/>
  <c r="AA1696" i="9" s="1"/>
  <c r="X1696" i="9"/>
  <c r="O1695" i="9"/>
  <c r="P1695" i="9" s="1"/>
  <c r="AA1695" i="9" s="1"/>
  <c r="X1695" i="9"/>
  <c r="O1694" i="9"/>
  <c r="P1694" i="9" s="1"/>
  <c r="AA1694" i="9" s="1"/>
  <c r="X1694" i="9"/>
  <c r="O1693" i="9"/>
  <c r="P1693" i="9" s="1"/>
  <c r="AA1693" i="9" s="1"/>
  <c r="X1693" i="9"/>
  <c r="O1692" i="9"/>
  <c r="P1692" i="9" s="1"/>
  <c r="AA1692" i="9" s="1"/>
  <c r="X1692" i="9"/>
  <c r="O1691" i="9"/>
  <c r="P1691" i="9" s="1"/>
  <c r="AA1691" i="9" s="1"/>
  <c r="X1691" i="9"/>
  <c r="O1690" i="9"/>
  <c r="P1690" i="9" s="1"/>
  <c r="AA1690" i="9" s="1"/>
  <c r="X1690" i="9"/>
  <c r="O1689" i="9"/>
  <c r="P1689" i="9" s="1"/>
  <c r="AA1689" i="9" s="1"/>
  <c r="X1689" i="9"/>
  <c r="O1688" i="9"/>
  <c r="P1688" i="9" s="1"/>
  <c r="AA1688" i="9" s="1"/>
  <c r="X1688" i="9"/>
  <c r="O1687" i="9"/>
  <c r="P1687" i="9" s="1"/>
  <c r="AA1687" i="9" s="1"/>
  <c r="X1687" i="9"/>
  <c r="O1686" i="9"/>
  <c r="P1686" i="9" s="1"/>
  <c r="AA1686" i="9" s="1"/>
  <c r="X1686" i="9"/>
  <c r="O1685" i="9"/>
  <c r="P1685" i="9" s="1"/>
  <c r="AA1685" i="9" s="1"/>
  <c r="X1685" i="9"/>
  <c r="O1684" i="9"/>
  <c r="P1684" i="9" s="1"/>
  <c r="AA1684" i="9" s="1"/>
  <c r="X1684" i="9"/>
  <c r="O1683" i="9"/>
  <c r="P1683" i="9" s="1"/>
  <c r="AA1683" i="9" s="1"/>
  <c r="X1683" i="9"/>
  <c r="O1682" i="9"/>
  <c r="P1682" i="9" s="1"/>
  <c r="AA1682" i="9" s="1"/>
  <c r="X1682" i="9"/>
  <c r="O1681" i="9"/>
  <c r="P1681" i="9" s="1"/>
  <c r="AA1681" i="9" s="1"/>
  <c r="X1681" i="9"/>
  <c r="O1680" i="9"/>
  <c r="P1680" i="9" s="1"/>
  <c r="AA1680" i="9" s="1"/>
  <c r="X1680" i="9"/>
  <c r="O1679" i="9"/>
  <c r="P1679" i="9" s="1"/>
  <c r="AA1679" i="9" s="1"/>
  <c r="X1679" i="9"/>
  <c r="O1678" i="9"/>
  <c r="P1678" i="9" s="1"/>
  <c r="AA1678" i="9" s="1"/>
  <c r="X1678" i="9"/>
  <c r="O1677" i="9"/>
  <c r="P1677" i="9" s="1"/>
  <c r="AA1677" i="9" s="1"/>
  <c r="X1677" i="9"/>
  <c r="O1676" i="9"/>
  <c r="P1676" i="9" s="1"/>
  <c r="AA1676" i="9" s="1"/>
  <c r="X1676" i="9"/>
  <c r="O1675" i="9"/>
  <c r="P1675" i="9" s="1"/>
  <c r="AA1675" i="9" s="1"/>
  <c r="X1675" i="9"/>
  <c r="O1674" i="9"/>
  <c r="P1674" i="9" s="1"/>
  <c r="AA1674" i="9" s="1"/>
  <c r="X1674" i="9"/>
  <c r="O1673" i="9"/>
  <c r="P1673" i="9" s="1"/>
  <c r="AA1673" i="9" s="1"/>
  <c r="X1673" i="9"/>
  <c r="O1672" i="9"/>
  <c r="P1672" i="9" s="1"/>
  <c r="AA1672" i="9" s="1"/>
  <c r="X1672" i="9"/>
  <c r="O1671" i="9"/>
  <c r="P1671" i="9" s="1"/>
  <c r="AA1671" i="9" s="1"/>
  <c r="X1671" i="9"/>
  <c r="O1670" i="9"/>
  <c r="P1670" i="9" s="1"/>
  <c r="AA1670" i="9" s="1"/>
  <c r="X1670" i="9"/>
  <c r="O1669" i="9"/>
  <c r="P1669" i="9" s="1"/>
  <c r="AA1669" i="9" s="1"/>
  <c r="X1669" i="9"/>
  <c r="O1668" i="9"/>
  <c r="P1668" i="9" s="1"/>
  <c r="AA1668" i="9" s="1"/>
  <c r="X1668" i="9"/>
  <c r="O1667" i="9"/>
  <c r="P1667" i="9" s="1"/>
  <c r="AA1667" i="9" s="1"/>
  <c r="X1667" i="9"/>
  <c r="O1666" i="9"/>
  <c r="P1666" i="9" s="1"/>
  <c r="AA1666" i="9" s="1"/>
  <c r="X1666" i="9"/>
  <c r="O1665" i="9"/>
  <c r="P1665" i="9" s="1"/>
  <c r="AA1665" i="9" s="1"/>
  <c r="X1665" i="9"/>
  <c r="O1664" i="9"/>
  <c r="P1664" i="9" s="1"/>
  <c r="AA1664" i="9" s="1"/>
  <c r="X1664" i="9"/>
  <c r="O1663" i="9"/>
  <c r="P1663" i="9" s="1"/>
  <c r="AA1663" i="9" s="1"/>
  <c r="X1663" i="9"/>
  <c r="O1662" i="9"/>
  <c r="P1662" i="9" s="1"/>
  <c r="AA1662" i="9" s="1"/>
  <c r="X1662" i="9"/>
  <c r="O1661" i="9"/>
  <c r="P1661" i="9" s="1"/>
  <c r="AA1661" i="9" s="1"/>
  <c r="X1661" i="9"/>
  <c r="O1660" i="9"/>
  <c r="P1660" i="9" s="1"/>
  <c r="AA1660" i="9" s="1"/>
  <c r="X1660" i="9"/>
  <c r="O1659" i="9"/>
  <c r="P1659" i="9" s="1"/>
  <c r="AA1659" i="9" s="1"/>
  <c r="X1659" i="9"/>
  <c r="O1658" i="9"/>
  <c r="P1658" i="9" s="1"/>
  <c r="AA1658" i="9" s="1"/>
  <c r="X1658" i="9"/>
  <c r="O1657" i="9"/>
  <c r="P1657" i="9" s="1"/>
  <c r="AA1657" i="9" s="1"/>
  <c r="X1657" i="9"/>
  <c r="O1656" i="9"/>
  <c r="P1656" i="9" s="1"/>
  <c r="AA1656" i="9" s="1"/>
  <c r="X1656" i="9"/>
  <c r="O1655" i="9"/>
  <c r="P1655" i="9" s="1"/>
  <c r="AA1655" i="9" s="1"/>
  <c r="X1655" i="9"/>
  <c r="O1654" i="9"/>
  <c r="P1654" i="9" s="1"/>
  <c r="AA1654" i="9" s="1"/>
  <c r="X1654" i="9"/>
  <c r="O1653" i="9"/>
  <c r="P1653" i="9" s="1"/>
  <c r="AA1653" i="9" s="1"/>
  <c r="X1653" i="9"/>
  <c r="O1652" i="9"/>
  <c r="P1652" i="9" s="1"/>
  <c r="AA1652" i="9" s="1"/>
  <c r="X1652" i="9"/>
  <c r="O1651" i="9"/>
  <c r="P1651" i="9" s="1"/>
  <c r="AA1651" i="9" s="1"/>
  <c r="X1651" i="9"/>
  <c r="O1650" i="9"/>
  <c r="P1650" i="9" s="1"/>
  <c r="AA1650" i="9" s="1"/>
  <c r="X1650" i="9"/>
  <c r="O1649" i="9"/>
  <c r="P1649" i="9" s="1"/>
  <c r="AA1649" i="9" s="1"/>
  <c r="X1649" i="9"/>
  <c r="O1648" i="9"/>
  <c r="P1648" i="9" s="1"/>
  <c r="AA1648" i="9" s="1"/>
  <c r="X1648" i="9"/>
  <c r="O1647" i="9"/>
  <c r="P1647" i="9" s="1"/>
  <c r="AA1647" i="9" s="1"/>
  <c r="X1647" i="9"/>
  <c r="O1646" i="9"/>
  <c r="P1646" i="9" s="1"/>
  <c r="AA1646" i="9" s="1"/>
  <c r="X1646" i="9"/>
  <c r="O1645" i="9"/>
  <c r="P1645" i="9" s="1"/>
  <c r="AA1645" i="9" s="1"/>
  <c r="X1645" i="9"/>
  <c r="O1644" i="9"/>
  <c r="P1644" i="9" s="1"/>
  <c r="AA1644" i="9" s="1"/>
  <c r="X1644" i="9"/>
  <c r="O1643" i="9"/>
  <c r="P1643" i="9" s="1"/>
  <c r="AA1643" i="9" s="1"/>
  <c r="X1643" i="9"/>
  <c r="O1642" i="9"/>
  <c r="P1642" i="9" s="1"/>
  <c r="AA1642" i="9" s="1"/>
  <c r="X1642" i="9"/>
  <c r="O1641" i="9"/>
  <c r="P1641" i="9" s="1"/>
  <c r="AA1641" i="9" s="1"/>
  <c r="X1641" i="9"/>
  <c r="O1640" i="9"/>
  <c r="P1640" i="9" s="1"/>
  <c r="AA1640" i="9" s="1"/>
  <c r="X1640" i="9"/>
  <c r="O1639" i="9"/>
  <c r="P1639" i="9" s="1"/>
  <c r="AA1639" i="9" s="1"/>
  <c r="X1639" i="9"/>
  <c r="O1638" i="9"/>
  <c r="P1638" i="9" s="1"/>
  <c r="AA1638" i="9" s="1"/>
  <c r="X1638" i="9"/>
  <c r="O1637" i="9"/>
  <c r="P1637" i="9" s="1"/>
  <c r="AA1637" i="9" s="1"/>
  <c r="X1637" i="9"/>
  <c r="O1636" i="9"/>
  <c r="P1636" i="9" s="1"/>
  <c r="AA1636" i="9" s="1"/>
  <c r="X1636" i="9"/>
  <c r="O1635" i="9"/>
  <c r="P1635" i="9" s="1"/>
  <c r="AA1635" i="9" s="1"/>
  <c r="X1635" i="9"/>
  <c r="O1634" i="9"/>
  <c r="P1634" i="9" s="1"/>
  <c r="AA1634" i="9" s="1"/>
  <c r="X1634" i="9"/>
  <c r="O1633" i="9"/>
  <c r="P1633" i="9" s="1"/>
  <c r="AA1633" i="9" s="1"/>
  <c r="X1633" i="9"/>
  <c r="O1632" i="9"/>
  <c r="P1632" i="9" s="1"/>
  <c r="AA1632" i="9" s="1"/>
  <c r="X1632" i="9"/>
  <c r="O1631" i="9"/>
  <c r="P1631" i="9" s="1"/>
  <c r="AA1631" i="9" s="1"/>
  <c r="X1631" i="9"/>
  <c r="O1630" i="9"/>
  <c r="P1630" i="9" s="1"/>
  <c r="AA1630" i="9" s="1"/>
  <c r="X1630" i="9"/>
  <c r="O1629" i="9"/>
  <c r="P1629" i="9" s="1"/>
  <c r="AA1629" i="9" s="1"/>
  <c r="X1629" i="9"/>
  <c r="O1628" i="9"/>
  <c r="P1628" i="9" s="1"/>
  <c r="AA1628" i="9" s="1"/>
  <c r="X1628" i="9"/>
  <c r="O1627" i="9"/>
  <c r="P1627" i="9" s="1"/>
  <c r="AA1627" i="9" s="1"/>
  <c r="X1627" i="9"/>
  <c r="O1626" i="9"/>
  <c r="P1626" i="9" s="1"/>
  <c r="AA1626" i="9" s="1"/>
  <c r="X1626" i="9"/>
  <c r="O1625" i="9"/>
  <c r="P1625" i="9" s="1"/>
  <c r="AA1625" i="9" s="1"/>
  <c r="X1625" i="9"/>
  <c r="O1624" i="9"/>
  <c r="P1624" i="9" s="1"/>
  <c r="AA1624" i="9" s="1"/>
  <c r="X1624" i="9"/>
  <c r="O1623" i="9"/>
  <c r="P1623" i="9" s="1"/>
  <c r="AA1623" i="9" s="1"/>
  <c r="X1623" i="9"/>
  <c r="O1622" i="9"/>
  <c r="P1622" i="9" s="1"/>
  <c r="AA1622" i="9" s="1"/>
  <c r="X1622" i="9"/>
  <c r="O1621" i="9"/>
  <c r="P1621" i="9" s="1"/>
  <c r="AA1621" i="9" s="1"/>
  <c r="X1621" i="9"/>
  <c r="O1620" i="9"/>
  <c r="P1620" i="9" s="1"/>
  <c r="AA1620" i="9" s="1"/>
  <c r="X1620" i="9"/>
  <c r="O1619" i="9"/>
  <c r="P1619" i="9" s="1"/>
  <c r="AA1619" i="9" s="1"/>
  <c r="X1619" i="9"/>
  <c r="O1618" i="9"/>
  <c r="P1618" i="9" s="1"/>
  <c r="AA1618" i="9" s="1"/>
  <c r="X1618" i="9"/>
  <c r="O1617" i="9"/>
  <c r="P1617" i="9" s="1"/>
  <c r="AA1617" i="9" s="1"/>
  <c r="X1617" i="9"/>
  <c r="O1616" i="9"/>
  <c r="P1616" i="9" s="1"/>
  <c r="AA1616" i="9" s="1"/>
  <c r="X1616" i="9"/>
  <c r="O1615" i="9"/>
  <c r="P1615" i="9" s="1"/>
  <c r="AA1615" i="9" s="1"/>
  <c r="X1615" i="9"/>
  <c r="O1614" i="9"/>
  <c r="P1614" i="9" s="1"/>
  <c r="AA1614" i="9" s="1"/>
  <c r="X1614" i="9"/>
  <c r="O1613" i="9"/>
  <c r="P1613" i="9" s="1"/>
  <c r="AA1613" i="9" s="1"/>
  <c r="X1613" i="9"/>
  <c r="O1612" i="9"/>
  <c r="P1612" i="9" s="1"/>
  <c r="AA1612" i="9" s="1"/>
  <c r="X1612" i="9"/>
  <c r="O1611" i="9"/>
  <c r="P1611" i="9" s="1"/>
  <c r="AA1611" i="9" s="1"/>
  <c r="X1611" i="9"/>
  <c r="O1610" i="9"/>
  <c r="P1610" i="9" s="1"/>
  <c r="AA1610" i="9" s="1"/>
  <c r="X1610" i="9"/>
  <c r="O1609" i="9"/>
  <c r="P1609" i="9" s="1"/>
  <c r="AA1609" i="9" s="1"/>
  <c r="X1609" i="9"/>
  <c r="O1608" i="9"/>
  <c r="P1608" i="9" s="1"/>
  <c r="AA1608" i="9" s="1"/>
  <c r="X1608" i="9"/>
  <c r="O1607" i="9"/>
  <c r="P1607" i="9" s="1"/>
  <c r="X1607" i="9"/>
  <c r="O4642" i="9"/>
  <c r="P4642" i="9" s="1"/>
  <c r="AA4642" i="9" s="1"/>
  <c r="X4642" i="9"/>
  <c r="O4641" i="9"/>
  <c r="P4641" i="9" s="1"/>
  <c r="AA4641" i="9" s="1"/>
  <c r="X4641" i="9"/>
  <c r="O4640" i="9"/>
  <c r="P4640" i="9" s="1"/>
  <c r="X4640" i="9"/>
  <c r="O1606" i="9"/>
  <c r="P1606" i="9" s="1"/>
  <c r="AA1606" i="9" s="1"/>
  <c r="X1606" i="9"/>
  <c r="O1605" i="9"/>
  <c r="P1605" i="9" s="1"/>
  <c r="AA1605" i="9" s="1"/>
  <c r="X1605" i="9"/>
  <c r="O1604" i="9"/>
  <c r="P1604" i="9" s="1"/>
  <c r="AA1604" i="9" s="1"/>
  <c r="X1604" i="9"/>
  <c r="O1603" i="9"/>
  <c r="P1603" i="9" s="1"/>
  <c r="AA1603" i="9" s="1"/>
  <c r="X1603" i="9"/>
  <c r="O1602" i="9"/>
  <c r="P1602" i="9" s="1"/>
  <c r="AA1602" i="9" s="1"/>
  <c r="X1602" i="9"/>
  <c r="O1601" i="9"/>
  <c r="P1601" i="9" s="1"/>
  <c r="AA1601" i="9" s="1"/>
  <c r="X1601" i="9"/>
  <c r="O1600" i="9"/>
  <c r="P1600" i="9" s="1"/>
  <c r="AA1600" i="9" s="1"/>
  <c r="X1600" i="9"/>
  <c r="O1599" i="9"/>
  <c r="P1599" i="9" s="1"/>
  <c r="AA1599" i="9" s="1"/>
  <c r="X1599" i="9"/>
  <c r="O1598" i="9"/>
  <c r="P1598" i="9" s="1"/>
  <c r="AA1598" i="9" s="1"/>
  <c r="X1598" i="9"/>
  <c r="O1597" i="9"/>
  <c r="P1597" i="9" s="1"/>
  <c r="AA1597" i="9" s="1"/>
  <c r="X1597" i="9"/>
  <c r="O1596" i="9"/>
  <c r="P1596" i="9" s="1"/>
  <c r="AA1596" i="9" s="1"/>
  <c r="X1596" i="9"/>
  <c r="O1595" i="9"/>
  <c r="P1595" i="9" s="1"/>
  <c r="AA1595" i="9" s="1"/>
  <c r="X1595" i="9"/>
  <c r="O1594" i="9"/>
  <c r="P1594" i="9" s="1"/>
  <c r="AA1594" i="9" s="1"/>
  <c r="X1594" i="9"/>
  <c r="O1593" i="9"/>
  <c r="P1593" i="9" s="1"/>
  <c r="AA1593" i="9" s="1"/>
  <c r="X1593" i="9"/>
  <c r="O1592" i="9"/>
  <c r="P1592" i="9" s="1"/>
  <c r="AA1592" i="9" s="1"/>
  <c r="X1592" i="9"/>
  <c r="O1591" i="9"/>
  <c r="P1591" i="9" s="1"/>
  <c r="AA1591" i="9" s="1"/>
  <c r="X1591" i="9"/>
  <c r="O1590" i="9"/>
  <c r="P1590" i="9" s="1"/>
  <c r="AA1590" i="9" s="1"/>
  <c r="X1590" i="9"/>
  <c r="O1589" i="9"/>
  <c r="P1589" i="9" s="1"/>
  <c r="AA1589" i="9" s="1"/>
  <c r="X1589" i="9"/>
  <c r="O1588" i="9"/>
  <c r="P1588" i="9" s="1"/>
  <c r="AA1588" i="9" s="1"/>
  <c r="X1588" i="9"/>
  <c r="O1587" i="9"/>
  <c r="P1587" i="9" s="1"/>
  <c r="AA1587" i="9" s="1"/>
  <c r="X1587" i="9"/>
  <c r="O1586" i="9"/>
  <c r="P1586" i="9" s="1"/>
  <c r="AA1586" i="9" s="1"/>
  <c r="X1586" i="9"/>
  <c r="O1585" i="9"/>
  <c r="P1585" i="9" s="1"/>
  <c r="AA1585" i="9" s="1"/>
  <c r="X1585" i="9"/>
  <c r="O1584" i="9"/>
  <c r="P1584" i="9" s="1"/>
  <c r="AA1584" i="9" s="1"/>
  <c r="X1584" i="9"/>
  <c r="O1583" i="9"/>
  <c r="P1583" i="9" s="1"/>
  <c r="AA1583" i="9" s="1"/>
  <c r="X1583" i="9"/>
  <c r="O1582" i="9"/>
  <c r="P1582" i="9" s="1"/>
  <c r="AA1582" i="9" s="1"/>
  <c r="X1582" i="9"/>
  <c r="O1581" i="9"/>
  <c r="P1581" i="9" s="1"/>
  <c r="AA1581" i="9" s="1"/>
  <c r="X1581" i="9"/>
  <c r="O1580" i="9"/>
  <c r="P1580" i="9" s="1"/>
  <c r="AA1580" i="9" s="1"/>
  <c r="X1580" i="9"/>
  <c r="O1579" i="9"/>
  <c r="P1579" i="9" s="1"/>
  <c r="AA1579" i="9" s="1"/>
  <c r="X1579" i="9"/>
  <c r="O1578" i="9"/>
  <c r="P1578" i="9" s="1"/>
  <c r="AA1578" i="9" s="1"/>
  <c r="X1578" i="9"/>
  <c r="O1577" i="9"/>
  <c r="P1577" i="9" s="1"/>
  <c r="AA1577" i="9" s="1"/>
  <c r="X1577" i="9"/>
  <c r="O1576" i="9"/>
  <c r="P1576" i="9" s="1"/>
  <c r="AA1576" i="9" s="1"/>
  <c r="X1576" i="9"/>
  <c r="O1575" i="9"/>
  <c r="P1575" i="9" s="1"/>
  <c r="AA1575" i="9" s="1"/>
  <c r="X1575" i="9"/>
  <c r="O1574" i="9"/>
  <c r="P1574" i="9" s="1"/>
  <c r="AA1574" i="9" s="1"/>
  <c r="X1574" i="9"/>
  <c r="O1573" i="9"/>
  <c r="P1573" i="9" s="1"/>
  <c r="AA1573" i="9" s="1"/>
  <c r="X1573" i="9"/>
  <c r="O1572" i="9"/>
  <c r="P1572" i="9" s="1"/>
  <c r="AA1572" i="9" s="1"/>
  <c r="X1572" i="9"/>
  <c r="O1571" i="9"/>
  <c r="P1571" i="9" s="1"/>
  <c r="AA1571" i="9" s="1"/>
  <c r="X1571" i="9"/>
  <c r="O1570" i="9"/>
  <c r="P1570" i="9" s="1"/>
  <c r="AA1570" i="9" s="1"/>
  <c r="X1570" i="9"/>
  <c r="O1569" i="9"/>
  <c r="P1569" i="9" s="1"/>
  <c r="AA1569" i="9" s="1"/>
  <c r="X1569" i="9"/>
  <c r="O1568" i="9"/>
  <c r="P1568" i="9" s="1"/>
  <c r="AA1568" i="9" s="1"/>
  <c r="X1568" i="9"/>
  <c r="O1567" i="9"/>
  <c r="P1567" i="9" s="1"/>
  <c r="AA1567" i="9" s="1"/>
  <c r="X1567" i="9"/>
  <c r="O1566" i="9"/>
  <c r="P1566" i="9" s="1"/>
  <c r="AA1566" i="9" s="1"/>
  <c r="X1566" i="9"/>
  <c r="O1565" i="9"/>
  <c r="P1565" i="9" s="1"/>
  <c r="AA1565" i="9" s="1"/>
  <c r="X1565" i="9"/>
  <c r="O1564" i="9"/>
  <c r="P1564" i="9" s="1"/>
  <c r="AA1564" i="9" s="1"/>
  <c r="X1564" i="9"/>
  <c r="O1563" i="9"/>
  <c r="P1563" i="9" s="1"/>
  <c r="AA1563" i="9" s="1"/>
  <c r="X1563" i="9"/>
  <c r="O1562" i="9"/>
  <c r="P1562" i="9" s="1"/>
  <c r="AA1562" i="9" s="1"/>
  <c r="X1562" i="9"/>
  <c r="O1561" i="9"/>
  <c r="P1561" i="9" s="1"/>
  <c r="AA1561" i="9" s="1"/>
  <c r="X1561" i="9"/>
  <c r="O1560" i="9"/>
  <c r="P1560" i="9" s="1"/>
  <c r="AA1560" i="9" s="1"/>
  <c r="X1560" i="9"/>
  <c r="O1559" i="9"/>
  <c r="P1559" i="9" s="1"/>
  <c r="AA1559" i="9" s="1"/>
  <c r="X1559" i="9"/>
  <c r="O1558" i="9"/>
  <c r="P1558" i="9" s="1"/>
  <c r="AA1558" i="9" s="1"/>
  <c r="X1558" i="9"/>
  <c r="O1557" i="9"/>
  <c r="P1557" i="9" s="1"/>
  <c r="AA1557" i="9" s="1"/>
  <c r="X1557" i="9"/>
  <c r="O1556" i="9"/>
  <c r="P1556" i="9" s="1"/>
  <c r="AA1556" i="9" s="1"/>
  <c r="X1556" i="9"/>
  <c r="O1555" i="9"/>
  <c r="P1555" i="9" s="1"/>
  <c r="AA1555" i="9" s="1"/>
  <c r="X1555" i="9"/>
  <c r="O1554" i="9"/>
  <c r="P1554" i="9" s="1"/>
  <c r="AA1554" i="9" s="1"/>
  <c r="X1554" i="9"/>
  <c r="O1553" i="9"/>
  <c r="P1553" i="9" s="1"/>
  <c r="AA1553" i="9" s="1"/>
  <c r="X1553" i="9"/>
  <c r="O1552" i="9"/>
  <c r="P1552" i="9" s="1"/>
  <c r="AA1552" i="9" s="1"/>
  <c r="X1552" i="9"/>
  <c r="O1551" i="9"/>
  <c r="P1551" i="9" s="1"/>
  <c r="AA1551" i="9" s="1"/>
  <c r="X1551" i="9"/>
  <c r="O1550" i="9"/>
  <c r="P1550" i="9" s="1"/>
  <c r="AA1550" i="9" s="1"/>
  <c r="X1550" i="9"/>
  <c r="O1549" i="9"/>
  <c r="P1549" i="9" s="1"/>
  <c r="AA1549" i="9" s="1"/>
  <c r="X1549" i="9"/>
  <c r="O1548" i="9"/>
  <c r="P1548" i="9" s="1"/>
  <c r="AA1548" i="9" s="1"/>
  <c r="X1548" i="9"/>
  <c r="O1547" i="9"/>
  <c r="P1547" i="9" s="1"/>
  <c r="AA1547" i="9" s="1"/>
  <c r="X1547" i="9"/>
  <c r="O1546" i="9"/>
  <c r="P1546" i="9" s="1"/>
  <c r="AA1546" i="9" s="1"/>
  <c r="X1546" i="9"/>
  <c r="O1545" i="9"/>
  <c r="P1545" i="9" s="1"/>
  <c r="AA1545" i="9" s="1"/>
  <c r="X1545" i="9"/>
  <c r="O1544" i="9"/>
  <c r="P1544" i="9" s="1"/>
  <c r="AA1544" i="9" s="1"/>
  <c r="X1544" i="9"/>
  <c r="O1543" i="9"/>
  <c r="P1543" i="9" s="1"/>
  <c r="AA1543" i="9" s="1"/>
  <c r="X1543" i="9"/>
  <c r="O1542" i="9"/>
  <c r="P1542" i="9" s="1"/>
  <c r="AA1542" i="9" s="1"/>
  <c r="X1542" i="9"/>
  <c r="O1541" i="9"/>
  <c r="P1541" i="9" s="1"/>
  <c r="AA1541" i="9" s="1"/>
  <c r="X1541" i="9"/>
  <c r="O1540" i="9"/>
  <c r="P1540" i="9" s="1"/>
  <c r="AA1540" i="9" s="1"/>
  <c r="X1540" i="9"/>
  <c r="O1539" i="9"/>
  <c r="P1539" i="9" s="1"/>
  <c r="AA1539" i="9" s="1"/>
  <c r="X1539" i="9"/>
  <c r="O1538" i="9"/>
  <c r="P1538" i="9" s="1"/>
  <c r="AA1538" i="9" s="1"/>
  <c r="X1538" i="9"/>
  <c r="O1537" i="9"/>
  <c r="P1537" i="9" s="1"/>
  <c r="AA1537" i="9" s="1"/>
  <c r="X1537" i="9"/>
  <c r="O3832" i="9"/>
  <c r="P3832" i="9" s="1"/>
  <c r="AA3832" i="9" s="1"/>
  <c r="X3832" i="9"/>
  <c r="O3831" i="9"/>
  <c r="P3831" i="9" s="1"/>
  <c r="AA3831" i="9" s="1"/>
  <c r="X3831" i="9"/>
  <c r="O3830" i="9"/>
  <c r="P3830" i="9" s="1"/>
  <c r="AA3830" i="9" s="1"/>
  <c r="X3830" i="9"/>
  <c r="O3829" i="9"/>
  <c r="P3829" i="9" s="1"/>
  <c r="AA3829" i="9" s="1"/>
  <c r="X3829" i="9"/>
  <c r="O3828" i="9"/>
  <c r="P3828" i="9" s="1"/>
  <c r="AA3828" i="9" s="1"/>
  <c r="X3828" i="9"/>
  <c r="O3827" i="9"/>
  <c r="P3827" i="9" s="1"/>
  <c r="AA3827" i="9" s="1"/>
  <c r="X3827" i="9"/>
  <c r="O3826" i="9"/>
  <c r="P3826" i="9" s="1"/>
  <c r="AA3826" i="9" s="1"/>
  <c r="X3826" i="9"/>
  <c r="O3825" i="9"/>
  <c r="P3825" i="9" s="1"/>
  <c r="AA3825" i="9" s="1"/>
  <c r="X3825" i="9"/>
  <c r="O3824" i="9"/>
  <c r="P3824" i="9" s="1"/>
  <c r="AA3824" i="9" s="1"/>
  <c r="X3824" i="9"/>
  <c r="O3823" i="9"/>
  <c r="P3823" i="9" s="1"/>
  <c r="AA3823" i="9" s="1"/>
  <c r="X3823" i="9"/>
  <c r="O3822" i="9"/>
  <c r="P3822" i="9" s="1"/>
  <c r="AA3822" i="9" s="1"/>
  <c r="X3822" i="9"/>
  <c r="O3821" i="9"/>
  <c r="P3821" i="9" s="1"/>
  <c r="AA3821" i="9" s="1"/>
  <c r="X3821" i="9"/>
  <c r="O3820" i="9"/>
  <c r="P3820" i="9" s="1"/>
  <c r="AA3820" i="9" s="1"/>
  <c r="X3820" i="9"/>
  <c r="O3819" i="9"/>
  <c r="P3819" i="9" s="1"/>
  <c r="AA3819" i="9" s="1"/>
  <c r="X3819" i="9"/>
  <c r="O3818" i="9"/>
  <c r="P3818" i="9" s="1"/>
  <c r="AA3818" i="9" s="1"/>
  <c r="X3818" i="9"/>
  <c r="O3817" i="9"/>
  <c r="P3817" i="9" s="1"/>
  <c r="AA3817" i="9" s="1"/>
  <c r="X3817" i="9"/>
  <c r="O3816" i="9"/>
  <c r="P3816" i="9" s="1"/>
  <c r="AA3816" i="9" s="1"/>
  <c r="X3816" i="9"/>
  <c r="O3815" i="9"/>
  <c r="P3815" i="9" s="1"/>
  <c r="AA3815" i="9" s="1"/>
  <c r="X3815" i="9"/>
  <c r="O3814" i="9"/>
  <c r="P3814" i="9" s="1"/>
  <c r="AA3814" i="9" s="1"/>
  <c r="X3814" i="9"/>
  <c r="O3813" i="9"/>
  <c r="P3813" i="9" s="1"/>
  <c r="AA3813" i="9" s="1"/>
  <c r="X3813" i="9"/>
  <c r="O3812" i="9"/>
  <c r="P3812" i="9" s="1"/>
  <c r="AA3812" i="9" s="1"/>
  <c r="X3812" i="9"/>
  <c r="O3811" i="9"/>
  <c r="P3811" i="9" s="1"/>
  <c r="AA3811" i="9" s="1"/>
  <c r="X3811" i="9"/>
  <c r="O3810" i="9"/>
  <c r="P3810" i="9" s="1"/>
  <c r="AA3810" i="9" s="1"/>
  <c r="X3810" i="9"/>
  <c r="O3809" i="9"/>
  <c r="P3809" i="9" s="1"/>
  <c r="AA3809" i="9" s="1"/>
  <c r="X3809" i="9"/>
  <c r="O3808" i="9"/>
  <c r="P3808" i="9" s="1"/>
  <c r="AA3808" i="9" s="1"/>
  <c r="X3808" i="9"/>
  <c r="O3807" i="9"/>
  <c r="P3807" i="9" s="1"/>
  <c r="AA3807" i="9" s="1"/>
  <c r="X3807" i="9"/>
  <c r="O3806" i="9"/>
  <c r="P3806" i="9" s="1"/>
  <c r="AA3806" i="9" s="1"/>
  <c r="X3806" i="9"/>
  <c r="O3805" i="9"/>
  <c r="P3805" i="9" s="1"/>
  <c r="AA3805" i="9" s="1"/>
  <c r="X3805" i="9"/>
  <c r="O3804" i="9"/>
  <c r="P3804" i="9" s="1"/>
  <c r="AA3804" i="9" s="1"/>
  <c r="X3804" i="9"/>
  <c r="O3803" i="9"/>
  <c r="P3803" i="9" s="1"/>
  <c r="AA3803" i="9" s="1"/>
  <c r="X3803" i="9"/>
  <c r="O3802" i="9"/>
  <c r="P3802" i="9" s="1"/>
  <c r="AA3802" i="9" s="1"/>
  <c r="X3802" i="9"/>
  <c r="O3801" i="9"/>
  <c r="P3801" i="9" s="1"/>
  <c r="AA3801" i="9" s="1"/>
  <c r="X3801" i="9"/>
  <c r="O3800" i="9"/>
  <c r="P3800" i="9" s="1"/>
  <c r="AA3800" i="9" s="1"/>
  <c r="X3800" i="9"/>
  <c r="O3799" i="9"/>
  <c r="P3799" i="9" s="1"/>
  <c r="AA3799" i="9" s="1"/>
  <c r="X3799" i="9"/>
  <c r="O4433" i="9"/>
  <c r="P4433" i="9" s="1"/>
  <c r="AA4433" i="9" s="1"/>
  <c r="X4433" i="9"/>
  <c r="O4432" i="9"/>
  <c r="P4432" i="9" s="1"/>
  <c r="AA4432" i="9" s="1"/>
  <c r="X4432" i="9"/>
  <c r="O4431" i="9"/>
  <c r="P4431" i="9" s="1"/>
  <c r="AA4431" i="9" s="1"/>
  <c r="X4431" i="9"/>
  <c r="O4430" i="9"/>
  <c r="P4430" i="9" s="1"/>
  <c r="AA4430" i="9" s="1"/>
  <c r="X4430" i="9"/>
  <c r="O4429" i="9"/>
  <c r="P4429" i="9" s="1"/>
  <c r="AA4429" i="9" s="1"/>
  <c r="X4429" i="9"/>
  <c r="O4428" i="9"/>
  <c r="P4428" i="9" s="1"/>
  <c r="AA4428" i="9" s="1"/>
  <c r="X4428" i="9"/>
  <c r="O4427" i="9"/>
  <c r="P4427" i="9" s="1"/>
  <c r="AA4427" i="9" s="1"/>
  <c r="X4427" i="9"/>
  <c r="O4426" i="9"/>
  <c r="P4426" i="9" s="1"/>
  <c r="AA4426" i="9" s="1"/>
  <c r="X4426" i="9"/>
  <c r="O4425" i="9"/>
  <c r="P4425" i="9" s="1"/>
  <c r="AA4425" i="9" s="1"/>
  <c r="X4425" i="9"/>
  <c r="O4424" i="9"/>
  <c r="P4424" i="9" s="1"/>
  <c r="AA4424" i="9" s="1"/>
  <c r="X4424" i="9"/>
  <c r="O4423" i="9"/>
  <c r="P4423" i="9" s="1"/>
  <c r="AA4423" i="9" s="1"/>
  <c r="X4423" i="9"/>
  <c r="O4422" i="9"/>
  <c r="P4422" i="9" s="1"/>
  <c r="AA4422" i="9" s="1"/>
  <c r="X4422" i="9"/>
  <c r="O4421" i="9"/>
  <c r="P4421" i="9" s="1"/>
  <c r="AA4421" i="9" s="1"/>
  <c r="X4421" i="9"/>
  <c r="O4420" i="9"/>
  <c r="P4420" i="9" s="1"/>
  <c r="AA4420" i="9" s="1"/>
  <c r="X4420" i="9"/>
  <c r="O4419" i="9"/>
  <c r="P4419" i="9" s="1"/>
  <c r="AA4419" i="9" s="1"/>
  <c r="X4419" i="9"/>
  <c r="O4418" i="9"/>
  <c r="P4418" i="9" s="1"/>
  <c r="AA4418" i="9" s="1"/>
  <c r="X4418" i="9"/>
  <c r="O4417" i="9"/>
  <c r="P4417" i="9" s="1"/>
  <c r="AA4417" i="9" s="1"/>
  <c r="X4417" i="9"/>
  <c r="O4416" i="9"/>
  <c r="P4416" i="9" s="1"/>
  <c r="AA4416" i="9" s="1"/>
  <c r="X4416" i="9"/>
  <c r="O4415" i="9"/>
  <c r="P4415" i="9" s="1"/>
  <c r="AA4415" i="9" s="1"/>
  <c r="X4415" i="9"/>
  <c r="O4414" i="9"/>
  <c r="P4414" i="9" s="1"/>
  <c r="AA4414" i="9" s="1"/>
  <c r="X4414" i="9"/>
  <c r="O4413" i="9"/>
  <c r="P4413" i="9" s="1"/>
  <c r="AA4413" i="9" s="1"/>
  <c r="X4413" i="9"/>
  <c r="O4412" i="9"/>
  <c r="P4412" i="9" s="1"/>
  <c r="AA4412" i="9" s="1"/>
  <c r="X4412" i="9"/>
  <c r="O4411" i="9"/>
  <c r="P4411" i="9" s="1"/>
  <c r="AA4411" i="9" s="1"/>
  <c r="X4411" i="9"/>
  <c r="O4410" i="9"/>
  <c r="P4410" i="9" s="1"/>
  <c r="AA4410" i="9" s="1"/>
  <c r="X4410" i="9"/>
  <c r="O4409" i="9"/>
  <c r="P4409" i="9" s="1"/>
  <c r="AA4409" i="9" s="1"/>
  <c r="X4409" i="9"/>
  <c r="O4408" i="9"/>
  <c r="P4408" i="9" s="1"/>
  <c r="AA4408" i="9" s="1"/>
  <c r="X4408" i="9"/>
  <c r="O4407" i="9"/>
  <c r="P4407" i="9" s="1"/>
  <c r="AA4407" i="9" s="1"/>
  <c r="X4407" i="9"/>
  <c r="O4406" i="9"/>
  <c r="P4406" i="9" s="1"/>
  <c r="AA4406" i="9" s="1"/>
  <c r="X4406" i="9"/>
  <c r="O4405" i="9"/>
  <c r="P4405" i="9" s="1"/>
  <c r="AA4405" i="9" s="1"/>
  <c r="X4405" i="9"/>
  <c r="O4404" i="9"/>
  <c r="P4404" i="9" s="1"/>
  <c r="AA4404" i="9" s="1"/>
  <c r="X4404" i="9"/>
  <c r="O1536" i="9"/>
  <c r="P1536" i="9" s="1"/>
  <c r="AA1536" i="9" s="1"/>
  <c r="X1536" i="9"/>
  <c r="O1535" i="9"/>
  <c r="P1535" i="9" s="1"/>
  <c r="AA1535" i="9" s="1"/>
  <c r="X1535" i="9"/>
  <c r="O1534" i="9"/>
  <c r="P1534" i="9" s="1"/>
  <c r="AA1534" i="9" s="1"/>
  <c r="X1534" i="9"/>
  <c r="O1533" i="9"/>
  <c r="P1533" i="9" s="1"/>
  <c r="AA1533" i="9" s="1"/>
  <c r="X1533" i="9"/>
  <c r="O1532" i="9"/>
  <c r="P1532" i="9" s="1"/>
  <c r="AA1532" i="9" s="1"/>
  <c r="X1532" i="9"/>
  <c r="O1531" i="9"/>
  <c r="P1531" i="9" s="1"/>
  <c r="AA1531" i="9" s="1"/>
  <c r="X1531" i="9"/>
  <c r="O1530" i="9"/>
  <c r="P1530" i="9" s="1"/>
  <c r="AA1530" i="9" s="1"/>
  <c r="X1530" i="9"/>
  <c r="O1529" i="9"/>
  <c r="P1529" i="9" s="1"/>
  <c r="AA1529" i="9" s="1"/>
  <c r="X1529" i="9"/>
  <c r="O1528" i="9"/>
  <c r="P1528" i="9" s="1"/>
  <c r="AA1528" i="9" s="1"/>
  <c r="X1528" i="9"/>
  <c r="O1527" i="9"/>
  <c r="P1527" i="9" s="1"/>
  <c r="AA1527" i="9" s="1"/>
  <c r="X1527" i="9"/>
  <c r="O1526" i="9"/>
  <c r="P1526" i="9" s="1"/>
  <c r="AA1526" i="9" s="1"/>
  <c r="X1526" i="9"/>
  <c r="O1525" i="9"/>
  <c r="P1525" i="9" s="1"/>
  <c r="AA1525" i="9" s="1"/>
  <c r="X1525" i="9"/>
  <c r="O1524" i="9"/>
  <c r="P1524" i="9" s="1"/>
  <c r="AA1524" i="9" s="1"/>
  <c r="X1524" i="9"/>
  <c r="O1523" i="9"/>
  <c r="P1523" i="9" s="1"/>
  <c r="AA1523" i="9" s="1"/>
  <c r="X1523" i="9"/>
  <c r="O1522" i="9"/>
  <c r="P1522" i="9" s="1"/>
  <c r="AA1522" i="9" s="1"/>
  <c r="X1522" i="9"/>
  <c r="O1521" i="9"/>
  <c r="P1521" i="9" s="1"/>
  <c r="AA1521" i="9" s="1"/>
  <c r="X1521" i="9"/>
  <c r="O1520" i="9"/>
  <c r="P1520" i="9" s="1"/>
  <c r="AA1520" i="9" s="1"/>
  <c r="X1520" i="9"/>
  <c r="O1519" i="9"/>
  <c r="P1519" i="9" s="1"/>
  <c r="AA1519" i="9" s="1"/>
  <c r="X1519" i="9"/>
  <c r="O1518" i="9"/>
  <c r="P1518" i="9" s="1"/>
  <c r="AA1518" i="9" s="1"/>
  <c r="X1518" i="9"/>
  <c r="O1517" i="9"/>
  <c r="P1517" i="9" s="1"/>
  <c r="AA1517" i="9" s="1"/>
  <c r="X1517" i="9"/>
  <c r="O1516" i="9"/>
  <c r="P1516" i="9" s="1"/>
  <c r="AA1516" i="9" s="1"/>
  <c r="X1516" i="9"/>
  <c r="O1515" i="9"/>
  <c r="P1515" i="9" s="1"/>
  <c r="AA1515" i="9" s="1"/>
  <c r="X1515" i="9"/>
  <c r="O1514" i="9"/>
  <c r="P1514" i="9" s="1"/>
  <c r="AA1514" i="9" s="1"/>
  <c r="X1514" i="9"/>
  <c r="O1513" i="9"/>
  <c r="P1513" i="9" s="1"/>
  <c r="AA1513" i="9" s="1"/>
  <c r="X1513" i="9"/>
  <c r="O1512" i="9"/>
  <c r="P1512" i="9" s="1"/>
  <c r="AA1512" i="9" s="1"/>
  <c r="X1512" i="9"/>
  <c r="O1511" i="9"/>
  <c r="P1511" i="9" s="1"/>
  <c r="AA1511" i="9" s="1"/>
  <c r="X1511" i="9"/>
  <c r="O1510" i="9"/>
  <c r="P1510" i="9" s="1"/>
  <c r="AA1510" i="9" s="1"/>
  <c r="X1510" i="9"/>
  <c r="O1509" i="9"/>
  <c r="P1509" i="9" s="1"/>
  <c r="AA1509" i="9" s="1"/>
  <c r="X1509" i="9"/>
  <c r="O1508" i="9"/>
  <c r="P1508" i="9" s="1"/>
  <c r="AA1508" i="9" s="1"/>
  <c r="X1508" i="9"/>
  <c r="O1507" i="9"/>
  <c r="P1507" i="9" s="1"/>
  <c r="AA1507" i="9" s="1"/>
  <c r="X1507" i="9"/>
  <c r="O1506" i="9"/>
  <c r="P1506" i="9" s="1"/>
  <c r="AA1506" i="9" s="1"/>
  <c r="X1506" i="9"/>
  <c r="O1505" i="9"/>
  <c r="P1505" i="9" s="1"/>
  <c r="AA1505" i="9" s="1"/>
  <c r="X1505" i="9"/>
  <c r="O1504" i="9"/>
  <c r="P1504" i="9" s="1"/>
  <c r="AA1504" i="9" s="1"/>
  <c r="X1504" i="9"/>
  <c r="O1503" i="9"/>
  <c r="P1503" i="9" s="1"/>
  <c r="AA1503" i="9" s="1"/>
  <c r="X1503" i="9"/>
  <c r="O1502" i="9"/>
  <c r="P1502" i="9" s="1"/>
  <c r="AA1502" i="9" s="1"/>
  <c r="X1502" i="9"/>
  <c r="O1501" i="9"/>
  <c r="P1501" i="9" s="1"/>
  <c r="AA1501" i="9" s="1"/>
  <c r="X1501" i="9"/>
  <c r="O1500" i="9"/>
  <c r="P1500" i="9" s="1"/>
  <c r="AA1500" i="9" s="1"/>
  <c r="X1500" i="9"/>
  <c r="O1499" i="9"/>
  <c r="P1499" i="9" s="1"/>
  <c r="X1499" i="9"/>
  <c r="O1498" i="9"/>
  <c r="P1498" i="9" s="1"/>
  <c r="AA1498" i="9" s="1"/>
  <c r="X1498" i="9"/>
  <c r="O1497" i="9"/>
  <c r="P1497" i="9" s="1"/>
  <c r="AA1497" i="9" s="1"/>
  <c r="X1497" i="9"/>
  <c r="O1496" i="9"/>
  <c r="P1496" i="9" s="1"/>
  <c r="AA1496" i="9" s="1"/>
  <c r="X1496" i="9"/>
  <c r="O1495" i="9"/>
  <c r="P1495" i="9" s="1"/>
  <c r="AA1495" i="9" s="1"/>
  <c r="X1495" i="9"/>
  <c r="O1494" i="9"/>
  <c r="P1494" i="9" s="1"/>
  <c r="AA1494" i="9" s="1"/>
  <c r="X1494" i="9"/>
  <c r="O1493" i="9"/>
  <c r="P1493" i="9" s="1"/>
  <c r="AA1493" i="9" s="1"/>
  <c r="X1493" i="9"/>
  <c r="O1492" i="9"/>
  <c r="P1492" i="9" s="1"/>
  <c r="AA1492" i="9" s="1"/>
  <c r="X1492" i="9"/>
  <c r="O1491" i="9"/>
  <c r="P1491" i="9" s="1"/>
  <c r="AA1491" i="9" s="1"/>
  <c r="X1491" i="9"/>
  <c r="O1490" i="9"/>
  <c r="P1490" i="9" s="1"/>
  <c r="AA1490" i="9" s="1"/>
  <c r="X1490" i="9"/>
  <c r="O1489" i="9"/>
  <c r="P1489" i="9" s="1"/>
  <c r="AA1489" i="9" s="1"/>
  <c r="X1489" i="9"/>
  <c r="O1488" i="9"/>
  <c r="P1488" i="9" s="1"/>
  <c r="AA1488" i="9" s="1"/>
  <c r="X1488" i="9"/>
  <c r="O1487" i="9"/>
  <c r="P1487" i="9" s="1"/>
  <c r="AA1487" i="9" s="1"/>
  <c r="X1487" i="9"/>
  <c r="O1486" i="9"/>
  <c r="P1486" i="9" s="1"/>
  <c r="AA1486" i="9" s="1"/>
  <c r="X1486" i="9"/>
  <c r="O1485" i="9"/>
  <c r="P1485" i="9" s="1"/>
  <c r="AA1485" i="9" s="1"/>
  <c r="X1485" i="9"/>
  <c r="O1484" i="9"/>
  <c r="P1484" i="9" s="1"/>
  <c r="AA1484" i="9" s="1"/>
  <c r="X1484" i="9"/>
  <c r="O1483" i="9"/>
  <c r="P1483" i="9" s="1"/>
  <c r="AA1483" i="9" s="1"/>
  <c r="X1483" i="9"/>
  <c r="O1482" i="9"/>
  <c r="P1482" i="9" s="1"/>
  <c r="AA1482" i="9" s="1"/>
  <c r="X1482" i="9"/>
  <c r="O1481" i="9"/>
  <c r="P1481" i="9" s="1"/>
  <c r="AA1481" i="9" s="1"/>
  <c r="X1481" i="9"/>
  <c r="O1480" i="9"/>
  <c r="P1480" i="9" s="1"/>
  <c r="AA1480" i="9" s="1"/>
  <c r="X1480" i="9"/>
  <c r="O1479" i="9"/>
  <c r="P1479" i="9" s="1"/>
  <c r="AA1479" i="9" s="1"/>
  <c r="X1479" i="9"/>
  <c r="O1478" i="9"/>
  <c r="P1478" i="9" s="1"/>
  <c r="AA1478" i="9" s="1"/>
  <c r="X1478" i="9"/>
  <c r="O1477" i="9"/>
  <c r="P1477" i="9" s="1"/>
  <c r="AA1477" i="9" s="1"/>
  <c r="X1477" i="9"/>
  <c r="O1476" i="9"/>
  <c r="P1476" i="9" s="1"/>
  <c r="AA1476" i="9" s="1"/>
  <c r="X1476" i="9"/>
  <c r="O1475" i="9"/>
  <c r="P1475" i="9" s="1"/>
  <c r="AA1475" i="9" s="1"/>
  <c r="X1475" i="9"/>
  <c r="O1474" i="9"/>
  <c r="P1474" i="9" s="1"/>
  <c r="AA1474" i="9" s="1"/>
  <c r="X1474" i="9"/>
  <c r="O1473" i="9"/>
  <c r="P1473" i="9" s="1"/>
  <c r="AA1473" i="9" s="1"/>
  <c r="X1473" i="9"/>
  <c r="O1472" i="9"/>
  <c r="P1472" i="9" s="1"/>
  <c r="AA1472" i="9" s="1"/>
  <c r="X1472" i="9"/>
  <c r="O1471" i="9"/>
  <c r="P1471" i="9" s="1"/>
  <c r="AA1471" i="9" s="1"/>
  <c r="X1471" i="9"/>
  <c r="O1470" i="9"/>
  <c r="P1470" i="9" s="1"/>
  <c r="AA1470" i="9" s="1"/>
  <c r="X1470" i="9"/>
  <c r="O1469" i="9"/>
  <c r="P1469" i="9" s="1"/>
  <c r="AA1469" i="9" s="1"/>
  <c r="X1469" i="9"/>
  <c r="O1468" i="9"/>
  <c r="P1468" i="9" s="1"/>
  <c r="AA1468" i="9" s="1"/>
  <c r="X1468" i="9"/>
  <c r="O1467" i="9"/>
  <c r="P1467" i="9" s="1"/>
  <c r="AA1467" i="9" s="1"/>
  <c r="X1467" i="9"/>
  <c r="O1466" i="9"/>
  <c r="P1466" i="9" s="1"/>
  <c r="AA1466" i="9" s="1"/>
  <c r="X1466" i="9"/>
  <c r="O1465" i="9"/>
  <c r="P1465" i="9" s="1"/>
  <c r="AA1465" i="9" s="1"/>
  <c r="X1465" i="9"/>
  <c r="O1464" i="9"/>
  <c r="P1464" i="9" s="1"/>
  <c r="AA1464" i="9" s="1"/>
  <c r="X1464" i="9"/>
  <c r="O1463" i="9"/>
  <c r="P1463" i="9" s="1"/>
  <c r="AA1463" i="9" s="1"/>
  <c r="X1463" i="9"/>
  <c r="O1462" i="9"/>
  <c r="P1462" i="9" s="1"/>
  <c r="AA1462" i="9" s="1"/>
  <c r="X1462" i="9"/>
  <c r="O1461" i="9"/>
  <c r="P1461" i="9" s="1"/>
  <c r="AA1461" i="9" s="1"/>
  <c r="X1461" i="9"/>
  <c r="O1460" i="9"/>
  <c r="P1460" i="9" s="1"/>
  <c r="AA1460" i="9" s="1"/>
  <c r="X1460" i="9"/>
  <c r="O1459" i="9"/>
  <c r="P1459" i="9" s="1"/>
  <c r="AA1459" i="9" s="1"/>
  <c r="X1459" i="9"/>
  <c r="O1458" i="9"/>
  <c r="P1458" i="9" s="1"/>
  <c r="AA1458" i="9" s="1"/>
  <c r="X1458" i="9"/>
  <c r="O1457" i="9"/>
  <c r="P1457" i="9" s="1"/>
  <c r="AA1457" i="9" s="1"/>
  <c r="X1457" i="9"/>
  <c r="O1456" i="9"/>
  <c r="P1456" i="9" s="1"/>
  <c r="AA1456" i="9" s="1"/>
  <c r="X1456" i="9"/>
  <c r="O1455" i="9"/>
  <c r="P1455" i="9" s="1"/>
  <c r="AA1455" i="9" s="1"/>
  <c r="X1455" i="9"/>
  <c r="O1454" i="9"/>
  <c r="P1454" i="9" s="1"/>
  <c r="AA1454" i="9" s="1"/>
  <c r="X1454" i="9"/>
  <c r="O1453" i="9"/>
  <c r="P1453" i="9" s="1"/>
  <c r="AA1453" i="9" s="1"/>
  <c r="X1453" i="9"/>
  <c r="O1452" i="9"/>
  <c r="P1452" i="9" s="1"/>
  <c r="AA1452" i="9" s="1"/>
  <c r="X1452" i="9"/>
  <c r="O1451" i="9"/>
  <c r="P1451" i="9" s="1"/>
  <c r="AA1451" i="9" s="1"/>
  <c r="X1451" i="9"/>
  <c r="O1450" i="9"/>
  <c r="P1450" i="9" s="1"/>
  <c r="AA1450" i="9" s="1"/>
  <c r="X1450" i="9"/>
  <c r="O1449" i="9"/>
  <c r="P1449" i="9" s="1"/>
  <c r="AA1449" i="9" s="1"/>
  <c r="X1449" i="9"/>
  <c r="O1448" i="9"/>
  <c r="P1448" i="9" s="1"/>
  <c r="AA1448" i="9" s="1"/>
  <c r="X1448" i="9"/>
  <c r="O1447" i="9"/>
  <c r="P1447" i="9" s="1"/>
  <c r="X1447" i="9"/>
  <c r="O1446" i="9"/>
  <c r="P1446" i="9" s="1"/>
  <c r="AA1446" i="9" s="1"/>
  <c r="X1446" i="9"/>
  <c r="O1445" i="9"/>
  <c r="P1445" i="9" s="1"/>
  <c r="AA1445" i="9" s="1"/>
  <c r="X1445" i="9"/>
  <c r="O1444" i="9"/>
  <c r="P1444" i="9" s="1"/>
  <c r="AA1444" i="9" s="1"/>
  <c r="X1444" i="9"/>
  <c r="O1443" i="9"/>
  <c r="P1443" i="9" s="1"/>
  <c r="AA1443" i="9" s="1"/>
  <c r="X1443" i="9"/>
  <c r="O1442" i="9"/>
  <c r="P1442" i="9" s="1"/>
  <c r="AA1442" i="9" s="1"/>
  <c r="X1442" i="9"/>
  <c r="O1441" i="9"/>
  <c r="P1441" i="9" s="1"/>
  <c r="AA1441" i="9" s="1"/>
  <c r="X1441" i="9"/>
  <c r="O1440" i="9"/>
  <c r="P1440" i="9" s="1"/>
  <c r="AA1440" i="9" s="1"/>
  <c r="X1440" i="9"/>
  <c r="O1439" i="9"/>
  <c r="P1439" i="9" s="1"/>
  <c r="AA1439" i="9" s="1"/>
  <c r="X1439" i="9"/>
  <c r="O1438" i="9"/>
  <c r="P1438" i="9" s="1"/>
  <c r="AA1438" i="9" s="1"/>
  <c r="X1438" i="9"/>
  <c r="O1437" i="9"/>
  <c r="P1437" i="9" s="1"/>
  <c r="AA1437" i="9" s="1"/>
  <c r="X1437" i="9"/>
  <c r="O1436" i="9"/>
  <c r="P1436" i="9" s="1"/>
  <c r="AA1436" i="9" s="1"/>
  <c r="X1436" i="9"/>
  <c r="O1435" i="9"/>
  <c r="P1435" i="9" s="1"/>
  <c r="AA1435" i="9" s="1"/>
  <c r="X1435" i="9"/>
  <c r="O1434" i="9"/>
  <c r="P1434" i="9" s="1"/>
  <c r="AA1434" i="9" s="1"/>
  <c r="X1434" i="9"/>
  <c r="O1433" i="9"/>
  <c r="P1433" i="9" s="1"/>
  <c r="AA1433" i="9" s="1"/>
  <c r="X1433" i="9"/>
  <c r="O1432" i="9"/>
  <c r="P1432" i="9" s="1"/>
  <c r="AA1432" i="9" s="1"/>
  <c r="X1432" i="9"/>
  <c r="O1431" i="9"/>
  <c r="P1431" i="9" s="1"/>
  <c r="AA1431" i="9" s="1"/>
  <c r="X1431" i="9"/>
  <c r="O1430" i="9"/>
  <c r="P1430" i="9" s="1"/>
  <c r="AA1430" i="9" s="1"/>
  <c r="X1430" i="9"/>
  <c r="O1429" i="9"/>
  <c r="P1429" i="9" s="1"/>
  <c r="AA1429" i="9" s="1"/>
  <c r="X1429" i="9"/>
  <c r="O1428" i="9"/>
  <c r="P1428" i="9" s="1"/>
  <c r="AA1428" i="9" s="1"/>
  <c r="X1428" i="9"/>
  <c r="O1427" i="9"/>
  <c r="P1427" i="9" s="1"/>
  <c r="AA1427" i="9" s="1"/>
  <c r="X1427" i="9"/>
  <c r="O1426" i="9"/>
  <c r="P1426" i="9" s="1"/>
  <c r="AA1426" i="9" s="1"/>
  <c r="X1426" i="9"/>
  <c r="O1425" i="9"/>
  <c r="P1425" i="9" s="1"/>
  <c r="AA1425" i="9" s="1"/>
  <c r="X1425" i="9"/>
  <c r="O1424" i="9"/>
  <c r="P1424" i="9" s="1"/>
  <c r="AA1424" i="9" s="1"/>
  <c r="X1424" i="9"/>
  <c r="O1423" i="9"/>
  <c r="P1423" i="9" s="1"/>
  <c r="AA1423" i="9" s="1"/>
  <c r="X1423" i="9"/>
  <c r="O1422" i="9"/>
  <c r="P1422" i="9" s="1"/>
  <c r="AA1422" i="9" s="1"/>
  <c r="X1422" i="9"/>
  <c r="O1421" i="9"/>
  <c r="P1421" i="9" s="1"/>
  <c r="AA1421" i="9" s="1"/>
  <c r="X1421" i="9"/>
  <c r="O1420" i="9"/>
  <c r="P1420" i="9" s="1"/>
  <c r="AA1420" i="9" s="1"/>
  <c r="X1420" i="9"/>
  <c r="O1419" i="9"/>
  <c r="P1419" i="9" s="1"/>
  <c r="AA1419" i="9" s="1"/>
  <c r="X1419" i="9"/>
  <c r="O1418" i="9"/>
  <c r="P1418" i="9" s="1"/>
  <c r="AA1418" i="9" s="1"/>
  <c r="X1418" i="9"/>
  <c r="O1417" i="9"/>
  <c r="P1417" i="9" s="1"/>
  <c r="AA1417" i="9" s="1"/>
  <c r="X1417" i="9"/>
  <c r="O1416" i="9"/>
  <c r="P1416" i="9" s="1"/>
  <c r="AA1416" i="9" s="1"/>
  <c r="X1416" i="9"/>
  <c r="O1415" i="9"/>
  <c r="P1415" i="9" s="1"/>
  <c r="AA1415" i="9" s="1"/>
  <c r="X1415" i="9"/>
  <c r="O1414" i="9"/>
  <c r="P1414" i="9" s="1"/>
  <c r="AA1414" i="9" s="1"/>
  <c r="X1414" i="9"/>
  <c r="O1413" i="9"/>
  <c r="P1413" i="9" s="1"/>
  <c r="AA1413" i="9" s="1"/>
  <c r="X1413" i="9"/>
  <c r="O1412" i="9"/>
  <c r="P1412" i="9" s="1"/>
  <c r="AA1412" i="9" s="1"/>
  <c r="X1412" i="9"/>
  <c r="O1411" i="9"/>
  <c r="P1411" i="9" s="1"/>
  <c r="AA1411" i="9" s="1"/>
  <c r="X1411" i="9"/>
  <c r="O1410" i="9"/>
  <c r="P1410" i="9" s="1"/>
  <c r="AA1410" i="9" s="1"/>
  <c r="X1410" i="9"/>
  <c r="O1409" i="9"/>
  <c r="P1409" i="9" s="1"/>
  <c r="AA1409" i="9" s="1"/>
  <c r="X1409" i="9"/>
  <c r="O1408" i="9"/>
  <c r="P1408" i="9" s="1"/>
  <c r="AA1408" i="9" s="1"/>
  <c r="X1408" i="9"/>
  <c r="O1407" i="9"/>
  <c r="P1407" i="9" s="1"/>
  <c r="AA1407" i="9" s="1"/>
  <c r="X1407" i="9"/>
  <c r="O1406" i="9"/>
  <c r="P1406" i="9" s="1"/>
  <c r="AA1406" i="9" s="1"/>
  <c r="X1406" i="9"/>
  <c r="O1405" i="9"/>
  <c r="P1405" i="9" s="1"/>
  <c r="AA1405" i="9" s="1"/>
  <c r="X1405" i="9"/>
  <c r="O1404" i="9"/>
  <c r="P1404" i="9" s="1"/>
  <c r="AA1404" i="9" s="1"/>
  <c r="X1404" i="9"/>
  <c r="O1403" i="9"/>
  <c r="P1403" i="9" s="1"/>
  <c r="AA1403" i="9" s="1"/>
  <c r="X1403" i="9"/>
  <c r="O1402" i="9"/>
  <c r="P1402" i="9" s="1"/>
  <c r="AA1402" i="9" s="1"/>
  <c r="X1402" i="9"/>
  <c r="O1401" i="9"/>
  <c r="P1401" i="9" s="1"/>
  <c r="AA1401" i="9" s="1"/>
  <c r="X1401" i="9"/>
  <c r="O1400" i="9"/>
  <c r="P1400" i="9" s="1"/>
  <c r="AA1400" i="9" s="1"/>
  <c r="X1400" i="9"/>
  <c r="O1399" i="9"/>
  <c r="P1399" i="9" s="1"/>
  <c r="AA1399" i="9" s="1"/>
  <c r="X1399" i="9"/>
  <c r="O1398" i="9"/>
  <c r="P1398" i="9" s="1"/>
  <c r="AA1398" i="9" s="1"/>
  <c r="X1398" i="9"/>
  <c r="O1397" i="9"/>
  <c r="P1397" i="9" s="1"/>
  <c r="AA1397" i="9" s="1"/>
  <c r="X1397" i="9"/>
  <c r="O1396" i="9"/>
  <c r="P1396" i="9" s="1"/>
  <c r="AA1396" i="9" s="1"/>
  <c r="X1396" i="9"/>
  <c r="O1395" i="9"/>
  <c r="P1395" i="9" s="1"/>
  <c r="AA1395" i="9" s="1"/>
  <c r="X1395" i="9"/>
  <c r="O1394" i="9"/>
  <c r="P1394" i="9" s="1"/>
  <c r="AA1394" i="9" s="1"/>
  <c r="X1394" i="9"/>
  <c r="O1393" i="9"/>
  <c r="P1393" i="9" s="1"/>
  <c r="AA1393" i="9" s="1"/>
  <c r="X1393" i="9"/>
  <c r="O1392" i="9"/>
  <c r="P1392" i="9" s="1"/>
  <c r="AA1392" i="9" s="1"/>
  <c r="X1392" i="9"/>
  <c r="O1391" i="9"/>
  <c r="P1391" i="9" s="1"/>
  <c r="AA1391" i="9" s="1"/>
  <c r="X1391" i="9"/>
  <c r="O1390" i="9"/>
  <c r="P1390" i="9" s="1"/>
  <c r="AA1390" i="9" s="1"/>
  <c r="X1390" i="9"/>
  <c r="O1389" i="9"/>
  <c r="P1389" i="9" s="1"/>
  <c r="AA1389" i="9" s="1"/>
  <c r="X1389" i="9"/>
  <c r="O1388" i="9"/>
  <c r="P1388" i="9" s="1"/>
  <c r="AA1388" i="9" s="1"/>
  <c r="X1388" i="9"/>
  <c r="O1387" i="9"/>
  <c r="P1387" i="9" s="1"/>
  <c r="AA1387" i="9" s="1"/>
  <c r="X1387" i="9"/>
  <c r="O1386" i="9"/>
  <c r="P1386" i="9" s="1"/>
  <c r="AA1386" i="9" s="1"/>
  <c r="X1386" i="9"/>
  <c r="O1385" i="9"/>
  <c r="P1385" i="9" s="1"/>
  <c r="AA1385" i="9" s="1"/>
  <c r="X1385" i="9"/>
  <c r="O1384" i="9"/>
  <c r="P1384" i="9" s="1"/>
  <c r="AA1384" i="9" s="1"/>
  <c r="X1384" i="9"/>
  <c r="O1383" i="9"/>
  <c r="P1383" i="9" s="1"/>
  <c r="AA1383" i="9" s="1"/>
  <c r="X1383" i="9"/>
  <c r="O1382" i="9"/>
  <c r="P1382" i="9" s="1"/>
  <c r="AA1382" i="9" s="1"/>
  <c r="X1382" i="9"/>
  <c r="O1381" i="9"/>
  <c r="P1381" i="9" s="1"/>
  <c r="AA1381" i="9" s="1"/>
  <c r="X1381" i="9"/>
  <c r="O1380" i="9"/>
  <c r="P1380" i="9" s="1"/>
  <c r="AA1380" i="9" s="1"/>
  <c r="X1380" i="9"/>
  <c r="O1379" i="9"/>
  <c r="P1379" i="9" s="1"/>
  <c r="AA1379" i="9" s="1"/>
  <c r="X1379" i="9"/>
  <c r="O1378" i="9"/>
  <c r="P1378" i="9" s="1"/>
  <c r="AA1378" i="9" s="1"/>
  <c r="X1378" i="9"/>
  <c r="O1377" i="9"/>
  <c r="P1377" i="9" s="1"/>
  <c r="AA1377" i="9" s="1"/>
  <c r="X1377" i="9"/>
  <c r="O1376" i="9"/>
  <c r="P1376" i="9" s="1"/>
  <c r="AA1376" i="9" s="1"/>
  <c r="X1376" i="9"/>
  <c r="O1375" i="9"/>
  <c r="P1375" i="9" s="1"/>
  <c r="AA1375" i="9" s="1"/>
  <c r="X1375" i="9"/>
  <c r="O1374" i="9"/>
  <c r="P1374" i="9" s="1"/>
  <c r="AA1374" i="9" s="1"/>
  <c r="X1374" i="9"/>
  <c r="O1373" i="9"/>
  <c r="P1373" i="9" s="1"/>
  <c r="AA1373" i="9" s="1"/>
  <c r="X1373" i="9"/>
  <c r="O1372" i="9"/>
  <c r="P1372" i="9" s="1"/>
  <c r="AA1372" i="9" s="1"/>
  <c r="X1372" i="9"/>
  <c r="O1371" i="9"/>
  <c r="P1371" i="9" s="1"/>
  <c r="AA1371" i="9" s="1"/>
  <c r="X1371" i="9"/>
  <c r="O1370" i="9"/>
  <c r="P1370" i="9" s="1"/>
  <c r="AA1370" i="9" s="1"/>
  <c r="X1370" i="9"/>
  <c r="O1369" i="9"/>
  <c r="P1369" i="9" s="1"/>
  <c r="AA1369" i="9" s="1"/>
  <c r="X1369" i="9"/>
  <c r="O1368" i="9"/>
  <c r="P1368" i="9" s="1"/>
  <c r="AA1368" i="9" s="1"/>
  <c r="X1368" i="9"/>
  <c r="O1367" i="9"/>
  <c r="P1367" i="9" s="1"/>
  <c r="AA1367" i="9" s="1"/>
  <c r="X1367" i="9"/>
  <c r="O1366" i="9"/>
  <c r="P1366" i="9" s="1"/>
  <c r="AA1366" i="9" s="1"/>
  <c r="X1366" i="9"/>
  <c r="O1365" i="9"/>
  <c r="P1365" i="9" s="1"/>
  <c r="AA1365" i="9" s="1"/>
  <c r="X1365" i="9"/>
  <c r="O1364" i="9"/>
  <c r="P1364" i="9" s="1"/>
  <c r="AA1364" i="9" s="1"/>
  <c r="X1364" i="9"/>
  <c r="O1363" i="9"/>
  <c r="P1363" i="9" s="1"/>
  <c r="AA1363" i="9" s="1"/>
  <c r="X1363" i="9"/>
  <c r="O1362" i="9"/>
  <c r="P1362" i="9" s="1"/>
  <c r="AA1362" i="9" s="1"/>
  <c r="X1362" i="9"/>
  <c r="O1361" i="9"/>
  <c r="P1361" i="9" s="1"/>
  <c r="AA1361" i="9" s="1"/>
  <c r="X1361" i="9"/>
  <c r="O1360" i="9"/>
  <c r="P1360" i="9" s="1"/>
  <c r="AA1360" i="9" s="1"/>
  <c r="X1360" i="9"/>
  <c r="O1359" i="9"/>
  <c r="P1359" i="9" s="1"/>
  <c r="AA1359" i="9" s="1"/>
  <c r="X1359" i="9"/>
  <c r="O1358" i="9"/>
  <c r="P1358" i="9" s="1"/>
  <c r="AA1358" i="9" s="1"/>
  <c r="X1358" i="9"/>
  <c r="O1357" i="9"/>
  <c r="P1357" i="9" s="1"/>
  <c r="AA1357" i="9" s="1"/>
  <c r="X1357" i="9"/>
  <c r="O1356" i="9"/>
  <c r="P1356" i="9" s="1"/>
  <c r="AA1356" i="9" s="1"/>
  <c r="X1356" i="9"/>
  <c r="O1355" i="9"/>
  <c r="P1355" i="9" s="1"/>
  <c r="AA1355" i="9" s="1"/>
  <c r="X1355" i="9"/>
  <c r="O1354" i="9"/>
  <c r="P1354" i="9" s="1"/>
  <c r="AA1354" i="9" s="1"/>
  <c r="X1354" i="9"/>
  <c r="O1353" i="9"/>
  <c r="P1353" i="9" s="1"/>
  <c r="AA1353" i="9" s="1"/>
  <c r="X1353" i="9"/>
  <c r="O1352" i="9"/>
  <c r="P1352" i="9" s="1"/>
  <c r="AA1352" i="9" s="1"/>
  <c r="X1352" i="9"/>
  <c r="O1351" i="9"/>
  <c r="P1351" i="9" s="1"/>
  <c r="AA1351" i="9" s="1"/>
  <c r="X1351" i="9"/>
  <c r="O1350" i="9"/>
  <c r="P1350" i="9" s="1"/>
  <c r="AA1350" i="9" s="1"/>
  <c r="X1350" i="9"/>
  <c r="O1349" i="9"/>
  <c r="P1349" i="9" s="1"/>
  <c r="AA1349" i="9" s="1"/>
  <c r="X1349" i="9"/>
  <c r="O1348" i="9"/>
  <c r="P1348" i="9" s="1"/>
  <c r="AA1348" i="9" s="1"/>
  <c r="X1348" i="9"/>
  <c r="O1347" i="9"/>
  <c r="P1347" i="9" s="1"/>
  <c r="AA1347" i="9" s="1"/>
  <c r="X1347" i="9"/>
  <c r="O1346" i="9"/>
  <c r="P1346" i="9" s="1"/>
  <c r="AA1346" i="9" s="1"/>
  <c r="X1346" i="9"/>
  <c r="O1345" i="9"/>
  <c r="P1345" i="9" s="1"/>
  <c r="AA1345" i="9" s="1"/>
  <c r="X1345" i="9"/>
  <c r="O1344" i="9"/>
  <c r="P1344" i="9" s="1"/>
  <c r="AA1344" i="9" s="1"/>
  <c r="X1344" i="9"/>
  <c r="O1343" i="9"/>
  <c r="P1343" i="9" s="1"/>
  <c r="AA1343" i="9" s="1"/>
  <c r="X1343" i="9"/>
  <c r="O1342" i="9"/>
  <c r="P1342" i="9" s="1"/>
  <c r="AA1342" i="9" s="1"/>
  <c r="X1342" i="9"/>
  <c r="O1341" i="9"/>
  <c r="P1341" i="9" s="1"/>
  <c r="AA1341" i="9" s="1"/>
  <c r="X1341" i="9"/>
  <c r="O1340" i="9"/>
  <c r="P1340" i="9" s="1"/>
  <c r="AA1340" i="9" s="1"/>
  <c r="X1340" i="9"/>
  <c r="O1339" i="9"/>
  <c r="P1339" i="9" s="1"/>
  <c r="AA1339" i="9" s="1"/>
  <c r="X1339" i="9"/>
  <c r="O1338" i="9"/>
  <c r="P1338" i="9" s="1"/>
  <c r="AA1338" i="9" s="1"/>
  <c r="X1338" i="9"/>
  <c r="O1337" i="9"/>
  <c r="P1337" i="9" s="1"/>
  <c r="AA1337" i="9" s="1"/>
  <c r="X1337" i="9"/>
  <c r="O1336" i="9"/>
  <c r="P1336" i="9" s="1"/>
  <c r="AA1336" i="9" s="1"/>
  <c r="X1336" i="9"/>
  <c r="O1335" i="9"/>
  <c r="P1335" i="9" s="1"/>
  <c r="AA1335" i="9" s="1"/>
  <c r="X1335" i="9"/>
  <c r="O1334" i="9"/>
  <c r="P1334" i="9" s="1"/>
  <c r="AA1334" i="9" s="1"/>
  <c r="X1334" i="9"/>
  <c r="O1333" i="9"/>
  <c r="P1333" i="9" s="1"/>
  <c r="AA1333" i="9" s="1"/>
  <c r="X1333" i="9"/>
  <c r="O1332" i="9"/>
  <c r="P1332" i="9" s="1"/>
  <c r="AA1332" i="9" s="1"/>
  <c r="X1332" i="9"/>
  <c r="O1331" i="9"/>
  <c r="P1331" i="9" s="1"/>
  <c r="AA1331" i="9" s="1"/>
  <c r="X1331" i="9"/>
  <c r="O1330" i="9"/>
  <c r="P1330" i="9" s="1"/>
  <c r="AA1330" i="9" s="1"/>
  <c r="X1330" i="9"/>
  <c r="O1329" i="9"/>
  <c r="P1329" i="9" s="1"/>
  <c r="AA1329" i="9" s="1"/>
  <c r="X1329" i="9"/>
  <c r="O1328" i="9"/>
  <c r="P1328" i="9" s="1"/>
  <c r="AA1328" i="9" s="1"/>
  <c r="X1328" i="9"/>
  <c r="O1327" i="9"/>
  <c r="P1327" i="9" s="1"/>
  <c r="AA1327" i="9" s="1"/>
  <c r="X1327" i="9"/>
  <c r="O1326" i="9"/>
  <c r="P1326" i="9" s="1"/>
  <c r="AA1326" i="9" s="1"/>
  <c r="X1326" i="9"/>
  <c r="O1325" i="9"/>
  <c r="P1325" i="9" s="1"/>
  <c r="AA1325" i="9" s="1"/>
  <c r="X1325" i="9"/>
  <c r="O1324" i="9"/>
  <c r="P1324" i="9" s="1"/>
  <c r="AA1324" i="9" s="1"/>
  <c r="X1324" i="9"/>
  <c r="O1323" i="9"/>
  <c r="P1323" i="9" s="1"/>
  <c r="AA1323" i="9" s="1"/>
  <c r="X1323" i="9"/>
  <c r="O1322" i="9"/>
  <c r="P1322" i="9" s="1"/>
  <c r="AA1322" i="9" s="1"/>
  <c r="X1322" i="9"/>
  <c r="O1321" i="9"/>
  <c r="P1321" i="9" s="1"/>
  <c r="AA1321" i="9" s="1"/>
  <c r="X1321" i="9"/>
  <c r="O1320" i="9"/>
  <c r="P1320" i="9" s="1"/>
  <c r="AA1320" i="9" s="1"/>
  <c r="X1320" i="9"/>
  <c r="O1319" i="9"/>
  <c r="P1319" i="9" s="1"/>
  <c r="AA1319" i="9" s="1"/>
  <c r="X1319" i="9"/>
  <c r="O1318" i="9"/>
  <c r="P1318" i="9" s="1"/>
  <c r="AA1318" i="9" s="1"/>
  <c r="X1318" i="9"/>
  <c r="O1317" i="9"/>
  <c r="P1317" i="9" s="1"/>
  <c r="AA1317" i="9" s="1"/>
  <c r="X1317" i="9"/>
  <c r="O1316" i="9"/>
  <c r="P1316" i="9" s="1"/>
  <c r="AA1316" i="9" s="1"/>
  <c r="X1316" i="9"/>
  <c r="O1315" i="9"/>
  <c r="P1315" i="9" s="1"/>
  <c r="AA1315" i="9" s="1"/>
  <c r="X1315" i="9"/>
  <c r="O1314" i="9"/>
  <c r="P1314" i="9" s="1"/>
  <c r="AA1314" i="9" s="1"/>
  <c r="X1314" i="9"/>
  <c r="O1313" i="9"/>
  <c r="P1313" i="9" s="1"/>
  <c r="AA1313" i="9" s="1"/>
  <c r="X1313" i="9"/>
  <c r="O1312" i="9"/>
  <c r="P1312" i="9" s="1"/>
  <c r="AA1312" i="9" s="1"/>
  <c r="X1312" i="9"/>
  <c r="O1311" i="9"/>
  <c r="P1311" i="9" s="1"/>
  <c r="AA1311" i="9" s="1"/>
  <c r="X1311" i="9"/>
  <c r="O1310" i="9"/>
  <c r="P1310" i="9" s="1"/>
  <c r="AA1310" i="9" s="1"/>
  <c r="X1310" i="9"/>
  <c r="O1309" i="9"/>
  <c r="P1309" i="9" s="1"/>
  <c r="AA1309" i="9" s="1"/>
  <c r="X1309" i="9"/>
  <c r="O1308" i="9"/>
  <c r="P1308" i="9" s="1"/>
  <c r="AA1308" i="9" s="1"/>
  <c r="X1308" i="9"/>
  <c r="O1307" i="9"/>
  <c r="P1307" i="9" s="1"/>
  <c r="AA1307" i="9" s="1"/>
  <c r="X1307" i="9"/>
  <c r="O1306" i="9"/>
  <c r="P1306" i="9" s="1"/>
  <c r="AA1306" i="9" s="1"/>
  <c r="X1306" i="9"/>
  <c r="O1305" i="9"/>
  <c r="P1305" i="9" s="1"/>
  <c r="AA1305" i="9" s="1"/>
  <c r="X1305" i="9"/>
  <c r="O1304" i="9"/>
  <c r="P1304" i="9" s="1"/>
  <c r="AA1304" i="9" s="1"/>
  <c r="X1304" i="9"/>
  <c r="O1303" i="9"/>
  <c r="P1303" i="9" s="1"/>
  <c r="AA1303" i="9" s="1"/>
  <c r="X1303" i="9"/>
  <c r="O1302" i="9"/>
  <c r="P1302" i="9" s="1"/>
  <c r="AA1302" i="9" s="1"/>
  <c r="X1302" i="9"/>
  <c r="O1301" i="9"/>
  <c r="P1301" i="9" s="1"/>
  <c r="AA1301" i="9" s="1"/>
  <c r="X1301" i="9"/>
  <c r="O1300" i="9"/>
  <c r="P1300" i="9" s="1"/>
  <c r="AA1300" i="9" s="1"/>
  <c r="X1300" i="9"/>
  <c r="O1299" i="9"/>
  <c r="P1299" i="9" s="1"/>
  <c r="AA1299" i="9" s="1"/>
  <c r="X1299" i="9"/>
  <c r="O1298" i="9"/>
  <c r="P1298" i="9" s="1"/>
  <c r="AA1298" i="9" s="1"/>
  <c r="X1298" i="9"/>
  <c r="O1297" i="9"/>
  <c r="P1297" i="9" s="1"/>
  <c r="AA1297" i="9" s="1"/>
  <c r="X1297" i="9"/>
  <c r="O1296" i="9"/>
  <c r="P1296" i="9" s="1"/>
  <c r="AA1296" i="9" s="1"/>
  <c r="X1296" i="9"/>
  <c r="O1295" i="9"/>
  <c r="P1295" i="9" s="1"/>
  <c r="AA1295" i="9" s="1"/>
  <c r="X1295" i="9"/>
  <c r="O1294" i="9"/>
  <c r="P1294" i="9" s="1"/>
  <c r="AA1294" i="9" s="1"/>
  <c r="X1294" i="9"/>
  <c r="O1293" i="9"/>
  <c r="P1293" i="9" s="1"/>
  <c r="AA1293" i="9" s="1"/>
  <c r="X1293" i="9"/>
  <c r="O1292" i="9"/>
  <c r="P1292" i="9" s="1"/>
  <c r="AA1292" i="9" s="1"/>
  <c r="X1292" i="9"/>
  <c r="O1291" i="9"/>
  <c r="P1291" i="9" s="1"/>
  <c r="AA1291" i="9" s="1"/>
  <c r="X1291" i="9"/>
  <c r="O1290" i="9"/>
  <c r="P1290" i="9" s="1"/>
  <c r="AA1290" i="9" s="1"/>
  <c r="X1290" i="9"/>
  <c r="O1289" i="9"/>
  <c r="P1289" i="9" s="1"/>
  <c r="AA1289" i="9" s="1"/>
  <c r="X1289" i="9"/>
  <c r="O1288" i="9"/>
  <c r="P1288" i="9" s="1"/>
  <c r="AA1288" i="9" s="1"/>
  <c r="X1288" i="9"/>
  <c r="O1287" i="9"/>
  <c r="P1287" i="9" s="1"/>
  <c r="AA1287" i="9" s="1"/>
  <c r="X1287" i="9"/>
  <c r="O1286" i="9"/>
  <c r="P1286" i="9" s="1"/>
  <c r="AA1286" i="9" s="1"/>
  <c r="X1286" i="9"/>
  <c r="O1285" i="9"/>
  <c r="P1285" i="9" s="1"/>
  <c r="AA1285" i="9" s="1"/>
  <c r="X1285" i="9"/>
  <c r="O1284" i="9"/>
  <c r="P1284" i="9" s="1"/>
  <c r="AA1284" i="9" s="1"/>
  <c r="X1284" i="9"/>
  <c r="O1283" i="9"/>
  <c r="P1283" i="9" s="1"/>
  <c r="AA1283" i="9" s="1"/>
  <c r="X1283" i="9"/>
  <c r="O1282" i="9"/>
  <c r="P1282" i="9" s="1"/>
  <c r="AA1282" i="9" s="1"/>
  <c r="X1282" i="9"/>
  <c r="O1281" i="9"/>
  <c r="P1281" i="9" s="1"/>
  <c r="AA1281" i="9" s="1"/>
  <c r="X1281" i="9"/>
  <c r="O1280" i="9"/>
  <c r="P1280" i="9" s="1"/>
  <c r="AA1280" i="9" s="1"/>
  <c r="X1280" i="9"/>
  <c r="O1279" i="9"/>
  <c r="P1279" i="9" s="1"/>
  <c r="AA1279" i="9" s="1"/>
  <c r="X1279" i="9"/>
  <c r="O1278" i="9"/>
  <c r="P1278" i="9" s="1"/>
  <c r="AA1278" i="9" s="1"/>
  <c r="X1278" i="9"/>
  <c r="O1277" i="9"/>
  <c r="P1277" i="9" s="1"/>
  <c r="AA1277" i="9" s="1"/>
  <c r="X1277" i="9"/>
  <c r="O1276" i="9"/>
  <c r="P1276" i="9" s="1"/>
  <c r="AA1276" i="9" s="1"/>
  <c r="X1276" i="9"/>
  <c r="O1275" i="9"/>
  <c r="P1275" i="9" s="1"/>
  <c r="AA1275" i="9" s="1"/>
  <c r="X1275" i="9"/>
  <c r="O1274" i="9"/>
  <c r="P1274" i="9" s="1"/>
  <c r="AA1274" i="9" s="1"/>
  <c r="X1274" i="9"/>
  <c r="O1273" i="9"/>
  <c r="P1273" i="9" s="1"/>
  <c r="AA1273" i="9" s="1"/>
  <c r="X1273" i="9"/>
  <c r="O1272" i="9"/>
  <c r="P1272" i="9" s="1"/>
  <c r="AA1272" i="9" s="1"/>
  <c r="X1272" i="9"/>
  <c r="O1271" i="9"/>
  <c r="P1271" i="9" s="1"/>
  <c r="AA1271" i="9" s="1"/>
  <c r="X1271" i="9"/>
  <c r="O1270" i="9"/>
  <c r="P1270" i="9" s="1"/>
  <c r="AA1270" i="9" s="1"/>
  <c r="X1270" i="9"/>
  <c r="O1269" i="9"/>
  <c r="P1269" i="9" s="1"/>
  <c r="AA1269" i="9" s="1"/>
  <c r="X1269" i="9"/>
  <c r="O1268" i="9"/>
  <c r="P1268" i="9" s="1"/>
  <c r="AA1268" i="9" s="1"/>
  <c r="X1268" i="9"/>
  <c r="O1267" i="9"/>
  <c r="P1267" i="9" s="1"/>
  <c r="AA1267" i="9" s="1"/>
  <c r="X1267" i="9"/>
  <c r="O1266" i="9"/>
  <c r="P1266" i="9" s="1"/>
  <c r="AA1266" i="9" s="1"/>
  <c r="X1266" i="9"/>
  <c r="O1265" i="9"/>
  <c r="P1265" i="9" s="1"/>
  <c r="AA1265" i="9" s="1"/>
  <c r="X1265" i="9"/>
  <c r="O1264" i="9"/>
  <c r="P1264" i="9" s="1"/>
  <c r="AA1264" i="9" s="1"/>
  <c r="X1264" i="9"/>
  <c r="O1263" i="9"/>
  <c r="P1263" i="9" s="1"/>
  <c r="AA1263" i="9" s="1"/>
  <c r="X1263" i="9"/>
  <c r="O1262" i="9"/>
  <c r="P1262" i="9" s="1"/>
  <c r="AA1262" i="9" s="1"/>
  <c r="X1262" i="9"/>
  <c r="O1261" i="9"/>
  <c r="P1261" i="9" s="1"/>
  <c r="AA1261" i="9" s="1"/>
  <c r="X1261" i="9"/>
  <c r="O1260" i="9"/>
  <c r="P1260" i="9" s="1"/>
  <c r="AA1260" i="9" s="1"/>
  <c r="X1260" i="9"/>
  <c r="O1259" i="9"/>
  <c r="P1259" i="9" s="1"/>
  <c r="AA1259" i="9" s="1"/>
  <c r="X1259" i="9"/>
  <c r="O1258" i="9"/>
  <c r="P1258" i="9" s="1"/>
  <c r="AA1258" i="9" s="1"/>
  <c r="X1258" i="9"/>
  <c r="O1257" i="9"/>
  <c r="P1257" i="9" s="1"/>
  <c r="AA1257" i="9" s="1"/>
  <c r="X1257" i="9"/>
  <c r="O1256" i="9"/>
  <c r="P1256" i="9" s="1"/>
  <c r="AA1256" i="9" s="1"/>
  <c r="X1256" i="9"/>
  <c r="O1255" i="9"/>
  <c r="P1255" i="9" s="1"/>
  <c r="AA1255" i="9" s="1"/>
  <c r="X1255" i="9"/>
  <c r="O1254" i="9"/>
  <c r="P1254" i="9" s="1"/>
  <c r="AA1254" i="9" s="1"/>
  <c r="X1254" i="9"/>
  <c r="O1253" i="9"/>
  <c r="P1253" i="9" s="1"/>
  <c r="AA1253" i="9" s="1"/>
  <c r="X1253" i="9"/>
  <c r="O1252" i="9"/>
  <c r="P1252" i="9" s="1"/>
  <c r="AA1252" i="9" s="1"/>
  <c r="X1252" i="9"/>
  <c r="O1251" i="9"/>
  <c r="P1251" i="9" s="1"/>
  <c r="AA1251" i="9" s="1"/>
  <c r="X1251" i="9"/>
  <c r="O1250" i="9"/>
  <c r="P1250" i="9" s="1"/>
  <c r="AA1250" i="9" s="1"/>
  <c r="X1250" i="9"/>
  <c r="O1249" i="9"/>
  <c r="P1249" i="9" s="1"/>
  <c r="AA1249" i="9" s="1"/>
  <c r="X1249" i="9"/>
  <c r="O1248" i="9"/>
  <c r="P1248" i="9" s="1"/>
  <c r="AA1248" i="9" s="1"/>
  <c r="X1248" i="9"/>
  <c r="O1247" i="9"/>
  <c r="P1247" i="9" s="1"/>
  <c r="AA1247" i="9" s="1"/>
  <c r="X1247" i="9"/>
  <c r="O1246" i="9"/>
  <c r="P1246" i="9" s="1"/>
  <c r="AA1246" i="9" s="1"/>
  <c r="X1246" i="9"/>
  <c r="O1245" i="9"/>
  <c r="P1245" i="9" s="1"/>
  <c r="AA1245" i="9" s="1"/>
  <c r="X1245" i="9"/>
  <c r="O1244" i="9"/>
  <c r="P1244" i="9" s="1"/>
  <c r="AA1244" i="9" s="1"/>
  <c r="X1244" i="9"/>
  <c r="O1243" i="9"/>
  <c r="P1243" i="9" s="1"/>
  <c r="AA1243" i="9" s="1"/>
  <c r="X1243" i="9"/>
  <c r="O1242" i="9"/>
  <c r="P1242" i="9" s="1"/>
  <c r="AA1242" i="9" s="1"/>
  <c r="X1242" i="9"/>
  <c r="O1241" i="9"/>
  <c r="P1241" i="9" s="1"/>
  <c r="AA1241" i="9" s="1"/>
  <c r="X1241" i="9"/>
  <c r="O1240" i="9"/>
  <c r="P1240" i="9" s="1"/>
  <c r="AA1240" i="9" s="1"/>
  <c r="X1240" i="9"/>
  <c r="O1239" i="9"/>
  <c r="P1239" i="9" s="1"/>
  <c r="AA1239" i="9" s="1"/>
  <c r="X1239" i="9"/>
  <c r="O1238" i="9"/>
  <c r="P1238" i="9" s="1"/>
  <c r="AA1238" i="9" s="1"/>
  <c r="X1238" i="9"/>
  <c r="O1237" i="9"/>
  <c r="P1237" i="9" s="1"/>
  <c r="AA1237" i="9" s="1"/>
  <c r="X1237" i="9"/>
  <c r="O1236" i="9"/>
  <c r="P1236" i="9" s="1"/>
  <c r="AA1236" i="9" s="1"/>
  <c r="X1236" i="9"/>
  <c r="O1235" i="9"/>
  <c r="P1235" i="9" s="1"/>
  <c r="AA1235" i="9" s="1"/>
  <c r="X1235" i="9"/>
  <c r="O1234" i="9"/>
  <c r="P1234" i="9" s="1"/>
  <c r="AA1234" i="9" s="1"/>
  <c r="X1234" i="9"/>
  <c r="O1233" i="9"/>
  <c r="P1233" i="9" s="1"/>
  <c r="AA1233" i="9" s="1"/>
  <c r="X1233" i="9"/>
  <c r="O1232" i="9"/>
  <c r="P1232" i="9" s="1"/>
  <c r="AA1232" i="9" s="1"/>
  <c r="X1232" i="9"/>
  <c r="O1231" i="9"/>
  <c r="P1231" i="9" s="1"/>
  <c r="AA1231" i="9" s="1"/>
  <c r="X1231" i="9"/>
  <c r="O1230" i="9"/>
  <c r="P1230" i="9" s="1"/>
  <c r="AA1230" i="9" s="1"/>
  <c r="X1230" i="9"/>
  <c r="O1229" i="9"/>
  <c r="P1229" i="9" s="1"/>
  <c r="AA1229" i="9" s="1"/>
  <c r="X1229" i="9"/>
  <c r="O1228" i="9"/>
  <c r="P1228" i="9" s="1"/>
  <c r="AA1228" i="9" s="1"/>
  <c r="X1228" i="9"/>
  <c r="O1227" i="9"/>
  <c r="P1227" i="9" s="1"/>
  <c r="AA1227" i="9" s="1"/>
  <c r="X1227" i="9"/>
  <c r="O1226" i="9"/>
  <c r="P1226" i="9" s="1"/>
  <c r="AA1226" i="9" s="1"/>
  <c r="X1226" i="9"/>
  <c r="O1225" i="9"/>
  <c r="P1225" i="9" s="1"/>
  <c r="AA1225" i="9" s="1"/>
  <c r="X1225" i="9"/>
  <c r="O1224" i="9"/>
  <c r="P1224" i="9" s="1"/>
  <c r="AA1224" i="9" s="1"/>
  <c r="X1224" i="9"/>
  <c r="O1223" i="9"/>
  <c r="P1223" i="9" s="1"/>
  <c r="AA1223" i="9" s="1"/>
  <c r="X1223" i="9"/>
  <c r="O1222" i="9"/>
  <c r="P1222" i="9" s="1"/>
  <c r="AA1222" i="9" s="1"/>
  <c r="X1222" i="9"/>
  <c r="O1221" i="9"/>
  <c r="P1221" i="9" s="1"/>
  <c r="AA1221" i="9" s="1"/>
  <c r="X1221" i="9"/>
  <c r="O1220" i="9"/>
  <c r="P1220" i="9" s="1"/>
  <c r="AA1220" i="9" s="1"/>
  <c r="X1220" i="9"/>
  <c r="O1219" i="9"/>
  <c r="P1219" i="9" s="1"/>
  <c r="AA1219" i="9" s="1"/>
  <c r="X1219" i="9"/>
  <c r="O1218" i="9"/>
  <c r="P1218" i="9" s="1"/>
  <c r="AA1218" i="9" s="1"/>
  <c r="X1218" i="9"/>
  <c r="O1217" i="9"/>
  <c r="P1217" i="9" s="1"/>
  <c r="AA1217" i="9" s="1"/>
  <c r="X1217" i="9"/>
  <c r="O1216" i="9"/>
  <c r="P1216" i="9" s="1"/>
  <c r="AA1216" i="9" s="1"/>
  <c r="X1216" i="9"/>
  <c r="O1215" i="9"/>
  <c r="P1215" i="9" s="1"/>
  <c r="AA1215" i="9" s="1"/>
  <c r="X1215" i="9"/>
  <c r="O1214" i="9"/>
  <c r="P1214" i="9" s="1"/>
  <c r="AA1214" i="9" s="1"/>
  <c r="X1214" i="9"/>
  <c r="O1213" i="9"/>
  <c r="P1213" i="9" s="1"/>
  <c r="AA1213" i="9" s="1"/>
  <c r="X1213" i="9"/>
  <c r="O1212" i="9"/>
  <c r="P1212" i="9" s="1"/>
  <c r="AA1212" i="9" s="1"/>
  <c r="X1212" i="9"/>
  <c r="O1211" i="9"/>
  <c r="P1211" i="9" s="1"/>
  <c r="AA1211" i="9" s="1"/>
  <c r="X1211" i="9"/>
  <c r="O1210" i="9"/>
  <c r="P1210" i="9" s="1"/>
  <c r="AA1210" i="9" s="1"/>
  <c r="X1210" i="9"/>
  <c r="O1209" i="9"/>
  <c r="P1209" i="9" s="1"/>
  <c r="AA1209" i="9" s="1"/>
  <c r="X1209" i="9"/>
  <c r="O1208" i="9"/>
  <c r="P1208" i="9" s="1"/>
  <c r="AA1208" i="9" s="1"/>
  <c r="X1208" i="9"/>
  <c r="O1207" i="9"/>
  <c r="P1207" i="9" s="1"/>
  <c r="AA1207" i="9" s="1"/>
  <c r="X1207" i="9"/>
  <c r="O1206" i="9"/>
  <c r="P1206" i="9" s="1"/>
  <c r="AA1206" i="9" s="1"/>
  <c r="X1206" i="9"/>
  <c r="O1205" i="9"/>
  <c r="P1205" i="9" s="1"/>
  <c r="AA1205" i="9" s="1"/>
  <c r="X1205" i="9"/>
  <c r="O1204" i="9"/>
  <c r="P1204" i="9" s="1"/>
  <c r="AA1204" i="9" s="1"/>
  <c r="X1204" i="9"/>
  <c r="O1203" i="9"/>
  <c r="P1203" i="9" s="1"/>
  <c r="AA1203" i="9" s="1"/>
  <c r="X1203" i="9"/>
  <c r="O1202" i="9"/>
  <c r="P1202" i="9" s="1"/>
  <c r="AA1202" i="9" s="1"/>
  <c r="X1202" i="9"/>
  <c r="O1201" i="9"/>
  <c r="P1201" i="9" s="1"/>
  <c r="AA1201" i="9" s="1"/>
  <c r="X1201" i="9"/>
  <c r="O1200" i="9"/>
  <c r="P1200" i="9" s="1"/>
  <c r="AA1200" i="9" s="1"/>
  <c r="X1200" i="9"/>
  <c r="O1199" i="9"/>
  <c r="P1199" i="9" s="1"/>
  <c r="AA1199" i="9" s="1"/>
  <c r="X1199" i="9"/>
  <c r="O1198" i="9"/>
  <c r="P1198" i="9" s="1"/>
  <c r="AA1198" i="9" s="1"/>
  <c r="X1198" i="9"/>
  <c r="O1197" i="9"/>
  <c r="P1197" i="9" s="1"/>
  <c r="AA1197" i="9" s="1"/>
  <c r="X1197" i="9"/>
  <c r="O1196" i="9"/>
  <c r="P1196" i="9" s="1"/>
  <c r="AA1196" i="9" s="1"/>
  <c r="X1196" i="9"/>
  <c r="O1195" i="9"/>
  <c r="P1195" i="9" s="1"/>
  <c r="AA1195" i="9" s="1"/>
  <c r="X1195" i="9"/>
  <c r="O1194" i="9"/>
  <c r="P1194" i="9" s="1"/>
  <c r="AA1194" i="9" s="1"/>
  <c r="X1194" i="9"/>
  <c r="O1193" i="9"/>
  <c r="P1193" i="9" s="1"/>
  <c r="AA1193" i="9" s="1"/>
  <c r="X1193" i="9"/>
  <c r="O1192" i="9"/>
  <c r="P1192" i="9" s="1"/>
  <c r="AA1192" i="9" s="1"/>
  <c r="X1192" i="9"/>
  <c r="O1191" i="9"/>
  <c r="P1191" i="9" s="1"/>
  <c r="AA1191" i="9" s="1"/>
  <c r="X1191" i="9"/>
  <c r="O1190" i="9"/>
  <c r="P1190" i="9" s="1"/>
  <c r="AA1190" i="9" s="1"/>
  <c r="X1190" i="9"/>
  <c r="O1189" i="9"/>
  <c r="P1189" i="9" s="1"/>
  <c r="AA1189" i="9" s="1"/>
  <c r="X1189" i="9"/>
  <c r="O1188" i="9"/>
  <c r="P1188" i="9" s="1"/>
  <c r="AA1188" i="9" s="1"/>
  <c r="X1188" i="9"/>
  <c r="O1187" i="9"/>
  <c r="P1187" i="9" s="1"/>
  <c r="AA1187" i="9" s="1"/>
  <c r="X1187" i="9"/>
  <c r="O1186" i="9"/>
  <c r="P1186" i="9" s="1"/>
  <c r="AA1186" i="9" s="1"/>
  <c r="X1186" i="9"/>
  <c r="O1185" i="9"/>
  <c r="P1185" i="9" s="1"/>
  <c r="AA1185" i="9" s="1"/>
  <c r="X1185" i="9"/>
  <c r="O1184" i="9"/>
  <c r="P1184" i="9" s="1"/>
  <c r="AA1184" i="9" s="1"/>
  <c r="X1184" i="9"/>
  <c r="O1183" i="9"/>
  <c r="P1183" i="9" s="1"/>
  <c r="AA1183" i="9" s="1"/>
  <c r="X1183" i="9"/>
  <c r="O1182" i="9"/>
  <c r="P1182" i="9" s="1"/>
  <c r="AA1182" i="9" s="1"/>
  <c r="X1182" i="9"/>
  <c r="O1181" i="9"/>
  <c r="P1181" i="9" s="1"/>
  <c r="AA1181" i="9" s="1"/>
  <c r="X1181" i="9"/>
  <c r="O1180" i="9"/>
  <c r="P1180" i="9" s="1"/>
  <c r="AA1180" i="9" s="1"/>
  <c r="X1180" i="9"/>
  <c r="O1179" i="9"/>
  <c r="P1179" i="9" s="1"/>
  <c r="AA1179" i="9" s="1"/>
  <c r="X1179" i="9"/>
  <c r="O1178" i="9"/>
  <c r="P1178" i="9" s="1"/>
  <c r="AA1178" i="9" s="1"/>
  <c r="X1178" i="9"/>
  <c r="O1177" i="9"/>
  <c r="P1177" i="9" s="1"/>
  <c r="AA1177" i="9" s="1"/>
  <c r="X1177" i="9"/>
  <c r="O1176" i="9"/>
  <c r="P1176" i="9" s="1"/>
  <c r="AA1176" i="9" s="1"/>
  <c r="X1176" i="9"/>
  <c r="O1175" i="9"/>
  <c r="P1175" i="9" s="1"/>
  <c r="AA1175" i="9" s="1"/>
  <c r="X1175" i="9"/>
  <c r="O1174" i="9"/>
  <c r="P1174" i="9" s="1"/>
  <c r="AA1174" i="9" s="1"/>
  <c r="X1174" i="9"/>
  <c r="O1173" i="9"/>
  <c r="P1173" i="9" s="1"/>
  <c r="AA1173" i="9" s="1"/>
  <c r="X1173" i="9"/>
  <c r="O1172" i="9"/>
  <c r="P1172" i="9" s="1"/>
  <c r="AA1172" i="9" s="1"/>
  <c r="X1172" i="9"/>
  <c r="O1171" i="9"/>
  <c r="P1171" i="9" s="1"/>
  <c r="AA1171" i="9" s="1"/>
  <c r="X1171" i="9"/>
  <c r="O1170" i="9"/>
  <c r="P1170" i="9" s="1"/>
  <c r="AA1170" i="9" s="1"/>
  <c r="X1170" i="9"/>
  <c r="O1169" i="9"/>
  <c r="P1169" i="9" s="1"/>
  <c r="AA1169" i="9" s="1"/>
  <c r="X1169" i="9"/>
  <c r="O1168" i="9"/>
  <c r="P1168" i="9" s="1"/>
  <c r="AA1168" i="9" s="1"/>
  <c r="X1168" i="9"/>
  <c r="O1167" i="9"/>
  <c r="P1167" i="9" s="1"/>
  <c r="AA1167" i="9" s="1"/>
  <c r="X1167" i="9"/>
  <c r="O1166" i="9"/>
  <c r="P1166" i="9" s="1"/>
  <c r="AA1166" i="9" s="1"/>
  <c r="X1166" i="9"/>
  <c r="O1165" i="9"/>
  <c r="P1165" i="9" s="1"/>
  <c r="AA1165" i="9" s="1"/>
  <c r="X1165" i="9"/>
  <c r="O1164" i="9"/>
  <c r="P1164" i="9" s="1"/>
  <c r="AA1164" i="9" s="1"/>
  <c r="X1164" i="9"/>
  <c r="O1163" i="9"/>
  <c r="P1163" i="9" s="1"/>
  <c r="AA1163" i="9" s="1"/>
  <c r="X1163" i="9"/>
  <c r="O1162" i="9"/>
  <c r="P1162" i="9" s="1"/>
  <c r="AA1162" i="9" s="1"/>
  <c r="X1162" i="9"/>
  <c r="O1161" i="9"/>
  <c r="P1161" i="9" s="1"/>
  <c r="AA1161" i="9" s="1"/>
  <c r="X1161" i="9"/>
  <c r="O1160" i="9"/>
  <c r="P1160" i="9" s="1"/>
  <c r="AA1160" i="9" s="1"/>
  <c r="X1160" i="9"/>
  <c r="O1159" i="9"/>
  <c r="P1159" i="9" s="1"/>
  <c r="AA1159" i="9" s="1"/>
  <c r="X1159" i="9"/>
  <c r="O1158" i="9"/>
  <c r="P1158" i="9" s="1"/>
  <c r="AA1158" i="9" s="1"/>
  <c r="X1158" i="9"/>
  <c r="O1157" i="9"/>
  <c r="P1157" i="9" s="1"/>
  <c r="AA1157" i="9" s="1"/>
  <c r="X1157" i="9"/>
  <c r="O1156" i="9"/>
  <c r="P1156" i="9" s="1"/>
  <c r="AA1156" i="9" s="1"/>
  <c r="X1156" i="9"/>
  <c r="O1155" i="9"/>
  <c r="P1155" i="9" s="1"/>
  <c r="AA1155" i="9" s="1"/>
  <c r="X1155" i="9"/>
  <c r="O1154" i="9"/>
  <c r="P1154" i="9" s="1"/>
  <c r="AA1154" i="9" s="1"/>
  <c r="X1154" i="9"/>
  <c r="O1153" i="9"/>
  <c r="P1153" i="9" s="1"/>
  <c r="AA1153" i="9" s="1"/>
  <c r="X1153" i="9"/>
  <c r="O1152" i="9"/>
  <c r="P1152" i="9" s="1"/>
  <c r="AA1152" i="9" s="1"/>
  <c r="X1152" i="9"/>
  <c r="O1151" i="9"/>
  <c r="P1151" i="9" s="1"/>
  <c r="AA1151" i="9" s="1"/>
  <c r="X1151" i="9"/>
  <c r="O1150" i="9"/>
  <c r="P1150" i="9" s="1"/>
  <c r="AA1150" i="9" s="1"/>
  <c r="X1150" i="9"/>
  <c r="O1149" i="9"/>
  <c r="P1149" i="9" s="1"/>
  <c r="AA1149" i="9" s="1"/>
  <c r="X1149" i="9"/>
  <c r="O1148" i="9"/>
  <c r="P1148" i="9" s="1"/>
  <c r="AA1148" i="9" s="1"/>
  <c r="X1148" i="9"/>
  <c r="O1147" i="9"/>
  <c r="P1147" i="9" s="1"/>
  <c r="AA1147" i="9" s="1"/>
  <c r="X1147" i="9"/>
  <c r="O1146" i="9"/>
  <c r="P1146" i="9" s="1"/>
  <c r="AA1146" i="9" s="1"/>
  <c r="X1146" i="9"/>
  <c r="O1145" i="9"/>
  <c r="P1145" i="9" s="1"/>
  <c r="AA1145" i="9" s="1"/>
  <c r="X1145" i="9"/>
  <c r="O1144" i="9"/>
  <c r="P1144" i="9" s="1"/>
  <c r="AA1144" i="9" s="1"/>
  <c r="X1144" i="9"/>
  <c r="O1143" i="9"/>
  <c r="P1143" i="9" s="1"/>
  <c r="AA1143" i="9" s="1"/>
  <c r="X1143" i="9"/>
  <c r="O1142" i="9"/>
  <c r="P1142" i="9" s="1"/>
  <c r="AA1142" i="9" s="1"/>
  <c r="X1142" i="9"/>
  <c r="O1141" i="9"/>
  <c r="P1141" i="9" s="1"/>
  <c r="AA1141" i="9" s="1"/>
  <c r="X1141" i="9"/>
  <c r="O1140" i="9"/>
  <c r="P1140" i="9" s="1"/>
  <c r="AA1140" i="9" s="1"/>
  <c r="X1140" i="9"/>
  <c r="O1139" i="9"/>
  <c r="P1139" i="9" s="1"/>
  <c r="AA1139" i="9" s="1"/>
  <c r="X1139" i="9"/>
  <c r="O1138" i="9"/>
  <c r="P1138" i="9" s="1"/>
  <c r="AA1138" i="9" s="1"/>
  <c r="X1138" i="9"/>
  <c r="O1137" i="9"/>
  <c r="P1137" i="9" s="1"/>
  <c r="AA1137" i="9" s="1"/>
  <c r="X1137" i="9"/>
  <c r="O1136" i="9"/>
  <c r="P1136" i="9" s="1"/>
  <c r="AA1136" i="9" s="1"/>
  <c r="X1136" i="9"/>
  <c r="O1135" i="9"/>
  <c r="P1135" i="9" s="1"/>
  <c r="AA1135" i="9" s="1"/>
  <c r="X1135" i="9"/>
  <c r="O1134" i="9"/>
  <c r="P1134" i="9" s="1"/>
  <c r="AA1134" i="9" s="1"/>
  <c r="X1134" i="9"/>
  <c r="O1133" i="9"/>
  <c r="P1133" i="9" s="1"/>
  <c r="AA1133" i="9" s="1"/>
  <c r="X1133" i="9"/>
  <c r="O1132" i="9"/>
  <c r="P1132" i="9" s="1"/>
  <c r="AA1132" i="9" s="1"/>
  <c r="X1132" i="9"/>
  <c r="O1131" i="9"/>
  <c r="P1131" i="9" s="1"/>
  <c r="AA1131" i="9" s="1"/>
  <c r="X1131" i="9"/>
  <c r="O1130" i="9"/>
  <c r="P1130" i="9" s="1"/>
  <c r="AA1130" i="9" s="1"/>
  <c r="X1130" i="9"/>
  <c r="O1129" i="9"/>
  <c r="P1129" i="9" s="1"/>
  <c r="AA1129" i="9" s="1"/>
  <c r="X1129" i="9"/>
  <c r="O1128" i="9"/>
  <c r="P1128" i="9" s="1"/>
  <c r="AA1128" i="9" s="1"/>
  <c r="X1128" i="9"/>
  <c r="O1127" i="9"/>
  <c r="P1127" i="9" s="1"/>
  <c r="AA1127" i="9" s="1"/>
  <c r="X1127" i="9"/>
  <c r="O1126" i="9"/>
  <c r="P1126" i="9" s="1"/>
  <c r="AA1126" i="9" s="1"/>
  <c r="X1126" i="9"/>
  <c r="O1125" i="9"/>
  <c r="P1125" i="9" s="1"/>
  <c r="AA1125" i="9" s="1"/>
  <c r="X1125" i="9"/>
  <c r="O1124" i="9"/>
  <c r="P1124" i="9" s="1"/>
  <c r="AA1124" i="9" s="1"/>
  <c r="X1124" i="9"/>
  <c r="O1123" i="9"/>
  <c r="P1123" i="9" s="1"/>
  <c r="AA1123" i="9" s="1"/>
  <c r="X1123" i="9"/>
  <c r="O1122" i="9"/>
  <c r="P1122" i="9" s="1"/>
  <c r="AA1122" i="9" s="1"/>
  <c r="X1122" i="9"/>
  <c r="O1121" i="9"/>
  <c r="P1121" i="9" s="1"/>
  <c r="AA1121" i="9" s="1"/>
  <c r="X1121" i="9"/>
  <c r="O1120" i="9"/>
  <c r="P1120" i="9" s="1"/>
  <c r="AA1120" i="9" s="1"/>
  <c r="X1120" i="9"/>
  <c r="O1119" i="9"/>
  <c r="P1119" i="9" s="1"/>
  <c r="AA1119" i="9" s="1"/>
  <c r="X1119" i="9"/>
  <c r="O1118" i="9"/>
  <c r="P1118" i="9" s="1"/>
  <c r="AA1118" i="9" s="1"/>
  <c r="X1118" i="9"/>
  <c r="O1117" i="9"/>
  <c r="P1117" i="9" s="1"/>
  <c r="AA1117" i="9" s="1"/>
  <c r="X1117" i="9"/>
  <c r="O1116" i="9"/>
  <c r="P1116" i="9" s="1"/>
  <c r="AA1116" i="9" s="1"/>
  <c r="X1116" i="9"/>
  <c r="O1115" i="9"/>
  <c r="P1115" i="9" s="1"/>
  <c r="AA1115" i="9" s="1"/>
  <c r="X1115" i="9"/>
  <c r="O1114" i="9"/>
  <c r="P1114" i="9" s="1"/>
  <c r="AA1114" i="9" s="1"/>
  <c r="X1114" i="9"/>
  <c r="O1113" i="9"/>
  <c r="P1113" i="9" s="1"/>
  <c r="AA1113" i="9" s="1"/>
  <c r="X1113" i="9"/>
  <c r="O1112" i="9"/>
  <c r="P1112" i="9" s="1"/>
  <c r="AA1112" i="9" s="1"/>
  <c r="X1112" i="9"/>
  <c r="O1111" i="9"/>
  <c r="P1111" i="9" s="1"/>
  <c r="AA1111" i="9" s="1"/>
  <c r="X1111" i="9"/>
  <c r="O1110" i="9"/>
  <c r="P1110" i="9" s="1"/>
  <c r="AA1110" i="9" s="1"/>
  <c r="X1110" i="9"/>
  <c r="O1109" i="9"/>
  <c r="P1109" i="9" s="1"/>
  <c r="AA1109" i="9" s="1"/>
  <c r="X1109" i="9"/>
  <c r="O1108" i="9"/>
  <c r="P1108" i="9" s="1"/>
  <c r="AA1108" i="9" s="1"/>
  <c r="X1108" i="9"/>
  <c r="O1107" i="9"/>
  <c r="P1107" i="9" s="1"/>
  <c r="AA1107" i="9" s="1"/>
  <c r="X1107" i="9"/>
  <c r="O1106" i="9"/>
  <c r="P1106" i="9" s="1"/>
  <c r="AA1106" i="9" s="1"/>
  <c r="X1106" i="9"/>
  <c r="O1105" i="9"/>
  <c r="P1105" i="9" s="1"/>
  <c r="AA1105" i="9" s="1"/>
  <c r="X1105" i="9"/>
  <c r="O1104" i="9"/>
  <c r="P1104" i="9" s="1"/>
  <c r="AA1104" i="9" s="1"/>
  <c r="X1104" i="9"/>
  <c r="O1103" i="9"/>
  <c r="P1103" i="9" s="1"/>
  <c r="AA1103" i="9" s="1"/>
  <c r="X1103" i="9"/>
  <c r="O1102" i="9"/>
  <c r="P1102" i="9" s="1"/>
  <c r="AA1102" i="9" s="1"/>
  <c r="X1102" i="9"/>
  <c r="O1101" i="9"/>
  <c r="P1101" i="9" s="1"/>
  <c r="AA1101" i="9" s="1"/>
  <c r="X1101" i="9"/>
  <c r="O1100" i="9"/>
  <c r="P1100" i="9" s="1"/>
  <c r="AA1100" i="9" s="1"/>
  <c r="X1100" i="9"/>
  <c r="O1099" i="9"/>
  <c r="P1099" i="9" s="1"/>
  <c r="AA1099" i="9" s="1"/>
  <c r="X1099" i="9"/>
  <c r="O1098" i="9"/>
  <c r="P1098" i="9" s="1"/>
  <c r="AA1098" i="9" s="1"/>
  <c r="X1098" i="9"/>
  <c r="O1097" i="9"/>
  <c r="P1097" i="9" s="1"/>
  <c r="AA1097" i="9" s="1"/>
  <c r="X1097" i="9"/>
  <c r="O1096" i="9"/>
  <c r="P1096" i="9" s="1"/>
  <c r="AA1096" i="9" s="1"/>
  <c r="X1096" i="9"/>
  <c r="O1095" i="9"/>
  <c r="P1095" i="9" s="1"/>
  <c r="AA1095" i="9" s="1"/>
  <c r="X1095" i="9"/>
  <c r="O1094" i="9"/>
  <c r="P1094" i="9" s="1"/>
  <c r="AA1094" i="9" s="1"/>
  <c r="X1094" i="9"/>
  <c r="O1093" i="9"/>
  <c r="P1093" i="9" s="1"/>
  <c r="AA1093" i="9" s="1"/>
  <c r="X1093" i="9"/>
  <c r="O1092" i="9"/>
  <c r="P1092" i="9" s="1"/>
  <c r="AA1092" i="9" s="1"/>
  <c r="X1092" i="9"/>
  <c r="O1091" i="9"/>
  <c r="P1091" i="9" s="1"/>
  <c r="AA1091" i="9" s="1"/>
  <c r="X1091" i="9"/>
  <c r="O1090" i="9"/>
  <c r="P1090" i="9" s="1"/>
  <c r="AA1090" i="9" s="1"/>
  <c r="X1090" i="9"/>
  <c r="O1089" i="9"/>
  <c r="P1089" i="9" s="1"/>
  <c r="AA1089" i="9" s="1"/>
  <c r="X1089" i="9"/>
  <c r="O1088" i="9"/>
  <c r="P1088" i="9" s="1"/>
  <c r="AA1088" i="9" s="1"/>
  <c r="X1088" i="9"/>
  <c r="O1087" i="9"/>
  <c r="P1087" i="9" s="1"/>
  <c r="AA1087" i="9" s="1"/>
  <c r="X1087" i="9"/>
  <c r="O1086" i="9"/>
  <c r="P1086" i="9" s="1"/>
  <c r="AA1086" i="9" s="1"/>
  <c r="X1086" i="9"/>
  <c r="O1085" i="9"/>
  <c r="P1085" i="9" s="1"/>
  <c r="AA1085" i="9" s="1"/>
  <c r="X1085" i="9"/>
  <c r="O1084" i="9"/>
  <c r="P1084" i="9" s="1"/>
  <c r="AA1084" i="9" s="1"/>
  <c r="X1084" i="9"/>
  <c r="O1083" i="9"/>
  <c r="P1083" i="9" s="1"/>
  <c r="AA1083" i="9" s="1"/>
  <c r="X1083" i="9"/>
  <c r="O1082" i="9"/>
  <c r="P1082" i="9" s="1"/>
  <c r="AA1082" i="9" s="1"/>
  <c r="X1082" i="9"/>
  <c r="O1081" i="9"/>
  <c r="P1081" i="9" s="1"/>
  <c r="AA1081" i="9" s="1"/>
  <c r="X1081" i="9"/>
  <c r="O1080" i="9"/>
  <c r="P1080" i="9" s="1"/>
  <c r="AA1080" i="9" s="1"/>
  <c r="X1080" i="9"/>
  <c r="O1079" i="9"/>
  <c r="P1079" i="9" s="1"/>
  <c r="AA1079" i="9" s="1"/>
  <c r="X1079" i="9"/>
  <c r="O1078" i="9"/>
  <c r="P1078" i="9" s="1"/>
  <c r="AA1078" i="9" s="1"/>
  <c r="X1078" i="9"/>
  <c r="O1077" i="9"/>
  <c r="P1077" i="9" s="1"/>
  <c r="AA1077" i="9" s="1"/>
  <c r="X1077" i="9"/>
  <c r="O1076" i="9"/>
  <c r="P1076" i="9" s="1"/>
  <c r="AA1076" i="9" s="1"/>
  <c r="X1076" i="9"/>
  <c r="O1075" i="9"/>
  <c r="P1075" i="9" s="1"/>
  <c r="AA1075" i="9" s="1"/>
  <c r="X1075" i="9"/>
  <c r="O1074" i="9"/>
  <c r="P1074" i="9" s="1"/>
  <c r="AA1074" i="9" s="1"/>
  <c r="X1074" i="9"/>
  <c r="O1073" i="9"/>
  <c r="P1073" i="9" s="1"/>
  <c r="AA1073" i="9" s="1"/>
  <c r="X1073" i="9"/>
  <c r="O1072" i="9"/>
  <c r="P1072" i="9" s="1"/>
  <c r="AA1072" i="9" s="1"/>
  <c r="X1072" i="9"/>
  <c r="O1071" i="9"/>
  <c r="P1071" i="9" s="1"/>
  <c r="AA1071" i="9" s="1"/>
  <c r="X1071" i="9"/>
  <c r="O1070" i="9"/>
  <c r="P1070" i="9" s="1"/>
  <c r="AA1070" i="9" s="1"/>
  <c r="X1070" i="9"/>
  <c r="O1069" i="9"/>
  <c r="P1069" i="9" s="1"/>
  <c r="AA1069" i="9" s="1"/>
  <c r="X1069" i="9"/>
  <c r="O1068" i="9"/>
  <c r="P1068" i="9" s="1"/>
  <c r="AA1068" i="9" s="1"/>
  <c r="X1068" i="9"/>
  <c r="O1067" i="9"/>
  <c r="P1067" i="9" s="1"/>
  <c r="AA1067" i="9" s="1"/>
  <c r="X1067" i="9"/>
  <c r="O1066" i="9"/>
  <c r="P1066" i="9" s="1"/>
  <c r="AA1066" i="9" s="1"/>
  <c r="X1066" i="9"/>
  <c r="O1065" i="9"/>
  <c r="P1065" i="9" s="1"/>
  <c r="AA1065" i="9" s="1"/>
  <c r="X1065" i="9"/>
  <c r="O1064" i="9"/>
  <c r="P1064" i="9" s="1"/>
  <c r="AA1064" i="9" s="1"/>
  <c r="X1064" i="9"/>
  <c r="O1063" i="9"/>
  <c r="P1063" i="9" s="1"/>
  <c r="AA1063" i="9" s="1"/>
  <c r="X1063" i="9"/>
  <c r="O1062" i="9"/>
  <c r="P1062" i="9" s="1"/>
  <c r="AA1062" i="9" s="1"/>
  <c r="X1062" i="9"/>
  <c r="O1061" i="9"/>
  <c r="P1061" i="9" s="1"/>
  <c r="AA1061" i="9" s="1"/>
  <c r="X1061" i="9"/>
  <c r="O1060" i="9"/>
  <c r="P1060" i="9" s="1"/>
  <c r="AA1060" i="9" s="1"/>
  <c r="X1060" i="9"/>
  <c r="O1059" i="9"/>
  <c r="P1059" i="9" s="1"/>
  <c r="AA1059" i="9" s="1"/>
  <c r="X1059" i="9"/>
  <c r="O1058" i="9"/>
  <c r="P1058" i="9" s="1"/>
  <c r="AA1058" i="9" s="1"/>
  <c r="X1058" i="9"/>
  <c r="O1057" i="9"/>
  <c r="P1057" i="9" s="1"/>
  <c r="AA1057" i="9" s="1"/>
  <c r="X1057" i="9"/>
  <c r="O1056" i="9"/>
  <c r="P1056" i="9" s="1"/>
  <c r="AA1056" i="9" s="1"/>
  <c r="X1056" i="9"/>
  <c r="O1055" i="9"/>
  <c r="P1055" i="9" s="1"/>
  <c r="AA1055" i="9" s="1"/>
  <c r="X1055" i="9"/>
  <c r="O1054" i="9"/>
  <c r="P1054" i="9" s="1"/>
  <c r="AA1054" i="9" s="1"/>
  <c r="X1054" i="9"/>
  <c r="O1053" i="9"/>
  <c r="P1053" i="9" s="1"/>
  <c r="AA1053" i="9" s="1"/>
  <c r="X1053" i="9"/>
  <c r="O1052" i="9"/>
  <c r="P1052" i="9" s="1"/>
  <c r="AA1052" i="9" s="1"/>
  <c r="X1052" i="9"/>
  <c r="O1051" i="9"/>
  <c r="P1051" i="9" s="1"/>
  <c r="AA1051" i="9" s="1"/>
  <c r="X1051" i="9"/>
  <c r="O1050" i="9"/>
  <c r="P1050" i="9" s="1"/>
  <c r="AA1050" i="9" s="1"/>
  <c r="X1050" i="9"/>
  <c r="O1049" i="9"/>
  <c r="P1049" i="9" s="1"/>
  <c r="AA1049" i="9" s="1"/>
  <c r="X1049" i="9"/>
  <c r="O1048" i="9"/>
  <c r="P1048" i="9" s="1"/>
  <c r="AA1048" i="9" s="1"/>
  <c r="X1048" i="9"/>
  <c r="O1047" i="9"/>
  <c r="P1047" i="9" s="1"/>
  <c r="AA1047" i="9" s="1"/>
  <c r="X1047" i="9"/>
  <c r="O1046" i="9"/>
  <c r="P1046" i="9" s="1"/>
  <c r="AA1046" i="9" s="1"/>
  <c r="X1046" i="9"/>
  <c r="O1045" i="9"/>
  <c r="P1045" i="9" s="1"/>
  <c r="AA1045" i="9" s="1"/>
  <c r="X1045" i="9"/>
  <c r="O1044" i="9"/>
  <c r="P1044" i="9" s="1"/>
  <c r="AA1044" i="9" s="1"/>
  <c r="X1044" i="9"/>
  <c r="O1043" i="9"/>
  <c r="P1043" i="9" s="1"/>
  <c r="AA1043" i="9" s="1"/>
  <c r="X1043" i="9"/>
  <c r="O1042" i="9"/>
  <c r="P1042" i="9" s="1"/>
  <c r="AA1042" i="9" s="1"/>
  <c r="X1042" i="9"/>
  <c r="O1041" i="9"/>
  <c r="P1041" i="9" s="1"/>
  <c r="AA1041" i="9" s="1"/>
  <c r="X1041" i="9"/>
  <c r="O1040" i="9"/>
  <c r="P1040" i="9" s="1"/>
  <c r="AA1040" i="9" s="1"/>
  <c r="X1040" i="9"/>
  <c r="O1039" i="9"/>
  <c r="P1039" i="9" s="1"/>
  <c r="AA1039" i="9" s="1"/>
  <c r="X1039" i="9"/>
  <c r="O1038" i="9"/>
  <c r="P1038" i="9" s="1"/>
  <c r="AA1038" i="9" s="1"/>
  <c r="X1038" i="9"/>
  <c r="O1037" i="9"/>
  <c r="P1037" i="9" s="1"/>
  <c r="AA1037" i="9" s="1"/>
  <c r="X1037" i="9"/>
  <c r="O1036" i="9"/>
  <c r="P1036" i="9" s="1"/>
  <c r="AA1036" i="9" s="1"/>
  <c r="X1036" i="9"/>
  <c r="O1035" i="9"/>
  <c r="P1035" i="9" s="1"/>
  <c r="AA1035" i="9" s="1"/>
  <c r="X1035" i="9"/>
  <c r="O1034" i="9"/>
  <c r="P1034" i="9" s="1"/>
  <c r="AA1034" i="9" s="1"/>
  <c r="X1034" i="9"/>
  <c r="O1033" i="9"/>
  <c r="P1033" i="9" s="1"/>
  <c r="AA1033" i="9" s="1"/>
  <c r="X1033" i="9"/>
  <c r="O1032" i="9"/>
  <c r="P1032" i="9" s="1"/>
  <c r="AA1032" i="9" s="1"/>
  <c r="X1032" i="9"/>
  <c r="O1031" i="9"/>
  <c r="P1031" i="9" s="1"/>
  <c r="AA1031" i="9" s="1"/>
  <c r="X1031" i="9"/>
  <c r="O1030" i="9"/>
  <c r="P1030" i="9" s="1"/>
  <c r="AA1030" i="9" s="1"/>
  <c r="X1030" i="9"/>
  <c r="O1029" i="9"/>
  <c r="P1029" i="9" s="1"/>
  <c r="AA1029" i="9" s="1"/>
  <c r="X1029" i="9"/>
  <c r="O1028" i="9"/>
  <c r="P1028" i="9" s="1"/>
  <c r="AA1028" i="9" s="1"/>
  <c r="X1028" i="9"/>
  <c r="O1027" i="9"/>
  <c r="P1027" i="9" s="1"/>
  <c r="AA1027" i="9" s="1"/>
  <c r="X1027" i="9"/>
  <c r="O1026" i="9"/>
  <c r="P1026" i="9" s="1"/>
  <c r="AA1026" i="9" s="1"/>
  <c r="X1026" i="9"/>
  <c r="O1025" i="9"/>
  <c r="P1025" i="9" s="1"/>
  <c r="AA1025" i="9" s="1"/>
  <c r="X1025" i="9"/>
  <c r="O1024" i="9"/>
  <c r="P1024" i="9" s="1"/>
  <c r="AA1024" i="9" s="1"/>
  <c r="X1024" i="9"/>
  <c r="O1023" i="9"/>
  <c r="P1023" i="9" s="1"/>
  <c r="AA1023" i="9" s="1"/>
  <c r="X1023" i="9"/>
  <c r="O1022" i="9"/>
  <c r="P1022" i="9" s="1"/>
  <c r="AA1022" i="9" s="1"/>
  <c r="X1022" i="9"/>
  <c r="O1021" i="9"/>
  <c r="P1021" i="9" s="1"/>
  <c r="AA1021" i="9" s="1"/>
  <c r="X1021" i="9"/>
  <c r="O1020" i="9"/>
  <c r="P1020" i="9" s="1"/>
  <c r="AA1020" i="9" s="1"/>
  <c r="X1020" i="9"/>
  <c r="O1019" i="9"/>
  <c r="P1019" i="9" s="1"/>
  <c r="AA1019" i="9" s="1"/>
  <c r="X1019" i="9"/>
  <c r="O1018" i="9"/>
  <c r="P1018" i="9" s="1"/>
  <c r="AA1018" i="9" s="1"/>
  <c r="X1018" i="9"/>
  <c r="O1017" i="9"/>
  <c r="P1017" i="9" s="1"/>
  <c r="AA1017" i="9" s="1"/>
  <c r="X1017" i="9"/>
  <c r="O1016" i="9"/>
  <c r="P1016" i="9" s="1"/>
  <c r="AA1016" i="9" s="1"/>
  <c r="X1016" i="9"/>
  <c r="O1015" i="9"/>
  <c r="P1015" i="9" s="1"/>
  <c r="AA1015" i="9" s="1"/>
  <c r="X1015" i="9"/>
  <c r="O1014" i="9"/>
  <c r="P1014" i="9" s="1"/>
  <c r="AA1014" i="9" s="1"/>
  <c r="X1014" i="9"/>
  <c r="O1013" i="9"/>
  <c r="P1013" i="9" s="1"/>
  <c r="AA1013" i="9" s="1"/>
  <c r="X1013" i="9"/>
  <c r="O1012" i="9"/>
  <c r="P1012" i="9" s="1"/>
  <c r="AA1012" i="9" s="1"/>
  <c r="X1012" i="9"/>
  <c r="O1011" i="9"/>
  <c r="P1011" i="9" s="1"/>
  <c r="AA1011" i="9" s="1"/>
  <c r="X1011" i="9"/>
  <c r="O1010" i="9"/>
  <c r="P1010" i="9" s="1"/>
  <c r="AA1010" i="9" s="1"/>
  <c r="X1010" i="9"/>
  <c r="O1009" i="9"/>
  <c r="P1009" i="9" s="1"/>
  <c r="AA1009" i="9" s="1"/>
  <c r="X1009" i="9"/>
  <c r="O1008" i="9"/>
  <c r="P1008" i="9" s="1"/>
  <c r="AA1008" i="9" s="1"/>
  <c r="X1008" i="9"/>
  <c r="O1007" i="9"/>
  <c r="P1007" i="9" s="1"/>
  <c r="AA1007" i="9" s="1"/>
  <c r="X1007" i="9"/>
  <c r="O1006" i="9"/>
  <c r="P1006" i="9" s="1"/>
  <c r="AA1006" i="9" s="1"/>
  <c r="X1006" i="9"/>
  <c r="O1005" i="9"/>
  <c r="P1005" i="9" s="1"/>
  <c r="AA1005" i="9" s="1"/>
  <c r="X1005" i="9"/>
  <c r="O1004" i="9"/>
  <c r="P1004" i="9" s="1"/>
  <c r="AA1004" i="9" s="1"/>
  <c r="X1004" i="9"/>
  <c r="O1003" i="9"/>
  <c r="P1003" i="9" s="1"/>
  <c r="AA1003" i="9" s="1"/>
  <c r="X1003" i="9"/>
  <c r="O1002" i="9"/>
  <c r="P1002" i="9" s="1"/>
  <c r="AA1002" i="9" s="1"/>
  <c r="X1002" i="9"/>
  <c r="O1001" i="9"/>
  <c r="P1001" i="9" s="1"/>
  <c r="AA1001" i="9" s="1"/>
  <c r="X1001" i="9"/>
  <c r="O1000" i="9"/>
  <c r="P1000" i="9" s="1"/>
  <c r="AA1000" i="9" s="1"/>
  <c r="X1000" i="9"/>
  <c r="O999" i="9"/>
  <c r="P999" i="9" s="1"/>
  <c r="AA999" i="9" s="1"/>
  <c r="X999" i="9"/>
  <c r="O998" i="9"/>
  <c r="P998" i="9" s="1"/>
  <c r="AA998" i="9" s="1"/>
  <c r="X998" i="9"/>
  <c r="O997" i="9"/>
  <c r="P997" i="9" s="1"/>
  <c r="AA997" i="9" s="1"/>
  <c r="X997" i="9"/>
  <c r="O996" i="9"/>
  <c r="P996" i="9" s="1"/>
  <c r="AA996" i="9" s="1"/>
  <c r="X996" i="9"/>
  <c r="O995" i="9"/>
  <c r="P995" i="9" s="1"/>
  <c r="AA995" i="9" s="1"/>
  <c r="X995" i="9"/>
  <c r="O994" i="9"/>
  <c r="P994" i="9" s="1"/>
  <c r="AA994" i="9" s="1"/>
  <c r="X994" i="9"/>
  <c r="O993" i="9"/>
  <c r="P993" i="9" s="1"/>
  <c r="AA993" i="9" s="1"/>
  <c r="X993" i="9"/>
  <c r="O992" i="9"/>
  <c r="P992" i="9" s="1"/>
  <c r="AA992" i="9" s="1"/>
  <c r="X992" i="9"/>
  <c r="O991" i="9"/>
  <c r="P991" i="9" s="1"/>
  <c r="AA991" i="9" s="1"/>
  <c r="X991" i="9"/>
  <c r="O990" i="9"/>
  <c r="P990" i="9" s="1"/>
  <c r="AA990" i="9" s="1"/>
  <c r="X990" i="9"/>
  <c r="O989" i="9"/>
  <c r="P989" i="9" s="1"/>
  <c r="AA989" i="9" s="1"/>
  <c r="X989" i="9"/>
  <c r="O988" i="9"/>
  <c r="P988" i="9" s="1"/>
  <c r="AA988" i="9" s="1"/>
  <c r="X988" i="9"/>
  <c r="O987" i="9"/>
  <c r="P987" i="9" s="1"/>
  <c r="AA987" i="9" s="1"/>
  <c r="X987" i="9"/>
  <c r="O986" i="9"/>
  <c r="P986" i="9" s="1"/>
  <c r="AA986" i="9" s="1"/>
  <c r="X986" i="9"/>
  <c r="O985" i="9"/>
  <c r="P985" i="9" s="1"/>
  <c r="AA985" i="9" s="1"/>
  <c r="X985" i="9"/>
  <c r="O984" i="9"/>
  <c r="P984" i="9" s="1"/>
  <c r="AA984" i="9" s="1"/>
  <c r="X984" i="9"/>
  <c r="O983" i="9"/>
  <c r="P983" i="9" s="1"/>
  <c r="AA983" i="9" s="1"/>
  <c r="X983" i="9"/>
  <c r="O982" i="9"/>
  <c r="P982" i="9" s="1"/>
  <c r="AA982" i="9" s="1"/>
  <c r="X982" i="9"/>
  <c r="O981" i="9"/>
  <c r="P981" i="9" s="1"/>
  <c r="AA981" i="9" s="1"/>
  <c r="X981" i="9"/>
  <c r="O980" i="9"/>
  <c r="P980" i="9" s="1"/>
  <c r="AA980" i="9" s="1"/>
  <c r="X980" i="9"/>
  <c r="O979" i="9"/>
  <c r="P979" i="9" s="1"/>
  <c r="AA979" i="9" s="1"/>
  <c r="X979" i="9"/>
  <c r="O978" i="9"/>
  <c r="P978" i="9" s="1"/>
  <c r="AA978" i="9" s="1"/>
  <c r="X978" i="9"/>
  <c r="O977" i="9"/>
  <c r="P977" i="9" s="1"/>
  <c r="AA977" i="9" s="1"/>
  <c r="X977" i="9"/>
  <c r="O976" i="9"/>
  <c r="P976" i="9" s="1"/>
  <c r="AA976" i="9" s="1"/>
  <c r="X976" i="9"/>
  <c r="O975" i="9"/>
  <c r="P975" i="9" s="1"/>
  <c r="AA975" i="9" s="1"/>
  <c r="X975" i="9"/>
  <c r="O974" i="9"/>
  <c r="P974" i="9" s="1"/>
  <c r="AA974" i="9" s="1"/>
  <c r="X974" i="9"/>
  <c r="O973" i="9"/>
  <c r="P973" i="9" s="1"/>
  <c r="AA973" i="9" s="1"/>
  <c r="X973" i="9"/>
  <c r="O972" i="9"/>
  <c r="P972" i="9" s="1"/>
  <c r="AA972" i="9" s="1"/>
  <c r="X972" i="9"/>
  <c r="O971" i="9"/>
  <c r="P971" i="9" s="1"/>
  <c r="AA971" i="9" s="1"/>
  <c r="X971" i="9"/>
  <c r="O970" i="9"/>
  <c r="P970" i="9" s="1"/>
  <c r="AA970" i="9" s="1"/>
  <c r="X970" i="9"/>
  <c r="O969" i="9"/>
  <c r="P969" i="9" s="1"/>
  <c r="AA969" i="9" s="1"/>
  <c r="X969" i="9"/>
  <c r="O968" i="9"/>
  <c r="P968" i="9" s="1"/>
  <c r="AA968" i="9" s="1"/>
  <c r="X968" i="9"/>
  <c r="O967" i="9"/>
  <c r="P967" i="9" s="1"/>
  <c r="AA967" i="9" s="1"/>
  <c r="X967" i="9"/>
  <c r="O966" i="9"/>
  <c r="P966" i="9" s="1"/>
  <c r="AA966" i="9" s="1"/>
  <c r="X966" i="9"/>
  <c r="O965" i="9"/>
  <c r="P965" i="9" s="1"/>
  <c r="AA965" i="9" s="1"/>
  <c r="X965" i="9"/>
  <c r="O964" i="9"/>
  <c r="P964" i="9" s="1"/>
  <c r="AA964" i="9" s="1"/>
  <c r="X964" i="9"/>
  <c r="O963" i="9"/>
  <c r="P963" i="9" s="1"/>
  <c r="AA963" i="9" s="1"/>
  <c r="X963" i="9"/>
  <c r="O962" i="9"/>
  <c r="P962" i="9" s="1"/>
  <c r="AA962" i="9" s="1"/>
  <c r="X962" i="9"/>
  <c r="O961" i="9"/>
  <c r="P961" i="9" s="1"/>
  <c r="AA961" i="9" s="1"/>
  <c r="X961" i="9"/>
  <c r="O960" i="9"/>
  <c r="P960" i="9" s="1"/>
  <c r="AA960" i="9" s="1"/>
  <c r="X960" i="9"/>
  <c r="O959" i="9"/>
  <c r="P959" i="9" s="1"/>
  <c r="AA959" i="9" s="1"/>
  <c r="X959" i="9"/>
  <c r="O958" i="9"/>
  <c r="P958" i="9" s="1"/>
  <c r="AA958" i="9" s="1"/>
  <c r="X958" i="9"/>
  <c r="O957" i="9"/>
  <c r="P957" i="9" s="1"/>
  <c r="AA957" i="9" s="1"/>
  <c r="X957" i="9"/>
  <c r="O956" i="9"/>
  <c r="P956" i="9" s="1"/>
  <c r="AA956" i="9" s="1"/>
  <c r="X956" i="9"/>
  <c r="O955" i="9"/>
  <c r="P955" i="9" s="1"/>
  <c r="AA955" i="9" s="1"/>
  <c r="X955" i="9"/>
  <c r="O954" i="9"/>
  <c r="P954" i="9" s="1"/>
  <c r="AA954" i="9" s="1"/>
  <c r="X954" i="9"/>
  <c r="O953" i="9"/>
  <c r="P953" i="9" s="1"/>
  <c r="AA953" i="9" s="1"/>
  <c r="X953" i="9"/>
  <c r="O952" i="9"/>
  <c r="P952" i="9" s="1"/>
  <c r="AA952" i="9" s="1"/>
  <c r="X952" i="9"/>
  <c r="O951" i="9"/>
  <c r="P951" i="9" s="1"/>
  <c r="AA951" i="9" s="1"/>
  <c r="X951" i="9"/>
  <c r="O950" i="9"/>
  <c r="P950" i="9" s="1"/>
  <c r="AA950" i="9" s="1"/>
  <c r="X950" i="9"/>
  <c r="O949" i="9"/>
  <c r="P949" i="9" s="1"/>
  <c r="AA949" i="9" s="1"/>
  <c r="X949" i="9"/>
  <c r="O948" i="9"/>
  <c r="P948" i="9" s="1"/>
  <c r="AA948" i="9" s="1"/>
  <c r="X948" i="9"/>
  <c r="O947" i="9"/>
  <c r="P947" i="9" s="1"/>
  <c r="AA947" i="9" s="1"/>
  <c r="X947" i="9"/>
  <c r="O946" i="9"/>
  <c r="P946" i="9" s="1"/>
  <c r="AA946" i="9" s="1"/>
  <c r="X946" i="9"/>
  <c r="O945" i="9"/>
  <c r="P945" i="9" s="1"/>
  <c r="AA945" i="9" s="1"/>
  <c r="X945" i="9"/>
  <c r="O944" i="9"/>
  <c r="P944" i="9" s="1"/>
  <c r="AA944" i="9" s="1"/>
  <c r="X944" i="9"/>
  <c r="O943" i="9"/>
  <c r="P943" i="9" s="1"/>
  <c r="AA943" i="9" s="1"/>
  <c r="X943" i="9"/>
  <c r="O942" i="9"/>
  <c r="P942" i="9" s="1"/>
  <c r="AA942" i="9" s="1"/>
  <c r="X942" i="9"/>
  <c r="O941" i="9"/>
  <c r="P941" i="9" s="1"/>
  <c r="AA941" i="9" s="1"/>
  <c r="X941" i="9"/>
  <c r="O940" i="9"/>
  <c r="P940" i="9" s="1"/>
  <c r="AA940" i="9" s="1"/>
  <c r="X940" i="9"/>
  <c r="O939" i="9"/>
  <c r="P939" i="9" s="1"/>
  <c r="AA939" i="9" s="1"/>
  <c r="X939" i="9"/>
  <c r="O938" i="9"/>
  <c r="P938" i="9" s="1"/>
  <c r="AA938" i="9" s="1"/>
  <c r="X938" i="9"/>
  <c r="O937" i="9"/>
  <c r="P937" i="9" s="1"/>
  <c r="AA937" i="9" s="1"/>
  <c r="X937" i="9"/>
  <c r="O936" i="9"/>
  <c r="P936" i="9" s="1"/>
  <c r="AA936" i="9" s="1"/>
  <c r="X936" i="9"/>
  <c r="O935" i="9"/>
  <c r="P935" i="9" s="1"/>
  <c r="AA935" i="9" s="1"/>
  <c r="X935" i="9"/>
  <c r="O934" i="9"/>
  <c r="P934" i="9" s="1"/>
  <c r="AA934" i="9" s="1"/>
  <c r="X934" i="9"/>
  <c r="O933" i="9"/>
  <c r="P933" i="9" s="1"/>
  <c r="AA933" i="9" s="1"/>
  <c r="X933" i="9"/>
  <c r="O932" i="9"/>
  <c r="P932" i="9" s="1"/>
  <c r="AA932" i="9" s="1"/>
  <c r="X932" i="9"/>
  <c r="O931" i="9"/>
  <c r="P931" i="9" s="1"/>
  <c r="AA931" i="9" s="1"/>
  <c r="X931" i="9"/>
  <c r="O930" i="9"/>
  <c r="P930" i="9" s="1"/>
  <c r="AA930" i="9" s="1"/>
  <c r="X930" i="9"/>
  <c r="O929" i="9"/>
  <c r="P929" i="9" s="1"/>
  <c r="AA929" i="9" s="1"/>
  <c r="X929" i="9"/>
  <c r="O928" i="9"/>
  <c r="P928" i="9" s="1"/>
  <c r="AA928" i="9" s="1"/>
  <c r="X928" i="9"/>
  <c r="O927" i="9"/>
  <c r="P927" i="9" s="1"/>
  <c r="AA927" i="9" s="1"/>
  <c r="X927" i="9"/>
  <c r="O926" i="9"/>
  <c r="P926" i="9" s="1"/>
  <c r="AA926" i="9" s="1"/>
  <c r="X926" i="9"/>
  <c r="O925" i="9"/>
  <c r="P925" i="9" s="1"/>
  <c r="AA925" i="9" s="1"/>
  <c r="X925" i="9"/>
  <c r="O924" i="9"/>
  <c r="P924" i="9" s="1"/>
  <c r="AA924" i="9" s="1"/>
  <c r="X924" i="9"/>
  <c r="O923" i="9"/>
  <c r="P923" i="9" s="1"/>
  <c r="AA923" i="9" s="1"/>
  <c r="X923" i="9"/>
  <c r="O922" i="9"/>
  <c r="P922" i="9" s="1"/>
  <c r="AA922" i="9" s="1"/>
  <c r="X922" i="9"/>
  <c r="O921" i="9"/>
  <c r="P921" i="9" s="1"/>
  <c r="AA921" i="9" s="1"/>
  <c r="X921" i="9"/>
  <c r="O920" i="9"/>
  <c r="P920" i="9" s="1"/>
  <c r="AA920" i="9" s="1"/>
  <c r="X920" i="9"/>
  <c r="O919" i="9"/>
  <c r="P919" i="9" s="1"/>
  <c r="AA919" i="9" s="1"/>
  <c r="X919" i="9"/>
  <c r="O918" i="9"/>
  <c r="P918" i="9" s="1"/>
  <c r="AA918" i="9" s="1"/>
  <c r="X918" i="9"/>
  <c r="O917" i="9"/>
  <c r="P917" i="9" s="1"/>
  <c r="AA917" i="9" s="1"/>
  <c r="X917" i="9"/>
  <c r="O916" i="9"/>
  <c r="P916" i="9" s="1"/>
  <c r="AA916" i="9" s="1"/>
  <c r="X916" i="9"/>
  <c r="O915" i="9"/>
  <c r="P915" i="9" s="1"/>
  <c r="AA915" i="9" s="1"/>
  <c r="X915" i="9"/>
  <c r="O914" i="9"/>
  <c r="P914" i="9" s="1"/>
  <c r="AA914" i="9" s="1"/>
  <c r="X914" i="9"/>
  <c r="O913" i="9"/>
  <c r="P913" i="9" s="1"/>
  <c r="AA913" i="9" s="1"/>
  <c r="X913" i="9"/>
  <c r="O912" i="9"/>
  <c r="P912" i="9" s="1"/>
  <c r="AA912" i="9" s="1"/>
  <c r="X912" i="9"/>
  <c r="O911" i="9"/>
  <c r="P911" i="9" s="1"/>
  <c r="AA911" i="9" s="1"/>
  <c r="X911" i="9"/>
  <c r="O910" i="9"/>
  <c r="P910" i="9" s="1"/>
  <c r="AA910" i="9" s="1"/>
  <c r="X910" i="9"/>
  <c r="O909" i="9"/>
  <c r="P909" i="9" s="1"/>
  <c r="AA909" i="9" s="1"/>
  <c r="X909" i="9"/>
  <c r="O908" i="9"/>
  <c r="P908" i="9" s="1"/>
  <c r="AA908" i="9" s="1"/>
  <c r="X908" i="9"/>
  <c r="O907" i="9"/>
  <c r="P907" i="9" s="1"/>
  <c r="AA907" i="9" s="1"/>
  <c r="X907" i="9"/>
  <c r="O906" i="9"/>
  <c r="P906" i="9" s="1"/>
  <c r="AA906" i="9" s="1"/>
  <c r="X906" i="9"/>
  <c r="O905" i="9"/>
  <c r="P905" i="9" s="1"/>
  <c r="AA905" i="9" s="1"/>
  <c r="X905" i="9"/>
  <c r="O904" i="9"/>
  <c r="P904" i="9" s="1"/>
  <c r="AA904" i="9" s="1"/>
  <c r="X904" i="9"/>
  <c r="O903" i="9"/>
  <c r="P903" i="9" s="1"/>
  <c r="AA903" i="9" s="1"/>
  <c r="X903" i="9"/>
  <c r="O902" i="9"/>
  <c r="P902" i="9" s="1"/>
  <c r="AA902" i="9" s="1"/>
  <c r="X902" i="9"/>
  <c r="O901" i="9"/>
  <c r="P901" i="9" s="1"/>
  <c r="AA901" i="9" s="1"/>
  <c r="X901" i="9"/>
  <c r="O900" i="9"/>
  <c r="P900" i="9" s="1"/>
  <c r="AA900" i="9" s="1"/>
  <c r="X900" i="9"/>
  <c r="O899" i="9"/>
  <c r="P899" i="9" s="1"/>
  <c r="AA899" i="9" s="1"/>
  <c r="X899" i="9"/>
  <c r="O898" i="9"/>
  <c r="P898" i="9" s="1"/>
  <c r="AA898" i="9" s="1"/>
  <c r="X898" i="9"/>
  <c r="O897" i="9"/>
  <c r="P897" i="9" s="1"/>
  <c r="AA897" i="9" s="1"/>
  <c r="X897" i="9"/>
  <c r="O896" i="9"/>
  <c r="P896" i="9" s="1"/>
  <c r="AA896" i="9" s="1"/>
  <c r="X896" i="9"/>
  <c r="O895" i="9"/>
  <c r="P895" i="9" s="1"/>
  <c r="AA895" i="9" s="1"/>
  <c r="X895" i="9"/>
  <c r="O894" i="9"/>
  <c r="P894" i="9" s="1"/>
  <c r="AA894" i="9" s="1"/>
  <c r="X894" i="9"/>
  <c r="O893" i="9"/>
  <c r="P893" i="9" s="1"/>
  <c r="AA893" i="9" s="1"/>
  <c r="X893" i="9"/>
  <c r="O892" i="9"/>
  <c r="P892" i="9" s="1"/>
  <c r="AA892" i="9" s="1"/>
  <c r="X892" i="9"/>
  <c r="O891" i="9"/>
  <c r="P891" i="9" s="1"/>
  <c r="AA891" i="9" s="1"/>
  <c r="X891" i="9"/>
  <c r="O890" i="9"/>
  <c r="P890" i="9" s="1"/>
  <c r="AA890" i="9" s="1"/>
  <c r="X890" i="9"/>
  <c r="O889" i="9"/>
  <c r="P889" i="9" s="1"/>
  <c r="AA889" i="9" s="1"/>
  <c r="X889" i="9"/>
  <c r="O888" i="9"/>
  <c r="P888" i="9" s="1"/>
  <c r="AA888" i="9" s="1"/>
  <c r="X888" i="9"/>
  <c r="O887" i="9"/>
  <c r="P887" i="9" s="1"/>
  <c r="AA887" i="9" s="1"/>
  <c r="X887" i="9"/>
  <c r="O886" i="9"/>
  <c r="P886" i="9" s="1"/>
  <c r="AA886" i="9" s="1"/>
  <c r="X886" i="9"/>
  <c r="O885" i="9"/>
  <c r="P885" i="9" s="1"/>
  <c r="AA885" i="9" s="1"/>
  <c r="X885" i="9"/>
  <c r="O884" i="9"/>
  <c r="P884" i="9" s="1"/>
  <c r="AA884" i="9" s="1"/>
  <c r="X884" i="9"/>
  <c r="O883" i="9"/>
  <c r="P883" i="9" s="1"/>
  <c r="AA883" i="9" s="1"/>
  <c r="X883" i="9"/>
  <c r="O882" i="9"/>
  <c r="P882" i="9" s="1"/>
  <c r="AA882" i="9" s="1"/>
  <c r="X882" i="9"/>
  <c r="O881" i="9"/>
  <c r="P881" i="9" s="1"/>
  <c r="AA881" i="9" s="1"/>
  <c r="X881" i="9"/>
  <c r="O880" i="9"/>
  <c r="P880" i="9" s="1"/>
  <c r="AA880" i="9" s="1"/>
  <c r="X880" i="9"/>
  <c r="O879" i="9"/>
  <c r="P879" i="9" s="1"/>
  <c r="AA879" i="9" s="1"/>
  <c r="X879" i="9"/>
  <c r="O878" i="9"/>
  <c r="P878" i="9" s="1"/>
  <c r="AA878" i="9" s="1"/>
  <c r="X878" i="9"/>
  <c r="O877" i="9"/>
  <c r="P877" i="9" s="1"/>
  <c r="AA877" i="9" s="1"/>
  <c r="X877" i="9"/>
  <c r="O876" i="9"/>
  <c r="P876" i="9" s="1"/>
  <c r="AA876" i="9" s="1"/>
  <c r="X876" i="9"/>
  <c r="O875" i="9"/>
  <c r="P875" i="9" s="1"/>
  <c r="AA875" i="9" s="1"/>
  <c r="X875" i="9"/>
  <c r="O874" i="9"/>
  <c r="P874" i="9" s="1"/>
  <c r="AA874" i="9" s="1"/>
  <c r="X874" i="9"/>
  <c r="O873" i="9"/>
  <c r="P873" i="9" s="1"/>
  <c r="AA873" i="9" s="1"/>
  <c r="X873" i="9"/>
  <c r="O872" i="9"/>
  <c r="P872" i="9" s="1"/>
  <c r="AA872" i="9" s="1"/>
  <c r="X872" i="9"/>
  <c r="O871" i="9"/>
  <c r="P871" i="9" s="1"/>
  <c r="AA871" i="9" s="1"/>
  <c r="X871" i="9"/>
  <c r="O870" i="9"/>
  <c r="P870" i="9" s="1"/>
  <c r="AA870" i="9" s="1"/>
  <c r="X870" i="9"/>
  <c r="O869" i="9"/>
  <c r="P869" i="9" s="1"/>
  <c r="AA869" i="9" s="1"/>
  <c r="X869" i="9"/>
  <c r="O868" i="9"/>
  <c r="P868" i="9" s="1"/>
  <c r="AA868" i="9" s="1"/>
  <c r="X868" i="9"/>
  <c r="O867" i="9"/>
  <c r="P867" i="9" s="1"/>
  <c r="AA867" i="9" s="1"/>
  <c r="X867" i="9"/>
  <c r="O866" i="9"/>
  <c r="P866" i="9" s="1"/>
  <c r="AA866" i="9" s="1"/>
  <c r="X866" i="9"/>
  <c r="O865" i="9"/>
  <c r="P865" i="9" s="1"/>
  <c r="AA865" i="9" s="1"/>
  <c r="X865" i="9"/>
  <c r="O864" i="9"/>
  <c r="P864" i="9" s="1"/>
  <c r="AA864" i="9" s="1"/>
  <c r="X864" i="9"/>
  <c r="O863" i="9"/>
  <c r="P863" i="9" s="1"/>
  <c r="AA863" i="9" s="1"/>
  <c r="X863" i="9"/>
  <c r="O862" i="9"/>
  <c r="P862" i="9" s="1"/>
  <c r="AA862" i="9" s="1"/>
  <c r="X862" i="9"/>
  <c r="O861" i="9"/>
  <c r="P861" i="9" s="1"/>
  <c r="AA861" i="9" s="1"/>
  <c r="X861" i="9"/>
  <c r="O860" i="9"/>
  <c r="P860" i="9" s="1"/>
  <c r="AA860" i="9" s="1"/>
  <c r="X860" i="9"/>
  <c r="O859" i="9"/>
  <c r="P859" i="9" s="1"/>
  <c r="AA859" i="9" s="1"/>
  <c r="X859" i="9"/>
  <c r="O858" i="9"/>
  <c r="P858" i="9" s="1"/>
  <c r="AA858" i="9" s="1"/>
  <c r="X858" i="9"/>
  <c r="O857" i="9"/>
  <c r="P857" i="9" s="1"/>
  <c r="AA857" i="9" s="1"/>
  <c r="X857" i="9"/>
  <c r="O856" i="9"/>
  <c r="P856" i="9" s="1"/>
  <c r="AA856" i="9" s="1"/>
  <c r="X856" i="9"/>
  <c r="O855" i="9"/>
  <c r="P855" i="9" s="1"/>
  <c r="AA855" i="9" s="1"/>
  <c r="X855" i="9"/>
  <c r="O854" i="9"/>
  <c r="P854" i="9" s="1"/>
  <c r="AA854" i="9" s="1"/>
  <c r="X854" i="9"/>
  <c r="O853" i="9"/>
  <c r="P853" i="9" s="1"/>
  <c r="AA853" i="9" s="1"/>
  <c r="X853" i="9"/>
  <c r="O852" i="9"/>
  <c r="P852" i="9" s="1"/>
  <c r="AA852" i="9" s="1"/>
  <c r="X852" i="9"/>
  <c r="O851" i="9"/>
  <c r="P851" i="9" s="1"/>
  <c r="AA851" i="9" s="1"/>
  <c r="X851" i="9"/>
  <c r="O850" i="9"/>
  <c r="P850" i="9" s="1"/>
  <c r="AA850" i="9" s="1"/>
  <c r="X850" i="9"/>
  <c r="O849" i="9"/>
  <c r="P849" i="9" s="1"/>
  <c r="AA849" i="9" s="1"/>
  <c r="X849" i="9"/>
  <c r="O848" i="9"/>
  <c r="P848" i="9" s="1"/>
  <c r="AA848" i="9" s="1"/>
  <c r="X848" i="9"/>
  <c r="O847" i="9"/>
  <c r="P847" i="9" s="1"/>
  <c r="AA847" i="9" s="1"/>
  <c r="X847" i="9"/>
  <c r="O846" i="9"/>
  <c r="P846" i="9" s="1"/>
  <c r="AA846" i="9" s="1"/>
  <c r="X846" i="9"/>
  <c r="O845" i="9"/>
  <c r="P845" i="9" s="1"/>
  <c r="AA845" i="9" s="1"/>
  <c r="X845" i="9"/>
  <c r="O844" i="9"/>
  <c r="P844" i="9" s="1"/>
  <c r="AA844" i="9" s="1"/>
  <c r="X844" i="9"/>
  <c r="O843" i="9"/>
  <c r="P843" i="9" s="1"/>
  <c r="AA843" i="9" s="1"/>
  <c r="X843" i="9"/>
  <c r="O842" i="9"/>
  <c r="P842" i="9" s="1"/>
  <c r="AA842" i="9" s="1"/>
  <c r="X842" i="9"/>
  <c r="O841" i="9"/>
  <c r="P841" i="9" s="1"/>
  <c r="AA841" i="9" s="1"/>
  <c r="X841" i="9"/>
  <c r="O840" i="9"/>
  <c r="P840" i="9" s="1"/>
  <c r="AA840" i="9" s="1"/>
  <c r="X840" i="9"/>
  <c r="O839" i="9"/>
  <c r="P839" i="9" s="1"/>
  <c r="AA839" i="9" s="1"/>
  <c r="X839" i="9"/>
  <c r="O838" i="9"/>
  <c r="P838" i="9" s="1"/>
  <c r="AA838" i="9" s="1"/>
  <c r="X838" i="9"/>
  <c r="O837" i="9"/>
  <c r="P837" i="9" s="1"/>
  <c r="AA837" i="9" s="1"/>
  <c r="X837" i="9"/>
  <c r="O836" i="9"/>
  <c r="P836" i="9" s="1"/>
  <c r="AA836" i="9" s="1"/>
  <c r="X836" i="9"/>
  <c r="O835" i="9"/>
  <c r="P835" i="9" s="1"/>
  <c r="AA835" i="9" s="1"/>
  <c r="X835" i="9"/>
  <c r="O834" i="9"/>
  <c r="P834" i="9" s="1"/>
  <c r="AA834" i="9" s="1"/>
  <c r="X834" i="9"/>
  <c r="O833" i="9"/>
  <c r="P833" i="9" s="1"/>
  <c r="AA833" i="9" s="1"/>
  <c r="X833" i="9"/>
  <c r="O832" i="9"/>
  <c r="P832" i="9" s="1"/>
  <c r="AA832" i="9" s="1"/>
  <c r="X832" i="9"/>
  <c r="O831" i="9"/>
  <c r="P831" i="9" s="1"/>
  <c r="AA831" i="9" s="1"/>
  <c r="X831" i="9"/>
  <c r="O830" i="9"/>
  <c r="P830" i="9" s="1"/>
  <c r="AA830" i="9" s="1"/>
  <c r="X830" i="9"/>
  <c r="O829" i="9"/>
  <c r="P829" i="9" s="1"/>
  <c r="AA829" i="9" s="1"/>
  <c r="X829" i="9"/>
  <c r="O828" i="9"/>
  <c r="P828" i="9" s="1"/>
  <c r="AA828" i="9" s="1"/>
  <c r="X828" i="9"/>
  <c r="O827" i="9"/>
  <c r="P827" i="9" s="1"/>
  <c r="AA827" i="9" s="1"/>
  <c r="X827" i="9"/>
  <c r="O826" i="9"/>
  <c r="P826" i="9" s="1"/>
  <c r="AA826" i="9" s="1"/>
  <c r="X826" i="9"/>
  <c r="O825" i="9"/>
  <c r="P825" i="9" s="1"/>
  <c r="AA825" i="9" s="1"/>
  <c r="X825" i="9"/>
  <c r="O824" i="9"/>
  <c r="P824" i="9" s="1"/>
  <c r="AA824" i="9" s="1"/>
  <c r="X824" i="9"/>
  <c r="O823" i="9"/>
  <c r="P823" i="9" s="1"/>
  <c r="AA823" i="9" s="1"/>
  <c r="X823" i="9"/>
  <c r="O822" i="9"/>
  <c r="P822" i="9" s="1"/>
  <c r="AA822" i="9" s="1"/>
  <c r="X822" i="9"/>
  <c r="O821" i="9"/>
  <c r="P821" i="9" s="1"/>
  <c r="AA821" i="9" s="1"/>
  <c r="X821" i="9"/>
  <c r="O820" i="9"/>
  <c r="P820" i="9" s="1"/>
  <c r="AA820" i="9" s="1"/>
  <c r="X820" i="9"/>
  <c r="O819" i="9"/>
  <c r="P819" i="9" s="1"/>
  <c r="AA819" i="9" s="1"/>
  <c r="X819" i="9"/>
  <c r="O818" i="9"/>
  <c r="P818" i="9" s="1"/>
  <c r="AA818" i="9" s="1"/>
  <c r="X818" i="9"/>
  <c r="O817" i="9"/>
  <c r="P817" i="9" s="1"/>
  <c r="AA817" i="9" s="1"/>
  <c r="X817" i="9"/>
  <c r="O816" i="9"/>
  <c r="P816" i="9" s="1"/>
  <c r="AA816" i="9" s="1"/>
  <c r="X816" i="9"/>
  <c r="O815" i="9"/>
  <c r="P815" i="9" s="1"/>
  <c r="AA815" i="9" s="1"/>
  <c r="X815" i="9"/>
  <c r="O814" i="9"/>
  <c r="P814" i="9" s="1"/>
  <c r="AA814" i="9" s="1"/>
  <c r="X814" i="9"/>
  <c r="O813" i="9"/>
  <c r="P813" i="9" s="1"/>
  <c r="AA813" i="9" s="1"/>
  <c r="X813" i="9"/>
  <c r="O812" i="9"/>
  <c r="P812" i="9" s="1"/>
  <c r="AA812" i="9" s="1"/>
  <c r="X812" i="9"/>
  <c r="O811" i="9"/>
  <c r="P811" i="9" s="1"/>
  <c r="AA811" i="9" s="1"/>
  <c r="X811" i="9"/>
  <c r="O810" i="9"/>
  <c r="P810" i="9" s="1"/>
  <c r="AA810" i="9" s="1"/>
  <c r="X810" i="9"/>
  <c r="O809" i="9"/>
  <c r="P809" i="9" s="1"/>
  <c r="AA809" i="9" s="1"/>
  <c r="X809" i="9"/>
  <c r="O808" i="9"/>
  <c r="P808" i="9" s="1"/>
  <c r="AA808" i="9" s="1"/>
  <c r="X808" i="9"/>
  <c r="O807" i="9"/>
  <c r="P807" i="9" s="1"/>
  <c r="AA807" i="9" s="1"/>
  <c r="X807" i="9"/>
  <c r="O806" i="9"/>
  <c r="P806" i="9" s="1"/>
  <c r="AA806" i="9" s="1"/>
  <c r="X806" i="9"/>
  <c r="O805" i="9"/>
  <c r="P805" i="9" s="1"/>
  <c r="AA805" i="9" s="1"/>
  <c r="X805" i="9"/>
  <c r="O804" i="9"/>
  <c r="P804" i="9" s="1"/>
  <c r="AA804" i="9" s="1"/>
  <c r="X804" i="9"/>
  <c r="O803" i="9"/>
  <c r="P803" i="9" s="1"/>
  <c r="AA803" i="9" s="1"/>
  <c r="X803" i="9"/>
  <c r="O802" i="9"/>
  <c r="P802" i="9" s="1"/>
  <c r="AA802" i="9" s="1"/>
  <c r="X802" i="9"/>
  <c r="O801" i="9"/>
  <c r="P801" i="9" s="1"/>
  <c r="AA801" i="9" s="1"/>
  <c r="X801" i="9"/>
  <c r="O800" i="9"/>
  <c r="P800" i="9" s="1"/>
  <c r="AA800" i="9" s="1"/>
  <c r="X800" i="9"/>
  <c r="O799" i="9"/>
  <c r="P799" i="9" s="1"/>
  <c r="AA799" i="9" s="1"/>
  <c r="X799" i="9"/>
  <c r="O798" i="9"/>
  <c r="P798" i="9" s="1"/>
  <c r="AA798" i="9" s="1"/>
  <c r="X798" i="9"/>
  <c r="O797" i="9"/>
  <c r="P797" i="9" s="1"/>
  <c r="AA797" i="9" s="1"/>
  <c r="X797" i="9"/>
  <c r="O796" i="9"/>
  <c r="P796" i="9" s="1"/>
  <c r="AA796" i="9" s="1"/>
  <c r="X796" i="9"/>
  <c r="O795" i="9"/>
  <c r="P795" i="9" s="1"/>
  <c r="AA795" i="9" s="1"/>
  <c r="X795" i="9"/>
  <c r="O794" i="9"/>
  <c r="P794" i="9" s="1"/>
  <c r="AA794" i="9" s="1"/>
  <c r="X794" i="9"/>
  <c r="O793" i="9"/>
  <c r="P793" i="9" s="1"/>
  <c r="AA793" i="9" s="1"/>
  <c r="X793" i="9"/>
  <c r="O792" i="9"/>
  <c r="P792" i="9" s="1"/>
  <c r="AA792" i="9" s="1"/>
  <c r="X792" i="9"/>
  <c r="O791" i="9"/>
  <c r="P791" i="9" s="1"/>
  <c r="AA791" i="9" s="1"/>
  <c r="X791" i="9"/>
  <c r="O790" i="9"/>
  <c r="P790" i="9" s="1"/>
  <c r="AA790" i="9" s="1"/>
  <c r="X790" i="9"/>
  <c r="O789" i="9"/>
  <c r="P789" i="9" s="1"/>
  <c r="AA789" i="9" s="1"/>
  <c r="X789" i="9"/>
  <c r="O788" i="9"/>
  <c r="P788" i="9" s="1"/>
  <c r="AA788" i="9" s="1"/>
  <c r="X788" i="9"/>
  <c r="O787" i="9"/>
  <c r="P787" i="9" s="1"/>
  <c r="AA787" i="9" s="1"/>
  <c r="X787" i="9"/>
  <c r="O786" i="9"/>
  <c r="P786" i="9" s="1"/>
  <c r="AA786" i="9" s="1"/>
  <c r="X786" i="9"/>
  <c r="O785" i="9"/>
  <c r="P785" i="9" s="1"/>
  <c r="AA785" i="9" s="1"/>
  <c r="X785" i="9"/>
  <c r="O784" i="9"/>
  <c r="P784" i="9" s="1"/>
  <c r="AA784" i="9" s="1"/>
  <c r="X784" i="9"/>
  <c r="O783" i="9"/>
  <c r="P783" i="9" s="1"/>
  <c r="AA783" i="9" s="1"/>
  <c r="X783" i="9"/>
  <c r="O782" i="9"/>
  <c r="P782" i="9" s="1"/>
  <c r="AA782" i="9" s="1"/>
  <c r="X782" i="9"/>
  <c r="O781" i="9"/>
  <c r="P781" i="9" s="1"/>
  <c r="AA781" i="9" s="1"/>
  <c r="X781" i="9"/>
  <c r="O780" i="9"/>
  <c r="P780" i="9" s="1"/>
  <c r="AA780" i="9" s="1"/>
  <c r="X780" i="9"/>
  <c r="O779" i="9"/>
  <c r="P779" i="9" s="1"/>
  <c r="AA779" i="9" s="1"/>
  <c r="X779" i="9"/>
  <c r="O778" i="9"/>
  <c r="P778" i="9" s="1"/>
  <c r="AA778" i="9" s="1"/>
  <c r="X778" i="9"/>
  <c r="O777" i="9"/>
  <c r="P777" i="9" s="1"/>
  <c r="AA777" i="9" s="1"/>
  <c r="X777" i="9"/>
  <c r="O776" i="9"/>
  <c r="P776" i="9" s="1"/>
  <c r="AA776" i="9" s="1"/>
  <c r="X776" i="9"/>
  <c r="O775" i="9"/>
  <c r="P775" i="9" s="1"/>
  <c r="AA775" i="9" s="1"/>
  <c r="X775" i="9"/>
  <c r="O774" i="9"/>
  <c r="P774" i="9" s="1"/>
  <c r="AA774" i="9" s="1"/>
  <c r="X774" i="9"/>
  <c r="O773" i="9"/>
  <c r="P773" i="9" s="1"/>
  <c r="AA773" i="9" s="1"/>
  <c r="X773" i="9"/>
  <c r="O772" i="9"/>
  <c r="P772" i="9" s="1"/>
  <c r="AA772" i="9" s="1"/>
  <c r="X772" i="9"/>
  <c r="O771" i="9"/>
  <c r="P771" i="9" s="1"/>
  <c r="AA771" i="9" s="1"/>
  <c r="X771" i="9"/>
  <c r="O770" i="9"/>
  <c r="P770" i="9" s="1"/>
  <c r="AA770" i="9" s="1"/>
  <c r="X770" i="9"/>
  <c r="O769" i="9"/>
  <c r="P769" i="9" s="1"/>
  <c r="AA769" i="9" s="1"/>
  <c r="X769" i="9"/>
  <c r="O768" i="9"/>
  <c r="P768" i="9" s="1"/>
  <c r="AA768" i="9" s="1"/>
  <c r="X768" i="9"/>
  <c r="O767" i="9"/>
  <c r="P767" i="9" s="1"/>
  <c r="AA767" i="9" s="1"/>
  <c r="X767" i="9"/>
  <c r="O766" i="9"/>
  <c r="P766" i="9" s="1"/>
  <c r="AA766" i="9" s="1"/>
  <c r="X766" i="9"/>
  <c r="O765" i="9"/>
  <c r="P765" i="9" s="1"/>
  <c r="AA765" i="9" s="1"/>
  <c r="X765" i="9"/>
  <c r="O764" i="9"/>
  <c r="P764" i="9" s="1"/>
  <c r="AA764" i="9" s="1"/>
  <c r="X764" i="9"/>
  <c r="O763" i="9"/>
  <c r="P763" i="9" s="1"/>
  <c r="AA763" i="9" s="1"/>
  <c r="X763" i="9"/>
  <c r="O762" i="9"/>
  <c r="P762" i="9" s="1"/>
  <c r="AA762" i="9" s="1"/>
  <c r="X762" i="9"/>
  <c r="O761" i="9"/>
  <c r="P761" i="9" s="1"/>
  <c r="AA761" i="9" s="1"/>
  <c r="X761" i="9"/>
  <c r="O760" i="9"/>
  <c r="P760" i="9" s="1"/>
  <c r="AA760" i="9" s="1"/>
  <c r="X760" i="9"/>
  <c r="O759" i="9"/>
  <c r="P759" i="9" s="1"/>
  <c r="AA759" i="9" s="1"/>
  <c r="X759" i="9"/>
  <c r="O758" i="9"/>
  <c r="P758" i="9" s="1"/>
  <c r="AA758" i="9" s="1"/>
  <c r="X758" i="9"/>
  <c r="O757" i="9"/>
  <c r="P757" i="9" s="1"/>
  <c r="AA757" i="9" s="1"/>
  <c r="X757" i="9"/>
  <c r="O756" i="9"/>
  <c r="P756" i="9" s="1"/>
  <c r="AA756" i="9" s="1"/>
  <c r="X756" i="9"/>
  <c r="O755" i="9"/>
  <c r="P755" i="9" s="1"/>
  <c r="AA755" i="9" s="1"/>
  <c r="X755" i="9"/>
  <c r="O754" i="9"/>
  <c r="P754" i="9" s="1"/>
  <c r="AA754" i="9" s="1"/>
  <c r="X754" i="9"/>
  <c r="O753" i="9"/>
  <c r="P753" i="9" s="1"/>
  <c r="AA753" i="9" s="1"/>
  <c r="X753" i="9"/>
  <c r="O752" i="9"/>
  <c r="P752" i="9" s="1"/>
  <c r="AA752" i="9" s="1"/>
  <c r="X752" i="9"/>
  <c r="O751" i="9"/>
  <c r="P751" i="9" s="1"/>
  <c r="AA751" i="9" s="1"/>
  <c r="X751" i="9"/>
  <c r="O750" i="9"/>
  <c r="P750" i="9" s="1"/>
  <c r="AA750" i="9" s="1"/>
  <c r="X750" i="9"/>
  <c r="O749" i="9"/>
  <c r="P749" i="9" s="1"/>
  <c r="AA749" i="9" s="1"/>
  <c r="X749" i="9"/>
  <c r="O748" i="9"/>
  <c r="P748" i="9" s="1"/>
  <c r="AA748" i="9" s="1"/>
  <c r="X748" i="9"/>
  <c r="O747" i="9"/>
  <c r="P747" i="9" s="1"/>
  <c r="AA747" i="9" s="1"/>
  <c r="X747" i="9"/>
  <c r="O746" i="9"/>
  <c r="P746" i="9" s="1"/>
  <c r="AA746" i="9" s="1"/>
  <c r="X746" i="9"/>
  <c r="O745" i="9"/>
  <c r="P745" i="9" s="1"/>
  <c r="AA745" i="9" s="1"/>
  <c r="X745" i="9"/>
  <c r="O744" i="9"/>
  <c r="P744" i="9" s="1"/>
  <c r="AA744" i="9" s="1"/>
  <c r="X744" i="9"/>
  <c r="O743" i="9"/>
  <c r="P743" i="9" s="1"/>
  <c r="AA743" i="9" s="1"/>
  <c r="X743" i="9"/>
  <c r="O742" i="9"/>
  <c r="P742" i="9" s="1"/>
  <c r="AA742" i="9" s="1"/>
  <c r="X742" i="9"/>
  <c r="O741" i="9"/>
  <c r="P741" i="9" s="1"/>
  <c r="AA741" i="9" s="1"/>
  <c r="X741" i="9"/>
  <c r="O740" i="9"/>
  <c r="P740" i="9" s="1"/>
  <c r="AA740" i="9" s="1"/>
  <c r="X740" i="9"/>
  <c r="O739" i="9"/>
  <c r="P739" i="9" s="1"/>
  <c r="AA739" i="9" s="1"/>
  <c r="X739" i="9"/>
  <c r="O738" i="9"/>
  <c r="P738" i="9" s="1"/>
  <c r="AA738" i="9" s="1"/>
  <c r="X738" i="9"/>
  <c r="O737" i="9"/>
  <c r="P737" i="9" s="1"/>
  <c r="AA737" i="9" s="1"/>
  <c r="X737" i="9"/>
  <c r="O736" i="9"/>
  <c r="P736" i="9" s="1"/>
  <c r="AA736" i="9" s="1"/>
  <c r="X736" i="9"/>
  <c r="O735" i="9"/>
  <c r="P735" i="9" s="1"/>
  <c r="AA735" i="9" s="1"/>
  <c r="X735" i="9"/>
  <c r="O734" i="9"/>
  <c r="P734" i="9" s="1"/>
  <c r="AA734" i="9" s="1"/>
  <c r="X734" i="9"/>
  <c r="O733" i="9"/>
  <c r="P733" i="9" s="1"/>
  <c r="AA733" i="9" s="1"/>
  <c r="X733" i="9"/>
  <c r="O732" i="9"/>
  <c r="P732" i="9" s="1"/>
  <c r="AA732" i="9" s="1"/>
  <c r="X732" i="9"/>
  <c r="O731" i="9"/>
  <c r="P731" i="9" s="1"/>
  <c r="AA731" i="9" s="1"/>
  <c r="X731" i="9"/>
  <c r="O730" i="9"/>
  <c r="P730" i="9" s="1"/>
  <c r="AA730" i="9" s="1"/>
  <c r="X730" i="9"/>
  <c r="O729" i="9"/>
  <c r="P729" i="9" s="1"/>
  <c r="AA729" i="9" s="1"/>
  <c r="X729" i="9"/>
  <c r="O728" i="9"/>
  <c r="P728" i="9" s="1"/>
  <c r="AA728" i="9" s="1"/>
  <c r="X728" i="9"/>
  <c r="O727" i="9"/>
  <c r="P727" i="9" s="1"/>
  <c r="AA727" i="9" s="1"/>
  <c r="X727" i="9"/>
  <c r="O726" i="9"/>
  <c r="P726" i="9" s="1"/>
  <c r="AA726" i="9" s="1"/>
  <c r="X726" i="9"/>
  <c r="O725" i="9"/>
  <c r="P725" i="9" s="1"/>
  <c r="AA725" i="9" s="1"/>
  <c r="X725" i="9"/>
  <c r="O724" i="9"/>
  <c r="P724" i="9" s="1"/>
  <c r="AA724" i="9" s="1"/>
  <c r="X724" i="9"/>
  <c r="O723" i="9"/>
  <c r="P723" i="9" s="1"/>
  <c r="AA723" i="9" s="1"/>
  <c r="X723" i="9"/>
  <c r="O722" i="9"/>
  <c r="P722" i="9" s="1"/>
  <c r="AA722" i="9" s="1"/>
  <c r="X722" i="9"/>
  <c r="O721" i="9"/>
  <c r="P721" i="9" s="1"/>
  <c r="AA721" i="9" s="1"/>
  <c r="X721" i="9"/>
  <c r="O720" i="9"/>
  <c r="P720" i="9" s="1"/>
  <c r="AA720" i="9" s="1"/>
  <c r="X720" i="9"/>
  <c r="O719" i="9"/>
  <c r="P719" i="9" s="1"/>
  <c r="AA719" i="9" s="1"/>
  <c r="X719" i="9"/>
  <c r="O718" i="9"/>
  <c r="P718" i="9" s="1"/>
  <c r="AA718" i="9" s="1"/>
  <c r="X718" i="9"/>
  <c r="O717" i="9"/>
  <c r="P717" i="9" s="1"/>
  <c r="AA717" i="9" s="1"/>
  <c r="X717" i="9"/>
  <c r="O716" i="9"/>
  <c r="P716" i="9" s="1"/>
  <c r="AA716" i="9" s="1"/>
  <c r="X716" i="9"/>
  <c r="O715" i="9"/>
  <c r="P715" i="9" s="1"/>
  <c r="AA715" i="9" s="1"/>
  <c r="X715" i="9"/>
  <c r="O714" i="9"/>
  <c r="P714" i="9" s="1"/>
  <c r="AA714" i="9" s="1"/>
  <c r="X714" i="9"/>
  <c r="O713" i="9"/>
  <c r="P713" i="9" s="1"/>
  <c r="AA713" i="9" s="1"/>
  <c r="X713" i="9"/>
  <c r="O712" i="9"/>
  <c r="P712" i="9" s="1"/>
  <c r="AA712" i="9" s="1"/>
  <c r="X712" i="9"/>
  <c r="O711" i="9"/>
  <c r="P711" i="9" s="1"/>
  <c r="AA711" i="9" s="1"/>
  <c r="X711" i="9"/>
  <c r="O710" i="9"/>
  <c r="P710" i="9" s="1"/>
  <c r="AA710" i="9" s="1"/>
  <c r="X710" i="9"/>
  <c r="O709" i="9"/>
  <c r="P709" i="9" s="1"/>
  <c r="AA709" i="9" s="1"/>
  <c r="X709" i="9"/>
  <c r="O708" i="9"/>
  <c r="P708" i="9" s="1"/>
  <c r="AA708" i="9" s="1"/>
  <c r="X708" i="9"/>
  <c r="O707" i="9"/>
  <c r="P707" i="9" s="1"/>
  <c r="AA707" i="9" s="1"/>
  <c r="X707" i="9"/>
  <c r="O706" i="9"/>
  <c r="P706" i="9" s="1"/>
  <c r="AA706" i="9" s="1"/>
  <c r="X706" i="9"/>
  <c r="O705" i="9"/>
  <c r="P705" i="9" s="1"/>
  <c r="AA705" i="9" s="1"/>
  <c r="X705" i="9"/>
  <c r="O704" i="9"/>
  <c r="P704" i="9" s="1"/>
  <c r="AA704" i="9" s="1"/>
  <c r="X704" i="9"/>
  <c r="O703" i="9"/>
  <c r="P703" i="9" s="1"/>
  <c r="AA703" i="9" s="1"/>
  <c r="X703" i="9"/>
  <c r="O702" i="9"/>
  <c r="P702" i="9" s="1"/>
  <c r="AA702" i="9" s="1"/>
  <c r="X702" i="9"/>
  <c r="O701" i="9"/>
  <c r="P701" i="9" s="1"/>
  <c r="AA701" i="9" s="1"/>
  <c r="X701" i="9"/>
  <c r="O700" i="9"/>
  <c r="P700" i="9" s="1"/>
  <c r="AA700" i="9" s="1"/>
  <c r="X700" i="9"/>
  <c r="O699" i="9"/>
  <c r="P699" i="9" s="1"/>
  <c r="AA699" i="9" s="1"/>
  <c r="X699" i="9"/>
  <c r="O698" i="9"/>
  <c r="P698" i="9" s="1"/>
  <c r="AA698" i="9" s="1"/>
  <c r="X698" i="9"/>
  <c r="O697" i="9"/>
  <c r="P697" i="9" s="1"/>
  <c r="AA697" i="9" s="1"/>
  <c r="X697" i="9"/>
  <c r="O696" i="9"/>
  <c r="P696" i="9" s="1"/>
  <c r="AA696" i="9" s="1"/>
  <c r="X696" i="9"/>
  <c r="O695" i="9"/>
  <c r="P695" i="9" s="1"/>
  <c r="AA695" i="9" s="1"/>
  <c r="X695" i="9"/>
  <c r="O694" i="9"/>
  <c r="P694" i="9" s="1"/>
  <c r="AA694" i="9" s="1"/>
  <c r="X694" i="9"/>
  <c r="O693" i="9"/>
  <c r="P693" i="9" s="1"/>
  <c r="AA693" i="9" s="1"/>
  <c r="X693" i="9"/>
  <c r="O692" i="9"/>
  <c r="P692" i="9" s="1"/>
  <c r="AA692" i="9" s="1"/>
  <c r="X692" i="9"/>
  <c r="O691" i="9"/>
  <c r="P691" i="9" s="1"/>
  <c r="AA691" i="9" s="1"/>
  <c r="X691" i="9"/>
  <c r="O690" i="9"/>
  <c r="P690" i="9" s="1"/>
  <c r="AA690" i="9" s="1"/>
  <c r="X690" i="9"/>
  <c r="O689" i="9"/>
  <c r="P689" i="9" s="1"/>
  <c r="AA689" i="9" s="1"/>
  <c r="X689" i="9"/>
  <c r="O688" i="9"/>
  <c r="P688" i="9" s="1"/>
  <c r="AA688" i="9" s="1"/>
  <c r="X688" i="9"/>
  <c r="O687" i="9"/>
  <c r="P687" i="9" s="1"/>
  <c r="AA687" i="9" s="1"/>
  <c r="X687" i="9"/>
  <c r="O686" i="9"/>
  <c r="P686" i="9" s="1"/>
  <c r="AA686" i="9" s="1"/>
  <c r="X686" i="9"/>
  <c r="O685" i="9"/>
  <c r="P685" i="9" s="1"/>
  <c r="AA685" i="9" s="1"/>
  <c r="X685" i="9"/>
  <c r="O684" i="9"/>
  <c r="P684" i="9" s="1"/>
  <c r="AA684" i="9" s="1"/>
  <c r="X684" i="9"/>
  <c r="O683" i="9"/>
  <c r="P683" i="9" s="1"/>
  <c r="AA683" i="9" s="1"/>
  <c r="X683" i="9"/>
  <c r="O682" i="9"/>
  <c r="P682" i="9" s="1"/>
  <c r="AA682" i="9" s="1"/>
  <c r="X682" i="9"/>
  <c r="O681" i="9"/>
  <c r="P681" i="9" s="1"/>
  <c r="AA681" i="9" s="1"/>
  <c r="X681" i="9"/>
  <c r="O680" i="9"/>
  <c r="P680" i="9" s="1"/>
  <c r="AA680" i="9" s="1"/>
  <c r="X680" i="9"/>
  <c r="O679" i="9"/>
  <c r="P679" i="9" s="1"/>
  <c r="AA679" i="9" s="1"/>
  <c r="X679" i="9"/>
  <c r="O678" i="9"/>
  <c r="P678" i="9" s="1"/>
  <c r="AA678" i="9" s="1"/>
  <c r="X678" i="9"/>
  <c r="O677" i="9"/>
  <c r="P677" i="9" s="1"/>
  <c r="AA677" i="9" s="1"/>
  <c r="X677" i="9"/>
  <c r="O676" i="9"/>
  <c r="P676" i="9" s="1"/>
  <c r="AA676" i="9" s="1"/>
  <c r="X676" i="9"/>
  <c r="O675" i="9"/>
  <c r="P675" i="9" s="1"/>
  <c r="AA675" i="9" s="1"/>
  <c r="X675" i="9"/>
  <c r="O674" i="9"/>
  <c r="P674" i="9" s="1"/>
  <c r="AA674" i="9" s="1"/>
  <c r="X674" i="9"/>
  <c r="O673" i="9"/>
  <c r="P673" i="9" s="1"/>
  <c r="AA673" i="9" s="1"/>
  <c r="X673" i="9"/>
  <c r="O672" i="9"/>
  <c r="P672" i="9" s="1"/>
  <c r="AA672" i="9" s="1"/>
  <c r="X672" i="9"/>
  <c r="O671" i="9"/>
  <c r="P671" i="9" s="1"/>
  <c r="AA671" i="9" s="1"/>
  <c r="X671" i="9"/>
  <c r="O670" i="9"/>
  <c r="P670" i="9" s="1"/>
  <c r="AA670" i="9" s="1"/>
  <c r="X670" i="9"/>
  <c r="O669" i="9"/>
  <c r="P669" i="9" s="1"/>
  <c r="AA669" i="9" s="1"/>
  <c r="X669" i="9"/>
  <c r="O668" i="9"/>
  <c r="P668" i="9" s="1"/>
  <c r="AA668" i="9" s="1"/>
  <c r="X668" i="9"/>
  <c r="O667" i="9"/>
  <c r="P667" i="9" s="1"/>
  <c r="AA667" i="9" s="1"/>
  <c r="X667" i="9"/>
  <c r="O666" i="9"/>
  <c r="P666" i="9" s="1"/>
  <c r="AA666" i="9" s="1"/>
  <c r="X666" i="9"/>
  <c r="O665" i="9"/>
  <c r="P665" i="9" s="1"/>
  <c r="AA665" i="9" s="1"/>
  <c r="X665" i="9"/>
  <c r="O664" i="9"/>
  <c r="P664" i="9" s="1"/>
  <c r="AA664" i="9" s="1"/>
  <c r="X664" i="9"/>
  <c r="O663" i="9"/>
  <c r="P663" i="9" s="1"/>
  <c r="AA663" i="9" s="1"/>
  <c r="X663" i="9"/>
  <c r="O662" i="9"/>
  <c r="P662" i="9" s="1"/>
  <c r="AA662" i="9" s="1"/>
  <c r="X662" i="9"/>
  <c r="O661" i="9"/>
  <c r="P661" i="9" s="1"/>
  <c r="AA661" i="9" s="1"/>
  <c r="X661" i="9"/>
  <c r="O660" i="9"/>
  <c r="P660" i="9" s="1"/>
  <c r="AA660" i="9" s="1"/>
  <c r="X660" i="9"/>
  <c r="O659" i="9"/>
  <c r="P659" i="9" s="1"/>
  <c r="AA659" i="9" s="1"/>
  <c r="X659" i="9"/>
  <c r="O658" i="9"/>
  <c r="P658" i="9" s="1"/>
  <c r="AA658" i="9" s="1"/>
  <c r="X658" i="9"/>
  <c r="O657" i="9"/>
  <c r="P657" i="9" s="1"/>
  <c r="AA657" i="9" s="1"/>
  <c r="X657" i="9"/>
  <c r="O656" i="9"/>
  <c r="P656" i="9" s="1"/>
  <c r="AA656" i="9" s="1"/>
  <c r="X656" i="9"/>
  <c r="O655" i="9"/>
  <c r="P655" i="9" s="1"/>
  <c r="AA655" i="9" s="1"/>
  <c r="X655" i="9"/>
  <c r="O654" i="9"/>
  <c r="P654" i="9" s="1"/>
  <c r="AA654" i="9" s="1"/>
  <c r="X654" i="9"/>
  <c r="O653" i="9"/>
  <c r="P653" i="9" s="1"/>
  <c r="AA653" i="9" s="1"/>
  <c r="X653" i="9"/>
  <c r="O652" i="9"/>
  <c r="P652" i="9" s="1"/>
  <c r="AA652" i="9" s="1"/>
  <c r="X652" i="9"/>
  <c r="O651" i="9"/>
  <c r="P651" i="9" s="1"/>
  <c r="AA651" i="9" s="1"/>
  <c r="X651" i="9"/>
  <c r="O650" i="9"/>
  <c r="P650" i="9" s="1"/>
  <c r="AA650" i="9" s="1"/>
  <c r="X650" i="9"/>
  <c r="O649" i="9"/>
  <c r="P649" i="9" s="1"/>
  <c r="AA649" i="9" s="1"/>
  <c r="X649" i="9"/>
  <c r="O648" i="9"/>
  <c r="P648" i="9" s="1"/>
  <c r="AA648" i="9" s="1"/>
  <c r="X648" i="9"/>
  <c r="O647" i="9"/>
  <c r="P647" i="9" s="1"/>
  <c r="AA647" i="9" s="1"/>
  <c r="X647" i="9"/>
  <c r="O646" i="9"/>
  <c r="P646" i="9" s="1"/>
  <c r="AA646" i="9" s="1"/>
  <c r="X646" i="9"/>
  <c r="O645" i="9"/>
  <c r="P645" i="9" s="1"/>
  <c r="AA645" i="9" s="1"/>
  <c r="X645" i="9"/>
  <c r="O644" i="9"/>
  <c r="P644" i="9" s="1"/>
  <c r="AA644" i="9" s="1"/>
  <c r="X644" i="9"/>
  <c r="O643" i="9"/>
  <c r="P643" i="9" s="1"/>
  <c r="AA643" i="9" s="1"/>
  <c r="X643" i="9"/>
  <c r="O642" i="9"/>
  <c r="P642" i="9" s="1"/>
  <c r="AA642" i="9" s="1"/>
  <c r="X642" i="9"/>
  <c r="O641" i="9"/>
  <c r="P641" i="9" s="1"/>
  <c r="AA641" i="9" s="1"/>
  <c r="X641" i="9"/>
  <c r="O640" i="9"/>
  <c r="P640" i="9" s="1"/>
  <c r="AA640" i="9" s="1"/>
  <c r="X640" i="9"/>
  <c r="O639" i="9"/>
  <c r="P639" i="9" s="1"/>
  <c r="AA639" i="9" s="1"/>
  <c r="X639" i="9"/>
  <c r="O638" i="9"/>
  <c r="P638" i="9" s="1"/>
  <c r="AA638" i="9" s="1"/>
  <c r="X638" i="9"/>
  <c r="O637" i="9"/>
  <c r="P637" i="9" s="1"/>
  <c r="AA637" i="9" s="1"/>
  <c r="X637" i="9"/>
  <c r="O636" i="9"/>
  <c r="P636" i="9" s="1"/>
  <c r="AA636" i="9" s="1"/>
  <c r="X636" i="9"/>
  <c r="O635" i="9"/>
  <c r="P635" i="9" s="1"/>
  <c r="AA635" i="9" s="1"/>
  <c r="X635" i="9"/>
  <c r="O634" i="9"/>
  <c r="P634" i="9" s="1"/>
  <c r="AA634" i="9" s="1"/>
  <c r="X634" i="9"/>
  <c r="O633" i="9"/>
  <c r="P633" i="9" s="1"/>
  <c r="AA633" i="9" s="1"/>
  <c r="X633" i="9"/>
  <c r="O632" i="9"/>
  <c r="P632" i="9" s="1"/>
  <c r="AA632" i="9" s="1"/>
  <c r="X632" i="9"/>
  <c r="O631" i="9"/>
  <c r="P631" i="9" s="1"/>
  <c r="AA631" i="9" s="1"/>
  <c r="X631" i="9"/>
  <c r="O630" i="9"/>
  <c r="P630" i="9" s="1"/>
  <c r="AA630" i="9" s="1"/>
  <c r="X630" i="9"/>
  <c r="O629" i="9"/>
  <c r="P629" i="9" s="1"/>
  <c r="AA629" i="9" s="1"/>
  <c r="X629" i="9"/>
  <c r="O628" i="9"/>
  <c r="P628" i="9" s="1"/>
  <c r="AA628" i="9" s="1"/>
  <c r="X628" i="9"/>
  <c r="O627" i="9"/>
  <c r="P627" i="9" s="1"/>
  <c r="AA627" i="9" s="1"/>
  <c r="X627" i="9"/>
  <c r="O626" i="9"/>
  <c r="P626" i="9" s="1"/>
  <c r="AA626" i="9" s="1"/>
  <c r="X626" i="9"/>
  <c r="O625" i="9"/>
  <c r="P625" i="9" s="1"/>
  <c r="AA625" i="9" s="1"/>
  <c r="X625" i="9"/>
  <c r="O624" i="9"/>
  <c r="P624" i="9" s="1"/>
  <c r="AA624" i="9" s="1"/>
  <c r="X624" i="9"/>
  <c r="O623" i="9"/>
  <c r="P623" i="9" s="1"/>
  <c r="AA623" i="9" s="1"/>
  <c r="X623" i="9"/>
  <c r="O622" i="9"/>
  <c r="P622" i="9" s="1"/>
  <c r="AA622" i="9" s="1"/>
  <c r="X622" i="9"/>
  <c r="O621" i="9"/>
  <c r="P621" i="9" s="1"/>
  <c r="AA621" i="9" s="1"/>
  <c r="X621" i="9"/>
  <c r="O620" i="9"/>
  <c r="P620" i="9" s="1"/>
  <c r="AA620" i="9" s="1"/>
  <c r="X620" i="9"/>
  <c r="O619" i="9"/>
  <c r="P619" i="9" s="1"/>
  <c r="AA619" i="9" s="1"/>
  <c r="X619" i="9"/>
  <c r="O618" i="9"/>
  <c r="P618" i="9" s="1"/>
  <c r="AA618" i="9" s="1"/>
  <c r="X618" i="9"/>
  <c r="O617" i="9"/>
  <c r="P617" i="9" s="1"/>
  <c r="AA617" i="9" s="1"/>
  <c r="X617" i="9"/>
  <c r="O616" i="9"/>
  <c r="P616" i="9" s="1"/>
  <c r="AA616" i="9" s="1"/>
  <c r="X616" i="9"/>
  <c r="O615" i="9"/>
  <c r="P615" i="9" s="1"/>
  <c r="AA615" i="9" s="1"/>
  <c r="X615" i="9"/>
  <c r="O614" i="9"/>
  <c r="P614" i="9" s="1"/>
  <c r="AA614" i="9" s="1"/>
  <c r="X614" i="9"/>
  <c r="O613" i="9"/>
  <c r="P613" i="9" s="1"/>
  <c r="AA613" i="9" s="1"/>
  <c r="X613" i="9"/>
  <c r="O612" i="9"/>
  <c r="P612" i="9" s="1"/>
  <c r="AA612" i="9" s="1"/>
  <c r="X612" i="9"/>
  <c r="O611" i="9"/>
  <c r="P611" i="9" s="1"/>
  <c r="X611" i="9"/>
  <c r="O610" i="9"/>
  <c r="P610" i="9" s="1"/>
  <c r="AA610" i="9" s="1"/>
  <c r="X610" i="9"/>
  <c r="O609" i="9"/>
  <c r="P609" i="9" s="1"/>
  <c r="AA609" i="9" s="1"/>
  <c r="X609" i="9"/>
  <c r="O608" i="9"/>
  <c r="P608" i="9" s="1"/>
  <c r="AA608" i="9" s="1"/>
  <c r="X608" i="9"/>
  <c r="O607" i="9"/>
  <c r="P607" i="9" s="1"/>
  <c r="AA607" i="9" s="1"/>
  <c r="X607" i="9"/>
  <c r="O606" i="9"/>
  <c r="P606" i="9" s="1"/>
  <c r="AA606" i="9" s="1"/>
  <c r="X606" i="9"/>
  <c r="O605" i="9"/>
  <c r="P605" i="9" s="1"/>
  <c r="AA605" i="9" s="1"/>
  <c r="X605" i="9"/>
  <c r="O604" i="9"/>
  <c r="P604" i="9" s="1"/>
  <c r="AA604" i="9" s="1"/>
  <c r="X604" i="9"/>
  <c r="O603" i="9"/>
  <c r="P603" i="9" s="1"/>
  <c r="AA603" i="9" s="1"/>
  <c r="X603" i="9"/>
  <c r="O602" i="9"/>
  <c r="P602" i="9" s="1"/>
  <c r="AA602" i="9" s="1"/>
  <c r="X602" i="9"/>
  <c r="O601" i="9"/>
  <c r="P601" i="9" s="1"/>
  <c r="AA601" i="9" s="1"/>
  <c r="X601" i="9"/>
  <c r="O600" i="9"/>
  <c r="P600" i="9" s="1"/>
  <c r="AA600" i="9" s="1"/>
  <c r="X600" i="9"/>
  <c r="O599" i="9"/>
  <c r="P599" i="9" s="1"/>
  <c r="AA599" i="9" s="1"/>
  <c r="X599" i="9"/>
  <c r="O598" i="9"/>
  <c r="P598" i="9" s="1"/>
  <c r="AA598" i="9" s="1"/>
  <c r="X598" i="9"/>
  <c r="O597" i="9"/>
  <c r="P597" i="9" s="1"/>
  <c r="AA597" i="9" s="1"/>
  <c r="X597" i="9"/>
  <c r="O596" i="9"/>
  <c r="P596" i="9" s="1"/>
  <c r="AA596" i="9" s="1"/>
  <c r="X596" i="9"/>
  <c r="O595" i="9"/>
  <c r="P595" i="9" s="1"/>
  <c r="AA595" i="9" s="1"/>
  <c r="X595" i="9"/>
  <c r="O594" i="9"/>
  <c r="P594" i="9" s="1"/>
  <c r="AA594" i="9" s="1"/>
  <c r="X594" i="9"/>
  <c r="O593" i="9"/>
  <c r="P593" i="9" s="1"/>
  <c r="AA593" i="9" s="1"/>
  <c r="X593" i="9"/>
  <c r="O592" i="9"/>
  <c r="P592" i="9" s="1"/>
  <c r="AA592" i="9" s="1"/>
  <c r="X592" i="9"/>
  <c r="O591" i="9"/>
  <c r="P591" i="9" s="1"/>
  <c r="AA591" i="9" s="1"/>
  <c r="X591" i="9"/>
  <c r="O590" i="9"/>
  <c r="P590" i="9" s="1"/>
  <c r="AA590" i="9" s="1"/>
  <c r="X590" i="9"/>
  <c r="O589" i="9"/>
  <c r="P589" i="9" s="1"/>
  <c r="AA589" i="9" s="1"/>
  <c r="X589" i="9"/>
  <c r="O588" i="9"/>
  <c r="P588" i="9" s="1"/>
  <c r="AA588" i="9" s="1"/>
  <c r="X588" i="9"/>
  <c r="O587" i="9"/>
  <c r="P587" i="9" s="1"/>
  <c r="AA587" i="9" s="1"/>
  <c r="X587" i="9"/>
  <c r="O586" i="9"/>
  <c r="P586" i="9" s="1"/>
  <c r="AA586" i="9" s="1"/>
  <c r="X586" i="9"/>
  <c r="O585" i="9"/>
  <c r="P585" i="9" s="1"/>
  <c r="AA585" i="9" s="1"/>
  <c r="X585" i="9"/>
  <c r="O584" i="9"/>
  <c r="P584" i="9" s="1"/>
  <c r="AA584" i="9" s="1"/>
  <c r="X584" i="9"/>
  <c r="O583" i="9"/>
  <c r="P583" i="9" s="1"/>
  <c r="AA583" i="9" s="1"/>
  <c r="X583" i="9"/>
  <c r="O582" i="9"/>
  <c r="P582" i="9" s="1"/>
  <c r="AA582" i="9" s="1"/>
  <c r="X582" i="9"/>
  <c r="O581" i="9"/>
  <c r="P581" i="9" s="1"/>
  <c r="AA581" i="9" s="1"/>
  <c r="X581" i="9"/>
  <c r="O580" i="9"/>
  <c r="P580" i="9" s="1"/>
  <c r="AA580" i="9" s="1"/>
  <c r="X580" i="9"/>
  <c r="O579" i="9"/>
  <c r="P579" i="9" s="1"/>
  <c r="AA579" i="9" s="1"/>
  <c r="X579" i="9"/>
  <c r="O578" i="9"/>
  <c r="P578" i="9" s="1"/>
  <c r="AA578" i="9" s="1"/>
  <c r="X578" i="9"/>
  <c r="O577" i="9"/>
  <c r="P577" i="9" s="1"/>
  <c r="AA577" i="9" s="1"/>
  <c r="X577" i="9"/>
  <c r="O576" i="9"/>
  <c r="P576" i="9" s="1"/>
  <c r="AA576" i="9" s="1"/>
  <c r="X576" i="9"/>
  <c r="O575" i="9"/>
  <c r="P575" i="9" s="1"/>
  <c r="AA575" i="9" s="1"/>
  <c r="X575" i="9"/>
  <c r="O574" i="9"/>
  <c r="P574" i="9" s="1"/>
  <c r="AA574" i="9" s="1"/>
  <c r="X574" i="9"/>
  <c r="O573" i="9"/>
  <c r="P573" i="9" s="1"/>
  <c r="AA573" i="9" s="1"/>
  <c r="X573" i="9"/>
  <c r="O572" i="9"/>
  <c r="P572" i="9" s="1"/>
  <c r="AA572" i="9" s="1"/>
  <c r="X572" i="9"/>
  <c r="O571" i="9"/>
  <c r="P571" i="9" s="1"/>
  <c r="AA571" i="9" s="1"/>
  <c r="X571" i="9"/>
  <c r="O570" i="9"/>
  <c r="P570" i="9" s="1"/>
  <c r="AA570" i="9" s="1"/>
  <c r="X570" i="9"/>
  <c r="O569" i="9"/>
  <c r="P569" i="9" s="1"/>
  <c r="AA569" i="9" s="1"/>
  <c r="X569" i="9"/>
  <c r="O568" i="9"/>
  <c r="P568" i="9" s="1"/>
  <c r="AA568" i="9" s="1"/>
  <c r="X568" i="9"/>
  <c r="O567" i="9"/>
  <c r="P567" i="9" s="1"/>
  <c r="AA567" i="9" s="1"/>
  <c r="X567" i="9"/>
  <c r="O566" i="9"/>
  <c r="P566" i="9" s="1"/>
  <c r="AA566" i="9" s="1"/>
  <c r="X566" i="9"/>
  <c r="O565" i="9"/>
  <c r="P565" i="9" s="1"/>
  <c r="AA565" i="9" s="1"/>
  <c r="X565" i="9"/>
  <c r="O564" i="9"/>
  <c r="P564" i="9" s="1"/>
  <c r="AA564" i="9" s="1"/>
  <c r="X564" i="9"/>
  <c r="O563" i="9"/>
  <c r="P563" i="9" s="1"/>
  <c r="AA563" i="9" s="1"/>
  <c r="X563" i="9"/>
  <c r="O562" i="9"/>
  <c r="P562" i="9" s="1"/>
  <c r="AA562" i="9" s="1"/>
  <c r="X562" i="9"/>
  <c r="O561" i="9"/>
  <c r="P561" i="9" s="1"/>
  <c r="AA561" i="9" s="1"/>
  <c r="X561" i="9"/>
  <c r="O560" i="9"/>
  <c r="P560" i="9" s="1"/>
  <c r="AA560" i="9" s="1"/>
  <c r="X560" i="9"/>
  <c r="O559" i="9"/>
  <c r="P559" i="9" s="1"/>
  <c r="AA559" i="9" s="1"/>
  <c r="X559" i="9"/>
  <c r="O558" i="9"/>
  <c r="P558" i="9" s="1"/>
  <c r="AA558" i="9" s="1"/>
  <c r="X558" i="9"/>
  <c r="O557" i="9"/>
  <c r="P557" i="9" s="1"/>
  <c r="AA557" i="9" s="1"/>
  <c r="X557" i="9"/>
  <c r="O556" i="9"/>
  <c r="P556" i="9" s="1"/>
  <c r="AA556" i="9" s="1"/>
  <c r="X556" i="9"/>
  <c r="O555" i="9"/>
  <c r="P555" i="9" s="1"/>
  <c r="AA555" i="9" s="1"/>
  <c r="X555" i="9"/>
  <c r="O554" i="9"/>
  <c r="P554" i="9" s="1"/>
  <c r="AA554" i="9" s="1"/>
  <c r="X554" i="9"/>
  <c r="O553" i="9"/>
  <c r="P553" i="9" s="1"/>
  <c r="AA553" i="9" s="1"/>
  <c r="X553" i="9"/>
  <c r="O552" i="9"/>
  <c r="P552" i="9" s="1"/>
  <c r="AA552" i="9" s="1"/>
  <c r="X552" i="9"/>
  <c r="O551" i="9"/>
  <c r="P551" i="9" s="1"/>
  <c r="AA551" i="9" s="1"/>
  <c r="X551" i="9"/>
  <c r="O550" i="9"/>
  <c r="P550" i="9" s="1"/>
  <c r="AA550" i="9" s="1"/>
  <c r="X550" i="9"/>
  <c r="O549" i="9"/>
  <c r="P549" i="9" s="1"/>
  <c r="AA549" i="9" s="1"/>
  <c r="X549" i="9"/>
  <c r="O548" i="9"/>
  <c r="P548" i="9" s="1"/>
  <c r="AA548" i="9" s="1"/>
  <c r="X548" i="9"/>
  <c r="O547" i="9"/>
  <c r="P547" i="9" s="1"/>
  <c r="AA547" i="9" s="1"/>
  <c r="X547" i="9"/>
  <c r="O546" i="9"/>
  <c r="P546" i="9" s="1"/>
  <c r="AA546" i="9" s="1"/>
  <c r="X546" i="9"/>
  <c r="O545" i="9"/>
  <c r="P545" i="9" s="1"/>
  <c r="AA545" i="9" s="1"/>
  <c r="X545" i="9"/>
  <c r="O544" i="9"/>
  <c r="P544" i="9" s="1"/>
  <c r="AA544" i="9" s="1"/>
  <c r="X544" i="9"/>
  <c r="O543" i="9"/>
  <c r="P543" i="9" s="1"/>
  <c r="AA543" i="9" s="1"/>
  <c r="X543" i="9"/>
  <c r="O542" i="9"/>
  <c r="P542" i="9" s="1"/>
  <c r="AA542" i="9" s="1"/>
  <c r="X542" i="9"/>
  <c r="O541" i="9"/>
  <c r="P541" i="9" s="1"/>
  <c r="AA541" i="9" s="1"/>
  <c r="X541" i="9"/>
  <c r="O540" i="9"/>
  <c r="P540" i="9" s="1"/>
  <c r="AA540" i="9" s="1"/>
  <c r="X540" i="9"/>
  <c r="O539" i="9"/>
  <c r="P539" i="9" s="1"/>
  <c r="AA539" i="9" s="1"/>
  <c r="X539" i="9"/>
  <c r="O538" i="9"/>
  <c r="P538" i="9" s="1"/>
  <c r="AA538" i="9" s="1"/>
  <c r="X538" i="9"/>
  <c r="O537" i="9"/>
  <c r="P537" i="9" s="1"/>
  <c r="AA537" i="9" s="1"/>
  <c r="X537" i="9"/>
  <c r="O536" i="9"/>
  <c r="P536" i="9" s="1"/>
  <c r="AA536" i="9" s="1"/>
  <c r="X536" i="9"/>
  <c r="O535" i="9"/>
  <c r="P535" i="9" s="1"/>
  <c r="AA535" i="9" s="1"/>
  <c r="X535" i="9"/>
  <c r="O534" i="9"/>
  <c r="P534" i="9" s="1"/>
  <c r="AA534" i="9" s="1"/>
  <c r="X534" i="9"/>
  <c r="O533" i="9"/>
  <c r="P533" i="9" s="1"/>
  <c r="AA533" i="9" s="1"/>
  <c r="X533" i="9"/>
  <c r="O532" i="9"/>
  <c r="P532" i="9" s="1"/>
  <c r="AA532" i="9" s="1"/>
  <c r="X532" i="9"/>
  <c r="O531" i="9"/>
  <c r="P531" i="9" s="1"/>
  <c r="AA531" i="9" s="1"/>
  <c r="X531" i="9"/>
  <c r="O530" i="9"/>
  <c r="P530" i="9" s="1"/>
  <c r="AA530" i="9" s="1"/>
  <c r="X530" i="9"/>
  <c r="O529" i="9"/>
  <c r="P529" i="9" s="1"/>
  <c r="AA529" i="9" s="1"/>
  <c r="X529" i="9"/>
  <c r="O528" i="9"/>
  <c r="P528" i="9" s="1"/>
  <c r="AA528" i="9" s="1"/>
  <c r="X528" i="9"/>
  <c r="O527" i="9"/>
  <c r="P527" i="9" s="1"/>
  <c r="AA527" i="9" s="1"/>
  <c r="X527" i="9"/>
  <c r="O526" i="9"/>
  <c r="P526" i="9" s="1"/>
  <c r="AA526" i="9" s="1"/>
  <c r="X526" i="9"/>
  <c r="O525" i="9"/>
  <c r="P525" i="9" s="1"/>
  <c r="AA525" i="9" s="1"/>
  <c r="X525" i="9"/>
  <c r="O524" i="9"/>
  <c r="P524" i="9" s="1"/>
  <c r="AA524" i="9" s="1"/>
  <c r="X524" i="9"/>
  <c r="O523" i="9"/>
  <c r="P523" i="9" s="1"/>
  <c r="AA523" i="9" s="1"/>
  <c r="X523" i="9"/>
  <c r="O522" i="9"/>
  <c r="P522" i="9" s="1"/>
  <c r="AA522" i="9" s="1"/>
  <c r="X522" i="9"/>
  <c r="O521" i="9"/>
  <c r="P521" i="9" s="1"/>
  <c r="AA521" i="9" s="1"/>
  <c r="X521" i="9"/>
  <c r="O520" i="9"/>
  <c r="P520" i="9" s="1"/>
  <c r="AA520" i="9" s="1"/>
  <c r="X520" i="9"/>
  <c r="O519" i="9"/>
  <c r="P519" i="9" s="1"/>
  <c r="AA519" i="9" s="1"/>
  <c r="X519" i="9"/>
  <c r="O518" i="9"/>
  <c r="P518" i="9" s="1"/>
  <c r="AA518" i="9" s="1"/>
  <c r="X518" i="9"/>
  <c r="O517" i="9"/>
  <c r="P517" i="9" s="1"/>
  <c r="AA517" i="9" s="1"/>
  <c r="X517" i="9"/>
  <c r="O516" i="9"/>
  <c r="P516" i="9" s="1"/>
  <c r="AA516" i="9" s="1"/>
  <c r="X516" i="9"/>
  <c r="O515" i="9"/>
  <c r="P515" i="9" s="1"/>
  <c r="AA515" i="9" s="1"/>
  <c r="X515" i="9"/>
  <c r="O514" i="9"/>
  <c r="P514" i="9" s="1"/>
  <c r="AA514" i="9" s="1"/>
  <c r="X514" i="9"/>
  <c r="O513" i="9"/>
  <c r="P513" i="9" s="1"/>
  <c r="AA513" i="9" s="1"/>
  <c r="X513" i="9"/>
  <c r="O512" i="9"/>
  <c r="P512" i="9" s="1"/>
  <c r="AA512" i="9" s="1"/>
  <c r="X512" i="9"/>
  <c r="O511" i="9"/>
  <c r="P511" i="9" s="1"/>
  <c r="AA511" i="9" s="1"/>
  <c r="X511" i="9"/>
  <c r="O510" i="9"/>
  <c r="P510" i="9" s="1"/>
  <c r="AA510" i="9" s="1"/>
  <c r="X510" i="9"/>
  <c r="O509" i="9"/>
  <c r="P509" i="9" s="1"/>
  <c r="AA509" i="9" s="1"/>
  <c r="X509" i="9"/>
  <c r="O508" i="9"/>
  <c r="P508" i="9" s="1"/>
  <c r="AA508" i="9" s="1"/>
  <c r="X508" i="9"/>
  <c r="O507" i="9"/>
  <c r="P507" i="9" s="1"/>
  <c r="AA507" i="9" s="1"/>
  <c r="X507" i="9"/>
  <c r="O506" i="9"/>
  <c r="P506" i="9" s="1"/>
  <c r="AA506" i="9" s="1"/>
  <c r="X506" i="9"/>
  <c r="O505" i="9"/>
  <c r="P505" i="9" s="1"/>
  <c r="AA505" i="9" s="1"/>
  <c r="X505" i="9"/>
  <c r="O504" i="9"/>
  <c r="P504" i="9" s="1"/>
  <c r="AA504" i="9" s="1"/>
  <c r="X504" i="9"/>
  <c r="O503" i="9"/>
  <c r="P503" i="9" s="1"/>
  <c r="AA503" i="9" s="1"/>
  <c r="X503" i="9"/>
  <c r="O502" i="9"/>
  <c r="P502" i="9" s="1"/>
  <c r="AA502" i="9" s="1"/>
  <c r="X502" i="9"/>
  <c r="O501" i="9"/>
  <c r="P501" i="9" s="1"/>
  <c r="AA501" i="9" s="1"/>
  <c r="X501" i="9"/>
  <c r="O500" i="9"/>
  <c r="P500" i="9" s="1"/>
  <c r="AA500" i="9" s="1"/>
  <c r="X500" i="9"/>
  <c r="O499" i="9"/>
  <c r="P499" i="9" s="1"/>
  <c r="AA499" i="9" s="1"/>
  <c r="X499" i="9"/>
  <c r="O498" i="9"/>
  <c r="P498" i="9" s="1"/>
  <c r="AA498" i="9" s="1"/>
  <c r="X498" i="9"/>
  <c r="O497" i="9"/>
  <c r="P497" i="9" s="1"/>
  <c r="AA497" i="9" s="1"/>
  <c r="X497" i="9"/>
  <c r="O496" i="9"/>
  <c r="P496" i="9" s="1"/>
  <c r="AA496" i="9" s="1"/>
  <c r="X496" i="9"/>
  <c r="O495" i="9"/>
  <c r="P495" i="9" s="1"/>
  <c r="AA495" i="9" s="1"/>
  <c r="X495" i="9"/>
  <c r="O494" i="9"/>
  <c r="P494" i="9" s="1"/>
  <c r="AA494" i="9" s="1"/>
  <c r="X494" i="9"/>
  <c r="O493" i="9"/>
  <c r="P493" i="9" s="1"/>
  <c r="AA493" i="9" s="1"/>
  <c r="X493" i="9"/>
  <c r="O492" i="9"/>
  <c r="P492" i="9" s="1"/>
  <c r="AA492" i="9" s="1"/>
  <c r="X492" i="9"/>
  <c r="O491" i="9"/>
  <c r="P491" i="9" s="1"/>
  <c r="AA491" i="9" s="1"/>
  <c r="X491" i="9"/>
  <c r="O490" i="9"/>
  <c r="P490" i="9" s="1"/>
  <c r="AA490" i="9" s="1"/>
  <c r="X490" i="9"/>
  <c r="O489" i="9"/>
  <c r="P489" i="9" s="1"/>
  <c r="AA489" i="9" s="1"/>
  <c r="X489" i="9"/>
  <c r="O488" i="9"/>
  <c r="P488" i="9" s="1"/>
  <c r="AA488" i="9" s="1"/>
  <c r="X488" i="9"/>
  <c r="O487" i="9"/>
  <c r="P487" i="9" s="1"/>
  <c r="AA487" i="9" s="1"/>
  <c r="X487" i="9"/>
  <c r="O486" i="9"/>
  <c r="P486" i="9" s="1"/>
  <c r="AA486" i="9" s="1"/>
  <c r="X486" i="9"/>
  <c r="O485" i="9"/>
  <c r="P485" i="9" s="1"/>
  <c r="AA485" i="9" s="1"/>
  <c r="X485" i="9"/>
  <c r="O484" i="9"/>
  <c r="P484" i="9" s="1"/>
  <c r="AA484" i="9" s="1"/>
  <c r="X484" i="9"/>
  <c r="O483" i="9"/>
  <c r="P483" i="9" s="1"/>
  <c r="AA483" i="9" s="1"/>
  <c r="X483" i="9"/>
  <c r="O482" i="9"/>
  <c r="P482" i="9" s="1"/>
  <c r="AA482" i="9" s="1"/>
  <c r="X482" i="9"/>
  <c r="O481" i="9"/>
  <c r="P481" i="9" s="1"/>
  <c r="AA481" i="9" s="1"/>
  <c r="X481" i="9"/>
  <c r="O480" i="9"/>
  <c r="P480" i="9" s="1"/>
  <c r="AA480" i="9" s="1"/>
  <c r="X480" i="9"/>
  <c r="O479" i="9"/>
  <c r="P479" i="9" s="1"/>
  <c r="AA479" i="9" s="1"/>
  <c r="X479" i="9"/>
  <c r="O478" i="9"/>
  <c r="P478" i="9" s="1"/>
  <c r="AA478" i="9" s="1"/>
  <c r="X478" i="9"/>
  <c r="O477" i="9"/>
  <c r="P477" i="9" s="1"/>
  <c r="AA477" i="9" s="1"/>
  <c r="X477" i="9"/>
  <c r="O476" i="9"/>
  <c r="P476" i="9" s="1"/>
  <c r="AA476" i="9" s="1"/>
  <c r="X476" i="9"/>
  <c r="O475" i="9"/>
  <c r="P475" i="9" s="1"/>
  <c r="AA475" i="9" s="1"/>
  <c r="X475" i="9"/>
  <c r="O474" i="9"/>
  <c r="P474" i="9" s="1"/>
  <c r="AA474" i="9" s="1"/>
  <c r="X474" i="9"/>
  <c r="O473" i="9"/>
  <c r="P473" i="9" s="1"/>
  <c r="AA473" i="9" s="1"/>
  <c r="X473" i="9"/>
  <c r="O472" i="9"/>
  <c r="P472" i="9" s="1"/>
  <c r="AA472" i="9" s="1"/>
  <c r="X472" i="9"/>
  <c r="O471" i="9"/>
  <c r="P471" i="9" s="1"/>
  <c r="AA471" i="9" s="1"/>
  <c r="X471" i="9"/>
  <c r="O470" i="9"/>
  <c r="P470" i="9" s="1"/>
  <c r="AA470" i="9" s="1"/>
  <c r="X470" i="9"/>
  <c r="O469" i="9"/>
  <c r="P469" i="9" s="1"/>
  <c r="AA469" i="9" s="1"/>
  <c r="X469" i="9"/>
  <c r="O468" i="9"/>
  <c r="P468" i="9" s="1"/>
  <c r="AA468" i="9" s="1"/>
  <c r="X468" i="9"/>
  <c r="O467" i="9"/>
  <c r="P467" i="9" s="1"/>
  <c r="AA467" i="9" s="1"/>
  <c r="X467" i="9"/>
  <c r="O466" i="9"/>
  <c r="P466" i="9" s="1"/>
  <c r="AA466" i="9" s="1"/>
  <c r="X466" i="9"/>
  <c r="O465" i="9"/>
  <c r="P465" i="9" s="1"/>
  <c r="AA465" i="9" s="1"/>
  <c r="X465" i="9"/>
  <c r="O464" i="9"/>
  <c r="P464" i="9" s="1"/>
  <c r="AA464" i="9" s="1"/>
  <c r="X464" i="9"/>
  <c r="O463" i="9"/>
  <c r="P463" i="9" s="1"/>
  <c r="AA463" i="9" s="1"/>
  <c r="X463" i="9"/>
  <c r="O462" i="9"/>
  <c r="P462" i="9" s="1"/>
  <c r="AA462" i="9" s="1"/>
  <c r="X462" i="9"/>
  <c r="O461" i="9"/>
  <c r="P461" i="9" s="1"/>
  <c r="AA461" i="9" s="1"/>
  <c r="X461" i="9"/>
  <c r="O460" i="9"/>
  <c r="P460" i="9" s="1"/>
  <c r="AA460" i="9" s="1"/>
  <c r="X460" i="9"/>
  <c r="O459" i="9"/>
  <c r="P459" i="9" s="1"/>
  <c r="AA459" i="9" s="1"/>
  <c r="X459" i="9"/>
  <c r="O458" i="9"/>
  <c r="P458" i="9" s="1"/>
  <c r="AA458" i="9" s="1"/>
  <c r="X458" i="9"/>
  <c r="O457" i="9"/>
  <c r="P457" i="9" s="1"/>
  <c r="AA457" i="9" s="1"/>
  <c r="X457" i="9"/>
  <c r="O456" i="9"/>
  <c r="P456" i="9" s="1"/>
  <c r="AA456" i="9" s="1"/>
  <c r="X456" i="9"/>
  <c r="O455" i="9"/>
  <c r="P455" i="9" s="1"/>
  <c r="AA455" i="9" s="1"/>
  <c r="X455" i="9"/>
  <c r="O454" i="9"/>
  <c r="P454" i="9" s="1"/>
  <c r="AA454" i="9" s="1"/>
  <c r="X454" i="9"/>
  <c r="O453" i="9"/>
  <c r="P453" i="9" s="1"/>
  <c r="AA453" i="9" s="1"/>
  <c r="X453" i="9"/>
  <c r="O452" i="9"/>
  <c r="P452" i="9" s="1"/>
  <c r="AA452" i="9" s="1"/>
  <c r="X452" i="9"/>
  <c r="O451" i="9"/>
  <c r="P451" i="9" s="1"/>
  <c r="AA451" i="9" s="1"/>
  <c r="X451" i="9"/>
  <c r="O450" i="9"/>
  <c r="P450" i="9" s="1"/>
  <c r="AA450" i="9" s="1"/>
  <c r="X450" i="9"/>
  <c r="O449" i="9"/>
  <c r="P449" i="9" s="1"/>
  <c r="AA449" i="9" s="1"/>
  <c r="X449" i="9"/>
  <c r="O448" i="9"/>
  <c r="P448" i="9" s="1"/>
  <c r="AA448" i="9" s="1"/>
  <c r="X448" i="9"/>
  <c r="O447" i="9"/>
  <c r="P447" i="9" s="1"/>
  <c r="AA447" i="9" s="1"/>
  <c r="X447" i="9"/>
  <c r="O446" i="9"/>
  <c r="P446" i="9" s="1"/>
  <c r="AA446" i="9" s="1"/>
  <c r="X446" i="9"/>
  <c r="O445" i="9"/>
  <c r="P445" i="9" s="1"/>
  <c r="AA445" i="9" s="1"/>
  <c r="X445" i="9"/>
  <c r="O444" i="9"/>
  <c r="P444" i="9" s="1"/>
  <c r="AA444" i="9" s="1"/>
  <c r="X444" i="9"/>
  <c r="O443" i="9"/>
  <c r="P443" i="9" s="1"/>
  <c r="AA443" i="9" s="1"/>
  <c r="X443" i="9"/>
  <c r="O442" i="9"/>
  <c r="P442" i="9" s="1"/>
  <c r="AA442" i="9" s="1"/>
  <c r="X442" i="9"/>
  <c r="O441" i="9"/>
  <c r="P441" i="9" s="1"/>
  <c r="AA441" i="9" s="1"/>
  <c r="X441" i="9"/>
  <c r="O440" i="9"/>
  <c r="P440" i="9" s="1"/>
  <c r="AA440" i="9" s="1"/>
  <c r="X440" i="9"/>
  <c r="O439" i="9"/>
  <c r="P439" i="9" s="1"/>
  <c r="AA439" i="9" s="1"/>
  <c r="X439" i="9"/>
  <c r="O438" i="9"/>
  <c r="P438" i="9" s="1"/>
  <c r="AA438" i="9" s="1"/>
  <c r="X438" i="9"/>
  <c r="O437" i="9"/>
  <c r="P437" i="9" s="1"/>
  <c r="AA437" i="9" s="1"/>
  <c r="X437" i="9"/>
  <c r="O436" i="9"/>
  <c r="P436" i="9" s="1"/>
  <c r="AA436" i="9" s="1"/>
  <c r="X436" i="9"/>
  <c r="O435" i="9"/>
  <c r="P435" i="9" s="1"/>
  <c r="AA435" i="9" s="1"/>
  <c r="X435" i="9"/>
  <c r="O434" i="9"/>
  <c r="P434" i="9" s="1"/>
  <c r="AA434" i="9" s="1"/>
  <c r="X434" i="9"/>
  <c r="O433" i="9"/>
  <c r="P433" i="9" s="1"/>
  <c r="AA433" i="9" s="1"/>
  <c r="X433" i="9"/>
  <c r="O432" i="9"/>
  <c r="P432" i="9" s="1"/>
  <c r="AA432" i="9" s="1"/>
  <c r="X432" i="9"/>
  <c r="O431" i="9"/>
  <c r="P431" i="9" s="1"/>
  <c r="AA431" i="9" s="1"/>
  <c r="X431" i="9"/>
  <c r="O430" i="9"/>
  <c r="P430" i="9" s="1"/>
  <c r="AA430" i="9" s="1"/>
  <c r="X430" i="9"/>
  <c r="O429" i="9"/>
  <c r="P429" i="9" s="1"/>
  <c r="AA429" i="9" s="1"/>
  <c r="X429" i="9"/>
  <c r="O428" i="9"/>
  <c r="P428" i="9" s="1"/>
  <c r="AA428" i="9" s="1"/>
  <c r="X428" i="9"/>
  <c r="O427" i="9"/>
  <c r="P427" i="9" s="1"/>
  <c r="AA427" i="9" s="1"/>
  <c r="X427" i="9"/>
  <c r="O426" i="9"/>
  <c r="P426" i="9" s="1"/>
  <c r="AA426" i="9" s="1"/>
  <c r="X426" i="9"/>
  <c r="O425" i="9"/>
  <c r="P425" i="9" s="1"/>
  <c r="AA425" i="9" s="1"/>
  <c r="X425" i="9"/>
  <c r="O424" i="9"/>
  <c r="P424" i="9" s="1"/>
  <c r="AA424" i="9" s="1"/>
  <c r="X424" i="9"/>
  <c r="O423" i="9"/>
  <c r="P423" i="9" s="1"/>
  <c r="AA423" i="9" s="1"/>
  <c r="X423" i="9"/>
  <c r="O422" i="9"/>
  <c r="P422" i="9" s="1"/>
  <c r="AA422" i="9" s="1"/>
  <c r="X422" i="9"/>
  <c r="O421" i="9"/>
  <c r="P421" i="9" s="1"/>
  <c r="AA421" i="9" s="1"/>
  <c r="X421" i="9"/>
  <c r="O420" i="9"/>
  <c r="P420" i="9" s="1"/>
  <c r="AA420" i="9" s="1"/>
  <c r="X420" i="9"/>
  <c r="O419" i="9"/>
  <c r="P419" i="9" s="1"/>
  <c r="AA419" i="9" s="1"/>
  <c r="X419" i="9"/>
  <c r="O418" i="9"/>
  <c r="P418" i="9" s="1"/>
  <c r="AA418" i="9" s="1"/>
  <c r="X418" i="9"/>
  <c r="O417" i="9"/>
  <c r="P417" i="9" s="1"/>
  <c r="AA417" i="9" s="1"/>
  <c r="X417" i="9"/>
  <c r="O416" i="9"/>
  <c r="P416" i="9" s="1"/>
  <c r="AA416" i="9" s="1"/>
  <c r="X416" i="9"/>
  <c r="O415" i="9"/>
  <c r="P415" i="9" s="1"/>
  <c r="AA415" i="9" s="1"/>
  <c r="X415" i="9"/>
  <c r="O414" i="9"/>
  <c r="P414" i="9" s="1"/>
  <c r="AA414" i="9" s="1"/>
  <c r="X414" i="9"/>
  <c r="O413" i="9"/>
  <c r="P413" i="9" s="1"/>
  <c r="AA413" i="9" s="1"/>
  <c r="X413" i="9"/>
  <c r="O412" i="9"/>
  <c r="P412" i="9" s="1"/>
  <c r="AA412" i="9" s="1"/>
  <c r="X412" i="9"/>
  <c r="O411" i="9"/>
  <c r="P411" i="9" s="1"/>
  <c r="AA411" i="9" s="1"/>
  <c r="X411" i="9"/>
  <c r="O410" i="9"/>
  <c r="P410" i="9" s="1"/>
  <c r="AA410" i="9" s="1"/>
  <c r="X410" i="9"/>
  <c r="O409" i="9"/>
  <c r="P409" i="9" s="1"/>
  <c r="AA409" i="9" s="1"/>
  <c r="X409" i="9"/>
  <c r="O408" i="9"/>
  <c r="P408" i="9" s="1"/>
  <c r="AA408" i="9" s="1"/>
  <c r="X408" i="9"/>
  <c r="O407" i="9"/>
  <c r="P407" i="9" s="1"/>
  <c r="AA407" i="9" s="1"/>
  <c r="X407" i="9"/>
  <c r="O406" i="9"/>
  <c r="P406" i="9" s="1"/>
  <c r="AA406" i="9" s="1"/>
  <c r="X406" i="9"/>
  <c r="O405" i="9"/>
  <c r="P405" i="9" s="1"/>
  <c r="AA405" i="9" s="1"/>
  <c r="X405" i="9"/>
  <c r="O404" i="9"/>
  <c r="P404" i="9" s="1"/>
  <c r="AA404" i="9" s="1"/>
  <c r="X404" i="9"/>
  <c r="O403" i="9"/>
  <c r="P403" i="9" s="1"/>
  <c r="AA403" i="9" s="1"/>
  <c r="X403" i="9"/>
  <c r="O402" i="9"/>
  <c r="P402" i="9" s="1"/>
  <c r="AA402" i="9" s="1"/>
  <c r="X402" i="9"/>
  <c r="O401" i="9"/>
  <c r="P401" i="9" s="1"/>
  <c r="AA401" i="9" s="1"/>
  <c r="X401" i="9"/>
  <c r="O400" i="9"/>
  <c r="P400" i="9" s="1"/>
  <c r="AA400" i="9" s="1"/>
  <c r="X400" i="9"/>
  <c r="O399" i="9"/>
  <c r="P399" i="9" s="1"/>
  <c r="AA399" i="9" s="1"/>
  <c r="X399" i="9"/>
  <c r="O398" i="9"/>
  <c r="P398" i="9" s="1"/>
  <c r="AA398" i="9" s="1"/>
  <c r="X398" i="9"/>
  <c r="O397" i="9"/>
  <c r="P397" i="9" s="1"/>
  <c r="AA397" i="9" s="1"/>
  <c r="X397" i="9"/>
  <c r="O396" i="9"/>
  <c r="P396" i="9" s="1"/>
  <c r="AA396" i="9" s="1"/>
  <c r="X396" i="9"/>
  <c r="O395" i="9"/>
  <c r="P395" i="9" s="1"/>
  <c r="AA395" i="9" s="1"/>
  <c r="X395" i="9"/>
  <c r="O394" i="9"/>
  <c r="P394" i="9" s="1"/>
  <c r="AA394" i="9" s="1"/>
  <c r="X394" i="9"/>
  <c r="O393" i="9"/>
  <c r="P393" i="9" s="1"/>
  <c r="AA393" i="9" s="1"/>
  <c r="X393" i="9"/>
  <c r="O392" i="9"/>
  <c r="P392" i="9" s="1"/>
  <c r="AA392" i="9" s="1"/>
  <c r="X392" i="9"/>
  <c r="O391" i="9"/>
  <c r="P391" i="9" s="1"/>
  <c r="AA391" i="9" s="1"/>
  <c r="X391" i="9"/>
  <c r="O390" i="9"/>
  <c r="P390" i="9" s="1"/>
  <c r="AA390" i="9" s="1"/>
  <c r="X390" i="9"/>
  <c r="O389" i="9"/>
  <c r="P389" i="9" s="1"/>
  <c r="AA389" i="9" s="1"/>
  <c r="X389" i="9"/>
  <c r="O388" i="9"/>
  <c r="P388" i="9" s="1"/>
  <c r="AA388" i="9" s="1"/>
  <c r="X388" i="9"/>
  <c r="O387" i="9"/>
  <c r="P387" i="9" s="1"/>
  <c r="AA387" i="9" s="1"/>
  <c r="X387" i="9"/>
  <c r="O386" i="9"/>
  <c r="P386" i="9" s="1"/>
  <c r="AA386" i="9" s="1"/>
  <c r="X386" i="9"/>
  <c r="O385" i="9"/>
  <c r="P385" i="9" s="1"/>
  <c r="AA385" i="9" s="1"/>
  <c r="X385" i="9"/>
  <c r="O384" i="9"/>
  <c r="P384" i="9" s="1"/>
  <c r="AA384" i="9" s="1"/>
  <c r="X384" i="9"/>
  <c r="O383" i="9"/>
  <c r="P383" i="9" s="1"/>
  <c r="AA383" i="9" s="1"/>
  <c r="X383" i="9"/>
  <c r="O382" i="9"/>
  <c r="P382" i="9" s="1"/>
  <c r="AA382" i="9" s="1"/>
  <c r="X382" i="9"/>
  <c r="O381" i="9"/>
  <c r="P381" i="9" s="1"/>
  <c r="AA381" i="9" s="1"/>
  <c r="X381" i="9"/>
  <c r="O380" i="9"/>
  <c r="P380" i="9" s="1"/>
  <c r="AA380" i="9" s="1"/>
  <c r="X380" i="9"/>
  <c r="O379" i="9"/>
  <c r="P379" i="9" s="1"/>
  <c r="AA379" i="9" s="1"/>
  <c r="X379" i="9"/>
  <c r="O378" i="9"/>
  <c r="P378" i="9" s="1"/>
  <c r="AA378" i="9" s="1"/>
  <c r="X378" i="9"/>
  <c r="O377" i="9"/>
  <c r="P377" i="9" s="1"/>
  <c r="AA377" i="9" s="1"/>
  <c r="X377" i="9"/>
  <c r="O376" i="9"/>
  <c r="P376" i="9" s="1"/>
  <c r="AA376" i="9" s="1"/>
  <c r="X376" i="9"/>
  <c r="O375" i="9"/>
  <c r="P375" i="9" s="1"/>
  <c r="AA375" i="9" s="1"/>
  <c r="X375" i="9"/>
  <c r="O374" i="9"/>
  <c r="P374" i="9" s="1"/>
  <c r="AA374" i="9" s="1"/>
  <c r="X374" i="9"/>
  <c r="O373" i="9"/>
  <c r="P373" i="9" s="1"/>
  <c r="AA373" i="9" s="1"/>
  <c r="X373" i="9"/>
  <c r="O372" i="9"/>
  <c r="P372" i="9" s="1"/>
  <c r="AA372" i="9" s="1"/>
  <c r="X372" i="9"/>
  <c r="O371" i="9"/>
  <c r="P371" i="9" s="1"/>
  <c r="AA371" i="9" s="1"/>
  <c r="X371" i="9"/>
  <c r="O370" i="9"/>
  <c r="P370" i="9" s="1"/>
  <c r="AA370" i="9" s="1"/>
  <c r="X370" i="9"/>
  <c r="O369" i="9"/>
  <c r="P369" i="9" s="1"/>
  <c r="AA369" i="9" s="1"/>
  <c r="X369" i="9"/>
  <c r="O368" i="9"/>
  <c r="P368" i="9" s="1"/>
  <c r="AA368" i="9" s="1"/>
  <c r="X368" i="9"/>
  <c r="O367" i="9"/>
  <c r="P367" i="9" s="1"/>
  <c r="AA367" i="9" s="1"/>
  <c r="X367" i="9"/>
  <c r="O366" i="9"/>
  <c r="P366" i="9" s="1"/>
  <c r="AA366" i="9" s="1"/>
  <c r="X366" i="9"/>
  <c r="O365" i="9"/>
  <c r="P365" i="9" s="1"/>
  <c r="AA365" i="9" s="1"/>
  <c r="X365" i="9"/>
  <c r="O364" i="9"/>
  <c r="P364" i="9" s="1"/>
  <c r="AA364" i="9" s="1"/>
  <c r="X364" i="9"/>
  <c r="O363" i="9"/>
  <c r="P363" i="9" s="1"/>
  <c r="AA363" i="9" s="1"/>
  <c r="X363" i="9"/>
  <c r="O362" i="9"/>
  <c r="P362" i="9" s="1"/>
  <c r="AA362" i="9" s="1"/>
  <c r="X362" i="9"/>
  <c r="O361" i="9"/>
  <c r="P361" i="9" s="1"/>
  <c r="AA361" i="9" s="1"/>
  <c r="X361" i="9"/>
  <c r="O360" i="9"/>
  <c r="P360" i="9" s="1"/>
  <c r="AA360" i="9" s="1"/>
  <c r="X360" i="9"/>
  <c r="O359" i="9"/>
  <c r="P359" i="9" s="1"/>
  <c r="AA359" i="9" s="1"/>
  <c r="X359" i="9"/>
  <c r="O358" i="9"/>
  <c r="P358" i="9" s="1"/>
  <c r="AA358" i="9" s="1"/>
  <c r="X358" i="9"/>
  <c r="O357" i="9"/>
  <c r="P357" i="9" s="1"/>
  <c r="AA357" i="9" s="1"/>
  <c r="X357" i="9"/>
  <c r="O356" i="9"/>
  <c r="P356" i="9" s="1"/>
  <c r="AA356" i="9" s="1"/>
  <c r="X356" i="9"/>
  <c r="O355" i="9"/>
  <c r="P355" i="9" s="1"/>
  <c r="AA355" i="9" s="1"/>
  <c r="X355" i="9"/>
  <c r="O354" i="9"/>
  <c r="P354" i="9" s="1"/>
  <c r="AA354" i="9" s="1"/>
  <c r="X354" i="9"/>
  <c r="O353" i="9"/>
  <c r="P353" i="9" s="1"/>
  <c r="AA353" i="9" s="1"/>
  <c r="X353" i="9"/>
  <c r="O352" i="9"/>
  <c r="P352" i="9" s="1"/>
  <c r="AA352" i="9" s="1"/>
  <c r="X352" i="9"/>
  <c r="O351" i="9"/>
  <c r="P351" i="9" s="1"/>
  <c r="AA351" i="9" s="1"/>
  <c r="X351" i="9"/>
  <c r="O350" i="9"/>
  <c r="P350" i="9" s="1"/>
  <c r="AA350" i="9" s="1"/>
  <c r="X350" i="9"/>
  <c r="O349" i="9"/>
  <c r="P349" i="9" s="1"/>
  <c r="AA349" i="9" s="1"/>
  <c r="X349" i="9"/>
  <c r="O348" i="9"/>
  <c r="P348" i="9" s="1"/>
  <c r="AA348" i="9" s="1"/>
  <c r="X348" i="9"/>
  <c r="O347" i="9"/>
  <c r="P347" i="9" s="1"/>
  <c r="AA347" i="9" s="1"/>
  <c r="X347" i="9"/>
  <c r="O346" i="9"/>
  <c r="P346" i="9" s="1"/>
  <c r="AA346" i="9" s="1"/>
  <c r="X346" i="9"/>
  <c r="O345" i="9"/>
  <c r="P345" i="9" s="1"/>
  <c r="AA345" i="9" s="1"/>
  <c r="X345" i="9"/>
  <c r="O344" i="9"/>
  <c r="P344" i="9" s="1"/>
  <c r="AA344" i="9" s="1"/>
  <c r="X344" i="9"/>
  <c r="O343" i="9"/>
  <c r="P343" i="9" s="1"/>
  <c r="AA343" i="9" s="1"/>
  <c r="X343" i="9"/>
  <c r="O342" i="9"/>
  <c r="P342" i="9" s="1"/>
  <c r="AA342" i="9" s="1"/>
  <c r="X342" i="9"/>
  <c r="O341" i="9"/>
  <c r="P341" i="9" s="1"/>
  <c r="AA341" i="9" s="1"/>
  <c r="X341" i="9"/>
  <c r="O340" i="9"/>
  <c r="P340" i="9" s="1"/>
  <c r="AA340" i="9" s="1"/>
  <c r="X340" i="9"/>
  <c r="O339" i="9"/>
  <c r="P339" i="9" s="1"/>
  <c r="AA339" i="9" s="1"/>
  <c r="X339" i="9"/>
  <c r="O338" i="9"/>
  <c r="P338" i="9" s="1"/>
  <c r="AA338" i="9" s="1"/>
  <c r="X338" i="9"/>
  <c r="O337" i="9"/>
  <c r="P337" i="9" s="1"/>
  <c r="AA337" i="9" s="1"/>
  <c r="X337" i="9"/>
  <c r="O336" i="9"/>
  <c r="P336" i="9" s="1"/>
  <c r="AA336" i="9" s="1"/>
  <c r="X336" i="9"/>
  <c r="O335" i="9"/>
  <c r="P335" i="9" s="1"/>
  <c r="AA335" i="9" s="1"/>
  <c r="X335" i="9"/>
  <c r="O334" i="9"/>
  <c r="P334" i="9" s="1"/>
  <c r="AA334" i="9" s="1"/>
  <c r="X334" i="9"/>
  <c r="O333" i="9"/>
  <c r="P333" i="9" s="1"/>
  <c r="AA333" i="9" s="1"/>
  <c r="X333" i="9"/>
  <c r="O332" i="9"/>
  <c r="P332" i="9" s="1"/>
  <c r="AA332" i="9" s="1"/>
  <c r="X332" i="9"/>
  <c r="O331" i="9"/>
  <c r="P331" i="9" s="1"/>
  <c r="AA331" i="9" s="1"/>
  <c r="X331" i="9"/>
  <c r="O330" i="9"/>
  <c r="P330" i="9" s="1"/>
  <c r="AA330" i="9" s="1"/>
  <c r="X330" i="9"/>
  <c r="O329" i="9"/>
  <c r="P329" i="9" s="1"/>
  <c r="AA329" i="9" s="1"/>
  <c r="X329" i="9"/>
  <c r="O328" i="9"/>
  <c r="P328" i="9" s="1"/>
  <c r="AA328" i="9" s="1"/>
  <c r="X328" i="9"/>
  <c r="O327" i="9"/>
  <c r="P327" i="9" s="1"/>
  <c r="AA327" i="9" s="1"/>
  <c r="X327" i="9"/>
  <c r="O326" i="9"/>
  <c r="P326" i="9" s="1"/>
  <c r="AA326" i="9" s="1"/>
  <c r="X326" i="9"/>
  <c r="O325" i="9"/>
  <c r="P325" i="9" s="1"/>
  <c r="AA325" i="9" s="1"/>
  <c r="X325" i="9"/>
  <c r="O324" i="9"/>
  <c r="P324" i="9" s="1"/>
  <c r="AA324" i="9" s="1"/>
  <c r="X324" i="9"/>
  <c r="O323" i="9"/>
  <c r="P323" i="9" s="1"/>
  <c r="AA323" i="9" s="1"/>
  <c r="X323" i="9"/>
  <c r="O322" i="9"/>
  <c r="P322" i="9" s="1"/>
  <c r="AA322" i="9" s="1"/>
  <c r="X322" i="9"/>
  <c r="O321" i="9"/>
  <c r="P321" i="9" s="1"/>
  <c r="AA321" i="9" s="1"/>
  <c r="X321" i="9"/>
  <c r="O320" i="9"/>
  <c r="P320" i="9" s="1"/>
  <c r="AA320" i="9" s="1"/>
  <c r="X320" i="9"/>
  <c r="O319" i="9"/>
  <c r="P319" i="9" s="1"/>
  <c r="AA319" i="9" s="1"/>
  <c r="X319" i="9"/>
  <c r="O318" i="9"/>
  <c r="P318" i="9" s="1"/>
  <c r="AA318" i="9" s="1"/>
  <c r="X318" i="9"/>
  <c r="O317" i="9"/>
  <c r="P317" i="9" s="1"/>
  <c r="AA317" i="9" s="1"/>
  <c r="X317" i="9"/>
  <c r="O316" i="9"/>
  <c r="P316" i="9" s="1"/>
  <c r="AA316" i="9" s="1"/>
  <c r="X316" i="9"/>
  <c r="O315" i="9"/>
  <c r="P315" i="9" s="1"/>
  <c r="AA315" i="9" s="1"/>
  <c r="X315" i="9"/>
  <c r="O314" i="9"/>
  <c r="P314" i="9" s="1"/>
  <c r="AA314" i="9" s="1"/>
  <c r="X314" i="9"/>
  <c r="O313" i="9"/>
  <c r="P313" i="9" s="1"/>
  <c r="AA313" i="9" s="1"/>
  <c r="X313" i="9"/>
  <c r="O312" i="9"/>
  <c r="P312" i="9" s="1"/>
  <c r="AA312" i="9" s="1"/>
  <c r="X312" i="9"/>
  <c r="O311" i="9"/>
  <c r="P311" i="9" s="1"/>
  <c r="AA311" i="9" s="1"/>
  <c r="X311" i="9"/>
  <c r="O310" i="9"/>
  <c r="P310" i="9" s="1"/>
  <c r="AA310" i="9" s="1"/>
  <c r="X310" i="9"/>
  <c r="O309" i="9"/>
  <c r="P309" i="9" s="1"/>
  <c r="AA309" i="9" s="1"/>
  <c r="X309" i="9"/>
  <c r="O308" i="9"/>
  <c r="P308" i="9" s="1"/>
  <c r="AA308" i="9" s="1"/>
  <c r="X308" i="9"/>
  <c r="O307" i="9"/>
  <c r="P307" i="9" s="1"/>
  <c r="AA307" i="9" s="1"/>
  <c r="X307" i="9"/>
  <c r="O306" i="9"/>
  <c r="P306" i="9" s="1"/>
  <c r="AA306" i="9" s="1"/>
  <c r="X306" i="9"/>
  <c r="O305" i="9"/>
  <c r="P305" i="9" s="1"/>
  <c r="AA305" i="9" s="1"/>
  <c r="X305" i="9"/>
  <c r="O304" i="9"/>
  <c r="P304" i="9" s="1"/>
  <c r="AA304" i="9" s="1"/>
  <c r="X304" i="9"/>
  <c r="O303" i="9"/>
  <c r="P303" i="9" s="1"/>
  <c r="AA303" i="9" s="1"/>
  <c r="X303" i="9"/>
  <c r="O302" i="9"/>
  <c r="P302" i="9" s="1"/>
  <c r="AA302" i="9" s="1"/>
  <c r="X302" i="9"/>
  <c r="O301" i="9"/>
  <c r="P301" i="9" s="1"/>
  <c r="AA301" i="9" s="1"/>
  <c r="X301" i="9"/>
  <c r="O300" i="9"/>
  <c r="P300" i="9" s="1"/>
  <c r="AA300" i="9" s="1"/>
  <c r="X300" i="9"/>
  <c r="O299" i="9"/>
  <c r="P299" i="9" s="1"/>
  <c r="AA299" i="9" s="1"/>
  <c r="X299" i="9"/>
  <c r="O298" i="9"/>
  <c r="P298" i="9" s="1"/>
  <c r="AA298" i="9" s="1"/>
  <c r="X298" i="9"/>
  <c r="O297" i="9"/>
  <c r="P297" i="9" s="1"/>
  <c r="AA297" i="9" s="1"/>
  <c r="X297" i="9"/>
  <c r="O296" i="9"/>
  <c r="P296" i="9" s="1"/>
  <c r="AA296" i="9" s="1"/>
  <c r="X296" i="9"/>
  <c r="O295" i="9"/>
  <c r="P295" i="9" s="1"/>
  <c r="AA295" i="9" s="1"/>
  <c r="X295" i="9"/>
  <c r="O294" i="9"/>
  <c r="P294" i="9" s="1"/>
  <c r="AA294" i="9" s="1"/>
  <c r="X294" i="9"/>
  <c r="O293" i="9"/>
  <c r="P293" i="9" s="1"/>
  <c r="AA293" i="9" s="1"/>
  <c r="X293" i="9"/>
  <c r="O292" i="9"/>
  <c r="P292" i="9" s="1"/>
  <c r="AA292" i="9" s="1"/>
  <c r="X292" i="9"/>
  <c r="O291" i="9"/>
  <c r="P291" i="9" s="1"/>
  <c r="AA291" i="9" s="1"/>
  <c r="X291" i="9"/>
  <c r="O290" i="9"/>
  <c r="P290" i="9" s="1"/>
  <c r="AA290" i="9" s="1"/>
  <c r="X290" i="9"/>
  <c r="O289" i="9"/>
  <c r="P289" i="9" s="1"/>
  <c r="AA289" i="9" s="1"/>
  <c r="X289" i="9"/>
  <c r="O288" i="9"/>
  <c r="P288" i="9" s="1"/>
  <c r="AA288" i="9" s="1"/>
  <c r="X288" i="9"/>
  <c r="O287" i="9"/>
  <c r="P287" i="9" s="1"/>
  <c r="AA287" i="9" s="1"/>
  <c r="X287" i="9"/>
  <c r="O286" i="9"/>
  <c r="P286" i="9" s="1"/>
  <c r="AA286" i="9" s="1"/>
  <c r="X286" i="9"/>
  <c r="O285" i="9"/>
  <c r="P285" i="9" s="1"/>
  <c r="AA285" i="9" s="1"/>
  <c r="X285" i="9"/>
  <c r="O284" i="9"/>
  <c r="P284" i="9" s="1"/>
  <c r="AA284" i="9" s="1"/>
  <c r="X284" i="9"/>
  <c r="O283" i="9"/>
  <c r="P283" i="9" s="1"/>
  <c r="AA283" i="9" s="1"/>
  <c r="X283" i="9"/>
  <c r="O282" i="9"/>
  <c r="P282" i="9" s="1"/>
  <c r="AA282" i="9" s="1"/>
  <c r="X282" i="9"/>
  <c r="O281" i="9"/>
  <c r="P281" i="9" s="1"/>
  <c r="AA281" i="9" s="1"/>
  <c r="X281" i="9"/>
  <c r="O280" i="9"/>
  <c r="P280" i="9" s="1"/>
  <c r="AA280" i="9" s="1"/>
  <c r="X280" i="9"/>
  <c r="O279" i="9"/>
  <c r="P279" i="9" s="1"/>
  <c r="AA279" i="9" s="1"/>
  <c r="X279" i="9"/>
  <c r="O278" i="9"/>
  <c r="P278" i="9" s="1"/>
  <c r="AA278" i="9" s="1"/>
  <c r="X278" i="9"/>
  <c r="O277" i="9"/>
  <c r="P277" i="9" s="1"/>
  <c r="AA277" i="9" s="1"/>
  <c r="X277" i="9"/>
  <c r="O276" i="9"/>
  <c r="P276" i="9" s="1"/>
  <c r="AA276" i="9" s="1"/>
  <c r="X276" i="9"/>
  <c r="O275" i="9"/>
  <c r="P275" i="9" s="1"/>
  <c r="AA275" i="9" s="1"/>
  <c r="X275" i="9"/>
  <c r="O274" i="9"/>
  <c r="P274" i="9" s="1"/>
  <c r="AA274" i="9" s="1"/>
  <c r="X274" i="9"/>
  <c r="O273" i="9"/>
  <c r="P273" i="9" s="1"/>
  <c r="AA273" i="9" s="1"/>
  <c r="X273" i="9"/>
  <c r="O272" i="9"/>
  <c r="P272" i="9" s="1"/>
  <c r="AA272" i="9" s="1"/>
  <c r="X272" i="9"/>
  <c r="O271" i="9"/>
  <c r="P271" i="9" s="1"/>
  <c r="AA271" i="9" s="1"/>
  <c r="X271" i="9"/>
  <c r="O270" i="9"/>
  <c r="P270" i="9" s="1"/>
  <c r="AA270" i="9" s="1"/>
  <c r="X270" i="9"/>
  <c r="O269" i="9"/>
  <c r="P269" i="9" s="1"/>
  <c r="AA269" i="9" s="1"/>
  <c r="X269" i="9"/>
  <c r="O268" i="9"/>
  <c r="P268" i="9" s="1"/>
  <c r="AA268" i="9" s="1"/>
  <c r="X268" i="9"/>
  <c r="O267" i="9"/>
  <c r="P267" i="9" s="1"/>
  <c r="AA267" i="9" s="1"/>
  <c r="X267" i="9"/>
  <c r="O266" i="9"/>
  <c r="P266" i="9" s="1"/>
  <c r="AA266" i="9" s="1"/>
  <c r="X266" i="9"/>
  <c r="O265" i="9"/>
  <c r="P265" i="9" s="1"/>
  <c r="AA265" i="9" s="1"/>
  <c r="X265" i="9"/>
  <c r="O264" i="9"/>
  <c r="P264" i="9" s="1"/>
  <c r="AA264" i="9" s="1"/>
  <c r="X264" i="9"/>
  <c r="O263" i="9"/>
  <c r="P263" i="9" s="1"/>
  <c r="AA263" i="9" s="1"/>
  <c r="X263" i="9"/>
  <c r="O262" i="9"/>
  <c r="P262" i="9" s="1"/>
  <c r="AA262" i="9" s="1"/>
  <c r="X262" i="9"/>
  <c r="O261" i="9"/>
  <c r="P261" i="9" s="1"/>
  <c r="AA261" i="9" s="1"/>
  <c r="X261" i="9"/>
  <c r="O260" i="9"/>
  <c r="P260" i="9" s="1"/>
  <c r="AA260" i="9" s="1"/>
  <c r="X260" i="9"/>
  <c r="O259" i="9"/>
  <c r="P259" i="9" s="1"/>
  <c r="AA259" i="9" s="1"/>
  <c r="X259" i="9"/>
  <c r="O258" i="9"/>
  <c r="P258" i="9" s="1"/>
  <c r="AA258" i="9" s="1"/>
  <c r="X258" i="9"/>
  <c r="O257" i="9"/>
  <c r="P257" i="9" s="1"/>
  <c r="AA257" i="9" s="1"/>
  <c r="X257" i="9"/>
  <c r="O256" i="9"/>
  <c r="P256" i="9" s="1"/>
  <c r="AA256" i="9" s="1"/>
  <c r="X256" i="9"/>
  <c r="O255" i="9"/>
  <c r="P255" i="9" s="1"/>
  <c r="AA255" i="9" s="1"/>
  <c r="X255" i="9"/>
  <c r="O254" i="9"/>
  <c r="P254" i="9" s="1"/>
  <c r="AA254" i="9" s="1"/>
  <c r="X254" i="9"/>
  <c r="O253" i="9"/>
  <c r="P253" i="9" s="1"/>
  <c r="AA253" i="9" s="1"/>
  <c r="X253" i="9"/>
  <c r="O252" i="9"/>
  <c r="P252" i="9" s="1"/>
  <c r="AA252" i="9" s="1"/>
  <c r="X252" i="9"/>
  <c r="O251" i="9"/>
  <c r="P251" i="9" s="1"/>
  <c r="AA251" i="9" s="1"/>
  <c r="X251" i="9"/>
  <c r="O250" i="9"/>
  <c r="P250" i="9" s="1"/>
  <c r="AA250" i="9" s="1"/>
  <c r="X250" i="9"/>
  <c r="O249" i="9"/>
  <c r="P249" i="9" s="1"/>
  <c r="AA249" i="9" s="1"/>
  <c r="X249" i="9"/>
  <c r="O248" i="9"/>
  <c r="P248" i="9" s="1"/>
  <c r="AA248" i="9" s="1"/>
  <c r="X248" i="9"/>
  <c r="O247" i="9"/>
  <c r="P247" i="9" s="1"/>
  <c r="AA247" i="9" s="1"/>
  <c r="X247" i="9"/>
  <c r="O246" i="9"/>
  <c r="P246" i="9" s="1"/>
  <c r="AA246" i="9" s="1"/>
  <c r="X246" i="9"/>
  <c r="O245" i="9"/>
  <c r="P245" i="9" s="1"/>
  <c r="AA245" i="9" s="1"/>
  <c r="X245" i="9"/>
  <c r="O244" i="9"/>
  <c r="P244" i="9" s="1"/>
  <c r="AA244" i="9" s="1"/>
  <c r="X244" i="9"/>
  <c r="O243" i="9"/>
  <c r="P243" i="9" s="1"/>
  <c r="AA243" i="9" s="1"/>
  <c r="X243" i="9"/>
  <c r="O242" i="9"/>
  <c r="P242" i="9" s="1"/>
  <c r="AA242" i="9" s="1"/>
  <c r="X242" i="9"/>
  <c r="O241" i="9"/>
  <c r="P241" i="9" s="1"/>
  <c r="AA241" i="9" s="1"/>
  <c r="X241" i="9"/>
  <c r="O240" i="9"/>
  <c r="P240" i="9" s="1"/>
  <c r="AA240" i="9" s="1"/>
  <c r="X240" i="9"/>
  <c r="O239" i="9"/>
  <c r="P239" i="9" s="1"/>
  <c r="AA239" i="9" s="1"/>
  <c r="X239" i="9"/>
  <c r="O238" i="9"/>
  <c r="P238" i="9" s="1"/>
  <c r="AA238" i="9" s="1"/>
  <c r="X238" i="9"/>
  <c r="O237" i="9"/>
  <c r="P237" i="9" s="1"/>
  <c r="AA237" i="9" s="1"/>
  <c r="X237" i="9"/>
  <c r="O236" i="9"/>
  <c r="P236" i="9" s="1"/>
  <c r="AA236" i="9" s="1"/>
  <c r="X236" i="9"/>
  <c r="O235" i="9"/>
  <c r="P235" i="9" s="1"/>
  <c r="AA235" i="9" s="1"/>
  <c r="X235" i="9"/>
  <c r="O234" i="9"/>
  <c r="P234" i="9" s="1"/>
  <c r="AA234" i="9" s="1"/>
  <c r="X234" i="9"/>
  <c r="O233" i="9"/>
  <c r="P233" i="9" s="1"/>
  <c r="AA233" i="9" s="1"/>
  <c r="X233" i="9"/>
  <c r="O232" i="9"/>
  <c r="P232" i="9" s="1"/>
  <c r="AA232" i="9" s="1"/>
  <c r="X232" i="9"/>
  <c r="O231" i="9"/>
  <c r="P231" i="9" s="1"/>
  <c r="AA231" i="9" s="1"/>
  <c r="X231" i="9"/>
  <c r="O230" i="9"/>
  <c r="P230" i="9" s="1"/>
  <c r="AA230" i="9" s="1"/>
  <c r="X230" i="9"/>
  <c r="O229" i="9"/>
  <c r="P229" i="9" s="1"/>
  <c r="AA229" i="9" s="1"/>
  <c r="X229" i="9"/>
  <c r="O228" i="9"/>
  <c r="P228" i="9" s="1"/>
  <c r="AA228" i="9" s="1"/>
  <c r="X228" i="9"/>
  <c r="O227" i="9"/>
  <c r="P227" i="9" s="1"/>
  <c r="AA227" i="9" s="1"/>
  <c r="X227" i="9"/>
  <c r="O226" i="9"/>
  <c r="P226" i="9" s="1"/>
  <c r="AA226" i="9" s="1"/>
  <c r="X226" i="9"/>
  <c r="O225" i="9"/>
  <c r="P225" i="9" s="1"/>
  <c r="AA225" i="9" s="1"/>
  <c r="X225" i="9"/>
  <c r="O224" i="9"/>
  <c r="P224" i="9" s="1"/>
  <c r="AA224" i="9" s="1"/>
  <c r="X224" i="9"/>
  <c r="O223" i="9"/>
  <c r="P223" i="9" s="1"/>
  <c r="AA223" i="9" s="1"/>
  <c r="X223" i="9"/>
  <c r="O222" i="9"/>
  <c r="P222" i="9" s="1"/>
  <c r="AA222" i="9" s="1"/>
  <c r="X222" i="9"/>
  <c r="O221" i="9"/>
  <c r="P221" i="9" s="1"/>
  <c r="AA221" i="9" s="1"/>
  <c r="X221" i="9"/>
  <c r="O220" i="9"/>
  <c r="P220" i="9" s="1"/>
  <c r="AA220" i="9" s="1"/>
  <c r="X220" i="9"/>
  <c r="O219" i="9"/>
  <c r="P219" i="9" s="1"/>
  <c r="AA219" i="9" s="1"/>
  <c r="X219" i="9"/>
  <c r="O218" i="9"/>
  <c r="P218" i="9" s="1"/>
  <c r="AA218" i="9" s="1"/>
  <c r="X218" i="9"/>
  <c r="O217" i="9"/>
  <c r="P217" i="9" s="1"/>
  <c r="AA217" i="9" s="1"/>
  <c r="X217" i="9"/>
  <c r="O216" i="9"/>
  <c r="P216" i="9" s="1"/>
  <c r="AA216" i="9" s="1"/>
  <c r="X216" i="9"/>
  <c r="O215" i="9"/>
  <c r="P215" i="9" s="1"/>
  <c r="AA215" i="9" s="1"/>
  <c r="X215" i="9"/>
  <c r="O214" i="9"/>
  <c r="P214" i="9" s="1"/>
  <c r="AA214" i="9" s="1"/>
  <c r="X214" i="9"/>
  <c r="O213" i="9"/>
  <c r="P213" i="9" s="1"/>
  <c r="AA213" i="9" s="1"/>
  <c r="X213" i="9"/>
  <c r="O212" i="9"/>
  <c r="P212" i="9" s="1"/>
  <c r="AA212" i="9" s="1"/>
  <c r="X212" i="9"/>
  <c r="O211" i="9"/>
  <c r="P211" i="9" s="1"/>
  <c r="AA211" i="9" s="1"/>
  <c r="X211" i="9"/>
  <c r="O210" i="9"/>
  <c r="P210" i="9" s="1"/>
  <c r="AA210" i="9" s="1"/>
  <c r="X210" i="9"/>
  <c r="O209" i="9"/>
  <c r="P209" i="9" s="1"/>
  <c r="AA209" i="9" s="1"/>
  <c r="X209" i="9"/>
  <c r="O208" i="9"/>
  <c r="P208" i="9" s="1"/>
  <c r="AA208" i="9" s="1"/>
  <c r="X208" i="9"/>
  <c r="O207" i="9"/>
  <c r="P207" i="9" s="1"/>
  <c r="AA207" i="9" s="1"/>
  <c r="X207" i="9"/>
  <c r="O206" i="9"/>
  <c r="P206" i="9" s="1"/>
  <c r="AA206" i="9" s="1"/>
  <c r="X206" i="9"/>
  <c r="O205" i="9"/>
  <c r="P205" i="9" s="1"/>
  <c r="AA205" i="9" s="1"/>
  <c r="X205" i="9"/>
  <c r="O204" i="9"/>
  <c r="P204" i="9" s="1"/>
  <c r="AA204" i="9" s="1"/>
  <c r="X204" i="9"/>
  <c r="O203" i="9"/>
  <c r="P203" i="9" s="1"/>
  <c r="AA203" i="9" s="1"/>
  <c r="X203" i="9"/>
  <c r="O202" i="9"/>
  <c r="P202" i="9" s="1"/>
  <c r="AA202" i="9" s="1"/>
  <c r="X202" i="9"/>
  <c r="O201" i="9"/>
  <c r="P201" i="9" s="1"/>
  <c r="AA201" i="9" s="1"/>
  <c r="X201" i="9"/>
  <c r="O200" i="9"/>
  <c r="P200" i="9" s="1"/>
  <c r="AA200" i="9" s="1"/>
  <c r="X200" i="9"/>
  <c r="O199" i="9"/>
  <c r="P199" i="9" s="1"/>
  <c r="AA199" i="9" s="1"/>
  <c r="X199" i="9"/>
  <c r="O198" i="9"/>
  <c r="P198" i="9" s="1"/>
  <c r="AA198" i="9" s="1"/>
  <c r="X198" i="9"/>
  <c r="O197" i="9"/>
  <c r="P197" i="9" s="1"/>
  <c r="AA197" i="9" s="1"/>
  <c r="X197" i="9"/>
  <c r="O196" i="9"/>
  <c r="P196" i="9" s="1"/>
  <c r="AA196" i="9" s="1"/>
  <c r="X196" i="9"/>
  <c r="O195" i="9"/>
  <c r="P195" i="9" s="1"/>
  <c r="AA195" i="9" s="1"/>
  <c r="X195" i="9"/>
  <c r="O194" i="9"/>
  <c r="P194" i="9" s="1"/>
  <c r="AA194" i="9" s="1"/>
  <c r="X194" i="9"/>
  <c r="O193" i="9"/>
  <c r="P193" i="9" s="1"/>
  <c r="AA193" i="9" s="1"/>
  <c r="X193" i="9"/>
  <c r="O192" i="9"/>
  <c r="P192" i="9" s="1"/>
  <c r="AA192" i="9" s="1"/>
  <c r="X192" i="9"/>
  <c r="O191" i="9"/>
  <c r="P191" i="9" s="1"/>
  <c r="AA191" i="9" s="1"/>
  <c r="X191" i="9"/>
  <c r="O190" i="9"/>
  <c r="P190" i="9" s="1"/>
  <c r="AA190" i="9" s="1"/>
  <c r="X190" i="9"/>
  <c r="O189" i="9"/>
  <c r="P189" i="9" s="1"/>
  <c r="AA189" i="9" s="1"/>
  <c r="X189" i="9"/>
  <c r="O188" i="9"/>
  <c r="P188" i="9" s="1"/>
  <c r="AA188" i="9" s="1"/>
  <c r="X188" i="9"/>
  <c r="O187" i="9"/>
  <c r="P187" i="9" s="1"/>
  <c r="AA187" i="9" s="1"/>
  <c r="X187" i="9"/>
  <c r="O186" i="9"/>
  <c r="P186" i="9" s="1"/>
  <c r="AA186" i="9" s="1"/>
  <c r="X186" i="9"/>
  <c r="O4403" i="9"/>
  <c r="P4403" i="9" s="1"/>
  <c r="AA4403" i="9" s="1"/>
  <c r="X4403" i="9"/>
  <c r="O4402" i="9"/>
  <c r="P4402" i="9" s="1"/>
  <c r="AA4402" i="9" s="1"/>
  <c r="X4402" i="9"/>
  <c r="O4401" i="9"/>
  <c r="P4401" i="9" s="1"/>
  <c r="AA4401" i="9" s="1"/>
  <c r="X4401" i="9"/>
  <c r="O4400" i="9"/>
  <c r="P4400" i="9" s="1"/>
  <c r="AA4400" i="9" s="1"/>
  <c r="X4400" i="9"/>
  <c r="O4399" i="9"/>
  <c r="P4399" i="9" s="1"/>
  <c r="AA4399" i="9" s="1"/>
  <c r="X4399" i="9"/>
  <c r="O4398" i="9"/>
  <c r="P4398" i="9" s="1"/>
  <c r="AA4398" i="9" s="1"/>
  <c r="X4398" i="9"/>
  <c r="O4397" i="9"/>
  <c r="P4397" i="9" s="1"/>
  <c r="AA4397" i="9" s="1"/>
  <c r="X4397" i="9"/>
  <c r="O4396" i="9"/>
  <c r="P4396" i="9" s="1"/>
  <c r="AA4396" i="9" s="1"/>
  <c r="X4396" i="9"/>
  <c r="O4395" i="9"/>
  <c r="P4395" i="9" s="1"/>
  <c r="AA4395" i="9" s="1"/>
  <c r="X4395" i="9"/>
  <c r="O4394" i="9"/>
  <c r="P4394" i="9" s="1"/>
  <c r="AA4394" i="9" s="1"/>
  <c r="X4394" i="9"/>
  <c r="O4393" i="9"/>
  <c r="P4393" i="9" s="1"/>
  <c r="AA4393" i="9" s="1"/>
  <c r="X4393" i="9"/>
  <c r="O4392" i="9"/>
  <c r="P4392" i="9" s="1"/>
  <c r="AA4392" i="9" s="1"/>
  <c r="X4392" i="9"/>
  <c r="O4391" i="9"/>
  <c r="P4391" i="9" s="1"/>
  <c r="AA4391" i="9" s="1"/>
  <c r="X4391" i="9"/>
  <c r="O4678" i="9"/>
  <c r="P4678" i="9" s="1"/>
  <c r="AA4678" i="9" s="1"/>
  <c r="X4678" i="9"/>
  <c r="O4677" i="9"/>
  <c r="P4677" i="9" s="1"/>
  <c r="AA4677" i="9" s="1"/>
  <c r="X4677" i="9"/>
  <c r="O4676" i="9"/>
  <c r="P4676" i="9" s="1"/>
  <c r="AA4676" i="9" s="1"/>
  <c r="X4676" i="9"/>
  <c r="O4390" i="9"/>
  <c r="P4390" i="9" s="1"/>
  <c r="AA4390" i="9" s="1"/>
  <c r="X4390" i="9"/>
  <c r="O4389" i="9"/>
  <c r="P4389" i="9" s="1"/>
  <c r="AA4389" i="9" s="1"/>
  <c r="X4389" i="9"/>
  <c r="O4388" i="9"/>
  <c r="P4388" i="9" s="1"/>
  <c r="AA4388" i="9" s="1"/>
  <c r="X4388" i="9"/>
  <c r="O4387" i="9"/>
  <c r="P4387" i="9" s="1"/>
  <c r="AA4387" i="9" s="1"/>
  <c r="X4387" i="9"/>
  <c r="O4386" i="9"/>
  <c r="P4386" i="9" s="1"/>
  <c r="AA4386" i="9" s="1"/>
  <c r="X4386" i="9"/>
  <c r="O4385" i="9"/>
  <c r="P4385" i="9" s="1"/>
  <c r="AA4385" i="9" s="1"/>
  <c r="X4385" i="9"/>
  <c r="O4384" i="9"/>
  <c r="P4384" i="9" s="1"/>
  <c r="AA4384" i="9" s="1"/>
  <c r="X4384" i="9"/>
  <c r="O4383" i="9"/>
  <c r="P4383" i="9" s="1"/>
  <c r="AA4383" i="9" s="1"/>
  <c r="X4383" i="9"/>
  <c r="O4382" i="9"/>
  <c r="P4382" i="9" s="1"/>
  <c r="AA4382" i="9" s="1"/>
  <c r="X4382" i="9"/>
  <c r="O4381" i="9"/>
  <c r="P4381" i="9" s="1"/>
  <c r="AA4381" i="9" s="1"/>
  <c r="X4381" i="9"/>
  <c r="O4380" i="9"/>
  <c r="P4380" i="9" s="1"/>
  <c r="AA4380" i="9" s="1"/>
  <c r="X4380" i="9"/>
  <c r="O4379" i="9"/>
  <c r="P4379" i="9" s="1"/>
  <c r="AA4379" i="9" s="1"/>
  <c r="X4379" i="9"/>
  <c r="O4378" i="9"/>
  <c r="P4378" i="9" s="1"/>
  <c r="AA4378" i="9" s="1"/>
  <c r="X4378" i="9"/>
  <c r="O4377" i="9"/>
  <c r="P4377" i="9" s="1"/>
  <c r="AA4377" i="9" s="1"/>
  <c r="X4377" i="9"/>
  <c r="O4376" i="9"/>
  <c r="P4376" i="9" s="1"/>
  <c r="AA4376" i="9" s="1"/>
  <c r="X4376" i="9"/>
  <c r="O4375" i="9"/>
  <c r="P4375" i="9" s="1"/>
  <c r="AA4375" i="9" s="1"/>
  <c r="X4375" i="9"/>
  <c r="O4374" i="9"/>
  <c r="P4374" i="9" s="1"/>
  <c r="AA4374" i="9" s="1"/>
  <c r="X4374" i="9"/>
  <c r="O4373" i="9"/>
  <c r="P4373" i="9" s="1"/>
  <c r="AA4373" i="9" s="1"/>
  <c r="X4373" i="9"/>
  <c r="O4372" i="9"/>
  <c r="P4372" i="9" s="1"/>
  <c r="AA4372" i="9" s="1"/>
  <c r="X4372" i="9"/>
  <c r="O4371" i="9"/>
  <c r="P4371" i="9" s="1"/>
  <c r="AA4371" i="9" s="1"/>
  <c r="X4371" i="9"/>
  <c r="O4370" i="9"/>
  <c r="P4370" i="9" s="1"/>
  <c r="AA4370" i="9" s="1"/>
  <c r="X4370" i="9"/>
  <c r="O4369" i="9"/>
  <c r="P4369" i="9" s="1"/>
  <c r="AA4369" i="9" s="1"/>
  <c r="X4369" i="9"/>
  <c r="O4368" i="9"/>
  <c r="P4368" i="9" s="1"/>
  <c r="AA4368" i="9" s="1"/>
  <c r="X4368" i="9"/>
  <c r="O4367" i="9"/>
  <c r="P4367" i="9" s="1"/>
  <c r="AA4367" i="9" s="1"/>
  <c r="X4367" i="9"/>
  <c r="O4366" i="9"/>
  <c r="P4366" i="9" s="1"/>
  <c r="AA4366" i="9" s="1"/>
  <c r="X4366" i="9"/>
  <c r="O4365" i="9"/>
  <c r="P4365" i="9" s="1"/>
  <c r="AA4365" i="9" s="1"/>
  <c r="X4365" i="9"/>
  <c r="O4364" i="9"/>
  <c r="P4364" i="9" s="1"/>
  <c r="AA4364" i="9" s="1"/>
  <c r="X4364" i="9"/>
  <c r="O4363" i="9"/>
  <c r="P4363" i="9" s="1"/>
  <c r="AA4363" i="9" s="1"/>
  <c r="X4363" i="9"/>
  <c r="O4362" i="9"/>
  <c r="P4362" i="9" s="1"/>
  <c r="AA4362" i="9" s="1"/>
  <c r="X4362" i="9"/>
  <c r="O4361" i="9"/>
  <c r="P4361" i="9" s="1"/>
  <c r="AA4361" i="9" s="1"/>
  <c r="X4361" i="9"/>
  <c r="O4360" i="9"/>
  <c r="P4360" i="9" s="1"/>
  <c r="AA4360" i="9" s="1"/>
  <c r="X4360" i="9"/>
  <c r="O4359" i="9"/>
  <c r="P4359" i="9" s="1"/>
  <c r="AA4359" i="9" s="1"/>
  <c r="X4359" i="9"/>
  <c r="O4358" i="9"/>
  <c r="P4358" i="9" s="1"/>
  <c r="AA4358" i="9" s="1"/>
  <c r="X4358" i="9"/>
  <c r="O4357" i="9"/>
  <c r="P4357" i="9" s="1"/>
  <c r="AA4357" i="9" s="1"/>
  <c r="X4357" i="9"/>
  <c r="O4356" i="9"/>
  <c r="P4356" i="9" s="1"/>
  <c r="AA4356" i="9" s="1"/>
  <c r="X4356" i="9"/>
  <c r="O4355" i="9"/>
  <c r="P4355" i="9" s="1"/>
  <c r="AA4355" i="9" s="1"/>
  <c r="X4355" i="9"/>
  <c r="O4354" i="9"/>
  <c r="P4354" i="9" s="1"/>
  <c r="AA4354" i="9" s="1"/>
  <c r="X4354" i="9"/>
  <c r="O4353" i="9"/>
  <c r="P4353" i="9" s="1"/>
  <c r="AA4353" i="9" s="1"/>
  <c r="X4353" i="9"/>
  <c r="O4352" i="9"/>
  <c r="P4352" i="9" s="1"/>
  <c r="AA4352" i="9" s="1"/>
  <c r="X4352" i="9"/>
  <c r="O4351" i="9"/>
  <c r="P4351" i="9" s="1"/>
  <c r="AA4351" i="9" s="1"/>
  <c r="X4351" i="9"/>
  <c r="O4350" i="9"/>
  <c r="P4350" i="9" s="1"/>
  <c r="AA4350" i="9" s="1"/>
  <c r="X4350" i="9"/>
  <c r="O4349" i="9"/>
  <c r="P4349" i="9" s="1"/>
  <c r="AA4349" i="9" s="1"/>
  <c r="X4349" i="9"/>
  <c r="O4348" i="9"/>
  <c r="P4348" i="9" s="1"/>
  <c r="AA4348" i="9" s="1"/>
  <c r="X4348" i="9"/>
  <c r="O4347" i="9"/>
  <c r="P4347" i="9" s="1"/>
  <c r="AA4347" i="9" s="1"/>
  <c r="X4347" i="9"/>
  <c r="O4346" i="9"/>
  <c r="P4346" i="9" s="1"/>
  <c r="AA4346" i="9" s="1"/>
  <c r="X4346" i="9"/>
  <c r="O4345" i="9"/>
  <c r="P4345" i="9" s="1"/>
  <c r="AA4345" i="9" s="1"/>
  <c r="X4345" i="9"/>
  <c r="O4344" i="9"/>
  <c r="P4344" i="9" s="1"/>
  <c r="AA4344" i="9" s="1"/>
  <c r="X4344" i="9"/>
  <c r="O4343" i="9"/>
  <c r="P4343" i="9" s="1"/>
  <c r="AA4343" i="9" s="1"/>
  <c r="X4343" i="9"/>
  <c r="O4342" i="9"/>
  <c r="P4342" i="9" s="1"/>
  <c r="AA4342" i="9" s="1"/>
  <c r="X4342" i="9"/>
  <c r="O4341" i="9"/>
  <c r="P4341" i="9" s="1"/>
  <c r="AA4341" i="9" s="1"/>
  <c r="X4341" i="9"/>
  <c r="O4340" i="9"/>
  <c r="P4340" i="9" s="1"/>
  <c r="AA4340" i="9" s="1"/>
  <c r="X4340" i="9"/>
  <c r="O4339" i="9"/>
  <c r="P4339" i="9" s="1"/>
  <c r="AA4339" i="9" s="1"/>
  <c r="X4339" i="9"/>
  <c r="O4338" i="9"/>
  <c r="P4338" i="9" s="1"/>
  <c r="AA4338" i="9" s="1"/>
  <c r="X4338" i="9"/>
  <c r="O4337" i="9"/>
  <c r="P4337" i="9" s="1"/>
  <c r="AA4337" i="9" s="1"/>
  <c r="X4337" i="9"/>
  <c r="O4336" i="9"/>
  <c r="P4336" i="9" s="1"/>
  <c r="AA4336" i="9" s="1"/>
  <c r="X4336" i="9"/>
  <c r="O4335" i="9"/>
  <c r="P4335" i="9" s="1"/>
  <c r="AA4335" i="9" s="1"/>
  <c r="X4335" i="9"/>
  <c r="O4334" i="9"/>
  <c r="P4334" i="9" s="1"/>
  <c r="AA4334" i="9" s="1"/>
  <c r="X4334" i="9"/>
  <c r="O4333" i="9"/>
  <c r="P4333" i="9" s="1"/>
  <c r="AA4333" i="9" s="1"/>
  <c r="X4333" i="9"/>
  <c r="O4332" i="9"/>
  <c r="P4332" i="9" s="1"/>
  <c r="AA4332" i="9" s="1"/>
  <c r="X4332" i="9"/>
  <c r="O4331" i="9"/>
  <c r="P4331" i="9" s="1"/>
  <c r="AA4331" i="9" s="1"/>
  <c r="X4331" i="9"/>
  <c r="O4330" i="9"/>
  <c r="P4330" i="9" s="1"/>
  <c r="AA4330" i="9" s="1"/>
  <c r="X4330" i="9"/>
  <c r="O4329" i="9"/>
  <c r="P4329" i="9" s="1"/>
  <c r="AA4329" i="9" s="1"/>
  <c r="X4329" i="9"/>
  <c r="O4328" i="9"/>
  <c r="P4328" i="9" s="1"/>
  <c r="AA4328" i="9" s="1"/>
  <c r="X4328" i="9"/>
  <c r="O4327" i="9"/>
  <c r="P4327" i="9" s="1"/>
  <c r="AA4327" i="9" s="1"/>
  <c r="X4327" i="9"/>
  <c r="O4326" i="9"/>
  <c r="P4326" i="9" s="1"/>
  <c r="AA4326" i="9" s="1"/>
  <c r="X4326" i="9"/>
  <c r="O4325" i="9"/>
  <c r="P4325" i="9" s="1"/>
  <c r="AA4325" i="9" s="1"/>
  <c r="X4325" i="9"/>
  <c r="O4324" i="9"/>
  <c r="P4324" i="9" s="1"/>
  <c r="AA4324" i="9" s="1"/>
  <c r="X4324" i="9"/>
  <c r="O4323" i="9"/>
  <c r="P4323" i="9" s="1"/>
  <c r="AA4323" i="9" s="1"/>
  <c r="X4323" i="9"/>
  <c r="O4322" i="9"/>
  <c r="P4322" i="9" s="1"/>
  <c r="AA4322" i="9" s="1"/>
  <c r="X4322" i="9"/>
  <c r="O4321" i="9"/>
  <c r="P4321" i="9" s="1"/>
  <c r="AA4321" i="9" s="1"/>
  <c r="X4321" i="9"/>
  <c r="O4320" i="9"/>
  <c r="P4320" i="9" s="1"/>
  <c r="AA4320" i="9" s="1"/>
  <c r="X4320" i="9"/>
  <c r="O4319" i="9"/>
  <c r="P4319" i="9" s="1"/>
  <c r="AA4319" i="9" s="1"/>
  <c r="X4319" i="9"/>
  <c r="O4318" i="9"/>
  <c r="P4318" i="9" s="1"/>
  <c r="AA4318" i="9" s="1"/>
  <c r="X4318" i="9"/>
  <c r="O4317" i="9"/>
  <c r="P4317" i="9" s="1"/>
  <c r="AA4317" i="9" s="1"/>
  <c r="X4317" i="9"/>
  <c r="O4316" i="9"/>
  <c r="P4316" i="9" s="1"/>
  <c r="AA4316" i="9" s="1"/>
  <c r="X4316" i="9"/>
  <c r="O4315" i="9"/>
  <c r="P4315" i="9" s="1"/>
  <c r="AA4315" i="9" s="1"/>
  <c r="X4315" i="9"/>
  <c r="O4314" i="9"/>
  <c r="P4314" i="9" s="1"/>
  <c r="AA4314" i="9" s="1"/>
  <c r="X4314" i="9"/>
  <c r="O4313" i="9"/>
  <c r="P4313" i="9" s="1"/>
  <c r="AA4313" i="9" s="1"/>
  <c r="X4313" i="9"/>
  <c r="O4312" i="9"/>
  <c r="P4312" i="9" s="1"/>
  <c r="AA4312" i="9" s="1"/>
  <c r="X4312" i="9"/>
  <c r="O4311" i="9"/>
  <c r="P4311" i="9" s="1"/>
  <c r="AA4311" i="9" s="1"/>
  <c r="X4311" i="9"/>
  <c r="O4310" i="9"/>
  <c r="P4310" i="9" s="1"/>
  <c r="AA4310" i="9" s="1"/>
  <c r="X4310" i="9"/>
  <c r="O4309" i="9"/>
  <c r="P4309" i="9" s="1"/>
  <c r="AA4309" i="9" s="1"/>
  <c r="X4309" i="9"/>
  <c r="O4308" i="9"/>
  <c r="P4308" i="9" s="1"/>
  <c r="AA4308" i="9" s="1"/>
  <c r="X4308" i="9"/>
  <c r="O4307" i="9"/>
  <c r="P4307" i="9" s="1"/>
  <c r="AA4307" i="9" s="1"/>
  <c r="X4307" i="9"/>
  <c r="O4306" i="9"/>
  <c r="P4306" i="9" s="1"/>
  <c r="AA4306" i="9" s="1"/>
  <c r="X4306" i="9"/>
  <c r="O4305" i="9"/>
  <c r="P4305" i="9" s="1"/>
  <c r="AA4305" i="9" s="1"/>
  <c r="X4305" i="9"/>
  <c r="O4304" i="9"/>
  <c r="P4304" i="9" s="1"/>
  <c r="AA4304" i="9" s="1"/>
  <c r="X4304" i="9"/>
  <c r="O4303" i="9"/>
  <c r="P4303" i="9" s="1"/>
  <c r="AA4303" i="9" s="1"/>
  <c r="X4303" i="9"/>
  <c r="O4302" i="9"/>
  <c r="P4302" i="9" s="1"/>
  <c r="AA4302" i="9" s="1"/>
  <c r="X4302" i="9"/>
  <c r="O4301" i="9"/>
  <c r="P4301" i="9" s="1"/>
  <c r="AA4301" i="9" s="1"/>
  <c r="X4301" i="9"/>
  <c r="O4300" i="9"/>
  <c r="P4300" i="9" s="1"/>
  <c r="AA4300" i="9" s="1"/>
  <c r="X4300" i="9"/>
  <c r="O4299" i="9"/>
  <c r="P4299" i="9" s="1"/>
  <c r="AA4299" i="9" s="1"/>
  <c r="X4299" i="9"/>
  <c r="O4298" i="9"/>
  <c r="P4298" i="9" s="1"/>
  <c r="AA4298" i="9" s="1"/>
  <c r="X4298" i="9"/>
  <c r="O4297" i="9"/>
  <c r="P4297" i="9" s="1"/>
  <c r="AA4297" i="9" s="1"/>
  <c r="X4297" i="9"/>
  <c r="O4296" i="9"/>
  <c r="P4296" i="9" s="1"/>
  <c r="AA4296" i="9" s="1"/>
  <c r="X4296" i="9"/>
  <c r="O4295" i="9"/>
  <c r="P4295" i="9" s="1"/>
  <c r="AA4295" i="9" s="1"/>
  <c r="X4295" i="9"/>
  <c r="O4294" i="9"/>
  <c r="P4294" i="9" s="1"/>
  <c r="AA4294" i="9" s="1"/>
  <c r="X4294" i="9"/>
  <c r="O4293" i="9"/>
  <c r="P4293" i="9" s="1"/>
  <c r="AA4293" i="9" s="1"/>
  <c r="X4293" i="9"/>
  <c r="O4292" i="9"/>
  <c r="P4292" i="9" s="1"/>
  <c r="AA4292" i="9" s="1"/>
  <c r="X4292" i="9"/>
  <c r="O4291" i="9"/>
  <c r="P4291" i="9" s="1"/>
  <c r="AA4291" i="9" s="1"/>
  <c r="X4291" i="9"/>
  <c r="O4290" i="9"/>
  <c r="P4290" i="9" s="1"/>
  <c r="AA4290" i="9" s="1"/>
  <c r="X4290" i="9"/>
  <c r="O4289" i="9"/>
  <c r="P4289" i="9" s="1"/>
  <c r="AA4289" i="9" s="1"/>
  <c r="X4289" i="9"/>
  <c r="O4288" i="9"/>
  <c r="P4288" i="9" s="1"/>
  <c r="AA4288" i="9" s="1"/>
  <c r="X4288" i="9"/>
  <c r="O4287" i="9"/>
  <c r="P4287" i="9" s="1"/>
  <c r="AA4287" i="9" s="1"/>
  <c r="X4287" i="9"/>
  <c r="O4286" i="9"/>
  <c r="P4286" i="9" s="1"/>
  <c r="AA4286" i="9" s="1"/>
  <c r="X4286" i="9"/>
  <c r="O4285" i="9"/>
  <c r="P4285" i="9" s="1"/>
  <c r="AA4285" i="9" s="1"/>
  <c r="X4285" i="9"/>
  <c r="O4284" i="9"/>
  <c r="P4284" i="9" s="1"/>
  <c r="AA4284" i="9" s="1"/>
  <c r="X4284" i="9"/>
  <c r="O4283" i="9"/>
  <c r="P4283" i="9" s="1"/>
  <c r="AA4283" i="9" s="1"/>
  <c r="X4283" i="9"/>
  <c r="O4282" i="9"/>
  <c r="P4282" i="9" s="1"/>
  <c r="AA4282" i="9" s="1"/>
  <c r="X4282" i="9"/>
  <c r="O4281" i="9"/>
  <c r="P4281" i="9" s="1"/>
  <c r="AA4281" i="9" s="1"/>
  <c r="X4281" i="9"/>
  <c r="O4280" i="9"/>
  <c r="P4280" i="9" s="1"/>
  <c r="AA4280" i="9" s="1"/>
  <c r="X4280" i="9"/>
  <c r="O4279" i="9"/>
  <c r="P4279" i="9" s="1"/>
  <c r="AA4279" i="9" s="1"/>
  <c r="X4279" i="9"/>
  <c r="O4278" i="9"/>
  <c r="P4278" i="9" s="1"/>
  <c r="AA4278" i="9" s="1"/>
  <c r="X4278" i="9"/>
  <c r="O4277" i="9"/>
  <c r="P4277" i="9" s="1"/>
  <c r="AA4277" i="9" s="1"/>
  <c r="X4277" i="9"/>
  <c r="O4276" i="9"/>
  <c r="P4276" i="9" s="1"/>
  <c r="AA4276" i="9" s="1"/>
  <c r="X4276" i="9"/>
  <c r="O4275" i="9"/>
  <c r="P4275" i="9" s="1"/>
  <c r="AA4275" i="9" s="1"/>
  <c r="X4275" i="9"/>
  <c r="O4274" i="9"/>
  <c r="P4274" i="9" s="1"/>
  <c r="AA4274" i="9" s="1"/>
  <c r="X4274" i="9"/>
  <c r="O4273" i="9"/>
  <c r="P4273" i="9" s="1"/>
  <c r="AA4273" i="9" s="1"/>
  <c r="X4273" i="9"/>
  <c r="O4272" i="9"/>
  <c r="P4272" i="9" s="1"/>
  <c r="AA4272" i="9" s="1"/>
  <c r="X4272" i="9"/>
  <c r="O4271" i="9"/>
  <c r="P4271" i="9" s="1"/>
  <c r="AA4271" i="9" s="1"/>
  <c r="X4271" i="9"/>
  <c r="O4270" i="9"/>
  <c r="P4270" i="9" s="1"/>
  <c r="AA4270" i="9" s="1"/>
  <c r="X4270" i="9"/>
  <c r="O4269" i="9"/>
  <c r="P4269" i="9" s="1"/>
  <c r="AA4269" i="9" s="1"/>
  <c r="X4269" i="9"/>
  <c r="O4268" i="9"/>
  <c r="P4268" i="9" s="1"/>
  <c r="AA4268" i="9" s="1"/>
  <c r="X4268" i="9"/>
  <c r="O4267" i="9"/>
  <c r="P4267" i="9" s="1"/>
  <c r="AA4267" i="9" s="1"/>
  <c r="X4267" i="9"/>
  <c r="O4266" i="9"/>
  <c r="P4266" i="9" s="1"/>
  <c r="AA4266" i="9" s="1"/>
  <c r="X4266" i="9"/>
  <c r="O4265" i="9"/>
  <c r="P4265" i="9" s="1"/>
  <c r="AA4265" i="9" s="1"/>
  <c r="X4265" i="9"/>
  <c r="O4264" i="9"/>
  <c r="P4264" i="9" s="1"/>
  <c r="AA4264" i="9" s="1"/>
  <c r="X4264" i="9"/>
  <c r="O4263" i="9"/>
  <c r="P4263" i="9" s="1"/>
  <c r="AA4263" i="9" s="1"/>
  <c r="X4263" i="9"/>
  <c r="O4262" i="9"/>
  <c r="P4262" i="9" s="1"/>
  <c r="AA4262" i="9" s="1"/>
  <c r="X4262" i="9"/>
  <c r="O4261" i="9"/>
  <c r="P4261" i="9" s="1"/>
  <c r="AA4261" i="9" s="1"/>
  <c r="X4261" i="9"/>
  <c r="O4260" i="9"/>
  <c r="P4260" i="9" s="1"/>
  <c r="AA4260" i="9" s="1"/>
  <c r="X4260" i="9"/>
  <c r="O4259" i="9"/>
  <c r="P4259" i="9" s="1"/>
  <c r="AA4259" i="9" s="1"/>
  <c r="X4259" i="9"/>
  <c r="O4258" i="9"/>
  <c r="P4258" i="9" s="1"/>
  <c r="AA4258" i="9" s="1"/>
  <c r="X4258" i="9"/>
  <c r="O4257" i="9"/>
  <c r="P4257" i="9" s="1"/>
  <c r="AA4257" i="9" s="1"/>
  <c r="X4257" i="9"/>
  <c r="O4256" i="9"/>
  <c r="P4256" i="9" s="1"/>
  <c r="AA4256" i="9" s="1"/>
  <c r="X4256" i="9"/>
  <c r="O4255" i="9"/>
  <c r="P4255" i="9" s="1"/>
  <c r="AA4255" i="9" s="1"/>
  <c r="X4255" i="9"/>
  <c r="O4254" i="9"/>
  <c r="P4254" i="9" s="1"/>
  <c r="AA4254" i="9" s="1"/>
  <c r="X4254" i="9"/>
  <c r="O4253" i="9"/>
  <c r="P4253" i="9" s="1"/>
  <c r="AA4253" i="9" s="1"/>
  <c r="X4253" i="9"/>
  <c r="O4252" i="9"/>
  <c r="P4252" i="9" s="1"/>
  <c r="AA4252" i="9" s="1"/>
  <c r="X4252" i="9"/>
  <c r="O4251" i="9"/>
  <c r="P4251" i="9" s="1"/>
  <c r="AA4251" i="9" s="1"/>
  <c r="X4251" i="9"/>
  <c r="O4250" i="9"/>
  <c r="P4250" i="9" s="1"/>
  <c r="AA4250" i="9" s="1"/>
  <c r="X4250" i="9"/>
  <c r="O4249" i="9"/>
  <c r="P4249" i="9" s="1"/>
  <c r="AA4249" i="9" s="1"/>
  <c r="X4249" i="9"/>
  <c r="O4248" i="9"/>
  <c r="P4248" i="9" s="1"/>
  <c r="AA4248" i="9" s="1"/>
  <c r="X4248" i="9"/>
  <c r="O4247" i="9"/>
  <c r="P4247" i="9" s="1"/>
  <c r="AA4247" i="9" s="1"/>
  <c r="X4247" i="9"/>
  <c r="O4246" i="9"/>
  <c r="P4246" i="9" s="1"/>
  <c r="AA4246" i="9" s="1"/>
  <c r="X4246" i="9"/>
  <c r="O4245" i="9"/>
  <c r="P4245" i="9" s="1"/>
  <c r="AA4245" i="9" s="1"/>
  <c r="X4245" i="9"/>
  <c r="O4244" i="9"/>
  <c r="P4244" i="9" s="1"/>
  <c r="AA4244" i="9" s="1"/>
  <c r="X4244" i="9"/>
  <c r="O4243" i="9"/>
  <c r="P4243" i="9" s="1"/>
  <c r="AA4243" i="9" s="1"/>
  <c r="X4243" i="9"/>
  <c r="O4242" i="9"/>
  <c r="P4242" i="9" s="1"/>
  <c r="AA4242" i="9" s="1"/>
  <c r="X4242" i="9"/>
  <c r="O4241" i="9"/>
  <c r="P4241" i="9" s="1"/>
  <c r="AA4241" i="9" s="1"/>
  <c r="X4241" i="9"/>
  <c r="O4240" i="9"/>
  <c r="P4240" i="9" s="1"/>
  <c r="AA4240" i="9" s="1"/>
  <c r="X4240" i="9"/>
  <c r="O4239" i="9"/>
  <c r="P4239" i="9" s="1"/>
  <c r="AA4239" i="9" s="1"/>
  <c r="X4239" i="9"/>
  <c r="O4238" i="9"/>
  <c r="P4238" i="9" s="1"/>
  <c r="AA4238" i="9" s="1"/>
  <c r="X4238" i="9"/>
  <c r="O4237" i="9"/>
  <c r="P4237" i="9" s="1"/>
  <c r="AA4237" i="9" s="1"/>
  <c r="X4237" i="9"/>
  <c r="O4236" i="9"/>
  <c r="P4236" i="9" s="1"/>
  <c r="AA4236" i="9" s="1"/>
  <c r="X4236" i="9"/>
  <c r="O4235" i="9"/>
  <c r="P4235" i="9" s="1"/>
  <c r="AA4235" i="9" s="1"/>
  <c r="X4235" i="9"/>
  <c r="O4234" i="9"/>
  <c r="P4234" i="9" s="1"/>
  <c r="AA4234" i="9" s="1"/>
  <c r="X4234" i="9"/>
  <c r="O4233" i="9"/>
  <c r="P4233" i="9" s="1"/>
  <c r="X4233" i="9"/>
  <c r="O4232" i="9"/>
  <c r="P4232" i="9" s="1"/>
  <c r="AA4232" i="9" s="1"/>
  <c r="X4232" i="9"/>
  <c r="O4231" i="9"/>
  <c r="P4231" i="9" s="1"/>
  <c r="AA4231" i="9" s="1"/>
  <c r="X4231" i="9"/>
  <c r="O4730" i="9"/>
  <c r="P4730" i="9" s="1"/>
  <c r="AA4730" i="9" s="1"/>
  <c r="X4730" i="9"/>
  <c r="O4729" i="9"/>
  <c r="P4729" i="9" s="1"/>
  <c r="AA4729" i="9" s="1"/>
  <c r="X4729" i="9"/>
  <c r="O4728" i="9"/>
  <c r="P4728" i="9" s="1"/>
  <c r="AA4728" i="9" s="1"/>
  <c r="X4728" i="9"/>
  <c r="O4727" i="9"/>
  <c r="P4727" i="9" s="1"/>
  <c r="AA4727" i="9" s="1"/>
  <c r="X4727" i="9"/>
  <c r="O4726" i="9"/>
  <c r="P4726" i="9" s="1"/>
  <c r="AA4726" i="9" s="1"/>
  <c r="X4726" i="9"/>
  <c r="O4725" i="9"/>
  <c r="P4725" i="9" s="1"/>
  <c r="AA4725" i="9" s="1"/>
  <c r="X4725" i="9"/>
  <c r="O4724" i="9"/>
  <c r="P4724" i="9" s="1"/>
  <c r="AA4724" i="9" s="1"/>
  <c r="X4724" i="9"/>
  <c r="O4723" i="9"/>
  <c r="P4723" i="9" s="1"/>
  <c r="AA4723" i="9" s="1"/>
  <c r="X4723" i="9"/>
  <c r="O4722" i="9"/>
  <c r="P4722" i="9" s="1"/>
  <c r="AA4722" i="9" s="1"/>
  <c r="X4722" i="9"/>
  <c r="O4721" i="9"/>
  <c r="P4721" i="9" s="1"/>
  <c r="AA4721" i="9" s="1"/>
  <c r="X4721" i="9"/>
  <c r="O4720" i="9"/>
  <c r="P4720" i="9" s="1"/>
  <c r="AA4720" i="9" s="1"/>
  <c r="X4720" i="9"/>
  <c r="O4719" i="9"/>
  <c r="P4719" i="9" s="1"/>
  <c r="AA4719" i="9" s="1"/>
  <c r="X4719" i="9"/>
  <c r="O4718" i="9"/>
  <c r="P4718" i="9" s="1"/>
  <c r="AA4718" i="9" s="1"/>
  <c r="X4718" i="9"/>
  <c r="O4717" i="9"/>
  <c r="P4717" i="9" s="1"/>
  <c r="AA4717" i="9" s="1"/>
  <c r="X4717" i="9"/>
  <c r="O4716" i="9"/>
  <c r="P4716" i="9" s="1"/>
  <c r="AA4716" i="9" s="1"/>
  <c r="X4716" i="9"/>
  <c r="O4715" i="9"/>
  <c r="P4715" i="9" s="1"/>
  <c r="AA4715" i="9" s="1"/>
  <c r="X4715" i="9"/>
  <c r="O4714" i="9"/>
  <c r="P4714" i="9" s="1"/>
  <c r="AA4714" i="9" s="1"/>
  <c r="X4714" i="9"/>
  <c r="O4713" i="9"/>
  <c r="P4713" i="9" s="1"/>
  <c r="AA4713" i="9" s="1"/>
  <c r="X4713" i="9"/>
  <c r="O4712" i="9"/>
  <c r="P4712" i="9" s="1"/>
  <c r="AA4712" i="9" s="1"/>
  <c r="X4712" i="9"/>
  <c r="O4711" i="9"/>
  <c r="P4711" i="9" s="1"/>
  <c r="AA4711" i="9" s="1"/>
  <c r="X4711" i="9"/>
  <c r="O4710" i="9"/>
  <c r="P4710" i="9" s="1"/>
  <c r="AA4710" i="9" s="1"/>
  <c r="X4710" i="9"/>
  <c r="O4709" i="9"/>
  <c r="P4709" i="9" s="1"/>
  <c r="AA4709" i="9" s="1"/>
  <c r="X4709" i="9"/>
  <c r="O4708" i="9"/>
  <c r="P4708" i="9" s="1"/>
  <c r="AA4708" i="9" s="1"/>
  <c r="X4708" i="9"/>
  <c r="O4707" i="9"/>
  <c r="P4707" i="9" s="1"/>
  <c r="AA4707" i="9" s="1"/>
  <c r="X4707" i="9"/>
  <c r="O4706" i="9"/>
  <c r="P4706" i="9" s="1"/>
  <c r="AA4706" i="9" s="1"/>
  <c r="X4706" i="9"/>
  <c r="O4705" i="9"/>
  <c r="P4705" i="9" s="1"/>
  <c r="AA4705" i="9" s="1"/>
  <c r="X4705" i="9"/>
  <c r="O4704" i="9"/>
  <c r="P4704" i="9" s="1"/>
  <c r="AA4704" i="9" s="1"/>
  <c r="X4704" i="9"/>
  <c r="O4703" i="9"/>
  <c r="P4703" i="9" s="1"/>
  <c r="AA4703" i="9" s="1"/>
  <c r="X4703" i="9"/>
  <c r="O4702" i="9"/>
  <c r="P4702" i="9" s="1"/>
  <c r="AA4702" i="9" s="1"/>
  <c r="X4702" i="9"/>
  <c r="O4701" i="9"/>
  <c r="P4701" i="9" s="1"/>
  <c r="AA4701" i="9" s="1"/>
  <c r="X4701" i="9"/>
  <c r="O3798" i="9"/>
  <c r="P3798" i="9" s="1"/>
  <c r="AA3798" i="9" s="1"/>
  <c r="X3798" i="9"/>
  <c r="O3797" i="9"/>
  <c r="P3797" i="9" s="1"/>
  <c r="AA3797" i="9" s="1"/>
  <c r="X3797" i="9"/>
  <c r="O3796" i="9"/>
  <c r="P3796" i="9" s="1"/>
  <c r="AA3796" i="9" s="1"/>
  <c r="X3796" i="9"/>
  <c r="O3795" i="9"/>
  <c r="P3795" i="9" s="1"/>
  <c r="AA3795" i="9" s="1"/>
  <c r="X3795" i="9"/>
  <c r="O3794" i="9"/>
  <c r="P3794" i="9" s="1"/>
  <c r="AA3794" i="9" s="1"/>
  <c r="X3794" i="9"/>
  <c r="O3793" i="9"/>
  <c r="P3793" i="9" s="1"/>
  <c r="AA3793" i="9" s="1"/>
  <c r="X3793" i="9"/>
  <c r="O3792" i="9"/>
  <c r="P3792" i="9" s="1"/>
  <c r="AA3792" i="9" s="1"/>
  <c r="X3792" i="9"/>
  <c r="O3791" i="9"/>
  <c r="P3791" i="9" s="1"/>
  <c r="AA3791" i="9" s="1"/>
  <c r="X3791" i="9"/>
  <c r="O3790" i="9"/>
  <c r="P3790" i="9" s="1"/>
  <c r="AA3790" i="9" s="1"/>
  <c r="X3790" i="9"/>
  <c r="O3789" i="9"/>
  <c r="P3789" i="9" s="1"/>
  <c r="AA3789" i="9" s="1"/>
  <c r="X3789" i="9"/>
  <c r="O3788" i="9"/>
  <c r="P3788" i="9" s="1"/>
  <c r="AA3788" i="9" s="1"/>
  <c r="X3788" i="9"/>
  <c r="O3787" i="9"/>
  <c r="P3787" i="9" s="1"/>
  <c r="AA3787" i="9" s="1"/>
  <c r="X3787" i="9"/>
  <c r="O3786" i="9"/>
  <c r="P3786" i="9" s="1"/>
  <c r="AA3786" i="9" s="1"/>
  <c r="X3786" i="9"/>
  <c r="O3785" i="9"/>
  <c r="P3785" i="9" s="1"/>
  <c r="AA3785" i="9" s="1"/>
  <c r="X3785" i="9"/>
  <c r="O4230" i="9"/>
  <c r="P4230" i="9" s="1"/>
  <c r="AA4230" i="9" s="1"/>
  <c r="X4230" i="9"/>
  <c r="O4229" i="9"/>
  <c r="P4229" i="9" s="1"/>
  <c r="AA4229" i="9" s="1"/>
  <c r="X4229" i="9"/>
  <c r="O4228" i="9"/>
  <c r="P4228" i="9" s="1"/>
  <c r="AA4228" i="9" s="1"/>
  <c r="X4228" i="9"/>
  <c r="O4227" i="9"/>
  <c r="P4227" i="9" s="1"/>
  <c r="AA4227" i="9" s="1"/>
  <c r="X4227" i="9"/>
  <c r="O4226" i="9"/>
  <c r="P4226" i="9" s="1"/>
  <c r="AA4226" i="9" s="1"/>
  <c r="X4226" i="9"/>
  <c r="O4225" i="9"/>
  <c r="P4225" i="9" s="1"/>
  <c r="AA4225" i="9" s="1"/>
  <c r="X4225" i="9"/>
  <c r="O4224" i="9"/>
  <c r="P4224" i="9" s="1"/>
  <c r="AA4224" i="9" s="1"/>
  <c r="X4224" i="9"/>
  <c r="O4223" i="9"/>
  <c r="P4223" i="9" s="1"/>
  <c r="AA4223" i="9" s="1"/>
  <c r="X4223" i="9"/>
  <c r="O4700" i="9"/>
  <c r="P4700" i="9" s="1"/>
  <c r="AA4700" i="9" s="1"/>
  <c r="X4700" i="9"/>
  <c r="O4699" i="9"/>
  <c r="P4699" i="9" s="1"/>
  <c r="AA4699" i="9" s="1"/>
  <c r="X4699" i="9"/>
  <c r="O4222" i="9"/>
  <c r="P4222" i="9" s="1"/>
  <c r="AA4222" i="9" s="1"/>
  <c r="X4222" i="9"/>
  <c r="O3784" i="9"/>
  <c r="P3784" i="9" s="1"/>
  <c r="AA3784" i="9" s="1"/>
  <c r="X3784" i="9"/>
  <c r="O3783" i="9"/>
  <c r="P3783" i="9" s="1"/>
  <c r="AA3783" i="9" s="1"/>
  <c r="X3783" i="9"/>
  <c r="O3782" i="9"/>
  <c r="P3782" i="9" s="1"/>
  <c r="AA3782" i="9" s="1"/>
  <c r="X3782" i="9"/>
  <c r="O3781" i="9"/>
  <c r="P3781" i="9" s="1"/>
  <c r="AA3781" i="9" s="1"/>
  <c r="X3781" i="9"/>
  <c r="O3780" i="9"/>
  <c r="P3780" i="9" s="1"/>
  <c r="AA3780" i="9" s="1"/>
  <c r="X3780" i="9"/>
  <c r="O3779" i="9"/>
  <c r="P3779" i="9" s="1"/>
  <c r="AA3779" i="9" s="1"/>
  <c r="X3779" i="9"/>
  <c r="O3778" i="9"/>
  <c r="P3778" i="9" s="1"/>
  <c r="AA3778" i="9" s="1"/>
  <c r="X3778" i="9"/>
  <c r="O3777" i="9"/>
  <c r="P3777" i="9" s="1"/>
  <c r="AA3777" i="9" s="1"/>
  <c r="X3777" i="9"/>
  <c r="O3776" i="9"/>
  <c r="P3776" i="9" s="1"/>
  <c r="AA3776" i="9" s="1"/>
  <c r="X3776" i="9"/>
  <c r="O3775" i="9"/>
  <c r="P3775" i="9" s="1"/>
  <c r="AA3775" i="9" s="1"/>
  <c r="X3775" i="9"/>
  <c r="O3774" i="9"/>
  <c r="P3774" i="9" s="1"/>
  <c r="AA3774" i="9" s="1"/>
  <c r="X3774" i="9"/>
  <c r="O3773" i="9"/>
  <c r="P3773" i="9" s="1"/>
  <c r="AA3773" i="9" s="1"/>
  <c r="X3773" i="9"/>
  <c r="O3772" i="9"/>
  <c r="P3772" i="9" s="1"/>
  <c r="AA3772" i="9" s="1"/>
  <c r="X3772" i="9"/>
  <c r="O3771" i="9"/>
  <c r="P3771" i="9" s="1"/>
  <c r="AA3771" i="9" s="1"/>
  <c r="X3771" i="9"/>
  <c r="O3770" i="9"/>
  <c r="P3770" i="9" s="1"/>
  <c r="AA3770" i="9" s="1"/>
  <c r="X3770" i="9"/>
  <c r="O3769" i="9"/>
  <c r="P3769" i="9" s="1"/>
  <c r="AA3769" i="9" s="1"/>
  <c r="X3769" i="9"/>
  <c r="O3768" i="9"/>
  <c r="P3768" i="9" s="1"/>
  <c r="AA3768" i="9" s="1"/>
  <c r="X3768" i="9"/>
  <c r="O3767" i="9"/>
  <c r="P3767" i="9" s="1"/>
  <c r="AA3767" i="9" s="1"/>
  <c r="X3767" i="9"/>
  <c r="O3766" i="9"/>
  <c r="P3766" i="9" s="1"/>
  <c r="AA3766" i="9" s="1"/>
  <c r="X3766" i="9"/>
  <c r="O3765" i="9"/>
  <c r="P3765" i="9" s="1"/>
  <c r="AA3765" i="9" s="1"/>
  <c r="X3765" i="9"/>
  <c r="O3764" i="9"/>
  <c r="P3764" i="9" s="1"/>
  <c r="AA3764" i="9" s="1"/>
  <c r="X3764" i="9"/>
  <c r="O3763" i="9"/>
  <c r="P3763" i="9" s="1"/>
  <c r="AA3763" i="9" s="1"/>
  <c r="X3763" i="9"/>
  <c r="O3762" i="9"/>
  <c r="P3762" i="9" s="1"/>
  <c r="AA3762" i="9" s="1"/>
  <c r="X3762" i="9"/>
  <c r="O3761" i="9"/>
  <c r="P3761" i="9" s="1"/>
  <c r="AA3761" i="9" s="1"/>
  <c r="X3761" i="9"/>
  <c r="O3760" i="9"/>
  <c r="P3760" i="9" s="1"/>
  <c r="AA3760" i="9" s="1"/>
  <c r="X3760" i="9"/>
  <c r="O3759" i="9"/>
  <c r="P3759" i="9" s="1"/>
  <c r="AA3759" i="9" s="1"/>
  <c r="X3759" i="9"/>
  <c r="O3758" i="9"/>
  <c r="P3758" i="9" s="1"/>
  <c r="AA3758" i="9" s="1"/>
  <c r="X3758" i="9"/>
  <c r="O3757" i="9"/>
  <c r="P3757" i="9" s="1"/>
  <c r="AA3757" i="9" s="1"/>
  <c r="X3757" i="9"/>
  <c r="O3756" i="9"/>
  <c r="P3756" i="9" s="1"/>
  <c r="AA3756" i="9" s="1"/>
  <c r="X3756" i="9"/>
  <c r="O3755" i="9"/>
  <c r="P3755" i="9" s="1"/>
  <c r="AA3755" i="9" s="1"/>
  <c r="X3755" i="9"/>
  <c r="O3754" i="9"/>
  <c r="P3754" i="9" s="1"/>
  <c r="AA3754" i="9" s="1"/>
  <c r="X3754" i="9"/>
  <c r="O3753" i="9"/>
  <c r="P3753" i="9" s="1"/>
  <c r="AA3753" i="9" s="1"/>
  <c r="X3753" i="9"/>
  <c r="O3752" i="9"/>
  <c r="P3752" i="9" s="1"/>
  <c r="AA3752" i="9" s="1"/>
  <c r="X3752" i="9"/>
  <c r="O3751" i="9"/>
  <c r="P3751" i="9" s="1"/>
  <c r="AA3751" i="9" s="1"/>
  <c r="X3751" i="9"/>
  <c r="O3750" i="9"/>
  <c r="P3750" i="9" s="1"/>
  <c r="AA3750" i="9" s="1"/>
  <c r="X3750" i="9"/>
  <c r="O3749" i="9"/>
  <c r="P3749" i="9" s="1"/>
  <c r="AA3749" i="9" s="1"/>
  <c r="X3749" i="9"/>
  <c r="O3748" i="9"/>
  <c r="P3748" i="9" s="1"/>
  <c r="AA3748" i="9" s="1"/>
  <c r="X3748" i="9"/>
  <c r="O3747" i="9"/>
  <c r="P3747" i="9" s="1"/>
  <c r="AA3747" i="9" s="1"/>
  <c r="X3747" i="9"/>
  <c r="O3746" i="9"/>
  <c r="P3746" i="9" s="1"/>
  <c r="AA3746" i="9" s="1"/>
  <c r="X3746" i="9"/>
  <c r="O3745" i="9"/>
  <c r="P3745" i="9" s="1"/>
  <c r="AA3745" i="9" s="1"/>
  <c r="X3745" i="9"/>
  <c r="O3744" i="9"/>
  <c r="P3744" i="9" s="1"/>
  <c r="AA3744" i="9" s="1"/>
  <c r="X3744" i="9"/>
  <c r="O3743" i="9"/>
  <c r="P3743" i="9" s="1"/>
  <c r="AA3743" i="9" s="1"/>
  <c r="X3743" i="9"/>
  <c r="O3742" i="9"/>
  <c r="P3742" i="9" s="1"/>
  <c r="AA3742" i="9" s="1"/>
  <c r="X3742" i="9"/>
  <c r="O3741" i="9"/>
  <c r="P3741" i="9" s="1"/>
  <c r="AA3741" i="9" s="1"/>
  <c r="X3741" i="9"/>
  <c r="O3740" i="9"/>
  <c r="P3740" i="9" s="1"/>
  <c r="AA3740" i="9" s="1"/>
  <c r="X3740" i="9"/>
  <c r="O3739" i="9"/>
  <c r="P3739" i="9" s="1"/>
  <c r="AA3739" i="9" s="1"/>
  <c r="X3739" i="9"/>
  <c r="O3738" i="9"/>
  <c r="P3738" i="9" s="1"/>
  <c r="AA3738" i="9" s="1"/>
  <c r="X3738" i="9"/>
  <c r="O3737" i="9"/>
  <c r="P3737" i="9" s="1"/>
  <c r="AA3737" i="9" s="1"/>
  <c r="X3737" i="9"/>
  <c r="O3736" i="9"/>
  <c r="P3736" i="9" s="1"/>
  <c r="AA3736" i="9" s="1"/>
  <c r="X3736" i="9"/>
  <c r="O3735" i="9"/>
  <c r="P3735" i="9" s="1"/>
  <c r="AA3735" i="9" s="1"/>
  <c r="X3735" i="9"/>
  <c r="O3734" i="9"/>
  <c r="P3734" i="9" s="1"/>
  <c r="AA3734" i="9" s="1"/>
  <c r="X3734" i="9"/>
  <c r="O3733" i="9"/>
  <c r="P3733" i="9" s="1"/>
  <c r="X3733" i="9"/>
  <c r="O3732" i="9"/>
  <c r="P3732" i="9" s="1"/>
  <c r="AA3732" i="9" s="1"/>
  <c r="X3732" i="9"/>
  <c r="O3731" i="9"/>
  <c r="P3731" i="9" s="1"/>
  <c r="AA3731" i="9" s="1"/>
  <c r="X3731" i="9"/>
  <c r="O3730" i="9"/>
  <c r="P3730" i="9" s="1"/>
  <c r="AA3730" i="9" s="1"/>
  <c r="X3730" i="9"/>
  <c r="O3729" i="9"/>
  <c r="P3729" i="9" s="1"/>
  <c r="AA3729" i="9" s="1"/>
  <c r="X3729" i="9"/>
  <c r="O3728" i="9"/>
  <c r="P3728" i="9" s="1"/>
  <c r="AA3728" i="9" s="1"/>
  <c r="X3728" i="9"/>
  <c r="O3727" i="9"/>
  <c r="P3727" i="9" s="1"/>
  <c r="AA3727" i="9" s="1"/>
  <c r="X3727" i="9"/>
  <c r="O3726" i="9"/>
  <c r="P3726" i="9" s="1"/>
  <c r="AA3726" i="9" s="1"/>
  <c r="X3726" i="9"/>
  <c r="O3725" i="9"/>
  <c r="P3725" i="9" s="1"/>
  <c r="AA3725" i="9" s="1"/>
  <c r="X3725" i="9"/>
  <c r="O3724" i="9"/>
  <c r="P3724" i="9" s="1"/>
  <c r="AA3724" i="9" s="1"/>
  <c r="X3724" i="9"/>
  <c r="O3723" i="9"/>
  <c r="P3723" i="9" s="1"/>
  <c r="AA3723" i="9" s="1"/>
  <c r="X3723" i="9"/>
  <c r="O3722" i="9"/>
  <c r="P3722" i="9" s="1"/>
  <c r="AA3722" i="9" s="1"/>
  <c r="X3722" i="9"/>
  <c r="O3721" i="9"/>
  <c r="P3721" i="9" s="1"/>
  <c r="AA3721" i="9" s="1"/>
  <c r="X3721" i="9"/>
  <c r="O3720" i="9"/>
  <c r="P3720" i="9" s="1"/>
  <c r="AA3720" i="9" s="1"/>
  <c r="X3720" i="9"/>
  <c r="O3719" i="9"/>
  <c r="P3719" i="9" s="1"/>
  <c r="AA3719" i="9" s="1"/>
  <c r="X3719" i="9"/>
  <c r="O3718" i="9"/>
  <c r="P3718" i="9" s="1"/>
  <c r="AA3718" i="9" s="1"/>
  <c r="X3718" i="9"/>
  <c r="O3717" i="9"/>
  <c r="P3717" i="9" s="1"/>
  <c r="AA3717" i="9" s="1"/>
  <c r="X3717" i="9"/>
  <c r="O3716" i="9"/>
  <c r="P3716" i="9" s="1"/>
  <c r="AA3716" i="9" s="1"/>
  <c r="X3716" i="9"/>
  <c r="O3715" i="9"/>
  <c r="P3715" i="9" s="1"/>
  <c r="AA3715" i="9" s="1"/>
  <c r="X3715" i="9"/>
  <c r="O3714" i="9"/>
  <c r="P3714" i="9" s="1"/>
  <c r="AA3714" i="9" s="1"/>
  <c r="X3714" i="9"/>
  <c r="O3713" i="9"/>
  <c r="P3713" i="9" s="1"/>
  <c r="AA3713" i="9" s="1"/>
  <c r="X3713" i="9"/>
  <c r="O3712" i="9"/>
  <c r="P3712" i="9" s="1"/>
  <c r="AA3712" i="9" s="1"/>
  <c r="X3712" i="9"/>
  <c r="O3711" i="9"/>
  <c r="P3711" i="9" s="1"/>
  <c r="AA3711" i="9" s="1"/>
  <c r="X3711" i="9"/>
  <c r="O3710" i="9"/>
  <c r="P3710" i="9" s="1"/>
  <c r="AA3710" i="9" s="1"/>
  <c r="X3710" i="9"/>
  <c r="O3709" i="9"/>
  <c r="P3709" i="9" s="1"/>
  <c r="AA3709" i="9" s="1"/>
  <c r="X3709" i="9"/>
  <c r="O3708" i="9"/>
  <c r="P3708" i="9" s="1"/>
  <c r="AA3708" i="9" s="1"/>
  <c r="X3708" i="9"/>
  <c r="O3707" i="9"/>
  <c r="P3707" i="9" s="1"/>
  <c r="AA3707" i="9" s="1"/>
  <c r="X3707" i="9"/>
  <c r="O3706" i="9"/>
  <c r="P3706" i="9" s="1"/>
  <c r="AA3706" i="9" s="1"/>
  <c r="X3706" i="9"/>
  <c r="O3705" i="9"/>
  <c r="P3705" i="9" s="1"/>
  <c r="AA3705" i="9" s="1"/>
  <c r="X3705" i="9"/>
  <c r="O3704" i="9"/>
  <c r="P3704" i="9" s="1"/>
  <c r="AA3704" i="9" s="1"/>
  <c r="X3704" i="9"/>
  <c r="O3703" i="9"/>
  <c r="P3703" i="9" s="1"/>
  <c r="AA3703" i="9" s="1"/>
  <c r="X3703" i="9"/>
  <c r="O3702" i="9"/>
  <c r="P3702" i="9" s="1"/>
  <c r="AA3702" i="9" s="1"/>
  <c r="X3702" i="9"/>
  <c r="O3701" i="9"/>
  <c r="P3701" i="9" s="1"/>
  <c r="AA3701" i="9" s="1"/>
  <c r="X3701" i="9"/>
  <c r="O3700" i="9"/>
  <c r="P3700" i="9" s="1"/>
  <c r="AA3700" i="9" s="1"/>
  <c r="X3700" i="9"/>
  <c r="O3699" i="9"/>
  <c r="P3699" i="9" s="1"/>
  <c r="AA3699" i="9" s="1"/>
  <c r="X3699" i="9"/>
  <c r="O4221" i="9"/>
  <c r="P4221" i="9" s="1"/>
  <c r="AA4221" i="9" s="1"/>
  <c r="X4221" i="9"/>
  <c r="O4220" i="9"/>
  <c r="P4220" i="9" s="1"/>
  <c r="AA4220" i="9" s="1"/>
  <c r="X4220" i="9"/>
  <c r="O4219" i="9"/>
  <c r="P4219" i="9" s="1"/>
  <c r="AA4219" i="9" s="1"/>
  <c r="X4219" i="9"/>
  <c r="O4218" i="9"/>
  <c r="P4218" i="9" s="1"/>
  <c r="AA4218" i="9" s="1"/>
  <c r="X4218" i="9"/>
  <c r="O4217" i="9"/>
  <c r="P4217" i="9" s="1"/>
  <c r="AA4217" i="9" s="1"/>
  <c r="X4217" i="9"/>
  <c r="O4216" i="9"/>
  <c r="P4216" i="9" s="1"/>
  <c r="AA4216" i="9" s="1"/>
  <c r="X4216" i="9"/>
  <c r="O4215" i="9"/>
  <c r="P4215" i="9" s="1"/>
  <c r="AA4215" i="9" s="1"/>
  <c r="X4215" i="9"/>
  <c r="O4214" i="9"/>
  <c r="P4214" i="9" s="1"/>
  <c r="AA4214" i="9" s="1"/>
  <c r="X4214" i="9"/>
  <c r="O4213" i="9"/>
  <c r="P4213" i="9" s="1"/>
  <c r="X4213" i="9"/>
  <c r="O4212" i="9"/>
  <c r="P4212" i="9" s="1"/>
  <c r="AA4212" i="9" s="1"/>
  <c r="X4212" i="9"/>
  <c r="O4211" i="9"/>
  <c r="P4211" i="9" s="1"/>
  <c r="AA4211" i="9" s="1"/>
  <c r="X4211" i="9"/>
  <c r="O4210" i="9"/>
  <c r="P4210" i="9" s="1"/>
  <c r="AA4210" i="9" s="1"/>
  <c r="X4210" i="9"/>
  <c r="O4209" i="9"/>
  <c r="P4209" i="9" s="1"/>
  <c r="AA4209" i="9" s="1"/>
  <c r="X4209" i="9"/>
  <c r="O4208" i="9"/>
  <c r="P4208" i="9" s="1"/>
  <c r="AA4208" i="9" s="1"/>
  <c r="X4208" i="9"/>
  <c r="O4207" i="9"/>
  <c r="P4207" i="9" s="1"/>
  <c r="AA4207" i="9" s="1"/>
  <c r="X4207" i="9"/>
  <c r="O4206" i="9"/>
  <c r="P4206" i="9" s="1"/>
  <c r="AA4206" i="9" s="1"/>
  <c r="X4206" i="9"/>
  <c r="O4205" i="9"/>
  <c r="P4205" i="9" s="1"/>
  <c r="AA4205" i="9" s="1"/>
  <c r="X4205" i="9"/>
  <c r="O185" i="9"/>
  <c r="P185" i="9" s="1"/>
  <c r="AA185" i="9" s="1"/>
  <c r="X185" i="9"/>
  <c r="O184" i="9"/>
  <c r="P184" i="9" s="1"/>
  <c r="AA184" i="9" s="1"/>
  <c r="X184" i="9"/>
  <c r="O183" i="9"/>
  <c r="P183" i="9" s="1"/>
  <c r="AA183" i="9" s="1"/>
  <c r="X183" i="9"/>
  <c r="O182" i="9"/>
  <c r="P182" i="9" s="1"/>
  <c r="AA182" i="9" s="1"/>
  <c r="X182" i="9"/>
  <c r="O181" i="9"/>
  <c r="P181" i="9" s="1"/>
  <c r="AA181" i="9" s="1"/>
  <c r="X181" i="9"/>
  <c r="O180" i="9"/>
  <c r="P180" i="9" s="1"/>
  <c r="AA180" i="9" s="1"/>
  <c r="X180" i="9"/>
  <c r="O179" i="9"/>
  <c r="P179" i="9" s="1"/>
  <c r="AA179" i="9" s="1"/>
  <c r="X179" i="9"/>
  <c r="O178" i="9"/>
  <c r="P178" i="9" s="1"/>
  <c r="AA178" i="9" s="1"/>
  <c r="X178" i="9"/>
  <c r="O177" i="9"/>
  <c r="P177" i="9" s="1"/>
  <c r="AA177" i="9" s="1"/>
  <c r="X177" i="9"/>
  <c r="O176" i="9"/>
  <c r="P176" i="9" s="1"/>
  <c r="AA176" i="9" s="1"/>
  <c r="X176" i="9"/>
  <c r="O175" i="9"/>
  <c r="P175" i="9" s="1"/>
  <c r="AA175" i="9" s="1"/>
  <c r="X175" i="9"/>
  <c r="O174" i="9"/>
  <c r="P174" i="9" s="1"/>
  <c r="AA174" i="9" s="1"/>
  <c r="X174" i="9"/>
  <c r="O173" i="9"/>
  <c r="P173" i="9" s="1"/>
  <c r="AA173" i="9" s="1"/>
  <c r="X173" i="9"/>
  <c r="O172" i="9"/>
  <c r="P172" i="9" s="1"/>
  <c r="AA172" i="9" s="1"/>
  <c r="X172" i="9"/>
  <c r="O171" i="9"/>
  <c r="P171" i="9" s="1"/>
  <c r="AA171" i="9" s="1"/>
  <c r="X171" i="9"/>
  <c r="O170" i="9"/>
  <c r="P170" i="9" s="1"/>
  <c r="AA170" i="9" s="1"/>
  <c r="X170" i="9"/>
  <c r="O169" i="9"/>
  <c r="P169" i="9" s="1"/>
  <c r="AA169" i="9" s="1"/>
  <c r="X169" i="9"/>
  <c r="O168" i="9"/>
  <c r="P168" i="9" s="1"/>
  <c r="AA168" i="9" s="1"/>
  <c r="X168" i="9"/>
  <c r="O167" i="9"/>
  <c r="P167" i="9" s="1"/>
  <c r="AA167" i="9" s="1"/>
  <c r="X167" i="9"/>
  <c r="O166" i="9"/>
  <c r="P166" i="9" s="1"/>
  <c r="AA166" i="9" s="1"/>
  <c r="X166" i="9"/>
  <c r="O165" i="9"/>
  <c r="P165" i="9" s="1"/>
  <c r="AA165" i="9" s="1"/>
  <c r="X165" i="9"/>
  <c r="O164" i="9"/>
  <c r="P164" i="9" s="1"/>
  <c r="AA164" i="9" s="1"/>
  <c r="X164" i="9"/>
  <c r="O163" i="9"/>
  <c r="P163" i="9" s="1"/>
  <c r="AA163" i="9" s="1"/>
  <c r="X163" i="9"/>
  <c r="O162" i="9"/>
  <c r="P162" i="9" s="1"/>
  <c r="AA162" i="9" s="1"/>
  <c r="X162" i="9"/>
  <c r="O161" i="9"/>
  <c r="P161" i="9" s="1"/>
  <c r="AA161" i="9" s="1"/>
  <c r="X161" i="9"/>
  <c r="O160" i="9"/>
  <c r="P160" i="9" s="1"/>
  <c r="AA160" i="9" s="1"/>
  <c r="X160" i="9"/>
  <c r="O159" i="9"/>
  <c r="P159" i="9" s="1"/>
  <c r="AA159" i="9" s="1"/>
  <c r="X159" i="9"/>
  <c r="O158" i="9"/>
  <c r="P158" i="9" s="1"/>
  <c r="AA158" i="9" s="1"/>
  <c r="X158" i="9"/>
  <c r="O157" i="9"/>
  <c r="P157" i="9" s="1"/>
  <c r="AA157" i="9" s="1"/>
  <c r="X157" i="9"/>
  <c r="O156" i="9"/>
  <c r="P156" i="9" s="1"/>
  <c r="AA156" i="9" s="1"/>
  <c r="X156" i="9"/>
  <c r="O155" i="9"/>
  <c r="P155" i="9" s="1"/>
  <c r="AA155" i="9" s="1"/>
  <c r="X155" i="9"/>
  <c r="O154" i="9"/>
  <c r="P154" i="9" s="1"/>
  <c r="AA154" i="9" s="1"/>
  <c r="X154" i="9"/>
  <c r="O153" i="9"/>
  <c r="P153" i="9" s="1"/>
  <c r="AA153" i="9" s="1"/>
  <c r="X153" i="9"/>
  <c r="O152" i="9"/>
  <c r="P152" i="9" s="1"/>
  <c r="AA152" i="9" s="1"/>
  <c r="X152" i="9"/>
  <c r="O151" i="9"/>
  <c r="P151" i="9" s="1"/>
  <c r="AA151" i="9" s="1"/>
  <c r="X151" i="9"/>
  <c r="O150" i="9"/>
  <c r="P150" i="9" s="1"/>
  <c r="AA150" i="9" s="1"/>
  <c r="X150" i="9"/>
  <c r="O149" i="9"/>
  <c r="P149" i="9" s="1"/>
  <c r="AA149" i="9" s="1"/>
  <c r="X149" i="9"/>
  <c r="O148" i="9"/>
  <c r="P148" i="9" s="1"/>
  <c r="AA148" i="9" s="1"/>
  <c r="X148" i="9"/>
  <c r="O147" i="9"/>
  <c r="P147" i="9" s="1"/>
  <c r="AA147" i="9" s="1"/>
  <c r="X147" i="9"/>
  <c r="O146" i="9"/>
  <c r="P146" i="9" s="1"/>
  <c r="AA146" i="9" s="1"/>
  <c r="X146" i="9"/>
  <c r="O145" i="9"/>
  <c r="P145" i="9" s="1"/>
  <c r="AA145" i="9" s="1"/>
  <c r="X145" i="9"/>
  <c r="O144" i="9"/>
  <c r="P144" i="9" s="1"/>
  <c r="AA144" i="9" s="1"/>
  <c r="X144" i="9"/>
  <c r="O143" i="9"/>
  <c r="P143" i="9" s="1"/>
  <c r="AA143" i="9" s="1"/>
  <c r="X143" i="9"/>
  <c r="O142" i="9"/>
  <c r="P142" i="9" s="1"/>
  <c r="AA142" i="9" s="1"/>
  <c r="X142" i="9"/>
  <c r="O141" i="9"/>
  <c r="P141" i="9" s="1"/>
  <c r="AA141" i="9" s="1"/>
  <c r="X141" i="9"/>
  <c r="O140" i="9"/>
  <c r="P140" i="9" s="1"/>
  <c r="AA140" i="9" s="1"/>
  <c r="X140" i="9"/>
  <c r="O139" i="9"/>
  <c r="P139" i="9" s="1"/>
  <c r="AA139" i="9" s="1"/>
  <c r="X139" i="9"/>
  <c r="O138" i="9"/>
  <c r="P138" i="9" s="1"/>
  <c r="AA138" i="9" s="1"/>
  <c r="X138" i="9"/>
  <c r="O137" i="9"/>
  <c r="P137" i="9" s="1"/>
  <c r="AA137" i="9" s="1"/>
  <c r="X137" i="9"/>
  <c r="O136" i="9"/>
  <c r="P136" i="9" s="1"/>
  <c r="AA136" i="9" s="1"/>
  <c r="X136" i="9"/>
  <c r="O135" i="9"/>
  <c r="P135" i="9" s="1"/>
  <c r="AA135" i="9" s="1"/>
  <c r="X135" i="9"/>
  <c r="O134" i="9"/>
  <c r="P134" i="9" s="1"/>
  <c r="AA134" i="9" s="1"/>
  <c r="X134" i="9"/>
  <c r="O133" i="9"/>
  <c r="P133" i="9" s="1"/>
  <c r="AA133" i="9" s="1"/>
  <c r="X133" i="9"/>
  <c r="O132" i="9"/>
  <c r="P132" i="9" s="1"/>
  <c r="AA132" i="9" s="1"/>
  <c r="X132" i="9"/>
  <c r="O131" i="9"/>
  <c r="P131" i="9" s="1"/>
  <c r="AA131" i="9" s="1"/>
  <c r="X131" i="9"/>
  <c r="O130" i="9"/>
  <c r="P130" i="9" s="1"/>
  <c r="AA130" i="9" s="1"/>
  <c r="X130" i="9"/>
  <c r="O129" i="9"/>
  <c r="P129" i="9" s="1"/>
  <c r="AA129" i="9" s="1"/>
  <c r="X129" i="9"/>
  <c r="O128" i="9"/>
  <c r="P128" i="9" s="1"/>
  <c r="AA128" i="9" s="1"/>
  <c r="X128" i="9"/>
  <c r="O127" i="9"/>
  <c r="P127" i="9" s="1"/>
  <c r="AA127" i="9" s="1"/>
  <c r="X127" i="9"/>
  <c r="O126" i="9"/>
  <c r="P126" i="9" s="1"/>
  <c r="AA126" i="9" s="1"/>
  <c r="X126" i="9"/>
  <c r="O125" i="9"/>
  <c r="P125" i="9" s="1"/>
  <c r="AA125" i="9" s="1"/>
  <c r="X125" i="9"/>
  <c r="O124" i="9"/>
  <c r="P124" i="9" s="1"/>
  <c r="AA124" i="9" s="1"/>
  <c r="X124" i="9"/>
  <c r="O123" i="9"/>
  <c r="P123" i="9" s="1"/>
  <c r="AA123" i="9" s="1"/>
  <c r="X123" i="9"/>
  <c r="O122" i="9"/>
  <c r="P122" i="9" s="1"/>
  <c r="AA122" i="9" s="1"/>
  <c r="X122" i="9"/>
  <c r="O121" i="9"/>
  <c r="P121" i="9" s="1"/>
  <c r="AA121" i="9" s="1"/>
  <c r="X121" i="9"/>
  <c r="O120" i="9"/>
  <c r="P120" i="9" s="1"/>
  <c r="AA120" i="9" s="1"/>
  <c r="X120" i="9"/>
  <c r="O119" i="9"/>
  <c r="P119" i="9" s="1"/>
  <c r="AA119" i="9" s="1"/>
  <c r="X119" i="9"/>
  <c r="O118" i="9"/>
  <c r="P118" i="9" s="1"/>
  <c r="AA118" i="9" s="1"/>
  <c r="X118" i="9"/>
  <c r="O117" i="9"/>
  <c r="P117" i="9" s="1"/>
  <c r="AA117" i="9" s="1"/>
  <c r="X117" i="9"/>
  <c r="O116" i="9"/>
  <c r="P116" i="9" s="1"/>
  <c r="AA116" i="9" s="1"/>
  <c r="X116" i="9"/>
  <c r="O115" i="9"/>
  <c r="P115" i="9" s="1"/>
  <c r="AA115" i="9" s="1"/>
  <c r="X115" i="9"/>
  <c r="O114" i="9"/>
  <c r="P114" i="9" s="1"/>
  <c r="AA114" i="9" s="1"/>
  <c r="X114" i="9"/>
  <c r="O113" i="9"/>
  <c r="P113" i="9" s="1"/>
  <c r="AA113" i="9" s="1"/>
  <c r="X113" i="9"/>
  <c r="O112" i="9"/>
  <c r="P112" i="9" s="1"/>
  <c r="AA112" i="9" s="1"/>
  <c r="X112" i="9"/>
  <c r="O111" i="9"/>
  <c r="P111" i="9" s="1"/>
  <c r="AA111" i="9" s="1"/>
  <c r="X111" i="9"/>
  <c r="O110" i="9"/>
  <c r="P110" i="9" s="1"/>
  <c r="AA110" i="9" s="1"/>
  <c r="X110" i="9"/>
  <c r="O109" i="9"/>
  <c r="P109" i="9" s="1"/>
  <c r="AA109" i="9" s="1"/>
  <c r="X109" i="9"/>
  <c r="O108" i="9"/>
  <c r="P108" i="9" s="1"/>
  <c r="AA108" i="9" s="1"/>
  <c r="X108" i="9"/>
  <c r="O107" i="9"/>
  <c r="P107" i="9" s="1"/>
  <c r="AA107" i="9" s="1"/>
  <c r="X107" i="9"/>
  <c r="O106" i="9"/>
  <c r="P106" i="9" s="1"/>
  <c r="AA106" i="9" s="1"/>
  <c r="X106" i="9"/>
  <c r="O105" i="9"/>
  <c r="P105" i="9" s="1"/>
  <c r="AA105" i="9" s="1"/>
  <c r="X105" i="9"/>
  <c r="O104" i="9"/>
  <c r="P104" i="9" s="1"/>
  <c r="AA104" i="9" s="1"/>
  <c r="X104" i="9"/>
  <c r="O103" i="9"/>
  <c r="P103" i="9" s="1"/>
  <c r="AA103" i="9" s="1"/>
  <c r="X103" i="9"/>
  <c r="O102" i="9"/>
  <c r="P102" i="9" s="1"/>
  <c r="AA102" i="9" s="1"/>
  <c r="X102" i="9"/>
  <c r="O101" i="9"/>
  <c r="P101" i="9" s="1"/>
  <c r="AA101" i="9" s="1"/>
  <c r="X101" i="9"/>
  <c r="O100" i="9"/>
  <c r="P100" i="9" s="1"/>
  <c r="AA100" i="9" s="1"/>
  <c r="X100" i="9"/>
  <c r="O99" i="9"/>
  <c r="P99" i="9" s="1"/>
  <c r="AA99" i="9" s="1"/>
  <c r="X99" i="9"/>
  <c r="O98" i="9"/>
  <c r="P98" i="9" s="1"/>
  <c r="AA98" i="9" s="1"/>
  <c r="X98" i="9"/>
  <c r="O97" i="9"/>
  <c r="P97" i="9" s="1"/>
  <c r="AA97" i="9" s="1"/>
  <c r="X97" i="9"/>
  <c r="O96" i="9"/>
  <c r="P96" i="9" s="1"/>
  <c r="AA96" i="9" s="1"/>
  <c r="X96" i="9"/>
  <c r="O95" i="9"/>
  <c r="P95" i="9" s="1"/>
  <c r="AA95" i="9" s="1"/>
  <c r="X95" i="9"/>
  <c r="O94" i="9"/>
  <c r="P94" i="9" s="1"/>
  <c r="AA94" i="9" s="1"/>
  <c r="X94" i="9"/>
  <c r="O93" i="9"/>
  <c r="P93" i="9" s="1"/>
  <c r="AA93" i="9" s="1"/>
  <c r="X93" i="9"/>
  <c r="O92" i="9"/>
  <c r="P92" i="9" s="1"/>
  <c r="AA92" i="9" s="1"/>
  <c r="X92" i="9"/>
  <c r="O91" i="9"/>
  <c r="P91" i="9" s="1"/>
  <c r="AA91" i="9" s="1"/>
  <c r="X91" i="9"/>
  <c r="O90" i="9"/>
  <c r="P90" i="9" s="1"/>
  <c r="AA90" i="9" s="1"/>
  <c r="X90" i="9"/>
  <c r="O89" i="9"/>
  <c r="P89" i="9" s="1"/>
  <c r="AA89" i="9" s="1"/>
  <c r="X89" i="9"/>
  <c r="O88" i="9"/>
  <c r="P88" i="9" s="1"/>
  <c r="AA88" i="9" s="1"/>
  <c r="X88" i="9"/>
  <c r="O87" i="9"/>
  <c r="P87" i="9" s="1"/>
  <c r="AA87" i="9" s="1"/>
  <c r="X87" i="9"/>
  <c r="O86" i="9"/>
  <c r="P86" i="9" s="1"/>
  <c r="AA86" i="9" s="1"/>
  <c r="X86" i="9"/>
  <c r="O85" i="9"/>
  <c r="P85" i="9" s="1"/>
  <c r="AA85" i="9" s="1"/>
  <c r="X85" i="9"/>
  <c r="O84" i="9"/>
  <c r="P84" i="9" s="1"/>
  <c r="AA84" i="9" s="1"/>
  <c r="X84" i="9"/>
  <c r="O83" i="9"/>
  <c r="P83" i="9" s="1"/>
  <c r="AA83" i="9" s="1"/>
  <c r="X83" i="9"/>
  <c r="O82" i="9"/>
  <c r="P82" i="9" s="1"/>
  <c r="AA82" i="9" s="1"/>
  <c r="X82" i="9"/>
  <c r="O81" i="9"/>
  <c r="P81" i="9" s="1"/>
  <c r="AA81" i="9" s="1"/>
  <c r="X81" i="9"/>
  <c r="O80" i="9"/>
  <c r="P80" i="9" s="1"/>
  <c r="AA80" i="9" s="1"/>
  <c r="X80" i="9"/>
  <c r="O79" i="9"/>
  <c r="P79" i="9" s="1"/>
  <c r="AA79" i="9" s="1"/>
  <c r="X79" i="9"/>
  <c r="O78" i="9"/>
  <c r="P78" i="9" s="1"/>
  <c r="AA78" i="9" s="1"/>
  <c r="X78" i="9"/>
  <c r="O77" i="9"/>
  <c r="P77" i="9" s="1"/>
  <c r="AA77" i="9" s="1"/>
  <c r="X77" i="9"/>
  <c r="O76" i="9"/>
  <c r="P76" i="9" s="1"/>
  <c r="AA76" i="9" s="1"/>
  <c r="X76" i="9"/>
  <c r="O75" i="9"/>
  <c r="P75" i="9" s="1"/>
  <c r="AA75" i="9" s="1"/>
  <c r="X75" i="9"/>
  <c r="O74" i="9"/>
  <c r="P74" i="9" s="1"/>
  <c r="AA74" i="9" s="1"/>
  <c r="X74" i="9"/>
  <c r="O73" i="9"/>
  <c r="P73" i="9" s="1"/>
  <c r="AA73" i="9" s="1"/>
  <c r="X73" i="9"/>
  <c r="O72" i="9"/>
  <c r="P72" i="9" s="1"/>
  <c r="AA72" i="9" s="1"/>
  <c r="X72" i="9"/>
  <c r="O71" i="9"/>
  <c r="P71" i="9" s="1"/>
  <c r="AA71" i="9" s="1"/>
  <c r="X71" i="9"/>
  <c r="O70" i="9"/>
  <c r="P70" i="9" s="1"/>
  <c r="AA70" i="9" s="1"/>
  <c r="X70" i="9"/>
  <c r="O69" i="9"/>
  <c r="P69" i="9" s="1"/>
  <c r="AA69" i="9" s="1"/>
  <c r="X69" i="9"/>
  <c r="O68" i="9"/>
  <c r="P68" i="9" s="1"/>
  <c r="AA68" i="9" s="1"/>
  <c r="X68" i="9"/>
  <c r="O67" i="9"/>
  <c r="P67" i="9" s="1"/>
  <c r="AA67" i="9" s="1"/>
  <c r="X67" i="9"/>
  <c r="O66" i="9"/>
  <c r="P66" i="9" s="1"/>
  <c r="AA66" i="9" s="1"/>
  <c r="X66" i="9"/>
  <c r="O65" i="9"/>
  <c r="P65" i="9" s="1"/>
  <c r="AA65" i="9" s="1"/>
  <c r="X65" i="9"/>
  <c r="O64" i="9"/>
  <c r="P64" i="9" s="1"/>
  <c r="AA64" i="9" s="1"/>
  <c r="X64" i="9"/>
  <c r="O63" i="9"/>
  <c r="P63" i="9" s="1"/>
  <c r="AA63" i="9" s="1"/>
  <c r="X63" i="9"/>
  <c r="O62" i="9"/>
  <c r="P62" i="9" s="1"/>
  <c r="AA62" i="9" s="1"/>
  <c r="X62" i="9"/>
  <c r="O61" i="9"/>
  <c r="P61" i="9" s="1"/>
  <c r="AA61" i="9" s="1"/>
  <c r="X61" i="9"/>
  <c r="O60" i="9"/>
  <c r="P60" i="9" s="1"/>
  <c r="AA60" i="9" s="1"/>
  <c r="X60" i="9"/>
  <c r="O59" i="9"/>
  <c r="P59" i="9" s="1"/>
  <c r="AA59" i="9" s="1"/>
  <c r="X59" i="9"/>
  <c r="O58" i="9"/>
  <c r="P58" i="9" s="1"/>
  <c r="AA58" i="9" s="1"/>
  <c r="X58" i="9"/>
  <c r="O57" i="9"/>
  <c r="P57" i="9" s="1"/>
  <c r="AA57" i="9" s="1"/>
  <c r="X57" i="9"/>
  <c r="O56" i="9"/>
  <c r="P56" i="9" s="1"/>
  <c r="AA56" i="9" s="1"/>
  <c r="X56" i="9"/>
  <c r="O55" i="9"/>
  <c r="P55" i="9" s="1"/>
  <c r="AA55" i="9" s="1"/>
  <c r="X55" i="9"/>
  <c r="O54" i="9"/>
  <c r="P54" i="9" s="1"/>
  <c r="AA54" i="9" s="1"/>
  <c r="X54" i="9"/>
  <c r="O53" i="9"/>
  <c r="P53" i="9" s="1"/>
  <c r="AA53" i="9" s="1"/>
  <c r="X53" i="9"/>
  <c r="O52" i="9"/>
  <c r="P52" i="9" s="1"/>
  <c r="AA52" i="9" s="1"/>
  <c r="X52" i="9"/>
  <c r="O51" i="9"/>
  <c r="P51" i="9" s="1"/>
  <c r="AA51" i="9" s="1"/>
  <c r="X51" i="9"/>
  <c r="O50" i="9"/>
  <c r="P50" i="9" s="1"/>
  <c r="AA50" i="9" s="1"/>
  <c r="X50" i="9"/>
  <c r="O49" i="9"/>
  <c r="P49" i="9" s="1"/>
  <c r="AA49" i="9" s="1"/>
  <c r="X49" i="9"/>
  <c r="O48" i="9"/>
  <c r="P48" i="9" s="1"/>
  <c r="AA48" i="9" s="1"/>
  <c r="X48" i="9"/>
  <c r="O47" i="9"/>
  <c r="P47" i="9" s="1"/>
  <c r="AA47" i="9" s="1"/>
  <c r="X47" i="9"/>
  <c r="O46" i="9"/>
  <c r="P46" i="9" s="1"/>
  <c r="AA46" i="9" s="1"/>
  <c r="X46" i="9"/>
  <c r="O45" i="9"/>
  <c r="P45" i="9" s="1"/>
  <c r="AA45" i="9" s="1"/>
  <c r="X45" i="9"/>
  <c r="O44" i="9"/>
  <c r="P44" i="9" s="1"/>
  <c r="AA44" i="9" s="1"/>
  <c r="X44" i="9"/>
  <c r="O43" i="9"/>
  <c r="P43" i="9" s="1"/>
  <c r="AA43" i="9" s="1"/>
  <c r="X43" i="9"/>
  <c r="O42" i="9"/>
  <c r="P42" i="9" s="1"/>
  <c r="AA42" i="9" s="1"/>
  <c r="X42" i="9"/>
  <c r="O41" i="9"/>
  <c r="P41" i="9" s="1"/>
  <c r="AA41" i="9" s="1"/>
  <c r="X41" i="9"/>
  <c r="O40" i="9"/>
  <c r="P40" i="9" s="1"/>
  <c r="AA40" i="9" s="1"/>
  <c r="X40" i="9"/>
  <c r="O39" i="9"/>
  <c r="P39" i="9" s="1"/>
  <c r="AA39" i="9" s="1"/>
  <c r="X39" i="9"/>
  <c r="O38" i="9"/>
  <c r="P38" i="9" s="1"/>
  <c r="AA38" i="9" s="1"/>
  <c r="X38" i="9"/>
  <c r="O37" i="9"/>
  <c r="P37" i="9" s="1"/>
  <c r="AA37" i="9" s="1"/>
  <c r="X37" i="9"/>
  <c r="O36" i="9"/>
  <c r="P36" i="9" s="1"/>
  <c r="AA36" i="9" s="1"/>
  <c r="X36" i="9"/>
  <c r="O35" i="9"/>
  <c r="P35" i="9" s="1"/>
  <c r="AA35" i="9" s="1"/>
  <c r="X35" i="9"/>
  <c r="O34" i="9"/>
  <c r="P34" i="9" s="1"/>
  <c r="AA34" i="9" s="1"/>
  <c r="X34" i="9"/>
  <c r="O33" i="9"/>
  <c r="P33" i="9" s="1"/>
  <c r="AA33" i="9" s="1"/>
  <c r="X33" i="9"/>
  <c r="O32" i="9"/>
  <c r="P32" i="9" s="1"/>
  <c r="AA32" i="9" s="1"/>
  <c r="X32" i="9"/>
  <c r="O31" i="9"/>
  <c r="P31" i="9" s="1"/>
  <c r="AA31" i="9" s="1"/>
  <c r="X31" i="9"/>
  <c r="O30" i="9"/>
  <c r="P30" i="9" s="1"/>
  <c r="AA30" i="9" s="1"/>
  <c r="X30" i="9"/>
  <c r="O29" i="9"/>
  <c r="P29" i="9" s="1"/>
  <c r="AA29" i="9" s="1"/>
  <c r="X29" i="9"/>
  <c r="O28" i="9"/>
  <c r="P28" i="9" s="1"/>
  <c r="AA28" i="9" s="1"/>
  <c r="X28" i="9"/>
  <c r="O27" i="9"/>
  <c r="P27" i="9" s="1"/>
  <c r="AA27" i="9" s="1"/>
  <c r="X27" i="9"/>
  <c r="O26" i="9"/>
  <c r="P26" i="9" s="1"/>
  <c r="AA26" i="9" s="1"/>
  <c r="X26" i="9"/>
  <c r="O25" i="9"/>
  <c r="P25" i="9" s="1"/>
  <c r="AA25" i="9" s="1"/>
  <c r="X25" i="9"/>
  <c r="O24" i="9"/>
  <c r="P24" i="9" s="1"/>
  <c r="AA24" i="9" s="1"/>
  <c r="X24" i="9"/>
  <c r="O23" i="9"/>
  <c r="P23" i="9" s="1"/>
  <c r="AA23" i="9" s="1"/>
  <c r="X23" i="9"/>
  <c r="O22" i="9"/>
  <c r="P22" i="9" s="1"/>
  <c r="AA22" i="9" s="1"/>
  <c r="X22" i="9"/>
  <c r="O21" i="9"/>
  <c r="P21" i="9" s="1"/>
  <c r="AA21" i="9" s="1"/>
  <c r="X21" i="9"/>
  <c r="O20" i="9"/>
  <c r="P20" i="9" s="1"/>
  <c r="AA20" i="9" s="1"/>
  <c r="X20" i="9"/>
  <c r="O19" i="9"/>
  <c r="P19" i="9" s="1"/>
  <c r="X19" i="9"/>
  <c r="O4204" i="9"/>
  <c r="P4204" i="9" s="1"/>
  <c r="AA4204" i="9" s="1"/>
  <c r="X4204" i="9"/>
  <c r="O4203" i="9"/>
  <c r="P4203" i="9" s="1"/>
  <c r="AA4203" i="9" s="1"/>
  <c r="X4203" i="9"/>
  <c r="O4202" i="9"/>
  <c r="P4202" i="9" s="1"/>
  <c r="AA4202" i="9" s="1"/>
  <c r="X4202" i="9"/>
  <c r="O4201" i="9"/>
  <c r="P4201" i="9" s="1"/>
  <c r="AA4201" i="9" s="1"/>
  <c r="X4201" i="9"/>
  <c r="O4200" i="9"/>
  <c r="P4200" i="9" s="1"/>
  <c r="AA4200" i="9" s="1"/>
  <c r="X4200" i="9"/>
  <c r="O4199" i="9"/>
  <c r="P4199" i="9" s="1"/>
  <c r="AA4199" i="9" s="1"/>
  <c r="X4199" i="9"/>
  <c r="O4198" i="9"/>
  <c r="P4198" i="9" s="1"/>
  <c r="AA4198" i="9" s="1"/>
  <c r="X4198" i="9"/>
  <c r="O4197" i="9"/>
  <c r="P4197" i="9" s="1"/>
  <c r="AA4197" i="9" s="1"/>
  <c r="X4197" i="9"/>
  <c r="O4196" i="9"/>
  <c r="P4196" i="9" s="1"/>
  <c r="AA4196" i="9" s="1"/>
  <c r="X4196" i="9"/>
  <c r="O4195" i="9"/>
  <c r="P4195" i="9" s="1"/>
  <c r="AA4195" i="9" s="1"/>
  <c r="X4195" i="9"/>
  <c r="O4194" i="9"/>
  <c r="P4194" i="9" s="1"/>
  <c r="AA4194" i="9" s="1"/>
  <c r="X4194" i="9"/>
  <c r="O4193" i="9"/>
  <c r="P4193" i="9" s="1"/>
  <c r="AA4193" i="9" s="1"/>
  <c r="X4193" i="9"/>
  <c r="O4192" i="9"/>
  <c r="P4192" i="9" s="1"/>
  <c r="AA4192" i="9" s="1"/>
  <c r="X4192" i="9"/>
  <c r="O4191" i="9"/>
  <c r="P4191" i="9" s="1"/>
  <c r="AA4191" i="9" s="1"/>
  <c r="X4191" i="9"/>
  <c r="O4698" i="9"/>
  <c r="P4698" i="9" s="1"/>
  <c r="AA4698" i="9" s="1"/>
  <c r="X4698" i="9"/>
  <c r="O4697" i="9"/>
  <c r="P4697" i="9" s="1"/>
  <c r="AA4697" i="9" s="1"/>
  <c r="X4697" i="9"/>
  <c r="O4696" i="9"/>
  <c r="P4696" i="9" s="1"/>
  <c r="AA4696" i="9" s="1"/>
  <c r="X4696" i="9"/>
  <c r="O4695" i="9"/>
  <c r="P4695" i="9" s="1"/>
  <c r="AA4695" i="9" s="1"/>
  <c r="X4695" i="9"/>
  <c r="O4694" i="9"/>
  <c r="P4694" i="9" s="1"/>
  <c r="AA4694" i="9" s="1"/>
  <c r="X4694" i="9"/>
  <c r="O4693" i="9"/>
  <c r="P4693" i="9" s="1"/>
  <c r="AA4693" i="9" s="1"/>
  <c r="X4693" i="9"/>
  <c r="O4692" i="9"/>
  <c r="P4692" i="9" s="1"/>
  <c r="AA4692" i="9" s="1"/>
  <c r="X4692" i="9"/>
  <c r="O4691" i="9"/>
  <c r="P4691" i="9" s="1"/>
  <c r="AA4691" i="9" s="1"/>
  <c r="X4691" i="9"/>
  <c r="O4190" i="9"/>
  <c r="P4190" i="9" s="1"/>
  <c r="AA4190" i="9" s="1"/>
  <c r="X4190" i="9"/>
  <c r="O3698" i="9"/>
  <c r="P3698" i="9" s="1"/>
  <c r="AA3698" i="9" s="1"/>
  <c r="X3698" i="9"/>
  <c r="O3697" i="9"/>
  <c r="P3697" i="9" s="1"/>
  <c r="AA3697" i="9" s="1"/>
  <c r="X3697" i="9"/>
  <c r="O3696" i="9"/>
  <c r="P3696" i="9" s="1"/>
  <c r="AA3696" i="9" s="1"/>
  <c r="X3696" i="9"/>
  <c r="O4189" i="9"/>
  <c r="P4189" i="9" s="1"/>
  <c r="AA4189" i="9" s="1"/>
  <c r="X4189" i="9"/>
  <c r="O4188" i="9"/>
  <c r="P4188" i="9" s="1"/>
  <c r="AA4188" i="9" s="1"/>
  <c r="X4188" i="9"/>
  <c r="O4187" i="9"/>
  <c r="P4187" i="9" s="1"/>
  <c r="AA4187" i="9" s="1"/>
  <c r="X4187" i="9"/>
  <c r="O4186" i="9"/>
  <c r="P4186" i="9" s="1"/>
  <c r="AA4186" i="9" s="1"/>
  <c r="X4186" i="9"/>
  <c r="O18" i="9"/>
  <c r="P18" i="9" s="1"/>
  <c r="AA18" i="9" s="1"/>
  <c r="X18" i="9"/>
  <c r="O17" i="9"/>
  <c r="P17" i="9" s="1"/>
  <c r="AA17" i="9" s="1"/>
  <c r="X17" i="9"/>
  <c r="O16" i="9"/>
  <c r="P16" i="9" s="1"/>
  <c r="AA16" i="9" s="1"/>
  <c r="X16" i="9"/>
  <c r="O15" i="9"/>
  <c r="P15" i="9" s="1"/>
  <c r="AA15" i="9" s="1"/>
  <c r="X15" i="9"/>
  <c r="O14" i="9"/>
  <c r="P14" i="9" s="1"/>
  <c r="AA14" i="9" s="1"/>
  <c r="X14" i="9"/>
  <c r="O13" i="9"/>
  <c r="P13" i="9" s="1"/>
  <c r="AA13" i="9" s="1"/>
  <c r="X13" i="9"/>
  <c r="O12" i="9"/>
  <c r="P12" i="9" s="1"/>
  <c r="AA12" i="9" s="1"/>
  <c r="X12" i="9"/>
  <c r="O11" i="9"/>
  <c r="P11" i="9" s="1"/>
  <c r="AA11" i="9" s="1"/>
  <c r="X11" i="9"/>
  <c r="O10" i="9"/>
  <c r="P10" i="9" s="1"/>
  <c r="AA10" i="9" s="1"/>
  <c r="X10" i="9"/>
  <c r="O9" i="9"/>
  <c r="P9" i="9" s="1"/>
  <c r="AA9" i="9" s="1"/>
  <c r="X9" i="9"/>
  <c r="O8" i="9"/>
  <c r="P8" i="9" s="1"/>
  <c r="AA8" i="9" s="1"/>
  <c r="X8" i="9"/>
  <c r="O7" i="9"/>
  <c r="P7" i="9" s="1"/>
  <c r="AA7" i="9" s="1"/>
  <c r="X7" i="9"/>
  <c r="O6" i="9"/>
  <c r="P6" i="9" s="1"/>
  <c r="AA6" i="9" s="1"/>
  <c r="X6" i="9"/>
  <c r="O5" i="9"/>
  <c r="P5" i="9" s="1"/>
  <c r="AA5" i="9" s="1"/>
  <c r="X5" i="9"/>
  <c r="O4" i="9"/>
  <c r="P4" i="9" s="1"/>
  <c r="AA4" i="9" s="1"/>
  <c r="X4" i="9"/>
  <c r="O4690" i="9"/>
  <c r="P4690" i="9" s="1"/>
  <c r="AA4690" i="9" s="1"/>
  <c r="X4690" i="9"/>
  <c r="O4689" i="9"/>
  <c r="P4689" i="9" s="1"/>
  <c r="AA4689" i="9" s="1"/>
  <c r="X4689" i="9"/>
  <c r="O4688" i="9"/>
  <c r="P4688" i="9" s="1"/>
  <c r="AA4688" i="9" s="1"/>
  <c r="X4688" i="9"/>
  <c r="O4687" i="9"/>
  <c r="P4687" i="9" s="1"/>
  <c r="AA4687" i="9" s="1"/>
  <c r="X4687" i="9"/>
  <c r="O4185" i="9"/>
  <c r="P4185" i="9" s="1"/>
  <c r="AA4185" i="9" s="1"/>
  <c r="X4185" i="9"/>
  <c r="O4184" i="9"/>
  <c r="P4184" i="9" s="1"/>
  <c r="AA4184" i="9" s="1"/>
  <c r="X4184" i="9"/>
  <c r="O4675" i="9"/>
  <c r="P4675" i="9" s="1"/>
  <c r="AA4675" i="9" s="1"/>
  <c r="X4675" i="9"/>
  <c r="O4674" i="9"/>
  <c r="P4674" i="9" s="1"/>
  <c r="AA4674" i="9" s="1"/>
  <c r="X4674" i="9"/>
  <c r="O4673" i="9"/>
  <c r="P4673" i="9" s="1"/>
  <c r="AA4673" i="9" s="1"/>
  <c r="X4673" i="9"/>
  <c r="O4672" i="9"/>
  <c r="P4672" i="9" s="1"/>
  <c r="AA4672" i="9" s="1"/>
  <c r="X4672" i="9"/>
  <c r="O4671" i="9"/>
  <c r="P4671" i="9" s="1"/>
  <c r="AA4671" i="9" s="1"/>
  <c r="X4671" i="9"/>
  <c r="O4670" i="9"/>
  <c r="P4670" i="9" s="1"/>
  <c r="AA4670" i="9" s="1"/>
  <c r="X4670" i="9"/>
  <c r="O4669" i="9"/>
  <c r="P4669" i="9" s="1"/>
  <c r="AA4669" i="9" s="1"/>
  <c r="X4669" i="9"/>
  <c r="O4668" i="9"/>
  <c r="P4668" i="9" s="1"/>
  <c r="AA4668" i="9" s="1"/>
  <c r="X4668" i="9"/>
  <c r="O4667" i="9"/>
  <c r="P4667" i="9" s="1"/>
  <c r="AA4667" i="9" s="1"/>
  <c r="X4667" i="9"/>
  <c r="O4666" i="9"/>
  <c r="P4666" i="9" s="1"/>
  <c r="AA4666" i="9" s="1"/>
  <c r="X4666" i="9"/>
  <c r="O4665" i="9"/>
  <c r="P4665" i="9" s="1"/>
  <c r="AA4665" i="9" s="1"/>
  <c r="X4665" i="9"/>
  <c r="O4664" i="9"/>
  <c r="P4664" i="9" s="1"/>
  <c r="AA4664" i="9" s="1"/>
  <c r="X4664" i="9"/>
  <c r="O4663" i="9"/>
  <c r="P4663" i="9" s="1"/>
  <c r="AA4663" i="9" s="1"/>
  <c r="X4663" i="9"/>
  <c r="O4639" i="9"/>
  <c r="P4639" i="9" s="1"/>
  <c r="AA4639" i="9" s="1"/>
  <c r="X4639" i="9"/>
  <c r="O4662" i="9"/>
  <c r="P4662" i="9" s="1"/>
  <c r="AA4662" i="9" s="1"/>
  <c r="X4662" i="9"/>
  <c r="O4686" i="9"/>
  <c r="P4686" i="9" s="1"/>
  <c r="AA4686" i="9" s="1"/>
  <c r="X4686" i="9"/>
  <c r="O4685" i="9"/>
  <c r="P4685" i="9" s="1"/>
  <c r="AA4685" i="9" s="1"/>
  <c r="X4685" i="9"/>
  <c r="O4684" i="9"/>
  <c r="P4684" i="9" s="1"/>
  <c r="AA4684" i="9" s="1"/>
  <c r="X4684" i="9"/>
  <c r="O4683" i="9"/>
  <c r="P4683" i="9" s="1"/>
  <c r="AA4683" i="9" s="1"/>
  <c r="X4683" i="9"/>
  <c r="O4682" i="9"/>
  <c r="P4682" i="9" s="1"/>
  <c r="AA4682" i="9" s="1"/>
  <c r="X4682" i="9"/>
  <c r="O4681" i="9"/>
  <c r="P4681" i="9" s="1"/>
  <c r="AA4681" i="9" s="1"/>
  <c r="X4681" i="9"/>
  <c r="O4183" i="9"/>
  <c r="P4183" i="9" s="1"/>
  <c r="AA4183" i="9" s="1"/>
  <c r="X4183" i="9"/>
  <c r="O3695" i="9"/>
  <c r="P3695" i="9" s="1"/>
  <c r="AA3695" i="9" s="1"/>
  <c r="X3695" i="9"/>
  <c r="O3694" i="9"/>
  <c r="P3694" i="9" s="1"/>
  <c r="AA3694" i="9" s="1"/>
  <c r="X3694" i="9"/>
  <c r="O4182" i="9"/>
  <c r="P4182" i="9" s="1"/>
  <c r="AA4182" i="9" s="1"/>
  <c r="X4182" i="9"/>
  <c r="O4181" i="9"/>
  <c r="P4181" i="9" s="1"/>
  <c r="AA4181" i="9" s="1"/>
  <c r="X4181" i="9"/>
  <c r="O4180" i="9"/>
  <c r="P4180" i="9" s="1"/>
  <c r="AA4180" i="9" s="1"/>
  <c r="X4180" i="9"/>
  <c r="O4179" i="9"/>
  <c r="P4179" i="9" s="1"/>
  <c r="AA4179" i="9" s="1"/>
  <c r="X4179" i="9"/>
  <c r="O4178" i="9"/>
  <c r="P4178" i="9" s="1"/>
  <c r="AA4178" i="9" s="1"/>
  <c r="X4178" i="9"/>
  <c r="O4177" i="9"/>
  <c r="P4177" i="9" s="1"/>
  <c r="AA4177" i="9" s="1"/>
  <c r="X4177" i="9"/>
  <c r="O4176" i="9"/>
  <c r="P4176" i="9" s="1"/>
  <c r="AA4176" i="9" s="1"/>
  <c r="X4176" i="9"/>
  <c r="O4175" i="9"/>
  <c r="P4175" i="9" s="1"/>
  <c r="AA4175" i="9" s="1"/>
  <c r="X4175" i="9"/>
  <c r="O4174" i="9"/>
  <c r="P4174" i="9" s="1"/>
  <c r="AA4174" i="9" s="1"/>
  <c r="X4174" i="9"/>
  <c r="O4173" i="9"/>
  <c r="P4173" i="9" s="1"/>
  <c r="AA4173" i="9" s="1"/>
  <c r="X4173" i="9"/>
  <c r="O4172" i="9"/>
  <c r="P4172" i="9" s="1"/>
  <c r="AA4172" i="9" s="1"/>
  <c r="X4172" i="9"/>
  <c r="O4171" i="9"/>
  <c r="P4171" i="9" s="1"/>
  <c r="AA4171" i="9" s="1"/>
  <c r="X4171" i="9"/>
  <c r="O4170" i="9"/>
  <c r="P4170" i="9" s="1"/>
  <c r="AA4170" i="9" s="1"/>
  <c r="X4170" i="9"/>
  <c r="O4169" i="9"/>
  <c r="P4169" i="9" s="1"/>
  <c r="AA4169" i="9" s="1"/>
  <c r="X4169" i="9"/>
  <c r="O4168" i="9"/>
  <c r="P4168" i="9" s="1"/>
  <c r="AA4168" i="9" s="1"/>
  <c r="X4168" i="9"/>
  <c r="O4167" i="9"/>
  <c r="P4167" i="9" s="1"/>
  <c r="AA4167" i="9" s="1"/>
  <c r="X4167" i="9"/>
  <c r="O4166" i="9"/>
  <c r="P4166" i="9" s="1"/>
  <c r="AA4166" i="9" s="1"/>
  <c r="X4166" i="9"/>
  <c r="O4165" i="9"/>
  <c r="P4165" i="9" s="1"/>
  <c r="AA4165" i="9" s="1"/>
  <c r="X4165" i="9"/>
  <c r="O4164" i="9"/>
  <c r="P4164" i="9" s="1"/>
  <c r="AA4164" i="9" s="1"/>
  <c r="X4164" i="9"/>
  <c r="O4163" i="9"/>
  <c r="P4163" i="9" s="1"/>
  <c r="AA4163" i="9" s="1"/>
  <c r="X4163" i="9"/>
  <c r="O4162" i="9"/>
  <c r="P4162" i="9" s="1"/>
  <c r="AA4162" i="9" s="1"/>
  <c r="X4162" i="9"/>
  <c r="O4161" i="9"/>
  <c r="P4161" i="9" s="1"/>
  <c r="AA4161" i="9" s="1"/>
  <c r="X4161" i="9"/>
  <c r="O4160" i="9"/>
  <c r="P4160" i="9" s="1"/>
  <c r="AA4160" i="9" s="1"/>
  <c r="X4160" i="9"/>
  <c r="O4159" i="9"/>
  <c r="P4159" i="9" s="1"/>
  <c r="AA4159" i="9" s="1"/>
  <c r="X4159" i="9"/>
  <c r="O4158" i="9"/>
  <c r="P4158" i="9" s="1"/>
  <c r="AA4158" i="9" s="1"/>
  <c r="X4158" i="9"/>
  <c r="O3693" i="9"/>
  <c r="P3693" i="9" s="1"/>
  <c r="AA3693" i="9" s="1"/>
  <c r="X3693" i="9"/>
  <c r="O3692" i="9"/>
  <c r="P3692" i="9" s="1"/>
  <c r="AA3692" i="9" s="1"/>
  <c r="X3692" i="9"/>
  <c r="O3691" i="9"/>
  <c r="P3691" i="9" s="1"/>
  <c r="AA3691" i="9" s="1"/>
  <c r="X3691" i="9"/>
  <c r="O3690" i="9"/>
  <c r="P3690" i="9" s="1"/>
  <c r="AA3690" i="9" s="1"/>
  <c r="X3690" i="9"/>
  <c r="O3689" i="9"/>
  <c r="P3689" i="9" s="1"/>
  <c r="AA3689" i="9" s="1"/>
  <c r="X3689" i="9"/>
  <c r="O3688" i="9"/>
  <c r="P3688" i="9" s="1"/>
  <c r="AA3688" i="9" s="1"/>
  <c r="X3688" i="9"/>
  <c r="O3687" i="9"/>
  <c r="P3687" i="9" s="1"/>
  <c r="AA3687" i="9" s="1"/>
  <c r="X3687" i="9"/>
  <c r="O3686" i="9"/>
  <c r="P3686" i="9" s="1"/>
  <c r="AA3686" i="9" s="1"/>
  <c r="X3686" i="9"/>
  <c r="O3685" i="9"/>
  <c r="P3685" i="9" s="1"/>
  <c r="AA3685" i="9" s="1"/>
  <c r="X3685" i="9"/>
  <c r="O3684" i="9"/>
  <c r="P3684" i="9" s="1"/>
  <c r="AA3684" i="9" s="1"/>
  <c r="X3684" i="9"/>
  <c r="O3683" i="9"/>
  <c r="P3683" i="9" s="1"/>
  <c r="AA3683" i="9" s="1"/>
  <c r="X3683" i="9"/>
  <c r="O3682" i="9"/>
  <c r="P3682" i="9" s="1"/>
  <c r="AA3682" i="9" s="1"/>
  <c r="X3682" i="9"/>
  <c r="O3681" i="9"/>
  <c r="P3681" i="9" s="1"/>
  <c r="AA3681" i="9" s="1"/>
  <c r="X3681" i="9"/>
  <c r="O3680" i="9"/>
  <c r="P3680" i="9" s="1"/>
  <c r="AA3680" i="9" s="1"/>
  <c r="X3680" i="9"/>
  <c r="O3679" i="9"/>
  <c r="P3679" i="9" s="1"/>
  <c r="AA3679" i="9" s="1"/>
  <c r="X3679" i="9"/>
  <c r="O3678" i="9"/>
  <c r="P3678" i="9" s="1"/>
  <c r="AA3678" i="9" s="1"/>
  <c r="X3678" i="9"/>
  <c r="O3677" i="9"/>
  <c r="P3677" i="9" s="1"/>
  <c r="AA3677" i="9" s="1"/>
  <c r="X3677" i="9"/>
  <c r="O3676" i="9"/>
  <c r="P3676" i="9" s="1"/>
  <c r="AA3676" i="9" s="1"/>
  <c r="X3676" i="9"/>
  <c r="O3675" i="9"/>
  <c r="P3675" i="9" s="1"/>
  <c r="AA3675" i="9" s="1"/>
  <c r="X3675" i="9"/>
  <c r="O3674" i="9"/>
  <c r="P3674" i="9" s="1"/>
  <c r="AA3674" i="9" s="1"/>
  <c r="X3674" i="9"/>
  <c r="O3673" i="9"/>
  <c r="P3673" i="9" s="1"/>
  <c r="AA3673" i="9" s="1"/>
  <c r="X3673" i="9"/>
  <c r="O3672" i="9"/>
  <c r="P3672" i="9" s="1"/>
  <c r="AA3672" i="9" s="1"/>
  <c r="X3672" i="9"/>
  <c r="O3671" i="9"/>
  <c r="P3671" i="9" s="1"/>
  <c r="AA3671" i="9" s="1"/>
  <c r="X3671" i="9"/>
  <c r="O3670" i="9"/>
  <c r="P3670" i="9" s="1"/>
  <c r="AA3670" i="9" s="1"/>
  <c r="X3670" i="9"/>
  <c r="O3669" i="9"/>
  <c r="P3669" i="9" s="1"/>
  <c r="AA3669" i="9" s="1"/>
  <c r="X3669" i="9"/>
  <c r="O3668" i="9"/>
  <c r="P3668" i="9" s="1"/>
  <c r="AA3668" i="9" s="1"/>
  <c r="X3668" i="9"/>
  <c r="O3667" i="9"/>
  <c r="P3667" i="9" s="1"/>
  <c r="AA3667" i="9" s="1"/>
  <c r="X3667" i="9"/>
  <c r="O3666" i="9"/>
  <c r="P3666" i="9" s="1"/>
  <c r="AA3666" i="9" s="1"/>
  <c r="X3666" i="9"/>
  <c r="O3665" i="9"/>
  <c r="P3665" i="9" s="1"/>
  <c r="AA3665" i="9" s="1"/>
  <c r="X3665" i="9"/>
  <c r="O3664" i="9"/>
  <c r="P3664" i="9" s="1"/>
  <c r="AA3664" i="9" s="1"/>
  <c r="X3664" i="9"/>
  <c r="O3663" i="9"/>
  <c r="P3663" i="9" s="1"/>
  <c r="AA3663" i="9" s="1"/>
  <c r="X3663" i="9"/>
  <c r="O3662" i="9"/>
  <c r="P3662" i="9" s="1"/>
  <c r="AA3662" i="9" s="1"/>
  <c r="X3662" i="9"/>
  <c r="O3661" i="9"/>
  <c r="P3661" i="9" s="1"/>
  <c r="AA3661" i="9" s="1"/>
  <c r="X3661" i="9"/>
  <c r="O3660" i="9"/>
  <c r="P3660" i="9" s="1"/>
  <c r="AA3660" i="9" s="1"/>
  <c r="X3660" i="9"/>
  <c r="O3659" i="9"/>
  <c r="P3659" i="9" s="1"/>
  <c r="AA3659" i="9" s="1"/>
  <c r="X3659" i="9"/>
  <c r="O3658" i="9"/>
  <c r="P3658" i="9" s="1"/>
  <c r="AA3658" i="9" s="1"/>
  <c r="X3658" i="9"/>
  <c r="O3657" i="9"/>
  <c r="P3657" i="9" s="1"/>
  <c r="AA3657" i="9" s="1"/>
  <c r="X3657" i="9"/>
  <c r="O3656" i="9"/>
  <c r="P3656" i="9" s="1"/>
  <c r="AA3656" i="9" s="1"/>
  <c r="X3656" i="9"/>
  <c r="O3655" i="9"/>
  <c r="P3655" i="9" s="1"/>
  <c r="AA3655" i="9" s="1"/>
  <c r="X3655" i="9"/>
  <c r="O3654" i="9"/>
  <c r="P3654" i="9" s="1"/>
  <c r="AA3654" i="9" s="1"/>
  <c r="X3654" i="9"/>
  <c r="O3653" i="9"/>
  <c r="P3653" i="9" s="1"/>
  <c r="AA3653" i="9" s="1"/>
  <c r="X3653" i="9"/>
  <c r="O3652" i="9"/>
  <c r="P3652" i="9" s="1"/>
  <c r="AA3652" i="9" s="1"/>
  <c r="X3652" i="9"/>
  <c r="O3651" i="9"/>
  <c r="P3651" i="9" s="1"/>
  <c r="AA3651" i="9" s="1"/>
  <c r="X3651" i="9"/>
  <c r="O3650" i="9"/>
  <c r="P3650" i="9" s="1"/>
  <c r="AA3650" i="9" s="1"/>
  <c r="X3650" i="9"/>
  <c r="O3649" i="9"/>
  <c r="P3649" i="9" s="1"/>
  <c r="AA3649" i="9" s="1"/>
  <c r="X3649" i="9"/>
  <c r="O3648" i="9"/>
  <c r="P3648" i="9" s="1"/>
  <c r="AA3648" i="9" s="1"/>
  <c r="X3648" i="9"/>
  <c r="O3647" i="9"/>
  <c r="P3647" i="9" s="1"/>
  <c r="AA3647" i="9" s="1"/>
  <c r="X3647" i="9"/>
  <c r="O3646" i="9"/>
  <c r="P3646" i="9" s="1"/>
  <c r="AA3646" i="9" s="1"/>
  <c r="X3646" i="9"/>
  <c r="O3645" i="9"/>
  <c r="P3645" i="9" s="1"/>
  <c r="AA3645" i="9" s="1"/>
  <c r="X3645" i="9"/>
  <c r="O3644" i="9"/>
  <c r="P3644" i="9" s="1"/>
  <c r="AA3644" i="9" s="1"/>
  <c r="X3644" i="9"/>
  <c r="O3643" i="9"/>
  <c r="P3643" i="9" s="1"/>
  <c r="AA3643" i="9" s="1"/>
  <c r="X3643" i="9"/>
  <c r="O3642" i="9"/>
  <c r="P3642" i="9" s="1"/>
  <c r="AA3642" i="9" s="1"/>
  <c r="X3642" i="9"/>
  <c r="O3641" i="9"/>
  <c r="P3641" i="9" s="1"/>
  <c r="AA3641" i="9" s="1"/>
  <c r="X3641" i="9"/>
  <c r="O3640" i="9"/>
  <c r="P3640" i="9" s="1"/>
  <c r="AA3640" i="9" s="1"/>
  <c r="X3640" i="9"/>
  <c r="O3639" i="9"/>
  <c r="P3639" i="9" s="1"/>
  <c r="AA3639" i="9" s="1"/>
  <c r="X3639" i="9"/>
  <c r="O3638" i="9"/>
  <c r="P3638" i="9" s="1"/>
  <c r="AA3638" i="9" s="1"/>
  <c r="X3638" i="9"/>
  <c r="O3637" i="9"/>
  <c r="P3637" i="9" s="1"/>
  <c r="AA3637" i="9" s="1"/>
  <c r="X3637" i="9"/>
  <c r="O3636" i="9"/>
  <c r="P3636" i="9" s="1"/>
  <c r="AA3636" i="9" s="1"/>
  <c r="X3636" i="9"/>
  <c r="O3635" i="9"/>
  <c r="P3635" i="9" s="1"/>
  <c r="AA3635" i="9" s="1"/>
  <c r="X3635" i="9"/>
  <c r="O3634" i="9"/>
  <c r="P3634" i="9" s="1"/>
  <c r="AA3634" i="9" s="1"/>
  <c r="X3634" i="9"/>
  <c r="O3633" i="9"/>
  <c r="P3633" i="9" s="1"/>
  <c r="AA3633" i="9" s="1"/>
  <c r="X3633" i="9"/>
  <c r="O3632" i="9"/>
  <c r="P3632" i="9" s="1"/>
  <c r="AA3632" i="9" s="1"/>
  <c r="X3632" i="9"/>
  <c r="O3631" i="9"/>
  <c r="P3631" i="9" s="1"/>
  <c r="AA3631" i="9" s="1"/>
  <c r="X3631" i="9"/>
  <c r="O3630" i="9"/>
  <c r="P3630" i="9" s="1"/>
  <c r="AA3630" i="9" s="1"/>
  <c r="X3630" i="9"/>
  <c r="O3629" i="9"/>
  <c r="P3629" i="9" s="1"/>
  <c r="AA3629" i="9" s="1"/>
  <c r="X3629" i="9"/>
  <c r="O3628" i="9"/>
  <c r="P3628" i="9" s="1"/>
  <c r="AA3628" i="9" s="1"/>
  <c r="X3628" i="9"/>
  <c r="O3627" i="9"/>
  <c r="P3627" i="9" s="1"/>
  <c r="AA3627" i="9" s="1"/>
  <c r="X3627" i="9"/>
  <c r="O3626" i="9"/>
  <c r="P3626" i="9" s="1"/>
  <c r="AA3626" i="9" s="1"/>
  <c r="X3626" i="9"/>
  <c r="O3625" i="9"/>
  <c r="P3625" i="9" s="1"/>
  <c r="AA3625" i="9" s="1"/>
  <c r="X3625" i="9"/>
  <c r="O3624" i="9"/>
  <c r="P3624" i="9" s="1"/>
  <c r="AA3624" i="9" s="1"/>
  <c r="X3624" i="9"/>
  <c r="O3623" i="9"/>
  <c r="P3623" i="9" s="1"/>
  <c r="AA3623" i="9" s="1"/>
  <c r="X3623" i="9"/>
  <c r="O3622" i="9"/>
  <c r="P3622" i="9" s="1"/>
  <c r="AA3622" i="9" s="1"/>
  <c r="X3622" i="9"/>
  <c r="O3621" i="9"/>
  <c r="P3621" i="9" s="1"/>
  <c r="AA3621" i="9" s="1"/>
  <c r="X3621" i="9"/>
  <c r="O3620" i="9"/>
  <c r="P3620" i="9" s="1"/>
  <c r="AA3620" i="9" s="1"/>
  <c r="X3620" i="9"/>
  <c r="O3619" i="9"/>
  <c r="P3619" i="9" s="1"/>
  <c r="AA3619" i="9" s="1"/>
  <c r="X3619" i="9"/>
  <c r="O3618" i="9"/>
  <c r="P3618" i="9" s="1"/>
  <c r="AA3618" i="9" s="1"/>
  <c r="X3618" i="9"/>
  <c r="O3617" i="9"/>
  <c r="P3617" i="9" s="1"/>
  <c r="AA3617" i="9" s="1"/>
  <c r="X3617" i="9"/>
  <c r="O3616" i="9"/>
  <c r="P3616" i="9" s="1"/>
  <c r="AA3616" i="9" s="1"/>
  <c r="X3616" i="9"/>
  <c r="O3615" i="9"/>
  <c r="P3615" i="9" s="1"/>
  <c r="AA3615" i="9" s="1"/>
  <c r="X3615" i="9"/>
  <c r="O3614" i="9"/>
  <c r="P3614" i="9" s="1"/>
  <c r="AA3614" i="9" s="1"/>
  <c r="X3614" i="9"/>
  <c r="O3613" i="9"/>
  <c r="P3613" i="9" s="1"/>
  <c r="AA3613" i="9" s="1"/>
  <c r="X3613" i="9"/>
  <c r="O3612" i="9"/>
  <c r="P3612" i="9" s="1"/>
  <c r="AA3612" i="9" s="1"/>
  <c r="X3612" i="9"/>
  <c r="O3611" i="9"/>
  <c r="P3611" i="9" s="1"/>
  <c r="AA3611" i="9" s="1"/>
  <c r="X3611" i="9"/>
  <c r="O3610" i="9"/>
  <c r="P3610" i="9" s="1"/>
  <c r="AA3610" i="9" s="1"/>
  <c r="X3610" i="9"/>
  <c r="O3609" i="9"/>
  <c r="P3609" i="9" s="1"/>
  <c r="AA3609" i="9" s="1"/>
  <c r="X3609" i="9"/>
  <c r="O3608" i="9"/>
  <c r="P3608" i="9" s="1"/>
  <c r="AA3608" i="9" s="1"/>
  <c r="X3608" i="9"/>
  <c r="O3607" i="9"/>
  <c r="P3607" i="9" s="1"/>
  <c r="AA3607" i="9" s="1"/>
  <c r="X3607" i="9"/>
  <c r="O3606" i="9"/>
  <c r="P3606" i="9" s="1"/>
  <c r="AA3606" i="9" s="1"/>
  <c r="X3606" i="9"/>
  <c r="O3605" i="9"/>
  <c r="P3605" i="9" s="1"/>
  <c r="AA3605" i="9" s="1"/>
  <c r="X3605" i="9"/>
  <c r="O3604" i="9"/>
  <c r="P3604" i="9" s="1"/>
  <c r="AA3604" i="9" s="1"/>
  <c r="X3604" i="9"/>
  <c r="O3603" i="9"/>
  <c r="P3603" i="9" s="1"/>
  <c r="AA3603" i="9" s="1"/>
  <c r="X3603" i="9"/>
  <c r="O3602" i="9"/>
  <c r="P3602" i="9" s="1"/>
  <c r="AA3602" i="9" s="1"/>
  <c r="X3602" i="9"/>
  <c r="O3601" i="9"/>
  <c r="P3601" i="9" s="1"/>
  <c r="AA3601" i="9" s="1"/>
  <c r="X3601" i="9"/>
  <c r="O3600" i="9"/>
  <c r="P3600" i="9" s="1"/>
  <c r="AA3600" i="9" s="1"/>
  <c r="X3600" i="9"/>
  <c r="O3599" i="9"/>
  <c r="P3599" i="9" s="1"/>
  <c r="AA3599" i="9" s="1"/>
  <c r="X3599" i="9"/>
  <c r="O3598" i="9"/>
  <c r="P3598" i="9" s="1"/>
  <c r="AA3598" i="9" s="1"/>
  <c r="X3598" i="9"/>
  <c r="O3597" i="9"/>
  <c r="P3597" i="9" s="1"/>
  <c r="AA3597" i="9" s="1"/>
  <c r="X3597" i="9"/>
  <c r="O3596" i="9"/>
  <c r="P3596" i="9" s="1"/>
  <c r="AA3596" i="9" s="1"/>
  <c r="X3596" i="9"/>
  <c r="O3595" i="9"/>
  <c r="P3595" i="9" s="1"/>
  <c r="AA3595" i="9" s="1"/>
  <c r="X3595" i="9"/>
  <c r="O4157" i="9"/>
  <c r="P4157" i="9" s="1"/>
  <c r="AA4157" i="9" s="1"/>
  <c r="X4157" i="9"/>
  <c r="O4156" i="9"/>
  <c r="P4156" i="9" s="1"/>
  <c r="AA4156" i="9" s="1"/>
  <c r="X4156" i="9"/>
  <c r="I9" i="8"/>
  <c r="J10" i="8"/>
  <c r="AC4156" i="9" l="1"/>
  <c r="AE4156" i="9"/>
  <c r="Z4156" i="9"/>
  <c r="AB4156" i="9"/>
  <c r="AD4156" i="9"/>
  <c r="AF4156" i="9"/>
  <c r="AC4157" i="9"/>
  <c r="AE4157" i="9"/>
  <c r="Z4157" i="9"/>
  <c r="AB4157" i="9"/>
  <c r="AD4157" i="9"/>
  <c r="AF4157" i="9"/>
  <c r="AC3595" i="9"/>
  <c r="AE3595" i="9"/>
  <c r="Z3595" i="9"/>
  <c r="AB3595" i="9"/>
  <c r="AD3595" i="9"/>
  <c r="AF3595" i="9"/>
  <c r="AC3596" i="9"/>
  <c r="AE3596" i="9"/>
  <c r="Z3596" i="9"/>
  <c r="AB3596" i="9"/>
  <c r="AD3596" i="9"/>
  <c r="AF3596" i="9"/>
  <c r="AC3597" i="9"/>
  <c r="AE3597" i="9"/>
  <c r="Z3597" i="9"/>
  <c r="AB3597" i="9"/>
  <c r="AD3597" i="9"/>
  <c r="AF3597" i="9"/>
  <c r="AC3598" i="9"/>
  <c r="AE3598" i="9"/>
  <c r="Z3598" i="9"/>
  <c r="AB3598" i="9"/>
  <c r="AD3598" i="9"/>
  <c r="AF3598" i="9"/>
  <c r="AC3599" i="9"/>
  <c r="AE3599" i="9"/>
  <c r="Z3599" i="9"/>
  <c r="AB3599" i="9"/>
  <c r="AD3599" i="9"/>
  <c r="AF3599" i="9"/>
  <c r="AC3600" i="9"/>
  <c r="AE3600" i="9"/>
  <c r="Z3600" i="9"/>
  <c r="AB3600" i="9"/>
  <c r="AD3600" i="9"/>
  <c r="AF3600" i="9"/>
  <c r="AC3601" i="9"/>
  <c r="AE3601" i="9"/>
  <c r="Z3601" i="9"/>
  <c r="AB3601" i="9"/>
  <c r="AD3601" i="9"/>
  <c r="AF3601" i="9"/>
  <c r="AC3602" i="9"/>
  <c r="AE3602" i="9"/>
  <c r="Z3602" i="9"/>
  <c r="AB3602" i="9"/>
  <c r="AD3602" i="9"/>
  <c r="AF3602" i="9"/>
  <c r="AC3603" i="9"/>
  <c r="AE3603" i="9"/>
  <c r="Z3603" i="9"/>
  <c r="AB3603" i="9"/>
  <c r="AD3603" i="9"/>
  <c r="AF3603" i="9"/>
  <c r="AC3604" i="9"/>
  <c r="AE3604" i="9"/>
  <c r="Z3604" i="9"/>
  <c r="AB3604" i="9"/>
  <c r="AD3604" i="9"/>
  <c r="AF3604" i="9"/>
  <c r="AC3605" i="9"/>
  <c r="AE3605" i="9"/>
  <c r="Z3605" i="9"/>
  <c r="AB3605" i="9"/>
  <c r="AD3605" i="9"/>
  <c r="AF3605" i="9"/>
  <c r="AC3606" i="9"/>
  <c r="AE3606" i="9"/>
  <c r="Z3606" i="9"/>
  <c r="AB3606" i="9"/>
  <c r="AD3606" i="9"/>
  <c r="AF3606" i="9"/>
  <c r="AC3607" i="9"/>
  <c r="AE3607" i="9"/>
  <c r="Z3607" i="9"/>
  <c r="AB3607" i="9"/>
  <c r="AD3607" i="9"/>
  <c r="AF3607" i="9"/>
  <c r="AC3608" i="9"/>
  <c r="AE3608" i="9"/>
  <c r="Z3608" i="9"/>
  <c r="AB3608" i="9"/>
  <c r="AD3608" i="9"/>
  <c r="AF3608" i="9"/>
  <c r="AC3609" i="9"/>
  <c r="AE3609" i="9"/>
  <c r="Z3609" i="9"/>
  <c r="AB3609" i="9"/>
  <c r="AD3609" i="9"/>
  <c r="AF3609" i="9"/>
  <c r="AC3610" i="9"/>
  <c r="AE3610" i="9"/>
  <c r="Z3610" i="9"/>
  <c r="AB3610" i="9"/>
  <c r="AD3610" i="9"/>
  <c r="AF3610" i="9"/>
  <c r="AC3611" i="9"/>
  <c r="AE3611" i="9"/>
  <c r="Z3611" i="9"/>
  <c r="AB3611" i="9"/>
  <c r="AD3611" i="9"/>
  <c r="AF3611" i="9"/>
  <c r="AC3612" i="9"/>
  <c r="AE3612" i="9"/>
  <c r="Z3612" i="9"/>
  <c r="AB3612" i="9"/>
  <c r="AD3612" i="9"/>
  <c r="AF3612" i="9"/>
  <c r="AC3613" i="9"/>
  <c r="AE3613" i="9"/>
  <c r="Z3613" i="9"/>
  <c r="AB3613" i="9"/>
  <c r="AD3613" i="9"/>
  <c r="AF3613" i="9"/>
  <c r="AC3614" i="9"/>
  <c r="AE3614" i="9"/>
  <c r="Z3614" i="9"/>
  <c r="AB3614" i="9"/>
  <c r="AD3614" i="9"/>
  <c r="AF3614" i="9"/>
  <c r="AC3615" i="9"/>
  <c r="AE3615" i="9"/>
  <c r="Z3615" i="9"/>
  <c r="AB3615" i="9"/>
  <c r="AD3615" i="9"/>
  <c r="AF3615" i="9"/>
  <c r="AC3616" i="9"/>
  <c r="AE3616" i="9"/>
  <c r="Z3616" i="9"/>
  <c r="AB3616" i="9"/>
  <c r="AD3616" i="9"/>
  <c r="AF3616" i="9"/>
  <c r="AC3617" i="9"/>
  <c r="AE3617" i="9"/>
  <c r="Z3617" i="9"/>
  <c r="AB3617" i="9"/>
  <c r="AD3617" i="9"/>
  <c r="AF3617" i="9"/>
  <c r="AC3618" i="9"/>
  <c r="AE3618" i="9"/>
  <c r="Z3618" i="9"/>
  <c r="AB3618" i="9"/>
  <c r="AD3618" i="9"/>
  <c r="AF3618" i="9"/>
  <c r="AC3619" i="9"/>
  <c r="AE3619" i="9"/>
  <c r="Z3619" i="9"/>
  <c r="AB3619" i="9"/>
  <c r="AD3619" i="9"/>
  <c r="AF3619" i="9"/>
  <c r="AC3620" i="9"/>
  <c r="AE3620" i="9"/>
  <c r="Z3620" i="9"/>
  <c r="AB3620" i="9"/>
  <c r="AD3620" i="9"/>
  <c r="AF3620" i="9"/>
  <c r="AC3621" i="9"/>
  <c r="AE3621" i="9"/>
  <c r="Z3621" i="9"/>
  <c r="AB3621" i="9"/>
  <c r="AD3621" i="9"/>
  <c r="AF3621" i="9"/>
  <c r="AC3622" i="9"/>
  <c r="AE3622" i="9"/>
  <c r="Z3622" i="9"/>
  <c r="AB3622" i="9"/>
  <c r="AD3622" i="9"/>
  <c r="AF3622" i="9"/>
  <c r="AC3623" i="9"/>
  <c r="AE3623" i="9"/>
  <c r="Z3623" i="9"/>
  <c r="AB3623" i="9"/>
  <c r="AD3623" i="9"/>
  <c r="AF3623" i="9"/>
  <c r="AC3624" i="9"/>
  <c r="AE3624" i="9"/>
  <c r="Z3624" i="9"/>
  <c r="AB3624" i="9"/>
  <c r="AD3624" i="9"/>
  <c r="AF3624" i="9"/>
  <c r="AC3625" i="9"/>
  <c r="AE3625" i="9"/>
  <c r="Z3625" i="9"/>
  <c r="AB3625" i="9"/>
  <c r="AD3625" i="9"/>
  <c r="AF3625" i="9"/>
  <c r="AC3626" i="9"/>
  <c r="AE3626" i="9"/>
  <c r="Z3626" i="9"/>
  <c r="AB3626" i="9"/>
  <c r="AD3626" i="9"/>
  <c r="AF3626" i="9"/>
  <c r="AC3627" i="9"/>
  <c r="AE3627" i="9"/>
  <c r="Z3627" i="9"/>
  <c r="AB3627" i="9"/>
  <c r="AD3627" i="9"/>
  <c r="AF3627" i="9"/>
  <c r="AC3628" i="9"/>
  <c r="AE3628" i="9"/>
  <c r="Z3628" i="9"/>
  <c r="AB3628" i="9"/>
  <c r="AD3628" i="9"/>
  <c r="AF3628" i="9"/>
  <c r="AC3629" i="9"/>
  <c r="AE3629" i="9"/>
  <c r="Z3629" i="9"/>
  <c r="AB3629" i="9"/>
  <c r="AD3629" i="9"/>
  <c r="AF3629" i="9"/>
  <c r="AC3630" i="9"/>
  <c r="AE3630" i="9"/>
  <c r="Z3630" i="9"/>
  <c r="AB3630" i="9"/>
  <c r="AD3630" i="9"/>
  <c r="AF3630" i="9"/>
  <c r="AC3631" i="9"/>
  <c r="AE3631" i="9"/>
  <c r="Z3631" i="9"/>
  <c r="AB3631" i="9"/>
  <c r="AD3631" i="9"/>
  <c r="AF3631" i="9"/>
  <c r="AC3632" i="9"/>
  <c r="AE3632" i="9"/>
  <c r="Z3632" i="9"/>
  <c r="AB3632" i="9"/>
  <c r="AD3632" i="9"/>
  <c r="AF3632" i="9"/>
  <c r="AC3633" i="9"/>
  <c r="AE3633" i="9"/>
  <c r="Z3633" i="9"/>
  <c r="AB3633" i="9"/>
  <c r="AD3633" i="9"/>
  <c r="AF3633" i="9"/>
  <c r="AC3634" i="9"/>
  <c r="AE3634" i="9"/>
  <c r="Z3634" i="9"/>
  <c r="AB3634" i="9"/>
  <c r="AD3634" i="9"/>
  <c r="AF3634" i="9"/>
  <c r="AC3635" i="9"/>
  <c r="AE3635" i="9"/>
  <c r="Z3635" i="9"/>
  <c r="AB3635" i="9"/>
  <c r="AD3635" i="9"/>
  <c r="AF3635" i="9"/>
  <c r="AC3636" i="9"/>
  <c r="AE3636" i="9"/>
  <c r="Z3636" i="9"/>
  <c r="AB3636" i="9"/>
  <c r="AD3636" i="9"/>
  <c r="AF3636" i="9"/>
  <c r="AC3637" i="9"/>
  <c r="AE3637" i="9"/>
  <c r="Z3637" i="9"/>
  <c r="AB3637" i="9"/>
  <c r="AD3637" i="9"/>
  <c r="AF3637" i="9"/>
  <c r="AC3638" i="9"/>
  <c r="AE3638" i="9"/>
  <c r="Z3638" i="9"/>
  <c r="AB3638" i="9"/>
  <c r="AD3638" i="9"/>
  <c r="AF3638" i="9"/>
  <c r="AC3639" i="9"/>
  <c r="AE3639" i="9"/>
  <c r="Z3639" i="9"/>
  <c r="AB3639" i="9"/>
  <c r="AD3639" i="9"/>
  <c r="AF3639" i="9"/>
  <c r="AC3640" i="9"/>
  <c r="AE3640" i="9"/>
  <c r="Z3640" i="9"/>
  <c r="AB3640" i="9"/>
  <c r="AD3640" i="9"/>
  <c r="AF3640" i="9"/>
  <c r="AC3641" i="9"/>
  <c r="AE3641" i="9"/>
  <c r="Z3641" i="9"/>
  <c r="AB3641" i="9"/>
  <c r="AD3641" i="9"/>
  <c r="AF3641" i="9"/>
  <c r="AC3642" i="9"/>
  <c r="AE3642" i="9"/>
  <c r="Z3642" i="9"/>
  <c r="AB3642" i="9"/>
  <c r="AD3642" i="9"/>
  <c r="AF3642" i="9"/>
  <c r="AC3643" i="9"/>
  <c r="AE3643" i="9"/>
  <c r="Z3643" i="9"/>
  <c r="AB3643" i="9"/>
  <c r="AD3643" i="9"/>
  <c r="AF3643" i="9"/>
  <c r="AC3644" i="9"/>
  <c r="AE3644" i="9"/>
  <c r="Z3644" i="9"/>
  <c r="AB3644" i="9"/>
  <c r="AD3644" i="9"/>
  <c r="AF3644" i="9"/>
  <c r="AC3645" i="9"/>
  <c r="AE3645" i="9"/>
  <c r="Z3645" i="9"/>
  <c r="AB3645" i="9"/>
  <c r="AD3645" i="9"/>
  <c r="AF3645" i="9"/>
  <c r="AC3646" i="9"/>
  <c r="AE3646" i="9"/>
  <c r="Z3646" i="9"/>
  <c r="AB3646" i="9"/>
  <c r="AD3646" i="9"/>
  <c r="AF3646" i="9"/>
  <c r="AC3647" i="9"/>
  <c r="AE3647" i="9"/>
  <c r="Z3647" i="9"/>
  <c r="AB3647" i="9"/>
  <c r="AD3647" i="9"/>
  <c r="AF3647" i="9"/>
  <c r="AC3648" i="9"/>
  <c r="AE3648" i="9"/>
  <c r="Z3648" i="9"/>
  <c r="AB3648" i="9"/>
  <c r="AD3648" i="9"/>
  <c r="AF3648" i="9"/>
  <c r="AC3649" i="9"/>
  <c r="AE3649" i="9"/>
  <c r="Z3649" i="9"/>
  <c r="AB3649" i="9"/>
  <c r="AD3649" i="9"/>
  <c r="AF3649" i="9"/>
  <c r="AC3650" i="9"/>
  <c r="AE3650" i="9"/>
  <c r="Z3650" i="9"/>
  <c r="AB3650" i="9"/>
  <c r="AD3650" i="9"/>
  <c r="AF3650" i="9"/>
  <c r="AC3651" i="9"/>
  <c r="AE3651" i="9"/>
  <c r="Z3651" i="9"/>
  <c r="AB3651" i="9"/>
  <c r="AD3651" i="9"/>
  <c r="AF3651" i="9"/>
  <c r="AC3652" i="9"/>
  <c r="AE3652" i="9"/>
  <c r="Z3652" i="9"/>
  <c r="AB3652" i="9"/>
  <c r="AD3652" i="9"/>
  <c r="AF3652" i="9"/>
  <c r="AC3653" i="9"/>
  <c r="AE3653" i="9"/>
  <c r="Z3653" i="9"/>
  <c r="AB3653" i="9"/>
  <c r="AD3653" i="9"/>
  <c r="AF3653" i="9"/>
  <c r="AC3654" i="9"/>
  <c r="AE3654" i="9"/>
  <c r="Z3654" i="9"/>
  <c r="AB3654" i="9"/>
  <c r="AD3654" i="9"/>
  <c r="AF3654" i="9"/>
  <c r="AC3655" i="9"/>
  <c r="AE3655" i="9"/>
  <c r="Z3655" i="9"/>
  <c r="AB3655" i="9"/>
  <c r="AD3655" i="9"/>
  <c r="AF3655" i="9"/>
  <c r="AC3656" i="9"/>
  <c r="AE3656" i="9"/>
  <c r="Z3656" i="9"/>
  <c r="AB3656" i="9"/>
  <c r="AD3656" i="9"/>
  <c r="AF3656" i="9"/>
  <c r="AC3657" i="9"/>
  <c r="AE3657" i="9"/>
  <c r="Z3657" i="9"/>
  <c r="AB3657" i="9"/>
  <c r="AD3657" i="9"/>
  <c r="AF3657" i="9"/>
  <c r="AC3658" i="9"/>
  <c r="AE3658" i="9"/>
  <c r="Z3658" i="9"/>
  <c r="AB3658" i="9"/>
  <c r="AD3658" i="9"/>
  <c r="AF3658" i="9"/>
  <c r="AC3659" i="9"/>
  <c r="AE3659" i="9"/>
  <c r="Z3659" i="9"/>
  <c r="AB3659" i="9"/>
  <c r="AD3659" i="9"/>
  <c r="AF3659" i="9"/>
  <c r="AC3660" i="9"/>
  <c r="AE3660" i="9"/>
  <c r="Z3660" i="9"/>
  <c r="AB3660" i="9"/>
  <c r="AD3660" i="9"/>
  <c r="AF3660" i="9"/>
  <c r="AC3661" i="9"/>
  <c r="AE3661" i="9"/>
  <c r="Z3661" i="9"/>
  <c r="AB3661" i="9"/>
  <c r="AD3661" i="9"/>
  <c r="AF3661" i="9"/>
  <c r="AC3662" i="9"/>
  <c r="AE3662" i="9"/>
  <c r="Z3662" i="9"/>
  <c r="AB3662" i="9"/>
  <c r="AD3662" i="9"/>
  <c r="AF3662" i="9"/>
  <c r="AC3663" i="9"/>
  <c r="AE3663" i="9"/>
  <c r="Z3663" i="9"/>
  <c r="AB3663" i="9"/>
  <c r="AD3663" i="9"/>
  <c r="AF3663" i="9"/>
  <c r="AC3664" i="9"/>
  <c r="AE3664" i="9"/>
  <c r="Z3664" i="9"/>
  <c r="AB3664" i="9"/>
  <c r="AD3664" i="9"/>
  <c r="AF3664" i="9"/>
  <c r="AC3665" i="9"/>
  <c r="AE3665" i="9"/>
  <c r="Z3665" i="9"/>
  <c r="AB3665" i="9"/>
  <c r="AD3665" i="9"/>
  <c r="AF3665" i="9"/>
  <c r="AC3666" i="9"/>
  <c r="AE3666" i="9"/>
  <c r="Z3666" i="9"/>
  <c r="AB3666" i="9"/>
  <c r="AD3666" i="9"/>
  <c r="AF3666" i="9"/>
  <c r="AC3667" i="9"/>
  <c r="AE3667" i="9"/>
  <c r="Z3667" i="9"/>
  <c r="AB3667" i="9"/>
  <c r="AD3667" i="9"/>
  <c r="AF3667" i="9"/>
  <c r="AC3668" i="9"/>
  <c r="AE3668" i="9"/>
  <c r="Z3668" i="9"/>
  <c r="AB3668" i="9"/>
  <c r="AD3668" i="9"/>
  <c r="AF3668" i="9"/>
  <c r="AC3669" i="9"/>
  <c r="AE3669" i="9"/>
  <c r="Z3669" i="9"/>
  <c r="AB3669" i="9"/>
  <c r="AD3669" i="9"/>
  <c r="AF3669" i="9"/>
  <c r="AC3670" i="9"/>
  <c r="AE3670" i="9"/>
  <c r="Z3670" i="9"/>
  <c r="AB3670" i="9"/>
  <c r="AD3670" i="9"/>
  <c r="AF3670" i="9"/>
  <c r="AC3671" i="9"/>
  <c r="AE3671" i="9"/>
  <c r="Z3671" i="9"/>
  <c r="AB3671" i="9"/>
  <c r="AD3671" i="9"/>
  <c r="AF3671" i="9"/>
  <c r="AC3672" i="9"/>
  <c r="AE3672" i="9"/>
  <c r="Z3672" i="9"/>
  <c r="AB3672" i="9"/>
  <c r="AD3672" i="9"/>
  <c r="AF3672" i="9"/>
  <c r="AC3673" i="9"/>
  <c r="AE3673" i="9"/>
  <c r="Z3673" i="9"/>
  <c r="AB3673" i="9"/>
  <c r="AD3673" i="9"/>
  <c r="AF3673" i="9"/>
  <c r="AC3674" i="9"/>
  <c r="AE3674" i="9"/>
  <c r="Z3674" i="9"/>
  <c r="AB3674" i="9"/>
  <c r="AD3674" i="9"/>
  <c r="AF3674" i="9"/>
  <c r="AC3675" i="9"/>
  <c r="AE3675" i="9"/>
  <c r="Z3675" i="9"/>
  <c r="AB3675" i="9"/>
  <c r="AD3675" i="9"/>
  <c r="AF3675" i="9"/>
  <c r="AC3676" i="9"/>
  <c r="AE3676" i="9"/>
  <c r="Z3676" i="9"/>
  <c r="AB3676" i="9"/>
  <c r="AD3676" i="9"/>
  <c r="AF3676" i="9"/>
  <c r="AC3677" i="9"/>
  <c r="AE3677" i="9"/>
  <c r="Z3677" i="9"/>
  <c r="AB3677" i="9"/>
  <c r="AD3677" i="9"/>
  <c r="AF3677" i="9"/>
  <c r="AC3678" i="9"/>
  <c r="AE3678" i="9"/>
  <c r="Z3678" i="9"/>
  <c r="AB3678" i="9"/>
  <c r="AD3678" i="9"/>
  <c r="AF3678" i="9"/>
  <c r="AC3679" i="9"/>
  <c r="AE3679" i="9"/>
  <c r="Z3679" i="9"/>
  <c r="AB3679" i="9"/>
  <c r="AD3679" i="9"/>
  <c r="AF3679" i="9"/>
  <c r="AC3680" i="9"/>
  <c r="AE3680" i="9"/>
  <c r="Z3680" i="9"/>
  <c r="AB3680" i="9"/>
  <c r="AD3680" i="9"/>
  <c r="AF3680" i="9"/>
  <c r="AC3681" i="9"/>
  <c r="AE3681" i="9"/>
  <c r="Z3681" i="9"/>
  <c r="AB3681" i="9"/>
  <c r="AD3681" i="9"/>
  <c r="AF3681" i="9"/>
  <c r="AC3682" i="9"/>
  <c r="AE3682" i="9"/>
  <c r="Z3682" i="9"/>
  <c r="AB3682" i="9"/>
  <c r="AD3682" i="9"/>
  <c r="AF3682" i="9"/>
  <c r="AC3683" i="9"/>
  <c r="AE3683" i="9"/>
  <c r="Z3683" i="9"/>
  <c r="AB3683" i="9"/>
  <c r="AD3683" i="9"/>
  <c r="AF3683" i="9"/>
  <c r="AC3684" i="9"/>
  <c r="AE3684" i="9"/>
  <c r="Z3684" i="9"/>
  <c r="AB3684" i="9"/>
  <c r="AD3684" i="9"/>
  <c r="AF3684" i="9"/>
  <c r="AC3685" i="9"/>
  <c r="AE3685" i="9"/>
  <c r="Z3685" i="9"/>
  <c r="AB3685" i="9"/>
  <c r="AD3685" i="9"/>
  <c r="AF3685" i="9"/>
  <c r="AC3686" i="9"/>
  <c r="AE3686" i="9"/>
  <c r="Z3686" i="9"/>
  <c r="AB3686" i="9"/>
  <c r="AD3686" i="9"/>
  <c r="AF3686" i="9"/>
  <c r="AC3687" i="9"/>
  <c r="AE3687" i="9"/>
  <c r="Z3687" i="9"/>
  <c r="AB3687" i="9"/>
  <c r="AD3687" i="9"/>
  <c r="AF3687" i="9"/>
  <c r="AC3688" i="9"/>
  <c r="AE3688" i="9"/>
  <c r="Z3688" i="9"/>
  <c r="AB3688" i="9"/>
  <c r="AD3688" i="9"/>
  <c r="AF3688" i="9"/>
  <c r="AC3689" i="9"/>
  <c r="AE3689" i="9"/>
  <c r="Z3689" i="9"/>
  <c r="AB3689" i="9"/>
  <c r="AD3689" i="9"/>
  <c r="AF3689" i="9"/>
  <c r="AC3690" i="9"/>
  <c r="AE3690" i="9"/>
  <c r="Z3690" i="9"/>
  <c r="AB3690" i="9"/>
  <c r="AD3690" i="9"/>
  <c r="AF3690" i="9"/>
  <c r="AC3691" i="9"/>
  <c r="AE3691" i="9"/>
  <c r="Z3691" i="9"/>
  <c r="AB3691" i="9"/>
  <c r="AD3691" i="9"/>
  <c r="AF3691" i="9"/>
  <c r="AC3692" i="9"/>
  <c r="AE3692" i="9"/>
  <c r="Z3692" i="9"/>
  <c r="AB3692" i="9"/>
  <c r="AD3692" i="9"/>
  <c r="AF3692" i="9"/>
  <c r="AC3693" i="9"/>
  <c r="AE3693" i="9"/>
  <c r="Z3693" i="9"/>
  <c r="AB3693" i="9"/>
  <c r="AD3693" i="9"/>
  <c r="AF3693" i="9"/>
  <c r="AC4158" i="9"/>
  <c r="AE4158" i="9"/>
  <c r="Z4158" i="9"/>
  <c r="AB4158" i="9"/>
  <c r="AD4158" i="9"/>
  <c r="AF4158" i="9"/>
  <c r="AC4159" i="9"/>
  <c r="AE4159" i="9"/>
  <c r="Z4159" i="9"/>
  <c r="AB4159" i="9"/>
  <c r="AD4159" i="9"/>
  <c r="AF4159" i="9"/>
  <c r="AC4160" i="9"/>
  <c r="AE4160" i="9"/>
  <c r="Z4160" i="9"/>
  <c r="AB4160" i="9"/>
  <c r="AD4160" i="9"/>
  <c r="AF4160" i="9"/>
  <c r="AC4161" i="9"/>
  <c r="AE4161" i="9"/>
  <c r="Z4161" i="9"/>
  <c r="AB4161" i="9"/>
  <c r="AD4161" i="9"/>
  <c r="AF4161" i="9"/>
  <c r="AC4162" i="9"/>
  <c r="AE4162" i="9"/>
  <c r="Z4162" i="9"/>
  <c r="AB4162" i="9"/>
  <c r="AD4162" i="9"/>
  <c r="AF4162" i="9"/>
  <c r="AC4163" i="9"/>
  <c r="AE4163" i="9"/>
  <c r="Z4163" i="9"/>
  <c r="AB4163" i="9"/>
  <c r="AD4163" i="9"/>
  <c r="AF4163" i="9"/>
  <c r="AC4164" i="9"/>
  <c r="AE4164" i="9"/>
  <c r="Z4164" i="9"/>
  <c r="AB4164" i="9"/>
  <c r="AD4164" i="9"/>
  <c r="AF4164" i="9"/>
  <c r="AC4165" i="9"/>
  <c r="AE4165" i="9"/>
  <c r="Z4165" i="9"/>
  <c r="AB4165" i="9"/>
  <c r="AD4165" i="9"/>
  <c r="AF4165" i="9"/>
  <c r="AC4166" i="9"/>
  <c r="AE4166" i="9"/>
  <c r="Z4166" i="9"/>
  <c r="AB4166" i="9"/>
  <c r="AD4166" i="9"/>
  <c r="AF4166" i="9"/>
  <c r="AC4167" i="9"/>
  <c r="AE4167" i="9"/>
  <c r="Z4167" i="9"/>
  <c r="AB4167" i="9"/>
  <c r="AD4167" i="9"/>
  <c r="AF4167" i="9"/>
  <c r="AC4168" i="9"/>
  <c r="AE4168" i="9"/>
  <c r="Z4168" i="9"/>
  <c r="AB4168" i="9"/>
  <c r="AD4168" i="9"/>
  <c r="AF4168" i="9"/>
  <c r="AC4169" i="9"/>
  <c r="AE4169" i="9"/>
  <c r="Z4169" i="9"/>
  <c r="AB4169" i="9"/>
  <c r="AD4169" i="9"/>
  <c r="AF4169" i="9"/>
  <c r="AC4170" i="9"/>
  <c r="AE4170" i="9"/>
  <c r="Z4170" i="9"/>
  <c r="AB4170" i="9"/>
  <c r="AD4170" i="9"/>
  <c r="AF4170" i="9"/>
  <c r="AC4171" i="9"/>
  <c r="AE4171" i="9"/>
  <c r="Z4171" i="9"/>
  <c r="AB4171" i="9"/>
  <c r="AD4171" i="9"/>
  <c r="AF4171" i="9"/>
  <c r="AC4172" i="9"/>
  <c r="AE4172" i="9"/>
  <c r="Z4172" i="9"/>
  <c r="AB4172" i="9"/>
  <c r="AD4172" i="9"/>
  <c r="AF4172" i="9"/>
  <c r="AC4173" i="9"/>
  <c r="AE4173" i="9"/>
  <c r="Z4173" i="9"/>
  <c r="AB4173" i="9"/>
  <c r="AD4173" i="9"/>
  <c r="AF4173" i="9"/>
  <c r="AC4174" i="9"/>
  <c r="AE4174" i="9"/>
  <c r="Z4174" i="9"/>
  <c r="AB4174" i="9"/>
  <c r="AD4174" i="9"/>
  <c r="AF4174" i="9"/>
  <c r="AC4175" i="9"/>
  <c r="AE4175" i="9"/>
  <c r="Z4175" i="9"/>
  <c r="AB4175" i="9"/>
  <c r="AD4175" i="9"/>
  <c r="AF4175" i="9"/>
  <c r="AC4176" i="9"/>
  <c r="AE4176" i="9"/>
  <c r="Z4176" i="9"/>
  <c r="AB4176" i="9"/>
  <c r="AD4176" i="9"/>
  <c r="AF4176" i="9"/>
  <c r="AC4177" i="9"/>
  <c r="AE4177" i="9"/>
  <c r="Z4177" i="9"/>
  <c r="AB4177" i="9"/>
  <c r="AD4177" i="9"/>
  <c r="AF4177" i="9"/>
  <c r="AC4178" i="9"/>
  <c r="AE4178" i="9"/>
  <c r="Z4178" i="9"/>
  <c r="AB4178" i="9"/>
  <c r="AD4178" i="9"/>
  <c r="AF4178" i="9"/>
  <c r="AC4179" i="9"/>
  <c r="AE4179" i="9"/>
  <c r="Z4179" i="9"/>
  <c r="AB4179" i="9"/>
  <c r="AD4179" i="9"/>
  <c r="AF4179" i="9"/>
  <c r="AC4180" i="9"/>
  <c r="AE4180" i="9"/>
  <c r="Z4180" i="9"/>
  <c r="AB4180" i="9"/>
  <c r="AD4180" i="9"/>
  <c r="AF4180" i="9"/>
  <c r="AC4181" i="9"/>
  <c r="AE4181" i="9"/>
  <c r="Z4181" i="9"/>
  <c r="AB4181" i="9"/>
  <c r="AD4181" i="9"/>
  <c r="AF4181" i="9"/>
  <c r="AC4182" i="9"/>
  <c r="AE4182" i="9"/>
  <c r="Z4182" i="9"/>
  <c r="AB4182" i="9"/>
  <c r="AD4182" i="9"/>
  <c r="AF4182" i="9"/>
  <c r="AC3694" i="9"/>
  <c r="AE3694" i="9"/>
  <c r="Z3694" i="9"/>
  <c r="AB3694" i="9"/>
  <c r="AD3694" i="9"/>
  <c r="AF3694" i="9"/>
  <c r="AC3695" i="9"/>
  <c r="AE3695" i="9"/>
  <c r="Z3695" i="9"/>
  <c r="AB3695" i="9"/>
  <c r="AD3695" i="9"/>
  <c r="AF3695" i="9"/>
  <c r="AC4183" i="9"/>
  <c r="AE4183" i="9"/>
  <c r="Z4183" i="9"/>
  <c r="AB4183" i="9"/>
  <c r="AD4183" i="9"/>
  <c r="AF4183" i="9"/>
  <c r="AC4681" i="9"/>
  <c r="AE4681" i="9"/>
  <c r="Z4681" i="9"/>
  <c r="AB4681" i="9"/>
  <c r="AD4681" i="9"/>
  <c r="AF4681" i="9"/>
  <c r="AC4682" i="9"/>
  <c r="AE4682" i="9"/>
  <c r="Z4682" i="9"/>
  <c r="AB4682" i="9"/>
  <c r="AD4682" i="9"/>
  <c r="AF4682" i="9"/>
  <c r="AC4683" i="9"/>
  <c r="AE4683" i="9"/>
  <c r="Z4683" i="9"/>
  <c r="AB4683" i="9"/>
  <c r="AD4683" i="9"/>
  <c r="AF4683" i="9"/>
  <c r="AC4684" i="9"/>
  <c r="AE4684" i="9"/>
  <c r="Z4684" i="9"/>
  <c r="AB4684" i="9"/>
  <c r="AD4684" i="9"/>
  <c r="AF4684" i="9"/>
  <c r="AC4685" i="9"/>
  <c r="AE4685" i="9"/>
  <c r="Z4685" i="9"/>
  <c r="AB4685" i="9"/>
  <c r="AD4685" i="9"/>
  <c r="AF4685" i="9"/>
  <c r="AC4686" i="9"/>
  <c r="AE4686" i="9"/>
  <c r="Z4686" i="9"/>
  <c r="AB4686" i="9"/>
  <c r="AD4686" i="9"/>
  <c r="AF4686" i="9"/>
  <c r="AC4662" i="9"/>
  <c r="AE4662" i="9"/>
  <c r="Z4662" i="9"/>
  <c r="AB4662" i="9"/>
  <c r="AD4662" i="9"/>
  <c r="AF4662" i="9"/>
  <c r="AC4639" i="9"/>
  <c r="AE4639" i="9"/>
  <c r="Z4639" i="9"/>
  <c r="AB4639" i="9"/>
  <c r="AD4639" i="9"/>
  <c r="AF4639" i="9"/>
  <c r="AC4663" i="9"/>
  <c r="AE4663" i="9"/>
  <c r="Z4663" i="9"/>
  <c r="AB4663" i="9"/>
  <c r="AD4663" i="9"/>
  <c r="AF4663" i="9"/>
  <c r="AC4664" i="9"/>
  <c r="AE4664" i="9"/>
  <c r="Z4664" i="9"/>
  <c r="AB4664" i="9"/>
  <c r="AD4664" i="9"/>
  <c r="AF4664" i="9"/>
  <c r="AC4665" i="9"/>
  <c r="AE4665" i="9"/>
  <c r="Z4665" i="9"/>
  <c r="AB4665" i="9"/>
  <c r="AD4665" i="9"/>
  <c r="AF4665" i="9"/>
  <c r="AC4666" i="9"/>
  <c r="AE4666" i="9"/>
  <c r="Z4666" i="9"/>
  <c r="AB4666" i="9"/>
  <c r="AD4666" i="9"/>
  <c r="AF4666" i="9"/>
  <c r="AC4667" i="9"/>
  <c r="AE4667" i="9"/>
  <c r="Z4667" i="9"/>
  <c r="AB4667" i="9"/>
  <c r="AD4667" i="9"/>
  <c r="AF4667" i="9"/>
  <c r="AC4668" i="9"/>
  <c r="AE4668" i="9"/>
  <c r="Z4668" i="9"/>
  <c r="AB4668" i="9"/>
  <c r="AD4668" i="9"/>
  <c r="AF4668" i="9"/>
  <c r="AC4669" i="9"/>
  <c r="AE4669" i="9"/>
  <c r="Z4669" i="9"/>
  <c r="AB4669" i="9"/>
  <c r="AD4669" i="9"/>
  <c r="AF4669" i="9"/>
  <c r="AC4670" i="9"/>
  <c r="AE4670" i="9"/>
  <c r="Z4670" i="9"/>
  <c r="AB4670" i="9"/>
  <c r="AD4670" i="9"/>
  <c r="AF4670" i="9"/>
  <c r="AC4671" i="9"/>
  <c r="AE4671" i="9"/>
  <c r="Z4671" i="9"/>
  <c r="AB4671" i="9"/>
  <c r="AD4671" i="9"/>
  <c r="AF4671" i="9"/>
  <c r="AC4672" i="9"/>
  <c r="AE4672" i="9"/>
  <c r="Z4672" i="9"/>
  <c r="AB4672" i="9"/>
  <c r="AD4672" i="9"/>
  <c r="AF4672" i="9"/>
  <c r="AC4673" i="9"/>
  <c r="AE4673" i="9"/>
  <c r="Z4673" i="9"/>
  <c r="AB4673" i="9"/>
  <c r="AD4673" i="9"/>
  <c r="AF4673" i="9"/>
  <c r="AC4674" i="9"/>
  <c r="AE4674" i="9"/>
  <c r="Z4674" i="9"/>
  <c r="AB4674" i="9"/>
  <c r="AD4674" i="9"/>
  <c r="AF4674" i="9"/>
  <c r="AC4675" i="9"/>
  <c r="AE4675" i="9"/>
  <c r="Z4675" i="9"/>
  <c r="AB4675" i="9"/>
  <c r="AD4675" i="9"/>
  <c r="AF4675" i="9"/>
  <c r="AC4184" i="9"/>
  <c r="AE4184" i="9"/>
  <c r="Z4184" i="9"/>
  <c r="AB4184" i="9"/>
  <c r="AD4184" i="9"/>
  <c r="AF4184" i="9"/>
  <c r="AC4185" i="9"/>
  <c r="AE4185" i="9"/>
  <c r="Z4185" i="9"/>
  <c r="AB4185" i="9"/>
  <c r="AD4185" i="9"/>
  <c r="AF4185" i="9"/>
  <c r="AC4687" i="9"/>
  <c r="AE4687" i="9"/>
  <c r="Z4687" i="9"/>
  <c r="AB4687" i="9"/>
  <c r="AD4687" i="9"/>
  <c r="AF4687" i="9"/>
  <c r="AC4688" i="9"/>
  <c r="AE4688" i="9"/>
  <c r="Z4688" i="9"/>
  <c r="AB4688" i="9"/>
  <c r="AD4688" i="9"/>
  <c r="AF4688" i="9"/>
  <c r="AC4689" i="9"/>
  <c r="AE4689" i="9"/>
  <c r="Z4689" i="9"/>
  <c r="AB4689" i="9"/>
  <c r="AD4689" i="9"/>
  <c r="AF4689" i="9"/>
  <c r="AC4690" i="9"/>
  <c r="AE4690" i="9"/>
  <c r="Z4690" i="9"/>
  <c r="AB4690" i="9"/>
  <c r="AD4690" i="9"/>
  <c r="AF4690" i="9"/>
  <c r="AC4" i="9"/>
  <c r="AE4" i="9"/>
  <c r="Z4" i="9"/>
  <c r="AB4" i="9"/>
  <c r="AD4" i="9"/>
  <c r="AF4" i="9"/>
  <c r="AC5" i="9"/>
  <c r="AE5" i="9"/>
  <c r="Z5" i="9"/>
  <c r="AB5" i="9"/>
  <c r="AD5" i="9"/>
  <c r="AF5" i="9"/>
  <c r="AC6" i="9"/>
  <c r="AE6" i="9"/>
  <c r="Z6" i="9"/>
  <c r="AB6" i="9"/>
  <c r="AD6" i="9"/>
  <c r="AF6" i="9"/>
  <c r="AC7" i="9"/>
  <c r="AE7" i="9"/>
  <c r="Z7" i="9"/>
  <c r="AB7" i="9"/>
  <c r="AD7" i="9"/>
  <c r="AF7" i="9"/>
  <c r="AC8" i="9"/>
  <c r="AE8" i="9"/>
  <c r="Z8" i="9"/>
  <c r="AB8" i="9"/>
  <c r="AD8" i="9"/>
  <c r="AF8" i="9"/>
  <c r="AC9" i="9"/>
  <c r="AE9" i="9"/>
  <c r="Z9" i="9"/>
  <c r="AB9" i="9"/>
  <c r="AD9" i="9"/>
  <c r="AF9" i="9"/>
  <c r="AC10" i="9"/>
  <c r="AE10" i="9"/>
  <c r="Z10" i="9"/>
  <c r="AB10" i="9"/>
  <c r="AD10" i="9"/>
  <c r="AF10" i="9"/>
  <c r="AC11" i="9"/>
  <c r="AE11" i="9"/>
  <c r="Z11" i="9"/>
  <c r="AB11" i="9"/>
  <c r="AD11" i="9"/>
  <c r="AF11" i="9"/>
  <c r="AC12" i="9"/>
  <c r="AE12" i="9"/>
  <c r="Z12" i="9"/>
  <c r="AB12" i="9"/>
  <c r="AD12" i="9"/>
  <c r="AF12" i="9"/>
  <c r="AC13" i="9"/>
  <c r="AE13" i="9"/>
  <c r="Z13" i="9"/>
  <c r="AB13" i="9"/>
  <c r="AD13" i="9"/>
  <c r="AF13" i="9"/>
  <c r="AC14" i="9"/>
  <c r="AE14" i="9"/>
  <c r="Z14" i="9"/>
  <c r="AB14" i="9"/>
  <c r="AD14" i="9"/>
  <c r="AF14" i="9"/>
  <c r="AC15" i="9"/>
  <c r="AE15" i="9"/>
  <c r="Z15" i="9"/>
  <c r="AB15" i="9"/>
  <c r="AD15" i="9"/>
  <c r="AF15" i="9"/>
  <c r="AC16" i="9"/>
  <c r="AE16" i="9"/>
  <c r="Z16" i="9"/>
  <c r="AB16" i="9"/>
  <c r="AD16" i="9"/>
  <c r="AF16" i="9"/>
  <c r="AC17" i="9"/>
  <c r="AE17" i="9"/>
  <c r="Z17" i="9"/>
  <c r="AB17" i="9"/>
  <c r="AD17" i="9"/>
  <c r="AF17" i="9"/>
  <c r="AC18" i="9"/>
  <c r="AE18" i="9"/>
  <c r="Z18" i="9"/>
  <c r="AB18" i="9"/>
  <c r="AD18" i="9"/>
  <c r="AF18" i="9"/>
  <c r="AC4186" i="9"/>
  <c r="AE4186" i="9"/>
  <c r="Z4186" i="9"/>
  <c r="AB4186" i="9"/>
  <c r="AD4186" i="9"/>
  <c r="AF4186" i="9"/>
  <c r="AC4187" i="9"/>
  <c r="AE4187" i="9"/>
  <c r="Z4187" i="9"/>
  <c r="AB4187" i="9"/>
  <c r="AD4187" i="9"/>
  <c r="AF4187" i="9"/>
  <c r="AC4188" i="9"/>
  <c r="AE4188" i="9"/>
  <c r="Z4188" i="9"/>
  <c r="AB4188" i="9"/>
  <c r="AD4188" i="9"/>
  <c r="AF4188" i="9"/>
  <c r="AC4189" i="9"/>
  <c r="AE4189" i="9"/>
  <c r="Z4189" i="9"/>
  <c r="AB4189" i="9"/>
  <c r="AD4189" i="9"/>
  <c r="AF4189" i="9"/>
  <c r="AC3696" i="9"/>
  <c r="AE3696" i="9"/>
  <c r="Z3696" i="9"/>
  <c r="AB3696" i="9"/>
  <c r="AD3696" i="9"/>
  <c r="AF3696" i="9"/>
  <c r="AC3697" i="9"/>
  <c r="AE3697" i="9"/>
  <c r="Z3697" i="9"/>
  <c r="AB3697" i="9"/>
  <c r="AD3697" i="9"/>
  <c r="AF3697" i="9"/>
  <c r="AC3698" i="9"/>
  <c r="AE3698" i="9"/>
  <c r="Z3698" i="9"/>
  <c r="AB3698" i="9"/>
  <c r="AD3698" i="9"/>
  <c r="AF3698" i="9"/>
  <c r="AC4190" i="9"/>
  <c r="AE4190" i="9"/>
  <c r="Z4190" i="9"/>
  <c r="AB4190" i="9"/>
  <c r="AD4190" i="9"/>
  <c r="AF4190" i="9"/>
  <c r="AC4691" i="9"/>
  <c r="AE4691" i="9"/>
  <c r="Z4691" i="9"/>
  <c r="AB4691" i="9"/>
  <c r="AD4691" i="9"/>
  <c r="AF4691" i="9"/>
  <c r="AC4692" i="9"/>
  <c r="AE4692" i="9"/>
  <c r="Z4692" i="9"/>
  <c r="AB4692" i="9"/>
  <c r="AD4692" i="9"/>
  <c r="AF4692" i="9"/>
  <c r="AC4693" i="9"/>
  <c r="AE4693" i="9"/>
  <c r="Z4693" i="9"/>
  <c r="AB4693" i="9"/>
  <c r="AD4693" i="9"/>
  <c r="AF4693" i="9"/>
  <c r="AC4694" i="9"/>
  <c r="AE4694" i="9"/>
  <c r="Z4694" i="9"/>
  <c r="AB4694" i="9"/>
  <c r="AD4694" i="9"/>
  <c r="AF4694" i="9"/>
  <c r="AC4695" i="9"/>
  <c r="AE4695" i="9"/>
  <c r="Z4695" i="9"/>
  <c r="AB4695" i="9"/>
  <c r="AD4695" i="9"/>
  <c r="AF4695" i="9"/>
  <c r="AC4696" i="9"/>
  <c r="AE4696" i="9"/>
  <c r="Z4696" i="9"/>
  <c r="AB4696" i="9"/>
  <c r="AD4696" i="9"/>
  <c r="AF4696" i="9"/>
  <c r="AC4697" i="9"/>
  <c r="AE4697" i="9"/>
  <c r="Z4697" i="9"/>
  <c r="AB4697" i="9"/>
  <c r="AD4697" i="9"/>
  <c r="AF4697" i="9"/>
  <c r="AC4698" i="9"/>
  <c r="AE4698" i="9"/>
  <c r="Z4698" i="9"/>
  <c r="AB4698" i="9"/>
  <c r="AD4698" i="9"/>
  <c r="AF4698" i="9"/>
  <c r="AC4191" i="9"/>
  <c r="AE4191" i="9"/>
  <c r="Z4191" i="9"/>
  <c r="AB4191" i="9"/>
  <c r="AD4191" i="9"/>
  <c r="AF4191" i="9"/>
  <c r="AC4192" i="9"/>
  <c r="AE4192" i="9"/>
  <c r="Z4192" i="9"/>
  <c r="AB4192" i="9"/>
  <c r="AD4192" i="9"/>
  <c r="AF4192" i="9"/>
  <c r="AC4193" i="9"/>
  <c r="AE4193" i="9"/>
  <c r="Z4193" i="9"/>
  <c r="AB4193" i="9"/>
  <c r="AD4193" i="9"/>
  <c r="AF4193" i="9"/>
  <c r="AC4194" i="9"/>
  <c r="AE4194" i="9"/>
  <c r="Z4194" i="9"/>
  <c r="AB4194" i="9"/>
  <c r="AD4194" i="9"/>
  <c r="AF4194" i="9"/>
  <c r="AC4195" i="9"/>
  <c r="AE4195" i="9"/>
  <c r="Z4195" i="9"/>
  <c r="AB4195" i="9"/>
  <c r="AD4195" i="9"/>
  <c r="AF4195" i="9"/>
  <c r="AC4196" i="9"/>
  <c r="AE4196" i="9"/>
  <c r="Z4196" i="9"/>
  <c r="AB4196" i="9"/>
  <c r="AD4196" i="9"/>
  <c r="AF4196" i="9"/>
  <c r="AC4197" i="9"/>
  <c r="AE4197" i="9"/>
  <c r="Z4197" i="9"/>
  <c r="AB4197" i="9"/>
  <c r="AD4197" i="9"/>
  <c r="AF4197" i="9"/>
  <c r="AC4198" i="9"/>
  <c r="AE4198" i="9"/>
  <c r="Z4198" i="9"/>
  <c r="AB4198" i="9"/>
  <c r="AD4198" i="9"/>
  <c r="AF4198" i="9"/>
  <c r="AC4199" i="9"/>
  <c r="AE4199" i="9"/>
  <c r="Z4199" i="9"/>
  <c r="AB4199" i="9"/>
  <c r="AD4199" i="9"/>
  <c r="AF4199" i="9"/>
  <c r="AC4200" i="9"/>
  <c r="AE4200" i="9"/>
  <c r="Z4200" i="9"/>
  <c r="AB4200" i="9"/>
  <c r="AD4200" i="9"/>
  <c r="AF4200" i="9"/>
  <c r="AC4201" i="9"/>
  <c r="AE4201" i="9"/>
  <c r="Z4201" i="9"/>
  <c r="AB4201" i="9"/>
  <c r="AD4201" i="9"/>
  <c r="AF4201" i="9"/>
  <c r="AC4202" i="9"/>
  <c r="AE4202" i="9"/>
  <c r="Z4202" i="9"/>
  <c r="AB4202" i="9"/>
  <c r="AD4202" i="9"/>
  <c r="AF4202" i="9"/>
  <c r="AC4203" i="9"/>
  <c r="AE4203" i="9"/>
  <c r="Z4203" i="9"/>
  <c r="AB4203" i="9"/>
  <c r="AD4203" i="9"/>
  <c r="AF4203" i="9"/>
  <c r="AC4204" i="9"/>
  <c r="AE4204" i="9"/>
  <c r="Z4204" i="9"/>
  <c r="AB4204" i="9"/>
  <c r="AD4204" i="9"/>
  <c r="AF4204" i="9"/>
  <c r="AC19" i="9"/>
  <c r="AE19" i="9"/>
  <c r="AA19" i="9"/>
  <c r="AC20" i="9"/>
  <c r="AE20" i="9"/>
  <c r="Z20" i="9"/>
  <c r="AB20" i="9"/>
  <c r="AD20" i="9"/>
  <c r="AF20" i="9"/>
  <c r="AC21" i="9"/>
  <c r="AE21" i="9"/>
  <c r="Z21" i="9"/>
  <c r="AB21" i="9"/>
  <c r="AD21" i="9"/>
  <c r="AF21" i="9"/>
  <c r="AC22" i="9"/>
  <c r="AE22" i="9"/>
  <c r="Z22" i="9"/>
  <c r="AB22" i="9"/>
  <c r="AD22" i="9"/>
  <c r="AF22" i="9"/>
  <c r="AC23" i="9"/>
  <c r="AE23" i="9"/>
  <c r="Z23" i="9"/>
  <c r="AB23" i="9"/>
  <c r="AD23" i="9"/>
  <c r="AF23" i="9"/>
  <c r="AC24" i="9"/>
  <c r="AE24" i="9"/>
  <c r="Z24" i="9"/>
  <c r="AB24" i="9"/>
  <c r="AD24" i="9"/>
  <c r="AF24" i="9"/>
  <c r="AC25" i="9"/>
  <c r="AE25" i="9"/>
  <c r="Z25" i="9"/>
  <c r="AB25" i="9"/>
  <c r="AD25" i="9"/>
  <c r="AF25" i="9"/>
  <c r="AC26" i="9"/>
  <c r="AE26" i="9"/>
  <c r="Z26" i="9"/>
  <c r="AB26" i="9"/>
  <c r="AD26" i="9"/>
  <c r="AF26" i="9"/>
  <c r="AC27" i="9"/>
  <c r="AE27" i="9"/>
  <c r="Z27" i="9"/>
  <c r="AB27" i="9"/>
  <c r="AD27" i="9"/>
  <c r="AF27" i="9"/>
  <c r="AC28" i="9"/>
  <c r="AE28" i="9"/>
  <c r="Z28" i="9"/>
  <c r="AB28" i="9"/>
  <c r="AD28" i="9"/>
  <c r="AF28" i="9"/>
  <c r="AC29" i="9"/>
  <c r="AE29" i="9"/>
  <c r="Z29" i="9"/>
  <c r="AB29" i="9"/>
  <c r="AD29" i="9"/>
  <c r="AF29" i="9"/>
  <c r="AC30" i="9"/>
  <c r="AE30" i="9"/>
  <c r="Z30" i="9"/>
  <c r="AB30" i="9"/>
  <c r="AD30" i="9"/>
  <c r="AF30" i="9"/>
  <c r="AC31" i="9"/>
  <c r="AE31" i="9"/>
  <c r="Z31" i="9"/>
  <c r="AB31" i="9"/>
  <c r="AD31" i="9"/>
  <c r="AF31" i="9"/>
  <c r="AC32" i="9"/>
  <c r="AE32" i="9"/>
  <c r="Z32" i="9"/>
  <c r="AB32" i="9"/>
  <c r="AD32" i="9"/>
  <c r="AF32" i="9"/>
  <c r="AC33" i="9"/>
  <c r="AE33" i="9"/>
  <c r="Z33" i="9"/>
  <c r="AB33" i="9"/>
  <c r="AD33" i="9"/>
  <c r="AF33" i="9"/>
  <c r="AC34" i="9"/>
  <c r="AE34" i="9"/>
  <c r="Z34" i="9"/>
  <c r="AB34" i="9"/>
  <c r="AD34" i="9"/>
  <c r="AF34" i="9"/>
  <c r="AC35" i="9"/>
  <c r="AE35" i="9"/>
  <c r="Z35" i="9"/>
  <c r="AB35" i="9"/>
  <c r="AD35" i="9"/>
  <c r="AF35" i="9"/>
  <c r="AC36" i="9"/>
  <c r="AE36" i="9"/>
  <c r="Z36" i="9"/>
  <c r="AB36" i="9"/>
  <c r="AD36" i="9"/>
  <c r="AF36" i="9"/>
  <c r="AC37" i="9"/>
  <c r="AE37" i="9"/>
  <c r="Z37" i="9"/>
  <c r="AB37" i="9"/>
  <c r="AD37" i="9"/>
  <c r="AF37" i="9"/>
  <c r="AC38" i="9"/>
  <c r="AE38" i="9"/>
  <c r="Z38" i="9"/>
  <c r="AB38" i="9"/>
  <c r="AD38" i="9"/>
  <c r="AF38" i="9"/>
  <c r="AC39" i="9"/>
  <c r="AE39" i="9"/>
  <c r="Z39" i="9"/>
  <c r="AB39" i="9"/>
  <c r="AD39" i="9"/>
  <c r="AF39" i="9"/>
  <c r="AC40" i="9"/>
  <c r="AE40" i="9"/>
  <c r="Z40" i="9"/>
  <c r="AB40" i="9"/>
  <c r="AD40" i="9"/>
  <c r="AF40" i="9"/>
  <c r="AC41" i="9"/>
  <c r="AE41" i="9"/>
  <c r="Z41" i="9"/>
  <c r="AB41" i="9"/>
  <c r="AD41" i="9"/>
  <c r="AF41" i="9"/>
  <c r="AC42" i="9"/>
  <c r="AE42" i="9"/>
  <c r="Z42" i="9"/>
  <c r="AB42" i="9"/>
  <c r="AD42" i="9"/>
  <c r="AF42" i="9"/>
  <c r="AC43" i="9"/>
  <c r="AE43" i="9"/>
  <c r="Z43" i="9"/>
  <c r="AB43" i="9"/>
  <c r="AD43" i="9"/>
  <c r="AF43" i="9"/>
  <c r="AC44" i="9"/>
  <c r="AE44" i="9"/>
  <c r="Z44" i="9"/>
  <c r="AB44" i="9"/>
  <c r="AD44" i="9"/>
  <c r="AF44" i="9"/>
  <c r="AC45" i="9"/>
  <c r="AE45" i="9"/>
  <c r="Z45" i="9"/>
  <c r="AB45" i="9"/>
  <c r="AD45" i="9"/>
  <c r="AF45" i="9"/>
  <c r="AC46" i="9"/>
  <c r="AE46" i="9"/>
  <c r="Z46" i="9"/>
  <c r="AB46" i="9"/>
  <c r="AD46" i="9"/>
  <c r="AF46" i="9"/>
  <c r="AC47" i="9"/>
  <c r="AE47" i="9"/>
  <c r="Z47" i="9"/>
  <c r="AB47" i="9"/>
  <c r="AD47" i="9"/>
  <c r="AF47" i="9"/>
  <c r="AC48" i="9"/>
  <c r="AE48" i="9"/>
  <c r="Z48" i="9"/>
  <c r="AB48" i="9"/>
  <c r="AD48" i="9"/>
  <c r="AF48" i="9"/>
  <c r="AC49" i="9"/>
  <c r="AE49" i="9"/>
  <c r="Z49" i="9"/>
  <c r="AB49" i="9"/>
  <c r="AD49" i="9"/>
  <c r="AF49" i="9"/>
  <c r="AC50" i="9"/>
  <c r="AE50" i="9"/>
  <c r="Z50" i="9"/>
  <c r="AB50" i="9"/>
  <c r="AD50" i="9"/>
  <c r="AF50" i="9"/>
  <c r="AC51" i="9"/>
  <c r="AE51" i="9"/>
  <c r="Z51" i="9"/>
  <c r="AB51" i="9"/>
  <c r="AD51" i="9"/>
  <c r="AF51" i="9"/>
  <c r="AC52" i="9"/>
  <c r="AE52" i="9"/>
  <c r="Z52" i="9"/>
  <c r="AB52" i="9"/>
  <c r="AD52" i="9"/>
  <c r="AF52" i="9"/>
  <c r="AC53" i="9"/>
  <c r="AE53" i="9"/>
  <c r="Z53" i="9"/>
  <c r="AB53" i="9"/>
  <c r="AD53" i="9"/>
  <c r="AF53" i="9"/>
  <c r="AC54" i="9"/>
  <c r="AE54" i="9"/>
  <c r="Z54" i="9"/>
  <c r="AB54" i="9"/>
  <c r="AD54" i="9"/>
  <c r="AF54" i="9"/>
  <c r="AC55" i="9"/>
  <c r="AE55" i="9"/>
  <c r="Z55" i="9"/>
  <c r="AB55" i="9"/>
  <c r="AD55" i="9"/>
  <c r="AF55" i="9"/>
  <c r="AC56" i="9"/>
  <c r="AE56" i="9"/>
  <c r="Z56" i="9"/>
  <c r="AB56" i="9"/>
  <c r="AD56" i="9"/>
  <c r="AF56" i="9"/>
  <c r="AC57" i="9"/>
  <c r="AE57" i="9"/>
  <c r="Z57" i="9"/>
  <c r="AB57" i="9"/>
  <c r="AD57" i="9"/>
  <c r="AF57" i="9"/>
  <c r="AC58" i="9"/>
  <c r="AE58" i="9"/>
  <c r="Z58" i="9"/>
  <c r="AB58" i="9"/>
  <c r="AD58" i="9"/>
  <c r="AF58" i="9"/>
  <c r="AC59" i="9"/>
  <c r="AE59" i="9"/>
  <c r="Z59" i="9"/>
  <c r="AB59" i="9"/>
  <c r="AD59" i="9"/>
  <c r="AF59" i="9"/>
  <c r="AC60" i="9"/>
  <c r="AE60" i="9"/>
  <c r="Z60" i="9"/>
  <c r="AB60" i="9"/>
  <c r="AD60" i="9"/>
  <c r="AF60" i="9"/>
  <c r="AC61" i="9"/>
  <c r="AE61" i="9"/>
  <c r="Z61" i="9"/>
  <c r="AB61" i="9"/>
  <c r="AD61" i="9"/>
  <c r="AF61" i="9"/>
  <c r="AC62" i="9"/>
  <c r="AE62" i="9"/>
  <c r="Z62" i="9"/>
  <c r="AB62" i="9"/>
  <c r="AD62" i="9"/>
  <c r="AF62" i="9"/>
  <c r="AC63" i="9"/>
  <c r="AE63" i="9"/>
  <c r="Z63" i="9"/>
  <c r="AB63" i="9"/>
  <c r="AD63" i="9"/>
  <c r="AF63" i="9"/>
  <c r="AC64" i="9"/>
  <c r="AE64" i="9"/>
  <c r="Z64" i="9"/>
  <c r="AB64" i="9"/>
  <c r="AD64" i="9"/>
  <c r="AF64" i="9"/>
  <c r="AC65" i="9"/>
  <c r="AE65" i="9"/>
  <c r="Z65" i="9"/>
  <c r="AB65" i="9"/>
  <c r="AD65" i="9"/>
  <c r="AF65" i="9"/>
  <c r="AC66" i="9"/>
  <c r="AE66" i="9"/>
  <c r="Z66" i="9"/>
  <c r="AB66" i="9"/>
  <c r="AD66" i="9"/>
  <c r="AF66" i="9"/>
  <c r="AC67" i="9"/>
  <c r="AE67" i="9"/>
  <c r="Z67" i="9"/>
  <c r="AB67" i="9"/>
  <c r="AD67" i="9"/>
  <c r="AF67" i="9"/>
  <c r="AC68" i="9"/>
  <c r="AE68" i="9"/>
  <c r="Z68" i="9"/>
  <c r="AB68" i="9"/>
  <c r="AD68" i="9"/>
  <c r="AF68" i="9"/>
  <c r="AC69" i="9"/>
  <c r="AE69" i="9"/>
  <c r="Z69" i="9"/>
  <c r="AB69" i="9"/>
  <c r="AD69" i="9"/>
  <c r="AF69" i="9"/>
  <c r="AC70" i="9"/>
  <c r="AE70" i="9"/>
  <c r="Z70" i="9"/>
  <c r="AB70" i="9"/>
  <c r="AD70" i="9"/>
  <c r="AF70" i="9"/>
  <c r="AC71" i="9"/>
  <c r="AE71" i="9"/>
  <c r="Z71" i="9"/>
  <c r="AB71" i="9"/>
  <c r="AD71" i="9"/>
  <c r="AF71" i="9"/>
  <c r="AC72" i="9"/>
  <c r="AE72" i="9"/>
  <c r="Z72" i="9"/>
  <c r="AB72" i="9"/>
  <c r="AD72" i="9"/>
  <c r="AF72" i="9"/>
  <c r="AC73" i="9"/>
  <c r="AE73" i="9"/>
  <c r="Z73" i="9"/>
  <c r="AB73" i="9"/>
  <c r="AD73" i="9"/>
  <c r="AF73" i="9"/>
  <c r="AC74" i="9"/>
  <c r="AE74" i="9"/>
  <c r="Z74" i="9"/>
  <c r="AB74" i="9"/>
  <c r="AD74" i="9"/>
  <c r="AF74" i="9"/>
  <c r="AC75" i="9"/>
  <c r="AE75" i="9"/>
  <c r="Z75" i="9"/>
  <c r="AB75" i="9"/>
  <c r="AD75" i="9"/>
  <c r="AF75" i="9"/>
  <c r="AC76" i="9"/>
  <c r="AE76" i="9"/>
  <c r="Z76" i="9"/>
  <c r="AB76" i="9"/>
  <c r="AD76" i="9"/>
  <c r="AF76" i="9"/>
  <c r="AC77" i="9"/>
  <c r="AE77" i="9"/>
  <c r="Z77" i="9"/>
  <c r="AB77" i="9"/>
  <c r="AD77" i="9"/>
  <c r="AF77" i="9"/>
  <c r="AC78" i="9"/>
  <c r="AE78" i="9"/>
  <c r="Z78" i="9"/>
  <c r="AB78" i="9"/>
  <c r="AD78" i="9"/>
  <c r="AF78" i="9"/>
  <c r="AC79" i="9"/>
  <c r="AE79" i="9"/>
  <c r="Z79" i="9"/>
  <c r="AB79" i="9"/>
  <c r="AD79" i="9"/>
  <c r="AF79" i="9"/>
  <c r="AC80" i="9"/>
  <c r="AE80" i="9"/>
  <c r="Z80" i="9"/>
  <c r="AB80" i="9"/>
  <c r="AD80" i="9"/>
  <c r="AF80" i="9"/>
  <c r="AC81" i="9"/>
  <c r="AE81" i="9"/>
  <c r="Z81" i="9"/>
  <c r="AB81" i="9"/>
  <c r="AD81" i="9"/>
  <c r="AF81" i="9"/>
  <c r="AC82" i="9"/>
  <c r="AE82" i="9"/>
  <c r="Z82" i="9"/>
  <c r="AB82" i="9"/>
  <c r="AD82" i="9"/>
  <c r="AF82" i="9"/>
  <c r="AC83" i="9"/>
  <c r="AE83" i="9"/>
  <c r="Z83" i="9"/>
  <c r="AB83" i="9"/>
  <c r="AD83" i="9"/>
  <c r="AF83" i="9"/>
  <c r="AC84" i="9"/>
  <c r="AE84" i="9"/>
  <c r="Z84" i="9"/>
  <c r="AB84" i="9"/>
  <c r="AD84" i="9"/>
  <c r="AF84" i="9"/>
  <c r="AC85" i="9"/>
  <c r="AE85" i="9"/>
  <c r="Z85" i="9"/>
  <c r="AB85" i="9"/>
  <c r="AD85" i="9"/>
  <c r="AF85" i="9"/>
  <c r="AC86" i="9"/>
  <c r="AE86" i="9"/>
  <c r="Z86" i="9"/>
  <c r="AB86" i="9"/>
  <c r="AD86" i="9"/>
  <c r="AF86" i="9"/>
  <c r="AC87" i="9"/>
  <c r="AE87" i="9"/>
  <c r="Z87" i="9"/>
  <c r="AB87" i="9"/>
  <c r="AD87" i="9"/>
  <c r="AF87" i="9"/>
  <c r="AC88" i="9"/>
  <c r="AE88" i="9"/>
  <c r="Z88" i="9"/>
  <c r="AB88" i="9"/>
  <c r="AD88" i="9"/>
  <c r="AF88" i="9"/>
  <c r="AC89" i="9"/>
  <c r="AE89" i="9"/>
  <c r="Z89" i="9"/>
  <c r="AB89" i="9"/>
  <c r="AD89" i="9"/>
  <c r="AF89" i="9"/>
  <c r="AC90" i="9"/>
  <c r="AE90" i="9"/>
  <c r="Z90" i="9"/>
  <c r="AB90" i="9"/>
  <c r="AD90" i="9"/>
  <c r="AF90" i="9"/>
  <c r="AC91" i="9"/>
  <c r="AE91" i="9"/>
  <c r="Z91" i="9"/>
  <c r="AB91" i="9"/>
  <c r="AD91" i="9"/>
  <c r="AF91" i="9"/>
  <c r="AC92" i="9"/>
  <c r="AE92" i="9"/>
  <c r="Z92" i="9"/>
  <c r="AB92" i="9"/>
  <c r="AD92" i="9"/>
  <c r="AF92" i="9"/>
  <c r="AC93" i="9"/>
  <c r="AE93" i="9"/>
  <c r="Z93" i="9"/>
  <c r="AB93" i="9"/>
  <c r="AD93" i="9"/>
  <c r="AF93" i="9"/>
  <c r="AC94" i="9"/>
  <c r="AE94" i="9"/>
  <c r="Z94" i="9"/>
  <c r="AB94" i="9"/>
  <c r="AD94" i="9"/>
  <c r="AF94" i="9"/>
  <c r="AC95" i="9"/>
  <c r="AE95" i="9"/>
  <c r="Z95" i="9"/>
  <c r="AB95" i="9"/>
  <c r="AD95" i="9"/>
  <c r="AF95" i="9"/>
  <c r="AC96" i="9"/>
  <c r="AE96" i="9"/>
  <c r="Z96" i="9"/>
  <c r="AB96" i="9"/>
  <c r="AD96" i="9"/>
  <c r="AF96" i="9"/>
  <c r="AC97" i="9"/>
  <c r="AE97" i="9"/>
  <c r="Z97" i="9"/>
  <c r="AB97" i="9"/>
  <c r="AD97" i="9"/>
  <c r="AF97" i="9"/>
  <c r="AC98" i="9"/>
  <c r="AE98" i="9"/>
  <c r="Z98" i="9"/>
  <c r="AB98" i="9"/>
  <c r="AD98" i="9"/>
  <c r="AF98" i="9"/>
  <c r="AC99" i="9"/>
  <c r="AE99" i="9"/>
  <c r="Z99" i="9"/>
  <c r="AB99" i="9"/>
  <c r="AD99" i="9"/>
  <c r="AF99" i="9"/>
  <c r="AC100" i="9"/>
  <c r="AE100" i="9"/>
  <c r="Z100" i="9"/>
  <c r="AB100" i="9"/>
  <c r="AD100" i="9"/>
  <c r="AF100" i="9"/>
  <c r="AC101" i="9"/>
  <c r="AE101" i="9"/>
  <c r="Z101" i="9"/>
  <c r="AB101" i="9"/>
  <c r="AD101" i="9"/>
  <c r="AF101" i="9"/>
  <c r="AC102" i="9"/>
  <c r="AE102" i="9"/>
  <c r="Z102" i="9"/>
  <c r="AB102" i="9"/>
  <c r="AD102" i="9"/>
  <c r="AF102" i="9"/>
  <c r="AC103" i="9"/>
  <c r="AE103" i="9"/>
  <c r="Z103" i="9"/>
  <c r="AB103" i="9"/>
  <c r="AD103" i="9"/>
  <c r="AF103" i="9"/>
  <c r="AC104" i="9"/>
  <c r="AE104" i="9"/>
  <c r="Z104" i="9"/>
  <c r="AB104" i="9"/>
  <c r="AD104" i="9"/>
  <c r="AF104" i="9"/>
  <c r="AC105" i="9"/>
  <c r="AE105" i="9"/>
  <c r="Z105" i="9"/>
  <c r="AB105" i="9"/>
  <c r="AD105" i="9"/>
  <c r="AF105" i="9"/>
  <c r="AC106" i="9"/>
  <c r="AE106" i="9"/>
  <c r="Z106" i="9"/>
  <c r="AB106" i="9"/>
  <c r="AD106" i="9"/>
  <c r="AF106" i="9"/>
  <c r="AC107" i="9"/>
  <c r="AE107" i="9"/>
  <c r="Z107" i="9"/>
  <c r="AB107" i="9"/>
  <c r="AD107" i="9"/>
  <c r="AF107" i="9"/>
  <c r="AC108" i="9"/>
  <c r="AE108" i="9"/>
  <c r="Z108" i="9"/>
  <c r="AB108" i="9"/>
  <c r="AD108" i="9"/>
  <c r="AF108" i="9"/>
  <c r="AC109" i="9"/>
  <c r="AE109" i="9"/>
  <c r="Z109" i="9"/>
  <c r="AB109" i="9"/>
  <c r="AD109" i="9"/>
  <c r="AF109" i="9"/>
  <c r="AC110" i="9"/>
  <c r="AE110" i="9"/>
  <c r="Z110" i="9"/>
  <c r="AB110" i="9"/>
  <c r="AD110" i="9"/>
  <c r="AF110" i="9"/>
  <c r="AC111" i="9"/>
  <c r="AE111" i="9"/>
  <c r="Z111" i="9"/>
  <c r="AB111" i="9"/>
  <c r="AD111" i="9"/>
  <c r="AF111" i="9"/>
  <c r="AC112" i="9"/>
  <c r="AE112" i="9"/>
  <c r="Z112" i="9"/>
  <c r="AB112" i="9"/>
  <c r="AD112" i="9"/>
  <c r="AF112" i="9"/>
  <c r="AC113" i="9"/>
  <c r="AE113" i="9"/>
  <c r="Z113" i="9"/>
  <c r="AB113" i="9"/>
  <c r="AD113" i="9"/>
  <c r="AF113" i="9"/>
  <c r="AC114" i="9"/>
  <c r="AE114" i="9"/>
  <c r="Z114" i="9"/>
  <c r="AB114" i="9"/>
  <c r="AD114" i="9"/>
  <c r="AF114" i="9"/>
  <c r="AC115" i="9"/>
  <c r="AE115" i="9"/>
  <c r="Z115" i="9"/>
  <c r="AB115" i="9"/>
  <c r="AD115" i="9"/>
  <c r="AF115" i="9"/>
  <c r="AC116" i="9"/>
  <c r="AE116" i="9"/>
  <c r="Z116" i="9"/>
  <c r="AB116" i="9"/>
  <c r="AD116" i="9"/>
  <c r="AF116" i="9"/>
  <c r="AC117" i="9"/>
  <c r="AE117" i="9"/>
  <c r="Z117" i="9"/>
  <c r="AB117" i="9"/>
  <c r="AD117" i="9"/>
  <c r="AF117" i="9"/>
  <c r="AC118" i="9"/>
  <c r="AE118" i="9"/>
  <c r="Z118" i="9"/>
  <c r="AB118" i="9"/>
  <c r="AD118" i="9"/>
  <c r="AF118" i="9"/>
  <c r="AC119" i="9"/>
  <c r="AE119" i="9"/>
  <c r="Z119" i="9"/>
  <c r="AB119" i="9"/>
  <c r="AD119" i="9"/>
  <c r="AF119" i="9"/>
  <c r="AC120" i="9"/>
  <c r="AE120" i="9"/>
  <c r="Z120" i="9"/>
  <c r="AB120" i="9"/>
  <c r="AD120" i="9"/>
  <c r="AF120" i="9"/>
  <c r="AC121" i="9"/>
  <c r="AE121" i="9"/>
  <c r="Z121" i="9"/>
  <c r="AB121" i="9"/>
  <c r="AD121" i="9"/>
  <c r="AF121" i="9"/>
  <c r="AC122" i="9"/>
  <c r="AE122" i="9"/>
  <c r="Z122" i="9"/>
  <c r="AB122" i="9"/>
  <c r="AD122" i="9"/>
  <c r="AF122" i="9"/>
  <c r="AC123" i="9"/>
  <c r="AE123" i="9"/>
  <c r="Z123" i="9"/>
  <c r="AB123" i="9"/>
  <c r="AD123" i="9"/>
  <c r="AF123" i="9"/>
  <c r="AC124" i="9"/>
  <c r="AE124" i="9"/>
  <c r="Z124" i="9"/>
  <c r="AB124" i="9"/>
  <c r="AD124" i="9"/>
  <c r="AF124" i="9"/>
  <c r="AC125" i="9"/>
  <c r="AE125" i="9"/>
  <c r="Z125" i="9"/>
  <c r="AB125" i="9"/>
  <c r="AD125" i="9"/>
  <c r="AF125" i="9"/>
  <c r="AC126" i="9"/>
  <c r="AE126" i="9"/>
  <c r="Z126" i="9"/>
  <c r="AB126" i="9"/>
  <c r="AD126" i="9"/>
  <c r="AF126" i="9"/>
  <c r="AC127" i="9"/>
  <c r="AE127" i="9"/>
  <c r="Z127" i="9"/>
  <c r="AB127" i="9"/>
  <c r="AD127" i="9"/>
  <c r="AF127" i="9"/>
  <c r="AC128" i="9"/>
  <c r="AE128" i="9"/>
  <c r="Z128" i="9"/>
  <c r="AB128" i="9"/>
  <c r="AD128" i="9"/>
  <c r="AF128" i="9"/>
  <c r="AC129" i="9"/>
  <c r="AE129" i="9"/>
  <c r="Z129" i="9"/>
  <c r="AB129" i="9"/>
  <c r="AD129" i="9"/>
  <c r="AF129" i="9"/>
  <c r="AC130" i="9"/>
  <c r="AE130" i="9"/>
  <c r="Z130" i="9"/>
  <c r="AB130" i="9"/>
  <c r="AD130" i="9"/>
  <c r="AF130" i="9"/>
  <c r="AC131" i="9"/>
  <c r="AE131" i="9"/>
  <c r="Z131" i="9"/>
  <c r="AB131" i="9"/>
  <c r="AD131" i="9"/>
  <c r="AF131" i="9"/>
  <c r="AC132" i="9"/>
  <c r="AE132" i="9"/>
  <c r="Z132" i="9"/>
  <c r="AB132" i="9"/>
  <c r="AD132" i="9"/>
  <c r="AF132" i="9"/>
  <c r="AC133" i="9"/>
  <c r="AE133" i="9"/>
  <c r="Z133" i="9"/>
  <c r="AB133" i="9"/>
  <c r="AD133" i="9"/>
  <c r="AF133" i="9"/>
  <c r="AC134" i="9"/>
  <c r="AE134" i="9"/>
  <c r="Z134" i="9"/>
  <c r="AB134" i="9"/>
  <c r="AD134" i="9"/>
  <c r="AF134" i="9"/>
  <c r="AC135" i="9"/>
  <c r="AE135" i="9"/>
  <c r="Z135" i="9"/>
  <c r="AB135" i="9"/>
  <c r="AD135" i="9"/>
  <c r="AF135" i="9"/>
  <c r="AC136" i="9"/>
  <c r="AE136" i="9"/>
  <c r="Z136" i="9"/>
  <c r="AB136" i="9"/>
  <c r="AD136" i="9"/>
  <c r="AF136" i="9"/>
  <c r="AC137" i="9"/>
  <c r="AE137" i="9"/>
  <c r="Z137" i="9"/>
  <c r="AB137" i="9"/>
  <c r="AD137" i="9"/>
  <c r="AF137" i="9"/>
  <c r="AC138" i="9"/>
  <c r="AE138" i="9"/>
  <c r="Z138" i="9"/>
  <c r="AB138" i="9"/>
  <c r="AD138" i="9"/>
  <c r="AF138" i="9"/>
  <c r="AC139" i="9"/>
  <c r="AE139" i="9"/>
  <c r="Z139" i="9"/>
  <c r="AB139" i="9"/>
  <c r="AD139" i="9"/>
  <c r="AF139" i="9"/>
  <c r="AC140" i="9"/>
  <c r="AE140" i="9"/>
  <c r="Z140" i="9"/>
  <c r="AB140" i="9"/>
  <c r="AD140" i="9"/>
  <c r="AF140" i="9"/>
  <c r="AC141" i="9"/>
  <c r="AE141" i="9"/>
  <c r="Z141" i="9"/>
  <c r="AB141" i="9"/>
  <c r="AD141" i="9"/>
  <c r="AF141" i="9"/>
  <c r="AC142" i="9"/>
  <c r="AE142" i="9"/>
  <c r="Z142" i="9"/>
  <c r="AB142" i="9"/>
  <c r="AD142" i="9"/>
  <c r="AF142" i="9"/>
  <c r="AC143" i="9"/>
  <c r="AE143" i="9"/>
  <c r="Z143" i="9"/>
  <c r="AB143" i="9"/>
  <c r="AD143" i="9"/>
  <c r="AF143" i="9"/>
  <c r="AC144" i="9"/>
  <c r="AE144" i="9"/>
  <c r="Z144" i="9"/>
  <c r="AB144" i="9"/>
  <c r="AD144" i="9"/>
  <c r="AF144" i="9"/>
  <c r="AC145" i="9"/>
  <c r="AE145" i="9"/>
  <c r="Z145" i="9"/>
  <c r="AB145" i="9"/>
  <c r="AD145" i="9"/>
  <c r="AF145" i="9"/>
  <c r="AC146" i="9"/>
  <c r="AE146" i="9"/>
  <c r="Z146" i="9"/>
  <c r="AB146" i="9"/>
  <c r="AD146" i="9"/>
  <c r="AF146" i="9"/>
  <c r="AC147" i="9"/>
  <c r="AE147" i="9"/>
  <c r="Z147" i="9"/>
  <c r="AB147" i="9"/>
  <c r="AD147" i="9"/>
  <c r="AF147" i="9"/>
  <c r="AC148" i="9"/>
  <c r="AE148" i="9"/>
  <c r="Z148" i="9"/>
  <c r="AB148" i="9"/>
  <c r="AD148" i="9"/>
  <c r="AF148" i="9"/>
  <c r="AC149" i="9"/>
  <c r="AE149" i="9"/>
  <c r="Z149" i="9"/>
  <c r="AB149" i="9"/>
  <c r="AD149" i="9"/>
  <c r="AF149" i="9"/>
  <c r="AC150" i="9"/>
  <c r="AE150" i="9"/>
  <c r="Z150" i="9"/>
  <c r="AB150" i="9"/>
  <c r="AD150" i="9"/>
  <c r="AF150" i="9"/>
  <c r="AC151" i="9"/>
  <c r="AE151" i="9"/>
  <c r="Z151" i="9"/>
  <c r="AB151" i="9"/>
  <c r="AD151" i="9"/>
  <c r="AF151" i="9"/>
  <c r="AC152" i="9"/>
  <c r="AE152" i="9"/>
  <c r="Z152" i="9"/>
  <c r="AB152" i="9"/>
  <c r="AD152" i="9"/>
  <c r="AF152" i="9"/>
  <c r="AC153" i="9"/>
  <c r="AE153" i="9"/>
  <c r="Z153" i="9"/>
  <c r="AB153" i="9"/>
  <c r="AD153" i="9"/>
  <c r="AF153" i="9"/>
  <c r="AC154" i="9"/>
  <c r="AE154" i="9"/>
  <c r="Z154" i="9"/>
  <c r="AB154" i="9"/>
  <c r="AD154" i="9"/>
  <c r="AF154" i="9"/>
  <c r="AC155" i="9"/>
  <c r="AE155" i="9"/>
  <c r="Z155" i="9"/>
  <c r="AB155" i="9"/>
  <c r="AD155" i="9"/>
  <c r="AF155" i="9"/>
  <c r="AC156" i="9"/>
  <c r="AE156" i="9"/>
  <c r="Z156" i="9"/>
  <c r="AB156" i="9"/>
  <c r="AD156" i="9"/>
  <c r="AF156" i="9"/>
  <c r="AC157" i="9"/>
  <c r="AE157" i="9"/>
  <c r="Z157" i="9"/>
  <c r="AB157" i="9"/>
  <c r="AD157" i="9"/>
  <c r="AF157" i="9"/>
  <c r="AC158" i="9"/>
  <c r="AE158" i="9"/>
  <c r="Z158" i="9"/>
  <c r="AB158" i="9"/>
  <c r="AD158" i="9"/>
  <c r="AF158" i="9"/>
  <c r="AC159" i="9"/>
  <c r="AE159" i="9"/>
  <c r="Z159" i="9"/>
  <c r="AB159" i="9"/>
  <c r="AD159" i="9"/>
  <c r="AF159" i="9"/>
  <c r="AC160" i="9"/>
  <c r="AE160" i="9"/>
  <c r="Z160" i="9"/>
  <c r="AB160" i="9"/>
  <c r="AD160" i="9"/>
  <c r="AF160" i="9"/>
  <c r="AC161" i="9"/>
  <c r="AE161" i="9"/>
  <c r="Z161" i="9"/>
  <c r="AB161" i="9"/>
  <c r="AD161" i="9"/>
  <c r="AF161" i="9"/>
  <c r="AC162" i="9"/>
  <c r="AE162" i="9"/>
  <c r="Z162" i="9"/>
  <c r="AB162" i="9"/>
  <c r="AD162" i="9"/>
  <c r="AF162" i="9"/>
  <c r="AC163" i="9"/>
  <c r="AE163" i="9"/>
  <c r="Z163" i="9"/>
  <c r="AB163" i="9"/>
  <c r="AD163" i="9"/>
  <c r="AF163" i="9"/>
  <c r="AC164" i="9"/>
  <c r="AE164" i="9"/>
  <c r="Z164" i="9"/>
  <c r="AB164" i="9"/>
  <c r="AD164" i="9"/>
  <c r="AF164" i="9"/>
  <c r="AC165" i="9"/>
  <c r="AE165" i="9"/>
  <c r="Z165" i="9"/>
  <c r="AB165" i="9"/>
  <c r="AD165" i="9"/>
  <c r="AF165" i="9"/>
  <c r="AC166" i="9"/>
  <c r="AE166" i="9"/>
  <c r="Z166" i="9"/>
  <c r="AB166" i="9"/>
  <c r="AD166" i="9"/>
  <c r="AF166" i="9"/>
  <c r="AC167" i="9"/>
  <c r="AE167" i="9"/>
  <c r="Z167" i="9"/>
  <c r="AB167" i="9"/>
  <c r="AD167" i="9"/>
  <c r="AF167" i="9"/>
  <c r="AC168" i="9"/>
  <c r="AE168" i="9"/>
  <c r="Z168" i="9"/>
  <c r="AB168" i="9"/>
  <c r="AD168" i="9"/>
  <c r="AF168" i="9"/>
  <c r="AC169" i="9"/>
  <c r="AE169" i="9"/>
  <c r="Z169" i="9"/>
  <c r="AB169" i="9"/>
  <c r="AD169" i="9"/>
  <c r="AF169" i="9"/>
  <c r="AC170" i="9"/>
  <c r="AE170" i="9"/>
  <c r="Z170" i="9"/>
  <c r="AB170" i="9"/>
  <c r="AD170" i="9"/>
  <c r="AF170" i="9"/>
  <c r="AC171" i="9"/>
  <c r="AE171" i="9"/>
  <c r="Z171" i="9"/>
  <c r="AB171" i="9"/>
  <c r="AD171" i="9"/>
  <c r="AF171" i="9"/>
  <c r="AC172" i="9"/>
  <c r="AE172" i="9"/>
  <c r="Z172" i="9"/>
  <c r="AB172" i="9"/>
  <c r="AD172" i="9"/>
  <c r="AF172" i="9"/>
  <c r="AC173" i="9"/>
  <c r="AE173" i="9"/>
  <c r="Z173" i="9"/>
  <c r="AB173" i="9"/>
  <c r="AD173" i="9"/>
  <c r="AF173" i="9"/>
  <c r="AC174" i="9"/>
  <c r="AE174" i="9"/>
  <c r="Z174" i="9"/>
  <c r="AB174" i="9"/>
  <c r="AD174" i="9"/>
  <c r="AF174" i="9"/>
  <c r="AC175" i="9"/>
  <c r="AE175" i="9"/>
  <c r="Z175" i="9"/>
  <c r="AB175" i="9"/>
  <c r="AD175" i="9"/>
  <c r="AF175" i="9"/>
  <c r="AC176" i="9"/>
  <c r="AE176" i="9"/>
  <c r="Z176" i="9"/>
  <c r="AB176" i="9"/>
  <c r="AD176" i="9"/>
  <c r="AF176" i="9"/>
  <c r="AC177" i="9"/>
  <c r="AE177" i="9"/>
  <c r="Z177" i="9"/>
  <c r="AB177" i="9"/>
  <c r="AD177" i="9"/>
  <c r="AF177" i="9"/>
  <c r="AC178" i="9"/>
  <c r="AE178" i="9"/>
  <c r="Z178" i="9"/>
  <c r="AB178" i="9"/>
  <c r="AD178" i="9"/>
  <c r="AF178" i="9"/>
  <c r="AC179" i="9"/>
  <c r="AE179" i="9"/>
  <c r="Z179" i="9"/>
  <c r="AB179" i="9"/>
  <c r="AD179" i="9"/>
  <c r="AF179" i="9"/>
  <c r="AC180" i="9"/>
  <c r="AE180" i="9"/>
  <c r="Z180" i="9"/>
  <c r="AB180" i="9"/>
  <c r="AD180" i="9"/>
  <c r="AF180" i="9"/>
  <c r="AC181" i="9"/>
  <c r="AE181" i="9"/>
  <c r="Z181" i="9"/>
  <c r="AB181" i="9"/>
  <c r="AD181" i="9"/>
  <c r="AF181" i="9"/>
  <c r="AC182" i="9"/>
  <c r="AE182" i="9"/>
  <c r="Z182" i="9"/>
  <c r="AB182" i="9"/>
  <c r="AD182" i="9"/>
  <c r="AF182" i="9"/>
  <c r="AC183" i="9"/>
  <c r="AE183" i="9"/>
  <c r="Z183" i="9"/>
  <c r="AB183" i="9"/>
  <c r="AD183" i="9"/>
  <c r="AF183" i="9"/>
  <c r="AC184" i="9"/>
  <c r="AE184" i="9"/>
  <c r="Z184" i="9"/>
  <c r="AB184" i="9"/>
  <c r="AD184" i="9"/>
  <c r="AF184" i="9"/>
  <c r="AC185" i="9"/>
  <c r="AE185" i="9"/>
  <c r="Z185" i="9"/>
  <c r="AB185" i="9"/>
  <c r="AD185" i="9"/>
  <c r="AF185" i="9"/>
  <c r="AC4205" i="9"/>
  <c r="AE4205" i="9"/>
  <c r="Z4205" i="9"/>
  <c r="AB4205" i="9"/>
  <c r="AD4205" i="9"/>
  <c r="AF4205" i="9"/>
  <c r="AC4206" i="9"/>
  <c r="AE4206" i="9"/>
  <c r="Z4206" i="9"/>
  <c r="AB4206" i="9"/>
  <c r="AD4206" i="9"/>
  <c r="AF4206" i="9"/>
  <c r="AC4207" i="9"/>
  <c r="AE4207" i="9"/>
  <c r="Z4207" i="9"/>
  <c r="AB4207" i="9"/>
  <c r="AD4207" i="9"/>
  <c r="AF4207" i="9"/>
  <c r="AC4208" i="9"/>
  <c r="AE4208" i="9"/>
  <c r="Z4208" i="9"/>
  <c r="AB4208" i="9"/>
  <c r="AD4208" i="9"/>
  <c r="AF4208" i="9"/>
  <c r="AC4209" i="9"/>
  <c r="AE4209" i="9"/>
  <c r="Z4209" i="9"/>
  <c r="AB4209" i="9"/>
  <c r="AD4209" i="9"/>
  <c r="AF4209" i="9"/>
  <c r="AC4210" i="9"/>
  <c r="AE4210" i="9"/>
  <c r="Z4210" i="9"/>
  <c r="AB4210" i="9"/>
  <c r="AD4210" i="9"/>
  <c r="AF4210" i="9"/>
  <c r="AC4211" i="9"/>
  <c r="AE4211" i="9"/>
  <c r="Z4211" i="9"/>
  <c r="AB4211" i="9"/>
  <c r="AD4211" i="9"/>
  <c r="AF4211" i="9"/>
  <c r="AC4212" i="9"/>
  <c r="AE4212" i="9"/>
  <c r="Z4212" i="9"/>
  <c r="AB4212" i="9"/>
  <c r="AD4212" i="9"/>
  <c r="AF4212" i="9"/>
  <c r="AC4213" i="9"/>
  <c r="AE4213" i="9"/>
  <c r="AA4213" i="9"/>
  <c r="AC4214" i="9"/>
  <c r="AE4214" i="9"/>
  <c r="Z4214" i="9"/>
  <c r="AB4214" i="9"/>
  <c r="AD4214" i="9"/>
  <c r="AF4214" i="9"/>
  <c r="AC4215" i="9"/>
  <c r="AE4215" i="9"/>
  <c r="Z4215" i="9"/>
  <c r="AB4215" i="9"/>
  <c r="AD4215" i="9"/>
  <c r="AF4215" i="9"/>
  <c r="AC4216" i="9"/>
  <c r="AE4216" i="9"/>
  <c r="Z4216" i="9"/>
  <c r="AB4216" i="9"/>
  <c r="AD4216" i="9"/>
  <c r="AF4216" i="9"/>
  <c r="AC4217" i="9"/>
  <c r="AE4217" i="9"/>
  <c r="Z4217" i="9"/>
  <c r="AB4217" i="9"/>
  <c r="AD4217" i="9"/>
  <c r="AF4217" i="9"/>
  <c r="AC4218" i="9"/>
  <c r="AE4218" i="9"/>
  <c r="Z4218" i="9"/>
  <c r="AB4218" i="9"/>
  <c r="AD4218" i="9"/>
  <c r="AF4218" i="9"/>
  <c r="AC4219" i="9"/>
  <c r="AE4219" i="9"/>
  <c r="Z4219" i="9"/>
  <c r="AB4219" i="9"/>
  <c r="AD4219" i="9"/>
  <c r="AF4219" i="9"/>
  <c r="AC4220" i="9"/>
  <c r="AE4220" i="9"/>
  <c r="Z4220" i="9"/>
  <c r="AB4220" i="9"/>
  <c r="AD4220" i="9"/>
  <c r="AF4220" i="9"/>
  <c r="AC4221" i="9"/>
  <c r="AE4221" i="9"/>
  <c r="Z4221" i="9"/>
  <c r="AB4221" i="9"/>
  <c r="AD4221" i="9"/>
  <c r="AF4221" i="9"/>
  <c r="AC3699" i="9"/>
  <c r="AE3699" i="9"/>
  <c r="Z3699" i="9"/>
  <c r="AB3699" i="9"/>
  <c r="AD3699" i="9"/>
  <c r="AF3699" i="9"/>
  <c r="AC3700" i="9"/>
  <c r="AE3700" i="9"/>
  <c r="Z3700" i="9"/>
  <c r="AB3700" i="9"/>
  <c r="AD3700" i="9"/>
  <c r="AF3700" i="9"/>
  <c r="AC3701" i="9"/>
  <c r="AE3701" i="9"/>
  <c r="Z3701" i="9"/>
  <c r="AB3701" i="9"/>
  <c r="AD3701" i="9"/>
  <c r="AF3701" i="9"/>
  <c r="AC3702" i="9"/>
  <c r="AE3702" i="9"/>
  <c r="Z3702" i="9"/>
  <c r="AB3702" i="9"/>
  <c r="AD3702" i="9"/>
  <c r="AF3702" i="9"/>
  <c r="AC3703" i="9"/>
  <c r="AE3703" i="9"/>
  <c r="Z3703" i="9"/>
  <c r="AB3703" i="9"/>
  <c r="AD3703" i="9"/>
  <c r="AF3703" i="9"/>
  <c r="AC3704" i="9"/>
  <c r="AE3704" i="9"/>
  <c r="Z3704" i="9"/>
  <c r="AB3704" i="9"/>
  <c r="AD3704" i="9"/>
  <c r="AF3704" i="9"/>
  <c r="AC3705" i="9"/>
  <c r="AE3705" i="9"/>
  <c r="Z3705" i="9"/>
  <c r="AB3705" i="9"/>
  <c r="AD3705" i="9"/>
  <c r="AF3705" i="9"/>
  <c r="AC3706" i="9"/>
  <c r="AE3706" i="9"/>
  <c r="Z3706" i="9"/>
  <c r="AB3706" i="9"/>
  <c r="AD3706" i="9"/>
  <c r="AF3706" i="9"/>
  <c r="AC3707" i="9"/>
  <c r="AE3707" i="9"/>
  <c r="Z3707" i="9"/>
  <c r="AB3707" i="9"/>
  <c r="AD3707" i="9"/>
  <c r="AF3707" i="9"/>
  <c r="AC3708" i="9"/>
  <c r="AE3708" i="9"/>
  <c r="Z3708" i="9"/>
  <c r="AB3708" i="9"/>
  <c r="AD3708" i="9"/>
  <c r="AF3708" i="9"/>
  <c r="AC3709" i="9"/>
  <c r="AE3709" i="9"/>
  <c r="Z3709" i="9"/>
  <c r="AB3709" i="9"/>
  <c r="AD3709" i="9"/>
  <c r="AF3709" i="9"/>
  <c r="AC3710" i="9"/>
  <c r="AE3710" i="9"/>
  <c r="Z3710" i="9"/>
  <c r="AB3710" i="9"/>
  <c r="AD3710" i="9"/>
  <c r="AF3710" i="9"/>
  <c r="AC3711" i="9"/>
  <c r="AE3711" i="9"/>
  <c r="Z3711" i="9"/>
  <c r="AB3711" i="9"/>
  <c r="AD3711" i="9"/>
  <c r="AF3711" i="9"/>
  <c r="AC3712" i="9"/>
  <c r="AE3712" i="9"/>
  <c r="Z3712" i="9"/>
  <c r="AB3712" i="9"/>
  <c r="AD3712" i="9"/>
  <c r="AF3712" i="9"/>
  <c r="AC3713" i="9"/>
  <c r="AE3713" i="9"/>
  <c r="Z3713" i="9"/>
  <c r="AB3713" i="9"/>
  <c r="AD3713" i="9"/>
  <c r="AF3713" i="9"/>
  <c r="AC3714" i="9"/>
  <c r="AE3714" i="9"/>
  <c r="Z3714" i="9"/>
  <c r="AB3714" i="9"/>
  <c r="AD3714" i="9"/>
  <c r="AF3714" i="9"/>
  <c r="AC3715" i="9"/>
  <c r="AE3715" i="9"/>
  <c r="Z3715" i="9"/>
  <c r="AB3715" i="9"/>
  <c r="AD3715" i="9"/>
  <c r="AF3715" i="9"/>
  <c r="AC3716" i="9"/>
  <c r="AE3716" i="9"/>
  <c r="Z3716" i="9"/>
  <c r="AB3716" i="9"/>
  <c r="AD3716" i="9"/>
  <c r="AF3716" i="9"/>
  <c r="AC3717" i="9"/>
  <c r="AE3717" i="9"/>
  <c r="Z3717" i="9"/>
  <c r="AB3717" i="9"/>
  <c r="AD3717" i="9"/>
  <c r="AF3717" i="9"/>
  <c r="AC3718" i="9"/>
  <c r="AE3718" i="9"/>
  <c r="Z3718" i="9"/>
  <c r="AB3718" i="9"/>
  <c r="AD3718" i="9"/>
  <c r="AF3718" i="9"/>
  <c r="AC3719" i="9"/>
  <c r="AE3719" i="9"/>
  <c r="Z3719" i="9"/>
  <c r="AB3719" i="9"/>
  <c r="AD3719" i="9"/>
  <c r="AF3719" i="9"/>
  <c r="AC3720" i="9"/>
  <c r="AE3720" i="9"/>
  <c r="Z3720" i="9"/>
  <c r="AB3720" i="9"/>
  <c r="AD3720" i="9"/>
  <c r="AF3720" i="9"/>
  <c r="AC3721" i="9"/>
  <c r="AE3721" i="9"/>
  <c r="Z3721" i="9"/>
  <c r="AB3721" i="9"/>
  <c r="AD3721" i="9"/>
  <c r="AF3721" i="9"/>
  <c r="AC3722" i="9"/>
  <c r="AE3722" i="9"/>
  <c r="Z3722" i="9"/>
  <c r="AB3722" i="9"/>
  <c r="AD3722" i="9"/>
  <c r="AF3722" i="9"/>
  <c r="AC3723" i="9"/>
  <c r="AE3723" i="9"/>
  <c r="Z3723" i="9"/>
  <c r="AB3723" i="9"/>
  <c r="AD3723" i="9"/>
  <c r="AF3723" i="9"/>
  <c r="AC3724" i="9"/>
  <c r="AE3724" i="9"/>
  <c r="Z3724" i="9"/>
  <c r="AB3724" i="9"/>
  <c r="AD3724" i="9"/>
  <c r="AF3724" i="9"/>
  <c r="AC3725" i="9"/>
  <c r="AE3725" i="9"/>
  <c r="Z3725" i="9"/>
  <c r="AB3725" i="9"/>
  <c r="AD3725" i="9"/>
  <c r="AF3725" i="9"/>
  <c r="AC3726" i="9"/>
  <c r="AE3726" i="9"/>
  <c r="Z3726" i="9"/>
  <c r="AB3726" i="9"/>
  <c r="AD3726" i="9"/>
  <c r="AF3726" i="9"/>
  <c r="AC3727" i="9"/>
  <c r="AE3727" i="9"/>
  <c r="Z3727" i="9"/>
  <c r="AB3727" i="9"/>
  <c r="AD3727" i="9"/>
  <c r="AF3727" i="9"/>
  <c r="AC3728" i="9"/>
  <c r="AE3728" i="9"/>
  <c r="Z3728" i="9"/>
  <c r="AB3728" i="9"/>
  <c r="AD3728" i="9"/>
  <c r="AF3728" i="9"/>
  <c r="AC3729" i="9"/>
  <c r="AE3729" i="9"/>
  <c r="Z3729" i="9"/>
  <c r="AB3729" i="9"/>
  <c r="AD3729" i="9"/>
  <c r="AF3729" i="9"/>
  <c r="AC3730" i="9"/>
  <c r="AE3730" i="9"/>
  <c r="Z3730" i="9"/>
  <c r="AB3730" i="9"/>
  <c r="AD3730" i="9"/>
  <c r="AF3730" i="9"/>
  <c r="AC3731" i="9"/>
  <c r="AE3731" i="9"/>
  <c r="Z3731" i="9"/>
  <c r="AB3731" i="9"/>
  <c r="AD3731" i="9"/>
  <c r="AF3731" i="9"/>
  <c r="AC3732" i="9"/>
  <c r="AE3732" i="9"/>
  <c r="Z3732" i="9"/>
  <c r="AB3732" i="9"/>
  <c r="AD3732" i="9"/>
  <c r="AF3732" i="9"/>
  <c r="AC3733" i="9"/>
  <c r="AE3733" i="9"/>
  <c r="AA3733" i="9"/>
  <c r="AC3734" i="9"/>
  <c r="AE3734" i="9"/>
  <c r="Z3734" i="9"/>
  <c r="AB3734" i="9"/>
  <c r="AD3734" i="9"/>
  <c r="AF3734" i="9"/>
  <c r="AC3735" i="9"/>
  <c r="AE3735" i="9"/>
  <c r="Z3735" i="9"/>
  <c r="AB3735" i="9"/>
  <c r="AD3735" i="9"/>
  <c r="AF3735" i="9"/>
  <c r="AC3736" i="9"/>
  <c r="AE3736" i="9"/>
  <c r="Z3736" i="9"/>
  <c r="AB3736" i="9"/>
  <c r="AD3736" i="9"/>
  <c r="AF3736" i="9"/>
  <c r="AC3737" i="9"/>
  <c r="AE3737" i="9"/>
  <c r="Z3737" i="9"/>
  <c r="AB3737" i="9"/>
  <c r="AD3737" i="9"/>
  <c r="AF3737" i="9"/>
  <c r="AC3738" i="9"/>
  <c r="AE3738" i="9"/>
  <c r="Z3738" i="9"/>
  <c r="AB3738" i="9"/>
  <c r="AD3738" i="9"/>
  <c r="AF3738" i="9"/>
  <c r="AC3739" i="9"/>
  <c r="AE3739" i="9"/>
  <c r="Z3739" i="9"/>
  <c r="AB3739" i="9"/>
  <c r="AD3739" i="9"/>
  <c r="AF3739" i="9"/>
  <c r="AC3740" i="9"/>
  <c r="AE3740" i="9"/>
  <c r="Z3740" i="9"/>
  <c r="AB3740" i="9"/>
  <c r="AD3740" i="9"/>
  <c r="AF3740" i="9"/>
  <c r="AC3741" i="9"/>
  <c r="AE3741" i="9"/>
  <c r="Z3741" i="9"/>
  <c r="AB3741" i="9"/>
  <c r="AD3741" i="9"/>
  <c r="AF3741" i="9"/>
  <c r="AC3742" i="9"/>
  <c r="AE3742" i="9"/>
  <c r="Z3742" i="9"/>
  <c r="AB3742" i="9"/>
  <c r="AD3742" i="9"/>
  <c r="AF3742" i="9"/>
  <c r="AC3743" i="9"/>
  <c r="AE3743" i="9"/>
  <c r="Z3743" i="9"/>
  <c r="AB3743" i="9"/>
  <c r="AD3743" i="9"/>
  <c r="AF3743" i="9"/>
  <c r="AC3744" i="9"/>
  <c r="AE3744" i="9"/>
  <c r="Z3744" i="9"/>
  <c r="AB3744" i="9"/>
  <c r="AD3744" i="9"/>
  <c r="AF3744" i="9"/>
  <c r="AC3745" i="9"/>
  <c r="AE3745" i="9"/>
  <c r="Z3745" i="9"/>
  <c r="AB3745" i="9"/>
  <c r="AD3745" i="9"/>
  <c r="AF3745" i="9"/>
  <c r="AC3746" i="9"/>
  <c r="AE3746" i="9"/>
  <c r="Z3746" i="9"/>
  <c r="AB3746" i="9"/>
  <c r="AD3746" i="9"/>
  <c r="AF3746" i="9"/>
  <c r="AC3747" i="9"/>
  <c r="AE3747" i="9"/>
  <c r="Z3747" i="9"/>
  <c r="AB3747" i="9"/>
  <c r="AD3747" i="9"/>
  <c r="AF3747" i="9"/>
  <c r="AC3748" i="9"/>
  <c r="AE3748" i="9"/>
  <c r="Z3748" i="9"/>
  <c r="AB3748" i="9"/>
  <c r="AD3748" i="9"/>
  <c r="AF3748" i="9"/>
  <c r="AC3749" i="9"/>
  <c r="AE3749" i="9"/>
  <c r="Z3749" i="9"/>
  <c r="AB3749" i="9"/>
  <c r="AD3749" i="9"/>
  <c r="AF3749" i="9"/>
  <c r="AC3750" i="9"/>
  <c r="AE3750" i="9"/>
  <c r="Z3750" i="9"/>
  <c r="AB3750" i="9"/>
  <c r="AD3750" i="9"/>
  <c r="AF3750" i="9"/>
  <c r="AC3751" i="9"/>
  <c r="AE3751" i="9"/>
  <c r="Z3751" i="9"/>
  <c r="AB3751" i="9"/>
  <c r="AD3751" i="9"/>
  <c r="AF3751" i="9"/>
  <c r="AC3752" i="9"/>
  <c r="AE3752" i="9"/>
  <c r="Z3752" i="9"/>
  <c r="AB3752" i="9"/>
  <c r="AD3752" i="9"/>
  <c r="AF3752" i="9"/>
  <c r="AC3753" i="9"/>
  <c r="AE3753" i="9"/>
  <c r="Z3753" i="9"/>
  <c r="AB3753" i="9"/>
  <c r="AD3753" i="9"/>
  <c r="AF3753" i="9"/>
  <c r="AC3754" i="9"/>
  <c r="AE3754" i="9"/>
  <c r="Z3754" i="9"/>
  <c r="AB3754" i="9"/>
  <c r="AD3754" i="9"/>
  <c r="AF3754" i="9"/>
  <c r="AC3755" i="9"/>
  <c r="AE3755" i="9"/>
  <c r="Z3755" i="9"/>
  <c r="AB3755" i="9"/>
  <c r="AD3755" i="9"/>
  <c r="AF3755" i="9"/>
  <c r="AC3756" i="9"/>
  <c r="AE3756" i="9"/>
  <c r="Z3756" i="9"/>
  <c r="AB3756" i="9"/>
  <c r="AD3756" i="9"/>
  <c r="AF3756" i="9"/>
  <c r="AC3757" i="9"/>
  <c r="AE3757" i="9"/>
  <c r="Z3757" i="9"/>
  <c r="AB3757" i="9"/>
  <c r="AD3757" i="9"/>
  <c r="AF3757" i="9"/>
  <c r="AC3758" i="9"/>
  <c r="AE3758" i="9"/>
  <c r="Z3758" i="9"/>
  <c r="AB3758" i="9"/>
  <c r="AD3758" i="9"/>
  <c r="AF3758" i="9"/>
  <c r="AC3759" i="9"/>
  <c r="AE3759" i="9"/>
  <c r="Z3759" i="9"/>
  <c r="AB3759" i="9"/>
  <c r="AD3759" i="9"/>
  <c r="AF3759" i="9"/>
  <c r="AC3760" i="9"/>
  <c r="AE3760" i="9"/>
  <c r="Z3760" i="9"/>
  <c r="AB3760" i="9"/>
  <c r="AD3760" i="9"/>
  <c r="AF3760" i="9"/>
  <c r="AC3761" i="9"/>
  <c r="AE3761" i="9"/>
  <c r="Z3761" i="9"/>
  <c r="AB3761" i="9"/>
  <c r="AD3761" i="9"/>
  <c r="AF3761" i="9"/>
  <c r="AC3762" i="9"/>
  <c r="AE3762" i="9"/>
  <c r="Z3762" i="9"/>
  <c r="AB3762" i="9"/>
  <c r="AD3762" i="9"/>
  <c r="AF3762" i="9"/>
  <c r="AC3763" i="9"/>
  <c r="AE3763" i="9"/>
  <c r="Z3763" i="9"/>
  <c r="AB3763" i="9"/>
  <c r="AD3763" i="9"/>
  <c r="AF3763" i="9"/>
  <c r="AC3764" i="9"/>
  <c r="AE3764" i="9"/>
  <c r="Z3764" i="9"/>
  <c r="AB3764" i="9"/>
  <c r="AD3764" i="9"/>
  <c r="AF3764" i="9"/>
  <c r="AC3765" i="9"/>
  <c r="AE3765" i="9"/>
  <c r="Z3765" i="9"/>
  <c r="AB3765" i="9"/>
  <c r="AD3765" i="9"/>
  <c r="AF3765" i="9"/>
  <c r="AC3766" i="9"/>
  <c r="AE3766" i="9"/>
  <c r="Z3766" i="9"/>
  <c r="AB3766" i="9"/>
  <c r="AD3766" i="9"/>
  <c r="AF3766" i="9"/>
  <c r="AC3767" i="9"/>
  <c r="AE3767" i="9"/>
  <c r="Z3767" i="9"/>
  <c r="AB3767" i="9"/>
  <c r="AD3767" i="9"/>
  <c r="AF3767" i="9"/>
  <c r="AC3768" i="9"/>
  <c r="AE3768" i="9"/>
  <c r="Z3768" i="9"/>
  <c r="AB3768" i="9"/>
  <c r="AD3768" i="9"/>
  <c r="AF3768" i="9"/>
  <c r="AC3769" i="9"/>
  <c r="AE3769" i="9"/>
  <c r="Z3769" i="9"/>
  <c r="AB3769" i="9"/>
  <c r="AD3769" i="9"/>
  <c r="AF3769" i="9"/>
  <c r="AC3770" i="9"/>
  <c r="AE3770" i="9"/>
  <c r="Z3770" i="9"/>
  <c r="AB3770" i="9"/>
  <c r="AD3770" i="9"/>
  <c r="AF3770" i="9"/>
  <c r="AC3771" i="9"/>
  <c r="AE3771" i="9"/>
  <c r="Z3771" i="9"/>
  <c r="AB3771" i="9"/>
  <c r="AD3771" i="9"/>
  <c r="AF3771" i="9"/>
  <c r="AC3772" i="9"/>
  <c r="AE3772" i="9"/>
  <c r="Z3772" i="9"/>
  <c r="AB3772" i="9"/>
  <c r="AD3772" i="9"/>
  <c r="AF3772" i="9"/>
  <c r="AC3773" i="9"/>
  <c r="AE3773" i="9"/>
  <c r="Z3773" i="9"/>
  <c r="AB3773" i="9"/>
  <c r="AD3773" i="9"/>
  <c r="AF3773" i="9"/>
  <c r="AC3774" i="9"/>
  <c r="AE3774" i="9"/>
  <c r="Z3774" i="9"/>
  <c r="AB3774" i="9"/>
  <c r="AD3774" i="9"/>
  <c r="AF3774" i="9"/>
  <c r="AC3775" i="9"/>
  <c r="AE3775" i="9"/>
  <c r="Z3775" i="9"/>
  <c r="AB3775" i="9"/>
  <c r="AD3775" i="9"/>
  <c r="AF3775" i="9"/>
  <c r="AC3776" i="9"/>
  <c r="AE3776" i="9"/>
  <c r="Z3776" i="9"/>
  <c r="AB3776" i="9"/>
  <c r="AD3776" i="9"/>
  <c r="AF3776" i="9"/>
  <c r="AC3777" i="9"/>
  <c r="AE3777" i="9"/>
  <c r="Z3777" i="9"/>
  <c r="AB3777" i="9"/>
  <c r="AD3777" i="9"/>
  <c r="AF3777" i="9"/>
  <c r="AC3778" i="9"/>
  <c r="AE3778" i="9"/>
  <c r="Z3778" i="9"/>
  <c r="AB3778" i="9"/>
  <c r="AD3778" i="9"/>
  <c r="AF3778" i="9"/>
  <c r="AC3779" i="9"/>
  <c r="AE3779" i="9"/>
  <c r="Z3779" i="9"/>
  <c r="AB3779" i="9"/>
  <c r="AD3779" i="9"/>
  <c r="AF3779" i="9"/>
  <c r="AC3780" i="9"/>
  <c r="AE3780" i="9"/>
  <c r="Z3780" i="9"/>
  <c r="AB3780" i="9"/>
  <c r="AD3780" i="9"/>
  <c r="AF3780" i="9"/>
  <c r="AC3781" i="9"/>
  <c r="AE3781" i="9"/>
  <c r="Z3781" i="9"/>
  <c r="AB3781" i="9"/>
  <c r="AD3781" i="9"/>
  <c r="AF3781" i="9"/>
  <c r="AC3782" i="9"/>
  <c r="AE3782" i="9"/>
  <c r="Z3782" i="9"/>
  <c r="AB3782" i="9"/>
  <c r="AD3782" i="9"/>
  <c r="AF3782" i="9"/>
  <c r="AC3783" i="9"/>
  <c r="AE3783" i="9"/>
  <c r="Z3783" i="9"/>
  <c r="AB3783" i="9"/>
  <c r="AD3783" i="9"/>
  <c r="AF3783" i="9"/>
  <c r="AC3784" i="9"/>
  <c r="AE3784" i="9"/>
  <c r="Z3784" i="9"/>
  <c r="AB3784" i="9"/>
  <c r="AD3784" i="9"/>
  <c r="AF3784" i="9"/>
  <c r="AC4222" i="9"/>
  <c r="AE4222" i="9"/>
  <c r="Z4222" i="9"/>
  <c r="AB4222" i="9"/>
  <c r="AD4222" i="9"/>
  <c r="AF4222" i="9"/>
  <c r="AC4699" i="9"/>
  <c r="AE4699" i="9"/>
  <c r="Z4699" i="9"/>
  <c r="AB4699" i="9"/>
  <c r="AD4699" i="9"/>
  <c r="AF4699" i="9"/>
  <c r="AC4700" i="9"/>
  <c r="AE4700" i="9"/>
  <c r="Z4700" i="9"/>
  <c r="AB4700" i="9"/>
  <c r="AD4700" i="9"/>
  <c r="AF4700" i="9"/>
  <c r="AC4223" i="9"/>
  <c r="AE4223" i="9"/>
  <c r="Z4223" i="9"/>
  <c r="AB4223" i="9"/>
  <c r="AD4223" i="9"/>
  <c r="AF4223" i="9"/>
  <c r="AC4224" i="9"/>
  <c r="AE4224" i="9"/>
  <c r="Z4224" i="9"/>
  <c r="AB4224" i="9"/>
  <c r="AD4224" i="9"/>
  <c r="AF4224" i="9"/>
  <c r="AC4225" i="9"/>
  <c r="AE4225" i="9"/>
  <c r="Z4225" i="9"/>
  <c r="AB4225" i="9"/>
  <c r="AD4225" i="9"/>
  <c r="AF4225" i="9"/>
  <c r="AC4226" i="9"/>
  <c r="AE4226" i="9"/>
  <c r="Z4226" i="9"/>
  <c r="AB4226" i="9"/>
  <c r="AD4226" i="9"/>
  <c r="AF4226" i="9"/>
  <c r="AC4227" i="9"/>
  <c r="AE4227" i="9"/>
  <c r="Z4227" i="9"/>
  <c r="AB4227" i="9"/>
  <c r="AD4227" i="9"/>
  <c r="AF4227" i="9"/>
  <c r="AC4228" i="9"/>
  <c r="AE4228" i="9"/>
  <c r="Z4228" i="9"/>
  <c r="AB4228" i="9"/>
  <c r="AD4228" i="9"/>
  <c r="AF4228" i="9"/>
  <c r="AC4229" i="9"/>
  <c r="AE4229" i="9"/>
  <c r="Z4229" i="9"/>
  <c r="AB4229" i="9"/>
  <c r="AD4229" i="9"/>
  <c r="AF4229" i="9"/>
  <c r="AC4230" i="9"/>
  <c r="AE4230" i="9"/>
  <c r="Z4230" i="9"/>
  <c r="AB4230" i="9"/>
  <c r="AD4230" i="9"/>
  <c r="AF4230" i="9"/>
  <c r="AC3785" i="9"/>
  <c r="AE3785" i="9"/>
  <c r="Z3785" i="9"/>
  <c r="AB3785" i="9"/>
  <c r="AD3785" i="9"/>
  <c r="AF3785" i="9"/>
  <c r="AC3786" i="9"/>
  <c r="AE3786" i="9"/>
  <c r="Z3786" i="9"/>
  <c r="AB3786" i="9"/>
  <c r="AD3786" i="9"/>
  <c r="AF3786" i="9"/>
  <c r="AC3787" i="9"/>
  <c r="AE3787" i="9"/>
  <c r="Z3787" i="9"/>
  <c r="AB3787" i="9"/>
  <c r="AD3787" i="9"/>
  <c r="AF3787" i="9"/>
  <c r="AC3788" i="9"/>
  <c r="AE3788" i="9"/>
  <c r="Z3788" i="9"/>
  <c r="AB3788" i="9"/>
  <c r="AD3788" i="9"/>
  <c r="AF3788" i="9"/>
  <c r="AC3789" i="9"/>
  <c r="AE3789" i="9"/>
  <c r="Z3789" i="9"/>
  <c r="AB3789" i="9"/>
  <c r="AD3789" i="9"/>
  <c r="AF3789" i="9"/>
  <c r="AC3790" i="9"/>
  <c r="AE3790" i="9"/>
  <c r="Z3790" i="9"/>
  <c r="AB3790" i="9"/>
  <c r="AD3790" i="9"/>
  <c r="AF3790" i="9"/>
  <c r="AC3791" i="9"/>
  <c r="AE3791" i="9"/>
  <c r="Z3791" i="9"/>
  <c r="AB3791" i="9"/>
  <c r="AD3791" i="9"/>
  <c r="AF3791" i="9"/>
  <c r="AC3792" i="9"/>
  <c r="AE3792" i="9"/>
  <c r="Z3792" i="9"/>
  <c r="AB3792" i="9"/>
  <c r="AD3792" i="9"/>
  <c r="AF3792" i="9"/>
  <c r="AC3793" i="9"/>
  <c r="AE3793" i="9"/>
  <c r="Z3793" i="9"/>
  <c r="AB3793" i="9"/>
  <c r="AD3793" i="9"/>
  <c r="AF3793" i="9"/>
  <c r="AC3794" i="9"/>
  <c r="AE3794" i="9"/>
  <c r="Z3794" i="9"/>
  <c r="AB3794" i="9"/>
  <c r="AD3794" i="9"/>
  <c r="AF3794" i="9"/>
  <c r="AC3795" i="9"/>
  <c r="AE3795" i="9"/>
  <c r="Z3795" i="9"/>
  <c r="AB3795" i="9"/>
  <c r="AD3795" i="9"/>
  <c r="AF3795" i="9"/>
  <c r="AC3796" i="9"/>
  <c r="AE3796" i="9"/>
  <c r="Z3796" i="9"/>
  <c r="AB3796" i="9"/>
  <c r="AD3796" i="9"/>
  <c r="AF3796" i="9"/>
  <c r="AC3797" i="9"/>
  <c r="AE3797" i="9"/>
  <c r="Z3797" i="9"/>
  <c r="AB3797" i="9"/>
  <c r="AD3797" i="9"/>
  <c r="AF3797" i="9"/>
  <c r="AC3798" i="9"/>
  <c r="AE3798" i="9"/>
  <c r="Z3798" i="9"/>
  <c r="AB3798" i="9"/>
  <c r="AD3798" i="9"/>
  <c r="AF3798" i="9"/>
  <c r="AC4701" i="9"/>
  <c r="AE4701" i="9"/>
  <c r="Z4701" i="9"/>
  <c r="AB4701" i="9"/>
  <c r="AD4701" i="9"/>
  <c r="AF4701" i="9"/>
  <c r="AC4702" i="9"/>
  <c r="AE4702" i="9"/>
  <c r="Z4702" i="9"/>
  <c r="AB4702" i="9"/>
  <c r="AD4702" i="9"/>
  <c r="AF4702" i="9"/>
  <c r="AC4703" i="9"/>
  <c r="AE4703" i="9"/>
  <c r="Z4703" i="9"/>
  <c r="AB4703" i="9"/>
  <c r="AD4703" i="9"/>
  <c r="AF4703" i="9"/>
  <c r="AC4704" i="9"/>
  <c r="AE4704" i="9"/>
  <c r="Z4704" i="9"/>
  <c r="AB4704" i="9"/>
  <c r="AD4704" i="9"/>
  <c r="AF4704" i="9"/>
  <c r="AC4705" i="9"/>
  <c r="AE4705" i="9"/>
  <c r="Z4705" i="9"/>
  <c r="AB4705" i="9"/>
  <c r="AD4705" i="9"/>
  <c r="AF4705" i="9"/>
  <c r="AC4706" i="9"/>
  <c r="AE4706" i="9"/>
  <c r="Z4706" i="9"/>
  <c r="AB4706" i="9"/>
  <c r="AD4706" i="9"/>
  <c r="AF4706" i="9"/>
  <c r="AC4707" i="9"/>
  <c r="AE4707" i="9"/>
  <c r="Z4707" i="9"/>
  <c r="AB4707" i="9"/>
  <c r="AD4707" i="9"/>
  <c r="AF4707" i="9"/>
  <c r="AC4708" i="9"/>
  <c r="AE4708" i="9"/>
  <c r="Z4708" i="9"/>
  <c r="AB4708" i="9"/>
  <c r="AD4708" i="9"/>
  <c r="AF4708" i="9"/>
  <c r="AC4709" i="9"/>
  <c r="AE4709" i="9"/>
  <c r="Z4709" i="9"/>
  <c r="AB4709" i="9"/>
  <c r="AD4709" i="9"/>
  <c r="AF4709" i="9"/>
  <c r="AC4710" i="9"/>
  <c r="AE4710" i="9"/>
  <c r="Z4710" i="9"/>
  <c r="AB4710" i="9"/>
  <c r="AD4710" i="9"/>
  <c r="AF4710" i="9"/>
  <c r="AC4711" i="9"/>
  <c r="AE4711" i="9"/>
  <c r="Z4711" i="9"/>
  <c r="AB4711" i="9"/>
  <c r="AD4711" i="9"/>
  <c r="AF4711" i="9"/>
  <c r="AC4712" i="9"/>
  <c r="AE4712" i="9"/>
  <c r="Z4712" i="9"/>
  <c r="AB4712" i="9"/>
  <c r="AD4712" i="9"/>
  <c r="AF4712" i="9"/>
  <c r="AC4713" i="9"/>
  <c r="AE4713" i="9"/>
  <c r="Z4713" i="9"/>
  <c r="AB4713" i="9"/>
  <c r="AD4713" i="9"/>
  <c r="AF4713" i="9"/>
  <c r="AC4714" i="9"/>
  <c r="AE4714" i="9"/>
  <c r="Z4714" i="9"/>
  <c r="AB4714" i="9"/>
  <c r="AD4714" i="9"/>
  <c r="AF4714" i="9"/>
  <c r="AC4715" i="9"/>
  <c r="AE4715" i="9"/>
  <c r="Z4715" i="9"/>
  <c r="AB4715" i="9"/>
  <c r="AD4715" i="9"/>
  <c r="AF4715" i="9"/>
  <c r="AC4716" i="9"/>
  <c r="AE4716" i="9"/>
  <c r="Z4716" i="9"/>
  <c r="AB4716" i="9"/>
  <c r="AD4716" i="9"/>
  <c r="AF4716" i="9"/>
  <c r="AC4717" i="9"/>
  <c r="AE4717" i="9"/>
  <c r="Z4717" i="9"/>
  <c r="AB4717" i="9"/>
  <c r="AD4717" i="9"/>
  <c r="AF4717" i="9"/>
  <c r="AC4718" i="9"/>
  <c r="AE4718" i="9"/>
  <c r="Z4718" i="9"/>
  <c r="AB4718" i="9"/>
  <c r="AD4718" i="9"/>
  <c r="AF4718" i="9"/>
  <c r="AC4719" i="9"/>
  <c r="AE4719" i="9"/>
  <c r="Z4719" i="9"/>
  <c r="AB4719" i="9"/>
  <c r="AD4719" i="9"/>
  <c r="AF4719" i="9"/>
  <c r="AC4720" i="9"/>
  <c r="AE4720" i="9"/>
  <c r="Z4720" i="9"/>
  <c r="AB4720" i="9"/>
  <c r="AD4720" i="9"/>
  <c r="AF4720" i="9"/>
  <c r="AC4721" i="9"/>
  <c r="AE4721" i="9"/>
  <c r="Z4721" i="9"/>
  <c r="AB4721" i="9"/>
  <c r="AD4721" i="9"/>
  <c r="AF4721" i="9"/>
  <c r="AC4722" i="9"/>
  <c r="AE4722" i="9"/>
  <c r="Z4722" i="9"/>
  <c r="AB4722" i="9"/>
  <c r="AD4722" i="9"/>
  <c r="AF4722" i="9"/>
  <c r="AC4723" i="9"/>
  <c r="AE4723" i="9"/>
  <c r="Z4723" i="9"/>
  <c r="AB4723" i="9"/>
  <c r="AD4723" i="9"/>
  <c r="AF4723" i="9"/>
  <c r="AC4724" i="9"/>
  <c r="AE4724" i="9"/>
  <c r="Z4724" i="9"/>
  <c r="AB4724" i="9"/>
  <c r="AD4724" i="9"/>
  <c r="AF4724" i="9"/>
  <c r="AC4725" i="9"/>
  <c r="AE4725" i="9"/>
  <c r="Z4725" i="9"/>
  <c r="AB4725" i="9"/>
  <c r="AD4725" i="9"/>
  <c r="AF4725" i="9"/>
  <c r="AC4726" i="9"/>
  <c r="AE4726" i="9"/>
  <c r="Z4726" i="9"/>
  <c r="AB4726" i="9"/>
  <c r="AD4726" i="9"/>
  <c r="AF4726" i="9"/>
  <c r="AC4727" i="9"/>
  <c r="AE4727" i="9"/>
  <c r="Z4727" i="9"/>
  <c r="AB4727" i="9"/>
  <c r="AD4727" i="9"/>
  <c r="AF4727" i="9"/>
  <c r="AC4728" i="9"/>
  <c r="AE4728" i="9"/>
  <c r="Z4728" i="9"/>
  <c r="AB4728" i="9"/>
  <c r="AD4728" i="9"/>
  <c r="AF4728" i="9"/>
  <c r="AC4729" i="9"/>
  <c r="AE4729" i="9"/>
  <c r="Z4729" i="9"/>
  <c r="AB4729" i="9"/>
  <c r="AD4729" i="9"/>
  <c r="AF4729" i="9"/>
  <c r="AC4730" i="9"/>
  <c r="AE4730" i="9"/>
  <c r="Z4730" i="9"/>
  <c r="AB4730" i="9"/>
  <c r="AD4730" i="9"/>
  <c r="AF4730" i="9"/>
  <c r="AC4231" i="9"/>
  <c r="AE4231" i="9"/>
  <c r="Z4231" i="9"/>
  <c r="AB4231" i="9"/>
  <c r="AD4231" i="9"/>
  <c r="AF4231" i="9"/>
  <c r="AC4232" i="9"/>
  <c r="AE4232" i="9"/>
  <c r="Z4232" i="9"/>
  <c r="AB4232" i="9"/>
  <c r="AD4232" i="9"/>
  <c r="AF4232" i="9"/>
  <c r="AC4233" i="9"/>
  <c r="AE4233" i="9"/>
  <c r="AA4233" i="9"/>
  <c r="AC4234" i="9"/>
  <c r="AE4234" i="9"/>
  <c r="Z4234" i="9"/>
  <c r="AB4234" i="9"/>
  <c r="AD4234" i="9"/>
  <c r="AF4234" i="9"/>
  <c r="AC4235" i="9"/>
  <c r="AE4235" i="9"/>
  <c r="Z4235" i="9"/>
  <c r="AB4235" i="9"/>
  <c r="AD4235" i="9"/>
  <c r="AF4235" i="9"/>
  <c r="AC4236" i="9"/>
  <c r="AE4236" i="9"/>
  <c r="Z4236" i="9"/>
  <c r="AB4236" i="9"/>
  <c r="AD4236" i="9"/>
  <c r="AF4236" i="9"/>
  <c r="AC4237" i="9"/>
  <c r="AE4237" i="9"/>
  <c r="Z4237" i="9"/>
  <c r="AB4237" i="9"/>
  <c r="AD4237" i="9"/>
  <c r="AF4237" i="9"/>
  <c r="AC4238" i="9"/>
  <c r="AE4238" i="9"/>
  <c r="Z4238" i="9"/>
  <c r="AB4238" i="9"/>
  <c r="AD4238" i="9"/>
  <c r="AF4238" i="9"/>
  <c r="AC4239" i="9"/>
  <c r="AE4239" i="9"/>
  <c r="Z4239" i="9"/>
  <c r="AB4239" i="9"/>
  <c r="AD4239" i="9"/>
  <c r="AF4239" i="9"/>
  <c r="AC4240" i="9"/>
  <c r="AE4240" i="9"/>
  <c r="Z4240" i="9"/>
  <c r="AB4240" i="9"/>
  <c r="AD4240" i="9"/>
  <c r="AF4240" i="9"/>
  <c r="AC4241" i="9"/>
  <c r="AE4241" i="9"/>
  <c r="Z4241" i="9"/>
  <c r="AB4241" i="9"/>
  <c r="AD4241" i="9"/>
  <c r="AF4241" i="9"/>
  <c r="AC4242" i="9"/>
  <c r="AE4242" i="9"/>
  <c r="Z4242" i="9"/>
  <c r="AB4242" i="9"/>
  <c r="AD4242" i="9"/>
  <c r="AF4242" i="9"/>
  <c r="AC4243" i="9"/>
  <c r="AE4243" i="9"/>
  <c r="Z4243" i="9"/>
  <c r="AB4243" i="9"/>
  <c r="AD4243" i="9"/>
  <c r="AF4243" i="9"/>
  <c r="AC4244" i="9"/>
  <c r="AE4244" i="9"/>
  <c r="Z4244" i="9"/>
  <c r="AB4244" i="9"/>
  <c r="AD4244" i="9"/>
  <c r="AF4244" i="9"/>
  <c r="AC4245" i="9"/>
  <c r="AE4245" i="9"/>
  <c r="Z4245" i="9"/>
  <c r="AB4245" i="9"/>
  <c r="AD4245" i="9"/>
  <c r="AF4245" i="9"/>
  <c r="AC4246" i="9"/>
  <c r="AE4246" i="9"/>
  <c r="Z4246" i="9"/>
  <c r="AB4246" i="9"/>
  <c r="AD4246" i="9"/>
  <c r="AF4246" i="9"/>
  <c r="AC4247" i="9"/>
  <c r="AE4247" i="9"/>
  <c r="Z4247" i="9"/>
  <c r="AB4247" i="9"/>
  <c r="AD4247" i="9"/>
  <c r="AF4247" i="9"/>
  <c r="AC4248" i="9"/>
  <c r="AE4248" i="9"/>
  <c r="Z4248" i="9"/>
  <c r="AB4248" i="9"/>
  <c r="AD4248" i="9"/>
  <c r="AF4248" i="9"/>
  <c r="AC4249" i="9"/>
  <c r="AE4249" i="9"/>
  <c r="Z4249" i="9"/>
  <c r="AB4249" i="9"/>
  <c r="AD4249" i="9"/>
  <c r="AF4249" i="9"/>
  <c r="AC4250" i="9"/>
  <c r="AE4250" i="9"/>
  <c r="Z4250" i="9"/>
  <c r="AB4250" i="9"/>
  <c r="AD4250" i="9"/>
  <c r="AF4250" i="9"/>
  <c r="AC4251" i="9"/>
  <c r="AE4251" i="9"/>
  <c r="Z4251" i="9"/>
  <c r="AB4251" i="9"/>
  <c r="AD4251" i="9"/>
  <c r="AF4251" i="9"/>
  <c r="AC4252" i="9"/>
  <c r="AE4252" i="9"/>
  <c r="Z4252" i="9"/>
  <c r="AB4252" i="9"/>
  <c r="AD4252" i="9"/>
  <c r="AF4252" i="9"/>
  <c r="AC4253" i="9"/>
  <c r="AE4253" i="9"/>
  <c r="Z4253" i="9"/>
  <c r="AB4253" i="9"/>
  <c r="AD4253" i="9"/>
  <c r="AF4253" i="9"/>
  <c r="AC4254" i="9"/>
  <c r="AE4254" i="9"/>
  <c r="Z4254" i="9"/>
  <c r="AB4254" i="9"/>
  <c r="AD4254" i="9"/>
  <c r="AF4254" i="9"/>
  <c r="AC4255" i="9"/>
  <c r="AE4255" i="9"/>
  <c r="Z4255" i="9"/>
  <c r="AB4255" i="9"/>
  <c r="AD4255" i="9"/>
  <c r="AF4255" i="9"/>
  <c r="AC4256" i="9"/>
  <c r="AE4256" i="9"/>
  <c r="Z4256" i="9"/>
  <c r="AB4256" i="9"/>
  <c r="AD4256" i="9"/>
  <c r="AF4256" i="9"/>
  <c r="AC4257" i="9"/>
  <c r="AE4257" i="9"/>
  <c r="Z4257" i="9"/>
  <c r="AB4257" i="9"/>
  <c r="AD4257" i="9"/>
  <c r="AF4257" i="9"/>
  <c r="AC4258" i="9"/>
  <c r="AE4258" i="9"/>
  <c r="Z4258" i="9"/>
  <c r="AB4258" i="9"/>
  <c r="AD4258" i="9"/>
  <c r="AF4258" i="9"/>
  <c r="AC4259" i="9"/>
  <c r="AE4259" i="9"/>
  <c r="Z4259" i="9"/>
  <c r="AB4259" i="9"/>
  <c r="AD4259" i="9"/>
  <c r="AF4259" i="9"/>
  <c r="AC4260" i="9"/>
  <c r="AE4260" i="9"/>
  <c r="Z4260" i="9"/>
  <c r="AB4260" i="9"/>
  <c r="AD4260" i="9"/>
  <c r="AF4260" i="9"/>
  <c r="AC4261" i="9"/>
  <c r="AE4261" i="9"/>
  <c r="Z4261" i="9"/>
  <c r="AB4261" i="9"/>
  <c r="AD4261" i="9"/>
  <c r="AF4261" i="9"/>
  <c r="AC4262" i="9"/>
  <c r="AE4262" i="9"/>
  <c r="Z4262" i="9"/>
  <c r="AB4262" i="9"/>
  <c r="AD4262" i="9"/>
  <c r="AF4262" i="9"/>
  <c r="AC4263" i="9"/>
  <c r="AE4263" i="9"/>
  <c r="Z4263" i="9"/>
  <c r="AB4263" i="9"/>
  <c r="AD4263" i="9"/>
  <c r="AF4263" i="9"/>
  <c r="AC4264" i="9"/>
  <c r="AE4264" i="9"/>
  <c r="Z4264" i="9"/>
  <c r="AB4264" i="9"/>
  <c r="AD4264" i="9"/>
  <c r="AF4264" i="9"/>
  <c r="AC4265" i="9"/>
  <c r="AE4265" i="9"/>
  <c r="Z4265" i="9"/>
  <c r="AB4265" i="9"/>
  <c r="AD4265" i="9"/>
  <c r="AF4265" i="9"/>
  <c r="AC4266" i="9"/>
  <c r="AE4266" i="9"/>
  <c r="Z4266" i="9"/>
  <c r="AB4266" i="9"/>
  <c r="AD4266" i="9"/>
  <c r="AF4266" i="9"/>
  <c r="AC4267" i="9"/>
  <c r="AE4267" i="9"/>
  <c r="Z4267" i="9"/>
  <c r="AB4267" i="9"/>
  <c r="AD4267" i="9"/>
  <c r="AF4267" i="9"/>
  <c r="AC4268" i="9"/>
  <c r="AE4268" i="9"/>
  <c r="Z4268" i="9"/>
  <c r="AB4268" i="9"/>
  <c r="AD4268" i="9"/>
  <c r="AF4268" i="9"/>
  <c r="AC4269" i="9"/>
  <c r="AE4269" i="9"/>
  <c r="Z4269" i="9"/>
  <c r="AB4269" i="9"/>
  <c r="AD4269" i="9"/>
  <c r="AF4269" i="9"/>
  <c r="AC4270" i="9"/>
  <c r="AE4270" i="9"/>
  <c r="Z4270" i="9"/>
  <c r="AB4270" i="9"/>
  <c r="AD4270" i="9"/>
  <c r="AF4270" i="9"/>
  <c r="AC4271" i="9"/>
  <c r="AE4271" i="9"/>
  <c r="Z4271" i="9"/>
  <c r="AB4271" i="9"/>
  <c r="AD4271" i="9"/>
  <c r="AF4271" i="9"/>
  <c r="AC4272" i="9"/>
  <c r="AE4272" i="9"/>
  <c r="Z4272" i="9"/>
  <c r="AB4272" i="9"/>
  <c r="AD4272" i="9"/>
  <c r="AF4272" i="9"/>
  <c r="AC4273" i="9"/>
  <c r="AE4273" i="9"/>
  <c r="Z4273" i="9"/>
  <c r="AB4273" i="9"/>
  <c r="AD4273" i="9"/>
  <c r="AF4273" i="9"/>
  <c r="AC4274" i="9"/>
  <c r="AE4274" i="9"/>
  <c r="Z4274" i="9"/>
  <c r="AB4274" i="9"/>
  <c r="AD4274" i="9"/>
  <c r="AF4274" i="9"/>
  <c r="AC4275" i="9"/>
  <c r="AE4275" i="9"/>
  <c r="Z4275" i="9"/>
  <c r="AB4275" i="9"/>
  <c r="AD4275" i="9"/>
  <c r="AF4275" i="9"/>
  <c r="AC4276" i="9"/>
  <c r="AE4276" i="9"/>
  <c r="Z4276" i="9"/>
  <c r="AB4276" i="9"/>
  <c r="AD4276" i="9"/>
  <c r="AF4276" i="9"/>
  <c r="AC4277" i="9"/>
  <c r="AE4277" i="9"/>
  <c r="Z4277" i="9"/>
  <c r="AB4277" i="9"/>
  <c r="AD4277" i="9"/>
  <c r="AF4277" i="9"/>
  <c r="AC4278" i="9"/>
  <c r="AE4278" i="9"/>
  <c r="Z4278" i="9"/>
  <c r="AB4278" i="9"/>
  <c r="AD4278" i="9"/>
  <c r="AF4278" i="9"/>
  <c r="AC4279" i="9"/>
  <c r="AE4279" i="9"/>
  <c r="Z4279" i="9"/>
  <c r="AB4279" i="9"/>
  <c r="AD4279" i="9"/>
  <c r="AF4279" i="9"/>
  <c r="AC4280" i="9"/>
  <c r="AE4280" i="9"/>
  <c r="Z4280" i="9"/>
  <c r="AB4280" i="9"/>
  <c r="AD4280" i="9"/>
  <c r="AF4280" i="9"/>
  <c r="AC4281" i="9"/>
  <c r="AE4281" i="9"/>
  <c r="Z4281" i="9"/>
  <c r="AB4281" i="9"/>
  <c r="AD4281" i="9"/>
  <c r="AF4281" i="9"/>
  <c r="AC4282" i="9"/>
  <c r="AE4282" i="9"/>
  <c r="Z4282" i="9"/>
  <c r="AB4282" i="9"/>
  <c r="AD4282" i="9"/>
  <c r="AF4282" i="9"/>
  <c r="AC4283" i="9"/>
  <c r="AE4283" i="9"/>
  <c r="Z4283" i="9"/>
  <c r="AB4283" i="9"/>
  <c r="AD4283" i="9"/>
  <c r="AF4283" i="9"/>
  <c r="AC4284" i="9"/>
  <c r="AE4284" i="9"/>
  <c r="Z4284" i="9"/>
  <c r="AB4284" i="9"/>
  <c r="AD4284" i="9"/>
  <c r="AF4284" i="9"/>
  <c r="AC4285" i="9"/>
  <c r="AE4285" i="9"/>
  <c r="Z4285" i="9"/>
  <c r="AB4285" i="9"/>
  <c r="AD4285" i="9"/>
  <c r="AF4285" i="9"/>
  <c r="AC4286" i="9"/>
  <c r="AE4286" i="9"/>
  <c r="Z4286" i="9"/>
  <c r="AB4286" i="9"/>
  <c r="AD4286" i="9"/>
  <c r="AF4286" i="9"/>
  <c r="AC4287" i="9"/>
  <c r="AE4287" i="9"/>
  <c r="Z4287" i="9"/>
  <c r="AB4287" i="9"/>
  <c r="AD4287" i="9"/>
  <c r="AF4287" i="9"/>
  <c r="AC4288" i="9"/>
  <c r="AE4288" i="9"/>
  <c r="Z4288" i="9"/>
  <c r="AB4288" i="9"/>
  <c r="AD4288" i="9"/>
  <c r="AF4288" i="9"/>
  <c r="AC4289" i="9"/>
  <c r="AE4289" i="9"/>
  <c r="Z4289" i="9"/>
  <c r="AB4289" i="9"/>
  <c r="AD4289" i="9"/>
  <c r="AF4289" i="9"/>
  <c r="AC4290" i="9"/>
  <c r="AE4290" i="9"/>
  <c r="Z4290" i="9"/>
  <c r="AB4290" i="9"/>
  <c r="AD4290" i="9"/>
  <c r="AF4290" i="9"/>
  <c r="AC4291" i="9"/>
  <c r="AE4291" i="9"/>
  <c r="Z4291" i="9"/>
  <c r="AB4291" i="9"/>
  <c r="AD4291" i="9"/>
  <c r="AF4291" i="9"/>
  <c r="AC4292" i="9"/>
  <c r="AE4292" i="9"/>
  <c r="Z4292" i="9"/>
  <c r="AB4292" i="9"/>
  <c r="AD4292" i="9"/>
  <c r="AF4292" i="9"/>
  <c r="AC4293" i="9"/>
  <c r="AE4293" i="9"/>
  <c r="Z4293" i="9"/>
  <c r="AB4293" i="9"/>
  <c r="AD4293" i="9"/>
  <c r="AF4293" i="9"/>
  <c r="AC4294" i="9"/>
  <c r="AE4294" i="9"/>
  <c r="Z4294" i="9"/>
  <c r="AB4294" i="9"/>
  <c r="AD4294" i="9"/>
  <c r="AF4294" i="9"/>
  <c r="AC4295" i="9"/>
  <c r="AE4295" i="9"/>
  <c r="Z4295" i="9"/>
  <c r="AB4295" i="9"/>
  <c r="AD4295" i="9"/>
  <c r="AF4295" i="9"/>
  <c r="AC4296" i="9"/>
  <c r="AE4296" i="9"/>
  <c r="Z4296" i="9"/>
  <c r="AB4296" i="9"/>
  <c r="AD4296" i="9"/>
  <c r="AF4296" i="9"/>
  <c r="AC4297" i="9"/>
  <c r="AE4297" i="9"/>
  <c r="Z4297" i="9"/>
  <c r="AB4297" i="9"/>
  <c r="AD4297" i="9"/>
  <c r="AF4297" i="9"/>
  <c r="AC4298" i="9"/>
  <c r="AE4298" i="9"/>
  <c r="Z4298" i="9"/>
  <c r="AB4298" i="9"/>
  <c r="AD4298" i="9"/>
  <c r="AF4298" i="9"/>
  <c r="AC4299" i="9"/>
  <c r="AE4299" i="9"/>
  <c r="Z4299" i="9"/>
  <c r="AB4299" i="9"/>
  <c r="AD4299" i="9"/>
  <c r="AF4299" i="9"/>
  <c r="AC4300" i="9"/>
  <c r="AE4300" i="9"/>
  <c r="Z4300" i="9"/>
  <c r="AB4300" i="9"/>
  <c r="AD4300" i="9"/>
  <c r="AF4300" i="9"/>
  <c r="AC4301" i="9"/>
  <c r="AE4301" i="9"/>
  <c r="Z4301" i="9"/>
  <c r="AB4301" i="9"/>
  <c r="AD4301" i="9"/>
  <c r="AF4301" i="9"/>
  <c r="AC4302" i="9"/>
  <c r="AE4302" i="9"/>
  <c r="Z4302" i="9"/>
  <c r="AB4302" i="9"/>
  <c r="AD4302" i="9"/>
  <c r="AF4302" i="9"/>
  <c r="AC4303" i="9"/>
  <c r="AE4303" i="9"/>
  <c r="Z4303" i="9"/>
  <c r="AB4303" i="9"/>
  <c r="AD4303" i="9"/>
  <c r="AF4303" i="9"/>
  <c r="AC4304" i="9"/>
  <c r="AE4304" i="9"/>
  <c r="Z4304" i="9"/>
  <c r="AB4304" i="9"/>
  <c r="AD4304" i="9"/>
  <c r="AF4304" i="9"/>
  <c r="AC4305" i="9"/>
  <c r="AE4305" i="9"/>
  <c r="Z4305" i="9"/>
  <c r="AB4305" i="9"/>
  <c r="AD4305" i="9"/>
  <c r="AF4305" i="9"/>
  <c r="AC4306" i="9"/>
  <c r="AE4306" i="9"/>
  <c r="Z4306" i="9"/>
  <c r="AB4306" i="9"/>
  <c r="AD4306" i="9"/>
  <c r="AF4306" i="9"/>
  <c r="AC4307" i="9"/>
  <c r="AE4307" i="9"/>
  <c r="Z4307" i="9"/>
  <c r="AB4307" i="9"/>
  <c r="AD4307" i="9"/>
  <c r="AF4307" i="9"/>
  <c r="AC4308" i="9"/>
  <c r="AE4308" i="9"/>
  <c r="Z4308" i="9"/>
  <c r="AB4308" i="9"/>
  <c r="AD4308" i="9"/>
  <c r="AF4308" i="9"/>
  <c r="AC4309" i="9"/>
  <c r="AE4309" i="9"/>
  <c r="Z4309" i="9"/>
  <c r="AB4309" i="9"/>
  <c r="AD4309" i="9"/>
  <c r="AF4309" i="9"/>
  <c r="AC4310" i="9"/>
  <c r="AE4310" i="9"/>
  <c r="Z4310" i="9"/>
  <c r="AB4310" i="9"/>
  <c r="AD4310" i="9"/>
  <c r="AF4310" i="9"/>
  <c r="AC4311" i="9"/>
  <c r="AE4311" i="9"/>
  <c r="Z4311" i="9"/>
  <c r="AB4311" i="9"/>
  <c r="AD4311" i="9"/>
  <c r="AF4311" i="9"/>
  <c r="AC4312" i="9"/>
  <c r="AE4312" i="9"/>
  <c r="Z4312" i="9"/>
  <c r="AB4312" i="9"/>
  <c r="AD4312" i="9"/>
  <c r="AF4312" i="9"/>
  <c r="AC4313" i="9"/>
  <c r="AE4313" i="9"/>
  <c r="Z4313" i="9"/>
  <c r="AB4313" i="9"/>
  <c r="AD4313" i="9"/>
  <c r="AF4313" i="9"/>
  <c r="AC4314" i="9"/>
  <c r="AE4314" i="9"/>
  <c r="Z4314" i="9"/>
  <c r="AB4314" i="9"/>
  <c r="AD4314" i="9"/>
  <c r="AF4314" i="9"/>
  <c r="AC4315" i="9"/>
  <c r="AE4315" i="9"/>
  <c r="Z4315" i="9"/>
  <c r="AB4315" i="9"/>
  <c r="AD4315" i="9"/>
  <c r="AF4315" i="9"/>
  <c r="AC4316" i="9"/>
  <c r="AE4316" i="9"/>
  <c r="Z4316" i="9"/>
  <c r="AB4316" i="9"/>
  <c r="AD4316" i="9"/>
  <c r="AF4316" i="9"/>
  <c r="AC4317" i="9"/>
  <c r="AE4317" i="9"/>
  <c r="Z4317" i="9"/>
  <c r="AB4317" i="9"/>
  <c r="AD4317" i="9"/>
  <c r="AF4317" i="9"/>
  <c r="AC4318" i="9"/>
  <c r="AE4318" i="9"/>
  <c r="Z4318" i="9"/>
  <c r="AB4318" i="9"/>
  <c r="AD4318" i="9"/>
  <c r="AF4318" i="9"/>
  <c r="AC4319" i="9"/>
  <c r="AE4319" i="9"/>
  <c r="Z4319" i="9"/>
  <c r="AB4319" i="9"/>
  <c r="AD4319" i="9"/>
  <c r="AF4319" i="9"/>
  <c r="AC4320" i="9"/>
  <c r="AE4320" i="9"/>
  <c r="Z4320" i="9"/>
  <c r="AB4320" i="9"/>
  <c r="AD4320" i="9"/>
  <c r="AF4320" i="9"/>
  <c r="AC4321" i="9"/>
  <c r="AE4321" i="9"/>
  <c r="Z4321" i="9"/>
  <c r="AB4321" i="9"/>
  <c r="AD4321" i="9"/>
  <c r="AF4321" i="9"/>
  <c r="AC4322" i="9"/>
  <c r="AE4322" i="9"/>
  <c r="Z4322" i="9"/>
  <c r="AB4322" i="9"/>
  <c r="AD4322" i="9"/>
  <c r="AF4322" i="9"/>
  <c r="AC4323" i="9"/>
  <c r="AE4323" i="9"/>
  <c r="Z4323" i="9"/>
  <c r="AB4323" i="9"/>
  <c r="AD4323" i="9"/>
  <c r="AF4323" i="9"/>
  <c r="AC4324" i="9"/>
  <c r="AE4324" i="9"/>
  <c r="Z4324" i="9"/>
  <c r="AB4324" i="9"/>
  <c r="AD4324" i="9"/>
  <c r="AF4324" i="9"/>
  <c r="AC4325" i="9"/>
  <c r="AE4325" i="9"/>
  <c r="Z4325" i="9"/>
  <c r="AB4325" i="9"/>
  <c r="AD4325" i="9"/>
  <c r="AF4325" i="9"/>
  <c r="AC4326" i="9"/>
  <c r="AE4326" i="9"/>
  <c r="Z4326" i="9"/>
  <c r="AB4326" i="9"/>
  <c r="AD4326" i="9"/>
  <c r="AF4326" i="9"/>
  <c r="AC4327" i="9"/>
  <c r="AE4327" i="9"/>
  <c r="Z4327" i="9"/>
  <c r="AB4327" i="9"/>
  <c r="AD4327" i="9"/>
  <c r="AF4327" i="9"/>
  <c r="AC4328" i="9"/>
  <c r="AE4328" i="9"/>
  <c r="Z4328" i="9"/>
  <c r="AB4328" i="9"/>
  <c r="AD4328" i="9"/>
  <c r="AF4328" i="9"/>
  <c r="AC4329" i="9"/>
  <c r="AE4329" i="9"/>
  <c r="Z4329" i="9"/>
  <c r="AB4329" i="9"/>
  <c r="AD4329" i="9"/>
  <c r="AF4329" i="9"/>
  <c r="AC4330" i="9"/>
  <c r="AE4330" i="9"/>
  <c r="Z4330" i="9"/>
  <c r="AB4330" i="9"/>
  <c r="AD4330" i="9"/>
  <c r="AF4330" i="9"/>
  <c r="AC4331" i="9"/>
  <c r="AE4331" i="9"/>
  <c r="Z4331" i="9"/>
  <c r="AB4331" i="9"/>
  <c r="AD4331" i="9"/>
  <c r="AF4331" i="9"/>
  <c r="AC4332" i="9"/>
  <c r="AE4332" i="9"/>
  <c r="Z4332" i="9"/>
  <c r="AB4332" i="9"/>
  <c r="AD4332" i="9"/>
  <c r="AF4332" i="9"/>
  <c r="AC4333" i="9"/>
  <c r="AE4333" i="9"/>
  <c r="Z4333" i="9"/>
  <c r="AB4333" i="9"/>
  <c r="AD4333" i="9"/>
  <c r="AF4333" i="9"/>
  <c r="AC4334" i="9"/>
  <c r="AE4334" i="9"/>
  <c r="Z4334" i="9"/>
  <c r="AB4334" i="9"/>
  <c r="AD4334" i="9"/>
  <c r="AF4334" i="9"/>
  <c r="AC4335" i="9"/>
  <c r="AE4335" i="9"/>
  <c r="Z4335" i="9"/>
  <c r="AB4335" i="9"/>
  <c r="AD4335" i="9"/>
  <c r="AF4335" i="9"/>
  <c r="AC4336" i="9"/>
  <c r="AE4336" i="9"/>
  <c r="Z4336" i="9"/>
  <c r="AB4336" i="9"/>
  <c r="AD4336" i="9"/>
  <c r="AF4336" i="9"/>
  <c r="AC4337" i="9"/>
  <c r="AE4337" i="9"/>
  <c r="Z4337" i="9"/>
  <c r="AB4337" i="9"/>
  <c r="AD4337" i="9"/>
  <c r="AF4337" i="9"/>
  <c r="AC4338" i="9"/>
  <c r="AE4338" i="9"/>
  <c r="Z4338" i="9"/>
  <c r="AB4338" i="9"/>
  <c r="AD4338" i="9"/>
  <c r="AF4338" i="9"/>
  <c r="AC4339" i="9"/>
  <c r="AE4339" i="9"/>
  <c r="Z4339" i="9"/>
  <c r="AB4339" i="9"/>
  <c r="AD4339" i="9"/>
  <c r="AF4339" i="9"/>
  <c r="AC4340" i="9"/>
  <c r="AE4340" i="9"/>
  <c r="Z4340" i="9"/>
  <c r="AB4340" i="9"/>
  <c r="AD4340" i="9"/>
  <c r="AF4340" i="9"/>
  <c r="AC4341" i="9"/>
  <c r="AE4341" i="9"/>
  <c r="Z4341" i="9"/>
  <c r="AB4341" i="9"/>
  <c r="AD4341" i="9"/>
  <c r="AF4341" i="9"/>
  <c r="AC4342" i="9"/>
  <c r="AE4342" i="9"/>
  <c r="Z4342" i="9"/>
  <c r="AB4342" i="9"/>
  <c r="AD4342" i="9"/>
  <c r="AF4342" i="9"/>
  <c r="AC4343" i="9"/>
  <c r="AE4343" i="9"/>
  <c r="Z4343" i="9"/>
  <c r="AB4343" i="9"/>
  <c r="AD4343" i="9"/>
  <c r="AF4343" i="9"/>
  <c r="AC4344" i="9"/>
  <c r="AE4344" i="9"/>
  <c r="Z4344" i="9"/>
  <c r="AB4344" i="9"/>
  <c r="AD4344" i="9"/>
  <c r="AF4344" i="9"/>
  <c r="AC4345" i="9"/>
  <c r="AE4345" i="9"/>
  <c r="Z4345" i="9"/>
  <c r="AB4345" i="9"/>
  <c r="AD4345" i="9"/>
  <c r="AF4345" i="9"/>
  <c r="AC4346" i="9"/>
  <c r="AE4346" i="9"/>
  <c r="Z4346" i="9"/>
  <c r="AB4346" i="9"/>
  <c r="AD4346" i="9"/>
  <c r="AF4346" i="9"/>
  <c r="AC4347" i="9"/>
  <c r="AE4347" i="9"/>
  <c r="Z4347" i="9"/>
  <c r="AB4347" i="9"/>
  <c r="AD4347" i="9"/>
  <c r="AF4347" i="9"/>
  <c r="AC4348" i="9"/>
  <c r="AE4348" i="9"/>
  <c r="Z4348" i="9"/>
  <c r="AB4348" i="9"/>
  <c r="AD4348" i="9"/>
  <c r="AF4348" i="9"/>
  <c r="AC4349" i="9"/>
  <c r="AE4349" i="9"/>
  <c r="Z4349" i="9"/>
  <c r="AB4349" i="9"/>
  <c r="AD4349" i="9"/>
  <c r="AF4349" i="9"/>
  <c r="AC4350" i="9"/>
  <c r="AE4350" i="9"/>
  <c r="Z4350" i="9"/>
  <c r="AB4350" i="9"/>
  <c r="AD4350" i="9"/>
  <c r="AF4350" i="9"/>
  <c r="AC4351" i="9"/>
  <c r="AE4351" i="9"/>
  <c r="Z4351" i="9"/>
  <c r="AB4351" i="9"/>
  <c r="AD4351" i="9"/>
  <c r="AF4351" i="9"/>
  <c r="AC4352" i="9"/>
  <c r="AE4352" i="9"/>
  <c r="Z4352" i="9"/>
  <c r="AB4352" i="9"/>
  <c r="AD4352" i="9"/>
  <c r="AF4352" i="9"/>
  <c r="AC4353" i="9"/>
  <c r="AE4353" i="9"/>
  <c r="Z4353" i="9"/>
  <c r="AB4353" i="9"/>
  <c r="AD4353" i="9"/>
  <c r="AF4353" i="9"/>
  <c r="AC4354" i="9"/>
  <c r="AE4354" i="9"/>
  <c r="Z4354" i="9"/>
  <c r="AB4354" i="9"/>
  <c r="AD4354" i="9"/>
  <c r="AF4354" i="9"/>
  <c r="AC4355" i="9"/>
  <c r="AE4355" i="9"/>
  <c r="Z4355" i="9"/>
  <c r="AB4355" i="9"/>
  <c r="AD4355" i="9"/>
  <c r="AF4355" i="9"/>
  <c r="AC4356" i="9"/>
  <c r="AE4356" i="9"/>
  <c r="Z4356" i="9"/>
  <c r="AB4356" i="9"/>
  <c r="AD4356" i="9"/>
  <c r="AF4356" i="9"/>
  <c r="AC4357" i="9"/>
  <c r="AE4357" i="9"/>
  <c r="Z4357" i="9"/>
  <c r="AB4357" i="9"/>
  <c r="AD4357" i="9"/>
  <c r="AF4357" i="9"/>
  <c r="AC4358" i="9"/>
  <c r="AE4358" i="9"/>
  <c r="Z4358" i="9"/>
  <c r="AB4358" i="9"/>
  <c r="AD4358" i="9"/>
  <c r="AF4358" i="9"/>
  <c r="AC4359" i="9"/>
  <c r="AE4359" i="9"/>
  <c r="Z4359" i="9"/>
  <c r="AB4359" i="9"/>
  <c r="AD4359" i="9"/>
  <c r="AF4359" i="9"/>
  <c r="AC4360" i="9"/>
  <c r="AE4360" i="9"/>
  <c r="Z4360" i="9"/>
  <c r="AB4360" i="9"/>
  <c r="AD4360" i="9"/>
  <c r="AF4360" i="9"/>
  <c r="AC4361" i="9"/>
  <c r="AE4361" i="9"/>
  <c r="Z4361" i="9"/>
  <c r="AB4361" i="9"/>
  <c r="AD4361" i="9"/>
  <c r="AF4361" i="9"/>
  <c r="AC4362" i="9"/>
  <c r="AE4362" i="9"/>
  <c r="Z4362" i="9"/>
  <c r="AB4362" i="9"/>
  <c r="AD4362" i="9"/>
  <c r="AF4362" i="9"/>
  <c r="AC4363" i="9"/>
  <c r="AE4363" i="9"/>
  <c r="Z4363" i="9"/>
  <c r="AB4363" i="9"/>
  <c r="AD4363" i="9"/>
  <c r="AF4363" i="9"/>
  <c r="AC4364" i="9"/>
  <c r="AE4364" i="9"/>
  <c r="Z4364" i="9"/>
  <c r="AB4364" i="9"/>
  <c r="AD4364" i="9"/>
  <c r="AF4364" i="9"/>
  <c r="AC4365" i="9"/>
  <c r="AE4365" i="9"/>
  <c r="Z4365" i="9"/>
  <c r="AB4365" i="9"/>
  <c r="AD4365" i="9"/>
  <c r="AF4365" i="9"/>
  <c r="AC4366" i="9"/>
  <c r="AE4366" i="9"/>
  <c r="Z4366" i="9"/>
  <c r="AB4366" i="9"/>
  <c r="AD4366" i="9"/>
  <c r="AF4366" i="9"/>
  <c r="AC4367" i="9"/>
  <c r="AE4367" i="9"/>
  <c r="Z4367" i="9"/>
  <c r="AB4367" i="9"/>
  <c r="AD4367" i="9"/>
  <c r="AF4367" i="9"/>
  <c r="AC4368" i="9"/>
  <c r="AE4368" i="9"/>
  <c r="Z4368" i="9"/>
  <c r="AB4368" i="9"/>
  <c r="AD4368" i="9"/>
  <c r="AF4368" i="9"/>
  <c r="AC4369" i="9"/>
  <c r="AE4369" i="9"/>
  <c r="Z4369" i="9"/>
  <c r="AB4369" i="9"/>
  <c r="AD4369" i="9"/>
  <c r="AF4369" i="9"/>
  <c r="AC4370" i="9"/>
  <c r="AE4370" i="9"/>
  <c r="Z4370" i="9"/>
  <c r="AB4370" i="9"/>
  <c r="AD4370" i="9"/>
  <c r="AF4370" i="9"/>
  <c r="AC4371" i="9"/>
  <c r="AE4371" i="9"/>
  <c r="Z4371" i="9"/>
  <c r="AB4371" i="9"/>
  <c r="AD4371" i="9"/>
  <c r="AF4371" i="9"/>
  <c r="AC4372" i="9"/>
  <c r="AE4372" i="9"/>
  <c r="Z4372" i="9"/>
  <c r="AB4372" i="9"/>
  <c r="AD4372" i="9"/>
  <c r="AF4372" i="9"/>
  <c r="AC4373" i="9"/>
  <c r="AE4373" i="9"/>
  <c r="Z4373" i="9"/>
  <c r="AB4373" i="9"/>
  <c r="AD4373" i="9"/>
  <c r="AF4373" i="9"/>
  <c r="AC4374" i="9"/>
  <c r="AE4374" i="9"/>
  <c r="Z4374" i="9"/>
  <c r="AB4374" i="9"/>
  <c r="AD4374" i="9"/>
  <c r="AF4374" i="9"/>
  <c r="AC4375" i="9"/>
  <c r="AE4375" i="9"/>
  <c r="Z4375" i="9"/>
  <c r="AB4375" i="9"/>
  <c r="AD4375" i="9"/>
  <c r="AF4375" i="9"/>
  <c r="AC4376" i="9"/>
  <c r="AE4376" i="9"/>
  <c r="Z4376" i="9"/>
  <c r="AB4376" i="9"/>
  <c r="AD4376" i="9"/>
  <c r="AF4376" i="9"/>
  <c r="AC4377" i="9"/>
  <c r="AE4377" i="9"/>
  <c r="Z4377" i="9"/>
  <c r="AB4377" i="9"/>
  <c r="AD4377" i="9"/>
  <c r="AF4377" i="9"/>
  <c r="AC4378" i="9"/>
  <c r="AE4378" i="9"/>
  <c r="Z4378" i="9"/>
  <c r="AB4378" i="9"/>
  <c r="AD4378" i="9"/>
  <c r="AF4378" i="9"/>
  <c r="AC4379" i="9"/>
  <c r="AE4379" i="9"/>
  <c r="Z4379" i="9"/>
  <c r="AB4379" i="9"/>
  <c r="AD4379" i="9"/>
  <c r="AF4379" i="9"/>
  <c r="AC4380" i="9"/>
  <c r="AE4380" i="9"/>
  <c r="Z4380" i="9"/>
  <c r="AB4380" i="9"/>
  <c r="AD4380" i="9"/>
  <c r="AF4380" i="9"/>
  <c r="AC4381" i="9"/>
  <c r="AE4381" i="9"/>
  <c r="Z4381" i="9"/>
  <c r="AB4381" i="9"/>
  <c r="AD4381" i="9"/>
  <c r="AF4381" i="9"/>
  <c r="AC4382" i="9"/>
  <c r="AE4382" i="9"/>
  <c r="Z4382" i="9"/>
  <c r="AB4382" i="9"/>
  <c r="AD4382" i="9"/>
  <c r="AF4382" i="9"/>
  <c r="AC4383" i="9"/>
  <c r="AE4383" i="9"/>
  <c r="Z4383" i="9"/>
  <c r="AB4383" i="9"/>
  <c r="AD4383" i="9"/>
  <c r="AF4383" i="9"/>
  <c r="AC4384" i="9"/>
  <c r="AE4384" i="9"/>
  <c r="Z4384" i="9"/>
  <c r="AB4384" i="9"/>
  <c r="AD4384" i="9"/>
  <c r="AF4384" i="9"/>
  <c r="AC4385" i="9"/>
  <c r="AE4385" i="9"/>
  <c r="Z4385" i="9"/>
  <c r="AB4385" i="9"/>
  <c r="AD4385" i="9"/>
  <c r="AF4385" i="9"/>
  <c r="AC4386" i="9"/>
  <c r="AE4386" i="9"/>
  <c r="Z4386" i="9"/>
  <c r="AB4386" i="9"/>
  <c r="AD4386" i="9"/>
  <c r="AF4386" i="9"/>
  <c r="AC4387" i="9"/>
  <c r="AE4387" i="9"/>
  <c r="Z4387" i="9"/>
  <c r="AB4387" i="9"/>
  <c r="AD4387" i="9"/>
  <c r="AF4387" i="9"/>
  <c r="AC4388" i="9"/>
  <c r="AE4388" i="9"/>
  <c r="Z4388" i="9"/>
  <c r="AB4388" i="9"/>
  <c r="AD4388" i="9"/>
  <c r="AF4388" i="9"/>
  <c r="AC4389" i="9"/>
  <c r="AE4389" i="9"/>
  <c r="Z4389" i="9"/>
  <c r="AB4389" i="9"/>
  <c r="AD4389" i="9"/>
  <c r="AF4389" i="9"/>
  <c r="AC4390" i="9"/>
  <c r="AE4390" i="9"/>
  <c r="Z4390" i="9"/>
  <c r="AB4390" i="9"/>
  <c r="AD4390" i="9"/>
  <c r="AF4390" i="9"/>
  <c r="AC4676" i="9"/>
  <c r="AE4676" i="9"/>
  <c r="Z4676" i="9"/>
  <c r="AB4676" i="9"/>
  <c r="AD4676" i="9"/>
  <c r="AF4676" i="9"/>
  <c r="AC4677" i="9"/>
  <c r="AE4677" i="9"/>
  <c r="Z4677" i="9"/>
  <c r="AB4677" i="9"/>
  <c r="AD4677" i="9"/>
  <c r="AF4677" i="9"/>
  <c r="AC4678" i="9"/>
  <c r="AE4678" i="9"/>
  <c r="Z4678" i="9"/>
  <c r="AB4678" i="9"/>
  <c r="AD4678" i="9"/>
  <c r="AF4678" i="9"/>
  <c r="AC4391" i="9"/>
  <c r="AE4391" i="9"/>
  <c r="Z4391" i="9"/>
  <c r="AB4391" i="9"/>
  <c r="AD4391" i="9"/>
  <c r="AF4391" i="9"/>
  <c r="AC4392" i="9"/>
  <c r="AE4392" i="9"/>
  <c r="Z4392" i="9"/>
  <c r="AB4392" i="9"/>
  <c r="AD4392" i="9"/>
  <c r="AF4392" i="9"/>
  <c r="AC4393" i="9"/>
  <c r="AE4393" i="9"/>
  <c r="Z4393" i="9"/>
  <c r="AB4393" i="9"/>
  <c r="AD4393" i="9"/>
  <c r="AF4393" i="9"/>
  <c r="AC4394" i="9"/>
  <c r="AE4394" i="9"/>
  <c r="Z4394" i="9"/>
  <c r="AB4394" i="9"/>
  <c r="AD4394" i="9"/>
  <c r="AF4394" i="9"/>
  <c r="AC4395" i="9"/>
  <c r="AE4395" i="9"/>
  <c r="Z4395" i="9"/>
  <c r="AB4395" i="9"/>
  <c r="AD4395" i="9"/>
  <c r="AF4395" i="9"/>
  <c r="AC4396" i="9"/>
  <c r="AE4396" i="9"/>
  <c r="Z4396" i="9"/>
  <c r="AB4396" i="9"/>
  <c r="AD4396" i="9"/>
  <c r="AF4396" i="9"/>
  <c r="AC4397" i="9"/>
  <c r="AE4397" i="9"/>
  <c r="Z4397" i="9"/>
  <c r="AB4397" i="9"/>
  <c r="AD4397" i="9"/>
  <c r="AF4397" i="9"/>
  <c r="AC4398" i="9"/>
  <c r="AE4398" i="9"/>
  <c r="Z4398" i="9"/>
  <c r="AB4398" i="9"/>
  <c r="AD4398" i="9"/>
  <c r="AF4398" i="9"/>
  <c r="AC4399" i="9"/>
  <c r="AE4399" i="9"/>
  <c r="Z4399" i="9"/>
  <c r="AB4399" i="9"/>
  <c r="AD4399" i="9"/>
  <c r="AF4399" i="9"/>
  <c r="AC4400" i="9"/>
  <c r="AE4400" i="9"/>
  <c r="Z4400" i="9"/>
  <c r="AB4400" i="9"/>
  <c r="AD4400" i="9"/>
  <c r="AF4400" i="9"/>
  <c r="AC4401" i="9"/>
  <c r="AE4401" i="9"/>
  <c r="Z4401" i="9"/>
  <c r="AB4401" i="9"/>
  <c r="AD4401" i="9"/>
  <c r="AF4401" i="9"/>
  <c r="AC4402" i="9"/>
  <c r="AE4402" i="9"/>
  <c r="Z4402" i="9"/>
  <c r="AB4402" i="9"/>
  <c r="AD4402" i="9"/>
  <c r="AF4402" i="9"/>
  <c r="AC4403" i="9"/>
  <c r="AE4403" i="9"/>
  <c r="Z4403" i="9"/>
  <c r="AB4403" i="9"/>
  <c r="AD4403" i="9"/>
  <c r="AF4403" i="9"/>
  <c r="AC186" i="9"/>
  <c r="AE186" i="9"/>
  <c r="Z186" i="9"/>
  <c r="AB186" i="9"/>
  <c r="AD186" i="9"/>
  <c r="AF186" i="9"/>
  <c r="AC187" i="9"/>
  <c r="AE187" i="9"/>
  <c r="Z187" i="9"/>
  <c r="AB187" i="9"/>
  <c r="AD187" i="9"/>
  <c r="AF187" i="9"/>
  <c r="AC188" i="9"/>
  <c r="AE188" i="9"/>
  <c r="Z188" i="9"/>
  <c r="AB188" i="9"/>
  <c r="AD188" i="9"/>
  <c r="AF188" i="9"/>
  <c r="AC189" i="9"/>
  <c r="AE189" i="9"/>
  <c r="Z189" i="9"/>
  <c r="AB189" i="9"/>
  <c r="AD189" i="9"/>
  <c r="AF189" i="9"/>
  <c r="AC190" i="9"/>
  <c r="AE190" i="9"/>
  <c r="Z190" i="9"/>
  <c r="AB190" i="9"/>
  <c r="AD190" i="9"/>
  <c r="AF190" i="9"/>
  <c r="AC191" i="9"/>
  <c r="AE191" i="9"/>
  <c r="Z191" i="9"/>
  <c r="AB191" i="9"/>
  <c r="AD191" i="9"/>
  <c r="AF191" i="9"/>
  <c r="AC192" i="9"/>
  <c r="AE192" i="9"/>
  <c r="Z192" i="9"/>
  <c r="AB192" i="9"/>
  <c r="AD192" i="9"/>
  <c r="AF192" i="9"/>
  <c r="AC193" i="9"/>
  <c r="AE193" i="9"/>
  <c r="Z193" i="9"/>
  <c r="AB193" i="9"/>
  <c r="AD193" i="9"/>
  <c r="AF193" i="9"/>
  <c r="AC194" i="9"/>
  <c r="AE194" i="9"/>
  <c r="Z194" i="9"/>
  <c r="AB194" i="9"/>
  <c r="AD194" i="9"/>
  <c r="AF194" i="9"/>
  <c r="AC195" i="9"/>
  <c r="AE195" i="9"/>
  <c r="Z195" i="9"/>
  <c r="AB195" i="9"/>
  <c r="AD195" i="9"/>
  <c r="AF195" i="9"/>
  <c r="AC196" i="9"/>
  <c r="AE196" i="9"/>
  <c r="Z196" i="9"/>
  <c r="AB196" i="9"/>
  <c r="AD196" i="9"/>
  <c r="AF196" i="9"/>
  <c r="AC197" i="9"/>
  <c r="AE197" i="9"/>
  <c r="Z197" i="9"/>
  <c r="AB197" i="9"/>
  <c r="AD197" i="9"/>
  <c r="AF197" i="9"/>
  <c r="AC198" i="9"/>
  <c r="AE198" i="9"/>
  <c r="Z198" i="9"/>
  <c r="AB198" i="9"/>
  <c r="AD198" i="9"/>
  <c r="AF198" i="9"/>
  <c r="AC199" i="9"/>
  <c r="AE199" i="9"/>
  <c r="Z199" i="9"/>
  <c r="AB199" i="9"/>
  <c r="AD199" i="9"/>
  <c r="AF199" i="9"/>
  <c r="AC200" i="9"/>
  <c r="AE200" i="9"/>
  <c r="Z200" i="9"/>
  <c r="AB200" i="9"/>
  <c r="AD200" i="9"/>
  <c r="AF200" i="9"/>
  <c r="AC201" i="9"/>
  <c r="AE201" i="9"/>
  <c r="Z201" i="9"/>
  <c r="AB201" i="9"/>
  <c r="AD201" i="9"/>
  <c r="AF201" i="9"/>
  <c r="AC202" i="9"/>
  <c r="AE202" i="9"/>
  <c r="Z202" i="9"/>
  <c r="AB202" i="9"/>
  <c r="AD202" i="9"/>
  <c r="AF202" i="9"/>
  <c r="AC203" i="9"/>
  <c r="AE203" i="9"/>
  <c r="Z203" i="9"/>
  <c r="AB203" i="9"/>
  <c r="AD203" i="9"/>
  <c r="AF203" i="9"/>
  <c r="AC204" i="9"/>
  <c r="AE204" i="9"/>
  <c r="Z204" i="9"/>
  <c r="AB204" i="9"/>
  <c r="AD204" i="9"/>
  <c r="AF204" i="9"/>
  <c r="AC205" i="9"/>
  <c r="AE205" i="9"/>
  <c r="Z205" i="9"/>
  <c r="AB205" i="9"/>
  <c r="AD205" i="9"/>
  <c r="AF205" i="9"/>
  <c r="AC206" i="9"/>
  <c r="AE206" i="9"/>
  <c r="Z206" i="9"/>
  <c r="AB206" i="9"/>
  <c r="AD206" i="9"/>
  <c r="AF206" i="9"/>
  <c r="AC207" i="9"/>
  <c r="AE207" i="9"/>
  <c r="Z207" i="9"/>
  <c r="AB207" i="9"/>
  <c r="AD207" i="9"/>
  <c r="AF207" i="9"/>
  <c r="AC208" i="9"/>
  <c r="AE208" i="9"/>
  <c r="Z208" i="9"/>
  <c r="AB208" i="9"/>
  <c r="AD208" i="9"/>
  <c r="AF208" i="9"/>
  <c r="AC209" i="9"/>
  <c r="AE209" i="9"/>
  <c r="Z209" i="9"/>
  <c r="AB209" i="9"/>
  <c r="AD209" i="9"/>
  <c r="AF209" i="9"/>
  <c r="AC210" i="9"/>
  <c r="AE210" i="9"/>
  <c r="Z210" i="9"/>
  <c r="AB210" i="9"/>
  <c r="AD210" i="9"/>
  <c r="AF210" i="9"/>
  <c r="AC211" i="9"/>
  <c r="AE211" i="9"/>
  <c r="Z211" i="9"/>
  <c r="AB211" i="9"/>
  <c r="AD211" i="9"/>
  <c r="AF211" i="9"/>
  <c r="AC212" i="9"/>
  <c r="AE212" i="9"/>
  <c r="Z212" i="9"/>
  <c r="AB212" i="9"/>
  <c r="AD212" i="9"/>
  <c r="AF212" i="9"/>
  <c r="AC213" i="9"/>
  <c r="AE213" i="9"/>
  <c r="Z213" i="9"/>
  <c r="AB213" i="9"/>
  <c r="AD213" i="9"/>
  <c r="AF213" i="9"/>
  <c r="AC214" i="9"/>
  <c r="AE214" i="9"/>
  <c r="Z214" i="9"/>
  <c r="AB214" i="9"/>
  <c r="AD214" i="9"/>
  <c r="AF214" i="9"/>
  <c r="AC215" i="9"/>
  <c r="AE215" i="9"/>
  <c r="Z215" i="9"/>
  <c r="AB215" i="9"/>
  <c r="AD215" i="9"/>
  <c r="AF215" i="9"/>
  <c r="AC216" i="9"/>
  <c r="AE216" i="9"/>
  <c r="Z216" i="9"/>
  <c r="AB216" i="9"/>
  <c r="AD216" i="9"/>
  <c r="AF216" i="9"/>
  <c r="AC217" i="9"/>
  <c r="AE217" i="9"/>
  <c r="Z217" i="9"/>
  <c r="AB217" i="9"/>
  <c r="AD217" i="9"/>
  <c r="AF217" i="9"/>
  <c r="AC218" i="9"/>
  <c r="AE218" i="9"/>
  <c r="Z218" i="9"/>
  <c r="AB218" i="9"/>
  <c r="AD218" i="9"/>
  <c r="AF218" i="9"/>
  <c r="AC219" i="9"/>
  <c r="AE219" i="9"/>
  <c r="Z219" i="9"/>
  <c r="AB219" i="9"/>
  <c r="AD219" i="9"/>
  <c r="AF219" i="9"/>
  <c r="AC220" i="9"/>
  <c r="AE220" i="9"/>
  <c r="Z220" i="9"/>
  <c r="AB220" i="9"/>
  <c r="AD220" i="9"/>
  <c r="AF220" i="9"/>
  <c r="AC221" i="9"/>
  <c r="AE221" i="9"/>
  <c r="Z221" i="9"/>
  <c r="AB221" i="9"/>
  <c r="AD221" i="9"/>
  <c r="AF221" i="9"/>
  <c r="AC222" i="9"/>
  <c r="AE222" i="9"/>
  <c r="Z222" i="9"/>
  <c r="AB222" i="9"/>
  <c r="AD222" i="9"/>
  <c r="AF222" i="9"/>
  <c r="AC223" i="9"/>
  <c r="AE223" i="9"/>
  <c r="Z223" i="9"/>
  <c r="AB223" i="9"/>
  <c r="AD223" i="9"/>
  <c r="AF223" i="9"/>
  <c r="AC224" i="9"/>
  <c r="AE224" i="9"/>
  <c r="Z224" i="9"/>
  <c r="AB224" i="9"/>
  <c r="AD224" i="9"/>
  <c r="AF224" i="9"/>
  <c r="AC225" i="9"/>
  <c r="AE225" i="9"/>
  <c r="Z225" i="9"/>
  <c r="AB225" i="9"/>
  <c r="AD225" i="9"/>
  <c r="AF225" i="9"/>
  <c r="AC226" i="9"/>
  <c r="AE226" i="9"/>
  <c r="Z226" i="9"/>
  <c r="AB226" i="9"/>
  <c r="AD226" i="9"/>
  <c r="AF226" i="9"/>
  <c r="AC227" i="9"/>
  <c r="AE227" i="9"/>
  <c r="Z227" i="9"/>
  <c r="AB227" i="9"/>
  <c r="AD227" i="9"/>
  <c r="AF227" i="9"/>
  <c r="AC228" i="9"/>
  <c r="AE228" i="9"/>
  <c r="Z228" i="9"/>
  <c r="AB228" i="9"/>
  <c r="AD228" i="9"/>
  <c r="AF228" i="9"/>
  <c r="AC229" i="9"/>
  <c r="AE229" i="9"/>
  <c r="Z229" i="9"/>
  <c r="AB229" i="9"/>
  <c r="AD229" i="9"/>
  <c r="AF229" i="9"/>
  <c r="AC230" i="9"/>
  <c r="AE230" i="9"/>
  <c r="Z230" i="9"/>
  <c r="AB230" i="9"/>
  <c r="AD230" i="9"/>
  <c r="AF230" i="9"/>
  <c r="AC231" i="9"/>
  <c r="AE231" i="9"/>
  <c r="Z231" i="9"/>
  <c r="AB231" i="9"/>
  <c r="AD231" i="9"/>
  <c r="AF231" i="9"/>
  <c r="AC232" i="9"/>
  <c r="AE232" i="9"/>
  <c r="Z232" i="9"/>
  <c r="AB232" i="9"/>
  <c r="AD232" i="9"/>
  <c r="AF232" i="9"/>
  <c r="AC233" i="9"/>
  <c r="AE233" i="9"/>
  <c r="Z233" i="9"/>
  <c r="AB233" i="9"/>
  <c r="AD233" i="9"/>
  <c r="AF233" i="9"/>
  <c r="AC234" i="9"/>
  <c r="AE234" i="9"/>
  <c r="Z234" i="9"/>
  <c r="AB234" i="9"/>
  <c r="AD234" i="9"/>
  <c r="AF234" i="9"/>
  <c r="AC235" i="9"/>
  <c r="AE235" i="9"/>
  <c r="Z235" i="9"/>
  <c r="AB235" i="9"/>
  <c r="AD235" i="9"/>
  <c r="AF235" i="9"/>
  <c r="AC236" i="9"/>
  <c r="AE236" i="9"/>
  <c r="Z236" i="9"/>
  <c r="AB236" i="9"/>
  <c r="AD236" i="9"/>
  <c r="AF236" i="9"/>
  <c r="AC237" i="9"/>
  <c r="AE237" i="9"/>
  <c r="Z237" i="9"/>
  <c r="AB237" i="9"/>
  <c r="AD237" i="9"/>
  <c r="AF237" i="9"/>
  <c r="AC238" i="9"/>
  <c r="AE238" i="9"/>
  <c r="Z238" i="9"/>
  <c r="AB238" i="9"/>
  <c r="AD238" i="9"/>
  <c r="AF238" i="9"/>
  <c r="AC239" i="9"/>
  <c r="AE239" i="9"/>
  <c r="Z239" i="9"/>
  <c r="AB239" i="9"/>
  <c r="AD239" i="9"/>
  <c r="AF239" i="9"/>
  <c r="AC240" i="9"/>
  <c r="AE240" i="9"/>
  <c r="Z240" i="9"/>
  <c r="AB240" i="9"/>
  <c r="AD240" i="9"/>
  <c r="AF240" i="9"/>
  <c r="AC241" i="9"/>
  <c r="AE241" i="9"/>
  <c r="Z241" i="9"/>
  <c r="AB241" i="9"/>
  <c r="AD241" i="9"/>
  <c r="AF241" i="9"/>
  <c r="AC242" i="9"/>
  <c r="AE242" i="9"/>
  <c r="Z242" i="9"/>
  <c r="AB242" i="9"/>
  <c r="AD242" i="9"/>
  <c r="AF242" i="9"/>
  <c r="AC243" i="9"/>
  <c r="AE243" i="9"/>
  <c r="Z243" i="9"/>
  <c r="AB243" i="9"/>
  <c r="AD243" i="9"/>
  <c r="AF243" i="9"/>
  <c r="AC244" i="9"/>
  <c r="AE244" i="9"/>
  <c r="Z244" i="9"/>
  <c r="AB244" i="9"/>
  <c r="AD244" i="9"/>
  <c r="AF244" i="9"/>
  <c r="AC245" i="9"/>
  <c r="AE245" i="9"/>
  <c r="Z245" i="9"/>
  <c r="AB245" i="9"/>
  <c r="AD245" i="9"/>
  <c r="AF245" i="9"/>
  <c r="AC246" i="9"/>
  <c r="AE246" i="9"/>
  <c r="Z246" i="9"/>
  <c r="AB246" i="9"/>
  <c r="AD246" i="9"/>
  <c r="AF246" i="9"/>
  <c r="AC247" i="9"/>
  <c r="AE247" i="9"/>
  <c r="Z247" i="9"/>
  <c r="AB247" i="9"/>
  <c r="AD247" i="9"/>
  <c r="AF247" i="9"/>
  <c r="AC248" i="9"/>
  <c r="AE248" i="9"/>
  <c r="Z248" i="9"/>
  <c r="AB248" i="9"/>
  <c r="AD248" i="9"/>
  <c r="AF248" i="9"/>
  <c r="AC249" i="9"/>
  <c r="AE249" i="9"/>
  <c r="Z249" i="9"/>
  <c r="AB249" i="9"/>
  <c r="AD249" i="9"/>
  <c r="AF249" i="9"/>
  <c r="AC250" i="9"/>
  <c r="AE250" i="9"/>
  <c r="Z250" i="9"/>
  <c r="AB250" i="9"/>
  <c r="AD250" i="9"/>
  <c r="AF250" i="9"/>
  <c r="AC251" i="9"/>
  <c r="AE251" i="9"/>
  <c r="Z251" i="9"/>
  <c r="AB251" i="9"/>
  <c r="AD251" i="9"/>
  <c r="AF251" i="9"/>
  <c r="AC252" i="9"/>
  <c r="AE252" i="9"/>
  <c r="Z252" i="9"/>
  <c r="AB252" i="9"/>
  <c r="AD252" i="9"/>
  <c r="AF252" i="9"/>
  <c r="AC253" i="9"/>
  <c r="AE253" i="9"/>
  <c r="Z253" i="9"/>
  <c r="AB253" i="9"/>
  <c r="AD253" i="9"/>
  <c r="AF253" i="9"/>
  <c r="AC254" i="9"/>
  <c r="AE254" i="9"/>
  <c r="Z254" i="9"/>
  <c r="AB254" i="9"/>
  <c r="AD254" i="9"/>
  <c r="AF254" i="9"/>
  <c r="AC255" i="9"/>
  <c r="AE255" i="9"/>
  <c r="Z255" i="9"/>
  <c r="AB255" i="9"/>
  <c r="AD255" i="9"/>
  <c r="AF255" i="9"/>
  <c r="AC256" i="9"/>
  <c r="AE256" i="9"/>
  <c r="Z256" i="9"/>
  <c r="AB256" i="9"/>
  <c r="AD256" i="9"/>
  <c r="AF256" i="9"/>
  <c r="AC257" i="9"/>
  <c r="AE257" i="9"/>
  <c r="Z257" i="9"/>
  <c r="AB257" i="9"/>
  <c r="AD257" i="9"/>
  <c r="AF257" i="9"/>
  <c r="AC258" i="9"/>
  <c r="AE258" i="9"/>
  <c r="Z258" i="9"/>
  <c r="AB258" i="9"/>
  <c r="AD258" i="9"/>
  <c r="AF258" i="9"/>
  <c r="AC259" i="9"/>
  <c r="AE259" i="9"/>
  <c r="Z259" i="9"/>
  <c r="AB259" i="9"/>
  <c r="AD259" i="9"/>
  <c r="AF259" i="9"/>
  <c r="AC260" i="9"/>
  <c r="AE260" i="9"/>
  <c r="Z260" i="9"/>
  <c r="AB260" i="9"/>
  <c r="AD260" i="9"/>
  <c r="AF260" i="9"/>
  <c r="AC261" i="9"/>
  <c r="AE261" i="9"/>
  <c r="Z261" i="9"/>
  <c r="AB261" i="9"/>
  <c r="AD261" i="9"/>
  <c r="AF261" i="9"/>
  <c r="AC262" i="9"/>
  <c r="AE262" i="9"/>
  <c r="Z262" i="9"/>
  <c r="AB262" i="9"/>
  <c r="AD262" i="9"/>
  <c r="AF262" i="9"/>
  <c r="AC263" i="9"/>
  <c r="AE263" i="9"/>
  <c r="Z263" i="9"/>
  <c r="AB263" i="9"/>
  <c r="AD263" i="9"/>
  <c r="AF263" i="9"/>
  <c r="AC264" i="9"/>
  <c r="AE264" i="9"/>
  <c r="Z264" i="9"/>
  <c r="AB264" i="9"/>
  <c r="AD264" i="9"/>
  <c r="AF264" i="9"/>
  <c r="AC265" i="9"/>
  <c r="AE265" i="9"/>
  <c r="Z265" i="9"/>
  <c r="AB265" i="9"/>
  <c r="AD265" i="9"/>
  <c r="AF265" i="9"/>
  <c r="AC266" i="9"/>
  <c r="AE266" i="9"/>
  <c r="Z266" i="9"/>
  <c r="AB266" i="9"/>
  <c r="AD266" i="9"/>
  <c r="AF266" i="9"/>
  <c r="AC267" i="9"/>
  <c r="AE267" i="9"/>
  <c r="Z267" i="9"/>
  <c r="AB267" i="9"/>
  <c r="AD267" i="9"/>
  <c r="AF267" i="9"/>
  <c r="AC268" i="9"/>
  <c r="AE268" i="9"/>
  <c r="Z268" i="9"/>
  <c r="AB268" i="9"/>
  <c r="AD268" i="9"/>
  <c r="AF268" i="9"/>
  <c r="AC269" i="9"/>
  <c r="AE269" i="9"/>
  <c r="Z269" i="9"/>
  <c r="AB269" i="9"/>
  <c r="AD269" i="9"/>
  <c r="AF269" i="9"/>
  <c r="AC270" i="9"/>
  <c r="AE270" i="9"/>
  <c r="Z270" i="9"/>
  <c r="AB270" i="9"/>
  <c r="AD270" i="9"/>
  <c r="AF270" i="9"/>
  <c r="AC271" i="9"/>
  <c r="AE271" i="9"/>
  <c r="Z271" i="9"/>
  <c r="AB271" i="9"/>
  <c r="AD271" i="9"/>
  <c r="AF271" i="9"/>
  <c r="AC272" i="9"/>
  <c r="AE272" i="9"/>
  <c r="Z272" i="9"/>
  <c r="AB272" i="9"/>
  <c r="AD272" i="9"/>
  <c r="AF272" i="9"/>
  <c r="AC273" i="9"/>
  <c r="AE273" i="9"/>
  <c r="Z273" i="9"/>
  <c r="AB273" i="9"/>
  <c r="AD273" i="9"/>
  <c r="AF273" i="9"/>
  <c r="AC274" i="9"/>
  <c r="AE274" i="9"/>
  <c r="Z274" i="9"/>
  <c r="AB274" i="9"/>
  <c r="AD274" i="9"/>
  <c r="AF274" i="9"/>
  <c r="AC275" i="9"/>
  <c r="AE275" i="9"/>
  <c r="Z275" i="9"/>
  <c r="AB275" i="9"/>
  <c r="AD275" i="9"/>
  <c r="AF275" i="9"/>
  <c r="AC276" i="9"/>
  <c r="AE276" i="9"/>
  <c r="Z276" i="9"/>
  <c r="AB276" i="9"/>
  <c r="AD276" i="9"/>
  <c r="AF276" i="9"/>
  <c r="AC277" i="9"/>
  <c r="AE277" i="9"/>
  <c r="Z277" i="9"/>
  <c r="AB277" i="9"/>
  <c r="AD277" i="9"/>
  <c r="AF277" i="9"/>
  <c r="AC278" i="9"/>
  <c r="AE278" i="9"/>
  <c r="Z278" i="9"/>
  <c r="AB278" i="9"/>
  <c r="AD278" i="9"/>
  <c r="AF278" i="9"/>
  <c r="AC279" i="9"/>
  <c r="AE279" i="9"/>
  <c r="Z279" i="9"/>
  <c r="AB279" i="9"/>
  <c r="AD279" i="9"/>
  <c r="AF279" i="9"/>
  <c r="AC280" i="9"/>
  <c r="AE280" i="9"/>
  <c r="Z280" i="9"/>
  <c r="AB280" i="9"/>
  <c r="AD280" i="9"/>
  <c r="AF280" i="9"/>
  <c r="AC281" i="9"/>
  <c r="AE281" i="9"/>
  <c r="Z281" i="9"/>
  <c r="AB281" i="9"/>
  <c r="AD281" i="9"/>
  <c r="AF281" i="9"/>
  <c r="AC282" i="9"/>
  <c r="AE282" i="9"/>
  <c r="Z282" i="9"/>
  <c r="AB282" i="9"/>
  <c r="AD282" i="9"/>
  <c r="AF282" i="9"/>
  <c r="AC283" i="9"/>
  <c r="AE283" i="9"/>
  <c r="Z283" i="9"/>
  <c r="AB283" i="9"/>
  <c r="AD283" i="9"/>
  <c r="AF283" i="9"/>
  <c r="AC284" i="9"/>
  <c r="AE284" i="9"/>
  <c r="Z284" i="9"/>
  <c r="AB284" i="9"/>
  <c r="AD284" i="9"/>
  <c r="AF284" i="9"/>
  <c r="AC285" i="9"/>
  <c r="AE285" i="9"/>
  <c r="Z285" i="9"/>
  <c r="AB285" i="9"/>
  <c r="AD285" i="9"/>
  <c r="AF285" i="9"/>
  <c r="AC286" i="9"/>
  <c r="AE286" i="9"/>
  <c r="Z286" i="9"/>
  <c r="AB286" i="9"/>
  <c r="AD286" i="9"/>
  <c r="AF286" i="9"/>
  <c r="AC287" i="9"/>
  <c r="AE287" i="9"/>
  <c r="Z287" i="9"/>
  <c r="AB287" i="9"/>
  <c r="AD287" i="9"/>
  <c r="AF287" i="9"/>
  <c r="AC288" i="9"/>
  <c r="AE288" i="9"/>
  <c r="Z288" i="9"/>
  <c r="AB288" i="9"/>
  <c r="AD288" i="9"/>
  <c r="AF288" i="9"/>
  <c r="AC289" i="9"/>
  <c r="AE289" i="9"/>
  <c r="Z289" i="9"/>
  <c r="AB289" i="9"/>
  <c r="AD289" i="9"/>
  <c r="AF289" i="9"/>
  <c r="AC290" i="9"/>
  <c r="AE290" i="9"/>
  <c r="Z290" i="9"/>
  <c r="AB290" i="9"/>
  <c r="AD290" i="9"/>
  <c r="AF290" i="9"/>
  <c r="AC291" i="9"/>
  <c r="AE291" i="9"/>
  <c r="Z291" i="9"/>
  <c r="AB291" i="9"/>
  <c r="AD291" i="9"/>
  <c r="AF291" i="9"/>
  <c r="AC292" i="9"/>
  <c r="AE292" i="9"/>
  <c r="Z292" i="9"/>
  <c r="AB292" i="9"/>
  <c r="AD292" i="9"/>
  <c r="AF292" i="9"/>
  <c r="AC293" i="9"/>
  <c r="AE293" i="9"/>
  <c r="Z293" i="9"/>
  <c r="AB293" i="9"/>
  <c r="AD293" i="9"/>
  <c r="AF293" i="9"/>
  <c r="AC294" i="9"/>
  <c r="AE294" i="9"/>
  <c r="Z294" i="9"/>
  <c r="AB294" i="9"/>
  <c r="AD294" i="9"/>
  <c r="AF294" i="9"/>
  <c r="AC295" i="9"/>
  <c r="AE295" i="9"/>
  <c r="Z295" i="9"/>
  <c r="AB295" i="9"/>
  <c r="AD295" i="9"/>
  <c r="AF295" i="9"/>
  <c r="AC296" i="9"/>
  <c r="AE296" i="9"/>
  <c r="Z296" i="9"/>
  <c r="AB296" i="9"/>
  <c r="AD296" i="9"/>
  <c r="AF296" i="9"/>
  <c r="AC297" i="9"/>
  <c r="AE297" i="9"/>
  <c r="Z297" i="9"/>
  <c r="AB297" i="9"/>
  <c r="AD297" i="9"/>
  <c r="AF297" i="9"/>
  <c r="AC298" i="9"/>
  <c r="AE298" i="9"/>
  <c r="Z298" i="9"/>
  <c r="AB298" i="9"/>
  <c r="AD298" i="9"/>
  <c r="AF298" i="9"/>
  <c r="AC299" i="9"/>
  <c r="AE299" i="9"/>
  <c r="Z299" i="9"/>
  <c r="AB299" i="9"/>
  <c r="AD299" i="9"/>
  <c r="AF299" i="9"/>
  <c r="AC300" i="9"/>
  <c r="AE300" i="9"/>
  <c r="Z300" i="9"/>
  <c r="AB300" i="9"/>
  <c r="AD300" i="9"/>
  <c r="AF300" i="9"/>
  <c r="AC301" i="9"/>
  <c r="AE301" i="9"/>
  <c r="Z301" i="9"/>
  <c r="AB301" i="9"/>
  <c r="AD301" i="9"/>
  <c r="AF301" i="9"/>
  <c r="AC302" i="9"/>
  <c r="AE302" i="9"/>
  <c r="Z302" i="9"/>
  <c r="AB302" i="9"/>
  <c r="AD302" i="9"/>
  <c r="AF302" i="9"/>
  <c r="AC303" i="9"/>
  <c r="AE303" i="9"/>
  <c r="Z303" i="9"/>
  <c r="AB303" i="9"/>
  <c r="AD303" i="9"/>
  <c r="AF303" i="9"/>
  <c r="AC304" i="9"/>
  <c r="AE304" i="9"/>
  <c r="Z304" i="9"/>
  <c r="AB304" i="9"/>
  <c r="AD304" i="9"/>
  <c r="AF304" i="9"/>
  <c r="AC305" i="9"/>
  <c r="AE305" i="9"/>
  <c r="Z305" i="9"/>
  <c r="AB305" i="9"/>
  <c r="AD305" i="9"/>
  <c r="AF305" i="9"/>
  <c r="AC306" i="9"/>
  <c r="AE306" i="9"/>
  <c r="Z306" i="9"/>
  <c r="AB306" i="9"/>
  <c r="AD306" i="9"/>
  <c r="AF306" i="9"/>
  <c r="AC307" i="9"/>
  <c r="AE307" i="9"/>
  <c r="Z307" i="9"/>
  <c r="AB307" i="9"/>
  <c r="AD307" i="9"/>
  <c r="AF307" i="9"/>
  <c r="AC308" i="9"/>
  <c r="AE308" i="9"/>
  <c r="Z308" i="9"/>
  <c r="AB308" i="9"/>
  <c r="AD308" i="9"/>
  <c r="AF308" i="9"/>
  <c r="AC309" i="9"/>
  <c r="AE309" i="9"/>
  <c r="Z309" i="9"/>
  <c r="AB309" i="9"/>
  <c r="AD309" i="9"/>
  <c r="AF309" i="9"/>
  <c r="AC310" i="9"/>
  <c r="AE310" i="9"/>
  <c r="Z310" i="9"/>
  <c r="AB310" i="9"/>
  <c r="AD310" i="9"/>
  <c r="AF310" i="9"/>
  <c r="AC311" i="9"/>
  <c r="AE311" i="9"/>
  <c r="Z311" i="9"/>
  <c r="AB311" i="9"/>
  <c r="AD311" i="9"/>
  <c r="AF311" i="9"/>
  <c r="AC312" i="9"/>
  <c r="AE312" i="9"/>
  <c r="Z312" i="9"/>
  <c r="AB312" i="9"/>
  <c r="AD312" i="9"/>
  <c r="AF312" i="9"/>
  <c r="AC313" i="9"/>
  <c r="AE313" i="9"/>
  <c r="Z313" i="9"/>
  <c r="AB313" i="9"/>
  <c r="AD313" i="9"/>
  <c r="AF313" i="9"/>
  <c r="AC314" i="9"/>
  <c r="AE314" i="9"/>
  <c r="Z314" i="9"/>
  <c r="AB314" i="9"/>
  <c r="AD314" i="9"/>
  <c r="AF314" i="9"/>
  <c r="AC315" i="9"/>
  <c r="AE315" i="9"/>
  <c r="Z315" i="9"/>
  <c r="AB315" i="9"/>
  <c r="AD315" i="9"/>
  <c r="AF315" i="9"/>
  <c r="AC316" i="9"/>
  <c r="AE316" i="9"/>
  <c r="Z316" i="9"/>
  <c r="AB316" i="9"/>
  <c r="AD316" i="9"/>
  <c r="AF316" i="9"/>
  <c r="AC317" i="9"/>
  <c r="AE317" i="9"/>
  <c r="Z317" i="9"/>
  <c r="AB317" i="9"/>
  <c r="AD317" i="9"/>
  <c r="AF317" i="9"/>
  <c r="AC318" i="9"/>
  <c r="AE318" i="9"/>
  <c r="Z318" i="9"/>
  <c r="AB318" i="9"/>
  <c r="AD318" i="9"/>
  <c r="AF318" i="9"/>
  <c r="AC319" i="9"/>
  <c r="AE319" i="9"/>
  <c r="Z319" i="9"/>
  <c r="AB319" i="9"/>
  <c r="AD319" i="9"/>
  <c r="AF319" i="9"/>
  <c r="AC320" i="9"/>
  <c r="AE320" i="9"/>
  <c r="Z320" i="9"/>
  <c r="AB320" i="9"/>
  <c r="AD320" i="9"/>
  <c r="AF320" i="9"/>
  <c r="AC321" i="9"/>
  <c r="AE321" i="9"/>
  <c r="Z321" i="9"/>
  <c r="AB321" i="9"/>
  <c r="AD321" i="9"/>
  <c r="AF321" i="9"/>
  <c r="AC322" i="9"/>
  <c r="AE322" i="9"/>
  <c r="Z322" i="9"/>
  <c r="AB322" i="9"/>
  <c r="AD322" i="9"/>
  <c r="AF322" i="9"/>
  <c r="AC323" i="9"/>
  <c r="AE323" i="9"/>
  <c r="Z323" i="9"/>
  <c r="AB323" i="9"/>
  <c r="AD323" i="9"/>
  <c r="AF323" i="9"/>
  <c r="AC324" i="9"/>
  <c r="AE324" i="9"/>
  <c r="Z324" i="9"/>
  <c r="AB324" i="9"/>
  <c r="AD324" i="9"/>
  <c r="AF324" i="9"/>
  <c r="AC325" i="9"/>
  <c r="AE325" i="9"/>
  <c r="Z325" i="9"/>
  <c r="AB325" i="9"/>
  <c r="AD325" i="9"/>
  <c r="AF325" i="9"/>
  <c r="AC326" i="9"/>
  <c r="AE326" i="9"/>
  <c r="Z326" i="9"/>
  <c r="AB326" i="9"/>
  <c r="AD326" i="9"/>
  <c r="AF326" i="9"/>
  <c r="AC327" i="9"/>
  <c r="AE327" i="9"/>
  <c r="Z327" i="9"/>
  <c r="AB327" i="9"/>
  <c r="AD327" i="9"/>
  <c r="AF327" i="9"/>
  <c r="AC328" i="9"/>
  <c r="AE328" i="9"/>
  <c r="Z328" i="9"/>
  <c r="AB328" i="9"/>
  <c r="AD328" i="9"/>
  <c r="AF328" i="9"/>
  <c r="AC329" i="9"/>
  <c r="AE329" i="9"/>
  <c r="Z329" i="9"/>
  <c r="AB329" i="9"/>
  <c r="AD329" i="9"/>
  <c r="AF329" i="9"/>
  <c r="AC330" i="9"/>
  <c r="AE330" i="9"/>
  <c r="Z330" i="9"/>
  <c r="AB330" i="9"/>
  <c r="AD330" i="9"/>
  <c r="AF330" i="9"/>
  <c r="AC331" i="9"/>
  <c r="AE331" i="9"/>
  <c r="Z331" i="9"/>
  <c r="AB331" i="9"/>
  <c r="AD331" i="9"/>
  <c r="AF331" i="9"/>
  <c r="AC332" i="9"/>
  <c r="AE332" i="9"/>
  <c r="Z332" i="9"/>
  <c r="AB332" i="9"/>
  <c r="AD332" i="9"/>
  <c r="AF332" i="9"/>
  <c r="AC333" i="9"/>
  <c r="AE333" i="9"/>
  <c r="Z333" i="9"/>
  <c r="AB333" i="9"/>
  <c r="AD333" i="9"/>
  <c r="AF333" i="9"/>
  <c r="AC334" i="9"/>
  <c r="AE334" i="9"/>
  <c r="Z334" i="9"/>
  <c r="AB334" i="9"/>
  <c r="AD334" i="9"/>
  <c r="AF334" i="9"/>
  <c r="AC335" i="9"/>
  <c r="AE335" i="9"/>
  <c r="Z335" i="9"/>
  <c r="AB335" i="9"/>
  <c r="AD335" i="9"/>
  <c r="AF335" i="9"/>
  <c r="AC336" i="9"/>
  <c r="AE336" i="9"/>
  <c r="Z336" i="9"/>
  <c r="AB336" i="9"/>
  <c r="AD336" i="9"/>
  <c r="AF336" i="9"/>
  <c r="AC337" i="9"/>
  <c r="AE337" i="9"/>
  <c r="Z337" i="9"/>
  <c r="AB337" i="9"/>
  <c r="AD337" i="9"/>
  <c r="AF337" i="9"/>
  <c r="AC338" i="9"/>
  <c r="AE338" i="9"/>
  <c r="Z338" i="9"/>
  <c r="AB338" i="9"/>
  <c r="AD338" i="9"/>
  <c r="AF338" i="9"/>
  <c r="AC339" i="9"/>
  <c r="AE339" i="9"/>
  <c r="Z339" i="9"/>
  <c r="AB339" i="9"/>
  <c r="AD339" i="9"/>
  <c r="AF339" i="9"/>
  <c r="AC340" i="9"/>
  <c r="AE340" i="9"/>
  <c r="Z340" i="9"/>
  <c r="AB340" i="9"/>
  <c r="AD340" i="9"/>
  <c r="AF340" i="9"/>
  <c r="AC341" i="9"/>
  <c r="AE341" i="9"/>
  <c r="Z341" i="9"/>
  <c r="AB341" i="9"/>
  <c r="AD341" i="9"/>
  <c r="AF341" i="9"/>
  <c r="AC342" i="9"/>
  <c r="AE342" i="9"/>
  <c r="Z342" i="9"/>
  <c r="AB342" i="9"/>
  <c r="AD342" i="9"/>
  <c r="AF342" i="9"/>
  <c r="AC343" i="9"/>
  <c r="AE343" i="9"/>
  <c r="Z343" i="9"/>
  <c r="AB343" i="9"/>
  <c r="AD343" i="9"/>
  <c r="AF343" i="9"/>
  <c r="AC344" i="9"/>
  <c r="AE344" i="9"/>
  <c r="Z344" i="9"/>
  <c r="AB344" i="9"/>
  <c r="AD344" i="9"/>
  <c r="AF344" i="9"/>
  <c r="AC345" i="9"/>
  <c r="AE345" i="9"/>
  <c r="Z345" i="9"/>
  <c r="AB345" i="9"/>
  <c r="AD345" i="9"/>
  <c r="AF345" i="9"/>
  <c r="AC346" i="9"/>
  <c r="AE346" i="9"/>
  <c r="Z346" i="9"/>
  <c r="AB346" i="9"/>
  <c r="AD346" i="9"/>
  <c r="AF346" i="9"/>
  <c r="AC347" i="9"/>
  <c r="AE347" i="9"/>
  <c r="Z347" i="9"/>
  <c r="AB347" i="9"/>
  <c r="AD347" i="9"/>
  <c r="AF347" i="9"/>
  <c r="AC348" i="9"/>
  <c r="AE348" i="9"/>
  <c r="Z348" i="9"/>
  <c r="AB348" i="9"/>
  <c r="AD348" i="9"/>
  <c r="AF348" i="9"/>
  <c r="AC349" i="9"/>
  <c r="AE349" i="9"/>
  <c r="Z349" i="9"/>
  <c r="AB349" i="9"/>
  <c r="AD349" i="9"/>
  <c r="AF349" i="9"/>
  <c r="AC350" i="9"/>
  <c r="AE350" i="9"/>
  <c r="Z350" i="9"/>
  <c r="AB350" i="9"/>
  <c r="AD350" i="9"/>
  <c r="AF350" i="9"/>
  <c r="AC351" i="9"/>
  <c r="AE351" i="9"/>
  <c r="Z351" i="9"/>
  <c r="AB351" i="9"/>
  <c r="AD351" i="9"/>
  <c r="AF351" i="9"/>
  <c r="AC352" i="9"/>
  <c r="AE352" i="9"/>
  <c r="Z352" i="9"/>
  <c r="AB352" i="9"/>
  <c r="AD352" i="9"/>
  <c r="AF352" i="9"/>
  <c r="AC353" i="9"/>
  <c r="AE353" i="9"/>
  <c r="Z353" i="9"/>
  <c r="AB353" i="9"/>
  <c r="AD353" i="9"/>
  <c r="AF353" i="9"/>
  <c r="AC354" i="9"/>
  <c r="AE354" i="9"/>
  <c r="Z354" i="9"/>
  <c r="AB354" i="9"/>
  <c r="AD354" i="9"/>
  <c r="AF354" i="9"/>
  <c r="AC355" i="9"/>
  <c r="AE355" i="9"/>
  <c r="Z355" i="9"/>
  <c r="AB355" i="9"/>
  <c r="AD355" i="9"/>
  <c r="AF355" i="9"/>
  <c r="AC356" i="9"/>
  <c r="AE356" i="9"/>
  <c r="Z356" i="9"/>
  <c r="AB356" i="9"/>
  <c r="AD356" i="9"/>
  <c r="AF356" i="9"/>
  <c r="AC357" i="9"/>
  <c r="AE357" i="9"/>
  <c r="Z357" i="9"/>
  <c r="AB357" i="9"/>
  <c r="AD357" i="9"/>
  <c r="AF357" i="9"/>
  <c r="AC358" i="9"/>
  <c r="AE358" i="9"/>
  <c r="Z358" i="9"/>
  <c r="AB358" i="9"/>
  <c r="AD358" i="9"/>
  <c r="AF358" i="9"/>
  <c r="AC359" i="9"/>
  <c r="AE359" i="9"/>
  <c r="Z359" i="9"/>
  <c r="AB359" i="9"/>
  <c r="AD359" i="9"/>
  <c r="AF359" i="9"/>
  <c r="AC360" i="9"/>
  <c r="AE360" i="9"/>
  <c r="Z360" i="9"/>
  <c r="AB360" i="9"/>
  <c r="AD360" i="9"/>
  <c r="AF360" i="9"/>
  <c r="AC361" i="9"/>
  <c r="AE361" i="9"/>
  <c r="Z361" i="9"/>
  <c r="AB361" i="9"/>
  <c r="AD361" i="9"/>
  <c r="AF361" i="9"/>
  <c r="AC362" i="9"/>
  <c r="AE362" i="9"/>
  <c r="Z362" i="9"/>
  <c r="AB362" i="9"/>
  <c r="AD362" i="9"/>
  <c r="AF362" i="9"/>
  <c r="AC363" i="9"/>
  <c r="AE363" i="9"/>
  <c r="Z363" i="9"/>
  <c r="AB363" i="9"/>
  <c r="AD363" i="9"/>
  <c r="AF363" i="9"/>
  <c r="AC364" i="9"/>
  <c r="AE364" i="9"/>
  <c r="Z364" i="9"/>
  <c r="AB364" i="9"/>
  <c r="AD364" i="9"/>
  <c r="AF364" i="9"/>
  <c r="AC365" i="9"/>
  <c r="AE365" i="9"/>
  <c r="Z365" i="9"/>
  <c r="AB365" i="9"/>
  <c r="AD365" i="9"/>
  <c r="AF365" i="9"/>
  <c r="AC366" i="9"/>
  <c r="AE366" i="9"/>
  <c r="Z366" i="9"/>
  <c r="AB366" i="9"/>
  <c r="AD366" i="9"/>
  <c r="AF366" i="9"/>
  <c r="AC367" i="9"/>
  <c r="AE367" i="9"/>
  <c r="Z367" i="9"/>
  <c r="AB367" i="9"/>
  <c r="AD367" i="9"/>
  <c r="AF367" i="9"/>
  <c r="AC368" i="9"/>
  <c r="AE368" i="9"/>
  <c r="Z368" i="9"/>
  <c r="AB368" i="9"/>
  <c r="AD368" i="9"/>
  <c r="AF368" i="9"/>
  <c r="AC369" i="9"/>
  <c r="AE369" i="9"/>
  <c r="Z369" i="9"/>
  <c r="AB369" i="9"/>
  <c r="AD369" i="9"/>
  <c r="AF369" i="9"/>
  <c r="AC370" i="9"/>
  <c r="AE370" i="9"/>
  <c r="Z370" i="9"/>
  <c r="AB370" i="9"/>
  <c r="AD370" i="9"/>
  <c r="AF370" i="9"/>
  <c r="AC371" i="9"/>
  <c r="AE371" i="9"/>
  <c r="Z371" i="9"/>
  <c r="AB371" i="9"/>
  <c r="AD371" i="9"/>
  <c r="AF371" i="9"/>
  <c r="AC372" i="9"/>
  <c r="AE372" i="9"/>
  <c r="Z372" i="9"/>
  <c r="AB372" i="9"/>
  <c r="AD372" i="9"/>
  <c r="AF372" i="9"/>
  <c r="AC373" i="9"/>
  <c r="AE373" i="9"/>
  <c r="Z373" i="9"/>
  <c r="AB373" i="9"/>
  <c r="AD373" i="9"/>
  <c r="AF373" i="9"/>
  <c r="AC374" i="9"/>
  <c r="AE374" i="9"/>
  <c r="Z374" i="9"/>
  <c r="AB374" i="9"/>
  <c r="AD374" i="9"/>
  <c r="AF374" i="9"/>
  <c r="AC375" i="9"/>
  <c r="AE375" i="9"/>
  <c r="Z375" i="9"/>
  <c r="AB375" i="9"/>
  <c r="AD375" i="9"/>
  <c r="AF375" i="9"/>
  <c r="AC376" i="9"/>
  <c r="AE376" i="9"/>
  <c r="Z376" i="9"/>
  <c r="AB376" i="9"/>
  <c r="AD376" i="9"/>
  <c r="AF376" i="9"/>
  <c r="AC377" i="9"/>
  <c r="AE377" i="9"/>
  <c r="Z377" i="9"/>
  <c r="AB377" i="9"/>
  <c r="AD377" i="9"/>
  <c r="AF377" i="9"/>
  <c r="AC378" i="9"/>
  <c r="AE378" i="9"/>
  <c r="Z378" i="9"/>
  <c r="AB378" i="9"/>
  <c r="AD378" i="9"/>
  <c r="AF378" i="9"/>
  <c r="AC379" i="9"/>
  <c r="AE379" i="9"/>
  <c r="Z379" i="9"/>
  <c r="AB379" i="9"/>
  <c r="AD379" i="9"/>
  <c r="AF379" i="9"/>
  <c r="AC380" i="9"/>
  <c r="AE380" i="9"/>
  <c r="Z380" i="9"/>
  <c r="AB380" i="9"/>
  <c r="AD380" i="9"/>
  <c r="AF380" i="9"/>
  <c r="AC381" i="9"/>
  <c r="AE381" i="9"/>
  <c r="Z381" i="9"/>
  <c r="AB381" i="9"/>
  <c r="AD381" i="9"/>
  <c r="AF381" i="9"/>
  <c r="AC382" i="9"/>
  <c r="AE382" i="9"/>
  <c r="Z382" i="9"/>
  <c r="AB382" i="9"/>
  <c r="AD382" i="9"/>
  <c r="AF382" i="9"/>
  <c r="AC383" i="9"/>
  <c r="AE383" i="9"/>
  <c r="Z383" i="9"/>
  <c r="AB383" i="9"/>
  <c r="AD383" i="9"/>
  <c r="AF383" i="9"/>
  <c r="AC384" i="9"/>
  <c r="AE384" i="9"/>
  <c r="Z384" i="9"/>
  <c r="AB384" i="9"/>
  <c r="AD384" i="9"/>
  <c r="AF384" i="9"/>
  <c r="AC385" i="9"/>
  <c r="AE385" i="9"/>
  <c r="Z385" i="9"/>
  <c r="AB385" i="9"/>
  <c r="AD385" i="9"/>
  <c r="AF385" i="9"/>
  <c r="AC386" i="9"/>
  <c r="AE386" i="9"/>
  <c r="Z386" i="9"/>
  <c r="AB386" i="9"/>
  <c r="AD386" i="9"/>
  <c r="AF386" i="9"/>
  <c r="AC387" i="9"/>
  <c r="AE387" i="9"/>
  <c r="Z387" i="9"/>
  <c r="AB387" i="9"/>
  <c r="AD387" i="9"/>
  <c r="AF387" i="9"/>
  <c r="AC388" i="9"/>
  <c r="AE388" i="9"/>
  <c r="Z388" i="9"/>
  <c r="AB388" i="9"/>
  <c r="AD388" i="9"/>
  <c r="AF388" i="9"/>
  <c r="AC389" i="9"/>
  <c r="AE389" i="9"/>
  <c r="Z389" i="9"/>
  <c r="AB389" i="9"/>
  <c r="AD389" i="9"/>
  <c r="AF389" i="9"/>
  <c r="AC390" i="9"/>
  <c r="AE390" i="9"/>
  <c r="Z390" i="9"/>
  <c r="AB390" i="9"/>
  <c r="AD390" i="9"/>
  <c r="AF390" i="9"/>
  <c r="AC391" i="9"/>
  <c r="AE391" i="9"/>
  <c r="Z391" i="9"/>
  <c r="AB391" i="9"/>
  <c r="AD391" i="9"/>
  <c r="AF391" i="9"/>
  <c r="AC392" i="9"/>
  <c r="AE392" i="9"/>
  <c r="Z392" i="9"/>
  <c r="AB392" i="9"/>
  <c r="AD392" i="9"/>
  <c r="AF392" i="9"/>
  <c r="AC393" i="9"/>
  <c r="AE393" i="9"/>
  <c r="Z393" i="9"/>
  <c r="AB393" i="9"/>
  <c r="AD393" i="9"/>
  <c r="AF393" i="9"/>
  <c r="AC394" i="9"/>
  <c r="AE394" i="9"/>
  <c r="Z394" i="9"/>
  <c r="AB394" i="9"/>
  <c r="AD394" i="9"/>
  <c r="AF394" i="9"/>
  <c r="AC395" i="9"/>
  <c r="AE395" i="9"/>
  <c r="Z395" i="9"/>
  <c r="AB395" i="9"/>
  <c r="AD395" i="9"/>
  <c r="AF395" i="9"/>
  <c r="AC396" i="9"/>
  <c r="AE396" i="9"/>
  <c r="Z396" i="9"/>
  <c r="AB396" i="9"/>
  <c r="AD396" i="9"/>
  <c r="AF396" i="9"/>
  <c r="AC397" i="9"/>
  <c r="AE397" i="9"/>
  <c r="Z397" i="9"/>
  <c r="AB397" i="9"/>
  <c r="AD397" i="9"/>
  <c r="AF397" i="9"/>
  <c r="AC398" i="9"/>
  <c r="AE398" i="9"/>
  <c r="Z398" i="9"/>
  <c r="AB398" i="9"/>
  <c r="AD398" i="9"/>
  <c r="AF398" i="9"/>
  <c r="AC399" i="9"/>
  <c r="AE399" i="9"/>
  <c r="Z399" i="9"/>
  <c r="AB399" i="9"/>
  <c r="AD399" i="9"/>
  <c r="AF399" i="9"/>
  <c r="AC400" i="9"/>
  <c r="AE400" i="9"/>
  <c r="Z400" i="9"/>
  <c r="AB400" i="9"/>
  <c r="AD400" i="9"/>
  <c r="AF400" i="9"/>
  <c r="AC401" i="9"/>
  <c r="AE401" i="9"/>
  <c r="Z401" i="9"/>
  <c r="AB401" i="9"/>
  <c r="AD401" i="9"/>
  <c r="AF401" i="9"/>
  <c r="AC402" i="9"/>
  <c r="AE402" i="9"/>
  <c r="Z402" i="9"/>
  <c r="AB402" i="9"/>
  <c r="AD402" i="9"/>
  <c r="AF402" i="9"/>
  <c r="AC403" i="9"/>
  <c r="AE403" i="9"/>
  <c r="Z403" i="9"/>
  <c r="AB403" i="9"/>
  <c r="AD403" i="9"/>
  <c r="AF403" i="9"/>
  <c r="AC404" i="9"/>
  <c r="AE404" i="9"/>
  <c r="Z404" i="9"/>
  <c r="AB404" i="9"/>
  <c r="AD404" i="9"/>
  <c r="AF404" i="9"/>
  <c r="AC405" i="9"/>
  <c r="AE405" i="9"/>
  <c r="Z405" i="9"/>
  <c r="AB405" i="9"/>
  <c r="AD405" i="9"/>
  <c r="AF405" i="9"/>
  <c r="AC406" i="9"/>
  <c r="AE406" i="9"/>
  <c r="Z406" i="9"/>
  <c r="AB406" i="9"/>
  <c r="AD406" i="9"/>
  <c r="AF406" i="9"/>
  <c r="AC407" i="9"/>
  <c r="AE407" i="9"/>
  <c r="Z407" i="9"/>
  <c r="AB407" i="9"/>
  <c r="AD407" i="9"/>
  <c r="AF407" i="9"/>
  <c r="AC408" i="9"/>
  <c r="AE408" i="9"/>
  <c r="Z408" i="9"/>
  <c r="AB408" i="9"/>
  <c r="AD408" i="9"/>
  <c r="AF408" i="9"/>
  <c r="AC409" i="9"/>
  <c r="AE409" i="9"/>
  <c r="Z409" i="9"/>
  <c r="AB409" i="9"/>
  <c r="AD409" i="9"/>
  <c r="AF409" i="9"/>
  <c r="AC410" i="9"/>
  <c r="AE410" i="9"/>
  <c r="Z410" i="9"/>
  <c r="AB410" i="9"/>
  <c r="AD410" i="9"/>
  <c r="AF410" i="9"/>
  <c r="AC411" i="9"/>
  <c r="AE411" i="9"/>
  <c r="Z411" i="9"/>
  <c r="AB411" i="9"/>
  <c r="AD411" i="9"/>
  <c r="AF411" i="9"/>
  <c r="AC412" i="9"/>
  <c r="AE412" i="9"/>
  <c r="Z412" i="9"/>
  <c r="AB412" i="9"/>
  <c r="AD412" i="9"/>
  <c r="AF412" i="9"/>
  <c r="AC413" i="9"/>
  <c r="AE413" i="9"/>
  <c r="Z413" i="9"/>
  <c r="AB413" i="9"/>
  <c r="AD413" i="9"/>
  <c r="AF413" i="9"/>
  <c r="AC414" i="9"/>
  <c r="AE414" i="9"/>
  <c r="Z414" i="9"/>
  <c r="AB414" i="9"/>
  <c r="AD414" i="9"/>
  <c r="AF414" i="9"/>
  <c r="AC415" i="9"/>
  <c r="AE415" i="9"/>
  <c r="Z415" i="9"/>
  <c r="AB415" i="9"/>
  <c r="AD415" i="9"/>
  <c r="AF415" i="9"/>
  <c r="AC416" i="9"/>
  <c r="AE416" i="9"/>
  <c r="Z416" i="9"/>
  <c r="AB416" i="9"/>
  <c r="AD416" i="9"/>
  <c r="AF416" i="9"/>
  <c r="AC417" i="9"/>
  <c r="AE417" i="9"/>
  <c r="Z417" i="9"/>
  <c r="AB417" i="9"/>
  <c r="AD417" i="9"/>
  <c r="AF417" i="9"/>
  <c r="AC418" i="9"/>
  <c r="AE418" i="9"/>
  <c r="Z418" i="9"/>
  <c r="AB418" i="9"/>
  <c r="AD418" i="9"/>
  <c r="AF418" i="9"/>
  <c r="AC419" i="9"/>
  <c r="AE419" i="9"/>
  <c r="Z419" i="9"/>
  <c r="AB419" i="9"/>
  <c r="AD419" i="9"/>
  <c r="AF419" i="9"/>
  <c r="AC420" i="9"/>
  <c r="AE420" i="9"/>
  <c r="Z420" i="9"/>
  <c r="AB420" i="9"/>
  <c r="AD420" i="9"/>
  <c r="AF420" i="9"/>
  <c r="AC421" i="9"/>
  <c r="AE421" i="9"/>
  <c r="Z421" i="9"/>
  <c r="AB421" i="9"/>
  <c r="AD421" i="9"/>
  <c r="AF421" i="9"/>
  <c r="AC422" i="9"/>
  <c r="AE422" i="9"/>
  <c r="Z422" i="9"/>
  <c r="AB422" i="9"/>
  <c r="AD422" i="9"/>
  <c r="AF422" i="9"/>
  <c r="AC423" i="9"/>
  <c r="AE423" i="9"/>
  <c r="Z423" i="9"/>
  <c r="AB423" i="9"/>
  <c r="AD423" i="9"/>
  <c r="AF423" i="9"/>
  <c r="AC424" i="9"/>
  <c r="AE424" i="9"/>
  <c r="Z424" i="9"/>
  <c r="AB424" i="9"/>
  <c r="AD424" i="9"/>
  <c r="AF424" i="9"/>
  <c r="AC425" i="9"/>
  <c r="AE425" i="9"/>
  <c r="Z425" i="9"/>
  <c r="AB425" i="9"/>
  <c r="AD425" i="9"/>
  <c r="AF425" i="9"/>
  <c r="AC426" i="9"/>
  <c r="AE426" i="9"/>
  <c r="Z426" i="9"/>
  <c r="AB426" i="9"/>
  <c r="AD426" i="9"/>
  <c r="AF426" i="9"/>
  <c r="AC427" i="9"/>
  <c r="AE427" i="9"/>
  <c r="Z427" i="9"/>
  <c r="AB427" i="9"/>
  <c r="AD427" i="9"/>
  <c r="AF427" i="9"/>
  <c r="AC428" i="9"/>
  <c r="AE428" i="9"/>
  <c r="Z428" i="9"/>
  <c r="AB428" i="9"/>
  <c r="AD428" i="9"/>
  <c r="AF428" i="9"/>
  <c r="AC429" i="9"/>
  <c r="AE429" i="9"/>
  <c r="Z429" i="9"/>
  <c r="AB429" i="9"/>
  <c r="AD429" i="9"/>
  <c r="AF429" i="9"/>
  <c r="AC430" i="9"/>
  <c r="AE430" i="9"/>
  <c r="Z430" i="9"/>
  <c r="AB430" i="9"/>
  <c r="AD430" i="9"/>
  <c r="AF430" i="9"/>
  <c r="AC431" i="9"/>
  <c r="AE431" i="9"/>
  <c r="Z431" i="9"/>
  <c r="AB431" i="9"/>
  <c r="AD431" i="9"/>
  <c r="AF431" i="9"/>
  <c r="AC432" i="9"/>
  <c r="AE432" i="9"/>
  <c r="Z432" i="9"/>
  <c r="AB432" i="9"/>
  <c r="AD432" i="9"/>
  <c r="AF432" i="9"/>
  <c r="AC433" i="9"/>
  <c r="AE433" i="9"/>
  <c r="Z433" i="9"/>
  <c r="AB433" i="9"/>
  <c r="AD433" i="9"/>
  <c r="AF433" i="9"/>
  <c r="AC434" i="9"/>
  <c r="AE434" i="9"/>
  <c r="Z434" i="9"/>
  <c r="AB434" i="9"/>
  <c r="AD434" i="9"/>
  <c r="AF434" i="9"/>
  <c r="AC435" i="9"/>
  <c r="AE435" i="9"/>
  <c r="Z435" i="9"/>
  <c r="AB435" i="9"/>
  <c r="AD435" i="9"/>
  <c r="AF435" i="9"/>
  <c r="AC436" i="9"/>
  <c r="AE436" i="9"/>
  <c r="Z436" i="9"/>
  <c r="AB436" i="9"/>
  <c r="AD436" i="9"/>
  <c r="AF436" i="9"/>
  <c r="AC437" i="9"/>
  <c r="AE437" i="9"/>
  <c r="Z437" i="9"/>
  <c r="AB437" i="9"/>
  <c r="AD437" i="9"/>
  <c r="AF437" i="9"/>
  <c r="AC438" i="9"/>
  <c r="AE438" i="9"/>
  <c r="Z438" i="9"/>
  <c r="AB438" i="9"/>
  <c r="AD438" i="9"/>
  <c r="AF438" i="9"/>
  <c r="AC439" i="9"/>
  <c r="AE439" i="9"/>
  <c r="Z439" i="9"/>
  <c r="AB439" i="9"/>
  <c r="AD439" i="9"/>
  <c r="AF439" i="9"/>
  <c r="AC440" i="9"/>
  <c r="AE440" i="9"/>
  <c r="Z440" i="9"/>
  <c r="AB440" i="9"/>
  <c r="AD440" i="9"/>
  <c r="AF440" i="9"/>
  <c r="AC441" i="9"/>
  <c r="AE441" i="9"/>
  <c r="Z441" i="9"/>
  <c r="AB441" i="9"/>
  <c r="AD441" i="9"/>
  <c r="AF441" i="9"/>
  <c r="AC442" i="9"/>
  <c r="AE442" i="9"/>
  <c r="Z442" i="9"/>
  <c r="AB442" i="9"/>
  <c r="AD442" i="9"/>
  <c r="AF442" i="9"/>
  <c r="AC443" i="9"/>
  <c r="AE443" i="9"/>
  <c r="Z443" i="9"/>
  <c r="AB443" i="9"/>
  <c r="AD443" i="9"/>
  <c r="AF443" i="9"/>
  <c r="AC444" i="9"/>
  <c r="AE444" i="9"/>
  <c r="Z444" i="9"/>
  <c r="AB444" i="9"/>
  <c r="AD444" i="9"/>
  <c r="AF444" i="9"/>
  <c r="AC445" i="9"/>
  <c r="AE445" i="9"/>
  <c r="Z445" i="9"/>
  <c r="AB445" i="9"/>
  <c r="AD445" i="9"/>
  <c r="AF445" i="9"/>
  <c r="AC446" i="9"/>
  <c r="AE446" i="9"/>
  <c r="Z446" i="9"/>
  <c r="AB446" i="9"/>
  <c r="AD446" i="9"/>
  <c r="AF446" i="9"/>
  <c r="AC447" i="9"/>
  <c r="AE447" i="9"/>
  <c r="Z447" i="9"/>
  <c r="AB447" i="9"/>
  <c r="AD447" i="9"/>
  <c r="AF447" i="9"/>
  <c r="AC448" i="9"/>
  <c r="AE448" i="9"/>
  <c r="Z448" i="9"/>
  <c r="AB448" i="9"/>
  <c r="AD448" i="9"/>
  <c r="AF448" i="9"/>
  <c r="AC449" i="9"/>
  <c r="AE449" i="9"/>
  <c r="Z449" i="9"/>
  <c r="AB449" i="9"/>
  <c r="AD449" i="9"/>
  <c r="AF449" i="9"/>
  <c r="AC450" i="9"/>
  <c r="AE450" i="9"/>
  <c r="Z450" i="9"/>
  <c r="AB450" i="9"/>
  <c r="AD450" i="9"/>
  <c r="AF450" i="9"/>
  <c r="AC451" i="9"/>
  <c r="AE451" i="9"/>
  <c r="Z451" i="9"/>
  <c r="AB451" i="9"/>
  <c r="AD451" i="9"/>
  <c r="AF451" i="9"/>
  <c r="AC452" i="9"/>
  <c r="AE452" i="9"/>
  <c r="Z452" i="9"/>
  <c r="AB452" i="9"/>
  <c r="AD452" i="9"/>
  <c r="AF452" i="9"/>
  <c r="AC453" i="9"/>
  <c r="AE453" i="9"/>
  <c r="Z453" i="9"/>
  <c r="AB453" i="9"/>
  <c r="AD453" i="9"/>
  <c r="AF453" i="9"/>
  <c r="AC454" i="9"/>
  <c r="AE454" i="9"/>
  <c r="Z454" i="9"/>
  <c r="AB454" i="9"/>
  <c r="AD454" i="9"/>
  <c r="AF454" i="9"/>
  <c r="AC455" i="9"/>
  <c r="AE455" i="9"/>
  <c r="Z455" i="9"/>
  <c r="AB455" i="9"/>
  <c r="AD455" i="9"/>
  <c r="AF455" i="9"/>
  <c r="AC456" i="9"/>
  <c r="AE456" i="9"/>
  <c r="Z456" i="9"/>
  <c r="AB456" i="9"/>
  <c r="AD456" i="9"/>
  <c r="AF456" i="9"/>
  <c r="AC457" i="9"/>
  <c r="AE457" i="9"/>
  <c r="Z457" i="9"/>
  <c r="AB457" i="9"/>
  <c r="AD457" i="9"/>
  <c r="AF457" i="9"/>
  <c r="AC458" i="9"/>
  <c r="AE458" i="9"/>
  <c r="Z458" i="9"/>
  <c r="AB458" i="9"/>
  <c r="AD458" i="9"/>
  <c r="AF458" i="9"/>
  <c r="AC459" i="9"/>
  <c r="AE459" i="9"/>
  <c r="Z459" i="9"/>
  <c r="AB459" i="9"/>
  <c r="AD459" i="9"/>
  <c r="AF459" i="9"/>
  <c r="AC460" i="9"/>
  <c r="AE460" i="9"/>
  <c r="Z460" i="9"/>
  <c r="AB460" i="9"/>
  <c r="AD460" i="9"/>
  <c r="AF460" i="9"/>
  <c r="AC461" i="9"/>
  <c r="AE461" i="9"/>
  <c r="Z461" i="9"/>
  <c r="AB461" i="9"/>
  <c r="AD461" i="9"/>
  <c r="AF461" i="9"/>
  <c r="AC462" i="9"/>
  <c r="AE462" i="9"/>
  <c r="Z462" i="9"/>
  <c r="AB462" i="9"/>
  <c r="AD462" i="9"/>
  <c r="AF462" i="9"/>
  <c r="AC463" i="9"/>
  <c r="AE463" i="9"/>
  <c r="Z463" i="9"/>
  <c r="AB463" i="9"/>
  <c r="AD463" i="9"/>
  <c r="AF463" i="9"/>
  <c r="AC464" i="9"/>
  <c r="AE464" i="9"/>
  <c r="Z464" i="9"/>
  <c r="AB464" i="9"/>
  <c r="AD464" i="9"/>
  <c r="AF464" i="9"/>
  <c r="AC465" i="9"/>
  <c r="AE465" i="9"/>
  <c r="Z465" i="9"/>
  <c r="AB465" i="9"/>
  <c r="AD465" i="9"/>
  <c r="AF465" i="9"/>
  <c r="AC466" i="9"/>
  <c r="AE466" i="9"/>
  <c r="Z466" i="9"/>
  <c r="AB466" i="9"/>
  <c r="AD466" i="9"/>
  <c r="AF466" i="9"/>
  <c r="AC467" i="9"/>
  <c r="AE467" i="9"/>
  <c r="Z467" i="9"/>
  <c r="AB467" i="9"/>
  <c r="AD467" i="9"/>
  <c r="AF467" i="9"/>
  <c r="AC468" i="9"/>
  <c r="AE468" i="9"/>
  <c r="Z468" i="9"/>
  <c r="AB468" i="9"/>
  <c r="AD468" i="9"/>
  <c r="AF468" i="9"/>
  <c r="AC469" i="9"/>
  <c r="AE469" i="9"/>
  <c r="Z469" i="9"/>
  <c r="AB469" i="9"/>
  <c r="AD469" i="9"/>
  <c r="AF469" i="9"/>
  <c r="AC470" i="9"/>
  <c r="AE470" i="9"/>
  <c r="Z470" i="9"/>
  <c r="AB470" i="9"/>
  <c r="AD470" i="9"/>
  <c r="AF470" i="9"/>
  <c r="AC471" i="9"/>
  <c r="AE471" i="9"/>
  <c r="Z471" i="9"/>
  <c r="AB471" i="9"/>
  <c r="AD471" i="9"/>
  <c r="AF471" i="9"/>
  <c r="AC472" i="9"/>
  <c r="AE472" i="9"/>
  <c r="Z472" i="9"/>
  <c r="AB472" i="9"/>
  <c r="AD472" i="9"/>
  <c r="AF472" i="9"/>
  <c r="AC473" i="9"/>
  <c r="AE473" i="9"/>
  <c r="Z473" i="9"/>
  <c r="AB473" i="9"/>
  <c r="AD473" i="9"/>
  <c r="AF473" i="9"/>
  <c r="AC474" i="9"/>
  <c r="AE474" i="9"/>
  <c r="Z474" i="9"/>
  <c r="AB474" i="9"/>
  <c r="AD474" i="9"/>
  <c r="AF474" i="9"/>
  <c r="AC475" i="9"/>
  <c r="AE475" i="9"/>
  <c r="Z475" i="9"/>
  <c r="AB475" i="9"/>
  <c r="AD475" i="9"/>
  <c r="AF475" i="9"/>
  <c r="AC476" i="9"/>
  <c r="AE476" i="9"/>
  <c r="Z476" i="9"/>
  <c r="AB476" i="9"/>
  <c r="AD476" i="9"/>
  <c r="AF476" i="9"/>
  <c r="AC477" i="9"/>
  <c r="AE477" i="9"/>
  <c r="Z477" i="9"/>
  <c r="AB477" i="9"/>
  <c r="AD477" i="9"/>
  <c r="AF477" i="9"/>
  <c r="AC478" i="9"/>
  <c r="AE478" i="9"/>
  <c r="Z478" i="9"/>
  <c r="AB478" i="9"/>
  <c r="AD478" i="9"/>
  <c r="AF478" i="9"/>
  <c r="AC479" i="9"/>
  <c r="AE479" i="9"/>
  <c r="Z479" i="9"/>
  <c r="AB479" i="9"/>
  <c r="AD479" i="9"/>
  <c r="AF479" i="9"/>
  <c r="AC480" i="9"/>
  <c r="AE480" i="9"/>
  <c r="Z480" i="9"/>
  <c r="AB480" i="9"/>
  <c r="AD480" i="9"/>
  <c r="AF480" i="9"/>
  <c r="AC481" i="9"/>
  <c r="AE481" i="9"/>
  <c r="Z481" i="9"/>
  <c r="AB481" i="9"/>
  <c r="AD481" i="9"/>
  <c r="AF481" i="9"/>
  <c r="AC482" i="9"/>
  <c r="AE482" i="9"/>
  <c r="Z482" i="9"/>
  <c r="AB482" i="9"/>
  <c r="AD482" i="9"/>
  <c r="AF482" i="9"/>
  <c r="AC483" i="9"/>
  <c r="AE483" i="9"/>
  <c r="Z483" i="9"/>
  <c r="AB483" i="9"/>
  <c r="AD483" i="9"/>
  <c r="AF483" i="9"/>
  <c r="AC484" i="9"/>
  <c r="AE484" i="9"/>
  <c r="Z484" i="9"/>
  <c r="AB484" i="9"/>
  <c r="AD484" i="9"/>
  <c r="AF484" i="9"/>
  <c r="AC485" i="9"/>
  <c r="AE485" i="9"/>
  <c r="Z485" i="9"/>
  <c r="AB485" i="9"/>
  <c r="AD485" i="9"/>
  <c r="AF485" i="9"/>
  <c r="AC486" i="9"/>
  <c r="AE486" i="9"/>
  <c r="Z486" i="9"/>
  <c r="AB486" i="9"/>
  <c r="AD486" i="9"/>
  <c r="AF486" i="9"/>
  <c r="AC487" i="9"/>
  <c r="AE487" i="9"/>
  <c r="Z487" i="9"/>
  <c r="AB487" i="9"/>
  <c r="AD487" i="9"/>
  <c r="AF487" i="9"/>
  <c r="AC488" i="9"/>
  <c r="AE488" i="9"/>
  <c r="Z488" i="9"/>
  <c r="AB488" i="9"/>
  <c r="AD488" i="9"/>
  <c r="AF488" i="9"/>
  <c r="AC489" i="9"/>
  <c r="AE489" i="9"/>
  <c r="Z489" i="9"/>
  <c r="AB489" i="9"/>
  <c r="AD489" i="9"/>
  <c r="AF489" i="9"/>
  <c r="AC490" i="9"/>
  <c r="AE490" i="9"/>
  <c r="Z490" i="9"/>
  <c r="AB490" i="9"/>
  <c r="AD490" i="9"/>
  <c r="AF490" i="9"/>
  <c r="AC491" i="9"/>
  <c r="AE491" i="9"/>
  <c r="Z491" i="9"/>
  <c r="AB491" i="9"/>
  <c r="AD491" i="9"/>
  <c r="AF491" i="9"/>
  <c r="AC492" i="9"/>
  <c r="AE492" i="9"/>
  <c r="Z492" i="9"/>
  <c r="AB492" i="9"/>
  <c r="AD492" i="9"/>
  <c r="AF492" i="9"/>
  <c r="AC493" i="9"/>
  <c r="AE493" i="9"/>
  <c r="Z493" i="9"/>
  <c r="AB493" i="9"/>
  <c r="AD493" i="9"/>
  <c r="AF493" i="9"/>
  <c r="AC494" i="9"/>
  <c r="AE494" i="9"/>
  <c r="Z494" i="9"/>
  <c r="AB494" i="9"/>
  <c r="AD494" i="9"/>
  <c r="AF494" i="9"/>
  <c r="AC495" i="9"/>
  <c r="AE495" i="9"/>
  <c r="Z495" i="9"/>
  <c r="AB495" i="9"/>
  <c r="AD495" i="9"/>
  <c r="AF495" i="9"/>
  <c r="AC496" i="9"/>
  <c r="AE496" i="9"/>
  <c r="Z496" i="9"/>
  <c r="AB496" i="9"/>
  <c r="AD496" i="9"/>
  <c r="AF496" i="9"/>
  <c r="AC497" i="9"/>
  <c r="AE497" i="9"/>
  <c r="Z497" i="9"/>
  <c r="AB497" i="9"/>
  <c r="AD497" i="9"/>
  <c r="AF497" i="9"/>
  <c r="AC498" i="9"/>
  <c r="AE498" i="9"/>
  <c r="Z498" i="9"/>
  <c r="AB498" i="9"/>
  <c r="AD498" i="9"/>
  <c r="AF498" i="9"/>
  <c r="AC499" i="9"/>
  <c r="AE499" i="9"/>
  <c r="Z499" i="9"/>
  <c r="AB499" i="9"/>
  <c r="AD499" i="9"/>
  <c r="AF499" i="9"/>
  <c r="AC500" i="9"/>
  <c r="AE500" i="9"/>
  <c r="Z500" i="9"/>
  <c r="AB500" i="9"/>
  <c r="AD500" i="9"/>
  <c r="AF500" i="9"/>
  <c r="AC501" i="9"/>
  <c r="AE501" i="9"/>
  <c r="Z501" i="9"/>
  <c r="AB501" i="9"/>
  <c r="AD501" i="9"/>
  <c r="AF501" i="9"/>
  <c r="AC502" i="9"/>
  <c r="AE502" i="9"/>
  <c r="Z502" i="9"/>
  <c r="AB502" i="9"/>
  <c r="AD502" i="9"/>
  <c r="AF502" i="9"/>
  <c r="AC503" i="9"/>
  <c r="AE503" i="9"/>
  <c r="Z503" i="9"/>
  <c r="AB503" i="9"/>
  <c r="AD503" i="9"/>
  <c r="AF503" i="9"/>
  <c r="AC504" i="9"/>
  <c r="AE504" i="9"/>
  <c r="Z504" i="9"/>
  <c r="AB504" i="9"/>
  <c r="AD504" i="9"/>
  <c r="AF504" i="9"/>
  <c r="AC505" i="9"/>
  <c r="AE505" i="9"/>
  <c r="Z505" i="9"/>
  <c r="AB505" i="9"/>
  <c r="AD505" i="9"/>
  <c r="AF505" i="9"/>
  <c r="AC506" i="9"/>
  <c r="AE506" i="9"/>
  <c r="Z506" i="9"/>
  <c r="AB506" i="9"/>
  <c r="AD506" i="9"/>
  <c r="AF506" i="9"/>
  <c r="AC507" i="9"/>
  <c r="AE507" i="9"/>
  <c r="Z507" i="9"/>
  <c r="AB507" i="9"/>
  <c r="AD507" i="9"/>
  <c r="AF507" i="9"/>
  <c r="AC508" i="9"/>
  <c r="AE508" i="9"/>
  <c r="Z508" i="9"/>
  <c r="AB508" i="9"/>
  <c r="AD508" i="9"/>
  <c r="AF508" i="9"/>
  <c r="AC509" i="9"/>
  <c r="AE509" i="9"/>
  <c r="Z509" i="9"/>
  <c r="AB509" i="9"/>
  <c r="AD509" i="9"/>
  <c r="AF509" i="9"/>
  <c r="AC510" i="9"/>
  <c r="AE510" i="9"/>
  <c r="Z510" i="9"/>
  <c r="AB510" i="9"/>
  <c r="AD510" i="9"/>
  <c r="AF510" i="9"/>
  <c r="AC511" i="9"/>
  <c r="AE511" i="9"/>
  <c r="Z511" i="9"/>
  <c r="AB511" i="9"/>
  <c r="AD511" i="9"/>
  <c r="AF511" i="9"/>
  <c r="AC512" i="9"/>
  <c r="AE512" i="9"/>
  <c r="Z512" i="9"/>
  <c r="AB512" i="9"/>
  <c r="AD512" i="9"/>
  <c r="AF512" i="9"/>
  <c r="AC513" i="9"/>
  <c r="AE513" i="9"/>
  <c r="Z513" i="9"/>
  <c r="AB513" i="9"/>
  <c r="AD513" i="9"/>
  <c r="AF513" i="9"/>
  <c r="AC514" i="9"/>
  <c r="AE514" i="9"/>
  <c r="Z514" i="9"/>
  <c r="AB514" i="9"/>
  <c r="AD514" i="9"/>
  <c r="AF514" i="9"/>
  <c r="AC515" i="9"/>
  <c r="AE515" i="9"/>
  <c r="Z515" i="9"/>
  <c r="AB515" i="9"/>
  <c r="AD515" i="9"/>
  <c r="AF515" i="9"/>
  <c r="AC516" i="9"/>
  <c r="AE516" i="9"/>
  <c r="Z516" i="9"/>
  <c r="AB516" i="9"/>
  <c r="AD516" i="9"/>
  <c r="AF516" i="9"/>
  <c r="AC517" i="9"/>
  <c r="AE517" i="9"/>
  <c r="Z517" i="9"/>
  <c r="AB517" i="9"/>
  <c r="AD517" i="9"/>
  <c r="AF517" i="9"/>
  <c r="AC518" i="9"/>
  <c r="AE518" i="9"/>
  <c r="Z518" i="9"/>
  <c r="AB518" i="9"/>
  <c r="AD518" i="9"/>
  <c r="AF518" i="9"/>
  <c r="AC519" i="9"/>
  <c r="AE519" i="9"/>
  <c r="Z519" i="9"/>
  <c r="AB519" i="9"/>
  <c r="AD519" i="9"/>
  <c r="AF519" i="9"/>
  <c r="AC520" i="9"/>
  <c r="AE520" i="9"/>
  <c r="Z520" i="9"/>
  <c r="AB520" i="9"/>
  <c r="AD520" i="9"/>
  <c r="AF520" i="9"/>
  <c r="AC521" i="9"/>
  <c r="AE521" i="9"/>
  <c r="Z521" i="9"/>
  <c r="AB521" i="9"/>
  <c r="AD521" i="9"/>
  <c r="AF521" i="9"/>
  <c r="AC522" i="9"/>
  <c r="AE522" i="9"/>
  <c r="Z522" i="9"/>
  <c r="AB522" i="9"/>
  <c r="AD522" i="9"/>
  <c r="AF522" i="9"/>
  <c r="AC523" i="9"/>
  <c r="AE523" i="9"/>
  <c r="Z523" i="9"/>
  <c r="AB523" i="9"/>
  <c r="AD523" i="9"/>
  <c r="AF523" i="9"/>
  <c r="AC524" i="9"/>
  <c r="AE524" i="9"/>
  <c r="Z524" i="9"/>
  <c r="AB524" i="9"/>
  <c r="AD524" i="9"/>
  <c r="AF524" i="9"/>
  <c r="AC525" i="9"/>
  <c r="AE525" i="9"/>
  <c r="Z525" i="9"/>
  <c r="AB525" i="9"/>
  <c r="AD525" i="9"/>
  <c r="AF525" i="9"/>
  <c r="AC526" i="9"/>
  <c r="AE526" i="9"/>
  <c r="Z526" i="9"/>
  <c r="AB526" i="9"/>
  <c r="AD526" i="9"/>
  <c r="AF526" i="9"/>
  <c r="AC527" i="9"/>
  <c r="AE527" i="9"/>
  <c r="Z527" i="9"/>
  <c r="AB527" i="9"/>
  <c r="AD527" i="9"/>
  <c r="AF527" i="9"/>
  <c r="AC528" i="9"/>
  <c r="AE528" i="9"/>
  <c r="Z528" i="9"/>
  <c r="AB528" i="9"/>
  <c r="AD528" i="9"/>
  <c r="AF528" i="9"/>
  <c r="AC529" i="9"/>
  <c r="AE529" i="9"/>
  <c r="Z529" i="9"/>
  <c r="AB529" i="9"/>
  <c r="AD529" i="9"/>
  <c r="AF529" i="9"/>
  <c r="AC530" i="9"/>
  <c r="AE530" i="9"/>
  <c r="Z530" i="9"/>
  <c r="AB530" i="9"/>
  <c r="AD530" i="9"/>
  <c r="AF530" i="9"/>
  <c r="AC531" i="9"/>
  <c r="AE531" i="9"/>
  <c r="Z531" i="9"/>
  <c r="AB531" i="9"/>
  <c r="AD531" i="9"/>
  <c r="AF531" i="9"/>
  <c r="AC532" i="9"/>
  <c r="AE532" i="9"/>
  <c r="Z532" i="9"/>
  <c r="AB532" i="9"/>
  <c r="AD532" i="9"/>
  <c r="AF532" i="9"/>
  <c r="AC533" i="9"/>
  <c r="AE533" i="9"/>
  <c r="Z533" i="9"/>
  <c r="AB533" i="9"/>
  <c r="AD533" i="9"/>
  <c r="AF533" i="9"/>
  <c r="AC534" i="9"/>
  <c r="AE534" i="9"/>
  <c r="Z534" i="9"/>
  <c r="AB534" i="9"/>
  <c r="AD534" i="9"/>
  <c r="AF534" i="9"/>
  <c r="AC535" i="9"/>
  <c r="AE535" i="9"/>
  <c r="Z535" i="9"/>
  <c r="AB535" i="9"/>
  <c r="AD535" i="9"/>
  <c r="AF535" i="9"/>
  <c r="AC536" i="9"/>
  <c r="AE536" i="9"/>
  <c r="Z536" i="9"/>
  <c r="AB536" i="9"/>
  <c r="AD536" i="9"/>
  <c r="AF536" i="9"/>
  <c r="AC537" i="9"/>
  <c r="AE537" i="9"/>
  <c r="Z537" i="9"/>
  <c r="AB537" i="9"/>
  <c r="AD537" i="9"/>
  <c r="AF537" i="9"/>
  <c r="AC538" i="9"/>
  <c r="AE538" i="9"/>
  <c r="Z538" i="9"/>
  <c r="AB538" i="9"/>
  <c r="AD538" i="9"/>
  <c r="AF538" i="9"/>
  <c r="AC539" i="9"/>
  <c r="AE539" i="9"/>
  <c r="Z539" i="9"/>
  <c r="AB539" i="9"/>
  <c r="AD539" i="9"/>
  <c r="AF539" i="9"/>
  <c r="AC540" i="9"/>
  <c r="AE540" i="9"/>
  <c r="Z540" i="9"/>
  <c r="AB540" i="9"/>
  <c r="AD540" i="9"/>
  <c r="AF540" i="9"/>
  <c r="AC541" i="9"/>
  <c r="AE541" i="9"/>
  <c r="Z541" i="9"/>
  <c r="AB541" i="9"/>
  <c r="AD541" i="9"/>
  <c r="AF541" i="9"/>
  <c r="AC542" i="9"/>
  <c r="AE542" i="9"/>
  <c r="Z542" i="9"/>
  <c r="AB542" i="9"/>
  <c r="AD542" i="9"/>
  <c r="AF542" i="9"/>
  <c r="AC543" i="9"/>
  <c r="AE543" i="9"/>
  <c r="Z543" i="9"/>
  <c r="AB543" i="9"/>
  <c r="AD543" i="9"/>
  <c r="AF543" i="9"/>
  <c r="AC544" i="9"/>
  <c r="AE544" i="9"/>
  <c r="Z544" i="9"/>
  <c r="AB544" i="9"/>
  <c r="AD544" i="9"/>
  <c r="AF544" i="9"/>
  <c r="AC545" i="9"/>
  <c r="AE545" i="9"/>
  <c r="Z545" i="9"/>
  <c r="AB545" i="9"/>
  <c r="AD545" i="9"/>
  <c r="AF545" i="9"/>
  <c r="AC546" i="9"/>
  <c r="AE546" i="9"/>
  <c r="Z546" i="9"/>
  <c r="AB546" i="9"/>
  <c r="AD546" i="9"/>
  <c r="AF546" i="9"/>
  <c r="AC547" i="9"/>
  <c r="AE547" i="9"/>
  <c r="Z547" i="9"/>
  <c r="AB547" i="9"/>
  <c r="AD547" i="9"/>
  <c r="AF547" i="9"/>
  <c r="AC548" i="9"/>
  <c r="AE548" i="9"/>
  <c r="Z548" i="9"/>
  <c r="AB548" i="9"/>
  <c r="AD548" i="9"/>
  <c r="AF548" i="9"/>
  <c r="AC549" i="9"/>
  <c r="AE549" i="9"/>
  <c r="Z549" i="9"/>
  <c r="AB549" i="9"/>
  <c r="AD549" i="9"/>
  <c r="AF549" i="9"/>
  <c r="AC550" i="9"/>
  <c r="AE550" i="9"/>
  <c r="Z550" i="9"/>
  <c r="AB550" i="9"/>
  <c r="AD550" i="9"/>
  <c r="AF550" i="9"/>
  <c r="AC551" i="9"/>
  <c r="AE551" i="9"/>
  <c r="Z551" i="9"/>
  <c r="AB551" i="9"/>
  <c r="AD551" i="9"/>
  <c r="AF551" i="9"/>
  <c r="AC552" i="9"/>
  <c r="AE552" i="9"/>
  <c r="Z552" i="9"/>
  <c r="AB552" i="9"/>
  <c r="AD552" i="9"/>
  <c r="AF552" i="9"/>
  <c r="AC553" i="9"/>
  <c r="AE553" i="9"/>
  <c r="Z553" i="9"/>
  <c r="AB553" i="9"/>
  <c r="AD553" i="9"/>
  <c r="AF553" i="9"/>
  <c r="AC554" i="9"/>
  <c r="AE554" i="9"/>
  <c r="Z554" i="9"/>
  <c r="AB554" i="9"/>
  <c r="AD554" i="9"/>
  <c r="AF554" i="9"/>
  <c r="AC555" i="9"/>
  <c r="AE555" i="9"/>
  <c r="Z555" i="9"/>
  <c r="AB555" i="9"/>
  <c r="AD555" i="9"/>
  <c r="AF555" i="9"/>
  <c r="AC556" i="9"/>
  <c r="AE556" i="9"/>
  <c r="Z556" i="9"/>
  <c r="AB556" i="9"/>
  <c r="AD556" i="9"/>
  <c r="AF556" i="9"/>
  <c r="AC557" i="9"/>
  <c r="AE557" i="9"/>
  <c r="Z557" i="9"/>
  <c r="AB557" i="9"/>
  <c r="AD557" i="9"/>
  <c r="AF557" i="9"/>
  <c r="AC558" i="9"/>
  <c r="AE558" i="9"/>
  <c r="Z558" i="9"/>
  <c r="AB558" i="9"/>
  <c r="AD558" i="9"/>
  <c r="AF558" i="9"/>
  <c r="AC559" i="9"/>
  <c r="AE559" i="9"/>
  <c r="Z559" i="9"/>
  <c r="AB559" i="9"/>
  <c r="AD559" i="9"/>
  <c r="AF559" i="9"/>
  <c r="AC560" i="9"/>
  <c r="AE560" i="9"/>
  <c r="Z560" i="9"/>
  <c r="AB560" i="9"/>
  <c r="AD560" i="9"/>
  <c r="AF560" i="9"/>
  <c r="AC561" i="9"/>
  <c r="AE561" i="9"/>
  <c r="Z561" i="9"/>
  <c r="AB561" i="9"/>
  <c r="AD561" i="9"/>
  <c r="AF561" i="9"/>
  <c r="AC562" i="9"/>
  <c r="AE562" i="9"/>
  <c r="Z562" i="9"/>
  <c r="AB562" i="9"/>
  <c r="AD562" i="9"/>
  <c r="AF562" i="9"/>
  <c r="AC563" i="9"/>
  <c r="AE563" i="9"/>
  <c r="Z563" i="9"/>
  <c r="AB563" i="9"/>
  <c r="AD563" i="9"/>
  <c r="AF563" i="9"/>
  <c r="AC564" i="9"/>
  <c r="AE564" i="9"/>
  <c r="Z564" i="9"/>
  <c r="AB564" i="9"/>
  <c r="AD564" i="9"/>
  <c r="AF564" i="9"/>
  <c r="AC565" i="9"/>
  <c r="AE565" i="9"/>
  <c r="Z565" i="9"/>
  <c r="AB565" i="9"/>
  <c r="AD565" i="9"/>
  <c r="AF565" i="9"/>
  <c r="AC566" i="9"/>
  <c r="AE566" i="9"/>
  <c r="Z566" i="9"/>
  <c r="AB566" i="9"/>
  <c r="AD566" i="9"/>
  <c r="AF566" i="9"/>
  <c r="AC567" i="9"/>
  <c r="AE567" i="9"/>
  <c r="Z567" i="9"/>
  <c r="AB567" i="9"/>
  <c r="AD567" i="9"/>
  <c r="AF567" i="9"/>
  <c r="AC568" i="9"/>
  <c r="AE568" i="9"/>
  <c r="Z568" i="9"/>
  <c r="AB568" i="9"/>
  <c r="AD568" i="9"/>
  <c r="AF568" i="9"/>
  <c r="AC569" i="9"/>
  <c r="AE569" i="9"/>
  <c r="Z569" i="9"/>
  <c r="AB569" i="9"/>
  <c r="AD569" i="9"/>
  <c r="AF569" i="9"/>
  <c r="AC570" i="9"/>
  <c r="AE570" i="9"/>
  <c r="Z570" i="9"/>
  <c r="AB570" i="9"/>
  <c r="AD570" i="9"/>
  <c r="AF570" i="9"/>
  <c r="AC571" i="9"/>
  <c r="AE571" i="9"/>
  <c r="Z571" i="9"/>
  <c r="AB571" i="9"/>
  <c r="AD571" i="9"/>
  <c r="AF571" i="9"/>
  <c r="AC572" i="9"/>
  <c r="AE572" i="9"/>
  <c r="Z572" i="9"/>
  <c r="AB572" i="9"/>
  <c r="AD572" i="9"/>
  <c r="AF572" i="9"/>
  <c r="AC573" i="9"/>
  <c r="AE573" i="9"/>
  <c r="Z573" i="9"/>
  <c r="AB573" i="9"/>
  <c r="AD573" i="9"/>
  <c r="AF573" i="9"/>
  <c r="AC574" i="9"/>
  <c r="AE574" i="9"/>
  <c r="Z574" i="9"/>
  <c r="AB574" i="9"/>
  <c r="AD574" i="9"/>
  <c r="AF574" i="9"/>
  <c r="AC575" i="9"/>
  <c r="AE575" i="9"/>
  <c r="Z575" i="9"/>
  <c r="AB575" i="9"/>
  <c r="AD575" i="9"/>
  <c r="AF575" i="9"/>
  <c r="AC576" i="9"/>
  <c r="AE576" i="9"/>
  <c r="Z576" i="9"/>
  <c r="AB576" i="9"/>
  <c r="AD576" i="9"/>
  <c r="AF576" i="9"/>
  <c r="AC577" i="9"/>
  <c r="AE577" i="9"/>
  <c r="Z577" i="9"/>
  <c r="AB577" i="9"/>
  <c r="AD577" i="9"/>
  <c r="AF577" i="9"/>
  <c r="AC578" i="9"/>
  <c r="AE578" i="9"/>
  <c r="Z578" i="9"/>
  <c r="AB578" i="9"/>
  <c r="AD578" i="9"/>
  <c r="AF578" i="9"/>
  <c r="AC579" i="9"/>
  <c r="AE579" i="9"/>
  <c r="Z579" i="9"/>
  <c r="AB579" i="9"/>
  <c r="AD579" i="9"/>
  <c r="AF579" i="9"/>
  <c r="AC580" i="9"/>
  <c r="AE580" i="9"/>
  <c r="Z580" i="9"/>
  <c r="AB580" i="9"/>
  <c r="AD580" i="9"/>
  <c r="AF580" i="9"/>
  <c r="AC581" i="9"/>
  <c r="AE581" i="9"/>
  <c r="Z581" i="9"/>
  <c r="AB581" i="9"/>
  <c r="AD581" i="9"/>
  <c r="AF581" i="9"/>
  <c r="AC582" i="9"/>
  <c r="AE582" i="9"/>
  <c r="Z582" i="9"/>
  <c r="AB582" i="9"/>
  <c r="AD582" i="9"/>
  <c r="AF582" i="9"/>
  <c r="AC583" i="9"/>
  <c r="AE583" i="9"/>
  <c r="Z583" i="9"/>
  <c r="AB583" i="9"/>
  <c r="AD583" i="9"/>
  <c r="AF583" i="9"/>
  <c r="AC584" i="9"/>
  <c r="AE584" i="9"/>
  <c r="Z584" i="9"/>
  <c r="AB584" i="9"/>
  <c r="AD584" i="9"/>
  <c r="AF584" i="9"/>
  <c r="AC585" i="9"/>
  <c r="AE585" i="9"/>
  <c r="Z585" i="9"/>
  <c r="AB585" i="9"/>
  <c r="AD585" i="9"/>
  <c r="AF585" i="9"/>
  <c r="AC586" i="9"/>
  <c r="AE586" i="9"/>
  <c r="Z586" i="9"/>
  <c r="AB586" i="9"/>
  <c r="AD586" i="9"/>
  <c r="AF586" i="9"/>
  <c r="AC587" i="9"/>
  <c r="AE587" i="9"/>
  <c r="Z587" i="9"/>
  <c r="AB587" i="9"/>
  <c r="AD587" i="9"/>
  <c r="AF587" i="9"/>
  <c r="AC588" i="9"/>
  <c r="AE588" i="9"/>
  <c r="Z588" i="9"/>
  <c r="AB588" i="9"/>
  <c r="AD588" i="9"/>
  <c r="AF588" i="9"/>
  <c r="AC589" i="9"/>
  <c r="AE589" i="9"/>
  <c r="Z589" i="9"/>
  <c r="AB589" i="9"/>
  <c r="AD589" i="9"/>
  <c r="AF589" i="9"/>
  <c r="AC590" i="9"/>
  <c r="AE590" i="9"/>
  <c r="Z590" i="9"/>
  <c r="AB590" i="9"/>
  <c r="AD590" i="9"/>
  <c r="AF590" i="9"/>
  <c r="AC591" i="9"/>
  <c r="AE591" i="9"/>
  <c r="Z591" i="9"/>
  <c r="AB591" i="9"/>
  <c r="AD591" i="9"/>
  <c r="AF591" i="9"/>
  <c r="AC592" i="9"/>
  <c r="AE592" i="9"/>
  <c r="Z592" i="9"/>
  <c r="AB592" i="9"/>
  <c r="AD592" i="9"/>
  <c r="AF592" i="9"/>
  <c r="AC593" i="9"/>
  <c r="AE593" i="9"/>
  <c r="Z593" i="9"/>
  <c r="AB593" i="9"/>
  <c r="AD593" i="9"/>
  <c r="AF593" i="9"/>
  <c r="AC594" i="9"/>
  <c r="AE594" i="9"/>
  <c r="Z594" i="9"/>
  <c r="AB594" i="9"/>
  <c r="AD594" i="9"/>
  <c r="AF594" i="9"/>
  <c r="AC595" i="9"/>
  <c r="AE595" i="9"/>
  <c r="Z595" i="9"/>
  <c r="AB595" i="9"/>
  <c r="AD595" i="9"/>
  <c r="AF595" i="9"/>
  <c r="AC596" i="9"/>
  <c r="AE596" i="9"/>
  <c r="Z596" i="9"/>
  <c r="AB596" i="9"/>
  <c r="AD596" i="9"/>
  <c r="AF596" i="9"/>
  <c r="AC597" i="9"/>
  <c r="AE597" i="9"/>
  <c r="Z597" i="9"/>
  <c r="AB597" i="9"/>
  <c r="AD597" i="9"/>
  <c r="AF597" i="9"/>
  <c r="AC598" i="9"/>
  <c r="AE598" i="9"/>
  <c r="Z598" i="9"/>
  <c r="AB598" i="9"/>
  <c r="AD598" i="9"/>
  <c r="AF598" i="9"/>
  <c r="AC599" i="9"/>
  <c r="AE599" i="9"/>
  <c r="Z599" i="9"/>
  <c r="AB599" i="9"/>
  <c r="AD599" i="9"/>
  <c r="AF599" i="9"/>
  <c r="AC600" i="9"/>
  <c r="AE600" i="9"/>
  <c r="Z600" i="9"/>
  <c r="AB600" i="9"/>
  <c r="AD600" i="9"/>
  <c r="AF600" i="9"/>
  <c r="AC601" i="9"/>
  <c r="AE601" i="9"/>
  <c r="Z601" i="9"/>
  <c r="AB601" i="9"/>
  <c r="AD601" i="9"/>
  <c r="AF601" i="9"/>
  <c r="AC602" i="9"/>
  <c r="AE602" i="9"/>
  <c r="Z602" i="9"/>
  <c r="AB602" i="9"/>
  <c r="AD602" i="9"/>
  <c r="AF602" i="9"/>
  <c r="AC603" i="9"/>
  <c r="AE603" i="9"/>
  <c r="Z603" i="9"/>
  <c r="AB603" i="9"/>
  <c r="AD603" i="9"/>
  <c r="AF603" i="9"/>
  <c r="AC604" i="9"/>
  <c r="AE604" i="9"/>
  <c r="Z604" i="9"/>
  <c r="AB604" i="9"/>
  <c r="AD604" i="9"/>
  <c r="AF604" i="9"/>
  <c r="AC605" i="9"/>
  <c r="AE605" i="9"/>
  <c r="Z605" i="9"/>
  <c r="AB605" i="9"/>
  <c r="AD605" i="9"/>
  <c r="AF605" i="9"/>
  <c r="AC606" i="9"/>
  <c r="AE606" i="9"/>
  <c r="Z606" i="9"/>
  <c r="AB606" i="9"/>
  <c r="AD606" i="9"/>
  <c r="AF606" i="9"/>
  <c r="AC607" i="9"/>
  <c r="AE607" i="9"/>
  <c r="Z607" i="9"/>
  <c r="AB607" i="9"/>
  <c r="AD607" i="9"/>
  <c r="AF607" i="9"/>
  <c r="AC608" i="9"/>
  <c r="AE608" i="9"/>
  <c r="Z608" i="9"/>
  <c r="AB608" i="9"/>
  <c r="AD608" i="9"/>
  <c r="AF608" i="9"/>
  <c r="AC609" i="9"/>
  <c r="AE609" i="9"/>
  <c r="Z609" i="9"/>
  <c r="AB609" i="9"/>
  <c r="AD609" i="9"/>
  <c r="AF609" i="9"/>
  <c r="AC610" i="9"/>
  <c r="AE610" i="9"/>
  <c r="Z610" i="9"/>
  <c r="AB610" i="9"/>
  <c r="AD610" i="9"/>
  <c r="AF610" i="9"/>
  <c r="AC611" i="9"/>
  <c r="AE611" i="9"/>
  <c r="AA611" i="9"/>
  <c r="AC612" i="9"/>
  <c r="AE612" i="9"/>
  <c r="Z612" i="9"/>
  <c r="AB612" i="9"/>
  <c r="AD612" i="9"/>
  <c r="AF612" i="9"/>
  <c r="AC613" i="9"/>
  <c r="AE613" i="9"/>
  <c r="Z613" i="9"/>
  <c r="AB613" i="9"/>
  <c r="AD613" i="9"/>
  <c r="AF613" i="9"/>
  <c r="AC614" i="9"/>
  <c r="AE614" i="9"/>
  <c r="Z614" i="9"/>
  <c r="AB614" i="9"/>
  <c r="AD614" i="9"/>
  <c r="AF614" i="9"/>
  <c r="AC615" i="9"/>
  <c r="AE615" i="9"/>
  <c r="Z615" i="9"/>
  <c r="AB615" i="9"/>
  <c r="AD615" i="9"/>
  <c r="AF615" i="9"/>
  <c r="AC616" i="9"/>
  <c r="AE616" i="9"/>
  <c r="Z616" i="9"/>
  <c r="AB616" i="9"/>
  <c r="AD616" i="9"/>
  <c r="AF616" i="9"/>
  <c r="AC617" i="9"/>
  <c r="AE617" i="9"/>
  <c r="Z617" i="9"/>
  <c r="AB617" i="9"/>
  <c r="AD617" i="9"/>
  <c r="AF617" i="9"/>
  <c r="AC618" i="9"/>
  <c r="AE618" i="9"/>
  <c r="Z618" i="9"/>
  <c r="AB618" i="9"/>
  <c r="AD618" i="9"/>
  <c r="AF618" i="9"/>
  <c r="AC619" i="9"/>
  <c r="AE619" i="9"/>
  <c r="Z619" i="9"/>
  <c r="AB619" i="9"/>
  <c r="AD619" i="9"/>
  <c r="AF619" i="9"/>
  <c r="AC620" i="9"/>
  <c r="AE620" i="9"/>
  <c r="Z620" i="9"/>
  <c r="AB620" i="9"/>
  <c r="AD620" i="9"/>
  <c r="AF620" i="9"/>
  <c r="AC621" i="9"/>
  <c r="AE621" i="9"/>
  <c r="Z621" i="9"/>
  <c r="AB621" i="9"/>
  <c r="AD621" i="9"/>
  <c r="AF621" i="9"/>
  <c r="AC622" i="9"/>
  <c r="AE622" i="9"/>
  <c r="Z622" i="9"/>
  <c r="AB622" i="9"/>
  <c r="AD622" i="9"/>
  <c r="AF622" i="9"/>
  <c r="AC623" i="9"/>
  <c r="AE623" i="9"/>
  <c r="Z623" i="9"/>
  <c r="AB623" i="9"/>
  <c r="AD623" i="9"/>
  <c r="AF623" i="9"/>
  <c r="AC624" i="9"/>
  <c r="AE624" i="9"/>
  <c r="Z624" i="9"/>
  <c r="AB624" i="9"/>
  <c r="AD624" i="9"/>
  <c r="AF624" i="9"/>
  <c r="AC625" i="9"/>
  <c r="AE625" i="9"/>
  <c r="Z625" i="9"/>
  <c r="AB625" i="9"/>
  <c r="AD625" i="9"/>
  <c r="AF625" i="9"/>
  <c r="AC626" i="9"/>
  <c r="AE626" i="9"/>
  <c r="Z626" i="9"/>
  <c r="AB626" i="9"/>
  <c r="AD626" i="9"/>
  <c r="AF626" i="9"/>
  <c r="AC627" i="9"/>
  <c r="AE627" i="9"/>
  <c r="Z627" i="9"/>
  <c r="AB627" i="9"/>
  <c r="AD627" i="9"/>
  <c r="AF627" i="9"/>
  <c r="AC628" i="9"/>
  <c r="AE628" i="9"/>
  <c r="Z628" i="9"/>
  <c r="AB628" i="9"/>
  <c r="AD628" i="9"/>
  <c r="AF628" i="9"/>
  <c r="AC629" i="9"/>
  <c r="AE629" i="9"/>
  <c r="Z629" i="9"/>
  <c r="AB629" i="9"/>
  <c r="AD629" i="9"/>
  <c r="AF629" i="9"/>
  <c r="AC630" i="9"/>
  <c r="AE630" i="9"/>
  <c r="Z630" i="9"/>
  <c r="AB630" i="9"/>
  <c r="AD630" i="9"/>
  <c r="AF630" i="9"/>
  <c r="AC631" i="9"/>
  <c r="AE631" i="9"/>
  <c r="Z631" i="9"/>
  <c r="AB631" i="9"/>
  <c r="AD631" i="9"/>
  <c r="AF631" i="9"/>
  <c r="AC632" i="9"/>
  <c r="AE632" i="9"/>
  <c r="Z632" i="9"/>
  <c r="AB632" i="9"/>
  <c r="AD632" i="9"/>
  <c r="AF632" i="9"/>
  <c r="AC633" i="9"/>
  <c r="AE633" i="9"/>
  <c r="Z633" i="9"/>
  <c r="AB633" i="9"/>
  <c r="AD633" i="9"/>
  <c r="AF633" i="9"/>
  <c r="AC634" i="9"/>
  <c r="AE634" i="9"/>
  <c r="Z634" i="9"/>
  <c r="AB634" i="9"/>
  <c r="AD634" i="9"/>
  <c r="AF634" i="9"/>
  <c r="AC635" i="9"/>
  <c r="AE635" i="9"/>
  <c r="Z635" i="9"/>
  <c r="AB635" i="9"/>
  <c r="AD635" i="9"/>
  <c r="AF635" i="9"/>
  <c r="AC636" i="9"/>
  <c r="AE636" i="9"/>
  <c r="Z636" i="9"/>
  <c r="AB636" i="9"/>
  <c r="AD636" i="9"/>
  <c r="AF636" i="9"/>
  <c r="AC637" i="9"/>
  <c r="AE637" i="9"/>
  <c r="Z637" i="9"/>
  <c r="AB637" i="9"/>
  <c r="AD637" i="9"/>
  <c r="AF637" i="9"/>
  <c r="AC638" i="9"/>
  <c r="AE638" i="9"/>
  <c r="Z638" i="9"/>
  <c r="AB638" i="9"/>
  <c r="AD638" i="9"/>
  <c r="AF638" i="9"/>
  <c r="AC639" i="9"/>
  <c r="AE639" i="9"/>
  <c r="Z639" i="9"/>
  <c r="AB639" i="9"/>
  <c r="AD639" i="9"/>
  <c r="AF639" i="9"/>
  <c r="AC640" i="9"/>
  <c r="AE640" i="9"/>
  <c r="Z640" i="9"/>
  <c r="AB640" i="9"/>
  <c r="AD640" i="9"/>
  <c r="AF640" i="9"/>
  <c r="AC641" i="9"/>
  <c r="AE641" i="9"/>
  <c r="Z641" i="9"/>
  <c r="AB641" i="9"/>
  <c r="AD641" i="9"/>
  <c r="AF641" i="9"/>
  <c r="AC642" i="9"/>
  <c r="AE642" i="9"/>
  <c r="Z642" i="9"/>
  <c r="AB642" i="9"/>
  <c r="AD642" i="9"/>
  <c r="AF642" i="9"/>
  <c r="AC643" i="9"/>
  <c r="AE643" i="9"/>
  <c r="Z643" i="9"/>
  <c r="AB643" i="9"/>
  <c r="AD643" i="9"/>
  <c r="AF643" i="9"/>
  <c r="AC644" i="9"/>
  <c r="AE644" i="9"/>
  <c r="Z644" i="9"/>
  <c r="AB644" i="9"/>
  <c r="AD644" i="9"/>
  <c r="AF644" i="9"/>
  <c r="AC645" i="9"/>
  <c r="AE645" i="9"/>
  <c r="Z645" i="9"/>
  <c r="AB645" i="9"/>
  <c r="AD645" i="9"/>
  <c r="AF645" i="9"/>
  <c r="AC646" i="9"/>
  <c r="AE646" i="9"/>
  <c r="Z646" i="9"/>
  <c r="AB646" i="9"/>
  <c r="AD646" i="9"/>
  <c r="AF646" i="9"/>
  <c r="AC647" i="9"/>
  <c r="AE647" i="9"/>
  <c r="Z647" i="9"/>
  <c r="AB647" i="9"/>
  <c r="AD647" i="9"/>
  <c r="AF647" i="9"/>
  <c r="AC648" i="9"/>
  <c r="AE648" i="9"/>
  <c r="Z648" i="9"/>
  <c r="AB648" i="9"/>
  <c r="AD648" i="9"/>
  <c r="AF648" i="9"/>
  <c r="AC649" i="9"/>
  <c r="AE649" i="9"/>
  <c r="Z649" i="9"/>
  <c r="AB649" i="9"/>
  <c r="AD649" i="9"/>
  <c r="AF649" i="9"/>
  <c r="AC650" i="9"/>
  <c r="AE650" i="9"/>
  <c r="Z650" i="9"/>
  <c r="AB650" i="9"/>
  <c r="AD650" i="9"/>
  <c r="AF650" i="9"/>
  <c r="AC651" i="9"/>
  <c r="AE651" i="9"/>
  <c r="Z651" i="9"/>
  <c r="AB651" i="9"/>
  <c r="AD651" i="9"/>
  <c r="AF651" i="9"/>
  <c r="AC652" i="9"/>
  <c r="AE652" i="9"/>
  <c r="Z652" i="9"/>
  <c r="AB652" i="9"/>
  <c r="AD652" i="9"/>
  <c r="AF652" i="9"/>
  <c r="AC653" i="9"/>
  <c r="AE653" i="9"/>
  <c r="Z653" i="9"/>
  <c r="AB653" i="9"/>
  <c r="AD653" i="9"/>
  <c r="AF653" i="9"/>
  <c r="AC654" i="9"/>
  <c r="AE654" i="9"/>
  <c r="Z654" i="9"/>
  <c r="AB654" i="9"/>
  <c r="AD654" i="9"/>
  <c r="AF654" i="9"/>
  <c r="AC655" i="9"/>
  <c r="AE655" i="9"/>
  <c r="Z655" i="9"/>
  <c r="AB655" i="9"/>
  <c r="AD655" i="9"/>
  <c r="AF655" i="9"/>
  <c r="AC656" i="9"/>
  <c r="AE656" i="9"/>
  <c r="Z656" i="9"/>
  <c r="AB656" i="9"/>
  <c r="AD656" i="9"/>
  <c r="AF656" i="9"/>
  <c r="AC657" i="9"/>
  <c r="AE657" i="9"/>
  <c r="Z657" i="9"/>
  <c r="AB657" i="9"/>
  <c r="AD657" i="9"/>
  <c r="AF657" i="9"/>
  <c r="AC658" i="9"/>
  <c r="AE658" i="9"/>
  <c r="Z658" i="9"/>
  <c r="AB658" i="9"/>
  <c r="AD658" i="9"/>
  <c r="AF658" i="9"/>
  <c r="AC659" i="9"/>
  <c r="AE659" i="9"/>
  <c r="Z659" i="9"/>
  <c r="AB659" i="9"/>
  <c r="AD659" i="9"/>
  <c r="AF659" i="9"/>
  <c r="AC660" i="9"/>
  <c r="AE660" i="9"/>
  <c r="Z660" i="9"/>
  <c r="AB660" i="9"/>
  <c r="AD660" i="9"/>
  <c r="AF660" i="9"/>
  <c r="AC661" i="9"/>
  <c r="AE661" i="9"/>
  <c r="Z661" i="9"/>
  <c r="AB661" i="9"/>
  <c r="AD661" i="9"/>
  <c r="AF661" i="9"/>
  <c r="AC662" i="9"/>
  <c r="AE662" i="9"/>
  <c r="Z662" i="9"/>
  <c r="AB662" i="9"/>
  <c r="AD662" i="9"/>
  <c r="AF662" i="9"/>
  <c r="AC663" i="9"/>
  <c r="AE663" i="9"/>
  <c r="Z663" i="9"/>
  <c r="AB663" i="9"/>
  <c r="AD663" i="9"/>
  <c r="AF663" i="9"/>
  <c r="AC664" i="9"/>
  <c r="AE664" i="9"/>
  <c r="Z664" i="9"/>
  <c r="AB664" i="9"/>
  <c r="AD664" i="9"/>
  <c r="AF664" i="9"/>
  <c r="AC665" i="9"/>
  <c r="AE665" i="9"/>
  <c r="Z665" i="9"/>
  <c r="AB665" i="9"/>
  <c r="AD665" i="9"/>
  <c r="AF665" i="9"/>
  <c r="AC666" i="9"/>
  <c r="AE666" i="9"/>
  <c r="Z666" i="9"/>
  <c r="AB666" i="9"/>
  <c r="AD666" i="9"/>
  <c r="AF666" i="9"/>
  <c r="AC667" i="9"/>
  <c r="AE667" i="9"/>
  <c r="Z667" i="9"/>
  <c r="AB667" i="9"/>
  <c r="AD667" i="9"/>
  <c r="AF667" i="9"/>
  <c r="AC668" i="9"/>
  <c r="AE668" i="9"/>
  <c r="Z668" i="9"/>
  <c r="AB668" i="9"/>
  <c r="AD668" i="9"/>
  <c r="AF668" i="9"/>
  <c r="AC669" i="9"/>
  <c r="AE669" i="9"/>
  <c r="Z669" i="9"/>
  <c r="AB669" i="9"/>
  <c r="AD669" i="9"/>
  <c r="AF669" i="9"/>
  <c r="AC670" i="9"/>
  <c r="AE670" i="9"/>
  <c r="Z670" i="9"/>
  <c r="AB670" i="9"/>
  <c r="AD670" i="9"/>
  <c r="AF670" i="9"/>
  <c r="AC671" i="9"/>
  <c r="AE671" i="9"/>
  <c r="Z671" i="9"/>
  <c r="AB671" i="9"/>
  <c r="AD671" i="9"/>
  <c r="AF671" i="9"/>
  <c r="AC672" i="9"/>
  <c r="AE672" i="9"/>
  <c r="Z672" i="9"/>
  <c r="AB672" i="9"/>
  <c r="AD672" i="9"/>
  <c r="AF672" i="9"/>
  <c r="AC673" i="9"/>
  <c r="AE673" i="9"/>
  <c r="Z673" i="9"/>
  <c r="AB673" i="9"/>
  <c r="AD673" i="9"/>
  <c r="AF673" i="9"/>
  <c r="AC674" i="9"/>
  <c r="AE674" i="9"/>
  <c r="Z674" i="9"/>
  <c r="AB674" i="9"/>
  <c r="AD674" i="9"/>
  <c r="AF674" i="9"/>
  <c r="AC675" i="9"/>
  <c r="AE675" i="9"/>
  <c r="Z675" i="9"/>
  <c r="AB675" i="9"/>
  <c r="AD675" i="9"/>
  <c r="AF675" i="9"/>
  <c r="AC676" i="9"/>
  <c r="AE676" i="9"/>
  <c r="Z676" i="9"/>
  <c r="AB676" i="9"/>
  <c r="AD676" i="9"/>
  <c r="AF676" i="9"/>
  <c r="AC677" i="9"/>
  <c r="AE677" i="9"/>
  <c r="Z677" i="9"/>
  <c r="AB677" i="9"/>
  <c r="AD677" i="9"/>
  <c r="AF677" i="9"/>
  <c r="AC678" i="9"/>
  <c r="AE678" i="9"/>
  <c r="Z678" i="9"/>
  <c r="AB678" i="9"/>
  <c r="AD678" i="9"/>
  <c r="AF678" i="9"/>
  <c r="AC679" i="9"/>
  <c r="AE679" i="9"/>
  <c r="Z679" i="9"/>
  <c r="AB679" i="9"/>
  <c r="AD679" i="9"/>
  <c r="AF679" i="9"/>
  <c r="AC680" i="9"/>
  <c r="AE680" i="9"/>
  <c r="Z680" i="9"/>
  <c r="AB680" i="9"/>
  <c r="AD680" i="9"/>
  <c r="AF680" i="9"/>
  <c r="AC681" i="9"/>
  <c r="AE681" i="9"/>
  <c r="Z681" i="9"/>
  <c r="AB681" i="9"/>
  <c r="AD681" i="9"/>
  <c r="AF681" i="9"/>
  <c r="AC682" i="9"/>
  <c r="AE682" i="9"/>
  <c r="Z682" i="9"/>
  <c r="AB682" i="9"/>
  <c r="AD682" i="9"/>
  <c r="AF682" i="9"/>
  <c r="AC683" i="9"/>
  <c r="AE683" i="9"/>
  <c r="Z683" i="9"/>
  <c r="AB683" i="9"/>
  <c r="AD683" i="9"/>
  <c r="AF683" i="9"/>
  <c r="AC684" i="9"/>
  <c r="AE684" i="9"/>
  <c r="Z684" i="9"/>
  <c r="AB684" i="9"/>
  <c r="AD684" i="9"/>
  <c r="AF684" i="9"/>
  <c r="AC685" i="9"/>
  <c r="AE685" i="9"/>
  <c r="Z685" i="9"/>
  <c r="AB685" i="9"/>
  <c r="AD685" i="9"/>
  <c r="AF685" i="9"/>
  <c r="AC686" i="9"/>
  <c r="AE686" i="9"/>
  <c r="Z686" i="9"/>
  <c r="AB686" i="9"/>
  <c r="AD686" i="9"/>
  <c r="AF686" i="9"/>
  <c r="AC687" i="9"/>
  <c r="AE687" i="9"/>
  <c r="Z687" i="9"/>
  <c r="AB687" i="9"/>
  <c r="AD687" i="9"/>
  <c r="AF687" i="9"/>
  <c r="AC688" i="9"/>
  <c r="AE688" i="9"/>
  <c r="Z688" i="9"/>
  <c r="AB688" i="9"/>
  <c r="AD688" i="9"/>
  <c r="AF688" i="9"/>
  <c r="AC689" i="9"/>
  <c r="AE689" i="9"/>
  <c r="Z689" i="9"/>
  <c r="AB689" i="9"/>
  <c r="AD689" i="9"/>
  <c r="AF689" i="9"/>
  <c r="AC690" i="9"/>
  <c r="AE690" i="9"/>
  <c r="Z690" i="9"/>
  <c r="AB690" i="9"/>
  <c r="AD690" i="9"/>
  <c r="AF690" i="9"/>
  <c r="AC691" i="9"/>
  <c r="AE691" i="9"/>
  <c r="Z691" i="9"/>
  <c r="AB691" i="9"/>
  <c r="AD691" i="9"/>
  <c r="AF691" i="9"/>
  <c r="AC692" i="9"/>
  <c r="AE692" i="9"/>
  <c r="Z692" i="9"/>
  <c r="AB692" i="9"/>
  <c r="AD692" i="9"/>
  <c r="AF692" i="9"/>
  <c r="AC693" i="9"/>
  <c r="AE693" i="9"/>
  <c r="Z693" i="9"/>
  <c r="AB693" i="9"/>
  <c r="AD693" i="9"/>
  <c r="AF693" i="9"/>
  <c r="AC694" i="9"/>
  <c r="AE694" i="9"/>
  <c r="Z694" i="9"/>
  <c r="AB694" i="9"/>
  <c r="AD694" i="9"/>
  <c r="AF694" i="9"/>
  <c r="AC695" i="9"/>
  <c r="AE695" i="9"/>
  <c r="Z695" i="9"/>
  <c r="AB695" i="9"/>
  <c r="AD695" i="9"/>
  <c r="AF695" i="9"/>
  <c r="AC696" i="9"/>
  <c r="AE696" i="9"/>
  <c r="Z696" i="9"/>
  <c r="AB696" i="9"/>
  <c r="AD696" i="9"/>
  <c r="AF696" i="9"/>
  <c r="AC697" i="9"/>
  <c r="AE697" i="9"/>
  <c r="Z697" i="9"/>
  <c r="AB697" i="9"/>
  <c r="AD697" i="9"/>
  <c r="AF697" i="9"/>
  <c r="AC698" i="9"/>
  <c r="AE698" i="9"/>
  <c r="Z698" i="9"/>
  <c r="AB698" i="9"/>
  <c r="AD698" i="9"/>
  <c r="AF698" i="9"/>
  <c r="AC699" i="9"/>
  <c r="AE699" i="9"/>
  <c r="Z699" i="9"/>
  <c r="AB699" i="9"/>
  <c r="AD699" i="9"/>
  <c r="AF699" i="9"/>
  <c r="AC700" i="9"/>
  <c r="AE700" i="9"/>
  <c r="Z700" i="9"/>
  <c r="AB700" i="9"/>
  <c r="AD700" i="9"/>
  <c r="AF700" i="9"/>
  <c r="AC701" i="9"/>
  <c r="AE701" i="9"/>
  <c r="Z701" i="9"/>
  <c r="AB701" i="9"/>
  <c r="AD701" i="9"/>
  <c r="AF701" i="9"/>
  <c r="AC702" i="9"/>
  <c r="AE702" i="9"/>
  <c r="Z702" i="9"/>
  <c r="AB702" i="9"/>
  <c r="AD702" i="9"/>
  <c r="AF702" i="9"/>
  <c r="AC703" i="9"/>
  <c r="AE703" i="9"/>
  <c r="Z703" i="9"/>
  <c r="AB703" i="9"/>
  <c r="AD703" i="9"/>
  <c r="AF703" i="9"/>
  <c r="AC704" i="9"/>
  <c r="AE704" i="9"/>
  <c r="Z704" i="9"/>
  <c r="AB704" i="9"/>
  <c r="AD704" i="9"/>
  <c r="AF704" i="9"/>
  <c r="AC705" i="9"/>
  <c r="AE705" i="9"/>
  <c r="Z705" i="9"/>
  <c r="AB705" i="9"/>
  <c r="AD705" i="9"/>
  <c r="AF705" i="9"/>
  <c r="AC706" i="9"/>
  <c r="AE706" i="9"/>
  <c r="Z706" i="9"/>
  <c r="AB706" i="9"/>
  <c r="AD706" i="9"/>
  <c r="AF706" i="9"/>
  <c r="AC707" i="9"/>
  <c r="AE707" i="9"/>
  <c r="Z707" i="9"/>
  <c r="AB707" i="9"/>
  <c r="AD707" i="9"/>
  <c r="AF707" i="9"/>
  <c r="AC708" i="9"/>
  <c r="AE708" i="9"/>
  <c r="Z708" i="9"/>
  <c r="AB708" i="9"/>
  <c r="AD708" i="9"/>
  <c r="AF708" i="9"/>
  <c r="AC709" i="9"/>
  <c r="AE709" i="9"/>
  <c r="Z709" i="9"/>
  <c r="AB709" i="9"/>
  <c r="AD709" i="9"/>
  <c r="AF709" i="9"/>
  <c r="AC710" i="9"/>
  <c r="AE710" i="9"/>
  <c r="Z710" i="9"/>
  <c r="AB710" i="9"/>
  <c r="AD710" i="9"/>
  <c r="AF710" i="9"/>
  <c r="AC711" i="9"/>
  <c r="AE711" i="9"/>
  <c r="Z711" i="9"/>
  <c r="AB711" i="9"/>
  <c r="AD711" i="9"/>
  <c r="AF711" i="9"/>
  <c r="AC712" i="9"/>
  <c r="AE712" i="9"/>
  <c r="Z712" i="9"/>
  <c r="AB712" i="9"/>
  <c r="AD712" i="9"/>
  <c r="AF712" i="9"/>
  <c r="AC713" i="9"/>
  <c r="AE713" i="9"/>
  <c r="Z713" i="9"/>
  <c r="AB713" i="9"/>
  <c r="AD713" i="9"/>
  <c r="AF713" i="9"/>
  <c r="AC714" i="9"/>
  <c r="AE714" i="9"/>
  <c r="Z714" i="9"/>
  <c r="AB714" i="9"/>
  <c r="AD714" i="9"/>
  <c r="AF714" i="9"/>
  <c r="AC715" i="9"/>
  <c r="AE715" i="9"/>
  <c r="Z715" i="9"/>
  <c r="AB715" i="9"/>
  <c r="AD715" i="9"/>
  <c r="AF715" i="9"/>
  <c r="AC716" i="9"/>
  <c r="AE716" i="9"/>
  <c r="Z716" i="9"/>
  <c r="AB716" i="9"/>
  <c r="AD716" i="9"/>
  <c r="AF716" i="9"/>
  <c r="AC717" i="9"/>
  <c r="AE717" i="9"/>
  <c r="Z717" i="9"/>
  <c r="AB717" i="9"/>
  <c r="AD717" i="9"/>
  <c r="AF717" i="9"/>
  <c r="AC718" i="9"/>
  <c r="AE718" i="9"/>
  <c r="Z718" i="9"/>
  <c r="AB718" i="9"/>
  <c r="AD718" i="9"/>
  <c r="AF718" i="9"/>
  <c r="AC719" i="9"/>
  <c r="AE719" i="9"/>
  <c r="Z719" i="9"/>
  <c r="AB719" i="9"/>
  <c r="AD719" i="9"/>
  <c r="AF719" i="9"/>
  <c r="AC720" i="9"/>
  <c r="AE720" i="9"/>
  <c r="Z720" i="9"/>
  <c r="AB720" i="9"/>
  <c r="AD720" i="9"/>
  <c r="AF720" i="9"/>
  <c r="AC721" i="9"/>
  <c r="AE721" i="9"/>
  <c r="Z721" i="9"/>
  <c r="AB721" i="9"/>
  <c r="AD721" i="9"/>
  <c r="AF721" i="9"/>
  <c r="AC722" i="9"/>
  <c r="AE722" i="9"/>
  <c r="Z722" i="9"/>
  <c r="AB722" i="9"/>
  <c r="AD722" i="9"/>
  <c r="AF722" i="9"/>
  <c r="AC723" i="9"/>
  <c r="AE723" i="9"/>
  <c r="Z723" i="9"/>
  <c r="AB723" i="9"/>
  <c r="AD723" i="9"/>
  <c r="AF723" i="9"/>
  <c r="AC724" i="9"/>
  <c r="AE724" i="9"/>
  <c r="Z724" i="9"/>
  <c r="AB724" i="9"/>
  <c r="AD724" i="9"/>
  <c r="AF724" i="9"/>
  <c r="AC725" i="9"/>
  <c r="AE725" i="9"/>
  <c r="Z725" i="9"/>
  <c r="AB725" i="9"/>
  <c r="AD725" i="9"/>
  <c r="AF725" i="9"/>
  <c r="AC726" i="9"/>
  <c r="AE726" i="9"/>
  <c r="Z726" i="9"/>
  <c r="AB726" i="9"/>
  <c r="AD726" i="9"/>
  <c r="AF726" i="9"/>
  <c r="AC727" i="9"/>
  <c r="AE727" i="9"/>
  <c r="Z727" i="9"/>
  <c r="AB727" i="9"/>
  <c r="AD727" i="9"/>
  <c r="AF727" i="9"/>
  <c r="AC728" i="9"/>
  <c r="AE728" i="9"/>
  <c r="Z728" i="9"/>
  <c r="AB728" i="9"/>
  <c r="AD728" i="9"/>
  <c r="AF728" i="9"/>
  <c r="AC729" i="9"/>
  <c r="AE729" i="9"/>
  <c r="Z729" i="9"/>
  <c r="AB729" i="9"/>
  <c r="AD729" i="9"/>
  <c r="AF729" i="9"/>
  <c r="AC730" i="9"/>
  <c r="AE730" i="9"/>
  <c r="Z730" i="9"/>
  <c r="AB730" i="9"/>
  <c r="AD730" i="9"/>
  <c r="AF730" i="9"/>
  <c r="AC731" i="9"/>
  <c r="AE731" i="9"/>
  <c r="Z731" i="9"/>
  <c r="AB731" i="9"/>
  <c r="AD731" i="9"/>
  <c r="AF731" i="9"/>
  <c r="AC732" i="9"/>
  <c r="AE732" i="9"/>
  <c r="Z732" i="9"/>
  <c r="AB732" i="9"/>
  <c r="AD732" i="9"/>
  <c r="AF732" i="9"/>
  <c r="AC733" i="9"/>
  <c r="AE733" i="9"/>
  <c r="Z733" i="9"/>
  <c r="AB733" i="9"/>
  <c r="AD733" i="9"/>
  <c r="AF733" i="9"/>
  <c r="AC734" i="9"/>
  <c r="AE734" i="9"/>
  <c r="Z734" i="9"/>
  <c r="AB734" i="9"/>
  <c r="AD734" i="9"/>
  <c r="AF734" i="9"/>
  <c r="AC735" i="9"/>
  <c r="AE735" i="9"/>
  <c r="Z735" i="9"/>
  <c r="AB735" i="9"/>
  <c r="AD735" i="9"/>
  <c r="AF735" i="9"/>
  <c r="AC736" i="9"/>
  <c r="AE736" i="9"/>
  <c r="Z736" i="9"/>
  <c r="AB736" i="9"/>
  <c r="AD736" i="9"/>
  <c r="AF736" i="9"/>
  <c r="AC737" i="9"/>
  <c r="AE737" i="9"/>
  <c r="Z737" i="9"/>
  <c r="AB737" i="9"/>
  <c r="AD737" i="9"/>
  <c r="AF737" i="9"/>
  <c r="AC738" i="9"/>
  <c r="AE738" i="9"/>
  <c r="Z738" i="9"/>
  <c r="AB738" i="9"/>
  <c r="AD738" i="9"/>
  <c r="AF738" i="9"/>
  <c r="AC739" i="9"/>
  <c r="AE739" i="9"/>
  <c r="Z739" i="9"/>
  <c r="AB739" i="9"/>
  <c r="AD739" i="9"/>
  <c r="AF739" i="9"/>
  <c r="AC740" i="9"/>
  <c r="AE740" i="9"/>
  <c r="Z740" i="9"/>
  <c r="AB740" i="9"/>
  <c r="AD740" i="9"/>
  <c r="AF740" i="9"/>
  <c r="AC741" i="9"/>
  <c r="AE741" i="9"/>
  <c r="Z741" i="9"/>
  <c r="AB741" i="9"/>
  <c r="AD741" i="9"/>
  <c r="AF741" i="9"/>
  <c r="AC742" i="9"/>
  <c r="AE742" i="9"/>
  <c r="Z742" i="9"/>
  <c r="AB742" i="9"/>
  <c r="AD742" i="9"/>
  <c r="AF742" i="9"/>
  <c r="AC743" i="9"/>
  <c r="AE743" i="9"/>
  <c r="Z743" i="9"/>
  <c r="AB743" i="9"/>
  <c r="AD743" i="9"/>
  <c r="AF743" i="9"/>
  <c r="AC744" i="9"/>
  <c r="AE744" i="9"/>
  <c r="Z744" i="9"/>
  <c r="AB744" i="9"/>
  <c r="AD744" i="9"/>
  <c r="AF744" i="9"/>
  <c r="AC745" i="9"/>
  <c r="AE745" i="9"/>
  <c r="Z745" i="9"/>
  <c r="AB745" i="9"/>
  <c r="AD745" i="9"/>
  <c r="AF745" i="9"/>
  <c r="AC746" i="9"/>
  <c r="AE746" i="9"/>
  <c r="Z746" i="9"/>
  <c r="AB746" i="9"/>
  <c r="AD746" i="9"/>
  <c r="AF746" i="9"/>
  <c r="AC747" i="9"/>
  <c r="AE747" i="9"/>
  <c r="Z747" i="9"/>
  <c r="AB747" i="9"/>
  <c r="AD747" i="9"/>
  <c r="AF747" i="9"/>
  <c r="AC748" i="9"/>
  <c r="AE748" i="9"/>
  <c r="Z748" i="9"/>
  <c r="AB748" i="9"/>
  <c r="AD748" i="9"/>
  <c r="AF748" i="9"/>
  <c r="AC749" i="9"/>
  <c r="AE749" i="9"/>
  <c r="Z749" i="9"/>
  <c r="AB749" i="9"/>
  <c r="AD749" i="9"/>
  <c r="AF749" i="9"/>
  <c r="AC750" i="9"/>
  <c r="AE750" i="9"/>
  <c r="Z750" i="9"/>
  <c r="AB750" i="9"/>
  <c r="AD750" i="9"/>
  <c r="AF750" i="9"/>
  <c r="AC751" i="9"/>
  <c r="AE751" i="9"/>
  <c r="Z751" i="9"/>
  <c r="AB751" i="9"/>
  <c r="AD751" i="9"/>
  <c r="AF751" i="9"/>
  <c r="AC752" i="9"/>
  <c r="AE752" i="9"/>
  <c r="Z752" i="9"/>
  <c r="AB752" i="9"/>
  <c r="AD752" i="9"/>
  <c r="AF752" i="9"/>
  <c r="AC753" i="9"/>
  <c r="AE753" i="9"/>
  <c r="Z753" i="9"/>
  <c r="AB753" i="9"/>
  <c r="AD753" i="9"/>
  <c r="AF753" i="9"/>
  <c r="AC754" i="9"/>
  <c r="AE754" i="9"/>
  <c r="Z754" i="9"/>
  <c r="AB754" i="9"/>
  <c r="AD754" i="9"/>
  <c r="AF754" i="9"/>
  <c r="AC755" i="9"/>
  <c r="AE755" i="9"/>
  <c r="Z755" i="9"/>
  <c r="AB755" i="9"/>
  <c r="AD755" i="9"/>
  <c r="AF755" i="9"/>
  <c r="AC756" i="9"/>
  <c r="AE756" i="9"/>
  <c r="Z756" i="9"/>
  <c r="AB756" i="9"/>
  <c r="AD756" i="9"/>
  <c r="AF756" i="9"/>
  <c r="AC757" i="9"/>
  <c r="AE757" i="9"/>
  <c r="Z757" i="9"/>
  <c r="AB757" i="9"/>
  <c r="AD757" i="9"/>
  <c r="AF757" i="9"/>
  <c r="AC758" i="9"/>
  <c r="AE758" i="9"/>
  <c r="Z758" i="9"/>
  <c r="AB758" i="9"/>
  <c r="AD758" i="9"/>
  <c r="AF758" i="9"/>
  <c r="AC759" i="9"/>
  <c r="AE759" i="9"/>
  <c r="Z759" i="9"/>
  <c r="AB759" i="9"/>
  <c r="AD759" i="9"/>
  <c r="AF759" i="9"/>
  <c r="AC760" i="9"/>
  <c r="AE760" i="9"/>
  <c r="Z760" i="9"/>
  <c r="AB760" i="9"/>
  <c r="AD760" i="9"/>
  <c r="AF760" i="9"/>
  <c r="AC761" i="9"/>
  <c r="AE761" i="9"/>
  <c r="Z761" i="9"/>
  <c r="AB761" i="9"/>
  <c r="AD761" i="9"/>
  <c r="AF761" i="9"/>
  <c r="AC762" i="9"/>
  <c r="AE762" i="9"/>
  <c r="Z762" i="9"/>
  <c r="AB762" i="9"/>
  <c r="AD762" i="9"/>
  <c r="AF762" i="9"/>
  <c r="AC763" i="9"/>
  <c r="AE763" i="9"/>
  <c r="Z763" i="9"/>
  <c r="AB763" i="9"/>
  <c r="AD763" i="9"/>
  <c r="AF763" i="9"/>
  <c r="AC764" i="9"/>
  <c r="AE764" i="9"/>
  <c r="Z764" i="9"/>
  <c r="AB764" i="9"/>
  <c r="AD764" i="9"/>
  <c r="AF764" i="9"/>
  <c r="AC765" i="9"/>
  <c r="AE765" i="9"/>
  <c r="Z765" i="9"/>
  <c r="AB765" i="9"/>
  <c r="AD765" i="9"/>
  <c r="AF765" i="9"/>
  <c r="AC766" i="9"/>
  <c r="AE766" i="9"/>
  <c r="Z766" i="9"/>
  <c r="AB766" i="9"/>
  <c r="AD766" i="9"/>
  <c r="AF766" i="9"/>
  <c r="AC767" i="9"/>
  <c r="AE767" i="9"/>
  <c r="Z767" i="9"/>
  <c r="AB767" i="9"/>
  <c r="AD767" i="9"/>
  <c r="AF767" i="9"/>
  <c r="AC768" i="9"/>
  <c r="AE768" i="9"/>
  <c r="Z768" i="9"/>
  <c r="AB768" i="9"/>
  <c r="AD768" i="9"/>
  <c r="AF768" i="9"/>
  <c r="AC769" i="9"/>
  <c r="AE769" i="9"/>
  <c r="Z769" i="9"/>
  <c r="AB769" i="9"/>
  <c r="AD769" i="9"/>
  <c r="AF769" i="9"/>
  <c r="AC770" i="9"/>
  <c r="AE770" i="9"/>
  <c r="Z770" i="9"/>
  <c r="AB770" i="9"/>
  <c r="AD770" i="9"/>
  <c r="AF770" i="9"/>
  <c r="AC771" i="9"/>
  <c r="AE771" i="9"/>
  <c r="Z771" i="9"/>
  <c r="AB771" i="9"/>
  <c r="AD771" i="9"/>
  <c r="AF771" i="9"/>
  <c r="AC772" i="9"/>
  <c r="AE772" i="9"/>
  <c r="Z772" i="9"/>
  <c r="AB772" i="9"/>
  <c r="AD772" i="9"/>
  <c r="AF772" i="9"/>
  <c r="AC773" i="9"/>
  <c r="AE773" i="9"/>
  <c r="Z773" i="9"/>
  <c r="AB773" i="9"/>
  <c r="AD773" i="9"/>
  <c r="AF773" i="9"/>
  <c r="AC774" i="9"/>
  <c r="AE774" i="9"/>
  <c r="Z774" i="9"/>
  <c r="AB774" i="9"/>
  <c r="AD774" i="9"/>
  <c r="AF774" i="9"/>
  <c r="AC775" i="9"/>
  <c r="AE775" i="9"/>
  <c r="Z775" i="9"/>
  <c r="AB775" i="9"/>
  <c r="AD775" i="9"/>
  <c r="AF775" i="9"/>
  <c r="AC776" i="9"/>
  <c r="AE776" i="9"/>
  <c r="Z776" i="9"/>
  <c r="AB776" i="9"/>
  <c r="AD776" i="9"/>
  <c r="AF776" i="9"/>
  <c r="AC777" i="9"/>
  <c r="AE777" i="9"/>
  <c r="Z777" i="9"/>
  <c r="AB777" i="9"/>
  <c r="AD777" i="9"/>
  <c r="AF777" i="9"/>
  <c r="AC778" i="9"/>
  <c r="AE778" i="9"/>
  <c r="Z778" i="9"/>
  <c r="AB778" i="9"/>
  <c r="AD778" i="9"/>
  <c r="AF778" i="9"/>
  <c r="AC779" i="9"/>
  <c r="AE779" i="9"/>
  <c r="Z779" i="9"/>
  <c r="AB779" i="9"/>
  <c r="AD779" i="9"/>
  <c r="AF779" i="9"/>
  <c r="AC780" i="9"/>
  <c r="AE780" i="9"/>
  <c r="Z780" i="9"/>
  <c r="AB780" i="9"/>
  <c r="AD780" i="9"/>
  <c r="AF780" i="9"/>
  <c r="AC781" i="9"/>
  <c r="AE781" i="9"/>
  <c r="Z781" i="9"/>
  <c r="AB781" i="9"/>
  <c r="AD781" i="9"/>
  <c r="AF781" i="9"/>
  <c r="AC782" i="9"/>
  <c r="AE782" i="9"/>
  <c r="Z782" i="9"/>
  <c r="AB782" i="9"/>
  <c r="AD782" i="9"/>
  <c r="AF782" i="9"/>
  <c r="AC783" i="9"/>
  <c r="AE783" i="9"/>
  <c r="Z783" i="9"/>
  <c r="AB783" i="9"/>
  <c r="AD783" i="9"/>
  <c r="AF783" i="9"/>
  <c r="AC784" i="9"/>
  <c r="AE784" i="9"/>
  <c r="Z784" i="9"/>
  <c r="AB784" i="9"/>
  <c r="AD784" i="9"/>
  <c r="AF784" i="9"/>
  <c r="AC785" i="9"/>
  <c r="AE785" i="9"/>
  <c r="Z785" i="9"/>
  <c r="AB785" i="9"/>
  <c r="AD785" i="9"/>
  <c r="AF785" i="9"/>
  <c r="AC786" i="9"/>
  <c r="AE786" i="9"/>
  <c r="Z786" i="9"/>
  <c r="AB786" i="9"/>
  <c r="AD786" i="9"/>
  <c r="AF786" i="9"/>
  <c r="AC787" i="9"/>
  <c r="AE787" i="9"/>
  <c r="Z787" i="9"/>
  <c r="AB787" i="9"/>
  <c r="AD787" i="9"/>
  <c r="AF787" i="9"/>
  <c r="AC788" i="9"/>
  <c r="AE788" i="9"/>
  <c r="Z788" i="9"/>
  <c r="AB788" i="9"/>
  <c r="AD788" i="9"/>
  <c r="AF788" i="9"/>
  <c r="AC789" i="9"/>
  <c r="AE789" i="9"/>
  <c r="Z789" i="9"/>
  <c r="AB789" i="9"/>
  <c r="AD789" i="9"/>
  <c r="AF789" i="9"/>
  <c r="AC790" i="9"/>
  <c r="AE790" i="9"/>
  <c r="Z790" i="9"/>
  <c r="AB790" i="9"/>
  <c r="AD790" i="9"/>
  <c r="AF790" i="9"/>
  <c r="AC791" i="9"/>
  <c r="AE791" i="9"/>
  <c r="Z791" i="9"/>
  <c r="AB791" i="9"/>
  <c r="AD791" i="9"/>
  <c r="AF791" i="9"/>
  <c r="AC792" i="9"/>
  <c r="AE792" i="9"/>
  <c r="Z792" i="9"/>
  <c r="AB792" i="9"/>
  <c r="AD792" i="9"/>
  <c r="AF792" i="9"/>
  <c r="AC793" i="9"/>
  <c r="AE793" i="9"/>
  <c r="Z793" i="9"/>
  <c r="AB793" i="9"/>
  <c r="AD793" i="9"/>
  <c r="AF793" i="9"/>
  <c r="AC794" i="9"/>
  <c r="AE794" i="9"/>
  <c r="Z794" i="9"/>
  <c r="AB794" i="9"/>
  <c r="AD794" i="9"/>
  <c r="AF794" i="9"/>
  <c r="AC795" i="9"/>
  <c r="AE795" i="9"/>
  <c r="Z795" i="9"/>
  <c r="AB795" i="9"/>
  <c r="AD795" i="9"/>
  <c r="AF795" i="9"/>
  <c r="AC796" i="9"/>
  <c r="AE796" i="9"/>
  <c r="Z796" i="9"/>
  <c r="AB796" i="9"/>
  <c r="AD796" i="9"/>
  <c r="AF796" i="9"/>
  <c r="AC797" i="9"/>
  <c r="AE797" i="9"/>
  <c r="Z797" i="9"/>
  <c r="AB797" i="9"/>
  <c r="AD797" i="9"/>
  <c r="AF797" i="9"/>
  <c r="AC798" i="9"/>
  <c r="AE798" i="9"/>
  <c r="Z798" i="9"/>
  <c r="AB798" i="9"/>
  <c r="AD798" i="9"/>
  <c r="AF798" i="9"/>
  <c r="AC799" i="9"/>
  <c r="AE799" i="9"/>
  <c r="Z799" i="9"/>
  <c r="AB799" i="9"/>
  <c r="AD799" i="9"/>
  <c r="AF799" i="9"/>
  <c r="AC800" i="9"/>
  <c r="AE800" i="9"/>
  <c r="Z800" i="9"/>
  <c r="AB800" i="9"/>
  <c r="AD800" i="9"/>
  <c r="AF800" i="9"/>
  <c r="AC801" i="9"/>
  <c r="AE801" i="9"/>
  <c r="Z801" i="9"/>
  <c r="AB801" i="9"/>
  <c r="AD801" i="9"/>
  <c r="AF801" i="9"/>
  <c r="AC802" i="9"/>
  <c r="AE802" i="9"/>
  <c r="Z802" i="9"/>
  <c r="AB802" i="9"/>
  <c r="AD802" i="9"/>
  <c r="AF802" i="9"/>
  <c r="AC803" i="9"/>
  <c r="AE803" i="9"/>
  <c r="Z803" i="9"/>
  <c r="AB803" i="9"/>
  <c r="AD803" i="9"/>
  <c r="AF803" i="9"/>
  <c r="AC804" i="9"/>
  <c r="AE804" i="9"/>
  <c r="Z804" i="9"/>
  <c r="AB804" i="9"/>
  <c r="AD804" i="9"/>
  <c r="AF804" i="9"/>
  <c r="AC805" i="9"/>
  <c r="AE805" i="9"/>
  <c r="Z805" i="9"/>
  <c r="AB805" i="9"/>
  <c r="AD805" i="9"/>
  <c r="AF805" i="9"/>
  <c r="AC806" i="9"/>
  <c r="AE806" i="9"/>
  <c r="Z806" i="9"/>
  <c r="AB806" i="9"/>
  <c r="AD806" i="9"/>
  <c r="AF806" i="9"/>
  <c r="AC807" i="9"/>
  <c r="AE807" i="9"/>
  <c r="Z807" i="9"/>
  <c r="AB807" i="9"/>
  <c r="AD807" i="9"/>
  <c r="AF807" i="9"/>
  <c r="AC808" i="9"/>
  <c r="AE808" i="9"/>
  <c r="Z808" i="9"/>
  <c r="AB808" i="9"/>
  <c r="AD808" i="9"/>
  <c r="AF808" i="9"/>
  <c r="AC809" i="9"/>
  <c r="AE809" i="9"/>
  <c r="Z809" i="9"/>
  <c r="AB809" i="9"/>
  <c r="AD809" i="9"/>
  <c r="AF809" i="9"/>
  <c r="AC810" i="9"/>
  <c r="AE810" i="9"/>
  <c r="Z810" i="9"/>
  <c r="AB810" i="9"/>
  <c r="AD810" i="9"/>
  <c r="AF810" i="9"/>
  <c r="AC811" i="9"/>
  <c r="AE811" i="9"/>
  <c r="Z811" i="9"/>
  <c r="AB811" i="9"/>
  <c r="AD811" i="9"/>
  <c r="AF811" i="9"/>
  <c r="AC812" i="9"/>
  <c r="AE812" i="9"/>
  <c r="Z812" i="9"/>
  <c r="AB812" i="9"/>
  <c r="AD812" i="9"/>
  <c r="AF812" i="9"/>
  <c r="AC813" i="9"/>
  <c r="AE813" i="9"/>
  <c r="Z813" i="9"/>
  <c r="AB813" i="9"/>
  <c r="AD813" i="9"/>
  <c r="AF813" i="9"/>
  <c r="AC814" i="9"/>
  <c r="AE814" i="9"/>
  <c r="Z814" i="9"/>
  <c r="AB814" i="9"/>
  <c r="AD814" i="9"/>
  <c r="AF814" i="9"/>
  <c r="AC815" i="9"/>
  <c r="AE815" i="9"/>
  <c r="Z815" i="9"/>
  <c r="AB815" i="9"/>
  <c r="AD815" i="9"/>
  <c r="AF815" i="9"/>
  <c r="AC816" i="9"/>
  <c r="AE816" i="9"/>
  <c r="Z816" i="9"/>
  <c r="AB816" i="9"/>
  <c r="AD816" i="9"/>
  <c r="AF816" i="9"/>
  <c r="AC817" i="9"/>
  <c r="AE817" i="9"/>
  <c r="Z817" i="9"/>
  <c r="AB817" i="9"/>
  <c r="AD817" i="9"/>
  <c r="AF817" i="9"/>
  <c r="AC818" i="9"/>
  <c r="AE818" i="9"/>
  <c r="Z818" i="9"/>
  <c r="AB818" i="9"/>
  <c r="AD818" i="9"/>
  <c r="AF818" i="9"/>
  <c r="AC819" i="9"/>
  <c r="AE819" i="9"/>
  <c r="Z819" i="9"/>
  <c r="AB819" i="9"/>
  <c r="AD819" i="9"/>
  <c r="AF819" i="9"/>
  <c r="AC820" i="9"/>
  <c r="AE820" i="9"/>
  <c r="Z820" i="9"/>
  <c r="AB820" i="9"/>
  <c r="AD820" i="9"/>
  <c r="AF820" i="9"/>
  <c r="AC821" i="9"/>
  <c r="AE821" i="9"/>
  <c r="Z821" i="9"/>
  <c r="AB821" i="9"/>
  <c r="AD821" i="9"/>
  <c r="AF821" i="9"/>
  <c r="AC822" i="9"/>
  <c r="AE822" i="9"/>
  <c r="Z822" i="9"/>
  <c r="AB822" i="9"/>
  <c r="AD822" i="9"/>
  <c r="AF822" i="9"/>
  <c r="AC823" i="9"/>
  <c r="AE823" i="9"/>
  <c r="Z823" i="9"/>
  <c r="AB823" i="9"/>
  <c r="AD823" i="9"/>
  <c r="AF823" i="9"/>
  <c r="AC824" i="9"/>
  <c r="AE824" i="9"/>
  <c r="Z824" i="9"/>
  <c r="AB824" i="9"/>
  <c r="AD824" i="9"/>
  <c r="AF824" i="9"/>
  <c r="AC825" i="9"/>
  <c r="AE825" i="9"/>
  <c r="Z825" i="9"/>
  <c r="AB825" i="9"/>
  <c r="AD825" i="9"/>
  <c r="AF825" i="9"/>
  <c r="AC826" i="9"/>
  <c r="AE826" i="9"/>
  <c r="Z826" i="9"/>
  <c r="AB826" i="9"/>
  <c r="AD826" i="9"/>
  <c r="AF826" i="9"/>
  <c r="AC827" i="9"/>
  <c r="AE827" i="9"/>
  <c r="Z827" i="9"/>
  <c r="AB827" i="9"/>
  <c r="AD827" i="9"/>
  <c r="AF827" i="9"/>
  <c r="AC828" i="9"/>
  <c r="AE828" i="9"/>
  <c r="Z828" i="9"/>
  <c r="AB828" i="9"/>
  <c r="AD828" i="9"/>
  <c r="AF828" i="9"/>
  <c r="AC829" i="9"/>
  <c r="AE829" i="9"/>
  <c r="Z829" i="9"/>
  <c r="AB829" i="9"/>
  <c r="AD829" i="9"/>
  <c r="AF829" i="9"/>
  <c r="AC830" i="9"/>
  <c r="AE830" i="9"/>
  <c r="Z830" i="9"/>
  <c r="AB830" i="9"/>
  <c r="AD830" i="9"/>
  <c r="AF830" i="9"/>
  <c r="AC831" i="9"/>
  <c r="AE831" i="9"/>
  <c r="Z831" i="9"/>
  <c r="AB831" i="9"/>
  <c r="AD831" i="9"/>
  <c r="AF831" i="9"/>
  <c r="AC832" i="9"/>
  <c r="AE832" i="9"/>
  <c r="Z832" i="9"/>
  <c r="AB832" i="9"/>
  <c r="AD832" i="9"/>
  <c r="AF832" i="9"/>
  <c r="AC833" i="9"/>
  <c r="AE833" i="9"/>
  <c r="Z833" i="9"/>
  <c r="AB833" i="9"/>
  <c r="AD833" i="9"/>
  <c r="AF833" i="9"/>
  <c r="AC834" i="9"/>
  <c r="AE834" i="9"/>
  <c r="Z834" i="9"/>
  <c r="AB834" i="9"/>
  <c r="AD834" i="9"/>
  <c r="AF834" i="9"/>
  <c r="AC835" i="9"/>
  <c r="AE835" i="9"/>
  <c r="Z835" i="9"/>
  <c r="AB835" i="9"/>
  <c r="AD835" i="9"/>
  <c r="AF835" i="9"/>
  <c r="AC836" i="9"/>
  <c r="AE836" i="9"/>
  <c r="Z836" i="9"/>
  <c r="AB836" i="9"/>
  <c r="AD836" i="9"/>
  <c r="AF836" i="9"/>
  <c r="AC837" i="9"/>
  <c r="AE837" i="9"/>
  <c r="Z837" i="9"/>
  <c r="AB837" i="9"/>
  <c r="AD837" i="9"/>
  <c r="AF837" i="9"/>
  <c r="AC838" i="9"/>
  <c r="AE838" i="9"/>
  <c r="Z838" i="9"/>
  <c r="AB838" i="9"/>
  <c r="AD838" i="9"/>
  <c r="AF838" i="9"/>
  <c r="AC839" i="9"/>
  <c r="AE839" i="9"/>
  <c r="Z839" i="9"/>
  <c r="AB839" i="9"/>
  <c r="AD839" i="9"/>
  <c r="AF839" i="9"/>
  <c r="AC840" i="9"/>
  <c r="AE840" i="9"/>
  <c r="Z840" i="9"/>
  <c r="AB840" i="9"/>
  <c r="AD840" i="9"/>
  <c r="AF840" i="9"/>
  <c r="AC841" i="9"/>
  <c r="AE841" i="9"/>
  <c r="Z841" i="9"/>
  <c r="AB841" i="9"/>
  <c r="AD841" i="9"/>
  <c r="AF841" i="9"/>
  <c r="AC842" i="9"/>
  <c r="AE842" i="9"/>
  <c r="Z842" i="9"/>
  <c r="AB842" i="9"/>
  <c r="AD842" i="9"/>
  <c r="AF842" i="9"/>
  <c r="AC843" i="9"/>
  <c r="AE843" i="9"/>
  <c r="Z843" i="9"/>
  <c r="AB843" i="9"/>
  <c r="AD843" i="9"/>
  <c r="AF843" i="9"/>
  <c r="AC844" i="9"/>
  <c r="AE844" i="9"/>
  <c r="Z844" i="9"/>
  <c r="AB844" i="9"/>
  <c r="AD844" i="9"/>
  <c r="AF844" i="9"/>
  <c r="AC845" i="9"/>
  <c r="AE845" i="9"/>
  <c r="Z845" i="9"/>
  <c r="AB845" i="9"/>
  <c r="AD845" i="9"/>
  <c r="AF845" i="9"/>
  <c r="AC846" i="9"/>
  <c r="AE846" i="9"/>
  <c r="Z846" i="9"/>
  <c r="AB846" i="9"/>
  <c r="AD846" i="9"/>
  <c r="AF846" i="9"/>
  <c r="AC847" i="9"/>
  <c r="AE847" i="9"/>
  <c r="Z847" i="9"/>
  <c r="AB847" i="9"/>
  <c r="AD847" i="9"/>
  <c r="AF847" i="9"/>
  <c r="AC848" i="9"/>
  <c r="AE848" i="9"/>
  <c r="Z848" i="9"/>
  <c r="AB848" i="9"/>
  <c r="AD848" i="9"/>
  <c r="AF848" i="9"/>
  <c r="AC849" i="9"/>
  <c r="AE849" i="9"/>
  <c r="Z849" i="9"/>
  <c r="AB849" i="9"/>
  <c r="AD849" i="9"/>
  <c r="AF849" i="9"/>
  <c r="AC850" i="9"/>
  <c r="AE850" i="9"/>
  <c r="Z850" i="9"/>
  <c r="AB850" i="9"/>
  <c r="AD850" i="9"/>
  <c r="AF850" i="9"/>
  <c r="AC851" i="9"/>
  <c r="AE851" i="9"/>
  <c r="Z851" i="9"/>
  <c r="AB851" i="9"/>
  <c r="AD851" i="9"/>
  <c r="AF851" i="9"/>
  <c r="AC852" i="9"/>
  <c r="AE852" i="9"/>
  <c r="Z852" i="9"/>
  <c r="AB852" i="9"/>
  <c r="AD852" i="9"/>
  <c r="AF852" i="9"/>
  <c r="AC853" i="9"/>
  <c r="AE853" i="9"/>
  <c r="Z853" i="9"/>
  <c r="AB853" i="9"/>
  <c r="AD853" i="9"/>
  <c r="AF853" i="9"/>
  <c r="AC854" i="9"/>
  <c r="AE854" i="9"/>
  <c r="Z854" i="9"/>
  <c r="AB854" i="9"/>
  <c r="AD854" i="9"/>
  <c r="AF854" i="9"/>
  <c r="AC855" i="9"/>
  <c r="AE855" i="9"/>
  <c r="Z855" i="9"/>
  <c r="AB855" i="9"/>
  <c r="AD855" i="9"/>
  <c r="AF855" i="9"/>
  <c r="AC856" i="9"/>
  <c r="AE856" i="9"/>
  <c r="Z856" i="9"/>
  <c r="AB856" i="9"/>
  <c r="AD856" i="9"/>
  <c r="AF856" i="9"/>
  <c r="AC857" i="9"/>
  <c r="AE857" i="9"/>
  <c r="Z857" i="9"/>
  <c r="AB857" i="9"/>
  <c r="AD857" i="9"/>
  <c r="AF857" i="9"/>
  <c r="AC858" i="9"/>
  <c r="AE858" i="9"/>
  <c r="Z858" i="9"/>
  <c r="AB858" i="9"/>
  <c r="AD858" i="9"/>
  <c r="AF858" i="9"/>
  <c r="AC859" i="9"/>
  <c r="AE859" i="9"/>
  <c r="Z859" i="9"/>
  <c r="AB859" i="9"/>
  <c r="AD859" i="9"/>
  <c r="AF859" i="9"/>
  <c r="AC860" i="9"/>
  <c r="AE860" i="9"/>
  <c r="Z860" i="9"/>
  <c r="AB860" i="9"/>
  <c r="AD860" i="9"/>
  <c r="AF860" i="9"/>
  <c r="AC861" i="9"/>
  <c r="AE861" i="9"/>
  <c r="Z861" i="9"/>
  <c r="AB861" i="9"/>
  <c r="AD861" i="9"/>
  <c r="AF861" i="9"/>
  <c r="AC862" i="9"/>
  <c r="AE862" i="9"/>
  <c r="Z862" i="9"/>
  <c r="AB862" i="9"/>
  <c r="AD862" i="9"/>
  <c r="AF862" i="9"/>
  <c r="AC863" i="9"/>
  <c r="AE863" i="9"/>
  <c r="Z863" i="9"/>
  <c r="AB863" i="9"/>
  <c r="AD863" i="9"/>
  <c r="AF863" i="9"/>
  <c r="AC864" i="9"/>
  <c r="AE864" i="9"/>
  <c r="Z864" i="9"/>
  <c r="AB864" i="9"/>
  <c r="AD864" i="9"/>
  <c r="AF864" i="9"/>
  <c r="AC865" i="9"/>
  <c r="AE865" i="9"/>
  <c r="Z865" i="9"/>
  <c r="AB865" i="9"/>
  <c r="AD865" i="9"/>
  <c r="AF865" i="9"/>
  <c r="AC866" i="9"/>
  <c r="AE866" i="9"/>
  <c r="Z866" i="9"/>
  <c r="AB866" i="9"/>
  <c r="AD866" i="9"/>
  <c r="AF866" i="9"/>
  <c r="AC867" i="9"/>
  <c r="AE867" i="9"/>
  <c r="Z867" i="9"/>
  <c r="AB867" i="9"/>
  <c r="AD867" i="9"/>
  <c r="AF867" i="9"/>
  <c r="AC868" i="9"/>
  <c r="AE868" i="9"/>
  <c r="Z868" i="9"/>
  <c r="AB868" i="9"/>
  <c r="AD868" i="9"/>
  <c r="AF868" i="9"/>
  <c r="AC869" i="9"/>
  <c r="AE869" i="9"/>
  <c r="Z869" i="9"/>
  <c r="AB869" i="9"/>
  <c r="AD869" i="9"/>
  <c r="AF869" i="9"/>
  <c r="AC870" i="9"/>
  <c r="AE870" i="9"/>
  <c r="Z870" i="9"/>
  <c r="AB870" i="9"/>
  <c r="AD870" i="9"/>
  <c r="AF870" i="9"/>
  <c r="AC871" i="9"/>
  <c r="AE871" i="9"/>
  <c r="Z871" i="9"/>
  <c r="AB871" i="9"/>
  <c r="AD871" i="9"/>
  <c r="AF871" i="9"/>
  <c r="AC872" i="9"/>
  <c r="AE872" i="9"/>
  <c r="Z872" i="9"/>
  <c r="AB872" i="9"/>
  <c r="AD872" i="9"/>
  <c r="AF872" i="9"/>
  <c r="AC873" i="9"/>
  <c r="AE873" i="9"/>
  <c r="Z873" i="9"/>
  <c r="AB873" i="9"/>
  <c r="AD873" i="9"/>
  <c r="AF873" i="9"/>
  <c r="AC874" i="9"/>
  <c r="AE874" i="9"/>
  <c r="Z874" i="9"/>
  <c r="AB874" i="9"/>
  <c r="AD874" i="9"/>
  <c r="AF874" i="9"/>
  <c r="AC875" i="9"/>
  <c r="AE875" i="9"/>
  <c r="Z875" i="9"/>
  <c r="AB875" i="9"/>
  <c r="AD875" i="9"/>
  <c r="AF875" i="9"/>
  <c r="AC876" i="9"/>
  <c r="AE876" i="9"/>
  <c r="Z876" i="9"/>
  <c r="AB876" i="9"/>
  <c r="AD876" i="9"/>
  <c r="AF876" i="9"/>
  <c r="AC877" i="9"/>
  <c r="AE877" i="9"/>
  <c r="Z877" i="9"/>
  <c r="AB877" i="9"/>
  <c r="AD877" i="9"/>
  <c r="AF877" i="9"/>
  <c r="AC878" i="9"/>
  <c r="AE878" i="9"/>
  <c r="Z878" i="9"/>
  <c r="AB878" i="9"/>
  <c r="AD878" i="9"/>
  <c r="AF878" i="9"/>
  <c r="AC879" i="9"/>
  <c r="AE879" i="9"/>
  <c r="Z879" i="9"/>
  <c r="AB879" i="9"/>
  <c r="AD879" i="9"/>
  <c r="AF879" i="9"/>
  <c r="AC880" i="9"/>
  <c r="AE880" i="9"/>
  <c r="Z880" i="9"/>
  <c r="AB880" i="9"/>
  <c r="AD880" i="9"/>
  <c r="AF880" i="9"/>
  <c r="AC881" i="9"/>
  <c r="AE881" i="9"/>
  <c r="Z881" i="9"/>
  <c r="AB881" i="9"/>
  <c r="AD881" i="9"/>
  <c r="AF881" i="9"/>
  <c r="AC882" i="9"/>
  <c r="AE882" i="9"/>
  <c r="Z882" i="9"/>
  <c r="AB882" i="9"/>
  <c r="AD882" i="9"/>
  <c r="AF882" i="9"/>
  <c r="AC883" i="9"/>
  <c r="AE883" i="9"/>
  <c r="Z883" i="9"/>
  <c r="AB883" i="9"/>
  <c r="AD883" i="9"/>
  <c r="AF883" i="9"/>
  <c r="AC884" i="9"/>
  <c r="AE884" i="9"/>
  <c r="Z884" i="9"/>
  <c r="AB884" i="9"/>
  <c r="AD884" i="9"/>
  <c r="AF884" i="9"/>
  <c r="AC885" i="9"/>
  <c r="AE885" i="9"/>
  <c r="Z885" i="9"/>
  <c r="AB885" i="9"/>
  <c r="AD885" i="9"/>
  <c r="AF885" i="9"/>
  <c r="AC886" i="9"/>
  <c r="AE886" i="9"/>
  <c r="Z886" i="9"/>
  <c r="AB886" i="9"/>
  <c r="AD886" i="9"/>
  <c r="AF886" i="9"/>
  <c r="AC887" i="9"/>
  <c r="AE887" i="9"/>
  <c r="Z887" i="9"/>
  <c r="AB887" i="9"/>
  <c r="AD887" i="9"/>
  <c r="AF887" i="9"/>
  <c r="AC888" i="9"/>
  <c r="AE888" i="9"/>
  <c r="Z888" i="9"/>
  <c r="AB888" i="9"/>
  <c r="AD888" i="9"/>
  <c r="AF888" i="9"/>
  <c r="AC889" i="9"/>
  <c r="AE889" i="9"/>
  <c r="Z889" i="9"/>
  <c r="AB889" i="9"/>
  <c r="AD889" i="9"/>
  <c r="AF889" i="9"/>
  <c r="AC890" i="9"/>
  <c r="AE890" i="9"/>
  <c r="Z890" i="9"/>
  <c r="AB890" i="9"/>
  <c r="AD890" i="9"/>
  <c r="AF890" i="9"/>
  <c r="AC891" i="9"/>
  <c r="AE891" i="9"/>
  <c r="Z891" i="9"/>
  <c r="AB891" i="9"/>
  <c r="AD891" i="9"/>
  <c r="AF891" i="9"/>
  <c r="AC892" i="9"/>
  <c r="AE892" i="9"/>
  <c r="Z892" i="9"/>
  <c r="AB892" i="9"/>
  <c r="AD892" i="9"/>
  <c r="AF892" i="9"/>
  <c r="AC893" i="9"/>
  <c r="AE893" i="9"/>
  <c r="Z893" i="9"/>
  <c r="AB893" i="9"/>
  <c r="AD893" i="9"/>
  <c r="AF893" i="9"/>
  <c r="AC894" i="9"/>
  <c r="AE894" i="9"/>
  <c r="Z894" i="9"/>
  <c r="AB894" i="9"/>
  <c r="AD894" i="9"/>
  <c r="AF894" i="9"/>
  <c r="AC895" i="9"/>
  <c r="AE895" i="9"/>
  <c r="Z895" i="9"/>
  <c r="AB895" i="9"/>
  <c r="AD895" i="9"/>
  <c r="AF895" i="9"/>
  <c r="AC896" i="9"/>
  <c r="AE896" i="9"/>
  <c r="Z896" i="9"/>
  <c r="AB896" i="9"/>
  <c r="AD896" i="9"/>
  <c r="AF896" i="9"/>
  <c r="AC897" i="9"/>
  <c r="AE897" i="9"/>
  <c r="Z897" i="9"/>
  <c r="AB897" i="9"/>
  <c r="AD897" i="9"/>
  <c r="AF897" i="9"/>
  <c r="AC898" i="9"/>
  <c r="AE898" i="9"/>
  <c r="Z898" i="9"/>
  <c r="AB898" i="9"/>
  <c r="AD898" i="9"/>
  <c r="AF898" i="9"/>
  <c r="AC899" i="9"/>
  <c r="AE899" i="9"/>
  <c r="Z899" i="9"/>
  <c r="AB899" i="9"/>
  <c r="AD899" i="9"/>
  <c r="AF899" i="9"/>
  <c r="AC900" i="9"/>
  <c r="AE900" i="9"/>
  <c r="Z900" i="9"/>
  <c r="AB900" i="9"/>
  <c r="AD900" i="9"/>
  <c r="AF900" i="9"/>
  <c r="AC901" i="9"/>
  <c r="AE901" i="9"/>
  <c r="Z901" i="9"/>
  <c r="AB901" i="9"/>
  <c r="AD901" i="9"/>
  <c r="AF901" i="9"/>
  <c r="AC902" i="9"/>
  <c r="AE902" i="9"/>
  <c r="Z902" i="9"/>
  <c r="AB902" i="9"/>
  <c r="AD902" i="9"/>
  <c r="AF902" i="9"/>
  <c r="AC903" i="9"/>
  <c r="AE903" i="9"/>
  <c r="Z903" i="9"/>
  <c r="AB903" i="9"/>
  <c r="AD903" i="9"/>
  <c r="AF903" i="9"/>
  <c r="AC904" i="9"/>
  <c r="AE904" i="9"/>
  <c r="Z904" i="9"/>
  <c r="AB904" i="9"/>
  <c r="AD904" i="9"/>
  <c r="AF904" i="9"/>
  <c r="AC905" i="9"/>
  <c r="AE905" i="9"/>
  <c r="Z905" i="9"/>
  <c r="AB905" i="9"/>
  <c r="AD905" i="9"/>
  <c r="AF905" i="9"/>
  <c r="AC906" i="9"/>
  <c r="AE906" i="9"/>
  <c r="Z906" i="9"/>
  <c r="AB906" i="9"/>
  <c r="AD906" i="9"/>
  <c r="AF906" i="9"/>
  <c r="AC907" i="9"/>
  <c r="AE907" i="9"/>
  <c r="Z907" i="9"/>
  <c r="AB907" i="9"/>
  <c r="AD907" i="9"/>
  <c r="AF907" i="9"/>
  <c r="AC908" i="9"/>
  <c r="AE908" i="9"/>
  <c r="Z908" i="9"/>
  <c r="AB908" i="9"/>
  <c r="AD908" i="9"/>
  <c r="AF908" i="9"/>
  <c r="AC909" i="9"/>
  <c r="AE909" i="9"/>
  <c r="Z909" i="9"/>
  <c r="AB909" i="9"/>
  <c r="AD909" i="9"/>
  <c r="AF909" i="9"/>
  <c r="AC910" i="9"/>
  <c r="AE910" i="9"/>
  <c r="Z910" i="9"/>
  <c r="AB910" i="9"/>
  <c r="AD910" i="9"/>
  <c r="AF910" i="9"/>
  <c r="AC911" i="9"/>
  <c r="AE911" i="9"/>
  <c r="Z911" i="9"/>
  <c r="AB911" i="9"/>
  <c r="AD911" i="9"/>
  <c r="AF911" i="9"/>
  <c r="AC912" i="9"/>
  <c r="AE912" i="9"/>
  <c r="Z912" i="9"/>
  <c r="AB912" i="9"/>
  <c r="AD912" i="9"/>
  <c r="AF912" i="9"/>
  <c r="AC913" i="9"/>
  <c r="AE913" i="9"/>
  <c r="Z913" i="9"/>
  <c r="AB913" i="9"/>
  <c r="AD913" i="9"/>
  <c r="AF913" i="9"/>
  <c r="AC914" i="9"/>
  <c r="AE914" i="9"/>
  <c r="Z914" i="9"/>
  <c r="AB914" i="9"/>
  <c r="AD914" i="9"/>
  <c r="AF914" i="9"/>
  <c r="AC915" i="9"/>
  <c r="AE915" i="9"/>
  <c r="Z915" i="9"/>
  <c r="AB915" i="9"/>
  <c r="AD915" i="9"/>
  <c r="AF915" i="9"/>
  <c r="AC916" i="9"/>
  <c r="AE916" i="9"/>
  <c r="Z916" i="9"/>
  <c r="AB916" i="9"/>
  <c r="AD916" i="9"/>
  <c r="AF916" i="9"/>
  <c r="AC917" i="9"/>
  <c r="AE917" i="9"/>
  <c r="Z917" i="9"/>
  <c r="AB917" i="9"/>
  <c r="AD917" i="9"/>
  <c r="AF917" i="9"/>
  <c r="AC918" i="9"/>
  <c r="AE918" i="9"/>
  <c r="Z918" i="9"/>
  <c r="AB918" i="9"/>
  <c r="AD918" i="9"/>
  <c r="AF918" i="9"/>
  <c r="AC919" i="9"/>
  <c r="AE919" i="9"/>
  <c r="Z919" i="9"/>
  <c r="AB919" i="9"/>
  <c r="AD919" i="9"/>
  <c r="AF919" i="9"/>
  <c r="AC920" i="9"/>
  <c r="AE920" i="9"/>
  <c r="Z920" i="9"/>
  <c r="AB920" i="9"/>
  <c r="AD920" i="9"/>
  <c r="AF920" i="9"/>
  <c r="AC921" i="9"/>
  <c r="AE921" i="9"/>
  <c r="Z921" i="9"/>
  <c r="AB921" i="9"/>
  <c r="AD921" i="9"/>
  <c r="AF921" i="9"/>
  <c r="AC922" i="9"/>
  <c r="AE922" i="9"/>
  <c r="Z922" i="9"/>
  <c r="AB922" i="9"/>
  <c r="AD922" i="9"/>
  <c r="AF922" i="9"/>
  <c r="AC923" i="9"/>
  <c r="AE923" i="9"/>
  <c r="Z923" i="9"/>
  <c r="AB923" i="9"/>
  <c r="AD923" i="9"/>
  <c r="AF923" i="9"/>
  <c r="AC924" i="9"/>
  <c r="AE924" i="9"/>
  <c r="Z924" i="9"/>
  <c r="AB924" i="9"/>
  <c r="AD924" i="9"/>
  <c r="AF924" i="9"/>
  <c r="AC925" i="9"/>
  <c r="AE925" i="9"/>
  <c r="Z925" i="9"/>
  <c r="AB925" i="9"/>
  <c r="AD925" i="9"/>
  <c r="AF925" i="9"/>
  <c r="AC926" i="9"/>
  <c r="AE926" i="9"/>
  <c r="Z926" i="9"/>
  <c r="AB926" i="9"/>
  <c r="AD926" i="9"/>
  <c r="AF926" i="9"/>
  <c r="AC927" i="9"/>
  <c r="AE927" i="9"/>
  <c r="Z927" i="9"/>
  <c r="AB927" i="9"/>
  <c r="AD927" i="9"/>
  <c r="AF927" i="9"/>
  <c r="AC928" i="9"/>
  <c r="AE928" i="9"/>
  <c r="Z928" i="9"/>
  <c r="AB928" i="9"/>
  <c r="AD928" i="9"/>
  <c r="AF928" i="9"/>
  <c r="AC929" i="9"/>
  <c r="AE929" i="9"/>
  <c r="Z929" i="9"/>
  <c r="AB929" i="9"/>
  <c r="AD929" i="9"/>
  <c r="AF929" i="9"/>
  <c r="AC930" i="9"/>
  <c r="AE930" i="9"/>
  <c r="Z930" i="9"/>
  <c r="AB930" i="9"/>
  <c r="AD930" i="9"/>
  <c r="AF930" i="9"/>
  <c r="AC931" i="9"/>
  <c r="AE931" i="9"/>
  <c r="Z931" i="9"/>
  <c r="AB931" i="9"/>
  <c r="AD931" i="9"/>
  <c r="AF931" i="9"/>
  <c r="AC932" i="9"/>
  <c r="AE932" i="9"/>
  <c r="Z932" i="9"/>
  <c r="AB932" i="9"/>
  <c r="AD932" i="9"/>
  <c r="AF932" i="9"/>
  <c r="AC933" i="9"/>
  <c r="AE933" i="9"/>
  <c r="Z933" i="9"/>
  <c r="AB933" i="9"/>
  <c r="AD933" i="9"/>
  <c r="AF933" i="9"/>
  <c r="AC934" i="9"/>
  <c r="AE934" i="9"/>
  <c r="Z934" i="9"/>
  <c r="AB934" i="9"/>
  <c r="AD934" i="9"/>
  <c r="AF934" i="9"/>
  <c r="AC935" i="9"/>
  <c r="AE935" i="9"/>
  <c r="Z935" i="9"/>
  <c r="AB935" i="9"/>
  <c r="AD935" i="9"/>
  <c r="AF935" i="9"/>
  <c r="AC936" i="9"/>
  <c r="AE936" i="9"/>
  <c r="Z936" i="9"/>
  <c r="AB936" i="9"/>
  <c r="AD936" i="9"/>
  <c r="AF936" i="9"/>
  <c r="AC937" i="9"/>
  <c r="AE937" i="9"/>
  <c r="Z937" i="9"/>
  <c r="AB937" i="9"/>
  <c r="AD937" i="9"/>
  <c r="AF937" i="9"/>
  <c r="AC938" i="9"/>
  <c r="AE938" i="9"/>
  <c r="Z938" i="9"/>
  <c r="AB938" i="9"/>
  <c r="AD938" i="9"/>
  <c r="AF938" i="9"/>
  <c r="AC939" i="9"/>
  <c r="AE939" i="9"/>
  <c r="Z939" i="9"/>
  <c r="AB939" i="9"/>
  <c r="AD939" i="9"/>
  <c r="AF939" i="9"/>
  <c r="AC940" i="9"/>
  <c r="AE940" i="9"/>
  <c r="Z940" i="9"/>
  <c r="AB940" i="9"/>
  <c r="AD940" i="9"/>
  <c r="AF940" i="9"/>
  <c r="AC941" i="9"/>
  <c r="AE941" i="9"/>
  <c r="Z941" i="9"/>
  <c r="AB941" i="9"/>
  <c r="AD941" i="9"/>
  <c r="AF941" i="9"/>
  <c r="AC942" i="9"/>
  <c r="AE942" i="9"/>
  <c r="Z942" i="9"/>
  <c r="AB942" i="9"/>
  <c r="AD942" i="9"/>
  <c r="AF942" i="9"/>
  <c r="AC943" i="9"/>
  <c r="AE943" i="9"/>
  <c r="Z943" i="9"/>
  <c r="AB943" i="9"/>
  <c r="AD943" i="9"/>
  <c r="AF943" i="9"/>
  <c r="AC944" i="9"/>
  <c r="AE944" i="9"/>
  <c r="Z944" i="9"/>
  <c r="AB944" i="9"/>
  <c r="AD944" i="9"/>
  <c r="AF944" i="9"/>
  <c r="AC945" i="9"/>
  <c r="AE945" i="9"/>
  <c r="Z945" i="9"/>
  <c r="AB945" i="9"/>
  <c r="AD945" i="9"/>
  <c r="AF945" i="9"/>
  <c r="AC946" i="9"/>
  <c r="AE946" i="9"/>
  <c r="Z946" i="9"/>
  <c r="AB946" i="9"/>
  <c r="AD946" i="9"/>
  <c r="AF946" i="9"/>
  <c r="AC947" i="9"/>
  <c r="AE947" i="9"/>
  <c r="Z947" i="9"/>
  <c r="AB947" i="9"/>
  <c r="AD947" i="9"/>
  <c r="AF947" i="9"/>
  <c r="AC948" i="9"/>
  <c r="AE948" i="9"/>
  <c r="Z948" i="9"/>
  <c r="AB948" i="9"/>
  <c r="AD948" i="9"/>
  <c r="AF948" i="9"/>
  <c r="AC949" i="9"/>
  <c r="AE949" i="9"/>
  <c r="Z949" i="9"/>
  <c r="AB949" i="9"/>
  <c r="AD949" i="9"/>
  <c r="AF949" i="9"/>
  <c r="AC950" i="9"/>
  <c r="AE950" i="9"/>
  <c r="Z950" i="9"/>
  <c r="AB950" i="9"/>
  <c r="AD950" i="9"/>
  <c r="AF950" i="9"/>
  <c r="AC951" i="9"/>
  <c r="AE951" i="9"/>
  <c r="Z951" i="9"/>
  <c r="AB951" i="9"/>
  <c r="AD951" i="9"/>
  <c r="AF951" i="9"/>
  <c r="AC952" i="9"/>
  <c r="AE952" i="9"/>
  <c r="Z952" i="9"/>
  <c r="AB952" i="9"/>
  <c r="AD952" i="9"/>
  <c r="AF952" i="9"/>
  <c r="AC953" i="9"/>
  <c r="AE953" i="9"/>
  <c r="Z953" i="9"/>
  <c r="AB953" i="9"/>
  <c r="AD953" i="9"/>
  <c r="AF953" i="9"/>
  <c r="AC954" i="9"/>
  <c r="AE954" i="9"/>
  <c r="Z954" i="9"/>
  <c r="AB954" i="9"/>
  <c r="AD954" i="9"/>
  <c r="AF954" i="9"/>
  <c r="AC955" i="9"/>
  <c r="AE955" i="9"/>
  <c r="Z955" i="9"/>
  <c r="AB955" i="9"/>
  <c r="AD955" i="9"/>
  <c r="AF955" i="9"/>
  <c r="AC956" i="9"/>
  <c r="AE956" i="9"/>
  <c r="Z956" i="9"/>
  <c r="AB956" i="9"/>
  <c r="AD956" i="9"/>
  <c r="AF956" i="9"/>
  <c r="AC957" i="9"/>
  <c r="AE957" i="9"/>
  <c r="Z957" i="9"/>
  <c r="AB957" i="9"/>
  <c r="AD957" i="9"/>
  <c r="AF957" i="9"/>
  <c r="AC958" i="9"/>
  <c r="AE958" i="9"/>
  <c r="Z958" i="9"/>
  <c r="AB958" i="9"/>
  <c r="AD958" i="9"/>
  <c r="AF958" i="9"/>
  <c r="AC959" i="9"/>
  <c r="AE959" i="9"/>
  <c r="Z959" i="9"/>
  <c r="AB959" i="9"/>
  <c r="AD959" i="9"/>
  <c r="AF959" i="9"/>
  <c r="AC960" i="9"/>
  <c r="AE960" i="9"/>
  <c r="Z960" i="9"/>
  <c r="AB960" i="9"/>
  <c r="AD960" i="9"/>
  <c r="AF960" i="9"/>
  <c r="AC961" i="9"/>
  <c r="AE961" i="9"/>
  <c r="Z961" i="9"/>
  <c r="AB961" i="9"/>
  <c r="AD961" i="9"/>
  <c r="AF961" i="9"/>
  <c r="AC962" i="9"/>
  <c r="AE962" i="9"/>
  <c r="Z962" i="9"/>
  <c r="AB962" i="9"/>
  <c r="AD962" i="9"/>
  <c r="AF962" i="9"/>
  <c r="AC963" i="9"/>
  <c r="AE963" i="9"/>
  <c r="Z963" i="9"/>
  <c r="AB963" i="9"/>
  <c r="AD963" i="9"/>
  <c r="AF963" i="9"/>
  <c r="AC964" i="9"/>
  <c r="AE964" i="9"/>
  <c r="Z964" i="9"/>
  <c r="AB964" i="9"/>
  <c r="AD964" i="9"/>
  <c r="AF964" i="9"/>
  <c r="AC965" i="9"/>
  <c r="AE965" i="9"/>
  <c r="Z965" i="9"/>
  <c r="AB965" i="9"/>
  <c r="AD965" i="9"/>
  <c r="AF965" i="9"/>
  <c r="AC966" i="9"/>
  <c r="AE966" i="9"/>
  <c r="Z966" i="9"/>
  <c r="AB966" i="9"/>
  <c r="AD966" i="9"/>
  <c r="AF966" i="9"/>
  <c r="AC967" i="9"/>
  <c r="AE967" i="9"/>
  <c r="Z967" i="9"/>
  <c r="AB967" i="9"/>
  <c r="AD967" i="9"/>
  <c r="AF967" i="9"/>
  <c r="AC968" i="9"/>
  <c r="AE968" i="9"/>
  <c r="Z968" i="9"/>
  <c r="AB968" i="9"/>
  <c r="AD968" i="9"/>
  <c r="AF968" i="9"/>
  <c r="AC969" i="9"/>
  <c r="AE969" i="9"/>
  <c r="Z969" i="9"/>
  <c r="AB969" i="9"/>
  <c r="AD969" i="9"/>
  <c r="AF969" i="9"/>
  <c r="AC970" i="9"/>
  <c r="AE970" i="9"/>
  <c r="Z970" i="9"/>
  <c r="AB970" i="9"/>
  <c r="AD970" i="9"/>
  <c r="AF970" i="9"/>
  <c r="AC971" i="9"/>
  <c r="AE971" i="9"/>
  <c r="Z971" i="9"/>
  <c r="AB971" i="9"/>
  <c r="AD971" i="9"/>
  <c r="AF971" i="9"/>
  <c r="AC972" i="9"/>
  <c r="AE972" i="9"/>
  <c r="Z972" i="9"/>
  <c r="AB972" i="9"/>
  <c r="AD972" i="9"/>
  <c r="AF972" i="9"/>
  <c r="AC973" i="9"/>
  <c r="AE973" i="9"/>
  <c r="Z973" i="9"/>
  <c r="AB973" i="9"/>
  <c r="AD973" i="9"/>
  <c r="AF973" i="9"/>
  <c r="AC974" i="9"/>
  <c r="AE974" i="9"/>
  <c r="Z974" i="9"/>
  <c r="AB974" i="9"/>
  <c r="AD974" i="9"/>
  <c r="AF974" i="9"/>
  <c r="AC975" i="9"/>
  <c r="AE975" i="9"/>
  <c r="Z975" i="9"/>
  <c r="AB975" i="9"/>
  <c r="AD975" i="9"/>
  <c r="AF975" i="9"/>
  <c r="AC976" i="9"/>
  <c r="AE976" i="9"/>
  <c r="Z976" i="9"/>
  <c r="AB976" i="9"/>
  <c r="AD976" i="9"/>
  <c r="AF976" i="9"/>
  <c r="AC977" i="9"/>
  <c r="AE977" i="9"/>
  <c r="Z977" i="9"/>
  <c r="AB977" i="9"/>
  <c r="AD977" i="9"/>
  <c r="AF977" i="9"/>
  <c r="AC978" i="9"/>
  <c r="AE978" i="9"/>
  <c r="Z978" i="9"/>
  <c r="AB978" i="9"/>
  <c r="AD978" i="9"/>
  <c r="AF978" i="9"/>
  <c r="AC979" i="9"/>
  <c r="AE979" i="9"/>
  <c r="Z979" i="9"/>
  <c r="AB979" i="9"/>
  <c r="AD979" i="9"/>
  <c r="AF979" i="9"/>
  <c r="AC980" i="9"/>
  <c r="AE980" i="9"/>
  <c r="Z980" i="9"/>
  <c r="AB980" i="9"/>
  <c r="AD980" i="9"/>
  <c r="AF980" i="9"/>
  <c r="AC981" i="9"/>
  <c r="AE981" i="9"/>
  <c r="Z981" i="9"/>
  <c r="AB981" i="9"/>
  <c r="AD981" i="9"/>
  <c r="AF981" i="9"/>
  <c r="AC982" i="9"/>
  <c r="AE982" i="9"/>
  <c r="Z982" i="9"/>
  <c r="AB982" i="9"/>
  <c r="AD982" i="9"/>
  <c r="AF982" i="9"/>
  <c r="AC983" i="9"/>
  <c r="AE983" i="9"/>
  <c r="Z983" i="9"/>
  <c r="AB983" i="9"/>
  <c r="AD983" i="9"/>
  <c r="AF983" i="9"/>
  <c r="AC984" i="9"/>
  <c r="AE984" i="9"/>
  <c r="Z984" i="9"/>
  <c r="AB984" i="9"/>
  <c r="AD984" i="9"/>
  <c r="AF984" i="9"/>
  <c r="AC985" i="9"/>
  <c r="AE985" i="9"/>
  <c r="Z985" i="9"/>
  <c r="AB985" i="9"/>
  <c r="AD985" i="9"/>
  <c r="AF985" i="9"/>
  <c r="AC986" i="9"/>
  <c r="AE986" i="9"/>
  <c r="Z986" i="9"/>
  <c r="AB986" i="9"/>
  <c r="AD986" i="9"/>
  <c r="AF986" i="9"/>
  <c r="AC987" i="9"/>
  <c r="AE987" i="9"/>
  <c r="Z987" i="9"/>
  <c r="AB987" i="9"/>
  <c r="AD987" i="9"/>
  <c r="AF987" i="9"/>
  <c r="AC988" i="9"/>
  <c r="AE988" i="9"/>
  <c r="Z988" i="9"/>
  <c r="AB988" i="9"/>
  <c r="AD988" i="9"/>
  <c r="AF988" i="9"/>
  <c r="AC989" i="9"/>
  <c r="AE989" i="9"/>
  <c r="Z989" i="9"/>
  <c r="AB989" i="9"/>
  <c r="AD989" i="9"/>
  <c r="AF989" i="9"/>
  <c r="AC990" i="9"/>
  <c r="AE990" i="9"/>
  <c r="Z990" i="9"/>
  <c r="AB990" i="9"/>
  <c r="AD990" i="9"/>
  <c r="AF990" i="9"/>
  <c r="AC991" i="9"/>
  <c r="AE991" i="9"/>
  <c r="Z991" i="9"/>
  <c r="AB991" i="9"/>
  <c r="AD991" i="9"/>
  <c r="AF991" i="9"/>
  <c r="AC992" i="9"/>
  <c r="AE992" i="9"/>
  <c r="Z992" i="9"/>
  <c r="AB992" i="9"/>
  <c r="AD992" i="9"/>
  <c r="AF992" i="9"/>
  <c r="AC993" i="9"/>
  <c r="AE993" i="9"/>
  <c r="Z993" i="9"/>
  <c r="AB993" i="9"/>
  <c r="AD993" i="9"/>
  <c r="AF993" i="9"/>
  <c r="AC994" i="9"/>
  <c r="AE994" i="9"/>
  <c r="Z994" i="9"/>
  <c r="AB994" i="9"/>
  <c r="AD994" i="9"/>
  <c r="AF994" i="9"/>
  <c r="AC995" i="9"/>
  <c r="AE995" i="9"/>
  <c r="Z995" i="9"/>
  <c r="AB995" i="9"/>
  <c r="AD995" i="9"/>
  <c r="AF995" i="9"/>
  <c r="AC996" i="9"/>
  <c r="AE996" i="9"/>
  <c r="Z996" i="9"/>
  <c r="AB996" i="9"/>
  <c r="AD996" i="9"/>
  <c r="AF996" i="9"/>
  <c r="AC997" i="9"/>
  <c r="AE997" i="9"/>
  <c r="Z997" i="9"/>
  <c r="AB997" i="9"/>
  <c r="AD997" i="9"/>
  <c r="AF997" i="9"/>
  <c r="AC998" i="9"/>
  <c r="AE998" i="9"/>
  <c r="Z998" i="9"/>
  <c r="AB998" i="9"/>
  <c r="AD998" i="9"/>
  <c r="AF998" i="9"/>
  <c r="AC999" i="9"/>
  <c r="AE999" i="9"/>
  <c r="Z999" i="9"/>
  <c r="AB999" i="9"/>
  <c r="AD999" i="9"/>
  <c r="AF999" i="9"/>
  <c r="AC1000" i="9"/>
  <c r="AE1000" i="9"/>
  <c r="Z1000" i="9"/>
  <c r="AB1000" i="9"/>
  <c r="AD1000" i="9"/>
  <c r="AF1000" i="9"/>
  <c r="AC1001" i="9"/>
  <c r="AE1001" i="9"/>
  <c r="Z1001" i="9"/>
  <c r="AB1001" i="9"/>
  <c r="AD1001" i="9"/>
  <c r="AF1001" i="9"/>
  <c r="AC1002" i="9"/>
  <c r="AE1002" i="9"/>
  <c r="Z1002" i="9"/>
  <c r="AB1002" i="9"/>
  <c r="AD1002" i="9"/>
  <c r="AF1002" i="9"/>
  <c r="AC1003" i="9"/>
  <c r="AE1003" i="9"/>
  <c r="Z1003" i="9"/>
  <c r="AB1003" i="9"/>
  <c r="AD1003" i="9"/>
  <c r="AF1003" i="9"/>
  <c r="AC1004" i="9"/>
  <c r="AE1004" i="9"/>
  <c r="Z1004" i="9"/>
  <c r="AB1004" i="9"/>
  <c r="AD1004" i="9"/>
  <c r="AF1004" i="9"/>
  <c r="AC1005" i="9"/>
  <c r="AE1005" i="9"/>
  <c r="Z1005" i="9"/>
  <c r="AB1005" i="9"/>
  <c r="AD1005" i="9"/>
  <c r="AF1005" i="9"/>
  <c r="AC1006" i="9"/>
  <c r="AE1006" i="9"/>
  <c r="Z1006" i="9"/>
  <c r="AB1006" i="9"/>
  <c r="AD1006" i="9"/>
  <c r="AF1006" i="9"/>
  <c r="AC1007" i="9"/>
  <c r="AE1007" i="9"/>
  <c r="Z1007" i="9"/>
  <c r="AB1007" i="9"/>
  <c r="AD1007" i="9"/>
  <c r="AF1007" i="9"/>
  <c r="AC1008" i="9"/>
  <c r="AE1008" i="9"/>
  <c r="Z1008" i="9"/>
  <c r="AB1008" i="9"/>
  <c r="AD1008" i="9"/>
  <c r="AF1008" i="9"/>
  <c r="AC1009" i="9"/>
  <c r="AE1009" i="9"/>
  <c r="Z1009" i="9"/>
  <c r="AB1009" i="9"/>
  <c r="AD1009" i="9"/>
  <c r="AF1009" i="9"/>
  <c r="AC1010" i="9"/>
  <c r="AE1010" i="9"/>
  <c r="Z1010" i="9"/>
  <c r="AB1010" i="9"/>
  <c r="AD1010" i="9"/>
  <c r="AF1010" i="9"/>
  <c r="AC1011" i="9"/>
  <c r="AE1011" i="9"/>
  <c r="Z1011" i="9"/>
  <c r="AB1011" i="9"/>
  <c r="AD1011" i="9"/>
  <c r="AF1011" i="9"/>
  <c r="AC1012" i="9"/>
  <c r="AE1012" i="9"/>
  <c r="Z1012" i="9"/>
  <c r="AB1012" i="9"/>
  <c r="AD1012" i="9"/>
  <c r="AF1012" i="9"/>
  <c r="AC1013" i="9"/>
  <c r="AE1013" i="9"/>
  <c r="Z1013" i="9"/>
  <c r="AB1013" i="9"/>
  <c r="AD1013" i="9"/>
  <c r="AF1013" i="9"/>
  <c r="AC1014" i="9"/>
  <c r="AE1014" i="9"/>
  <c r="Z1014" i="9"/>
  <c r="AB1014" i="9"/>
  <c r="AD1014" i="9"/>
  <c r="AF1014" i="9"/>
  <c r="AC1015" i="9"/>
  <c r="AE1015" i="9"/>
  <c r="Z1015" i="9"/>
  <c r="AB1015" i="9"/>
  <c r="AD1015" i="9"/>
  <c r="AF1015" i="9"/>
  <c r="AC1016" i="9"/>
  <c r="AE1016" i="9"/>
  <c r="Z1016" i="9"/>
  <c r="AB1016" i="9"/>
  <c r="AD1016" i="9"/>
  <c r="AF1016" i="9"/>
  <c r="AC1017" i="9"/>
  <c r="AE1017" i="9"/>
  <c r="Z1017" i="9"/>
  <c r="AB1017" i="9"/>
  <c r="AD1017" i="9"/>
  <c r="AF1017" i="9"/>
  <c r="AC1018" i="9"/>
  <c r="AE1018" i="9"/>
  <c r="Z1018" i="9"/>
  <c r="AB1018" i="9"/>
  <c r="AD1018" i="9"/>
  <c r="AF1018" i="9"/>
  <c r="AC1019" i="9"/>
  <c r="AE1019" i="9"/>
  <c r="Z1019" i="9"/>
  <c r="AB1019" i="9"/>
  <c r="AD1019" i="9"/>
  <c r="AF1019" i="9"/>
  <c r="AC1020" i="9"/>
  <c r="AE1020" i="9"/>
  <c r="Z1020" i="9"/>
  <c r="AB1020" i="9"/>
  <c r="AD1020" i="9"/>
  <c r="AF1020" i="9"/>
  <c r="AC1021" i="9"/>
  <c r="AE1021" i="9"/>
  <c r="Z1021" i="9"/>
  <c r="AB1021" i="9"/>
  <c r="AD1021" i="9"/>
  <c r="AF1021" i="9"/>
  <c r="AC1022" i="9"/>
  <c r="AE1022" i="9"/>
  <c r="Z1022" i="9"/>
  <c r="AB1022" i="9"/>
  <c r="AD1022" i="9"/>
  <c r="AF1022" i="9"/>
  <c r="AC1023" i="9"/>
  <c r="AE1023" i="9"/>
  <c r="Z1023" i="9"/>
  <c r="AB1023" i="9"/>
  <c r="AD1023" i="9"/>
  <c r="AF1023" i="9"/>
  <c r="AC1024" i="9"/>
  <c r="AE1024" i="9"/>
  <c r="Z1024" i="9"/>
  <c r="AB1024" i="9"/>
  <c r="AD1024" i="9"/>
  <c r="AF1024" i="9"/>
  <c r="AC1025" i="9"/>
  <c r="AE1025" i="9"/>
  <c r="Z1025" i="9"/>
  <c r="AB1025" i="9"/>
  <c r="AD1025" i="9"/>
  <c r="AF1025" i="9"/>
  <c r="AC1026" i="9"/>
  <c r="AE1026" i="9"/>
  <c r="Z1026" i="9"/>
  <c r="AB1026" i="9"/>
  <c r="AD1026" i="9"/>
  <c r="AF1026" i="9"/>
  <c r="AC1027" i="9"/>
  <c r="AE1027" i="9"/>
  <c r="Z1027" i="9"/>
  <c r="AB1027" i="9"/>
  <c r="AD1027" i="9"/>
  <c r="AF1027" i="9"/>
  <c r="AC1028" i="9"/>
  <c r="AE1028" i="9"/>
  <c r="Z1028" i="9"/>
  <c r="AB1028" i="9"/>
  <c r="AD1028" i="9"/>
  <c r="AF1028" i="9"/>
  <c r="AC1029" i="9"/>
  <c r="AE1029" i="9"/>
  <c r="Z1029" i="9"/>
  <c r="AB1029" i="9"/>
  <c r="AD1029" i="9"/>
  <c r="AF1029" i="9"/>
  <c r="AC1030" i="9"/>
  <c r="AE1030" i="9"/>
  <c r="Z1030" i="9"/>
  <c r="AB1030" i="9"/>
  <c r="AD1030" i="9"/>
  <c r="AF1030" i="9"/>
  <c r="AC1031" i="9"/>
  <c r="AE1031" i="9"/>
  <c r="Z1031" i="9"/>
  <c r="AB1031" i="9"/>
  <c r="AD1031" i="9"/>
  <c r="AF1031" i="9"/>
  <c r="AC1032" i="9"/>
  <c r="AE1032" i="9"/>
  <c r="Z1032" i="9"/>
  <c r="AB1032" i="9"/>
  <c r="AD1032" i="9"/>
  <c r="AF1032" i="9"/>
  <c r="AC1033" i="9"/>
  <c r="AE1033" i="9"/>
  <c r="Z1033" i="9"/>
  <c r="AB1033" i="9"/>
  <c r="AD1033" i="9"/>
  <c r="AF1033" i="9"/>
  <c r="AC1034" i="9"/>
  <c r="AE1034" i="9"/>
  <c r="Z1034" i="9"/>
  <c r="AB1034" i="9"/>
  <c r="AD1034" i="9"/>
  <c r="AF1034" i="9"/>
  <c r="AC1035" i="9"/>
  <c r="AE1035" i="9"/>
  <c r="Z1035" i="9"/>
  <c r="AB1035" i="9"/>
  <c r="AD1035" i="9"/>
  <c r="AF1035" i="9"/>
  <c r="AC1036" i="9"/>
  <c r="AE1036" i="9"/>
  <c r="Z1036" i="9"/>
  <c r="AB1036" i="9"/>
  <c r="AD1036" i="9"/>
  <c r="AF1036" i="9"/>
  <c r="AC1037" i="9"/>
  <c r="AE1037" i="9"/>
  <c r="Z1037" i="9"/>
  <c r="AB1037" i="9"/>
  <c r="AD1037" i="9"/>
  <c r="AF1037" i="9"/>
  <c r="AC1038" i="9"/>
  <c r="AE1038" i="9"/>
  <c r="Z1038" i="9"/>
  <c r="AB1038" i="9"/>
  <c r="AD1038" i="9"/>
  <c r="AF1038" i="9"/>
  <c r="AC1039" i="9"/>
  <c r="AE1039" i="9"/>
  <c r="Z1039" i="9"/>
  <c r="AB1039" i="9"/>
  <c r="AD1039" i="9"/>
  <c r="AF1039" i="9"/>
  <c r="AC1040" i="9"/>
  <c r="AE1040" i="9"/>
  <c r="Z1040" i="9"/>
  <c r="AB1040" i="9"/>
  <c r="AD1040" i="9"/>
  <c r="AF1040" i="9"/>
  <c r="AC1041" i="9"/>
  <c r="AE1041" i="9"/>
  <c r="Z1041" i="9"/>
  <c r="AB1041" i="9"/>
  <c r="AD1041" i="9"/>
  <c r="AF1041" i="9"/>
  <c r="AC1042" i="9"/>
  <c r="AE1042" i="9"/>
  <c r="Z1042" i="9"/>
  <c r="AB1042" i="9"/>
  <c r="AD1042" i="9"/>
  <c r="AF1042" i="9"/>
  <c r="AC1043" i="9"/>
  <c r="AE1043" i="9"/>
  <c r="Z1043" i="9"/>
  <c r="AB1043" i="9"/>
  <c r="AD1043" i="9"/>
  <c r="AF1043" i="9"/>
  <c r="AC1044" i="9"/>
  <c r="AE1044" i="9"/>
  <c r="Z1044" i="9"/>
  <c r="AB1044" i="9"/>
  <c r="AD1044" i="9"/>
  <c r="AF1044" i="9"/>
  <c r="AC1045" i="9"/>
  <c r="AE1045" i="9"/>
  <c r="Z1045" i="9"/>
  <c r="AB1045" i="9"/>
  <c r="AD1045" i="9"/>
  <c r="AF1045" i="9"/>
  <c r="AC1046" i="9"/>
  <c r="AE1046" i="9"/>
  <c r="Z1046" i="9"/>
  <c r="AB1046" i="9"/>
  <c r="AD1046" i="9"/>
  <c r="AF1046" i="9"/>
  <c r="AC1047" i="9"/>
  <c r="AE1047" i="9"/>
  <c r="Z1047" i="9"/>
  <c r="AB1047" i="9"/>
  <c r="AD1047" i="9"/>
  <c r="AF1047" i="9"/>
  <c r="AC1048" i="9"/>
  <c r="AE1048" i="9"/>
  <c r="Z1048" i="9"/>
  <c r="AB1048" i="9"/>
  <c r="AD1048" i="9"/>
  <c r="AF1048" i="9"/>
  <c r="AC1049" i="9"/>
  <c r="AE1049" i="9"/>
  <c r="Z1049" i="9"/>
  <c r="AB1049" i="9"/>
  <c r="AD1049" i="9"/>
  <c r="AF1049" i="9"/>
  <c r="AC1050" i="9"/>
  <c r="AE1050" i="9"/>
  <c r="Z1050" i="9"/>
  <c r="AB1050" i="9"/>
  <c r="AD1050" i="9"/>
  <c r="AF1050" i="9"/>
  <c r="AC1051" i="9"/>
  <c r="AE1051" i="9"/>
  <c r="Z1051" i="9"/>
  <c r="AB1051" i="9"/>
  <c r="AD1051" i="9"/>
  <c r="AF1051" i="9"/>
  <c r="AC1052" i="9"/>
  <c r="AE1052" i="9"/>
  <c r="Z1052" i="9"/>
  <c r="AB1052" i="9"/>
  <c r="AD1052" i="9"/>
  <c r="AF1052" i="9"/>
  <c r="AC1053" i="9"/>
  <c r="AE1053" i="9"/>
  <c r="Z1053" i="9"/>
  <c r="AB1053" i="9"/>
  <c r="AD1053" i="9"/>
  <c r="AF1053" i="9"/>
  <c r="AC1054" i="9"/>
  <c r="AE1054" i="9"/>
  <c r="Z1054" i="9"/>
  <c r="AB1054" i="9"/>
  <c r="AD1054" i="9"/>
  <c r="AF1054" i="9"/>
  <c r="AC1055" i="9"/>
  <c r="AE1055" i="9"/>
  <c r="Z1055" i="9"/>
  <c r="AB1055" i="9"/>
  <c r="AD1055" i="9"/>
  <c r="AF1055" i="9"/>
  <c r="AC1056" i="9"/>
  <c r="AE1056" i="9"/>
  <c r="Z1056" i="9"/>
  <c r="AB1056" i="9"/>
  <c r="AD1056" i="9"/>
  <c r="AF1056" i="9"/>
  <c r="AC1057" i="9"/>
  <c r="AE1057" i="9"/>
  <c r="Z1057" i="9"/>
  <c r="AB1057" i="9"/>
  <c r="AD1057" i="9"/>
  <c r="AF1057" i="9"/>
  <c r="AC1058" i="9"/>
  <c r="AE1058" i="9"/>
  <c r="Z1058" i="9"/>
  <c r="AB1058" i="9"/>
  <c r="AD1058" i="9"/>
  <c r="AF1058" i="9"/>
  <c r="AC1059" i="9"/>
  <c r="AE1059" i="9"/>
  <c r="Z1059" i="9"/>
  <c r="AB1059" i="9"/>
  <c r="AD1059" i="9"/>
  <c r="AF1059" i="9"/>
  <c r="AC1060" i="9"/>
  <c r="AE1060" i="9"/>
  <c r="Z1060" i="9"/>
  <c r="AB1060" i="9"/>
  <c r="AD1060" i="9"/>
  <c r="AF1060" i="9"/>
  <c r="AC1061" i="9"/>
  <c r="AE1061" i="9"/>
  <c r="Z1061" i="9"/>
  <c r="AB1061" i="9"/>
  <c r="AD1061" i="9"/>
  <c r="AF1061" i="9"/>
  <c r="AC1062" i="9"/>
  <c r="AE1062" i="9"/>
  <c r="Z1062" i="9"/>
  <c r="AB1062" i="9"/>
  <c r="AD1062" i="9"/>
  <c r="AF1062" i="9"/>
  <c r="AC1063" i="9"/>
  <c r="AE1063" i="9"/>
  <c r="Z1063" i="9"/>
  <c r="AB1063" i="9"/>
  <c r="AD1063" i="9"/>
  <c r="AF1063" i="9"/>
  <c r="AC1064" i="9"/>
  <c r="AE1064" i="9"/>
  <c r="Z1064" i="9"/>
  <c r="AB1064" i="9"/>
  <c r="AD1064" i="9"/>
  <c r="AF1064" i="9"/>
  <c r="AC1065" i="9"/>
  <c r="AE1065" i="9"/>
  <c r="Z1065" i="9"/>
  <c r="AB1065" i="9"/>
  <c r="AD1065" i="9"/>
  <c r="AF1065" i="9"/>
  <c r="AC1066" i="9"/>
  <c r="AE1066" i="9"/>
  <c r="Z1066" i="9"/>
  <c r="AB1066" i="9"/>
  <c r="AD1066" i="9"/>
  <c r="AF1066" i="9"/>
  <c r="AC1067" i="9"/>
  <c r="AE1067" i="9"/>
  <c r="Z1067" i="9"/>
  <c r="AB1067" i="9"/>
  <c r="AD1067" i="9"/>
  <c r="AF1067" i="9"/>
  <c r="AC1068" i="9"/>
  <c r="AE1068" i="9"/>
  <c r="Z1068" i="9"/>
  <c r="AB1068" i="9"/>
  <c r="AD1068" i="9"/>
  <c r="AF1068" i="9"/>
  <c r="AC1069" i="9"/>
  <c r="AE1069" i="9"/>
  <c r="Z1069" i="9"/>
  <c r="AB1069" i="9"/>
  <c r="AD1069" i="9"/>
  <c r="AF1069" i="9"/>
  <c r="AC1070" i="9"/>
  <c r="AE1070" i="9"/>
  <c r="Z1070" i="9"/>
  <c r="AB1070" i="9"/>
  <c r="AD1070" i="9"/>
  <c r="AF1070" i="9"/>
  <c r="AC1071" i="9"/>
  <c r="AE1071" i="9"/>
  <c r="Z1071" i="9"/>
  <c r="AB1071" i="9"/>
  <c r="AD1071" i="9"/>
  <c r="AF1071" i="9"/>
  <c r="AC1072" i="9"/>
  <c r="AE1072" i="9"/>
  <c r="Z1072" i="9"/>
  <c r="AB1072" i="9"/>
  <c r="AD1072" i="9"/>
  <c r="AF1072" i="9"/>
  <c r="AC1073" i="9"/>
  <c r="AE1073" i="9"/>
  <c r="Z1073" i="9"/>
  <c r="AB1073" i="9"/>
  <c r="AD1073" i="9"/>
  <c r="AF1073" i="9"/>
  <c r="AC1074" i="9"/>
  <c r="AE1074" i="9"/>
  <c r="Z1074" i="9"/>
  <c r="AB1074" i="9"/>
  <c r="AD1074" i="9"/>
  <c r="AF1074" i="9"/>
  <c r="AC1075" i="9"/>
  <c r="AE1075" i="9"/>
  <c r="Z1075" i="9"/>
  <c r="AB1075" i="9"/>
  <c r="AD1075" i="9"/>
  <c r="AF1075" i="9"/>
  <c r="AC1076" i="9"/>
  <c r="AE1076" i="9"/>
  <c r="Z1076" i="9"/>
  <c r="AB1076" i="9"/>
  <c r="AD1076" i="9"/>
  <c r="AF1076" i="9"/>
  <c r="AC1077" i="9"/>
  <c r="AE1077" i="9"/>
  <c r="Z1077" i="9"/>
  <c r="AB1077" i="9"/>
  <c r="AD1077" i="9"/>
  <c r="AF1077" i="9"/>
  <c r="AC1078" i="9"/>
  <c r="AE1078" i="9"/>
  <c r="Z1078" i="9"/>
  <c r="AB1078" i="9"/>
  <c r="AD1078" i="9"/>
  <c r="AF1078" i="9"/>
  <c r="AC1079" i="9"/>
  <c r="AE1079" i="9"/>
  <c r="Z1079" i="9"/>
  <c r="AB1079" i="9"/>
  <c r="AD1079" i="9"/>
  <c r="AF1079" i="9"/>
  <c r="AC1080" i="9"/>
  <c r="AE1080" i="9"/>
  <c r="Z1080" i="9"/>
  <c r="AB1080" i="9"/>
  <c r="AD1080" i="9"/>
  <c r="AF1080" i="9"/>
  <c r="AC1081" i="9"/>
  <c r="AE1081" i="9"/>
  <c r="Z1081" i="9"/>
  <c r="AB1081" i="9"/>
  <c r="AD1081" i="9"/>
  <c r="AF1081" i="9"/>
  <c r="AC1082" i="9"/>
  <c r="AE1082" i="9"/>
  <c r="Z1082" i="9"/>
  <c r="AB1082" i="9"/>
  <c r="AD1082" i="9"/>
  <c r="AF1082" i="9"/>
  <c r="AC1083" i="9"/>
  <c r="AE1083" i="9"/>
  <c r="Z1083" i="9"/>
  <c r="AB1083" i="9"/>
  <c r="AD1083" i="9"/>
  <c r="AF1083" i="9"/>
  <c r="AC1084" i="9"/>
  <c r="AE1084" i="9"/>
  <c r="Z1084" i="9"/>
  <c r="AB1084" i="9"/>
  <c r="AD1084" i="9"/>
  <c r="AF1084" i="9"/>
  <c r="AC1085" i="9"/>
  <c r="AE1085" i="9"/>
  <c r="Z1085" i="9"/>
  <c r="AB1085" i="9"/>
  <c r="AD1085" i="9"/>
  <c r="AF1085" i="9"/>
  <c r="AC1086" i="9"/>
  <c r="AE1086" i="9"/>
  <c r="Z1086" i="9"/>
  <c r="AB1086" i="9"/>
  <c r="AD1086" i="9"/>
  <c r="AF1086" i="9"/>
  <c r="AC1087" i="9"/>
  <c r="AE1087" i="9"/>
  <c r="Z1087" i="9"/>
  <c r="AB1087" i="9"/>
  <c r="AD1087" i="9"/>
  <c r="AF1087" i="9"/>
  <c r="AC1088" i="9"/>
  <c r="AE1088" i="9"/>
  <c r="Z1088" i="9"/>
  <c r="AB1088" i="9"/>
  <c r="AD1088" i="9"/>
  <c r="AF1088" i="9"/>
  <c r="AC1089" i="9"/>
  <c r="AE1089" i="9"/>
  <c r="Z1089" i="9"/>
  <c r="AB1089" i="9"/>
  <c r="AD1089" i="9"/>
  <c r="AF1089" i="9"/>
  <c r="AC1090" i="9"/>
  <c r="AE1090" i="9"/>
  <c r="Z1090" i="9"/>
  <c r="AB1090" i="9"/>
  <c r="AD1090" i="9"/>
  <c r="AF1090" i="9"/>
  <c r="AC1091" i="9"/>
  <c r="AE1091" i="9"/>
  <c r="Z1091" i="9"/>
  <c r="AB1091" i="9"/>
  <c r="AD1091" i="9"/>
  <c r="AF1091" i="9"/>
  <c r="AC1092" i="9"/>
  <c r="AE1092" i="9"/>
  <c r="Z1092" i="9"/>
  <c r="AB1092" i="9"/>
  <c r="AD1092" i="9"/>
  <c r="AF1092" i="9"/>
  <c r="AC1093" i="9"/>
  <c r="AE1093" i="9"/>
  <c r="Z1093" i="9"/>
  <c r="AB1093" i="9"/>
  <c r="AD1093" i="9"/>
  <c r="AF1093" i="9"/>
  <c r="AC1094" i="9"/>
  <c r="AE1094" i="9"/>
  <c r="Z1094" i="9"/>
  <c r="AB1094" i="9"/>
  <c r="AD1094" i="9"/>
  <c r="AF1094" i="9"/>
  <c r="AC1095" i="9"/>
  <c r="AE1095" i="9"/>
  <c r="Z1095" i="9"/>
  <c r="AB1095" i="9"/>
  <c r="AD1095" i="9"/>
  <c r="AF1095" i="9"/>
  <c r="AC1096" i="9"/>
  <c r="AE1096" i="9"/>
  <c r="Z1096" i="9"/>
  <c r="AB1096" i="9"/>
  <c r="AD1096" i="9"/>
  <c r="AF1096" i="9"/>
  <c r="AC1097" i="9"/>
  <c r="AE1097" i="9"/>
  <c r="Z1097" i="9"/>
  <c r="AB1097" i="9"/>
  <c r="AD1097" i="9"/>
  <c r="AF1097" i="9"/>
  <c r="AC1098" i="9"/>
  <c r="AE1098" i="9"/>
  <c r="Z1098" i="9"/>
  <c r="AB1098" i="9"/>
  <c r="AD1098" i="9"/>
  <c r="AF1098" i="9"/>
  <c r="AC1099" i="9"/>
  <c r="AE1099" i="9"/>
  <c r="Z1099" i="9"/>
  <c r="AB1099" i="9"/>
  <c r="AD1099" i="9"/>
  <c r="AF1099" i="9"/>
  <c r="AC1100" i="9"/>
  <c r="AE1100" i="9"/>
  <c r="Z1100" i="9"/>
  <c r="AB1100" i="9"/>
  <c r="AD1100" i="9"/>
  <c r="AF1100" i="9"/>
  <c r="AC1101" i="9"/>
  <c r="AE1101" i="9"/>
  <c r="Z1101" i="9"/>
  <c r="AB1101" i="9"/>
  <c r="AD1101" i="9"/>
  <c r="AF1101" i="9"/>
  <c r="AC1102" i="9"/>
  <c r="AE1102" i="9"/>
  <c r="Z1102" i="9"/>
  <c r="AB1102" i="9"/>
  <c r="AD1102" i="9"/>
  <c r="AF1102" i="9"/>
  <c r="AC1103" i="9"/>
  <c r="AE1103" i="9"/>
  <c r="Z1103" i="9"/>
  <c r="AB1103" i="9"/>
  <c r="AD1103" i="9"/>
  <c r="AF1103" i="9"/>
  <c r="AC1104" i="9"/>
  <c r="AE1104" i="9"/>
  <c r="Z1104" i="9"/>
  <c r="AB1104" i="9"/>
  <c r="AD1104" i="9"/>
  <c r="AF1104" i="9"/>
  <c r="AC1105" i="9"/>
  <c r="AE1105" i="9"/>
  <c r="Z1105" i="9"/>
  <c r="AB1105" i="9"/>
  <c r="AD1105" i="9"/>
  <c r="AF1105" i="9"/>
  <c r="AC1106" i="9"/>
  <c r="AE1106" i="9"/>
  <c r="Z1106" i="9"/>
  <c r="AB1106" i="9"/>
  <c r="AD1106" i="9"/>
  <c r="AF1106" i="9"/>
  <c r="AC1107" i="9"/>
  <c r="AE1107" i="9"/>
  <c r="Z1107" i="9"/>
  <c r="AB1107" i="9"/>
  <c r="AD1107" i="9"/>
  <c r="AF1107" i="9"/>
  <c r="AC1108" i="9"/>
  <c r="AE1108" i="9"/>
  <c r="Z1108" i="9"/>
  <c r="AB1108" i="9"/>
  <c r="AD1108" i="9"/>
  <c r="AF1108" i="9"/>
  <c r="AC1109" i="9"/>
  <c r="AE1109" i="9"/>
  <c r="Z1109" i="9"/>
  <c r="AB1109" i="9"/>
  <c r="AD1109" i="9"/>
  <c r="AF1109" i="9"/>
  <c r="AC1110" i="9"/>
  <c r="AE1110" i="9"/>
  <c r="Z1110" i="9"/>
  <c r="AB1110" i="9"/>
  <c r="AD1110" i="9"/>
  <c r="AF1110" i="9"/>
  <c r="AC1111" i="9"/>
  <c r="AE1111" i="9"/>
  <c r="Z1111" i="9"/>
  <c r="AB1111" i="9"/>
  <c r="AD1111" i="9"/>
  <c r="AF1111" i="9"/>
  <c r="AC1112" i="9"/>
  <c r="AE1112" i="9"/>
  <c r="Z1112" i="9"/>
  <c r="AB1112" i="9"/>
  <c r="AD1112" i="9"/>
  <c r="AF1112" i="9"/>
  <c r="AC1113" i="9"/>
  <c r="AE1113" i="9"/>
  <c r="Z1113" i="9"/>
  <c r="AB1113" i="9"/>
  <c r="AD1113" i="9"/>
  <c r="AF1113" i="9"/>
  <c r="AC1114" i="9"/>
  <c r="AE1114" i="9"/>
  <c r="Z1114" i="9"/>
  <c r="AB1114" i="9"/>
  <c r="AD1114" i="9"/>
  <c r="AF1114" i="9"/>
  <c r="AC1115" i="9"/>
  <c r="AE1115" i="9"/>
  <c r="Z1115" i="9"/>
  <c r="AB1115" i="9"/>
  <c r="AD1115" i="9"/>
  <c r="AF1115" i="9"/>
  <c r="AC1116" i="9"/>
  <c r="AE1116" i="9"/>
  <c r="Z1116" i="9"/>
  <c r="AB1116" i="9"/>
  <c r="AD1116" i="9"/>
  <c r="AF1116" i="9"/>
  <c r="AC1117" i="9"/>
  <c r="AE1117" i="9"/>
  <c r="Z1117" i="9"/>
  <c r="AB1117" i="9"/>
  <c r="AD1117" i="9"/>
  <c r="AF1117" i="9"/>
  <c r="AC1118" i="9"/>
  <c r="AE1118" i="9"/>
  <c r="Z1118" i="9"/>
  <c r="AB1118" i="9"/>
  <c r="AD1118" i="9"/>
  <c r="AF1118" i="9"/>
  <c r="AC1119" i="9"/>
  <c r="AE1119" i="9"/>
  <c r="Z1119" i="9"/>
  <c r="AB1119" i="9"/>
  <c r="AD1119" i="9"/>
  <c r="AF1119" i="9"/>
  <c r="AC1120" i="9"/>
  <c r="AE1120" i="9"/>
  <c r="Z1120" i="9"/>
  <c r="AB1120" i="9"/>
  <c r="AD1120" i="9"/>
  <c r="AF1120" i="9"/>
  <c r="AC1121" i="9"/>
  <c r="AE1121" i="9"/>
  <c r="Z1121" i="9"/>
  <c r="AB1121" i="9"/>
  <c r="AD1121" i="9"/>
  <c r="AF1121" i="9"/>
  <c r="AC1122" i="9"/>
  <c r="AE1122" i="9"/>
  <c r="Z1122" i="9"/>
  <c r="AB1122" i="9"/>
  <c r="AD1122" i="9"/>
  <c r="AF1122" i="9"/>
  <c r="AC1123" i="9"/>
  <c r="AE1123" i="9"/>
  <c r="Z1123" i="9"/>
  <c r="AB1123" i="9"/>
  <c r="AD1123" i="9"/>
  <c r="AF1123" i="9"/>
  <c r="AC1124" i="9"/>
  <c r="AE1124" i="9"/>
  <c r="Z1124" i="9"/>
  <c r="AB1124" i="9"/>
  <c r="AD1124" i="9"/>
  <c r="AF1124" i="9"/>
  <c r="AC1125" i="9"/>
  <c r="AE1125" i="9"/>
  <c r="Z1125" i="9"/>
  <c r="AB1125" i="9"/>
  <c r="AD1125" i="9"/>
  <c r="AF1125" i="9"/>
  <c r="AC1126" i="9"/>
  <c r="AE1126" i="9"/>
  <c r="Z1126" i="9"/>
  <c r="AB1126" i="9"/>
  <c r="AD1126" i="9"/>
  <c r="AF1126" i="9"/>
  <c r="AC1127" i="9"/>
  <c r="AE1127" i="9"/>
  <c r="Z1127" i="9"/>
  <c r="AB1127" i="9"/>
  <c r="AD1127" i="9"/>
  <c r="AF1127" i="9"/>
  <c r="AC1128" i="9"/>
  <c r="AE1128" i="9"/>
  <c r="Z1128" i="9"/>
  <c r="AB1128" i="9"/>
  <c r="AD1128" i="9"/>
  <c r="AF1128" i="9"/>
  <c r="AC1129" i="9"/>
  <c r="AE1129" i="9"/>
  <c r="Z1129" i="9"/>
  <c r="AB1129" i="9"/>
  <c r="AD1129" i="9"/>
  <c r="AF1129" i="9"/>
  <c r="AC1130" i="9"/>
  <c r="AE1130" i="9"/>
  <c r="Z1130" i="9"/>
  <c r="AB1130" i="9"/>
  <c r="AD1130" i="9"/>
  <c r="AF1130" i="9"/>
  <c r="AC1131" i="9"/>
  <c r="AE1131" i="9"/>
  <c r="Z1131" i="9"/>
  <c r="AB1131" i="9"/>
  <c r="AD1131" i="9"/>
  <c r="AF1131" i="9"/>
  <c r="AC1132" i="9"/>
  <c r="AE1132" i="9"/>
  <c r="Z1132" i="9"/>
  <c r="AB1132" i="9"/>
  <c r="AD1132" i="9"/>
  <c r="AF1132" i="9"/>
  <c r="AC1133" i="9"/>
  <c r="AE1133" i="9"/>
  <c r="Z1133" i="9"/>
  <c r="AB1133" i="9"/>
  <c r="AD1133" i="9"/>
  <c r="AF1133" i="9"/>
  <c r="AC1134" i="9"/>
  <c r="AE1134" i="9"/>
  <c r="Z1134" i="9"/>
  <c r="AB1134" i="9"/>
  <c r="AD1134" i="9"/>
  <c r="AF1134" i="9"/>
  <c r="AC1135" i="9"/>
  <c r="AE1135" i="9"/>
  <c r="Z1135" i="9"/>
  <c r="AB1135" i="9"/>
  <c r="AD1135" i="9"/>
  <c r="AF1135" i="9"/>
  <c r="AC1136" i="9"/>
  <c r="AE1136" i="9"/>
  <c r="Z1136" i="9"/>
  <c r="AB1136" i="9"/>
  <c r="AD1136" i="9"/>
  <c r="AF1136" i="9"/>
  <c r="AC1137" i="9"/>
  <c r="AE1137" i="9"/>
  <c r="Z1137" i="9"/>
  <c r="AB1137" i="9"/>
  <c r="AD1137" i="9"/>
  <c r="AF1137" i="9"/>
  <c r="AC1138" i="9"/>
  <c r="AE1138" i="9"/>
  <c r="Z1138" i="9"/>
  <c r="AB1138" i="9"/>
  <c r="AD1138" i="9"/>
  <c r="AF1138" i="9"/>
  <c r="AC1139" i="9"/>
  <c r="AE1139" i="9"/>
  <c r="Z1139" i="9"/>
  <c r="AB1139" i="9"/>
  <c r="AD1139" i="9"/>
  <c r="AF1139" i="9"/>
  <c r="AC1140" i="9"/>
  <c r="AE1140" i="9"/>
  <c r="Z1140" i="9"/>
  <c r="AB1140" i="9"/>
  <c r="AD1140" i="9"/>
  <c r="AF1140" i="9"/>
  <c r="AC1141" i="9"/>
  <c r="AE1141" i="9"/>
  <c r="Z1141" i="9"/>
  <c r="AB1141" i="9"/>
  <c r="AD1141" i="9"/>
  <c r="AF1141" i="9"/>
  <c r="AC1142" i="9"/>
  <c r="AE1142" i="9"/>
  <c r="Z1142" i="9"/>
  <c r="AB1142" i="9"/>
  <c r="AD1142" i="9"/>
  <c r="AF1142" i="9"/>
  <c r="AC1143" i="9"/>
  <c r="AE1143" i="9"/>
  <c r="Z1143" i="9"/>
  <c r="AB1143" i="9"/>
  <c r="AD1143" i="9"/>
  <c r="AF1143" i="9"/>
  <c r="AC1144" i="9"/>
  <c r="AE1144" i="9"/>
  <c r="Z1144" i="9"/>
  <c r="AB1144" i="9"/>
  <c r="AD1144" i="9"/>
  <c r="AF1144" i="9"/>
  <c r="AC1145" i="9"/>
  <c r="AE1145" i="9"/>
  <c r="Z1145" i="9"/>
  <c r="AB1145" i="9"/>
  <c r="AD1145" i="9"/>
  <c r="AF1145" i="9"/>
  <c r="AC1146" i="9"/>
  <c r="AE1146" i="9"/>
  <c r="Z1146" i="9"/>
  <c r="AB1146" i="9"/>
  <c r="AD1146" i="9"/>
  <c r="AF1146" i="9"/>
  <c r="AC1147" i="9"/>
  <c r="AE1147" i="9"/>
  <c r="Z1147" i="9"/>
  <c r="AB1147" i="9"/>
  <c r="AD1147" i="9"/>
  <c r="AF1147" i="9"/>
  <c r="AC1148" i="9"/>
  <c r="AE1148" i="9"/>
  <c r="Z1148" i="9"/>
  <c r="AB1148" i="9"/>
  <c r="AD1148" i="9"/>
  <c r="AF1148" i="9"/>
  <c r="AC1149" i="9"/>
  <c r="AE1149" i="9"/>
  <c r="Z1149" i="9"/>
  <c r="AB1149" i="9"/>
  <c r="AD1149" i="9"/>
  <c r="AF1149" i="9"/>
  <c r="AC1150" i="9"/>
  <c r="AE1150" i="9"/>
  <c r="Z1150" i="9"/>
  <c r="AB1150" i="9"/>
  <c r="AD1150" i="9"/>
  <c r="AF1150" i="9"/>
  <c r="AC1151" i="9"/>
  <c r="AE1151" i="9"/>
  <c r="Z1151" i="9"/>
  <c r="AB1151" i="9"/>
  <c r="AD1151" i="9"/>
  <c r="AF1151" i="9"/>
  <c r="AC1152" i="9"/>
  <c r="AE1152" i="9"/>
  <c r="Z1152" i="9"/>
  <c r="AB1152" i="9"/>
  <c r="AD1152" i="9"/>
  <c r="AF1152" i="9"/>
  <c r="AC1153" i="9"/>
  <c r="AE1153" i="9"/>
  <c r="Z1153" i="9"/>
  <c r="AB1153" i="9"/>
  <c r="AD1153" i="9"/>
  <c r="AF1153" i="9"/>
  <c r="AC1154" i="9"/>
  <c r="AE1154" i="9"/>
  <c r="Z1154" i="9"/>
  <c r="AB1154" i="9"/>
  <c r="AD1154" i="9"/>
  <c r="AF1154" i="9"/>
  <c r="AC1155" i="9"/>
  <c r="AE1155" i="9"/>
  <c r="Z1155" i="9"/>
  <c r="AB1155" i="9"/>
  <c r="AD1155" i="9"/>
  <c r="AF1155" i="9"/>
  <c r="AC1156" i="9"/>
  <c r="AE1156" i="9"/>
  <c r="Z1156" i="9"/>
  <c r="AB1156" i="9"/>
  <c r="AD1156" i="9"/>
  <c r="AF1156" i="9"/>
  <c r="AC1157" i="9"/>
  <c r="AE1157" i="9"/>
  <c r="Z1157" i="9"/>
  <c r="AB1157" i="9"/>
  <c r="AD1157" i="9"/>
  <c r="AF1157" i="9"/>
  <c r="AC1158" i="9"/>
  <c r="AE1158" i="9"/>
  <c r="Z1158" i="9"/>
  <c r="AB1158" i="9"/>
  <c r="AD1158" i="9"/>
  <c r="AF1158" i="9"/>
  <c r="AC1159" i="9"/>
  <c r="AE1159" i="9"/>
  <c r="Z1159" i="9"/>
  <c r="AB1159" i="9"/>
  <c r="AD1159" i="9"/>
  <c r="AF1159" i="9"/>
  <c r="AC1160" i="9"/>
  <c r="AE1160" i="9"/>
  <c r="Z1160" i="9"/>
  <c r="AB1160" i="9"/>
  <c r="AD1160" i="9"/>
  <c r="AF1160" i="9"/>
  <c r="AC1161" i="9"/>
  <c r="AE1161" i="9"/>
  <c r="Z1161" i="9"/>
  <c r="AB1161" i="9"/>
  <c r="AD1161" i="9"/>
  <c r="AF1161" i="9"/>
  <c r="AC1162" i="9"/>
  <c r="AE1162" i="9"/>
  <c r="Z1162" i="9"/>
  <c r="AB1162" i="9"/>
  <c r="AD1162" i="9"/>
  <c r="AF1162" i="9"/>
  <c r="AC1163" i="9"/>
  <c r="AE1163" i="9"/>
  <c r="Z1163" i="9"/>
  <c r="AB1163" i="9"/>
  <c r="AD1163" i="9"/>
  <c r="AF1163" i="9"/>
  <c r="AC1164" i="9"/>
  <c r="AE1164" i="9"/>
  <c r="Z1164" i="9"/>
  <c r="AB1164" i="9"/>
  <c r="AD1164" i="9"/>
  <c r="AF1164" i="9"/>
  <c r="AC1165" i="9"/>
  <c r="AE1165" i="9"/>
  <c r="Z1165" i="9"/>
  <c r="AB1165" i="9"/>
  <c r="AD1165" i="9"/>
  <c r="AF1165" i="9"/>
  <c r="AC1166" i="9"/>
  <c r="AE1166" i="9"/>
  <c r="Z1166" i="9"/>
  <c r="AB1166" i="9"/>
  <c r="AD1166" i="9"/>
  <c r="AF1166" i="9"/>
  <c r="AC1167" i="9"/>
  <c r="AE1167" i="9"/>
  <c r="Z1167" i="9"/>
  <c r="AB1167" i="9"/>
  <c r="AD1167" i="9"/>
  <c r="AF1167" i="9"/>
  <c r="AC1168" i="9"/>
  <c r="AE1168" i="9"/>
  <c r="Z1168" i="9"/>
  <c r="AB1168" i="9"/>
  <c r="AD1168" i="9"/>
  <c r="AF1168" i="9"/>
  <c r="AC1169" i="9"/>
  <c r="AE1169" i="9"/>
  <c r="Z1169" i="9"/>
  <c r="AB1169" i="9"/>
  <c r="AD1169" i="9"/>
  <c r="AF1169" i="9"/>
  <c r="AC1170" i="9"/>
  <c r="AE1170" i="9"/>
  <c r="Z1170" i="9"/>
  <c r="AB1170" i="9"/>
  <c r="AD1170" i="9"/>
  <c r="AF1170" i="9"/>
  <c r="AC1171" i="9"/>
  <c r="AE1171" i="9"/>
  <c r="Z1171" i="9"/>
  <c r="AB1171" i="9"/>
  <c r="AD1171" i="9"/>
  <c r="AF1171" i="9"/>
  <c r="AC1172" i="9"/>
  <c r="AE1172" i="9"/>
  <c r="Z1172" i="9"/>
  <c r="AB1172" i="9"/>
  <c r="AD1172" i="9"/>
  <c r="AF1172" i="9"/>
  <c r="AC1173" i="9"/>
  <c r="AE1173" i="9"/>
  <c r="Z1173" i="9"/>
  <c r="AB1173" i="9"/>
  <c r="AD1173" i="9"/>
  <c r="AF1173" i="9"/>
  <c r="AC1174" i="9"/>
  <c r="AE1174" i="9"/>
  <c r="Z1174" i="9"/>
  <c r="AB1174" i="9"/>
  <c r="AD1174" i="9"/>
  <c r="AF1174" i="9"/>
  <c r="AC1175" i="9"/>
  <c r="AE1175" i="9"/>
  <c r="Z1175" i="9"/>
  <c r="AB1175" i="9"/>
  <c r="AD1175" i="9"/>
  <c r="AF1175" i="9"/>
  <c r="AC1176" i="9"/>
  <c r="AE1176" i="9"/>
  <c r="Z1176" i="9"/>
  <c r="AB1176" i="9"/>
  <c r="AD1176" i="9"/>
  <c r="AF1176" i="9"/>
  <c r="AC1177" i="9"/>
  <c r="AE1177" i="9"/>
  <c r="Z1177" i="9"/>
  <c r="AB1177" i="9"/>
  <c r="AD1177" i="9"/>
  <c r="AF1177" i="9"/>
  <c r="AC1178" i="9"/>
  <c r="AE1178" i="9"/>
  <c r="Z1178" i="9"/>
  <c r="AB1178" i="9"/>
  <c r="AD1178" i="9"/>
  <c r="AF1178" i="9"/>
  <c r="AC1179" i="9"/>
  <c r="AE1179" i="9"/>
  <c r="Z1179" i="9"/>
  <c r="AB1179" i="9"/>
  <c r="AD1179" i="9"/>
  <c r="AF1179" i="9"/>
  <c r="AC1180" i="9"/>
  <c r="AE1180" i="9"/>
  <c r="Z1180" i="9"/>
  <c r="AB1180" i="9"/>
  <c r="AD1180" i="9"/>
  <c r="AF1180" i="9"/>
  <c r="AC1181" i="9"/>
  <c r="AE1181" i="9"/>
  <c r="Z1181" i="9"/>
  <c r="AB1181" i="9"/>
  <c r="AD1181" i="9"/>
  <c r="AF1181" i="9"/>
  <c r="AC1182" i="9"/>
  <c r="AE1182" i="9"/>
  <c r="Z1182" i="9"/>
  <c r="AB1182" i="9"/>
  <c r="AD1182" i="9"/>
  <c r="AF1182" i="9"/>
  <c r="AC1183" i="9"/>
  <c r="AE1183" i="9"/>
  <c r="Z1183" i="9"/>
  <c r="AB1183" i="9"/>
  <c r="AD1183" i="9"/>
  <c r="AF1183" i="9"/>
  <c r="AC1184" i="9"/>
  <c r="AE1184" i="9"/>
  <c r="Z1184" i="9"/>
  <c r="AB1184" i="9"/>
  <c r="AD1184" i="9"/>
  <c r="AF1184" i="9"/>
  <c r="AC1185" i="9"/>
  <c r="AE1185" i="9"/>
  <c r="Z1185" i="9"/>
  <c r="AB1185" i="9"/>
  <c r="AD1185" i="9"/>
  <c r="AF1185" i="9"/>
  <c r="AC1186" i="9"/>
  <c r="AE1186" i="9"/>
  <c r="Z1186" i="9"/>
  <c r="AB1186" i="9"/>
  <c r="AD1186" i="9"/>
  <c r="AF1186" i="9"/>
  <c r="AC1187" i="9"/>
  <c r="AE1187" i="9"/>
  <c r="Z1187" i="9"/>
  <c r="AB1187" i="9"/>
  <c r="AD1187" i="9"/>
  <c r="AF1187" i="9"/>
  <c r="AC1188" i="9"/>
  <c r="AE1188" i="9"/>
  <c r="Z1188" i="9"/>
  <c r="AB1188" i="9"/>
  <c r="AD1188" i="9"/>
  <c r="AF1188" i="9"/>
  <c r="AC1189" i="9"/>
  <c r="AE1189" i="9"/>
  <c r="Z1189" i="9"/>
  <c r="AB1189" i="9"/>
  <c r="AD1189" i="9"/>
  <c r="AF1189" i="9"/>
  <c r="AC1190" i="9"/>
  <c r="AE1190" i="9"/>
  <c r="Z1190" i="9"/>
  <c r="AB1190" i="9"/>
  <c r="AD1190" i="9"/>
  <c r="AF1190" i="9"/>
  <c r="AC1191" i="9"/>
  <c r="AE1191" i="9"/>
  <c r="Z1191" i="9"/>
  <c r="AB1191" i="9"/>
  <c r="AD1191" i="9"/>
  <c r="AF1191" i="9"/>
  <c r="AC1192" i="9"/>
  <c r="AE1192" i="9"/>
  <c r="Z1192" i="9"/>
  <c r="AB1192" i="9"/>
  <c r="AD1192" i="9"/>
  <c r="AF1192" i="9"/>
  <c r="AC1193" i="9"/>
  <c r="AE1193" i="9"/>
  <c r="Z1193" i="9"/>
  <c r="AB1193" i="9"/>
  <c r="AD1193" i="9"/>
  <c r="AF1193" i="9"/>
  <c r="AC1194" i="9"/>
  <c r="AE1194" i="9"/>
  <c r="Z1194" i="9"/>
  <c r="AB1194" i="9"/>
  <c r="AD1194" i="9"/>
  <c r="AF1194" i="9"/>
  <c r="AC1195" i="9"/>
  <c r="AE1195" i="9"/>
  <c r="Z1195" i="9"/>
  <c r="AB1195" i="9"/>
  <c r="AD1195" i="9"/>
  <c r="AF1195" i="9"/>
  <c r="AC1196" i="9"/>
  <c r="AE1196" i="9"/>
  <c r="Z1196" i="9"/>
  <c r="AB1196" i="9"/>
  <c r="AD1196" i="9"/>
  <c r="AF1196" i="9"/>
  <c r="AC1197" i="9"/>
  <c r="AE1197" i="9"/>
  <c r="Z1197" i="9"/>
  <c r="AB1197" i="9"/>
  <c r="AD1197" i="9"/>
  <c r="AF1197" i="9"/>
  <c r="AC1198" i="9"/>
  <c r="AE1198" i="9"/>
  <c r="Z1198" i="9"/>
  <c r="AB1198" i="9"/>
  <c r="AD1198" i="9"/>
  <c r="AF1198" i="9"/>
  <c r="AC1199" i="9"/>
  <c r="AE1199" i="9"/>
  <c r="Z1199" i="9"/>
  <c r="AB1199" i="9"/>
  <c r="AD1199" i="9"/>
  <c r="AF1199" i="9"/>
  <c r="AC1200" i="9"/>
  <c r="AE1200" i="9"/>
  <c r="Z1200" i="9"/>
  <c r="AB1200" i="9"/>
  <c r="AD1200" i="9"/>
  <c r="AF1200" i="9"/>
  <c r="AC1201" i="9"/>
  <c r="AE1201" i="9"/>
  <c r="Z1201" i="9"/>
  <c r="AB1201" i="9"/>
  <c r="AD1201" i="9"/>
  <c r="AF1201" i="9"/>
  <c r="AC1202" i="9"/>
  <c r="AE1202" i="9"/>
  <c r="Z1202" i="9"/>
  <c r="AB1202" i="9"/>
  <c r="AD1202" i="9"/>
  <c r="AF1202" i="9"/>
  <c r="AC1203" i="9"/>
  <c r="AE1203" i="9"/>
  <c r="Z1203" i="9"/>
  <c r="AB1203" i="9"/>
  <c r="AD1203" i="9"/>
  <c r="AF1203" i="9"/>
  <c r="AC1204" i="9"/>
  <c r="AE1204" i="9"/>
  <c r="Z1204" i="9"/>
  <c r="AB1204" i="9"/>
  <c r="AD1204" i="9"/>
  <c r="AF1204" i="9"/>
  <c r="AC1205" i="9"/>
  <c r="AE1205" i="9"/>
  <c r="Z1205" i="9"/>
  <c r="AB1205" i="9"/>
  <c r="AD1205" i="9"/>
  <c r="AF1205" i="9"/>
  <c r="AC1206" i="9"/>
  <c r="AE1206" i="9"/>
  <c r="Z1206" i="9"/>
  <c r="AB1206" i="9"/>
  <c r="AD1206" i="9"/>
  <c r="AF1206" i="9"/>
  <c r="AC1207" i="9"/>
  <c r="AE1207" i="9"/>
  <c r="Z1207" i="9"/>
  <c r="AB1207" i="9"/>
  <c r="AD1207" i="9"/>
  <c r="AF1207" i="9"/>
  <c r="AC1208" i="9"/>
  <c r="AE1208" i="9"/>
  <c r="Z1208" i="9"/>
  <c r="AB1208" i="9"/>
  <c r="AD1208" i="9"/>
  <c r="AF1208" i="9"/>
  <c r="AC1209" i="9"/>
  <c r="AE1209" i="9"/>
  <c r="Z1209" i="9"/>
  <c r="AB1209" i="9"/>
  <c r="AD1209" i="9"/>
  <c r="AF1209" i="9"/>
  <c r="AC1210" i="9"/>
  <c r="AE1210" i="9"/>
  <c r="Z1210" i="9"/>
  <c r="AB1210" i="9"/>
  <c r="AD1210" i="9"/>
  <c r="AF1210" i="9"/>
  <c r="AC1211" i="9"/>
  <c r="AE1211" i="9"/>
  <c r="Z1211" i="9"/>
  <c r="AB1211" i="9"/>
  <c r="AD1211" i="9"/>
  <c r="AF1211" i="9"/>
  <c r="AC1212" i="9"/>
  <c r="AE1212" i="9"/>
  <c r="Z1212" i="9"/>
  <c r="AB1212" i="9"/>
  <c r="AD1212" i="9"/>
  <c r="AF1212" i="9"/>
  <c r="AC1213" i="9"/>
  <c r="AE1213" i="9"/>
  <c r="Z1213" i="9"/>
  <c r="AB1213" i="9"/>
  <c r="AD1213" i="9"/>
  <c r="AF1213" i="9"/>
  <c r="AC1214" i="9"/>
  <c r="AE1214" i="9"/>
  <c r="Z1214" i="9"/>
  <c r="AB1214" i="9"/>
  <c r="AD1214" i="9"/>
  <c r="AF1214" i="9"/>
  <c r="AC1215" i="9"/>
  <c r="AE1215" i="9"/>
  <c r="Z1215" i="9"/>
  <c r="AB1215" i="9"/>
  <c r="AD1215" i="9"/>
  <c r="AF1215" i="9"/>
  <c r="AC1216" i="9"/>
  <c r="AE1216" i="9"/>
  <c r="Z1216" i="9"/>
  <c r="AB1216" i="9"/>
  <c r="AD1216" i="9"/>
  <c r="AF1216" i="9"/>
  <c r="AC1217" i="9"/>
  <c r="AE1217" i="9"/>
  <c r="Z1217" i="9"/>
  <c r="AB1217" i="9"/>
  <c r="AD1217" i="9"/>
  <c r="AF1217" i="9"/>
  <c r="AC1218" i="9"/>
  <c r="AE1218" i="9"/>
  <c r="Z1218" i="9"/>
  <c r="AB1218" i="9"/>
  <c r="AD1218" i="9"/>
  <c r="AF1218" i="9"/>
  <c r="AC1219" i="9"/>
  <c r="AE1219" i="9"/>
  <c r="Z1219" i="9"/>
  <c r="AB1219" i="9"/>
  <c r="AD1219" i="9"/>
  <c r="AF1219" i="9"/>
  <c r="AC1220" i="9"/>
  <c r="AE1220" i="9"/>
  <c r="Z1220" i="9"/>
  <c r="AB1220" i="9"/>
  <c r="AD1220" i="9"/>
  <c r="AF1220" i="9"/>
  <c r="AC1221" i="9"/>
  <c r="AE1221" i="9"/>
  <c r="Z1221" i="9"/>
  <c r="AB1221" i="9"/>
  <c r="AD1221" i="9"/>
  <c r="AF1221" i="9"/>
  <c r="AC1222" i="9"/>
  <c r="AE1222" i="9"/>
  <c r="Z1222" i="9"/>
  <c r="AB1222" i="9"/>
  <c r="AD1222" i="9"/>
  <c r="AF1222" i="9"/>
  <c r="AC1223" i="9"/>
  <c r="AE1223" i="9"/>
  <c r="Z1223" i="9"/>
  <c r="AB1223" i="9"/>
  <c r="AD1223" i="9"/>
  <c r="AF1223" i="9"/>
  <c r="AC1224" i="9"/>
  <c r="AE1224" i="9"/>
  <c r="Z1224" i="9"/>
  <c r="AB1224" i="9"/>
  <c r="AD1224" i="9"/>
  <c r="AF1224" i="9"/>
  <c r="AC1225" i="9"/>
  <c r="AE1225" i="9"/>
  <c r="Z1225" i="9"/>
  <c r="AB1225" i="9"/>
  <c r="AD1225" i="9"/>
  <c r="AF1225" i="9"/>
  <c r="AC1226" i="9"/>
  <c r="AE1226" i="9"/>
  <c r="Z1226" i="9"/>
  <c r="AB1226" i="9"/>
  <c r="AD1226" i="9"/>
  <c r="AF1226" i="9"/>
  <c r="AC1227" i="9"/>
  <c r="AE1227" i="9"/>
  <c r="Z1227" i="9"/>
  <c r="AB1227" i="9"/>
  <c r="AD1227" i="9"/>
  <c r="AF1227" i="9"/>
  <c r="AC1228" i="9"/>
  <c r="AE1228" i="9"/>
  <c r="Z1228" i="9"/>
  <c r="AB1228" i="9"/>
  <c r="AD1228" i="9"/>
  <c r="AF1228" i="9"/>
  <c r="AC1229" i="9"/>
  <c r="AE1229" i="9"/>
  <c r="Z1229" i="9"/>
  <c r="AB1229" i="9"/>
  <c r="AD1229" i="9"/>
  <c r="AF1229" i="9"/>
  <c r="AC1230" i="9"/>
  <c r="AE1230" i="9"/>
  <c r="Z1230" i="9"/>
  <c r="AB1230" i="9"/>
  <c r="AD1230" i="9"/>
  <c r="AF1230" i="9"/>
  <c r="AC1231" i="9"/>
  <c r="AE1231" i="9"/>
  <c r="Z1231" i="9"/>
  <c r="AB1231" i="9"/>
  <c r="AD1231" i="9"/>
  <c r="AF1231" i="9"/>
  <c r="AC1232" i="9"/>
  <c r="AE1232" i="9"/>
  <c r="Z1232" i="9"/>
  <c r="AB1232" i="9"/>
  <c r="AD1232" i="9"/>
  <c r="AF1232" i="9"/>
  <c r="AC1233" i="9"/>
  <c r="AE1233" i="9"/>
  <c r="Z1233" i="9"/>
  <c r="AB1233" i="9"/>
  <c r="AD1233" i="9"/>
  <c r="AF1233" i="9"/>
  <c r="AC1234" i="9"/>
  <c r="AE1234" i="9"/>
  <c r="Z1234" i="9"/>
  <c r="AB1234" i="9"/>
  <c r="AD1234" i="9"/>
  <c r="AF1234" i="9"/>
  <c r="AC1235" i="9"/>
  <c r="AE1235" i="9"/>
  <c r="Z1235" i="9"/>
  <c r="AB1235" i="9"/>
  <c r="AD1235" i="9"/>
  <c r="AF1235" i="9"/>
  <c r="AC1236" i="9"/>
  <c r="AE1236" i="9"/>
  <c r="Z1236" i="9"/>
  <c r="AB1236" i="9"/>
  <c r="AD1236" i="9"/>
  <c r="AF1236" i="9"/>
  <c r="AC1237" i="9"/>
  <c r="AE1237" i="9"/>
  <c r="Z1237" i="9"/>
  <c r="AB1237" i="9"/>
  <c r="AD1237" i="9"/>
  <c r="AF1237" i="9"/>
  <c r="AC1238" i="9"/>
  <c r="AE1238" i="9"/>
  <c r="Z1238" i="9"/>
  <c r="AB1238" i="9"/>
  <c r="AD1238" i="9"/>
  <c r="AF1238" i="9"/>
  <c r="AC1239" i="9"/>
  <c r="AE1239" i="9"/>
  <c r="Z1239" i="9"/>
  <c r="AB1239" i="9"/>
  <c r="AD1239" i="9"/>
  <c r="AF1239" i="9"/>
  <c r="AC1240" i="9"/>
  <c r="AE1240" i="9"/>
  <c r="Z1240" i="9"/>
  <c r="AB1240" i="9"/>
  <c r="AD1240" i="9"/>
  <c r="AF1240" i="9"/>
  <c r="AC1241" i="9"/>
  <c r="AE1241" i="9"/>
  <c r="Z1241" i="9"/>
  <c r="AB1241" i="9"/>
  <c r="AD1241" i="9"/>
  <c r="AF1241" i="9"/>
  <c r="AC1242" i="9"/>
  <c r="AE1242" i="9"/>
  <c r="Z1242" i="9"/>
  <c r="AB1242" i="9"/>
  <c r="AD1242" i="9"/>
  <c r="AF1242" i="9"/>
  <c r="AC1243" i="9"/>
  <c r="AE1243" i="9"/>
  <c r="Z1243" i="9"/>
  <c r="AB1243" i="9"/>
  <c r="AD1243" i="9"/>
  <c r="AF1243" i="9"/>
  <c r="AC1244" i="9"/>
  <c r="AE1244" i="9"/>
  <c r="Z1244" i="9"/>
  <c r="AB1244" i="9"/>
  <c r="AD1244" i="9"/>
  <c r="AF1244" i="9"/>
  <c r="AC1245" i="9"/>
  <c r="AE1245" i="9"/>
  <c r="Z1245" i="9"/>
  <c r="AB1245" i="9"/>
  <c r="AD1245" i="9"/>
  <c r="AF1245" i="9"/>
  <c r="AC1246" i="9"/>
  <c r="AE1246" i="9"/>
  <c r="Z1246" i="9"/>
  <c r="AB1246" i="9"/>
  <c r="AD1246" i="9"/>
  <c r="AF1246" i="9"/>
  <c r="AC1247" i="9"/>
  <c r="AE1247" i="9"/>
  <c r="Z1247" i="9"/>
  <c r="AB1247" i="9"/>
  <c r="AD1247" i="9"/>
  <c r="AF1247" i="9"/>
  <c r="AC1248" i="9"/>
  <c r="AE1248" i="9"/>
  <c r="Z1248" i="9"/>
  <c r="AB1248" i="9"/>
  <c r="AD1248" i="9"/>
  <c r="AF1248" i="9"/>
  <c r="AC1249" i="9"/>
  <c r="AE1249" i="9"/>
  <c r="Z1249" i="9"/>
  <c r="AB1249" i="9"/>
  <c r="AD1249" i="9"/>
  <c r="AF1249" i="9"/>
  <c r="AC1250" i="9"/>
  <c r="AE1250" i="9"/>
  <c r="Z1250" i="9"/>
  <c r="AB1250" i="9"/>
  <c r="AD1250" i="9"/>
  <c r="AF1250" i="9"/>
  <c r="AC1251" i="9"/>
  <c r="AE1251" i="9"/>
  <c r="Z1251" i="9"/>
  <c r="AB1251" i="9"/>
  <c r="AD1251" i="9"/>
  <c r="AF1251" i="9"/>
  <c r="AC1252" i="9"/>
  <c r="AE1252" i="9"/>
  <c r="Z1252" i="9"/>
  <c r="AB1252" i="9"/>
  <c r="AD1252" i="9"/>
  <c r="AF1252" i="9"/>
  <c r="AC1253" i="9"/>
  <c r="AE1253" i="9"/>
  <c r="Z1253" i="9"/>
  <c r="AB1253" i="9"/>
  <c r="AD1253" i="9"/>
  <c r="AF1253" i="9"/>
  <c r="AC1254" i="9"/>
  <c r="AE1254" i="9"/>
  <c r="Z1254" i="9"/>
  <c r="AB1254" i="9"/>
  <c r="AD1254" i="9"/>
  <c r="AF1254" i="9"/>
  <c r="AC1255" i="9"/>
  <c r="AE1255" i="9"/>
  <c r="Z1255" i="9"/>
  <c r="AB1255" i="9"/>
  <c r="AD1255" i="9"/>
  <c r="AF1255" i="9"/>
  <c r="AC1256" i="9"/>
  <c r="AE1256" i="9"/>
  <c r="Z1256" i="9"/>
  <c r="AB1256" i="9"/>
  <c r="AD1256" i="9"/>
  <c r="AF1256" i="9"/>
  <c r="AC1257" i="9"/>
  <c r="AE1257" i="9"/>
  <c r="Z1257" i="9"/>
  <c r="AB1257" i="9"/>
  <c r="AD1257" i="9"/>
  <c r="AF1257" i="9"/>
  <c r="AC1258" i="9"/>
  <c r="AE1258" i="9"/>
  <c r="Z1258" i="9"/>
  <c r="AB1258" i="9"/>
  <c r="AD1258" i="9"/>
  <c r="AF1258" i="9"/>
  <c r="AC1259" i="9"/>
  <c r="AE1259" i="9"/>
  <c r="Z1259" i="9"/>
  <c r="AB1259" i="9"/>
  <c r="AD1259" i="9"/>
  <c r="AF1259" i="9"/>
  <c r="AC1260" i="9"/>
  <c r="AE1260" i="9"/>
  <c r="Z1260" i="9"/>
  <c r="AB1260" i="9"/>
  <c r="AD1260" i="9"/>
  <c r="AF1260" i="9"/>
  <c r="AC1261" i="9"/>
  <c r="AE1261" i="9"/>
  <c r="Z1261" i="9"/>
  <c r="AB1261" i="9"/>
  <c r="AD1261" i="9"/>
  <c r="AF1261" i="9"/>
  <c r="AC1262" i="9"/>
  <c r="AE1262" i="9"/>
  <c r="Z1262" i="9"/>
  <c r="AB1262" i="9"/>
  <c r="AD1262" i="9"/>
  <c r="AF1262" i="9"/>
  <c r="AC1263" i="9"/>
  <c r="AE1263" i="9"/>
  <c r="Z1263" i="9"/>
  <c r="AB1263" i="9"/>
  <c r="AD1263" i="9"/>
  <c r="AF1263" i="9"/>
  <c r="AC1264" i="9"/>
  <c r="AE1264" i="9"/>
  <c r="Z1264" i="9"/>
  <c r="AB1264" i="9"/>
  <c r="AD1264" i="9"/>
  <c r="AF1264" i="9"/>
  <c r="AC1265" i="9"/>
  <c r="AE1265" i="9"/>
  <c r="Z1265" i="9"/>
  <c r="AB1265" i="9"/>
  <c r="AD1265" i="9"/>
  <c r="AF1265" i="9"/>
  <c r="AC1266" i="9"/>
  <c r="AE1266" i="9"/>
  <c r="Z1266" i="9"/>
  <c r="AB1266" i="9"/>
  <c r="AD1266" i="9"/>
  <c r="AF1266" i="9"/>
  <c r="AC1267" i="9"/>
  <c r="AE1267" i="9"/>
  <c r="Z1267" i="9"/>
  <c r="AB1267" i="9"/>
  <c r="AD1267" i="9"/>
  <c r="AF1267" i="9"/>
  <c r="AC1268" i="9"/>
  <c r="AE1268" i="9"/>
  <c r="Z1268" i="9"/>
  <c r="AB1268" i="9"/>
  <c r="AD1268" i="9"/>
  <c r="AF1268" i="9"/>
  <c r="AC1269" i="9"/>
  <c r="AE1269" i="9"/>
  <c r="Z1269" i="9"/>
  <c r="AB1269" i="9"/>
  <c r="AD1269" i="9"/>
  <c r="AF1269" i="9"/>
  <c r="AC1270" i="9"/>
  <c r="AE1270" i="9"/>
  <c r="Z1270" i="9"/>
  <c r="AB1270" i="9"/>
  <c r="AD1270" i="9"/>
  <c r="AF1270" i="9"/>
  <c r="AC1271" i="9"/>
  <c r="AE1271" i="9"/>
  <c r="Z1271" i="9"/>
  <c r="AB1271" i="9"/>
  <c r="AD1271" i="9"/>
  <c r="AF1271" i="9"/>
  <c r="AC1272" i="9"/>
  <c r="AE1272" i="9"/>
  <c r="Z1272" i="9"/>
  <c r="AB1272" i="9"/>
  <c r="AD1272" i="9"/>
  <c r="AF1272" i="9"/>
  <c r="AC1273" i="9"/>
  <c r="AE1273" i="9"/>
  <c r="Z1273" i="9"/>
  <c r="AB1273" i="9"/>
  <c r="AD1273" i="9"/>
  <c r="AF1273" i="9"/>
  <c r="AC1274" i="9"/>
  <c r="AE1274" i="9"/>
  <c r="Z1274" i="9"/>
  <c r="AB1274" i="9"/>
  <c r="AD1274" i="9"/>
  <c r="AF1274" i="9"/>
  <c r="AC1275" i="9"/>
  <c r="AE1275" i="9"/>
  <c r="Z1275" i="9"/>
  <c r="AB1275" i="9"/>
  <c r="AD1275" i="9"/>
  <c r="AF1275" i="9"/>
  <c r="AC1276" i="9"/>
  <c r="AE1276" i="9"/>
  <c r="Z1276" i="9"/>
  <c r="AB1276" i="9"/>
  <c r="AD1276" i="9"/>
  <c r="AF1276" i="9"/>
  <c r="AC1277" i="9"/>
  <c r="AE1277" i="9"/>
  <c r="Z1277" i="9"/>
  <c r="AB1277" i="9"/>
  <c r="AD1277" i="9"/>
  <c r="AF1277" i="9"/>
  <c r="AC1278" i="9"/>
  <c r="AE1278" i="9"/>
  <c r="Z1278" i="9"/>
  <c r="AB1278" i="9"/>
  <c r="AD1278" i="9"/>
  <c r="AF1278" i="9"/>
  <c r="AC1279" i="9"/>
  <c r="AE1279" i="9"/>
  <c r="Z1279" i="9"/>
  <c r="AB1279" i="9"/>
  <c r="AD1279" i="9"/>
  <c r="AF1279" i="9"/>
  <c r="AC1280" i="9"/>
  <c r="AE1280" i="9"/>
  <c r="Z1280" i="9"/>
  <c r="AB1280" i="9"/>
  <c r="AD1280" i="9"/>
  <c r="AF1280" i="9"/>
  <c r="AC1281" i="9"/>
  <c r="AE1281" i="9"/>
  <c r="Z1281" i="9"/>
  <c r="AB1281" i="9"/>
  <c r="AD1281" i="9"/>
  <c r="AF1281" i="9"/>
  <c r="AC1282" i="9"/>
  <c r="AE1282" i="9"/>
  <c r="Z1282" i="9"/>
  <c r="AB1282" i="9"/>
  <c r="AD1282" i="9"/>
  <c r="AF1282" i="9"/>
  <c r="AC1283" i="9"/>
  <c r="AE1283" i="9"/>
  <c r="Z1283" i="9"/>
  <c r="AB1283" i="9"/>
  <c r="AD1283" i="9"/>
  <c r="AF1283" i="9"/>
  <c r="AC1284" i="9"/>
  <c r="AE1284" i="9"/>
  <c r="Z1284" i="9"/>
  <c r="AB1284" i="9"/>
  <c r="AD1284" i="9"/>
  <c r="AF1284" i="9"/>
  <c r="AC1285" i="9"/>
  <c r="AE1285" i="9"/>
  <c r="Z1285" i="9"/>
  <c r="AB1285" i="9"/>
  <c r="AD1285" i="9"/>
  <c r="AF1285" i="9"/>
  <c r="AC1286" i="9"/>
  <c r="AE1286" i="9"/>
  <c r="Z1286" i="9"/>
  <c r="AB1286" i="9"/>
  <c r="AD1286" i="9"/>
  <c r="AF1286" i="9"/>
  <c r="AC1287" i="9"/>
  <c r="AE1287" i="9"/>
  <c r="Z1287" i="9"/>
  <c r="AB1287" i="9"/>
  <c r="AD1287" i="9"/>
  <c r="AF1287" i="9"/>
  <c r="AC1288" i="9"/>
  <c r="AE1288" i="9"/>
  <c r="Z1288" i="9"/>
  <c r="AB1288" i="9"/>
  <c r="AD1288" i="9"/>
  <c r="AF1288" i="9"/>
  <c r="AC1289" i="9"/>
  <c r="AE1289" i="9"/>
  <c r="Z1289" i="9"/>
  <c r="AB1289" i="9"/>
  <c r="AD1289" i="9"/>
  <c r="AF1289" i="9"/>
  <c r="AC1290" i="9"/>
  <c r="AE1290" i="9"/>
  <c r="Z1290" i="9"/>
  <c r="AB1290" i="9"/>
  <c r="AD1290" i="9"/>
  <c r="AF1290" i="9"/>
  <c r="AC1291" i="9"/>
  <c r="AE1291" i="9"/>
  <c r="Z1291" i="9"/>
  <c r="AB1291" i="9"/>
  <c r="AD1291" i="9"/>
  <c r="AF1291" i="9"/>
  <c r="AC1292" i="9"/>
  <c r="AE1292" i="9"/>
  <c r="Z1292" i="9"/>
  <c r="AB1292" i="9"/>
  <c r="AD1292" i="9"/>
  <c r="AF1292" i="9"/>
  <c r="AC1293" i="9"/>
  <c r="AE1293" i="9"/>
  <c r="Z1293" i="9"/>
  <c r="AB1293" i="9"/>
  <c r="AD1293" i="9"/>
  <c r="AF1293" i="9"/>
  <c r="AC1294" i="9"/>
  <c r="AE1294" i="9"/>
  <c r="Z1294" i="9"/>
  <c r="AB1294" i="9"/>
  <c r="AD1294" i="9"/>
  <c r="AF1294" i="9"/>
  <c r="AC1295" i="9"/>
  <c r="AE1295" i="9"/>
  <c r="Z1295" i="9"/>
  <c r="AB1295" i="9"/>
  <c r="AD1295" i="9"/>
  <c r="AF1295" i="9"/>
  <c r="AC1296" i="9"/>
  <c r="AE1296" i="9"/>
  <c r="Z1296" i="9"/>
  <c r="AB1296" i="9"/>
  <c r="AD1296" i="9"/>
  <c r="AF1296" i="9"/>
  <c r="AC1297" i="9"/>
  <c r="AE1297" i="9"/>
  <c r="Z1297" i="9"/>
  <c r="AB1297" i="9"/>
  <c r="AD1297" i="9"/>
  <c r="AF1297" i="9"/>
  <c r="AC1298" i="9"/>
  <c r="AE1298" i="9"/>
  <c r="Z1298" i="9"/>
  <c r="AB1298" i="9"/>
  <c r="AD1298" i="9"/>
  <c r="AF1298" i="9"/>
  <c r="AC1299" i="9"/>
  <c r="AE1299" i="9"/>
  <c r="Z1299" i="9"/>
  <c r="AB1299" i="9"/>
  <c r="AD1299" i="9"/>
  <c r="AF1299" i="9"/>
  <c r="AC1300" i="9"/>
  <c r="AE1300" i="9"/>
  <c r="Z1300" i="9"/>
  <c r="AB1300" i="9"/>
  <c r="AD1300" i="9"/>
  <c r="AF1300" i="9"/>
  <c r="AC1301" i="9"/>
  <c r="AE1301" i="9"/>
  <c r="Z1301" i="9"/>
  <c r="AB1301" i="9"/>
  <c r="AD1301" i="9"/>
  <c r="AF1301" i="9"/>
  <c r="AC1302" i="9"/>
  <c r="AE1302" i="9"/>
  <c r="Z1302" i="9"/>
  <c r="AB1302" i="9"/>
  <c r="AD1302" i="9"/>
  <c r="AF1302" i="9"/>
  <c r="AC1303" i="9"/>
  <c r="AE1303" i="9"/>
  <c r="Z1303" i="9"/>
  <c r="AB1303" i="9"/>
  <c r="AD1303" i="9"/>
  <c r="AF1303" i="9"/>
  <c r="AC1304" i="9"/>
  <c r="AE1304" i="9"/>
  <c r="Z1304" i="9"/>
  <c r="AB1304" i="9"/>
  <c r="AD1304" i="9"/>
  <c r="AF1304" i="9"/>
  <c r="AC1305" i="9"/>
  <c r="AE1305" i="9"/>
  <c r="Z1305" i="9"/>
  <c r="AB1305" i="9"/>
  <c r="AD1305" i="9"/>
  <c r="AF1305" i="9"/>
  <c r="AC1306" i="9"/>
  <c r="AE1306" i="9"/>
  <c r="Z1306" i="9"/>
  <c r="AB1306" i="9"/>
  <c r="AD1306" i="9"/>
  <c r="AF1306" i="9"/>
  <c r="AC1307" i="9"/>
  <c r="AE1307" i="9"/>
  <c r="Z1307" i="9"/>
  <c r="AB1307" i="9"/>
  <c r="AD1307" i="9"/>
  <c r="AF1307" i="9"/>
  <c r="AC1308" i="9"/>
  <c r="AE1308" i="9"/>
  <c r="Z1308" i="9"/>
  <c r="AB1308" i="9"/>
  <c r="AD1308" i="9"/>
  <c r="AF1308" i="9"/>
  <c r="AC1309" i="9"/>
  <c r="AE1309" i="9"/>
  <c r="Z1309" i="9"/>
  <c r="AB1309" i="9"/>
  <c r="AD1309" i="9"/>
  <c r="AF1309" i="9"/>
  <c r="AC1310" i="9"/>
  <c r="AE1310" i="9"/>
  <c r="Z1310" i="9"/>
  <c r="AB1310" i="9"/>
  <c r="AD1310" i="9"/>
  <c r="AF1310" i="9"/>
  <c r="AC1311" i="9"/>
  <c r="AE1311" i="9"/>
  <c r="Z1311" i="9"/>
  <c r="AB1311" i="9"/>
  <c r="AD1311" i="9"/>
  <c r="AF1311" i="9"/>
  <c r="AC1312" i="9"/>
  <c r="AE1312" i="9"/>
  <c r="Z1312" i="9"/>
  <c r="AB1312" i="9"/>
  <c r="AD1312" i="9"/>
  <c r="AF1312" i="9"/>
  <c r="AC1313" i="9"/>
  <c r="AE1313" i="9"/>
  <c r="Z1313" i="9"/>
  <c r="AB1313" i="9"/>
  <c r="AD1313" i="9"/>
  <c r="AF1313" i="9"/>
  <c r="AC1314" i="9"/>
  <c r="AE1314" i="9"/>
  <c r="Z1314" i="9"/>
  <c r="AB1314" i="9"/>
  <c r="AD1314" i="9"/>
  <c r="AF1314" i="9"/>
  <c r="AC1315" i="9"/>
  <c r="AE1315" i="9"/>
  <c r="Z1315" i="9"/>
  <c r="AB1315" i="9"/>
  <c r="AD1315" i="9"/>
  <c r="AF1315" i="9"/>
  <c r="AC1316" i="9"/>
  <c r="AE1316" i="9"/>
  <c r="Z1316" i="9"/>
  <c r="AB1316" i="9"/>
  <c r="AD1316" i="9"/>
  <c r="AF1316" i="9"/>
  <c r="AC1317" i="9"/>
  <c r="AE1317" i="9"/>
  <c r="Z1317" i="9"/>
  <c r="AB1317" i="9"/>
  <c r="AD1317" i="9"/>
  <c r="AF1317" i="9"/>
  <c r="AC1318" i="9"/>
  <c r="AE1318" i="9"/>
  <c r="Z1318" i="9"/>
  <c r="AB1318" i="9"/>
  <c r="AD1318" i="9"/>
  <c r="AF1318" i="9"/>
  <c r="AC1319" i="9"/>
  <c r="AE1319" i="9"/>
  <c r="Z1319" i="9"/>
  <c r="AB1319" i="9"/>
  <c r="AD1319" i="9"/>
  <c r="AF1319" i="9"/>
  <c r="AC1320" i="9"/>
  <c r="AE1320" i="9"/>
  <c r="Z1320" i="9"/>
  <c r="AB1320" i="9"/>
  <c r="AD1320" i="9"/>
  <c r="AF1320" i="9"/>
  <c r="AC1321" i="9"/>
  <c r="AE1321" i="9"/>
  <c r="Z1321" i="9"/>
  <c r="AB1321" i="9"/>
  <c r="AD1321" i="9"/>
  <c r="AF1321" i="9"/>
  <c r="AC1322" i="9"/>
  <c r="AE1322" i="9"/>
  <c r="Z1322" i="9"/>
  <c r="AB1322" i="9"/>
  <c r="AD1322" i="9"/>
  <c r="AF1322" i="9"/>
  <c r="AC1323" i="9"/>
  <c r="AE1323" i="9"/>
  <c r="Z1323" i="9"/>
  <c r="AB1323" i="9"/>
  <c r="AD1323" i="9"/>
  <c r="AF1323" i="9"/>
  <c r="AC1324" i="9"/>
  <c r="AE1324" i="9"/>
  <c r="Z1324" i="9"/>
  <c r="AB1324" i="9"/>
  <c r="AD1324" i="9"/>
  <c r="AF1324" i="9"/>
  <c r="AC1325" i="9"/>
  <c r="AE1325" i="9"/>
  <c r="Z1325" i="9"/>
  <c r="AB1325" i="9"/>
  <c r="AD1325" i="9"/>
  <c r="AF1325" i="9"/>
  <c r="AC1326" i="9"/>
  <c r="AE1326" i="9"/>
  <c r="Z1326" i="9"/>
  <c r="AB1326" i="9"/>
  <c r="AD1326" i="9"/>
  <c r="AF1326" i="9"/>
  <c r="AC1327" i="9"/>
  <c r="AE1327" i="9"/>
  <c r="Z1327" i="9"/>
  <c r="AB1327" i="9"/>
  <c r="AD1327" i="9"/>
  <c r="AF1327" i="9"/>
  <c r="AC1328" i="9"/>
  <c r="AE1328" i="9"/>
  <c r="Z1328" i="9"/>
  <c r="AB1328" i="9"/>
  <c r="AD1328" i="9"/>
  <c r="AF1328" i="9"/>
  <c r="AC1329" i="9"/>
  <c r="AE1329" i="9"/>
  <c r="Z1329" i="9"/>
  <c r="AB1329" i="9"/>
  <c r="AD1329" i="9"/>
  <c r="AF1329" i="9"/>
  <c r="AC1330" i="9"/>
  <c r="AE1330" i="9"/>
  <c r="Z1330" i="9"/>
  <c r="AB1330" i="9"/>
  <c r="AD1330" i="9"/>
  <c r="AF1330" i="9"/>
  <c r="AC1331" i="9"/>
  <c r="AE1331" i="9"/>
  <c r="Z1331" i="9"/>
  <c r="AB1331" i="9"/>
  <c r="AD1331" i="9"/>
  <c r="AF1331" i="9"/>
  <c r="AC1332" i="9"/>
  <c r="AE1332" i="9"/>
  <c r="Z1332" i="9"/>
  <c r="AB1332" i="9"/>
  <c r="AD1332" i="9"/>
  <c r="AF1332" i="9"/>
  <c r="AC1333" i="9"/>
  <c r="AE1333" i="9"/>
  <c r="Z1333" i="9"/>
  <c r="AB1333" i="9"/>
  <c r="AD1333" i="9"/>
  <c r="AF1333" i="9"/>
  <c r="AC1334" i="9"/>
  <c r="AE1334" i="9"/>
  <c r="Z1334" i="9"/>
  <c r="AB1334" i="9"/>
  <c r="AD1334" i="9"/>
  <c r="AF1334" i="9"/>
  <c r="AC1335" i="9"/>
  <c r="AE1335" i="9"/>
  <c r="Z1335" i="9"/>
  <c r="AB1335" i="9"/>
  <c r="AD1335" i="9"/>
  <c r="AF1335" i="9"/>
  <c r="AC1336" i="9"/>
  <c r="AE1336" i="9"/>
  <c r="Z1336" i="9"/>
  <c r="AB1336" i="9"/>
  <c r="AD1336" i="9"/>
  <c r="AF1336" i="9"/>
  <c r="AC1337" i="9"/>
  <c r="AE1337" i="9"/>
  <c r="Z1337" i="9"/>
  <c r="AB1337" i="9"/>
  <c r="AD1337" i="9"/>
  <c r="AF1337" i="9"/>
  <c r="AC1338" i="9"/>
  <c r="AE1338" i="9"/>
  <c r="Z1338" i="9"/>
  <c r="AB1338" i="9"/>
  <c r="AD1338" i="9"/>
  <c r="AF1338" i="9"/>
  <c r="AC1339" i="9"/>
  <c r="AE1339" i="9"/>
  <c r="Z1339" i="9"/>
  <c r="AB1339" i="9"/>
  <c r="AD1339" i="9"/>
  <c r="AF1339" i="9"/>
  <c r="AC1340" i="9"/>
  <c r="AE1340" i="9"/>
  <c r="Z1340" i="9"/>
  <c r="AB1340" i="9"/>
  <c r="AD1340" i="9"/>
  <c r="AF1340" i="9"/>
  <c r="AC1341" i="9"/>
  <c r="AE1341" i="9"/>
  <c r="Z1341" i="9"/>
  <c r="AB1341" i="9"/>
  <c r="AD1341" i="9"/>
  <c r="AF1341" i="9"/>
  <c r="AC1342" i="9"/>
  <c r="AE1342" i="9"/>
  <c r="Z1342" i="9"/>
  <c r="AB1342" i="9"/>
  <c r="AD1342" i="9"/>
  <c r="AF1342" i="9"/>
  <c r="AC1343" i="9"/>
  <c r="AE1343" i="9"/>
  <c r="Z1343" i="9"/>
  <c r="AB1343" i="9"/>
  <c r="AD1343" i="9"/>
  <c r="AF1343" i="9"/>
  <c r="AC1344" i="9"/>
  <c r="AE1344" i="9"/>
  <c r="Z1344" i="9"/>
  <c r="AB1344" i="9"/>
  <c r="AD1344" i="9"/>
  <c r="AF1344" i="9"/>
  <c r="AC1345" i="9"/>
  <c r="AE1345" i="9"/>
  <c r="Z1345" i="9"/>
  <c r="AB1345" i="9"/>
  <c r="AD1345" i="9"/>
  <c r="AF1345" i="9"/>
  <c r="AC1346" i="9"/>
  <c r="AE1346" i="9"/>
  <c r="Z1346" i="9"/>
  <c r="AB1346" i="9"/>
  <c r="AD1346" i="9"/>
  <c r="AF1346" i="9"/>
  <c r="AC1347" i="9"/>
  <c r="AE1347" i="9"/>
  <c r="Z1347" i="9"/>
  <c r="AB1347" i="9"/>
  <c r="AD1347" i="9"/>
  <c r="AF1347" i="9"/>
  <c r="AC1348" i="9"/>
  <c r="AE1348" i="9"/>
  <c r="Z1348" i="9"/>
  <c r="AB1348" i="9"/>
  <c r="AD1348" i="9"/>
  <c r="AF1348" i="9"/>
  <c r="AC1349" i="9"/>
  <c r="AE1349" i="9"/>
  <c r="Z1349" i="9"/>
  <c r="AB1349" i="9"/>
  <c r="AD1349" i="9"/>
  <c r="AF1349" i="9"/>
  <c r="AC1350" i="9"/>
  <c r="AE1350" i="9"/>
  <c r="Z1350" i="9"/>
  <c r="AB1350" i="9"/>
  <c r="AD1350" i="9"/>
  <c r="AF1350" i="9"/>
  <c r="AC1351" i="9"/>
  <c r="AE1351" i="9"/>
  <c r="Z1351" i="9"/>
  <c r="AB1351" i="9"/>
  <c r="AD1351" i="9"/>
  <c r="AF1351" i="9"/>
  <c r="AC1352" i="9"/>
  <c r="AE1352" i="9"/>
  <c r="Z1352" i="9"/>
  <c r="AB1352" i="9"/>
  <c r="AD1352" i="9"/>
  <c r="AF1352" i="9"/>
  <c r="AC1353" i="9"/>
  <c r="AE1353" i="9"/>
  <c r="Z1353" i="9"/>
  <c r="AB1353" i="9"/>
  <c r="AD1353" i="9"/>
  <c r="AF1353" i="9"/>
  <c r="AC1354" i="9"/>
  <c r="AE1354" i="9"/>
  <c r="Z1354" i="9"/>
  <c r="AB1354" i="9"/>
  <c r="AD1354" i="9"/>
  <c r="AF1354" i="9"/>
  <c r="AC1355" i="9"/>
  <c r="AE1355" i="9"/>
  <c r="Z1355" i="9"/>
  <c r="AB1355" i="9"/>
  <c r="AD1355" i="9"/>
  <c r="AF1355" i="9"/>
  <c r="AC1356" i="9"/>
  <c r="AE1356" i="9"/>
  <c r="Z1356" i="9"/>
  <c r="AB1356" i="9"/>
  <c r="AD1356" i="9"/>
  <c r="AF1356" i="9"/>
  <c r="AC1357" i="9"/>
  <c r="AE1357" i="9"/>
  <c r="Z1357" i="9"/>
  <c r="AB1357" i="9"/>
  <c r="AD1357" i="9"/>
  <c r="AF1357" i="9"/>
  <c r="AC1358" i="9"/>
  <c r="AE1358" i="9"/>
  <c r="Z1358" i="9"/>
  <c r="AB1358" i="9"/>
  <c r="AD1358" i="9"/>
  <c r="AF1358" i="9"/>
  <c r="AC1359" i="9"/>
  <c r="AE1359" i="9"/>
  <c r="Z1359" i="9"/>
  <c r="AB1359" i="9"/>
  <c r="AD1359" i="9"/>
  <c r="AF1359" i="9"/>
  <c r="AC1360" i="9"/>
  <c r="AE1360" i="9"/>
  <c r="Z1360" i="9"/>
  <c r="AB1360" i="9"/>
  <c r="AD1360" i="9"/>
  <c r="AF1360" i="9"/>
  <c r="AC1361" i="9"/>
  <c r="AE1361" i="9"/>
  <c r="Z1361" i="9"/>
  <c r="AB1361" i="9"/>
  <c r="AD1361" i="9"/>
  <c r="AF1361" i="9"/>
  <c r="AC1362" i="9"/>
  <c r="AE1362" i="9"/>
  <c r="Z1362" i="9"/>
  <c r="AB1362" i="9"/>
  <c r="AD1362" i="9"/>
  <c r="AF1362" i="9"/>
  <c r="AC1363" i="9"/>
  <c r="AE1363" i="9"/>
  <c r="Z1363" i="9"/>
  <c r="AB1363" i="9"/>
  <c r="AD1363" i="9"/>
  <c r="AF1363" i="9"/>
  <c r="AC1364" i="9"/>
  <c r="AE1364" i="9"/>
  <c r="Z1364" i="9"/>
  <c r="AB1364" i="9"/>
  <c r="AD1364" i="9"/>
  <c r="AF1364" i="9"/>
  <c r="AC1365" i="9"/>
  <c r="AE1365" i="9"/>
  <c r="Z1365" i="9"/>
  <c r="AB1365" i="9"/>
  <c r="AD1365" i="9"/>
  <c r="AF1365" i="9"/>
  <c r="AC1366" i="9"/>
  <c r="AE1366" i="9"/>
  <c r="Z1366" i="9"/>
  <c r="AB1366" i="9"/>
  <c r="AD1366" i="9"/>
  <c r="AF1366" i="9"/>
  <c r="AC1367" i="9"/>
  <c r="AE1367" i="9"/>
  <c r="Z1367" i="9"/>
  <c r="AB1367" i="9"/>
  <c r="AD1367" i="9"/>
  <c r="AF1367" i="9"/>
  <c r="AC1368" i="9"/>
  <c r="AE1368" i="9"/>
  <c r="Z1368" i="9"/>
  <c r="AB1368" i="9"/>
  <c r="AD1368" i="9"/>
  <c r="AF1368" i="9"/>
  <c r="AC1369" i="9"/>
  <c r="AE1369" i="9"/>
  <c r="Z1369" i="9"/>
  <c r="AB1369" i="9"/>
  <c r="AD1369" i="9"/>
  <c r="AF1369" i="9"/>
  <c r="AC1370" i="9"/>
  <c r="AE1370" i="9"/>
  <c r="Z1370" i="9"/>
  <c r="AB1370" i="9"/>
  <c r="AD1370" i="9"/>
  <c r="AF1370" i="9"/>
  <c r="AC1371" i="9"/>
  <c r="AE1371" i="9"/>
  <c r="Z1371" i="9"/>
  <c r="AB1371" i="9"/>
  <c r="AD1371" i="9"/>
  <c r="AF1371" i="9"/>
  <c r="AC1372" i="9"/>
  <c r="AE1372" i="9"/>
  <c r="Z1372" i="9"/>
  <c r="AB1372" i="9"/>
  <c r="AD1372" i="9"/>
  <c r="AF1372" i="9"/>
  <c r="AC1373" i="9"/>
  <c r="AE1373" i="9"/>
  <c r="Z1373" i="9"/>
  <c r="AB1373" i="9"/>
  <c r="AD1373" i="9"/>
  <c r="AF1373" i="9"/>
  <c r="AC1374" i="9"/>
  <c r="AE1374" i="9"/>
  <c r="Z1374" i="9"/>
  <c r="AB1374" i="9"/>
  <c r="AD1374" i="9"/>
  <c r="AF1374" i="9"/>
  <c r="AC1375" i="9"/>
  <c r="AE1375" i="9"/>
  <c r="Z1375" i="9"/>
  <c r="AB1375" i="9"/>
  <c r="AD1375" i="9"/>
  <c r="AF1375" i="9"/>
  <c r="AC1376" i="9"/>
  <c r="AE1376" i="9"/>
  <c r="Z1376" i="9"/>
  <c r="AB1376" i="9"/>
  <c r="AD1376" i="9"/>
  <c r="AF1376" i="9"/>
  <c r="AC1377" i="9"/>
  <c r="AE1377" i="9"/>
  <c r="Z1377" i="9"/>
  <c r="AB1377" i="9"/>
  <c r="AD1377" i="9"/>
  <c r="AF1377" i="9"/>
  <c r="AC1378" i="9"/>
  <c r="AE1378" i="9"/>
  <c r="Z1378" i="9"/>
  <c r="AB1378" i="9"/>
  <c r="AD1378" i="9"/>
  <c r="AF1378" i="9"/>
  <c r="AC1379" i="9"/>
  <c r="AE1379" i="9"/>
  <c r="Z1379" i="9"/>
  <c r="AB1379" i="9"/>
  <c r="AD1379" i="9"/>
  <c r="AF1379" i="9"/>
  <c r="AC1380" i="9"/>
  <c r="AE1380" i="9"/>
  <c r="Z1380" i="9"/>
  <c r="AB1380" i="9"/>
  <c r="AD1380" i="9"/>
  <c r="AF1380" i="9"/>
  <c r="AC1381" i="9"/>
  <c r="AE1381" i="9"/>
  <c r="Z1381" i="9"/>
  <c r="AB1381" i="9"/>
  <c r="AD1381" i="9"/>
  <c r="AF1381" i="9"/>
  <c r="AC1382" i="9"/>
  <c r="AE1382" i="9"/>
  <c r="Z1382" i="9"/>
  <c r="AB1382" i="9"/>
  <c r="AD1382" i="9"/>
  <c r="AF1382" i="9"/>
  <c r="AC1383" i="9"/>
  <c r="AE1383" i="9"/>
  <c r="Z1383" i="9"/>
  <c r="AB1383" i="9"/>
  <c r="AD1383" i="9"/>
  <c r="AF1383" i="9"/>
  <c r="AC1384" i="9"/>
  <c r="AE1384" i="9"/>
  <c r="Z1384" i="9"/>
  <c r="AB1384" i="9"/>
  <c r="AD1384" i="9"/>
  <c r="AF1384" i="9"/>
  <c r="AC1385" i="9"/>
  <c r="AE1385" i="9"/>
  <c r="Z1385" i="9"/>
  <c r="AB1385" i="9"/>
  <c r="AD1385" i="9"/>
  <c r="AF1385" i="9"/>
  <c r="AC1386" i="9"/>
  <c r="AE1386" i="9"/>
  <c r="Z1386" i="9"/>
  <c r="AB1386" i="9"/>
  <c r="AD1386" i="9"/>
  <c r="AF1386" i="9"/>
  <c r="AC1387" i="9"/>
  <c r="AE1387" i="9"/>
  <c r="Z1387" i="9"/>
  <c r="AB1387" i="9"/>
  <c r="AD1387" i="9"/>
  <c r="AF1387" i="9"/>
  <c r="AC1388" i="9"/>
  <c r="AE1388" i="9"/>
  <c r="Z1388" i="9"/>
  <c r="AB1388" i="9"/>
  <c r="AD1388" i="9"/>
  <c r="AF1388" i="9"/>
  <c r="AC1389" i="9"/>
  <c r="AE1389" i="9"/>
  <c r="Z1389" i="9"/>
  <c r="AB1389" i="9"/>
  <c r="AD1389" i="9"/>
  <c r="AF1389" i="9"/>
  <c r="AC1390" i="9"/>
  <c r="AE1390" i="9"/>
  <c r="Z1390" i="9"/>
  <c r="AB1390" i="9"/>
  <c r="AD1390" i="9"/>
  <c r="AF1390" i="9"/>
  <c r="AC1391" i="9"/>
  <c r="AE1391" i="9"/>
  <c r="Z1391" i="9"/>
  <c r="AB1391" i="9"/>
  <c r="AD1391" i="9"/>
  <c r="AF1391" i="9"/>
  <c r="AC1392" i="9"/>
  <c r="AE1392" i="9"/>
  <c r="Z1392" i="9"/>
  <c r="AB1392" i="9"/>
  <c r="AD1392" i="9"/>
  <c r="AF1392" i="9"/>
  <c r="AC1393" i="9"/>
  <c r="AE1393" i="9"/>
  <c r="Z1393" i="9"/>
  <c r="AB1393" i="9"/>
  <c r="AD1393" i="9"/>
  <c r="AF1393" i="9"/>
  <c r="AC1394" i="9"/>
  <c r="AE1394" i="9"/>
  <c r="Z1394" i="9"/>
  <c r="AB1394" i="9"/>
  <c r="AD1394" i="9"/>
  <c r="AF1394" i="9"/>
  <c r="AC1395" i="9"/>
  <c r="AE1395" i="9"/>
  <c r="Z1395" i="9"/>
  <c r="AB1395" i="9"/>
  <c r="AD1395" i="9"/>
  <c r="AF1395" i="9"/>
  <c r="AC1396" i="9"/>
  <c r="AE1396" i="9"/>
  <c r="Z1396" i="9"/>
  <c r="AB1396" i="9"/>
  <c r="AD1396" i="9"/>
  <c r="AF1396" i="9"/>
  <c r="AC1397" i="9"/>
  <c r="AE1397" i="9"/>
  <c r="Z1397" i="9"/>
  <c r="AB1397" i="9"/>
  <c r="AD1397" i="9"/>
  <c r="AF1397" i="9"/>
  <c r="AC1398" i="9"/>
  <c r="AE1398" i="9"/>
  <c r="Z1398" i="9"/>
  <c r="AB1398" i="9"/>
  <c r="AD1398" i="9"/>
  <c r="AF1398" i="9"/>
  <c r="AC1399" i="9"/>
  <c r="AE1399" i="9"/>
  <c r="Z1399" i="9"/>
  <c r="AB1399" i="9"/>
  <c r="AD1399" i="9"/>
  <c r="AF1399" i="9"/>
  <c r="AC1400" i="9"/>
  <c r="AE1400" i="9"/>
  <c r="Z1400" i="9"/>
  <c r="AB1400" i="9"/>
  <c r="AD1400" i="9"/>
  <c r="AF1400" i="9"/>
  <c r="AC1401" i="9"/>
  <c r="AE1401" i="9"/>
  <c r="Z1401" i="9"/>
  <c r="AB1401" i="9"/>
  <c r="AD1401" i="9"/>
  <c r="AF1401" i="9"/>
  <c r="AC1402" i="9"/>
  <c r="AE1402" i="9"/>
  <c r="Z1402" i="9"/>
  <c r="AB1402" i="9"/>
  <c r="AD1402" i="9"/>
  <c r="AF1402" i="9"/>
  <c r="AC1403" i="9"/>
  <c r="AE1403" i="9"/>
  <c r="Z1403" i="9"/>
  <c r="AB1403" i="9"/>
  <c r="AD1403" i="9"/>
  <c r="AF1403" i="9"/>
  <c r="AC1404" i="9"/>
  <c r="AE1404" i="9"/>
  <c r="Z1404" i="9"/>
  <c r="AB1404" i="9"/>
  <c r="AD1404" i="9"/>
  <c r="AF1404" i="9"/>
  <c r="AC1405" i="9"/>
  <c r="AE1405" i="9"/>
  <c r="Z1405" i="9"/>
  <c r="AB1405" i="9"/>
  <c r="AD1405" i="9"/>
  <c r="AF1405" i="9"/>
  <c r="AC1406" i="9"/>
  <c r="AE1406" i="9"/>
  <c r="Z1406" i="9"/>
  <c r="AB1406" i="9"/>
  <c r="AD1406" i="9"/>
  <c r="AF1406" i="9"/>
  <c r="AC1407" i="9"/>
  <c r="AE1407" i="9"/>
  <c r="Z1407" i="9"/>
  <c r="AB1407" i="9"/>
  <c r="AD1407" i="9"/>
  <c r="AF1407" i="9"/>
  <c r="AC1408" i="9"/>
  <c r="AE1408" i="9"/>
  <c r="Z1408" i="9"/>
  <c r="AB1408" i="9"/>
  <c r="AD1408" i="9"/>
  <c r="AF1408" i="9"/>
  <c r="AC1409" i="9"/>
  <c r="AE1409" i="9"/>
  <c r="Z1409" i="9"/>
  <c r="AB1409" i="9"/>
  <c r="AD1409" i="9"/>
  <c r="AF1409" i="9"/>
  <c r="AC1410" i="9"/>
  <c r="AE1410" i="9"/>
  <c r="Z1410" i="9"/>
  <c r="AB1410" i="9"/>
  <c r="AD1410" i="9"/>
  <c r="AF1410" i="9"/>
  <c r="AC1411" i="9"/>
  <c r="AE1411" i="9"/>
  <c r="Z1411" i="9"/>
  <c r="AB1411" i="9"/>
  <c r="AD1411" i="9"/>
  <c r="AF1411" i="9"/>
  <c r="AC1412" i="9"/>
  <c r="AE1412" i="9"/>
  <c r="Z1412" i="9"/>
  <c r="AB1412" i="9"/>
  <c r="AD1412" i="9"/>
  <c r="AF1412" i="9"/>
  <c r="AC1413" i="9"/>
  <c r="AE1413" i="9"/>
  <c r="Z1413" i="9"/>
  <c r="AB1413" i="9"/>
  <c r="AD1413" i="9"/>
  <c r="AF1413" i="9"/>
  <c r="AC1414" i="9"/>
  <c r="AE1414" i="9"/>
  <c r="Z1414" i="9"/>
  <c r="AB1414" i="9"/>
  <c r="AD1414" i="9"/>
  <c r="AF1414" i="9"/>
  <c r="AC1415" i="9"/>
  <c r="AE1415" i="9"/>
  <c r="Z1415" i="9"/>
  <c r="AB1415" i="9"/>
  <c r="AD1415" i="9"/>
  <c r="AF1415" i="9"/>
  <c r="AC1416" i="9"/>
  <c r="AE1416" i="9"/>
  <c r="Z1416" i="9"/>
  <c r="AB1416" i="9"/>
  <c r="AD1416" i="9"/>
  <c r="AF1416" i="9"/>
  <c r="AC1417" i="9"/>
  <c r="AE1417" i="9"/>
  <c r="Z1417" i="9"/>
  <c r="AB1417" i="9"/>
  <c r="AD1417" i="9"/>
  <c r="AF1417" i="9"/>
  <c r="AC1418" i="9"/>
  <c r="AE1418" i="9"/>
  <c r="Z1418" i="9"/>
  <c r="AB1418" i="9"/>
  <c r="AD1418" i="9"/>
  <c r="AF1418" i="9"/>
  <c r="AC1419" i="9"/>
  <c r="AE1419" i="9"/>
  <c r="Z1419" i="9"/>
  <c r="AB1419" i="9"/>
  <c r="AD1419" i="9"/>
  <c r="AF1419" i="9"/>
  <c r="AC1420" i="9"/>
  <c r="AE1420" i="9"/>
  <c r="Z1420" i="9"/>
  <c r="AB1420" i="9"/>
  <c r="AD1420" i="9"/>
  <c r="AF1420" i="9"/>
  <c r="AC1421" i="9"/>
  <c r="AE1421" i="9"/>
  <c r="Z1421" i="9"/>
  <c r="AB1421" i="9"/>
  <c r="AD1421" i="9"/>
  <c r="AF1421" i="9"/>
  <c r="AC1422" i="9"/>
  <c r="AE1422" i="9"/>
  <c r="Z1422" i="9"/>
  <c r="AB1422" i="9"/>
  <c r="AD1422" i="9"/>
  <c r="AF1422" i="9"/>
  <c r="AC1423" i="9"/>
  <c r="AE1423" i="9"/>
  <c r="Z1423" i="9"/>
  <c r="AB1423" i="9"/>
  <c r="AD1423" i="9"/>
  <c r="AF1423" i="9"/>
  <c r="AC1424" i="9"/>
  <c r="AE1424" i="9"/>
  <c r="Z1424" i="9"/>
  <c r="AB1424" i="9"/>
  <c r="AD1424" i="9"/>
  <c r="AF1424" i="9"/>
  <c r="AC1425" i="9"/>
  <c r="AE1425" i="9"/>
  <c r="Z1425" i="9"/>
  <c r="AB1425" i="9"/>
  <c r="AD1425" i="9"/>
  <c r="AF1425" i="9"/>
  <c r="AC1426" i="9"/>
  <c r="AE1426" i="9"/>
  <c r="Z1426" i="9"/>
  <c r="AB1426" i="9"/>
  <c r="AD1426" i="9"/>
  <c r="AF1426" i="9"/>
  <c r="AC1427" i="9"/>
  <c r="AE1427" i="9"/>
  <c r="Z1427" i="9"/>
  <c r="AB1427" i="9"/>
  <c r="AD1427" i="9"/>
  <c r="AF1427" i="9"/>
  <c r="AC1428" i="9"/>
  <c r="AE1428" i="9"/>
  <c r="Z1428" i="9"/>
  <c r="AB1428" i="9"/>
  <c r="AD1428" i="9"/>
  <c r="AF1428" i="9"/>
  <c r="AC1429" i="9"/>
  <c r="AE1429" i="9"/>
  <c r="Z1429" i="9"/>
  <c r="AB1429" i="9"/>
  <c r="AD1429" i="9"/>
  <c r="AF1429" i="9"/>
  <c r="AC1430" i="9"/>
  <c r="AE1430" i="9"/>
  <c r="Z1430" i="9"/>
  <c r="AB1430" i="9"/>
  <c r="AD1430" i="9"/>
  <c r="AF1430" i="9"/>
  <c r="AC1431" i="9"/>
  <c r="AE1431" i="9"/>
  <c r="Z1431" i="9"/>
  <c r="AB1431" i="9"/>
  <c r="AD1431" i="9"/>
  <c r="AF1431" i="9"/>
  <c r="AC1432" i="9"/>
  <c r="AE1432" i="9"/>
  <c r="Z1432" i="9"/>
  <c r="AB1432" i="9"/>
  <c r="AD1432" i="9"/>
  <c r="AF1432" i="9"/>
  <c r="AC1433" i="9"/>
  <c r="AE1433" i="9"/>
  <c r="Z1433" i="9"/>
  <c r="AB1433" i="9"/>
  <c r="AD1433" i="9"/>
  <c r="AF1433" i="9"/>
  <c r="AC1434" i="9"/>
  <c r="AE1434" i="9"/>
  <c r="Z1434" i="9"/>
  <c r="AB1434" i="9"/>
  <c r="AD1434" i="9"/>
  <c r="AF1434" i="9"/>
  <c r="AC1435" i="9"/>
  <c r="AE1435" i="9"/>
  <c r="Z1435" i="9"/>
  <c r="AB1435" i="9"/>
  <c r="AD1435" i="9"/>
  <c r="AF1435" i="9"/>
  <c r="AC1436" i="9"/>
  <c r="AE1436" i="9"/>
  <c r="Z1436" i="9"/>
  <c r="AB1436" i="9"/>
  <c r="AD1436" i="9"/>
  <c r="AF1436" i="9"/>
  <c r="AC1437" i="9"/>
  <c r="AE1437" i="9"/>
  <c r="Z1437" i="9"/>
  <c r="AB1437" i="9"/>
  <c r="AD1437" i="9"/>
  <c r="AF1437" i="9"/>
  <c r="AC1438" i="9"/>
  <c r="AE1438" i="9"/>
  <c r="Z1438" i="9"/>
  <c r="AB1438" i="9"/>
  <c r="AD1438" i="9"/>
  <c r="AF1438" i="9"/>
  <c r="AC1439" i="9"/>
  <c r="AE1439" i="9"/>
  <c r="Z1439" i="9"/>
  <c r="AB1439" i="9"/>
  <c r="AD1439" i="9"/>
  <c r="AF1439" i="9"/>
  <c r="AC1440" i="9"/>
  <c r="AE1440" i="9"/>
  <c r="Z1440" i="9"/>
  <c r="AB1440" i="9"/>
  <c r="AD1440" i="9"/>
  <c r="AF1440" i="9"/>
  <c r="AC1441" i="9"/>
  <c r="AE1441" i="9"/>
  <c r="Z1441" i="9"/>
  <c r="AB1441" i="9"/>
  <c r="AD1441" i="9"/>
  <c r="AF1441" i="9"/>
  <c r="AC1442" i="9"/>
  <c r="AE1442" i="9"/>
  <c r="Z1442" i="9"/>
  <c r="AB1442" i="9"/>
  <c r="AD1442" i="9"/>
  <c r="AF1442" i="9"/>
  <c r="AC1443" i="9"/>
  <c r="AE1443" i="9"/>
  <c r="Z1443" i="9"/>
  <c r="AB1443" i="9"/>
  <c r="AD1443" i="9"/>
  <c r="AF1443" i="9"/>
  <c r="AC1444" i="9"/>
  <c r="AE1444" i="9"/>
  <c r="Z1444" i="9"/>
  <c r="AB1444" i="9"/>
  <c r="AD1444" i="9"/>
  <c r="AF1444" i="9"/>
  <c r="AC1445" i="9"/>
  <c r="AE1445" i="9"/>
  <c r="Z1445" i="9"/>
  <c r="AB1445" i="9"/>
  <c r="AD1445" i="9"/>
  <c r="AF1445" i="9"/>
  <c r="AC1446" i="9"/>
  <c r="AE1446" i="9"/>
  <c r="Z1446" i="9"/>
  <c r="AB1446" i="9"/>
  <c r="AD1446" i="9"/>
  <c r="AF1446" i="9"/>
  <c r="AC1447" i="9"/>
  <c r="AE1447" i="9"/>
  <c r="AA1447" i="9"/>
  <c r="AC1448" i="9"/>
  <c r="AE1448" i="9"/>
  <c r="Z1448" i="9"/>
  <c r="AB1448" i="9"/>
  <c r="AD1448" i="9"/>
  <c r="AF1448" i="9"/>
  <c r="AC1449" i="9"/>
  <c r="AE1449" i="9"/>
  <c r="Z1449" i="9"/>
  <c r="AB1449" i="9"/>
  <c r="AD1449" i="9"/>
  <c r="AF1449" i="9"/>
  <c r="AC1450" i="9"/>
  <c r="AE1450" i="9"/>
  <c r="Z1450" i="9"/>
  <c r="AB1450" i="9"/>
  <c r="AD1450" i="9"/>
  <c r="AF1450" i="9"/>
  <c r="AC1451" i="9"/>
  <c r="AE1451" i="9"/>
  <c r="Z1451" i="9"/>
  <c r="AB1451" i="9"/>
  <c r="AD1451" i="9"/>
  <c r="AF1451" i="9"/>
  <c r="AC1452" i="9"/>
  <c r="AE1452" i="9"/>
  <c r="Z1452" i="9"/>
  <c r="AB1452" i="9"/>
  <c r="AD1452" i="9"/>
  <c r="AF1452" i="9"/>
  <c r="AC1453" i="9"/>
  <c r="AE1453" i="9"/>
  <c r="Z1453" i="9"/>
  <c r="AB1453" i="9"/>
  <c r="AD1453" i="9"/>
  <c r="AF1453" i="9"/>
  <c r="AC1454" i="9"/>
  <c r="AE1454" i="9"/>
  <c r="Z1454" i="9"/>
  <c r="AB1454" i="9"/>
  <c r="AD1454" i="9"/>
  <c r="AF1454" i="9"/>
  <c r="AC1455" i="9"/>
  <c r="AE1455" i="9"/>
  <c r="Z1455" i="9"/>
  <c r="AB1455" i="9"/>
  <c r="AD1455" i="9"/>
  <c r="AF1455" i="9"/>
  <c r="AC1456" i="9"/>
  <c r="AE1456" i="9"/>
  <c r="Z1456" i="9"/>
  <c r="AB1456" i="9"/>
  <c r="AD1456" i="9"/>
  <c r="AF1456" i="9"/>
  <c r="AC1457" i="9"/>
  <c r="AE1457" i="9"/>
  <c r="Z1457" i="9"/>
  <c r="AB1457" i="9"/>
  <c r="AD1457" i="9"/>
  <c r="AF1457" i="9"/>
  <c r="AC1458" i="9"/>
  <c r="AE1458" i="9"/>
  <c r="Z1458" i="9"/>
  <c r="AB1458" i="9"/>
  <c r="AD1458" i="9"/>
  <c r="AF1458" i="9"/>
  <c r="AC1459" i="9"/>
  <c r="AE1459" i="9"/>
  <c r="Z1459" i="9"/>
  <c r="AB1459" i="9"/>
  <c r="AD1459" i="9"/>
  <c r="AF1459" i="9"/>
  <c r="AC1460" i="9"/>
  <c r="AE1460" i="9"/>
  <c r="Z1460" i="9"/>
  <c r="AB1460" i="9"/>
  <c r="AD1460" i="9"/>
  <c r="AF1460" i="9"/>
  <c r="AC1461" i="9"/>
  <c r="AE1461" i="9"/>
  <c r="Z1461" i="9"/>
  <c r="AB1461" i="9"/>
  <c r="AD1461" i="9"/>
  <c r="AF1461" i="9"/>
  <c r="AC1462" i="9"/>
  <c r="AE1462" i="9"/>
  <c r="Z1462" i="9"/>
  <c r="AB1462" i="9"/>
  <c r="AD1462" i="9"/>
  <c r="AF1462" i="9"/>
  <c r="AC1463" i="9"/>
  <c r="AE1463" i="9"/>
  <c r="Z1463" i="9"/>
  <c r="AB1463" i="9"/>
  <c r="AD1463" i="9"/>
  <c r="AF1463" i="9"/>
  <c r="AC1464" i="9"/>
  <c r="AE1464" i="9"/>
  <c r="Z1464" i="9"/>
  <c r="AB1464" i="9"/>
  <c r="AD1464" i="9"/>
  <c r="AF1464" i="9"/>
  <c r="AC1465" i="9"/>
  <c r="AE1465" i="9"/>
  <c r="Z1465" i="9"/>
  <c r="AB1465" i="9"/>
  <c r="AD1465" i="9"/>
  <c r="AF1465" i="9"/>
  <c r="AC1466" i="9"/>
  <c r="AE1466" i="9"/>
  <c r="Z1466" i="9"/>
  <c r="AB1466" i="9"/>
  <c r="AD1466" i="9"/>
  <c r="AF1466" i="9"/>
  <c r="AC1467" i="9"/>
  <c r="AE1467" i="9"/>
  <c r="Z1467" i="9"/>
  <c r="AB1467" i="9"/>
  <c r="AD1467" i="9"/>
  <c r="AF1467" i="9"/>
  <c r="AC1468" i="9"/>
  <c r="AE1468" i="9"/>
  <c r="Z1468" i="9"/>
  <c r="AB1468" i="9"/>
  <c r="AD1468" i="9"/>
  <c r="AF1468" i="9"/>
  <c r="AC1469" i="9"/>
  <c r="AE1469" i="9"/>
  <c r="Z1469" i="9"/>
  <c r="AB1469" i="9"/>
  <c r="AD1469" i="9"/>
  <c r="AF1469" i="9"/>
  <c r="AC1470" i="9"/>
  <c r="AE1470" i="9"/>
  <c r="Z1470" i="9"/>
  <c r="AB1470" i="9"/>
  <c r="AD1470" i="9"/>
  <c r="AF1470" i="9"/>
  <c r="AC1471" i="9"/>
  <c r="AE1471" i="9"/>
  <c r="Z1471" i="9"/>
  <c r="AB1471" i="9"/>
  <c r="AD1471" i="9"/>
  <c r="AF1471" i="9"/>
  <c r="AC1472" i="9"/>
  <c r="AE1472" i="9"/>
  <c r="Z1472" i="9"/>
  <c r="AB1472" i="9"/>
  <c r="AD1472" i="9"/>
  <c r="AF1472" i="9"/>
  <c r="AC1473" i="9"/>
  <c r="AE1473" i="9"/>
  <c r="Z1473" i="9"/>
  <c r="AB1473" i="9"/>
  <c r="AD1473" i="9"/>
  <c r="AF1473" i="9"/>
  <c r="AC1474" i="9"/>
  <c r="AE1474" i="9"/>
  <c r="Z1474" i="9"/>
  <c r="AB1474" i="9"/>
  <c r="AD1474" i="9"/>
  <c r="AF1474" i="9"/>
  <c r="AC1475" i="9"/>
  <c r="AE1475" i="9"/>
  <c r="Z1475" i="9"/>
  <c r="AB1475" i="9"/>
  <c r="AD1475" i="9"/>
  <c r="AF1475" i="9"/>
  <c r="AC1476" i="9"/>
  <c r="AE1476" i="9"/>
  <c r="Z1476" i="9"/>
  <c r="AB1476" i="9"/>
  <c r="AD1476" i="9"/>
  <c r="AF1476" i="9"/>
  <c r="AC1477" i="9"/>
  <c r="AE1477" i="9"/>
  <c r="Z1477" i="9"/>
  <c r="AB1477" i="9"/>
  <c r="AD1477" i="9"/>
  <c r="AF1477" i="9"/>
  <c r="AC1478" i="9"/>
  <c r="AE1478" i="9"/>
  <c r="Z1478" i="9"/>
  <c r="AB1478" i="9"/>
  <c r="AD1478" i="9"/>
  <c r="AF1478" i="9"/>
  <c r="AC1479" i="9"/>
  <c r="AE1479" i="9"/>
  <c r="Z1479" i="9"/>
  <c r="AB1479" i="9"/>
  <c r="AD1479" i="9"/>
  <c r="AF1479" i="9"/>
  <c r="AC1480" i="9"/>
  <c r="AE1480" i="9"/>
  <c r="Z1480" i="9"/>
  <c r="AB1480" i="9"/>
  <c r="AD1480" i="9"/>
  <c r="AF1480" i="9"/>
  <c r="AC1481" i="9"/>
  <c r="AE1481" i="9"/>
  <c r="Z1481" i="9"/>
  <c r="AB1481" i="9"/>
  <c r="AD1481" i="9"/>
  <c r="AF1481" i="9"/>
  <c r="AC1482" i="9"/>
  <c r="AE1482" i="9"/>
  <c r="Z1482" i="9"/>
  <c r="AB1482" i="9"/>
  <c r="AD1482" i="9"/>
  <c r="AF1482" i="9"/>
  <c r="AC1483" i="9"/>
  <c r="AE1483" i="9"/>
  <c r="Z1483" i="9"/>
  <c r="AB1483" i="9"/>
  <c r="AD1483" i="9"/>
  <c r="AF1483" i="9"/>
  <c r="AC1484" i="9"/>
  <c r="AE1484" i="9"/>
  <c r="Z1484" i="9"/>
  <c r="AB1484" i="9"/>
  <c r="AD1484" i="9"/>
  <c r="AF1484" i="9"/>
  <c r="AC1485" i="9"/>
  <c r="AE1485" i="9"/>
  <c r="Z1485" i="9"/>
  <c r="AB1485" i="9"/>
  <c r="AD1485" i="9"/>
  <c r="AF1485" i="9"/>
  <c r="AC1486" i="9"/>
  <c r="AE1486" i="9"/>
  <c r="Z1486" i="9"/>
  <c r="AB1486" i="9"/>
  <c r="AD1486" i="9"/>
  <c r="AF1486" i="9"/>
  <c r="AC1487" i="9"/>
  <c r="AE1487" i="9"/>
  <c r="Z1487" i="9"/>
  <c r="AB1487" i="9"/>
  <c r="AD1487" i="9"/>
  <c r="AF1487" i="9"/>
  <c r="AC1488" i="9"/>
  <c r="AE1488" i="9"/>
  <c r="Z1488" i="9"/>
  <c r="AB1488" i="9"/>
  <c r="AD1488" i="9"/>
  <c r="AF1488" i="9"/>
  <c r="AC1489" i="9"/>
  <c r="AE1489" i="9"/>
  <c r="Z1489" i="9"/>
  <c r="AB1489" i="9"/>
  <c r="AD1489" i="9"/>
  <c r="AF1489" i="9"/>
  <c r="AC1490" i="9"/>
  <c r="AE1490" i="9"/>
  <c r="Z1490" i="9"/>
  <c r="AB1490" i="9"/>
  <c r="AD1490" i="9"/>
  <c r="AF1490" i="9"/>
  <c r="AC1491" i="9"/>
  <c r="AE1491" i="9"/>
  <c r="Z1491" i="9"/>
  <c r="AB1491" i="9"/>
  <c r="AD1491" i="9"/>
  <c r="AF1491" i="9"/>
  <c r="AC1492" i="9"/>
  <c r="AE1492" i="9"/>
  <c r="Z1492" i="9"/>
  <c r="AB1492" i="9"/>
  <c r="AD1492" i="9"/>
  <c r="AF1492" i="9"/>
  <c r="AC1493" i="9"/>
  <c r="AE1493" i="9"/>
  <c r="Z1493" i="9"/>
  <c r="AB1493" i="9"/>
  <c r="AD1493" i="9"/>
  <c r="AF1493" i="9"/>
  <c r="AC1494" i="9"/>
  <c r="AE1494" i="9"/>
  <c r="Z1494" i="9"/>
  <c r="AB1494" i="9"/>
  <c r="AD1494" i="9"/>
  <c r="AF1494" i="9"/>
  <c r="AC1495" i="9"/>
  <c r="AE1495" i="9"/>
  <c r="Z1495" i="9"/>
  <c r="AB1495" i="9"/>
  <c r="AD1495" i="9"/>
  <c r="AF1495" i="9"/>
  <c r="AC1496" i="9"/>
  <c r="AE1496" i="9"/>
  <c r="Z1496" i="9"/>
  <c r="AB1496" i="9"/>
  <c r="AD1496" i="9"/>
  <c r="AF1496" i="9"/>
  <c r="AC1497" i="9"/>
  <c r="AE1497" i="9"/>
  <c r="Z1497" i="9"/>
  <c r="AB1497" i="9"/>
  <c r="AD1497" i="9"/>
  <c r="AF1497" i="9"/>
  <c r="AC1498" i="9"/>
  <c r="AE1498" i="9"/>
  <c r="Z1498" i="9"/>
  <c r="AB1498" i="9"/>
  <c r="AD1498" i="9"/>
  <c r="AF1498" i="9"/>
  <c r="AC1499" i="9"/>
  <c r="AE1499" i="9"/>
  <c r="AA1499" i="9"/>
  <c r="AC1500" i="9"/>
  <c r="AE1500" i="9"/>
  <c r="Z1500" i="9"/>
  <c r="AB1500" i="9"/>
  <c r="AD1500" i="9"/>
  <c r="AF1500" i="9"/>
  <c r="AC1501" i="9"/>
  <c r="AE1501" i="9"/>
  <c r="Z1501" i="9"/>
  <c r="AB1501" i="9"/>
  <c r="AD1501" i="9"/>
  <c r="AF1501" i="9"/>
  <c r="AC1502" i="9"/>
  <c r="AE1502" i="9"/>
  <c r="Z1502" i="9"/>
  <c r="AB1502" i="9"/>
  <c r="AD1502" i="9"/>
  <c r="AF1502" i="9"/>
  <c r="AC1503" i="9"/>
  <c r="AE1503" i="9"/>
  <c r="Z1503" i="9"/>
  <c r="AB1503" i="9"/>
  <c r="AD1503" i="9"/>
  <c r="AF1503" i="9"/>
  <c r="AC1504" i="9"/>
  <c r="AE1504" i="9"/>
  <c r="Z1504" i="9"/>
  <c r="AB1504" i="9"/>
  <c r="AD1504" i="9"/>
  <c r="AF1504" i="9"/>
  <c r="AC1505" i="9"/>
  <c r="AE1505" i="9"/>
  <c r="Z1505" i="9"/>
  <c r="AB1505" i="9"/>
  <c r="AD1505" i="9"/>
  <c r="AF1505" i="9"/>
  <c r="AC1506" i="9"/>
  <c r="AE1506" i="9"/>
  <c r="Z1506" i="9"/>
  <c r="AB1506" i="9"/>
  <c r="AD1506" i="9"/>
  <c r="AF1506" i="9"/>
  <c r="AC1507" i="9"/>
  <c r="AE1507" i="9"/>
  <c r="Z1507" i="9"/>
  <c r="AB1507" i="9"/>
  <c r="AD1507" i="9"/>
  <c r="AF1507" i="9"/>
  <c r="AC1508" i="9"/>
  <c r="AE1508" i="9"/>
  <c r="Z1508" i="9"/>
  <c r="AB1508" i="9"/>
  <c r="AD1508" i="9"/>
  <c r="AF1508" i="9"/>
  <c r="AC1509" i="9"/>
  <c r="AE1509" i="9"/>
  <c r="Z1509" i="9"/>
  <c r="AB1509" i="9"/>
  <c r="AD1509" i="9"/>
  <c r="AF1509" i="9"/>
  <c r="AC1510" i="9"/>
  <c r="AE1510" i="9"/>
  <c r="Z1510" i="9"/>
  <c r="AB1510" i="9"/>
  <c r="AD1510" i="9"/>
  <c r="AF1510" i="9"/>
  <c r="AC1511" i="9"/>
  <c r="AE1511" i="9"/>
  <c r="Z1511" i="9"/>
  <c r="AB1511" i="9"/>
  <c r="AD1511" i="9"/>
  <c r="AF1511" i="9"/>
  <c r="AC1512" i="9"/>
  <c r="AE1512" i="9"/>
  <c r="Z1512" i="9"/>
  <c r="AB1512" i="9"/>
  <c r="AD1512" i="9"/>
  <c r="AF1512" i="9"/>
  <c r="AC1513" i="9"/>
  <c r="AE1513" i="9"/>
  <c r="Z1513" i="9"/>
  <c r="AB1513" i="9"/>
  <c r="AD1513" i="9"/>
  <c r="AF1513" i="9"/>
  <c r="AC1514" i="9"/>
  <c r="AE1514" i="9"/>
  <c r="Z1514" i="9"/>
  <c r="AB1514" i="9"/>
  <c r="AD1514" i="9"/>
  <c r="AF1514" i="9"/>
  <c r="AC1515" i="9"/>
  <c r="AE1515" i="9"/>
  <c r="Z1515" i="9"/>
  <c r="AB1515" i="9"/>
  <c r="AD1515" i="9"/>
  <c r="AF1515" i="9"/>
  <c r="AC1516" i="9"/>
  <c r="AE1516" i="9"/>
  <c r="Z1516" i="9"/>
  <c r="AB1516" i="9"/>
  <c r="AD1516" i="9"/>
  <c r="AF1516" i="9"/>
  <c r="AC1517" i="9"/>
  <c r="AE1517" i="9"/>
  <c r="Z1517" i="9"/>
  <c r="AB1517" i="9"/>
  <c r="AD1517" i="9"/>
  <c r="AF1517" i="9"/>
  <c r="AC1518" i="9"/>
  <c r="AE1518" i="9"/>
  <c r="Z1518" i="9"/>
  <c r="AB1518" i="9"/>
  <c r="AD1518" i="9"/>
  <c r="AF1518" i="9"/>
  <c r="AC1519" i="9"/>
  <c r="AE1519" i="9"/>
  <c r="Z1519" i="9"/>
  <c r="AB1519" i="9"/>
  <c r="AD1519" i="9"/>
  <c r="AF1519" i="9"/>
  <c r="AC1520" i="9"/>
  <c r="AE1520" i="9"/>
  <c r="Z1520" i="9"/>
  <c r="AB1520" i="9"/>
  <c r="AD1520" i="9"/>
  <c r="AF1520" i="9"/>
  <c r="AC1521" i="9"/>
  <c r="AE1521" i="9"/>
  <c r="Z1521" i="9"/>
  <c r="AB1521" i="9"/>
  <c r="AD1521" i="9"/>
  <c r="AF1521" i="9"/>
  <c r="AC1522" i="9"/>
  <c r="AE1522" i="9"/>
  <c r="Z1522" i="9"/>
  <c r="AB1522" i="9"/>
  <c r="AD1522" i="9"/>
  <c r="AF1522" i="9"/>
  <c r="AC1523" i="9"/>
  <c r="AE1523" i="9"/>
  <c r="Z1523" i="9"/>
  <c r="AB1523" i="9"/>
  <c r="AD1523" i="9"/>
  <c r="AF1523" i="9"/>
  <c r="AC1524" i="9"/>
  <c r="AE1524" i="9"/>
  <c r="Z1524" i="9"/>
  <c r="AB1524" i="9"/>
  <c r="AD1524" i="9"/>
  <c r="AF1524" i="9"/>
  <c r="AC1525" i="9"/>
  <c r="AE1525" i="9"/>
  <c r="Z1525" i="9"/>
  <c r="AB1525" i="9"/>
  <c r="AD1525" i="9"/>
  <c r="AF1525" i="9"/>
  <c r="AC1526" i="9"/>
  <c r="AE1526" i="9"/>
  <c r="Z1526" i="9"/>
  <c r="AB1526" i="9"/>
  <c r="AD1526" i="9"/>
  <c r="AF1526" i="9"/>
  <c r="AC1527" i="9"/>
  <c r="AE1527" i="9"/>
  <c r="Z1527" i="9"/>
  <c r="AB1527" i="9"/>
  <c r="AD1527" i="9"/>
  <c r="AF1527" i="9"/>
  <c r="AC1528" i="9"/>
  <c r="AE1528" i="9"/>
  <c r="Z1528" i="9"/>
  <c r="AB1528" i="9"/>
  <c r="AD1528" i="9"/>
  <c r="AF1528" i="9"/>
  <c r="AC1529" i="9"/>
  <c r="AE1529" i="9"/>
  <c r="Z1529" i="9"/>
  <c r="AB1529" i="9"/>
  <c r="AD1529" i="9"/>
  <c r="AF1529" i="9"/>
  <c r="AC1530" i="9"/>
  <c r="AE1530" i="9"/>
  <c r="Z1530" i="9"/>
  <c r="AB1530" i="9"/>
  <c r="AD1530" i="9"/>
  <c r="AF1530" i="9"/>
  <c r="AC1531" i="9"/>
  <c r="AE1531" i="9"/>
  <c r="Z1531" i="9"/>
  <c r="AB1531" i="9"/>
  <c r="AD1531" i="9"/>
  <c r="AF1531" i="9"/>
  <c r="AC1532" i="9"/>
  <c r="AE1532" i="9"/>
  <c r="Z1532" i="9"/>
  <c r="AB1532" i="9"/>
  <c r="AD1532" i="9"/>
  <c r="AF1532" i="9"/>
  <c r="AC1533" i="9"/>
  <c r="AE1533" i="9"/>
  <c r="Z1533" i="9"/>
  <c r="AB1533" i="9"/>
  <c r="AD1533" i="9"/>
  <c r="AF1533" i="9"/>
  <c r="AC1534" i="9"/>
  <c r="AE1534" i="9"/>
  <c r="Z1534" i="9"/>
  <c r="AB1534" i="9"/>
  <c r="AD1534" i="9"/>
  <c r="AF1534" i="9"/>
  <c r="AC1535" i="9"/>
  <c r="AE1535" i="9"/>
  <c r="Z1535" i="9"/>
  <c r="AB1535" i="9"/>
  <c r="AD1535" i="9"/>
  <c r="AF1535" i="9"/>
  <c r="AC1536" i="9"/>
  <c r="AE1536" i="9"/>
  <c r="Z1536" i="9"/>
  <c r="AB1536" i="9"/>
  <c r="AD1536" i="9"/>
  <c r="AF1536" i="9"/>
  <c r="AC4404" i="9"/>
  <c r="AE4404" i="9"/>
  <c r="Z4404" i="9"/>
  <c r="AB4404" i="9"/>
  <c r="AD4404" i="9"/>
  <c r="AF4404" i="9"/>
  <c r="AC4405" i="9"/>
  <c r="AE4405" i="9"/>
  <c r="Z4405" i="9"/>
  <c r="AB4405" i="9"/>
  <c r="AD4405" i="9"/>
  <c r="AF4405" i="9"/>
  <c r="AC4406" i="9"/>
  <c r="AE4406" i="9"/>
  <c r="Z4406" i="9"/>
  <c r="AB4406" i="9"/>
  <c r="AD4406" i="9"/>
  <c r="AF4406" i="9"/>
  <c r="AC4407" i="9"/>
  <c r="AE4407" i="9"/>
  <c r="Z4407" i="9"/>
  <c r="AB4407" i="9"/>
  <c r="AD4407" i="9"/>
  <c r="AF4407" i="9"/>
  <c r="AC4408" i="9"/>
  <c r="AE4408" i="9"/>
  <c r="Z4408" i="9"/>
  <c r="AB4408" i="9"/>
  <c r="AD4408" i="9"/>
  <c r="AF4408" i="9"/>
  <c r="AC4409" i="9"/>
  <c r="AE4409" i="9"/>
  <c r="Z4409" i="9"/>
  <c r="AB4409" i="9"/>
  <c r="AD4409" i="9"/>
  <c r="AF4409" i="9"/>
  <c r="AC4410" i="9"/>
  <c r="AE4410" i="9"/>
  <c r="Z4410" i="9"/>
  <c r="AB4410" i="9"/>
  <c r="AD4410" i="9"/>
  <c r="AF4410" i="9"/>
  <c r="AC4411" i="9"/>
  <c r="AE4411" i="9"/>
  <c r="Z4411" i="9"/>
  <c r="AB4411" i="9"/>
  <c r="AD4411" i="9"/>
  <c r="AF4411" i="9"/>
  <c r="AC4412" i="9"/>
  <c r="AE4412" i="9"/>
  <c r="Z4412" i="9"/>
  <c r="AB4412" i="9"/>
  <c r="AD4412" i="9"/>
  <c r="AF4412" i="9"/>
  <c r="AC4413" i="9"/>
  <c r="AE4413" i="9"/>
  <c r="Z4413" i="9"/>
  <c r="AB4413" i="9"/>
  <c r="AD4413" i="9"/>
  <c r="AF4413" i="9"/>
  <c r="AC4414" i="9"/>
  <c r="AE4414" i="9"/>
  <c r="Z4414" i="9"/>
  <c r="AB4414" i="9"/>
  <c r="AD4414" i="9"/>
  <c r="AF4414" i="9"/>
  <c r="AC4415" i="9"/>
  <c r="AE4415" i="9"/>
  <c r="Z4415" i="9"/>
  <c r="AB4415" i="9"/>
  <c r="AD4415" i="9"/>
  <c r="AF4415" i="9"/>
  <c r="AC4416" i="9"/>
  <c r="AE4416" i="9"/>
  <c r="Z4416" i="9"/>
  <c r="AB4416" i="9"/>
  <c r="AD4416" i="9"/>
  <c r="AF4416" i="9"/>
  <c r="AC4417" i="9"/>
  <c r="AE4417" i="9"/>
  <c r="Z4417" i="9"/>
  <c r="AB4417" i="9"/>
  <c r="AD4417" i="9"/>
  <c r="AF4417" i="9"/>
  <c r="AC4418" i="9"/>
  <c r="AE4418" i="9"/>
  <c r="Z4418" i="9"/>
  <c r="AB4418" i="9"/>
  <c r="AD4418" i="9"/>
  <c r="AF4418" i="9"/>
  <c r="AC4419" i="9"/>
  <c r="AE4419" i="9"/>
  <c r="Z4419" i="9"/>
  <c r="AB4419" i="9"/>
  <c r="AD4419" i="9"/>
  <c r="AF4419" i="9"/>
  <c r="AC4420" i="9"/>
  <c r="AE4420" i="9"/>
  <c r="Z4420" i="9"/>
  <c r="AB4420" i="9"/>
  <c r="AD4420" i="9"/>
  <c r="AF4420" i="9"/>
  <c r="AC4421" i="9"/>
  <c r="AE4421" i="9"/>
  <c r="Z4421" i="9"/>
  <c r="AB4421" i="9"/>
  <c r="AD4421" i="9"/>
  <c r="AF4421" i="9"/>
  <c r="AC4422" i="9"/>
  <c r="AE4422" i="9"/>
  <c r="Z4422" i="9"/>
  <c r="AB4422" i="9"/>
  <c r="AD4422" i="9"/>
  <c r="AF4422" i="9"/>
  <c r="AC4423" i="9"/>
  <c r="AE4423" i="9"/>
  <c r="Z4423" i="9"/>
  <c r="AB4423" i="9"/>
  <c r="AD4423" i="9"/>
  <c r="AF4423" i="9"/>
  <c r="AC4424" i="9"/>
  <c r="AE4424" i="9"/>
  <c r="Z4424" i="9"/>
  <c r="AB4424" i="9"/>
  <c r="AD4424" i="9"/>
  <c r="AF4424" i="9"/>
  <c r="AC4425" i="9"/>
  <c r="AE4425" i="9"/>
  <c r="Z4425" i="9"/>
  <c r="AB4425" i="9"/>
  <c r="AD4425" i="9"/>
  <c r="AF4425" i="9"/>
  <c r="AC4426" i="9"/>
  <c r="AE4426" i="9"/>
  <c r="Z4426" i="9"/>
  <c r="AB4426" i="9"/>
  <c r="AD4426" i="9"/>
  <c r="AF4426" i="9"/>
  <c r="AC4427" i="9"/>
  <c r="AE4427" i="9"/>
  <c r="Z4427" i="9"/>
  <c r="AB4427" i="9"/>
  <c r="AD4427" i="9"/>
  <c r="AF4427" i="9"/>
  <c r="AC4428" i="9"/>
  <c r="AE4428" i="9"/>
  <c r="Z4428" i="9"/>
  <c r="AB4428" i="9"/>
  <c r="AD4428" i="9"/>
  <c r="AF4428" i="9"/>
  <c r="AC4429" i="9"/>
  <c r="AE4429" i="9"/>
  <c r="Z4429" i="9"/>
  <c r="AB4429" i="9"/>
  <c r="AD4429" i="9"/>
  <c r="AF4429" i="9"/>
  <c r="AC4430" i="9"/>
  <c r="AE4430" i="9"/>
  <c r="Z4430" i="9"/>
  <c r="AB4430" i="9"/>
  <c r="AD4430" i="9"/>
  <c r="AF4430" i="9"/>
  <c r="AC4431" i="9"/>
  <c r="AE4431" i="9"/>
  <c r="Z4431" i="9"/>
  <c r="AB4431" i="9"/>
  <c r="AD4431" i="9"/>
  <c r="AF4431" i="9"/>
  <c r="AC4432" i="9"/>
  <c r="AE4432" i="9"/>
  <c r="Z4432" i="9"/>
  <c r="AB4432" i="9"/>
  <c r="AD4432" i="9"/>
  <c r="AF4432" i="9"/>
  <c r="AC4433" i="9"/>
  <c r="AE4433" i="9"/>
  <c r="Z4433" i="9"/>
  <c r="AB4433" i="9"/>
  <c r="AD4433" i="9"/>
  <c r="AF4433" i="9"/>
  <c r="AC3799" i="9"/>
  <c r="AE3799" i="9"/>
  <c r="Z3799" i="9"/>
  <c r="AB3799" i="9"/>
  <c r="AD3799" i="9"/>
  <c r="AF3799" i="9"/>
  <c r="AC3800" i="9"/>
  <c r="AE3800" i="9"/>
  <c r="Z3800" i="9"/>
  <c r="AB3800" i="9"/>
  <c r="AD3800" i="9"/>
  <c r="AF3800" i="9"/>
  <c r="AC3801" i="9"/>
  <c r="AE3801" i="9"/>
  <c r="Z3801" i="9"/>
  <c r="AB3801" i="9"/>
  <c r="AD3801" i="9"/>
  <c r="AF3801" i="9"/>
  <c r="AC3802" i="9"/>
  <c r="AE3802" i="9"/>
  <c r="Z3802" i="9"/>
  <c r="AB3802" i="9"/>
  <c r="AD3802" i="9"/>
  <c r="AF3802" i="9"/>
  <c r="AC3803" i="9"/>
  <c r="AE3803" i="9"/>
  <c r="Z3803" i="9"/>
  <c r="AB3803" i="9"/>
  <c r="AD3803" i="9"/>
  <c r="AF3803" i="9"/>
  <c r="AC3804" i="9"/>
  <c r="AE3804" i="9"/>
  <c r="Z3804" i="9"/>
  <c r="AB3804" i="9"/>
  <c r="AD3804" i="9"/>
  <c r="AF3804" i="9"/>
  <c r="AC3805" i="9"/>
  <c r="AE3805" i="9"/>
  <c r="Z3805" i="9"/>
  <c r="AB3805" i="9"/>
  <c r="AD3805" i="9"/>
  <c r="AF3805" i="9"/>
  <c r="AC3806" i="9"/>
  <c r="AE3806" i="9"/>
  <c r="Z3806" i="9"/>
  <c r="AB3806" i="9"/>
  <c r="AD3806" i="9"/>
  <c r="AF3806" i="9"/>
  <c r="AC3807" i="9"/>
  <c r="AE3807" i="9"/>
  <c r="Z3807" i="9"/>
  <c r="AB3807" i="9"/>
  <c r="AD3807" i="9"/>
  <c r="AF3807" i="9"/>
  <c r="AC3808" i="9"/>
  <c r="AE3808" i="9"/>
  <c r="Z3808" i="9"/>
  <c r="AB3808" i="9"/>
  <c r="AD3808" i="9"/>
  <c r="AF3808" i="9"/>
  <c r="AC3809" i="9"/>
  <c r="AE3809" i="9"/>
  <c r="Z3809" i="9"/>
  <c r="AB3809" i="9"/>
  <c r="AD3809" i="9"/>
  <c r="AF3809" i="9"/>
  <c r="AC3810" i="9"/>
  <c r="AE3810" i="9"/>
  <c r="Z3810" i="9"/>
  <c r="AB3810" i="9"/>
  <c r="AD3810" i="9"/>
  <c r="AF3810" i="9"/>
  <c r="AC3811" i="9"/>
  <c r="AE3811" i="9"/>
  <c r="Z3811" i="9"/>
  <c r="AB3811" i="9"/>
  <c r="AD3811" i="9"/>
  <c r="AF3811" i="9"/>
  <c r="AC3812" i="9"/>
  <c r="AE3812" i="9"/>
  <c r="Z3812" i="9"/>
  <c r="AB3812" i="9"/>
  <c r="AD3812" i="9"/>
  <c r="AF3812" i="9"/>
  <c r="AC3813" i="9"/>
  <c r="AE3813" i="9"/>
  <c r="Z3813" i="9"/>
  <c r="AB3813" i="9"/>
  <c r="AD3813" i="9"/>
  <c r="AF3813" i="9"/>
  <c r="AC3814" i="9"/>
  <c r="AE3814" i="9"/>
  <c r="Z3814" i="9"/>
  <c r="AB3814" i="9"/>
  <c r="AD3814" i="9"/>
  <c r="AF3814" i="9"/>
  <c r="AC3815" i="9"/>
  <c r="AE3815" i="9"/>
  <c r="Z3815" i="9"/>
  <c r="AB3815" i="9"/>
  <c r="AD3815" i="9"/>
  <c r="AF3815" i="9"/>
  <c r="AC3816" i="9"/>
  <c r="AE3816" i="9"/>
  <c r="Z3816" i="9"/>
  <c r="AB3816" i="9"/>
  <c r="AD3816" i="9"/>
  <c r="AF3816" i="9"/>
  <c r="AC3817" i="9"/>
  <c r="AE3817" i="9"/>
  <c r="Z3817" i="9"/>
  <c r="AB3817" i="9"/>
  <c r="AD3817" i="9"/>
  <c r="AF3817" i="9"/>
  <c r="AC3818" i="9"/>
  <c r="AE3818" i="9"/>
  <c r="Z3818" i="9"/>
  <c r="AB3818" i="9"/>
  <c r="AD3818" i="9"/>
  <c r="AF3818" i="9"/>
  <c r="AC3819" i="9"/>
  <c r="AE3819" i="9"/>
  <c r="Z3819" i="9"/>
  <c r="AB3819" i="9"/>
  <c r="AD3819" i="9"/>
  <c r="AF3819" i="9"/>
  <c r="AC3820" i="9"/>
  <c r="AE3820" i="9"/>
  <c r="Z3820" i="9"/>
  <c r="AB3820" i="9"/>
  <c r="AD3820" i="9"/>
  <c r="AF3820" i="9"/>
  <c r="AC3821" i="9"/>
  <c r="AE3821" i="9"/>
  <c r="Z3821" i="9"/>
  <c r="AB3821" i="9"/>
  <c r="AD3821" i="9"/>
  <c r="AF3821" i="9"/>
  <c r="AC3822" i="9"/>
  <c r="AE3822" i="9"/>
  <c r="Z3822" i="9"/>
  <c r="AB3822" i="9"/>
  <c r="AD3822" i="9"/>
  <c r="AF3822" i="9"/>
  <c r="AC3823" i="9"/>
  <c r="AE3823" i="9"/>
  <c r="Z3823" i="9"/>
  <c r="AB3823" i="9"/>
  <c r="AD3823" i="9"/>
  <c r="AF3823" i="9"/>
  <c r="AC3824" i="9"/>
  <c r="AE3824" i="9"/>
  <c r="Z3824" i="9"/>
  <c r="AB3824" i="9"/>
  <c r="AD3824" i="9"/>
  <c r="AF3824" i="9"/>
  <c r="AC3825" i="9"/>
  <c r="AE3825" i="9"/>
  <c r="Z3825" i="9"/>
  <c r="AB3825" i="9"/>
  <c r="AD3825" i="9"/>
  <c r="AF3825" i="9"/>
  <c r="AC3826" i="9"/>
  <c r="AE3826" i="9"/>
  <c r="Z3826" i="9"/>
  <c r="AB3826" i="9"/>
  <c r="AD3826" i="9"/>
  <c r="AF3826" i="9"/>
  <c r="AC3827" i="9"/>
  <c r="AE3827" i="9"/>
  <c r="Z3827" i="9"/>
  <c r="AB3827" i="9"/>
  <c r="AD3827" i="9"/>
  <c r="AF3827" i="9"/>
  <c r="AC3828" i="9"/>
  <c r="AE3828" i="9"/>
  <c r="Z3828" i="9"/>
  <c r="AB3828" i="9"/>
  <c r="AD3828" i="9"/>
  <c r="AF3828" i="9"/>
  <c r="AC3829" i="9"/>
  <c r="AE3829" i="9"/>
  <c r="Z3829" i="9"/>
  <c r="AB3829" i="9"/>
  <c r="AD3829" i="9"/>
  <c r="AF3829" i="9"/>
  <c r="AC3830" i="9"/>
  <c r="AE3830" i="9"/>
  <c r="Z3830" i="9"/>
  <c r="AB3830" i="9"/>
  <c r="AD3830" i="9"/>
  <c r="AF3830" i="9"/>
  <c r="AC3831" i="9"/>
  <c r="AE3831" i="9"/>
  <c r="Z3831" i="9"/>
  <c r="AB3831" i="9"/>
  <c r="AD3831" i="9"/>
  <c r="AF3831" i="9"/>
  <c r="AC3832" i="9"/>
  <c r="AE3832" i="9"/>
  <c r="Z3832" i="9"/>
  <c r="AB3832" i="9"/>
  <c r="AD3832" i="9"/>
  <c r="AF3832" i="9"/>
  <c r="AC1537" i="9"/>
  <c r="AE1537" i="9"/>
  <c r="Z1537" i="9"/>
  <c r="AB1537" i="9"/>
  <c r="AD1537" i="9"/>
  <c r="AF1537" i="9"/>
  <c r="AC1538" i="9"/>
  <c r="AE1538" i="9"/>
  <c r="Z1538" i="9"/>
  <c r="AB1538" i="9"/>
  <c r="AD1538" i="9"/>
  <c r="AF1538" i="9"/>
  <c r="AC1539" i="9"/>
  <c r="AE1539" i="9"/>
  <c r="Z1539" i="9"/>
  <c r="AB1539" i="9"/>
  <c r="AD1539" i="9"/>
  <c r="AF1539" i="9"/>
  <c r="AC1540" i="9"/>
  <c r="AE1540" i="9"/>
  <c r="Z1540" i="9"/>
  <c r="AB1540" i="9"/>
  <c r="AD1540" i="9"/>
  <c r="AF1540" i="9"/>
  <c r="AC1541" i="9"/>
  <c r="AE1541" i="9"/>
  <c r="Z1541" i="9"/>
  <c r="AB1541" i="9"/>
  <c r="AD1541" i="9"/>
  <c r="AF1541" i="9"/>
  <c r="AC1542" i="9"/>
  <c r="AE1542" i="9"/>
  <c r="Z1542" i="9"/>
  <c r="AB1542" i="9"/>
  <c r="AD1542" i="9"/>
  <c r="AF1542" i="9"/>
  <c r="AC1543" i="9"/>
  <c r="AE1543" i="9"/>
  <c r="Z1543" i="9"/>
  <c r="AB1543" i="9"/>
  <c r="AD1543" i="9"/>
  <c r="AF1543" i="9"/>
  <c r="AC1544" i="9"/>
  <c r="AE1544" i="9"/>
  <c r="Z1544" i="9"/>
  <c r="AB1544" i="9"/>
  <c r="AD1544" i="9"/>
  <c r="AF1544" i="9"/>
  <c r="AC1545" i="9"/>
  <c r="AE1545" i="9"/>
  <c r="Z1545" i="9"/>
  <c r="AB1545" i="9"/>
  <c r="AD1545" i="9"/>
  <c r="AF1545" i="9"/>
  <c r="AC1546" i="9"/>
  <c r="AE1546" i="9"/>
  <c r="Z1546" i="9"/>
  <c r="AB1546" i="9"/>
  <c r="AD1546" i="9"/>
  <c r="AF1546" i="9"/>
  <c r="AC1547" i="9"/>
  <c r="AE1547" i="9"/>
  <c r="Z1547" i="9"/>
  <c r="AB1547" i="9"/>
  <c r="AD1547" i="9"/>
  <c r="AF1547" i="9"/>
  <c r="AC1548" i="9"/>
  <c r="AE1548" i="9"/>
  <c r="Z1548" i="9"/>
  <c r="AB1548" i="9"/>
  <c r="AD1548" i="9"/>
  <c r="AF1548" i="9"/>
  <c r="AC1549" i="9"/>
  <c r="AE1549" i="9"/>
  <c r="Z1549" i="9"/>
  <c r="AB1549" i="9"/>
  <c r="AD1549" i="9"/>
  <c r="AF1549" i="9"/>
  <c r="AC1550" i="9"/>
  <c r="AE1550" i="9"/>
  <c r="Z1550" i="9"/>
  <c r="AB1550" i="9"/>
  <c r="AD1550" i="9"/>
  <c r="AF1550" i="9"/>
  <c r="AC1551" i="9"/>
  <c r="AE1551" i="9"/>
  <c r="Z1551" i="9"/>
  <c r="AB1551" i="9"/>
  <c r="AD1551" i="9"/>
  <c r="AF1551" i="9"/>
  <c r="AC1552" i="9"/>
  <c r="AE1552" i="9"/>
  <c r="Z1552" i="9"/>
  <c r="AB1552" i="9"/>
  <c r="AD1552" i="9"/>
  <c r="AF1552" i="9"/>
  <c r="AC1553" i="9"/>
  <c r="AE1553" i="9"/>
  <c r="Z1553" i="9"/>
  <c r="AB1553" i="9"/>
  <c r="AD1553" i="9"/>
  <c r="AF1553" i="9"/>
  <c r="AC1554" i="9"/>
  <c r="AE1554" i="9"/>
  <c r="Z1554" i="9"/>
  <c r="AB1554" i="9"/>
  <c r="AD1554" i="9"/>
  <c r="AF1554" i="9"/>
  <c r="AC1555" i="9"/>
  <c r="AE1555" i="9"/>
  <c r="Z1555" i="9"/>
  <c r="AB1555" i="9"/>
  <c r="AD1555" i="9"/>
  <c r="AF1555" i="9"/>
  <c r="AC1556" i="9"/>
  <c r="AE1556" i="9"/>
  <c r="Z1556" i="9"/>
  <c r="AB1556" i="9"/>
  <c r="AD1556" i="9"/>
  <c r="AF1556" i="9"/>
  <c r="AC1557" i="9"/>
  <c r="AE1557" i="9"/>
  <c r="Z1557" i="9"/>
  <c r="AB1557" i="9"/>
  <c r="AD1557" i="9"/>
  <c r="AF1557" i="9"/>
  <c r="AC1558" i="9"/>
  <c r="AE1558" i="9"/>
  <c r="Z1558" i="9"/>
  <c r="AB1558" i="9"/>
  <c r="AD1558" i="9"/>
  <c r="AF1558" i="9"/>
  <c r="AC1559" i="9"/>
  <c r="AE1559" i="9"/>
  <c r="Z1559" i="9"/>
  <c r="AB1559" i="9"/>
  <c r="AD1559" i="9"/>
  <c r="AF1559" i="9"/>
  <c r="AC1560" i="9"/>
  <c r="AE1560" i="9"/>
  <c r="Z1560" i="9"/>
  <c r="AB1560" i="9"/>
  <c r="AD1560" i="9"/>
  <c r="AF1560" i="9"/>
  <c r="AC1561" i="9"/>
  <c r="AE1561" i="9"/>
  <c r="Z1561" i="9"/>
  <c r="AB1561" i="9"/>
  <c r="AD1561" i="9"/>
  <c r="AF1561" i="9"/>
  <c r="AC1562" i="9"/>
  <c r="AE1562" i="9"/>
  <c r="Z1562" i="9"/>
  <c r="AB1562" i="9"/>
  <c r="AD1562" i="9"/>
  <c r="AF1562" i="9"/>
  <c r="AC1563" i="9"/>
  <c r="AE1563" i="9"/>
  <c r="Z1563" i="9"/>
  <c r="AB1563" i="9"/>
  <c r="AD1563" i="9"/>
  <c r="AF1563" i="9"/>
  <c r="AC1564" i="9"/>
  <c r="AE1564" i="9"/>
  <c r="Z1564" i="9"/>
  <c r="AB1564" i="9"/>
  <c r="AD1564" i="9"/>
  <c r="AF1564" i="9"/>
  <c r="AC1565" i="9"/>
  <c r="AE1565" i="9"/>
  <c r="Z1565" i="9"/>
  <c r="AB1565" i="9"/>
  <c r="AD1565" i="9"/>
  <c r="AF1565" i="9"/>
  <c r="AC1566" i="9"/>
  <c r="AE1566" i="9"/>
  <c r="Z1566" i="9"/>
  <c r="AB1566" i="9"/>
  <c r="AD1566" i="9"/>
  <c r="AF1566" i="9"/>
  <c r="AC1567" i="9"/>
  <c r="AE1567" i="9"/>
  <c r="Z1567" i="9"/>
  <c r="AB1567" i="9"/>
  <c r="AD1567" i="9"/>
  <c r="AF1567" i="9"/>
  <c r="AC1568" i="9"/>
  <c r="AE1568" i="9"/>
  <c r="Z1568" i="9"/>
  <c r="AB1568" i="9"/>
  <c r="AD1568" i="9"/>
  <c r="AF1568" i="9"/>
  <c r="AC1569" i="9"/>
  <c r="AE1569" i="9"/>
  <c r="Z1569" i="9"/>
  <c r="AB1569" i="9"/>
  <c r="AD1569" i="9"/>
  <c r="AF1569" i="9"/>
  <c r="AC1570" i="9"/>
  <c r="AE1570" i="9"/>
  <c r="Z1570" i="9"/>
  <c r="AB1570" i="9"/>
  <c r="AD1570" i="9"/>
  <c r="AF1570" i="9"/>
  <c r="AC1571" i="9"/>
  <c r="AE1571" i="9"/>
  <c r="Z1571" i="9"/>
  <c r="AB1571" i="9"/>
  <c r="AD1571" i="9"/>
  <c r="AF1571" i="9"/>
  <c r="AC1572" i="9"/>
  <c r="AE1572" i="9"/>
  <c r="Z1572" i="9"/>
  <c r="AB1572" i="9"/>
  <c r="AD1572" i="9"/>
  <c r="AF1572" i="9"/>
  <c r="AC1573" i="9"/>
  <c r="AE1573" i="9"/>
  <c r="Z1573" i="9"/>
  <c r="AB1573" i="9"/>
  <c r="AD1573" i="9"/>
  <c r="AF1573" i="9"/>
  <c r="AC1574" i="9"/>
  <c r="AE1574" i="9"/>
  <c r="Z1574" i="9"/>
  <c r="AB1574" i="9"/>
  <c r="AD1574" i="9"/>
  <c r="AF1574" i="9"/>
  <c r="AC1575" i="9"/>
  <c r="AE1575" i="9"/>
  <c r="Z1575" i="9"/>
  <c r="AB1575" i="9"/>
  <c r="AD1575" i="9"/>
  <c r="AF1575" i="9"/>
  <c r="AC1576" i="9"/>
  <c r="AE1576" i="9"/>
  <c r="Z1576" i="9"/>
  <c r="AB1576" i="9"/>
  <c r="AD1576" i="9"/>
  <c r="AF1576" i="9"/>
  <c r="AC1577" i="9"/>
  <c r="AE1577" i="9"/>
  <c r="Z1577" i="9"/>
  <c r="AB1577" i="9"/>
  <c r="AD1577" i="9"/>
  <c r="AF1577" i="9"/>
  <c r="AC1578" i="9"/>
  <c r="AE1578" i="9"/>
  <c r="Z1578" i="9"/>
  <c r="AB1578" i="9"/>
  <c r="AD1578" i="9"/>
  <c r="AF1578" i="9"/>
  <c r="AC1579" i="9"/>
  <c r="AE1579" i="9"/>
  <c r="Z1579" i="9"/>
  <c r="AB1579" i="9"/>
  <c r="AD1579" i="9"/>
  <c r="AF1579" i="9"/>
  <c r="AC1580" i="9"/>
  <c r="AE1580" i="9"/>
  <c r="Z1580" i="9"/>
  <c r="AB1580" i="9"/>
  <c r="AD1580" i="9"/>
  <c r="AF1580" i="9"/>
  <c r="AC1581" i="9"/>
  <c r="AE1581" i="9"/>
  <c r="Z1581" i="9"/>
  <c r="AB1581" i="9"/>
  <c r="AD1581" i="9"/>
  <c r="AF1581" i="9"/>
  <c r="AC1582" i="9"/>
  <c r="AE1582" i="9"/>
  <c r="Z1582" i="9"/>
  <c r="AB1582" i="9"/>
  <c r="AD1582" i="9"/>
  <c r="AF1582" i="9"/>
  <c r="AC1583" i="9"/>
  <c r="AE1583" i="9"/>
  <c r="Z1583" i="9"/>
  <c r="AB1583" i="9"/>
  <c r="AD1583" i="9"/>
  <c r="AF1583" i="9"/>
  <c r="AC1584" i="9"/>
  <c r="AE1584" i="9"/>
  <c r="Z1584" i="9"/>
  <c r="AB1584" i="9"/>
  <c r="AD1584" i="9"/>
  <c r="AF1584" i="9"/>
  <c r="AC1585" i="9"/>
  <c r="AE1585" i="9"/>
  <c r="Z1585" i="9"/>
  <c r="AB1585" i="9"/>
  <c r="AD1585" i="9"/>
  <c r="AF1585" i="9"/>
  <c r="AC1586" i="9"/>
  <c r="AE1586" i="9"/>
  <c r="Z1586" i="9"/>
  <c r="AB1586" i="9"/>
  <c r="AD1586" i="9"/>
  <c r="AF1586" i="9"/>
  <c r="AC1587" i="9"/>
  <c r="AE1587" i="9"/>
  <c r="Z1587" i="9"/>
  <c r="AB1587" i="9"/>
  <c r="AD1587" i="9"/>
  <c r="AF1587" i="9"/>
  <c r="AC1588" i="9"/>
  <c r="AE1588" i="9"/>
  <c r="Z1588" i="9"/>
  <c r="AB1588" i="9"/>
  <c r="AD1588" i="9"/>
  <c r="AF1588" i="9"/>
  <c r="AC1589" i="9"/>
  <c r="AE1589" i="9"/>
  <c r="Z1589" i="9"/>
  <c r="AB1589" i="9"/>
  <c r="AD1589" i="9"/>
  <c r="AF1589" i="9"/>
  <c r="AC1590" i="9"/>
  <c r="AE1590" i="9"/>
  <c r="Z1590" i="9"/>
  <c r="AB1590" i="9"/>
  <c r="AD1590" i="9"/>
  <c r="AF1590" i="9"/>
  <c r="AC1591" i="9"/>
  <c r="AE1591" i="9"/>
  <c r="Z1591" i="9"/>
  <c r="AB1591" i="9"/>
  <c r="AD1591" i="9"/>
  <c r="AF1591" i="9"/>
  <c r="AC1592" i="9"/>
  <c r="AE1592" i="9"/>
  <c r="Z1592" i="9"/>
  <c r="AB1592" i="9"/>
  <c r="AD1592" i="9"/>
  <c r="AF1592" i="9"/>
  <c r="AC1593" i="9"/>
  <c r="AE1593" i="9"/>
  <c r="Z1593" i="9"/>
  <c r="AB1593" i="9"/>
  <c r="AD1593" i="9"/>
  <c r="AF1593" i="9"/>
  <c r="AC1594" i="9"/>
  <c r="AE1594" i="9"/>
  <c r="Z1594" i="9"/>
  <c r="AB1594" i="9"/>
  <c r="AD1594" i="9"/>
  <c r="AF1594" i="9"/>
  <c r="AC1595" i="9"/>
  <c r="AE1595" i="9"/>
  <c r="Z1595" i="9"/>
  <c r="AB1595" i="9"/>
  <c r="AD1595" i="9"/>
  <c r="AF1595" i="9"/>
  <c r="AC1596" i="9"/>
  <c r="AE1596" i="9"/>
  <c r="Z1596" i="9"/>
  <c r="AB1596" i="9"/>
  <c r="AD1596" i="9"/>
  <c r="AF1596" i="9"/>
  <c r="AC1597" i="9"/>
  <c r="AE1597" i="9"/>
  <c r="Z1597" i="9"/>
  <c r="AB1597" i="9"/>
  <c r="AD1597" i="9"/>
  <c r="AF1597" i="9"/>
  <c r="AC1598" i="9"/>
  <c r="AE1598" i="9"/>
  <c r="Z1598" i="9"/>
  <c r="AB1598" i="9"/>
  <c r="AD1598" i="9"/>
  <c r="AF1598" i="9"/>
  <c r="AC1599" i="9"/>
  <c r="AE1599" i="9"/>
  <c r="Z1599" i="9"/>
  <c r="AB1599" i="9"/>
  <c r="AD1599" i="9"/>
  <c r="AF1599" i="9"/>
  <c r="AC1600" i="9"/>
  <c r="AE1600" i="9"/>
  <c r="Z1600" i="9"/>
  <c r="AB1600" i="9"/>
  <c r="AD1600" i="9"/>
  <c r="AF1600" i="9"/>
  <c r="AC1601" i="9"/>
  <c r="AE1601" i="9"/>
  <c r="Z1601" i="9"/>
  <c r="AB1601" i="9"/>
  <c r="AD1601" i="9"/>
  <c r="AF1601" i="9"/>
  <c r="AC1602" i="9"/>
  <c r="AE1602" i="9"/>
  <c r="Z1602" i="9"/>
  <c r="AB1602" i="9"/>
  <c r="AD1602" i="9"/>
  <c r="AF1602" i="9"/>
  <c r="AC1603" i="9"/>
  <c r="AE1603" i="9"/>
  <c r="Z1603" i="9"/>
  <c r="AB1603" i="9"/>
  <c r="AD1603" i="9"/>
  <c r="AF1603" i="9"/>
  <c r="AC1604" i="9"/>
  <c r="AE1604" i="9"/>
  <c r="Z1604" i="9"/>
  <c r="AB1604" i="9"/>
  <c r="AD1604" i="9"/>
  <c r="AF1604" i="9"/>
  <c r="AC1605" i="9"/>
  <c r="AE1605" i="9"/>
  <c r="Z1605" i="9"/>
  <c r="AB1605" i="9"/>
  <c r="AD1605" i="9"/>
  <c r="AF1605" i="9"/>
  <c r="AC1606" i="9"/>
  <c r="AE1606" i="9"/>
  <c r="Z1606" i="9"/>
  <c r="AB1606" i="9"/>
  <c r="AD1606" i="9"/>
  <c r="AF1606" i="9"/>
  <c r="AC4640" i="9"/>
  <c r="AE4640" i="9"/>
  <c r="AA4640" i="9"/>
  <c r="AC4641" i="9"/>
  <c r="AE4641" i="9"/>
  <c r="Z4641" i="9"/>
  <c r="AB4641" i="9"/>
  <c r="AD4641" i="9"/>
  <c r="AF4641" i="9"/>
  <c r="AC4642" i="9"/>
  <c r="AE4642" i="9"/>
  <c r="Z4642" i="9"/>
  <c r="AB4642" i="9"/>
  <c r="AD4642" i="9"/>
  <c r="AF4642" i="9"/>
  <c r="AC1607" i="9"/>
  <c r="AE1607" i="9"/>
  <c r="AA1607" i="9"/>
  <c r="AC1608" i="9"/>
  <c r="AE1608" i="9"/>
  <c r="Z1608" i="9"/>
  <c r="AB1608" i="9"/>
  <c r="AD1608" i="9"/>
  <c r="AF1608" i="9"/>
  <c r="AC1609" i="9"/>
  <c r="AE1609" i="9"/>
  <c r="Z1609" i="9"/>
  <c r="AB1609" i="9"/>
  <c r="AD1609" i="9"/>
  <c r="AF1609" i="9"/>
  <c r="AC1610" i="9"/>
  <c r="AE1610" i="9"/>
  <c r="Z1610" i="9"/>
  <c r="AB1610" i="9"/>
  <c r="AD1610" i="9"/>
  <c r="AF1610" i="9"/>
  <c r="AC1611" i="9"/>
  <c r="AE1611" i="9"/>
  <c r="Z1611" i="9"/>
  <c r="AB1611" i="9"/>
  <c r="AD1611" i="9"/>
  <c r="AF1611" i="9"/>
  <c r="AC1612" i="9"/>
  <c r="AE1612" i="9"/>
  <c r="Z1612" i="9"/>
  <c r="AB1612" i="9"/>
  <c r="AD1612" i="9"/>
  <c r="AF1612" i="9"/>
  <c r="AC1613" i="9"/>
  <c r="AE1613" i="9"/>
  <c r="Z1613" i="9"/>
  <c r="AB1613" i="9"/>
  <c r="AD1613" i="9"/>
  <c r="AF1613" i="9"/>
  <c r="AC1614" i="9"/>
  <c r="AE1614" i="9"/>
  <c r="Z1614" i="9"/>
  <c r="AB1614" i="9"/>
  <c r="AD1614" i="9"/>
  <c r="AF1614" i="9"/>
  <c r="AC1615" i="9"/>
  <c r="AE1615" i="9"/>
  <c r="Z1615" i="9"/>
  <c r="AB1615" i="9"/>
  <c r="AD1615" i="9"/>
  <c r="AF1615" i="9"/>
  <c r="AC1616" i="9"/>
  <c r="AE1616" i="9"/>
  <c r="Z1616" i="9"/>
  <c r="AB1616" i="9"/>
  <c r="AD1616" i="9"/>
  <c r="AF1616" i="9"/>
  <c r="AC1617" i="9"/>
  <c r="AE1617" i="9"/>
  <c r="Z1617" i="9"/>
  <c r="AB1617" i="9"/>
  <c r="AD1617" i="9"/>
  <c r="AF1617" i="9"/>
  <c r="AC1618" i="9"/>
  <c r="AE1618" i="9"/>
  <c r="Z1618" i="9"/>
  <c r="AB1618" i="9"/>
  <c r="AD1618" i="9"/>
  <c r="AF1618" i="9"/>
  <c r="AC1619" i="9"/>
  <c r="AE1619" i="9"/>
  <c r="Z1619" i="9"/>
  <c r="AB1619" i="9"/>
  <c r="AD1619" i="9"/>
  <c r="AF1619" i="9"/>
  <c r="AC1620" i="9"/>
  <c r="AE1620" i="9"/>
  <c r="Z1620" i="9"/>
  <c r="AB1620" i="9"/>
  <c r="AD1620" i="9"/>
  <c r="AF1620" i="9"/>
  <c r="AC1621" i="9"/>
  <c r="AE1621" i="9"/>
  <c r="Z1621" i="9"/>
  <c r="AB1621" i="9"/>
  <c r="AD1621" i="9"/>
  <c r="AF1621" i="9"/>
  <c r="AC1622" i="9"/>
  <c r="AE1622" i="9"/>
  <c r="Z1622" i="9"/>
  <c r="AB1622" i="9"/>
  <c r="AD1622" i="9"/>
  <c r="AF1622" i="9"/>
  <c r="AC1623" i="9"/>
  <c r="AE1623" i="9"/>
  <c r="Z1623" i="9"/>
  <c r="AB1623" i="9"/>
  <c r="AD1623" i="9"/>
  <c r="AF1623" i="9"/>
  <c r="AC1624" i="9"/>
  <c r="AE1624" i="9"/>
  <c r="Z1624" i="9"/>
  <c r="AB1624" i="9"/>
  <c r="AD1624" i="9"/>
  <c r="AF1624" i="9"/>
  <c r="AC1625" i="9"/>
  <c r="AE1625" i="9"/>
  <c r="Z1625" i="9"/>
  <c r="AB1625" i="9"/>
  <c r="AD1625" i="9"/>
  <c r="AF1625" i="9"/>
  <c r="AC1626" i="9"/>
  <c r="AE1626" i="9"/>
  <c r="Z1626" i="9"/>
  <c r="AB1626" i="9"/>
  <c r="AD1626" i="9"/>
  <c r="AF1626" i="9"/>
  <c r="AC1627" i="9"/>
  <c r="AE1627" i="9"/>
  <c r="Z1627" i="9"/>
  <c r="AB1627" i="9"/>
  <c r="AD1627" i="9"/>
  <c r="AF1627" i="9"/>
  <c r="AC1628" i="9"/>
  <c r="AE1628" i="9"/>
  <c r="Z1628" i="9"/>
  <c r="AB1628" i="9"/>
  <c r="AD1628" i="9"/>
  <c r="AF1628" i="9"/>
  <c r="AC1629" i="9"/>
  <c r="AE1629" i="9"/>
  <c r="Z1629" i="9"/>
  <c r="AB1629" i="9"/>
  <c r="AD1629" i="9"/>
  <c r="AF1629" i="9"/>
  <c r="AC1630" i="9"/>
  <c r="AE1630" i="9"/>
  <c r="Z1630" i="9"/>
  <c r="AB1630" i="9"/>
  <c r="AD1630" i="9"/>
  <c r="AF1630" i="9"/>
  <c r="AC1631" i="9"/>
  <c r="AE1631" i="9"/>
  <c r="Z1631" i="9"/>
  <c r="AB1631" i="9"/>
  <c r="AD1631" i="9"/>
  <c r="AF1631" i="9"/>
  <c r="AC1632" i="9"/>
  <c r="AE1632" i="9"/>
  <c r="Z1632" i="9"/>
  <c r="AB1632" i="9"/>
  <c r="AD1632" i="9"/>
  <c r="AF1632" i="9"/>
  <c r="AC1633" i="9"/>
  <c r="AE1633" i="9"/>
  <c r="Z1633" i="9"/>
  <c r="AB1633" i="9"/>
  <c r="AD1633" i="9"/>
  <c r="AF1633" i="9"/>
  <c r="AC1634" i="9"/>
  <c r="AE1634" i="9"/>
  <c r="Z1634" i="9"/>
  <c r="AB1634" i="9"/>
  <c r="AD1634" i="9"/>
  <c r="AF1634" i="9"/>
  <c r="AC1635" i="9"/>
  <c r="AE1635" i="9"/>
  <c r="Z1635" i="9"/>
  <c r="AB1635" i="9"/>
  <c r="AD1635" i="9"/>
  <c r="AF1635" i="9"/>
  <c r="AC1636" i="9"/>
  <c r="AE1636" i="9"/>
  <c r="Z1636" i="9"/>
  <c r="AB1636" i="9"/>
  <c r="AD1636" i="9"/>
  <c r="AF1636" i="9"/>
  <c r="AC1637" i="9"/>
  <c r="AE1637" i="9"/>
  <c r="Z1637" i="9"/>
  <c r="AB1637" i="9"/>
  <c r="AD1637" i="9"/>
  <c r="AF1637" i="9"/>
  <c r="AC1638" i="9"/>
  <c r="AE1638" i="9"/>
  <c r="Z1638" i="9"/>
  <c r="AB1638" i="9"/>
  <c r="AD1638" i="9"/>
  <c r="AF1638" i="9"/>
  <c r="AC1639" i="9"/>
  <c r="AE1639" i="9"/>
  <c r="Z1639" i="9"/>
  <c r="AB1639" i="9"/>
  <c r="AD1639" i="9"/>
  <c r="AF1639" i="9"/>
  <c r="AC1640" i="9"/>
  <c r="AE1640" i="9"/>
  <c r="Z1640" i="9"/>
  <c r="AB1640" i="9"/>
  <c r="AD1640" i="9"/>
  <c r="AF1640" i="9"/>
  <c r="AC1641" i="9"/>
  <c r="AE1641" i="9"/>
  <c r="Z1641" i="9"/>
  <c r="AB1641" i="9"/>
  <c r="AD1641" i="9"/>
  <c r="AF1641" i="9"/>
  <c r="AC1642" i="9"/>
  <c r="AE1642" i="9"/>
  <c r="Z1642" i="9"/>
  <c r="AB1642" i="9"/>
  <c r="AD1642" i="9"/>
  <c r="AF1642" i="9"/>
  <c r="AC1643" i="9"/>
  <c r="AE1643" i="9"/>
  <c r="Z1643" i="9"/>
  <c r="AB1643" i="9"/>
  <c r="AD1643" i="9"/>
  <c r="AF1643" i="9"/>
  <c r="AC1644" i="9"/>
  <c r="AE1644" i="9"/>
  <c r="Z1644" i="9"/>
  <c r="AB1644" i="9"/>
  <c r="AD1644" i="9"/>
  <c r="AF1644" i="9"/>
  <c r="AC1645" i="9"/>
  <c r="AE1645" i="9"/>
  <c r="Z1645" i="9"/>
  <c r="AB1645" i="9"/>
  <c r="AD1645" i="9"/>
  <c r="AF1645" i="9"/>
  <c r="AC1646" i="9"/>
  <c r="AE1646" i="9"/>
  <c r="Z1646" i="9"/>
  <c r="AB1646" i="9"/>
  <c r="AD1646" i="9"/>
  <c r="AF1646" i="9"/>
  <c r="AC1647" i="9"/>
  <c r="AE1647" i="9"/>
  <c r="Z1647" i="9"/>
  <c r="AB1647" i="9"/>
  <c r="AD1647" i="9"/>
  <c r="AF1647" i="9"/>
  <c r="AC1648" i="9"/>
  <c r="AE1648" i="9"/>
  <c r="Z1648" i="9"/>
  <c r="AB1648" i="9"/>
  <c r="AD1648" i="9"/>
  <c r="AF1648" i="9"/>
  <c r="AC1649" i="9"/>
  <c r="AE1649" i="9"/>
  <c r="Z1649" i="9"/>
  <c r="AB1649" i="9"/>
  <c r="AD1649" i="9"/>
  <c r="AF1649" i="9"/>
  <c r="AC1650" i="9"/>
  <c r="AE1650" i="9"/>
  <c r="Z1650" i="9"/>
  <c r="AB1650" i="9"/>
  <c r="AD1650" i="9"/>
  <c r="AF1650" i="9"/>
  <c r="AC1651" i="9"/>
  <c r="AE1651" i="9"/>
  <c r="Z1651" i="9"/>
  <c r="AB1651" i="9"/>
  <c r="AD1651" i="9"/>
  <c r="AF1651" i="9"/>
  <c r="AC1652" i="9"/>
  <c r="AE1652" i="9"/>
  <c r="Z1652" i="9"/>
  <c r="AB1652" i="9"/>
  <c r="AD1652" i="9"/>
  <c r="AF1652" i="9"/>
  <c r="AC1653" i="9"/>
  <c r="AE1653" i="9"/>
  <c r="Z1653" i="9"/>
  <c r="AB1653" i="9"/>
  <c r="AD1653" i="9"/>
  <c r="AF1653" i="9"/>
  <c r="AC1654" i="9"/>
  <c r="AE1654" i="9"/>
  <c r="Z1654" i="9"/>
  <c r="AB1654" i="9"/>
  <c r="AD1654" i="9"/>
  <c r="AF1654" i="9"/>
  <c r="AC1655" i="9"/>
  <c r="AE1655" i="9"/>
  <c r="Z1655" i="9"/>
  <c r="AB1655" i="9"/>
  <c r="AD1655" i="9"/>
  <c r="AF1655" i="9"/>
  <c r="AC1656" i="9"/>
  <c r="AE1656" i="9"/>
  <c r="Z1656" i="9"/>
  <c r="AB1656" i="9"/>
  <c r="AD1656" i="9"/>
  <c r="AF1656" i="9"/>
  <c r="AC1657" i="9"/>
  <c r="AE1657" i="9"/>
  <c r="Z1657" i="9"/>
  <c r="AB1657" i="9"/>
  <c r="AD1657" i="9"/>
  <c r="AF1657" i="9"/>
  <c r="AC1658" i="9"/>
  <c r="AE1658" i="9"/>
  <c r="Z1658" i="9"/>
  <c r="AB1658" i="9"/>
  <c r="AD1658" i="9"/>
  <c r="AF1658" i="9"/>
  <c r="AC1659" i="9"/>
  <c r="AE1659" i="9"/>
  <c r="Z1659" i="9"/>
  <c r="AB1659" i="9"/>
  <c r="AD1659" i="9"/>
  <c r="AF1659" i="9"/>
  <c r="AC1660" i="9"/>
  <c r="AE1660" i="9"/>
  <c r="Z1660" i="9"/>
  <c r="AB1660" i="9"/>
  <c r="AD1660" i="9"/>
  <c r="AF1660" i="9"/>
  <c r="AC1661" i="9"/>
  <c r="AE1661" i="9"/>
  <c r="Z1661" i="9"/>
  <c r="AB1661" i="9"/>
  <c r="AD1661" i="9"/>
  <c r="AF1661" i="9"/>
  <c r="AC1662" i="9"/>
  <c r="AE1662" i="9"/>
  <c r="Z1662" i="9"/>
  <c r="AB1662" i="9"/>
  <c r="AD1662" i="9"/>
  <c r="AF1662" i="9"/>
  <c r="AC1663" i="9"/>
  <c r="AE1663" i="9"/>
  <c r="Z1663" i="9"/>
  <c r="AB1663" i="9"/>
  <c r="AD1663" i="9"/>
  <c r="AF1663" i="9"/>
  <c r="AC1664" i="9"/>
  <c r="AE1664" i="9"/>
  <c r="Z1664" i="9"/>
  <c r="AB1664" i="9"/>
  <c r="AD1664" i="9"/>
  <c r="AF1664" i="9"/>
  <c r="AC1665" i="9"/>
  <c r="AE1665" i="9"/>
  <c r="Z1665" i="9"/>
  <c r="AB1665" i="9"/>
  <c r="AD1665" i="9"/>
  <c r="AF1665" i="9"/>
  <c r="AC1666" i="9"/>
  <c r="AE1666" i="9"/>
  <c r="Z1666" i="9"/>
  <c r="AB1666" i="9"/>
  <c r="AD1666" i="9"/>
  <c r="AF1666" i="9"/>
  <c r="AC1667" i="9"/>
  <c r="AE1667" i="9"/>
  <c r="Z1667" i="9"/>
  <c r="AB1667" i="9"/>
  <c r="AD1667" i="9"/>
  <c r="AF1667" i="9"/>
  <c r="AC1668" i="9"/>
  <c r="AE1668" i="9"/>
  <c r="Z1668" i="9"/>
  <c r="AB1668" i="9"/>
  <c r="AD1668" i="9"/>
  <c r="AF1668" i="9"/>
  <c r="AC1669" i="9"/>
  <c r="AE1669" i="9"/>
  <c r="Z1669" i="9"/>
  <c r="AB1669" i="9"/>
  <c r="AD1669" i="9"/>
  <c r="AF1669" i="9"/>
  <c r="AC1670" i="9"/>
  <c r="AE1670" i="9"/>
  <c r="Z1670" i="9"/>
  <c r="AB1670" i="9"/>
  <c r="AD1670" i="9"/>
  <c r="AF1670" i="9"/>
  <c r="AC1671" i="9"/>
  <c r="AE1671" i="9"/>
  <c r="Z1671" i="9"/>
  <c r="AB1671" i="9"/>
  <c r="AD1671" i="9"/>
  <c r="AF1671" i="9"/>
  <c r="AC1672" i="9"/>
  <c r="AE1672" i="9"/>
  <c r="Z1672" i="9"/>
  <c r="AB1672" i="9"/>
  <c r="AD1672" i="9"/>
  <c r="AF1672" i="9"/>
  <c r="AC1673" i="9"/>
  <c r="AE1673" i="9"/>
  <c r="Z1673" i="9"/>
  <c r="AB1673" i="9"/>
  <c r="AD1673" i="9"/>
  <c r="AF1673" i="9"/>
  <c r="AC1674" i="9"/>
  <c r="AE1674" i="9"/>
  <c r="Z1674" i="9"/>
  <c r="AB1674" i="9"/>
  <c r="AD1674" i="9"/>
  <c r="AF1674" i="9"/>
  <c r="AC1675" i="9"/>
  <c r="AE1675" i="9"/>
  <c r="Z1675" i="9"/>
  <c r="AB1675" i="9"/>
  <c r="AD1675" i="9"/>
  <c r="AF1675" i="9"/>
  <c r="AC1676" i="9"/>
  <c r="AE1676" i="9"/>
  <c r="Z1676" i="9"/>
  <c r="AB1676" i="9"/>
  <c r="AD1676" i="9"/>
  <c r="AF1676" i="9"/>
  <c r="AC1677" i="9"/>
  <c r="AE1677" i="9"/>
  <c r="Z1677" i="9"/>
  <c r="AB1677" i="9"/>
  <c r="AD1677" i="9"/>
  <c r="AF1677" i="9"/>
  <c r="AC1678" i="9"/>
  <c r="AE1678" i="9"/>
  <c r="Z1678" i="9"/>
  <c r="AB1678" i="9"/>
  <c r="AD1678" i="9"/>
  <c r="AF1678" i="9"/>
  <c r="AC1679" i="9"/>
  <c r="AE1679" i="9"/>
  <c r="Z1679" i="9"/>
  <c r="AB1679" i="9"/>
  <c r="AD1679" i="9"/>
  <c r="AF1679" i="9"/>
  <c r="AC1680" i="9"/>
  <c r="AE1680" i="9"/>
  <c r="Z1680" i="9"/>
  <c r="AB1680" i="9"/>
  <c r="AD1680" i="9"/>
  <c r="AF1680" i="9"/>
  <c r="AC1681" i="9"/>
  <c r="AE1681" i="9"/>
  <c r="Z1681" i="9"/>
  <c r="AB1681" i="9"/>
  <c r="AD1681" i="9"/>
  <c r="AF1681" i="9"/>
  <c r="AC1682" i="9"/>
  <c r="AE1682" i="9"/>
  <c r="Z1682" i="9"/>
  <c r="AB1682" i="9"/>
  <c r="AD1682" i="9"/>
  <c r="AF1682" i="9"/>
  <c r="AC1683" i="9"/>
  <c r="AE1683" i="9"/>
  <c r="Z1683" i="9"/>
  <c r="AB1683" i="9"/>
  <c r="AD1683" i="9"/>
  <c r="AF1683" i="9"/>
  <c r="AC1684" i="9"/>
  <c r="AE1684" i="9"/>
  <c r="Z1684" i="9"/>
  <c r="AB1684" i="9"/>
  <c r="AD1684" i="9"/>
  <c r="AF1684" i="9"/>
  <c r="AC1685" i="9"/>
  <c r="AE1685" i="9"/>
  <c r="Z1685" i="9"/>
  <c r="AB1685" i="9"/>
  <c r="AD1685" i="9"/>
  <c r="AF1685" i="9"/>
  <c r="AC1686" i="9"/>
  <c r="AE1686" i="9"/>
  <c r="Z1686" i="9"/>
  <c r="AB1686" i="9"/>
  <c r="AD1686" i="9"/>
  <c r="AF1686" i="9"/>
  <c r="AC1687" i="9"/>
  <c r="AE1687" i="9"/>
  <c r="Z1687" i="9"/>
  <c r="AB1687" i="9"/>
  <c r="AD1687" i="9"/>
  <c r="AF1687" i="9"/>
  <c r="AC1688" i="9"/>
  <c r="AE1688" i="9"/>
  <c r="Z1688" i="9"/>
  <c r="AB1688" i="9"/>
  <c r="AD1688" i="9"/>
  <c r="AF1688" i="9"/>
  <c r="AC1689" i="9"/>
  <c r="AE1689" i="9"/>
  <c r="Z1689" i="9"/>
  <c r="AB1689" i="9"/>
  <c r="AD1689" i="9"/>
  <c r="AF1689" i="9"/>
  <c r="AC1690" i="9"/>
  <c r="AE1690" i="9"/>
  <c r="Z1690" i="9"/>
  <c r="AB1690" i="9"/>
  <c r="AD1690" i="9"/>
  <c r="AF1690" i="9"/>
  <c r="AC1691" i="9"/>
  <c r="AE1691" i="9"/>
  <c r="Z1691" i="9"/>
  <c r="AB1691" i="9"/>
  <c r="AD1691" i="9"/>
  <c r="AF1691" i="9"/>
  <c r="AC1692" i="9"/>
  <c r="AE1692" i="9"/>
  <c r="Z1692" i="9"/>
  <c r="AB1692" i="9"/>
  <c r="AD1692" i="9"/>
  <c r="AF1692" i="9"/>
  <c r="AC1693" i="9"/>
  <c r="AE1693" i="9"/>
  <c r="Z1693" i="9"/>
  <c r="AB1693" i="9"/>
  <c r="AD1693" i="9"/>
  <c r="AF1693" i="9"/>
  <c r="AC1694" i="9"/>
  <c r="AE1694" i="9"/>
  <c r="Z1694" i="9"/>
  <c r="AB1694" i="9"/>
  <c r="AD1694" i="9"/>
  <c r="AF1694" i="9"/>
  <c r="AC1695" i="9"/>
  <c r="AE1695" i="9"/>
  <c r="Z1695" i="9"/>
  <c r="AB1695" i="9"/>
  <c r="AD1695" i="9"/>
  <c r="AF1695" i="9"/>
  <c r="AC1696" i="9"/>
  <c r="AE1696" i="9"/>
  <c r="Z1696" i="9"/>
  <c r="AB1696" i="9"/>
  <c r="AD1696" i="9"/>
  <c r="AF1696" i="9"/>
  <c r="AC1697" i="9"/>
  <c r="AE1697" i="9"/>
  <c r="Z1697" i="9"/>
  <c r="AB1697" i="9"/>
  <c r="AD1697" i="9"/>
  <c r="AF1697" i="9"/>
  <c r="AC1698" i="9"/>
  <c r="AE1698" i="9"/>
  <c r="Z1698" i="9"/>
  <c r="AB1698" i="9"/>
  <c r="AD1698" i="9"/>
  <c r="AF1698" i="9"/>
  <c r="AC1699" i="9"/>
  <c r="AE1699" i="9"/>
  <c r="Z1699" i="9"/>
  <c r="AB1699" i="9"/>
  <c r="AD1699" i="9"/>
  <c r="AF1699" i="9"/>
  <c r="AC1700" i="9"/>
  <c r="AE1700" i="9"/>
  <c r="Z1700" i="9"/>
  <c r="AB1700" i="9"/>
  <c r="AD1700" i="9"/>
  <c r="AF1700" i="9"/>
  <c r="AC1701" i="9"/>
  <c r="AE1701" i="9"/>
  <c r="Z1701" i="9"/>
  <c r="AB1701" i="9"/>
  <c r="AD1701" i="9"/>
  <c r="AF1701" i="9"/>
  <c r="AC1702" i="9"/>
  <c r="AE1702" i="9"/>
  <c r="Z1702" i="9"/>
  <c r="AB1702" i="9"/>
  <c r="AD1702" i="9"/>
  <c r="AF1702" i="9"/>
  <c r="AC1703" i="9"/>
  <c r="AE1703" i="9"/>
  <c r="Z1703" i="9"/>
  <c r="AB1703" i="9"/>
  <c r="AD1703" i="9"/>
  <c r="AF1703" i="9"/>
  <c r="AC1704" i="9"/>
  <c r="AE1704" i="9"/>
  <c r="Z1704" i="9"/>
  <c r="AB1704" i="9"/>
  <c r="AD1704" i="9"/>
  <c r="AF1704" i="9"/>
  <c r="AC1705" i="9"/>
  <c r="AE1705" i="9"/>
  <c r="Z1705" i="9"/>
  <c r="AB1705" i="9"/>
  <c r="AD1705" i="9"/>
  <c r="AF1705" i="9"/>
  <c r="AC1706" i="9"/>
  <c r="AE1706" i="9"/>
  <c r="Z1706" i="9"/>
  <c r="AB1706" i="9"/>
  <c r="AD1706" i="9"/>
  <c r="AF1706" i="9"/>
  <c r="AC1707" i="9"/>
  <c r="AE1707" i="9"/>
  <c r="Z1707" i="9"/>
  <c r="AB1707" i="9"/>
  <c r="AD1707" i="9"/>
  <c r="AF1707" i="9"/>
  <c r="AC1708" i="9"/>
  <c r="AE1708" i="9"/>
  <c r="Z1708" i="9"/>
  <c r="AB1708" i="9"/>
  <c r="AD1708" i="9"/>
  <c r="AF1708" i="9"/>
  <c r="AC1709" i="9"/>
  <c r="AE1709" i="9"/>
  <c r="Z1709" i="9"/>
  <c r="AB1709" i="9"/>
  <c r="AD1709" i="9"/>
  <c r="AF1709" i="9"/>
  <c r="AC1710" i="9"/>
  <c r="AE1710" i="9"/>
  <c r="Z1710" i="9"/>
  <c r="AB1710" i="9"/>
  <c r="AD1710" i="9"/>
  <c r="AF1710" i="9"/>
  <c r="AC1711" i="9"/>
  <c r="AE1711" i="9"/>
  <c r="Z1711" i="9"/>
  <c r="AB1711" i="9"/>
  <c r="AD1711" i="9"/>
  <c r="AF1711" i="9"/>
  <c r="AC1712" i="9"/>
  <c r="AE1712" i="9"/>
  <c r="Z1712" i="9"/>
  <c r="AB1712" i="9"/>
  <c r="AD1712" i="9"/>
  <c r="AF1712" i="9"/>
  <c r="AC1713" i="9"/>
  <c r="AE1713" i="9"/>
  <c r="Z1713" i="9"/>
  <c r="AB1713" i="9"/>
  <c r="AD1713" i="9"/>
  <c r="AF1713" i="9"/>
  <c r="AC1714" i="9"/>
  <c r="AE1714" i="9"/>
  <c r="Z1714" i="9"/>
  <c r="AB1714" i="9"/>
  <c r="AD1714" i="9"/>
  <c r="AF1714" i="9"/>
  <c r="AC1715" i="9"/>
  <c r="AE1715" i="9"/>
  <c r="Z1715" i="9"/>
  <c r="AB1715" i="9"/>
  <c r="AD1715" i="9"/>
  <c r="AF1715" i="9"/>
  <c r="AC1716" i="9"/>
  <c r="AE1716" i="9"/>
  <c r="Z1716" i="9"/>
  <c r="AB1716" i="9"/>
  <c r="AD1716" i="9"/>
  <c r="AF1716" i="9"/>
  <c r="AC1717" i="9"/>
  <c r="AE1717" i="9"/>
  <c r="Z1717" i="9"/>
  <c r="AB1717" i="9"/>
  <c r="AD1717" i="9"/>
  <c r="AF1717" i="9"/>
  <c r="AC1718" i="9"/>
  <c r="AE1718" i="9"/>
  <c r="Z1718" i="9"/>
  <c r="AB1718" i="9"/>
  <c r="AD1718" i="9"/>
  <c r="AF1718" i="9"/>
  <c r="AC1719" i="9"/>
  <c r="AE1719" i="9"/>
  <c r="Z1719" i="9"/>
  <c r="AB1719" i="9"/>
  <c r="AD1719" i="9"/>
  <c r="AF1719" i="9"/>
  <c r="AC1720" i="9"/>
  <c r="AE1720" i="9"/>
  <c r="Z1720" i="9"/>
  <c r="AB1720" i="9"/>
  <c r="AD1720" i="9"/>
  <c r="AF1720" i="9"/>
  <c r="AC1721" i="9"/>
  <c r="AE1721" i="9"/>
  <c r="Z1721" i="9"/>
  <c r="AB1721" i="9"/>
  <c r="AD1721" i="9"/>
  <c r="AF1721" i="9"/>
  <c r="AC1722" i="9"/>
  <c r="AE1722" i="9"/>
  <c r="Z1722" i="9"/>
  <c r="AB1722" i="9"/>
  <c r="AD1722" i="9"/>
  <c r="AF1722" i="9"/>
  <c r="AC1723" i="9"/>
  <c r="AE1723" i="9"/>
  <c r="Z1723" i="9"/>
  <c r="AB1723" i="9"/>
  <c r="AD1723" i="9"/>
  <c r="AF1723" i="9"/>
  <c r="AC1724" i="9"/>
  <c r="AE1724" i="9"/>
  <c r="Z1724" i="9"/>
  <c r="AB1724" i="9"/>
  <c r="AD1724" i="9"/>
  <c r="AF1724" i="9"/>
  <c r="AC1725" i="9"/>
  <c r="AE1725" i="9"/>
  <c r="Z1725" i="9"/>
  <c r="AB1725" i="9"/>
  <c r="AD1725" i="9"/>
  <c r="AF1725" i="9"/>
  <c r="AC1726" i="9"/>
  <c r="AE1726" i="9"/>
  <c r="Z1726" i="9"/>
  <c r="AB1726" i="9"/>
  <c r="AD1726" i="9"/>
  <c r="AF1726" i="9"/>
  <c r="AC1727" i="9"/>
  <c r="AE1727" i="9"/>
  <c r="Z1727" i="9"/>
  <c r="AB1727" i="9"/>
  <c r="AD1727" i="9"/>
  <c r="AF1727" i="9"/>
  <c r="AC1728" i="9"/>
  <c r="AE1728" i="9"/>
  <c r="Z1728" i="9"/>
  <c r="AB1728" i="9"/>
  <c r="AD1728" i="9"/>
  <c r="AF1728" i="9"/>
  <c r="AC1729" i="9"/>
  <c r="AE1729" i="9"/>
  <c r="Z1729" i="9"/>
  <c r="AB1729" i="9"/>
  <c r="AD1729" i="9"/>
  <c r="AF1729" i="9"/>
  <c r="AC1730" i="9"/>
  <c r="AE1730" i="9"/>
  <c r="Z1730" i="9"/>
  <c r="AB1730" i="9"/>
  <c r="AD1730" i="9"/>
  <c r="AF1730" i="9"/>
  <c r="AC1731" i="9"/>
  <c r="AE1731" i="9"/>
  <c r="Z1731" i="9"/>
  <c r="AB1731" i="9"/>
  <c r="AD1731" i="9"/>
  <c r="AF1731" i="9"/>
  <c r="AC1732" i="9"/>
  <c r="AE1732" i="9"/>
  <c r="Z1732" i="9"/>
  <c r="AB1732" i="9"/>
  <c r="AD1732" i="9"/>
  <c r="AF1732" i="9"/>
  <c r="AC1733" i="9"/>
  <c r="AE1733" i="9"/>
  <c r="Z1733" i="9"/>
  <c r="AB1733" i="9"/>
  <c r="AD1733" i="9"/>
  <c r="AF1733" i="9"/>
  <c r="AC1734" i="9"/>
  <c r="AE1734" i="9"/>
  <c r="Z1734" i="9"/>
  <c r="AB1734" i="9"/>
  <c r="AD1734" i="9"/>
  <c r="AF1734" i="9"/>
  <c r="AC1735" i="9"/>
  <c r="AE1735" i="9"/>
  <c r="Z1735" i="9"/>
  <c r="AB1735" i="9"/>
  <c r="AD1735" i="9"/>
  <c r="AF1735" i="9"/>
  <c r="AC1736" i="9"/>
  <c r="AE1736" i="9"/>
  <c r="Z1736" i="9"/>
  <c r="AB1736" i="9"/>
  <c r="AD1736" i="9"/>
  <c r="AF1736" i="9"/>
  <c r="AC1737" i="9"/>
  <c r="AE1737" i="9"/>
  <c r="Z1737" i="9"/>
  <c r="AB1737" i="9"/>
  <c r="AD1737" i="9"/>
  <c r="AF1737" i="9"/>
  <c r="AC1738" i="9"/>
  <c r="AE1738" i="9"/>
  <c r="Z1738" i="9"/>
  <c r="AB1738" i="9"/>
  <c r="AD1738" i="9"/>
  <c r="AF1738" i="9"/>
  <c r="AC1739" i="9"/>
  <c r="AE1739" i="9"/>
  <c r="Z1739" i="9"/>
  <c r="AB1739" i="9"/>
  <c r="AD1739" i="9"/>
  <c r="AF1739" i="9"/>
  <c r="AC1740" i="9"/>
  <c r="AE1740" i="9"/>
  <c r="Z1740" i="9"/>
  <c r="AB1740" i="9"/>
  <c r="AD1740" i="9"/>
  <c r="AF1740" i="9"/>
  <c r="AC1741" i="9"/>
  <c r="AE1741" i="9"/>
  <c r="Z1741" i="9"/>
  <c r="AB1741" i="9"/>
  <c r="AD1741" i="9"/>
  <c r="AF1741" i="9"/>
  <c r="AC1742" i="9"/>
  <c r="AE1742" i="9"/>
  <c r="Z1742" i="9"/>
  <c r="AB1742" i="9"/>
  <c r="AD1742" i="9"/>
  <c r="AF1742" i="9"/>
  <c r="AC1743" i="9"/>
  <c r="AE1743" i="9"/>
  <c r="Z1743" i="9"/>
  <c r="AB1743" i="9"/>
  <c r="AD1743" i="9"/>
  <c r="AF1743" i="9"/>
  <c r="AC1744" i="9"/>
  <c r="AE1744" i="9"/>
  <c r="Z1744" i="9"/>
  <c r="AB1744" i="9"/>
  <c r="AD1744" i="9"/>
  <c r="AF1744" i="9"/>
  <c r="AC1745" i="9"/>
  <c r="AE1745" i="9"/>
  <c r="Z1745" i="9"/>
  <c r="AB1745" i="9"/>
  <c r="AD1745" i="9"/>
  <c r="AF1745" i="9"/>
  <c r="AC1746" i="9"/>
  <c r="AE1746" i="9"/>
  <c r="Z1746" i="9"/>
  <c r="AB1746" i="9"/>
  <c r="AD1746" i="9"/>
  <c r="AF1746" i="9"/>
  <c r="AC1747" i="9"/>
  <c r="AE1747" i="9"/>
  <c r="Z1747" i="9"/>
  <c r="AB1747" i="9"/>
  <c r="AD1747" i="9"/>
  <c r="AF1747" i="9"/>
  <c r="AC1748" i="9"/>
  <c r="AE1748" i="9"/>
  <c r="Z1748" i="9"/>
  <c r="AB1748" i="9"/>
  <c r="AD1748" i="9"/>
  <c r="AF1748" i="9"/>
  <c r="AC1749" i="9"/>
  <c r="AE1749" i="9"/>
  <c r="Z1749" i="9"/>
  <c r="AB1749" i="9"/>
  <c r="AD1749" i="9"/>
  <c r="AF1749" i="9"/>
  <c r="AC1750" i="9"/>
  <c r="AE1750" i="9"/>
  <c r="Z1750" i="9"/>
  <c r="AB1750" i="9"/>
  <c r="AD1750" i="9"/>
  <c r="AF1750" i="9"/>
  <c r="AC1751" i="9"/>
  <c r="AE1751" i="9"/>
  <c r="Z1751" i="9"/>
  <c r="AB1751" i="9"/>
  <c r="AD1751" i="9"/>
  <c r="AF1751" i="9"/>
  <c r="AC1752" i="9"/>
  <c r="AE1752" i="9"/>
  <c r="Z1752" i="9"/>
  <c r="AB1752" i="9"/>
  <c r="AD1752" i="9"/>
  <c r="AF1752" i="9"/>
  <c r="AC1753" i="9"/>
  <c r="AE1753" i="9"/>
  <c r="Z1753" i="9"/>
  <c r="AB1753" i="9"/>
  <c r="AD1753" i="9"/>
  <c r="AF1753" i="9"/>
  <c r="AC1754" i="9"/>
  <c r="AE1754" i="9"/>
  <c r="Z1754" i="9"/>
  <c r="AB1754" i="9"/>
  <c r="AD1754" i="9"/>
  <c r="AF1754" i="9"/>
  <c r="AC1755" i="9"/>
  <c r="AE1755" i="9"/>
  <c r="Z1755" i="9"/>
  <c r="AB1755" i="9"/>
  <c r="AD1755" i="9"/>
  <c r="AF1755" i="9"/>
  <c r="AC1756" i="9"/>
  <c r="AE1756" i="9"/>
  <c r="Z1756" i="9"/>
  <c r="AB1756" i="9"/>
  <c r="AD1756" i="9"/>
  <c r="AF1756" i="9"/>
  <c r="AC1757" i="9"/>
  <c r="AE1757" i="9"/>
  <c r="Z1757" i="9"/>
  <c r="AB1757" i="9"/>
  <c r="AD1757" i="9"/>
  <c r="AF1757" i="9"/>
  <c r="AC1758" i="9"/>
  <c r="AE1758" i="9"/>
  <c r="Z1758" i="9"/>
  <c r="AB1758" i="9"/>
  <c r="AD1758" i="9"/>
  <c r="AF1758" i="9"/>
  <c r="AC1759" i="9"/>
  <c r="AE1759" i="9"/>
  <c r="Z1759" i="9"/>
  <c r="AB1759" i="9"/>
  <c r="AD1759" i="9"/>
  <c r="AF1759" i="9"/>
  <c r="AC1760" i="9"/>
  <c r="AE1760" i="9"/>
  <c r="Z1760" i="9"/>
  <c r="AB1760" i="9"/>
  <c r="AD1760" i="9"/>
  <c r="AF1760" i="9"/>
  <c r="AC1761" i="9"/>
  <c r="AE1761" i="9"/>
  <c r="Z1761" i="9"/>
  <c r="AB1761" i="9"/>
  <c r="AD1761" i="9"/>
  <c r="AF1761" i="9"/>
  <c r="AC1762" i="9"/>
  <c r="AE1762" i="9"/>
  <c r="Z1762" i="9"/>
  <c r="AB1762" i="9"/>
  <c r="AD1762" i="9"/>
  <c r="AF1762" i="9"/>
  <c r="AC1763" i="9"/>
  <c r="AE1763" i="9"/>
  <c r="Z1763" i="9"/>
  <c r="AB1763" i="9"/>
  <c r="AD1763" i="9"/>
  <c r="AF1763" i="9"/>
  <c r="AC1764" i="9"/>
  <c r="AE1764" i="9"/>
  <c r="Z1764" i="9"/>
  <c r="AB1764" i="9"/>
  <c r="AD1764" i="9"/>
  <c r="AF1764" i="9"/>
  <c r="AC1765" i="9"/>
  <c r="AE1765" i="9"/>
  <c r="Z1765" i="9"/>
  <c r="AB1765" i="9"/>
  <c r="AD1765" i="9"/>
  <c r="AF1765" i="9"/>
  <c r="AC1766" i="9"/>
  <c r="AE1766" i="9"/>
  <c r="Z1766" i="9"/>
  <c r="AB1766" i="9"/>
  <c r="AD1766" i="9"/>
  <c r="AF1766" i="9"/>
  <c r="AC1767" i="9"/>
  <c r="AE1767" i="9"/>
  <c r="Z1767" i="9"/>
  <c r="AB1767" i="9"/>
  <c r="AD1767" i="9"/>
  <c r="AF1767" i="9"/>
  <c r="AC1768" i="9"/>
  <c r="AE1768" i="9"/>
  <c r="Z1768" i="9"/>
  <c r="AB1768" i="9"/>
  <c r="AD1768" i="9"/>
  <c r="AF1768" i="9"/>
  <c r="AC1769" i="9"/>
  <c r="AE1769" i="9"/>
  <c r="Z1769" i="9"/>
  <c r="AB1769" i="9"/>
  <c r="AD1769" i="9"/>
  <c r="AF1769" i="9"/>
  <c r="AC1770" i="9"/>
  <c r="AE1770" i="9"/>
  <c r="Z1770" i="9"/>
  <c r="AB1770" i="9"/>
  <c r="AD1770" i="9"/>
  <c r="AF1770" i="9"/>
  <c r="AC1771" i="9"/>
  <c r="AE1771" i="9"/>
  <c r="Z1771" i="9"/>
  <c r="AB1771" i="9"/>
  <c r="AD1771" i="9"/>
  <c r="AF1771" i="9"/>
  <c r="AC1772" i="9"/>
  <c r="AE1772" i="9"/>
  <c r="Z1772" i="9"/>
  <c r="AB1772" i="9"/>
  <c r="AD1772" i="9"/>
  <c r="AF1772" i="9"/>
  <c r="AC1773" i="9"/>
  <c r="AE1773" i="9"/>
  <c r="Z1773" i="9"/>
  <c r="AB1773" i="9"/>
  <c r="AD1773" i="9"/>
  <c r="AF1773" i="9"/>
  <c r="AC1774" i="9"/>
  <c r="AE1774" i="9"/>
  <c r="Z1774" i="9"/>
  <c r="AB1774" i="9"/>
  <c r="AD1774" i="9"/>
  <c r="AF1774" i="9"/>
  <c r="AC1775" i="9"/>
  <c r="AE1775" i="9"/>
  <c r="Z1775" i="9"/>
  <c r="AB1775" i="9"/>
  <c r="AD1775" i="9"/>
  <c r="AF1775" i="9"/>
  <c r="AC1776" i="9"/>
  <c r="AE1776" i="9"/>
  <c r="Z1776" i="9"/>
  <c r="AB1776" i="9"/>
  <c r="AD1776" i="9"/>
  <c r="AF1776" i="9"/>
  <c r="AC1777" i="9"/>
  <c r="AE1777" i="9"/>
  <c r="Z1777" i="9"/>
  <c r="AB1777" i="9"/>
  <c r="AD1777" i="9"/>
  <c r="AF1777" i="9"/>
  <c r="AC1778" i="9"/>
  <c r="AE1778" i="9"/>
  <c r="Z1778" i="9"/>
  <c r="AB1778" i="9"/>
  <c r="AD1778" i="9"/>
  <c r="AF1778" i="9"/>
  <c r="AC1779" i="9"/>
  <c r="AE1779" i="9"/>
  <c r="Z1779" i="9"/>
  <c r="AB1779" i="9"/>
  <c r="AD1779" i="9"/>
  <c r="AF1779" i="9"/>
  <c r="AC1780" i="9"/>
  <c r="AE1780" i="9"/>
  <c r="Z1780" i="9"/>
  <c r="AB1780" i="9"/>
  <c r="AD1780" i="9"/>
  <c r="AF1780" i="9"/>
  <c r="AC1781" i="9"/>
  <c r="AE1781" i="9"/>
  <c r="Z1781" i="9"/>
  <c r="AB1781" i="9"/>
  <c r="AD1781" i="9"/>
  <c r="AF1781" i="9"/>
  <c r="AC1782" i="9"/>
  <c r="AE1782" i="9"/>
  <c r="Z1782" i="9"/>
  <c r="AB1782" i="9"/>
  <c r="AD1782" i="9"/>
  <c r="AF1782" i="9"/>
  <c r="AC1783" i="9"/>
  <c r="AE1783" i="9"/>
  <c r="Z1783" i="9"/>
  <c r="AB1783" i="9"/>
  <c r="AD1783" i="9"/>
  <c r="AF1783" i="9"/>
  <c r="AC1784" i="9"/>
  <c r="AE1784" i="9"/>
  <c r="Z1784" i="9"/>
  <c r="AB1784" i="9"/>
  <c r="AD1784" i="9"/>
  <c r="AF1784" i="9"/>
  <c r="AC1785" i="9"/>
  <c r="AE1785" i="9"/>
  <c r="Z1785" i="9"/>
  <c r="AB1785" i="9"/>
  <c r="AD1785" i="9"/>
  <c r="AF1785" i="9"/>
  <c r="AC1786" i="9"/>
  <c r="AE1786" i="9"/>
  <c r="Z1786" i="9"/>
  <c r="AB1786" i="9"/>
  <c r="AD1786" i="9"/>
  <c r="AF1786" i="9"/>
  <c r="AC1787" i="9"/>
  <c r="AE1787" i="9"/>
  <c r="Z1787" i="9"/>
  <c r="AB1787" i="9"/>
  <c r="AD1787" i="9"/>
  <c r="AF1787" i="9"/>
  <c r="AC1788" i="9"/>
  <c r="AE1788" i="9"/>
  <c r="Z1788" i="9"/>
  <c r="AB1788" i="9"/>
  <c r="AD1788" i="9"/>
  <c r="AF1788" i="9"/>
  <c r="AC1789" i="9"/>
  <c r="AE1789" i="9"/>
  <c r="Z1789" i="9"/>
  <c r="AB1789" i="9"/>
  <c r="AD1789" i="9"/>
  <c r="AF1789" i="9"/>
  <c r="AC1790" i="9"/>
  <c r="AE1790" i="9"/>
  <c r="Z1790" i="9"/>
  <c r="AB1790" i="9"/>
  <c r="AD1790" i="9"/>
  <c r="AF1790" i="9"/>
  <c r="AC1791" i="9"/>
  <c r="AE1791" i="9"/>
  <c r="Z1791" i="9"/>
  <c r="AB1791" i="9"/>
  <c r="AD1791" i="9"/>
  <c r="AF1791" i="9"/>
  <c r="AC1792" i="9"/>
  <c r="AE1792" i="9"/>
  <c r="Z1792" i="9"/>
  <c r="AB1792" i="9"/>
  <c r="AD1792" i="9"/>
  <c r="AF1792" i="9"/>
  <c r="AC1793" i="9"/>
  <c r="AE1793" i="9"/>
  <c r="Z1793" i="9"/>
  <c r="AB1793" i="9"/>
  <c r="AD1793" i="9"/>
  <c r="AF1793" i="9"/>
  <c r="AC1794" i="9"/>
  <c r="AE1794" i="9"/>
  <c r="Z1794" i="9"/>
  <c r="AB1794" i="9"/>
  <c r="AD1794" i="9"/>
  <c r="AF1794" i="9"/>
  <c r="AC1795" i="9"/>
  <c r="AE1795" i="9"/>
  <c r="Z1795" i="9"/>
  <c r="AB1795" i="9"/>
  <c r="AD1795" i="9"/>
  <c r="AF1795" i="9"/>
  <c r="AC1796" i="9"/>
  <c r="AE1796" i="9"/>
  <c r="Z1796" i="9"/>
  <c r="AB1796" i="9"/>
  <c r="AD1796" i="9"/>
  <c r="AF1796" i="9"/>
  <c r="AC1797" i="9"/>
  <c r="AE1797" i="9"/>
  <c r="Z1797" i="9"/>
  <c r="AB1797" i="9"/>
  <c r="AD1797" i="9"/>
  <c r="AF1797" i="9"/>
  <c r="AC1798" i="9"/>
  <c r="AE1798" i="9"/>
  <c r="Z1798" i="9"/>
  <c r="AB1798" i="9"/>
  <c r="AD1798" i="9"/>
  <c r="AF1798" i="9"/>
  <c r="AC1799" i="9"/>
  <c r="AE1799" i="9"/>
  <c r="Z1799" i="9"/>
  <c r="AB1799" i="9"/>
  <c r="AD1799" i="9"/>
  <c r="AF1799" i="9"/>
  <c r="AC1800" i="9"/>
  <c r="AE1800" i="9"/>
  <c r="Z1800" i="9"/>
  <c r="AB1800" i="9"/>
  <c r="AD1800" i="9"/>
  <c r="AF1800" i="9"/>
  <c r="AC1801" i="9"/>
  <c r="AE1801" i="9"/>
  <c r="Z1801" i="9"/>
  <c r="AB1801" i="9"/>
  <c r="AD1801" i="9"/>
  <c r="AF1801" i="9"/>
  <c r="AC1802" i="9"/>
  <c r="AE1802" i="9"/>
  <c r="Z1802" i="9"/>
  <c r="AB1802" i="9"/>
  <c r="AD1802" i="9"/>
  <c r="AF1802" i="9"/>
  <c r="AC1803" i="9"/>
  <c r="AE1803" i="9"/>
  <c r="Z1803" i="9"/>
  <c r="AB1803" i="9"/>
  <c r="AD1803" i="9"/>
  <c r="AF1803" i="9"/>
  <c r="AC1804" i="9"/>
  <c r="AE1804" i="9"/>
  <c r="Z1804" i="9"/>
  <c r="AB1804" i="9"/>
  <c r="AD1804" i="9"/>
  <c r="AF1804" i="9"/>
  <c r="AC1805" i="9"/>
  <c r="AE1805" i="9"/>
  <c r="Z1805" i="9"/>
  <c r="AB1805" i="9"/>
  <c r="AD1805" i="9"/>
  <c r="AF1805" i="9"/>
  <c r="AC1806" i="9"/>
  <c r="AE1806" i="9"/>
  <c r="Z1806" i="9"/>
  <c r="AB1806" i="9"/>
  <c r="AD1806" i="9"/>
  <c r="AF1806" i="9"/>
  <c r="AC1807" i="9"/>
  <c r="AE1807" i="9"/>
  <c r="Z1807" i="9"/>
  <c r="AB1807" i="9"/>
  <c r="AD1807" i="9"/>
  <c r="AF1807" i="9"/>
  <c r="AC1808" i="9"/>
  <c r="AE1808" i="9"/>
  <c r="Z1808" i="9"/>
  <c r="AB1808" i="9"/>
  <c r="AD1808" i="9"/>
  <c r="AF1808" i="9"/>
  <c r="AC1809" i="9"/>
  <c r="AE1809" i="9"/>
  <c r="Z1809" i="9"/>
  <c r="AB1809" i="9"/>
  <c r="AD1809" i="9"/>
  <c r="AF1809" i="9"/>
  <c r="AC1810" i="9"/>
  <c r="AE1810" i="9"/>
  <c r="Z1810" i="9"/>
  <c r="AB1810" i="9"/>
  <c r="AD1810" i="9"/>
  <c r="AF1810" i="9"/>
  <c r="AC1811" i="9"/>
  <c r="AE1811" i="9"/>
  <c r="Z1811" i="9"/>
  <c r="AB1811" i="9"/>
  <c r="AD1811" i="9"/>
  <c r="AF1811" i="9"/>
  <c r="AC1812" i="9"/>
  <c r="AE1812" i="9"/>
  <c r="Z1812" i="9"/>
  <c r="AB1812" i="9"/>
  <c r="AD1812" i="9"/>
  <c r="AF1812" i="9"/>
  <c r="AC1813" i="9"/>
  <c r="AE1813" i="9"/>
  <c r="Z1813" i="9"/>
  <c r="AB1813" i="9"/>
  <c r="AD1813" i="9"/>
  <c r="AF1813" i="9"/>
  <c r="AC1814" i="9"/>
  <c r="AE1814" i="9"/>
  <c r="Z1814" i="9"/>
  <c r="AB1814" i="9"/>
  <c r="AD1814" i="9"/>
  <c r="AF1814" i="9"/>
  <c r="AC1815" i="9"/>
  <c r="AE1815" i="9"/>
  <c r="Z1815" i="9"/>
  <c r="AB1815" i="9"/>
  <c r="AD1815" i="9"/>
  <c r="AF1815" i="9"/>
  <c r="AC1816" i="9"/>
  <c r="AE1816" i="9"/>
  <c r="Z1816" i="9"/>
  <c r="AB1816" i="9"/>
  <c r="AD1816" i="9"/>
  <c r="AF1816" i="9"/>
  <c r="AC1817" i="9"/>
  <c r="AE1817" i="9"/>
  <c r="Z1817" i="9"/>
  <c r="AB1817" i="9"/>
  <c r="AD1817" i="9"/>
  <c r="AF1817" i="9"/>
  <c r="AC1818" i="9"/>
  <c r="AE1818" i="9"/>
  <c r="Z1818" i="9"/>
  <c r="AB1818" i="9"/>
  <c r="AD1818" i="9"/>
  <c r="AF1818" i="9"/>
  <c r="AC1819" i="9"/>
  <c r="AE1819" i="9"/>
  <c r="Z1819" i="9"/>
  <c r="AB1819" i="9"/>
  <c r="AD1819" i="9"/>
  <c r="AF1819" i="9"/>
  <c r="AC1820" i="9"/>
  <c r="AE1820" i="9"/>
  <c r="Z1820" i="9"/>
  <c r="AB1820" i="9"/>
  <c r="AD1820" i="9"/>
  <c r="AF1820" i="9"/>
  <c r="AC1821" i="9"/>
  <c r="AE1821" i="9"/>
  <c r="Z1821" i="9"/>
  <c r="AB1821" i="9"/>
  <c r="AD1821" i="9"/>
  <c r="AF1821" i="9"/>
  <c r="AC1822" i="9"/>
  <c r="AE1822" i="9"/>
  <c r="Z1822" i="9"/>
  <c r="AB1822" i="9"/>
  <c r="AD1822" i="9"/>
  <c r="AF1822" i="9"/>
  <c r="AC1823" i="9"/>
  <c r="AE1823" i="9"/>
  <c r="Z1823" i="9"/>
  <c r="AB1823" i="9"/>
  <c r="AD1823" i="9"/>
  <c r="AF1823" i="9"/>
  <c r="AC1824" i="9"/>
  <c r="AE1824" i="9"/>
  <c r="Z1824" i="9"/>
  <c r="AB1824" i="9"/>
  <c r="AD1824" i="9"/>
  <c r="AF1824" i="9"/>
  <c r="AC1825" i="9"/>
  <c r="AE1825" i="9"/>
  <c r="Z1825" i="9"/>
  <c r="AB1825" i="9"/>
  <c r="AD1825" i="9"/>
  <c r="AF1825" i="9"/>
  <c r="AC1826" i="9"/>
  <c r="AE1826" i="9"/>
  <c r="Z1826" i="9"/>
  <c r="AB1826" i="9"/>
  <c r="AD1826" i="9"/>
  <c r="AF1826" i="9"/>
  <c r="AC1827" i="9"/>
  <c r="AE1827" i="9"/>
  <c r="Z1827" i="9"/>
  <c r="AB1827" i="9"/>
  <c r="AD1827" i="9"/>
  <c r="AF1827" i="9"/>
  <c r="AC1828" i="9"/>
  <c r="AE1828" i="9"/>
  <c r="Z1828" i="9"/>
  <c r="AB1828" i="9"/>
  <c r="AD1828" i="9"/>
  <c r="AF1828" i="9"/>
  <c r="AC1829" i="9"/>
  <c r="AE1829" i="9"/>
  <c r="Z1829" i="9"/>
  <c r="AB1829" i="9"/>
  <c r="AD1829" i="9"/>
  <c r="AF1829" i="9"/>
  <c r="AC1830" i="9"/>
  <c r="AE1830" i="9"/>
  <c r="Z1830" i="9"/>
  <c r="AB1830" i="9"/>
  <c r="AD1830" i="9"/>
  <c r="AF1830" i="9"/>
  <c r="AC1831" i="9"/>
  <c r="AE1831" i="9"/>
  <c r="Z1831" i="9"/>
  <c r="AB1831" i="9"/>
  <c r="AD1831" i="9"/>
  <c r="AF1831" i="9"/>
  <c r="AC1832" i="9"/>
  <c r="AE1832" i="9"/>
  <c r="Z1832" i="9"/>
  <c r="AB1832" i="9"/>
  <c r="AD1832" i="9"/>
  <c r="AF1832" i="9"/>
  <c r="AC1833" i="9"/>
  <c r="AE1833" i="9"/>
  <c r="Z1833" i="9"/>
  <c r="AB1833" i="9"/>
  <c r="AD1833" i="9"/>
  <c r="AF1833" i="9"/>
  <c r="AC1834" i="9"/>
  <c r="AE1834" i="9"/>
  <c r="Z1834" i="9"/>
  <c r="AB1834" i="9"/>
  <c r="AD1834" i="9"/>
  <c r="AF1834" i="9"/>
  <c r="AC1835" i="9"/>
  <c r="AE1835" i="9"/>
  <c r="Z1835" i="9"/>
  <c r="AB1835" i="9"/>
  <c r="AD1835" i="9"/>
  <c r="AF1835" i="9"/>
  <c r="AC1836" i="9"/>
  <c r="AE1836" i="9"/>
  <c r="Z1836" i="9"/>
  <c r="AB1836" i="9"/>
  <c r="AD1836" i="9"/>
  <c r="AF1836" i="9"/>
  <c r="AC1837" i="9"/>
  <c r="AE1837" i="9"/>
  <c r="Z1837" i="9"/>
  <c r="AB1837" i="9"/>
  <c r="AD1837" i="9"/>
  <c r="AF1837" i="9"/>
  <c r="AC1838" i="9"/>
  <c r="AE1838" i="9"/>
  <c r="Z1838" i="9"/>
  <c r="AB1838" i="9"/>
  <c r="AD1838" i="9"/>
  <c r="AF1838" i="9"/>
  <c r="AC1839" i="9"/>
  <c r="AE1839" i="9"/>
  <c r="Z1839" i="9"/>
  <c r="AB1839" i="9"/>
  <c r="AD1839" i="9"/>
  <c r="AF1839" i="9"/>
  <c r="AC1840" i="9"/>
  <c r="AE1840" i="9"/>
  <c r="Z1840" i="9"/>
  <c r="AB1840" i="9"/>
  <c r="AD1840" i="9"/>
  <c r="AF1840" i="9"/>
  <c r="AC1841" i="9"/>
  <c r="AE1841" i="9"/>
  <c r="Z1841" i="9"/>
  <c r="AB1841" i="9"/>
  <c r="AD1841" i="9"/>
  <c r="AF1841" i="9"/>
  <c r="AC1842" i="9"/>
  <c r="AE1842" i="9"/>
  <c r="Z1842" i="9"/>
  <c r="AB1842" i="9"/>
  <c r="AD1842" i="9"/>
  <c r="AF1842" i="9"/>
  <c r="AC1843" i="9"/>
  <c r="AE1843" i="9"/>
  <c r="Z1843" i="9"/>
  <c r="AB1843" i="9"/>
  <c r="AD1843" i="9"/>
  <c r="AF1843" i="9"/>
  <c r="AC1844" i="9"/>
  <c r="AE1844" i="9"/>
  <c r="Z1844" i="9"/>
  <c r="AB1844" i="9"/>
  <c r="AD1844" i="9"/>
  <c r="AF1844" i="9"/>
  <c r="AC1845" i="9"/>
  <c r="AE1845" i="9"/>
  <c r="Z1845" i="9"/>
  <c r="AB1845" i="9"/>
  <c r="AD1845" i="9"/>
  <c r="AF1845" i="9"/>
  <c r="AC1846" i="9"/>
  <c r="AE1846" i="9"/>
  <c r="Z1846" i="9"/>
  <c r="AB1846" i="9"/>
  <c r="AD1846" i="9"/>
  <c r="AF1846" i="9"/>
  <c r="AC1847" i="9"/>
  <c r="AE1847" i="9"/>
  <c r="Z1847" i="9"/>
  <c r="AB1847" i="9"/>
  <c r="AD1847" i="9"/>
  <c r="AF1847" i="9"/>
  <c r="AC1848" i="9"/>
  <c r="AE1848" i="9"/>
  <c r="Z1848" i="9"/>
  <c r="AB1848" i="9"/>
  <c r="AD1848" i="9"/>
  <c r="AF1848" i="9"/>
  <c r="AC1849" i="9"/>
  <c r="AE1849" i="9"/>
  <c r="Z1849" i="9"/>
  <c r="AB1849" i="9"/>
  <c r="AD1849" i="9"/>
  <c r="AF1849" i="9"/>
  <c r="AC1850" i="9"/>
  <c r="AE1850" i="9"/>
  <c r="Z1850" i="9"/>
  <c r="AB1850" i="9"/>
  <c r="AD1850" i="9"/>
  <c r="AF1850" i="9"/>
  <c r="AC1851" i="9"/>
  <c r="AE1851" i="9"/>
  <c r="Z1851" i="9"/>
  <c r="AB1851" i="9"/>
  <c r="AD1851" i="9"/>
  <c r="AF1851" i="9"/>
  <c r="AC1852" i="9"/>
  <c r="AE1852" i="9"/>
  <c r="Z1852" i="9"/>
  <c r="AB1852" i="9"/>
  <c r="AD1852" i="9"/>
  <c r="AF1852" i="9"/>
  <c r="AC1853" i="9"/>
  <c r="AE1853" i="9"/>
  <c r="Z1853" i="9"/>
  <c r="AB1853" i="9"/>
  <c r="AD1853" i="9"/>
  <c r="AF1853" i="9"/>
  <c r="AC1854" i="9"/>
  <c r="AE1854" i="9"/>
  <c r="Z1854" i="9"/>
  <c r="AB1854" i="9"/>
  <c r="AD1854" i="9"/>
  <c r="AF1854" i="9"/>
  <c r="AC1855" i="9"/>
  <c r="AE1855" i="9"/>
  <c r="Z1855" i="9"/>
  <c r="AB1855" i="9"/>
  <c r="AD1855" i="9"/>
  <c r="AF1855" i="9"/>
  <c r="AC1856" i="9"/>
  <c r="AE1856" i="9"/>
  <c r="Z1856" i="9"/>
  <c r="AB1856" i="9"/>
  <c r="AD1856" i="9"/>
  <c r="AF1856" i="9"/>
  <c r="AC1857" i="9"/>
  <c r="AE1857" i="9"/>
  <c r="Z1857" i="9"/>
  <c r="AB1857" i="9"/>
  <c r="AD1857" i="9"/>
  <c r="AF1857" i="9"/>
  <c r="AC1858" i="9"/>
  <c r="AE1858" i="9"/>
  <c r="Z1858" i="9"/>
  <c r="AB1858" i="9"/>
  <c r="AD1858" i="9"/>
  <c r="AF1858" i="9"/>
  <c r="AC1859" i="9"/>
  <c r="AE1859" i="9"/>
  <c r="Z1859" i="9"/>
  <c r="AB1859" i="9"/>
  <c r="AD1859" i="9"/>
  <c r="AF1859" i="9"/>
  <c r="AC1860" i="9"/>
  <c r="AE1860" i="9"/>
  <c r="Z1860" i="9"/>
  <c r="AB1860" i="9"/>
  <c r="AD1860" i="9"/>
  <c r="AF1860" i="9"/>
  <c r="AC1861" i="9"/>
  <c r="AE1861" i="9"/>
  <c r="Z1861" i="9"/>
  <c r="AB1861" i="9"/>
  <c r="AD1861" i="9"/>
  <c r="AF1861" i="9"/>
  <c r="AC1862" i="9"/>
  <c r="AE1862" i="9"/>
  <c r="Z1862" i="9"/>
  <c r="AB1862" i="9"/>
  <c r="AD1862" i="9"/>
  <c r="AF1862" i="9"/>
  <c r="AC1863" i="9"/>
  <c r="AE1863" i="9"/>
  <c r="Z1863" i="9"/>
  <c r="AB1863" i="9"/>
  <c r="AD1863" i="9"/>
  <c r="AF1863" i="9"/>
  <c r="AC1864" i="9"/>
  <c r="AE1864" i="9"/>
  <c r="Z1864" i="9"/>
  <c r="AB1864" i="9"/>
  <c r="AD1864" i="9"/>
  <c r="AF1864" i="9"/>
  <c r="AC1865" i="9"/>
  <c r="AE1865" i="9"/>
  <c r="Z1865" i="9"/>
  <c r="AB1865" i="9"/>
  <c r="AD1865" i="9"/>
  <c r="AF1865" i="9"/>
  <c r="AC1866" i="9"/>
  <c r="AE1866" i="9"/>
  <c r="Z1866" i="9"/>
  <c r="AB1866" i="9"/>
  <c r="AD1866" i="9"/>
  <c r="AF1866" i="9"/>
  <c r="AC1867" i="9"/>
  <c r="AE1867" i="9"/>
  <c r="Z1867" i="9"/>
  <c r="AB1867" i="9"/>
  <c r="AD1867" i="9"/>
  <c r="AF1867" i="9"/>
  <c r="AC1868" i="9"/>
  <c r="AE1868" i="9"/>
  <c r="Z1868" i="9"/>
  <c r="AB1868" i="9"/>
  <c r="AD1868" i="9"/>
  <c r="AF1868" i="9"/>
  <c r="AC1869" i="9"/>
  <c r="AE1869" i="9"/>
  <c r="Z1869" i="9"/>
  <c r="AB1869" i="9"/>
  <c r="AD1869" i="9"/>
  <c r="AF1869" i="9"/>
  <c r="AC1870" i="9"/>
  <c r="AE1870" i="9"/>
  <c r="Z1870" i="9"/>
  <c r="AB1870" i="9"/>
  <c r="AD1870" i="9"/>
  <c r="AF1870" i="9"/>
  <c r="AC1871" i="9"/>
  <c r="AE1871" i="9"/>
  <c r="Z1871" i="9"/>
  <c r="AB1871" i="9"/>
  <c r="AD1871" i="9"/>
  <c r="AF1871" i="9"/>
  <c r="AC1872" i="9"/>
  <c r="AE1872" i="9"/>
  <c r="Z1872" i="9"/>
  <c r="AB1872" i="9"/>
  <c r="AD1872" i="9"/>
  <c r="AF1872" i="9"/>
  <c r="AC1873" i="9"/>
  <c r="AE1873" i="9"/>
  <c r="Z1873" i="9"/>
  <c r="AB1873" i="9"/>
  <c r="AD1873" i="9"/>
  <c r="AF1873" i="9"/>
  <c r="AC1874" i="9"/>
  <c r="AE1874" i="9"/>
  <c r="Z1874" i="9"/>
  <c r="AB1874" i="9"/>
  <c r="AD1874" i="9"/>
  <c r="AF1874" i="9"/>
  <c r="AC1875" i="9"/>
  <c r="AE1875" i="9"/>
  <c r="Z1875" i="9"/>
  <c r="AB1875" i="9"/>
  <c r="AD1875" i="9"/>
  <c r="AF1875" i="9"/>
  <c r="AC1876" i="9"/>
  <c r="AE1876" i="9"/>
  <c r="Z1876" i="9"/>
  <c r="AB1876" i="9"/>
  <c r="AD1876" i="9"/>
  <c r="AF1876" i="9"/>
  <c r="AC1877" i="9"/>
  <c r="AE1877" i="9"/>
  <c r="Z1877" i="9"/>
  <c r="AB1877" i="9"/>
  <c r="AD1877" i="9"/>
  <c r="AF1877" i="9"/>
  <c r="AC1878" i="9"/>
  <c r="AE1878" i="9"/>
  <c r="Z1878" i="9"/>
  <c r="AB1878" i="9"/>
  <c r="AD1878" i="9"/>
  <c r="AF1878" i="9"/>
  <c r="AC1879" i="9"/>
  <c r="AE1879" i="9"/>
  <c r="Z1879" i="9"/>
  <c r="AB1879" i="9"/>
  <c r="AD1879" i="9"/>
  <c r="AF1879" i="9"/>
  <c r="AC1880" i="9"/>
  <c r="AE1880" i="9"/>
  <c r="Z1880" i="9"/>
  <c r="AB1880" i="9"/>
  <c r="AD1880" i="9"/>
  <c r="AF1880" i="9"/>
  <c r="AC1881" i="9"/>
  <c r="AE1881" i="9"/>
  <c r="Z1881" i="9"/>
  <c r="AB1881" i="9"/>
  <c r="AD1881" i="9"/>
  <c r="AF1881" i="9"/>
  <c r="AC1882" i="9"/>
  <c r="AE1882" i="9"/>
  <c r="Z1882" i="9"/>
  <c r="AB1882" i="9"/>
  <c r="AD1882" i="9"/>
  <c r="AF1882" i="9"/>
  <c r="AC1883" i="9"/>
  <c r="AE1883" i="9"/>
  <c r="Z1883" i="9"/>
  <c r="AB1883" i="9"/>
  <c r="AD1883" i="9"/>
  <c r="AF1883" i="9"/>
  <c r="AC1884" i="9"/>
  <c r="AE1884" i="9"/>
  <c r="Z1884" i="9"/>
  <c r="AB1884" i="9"/>
  <c r="AD1884" i="9"/>
  <c r="AF1884" i="9"/>
  <c r="AC1885" i="9"/>
  <c r="AE1885" i="9"/>
  <c r="Z1885" i="9"/>
  <c r="AB1885" i="9"/>
  <c r="AD1885" i="9"/>
  <c r="AF1885" i="9"/>
  <c r="AC1886" i="9"/>
  <c r="AE1886" i="9"/>
  <c r="Z1886" i="9"/>
  <c r="AB1886" i="9"/>
  <c r="AD1886" i="9"/>
  <c r="AF1886" i="9"/>
  <c r="AC1887" i="9"/>
  <c r="AE1887" i="9"/>
  <c r="Z1887" i="9"/>
  <c r="AB1887" i="9"/>
  <c r="AD1887" i="9"/>
  <c r="AF1887" i="9"/>
  <c r="AC1888" i="9"/>
  <c r="AE1888" i="9"/>
  <c r="Z1888" i="9"/>
  <c r="AB1888" i="9"/>
  <c r="AD1888" i="9"/>
  <c r="AF1888" i="9"/>
  <c r="AC1889" i="9"/>
  <c r="AE1889" i="9"/>
  <c r="Z1889" i="9"/>
  <c r="AB1889" i="9"/>
  <c r="AD1889" i="9"/>
  <c r="AF1889" i="9"/>
  <c r="AC1890" i="9"/>
  <c r="AE1890" i="9"/>
  <c r="Z1890" i="9"/>
  <c r="AB1890" i="9"/>
  <c r="AD1890" i="9"/>
  <c r="AF1890" i="9"/>
  <c r="AC1891" i="9"/>
  <c r="AE1891" i="9"/>
  <c r="Z1891" i="9"/>
  <c r="AB1891" i="9"/>
  <c r="AD1891" i="9"/>
  <c r="AF1891" i="9"/>
  <c r="AC1892" i="9"/>
  <c r="AE1892" i="9"/>
  <c r="Z1892" i="9"/>
  <c r="AB1892" i="9"/>
  <c r="AD1892" i="9"/>
  <c r="AF1892" i="9"/>
  <c r="AC1893" i="9"/>
  <c r="AE1893" i="9"/>
  <c r="Z1893" i="9"/>
  <c r="AB1893" i="9"/>
  <c r="AD1893" i="9"/>
  <c r="AF1893" i="9"/>
  <c r="AC1894" i="9"/>
  <c r="AE1894" i="9"/>
  <c r="Z1894" i="9"/>
  <c r="AB1894" i="9"/>
  <c r="AD1894" i="9"/>
  <c r="AF1894" i="9"/>
  <c r="AC1895" i="9"/>
  <c r="AE1895" i="9"/>
  <c r="Z1895" i="9"/>
  <c r="AB1895" i="9"/>
  <c r="AD1895" i="9"/>
  <c r="AF1895" i="9"/>
  <c r="AC1896" i="9"/>
  <c r="AE1896" i="9"/>
  <c r="Z1896" i="9"/>
  <c r="AB1896" i="9"/>
  <c r="AD1896" i="9"/>
  <c r="AF1896" i="9"/>
  <c r="AC1897" i="9"/>
  <c r="AE1897" i="9"/>
  <c r="Z1897" i="9"/>
  <c r="AB1897" i="9"/>
  <c r="AD1897" i="9"/>
  <c r="AF1897" i="9"/>
  <c r="AC1898" i="9"/>
  <c r="AE1898" i="9"/>
  <c r="Z1898" i="9"/>
  <c r="AB1898" i="9"/>
  <c r="AD1898" i="9"/>
  <c r="AF1898" i="9"/>
  <c r="AC1899" i="9"/>
  <c r="AE1899" i="9"/>
  <c r="Z1899" i="9"/>
  <c r="AB1899" i="9"/>
  <c r="AD1899" i="9"/>
  <c r="AF1899" i="9"/>
  <c r="AC1900" i="9"/>
  <c r="AE1900" i="9"/>
  <c r="Z1900" i="9"/>
  <c r="AB1900" i="9"/>
  <c r="AD1900" i="9"/>
  <c r="AF1900" i="9"/>
  <c r="AC1901" i="9"/>
  <c r="AE1901" i="9"/>
  <c r="Z1901" i="9"/>
  <c r="AB1901" i="9"/>
  <c r="AD1901" i="9"/>
  <c r="AF1901" i="9"/>
  <c r="AC1902" i="9"/>
  <c r="AE1902" i="9"/>
  <c r="Z1902" i="9"/>
  <c r="AB1902" i="9"/>
  <c r="AD1902" i="9"/>
  <c r="AF1902" i="9"/>
  <c r="AC1903" i="9"/>
  <c r="AE1903" i="9"/>
  <c r="Z1903" i="9"/>
  <c r="AB1903" i="9"/>
  <c r="AD1903" i="9"/>
  <c r="AF1903" i="9"/>
  <c r="AC1904" i="9"/>
  <c r="AE1904" i="9"/>
  <c r="Z1904" i="9"/>
  <c r="AB1904" i="9"/>
  <c r="AD1904" i="9"/>
  <c r="AF1904" i="9"/>
  <c r="AC1905" i="9"/>
  <c r="AE1905" i="9"/>
  <c r="Z1905" i="9"/>
  <c r="AB1905" i="9"/>
  <c r="AD1905" i="9"/>
  <c r="AF1905" i="9"/>
  <c r="AC1906" i="9"/>
  <c r="AE1906" i="9"/>
  <c r="Z1906" i="9"/>
  <c r="AB1906" i="9"/>
  <c r="AD1906" i="9"/>
  <c r="AF1906" i="9"/>
  <c r="AC1907" i="9"/>
  <c r="AE1907" i="9"/>
  <c r="Z1907" i="9"/>
  <c r="AB1907" i="9"/>
  <c r="AD1907" i="9"/>
  <c r="AF1907" i="9"/>
  <c r="AC1908" i="9"/>
  <c r="AE1908" i="9"/>
  <c r="Z1908" i="9"/>
  <c r="AB1908" i="9"/>
  <c r="AD1908" i="9"/>
  <c r="AF1908" i="9"/>
  <c r="AC1909" i="9"/>
  <c r="AE1909" i="9"/>
  <c r="Z1909" i="9"/>
  <c r="AB1909" i="9"/>
  <c r="AD1909" i="9"/>
  <c r="AF1909" i="9"/>
  <c r="AC1910" i="9"/>
  <c r="AE1910" i="9"/>
  <c r="Z1910" i="9"/>
  <c r="AB1910" i="9"/>
  <c r="AD1910" i="9"/>
  <c r="AF1910" i="9"/>
  <c r="AC1911" i="9"/>
  <c r="AE1911" i="9"/>
  <c r="Z1911" i="9"/>
  <c r="AB1911" i="9"/>
  <c r="AD1911" i="9"/>
  <c r="AF1911" i="9"/>
  <c r="AC1912" i="9"/>
  <c r="AE1912" i="9"/>
  <c r="Z1912" i="9"/>
  <c r="AB1912" i="9"/>
  <c r="AD1912" i="9"/>
  <c r="AF1912" i="9"/>
  <c r="AC1913" i="9"/>
  <c r="AE1913" i="9"/>
  <c r="Z1913" i="9"/>
  <c r="AB1913" i="9"/>
  <c r="AD1913" i="9"/>
  <c r="AF1913" i="9"/>
  <c r="AC1914" i="9"/>
  <c r="AE1914" i="9"/>
  <c r="Z1914" i="9"/>
  <c r="AB1914" i="9"/>
  <c r="AD1914" i="9"/>
  <c r="AF1914" i="9"/>
  <c r="AC1915" i="9"/>
  <c r="AE1915" i="9"/>
  <c r="Z1915" i="9"/>
  <c r="AB1915" i="9"/>
  <c r="AD1915" i="9"/>
  <c r="AF1915" i="9"/>
  <c r="AC1916" i="9"/>
  <c r="AE1916" i="9"/>
  <c r="Z1916" i="9"/>
  <c r="AB1916" i="9"/>
  <c r="AD1916" i="9"/>
  <c r="AF1916" i="9"/>
  <c r="AC1917" i="9"/>
  <c r="AE1917" i="9"/>
  <c r="Z1917" i="9"/>
  <c r="AB1917" i="9"/>
  <c r="AD1917" i="9"/>
  <c r="AF1917" i="9"/>
  <c r="AC1918" i="9"/>
  <c r="AE1918" i="9"/>
  <c r="Z1918" i="9"/>
  <c r="AB1918" i="9"/>
  <c r="AD1918" i="9"/>
  <c r="AF1918" i="9"/>
  <c r="AC1919" i="9"/>
  <c r="AE1919" i="9"/>
  <c r="Z1919" i="9"/>
  <c r="AB1919" i="9"/>
  <c r="AD1919" i="9"/>
  <c r="AF1919" i="9"/>
  <c r="AC1920" i="9"/>
  <c r="AE1920" i="9"/>
  <c r="Z1920" i="9"/>
  <c r="AB1920" i="9"/>
  <c r="AD1920" i="9"/>
  <c r="AF1920" i="9"/>
  <c r="AC1921" i="9"/>
  <c r="AE1921" i="9"/>
  <c r="Z1921" i="9"/>
  <c r="AB1921" i="9"/>
  <c r="AD1921" i="9"/>
  <c r="AF1921" i="9"/>
  <c r="AC1922" i="9"/>
  <c r="AE1922" i="9"/>
  <c r="Z1922" i="9"/>
  <c r="AB1922" i="9"/>
  <c r="AD1922" i="9"/>
  <c r="AF1922" i="9"/>
  <c r="AC1923" i="9"/>
  <c r="AE1923" i="9"/>
  <c r="Z1923" i="9"/>
  <c r="AB1923" i="9"/>
  <c r="AD1923" i="9"/>
  <c r="AF1923" i="9"/>
  <c r="AC1924" i="9"/>
  <c r="AE1924" i="9"/>
  <c r="Z1924" i="9"/>
  <c r="AB1924" i="9"/>
  <c r="AD1924" i="9"/>
  <c r="AF1924" i="9"/>
  <c r="AC1925" i="9"/>
  <c r="AE1925" i="9"/>
  <c r="Z1925" i="9"/>
  <c r="AB1925" i="9"/>
  <c r="AD1925" i="9"/>
  <c r="AF1925" i="9"/>
  <c r="AC1926" i="9"/>
  <c r="AE1926" i="9"/>
  <c r="Z1926" i="9"/>
  <c r="AB1926" i="9"/>
  <c r="AD1926" i="9"/>
  <c r="AF1926" i="9"/>
  <c r="AC1927" i="9"/>
  <c r="AE1927" i="9"/>
  <c r="Z1927" i="9"/>
  <c r="AB1927" i="9"/>
  <c r="AD1927" i="9"/>
  <c r="AF1927" i="9"/>
  <c r="AC1928" i="9"/>
  <c r="AE1928" i="9"/>
  <c r="Z1928" i="9"/>
  <c r="AB1928" i="9"/>
  <c r="AD1928" i="9"/>
  <c r="AF1928" i="9"/>
  <c r="AC1929" i="9"/>
  <c r="AE1929" i="9"/>
  <c r="Z1929" i="9"/>
  <c r="AB1929" i="9"/>
  <c r="AD1929" i="9"/>
  <c r="AF1929" i="9"/>
  <c r="AC1930" i="9"/>
  <c r="AE1930" i="9"/>
  <c r="Z1930" i="9"/>
  <c r="AB1930" i="9"/>
  <c r="AD1930" i="9"/>
  <c r="AF1930" i="9"/>
  <c r="AC1931" i="9"/>
  <c r="AE1931" i="9"/>
  <c r="Z1931" i="9"/>
  <c r="AB1931" i="9"/>
  <c r="AD1931" i="9"/>
  <c r="AF1931" i="9"/>
  <c r="AC1932" i="9"/>
  <c r="AE1932" i="9"/>
  <c r="Z1932" i="9"/>
  <c r="AB1932" i="9"/>
  <c r="AD1932" i="9"/>
  <c r="AF1932" i="9"/>
  <c r="AC1933" i="9"/>
  <c r="AE1933" i="9"/>
  <c r="Z1933" i="9"/>
  <c r="AB1933" i="9"/>
  <c r="AD1933" i="9"/>
  <c r="AF1933" i="9"/>
  <c r="AC1934" i="9"/>
  <c r="AE1934" i="9"/>
  <c r="Z1934" i="9"/>
  <c r="AB1934" i="9"/>
  <c r="AD1934" i="9"/>
  <c r="AF1934" i="9"/>
  <c r="AC1935" i="9"/>
  <c r="AE1935" i="9"/>
  <c r="Z1935" i="9"/>
  <c r="AB1935" i="9"/>
  <c r="AD1935" i="9"/>
  <c r="AF1935" i="9"/>
  <c r="AC1936" i="9"/>
  <c r="AE1936" i="9"/>
  <c r="Z1936" i="9"/>
  <c r="AB1936" i="9"/>
  <c r="AD1936" i="9"/>
  <c r="AF1936" i="9"/>
  <c r="AC1937" i="9"/>
  <c r="AE1937" i="9"/>
  <c r="Z1937" i="9"/>
  <c r="AB1937" i="9"/>
  <c r="AD1937" i="9"/>
  <c r="AF1937" i="9"/>
  <c r="AC1938" i="9"/>
  <c r="AE1938" i="9"/>
  <c r="Z1938" i="9"/>
  <c r="AB1938" i="9"/>
  <c r="AD1938" i="9"/>
  <c r="AF1938" i="9"/>
  <c r="AC1939" i="9"/>
  <c r="AE1939" i="9"/>
  <c r="Z1939" i="9"/>
  <c r="AB1939" i="9"/>
  <c r="AD1939" i="9"/>
  <c r="AF1939" i="9"/>
  <c r="AC1940" i="9"/>
  <c r="AE1940" i="9"/>
  <c r="Z1940" i="9"/>
  <c r="AB1940" i="9"/>
  <c r="AD1940" i="9"/>
  <c r="AF1940" i="9"/>
  <c r="AC1941" i="9"/>
  <c r="AE1941" i="9"/>
  <c r="Z1941" i="9"/>
  <c r="AB1941" i="9"/>
  <c r="AD1941" i="9"/>
  <c r="AF1941" i="9"/>
  <c r="AC1942" i="9"/>
  <c r="AE1942" i="9"/>
  <c r="Z1942" i="9"/>
  <c r="AB1942" i="9"/>
  <c r="AD1942" i="9"/>
  <c r="AF1942" i="9"/>
  <c r="AC1943" i="9"/>
  <c r="AE1943" i="9"/>
  <c r="Z1943" i="9"/>
  <c r="AB1943" i="9"/>
  <c r="AD1943" i="9"/>
  <c r="AF1943" i="9"/>
  <c r="AC1944" i="9"/>
  <c r="AE1944" i="9"/>
  <c r="Z1944" i="9"/>
  <c r="AB1944" i="9"/>
  <c r="AD1944" i="9"/>
  <c r="AF1944" i="9"/>
  <c r="AC1945" i="9"/>
  <c r="AE1945" i="9"/>
  <c r="Z1945" i="9"/>
  <c r="AB1945" i="9"/>
  <c r="AD1945" i="9"/>
  <c r="AF1945" i="9"/>
  <c r="AC1946" i="9"/>
  <c r="AE1946" i="9"/>
  <c r="Z1946" i="9"/>
  <c r="AB1946" i="9"/>
  <c r="AD1946" i="9"/>
  <c r="AF1946" i="9"/>
  <c r="AC1947" i="9"/>
  <c r="AE1947" i="9"/>
  <c r="Z1947" i="9"/>
  <c r="AB1947" i="9"/>
  <c r="AD1947" i="9"/>
  <c r="AF1947" i="9"/>
  <c r="AC1948" i="9"/>
  <c r="AE1948" i="9"/>
  <c r="Z1948" i="9"/>
  <c r="AB1948" i="9"/>
  <c r="AD1948" i="9"/>
  <c r="AF1948" i="9"/>
  <c r="AC1949" i="9"/>
  <c r="AE1949" i="9"/>
  <c r="Z1949" i="9"/>
  <c r="AB1949" i="9"/>
  <c r="AD1949" i="9"/>
  <c r="AF1949" i="9"/>
  <c r="AC1950" i="9"/>
  <c r="AE1950" i="9"/>
  <c r="Z1950" i="9"/>
  <c r="AB1950" i="9"/>
  <c r="AD1950" i="9"/>
  <c r="AF1950" i="9"/>
  <c r="AC1951" i="9"/>
  <c r="AE1951" i="9"/>
  <c r="Z1951" i="9"/>
  <c r="AB1951" i="9"/>
  <c r="AD1951" i="9"/>
  <c r="AF1951" i="9"/>
  <c r="AC1952" i="9"/>
  <c r="AE1952" i="9"/>
  <c r="Z1952" i="9"/>
  <c r="AB1952" i="9"/>
  <c r="AD1952" i="9"/>
  <c r="AF1952" i="9"/>
  <c r="AC1953" i="9"/>
  <c r="AE1953" i="9"/>
  <c r="Z1953" i="9"/>
  <c r="AB1953" i="9"/>
  <c r="AD1953" i="9"/>
  <c r="AF1953" i="9"/>
  <c r="AC1954" i="9"/>
  <c r="AE1954" i="9"/>
  <c r="Z1954" i="9"/>
  <c r="AB1954" i="9"/>
  <c r="AD1954" i="9"/>
  <c r="AF1954" i="9"/>
  <c r="AC1955" i="9"/>
  <c r="AE1955" i="9"/>
  <c r="Z1955" i="9"/>
  <c r="AB1955" i="9"/>
  <c r="AD1955" i="9"/>
  <c r="AF1955" i="9"/>
  <c r="AC1956" i="9"/>
  <c r="AE1956" i="9"/>
  <c r="Z1956" i="9"/>
  <c r="AB1956" i="9"/>
  <c r="AD1956" i="9"/>
  <c r="AF1956" i="9"/>
  <c r="AC1957" i="9"/>
  <c r="AE1957" i="9"/>
  <c r="Z1957" i="9"/>
  <c r="AB1957" i="9"/>
  <c r="AD1957" i="9"/>
  <c r="AF1957" i="9"/>
  <c r="AC1958" i="9"/>
  <c r="AE1958" i="9"/>
  <c r="Z1958" i="9"/>
  <c r="AB1958" i="9"/>
  <c r="AD1958" i="9"/>
  <c r="AF1958" i="9"/>
  <c r="AC1959" i="9"/>
  <c r="AE1959" i="9"/>
  <c r="Z1959" i="9"/>
  <c r="AB1959" i="9"/>
  <c r="AD1959" i="9"/>
  <c r="AF1959" i="9"/>
  <c r="AC1960" i="9"/>
  <c r="AE1960" i="9"/>
  <c r="Z1960" i="9"/>
  <c r="AB1960" i="9"/>
  <c r="AD1960" i="9"/>
  <c r="AF1960" i="9"/>
  <c r="AC1961" i="9"/>
  <c r="AE1961" i="9"/>
  <c r="Z1961" i="9"/>
  <c r="AB1961" i="9"/>
  <c r="AD1961" i="9"/>
  <c r="AF1961" i="9"/>
  <c r="AC1962" i="9"/>
  <c r="AE1962" i="9"/>
  <c r="Z1962" i="9"/>
  <c r="AB1962" i="9"/>
  <c r="AD1962" i="9"/>
  <c r="AF1962" i="9"/>
  <c r="AC1963" i="9"/>
  <c r="AE1963" i="9"/>
  <c r="Z1963" i="9"/>
  <c r="AB1963" i="9"/>
  <c r="AD1963" i="9"/>
  <c r="AF1963" i="9"/>
  <c r="AC1964" i="9"/>
  <c r="AE1964" i="9"/>
  <c r="Z1964" i="9"/>
  <c r="AB1964" i="9"/>
  <c r="AD1964" i="9"/>
  <c r="AF1964" i="9"/>
  <c r="AC1965" i="9"/>
  <c r="AE1965" i="9"/>
  <c r="Z1965" i="9"/>
  <c r="AB1965" i="9"/>
  <c r="AD1965" i="9"/>
  <c r="AF1965" i="9"/>
  <c r="AC1966" i="9"/>
  <c r="AE1966" i="9"/>
  <c r="Z1966" i="9"/>
  <c r="AB1966" i="9"/>
  <c r="AD1966" i="9"/>
  <c r="AF1966" i="9"/>
  <c r="AC1967" i="9"/>
  <c r="AE1967" i="9"/>
  <c r="Z1967" i="9"/>
  <c r="AB1967" i="9"/>
  <c r="AD1967" i="9"/>
  <c r="AF1967" i="9"/>
  <c r="AC1968" i="9"/>
  <c r="AE1968" i="9"/>
  <c r="Z1968" i="9"/>
  <c r="AB1968" i="9"/>
  <c r="AD1968" i="9"/>
  <c r="AF1968" i="9"/>
  <c r="AC1969" i="9"/>
  <c r="AE1969" i="9"/>
  <c r="Z1969" i="9"/>
  <c r="AB1969" i="9"/>
  <c r="AD1969" i="9"/>
  <c r="AF1969" i="9"/>
  <c r="AC1970" i="9"/>
  <c r="AE1970" i="9"/>
  <c r="Z1970" i="9"/>
  <c r="AB1970" i="9"/>
  <c r="AD1970" i="9"/>
  <c r="AF1970" i="9"/>
  <c r="AC1971" i="9"/>
  <c r="AE1971" i="9"/>
  <c r="Z1971" i="9"/>
  <c r="AB1971" i="9"/>
  <c r="AD1971" i="9"/>
  <c r="AF1971" i="9"/>
  <c r="AC1972" i="9"/>
  <c r="AE1972" i="9"/>
  <c r="Z1972" i="9"/>
  <c r="AB1972" i="9"/>
  <c r="AD1972" i="9"/>
  <c r="AF1972" i="9"/>
  <c r="AC1973" i="9"/>
  <c r="AE1973" i="9"/>
  <c r="Z1973" i="9"/>
  <c r="AB1973" i="9"/>
  <c r="AD1973" i="9"/>
  <c r="AF1973" i="9"/>
  <c r="AC1974" i="9"/>
  <c r="AE1974" i="9"/>
  <c r="Z1974" i="9"/>
  <c r="AB1974" i="9"/>
  <c r="AD1974" i="9"/>
  <c r="AF1974" i="9"/>
  <c r="AC1975" i="9"/>
  <c r="AE1975" i="9"/>
  <c r="Z1975" i="9"/>
  <c r="AB1975" i="9"/>
  <c r="AD1975" i="9"/>
  <c r="AF1975" i="9"/>
  <c r="AC1976" i="9"/>
  <c r="AE1976" i="9"/>
  <c r="Z1976" i="9"/>
  <c r="AB1976" i="9"/>
  <c r="AD1976" i="9"/>
  <c r="AF1976" i="9"/>
  <c r="AC1977" i="9"/>
  <c r="AE1977" i="9"/>
  <c r="Z1977" i="9"/>
  <c r="AB1977" i="9"/>
  <c r="AD1977" i="9"/>
  <c r="AF1977" i="9"/>
  <c r="AC1978" i="9"/>
  <c r="AE1978" i="9"/>
  <c r="Z1978" i="9"/>
  <c r="AB1978" i="9"/>
  <c r="AD1978" i="9"/>
  <c r="AF1978" i="9"/>
  <c r="AC1979" i="9"/>
  <c r="AE1979" i="9"/>
  <c r="Z1979" i="9"/>
  <c r="AB1979" i="9"/>
  <c r="AD1979" i="9"/>
  <c r="AF1979" i="9"/>
  <c r="AC1980" i="9"/>
  <c r="AE1980" i="9"/>
  <c r="Z1980" i="9"/>
  <c r="AB1980" i="9"/>
  <c r="AD1980" i="9"/>
  <c r="AF1980" i="9"/>
  <c r="AC1981" i="9"/>
  <c r="AE1981" i="9"/>
  <c r="Z1981" i="9"/>
  <c r="AB1981" i="9"/>
  <c r="AD1981" i="9"/>
  <c r="AF1981" i="9"/>
  <c r="AC1982" i="9"/>
  <c r="AE1982" i="9"/>
  <c r="Z1982" i="9"/>
  <c r="AB1982" i="9"/>
  <c r="AD1982" i="9"/>
  <c r="AF1982" i="9"/>
  <c r="AC1983" i="9"/>
  <c r="AE1983" i="9"/>
  <c r="Z1983" i="9"/>
  <c r="AB1983" i="9"/>
  <c r="AD1983" i="9"/>
  <c r="AF1983" i="9"/>
  <c r="AC1984" i="9"/>
  <c r="AE1984" i="9"/>
  <c r="Z1984" i="9"/>
  <c r="AB1984" i="9"/>
  <c r="AD1984" i="9"/>
  <c r="AF1984" i="9"/>
  <c r="AC1985" i="9"/>
  <c r="AE1985" i="9"/>
  <c r="Z1985" i="9"/>
  <c r="AB1985" i="9"/>
  <c r="AD1985" i="9"/>
  <c r="AF1985" i="9"/>
  <c r="AC1986" i="9"/>
  <c r="AE1986" i="9"/>
  <c r="Z1986" i="9"/>
  <c r="AB1986" i="9"/>
  <c r="AD1986" i="9"/>
  <c r="AF1986" i="9"/>
  <c r="AC1987" i="9"/>
  <c r="AE1987" i="9"/>
  <c r="Z1987" i="9"/>
  <c r="AB1987" i="9"/>
  <c r="AD1987" i="9"/>
  <c r="AF1987" i="9"/>
  <c r="AC1988" i="9"/>
  <c r="AE1988" i="9"/>
  <c r="Z1988" i="9"/>
  <c r="AB1988" i="9"/>
  <c r="AD1988" i="9"/>
  <c r="AF1988" i="9"/>
  <c r="AC1989" i="9"/>
  <c r="AE1989" i="9"/>
  <c r="Z1989" i="9"/>
  <c r="AB1989" i="9"/>
  <c r="AD1989" i="9"/>
  <c r="AF1989" i="9"/>
  <c r="AC1990" i="9"/>
  <c r="AE1990" i="9"/>
  <c r="Z1990" i="9"/>
  <c r="AB1990" i="9"/>
  <c r="AD1990" i="9"/>
  <c r="AF1990" i="9"/>
  <c r="AC1991" i="9"/>
  <c r="AE1991" i="9"/>
  <c r="Z1991" i="9"/>
  <c r="AB1991" i="9"/>
  <c r="AD1991" i="9"/>
  <c r="AF1991" i="9"/>
  <c r="AC1992" i="9"/>
  <c r="AE1992" i="9"/>
  <c r="Z1992" i="9"/>
  <c r="AB1992" i="9"/>
  <c r="AD1992" i="9"/>
  <c r="AF1992" i="9"/>
  <c r="AC1993" i="9"/>
  <c r="AE1993" i="9"/>
  <c r="Z1993" i="9"/>
  <c r="AB1993" i="9"/>
  <c r="AD1993" i="9"/>
  <c r="AF1993" i="9"/>
  <c r="AC1994" i="9"/>
  <c r="AE1994" i="9"/>
  <c r="Z1994" i="9"/>
  <c r="AB1994" i="9"/>
  <c r="AD1994" i="9"/>
  <c r="AF1994" i="9"/>
  <c r="AC1995" i="9"/>
  <c r="AE1995" i="9"/>
  <c r="Z1995" i="9"/>
  <c r="AB1995" i="9"/>
  <c r="AD1995" i="9"/>
  <c r="AF1995" i="9"/>
  <c r="AC1996" i="9"/>
  <c r="AE1996" i="9"/>
  <c r="Z1996" i="9"/>
  <c r="AB1996" i="9"/>
  <c r="AD1996" i="9"/>
  <c r="AF1996" i="9"/>
  <c r="AC1997" i="9"/>
  <c r="AE1997" i="9"/>
  <c r="Z1997" i="9"/>
  <c r="AB1997" i="9"/>
  <c r="AD1997" i="9"/>
  <c r="AF1997" i="9"/>
  <c r="AC1998" i="9"/>
  <c r="AE1998" i="9"/>
  <c r="Z1998" i="9"/>
  <c r="AB1998" i="9"/>
  <c r="AD1998" i="9"/>
  <c r="AF1998" i="9"/>
  <c r="AC1999" i="9"/>
  <c r="AE1999" i="9"/>
  <c r="Z1999" i="9"/>
  <c r="AB1999" i="9"/>
  <c r="AD1999" i="9"/>
  <c r="AF1999" i="9"/>
  <c r="AC2000" i="9"/>
  <c r="AE2000" i="9"/>
  <c r="Z2000" i="9"/>
  <c r="AB2000" i="9"/>
  <c r="AD2000" i="9"/>
  <c r="AF2000" i="9"/>
  <c r="AC2001" i="9"/>
  <c r="AE2001" i="9"/>
  <c r="Z2001" i="9"/>
  <c r="AB2001" i="9"/>
  <c r="AD2001" i="9"/>
  <c r="AF2001" i="9"/>
  <c r="AC2002" i="9"/>
  <c r="AE2002" i="9"/>
  <c r="Z2002" i="9"/>
  <c r="AB2002" i="9"/>
  <c r="AD2002" i="9"/>
  <c r="AF2002" i="9"/>
  <c r="AC2003" i="9"/>
  <c r="AE2003" i="9"/>
  <c r="Z2003" i="9"/>
  <c r="AB2003" i="9"/>
  <c r="AD2003" i="9"/>
  <c r="AF2003" i="9"/>
  <c r="AC2004" i="9"/>
  <c r="AE2004" i="9"/>
  <c r="Z2004" i="9"/>
  <c r="AB2004" i="9"/>
  <c r="AD2004" i="9"/>
  <c r="AF2004" i="9"/>
  <c r="AC2005" i="9"/>
  <c r="AE2005" i="9"/>
  <c r="Z2005" i="9"/>
  <c r="AB2005" i="9"/>
  <c r="AD2005" i="9"/>
  <c r="AF2005" i="9"/>
  <c r="AC2006" i="9"/>
  <c r="AE2006" i="9"/>
  <c r="Z2006" i="9"/>
  <c r="AB2006" i="9"/>
  <c r="AD2006" i="9"/>
  <c r="AF2006" i="9"/>
  <c r="AC2007" i="9"/>
  <c r="AE2007" i="9"/>
  <c r="Z2007" i="9"/>
  <c r="AB2007" i="9"/>
  <c r="AD2007" i="9"/>
  <c r="AF2007" i="9"/>
  <c r="AC2008" i="9"/>
  <c r="AE2008" i="9"/>
  <c r="Z2008" i="9"/>
  <c r="AB2008" i="9"/>
  <c r="AD2008" i="9"/>
  <c r="AF2008" i="9"/>
  <c r="AC2009" i="9"/>
  <c r="AE2009" i="9"/>
  <c r="Z2009" i="9"/>
  <c r="AB2009" i="9"/>
  <c r="AD2009" i="9"/>
  <c r="AF2009" i="9"/>
  <c r="AC2010" i="9"/>
  <c r="AE2010" i="9"/>
  <c r="Z2010" i="9"/>
  <c r="AB2010" i="9"/>
  <c r="AD2010" i="9"/>
  <c r="AF2010" i="9"/>
  <c r="AC2011" i="9"/>
  <c r="AE2011" i="9"/>
  <c r="Z2011" i="9"/>
  <c r="AB2011" i="9"/>
  <c r="AD2011" i="9"/>
  <c r="AF2011" i="9"/>
  <c r="AC2012" i="9"/>
  <c r="AE2012" i="9"/>
  <c r="Z2012" i="9"/>
  <c r="AB2012" i="9"/>
  <c r="AD2012" i="9"/>
  <c r="AF2012" i="9"/>
  <c r="AC2013" i="9"/>
  <c r="AE2013" i="9"/>
  <c r="Z2013" i="9"/>
  <c r="AB2013" i="9"/>
  <c r="AD2013" i="9"/>
  <c r="AF2013" i="9"/>
  <c r="AC2014" i="9"/>
  <c r="AE2014" i="9"/>
  <c r="Z2014" i="9"/>
  <c r="AB2014" i="9"/>
  <c r="AD2014" i="9"/>
  <c r="AF2014" i="9"/>
  <c r="AC2015" i="9"/>
  <c r="AE2015" i="9"/>
  <c r="Z2015" i="9"/>
  <c r="AB2015" i="9"/>
  <c r="AD2015" i="9"/>
  <c r="AF2015" i="9"/>
  <c r="AC2016" i="9"/>
  <c r="AE2016" i="9"/>
  <c r="Z2016" i="9"/>
  <c r="AB2016" i="9"/>
  <c r="AD2016" i="9"/>
  <c r="AF2016" i="9"/>
  <c r="AC2017" i="9"/>
  <c r="AE2017" i="9"/>
  <c r="Z2017" i="9"/>
  <c r="AB2017" i="9"/>
  <c r="AD2017" i="9"/>
  <c r="AF2017" i="9"/>
  <c r="AC2018" i="9"/>
  <c r="AE2018" i="9"/>
  <c r="Z2018" i="9"/>
  <c r="AB2018" i="9"/>
  <c r="AD2018" i="9"/>
  <c r="AF2018" i="9"/>
  <c r="AC2019" i="9"/>
  <c r="AE2019" i="9"/>
  <c r="Z2019" i="9"/>
  <c r="AB2019" i="9"/>
  <c r="AD2019" i="9"/>
  <c r="AF2019" i="9"/>
  <c r="AC2020" i="9"/>
  <c r="AE2020" i="9"/>
  <c r="Z2020" i="9"/>
  <c r="AB2020" i="9"/>
  <c r="AD2020" i="9"/>
  <c r="AF2020" i="9"/>
  <c r="AC2021" i="9"/>
  <c r="AE2021" i="9"/>
  <c r="Z2021" i="9"/>
  <c r="AB2021" i="9"/>
  <c r="AD2021" i="9"/>
  <c r="AF2021" i="9"/>
  <c r="AC2022" i="9"/>
  <c r="AE2022" i="9"/>
  <c r="Z2022" i="9"/>
  <c r="AB2022" i="9"/>
  <c r="AD2022" i="9"/>
  <c r="AF2022" i="9"/>
  <c r="AC2023" i="9"/>
  <c r="AE2023" i="9"/>
  <c r="Z2023" i="9"/>
  <c r="AB2023" i="9"/>
  <c r="AD2023" i="9"/>
  <c r="AF2023" i="9"/>
  <c r="AC2024" i="9"/>
  <c r="AE2024" i="9"/>
  <c r="Z2024" i="9"/>
  <c r="AB2024" i="9"/>
  <c r="AD2024" i="9"/>
  <c r="AF2024" i="9"/>
  <c r="AC2025" i="9"/>
  <c r="AE2025" i="9"/>
  <c r="Z2025" i="9"/>
  <c r="AB2025" i="9"/>
  <c r="AD2025" i="9"/>
  <c r="AF2025" i="9"/>
  <c r="AC2026" i="9"/>
  <c r="AE2026" i="9"/>
  <c r="Z2026" i="9"/>
  <c r="AB2026" i="9"/>
  <c r="AD2026" i="9"/>
  <c r="AF2026" i="9"/>
  <c r="AC2027" i="9"/>
  <c r="AE2027" i="9"/>
  <c r="Z2027" i="9"/>
  <c r="AB2027" i="9"/>
  <c r="AD2027" i="9"/>
  <c r="AF2027" i="9"/>
  <c r="AC2028" i="9"/>
  <c r="AE2028" i="9"/>
  <c r="Z2028" i="9"/>
  <c r="AB2028" i="9"/>
  <c r="AD2028" i="9"/>
  <c r="AF2028" i="9"/>
  <c r="AC2029" i="9"/>
  <c r="AE2029" i="9"/>
  <c r="Z2029" i="9"/>
  <c r="AB2029" i="9"/>
  <c r="AD2029" i="9"/>
  <c r="AF2029" i="9"/>
  <c r="AC2030" i="9"/>
  <c r="AE2030" i="9"/>
  <c r="Z2030" i="9"/>
  <c r="AB2030" i="9"/>
  <c r="AD2030" i="9"/>
  <c r="AF2030" i="9"/>
  <c r="AC2031" i="9"/>
  <c r="AE2031" i="9"/>
  <c r="Z2031" i="9"/>
  <c r="AB2031" i="9"/>
  <c r="AD2031" i="9"/>
  <c r="AF2031" i="9"/>
  <c r="AC2032" i="9"/>
  <c r="AE2032" i="9"/>
  <c r="Z2032" i="9"/>
  <c r="AB2032" i="9"/>
  <c r="AD2032" i="9"/>
  <c r="AF2032" i="9"/>
  <c r="AC2033" i="9"/>
  <c r="AE2033" i="9"/>
  <c r="Z2033" i="9"/>
  <c r="AB2033" i="9"/>
  <c r="AD2033" i="9"/>
  <c r="AF2033" i="9"/>
  <c r="AC2034" i="9"/>
  <c r="AE2034" i="9"/>
  <c r="Z2034" i="9"/>
  <c r="AB2034" i="9"/>
  <c r="AD2034" i="9"/>
  <c r="AF2034" i="9"/>
  <c r="AC2035" i="9"/>
  <c r="AE2035" i="9"/>
  <c r="Z2035" i="9"/>
  <c r="AB2035" i="9"/>
  <c r="AD2035" i="9"/>
  <c r="AF2035" i="9"/>
  <c r="AC2036" i="9"/>
  <c r="AE2036" i="9"/>
  <c r="Z2036" i="9"/>
  <c r="AB2036" i="9"/>
  <c r="AD2036" i="9"/>
  <c r="AF2036" i="9"/>
  <c r="AC2037" i="9"/>
  <c r="AE2037" i="9"/>
  <c r="Z2037" i="9"/>
  <c r="AB2037" i="9"/>
  <c r="AD2037" i="9"/>
  <c r="AF2037" i="9"/>
  <c r="AC2038" i="9"/>
  <c r="AE2038" i="9"/>
  <c r="Z2038" i="9"/>
  <c r="AB2038" i="9"/>
  <c r="AD2038" i="9"/>
  <c r="AF2038" i="9"/>
  <c r="AC2039" i="9"/>
  <c r="AE2039" i="9"/>
  <c r="Z2039" i="9"/>
  <c r="AB2039" i="9"/>
  <c r="AD2039" i="9"/>
  <c r="AF2039" i="9"/>
  <c r="AC2040" i="9"/>
  <c r="AE2040" i="9"/>
  <c r="Z2040" i="9"/>
  <c r="AB2040" i="9"/>
  <c r="AD2040" i="9"/>
  <c r="AF2040" i="9"/>
  <c r="AC2041" i="9"/>
  <c r="AE2041" i="9"/>
  <c r="Z2041" i="9"/>
  <c r="AB2041" i="9"/>
  <c r="AD2041" i="9"/>
  <c r="AF2041" i="9"/>
  <c r="AC2042" i="9"/>
  <c r="AE2042" i="9"/>
  <c r="Z2042" i="9"/>
  <c r="AB2042" i="9"/>
  <c r="AD2042" i="9"/>
  <c r="AF2042" i="9"/>
  <c r="AC2043" i="9"/>
  <c r="AE2043" i="9"/>
  <c r="Z2043" i="9"/>
  <c r="AB2043" i="9"/>
  <c r="AD2043" i="9"/>
  <c r="AF2043" i="9"/>
  <c r="AC2044" i="9"/>
  <c r="AE2044" i="9"/>
  <c r="Z2044" i="9"/>
  <c r="AB2044" i="9"/>
  <c r="AD2044" i="9"/>
  <c r="AF2044" i="9"/>
  <c r="AC2045" i="9"/>
  <c r="AE2045" i="9"/>
  <c r="Z2045" i="9"/>
  <c r="AB2045" i="9"/>
  <c r="AD2045" i="9"/>
  <c r="AF2045" i="9"/>
  <c r="AC2046" i="9"/>
  <c r="AE2046" i="9"/>
  <c r="Z2046" i="9"/>
  <c r="AB2046" i="9"/>
  <c r="AD2046" i="9"/>
  <c r="AF2046" i="9"/>
  <c r="AC2047" i="9"/>
  <c r="AE2047" i="9"/>
  <c r="Z2047" i="9"/>
  <c r="AB2047" i="9"/>
  <c r="AD2047" i="9"/>
  <c r="AF2047" i="9"/>
  <c r="AC2048" i="9"/>
  <c r="AE2048" i="9"/>
  <c r="Z2048" i="9"/>
  <c r="AB2048" i="9"/>
  <c r="AD2048" i="9"/>
  <c r="AF2048" i="9"/>
  <c r="AC2049" i="9"/>
  <c r="AE2049" i="9"/>
  <c r="Z2049" i="9"/>
  <c r="AB2049" i="9"/>
  <c r="AD2049" i="9"/>
  <c r="AF2049" i="9"/>
  <c r="AC2050" i="9"/>
  <c r="AE2050" i="9"/>
  <c r="Z2050" i="9"/>
  <c r="AB2050" i="9"/>
  <c r="AD2050" i="9"/>
  <c r="AF2050" i="9"/>
  <c r="AC2051" i="9"/>
  <c r="AE2051" i="9"/>
  <c r="Z2051" i="9"/>
  <c r="AB2051" i="9"/>
  <c r="AD2051" i="9"/>
  <c r="AF2051" i="9"/>
  <c r="AC2052" i="9"/>
  <c r="AE2052" i="9"/>
  <c r="Z2052" i="9"/>
  <c r="AB2052" i="9"/>
  <c r="AD2052" i="9"/>
  <c r="AF2052" i="9"/>
  <c r="AC2053" i="9"/>
  <c r="AE2053" i="9"/>
  <c r="Z2053" i="9"/>
  <c r="AB2053" i="9"/>
  <c r="AD2053" i="9"/>
  <c r="AF2053" i="9"/>
  <c r="AC2054" i="9"/>
  <c r="AE2054" i="9"/>
  <c r="Z2054" i="9"/>
  <c r="AB2054" i="9"/>
  <c r="AD2054" i="9"/>
  <c r="AF2054" i="9"/>
  <c r="AC2055" i="9"/>
  <c r="AE2055" i="9"/>
  <c r="Z2055" i="9"/>
  <c r="AB2055" i="9"/>
  <c r="AD2055" i="9"/>
  <c r="AF2055" i="9"/>
  <c r="AC2056" i="9"/>
  <c r="AE2056" i="9"/>
  <c r="Z2056" i="9"/>
  <c r="AB2056" i="9"/>
  <c r="AD2056" i="9"/>
  <c r="AF2056" i="9"/>
  <c r="AC2057" i="9"/>
  <c r="AE2057" i="9"/>
  <c r="Z2057" i="9"/>
  <c r="AB2057" i="9"/>
  <c r="AD2057" i="9"/>
  <c r="AF2057" i="9"/>
  <c r="AC2058" i="9"/>
  <c r="AE2058" i="9"/>
  <c r="Z2058" i="9"/>
  <c r="AB2058" i="9"/>
  <c r="AD2058" i="9"/>
  <c r="AF2058" i="9"/>
  <c r="AC2059" i="9"/>
  <c r="AE2059" i="9"/>
  <c r="Z2059" i="9"/>
  <c r="AB2059" i="9"/>
  <c r="AD2059" i="9"/>
  <c r="AF2059" i="9"/>
  <c r="AC2060" i="9"/>
  <c r="AE2060" i="9"/>
  <c r="Z2060" i="9"/>
  <c r="AB2060" i="9"/>
  <c r="AD2060" i="9"/>
  <c r="AF2060" i="9"/>
  <c r="AC2061" i="9"/>
  <c r="AE2061" i="9"/>
  <c r="Z2061" i="9"/>
  <c r="AB2061" i="9"/>
  <c r="AD2061" i="9"/>
  <c r="AF2061" i="9"/>
  <c r="AC2062" i="9"/>
  <c r="AE2062" i="9"/>
  <c r="Z2062" i="9"/>
  <c r="AB2062" i="9"/>
  <c r="AD2062" i="9"/>
  <c r="AF2062" i="9"/>
  <c r="AC2063" i="9"/>
  <c r="AE2063" i="9"/>
  <c r="Z2063" i="9"/>
  <c r="AB2063" i="9"/>
  <c r="AD2063" i="9"/>
  <c r="AF2063" i="9"/>
  <c r="AC2064" i="9"/>
  <c r="AE2064" i="9"/>
  <c r="Z2064" i="9"/>
  <c r="AB2064" i="9"/>
  <c r="AD2064" i="9"/>
  <c r="AF2064" i="9"/>
  <c r="AC2065" i="9"/>
  <c r="AE2065" i="9"/>
  <c r="Z2065" i="9"/>
  <c r="AB2065" i="9"/>
  <c r="AD2065" i="9"/>
  <c r="AF2065" i="9"/>
  <c r="AC2066" i="9"/>
  <c r="AE2066" i="9"/>
  <c r="Z2066" i="9"/>
  <c r="AB2066" i="9"/>
  <c r="AD2066" i="9"/>
  <c r="AF2066" i="9"/>
  <c r="AC2067" i="9"/>
  <c r="AE2067" i="9"/>
  <c r="Z2067" i="9"/>
  <c r="AB2067" i="9"/>
  <c r="AD2067" i="9"/>
  <c r="AF2067" i="9"/>
  <c r="AC2068" i="9"/>
  <c r="AE2068" i="9"/>
  <c r="Z2068" i="9"/>
  <c r="AB2068" i="9"/>
  <c r="AD2068" i="9"/>
  <c r="AF2068" i="9"/>
  <c r="AC2069" i="9"/>
  <c r="AE2069" i="9"/>
  <c r="Z2069" i="9"/>
  <c r="AB2069" i="9"/>
  <c r="AD2069" i="9"/>
  <c r="AF2069" i="9"/>
  <c r="AC2070" i="9"/>
  <c r="AE2070" i="9"/>
  <c r="Z2070" i="9"/>
  <c r="AB2070" i="9"/>
  <c r="AD2070" i="9"/>
  <c r="AF2070" i="9"/>
  <c r="AC2071" i="9"/>
  <c r="AE2071" i="9"/>
  <c r="Z2071" i="9"/>
  <c r="AB2071" i="9"/>
  <c r="AD2071" i="9"/>
  <c r="AF2071" i="9"/>
  <c r="AC2072" i="9"/>
  <c r="AE2072" i="9"/>
  <c r="Z2072" i="9"/>
  <c r="AB2072" i="9"/>
  <c r="AD2072" i="9"/>
  <c r="AF2072" i="9"/>
  <c r="AC2073" i="9"/>
  <c r="AE2073" i="9"/>
  <c r="Z2073" i="9"/>
  <c r="AB2073" i="9"/>
  <c r="AD2073" i="9"/>
  <c r="AF2073" i="9"/>
  <c r="AC2074" i="9"/>
  <c r="AE2074" i="9"/>
  <c r="Z2074" i="9"/>
  <c r="AB2074" i="9"/>
  <c r="AD2074" i="9"/>
  <c r="AF2074" i="9"/>
  <c r="AC2075" i="9"/>
  <c r="AE2075" i="9"/>
  <c r="Z2075" i="9"/>
  <c r="AB2075" i="9"/>
  <c r="AD2075" i="9"/>
  <c r="AF2075" i="9"/>
  <c r="AC2076" i="9"/>
  <c r="AE2076" i="9"/>
  <c r="Z2076" i="9"/>
  <c r="AB2076" i="9"/>
  <c r="AD2076" i="9"/>
  <c r="AF2076" i="9"/>
  <c r="AC2077" i="9"/>
  <c r="AE2077" i="9"/>
  <c r="Z2077" i="9"/>
  <c r="AB2077" i="9"/>
  <c r="AD2077" i="9"/>
  <c r="AF2077" i="9"/>
  <c r="AC2078" i="9"/>
  <c r="AE2078" i="9"/>
  <c r="Z2078" i="9"/>
  <c r="AB2078" i="9"/>
  <c r="AD2078" i="9"/>
  <c r="AF2078" i="9"/>
  <c r="AC2079" i="9"/>
  <c r="AE2079" i="9"/>
  <c r="Z2079" i="9"/>
  <c r="AB2079" i="9"/>
  <c r="AD2079" i="9"/>
  <c r="AF2079" i="9"/>
  <c r="AC2080" i="9"/>
  <c r="AE2080" i="9"/>
  <c r="Z2080" i="9"/>
  <c r="AB2080" i="9"/>
  <c r="AD2080" i="9"/>
  <c r="AF2080" i="9"/>
  <c r="AC2081" i="9"/>
  <c r="AE2081" i="9"/>
  <c r="Z2081" i="9"/>
  <c r="AB2081" i="9"/>
  <c r="AD2081" i="9"/>
  <c r="AF2081" i="9"/>
  <c r="AC2082" i="9"/>
  <c r="AE2082" i="9"/>
  <c r="Z2082" i="9"/>
  <c r="AB2082" i="9"/>
  <c r="AD2082" i="9"/>
  <c r="AF2082" i="9"/>
  <c r="AC2083" i="9"/>
  <c r="AE2083" i="9"/>
  <c r="Z2083" i="9"/>
  <c r="AB2083" i="9"/>
  <c r="AD2083" i="9"/>
  <c r="AF2083" i="9"/>
  <c r="AC2084" i="9"/>
  <c r="AE2084" i="9"/>
  <c r="Z2084" i="9"/>
  <c r="AB2084" i="9"/>
  <c r="AD2084" i="9"/>
  <c r="AF2084" i="9"/>
  <c r="AC2085" i="9"/>
  <c r="AE2085" i="9"/>
  <c r="Z2085" i="9"/>
  <c r="AB2085" i="9"/>
  <c r="AD2085" i="9"/>
  <c r="AF2085" i="9"/>
  <c r="AC2086" i="9"/>
  <c r="AE2086" i="9"/>
  <c r="Z2086" i="9"/>
  <c r="AB2086" i="9"/>
  <c r="AD2086" i="9"/>
  <c r="AF2086" i="9"/>
  <c r="AC2087" i="9"/>
  <c r="AE2087" i="9"/>
  <c r="Z2087" i="9"/>
  <c r="AB2087" i="9"/>
  <c r="AD2087" i="9"/>
  <c r="AF2087" i="9"/>
  <c r="AC2088" i="9"/>
  <c r="AE2088" i="9"/>
  <c r="Z2088" i="9"/>
  <c r="AB2088" i="9"/>
  <c r="AD2088" i="9"/>
  <c r="AF2088" i="9"/>
  <c r="AC2089" i="9"/>
  <c r="AE2089" i="9"/>
  <c r="Z2089" i="9"/>
  <c r="AB2089" i="9"/>
  <c r="AD2089" i="9"/>
  <c r="AF2089" i="9"/>
  <c r="AC2090" i="9"/>
  <c r="AE2090" i="9"/>
  <c r="Z2090" i="9"/>
  <c r="AB2090" i="9"/>
  <c r="AD2090" i="9"/>
  <c r="AF2090" i="9"/>
  <c r="AC2091" i="9"/>
  <c r="AE2091" i="9"/>
  <c r="Z2091" i="9"/>
  <c r="AB2091" i="9"/>
  <c r="AD2091" i="9"/>
  <c r="AF2091" i="9"/>
  <c r="AC2092" i="9"/>
  <c r="AE2092" i="9"/>
  <c r="Z2092" i="9"/>
  <c r="AB2092" i="9"/>
  <c r="AD2092" i="9"/>
  <c r="AF2092" i="9"/>
  <c r="AC2093" i="9"/>
  <c r="AE2093" i="9"/>
  <c r="Z2093" i="9"/>
  <c r="AB2093" i="9"/>
  <c r="AD2093" i="9"/>
  <c r="AF2093" i="9"/>
  <c r="AC2094" i="9"/>
  <c r="AE2094" i="9"/>
  <c r="Z2094" i="9"/>
  <c r="AB2094" i="9"/>
  <c r="AD2094" i="9"/>
  <c r="AF2094" i="9"/>
  <c r="AC2095" i="9"/>
  <c r="AE2095" i="9"/>
  <c r="Z2095" i="9"/>
  <c r="AB2095" i="9"/>
  <c r="AD2095" i="9"/>
  <c r="AF2095" i="9"/>
  <c r="AC2096" i="9"/>
  <c r="AE2096" i="9"/>
  <c r="Z2096" i="9"/>
  <c r="AB2096" i="9"/>
  <c r="AD2096" i="9"/>
  <c r="AF2096" i="9"/>
  <c r="AC2097" i="9"/>
  <c r="AE2097" i="9"/>
  <c r="Z2097" i="9"/>
  <c r="AB2097" i="9"/>
  <c r="AD2097" i="9"/>
  <c r="AF2097" i="9"/>
  <c r="AC2098" i="9"/>
  <c r="AE2098" i="9"/>
  <c r="Z2098" i="9"/>
  <c r="AB2098" i="9"/>
  <c r="AD2098" i="9"/>
  <c r="AF2098" i="9"/>
  <c r="AC2099" i="9"/>
  <c r="AE2099" i="9"/>
  <c r="Z2099" i="9"/>
  <c r="AB2099" i="9"/>
  <c r="AD2099" i="9"/>
  <c r="AF2099" i="9"/>
  <c r="AC2100" i="9"/>
  <c r="AE2100" i="9"/>
  <c r="Z2100" i="9"/>
  <c r="AB2100" i="9"/>
  <c r="AD2100" i="9"/>
  <c r="AF2100" i="9"/>
  <c r="AC2101" i="9"/>
  <c r="AE2101" i="9"/>
  <c r="Z2101" i="9"/>
  <c r="AB2101" i="9"/>
  <c r="AD2101" i="9"/>
  <c r="AF2101" i="9"/>
  <c r="AC2102" i="9"/>
  <c r="AE2102" i="9"/>
  <c r="Z2102" i="9"/>
  <c r="AB2102" i="9"/>
  <c r="AD2102" i="9"/>
  <c r="AF2102" i="9"/>
  <c r="AC2103" i="9"/>
  <c r="AE2103" i="9"/>
  <c r="Z2103" i="9"/>
  <c r="AB2103" i="9"/>
  <c r="AD2103" i="9"/>
  <c r="AF2103" i="9"/>
  <c r="AC2104" i="9"/>
  <c r="AE2104" i="9"/>
  <c r="Z2104" i="9"/>
  <c r="AB2104" i="9"/>
  <c r="AD2104" i="9"/>
  <c r="AF2104" i="9"/>
  <c r="AC2105" i="9"/>
  <c r="AE2105" i="9"/>
  <c r="Z2105" i="9"/>
  <c r="AB2105" i="9"/>
  <c r="AD2105" i="9"/>
  <c r="AF2105" i="9"/>
  <c r="AC2106" i="9"/>
  <c r="AE2106" i="9"/>
  <c r="Z2106" i="9"/>
  <c r="AB2106" i="9"/>
  <c r="AD2106" i="9"/>
  <c r="AF2106" i="9"/>
  <c r="AC2107" i="9"/>
  <c r="AE2107" i="9"/>
  <c r="Z2107" i="9"/>
  <c r="AB2107" i="9"/>
  <c r="AD2107" i="9"/>
  <c r="AF2107" i="9"/>
  <c r="AC2108" i="9"/>
  <c r="AE2108" i="9"/>
  <c r="Z2108" i="9"/>
  <c r="AB2108" i="9"/>
  <c r="AD2108" i="9"/>
  <c r="AF2108" i="9"/>
  <c r="AC2109" i="9"/>
  <c r="AE2109" i="9"/>
  <c r="Z2109" i="9"/>
  <c r="AB2109" i="9"/>
  <c r="AD2109" i="9"/>
  <c r="AF2109" i="9"/>
  <c r="AC2110" i="9"/>
  <c r="AE2110" i="9"/>
  <c r="Z2110" i="9"/>
  <c r="AB2110" i="9"/>
  <c r="AD2110" i="9"/>
  <c r="AF2110" i="9"/>
  <c r="AC2111" i="9"/>
  <c r="AE2111" i="9"/>
  <c r="Z2111" i="9"/>
  <c r="AB2111" i="9"/>
  <c r="AD2111" i="9"/>
  <c r="AF2111" i="9"/>
  <c r="AC2112" i="9"/>
  <c r="AE2112" i="9"/>
  <c r="Z2112" i="9"/>
  <c r="AB2112" i="9"/>
  <c r="AD2112" i="9"/>
  <c r="AF2112" i="9"/>
  <c r="AC2113" i="9"/>
  <c r="AE2113" i="9"/>
  <c r="Z2113" i="9"/>
  <c r="AB2113" i="9"/>
  <c r="AD2113" i="9"/>
  <c r="AF2113" i="9"/>
  <c r="AC2114" i="9"/>
  <c r="AE2114" i="9"/>
  <c r="Z2114" i="9"/>
  <c r="AB2114" i="9"/>
  <c r="AD2114" i="9"/>
  <c r="AF2114" i="9"/>
  <c r="AC2115" i="9"/>
  <c r="AE2115" i="9"/>
  <c r="Z2115" i="9"/>
  <c r="AB2115" i="9"/>
  <c r="AD2115" i="9"/>
  <c r="AF2115" i="9"/>
  <c r="AC2116" i="9"/>
  <c r="AE2116" i="9"/>
  <c r="Z2116" i="9"/>
  <c r="AB2116" i="9"/>
  <c r="AD2116" i="9"/>
  <c r="AF2116" i="9"/>
  <c r="AC2117" i="9"/>
  <c r="AE2117" i="9"/>
  <c r="Z2117" i="9"/>
  <c r="AB2117" i="9"/>
  <c r="AD2117" i="9"/>
  <c r="AF2117" i="9"/>
  <c r="AC2118" i="9"/>
  <c r="AE2118" i="9"/>
  <c r="Z2118" i="9"/>
  <c r="AB2118" i="9"/>
  <c r="AD2118" i="9"/>
  <c r="AF2118" i="9"/>
  <c r="AC2119" i="9"/>
  <c r="AE2119" i="9"/>
  <c r="Z2119" i="9"/>
  <c r="AB2119" i="9"/>
  <c r="AD2119" i="9"/>
  <c r="AF2119" i="9"/>
  <c r="AC2120" i="9"/>
  <c r="AE2120" i="9"/>
  <c r="Z2120" i="9"/>
  <c r="AB2120" i="9"/>
  <c r="AD2120" i="9"/>
  <c r="AF2120" i="9"/>
  <c r="AC2121" i="9"/>
  <c r="AE2121" i="9"/>
  <c r="Z2121" i="9"/>
  <c r="AB2121" i="9"/>
  <c r="AD2121" i="9"/>
  <c r="AF2121" i="9"/>
  <c r="AC2122" i="9"/>
  <c r="AE2122" i="9"/>
  <c r="Z2122" i="9"/>
  <c r="AB2122" i="9"/>
  <c r="AD2122" i="9"/>
  <c r="AF2122" i="9"/>
  <c r="AC2123" i="9"/>
  <c r="AE2123" i="9"/>
  <c r="Z2123" i="9"/>
  <c r="AB2123" i="9"/>
  <c r="AD2123" i="9"/>
  <c r="AF2123" i="9"/>
  <c r="AC2124" i="9"/>
  <c r="AE2124" i="9"/>
  <c r="Z2124" i="9"/>
  <c r="AB2124" i="9"/>
  <c r="AD2124" i="9"/>
  <c r="AF2124" i="9"/>
  <c r="AC2125" i="9"/>
  <c r="AE2125" i="9"/>
  <c r="Z2125" i="9"/>
  <c r="AB2125" i="9"/>
  <c r="AD2125" i="9"/>
  <c r="AF2125" i="9"/>
  <c r="AC2126" i="9"/>
  <c r="AE2126" i="9"/>
  <c r="Z2126" i="9"/>
  <c r="AB2126" i="9"/>
  <c r="AD2126" i="9"/>
  <c r="AF2126" i="9"/>
  <c r="AC2127" i="9"/>
  <c r="AE2127" i="9"/>
  <c r="Z2127" i="9"/>
  <c r="AB2127" i="9"/>
  <c r="AD2127" i="9"/>
  <c r="AF2127" i="9"/>
  <c r="AC2128" i="9"/>
  <c r="AE2128" i="9"/>
  <c r="Z2128" i="9"/>
  <c r="AB2128" i="9"/>
  <c r="AD2128" i="9"/>
  <c r="AF2128" i="9"/>
  <c r="AC2129" i="9"/>
  <c r="AE2129" i="9"/>
  <c r="Z2129" i="9"/>
  <c r="AB2129" i="9"/>
  <c r="AD2129" i="9"/>
  <c r="AF2129" i="9"/>
  <c r="AC2130" i="9"/>
  <c r="AE2130" i="9"/>
  <c r="Z2130" i="9"/>
  <c r="AB2130" i="9"/>
  <c r="AD2130" i="9"/>
  <c r="AF2130" i="9"/>
  <c r="AC2131" i="9"/>
  <c r="AE2131" i="9"/>
  <c r="Z2131" i="9"/>
  <c r="AB2131" i="9"/>
  <c r="AD2131" i="9"/>
  <c r="AF2131" i="9"/>
  <c r="AC2132" i="9"/>
  <c r="AE2132" i="9"/>
  <c r="Z2132" i="9"/>
  <c r="AB2132" i="9"/>
  <c r="AD2132" i="9"/>
  <c r="AF2132" i="9"/>
  <c r="AC2133" i="9"/>
  <c r="AE2133" i="9"/>
  <c r="Z2133" i="9"/>
  <c r="AB2133" i="9"/>
  <c r="AD2133" i="9"/>
  <c r="AF2133" i="9"/>
  <c r="AC2134" i="9"/>
  <c r="AE2134" i="9"/>
  <c r="Z2134" i="9"/>
  <c r="AB2134" i="9"/>
  <c r="AD2134" i="9"/>
  <c r="AF2134" i="9"/>
  <c r="AC2135" i="9"/>
  <c r="AE2135" i="9"/>
  <c r="Z2135" i="9"/>
  <c r="AB2135" i="9"/>
  <c r="AD2135" i="9"/>
  <c r="AF2135" i="9"/>
  <c r="AC2136" i="9"/>
  <c r="AE2136" i="9"/>
  <c r="Z2136" i="9"/>
  <c r="AB2136" i="9"/>
  <c r="AD2136" i="9"/>
  <c r="AF2136" i="9"/>
  <c r="AC2137" i="9"/>
  <c r="AE2137" i="9"/>
  <c r="Z2137" i="9"/>
  <c r="AB2137" i="9"/>
  <c r="AD2137" i="9"/>
  <c r="AF2137" i="9"/>
  <c r="AC2138" i="9"/>
  <c r="AE2138" i="9"/>
  <c r="Z2138" i="9"/>
  <c r="AB2138" i="9"/>
  <c r="AD2138" i="9"/>
  <c r="AF2138" i="9"/>
  <c r="AC2139" i="9"/>
  <c r="AE2139" i="9"/>
  <c r="Z2139" i="9"/>
  <c r="AB2139" i="9"/>
  <c r="AD2139" i="9"/>
  <c r="AF2139" i="9"/>
  <c r="AC2140" i="9"/>
  <c r="AE2140" i="9"/>
  <c r="Z2140" i="9"/>
  <c r="AB2140" i="9"/>
  <c r="AD2140" i="9"/>
  <c r="AF2140" i="9"/>
  <c r="AC2141" i="9"/>
  <c r="AE2141" i="9"/>
  <c r="Z2141" i="9"/>
  <c r="AB2141" i="9"/>
  <c r="AD2141" i="9"/>
  <c r="AF2141" i="9"/>
  <c r="AC2142" i="9"/>
  <c r="AE2142" i="9"/>
  <c r="Z2142" i="9"/>
  <c r="AB2142" i="9"/>
  <c r="AD2142" i="9"/>
  <c r="AF2142" i="9"/>
  <c r="AC2143" i="9"/>
  <c r="AE2143" i="9"/>
  <c r="Z2143" i="9"/>
  <c r="AB2143" i="9"/>
  <c r="AD2143" i="9"/>
  <c r="AF2143" i="9"/>
  <c r="AC2144" i="9"/>
  <c r="AE2144" i="9"/>
  <c r="Z2144" i="9"/>
  <c r="AB2144" i="9"/>
  <c r="AD2144" i="9"/>
  <c r="AF2144" i="9"/>
  <c r="AC2145" i="9"/>
  <c r="AE2145" i="9"/>
  <c r="Z2145" i="9"/>
  <c r="AB2145" i="9"/>
  <c r="AD2145" i="9"/>
  <c r="AF2145" i="9"/>
  <c r="AC2146" i="9"/>
  <c r="AE2146" i="9"/>
  <c r="Z2146" i="9"/>
  <c r="AB2146" i="9"/>
  <c r="AD2146" i="9"/>
  <c r="AF2146" i="9"/>
  <c r="AC2147" i="9"/>
  <c r="AE2147" i="9"/>
  <c r="Z2147" i="9"/>
  <c r="AB2147" i="9"/>
  <c r="AD2147" i="9"/>
  <c r="AF2147" i="9"/>
  <c r="AC2148" i="9"/>
  <c r="AE2148" i="9"/>
  <c r="Z2148" i="9"/>
  <c r="AB2148" i="9"/>
  <c r="AD2148" i="9"/>
  <c r="AF2148" i="9"/>
  <c r="AC2149" i="9"/>
  <c r="AE2149" i="9"/>
  <c r="Z2149" i="9"/>
  <c r="AB2149" i="9"/>
  <c r="AD2149" i="9"/>
  <c r="AF2149" i="9"/>
  <c r="AC2150" i="9"/>
  <c r="AE2150" i="9"/>
  <c r="Z2150" i="9"/>
  <c r="AB2150" i="9"/>
  <c r="AD2150" i="9"/>
  <c r="AF2150" i="9"/>
  <c r="AC2151" i="9"/>
  <c r="AE2151" i="9"/>
  <c r="Z2151" i="9"/>
  <c r="AB2151" i="9"/>
  <c r="AD2151" i="9"/>
  <c r="AF2151" i="9"/>
  <c r="AC2152" i="9"/>
  <c r="AE2152" i="9"/>
  <c r="Z2152" i="9"/>
  <c r="AB2152" i="9"/>
  <c r="AD2152" i="9"/>
  <c r="AF2152" i="9"/>
  <c r="AC2153" i="9"/>
  <c r="AE2153" i="9"/>
  <c r="Z2153" i="9"/>
  <c r="AB2153" i="9"/>
  <c r="AD2153" i="9"/>
  <c r="AF2153" i="9"/>
  <c r="AC2154" i="9"/>
  <c r="AE2154" i="9"/>
  <c r="Z2154" i="9"/>
  <c r="AB2154" i="9"/>
  <c r="AD2154" i="9"/>
  <c r="AF2154" i="9"/>
  <c r="AC2155" i="9"/>
  <c r="AE2155" i="9"/>
  <c r="Z2155" i="9"/>
  <c r="AB2155" i="9"/>
  <c r="AD2155" i="9"/>
  <c r="AF2155" i="9"/>
  <c r="AC2156" i="9"/>
  <c r="AE2156" i="9"/>
  <c r="Z2156" i="9"/>
  <c r="AB2156" i="9"/>
  <c r="AD2156" i="9"/>
  <c r="AF2156" i="9"/>
  <c r="AC2157" i="9"/>
  <c r="AE2157" i="9"/>
  <c r="Z2157" i="9"/>
  <c r="AB2157" i="9"/>
  <c r="AD2157" i="9"/>
  <c r="AF2157" i="9"/>
  <c r="AC2158" i="9"/>
  <c r="AE2158" i="9"/>
  <c r="Z2158" i="9"/>
  <c r="AB2158" i="9"/>
  <c r="AD2158" i="9"/>
  <c r="AF2158" i="9"/>
  <c r="AC2159" i="9"/>
  <c r="AE2159" i="9"/>
  <c r="Z2159" i="9"/>
  <c r="AB2159" i="9"/>
  <c r="AD2159" i="9"/>
  <c r="AF2159" i="9"/>
  <c r="AC2160" i="9"/>
  <c r="AE2160" i="9"/>
  <c r="Z2160" i="9"/>
  <c r="AB2160" i="9"/>
  <c r="AD2160" i="9"/>
  <c r="AF2160" i="9"/>
  <c r="AC2161" i="9"/>
  <c r="AE2161" i="9"/>
  <c r="Z2161" i="9"/>
  <c r="AB2161" i="9"/>
  <c r="AD2161" i="9"/>
  <c r="AF2161" i="9"/>
  <c r="AC2162" i="9"/>
  <c r="AE2162" i="9"/>
  <c r="Z2162" i="9"/>
  <c r="AB2162" i="9"/>
  <c r="AD2162" i="9"/>
  <c r="AF2162" i="9"/>
  <c r="AC2163" i="9"/>
  <c r="AE2163" i="9"/>
  <c r="Z2163" i="9"/>
  <c r="AB2163" i="9"/>
  <c r="AD2163" i="9"/>
  <c r="AF2163" i="9"/>
  <c r="AC2164" i="9"/>
  <c r="AE2164" i="9"/>
  <c r="Z2164" i="9"/>
  <c r="AB2164" i="9"/>
  <c r="AD2164" i="9"/>
  <c r="AF2164" i="9"/>
  <c r="AC2165" i="9"/>
  <c r="AE2165" i="9"/>
  <c r="Z2165" i="9"/>
  <c r="AB2165" i="9"/>
  <c r="AD2165" i="9"/>
  <c r="AF2165" i="9"/>
  <c r="AC2166" i="9"/>
  <c r="AE2166" i="9"/>
  <c r="Z2166" i="9"/>
  <c r="AB2166" i="9"/>
  <c r="AD2166" i="9"/>
  <c r="AF2166" i="9"/>
  <c r="AC2167" i="9"/>
  <c r="AE2167" i="9"/>
  <c r="Z2167" i="9"/>
  <c r="AB2167" i="9"/>
  <c r="AD2167" i="9"/>
  <c r="AF2167" i="9"/>
  <c r="AC2168" i="9"/>
  <c r="AE2168" i="9"/>
  <c r="Z2168" i="9"/>
  <c r="AB2168" i="9"/>
  <c r="AD2168" i="9"/>
  <c r="AF2168" i="9"/>
  <c r="AC2169" i="9"/>
  <c r="AE2169" i="9"/>
  <c r="Z2169" i="9"/>
  <c r="AB2169" i="9"/>
  <c r="AD2169" i="9"/>
  <c r="AF2169" i="9"/>
  <c r="AC2170" i="9"/>
  <c r="AE2170" i="9"/>
  <c r="Z2170" i="9"/>
  <c r="AB2170" i="9"/>
  <c r="AD2170" i="9"/>
  <c r="AF2170" i="9"/>
  <c r="AC2171" i="9"/>
  <c r="AE2171" i="9"/>
  <c r="Z2171" i="9"/>
  <c r="AB2171" i="9"/>
  <c r="AD2171" i="9"/>
  <c r="AF2171" i="9"/>
  <c r="AC2172" i="9"/>
  <c r="AE2172" i="9"/>
  <c r="Z2172" i="9"/>
  <c r="AB2172" i="9"/>
  <c r="AD2172" i="9"/>
  <c r="AF2172" i="9"/>
  <c r="AC2173" i="9"/>
  <c r="AE2173" i="9"/>
  <c r="Z2173" i="9"/>
  <c r="AB2173" i="9"/>
  <c r="AD2173" i="9"/>
  <c r="AF2173" i="9"/>
  <c r="AC2174" i="9"/>
  <c r="AE2174" i="9"/>
  <c r="Z2174" i="9"/>
  <c r="AB2174" i="9"/>
  <c r="AD2174" i="9"/>
  <c r="AF2174" i="9"/>
  <c r="AC2175" i="9"/>
  <c r="AE2175" i="9"/>
  <c r="Z2175" i="9"/>
  <c r="AB2175" i="9"/>
  <c r="AD2175" i="9"/>
  <c r="AF2175" i="9"/>
  <c r="AC2176" i="9"/>
  <c r="AE2176" i="9"/>
  <c r="Z2176" i="9"/>
  <c r="AB2176" i="9"/>
  <c r="AD2176" i="9"/>
  <c r="AF2176" i="9"/>
  <c r="AC2177" i="9"/>
  <c r="AE2177" i="9"/>
  <c r="Z2177" i="9"/>
  <c r="AB2177" i="9"/>
  <c r="AD2177" i="9"/>
  <c r="AF2177" i="9"/>
  <c r="AC2178" i="9"/>
  <c r="AE2178" i="9"/>
  <c r="Z2178" i="9"/>
  <c r="AB2178" i="9"/>
  <c r="AD2178" i="9"/>
  <c r="AF2178" i="9"/>
  <c r="AC2179" i="9"/>
  <c r="AE2179" i="9"/>
  <c r="Z2179" i="9"/>
  <c r="AB2179" i="9"/>
  <c r="AD2179" i="9"/>
  <c r="AF2179" i="9"/>
  <c r="AC2180" i="9"/>
  <c r="AE2180" i="9"/>
  <c r="Z2180" i="9"/>
  <c r="AB2180" i="9"/>
  <c r="AD2180" i="9"/>
  <c r="AF2180" i="9"/>
  <c r="AC2181" i="9"/>
  <c r="AE2181" i="9"/>
  <c r="Z2181" i="9"/>
  <c r="AB2181" i="9"/>
  <c r="AD2181" i="9"/>
  <c r="AF2181" i="9"/>
  <c r="AC2182" i="9"/>
  <c r="AE2182" i="9"/>
  <c r="Z2182" i="9"/>
  <c r="AB2182" i="9"/>
  <c r="AD2182" i="9"/>
  <c r="AF2182" i="9"/>
  <c r="AC2183" i="9"/>
  <c r="AE2183" i="9"/>
  <c r="Z2183" i="9"/>
  <c r="AB2183" i="9"/>
  <c r="AD2183" i="9"/>
  <c r="AF2183" i="9"/>
  <c r="AC2184" i="9"/>
  <c r="AE2184" i="9"/>
  <c r="Z2184" i="9"/>
  <c r="AB2184" i="9"/>
  <c r="AD2184" i="9"/>
  <c r="AF2184" i="9"/>
  <c r="AC2185" i="9"/>
  <c r="AE2185" i="9"/>
  <c r="Z2185" i="9"/>
  <c r="AB2185" i="9"/>
  <c r="AD2185" i="9"/>
  <c r="AF2185" i="9"/>
  <c r="AC2186" i="9"/>
  <c r="AE2186" i="9"/>
  <c r="Z2186" i="9"/>
  <c r="AB2186" i="9"/>
  <c r="AD2186" i="9"/>
  <c r="AF2186" i="9"/>
  <c r="AC2187" i="9"/>
  <c r="AE2187" i="9"/>
  <c r="Z2187" i="9"/>
  <c r="AB2187" i="9"/>
  <c r="AD2187" i="9"/>
  <c r="AF2187" i="9"/>
  <c r="AC2188" i="9"/>
  <c r="AE2188" i="9"/>
  <c r="Z2188" i="9"/>
  <c r="AB2188" i="9"/>
  <c r="AD2188" i="9"/>
  <c r="AF2188" i="9"/>
  <c r="AC2189" i="9"/>
  <c r="AE2189" i="9"/>
  <c r="Z2189" i="9"/>
  <c r="AB2189" i="9"/>
  <c r="AD2189" i="9"/>
  <c r="AF2189" i="9"/>
  <c r="AC2190" i="9"/>
  <c r="AE2190" i="9"/>
  <c r="Z2190" i="9"/>
  <c r="AB2190" i="9"/>
  <c r="AD2190" i="9"/>
  <c r="AF2190" i="9"/>
  <c r="AC2191" i="9"/>
  <c r="AE2191" i="9"/>
  <c r="Z2191" i="9"/>
  <c r="AB2191" i="9"/>
  <c r="AD2191" i="9"/>
  <c r="AF2191" i="9"/>
  <c r="AC2192" i="9"/>
  <c r="AE2192" i="9"/>
  <c r="Z2192" i="9"/>
  <c r="AB2192" i="9"/>
  <c r="AD2192" i="9"/>
  <c r="AF2192" i="9"/>
  <c r="AC2193" i="9"/>
  <c r="AE2193" i="9"/>
  <c r="Z2193" i="9"/>
  <c r="AB2193" i="9"/>
  <c r="AD2193" i="9"/>
  <c r="AF2193" i="9"/>
  <c r="AC2194" i="9"/>
  <c r="AE2194" i="9"/>
  <c r="Z2194" i="9"/>
  <c r="AB2194" i="9"/>
  <c r="AD2194" i="9"/>
  <c r="AF2194" i="9"/>
  <c r="AC2195" i="9"/>
  <c r="AE2195" i="9"/>
  <c r="Z2195" i="9"/>
  <c r="AB2195" i="9"/>
  <c r="AD2195" i="9"/>
  <c r="AF2195" i="9"/>
  <c r="AC2196" i="9"/>
  <c r="AE2196" i="9"/>
  <c r="Z2196" i="9"/>
  <c r="AB2196" i="9"/>
  <c r="AD2196" i="9"/>
  <c r="AF2196" i="9"/>
  <c r="AC2197" i="9"/>
  <c r="AE2197" i="9"/>
  <c r="Z2197" i="9"/>
  <c r="AB2197" i="9"/>
  <c r="AD2197" i="9"/>
  <c r="AF2197" i="9"/>
  <c r="AC2198" i="9"/>
  <c r="AE2198" i="9"/>
  <c r="Z2198" i="9"/>
  <c r="AB2198" i="9"/>
  <c r="AD2198" i="9"/>
  <c r="AF2198" i="9"/>
  <c r="AC2199" i="9"/>
  <c r="AE2199" i="9"/>
  <c r="Z2199" i="9"/>
  <c r="AB2199" i="9"/>
  <c r="AD2199" i="9"/>
  <c r="AF2199" i="9"/>
  <c r="AC2200" i="9"/>
  <c r="AE2200" i="9"/>
  <c r="Z2200" i="9"/>
  <c r="AB2200" i="9"/>
  <c r="AD2200" i="9"/>
  <c r="AF2200" i="9"/>
  <c r="AC2201" i="9"/>
  <c r="AE2201" i="9"/>
  <c r="Z2201" i="9"/>
  <c r="AB2201" i="9"/>
  <c r="AD2201" i="9"/>
  <c r="AF2201" i="9"/>
  <c r="AC2202" i="9"/>
  <c r="AE2202" i="9"/>
  <c r="Z2202" i="9"/>
  <c r="AB2202" i="9"/>
  <c r="AD2202" i="9"/>
  <c r="AF2202" i="9"/>
  <c r="AC2203" i="9"/>
  <c r="AE2203" i="9"/>
  <c r="Z2203" i="9"/>
  <c r="AB2203" i="9"/>
  <c r="AD2203" i="9"/>
  <c r="AF2203" i="9"/>
  <c r="AC2204" i="9"/>
  <c r="AE2204" i="9"/>
  <c r="Z2204" i="9"/>
  <c r="AB2204" i="9"/>
  <c r="AD2204" i="9"/>
  <c r="AF2204" i="9"/>
  <c r="AC2205" i="9"/>
  <c r="AE2205" i="9"/>
  <c r="Z2205" i="9"/>
  <c r="AB2205" i="9"/>
  <c r="AD2205" i="9"/>
  <c r="AF2205" i="9"/>
  <c r="AC2206" i="9"/>
  <c r="AE2206" i="9"/>
  <c r="Z2206" i="9"/>
  <c r="AB2206" i="9"/>
  <c r="AD2206" i="9"/>
  <c r="AF2206" i="9"/>
  <c r="AC2207" i="9"/>
  <c r="AE2207" i="9"/>
  <c r="Z2207" i="9"/>
  <c r="AB2207" i="9"/>
  <c r="AD2207" i="9"/>
  <c r="AF2207" i="9"/>
  <c r="AC2208" i="9"/>
  <c r="AE2208" i="9"/>
  <c r="Z2208" i="9"/>
  <c r="AB2208" i="9"/>
  <c r="AD2208" i="9"/>
  <c r="AF2208" i="9"/>
  <c r="AC2209" i="9"/>
  <c r="AE2209" i="9"/>
  <c r="Z2209" i="9"/>
  <c r="AB2209" i="9"/>
  <c r="AD2209" i="9"/>
  <c r="AF2209" i="9"/>
  <c r="AC2210" i="9"/>
  <c r="AE2210" i="9"/>
  <c r="Z2210" i="9"/>
  <c r="AB2210" i="9"/>
  <c r="AD2210" i="9"/>
  <c r="AF2210" i="9"/>
  <c r="AC2211" i="9"/>
  <c r="AE2211" i="9"/>
  <c r="Z2211" i="9"/>
  <c r="AB2211" i="9"/>
  <c r="AD2211" i="9"/>
  <c r="AF2211" i="9"/>
  <c r="AC2212" i="9"/>
  <c r="AE2212" i="9"/>
  <c r="Z2212" i="9"/>
  <c r="AB2212" i="9"/>
  <c r="AD2212" i="9"/>
  <c r="AF2212" i="9"/>
  <c r="AC2213" i="9"/>
  <c r="AE2213" i="9"/>
  <c r="Z2213" i="9"/>
  <c r="AB2213" i="9"/>
  <c r="AD2213" i="9"/>
  <c r="AF2213" i="9"/>
  <c r="AC2214" i="9"/>
  <c r="AE2214" i="9"/>
  <c r="Z2214" i="9"/>
  <c r="AB2214" i="9"/>
  <c r="AD2214" i="9"/>
  <c r="AF2214" i="9"/>
  <c r="AC2215" i="9"/>
  <c r="AE2215" i="9"/>
  <c r="Z2215" i="9"/>
  <c r="AB2215" i="9"/>
  <c r="AD2215" i="9"/>
  <c r="AF2215" i="9"/>
  <c r="AC2216" i="9"/>
  <c r="AE2216" i="9"/>
  <c r="Z2216" i="9"/>
  <c r="AB2216" i="9"/>
  <c r="AD2216" i="9"/>
  <c r="AF2216" i="9"/>
  <c r="AC2217" i="9"/>
  <c r="AE2217" i="9"/>
  <c r="Z2217" i="9"/>
  <c r="AB2217" i="9"/>
  <c r="AD2217" i="9"/>
  <c r="AF2217" i="9"/>
  <c r="AC2218" i="9"/>
  <c r="AE2218" i="9"/>
  <c r="Z2218" i="9"/>
  <c r="AB2218" i="9"/>
  <c r="AD2218" i="9"/>
  <c r="AF2218" i="9"/>
  <c r="AC2219" i="9"/>
  <c r="AE2219" i="9"/>
  <c r="Z2219" i="9"/>
  <c r="AB2219" i="9"/>
  <c r="AD2219" i="9"/>
  <c r="AF2219" i="9"/>
  <c r="AC4434" i="9"/>
  <c r="AE4434" i="9"/>
  <c r="Z4434" i="9"/>
  <c r="AB4434" i="9"/>
  <c r="AD4434" i="9"/>
  <c r="AF4434" i="9"/>
  <c r="AC4435" i="9"/>
  <c r="AE4435" i="9"/>
  <c r="Z4435" i="9"/>
  <c r="AB4435" i="9"/>
  <c r="AD4435" i="9"/>
  <c r="AF4435" i="9"/>
  <c r="AC4436" i="9"/>
  <c r="AE4436" i="9"/>
  <c r="Z4436" i="9"/>
  <c r="AB4436" i="9"/>
  <c r="AD4436" i="9"/>
  <c r="AF4436" i="9"/>
  <c r="AC4437" i="9"/>
  <c r="AE4437" i="9"/>
  <c r="Z4437" i="9"/>
  <c r="AB4437" i="9"/>
  <c r="AD4437" i="9"/>
  <c r="AF4437" i="9"/>
  <c r="AC4438" i="9"/>
  <c r="AE4438" i="9"/>
  <c r="Z4438" i="9"/>
  <c r="AB4438" i="9"/>
  <c r="AD4438" i="9"/>
  <c r="AF4438" i="9"/>
  <c r="AC4439" i="9"/>
  <c r="AE4439" i="9"/>
  <c r="Z4439" i="9"/>
  <c r="AB4439" i="9"/>
  <c r="AD4439" i="9"/>
  <c r="AF4439" i="9"/>
  <c r="AC4440" i="9"/>
  <c r="AE4440" i="9"/>
  <c r="Z4440" i="9"/>
  <c r="AB4440" i="9"/>
  <c r="AD4440" i="9"/>
  <c r="AF4440" i="9"/>
  <c r="AC4441" i="9"/>
  <c r="AE4441" i="9"/>
  <c r="Z4441" i="9"/>
  <c r="AB4441" i="9"/>
  <c r="AD4441" i="9"/>
  <c r="AF4441" i="9"/>
  <c r="AC4442" i="9"/>
  <c r="AE4442" i="9"/>
  <c r="Z4442" i="9"/>
  <c r="AB4442" i="9"/>
  <c r="AD4442" i="9"/>
  <c r="AF4442" i="9"/>
  <c r="AC4443" i="9"/>
  <c r="AE4443" i="9"/>
  <c r="Z4443" i="9"/>
  <c r="AB4443" i="9"/>
  <c r="AD4443" i="9"/>
  <c r="AF4443" i="9"/>
  <c r="AC4444" i="9"/>
  <c r="AE4444" i="9"/>
  <c r="Z4444" i="9"/>
  <c r="AB4444" i="9"/>
  <c r="AD4444" i="9"/>
  <c r="AF4444" i="9"/>
  <c r="AC4445" i="9"/>
  <c r="AE4445" i="9"/>
  <c r="Z4445" i="9"/>
  <c r="AB4445" i="9"/>
  <c r="AD4445" i="9"/>
  <c r="AF4445" i="9"/>
  <c r="AC4446" i="9"/>
  <c r="AE4446" i="9"/>
  <c r="Z4446" i="9"/>
  <c r="AB4446" i="9"/>
  <c r="AD4446" i="9"/>
  <c r="AF4446" i="9"/>
  <c r="AC4447" i="9"/>
  <c r="AE4447" i="9"/>
  <c r="Z4447" i="9"/>
  <c r="AB4447" i="9"/>
  <c r="AD4447" i="9"/>
  <c r="AF4447" i="9"/>
  <c r="AC4448" i="9"/>
  <c r="AE4448" i="9"/>
  <c r="Z4448" i="9"/>
  <c r="AB4448" i="9"/>
  <c r="AD4448" i="9"/>
  <c r="AF4448" i="9"/>
  <c r="AC4449" i="9"/>
  <c r="AE4449" i="9"/>
  <c r="Z4449" i="9"/>
  <c r="AB4449" i="9"/>
  <c r="AD4449" i="9"/>
  <c r="AF4449" i="9"/>
  <c r="AC4450" i="9"/>
  <c r="AE4450" i="9"/>
  <c r="Z4450" i="9"/>
  <c r="AB4450" i="9"/>
  <c r="AD4450" i="9"/>
  <c r="AF4450" i="9"/>
  <c r="AC4451" i="9"/>
  <c r="AE4451" i="9"/>
  <c r="Z4451" i="9"/>
  <c r="AB4451" i="9"/>
  <c r="AD4451" i="9"/>
  <c r="AF4451" i="9"/>
  <c r="AC4452" i="9"/>
  <c r="AE4452" i="9"/>
  <c r="Z4452" i="9"/>
  <c r="AB4452" i="9"/>
  <c r="AD4452" i="9"/>
  <c r="AF4452" i="9"/>
  <c r="AC4453" i="9"/>
  <c r="AE4453" i="9"/>
  <c r="Z4453" i="9"/>
  <c r="AB4453" i="9"/>
  <c r="AD4453" i="9"/>
  <c r="AF4453" i="9"/>
  <c r="AC4454" i="9"/>
  <c r="AE4454" i="9"/>
  <c r="Z4454" i="9"/>
  <c r="AB4454" i="9"/>
  <c r="AD4454" i="9"/>
  <c r="AF4454" i="9"/>
  <c r="AC4455" i="9"/>
  <c r="AE4455" i="9"/>
  <c r="Z4455" i="9"/>
  <c r="AB4455" i="9"/>
  <c r="AD4455" i="9"/>
  <c r="AF4455" i="9"/>
  <c r="AC4456" i="9"/>
  <c r="AE4456" i="9"/>
  <c r="Z4456" i="9"/>
  <c r="AB4456" i="9"/>
  <c r="AD4456" i="9"/>
  <c r="AF4456" i="9"/>
  <c r="AC4457" i="9"/>
  <c r="AE4457" i="9"/>
  <c r="Z4457" i="9"/>
  <c r="AB4457" i="9"/>
  <c r="AD4457" i="9"/>
  <c r="AF4457" i="9"/>
  <c r="AC4458" i="9"/>
  <c r="AE4458" i="9"/>
  <c r="Z4458" i="9"/>
  <c r="AB4458" i="9"/>
  <c r="AD4458" i="9"/>
  <c r="AF4458" i="9"/>
  <c r="AC4459" i="9"/>
  <c r="AE4459" i="9"/>
  <c r="Z4459" i="9"/>
  <c r="AB4459" i="9"/>
  <c r="AD4459" i="9"/>
  <c r="AF4459" i="9"/>
  <c r="AC4460" i="9"/>
  <c r="AE4460" i="9"/>
  <c r="Z4460" i="9"/>
  <c r="AB4460" i="9"/>
  <c r="AD4460" i="9"/>
  <c r="AF4460" i="9"/>
  <c r="AC4461" i="9"/>
  <c r="AE4461" i="9"/>
  <c r="Z4461" i="9"/>
  <c r="AB4461" i="9"/>
  <c r="AD4461" i="9"/>
  <c r="AF4461" i="9"/>
  <c r="AC4462" i="9"/>
  <c r="AE4462" i="9"/>
  <c r="Z4462" i="9"/>
  <c r="AB4462" i="9"/>
  <c r="AD4462" i="9"/>
  <c r="AF4462" i="9"/>
  <c r="AC4463" i="9"/>
  <c r="AE4463" i="9"/>
  <c r="Z4463" i="9"/>
  <c r="AB4463" i="9"/>
  <c r="AD4463" i="9"/>
  <c r="AF4463" i="9"/>
  <c r="AC4464" i="9"/>
  <c r="AE4464" i="9"/>
  <c r="Z4464" i="9"/>
  <c r="AB4464" i="9"/>
  <c r="AD4464" i="9"/>
  <c r="AF4464" i="9"/>
  <c r="AC4465" i="9"/>
  <c r="AE4465" i="9"/>
  <c r="Z4465" i="9"/>
  <c r="AB4465" i="9"/>
  <c r="AD4465" i="9"/>
  <c r="AF4465" i="9"/>
  <c r="AC4731" i="9"/>
  <c r="AE4731" i="9"/>
  <c r="Z4731" i="9"/>
  <c r="AB4731" i="9"/>
  <c r="AD4731" i="9"/>
  <c r="AF4731" i="9"/>
  <c r="AC4732" i="9"/>
  <c r="AE4732" i="9"/>
  <c r="Z4732" i="9"/>
  <c r="AB4732" i="9"/>
  <c r="AD4732" i="9"/>
  <c r="AF4732" i="9"/>
  <c r="AC4733" i="9"/>
  <c r="AE4733" i="9"/>
  <c r="Z4733" i="9"/>
  <c r="AB4733" i="9"/>
  <c r="AD4733" i="9"/>
  <c r="AF4733" i="9"/>
  <c r="AC4466" i="9"/>
  <c r="AE4466" i="9"/>
  <c r="Z4466" i="9"/>
  <c r="AB4466" i="9"/>
  <c r="AD4466" i="9"/>
  <c r="AF4466" i="9"/>
  <c r="AC2220" i="9"/>
  <c r="AE2220" i="9"/>
  <c r="Z2220" i="9"/>
  <c r="AB2220" i="9"/>
  <c r="AD2220" i="9"/>
  <c r="AF2220" i="9"/>
  <c r="AC2221" i="9"/>
  <c r="AE2221" i="9"/>
  <c r="Z2221" i="9"/>
  <c r="AB2221" i="9"/>
  <c r="AD2221" i="9"/>
  <c r="AF2221" i="9"/>
  <c r="AC2222" i="9"/>
  <c r="AE2222" i="9"/>
  <c r="Z2222" i="9"/>
  <c r="AB2222" i="9"/>
  <c r="AD2222" i="9"/>
  <c r="AF2222" i="9"/>
  <c r="AC2223" i="9"/>
  <c r="AE2223" i="9"/>
  <c r="Z2223" i="9"/>
  <c r="AB2223" i="9"/>
  <c r="AD2223" i="9"/>
  <c r="AF2223" i="9"/>
  <c r="AC2224" i="9"/>
  <c r="AE2224" i="9"/>
  <c r="Z2224" i="9"/>
  <c r="AB2224" i="9"/>
  <c r="AD2224" i="9"/>
  <c r="AF2224" i="9"/>
  <c r="AC2225" i="9"/>
  <c r="AE2225" i="9"/>
  <c r="Z2225" i="9"/>
  <c r="AB2225" i="9"/>
  <c r="AD2225" i="9"/>
  <c r="AF2225" i="9"/>
  <c r="AC2226" i="9"/>
  <c r="AE2226" i="9"/>
  <c r="Z2226" i="9"/>
  <c r="AB2226" i="9"/>
  <c r="AD2226" i="9"/>
  <c r="AF2226" i="9"/>
  <c r="AC2227" i="9"/>
  <c r="AE2227" i="9"/>
  <c r="Z2227" i="9"/>
  <c r="AB2227" i="9"/>
  <c r="AD2227" i="9"/>
  <c r="AF2227" i="9"/>
  <c r="AC2228" i="9"/>
  <c r="AE2228" i="9"/>
  <c r="Z2228" i="9"/>
  <c r="AB2228" i="9"/>
  <c r="AD2228" i="9"/>
  <c r="AF2228" i="9"/>
  <c r="AC2229" i="9"/>
  <c r="AE2229" i="9"/>
  <c r="Z2229" i="9"/>
  <c r="AB2229" i="9"/>
  <c r="AD2229" i="9"/>
  <c r="AF2229" i="9"/>
  <c r="AC2230" i="9"/>
  <c r="AE2230" i="9"/>
  <c r="Z2230" i="9"/>
  <c r="AB2230" i="9"/>
  <c r="AD2230" i="9"/>
  <c r="AF2230" i="9"/>
  <c r="AC2231" i="9"/>
  <c r="AE2231" i="9"/>
  <c r="Z2231" i="9"/>
  <c r="AB2231" i="9"/>
  <c r="AD2231" i="9"/>
  <c r="AF2231" i="9"/>
  <c r="AC2232" i="9"/>
  <c r="AE2232" i="9"/>
  <c r="Z2232" i="9"/>
  <c r="AB2232" i="9"/>
  <c r="AD2232" i="9"/>
  <c r="AF2232" i="9"/>
  <c r="AC2233" i="9"/>
  <c r="AE2233" i="9"/>
  <c r="Z2233" i="9"/>
  <c r="AB2233" i="9"/>
  <c r="AD2233" i="9"/>
  <c r="AF2233" i="9"/>
  <c r="AC2234" i="9"/>
  <c r="AE2234" i="9"/>
  <c r="Z2234" i="9"/>
  <c r="AB2234" i="9"/>
  <c r="AD2234" i="9"/>
  <c r="AF2234" i="9"/>
  <c r="AC2235" i="9"/>
  <c r="AE2235" i="9"/>
  <c r="Z2235" i="9"/>
  <c r="AB2235" i="9"/>
  <c r="AD2235" i="9"/>
  <c r="AF2235" i="9"/>
  <c r="AC2236" i="9"/>
  <c r="AE2236" i="9"/>
  <c r="Z2236" i="9"/>
  <c r="AB2236" i="9"/>
  <c r="AD2236" i="9"/>
  <c r="AF2236" i="9"/>
  <c r="AC2237" i="9"/>
  <c r="AE2237" i="9"/>
  <c r="Z2237" i="9"/>
  <c r="AB2237" i="9"/>
  <c r="AD2237" i="9"/>
  <c r="AF2237" i="9"/>
  <c r="AC2238" i="9"/>
  <c r="AE2238" i="9"/>
  <c r="Z2238" i="9"/>
  <c r="AB2238" i="9"/>
  <c r="AD2238" i="9"/>
  <c r="AF2238" i="9"/>
  <c r="AC2239" i="9"/>
  <c r="AE2239" i="9"/>
  <c r="Z2239" i="9"/>
  <c r="AB2239" i="9"/>
  <c r="AD2239" i="9"/>
  <c r="AF2239" i="9"/>
  <c r="AC2240" i="9"/>
  <c r="AE2240" i="9"/>
  <c r="Z2240" i="9"/>
  <c r="AB2240" i="9"/>
  <c r="AD2240" i="9"/>
  <c r="AF2240" i="9"/>
  <c r="AC2241" i="9"/>
  <c r="AE2241" i="9"/>
  <c r="Z2241" i="9"/>
  <c r="AB2241" i="9"/>
  <c r="AD2241" i="9"/>
  <c r="AF2241" i="9"/>
  <c r="AC2242" i="9"/>
  <c r="AE2242" i="9"/>
  <c r="Z2242" i="9"/>
  <c r="AB2242" i="9"/>
  <c r="AD2242" i="9"/>
  <c r="AF2242" i="9"/>
  <c r="AC2243" i="9"/>
  <c r="AE2243" i="9"/>
  <c r="Z2243" i="9"/>
  <c r="AB2243" i="9"/>
  <c r="AD2243" i="9"/>
  <c r="AF2243" i="9"/>
  <c r="AC2244" i="9"/>
  <c r="AE2244" i="9"/>
  <c r="Z2244" i="9"/>
  <c r="AB2244" i="9"/>
  <c r="AD2244" i="9"/>
  <c r="AF2244" i="9"/>
  <c r="AC2245" i="9"/>
  <c r="AE2245" i="9"/>
  <c r="Z2245" i="9"/>
  <c r="AB2245" i="9"/>
  <c r="AD2245" i="9"/>
  <c r="AF2245" i="9"/>
  <c r="AC2246" i="9"/>
  <c r="AE2246" i="9"/>
  <c r="Z2246" i="9"/>
  <c r="AB2246" i="9"/>
  <c r="AD2246" i="9"/>
  <c r="AF2246" i="9"/>
  <c r="AC2247" i="9"/>
  <c r="AE2247" i="9"/>
  <c r="Z2247" i="9"/>
  <c r="AB2247" i="9"/>
  <c r="AD2247" i="9"/>
  <c r="AF2247" i="9"/>
  <c r="AC2248" i="9"/>
  <c r="AE2248" i="9"/>
  <c r="Z2248" i="9"/>
  <c r="AB2248" i="9"/>
  <c r="AD2248" i="9"/>
  <c r="AF2248" i="9"/>
  <c r="AC2249" i="9"/>
  <c r="AE2249" i="9"/>
  <c r="Z2249" i="9"/>
  <c r="AB2249" i="9"/>
  <c r="AD2249" i="9"/>
  <c r="AF2249" i="9"/>
  <c r="AC2250" i="9"/>
  <c r="AE2250" i="9"/>
  <c r="Z2250" i="9"/>
  <c r="AB2250" i="9"/>
  <c r="AD2250" i="9"/>
  <c r="AF2250" i="9"/>
  <c r="AC2251" i="9"/>
  <c r="AE2251" i="9"/>
  <c r="Z2251" i="9"/>
  <c r="AB2251" i="9"/>
  <c r="AD2251" i="9"/>
  <c r="AF2251" i="9"/>
  <c r="AC2252" i="9"/>
  <c r="AE2252" i="9"/>
  <c r="Z2252" i="9"/>
  <c r="AB2252" i="9"/>
  <c r="AD2252" i="9"/>
  <c r="AF2252" i="9"/>
  <c r="AC2253" i="9"/>
  <c r="AE2253" i="9"/>
  <c r="Z2253" i="9"/>
  <c r="AB2253" i="9"/>
  <c r="AD2253" i="9"/>
  <c r="AF2253" i="9"/>
  <c r="AC2254" i="9"/>
  <c r="AE2254" i="9"/>
  <c r="Z2254" i="9"/>
  <c r="AB2254" i="9"/>
  <c r="AD2254" i="9"/>
  <c r="AF2254" i="9"/>
  <c r="AC2255" i="9"/>
  <c r="AE2255" i="9"/>
  <c r="Z2255" i="9"/>
  <c r="AB2255" i="9"/>
  <c r="AD2255" i="9"/>
  <c r="AF2255" i="9"/>
  <c r="AC2256" i="9"/>
  <c r="AE2256" i="9"/>
  <c r="Z2256" i="9"/>
  <c r="AB2256" i="9"/>
  <c r="AD2256" i="9"/>
  <c r="AF2256" i="9"/>
  <c r="AC2257" i="9"/>
  <c r="AE2257" i="9"/>
  <c r="Z2257" i="9"/>
  <c r="AB2257" i="9"/>
  <c r="AD2257" i="9"/>
  <c r="AF2257" i="9"/>
  <c r="AC2258" i="9"/>
  <c r="AE2258" i="9"/>
  <c r="Z2258" i="9"/>
  <c r="AB2258" i="9"/>
  <c r="AD2258" i="9"/>
  <c r="AF2258" i="9"/>
  <c r="AC2259" i="9"/>
  <c r="AE2259" i="9"/>
  <c r="Z2259" i="9"/>
  <c r="AB2259" i="9"/>
  <c r="AD2259" i="9"/>
  <c r="AF2259" i="9"/>
  <c r="AC2260" i="9"/>
  <c r="AE2260" i="9"/>
  <c r="Z2260" i="9"/>
  <c r="AB2260" i="9"/>
  <c r="AD2260" i="9"/>
  <c r="AF2260" i="9"/>
  <c r="AC2261" i="9"/>
  <c r="AE2261" i="9"/>
  <c r="Z2261" i="9"/>
  <c r="AB2261" i="9"/>
  <c r="AD2261" i="9"/>
  <c r="AF2261" i="9"/>
  <c r="AC2262" i="9"/>
  <c r="AE2262" i="9"/>
  <c r="Z2262" i="9"/>
  <c r="AB2262" i="9"/>
  <c r="AD2262" i="9"/>
  <c r="AF2262" i="9"/>
  <c r="AC2263" i="9"/>
  <c r="AE2263" i="9"/>
  <c r="Z2263" i="9"/>
  <c r="AB2263" i="9"/>
  <c r="AD2263" i="9"/>
  <c r="AF2263" i="9"/>
  <c r="AC2264" i="9"/>
  <c r="AE2264" i="9"/>
  <c r="Z2264" i="9"/>
  <c r="AB2264" i="9"/>
  <c r="AD2264" i="9"/>
  <c r="AF2264" i="9"/>
  <c r="AC2265" i="9"/>
  <c r="AE2265" i="9"/>
  <c r="Z2265" i="9"/>
  <c r="AB2265" i="9"/>
  <c r="AD2265" i="9"/>
  <c r="AF2265" i="9"/>
  <c r="AC2266" i="9"/>
  <c r="AE2266" i="9"/>
  <c r="Z2266" i="9"/>
  <c r="AB2266" i="9"/>
  <c r="AD2266" i="9"/>
  <c r="AF2266" i="9"/>
  <c r="AC2267" i="9"/>
  <c r="AE2267" i="9"/>
  <c r="Z2267" i="9"/>
  <c r="AB2267" i="9"/>
  <c r="AD2267" i="9"/>
  <c r="AF2267" i="9"/>
  <c r="AC2268" i="9"/>
  <c r="AE2268" i="9"/>
  <c r="Z2268" i="9"/>
  <c r="AB2268" i="9"/>
  <c r="AD2268" i="9"/>
  <c r="AF2268" i="9"/>
  <c r="AC2269" i="9"/>
  <c r="AE2269" i="9"/>
  <c r="Z2269" i="9"/>
  <c r="AB2269" i="9"/>
  <c r="AD2269" i="9"/>
  <c r="AF2269" i="9"/>
  <c r="AC2270" i="9"/>
  <c r="AE2270" i="9"/>
  <c r="Z2270" i="9"/>
  <c r="AB2270" i="9"/>
  <c r="AD2270" i="9"/>
  <c r="AF2270" i="9"/>
  <c r="AC2271" i="9"/>
  <c r="AE2271" i="9"/>
  <c r="Z2271" i="9"/>
  <c r="AB2271" i="9"/>
  <c r="AD2271" i="9"/>
  <c r="AF2271" i="9"/>
  <c r="AC2272" i="9"/>
  <c r="AE2272" i="9"/>
  <c r="Z2272" i="9"/>
  <c r="AB2272" i="9"/>
  <c r="AD2272" i="9"/>
  <c r="AF2272" i="9"/>
  <c r="AC2273" i="9"/>
  <c r="AE2273" i="9"/>
  <c r="Z2273" i="9"/>
  <c r="AB2273" i="9"/>
  <c r="AD2273" i="9"/>
  <c r="AF2273" i="9"/>
  <c r="AC2274" i="9"/>
  <c r="AE2274" i="9"/>
  <c r="Z2274" i="9"/>
  <c r="AB2274" i="9"/>
  <c r="AD2274" i="9"/>
  <c r="AF2274" i="9"/>
  <c r="AC2275" i="9"/>
  <c r="AE2275" i="9"/>
  <c r="Z2275" i="9"/>
  <c r="AB2275" i="9"/>
  <c r="AD2275" i="9"/>
  <c r="AF2275" i="9"/>
  <c r="AC2276" i="9"/>
  <c r="AE2276" i="9"/>
  <c r="Z2276" i="9"/>
  <c r="AB2276" i="9"/>
  <c r="AD2276" i="9"/>
  <c r="AF2276" i="9"/>
  <c r="AC2277" i="9"/>
  <c r="AE2277" i="9"/>
  <c r="Z2277" i="9"/>
  <c r="AB2277" i="9"/>
  <c r="AD2277" i="9"/>
  <c r="AF2277" i="9"/>
  <c r="AC2278" i="9"/>
  <c r="AE2278" i="9"/>
  <c r="Z2278" i="9"/>
  <c r="AB2278" i="9"/>
  <c r="AD2278" i="9"/>
  <c r="AF2278" i="9"/>
  <c r="AC2279" i="9"/>
  <c r="AE2279" i="9"/>
  <c r="Z2279" i="9"/>
  <c r="AB2279" i="9"/>
  <c r="AD2279" i="9"/>
  <c r="AF2279" i="9"/>
  <c r="AC2280" i="9"/>
  <c r="AE2280" i="9"/>
  <c r="Z2280" i="9"/>
  <c r="AB2280" i="9"/>
  <c r="AD2280" i="9"/>
  <c r="AF2280" i="9"/>
  <c r="AC2281" i="9"/>
  <c r="AE2281" i="9"/>
  <c r="Z2281" i="9"/>
  <c r="AB2281" i="9"/>
  <c r="AD2281" i="9"/>
  <c r="AF2281" i="9"/>
  <c r="AC2282" i="9"/>
  <c r="AE2282" i="9"/>
  <c r="Z2282" i="9"/>
  <c r="AB2282" i="9"/>
  <c r="AD2282" i="9"/>
  <c r="AF2282" i="9"/>
  <c r="AC2283" i="9"/>
  <c r="AE2283" i="9"/>
  <c r="Z2283" i="9"/>
  <c r="AB2283" i="9"/>
  <c r="AD2283" i="9"/>
  <c r="AF2283" i="9"/>
  <c r="AC2284" i="9"/>
  <c r="AE2284" i="9"/>
  <c r="Z2284" i="9"/>
  <c r="AB2284" i="9"/>
  <c r="AD2284" i="9"/>
  <c r="AF2284" i="9"/>
  <c r="AC2285" i="9"/>
  <c r="AE2285" i="9"/>
  <c r="Z2285" i="9"/>
  <c r="AB2285" i="9"/>
  <c r="AD2285" i="9"/>
  <c r="AF2285" i="9"/>
  <c r="AC2286" i="9"/>
  <c r="AE2286" i="9"/>
  <c r="Z2286" i="9"/>
  <c r="AB2286" i="9"/>
  <c r="AD2286" i="9"/>
  <c r="AF2286" i="9"/>
  <c r="AC2287" i="9"/>
  <c r="AE2287" i="9"/>
  <c r="Z2287" i="9"/>
  <c r="AB2287" i="9"/>
  <c r="AD2287" i="9"/>
  <c r="AF2287" i="9"/>
  <c r="AC2288" i="9"/>
  <c r="AE2288" i="9"/>
  <c r="Z2288" i="9"/>
  <c r="AB2288" i="9"/>
  <c r="AD2288" i="9"/>
  <c r="AF2288" i="9"/>
  <c r="AC2289" i="9"/>
  <c r="AE2289" i="9"/>
  <c r="Z2289" i="9"/>
  <c r="AB2289" i="9"/>
  <c r="AD2289" i="9"/>
  <c r="AF2289" i="9"/>
  <c r="AC2290" i="9"/>
  <c r="AE2290" i="9"/>
  <c r="Z2290" i="9"/>
  <c r="AB2290" i="9"/>
  <c r="AD2290" i="9"/>
  <c r="AF2290" i="9"/>
  <c r="AC2291" i="9"/>
  <c r="AE2291" i="9"/>
  <c r="Z2291" i="9"/>
  <c r="AB2291" i="9"/>
  <c r="AD2291" i="9"/>
  <c r="AF2291" i="9"/>
  <c r="AC2292" i="9"/>
  <c r="AE2292" i="9"/>
  <c r="Z2292" i="9"/>
  <c r="AB2292" i="9"/>
  <c r="AD2292" i="9"/>
  <c r="AF2292" i="9"/>
  <c r="AC2293" i="9"/>
  <c r="AE2293" i="9"/>
  <c r="Z2293" i="9"/>
  <c r="AB2293" i="9"/>
  <c r="AD2293" i="9"/>
  <c r="AF2293" i="9"/>
  <c r="AC2294" i="9"/>
  <c r="AE2294" i="9"/>
  <c r="Z2294" i="9"/>
  <c r="AB2294" i="9"/>
  <c r="AD2294" i="9"/>
  <c r="AF2294" i="9"/>
  <c r="AC2295" i="9"/>
  <c r="AE2295" i="9"/>
  <c r="Z2295" i="9"/>
  <c r="AB2295" i="9"/>
  <c r="AD2295" i="9"/>
  <c r="AF2295" i="9"/>
  <c r="AC2296" i="9"/>
  <c r="AE2296" i="9"/>
  <c r="Z2296" i="9"/>
  <c r="AB2296" i="9"/>
  <c r="AD2296" i="9"/>
  <c r="AF2296" i="9"/>
  <c r="AC2297" i="9"/>
  <c r="AE2297" i="9"/>
  <c r="Z2297" i="9"/>
  <c r="AB2297" i="9"/>
  <c r="AD2297" i="9"/>
  <c r="AF2297" i="9"/>
  <c r="AC2298" i="9"/>
  <c r="AE2298" i="9"/>
  <c r="Z2298" i="9"/>
  <c r="AB2298" i="9"/>
  <c r="AD2298" i="9"/>
  <c r="AF2298" i="9"/>
  <c r="AC2299" i="9"/>
  <c r="AE2299" i="9"/>
  <c r="Z2299" i="9"/>
  <c r="AB2299" i="9"/>
  <c r="AD2299" i="9"/>
  <c r="AF2299" i="9"/>
  <c r="AC2300" i="9"/>
  <c r="AE2300" i="9"/>
  <c r="Z2300" i="9"/>
  <c r="AB2300" i="9"/>
  <c r="AD2300" i="9"/>
  <c r="AF2300" i="9"/>
  <c r="AC2301" i="9"/>
  <c r="AE2301" i="9"/>
  <c r="Z2301" i="9"/>
  <c r="AB2301" i="9"/>
  <c r="AD2301" i="9"/>
  <c r="AF2301" i="9"/>
  <c r="AC2302" i="9"/>
  <c r="AE2302" i="9"/>
  <c r="Z2302" i="9"/>
  <c r="AB2302" i="9"/>
  <c r="AD2302" i="9"/>
  <c r="AF2302" i="9"/>
  <c r="AC2303" i="9"/>
  <c r="AE2303" i="9"/>
  <c r="Z2303" i="9"/>
  <c r="AB2303" i="9"/>
  <c r="AD2303" i="9"/>
  <c r="AF2303" i="9"/>
  <c r="AC2304" i="9"/>
  <c r="AE2304" i="9"/>
  <c r="Z2304" i="9"/>
  <c r="AB2304" i="9"/>
  <c r="AD2304" i="9"/>
  <c r="AF2304" i="9"/>
  <c r="AC2305" i="9"/>
  <c r="AE2305" i="9"/>
  <c r="Z2305" i="9"/>
  <c r="AB2305" i="9"/>
  <c r="AD2305" i="9"/>
  <c r="AF2305" i="9"/>
  <c r="AC2306" i="9"/>
  <c r="AE2306" i="9"/>
  <c r="Z2306" i="9"/>
  <c r="AB2306" i="9"/>
  <c r="AD2306" i="9"/>
  <c r="AF2306" i="9"/>
  <c r="AC2307" i="9"/>
  <c r="AE2307" i="9"/>
  <c r="Z2307" i="9"/>
  <c r="AB2307" i="9"/>
  <c r="AD2307" i="9"/>
  <c r="AF2307" i="9"/>
  <c r="AC2308" i="9"/>
  <c r="AE2308" i="9"/>
  <c r="Z2308" i="9"/>
  <c r="AB2308" i="9"/>
  <c r="AD2308" i="9"/>
  <c r="AF2308" i="9"/>
  <c r="AC2309" i="9"/>
  <c r="AE2309" i="9"/>
  <c r="Z2309" i="9"/>
  <c r="AB2309" i="9"/>
  <c r="AD2309" i="9"/>
  <c r="AF2309" i="9"/>
  <c r="AC2310" i="9"/>
  <c r="AE2310" i="9"/>
  <c r="Z2310" i="9"/>
  <c r="AB2310" i="9"/>
  <c r="AD2310" i="9"/>
  <c r="AF2310" i="9"/>
  <c r="AC2311" i="9"/>
  <c r="AE2311" i="9"/>
  <c r="Z2311" i="9"/>
  <c r="AB2311" i="9"/>
  <c r="AD2311" i="9"/>
  <c r="AF2311" i="9"/>
  <c r="AC2312" i="9"/>
  <c r="AE2312" i="9"/>
  <c r="Z2312" i="9"/>
  <c r="AB2312" i="9"/>
  <c r="AD2312" i="9"/>
  <c r="AF2312" i="9"/>
  <c r="AC2313" i="9"/>
  <c r="AE2313" i="9"/>
  <c r="Z2313" i="9"/>
  <c r="AB2313" i="9"/>
  <c r="AD2313" i="9"/>
  <c r="AF2313" i="9"/>
  <c r="AC2314" i="9"/>
  <c r="AE2314" i="9"/>
  <c r="Z2314" i="9"/>
  <c r="AB2314" i="9"/>
  <c r="AD2314" i="9"/>
  <c r="AF2314" i="9"/>
  <c r="AC2315" i="9"/>
  <c r="AE2315" i="9"/>
  <c r="Z2315" i="9"/>
  <c r="AB2315" i="9"/>
  <c r="AD2315" i="9"/>
  <c r="AF2315" i="9"/>
  <c r="AC2316" i="9"/>
  <c r="AE2316" i="9"/>
  <c r="Z2316" i="9"/>
  <c r="AB2316" i="9"/>
  <c r="AD2316" i="9"/>
  <c r="AF2316" i="9"/>
  <c r="AC2317" i="9"/>
  <c r="AE2317" i="9"/>
  <c r="Z2317" i="9"/>
  <c r="AB2317" i="9"/>
  <c r="AD2317" i="9"/>
  <c r="AF2317" i="9"/>
  <c r="AC2318" i="9"/>
  <c r="AE2318" i="9"/>
  <c r="Z2318" i="9"/>
  <c r="AB2318" i="9"/>
  <c r="AD2318" i="9"/>
  <c r="AF2318" i="9"/>
  <c r="AC2319" i="9"/>
  <c r="AE2319" i="9"/>
  <c r="Z2319" i="9"/>
  <c r="AB2319" i="9"/>
  <c r="AD2319" i="9"/>
  <c r="AF2319" i="9"/>
  <c r="AC2320" i="9"/>
  <c r="AE2320" i="9"/>
  <c r="Z2320" i="9"/>
  <c r="AB2320" i="9"/>
  <c r="AD2320" i="9"/>
  <c r="AF2320" i="9"/>
  <c r="AC2321" i="9"/>
  <c r="AE2321" i="9"/>
  <c r="Z2321" i="9"/>
  <c r="AB2321" i="9"/>
  <c r="AD2321" i="9"/>
  <c r="AF2321" i="9"/>
  <c r="AC2322" i="9"/>
  <c r="AE2322" i="9"/>
  <c r="Z2322" i="9"/>
  <c r="AB2322" i="9"/>
  <c r="AD2322" i="9"/>
  <c r="AF2322" i="9"/>
  <c r="AC2323" i="9"/>
  <c r="AE2323" i="9"/>
  <c r="Z2323" i="9"/>
  <c r="AB2323" i="9"/>
  <c r="AD2323" i="9"/>
  <c r="AF2323" i="9"/>
  <c r="AC2324" i="9"/>
  <c r="AE2324" i="9"/>
  <c r="Z2324" i="9"/>
  <c r="AB2324" i="9"/>
  <c r="AD2324" i="9"/>
  <c r="AF2324" i="9"/>
  <c r="AC2325" i="9"/>
  <c r="AE2325" i="9"/>
  <c r="Z2325" i="9"/>
  <c r="AB2325" i="9"/>
  <c r="AD2325" i="9"/>
  <c r="AF2325" i="9"/>
  <c r="AC2326" i="9"/>
  <c r="AE2326" i="9"/>
  <c r="Z2326" i="9"/>
  <c r="AB2326" i="9"/>
  <c r="AD2326" i="9"/>
  <c r="AF2326" i="9"/>
  <c r="AC2327" i="9"/>
  <c r="AE2327" i="9"/>
  <c r="Z2327" i="9"/>
  <c r="AB2327" i="9"/>
  <c r="AD2327" i="9"/>
  <c r="AF2327" i="9"/>
  <c r="AC4467" i="9"/>
  <c r="AE4467" i="9"/>
  <c r="Z4467" i="9"/>
  <c r="AB4467" i="9"/>
  <c r="AD4467" i="9"/>
  <c r="AF4467" i="9"/>
  <c r="AC4468" i="9"/>
  <c r="AE4468" i="9"/>
  <c r="Z4468" i="9"/>
  <c r="AB4468" i="9"/>
  <c r="AD4468" i="9"/>
  <c r="AF4468" i="9"/>
  <c r="AC4469" i="9"/>
  <c r="AE4469" i="9"/>
  <c r="AA4469" i="9"/>
  <c r="AC4470" i="9"/>
  <c r="AE4470" i="9"/>
  <c r="AA4470" i="9"/>
  <c r="AC4471" i="9"/>
  <c r="AE4471" i="9"/>
  <c r="Z4471" i="9"/>
  <c r="AB4471" i="9"/>
  <c r="AD4471" i="9"/>
  <c r="AF4471" i="9"/>
  <c r="AC4472" i="9"/>
  <c r="AE4472" i="9"/>
  <c r="Z4472" i="9"/>
  <c r="AB4472" i="9"/>
  <c r="AD4472" i="9"/>
  <c r="AF4472" i="9"/>
  <c r="AC4473" i="9"/>
  <c r="AE4473" i="9"/>
  <c r="Z4473" i="9"/>
  <c r="AB4473" i="9"/>
  <c r="AD4473" i="9"/>
  <c r="AF4473" i="9"/>
  <c r="AC4474" i="9"/>
  <c r="AE4474" i="9"/>
  <c r="Z4474" i="9"/>
  <c r="AB4474" i="9"/>
  <c r="AD4474" i="9"/>
  <c r="AF4474" i="9"/>
  <c r="AC4475" i="9"/>
  <c r="AE4475" i="9"/>
  <c r="Z4475" i="9"/>
  <c r="AB4475" i="9"/>
  <c r="AD4475" i="9"/>
  <c r="AF4475" i="9"/>
  <c r="AC4476" i="9"/>
  <c r="AE4476" i="9"/>
  <c r="Z4476" i="9"/>
  <c r="AB4476" i="9"/>
  <c r="AD4476" i="9"/>
  <c r="AF4476" i="9"/>
  <c r="AC4477" i="9"/>
  <c r="AE4477" i="9"/>
  <c r="Z4477" i="9"/>
  <c r="AB4477" i="9"/>
  <c r="AD4477" i="9"/>
  <c r="AF4477" i="9"/>
  <c r="AC4478" i="9"/>
  <c r="AE4478" i="9"/>
  <c r="Z4478" i="9"/>
  <c r="AB4478" i="9"/>
  <c r="AD4478" i="9"/>
  <c r="AF4478" i="9"/>
  <c r="AC4479" i="9"/>
  <c r="AE4479" i="9"/>
  <c r="Z4479" i="9"/>
  <c r="AB4479" i="9"/>
  <c r="AD4479" i="9"/>
  <c r="AF4479" i="9"/>
  <c r="AC4480" i="9"/>
  <c r="AE4480" i="9"/>
  <c r="Z4480" i="9"/>
  <c r="AB4480" i="9"/>
  <c r="AD4480" i="9"/>
  <c r="AF4480" i="9"/>
  <c r="AC4481" i="9"/>
  <c r="AE4481" i="9"/>
  <c r="Z4481" i="9"/>
  <c r="AB4481" i="9"/>
  <c r="AD4481" i="9"/>
  <c r="AF4481" i="9"/>
  <c r="AC4482" i="9"/>
  <c r="AE4482" i="9"/>
  <c r="Z4482" i="9"/>
  <c r="AB4482" i="9"/>
  <c r="AD4482" i="9"/>
  <c r="AF4482" i="9"/>
  <c r="AC4483" i="9"/>
  <c r="AE4483" i="9"/>
  <c r="Z4483" i="9"/>
  <c r="AB4483" i="9"/>
  <c r="AD4483" i="9"/>
  <c r="AF4483" i="9"/>
  <c r="AC4484" i="9"/>
  <c r="AE4484" i="9"/>
  <c r="Z4484" i="9"/>
  <c r="AB4484" i="9"/>
  <c r="AD4484" i="9"/>
  <c r="AF4484" i="9"/>
  <c r="AC4485" i="9"/>
  <c r="AE4485" i="9"/>
  <c r="Z4485" i="9"/>
  <c r="AB4485" i="9"/>
  <c r="AD4485" i="9"/>
  <c r="AF4485" i="9"/>
  <c r="AC4486" i="9"/>
  <c r="AE4486" i="9"/>
  <c r="Z4486" i="9"/>
  <c r="AB4486" i="9"/>
  <c r="AD4486" i="9"/>
  <c r="AF4486" i="9"/>
  <c r="AC4487" i="9"/>
  <c r="AE4487" i="9"/>
  <c r="Z4487" i="9"/>
  <c r="AB4487" i="9"/>
  <c r="AD4487" i="9"/>
  <c r="AF4487" i="9"/>
  <c r="AC4488" i="9"/>
  <c r="AE4488" i="9"/>
  <c r="Z4488" i="9"/>
  <c r="AB4488" i="9"/>
  <c r="AD4488" i="9"/>
  <c r="AF4488" i="9"/>
  <c r="AC4489" i="9"/>
  <c r="AE4489" i="9"/>
  <c r="Z4489" i="9"/>
  <c r="AB4489" i="9"/>
  <c r="AD4489" i="9"/>
  <c r="AF4489" i="9"/>
  <c r="AC4490" i="9"/>
  <c r="AE4490" i="9"/>
  <c r="Z4490" i="9"/>
  <c r="AB4490" i="9"/>
  <c r="AD4490" i="9"/>
  <c r="AF4490" i="9"/>
  <c r="AC4491" i="9"/>
  <c r="AE4491" i="9"/>
  <c r="Z4491" i="9"/>
  <c r="AB4491" i="9"/>
  <c r="AD4491" i="9"/>
  <c r="AF4491" i="9"/>
  <c r="AC4492" i="9"/>
  <c r="AE4492" i="9"/>
  <c r="Z4492" i="9"/>
  <c r="AB4492" i="9"/>
  <c r="AD4492" i="9"/>
  <c r="AF4492" i="9"/>
  <c r="AC4493" i="9"/>
  <c r="AE4493" i="9"/>
  <c r="Z4493" i="9"/>
  <c r="AB4493" i="9"/>
  <c r="AD4493" i="9"/>
  <c r="AF4493" i="9"/>
  <c r="AC4494" i="9"/>
  <c r="AE4494" i="9"/>
  <c r="Z4494" i="9"/>
  <c r="AB4494" i="9"/>
  <c r="AD4494" i="9"/>
  <c r="AF4494" i="9"/>
  <c r="AC4495" i="9"/>
  <c r="AE4495" i="9"/>
  <c r="Z4495" i="9"/>
  <c r="AB4495" i="9"/>
  <c r="AD4495" i="9"/>
  <c r="AF4495" i="9"/>
  <c r="AC4496" i="9"/>
  <c r="AE4496" i="9"/>
  <c r="Z4496" i="9"/>
  <c r="AB4496" i="9"/>
  <c r="AD4496" i="9"/>
  <c r="AF4496" i="9"/>
  <c r="AC4497" i="9"/>
  <c r="AE4497" i="9"/>
  <c r="Z4497" i="9"/>
  <c r="AB4497" i="9"/>
  <c r="AD4497" i="9"/>
  <c r="AF4497" i="9"/>
  <c r="AC4498" i="9"/>
  <c r="AE4498" i="9"/>
  <c r="Z4498" i="9"/>
  <c r="AB4498" i="9"/>
  <c r="AD4498" i="9"/>
  <c r="AF4498" i="9"/>
  <c r="AC4499" i="9"/>
  <c r="AE4499" i="9"/>
  <c r="Z4499" i="9"/>
  <c r="AB4499" i="9"/>
  <c r="AD4499" i="9"/>
  <c r="AF4499" i="9"/>
  <c r="AC4500" i="9"/>
  <c r="AE4500" i="9"/>
  <c r="Z4500" i="9"/>
  <c r="AB4500" i="9"/>
  <c r="AD4500" i="9"/>
  <c r="AF4500" i="9"/>
  <c r="AC4501" i="9"/>
  <c r="AE4501" i="9"/>
  <c r="Z4501" i="9"/>
  <c r="AB4501" i="9"/>
  <c r="AD4501" i="9"/>
  <c r="AF4501" i="9"/>
  <c r="AC4502" i="9"/>
  <c r="AE4502" i="9"/>
  <c r="Z4502" i="9"/>
  <c r="AB4502" i="9"/>
  <c r="AD4502" i="9"/>
  <c r="AF4502" i="9"/>
  <c r="AC4503" i="9"/>
  <c r="AE4503" i="9"/>
  <c r="Z4503" i="9"/>
  <c r="AB4503" i="9"/>
  <c r="AD4503" i="9"/>
  <c r="AF4503" i="9"/>
  <c r="AC4504" i="9"/>
  <c r="AE4504" i="9"/>
  <c r="Z4504" i="9"/>
  <c r="AB4504" i="9"/>
  <c r="AD4504" i="9"/>
  <c r="AF4504" i="9"/>
  <c r="AC4505" i="9"/>
  <c r="AE4505" i="9"/>
  <c r="Z4505" i="9"/>
  <c r="AB4505" i="9"/>
  <c r="AD4505" i="9"/>
  <c r="AF4505" i="9"/>
  <c r="AC4506" i="9"/>
  <c r="AE4506" i="9"/>
  <c r="Z4506" i="9"/>
  <c r="AB4506" i="9"/>
  <c r="AD4506" i="9"/>
  <c r="AF4506" i="9"/>
  <c r="AC4507" i="9"/>
  <c r="AE4507" i="9"/>
  <c r="Z4507" i="9"/>
  <c r="AB4507" i="9"/>
  <c r="AD4507" i="9"/>
  <c r="AF4507" i="9"/>
  <c r="AC4508" i="9"/>
  <c r="AE4508" i="9"/>
  <c r="Z4508" i="9"/>
  <c r="AB4508" i="9"/>
  <c r="AD4508" i="9"/>
  <c r="AF4508" i="9"/>
  <c r="AC4509" i="9"/>
  <c r="AE4509" i="9"/>
  <c r="Z4509" i="9"/>
  <c r="AB4509" i="9"/>
  <c r="AD4509" i="9"/>
  <c r="AF4509" i="9"/>
  <c r="AC4510" i="9"/>
  <c r="AE4510" i="9"/>
  <c r="Z4510" i="9"/>
  <c r="AB4510" i="9"/>
  <c r="AD4510" i="9"/>
  <c r="AF4510" i="9"/>
  <c r="AC4511" i="9"/>
  <c r="AE4511" i="9"/>
  <c r="Z4511" i="9"/>
  <c r="AB4511" i="9"/>
  <c r="AD4511" i="9"/>
  <c r="AF4511" i="9"/>
  <c r="AC4512" i="9"/>
  <c r="AE4512" i="9"/>
  <c r="Z4512" i="9"/>
  <c r="AB4512" i="9"/>
  <c r="AD4512" i="9"/>
  <c r="AF4512" i="9"/>
  <c r="AC4513" i="9"/>
  <c r="AE4513" i="9"/>
  <c r="Z4513" i="9"/>
  <c r="AB4513" i="9"/>
  <c r="AD4513" i="9"/>
  <c r="AF4513" i="9"/>
  <c r="AC4514" i="9"/>
  <c r="AE4514" i="9"/>
  <c r="Z4514" i="9"/>
  <c r="AB4514" i="9"/>
  <c r="AD4514" i="9"/>
  <c r="AF4514" i="9"/>
  <c r="AC4515" i="9"/>
  <c r="AE4515" i="9"/>
  <c r="Z4515" i="9"/>
  <c r="AB4515" i="9"/>
  <c r="AD4515" i="9"/>
  <c r="AF4515" i="9"/>
  <c r="AC4516" i="9"/>
  <c r="AE4516" i="9"/>
  <c r="Z4516" i="9"/>
  <c r="AB4516" i="9"/>
  <c r="AD4516" i="9"/>
  <c r="AF4516" i="9"/>
  <c r="AC4517" i="9"/>
  <c r="AE4517" i="9"/>
  <c r="Z4517" i="9"/>
  <c r="AB4517" i="9"/>
  <c r="AD4517" i="9"/>
  <c r="AF4517" i="9"/>
  <c r="AC4518" i="9"/>
  <c r="AE4518" i="9"/>
  <c r="Z4518" i="9"/>
  <c r="AB4518" i="9"/>
  <c r="AD4518" i="9"/>
  <c r="AF4518" i="9"/>
  <c r="AC4519" i="9"/>
  <c r="AE4519" i="9"/>
  <c r="Z4519" i="9"/>
  <c r="AB4519" i="9"/>
  <c r="AD4519" i="9"/>
  <c r="AF4519" i="9"/>
  <c r="AC4520" i="9"/>
  <c r="AE4520" i="9"/>
  <c r="Z4520" i="9"/>
  <c r="AB4520" i="9"/>
  <c r="AD4520" i="9"/>
  <c r="AF4520" i="9"/>
  <c r="AC4521" i="9"/>
  <c r="AE4521" i="9"/>
  <c r="Z4521" i="9"/>
  <c r="AB4521" i="9"/>
  <c r="AD4521" i="9"/>
  <c r="AF4521" i="9"/>
  <c r="AC4522" i="9"/>
  <c r="AE4522" i="9"/>
  <c r="Z4522" i="9"/>
  <c r="AB4522" i="9"/>
  <c r="AD4522" i="9"/>
  <c r="AF4522" i="9"/>
  <c r="AC4523" i="9"/>
  <c r="AE4523" i="9"/>
  <c r="Z4523" i="9"/>
  <c r="AB4523" i="9"/>
  <c r="AD4523" i="9"/>
  <c r="AF4523" i="9"/>
  <c r="AC4524" i="9"/>
  <c r="AE4524" i="9"/>
  <c r="Z4524" i="9"/>
  <c r="AB4524" i="9"/>
  <c r="AD4524" i="9"/>
  <c r="AF4524" i="9"/>
  <c r="AC4525" i="9"/>
  <c r="AE4525" i="9"/>
  <c r="Z4525" i="9"/>
  <c r="AB4525" i="9"/>
  <c r="AD4525" i="9"/>
  <c r="AF4525" i="9"/>
  <c r="AC4526" i="9"/>
  <c r="AE4526" i="9"/>
  <c r="Z4526" i="9"/>
  <c r="AB4526" i="9"/>
  <c r="AD4526" i="9"/>
  <c r="AF4526" i="9"/>
  <c r="AC4527" i="9"/>
  <c r="AE4527" i="9"/>
  <c r="Z4527" i="9"/>
  <c r="AB4527" i="9"/>
  <c r="AD4527" i="9"/>
  <c r="AF4527" i="9"/>
  <c r="AC3833" i="9"/>
  <c r="AE3833" i="9"/>
  <c r="Z3833" i="9"/>
  <c r="AB3833" i="9"/>
  <c r="AD3833" i="9"/>
  <c r="AF3833" i="9"/>
  <c r="AC3834" i="9"/>
  <c r="AE3834" i="9"/>
  <c r="Z3834" i="9"/>
  <c r="AB3834" i="9"/>
  <c r="AD3834" i="9"/>
  <c r="AF3834" i="9"/>
  <c r="AC3835" i="9"/>
  <c r="AE3835" i="9"/>
  <c r="Z3835" i="9"/>
  <c r="AB3835" i="9"/>
  <c r="AD3835" i="9"/>
  <c r="AF3835" i="9"/>
  <c r="AC3836" i="9"/>
  <c r="AE3836" i="9"/>
  <c r="Z3836" i="9"/>
  <c r="AB3836" i="9"/>
  <c r="AD3836" i="9"/>
  <c r="AF3836" i="9"/>
  <c r="AC3837" i="9"/>
  <c r="AE3837" i="9"/>
  <c r="Z3837" i="9"/>
  <c r="AB3837" i="9"/>
  <c r="AD3837" i="9"/>
  <c r="AF3837" i="9"/>
  <c r="AC3838" i="9"/>
  <c r="AE3838" i="9"/>
  <c r="Z3838" i="9"/>
  <c r="AB3838" i="9"/>
  <c r="AD3838" i="9"/>
  <c r="AF3838" i="9"/>
  <c r="AC3839" i="9"/>
  <c r="AE3839" i="9"/>
  <c r="Z3839" i="9"/>
  <c r="AB3839" i="9"/>
  <c r="AD3839" i="9"/>
  <c r="AF3839" i="9"/>
  <c r="AC3840" i="9"/>
  <c r="AE3840" i="9"/>
  <c r="Z3840" i="9"/>
  <c r="AB3840" i="9"/>
  <c r="AD3840" i="9"/>
  <c r="AF3840" i="9"/>
  <c r="AC3841" i="9"/>
  <c r="AE3841" i="9"/>
  <c r="Z3841" i="9"/>
  <c r="AB3841" i="9"/>
  <c r="AD3841" i="9"/>
  <c r="AF3841" i="9"/>
  <c r="AC3842" i="9"/>
  <c r="AE3842" i="9"/>
  <c r="Z3842" i="9"/>
  <c r="AB3842" i="9"/>
  <c r="AD3842" i="9"/>
  <c r="AF3842" i="9"/>
  <c r="AC3843" i="9"/>
  <c r="AE3843" i="9"/>
  <c r="Z3843" i="9"/>
  <c r="AB3843" i="9"/>
  <c r="AD3843" i="9"/>
  <c r="AF3843" i="9"/>
  <c r="AC3844" i="9"/>
  <c r="AE3844" i="9"/>
  <c r="Z3844" i="9"/>
  <c r="AB3844" i="9"/>
  <c r="AD3844" i="9"/>
  <c r="AF3844" i="9"/>
  <c r="AC3845" i="9"/>
  <c r="AE3845" i="9"/>
  <c r="Z3845" i="9"/>
  <c r="AB3845" i="9"/>
  <c r="AD3845" i="9"/>
  <c r="AF3845" i="9"/>
  <c r="AC4643" i="9"/>
  <c r="AE4643" i="9"/>
  <c r="AA4643" i="9"/>
  <c r="AC4644" i="9"/>
  <c r="AE4644" i="9"/>
  <c r="Z4644" i="9"/>
  <c r="AB4644" i="9"/>
  <c r="AD4644" i="9"/>
  <c r="AF4644" i="9"/>
  <c r="AC4645" i="9"/>
  <c r="AE4645" i="9"/>
  <c r="Z4645" i="9"/>
  <c r="AB4645" i="9"/>
  <c r="AD4645" i="9"/>
  <c r="AF4645" i="9"/>
  <c r="AC4646" i="9"/>
  <c r="AE4646" i="9"/>
  <c r="Z4646" i="9"/>
  <c r="AB4646" i="9"/>
  <c r="AD4646" i="9"/>
  <c r="AF4646" i="9"/>
  <c r="AC4647" i="9"/>
  <c r="AE4647" i="9"/>
  <c r="Z4647" i="9"/>
  <c r="AB4647" i="9"/>
  <c r="AD4647" i="9"/>
  <c r="AF4647" i="9"/>
  <c r="AC4648" i="9"/>
  <c r="AE4648" i="9"/>
  <c r="Z4648" i="9"/>
  <c r="AB4648" i="9"/>
  <c r="AD4648" i="9"/>
  <c r="AF4648" i="9"/>
  <c r="AC4649" i="9"/>
  <c r="AE4649" i="9"/>
  <c r="Z4649" i="9"/>
  <c r="AB4649" i="9"/>
  <c r="AD4649" i="9"/>
  <c r="AF4649" i="9"/>
  <c r="AC4650" i="9"/>
  <c r="AE4650" i="9"/>
  <c r="Z4650" i="9"/>
  <c r="AB4650" i="9"/>
  <c r="AD4650" i="9"/>
  <c r="AF4650" i="9"/>
  <c r="AC2328" i="9"/>
  <c r="AE2328" i="9"/>
  <c r="Z2328" i="9"/>
  <c r="AB2328" i="9"/>
  <c r="AD2328" i="9"/>
  <c r="AF2328" i="9"/>
  <c r="AC2329" i="9"/>
  <c r="AE2329" i="9"/>
  <c r="Z2329" i="9"/>
  <c r="AB2329" i="9"/>
  <c r="AD2329" i="9"/>
  <c r="AF2329" i="9"/>
  <c r="AC2330" i="9"/>
  <c r="AE2330" i="9"/>
  <c r="Z2330" i="9"/>
  <c r="AB2330" i="9"/>
  <c r="AD2330" i="9"/>
  <c r="AF2330" i="9"/>
  <c r="AC2331" i="9"/>
  <c r="AE2331" i="9"/>
  <c r="Z2331" i="9"/>
  <c r="AB2331" i="9"/>
  <c r="AD2331" i="9"/>
  <c r="AF2331" i="9"/>
  <c r="AC2332" i="9"/>
  <c r="AE2332" i="9"/>
  <c r="Z2332" i="9"/>
  <c r="AB2332" i="9"/>
  <c r="AD2332" i="9"/>
  <c r="AF2332" i="9"/>
  <c r="AC2333" i="9"/>
  <c r="AE2333" i="9"/>
  <c r="Z2333" i="9"/>
  <c r="AB2333" i="9"/>
  <c r="AD2333" i="9"/>
  <c r="AF2333" i="9"/>
  <c r="AC2334" i="9"/>
  <c r="AE2334" i="9"/>
  <c r="Z2334" i="9"/>
  <c r="AB2334" i="9"/>
  <c r="AD2334" i="9"/>
  <c r="AF2334" i="9"/>
  <c r="AC2335" i="9"/>
  <c r="AE2335" i="9"/>
  <c r="Z2335" i="9"/>
  <c r="AB2335" i="9"/>
  <c r="AD2335" i="9"/>
  <c r="AF2335" i="9"/>
  <c r="AC2336" i="9"/>
  <c r="AE2336" i="9"/>
  <c r="Z2336" i="9"/>
  <c r="AB2336" i="9"/>
  <c r="AD2336" i="9"/>
  <c r="AF2336" i="9"/>
  <c r="AC2337" i="9"/>
  <c r="AE2337" i="9"/>
  <c r="Z2337" i="9"/>
  <c r="AB2337" i="9"/>
  <c r="AD2337" i="9"/>
  <c r="AF2337" i="9"/>
  <c r="AC2338" i="9"/>
  <c r="AE2338" i="9"/>
  <c r="Z2338" i="9"/>
  <c r="AB2338" i="9"/>
  <c r="AD2338" i="9"/>
  <c r="AF2338" i="9"/>
  <c r="AC2339" i="9"/>
  <c r="AE2339" i="9"/>
  <c r="Z2339" i="9"/>
  <c r="AB2339" i="9"/>
  <c r="AD2339" i="9"/>
  <c r="AF2339" i="9"/>
  <c r="AC2340" i="9"/>
  <c r="AE2340" i="9"/>
  <c r="Z2340" i="9"/>
  <c r="AB2340" i="9"/>
  <c r="AD2340" i="9"/>
  <c r="AF2340" i="9"/>
  <c r="AC2341" i="9"/>
  <c r="AE2341" i="9"/>
  <c r="Z2341" i="9"/>
  <c r="AB2341" i="9"/>
  <c r="AD2341" i="9"/>
  <c r="AF2341" i="9"/>
  <c r="AC2342" i="9"/>
  <c r="AE2342" i="9"/>
  <c r="Z2342" i="9"/>
  <c r="AB2342" i="9"/>
  <c r="AD2342" i="9"/>
  <c r="AF2342" i="9"/>
  <c r="AC2343" i="9"/>
  <c r="AE2343" i="9"/>
  <c r="Z2343" i="9"/>
  <c r="AB2343" i="9"/>
  <c r="AD2343" i="9"/>
  <c r="AF2343" i="9"/>
  <c r="AC2344" i="9"/>
  <c r="AE2344" i="9"/>
  <c r="Z2344" i="9"/>
  <c r="AB2344" i="9"/>
  <c r="AD2344" i="9"/>
  <c r="AF2344" i="9"/>
  <c r="AC2345" i="9"/>
  <c r="AE2345" i="9"/>
  <c r="Z2345" i="9"/>
  <c r="AB2345" i="9"/>
  <c r="AD2345" i="9"/>
  <c r="AF2345" i="9"/>
  <c r="AC2346" i="9"/>
  <c r="AE2346" i="9"/>
  <c r="Z2346" i="9"/>
  <c r="AB2346" i="9"/>
  <c r="AD2346" i="9"/>
  <c r="AF2346" i="9"/>
  <c r="AC2347" i="9"/>
  <c r="AE2347" i="9"/>
  <c r="Z2347" i="9"/>
  <c r="AB2347" i="9"/>
  <c r="AD2347" i="9"/>
  <c r="AF2347" i="9"/>
  <c r="AC2348" i="9"/>
  <c r="AE2348" i="9"/>
  <c r="Z2348" i="9"/>
  <c r="AB2348" i="9"/>
  <c r="AD2348" i="9"/>
  <c r="AF2348" i="9"/>
  <c r="AC2349" i="9"/>
  <c r="AE2349" i="9"/>
  <c r="Z2349" i="9"/>
  <c r="AB2349" i="9"/>
  <c r="AD2349" i="9"/>
  <c r="AF2349" i="9"/>
  <c r="AC2350" i="9"/>
  <c r="AE2350" i="9"/>
  <c r="Z2350" i="9"/>
  <c r="AB2350" i="9"/>
  <c r="AD2350" i="9"/>
  <c r="AF2350" i="9"/>
  <c r="AC2351" i="9"/>
  <c r="AE2351" i="9"/>
  <c r="Z2351" i="9"/>
  <c r="AB2351" i="9"/>
  <c r="AD2351" i="9"/>
  <c r="AF2351" i="9"/>
  <c r="AC2352" i="9"/>
  <c r="AE2352" i="9"/>
  <c r="Z2352" i="9"/>
  <c r="AB2352" i="9"/>
  <c r="AD2352" i="9"/>
  <c r="AF2352" i="9"/>
  <c r="AC2353" i="9"/>
  <c r="AE2353" i="9"/>
  <c r="Z2353" i="9"/>
  <c r="AB2353" i="9"/>
  <c r="AD2353" i="9"/>
  <c r="AF2353" i="9"/>
  <c r="AC2354" i="9"/>
  <c r="AE2354" i="9"/>
  <c r="Z2354" i="9"/>
  <c r="AB2354" i="9"/>
  <c r="AD2354" i="9"/>
  <c r="AF2354" i="9"/>
  <c r="AC2355" i="9"/>
  <c r="AE2355" i="9"/>
  <c r="Z2355" i="9"/>
  <c r="AB2355" i="9"/>
  <c r="AD2355" i="9"/>
  <c r="AF2355" i="9"/>
  <c r="AC2356" i="9"/>
  <c r="AE2356" i="9"/>
  <c r="Z2356" i="9"/>
  <c r="AB2356" i="9"/>
  <c r="AD2356" i="9"/>
  <c r="AF2356" i="9"/>
  <c r="AC2357" i="9"/>
  <c r="AE2357" i="9"/>
  <c r="Z2357" i="9"/>
  <c r="AB2357" i="9"/>
  <c r="AD2357" i="9"/>
  <c r="AF2357" i="9"/>
  <c r="AC2358" i="9"/>
  <c r="AE2358" i="9"/>
  <c r="Z2358" i="9"/>
  <c r="AB2358" i="9"/>
  <c r="AD2358" i="9"/>
  <c r="AF2358" i="9"/>
  <c r="AC2359" i="9"/>
  <c r="AE2359" i="9"/>
  <c r="Z2359" i="9"/>
  <c r="AB2359" i="9"/>
  <c r="AD2359" i="9"/>
  <c r="AF2359" i="9"/>
  <c r="AC2360" i="9"/>
  <c r="AE2360" i="9"/>
  <c r="Z2360" i="9"/>
  <c r="AB2360" i="9"/>
  <c r="AD2360" i="9"/>
  <c r="AF2360" i="9"/>
  <c r="AC2361" i="9"/>
  <c r="AE2361" i="9"/>
  <c r="Z2361" i="9"/>
  <c r="AB2361" i="9"/>
  <c r="AD2361" i="9"/>
  <c r="AF2361" i="9"/>
  <c r="AC2362" i="9"/>
  <c r="AE2362" i="9"/>
  <c r="Z2362" i="9"/>
  <c r="AB2362" i="9"/>
  <c r="AD2362" i="9"/>
  <c r="AF2362" i="9"/>
  <c r="AC2363" i="9"/>
  <c r="AE2363" i="9"/>
  <c r="Z2363" i="9"/>
  <c r="AB2363" i="9"/>
  <c r="AD2363" i="9"/>
  <c r="AF2363" i="9"/>
  <c r="AC2364" i="9"/>
  <c r="AE2364" i="9"/>
  <c r="Z2364" i="9"/>
  <c r="AB2364" i="9"/>
  <c r="AD2364" i="9"/>
  <c r="AF2364" i="9"/>
  <c r="AC2365" i="9"/>
  <c r="AE2365" i="9"/>
  <c r="Z2365" i="9"/>
  <c r="AB2365" i="9"/>
  <c r="AD2365" i="9"/>
  <c r="AF2365" i="9"/>
  <c r="AC2366" i="9"/>
  <c r="AE2366" i="9"/>
  <c r="Z2366" i="9"/>
  <c r="AB2366" i="9"/>
  <c r="AD2366" i="9"/>
  <c r="AF2366" i="9"/>
  <c r="AC2367" i="9"/>
  <c r="AE2367" i="9"/>
  <c r="Z2367" i="9"/>
  <c r="AB2367" i="9"/>
  <c r="AD2367" i="9"/>
  <c r="AF2367" i="9"/>
  <c r="AC2368" i="9"/>
  <c r="AE2368" i="9"/>
  <c r="Z2368" i="9"/>
  <c r="AB2368" i="9"/>
  <c r="AD2368" i="9"/>
  <c r="AF2368" i="9"/>
  <c r="AC2369" i="9"/>
  <c r="AE2369" i="9"/>
  <c r="Z2369" i="9"/>
  <c r="AB2369" i="9"/>
  <c r="AD2369" i="9"/>
  <c r="AF2369" i="9"/>
  <c r="AC2370" i="9"/>
  <c r="AE2370" i="9"/>
  <c r="Z2370" i="9"/>
  <c r="AB2370" i="9"/>
  <c r="AD2370" i="9"/>
  <c r="AF2370" i="9"/>
  <c r="AC2371" i="9"/>
  <c r="AE2371" i="9"/>
  <c r="Z2371" i="9"/>
  <c r="AB2371" i="9"/>
  <c r="AD2371" i="9"/>
  <c r="AF2371" i="9"/>
  <c r="AC2372" i="9"/>
  <c r="AE2372" i="9"/>
  <c r="Z2372" i="9"/>
  <c r="AB2372" i="9"/>
  <c r="AD2372" i="9"/>
  <c r="AF2372" i="9"/>
  <c r="AC2373" i="9"/>
  <c r="AE2373" i="9"/>
  <c r="Z2373" i="9"/>
  <c r="AB2373" i="9"/>
  <c r="AD2373" i="9"/>
  <c r="AF2373" i="9"/>
  <c r="AC2374" i="9"/>
  <c r="AE2374" i="9"/>
  <c r="Z2374" i="9"/>
  <c r="AB2374" i="9"/>
  <c r="AD2374" i="9"/>
  <c r="AF2374" i="9"/>
  <c r="AC2375" i="9"/>
  <c r="AE2375" i="9"/>
  <c r="Z2375" i="9"/>
  <c r="AB2375" i="9"/>
  <c r="AD2375" i="9"/>
  <c r="AF2375" i="9"/>
  <c r="AC2376" i="9"/>
  <c r="AE2376" i="9"/>
  <c r="Z2376" i="9"/>
  <c r="AB2376" i="9"/>
  <c r="AD2376" i="9"/>
  <c r="AF2376" i="9"/>
  <c r="AC2377" i="9"/>
  <c r="AE2377" i="9"/>
  <c r="Z2377" i="9"/>
  <c r="AB2377" i="9"/>
  <c r="AD2377" i="9"/>
  <c r="AF2377" i="9"/>
  <c r="AC2378" i="9"/>
  <c r="AE2378" i="9"/>
  <c r="Z2378" i="9"/>
  <c r="AB2378" i="9"/>
  <c r="AD2378" i="9"/>
  <c r="AF2378" i="9"/>
  <c r="AC2379" i="9"/>
  <c r="AE2379" i="9"/>
  <c r="Z2379" i="9"/>
  <c r="AB2379" i="9"/>
  <c r="AD2379" i="9"/>
  <c r="AF2379" i="9"/>
  <c r="AC2380" i="9"/>
  <c r="AE2380" i="9"/>
  <c r="Z2380" i="9"/>
  <c r="AB2380" i="9"/>
  <c r="AD2380" i="9"/>
  <c r="AF2380" i="9"/>
  <c r="AC2381" i="9"/>
  <c r="AE2381" i="9"/>
  <c r="Z2381" i="9"/>
  <c r="AB2381" i="9"/>
  <c r="AD2381" i="9"/>
  <c r="AF2381" i="9"/>
  <c r="AC2382" i="9"/>
  <c r="AE2382" i="9"/>
  <c r="Z2382" i="9"/>
  <c r="AB2382" i="9"/>
  <c r="AD2382" i="9"/>
  <c r="AF2382" i="9"/>
  <c r="AC2383" i="9"/>
  <c r="AE2383" i="9"/>
  <c r="Z2383" i="9"/>
  <c r="AB2383" i="9"/>
  <c r="AD2383" i="9"/>
  <c r="AF2383" i="9"/>
  <c r="AC2384" i="9"/>
  <c r="AE2384" i="9"/>
  <c r="Z2384" i="9"/>
  <c r="AB2384" i="9"/>
  <c r="AD2384" i="9"/>
  <c r="AF2384" i="9"/>
  <c r="AC2385" i="9"/>
  <c r="AE2385" i="9"/>
  <c r="Z2385" i="9"/>
  <c r="AB2385" i="9"/>
  <c r="AD2385" i="9"/>
  <c r="AF2385" i="9"/>
  <c r="AC2386" i="9"/>
  <c r="AE2386" i="9"/>
  <c r="Z2386" i="9"/>
  <c r="AB2386" i="9"/>
  <c r="AD2386" i="9"/>
  <c r="AF2386" i="9"/>
  <c r="AC2387" i="9"/>
  <c r="AE2387" i="9"/>
  <c r="Z2387" i="9"/>
  <c r="AB2387" i="9"/>
  <c r="AD2387" i="9"/>
  <c r="AF2387" i="9"/>
  <c r="AC2388" i="9"/>
  <c r="AE2388" i="9"/>
  <c r="Z2388" i="9"/>
  <c r="AB2388" i="9"/>
  <c r="AD2388" i="9"/>
  <c r="AF2388" i="9"/>
  <c r="AC2389" i="9"/>
  <c r="AE2389" i="9"/>
  <c r="Z2389" i="9"/>
  <c r="AB2389" i="9"/>
  <c r="AD2389" i="9"/>
  <c r="AF2389" i="9"/>
  <c r="AC2390" i="9"/>
  <c r="AE2390" i="9"/>
  <c r="Z2390" i="9"/>
  <c r="AB2390" i="9"/>
  <c r="AD2390" i="9"/>
  <c r="AF2390" i="9"/>
  <c r="AC2391" i="9"/>
  <c r="AE2391" i="9"/>
  <c r="Z2391" i="9"/>
  <c r="AB2391" i="9"/>
  <c r="AD2391" i="9"/>
  <c r="AF2391" i="9"/>
  <c r="AC2392" i="9"/>
  <c r="AE2392" i="9"/>
  <c r="Z2392" i="9"/>
  <c r="AB2392" i="9"/>
  <c r="AD2392" i="9"/>
  <c r="AF2392" i="9"/>
  <c r="AC2393" i="9"/>
  <c r="AE2393" i="9"/>
  <c r="Z2393" i="9"/>
  <c r="AB2393" i="9"/>
  <c r="AD2393" i="9"/>
  <c r="AF2393" i="9"/>
  <c r="AC2394" i="9"/>
  <c r="AE2394" i="9"/>
  <c r="Z2394" i="9"/>
  <c r="AB2394" i="9"/>
  <c r="AD2394" i="9"/>
  <c r="AF2394" i="9"/>
  <c r="AC2395" i="9"/>
  <c r="AE2395" i="9"/>
  <c r="Z2395" i="9"/>
  <c r="AB2395" i="9"/>
  <c r="AD2395" i="9"/>
  <c r="AF2395" i="9"/>
  <c r="AC2396" i="9"/>
  <c r="AE2396" i="9"/>
  <c r="Z2396" i="9"/>
  <c r="AB2396" i="9"/>
  <c r="AD2396" i="9"/>
  <c r="AF2396" i="9"/>
  <c r="AC2397" i="9"/>
  <c r="AE2397" i="9"/>
  <c r="Z2397" i="9"/>
  <c r="AB2397" i="9"/>
  <c r="AD2397" i="9"/>
  <c r="AF2397" i="9"/>
  <c r="AC2398" i="9"/>
  <c r="AE2398" i="9"/>
  <c r="Z2398" i="9"/>
  <c r="AB2398" i="9"/>
  <c r="AD2398" i="9"/>
  <c r="AF2398" i="9"/>
  <c r="AC2399" i="9"/>
  <c r="AE2399" i="9"/>
  <c r="Z2399" i="9"/>
  <c r="AB2399" i="9"/>
  <c r="AD2399" i="9"/>
  <c r="AF2399" i="9"/>
  <c r="AC2400" i="9"/>
  <c r="AE2400" i="9"/>
  <c r="Z2400" i="9"/>
  <c r="AB2400" i="9"/>
  <c r="AD2400" i="9"/>
  <c r="AF2400" i="9"/>
  <c r="AC2401" i="9"/>
  <c r="AE2401" i="9"/>
  <c r="Z2401" i="9"/>
  <c r="AB2401" i="9"/>
  <c r="AD2401" i="9"/>
  <c r="AF2401" i="9"/>
  <c r="AC2402" i="9"/>
  <c r="AE2402" i="9"/>
  <c r="Z2402" i="9"/>
  <c r="AB2402" i="9"/>
  <c r="AD2402" i="9"/>
  <c r="AF2402" i="9"/>
  <c r="AC2403" i="9"/>
  <c r="AE2403" i="9"/>
  <c r="Z2403" i="9"/>
  <c r="AB2403" i="9"/>
  <c r="AD2403" i="9"/>
  <c r="AF2403" i="9"/>
  <c r="AC2404" i="9"/>
  <c r="AE2404" i="9"/>
  <c r="Z2404" i="9"/>
  <c r="AB2404" i="9"/>
  <c r="AD2404" i="9"/>
  <c r="AF2404" i="9"/>
  <c r="AC2405" i="9"/>
  <c r="AE2405" i="9"/>
  <c r="Z2405" i="9"/>
  <c r="AB2405" i="9"/>
  <c r="AD2405" i="9"/>
  <c r="AF2405" i="9"/>
  <c r="AC2406" i="9"/>
  <c r="AE2406" i="9"/>
  <c r="Z2406" i="9"/>
  <c r="AB2406" i="9"/>
  <c r="AD2406" i="9"/>
  <c r="AF2406" i="9"/>
  <c r="AC2407" i="9"/>
  <c r="AE2407" i="9"/>
  <c r="Z2407" i="9"/>
  <c r="AB2407" i="9"/>
  <c r="AD2407" i="9"/>
  <c r="AF2407" i="9"/>
  <c r="AC2408" i="9"/>
  <c r="AE2408" i="9"/>
  <c r="Z2408" i="9"/>
  <c r="AB2408" i="9"/>
  <c r="AD2408" i="9"/>
  <c r="AF2408" i="9"/>
  <c r="AC2409" i="9"/>
  <c r="AE2409" i="9"/>
  <c r="Z2409" i="9"/>
  <c r="AB2409" i="9"/>
  <c r="AD2409" i="9"/>
  <c r="AF2409" i="9"/>
  <c r="AC2410" i="9"/>
  <c r="AE2410" i="9"/>
  <c r="Z2410" i="9"/>
  <c r="AB2410" i="9"/>
  <c r="AD2410" i="9"/>
  <c r="AF2410" i="9"/>
  <c r="AC2411" i="9"/>
  <c r="AE2411" i="9"/>
  <c r="Z2411" i="9"/>
  <c r="AB2411" i="9"/>
  <c r="AD2411" i="9"/>
  <c r="AF2411" i="9"/>
  <c r="AC2412" i="9"/>
  <c r="AE2412" i="9"/>
  <c r="Z2412" i="9"/>
  <c r="AB2412" i="9"/>
  <c r="AD2412" i="9"/>
  <c r="AF2412" i="9"/>
  <c r="AC2413" i="9"/>
  <c r="AE2413" i="9"/>
  <c r="Z2413" i="9"/>
  <c r="AB2413" i="9"/>
  <c r="AD2413" i="9"/>
  <c r="AF2413" i="9"/>
  <c r="AC2414" i="9"/>
  <c r="AE2414" i="9"/>
  <c r="Z2414" i="9"/>
  <c r="AB2414" i="9"/>
  <c r="AD2414" i="9"/>
  <c r="AF2414" i="9"/>
  <c r="AC2415" i="9"/>
  <c r="AE2415" i="9"/>
  <c r="Z2415" i="9"/>
  <c r="AB2415" i="9"/>
  <c r="AD2415" i="9"/>
  <c r="AF2415" i="9"/>
  <c r="AC2416" i="9"/>
  <c r="AE2416" i="9"/>
  <c r="Z2416" i="9"/>
  <c r="AB2416" i="9"/>
  <c r="AD2416" i="9"/>
  <c r="AF2416" i="9"/>
  <c r="AC2417" i="9"/>
  <c r="AE2417" i="9"/>
  <c r="Z2417" i="9"/>
  <c r="AB2417" i="9"/>
  <c r="AD2417" i="9"/>
  <c r="AF2417" i="9"/>
  <c r="AC2418" i="9"/>
  <c r="AE2418" i="9"/>
  <c r="Z2418" i="9"/>
  <c r="AB2418" i="9"/>
  <c r="AD2418" i="9"/>
  <c r="AF2418" i="9"/>
  <c r="AC2419" i="9"/>
  <c r="AE2419" i="9"/>
  <c r="Z2419" i="9"/>
  <c r="AB2419" i="9"/>
  <c r="AD2419" i="9"/>
  <c r="AF2419" i="9"/>
  <c r="AC2420" i="9"/>
  <c r="AE2420" i="9"/>
  <c r="Z2420" i="9"/>
  <c r="AB2420" i="9"/>
  <c r="AD2420" i="9"/>
  <c r="AF2420" i="9"/>
  <c r="AC2421" i="9"/>
  <c r="AE2421" i="9"/>
  <c r="Z2421" i="9"/>
  <c r="AB2421" i="9"/>
  <c r="AD2421" i="9"/>
  <c r="AF2421" i="9"/>
  <c r="AC2422" i="9"/>
  <c r="AE2422" i="9"/>
  <c r="Z2422" i="9"/>
  <c r="AB2422" i="9"/>
  <c r="AD2422" i="9"/>
  <c r="AF2422" i="9"/>
  <c r="AC2423" i="9"/>
  <c r="AE2423" i="9"/>
  <c r="Z2423" i="9"/>
  <c r="AB2423" i="9"/>
  <c r="AD2423" i="9"/>
  <c r="AF2423" i="9"/>
  <c r="AC2424" i="9"/>
  <c r="AE2424" i="9"/>
  <c r="Z2424" i="9"/>
  <c r="AB2424" i="9"/>
  <c r="AD2424" i="9"/>
  <c r="AF2424" i="9"/>
  <c r="AC2425" i="9"/>
  <c r="AE2425" i="9"/>
  <c r="Z2425" i="9"/>
  <c r="AB2425" i="9"/>
  <c r="AD2425" i="9"/>
  <c r="AF2425" i="9"/>
  <c r="AC2426" i="9"/>
  <c r="AE2426" i="9"/>
  <c r="Z2426" i="9"/>
  <c r="AB2426" i="9"/>
  <c r="AD2426" i="9"/>
  <c r="AF2426" i="9"/>
  <c r="AC2427" i="9"/>
  <c r="AE2427" i="9"/>
  <c r="Z2427" i="9"/>
  <c r="AB2427" i="9"/>
  <c r="AD2427" i="9"/>
  <c r="AF2427" i="9"/>
  <c r="AC2428" i="9"/>
  <c r="AE2428" i="9"/>
  <c r="Z2428" i="9"/>
  <c r="AB2428" i="9"/>
  <c r="AD2428" i="9"/>
  <c r="AF2428" i="9"/>
  <c r="AC2429" i="9"/>
  <c r="AE2429" i="9"/>
  <c r="Z2429" i="9"/>
  <c r="AB2429" i="9"/>
  <c r="AD2429" i="9"/>
  <c r="AF2429" i="9"/>
  <c r="AC2430" i="9"/>
  <c r="AE2430" i="9"/>
  <c r="Z2430" i="9"/>
  <c r="AB2430" i="9"/>
  <c r="AD2430" i="9"/>
  <c r="AF2430" i="9"/>
  <c r="AC2431" i="9"/>
  <c r="AE2431" i="9"/>
  <c r="Z2431" i="9"/>
  <c r="AB2431" i="9"/>
  <c r="AD2431" i="9"/>
  <c r="AF2431" i="9"/>
  <c r="AC2432" i="9"/>
  <c r="AE2432" i="9"/>
  <c r="Z2432" i="9"/>
  <c r="AB2432" i="9"/>
  <c r="AD2432" i="9"/>
  <c r="AF2432" i="9"/>
  <c r="AC2433" i="9"/>
  <c r="AE2433" i="9"/>
  <c r="Z2433" i="9"/>
  <c r="AB2433" i="9"/>
  <c r="AD2433" i="9"/>
  <c r="AF2433" i="9"/>
  <c r="AC2434" i="9"/>
  <c r="AE2434" i="9"/>
  <c r="Z2434" i="9"/>
  <c r="AB2434" i="9"/>
  <c r="AD2434" i="9"/>
  <c r="AF2434" i="9"/>
  <c r="AC2435" i="9"/>
  <c r="AE2435" i="9"/>
  <c r="Z2435" i="9"/>
  <c r="AB2435" i="9"/>
  <c r="AD2435" i="9"/>
  <c r="AF2435" i="9"/>
  <c r="AC2436" i="9"/>
  <c r="AE2436" i="9"/>
  <c r="Z2436" i="9"/>
  <c r="AB2436" i="9"/>
  <c r="AD2436" i="9"/>
  <c r="AF2436" i="9"/>
  <c r="AC2437" i="9"/>
  <c r="AE2437" i="9"/>
  <c r="Z2437" i="9"/>
  <c r="AB2437" i="9"/>
  <c r="AD2437" i="9"/>
  <c r="AF2437" i="9"/>
  <c r="AC2438" i="9"/>
  <c r="AE2438" i="9"/>
  <c r="Z2438" i="9"/>
  <c r="AB2438" i="9"/>
  <c r="AD2438" i="9"/>
  <c r="AF2438" i="9"/>
  <c r="AC2439" i="9"/>
  <c r="AE2439" i="9"/>
  <c r="Z2439" i="9"/>
  <c r="AB2439" i="9"/>
  <c r="AD2439" i="9"/>
  <c r="AF2439" i="9"/>
  <c r="AC2440" i="9"/>
  <c r="AE2440" i="9"/>
  <c r="Z2440" i="9"/>
  <c r="AB2440" i="9"/>
  <c r="AD2440" i="9"/>
  <c r="AF2440" i="9"/>
  <c r="AC2441" i="9"/>
  <c r="AE2441" i="9"/>
  <c r="Z2441" i="9"/>
  <c r="AB2441" i="9"/>
  <c r="AD2441" i="9"/>
  <c r="AF2441" i="9"/>
  <c r="AC2442" i="9"/>
  <c r="AE2442" i="9"/>
  <c r="Z2442" i="9"/>
  <c r="AB2442" i="9"/>
  <c r="AD2442" i="9"/>
  <c r="AF2442" i="9"/>
  <c r="AC2443" i="9"/>
  <c r="AE2443" i="9"/>
  <c r="Z2443" i="9"/>
  <c r="AB2443" i="9"/>
  <c r="AD2443" i="9"/>
  <c r="AF2443" i="9"/>
  <c r="AC2444" i="9"/>
  <c r="AE2444" i="9"/>
  <c r="Z2444" i="9"/>
  <c r="AB2444" i="9"/>
  <c r="AD2444" i="9"/>
  <c r="AF2444" i="9"/>
  <c r="AC2445" i="9"/>
  <c r="AE2445" i="9"/>
  <c r="Z2445" i="9"/>
  <c r="AB2445" i="9"/>
  <c r="AD2445" i="9"/>
  <c r="AF2445" i="9"/>
  <c r="AC2446" i="9"/>
  <c r="AE2446" i="9"/>
  <c r="Z2446" i="9"/>
  <c r="AB2446" i="9"/>
  <c r="AD2446" i="9"/>
  <c r="AF2446" i="9"/>
  <c r="AC2447" i="9"/>
  <c r="AE2447" i="9"/>
  <c r="Z2447" i="9"/>
  <c r="AB2447" i="9"/>
  <c r="AD2447" i="9"/>
  <c r="AF2447" i="9"/>
  <c r="AC2448" i="9"/>
  <c r="AE2448" i="9"/>
  <c r="Z2448" i="9"/>
  <c r="AB2448" i="9"/>
  <c r="AD2448" i="9"/>
  <c r="AF2448" i="9"/>
  <c r="AC2449" i="9"/>
  <c r="AE2449" i="9"/>
  <c r="Z2449" i="9"/>
  <c r="AB2449" i="9"/>
  <c r="AD2449" i="9"/>
  <c r="AF2449" i="9"/>
  <c r="AC2450" i="9"/>
  <c r="AE2450" i="9"/>
  <c r="Z2450" i="9"/>
  <c r="AB2450" i="9"/>
  <c r="AD2450" i="9"/>
  <c r="AF2450" i="9"/>
  <c r="AC2451" i="9"/>
  <c r="AE2451" i="9"/>
  <c r="Z2451" i="9"/>
  <c r="AB2451" i="9"/>
  <c r="AD2451" i="9"/>
  <c r="AF2451" i="9"/>
  <c r="AC2452" i="9"/>
  <c r="AE2452" i="9"/>
  <c r="Z2452" i="9"/>
  <c r="AB2452" i="9"/>
  <c r="AD2452" i="9"/>
  <c r="AF2452" i="9"/>
  <c r="AC2453" i="9"/>
  <c r="AE2453" i="9"/>
  <c r="Z2453" i="9"/>
  <c r="AB2453" i="9"/>
  <c r="AD2453" i="9"/>
  <c r="AF2453" i="9"/>
  <c r="AC2454" i="9"/>
  <c r="AE2454" i="9"/>
  <c r="Z2454" i="9"/>
  <c r="AB2454" i="9"/>
  <c r="AD2454" i="9"/>
  <c r="AF2454" i="9"/>
  <c r="AC2455" i="9"/>
  <c r="AE2455" i="9"/>
  <c r="Z2455" i="9"/>
  <c r="AB2455" i="9"/>
  <c r="AD2455" i="9"/>
  <c r="AF2455" i="9"/>
  <c r="AC2456" i="9"/>
  <c r="AE2456" i="9"/>
  <c r="Z2456" i="9"/>
  <c r="AB2456" i="9"/>
  <c r="AD2456" i="9"/>
  <c r="AF2456" i="9"/>
  <c r="AC2457" i="9"/>
  <c r="AE2457" i="9"/>
  <c r="Z2457" i="9"/>
  <c r="AB2457" i="9"/>
  <c r="AD2457" i="9"/>
  <c r="AF2457" i="9"/>
  <c r="AC2458" i="9"/>
  <c r="AE2458" i="9"/>
  <c r="Z2458" i="9"/>
  <c r="AB2458" i="9"/>
  <c r="AD2458" i="9"/>
  <c r="AF2458" i="9"/>
  <c r="AC2459" i="9"/>
  <c r="AE2459" i="9"/>
  <c r="Z2459" i="9"/>
  <c r="AB2459" i="9"/>
  <c r="AD2459" i="9"/>
  <c r="AF2459" i="9"/>
  <c r="AC2460" i="9"/>
  <c r="AE2460" i="9"/>
  <c r="Z2460" i="9"/>
  <c r="AB2460" i="9"/>
  <c r="AD2460" i="9"/>
  <c r="AF2460" i="9"/>
  <c r="AC2461" i="9"/>
  <c r="AE2461" i="9"/>
  <c r="Z2461" i="9"/>
  <c r="AB2461" i="9"/>
  <c r="AD2461" i="9"/>
  <c r="AF2461" i="9"/>
  <c r="AC2462" i="9"/>
  <c r="AE2462" i="9"/>
  <c r="Z2462" i="9"/>
  <c r="AB2462" i="9"/>
  <c r="AD2462" i="9"/>
  <c r="AF2462" i="9"/>
  <c r="AC2463" i="9"/>
  <c r="AE2463" i="9"/>
  <c r="Z2463" i="9"/>
  <c r="AB2463" i="9"/>
  <c r="AD2463" i="9"/>
  <c r="AF2463" i="9"/>
  <c r="AC2464" i="9"/>
  <c r="AE2464" i="9"/>
  <c r="Z2464" i="9"/>
  <c r="AB2464" i="9"/>
  <c r="AD2464" i="9"/>
  <c r="AF2464" i="9"/>
  <c r="AC2465" i="9"/>
  <c r="AE2465" i="9"/>
  <c r="Z2465" i="9"/>
  <c r="AB2465" i="9"/>
  <c r="AD2465" i="9"/>
  <c r="AF2465" i="9"/>
  <c r="AC2466" i="9"/>
  <c r="AE2466" i="9"/>
  <c r="Z2466" i="9"/>
  <c r="AB2466" i="9"/>
  <c r="AD2466" i="9"/>
  <c r="AF2466" i="9"/>
  <c r="AC2467" i="9"/>
  <c r="AE2467" i="9"/>
  <c r="Z2467" i="9"/>
  <c r="AB2467" i="9"/>
  <c r="AD2467" i="9"/>
  <c r="AF2467" i="9"/>
  <c r="AC2468" i="9"/>
  <c r="AE2468" i="9"/>
  <c r="Z2468" i="9"/>
  <c r="AB2468" i="9"/>
  <c r="AD2468" i="9"/>
  <c r="AF2468" i="9"/>
  <c r="AC2469" i="9"/>
  <c r="AE2469" i="9"/>
  <c r="Z2469" i="9"/>
  <c r="AB2469" i="9"/>
  <c r="AD2469" i="9"/>
  <c r="AF2469" i="9"/>
  <c r="AC2470" i="9"/>
  <c r="AE2470" i="9"/>
  <c r="Z2470" i="9"/>
  <c r="AB2470" i="9"/>
  <c r="AD2470" i="9"/>
  <c r="AF2470" i="9"/>
  <c r="AC2471" i="9"/>
  <c r="AE2471" i="9"/>
  <c r="Z2471" i="9"/>
  <c r="AB2471" i="9"/>
  <c r="AD2471" i="9"/>
  <c r="AF2471" i="9"/>
  <c r="AC2472" i="9"/>
  <c r="AE2472" i="9"/>
  <c r="Z2472" i="9"/>
  <c r="AB2472" i="9"/>
  <c r="AD2472" i="9"/>
  <c r="AF2472" i="9"/>
  <c r="AC2473" i="9"/>
  <c r="AE2473" i="9"/>
  <c r="Z2473" i="9"/>
  <c r="AB2473" i="9"/>
  <c r="AD2473" i="9"/>
  <c r="AF2473" i="9"/>
  <c r="AC2474" i="9"/>
  <c r="AE2474" i="9"/>
  <c r="Z2474" i="9"/>
  <c r="AB2474" i="9"/>
  <c r="AD2474" i="9"/>
  <c r="AF2474" i="9"/>
  <c r="AC2475" i="9"/>
  <c r="AE2475" i="9"/>
  <c r="Z2475" i="9"/>
  <c r="AB2475" i="9"/>
  <c r="AD2475" i="9"/>
  <c r="AF2475" i="9"/>
  <c r="AC2476" i="9"/>
  <c r="AE2476" i="9"/>
  <c r="Z2476" i="9"/>
  <c r="AB2476" i="9"/>
  <c r="AD2476" i="9"/>
  <c r="AF2476" i="9"/>
  <c r="AC2477" i="9"/>
  <c r="AE2477" i="9"/>
  <c r="Z2477" i="9"/>
  <c r="AB2477" i="9"/>
  <c r="AD2477" i="9"/>
  <c r="AF2477" i="9"/>
  <c r="AC2478" i="9"/>
  <c r="AE2478" i="9"/>
  <c r="Z2478" i="9"/>
  <c r="AB2478" i="9"/>
  <c r="AD2478" i="9"/>
  <c r="AF2478" i="9"/>
  <c r="AC2479" i="9"/>
  <c r="AE2479" i="9"/>
  <c r="Z2479" i="9"/>
  <c r="AB2479" i="9"/>
  <c r="AD2479" i="9"/>
  <c r="AF2479" i="9"/>
  <c r="AC2480" i="9"/>
  <c r="AE2480" i="9"/>
  <c r="Z2480" i="9"/>
  <c r="AB2480" i="9"/>
  <c r="AD2480" i="9"/>
  <c r="AF2480" i="9"/>
  <c r="AC2481" i="9"/>
  <c r="AE2481" i="9"/>
  <c r="Z2481" i="9"/>
  <c r="AB2481" i="9"/>
  <c r="AD2481" i="9"/>
  <c r="AF2481" i="9"/>
  <c r="AC2482" i="9"/>
  <c r="AE2482" i="9"/>
  <c r="Z2482" i="9"/>
  <c r="AB2482" i="9"/>
  <c r="AD2482" i="9"/>
  <c r="AF2482" i="9"/>
  <c r="AC2483" i="9"/>
  <c r="AE2483" i="9"/>
  <c r="Z2483" i="9"/>
  <c r="AB2483" i="9"/>
  <c r="AD2483" i="9"/>
  <c r="AF2483" i="9"/>
  <c r="AC2484" i="9"/>
  <c r="AE2484" i="9"/>
  <c r="Z2484" i="9"/>
  <c r="AB2484" i="9"/>
  <c r="AD2484" i="9"/>
  <c r="AF2484" i="9"/>
  <c r="AC2485" i="9"/>
  <c r="AE2485" i="9"/>
  <c r="Z2485" i="9"/>
  <c r="AB2485" i="9"/>
  <c r="AD2485" i="9"/>
  <c r="AF2485" i="9"/>
  <c r="AC2486" i="9"/>
  <c r="AE2486" i="9"/>
  <c r="Z2486" i="9"/>
  <c r="AB2486" i="9"/>
  <c r="AD2486" i="9"/>
  <c r="AF2486" i="9"/>
  <c r="AC2487" i="9"/>
  <c r="AE2487" i="9"/>
  <c r="Z2487" i="9"/>
  <c r="AB2487" i="9"/>
  <c r="AD2487" i="9"/>
  <c r="AF2487" i="9"/>
  <c r="AC2488" i="9"/>
  <c r="AE2488" i="9"/>
  <c r="Z2488" i="9"/>
  <c r="AB2488" i="9"/>
  <c r="AD2488" i="9"/>
  <c r="AF2488" i="9"/>
  <c r="AC2489" i="9"/>
  <c r="AE2489" i="9"/>
  <c r="Z2489" i="9"/>
  <c r="AB2489" i="9"/>
  <c r="AD2489" i="9"/>
  <c r="AF2489" i="9"/>
  <c r="AC2490" i="9"/>
  <c r="AE2490" i="9"/>
  <c r="Z2490" i="9"/>
  <c r="AB2490" i="9"/>
  <c r="AD2490" i="9"/>
  <c r="AF2490" i="9"/>
  <c r="AC2491" i="9"/>
  <c r="AE2491" i="9"/>
  <c r="Z2491" i="9"/>
  <c r="AB2491" i="9"/>
  <c r="AD2491" i="9"/>
  <c r="AF2491" i="9"/>
  <c r="AC2492" i="9"/>
  <c r="AE2492" i="9"/>
  <c r="Z2492" i="9"/>
  <c r="AB2492" i="9"/>
  <c r="AD2492" i="9"/>
  <c r="AF2492" i="9"/>
  <c r="AC2493" i="9"/>
  <c r="AE2493" i="9"/>
  <c r="Z2493" i="9"/>
  <c r="AB2493" i="9"/>
  <c r="AD2493" i="9"/>
  <c r="AF2493" i="9"/>
  <c r="AC2494" i="9"/>
  <c r="AE2494" i="9"/>
  <c r="Z2494" i="9"/>
  <c r="AB2494" i="9"/>
  <c r="AD2494" i="9"/>
  <c r="AF2494" i="9"/>
  <c r="AC2495" i="9"/>
  <c r="AE2495" i="9"/>
  <c r="Z2495" i="9"/>
  <c r="AB2495" i="9"/>
  <c r="AD2495" i="9"/>
  <c r="AF2495" i="9"/>
  <c r="AC2496" i="9"/>
  <c r="AE2496" i="9"/>
  <c r="Z2496" i="9"/>
  <c r="AB2496" i="9"/>
  <c r="AD2496" i="9"/>
  <c r="AF2496" i="9"/>
  <c r="AC2497" i="9"/>
  <c r="AE2497" i="9"/>
  <c r="Z2497" i="9"/>
  <c r="AB2497" i="9"/>
  <c r="AD2497" i="9"/>
  <c r="AF2497" i="9"/>
  <c r="AC2498" i="9"/>
  <c r="AE2498" i="9"/>
  <c r="Z2498" i="9"/>
  <c r="AB2498" i="9"/>
  <c r="AD2498" i="9"/>
  <c r="AF2498" i="9"/>
  <c r="AC2499" i="9"/>
  <c r="AE2499" i="9"/>
  <c r="Z2499" i="9"/>
  <c r="AB2499" i="9"/>
  <c r="AD2499" i="9"/>
  <c r="AF2499" i="9"/>
  <c r="AC2500" i="9"/>
  <c r="AE2500" i="9"/>
  <c r="Z2500" i="9"/>
  <c r="AB2500" i="9"/>
  <c r="AD2500" i="9"/>
  <c r="AF2500" i="9"/>
  <c r="AC2501" i="9"/>
  <c r="AE2501" i="9"/>
  <c r="Z2501" i="9"/>
  <c r="AB2501" i="9"/>
  <c r="AD2501" i="9"/>
  <c r="AF2501" i="9"/>
  <c r="AC2502" i="9"/>
  <c r="AE2502" i="9"/>
  <c r="Z2502" i="9"/>
  <c r="AB2502" i="9"/>
  <c r="AD2502" i="9"/>
  <c r="AF2502" i="9"/>
  <c r="AC2503" i="9"/>
  <c r="AE2503" i="9"/>
  <c r="Z2503" i="9"/>
  <c r="AB2503" i="9"/>
  <c r="AD2503" i="9"/>
  <c r="AF2503" i="9"/>
  <c r="AC2504" i="9"/>
  <c r="AE2504" i="9"/>
  <c r="Z2504" i="9"/>
  <c r="AB2504" i="9"/>
  <c r="AD2504" i="9"/>
  <c r="AF2504" i="9"/>
  <c r="AC2505" i="9"/>
  <c r="AE2505" i="9"/>
  <c r="Z2505" i="9"/>
  <c r="AB2505" i="9"/>
  <c r="AD2505" i="9"/>
  <c r="AF2505" i="9"/>
  <c r="AC2506" i="9"/>
  <c r="AE2506" i="9"/>
  <c r="Z2506" i="9"/>
  <c r="AB2506" i="9"/>
  <c r="AD2506" i="9"/>
  <c r="AF2506" i="9"/>
  <c r="AC2507" i="9"/>
  <c r="AE2507" i="9"/>
  <c r="Z2507" i="9"/>
  <c r="AB2507" i="9"/>
  <c r="AD2507" i="9"/>
  <c r="AF2507" i="9"/>
  <c r="AC2508" i="9"/>
  <c r="AE2508" i="9"/>
  <c r="Z2508" i="9"/>
  <c r="AB2508" i="9"/>
  <c r="AD2508" i="9"/>
  <c r="AF2508" i="9"/>
  <c r="AC2509" i="9"/>
  <c r="AE2509" i="9"/>
  <c r="Z2509" i="9"/>
  <c r="AB2509" i="9"/>
  <c r="AD2509" i="9"/>
  <c r="AF2509" i="9"/>
  <c r="AC2510" i="9"/>
  <c r="AE2510" i="9"/>
  <c r="Z2510" i="9"/>
  <c r="AB2510" i="9"/>
  <c r="AD2510" i="9"/>
  <c r="AF2510" i="9"/>
  <c r="AC2511" i="9"/>
  <c r="AE2511" i="9"/>
  <c r="Z2511" i="9"/>
  <c r="AB2511" i="9"/>
  <c r="AD2511" i="9"/>
  <c r="AF2511" i="9"/>
  <c r="AC2512" i="9"/>
  <c r="AE2512" i="9"/>
  <c r="Z2512" i="9"/>
  <c r="AB2512" i="9"/>
  <c r="AD2512" i="9"/>
  <c r="AF2512" i="9"/>
  <c r="AC2513" i="9"/>
  <c r="AE2513" i="9"/>
  <c r="Z2513" i="9"/>
  <c r="AB2513" i="9"/>
  <c r="AD2513" i="9"/>
  <c r="AF2513" i="9"/>
  <c r="AC2514" i="9"/>
  <c r="AE2514" i="9"/>
  <c r="Z2514" i="9"/>
  <c r="AB2514" i="9"/>
  <c r="AD2514" i="9"/>
  <c r="AF2514" i="9"/>
  <c r="AC2515" i="9"/>
  <c r="AE2515" i="9"/>
  <c r="Z2515" i="9"/>
  <c r="AB2515" i="9"/>
  <c r="AD2515" i="9"/>
  <c r="AF2515" i="9"/>
  <c r="AC2516" i="9"/>
  <c r="AE2516" i="9"/>
  <c r="Z2516" i="9"/>
  <c r="AB2516" i="9"/>
  <c r="AD2516" i="9"/>
  <c r="AF2516" i="9"/>
  <c r="AC2517" i="9"/>
  <c r="AE2517" i="9"/>
  <c r="Z2517" i="9"/>
  <c r="AB2517" i="9"/>
  <c r="AD2517" i="9"/>
  <c r="AF2517" i="9"/>
  <c r="AC2518" i="9"/>
  <c r="AE2518" i="9"/>
  <c r="Z2518" i="9"/>
  <c r="AB2518" i="9"/>
  <c r="AD2518" i="9"/>
  <c r="AF2518" i="9"/>
  <c r="AC2519" i="9"/>
  <c r="AE2519" i="9"/>
  <c r="Z2519" i="9"/>
  <c r="AB2519" i="9"/>
  <c r="AD2519" i="9"/>
  <c r="AF2519" i="9"/>
  <c r="AC2520" i="9"/>
  <c r="AE2520" i="9"/>
  <c r="Z2520" i="9"/>
  <c r="AB2520" i="9"/>
  <c r="AD2520" i="9"/>
  <c r="AF2520" i="9"/>
  <c r="AC2521" i="9"/>
  <c r="AE2521" i="9"/>
  <c r="Z2521" i="9"/>
  <c r="AB2521" i="9"/>
  <c r="AD2521" i="9"/>
  <c r="AF2521" i="9"/>
  <c r="AC2522" i="9"/>
  <c r="AE2522" i="9"/>
  <c r="Z2522" i="9"/>
  <c r="AB2522" i="9"/>
  <c r="AD2522" i="9"/>
  <c r="AF2522" i="9"/>
  <c r="AC2523" i="9"/>
  <c r="AE2523" i="9"/>
  <c r="Z2523" i="9"/>
  <c r="AB2523" i="9"/>
  <c r="AD2523" i="9"/>
  <c r="AF2523" i="9"/>
  <c r="AC2524" i="9"/>
  <c r="AE2524" i="9"/>
  <c r="Z2524" i="9"/>
  <c r="AB2524" i="9"/>
  <c r="AD2524" i="9"/>
  <c r="AF2524" i="9"/>
  <c r="AC2525" i="9"/>
  <c r="AE2525" i="9"/>
  <c r="Z2525" i="9"/>
  <c r="AB2525" i="9"/>
  <c r="AD2525" i="9"/>
  <c r="AF2525" i="9"/>
  <c r="AC2526" i="9"/>
  <c r="AE2526" i="9"/>
  <c r="Z2526" i="9"/>
  <c r="AB2526" i="9"/>
  <c r="AD2526" i="9"/>
  <c r="AF2526" i="9"/>
  <c r="AC2527" i="9"/>
  <c r="AE2527" i="9"/>
  <c r="Z2527" i="9"/>
  <c r="AB2527" i="9"/>
  <c r="AD2527" i="9"/>
  <c r="AF2527" i="9"/>
  <c r="AC2528" i="9"/>
  <c r="AE2528" i="9"/>
  <c r="Z2528" i="9"/>
  <c r="AB2528" i="9"/>
  <c r="AD2528" i="9"/>
  <c r="AF2528" i="9"/>
  <c r="AC2529" i="9"/>
  <c r="AE2529" i="9"/>
  <c r="Z2529" i="9"/>
  <c r="AB2529" i="9"/>
  <c r="AD2529" i="9"/>
  <c r="AF2529" i="9"/>
  <c r="AC2530" i="9"/>
  <c r="AE2530" i="9"/>
  <c r="Z2530" i="9"/>
  <c r="AB2530" i="9"/>
  <c r="AD2530" i="9"/>
  <c r="AF2530" i="9"/>
  <c r="AC2531" i="9"/>
  <c r="AE2531" i="9"/>
  <c r="Z2531" i="9"/>
  <c r="AB2531" i="9"/>
  <c r="AD2531" i="9"/>
  <c r="AF2531" i="9"/>
  <c r="AC2532" i="9"/>
  <c r="AE2532" i="9"/>
  <c r="Z2532" i="9"/>
  <c r="AB2532" i="9"/>
  <c r="AD2532" i="9"/>
  <c r="AF2532" i="9"/>
  <c r="AC2533" i="9"/>
  <c r="AE2533" i="9"/>
  <c r="Z2533" i="9"/>
  <c r="AB2533" i="9"/>
  <c r="AD2533" i="9"/>
  <c r="AF2533" i="9"/>
  <c r="AC2534" i="9"/>
  <c r="AE2534" i="9"/>
  <c r="Z2534" i="9"/>
  <c r="AB2534" i="9"/>
  <c r="AD2534" i="9"/>
  <c r="AF2534" i="9"/>
  <c r="AC2535" i="9"/>
  <c r="AE2535" i="9"/>
  <c r="Z2535" i="9"/>
  <c r="AB2535" i="9"/>
  <c r="AD2535" i="9"/>
  <c r="AF2535" i="9"/>
  <c r="AC2536" i="9"/>
  <c r="AE2536" i="9"/>
  <c r="Z2536" i="9"/>
  <c r="AB2536" i="9"/>
  <c r="AD2536" i="9"/>
  <c r="AF2536" i="9"/>
  <c r="AC2537" i="9"/>
  <c r="AE2537" i="9"/>
  <c r="Z2537" i="9"/>
  <c r="AB2537" i="9"/>
  <c r="AD2537" i="9"/>
  <c r="AF2537" i="9"/>
  <c r="AC2538" i="9"/>
  <c r="AE2538" i="9"/>
  <c r="Z2538" i="9"/>
  <c r="AB2538" i="9"/>
  <c r="AD2538" i="9"/>
  <c r="AF2538" i="9"/>
  <c r="AC2539" i="9"/>
  <c r="AE2539" i="9"/>
  <c r="Z2539" i="9"/>
  <c r="AB2539" i="9"/>
  <c r="AD2539" i="9"/>
  <c r="AF2539" i="9"/>
  <c r="AC2540" i="9"/>
  <c r="AE2540" i="9"/>
  <c r="Z2540" i="9"/>
  <c r="AB2540" i="9"/>
  <c r="AD2540" i="9"/>
  <c r="AF2540" i="9"/>
  <c r="AC2541" i="9"/>
  <c r="AE2541" i="9"/>
  <c r="Z2541" i="9"/>
  <c r="AB2541" i="9"/>
  <c r="AD2541" i="9"/>
  <c r="AF2541" i="9"/>
  <c r="AC2542" i="9"/>
  <c r="AE2542" i="9"/>
  <c r="Z2542" i="9"/>
  <c r="AB2542" i="9"/>
  <c r="AD2542" i="9"/>
  <c r="AF2542" i="9"/>
  <c r="AC2543" i="9"/>
  <c r="AE2543" i="9"/>
  <c r="Z2543" i="9"/>
  <c r="AB2543" i="9"/>
  <c r="AD2543" i="9"/>
  <c r="AF2543" i="9"/>
  <c r="AC2544" i="9"/>
  <c r="AE2544" i="9"/>
  <c r="Z2544" i="9"/>
  <c r="AB2544" i="9"/>
  <c r="AD2544" i="9"/>
  <c r="AF2544" i="9"/>
  <c r="AC2545" i="9"/>
  <c r="AE2545" i="9"/>
  <c r="Z2545" i="9"/>
  <c r="AB2545" i="9"/>
  <c r="AD2545" i="9"/>
  <c r="AF2545" i="9"/>
  <c r="AC2546" i="9"/>
  <c r="AE2546" i="9"/>
  <c r="Z2546" i="9"/>
  <c r="AB2546" i="9"/>
  <c r="AD2546" i="9"/>
  <c r="AF2546" i="9"/>
  <c r="AC2547" i="9"/>
  <c r="AE2547" i="9"/>
  <c r="Z2547" i="9"/>
  <c r="AB2547" i="9"/>
  <c r="AD2547" i="9"/>
  <c r="AF2547" i="9"/>
  <c r="AC2548" i="9"/>
  <c r="AE2548" i="9"/>
  <c r="Z2548" i="9"/>
  <c r="AB2548" i="9"/>
  <c r="AD2548" i="9"/>
  <c r="AF2548" i="9"/>
  <c r="AC2549" i="9"/>
  <c r="AE2549" i="9"/>
  <c r="Z2549" i="9"/>
  <c r="AB2549" i="9"/>
  <c r="AD2549" i="9"/>
  <c r="AF2549" i="9"/>
  <c r="AC2550" i="9"/>
  <c r="AE2550" i="9"/>
  <c r="Z2550" i="9"/>
  <c r="AB2550" i="9"/>
  <c r="AD2550" i="9"/>
  <c r="AF2550" i="9"/>
  <c r="AC2551" i="9"/>
  <c r="AE2551" i="9"/>
  <c r="Z2551" i="9"/>
  <c r="AB2551" i="9"/>
  <c r="AD2551" i="9"/>
  <c r="AF2551" i="9"/>
  <c r="AC2552" i="9"/>
  <c r="AE2552" i="9"/>
  <c r="Z2552" i="9"/>
  <c r="AB2552" i="9"/>
  <c r="AD2552" i="9"/>
  <c r="AF2552" i="9"/>
  <c r="AC2553" i="9"/>
  <c r="AE2553" i="9"/>
  <c r="Z2553" i="9"/>
  <c r="AB2553" i="9"/>
  <c r="AD2553" i="9"/>
  <c r="AF2553" i="9"/>
  <c r="AC2554" i="9"/>
  <c r="AE2554" i="9"/>
  <c r="Z2554" i="9"/>
  <c r="AB2554" i="9"/>
  <c r="AD2554" i="9"/>
  <c r="AF2554" i="9"/>
  <c r="AC2555" i="9"/>
  <c r="AE2555" i="9"/>
  <c r="Z2555" i="9"/>
  <c r="AB2555" i="9"/>
  <c r="AD2555" i="9"/>
  <c r="AF2555" i="9"/>
  <c r="AC2556" i="9"/>
  <c r="AE2556" i="9"/>
  <c r="Z2556" i="9"/>
  <c r="AB2556" i="9"/>
  <c r="AD2556" i="9"/>
  <c r="AF2556" i="9"/>
  <c r="AC2557" i="9"/>
  <c r="AE2557" i="9"/>
  <c r="Z2557" i="9"/>
  <c r="AB2557" i="9"/>
  <c r="AD2557" i="9"/>
  <c r="AF2557" i="9"/>
  <c r="AC2558" i="9"/>
  <c r="AE2558" i="9"/>
  <c r="Z2558" i="9"/>
  <c r="AB2558" i="9"/>
  <c r="AD2558" i="9"/>
  <c r="AF2558" i="9"/>
  <c r="AC2559" i="9"/>
  <c r="AE2559" i="9"/>
  <c r="Z2559" i="9"/>
  <c r="AB2559" i="9"/>
  <c r="AD2559" i="9"/>
  <c r="AF2559" i="9"/>
  <c r="AC2560" i="9"/>
  <c r="AE2560" i="9"/>
  <c r="Z2560" i="9"/>
  <c r="AB2560" i="9"/>
  <c r="AD2560" i="9"/>
  <c r="AF2560" i="9"/>
  <c r="AC2561" i="9"/>
  <c r="AE2561" i="9"/>
  <c r="Z2561" i="9"/>
  <c r="AB2561" i="9"/>
  <c r="AD2561" i="9"/>
  <c r="AF2561" i="9"/>
  <c r="AC2562" i="9"/>
  <c r="AE2562" i="9"/>
  <c r="Z2562" i="9"/>
  <c r="AB2562" i="9"/>
  <c r="AD2562" i="9"/>
  <c r="AF2562" i="9"/>
  <c r="AC2563" i="9"/>
  <c r="AE2563" i="9"/>
  <c r="Z2563" i="9"/>
  <c r="AB2563" i="9"/>
  <c r="AD2563" i="9"/>
  <c r="AF2563" i="9"/>
  <c r="AC2564" i="9"/>
  <c r="AE2564" i="9"/>
  <c r="Z2564" i="9"/>
  <c r="AB2564" i="9"/>
  <c r="AD2564" i="9"/>
  <c r="AF2564" i="9"/>
  <c r="AC2565" i="9"/>
  <c r="AE2565" i="9"/>
  <c r="Z2565" i="9"/>
  <c r="AB2565" i="9"/>
  <c r="AD2565" i="9"/>
  <c r="AF2565" i="9"/>
  <c r="AC2566" i="9"/>
  <c r="AE2566" i="9"/>
  <c r="Z2566" i="9"/>
  <c r="AB2566" i="9"/>
  <c r="AD2566" i="9"/>
  <c r="AF2566" i="9"/>
  <c r="AC2567" i="9"/>
  <c r="AE2567" i="9"/>
  <c r="Z2567" i="9"/>
  <c r="AB2567" i="9"/>
  <c r="AD2567" i="9"/>
  <c r="AF2567" i="9"/>
  <c r="AC2568" i="9"/>
  <c r="AE2568" i="9"/>
  <c r="Z2568" i="9"/>
  <c r="AB2568" i="9"/>
  <c r="AD2568" i="9"/>
  <c r="AF2568" i="9"/>
  <c r="AC2569" i="9"/>
  <c r="AE2569" i="9"/>
  <c r="Z2569" i="9"/>
  <c r="AB2569" i="9"/>
  <c r="AD2569" i="9"/>
  <c r="AF2569" i="9"/>
  <c r="AC2570" i="9"/>
  <c r="AE2570" i="9"/>
  <c r="Z2570" i="9"/>
  <c r="AB2570" i="9"/>
  <c r="AD2570" i="9"/>
  <c r="AF2570" i="9"/>
  <c r="AC2571" i="9"/>
  <c r="AE2571" i="9"/>
  <c r="Z2571" i="9"/>
  <c r="AB2571" i="9"/>
  <c r="AD2571" i="9"/>
  <c r="AF2571" i="9"/>
  <c r="AC2572" i="9"/>
  <c r="AE2572" i="9"/>
  <c r="Z2572" i="9"/>
  <c r="AB2572" i="9"/>
  <c r="AD2572" i="9"/>
  <c r="AF2572" i="9"/>
  <c r="AC2573" i="9"/>
  <c r="AE2573" i="9"/>
  <c r="Z2573" i="9"/>
  <c r="AB2573" i="9"/>
  <c r="AD2573" i="9"/>
  <c r="AF2573" i="9"/>
  <c r="AC2574" i="9"/>
  <c r="AE2574" i="9"/>
  <c r="Z2574" i="9"/>
  <c r="AB2574" i="9"/>
  <c r="AD2574" i="9"/>
  <c r="AF2574" i="9"/>
  <c r="AC2575" i="9"/>
  <c r="AE2575" i="9"/>
  <c r="Z2575" i="9"/>
  <c r="AB2575" i="9"/>
  <c r="AD2575" i="9"/>
  <c r="AF2575" i="9"/>
  <c r="AC2576" i="9"/>
  <c r="AE2576" i="9"/>
  <c r="Z2576" i="9"/>
  <c r="AB2576" i="9"/>
  <c r="AD2576" i="9"/>
  <c r="AF2576" i="9"/>
  <c r="AC2577" i="9"/>
  <c r="AE2577" i="9"/>
  <c r="Z2577" i="9"/>
  <c r="AB2577" i="9"/>
  <c r="AD2577" i="9"/>
  <c r="AF2577" i="9"/>
  <c r="AC2578" i="9"/>
  <c r="AE2578" i="9"/>
  <c r="Z2578" i="9"/>
  <c r="AB2578" i="9"/>
  <c r="AD2578" i="9"/>
  <c r="AF2578" i="9"/>
  <c r="AC2579" i="9"/>
  <c r="AE2579" i="9"/>
  <c r="Z2579" i="9"/>
  <c r="AB2579" i="9"/>
  <c r="AD2579" i="9"/>
  <c r="AF2579" i="9"/>
  <c r="AC2580" i="9"/>
  <c r="AE2580" i="9"/>
  <c r="Z2580" i="9"/>
  <c r="AB2580" i="9"/>
  <c r="AD2580" i="9"/>
  <c r="AF2580" i="9"/>
  <c r="AC2581" i="9"/>
  <c r="AE2581" i="9"/>
  <c r="Z2581" i="9"/>
  <c r="AB2581" i="9"/>
  <c r="AD2581" i="9"/>
  <c r="AF2581" i="9"/>
  <c r="AC2582" i="9"/>
  <c r="AE2582" i="9"/>
  <c r="Z2582" i="9"/>
  <c r="AB2582" i="9"/>
  <c r="AD2582" i="9"/>
  <c r="AF2582" i="9"/>
  <c r="AC2583" i="9"/>
  <c r="AE2583" i="9"/>
  <c r="Z2583" i="9"/>
  <c r="AB2583" i="9"/>
  <c r="AD2583" i="9"/>
  <c r="AF2583" i="9"/>
  <c r="AC2584" i="9"/>
  <c r="AE2584" i="9"/>
  <c r="Z2584" i="9"/>
  <c r="AB2584" i="9"/>
  <c r="AD2584" i="9"/>
  <c r="AF2584" i="9"/>
  <c r="AC2585" i="9"/>
  <c r="AE2585" i="9"/>
  <c r="Z2585" i="9"/>
  <c r="AB2585" i="9"/>
  <c r="AD2585" i="9"/>
  <c r="AF2585" i="9"/>
  <c r="AC2586" i="9"/>
  <c r="AE2586" i="9"/>
  <c r="Z2586" i="9"/>
  <c r="AB2586" i="9"/>
  <c r="AD2586" i="9"/>
  <c r="AF2586" i="9"/>
  <c r="AC2587" i="9"/>
  <c r="AE2587" i="9"/>
  <c r="Z2587" i="9"/>
  <c r="AB2587" i="9"/>
  <c r="AD2587" i="9"/>
  <c r="AF2587" i="9"/>
  <c r="AC2588" i="9"/>
  <c r="AE2588" i="9"/>
  <c r="Z2588" i="9"/>
  <c r="AB2588" i="9"/>
  <c r="AD2588" i="9"/>
  <c r="AF2588" i="9"/>
  <c r="AC2589" i="9"/>
  <c r="AE2589" i="9"/>
  <c r="Z2589" i="9"/>
  <c r="AB2589" i="9"/>
  <c r="AD2589" i="9"/>
  <c r="AF2589" i="9"/>
  <c r="AC2590" i="9"/>
  <c r="AE2590" i="9"/>
  <c r="Z2590" i="9"/>
  <c r="AB2590" i="9"/>
  <c r="AD2590" i="9"/>
  <c r="AF2590" i="9"/>
  <c r="AC2591" i="9"/>
  <c r="AE2591" i="9"/>
  <c r="Z2591" i="9"/>
  <c r="AB2591" i="9"/>
  <c r="AD2591" i="9"/>
  <c r="AF2591" i="9"/>
  <c r="AC2592" i="9"/>
  <c r="AE2592" i="9"/>
  <c r="Z2592" i="9"/>
  <c r="AB2592" i="9"/>
  <c r="AD2592" i="9"/>
  <c r="AF2592" i="9"/>
  <c r="AC2593" i="9"/>
  <c r="AE2593" i="9"/>
  <c r="Z2593" i="9"/>
  <c r="AB2593" i="9"/>
  <c r="AD2593" i="9"/>
  <c r="AF2593" i="9"/>
  <c r="AC2594" i="9"/>
  <c r="AE2594" i="9"/>
  <c r="Z2594" i="9"/>
  <c r="AB2594" i="9"/>
  <c r="AD2594" i="9"/>
  <c r="AF2594" i="9"/>
  <c r="AC2595" i="9"/>
  <c r="AE2595" i="9"/>
  <c r="Z2595" i="9"/>
  <c r="AB2595" i="9"/>
  <c r="AD2595" i="9"/>
  <c r="AF2595" i="9"/>
  <c r="AC2596" i="9"/>
  <c r="AE2596" i="9"/>
  <c r="Z2596" i="9"/>
  <c r="AB2596" i="9"/>
  <c r="AD2596" i="9"/>
  <c r="AF2596" i="9"/>
  <c r="AC2597" i="9"/>
  <c r="AE2597" i="9"/>
  <c r="Z2597" i="9"/>
  <c r="AB2597" i="9"/>
  <c r="AD2597" i="9"/>
  <c r="AF2597" i="9"/>
  <c r="AC2598" i="9"/>
  <c r="AE2598" i="9"/>
  <c r="Z2598" i="9"/>
  <c r="AB2598" i="9"/>
  <c r="AD2598" i="9"/>
  <c r="AF2598" i="9"/>
  <c r="AC2599" i="9"/>
  <c r="AE2599" i="9"/>
  <c r="Z2599" i="9"/>
  <c r="AB2599" i="9"/>
  <c r="AD2599" i="9"/>
  <c r="AF2599" i="9"/>
  <c r="AC2600" i="9"/>
  <c r="AE2600" i="9"/>
  <c r="Z2600" i="9"/>
  <c r="AB2600" i="9"/>
  <c r="AD2600" i="9"/>
  <c r="AF2600" i="9"/>
  <c r="AC2601" i="9"/>
  <c r="AE2601" i="9"/>
  <c r="Z2601" i="9"/>
  <c r="AB2601" i="9"/>
  <c r="AD2601" i="9"/>
  <c r="AF2601" i="9"/>
  <c r="AC2602" i="9"/>
  <c r="AE2602" i="9"/>
  <c r="Z2602" i="9"/>
  <c r="AB2602" i="9"/>
  <c r="AD2602" i="9"/>
  <c r="AF2602" i="9"/>
  <c r="AC2603" i="9"/>
  <c r="AE2603" i="9"/>
  <c r="Z2603" i="9"/>
  <c r="AB2603" i="9"/>
  <c r="AD2603" i="9"/>
  <c r="AF2603" i="9"/>
  <c r="AC2604" i="9"/>
  <c r="AE2604" i="9"/>
  <c r="Z2604" i="9"/>
  <c r="AB2604" i="9"/>
  <c r="AD2604" i="9"/>
  <c r="AF2604" i="9"/>
  <c r="AC2605" i="9"/>
  <c r="AE2605" i="9"/>
  <c r="Z2605" i="9"/>
  <c r="AB2605" i="9"/>
  <c r="AD2605" i="9"/>
  <c r="AF2605" i="9"/>
  <c r="AC2606" i="9"/>
  <c r="AE2606" i="9"/>
  <c r="Z2606" i="9"/>
  <c r="AB2606" i="9"/>
  <c r="AD2606" i="9"/>
  <c r="AF2606" i="9"/>
  <c r="AC2607" i="9"/>
  <c r="AE2607" i="9"/>
  <c r="Z2607" i="9"/>
  <c r="AB2607" i="9"/>
  <c r="AD2607" i="9"/>
  <c r="AF2607" i="9"/>
  <c r="AC2608" i="9"/>
  <c r="AE2608" i="9"/>
  <c r="Z2608" i="9"/>
  <c r="AB2608" i="9"/>
  <c r="AD2608" i="9"/>
  <c r="AF2608" i="9"/>
  <c r="AC2609" i="9"/>
  <c r="AE2609" i="9"/>
  <c r="Z2609" i="9"/>
  <c r="AB2609" i="9"/>
  <c r="AD2609" i="9"/>
  <c r="AF2609" i="9"/>
  <c r="AC2610" i="9"/>
  <c r="AE2610" i="9"/>
  <c r="Z2610" i="9"/>
  <c r="AB2610" i="9"/>
  <c r="AD2610" i="9"/>
  <c r="AF2610" i="9"/>
  <c r="AC2611" i="9"/>
  <c r="AE2611" i="9"/>
  <c r="Z2611" i="9"/>
  <c r="AB2611" i="9"/>
  <c r="AD2611" i="9"/>
  <c r="AF2611" i="9"/>
  <c r="AC2612" i="9"/>
  <c r="AE2612" i="9"/>
  <c r="Z2612" i="9"/>
  <c r="AB2612" i="9"/>
  <c r="AD2612" i="9"/>
  <c r="AF2612" i="9"/>
  <c r="AC2613" i="9"/>
  <c r="AE2613" i="9"/>
  <c r="Z2613" i="9"/>
  <c r="AB2613" i="9"/>
  <c r="AD2613" i="9"/>
  <c r="AF2613" i="9"/>
  <c r="AC2614" i="9"/>
  <c r="AE2614" i="9"/>
  <c r="Z2614" i="9"/>
  <c r="AB2614" i="9"/>
  <c r="AD2614" i="9"/>
  <c r="AF2614" i="9"/>
  <c r="AC2615" i="9"/>
  <c r="AE2615" i="9"/>
  <c r="Z2615" i="9"/>
  <c r="AB2615" i="9"/>
  <c r="AD2615" i="9"/>
  <c r="AF2615" i="9"/>
  <c r="AC2616" i="9"/>
  <c r="AE2616" i="9"/>
  <c r="Z2616" i="9"/>
  <c r="AB2616" i="9"/>
  <c r="AD2616" i="9"/>
  <c r="AF2616" i="9"/>
  <c r="AC2617" i="9"/>
  <c r="AE2617" i="9"/>
  <c r="Z2617" i="9"/>
  <c r="AB2617" i="9"/>
  <c r="AD2617" i="9"/>
  <c r="AF2617" i="9"/>
  <c r="AC2618" i="9"/>
  <c r="AE2618" i="9"/>
  <c r="Z2618" i="9"/>
  <c r="AB2618" i="9"/>
  <c r="AD2618" i="9"/>
  <c r="AF2618" i="9"/>
  <c r="AC2619" i="9"/>
  <c r="AE2619" i="9"/>
  <c r="Z2619" i="9"/>
  <c r="AB2619" i="9"/>
  <c r="AD2619" i="9"/>
  <c r="AF2619" i="9"/>
  <c r="AC2620" i="9"/>
  <c r="AE2620" i="9"/>
  <c r="Z2620" i="9"/>
  <c r="AB2620" i="9"/>
  <c r="AD2620" i="9"/>
  <c r="AF2620" i="9"/>
  <c r="AC2621" i="9"/>
  <c r="AE2621" i="9"/>
  <c r="Z2621" i="9"/>
  <c r="AB2621" i="9"/>
  <c r="AD2621" i="9"/>
  <c r="AF2621" i="9"/>
  <c r="AC2622" i="9"/>
  <c r="AE2622" i="9"/>
  <c r="Z2622" i="9"/>
  <c r="AB2622" i="9"/>
  <c r="AD2622" i="9"/>
  <c r="AF2622" i="9"/>
  <c r="AC2623" i="9"/>
  <c r="AE2623" i="9"/>
  <c r="Z2623" i="9"/>
  <c r="AB2623" i="9"/>
  <c r="AD2623" i="9"/>
  <c r="AF2623" i="9"/>
  <c r="AC2624" i="9"/>
  <c r="AE2624" i="9"/>
  <c r="Z2624" i="9"/>
  <c r="AB2624" i="9"/>
  <c r="AD2624" i="9"/>
  <c r="AF2624" i="9"/>
  <c r="AC2625" i="9"/>
  <c r="AE2625" i="9"/>
  <c r="Z2625" i="9"/>
  <c r="AB2625" i="9"/>
  <c r="AD2625" i="9"/>
  <c r="AF2625" i="9"/>
  <c r="AC2626" i="9"/>
  <c r="AE2626" i="9"/>
  <c r="Z2626" i="9"/>
  <c r="AB2626" i="9"/>
  <c r="AD2626" i="9"/>
  <c r="AF2626" i="9"/>
  <c r="AC2627" i="9"/>
  <c r="AE2627" i="9"/>
  <c r="Z2627" i="9"/>
  <c r="AB2627" i="9"/>
  <c r="AD2627" i="9"/>
  <c r="AF2627" i="9"/>
  <c r="AC2628" i="9"/>
  <c r="AE2628" i="9"/>
  <c r="Z2628" i="9"/>
  <c r="AB2628" i="9"/>
  <c r="AD2628" i="9"/>
  <c r="AF2628" i="9"/>
  <c r="AC2629" i="9"/>
  <c r="AE2629" i="9"/>
  <c r="Z2629" i="9"/>
  <c r="AB2629" i="9"/>
  <c r="AD2629" i="9"/>
  <c r="AF2629" i="9"/>
  <c r="AC2630" i="9"/>
  <c r="AE2630" i="9"/>
  <c r="Z2630" i="9"/>
  <c r="AB2630" i="9"/>
  <c r="AD2630" i="9"/>
  <c r="AF2630" i="9"/>
  <c r="AC2631" i="9"/>
  <c r="AE2631" i="9"/>
  <c r="Z2631" i="9"/>
  <c r="AB2631" i="9"/>
  <c r="AD2631" i="9"/>
  <c r="AF2631" i="9"/>
  <c r="AC2632" i="9"/>
  <c r="AE2632" i="9"/>
  <c r="Z2632" i="9"/>
  <c r="AB2632" i="9"/>
  <c r="AD2632" i="9"/>
  <c r="AF2632" i="9"/>
  <c r="AC2633" i="9"/>
  <c r="AE2633" i="9"/>
  <c r="Z2633" i="9"/>
  <c r="AB2633" i="9"/>
  <c r="AD2633" i="9"/>
  <c r="AF2633" i="9"/>
  <c r="AC2634" i="9"/>
  <c r="AE2634" i="9"/>
  <c r="Z2634" i="9"/>
  <c r="AB2634" i="9"/>
  <c r="AD2634" i="9"/>
  <c r="AF2634" i="9"/>
  <c r="AC2635" i="9"/>
  <c r="AE2635" i="9"/>
  <c r="Z2635" i="9"/>
  <c r="AB2635" i="9"/>
  <c r="AD2635" i="9"/>
  <c r="AF2635" i="9"/>
  <c r="AC2636" i="9"/>
  <c r="AE2636" i="9"/>
  <c r="Z2636" i="9"/>
  <c r="AB2636" i="9"/>
  <c r="AD2636" i="9"/>
  <c r="AF2636" i="9"/>
  <c r="AC2637" i="9"/>
  <c r="AE2637" i="9"/>
  <c r="Z2637" i="9"/>
  <c r="AB2637" i="9"/>
  <c r="AD2637" i="9"/>
  <c r="AF2637" i="9"/>
  <c r="AC2638" i="9"/>
  <c r="AE2638" i="9"/>
  <c r="Z2638" i="9"/>
  <c r="AB2638" i="9"/>
  <c r="AD2638" i="9"/>
  <c r="AF2638" i="9"/>
  <c r="AC2639" i="9"/>
  <c r="AE2639" i="9"/>
  <c r="Z2639" i="9"/>
  <c r="AB2639" i="9"/>
  <c r="AD2639" i="9"/>
  <c r="AF2639" i="9"/>
  <c r="AC2640" i="9"/>
  <c r="AE2640" i="9"/>
  <c r="Z2640" i="9"/>
  <c r="AB2640" i="9"/>
  <c r="AD2640" i="9"/>
  <c r="AF2640" i="9"/>
  <c r="AC2641" i="9"/>
  <c r="AE2641" i="9"/>
  <c r="Z2641" i="9"/>
  <c r="AB2641" i="9"/>
  <c r="AD2641" i="9"/>
  <c r="AF2641" i="9"/>
  <c r="AC2642" i="9"/>
  <c r="AE2642" i="9"/>
  <c r="Z2642" i="9"/>
  <c r="AB2642" i="9"/>
  <c r="AD2642" i="9"/>
  <c r="AF2642" i="9"/>
  <c r="AC2643" i="9"/>
  <c r="AE2643" i="9"/>
  <c r="Z2643" i="9"/>
  <c r="AB2643" i="9"/>
  <c r="AD2643" i="9"/>
  <c r="AF2643" i="9"/>
  <c r="AC2644" i="9"/>
  <c r="AE2644" i="9"/>
  <c r="Z2644" i="9"/>
  <c r="AB2644" i="9"/>
  <c r="AD2644" i="9"/>
  <c r="AF2644" i="9"/>
  <c r="AC2645" i="9"/>
  <c r="AE2645" i="9"/>
  <c r="Z2645" i="9"/>
  <c r="AB2645" i="9"/>
  <c r="AD2645" i="9"/>
  <c r="AF2645" i="9"/>
  <c r="AC2646" i="9"/>
  <c r="AE2646" i="9"/>
  <c r="Z2646" i="9"/>
  <c r="AB2646" i="9"/>
  <c r="AD2646" i="9"/>
  <c r="AF2646" i="9"/>
  <c r="AC2647" i="9"/>
  <c r="AE2647" i="9"/>
  <c r="Z2647" i="9"/>
  <c r="AB2647" i="9"/>
  <c r="AD2647" i="9"/>
  <c r="AF2647" i="9"/>
  <c r="AC2648" i="9"/>
  <c r="AE2648" i="9"/>
  <c r="Z2648" i="9"/>
  <c r="AB2648" i="9"/>
  <c r="AD2648" i="9"/>
  <c r="AF2648" i="9"/>
  <c r="AC2649" i="9"/>
  <c r="AE2649" i="9"/>
  <c r="Z2649" i="9"/>
  <c r="AB2649" i="9"/>
  <c r="AD2649" i="9"/>
  <c r="AF2649" i="9"/>
  <c r="AC2650" i="9"/>
  <c r="AE2650" i="9"/>
  <c r="Z2650" i="9"/>
  <c r="AB2650" i="9"/>
  <c r="AD2650" i="9"/>
  <c r="AF2650" i="9"/>
  <c r="AC2651" i="9"/>
  <c r="AE2651" i="9"/>
  <c r="Z2651" i="9"/>
  <c r="AB2651" i="9"/>
  <c r="AD2651" i="9"/>
  <c r="AF2651" i="9"/>
  <c r="AC2652" i="9"/>
  <c r="AE2652" i="9"/>
  <c r="Z2652" i="9"/>
  <c r="AB2652" i="9"/>
  <c r="AD2652" i="9"/>
  <c r="AF2652" i="9"/>
  <c r="AC2653" i="9"/>
  <c r="AE2653" i="9"/>
  <c r="Z2653" i="9"/>
  <c r="AB2653" i="9"/>
  <c r="AD2653" i="9"/>
  <c r="AF2653" i="9"/>
  <c r="AC2654" i="9"/>
  <c r="AE2654" i="9"/>
  <c r="Z2654" i="9"/>
  <c r="AB2654" i="9"/>
  <c r="AD2654" i="9"/>
  <c r="AF2654" i="9"/>
  <c r="AC2655" i="9"/>
  <c r="AE2655" i="9"/>
  <c r="Z2655" i="9"/>
  <c r="AB2655" i="9"/>
  <c r="AD2655" i="9"/>
  <c r="AF2655" i="9"/>
  <c r="AC2656" i="9"/>
  <c r="AE2656" i="9"/>
  <c r="Z2656" i="9"/>
  <c r="AB2656" i="9"/>
  <c r="AD2656" i="9"/>
  <c r="AF2656" i="9"/>
  <c r="AC2657" i="9"/>
  <c r="AE2657" i="9"/>
  <c r="Z2657" i="9"/>
  <c r="AB2657" i="9"/>
  <c r="AD2657" i="9"/>
  <c r="AF2657" i="9"/>
  <c r="AC2658" i="9"/>
  <c r="AE2658" i="9"/>
  <c r="Z2658" i="9"/>
  <c r="AB2658" i="9"/>
  <c r="AD2658" i="9"/>
  <c r="AF2658" i="9"/>
  <c r="AC2659" i="9"/>
  <c r="AE2659" i="9"/>
  <c r="Z2659" i="9"/>
  <c r="AB2659" i="9"/>
  <c r="AD2659" i="9"/>
  <c r="AF2659" i="9"/>
  <c r="AC2660" i="9"/>
  <c r="AE2660" i="9"/>
  <c r="Z2660" i="9"/>
  <c r="AB2660" i="9"/>
  <c r="AD2660" i="9"/>
  <c r="AF2660" i="9"/>
  <c r="AC2661" i="9"/>
  <c r="AE2661" i="9"/>
  <c r="Z2661" i="9"/>
  <c r="AB2661" i="9"/>
  <c r="AD2661" i="9"/>
  <c r="AF2661" i="9"/>
  <c r="AC2662" i="9"/>
  <c r="AE2662" i="9"/>
  <c r="Z2662" i="9"/>
  <c r="AB2662" i="9"/>
  <c r="AD2662" i="9"/>
  <c r="AF2662" i="9"/>
  <c r="AC2663" i="9"/>
  <c r="AE2663" i="9"/>
  <c r="Z2663" i="9"/>
  <c r="AB2663" i="9"/>
  <c r="AD2663" i="9"/>
  <c r="AF2663" i="9"/>
  <c r="AC2664" i="9"/>
  <c r="AE2664" i="9"/>
  <c r="Z2664" i="9"/>
  <c r="AB2664" i="9"/>
  <c r="AD2664" i="9"/>
  <c r="AF2664" i="9"/>
  <c r="AC2665" i="9"/>
  <c r="AE2665" i="9"/>
  <c r="Z2665" i="9"/>
  <c r="AB2665" i="9"/>
  <c r="AD2665" i="9"/>
  <c r="AF2665" i="9"/>
  <c r="AC2666" i="9"/>
  <c r="AE2666" i="9"/>
  <c r="Z2666" i="9"/>
  <c r="AB2666" i="9"/>
  <c r="AD2666" i="9"/>
  <c r="AF2666" i="9"/>
  <c r="AC2667" i="9"/>
  <c r="AE2667" i="9"/>
  <c r="Z2667" i="9"/>
  <c r="AB2667" i="9"/>
  <c r="AD2667" i="9"/>
  <c r="AF2667" i="9"/>
  <c r="AC2668" i="9"/>
  <c r="AE2668" i="9"/>
  <c r="Z2668" i="9"/>
  <c r="AB2668" i="9"/>
  <c r="AD2668" i="9"/>
  <c r="AF2668" i="9"/>
  <c r="AC2669" i="9"/>
  <c r="AE2669" i="9"/>
  <c r="Z2669" i="9"/>
  <c r="AB2669" i="9"/>
  <c r="AD2669" i="9"/>
  <c r="AF2669" i="9"/>
  <c r="AC2670" i="9"/>
  <c r="AE2670" i="9"/>
  <c r="Z2670" i="9"/>
  <c r="AB2670" i="9"/>
  <c r="AD2670" i="9"/>
  <c r="AF2670" i="9"/>
  <c r="AC2671" i="9"/>
  <c r="AE2671" i="9"/>
  <c r="Z2671" i="9"/>
  <c r="AB2671" i="9"/>
  <c r="AD2671" i="9"/>
  <c r="AF2671" i="9"/>
  <c r="AC2672" i="9"/>
  <c r="AE2672" i="9"/>
  <c r="Z2672" i="9"/>
  <c r="AB2672" i="9"/>
  <c r="AD2672" i="9"/>
  <c r="AF2672" i="9"/>
  <c r="AC2673" i="9"/>
  <c r="AE2673" i="9"/>
  <c r="Z2673" i="9"/>
  <c r="AB2673" i="9"/>
  <c r="AD2673" i="9"/>
  <c r="AF2673" i="9"/>
  <c r="AC4651" i="9"/>
  <c r="AE4651" i="9"/>
  <c r="AA4651" i="9"/>
  <c r="AC4652" i="9"/>
  <c r="AE4652" i="9"/>
  <c r="Z4652" i="9"/>
  <c r="AB4652" i="9"/>
  <c r="AD4652" i="9"/>
  <c r="AF4652" i="9"/>
  <c r="AC4653" i="9"/>
  <c r="AE4653" i="9"/>
  <c r="Z4653" i="9"/>
  <c r="AB4653" i="9"/>
  <c r="AD4653" i="9"/>
  <c r="AF4653" i="9"/>
  <c r="AC4654" i="9"/>
  <c r="AE4654" i="9"/>
  <c r="Z4654" i="9"/>
  <c r="AB4654" i="9"/>
  <c r="AD4654" i="9"/>
  <c r="AF4654" i="9"/>
  <c r="AC4528" i="9"/>
  <c r="AE4528" i="9"/>
  <c r="Z4528" i="9"/>
  <c r="AB4528" i="9"/>
  <c r="AD4528" i="9"/>
  <c r="AF4528" i="9"/>
  <c r="AC3846" i="9"/>
  <c r="AE3846" i="9"/>
  <c r="Z3846" i="9"/>
  <c r="AB3846" i="9"/>
  <c r="AD3846" i="9"/>
  <c r="AF3846" i="9"/>
  <c r="AC3847" i="9"/>
  <c r="AE3847" i="9"/>
  <c r="Z3847" i="9"/>
  <c r="AB3847" i="9"/>
  <c r="AD3847" i="9"/>
  <c r="AF3847" i="9"/>
  <c r="AC3848" i="9"/>
  <c r="AE3848" i="9"/>
  <c r="Z3848" i="9"/>
  <c r="AB3848" i="9"/>
  <c r="AD3848" i="9"/>
  <c r="AF3848" i="9"/>
  <c r="AC3849" i="9"/>
  <c r="AE3849" i="9"/>
  <c r="Z3849" i="9"/>
  <c r="AB3849" i="9"/>
  <c r="AD3849" i="9"/>
  <c r="AF3849" i="9"/>
  <c r="AC3850" i="9"/>
  <c r="AE3850" i="9"/>
  <c r="Z3850" i="9"/>
  <c r="AB3850" i="9"/>
  <c r="AD3850" i="9"/>
  <c r="AF3850" i="9"/>
  <c r="AC3851" i="9"/>
  <c r="AE3851" i="9"/>
  <c r="Z3851" i="9"/>
  <c r="AB3851" i="9"/>
  <c r="AD3851" i="9"/>
  <c r="AF3851" i="9"/>
  <c r="AC3852" i="9"/>
  <c r="AE3852" i="9"/>
  <c r="Z3852" i="9"/>
  <c r="AB3852" i="9"/>
  <c r="AD3852" i="9"/>
  <c r="AF3852" i="9"/>
  <c r="AC3853" i="9"/>
  <c r="AE3853" i="9"/>
  <c r="Z3853" i="9"/>
  <c r="AB3853" i="9"/>
  <c r="AD3853" i="9"/>
  <c r="AF3853" i="9"/>
  <c r="AC3854" i="9"/>
  <c r="AE3854" i="9"/>
  <c r="Z3854" i="9"/>
  <c r="AB3854" i="9"/>
  <c r="AD3854" i="9"/>
  <c r="AF3854" i="9"/>
  <c r="AC3855" i="9"/>
  <c r="AE3855" i="9"/>
  <c r="Z3855" i="9"/>
  <c r="AB3855" i="9"/>
  <c r="AD3855" i="9"/>
  <c r="AF3855" i="9"/>
  <c r="AC3856" i="9"/>
  <c r="AE3856" i="9"/>
  <c r="Z3856" i="9"/>
  <c r="AB3856" i="9"/>
  <c r="AD3856" i="9"/>
  <c r="AF3856" i="9"/>
  <c r="AC3857" i="9"/>
  <c r="AE3857" i="9"/>
  <c r="Z3857" i="9"/>
  <c r="AB3857" i="9"/>
  <c r="AD3857" i="9"/>
  <c r="AF3857" i="9"/>
  <c r="AC3858" i="9"/>
  <c r="AE3858" i="9"/>
  <c r="Z3858" i="9"/>
  <c r="AB3858" i="9"/>
  <c r="AD3858" i="9"/>
  <c r="AF3858" i="9"/>
  <c r="AC3859" i="9"/>
  <c r="AE3859" i="9"/>
  <c r="Z3859" i="9"/>
  <c r="AB3859" i="9"/>
  <c r="AD3859" i="9"/>
  <c r="AF3859" i="9"/>
  <c r="AC3860" i="9"/>
  <c r="AE3860" i="9"/>
  <c r="Z3860" i="9"/>
  <c r="AB3860" i="9"/>
  <c r="AD3860" i="9"/>
  <c r="AF3860" i="9"/>
  <c r="AC3861" i="9"/>
  <c r="AE3861" i="9"/>
  <c r="Z3861" i="9"/>
  <c r="AB3861" i="9"/>
  <c r="AD3861" i="9"/>
  <c r="AF3861" i="9"/>
  <c r="AC3862" i="9"/>
  <c r="AE3862" i="9"/>
  <c r="Z3862" i="9"/>
  <c r="AB3862" i="9"/>
  <c r="AD3862" i="9"/>
  <c r="AF3862" i="9"/>
  <c r="AC3863" i="9"/>
  <c r="AE3863" i="9"/>
  <c r="Z3863" i="9"/>
  <c r="AB3863" i="9"/>
  <c r="AD3863" i="9"/>
  <c r="AF3863" i="9"/>
  <c r="AC3864" i="9"/>
  <c r="AE3864" i="9"/>
  <c r="Z3864" i="9"/>
  <c r="AB3864" i="9"/>
  <c r="AD3864" i="9"/>
  <c r="AF3864" i="9"/>
  <c r="AC3865" i="9"/>
  <c r="AE3865" i="9"/>
  <c r="Z3865" i="9"/>
  <c r="AB3865" i="9"/>
  <c r="AD3865" i="9"/>
  <c r="AF3865" i="9"/>
  <c r="AC3866" i="9"/>
  <c r="AE3866" i="9"/>
  <c r="Z3866" i="9"/>
  <c r="AB3866" i="9"/>
  <c r="AD3866" i="9"/>
  <c r="AF3866" i="9"/>
  <c r="AC4655" i="9"/>
  <c r="AE4655" i="9"/>
  <c r="AA4655" i="9"/>
  <c r="AC4656" i="9"/>
  <c r="AE4656" i="9"/>
  <c r="Z4656" i="9"/>
  <c r="AB4656" i="9"/>
  <c r="AD4656" i="9"/>
  <c r="AF4656" i="9"/>
  <c r="AC4657" i="9"/>
  <c r="AE4657" i="9"/>
  <c r="Z4657" i="9"/>
  <c r="AB4657" i="9"/>
  <c r="AD4657" i="9"/>
  <c r="AF4657" i="9"/>
  <c r="AC3867" i="9"/>
  <c r="AE3867" i="9"/>
  <c r="Z3867" i="9"/>
  <c r="AB3867" i="9"/>
  <c r="AD3867" i="9"/>
  <c r="AF3867" i="9"/>
  <c r="AC3868" i="9"/>
  <c r="AE3868" i="9"/>
  <c r="Z3868" i="9"/>
  <c r="AB3868" i="9"/>
  <c r="AD3868" i="9"/>
  <c r="AF3868" i="9"/>
  <c r="AC3869" i="9"/>
  <c r="AE3869" i="9"/>
  <c r="Z3869" i="9"/>
  <c r="AB3869" i="9"/>
  <c r="AD3869" i="9"/>
  <c r="AF3869" i="9"/>
  <c r="AC3870" i="9"/>
  <c r="AE3870" i="9"/>
  <c r="Z3870" i="9"/>
  <c r="AB3870" i="9"/>
  <c r="AD3870" i="9"/>
  <c r="AF3870" i="9"/>
  <c r="AC3871" i="9"/>
  <c r="AE3871" i="9"/>
  <c r="Z3871" i="9"/>
  <c r="AB3871" i="9"/>
  <c r="AD3871" i="9"/>
  <c r="AF3871" i="9"/>
  <c r="AC3872" i="9"/>
  <c r="AE3872" i="9"/>
  <c r="Z3872" i="9"/>
  <c r="AB3872" i="9"/>
  <c r="AD3872" i="9"/>
  <c r="AF3872" i="9"/>
  <c r="AC3873" i="9"/>
  <c r="AE3873" i="9"/>
  <c r="Z3873" i="9"/>
  <c r="AB3873" i="9"/>
  <c r="AD3873" i="9"/>
  <c r="AF3873" i="9"/>
  <c r="AC3874" i="9"/>
  <c r="AE3874" i="9"/>
  <c r="AA3874" i="9"/>
  <c r="AC3875" i="9"/>
  <c r="AE3875" i="9"/>
  <c r="Z3875" i="9"/>
  <c r="AB3875" i="9"/>
  <c r="AD3875" i="9"/>
  <c r="AF3875" i="9"/>
  <c r="AC3876" i="9"/>
  <c r="AE3876" i="9"/>
  <c r="Z3876" i="9"/>
  <c r="AB3876" i="9"/>
  <c r="AD3876" i="9"/>
  <c r="AF3876" i="9"/>
  <c r="AC3877" i="9"/>
  <c r="AE3877" i="9"/>
  <c r="Z3877" i="9"/>
  <c r="AB3877" i="9"/>
  <c r="AD3877" i="9"/>
  <c r="AF3877" i="9"/>
  <c r="AC3878" i="9"/>
  <c r="AE3878" i="9"/>
  <c r="Z3878" i="9"/>
  <c r="AB3878" i="9"/>
  <c r="AD3878" i="9"/>
  <c r="AF3878" i="9"/>
  <c r="AC3879" i="9"/>
  <c r="AE3879" i="9"/>
  <c r="Z3879" i="9"/>
  <c r="AB3879" i="9"/>
  <c r="AD3879" i="9"/>
  <c r="AF3879" i="9"/>
  <c r="AC3880" i="9"/>
  <c r="AE3880" i="9"/>
  <c r="Z3880" i="9"/>
  <c r="AB3880" i="9"/>
  <c r="AD3880" i="9"/>
  <c r="AF3880" i="9"/>
  <c r="AC3881" i="9"/>
  <c r="AE3881" i="9"/>
  <c r="Z3881" i="9"/>
  <c r="AB3881" i="9"/>
  <c r="AD3881" i="9"/>
  <c r="AF3881" i="9"/>
  <c r="AC3882" i="9"/>
  <c r="AE3882" i="9"/>
  <c r="Z3882" i="9"/>
  <c r="AB3882" i="9"/>
  <c r="AD3882" i="9"/>
  <c r="AF3882" i="9"/>
  <c r="AC3883" i="9"/>
  <c r="AE3883" i="9"/>
  <c r="Z3883" i="9"/>
  <c r="AB3883" i="9"/>
  <c r="AD3883" i="9"/>
  <c r="AF3883" i="9"/>
  <c r="AC3884" i="9"/>
  <c r="AE3884" i="9"/>
  <c r="Z3884" i="9"/>
  <c r="AB3884" i="9"/>
  <c r="AD3884" i="9"/>
  <c r="AF3884" i="9"/>
  <c r="AC3885" i="9"/>
  <c r="AE3885" i="9"/>
  <c r="Z3885" i="9"/>
  <c r="AB3885" i="9"/>
  <c r="AD3885" i="9"/>
  <c r="AF3885" i="9"/>
  <c r="AC3886" i="9"/>
  <c r="AE3886" i="9"/>
  <c r="Z3886" i="9"/>
  <c r="AB3886" i="9"/>
  <c r="AD3886" i="9"/>
  <c r="AF3886" i="9"/>
  <c r="AC3887" i="9"/>
  <c r="AE3887" i="9"/>
  <c r="Z3887" i="9"/>
  <c r="AB3887" i="9"/>
  <c r="AD3887" i="9"/>
  <c r="AF3887" i="9"/>
  <c r="AC3888" i="9"/>
  <c r="AE3888" i="9"/>
  <c r="Z3888" i="9"/>
  <c r="AB3888" i="9"/>
  <c r="AD3888" i="9"/>
  <c r="AF3888" i="9"/>
  <c r="AC3889" i="9"/>
  <c r="AE3889" i="9"/>
  <c r="Z3889" i="9"/>
  <c r="AB3889" i="9"/>
  <c r="AD3889" i="9"/>
  <c r="AF3889" i="9"/>
  <c r="AC3890" i="9"/>
  <c r="AE3890" i="9"/>
  <c r="Z3890" i="9"/>
  <c r="AB3890" i="9"/>
  <c r="AD3890" i="9"/>
  <c r="AF3890" i="9"/>
  <c r="AC3891" i="9"/>
  <c r="AE3891" i="9"/>
  <c r="Z3891" i="9"/>
  <c r="AB3891" i="9"/>
  <c r="AD3891" i="9"/>
  <c r="AF3891" i="9"/>
  <c r="AC3892" i="9"/>
  <c r="AE3892" i="9"/>
  <c r="Z3892" i="9"/>
  <c r="AB3892" i="9"/>
  <c r="AD3892" i="9"/>
  <c r="AF3892" i="9"/>
  <c r="AC3893" i="9"/>
  <c r="AE3893" i="9"/>
  <c r="Z3893" i="9"/>
  <c r="AB3893" i="9"/>
  <c r="AD3893" i="9"/>
  <c r="AF3893" i="9"/>
  <c r="AC3894" i="9"/>
  <c r="AE3894" i="9"/>
  <c r="Z3894" i="9"/>
  <c r="AB3894" i="9"/>
  <c r="AD3894" i="9"/>
  <c r="AF3894" i="9"/>
  <c r="AC3895" i="9"/>
  <c r="AE3895" i="9"/>
  <c r="Z3895" i="9"/>
  <c r="AB3895" i="9"/>
  <c r="AD3895" i="9"/>
  <c r="AF3895" i="9"/>
  <c r="AC3896" i="9"/>
  <c r="AE3896" i="9"/>
  <c r="Z3896" i="9"/>
  <c r="AB3896" i="9"/>
  <c r="AD3896" i="9"/>
  <c r="AF3896" i="9"/>
  <c r="AC3897" i="9"/>
  <c r="AE3897" i="9"/>
  <c r="Z3897" i="9"/>
  <c r="AB3897" i="9"/>
  <c r="AD3897" i="9"/>
  <c r="AF3897" i="9"/>
  <c r="AC3898" i="9"/>
  <c r="AE3898" i="9"/>
  <c r="Z3898" i="9"/>
  <c r="AB3898" i="9"/>
  <c r="AD3898" i="9"/>
  <c r="AF3898" i="9"/>
  <c r="AC3899" i="9"/>
  <c r="AE3899" i="9"/>
  <c r="Z3899" i="9"/>
  <c r="AB3899" i="9"/>
  <c r="AD3899" i="9"/>
  <c r="AF3899" i="9"/>
  <c r="AC3900" i="9"/>
  <c r="AE3900" i="9"/>
  <c r="Z3900" i="9"/>
  <c r="AB3900" i="9"/>
  <c r="AD3900" i="9"/>
  <c r="AF3900" i="9"/>
  <c r="AC3901" i="9"/>
  <c r="AE3901" i="9"/>
  <c r="Z3901" i="9"/>
  <c r="AB3901" i="9"/>
  <c r="AD3901" i="9"/>
  <c r="AF3901" i="9"/>
  <c r="AC3902" i="9"/>
  <c r="AE3902" i="9"/>
  <c r="Z3902" i="9"/>
  <c r="AB3902" i="9"/>
  <c r="AD3902" i="9"/>
  <c r="AF3902" i="9"/>
  <c r="AC3903" i="9"/>
  <c r="AE3903" i="9"/>
  <c r="Z3903" i="9"/>
  <c r="AB3903" i="9"/>
  <c r="AD3903" i="9"/>
  <c r="AF3903" i="9"/>
  <c r="AC3904" i="9"/>
  <c r="AE3904" i="9"/>
  <c r="Z3904" i="9"/>
  <c r="AB3904" i="9"/>
  <c r="AD3904" i="9"/>
  <c r="AF3904" i="9"/>
  <c r="AC3905" i="9"/>
  <c r="AE3905" i="9"/>
  <c r="Z3905" i="9"/>
  <c r="AB3905" i="9"/>
  <c r="AD3905" i="9"/>
  <c r="AF3905" i="9"/>
  <c r="AC3906" i="9"/>
  <c r="AE3906" i="9"/>
  <c r="Z3906" i="9"/>
  <c r="AB3906" i="9"/>
  <c r="AD3906" i="9"/>
  <c r="AF3906" i="9"/>
  <c r="AC3907" i="9"/>
  <c r="AE3907" i="9"/>
  <c r="Z3907" i="9"/>
  <c r="AB3907" i="9"/>
  <c r="AD3907" i="9"/>
  <c r="AF3907" i="9"/>
  <c r="AC3908" i="9"/>
  <c r="AE3908" i="9"/>
  <c r="Z3908" i="9"/>
  <c r="AB3908" i="9"/>
  <c r="AD3908" i="9"/>
  <c r="AF3908" i="9"/>
  <c r="AC3909" i="9"/>
  <c r="AE3909" i="9"/>
  <c r="Z3909" i="9"/>
  <c r="AB3909" i="9"/>
  <c r="AD3909" i="9"/>
  <c r="AF3909" i="9"/>
  <c r="AC3910" i="9"/>
  <c r="AE3910" i="9"/>
  <c r="Z3910" i="9"/>
  <c r="AB3910" i="9"/>
  <c r="AD3910" i="9"/>
  <c r="AF3910" i="9"/>
  <c r="AC3911" i="9"/>
  <c r="AE3911" i="9"/>
  <c r="Z3911" i="9"/>
  <c r="AB3911" i="9"/>
  <c r="AD3911" i="9"/>
  <c r="AF3911" i="9"/>
  <c r="AC3912" i="9"/>
  <c r="AE3912" i="9"/>
  <c r="Z3912" i="9"/>
  <c r="AB3912" i="9"/>
  <c r="AD3912" i="9"/>
  <c r="AF3912" i="9"/>
  <c r="AC3913" i="9"/>
  <c r="AE3913" i="9"/>
  <c r="Z3913" i="9"/>
  <c r="AB3913" i="9"/>
  <c r="AD3913" i="9"/>
  <c r="AF3913" i="9"/>
  <c r="AC3914" i="9"/>
  <c r="AE3914" i="9"/>
  <c r="Z3914" i="9"/>
  <c r="AB3914" i="9"/>
  <c r="AD3914" i="9"/>
  <c r="AF3914" i="9"/>
  <c r="AC3915" i="9"/>
  <c r="AE3915" i="9"/>
  <c r="Z3915" i="9"/>
  <c r="AB3915" i="9"/>
  <c r="AD3915" i="9"/>
  <c r="AF3915" i="9"/>
  <c r="AC3916" i="9"/>
  <c r="AE3916" i="9"/>
  <c r="Z3916" i="9"/>
  <c r="AB3916" i="9"/>
  <c r="AD3916" i="9"/>
  <c r="AF3916" i="9"/>
  <c r="AC3917" i="9"/>
  <c r="AE3917" i="9"/>
  <c r="Z3917" i="9"/>
  <c r="AB3917" i="9"/>
  <c r="AD3917" i="9"/>
  <c r="AF3917" i="9"/>
  <c r="AC3918" i="9"/>
  <c r="AE3918" i="9"/>
  <c r="Z3918" i="9"/>
  <c r="AB3918" i="9"/>
  <c r="AD3918" i="9"/>
  <c r="AF3918" i="9"/>
  <c r="AC3919" i="9"/>
  <c r="AE3919" i="9"/>
  <c r="Z3919" i="9"/>
  <c r="AB3919" i="9"/>
  <c r="AD3919" i="9"/>
  <c r="AF3919" i="9"/>
  <c r="AC4529" i="9"/>
  <c r="AE4529" i="9"/>
  <c r="Z4529" i="9"/>
  <c r="AB4529" i="9"/>
  <c r="AD4529" i="9"/>
  <c r="AF4529" i="9"/>
  <c r="AC4530" i="9"/>
  <c r="AE4530" i="9"/>
  <c r="Z4530" i="9"/>
  <c r="AB4530" i="9"/>
  <c r="AD4530" i="9"/>
  <c r="AF4530" i="9"/>
  <c r="AC4531" i="9"/>
  <c r="AE4531" i="9"/>
  <c r="Z4531" i="9"/>
  <c r="AB4531" i="9"/>
  <c r="AD4531" i="9"/>
  <c r="AF4531" i="9"/>
  <c r="AC4532" i="9"/>
  <c r="AE4532" i="9"/>
  <c r="Z4532" i="9"/>
  <c r="AB4532" i="9"/>
  <c r="AD4532" i="9"/>
  <c r="AF4532" i="9"/>
  <c r="AC4533" i="9"/>
  <c r="AE4533" i="9"/>
  <c r="Z4533" i="9"/>
  <c r="AB4533" i="9"/>
  <c r="AD4533" i="9"/>
  <c r="AF4533" i="9"/>
  <c r="AC4534" i="9"/>
  <c r="AE4534" i="9"/>
  <c r="Z4534" i="9"/>
  <c r="AB4534" i="9"/>
  <c r="AD4534" i="9"/>
  <c r="AF4534" i="9"/>
  <c r="AC4535" i="9"/>
  <c r="AE4535" i="9"/>
  <c r="Z4535" i="9"/>
  <c r="AB4535" i="9"/>
  <c r="AD4535" i="9"/>
  <c r="AF4535" i="9"/>
  <c r="AC4536" i="9"/>
  <c r="AE4536" i="9"/>
  <c r="Z4536" i="9"/>
  <c r="AB4536" i="9"/>
  <c r="AD4536" i="9"/>
  <c r="AF4536" i="9"/>
  <c r="AC4537" i="9"/>
  <c r="AE4537" i="9"/>
  <c r="Z4537" i="9"/>
  <c r="AB4537" i="9"/>
  <c r="AD4537" i="9"/>
  <c r="AF4537" i="9"/>
  <c r="AC4538" i="9"/>
  <c r="AE4538" i="9"/>
  <c r="Z4538" i="9"/>
  <c r="AB4538" i="9"/>
  <c r="AD4538" i="9"/>
  <c r="AF4538" i="9"/>
  <c r="AC4539" i="9"/>
  <c r="AE4539" i="9"/>
  <c r="Z4539" i="9"/>
  <c r="AB4539" i="9"/>
  <c r="AD4539" i="9"/>
  <c r="AF4539" i="9"/>
  <c r="AC4540" i="9"/>
  <c r="AE4540" i="9"/>
  <c r="Z4540" i="9"/>
  <c r="AB4540" i="9"/>
  <c r="AD4540" i="9"/>
  <c r="AF4540" i="9"/>
  <c r="AC4541" i="9"/>
  <c r="AE4541" i="9"/>
  <c r="Z4541" i="9"/>
  <c r="AB4541" i="9"/>
  <c r="AD4541" i="9"/>
  <c r="AF4541" i="9"/>
  <c r="AC2674" i="9"/>
  <c r="AE2674" i="9"/>
  <c r="Z2674" i="9"/>
  <c r="AB2674" i="9"/>
  <c r="AD2674" i="9"/>
  <c r="AF2674" i="9"/>
  <c r="AC2675" i="9"/>
  <c r="AE2675" i="9"/>
  <c r="Z2675" i="9"/>
  <c r="AB2675" i="9"/>
  <c r="AD2675" i="9"/>
  <c r="AF2675" i="9"/>
  <c r="AC2676" i="9"/>
  <c r="AE2676" i="9"/>
  <c r="Z2676" i="9"/>
  <c r="AB2676" i="9"/>
  <c r="AD2676" i="9"/>
  <c r="AF2676" i="9"/>
  <c r="AC2677" i="9"/>
  <c r="AE2677" i="9"/>
  <c r="Z2677" i="9"/>
  <c r="AB2677" i="9"/>
  <c r="AD2677" i="9"/>
  <c r="AF2677" i="9"/>
  <c r="AC2678" i="9"/>
  <c r="AE2678" i="9"/>
  <c r="Z2678" i="9"/>
  <c r="AB2678" i="9"/>
  <c r="AD2678" i="9"/>
  <c r="AF2678" i="9"/>
  <c r="AC2679" i="9"/>
  <c r="AE2679" i="9"/>
  <c r="Z2679" i="9"/>
  <c r="AB2679" i="9"/>
  <c r="AD2679" i="9"/>
  <c r="AF2679" i="9"/>
  <c r="AC2680" i="9"/>
  <c r="AE2680" i="9"/>
  <c r="Z2680" i="9"/>
  <c r="AB2680" i="9"/>
  <c r="AD2680" i="9"/>
  <c r="AF2680" i="9"/>
  <c r="AC2681" i="9"/>
  <c r="AE2681" i="9"/>
  <c r="Z2681" i="9"/>
  <c r="AB2681" i="9"/>
  <c r="AD2681" i="9"/>
  <c r="AF2681" i="9"/>
  <c r="AC2682" i="9"/>
  <c r="AE2682" i="9"/>
  <c r="Z2682" i="9"/>
  <c r="AB2682" i="9"/>
  <c r="AD2682" i="9"/>
  <c r="AF2682" i="9"/>
  <c r="AC2683" i="9"/>
  <c r="AE2683" i="9"/>
  <c r="Z2683" i="9"/>
  <c r="AB2683" i="9"/>
  <c r="AD2683" i="9"/>
  <c r="AF2683" i="9"/>
  <c r="AC2684" i="9"/>
  <c r="AE2684" i="9"/>
  <c r="Z2684" i="9"/>
  <c r="AB2684" i="9"/>
  <c r="AD2684" i="9"/>
  <c r="AF2684" i="9"/>
  <c r="AC2685" i="9"/>
  <c r="AE2685" i="9"/>
  <c r="Z2685" i="9"/>
  <c r="AB2685" i="9"/>
  <c r="AD2685" i="9"/>
  <c r="AF2685" i="9"/>
  <c r="AC2686" i="9"/>
  <c r="AE2686" i="9"/>
  <c r="Z2686" i="9"/>
  <c r="AB2686" i="9"/>
  <c r="AD2686" i="9"/>
  <c r="AF2686" i="9"/>
  <c r="AC2687" i="9"/>
  <c r="AE2687" i="9"/>
  <c r="Z2687" i="9"/>
  <c r="AB2687" i="9"/>
  <c r="AD2687" i="9"/>
  <c r="AF2687" i="9"/>
  <c r="AC2688" i="9"/>
  <c r="AE2688" i="9"/>
  <c r="Z2688" i="9"/>
  <c r="AB2688" i="9"/>
  <c r="AD2688" i="9"/>
  <c r="AF2688" i="9"/>
  <c r="AC2689" i="9"/>
  <c r="AE2689" i="9"/>
  <c r="Z2689" i="9"/>
  <c r="AB2689" i="9"/>
  <c r="AD2689" i="9"/>
  <c r="AF2689" i="9"/>
  <c r="AC2690" i="9"/>
  <c r="AE2690" i="9"/>
  <c r="Z2690" i="9"/>
  <c r="AB2690" i="9"/>
  <c r="AD2690" i="9"/>
  <c r="AF2690" i="9"/>
  <c r="AC2691" i="9"/>
  <c r="AE2691" i="9"/>
  <c r="Z2691" i="9"/>
  <c r="AB2691" i="9"/>
  <c r="AD2691" i="9"/>
  <c r="AF2691" i="9"/>
  <c r="AC2692" i="9"/>
  <c r="AE2692" i="9"/>
  <c r="Z2692" i="9"/>
  <c r="AB2692" i="9"/>
  <c r="AD2692" i="9"/>
  <c r="AF2692" i="9"/>
  <c r="AC2693" i="9"/>
  <c r="AE2693" i="9"/>
  <c r="Z2693" i="9"/>
  <c r="AB2693" i="9"/>
  <c r="AD2693" i="9"/>
  <c r="AF2693" i="9"/>
  <c r="AC2694" i="9"/>
  <c r="AE2694" i="9"/>
  <c r="Z2694" i="9"/>
  <c r="AB2694" i="9"/>
  <c r="AD2694" i="9"/>
  <c r="AF2694" i="9"/>
  <c r="AC2695" i="9"/>
  <c r="AE2695" i="9"/>
  <c r="Z2695" i="9"/>
  <c r="AB2695" i="9"/>
  <c r="AD2695" i="9"/>
  <c r="AF2695" i="9"/>
  <c r="AC2696" i="9"/>
  <c r="AE2696" i="9"/>
  <c r="Z2696" i="9"/>
  <c r="AB2696" i="9"/>
  <c r="AD2696" i="9"/>
  <c r="AF2696" i="9"/>
  <c r="AC2697" i="9"/>
  <c r="AE2697" i="9"/>
  <c r="Z2697" i="9"/>
  <c r="AB2697" i="9"/>
  <c r="AD2697" i="9"/>
  <c r="AF2697" i="9"/>
  <c r="AC2698" i="9"/>
  <c r="AE2698" i="9"/>
  <c r="Z2698" i="9"/>
  <c r="AB2698" i="9"/>
  <c r="AD2698" i="9"/>
  <c r="AF2698" i="9"/>
  <c r="AC2699" i="9"/>
  <c r="AE2699" i="9"/>
  <c r="Z2699" i="9"/>
  <c r="AB2699" i="9"/>
  <c r="AD2699" i="9"/>
  <c r="AF2699" i="9"/>
  <c r="AC2700" i="9"/>
  <c r="AE2700" i="9"/>
  <c r="Z2700" i="9"/>
  <c r="AB2700" i="9"/>
  <c r="AD2700" i="9"/>
  <c r="AF2700" i="9"/>
  <c r="AC2701" i="9"/>
  <c r="AE2701" i="9"/>
  <c r="Z2701" i="9"/>
  <c r="AB2701" i="9"/>
  <c r="AD2701" i="9"/>
  <c r="AF2701" i="9"/>
  <c r="AC2702" i="9"/>
  <c r="AE2702" i="9"/>
  <c r="Z2702" i="9"/>
  <c r="AB2702" i="9"/>
  <c r="AD2702" i="9"/>
  <c r="AF2702" i="9"/>
  <c r="AC2703" i="9"/>
  <c r="AE2703" i="9"/>
  <c r="Z2703" i="9"/>
  <c r="AB2703" i="9"/>
  <c r="AD2703" i="9"/>
  <c r="AF2703" i="9"/>
  <c r="AC2704" i="9"/>
  <c r="AE2704" i="9"/>
  <c r="Z2704" i="9"/>
  <c r="AB2704" i="9"/>
  <c r="AD2704" i="9"/>
  <c r="AF2704" i="9"/>
  <c r="AC2705" i="9"/>
  <c r="AE2705" i="9"/>
  <c r="Z2705" i="9"/>
  <c r="AB2705" i="9"/>
  <c r="AD2705" i="9"/>
  <c r="AF2705" i="9"/>
  <c r="AC2706" i="9"/>
  <c r="AE2706" i="9"/>
  <c r="Z2706" i="9"/>
  <c r="AB2706" i="9"/>
  <c r="AD2706" i="9"/>
  <c r="AF2706" i="9"/>
  <c r="AC2707" i="9"/>
  <c r="AE2707" i="9"/>
  <c r="Z2707" i="9"/>
  <c r="AB2707" i="9"/>
  <c r="AD2707" i="9"/>
  <c r="AF2707" i="9"/>
  <c r="AC2708" i="9"/>
  <c r="AE2708" i="9"/>
  <c r="Z2708" i="9"/>
  <c r="AB2708" i="9"/>
  <c r="AD2708" i="9"/>
  <c r="AF2708" i="9"/>
  <c r="AC2709" i="9"/>
  <c r="AE2709" i="9"/>
  <c r="Z2709" i="9"/>
  <c r="AB2709" i="9"/>
  <c r="AD2709" i="9"/>
  <c r="AF2709" i="9"/>
  <c r="AC2710" i="9"/>
  <c r="AE2710" i="9"/>
  <c r="Z2710" i="9"/>
  <c r="AB2710" i="9"/>
  <c r="AD2710" i="9"/>
  <c r="AF2710" i="9"/>
  <c r="AC2711" i="9"/>
  <c r="AE2711" i="9"/>
  <c r="Z2711" i="9"/>
  <c r="AB2711" i="9"/>
  <c r="AD2711" i="9"/>
  <c r="AF2711" i="9"/>
  <c r="AC2712" i="9"/>
  <c r="AE2712" i="9"/>
  <c r="Z2712" i="9"/>
  <c r="AB2712" i="9"/>
  <c r="AD2712" i="9"/>
  <c r="AF2712" i="9"/>
  <c r="AC2713" i="9"/>
  <c r="AE2713" i="9"/>
  <c r="Z2713" i="9"/>
  <c r="AB2713" i="9"/>
  <c r="AD2713" i="9"/>
  <c r="AF2713" i="9"/>
  <c r="AC2714" i="9"/>
  <c r="AE2714" i="9"/>
  <c r="Z2714" i="9"/>
  <c r="AB2714" i="9"/>
  <c r="AD2714" i="9"/>
  <c r="AF2714" i="9"/>
  <c r="AC2715" i="9"/>
  <c r="AE2715" i="9"/>
  <c r="Z2715" i="9"/>
  <c r="AB2715" i="9"/>
  <c r="AD2715" i="9"/>
  <c r="AF2715" i="9"/>
  <c r="AC2716" i="9"/>
  <c r="AE2716" i="9"/>
  <c r="Z2716" i="9"/>
  <c r="AB2716" i="9"/>
  <c r="AD2716" i="9"/>
  <c r="AF2716" i="9"/>
  <c r="AC2717" i="9"/>
  <c r="AE2717" i="9"/>
  <c r="Z2717" i="9"/>
  <c r="AB2717" i="9"/>
  <c r="AD2717" i="9"/>
  <c r="AF2717" i="9"/>
  <c r="AC2718" i="9"/>
  <c r="AE2718" i="9"/>
  <c r="Z2718" i="9"/>
  <c r="AB2718" i="9"/>
  <c r="AD2718" i="9"/>
  <c r="AF2718" i="9"/>
  <c r="AC2719" i="9"/>
  <c r="AE2719" i="9"/>
  <c r="Z2719" i="9"/>
  <c r="AB2719" i="9"/>
  <c r="AD2719" i="9"/>
  <c r="AF2719" i="9"/>
  <c r="AC2720" i="9"/>
  <c r="AE2720" i="9"/>
  <c r="Z2720" i="9"/>
  <c r="AB2720" i="9"/>
  <c r="AD2720" i="9"/>
  <c r="AF2720" i="9"/>
  <c r="AC2721" i="9"/>
  <c r="AE2721" i="9"/>
  <c r="Z2721" i="9"/>
  <c r="AB2721" i="9"/>
  <c r="AD2721" i="9"/>
  <c r="AF2721" i="9"/>
  <c r="AC2722" i="9"/>
  <c r="AE2722" i="9"/>
  <c r="Z2722" i="9"/>
  <c r="AB2722" i="9"/>
  <c r="AD2722" i="9"/>
  <c r="AF2722" i="9"/>
  <c r="AC2723" i="9"/>
  <c r="AE2723" i="9"/>
  <c r="Z2723" i="9"/>
  <c r="AB2723" i="9"/>
  <c r="AD2723" i="9"/>
  <c r="AF2723" i="9"/>
  <c r="AC2724" i="9"/>
  <c r="AE2724" i="9"/>
  <c r="Z2724" i="9"/>
  <c r="AB2724" i="9"/>
  <c r="AD2724" i="9"/>
  <c r="AF2724" i="9"/>
  <c r="AC2725" i="9"/>
  <c r="AE2725" i="9"/>
  <c r="Z2725" i="9"/>
  <c r="AB2725" i="9"/>
  <c r="AD2725" i="9"/>
  <c r="AF2725" i="9"/>
  <c r="AC2726" i="9"/>
  <c r="AE2726" i="9"/>
  <c r="Z2726" i="9"/>
  <c r="AB2726" i="9"/>
  <c r="AD2726" i="9"/>
  <c r="AF2726" i="9"/>
  <c r="AC2727" i="9"/>
  <c r="AE2727" i="9"/>
  <c r="Z2727" i="9"/>
  <c r="AB2727" i="9"/>
  <c r="AD2727" i="9"/>
  <c r="AF2727" i="9"/>
  <c r="AC2728" i="9"/>
  <c r="AE2728" i="9"/>
  <c r="Z2728" i="9"/>
  <c r="AB2728" i="9"/>
  <c r="AD2728" i="9"/>
  <c r="AF2728" i="9"/>
  <c r="AC2729" i="9"/>
  <c r="AE2729" i="9"/>
  <c r="Z2729" i="9"/>
  <c r="AB2729" i="9"/>
  <c r="AD2729" i="9"/>
  <c r="AF2729" i="9"/>
  <c r="AC2730" i="9"/>
  <c r="AE2730" i="9"/>
  <c r="Z2730" i="9"/>
  <c r="AB2730" i="9"/>
  <c r="AD2730" i="9"/>
  <c r="AF2730" i="9"/>
  <c r="AC2731" i="9"/>
  <c r="AE2731" i="9"/>
  <c r="Z2731" i="9"/>
  <c r="AB2731" i="9"/>
  <c r="AD2731" i="9"/>
  <c r="AF2731" i="9"/>
  <c r="AC2732" i="9"/>
  <c r="AE2732" i="9"/>
  <c r="Z2732" i="9"/>
  <c r="AB2732" i="9"/>
  <c r="AD2732" i="9"/>
  <c r="AF2732" i="9"/>
  <c r="AC2733" i="9"/>
  <c r="AE2733" i="9"/>
  <c r="Z2733" i="9"/>
  <c r="AB2733" i="9"/>
  <c r="AD2733" i="9"/>
  <c r="AF2733" i="9"/>
  <c r="AC2734" i="9"/>
  <c r="AE2734" i="9"/>
  <c r="Z2734" i="9"/>
  <c r="AB2734" i="9"/>
  <c r="AD2734" i="9"/>
  <c r="AF2734" i="9"/>
  <c r="AC2735" i="9"/>
  <c r="AE2735" i="9"/>
  <c r="Z2735" i="9"/>
  <c r="AB2735" i="9"/>
  <c r="AD2735" i="9"/>
  <c r="AF2735" i="9"/>
  <c r="AC2736" i="9"/>
  <c r="AE2736" i="9"/>
  <c r="Z2736" i="9"/>
  <c r="AB2736" i="9"/>
  <c r="AD2736" i="9"/>
  <c r="AF2736" i="9"/>
  <c r="AC2737" i="9"/>
  <c r="AE2737" i="9"/>
  <c r="Z2737" i="9"/>
  <c r="AB2737" i="9"/>
  <c r="AD2737" i="9"/>
  <c r="AF2737" i="9"/>
  <c r="AC2738" i="9"/>
  <c r="AE2738" i="9"/>
  <c r="Z2738" i="9"/>
  <c r="AB2738" i="9"/>
  <c r="AD2738" i="9"/>
  <c r="AF2738" i="9"/>
  <c r="AC2739" i="9"/>
  <c r="AE2739" i="9"/>
  <c r="Z2739" i="9"/>
  <c r="AB2739" i="9"/>
  <c r="AD2739" i="9"/>
  <c r="AF2739" i="9"/>
  <c r="AC2740" i="9"/>
  <c r="AE2740" i="9"/>
  <c r="Z2740" i="9"/>
  <c r="AB2740" i="9"/>
  <c r="AD2740" i="9"/>
  <c r="AF2740" i="9"/>
  <c r="AC2741" i="9"/>
  <c r="AE2741" i="9"/>
  <c r="Z2741" i="9"/>
  <c r="AB2741" i="9"/>
  <c r="AD2741" i="9"/>
  <c r="AF2741" i="9"/>
  <c r="AC2742" i="9"/>
  <c r="AE2742" i="9"/>
  <c r="Z2742" i="9"/>
  <c r="AB2742" i="9"/>
  <c r="AD2742" i="9"/>
  <c r="AF2742" i="9"/>
  <c r="AC2743" i="9"/>
  <c r="AE2743" i="9"/>
  <c r="Z2743" i="9"/>
  <c r="AB2743" i="9"/>
  <c r="AD2743" i="9"/>
  <c r="AF2743" i="9"/>
  <c r="AC2744" i="9"/>
  <c r="AE2744" i="9"/>
  <c r="Z2744" i="9"/>
  <c r="AB2744" i="9"/>
  <c r="AD2744" i="9"/>
  <c r="AF2744" i="9"/>
  <c r="AC2745" i="9"/>
  <c r="AE2745" i="9"/>
  <c r="Z2745" i="9"/>
  <c r="AB2745" i="9"/>
  <c r="AD2745" i="9"/>
  <c r="AF2745" i="9"/>
  <c r="AC2746" i="9"/>
  <c r="AE2746" i="9"/>
  <c r="Z2746" i="9"/>
  <c r="AB2746" i="9"/>
  <c r="AD2746" i="9"/>
  <c r="AF2746" i="9"/>
  <c r="AC2747" i="9"/>
  <c r="AE2747" i="9"/>
  <c r="Z2747" i="9"/>
  <c r="AB2747" i="9"/>
  <c r="AD2747" i="9"/>
  <c r="AF2747" i="9"/>
  <c r="AC2748" i="9"/>
  <c r="AE2748" i="9"/>
  <c r="Z2748" i="9"/>
  <c r="AB2748" i="9"/>
  <c r="AD2748" i="9"/>
  <c r="AF2748" i="9"/>
  <c r="AC2749" i="9"/>
  <c r="AE2749" i="9"/>
  <c r="Z2749" i="9"/>
  <c r="AB2749" i="9"/>
  <c r="AD2749" i="9"/>
  <c r="AF2749" i="9"/>
  <c r="AC2750" i="9"/>
  <c r="AE2750" i="9"/>
  <c r="Z2750" i="9"/>
  <c r="AB2750" i="9"/>
  <c r="AD2750" i="9"/>
  <c r="AF2750" i="9"/>
  <c r="AC2751" i="9"/>
  <c r="AE2751" i="9"/>
  <c r="Z2751" i="9"/>
  <c r="AB2751" i="9"/>
  <c r="AD2751" i="9"/>
  <c r="AF2751" i="9"/>
  <c r="AC2752" i="9"/>
  <c r="AE2752" i="9"/>
  <c r="Z2752" i="9"/>
  <c r="AB2752" i="9"/>
  <c r="AD2752" i="9"/>
  <c r="AF2752" i="9"/>
  <c r="AC2753" i="9"/>
  <c r="AE2753" i="9"/>
  <c r="Z2753" i="9"/>
  <c r="AB2753" i="9"/>
  <c r="AD2753" i="9"/>
  <c r="AF2753" i="9"/>
  <c r="AC2754" i="9"/>
  <c r="AE2754" i="9"/>
  <c r="Z2754" i="9"/>
  <c r="AB2754" i="9"/>
  <c r="AD2754" i="9"/>
  <c r="AF2754" i="9"/>
  <c r="AC2755" i="9"/>
  <c r="AE2755" i="9"/>
  <c r="Z2755" i="9"/>
  <c r="AB2755" i="9"/>
  <c r="AD2755" i="9"/>
  <c r="AF2755" i="9"/>
  <c r="AC2756" i="9"/>
  <c r="AE2756" i="9"/>
  <c r="Z2756" i="9"/>
  <c r="AB2756" i="9"/>
  <c r="AD2756" i="9"/>
  <c r="AF2756" i="9"/>
  <c r="AC2757" i="9"/>
  <c r="AE2757" i="9"/>
  <c r="Z2757" i="9"/>
  <c r="AB2757" i="9"/>
  <c r="AD2757" i="9"/>
  <c r="AF2757" i="9"/>
  <c r="AC2758" i="9"/>
  <c r="AE2758" i="9"/>
  <c r="Z2758" i="9"/>
  <c r="AB2758" i="9"/>
  <c r="AD2758" i="9"/>
  <c r="AF2758" i="9"/>
  <c r="AC2759" i="9"/>
  <c r="AE2759" i="9"/>
  <c r="Z2759" i="9"/>
  <c r="AB2759" i="9"/>
  <c r="AD2759" i="9"/>
  <c r="AF2759" i="9"/>
  <c r="AC2760" i="9"/>
  <c r="AE2760" i="9"/>
  <c r="Z2760" i="9"/>
  <c r="AB2760" i="9"/>
  <c r="AD2760" i="9"/>
  <c r="AF2760" i="9"/>
  <c r="AC2761" i="9"/>
  <c r="AE2761" i="9"/>
  <c r="Z2761" i="9"/>
  <c r="AB2761" i="9"/>
  <c r="AD2761" i="9"/>
  <c r="AF2761" i="9"/>
  <c r="AC2762" i="9"/>
  <c r="AE2762" i="9"/>
  <c r="Z2762" i="9"/>
  <c r="AB2762" i="9"/>
  <c r="AD2762" i="9"/>
  <c r="AF2762" i="9"/>
  <c r="AC2763" i="9"/>
  <c r="AE2763" i="9"/>
  <c r="Z2763" i="9"/>
  <c r="AB2763" i="9"/>
  <c r="AD2763" i="9"/>
  <c r="AF2763" i="9"/>
  <c r="AC2764" i="9"/>
  <c r="AE2764" i="9"/>
  <c r="Z2764" i="9"/>
  <c r="AB2764" i="9"/>
  <c r="AD2764" i="9"/>
  <c r="AF2764" i="9"/>
  <c r="AC2765" i="9"/>
  <c r="AE2765" i="9"/>
  <c r="Z2765" i="9"/>
  <c r="AB2765" i="9"/>
  <c r="AD2765" i="9"/>
  <c r="AF2765" i="9"/>
  <c r="AC2766" i="9"/>
  <c r="AE2766" i="9"/>
  <c r="Z2766" i="9"/>
  <c r="AB2766" i="9"/>
  <c r="AD2766" i="9"/>
  <c r="AF2766" i="9"/>
  <c r="AC2767" i="9"/>
  <c r="AE2767" i="9"/>
  <c r="Z2767" i="9"/>
  <c r="AB2767" i="9"/>
  <c r="AD2767" i="9"/>
  <c r="AF2767" i="9"/>
  <c r="AC2768" i="9"/>
  <c r="AE2768" i="9"/>
  <c r="Z2768" i="9"/>
  <c r="AB2768" i="9"/>
  <c r="AD2768" i="9"/>
  <c r="AF2768" i="9"/>
  <c r="AC2769" i="9"/>
  <c r="AE2769" i="9"/>
  <c r="Z2769" i="9"/>
  <c r="AB2769" i="9"/>
  <c r="AD2769" i="9"/>
  <c r="AF2769" i="9"/>
  <c r="AC2770" i="9"/>
  <c r="AE2770" i="9"/>
  <c r="Z2770" i="9"/>
  <c r="AB2770" i="9"/>
  <c r="AD2770" i="9"/>
  <c r="AF2770" i="9"/>
  <c r="AC2771" i="9"/>
  <c r="AE2771" i="9"/>
  <c r="Z2771" i="9"/>
  <c r="AB2771" i="9"/>
  <c r="AD2771" i="9"/>
  <c r="AF2771" i="9"/>
  <c r="AC2772" i="9"/>
  <c r="AE2772" i="9"/>
  <c r="Z2772" i="9"/>
  <c r="AB2772" i="9"/>
  <c r="AD2772" i="9"/>
  <c r="AF2772" i="9"/>
  <c r="AC2773" i="9"/>
  <c r="AE2773" i="9"/>
  <c r="Z2773" i="9"/>
  <c r="AB2773" i="9"/>
  <c r="AD2773" i="9"/>
  <c r="AF2773" i="9"/>
  <c r="AC2774" i="9"/>
  <c r="AE2774" i="9"/>
  <c r="Z2774" i="9"/>
  <c r="AB2774" i="9"/>
  <c r="AD2774" i="9"/>
  <c r="AF2774" i="9"/>
  <c r="AC2775" i="9"/>
  <c r="AE2775" i="9"/>
  <c r="Z2775" i="9"/>
  <c r="AB2775" i="9"/>
  <c r="AD2775" i="9"/>
  <c r="AF2775" i="9"/>
  <c r="AC2776" i="9"/>
  <c r="AE2776" i="9"/>
  <c r="Z2776" i="9"/>
  <c r="AB2776" i="9"/>
  <c r="AD2776" i="9"/>
  <c r="AF2776" i="9"/>
  <c r="AC2777" i="9"/>
  <c r="AE2777" i="9"/>
  <c r="Z2777" i="9"/>
  <c r="AB2777" i="9"/>
  <c r="AD2777" i="9"/>
  <c r="AF2777" i="9"/>
  <c r="AC2778" i="9"/>
  <c r="AE2778" i="9"/>
  <c r="Z2778" i="9"/>
  <c r="AB2778" i="9"/>
  <c r="AD2778" i="9"/>
  <c r="AF2778" i="9"/>
  <c r="AC2779" i="9"/>
  <c r="AE2779" i="9"/>
  <c r="Z2779" i="9"/>
  <c r="AB2779" i="9"/>
  <c r="AD2779" i="9"/>
  <c r="AF2779" i="9"/>
  <c r="AC2780" i="9"/>
  <c r="AE2780" i="9"/>
  <c r="Z2780" i="9"/>
  <c r="AB2780" i="9"/>
  <c r="AD2780" i="9"/>
  <c r="AF2780" i="9"/>
  <c r="AC2781" i="9"/>
  <c r="AE2781" i="9"/>
  <c r="Z2781" i="9"/>
  <c r="AB2781" i="9"/>
  <c r="AD2781" i="9"/>
  <c r="AF2781" i="9"/>
  <c r="AC2782" i="9"/>
  <c r="AE2782" i="9"/>
  <c r="Z2782" i="9"/>
  <c r="AB2782" i="9"/>
  <c r="AD2782" i="9"/>
  <c r="AF2782" i="9"/>
  <c r="AC2783" i="9"/>
  <c r="AE2783" i="9"/>
  <c r="Z2783" i="9"/>
  <c r="AB2783" i="9"/>
  <c r="AD2783" i="9"/>
  <c r="AF2783" i="9"/>
  <c r="AC2784" i="9"/>
  <c r="AE2784" i="9"/>
  <c r="Z2784" i="9"/>
  <c r="AB2784" i="9"/>
  <c r="AD2784" i="9"/>
  <c r="AF2784" i="9"/>
  <c r="AC2785" i="9"/>
  <c r="AE2785" i="9"/>
  <c r="Z2785" i="9"/>
  <c r="AB2785" i="9"/>
  <c r="AD2785" i="9"/>
  <c r="AF2785" i="9"/>
  <c r="AC2786" i="9"/>
  <c r="AE2786" i="9"/>
  <c r="Z2786" i="9"/>
  <c r="AB2786" i="9"/>
  <c r="AD2786" i="9"/>
  <c r="AF2786" i="9"/>
  <c r="AC2787" i="9"/>
  <c r="AE2787" i="9"/>
  <c r="Z2787" i="9"/>
  <c r="AB2787" i="9"/>
  <c r="AD2787" i="9"/>
  <c r="AF2787" i="9"/>
  <c r="AC2788" i="9"/>
  <c r="AE2788" i="9"/>
  <c r="Z2788" i="9"/>
  <c r="AB2788" i="9"/>
  <c r="AD2788" i="9"/>
  <c r="AF2788" i="9"/>
  <c r="AC2789" i="9"/>
  <c r="AE2789" i="9"/>
  <c r="Z2789" i="9"/>
  <c r="AB2789" i="9"/>
  <c r="AD2789" i="9"/>
  <c r="AF2789" i="9"/>
  <c r="AC2790" i="9"/>
  <c r="AE2790" i="9"/>
  <c r="Z2790" i="9"/>
  <c r="AB2790" i="9"/>
  <c r="AD2790" i="9"/>
  <c r="AF2790" i="9"/>
  <c r="AC2791" i="9"/>
  <c r="AE2791" i="9"/>
  <c r="Z2791" i="9"/>
  <c r="AB2791" i="9"/>
  <c r="AD2791" i="9"/>
  <c r="AF2791" i="9"/>
  <c r="AC2792" i="9"/>
  <c r="AE2792" i="9"/>
  <c r="Z2792" i="9"/>
  <c r="AB2792" i="9"/>
  <c r="AD2792" i="9"/>
  <c r="AF2792" i="9"/>
  <c r="AC2793" i="9"/>
  <c r="AE2793" i="9"/>
  <c r="Z2793" i="9"/>
  <c r="AB2793" i="9"/>
  <c r="AD2793" i="9"/>
  <c r="AF2793" i="9"/>
  <c r="AC2794" i="9"/>
  <c r="AE2794" i="9"/>
  <c r="Z2794" i="9"/>
  <c r="AB2794" i="9"/>
  <c r="AD2794" i="9"/>
  <c r="AF2794" i="9"/>
  <c r="AC2795" i="9"/>
  <c r="AE2795" i="9"/>
  <c r="Z2795" i="9"/>
  <c r="AB2795" i="9"/>
  <c r="AD2795" i="9"/>
  <c r="AF2795" i="9"/>
  <c r="AC2796" i="9"/>
  <c r="AE2796" i="9"/>
  <c r="Z2796" i="9"/>
  <c r="AB2796" i="9"/>
  <c r="AD2796" i="9"/>
  <c r="AF2796" i="9"/>
  <c r="AC2797" i="9"/>
  <c r="AE2797" i="9"/>
  <c r="Z2797" i="9"/>
  <c r="AB2797" i="9"/>
  <c r="AD2797" i="9"/>
  <c r="AF2797" i="9"/>
  <c r="AC2798" i="9"/>
  <c r="AE2798" i="9"/>
  <c r="Z2798" i="9"/>
  <c r="AB2798" i="9"/>
  <c r="AD2798" i="9"/>
  <c r="AF2798" i="9"/>
  <c r="AC2799" i="9"/>
  <c r="AE2799" i="9"/>
  <c r="Z2799" i="9"/>
  <c r="AB2799" i="9"/>
  <c r="AD2799" i="9"/>
  <c r="AF2799" i="9"/>
  <c r="AC2800" i="9"/>
  <c r="AE2800" i="9"/>
  <c r="Z2800" i="9"/>
  <c r="AB2800" i="9"/>
  <c r="AD2800" i="9"/>
  <c r="AF2800" i="9"/>
  <c r="AC2801" i="9"/>
  <c r="AE2801" i="9"/>
  <c r="Z2801" i="9"/>
  <c r="AB2801" i="9"/>
  <c r="AD2801" i="9"/>
  <c r="AF2801" i="9"/>
  <c r="AC2802" i="9"/>
  <c r="AE2802" i="9"/>
  <c r="Z2802" i="9"/>
  <c r="AB2802" i="9"/>
  <c r="AD2802" i="9"/>
  <c r="AF2802" i="9"/>
  <c r="AC2803" i="9"/>
  <c r="AE2803" i="9"/>
  <c r="Z2803" i="9"/>
  <c r="AB2803" i="9"/>
  <c r="AD2803" i="9"/>
  <c r="AF2803" i="9"/>
  <c r="AC2804" i="9"/>
  <c r="AE2804" i="9"/>
  <c r="Z2804" i="9"/>
  <c r="AB2804" i="9"/>
  <c r="AD2804" i="9"/>
  <c r="AF2804" i="9"/>
  <c r="AC2805" i="9"/>
  <c r="AE2805" i="9"/>
  <c r="Z2805" i="9"/>
  <c r="AB2805" i="9"/>
  <c r="AD2805" i="9"/>
  <c r="AF2805" i="9"/>
  <c r="AC2806" i="9"/>
  <c r="AE2806" i="9"/>
  <c r="Z2806" i="9"/>
  <c r="AB2806" i="9"/>
  <c r="AD2806" i="9"/>
  <c r="AF2806" i="9"/>
  <c r="AC2807" i="9"/>
  <c r="AE2807" i="9"/>
  <c r="Z2807" i="9"/>
  <c r="AB2807" i="9"/>
  <c r="AD2807" i="9"/>
  <c r="AF2807" i="9"/>
  <c r="AC2808" i="9"/>
  <c r="AE2808" i="9"/>
  <c r="Z2808" i="9"/>
  <c r="AB2808" i="9"/>
  <c r="AD2808" i="9"/>
  <c r="AF2808" i="9"/>
  <c r="AC2809" i="9"/>
  <c r="AE2809" i="9"/>
  <c r="Z2809" i="9"/>
  <c r="AB2809" i="9"/>
  <c r="AD2809" i="9"/>
  <c r="AF2809" i="9"/>
  <c r="AC2810" i="9"/>
  <c r="AE2810" i="9"/>
  <c r="Z2810" i="9"/>
  <c r="AB2810" i="9"/>
  <c r="AD2810" i="9"/>
  <c r="AF2810" i="9"/>
  <c r="AC2811" i="9"/>
  <c r="AE2811" i="9"/>
  <c r="Z2811" i="9"/>
  <c r="AB2811" i="9"/>
  <c r="AD2811" i="9"/>
  <c r="AF2811" i="9"/>
  <c r="AC2812" i="9"/>
  <c r="AE2812" i="9"/>
  <c r="Z2812" i="9"/>
  <c r="AB2812" i="9"/>
  <c r="AD2812" i="9"/>
  <c r="AF2812" i="9"/>
  <c r="AC2813" i="9"/>
  <c r="AE2813" i="9"/>
  <c r="Z2813" i="9"/>
  <c r="AB2813" i="9"/>
  <c r="AD2813" i="9"/>
  <c r="AF2813" i="9"/>
  <c r="AC2814" i="9"/>
  <c r="AE2814" i="9"/>
  <c r="Z2814" i="9"/>
  <c r="AB2814" i="9"/>
  <c r="AD2814" i="9"/>
  <c r="AF2814" i="9"/>
  <c r="AC2815" i="9"/>
  <c r="AE2815" i="9"/>
  <c r="Z2815" i="9"/>
  <c r="AB2815" i="9"/>
  <c r="AD2815" i="9"/>
  <c r="AF2815" i="9"/>
  <c r="AC2816" i="9"/>
  <c r="AE2816" i="9"/>
  <c r="Z2816" i="9"/>
  <c r="AB2816" i="9"/>
  <c r="AD2816" i="9"/>
  <c r="AF2816" i="9"/>
  <c r="AC2817" i="9"/>
  <c r="AE2817" i="9"/>
  <c r="Z2817" i="9"/>
  <c r="AB2817" i="9"/>
  <c r="AD2817" i="9"/>
  <c r="AF2817" i="9"/>
  <c r="AC2818" i="9"/>
  <c r="AE2818" i="9"/>
  <c r="Z2818" i="9"/>
  <c r="AB2818" i="9"/>
  <c r="AD2818" i="9"/>
  <c r="AF2818" i="9"/>
  <c r="AC2819" i="9"/>
  <c r="AE2819" i="9"/>
  <c r="Z2819" i="9"/>
  <c r="AB2819" i="9"/>
  <c r="AD2819" i="9"/>
  <c r="AF2819" i="9"/>
  <c r="AC2820" i="9"/>
  <c r="AE2820" i="9"/>
  <c r="Z2820" i="9"/>
  <c r="AB2820" i="9"/>
  <c r="AD2820" i="9"/>
  <c r="AF2820" i="9"/>
  <c r="AC2821" i="9"/>
  <c r="AE2821" i="9"/>
  <c r="Z2821" i="9"/>
  <c r="AB2821" i="9"/>
  <c r="AD2821" i="9"/>
  <c r="AF2821" i="9"/>
  <c r="AC2822" i="9"/>
  <c r="AE2822" i="9"/>
  <c r="Z2822" i="9"/>
  <c r="AB2822" i="9"/>
  <c r="AD2822" i="9"/>
  <c r="AF2822" i="9"/>
  <c r="AC2823" i="9"/>
  <c r="AE2823" i="9"/>
  <c r="Z2823" i="9"/>
  <c r="AB2823" i="9"/>
  <c r="AD2823" i="9"/>
  <c r="AF2823" i="9"/>
  <c r="AC2824" i="9"/>
  <c r="AE2824" i="9"/>
  <c r="Z2824" i="9"/>
  <c r="AB2824" i="9"/>
  <c r="AD2824" i="9"/>
  <c r="AF2824" i="9"/>
  <c r="AC2825" i="9"/>
  <c r="AE2825" i="9"/>
  <c r="Z2825" i="9"/>
  <c r="AB2825" i="9"/>
  <c r="AD2825" i="9"/>
  <c r="AF2825" i="9"/>
  <c r="AC2826" i="9"/>
  <c r="AE2826" i="9"/>
  <c r="Z2826" i="9"/>
  <c r="AB2826" i="9"/>
  <c r="AD2826" i="9"/>
  <c r="AF2826" i="9"/>
  <c r="AC2827" i="9"/>
  <c r="AE2827" i="9"/>
  <c r="Z2827" i="9"/>
  <c r="AB2827" i="9"/>
  <c r="AD2827" i="9"/>
  <c r="AF2827" i="9"/>
  <c r="AC2828" i="9"/>
  <c r="AE2828" i="9"/>
  <c r="Z2828" i="9"/>
  <c r="AB2828" i="9"/>
  <c r="AD2828" i="9"/>
  <c r="AF2828" i="9"/>
  <c r="AC2829" i="9"/>
  <c r="AE2829" i="9"/>
  <c r="Z2829" i="9"/>
  <c r="AB2829" i="9"/>
  <c r="AD2829" i="9"/>
  <c r="AF2829" i="9"/>
  <c r="AC2830" i="9"/>
  <c r="AE2830" i="9"/>
  <c r="Z2830" i="9"/>
  <c r="AB2830" i="9"/>
  <c r="AD2830" i="9"/>
  <c r="AF2830" i="9"/>
  <c r="AC2831" i="9"/>
  <c r="AE2831" i="9"/>
  <c r="Z2831" i="9"/>
  <c r="AB2831" i="9"/>
  <c r="AD2831" i="9"/>
  <c r="AF2831" i="9"/>
  <c r="AC2832" i="9"/>
  <c r="AE2832" i="9"/>
  <c r="Z2832" i="9"/>
  <c r="AB2832" i="9"/>
  <c r="AD2832" i="9"/>
  <c r="AF2832" i="9"/>
  <c r="AC2833" i="9"/>
  <c r="AE2833" i="9"/>
  <c r="Z2833" i="9"/>
  <c r="AB2833" i="9"/>
  <c r="AD2833" i="9"/>
  <c r="AF2833" i="9"/>
  <c r="AC2834" i="9"/>
  <c r="AE2834" i="9"/>
  <c r="Z2834" i="9"/>
  <c r="AB2834" i="9"/>
  <c r="AD2834" i="9"/>
  <c r="AF2834" i="9"/>
  <c r="AC2835" i="9"/>
  <c r="AE2835" i="9"/>
  <c r="Z2835" i="9"/>
  <c r="AB2835" i="9"/>
  <c r="AD2835" i="9"/>
  <c r="AF2835" i="9"/>
  <c r="AC2836" i="9"/>
  <c r="AE2836" i="9"/>
  <c r="Z2836" i="9"/>
  <c r="AB2836" i="9"/>
  <c r="AD2836" i="9"/>
  <c r="AF2836" i="9"/>
  <c r="AC2837" i="9"/>
  <c r="AE2837" i="9"/>
  <c r="Z2837" i="9"/>
  <c r="AB2837" i="9"/>
  <c r="AD2837" i="9"/>
  <c r="AF2837" i="9"/>
  <c r="AC2838" i="9"/>
  <c r="AE2838" i="9"/>
  <c r="Z2838" i="9"/>
  <c r="AB2838" i="9"/>
  <c r="AD2838" i="9"/>
  <c r="AF2838" i="9"/>
  <c r="AC2839" i="9"/>
  <c r="AE2839" i="9"/>
  <c r="Z2839" i="9"/>
  <c r="AB2839" i="9"/>
  <c r="AD2839" i="9"/>
  <c r="AF2839" i="9"/>
  <c r="AC2840" i="9"/>
  <c r="AE2840" i="9"/>
  <c r="Z2840" i="9"/>
  <c r="AB2840" i="9"/>
  <c r="AD2840" i="9"/>
  <c r="AF2840" i="9"/>
  <c r="AC2841" i="9"/>
  <c r="AE2841" i="9"/>
  <c r="Z2841" i="9"/>
  <c r="AB2841" i="9"/>
  <c r="AD2841" i="9"/>
  <c r="AF2841" i="9"/>
  <c r="AC2842" i="9"/>
  <c r="AE2842" i="9"/>
  <c r="Z2842" i="9"/>
  <c r="AB2842" i="9"/>
  <c r="AD2842" i="9"/>
  <c r="AF2842" i="9"/>
  <c r="AC2843" i="9"/>
  <c r="AE2843" i="9"/>
  <c r="Z2843" i="9"/>
  <c r="AB2843" i="9"/>
  <c r="AD2843" i="9"/>
  <c r="AF2843" i="9"/>
  <c r="AC2844" i="9"/>
  <c r="AE2844" i="9"/>
  <c r="Z2844" i="9"/>
  <c r="AB2844" i="9"/>
  <c r="AD2844" i="9"/>
  <c r="AF2844" i="9"/>
  <c r="AC2845" i="9"/>
  <c r="AE2845" i="9"/>
  <c r="Z2845" i="9"/>
  <c r="AB2845" i="9"/>
  <c r="AD2845" i="9"/>
  <c r="AF2845" i="9"/>
  <c r="AC2846" i="9"/>
  <c r="AE2846" i="9"/>
  <c r="Z2846" i="9"/>
  <c r="AB2846" i="9"/>
  <c r="AD2846" i="9"/>
  <c r="AF2846" i="9"/>
  <c r="AC2847" i="9"/>
  <c r="AE2847" i="9"/>
  <c r="Z2847" i="9"/>
  <c r="AB2847" i="9"/>
  <c r="AD2847" i="9"/>
  <c r="AF2847" i="9"/>
  <c r="AC2848" i="9"/>
  <c r="AE2848" i="9"/>
  <c r="Z2848" i="9"/>
  <c r="AB2848" i="9"/>
  <c r="AD2848" i="9"/>
  <c r="AF2848" i="9"/>
  <c r="AC2849" i="9"/>
  <c r="AE2849" i="9"/>
  <c r="Z2849" i="9"/>
  <c r="AB2849" i="9"/>
  <c r="AD2849" i="9"/>
  <c r="AF2849" i="9"/>
  <c r="AC2850" i="9"/>
  <c r="AE2850" i="9"/>
  <c r="Z2850" i="9"/>
  <c r="AB2850" i="9"/>
  <c r="AD2850" i="9"/>
  <c r="AF2850" i="9"/>
  <c r="AC2851" i="9"/>
  <c r="AE2851" i="9"/>
  <c r="Z2851" i="9"/>
  <c r="AB2851" i="9"/>
  <c r="AD2851" i="9"/>
  <c r="AF2851" i="9"/>
  <c r="AC2852" i="9"/>
  <c r="AE2852" i="9"/>
  <c r="Z2852" i="9"/>
  <c r="AB2852" i="9"/>
  <c r="AD2852" i="9"/>
  <c r="AF2852" i="9"/>
  <c r="AC2853" i="9"/>
  <c r="AE2853" i="9"/>
  <c r="Z2853" i="9"/>
  <c r="AB2853" i="9"/>
  <c r="AD2853" i="9"/>
  <c r="AF2853" i="9"/>
  <c r="AC2854" i="9"/>
  <c r="AE2854" i="9"/>
  <c r="Z2854" i="9"/>
  <c r="AB2854" i="9"/>
  <c r="AD2854" i="9"/>
  <c r="AF2854" i="9"/>
  <c r="AC2855" i="9"/>
  <c r="AE2855" i="9"/>
  <c r="Z2855" i="9"/>
  <c r="AB2855" i="9"/>
  <c r="AD2855" i="9"/>
  <c r="AF2855" i="9"/>
  <c r="AC2856" i="9"/>
  <c r="AE2856" i="9"/>
  <c r="Z2856" i="9"/>
  <c r="AB2856" i="9"/>
  <c r="AD2856" i="9"/>
  <c r="AF2856" i="9"/>
  <c r="AC2857" i="9"/>
  <c r="AE2857" i="9"/>
  <c r="Z2857" i="9"/>
  <c r="AB2857" i="9"/>
  <c r="AD2857" i="9"/>
  <c r="AF2857" i="9"/>
  <c r="AC2858" i="9"/>
  <c r="AE2858" i="9"/>
  <c r="Z2858" i="9"/>
  <c r="AB2858" i="9"/>
  <c r="AD2858" i="9"/>
  <c r="AF2858" i="9"/>
  <c r="AC2859" i="9"/>
  <c r="AE2859" i="9"/>
  <c r="Z2859" i="9"/>
  <c r="AB2859" i="9"/>
  <c r="AD2859" i="9"/>
  <c r="AF2859" i="9"/>
  <c r="AC2860" i="9"/>
  <c r="AE2860" i="9"/>
  <c r="Z2860" i="9"/>
  <c r="AB2860" i="9"/>
  <c r="AD2860" i="9"/>
  <c r="AF2860" i="9"/>
  <c r="AC2861" i="9"/>
  <c r="AE2861" i="9"/>
  <c r="Z2861" i="9"/>
  <c r="AB2861" i="9"/>
  <c r="AD2861" i="9"/>
  <c r="AF2861" i="9"/>
  <c r="AC2862" i="9"/>
  <c r="AE2862" i="9"/>
  <c r="Z2862" i="9"/>
  <c r="AB2862" i="9"/>
  <c r="AD2862" i="9"/>
  <c r="AF2862" i="9"/>
  <c r="AC2863" i="9"/>
  <c r="AE2863" i="9"/>
  <c r="Z2863" i="9"/>
  <c r="AB2863" i="9"/>
  <c r="AD2863" i="9"/>
  <c r="AF2863" i="9"/>
  <c r="AC2864" i="9"/>
  <c r="AE2864" i="9"/>
  <c r="Z2864" i="9"/>
  <c r="AB2864" i="9"/>
  <c r="AD2864" i="9"/>
  <c r="AF2864" i="9"/>
  <c r="AC2865" i="9"/>
  <c r="AE2865" i="9"/>
  <c r="Z2865" i="9"/>
  <c r="AB2865" i="9"/>
  <c r="AD2865" i="9"/>
  <c r="AF2865" i="9"/>
  <c r="AC2866" i="9"/>
  <c r="AE2866" i="9"/>
  <c r="Z2866" i="9"/>
  <c r="AB2866" i="9"/>
  <c r="AD2866" i="9"/>
  <c r="AF2866" i="9"/>
  <c r="AC2867" i="9"/>
  <c r="AE2867" i="9"/>
  <c r="Z2867" i="9"/>
  <c r="AB2867" i="9"/>
  <c r="AD2867" i="9"/>
  <c r="AF2867" i="9"/>
  <c r="AC2868" i="9"/>
  <c r="AE2868" i="9"/>
  <c r="Z2868" i="9"/>
  <c r="AB2868" i="9"/>
  <c r="AD2868" i="9"/>
  <c r="AF2868" i="9"/>
  <c r="AC2869" i="9"/>
  <c r="AE2869" i="9"/>
  <c r="Z2869" i="9"/>
  <c r="AB2869" i="9"/>
  <c r="AD2869" i="9"/>
  <c r="AF2869" i="9"/>
  <c r="AC2870" i="9"/>
  <c r="AE2870" i="9"/>
  <c r="Z2870" i="9"/>
  <c r="AB2870" i="9"/>
  <c r="AD2870" i="9"/>
  <c r="AF2870" i="9"/>
  <c r="AC2871" i="9"/>
  <c r="AE2871" i="9"/>
  <c r="Z2871" i="9"/>
  <c r="AB2871" i="9"/>
  <c r="AD2871" i="9"/>
  <c r="AF2871" i="9"/>
  <c r="AC2872" i="9"/>
  <c r="AE2872" i="9"/>
  <c r="Z2872" i="9"/>
  <c r="AB2872" i="9"/>
  <c r="AD2872" i="9"/>
  <c r="AF2872" i="9"/>
  <c r="AC2873" i="9"/>
  <c r="AE2873" i="9"/>
  <c r="Z2873" i="9"/>
  <c r="AB2873" i="9"/>
  <c r="AD2873" i="9"/>
  <c r="AF2873" i="9"/>
  <c r="AC2874" i="9"/>
  <c r="AE2874" i="9"/>
  <c r="Z2874" i="9"/>
  <c r="AB2874" i="9"/>
  <c r="AD2874" i="9"/>
  <c r="AF2874" i="9"/>
  <c r="AC2875" i="9"/>
  <c r="AE2875" i="9"/>
  <c r="Z2875" i="9"/>
  <c r="AB2875" i="9"/>
  <c r="AD2875" i="9"/>
  <c r="AF2875" i="9"/>
  <c r="AC2876" i="9"/>
  <c r="AE2876" i="9"/>
  <c r="Z2876" i="9"/>
  <c r="AB2876" i="9"/>
  <c r="AD2876" i="9"/>
  <c r="AF2876" i="9"/>
  <c r="AC2877" i="9"/>
  <c r="AE2877" i="9"/>
  <c r="Z2877" i="9"/>
  <c r="AB2877" i="9"/>
  <c r="AD2877" i="9"/>
  <c r="AF2877" i="9"/>
  <c r="AC2878" i="9"/>
  <c r="AE2878" i="9"/>
  <c r="Z2878" i="9"/>
  <c r="AB2878" i="9"/>
  <c r="AD2878" i="9"/>
  <c r="AF2878" i="9"/>
  <c r="AC2879" i="9"/>
  <c r="AE2879" i="9"/>
  <c r="Z2879" i="9"/>
  <c r="AB2879" i="9"/>
  <c r="AD2879" i="9"/>
  <c r="AF2879" i="9"/>
  <c r="AC2880" i="9"/>
  <c r="AE2880" i="9"/>
  <c r="Z2880" i="9"/>
  <c r="AB2880" i="9"/>
  <c r="AD2880" i="9"/>
  <c r="AF2880" i="9"/>
  <c r="AC2881" i="9"/>
  <c r="AE2881" i="9"/>
  <c r="Z2881" i="9"/>
  <c r="AB2881" i="9"/>
  <c r="AD2881" i="9"/>
  <c r="AF2881" i="9"/>
  <c r="AC2882" i="9"/>
  <c r="AE2882" i="9"/>
  <c r="Z2882" i="9"/>
  <c r="AB2882" i="9"/>
  <c r="AD2882" i="9"/>
  <c r="AF2882" i="9"/>
  <c r="AC2883" i="9"/>
  <c r="AE2883" i="9"/>
  <c r="Z2883" i="9"/>
  <c r="AB2883" i="9"/>
  <c r="AD2883" i="9"/>
  <c r="AF2883" i="9"/>
  <c r="AC2884" i="9"/>
  <c r="AE2884" i="9"/>
  <c r="Z2884" i="9"/>
  <c r="AB2884" i="9"/>
  <c r="AD2884" i="9"/>
  <c r="AF2884" i="9"/>
  <c r="AC2885" i="9"/>
  <c r="AE2885" i="9"/>
  <c r="Z2885" i="9"/>
  <c r="AB2885" i="9"/>
  <c r="AD2885" i="9"/>
  <c r="AF2885" i="9"/>
  <c r="AC2886" i="9"/>
  <c r="AE2886" i="9"/>
  <c r="Z2886" i="9"/>
  <c r="AB2886" i="9"/>
  <c r="AD2886" i="9"/>
  <c r="AF2886" i="9"/>
  <c r="AC2887" i="9"/>
  <c r="AE2887" i="9"/>
  <c r="Z2887" i="9"/>
  <c r="AB2887" i="9"/>
  <c r="AD2887" i="9"/>
  <c r="AF2887" i="9"/>
  <c r="AC2888" i="9"/>
  <c r="AE2888" i="9"/>
  <c r="Z2888" i="9"/>
  <c r="AB2888" i="9"/>
  <c r="AD2888" i="9"/>
  <c r="AF2888" i="9"/>
  <c r="AC2889" i="9"/>
  <c r="AE2889" i="9"/>
  <c r="Z2889" i="9"/>
  <c r="AB2889" i="9"/>
  <c r="AD2889" i="9"/>
  <c r="AF2889" i="9"/>
  <c r="AC2890" i="9"/>
  <c r="AE2890" i="9"/>
  <c r="Z2890" i="9"/>
  <c r="AB2890" i="9"/>
  <c r="AD2890" i="9"/>
  <c r="AF2890" i="9"/>
  <c r="AC2891" i="9"/>
  <c r="AE2891" i="9"/>
  <c r="Z2891" i="9"/>
  <c r="AB2891" i="9"/>
  <c r="AD2891" i="9"/>
  <c r="AF2891" i="9"/>
  <c r="AC2892" i="9"/>
  <c r="AE2892" i="9"/>
  <c r="Z2892" i="9"/>
  <c r="AB2892" i="9"/>
  <c r="AD2892" i="9"/>
  <c r="AF2892" i="9"/>
  <c r="AC2893" i="9"/>
  <c r="AE2893" i="9"/>
  <c r="Z2893" i="9"/>
  <c r="AB2893" i="9"/>
  <c r="AD2893" i="9"/>
  <c r="AF2893" i="9"/>
  <c r="AC2894" i="9"/>
  <c r="AE2894" i="9"/>
  <c r="Z2894" i="9"/>
  <c r="AB2894" i="9"/>
  <c r="AD2894" i="9"/>
  <c r="AF2894" i="9"/>
  <c r="AC2895" i="9"/>
  <c r="AE2895" i="9"/>
  <c r="Z2895" i="9"/>
  <c r="AB2895" i="9"/>
  <c r="AD2895" i="9"/>
  <c r="AF2895" i="9"/>
  <c r="AC2896" i="9"/>
  <c r="AE2896" i="9"/>
  <c r="Z2896" i="9"/>
  <c r="AB2896" i="9"/>
  <c r="AD2896" i="9"/>
  <c r="AF2896" i="9"/>
  <c r="AC2897" i="9"/>
  <c r="AE2897" i="9"/>
  <c r="Z2897" i="9"/>
  <c r="AB2897" i="9"/>
  <c r="AD2897" i="9"/>
  <c r="AF2897" i="9"/>
  <c r="AC2898" i="9"/>
  <c r="AE2898" i="9"/>
  <c r="Z2898" i="9"/>
  <c r="AB2898" i="9"/>
  <c r="AD2898" i="9"/>
  <c r="AF2898" i="9"/>
  <c r="AC2899" i="9"/>
  <c r="AE2899" i="9"/>
  <c r="Z2899" i="9"/>
  <c r="AB2899" i="9"/>
  <c r="AD2899" i="9"/>
  <c r="AF2899" i="9"/>
  <c r="AC2900" i="9"/>
  <c r="AE2900" i="9"/>
  <c r="Z2900" i="9"/>
  <c r="AB2900" i="9"/>
  <c r="AD2900" i="9"/>
  <c r="AF2900" i="9"/>
  <c r="AC2901" i="9"/>
  <c r="AE2901" i="9"/>
  <c r="Z2901" i="9"/>
  <c r="AB2901" i="9"/>
  <c r="AD2901" i="9"/>
  <c r="AF2901" i="9"/>
  <c r="AC2902" i="9"/>
  <c r="AE2902" i="9"/>
  <c r="Z2902" i="9"/>
  <c r="AB2902" i="9"/>
  <c r="AD2902" i="9"/>
  <c r="AF2902" i="9"/>
  <c r="AC2903" i="9"/>
  <c r="AE2903" i="9"/>
  <c r="Z2903" i="9"/>
  <c r="AB2903" i="9"/>
  <c r="AD2903" i="9"/>
  <c r="AF2903" i="9"/>
  <c r="AC2904" i="9"/>
  <c r="AE2904" i="9"/>
  <c r="Z2904" i="9"/>
  <c r="AB2904" i="9"/>
  <c r="AD2904" i="9"/>
  <c r="AF2904" i="9"/>
  <c r="AC2905" i="9"/>
  <c r="AE2905" i="9"/>
  <c r="Z2905" i="9"/>
  <c r="AB2905" i="9"/>
  <c r="AD2905" i="9"/>
  <c r="AF2905" i="9"/>
  <c r="AC2906" i="9"/>
  <c r="AE2906" i="9"/>
  <c r="Z2906" i="9"/>
  <c r="AB2906" i="9"/>
  <c r="AD2906" i="9"/>
  <c r="AF2906" i="9"/>
  <c r="AC2907" i="9"/>
  <c r="AE2907" i="9"/>
  <c r="Z2907" i="9"/>
  <c r="AB2907" i="9"/>
  <c r="AD2907" i="9"/>
  <c r="AF2907" i="9"/>
  <c r="AC2908" i="9"/>
  <c r="AE2908" i="9"/>
  <c r="Z2908" i="9"/>
  <c r="AB2908" i="9"/>
  <c r="AD2908" i="9"/>
  <c r="AF2908" i="9"/>
  <c r="AC2909" i="9"/>
  <c r="AE2909" i="9"/>
  <c r="Z2909" i="9"/>
  <c r="AB2909" i="9"/>
  <c r="AD2909" i="9"/>
  <c r="AF2909" i="9"/>
  <c r="AC2910" i="9"/>
  <c r="AE2910" i="9"/>
  <c r="Z2910" i="9"/>
  <c r="AB2910" i="9"/>
  <c r="AD2910" i="9"/>
  <c r="AF2910" i="9"/>
  <c r="AC2911" i="9"/>
  <c r="AE2911" i="9"/>
  <c r="Z2911" i="9"/>
  <c r="AB2911" i="9"/>
  <c r="AD2911" i="9"/>
  <c r="AF2911" i="9"/>
  <c r="AC2912" i="9"/>
  <c r="AE2912" i="9"/>
  <c r="Z2912" i="9"/>
  <c r="AB2912" i="9"/>
  <c r="AD2912" i="9"/>
  <c r="AF2912" i="9"/>
  <c r="AC2913" i="9"/>
  <c r="AE2913" i="9"/>
  <c r="Z2913" i="9"/>
  <c r="AB2913" i="9"/>
  <c r="AD2913" i="9"/>
  <c r="AF2913" i="9"/>
  <c r="AC2914" i="9"/>
  <c r="AE2914" i="9"/>
  <c r="Z2914" i="9"/>
  <c r="AB2914" i="9"/>
  <c r="AD2914" i="9"/>
  <c r="AF2914" i="9"/>
  <c r="AC2915" i="9"/>
  <c r="AE2915" i="9"/>
  <c r="Z2915" i="9"/>
  <c r="AB2915" i="9"/>
  <c r="AD2915" i="9"/>
  <c r="AF2915" i="9"/>
  <c r="AC2916" i="9"/>
  <c r="AE2916" i="9"/>
  <c r="Z2916" i="9"/>
  <c r="AB2916" i="9"/>
  <c r="AD2916" i="9"/>
  <c r="AF2916" i="9"/>
  <c r="AC2917" i="9"/>
  <c r="AE2917" i="9"/>
  <c r="Z2917" i="9"/>
  <c r="AB2917" i="9"/>
  <c r="AD2917" i="9"/>
  <c r="AF2917" i="9"/>
  <c r="AC2918" i="9"/>
  <c r="AE2918" i="9"/>
  <c r="Z2918" i="9"/>
  <c r="AB2918" i="9"/>
  <c r="AD2918" i="9"/>
  <c r="AF2918" i="9"/>
  <c r="AC2919" i="9"/>
  <c r="AE2919" i="9"/>
  <c r="Z2919" i="9"/>
  <c r="AB2919" i="9"/>
  <c r="AD2919" i="9"/>
  <c r="AF2919" i="9"/>
  <c r="AC2920" i="9"/>
  <c r="AE2920" i="9"/>
  <c r="Z2920" i="9"/>
  <c r="AB2920" i="9"/>
  <c r="AD2920" i="9"/>
  <c r="AF2920" i="9"/>
  <c r="AC2921" i="9"/>
  <c r="AE2921" i="9"/>
  <c r="Z2921" i="9"/>
  <c r="AB2921" i="9"/>
  <c r="AD2921" i="9"/>
  <c r="AF2921" i="9"/>
  <c r="AC2922" i="9"/>
  <c r="AE2922" i="9"/>
  <c r="Z2922" i="9"/>
  <c r="AB2922" i="9"/>
  <c r="AD2922" i="9"/>
  <c r="AF2922" i="9"/>
  <c r="AC2923" i="9"/>
  <c r="AE2923" i="9"/>
  <c r="Z2923" i="9"/>
  <c r="AB2923" i="9"/>
  <c r="AD2923" i="9"/>
  <c r="AF2923" i="9"/>
  <c r="AC2924" i="9"/>
  <c r="AE2924" i="9"/>
  <c r="Z2924" i="9"/>
  <c r="AB2924" i="9"/>
  <c r="AD2924" i="9"/>
  <c r="AF2924" i="9"/>
  <c r="AC2925" i="9"/>
  <c r="AE2925" i="9"/>
  <c r="Z2925" i="9"/>
  <c r="AB2925" i="9"/>
  <c r="AD2925" i="9"/>
  <c r="AF2925" i="9"/>
  <c r="AC2926" i="9"/>
  <c r="AE2926" i="9"/>
  <c r="Z2926" i="9"/>
  <c r="AB2926" i="9"/>
  <c r="AD2926" i="9"/>
  <c r="AF2926" i="9"/>
  <c r="AC2927" i="9"/>
  <c r="AE2927" i="9"/>
  <c r="Z2927" i="9"/>
  <c r="AB2927" i="9"/>
  <c r="AD2927" i="9"/>
  <c r="AF2927" i="9"/>
  <c r="AC2928" i="9"/>
  <c r="AE2928" i="9"/>
  <c r="Z2928" i="9"/>
  <c r="AB2928" i="9"/>
  <c r="AD2928" i="9"/>
  <c r="AF2928" i="9"/>
  <c r="AC2929" i="9"/>
  <c r="AE2929" i="9"/>
  <c r="Z2929" i="9"/>
  <c r="AB2929" i="9"/>
  <c r="AD2929" i="9"/>
  <c r="AF2929" i="9"/>
  <c r="AC2930" i="9"/>
  <c r="AE2930" i="9"/>
  <c r="Z2930" i="9"/>
  <c r="AB2930" i="9"/>
  <c r="AD2930" i="9"/>
  <c r="AF2930" i="9"/>
  <c r="AC2931" i="9"/>
  <c r="AE2931" i="9"/>
  <c r="Z2931" i="9"/>
  <c r="AB2931" i="9"/>
  <c r="AD2931" i="9"/>
  <c r="AF2931" i="9"/>
  <c r="AC2932" i="9"/>
  <c r="AE2932" i="9"/>
  <c r="Z2932" i="9"/>
  <c r="AB2932" i="9"/>
  <c r="AD2932" i="9"/>
  <c r="AF2932" i="9"/>
  <c r="AC2933" i="9"/>
  <c r="AE2933" i="9"/>
  <c r="Z2933" i="9"/>
  <c r="AB2933" i="9"/>
  <c r="AD2933" i="9"/>
  <c r="AF2933" i="9"/>
  <c r="AC2934" i="9"/>
  <c r="AE2934" i="9"/>
  <c r="Z2934" i="9"/>
  <c r="AB2934" i="9"/>
  <c r="AD2934" i="9"/>
  <c r="AF2934" i="9"/>
  <c r="AC2935" i="9"/>
  <c r="AE2935" i="9"/>
  <c r="Z2935" i="9"/>
  <c r="AB2935" i="9"/>
  <c r="AD2935" i="9"/>
  <c r="AF2935" i="9"/>
  <c r="AC2936" i="9"/>
  <c r="AE2936" i="9"/>
  <c r="Z2936" i="9"/>
  <c r="AB2936" i="9"/>
  <c r="AD2936" i="9"/>
  <c r="AF2936" i="9"/>
  <c r="AC2937" i="9"/>
  <c r="AE2937" i="9"/>
  <c r="Z2937" i="9"/>
  <c r="AB2937" i="9"/>
  <c r="AD2937" i="9"/>
  <c r="AF2937" i="9"/>
  <c r="AC2938" i="9"/>
  <c r="AE2938" i="9"/>
  <c r="Z2938" i="9"/>
  <c r="AB2938" i="9"/>
  <c r="AD2938" i="9"/>
  <c r="AF2938" i="9"/>
  <c r="AC2939" i="9"/>
  <c r="AE2939" i="9"/>
  <c r="Z2939" i="9"/>
  <c r="AB2939" i="9"/>
  <c r="AD2939" i="9"/>
  <c r="AF2939" i="9"/>
  <c r="AC2940" i="9"/>
  <c r="AE2940" i="9"/>
  <c r="Z2940" i="9"/>
  <c r="AB2940" i="9"/>
  <c r="AD2940" i="9"/>
  <c r="AF2940" i="9"/>
  <c r="AC2941" i="9"/>
  <c r="AE2941" i="9"/>
  <c r="Z2941" i="9"/>
  <c r="AB2941" i="9"/>
  <c r="AD2941" i="9"/>
  <c r="AF2941" i="9"/>
  <c r="AC2942" i="9"/>
  <c r="AE2942" i="9"/>
  <c r="Z2942" i="9"/>
  <c r="AB2942" i="9"/>
  <c r="AD2942" i="9"/>
  <c r="AF2942" i="9"/>
  <c r="AC2943" i="9"/>
  <c r="AE2943" i="9"/>
  <c r="Z2943" i="9"/>
  <c r="AB2943" i="9"/>
  <c r="AD2943" i="9"/>
  <c r="AF2943" i="9"/>
  <c r="AC2944" i="9"/>
  <c r="AE2944" i="9"/>
  <c r="Z2944" i="9"/>
  <c r="AB2944" i="9"/>
  <c r="AD2944" i="9"/>
  <c r="AF2944" i="9"/>
  <c r="AC2945" i="9"/>
  <c r="AE2945" i="9"/>
  <c r="Z2945" i="9"/>
  <c r="AB2945" i="9"/>
  <c r="AD2945" i="9"/>
  <c r="AF2945" i="9"/>
  <c r="AC2946" i="9"/>
  <c r="AE2946" i="9"/>
  <c r="Z2946" i="9"/>
  <c r="AB2946" i="9"/>
  <c r="AD2946" i="9"/>
  <c r="AF2946" i="9"/>
  <c r="AC2947" i="9"/>
  <c r="AE2947" i="9"/>
  <c r="Z2947" i="9"/>
  <c r="AB2947" i="9"/>
  <c r="AD2947" i="9"/>
  <c r="AF2947" i="9"/>
  <c r="AC2948" i="9"/>
  <c r="AE2948" i="9"/>
  <c r="Z2948" i="9"/>
  <c r="AB2948" i="9"/>
  <c r="AD2948" i="9"/>
  <c r="AF2948" i="9"/>
  <c r="AC2949" i="9"/>
  <c r="AE2949" i="9"/>
  <c r="Z2949" i="9"/>
  <c r="AB2949" i="9"/>
  <c r="AD2949" i="9"/>
  <c r="AF2949" i="9"/>
  <c r="AC2950" i="9"/>
  <c r="AE2950" i="9"/>
  <c r="Z2950" i="9"/>
  <c r="AB2950" i="9"/>
  <c r="AD2950" i="9"/>
  <c r="AF2950" i="9"/>
  <c r="AC2951" i="9"/>
  <c r="AE2951" i="9"/>
  <c r="Z2951" i="9"/>
  <c r="AB2951" i="9"/>
  <c r="AD2951" i="9"/>
  <c r="AF2951" i="9"/>
  <c r="AC2952" i="9"/>
  <c r="AE2952" i="9"/>
  <c r="Z2952" i="9"/>
  <c r="AB2952" i="9"/>
  <c r="AD2952" i="9"/>
  <c r="AF2952" i="9"/>
  <c r="AC2953" i="9"/>
  <c r="AE2953" i="9"/>
  <c r="Z2953" i="9"/>
  <c r="AB2953" i="9"/>
  <c r="AD2953" i="9"/>
  <c r="AF2953" i="9"/>
  <c r="AC2954" i="9"/>
  <c r="AE2954" i="9"/>
  <c r="Z2954" i="9"/>
  <c r="AB2954" i="9"/>
  <c r="AD2954" i="9"/>
  <c r="AF2954" i="9"/>
  <c r="AC2955" i="9"/>
  <c r="AE2955" i="9"/>
  <c r="Z2955" i="9"/>
  <c r="AB2955" i="9"/>
  <c r="AD2955" i="9"/>
  <c r="AF2955" i="9"/>
  <c r="AC2956" i="9"/>
  <c r="AE2956" i="9"/>
  <c r="Z2956" i="9"/>
  <c r="AB2956" i="9"/>
  <c r="AD2956" i="9"/>
  <c r="AF2956" i="9"/>
  <c r="AC2957" i="9"/>
  <c r="AE2957" i="9"/>
  <c r="Z2957" i="9"/>
  <c r="AB2957" i="9"/>
  <c r="AD2957" i="9"/>
  <c r="AF2957" i="9"/>
  <c r="AC2958" i="9"/>
  <c r="AE2958" i="9"/>
  <c r="Z2958" i="9"/>
  <c r="AB2958" i="9"/>
  <c r="AD2958" i="9"/>
  <c r="AF2958" i="9"/>
  <c r="AC2959" i="9"/>
  <c r="AE2959" i="9"/>
  <c r="Z2959" i="9"/>
  <c r="AB2959" i="9"/>
  <c r="AD2959" i="9"/>
  <c r="AF2959" i="9"/>
  <c r="AC2960" i="9"/>
  <c r="AE2960" i="9"/>
  <c r="Z2960" i="9"/>
  <c r="AB2960" i="9"/>
  <c r="AD2960" i="9"/>
  <c r="AF2960" i="9"/>
  <c r="AC2961" i="9"/>
  <c r="AE2961" i="9"/>
  <c r="Z2961" i="9"/>
  <c r="AB2961" i="9"/>
  <c r="AD2961" i="9"/>
  <c r="AF2961" i="9"/>
  <c r="AC2962" i="9"/>
  <c r="AE2962" i="9"/>
  <c r="Z2962" i="9"/>
  <c r="AB2962" i="9"/>
  <c r="AD2962" i="9"/>
  <c r="AF2962" i="9"/>
  <c r="AC2963" i="9"/>
  <c r="AE2963" i="9"/>
  <c r="Z2963" i="9"/>
  <c r="AB2963" i="9"/>
  <c r="AD2963" i="9"/>
  <c r="AF2963" i="9"/>
  <c r="AC2964" i="9"/>
  <c r="AE2964" i="9"/>
  <c r="Z2964" i="9"/>
  <c r="AB2964" i="9"/>
  <c r="AD2964" i="9"/>
  <c r="AF2964" i="9"/>
  <c r="AC2965" i="9"/>
  <c r="AE2965" i="9"/>
  <c r="Z2965" i="9"/>
  <c r="AB2965" i="9"/>
  <c r="AD2965" i="9"/>
  <c r="AF2965" i="9"/>
  <c r="AC2966" i="9"/>
  <c r="AE2966" i="9"/>
  <c r="Z2966" i="9"/>
  <c r="AB2966" i="9"/>
  <c r="AD2966" i="9"/>
  <c r="AF2966" i="9"/>
  <c r="AC2967" i="9"/>
  <c r="AE2967" i="9"/>
  <c r="Z2967" i="9"/>
  <c r="AB2967" i="9"/>
  <c r="AD2967" i="9"/>
  <c r="AF2967" i="9"/>
  <c r="AC2968" i="9"/>
  <c r="AE2968" i="9"/>
  <c r="Z2968" i="9"/>
  <c r="AB2968" i="9"/>
  <c r="AD2968" i="9"/>
  <c r="AF2968" i="9"/>
  <c r="AC2969" i="9"/>
  <c r="AE2969" i="9"/>
  <c r="AA2969" i="9"/>
  <c r="AC2970" i="9"/>
  <c r="AE2970" i="9"/>
  <c r="Z2970" i="9"/>
  <c r="AB2970" i="9"/>
  <c r="AD2970" i="9"/>
  <c r="AF2970" i="9"/>
  <c r="AC2971" i="9"/>
  <c r="AE2971" i="9"/>
  <c r="Z2971" i="9"/>
  <c r="AB2971" i="9"/>
  <c r="AD2971" i="9"/>
  <c r="AF2971" i="9"/>
  <c r="AC2972" i="9"/>
  <c r="AE2972" i="9"/>
  <c r="Z2972" i="9"/>
  <c r="AB2972" i="9"/>
  <c r="AD2972" i="9"/>
  <c r="AF2972" i="9"/>
  <c r="AC2973" i="9"/>
  <c r="AE2973" i="9"/>
  <c r="Z2973" i="9"/>
  <c r="AB2973" i="9"/>
  <c r="AD2973" i="9"/>
  <c r="AF2973" i="9"/>
  <c r="AC2974" i="9"/>
  <c r="AE2974" i="9"/>
  <c r="Z2974" i="9"/>
  <c r="AB2974" i="9"/>
  <c r="AD2974" i="9"/>
  <c r="AF2974" i="9"/>
  <c r="AC2975" i="9"/>
  <c r="AE2975" i="9"/>
  <c r="Z2975" i="9"/>
  <c r="AB2975" i="9"/>
  <c r="AD2975" i="9"/>
  <c r="AF2975" i="9"/>
  <c r="AC2976" i="9"/>
  <c r="AE2976" i="9"/>
  <c r="Z2976" i="9"/>
  <c r="AB2976" i="9"/>
  <c r="AD2976" i="9"/>
  <c r="AF2976" i="9"/>
  <c r="AC2977" i="9"/>
  <c r="AE2977" i="9"/>
  <c r="Z2977" i="9"/>
  <c r="AB2977" i="9"/>
  <c r="AD2977" i="9"/>
  <c r="AF2977" i="9"/>
  <c r="AC2978" i="9"/>
  <c r="AE2978" i="9"/>
  <c r="Z2978" i="9"/>
  <c r="AB2978" i="9"/>
  <c r="AD2978" i="9"/>
  <c r="AF2978" i="9"/>
  <c r="AC2979" i="9"/>
  <c r="AE2979" i="9"/>
  <c r="Z2979" i="9"/>
  <c r="AB2979" i="9"/>
  <c r="AD2979" i="9"/>
  <c r="AF2979" i="9"/>
  <c r="AC2980" i="9"/>
  <c r="AE2980" i="9"/>
  <c r="Z2980" i="9"/>
  <c r="AB2980" i="9"/>
  <c r="AD2980" i="9"/>
  <c r="AF2980" i="9"/>
  <c r="AC2981" i="9"/>
  <c r="AE2981" i="9"/>
  <c r="Z2981" i="9"/>
  <c r="AB2981" i="9"/>
  <c r="AD2981" i="9"/>
  <c r="AF2981" i="9"/>
  <c r="AC2982" i="9"/>
  <c r="AE2982" i="9"/>
  <c r="Z2982" i="9"/>
  <c r="AB2982" i="9"/>
  <c r="AD2982" i="9"/>
  <c r="AF2982" i="9"/>
  <c r="AC2983" i="9"/>
  <c r="AE2983" i="9"/>
  <c r="Z2983" i="9"/>
  <c r="AB2983" i="9"/>
  <c r="AD2983" i="9"/>
  <c r="AF2983" i="9"/>
  <c r="AC2984" i="9"/>
  <c r="AE2984" i="9"/>
  <c r="Z2984" i="9"/>
  <c r="AB2984" i="9"/>
  <c r="AD2984" i="9"/>
  <c r="AF2984" i="9"/>
  <c r="AC2985" i="9"/>
  <c r="AE2985" i="9"/>
  <c r="Z2985" i="9"/>
  <c r="AB2985" i="9"/>
  <c r="AD2985" i="9"/>
  <c r="AF2985" i="9"/>
  <c r="AC2986" i="9"/>
  <c r="AE2986" i="9"/>
  <c r="Z2986" i="9"/>
  <c r="AB2986" i="9"/>
  <c r="AD2986" i="9"/>
  <c r="AF2986" i="9"/>
  <c r="AC2987" i="9"/>
  <c r="AE2987" i="9"/>
  <c r="Z2987" i="9"/>
  <c r="AB2987" i="9"/>
  <c r="AD2987" i="9"/>
  <c r="AF2987" i="9"/>
  <c r="AC2988" i="9"/>
  <c r="AE2988" i="9"/>
  <c r="Z2988" i="9"/>
  <c r="AB2988" i="9"/>
  <c r="AD2988" i="9"/>
  <c r="AF2988" i="9"/>
  <c r="AC2989" i="9"/>
  <c r="AE2989" i="9"/>
  <c r="Z2989" i="9"/>
  <c r="AB2989" i="9"/>
  <c r="AD2989" i="9"/>
  <c r="AF2989" i="9"/>
  <c r="AC2990" i="9"/>
  <c r="AE2990" i="9"/>
  <c r="Z2990" i="9"/>
  <c r="AB2990" i="9"/>
  <c r="AD2990" i="9"/>
  <c r="AF2990" i="9"/>
  <c r="AC2991" i="9"/>
  <c r="AE2991" i="9"/>
  <c r="Z2991" i="9"/>
  <c r="AB2991" i="9"/>
  <c r="AD2991" i="9"/>
  <c r="AF2991" i="9"/>
  <c r="AC2992" i="9"/>
  <c r="AE2992" i="9"/>
  <c r="Z2992" i="9"/>
  <c r="AB2992" i="9"/>
  <c r="AD2992" i="9"/>
  <c r="AF2992" i="9"/>
  <c r="AC2993" i="9"/>
  <c r="AE2993" i="9"/>
  <c r="Z2993" i="9"/>
  <c r="AB2993" i="9"/>
  <c r="AD2993" i="9"/>
  <c r="AF2993" i="9"/>
  <c r="AC2994" i="9"/>
  <c r="AE2994" i="9"/>
  <c r="Z2994" i="9"/>
  <c r="AB2994" i="9"/>
  <c r="AD2994" i="9"/>
  <c r="AF2994" i="9"/>
  <c r="AC2995" i="9"/>
  <c r="AE2995" i="9"/>
  <c r="Z2995" i="9"/>
  <c r="AB2995" i="9"/>
  <c r="AD2995" i="9"/>
  <c r="AF2995" i="9"/>
  <c r="AC2996" i="9"/>
  <c r="AE2996" i="9"/>
  <c r="Z2996" i="9"/>
  <c r="AB2996" i="9"/>
  <c r="AD2996" i="9"/>
  <c r="AF2996" i="9"/>
  <c r="AC2997" i="9"/>
  <c r="AE2997" i="9"/>
  <c r="Z2997" i="9"/>
  <c r="AB2997" i="9"/>
  <c r="AD2997" i="9"/>
  <c r="AF2997" i="9"/>
  <c r="AC2998" i="9"/>
  <c r="AE2998" i="9"/>
  <c r="Z2998" i="9"/>
  <c r="AB2998" i="9"/>
  <c r="AD2998" i="9"/>
  <c r="AF2998" i="9"/>
  <c r="AC2999" i="9"/>
  <c r="AE2999" i="9"/>
  <c r="Z2999" i="9"/>
  <c r="AB2999" i="9"/>
  <c r="AD2999" i="9"/>
  <c r="AF2999" i="9"/>
  <c r="AC3000" i="9"/>
  <c r="AE3000" i="9"/>
  <c r="Z3000" i="9"/>
  <c r="AB3000" i="9"/>
  <c r="AD3000" i="9"/>
  <c r="AF3000" i="9"/>
  <c r="AC3001" i="9"/>
  <c r="AE3001" i="9"/>
  <c r="Z3001" i="9"/>
  <c r="AB3001" i="9"/>
  <c r="AD3001" i="9"/>
  <c r="AF3001" i="9"/>
  <c r="AC3002" i="9"/>
  <c r="AE3002" i="9"/>
  <c r="Z3002" i="9"/>
  <c r="AB3002" i="9"/>
  <c r="AD3002" i="9"/>
  <c r="AF3002" i="9"/>
  <c r="AC3003" i="9"/>
  <c r="AE3003" i="9"/>
  <c r="Z3003" i="9"/>
  <c r="AB3003" i="9"/>
  <c r="AD3003" i="9"/>
  <c r="AF3003" i="9"/>
  <c r="AC3004" i="9"/>
  <c r="AE3004" i="9"/>
  <c r="Z3004" i="9"/>
  <c r="AB3004" i="9"/>
  <c r="AD3004" i="9"/>
  <c r="AF3004" i="9"/>
  <c r="AC3005" i="9"/>
  <c r="AE3005" i="9"/>
  <c r="Z3005" i="9"/>
  <c r="AB3005" i="9"/>
  <c r="AD3005" i="9"/>
  <c r="AF3005" i="9"/>
  <c r="AC3006" i="9"/>
  <c r="AE3006" i="9"/>
  <c r="Z3006" i="9"/>
  <c r="AB3006" i="9"/>
  <c r="AD3006" i="9"/>
  <c r="AF3006" i="9"/>
  <c r="AC3007" i="9"/>
  <c r="AE3007" i="9"/>
  <c r="Z3007" i="9"/>
  <c r="AB3007" i="9"/>
  <c r="AD3007" i="9"/>
  <c r="AF3007" i="9"/>
  <c r="AC3008" i="9"/>
  <c r="AE3008" i="9"/>
  <c r="Z3008" i="9"/>
  <c r="AB3008" i="9"/>
  <c r="AD3008" i="9"/>
  <c r="AF3008" i="9"/>
  <c r="AC3009" i="9"/>
  <c r="AE3009" i="9"/>
  <c r="Z3009" i="9"/>
  <c r="AB3009" i="9"/>
  <c r="AD3009" i="9"/>
  <c r="AF3009" i="9"/>
  <c r="AC3010" i="9"/>
  <c r="AE3010" i="9"/>
  <c r="Z3010" i="9"/>
  <c r="AB3010" i="9"/>
  <c r="AD3010" i="9"/>
  <c r="AF3010" i="9"/>
  <c r="AC3011" i="9"/>
  <c r="AE3011" i="9"/>
  <c r="Z3011" i="9"/>
  <c r="AB3011" i="9"/>
  <c r="AD3011" i="9"/>
  <c r="AF3011" i="9"/>
  <c r="AC3012" i="9"/>
  <c r="AE3012" i="9"/>
  <c r="Z3012" i="9"/>
  <c r="AB3012" i="9"/>
  <c r="AD3012" i="9"/>
  <c r="AF3012" i="9"/>
  <c r="AC3013" i="9"/>
  <c r="AE3013" i="9"/>
  <c r="Z3013" i="9"/>
  <c r="AB3013" i="9"/>
  <c r="AD3013" i="9"/>
  <c r="AF3013" i="9"/>
  <c r="AC3014" i="9"/>
  <c r="AE3014" i="9"/>
  <c r="Z3014" i="9"/>
  <c r="AB3014" i="9"/>
  <c r="AD3014" i="9"/>
  <c r="AF3014" i="9"/>
  <c r="AC3015" i="9"/>
  <c r="AE3015" i="9"/>
  <c r="Z3015" i="9"/>
  <c r="AB3015" i="9"/>
  <c r="AD3015" i="9"/>
  <c r="AF3015" i="9"/>
  <c r="AC3016" i="9"/>
  <c r="AE3016" i="9"/>
  <c r="Z3016" i="9"/>
  <c r="AB3016" i="9"/>
  <c r="AD3016" i="9"/>
  <c r="AF3016" i="9"/>
  <c r="AC3017" i="9"/>
  <c r="AE3017" i="9"/>
  <c r="Z3017" i="9"/>
  <c r="AB3017" i="9"/>
  <c r="AD3017" i="9"/>
  <c r="AF3017" i="9"/>
  <c r="AC3018" i="9"/>
  <c r="AE3018" i="9"/>
  <c r="Z3018" i="9"/>
  <c r="AB3018" i="9"/>
  <c r="AD3018" i="9"/>
  <c r="AF3018" i="9"/>
  <c r="AC3019" i="9"/>
  <c r="AE3019" i="9"/>
  <c r="Z3019" i="9"/>
  <c r="AB3019" i="9"/>
  <c r="AD3019" i="9"/>
  <c r="AF3019" i="9"/>
  <c r="AC3020" i="9"/>
  <c r="AE3020" i="9"/>
  <c r="Z3020" i="9"/>
  <c r="AB3020" i="9"/>
  <c r="AD3020" i="9"/>
  <c r="AF3020" i="9"/>
  <c r="AC3021" i="9"/>
  <c r="AE3021" i="9"/>
  <c r="Z3021" i="9"/>
  <c r="AB3021" i="9"/>
  <c r="AD3021" i="9"/>
  <c r="AF3021" i="9"/>
  <c r="AC3022" i="9"/>
  <c r="AE3022" i="9"/>
  <c r="Z3022" i="9"/>
  <c r="AB3022" i="9"/>
  <c r="AD3022" i="9"/>
  <c r="AF3022" i="9"/>
  <c r="AC3023" i="9"/>
  <c r="AE3023" i="9"/>
  <c r="Z3023" i="9"/>
  <c r="AB3023" i="9"/>
  <c r="AD3023" i="9"/>
  <c r="AF3023" i="9"/>
  <c r="AC3024" i="9"/>
  <c r="AE3024" i="9"/>
  <c r="Z3024" i="9"/>
  <c r="AB3024" i="9"/>
  <c r="AD3024" i="9"/>
  <c r="AF3024" i="9"/>
  <c r="AC3025" i="9"/>
  <c r="AE3025" i="9"/>
  <c r="Z3025" i="9"/>
  <c r="AB3025" i="9"/>
  <c r="AD3025" i="9"/>
  <c r="AF3025" i="9"/>
  <c r="AC3026" i="9"/>
  <c r="AE3026" i="9"/>
  <c r="Z3026" i="9"/>
  <c r="AB3026" i="9"/>
  <c r="AD3026" i="9"/>
  <c r="AF3026" i="9"/>
  <c r="AC3027" i="9"/>
  <c r="AE3027" i="9"/>
  <c r="Z3027" i="9"/>
  <c r="AB3027" i="9"/>
  <c r="AD3027" i="9"/>
  <c r="AF3027" i="9"/>
  <c r="AC3028" i="9"/>
  <c r="AE3028" i="9"/>
  <c r="Z3028" i="9"/>
  <c r="AB3028" i="9"/>
  <c r="AD3028" i="9"/>
  <c r="AF3028" i="9"/>
  <c r="AC3029" i="9"/>
  <c r="AE3029" i="9"/>
  <c r="Z3029" i="9"/>
  <c r="AB3029" i="9"/>
  <c r="AD3029" i="9"/>
  <c r="AF3029" i="9"/>
  <c r="AC3030" i="9"/>
  <c r="AE3030" i="9"/>
  <c r="Z3030" i="9"/>
  <c r="AB3030" i="9"/>
  <c r="AD3030" i="9"/>
  <c r="AF3030" i="9"/>
  <c r="AC3031" i="9"/>
  <c r="AE3031" i="9"/>
  <c r="Z3031" i="9"/>
  <c r="AB3031" i="9"/>
  <c r="AD3031" i="9"/>
  <c r="AF3031" i="9"/>
  <c r="AC4658" i="9"/>
  <c r="AE4658" i="9"/>
  <c r="Z4658" i="9"/>
  <c r="AB4658" i="9"/>
  <c r="AD4658" i="9"/>
  <c r="AF4658" i="9"/>
  <c r="AC3032" i="9"/>
  <c r="AE3032" i="9"/>
  <c r="Z3032" i="9"/>
  <c r="AB3032" i="9"/>
  <c r="AD3032" i="9"/>
  <c r="AF3032" i="9"/>
  <c r="AC3033" i="9"/>
  <c r="AE3033" i="9"/>
  <c r="Z3033" i="9"/>
  <c r="AB3033" i="9"/>
  <c r="AD3033" i="9"/>
  <c r="AF3033" i="9"/>
  <c r="AC3034" i="9"/>
  <c r="AE3034" i="9"/>
  <c r="Z3034" i="9"/>
  <c r="AB3034" i="9"/>
  <c r="AD3034" i="9"/>
  <c r="AF3034" i="9"/>
  <c r="AC3035" i="9"/>
  <c r="AE3035" i="9"/>
  <c r="Z3035" i="9"/>
  <c r="AB3035" i="9"/>
  <c r="AD3035" i="9"/>
  <c r="AF3035" i="9"/>
  <c r="AC3036" i="9"/>
  <c r="AE3036" i="9"/>
  <c r="Z3036" i="9"/>
  <c r="AB3036" i="9"/>
  <c r="AD3036" i="9"/>
  <c r="AF3036" i="9"/>
  <c r="AC3037" i="9"/>
  <c r="AE3037" i="9"/>
  <c r="Z3037" i="9"/>
  <c r="AB3037" i="9"/>
  <c r="AD3037" i="9"/>
  <c r="AF3037" i="9"/>
  <c r="AC3038" i="9"/>
  <c r="AE3038" i="9"/>
  <c r="Z3038" i="9"/>
  <c r="AB3038" i="9"/>
  <c r="AD3038" i="9"/>
  <c r="AF3038" i="9"/>
  <c r="AC3039" i="9"/>
  <c r="AE3039" i="9"/>
  <c r="Z3039" i="9"/>
  <c r="AB3039" i="9"/>
  <c r="AD3039" i="9"/>
  <c r="AF3039" i="9"/>
  <c r="AC3040" i="9"/>
  <c r="AE3040" i="9"/>
  <c r="Z3040" i="9"/>
  <c r="AB3040" i="9"/>
  <c r="AD3040" i="9"/>
  <c r="AF3040" i="9"/>
  <c r="AC3041" i="9"/>
  <c r="AE3041" i="9"/>
  <c r="Z3041" i="9"/>
  <c r="AB3041" i="9"/>
  <c r="AD3041" i="9"/>
  <c r="AF3041" i="9"/>
  <c r="AC3042" i="9"/>
  <c r="AE3042" i="9"/>
  <c r="Z3042" i="9"/>
  <c r="AB3042" i="9"/>
  <c r="AD3042" i="9"/>
  <c r="AF3042" i="9"/>
  <c r="AC3043" i="9"/>
  <c r="AE3043" i="9"/>
  <c r="Z3043" i="9"/>
  <c r="AB3043" i="9"/>
  <c r="AD3043" i="9"/>
  <c r="AF3043" i="9"/>
  <c r="AC3044" i="9"/>
  <c r="AE3044" i="9"/>
  <c r="Z3044" i="9"/>
  <c r="AB3044" i="9"/>
  <c r="AD3044" i="9"/>
  <c r="AF3044" i="9"/>
  <c r="AC3045" i="9"/>
  <c r="AE3045" i="9"/>
  <c r="Z3045" i="9"/>
  <c r="AB3045" i="9"/>
  <c r="AD3045" i="9"/>
  <c r="AF3045" i="9"/>
  <c r="AC3046" i="9"/>
  <c r="AE3046" i="9"/>
  <c r="Z3046" i="9"/>
  <c r="AB3046" i="9"/>
  <c r="AD3046" i="9"/>
  <c r="AF3046" i="9"/>
  <c r="AC3047" i="9"/>
  <c r="AE3047" i="9"/>
  <c r="Z3047" i="9"/>
  <c r="AB3047" i="9"/>
  <c r="AD3047" i="9"/>
  <c r="AF3047" i="9"/>
  <c r="AC3048" i="9"/>
  <c r="AE3048" i="9"/>
  <c r="Z3048" i="9"/>
  <c r="AB3048" i="9"/>
  <c r="AD3048" i="9"/>
  <c r="AF3048" i="9"/>
  <c r="AC3049" i="9"/>
  <c r="AE3049" i="9"/>
  <c r="Z3049" i="9"/>
  <c r="AB3049" i="9"/>
  <c r="AD3049" i="9"/>
  <c r="AF3049" i="9"/>
  <c r="AC3050" i="9"/>
  <c r="AE3050" i="9"/>
  <c r="Z3050" i="9"/>
  <c r="AB3050" i="9"/>
  <c r="AD3050" i="9"/>
  <c r="AF3050" i="9"/>
  <c r="AC3051" i="9"/>
  <c r="AE3051" i="9"/>
  <c r="Z3051" i="9"/>
  <c r="AB3051" i="9"/>
  <c r="AD3051" i="9"/>
  <c r="AF3051" i="9"/>
  <c r="AC3052" i="9"/>
  <c r="AE3052" i="9"/>
  <c r="Z3052" i="9"/>
  <c r="AB3052" i="9"/>
  <c r="AD3052" i="9"/>
  <c r="AF3052" i="9"/>
  <c r="AC3053" i="9"/>
  <c r="AE3053" i="9"/>
  <c r="Z3053" i="9"/>
  <c r="AB3053" i="9"/>
  <c r="AD3053" i="9"/>
  <c r="AF3053" i="9"/>
  <c r="AC3054" i="9"/>
  <c r="AE3054" i="9"/>
  <c r="Z3054" i="9"/>
  <c r="AB3054" i="9"/>
  <c r="AD3054" i="9"/>
  <c r="AF3054" i="9"/>
  <c r="AC3055" i="9"/>
  <c r="AE3055" i="9"/>
  <c r="Z3055" i="9"/>
  <c r="AB3055" i="9"/>
  <c r="AD3055" i="9"/>
  <c r="AF3055" i="9"/>
  <c r="AC3056" i="9"/>
  <c r="AE3056" i="9"/>
  <c r="Z3056" i="9"/>
  <c r="AB3056" i="9"/>
  <c r="AD3056" i="9"/>
  <c r="AF3056" i="9"/>
  <c r="AC3057" i="9"/>
  <c r="AE3057" i="9"/>
  <c r="Z3057" i="9"/>
  <c r="AB3057" i="9"/>
  <c r="AD3057" i="9"/>
  <c r="AF3057" i="9"/>
  <c r="AC3058" i="9"/>
  <c r="AE3058" i="9"/>
  <c r="Z3058" i="9"/>
  <c r="AB3058" i="9"/>
  <c r="AD3058" i="9"/>
  <c r="AF3058" i="9"/>
  <c r="AC3059" i="9"/>
  <c r="AE3059" i="9"/>
  <c r="Z3059" i="9"/>
  <c r="AB3059" i="9"/>
  <c r="AD3059" i="9"/>
  <c r="AF3059" i="9"/>
  <c r="AC3060" i="9"/>
  <c r="AE3060" i="9"/>
  <c r="Z3060" i="9"/>
  <c r="AB3060" i="9"/>
  <c r="AD3060" i="9"/>
  <c r="AF3060" i="9"/>
  <c r="AC3061" i="9"/>
  <c r="AE3061" i="9"/>
  <c r="Z3061" i="9"/>
  <c r="AB3061" i="9"/>
  <c r="AD3061" i="9"/>
  <c r="AF3061" i="9"/>
  <c r="AC4659" i="9"/>
  <c r="AE4659" i="9"/>
  <c r="Z4659" i="9"/>
  <c r="AB4659" i="9"/>
  <c r="AD4659" i="9"/>
  <c r="AF4659" i="9"/>
  <c r="AC4660" i="9"/>
  <c r="AE4660" i="9"/>
  <c r="Z4660" i="9"/>
  <c r="AB4660" i="9"/>
  <c r="AD4660" i="9"/>
  <c r="AF4660" i="9"/>
  <c r="AC3062" i="9"/>
  <c r="AE3062" i="9"/>
  <c r="Z3062" i="9"/>
  <c r="AB3062" i="9"/>
  <c r="AD3062" i="9"/>
  <c r="AF3062" i="9"/>
  <c r="AC3063" i="9"/>
  <c r="AE3063" i="9"/>
  <c r="Z3063" i="9"/>
  <c r="AB3063" i="9"/>
  <c r="AD3063" i="9"/>
  <c r="AF3063" i="9"/>
  <c r="AC3064" i="9"/>
  <c r="AE3064" i="9"/>
  <c r="Z3064" i="9"/>
  <c r="AB3064" i="9"/>
  <c r="AD3064" i="9"/>
  <c r="AF3064" i="9"/>
  <c r="AC3065" i="9"/>
  <c r="AE3065" i="9"/>
  <c r="Z3065" i="9"/>
  <c r="AB3065" i="9"/>
  <c r="AD3065" i="9"/>
  <c r="AF3065" i="9"/>
  <c r="AC3066" i="9"/>
  <c r="AE3066" i="9"/>
  <c r="Z3066" i="9"/>
  <c r="AB3066" i="9"/>
  <c r="AD3066" i="9"/>
  <c r="AF3066" i="9"/>
  <c r="AC3067" i="9"/>
  <c r="AE3067" i="9"/>
  <c r="Z3067" i="9"/>
  <c r="AB3067" i="9"/>
  <c r="AD3067" i="9"/>
  <c r="AF3067" i="9"/>
  <c r="AC3068" i="9"/>
  <c r="AE3068" i="9"/>
  <c r="Z3068" i="9"/>
  <c r="AB3068" i="9"/>
  <c r="AD3068" i="9"/>
  <c r="AF3068" i="9"/>
  <c r="AC4542" i="9"/>
  <c r="AE4542" i="9"/>
  <c r="AA4542" i="9"/>
  <c r="AC4543" i="9"/>
  <c r="AE4543" i="9"/>
  <c r="Z4543" i="9"/>
  <c r="AB4543" i="9"/>
  <c r="AD4543" i="9"/>
  <c r="AF4543" i="9"/>
  <c r="AC4544" i="9"/>
  <c r="AE4544" i="9"/>
  <c r="Z4544" i="9"/>
  <c r="AB4544" i="9"/>
  <c r="AD4544" i="9"/>
  <c r="AF4544" i="9"/>
  <c r="AC4545" i="9"/>
  <c r="AE4545" i="9"/>
  <c r="Z4545" i="9"/>
  <c r="AB4545" i="9"/>
  <c r="AD4545" i="9"/>
  <c r="AF4545" i="9"/>
  <c r="AC4546" i="9"/>
  <c r="AE4546" i="9"/>
  <c r="Z4546" i="9"/>
  <c r="AB4546" i="9"/>
  <c r="AD4546" i="9"/>
  <c r="AF4546" i="9"/>
  <c r="AC4547" i="9"/>
  <c r="AE4547" i="9"/>
  <c r="Z4547" i="9"/>
  <c r="AB4547" i="9"/>
  <c r="AD4547" i="9"/>
  <c r="AF4547" i="9"/>
  <c r="AC4548" i="9"/>
  <c r="AE4548" i="9"/>
  <c r="Z4548" i="9"/>
  <c r="AB4548" i="9"/>
  <c r="AD4548" i="9"/>
  <c r="AF4548" i="9"/>
  <c r="AC4549" i="9"/>
  <c r="AE4549" i="9"/>
  <c r="Z4549" i="9"/>
  <c r="AB4549" i="9"/>
  <c r="AD4549" i="9"/>
  <c r="AF4549" i="9"/>
  <c r="AC4550" i="9"/>
  <c r="AE4550" i="9"/>
  <c r="Z4550" i="9"/>
  <c r="AB4550" i="9"/>
  <c r="AD4550" i="9"/>
  <c r="AF4550" i="9"/>
  <c r="AC4551" i="9"/>
  <c r="AE4551" i="9"/>
  <c r="Z4551" i="9"/>
  <c r="AB4551" i="9"/>
  <c r="AD4551" i="9"/>
  <c r="AF4551" i="9"/>
  <c r="AC4552" i="9"/>
  <c r="AE4552" i="9"/>
  <c r="Z4552" i="9"/>
  <c r="AB4552" i="9"/>
  <c r="AD4552" i="9"/>
  <c r="AF4552" i="9"/>
  <c r="AC4553" i="9"/>
  <c r="AE4553" i="9"/>
  <c r="Z4553" i="9"/>
  <c r="AB4553" i="9"/>
  <c r="AD4553" i="9"/>
  <c r="AF4553" i="9"/>
  <c r="AC4554" i="9"/>
  <c r="AE4554" i="9"/>
  <c r="Z4554" i="9"/>
  <c r="AB4554" i="9"/>
  <c r="AD4554" i="9"/>
  <c r="AF4554" i="9"/>
  <c r="AC4555" i="9"/>
  <c r="AE4555" i="9"/>
  <c r="Z4555" i="9"/>
  <c r="AB4555" i="9"/>
  <c r="AD4555" i="9"/>
  <c r="AF4555" i="9"/>
  <c r="AC3920" i="9"/>
  <c r="AE3920" i="9"/>
  <c r="Z3920" i="9"/>
  <c r="AB3920" i="9"/>
  <c r="AD3920" i="9"/>
  <c r="AF3920" i="9"/>
  <c r="AC3921" i="9"/>
  <c r="AE3921" i="9"/>
  <c r="Z3921" i="9"/>
  <c r="AB3921" i="9"/>
  <c r="AD3921" i="9"/>
  <c r="AF3921" i="9"/>
  <c r="AC3922" i="9"/>
  <c r="AE3922" i="9"/>
  <c r="Z3922" i="9"/>
  <c r="AB3922" i="9"/>
  <c r="AD3922" i="9"/>
  <c r="AF3922" i="9"/>
  <c r="AC3923" i="9"/>
  <c r="AE3923" i="9"/>
  <c r="Z3923" i="9"/>
  <c r="AB3923" i="9"/>
  <c r="AD3923" i="9"/>
  <c r="AF3923" i="9"/>
  <c r="AC3924" i="9"/>
  <c r="AE3924" i="9"/>
  <c r="Z3924" i="9"/>
  <c r="AB3924" i="9"/>
  <c r="AD3924" i="9"/>
  <c r="AF3924" i="9"/>
  <c r="AC3925" i="9"/>
  <c r="AE3925" i="9"/>
  <c r="Z3925" i="9"/>
  <c r="AB3925" i="9"/>
  <c r="AD3925" i="9"/>
  <c r="AF3925" i="9"/>
  <c r="AC3926" i="9"/>
  <c r="AE3926" i="9"/>
  <c r="Z3926" i="9"/>
  <c r="AB3926" i="9"/>
  <c r="AD3926" i="9"/>
  <c r="AF3926" i="9"/>
  <c r="AC3927" i="9"/>
  <c r="AE3927" i="9"/>
  <c r="Z3927" i="9"/>
  <c r="AB3927" i="9"/>
  <c r="AD3927" i="9"/>
  <c r="AF3927" i="9"/>
  <c r="AC3928" i="9"/>
  <c r="AE3928" i="9"/>
  <c r="Z3928" i="9"/>
  <c r="AB3928" i="9"/>
  <c r="AD3928" i="9"/>
  <c r="AF3928" i="9"/>
  <c r="AC3929" i="9"/>
  <c r="AE3929" i="9"/>
  <c r="Z3929" i="9"/>
  <c r="AB3929" i="9"/>
  <c r="AD3929" i="9"/>
  <c r="AF3929" i="9"/>
  <c r="AC3930" i="9"/>
  <c r="AE3930" i="9"/>
  <c r="Z3930" i="9"/>
  <c r="AB3930" i="9"/>
  <c r="AD3930" i="9"/>
  <c r="AF3930" i="9"/>
  <c r="AC3931" i="9"/>
  <c r="AE3931" i="9"/>
  <c r="Z3931" i="9"/>
  <c r="AB3931" i="9"/>
  <c r="AD3931" i="9"/>
  <c r="AF3931" i="9"/>
  <c r="AC3932" i="9"/>
  <c r="AE3932" i="9"/>
  <c r="Z3932" i="9"/>
  <c r="AB3932" i="9"/>
  <c r="AD3932" i="9"/>
  <c r="AF3932" i="9"/>
  <c r="AC3933" i="9"/>
  <c r="AE3933" i="9"/>
  <c r="Z3933" i="9"/>
  <c r="AB3933" i="9"/>
  <c r="AD3933" i="9"/>
  <c r="AF3933" i="9"/>
  <c r="AC3934" i="9"/>
  <c r="AE3934" i="9"/>
  <c r="Z3934" i="9"/>
  <c r="AB3934" i="9"/>
  <c r="AD3934" i="9"/>
  <c r="AF3934" i="9"/>
  <c r="AC3935" i="9"/>
  <c r="AE3935" i="9"/>
  <c r="Z3935" i="9"/>
  <c r="AB3935" i="9"/>
  <c r="AD3935" i="9"/>
  <c r="AF3935" i="9"/>
  <c r="AC3936" i="9"/>
  <c r="AE3936" i="9"/>
  <c r="Z3936" i="9"/>
  <c r="AB3936" i="9"/>
  <c r="AD3936" i="9"/>
  <c r="AF3936" i="9"/>
  <c r="AC3937" i="9"/>
  <c r="AE3937" i="9"/>
  <c r="Z3937" i="9"/>
  <c r="AB3937" i="9"/>
  <c r="AD3937" i="9"/>
  <c r="AF3937" i="9"/>
  <c r="AC3938" i="9"/>
  <c r="AE3938" i="9"/>
  <c r="Z3938" i="9"/>
  <c r="AB3938" i="9"/>
  <c r="AD3938" i="9"/>
  <c r="AF3938" i="9"/>
  <c r="AC3939" i="9"/>
  <c r="AE3939" i="9"/>
  <c r="Z3939" i="9"/>
  <c r="AB3939" i="9"/>
  <c r="AD3939" i="9"/>
  <c r="AF3939" i="9"/>
  <c r="AC3940" i="9"/>
  <c r="AE3940" i="9"/>
  <c r="Z3940" i="9"/>
  <c r="AB3940" i="9"/>
  <c r="AD3940" i="9"/>
  <c r="AF3940" i="9"/>
  <c r="AC3941" i="9"/>
  <c r="AE3941" i="9"/>
  <c r="Z3941" i="9"/>
  <c r="AB3941" i="9"/>
  <c r="AD3941" i="9"/>
  <c r="AF3941" i="9"/>
  <c r="AC3942" i="9"/>
  <c r="AE3942" i="9"/>
  <c r="Z3942" i="9"/>
  <c r="AB3942" i="9"/>
  <c r="AD3942" i="9"/>
  <c r="AF3942" i="9"/>
  <c r="AC3943" i="9"/>
  <c r="AE3943" i="9"/>
  <c r="Z3943" i="9"/>
  <c r="AB3943" i="9"/>
  <c r="AD3943" i="9"/>
  <c r="AF3943" i="9"/>
  <c r="AC3944" i="9"/>
  <c r="AE3944" i="9"/>
  <c r="Z3944" i="9"/>
  <c r="AB3944" i="9"/>
  <c r="AD3944" i="9"/>
  <c r="AF3944" i="9"/>
  <c r="AC3945" i="9"/>
  <c r="AE3945" i="9"/>
  <c r="Z3945" i="9"/>
  <c r="AB3945" i="9"/>
  <c r="AD3945" i="9"/>
  <c r="AF3945" i="9"/>
  <c r="AC3946" i="9"/>
  <c r="AE3946" i="9"/>
  <c r="Z3946" i="9"/>
  <c r="AB3946" i="9"/>
  <c r="AD3946" i="9"/>
  <c r="AF3946" i="9"/>
  <c r="AC3947" i="9"/>
  <c r="AE3947" i="9"/>
  <c r="Z3947" i="9"/>
  <c r="AB3947" i="9"/>
  <c r="AD3947" i="9"/>
  <c r="AF3947" i="9"/>
  <c r="AC3948" i="9"/>
  <c r="AE3948" i="9"/>
  <c r="Z3948" i="9"/>
  <c r="AB3948" i="9"/>
  <c r="AD3948" i="9"/>
  <c r="AF3948" i="9"/>
  <c r="AC3949" i="9"/>
  <c r="AE3949" i="9"/>
  <c r="Z3949" i="9"/>
  <c r="AB3949" i="9"/>
  <c r="AD3949" i="9"/>
  <c r="AF3949" i="9"/>
  <c r="AC3950" i="9"/>
  <c r="AE3950" i="9"/>
  <c r="Z3950" i="9"/>
  <c r="AB3950" i="9"/>
  <c r="AD3950" i="9"/>
  <c r="AF3950" i="9"/>
  <c r="AC3951" i="9"/>
  <c r="AE3951" i="9"/>
  <c r="Z3951" i="9"/>
  <c r="AB3951" i="9"/>
  <c r="AD3951" i="9"/>
  <c r="AF3951" i="9"/>
  <c r="AC3952" i="9"/>
  <c r="AE3952" i="9"/>
  <c r="Z3952" i="9"/>
  <c r="AB3952" i="9"/>
  <c r="AD3952" i="9"/>
  <c r="AF3952" i="9"/>
  <c r="AC3953" i="9"/>
  <c r="AE3953" i="9"/>
  <c r="Z3953" i="9"/>
  <c r="AB3953" i="9"/>
  <c r="AD3953" i="9"/>
  <c r="AF3953" i="9"/>
  <c r="AC3954" i="9"/>
  <c r="AE3954" i="9"/>
  <c r="Z3954" i="9"/>
  <c r="AB3954" i="9"/>
  <c r="AD3954" i="9"/>
  <c r="AF3954" i="9"/>
  <c r="AC3955" i="9"/>
  <c r="AE3955" i="9"/>
  <c r="Z3955" i="9"/>
  <c r="AB3955" i="9"/>
  <c r="AD3955" i="9"/>
  <c r="AF3955" i="9"/>
  <c r="AC3956" i="9"/>
  <c r="AE3956" i="9"/>
  <c r="Z3956" i="9"/>
  <c r="AB3956" i="9"/>
  <c r="AD3956" i="9"/>
  <c r="AF3956" i="9"/>
  <c r="AC3957" i="9"/>
  <c r="AE3957" i="9"/>
  <c r="Z3957" i="9"/>
  <c r="AB3957" i="9"/>
  <c r="AD3957" i="9"/>
  <c r="AF3957" i="9"/>
  <c r="AC3958" i="9"/>
  <c r="AE3958" i="9"/>
  <c r="Z3958" i="9"/>
  <c r="AB3958" i="9"/>
  <c r="AD3958" i="9"/>
  <c r="AF3958" i="9"/>
  <c r="AC3959" i="9"/>
  <c r="AE3959" i="9"/>
  <c r="Z3959" i="9"/>
  <c r="AB3959" i="9"/>
  <c r="AD3959" i="9"/>
  <c r="AF3959" i="9"/>
  <c r="AC3960" i="9"/>
  <c r="AE3960" i="9"/>
  <c r="Z3960" i="9"/>
  <c r="AB3960" i="9"/>
  <c r="AD3960" i="9"/>
  <c r="AF3960" i="9"/>
  <c r="AC3961" i="9"/>
  <c r="AE3961" i="9"/>
  <c r="Z3961" i="9"/>
  <c r="AB3961" i="9"/>
  <c r="AD3961" i="9"/>
  <c r="AF3961" i="9"/>
  <c r="AC3962" i="9"/>
  <c r="AE3962" i="9"/>
  <c r="Z3962" i="9"/>
  <c r="AB3962" i="9"/>
  <c r="AD3962" i="9"/>
  <c r="AF3962" i="9"/>
  <c r="AC3963" i="9"/>
  <c r="AE3963" i="9"/>
  <c r="Z3963" i="9"/>
  <c r="AB3963" i="9"/>
  <c r="AD3963" i="9"/>
  <c r="AF3963" i="9"/>
  <c r="AC3964" i="9"/>
  <c r="AE3964" i="9"/>
  <c r="Z3964" i="9"/>
  <c r="AB3964" i="9"/>
  <c r="AD3964" i="9"/>
  <c r="AF3964" i="9"/>
  <c r="AC3965" i="9"/>
  <c r="AE3965" i="9"/>
  <c r="Z3965" i="9"/>
  <c r="AB3965" i="9"/>
  <c r="AD3965" i="9"/>
  <c r="AF3965" i="9"/>
  <c r="AC3966" i="9"/>
  <c r="AE3966" i="9"/>
  <c r="Z3966" i="9"/>
  <c r="AB3966" i="9"/>
  <c r="AD3966" i="9"/>
  <c r="AF3966" i="9"/>
  <c r="AC3967" i="9"/>
  <c r="AE3967" i="9"/>
  <c r="Z3967" i="9"/>
  <c r="AB3967" i="9"/>
  <c r="AD3967" i="9"/>
  <c r="AF3967" i="9"/>
  <c r="AC3968" i="9"/>
  <c r="AE3968" i="9"/>
  <c r="Z3968" i="9"/>
  <c r="AB3968" i="9"/>
  <c r="AD3968" i="9"/>
  <c r="AF3968" i="9"/>
  <c r="AC3969" i="9"/>
  <c r="AE3969" i="9"/>
  <c r="Z3969" i="9"/>
  <c r="AB3969" i="9"/>
  <c r="AD3969" i="9"/>
  <c r="AF3969" i="9"/>
  <c r="AC3970" i="9"/>
  <c r="AE3970" i="9"/>
  <c r="Z3970" i="9"/>
  <c r="AB3970" i="9"/>
  <c r="AD3970" i="9"/>
  <c r="AF3970" i="9"/>
  <c r="AC3971" i="9"/>
  <c r="AE3971" i="9"/>
  <c r="Z3971" i="9"/>
  <c r="AB3971" i="9"/>
  <c r="AD3971" i="9"/>
  <c r="AF3971" i="9"/>
  <c r="AC3972" i="9"/>
  <c r="AE3972" i="9"/>
  <c r="Z3972" i="9"/>
  <c r="AB3972" i="9"/>
  <c r="AD3972" i="9"/>
  <c r="AF3972" i="9"/>
  <c r="AC3973" i="9"/>
  <c r="AE3973" i="9"/>
  <c r="Z3973" i="9"/>
  <c r="AB3973" i="9"/>
  <c r="AD3973" i="9"/>
  <c r="AF3973" i="9"/>
  <c r="AC3974" i="9"/>
  <c r="AE3974" i="9"/>
  <c r="Z3974" i="9"/>
  <c r="AB3974" i="9"/>
  <c r="AD3974" i="9"/>
  <c r="AF3974" i="9"/>
  <c r="AC3975" i="9"/>
  <c r="AE3975" i="9"/>
  <c r="Z3975" i="9"/>
  <c r="AB3975" i="9"/>
  <c r="AD3975" i="9"/>
  <c r="AF3975" i="9"/>
  <c r="AC3976" i="9"/>
  <c r="AE3976" i="9"/>
  <c r="Z3976" i="9"/>
  <c r="AB3976" i="9"/>
  <c r="AD3976" i="9"/>
  <c r="AF3976" i="9"/>
  <c r="AC3977" i="9"/>
  <c r="AE3977" i="9"/>
  <c r="Z3977" i="9"/>
  <c r="AB3977" i="9"/>
  <c r="AD3977" i="9"/>
  <c r="AF3977" i="9"/>
  <c r="AC3978" i="9"/>
  <c r="AE3978" i="9"/>
  <c r="Z3978" i="9"/>
  <c r="AB3978" i="9"/>
  <c r="AD3978" i="9"/>
  <c r="AF3978" i="9"/>
  <c r="AC3979" i="9"/>
  <c r="AE3979" i="9"/>
  <c r="Z3979" i="9"/>
  <c r="AB3979" i="9"/>
  <c r="AD3979" i="9"/>
  <c r="AF3979" i="9"/>
  <c r="AC3980" i="9"/>
  <c r="AE3980" i="9"/>
  <c r="Z3980" i="9"/>
  <c r="AB3980" i="9"/>
  <c r="AD3980" i="9"/>
  <c r="AF3980" i="9"/>
  <c r="AC3981" i="9"/>
  <c r="AE3981" i="9"/>
  <c r="Z3981" i="9"/>
  <c r="AB3981" i="9"/>
  <c r="AD3981" i="9"/>
  <c r="AF3981" i="9"/>
  <c r="AC3982" i="9"/>
  <c r="AE3982" i="9"/>
  <c r="Z3982" i="9"/>
  <c r="AB3982" i="9"/>
  <c r="AD3982" i="9"/>
  <c r="AF3982" i="9"/>
  <c r="AC3983" i="9"/>
  <c r="AE3983" i="9"/>
  <c r="Z3983" i="9"/>
  <c r="AB3983" i="9"/>
  <c r="AD3983" i="9"/>
  <c r="AF3983" i="9"/>
  <c r="AC3984" i="9"/>
  <c r="AE3984" i="9"/>
  <c r="Z3984" i="9"/>
  <c r="AB3984" i="9"/>
  <c r="AD3984" i="9"/>
  <c r="AF3984" i="9"/>
  <c r="AC3985" i="9"/>
  <c r="AE3985" i="9"/>
  <c r="Z3985" i="9"/>
  <c r="AB3985" i="9"/>
  <c r="AD3985" i="9"/>
  <c r="AF3985" i="9"/>
  <c r="AC3986" i="9"/>
  <c r="AE3986" i="9"/>
  <c r="Z3986" i="9"/>
  <c r="AB3986" i="9"/>
  <c r="AD3986" i="9"/>
  <c r="AF3986" i="9"/>
  <c r="AC3987" i="9"/>
  <c r="AE3987" i="9"/>
  <c r="Z3987" i="9"/>
  <c r="AB3987" i="9"/>
  <c r="AD3987" i="9"/>
  <c r="AF3987" i="9"/>
  <c r="AC3988" i="9"/>
  <c r="AE3988" i="9"/>
  <c r="Z3988" i="9"/>
  <c r="AB3988" i="9"/>
  <c r="AD3988" i="9"/>
  <c r="AF3988" i="9"/>
  <c r="AC3989" i="9"/>
  <c r="AE3989" i="9"/>
  <c r="Z3989" i="9"/>
  <c r="AB3989" i="9"/>
  <c r="AD3989" i="9"/>
  <c r="AF3989" i="9"/>
  <c r="AC3990" i="9"/>
  <c r="AE3990" i="9"/>
  <c r="Z3990" i="9"/>
  <c r="AB3990" i="9"/>
  <c r="AD3990" i="9"/>
  <c r="AF3990" i="9"/>
  <c r="AC3991" i="9"/>
  <c r="AE3991" i="9"/>
  <c r="Z3991" i="9"/>
  <c r="AB3991" i="9"/>
  <c r="AD3991" i="9"/>
  <c r="AF3991" i="9"/>
  <c r="AC3992" i="9"/>
  <c r="AE3992" i="9"/>
  <c r="Z3992" i="9"/>
  <c r="AB3992" i="9"/>
  <c r="AD3992" i="9"/>
  <c r="AF3992" i="9"/>
  <c r="AC3993" i="9"/>
  <c r="AE3993" i="9"/>
  <c r="Z3993" i="9"/>
  <c r="AB3993" i="9"/>
  <c r="AD3993" i="9"/>
  <c r="AF3993" i="9"/>
  <c r="AC3994" i="9"/>
  <c r="AE3994" i="9"/>
  <c r="Z3994" i="9"/>
  <c r="AB3994" i="9"/>
  <c r="AD3994" i="9"/>
  <c r="AF3994" i="9"/>
  <c r="AC4556" i="9"/>
  <c r="AE4556" i="9"/>
  <c r="Z4556" i="9"/>
  <c r="AB4556" i="9"/>
  <c r="AD4556" i="9"/>
  <c r="AF4556" i="9"/>
  <c r="AC4557" i="9"/>
  <c r="AE4557" i="9"/>
  <c r="Z4557" i="9"/>
  <c r="AB4557" i="9"/>
  <c r="AD4557" i="9"/>
  <c r="AF4557" i="9"/>
  <c r="AC4558" i="9"/>
  <c r="AE4558" i="9"/>
  <c r="Z4558" i="9"/>
  <c r="AB4558" i="9"/>
  <c r="AD4558" i="9"/>
  <c r="AF4558" i="9"/>
  <c r="AC4559" i="9"/>
  <c r="AE4559" i="9"/>
  <c r="Z4559" i="9"/>
  <c r="AB4559" i="9"/>
  <c r="AD4559" i="9"/>
  <c r="AF4559" i="9"/>
  <c r="AC4560" i="9"/>
  <c r="AE4560" i="9"/>
  <c r="Z4560" i="9"/>
  <c r="AB4560" i="9"/>
  <c r="AD4560" i="9"/>
  <c r="AF4560" i="9"/>
  <c r="AC4561" i="9"/>
  <c r="AE4561" i="9"/>
  <c r="Z4561" i="9"/>
  <c r="AB4561" i="9"/>
  <c r="AD4561" i="9"/>
  <c r="AF4561" i="9"/>
  <c r="AC4562" i="9"/>
  <c r="AE4562" i="9"/>
  <c r="Z4562" i="9"/>
  <c r="AB4562" i="9"/>
  <c r="AD4562" i="9"/>
  <c r="AF4562" i="9"/>
  <c r="AC4563" i="9"/>
  <c r="AE4563" i="9"/>
  <c r="Z4563" i="9"/>
  <c r="AB4563" i="9"/>
  <c r="AD4563" i="9"/>
  <c r="AF4563" i="9"/>
  <c r="AC4564" i="9"/>
  <c r="AE4564" i="9"/>
  <c r="Z4564" i="9"/>
  <c r="AB4564" i="9"/>
  <c r="AD4564" i="9"/>
  <c r="AF4564" i="9"/>
  <c r="AC4565" i="9"/>
  <c r="AE4565" i="9"/>
  <c r="Z4565" i="9"/>
  <c r="AB4565" i="9"/>
  <c r="AD4565" i="9"/>
  <c r="AF4565" i="9"/>
  <c r="AC4566" i="9"/>
  <c r="AE4566" i="9"/>
  <c r="Z4566" i="9"/>
  <c r="AB4566" i="9"/>
  <c r="AD4566" i="9"/>
  <c r="AF4566" i="9"/>
  <c r="AC4567" i="9"/>
  <c r="AE4567" i="9"/>
  <c r="Z4567" i="9"/>
  <c r="AB4567" i="9"/>
  <c r="AD4567" i="9"/>
  <c r="AF4567" i="9"/>
  <c r="AC4568" i="9"/>
  <c r="AE4568" i="9"/>
  <c r="Z4568" i="9"/>
  <c r="AB4568" i="9"/>
  <c r="AD4568" i="9"/>
  <c r="AF4568" i="9"/>
  <c r="AC4569" i="9"/>
  <c r="AE4569" i="9"/>
  <c r="Z4569" i="9"/>
  <c r="AB4569" i="9"/>
  <c r="AD4569" i="9"/>
  <c r="AF4569" i="9"/>
  <c r="AC4570" i="9"/>
  <c r="AE4570" i="9"/>
  <c r="Z4570" i="9"/>
  <c r="AB4570" i="9"/>
  <c r="AD4570" i="9"/>
  <c r="AF4570" i="9"/>
  <c r="AC4571" i="9"/>
  <c r="AE4571" i="9"/>
  <c r="Z4571" i="9"/>
  <c r="AB4571" i="9"/>
  <c r="AD4571" i="9"/>
  <c r="AF4571" i="9"/>
  <c r="AC4572" i="9"/>
  <c r="AE4572" i="9"/>
  <c r="Z4572" i="9"/>
  <c r="AB4572" i="9"/>
  <c r="AD4572" i="9"/>
  <c r="AF4572" i="9"/>
  <c r="AC4573" i="9"/>
  <c r="AE4573" i="9"/>
  <c r="Z4573" i="9"/>
  <c r="AB4573" i="9"/>
  <c r="AD4573" i="9"/>
  <c r="AF4573" i="9"/>
  <c r="AC4574" i="9"/>
  <c r="AE4574" i="9"/>
  <c r="Z4574" i="9"/>
  <c r="AB4574" i="9"/>
  <c r="AD4574" i="9"/>
  <c r="AF4574" i="9"/>
  <c r="AC4575" i="9"/>
  <c r="AE4575" i="9"/>
  <c r="Z4575" i="9"/>
  <c r="AB4575" i="9"/>
  <c r="AD4575" i="9"/>
  <c r="AF4575" i="9"/>
  <c r="AC4576" i="9"/>
  <c r="AE4576" i="9"/>
  <c r="Z4576" i="9"/>
  <c r="AB4576" i="9"/>
  <c r="AD4576" i="9"/>
  <c r="AF4576" i="9"/>
  <c r="AC4577" i="9"/>
  <c r="AE4577" i="9"/>
  <c r="Z4577" i="9"/>
  <c r="AB4577" i="9"/>
  <c r="AD4577" i="9"/>
  <c r="AF4577" i="9"/>
  <c r="AC4578" i="9"/>
  <c r="AE4578" i="9"/>
  <c r="Z4578" i="9"/>
  <c r="AB4578" i="9"/>
  <c r="AD4578" i="9"/>
  <c r="AF4578" i="9"/>
  <c r="AC4579" i="9"/>
  <c r="AE4579" i="9"/>
  <c r="Z4579" i="9"/>
  <c r="AB4579" i="9"/>
  <c r="AD4579" i="9"/>
  <c r="AF4579" i="9"/>
  <c r="AC4580" i="9"/>
  <c r="AE4580" i="9"/>
  <c r="Z4580" i="9"/>
  <c r="AB4580" i="9"/>
  <c r="AD4580" i="9"/>
  <c r="AF4580" i="9"/>
  <c r="AC4581" i="9"/>
  <c r="AE4581" i="9"/>
  <c r="Z4581" i="9"/>
  <c r="AB4581" i="9"/>
  <c r="AD4581" i="9"/>
  <c r="AF4581" i="9"/>
  <c r="AC4582" i="9"/>
  <c r="AE4582" i="9"/>
  <c r="Z4582" i="9"/>
  <c r="AB4582" i="9"/>
  <c r="AD4582" i="9"/>
  <c r="AF4582" i="9"/>
  <c r="AC4583" i="9"/>
  <c r="AE4583" i="9"/>
  <c r="Z4583" i="9"/>
  <c r="AB4583" i="9"/>
  <c r="AD4583" i="9"/>
  <c r="AF4583" i="9"/>
  <c r="AC4584" i="9"/>
  <c r="AE4584" i="9"/>
  <c r="Z4584" i="9"/>
  <c r="AB4584" i="9"/>
  <c r="AD4584" i="9"/>
  <c r="AF4584" i="9"/>
  <c r="AC4585" i="9"/>
  <c r="AE4585" i="9"/>
  <c r="Z4585" i="9"/>
  <c r="AB4585" i="9"/>
  <c r="AD4585" i="9"/>
  <c r="AF4585" i="9"/>
  <c r="AC4586" i="9"/>
  <c r="AE4586" i="9"/>
  <c r="Z4586" i="9"/>
  <c r="AB4586" i="9"/>
  <c r="AD4586" i="9"/>
  <c r="AF4586" i="9"/>
  <c r="AC4587" i="9"/>
  <c r="AE4587" i="9"/>
  <c r="Z4587" i="9"/>
  <c r="AB4587" i="9"/>
  <c r="AD4587" i="9"/>
  <c r="AF4587" i="9"/>
  <c r="AC4588" i="9"/>
  <c r="AE4588" i="9"/>
  <c r="Z4588" i="9"/>
  <c r="AB4588" i="9"/>
  <c r="AD4588" i="9"/>
  <c r="AF4588" i="9"/>
  <c r="AC4589" i="9"/>
  <c r="AE4589" i="9"/>
  <c r="Z4589" i="9"/>
  <c r="AB4589" i="9"/>
  <c r="AD4589" i="9"/>
  <c r="AF4589" i="9"/>
  <c r="AC4590" i="9"/>
  <c r="AE4590" i="9"/>
  <c r="Z4590" i="9"/>
  <c r="AB4590" i="9"/>
  <c r="AD4590" i="9"/>
  <c r="AF4590" i="9"/>
  <c r="AC4591" i="9"/>
  <c r="AE4591" i="9"/>
  <c r="Z4591" i="9"/>
  <c r="AB4591" i="9"/>
  <c r="AD4591" i="9"/>
  <c r="AF4591" i="9"/>
  <c r="AC4592" i="9"/>
  <c r="AE4592" i="9"/>
  <c r="Z4592" i="9"/>
  <c r="AB4592" i="9"/>
  <c r="AD4592" i="9"/>
  <c r="AF4592" i="9"/>
  <c r="AC4593" i="9"/>
  <c r="AE4593" i="9"/>
  <c r="Z4593" i="9"/>
  <c r="AB4593" i="9"/>
  <c r="AD4593" i="9"/>
  <c r="AF4593" i="9"/>
  <c r="AC4594" i="9"/>
  <c r="AE4594" i="9"/>
  <c r="Z4594" i="9"/>
  <c r="AB4594" i="9"/>
  <c r="AD4594" i="9"/>
  <c r="AF4594" i="9"/>
  <c r="AC4595" i="9"/>
  <c r="AE4595" i="9"/>
  <c r="Z4595" i="9"/>
  <c r="AB4595" i="9"/>
  <c r="AD4595" i="9"/>
  <c r="AF4595" i="9"/>
  <c r="AC4596" i="9"/>
  <c r="AE4596" i="9"/>
  <c r="Z4596" i="9"/>
  <c r="AB4596" i="9"/>
  <c r="AD4596" i="9"/>
  <c r="AF4596" i="9"/>
  <c r="AC4597" i="9"/>
  <c r="AE4597" i="9"/>
  <c r="Z4597" i="9"/>
  <c r="AB4597" i="9"/>
  <c r="AD4597" i="9"/>
  <c r="AF4597" i="9"/>
  <c r="AC4598" i="9"/>
  <c r="AE4598" i="9"/>
  <c r="Z4598" i="9"/>
  <c r="AB4598" i="9"/>
  <c r="AD4598" i="9"/>
  <c r="AF4598" i="9"/>
  <c r="AC4599" i="9"/>
  <c r="AE4599" i="9"/>
  <c r="Z4599" i="9"/>
  <c r="AB4599" i="9"/>
  <c r="AD4599" i="9"/>
  <c r="AF4599" i="9"/>
  <c r="AC4600" i="9"/>
  <c r="AE4600" i="9"/>
  <c r="Z4600" i="9"/>
  <c r="AB4600" i="9"/>
  <c r="AD4600" i="9"/>
  <c r="AF4600" i="9"/>
  <c r="AC4601" i="9"/>
  <c r="AE4601" i="9"/>
  <c r="Z4601" i="9"/>
  <c r="AB4601" i="9"/>
  <c r="AD4601" i="9"/>
  <c r="AF4601" i="9"/>
  <c r="AC4602" i="9"/>
  <c r="AE4602" i="9"/>
  <c r="Z4602" i="9"/>
  <c r="AB4602" i="9"/>
  <c r="AD4602" i="9"/>
  <c r="AF4602" i="9"/>
  <c r="AC4603" i="9"/>
  <c r="AE4603" i="9"/>
  <c r="Z4603" i="9"/>
  <c r="AB4603" i="9"/>
  <c r="AD4603" i="9"/>
  <c r="AF4603" i="9"/>
  <c r="AC4604" i="9"/>
  <c r="AE4604" i="9"/>
  <c r="Z4604" i="9"/>
  <c r="AB4604" i="9"/>
  <c r="AD4604" i="9"/>
  <c r="AF4604" i="9"/>
  <c r="AC4605" i="9"/>
  <c r="AE4605" i="9"/>
  <c r="Z4605" i="9"/>
  <c r="AB4605" i="9"/>
  <c r="AD4605" i="9"/>
  <c r="AF4605" i="9"/>
  <c r="AC4606" i="9"/>
  <c r="AE4606" i="9"/>
  <c r="Z4606" i="9"/>
  <c r="AB4606" i="9"/>
  <c r="AD4606" i="9"/>
  <c r="AF4606" i="9"/>
  <c r="AC4607" i="9"/>
  <c r="AE4607" i="9"/>
  <c r="Z4607" i="9"/>
  <c r="AB4607" i="9"/>
  <c r="AD4607" i="9"/>
  <c r="AF4607" i="9"/>
  <c r="AC4608" i="9"/>
  <c r="AE4608" i="9"/>
  <c r="Z4608" i="9"/>
  <c r="AB4608" i="9"/>
  <c r="AD4608" i="9"/>
  <c r="AF4608" i="9"/>
  <c r="AC4609" i="9"/>
  <c r="AE4609" i="9"/>
  <c r="Z4609" i="9"/>
  <c r="AB4609" i="9"/>
  <c r="AD4609" i="9"/>
  <c r="AF4609" i="9"/>
  <c r="AC4610" i="9"/>
  <c r="AE4610" i="9"/>
  <c r="Z4610" i="9"/>
  <c r="AB4610" i="9"/>
  <c r="AD4610" i="9"/>
  <c r="AF4610" i="9"/>
  <c r="AC4611" i="9"/>
  <c r="AE4611" i="9"/>
  <c r="Z4611" i="9"/>
  <c r="AB4611" i="9"/>
  <c r="AD4611" i="9"/>
  <c r="AF4611" i="9"/>
  <c r="AC4612" i="9"/>
  <c r="AE4612" i="9"/>
  <c r="Z4612" i="9"/>
  <c r="AB4612" i="9"/>
  <c r="AD4612" i="9"/>
  <c r="AF4612" i="9"/>
  <c r="AC4613" i="9"/>
  <c r="AE4613" i="9"/>
  <c r="Z4613" i="9"/>
  <c r="AB4613" i="9"/>
  <c r="AD4613" i="9"/>
  <c r="AF4613" i="9"/>
  <c r="AC4614" i="9"/>
  <c r="AE4614" i="9"/>
  <c r="Z4614" i="9"/>
  <c r="AB4614" i="9"/>
  <c r="AD4614" i="9"/>
  <c r="AF4614" i="9"/>
  <c r="AC4615" i="9"/>
  <c r="AE4615" i="9"/>
  <c r="Z4615" i="9"/>
  <c r="AB4615" i="9"/>
  <c r="AD4615" i="9"/>
  <c r="AF4615" i="9"/>
  <c r="AC4616" i="9"/>
  <c r="AE4616" i="9"/>
  <c r="Z4616" i="9"/>
  <c r="AB4616" i="9"/>
  <c r="AD4616" i="9"/>
  <c r="AF4616" i="9"/>
  <c r="AC4617" i="9"/>
  <c r="AE4617" i="9"/>
  <c r="Z4617" i="9"/>
  <c r="AB4617" i="9"/>
  <c r="AD4617" i="9"/>
  <c r="AF4617" i="9"/>
  <c r="AC4618" i="9"/>
  <c r="AE4618" i="9"/>
  <c r="Z4618" i="9"/>
  <c r="AB4618" i="9"/>
  <c r="AD4618" i="9"/>
  <c r="AF4618" i="9"/>
  <c r="AC4619" i="9"/>
  <c r="AE4619" i="9"/>
  <c r="Z4619" i="9"/>
  <c r="AB4619" i="9"/>
  <c r="AD4619" i="9"/>
  <c r="AF4619" i="9"/>
  <c r="AC4620" i="9"/>
  <c r="AE4620" i="9"/>
  <c r="Z4620" i="9"/>
  <c r="AB4620" i="9"/>
  <c r="AD4620" i="9"/>
  <c r="AF4620" i="9"/>
  <c r="AC4621" i="9"/>
  <c r="AE4621" i="9"/>
  <c r="Z4621" i="9"/>
  <c r="AB4621" i="9"/>
  <c r="AD4621" i="9"/>
  <c r="AF4621" i="9"/>
  <c r="AC4622" i="9"/>
  <c r="AE4622" i="9"/>
  <c r="Z4622" i="9"/>
  <c r="AB4622" i="9"/>
  <c r="AD4622" i="9"/>
  <c r="AF4622" i="9"/>
  <c r="AC4623" i="9"/>
  <c r="AE4623" i="9"/>
  <c r="Z4623" i="9"/>
  <c r="AB4623" i="9"/>
  <c r="AD4623" i="9"/>
  <c r="AF4623" i="9"/>
  <c r="AC4624" i="9"/>
  <c r="AE4624" i="9"/>
  <c r="Z4624" i="9"/>
  <c r="AB4624" i="9"/>
  <c r="AD4624" i="9"/>
  <c r="AF4624" i="9"/>
  <c r="AC4625" i="9"/>
  <c r="AE4625" i="9"/>
  <c r="Z4625" i="9"/>
  <c r="AB4625" i="9"/>
  <c r="AD4625" i="9"/>
  <c r="AF4625" i="9"/>
  <c r="AC3995" i="9"/>
  <c r="AE3995" i="9"/>
  <c r="Z3995" i="9"/>
  <c r="AB3995" i="9"/>
  <c r="AD3995" i="9"/>
  <c r="AF3995" i="9"/>
  <c r="AC3996" i="9"/>
  <c r="AE3996" i="9"/>
  <c r="Z3996" i="9"/>
  <c r="AB3996" i="9"/>
  <c r="AD3996" i="9"/>
  <c r="AF3996" i="9"/>
  <c r="AC3997" i="9"/>
  <c r="AE3997" i="9"/>
  <c r="Z3997" i="9"/>
  <c r="AB3997" i="9"/>
  <c r="AD3997" i="9"/>
  <c r="AF3997" i="9"/>
  <c r="AC3998" i="9"/>
  <c r="AE3998" i="9"/>
  <c r="Z3998" i="9"/>
  <c r="AB3998" i="9"/>
  <c r="AD3998" i="9"/>
  <c r="AF3998" i="9"/>
  <c r="AC3999" i="9"/>
  <c r="AE3999" i="9"/>
  <c r="Z3999" i="9"/>
  <c r="AB3999" i="9"/>
  <c r="AD3999" i="9"/>
  <c r="AF3999" i="9"/>
  <c r="AC4000" i="9"/>
  <c r="AE4000" i="9"/>
  <c r="Z4000" i="9"/>
  <c r="AB4000" i="9"/>
  <c r="AD4000" i="9"/>
  <c r="AF4000" i="9"/>
  <c r="AC4001" i="9"/>
  <c r="AE4001" i="9"/>
  <c r="Z4001" i="9"/>
  <c r="AB4001" i="9"/>
  <c r="AD4001" i="9"/>
  <c r="AF4001" i="9"/>
  <c r="AC4002" i="9"/>
  <c r="AE4002" i="9"/>
  <c r="Z4002" i="9"/>
  <c r="AB4002" i="9"/>
  <c r="AD4002" i="9"/>
  <c r="AF4002" i="9"/>
  <c r="AC4003" i="9"/>
  <c r="AE4003" i="9"/>
  <c r="Z4003" i="9"/>
  <c r="AB4003" i="9"/>
  <c r="AD4003" i="9"/>
  <c r="AF4003" i="9"/>
  <c r="AC4004" i="9"/>
  <c r="AE4004" i="9"/>
  <c r="Z4004" i="9"/>
  <c r="AB4004" i="9"/>
  <c r="AD4004" i="9"/>
  <c r="AF4004" i="9"/>
  <c r="AC4005" i="9"/>
  <c r="AE4005" i="9"/>
  <c r="Z4005" i="9"/>
  <c r="AB4005" i="9"/>
  <c r="AD4005" i="9"/>
  <c r="AF4005" i="9"/>
  <c r="AC4006" i="9"/>
  <c r="AE4006" i="9"/>
  <c r="Z4006" i="9"/>
  <c r="AB4006" i="9"/>
  <c r="AD4006" i="9"/>
  <c r="AF4006" i="9"/>
  <c r="AC4661" i="9"/>
  <c r="AE4661" i="9"/>
  <c r="Z4661" i="9"/>
  <c r="AB4661" i="9"/>
  <c r="AD4661" i="9"/>
  <c r="AF4661" i="9"/>
  <c r="AC4007" i="9"/>
  <c r="AE4007" i="9"/>
  <c r="Z4007" i="9"/>
  <c r="AB4007" i="9"/>
  <c r="AD4007" i="9"/>
  <c r="AF4007" i="9"/>
  <c r="AC4008" i="9"/>
  <c r="AE4008" i="9"/>
  <c r="Z4008" i="9"/>
  <c r="AB4008" i="9"/>
  <c r="AD4008" i="9"/>
  <c r="AF4008" i="9"/>
  <c r="AC4009" i="9"/>
  <c r="AE4009" i="9"/>
  <c r="Z4009" i="9"/>
  <c r="AB4009" i="9"/>
  <c r="AD4009" i="9"/>
  <c r="AF4009" i="9"/>
  <c r="AC4010" i="9"/>
  <c r="AE4010" i="9"/>
  <c r="Z4010" i="9"/>
  <c r="AB4010" i="9"/>
  <c r="AD4010" i="9"/>
  <c r="AF4010" i="9"/>
  <c r="AC4011" i="9"/>
  <c r="AE4011" i="9"/>
  <c r="Z4011" i="9"/>
  <c r="AB4011" i="9"/>
  <c r="AD4011" i="9"/>
  <c r="AF4011" i="9"/>
  <c r="AC4012" i="9"/>
  <c r="AE4012" i="9"/>
  <c r="Z4012" i="9"/>
  <c r="AB4012" i="9"/>
  <c r="AD4012" i="9"/>
  <c r="AF4012" i="9"/>
  <c r="AC4013" i="9"/>
  <c r="AE4013" i="9"/>
  <c r="Z4013" i="9"/>
  <c r="AB4013" i="9"/>
  <c r="AD4013" i="9"/>
  <c r="AF4013" i="9"/>
  <c r="AC4014" i="9"/>
  <c r="AE4014" i="9"/>
  <c r="Z4014" i="9"/>
  <c r="AB4014" i="9"/>
  <c r="AD4014" i="9"/>
  <c r="AF4014" i="9"/>
  <c r="AC4015" i="9"/>
  <c r="AE4015" i="9"/>
  <c r="Z4015" i="9"/>
  <c r="AB4015" i="9"/>
  <c r="AD4015" i="9"/>
  <c r="AF4015" i="9"/>
  <c r="AC4016" i="9"/>
  <c r="AE4016" i="9"/>
  <c r="Z4016" i="9"/>
  <c r="AB4016" i="9"/>
  <c r="AD4016" i="9"/>
  <c r="AF4016" i="9"/>
  <c r="AC4017" i="9"/>
  <c r="AE4017" i="9"/>
  <c r="Z4017" i="9"/>
  <c r="AB4017" i="9"/>
  <c r="AD4017" i="9"/>
  <c r="AF4017" i="9"/>
  <c r="AC4018" i="9"/>
  <c r="AE4018" i="9"/>
  <c r="Z4018" i="9"/>
  <c r="AB4018" i="9"/>
  <c r="AD4018" i="9"/>
  <c r="AF4018" i="9"/>
  <c r="AC4019" i="9"/>
  <c r="AE4019" i="9"/>
  <c r="Z4019" i="9"/>
  <c r="AB4019" i="9"/>
  <c r="AD4019" i="9"/>
  <c r="AF4019" i="9"/>
  <c r="AC4020" i="9"/>
  <c r="AE4020" i="9"/>
  <c r="Z4020" i="9"/>
  <c r="AB4020" i="9"/>
  <c r="AD4020" i="9"/>
  <c r="AF4020" i="9"/>
  <c r="AC4021" i="9"/>
  <c r="AE4021" i="9"/>
  <c r="Z4021" i="9"/>
  <c r="AB4021" i="9"/>
  <c r="AD4021" i="9"/>
  <c r="AF4021" i="9"/>
  <c r="AC4022" i="9"/>
  <c r="AE4022" i="9"/>
  <c r="Z4022" i="9"/>
  <c r="AB4022" i="9"/>
  <c r="AD4022" i="9"/>
  <c r="AF4022" i="9"/>
  <c r="AC4023" i="9"/>
  <c r="AE4023" i="9"/>
  <c r="Z4023" i="9"/>
  <c r="AB4023" i="9"/>
  <c r="AD4023" i="9"/>
  <c r="AF4023" i="9"/>
  <c r="AC4024" i="9"/>
  <c r="AE4024" i="9"/>
  <c r="Z4024" i="9"/>
  <c r="AB4024" i="9"/>
  <c r="AD4024" i="9"/>
  <c r="AF4024" i="9"/>
  <c r="AC4025" i="9"/>
  <c r="AE4025" i="9"/>
  <c r="Z4025" i="9"/>
  <c r="AB4025" i="9"/>
  <c r="AD4025" i="9"/>
  <c r="AF4025" i="9"/>
  <c r="AC4026" i="9"/>
  <c r="AE4026" i="9"/>
  <c r="Z4026" i="9"/>
  <c r="AB4026" i="9"/>
  <c r="AD4026" i="9"/>
  <c r="AF4026" i="9"/>
  <c r="AC4027" i="9"/>
  <c r="AE4027" i="9"/>
  <c r="Z4027" i="9"/>
  <c r="AB4027" i="9"/>
  <c r="AD4027" i="9"/>
  <c r="AF4027" i="9"/>
  <c r="AC4028" i="9"/>
  <c r="AE4028" i="9"/>
  <c r="Z4028" i="9"/>
  <c r="AB4028" i="9"/>
  <c r="AD4028" i="9"/>
  <c r="AF4028" i="9"/>
  <c r="AC4029" i="9"/>
  <c r="AE4029" i="9"/>
  <c r="Z4029" i="9"/>
  <c r="AB4029" i="9"/>
  <c r="AD4029" i="9"/>
  <c r="AF4029" i="9"/>
  <c r="AC4030" i="9"/>
  <c r="AE4030" i="9"/>
  <c r="Z4030" i="9"/>
  <c r="AB4030" i="9"/>
  <c r="AD4030" i="9"/>
  <c r="AF4030" i="9"/>
  <c r="AC4031" i="9"/>
  <c r="AE4031" i="9"/>
  <c r="Z4031" i="9"/>
  <c r="AB4031" i="9"/>
  <c r="AD4031" i="9"/>
  <c r="AF4031" i="9"/>
  <c r="AC4032" i="9"/>
  <c r="AE4032" i="9"/>
  <c r="Z4032" i="9"/>
  <c r="AB4032" i="9"/>
  <c r="AD4032" i="9"/>
  <c r="AF4032" i="9"/>
  <c r="AC4033" i="9"/>
  <c r="AE4033" i="9"/>
  <c r="Z4033" i="9"/>
  <c r="AB4033" i="9"/>
  <c r="AD4033" i="9"/>
  <c r="AF4033" i="9"/>
  <c r="AC4034" i="9"/>
  <c r="AE4034" i="9"/>
  <c r="Z4034" i="9"/>
  <c r="AB4034" i="9"/>
  <c r="AD4034" i="9"/>
  <c r="AF4034" i="9"/>
  <c r="AC4035" i="9"/>
  <c r="AE4035" i="9"/>
  <c r="Z4035" i="9"/>
  <c r="AB4035" i="9"/>
  <c r="AD4035" i="9"/>
  <c r="AF4035" i="9"/>
  <c r="AC4036" i="9"/>
  <c r="AE4036" i="9"/>
  <c r="Z4036" i="9"/>
  <c r="AB4036" i="9"/>
  <c r="AD4036" i="9"/>
  <c r="AF4036" i="9"/>
  <c r="AC4037" i="9"/>
  <c r="AE4037" i="9"/>
  <c r="AA4037" i="9"/>
  <c r="AC4038" i="9"/>
  <c r="AE4038" i="9"/>
  <c r="Z4038" i="9"/>
  <c r="AB4038" i="9"/>
  <c r="AD4038" i="9"/>
  <c r="AF4038" i="9"/>
  <c r="AC4039" i="9"/>
  <c r="AE4039" i="9"/>
  <c r="Z4039" i="9"/>
  <c r="AB4039" i="9"/>
  <c r="AD4039" i="9"/>
  <c r="AF4039" i="9"/>
  <c r="AC4040" i="9"/>
  <c r="AE4040" i="9"/>
  <c r="Z4040" i="9"/>
  <c r="AB4040" i="9"/>
  <c r="AD4040" i="9"/>
  <c r="AF4040" i="9"/>
  <c r="AC4041" i="9"/>
  <c r="AE4041" i="9"/>
  <c r="Z4041" i="9"/>
  <c r="AB4041" i="9"/>
  <c r="AD4041" i="9"/>
  <c r="AF4041" i="9"/>
  <c r="AC4042" i="9"/>
  <c r="AE4042" i="9"/>
  <c r="Z4042" i="9"/>
  <c r="AB4042" i="9"/>
  <c r="AD4042" i="9"/>
  <c r="AF4042" i="9"/>
  <c r="AC4043" i="9"/>
  <c r="AE4043" i="9"/>
  <c r="Z4043" i="9"/>
  <c r="AB4043" i="9"/>
  <c r="AD4043" i="9"/>
  <c r="AF4043" i="9"/>
  <c r="AC4044" i="9"/>
  <c r="AE4044" i="9"/>
  <c r="Z4044" i="9"/>
  <c r="AB4044" i="9"/>
  <c r="AD4044" i="9"/>
  <c r="AF4044" i="9"/>
  <c r="AC4045" i="9"/>
  <c r="AE4045" i="9"/>
  <c r="Z4045" i="9"/>
  <c r="AB4045" i="9"/>
  <c r="AD4045" i="9"/>
  <c r="AF4045" i="9"/>
  <c r="AC4046" i="9"/>
  <c r="AE4046" i="9"/>
  <c r="Z4046" i="9"/>
  <c r="AB4046" i="9"/>
  <c r="AD4046" i="9"/>
  <c r="AF4046" i="9"/>
  <c r="AC4047" i="9"/>
  <c r="AE4047" i="9"/>
  <c r="Z4047" i="9"/>
  <c r="AB4047" i="9"/>
  <c r="AD4047" i="9"/>
  <c r="AF4047" i="9"/>
  <c r="AC4048" i="9"/>
  <c r="AE4048" i="9"/>
  <c r="Z4048" i="9"/>
  <c r="AB4048" i="9"/>
  <c r="AD4048" i="9"/>
  <c r="AF4048" i="9"/>
  <c r="AC4049" i="9"/>
  <c r="AE4049" i="9"/>
  <c r="Z4049" i="9"/>
  <c r="AB4049" i="9"/>
  <c r="AD4049" i="9"/>
  <c r="AF4049" i="9"/>
  <c r="AC4050" i="9"/>
  <c r="AE4050" i="9"/>
  <c r="Z4050" i="9"/>
  <c r="AB4050" i="9"/>
  <c r="AD4050" i="9"/>
  <c r="AF4050" i="9"/>
  <c r="AC4051" i="9"/>
  <c r="AE4051" i="9"/>
  <c r="Z4051" i="9"/>
  <c r="AB4051" i="9"/>
  <c r="AD4051" i="9"/>
  <c r="AF4051" i="9"/>
  <c r="AC4052" i="9"/>
  <c r="AE4052" i="9"/>
  <c r="Z4052" i="9"/>
  <c r="AB4052" i="9"/>
  <c r="AD4052" i="9"/>
  <c r="AF4052" i="9"/>
  <c r="AC4053" i="9"/>
  <c r="AE4053" i="9"/>
  <c r="Z4053" i="9"/>
  <c r="AB4053" i="9"/>
  <c r="AD4053" i="9"/>
  <c r="AF4053" i="9"/>
  <c r="AC4054" i="9"/>
  <c r="AE4054" i="9"/>
  <c r="Z4054" i="9"/>
  <c r="AB4054" i="9"/>
  <c r="AD4054" i="9"/>
  <c r="AF4054" i="9"/>
  <c r="AC4055" i="9"/>
  <c r="AE4055" i="9"/>
  <c r="Z4055" i="9"/>
  <c r="AB4055" i="9"/>
  <c r="AD4055" i="9"/>
  <c r="AF4055" i="9"/>
  <c r="AC4056" i="9"/>
  <c r="AE4056" i="9"/>
  <c r="Z4056" i="9"/>
  <c r="AB4056" i="9"/>
  <c r="AD4056" i="9"/>
  <c r="AF4056" i="9"/>
  <c r="AC4057" i="9"/>
  <c r="AE4057" i="9"/>
  <c r="Z4057" i="9"/>
  <c r="AB4057" i="9"/>
  <c r="AD4057" i="9"/>
  <c r="AF4057" i="9"/>
  <c r="AC4058" i="9"/>
  <c r="AE4058" i="9"/>
  <c r="Z4058" i="9"/>
  <c r="AB4058" i="9"/>
  <c r="AD4058" i="9"/>
  <c r="AF4058" i="9"/>
  <c r="AC4059" i="9"/>
  <c r="AE4059" i="9"/>
  <c r="Z4059" i="9"/>
  <c r="AB4059" i="9"/>
  <c r="AD4059" i="9"/>
  <c r="AF4059" i="9"/>
  <c r="AC4060" i="9"/>
  <c r="AE4060" i="9"/>
  <c r="Z4060" i="9"/>
  <c r="AB4060" i="9"/>
  <c r="AD4060" i="9"/>
  <c r="AF4060" i="9"/>
  <c r="AC4061" i="9"/>
  <c r="AE4061" i="9"/>
  <c r="Z4061" i="9"/>
  <c r="AB4061" i="9"/>
  <c r="AD4061" i="9"/>
  <c r="AF4061" i="9"/>
  <c r="AC4062" i="9"/>
  <c r="AE4062" i="9"/>
  <c r="Z4062" i="9"/>
  <c r="AB4062" i="9"/>
  <c r="AD4062" i="9"/>
  <c r="AF4062" i="9"/>
  <c r="AC4063" i="9"/>
  <c r="AE4063" i="9"/>
  <c r="Z4063" i="9"/>
  <c r="AB4063" i="9"/>
  <c r="AD4063" i="9"/>
  <c r="AF4063" i="9"/>
  <c r="AC4064" i="9"/>
  <c r="AE4064" i="9"/>
  <c r="Z4064" i="9"/>
  <c r="AB4064" i="9"/>
  <c r="AD4064" i="9"/>
  <c r="AF4064" i="9"/>
  <c r="AC4065" i="9"/>
  <c r="AE4065" i="9"/>
  <c r="Z4065" i="9"/>
  <c r="AB4065" i="9"/>
  <c r="AD4065" i="9"/>
  <c r="AF4065" i="9"/>
  <c r="AC4066" i="9"/>
  <c r="AE4066" i="9"/>
  <c r="Z4066" i="9"/>
  <c r="AB4066" i="9"/>
  <c r="AD4066" i="9"/>
  <c r="AF4066" i="9"/>
  <c r="AC4067" i="9"/>
  <c r="AE4067" i="9"/>
  <c r="Z4067" i="9"/>
  <c r="AB4067" i="9"/>
  <c r="AD4067" i="9"/>
  <c r="AF4067" i="9"/>
  <c r="AC4068" i="9"/>
  <c r="AE4068" i="9"/>
  <c r="Z4068" i="9"/>
  <c r="AB4068" i="9"/>
  <c r="AD4068" i="9"/>
  <c r="AF4068" i="9"/>
  <c r="AC4069" i="9"/>
  <c r="AE4069" i="9"/>
  <c r="Z4069" i="9"/>
  <c r="AB4069" i="9"/>
  <c r="AD4069" i="9"/>
  <c r="AF4069" i="9"/>
  <c r="AC4070" i="9"/>
  <c r="AE4070" i="9"/>
  <c r="Z4070" i="9"/>
  <c r="AB4070" i="9"/>
  <c r="AD4070" i="9"/>
  <c r="AF4070" i="9"/>
  <c r="AC4071" i="9"/>
  <c r="AE4071" i="9"/>
  <c r="Z4071" i="9"/>
  <c r="AB4071" i="9"/>
  <c r="AD4071" i="9"/>
  <c r="AF4071" i="9"/>
  <c r="AC4072" i="9"/>
  <c r="AE4072" i="9"/>
  <c r="Z4072" i="9"/>
  <c r="AB4072" i="9"/>
  <c r="AD4072" i="9"/>
  <c r="AF4072" i="9"/>
  <c r="AC4679" i="9"/>
  <c r="AE4679" i="9"/>
  <c r="Z4679" i="9"/>
  <c r="AB4679" i="9"/>
  <c r="AD4679" i="9"/>
  <c r="AF4679" i="9"/>
  <c r="AC4680" i="9"/>
  <c r="AE4680" i="9"/>
  <c r="Z4680" i="9"/>
  <c r="AB4680" i="9"/>
  <c r="AD4680" i="9"/>
  <c r="AF4680" i="9"/>
  <c r="AC4073" i="9"/>
  <c r="AE4073" i="9"/>
  <c r="Z4073" i="9"/>
  <c r="AB4073" i="9"/>
  <c r="AD4073" i="9"/>
  <c r="AF4073" i="9"/>
  <c r="AC4074" i="9"/>
  <c r="AE4074" i="9"/>
  <c r="Z4074" i="9"/>
  <c r="AB4074" i="9"/>
  <c r="AD4074" i="9"/>
  <c r="AF4074" i="9"/>
  <c r="AC4075" i="9"/>
  <c r="AE4075" i="9"/>
  <c r="Z4075" i="9"/>
  <c r="AB4075" i="9"/>
  <c r="AD4075" i="9"/>
  <c r="AF4075" i="9"/>
  <c r="AC4076" i="9"/>
  <c r="AE4076" i="9"/>
  <c r="Z4076" i="9"/>
  <c r="AB4076" i="9"/>
  <c r="AD4076" i="9"/>
  <c r="AF4076" i="9"/>
  <c r="AC4077" i="9"/>
  <c r="AE4077" i="9"/>
  <c r="Z4077" i="9"/>
  <c r="AB4077" i="9"/>
  <c r="AD4077" i="9"/>
  <c r="AF4077" i="9"/>
  <c r="AC4078" i="9"/>
  <c r="AE4078" i="9"/>
  <c r="Z4078" i="9"/>
  <c r="AB4078" i="9"/>
  <c r="AD4078" i="9"/>
  <c r="AF4078" i="9"/>
  <c r="AC4079" i="9"/>
  <c r="AE4079" i="9"/>
  <c r="Z4079" i="9"/>
  <c r="AB4079" i="9"/>
  <c r="AD4079" i="9"/>
  <c r="AF4079" i="9"/>
  <c r="AC4080" i="9"/>
  <c r="AE4080" i="9"/>
  <c r="Z4080" i="9"/>
  <c r="AB4080" i="9"/>
  <c r="AD4080" i="9"/>
  <c r="AF4080" i="9"/>
  <c r="AC4081" i="9"/>
  <c r="AE4081" i="9"/>
  <c r="Z4081" i="9"/>
  <c r="AB4081" i="9"/>
  <c r="AD4081" i="9"/>
  <c r="AF4081" i="9"/>
  <c r="AC4082" i="9"/>
  <c r="AE4082" i="9"/>
  <c r="Z4082" i="9"/>
  <c r="AB4082" i="9"/>
  <c r="AD4082" i="9"/>
  <c r="AF4082" i="9"/>
  <c r="AC4083" i="9"/>
  <c r="AE4083" i="9"/>
  <c r="Z4083" i="9"/>
  <c r="AB4083" i="9"/>
  <c r="AD4083" i="9"/>
  <c r="AF4083" i="9"/>
  <c r="AC4084" i="9"/>
  <c r="AE4084" i="9"/>
  <c r="Z4084" i="9"/>
  <c r="AB4084" i="9"/>
  <c r="AD4084" i="9"/>
  <c r="AF4084" i="9"/>
  <c r="AC4085" i="9"/>
  <c r="AE4085" i="9"/>
  <c r="Z4085" i="9"/>
  <c r="AB4085" i="9"/>
  <c r="AD4085" i="9"/>
  <c r="AF4085" i="9"/>
  <c r="AC4086" i="9"/>
  <c r="AE4086" i="9"/>
  <c r="Z4086" i="9"/>
  <c r="AB4086" i="9"/>
  <c r="AD4086" i="9"/>
  <c r="AF4086" i="9"/>
  <c r="AC4087" i="9"/>
  <c r="AE4087" i="9"/>
  <c r="Z4087" i="9"/>
  <c r="AB4087" i="9"/>
  <c r="AD4087" i="9"/>
  <c r="AF4087" i="9"/>
  <c r="AC4088" i="9"/>
  <c r="AE4088" i="9"/>
  <c r="Z4088" i="9"/>
  <c r="AB4088" i="9"/>
  <c r="AD4088" i="9"/>
  <c r="AF4088" i="9"/>
  <c r="AC4089" i="9"/>
  <c r="AE4089" i="9"/>
  <c r="Z4089" i="9"/>
  <c r="AB4089" i="9"/>
  <c r="AD4089" i="9"/>
  <c r="AF4089" i="9"/>
  <c r="AC4090" i="9"/>
  <c r="AE4090" i="9"/>
  <c r="Z4090" i="9"/>
  <c r="AB4090" i="9"/>
  <c r="AD4090" i="9"/>
  <c r="AF4090" i="9"/>
  <c r="AC4091" i="9"/>
  <c r="AE4091" i="9"/>
  <c r="Z4091" i="9"/>
  <c r="AB4091" i="9"/>
  <c r="AD4091" i="9"/>
  <c r="AF4091" i="9"/>
  <c r="AC4092" i="9"/>
  <c r="AE4092" i="9"/>
  <c r="Z4092" i="9"/>
  <c r="AB4092" i="9"/>
  <c r="AD4092" i="9"/>
  <c r="AF4092" i="9"/>
  <c r="AC4093" i="9"/>
  <c r="AE4093" i="9"/>
  <c r="Z4093" i="9"/>
  <c r="AB4093" i="9"/>
  <c r="AD4093" i="9"/>
  <c r="AF4093" i="9"/>
  <c r="AC4094" i="9"/>
  <c r="AE4094" i="9"/>
  <c r="Z4094" i="9"/>
  <c r="AB4094" i="9"/>
  <c r="AD4094" i="9"/>
  <c r="AF4094" i="9"/>
  <c r="AC4095" i="9"/>
  <c r="AE4095" i="9"/>
  <c r="Z4095" i="9"/>
  <c r="AB4095" i="9"/>
  <c r="AD4095" i="9"/>
  <c r="AF4095" i="9"/>
  <c r="AC4096" i="9"/>
  <c r="AE4096" i="9"/>
  <c r="Z4096" i="9"/>
  <c r="AB4096" i="9"/>
  <c r="AD4096" i="9"/>
  <c r="AF4096" i="9"/>
  <c r="AC4097" i="9"/>
  <c r="AE4097" i="9"/>
  <c r="Z4097" i="9"/>
  <c r="AB4097" i="9"/>
  <c r="AD4097" i="9"/>
  <c r="AF4097" i="9"/>
  <c r="AC4098" i="9"/>
  <c r="AE4098" i="9"/>
  <c r="Z4098" i="9"/>
  <c r="AB4098" i="9"/>
  <c r="AD4098" i="9"/>
  <c r="AF4098" i="9"/>
  <c r="AC4099" i="9"/>
  <c r="AE4099" i="9"/>
  <c r="Z4099" i="9"/>
  <c r="AB4099" i="9"/>
  <c r="AD4099" i="9"/>
  <c r="AF4099" i="9"/>
  <c r="AC4100" i="9"/>
  <c r="AE4100" i="9"/>
  <c r="Z4100" i="9"/>
  <c r="AB4100" i="9"/>
  <c r="AD4100" i="9"/>
  <c r="AF4100" i="9"/>
  <c r="AC4101" i="9"/>
  <c r="AE4101" i="9"/>
  <c r="Z4101" i="9"/>
  <c r="AB4101" i="9"/>
  <c r="AD4101" i="9"/>
  <c r="AF4101" i="9"/>
  <c r="AC4102" i="9"/>
  <c r="AE4102" i="9"/>
  <c r="Z4102" i="9"/>
  <c r="AB4102" i="9"/>
  <c r="AD4102" i="9"/>
  <c r="AF4102" i="9"/>
  <c r="AC4103" i="9"/>
  <c r="AE4103" i="9"/>
  <c r="Z4103" i="9"/>
  <c r="AB4103" i="9"/>
  <c r="AD4103" i="9"/>
  <c r="AF4103" i="9"/>
  <c r="AC4104" i="9"/>
  <c r="AE4104" i="9"/>
  <c r="Z4104" i="9"/>
  <c r="AB4104" i="9"/>
  <c r="AD4104" i="9"/>
  <c r="AF4104" i="9"/>
  <c r="AC4105" i="9"/>
  <c r="AE4105" i="9"/>
  <c r="Z4105" i="9"/>
  <c r="AB4105" i="9"/>
  <c r="AD4105" i="9"/>
  <c r="AF4105" i="9"/>
  <c r="AC4106" i="9"/>
  <c r="AE4106" i="9"/>
  <c r="Z4106" i="9"/>
  <c r="AB4106" i="9"/>
  <c r="AD4106" i="9"/>
  <c r="AF4106" i="9"/>
  <c r="AC4107" i="9"/>
  <c r="AE4107" i="9"/>
  <c r="Z4107" i="9"/>
  <c r="AB4107" i="9"/>
  <c r="AD4107" i="9"/>
  <c r="AF4107" i="9"/>
  <c r="AC4108" i="9"/>
  <c r="AE4108" i="9"/>
  <c r="Z4108" i="9"/>
  <c r="AB4108" i="9"/>
  <c r="AD4108" i="9"/>
  <c r="AF4108" i="9"/>
  <c r="AC4109" i="9"/>
  <c r="AE4109" i="9"/>
  <c r="Z4109" i="9"/>
  <c r="AB4109" i="9"/>
  <c r="AD4109" i="9"/>
  <c r="AF4109" i="9"/>
  <c r="AC4110" i="9"/>
  <c r="AE4110" i="9"/>
  <c r="Z4110" i="9"/>
  <c r="AB4110" i="9"/>
  <c r="AD4110" i="9"/>
  <c r="AF4110" i="9"/>
  <c r="AC4111" i="9"/>
  <c r="AE4111" i="9"/>
  <c r="Z4111" i="9"/>
  <c r="AB4111" i="9"/>
  <c r="AD4111" i="9"/>
  <c r="AF4111" i="9"/>
  <c r="AC4112" i="9"/>
  <c r="AE4112" i="9"/>
  <c r="Z4112" i="9"/>
  <c r="AB4112" i="9"/>
  <c r="AD4112" i="9"/>
  <c r="AF4112" i="9"/>
  <c r="AC4113" i="9"/>
  <c r="AE4113" i="9"/>
  <c r="Z4113" i="9"/>
  <c r="AB4113" i="9"/>
  <c r="AD4113" i="9"/>
  <c r="AF4113" i="9"/>
  <c r="AC4114" i="9"/>
  <c r="AE4114" i="9"/>
  <c r="Z4114" i="9"/>
  <c r="AB4114" i="9"/>
  <c r="AD4114" i="9"/>
  <c r="AF4114" i="9"/>
  <c r="AC4115" i="9"/>
  <c r="AE4115" i="9"/>
  <c r="Z4115" i="9"/>
  <c r="AB4115" i="9"/>
  <c r="AD4115" i="9"/>
  <c r="AF4115" i="9"/>
  <c r="AC4116" i="9"/>
  <c r="AE4116" i="9"/>
  <c r="Z4116" i="9"/>
  <c r="AB4116" i="9"/>
  <c r="AD4116" i="9"/>
  <c r="AF4116" i="9"/>
  <c r="AC4117" i="9"/>
  <c r="AE4117" i="9"/>
  <c r="Z4117" i="9"/>
  <c r="AB4117" i="9"/>
  <c r="AD4117" i="9"/>
  <c r="AF4117" i="9"/>
  <c r="AC4118" i="9"/>
  <c r="AE4118" i="9"/>
  <c r="Z4118" i="9"/>
  <c r="AB4118" i="9"/>
  <c r="AD4118" i="9"/>
  <c r="AF4118" i="9"/>
  <c r="AC4119" i="9"/>
  <c r="AE4119" i="9"/>
  <c r="Z4119" i="9"/>
  <c r="AB4119" i="9"/>
  <c r="AD4119" i="9"/>
  <c r="AF4119" i="9"/>
  <c r="AC4120" i="9"/>
  <c r="AE4120" i="9"/>
  <c r="Z4120" i="9"/>
  <c r="AB4120" i="9"/>
  <c r="AD4120" i="9"/>
  <c r="AF4120" i="9"/>
  <c r="AC4121" i="9"/>
  <c r="AE4121" i="9"/>
  <c r="Z4121" i="9"/>
  <c r="AB4121" i="9"/>
  <c r="AD4121" i="9"/>
  <c r="AF4121" i="9"/>
  <c r="AC4122" i="9"/>
  <c r="AE4122" i="9"/>
  <c r="Z4122" i="9"/>
  <c r="AB4122" i="9"/>
  <c r="AD4122" i="9"/>
  <c r="AF4122" i="9"/>
  <c r="AC4123" i="9"/>
  <c r="AE4123" i="9"/>
  <c r="Z4123" i="9"/>
  <c r="AB4123" i="9"/>
  <c r="AD4123" i="9"/>
  <c r="AF4123" i="9"/>
  <c r="AC4124" i="9"/>
  <c r="AE4124" i="9"/>
  <c r="Z4124" i="9"/>
  <c r="AB4124" i="9"/>
  <c r="AD4124" i="9"/>
  <c r="AF4124" i="9"/>
  <c r="AC4125" i="9"/>
  <c r="AE4125" i="9"/>
  <c r="Z4125" i="9"/>
  <c r="AB4125" i="9"/>
  <c r="AD4125" i="9"/>
  <c r="AF4125" i="9"/>
  <c r="AC4126" i="9"/>
  <c r="AE4126" i="9"/>
  <c r="Z4126" i="9"/>
  <c r="AB4126" i="9"/>
  <c r="AD4126" i="9"/>
  <c r="AF4126" i="9"/>
  <c r="AC4127" i="9"/>
  <c r="AE4127" i="9"/>
  <c r="Z4127" i="9"/>
  <c r="AB4127" i="9"/>
  <c r="AD4127" i="9"/>
  <c r="AF4127" i="9"/>
  <c r="AC4128" i="9"/>
  <c r="AE4128" i="9"/>
  <c r="Z4128" i="9"/>
  <c r="AB4128" i="9"/>
  <c r="AD4128" i="9"/>
  <c r="AF4128" i="9"/>
  <c r="AC4129" i="9"/>
  <c r="AE4129" i="9"/>
  <c r="Z4129" i="9"/>
  <c r="AB4129" i="9"/>
  <c r="AD4129" i="9"/>
  <c r="AF4129" i="9"/>
  <c r="AC4130" i="9"/>
  <c r="AE4130" i="9"/>
  <c r="Z4130" i="9"/>
  <c r="AB4130" i="9"/>
  <c r="AD4130" i="9"/>
  <c r="AF4130" i="9"/>
  <c r="AC4131" i="9"/>
  <c r="AE4131" i="9"/>
  <c r="Z4131" i="9"/>
  <c r="AB4131" i="9"/>
  <c r="AD4131" i="9"/>
  <c r="AF4131" i="9"/>
  <c r="AC4132" i="9"/>
  <c r="AE4132" i="9"/>
  <c r="Z4132" i="9"/>
  <c r="AB4132" i="9"/>
  <c r="AD4132" i="9"/>
  <c r="AF4132" i="9"/>
  <c r="AC4133" i="9"/>
  <c r="AE4133" i="9"/>
  <c r="Z4133" i="9"/>
  <c r="AB4133" i="9"/>
  <c r="AD4133" i="9"/>
  <c r="AF4133" i="9"/>
  <c r="AC4134" i="9"/>
  <c r="AE4134" i="9"/>
  <c r="Z4134" i="9"/>
  <c r="AB4134" i="9"/>
  <c r="AD4134" i="9"/>
  <c r="AF4134" i="9"/>
  <c r="AC4135" i="9"/>
  <c r="AE4135" i="9"/>
  <c r="Z4135" i="9"/>
  <c r="AB4135" i="9"/>
  <c r="AD4135" i="9"/>
  <c r="AF4135" i="9"/>
  <c r="AC4136" i="9"/>
  <c r="AE4136" i="9"/>
  <c r="Z4136" i="9"/>
  <c r="AB4136" i="9"/>
  <c r="AD4136" i="9"/>
  <c r="AF4136" i="9"/>
  <c r="AC4137" i="9"/>
  <c r="AE4137" i="9"/>
  <c r="Z4137" i="9"/>
  <c r="AB4137" i="9"/>
  <c r="AD4137" i="9"/>
  <c r="AF4137" i="9"/>
  <c r="AC4138" i="9"/>
  <c r="AE4138" i="9"/>
  <c r="Z4138" i="9"/>
  <c r="AB4138" i="9"/>
  <c r="AD4138" i="9"/>
  <c r="AF4138" i="9"/>
  <c r="AC4139" i="9"/>
  <c r="AE4139" i="9"/>
  <c r="Z4139" i="9"/>
  <c r="AB4139" i="9"/>
  <c r="AD4139" i="9"/>
  <c r="AF4139" i="9"/>
  <c r="AC4140" i="9"/>
  <c r="AE4140" i="9"/>
  <c r="Z4140" i="9"/>
  <c r="AB4140" i="9"/>
  <c r="AD4140" i="9"/>
  <c r="AF4140" i="9"/>
  <c r="AC4141" i="9"/>
  <c r="AE4141" i="9"/>
  <c r="Z4141" i="9"/>
  <c r="AB4141" i="9"/>
  <c r="AD4141" i="9"/>
  <c r="AF4141" i="9"/>
  <c r="AC4142" i="9"/>
  <c r="AE4142" i="9"/>
  <c r="Z4142" i="9"/>
  <c r="AB4142" i="9"/>
  <c r="AD4142" i="9"/>
  <c r="AF4142" i="9"/>
  <c r="AC4143" i="9"/>
  <c r="AE4143" i="9"/>
  <c r="Z4143" i="9"/>
  <c r="AB4143" i="9"/>
  <c r="AD4143" i="9"/>
  <c r="AF4143" i="9"/>
  <c r="AC4144" i="9"/>
  <c r="AE4144" i="9"/>
  <c r="Z4144" i="9"/>
  <c r="AB4144" i="9"/>
  <c r="AD4144" i="9"/>
  <c r="AF4144" i="9"/>
  <c r="AC4145" i="9"/>
  <c r="AE4145" i="9"/>
  <c r="Z4145" i="9"/>
  <c r="AB4145" i="9"/>
  <c r="AD4145" i="9"/>
  <c r="AF4145" i="9"/>
  <c r="AC4146" i="9"/>
  <c r="AE4146" i="9"/>
  <c r="Z4146" i="9"/>
  <c r="AB4146" i="9"/>
  <c r="AD4146" i="9"/>
  <c r="AF4146" i="9"/>
  <c r="AC4147" i="9"/>
  <c r="AE4147" i="9"/>
  <c r="Z4147" i="9"/>
  <c r="AB4147" i="9"/>
  <c r="AD4147" i="9"/>
  <c r="AF4147" i="9"/>
  <c r="AC4148" i="9"/>
  <c r="AE4148" i="9"/>
  <c r="Z4148" i="9"/>
  <c r="AB4148" i="9"/>
  <c r="AD4148" i="9"/>
  <c r="AF4148" i="9"/>
  <c r="AC4149" i="9"/>
  <c r="AE4149" i="9"/>
  <c r="Z4149" i="9"/>
  <c r="AB4149" i="9"/>
  <c r="AD4149" i="9"/>
  <c r="AF4149" i="9"/>
  <c r="AC3069" i="9"/>
  <c r="AE3069" i="9"/>
  <c r="Z3069" i="9"/>
  <c r="AB3069" i="9"/>
  <c r="AD3069" i="9"/>
  <c r="AF3069" i="9"/>
  <c r="AC3070" i="9"/>
  <c r="AE3070" i="9"/>
  <c r="Z3070" i="9"/>
  <c r="AB3070" i="9"/>
  <c r="AD3070" i="9"/>
  <c r="AF3070" i="9"/>
  <c r="AC3071" i="9"/>
  <c r="AE3071" i="9"/>
  <c r="Z3071" i="9"/>
  <c r="AB3071" i="9"/>
  <c r="AD3071" i="9"/>
  <c r="AF3071" i="9"/>
  <c r="AC3072" i="9"/>
  <c r="AE3072" i="9"/>
  <c r="Z3072" i="9"/>
  <c r="AB3072" i="9"/>
  <c r="AD3072" i="9"/>
  <c r="AF3072" i="9"/>
  <c r="AC3073" i="9"/>
  <c r="AE3073" i="9"/>
  <c r="Z3073" i="9"/>
  <c r="AB3073" i="9"/>
  <c r="AD3073" i="9"/>
  <c r="AF3073" i="9"/>
  <c r="AC3074" i="9"/>
  <c r="AE3074" i="9"/>
  <c r="Z3074" i="9"/>
  <c r="AB3074" i="9"/>
  <c r="AD3074" i="9"/>
  <c r="AF3074" i="9"/>
  <c r="AC3075" i="9"/>
  <c r="AE3075" i="9"/>
  <c r="Z3075" i="9"/>
  <c r="AB3075" i="9"/>
  <c r="AD3075" i="9"/>
  <c r="AF3075" i="9"/>
  <c r="AC3076" i="9"/>
  <c r="AE3076" i="9"/>
  <c r="Z3076" i="9"/>
  <c r="AB3076" i="9"/>
  <c r="AD3076" i="9"/>
  <c r="AF3076" i="9"/>
  <c r="AC3077" i="9"/>
  <c r="AE3077" i="9"/>
  <c r="Z3077" i="9"/>
  <c r="AB3077" i="9"/>
  <c r="AD3077" i="9"/>
  <c r="AF3077" i="9"/>
  <c r="AC3078" i="9"/>
  <c r="AE3078" i="9"/>
  <c r="Z3078" i="9"/>
  <c r="AB3078" i="9"/>
  <c r="AD3078" i="9"/>
  <c r="AF3078" i="9"/>
  <c r="AC3079" i="9"/>
  <c r="AE3079" i="9"/>
  <c r="Z3079" i="9"/>
  <c r="AB3079" i="9"/>
  <c r="AD3079" i="9"/>
  <c r="AF3079" i="9"/>
  <c r="AC3080" i="9"/>
  <c r="AE3080" i="9"/>
  <c r="Z3080" i="9"/>
  <c r="AB3080" i="9"/>
  <c r="AD3080" i="9"/>
  <c r="AF3080" i="9"/>
  <c r="AC3081" i="9"/>
  <c r="AE3081" i="9"/>
  <c r="Z3081" i="9"/>
  <c r="AB3081" i="9"/>
  <c r="AD3081" i="9"/>
  <c r="AF3081" i="9"/>
  <c r="AC3082" i="9"/>
  <c r="AE3082" i="9"/>
  <c r="Z3082" i="9"/>
  <c r="AB3082" i="9"/>
  <c r="AD3082" i="9"/>
  <c r="AF3082" i="9"/>
  <c r="AC3083" i="9"/>
  <c r="AE3083" i="9"/>
  <c r="Z3083" i="9"/>
  <c r="AB3083" i="9"/>
  <c r="AD3083" i="9"/>
  <c r="AF3083" i="9"/>
  <c r="AC3084" i="9"/>
  <c r="AE3084" i="9"/>
  <c r="Z3084" i="9"/>
  <c r="AB3084" i="9"/>
  <c r="AD3084" i="9"/>
  <c r="AF3084" i="9"/>
  <c r="AC3085" i="9"/>
  <c r="AE3085" i="9"/>
  <c r="Z3085" i="9"/>
  <c r="AB3085" i="9"/>
  <c r="AD3085" i="9"/>
  <c r="AF3085" i="9"/>
  <c r="AC3086" i="9"/>
  <c r="AE3086" i="9"/>
  <c r="Z3086" i="9"/>
  <c r="AB3086" i="9"/>
  <c r="AD3086" i="9"/>
  <c r="AF3086" i="9"/>
  <c r="AC3087" i="9"/>
  <c r="AE3087" i="9"/>
  <c r="Z3087" i="9"/>
  <c r="AB3087" i="9"/>
  <c r="AD3087" i="9"/>
  <c r="AF3087" i="9"/>
  <c r="AC3088" i="9"/>
  <c r="AE3088" i="9"/>
  <c r="Z3088" i="9"/>
  <c r="AB3088" i="9"/>
  <c r="AD3088" i="9"/>
  <c r="AF3088" i="9"/>
  <c r="AC3089" i="9"/>
  <c r="AE3089" i="9"/>
  <c r="Z3089" i="9"/>
  <c r="AB3089" i="9"/>
  <c r="AD3089" i="9"/>
  <c r="AF3089" i="9"/>
  <c r="AC3090" i="9"/>
  <c r="AE3090" i="9"/>
  <c r="Z3090" i="9"/>
  <c r="AB3090" i="9"/>
  <c r="AD3090" i="9"/>
  <c r="AF3090" i="9"/>
  <c r="AC3091" i="9"/>
  <c r="AE3091" i="9"/>
  <c r="Z3091" i="9"/>
  <c r="AB3091" i="9"/>
  <c r="AD3091" i="9"/>
  <c r="AF3091" i="9"/>
  <c r="AC3092" i="9"/>
  <c r="AE3092" i="9"/>
  <c r="Z3092" i="9"/>
  <c r="AB3092" i="9"/>
  <c r="AD3092" i="9"/>
  <c r="AF3092" i="9"/>
  <c r="AC3093" i="9"/>
  <c r="AE3093" i="9"/>
  <c r="Z3093" i="9"/>
  <c r="AB3093" i="9"/>
  <c r="AD3093" i="9"/>
  <c r="AF3093" i="9"/>
  <c r="AC3094" i="9"/>
  <c r="AE3094" i="9"/>
  <c r="Z3094" i="9"/>
  <c r="AB3094" i="9"/>
  <c r="AD3094" i="9"/>
  <c r="AF3094" i="9"/>
  <c r="AC3095" i="9"/>
  <c r="AE3095" i="9"/>
  <c r="Z3095" i="9"/>
  <c r="AB3095" i="9"/>
  <c r="AD3095" i="9"/>
  <c r="AF3095" i="9"/>
  <c r="AC3096" i="9"/>
  <c r="AE3096" i="9"/>
  <c r="Z3096" i="9"/>
  <c r="AB3096" i="9"/>
  <c r="AD3096" i="9"/>
  <c r="AF3096" i="9"/>
  <c r="AC3097" i="9"/>
  <c r="AE3097" i="9"/>
  <c r="Z3097" i="9"/>
  <c r="AB3097" i="9"/>
  <c r="AD3097" i="9"/>
  <c r="AF3097" i="9"/>
  <c r="AC3098" i="9"/>
  <c r="AE3098" i="9"/>
  <c r="Z3098" i="9"/>
  <c r="AB3098" i="9"/>
  <c r="AD3098" i="9"/>
  <c r="AF3098" i="9"/>
  <c r="AC3099" i="9"/>
  <c r="AE3099" i="9"/>
  <c r="Z3099" i="9"/>
  <c r="AB3099" i="9"/>
  <c r="AD3099" i="9"/>
  <c r="AF3099" i="9"/>
  <c r="AC3100" i="9"/>
  <c r="AE3100" i="9"/>
  <c r="Z3100" i="9"/>
  <c r="AB3100" i="9"/>
  <c r="AD3100" i="9"/>
  <c r="AF3100" i="9"/>
  <c r="AC3101" i="9"/>
  <c r="AE3101" i="9"/>
  <c r="Z3101" i="9"/>
  <c r="AB3101" i="9"/>
  <c r="AD3101" i="9"/>
  <c r="AF3101" i="9"/>
  <c r="AC3102" i="9"/>
  <c r="AE3102" i="9"/>
  <c r="AA3102" i="9"/>
  <c r="AC3103" i="9"/>
  <c r="AE3103" i="9"/>
  <c r="AA3103" i="9"/>
  <c r="AC3104" i="9"/>
  <c r="AE3104" i="9"/>
  <c r="Z3104" i="9"/>
  <c r="AB3104" i="9"/>
  <c r="AD3104" i="9"/>
  <c r="AF3104" i="9"/>
  <c r="AC3105" i="9"/>
  <c r="AE3105" i="9"/>
  <c r="Z3105" i="9"/>
  <c r="AB3105" i="9"/>
  <c r="AD3105" i="9"/>
  <c r="AF3105" i="9"/>
  <c r="AC3106" i="9"/>
  <c r="AE3106" i="9"/>
  <c r="Z3106" i="9"/>
  <c r="AB3106" i="9"/>
  <c r="AD3106" i="9"/>
  <c r="AF3106" i="9"/>
  <c r="AC3107" i="9"/>
  <c r="AE3107" i="9"/>
  <c r="Z3107" i="9"/>
  <c r="AB3107" i="9"/>
  <c r="AD3107" i="9"/>
  <c r="AF3107" i="9"/>
  <c r="AC3108" i="9"/>
  <c r="AE3108" i="9"/>
  <c r="Z3108" i="9"/>
  <c r="AB3108" i="9"/>
  <c r="AD3108" i="9"/>
  <c r="AF3108" i="9"/>
  <c r="AC3109" i="9"/>
  <c r="AE3109" i="9"/>
  <c r="Z3109" i="9"/>
  <c r="AB3109" i="9"/>
  <c r="AD3109" i="9"/>
  <c r="AF3109" i="9"/>
  <c r="AC3110" i="9"/>
  <c r="AE3110" i="9"/>
  <c r="Z3110" i="9"/>
  <c r="AB3110" i="9"/>
  <c r="AD3110" i="9"/>
  <c r="AF3110" i="9"/>
  <c r="AC3111" i="9"/>
  <c r="AE3111" i="9"/>
  <c r="Z3111" i="9"/>
  <c r="AB3111" i="9"/>
  <c r="AD3111" i="9"/>
  <c r="AF3111" i="9"/>
  <c r="AC3112" i="9"/>
  <c r="AE3112" i="9"/>
  <c r="Z3112" i="9"/>
  <c r="AB3112" i="9"/>
  <c r="AD3112" i="9"/>
  <c r="AF3112" i="9"/>
  <c r="AC3113" i="9"/>
  <c r="AE3113" i="9"/>
  <c r="Z3113" i="9"/>
  <c r="AB3113" i="9"/>
  <c r="AD3113" i="9"/>
  <c r="AF3113" i="9"/>
  <c r="AC3114" i="9"/>
  <c r="AE3114" i="9"/>
  <c r="Z3114" i="9"/>
  <c r="AB3114" i="9"/>
  <c r="AD3114" i="9"/>
  <c r="AF3114" i="9"/>
  <c r="AC3115" i="9"/>
  <c r="AE3115" i="9"/>
  <c r="Z3115" i="9"/>
  <c r="AB3115" i="9"/>
  <c r="AD3115" i="9"/>
  <c r="AF3115" i="9"/>
  <c r="AC3116" i="9"/>
  <c r="AE3116" i="9"/>
  <c r="Z3116" i="9"/>
  <c r="AB3116" i="9"/>
  <c r="AD3116" i="9"/>
  <c r="AF3116" i="9"/>
  <c r="AC3117" i="9"/>
  <c r="AE3117" i="9"/>
  <c r="Z3117" i="9"/>
  <c r="AB3117" i="9"/>
  <c r="AD3117" i="9"/>
  <c r="AF3117" i="9"/>
  <c r="AC3118" i="9"/>
  <c r="AE3118" i="9"/>
  <c r="Z3118" i="9"/>
  <c r="AB3118" i="9"/>
  <c r="AD3118" i="9"/>
  <c r="AF3118" i="9"/>
  <c r="AC3119" i="9"/>
  <c r="AE3119" i="9"/>
  <c r="Z3119" i="9"/>
  <c r="AB3119" i="9"/>
  <c r="AD3119" i="9"/>
  <c r="AF3119" i="9"/>
  <c r="AC3120" i="9"/>
  <c r="AE3120" i="9"/>
  <c r="Z3120" i="9"/>
  <c r="AB3120" i="9"/>
  <c r="AD3120" i="9"/>
  <c r="AF3120" i="9"/>
  <c r="AC3121" i="9"/>
  <c r="AE3121" i="9"/>
  <c r="Z3121" i="9"/>
  <c r="AB3121" i="9"/>
  <c r="AD3121" i="9"/>
  <c r="AF3121" i="9"/>
  <c r="AC3122" i="9"/>
  <c r="AE3122" i="9"/>
  <c r="Z3122" i="9"/>
  <c r="AB3122" i="9"/>
  <c r="AD3122" i="9"/>
  <c r="AF3122" i="9"/>
  <c r="AC3123" i="9"/>
  <c r="AE3123" i="9"/>
  <c r="Z3123" i="9"/>
  <c r="AB3123" i="9"/>
  <c r="AD3123" i="9"/>
  <c r="AF3123" i="9"/>
  <c r="AC3124" i="9"/>
  <c r="AE3124" i="9"/>
  <c r="Z3124" i="9"/>
  <c r="AB3124" i="9"/>
  <c r="AD3124" i="9"/>
  <c r="AF3124" i="9"/>
  <c r="AC3125" i="9"/>
  <c r="AE3125" i="9"/>
  <c r="Z3125" i="9"/>
  <c r="AB3125" i="9"/>
  <c r="AD3125" i="9"/>
  <c r="AF3125" i="9"/>
  <c r="AC3126" i="9"/>
  <c r="AE3126" i="9"/>
  <c r="Z3126" i="9"/>
  <c r="AB3126" i="9"/>
  <c r="AD3126" i="9"/>
  <c r="AF3126" i="9"/>
  <c r="AC3127" i="9"/>
  <c r="AE3127" i="9"/>
  <c r="Z3127" i="9"/>
  <c r="AB3127" i="9"/>
  <c r="AD3127" i="9"/>
  <c r="AF3127" i="9"/>
  <c r="AC3128" i="9"/>
  <c r="AE3128" i="9"/>
  <c r="Z3128" i="9"/>
  <c r="AB3128" i="9"/>
  <c r="AD3128" i="9"/>
  <c r="AF3128" i="9"/>
  <c r="AC3129" i="9"/>
  <c r="AE3129" i="9"/>
  <c r="Z3129" i="9"/>
  <c r="AB3129" i="9"/>
  <c r="AD3129" i="9"/>
  <c r="AF3129" i="9"/>
  <c r="AC3130" i="9"/>
  <c r="AE3130" i="9"/>
  <c r="Z3130" i="9"/>
  <c r="AB3130" i="9"/>
  <c r="AD3130" i="9"/>
  <c r="AF3130" i="9"/>
  <c r="AC3131" i="9"/>
  <c r="AE3131" i="9"/>
  <c r="Z3131" i="9"/>
  <c r="AB3131" i="9"/>
  <c r="AD3131" i="9"/>
  <c r="AF3131" i="9"/>
  <c r="AC3132" i="9"/>
  <c r="AE3132" i="9"/>
  <c r="Z3132" i="9"/>
  <c r="AB3132" i="9"/>
  <c r="AD3132" i="9"/>
  <c r="AF3132" i="9"/>
  <c r="AC3133" i="9"/>
  <c r="AE3133" i="9"/>
  <c r="Z3133" i="9"/>
  <c r="AB3133" i="9"/>
  <c r="AD3133" i="9"/>
  <c r="AF3133" i="9"/>
  <c r="AC3134" i="9"/>
  <c r="AE3134" i="9"/>
  <c r="Z3134" i="9"/>
  <c r="AB3134" i="9"/>
  <c r="AD3134" i="9"/>
  <c r="AF3134" i="9"/>
  <c r="AC3135" i="9"/>
  <c r="AE3135" i="9"/>
  <c r="Z3135" i="9"/>
  <c r="AB3135" i="9"/>
  <c r="AD3135" i="9"/>
  <c r="AF3135" i="9"/>
  <c r="AC3136" i="9"/>
  <c r="AE3136" i="9"/>
  <c r="Z3136" i="9"/>
  <c r="AB3136" i="9"/>
  <c r="AD3136" i="9"/>
  <c r="AF3136" i="9"/>
  <c r="AC3137" i="9"/>
  <c r="AE3137" i="9"/>
  <c r="Z3137" i="9"/>
  <c r="AB3137" i="9"/>
  <c r="AD3137" i="9"/>
  <c r="AF3137" i="9"/>
  <c r="AC3138" i="9"/>
  <c r="AE3138" i="9"/>
  <c r="Z3138" i="9"/>
  <c r="AB3138" i="9"/>
  <c r="AD3138" i="9"/>
  <c r="AF3138" i="9"/>
  <c r="AC3139" i="9"/>
  <c r="AE3139" i="9"/>
  <c r="Z3139" i="9"/>
  <c r="AB3139" i="9"/>
  <c r="AD3139" i="9"/>
  <c r="AF3139" i="9"/>
  <c r="AC3140" i="9"/>
  <c r="AE3140" i="9"/>
  <c r="Z3140" i="9"/>
  <c r="AB3140" i="9"/>
  <c r="AD3140" i="9"/>
  <c r="AF3140" i="9"/>
  <c r="AC3141" i="9"/>
  <c r="AE3141" i="9"/>
  <c r="Z3141" i="9"/>
  <c r="AB3141" i="9"/>
  <c r="AD3141" i="9"/>
  <c r="AF3141" i="9"/>
  <c r="AC3142" i="9"/>
  <c r="AE3142" i="9"/>
  <c r="Z3142" i="9"/>
  <c r="AB3142" i="9"/>
  <c r="AD3142" i="9"/>
  <c r="AF3142" i="9"/>
  <c r="AC3143" i="9"/>
  <c r="AE3143" i="9"/>
  <c r="Z3143" i="9"/>
  <c r="AB3143" i="9"/>
  <c r="AD3143" i="9"/>
  <c r="AF3143" i="9"/>
  <c r="AC3144" i="9"/>
  <c r="AE3144" i="9"/>
  <c r="Z3144" i="9"/>
  <c r="AB3144" i="9"/>
  <c r="AD3144" i="9"/>
  <c r="AF3144" i="9"/>
  <c r="AC3145" i="9"/>
  <c r="AE3145" i="9"/>
  <c r="Z3145" i="9"/>
  <c r="AB3145" i="9"/>
  <c r="AD3145" i="9"/>
  <c r="AF3145" i="9"/>
  <c r="AC3146" i="9"/>
  <c r="AE3146" i="9"/>
  <c r="Z3146" i="9"/>
  <c r="AB3146" i="9"/>
  <c r="AD3146" i="9"/>
  <c r="AF3146" i="9"/>
  <c r="AC3147" i="9"/>
  <c r="AE3147" i="9"/>
  <c r="Z3147" i="9"/>
  <c r="AB3147" i="9"/>
  <c r="AD3147" i="9"/>
  <c r="AF3147" i="9"/>
  <c r="AC3148" i="9"/>
  <c r="AE3148" i="9"/>
  <c r="Z3148" i="9"/>
  <c r="AB3148" i="9"/>
  <c r="AD3148" i="9"/>
  <c r="AF3148" i="9"/>
  <c r="AC3149" i="9"/>
  <c r="AE3149" i="9"/>
  <c r="Z3149" i="9"/>
  <c r="AB3149" i="9"/>
  <c r="AD3149" i="9"/>
  <c r="AF3149" i="9"/>
  <c r="AC3150" i="9"/>
  <c r="AE3150" i="9"/>
  <c r="Z3150" i="9"/>
  <c r="AB3150" i="9"/>
  <c r="AD3150" i="9"/>
  <c r="AF3150" i="9"/>
  <c r="AC3151" i="9"/>
  <c r="AE3151" i="9"/>
  <c r="Z3151" i="9"/>
  <c r="AB3151" i="9"/>
  <c r="AD3151" i="9"/>
  <c r="AF3151" i="9"/>
  <c r="AC3152" i="9"/>
  <c r="AE3152" i="9"/>
  <c r="Z3152" i="9"/>
  <c r="AB3152" i="9"/>
  <c r="AD3152" i="9"/>
  <c r="AF3152" i="9"/>
  <c r="AC3153" i="9"/>
  <c r="AE3153" i="9"/>
  <c r="Z3153" i="9"/>
  <c r="AB3153" i="9"/>
  <c r="AD3153" i="9"/>
  <c r="AF3153" i="9"/>
  <c r="AC3154" i="9"/>
  <c r="AE3154" i="9"/>
  <c r="Z3154" i="9"/>
  <c r="AB3154" i="9"/>
  <c r="AD3154" i="9"/>
  <c r="AF3154" i="9"/>
  <c r="AC3155" i="9"/>
  <c r="AE3155" i="9"/>
  <c r="Z3155" i="9"/>
  <c r="AB3155" i="9"/>
  <c r="AD3155" i="9"/>
  <c r="AF3155" i="9"/>
  <c r="AC3156" i="9"/>
  <c r="AE3156" i="9"/>
  <c r="Z3156" i="9"/>
  <c r="AB3156" i="9"/>
  <c r="AD3156" i="9"/>
  <c r="AF3156" i="9"/>
  <c r="AC3157" i="9"/>
  <c r="AE3157" i="9"/>
  <c r="Z3157" i="9"/>
  <c r="AB3157" i="9"/>
  <c r="AD3157" i="9"/>
  <c r="AF3157" i="9"/>
  <c r="AC3158" i="9"/>
  <c r="AE3158" i="9"/>
  <c r="Z3158" i="9"/>
  <c r="AB3158" i="9"/>
  <c r="AD3158" i="9"/>
  <c r="AF3158" i="9"/>
  <c r="AC3159" i="9"/>
  <c r="AE3159" i="9"/>
  <c r="Z3159" i="9"/>
  <c r="AB3159" i="9"/>
  <c r="AD3159" i="9"/>
  <c r="AF3159" i="9"/>
  <c r="AC3160" i="9"/>
  <c r="AE3160" i="9"/>
  <c r="Z3160" i="9"/>
  <c r="AB3160" i="9"/>
  <c r="AD3160" i="9"/>
  <c r="AF3160" i="9"/>
  <c r="AC3161" i="9"/>
  <c r="AE3161" i="9"/>
  <c r="Z3161" i="9"/>
  <c r="AB3161" i="9"/>
  <c r="AD3161" i="9"/>
  <c r="AF3161" i="9"/>
  <c r="AC3162" i="9"/>
  <c r="AE3162" i="9"/>
  <c r="Z3162" i="9"/>
  <c r="AB3162" i="9"/>
  <c r="AD3162" i="9"/>
  <c r="AF3162" i="9"/>
  <c r="AC3163" i="9"/>
  <c r="AE3163" i="9"/>
  <c r="Z3163" i="9"/>
  <c r="AB3163" i="9"/>
  <c r="AD3163" i="9"/>
  <c r="AF3163" i="9"/>
  <c r="AC3164" i="9"/>
  <c r="AE3164" i="9"/>
  <c r="Z3164" i="9"/>
  <c r="AB3164" i="9"/>
  <c r="AD3164" i="9"/>
  <c r="AF3164" i="9"/>
  <c r="AC3165" i="9"/>
  <c r="AE3165" i="9"/>
  <c r="Z3165" i="9"/>
  <c r="AB3165" i="9"/>
  <c r="AD3165" i="9"/>
  <c r="AF3165" i="9"/>
  <c r="AC3166" i="9"/>
  <c r="AE3166" i="9"/>
  <c r="Z3166" i="9"/>
  <c r="AB3166" i="9"/>
  <c r="AD3166" i="9"/>
  <c r="AF3166" i="9"/>
  <c r="AC3167" i="9"/>
  <c r="AE3167" i="9"/>
  <c r="Z3167" i="9"/>
  <c r="AB3167" i="9"/>
  <c r="AD3167" i="9"/>
  <c r="AF3167" i="9"/>
  <c r="AC3168" i="9"/>
  <c r="AE3168" i="9"/>
  <c r="Z3168" i="9"/>
  <c r="AB3168" i="9"/>
  <c r="AD3168" i="9"/>
  <c r="AF3168" i="9"/>
  <c r="AC3169" i="9"/>
  <c r="AE3169" i="9"/>
  <c r="Z3169" i="9"/>
  <c r="AB3169" i="9"/>
  <c r="AD3169" i="9"/>
  <c r="AF3169" i="9"/>
  <c r="AC3170" i="9"/>
  <c r="AE3170" i="9"/>
  <c r="Z3170" i="9"/>
  <c r="AB3170" i="9"/>
  <c r="AD3170" i="9"/>
  <c r="AF3170" i="9"/>
  <c r="AC3171" i="9"/>
  <c r="AE3171" i="9"/>
  <c r="Z3171" i="9"/>
  <c r="AB3171" i="9"/>
  <c r="AD3171" i="9"/>
  <c r="AF3171" i="9"/>
  <c r="AC3172" i="9"/>
  <c r="AE3172" i="9"/>
  <c r="Z3172" i="9"/>
  <c r="AB3172" i="9"/>
  <c r="AD3172" i="9"/>
  <c r="AF3172" i="9"/>
  <c r="AC3173" i="9"/>
  <c r="AE3173" i="9"/>
  <c r="Z3173" i="9"/>
  <c r="AB3173" i="9"/>
  <c r="AD3173" i="9"/>
  <c r="AF3173" i="9"/>
  <c r="AC3174" i="9"/>
  <c r="AE3174" i="9"/>
  <c r="Z3174" i="9"/>
  <c r="AB3174" i="9"/>
  <c r="AD3174" i="9"/>
  <c r="AF3174" i="9"/>
  <c r="AC3175" i="9"/>
  <c r="AE3175" i="9"/>
  <c r="Z3175" i="9"/>
  <c r="AB3175" i="9"/>
  <c r="AD3175" i="9"/>
  <c r="AF3175" i="9"/>
  <c r="AC3176" i="9"/>
  <c r="AE3176" i="9"/>
  <c r="Z3176" i="9"/>
  <c r="AB3176" i="9"/>
  <c r="AD3176" i="9"/>
  <c r="AF3176" i="9"/>
  <c r="AC3177" i="9"/>
  <c r="AE3177" i="9"/>
  <c r="Z3177" i="9"/>
  <c r="AB3177" i="9"/>
  <c r="AD3177" i="9"/>
  <c r="AF3177" i="9"/>
  <c r="AC3178" i="9"/>
  <c r="AE3178" i="9"/>
  <c r="Z3178" i="9"/>
  <c r="AB3178" i="9"/>
  <c r="AD3178" i="9"/>
  <c r="AF3178" i="9"/>
  <c r="AC3179" i="9"/>
  <c r="AE3179" i="9"/>
  <c r="Z3179" i="9"/>
  <c r="AB3179" i="9"/>
  <c r="AD3179" i="9"/>
  <c r="AF3179" i="9"/>
  <c r="AC3180" i="9"/>
  <c r="AE3180" i="9"/>
  <c r="Z3180" i="9"/>
  <c r="AB3180" i="9"/>
  <c r="AD3180" i="9"/>
  <c r="AF3180" i="9"/>
  <c r="AC3181" i="9"/>
  <c r="AE3181" i="9"/>
  <c r="Z3181" i="9"/>
  <c r="AB3181" i="9"/>
  <c r="AD3181" i="9"/>
  <c r="AF3181" i="9"/>
  <c r="AC3182" i="9"/>
  <c r="AE3182" i="9"/>
  <c r="Z3182" i="9"/>
  <c r="AB3182" i="9"/>
  <c r="AD3182" i="9"/>
  <c r="AF3182" i="9"/>
  <c r="AC3183" i="9"/>
  <c r="AE3183" i="9"/>
  <c r="Z3183" i="9"/>
  <c r="AB3183" i="9"/>
  <c r="AD3183" i="9"/>
  <c r="AF3183" i="9"/>
  <c r="AC3184" i="9"/>
  <c r="AE3184" i="9"/>
  <c r="Z3184" i="9"/>
  <c r="AB3184" i="9"/>
  <c r="AD3184" i="9"/>
  <c r="AF3184" i="9"/>
  <c r="AC3185" i="9"/>
  <c r="AE3185" i="9"/>
  <c r="Z3185" i="9"/>
  <c r="AB3185" i="9"/>
  <c r="AD3185" i="9"/>
  <c r="AF3185" i="9"/>
  <c r="AC3186" i="9"/>
  <c r="AE3186" i="9"/>
  <c r="Z3186" i="9"/>
  <c r="AB3186" i="9"/>
  <c r="AD3186" i="9"/>
  <c r="AF3186" i="9"/>
  <c r="AC3187" i="9"/>
  <c r="AE3187" i="9"/>
  <c r="Z3187" i="9"/>
  <c r="AB3187" i="9"/>
  <c r="AD3187" i="9"/>
  <c r="AF3187" i="9"/>
  <c r="AC3188" i="9"/>
  <c r="AE3188" i="9"/>
  <c r="Z3188" i="9"/>
  <c r="AB3188" i="9"/>
  <c r="AD3188" i="9"/>
  <c r="AF3188" i="9"/>
  <c r="AC3189" i="9"/>
  <c r="AE3189" i="9"/>
  <c r="Z3189" i="9"/>
  <c r="AB3189" i="9"/>
  <c r="AD3189" i="9"/>
  <c r="AF3189" i="9"/>
  <c r="AC3190" i="9"/>
  <c r="AE3190" i="9"/>
  <c r="Z3190" i="9"/>
  <c r="AB3190" i="9"/>
  <c r="AD3190" i="9"/>
  <c r="AF3190" i="9"/>
  <c r="AC3191" i="9"/>
  <c r="AE3191" i="9"/>
  <c r="Z3191" i="9"/>
  <c r="AB3191" i="9"/>
  <c r="AD3191" i="9"/>
  <c r="AF3191" i="9"/>
  <c r="AC3192" i="9"/>
  <c r="AE3192" i="9"/>
  <c r="Z3192" i="9"/>
  <c r="AB3192" i="9"/>
  <c r="AD3192" i="9"/>
  <c r="AF3192" i="9"/>
  <c r="AC3193" i="9"/>
  <c r="AE3193" i="9"/>
  <c r="Z3193" i="9"/>
  <c r="AB3193" i="9"/>
  <c r="AD3193" i="9"/>
  <c r="AF3193" i="9"/>
  <c r="AC3194" i="9"/>
  <c r="AE3194" i="9"/>
  <c r="Z3194" i="9"/>
  <c r="AB3194" i="9"/>
  <c r="AD3194" i="9"/>
  <c r="AF3194" i="9"/>
  <c r="AC3195" i="9"/>
  <c r="AE3195" i="9"/>
  <c r="Z3195" i="9"/>
  <c r="AB3195" i="9"/>
  <c r="AD3195" i="9"/>
  <c r="AF3195" i="9"/>
  <c r="AC3196" i="9"/>
  <c r="AE3196" i="9"/>
  <c r="Z3196" i="9"/>
  <c r="AB3196" i="9"/>
  <c r="AD3196" i="9"/>
  <c r="AF3196" i="9"/>
  <c r="AC3197" i="9"/>
  <c r="AE3197" i="9"/>
  <c r="Z3197" i="9"/>
  <c r="AB3197" i="9"/>
  <c r="AD3197" i="9"/>
  <c r="AF3197" i="9"/>
  <c r="AC3198" i="9"/>
  <c r="AE3198" i="9"/>
  <c r="Z3198" i="9"/>
  <c r="AB3198" i="9"/>
  <c r="AD3198" i="9"/>
  <c r="AF3198" i="9"/>
  <c r="AC3199" i="9"/>
  <c r="AE3199" i="9"/>
  <c r="Z3199" i="9"/>
  <c r="AB3199" i="9"/>
  <c r="AD3199" i="9"/>
  <c r="AF3199" i="9"/>
  <c r="AC3200" i="9"/>
  <c r="AE3200" i="9"/>
  <c r="Z3200" i="9"/>
  <c r="AB3200" i="9"/>
  <c r="AD3200" i="9"/>
  <c r="AF3200" i="9"/>
  <c r="AC3201" i="9"/>
  <c r="AE3201" i="9"/>
  <c r="Z3201" i="9"/>
  <c r="AB3201" i="9"/>
  <c r="AD3201" i="9"/>
  <c r="AF3201" i="9"/>
  <c r="AC3202" i="9"/>
  <c r="AE3202" i="9"/>
  <c r="Z3202" i="9"/>
  <c r="AB3202" i="9"/>
  <c r="AD3202" i="9"/>
  <c r="AF3202" i="9"/>
  <c r="AC3203" i="9"/>
  <c r="AE3203" i="9"/>
  <c r="Z3203" i="9"/>
  <c r="AB3203" i="9"/>
  <c r="AD3203" i="9"/>
  <c r="AF3203" i="9"/>
  <c r="AC3204" i="9"/>
  <c r="AE3204" i="9"/>
  <c r="Z3204" i="9"/>
  <c r="AB3204" i="9"/>
  <c r="AD3204" i="9"/>
  <c r="AF3204" i="9"/>
  <c r="AC3205" i="9"/>
  <c r="AE3205" i="9"/>
  <c r="Z3205" i="9"/>
  <c r="AB3205" i="9"/>
  <c r="AD3205" i="9"/>
  <c r="AF3205" i="9"/>
  <c r="AC3206" i="9"/>
  <c r="AE3206" i="9"/>
  <c r="Z3206" i="9"/>
  <c r="AB3206" i="9"/>
  <c r="AD3206" i="9"/>
  <c r="AF3206" i="9"/>
  <c r="AC3207" i="9"/>
  <c r="AE3207" i="9"/>
  <c r="Z3207" i="9"/>
  <c r="AB3207" i="9"/>
  <c r="AD3207" i="9"/>
  <c r="AF3207" i="9"/>
  <c r="AC3208" i="9"/>
  <c r="AE3208" i="9"/>
  <c r="Z3208" i="9"/>
  <c r="AB3208" i="9"/>
  <c r="AD3208" i="9"/>
  <c r="AF3208" i="9"/>
  <c r="AC3209" i="9"/>
  <c r="AE3209" i="9"/>
  <c r="Z3209" i="9"/>
  <c r="AB3209" i="9"/>
  <c r="AD3209" i="9"/>
  <c r="AF3209" i="9"/>
  <c r="AC3210" i="9"/>
  <c r="AE3210" i="9"/>
  <c r="Z3210" i="9"/>
  <c r="AB3210" i="9"/>
  <c r="AD3210" i="9"/>
  <c r="AF3210" i="9"/>
  <c r="AC3211" i="9"/>
  <c r="AE3211" i="9"/>
  <c r="Z3211" i="9"/>
  <c r="AB3211" i="9"/>
  <c r="AD3211" i="9"/>
  <c r="AF3211" i="9"/>
  <c r="AC3212" i="9"/>
  <c r="AE3212" i="9"/>
  <c r="Z3212" i="9"/>
  <c r="AB3212" i="9"/>
  <c r="AD3212" i="9"/>
  <c r="AF3212" i="9"/>
  <c r="AC3213" i="9"/>
  <c r="AE3213" i="9"/>
  <c r="Z3213" i="9"/>
  <c r="AB3213" i="9"/>
  <c r="AD3213" i="9"/>
  <c r="AF3213" i="9"/>
  <c r="AC3214" i="9"/>
  <c r="AE3214" i="9"/>
  <c r="Z3214" i="9"/>
  <c r="AB3214" i="9"/>
  <c r="AD3214" i="9"/>
  <c r="AF3214" i="9"/>
  <c r="AC3215" i="9"/>
  <c r="AE3215" i="9"/>
  <c r="Z3215" i="9"/>
  <c r="AB3215" i="9"/>
  <c r="AD3215" i="9"/>
  <c r="AF3215" i="9"/>
  <c r="AC3216" i="9"/>
  <c r="AE3216" i="9"/>
  <c r="Z3216" i="9"/>
  <c r="AB3216" i="9"/>
  <c r="AD3216" i="9"/>
  <c r="AF3216" i="9"/>
  <c r="AC3217" i="9"/>
  <c r="AE3217" i="9"/>
  <c r="Z3217" i="9"/>
  <c r="AB3217" i="9"/>
  <c r="AD3217" i="9"/>
  <c r="AF3217" i="9"/>
  <c r="AC3218" i="9"/>
  <c r="AE3218" i="9"/>
  <c r="Z3218" i="9"/>
  <c r="AB3218" i="9"/>
  <c r="AD3218" i="9"/>
  <c r="AF3218" i="9"/>
  <c r="AC3219" i="9"/>
  <c r="AE3219" i="9"/>
  <c r="Z3219" i="9"/>
  <c r="AB3219" i="9"/>
  <c r="AD3219" i="9"/>
  <c r="AF3219" i="9"/>
  <c r="AC3220" i="9"/>
  <c r="AE3220" i="9"/>
  <c r="Z3220" i="9"/>
  <c r="AB3220" i="9"/>
  <c r="AD3220" i="9"/>
  <c r="AF3220" i="9"/>
  <c r="AC3221" i="9"/>
  <c r="AE3221" i="9"/>
  <c r="Z3221" i="9"/>
  <c r="AB3221" i="9"/>
  <c r="AD3221" i="9"/>
  <c r="AF3221" i="9"/>
  <c r="AC3222" i="9"/>
  <c r="AE3222" i="9"/>
  <c r="Z3222" i="9"/>
  <c r="AB3222" i="9"/>
  <c r="AD3222" i="9"/>
  <c r="AF3222" i="9"/>
  <c r="AC3223" i="9"/>
  <c r="AE3223" i="9"/>
  <c r="Z3223" i="9"/>
  <c r="AB3223" i="9"/>
  <c r="AD3223" i="9"/>
  <c r="AF3223" i="9"/>
  <c r="AC3224" i="9"/>
  <c r="AE3224" i="9"/>
  <c r="Z3224" i="9"/>
  <c r="AB3224" i="9"/>
  <c r="AD3224" i="9"/>
  <c r="AF3224" i="9"/>
  <c r="AC3225" i="9"/>
  <c r="AE3225" i="9"/>
  <c r="Z3225" i="9"/>
  <c r="AB3225" i="9"/>
  <c r="AD3225" i="9"/>
  <c r="AF3225" i="9"/>
  <c r="AC3226" i="9"/>
  <c r="AE3226" i="9"/>
  <c r="Z3226" i="9"/>
  <c r="AB3226" i="9"/>
  <c r="AD3226" i="9"/>
  <c r="AF3226" i="9"/>
  <c r="AC3227" i="9"/>
  <c r="AE3227" i="9"/>
  <c r="Z3227" i="9"/>
  <c r="AB3227" i="9"/>
  <c r="AD3227" i="9"/>
  <c r="AF3227" i="9"/>
  <c r="AC3228" i="9"/>
  <c r="AE3228" i="9"/>
  <c r="Z3228" i="9"/>
  <c r="AB3228" i="9"/>
  <c r="AD3228" i="9"/>
  <c r="AF3228" i="9"/>
  <c r="AC3229" i="9"/>
  <c r="AE3229" i="9"/>
  <c r="Z3229" i="9"/>
  <c r="AB3229" i="9"/>
  <c r="AD3229" i="9"/>
  <c r="AF3229" i="9"/>
  <c r="AC3230" i="9"/>
  <c r="AE3230" i="9"/>
  <c r="Z3230" i="9"/>
  <c r="AB3230" i="9"/>
  <c r="AD3230" i="9"/>
  <c r="AF3230" i="9"/>
  <c r="AC3231" i="9"/>
  <c r="AE3231" i="9"/>
  <c r="Z3231" i="9"/>
  <c r="AB3231" i="9"/>
  <c r="AD3231" i="9"/>
  <c r="AF3231" i="9"/>
  <c r="AC3232" i="9"/>
  <c r="AE3232" i="9"/>
  <c r="Z3232" i="9"/>
  <c r="AB3232" i="9"/>
  <c r="AD3232" i="9"/>
  <c r="AF3232" i="9"/>
  <c r="AC3233" i="9"/>
  <c r="AE3233" i="9"/>
  <c r="Z3233" i="9"/>
  <c r="AB3233" i="9"/>
  <c r="AD3233" i="9"/>
  <c r="AF3233" i="9"/>
  <c r="AC3234" i="9"/>
  <c r="AE3234" i="9"/>
  <c r="Z3234" i="9"/>
  <c r="AB3234" i="9"/>
  <c r="AD3234" i="9"/>
  <c r="AF3234" i="9"/>
  <c r="AC3235" i="9"/>
  <c r="AE3235" i="9"/>
  <c r="Z3235" i="9"/>
  <c r="AB3235" i="9"/>
  <c r="AD3235" i="9"/>
  <c r="AF3235" i="9"/>
  <c r="AC3236" i="9"/>
  <c r="AE3236" i="9"/>
  <c r="Z3236" i="9"/>
  <c r="AB3236" i="9"/>
  <c r="AD3236" i="9"/>
  <c r="AF3236" i="9"/>
  <c r="AC3237" i="9"/>
  <c r="AE3237" i="9"/>
  <c r="Z3237" i="9"/>
  <c r="AB3237" i="9"/>
  <c r="AD3237" i="9"/>
  <c r="AF3237" i="9"/>
  <c r="AC3238" i="9"/>
  <c r="AE3238" i="9"/>
  <c r="Z3238" i="9"/>
  <c r="AB3238" i="9"/>
  <c r="AD3238" i="9"/>
  <c r="AF3238" i="9"/>
  <c r="AC3239" i="9"/>
  <c r="AE3239" i="9"/>
  <c r="Z3239" i="9"/>
  <c r="AB3239" i="9"/>
  <c r="AD3239" i="9"/>
  <c r="AF3239" i="9"/>
  <c r="AC3240" i="9"/>
  <c r="AE3240" i="9"/>
  <c r="Z3240" i="9"/>
  <c r="AB3240" i="9"/>
  <c r="AD3240" i="9"/>
  <c r="AF3240" i="9"/>
  <c r="AC3241" i="9"/>
  <c r="AE3241" i="9"/>
  <c r="Z3241" i="9"/>
  <c r="AB3241" i="9"/>
  <c r="AD3241" i="9"/>
  <c r="AF3241" i="9"/>
  <c r="AC3242" i="9"/>
  <c r="AE3242" i="9"/>
  <c r="Z3242" i="9"/>
  <c r="AB3242" i="9"/>
  <c r="AD3242" i="9"/>
  <c r="AF3242" i="9"/>
  <c r="AC3243" i="9"/>
  <c r="AE3243" i="9"/>
  <c r="Z3243" i="9"/>
  <c r="AB3243" i="9"/>
  <c r="AD3243" i="9"/>
  <c r="AF3243" i="9"/>
  <c r="AC3244" i="9"/>
  <c r="AE3244" i="9"/>
  <c r="Z3244" i="9"/>
  <c r="AB3244" i="9"/>
  <c r="AD3244" i="9"/>
  <c r="AF3244" i="9"/>
  <c r="AC3245" i="9"/>
  <c r="AE3245" i="9"/>
  <c r="Z3245" i="9"/>
  <c r="AB3245" i="9"/>
  <c r="AD3245" i="9"/>
  <c r="AF3245" i="9"/>
  <c r="AC3246" i="9"/>
  <c r="AE3246" i="9"/>
  <c r="Z3246" i="9"/>
  <c r="AB3246" i="9"/>
  <c r="AD3246" i="9"/>
  <c r="AF3246" i="9"/>
  <c r="AC3247" i="9"/>
  <c r="AE3247" i="9"/>
  <c r="Z3247" i="9"/>
  <c r="AB3247" i="9"/>
  <c r="AD3247" i="9"/>
  <c r="AF3247" i="9"/>
  <c r="AC3248" i="9"/>
  <c r="AE3248" i="9"/>
  <c r="Z3248" i="9"/>
  <c r="AB3248" i="9"/>
  <c r="AD3248" i="9"/>
  <c r="AF3248" i="9"/>
  <c r="AC3249" i="9"/>
  <c r="AE3249" i="9"/>
  <c r="Z3249" i="9"/>
  <c r="AB3249" i="9"/>
  <c r="AD3249" i="9"/>
  <c r="AF3249" i="9"/>
  <c r="AC3250" i="9"/>
  <c r="AE3250" i="9"/>
  <c r="Z3250" i="9"/>
  <c r="AB3250" i="9"/>
  <c r="AD3250" i="9"/>
  <c r="AF3250" i="9"/>
  <c r="AC3251" i="9"/>
  <c r="AE3251" i="9"/>
  <c r="Z3251" i="9"/>
  <c r="AB3251" i="9"/>
  <c r="AD3251" i="9"/>
  <c r="AF3251" i="9"/>
  <c r="AC3252" i="9"/>
  <c r="AE3252" i="9"/>
  <c r="Z3252" i="9"/>
  <c r="AB3252" i="9"/>
  <c r="AD3252" i="9"/>
  <c r="AF3252" i="9"/>
  <c r="AC3253" i="9"/>
  <c r="AE3253" i="9"/>
  <c r="Z3253" i="9"/>
  <c r="AB3253" i="9"/>
  <c r="AD3253" i="9"/>
  <c r="AF3253" i="9"/>
  <c r="AC3254" i="9"/>
  <c r="AE3254" i="9"/>
  <c r="Z3254" i="9"/>
  <c r="AB3254" i="9"/>
  <c r="AD3254" i="9"/>
  <c r="AF3254" i="9"/>
  <c r="AC3255" i="9"/>
  <c r="AE3255" i="9"/>
  <c r="Z3255" i="9"/>
  <c r="AB3255" i="9"/>
  <c r="AD3255" i="9"/>
  <c r="AF3255" i="9"/>
  <c r="AC3256" i="9"/>
  <c r="AE3256" i="9"/>
  <c r="Z3256" i="9"/>
  <c r="AB3256" i="9"/>
  <c r="AD3256" i="9"/>
  <c r="AF3256" i="9"/>
  <c r="AC3257" i="9"/>
  <c r="AE3257" i="9"/>
  <c r="Z3257" i="9"/>
  <c r="AB3257" i="9"/>
  <c r="AD3257" i="9"/>
  <c r="AF3257" i="9"/>
  <c r="AC3258" i="9"/>
  <c r="AE3258" i="9"/>
  <c r="Z3258" i="9"/>
  <c r="AB3258" i="9"/>
  <c r="AD3258" i="9"/>
  <c r="AF3258" i="9"/>
  <c r="AC3259" i="9"/>
  <c r="AE3259" i="9"/>
  <c r="Z3259" i="9"/>
  <c r="AB3259" i="9"/>
  <c r="AD3259" i="9"/>
  <c r="AF3259" i="9"/>
  <c r="AC3260" i="9"/>
  <c r="AE3260" i="9"/>
  <c r="Z3260" i="9"/>
  <c r="AB3260" i="9"/>
  <c r="AD3260" i="9"/>
  <c r="AF3260" i="9"/>
  <c r="AC3261" i="9"/>
  <c r="AE3261" i="9"/>
  <c r="Z3261" i="9"/>
  <c r="AB3261" i="9"/>
  <c r="AD3261" i="9"/>
  <c r="AF3261" i="9"/>
  <c r="AC3262" i="9"/>
  <c r="AE3262" i="9"/>
  <c r="Z3262" i="9"/>
  <c r="AB3262" i="9"/>
  <c r="AD3262" i="9"/>
  <c r="AF3262" i="9"/>
  <c r="AC3263" i="9"/>
  <c r="AE3263" i="9"/>
  <c r="Z3263" i="9"/>
  <c r="AB3263" i="9"/>
  <c r="AD3263" i="9"/>
  <c r="AF3263" i="9"/>
  <c r="AC3264" i="9"/>
  <c r="AE3264" i="9"/>
  <c r="Z3264" i="9"/>
  <c r="AB3264" i="9"/>
  <c r="AD3264" i="9"/>
  <c r="AF3264" i="9"/>
  <c r="AC3265" i="9"/>
  <c r="AE3265" i="9"/>
  <c r="Z3265" i="9"/>
  <c r="AB3265" i="9"/>
  <c r="AD3265" i="9"/>
  <c r="AF3265" i="9"/>
  <c r="AC3266" i="9"/>
  <c r="AE3266" i="9"/>
  <c r="Z3266" i="9"/>
  <c r="AB3266" i="9"/>
  <c r="AD3266" i="9"/>
  <c r="AF3266" i="9"/>
  <c r="AC3267" i="9"/>
  <c r="AE3267" i="9"/>
  <c r="Z3267" i="9"/>
  <c r="AB3267" i="9"/>
  <c r="AD3267" i="9"/>
  <c r="AF3267" i="9"/>
  <c r="AC3268" i="9"/>
  <c r="AE3268" i="9"/>
  <c r="Z3268" i="9"/>
  <c r="AB3268" i="9"/>
  <c r="AD3268" i="9"/>
  <c r="AF3268" i="9"/>
  <c r="AC3269" i="9"/>
  <c r="AE3269" i="9"/>
  <c r="Z3269" i="9"/>
  <c r="AB3269" i="9"/>
  <c r="AD3269" i="9"/>
  <c r="AF3269" i="9"/>
  <c r="AC3270" i="9"/>
  <c r="AE3270" i="9"/>
  <c r="Z3270" i="9"/>
  <c r="AB3270" i="9"/>
  <c r="AD3270" i="9"/>
  <c r="AF3270" i="9"/>
  <c r="AC3271" i="9"/>
  <c r="AE3271" i="9"/>
  <c r="Z3271" i="9"/>
  <c r="AB3271" i="9"/>
  <c r="AD3271" i="9"/>
  <c r="AF3271" i="9"/>
  <c r="AC3272" i="9"/>
  <c r="AE3272" i="9"/>
  <c r="Z3272" i="9"/>
  <c r="AB3272" i="9"/>
  <c r="AD3272" i="9"/>
  <c r="AF3272" i="9"/>
  <c r="AC3273" i="9"/>
  <c r="AE3273" i="9"/>
  <c r="Z3273" i="9"/>
  <c r="AB3273" i="9"/>
  <c r="AD3273" i="9"/>
  <c r="AF3273" i="9"/>
  <c r="AC3274" i="9"/>
  <c r="AE3274" i="9"/>
  <c r="Z3274" i="9"/>
  <c r="AB3274" i="9"/>
  <c r="AD3274" i="9"/>
  <c r="AF3274" i="9"/>
  <c r="AC3275" i="9"/>
  <c r="AE3275" i="9"/>
  <c r="Z3275" i="9"/>
  <c r="AB3275" i="9"/>
  <c r="AD3275" i="9"/>
  <c r="AF3275" i="9"/>
  <c r="AC3276" i="9"/>
  <c r="AE3276" i="9"/>
  <c r="Z3276" i="9"/>
  <c r="AB3276" i="9"/>
  <c r="AD3276" i="9"/>
  <c r="AF3276" i="9"/>
  <c r="AC3277" i="9"/>
  <c r="AE3277" i="9"/>
  <c r="Z3277" i="9"/>
  <c r="AB3277" i="9"/>
  <c r="AD3277" i="9"/>
  <c r="AF3277" i="9"/>
  <c r="AC3278" i="9"/>
  <c r="AE3278" i="9"/>
  <c r="Z3278" i="9"/>
  <c r="AB3278" i="9"/>
  <c r="AD3278" i="9"/>
  <c r="AF3278" i="9"/>
  <c r="AC4626" i="9"/>
  <c r="AE4626" i="9"/>
  <c r="Z4626" i="9"/>
  <c r="AB4626" i="9"/>
  <c r="AD4626" i="9"/>
  <c r="AF4626" i="9"/>
  <c r="AC4627" i="9"/>
  <c r="AE4627" i="9"/>
  <c r="Z4627" i="9"/>
  <c r="AB4627" i="9"/>
  <c r="AD4627" i="9"/>
  <c r="AF4627" i="9"/>
  <c r="AC4628" i="9"/>
  <c r="AE4628" i="9"/>
  <c r="Z4628" i="9"/>
  <c r="AB4628" i="9"/>
  <c r="AD4628" i="9"/>
  <c r="AF4628" i="9"/>
  <c r="AC4629" i="9"/>
  <c r="AE4629" i="9"/>
  <c r="Z4629" i="9"/>
  <c r="AB4629" i="9"/>
  <c r="AD4629" i="9"/>
  <c r="AF4629" i="9"/>
  <c r="AC4630" i="9"/>
  <c r="AE4630" i="9"/>
  <c r="Z4630" i="9"/>
  <c r="AB4630" i="9"/>
  <c r="AD4630" i="9"/>
  <c r="AF4630" i="9"/>
  <c r="AC4631" i="9"/>
  <c r="AE4631" i="9"/>
  <c r="Z4631" i="9"/>
  <c r="AB4631" i="9"/>
  <c r="AD4631" i="9"/>
  <c r="AF4631" i="9"/>
  <c r="AC4632" i="9"/>
  <c r="AE4632" i="9"/>
  <c r="Z4632" i="9"/>
  <c r="AB4632" i="9"/>
  <c r="AD4632" i="9"/>
  <c r="AF4632" i="9"/>
  <c r="AC4633" i="9"/>
  <c r="AE4633" i="9"/>
  <c r="Z4633" i="9"/>
  <c r="AB4633" i="9"/>
  <c r="AD4633" i="9"/>
  <c r="AF4633" i="9"/>
  <c r="AC4634" i="9"/>
  <c r="AE4634" i="9"/>
  <c r="Z4634" i="9"/>
  <c r="AB4634" i="9"/>
  <c r="AD4634" i="9"/>
  <c r="AF4634" i="9"/>
  <c r="AC4635" i="9"/>
  <c r="AE4635" i="9"/>
  <c r="Z4635" i="9"/>
  <c r="AB4635" i="9"/>
  <c r="AD4635" i="9"/>
  <c r="AF4635" i="9"/>
  <c r="AC4636" i="9"/>
  <c r="AE4636" i="9"/>
  <c r="Z4636" i="9"/>
  <c r="AB4636" i="9"/>
  <c r="AD4636" i="9"/>
  <c r="AF4636" i="9"/>
  <c r="AC4637" i="9"/>
  <c r="AE4637" i="9"/>
  <c r="Z4637" i="9"/>
  <c r="AB4637" i="9"/>
  <c r="AD4637" i="9"/>
  <c r="AF4637" i="9"/>
  <c r="AC4638" i="9"/>
  <c r="AE4638" i="9"/>
  <c r="Z4638" i="9"/>
  <c r="AB4638" i="9"/>
  <c r="AD4638" i="9"/>
  <c r="AF4638" i="9"/>
  <c r="AC3279" i="9"/>
  <c r="AE3279" i="9"/>
  <c r="AA3279" i="9"/>
  <c r="AC3280" i="9"/>
  <c r="AE3280" i="9"/>
  <c r="AA3280" i="9"/>
  <c r="AC3281" i="9"/>
  <c r="AE3281" i="9"/>
  <c r="Z3281" i="9"/>
  <c r="AB3281" i="9"/>
  <c r="AD3281" i="9"/>
  <c r="AF3281" i="9"/>
  <c r="AC3282" i="9"/>
  <c r="AE3282" i="9"/>
  <c r="Z3282" i="9"/>
  <c r="AB3282" i="9"/>
  <c r="AD3282" i="9"/>
  <c r="AF3282" i="9"/>
  <c r="AC3283" i="9"/>
  <c r="AE3283" i="9"/>
  <c r="Z3283" i="9"/>
  <c r="AB3283" i="9"/>
  <c r="AD3283" i="9"/>
  <c r="AF3283" i="9"/>
  <c r="AC3284" i="9"/>
  <c r="AE3284" i="9"/>
  <c r="Z3284" i="9"/>
  <c r="AB3284" i="9"/>
  <c r="AD3284" i="9"/>
  <c r="AF3284" i="9"/>
  <c r="AC3285" i="9"/>
  <c r="AE3285" i="9"/>
  <c r="Z3285" i="9"/>
  <c r="AB3285" i="9"/>
  <c r="AD3285" i="9"/>
  <c r="AF3285" i="9"/>
  <c r="AC3286" i="9"/>
  <c r="AE3286" i="9"/>
  <c r="Z3286" i="9"/>
  <c r="AB3286" i="9"/>
  <c r="AD3286" i="9"/>
  <c r="AF3286" i="9"/>
  <c r="AC3287" i="9"/>
  <c r="AE3287" i="9"/>
  <c r="Z3287" i="9"/>
  <c r="AB3287" i="9"/>
  <c r="AD3287" i="9"/>
  <c r="AF3287" i="9"/>
  <c r="AC3288" i="9"/>
  <c r="AE3288" i="9"/>
  <c r="Z3288" i="9"/>
  <c r="AB3288" i="9"/>
  <c r="AD3288" i="9"/>
  <c r="AF3288" i="9"/>
  <c r="AC3289" i="9"/>
  <c r="AE3289" i="9"/>
  <c r="Z3289" i="9"/>
  <c r="AB3289" i="9"/>
  <c r="AD3289" i="9"/>
  <c r="AF3289" i="9"/>
  <c r="AC3290" i="9"/>
  <c r="AE3290" i="9"/>
  <c r="Z3290" i="9"/>
  <c r="AB3290" i="9"/>
  <c r="AD3290" i="9"/>
  <c r="AF3290" i="9"/>
  <c r="AC3291" i="9"/>
  <c r="AE3291" i="9"/>
  <c r="Z3291" i="9"/>
  <c r="AB3291" i="9"/>
  <c r="AD3291" i="9"/>
  <c r="AF3291" i="9"/>
  <c r="AC3292" i="9"/>
  <c r="AE3292" i="9"/>
  <c r="Z3292" i="9"/>
  <c r="AB3292" i="9"/>
  <c r="AD3292" i="9"/>
  <c r="AF3292" i="9"/>
  <c r="AC3293" i="9"/>
  <c r="AE3293" i="9"/>
  <c r="Z3293" i="9"/>
  <c r="AB3293" i="9"/>
  <c r="AD3293" i="9"/>
  <c r="AF3293" i="9"/>
  <c r="AC3294" i="9"/>
  <c r="AE3294" i="9"/>
  <c r="Z3294" i="9"/>
  <c r="AB3294" i="9"/>
  <c r="AD3294" i="9"/>
  <c r="AF3294" i="9"/>
  <c r="AC3295" i="9"/>
  <c r="AE3295" i="9"/>
  <c r="Z3295" i="9"/>
  <c r="AB3295" i="9"/>
  <c r="AD3295" i="9"/>
  <c r="AF3295" i="9"/>
  <c r="AC3296" i="9"/>
  <c r="AE3296" i="9"/>
  <c r="Z3296" i="9"/>
  <c r="AB3296" i="9"/>
  <c r="AD3296" i="9"/>
  <c r="AF3296" i="9"/>
  <c r="AC3297" i="9"/>
  <c r="AE3297" i="9"/>
  <c r="Z3297" i="9"/>
  <c r="AB3297" i="9"/>
  <c r="AD3297" i="9"/>
  <c r="AF3297" i="9"/>
  <c r="AC3298" i="9"/>
  <c r="AE3298" i="9"/>
  <c r="Z3298" i="9"/>
  <c r="AB3298" i="9"/>
  <c r="AD3298" i="9"/>
  <c r="AF3298" i="9"/>
  <c r="AC3299" i="9"/>
  <c r="AE3299" i="9"/>
  <c r="Z3299" i="9"/>
  <c r="AB3299" i="9"/>
  <c r="AD3299" i="9"/>
  <c r="AF3299" i="9"/>
  <c r="AC3300" i="9"/>
  <c r="AE3300" i="9"/>
  <c r="Z3300" i="9"/>
  <c r="AB3300" i="9"/>
  <c r="AD3300" i="9"/>
  <c r="AF3300" i="9"/>
  <c r="AC3301" i="9"/>
  <c r="AE3301" i="9"/>
  <c r="Z3301" i="9"/>
  <c r="AB3301" i="9"/>
  <c r="AD3301" i="9"/>
  <c r="AF3301" i="9"/>
  <c r="AC3302" i="9"/>
  <c r="AE3302" i="9"/>
  <c r="Z3302" i="9"/>
  <c r="AB3302" i="9"/>
  <c r="AD3302" i="9"/>
  <c r="AF3302" i="9"/>
  <c r="AC3303" i="9"/>
  <c r="AE3303" i="9"/>
  <c r="Z3303" i="9"/>
  <c r="AB3303" i="9"/>
  <c r="AD3303" i="9"/>
  <c r="AF3303" i="9"/>
  <c r="AC3304" i="9"/>
  <c r="AE3304" i="9"/>
  <c r="Z3304" i="9"/>
  <c r="AB3304" i="9"/>
  <c r="AD3304" i="9"/>
  <c r="AF3304" i="9"/>
  <c r="AC3305" i="9"/>
  <c r="AE3305" i="9"/>
  <c r="Z3305" i="9"/>
  <c r="AB3305" i="9"/>
  <c r="AD3305" i="9"/>
  <c r="AF3305" i="9"/>
  <c r="AC3306" i="9"/>
  <c r="AE3306" i="9"/>
  <c r="Z3306" i="9"/>
  <c r="AB3306" i="9"/>
  <c r="AD3306" i="9"/>
  <c r="AF3306" i="9"/>
  <c r="AC3307" i="9"/>
  <c r="AE3307" i="9"/>
  <c r="Z3307" i="9"/>
  <c r="AB3307" i="9"/>
  <c r="AD3307" i="9"/>
  <c r="AF3307" i="9"/>
  <c r="AC3308" i="9"/>
  <c r="AE3308" i="9"/>
  <c r="Z3308" i="9"/>
  <c r="AB3308" i="9"/>
  <c r="AD3308" i="9"/>
  <c r="AF3308" i="9"/>
  <c r="AC3309" i="9"/>
  <c r="AE3309" i="9"/>
  <c r="Z3309" i="9"/>
  <c r="AB3309" i="9"/>
  <c r="AD3309" i="9"/>
  <c r="AF3309" i="9"/>
  <c r="AC3310" i="9"/>
  <c r="AE3310" i="9"/>
  <c r="Z3310" i="9"/>
  <c r="AB3310" i="9"/>
  <c r="AD3310" i="9"/>
  <c r="AF3310" i="9"/>
  <c r="AC3311" i="9"/>
  <c r="AE3311" i="9"/>
  <c r="Z3311" i="9"/>
  <c r="AB3311" i="9"/>
  <c r="AD3311" i="9"/>
  <c r="AF3311" i="9"/>
  <c r="AC3312" i="9"/>
  <c r="AE3312" i="9"/>
  <c r="Z3312" i="9"/>
  <c r="AB3312" i="9"/>
  <c r="AD3312" i="9"/>
  <c r="AF3312" i="9"/>
  <c r="AC3313" i="9"/>
  <c r="AE3313" i="9"/>
  <c r="Z3313" i="9"/>
  <c r="AB3313" i="9"/>
  <c r="AD3313" i="9"/>
  <c r="AF3313" i="9"/>
  <c r="AC3314" i="9"/>
  <c r="AE3314" i="9"/>
  <c r="Z3314" i="9"/>
  <c r="AB3314" i="9"/>
  <c r="AD3314" i="9"/>
  <c r="AF3314" i="9"/>
  <c r="AC3315" i="9"/>
  <c r="AE3315" i="9"/>
  <c r="Z3315" i="9"/>
  <c r="AB3315" i="9"/>
  <c r="AD3315" i="9"/>
  <c r="AF3315" i="9"/>
  <c r="AC3316" i="9"/>
  <c r="AE3316" i="9"/>
  <c r="Z3316" i="9"/>
  <c r="AB3316" i="9"/>
  <c r="AD3316" i="9"/>
  <c r="AF3316" i="9"/>
  <c r="AC3317" i="9"/>
  <c r="AE3317" i="9"/>
  <c r="Z3317" i="9"/>
  <c r="AB3317" i="9"/>
  <c r="AD3317" i="9"/>
  <c r="AF3317" i="9"/>
  <c r="AC3318" i="9"/>
  <c r="AE3318" i="9"/>
  <c r="Z3318" i="9"/>
  <c r="AB3318" i="9"/>
  <c r="AD3318" i="9"/>
  <c r="AF3318" i="9"/>
  <c r="AC3319" i="9"/>
  <c r="AE3319" i="9"/>
  <c r="Z3319" i="9"/>
  <c r="AB3319" i="9"/>
  <c r="AD3319" i="9"/>
  <c r="AF3319" i="9"/>
  <c r="AC3320" i="9"/>
  <c r="AE3320" i="9"/>
  <c r="Z3320" i="9"/>
  <c r="AB3320" i="9"/>
  <c r="AD3320" i="9"/>
  <c r="AF3320" i="9"/>
  <c r="AC3321" i="9"/>
  <c r="AE3321" i="9"/>
  <c r="Z3321" i="9"/>
  <c r="AB3321" i="9"/>
  <c r="AD3321" i="9"/>
  <c r="AF3321" i="9"/>
  <c r="AC3322" i="9"/>
  <c r="AE3322" i="9"/>
  <c r="Z3322" i="9"/>
  <c r="AB3322" i="9"/>
  <c r="AD3322" i="9"/>
  <c r="AF3322" i="9"/>
  <c r="AC3323" i="9"/>
  <c r="AE3323" i="9"/>
  <c r="Z3323" i="9"/>
  <c r="AB3323" i="9"/>
  <c r="AD3323" i="9"/>
  <c r="AF3323" i="9"/>
  <c r="AC3324" i="9"/>
  <c r="AE3324" i="9"/>
  <c r="Z3324" i="9"/>
  <c r="AB3324" i="9"/>
  <c r="AD3324" i="9"/>
  <c r="AF3324" i="9"/>
  <c r="AC3325" i="9"/>
  <c r="AE3325" i="9"/>
  <c r="Z3325" i="9"/>
  <c r="AB3325" i="9"/>
  <c r="AD3325" i="9"/>
  <c r="AF3325" i="9"/>
  <c r="AC3326" i="9"/>
  <c r="AE3326" i="9"/>
  <c r="Z3326" i="9"/>
  <c r="AB3326" i="9"/>
  <c r="AD3326" i="9"/>
  <c r="AF3326" i="9"/>
  <c r="AC3327" i="9"/>
  <c r="AE3327" i="9"/>
  <c r="Z3327" i="9"/>
  <c r="AB3327" i="9"/>
  <c r="AD3327" i="9"/>
  <c r="AF3327" i="9"/>
  <c r="AC3328" i="9"/>
  <c r="AE3328" i="9"/>
  <c r="Z3328" i="9"/>
  <c r="AB3328" i="9"/>
  <c r="AD3328" i="9"/>
  <c r="AF3328" i="9"/>
  <c r="AC3329" i="9"/>
  <c r="AE3329" i="9"/>
  <c r="Z3329" i="9"/>
  <c r="AB3329" i="9"/>
  <c r="AD3329" i="9"/>
  <c r="AF3329" i="9"/>
  <c r="AC3330" i="9"/>
  <c r="AE3330" i="9"/>
  <c r="Z3330" i="9"/>
  <c r="AB3330" i="9"/>
  <c r="AD3330" i="9"/>
  <c r="AF3330" i="9"/>
  <c r="AC3331" i="9"/>
  <c r="AE3331" i="9"/>
  <c r="Z3331" i="9"/>
  <c r="AB3331" i="9"/>
  <c r="AD3331" i="9"/>
  <c r="AF3331" i="9"/>
  <c r="AC3332" i="9"/>
  <c r="AE3332" i="9"/>
  <c r="Z3332" i="9"/>
  <c r="AB3332" i="9"/>
  <c r="AD3332" i="9"/>
  <c r="AF3332" i="9"/>
  <c r="AC3333" i="9"/>
  <c r="AE3333" i="9"/>
  <c r="Z3333" i="9"/>
  <c r="AB3333" i="9"/>
  <c r="AD3333" i="9"/>
  <c r="AF3333" i="9"/>
  <c r="AC3334" i="9"/>
  <c r="AE3334" i="9"/>
  <c r="Z3334" i="9"/>
  <c r="AB3334" i="9"/>
  <c r="AD3334" i="9"/>
  <c r="AF3334" i="9"/>
  <c r="AC3335" i="9"/>
  <c r="AE3335" i="9"/>
  <c r="Z3335" i="9"/>
  <c r="AB3335" i="9"/>
  <c r="AD3335" i="9"/>
  <c r="AF3335" i="9"/>
  <c r="AC3336" i="9"/>
  <c r="AE3336" i="9"/>
  <c r="Z3336" i="9"/>
  <c r="AB3336" i="9"/>
  <c r="AD3336" i="9"/>
  <c r="AF3336" i="9"/>
  <c r="AC3337" i="9"/>
  <c r="AE3337" i="9"/>
  <c r="Z3337" i="9"/>
  <c r="AB3337" i="9"/>
  <c r="AD3337" i="9"/>
  <c r="AF3337" i="9"/>
  <c r="AC3338" i="9"/>
  <c r="AE3338" i="9"/>
  <c r="Z3338" i="9"/>
  <c r="AB3338" i="9"/>
  <c r="AD3338" i="9"/>
  <c r="AF3338" i="9"/>
  <c r="AC3339" i="9"/>
  <c r="AE3339" i="9"/>
  <c r="Z3339" i="9"/>
  <c r="AB3339" i="9"/>
  <c r="AD3339" i="9"/>
  <c r="AF3339" i="9"/>
  <c r="AC3340" i="9"/>
  <c r="AE3340" i="9"/>
  <c r="Z3340" i="9"/>
  <c r="AB3340" i="9"/>
  <c r="AD3340" i="9"/>
  <c r="AF3340" i="9"/>
  <c r="AC3341" i="9"/>
  <c r="AE3341" i="9"/>
  <c r="Z3341" i="9"/>
  <c r="AB3341" i="9"/>
  <c r="AD3341" i="9"/>
  <c r="AF3341" i="9"/>
  <c r="AC3342" i="9"/>
  <c r="AE3342" i="9"/>
  <c r="Z3342" i="9"/>
  <c r="AB3342" i="9"/>
  <c r="AD3342" i="9"/>
  <c r="AF3342" i="9"/>
  <c r="AC3343" i="9"/>
  <c r="AE3343" i="9"/>
  <c r="Z3343" i="9"/>
  <c r="AB3343" i="9"/>
  <c r="AD3343" i="9"/>
  <c r="AF3343" i="9"/>
  <c r="AC3344" i="9"/>
  <c r="AE3344" i="9"/>
  <c r="Z3344" i="9"/>
  <c r="AB3344" i="9"/>
  <c r="AD3344" i="9"/>
  <c r="AF3344" i="9"/>
  <c r="AC3345" i="9"/>
  <c r="AE3345" i="9"/>
  <c r="Z3345" i="9"/>
  <c r="AB3345" i="9"/>
  <c r="AD3345" i="9"/>
  <c r="AF3345" i="9"/>
  <c r="AC3346" i="9"/>
  <c r="AE3346" i="9"/>
  <c r="Z3346" i="9"/>
  <c r="AB3346" i="9"/>
  <c r="AD3346" i="9"/>
  <c r="AF3346" i="9"/>
  <c r="AC3347" i="9"/>
  <c r="AE3347" i="9"/>
  <c r="Z3347" i="9"/>
  <c r="AB3347" i="9"/>
  <c r="AD3347" i="9"/>
  <c r="AF3347" i="9"/>
  <c r="AC3348" i="9"/>
  <c r="AE3348" i="9"/>
  <c r="Z3348" i="9"/>
  <c r="AB3348" i="9"/>
  <c r="AD3348" i="9"/>
  <c r="AF3348" i="9"/>
  <c r="AC3349" i="9"/>
  <c r="AE3349" i="9"/>
  <c r="Z3349" i="9"/>
  <c r="AB3349" i="9"/>
  <c r="AD3349" i="9"/>
  <c r="AF3349" i="9"/>
  <c r="AC3350" i="9"/>
  <c r="AE3350" i="9"/>
  <c r="Z3350" i="9"/>
  <c r="AB3350" i="9"/>
  <c r="AD3350" i="9"/>
  <c r="AF3350" i="9"/>
  <c r="AC3351" i="9"/>
  <c r="AE3351" i="9"/>
  <c r="Z3351" i="9"/>
  <c r="AB3351" i="9"/>
  <c r="AD3351" i="9"/>
  <c r="AF3351" i="9"/>
  <c r="AC3352" i="9"/>
  <c r="AE3352" i="9"/>
  <c r="Z3352" i="9"/>
  <c r="AB3352" i="9"/>
  <c r="AD3352" i="9"/>
  <c r="AF3352" i="9"/>
  <c r="AC3353" i="9"/>
  <c r="AE3353" i="9"/>
  <c r="Z3353" i="9"/>
  <c r="AB3353" i="9"/>
  <c r="AD3353" i="9"/>
  <c r="AF3353" i="9"/>
  <c r="AC3354" i="9"/>
  <c r="AE3354" i="9"/>
  <c r="Z3354" i="9"/>
  <c r="AB3354" i="9"/>
  <c r="AD3354" i="9"/>
  <c r="AF3354" i="9"/>
  <c r="AC3355" i="9"/>
  <c r="AE3355" i="9"/>
  <c r="Z3355" i="9"/>
  <c r="AB3355" i="9"/>
  <c r="AD3355" i="9"/>
  <c r="AF3355" i="9"/>
  <c r="AC3356" i="9"/>
  <c r="AE3356" i="9"/>
  <c r="Z3356" i="9"/>
  <c r="AB3356" i="9"/>
  <c r="AD3356" i="9"/>
  <c r="AF3356" i="9"/>
  <c r="AC3357" i="9"/>
  <c r="AE3357" i="9"/>
  <c r="Z3357" i="9"/>
  <c r="AB3357" i="9"/>
  <c r="AD3357" i="9"/>
  <c r="AF3357" i="9"/>
  <c r="AC3358" i="9"/>
  <c r="AE3358" i="9"/>
  <c r="Z3358" i="9"/>
  <c r="AB3358" i="9"/>
  <c r="AD3358" i="9"/>
  <c r="AF3358" i="9"/>
  <c r="AC3359" i="9"/>
  <c r="AE3359" i="9"/>
  <c r="Z3359" i="9"/>
  <c r="AB3359" i="9"/>
  <c r="AD3359" i="9"/>
  <c r="AF3359" i="9"/>
  <c r="AC3360" i="9"/>
  <c r="AE3360" i="9"/>
  <c r="Z3360" i="9"/>
  <c r="AB3360" i="9"/>
  <c r="AD3360" i="9"/>
  <c r="AF3360" i="9"/>
  <c r="AC3361" i="9"/>
  <c r="AE3361" i="9"/>
  <c r="Z3361" i="9"/>
  <c r="AB3361" i="9"/>
  <c r="AD3361" i="9"/>
  <c r="AF3361" i="9"/>
  <c r="AC3362" i="9"/>
  <c r="AE3362" i="9"/>
  <c r="Z3362" i="9"/>
  <c r="AB3362" i="9"/>
  <c r="AD3362" i="9"/>
  <c r="AF3362" i="9"/>
  <c r="AC3363" i="9"/>
  <c r="AE3363" i="9"/>
  <c r="Z3363" i="9"/>
  <c r="AB3363" i="9"/>
  <c r="AD3363" i="9"/>
  <c r="AF3363" i="9"/>
  <c r="AC3364" i="9"/>
  <c r="AE3364" i="9"/>
  <c r="Z3364" i="9"/>
  <c r="AB3364" i="9"/>
  <c r="AD3364" i="9"/>
  <c r="AF3364" i="9"/>
  <c r="AC3365" i="9"/>
  <c r="AE3365" i="9"/>
  <c r="Z3365" i="9"/>
  <c r="AB3365" i="9"/>
  <c r="AD3365" i="9"/>
  <c r="AF3365" i="9"/>
  <c r="AC3366" i="9"/>
  <c r="AE3366" i="9"/>
  <c r="Z3366" i="9"/>
  <c r="AB3366" i="9"/>
  <c r="AD3366" i="9"/>
  <c r="AF3366" i="9"/>
  <c r="AC3367" i="9"/>
  <c r="AE3367" i="9"/>
  <c r="Z3367" i="9"/>
  <c r="AB3367" i="9"/>
  <c r="AD3367" i="9"/>
  <c r="AF3367" i="9"/>
  <c r="AC3368" i="9"/>
  <c r="AE3368" i="9"/>
  <c r="Z3368" i="9"/>
  <c r="AB3368" i="9"/>
  <c r="AD3368" i="9"/>
  <c r="AF3368" i="9"/>
  <c r="AC3369" i="9"/>
  <c r="AE3369" i="9"/>
  <c r="Z3369" i="9"/>
  <c r="AB3369" i="9"/>
  <c r="AD3369" i="9"/>
  <c r="AF3369" i="9"/>
  <c r="AC3370" i="9"/>
  <c r="AE3370" i="9"/>
  <c r="Z3370" i="9"/>
  <c r="AB3370" i="9"/>
  <c r="AD3370" i="9"/>
  <c r="AF3370" i="9"/>
  <c r="AC3371" i="9"/>
  <c r="AE3371" i="9"/>
  <c r="Z3371" i="9"/>
  <c r="AB3371" i="9"/>
  <c r="AD3371" i="9"/>
  <c r="AF3371" i="9"/>
  <c r="AC3372" i="9"/>
  <c r="AE3372" i="9"/>
  <c r="Z3372" i="9"/>
  <c r="AB3372" i="9"/>
  <c r="AD3372" i="9"/>
  <c r="AF3372" i="9"/>
  <c r="AC3373" i="9"/>
  <c r="AE3373" i="9"/>
  <c r="Z3373" i="9"/>
  <c r="AB3373" i="9"/>
  <c r="AD3373" i="9"/>
  <c r="AF3373" i="9"/>
  <c r="AC3374" i="9"/>
  <c r="AE3374" i="9"/>
  <c r="Z3374" i="9"/>
  <c r="AB3374" i="9"/>
  <c r="AD3374" i="9"/>
  <c r="AF3374" i="9"/>
  <c r="AC3375" i="9"/>
  <c r="AE3375" i="9"/>
  <c r="Z3375" i="9"/>
  <c r="AB3375" i="9"/>
  <c r="AD3375" i="9"/>
  <c r="AF3375" i="9"/>
  <c r="AC3376" i="9"/>
  <c r="AE3376" i="9"/>
  <c r="Z3376" i="9"/>
  <c r="AB3376" i="9"/>
  <c r="AD3376" i="9"/>
  <c r="AF3376" i="9"/>
  <c r="AC3377" i="9"/>
  <c r="AE3377" i="9"/>
  <c r="Z3377" i="9"/>
  <c r="AB3377" i="9"/>
  <c r="AD3377" i="9"/>
  <c r="AF3377" i="9"/>
  <c r="AC3378" i="9"/>
  <c r="AE3378" i="9"/>
  <c r="Z3378" i="9"/>
  <c r="AB3378" i="9"/>
  <c r="AD3378" i="9"/>
  <c r="AF3378" i="9"/>
  <c r="AC3379" i="9"/>
  <c r="AE3379" i="9"/>
  <c r="Z3379" i="9"/>
  <c r="AB3379" i="9"/>
  <c r="AD3379" i="9"/>
  <c r="AF3379" i="9"/>
  <c r="AC3380" i="9"/>
  <c r="AE3380" i="9"/>
  <c r="Z3380" i="9"/>
  <c r="AB3380" i="9"/>
  <c r="AD3380" i="9"/>
  <c r="AF3380" i="9"/>
  <c r="AC3381" i="9"/>
  <c r="AE3381" i="9"/>
  <c r="Z3381" i="9"/>
  <c r="AB3381" i="9"/>
  <c r="AD3381" i="9"/>
  <c r="AF3381" i="9"/>
  <c r="AC3382" i="9"/>
  <c r="AE3382" i="9"/>
  <c r="Z3382" i="9"/>
  <c r="AB3382" i="9"/>
  <c r="AD3382" i="9"/>
  <c r="AF3382" i="9"/>
  <c r="AC3383" i="9"/>
  <c r="AE3383" i="9"/>
  <c r="Z3383" i="9"/>
  <c r="AB3383" i="9"/>
  <c r="AD3383" i="9"/>
  <c r="AF3383" i="9"/>
  <c r="AC3384" i="9"/>
  <c r="AE3384" i="9"/>
  <c r="Z3384" i="9"/>
  <c r="AB3384" i="9"/>
  <c r="AD3384" i="9"/>
  <c r="AF3384" i="9"/>
  <c r="AC3385" i="9"/>
  <c r="AE3385" i="9"/>
  <c r="Z3385" i="9"/>
  <c r="AB3385" i="9"/>
  <c r="AD3385" i="9"/>
  <c r="AF3385" i="9"/>
  <c r="AC3386" i="9"/>
  <c r="AE3386" i="9"/>
  <c r="Z3386" i="9"/>
  <c r="AB3386" i="9"/>
  <c r="AD3386" i="9"/>
  <c r="AF3386" i="9"/>
  <c r="AC3387" i="9"/>
  <c r="AE3387" i="9"/>
  <c r="Z3387" i="9"/>
  <c r="AB3387" i="9"/>
  <c r="AD3387" i="9"/>
  <c r="AF3387" i="9"/>
  <c r="AC3388" i="9"/>
  <c r="AE3388" i="9"/>
  <c r="Z3388" i="9"/>
  <c r="AB3388" i="9"/>
  <c r="AD3388" i="9"/>
  <c r="AF3388" i="9"/>
  <c r="AC3389" i="9"/>
  <c r="AE3389" i="9"/>
  <c r="Z3389" i="9"/>
  <c r="AB3389" i="9"/>
  <c r="AD3389" i="9"/>
  <c r="AF3389" i="9"/>
  <c r="AC3390" i="9"/>
  <c r="AE3390" i="9"/>
  <c r="Z3390" i="9"/>
  <c r="AB3390" i="9"/>
  <c r="AD3390" i="9"/>
  <c r="AF3390" i="9"/>
  <c r="AC3391" i="9"/>
  <c r="AE3391" i="9"/>
  <c r="Z3391" i="9"/>
  <c r="AB3391" i="9"/>
  <c r="AD3391" i="9"/>
  <c r="AF3391" i="9"/>
  <c r="AC3392" i="9"/>
  <c r="AE3392" i="9"/>
  <c r="Z3392" i="9"/>
  <c r="AB3392" i="9"/>
  <c r="AD3392" i="9"/>
  <c r="AF3392" i="9"/>
  <c r="AC3393" i="9"/>
  <c r="AE3393" i="9"/>
  <c r="Z3393" i="9"/>
  <c r="AB3393" i="9"/>
  <c r="AD3393" i="9"/>
  <c r="AF3393" i="9"/>
  <c r="AC3394" i="9"/>
  <c r="AE3394" i="9"/>
  <c r="Z3394" i="9"/>
  <c r="AB3394" i="9"/>
  <c r="AD3394" i="9"/>
  <c r="AF3394" i="9"/>
  <c r="AC3395" i="9"/>
  <c r="AE3395" i="9"/>
  <c r="Z3395" i="9"/>
  <c r="AB3395" i="9"/>
  <c r="AD3395" i="9"/>
  <c r="AF3395" i="9"/>
  <c r="AC3396" i="9"/>
  <c r="AE3396" i="9"/>
  <c r="Z3396" i="9"/>
  <c r="AB3396" i="9"/>
  <c r="AD3396" i="9"/>
  <c r="AF3396" i="9"/>
  <c r="AC3397" i="9"/>
  <c r="AE3397" i="9"/>
  <c r="Z3397" i="9"/>
  <c r="AB3397" i="9"/>
  <c r="AD3397" i="9"/>
  <c r="AF3397" i="9"/>
  <c r="AC3398" i="9"/>
  <c r="AE3398" i="9"/>
  <c r="Z3398" i="9"/>
  <c r="AB3398" i="9"/>
  <c r="AD3398" i="9"/>
  <c r="AF3398" i="9"/>
  <c r="AC3399" i="9"/>
  <c r="AE3399" i="9"/>
  <c r="Z3399" i="9"/>
  <c r="AB3399" i="9"/>
  <c r="AD3399" i="9"/>
  <c r="AF3399" i="9"/>
  <c r="AC3400" i="9"/>
  <c r="AE3400" i="9"/>
  <c r="Z3400" i="9"/>
  <c r="AB3400" i="9"/>
  <c r="AD3400" i="9"/>
  <c r="AF3400" i="9"/>
  <c r="AC3401" i="9"/>
  <c r="AE3401" i="9"/>
  <c r="Z3401" i="9"/>
  <c r="AB3401" i="9"/>
  <c r="AD3401" i="9"/>
  <c r="AF3401" i="9"/>
  <c r="AC3402" i="9"/>
  <c r="AE3402" i="9"/>
  <c r="Z3402" i="9"/>
  <c r="AB3402" i="9"/>
  <c r="AD3402" i="9"/>
  <c r="AF3402" i="9"/>
  <c r="AC3403" i="9"/>
  <c r="AE3403" i="9"/>
  <c r="Z3403" i="9"/>
  <c r="AB3403" i="9"/>
  <c r="AD3403" i="9"/>
  <c r="AF3403" i="9"/>
  <c r="AC3404" i="9"/>
  <c r="AE3404" i="9"/>
  <c r="Z3404" i="9"/>
  <c r="AB3404" i="9"/>
  <c r="AD3404" i="9"/>
  <c r="AF3404" i="9"/>
  <c r="AC3405" i="9"/>
  <c r="AE3405" i="9"/>
  <c r="Z3405" i="9"/>
  <c r="AB3405" i="9"/>
  <c r="AD3405" i="9"/>
  <c r="AF3405" i="9"/>
  <c r="AC3406" i="9"/>
  <c r="AE3406" i="9"/>
  <c r="Z3406" i="9"/>
  <c r="AB3406" i="9"/>
  <c r="AD3406" i="9"/>
  <c r="AF3406" i="9"/>
  <c r="AC3407" i="9"/>
  <c r="AE3407" i="9"/>
  <c r="Z3407" i="9"/>
  <c r="AB3407" i="9"/>
  <c r="AD3407" i="9"/>
  <c r="AF3407" i="9"/>
  <c r="AC3408" i="9"/>
  <c r="AE3408" i="9"/>
  <c r="Z3408" i="9"/>
  <c r="AB3408" i="9"/>
  <c r="AD3408" i="9"/>
  <c r="AF3408" i="9"/>
  <c r="AC3409" i="9"/>
  <c r="AE3409" i="9"/>
  <c r="Z3409" i="9"/>
  <c r="AB3409" i="9"/>
  <c r="AD3409" i="9"/>
  <c r="AF3409" i="9"/>
  <c r="AC3410" i="9"/>
  <c r="AE3410" i="9"/>
  <c r="Z3410" i="9"/>
  <c r="AB3410" i="9"/>
  <c r="AD3410" i="9"/>
  <c r="AF3410" i="9"/>
  <c r="AC3411" i="9"/>
  <c r="AE3411" i="9"/>
  <c r="Z3411" i="9"/>
  <c r="AB3411" i="9"/>
  <c r="AD3411" i="9"/>
  <c r="AF3411" i="9"/>
  <c r="AC3412" i="9"/>
  <c r="AE3412" i="9"/>
  <c r="Z3412" i="9"/>
  <c r="AB3412" i="9"/>
  <c r="AD3412" i="9"/>
  <c r="AF3412" i="9"/>
  <c r="AC3413" i="9"/>
  <c r="AE3413" i="9"/>
  <c r="Z3413" i="9"/>
  <c r="AB3413" i="9"/>
  <c r="AD3413" i="9"/>
  <c r="AF3413" i="9"/>
  <c r="AC3414" i="9"/>
  <c r="AE3414" i="9"/>
  <c r="Z3414" i="9"/>
  <c r="AB3414" i="9"/>
  <c r="AD3414" i="9"/>
  <c r="AF3414" i="9"/>
  <c r="AC3415" i="9"/>
  <c r="AE3415" i="9"/>
  <c r="Z3415" i="9"/>
  <c r="AB3415" i="9"/>
  <c r="AD3415" i="9"/>
  <c r="AF3415" i="9"/>
  <c r="AC3416" i="9"/>
  <c r="AE3416" i="9"/>
  <c r="Z3416" i="9"/>
  <c r="AB3416" i="9"/>
  <c r="AD3416" i="9"/>
  <c r="AF3416" i="9"/>
  <c r="AC3417" i="9"/>
  <c r="AE3417" i="9"/>
  <c r="Z3417" i="9"/>
  <c r="AB3417" i="9"/>
  <c r="AD3417" i="9"/>
  <c r="AF3417" i="9"/>
  <c r="AC3418" i="9"/>
  <c r="AE3418" i="9"/>
  <c r="Z3418" i="9"/>
  <c r="AB3418" i="9"/>
  <c r="AD3418" i="9"/>
  <c r="AF3418" i="9"/>
  <c r="AC3419" i="9"/>
  <c r="AE3419" i="9"/>
  <c r="Z3419" i="9"/>
  <c r="AB3419" i="9"/>
  <c r="AD3419" i="9"/>
  <c r="AF3419" i="9"/>
  <c r="AC3420" i="9"/>
  <c r="AE3420" i="9"/>
  <c r="Z3420" i="9"/>
  <c r="AB3420" i="9"/>
  <c r="AD3420" i="9"/>
  <c r="AF3420" i="9"/>
  <c r="AC3421" i="9"/>
  <c r="AE3421" i="9"/>
  <c r="Z3421" i="9"/>
  <c r="AB3421" i="9"/>
  <c r="AD3421" i="9"/>
  <c r="AF3421" i="9"/>
  <c r="AC3422" i="9"/>
  <c r="AE3422" i="9"/>
  <c r="Z3422" i="9"/>
  <c r="AB3422" i="9"/>
  <c r="AD3422" i="9"/>
  <c r="AF3422" i="9"/>
  <c r="AC3423" i="9"/>
  <c r="AE3423" i="9"/>
  <c r="Z3423" i="9"/>
  <c r="AB3423" i="9"/>
  <c r="AD3423" i="9"/>
  <c r="AF3423" i="9"/>
  <c r="AC3424" i="9"/>
  <c r="AE3424" i="9"/>
  <c r="Z3424" i="9"/>
  <c r="AB3424" i="9"/>
  <c r="AD3424" i="9"/>
  <c r="AF3424" i="9"/>
  <c r="AC3425" i="9"/>
  <c r="AE3425" i="9"/>
  <c r="Z3425" i="9"/>
  <c r="AB3425" i="9"/>
  <c r="AD3425" i="9"/>
  <c r="AF3425" i="9"/>
  <c r="AC3426" i="9"/>
  <c r="AE3426" i="9"/>
  <c r="Z3426" i="9"/>
  <c r="AB3426" i="9"/>
  <c r="AD3426" i="9"/>
  <c r="AF3426" i="9"/>
  <c r="AC3427" i="9"/>
  <c r="AE3427" i="9"/>
  <c r="Z3427" i="9"/>
  <c r="AB3427" i="9"/>
  <c r="AD3427" i="9"/>
  <c r="AF3427" i="9"/>
  <c r="AC3428" i="9"/>
  <c r="AE3428" i="9"/>
  <c r="Z3428" i="9"/>
  <c r="AB3428" i="9"/>
  <c r="AD3428" i="9"/>
  <c r="AF3428" i="9"/>
  <c r="AC3429" i="9"/>
  <c r="AE3429" i="9"/>
  <c r="Z3429" i="9"/>
  <c r="AB3429" i="9"/>
  <c r="AD3429" i="9"/>
  <c r="AF3429" i="9"/>
  <c r="AC3430" i="9"/>
  <c r="AE3430" i="9"/>
  <c r="Z3430" i="9"/>
  <c r="AB3430" i="9"/>
  <c r="AD3430" i="9"/>
  <c r="AF3430" i="9"/>
  <c r="AC3431" i="9"/>
  <c r="AE3431" i="9"/>
  <c r="Z3431" i="9"/>
  <c r="AB3431" i="9"/>
  <c r="AD3431" i="9"/>
  <c r="AF3431" i="9"/>
  <c r="AC3432" i="9"/>
  <c r="AE3432" i="9"/>
  <c r="Z3432" i="9"/>
  <c r="AB3432" i="9"/>
  <c r="AD3432" i="9"/>
  <c r="AF3432" i="9"/>
  <c r="AC3433" i="9"/>
  <c r="AE3433" i="9"/>
  <c r="Z3433" i="9"/>
  <c r="AB3433" i="9"/>
  <c r="AD3433" i="9"/>
  <c r="AF3433" i="9"/>
  <c r="AC3434" i="9"/>
  <c r="AE3434" i="9"/>
  <c r="Z3434" i="9"/>
  <c r="AB3434" i="9"/>
  <c r="AD3434" i="9"/>
  <c r="AF3434" i="9"/>
  <c r="AC3435" i="9"/>
  <c r="AE3435" i="9"/>
  <c r="Z3435" i="9"/>
  <c r="AB3435" i="9"/>
  <c r="AD3435" i="9"/>
  <c r="AF3435" i="9"/>
  <c r="AC3436" i="9"/>
  <c r="AE3436" i="9"/>
  <c r="Z3436" i="9"/>
  <c r="AB3436" i="9"/>
  <c r="AD3436" i="9"/>
  <c r="AF3436" i="9"/>
  <c r="AC3437" i="9"/>
  <c r="AE3437" i="9"/>
  <c r="Z3437" i="9"/>
  <c r="AB3437" i="9"/>
  <c r="AD3437" i="9"/>
  <c r="AF3437" i="9"/>
  <c r="AC3438" i="9"/>
  <c r="AE3438" i="9"/>
  <c r="Z3438" i="9"/>
  <c r="AB3438" i="9"/>
  <c r="AD3438" i="9"/>
  <c r="AF3438" i="9"/>
  <c r="AC3439" i="9"/>
  <c r="AE3439" i="9"/>
  <c r="Z3439" i="9"/>
  <c r="AB3439" i="9"/>
  <c r="AD3439" i="9"/>
  <c r="AF3439" i="9"/>
  <c r="AC3440" i="9"/>
  <c r="AE3440" i="9"/>
  <c r="Z3440" i="9"/>
  <c r="AB3440" i="9"/>
  <c r="AD3440" i="9"/>
  <c r="AF3440" i="9"/>
  <c r="AC3441" i="9"/>
  <c r="AE3441" i="9"/>
  <c r="Z3441" i="9"/>
  <c r="AB3441" i="9"/>
  <c r="AD3441" i="9"/>
  <c r="AF3441" i="9"/>
  <c r="AC3442" i="9"/>
  <c r="AE3442" i="9"/>
  <c r="Z3442" i="9"/>
  <c r="AB3442" i="9"/>
  <c r="AD3442" i="9"/>
  <c r="AF3442" i="9"/>
  <c r="AC3443" i="9"/>
  <c r="AE3443" i="9"/>
  <c r="Z3443" i="9"/>
  <c r="AB3443" i="9"/>
  <c r="AD3443" i="9"/>
  <c r="AF3443" i="9"/>
  <c r="AC3444" i="9"/>
  <c r="AE3444" i="9"/>
  <c r="Z3444" i="9"/>
  <c r="AB3444" i="9"/>
  <c r="AD3444" i="9"/>
  <c r="AF3444" i="9"/>
  <c r="AC3445" i="9"/>
  <c r="AE3445" i="9"/>
  <c r="Z3445" i="9"/>
  <c r="AB3445" i="9"/>
  <c r="AD3445" i="9"/>
  <c r="AF3445" i="9"/>
  <c r="AC3446" i="9"/>
  <c r="AE3446" i="9"/>
  <c r="Z3446" i="9"/>
  <c r="AB3446" i="9"/>
  <c r="AD3446" i="9"/>
  <c r="AF3446" i="9"/>
  <c r="AC3447" i="9"/>
  <c r="AE3447" i="9"/>
  <c r="Z3447" i="9"/>
  <c r="AB3447" i="9"/>
  <c r="AD3447" i="9"/>
  <c r="AF3447" i="9"/>
  <c r="AC3448" i="9"/>
  <c r="AE3448" i="9"/>
  <c r="Z3448" i="9"/>
  <c r="AB3448" i="9"/>
  <c r="AD3448" i="9"/>
  <c r="AF3448" i="9"/>
  <c r="AC3449" i="9"/>
  <c r="AE3449" i="9"/>
  <c r="Z3449" i="9"/>
  <c r="AB3449" i="9"/>
  <c r="AD3449" i="9"/>
  <c r="AF3449" i="9"/>
  <c r="AC3450" i="9"/>
  <c r="AE3450" i="9"/>
  <c r="Z3450" i="9"/>
  <c r="AB3450" i="9"/>
  <c r="AD3450" i="9"/>
  <c r="AF3450" i="9"/>
  <c r="AC3451" i="9"/>
  <c r="AE3451" i="9"/>
  <c r="Z3451" i="9"/>
  <c r="AB3451" i="9"/>
  <c r="AD3451" i="9"/>
  <c r="AF3451" i="9"/>
  <c r="AC3452" i="9"/>
  <c r="AE3452" i="9"/>
  <c r="Z3452" i="9"/>
  <c r="AB3452" i="9"/>
  <c r="AD3452" i="9"/>
  <c r="AF3452" i="9"/>
  <c r="AC3453" i="9"/>
  <c r="AE3453" i="9"/>
  <c r="Z3453" i="9"/>
  <c r="AB3453" i="9"/>
  <c r="AD3453" i="9"/>
  <c r="AF3453" i="9"/>
  <c r="AC3454" i="9"/>
  <c r="AE3454" i="9"/>
  <c r="Z3454" i="9"/>
  <c r="AB3454" i="9"/>
  <c r="AD3454" i="9"/>
  <c r="AF3454" i="9"/>
  <c r="AC3455" i="9"/>
  <c r="AE3455" i="9"/>
  <c r="Z3455" i="9"/>
  <c r="AB3455" i="9"/>
  <c r="AD3455" i="9"/>
  <c r="AF3455" i="9"/>
  <c r="AC3456" i="9"/>
  <c r="AE3456" i="9"/>
  <c r="Z3456" i="9"/>
  <c r="AB3456" i="9"/>
  <c r="AD3456" i="9"/>
  <c r="AF3456" i="9"/>
  <c r="AC3457" i="9"/>
  <c r="AE3457" i="9"/>
  <c r="Z3457" i="9"/>
  <c r="AB3457" i="9"/>
  <c r="AD3457" i="9"/>
  <c r="AF3457" i="9"/>
  <c r="AC3458" i="9"/>
  <c r="AE3458" i="9"/>
  <c r="Z3458" i="9"/>
  <c r="AB3458" i="9"/>
  <c r="AD3458" i="9"/>
  <c r="AF3458" i="9"/>
  <c r="AC3459" i="9"/>
  <c r="AE3459" i="9"/>
  <c r="Z3459" i="9"/>
  <c r="AB3459" i="9"/>
  <c r="AD3459" i="9"/>
  <c r="AF3459" i="9"/>
  <c r="AC3460" i="9"/>
  <c r="AE3460" i="9"/>
  <c r="Z3460" i="9"/>
  <c r="AB3460" i="9"/>
  <c r="AD3460" i="9"/>
  <c r="AF3460" i="9"/>
  <c r="AC3461" i="9"/>
  <c r="AE3461" i="9"/>
  <c r="Z3461" i="9"/>
  <c r="AB3461" i="9"/>
  <c r="AD3461" i="9"/>
  <c r="AF3461" i="9"/>
  <c r="AC3462" i="9"/>
  <c r="AE3462" i="9"/>
  <c r="Z3462" i="9"/>
  <c r="AB3462" i="9"/>
  <c r="AD3462" i="9"/>
  <c r="AF3462" i="9"/>
  <c r="AC3463" i="9"/>
  <c r="AE3463" i="9"/>
  <c r="Z3463" i="9"/>
  <c r="AB3463" i="9"/>
  <c r="AD3463" i="9"/>
  <c r="AF3463" i="9"/>
  <c r="AC3464" i="9"/>
  <c r="AE3464" i="9"/>
  <c r="Z3464" i="9"/>
  <c r="AB3464" i="9"/>
  <c r="AD3464" i="9"/>
  <c r="AF3464" i="9"/>
  <c r="AC3465" i="9"/>
  <c r="AE3465" i="9"/>
  <c r="Z3465" i="9"/>
  <c r="AB3465" i="9"/>
  <c r="AD3465" i="9"/>
  <c r="AF3465" i="9"/>
  <c r="AC3466" i="9"/>
  <c r="AE3466" i="9"/>
  <c r="Z3466" i="9"/>
  <c r="AB3466" i="9"/>
  <c r="AD3466" i="9"/>
  <c r="AF3466" i="9"/>
  <c r="AC3467" i="9"/>
  <c r="AE3467" i="9"/>
  <c r="Z3467" i="9"/>
  <c r="AB3467" i="9"/>
  <c r="AD3467" i="9"/>
  <c r="AF3467" i="9"/>
  <c r="AC3468" i="9"/>
  <c r="AE3468" i="9"/>
  <c r="Z3468" i="9"/>
  <c r="AB3468" i="9"/>
  <c r="AD3468" i="9"/>
  <c r="AF3468" i="9"/>
  <c r="AC3469" i="9"/>
  <c r="AE3469" i="9"/>
  <c r="Z3469" i="9"/>
  <c r="AB3469" i="9"/>
  <c r="AD3469" i="9"/>
  <c r="AF3469" i="9"/>
  <c r="AC3470" i="9"/>
  <c r="AE3470" i="9"/>
  <c r="Z3470" i="9"/>
  <c r="AB3470" i="9"/>
  <c r="AD3470" i="9"/>
  <c r="AF3470" i="9"/>
  <c r="AC3471" i="9"/>
  <c r="AE3471" i="9"/>
  <c r="Z3471" i="9"/>
  <c r="AB3471" i="9"/>
  <c r="AD3471" i="9"/>
  <c r="AF3471" i="9"/>
  <c r="AC3472" i="9"/>
  <c r="AE3472" i="9"/>
  <c r="Z3472" i="9"/>
  <c r="AB3472" i="9"/>
  <c r="AD3472" i="9"/>
  <c r="AF3472" i="9"/>
  <c r="AC3473" i="9"/>
  <c r="AE3473" i="9"/>
  <c r="Z3473" i="9"/>
  <c r="AB3473" i="9"/>
  <c r="AD3473" i="9"/>
  <c r="AF3473" i="9"/>
  <c r="AC3474" i="9"/>
  <c r="AE3474" i="9"/>
  <c r="Z3474" i="9"/>
  <c r="AB3474" i="9"/>
  <c r="AD3474" i="9"/>
  <c r="AF3474" i="9"/>
  <c r="AC3475" i="9"/>
  <c r="AE3475" i="9"/>
  <c r="Z3475" i="9"/>
  <c r="AB3475" i="9"/>
  <c r="AD3475" i="9"/>
  <c r="AF3475" i="9"/>
  <c r="AC3476" i="9"/>
  <c r="AE3476" i="9"/>
  <c r="Z3476" i="9"/>
  <c r="AB3476" i="9"/>
  <c r="AD3476" i="9"/>
  <c r="AF3476" i="9"/>
  <c r="AC3477" i="9"/>
  <c r="AE3477" i="9"/>
  <c r="Z3477" i="9"/>
  <c r="AB3477" i="9"/>
  <c r="AD3477" i="9"/>
  <c r="AF3477" i="9"/>
  <c r="AC3478" i="9"/>
  <c r="AE3478" i="9"/>
  <c r="Z3478" i="9"/>
  <c r="AB3478" i="9"/>
  <c r="AD3478" i="9"/>
  <c r="AF3478" i="9"/>
  <c r="AC3479" i="9"/>
  <c r="AE3479" i="9"/>
  <c r="Z3479" i="9"/>
  <c r="AB3479" i="9"/>
  <c r="AD3479" i="9"/>
  <c r="AF3479" i="9"/>
  <c r="AC3480" i="9"/>
  <c r="AE3480" i="9"/>
  <c r="Z3480" i="9"/>
  <c r="AB3480" i="9"/>
  <c r="AD3480" i="9"/>
  <c r="AF3480" i="9"/>
  <c r="AC3481" i="9"/>
  <c r="AE3481" i="9"/>
  <c r="Z3481" i="9"/>
  <c r="AB3481" i="9"/>
  <c r="AD3481" i="9"/>
  <c r="AF3481" i="9"/>
  <c r="AC3482" i="9"/>
  <c r="AE3482" i="9"/>
  <c r="Z3482" i="9"/>
  <c r="AB3482" i="9"/>
  <c r="AD3482" i="9"/>
  <c r="AF3482" i="9"/>
  <c r="AC3483" i="9"/>
  <c r="AE3483" i="9"/>
  <c r="Z3483" i="9"/>
  <c r="AB3483" i="9"/>
  <c r="AD3483" i="9"/>
  <c r="AF3483" i="9"/>
  <c r="AC3484" i="9"/>
  <c r="AE3484" i="9"/>
  <c r="Z3484" i="9"/>
  <c r="AB3484" i="9"/>
  <c r="AD3484" i="9"/>
  <c r="AF3484" i="9"/>
  <c r="AC3485" i="9"/>
  <c r="AE3485" i="9"/>
  <c r="Z3485" i="9"/>
  <c r="AB3485" i="9"/>
  <c r="AD3485" i="9"/>
  <c r="AF3485" i="9"/>
  <c r="AC3486" i="9"/>
  <c r="AE3486" i="9"/>
  <c r="Z3486" i="9"/>
  <c r="AB3486" i="9"/>
  <c r="AD3486" i="9"/>
  <c r="AF3486" i="9"/>
  <c r="AC3487" i="9"/>
  <c r="AE3487" i="9"/>
  <c r="Z3487" i="9"/>
  <c r="AB3487" i="9"/>
  <c r="AD3487" i="9"/>
  <c r="AF3487" i="9"/>
  <c r="AC3488" i="9"/>
  <c r="AE3488" i="9"/>
  <c r="Z3488" i="9"/>
  <c r="AB3488" i="9"/>
  <c r="AD3488" i="9"/>
  <c r="AF3488" i="9"/>
  <c r="AC3489" i="9"/>
  <c r="AE3489" i="9"/>
  <c r="Z3489" i="9"/>
  <c r="AB3489" i="9"/>
  <c r="AD3489" i="9"/>
  <c r="AF3489" i="9"/>
  <c r="AC3490" i="9"/>
  <c r="AE3490" i="9"/>
  <c r="Z3490" i="9"/>
  <c r="AB3490" i="9"/>
  <c r="AD3490" i="9"/>
  <c r="AF3490" i="9"/>
  <c r="AC3491" i="9"/>
  <c r="AE3491" i="9"/>
  <c r="Z3491" i="9"/>
  <c r="AB3491" i="9"/>
  <c r="AD3491" i="9"/>
  <c r="AF3491" i="9"/>
  <c r="AC3492" i="9"/>
  <c r="AE3492" i="9"/>
  <c r="Z3492" i="9"/>
  <c r="AB3492" i="9"/>
  <c r="AD3492" i="9"/>
  <c r="AF3492" i="9"/>
  <c r="AC3493" i="9"/>
  <c r="AE3493" i="9"/>
  <c r="Z3493" i="9"/>
  <c r="AB3493" i="9"/>
  <c r="AD3493" i="9"/>
  <c r="AF3493" i="9"/>
  <c r="AC3494" i="9"/>
  <c r="AE3494" i="9"/>
  <c r="Z3494" i="9"/>
  <c r="AB3494" i="9"/>
  <c r="AD3494" i="9"/>
  <c r="AF3494" i="9"/>
  <c r="AC3495" i="9"/>
  <c r="AE3495" i="9"/>
  <c r="Z3495" i="9"/>
  <c r="AB3495" i="9"/>
  <c r="AD3495" i="9"/>
  <c r="AF3495" i="9"/>
  <c r="AC3496" i="9"/>
  <c r="AE3496" i="9"/>
  <c r="Z3496" i="9"/>
  <c r="AB3496" i="9"/>
  <c r="AD3496" i="9"/>
  <c r="AF3496" i="9"/>
  <c r="AC3497" i="9"/>
  <c r="AE3497" i="9"/>
  <c r="Z3497" i="9"/>
  <c r="AB3497" i="9"/>
  <c r="AD3497" i="9"/>
  <c r="AF3497" i="9"/>
  <c r="AC3498" i="9"/>
  <c r="AE3498" i="9"/>
  <c r="Z3498" i="9"/>
  <c r="AB3498" i="9"/>
  <c r="AD3498" i="9"/>
  <c r="AF3498" i="9"/>
  <c r="AC3499" i="9"/>
  <c r="AE3499" i="9"/>
  <c r="Z3499" i="9"/>
  <c r="AB3499" i="9"/>
  <c r="AD3499" i="9"/>
  <c r="AF3499" i="9"/>
  <c r="AC3500" i="9"/>
  <c r="AE3500" i="9"/>
  <c r="Z3500" i="9"/>
  <c r="AB3500" i="9"/>
  <c r="AD3500" i="9"/>
  <c r="AF3500" i="9"/>
  <c r="AC3501" i="9"/>
  <c r="AE3501" i="9"/>
  <c r="Z3501" i="9"/>
  <c r="AB3501" i="9"/>
  <c r="AD3501" i="9"/>
  <c r="AF3501" i="9"/>
  <c r="AC3502" i="9"/>
  <c r="AE3502" i="9"/>
  <c r="Z3502" i="9"/>
  <c r="AB3502" i="9"/>
  <c r="AD3502" i="9"/>
  <c r="AF3502" i="9"/>
  <c r="AC3503" i="9"/>
  <c r="AE3503" i="9"/>
  <c r="Z3503" i="9"/>
  <c r="AB3503" i="9"/>
  <c r="AD3503" i="9"/>
  <c r="AF3503" i="9"/>
  <c r="AC3504" i="9"/>
  <c r="AE3504" i="9"/>
  <c r="Z3504" i="9"/>
  <c r="AB3504" i="9"/>
  <c r="AD3504" i="9"/>
  <c r="AF3504" i="9"/>
  <c r="AC3505" i="9"/>
  <c r="AE3505" i="9"/>
  <c r="Z3505" i="9"/>
  <c r="AB3505" i="9"/>
  <c r="AD3505" i="9"/>
  <c r="AF3505" i="9"/>
  <c r="AC3506" i="9"/>
  <c r="AE3506" i="9"/>
  <c r="Z3506" i="9"/>
  <c r="AB3506" i="9"/>
  <c r="AD3506" i="9"/>
  <c r="AF3506" i="9"/>
  <c r="AC3507" i="9"/>
  <c r="AE3507" i="9"/>
  <c r="Z3507" i="9"/>
  <c r="AB3507" i="9"/>
  <c r="AD3507" i="9"/>
  <c r="AF3507" i="9"/>
  <c r="AC3508" i="9"/>
  <c r="AE3508" i="9"/>
  <c r="Z3508" i="9"/>
  <c r="AB3508" i="9"/>
  <c r="AD3508" i="9"/>
  <c r="AF3508" i="9"/>
  <c r="AC3509" i="9"/>
  <c r="AE3509" i="9"/>
  <c r="Z3509" i="9"/>
  <c r="AB3509" i="9"/>
  <c r="AD3509" i="9"/>
  <c r="AF3509" i="9"/>
  <c r="AC3510" i="9"/>
  <c r="AE3510" i="9"/>
  <c r="Z3510" i="9"/>
  <c r="AB3510" i="9"/>
  <c r="AD3510" i="9"/>
  <c r="AF3510" i="9"/>
  <c r="AC3511" i="9"/>
  <c r="AE3511" i="9"/>
  <c r="Z3511" i="9"/>
  <c r="AB3511" i="9"/>
  <c r="AD3511" i="9"/>
  <c r="AF3511" i="9"/>
  <c r="AC3512" i="9"/>
  <c r="AE3512" i="9"/>
  <c r="Z3512" i="9"/>
  <c r="AB3512" i="9"/>
  <c r="AD3512" i="9"/>
  <c r="AF3512" i="9"/>
  <c r="AC3513" i="9"/>
  <c r="AE3513" i="9"/>
  <c r="Z3513" i="9"/>
  <c r="AB3513" i="9"/>
  <c r="AD3513" i="9"/>
  <c r="AF3513" i="9"/>
  <c r="AC3514" i="9"/>
  <c r="AE3514" i="9"/>
  <c r="Z3514" i="9"/>
  <c r="AB3514" i="9"/>
  <c r="AD3514" i="9"/>
  <c r="AF3514" i="9"/>
  <c r="AC3515" i="9"/>
  <c r="AE3515" i="9"/>
  <c r="Z3515" i="9"/>
  <c r="AB3515" i="9"/>
  <c r="AD3515" i="9"/>
  <c r="AF3515" i="9"/>
  <c r="AC3516" i="9"/>
  <c r="AE3516" i="9"/>
  <c r="Z3516" i="9"/>
  <c r="AB3516" i="9"/>
  <c r="AD3516" i="9"/>
  <c r="AF3516" i="9"/>
  <c r="AC3517" i="9"/>
  <c r="AE3517" i="9"/>
  <c r="Z3517" i="9"/>
  <c r="AB3517" i="9"/>
  <c r="AD3517" i="9"/>
  <c r="AF3517" i="9"/>
  <c r="AC3518" i="9"/>
  <c r="AE3518" i="9"/>
  <c r="Z3518" i="9"/>
  <c r="AB3518" i="9"/>
  <c r="AD3518" i="9"/>
  <c r="AF3518" i="9"/>
  <c r="AC3519" i="9"/>
  <c r="AE3519" i="9"/>
  <c r="Z3519" i="9"/>
  <c r="AB3519" i="9"/>
  <c r="AD3519" i="9"/>
  <c r="AF3519" i="9"/>
  <c r="AC3520" i="9"/>
  <c r="AE3520" i="9"/>
  <c r="Z3520" i="9"/>
  <c r="AB3520" i="9"/>
  <c r="AD3520" i="9"/>
  <c r="AF3520" i="9"/>
  <c r="AC3521" i="9"/>
  <c r="AE3521" i="9"/>
  <c r="Z3521" i="9"/>
  <c r="AB3521" i="9"/>
  <c r="AD3521" i="9"/>
  <c r="AF3521" i="9"/>
  <c r="AC3522" i="9"/>
  <c r="AE3522" i="9"/>
  <c r="Z3522" i="9"/>
  <c r="AB3522" i="9"/>
  <c r="AD3522" i="9"/>
  <c r="AF3522" i="9"/>
  <c r="AC3523" i="9"/>
  <c r="AE3523" i="9"/>
  <c r="Z3523" i="9"/>
  <c r="AB3523" i="9"/>
  <c r="AD3523" i="9"/>
  <c r="AF3523" i="9"/>
  <c r="AC3524" i="9"/>
  <c r="AE3524" i="9"/>
  <c r="Z3524" i="9"/>
  <c r="AB3524" i="9"/>
  <c r="AD3524" i="9"/>
  <c r="AF3524" i="9"/>
  <c r="AC3525" i="9"/>
  <c r="AE3525" i="9"/>
  <c r="Z3525" i="9"/>
  <c r="AB3525" i="9"/>
  <c r="AD3525" i="9"/>
  <c r="AF3525" i="9"/>
  <c r="AC3526" i="9"/>
  <c r="AE3526" i="9"/>
  <c r="Z3526" i="9"/>
  <c r="AB3526" i="9"/>
  <c r="AD3526" i="9"/>
  <c r="AF3526" i="9"/>
  <c r="AC3527" i="9"/>
  <c r="AE3527" i="9"/>
  <c r="Z3527" i="9"/>
  <c r="AB3527" i="9"/>
  <c r="AD3527" i="9"/>
  <c r="AF3527" i="9"/>
  <c r="AC3528" i="9"/>
  <c r="AE3528" i="9"/>
  <c r="Z3528" i="9"/>
  <c r="AB3528" i="9"/>
  <c r="AD3528" i="9"/>
  <c r="AF3528" i="9"/>
  <c r="AC3529" i="9"/>
  <c r="AE3529" i="9"/>
  <c r="Z3529" i="9"/>
  <c r="AB3529" i="9"/>
  <c r="AD3529" i="9"/>
  <c r="AF3529" i="9"/>
  <c r="AC3530" i="9"/>
  <c r="AE3530" i="9"/>
  <c r="Z3530" i="9"/>
  <c r="AB3530" i="9"/>
  <c r="AD3530" i="9"/>
  <c r="AF3530" i="9"/>
  <c r="AC3531" i="9"/>
  <c r="AE3531" i="9"/>
  <c r="Z3531" i="9"/>
  <c r="AB3531" i="9"/>
  <c r="AD3531" i="9"/>
  <c r="AF3531" i="9"/>
  <c r="AC3532" i="9"/>
  <c r="AE3532" i="9"/>
  <c r="Z3532" i="9"/>
  <c r="AB3532" i="9"/>
  <c r="AD3532" i="9"/>
  <c r="AF3532" i="9"/>
  <c r="AC3533" i="9"/>
  <c r="AE3533" i="9"/>
  <c r="Z3533" i="9"/>
  <c r="AB3533" i="9"/>
  <c r="AD3533" i="9"/>
  <c r="AF3533" i="9"/>
  <c r="AC3534" i="9"/>
  <c r="AE3534" i="9"/>
  <c r="Z3534" i="9"/>
  <c r="AB3534" i="9"/>
  <c r="AD3534" i="9"/>
  <c r="AF3534" i="9"/>
  <c r="AC3535" i="9"/>
  <c r="AE3535" i="9"/>
  <c r="Z3535" i="9"/>
  <c r="AB3535" i="9"/>
  <c r="AD3535" i="9"/>
  <c r="AF3535" i="9"/>
  <c r="AC3536" i="9"/>
  <c r="AE3536" i="9"/>
  <c r="Z3536" i="9"/>
  <c r="AB3536" i="9"/>
  <c r="AD3536" i="9"/>
  <c r="AF3536" i="9"/>
  <c r="AC3537" i="9"/>
  <c r="AE3537" i="9"/>
  <c r="Z3537" i="9"/>
  <c r="AB3537" i="9"/>
  <c r="AD3537" i="9"/>
  <c r="AF3537" i="9"/>
  <c r="AC3538" i="9"/>
  <c r="AE3538" i="9"/>
  <c r="Z3538" i="9"/>
  <c r="AB3538" i="9"/>
  <c r="AD3538" i="9"/>
  <c r="AF3538" i="9"/>
  <c r="AC3539" i="9"/>
  <c r="AE3539" i="9"/>
  <c r="Z3539" i="9"/>
  <c r="AB3539" i="9"/>
  <c r="AD3539" i="9"/>
  <c r="AF3539" i="9"/>
  <c r="AC3540" i="9"/>
  <c r="AE3540" i="9"/>
  <c r="Z3540" i="9"/>
  <c r="AB3540" i="9"/>
  <c r="AD3540" i="9"/>
  <c r="AF3540" i="9"/>
  <c r="AC3541" i="9"/>
  <c r="AE3541" i="9"/>
  <c r="Z3541" i="9"/>
  <c r="AB3541" i="9"/>
  <c r="AD3541" i="9"/>
  <c r="AF3541" i="9"/>
  <c r="AC3542" i="9"/>
  <c r="AE3542" i="9"/>
  <c r="Z3542" i="9"/>
  <c r="AB3542" i="9"/>
  <c r="AD3542" i="9"/>
  <c r="AF3542" i="9"/>
  <c r="AC3543" i="9"/>
  <c r="AE3543" i="9"/>
  <c r="Z3543" i="9"/>
  <c r="AB3543" i="9"/>
  <c r="AD3543" i="9"/>
  <c r="AF3543" i="9"/>
  <c r="AC3544" i="9"/>
  <c r="AE3544" i="9"/>
  <c r="Z3544" i="9"/>
  <c r="AB3544" i="9"/>
  <c r="AD3544" i="9"/>
  <c r="AF3544" i="9"/>
  <c r="AC3545" i="9"/>
  <c r="AE3545" i="9"/>
  <c r="Z3545" i="9"/>
  <c r="AB3545" i="9"/>
  <c r="AD3545" i="9"/>
  <c r="AF3545" i="9"/>
  <c r="AC3546" i="9"/>
  <c r="AE3546" i="9"/>
  <c r="Z3546" i="9"/>
  <c r="AB3546" i="9"/>
  <c r="AD3546" i="9"/>
  <c r="AF3546" i="9"/>
  <c r="AC3547" i="9"/>
  <c r="AE3547" i="9"/>
  <c r="Z3547" i="9"/>
  <c r="AB3547" i="9"/>
  <c r="AD3547" i="9"/>
  <c r="AF3547" i="9"/>
  <c r="AC3548" i="9"/>
  <c r="AE3548" i="9"/>
  <c r="Z3548" i="9"/>
  <c r="AB3548" i="9"/>
  <c r="AD3548" i="9"/>
  <c r="AF3548" i="9"/>
  <c r="AC3549" i="9"/>
  <c r="AE3549" i="9"/>
  <c r="Z3549" i="9"/>
  <c r="AB3549" i="9"/>
  <c r="AD3549" i="9"/>
  <c r="AF3549" i="9"/>
  <c r="AC3550" i="9"/>
  <c r="AE3550" i="9"/>
  <c r="Z3550" i="9"/>
  <c r="AB3550" i="9"/>
  <c r="AD3550" i="9"/>
  <c r="AF3550" i="9"/>
  <c r="AC3551" i="9"/>
  <c r="AE3551" i="9"/>
  <c r="Z3551" i="9"/>
  <c r="AB3551" i="9"/>
  <c r="AD3551" i="9"/>
  <c r="AF3551" i="9"/>
  <c r="AC3552" i="9"/>
  <c r="AE3552" i="9"/>
  <c r="Z3552" i="9"/>
  <c r="AB3552" i="9"/>
  <c r="AD3552" i="9"/>
  <c r="AF3552" i="9"/>
  <c r="AC3553" i="9"/>
  <c r="AE3553" i="9"/>
  <c r="Z3553" i="9"/>
  <c r="AB3553" i="9"/>
  <c r="AD3553" i="9"/>
  <c r="AF3553" i="9"/>
  <c r="AC3554" i="9"/>
  <c r="AE3554" i="9"/>
  <c r="Z3554" i="9"/>
  <c r="AB3554" i="9"/>
  <c r="AD3554" i="9"/>
  <c r="AF3554" i="9"/>
  <c r="AC3555" i="9"/>
  <c r="AE3555" i="9"/>
  <c r="Z3555" i="9"/>
  <c r="AB3555" i="9"/>
  <c r="AD3555" i="9"/>
  <c r="AF3555" i="9"/>
  <c r="AC3556" i="9"/>
  <c r="AE3556" i="9"/>
  <c r="Z3556" i="9"/>
  <c r="AB3556" i="9"/>
  <c r="AD3556" i="9"/>
  <c r="AF3556" i="9"/>
  <c r="AC3557" i="9"/>
  <c r="AE3557" i="9"/>
  <c r="Z3557" i="9"/>
  <c r="AB3557" i="9"/>
  <c r="AD3557" i="9"/>
  <c r="AF3557" i="9"/>
  <c r="AC3558" i="9"/>
  <c r="AE3558" i="9"/>
  <c r="Z3558" i="9"/>
  <c r="AB3558" i="9"/>
  <c r="AD3558" i="9"/>
  <c r="AF3558" i="9"/>
  <c r="AC3559" i="9"/>
  <c r="AE3559" i="9"/>
  <c r="Z3559" i="9"/>
  <c r="AB3559" i="9"/>
  <c r="AD3559" i="9"/>
  <c r="AF3559" i="9"/>
  <c r="AC3560" i="9"/>
  <c r="AE3560" i="9"/>
  <c r="Z3560" i="9"/>
  <c r="AB3560" i="9"/>
  <c r="AD3560" i="9"/>
  <c r="AF3560" i="9"/>
  <c r="AC3561" i="9"/>
  <c r="AE3561" i="9"/>
  <c r="Z3561" i="9"/>
  <c r="AB3561" i="9"/>
  <c r="AD3561" i="9"/>
  <c r="AF3561" i="9"/>
  <c r="AC3562" i="9"/>
  <c r="AE3562" i="9"/>
  <c r="Z3562" i="9"/>
  <c r="AB3562" i="9"/>
  <c r="AD3562" i="9"/>
  <c r="AF3562" i="9"/>
  <c r="AC3563" i="9"/>
  <c r="AE3563" i="9"/>
  <c r="Z3563" i="9"/>
  <c r="AB3563" i="9"/>
  <c r="AD3563" i="9"/>
  <c r="AF3563" i="9"/>
  <c r="AC3564" i="9"/>
  <c r="AE3564" i="9"/>
  <c r="Z3564" i="9"/>
  <c r="AB3564" i="9"/>
  <c r="AD3564" i="9"/>
  <c r="AF3564" i="9"/>
  <c r="AC3565" i="9"/>
  <c r="AE3565" i="9"/>
  <c r="Z3565" i="9"/>
  <c r="AB3565" i="9"/>
  <c r="AD3565" i="9"/>
  <c r="AF3565" i="9"/>
  <c r="AC3566" i="9"/>
  <c r="AE3566" i="9"/>
  <c r="Z3566" i="9"/>
  <c r="AB3566" i="9"/>
  <c r="AD3566" i="9"/>
  <c r="AF3566" i="9"/>
  <c r="AC3567" i="9"/>
  <c r="AE3567" i="9"/>
  <c r="Z3567" i="9"/>
  <c r="AB3567" i="9"/>
  <c r="AD3567" i="9"/>
  <c r="AF3567" i="9"/>
  <c r="AC3568" i="9"/>
  <c r="AE3568" i="9"/>
  <c r="Z3568" i="9"/>
  <c r="AB3568" i="9"/>
  <c r="AD3568" i="9"/>
  <c r="AF3568" i="9"/>
  <c r="AC3569" i="9"/>
  <c r="AE3569" i="9"/>
  <c r="Z3569" i="9"/>
  <c r="AB3569" i="9"/>
  <c r="AD3569" i="9"/>
  <c r="AF3569" i="9"/>
  <c r="AC3570" i="9"/>
  <c r="AE3570" i="9"/>
  <c r="Z3570" i="9"/>
  <c r="AB3570" i="9"/>
  <c r="AD3570" i="9"/>
  <c r="AF3570" i="9"/>
  <c r="AC3571" i="9"/>
  <c r="AE3571" i="9"/>
  <c r="Z3571" i="9"/>
  <c r="AB3571" i="9"/>
  <c r="AD3571" i="9"/>
  <c r="AF3571" i="9"/>
  <c r="AC3572" i="9"/>
  <c r="AE3572" i="9"/>
  <c r="Z3572" i="9"/>
  <c r="AB3572" i="9"/>
  <c r="AD3572" i="9"/>
  <c r="AF3572" i="9"/>
  <c r="AC3573" i="9"/>
  <c r="AE3573" i="9"/>
  <c r="Z3573" i="9"/>
  <c r="AB3573" i="9"/>
  <c r="AD3573" i="9"/>
  <c r="AF3573" i="9"/>
  <c r="AC3574" i="9"/>
  <c r="AE3574" i="9"/>
  <c r="Z3574" i="9"/>
  <c r="AB3574" i="9"/>
  <c r="AD3574" i="9"/>
  <c r="AF3574" i="9"/>
  <c r="AC3575" i="9"/>
  <c r="AE3575" i="9"/>
  <c r="Z3575" i="9"/>
  <c r="AB3575" i="9"/>
  <c r="AD3575" i="9"/>
  <c r="AF3575" i="9"/>
  <c r="AC3576" i="9"/>
  <c r="AE3576" i="9"/>
  <c r="Z3576" i="9"/>
  <c r="AB3576" i="9"/>
  <c r="AD3576" i="9"/>
  <c r="AF3576" i="9"/>
  <c r="AC3577" i="9"/>
  <c r="AE3577" i="9"/>
  <c r="Z3577" i="9"/>
  <c r="AB3577" i="9"/>
  <c r="AD3577" i="9"/>
  <c r="AF3577" i="9"/>
  <c r="AC3578" i="9"/>
  <c r="AE3578" i="9"/>
  <c r="Z3578" i="9"/>
  <c r="AB3578" i="9"/>
  <c r="AD3578" i="9"/>
  <c r="AF3578" i="9"/>
  <c r="AC3579" i="9"/>
  <c r="AE3579" i="9"/>
  <c r="Z3579" i="9"/>
  <c r="AB3579" i="9"/>
  <c r="AD3579" i="9"/>
  <c r="AF3579" i="9"/>
  <c r="AC3580" i="9"/>
  <c r="AE3580" i="9"/>
  <c r="Z3580" i="9"/>
  <c r="AB3580" i="9"/>
  <c r="AD3580" i="9"/>
  <c r="AF3580" i="9"/>
  <c r="AC3581" i="9"/>
  <c r="AE3581" i="9"/>
  <c r="Z3581" i="9"/>
  <c r="AB3581" i="9"/>
  <c r="AD3581" i="9"/>
  <c r="AF3581" i="9"/>
  <c r="AC3582" i="9"/>
  <c r="AE3582" i="9"/>
  <c r="Z3582" i="9"/>
  <c r="AB3582" i="9"/>
  <c r="AD3582" i="9"/>
  <c r="AF3582" i="9"/>
  <c r="AC3583" i="9"/>
  <c r="AE3583" i="9"/>
  <c r="Z3583" i="9"/>
  <c r="AB3583" i="9"/>
  <c r="AD3583" i="9"/>
  <c r="AF3583" i="9"/>
  <c r="AC3584" i="9"/>
  <c r="AE3584" i="9"/>
  <c r="Z3584" i="9"/>
  <c r="AB3584" i="9"/>
  <c r="AD3584" i="9"/>
  <c r="AF3584" i="9"/>
  <c r="AC3585" i="9"/>
  <c r="AE3585" i="9"/>
  <c r="Z3585" i="9"/>
  <c r="AB3585" i="9"/>
  <c r="AD3585" i="9"/>
  <c r="AF3585" i="9"/>
  <c r="AC3586" i="9"/>
  <c r="AE3586" i="9"/>
  <c r="Z3586" i="9"/>
  <c r="AB3586" i="9"/>
  <c r="AD3586" i="9"/>
  <c r="AF3586" i="9"/>
  <c r="AC3587" i="9"/>
  <c r="AE3587" i="9"/>
  <c r="Z3587" i="9"/>
  <c r="AB3587" i="9"/>
  <c r="AD3587" i="9"/>
  <c r="AF3587" i="9"/>
  <c r="AC3588" i="9"/>
  <c r="AE3588" i="9"/>
  <c r="Z3588" i="9"/>
  <c r="AB3588" i="9"/>
  <c r="AD3588" i="9"/>
  <c r="AF3588" i="9"/>
  <c r="AC3589" i="9"/>
  <c r="AE3589" i="9"/>
  <c r="Z3589" i="9"/>
  <c r="AB3589" i="9"/>
  <c r="AD3589" i="9"/>
  <c r="AF3589" i="9"/>
  <c r="AC3590" i="9"/>
  <c r="AE3590" i="9"/>
  <c r="Z3590" i="9"/>
  <c r="AB3590" i="9"/>
  <c r="AD3590" i="9"/>
  <c r="AF3590" i="9"/>
  <c r="AC3591" i="9"/>
  <c r="AE3591" i="9"/>
  <c r="Z3591" i="9"/>
  <c r="AB3591" i="9"/>
  <c r="AD3591" i="9"/>
  <c r="AF3591" i="9"/>
  <c r="AC3592" i="9"/>
  <c r="AE3592" i="9"/>
  <c r="Z3592" i="9"/>
  <c r="AB3592" i="9"/>
  <c r="AD3592" i="9"/>
  <c r="AF3592" i="9"/>
  <c r="AC3593" i="9"/>
  <c r="AE3593" i="9"/>
  <c r="Z3593" i="9"/>
  <c r="AB3593" i="9"/>
  <c r="AD3593" i="9"/>
  <c r="AF3593" i="9"/>
  <c r="AC3594" i="9"/>
  <c r="AE3594" i="9"/>
  <c r="Z3594" i="9"/>
  <c r="AB3594" i="9"/>
  <c r="AD3594" i="9"/>
  <c r="AF3594" i="9"/>
  <c r="AC4150" i="9"/>
  <c r="AE4150" i="9"/>
  <c r="AA4150" i="9"/>
  <c r="AC4151" i="9"/>
  <c r="AE4151" i="9"/>
  <c r="AA4151" i="9"/>
  <c r="AC4152" i="9"/>
  <c r="AE4152" i="9"/>
  <c r="AA4152" i="9"/>
  <c r="AC4153" i="9"/>
  <c r="AE4153" i="9"/>
  <c r="AA4153" i="9"/>
  <c r="AC4154" i="9"/>
  <c r="AE4154" i="9"/>
  <c r="AA4154" i="9"/>
  <c r="AC4155" i="9"/>
  <c r="AE4155" i="9"/>
  <c r="AA4155" i="9"/>
  <c r="K9" i="8"/>
  <c r="K10" i="8" s="1"/>
  <c r="I10" i="8"/>
  <c r="V2" i="9"/>
  <c r="W2" i="9"/>
  <c r="Y2" i="9"/>
  <c r="Z4155" i="9" l="1"/>
  <c r="AB4155" i="9"/>
  <c r="AD4155" i="9"/>
  <c r="AF4155" i="9"/>
  <c r="Z4154" i="9"/>
  <c r="AB4154" i="9"/>
  <c r="AD4154" i="9"/>
  <c r="AF4154" i="9"/>
  <c r="Z4153" i="9"/>
  <c r="AB4153" i="9"/>
  <c r="AD4153" i="9"/>
  <c r="AF4153" i="9"/>
  <c r="Z4152" i="9"/>
  <c r="AB4152" i="9"/>
  <c r="AD4152" i="9"/>
  <c r="AF4152" i="9"/>
  <c r="Z4151" i="9"/>
  <c r="AB4151" i="9"/>
  <c r="AD4151" i="9"/>
  <c r="AF4151" i="9"/>
  <c r="Z4150" i="9"/>
  <c r="AB4150" i="9"/>
  <c r="AD4150" i="9"/>
  <c r="AF4150" i="9"/>
  <c r="Z3280" i="9"/>
  <c r="AB3280" i="9"/>
  <c r="AD3280" i="9"/>
  <c r="AF3280" i="9"/>
  <c r="Z3279" i="9"/>
  <c r="AB3279" i="9"/>
  <c r="AD3279" i="9"/>
  <c r="AF3279" i="9"/>
  <c r="Z3103" i="9"/>
  <c r="AB3103" i="9"/>
  <c r="AD3103" i="9"/>
  <c r="AF3103" i="9"/>
  <c r="Z3102" i="9"/>
  <c r="AB3102" i="9"/>
  <c r="AD3102" i="9"/>
  <c r="AF3102" i="9"/>
  <c r="Z4037" i="9"/>
  <c r="AB4037" i="9"/>
  <c r="AD4037" i="9"/>
  <c r="AF4037" i="9"/>
  <c r="Z4542" i="9"/>
  <c r="AB4542" i="9"/>
  <c r="AD4542" i="9"/>
  <c r="AF4542" i="9"/>
  <c r="Z2969" i="9"/>
  <c r="AB2969" i="9"/>
  <c r="AD2969" i="9"/>
  <c r="AF2969" i="9"/>
  <c r="Z3874" i="9"/>
  <c r="AB3874" i="9"/>
  <c r="AD3874" i="9"/>
  <c r="AF3874" i="9"/>
  <c r="Z4655" i="9"/>
  <c r="AB4655" i="9"/>
  <c r="AD4655" i="9"/>
  <c r="AF4655" i="9"/>
  <c r="Z4651" i="9"/>
  <c r="AB4651" i="9"/>
  <c r="AD4651" i="9"/>
  <c r="AF4651" i="9"/>
  <c r="Z4643" i="9"/>
  <c r="AB4643" i="9"/>
  <c r="AD4643" i="9"/>
  <c r="AF4643" i="9"/>
  <c r="Z4470" i="9"/>
  <c r="AB4470" i="9"/>
  <c r="AD4470" i="9"/>
  <c r="AF4470" i="9"/>
  <c r="Z4469" i="9"/>
  <c r="AB4469" i="9"/>
  <c r="AD4469" i="9"/>
  <c r="AF4469" i="9"/>
  <c r="Z1607" i="9"/>
  <c r="AB1607" i="9"/>
  <c r="AD1607" i="9"/>
  <c r="AF1607" i="9"/>
  <c r="Z4640" i="9"/>
  <c r="AB4640" i="9"/>
  <c r="AD4640" i="9"/>
  <c r="AF4640" i="9"/>
  <c r="Z1499" i="9"/>
  <c r="AB1499" i="9"/>
  <c r="AD1499" i="9"/>
  <c r="AF1499" i="9"/>
  <c r="Z1447" i="9"/>
  <c r="AB1447" i="9"/>
  <c r="AD1447" i="9"/>
  <c r="AF1447" i="9"/>
  <c r="Z611" i="9"/>
  <c r="AB611" i="9"/>
  <c r="AD611" i="9"/>
  <c r="AF611" i="9"/>
  <c r="Z4233" i="9"/>
  <c r="AB4233" i="9"/>
  <c r="AD4233" i="9"/>
  <c r="AF4233" i="9"/>
  <c r="Z3733" i="9"/>
  <c r="AB3733" i="9"/>
  <c r="AD3733" i="9"/>
  <c r="AF3733" i="9"/>
  <c r="Z4213" i="9"/>
  <c r="AB4213" i="9"/>
  <c r="AD4213" i="9"/>
  <c r="AF4213" i="9"/>
  <c r="Z19" i="9"/>
  <c r="AB19" i="9"/>
  <c r="AD19" i="9"/>
  <c r="AF19" i="9"/>
  <c r="O2" i="9"/>
  <c r="AE2" i="9"/>
  <c r="AC2" i="9"/>
  <c r="X2" i="9"/>
  <c r="P2" i="9" l="1"/>
  <c r="AF2" i="9" l="1"/>
  <c r="AD2" i="9"/>
  <c r="AA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84E450-91CF-4D12-B290-F498695737EF}" name="Faturamento" type="1" refreshedVersion="8" savePassword="1" saveData="1">
    <dbPr connection="DSN=CIGAM;UID=CIGAM;PWD=CIGAM;DBQ=ORCL;DBA=W;APA=T;EXC=F;FEN=T;QTO=T;FRC=10;FDL=10;LOB=T;RST=T;BTD=F;BNF=F;BAM=IfAllSuccessful;NUM=NLS;DPM=F;MTS=T;MDI=F;CSR=F;FWC=F;FBS=64000;TLO=O;MLD=0;ODA=F;STE=F;TSZ=8192;AST=FLOAT;LPS=8192;" command="SELECT * _x000d__x000a_FROM CIGAM.EXVW_FATURAMENTO_MES EXVW_FATURAMENTO_MES_x000d__x000a_WHERE (EXVW_FATURAMENTO_MES.DATA_EMISSAO_NF Between ? And ?)"/>
    <parameters count="2">
      <parameter name="Parâmetro1" sqlType="12" parameterType="cell" cell="BASE!$B$1"/>
      <parameter name="Parâmetro2" sqlType="12" parameterType="cell" cell="BASE!$B$2"/>
    </parameters>
  </connection>
</connections>
</file>

<file path=xl/sharedStrings.xml><?xml version="1.0" encoding="utf-8"?>
<sst xmlns="http://schemas.openxmlformats.org/spreadsheetml/2006/main" count="50319" uniqueCount="1107">
  <si>
    <t>Grupo/ Division</t>
  </si>
  <si>
    <t>Cliente/Custumer</t>
  </si>
  <si>
    <t>Produto/Product</t>
  </si>
  <si>
    <t>Quant./ KG</t>
  </si>
  <si>
    <t>Gross Sales</t>
  </si>
  <si>
    <t>Tax</t>
  </si>
  <si>
    <t>Net Sales</t>
  </si>
  <si>
    <t>%Gross Margin</t>
  </si>
  <si>
    <t>Margin</t>
  </si>
  <si>
    <t>%Net Margin</t>
  </si>
  <si>
    <t>Net Sales USD</t>
  </si>
  <si>
    <t>Net Sales Euro</t>
  </si>
  <si>
    <t>TOTAL SALES</t>
  </si>
  <si>
    <t>2 - LEATHER AUXILIARIES</t>
  </si>
  <si>
    <t>L00567 - DURLICOUROS IND E COM DE COUROS, EXP E IMPORTACAO LTDA</t>
  </si>
  <si>
    <t>5213000023 - NOVALTAN 1097 BR</t>
  </si>
  <si>
    <t>5204000874 - NOVALTAN ME BR</t>
  </si>
  <si>
    <t>5204000043 - NOVALTAN CS BR</t>
  </si>
  <si>
    <t>5204000039 - NOVALTAN JD BR</t>
  </si>
  <si>
    <t>5204000008 - NOVALTAN NL BR</t>
  </si>
  <si>
    <t>5203000015 - PROVOL S-LX</t>
  </si>
  <si>
    <t>L00222 - DURLICOUROS IND COM DE COUROS IMP EXP LTDA</t>
  </si>
  <si>
    <t>5208000010 - PELLASTOL 1060 BR</t>
  </si>
  <si>
    <t>5215000242 - PROVOL BA BR</t>
  </si>
  <si>
    <t>ZF1123 - GOBBA LEATHER INDUSTRIA E COMERCIO LTDA</t>
  </si>
  <si>
    <t>5201000997 - SINCAL MSB BR</t>
  </si>
  <si>
    <t>5206000001 - PRODUCT AML 141 BR</t>
  </si>
  <si>
    <t>5201000006 - SINCAL NW BR</t>
  </si>
  <si>
    <t>5201000008 - SINCAL DRN BR</t>
  </si>
  <si>
    <t>5201000920 - ZETESLIP ECS BR</t>
  </si>
  <si>
    <t>L00103 - VITAPELLI LTDA</t>
  </si>
  <si>
    <t>5212000933 - PELLASTOL MO BR</t>
  </si>
  <si>
    <t>5212000001 - PELLASTOL MN BR</t>
  </si>
  <si>
    <t>5204000036 - NOVALTAN JOB BR</t>
  </si>
  <si>
    <t>L00026 - INDUSTRIA DE PELES MINUANO LTDA</t>
  </si>
  <si>
    <t>L00021 - VIPOSA S.A</t>
  </si>
  <si>
    <t>5201000033 - ZETESLIP ECS</t>
  </si>
  <si>
    <t>L00337 - AMCM IND COM IMP EXP E SERVS TECNICOS LTDA</t>
  </si>
  <si>
    <t>5213000009 - PELLASTOL SG BR</t>
  </si>
  <si>
    <t>5204000054 - NOVALTAN AB BR</t>
  </si>
  <si>
    <t>5212000022 - PELLASTOL SCA BR</t>
  </si>
  <si>
    <t>L00408 - JBS S.A</t>
  </si>
  <si>
    <t>5204000072 - NOVALTAN S-DX BR</t>
  </si>
  <si>
    <t>5204000027 - NOVALTAN MAP</t>
  </si>
  <si>
    <t>L00024 - FUGA S/A</t>
  </si>
  <si>
    <t>5213000027 - TAFIGAL HK BR</t>
  </si>
  <si>
    <t>5212000016 - CUIROL C 115</t>
  </si>
  <si>
    <t>5204000030 - NOVALTAN PF</t>
  </si>
  <si>
    <t>5204000012 - NOVALTAN DZ BR</t>
  </si>
  <si>
    <t>5204000026 - NOVALTAN AL</t>
  </si>
  <si>
    <t>L00016 - A BUHLER SA CURTUME</t>
  </si>
  <si>
    <t>5218000002 - CONTRIPON AO BR</t>
  </si>
  <si>
    <t>5212000010 - OPTIMALIN C BR</t>
  </si>
  <si>
    <t>5213000038 - ENSUL NC BR</t>
  </si>
  <si>
    <t>L00406 - JBS S.A</t>
  </si>
  <si>
    <t>L00052 - CURTUME RUSAN LTDA</t>
  </si>
  <si>
    <t>5212000006 - ENSUL NFO BR</t>
  </si>
  <si>
    <t>L00506 - CURTUME BAGE LTDA</t>
  </si>
  <si>
    <t>5211000266 - PRINOL FG-B</t>
  </si>
  <si>
    <t>5203000002 - ENSUL AMC</t>
  </si>
  <si>
    <t>L00233 - INDUSTRIA E COMERCIO DE COUROS INTERNACIONAL LTDA</t>
  </si>
  <si>
    <t>L00242 - CBC COUROS E ACABAMENTOS LTDA</t>
  </si>
  <si>
    <t>5215000803 - OMBRELLON HFN</t>
  </si>
  <si>
    <t>5215000005 - OMBRELLON 072 N</t>
  </si>
  <si>
    <t>L00282 - DALPIAZ ACABAMENTO EM COURO LTDA</t>
  </si>
  <si>
    <t>5215000004 - PROVOL BL BR</t>
  </si>
  <si>
    <t>L00414 - JBS S.A</t>
  </si>
  <si>
    <t>L00428 - VIPOSA S.A</t>
  </si>
  <si>
    <t>L00040 - CURTUME SULINO LTDA</t>
  </si>
  <si>
    <t>5204000045 - NOVALTAN FSB BR</t>
  </si>
  <si>
    <t>5214000968 - SUPRALAN ON BR</t>
  </si>
  <si>
    <t>L00456 - IVAN JUNIOR DE ANDRADE EEPP</t>
  </si>
  <si>
    <t>5204000078 - NOVALTAN BM BR</t>
  </si>
  <si>
    <t>ZC0056 - IND E COM DE COUROS DOWIDI LTDA</t>
  </si>
  <si>
    <t>L00148 - CURTIDORA ITAUNA EIRELI</t>
  </si>
  <si>
    <t>5215000015 - PROVOL BO BR</t>
  </si>
  <si>
    <t>5204000047 - NOVALTAN CA BR</t>
  </si>
  <si>
    <t>L00351 - SOFTCOURO INDUSTRIA E COMERCIO LTDA</t>
  </si>
  <si>
    <t>5208000065 - PROVOL 1175 BR</t>
  </si>
  <si>
    <t>L00277 - TREAT INDUSTRIA E COMERCIO DE COUROS LTDA</t>
  </si>
  <si>
    <t>L00258 - CORTUME KRUMENAUER SA</t>
  </si>
  <si>
    <t>L00423 - VANCOUROS INDUSTRIA E  COMERCIO DE COUROS LTDA</t>
  </si>
  <si>
    <t>5211000039 - PRINOL CRC</t>
  </si>
  <si>
    <t>L00088 - MATS BENEFICIMENTO DE COUROS LTDA</t>
  </si>
  <si>
    <t>5213000005 - PELLASTOL PS BR</t>
  </si>
  <si>
    <t>L00087 - BOLZANO BRASIL INDUSTRIA E COM DE COUROS E PELES LTDA</t>
  </si>
  <si>
    <t>L00281 - ICL BENEFICIAMENTO DE COUROS LTDA.</t>
  </si>
  <si>
    <t>5204000048 - NOVALTAN CN BR</t>
  </si>
  <si>
    <t>L00102 - CURTUME SANTO ANTONIO LTDA</t>
  </si>
  <si>
    <t>5215000021 - OMBRELLON WP</t>
  </si>
  <si>
    <t>L00056 - NATUR INDUSTRIA DE COUROS LTDA</t>
  </si>
  <si>
    <t>L00494 - COURO E ARTE CURTIMENTO E TAPECARIA LTDA</t>
  </si>
  <si>
    <t>5212000004 - PELLASTOL MB BR</t>
  </si>
  <si>
    <t>L00010 - CURTUME TROPICAL LTDA</t>
  </si>
  <si>
    <t>L00354 - APUCARANA LEATHER S.A</t>
  </si>
  <si>
    <t>L00032 - PARTNER INDUSTRIA E COMERCIO DE COUROS LTDA</t>
  </si>
  <si>
    <t>L00469 - VALESEMI BENEFICIAMENTO DE COUROS LTDA</t>
  </si>
  <si>
    <t>L00260 - CURTUME CUBATAO LTDA</t>
  </si>
  <si>
    <t>L00207 - COUROS NOBRE BENEFICIAMENTO LTDA</t>
  </si>
  <si>
    <t>L00109 - FAF ARTEFATOS DE COURO LTDA - ME</t>
  </si>
  <si>
    <t>L00079 - BABY LEATHER IND E COM DE COUROS LTDA</t>
  </si>
  <si>
    <t>L00462 - HALO ORIGEM INDUSTRIA DE COUROS ARTESANAIS LTDA</t>
  </si>
  <si>
    <t>L00072 - QUIMIFRAM PRODUTOS QUIMICOS E CURTUME LTDA</t>
  </si>
  <si>
    <t>L00008 - CURTUME TOINZINHO LTDA</t>
  </si>
  <si>
    <t>L00582 - RUBIM COMERCIO LTDA</t>
  </si>
  <si>
    <t>L00246 - COLORPELLI COMERCIO DE COUROS EIRELI EPP</t>
  </si>
  <si>
    <t>L00461 - MARANHAO INDUSTRIA DE COURO LTDA</t>
  </si>
  <si>
    <t>L00477 - CURTUME CACIQUE LTDA</t>
  </si>
  <si>
    <t>L00044 - CURTUME A P MULLER LTDA</t>
  </si>
  <si>
    <t>L00591 - OX INDUSTRIA E COMERCIO DE QUIMICOS E COUROS LTDA</t>
  </si>
  <si>
    <t>L00157 - COUROVALE INDUSTRIA DE COUROS LTDA</t>
  </si>
  <si>
    <t>L00583 - SPM COUROS LTDA</t>
  </si>
  <si>
    <t>L00584 - MUCCA PELLI INDUSTRIA DE COUROS LTDA</t>
  </si>
  <si>
    <t>L00577 - RINCAO GAUCHO INDUSTRIA DE COUROS LTDA</t>
  </si>
  <si>
    <t>L00495 - AGRO STILLO INDUSTRIA E COMERCIO DE COUROS LTDA</t>
  </si>
  <si>
    <t>4 - CERAMIC AUXILIARIES</t>
  </si>
  <si>
    <t>K00002 - MOHAWK REVESTIMENTOS COCAL DO SUL LTDA</t>
  </si>
  <si>
    <t>5117000055 - MP 9020</t>
  </si>
  <si>
    <t>5107000005 - TRUCEL 10 BR</t>
  </si>
  <si>
    <t>K00198 - PBG S.A</t>
  </si>
  <si>
    <t>5141000001 - BDK 6030 BR</t>
  </si>
  <si>
    <t>K00239 - TERRAR INDUSTRIA E COMERCIO LTDA</t>
  </si>
  <si>
    <t>K00232 - TORRECID DO BRASIL FRITAS E ESMALTES E CORANTES LTDA</t>
  </si>
  <si>
    <t>K00104 - OMEGA COMERCIO DE CORANTES CERAMICOS LTDA</t>
  </si>
  <si>
    <t>K00161 - CERAMICA ATLAS LTDA</t>
  </si>
  <si>
    <t>5101000350 - DOLAPIX G 17 BR</t>
  </si>
  <si>
    <t>K00450 - CERAMICA ALMEIDA LTDA</t>
  </si>
  <si>
    <t>K00364 - INDUSTRIA E COM. LOUCAS SANITARIAS SANTA CLARA LTDA</t>
  </si>
  <si>
    <t>5111000745 - PEPTAPON 71 S</t>
  </si>
  <si>
    <t>5117000022 - NOVAL K 55 BR</t>
  </si>
  <si>
    <t>K00477 - VITREO BRASIL FRITAS ESMALTES E CORANTES LTDA</t>
  </si>
  <si>
    <t>K00205 - COLOROBBIA BRASIL PRODUTOS PARA CERAMICA LTDA</t>
  </si>
  <si>
    <t>K00137 - MOHAWK REVESTIMENTOS COCAL DO SUL LTDA</t>
  </si>
  <si>
    <t>5115000009 - TENACER 500 BR</t>
  </si>
  <si>
    <t>K00065 - INDUSTRIAS BRASILEIRAS DE ARTIGOS REFRATARIOS - IBAR - LTDA</t>
  </si>
  <si>
    <t>5117000142 - PRODUKT KM 061 BR</t>
  </si>
  <si>
    <t>K00195 - ALLMATER PRODUTOS QUIMICOS E MINERAIS LTDA-ME</t>
  </si>
  <si>
    <t>5101000348 - TRUKALIN 713</t>
  </si>
  <si>
    <t>K00438 - REFRATARIOS CUMBICA EIRELI</t>
  </si>
  <si>
    <t>5117000817 - ZUSOPLAST 126/3</t>
  </si>
  <si>
    <t>5117000049 - ZUSOPLAST 9002</t>
  </si>
  <si>
    <t>K00023 - SAN MARCOS REVESTIMENTOS CERAMICOS LTDA - CEJATEL</t>
  </si>
  <si>
    <t>K00314 - ROCA SANITARIOS BRASIL LTDA</t>
  </si>
  <si>
    <t>5112000024 - PRODUKT KM 066 BR</t>
  </si>
  <si>
    <t>K00068 - OXFORD PORCELANAS S/A</t>
  </si>
  <si>
    <t>K00394 - SOLCERA DO BRASIL MATERIAIS AVANÇADOS LTDA.</t>
  </si>
  <si>
    <t>K00407 - KOHLER PRODUTOS PARA COZINHAS E BANHEIROS LTDA</t>
  </si>
  <si>
    <t>K00204 - MOHAWK REVESTIMENTOS CRICIUMA LTDA</t>
  </si>
  <si>
    <t>P00001 - LUZARTE ESTRELA LTDA</t>
  </si>
  <si>
    <t>5117000098 - TRENNEMULSION W 165 BR</t>
  </si>
  <si>
    <t>K00448 - DOCOL INDUSTRIA E COMERCIO LTDA</t>
  </si>
  <si>
    <t>K00336 - OXFORD PORCELANAS ESPIRITO SANTO LTDA</t>
  </si>
  <si>
    <t>5128000005 - OPTAPIX PS 17</t>
  </si>
  <si>
    <t>K00386 - LB COLLORS COMERCIO LTDA</t>
  </si>
  <si>
    <t>5107000023 - TRUCEL 500 BR</t>
  </si>
  <si>
    <t>K00291 - REFRATARIOS PAULISTA IND E COM LTDA</t>
  </si>
  <si>
    <t>5115000249 - SILUBIT G 80</t>
  </si>
  <si>
    <t>K00148 - ELIANE S/A REVESTIMENTOS CERAMICOS</t>
  </si>
  <si>
    <t>3 - TEXTILE AUXILIARIES</t>
  </si>
  <si>
    <t>X00097 - COLOR QUÍMICA DO BRASIL IMPORTACAO E EXPORTACAO S.A</t>
  </si>
  <si>
    <t>5503000440 - ZETESAL NR</t>
  </si>
  <si>
    <t>5518000001 - SETAVIN PNT BR</t>
  </si>
  <si>
    <t>X00034 - PETTENATI S/A INDUSTRIA TEXTIL</t>
  </si>
  <si>
    <t>5503000437 - ZETESAL 2000 BR</t>
  </si>
  <si>
    <t>5518000013 - ZETESAN PD LIQ BR</t>
  </si>
  <si>
    <t>X00280 - LAVE BEM LAVANDERIA E TINTURARIA LTDA EPP</t>
  </si>
  <si>
    <t>5507000002 - TISSOCYL DBE BR</t>
  </si>
  <si>
    <t>5510000636 - TISSOCYL RC 9 BR</t>
  </si>
  <si>
    <t>5516000804 - SETACID PAS BR</t>
  </si>
  <si>
    <t>5509000637 - OPTAVON NW BR</t>
  </si>
  <si>
    <t>5522000013 - ADULCINOL FT LIQ BR</t>
  </si>
  <si>
    <t>5527000002 - LUBATEX TPF BR</t>
  </si>
  <si>
    <t>X00169 - WERKEN QUIMICA BRASIL S.A</t>
  </si>
  <si>
    <t>X00102 - TECIDOS DONA FRANCISCA LTDA</t>
  </si>
  <si>
    <t>5506000015 - KATAMIN BW 3.1 BR</t>
  </si>
  <si>
    <t>X00274 - ELASTAN IND E COM LTDA</t>
  </si>
  <si>
    <t>5503000030 - ZETESAL 2109 BR</t>
  </si>
  <si>
    <t>5522000399 - ADULCINOL STA BR</t>
  </si>
  <si>
    <t>5503000008 - LUBATEX ECS BR</t>
  </si>
  <si>
    <t>X00359 - PATEX-PATAMUTE TEXTIL LTDA</t>
  </si>
  <si>
    <t>5506000013 - PRODUKT TM 2054 BR</t>
  </si>
  <si>
    <t>X00186 - STARTECH PRODUTOS QUIMICOS LTDA</t>
  </si>
  <si>
    <t>X00218 - EKOTEXQUIMICA LTDA</t>
  </si>
  <si>
    <t>X00311 - HACO ETIQUETAS LTDA</t>
  </si>
  <si>
    <t>5506000017 - KATAMIN 2105 BR</t>
  </si>
  <si>
    <t>X00348 - FRATELLI OGLIARI BENEFICIAMENTO TEXTIL LTDA</t>
  </si>
  <si>
    <t>X00133 - TINTURARIA E ESTAMPARIA COFINA LTDA</t>
  </si>
  <si>
    <t>X00067 - AKMEY BRASIL INDUSTRIA E COM DE PRODUTOS QUIMICOS LTDA S/A</t>
  </si>
  <si>
    <t>5506000004 - VOLTURIM M - 85 BR</t>
  </si>
  <si>
    <t>X00288 - C &amp; F TECELAGEM E AVIAMENTOS LTDA</t>
  </si>
  <si>
    <t>X00205 - SARTORI PRODUTOS TEXTEIS LTDA</t>
  </si>
  <si>
    <t>X00005 - TEXTIL RIO DOS CEDROS LTDA</t>
  </si>
  <si>
    <t>5538000004 - DIAMONTEX HQ-R</t>
  </si>
  <si>
    <t>X00324 - FKN TEXTIL LTDA</t>
  </si>
  <si>
    <t>7 - PERSONAL CARE</t>
  </si>
  <si>
    <t>H00022 - SCHWAN COSMETICS DO BRASIL LTDA</t>
  </si>
  <si>
    <t>5907000014 - SYNTRAN 5620CG</t>
  </si>
  <si>
    <t>H00062 - BIESTERFELD SIMKO DISTRIBUICAO S.A.</t>
  </si>
  <si>
    <t>5902000003 - ZETEMOL OSB</t>
  </si>
  <si>
    <t>9 - LUBRICANTS</t>
  </si>
  <si>
    <t>S00019 - LUCHETI LUBRIFICANTES LTDA.</t>
  </si>
  <si>
    <t>5701000006 - LUBRICIT DTDA/1-DF</t>
  </si>
  <si>
    <t>S00005 - UPS INTERNACIONAL INDUSTRIAL LTDA</t>
  </si>
  <si>
    <t>5701000001 - LUBRICIT 3010 - DF</t>
  </si>
  <si>
    <t>S00030 - FERMAT ADICTIVIES INDUSTRIA EIRELI</t>
  </si>
  <si>
    <t>P00061 - JPB INDUSTRIA QUIMICA LTDA</t>
  </si>
  <si>
    <t>5301000394 - CUBLEN P 50</t>
  </si>
  <si>
    <t>SALES NOVEMBER 2025</t>
  </si>
  <si>
    <t>MARGIN</t>
  </si>
  <si>
    <t>ANALYTICAL CLIENT</t>
  </si>
  <si>
    <t>Net Sales EURO</t>
  </si>
  <si>
    <t xml:space="preserve">SYNTHETIC CLIENT </t>
  </si>
  <si>
    <t>ANALYTICAL PRODUCT</t>
  </si>
  <si>
    <t>SYNTHETIC PRODUCT</t>
  </si>
  <si>
    <t>Origem</t>
  </si>
  <si>
    <t>90 - VENDA</t>
  </si>
  <si>
    <t>93 - REVENDA</t>
  </si>
  <si>
    <t>ORIGEM</t>
  </si>
  <si>
    <t>ANALYTICAL ORIGIN</t>
  </si>
  <si>
    <t>EXPORT</t>
  </si>
  <si>
    <t>Data Inicial:</t>
  </si>
  <si>
    <t>01/01/2025</t>
  </si>
  <si>
    <t>Net sales</t>
  </si>
  <si>
    <t>%Gross Margim</t>
  </si>
  <si>
    <t>Margim</t>
  </si>
  <si>
    <t>%Net Margim</t>
  </si>
  <si>
    <t>Net Sales EUR</t>
  </si>
  <si>
    <t>Data Final:</t>
  </si>
  <si>
    <t>Division</t>
  </si>
  <si>
    <t>Product</t>
  </si>
  <si>
    <t>Customer</t>
  </si>
  <si>
    <t>Exportação</t>
  </si>
  <si>
    <t>Mês</t>
  </si>
  <si>
    <t>OK</t>
  </si>
  <si>
    <t>NUMERO_NF</t>
  </si>
  <si>
    <t>SERIE_NF</t>
  </si>
  <si>
    <t>DATA_EMISSAO_NF</t>
  </si>
  <si>
    <t>COD_DIVISAO</t>
  </si>
  <si>
    <t>DIVISAO</t>
  </si>
  <si>
    <t>COD_CLIENTE</t>
  </si>
  <si>
    <t>CLIENTE</t>
  </si>
  <si>
    <t>COD_MATERIAL</t>
  </si>
  <si>
    <t>MATERIAL</t>
  </si>
  <si>
    <t>QTD</t>
  </si>
  <si>
    <t>CUSTO_PRODUTO</t>
  </si>
  <si>
    <t>VALOR_RECEITA</t>
  </si>
  <si>
    <t>VL_IMPOSTOS</t>
  </si>
  <si>
    <t>PRECO_UNITARIO</t>
  </si>
  <si>
    <t>Receita liquida</t>
  </si>
  <si>
    <t>Margem</t>
  </si>
  <si>
    <t>NUMERO_MOVIMENTO</t>
  </si>
  <si>
    <t>CFOP</t>
  </si>
  <si>
    <t>COD_TIPO_OPERACAO</t>
  </si>
  <si>
    <t>DEV</t>
  </si>
  <si>
    <t>TIPO_OPERACAO</t>
  </si>
  <si>
    <t>FATURAMENTO</t>
  </si>
  <si>
    <t>QTDE</t>
  </si>
  <si>
    <t>RECEITA LIQ</t>
  </si>
  <si>
    <t>IMPOSTOS</t>
  </si>
  <si>
    <t>% MARG BRUTA</t>
  </si>
  <si>
    <t xml:space="preserve">MARGEM </t>
  </si>
  <si>
    <t>%MARG LIQ</t>
  </si>
  <si>
    <t>REC_USD</t>
  </si>
  <si>
    <t>MAR_USD</t>
  </si>
  <si>
    <t>REC_EUR</t>
  </si>
  <si>
    <t>MAR_EUR</t>
  </si>
  <si>
    <t>Divisão</t>
  </si>
  <si>
    <t>Produtos</t>
  </si>
  <si>
    <t>Clientes</t>
  </si>
  <si>
    <t>OPERACAO</t>
  </si>
  <si>
    <t>EX</t>
  </si>
  <si>
    <t>Colunas1</t>
  </si>
  <si>
    <t>Colunas2</t>
  </si>
  <si>
    <t>Colunas3</t>
  </si>
  <si>
    <t>NFE</t>
  </si>
  <si>
    <t>K</t>
  </si>
  <si>
    <t>CERAMICA</t>
  </si>
  <si>
    <t>K00473</t>
  </si>
  <si>
    <t>TRIGONO BRASIL COMERCIO E INTERMEDIACOES LTDA</t>
  </si>
  <si>
    <t>0101000283</t>
  </si>
  <si>
    <t>ACRYLUX HFXM / UNIMOL AS 10</t>
  </si>
  <si>
    <t>6102</t>
  </si>
  <si>
    <t>61021</t>
  </si>
  <si>
    <t>VENDA MERC.ADQ.TERC. 12% SEM SIMILAR NAC</t>
  </si>
  <si>
    <t>0101000448</t>
  </si>
  <si>
    <t>ACRYSOL ASE 60</t>
  </si>
  <si>
    <t>X</t>
  </si>
  <si>
    <t>TEXTIL</t>
  </si>
  <si>
    <t>X00097</t>
  </si>
  <si>
    <t>COLOR QUÍMICA DO BRASIL IMPORTACAO E EXPORTACAO S.A</t>
  </si>
  <si>
    <t>5522000737</t>
  </si>
  <si>
    <t>ADULCINOL FT</t>
  </si>
  <si>
    <t>61020</t>
  </si>
  <si>
    <t>VENDA MERCADORIA ADQ.TERC.IMPORT</t>
  </si>
  <si>
    <t>X00280</t>
  </si>
  <si>
    <t>LAVE BEM LAVANDERIA E TINTURARIA LTDA EPP</t>
  </si>
  <si>
    <t>5522000013</t>
  </si>
  <si>
    <t>ADULCINOL FT LIQ BR</t>
  </si>
  <si>
    <t>6101</t>
  </si>
  <si>
    <t>6101I</t>
  </si>
  <si>
    <t>VENDA MERCADORIA PRODUCAO ESTABELECIMENT</t>
  </si>
  <si>
    <t>X00311</t>
  </si>
  <si>
    <t>HACO ETIQUETAS LTDA</t>
  </si>
  <si>
    <t>VENDA MERC. PRODUCAO ESTAB. IMP + 40%</t>
  </si>
  <si>
    <t>X00102</t>
  </si>
  <si>
    <t>TECIDOS DONA FRANCISCA LTDA</t>
  </si>
  <si>
    <t>X00324</t>
  </si>
  <si>
    <t>FKN TEXTIL LTDA</t>
  </si>
  <si>
    <t>X00355</t>
  </si>
  <si>
    <t>REBONA TEXTIL LTDA</t>
  </si>
  <si>
    <t>5522000399</t>
  </si>
  <si>
    <t>ADULCINOL STA BR</t>
  </si>
  <si>
    <t>5101</t>
  </si>
  <si>
    <t>VENDA  PRODUCAO DO ESTABELECIMENTO</t>
  </si>
  <si>
    <t>X00023</t>
  </si>
  <si>
    <t>KARSTEN S/A</t>
  </si>
  <si>
    <t>X00274</t>
  </si>
  <si>
    <t>ELASTAN IND E COM LTDA</t>
  </si>
  <si>
    <t>X00231</t>
  </si>
  <si>
    <t>ESFERA QUIMICA INDUSTRIA E COMERCIO LTDA</t>
  </si>
  <si>
    <t>0101001111</t>
  </si>
  <si>
    <t>ADYVEX EHS</t>
  </si>
  <si>
    <t>0101001006</t>
  </si>
  <si>
    <t>ATTAGEL 50</t>
  </si>
  <si>
    <t>0101000958</t>
  </si>
  <si>
    <t>AZUL NEOPRINT D2</t>
  </si>
  <si>
    <t>K00198</t>
  </si>
  <si>
    <t>PBG S.A</t>
  </si>
  <si>
    <t>5141000001</t>
  </si>
  <si>
    <t>BDK 6030 BR</t>
  </si>
  <si>
    <t>K00232</t>
  </si>
  <si>
    <t>TORRECID DO BRASIL FRITAS E ESMALTES E CORANTES LTDA</t>
  </si>
  <si>
    <t>5117000093</t>
  </si>
  <si>
    <t>BDK 7051 CONC BR</t>
  </si>
  <si>
    <t>5117000062</t>
  </si>
  <si>
    <t>BDK 7060 BR</t>
  </si>
  <si>
    <t>5531000004</t>
  </si>
  <si>
    <t>CEFAFROST AFW</t>
  </si>
  <si>
    <t>5529000001</t>
  </si>
  <si>
    <t>CEFASOFT NI CONC</t>
  </si>
  <si>
    <t>LX</t>
  </si>
  <si>
    <t>LEXOLUBE</t>
  </si>
  <si>
    <t>P00061</t>
  </si>
  <si>
    <t>JPB INDUSTRIA QUIMICA LTDA</t>
  </si>
  <si>
    <t>5301000013</t>
  </si>
  <si>
    <t>CUBLEN AP5</t>
  </si>
  <si>
    <t>5102</t>
  </si>
  <si>
    <t>51020</t>
  </si>
  <si>
    <t>VENDA MERC.ADQ.TERCEIROS</t>
  </si>
  <si>
    <t>5302000388</t>
  </si>
  <si>
    <t>CUBLEN D 5012</t>
  </si>
  <si>
    <t>P</t>
  </si>
  <si>
    <t>FOSFONICO</t>
  </si>
  <si>
    <t>P00022</t>
  </si>
  <si>
    <t>ECOLAB QUIMICA LTDA</t>
  </si>
  <si>
    <t>5301000012</t>
  </si>
  <si>
    <t>CUBLEN D 5113</t>
  </si>
  <si>
    <t>H</t>
  </si>
  <si>
    <t>PERSONAL CARE</t>
  </si>
  <si>
    <t>H00060</t>
  </si>
  <si>
    <t>INDUSTRIA QUIMICA ANASTACIO S A</t>
  </si>
  <si>
    <t>5907000015</t>
  </si>
  <si>
    <t>CUBLEN D3217 S</t>
  </si>
  <si>
    <t>P00040</t>
  </si>
  <si>
    <t>PPG INDUSTRIAL DO BRASIL TINTAS E VERNIZES LTDA</t>
  </si>
  <si>
    <t>5301000389</t>
  </si>
  <si>
    <t>CUBLEN K 60</t>
  </si>
  <si>
    <t>ZF0920</t>
  </si>
  <si>
    <t>UNIVAR SOLUTIONS BRASIL LTDA</t>
  </si>
  <si>
    <t>5124000010</t>
  </si>
  <si>
    <t>CUBLEN K60</t>
  </si>
  <si>
    <t>5301000394</t>
  </si>
  <si>
    <t>CUBLEN P 50</t>
  </si>
  <si>
    <t>L</t>
  </si>
  <si>
    <t>COURO</t>
  </si>
  <si>
    <t>L00222</t>
  </si>
  <si>
    <t>DURLICOUROS IND COM DE COUROS IMP EXP LTDA</t>
  </si>
  <si>
    <t>5212000016</t>
  </si>
  <si>
    <t>CUIROL C 115</t>
  </si>
  <si>
    <t>L00103</t>
  </si>
  <si>
    <t>VITAPELLI LTDA</t>
  </si>
  <si>
    <t>VENDA MERC. PRODUCAO ESTAB. IMP - 40%</t>
  </si>
  <si>
    <t>ZF1123</t>
  </si>
  <si>
    <t>GOBBA LEATHER INDUSTRIA E COMERCIO LTDA</t>
  </si>
  <si>
    <t>5211000019</t>
  </si>
  <si>
    <t>CUIROL S-LL</t>
  </si>
  <si>
    <t>51025</t>
  </si>
  <si>
    <t>VENDA PD.EST.B.ICMS RED./SUSP.PIS/COFINS</t>
  </si>
  <si>
    <t>VENDA MERC.ADQ.TERC.SUSP. PIS E COFINS</t>
  </si>
  <si>
    <t>VENDA MERC.ADQ.TERC.SUSP.PIS/COFINS/IPI</t>
  </si>
  <si>
    <t>L00408</t>
  </si>
  <si>
    <t>JBS S.A</t>
  </si>
  <si>
    <t>L00567</t>
  </si>
  <si>
    <t>DURLICOUROS IND E COM DE COUROS, EXP E IMPORTACAO LTDA</t>
  </si>
  <si>
    <t>K00469</t>
  </si>
  <si>
    <t>JESUS LIMA FERNANDES</t>
  </si>
  <si>
    <t>5108000262</t>
  </si>
  <si>
    <t>DECOFLUX WB 41</t>
  </si>
  <si>
    <t>K00002</t>
  </si>
  <si>
    <t>MOHAWK REVESTIMENTOS COCAL DO SUL LTDA</t>
  </si>
  <si>
    <t>K00251</t>
  </si>
  <si>
    <t>PPC SANTANA EQUIPAMENTOS ELÉTRICOS LTDA</t>
  </si>
  <si>
    <t>X00005</t>
  </si>
  <si>
    <t>TEXTIL RIO DOS CEDROS LTDA</t>
  </si>
  <si>
    <t>5538000004</t>
  </si>
  <si>
    <t>DIAMONTEX HQ-R</t>
  </si>
  <si>
    <t>K00066</t>
  </si>
  <si>
    <t>THORNTON  ELETRONICA LTDA</t>
  </si>
  <si>
    <t>5122000003</t>
  </si>
  <si>
    <t>DOLAPIX AC 62 BR</t>
  </si>
  <si>
    <t>5101000350</t>
  </si>
  <si>
    <t>DOLAPIX G 17 BR</t>
  </si>
  <si>
    <t>K00161</t>
  </si>
  <si>
    <t>CERAMICA ATLAS LTDA</t>
  </si>
  <si>
    <t>K00369</t>
  </si>
  <si>
    <t>MACEA CERAMICA TECNICA LTDA</t>
  </si>
  <si>
    <t>K00068</t>
  </si>
  <si>
    <t>OXFORD PORCELANAS S/A</t>
  </si>
  <si>
    <t>5112000017</t>
  </si>
  <si>
    <t>DOLAPIX PC 67</t>
  </si>
  <si>
    <t>L00506</t>
  </si>
  <si>
    <t>CURTUME BAGE LTDA</t>
  </si>
  <si>
    <t>5203000002</t>
  </si>
  <si>
    <t>ENSUL AMC</t>
  </si>
  <si>
    <t>1202</t>
  </si>
  <si>
    <t>12025</t>
  </si>
  <si>
    <t>DEV. DE VENDA MERC. ADQ ZSB</t>
  </si>
  <si>
    <t>L00258</t>
  </si>
  <si>
    <t>CORTUME KRUMENAUER SA</t>
  </si>
  <si>
    <t>L00085</t>
  </si>
  <si>
    <t>CURTUME NIMO LTDA</t>
  </si>
  <si>
    <t>51010</t>
  </si>
  <si>
    <t>VENDA PROD.ESTAB.SUSP.PIS E COFINS</t>
  </si>
  <si>
    <t>L00469</t>
  </si>
  <si>
    <t>VALESEMI BENEFICIAMENTO DE COUROS LTDA</t>
  </si>
  <si>
    <t>L00024</t>
  </si>
  <si>
    <t>FUGA S/A</t>
  </si>
  <si>
    <t>VENDA PROD.ESTAB.C/BASE ICMS REDUZIDA</t>
  </si>
  <si>
    <t>VENDA MERC.ADQ.TERC.SUSPENSAO DO IPI</t>
  </si>
  <si>
    <t>5122</t>
  </si>
  <si>
    <t>VENDA CTA.ORD. MERC PROD EST.S/TRAN</t>
  </si>
  <si>
    <t>VENDA CTA.ORD. MERC.ADQ TERC SEM TRAS.</t>
  </si>
  <si>
    <t>5123</t>
  </si>
  <si>
    <t>L00021</t>
  </si>
  <si>
    <t>VIPOSA S.A</t>
  </si>
  <si>
    <t>61024</t>
  </si>
  <si>
    <t>VENDA MERC.ADQ.TERC. SUSP. PIS E COFINS</t>
  </si>
  <si>
    <t>L00016</t>
  </si>
  <si>
    <t>A BUHLER SA CURTUME</t>
  </si>
  <si>
    <t>5213000038</t>
  </si>
  <si>
    <t>ENSUL NC BR</t>
  </si>
  <si>
    <t>L00040</t>
  </si>
  <si>
    <t>CURTUME SULINO LTDA</t>
  </si>
  <si>
    <t>5212000006</t>
  </si>
  <si>
    <t>ENSUL NFO BR</t>
  </si>
  <si>
    <t>L00088</t>
  </si>
  <si>
    <t>MATS BENEFICIMENTO DE COUROS LTDA</t>
  </si>
  <si>
    <t>51012</t>
  </si>
  <si>
    <t>L00052</t>
  </si>
  <si>
    <t>CURTUME RUSAN LTDA</t>
  </si>
  <si>
    <t>L00583</t>
  </si>
  <si>
    <t>SPM COUROS LTDA</t>
  </si>
  <si>
    <t>L00337</t>
  </si>
  <si>
    <t>AMCM IND COM IMP EXP E SERVS TECNICOS LTDA</t>
  </si>
  <si>
    <t>ZC0056</t>
  </si>
  <si>
    <t>IND E COM DE COUROS DOWIDI LTDA</t>
  </si>
  <si>
    <t>51014</t>
  </si>
  <si>
    <t>L00102</t>
  </si>
  <si>
    <t>CURTUME SANTO ANTONIO LTDA</t>
  </si>
  <si>
    <t>L00351</t>
  </si>
  <si>
    <t>SOFTCOURO INDUSTRIA E COMERCIO LTDA</t>
  </si>
  <si>
    <t>L00551</t>
  </si>
  <si>
    <t>TAIA IMPORTACAO E EXPORTACAO DE COUROS LTDA</t>
  </si>
  <si>
    <t>6122</t>
  </si>
  <si>
    <t>VENDA CTA.ORD. MERC.PROD.ESTAB.12%</t>
  </si>
  <si>
    <t>0102001011</t>
  </si>
  <si>
    <t>FIXING AGENT</t>
  </si>
  <si>
    <t>0101000728</t>
  </si>
  <si>
    <t>FLUENT CANE 152 / GENAPOL PF 10/ BURST EP 620/DOWFAX 63N10</t>
  </si>
  <si>
    <t>K00014</t>
  </si>
  <si>
    <t>ROCA SANITARIOS BRASIL LTDA</t>
  </si>
  <si>
    <t>5112000015</t>
  </si>
  <si>
    <t>GLYDOL 1131</t>
  </si>
  <si>
    <t>K00447</t>
  </si>
  <si>
    <t>K00456</t>
  </si>
  <si>
    <t>VESUVIUS REFRATARIOS LTDA</t>
  </si>
  <si>
    <t>5112000020</t>
  </si>
  <si>
    <t>GLYDOL N 2002</t>
  </si>
  <si>
    <t>2202</t>
  </si>
  <si>
    <t>2202B</t>
  </si>
  <si>
    <t>DEV. VENDA MERC.ADQ./REC.TER. 4% ZSB</t>
  </si>
  <si>
    <t>K00376</t>
  </si>
  <si>
    <t>5117000151</t>
  </si>
  <si>
    <t>GRANICER 7050 BR</t>
  </si>
  <si>
    <t>0101000986</t>
  </si>
  <si>
    <t>HOSTAPHAT O 300 / EMULPHAT O 300</t>
  </si>
  <si>
    <t>5506000017</t>
  </si>
  <si>
    <t>KATAMIN 2105 BR</t>
  </si>
  <si>
    <t>X00288</t>
  </si>
  <si>
    <t>C &amp; F TECELAGEM E AVIAMENTOS LTDA</t>
  </si>
  <si>
    <t>61016</t>
  </si>
  <si>
    <t>X00076</t>
  </si>
  <si>
    <t>MALWEE MALHAS LTDA</t>
  </si>
  <si>
    <t>X00359</t>
  </si>
  <si>
    <t>PATEX-PATAMUTE TEXTIL LTDA</t>
  </si>
  <si>
    <t>X00205</t>
  </si>
  <si>
    <t>SARTORI PRODUTOS TEXTEIS LTDA</t>
  </si>
  <si>
    <t>X00306</t>
  </si>
  <si>
    <t>BELLACOR TEXTIL INDUSTRIA E COMERCIO LTDA</t>
  </si>
  <si>
    <t>5506000012</t>
  </si>
  <si>
    <t>KATAMIN BW 3.0 BR</t>
  </si>
  <si>
    <t>X00354</t>
  </si>
  <si>
    <t>DALILA TEXTIL LTDA</t>
  </si>
  <si>
    <t>X00106</t>
  </si>
  <si>
    <t>MARISOL VESTUARIO SA.</t>
  </si>
  <si>
    <t>5506000020</t>
  </si>
  <si>
    <t>KATAMIN BW 3.1 50% BR</t>
  </si>
  <si>
    <t>X00348</t>
  </si>
  <si>
    <t>FRATELLI OGLIARI BENEFICIAMENTO TEXTIL LTDA</t>
  </si>
  <si>
    <t>5506000015</t>
  </si>
  <si>
    <t>KATAMIN BW 3.1 BR</t>
  </si>
  <si>
    <t>2201</t>
  </si>
  <si>
    <t>2201A</t>
  </si>
  <si>
    <t>DEVOL VENDA PROD.INDUSTR.F.ESTADO - ZSB</t>
  </si>
  <si>
    <t>X00141</t>
  </si>
  <si>
    <t>ROVITEX IND E COM DE MALHAS LTDA</t>
  </si>
  <si>
    <t>X00218</t>
  </si>
  <si>
    <t>EKOTEXQUIMICA LTDA</t>
  </si>
  <si>
    <t>X00122</t>
  </si>
  <si>
    <t>FIOBRAS LTDA</t>
  </si>
  <si>
    <t>0101001035</t>
  </si>
  <si>
    <t>LAMCOL BGE/V</t>
  </si>
  <si>
    <t>S00009</t>
  </si>
  <si>
    <t>LUBRISINT LUBRIFICANTES SINTETICOS ESPECIAIS LTDA</t>
  </si>
  <si>
    <t>5701000011</t>
  </si>
  <si>
    <t>LEXOLUBE CG-3000</t>
  </si>
  <si>
    <t>K00416</t>
  </si>
  <si>
    <t>ETERMIC ISOLANTES TERMICOS E REFRATARIOS LTDA</t>
  </si>
  <si>
    <t>5101000336</t>
  </si>
  <si>
    <t>LITHOPIX  P15</t>
  </si>
  <si>
    <t>K00300</t>
  </si>
  <si>
    <t>MAGNESITA REFRATARIOS S.A</t>
  </si>
  <si>
    <t>5112000023</t>
  </si>
  <si>
    <t>LITHOPIX LCA BR</t>
  </si>
  <si>
    <t>K00182</t>
  </si>
  <si>
    <t>INSERTEC REFRATARIOS DO BRASIL LTDA</t>
  </si>
  <si>
    <t>5107000006</t>
  </si>
  <si>
    <t>LITHOPIX P1</t>
  </si>
  <si>
    <t>5101000342</t>
  </si>
  <si>
    <t>LITHOPIX P8</t>
  </si>
  <si>
    <t>5107000026</t>
  </si>
  <si>
    <t>LITHOSOL 1530</t>
  </si>
  <si>
    <t>5527000002</t>
  </si>
  <si>
    <t>LUBATEX TPF BR</t>
  </si>
  <si>
    <t>5701000008</t>
  </si>
  <si>
    <t>LUBRICIT 2-EHD/1-DF</t>
  </si>
  <si>
    <t>S00030</t>
  </si>
  <si>
    <t>FERMAT ADICTIVIES INDUSTRIA EIRELI</t>
  </si>
  <si>
    <t>5701000001</t>
  </si>
  <si>
    <t>LUBRICIT 3010 - DF</t>
  </si>
  <si>
    <t>S00005</t>
  </si>
  <si>
    <t>UPS INTERNACIONAL INDUSTRIAL LTDA</t>
  </si>
  <si>
    <t>P00058</t>
  </si>
  <si>
    <t>QUAKER CHEMICAL INDUSTRIA E COMERCIO LTDA</t>
  </si>
  <si>
    <t>5701000003</t>
  </si>
  <si>
    <t>LUBRICIT DOA-DF</t>
  </si>
  <si>
    <t>5701000009</t>
  </si>
  <si>
    <t>LUBRICIT DPE 89</t>
  </si>
  <si>
    <t>S00019</t>
  </si>
  <si>
    <t>LUCHETI LUBRIFICANTES LTDA.</t>
  </si>
  <si>
    <t>5701000006</t>
  </si>
  <si>
    <t>LUBRICIT DTDA/1-DF</t>
  </si>
  <si>
    <t>5701000010</t>
  </si>
  <si>
    <t>LUBRICIT PE 418-DF</t>
  </si>
  <si>
    <t>0101000956</t>
  </si>
  <si>
    <t>LUMENCRYL EB</t>
  </si>
  <si>
    <t>0101001150</t>
  </si>
  <si>
    <t>LUTROPUR MSA</t>
  </si>
  <si>
    <t>K00137</t>
  </si>
  <si>
    <t>5117000055</t>
  </si>
  <si>
    <t>MP 9020</t>
  </si>
  <si>
    <t>K00170</t>
  </si>
  <si>
    <t>SMALTICERAM UNICER DO BRASIL LTDA-MATRIZ</t>
  </si>
  <si>
    <t>K00095</t>
  </si>
  <si>
    <t>COLORMINAS COLORIFICIO E MINERACAO SA</t>
  </si>
  <si>
    <t>K00450</t>
  </si>
  <si>
    <t>CERAMICA ALMEIDA LTDA</t>
  </si>
  <si>
    <t>K00023</t>
  </si>
  <si>
    <t>SAN MARCOS REVESTIMENTOS CERAMICOS LTDA - CEJATEL</t>
  </si>
  <si>
    <t>K00204</t>
  </si>
  <si>
    <t>MOHAWK REVESTIMENTOS CRICIUMA LTDA</t>
  </si>
  <si>
    <t>K00239</t>
  </si>
  <si>
    <t>TERRAR INDUSTRIA E COMERCIO LTDA</t>
  </si>
  <si>
    <t>K00205</t>
  </si>
  <si>
    <t>COLOROBBIA BRASIL PRODUTOS PARA CERAMICA LTDA</t>
  </si>
  <si>
    <t>K00148</t>
  </si>
  <si>
    <t>ELIANE S/A REVESTIMENTOS CERAMICOS</t>
  </si>
  <si>
    <t>K00203</t>
  </si>
  <si>
    <t>GRANTEC PRODUTOS PARA CERAMICA LTDA-EPP</t>
  </si>
  <si>
    <t>K00083</t>
  </si>
  <si>
    <t>K00104</t>
  </si>
  <si>
    <t>OMEGA COMERCIO DE CORANTES CERAMICOS LTDA</t>
  </si>
  <si>
    <t>K00122</t>
  </si>
  <si>
    <t>INCEPA REVESTIMENTOS CERAMICOS LTDA</t>
  </si>
  <si>
    <t>K00477</t>
  </si>
  <si>
    <t>VITREO BRASIL FRITAS ESMALTES E CORANTES LTDA</t>
  </si>
  <si>
    <t>K00258</t>
  </si>
  <si>
    <t>SMALT BRASIL PRODUTOS PARA CERAMICA LTDA</t>
  </si>
  <si>
    <t>K00475</t>
  </si>
  <si>
    <t>QUIMICER INDUSTRIA E COMERCIO DE PRODUTOS QUIMICOS LTDA</t>
  </si>
  <si>
    <t>K00476</t>
  </si>
  <si>
    <t>SMALTICERAM UNICER DO BRASIL LTDA.</t>
  </si>
  <si>
    <t>K00409</t>
  </si>
  <si>
    <t>CERAMICA BRASILEIRA CERBRAS LTDA</t>
  </si>
  <si>
    <t>P00054</t>
  </si>
  <si>
    <t>RIZOBACTER DO BRASIL LTDA</t>
  </si>
  <si>
    <t>5412000011</t>
  </si>
  <si>
    <t>MULSIFAN RT 302-AR</t>
  </si>
  <si>
    <t>5413000009</t>
  </si>
  <si>
    <t>MULSIFAN SEM 101</t>
  </si>
  <si>
    <t>K00364</t>
  </si>
  <si>
    <t>INDUSTRIA E COM. LOUCAS SANITARIAS SANTA CLARA LTDA</t>
  </si>
  <si>
    <t>5117000022</t>
  </si>
  <si>
    <t>NOVAL K 55 BR</t>
  </si>
  <si>
    <t>K00407</t>
  </si>
  <si>
    <t>KOHLER PRODUTOS PARA COZINHAS E BANHEIROS LTDA</t>
  </si>
  <si>
    <t>5213000023</t>
  </si>
  <si>
    <t>NOVALTAN 1097 BR</t>
  </si>
  <si>
    <t>61013</t>
  </si>
  <si>
    <t>VENDA PROD.ESTAB.SUSP.PIS E COFINS   12%</t>
  </si>
  <si>
    <t>VEN MERC.ADQ.TERC.SUSP.IPI PIS/COFINS 4%</t>
  </si>
  <si>
    <t>61028</t>
  </si>
  <si>
    <t>L00577</t>
  </si>
  <si>
    <t>RINCAO GAUCHO INDUSTRIA DE COUROS LTDA</t>
  </si>
  <si>
    <t>5204000067</t>
  </si>
  <si>
    <t>NOVALTAN 1146 BR</t>
  </si>
  <si>
    <t>5204000054</t>
  </si>
  <si>
    <t>NOVALTAN AB BR</t>
  </si>
  <si>
    <t>L00032</t>
  </si>
  <si>
    <t>PARTNER INDUSTRIA E COMERCIO DE COUROS LTDA</t>
  </si>
  <si>
    <t>L00079</t>
  </si>
  <si>
    <t>BABY LEATHER IND E COM DE COUROS LTDA</t>
  </si>
  <si>
    <t>L00281</t>
  </si>
  <si>
    <t>ICL BENEFICIAMENTO DE COUROS LTDA.</t>
  </si>
  <si>
    <t>L00087</t>
  </si>
  <si>
    <t>BOLZANO BRASIL INDUSTRIA E COM DE COUROS E PELES LTDA</t>
  </si>
  <si>
    <t>L00260</t>
  </si>
  <si>
    <t>CURTUME CUBATAO LTDA</t>
  </si>
  <si>
    <t>L00010</t>
  </si>
  <si>
    <t>CURTUME TROPICAL LTDA</t>
  </si>
  <si>
    <t>L00565</t>
  </si>
  <si>
    <t>PARPELLI INDUSTRIAL SA</t>
  </si>
  <si>
    <t>7101</t>
  </si>
  <si>
    <t>EXPORTACAO PRODUCAO DO ESTABELECIMENTO</t>
  </si>
  <si>
    <t>5204000026</t>
  </si>
  <si>
    <t>NOVALTAN AL</t>
  </si>
  <si>
    <t>L00248</t>
  </si>
  <si>
    <t>ATC DO BRASIL PROD PARA COURO LTDA</t>
  </si>
  <si>
    <t>L00462</t>
  </si>
  <si>
    <t>HALO ORIGEM INDUSTRIA DE COUROS ARTESANAIS LTDA</t>
  </si>
  <si>
    <t>51021</t>
  </si>
  <si>
    <t>5204000015</t>
  </si>
  <si>
    <t>NOVALTAN AP BR</t>
  </si>
  <si>
    <t>L00147</t>
  </si>
  <si>
    <t>QUIMPROL BENEFICIAMENTO DE COUROS LTDA</t>
  </si>
  <si>
    <t>5204000078</t>
  </si>
  <si>
    <t>NOVALTAN BM BR</t>
  </si>
  <si>
    <t>L00109</t>
  </si>
  <si>
    <t>FAF ARTEFATOS DE COURO LTDA - ME</t>
  </si>
  <si>
    <t>L00456</t>
  </si>
  <si>
    <t>IVAN JUNIOR DE ANDRADE EEPP</t>
  </si>
  <si>
    <t>L00277</t>
  </si>
  <si>
    <t>TREAT INDUSTRIA E COMERCIO DE COUROS LTDA</t>
  </si>
  <si>
    <t>L00008</t>
  </si>
  <si>
    <t>CURTUME TOINZINHO LTDA</t>
  </si>
  <si>
    <t>L00072</t>
  </si>
  <si>
    <t>QUIMIFRAM PRODUTOS QUIMICOS E CURTUME LTDA</t>
  </si>
  <si>
    <t>L00127</t>
  </si>
  <si>
    <t>REAL COM E INDUSTRIA DE COUROS E ARTEFATOS LTDA</t>
  </si>
  <si>
    <t>5204000047</t>
  </si>
  <si>
    <t>NOVALTAN CA BR</t>
  </si>
  <si>
    <t>L00207</t>
  </si>
  <si>
    <t>COUROS NOBRE BENEFICIAMENTO LTDA</t>
  </si>
  <si>
    <t>L00148</t>
  </si>
  <si>
    <t>CURTIDORA ITAUNA EIRELI</t>
  </si>
  <si>
    <t>L00578</t>
  </si>
  <si>
    <t>ALLQUIN PRODUTOS QUIMICOS LTDA</t>
  </si>
  <si>
    <t>5204000048</t>
  </si>
  <si>
    <t>NOVALTAN CN BR</t>
  </si>
  <si>
    <t>L00246</t>
  </si>
  <si>
    <t>COLORPELLI COMERCIO DE COUROS EIRELI EPP</t>
  </si>
  <si>
    <t>5204000043</t>
  </si>
  <si>
    <t>NOVALTAN CS BR</t>
  </si>
  <si>
    <t>L00414</t>
  </si>
  <si>
    <t>L00428</t>
  </si>
  <si>
    <t>L00559</t>
  </si>
  <si>
    <t>ZSCHIMMER &amp; SCHWARZ URUGUAY SA DE CV - VC</t>
  </si>
  <si>
    <t>L00457</t>
  </si>
  <si>
    <t>5204000079</t>
  </si>
  <si>
    <t>NOVALTAN DT BR</t>
  </si>
  <si>
    <t>5204000012</t>
  </si>
  <si>
    <t>NOVALTAN DZ BR</t>
  </si>
  <si>
    <t>5204000045</t>
  </si>
  <si>
    <t>NOVALTAN FSB BR</t>
  </si>
  <si>
    <t>L00242</t>
  </si>
  <si>
    <t>CBC COUROS E ACABAMENTOS LTDA</t>
  </si>
  <si>
    <t>5204000039</t>
  </si>
  <si>
    <t>NOVALTAN JD BR</t>
  </si>
  <si>
    <t>L00516</t>
  </si>
  <si>
    <t>CURTIDORA RIBEIRAOZINHO LTDA.</t>
  </si>
  <si>
    <t>L00582</t>
  </si>
  <si>
    <t>RUBIM COMERCIO LTDA</t>
  </si>
  <si>
    <t>5204000036</t>
  </si>
  <si>
    <t>NOVALTAN JOB BR</t>
  </si>
  <si>
    <t>L00354</t>
  </si>
  <si>
    <t>APUCARANA LEATHER S.A</t>
  </si>
  <si>
    <t>5204000027</t>
  </si>
  <si>
    <t>NOVALTAN MAP</t>
  </si>
  <si>
    <t>L00406</t>
  </si>
  <si>
    <t>5204000874</t>
  </si>
  <si>
    <t>NOVALTAN ME BR</t>
  </si>
  <si>
    <t>5204000008</t>
  </si>
  <si>
    <t>NOVALTAN NL BR</t>
  </si>
  <si>
    <t>L00044</t>
  </si>
  <si>
    <t>CURTUME A P MULLER LTDA</t>
  </si>
  <si>
    <t>L00477</t>
  </si>
  <si>
    <t>CURTUME CACIQUE LTDA</t>
  </si>
  <si>
    <t>5204000030</t>
  </si>
  <si>
    <t>NOVALTAN PF</t>
  </si>
  <si>
    <t>L00590</t>
  </si>
  <si>
    <t>ECOVITA INDUSTRIAS QUIMICAS LTDA</t>
  </si>
  <si>
    <t>51026</t>
  </si>
  <si>
    <t>L00157</t>
  </si>
  <si>
    <t>COUROVALE INDUSTRIA DE COUROS LTDA</t>
  </si>
  <si>
    <t>L00589</t>
  </si>
  <si>
    <t>GARCIA &amp; SILVA BENEFICIAMENTO E COMERCIO DE COUROS LTDA</t>
  </si>
  <si>
    <t>5204000072</t>
  </si>
  <si>
    <t>NOVALTAN S-DX BR</t>
  </si>
  <si>
    <t>L00423</t>
  </si>
  <si>
    <t>VANCOUROS INDUSTRIA E  COMERCIO DE COUROS LTDA</t>
  </si>
  <si>
    <t>5215000005</t>
  </si>
  <si>
    <t>OMBRELLON 072 N</t>
  </si>
  <si>
    <t>L00167</t>
  </si>
  <si>
    <t>ARTE FINAL IND. E COM. DE COUROS LTDA</t>
  </si>
  <si>
    <t>5215000803</t>
  </si>
  <si>
    <t>OMBRELLON HFN</t>
  </si>
  <si>
    <t>5208000023</t>
  </si>
  <si>
    <t>OMBRELLON PM</t>
  </si>
  <si>
    <t>5215000020</t>
  </si>
  <si>
    <t>OMBRELLON S</t>
  </si>
  <si>
    <t>5215000021</t>
  </si>
  <si>
    <t>OMBRELLON WP</t>
  </si>
  <si>
    <t>K00425</t>
  </si>
  <si>
    <t>COMBUSTOL INDUSTRIA E COMERCIO LTDA.</t>
  </si>
  <si>
    <t>5102000019</t>
  </si>
  <si>
    <t>OPTAPIX AC 112</t>
  </si>
  <si>
    <t>K00291</t>
  </si>
  <si>
    <t>REFRATARIOS PAULISTA IND E COM LTDA</t>
  </si>
  <si>
    <t>5115000013</t>
  </si>
  <si>
    <t>OPTAPIX PA 42/15 BR</t>
  </si>
  <si>
    <t>K00446</t>
  </si>
  <si>
    <t>ESTIVA REFRATARIOS ESPECIAIS LIMITADA</t>
  </si>
  <si>
    <t>5128000005</t>
  </si>
  <si>
    <t>OPTAPIX PS 17</t>
  </si>
  <si>
    <t>K00336</t>
  </si>
  <si>
    <t>OXFORD PORCELANAS ESPIRITO SANTO LTDA</t>
  </si>
  <si>
    <t>5509000637</t>
  </si>
  <si>
    <t>OPTAVON NW BR</t>
  </si>
  <si>
    <t>5212000010</t>
  </si>
  <si>
    <t>OPTIMALIN C BR</t>
  </si>
  <si>
    <t>L00056</t>
  </si>
  <si>
    <t>NATUR INDUSTRIA DE COUROS LTDA</t>
  </si>
  <si>
    <t>5209000015</t>
  </si>
  <si>
    <t>OPTIMALIN S-OL</t>
  </si>
  <si>
    <t>5209000010</t>
  </si>
  <si>
    <t>OPTIMALIN UPH</t>
  </si>
  <si>
    <t>H00049</t>
  </si>
  <si>
    <t>GALDERMA BRASIL LTDA</t>
  </si>
  <si>
    <t>5903000006</t>
  </si>
  <si>
    <t>OXETAL VD 20</t>
  </si>
  <si>
    <t>L00026</t>
  </si>
  <si>
    <t>INDUSTRIA DE PELES MINUANO LTDA</t>
  </si>
  <si>
    <t>5208000010</t>
  </si>
  <si>
    <t>PELLASTOL 1060 BR</t>
  </si>
  <si>
    <t>1201</t>
  </si>
  <si>
    <t>1201C</t>
  </si>
  <si>
    <t>DEV.V PRO EST.B.RED.SUSP IPI PIS/CO ZSB</t>
  </si>
  <si>
    <t>L00091</t>
  </si>
  <si>
    <t>CURTUME AIMORE SA</t>
  </si>
  <si>
    <t>L00584</t>
  </si>
  <si>
    <t>MUCCA PELLI INDUSTRIA DE COUROS LTDA</t>
  </si>
  <si>
    <t>L00282</t>
  </si>
  <si>
    <t>DALPIAZ ACABAMENTO EM COURO LTDA</t>
  </si>
  <si>
    <t>5212000013</t>
  </si>
  <si>
    <t>PELLASTOL EF BR</t>
  </si>
  <si>
    <t>5212000004</t>
  </si>
  <si>
    <t>PELLASTOL MB BR</t>
  </si>
  <si>
    <t>L00494</t>
  </si>
  <si>
    <t>COURO E ARTE CURTIMENTO E TAPECARIA LTDA</t>
  </si>
  <si>
    <t>L00310</t>
  </si>
  <si>
    <t>ANTONIO MARQUES SOBREIRA</t>
  </si>
  <si>
    <t>5212000001</t>
  </si>
  <si>
    <t>PELLASTOL MN BR</t>
  </si>
  <si>
    <t>51015</t>
  </si>
  <si>
    <t>VENDA.EST.B.ICMS RED-SUSP.IPI/COFINS/PIS</t>
  </si>
  <si>
    <t>51221</t>
  </si>
  <si>
    <t>VENDA CTA.ORD. PROD.ESTAB B.REDUZ</t>
  </si>
  <si>
    <t>L00005</t>
  </si>
  <si>
    <t>CURTUME DELLA TORRE LTDA</t>
  </si>
  <si>
    <t>5212000933</t>
  </si>
  <si>
    <t>PELLASTOL MO BR</t>
  </si>
  <si>
    <t>5213000005</t>
  </si>
  <si>
    <t>PELLASTOL PS BR</t>
  </si>
  <si>
    <t>5212000009</t>
  </si>
  <si>
    <t>PELLASTOL RC BR</t>
  </si>
  <si>
    <t>L00549</t>
  </si>
  <si>
    <t>BR LEATHER LTDA</t>
  </si>
  <si>
    <t>5212000022</t>
  </si>
  <si>
    <t>PELLASTOL SCA BR</t>
  </si>
  <si>
    <t>5213000009</t>
  </si>
  <si>
    <t>PELLASTOL SG BR</t>
  </si>
  <si>
    <t>5212000007</t>
  </si>
  <si>
    <t>PELLASTOL XO BR</t>
  </si>
  <si>
    <t>5128000002</t>
  </si>
  <si>
    <t>PEPTAPON 52 R</t>
  </si>
  <si>
    <t>5111000745</t>
  </si>
  <si>
    <t>PEPTAPON 71 S</t>
  </si>
  <si>
    <t>K00448</t>
  </si>
  <si>
    <t>DOCOL INDUSTRIA E COMERCIO LTDA</t>
  </si>
  <si>
    <t>K00003</t>
  </si>
  <si>
    <t>ICASA INDUSTRIA CERAMICA ANDRAENSE S.A</t>
  </si>
  <si>
    <t>K00234</t>
  </si>
  <si>
    <t>F &amp; A PRODUTOS CERAMICOS LTDA</t>
  </si>
  <si>
    <t>5701000007</t>
  </si>
  <si>
    <t>PHOSPHETAL 2E-H</t>
  </si>
  <si>
    <t>ZC0125</t>
  </si>
  <si>
    <t>TERNEC LUBRIFICANTES LTDA</t>
  </si>
  <si>
    <t>5701000053</t>
  </si>
  <si>
    <t>PHOSPHETAL NP-6-T</t>
  </si>
  <si>
    <t>0103000941</t>
  </si>
  <si>
    <t>PIGMENTO BRANCO / TRANSPERSE TBW</t>
  </si>
  <si>
    <t>5211000016</t>
  </si>
  <si>
    <t>PRINOL APV</t>
  </si>
  <si>
    <t>5211000022</t>
  </si>
  <si>
    <t>PRINOL APV-N</t>
  </si>
  <si>
    <t>L00028</t>
  </si>
  <si>
    <t>LUIZ FUGA INDUSTRIA DE COURO LTDA</t>
  </si>
  <si>
    <t>5211000039</t>
  </si>
  <si>
    <t>PRINOL CRC</t>
  </si>
  <si>
    <t>5211000266</t>
  </si>
  <si>
    <t>PRINOL FG-B</t>
  </si>
  <si>
    <t>5208000027</t>
  </si>
  <si>
    <t>PRINOL S-EM</t>
  </si>
  <si>
    <t>5206000001</t>
  </si>
  <si>
    <t>PRODUCT AML 141 BR</t>
  </si>
  <si>
    <t>L00410</t>
  </si>
  <si>
    <t>L00555</t>
  </si>
  <si>
    <t>BADER INTERNATIONAL SUC URUGUAY</t>
  </si>
  <si>
    <t>K00394</t>
  </si>
  <si>
    <t>SOLCERA DO BRASIL MATERIAIS AVANÇADOS LTDA.</t>
  </si>
  <si>
    <t>5101000379</t>
  </si>
  <si>
    <t>PRODUKT KB 2106</t>
  </si>
  <si>
    <t>5112000025</t>
  </si>
  <si>
    <t>PRODUKT KM 065 BR</t>
  </si>
  <si>
    <t>K00452</t>
  </si>
  <si>
    <t>K00314</t>
  </si>
  <si>
    <t>5112000024</t>
  </si>
  <si>
    <t>PRODUKT KM 066 BR</t>
  </si>
  <si>
    <t>KC0104</t>
  </si>
  <si>
    <t>K00284</t>
  </si>
  <si>
    <t>DEXCO S.A</t>
  </si>
  <si>
    <t>5125000003</t>
  </si>
  <si>
    <t>PRODUKT KM 1448 AR</t>
  </si>
  <si>
    <t>5126000001</t>
  </si>
  <si>
    <t>PRODUKT PV BR</t>
  </si>
  <si>
    <t>5506000013</t>
  </si>
  <si>
    <t>PRODUKT TM 2054 BR</t>
  </si>
  <si>
    <t>H00030</t>
  </si>
  <si>
    <t>DELLY KOSMETIC COMERCIO E INDUSTRIA LTDA</t>
  </si>
  <si>
    <t>5901000006</t>
  </si>
  <si>
    <t>PROTELAN LS 9011/SL AT HIGH PH</t>
  </si>
  <si>
    <t>H00054</t>
  </si>
  <si>
    <t>NASI INDUSTRIA DE NUTRICOSMETICOS LTDA-ME</t>
  </si>
  <si>
    <t>5904000001</t>
  </si>
  <si>
    <t>PROTELAN NMF</t>
  </si>
  <si>
    <t>61022</t>
  </si>
  <si>
    <t>VENDA MERC.ADQ.TERC.7% SEM SIMILAR NAC</t>
  </si>
  <si>
    <t>5215000010</t>
  </si>
  <si>
    <t>PROVOL 1053 BR</t>
  </si>
  <si>
    <t>5208000065</t>
  </si>
  <si>
    <t>PROVOL 1175 BR</t>
  </si>
  <si>
    <t>5215000242</t>
  </si>
  <si>
    <t>PROVOL BA BR</t>
  </si>
  <si>
    <t>L00233</t>
  </si>
  <si>
    <t>INDUSTRIA E COMERCIO DE COUROS INTERNACIONAL LTDA</t>
  </si>
  <si>
    <t>5215000004</t>
  </si>
  <si>
    <t>PROVOL BL BR</t>
  </si>
  <si>
    <t>L00192</t>
  </si>
  <si>
    <t>KROMATICA INDUSTRIA E COMERCIO DE  PROD QUIMICOS LTDA</t>
  </si>
  <si>
    <t>5215000015</t>
  </si>
  <si>
    <t>PROVOL BO BR</t>
  </si>
  <si>
    <t>5212000024</t>
  </si>
  <si>
    <t>PROVOL C 95 BR</t>
  </si>
  <si>
    <t>5215000023</t>
  </si>
  <si>
    <t>PROVOL LW 67 BR</t>
  </si>
  <si>
    <t>H00005</t>
  </si>
  <si>
    <t>VIA AROMA INDUSTRIA DE AROMATIZADORES DE AMBIENTES LTDA</t>
  </si>
  <si>
    <t>5903000001</t>
  </si>
  <si>
    <t>PURTON CFD</t>
  </si>
  <si>
    <t>K00371</t>
  </si>
  <si>
    <t>INDUSTRIA E COMERCIO DE CERAMICA CASA SANTAMARINA EIRELI ME</t>
  </si>
  <si>
    <t>5108001002</t>
  </si>
  <si>
    <t>ROTOCER UG 1450 CONC BR</t>
  </si>
  <si>
    <t>5516000804</t>
  </si>
  <si>
    <t>SETACID PAS BR</t>
  </si>
  <si>
    <t>5542000003</t>
  </si>
  <si>
    <t>SETACID PHC CONC BR</t>
  </si>
  <si>
    <t>5907000016</t>
  </si>
  <si>
    <t>SETACIN 103 SB</t>
  </si>
  <si>
    <t>5510000009</t>
  </si>
  <si>
    <t>SETAVIN MSB BR</t>
  </si>
  <si>
    <t>5518000001</t>
  </si>
  <si>
    <t>SETAVIN PNT BR</t>
  </si>
  <si>
    <t>X00219</t>
  </si>
  <si>
    <t>LEATI PRODUTOS QUIMICOS LTDA</t>
  </si>
  <si>
    <t>X00133</t>
  </si>
  <si>
    <t>TINTURARIA E ESTAMPARIA COFINA LTDA</t>
  </si>
  <si>
    <t>X00186</t>
  </si>
  <si>
    <t>STARTECH PRODUTOS QUIMICOS LTDA</t>
  </si>
  <si>
    <t>5518000010</t>
  </si>
  <si>
    <t>SETAVIN RCO</t>
  </si>
  <si>
    <t>5518000002</t>
  </si>
  <si>
    <t>SETAVIN RCO CONC</t>
  </si>
  <si>
    <t>X00202</t>
  </si>
  <si>
    <t>INDUSTRIA E COMERCIO DE MALHAS R V B LTDA</t>
  </si>
  <si>
    <t>5538000001</t>
  </si>
  <si>
    <t>SETAVIN SU-E BR</t>
  </si>
  <si>
    <t>K00381</t>
  </si>
  <si>
    <t>QUANTA MINERAL S.A</t>
  </si>
  <si>
    <t>5101000346</t>
  </si>
  <si>
    <t>SILUBIT BL 05</t>
  </si>
  <si>
    <t>5115000249</t>
  </si>
  <si>
    <t>SILUBIT G 80</t>
  </si>
  <si>
    <t>K00178</t>
  </si>
  <si>
    <t>REFRATEK IND COM PRODUTOS REFRATARIOS LTDA</t>
  </si>
  <si>
    <t>5101000364</t>
  </si>
  <si>
    <t>SILUBIT H 19</t>
  </si>
  <si>
    <t>5201000008</t>
  </si>
  <si>
    <t>SINCAL DRN BR</t>
  </si>
  <si>
    <t>5201000997</t>
  </si>
  <si>
    <t>SINCAL MSB BR</t>
  </si>
  <si>
    <t>L00446</t>
  </si>
  <si>
    <t>COURO PELE ACABAMENTOS DE COURO LTDA-ME</t>
  </si>
  <si>
    <t>L00009</t>
  </si>
  <si>
    <t>CURTUME TOURO LTDA</t>
  </si>
  <si>
    <t>5201000006</t>
  </si>
  <si>
    <t>SINCAL NW BR</t>
  </si>
  <si>
    <t>5901000012</t>
  </si>
  <si>
    <t>SULFETAL CS E</t>
  </si>
  <si>
    <t>5201000634</t>
  </si>
  <si>
    <t>SUPRALAN 80</t>
  </si>
  <si>
    <t>5214000968</t>
  </si>
  <si>
    <t>SUPRALAN ON BR</t>
  </si>
  <si>
    <t>H00022</t>
  </si>
  <si>
    <t>SCHWAN COSMETICS DO BRASIL LTDA</t>
  </si>
  <si>
    <t>5907000014</t>
  </si>
  <si>
    <t>SYNTRAN 5620CG</t>
  </si>
  <si>
    <t>5213000027</t>
  </si>
  <si>
    <t>TAFIGAL HK BR</t>
  </si>
  <si>
    <t>5115000009</t>
  </si>
  <si>
    <t>TENACER 500 BR</t>
  </si>
  <si>
    <t>2201B</t>
  </si>
  <si>
    <t>DEV. DE VENDA PROD.INDUSTR.F.ESTADO ZSB</t>
  </si>
  <si>
    <t>X00253</t>
  </si>
  <si>
    <t>MACA COMERCIO E REPRESENTACAO LTDA</t>
  </si>
  <si>
    <t>5511000004</t>
  </si>
  <si>
    <t>TISSOCYL CFD BR</t>
  </si>
  <si>
    <t>5511000003</t>
  </si>
  <si>
    <t>TISSOCYL CFD CONC</t>
  </si>
  <si>
    <t>5507000002</t>
  </si>
  <si>
    <t>TISSOCYL DBE BR</t>
  </si>
  <si>
    <t>5510000636</t>
  </si>
  <si>
    <t>TISSOCYL RC 9 BR</t>
  </si>
  <si>
    <t>5117000098</t>
  </si>
  <si>
    <t>TRENNEMULSION W 165 BR</t>
  </si>
  <si>
    <t>P00001</t>
  </si>
  <si>
    <t>LUZARTE ESTRELA LTDA</t>
  </si>
  <si>
    <t>K00401</t>
  </si>
  <si>
    <t>THERMOCERAM PRODUTOS CERAMICOS LTDA</t>
  </si>
  <si>
    <t>K00331</t>
  </si>
  <si>
    <t>ESTIVA REFRATARIOS ESPECIAIS LTDA</t>
  </si>
  <si>
    <t>K00361</t>
  </si>
  <si>
    <t>MODEL MATRIZES E MOLDES LTDA EPP</t>
  </si>
  <si>
    <t>K00470</t>
  </si>
  <si>
    <t>PORCELANA HORACILIO RODRIGUES LTDA</t>
  </si>
  <si>
    <t>5107000005</t>
  </si>
  <si>
    <t>TRUCEL 10 BR</t>
  </si>
  <si>
    <t>5107000021</t>
  </si>
  <si>
    <t>TRUCEL 5 BR</t>
  </si>
  <si>
    <t>K00427</t>
  </si>
  <si>
    <t>5107000023</t>
  </si>
  <si>
    <t>TRUCEL 500 BR</t>
  </si>
  <si>
    <t>61029</t>
  </si>
  <si>
    <t>VENDA MERCADORIA ADQ.TERC.REV.NAC.</t>
  </si>
  <si>
    <t>K00386</t>
  </si>
  <si>
    <t>LB COLLORS COMERCIO LTDA</t>
  </si>
  <si>
    <t>5101000348</t>
  </si>
  <si>
    <t>TRUKALIN 713</t>
  </si>
  <si>
    <t>K00065</t>
  </si>
  <si>
    <t>INDUSTRIAS BRASILEIRAS DE ARTIGOS REFRATARIOS - IBAR - LTDA</t>
  </si>
  <si>
    <t>K00195</t>
  </si>
  <si>
    <t>ALLMATER PRODUTOS QUIMICOS E MINERAIS LTDA-ME</t>
  </si>
  <si>
    <t>5506000004</t>
  </si>
  <si>
    <t>VOLTURIM M - 85 BR</t>
  </si>
  <si>
    <t>X00067</t>
  </si>
  <si>
    <t>AKMEY BRASIL INDUSTRIA E COM DE PRODUTOS QUIMICOS LTDA S/A</t>
  </si>
  <si>
    <t>X00034</t>
  </si>
  <si>
    <t>PETTENATI S/A INDUSTRIA TEXTIL</t>
  </si>
  <si>
    <t>5503000437</t>
  </si>
  <si>
    <t>ZETESAL 2000 BR</t>
  </si>
  <si>
    <t>5503000025</t>
  </si>
  <si>
    <t>ZETESAL 2027 BR</t>
  </si>
  <si>
    <t>5503000026</t>
  </si>
  <si>
    <t>ZETESAL 2029 JET BR</t>
  </si>
  <si>
    <t>5503000030</t>
  </si>
  <si>
    <t>ZETESAL 2109 BR</t>
  </si>
  <si>
    <t>5503000440</t>
  </si>
  <si>
    <t>ZETESAL NR</t>
  </si>
  <si>
    <t>X00169</t>
  </si>
  <si>
    <t>WERKEN QUIMICA BRASIL S.A</t>
  </si>
  <si>
    <t>X00227</t>
  </si>
  <si>
    <t>PRODAUX ESPECIALIDADES QUIMICAS LTDA</t>
  </si>
  <si>
    <t>5503000001</t>
  </si>
  <si>
    <t>ZETESAL NR GOLD</t>
  </si>
  <si>
    <t>X00216</t>
  </si>
  <si>
    <t>CMJ TEXTIL LTDA</t>
  </si>
  <si>
    <t>5503000806</t>
  </si>
  <si>
    <t>ZETESAL NR JET BR</t>
  </si>
  <si>
    <t>P00095</t>
  </si>
  <si>
    <t>CHEMETALL DO BRASIL LTDA</t>
  </si>
  <si>
    <t>5518000018</t>
  </si>
  <si>
    <t>ZETESAN PD BR</t>
  </si>
  <si>
    <t>5518000013</t>
  </si>
  <si>
    <t>ZETESAN PD LIQ BR</t>
  </si>
  <si>
    <t>X00163</t>
  </si>
  <si>
    <t>MENEGOTTI TEXTIL LTDA</t>
  </si>
  <si>
    <t>ZT</t>
  </si>
  <si>
    <t>TRANSPORTADOR</t>
  </si>
  <si>
    <t>ZT0190</t>
  </si>
  <si>
    <t>ALFA TRANSPORTES LTDA</t>
  </si>
  <si>
    <t>5201000033</t>
  </si>
  <si>
    <t>ZETESLIP ECS</t>
  </si>
  <si>
    <t>5201000920</t>
  </si>
  <si>
    <t>ZETESLIP ECS BR</t>
  </si>
  <si>
    <t>L00461</t>
  </si>
  <si>
    <t>MARANHAO INDUSTRIA DE COURO LTDA</t>
  </si>
  <si>
    <t>5117000116</t>
  </si>
  <si>
    <t>ZUSOPLAST 076</t>
  </si>
  <si>
    <t>5117000817</t>
  </si>
  <si>
    <t>ZUSOPLAST 126/3</t>
  </si>
  <si>
    <t>K00438</t>
  </si>
  <si>
    <t>REFRATARIOS CUMBICA EIRELI</t>
  </si>
  <si>
    <t>5117000049</t>
  </si>
  <si>
    <t>ZUSOPLAST 9002</t>
  </si>
  <si>
    <t>5101000380</t>
  </si>
  <si>
    <t>ZUSOPLAST G 112</t>
  </si>
  <si>
    <t>5218000002</t>
  </si>
  <si>
    <t>CONTRIPON AO BR</t>
  </si>
  <si>
    <t>L00585</t>
  </si>
  <si>
    <t>OX INDUSTRIA E COMERCIO DE PRODUTOS QUIMICOS LTDA</t>
  </si>
  <si>
    <t>L00388</t>
  </si>
  <si>
    <t>JACOBY INDUSTRIA DE COUROS LTDA</t>
  </si>
  <si>
    <t>L00571</t>
  </si>
  <si>
    <t>UPA COUROS S.A.</t>
  </si>
  <si>
    <t>1</t>
  </si>
  <si>
    <t>2201E</t>
  </si>
  <si>
    <t>DEVOL VENDA PRO.INDUS.F.ESTADO - CLIENTE</t>
  </si>
  <si>
    <t>ZF</t>
  </si>
  <si>
    <t>FORNECEDOR</t>
  </si>
  <si>
    <t>ZF3160</t>
  </si>
  <si>
    <t>JEFERSON TONDO - DEPÓSITO</t>
  </si>
  <si>
    <t>COMPRA DE MATERIAL PARA CONSUMO</t>
  </si>
  <si>
    <t>2</t>
  </si>
  <si>
    <t>2202C</t>
  </si>
  <si>
    <t>DEV. VENDA MERC.ADQ./REC.TER. 4% CLIENTE</t>
  </si>
  <si>
    <t>30/11/2025</t>
  </si>
  <si>
    <t>L00559 - ZSCHIMMER &amp; SCHWARZ URUGUAY SA DE CV - VC</t>
  </si>
  <si>
    <t>EXPORTAÇÃO</t>
  </si>
  <si>
    <t xml:space="preserve">     90 - SALES</t>
  </si>
  <si>
    <t>5503000008</t>
  </si>
  <si>
    <t>LUBATEX ECS BR</t>
  </si>
  <si>
    <t>5117000142</t>
  </si>
  <si>
    <t>PRODUKT KM 061 BR</t>
  </si>
  <si>
    <t>5203000015</t>
  </si>
  <si>
    <t>PROVOL S-LX</t>
  </si>
  <si>
    <t>61014</t>
  </si>
  <si>
    <t>H00062</t>
  </si>
  <si>
    <t>BIESTERFELD SIMKO DISTRIBUICAO S.A.</t>
  </si>
  <si>
    <t>5902000003</t>
  </si>
  <si>
    <t>ZETEMOL OSB</t>
  </si>
  <si>
    <t>X00121</t>
  </si>
  <si>
    <t>EKONOVA QUIMICA DO BRASIL LTDA</t>
  </si>
  <si>
    <t>L00495</t>
  </si>
  <si>
    <t>AGRO STILLO INDUSTRIA E COMERCIO DE COUROS LTDA</t>
  </si>
  <si>
    <t>L00591</t>
  </si>
  <si>
    <t>OX INDUSTRIA E COMERCIO DE QUIMICOS E COUROS LTDA</t>
  </si>
  <si>
    <t>SALES JAN AND NOVEMBER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</si>
</sst>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0_ ;[Red]\-#,##0.00\ "/>
  </numFmts>
  <fonts count="11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8"/>
      <color rgb="FF366092"/>
      <name val="Aptos Narrow"/>
      <family val="2"/>
      <scheme val="minor"/>
    </font>
    <font>
      <b/>
      <sz val="14"/>
      <color rgb="FF36609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45606B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75787B"/>
        <bgColor indexed="64"/>
      </patternFill>
    </fill>
    <fill>
      <patternFill patternType="solid">
        <fgColor rgb="FF79AE2B"/>
        <bgColor indexed="64"/>
      </patternFill>
    </fill>
    <fill>
      <patternFill patternType="solid">
        <fgColor rgb="FFDD3E28"/>
        <bgColor indexed="64"/>
      </patternFill>
    </fill>
    <fill>
      <patternFill patternType="solid">
        <fgColor rgb="FFEA76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1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4" fontId="1" fillId="3" borderId="1" xfId="0" applyNumberFormat="1" applyFont="1" applyFill="1" applyBorder="1"/>
    <xf numFmtId="10" fontId="1" fillId="3" borderId="1" xfId="0" applyNumberFormat="1" applyFont="1" applyFill="1" applyBorder="1"/>
    <xf numFmtId="0" fontId="0" fillId="4" borderId="1" xfId="0" applyFill="1" applyBorder="1"/>
    <xf numFmtId="4" fontId="0" fillId="4" borderId="1" xfId="0" applyNumberFormat="1" applyFill="1" applyBorder="1"/>
    <xf numFmtId="10" fontId="0" fillId="4" borderId="1" xfId="0" applyNumberFormat="1" applyFill="1" applyBorder="1"/>
    <xf numFmtId="0" fontId="0" fillId="0" borderId="1" xfId="0" applyBorder="1"/>
    <xf numFmtId="4" fontId="0" fillId="0" borderId="1" xfId="0" applyNumberFormat="1" applyBorder="1"/>
    <xf numFmtId="10" fontId="0" fillId="0" borderId="1" xfId="0" applyNumberFormat="1" applyBorder="1"/>
    <xf numFmtId="0" fontId="1" fillId="5" borderId="1" xfId="0" applyFont="1" applyFill="1" applyBorder="1"/>
    <xf numFmtId="4" fontId="1" fillId="5" borderId="1" xfId="0" applyNumberFormat="1" applyFont="1" applyFill="1" applyBorder="1"/>
    <xf numFmtId="10" fontId="1" fillId="5" borderId="1" xfId="0" applyNumberFormat="1" applyFont="1" applyFill="1" applyBorder="1"/>
    <xf numFmtId="0" fontId="1" fillId="6" borderId="1" xfId="0" applyFont="1" applyFill="1" applyBorder="1"/>
    <xf numFmtId="4" fontId="1" fillId="6" borderId="1" xfId="0" applyNumberFormat="1" applyFont="1" applyFill="1" applyBorder="1"/>
    <xf numFmtId="10" fontId="1" fillId="6" borderId="1" xfId="0" applyNumberFormat="1" applyFont="1" applyFill="1" applyBorder="1"/>
    <xf numFmtId="0" fontId="1" fillId="7" borderId="1" xfId="0" applyFont="1" applyFill="1" applyBorder="1"/>
    <xf numFmtId="4" fontId="1" fillId="7" borderId="1" xfId="0" applyNumberFormat="1" applyFont="1" applyFill="1" applyBorder="1"/>
    <xf numFmtId="10" fontId="1" fillId="7" borderId="1" xfId="0" applyNumberFormat="1" applyFont="1" applyFill="1" applyBorder="1"/>
    <xf numFmtId="0" fontId="1" fillId="8" borderId="1" xfId="0" applyFont="1" applyFill="1" applyBorder="1"/>
    <xf numFmtId="4" fontId="1" fillId="8" borderId="1" xfId="0" applyNumberFormat="1" applyFont="1" applyFill="1" applyBorder="1"/>
    <xf numFmtId="10" fontId="1" fillId="8" borderId="1" xfId="0" applyNumberFormat="1" applyFont="1" applyFill="1" applyBorder="1"/>
    <xf numFmtId="0" fontId="3" fillId="0" borderId="0" xfId="0" applyFont="1"/>
    <xf numFmtId="0" fontId="1" fillId="3" borderId="2" xfId="0" applyFont="1" applyFill="1" applyBorder="1"/>
    <xf numFmtId="0" fontId="6" fillId="9" borderId="0" xfId="0" applyFont="1" applyFill="1"/>
    <xf numFmtId="3" fontId="6" fillId="9" borderId="0" xfId="0" applyNumberFormat="1" applyFont="1" applyFill="1"/>
    <xf numFmtId="4" fontId="6" fillId="9" borderId="0" xfId="0" applyNumberFormat="1" applyFont="1" applyFill="1"/>
    <xf numFmtId="10" fontId="6" fillId="9" borderId="0" xfId="0" applyNumberFormat="1" applyFont="1" applyFill="1"/>
    <xf numFmtId="9" fontId="6" fillId="9" borderId="0" xfId="1" applyFont="1" applyFill="1"/>
    <xf numFmtId="49" fontId="7" fillId="0" borderId="0" xfId="0" applyNumberFormat="1" applyFont="1"/>
    <xf numFmtId="14" fontId="0" fillId="0" borderId="0" xfId="0" applyNumberFormat="1"/>
    <xf numFmtId="4" fontId="0" fillId="0" borderId="0" xfId="0" applyNumberFormat="1"/>
    <xf numFmtId="40" fontId="0" fillId="0" borderId="0" xfId="0" applyNumberFormat="1"/>
    <xf numFmtId="164" fontId="0" fillId="0" borderId="0" xfId="1" applyNumberFormat="1" applyFont="1"/>
    <xf numFmtId="4" fontId="0" fillId="10" borderId="0" xfId="0" applyNumberFormat="1" applyFill="1"/>
    <xf numFmtId="40" fontId="0" fillId="10" borderId="0" xfId="0" applyNumberFormat="1" applyFill="1"/>
    <xf numFmtId="0" fontId="0" fillId="10" borderId="0" xfId="0" applyFill="1"/>
    <xf numFmtId="165" fontId="0" fillId="10" borderId="0" xfId="0" applyNumberFormat="1" applyFill="1"/>
    <xf numFmtId="0" fontId="7" fillId="0" borderId="0" xfId="0" applyFont="1"/>
    <xf numFmtId="40" fontId="5" fillId="0" borderId="0" xfId="0" applyNumberFormat="1" applyFont="1"/>
    <xf numFmtId="0" fontId="5" fillId="0" borderId="0" xfId="0" applyFont="1"/>
    <xf numFmtId="164" fontId="5" fillId="0" borderId="0" xfId="1" applyNumberFormat="1" applyFont="1"/>
    <xf numFmtId="40" fontId="0" fillId="11" borderId="4" xfId="0" applyNumberFormat="1" applyFill="1" applyBorder="1"/>
    <xf numFmtId="40" fontId="0" fillId="11" borderId="5" xfId="0" applyNumberFormat="1" applyFill="1" applyBorder="1"/>
    <xf numFmtId="164" fontId="7" fillId="0" borderId="0" xfId="1" applyNumberFormat="1" applyFont="1"/>
    <xf numFmtId="40" fontId="7" fillId="11" borderId="6" xfId="0" applyNumberFormat="1" applyFont="1" applyFill="1" applyBorder="1"/>
    <xf numFmtId="40" fontId="7" fillId="11" borderId="7" xfId="0" applyNumberFormat="1" applyFont="1" applyFill="1" applyBorder="1"/>
    <xf numFmtId="40" fontId="7" fillId="11" borderId="4" xfId="0" applyNumberFormat="1" applyFont="1" applyFill="1" applyBorder="1"/>
    <xf numFmtId="40" fontId="7" fillId="11" borderId="5" xfId="0" applyNumberFormat="1" applyFont="1" applyFill="1" applyBorder="1"/>
    <xf numFmtId="0" fontId="8" fillId="11" borderId="8" xfId="0" applyFont="1" applyFill="1" applyBorder="1"/>
    <xf numFmtId="0" fontId="8" fillId="11" borderId="4" xfId="0" applyFont="1" applyFill="1" applyBorder="1"/>
    <xf numFmtId="14" fontId="8" fillId="11" borderId="4" xfId="0" applyNumberFormat="1" applyFont="1" applyFill="1" applyBorder="1"/>
    <xf numFmtId="40" fontId="8" fillId="11" borderId="4" xfId="0" applyNumberFormat="1" applyFont="1" applyFill="1" applyBorder="1"/>
    <xf numFmtId="4" fontId="1" fillId="3" borderId="3" xfId="0" applyNumberFormat="1" applyFont="1" applyFill="1" applyBorder="1"/>
    <xf numFmtId="0" fontId="1" fillId="3" borderId="9" xfId="0" applyFont="1" applyFill="1" applyBorder="1"/>
    <xf numFmtId="4" fontId="1" fillId="3" borderId="9" xfId="0" applyNumberFormat="1" applyFont="1" applyFill="1" applyBorder="1"/>
    <xf numFmtId="10" fontId="1" fillId="3" borderId="3" xfId="1" applyNumberFormat="1" applyFont="1" applyFill="1" applyBorder="1"/>
    <xf numFmtId="0" fontId="9" fillId="9" borderId="0" xfId="0" applyFont="1" applyFill="1"/>
    <xf numFmtId="3" fontId="9" fillId="9" borderId="0" xfId="0" applyNumberFormat="1" applyFont="1" applyFill="1"/>
    <xf numFmtId="4" fontId="9" fillId="9" borderId="0" xfId="0" applyNumberFormat="1" applyFont="1" applyFill="1"/>
    <xf numFmtId="10" fontId="9" fillId="9" borderId="0" xfId="0" applyNumberFormat="1" applyFont="1" applyFill="1"/>
    <xf numFmtId="10" fontId="9" fillId="9" borderId="0" xfId="1" applyNumberFormat="1" applyFont="1" applyFill="1"/>
    <xf numFmtId="0" fontId="10" fillId="12" borderId="0" xfId="0" applyFont="1" applyFill="1"/>
    <xf numFmtId="3" fontId="10" fillId="12" borderId="0" xfId="0" applyNumberFormat="1" applyFont="1" applyFill="1"/>
    <xf numFmtId="4" fontId="10" fillId="12" borderId="0" xfId="0" applyNumberFormat="1" applyFont="1" applyFill="1"/>
    <xf numFmtId="10" fontId="10" fillId="12" borderId="0" xfId="0" applyNumberFormat="1" applyFont="1" applyFill="1"/>
    <xf numFmtId="3" fontId="0" fillId="0" borderId="0" xfId="0" applyNumberFormat="1"/>
    <xf numFmtId="3" fontId="1" fillId="2" borderId="1" xfId="0" applyNumberFormat="1" applyFont="1" applyFill="1" applyBorder="1"/>
    <xf numFmtId="3" fontId="1" fillId="3" borderId="1" xfId="0" applyNumberFormat="1" applyFont="1" applyFill="1" applyBorder="1"/>
    <xf numFmtId="3" fontId="0" fillId="4" borderId="1" xfId="0" applyNumberFormat="1" applyFill="1" applyBorder="1"/>
    <xf numFmtId="3" fontId="0" fillId="0" borderId="1" xfId="0" applyNumberFormat="1" applyBorder="1"/>
    <xf numFmtId="3" fontId="1" fillId="5" borderId="1" xfId="0" applyNumberFormat="1" applyFont="1" applyFill="1" applyBorder="1"/>
    <xf numFmtId="3" fontId="1" fillId="6" borderId="1" xfId="0" applyNumberFormat="1" applyFont="1" applyFill="1" applyBorder="1"/>
    <xf numFmtId="3" fontId="1" fillId="7" borderId="1" xfId="0" applyNumberFormat="1" applyFont="1" applyFill="1" applyBorder="1"/>
    <xf numFmtId="3" fontId="1" fillId="8" borderId="1" xfId="0" applyNumberFormat="1" applyFont="1" applyFill="1" applyBorder="1"/>
    <xf numFmtId="0" fontId="10" fillId="13" borderId="0" xfId="0" applyFont="1" applyFill="1"/>
    <xf numFmtId="3" fontId="10" fillId="13" borderId="0" xfId="0" applyNumberFormat="1" applyFont="1" applyFill="1"/>
    <xf numFmtId="4" fontId="10" fillId="13" borderId="0" xfId="0" applyNumberFormat="1" applyFont="1" applyFill="1"/>
    <xf numFmtId="10" fontId="10" fillId="13" borderId="0" xfId="0" applyNumberFormat="1" applyFont="1" applyFill="1"/>
    <xf numFmtId="0" fontId="1" fillId="8" borderId="2" xfId="0" applyFont="1" applyFill="1" applyBorder="1"/>
    <xf numFmtId="0" fontId="1" fillId="8" borderId="3" xfId="0" applyFont="1" applyFill="1" applyBorder="1"/>
    <xf numFmtId="0" fontId="2" fillId="0" borderId="0" xfId="0" applyFont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/>
    <xf numFmtId="0" fontId="1" fillId="5" borderId="2" xfId="0" applyFont="1" applyFill="1" applyBorder="1"/>
    <xf numFmtId="0" fontId="1" fillId="5" borderId="3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7" borderId="2" xfId="0" applyFont="1" applyFill="1" applyBorder="1"/>
    <xf numFmtId="0" fontId="1" fillId="7" borderId="3" xfId="0" applyFont="1" applyFill="1" applyBorder="1"/>
  </cellXfs>
  <cellStyles count="2">
    <cellStyle name="Normal" xfId="0" builtinId="0"/>
    <cellStyle name="Porcentagem" xfId="1" builtinId="5"/>
  </cellStyles>
  <dxfs count="17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E087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ont>
        <color theme="0"/>
      </font>
      <fill>
        <patternFill>
          <bgColor rgb="FF79AE2B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E087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45606B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E087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00A7B8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45606B"/>
        </patternFill>
      </fill>
    </dxf>
    <dxf>
      <font>
        <color theme="0"/>
      </font>
      <fill>
        <patternFill>
          <bgColor rgb="FF79AE2B"/>
        </patternFill>
      </fill>
    </dxf>
    <dxf>
      <font>
        <color theme="0"/>
      </font>
      <fill>
        <patternFill>
          <bgColor rgb="FF48AD9F"/>
        </patternFill>
      </fill>
    </dxf>
    <dxf>
      <font>
        <color theme="0"/>
      </font>
      <fill>
        <patternFill>
          <bgColor rgb="FF75787B"/>
        </patternFill>
      </fill>
    </dxf>
    <dxf>
      <font>
        <color theme="0"/>
      </font>
      <fill>
        <patternFill>
          <bgColor rgb="FF00A7B8"/>
        </patternFill>
      </fill>
    </dxf>
    <dxf>
      <font>
        <color theme="0"/>
      </font>
      <fill>
        <patternFill>
          <bgColor rgb="FFE08700"/>
        </patternFill>
      </fill>
    </dxf>
    <dxf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8" formatCode="#,##0.00;[Red]\-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8" formatCode="#,##0.00;[Red]\-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8" formatCode="#,##0.00;[Red]\-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8" formatCode="#,##0.00;[Red]\-#,##0.00"/>
    </dxf>
    <dxf>
      <numFmt numFmtId="8" formatCode="#,##0.00;[Red]\-#,##0.00"/>
    </dxf>
    <dxf>
      <numFmt numFmtId="8" formatCode="#,##0.00;[Red]\-#,##0.00"/>
    </dxf>
    <dxf>
      <numFmt numFmtId="8" formatCode="#,##0.00;[Red]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</dxf>
    <dxf>
      <numFmt numFmtId="8" formatCode="#,##0.00;[Red]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</dxf>
    <dxf>
      <numFmt numFmtId="8" formatCode="#,##0.00;[Red]\-#,##0.00"/>
    </dxf>
    <dxf>
      <numFmt numFmtId="8" formatCode="#,##0.00;[Red]\-#,##0.00"/>
    </dxf>
    <dxf>
      <numFmt numFmtId="8" formatCode="#,##0.00;[Red]\-#,##0.00"/>
    </dxf>
    <dxf>
      <numFmt numFmtId="4" formatCode="#,##0.00"/>
    </dxf>
    <dxf>
      <numFmt numFmtId="4" formatCode="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676275</xdr:colOff>
      <xdr:row>1</xdr:row>
      <xdr:rowOff>9525</xdr:rowOff>
    </xdr:to>
    <xdr:grpSp>
      <xdr:nvGrpSpPr>
        <xdr:cNvPr id="2" name="Grupo 19">
          <a:extLst>
            <a:ext uri="{FF2B5EF4-FFF2-40B4-BE49-F238E27FC236}">
              <a16:creationId xmlns:a16="http://schemas.microsoft.com/office/drawing/2014/main" id="{428649C7-02D5-4867-A82A-770FE3AB629D}"/>
            </a:ext>
          </a:extLst>
        </xdr:cNvPr>
        <xdr:cNvGrpSpPr>
          <a:grpSpLocks/>
        </xdr:cNvGrpSpPr>
      </xdr:nvGrpSpPr>
      <xdr:grpSpPr bwMode="auto">
        <a:xfrm>
          <a:off x="0" y="0"/>
          <a:ext cx="857704" cy="454025"/>
          <a:chOff x="6121" y="162"/>
          <a:chExt cx="845" cy="732"/>
        </a:xfrm>
      </xdr:grpSpPr>
      <xdr:sp macro="" textlink="">
        <xdr:nvSpPr>
          <xdr:cNvPr id="3" name="Freeform 2">
            <a:extLst>
              <a:ext uri="{FF2B5EF4-FFF2-40B4-BE49-F238E27FC236}">
                <a16:creationId xmlns:a16="http://schemas.microsoft.com/office/drawing/2014/main" id="{AE2BE966-851D-7189-7FDB-DC5D50BF2D90}"/>
              </a:ext>
            </a:extLst>
          </xdr:cNvPr>
          <xdr:cNvSpPr>
            <a:spLocks/>
          </xdr:cNvSpPr>
        </xdr:nvSpPr>
        <xdr:spPr bwMode="auto">
          <a:xfrm>
            <a:off x="6335" y="237"/>
            <a:ext cx="98" cy="142"/>
          </a:xfrm>
          <a:custGeom>
            <a:avLst/>
            <a:gdLst>
              <a:gd name="T0" fmla="*/ 97 w 98"/>
              <a:gd name="T1" fmla="*/ 237 h 142"/>
              <a:gd name="T2" fmla="*/ 4 w 98"/>
              <a:gd name="T3" fmla="*/ 237 h 142"/>
              <a:gd name="T4" fmla="*/ 3 w 98"/>
              <a:gd name="T5" fmla="*/ 238 h 142"/>
              <a:gd name="T6" fmla="*/ 3 w 98"/>
              <a:gd name="T7" fmla="*/ 264 h 142"/>
              <a:gd name="T8" fmla="*/ 4 w 98"/>
              <a:gd name="T9" fmla="*/ 264 h 142"/>
              <a:gd name="T10" fmla="*/ 62 w 98"/>
              <a:gd name="T11" fmla="*/ 264 h 142"/>
              <a:gd name="T12" fmla="*/ 62 w 98"/>
              <a:gd name="T13" fmla="*/ 265 h 142"/>
              <a:gd name="T14" fmla="*/ 1 w 98"/>
              <a:gd name="T15" fmla="*/ 352 h 142"/>
              <a:gd name="T16" fmla="*/ 1 w 98"/>
              <a:gd name="T17" fmla="*/ 353 h 142"/>
              <a:gd name="T18" fmla="*/ 0 w 98"/>
              <a:gd name="T19" fmla="*/ 378 h 142"/>
              <a:gd name="T20" fmla="*/ 1 w 98"/>
              <a:gd name="T21" fmla="*/ 379 h 142"/>
              <a:gd name="T22" fmla="*/ 97 w 98"/>
              <a:gd name="T23" fmla="*/ 379 h 142"/>
              <a:gd name="T24" fmla="*/ 98 w 98"/>
              <a:gd name="T25" fmla="*/ 378 h 142"/>
              <a:gd name="T26" fmla="*/ 98 w 98"/>
              <a:gd name="T27" fmla="*/ 353 h 142"/>
              <a:gd name="T28" fmla="*/ 97 w 98"/>
              <a:gd name="T29" fmla="*/ 352 h 142"/>
              <a:gd name="T30" fmla="*/ 36 w 98"/>
              <a:gd name="T31" fmla="*/ 352 h 142"/>
              <a:gd name="T32" fmla="*/ 36 w 98"/>
              <a:gd name="T33" fmla="*/ 351 h 142"/>
              <a:gd name="T34" fmla="*/ 97 w 98"/>
              <a:gd name="T35" fmla="*/ 264 h 142"/>
              <a:gd name="T36" fmla="*/ 97 w 98"/>
              <a:gd name="T37" fmla="*/ 264 h 142"/>
              <a:gd name="T38" fmla="*/ 98 w 98"/>
              <a:gd name="T39" fmla="*/ 238 h 142"/>
              <a:gd name="T40" fmla="*/ 97 w 98"/>
              <a:gd name="T41" fmla="*/ 237 h 142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0" t="0" r="r" b="b"/>
            <a:pathLst>
              <a:path w="98" h="142">
                <a:moveTo>
                  <a:pt x="97" y="0"/>
                </a:moveTo>
                <a:lnTo>
                  <a:pt x="4" y="0"/>
                </a:lnTo>
                <a:lnTo>
                  <a:pt x="3" y="1"/>
                </a:lnTo>
                <a:lnTo>
                  <a:pt x="3" y="27"/>
                </a:lnTo>
                <a:lnTo>
                  <a:pt x="4" y="27"/>
                </a:lnTo>
                <a:lnTo>
                  <a:pt x="62" y="27"/>
                </a:lnTo>
                <a:lnTo>
                  <a:pt x="62" y="28"/>
                </a:lnTo>
                <a:lnTo>
                  <a:pt x="1" y="115"/>
                </a:lnTo>
                <a:lnTo>
                  <a:pt x="1" y="116"/>
                </a:lnTo>
                <a:lnTo>
                  <a:pt x="0" y="141"/>
                </a:lnTo>
                <a:lnTo>
                  <a:pt x="1" y="142"/>
                </a:lnTo>
                <a:lnTo>
                  <a:pt x="97" y="142"/>
                </a:lnTo>
                <a:lnTo>
                  <a:pt x="98" y="141"/>
                </a:lnTo>
                <a:lnTo>
                  <a:pt x="98" y="116"/>
                </a:lnTo>
                <a:lnTo>
                  <a:pt x="97" y="115"/>
                </a:lnTo>
                <a:lnTo>
                  <a:pt x="36" y="115"/>
                </a:lnTo>
                <a:lnTo>
                  <a:pt x="36" y="114"/>
                </a:lnTo>
                <a:lnTo>
                  <a:pt x="97" y="27"/>
                </a:lnTo>
                <a:lnTo>
                  <a:pt x="98" y="1"/>
                </a:lnTo>
                <a:lnTo>
                  <a:pt x="97" y="0"/>
                </a:lnTo>
                <a:close/>
              </a:path>
            </a:pathLst>
          </a:custGeom>
          <a:solidFill>
            <a:srgbClr val="00529C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2E14E2-6574-1FDA-CEA3-53691CA4067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51" y="234"/>
            <a:ext cx="112" cy="1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" name="AutoShape 4">
            <a:extLst>
              <a:ext uri="{FF2B5EF4-FFF2-40B4-BE49-F238E27FC236}">
                <a16:creationId xmlns:a16="http://schemas.microsoft.com/office/drawing/2014/main" id="{659BB94E-04DD-CAB3-ABF4-46287B350592}"/>
              </a:ext>
            </a:extLst>
          </xdr:cNvPr>
          <xdr:cNvSpPr>
            <a:spLocks/>
          </xdr:cNvSpPr>
        </xdr:nvSpPr>
        <xdr:spPr bwMode="auto">
          <a:xfrm>
            <a:off x="6121" y="162"/>
            <a:ext cx="845" cy="732"/>
          </a:xfrm>
          <a:custGeom>
            <a:avLst/>
            <a:gdLst>
              <a:gd name="T0" fmla="*/ 844 w 845"/>
              <a:gd name="T1" fmla="*/ 162 h 732"/>
              <a:gd name="T2" fmla="*/ 0 w 845"/>
              <a:gd name="T3" fmla="*/ 162 h 732"/>
              <a:gd name="T4" fmla="*/ 422 w 845"/>
              <a:gd name="T5" fmla="*/ 893 h 732"/>
              <a:gd name="T6" fmla="*/ 459 w 845"/>
              <a:gd name="T7" fmla="*/ 829 h 732"/>
              <a:gd name="T8" fmla="*/ 422 w 845"/>
              <a:gd name="T9" fmla="*/ 829 h 732"/>
              <a:gd name="T10" fmla="*/ 249 w 845"/>
              <a:gd name="T11" fmla="*/ 529 h 732"/>
              <a:gd name="T12" fmla="*/ 290 w 845"/>
              <a:gd name="T13" fmla="*/ 503 h 732"/>
              <a:gd name="T14" fmla="*/ 310 w 845"/>
              <a:gd name="T15" fmla="*/ 494 h 732"/>
              <a:gd name="T16" fmla="*/ 228 w 845"/>
              <a:gd name="T17" fmla="*/ 494 h 732"/>
              <a:gd name="T18" fmla="*/ 55 w 845"/>
              <a:gd name="T19" fmla="*/ 194 h 732"/>
              <a:gd name="T20" fmla="*/ 825 w 845"/>
              <a:gd name="T21" fmla="*/ 194 h 732"/>
              <a:gd name="T22" fmla="*/ 844 w 845"/>
              <a:gd name="T23" fmla="*/ 162 h 732"/>
              <a:gd name="T24" fmla="*/ 569 w 845"/>
              <a:gd name="T25" fmla="*/ 469 h 732"/>
              <a:gd name="T26" fmla="*/ 422 w 845"/>
              <a:gd name="T27" fmla="*/ 469 h 732"/>
              <a:gd name="T28" fmla="*/ 467 w 845"/>
              <a:gd name="T29" fmla="*/ 473 h 732"/>
              <a:gd name="T30" fmla="*/ 511 w 845"/>
              <a:gd name="T31" fmla="*/ 484 h 732"/>
              <a:gd name="T32" fmla="*/ 554 w 845"/>
              <a:gd name="T33" fmla="*/ 503 h 732"/>
              <a:gd name="T34" fmla="*/ 595 w 845"/>
              <a:gd name="T35" fmla="*/ 529 h 732"/>
              <a:gd name="T36" fmla="*/ 422 w 845"/>
              <a:gd name="T37" fmla="*/ 829 h 732"/>
              <a:gd name="T38" fmla="*/ 459 w 845"/>
              <a:gd name="T39" fmla="*/ 829 h 732"/>
              <a:gd name="T40" fmla="*/ 652 w 845"/>
              <a:gd name="T41" fmla="*/ 494 h 732"/>
              <a:gd name="T42" fmla="*/ 615 w 845"/>
              <a:gd name="T43" fmla="*/ 494 h 732"/>
              <a:gd name="T44" fmla="*/ 572 w 845"/>
              <a:gd name="T45" fmla="*/ 471 h 732"/>
              <a:gd name="T46" fmla="*/ 569 w 845"/>
              <a:gd name="T47" fmla="*/ 469 h 732"/>
              <a:gd name="T48" fmla="*/ 442 w 845"/>
              <a:gd name="T49" fmla="*/ 194 h 732"/>
              <a:gd name="T50" fmla="*/ 402 w 845"/>
              <a:gd name="T51" fmla="*/ 194 h 732"/>
              <a:gd name="T52" fmla="*/ 404 w 845"/>
              <a:gd name="T53" fmla="*/ 243 h 732"/>
              <a:gd name="T54" fmla="*/ 399 w 845"/>
              <a:gd name="T55" fmla="*/ 289 h 732"/>
              <a:gd name="T56" fmla="*/ 387 w 845"/>
              <a:gd name="T57" fmla="*/ 333 h 732"/>
              <a:gd name="T58" fmla="*/ 368 w 845"/>
              <a:gd name="T59" fmla="*/ 374 h 732"/>
              <a:gd name="T60" fmla="*/ 342 w 845"/>
              <a:gd name="T61" fmla="*/ 411 h 732"/>
              <a:gd name="T62" fmla="*/ 310 w 845"/>
              <a:gd name="T63" fmla="*/ 443 h 732"/>
              <a:gd name="T64" fmla="*/ 272 w 845"/>
              <a:gd name="T65" fmla="*/ 471 h 732"/>
              <a:gd name="T66" fmla="*/ 228 w 845"/>
              <a:gd name="T67" fmla="*/ 494 h 732"/>
              <a:gd name="T68" fmla="*/ 310 w 845"/>
              <a:gd name="T69" fmla="*/ 494 h 732"/>
              <a:gd name="T70" fmla="*/ 333 w 845"/>
              <a:gd name="T71" fmla="*/ 484 h 732"/>
              <a:gd name="T72" fmla="*/ 377 w 845"/>
              <a:gd name="T73" fmla="*/ 473 h 732"/>
              <a:gd name="T74" fmla="*/ 422 w 845"/>
              <a:gd name="T75" fmla="*/ 469 h 732"/>
              <a:gd name="T76" fmla="*/ 569 w 845"/>
              <a:gd name="T77" fmla="*/ 469 h 732"/>
              <a:gd name="T78" fmla="*/ 534 w 845"/>
              <a:gd name="T79" fmla="*/ 443 h 732"/>
              <a:gd name="T80" fmla="*/ 502 w 845"/>
              <a:gd name="T81" fmla="*/ 411 h 732"/>
              <a:gd name="T82" fmla="*/ 477 w 845"/>
              <a:gd name="T83" fmla="*/ 374 h 732"/>
              <a:gd name="T84" fmla="*/ 457 w 845"/>
              <a:gd name="T85" fmla="*/ 333 h 732"/>
              <a:gd name="T86" fmla="*/ 445 w 845"/>
              <a:gd name="T87" fmla="*/ 289 h 732"/>
              <a:gd name="T88" fmla="*/ 440 w 845"/>
              <a:gd name="T89" fmla="*/ 243 h 732"/>
              <a:gd name="T90" fmla="*/ 442 w 845"/>
              <a:gd name="T91" fmla="*/ 194 h 732"/>
              <a:gd name="T92" fmla="*/ 825 w 845"/>
              <a:gd name="T93" fmla="*/ 194 h 732"/>
              <a:gd name="T94" fmla="*/ 788 w 845"/>
              <a:gd name="T95" fmla="*/ 194 h 732"/>
              <a:gd name="T96" fmla="*/ 615 w 845"/>
              <a:gd name="T97" fmla="*/ 494 h 732"/>
              <a:gd name="T98" fmla="*/ 652 w 845"/>
              <a:gd name="T99" fmla="*/ 494 h 732"/>
              <a:gd name="T100" fmla="*/ 825 w 845"/>
              <a:gd name="T101" fmla="*/ 194 h 73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0" t="0" r="r" b="b"/>
            <a:pathLst>
              <a:path w="845" h="732">
                <a:moveTo>
                  <a:pt x="844" y="0"/>
                </a:moveTo>
                <a:lnTo>
                  <a:pt x="0" y="0"/>
                </a:lnTo>
                <a:lnTo>
                  <a:pt x="422" y="731"/>
                </a:lnTo>
                <a:lnTo>
                  <a:pt x="459" y="667"/>
                </a:lnTo>
                <a:lnTo>
                  <a:pt x="422" y="667"/>
                </a:lnTo>
                <a:lnTo>
                  <a:pt x="249" y="367"/>
                </a:lnTo>
                <a:lnTo>
                  <a:pt x="290" y="341"/>
                </a:lnTo>
                <a:lnTo>
                  <a:pt x="310" y="332"/>
                </a:lnTo>
                <a:lnTo>
                  <a:pt x="228" y="332"/>
                </a:lnTo>
                <a:lnTo>
                  <a:pt x="55" y="32"/>
                </a:lnTo>
                <a:lnTo>
                  <a:pt x="825" y="32"/>
                </a:lnTo>
                <a:lnTo>
                  <a:pt x="844" y="0"/>
                </a:lnTo>
                <a:close/>
                <a:moveTo>
                  <a:pt x="569" y="307"/>
                </a:moveTo>
                <a:lnTo>
                  <a:pt x="422" y="307"/>
                </a:lnTo>
                <a:lnTo>
                  <a:pt x="467" y="311"/>
                </a:lnTo>
                <a:lnTo>
                  <a:pt x="511" y="322"/>
                </a:lnTo>
                <a:lnTo>
                  <a:pt x="554" y="341"/>
                </a:lnTo>
                <a:lnTo>
                  <a:pt x="595" y="367"/>
                </a:lnTo>
                <a:lnTo>
                  <a:pt x="422" y="667"/>
                </a:lnTo>
                <a:lnTo>
                  <a:pt x="459" y="667"/>
                </a:lnTo>
                <a:lnTo>
                  <a:pt x="652" y="332"/>
                </a:lnTo>
                <a:lnTo>
                  <a:pt x="615" y="332"/>
                </a:lnTo>
                <a:lnTo>
                  <a:pt x="572" y="309"/>
                </a:lnTo>
                <a:lnTo>
                  <a:pt x="569" y="307"/>
                </a:lnTo>
                <a:close/>
                <a:moveTo>
                  <a:pt x="442" y="32"/>
                </a:moveTo>
                <a:lnTo>
                  <a:pt x="402" y="32"/>
                </a:lnTo>
                <a:lnTo>
                  <a:pt x="404" y="81"/>
                </a:lnTo>
                <a:lnTo>
                  <a:pt x="399" y="127"/>
                </a:lnTo>
                <a:lnTo>
                  <a:pt x="387" y="171"/>
                </a:lnTo>
                <a:lnTo>
                  <a:pt x="368" y="212"/>
                </a:lnTo>
                <a:lnTo>
                  <a:pt x="342" y="249"/>
                </a:lnTo>
                <a:lnTo>
                  <a:pt x="310" y="281"/>
                </a:lnTo>
                <a:lnTo>
                  <a:pt x="272" y="309"/>
                </a:lnTo>
                <a:lnTo>
                  <a:pt x="228" y="332"/>
                </a:lnTo>
                <a:lnTo>
                  <a:pt x="310" y="332"/>
                </a:lnTo>
                <a:lnTo>
                  <a:pt x="333" y="322"/>
                </a:lnTo>
                <a:lnTo>
                  <a:pt x="377" y="311"/>
                </a:lnTo>
                <a:lnTo>
                  <a:pt x="422" y="307"/>
                </a:lnTo>
                <a:lnTo>
                  <a:pt x="569" y="307"/>
                </a:lnTo>
                <a:lnTo>
                  <a:pt x="534" y="281"/>
                </a:lnTo>
                <a:lnTo>
                  <a:pt x="502" y="249"/>
                </a:lnTo>
                <a:lnTo>
                  <a:pt x="477" y="212"/>
                </a:lnTo>
                <a:lnTo>
                  <a:pt x="457" y="171"/>
                </a:lnTo>
                <a:lnTo>
                  <a:pt x="445" y="127"/>
                </a:lnTo>
                <a:lnTo>
                  <a:pt x="440" y="81"/>
                </a:lnTo>
                <a:lnTo>
                  <a:pt x="442" y="32"/>
                </a:lnTo>
                <a:close/>
                <a:moveTo>
                  <a:pt x="825" y="32"/>
                </a:moveTo>
                <a:lnTo>
                  <a:pt x="788" y="32"/>
                </a:lnTo>
                <a:lnTo>
                  <a:pt x="615" y="332"/>
                </a:lnTo>
                <a:lnTo>
                  <a:pt x="652" y="332"/>
                </a:lnTo>
                <a:lnTo>
                  <a:pt x="825" y="32"/>
                </a:lnTo>
                <a:close/>
              </a:path>
            </a:pathLst>
          </a:custGeom>
          <a:solidFill>
            <a:srgbClr val="00529C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AutoShape 5">
            <a:extLst>
              <a:ext uri="{FF2B5EF4-FFF2-40B4-BE49-F238E27FC236}">
                <a16:creationId xmlns:a16="http://schemas.microsoft.com/office/drawing/2014/main" id="{B2F7AAF6-CD95-4E8F-BC72-2693CBA33C52}"/>
              </a:ext>
            </a:extLst>
          </xdr:cNvPr>
          <xdr:cNvSpPr>
            <a:spLocks/>
          </xdr:cNvSpPr>
        </xdr:nvSpPr>
        <xdr:spPr bwMode="auto">
          <a:xfrm>
            <a:off x="6440" y="506"/>
            <a:ext cx="95" cy="127"/>
          </a:xfrm>
          <a:custGeom>
            <a:avLst/>
            <a:gdLst>
              <a:gd name="T0" fmla="*/ 49 w 95"/>
              <a:gd name="T1" fmla="*/ 506 h 127"/>
              <a:gd name="T2" fmla="*/ 34 w 95"/>
              <a:gd name="T3" fmla="*/ 508 h 127"/>
              <a:gd name="T4" fmla="*/ 21 w 95"/>
              <a:gd name="T5" fmla="*/ 514 h 127"/>
              <a:gd name="T6" fmla="*/ 10 w 95"/>
              <a:gd name="T7" fmla="*/ 524 h 127"/>
              <a:gd name="T8" fmla="*/ 3 w 95"/>
              <a:gd name="T9" fmla="*/ 537 h 127"/>
              <a:gd name="T10" fmla="*/ 1 w 95"/>
              <a:gd name="T11" fmla="*/ 545 h 127"/>
              <a:gd name="T12" fmla="*/ 0 w 95"/>
              <a:gd name="T13" fmla="*/ 551 h 127"/>
              <a:gd name="T14" fmla="*/ 0 w 95"/>
              <a:gd name="T15" fmla="*/ 585 h 127"/>
              <a:gd name="T16" fmla="*/ 0 w 95"/>
              <a:gd name="T17" fmla="*/ 587 h 127"/>
              <a:gd name="T18" fmla="*/ 1 w 95"/>
              <a:gd name="T19" fmla="*/ 592 h 127"/>
              <a:gd name="T20" fmla="*/ 1 w 95"/>
              <a:gd name="T21" fmla="*/ 594 h 127"/>
              <a:gd name="T22" fmla="*/ 3 w 95"/>
              <a:gd name="T23" fmla="*/ 601 h 127"/>
              <a:gd name="T24" fmla="*/ 10 w 95"/>
              <a:gd name="T25" fmla="*/ 615 h 127"/>
              <a:gd name="T26" fmla="*/ 21 w 95"/>
              <a:gd name="T27" fmla="*/ 625 h 127"/>
              <a:gd name="T28" fmla="*/ 34 w 95"/>
              <a:gd name="T29" fmla="*/ 631 h 127"/>
              <a:gd name="T30" fmla="*/ 49 w 95"/>
              <a:gd name="T31" fmla="*/ 632 h 127"/>
              <a:gd name="T32" fmla="*/ 69 w 95"/>
              <a:gd name="T33" fmla="*/ 629 h 127"/>
              <a:gd name="T34" fmla="*/ 83 w 95"/>
              <a:gd name="T35" fmla="*/ 619 h 127"/>
              <a:gd name="T36" fmla="*/ 90 w 95"/>
              <a:gd name="T37" fmla="*/ 608 h 127"/>
              <a:gd name="T38" fmla="*/ 39 w 95"/>
              <a:gd name="T39" fmla="*/ 608 h 127"/>
              <a:gd name="T40" fmla="*/ 33 w 95"/>
              <a:gd name="T41" fmla="*/ 603 h 127"/>
              <a:gd name="T42" fmla="*/ 29 w 95"/>
              <a:gd name="T43" fmla="*/ 589 h 127"/>
              <a:gd name="T44" fmla="*/ 28 w 95"/>
              <a:gd name="T45" fmla="*/ 585 h 127"/>
              <a:gd name="T46" fmla="*/ 28 w 95"/>
              <a:gd name="T47" fmla="*/ 554 h 127"/>
              <a:gd name="T48" fmla="*/ 29 w 95"/>
              <a:gd name="T49" fmla="*/ 549 h 127"/>
              <a:gd name="T50" fmla="*/ 33 w 95"/>
              <a:gd name="T51" fmla="*/ 536 h 127"/>
              <a:gd name="T52" fmla="*/ 39 w 95"/>
              <a:gd name="T53" fmla="*/ 530 h 127"/>
              <a:gd name="T54" fmla="*/ 90 w 95"/>
              <a:gd name="T55" fmla="*/ 530 h 127"/>
              <a:gd name="T56" fmla="*/ 82 w 95"/>
              <a:gd name="T57" fmla="*/ 519 h 127"/>
              <a:gd name="T58" fmla="*/ 69 w 95"/>
              <a:gd name="T59" fmla="*/ 510 h 127"/>
              <a:gd name="T60" fmla="*/ 49 w 95"/>
              <a:gd name="T61" fmla="*/ 506 h 127"/>
              <a:gd name="T62" fmla="*/ 93 w 95"/>
              <a:gd name="T63" fmla="*/ 592 h 127"/>
              <a:gd name="T64" fmla="*/ 69 w 95"/>
              <a:gd name="T65" fmla="*/ 592 h 127"/>
              <a:gd name="T66" fmla="*/ 69 w 95"/>
              <a:gd name="T67" fmla="*/ 592 h 127"/>
              <a:gd name="T68" fmla="*/ 68 w 95"/>
              <a:gd name="T69" fmla="*/ 594 h 127"/>
              <a:gd name="T70" fmla="*/ 66 w 95"/>
              <a:gd name="T71" fmla="*/ 601 h 127"/>
              <a:gd name="T72" fmla="*/ 62 w 95"/>
              <a:gd name="T73" fmla="*/ 608 h 127"/>
              <a:gd name="T74" fmla="*/ 90 w 95"/>
              <a:gd name="T75" fmla="*/ 608 h 127"/>
              <a:gd name="T76" fmla="*/ 90 w 95"/>
              <a:gd name="T77" fmla="*/ 607 h 127"/>
              <a:gd name="T78" fmla="*/ 94 w 95"/>
              <a:gd name="T79" fmla="*/ 594 h 127"/>
              <a:gd name="T80" fmla="*/ 94 w 95"/>
              <a:gd name="T81" fmla="*/ 592 h 127"/>
              <a:gd name="T82" fmla="*/ 93 w 95"/>
              <a:gd name="T83" fmla="*/ 592 h 127"/>
              <a:gd name="T84" fmla="*/ 90 w 95"/>
              <a:gd name="T85" fmla="*/ 530 h 127"/>
              <a:gd name="T86" fmla="*/ 62 w 95"/>
              <a:gd name="T87" fmla="*/ 530 h 127"/>
              <a:gd name="T88" fmla="*/ 66 w 95"/>
              <a:gd name="T89" fmla="*/ 537 h 127"/>
              <a:gd name="T90" fmla="*/ 69 w 95"/>
              <a:gd name="T91" fmla="*/ 544 h 127"/>
              <a:gd name="T92" fmla="*/ 69 w 95"/>
              <a:gd name="T93" fmla="*/ 545 h 127"/>
              <a:gd name="T94" fmla="*/ 69 w 95"/>
              <a:gd name="T95" fmla="*/ 546 h 127"/>
              <a:gd name="T96" fmla="*/ 93 w 95"/>
              <a:gd name="T97" fmla="*/ 546 h 127"/>
              <a:gd name="T98" fmla="*/ 93 w 95"/>
              <a:gd name="T99" fmla="*/ 546 h 127"/>
              <a:gd name="T100" fmla="*/ 93 w 95"/>
              <a:gd name="T101" fmla="*/ 544 h 127"/>
              <a:gd name="T102" fmla="*/ 90 w 95"/>
              <a:gd name="T103" fmla="*/ 531 h 127"/>
              <a:gd name="T104" fmla="*/ 90 w 95"/>
              <a:gd name="T105" fmla="*/ 530 h 127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0" t="0" r="r" b="b"/>
            <a:pathLst>
              <a:path w="95" h="127">
                <a:moveTo>
                  <a:pt x="49" y="0"/>
                </a:moveTo>
                <a:lnTo>
                  <a:pt x="34" y="2"/>
                </a:lnTo>
                <a:lnTo>
                  <a:pt x="21" y="8"/>
                </a:lnTo>
                <a:lnTo>
                  <a:pt x="10" y="18"/>
                </a:lnTo>
                <a:lnTo>
                  <a:pt x="3" y="31"/>
                </a:lnTo>
                <a:lnTo>
                  <a:pt x="1" y="39"/>
                </a:lnTo>
                <a:lnTo>
                  <a:pt x="0" y="45"/>
                </a:lnTo>
                <a:lnTo>
                  <a:pt x="0" y="79"/>
                </a:lnTo>
                <a:lnTo>
                  <a:pt x="0" y="81"/>
                </a:lnTo>
                <a:lnTo>
                  <a:pt x="1" y="86"/>
                </a:lnTo>
                <a:lnTo>
                  <a:pt x="1" y="88"/>
                </a:lnTo>
                <a:lnTo>
                  <a:pt x="3" y="95"/>
                </a:lnTo>
                <a:lnTo>
                  <a:pt x="10" y="109"/>
                </a:lnTo>
                <a:lnTo>
                  <a:pt x="21" y="119"/>
                </a:lnTo>
                <a:lnTo>
                  <a:pt x="34" y="125"/>
                </a:lnTo>
                <a:lnTo>
                  <a:pt x="49" y="126"/>
                </a:lnTo>
                <a:lnTo>
                  <a:pt x="69" y="123"/>
                </a:lnTo>
                <a:lnTo>
                  <a:pt x="83" y="113"/>
                </a:lnTo>
                <a:lnTo>
                  <a:pt x="90" y="102"/>
                </a:lnTo>
                <a:lnTo>
                  <a:pt x="39" y="102"/>
                </a:lnTo>
                <a:lnTo>
                  <a:pt x="33" y="97"/>
                </a:lnTo>
                <a:lnTo>
                  <a:pt x="29" y="83"/>
                </a:lnTo>
                <a:lnTo>
                  <a:pt x="28" y="79"/>
                </a:lnTo>
                <a:lnTo>
                  <a:pt x="28" y="48"/>
                </a:lnTo>
                <a:lnTo>
                  <a:pt x="29" y="43"/>
                </a:lnTo>
                <a:lnTo>
                  <a:pt x="33" y="30"/>
                </a:lnTo>
                <a:lnTo>
                  <a:pt x="39" y="24"/>
                </a:lnTo>
                <a:lnTo>
                  <a:pt x="90" y="24"/>
                </a:lnTo>
                <a:lnTo>
                  <a:pt x="82" y="13"/>
                </a:lnTo>
                <a:lnTo>
                  <a:pt x="69" y="4"/>
                </a:lnTo>
                <a:lnTo>
                  <a:pt x="49" y="0"/>
                </a:lnTo>
                <a:close/>
                <a:moveTo>
                  <a:pt x="93" y="86"/>
                </a:moveTo>
                <a:lnTo>
                  <a:pt x="69" y="86"/>
                </a:lnTo>
                <a:lnTo>
                  <a:pt x="68" y="88"/>
                </a:lnTo>
                <a:lnTo>
                  <a:pt x="66" y="95"/>
                </a:lnTo>
                <a:lnTo>
                  <a:pt x="62" y="102"/>
                </a:lnTo>
                <a:lnTo>
                  <a:pt x="90" y="102"/>
                </a:lnTo>
                <a:lnTo>
                  <a:pt x="90" y="101"/>
                </a:lnTo>
                <a:lnTo>
                  <a:pt x="94" y="88"/>
                </a:lnTo>
                <a:lnTo>
                  <a:pt x="94" y="86"/>
                </a:lnTo>
                <a:lnTo>
                  <a:pt x="93" y="86"/>
                </a:lnTo>
                <a:close/>
                <a:moveTo>
                  <a:pt x="90" y="24"/>
                </a:moveTo>
                <a:lnTo>
                  <a:pt x="62" y="24"/>
                </a:lnTo>
                <a:lnTo>
                  <a:pt x="66" y="31"/>
                </a:lnTo>
                <a:lnTo>
                  <a:pt x="69" y="38"/>
                </a:lnTo>
                <a:lnTo>
                  <a:pt x="69" y="39"/>
                </a:lnTo>
                <a:lnTo>
                  <a:pt x="69" y="40"/>
                </a:lnTo>
                <a:lnTo>
                  <a:pt x="93" y="40"/>
                </a:lnTo>
                <a:lnTo>
                  <a:pt x="93" y="38"/>
                </a:lnTo>
                <a:lnTo>
                  <a:pt x="90" y="25"/>
                </a:lnTo>
                <a:lnTo>
                  <a:pt x="90" y="24"/>
                </a:lnTo>
                <a:close/>
              </a:path>
            </a:pathLst>
          </a:custGeom>
          <a:solidFill>
            <a:srgbClr val="00529C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AutoShape 6">
            <a:extLst>
              <a:ext uri="{FF2B5EF4-FFF2-40B4-BE49-F238E27FC236}">
                <a16:creationId xmlns:a16="http://schemas.microsoft.com/office/drawing/2014/main" id="{118B1889-ADD1-BDA8-0143-2BD2EA5DB3F1}"/>
              </a:ext>
            </a:extLst>
          </xdr:cNvPr>
          <xdr:cNvSpPr>
            <a:spLocks/>
          </xdr:cNvSpPr>
        </xdr:nvSpPr>
        <xdr:spPr bwMode="auto">
          <a:xfrm>
            <a:off x="6552" y="509"/>
            <a:ext cx="82" cy="121"/>
          </a:xfrm>
          <a:custGeom>
            <a:avLst/>
            <a:gdLst>
              <a:gd name="T0" fmla="*/ 25 w 82"/>
              <a:gd name="T1" fmla="*/ 509 h 121"/>
              <a:gd name="T2" fmla="*/ 0 w 82"/>
              <a:gd name="T3" fmla="*/ 509 h 121"/>
              <a:gd name="T4" fmla="*/ 0 w 82"/>
              <a:gd name="T5" fmla="*/ 510 h 121"/>
              <a:gd name="T6" fmla="*/ 0 w 82"/>
              <a:gd name="T7" fmla="*/ 629 h 121"/>
              <a:gd name="T8" fmla="*/ 0 w 82"/>
              <a:gd name="T9" fmla="*/ 630 h 121"/>
              <a:gd name="T10" fmla="*/ 25 w 82"/>
              <a:gd name="T11" fmla="*/ 630 h 121"/>
              <a:gd name="T12" fmla="*/ 26 w 82"/>
              <a:gd name="T13" fmla="*/ 629 h 121"/>
              <a:gd name="T14" fmla="*/ 26 w 82"/>
              <a:gd name="T15" fmla="*/ 572 h 121"/>
              <a:gd name="T16" fmla="*/ 32 w 82"/>
              <a:gd name="T17" fmla="*/ 566 h 121"/>
              <a:gd name="T18" fmla="*/ 80 w 82"/>
              <a:gd name="T19" fmla="*/ 566 h 121"/>
              <a:gd name="T20" fmla="*/ 79 w 82"/>
              <a:gd name="T21" fmla="*/ 563 h 121"/>
              <a:gd name="T22" fmla="*/ 74 w 82"/>
              <a:gd name="T23" fmla="*/ 553 h 121"/>
              <a:gd name="T24" fmla="*/ 26 w 82"/>
              <a:gd name="T25" fmla="*/ 553 h 121"/>
              <a:gd name="T26" fmla="*/ 26 w 82"/>
              <a:gd name="T27" fmla="*/ 510 h 121"/>
              <a:gd name="T28" fmla="*/ 25 w 82"/>
              <a:gd name="T29" fmla="*/ 509 h 121"/>
              <a:gd name="T30" fmla="*/ 80 w 82"/>
              <a:gd name="T31" fmla="*/ 566 h 121"/>
              <a:gd name="T32" fmla="*/ 50 w 82"/>
              <a:gd name="T33" fmla="*/ 566 h 121"/>
              <a:gd name="T34" fmla="*/ 55 w 82"/>
              <a:gd name="T35" fmla="*/ 572 h 121"/>
              <a:gd name="T36" fmla="*/ 55 w 82"/>
              <a:gd name="T37" fmla="*/ 629 h 121"/>
              <a:gd name="T38" fmla="*/ 56 w 82"/>
              <a:gd name="T39" fmla="*/ 630 h 121"/>
              <a:gd name="T40" fmla="*/ 81 w 82"/>
              <a:gd name="T41" fmla="*/ 630 h 121"/>
              <a:gd name="T42" fmla="*/ 81 w 82"/>
              <a:gd name="T43" fmla="*/ 629 h 121"/>
              <a:gd name="T44" fmla="*/ 81 w 82"/>
              <a:gd name="T45" fmla="*/ 577 h 121"/>
              <a:gd name="T46" fmla="*/ 80 w 82"/>
              <a:gd name="T47" fmla="*/ 566 h 121"/>
              <a:gd name="T48" fmla="*/ 50 w 82"/>
              <a:gd name="T49" fmla="*/ 543 h 121"/>
              <a:gd name="T50" fmla="*/ 38 w 82"/>
              <a:gd name="T51" fmla="*/ 543 h 121"/>
              <a:gd name="T52" fmla="*/ 31 w 82"/>
              <a:gd name="T53" fmla="*/ 548 h 121"/>
              <a:gd name="T54" fmla="*/ 26 w 82"/>
              <a:gd name="T55" fmla="*/ 553 h 121"/>
              <a:gd name="T56" fmla="*/ 74 w 82"/>
              <a:gd name="T57" fmla="*/ 553 h 121"/>
              <a:gd name="T58" fmla="*/ 73 w 82"/>
              <a:gd name="T59" fmla="*/ 553 h 121"/>
              <a:gd name="T60" fmla="*/ 64 w 82"/>
              <a:gd name="T61" fmla="*/ 546 h 121"/>
              <a:gd name="T62" fmla="*/ 50 w 82"/>
              <a:gd name="T63" fmla="*/ 543 h 121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0" t="0" r="r" b="b"/>
            <a:pathLst>
              <a:path w="82" h="121">
                <a:moveTo>
                  <a:pt x="25" y="0"/>
                </a:moveTo>
                <a:lnTo>
                  <a:pt x="0" y="0"/>
                </a:lnTo>
                <a:lnTo>
                  <a:pt x="0" y="1"/>
                </a:lnTo>
                <a:lnTo>
                  <a:pt x="0" y="120"/>
                </a:lnTo>
                <a:lnTo>
                  <a:pt x="0" y="121"/>
                </a:lnTo>
                <a:lnTo>
                  <a:pt x="25" y="121"/>
                </a:lnTo>
                <a:lnTo>
                  <a:pt x="26" y="120"/>
                </a:lnTo>
                <a:lnTo>
                  <a:pt x="26" y="63"/>
                </a:lnTo>
                <a:lnTo>
                  <a:pt x="32" y="57"/>
                </a:lnTo>
                <a:lnTo>
                  <a:pt x="80" y="57"/>
                </a:lnTo>
                <a:lnTo>
                  <a:pt x="79" y="54"/>
                </a:lnTo>
                <a:lnTo>
                  <a:pt x="74" y="44"/>
                </a:lnTo>
                <a:lnTo>
                  <a:pt x="26" y="44"/>
                </a:lnTo>
                <a:lnTo>
                  <a:pt x="26" y="1"/>
                </a:lnTo>
                <a:lnTo>
                  <a:pt x="25" y="0"/>
                </a:lnTo>
                <a:close/>
                <a:moveTo>
                  <a:pt x="80" y="57"/>
                </a:moveTo>
                <a:lnTo>
                  <a:pt x="50" y="57"/>
                </a:lnTo>
                <a:lnTo>
                  <a:pt x="55" y="63"/>
                </a:lnTo>
                <a:lnTo>
                  <a:pt x="55" y="120"/>
                </a:lnTo>
                <a:lnTo>
                  <a:pt x="56" y="121"/>
                </a:lnTo>
                <a:lnTo>
                  <a:pt x="81" y="121"/>
                </a:lnTo>
                <a:lnTo>
                  <a:pt x="81" y="120"/>
                </a:lnTo>
                <a:lnTo>
                  <a:pt x="81" y="68"/>
                </a:lnTo>
                <a:lnTo>
                  <a:pt x="80" y="57"/>
                </a:lnTo>
                <a:close/>
                <a:moveTo>
                  <a:pt x="50" y="34"/>
                </a:moveTo>
                <a:lnTo>
                  <a:pt x="38" y="34"/>
                </a:lnTo>
                <a:lnTo>
                  <a:pt x="31" y="39"/>
                </a:lnTo>
                <a:lnTo>
                  <a:pt x="26" y="44"/>
                </a:lnTo>
                <a:lnTo>
                  <a:pt x="74" y="44"/>
                </a:lnTo>
                <a:lnTo>
                  <a:pt x="73" y="44"/>
                </a:lnTo>
                <a:lnTo>
                  <a:pt x="64" y="37"/>
                </a:lnTo>
                <a:lnTo>
                  <a:pt x="50" y="34"/>
                </a:lnTo>
                <a:close/>
              </a:path>
            </a:pathLst>
          </a:custGeom>
          <a:solidFill>
            <a:srgbClr val="00529C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.silva\Desktop\Planilha%20mestra.xls" TargetMode="External"/><Relationship Id="rId1" Type="http://schemas.openxmlformats.org/officeDocument/2006/relationships/externalLinkPath" Target="Planilha%20mest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PRODCLIEN"/>
      <sheetName val="baseOPER"/>
      <sheetName val="baseEXP"/>
      <sheetName val="baseCLIENPROD"/>
      <sheetName val="ranking"/>
      <sheetName val="Faturamento"/>
      <sheetName val="VALIDAÇÃO"/>
      <sheetName val="Apresentação"/>
      <sheetName val="DADOS"/>
      <sheetName val="GEINDICE"/>
      <sheetName val="COM MARGENS"/>
      <sheetName val="CLIENTE ANALITICO"/>
      <sheetName val="CLIENTE SINTETICO"/>
      <sheetName val="PRODUTO ANALITICO"/>
      <sheetName val="PRODUTO SINTETICO"/>
      <sheetName val="ORIGEM"/>
      <sheetName val="ORIGEM ANALIT PROD"/>
      <sheetName val="EXPORTAÇÃO"/>
      <sheetName val="CLIENTES"/>
      <sheetName val="EMAIL JANEIRO"/>
      <sheetName val="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X1" t="str">
            <v>OUTUBRO</v>
          </cell>
        </row>
        <row r="2">
          <cell r="AW2" t="str">
            <v>TRANSPORTADOR</v>
          </cell>
          <cell r="AX2" t="str">
            <v xml:space="preserve">                    2 - LEATHER AUXILIARIES</v>
          </cell>
        </row>
        <row r="3">
          <cell r="AW3" t="str">
            <v>FORNECEDOR</v>
          </cell>
          <cell r="AX3" t="str">
            <v xml:space="preserve">                    2 - LEATHER AUXILIARIES</v>
          </cell>
        </row>
        <row r="4">
          <cell r="AW4" t="str">
            <v>PERSONAL CARE</v>
          </cell>
          <cell r="AX4" t="str">
            <v xml:space="preserve">                    7 - PERSONAL CARE</v>
          </cell>
        </row>
        <row r="5">
          <cell r="AW5" t="str">
            <v>COURO</v>
          </cell>
          <cell r="AX5" t="str">
            <v xml:space="preserve">                    2 - LEATHER AUXILIARIES</v>
          </cell>
        </row>
        <row r="6">
          <cell r="AW6" t="str">
            <v>TEXTIL</v>
          </cell>
          <cell r="AX6" t="str">
            <v xml:space="preserve">                    3 - TEXTILE AUXILIARIES</v>
          </cell>
        </row>
        <row r="7">
          <cell r="AW7" t="str">
            <v>CERAMICA</v>
          </cell>
          <cell r="AX7" t="str">
            <v xml:space="preserve">                    4 - CERAMIC AUXILIARIES</v>
          </cell>
        </row>
        <row r="8">
          <cell r="AW8" t="str">
            <v>FOSFONICO</v>
          </cell>
          <cell r="AX8" t="str">
            <v xml:space="preserve">                    8 - INDUSTRIAL SPECIALITIES</v>
          </cell>
        </row>
        <row r="9">
          <cell r="AW9" t="str">
            <v>SURFACTANTE</v>
          </cell>
          <cell r="AX9" t="str">
            <v xml:space="preserve">                    6 - CLEANING  SPECIALITIES</v>
          </cell>
        </row>
        <row r="10">
          <cell r="AW10" t="str">
            <v>LEXOLUBE</v>
          </cell>
          <cell r="AX10" t="str">
            <v xml:space="preserve">                    9 - LUBRICANTS</v>
          </cell>
        </row>
        <row r="11">
          <cell r="AX11" t="str">
            <v xml:space="preserve">TOTAL GERAL EM SALES </v>
          </cell>
        </row>
        <row r="12">
          <cell r="AX12" t="str">
            <v>PREENCHER</v>
          </cell>
        </row>
        <row r="13">
          <cell r="AX13" t="str">
            <v>VALIDAÇÃO</v>
          </cell>
        </row>
        <row r="16">
          <cell r="AX16" t="str">
            <v xml:space="preserve">                    7 - PERSONAL CARE</v>
          </cell>
        </row>
        <row r="17">
          <cell r="AX17" t="str">
            <v xml:space="preserve">                    2 - LEATHER AUXILIARIES</v>
          </cell>
        </row>
        <row r="18">
          <cell r="AX18" t="str">
            <v xml:space="preserve">                    3 - TEXTILE AUXILIARIES</v>
          </cell>
        </row>
        <row r="19">
          <cell r="AX19" t="str">
            <v xml:space="preserve">                    4 - CERAMIC AUXILIARIES</v>
          </cell>
        </row>
        <row r="20">
          <cell r="AX20" t="str">
            <v xml:space="preserve">                    8 - INDUSTRIAL SPECIALITIES</v>
          </cell>
        </row>
        <row r="21">
          <cell r="AX21" t="str">
            <v xml:space="preserve">                    6 - CLEANING  SPECIALITIES</v>
          </cell>
        </row>
        <row r="22">
          <cell r="AX22" t="str">
            <v xml:space="preserve">                    9 - LUBRICANTS</v>
          </cell>
        </row>
        <row r="23">
          <cell r="AX23" t="str">
            <v xml:space="preserve">TOTAL GERAL EM SALES </v>
          </cell>
        </row>
        <row r="29">
          <cell r="AX29" t="str">
            <v xml:space="preserve">     90 - SALES</v>
          </cell>
        </row>
        <row r="30">
          <cell r="AX30" t="str">
            <v xml:space="preserve">     93 - RESALES</v>
          </cell>
        </row>
        <row r="31">
          <cell r="AX31" t="str">
            <v xml:space="preserve">     99 - OUTROS</v>
          </cell>
        </row>
      </sheetData>
      <sheetData sheetId="8"/>
      <sheetData sheetId="9">
        <row r="1">
          <cell r="AR1" t="str">
            <v>USRINDI6</v>
          </cell>
          <cell r="AS1" t="str">
            <v>USRINDI7</v>
          </cell>
        </row>
        <row r="2">
          <cell r="AR2" t="str">
            <v>EUR37865</v>
          </cell>
          <cell r="AS2">
            <v>3.2175199999999999</v>
          </cell>
        </row>
        <row r="3">
          <cell r="AR3" t="str">
            <v>EUR37866</v>
          </cell>
          <cell r="AS3">
            <v>3.2235899999999997</v>
          </cell>
        </row>
        <row r="4">
          <cell r="AR4" t="str">
            <v>EUR37867</v>
          </cell>
          <cell r="AS4">
            <v>3.2100199999999997</v>
          </cell>
        </row>
        <row r="5">
          <cell r="AR5" t="str">
            <v>EUR37868</v>
          </cell>
          <cell r="AS5">
            <v>3.2249499999999998</v>
          </cell>
        </row>
        <row r="6">
          <cell r="AR6" t="str">
            <v>EUR37869</v>
          </cell>
          <cell r="AS6">
            <v>3.2481199999999997</v>
          </cell>
        </row>
        <row r="7">
          <cell r="AR7" t="str">
            <v>EUR37872</v>
          </cell>
          <cell r="AS7">
            <v>3.22994</v>
          </cell>
        </row>
        <row r="8">
          <cell r="AR8" t="str">
            <v>EUR37873</v>
          </cell>
          <cell r="AS8">
            <v>3.2947599999999997</v>
          </cell>
        </row>
        <row r="9">
          <cell r="AR9" t="str">
            <v>EUR37874</v>
          </cell>
          <cell r="AS9">
            <v>3.26742</v>
          </cell>
        </row>
        <row r="10">
          <cell r="AR10" t="str">
            <v>EUR37875</v>
          </cell>
          <cell r="AS10">
            <v>3.2518000000000002</v>
          </cell>
        </row>
        <row r="11">
          <cell r="AR11" t="str">
            <v>EUR37876</v>
          </cell>
          <cell r="AS11">
            <v>3.2725399999999998</v>
          </cell>
        </row>
        <row r="12">
          <cell r="AR12" t="str">
            <v>EUR37879</v>
          </cell>
          <cell r="AS12">
            <v>3.2633399999999999</v>
          </cell>
        </row>
        <row r="13">
          <cell r="AR13" t="str">
            <v>EUR37880</v>
          </cell>
          <cell r="AS13">
            <v>3.2392599999999998</v>
          </cell>
        </row>
        <row r="14">
          <cell r="AR14" t="str">
            <v>EUR37881</v>
          </cell>
          <cell r="AS14">
            <v>3.28274</v>
          </cell>
        </row>
        <row r="15">
          <cell r="AR15" t="str">
            <v>EUR37882</v>
          </cell>
          <cell r="AS15">
            <v>3.2627599999999997</v>
          </cell>
        </row>
        <row r="16">
          <cell r="AR16" t="str">
            <v>EUR37883</v>
          </cell>
          <cell r="AS16">
            <v>3.28274</v>
          </cell>
        </row>
        <row r="17">
          <cell r="AR17" t="str">
            <v>EUR37886</v>
          </cell>
          <cell r="AS17">
            <v>3.3335599999999999</v>
          </cell>
        </row>
        <row r="18">
          <cell r="AR18" t="str">
            <v>EUR37887</v>
          </cell>
          <cell r="AS18">
            <v>3.3396399999999997</v>
          </cell>
        </row>
        <row r="19">
          <cell r="AR19" t="str">
            <v>EUR37888</v>
          </cell>
          <cell r="AS19">
            <v>3.3665099999999999</v>
          </cell>
        </row>
        <row r="20">
          <cell r="AR20" t="str">
            <v>EUR37889</v>
          </cell>
          <cell r="AS20">
            <v>3.3396399999999997</v>
          </cell>
        </row>
        <row r="21">
          <cell r="AR21" t="str">
            <v>EUR37890</v>
          </cell>
          <cell r="AS21">
            <v>3.3736899999999999</v>
          </cell>
        </row>
        <row r="22">
          <cell r="AR22" t="str">
            <v>EUR37893</v>
          </cell>
          <cell r="AS22">
            <v>3.4102599999999996</v>
          </cell>
        </row>
        <row r="23">
          <cell r="AR23" t="str">
            <v>EUR37894</v>
          </cell>
          <cell r="AS23">
            <v>3.4133</v>
          </cell>
        </row>
        <row r="24">
          <cell r="AR24" t="str">
            <v>EUR37895</v>
          </cell>
          <cell r="AS24">
            <v>3.40856</v>
          </cell>
        </row>
        <row r="25">
          <cell r="AR25" t="str">
            <v>EUR37896</v>
          </cell>
          <cell r="AS25">
            <v>3.3925199999999998</v>
          </cell>
        </row>
        <row r="26">
          <cell r="AR26" t="str">
            <v>EUR37897</v>
          </cell>
          <cell r="AS26">
            <v>1.15672</v>
          </cell>
        </row>
        <row r="27">
          <cell r="AR27" t="str">
            <v>EUR37900</v>
          </cell>
          <cell r="AS27">
            <v>3.3718399999999997</v>
          </cell>
        </row>
        <row r="28">
          <cell r="AR28" t="str">
            <v>EUR37901</v>
          </cell>
          <cell r="AS28">
            <v>3.3815199999999996</v>
          </cell>
        </row>
        <row r="29">
          <cell r="AR29" t="str">
            <v>EUR37902</v>
          </cell>
          <cell r="AS29">
            <v>3.3614799999999998</v>
          </cell>
        </row>
        <row r="30">
          <cell r="AR30" t="str">
            <v>EUR37903</v>
          </cell>
          <cell r="AS30">
            <v>3.3412599999999997</v>
          </cell>
        </row>
        <row r="31">
          <cell r="AR31" t="str">
            <v>EUR37904</v>
          </cell>
          <cell r="AS31">
            <v>3.3561199999999998</v>
          </cell>
        </row>
        <row r="32">
          <cell r="AR32" t="str">
            <v>EUR37907</v>
          </cell>
          <cell r="AS32">
            <v>3.32477</v>
          </cell>
        </row>
        <row r="33">
          <cell r="AR33" t="str">
            <v>EUR37908</v>
          </cell>
          <cell r="AS33">
            <v>3.3362099999999999</v>
          </cell>
        </row>
        <row r="34">
          <cell r="AR34" t="str">
            <v>EUR37909</v>
          </cell>
          <cell r="AS34">
            <v>3.32477</v>
          </cell>
        </row>
        <row r="35">
          <cell r="AR35" t="str">
            <v>EUR37910</v>
          </cell>
          <cell r="AS35">
            <v>3.29596</v>
          </cell>
        </row>
        <row r="36">
          <cell r="AR36" t="str">
            <v>EUR37911</v>
          </cell>
          <cell r="AS36">
            <v>3.3421799999999999</v>
          </cell>
        </row>
        <row r="37">
          <cell r="AR37" t="str">
            <v>EUR37914</v>
          </cell>
          <cell r="AS37">
            <v>3.3202599999999998</v>
          </cell>
        </row>
        <row r="38">
          <cell r="AR38" t="str">
            <v>EUR37915</v>
          </cell>
          <cell r="AS38">
            <v>3.3421799999999999</v>
          </cell>
        </row>
        <row r="39">
          <cell r="AR39" t="str">
            <v>EUR37916</v>
          </cell>
          <cell r="AS39">
            <v>3.3813</v>
          </cell>
        </row>
        <row r="40">
          <cell r="AR40" t="str">
            <v>EUR37917</v>
          </cell>
          <cell r="AS40">
            <v>3.3421799999999999</v>
          </cell>
        </row>
        <row r="41">
          <cell r="AR41" t="str">
            <v>EUR37918</v>
          </cell>
          <cell r="AS41">
            <v>3.39316</v>
          </cell>
        </row>
        <row r="42">
          <cell r="AR42" t="str">
            <v>EUR37921</v>
          </cell>
          <cell r="AS42">
            <v>3.3766599999999998</v>
          </cell>
        </row>
        <row r="43">
          <cell r="AR43" t="str">
            <v>EUR37922</v>
          </cell>
          <cell r="AS43">
            <v>3.36212</v>
          </cell>
        </row>
        <row r="44">
          <cell r="AR44" t="str">
            <v>EUR37923</v>
          </cell>
          <cell r="AS44">
            <v>3.3766599999999998</v>
          </cell>
        </row>
        <row r="45">
          <cell r="AR45" t="str">
            <v>EUR37924</v>
          </cell>
          <cell r="AS45">
            <v>3.30951</v>
          </cell>
        </row>
        <row r="46">
          <cell r="AR46" t="str">
            <v>EUR37925</v>
          </cell>
          <cell r="AS46">
            <v>3.3088500000000001</v>
          </cell>
        </row>
        <row r="47">
          <cell r="AR47" t="str">
            <v>EUR37928</v>
          </cell>
          <cell r="AS47">
            <v>3.2776299999999998</v>
          </cell>
        </row>
        <row r="48">
          <cell r="AR48" t="str">
            <v>EUR37930</v>
          </cell>
          <cell r="AS48">
            <v>3.2793000000000001</v>
          </cell>
        </row>
        <row r="49">
          <cell r="AR49" t="str">
            <v>EUR37932</v>
          </cell>
          <cell r="AS49">
            <v>3.2793000000000001</v>
          </cell>
        </row>
        <row r="50">
          <cell r="AR50" t="str">
            <v>EUR37935</v>
          </cell>
          <cell r="AS50">
            <v>3.3156299999999996</v>
          </cell>
        </row>
        <row r="51">
          <cell r="AR51" t="str">
            <v>EUR37936</v>
          </cell>
          <cell r="AS51">
            <v>3.3367199999999997</v>
          </cell>
        </row>
        <row r="52">
          <cell r="AR52" t="str">
            <v>EUR37937</v>
          </cell>
          <cell r="AS52">
            <v>3.3917799999999998</v>
          </cell>
        </row>
        <row r="53">
          <cell r="AR53" t="str">
            <v>EUR37938</v>
          </cell>
          <cell r="AS53">
            <v>3.4281699999999997</v>
          </cell>
        </row>
        <row r="54">
          <cell r="AR54" t="str">
            <v>EUR37939</v>
          </cell>
          <cell r="AS54">
            <v>3.4674700000000001</v>
          </cell>
        </row>
        <row r="55">
          <cell r="AR55" t="str">
            <v>EUR37942</v>
          </cell>
          <cell r="AS55">
            <v>3.4799000000000002</v>
          </cell>
        </row>
        <row r="56">
          <cell r="AR56" t="str">
            <v>EUR37943</v>
          </cell>
          <cell r="AS56">
            <v>3.52081</v>
          </cell>
        </row>
        <row r="57">
          <cell r="AR57" t="str">
            <v>EUR37944</v>
          </cell>
          <cell r="AS57">
            <v>0</v>
          </cell>
        </row>
        <row r="58">
          <cell r="AR58" t="str">
            <v>EUR37946</v>
          </cell>
          <cell r="AS58">
            <v>3.4967799999999998</v>
          </cell>
        </row>
        <row r="59">
          <cell r="AR59" t="str">
            <v>EUR37949</v>
          </cell>
          <cell r="AS59">
            <v>3.4488499999999997</v>
          </cell>
        </row>
        <row r="60">
          <cell r="AR60" t="str">
            <v>EUR37950</v>
          </cell>
          <cell r="AS60">
            <v>3.4504099999999998</v>
          </cell>
        </row>
        <row r="61">
          <cell r="AR61" t="str">
            <v>EUR37951</v>
          </cell>
          <cell r="AS61">
            <v>3.50658</v>
          </cell>
        </row>
        <row r="62">
          <cell r="AR62" t="str">
            <v>EUR37952</v>
          </cell>
          <cell r="AS62">
            <v>3.51248</v>
          </cell>
        </row>
        <row r="63">
          <cell r="AR63" t="str">
            <v>EUR37953</v>
          </cell>
          <cell r="AS63">
            <v>3.5392799999999998</v>
          </cell>
        </row>
        <row r="64">
          <cell r="AR64" t="str">
            <v>EUR37956</v>
          </cell>
          <cell r="AS64">
            <v>3.51248</v>
          </cell>
        </row>
        <row r="65">
          <cell r="AR65" t="str">
            <v>EUR37957</v>
          </cell>
          <cell r="AS65">
            <v>3.5408599999999999</v>
          </cell>
        </row>
        <row r="66">
          <cell r="AR66" t="str">
            <v>EUR37958</v>
          </cell>
          <cell r="AS66">
            <v>3.5499000000000001</v>
          </cell>
        </row>
        <row r="67">
          <cell r="AR67" t="str">
            <v>EUR37959</v>
          </cell>
          <cell r="AS67">
            <v>3.56338</v>
          </cell>
        </row>
        <row r="68">
          <cell r="AR68" t="str">
            <v>EUR37960</v>
          </cell>
          <cell r="AS68">
            <v>3.5804099999999996</v>
          </cell>
        </row>
        <row r="69">
          <cell r="AR69" t="str">
            <v>EUR37963</v>
          </cell>
          <cell r="AS69">
            <v>3.6024599999999998</v>
          </cell>
        </row>
        <row r="70">
          <cell r="AR70" t="str">
            <v>EUR37964</v>
          </cell>
          <cell r="AS70">
            <v>3.5971699999999998</v>
          </cell>
        </row>
        <row r="71">
          <cell r="AR71" t="str">
            <v>EUR37965</v>
          </cell>
          <cell r="AS71">
            <v>3.6000799999999997</v>
          </cell>
        </row>
        <row r="72">
          <cell r="AR72" t="str">
            <v>EUR37966</v>
          </cell>
          <cell r="AS72">
            <v>3.5868599999999997</v>
          </cell>
        </row>
        <row r="73">
          <cell r="AR73" t="str">
            <v>EUR37967</v>
          </cell>
          <cell r="AS73">
            <v>3.62107</v>
          </cell>
        </row>
        <row r="74">
          <cell r="AR74" t="str">
            <v>EUR37970</v>
          </cell>
          <cell r="AS74">
            <v>3.6080799999999997</v>
          </cell>
        </row>
        <row r="75">
          <cell r="AR75" t="str">
            <v>EUR37971</v>
          </cell>
          <cell r="AS75">
            <v>3.6187299999999998</v>
          </cell>
        </row>
        <row r="76">
          <cell r="AR76" t="str">
            <v>EUR37972</v>
          </cell>
          <cell r="AS76">
            <v>3.64771</v>
          </cell>
        </row>
        <row r="77">
          <cell r="AR77" t="str">
            <v>EUR37973</v>
          </cell>
          <cell r="AS77">
            <v>3.6480299999999999</v>
          </cell>
        </row>
        <row r="78">
          <cell r="AR78" t="str">
            <v>EUR37974</v>
          </cell>
          <cell r="AS78">
            <v>3.63287</v>
          </cell>
        </row>
        <row r="79">
          <cell r="AR79" t="str">
            <v>EUR37977</v>
          </cell>
          <cell r="AS79">
            <v>3.6353399999999998</v>
          </cell>
        </row>
        <row r="80">
          <cell r="AR80" t="str">
            <v>EUR37978</v>
          </cell>
          <cell r="AS80">
            <v>3.63287</v>
          </cell>
        </row>
        <row r="81">
          <cell r="AR81" t="str">
            <v>EUR37979</v>
          </cell>
          <cell r="AS81">
            <v>3.6178599999999999</v>
          </cell>
        </row>
        <row r="82">
          <cell r="AR82" t="str">
            <v>EUR37981</v>
          </cell>
          <cell r="AS82">
            <v>3.6069099999999996</v>
          </cell>
        </row>
        <row r="83">
          <cell r="AR83" t="str">
            <v>EUR37984</v>
          </cell>
          <cell r="AS83">
            <v>3.6113</v>
          </cell>
        </row>
        <row r="84">
          <cell r="AR84" t="str">
            <v>EUR37985</v>
          </cell>
          <cell r="AS84">
            <v>3.63123</v>
          </cell>
        </row>
        <row r="85">
          <cell r="AR85" t="str">
            <v>EUR37986</v>
          </cell>
          <cell r="AS85">
            <v>3.6505899999999998</v>
          </cell>
        </row>
        <row r="86">
          <cell r="AR86" t="str">
            <v>EUR37988</v>
          </cell>
          <cell r="AS86">
            <v>3.6384300000000001</v>
          </cell>
        </row>
        <row r="87">
          <cell r="AR87" t="str">
            <v>EUR37991</v>
          </cell>
          <cell r="AS87">
            <v>3.6334199999999996</v>
          </cell>
        </row>
        <row r="88">
          <cell r="AR88" t="str">
            <v>EUR37992</v>
          </cell>
          <cell r="AS88">
            <v>3.6425799999999997</v>
          </cell>
        </row>
        <row r="89">
          <cell r="AR89" t="str">
            <v>EUR37993</v>
          </cell>
          <cell r="AS89">
            <v>3.63584</v>
          </cell>
        </row>
        <row r="90">
          <cell r="AR90" t="str">
            <v>EUR37994</v>
          </cell>
          <cell r="AS90">
            <v>3.6528</v>
          </cell>
        </row>
        <row r="91">
          <cell r="AR91" t="str">
            <v>EUR37995</v>
          </cell>
          <cell r="AS91">
            <v>3.63584</v>
          </cell>
        </row>
        <row r="92">
          <cell r="AR92" t="str">
            <v>EUR37998</v>
          </cell>
          <cell r="AS92">
            <v>3.5954000000000002</v>
          </cell>
        </row>
        <row r="93">
          <cell r="AR93" t="str">
            <v>EUR37999</v>
          </cell>
          <cell r="AS93">
            <v>3.5746000000000002</v>
          </cell>
        </row>
        <row r="94">
          <cell r="AR94" t="str">
            <v>EUR38000</v>
          </cell>
          <cell r="AS94">
            <v>3.5710199999999999</v>
          </cell>
        </row>
        <row r="95">
          <cell r="AR95" t="str">
            <v>EUR38001</v>
          </cell>
          <cell r="AS95">
            <v>3.5405899999999999</v>
          </cell>
        </row>
        <row r="96">
          <cell r="AR96" t="str">
            <v>EUR38002</v>
          </cell>
          <cell r="AS96">
            <v>3.4909299999999996</v>
          </cell>
        </row>
        <row r="97">
          <cell r="AR97" t="str">
            <v>EUR38005</v>
          </cell>
          <cell r="AS97">
            <v>3.5126499999999998</v>
          </cell>
        </row>
        <row r="98">
          <cell r="AR98" t="str">
            <v>EUR38006</v>
          </cell>
          <cell r="AS98">
            <v>3.57253</v>
          </cell>
        </row>
        <row r="99">
          <cell r="AR99" t="str">
            <v>EUR38007</v>
          </cell>
          <cell r="AS99">
            <v>3.5951199999999996</v>
          </cell>
        </row>
        <row r="100">
          <cell r="AR100" t="str">
            <v>EUR38008</v>
          </cell>
          <cell r="AS100">
            <v>3.6141899999999998</v>
          </cell>
        </row>
        <row r="101">
          <cell r="AR101" t="str">
            <v>EUR38009</v>
          </cell>
          <cell r="AS101">
            <v>3.5951199999999996</v>
          </cell>
        </row>
        <row r="102">
          <cell r="AR102" t="str">
            <v>EUR38012</v>
          </cell>
          <cell r="AS102">
            <v>3.5496699999999999</v>
          </cell>
        </row>
        <row r="103">
          <cell r="AR103" t="str">
            <v>EUR38013</v>
          </cell>
          <cell r="AS103">
            <v>3.5851699999999997</v>
          </cell>
        </row>
        <row r="104">
          <cell r="AR104" t="str">
            <v>EUR38014</v>
          </cell>
          <cell r="AS104">
            <v>3.6051199999999999</v>
          </cell>
        </row>
        <row r="105">
          <cell r="AR105" t="str">
            <v>EUR38015</v>
          </cell>
          <cell r="AS105">
            <v>3.6288299999999998</v>
          </cell>
        </row>
        <row r="106">
          <cell r="AR106" t="str">
            <v>EUR38016</v>
          </cell>
          <cell r="AS106">
            <v>3.6051199999999999</v>
          </cell>
        </row>
        <row r="107">
          <cell r="AR107" t="str">
            <v>EUR38017</v>
          </cell>
          <cell r="AS107">
            <v>3.5987</v>
          </cell>
        </row>
        <row r="108">
          <cell r="AR108" t="str">
            <v>EUR38019</v>
          </cell>
          <cell r="AS108">
            <v>3.6610399999999998</v>
          </cell>
        </row>
        <row r="109">
          <cell r="AR109" t="str">
            <v>EUR38020</v>
          </cell>
          <cell r="AS109">
            <v>3.6831399999999999</v>
          </cell>
        </row>
        <row r="110">
          <cell r="AR110" t="str">
            <v>EUR38021</v>
          </cell>
          <cell r="AS110">
            <v>3.65144</v>
          </cell>
        </row>
        <row r="111">
          <cell r="AR111" t="str">
            <v>EUR38022</v>
          </cell>
          <cell r="AS111">
            <v>3.6831399999999999</v>
          </cell>
        </row>
        <row r="112">
          <cell r="AR112" t="str">
            <v>EUR38023</v>
          </cell>
          <cell r="AS112">
            <v>3.7495699999999998</v>
          </cell>
        </row>
        <row r="113">
          <cell r="AR113" t="str">
            <v>EUR38026</v>
          </cell>
          <cell r="AS113">
            <v>3.7252199999999998</v>
          </cell>
        </row>
        <row r="114">
          <cell r="AR114" t="str">
            <v>EUR38027</v>
          </cell>
          <cell r="AS114">
            <v>3.7152699999999999</v>
          </cell>
        </row>
        <row r="115">
          <cell r="AR115" t="str">
            <v>EUR38028</v>
          </cell>
          <cell r="AS115">
            <v>3.7544499999999998</v>
          </cell>
        </row>
        <row r="116">
          <cell r="AR116" t="str">
            <v>EUR38029</v>
          </cell>
          <cell r="AS116">
            <v>3.7230099999999999</v>
          </cell>
        </row>
        <row r="117">
          <cell r="AR117" t="str">
            <v>EUR38030</v>
          </cell>
          <cell r="AS117">
            <v>3.7090399999999999</v>
          </cell>
        </row>
        <row r="118">
          <cell r="AR118" t="str">
            <v>EUR38033</v>
          </cell>
          <cell r="AS118">
            <v>3.71591</v>
          </cell>
        </row>
        <row r="119">
          <cell r="AR119" t="str">
            <v>EUR38034</v>
          </cell>
          <cell r="AS119">
            <v>3.7090399999999999</v>
          </cell>
        </row>
        <row r="120">
          <cell r="AR120" t="str">
            <v>EUR38035</v>
          </cell>
          <cell r="AS120">
            <v>3.71591</v>
          </cell>
        </row>
        <row r="121">
          <cell r="AR121" t="str">
            <v>EUR38036</v>
          </cell>
          <cell r="AS121">
            <v>3.7507099999999998</v>
          </cell>
        </row>
        <row r="122">
          <cell r="AR122" t="str">
            <v>EUR38037</v>
          </cell>
          <cell r="AS122">
            <v>3.7423099999999998</v>
          </cell>
        </row>
        <row r="123">
          <cell r="AR123" t="str">
            <v>EUR38042</v>
          </cell>
          <cell r="AS123">
            <v>3.6775199999999999</v>
          </cell>
        </row>
        <row r="124">
          <cell r="AR124" t="str">
            <v>EUR38043</v>
          </cell>
          <cell r="AS124">
            <v>3.6544399999999997</v>
          </cell>
        </row>
        <row r="125">
          <cell r="AR125" t="str">
            <v>EUR38044</v>
          </cell>
          <cell r="AS125">
            <v>3.6775199999999999</v>
          </cell>
        </row>
        <row r="126">
          <cell r="AR126" t="str">
            <v>EUR38047</v>
          </cell>
          <cell r="AS126">
            <v>3.6060299999999996</v>
          </cell>
        </row>
        <row r="127">
          <cell r="AR127" t="str">
            <v>EUR38048</v>
          </cell>
          <cell r="AS127">
            <v>3.5587</v>
          </cell>
        </row>
        <row r="128">
          <cell r="AR128" t="str">
            <v>EUR38049</v>
          </cell>
          <cell r="AS128">
            <v>3.5162499999999999</v>
          </cell>
        </row>
        <row r="129">
          <cell r="AR129" t="str">
            <v>EUR38050</v>
          </cell>
          <cell r="AS129">
            <v>3.52372</v>
          </cell>
        </row>
        <row r="130">
          <cell r="AR130" t="str">
            <v>EUR38149</v>
          </cell>
          <cell r="AS130">
            <v>3.8264899999999997</v>
          </cell>
        </row>
        <row r="131">
          <cell r="AR131" t="str">
            <v>EUR38152</v>
          </cell>
          <cell r="AS131">
            <v>3.82091</v>
          </cell>
        </row>
        <row r="132">
          <cell r="AR132" t="str">
            <v>EUR38153</v>
          </cell>
          <cell r="AS132">
            <v>3.82212</v>
          </cell>
        </row>
        <row r="133">
          <cell r="AR133" t="str">
            <v>EUR38154</v>
          </cell>
          <cell r="AS133">
            <v>3.7761399999999998</v>
          </cell>
        </row>
        <row r="134">
          <cell r="AR134" t="str">
            <v>EUR38155</v>
          </cell>
          <cell r="AS134">
            <v>3.82212</v>
          </cell>
        </row>
        <row r="135">
          <cell r="AR135" t="str">
            <v>EUR38156</v>
          </cell>
          <cell r="AS135">
            <v>3.8158699999999999</v>
          </cell>
        </row>
        <row r="136">
          <cell r="AR136" t="str">
            <v>EUR38159</v>
          </cell>
          <cell r="AS136">
            <v>3.79617</v>
          </cell>
        </row>
        <row r="137">
          <cell r="AR137" t="str">
            <v>EUR38160</v>
          </cell>
          <cell r="AS137">
            <v>3.79731</v>
          </cell>
        </row>
        <row r="138">
          <cell r="AR138" t="str">
            <v>EUR38161</v>
          </cell>
          <cell r="AS138">
            <v>3.79617</v>
          </cell>
        </row>
        <row r="139">
          <cell r="AR139" t="str">
            <v>EUR38162</v>
          </cell>
          <cell r="AS139">
            <v>3.7825899999999999</v>
          </cell>
        </row>
        <row r="140">
          <cell r="AR140" t="str">
            <v>EUR38163</v>
          </cell>
          <cell r="AS140">
            <v>3.78939</v>
          </cell>
        </row>
        <row r="141">
          <cell r="AR141" t="str">
            <v>EUR38166</v>
          </cell>
          <cell r="AS141">
            <v>3.8127899999999997</v>
          </cell>
        </row>
        <row r="142">
          <cell r="AR142" t="str">
            <v>EUR38167</v>
          </cell>
          <cell r="AS142">
            <v>3.7725199999999997</v>
          </cell>
        </row>
        <row r="143">
          <cell r="AR143" t="str">
            <v>EUR38168</v>
          </cell>
          <cell r="AS143">
            <v>3.79522</v>
          </cell>
        </row>
        <row r="144">
          <cell r="AR144" t="str">
            <v>EUR38169</v>
          </cell>
          <cell r="AS144">
            <v>3.7431699999999997</v>
          </cell>
        </row>
        <row r="145">
          <cell r="AR145" t="str">
            <v>EUR38170</v>
          </cell>
          <cell r="AS145">
            <v>3.76248</v>
          </cell>
        </row>
        <row r="146">
          <cell r="AR146" t="str">
            <v>EUR38173</v>
          </cell>
          <cell r="AS146">
            <v>3.7286000000000001</v>
          </cell>
        </row>
        <row r="147">
          <cell r="AR147" t="str">
            <v>EUR38174</v>
          </cell>
          <cell r="AS147">
            <v>3.7414399999999999</v>
          </cell>
        </row>
        <row r="148">
          <cell r="AR148" t="str">
            <v>EUR38175</v>
          </cell>
          <cell r="AS148">
            <v>3.7601</v>
          </cell>
        </row>
        <row r="149">
          <cell r="AR149" t="str">
            <v>EUR38176</v>
          </cell>
          <cell r="AS149">
            <v>3.7807899999999997</v>
          </cell>
        </row>
        <row r="150">
          <cell r="AR150" t="str">
            <v>EUR38177</v>
          </cell>
          <cell r="AS150">
            <v>3.7823899999999999</v>
          </cell>
        </row>
        <row r="151">
          <cell r="AR151" t="str">
            <v>EUR38180</v>
          </cell>
          <cell r="AS151">
            <v>3.7700099999999996</v>
          </cell>
        </row>
        <row r="152">
          <cell r="AR152" t="str">
            <v>EUR38181</v>
          </cell>
          <cell r="AS152">
            <v>3.7557099999999997</v>
          </cell>
        </row>
        <row r="153">
          <cell r="AR153" t="str">
            <v>EUR38182</v>
          </cell>
          <cell r="AS153">
            <v>3.75407</v>
          </cell>
        </row>
        <row r="154">
          <cell r="AR154" t="str">
            <v>EUR38183</v>
          </cell>
          <cell r="AS154">
            <v>3.7557099999999997</v>
          </cell>
        </row>
        <row r="155">
          <cell r="AR155" t="str">
            <v>EUR38184</v>
          </cell>
          <cell r="AS155">
            <v>3.7421799999999998</v>
          </cell>
        </row>
        <row r="156">
          <cell r="AR156" t="str">
            <v>EUR38187</v>
          </cell>
          <cell r="AS156">
            <v>3.7274699999999998</v>
          </cell>
        </row>
        <row r="157">
          <cell r="AR157" t="str">
            <v>EUR38188</v>
          </cell>
          <cell r="AS157">
            <v>3.7101199999999999</v>
          </cell>
        </row>
        <row r="158">
          <cell r="AR158" t="str">
            <v>EUR38189</v>
          </cell>
          <cell r="AS158">
            <v>3.7125499999999998</v>
          </cell>
        </row>
        <row r="159">
          <cell r="AR159" t="str">
            <v>EUR38190</v>
          </cell>
          <cell r="AS159">
            <v>3.7291299999999996</v>
          </cell>
        </row>
        <row r="160">
          <cell r="AR160" t="str">
            <v>EUR38191</v>
          </cell>
          <cell r="AS160">
            <v>3.6908699999999999</v>
          </cell>
        </row>
        <row r="161">
          <cell r="AR161" t="str">
            <v>EUR38194</v>
          </cell>
          <cell r="AS161">
            <v>3.742</v>
          </cell>
        </row>
        <row r="162">
          <cell r="AR162" t="str">
            <v>EUR38195</v>
          </cell>
          <cell r="AS162">
            <v>3.7031000000000001</v>
          </cell>
        </row>
        <row r="163">
          <cell r="AR163" t="str">
            <v>EUR38196</v>
          </cell>
          <cell r="AS163">
            <v>3.6867000000000001</v>
          </cell>
        </row>
        <row r="164">
          <cell r="AR164" t="str">
            <v>EUR38197</v>
          </cell>
          <cell r="AS164">
            <v>3.7031000000000001</v>
          </cell>
        </row>
        <row r="165">
          <cell r="AR165" t="str">
            <v>EUR38198</v>
          </cell>
          <cell r="AS165">
            <v>3.6867000000000001</v>
          </cell>
        </row>
        <row r="166">
          <cell r="AR166" t="str">
            <v>EUR38201</v>
          </cell>
          <cell r="AS166">
            <v>3.6621899999999998</v>
          </cell>
        </row>
        <row r="167">
          <cell r="AR167" t="str">
            <v>EUR38202</v>
          </cell>
          <cell r="AS167">
            <v>3.6855499999999997</v>
          </cell>
        </row>
        <row r="168">
          <cell r="AR168" t="str">
            <v>EUR38203</v>
          </cell>
          <cell r="AS168">
            <v>3.6881299999999997</v>
          </cell>
        </row>
        <row r="169">
          <cell r="AR169" t="str">
            <v>EUR38204</v>
          </cell>
          <cell r="AS169">
            <v>3.70126</v>
          </cell>
        </row>
        <row r="170">
          <cell r="AR170" t="str">
            <v>EUR38205</v>
          </cell>
          <cell r="AS170">
            <v>3.7483499999999998</v>
          </cell>
        </row>
        <row r="171">
          <cell r="AR171" t="str">
            <v>EUR38208</v>
          </cell>
          <cell r="AS171">
            <v>3.7332699999999996</v>
          </cell>
        </row>
        <row r="172">
          <cell r="AR172" t="str">
            <v>EUR38209</v>
          </cell>
          <cell r="AS172">
            <v>3.70994</v>
          </cell>
        </row>
        <row r="173">
          <cell r="AR173" t="str">
            <v>EUR38210</v>
          </cell>
          <cell r="AS173">
            <v>3.7332699999999996</v>
          </cell>
        </row>
        <row r="174">
          <cell r="AR174" t="str">
            <v>EUR38211</v>
          </cell>
          <cell r="AS174">
            <v>3.7150599999999998</v>
          </cell>
        </row>
        <row r="175">
          <cell r="AR175" t="str">
            <v>EUR38212</v>
          </cell>
          <cell r="AS175">
            <v>3.72153</v>
          </cell>
        </row>
        <row r="176">
          <cell r="AR176" t="str">
            <v>EUR38215</v>
          </cell>
          <cell r="AS176">
            <v>3.7297199999999999</v>
          </cell>
        </row>
        <row r="177">
          <cell r="AR177" t="str">
            <v>EUR38216</v>
          </cell>
          <cell r="AS177">
            <v>3.7061000000000002</v>
          </cell>
        </row>
        <row r="178">
          <cell r="AR178" t="str">
            <v>EUR38217</v>
          </cell>
          <cell r="AS178">
            <v>3.69543</v>
          </cell>
        </row>
        <row r="179">
          <cell r="AR179" t="str">
            <v>EUR38218</v>
          </cell>
          <cell r="AS179">
            <v>3.6899199999999999</v>
          </cell>
        </row>
        <row r="180">
          <cell r="AR180" t="str">
            <v>EUR38219</v>
          </cell>
          <cell r="AS180">
            <v>3.6663599999999996</v>
          </cell>
        </row>
        <row r="181">
          <cell r="AR181" t="str">
            <v>EUR38222</v>
          </cell>
          <cell r="AS181">
            <v>3.6102699999999999</v>
          </cell>
        </row>
        <row r="182">
          <cell r="AR182" t="str">
            <v>EUR38223</v>
          </cell>
          <cell r="AS182">
            <v>3.5772199999999996</v>
          </cell>
        </row>
        <row r="183">
          <cell r="AR183" t="str">
            <v>EUR38224</v>
          </cell>
          <cell r="AS183">
            <v>3.5718399999999999</v>
          </cell>
        </row>
        <row r="184">
          <cell r="AR184" t="str">
            <v>EUR38225</v>
          </cell>
          <cell r="AS184">
            <v>3.57951</v>
          </cell>
        </row>
        <row r="185">
          <cell r="AR185" t="str">
            <v>EUR38226</v>
          </cell>
          <cell r="AS185">
            <v>3.5556199999999998</v>
          </cell>
        </row>
        <row r="186">
          <cell r="AR186" t="str">
            <v>EUR38229</v>
          </cell>
          <cell r="AS186">
            <v>3.5577299999999998</v>
          </cell>
        </row>
        <row r="187">
          <cell r="AR187" t="str">
            <v>EUR38230</v>
          </cell>
          <cell r="AS187">
            <v>3.5778000000000003</v>
          </cell>
        </row>
        <row r="188">
          <cell r="AR188" t="str">
            <v>EUR38231</v>
          </cell>
          <cell r="AS188">
            <v>3.5743899999999997</v>
          </cell>
        </row>
        <row r="189">
          <cell r="AR189" t="str">
            <v>EUR38232</v>
          </cell>
          <cell r="AS189">
            <v>3.5767899999999999</v>
          </cell>
        </row>
        <row r="190">
          <cell r="AR190" t="str">
            <v>EUR38233</v>
          </cell>
          <cell r="AS190">
            <v>3.5366499999999998</v>
          </cell>
        </row>
        <row r="191">
          <cell r="AR191" t="str">
            <v>EUR38236</v>
          </cell>
          <cell r="AS191">
            <v>3.52006</v>
          </cell>
        </row>
        <row r="192">
          <cell r="AR192" t="str">
            <v>EUR38238</v>
          </cell>
          <cell r="AS192">
            <v>3.5366499999999998</v>
          </cell>
        </row>
        <row r="193">
          <cell r="AR193" t="str">
            <v>EUR38239</v>
          </cell>
          <cell r="AS193">
            <v>3.5443499999999997</v>
          </cell>
        </row>
        <row r="194">
          <cell r="AR194" t="str">
            <v>EUR38240</v>
          </cell>
          <cell r="AS194">
            <v>3.55918</v>
          </cell>
        </row>
        <row r="195">
          <cell r="AR195" t="str">
            <v>EUR38243</v>
          </cell>
          <cell r="AS195">
            <v>3.5654000000000003</v>
          </cell>
        </row>
        <row r="196">
          <cell r="AR196" t="str">
            <v>EUR38244</v>
          </cell>
          <cell r="AS196">
            <v>3.5707499999999999</v>
          </cell>
        </row>
        <row r="197">
          <cell r="AR197" t="str">
            <v>EUR38245</v>
          </cell>
          <cell r="AS197">
            <v>3.5341499999999999</v>
          </cell>
        </row>
        <row r="198">
          <cell r="AR198" t="str">
            <v>EUR38246</v>
          </cell>
          <cell r="AS198">
            <v>3.5707499999999999</v>
          </cell>
        </row>
        <row r="199">
          <cell r="AR199" t="str">
            <v>EUR38247</v>
          </cell>
          <cell r="AS199">
            <v>3.5062199999999999</v>
          </cell>
        </row>
        <row r="200">
          <cell r="AR200" t="str">
            <v>EUR38250</v>
          </cell>
          <cell r="AS200">
            <v>3.4944899999999999</v>
          </cell>
        </row>
        <row r="201">
          <cell r="AR201" t="str">
            <v>EUR38251</v>
          </cell>
          <cell r="AS201">
            <v>3.5062199999999999</v>
          </cell>
        </row>
        <row r="202">
          <cell r="AR202" t="str">
            <v>EUR38252</v>
          </cell>
          <cell r="AS202">
            <v>3.5218499999999997</v>
          </cell>
        </row>
        <row r="203">
          <cell r="AR203" t="str">
            <v>EUR38253</v>
          </cell>
          <cell r="AS203">
            <v>3.52861</v>
          </cell>
        </row>
        <row r="204">
          <cell r="AR204" t="str">
            <v>EUR38254</v>
          </cell>
          <cell r="AS204">
            <v>3.5218499999999997</v>
          </cell>
        </row>
        <row r="205">
          <cell r="AR205" t="str">
            <v>EUR38257</v>
          </cell>
          <cell r="AS205">
            <v>3.5359000000000003</v>
          </cell>
        </row>
        <row r="206">
          <cell r="AR206" t="str">
            <v>EUR38258</v>
          </cell>
          <cell r="AS206">
            <v>3.5400799999999997</v>
          </cell>
        </row>
        <row r="207">
          <cell r="AR207" t="str">
            <v>EUR38259</v>
          </cell>
          <cell r="AS207">
            <v>3.5309699999999999</v>
          </cell>
        </row>
        <row r="208">
          <cell r="AR208" t="str">
            <v>EUR38260</v>
          </cell>
          <cell r="AS208">
            <v>3.5573000000000001</v>
          </cell>
        </row>
        <row r="209">
          <cell r="AR209" t="str">
            <v>EUR38261</v>
          </cell>
          <cell r="AS209">
            <v>3.5428000000000002</v>
          </cell>
        </row>
        <row r="210">
          <cell r="AR210" t="str">
            <v>EUR38264</v>
          </cell>
          <cell r="AS210">
            <v>3.4774699999999998</v>
          </cell>
        </row>
        <row r="211">
          <cell r="AR211" t="str">
            <v>EUR38265</v>
          </cell>
          <cell r="AS211">
            <v>3.4830199999999998</v>
          </cell>
        </row>
        <row r="212">
          <cell r="AR212" t="str">
            <v>EUR38266</v>
          </cell>
          <cell r="AS212">
            <v>3.49085</v>
          </cell>
        </row>
        <row r="213">
          <cell r="AR213" t="str">
            <v>EUR38267</v>
          </cell>
          <cell r="AS213">
            <v>3.5097700000000001</v>
          </cell>
        </row>
        <row r="214">
          <cell r="AR214" t="str">
            <v>EUR38268</v>
          </cell>
          <cell r="AS214">
            <v>3.5096799999999999</v>
          </cell>
        </row>
        <row r="215">
          <cell r="AR215" t="str">
            <v>EUR38271</v>
          </cell>
          <cell r="AS215">
            <v>3.51092</v>
          </cell>
        </row>
        <row r="216">
          <cell r="AR216" t="str">
            <v>EUR38273</v>
          </cell>
          <cell r="AS216">
            <v>3.5087899999999999</v>
          </cell>
        </row>
        <row r="217">
          <cell r="AR217" t="str">
            <v>EUR38274</v>
          </cell>
          <cell r="AS217">
            <v>3.5523099999999999</v>
          </cell>
        </row>
        <row r="218">
          <cell r="AR218" t="str">
            <v>EUR38275</v>
          </cell>
          <cell r="AS218">
            <v>3.5747799999999996</v>
          </cell>
        </row>
        <row r="219">
          <cell r="AR219" t="str">
            <v>EUR38276</v>
          </cell>
          <cell r="AS219">
            <v>3.5747799999999996</v>
          </cell>
        </row>
        <row r="220">
          <cell r="AR220" t="str">
            <v>EUR38278</v>
          </cell>
          <cell r="AS220">
            <v>3.5733099999999998</v>
          </cell>
        </row>
        <row r="221">
          <cell r="AR221" t="str">
            <v>EUR38279</v>
          </cell>
          <cell r="AS221">
            <v>3.5989599999999999</v>
          </cell>
        </row>
        <row r="222">
          <cell r="AR222" t="str">
            <v>EUR38280</v>
          </cell>
          <cell r="AS222">
            <v>3.6356699999999997</v>
          </cell>
        </row>
        <row r="223">
          <cell r="AR223" t="str">
            <v>EUR38281</v>
          </cell>
          <cell r="AS223">
            <v>3.6060499999999998</v>
          </cell>
        </row>
        <row r="224">
          <cell r="AR224" t="str">
            <v>EUR38282</v>
          </cell>
          <cell r="AS224">
            <v>3.6179000000000001</v>
          </cell>
        </row>
        <row r="225">
          <cell r="AR225" t="str">
            <v>EUR38285</v>
          </cell>
          <cell r="AS225">
            <v>3.6967599999999998</v>
          </cell>
        </row>
        <row r="226">
          <cell r="AR226" t="str">
            <v>EUR38286</v>
          </cell>
          <cell r="AS226">
            <v>3.6725399999999997</v>
          </cell>
        </row>
        <row r="227">
          <cell r="AR227" t="str">
            <v>EUR38287</v>
          </cell>
          <cell r="AS227">
            <v>3.6389799999999997</v>
          </cell>
        </row>
        <row r="228">
          <cell r="AR228" t="str">
            <v>EUR38288</v>
          </cell>
          <cell r="AS228">
            <v>3.6559199999999996</v>
          </cell>
        </row>
        <row r="229">
          <cell r="AR229" t="str">
            <v>EUR38289</v>
          </cell>
          <cell r="AS229">
            <v>3.6589</v>
          </cell>
        </row>
        <row r="230">
          <cell r="AR230" t="str">
            <v>EUR38290</v>
          </cell>
          <cell r="AS230">
            <v>3.6575799999999998</v>
          </cell>
        </row>
        <row r="231">
          <cell r="AR231" t="str">
            <v>EUR38291</v>
          </cell>
          <cell r="AS231">
            <v>3.6575799999999998</v>
          </cell>
        </row>
        <row r="232">
          <cell r="AR232" t="str">
            <v>EUR38292</v>
          </cell>
          <cell r="AS232">
            <v>3.6499099999999998</v>
          </cell>
        </row>
        <row r="233">
          <cell r="AR233" t="str">
            <v>EUR38294</v>
          </cell>
          <cell r="AS233">
            <v>3.6349099999999996</v>
          </cell>
        </row>
        <row r="234">
          <cell r="AR234" t="str">
            <v>EUR38295</v>
          </cell>
          <cell r="AS234">
            <v>3.6328399999999998</v>
          </cell>
        </row>
        <row r="235">
          <cell r="AR235" t="str">
            <v>EUR38296</v>
          </cell>
          <cell r="AS235">
            <v>3.65333</v>
          </cell>
        </row>
        <row r="236">
          <cell r="AR236" t="str">
            <v>EUR38299</v>
          </cell>
          <cell r="AS236">
            <v>3.66005</v>
          </cell>
        </row>
        <row r="237">
          <cell r="AR237" t="str">
            <v>EUR38300</v>
          </cell>
          <cell r="AS237">
            <v>3.6528399999999999</v>
          </cell>
        </row>
        <row r="238">
          <cell r="AR238" t="str">
            <v>EUR38301</v>
          </cell>
          <cell r="AS238">
            <v>3.6450299999999998</v>
          </cell>
        </row>
        <row r="239">
          <cell r="AR239" t="str">
            <v>EUR38302</v>
          </cell>
          <cell r="AS239">
            <v>3.6466799999999999</v>
          </cell>
        </row>
        <row r="240">
          <cell r="AR240" t="str">
            <v>EUR38303</v>
          </cell>
          <cell r="AS240">
            <v>3.63897</v>
          </cell>
        </row>
        <row r="241">
          <cell r="AR241" t="str">
            <v>EUR38307</v>
          </cell>
          <cell r="AS241">
            <v>3.61863</v>
          </cell>
        </row>
        <row r="242">
          <cell r="AR242" t="str">
            <v>EUR38308</v>
          </cell>
          <cell r="AS242">
            <v>3.6121499999999997</v>
          </cell>
        </row>
        <row r="243">
          <cell r="AR243" t="str">
            <v>EUR38309</v>
          </cell>
          <cell r="AS243">
            <v>3.58466</v>
          </cell>
        </row>
        <row r="244">
          <cell r="AR244" t="str">
            <v>EUR38310</v>
          </cell>
          <cell r="AS244">
            <v>3.6056599999999999</v>
          </cell>
        </row>
        <row r="245">
          <cell r="AR245" t="str">
            <v>EUR38313</v>
          </cell>
          <cell r="AS245">
            <v>3.6137799999999998</v>
          </cell>
        </row>
        <row r="246">
          <cell r="AR246" t="str">
            <v>EUR38314</v>
          </cell>
          <cell r="AS246">
            <v>3.59639</v>
          </cell>
        </row>
        <row r="247">
          <cell r="AR247" t="str">
            <v>EUR38315</v>
          </cell>
          <cell r="AS247">
            <v>3.6265399999999999</v>
          </cell>
        </row>
        <row r="248">
          <cell r="AR248" t="str">
            <v>EUR38316</v>
          </cell>
          <cell r="AS248">
            <v>3.6486699999999996</v>
          </cell>
        </row>
        <row r="249">
          <cell r="AR249" t="str">
            <v>EUR38317</v>
          </cell>
          <cell r="AS249">
            <v>3.6389</v>
          </cell>
        </row>
        <row r="250">
          <cell r="AR250" t="str">
            <v>EUR38320</v>
          </cell>
          <cell r="AS250">
            <v>3.6427099999999997</v>
          </cell>
        </row>
        <row r="251">
          <cell r="AR251" t="str">
            <v>EUR38321</v>
          </cell>
          <cell r="AS251">
            <v>3.6342099999999999</v>
          </cell>
        </row>
        <row r="252">
          <cell r="AR252" t="str">
            <v>EUR38322</v>
          </cell>
          <cell r="AS252">
            <v>3.6213299999999999</v>
          </cell>
        </row>
        <row r="253">
          <cell r="AR253" t="str">
            <v>EUR38323</v>
          </cell>
          <cell r="AS253">
            <v>3.6202299999999998</v>
          </cell>
        </row>
        <row r="254">
          <cell r="AR254" t="str">
            <v>EUR38324</v>
          </cell>
          <cell r="AS254">
            <v>3.65097</v>
          </cell>
        </row>
        <row r="255">
          <cell r="AR255" t="str">
            <v>EUR38327</v>
          </cell>
          <cell r="AS255">
            <v>3.6553499999999999</v>
          </cell>
        </row>
        <row r="256">
          <cell r="AR256" t="str">
            <v>EUR38328</v>
          </cell>
          <cell r="AS256">
            <v>3.6755499999999999</v>
          </cell>
        </row>
        <row r="257">
          <cell r="AR257" t="str">
            <v>EUR38329</v>
          </cell>
          <cell r="AS257">
            <v>3.6902899999999996</v>
          </cell>
        </row>
        <row r="258">
          <cell r="AR258" t="str">
            <v>EUR38330</v>
          </cell>
          <cell r="AS258">
            <v>3.7009699999999999</v>
          </cell>
        </row>
        <row r="259">
          <cell r="AR259" t="str">
            <v>EUR38331</v>
          </cell>
          <cell r="AS259">
            <v>3.6911499999999999</v>
          </cell>
        </row>
        <row r="260">
          <cell r="AR260" t="str">
            <v>EUR38334</v>
          </cell>
          <cell r="AS260">
            <v>3.6949699999999996</v>
          </cell>
        </row>
        <row r="261">
          <cell r="AR261" t="str">
            <v>EUR38335</v>
          </cell>
          <cell r="AS261">
            <v>3.67523</v>
          </cell>
        </row>
        <row r="262">
          <cell r="AR262" t="str">
            <v>EUR38336</v>
          </cell>
          <cell r="AS262">
            <v>3.6934199999999997</v>
          </cell>
        </row>
        <row r="263">
          <cell r="AR263" t="str">
            <v>EUR38337</v>
          </cell>
          <cell r="AS263">
            <v>3.6156699999999997</v>
          </cell>
        </row>
        <row r="264">
          <cell r="AR264" t="str">
            <v>EUR38338</v>
          </cell>
          <cell r="AS264">
            <v>3.6232000000000002</v>
          </cell>
        </row>
        <row r="265">
          <cell r="AR265" t="str">
            <v>EUR38341</v>
          </cell>
          <cell r="AS265">
            <v>3.6111</v>
          </cell>
        </row>
        <row r="266">
          <cell r="AR266" t="str">
            <v>EUR38342</v>
          </cell>
          <cell r="AS266">
            <v>3.5986099999999999</v>
          </cell>
        </row>
        <row r="267">
          <cell r="AR267" t="str">
            <v>EUR38343</v>
          </cell>
          <cell r="AS267">
            <v>3.6200899999999998</v>
          </cell>
        </row>
        <row r="268">
          <cell r="AR268" t="str">
            <v>EUR38344</v>
          </cell>
          <cell r="AS268">
            <v>3.6577799999999998</v>
          </cell>
        </row>
        <row r="269">
          <cell r="AR269" t="str">
            <v>EUR38345</v>
          </cell>
          <cell r="AS269">
            <v>3.6486799999999997</v>
          </cell>
        </row>
        <row r="270">
          <cell r="AR270" t="str">
            <v>EUR38348</v>
          </cell>
          <cell r="AS270">
            <v>3.6793499999999999</v>
          </cell>
        </row>
        <row r="271">
          <cell r="AR271" t="str">
            <v>EUR38051</v>
          </cell>
          <cell r="AS271">
            <v>3.5657000000000001</v>
          </cell>
        </row>
        <row r="272">
          <cell r="AR272" t="str">
            <v>EUR38054</v>
          </cell>
          <cell r="AS272">
            <v>3.52372</v>
          </cell>
        </row>
        <row r="273">
          <cell r="AR273" t="str">
            <v>EUR38055</v>
          </cell>
          <cell r="AS273">
            <v>3.5657000000000001</v>
          </cell>
        </row>
        <row r="274">
          <cell r="AR274" t="str">
            <v>EUR38056</v>
          </cell>
          <cell r="AS274">
            <v>3.5699099999999997</v>
          </cell>
        </row>
        <row r="275">
          <cell r="AR275" t="str">
            <v>EUR38057</v>
          </cell>
          <cell r="AS275">
            <v>3.59815</v>
          </cell>
        </row>
        <row r="276">
          <cell r="AR276" t="str">
            <v>EUR38058</v>
          </cell>
          <cell r="AS276">
            <v>3.55647</v>
          </cell>
        </row>
        <row r="277">
          <cell r="AR277" t="str">
            <v>EUR38059</v>
          </cell>
          <cell r="AS277">
            <v>3.59815</v>
          </cell>
        </row>
        <row r="278">
          <cell r="AR278" t="str">
            <v>EUR38061</v>
          </cell>
          <cell r="AS278">
            <v>3.5654399999999997</v>
          </cell>
        </row>
        <row r="279">
          <cell r="AR279" t="str">
            <v>EUR38062</v>
          </cell>
          <cell r="AS279">
            <v>3.5610599999999999</v>
          </cell>
        </row>
        <row r="280">
          <cell r="AR280" t="str">
            <v>EUR38063</v>
          </cell>
          <cell r="AS280">
            <v>3.5654399999999997</v>
          </cell>
        </row>
        <row r="281">
          <cell r="AR281" t="str">
            <v>EUR38064</v>
          </cell>
          <cell r="AS281">
            <v>3.6128</v>
          </cell>
        </row>
        <row r="282">
          <cell r="AR282" t="str">
            <v>EUR38065</v>
          </cell>
          <cell r="AS282">
            <v>3.5652899999999996</v>
          </cell>
        </row>
        <row r="283">
          <cell r="AR283" t="str">
            <v>EUR38068</v>
          </cell>
          <cell r="AS283">
            <v>3.5930299999999997</v>
          </cell>
        </row>
        <row r="284">
          <cell r="AR284" t="str">
            <v>EUR38069</v>
          </cell>
          <cell r="AS284">
            <v>3.59701</v>
          </cell>
        </row>
        <row r="285">
          <cell r="AR285" t="str">
            <v>EUR38070</v>
          </cell>
          <cell r="AS285">
            <v>3.5930299999999997</v>
          </cell>
        </row>
        <row r="286">
          <cell r="AR286" t="str">
            <v>EUR38071</v>
          </cell>
          <cell r="AS286">
            <v>3.5674099999999997</v>
          </cell>
        </row>
        <row r="287">
          <cell r="AR287" t="str">
            <v>EUR38072</v>
          </cell>
          <cell r="AS287">
            <v>3.5518000000000001</v>
          </cell>
        </row>
        <row r="288">
          <cell r="AR288" t="str">
            <v>EUR38075</v>
          </cell>
          <cell r="AS288">
            <v>3.57375</v>
          </cell>
        </row>
        <row r="289">
          <cell r="AR289" t="str">
            <v>EUR38076</v>
          </cell>
          <cell r="AS289">
            <v>3.56</v>
          </cell>
        </row>
        <row r="290">
          <cell r="AR290" t="str">
            <v>EUR38077</v>
          </cell>
          <cell r="AS290">
            <v>3.5828699999999998</v>
          </cell>
        </row>
        <row r="291">
          <cell r="AR291" t="str">
            <v>EUR38078</v>
          </cell>
          <cell r="AS291">
            <v>3.5780799999999999</v>
          </cell>
        </row>
        <row r="292">
          <cell r="AR292" t="str">
            <v>EUR38079</v>
          </cell>
          <cell r="AS292">
            <v>3.5127099999999998</v>
          </cell>
        </row>
        <row r="293">
          <cell r="AR293" t="str">
            <v>EUR38082</v>
          </cell>
          <cell r="AS293">
            <v>3.4702000000000002</v>
          </cell>
        </row>
        <row r="294">
          <cell r="AR294" t="str">
            <v>EUR38083</v>
          </cell>
          <cell r="AS294">
            <v>3.5127099999999998</v>
          </cell>
        </row>
        <row r="295">
          <cell r="AR295" t="str">
            <v>EUR38084</v>
          </cell>
          <cell r="AS295">
            <v>3.5083199999999999</v>
          </cell>
        </row>
        <row r="296">
          <cell r="AR296" t="str">
            <v>EUR38085</v>
          </cell>
          <cell r="AS296">
            <v>3.4850399999999997</v>
          </cell>
        </row>
        <row r="297">
          <cell r="AR297" t="str">
            <v>EUR38089</v>
          </cell>
          <cell r="AS297">
            <v>3.4874199999999997</v>
          </cell>
        </row>
        <row r="298">
          <cell r="AR298" t="str">
            <v>EUR38090</v>
          </cell>
          <cell r="AS298">
            <v>3.44943</v>
          </cell>
        </row>
        <row r="299">
          <cell r="AR299" t="str">
            <v>EUR38091</v>
          </cell>
          <cell r="AS299">
            <v>3.46835</v>
          </cell>
        </row>
        <row r="300">
          <cell r="AR300" t="str">
            <v>EUR38092</v>
          </cell>
          <cell r="AS300">
            <v>3.4850599999999998</v>
          </cell>
        </row>
        <row r="301">
          <cell r="AR301" t="str">
            <v>EUR38093</v>
          </cell>
          <cell r="AS301">
            <v>3.46835</v>
          </cell>
        </row>
        <row r="302">
          <cell r="AR302" t="str">
            <v>EUR38096</v>
          </cell>
          <cell r="AS302">
            <v>3.5040499999999999</v>
          </cell>
        </row>
        <row r="303">
          <cell r="AR303" t="str">
            <v>EUR38097</v>
          </cell>
          <cell r="AS303">
            <v>3.4649299999999998</v>
          </cell>
        </row>
        <row r="304">
          <cell r="AR304" t="str">
            <v>EUR38099</v>
          </cell>
          <cell r="AS304">
            <v>3.4946199999999998</v>
          </cell>
        </row>
        <row r="305">
          <cell r="AR305" t="str">
            <v>EUR38100</v>
          </cell>
          <cell r="AS305">
            <v>3.4593099999999999</v>
          </cell>
        </row>
        <row r="306">
          <cell r="AR306" t="str">
            <v>EUR38103</v>
          </cell>
          <cell r="AS306">
            <v>3.4558499999999999</v>
          </cell>
        </row>
        <row r="307">
          <cell r="AR307" t="str">
            <v>EUR38104</v>
          </cell>
          <cell r="AS307">
            <v>3.4824099999999998</v>
          </cell>
        </row>
        <row r="308">
          <cell r="AR308" t="str">
            <v>EUR38105</v>
          </cell>
          <cell r="AS308">
            <v>3.4558499999999999</v>
          </cell>
        </row>
        <row r="309">
          <cell r="AR309" t="str">
            <v>EUR38106</v>
          </cell>
          <cell r="AS309">
            <v>3.5361499999999997</v>
          </cell>
        </row>
        <row r="310">
          <cell r="AR310" t="str">
            <v>EUR38107</v>
          </cell>
          <cell r="AS310">
            <v>3.5312799999999998</v>
          </cell>
        </row>
        <row r="311">
          <cell r="AR311" t="str">
            <v>EUR38110</v>
          </cell>
          <cell r="AS311">
            <v>3.5320199999999997</v>
          </cell>
        </row>
        <row r="312">
          <cell r="AR312" t="str">
            <v>EUR38111</v>
          </cell>
          <cell r="AS312">
            <v>3.5962199999999998</v>
          </cell>
        </row>
        <row r="313">
          <cell r="AR313" t="str">
            <v>EUR38112</v>
          </cell>
          <cell r="AS313">
            <v>3.6084399999999999</v>
          </cell>
        </row>
        <row r="314">
          <cell r="AR314" t="str">
            <v>EUR38113</v>
          </cell>
          <cell r="AS314">
            <v>3.6162799999999997</v>
          </cell>
        </row>
        <row r="315">
          <cell r="AR315" t="str">
            <v>EUR38114</v>
          </cell>
          <cell r="AS315">
            <v>3.6308599999999998</v>
          </cell>
        </row>
        <row r="316">
          <cell r="AR316" t="str">
            <v>EUR38117</v>
          </cell>
          <cell r="AS316">
            <v>3.7079800000000001</v>
          </cell>
        </row>
        <row r="317">
          <cell r="AR317" t="str">
            <v>EUR38118</v>
          </cell>
          <cell r="AS317">
            <v>3.6891399999999996</v>
          </cell>
        </row>
        <row r="318">
          <cell r="AR318" t="str">
            <v>EUR38119</v>
          </cell>
          <cell r="AS318">
            <v>3.7079800000000001</v>
          </cell>
        </row>
        <row r="319">
          <cell r="AR319" t="str">
            <v>EUR38120</v>
          </cell>
          <cell r="AS319">
            <v>3.6999599999999999</v>
          </cell>
        </row>
        <row r="320">
          <cell r="AR320" t="str">
            <v>EUR38121</v>
          </cell>
          <cell r="AS320">
            <v>3.6865199999999998</v>
          </cell>
        </row>
        <row r="321">
          <cell r="AR321" t="str">
            <v>EUR38124</v>
          </cell>
          <cell r="AS321">
            <v>3.7598199999999999</v>
          </cell>
        </row>
        <row r="322">
          <cell r="AR322" t="str">
            <v>EUR38125</v>
          </cell>
          <cell r="AS322">
            <v>3.7281199999999997</v>
          </cell>
        </row>
        <row r="323">
          <cell r="AR323" t="str">
            <v>EUR38126</v>
          </cell>
          <cell r="AS323">
            <v>3.73516</v>
          </cell>
        </row>
        <row r="324">
          <cell r="AR324" t="str">
            <v>EUR38127</v>
          </cell>
          <cell r="AS324">
            <v>3.8083299999999998</v>
          </cell>
        </row>
        <row r="325">
          <cell r="AR325" t="str">
            <v>EUR38128</v>
          </cell>
          <cell r="AS325">
            <v>3.73516</v>
          </cell>
        </row>
        <row r="326">
          <cell r="AR326" t="str">
            <v>EUR38131</v>
          </cell>
          <cell r="AS326">
            <v>3.82212</v>
          </cell>
        </row>
        <row r="327">
          <cell r="AR327" t="str">
            <v>EUR38132</v>
          </cell>
          <cell r="AS327">
            <v>3.82578</v>
          </cell>
        </row>
        <row r="328">
          <cell r="AR328" t="str">
            <v>EUR38133</v>
          </cell>
          <cell r="AS328">
            <v>3.82212</v>
          </cell>
        </row>
        <row r="329">
          <cell r="AR329" t="str">
            <v>EUR38134</v>
          </cell>
          <cell r="AS329">
            <v>3.8749599999999997</v>
          </cell>
        </row>
        <row r="330">
          <cell r="AR330" t="str">
            <v>EUR38135</v>
          </cell>
          <cell r="AS330">
            <v>3.7893499999999998</v>
          </cell>
        </row>
        <row r="331">
          <cell r="AR331" t="str">
            <v>EUR38138</v>
          </cell>
          <cell r="AS331">
            <v>3.8206599999999997</v>
          </cell>
        </row>
        <row r="332">
          <cell r="AR332" t="str">
            <v>EUR38139</v>
          </cell>
          <cell r="AS332">
            <v>3.8701499999999998</v>
          </cell>
        </row>
        <row r="333">
          <cell r="AR333" t="str">
            <v>EUR38140</v>
          </cell>
          <cell r="AS333">
            <v>3.8288899999999999</v>
          </cell>
        </row>
        <row r="334">
          <cell r="AR334" t="str">
            <v>EUR38141</v>
          </cell>
          <cell r="AS334">
            <v>3.8483399999999999</v>
          </cell>
        </row>
        <row r="335">
          <cell r="AR335" t="str">
            <v>EUR38142</v>
          </cell>
          <cell r="AS335">
            <v>3.85392</v>
          </cell>
        </row>
        <row r="336">
          <cell r="AR336" t="str">
            <v>EUR38145</v>
          </cell>
          <cell r="AS336">
            <v>3.83921</v>
          </cell>
        </row>
        <row r="337">
          <cell r="AR337" t="str">
            <v>EUR38146</v>
          </cell>
          <cell r="AS337">
            <v>3.8264899999999997</v>
          </cell>
        </row>
        <row r="338">
          <cell r="AR338" t="str">
            <v>EUR38147</v>
          </cell>
          <cell r="AS338">
            <v>3.76111</v>
          </cell>
        </row>
        <row r="339">
          <cell r="AR339" t="str">
            <v>EUR38716</v>
          </cell>
          <cell r="AS339">
            <v>2.76905</v>
          </cell>
        </row>
        <row r="340">
          <cell r="AR340" t="str">
            <v>EUR38717</v>
          </cell>
          <cell r="AS340">
            <v>2.76905</v>
          </cell>
        </row>
        <row r="341">
          <cell r="AR341" t="str">
            <v>EUR38719</v>
          </cell>
          <cell r="AS341">
            <v>2.76233</v>
          </cell>
        </row>
        <row r="342">
          <cell r="AR342" t="str">
            <v>EUR38720</v>
          </cell>
          <cell r="AS342">
            <v>2.81074</v>
          </cell>
        </row>
        <row r="343">
          <cell r="AR343" t="str">
            <v>EUR38721</v>
          </cell>
          <cell r="AS343">
            <v>2.79698</v>
          </cell>
        </row>
        <row r="344">
          <cell r="AR344" t="str">
            <v>EUR38722</v>
          </cell>
          <cell r="AS344">
            <v>2.7611399999999997</v>
          </cell>
        </row>
        <row r="345">
          <cell r="AR345" t="str">
            <v>EUR38723</v>
          </cell>
          <cell r="AS345">
            <v>2.7787099999999998</v>
          </cell>
        </row>
        <row r="346">
          <cell r="AR346" t="str">
            <v>EUR38726</v>
          </cell>
          <cell r="AS346">
            <v>2.73508</v>
          </cell>
        </row>
        <row r="347">
          <cell r="AR347" t="str">
            <v>EUR38727</v>
          </cell>
          <cell r="AS347">
            <v>2.7315</v>
          </cell>
        </row>
        <row r="348">
          <cell r="AR348" t="str">
            <v>EUR38728</v>
          </cell>
          <cell r="AS348">
            <v>2.7505099999999998</v>
          </cell>
        </row>
        <row r="349">
          <cell r="AR349" t="str">
            <v>EUR38729</v>
          </cell>
          <cell r="AS349">
            <v>2.7358899999999999</v>
          </cell>
        </row>
        <row r="350">
          <cell r="AR350" t="str">
            <v>EUR38730</v>
          </cell>
          <cell r="AS350">
            <v>2.76126</v>
          </cell>
        </row>
        <row r="351">
          <cell r="AR351" t="str">
            <v>EUR38733</v>
          </cell>
          <cell r="AS351">
            <v>2.7596599999999998</v>
          </cell>
        </row>
        <row r="352">
          <cell r="AR352" t="str">
            <v>EUR38734</v>
          </cell>
          <cell r="AS352">
            <v>2.7703699999999998</v>
          </cell>
        </row>
        <row r="353">
          <cell r="AR353" t="str">
            <v>EUR38735</v>
          </cell>
          <cell r="AS353">
            <v>2.8140700000000001</v>
          </cell>
        </row>
        <row r="354">
          <cell r="AR354" t="str">
            <v>EUR38736</v>
          </cell>
          <cell r="AS354">
            <v>2.81115</v>
          </cell>
        </row>
        <row r="355">
          <cell r="AR355" t="str">
            <v>EUR38737</v>
          </cell>
          <cell r="AS355">
            <v>2.7564299999999999</v>
          </cell>
        </row>
        <row r="356">
          <cell r="AR356" t="str">
            <v>EUR38740</v>
          </cell>
          <cell r="AS356">
            <v>2.7793199999999998</v>
          </cell>
        </row>
        <row r="357">
          <cell r="AR357" t="str">
            <v>EUR38741</v>
          </cell>
          <cell r="AS357">
            <v>2.75922</v>
          </cell>
        </row>
        <row r="358">
          <cell r="AR358" t="str">
            <v>EUR38742</v>
          </cell>
          <cell r="AS358">
            <v>2.7534299999999998</v>
          </cell>
        </row>
        <row r="359">
          <cell r="AR359" t="str">
            <v>EUR38743</v>
          </cell>
          <cell r="AS359">
            <v>2.73508</v>
          </cell>
        </row>
        <row r="360">
          <cell r="AR360" t="str">
            <v>EUR38744</v>
          </cell>
          <cell r="AS360">
            <v>2.6788399999999997</v>
          </cell>
        </row>
        <row r="361">
          <cell r="AR361" t="str">
            <v>EUR38747</v>
          </cell>
          <cell r="AS361">
            <v>2.6733799999999999</v>
          </cell>
        </row>
        <row r="362">
          <cell r="AR362" t="str">
            <v>EUR38748</v>
          </cell>
          <cell r="AS362">
            <v>2.6988699999999999</v>
          </cell>
        </row>
        <row r="363">
          <cell r="AR363" t="str">
            <v>EUR38749</v>
          </cell>
          <cell r="AS363">
            <v>2.6835899999999997</v>
          </cell>
        </row>
        <row r="364">
          <cell r="AR364" t="str">
            <v>EUR38750</v>
          </cell>
          <cell r="AS364">
            <v>2.6871899999999997</v>
          </cell>
        </row>
        <row r="365">
          <cell r="AR365" t="str">
            <v>EUR38751</v>
          </cell>
          <cell r="AS365">
            <v>2.66757</v>
          </cell>
        </row>
        <row r="366">
          <cell r="AR366" t="str">
            <v>EUR38754</v>
          </cell>
          <cell r="AS366">
            <v>6.1452</v>
          </cell>
        </row>
        <row r="367">
          <cell r="AR367" t="str">
            <v>EUR38755</v>
          </cell>
          <cell r="AS367">
            <v>2.6193299999999997</v>
          </cell>
        </row>
        <row r="368">
          <cell r="AR368" t="str">
            <v>EUR38756</v>
          </cell>
          <cell r="AS368">
            <v>2.6235200000000001</v>
          </cell>
        </row>
        <row r="369">
          <cell r="AR369" t="str">
            <v>EUR38757</v>
          </cell>
          <cell r="AS369">
            <v>2.6055199999999998</v>
          </cell>
        </row>
        <row r="370">
          <cell r="AR370" t="str">
            <v>EUR38758</v>
          </cell>
          <cell r="AS370">
            <v>2.5721699999999998</v>
          </cell>
        </row>
        <row r="371">
          <cell r="AR371" t="str">
            <v>EUR38761</v>
          </cell>
          <cell r="AS371">
            <v>2.57376</v>
          </cell>
        </row>
        <row r="372">
          <cell r="AR372" t="str">
            <v>EUR38762</v>
          </cell>
          <cell r="AS372">
            <v>2.5505499999999999</v>
          </cell>
        </row>
        <row r="373">
          <cell r="AR373" t="str">
            <v>EUR38763</v>
          </cell>
          <cell r="AS373">
            <v>2.5393499999999998</v>
          </cell>
        </row>
        <row r="374">
          <cell r="AR374" t="str">
            <v>EUR38764</v>
          </cell>
          <cell r="AS374">
            <v>2.5160399999999998</v>
          </cell>
        </row>
        <row r="375">
          <cell r="AR375" t="str">
            <v>EUR38765</v>
          </cell>
          <cell r="AS375">
            <v>2.52685</v>
          </cell>
        </row>
        <row r="376">
          <cell r="AR376" t="str">
            <v>EUR38768</v>
          </cell>
          <cell r="AS376">
            <v>2.5293399999999999</v>
          </cell>
        </row>
        <row r="377">
          <cell r="AR377" t="str">
            <v>EUR38769</v>
          </cell>
          <cell r="AS377">
            <v>2.5398799999999997</v>
          </cell>
        </row>
        <row r="378">
          <cell r="AR378" t="str">
            <v>EUR38770</v>
          </cell>
          <cell r="AS378">
            <v>2.5572399999999997</v>
          </cell>
        </row>
        <row r="379">
          <cell r="AR379" t="str">
            <v>EUR38771</v>
          </cell>
          <cell r="AS379">
            <v>2.54677</v>
          </cell>
        </row>
        <row r="380">
          <cell r="AR380" t="str">
            <v>EUR38772</v>
          </cell>
          <cell r="AS380">
            <v>2.5356899999999998</v>
          </cell>
        </row>
        <row r="381">
          <cell r="AR381" t="str">
            <v>EUR38776</v>
          </cell>
          <cell r="AS381">
            <v>2.5356899999999998</v>
          </cell>
        </row>
        <row r="382">
          <cell r="AR382" t="str">
            <v>EUR38777</v>
          </cell>
          <cell r="AS382">
            <v>2.5241400000000001</v>
          </cell>
        </row>
        <row r="383">
          <cell r="AR383" t="str">
            <v>EUR38778</v>
          </cell>
          <cell r="AS383">
            <v>2.54284</v>
          </cell>
        </row>
        <row r="384">
          <cell r="AR384" t="str">
            <v>EUR38779</v>
          </cell>
          <cell r="AS384">
            <v>2.5460000000000003</v>
          </cell>
        </row>
        <row r="385">
          <cell r="AR385" t="str">
            <v>EUR38782</v>
          </cell>
          <cell r="AS385">
            <v>2.5549299999999997</v>
          </cell>
        </row>
        <row r="386">
          <cell r="AR386" t="str">
            <v>EUR38783</v>
          </cell>
          <cell r="AS386">
            <v>2.5758199999999998</v>
          </cell>
        </row>
        <row r="387">
          <cell r="AR387" t="str">
            <v>EUR38784</v>
          </cell>
          <cell r="AS387">
            <v>2.5970299999999997</v>
          </cell>
        </row>
        <row r="388">
          <cell r="AR388" t="str">
            <v>EUR38785</v>
          </cell>
          <cell r="AS388">
            <v>2.5743499999999999</v>
          </cell>
        </row>
        <row r="389">
          <cell r="AR389" t="str">
            <v>EUR38786</v>
          </cell>
          <cell r="AS389">
            <v>2.55498</v>
          </cell>
        </row>
        <row r="390">
          <cell r="AR390" t="str">
            <v>EUR38789</v>
          </cell>
          <cell r="AS390">
            <v>2.5524899999999997</v>
          </cell>
        </row>
        <row r="391">
          <cell r="AR391" t="str">
            <v>EUR38790</v>
          </cell>
          <cell r="AS391">
            <v>2.5567500000000001</v>
          </cell>
        </row>
        <row r="392">
          <cell r="AR392" t="str">
            <v>EUR38791</v>
          </cell>
          <cell r="AS392">
            <v>2.56107</v>
          </cell>
        </row>
        <row r="393">
          <cell r="AR393" t="str">
            <v>EUR38792</v>
          </cell>
          <cell r="AS393">
            <v>2.5651199999999998</v>
          </cell>
        </row>
        <row r="394">
          <cell r="AR394" t="str">
            <v>EUR38793</v>
          </cell>
          <cell r="AS394">
            <v>2.5838799999999997</v>
          </cell>
        </row>
        <row r="395">
          <cell r="AR395" t="str">
            <v>EUR38796</v>
          </cell>
          <cell r="AS395">
            <v>2.60161</v>
          </cell>
        </row>
        <row r="396">
          <cell r="AR396" t="str">
            <v>EUR38797</v>
          </cell>
          <cell r="AS396">
            <v>2.61273</v>
          </cell>
        </row>
        <row r="397">
          <cell r="AR397" t="str">
            <v>EUR38798</v>
          </cell>
          <cell r="AS397">
            <v>2.6033900000000001</v>
          </cell>
        </row>
        <row r="398">
          <cell r="AR398" t="str">
            <v>EUR38799</v>
          </cell>
          <cell r="AS398">
            <v>2.57362</v>
          </cell>
        </row>
        <row r="399">
          <cell r="AR399" t="str">
            <v>EUR38800</v>
          </cell>
          <cell r="AS399">
            <v>2.6025</v>
          </cell>
        </row>
        <row r="400">
          <cell r="AR400" t="str">
            <v>EUR38803</v>
          </cell>
          <cell r="AS400">
            <v>2.6195299999999997</v>
          </cell>
        </row>
        <row r="401">
          <cell r="AR401" t="str">
            <v>EUR38804</v>
          </cell>
          <cell r="AS401">
            <v>2.6739000000000002</v>
          </cell>
        </row>
        <row r="402">
          <cell r="AR402" t="str">
            <v>EUR38805</v>
          </cell>
          <cell r="AS402">
            <v>2.6735799999999998</v>
          </cell>
        </row>
        <row r="403">
          <cell r="AR403" t="str">
            <v>EUR38806</v>
          </cell>
          <cell r="AS403">
            <v>2.6693599999999997</v>
          </cell>
        </row>
        <row r="404">
          <cell r="AR404" t="str">
            <v>EUR38807</v>
          </cell>
          <cell r="AS404">
            <v>2.63273</v>
          </cell>
        </row>
        <row r="405">
          <cell r="AR405" t="str">
            <v>EUR38810</v>
          </cell>
          <cell r="AS405">
            <v>2.6160600000000001</v>
          </cell>
        </row>
        <row r="406">
          <cell r="AR406" t="str">
            <v>EUR38811</v>
          </cell>
          <cell r="AS406">
            <v>2.6109499999999999</v>
          </cell>
        </row>
        <row r="407">
          <cell r="AR407" t="str">
            <v>EUR38812</v>
          </cell>
          <cell r="AS407">
            <v>2.6236000000000002</v>
          </cell>
        </row>
        <row r="408">
          <cell r="AR408" t="str">
            <v>EUR38813</v>
          </cell>
          <cell r="AS408">
            <v>2.6046499999999999</v>
          </cell>
        </row>
        <row r="409">
          <cell r="AR409" t="str">
            <v>EUR38814</v>
          </cell>
          <cell r="AS409">
            <v>2.5913499999999998</v>
          </cell>
        </row>
        <row r="410">
          <cell r="AR410" t="str">
            <v>EUR38817</v>
          </cell>
          <cell r="AS410">
            <v>2.60459</v>
          </cell>
        </row>
        <row r="411">
          <cell r="AR411" t="str">
            <v>EUR38818</v>
          </cell>
          <cell r="AS411">
            <v>2.6001699999999999</v>
          </cell>
        </row>
        <row r="412">
          <cell r="AR412" t="str">
            <v>EUR38819</v>
          </cell>
          <cell r="AS412">
            <v>2.5833599999999999</v>
          </cell>
        </row>
        <row r="413">
          <cell r="AR413" t="str">
            <v>EUR38820</v>
          </cell>
          <cell r="AS413">
            <v>2.5957599999999998</v>
          </cell>
        </row>
        <row r="414">
          <cell r="AR414" t="str">
            <v>EUR38824</v>
          </cell>
          <cell r="AS414">
            <v>2.6162199999999998</v>
          </cell>
        </row>
        <row r="415">
          <cell r="AR415" t="str">
            <v>EUR38825</v>
          </cell>
          <cell r="AS415">
            <v>2.6221099999999997</v>
          </cell>
        </row>
        <row r="416">
          <cell r="AR416" t="str">
            <v>EUR38826</v>
          </cell>
          <cell r="AS416">
            <v>2.61835</v>
          </cell>
        </row>
        <row r="417">
          <cell r="AR417" t="str">
            <v>EUR38827</v>
          </cell>
          <cell r="AS417">
            <v>2.6162799999999997</v>
          </cell>
        </row>
        <row r="418">
          <cell r="AR418" t="str">
            <v>EUR38831</v>
          </cell>
          <cell r="AS418">
            <v>2.62975</v>
          </cell>
        </row>
        <row r="419">
          <cell r="AR419" t="str">
            <v>EUR38832</v>
          </cell>
          <cell r="AS419">
            <v>2.6398999999999999</v>
          </cell>
        </row>
        <row r="420">
          <cell r="AR420" t="str">
            <v>EUR38833</v>
          </cell>
          <cell r="AS420">
            <v>2.6428099999999999</v>
          </cell>
        </row>
        <row r="421">
          <cell r="AR421" t="str">
            <v>EUR38834</v>
          </cell>
          <cell r="AS421">
            <v>2.6498200000000001</v>
          </cell>
        </row>
        <row r="422">
          <cell r="AR422" t="str">
            <v>EUR38835</v>
          </cell>
          <cell r="AS422">
            <v>2.6361499999999998</v>
          </cell>
        </row>
        <row r="423">
          <cell r="AR423" t="str">
            <v>EUR38837</v>
          </cell>
          <cell r="AS423">
            <v>2.6361499999999998</v>
          </cell>
        </row>
        <row r="424">
          <cell r="AR424" t="str">
            <v>EUR38839</v>
          </cell>
          <cell r="AS424">
            <v>2.6173000000000002</v>
          </cell>
        </row>
        <row r="425">
          <cell r="AR425" t="str">
            <v>EUR38840</v>
          </cell>
          <cell r="AS425">
            <v>2.61537</v>
          </cell>
        </row>
        <row r="426">
          <cell r="AR426" t="str">
            <v>EUR38841</v>
          </cell>
          <cell r="AS426">
            <v>2.6284299999999998</v>
          </cell>
        </row>
        <row r="427">
          <cell r="AR427" t="str">
            <v>EUR38842</v>
          </cell>
          <cell r="AS427">
            <v>2.6219600000000001</v>
          </cell>
        </row>
        <row r="428">
          <cell r="AR428" t="str">
            <v>EUR38845</v>
          </cell>
          <cell r="AS428">
            <v>2.6234999999999999</v>
          </cell>
        </row>
        <row r="429">
          <cell r="AR429" t="str">
            <v>EUR38846</v>
          </cell>
          <cell r="AS429">
            <v>2.6328899999999997</v>
          </cell>
        </row>
        <row r="430">
          <cell r="AR430" t="str">
            <v>EUR38847</v>
          </cell>
          <cell r="AS430">
            <v>2.6381000000000001</v>
          </cell>
        </row>
        <row r="431">
          <cell r="AR431" t="str">
            <v>EUR38848</v>
          </cell>
          <cell r="AS431">
            <v>2.68363</v>
          </cell>
        </row>
        <row r="432">
          <cell r="AR432" t="str">
            <v>EUR38849</v>
          </cell>
          <cell r="AS432">
            <v>2.75116</v>
          </cell>
        </row>
        <row r="433">
          <cell r="AR433" t="str">
            <v>EUR38852</v>
          </cell>
          <cell r="AS433">
            <v>2.7901199999999999</v>
          </cell>
        </row>
        <row r="434">
          <cell r="AR434" t="str">
            <v>EUR38853</v>
          </cell>
          <cell r="AS434">
            <v>2.7522099999999998</v>
          </cell>
        </row>
        <row r="435">
          <cell r="AR435" t="str">
            <v>EUR38854</v>
          </cell>
          <cell r="AS435">
            <v>2.7771399999999997</v>
          </cell>
        </row>
        <row r="436">
          <cell r="AR436" t="str">
            <v>EUR38855</v>
          </cell>
          <cell r="AS436">
            <v>2.8005199999999997</v>
          </cell>
        </row>
        <row r="437">
          <cell r="AR437" t="str">
            <v>EUR38856</v>
          </cell>
          <cell r="AS437">
            <v>2.8013399999999997</v>
          </cell>
        </row>
        <row r="438">
          <cell r="AR438" t="str">
            <v>EUR38859</v>
          </cell>
          <cell r="AS438">
            <v>2.9455</v>
          </cell>
        </row>
        <row r="439">
          <cell r="AR439" t="str">
            <v>EUR38860</v>
          </cell>
          <cell r="AS439">
            <v>2.9073899999999999</v>
          </cell>
        </row>
        <row r="440">
          <cell r="AR440" t="str">
            <v>EUR38861</v>
          </cell>
          <cell r="AS440">
            <v>3.02861</v>
          </cell>
        </row>
        <row r="441">
          <cell r="AR441" t="str">
            <v>EUR38862</v>
          </cell>
          <cell r="AS441">
            <v>2.9627399999999997</v>
          </cell>
        </row>
        <row r="442">
          <cell r="AR442" t="str">
            <v>EUR38863</v>
          </cell>
          <cell r="AS442">
            <v>2.8659000000000003</v>
          </cell>
        </row>
        <row r="443">
          <cell r="AR443" t="str">
            <v>EUR38866</v>
          </cell>
          <cell r="AS443">
            <v>2.8787400000000001</v>
          </cell>
        </row>
        <row r="444">
          <cell r="AR444" t="str">
            <v>EUR38867</v>
          </cell>
          <cell r="AS444">
            <v>2.9910399999999999</v>
          </cell>
        </row>
        <row r="445">
          <cell r="AR445" t="str">
            <v>EUR38868</v>
          </cell>
          <cell r="AS445">
            <v>2.9478599999999999</v>
          </cell>
        </row>
        <row r="446">
          <cell r="AR446" t="str">
            <v>EUR38869</v>
          </cell>
          <cell r="AS446">
            <v>2.9065799999999999</v>
          </cell>
        </row>
        <row r="447">
          <cell r="AR447" t="str">
            <v>EUR38870</v>
          </cell>
          <cell r="AS447">
            <v>2.9190499999999999</v>
          </cell>
        </row>
        <row r="448">
          <cell r="AR448" t="str">
            <v>EUR38873</v>
          </cell>
          <cell r="AS448">
            <v>2.91391</v>
          </cell>
        </row>
        <row r="449">
          <cell r="AR449" t="str">
            <v>EUR38874</v>
          </cell>
          <cell r="AS449">
            <v>2.9126599999999998</v>
          </cell>
        </row>
        <row r="450">
          <cell r="AR450" t="str">
            <v>EUR38875</v>
          </cell>
          <cell r="AS450">
            <v>2.8793299999999999</v>
          </cell>
        </row>
        <row r="451">
          <cell r="AR451" t="str">
            <v>EUR38876</v>
          </cell>
          <cell r="AS451">
            <v>2.8728099999999999</v>
          </cell>
        </row>
        <row r="452">
          <cell r="AR452" t="str">
            <v>EUR38877</v>
          </cell>
          <cell r="AS452">
            <v>2.8596699999999999</v>
          </cell>
        </row>
        <row r="453">
          <cell r="AR453" t="str">
            <v>EUR38880</v>
          </cell>
          <cell r="AS453">
            <v>2.8624399999999999</v>
          </cell>
        </row>
        <row r="454">
          <cell r="AR454" t="str">
            <v>EUR38881</v>
          </cell>
          <cell r="AS454">
            <v>2.8850799999999999</v>
          </cell>
        </row>
        <row r="455">
          <cell r="AR455" t="str">
            <v>EUR38882</v>
          </cell>
          <cell r="AS455">
            <v>2.8800699999999999</v>
          </cell>
        </row>
        <row r="456">
          <cell r="AR456" t="str">
            <v>EUR38884</v>
          </cell>
          <cell r="AS456">
            <v>2.8473299999999999</v>
          </cell>
        </row>
        <row r="457">
          <cell r="AR457" t="str">
            <v>EUR38887</v>
          </cell>
          <cell r="AS457">
            <v>2.8179799999999999</v>
          </cell>
        </row>
        <row r="458">
          <cell r="AR458" t="str">
            <v>EUR38888</v>
          </cell>
          <cell r="AS458">
            <v>2.8326099999999999</v>
          </cell>
        </row>
        <row r="459">
          <cell r="AR459" t="str">
            <v>EUR38889</v>
          </cell>
          <cell r="AS459">
            <v>2.8341699999999999</v>
          </cell>
        </row>
        <row r="460">
          <cell r="AR460" t="str">
            <v>EUR38890</v>
          </cell>
          <cell r="AS460">
            <v>2.8154399999999997</v>
          </cell>
        </row>
        <row r="461">
          <cell r="AR461" t="str">
            <v>EUR38891</v>
          </cell>
          <cell r="AS461">
            <v>2.81134</v>
          </cell>
        </row>
        <row r="462">
          <cell r="AR462" t="str">
            <v>EUR38894</v>
          </cell>
          <cell r="AS462">
            <v>2.79996</v>
          </cell>
        </row>
        <row r="463">
          <cell r="AR463" t="str">
            <v>EUR38895</v>
          </cell>
          <cell r="AS463">
            <v>2.80924</v>
          </cell>
        </row>
        <row r="464">
          <cell r="AR464" t="str">
            <v>EUR38896</v>
          </cell>
          <cell r="AS464">
            <v>2.79522</v>
          </cell>
        </row>
        <row r="465">
          <cell r="AR465" t="str">
            <v>EUR38897</v>
          </cell>
          <cell r="AS465">
            <v>2.7894299999999999</v>
          </cell>
        </row>
        <row r="466">
          <cell r="AR466" t="str">
            <v>EUR38898</v>
          </cell>
          <cell r="AS466">
            <v>2.7681399999999998</v>
          </cell>
        </row>
        <row r="467">
          <cell r="AR467" t="str">
            <v>EUR38901</v>
          </cell>
          <cell r="AS467">
            <v>2.77881</v>
          </cell>
        </row>
        <row r="468">
          <cell r="AR468" t="str">
            <v>EUR38902</v>
          </cell>
          <cell r="AS468">
            <v>2.7722000000000002</v>
          </cell>
        </row>
        <row r="469">
          <cell r="AR469" t="str">
            <v>EUR38903</v>
          </cell>
          <cell r="AS469">
            <v>2.7961899999999997</v>
          </cell>
        </row>
        <row r="470">
          <cell r="AR470" t="str">
            <v>EUR38904</v>
          </cell>
          <cell r="AS470">
            <v>2.7907199999999999</v>
          </cell>
        </row>
        <row r="471">
          <cell r="AR471" t="str">
            <v>EUR38905</v>
          </cell>
          <cell r="AS471">
            <v>2.7898399999999999</v>
          </cell>
        </row>
        <row r="472">
          <cell r="AR472" t="str">
            <v>EUR38908</v>
          </cell>
          <cell r="AS472">
            <v>2.7720400000000001</v>
          </cell>
        </row>
        <row r="473">
          <cell r="AR473" t="str">
            <v>EUR38909</v>
          </cell>
          <cell r="AS473">
            <v>2.7933599999999998</v>
          </cell>
        </row>
        <row r="474">
          <cell r="AR474" t="str">
            <v>EUR38910</v>
          </cell>
          <cell r="AS474">
            <v>2.7838599999999998</v>
          </cell>
        </row>
        <row r="475">
          <cell r="AR475" t="str">
            <v>EUR38911</v>
          </cell>
          <cell r="AS475">
            <v>2.8059099999999999</v>
          </cell>
        </row>
        <row r="476">
          <cell r="AR476" t="str">
            <v>EUR38912</v>
          </cell>
          <cell r="AS476">
            <v>2.79989</v>
          </cell>
        </row>
        <row r="477">
          <cell r="AR477" t="str">
            <v>EUR38915</v>
          </cell>
          <cell r="AS477">
            <v>2.7715000000000001</v>
          </cell>
        </row>
        <row r="478">
          <cell r="AR478" t="str">
            <v>EUR38916</v>
          </cell>
          <cell r="AS478">
            <v>2.7478899999999999</v>
          </cell>
        </row>
        <row r="479">
          <cell r="AR479" t="str">
            <v>EUR38917</v>
          </cell>
          <cell r="AS479">
            <v>2.7484999999999999</v>
          </cell>
        </row>
        <row r="480">
          <cell r="AR480" t="str">
            <v>EUR38918</v>
          </cell>
          <cell r="AS480">
            <v>2.7677499999999999</v>
          </cell>
        </row>
        <row r="481">
          <cell r="AR481" t="str">
            <v>EUR38919</v>
          </cell>
          <cell r="AS481">
            <v>2.7842099999999999</v>
          </cell>
        </row>
        <row r="482">
          <cell r="AR482" t="str">
            <v>EUR38922</v>
          </cell>
          <cell r="AS482">
            <v>2.7688699999999997</v>
          </cell>
        </row>
        <row r="483">
          <cell r="AR483" t="str">
            <v>EUR38923</v>
          </cell>
          <cell r="AS483">
            <v>2.7678199999999999</v>
          </cell>
        </row>
        <row r="484">
          <cell r="AR484" t="str">
            <v>EUR38924</v>
          </cell>
          <cell r="AS484">
            <v>2.7915299999999998</v>
          </cell>
        </row>
        <row r="485">
          <cell r="AR485" t="str">
            <v>EUR38925</v>
          </cell>
          <cell r="AS485">
            <v>2.7807399999999998</v>
          </cell>
        </row>
        <row r="486">
          <cell r="AR486" t="str">
            <v>EUR38926</v>
          </cell>
          <cell r="AS486">
            <v>2.7805899999999997</v>
          </cell>
        </row>
        <row r="487">
          <cell r="AR487" t="str">
            <v>EUR38929</v>
          </cell>
          <cell r="AS487">
            <v>2.7783499999999997</v>
          </cell>
        </row>
        <row r="488">
          <cell r="AR488" t="str">
            <v>EUR38930</v>
          </cell>
          <cell r="AS488">
            <v>2.8086599999999997</v>
          </cell>
        </row>
        <row r="489">
          <cell r="AR489" t="str">
            <v>EUR38931</v>
          </cell>
          <cell r="AS489">
            <v>2.7920000000000003</v>
          </cell>
        </row>
        <row r="490">
          <cell r="AR490" t="str">
            <v>EUR38932</v>
          </cell>
          <cell r="AS490">
            <v>2.7972799999999998</v>
          </cell>
        </row>
        <row r="491">
          <cell r="AR491" t="str">
            <v>EUR38933</v>
          </cell>
          <cell r="AS491">
            <v>2.79819</v>
          </cell>
        </row>
        <row r="492">
          <cell r="AR492" t="str">
            <v>EUR38936</v>
          </cell>
          <cell r="AS492">
            <v>2.7993099999999997</v>
          </cell>
        </row>
        <row r="493">
          <cell r="AR493" t="str">
            <v>EUR38937</v>
          </cell>
          <cell r="AS493">
            <v>2.8063099999999999</v>
          </cell>
        </row>
        <row r="494">
          <cell r="AR494" t="str">
            <v>EUR38938</v>
          </cell>
          <cell r="AS494">
            <v>2.7891699999999999</v>
          </cell>
        </row>
        <row r="495">
          <cell r="AR495" t="str">
            <v>EUR38939</v>
          </cell>
          <cell r="AS495">
            <v>2.7679499999999999</v>
          </cell>
        </row>
        <row r="496">
          <cell r="AR496" t="str">
            <v>EUR38940</v>
          </cell>
          <cell r="AS496">
            <v>2.7512799999999999</v>
          </cell>
        </row>
        <row r="497">
          <cell r="AR497" t="str">
            <v>EUR38943</v>
          </cell>
          <cell r="AS497">
            <v>2.7485900000000001</v>
          </cell>
        </row>
        <row r="498">
          <cell r="AR498" t="str">
            <v>EUR38944</v>
          </cell>
          <cell r="AS498">
            <v>2.7468599999999999</v>
          </cell>
        </row>
        <row r="499">
          <cell r="AR499" t="str">
            <v>EUR38945</v>
          </cell>
          <cell r="AS499">
            <v>2.7384299999999997</v>
          </cell>
        </row>
        <row r="500">
          <cell r="AR500" t="str">
            <v>EUR38946</v>
          </cell>
          <cell r="AS500">
            <v>2.7411300000000001</v>
          </cell>
        </row>
        <row r="501">
          <cell r="AR501" t="str">
            <v>EUR38947</v>
          </cell>
          <cell r="AS501">
            <v>2.75238</v>
          </cell>
        </row>
        <row r="502">
          <cell r="AR502" t="str">
            <v>EUR38950</v>
          </cell>
          <cell r="AS502">
            <v>2.7547099999999998</v>
          </cell>
        </row>
        <row r="503">
          <cell r="AR503" t="str">
            <v>EUR38951</v>
          </cell>
          <cell r="AS503">
            <v>2.7340800000000001</v>
          </cell>
        </row>
        <row r="504">
          <cell r="AR504" t="str">
            <v>EUR38952</v>
          </cell>
          <cell r="AS504">
            <v>2.7331000000000003</v>
          </cell>
        </row>
        <row r="505">
          <cell r="AR505" t="str">
            <v>EUR38953</v>
          </cell>
          <cell r="AS505">
            <v>2.74655</v>
          </cell>
        </row>
        <row r="506">
          <cell r="AR506" t="str">
            <v>EUR38954</v>
          </cell>
          <cell r="AS506">
            <v>2.7526799999999998</v>
          </cell>
        </row>
        <row r="507">
          <cell r="AR507" t="str">
            <v>EUR38957</v>
          </cell>
          <cell r="AS507">
            <v>2.74661</v>
          </cell>
        </row>
        <row r="508">
          <cell r="AR508" t="str">
            <v>EUR38958</v>
          </cell>
          <cell r="AS508">
            <v>2.7486999999999999</v>
          </cell>
        </row>
        <row r="509">
          <cell r="AR509" t="str">
            <v>EUR38959</v>
          </cell>
          <cell r="AS509">
            <v>2.7379199999999999</v>
          </cell>
        </row>
        <row r="510">
          <cell r="AR510" t="str">
            <v>EUR38960</v>
          </cell>
          <cell r="AS510">
            <v>2.7400199999999999</v>
          </cell>
        </row>
        <row r="511">
          <cell r="AR511" t="str">
            <v>EUR38961</v>
          </cell>
          <cell r="AS511">
            <v>2.75542</v>
          </cell>
        </row>
        <row r="512">
          <cell r="AR512" t="str">
            <v>EUR38964</v>
          </cell>
          <cell r="AS512">
            <v>2.7387799999999998</v>
          </cell>
        </row>
        <row r="513">
          <cell r="AR513" t="str">
            <v>EUR38965</v>
          </cell>
          <cell r="AS513">
            <v>2.72912</v>
          </cell>
        </row>
        <row r="514">
          <cell r="AR514" t="str">
            <v>EUR38966</v>
          </cell>
          <cell r="AS514">
            <v>2.7470599999999998</v>
          </cell>
        </row>
        <row r="515">
          <cell r="AR515" t="str">
            <v>EUR38968</v>
          </cell>
          <cell r="AS515">
            <v>2.7355199999999997</v>
          </cell>
        </row>
        <row r="516">
          <cell r="AR516" t="str">
            <v>EUR38971</v>
          </cell>
          <cell r="AS516">
            <v>2.7634599999999998</v>
          </cell>
        </row>
        <row r="517">
          <cell r="AR517" t="str">
            <v>EUR38972</v>
          </cell>
          <cell r="AS517">
            <v>2.7582299999999997</v>
          </cell>
        </row>
        <row r="518">
          <cell r="AR518" t="str">
            <v>EUR38973</v>
          </cell>
          <cell r="AS518">
            <v>2.7552499999999998</v>
          </cell>
        </row>
        <row r="519">
          <cell r="AR519" t="str">
            <v>EUR38974</v>
          </cell>
          <cell r="AS519">
            <v>2.74857</v>
          </cell>
        </row>
        <row r="520">
          <cell r="AR520" t="str">
            <v>EUR38975</v>
          </cell>
          <cell r="AS520">
            <v>2.72783</v>
          </cell>
        </row>
        <row r="521">
          <cell r="AR521" t="str">
            <v>EUR38978</v>
          </cell>
          <cell r="AS521">
            <v>2.7264599999999999</v>
          </cell>
        </row>
        <row r="522">
          <cell r="AR522" t="str">
            <v>EUR38979</v>
          </cell>
          <cell r="AS522">
            <v>2.7289099999999999</v>
          </cell>
        </row>
        <row r="523">
          <cell r="AR523" t="str">
            <v>EUR38980</v>
          </cell>
          <cell r="AS523">
            <v>2.7531099999999999</v>
          </cell>
        </row>
        <row r="524">
          <cell r="AR524" t="str">
            <v>EUR38981</v>
          </cell>
          <cell r="AS524">
            <v>2.81115</v>
          </cell>
        </row>
        <row r="525">
          <cell r="AR525" t="str">
            <v>EUR38982</v>
          </cell>
          <cell r="AS525">
            <v>2.83622</v>
          </cell>
        </row>
        <row r="526">
          <cell r="AR526" t="str">
            <v>EUR38985</v>
          </cell>
          <cell r="AS526">
            <v>2.8316300000000001</v>
          </cell>
        </row>
        <row r="527">
          <cell r="AR527" t="str">
            <v>EUR38986</v>
          </cell>
          <cell r="AS527">
            <v>2.7901400000000001</v>
          </cell>
        </row>
        <row r="528">
          <cell r="AR528" t="str">
            <v>EUR38987</v>
          </cell>
          <cell r="AS528">
            <v>2.7770899999999998</v>
          </cell>
        </row>
        <row r="529">
          <cell r="AR529" t="str">
            <v>EUR38988</v>
          </cell>
          <cell r="AS529">
            <v>2.7696700000000001</v>
          </cell>
        </row>
        <row r="530">
          <cell r="AR530" t="str">
            <v>EUR38989</v>
          </cell>
          <cell r="AS530">
            <v>2.7575399999999997</v>
          </cell>
        </row>
        <row r="531">
          <cell r="AR531" t="str">
            <v>EUR38990</v>
          </cell>
          <cell r="AS531">
            <v>2.7575399999999997</v>
          </cell>
        </row>
        <row r="532">
          <cell r="AR532" t="str">
            <v>EUR38992</v>
          </cell>
          <cell r="AS532">
            <v>2.7552000000000003</v>
          </cell>
        </row>
        <row r="533">
          <cell r="AR533" t="str">
            <v>EUR38993</v>
          </cell>
          <cell r="AS533">
            <v>2.7569000000000004</v>
          </cell>
        </row>
        <row r="534">
          <cell r="AR534" t="str">
            <v>EUR38994</v>
          </cell>
          <cell r="AS534">
            <v>2.7552399999999997</v>
          </cell>
        </row>
        <row r="535">
          <cell r="AR535" t="str">
            <v>EUR38995</v>
          </cell>
          <cell r="AS535">
            <v>2.7449399999999997</v>
          </cell>
        </row>
        <row r="536">
          <cell r="AR536" t="str">
            <v>EUR38996</v>
          </cell>
          <cell r="AS536">
            <v>2.7259199999999999</v>
          </cell>
        </row>
        <row r="537">
          <cell r="AR537" t="str">
            <v>EUR38999</v>
          </cell>
          <cell r="AS537">
            <v>2.7207399999999997</v>
          </cell>
        </row>
        <row r="538">
          <cell r="AR538" t="str">
            <v>EUR39000</v>
          </cell>
          <cell r="AS538">
            <v>2.6950799999999999</v>
          </cell>
        </row>
        <row r="539">
          <cell r="AR539" t="str">
            <v>EUR39001</v>
          </cell>
          <cell r="AS539">
            <v>2.6990699999999999</v>
          </cell>
        </row>
        <row r="540">
          <cell r="AR540" t="str">
            <v>EUR39003</v>
          </cell>
          <cell r="AS540">
            <v>2.67909</v>
          </cell>
        </row>
        <row r="541">
          <cell r="AR541" t="str">
            <v>EUR39006</v>
          </cell>
          <cell r="AS541">
            <v>2.6723499999999998</v>
          </cell>
        </row>
        <row r="542">
          <cell r="AR542" t="str">
            <v>EUR39007</v>
          </cell>
          <cell r="AS542">
            <v>2.6801599999999999</v>
          </cell>
        </row>
        <row r="543">
          <cell r="AR543" t="str">
            <v>EUR39008</v>
          </cell>
          <cell r="AS543">
            <v>2.6750599999999998</v>
          </cell>
        </row>
        <row r="544">
          <cell r="AR544" t="str">
            <v>EUR39009</v>
          </cell>
          <cell r="AS544">
            <v>2.7016100000000001</v>
          </cell>
        </row>
        <row r="545">
          <cell r="AR545" t="str">
            <v>EUR39010</v>
          </cell>
          <cell r="AS545">
            <v>2.7089499999999997</v>
          </cell>
        </row>
        <row r="546">
          <cell r="AR546" t="str">
            <v>EUR39013</v>
          </cell>
          <cell r="AS546">
            <v>2.6856399999999998</v>
          </cell>
        </row>
        <row r="547">
          <cell r="AR547" t="str">
            <v>EUR39014</v>
          </cell>
          <cell r="AS547">
            <v>2.6971099999999999</v>
          </cell>
        </row>
        <row r="548">
          <cell r="AR548" t="str">
            <v>EUR39015</v>
          </cell>
          <cell r="AS548">
            <v>2.7137000000000002</v>
          </cell>
        </row>
        <row r="549">
          <cell r="AR549" t="str">
            <v>EUR39016</v>
          </cell>
          <cell r="AS549">
            <v>2.7116099999999999</v>
          </cell>
        </row>
        <row r="550">
          <cell r="AR550" t="str">
            <v>EUR39017</v>
          </cell>
          <cell r="AS550">
            <v>2.72377</v>
          </cell>
        </row>
        <row r="551">
          <cell r="AR551" t="str">
            <v>EUR39020</v>
          </cell>
          <cell r="AS551">
            <v>2.7309199999999998</v>
          </cell>
        </row>
        <row r="552">
          <cell r="AR552" t="str">
            <v>EUR39021</v>
          </cell>
          <cell r="AS552">
            <v>2.7355399999999999</v>
          </cell>
        </row>
        <row r="553">
          <cell r="AR553" t="str">
            <v>EUR39022</v>
          </cell>
          <cell r="AS553">
            <v>2.73427</v>
          </cell>
        </row>
        <row r="554">
          <cell r="AR554" t="str">
            <v>EUR39024</v>
          </cell>
          <cell r="AS554">
            <v>2.7244099999999998</v>
          </cell>
        </row>
        <row r="555">
          <cell r="AR555" t="str">
            <v>EUR39027</v>
          </cell>
          <cell r="AS555">
            <v>2.7197100000000001</v>
          </cell>
        </row>
        <row r="556">
          <cell r="AR556" t="str">
            <v>EUR39028</v>
          </cell>
          <cell r="AS556">
            <v>2.73468</v>
          </cell>
        </row>
        <row r="557">
          <cell r="AR557" t="str">
            <v>EUR39029</v>
          </cell>
          <cell r="AS557">
            <v>2.7422399999999998</v>
          </cell>
        </row>
        <row r="558">
          <cell r="AR558" t="str">
            <v>EUR39030</v>
          </cell>
          <cell r="AS558">
            <v>2.7488699999999997</v>
          </cell>
        </row>
        <row r="559">
          <cell r="AR559" t="str">
            <v>EUR39031</v>
          </cell>
          <cell r="AS559">
            <v>2.7637</v>
          </cell>
        </row>
        <row r="560">
          <cell r="AR560" t="str">
            <v>EUR39034</v>
          </cell>
          <cell r="AS560">
            <v>2.7686599999999997</v>
          </cell>
        </row>
        <row r="561">
          <cell r="AR561" t="str">
            <v>EUR39035</v>
          </cell>
          <cell r="AS561">
            <v>2.7601800000000001</v>
          </cell>
        </row>
        <row r="562">
          <cell r="AR562" t="str">
            <v>EUR39037</v>
          </cell>
          <cell r="AS562">
            <v>2.7531000000000003</v>
          </cell>
        </row>
        <row r="563">
          <cell r="AR563" t="str">
            <v>EUR39038</v>
          </cell>
          <cell r="AS563">
            <v>2.7706</v>
          </cell>
        </row>
        <row r="564">
          <cell r="AR564" t="str">
            <v>EUR39041</v>
          </cell>
          <cell r="AS564">
            <v>2.7697799999999999</v>
          </cell>
        </row>
        <row r="565">
          <cell r="AR565" t="str">
            <v>EUR39042</v>
          </cell>
          <cell r="AS565">
            <v>2.7746399999999998</v>
          </cell>
        </row>
        <row r="566">
          <cell r="AR566" t="str">
            <v>EUR39043</v>
          </cell>
          <cell r="AS566">
            <v>2.7962899999999999</v>
          </cell>
        </row>
        <row r="567">
          <cell r="AR567" t="str">
            <v>EUR39044</v>
          </cell>
          <cell r="AS567">
            <v>2.80708</v>
          </cell>
        </row>
        <row r="568">
          <cell r="AR568" t="str">
            <v>EUR39045</v>
          </cell>
          <cell r="AS568">
            <v>2.8416199999999998</v>
          </cell>
        </row>
        <row r="569">
          <cell r="AR569" t="str">
            <v>EUR39048</v>
          </cell>
          <cell r="AS569">
            <v>2.8614699999999997</v>
          </cell>
        </row>
        <row r="570">
          <cell r="AR570" t="str">
            <v>EUR39049</v>
          </cell>
          <cell r="AS570">
            <v>2.8767799999999997</v>
          </cell>
        </row>
        <row r="571">
          <cell r="AR571" t="str">
            <v>EUR39050</v>
          </cell>
          <cell r="AS571">
            <v>2.8655499999999998</v>
          </cell>
        </row>
        <row r="572">
          <cell r="AR572" t="str">
            <v>EUR39051</v>
          </cell>
          <cell r="AS572">
            <v>2.8740399999999999</v>
          </cell>
        </row>
        <row r="573">
          <cell r="AR573" t="str">
            <v>EUR39052</v>
          </cell>
          <cell r="AS573">
            <v>2.8875799999999998</v>
          </cell>
        </row>
        <row r="574">
          <cell r="AR574" t="str">
            <v>EUR39055</v>
          </cell>
          <cell r="AS574">
            <v>2.8899399999999997</v>
          </cell>
        </row>
        <row r="575">
          <cell r="AR575" t="str">
            <v>EUR39056</v>
          </cell>
          <cell r="AS575">
            <v>2.8741599999999998</v>
          </cell>
        </row>
        <row r="576">
          <cell r="AR576" t="str">
            <v>EUR39057</v>
          </cell>
          <cell r="AS576">
            <v>2.8623599999999998</v>
          </cell>
        </row>
        <row r="577">
          <cell r="AR577" t="str">
            <v>EUR39058</v>
          </cell>
          <cell r="AS577">
            <v>2.8486400000000001</v>
          </cell>
        </row>
        <row r="578">
          <cell r="AR578" t="str">
            <v>EUR39059</v>
          </cell>
          <cell r="AS578">
            <v>2.8350599999999999</v>
          </cell>
        </row>
        <row r="579">
          <cell r="AR579" t="str">
            <v>EUR39062</v>
          </cell>
          <cell r="AS579">
            <v>2.8342399999999999</v>
          </cell>
        </row>
        <row r="580">
          <cell r="AR580" t="str">
            <v>EUR39063</v>
          </cell>
          <cell r="AS580">
            <v>2.8449399999999998</v>
          </cell>
        </row>
        <row r="581">
          <cell r="AR581" t="str">
            <v>EUR39064</v>
          </cell>
          <cell r="AS581">
            <v>2.83473</v>
          </cell>
        </row>
        <row r="582">
          <cell r="AR582" t="str">
            <v>EUR39065</v>
          </cell>
          <cell r="AS582">
            <v>2.8243499999999999</v>
          </cell>
        </row>
        <row r="583">
          <cell r="AR583" t="str">
            <v>EUR39066</v>
          </cell>
          <cell r="AS583">
            <v>2.80613</v>
          </cell>
        </row>
        <row r="584">
          <cell r="AR584" t="str">
            <v>EUR39069</v>
          </cell>
          <cell r="AS584">
            <v>2.8076300000000001</v>
          </cell>
        </row>
        <row r="585">
          <cell r="AR585" t="str">
            <v>EUR39070</v>
          </cell>
          <cell r="AS585">
            <v>2.8468599999999999</v>
          </cell>
        </row>
        <row r="586">
          <cell r="AR586" t="str">
            <v>EUR39071</v>
          </cell>
          <cell r="AS586">
            <v>2.8405299999999998</v>
          </cell>
        </row>
        <row r="587">
          <cell r="AR587" t="str">
            <v>EUR39072</v>
          </cell>
          <cell r="AS587">
            <v>2.8450899999999999</v>
          </cell>
        </row>
        <row r="588">
          <cell r="AR588" t="str">
            <v>EUR39073</v>
          </cell>
          <cell r="AS588">
            <v>2.8233799999999998</v>
          </cell>
        </row>
        <row r="589">
          <cell r="AR589" t="str">
            <v>EUR39077</v>
          </cell>
          <cell r="AS589">
            <v>2.8067500000000001</v>
          </cell>
        </row>
        <row r="590">
          <cell r="AR590" t="str">
            <v>EUR39078</v>
          </cell>
          <cell r="AS590">
            <v>2.8223400000000001</v>
          </cell>
        </row>
        <row r="591">
          <cell r="AR591" t="str">
            <v>EUR39079</v>
          </cell>
          <cell r="AS591">
            <v>2.81446</v>
          </cell>
        </row>
        <row r="592">
          <cell r="AR592" t="str">
            <v>EUR39080</v>
          </cell>
          <cell r="AS592">
            <v>2.8202400000000001</v>
          </cell>
        </row>
        <row r="593">
          <cell r="AR593" t="str">
            <v>EUR39082</v>
          </cell>
          <cell r="AS593">
            <v>2.8202400000000001</v>
          </cell>
        </row>
        <row r="594">
          <cell r="AR594" t="str">
            <v>EUR39084</v>
          </cell>
          <cell r="AS594">
            <v>2.8344299999999998</v>
          </cell>
        </row>
        <row r="595">
          <cell r="AR595" t="str">
            <v>EUR38349</v>
          </cell>
          <cell r="AS595">
            <v>3.66547</v>
          </cell>
        </row>
        <row r="596">
          <cell r="AR596" t="str">
            <v>EUR38350</v>
          </cell>
          <cell r="AS596">
            <v>3.6501799999999998</v>
          </cell>
        </row>
        <row r="597">
          <cell r="AR597" t="str">
            <v>EUR38351</v>
          </cell>
          <cell r="AS597">
            <v>3.6290399999999998</v>
          </cell>
        </row>
        <row r="598">
          <cell r="AR598" t="str">
            <v>EUR38352</v>
          </cell>
          <cell r="AS598">
            <v>3.6194899999999999</v>
          </cell>
        </row>
        <row r="599">
          <cell r="AR599" t="str">
            <v>EUR38355</v>
          </cell>
          <cell r="AS599">
            <v>3.5998599999999996</v>
          </cell>
        </row>
        <row r="600">
          <cell r="AR600" t="str">
            <v>EUR38356</v>
          </cell>
          <cell r="AS600">
            <v>3.5750599999999997</v>
          </cell>
        </row>
        <row r="601">
          <cell r="AR601" t="str">
            <v>EUR38357</v>
          </cell>
          <cell r="AS601">
            <v>3.5985099999999997</v>
          </cell>
        </row>
        <row r="602">
          <cell r="AR602" t="str">
            <v>EUR38358</v>
          </cell>
          <cell r="AS602">
            <v>3.5879499999999998</v>
          </cell>
        </row>
        <row r="603">
          <cell r="AR603" t="str">
            <v>EUR38359</v>
          </cell>
          <cell r="AS603">
            <v>3.5375399999999999</v>
          </cell>
        </row>
        <row r="604">
          <cell r="AR604" t="str">
            <v>EUR38362</v>
          </cell>
          <cell r="AS604">
            <v>3.5349499999999998</v>
          </cell>
        </row>
        <row r="605">
          <cell r="AR605" t="str">
            <v>EUR38363</v>
          </cell>
          <cell r="AS605">
            <v>3.56243</v>
          </cell>
        </row>
        <row r="606">
          <cell r="AR606" t="str">
            <v>EUR38364</v>
          </cell>
          <cell r="AS606">
            <v>3.6040199999999998</v>
          </cell>
        </row>
        <row r="607">
          <cell r="AR607" t="str">
            <v>EUR38365</v>
          </cell>
          <cell r="AS607">
            <v>3.5718299999999998</v>
          </cell>
        </row>
        <row r="608">
          <cell r="AR608" t="str">
            <v>EUR38366</v>
          </cell>
          <cell r="AS608">
            <v>3.5503799999999996</v>
          </cell>
        </row>
        <row r="609">
          <cell r="AR609" t="str">
            <v>EUR38369</v>
          </cell>
          <cell r="AS609">
            <v>3.5342699999999998</v>
          </cell>
        </row>
        <row r="610">
          <cell r="AR610" t="str">
            <v>EUR38370</v>
          </cell>
          <cell r="AS610">
            <v>3.5412299999999997</v>
          </cell>
        </row>
        <row r="611">
          <cell r="AR611" t="str">
            <v>EUR38371</v>
          </cell>
          <cell r="AS611">
            <v>3.5344599999999997</v>
          </cell>
        </row>
        <row r="612">
          <cell r="AR612" t="str">
            <v>EUR38372</v>
          </cell>
          <cell r="AS612">
            <v>3.5319199999999999</v>
          </cell>
        </row>
        <row r="613">
          <cell r="AR613" t="str">
            <v>EUR38373</v>
          </cell>
          <cell r="AS613">
            <v>3.5297099999999997</v>
          </cell>
        </row>
        <row r="614">
          <cell r="AR614" t="str">
            <v>EUR38376</v>
          </cell>
          <cell r="AS614">
            <v>3.50162</v>
          </cell>
        </row>
        <row r="615">
          <cell r="AR615" t="str">
            <v>EUR38377</v>
          </cell>
          <cell r="AS615">
            <v>3.4777299999999998</v>
          </cell>
        </row>
        <row r="616">
          <cell r="AR616" t="str">
            <v>EUR38378</v>
          </cell>
          <cell r="AS616">
            <v>3.5006399999999998</v>
          </cell>
        </row>
        <row r="617">
          <cell r="AR617" t="str">
            <v>EUR38379</v>
          </cell>
          <cell r="AS617">
            <v>3.4789000000000003</v>
          </cell>
        </row>
        <row r="618">
          <cell r="AR618" t="str">
            <v>EUR38380</v>
          </cell>
          <cell r="AS618">
            <v>3.4716</v>
          </cell>
        </row>
        <row r="619">
          <cell r="AR619" t="str">
            <v>EUR38383</v>
          </cell>
          <cell r="AS619">
            <v>3.4249699999999996</v>
          </cell>
        </row>
        <row r="620">
          <cell r="AR620" t="str">
            <v>EUR38384</v>
          </cell>
          <cell r="AS620">
            <v>3.4140199999999998</v>
          </cell>
        </row>
        <row r="621">
          <cell r="AR621" t="str">
            <v>EUR38385</v>
          </cell>
          <cell r="AS621">
            <v>3.4257599999999999</v>
          </cell>
        </row>
        <row r="622">
          <cell r="AR622" t="str">
            <v>EUR38386</v>
          </cell>
          <cell r="AS622">
            <v>3.3822099999999997</v>
          </cell>
        </row>
        <row r="623">
          <cell r="AR623" t="str">
            <v>EUR38387</v>
          </cell>
          <cell r="AS623">
            <v>3.35615</v>
          </cell>
        </row>
        <row r="624">
          <cell r="AR624" t="str">
            <v>EUR38389</v>
          </cell>
          <cell r="AS624">
            <v>2.66757</v>
          </cell>
        </row>
        <row r="625">
          <cell r="AR625" t="str">
            <v>EUR38392</v>
          </cell>
          <cell r="AS625">
            <v>3.3417399999999997</v>
          </cell>
        </row>
        <row r="626">
          <cell r="AR626" t="str">
            <v>EUR38393</v>
          </cell>
          <cell r="AS626">
            <v>3.3706299999999998</v>
          </cell>
        </row>
        <row r="627">
          <cell r="AR627" t="str">
            <v>EUR38394</v>
          </cell>
          <cell r="AS627">
            <v>3.3738000000000001</v>
          </cell>
        </row>
        <row r="628">
          <cell r="AR628" t="str">
            <v>EUR38397</v>
          </cell>
          <cell r="AS628">
            <v>3.35493</v>
          </cell>
        </row>
        <row r="629">
          <cell r="AR629" t="str">
            <v>EUR38398</v>
          </cell>
          <cell r="AS629">
            <v>3.3582099999999997</v>
          </cell>
        </row>
        <row r="630">
          <cell r="AR630" t="str">
            <v>EUR38399</v>
          </cell>
          <cell r="AS630">
            <v>3.3865799999999999</v>
          </cell>
        </row>
        <row r="631">
          <cell r="AR631" t="str">
            <v>EUR38400</v>
          </cell>
          <cell r="AS631">
            <v>3.3698699999999997</v>
          </cell>
        </row>
        <row r="632">
          <cell r="AR632" t="str">
            <v>EUR38401</v>
          </cell>
          <cell r="AS632">
            <v>3.3518699999999999</v>
          </cell>
        </row>
        <row r="633">
          <cell r="AR633" t="str">
            <v>EUR38404</v>
          </cell>
          <cell r="AS633">
            <v>3.3705699999999998</v>
          </cell>
        </row>
        <row r="634">
          <cell r="AR634" t="str">
            <v>EUR38405</v>
          </cell>
          <cell r="AS634">
            <v>3.44225</v>
          </cell>
        </row>
        <row r="635">
          <cell r="AR635" t="str">
            <v>EUR38406</v>
          </cell>
          <cell r="AS635">
            <v>3.4210399999999996</v>
          </cell>
        </row>
        <row r="636">
          <cell r="AR636" t="str">
            <v>EUR38407</v>
          </cell>
          <cell r="AS636">
            <v>3.4497899999999997</v>
          </cell>
        </row>
        <row r="637">
          <cell r="AR637" t="str">
            <v>EUR38408</v>
          </cell>
          <cell r="AS637">
            <v>3.4901899999999997</v>
          </cell>
        </row>
        <row r="638">
          <cell r="AR638" t="str">
            <v>EUR38411</v>
          </cell>
          <cell r="AS638">
            <v>3.44035</v>
          </cell>
        </row>
        <row r="639">
          <cell r="AR639" t="str">
            <v>EUR38412</v>
          </cell>
          <cell r="AS639">
            <v>3.4338699999999998</v>
          </cell>
        </row>
        <row r="640">
          <cell r="AR640" t="str">
            <v>EUR38413</v>
          </cell>
          <cell r="AS640">
            <v>3.4688699999999999</v>
          </cell>
        </row>
        <row r="641">
          <cell r="AR641" t="str">
            <v>EUR38414</v>
          </cell>
          <cell r="AS641">
            <v>3.5050699999999999</v>
          </cell>
        </row>
        <row r="642">
          <cell r="AR642" t="str">
            <v>EUR38415</v>
          </cell>
          <cell r="AS642">
            <v>3.5282399999999998</v>
          </cell>
        </row>
        <row r="643">
          <cell r="AR643" t="str">
            <v>EUR38418</v>
          </cell>
          <cell r="AS643">
            <v>3.5219799999999997</v>
          </cell>
        </row>
        <row r="644">
          <cell r="AR644" t="str">
            <v>EUR38419</v>
          </cell>
          <cell r="AS644">
            <v>3.59857</v>
          </cell>
        </row>
        <row r="645">
          <cell r="AR645" t="str">
            <v>EUR38420</v>
          </cell>
          <cell r="AS645">
            <v>3.63415</v>
          </cell>
        </row>
        <row r="646">
          <cell r="AR646" t="str">
            <v>EUR38421</v>
          </cell>
          <cell r="AS646">
            <v>3.6715899999999997</v>
          </cell>
        </row>
        <row r="647">
          <cell r="AR647" t="str">
            <v>EUR38422</v>
          </cell>
          <cell r="AS647">
            <v>3.6391099999999996</v>
          </cell>
        </row>
        <row r="648">
          <cell r="AR648" t="str">
            <v>EUR38425</v>
          </cell>
          <cell r="AS648">
            <v>3.6849699999999999</v>
          </cell>
        </row>
        <row r="649">
          <cell r="AR649" t="str">
            <v>EUR38426</v>
          </cell>
          <cell r="AS649">
            <v>3.68235</v>
          </cell>
        </row>
        <row r="650">
          <cell r="AR650" t="str">
            <v>EUR38427</v>
          </cell>
          <cell r="AS650">
            <v>3.7045000000000003</v>
          </cell>
        </row>
        <row r="651">
          <cell r="AR651" t="str">
            <v>EUR38428</v>
          </cell>
          <cell r="AS651">
            <v>3.68594</v>
          </cell>
        </row>
        <row r="652">
          <cell r="AR652" t="str">
            <v>EUR38429</v>
          </cell>
          <cell r="AS652">
            <v>3.6207499999999997</v>
          </cell>
        </row>
        <row r="653">
          <cell r="AR653" t="str">
            <v>EUR38432</v>
          </cell>
          <cell r="AS653">
            <v>3.59918</v>
          </cell>
        </row>
        <row r="654">
          <cell r="AR654" t="str">
            <v>EUR38433</v>
          </cell>
          <cell r="AS654">
            <v>3.5463499999999999</v>
          </cell>
        </row>
        <row r="655">
          <cell r="AR655" t="str">
            <v>EUR38434</v>
          </cell>
          <cell r="AS655">
            <v>3.55951</v>
          </cell>
        </row>
        <row r="656">
          <cell r="AR656" t="str">
            <v>EUR38435</v>
          </cell>
          <cell r="AS656">
            <v>3.5383299999999998</v>
          </cell>
        </row>
        <row r="657">
          <cell r="AR657" t="str">
            <v>EUR38439</v>
          </cell>
          <cell r="AS657">
            <v>3.5333199999999998</v>
          </cell>
        </row>
        <row r="658">
          <cell r="AR658" t="str">
            <v>EUR38440</v>
          </cell>
          <cell r="AS658">
            <v>3.4976799999999999</v>
          </cell>
        </row>
        <row r="659">
          <cell r="AR659" t="str">
            <v>EUR38441</v>
          </cell>
          <cell r="AS659">
            <v>3.4677499999999997</v>
          </cell>
        </row>
        <row r="660">
          <cell r="AR660" t="str">
            <v>EUR38442</v>
          </cell>
          <cell r="AS660">
            <v>3.4603299999999999</v>
          </cell>
        </row>
        <row r="661">
          <cell r="AR661" t="str">
            <v>EUR38443</v>
          </cell>
          <cell r="AS661">
            <v>3.43119</v>
          </cell>
        </row>
        <row r="662">
          <cell r="AR662" t="str">
            <v>EUR38446</v>
          </cell>
          <cell r="AS662">
            <v>3.4227399999999997</v>
          </cell>
        </row>
        <row r="663">
          <cell r="AR663" t="str">
            <v>EUR38447</v>
          </cell>
          <cell r="AS663">
            <v>3.3828</v>
          </cell>
        </row>
        <row r="664">
          <cell r="AR664" t="str">
            <v>EUR38448</v>
          </cell>
          <cell r="AS664">
            <v>3.3593599999999997</v>
          </cell>
        </row>
        <row r="665">
          <cell r="AR665" t="str">
            <v>EUR38449</v>
          </cell>
          <cell r="AS665">
            <v>3.35005</v>
          </cell>
        </row>
        <row r="666">
          <cell r="AR666" t="str">
            <v>EUR38450</v>
          </cell>
          <cell r="AS666">
            <v>3.35988</v>
          </cell>
        </row>
        <row r="667">
          <cell r="AR667" t="str">
            <v>EUR38453</v>
          </cell>
          <cell r="AS667">
            <v>3.34883</v>
          </cell>
        </row>
        <row r="668">
          <cell r="AR668" t="str">
            <v>EUR38454</v>
          </cell>
          <cell r="AS668">
            <v>3.3514599999999999</v>
          </cell>
        </row>
        <row r="669">
          <cell r="AR669" t="str">
            <v>EUR38455</v>
          </cell>
          <cell r="AS669">
            <v>3.3109699999999997</v>
          </cell>
        </row>
        <row r="670">
          <cell r="AR670" t="str">
            <v>EUR38456</v>
          </cell>
          <cell r="AS670">
            <v>3.0344000000000002</v>
          </cell>
        </row>
        <row r="671">
          <cell r="AR671" t="str">
            <v>EUR38457</v>
          </cell>
          <cell r="AS671">
            <v>3.3615599999999999</v>
          </cell>
        </row>
        <row r="672">
          <cell r="AR672" t="str">
            <v>EUR38460</v>
          </cell>
          <cell r="AS672">
            <v>3.40943</v>
          </cell>
        </row>
        <row r="673">
          <cell r="AR673" t="str">
            <v>EUR38461</v>
          </cell>
          <cell r="AS673">
            <v>3.37778</v>
          </cell>
        </row>
        <row r="674">
          <cell r="AR674" t="str">
            <v>EUR38462</v>
          </cell>
          <cell r="AS674">
            <v>3.36144</v>
          </cell>
        </row>
        <row r="675">
          <cell r="AR675" t="str">
            <v>EUR38464</v>
          </cell>
          <cell r="AS675">
            <v>3.3201299999999998</v>
          </cell>
        </row>
        <row r="676">
          <cell r="AR676" t="str">
            <v>EUR38467</v>
          </cell>
          <cell r="AS676">
            <v>3.2967499999999998</v>
          </cell>
        </row>
        <row r="677">
          <cell r="AR677" t="str">
            <v>EUR38468</v>
          </cell>
          <cell r="AS677">
            <v>3.2960199999999999</v>
          </cell>
        </row>
        <row r="678">
          <cell r="AR678" t="str">
            <v>EUR38469</v>
          </cell>
          <cell r="AS678">
            <v>3.2626299999999997</v>
          </cell>
        </row>
        <row r="679">
          <cell r="AR679" t="str">
            <v>EUR38470</v>
          </cell>
          <cell r="AS679">
            <v>3.2553899999999998</v>
          </cell>
        </row>
        <row r="680">
          <cell r="AR680" t="str">
            <v>EUR38471</v>
          </cell>
          <cell r="AS680">
            <v>3.2632000000000003</v>
          </cell>
        </row>
        <row r="681">
          <cell r="AR681" t="str">
            <v>EUR38474</v>
          </cell>
          <cell r="AS681">
            <v>3.23916</v>
          </cell>
        </row>
        <row r="682">
          <cell r="AR682" t="str">
            <v>EUR38475</v>
          </cell>
          <cell r="AS682">
            <v>3.2240000000000002</v>
          </cell>
        </row>
        <row r="683">
          <cell r="AR683" t="str">
            <v>EUR38476</v>
          </cell>
          <cell r="AS683">
            <v>3.2114000000000003</v>
          </cell>
        </row>
        <row r="684">
          <cell r="AR684" t="str">
            <v>EUR38477</v>
          </cell>
          <cell r="AS684">
            <v>3.2032599999999998</v>
          </cell>
        </row>
        <row r="685">
          <cell r="AR685" t="str">
            <v>EUR38478</v>
          </cell>
          <cell r="AS685">
            <v>3.1564899999999998</v>
          </cell>
        </row>
        <row r="686">
          <cell r="AR686" t="str">
            <v>EUR38481</v>
          </cell>
          <cell r="AS686">
            <v>3.1566699999999996</v>
          </cell>
        </row>
        <row r="687">
          <cell r="AR687" t="str">
            <v>EUR38482</v>
          </cell>
          <cell r="AS687">
            <v>3.1774799999999996</v>
          </cell>
        </row>
        <row r="688">
          <cell r="AR688" t="str">
            <v>EUR38483</v>
          </cell>
          <cell r="AS688">
            <v>3.1698199999999996</v>
          </cell>
        </row>
        <row r="689">
          <cell r="AR689" t="str">
            <v>EUR38484</v>
          </cell>
          <cell r="AS689">
            <v>3.1333500000000001</v>
          </cell>
        </row>
        <row r="690">
          <cell r="AR690" t="str">
            <v>EUR38485</v>
          </cell>
          <cell r="AS690">
            <v>3.1250399999999998</v>
          </cell>
        </row>
        <row r="691">
          <cell r="AR691" t="str">
            <v>EUR38488</v>
          </cell>
          <cell r="AS691">
            <v>3.1352199999999999</v>
          </cell>
        </row>
        <row r="692">
          <cell r="AR692" t="str">
            <v>EUR38489</v>
          </cell>
          <cell r="AS692">
            <v>3.12818</v>
          </cell>
        </row>
        <row r="693">
          <cell r="AR693" t="str">
            <v>EUR38490</v>
          </cell>
          <cell r="AS693">
            <v>3.1290899999999997</v>
          </cell>
        </row>
        <row r="694">
          <cell r="AR694" t="str">
            <v>EUR38491</v>
          </cell>
          <cell r="AS694">
            <v>3.0959699999999999</v>
          </cell>
        </row>
        <row r="695">
          <cell r="AR695" t="str">
            <v>EUR38492</v>
          </cell>
          <cell r="AS695">
            <v>3.0810499999999998</v>
          </cell>
        </row>
        <row r="696">
          <cell r="AR696" t="str">
            <v>EUR38495</v>
          </cell>
          <cell r="AS696">
            <v>3.0627199999999997</v>
          </cell>
        </row>
        <row r="697">
          <cell r="AR697" t="str">
            <v>EUR38496</v>
          </cell>
          <cell r="AS697">
            <v>3.0642399999999999</v>
          </cell>
        </row>
        <row r="698">
          <cell r="AR698" t="str">
            <v>EUR38497</v>
          </cell>
          <cell r="AS698">
            <v>3.0437499999999997</v>
          </cell>
        </row>
        <row r="699">
          <cell r="AR699" t="str">
            <v>EUR38499</v>
          </cell>
          <cell r="AS699">
            <v>3.016</v>
          </cell>
        </row>
        <row r="700">
          <cell r="AR700" t="str">
            <v>EUR38502</v>
          </cell>
          <cell r="AS700">
            <v>2.9706699999999997</v>
          </cell>
        </row>
        <row r="701">
          <cell r="AR701" t="str">
            <v>EUR38503</v>
          </cell>
          <cell r="AS701">
            <v>2.9620099999999998</v>
          </cell>
        </row>
        <row r="702">
          <cell r="AR702" t="str">
            <v>EUR38504</v>
          </cell>
          <cell r="AS702">
            <v>2.9662899999999999</v>
          </cell>
        </row>
        <row r="703">
          <cell r="AR703" t="str">
            <v>EUR38505</v>
          </cell>
          <cell r="AS703">
            <v>2.9705499999999998</v>
          </cell>
        </row>
        <row r="704">
          <cell r="AR704" t="str">
            <v>EUR38506</v>
          </cell>
          <cell r="AS704">
            <v>2.9370599999999998</v>
          </cell>
        </row>
        <row r="705">
          <cell r="AR705" t="str">
            <v>EUR38509</v>
          </cell>
          <cell r="AS705">
            <v>3.0167000000000002</v>
          </cell>
        </row>
        <row r="706">
          <cell r="AR706" t="str">
            <v>EUR38510</v>
          </cell>
          <cell r="AS706">
            <v>3.02555</v>
          </cell>
        </row>
        <row r="707">
          <cell r="AR707" t="str">
            <v>EUR38511</v>
          </cell>
          <cell r="AS707">
            <v>2.99146</v>
          </cell>
        </row>
        <row r="708">
          <cell r="AR708" t="str">
            <v>EUR38512</v>
          </cell>
          <cell r="AS708">
            <v>3.0426799999999998</v>
          </cell>
        </row>
        <row r="709">
          <cell r="AR709" t="str">
            <v>EUR38513</v>
          </cell>
          <cell r="AS709">
            <v>2.9993300000000001</v>
          </cell>
        </row>
        <row r="710">
          <cell r="AR710" t="str">
            <v>EUR38516</v>
          </cell>
          <cell r="AS710">
            <v>2.9752000000000001</v>
          </cell>
        </row>
        <row r="711">
          <cell r="AR711" t="str">
            <v>EUR38517</v>
          </cell>
          <cell r="AS711">
            <v>2.9335299999999997</v>
          </cell>
        </row>
        <row r="712">
          <cell r="AR712" t="str">
            <v>EUR38518</v>
          </cell>
          <cell r="AS712">
            <v>2.9619899999999997</v>
          </cell>
        </row>
        <row r="713">
          <cell r="AR713" t="str">
            <v>EUR38519</v>
          </cell>
          <cell r="AS713">
            <v>2.9234800000000001</v>
          </cell>
        </row>
        <row r="714">
          <cell r="AR714" t="str">
            <v>EUR38520</v>
          </cell>
          <cell r="AS714">
            <v>2.93065</v>
          </cell>
        </row>
        <row r="715">
          <cell r="AR715" t="str">
            <v>EUR38523</v>
          </cell>
          <cell r="AS715">
            <v>2.89791</v>
          </cell>
        </row>
        <row r="716">
          <cell r="AR716" t="str">
            <v>EUR38524</v>
          </cell>
          <cell r="AS716">
            <v>2.89472</v>
          </cell>
        </row>
        <row r="717">
          <cell r="AR717" t="str">
            <v>EUR38525</v>
          </cell>
          <cell r="AS717">
            <v>2.8747000000000003</v>
          </cell>
        </row>
        <row r="718">
          <cell r="AR718" t="str">
            <v>EUR38526</v>
          </cell>
          <cell r="AS718">
            <v>2.8799799999999998</v>
          </cell>
        </row>
        <row r="719">
          <cell r="AR719" t="str">
            <v>EUR38527</v>
          </cell>
          <cell r="AS719">
            <v>2.8893599999999999</v>
          </cell>
        </row>
        <row r="720">
          <cell r="AR720" t="str">
            <v>EUR38530</v>
          </cell>
          <cell r="AS720">
            <v>2.8982000000000001</v>
          </cell>
        </row>
        <row r="721">
          <cell r="AR721" t="str">
            <v>EUR38531</v>
          </cell>
          <cell r="AS721">
            <v>2.8615200000000001</v>
          </cell>
        </row>
        <row r="722">
          <cell r="AR722" t="str">
            <v>EUR38532</v>
          </cell>
          <cell r="AS722">
            <v>2.8437799999999998</v>
          </cell>
        </row>
        <row r="723">
          <cell r="AR723" t="str">
            <v>EUR38533</v>
          </cell>
          <cell r="AS723">
            <v>2.8458600000000001</v>
          </cell>
        </row>
        <row r="724">
          <cell r="AR724" t="str">
            <v>EUR38534</v>
          </cell>
          <cell r="AS724">
            <v>2.8042899999999999</v>
          </cell>
        </row>
        <row r="725">
          <cell r="AR725" t="str">
            <v>EUR38537</v>
          </cell>
          <cell r="AS725">
            <v>2.8220899999999998</v>
          </cell>
        </row>
        <row r="726">
          <cell r="AR726" t="str">
            <v>EUR38538</v>
          </cell>
          <cell r="AS726">
            <v>2.8207499999999999</v>
          </cell>
        </row>
        <row r="727">
          <cell r="AR727" t="str">
            <v>EUR38539</v>
          </cell>
          <cell r="AS727">
            <v>2.8499599999999998</v>
          </cell>
        </row>
        <row r="728">
          <cell r="AR728" t="str">
            <v>EUR38540</v>
          </cell>
          <cell r="AS728">
            <v>2.8527</v>
          </cell>
        </row>
        <row r="729">
          <cell r="AR729" t="str">
            <v>EUR38541</v>
          </cell>
          <cell r="AS729">
            <v>2.8313000000000001</v>
          </cell>
        </row>
        <row r="730">
          <cell r="AR730" t="str">
            <v>EUR38544</v>
          </cell>
          <cell r="AS730">
            <v>2.8369299999999997</v>
          </cell>
        </row>
        <row r="731">
          <cell r="AR731" t="str">
            <v>EUR38545</v>
          </cell>
          <cell r="AS731">
            <v>2.85724</v>
          </cell>
        </row>
        <row r="732">
          <cell r="AR732" t="str">
            <v>EUR38546</v>
          </cell>
          <cell r="AS732">
            <v>2.8382700000000001</v>
          </cell>
        </row>
        <row r="733">
          <cell r="AR733" t="str">
            <v>EUR38547</v>
          </cell>
          <cell r="AS733">
            <v>2.8337499999999998</v>
          </cell>
        </row>
        <row r="734">
          <cell r="AR734" t="str">
            <v>EUR38548</v>
          </cell>
          <cell r="AS734">
            <v>2.82131</v>
          </cell>
        </row>
        <row r="735">
          <cell r="AR735" t="str">
            <v>EUR38551</v>
          </cell>
          <cell r="AS735">
            <v>2.8090599999999997</v>
          </cell>
        </row>
        <row r="736">
          <cell r="AR736" t="str">
            <v>EUR38552</v>
          </cell>
          <cell r="AS736">
            <v>2.8216899999999998</v>
          </cell>
        </row>
        <row r="737">
          <cell r="AR737" t="str">
            <v>EUR38553</v>
          </cell>
          <cell r="AS737">
            <v>2.8602799999999999</v>
          </cell>
        </row>
        <row r="738">
          <cell r="AR738" t="str">
            <v>EUR38554</v>
          </cell>
          <cell r="AS738">
            <v>2.8469799999999998</v>
          </cell>
        </row>
        <row r="739">
          <cell r="AR739" t="str">
            <v>EUR38555</v>
          </cell>
          <cell r="AS739">
            <v>2.86605</v>
          </cell>
        </row>
        <row r="740">
          <cell r="AR740" t="str">
            <v>EUR38558</v>
          </cell>
          <cell r="AS740">
            <v>2.9307099999999999</v>
          </cell>
        </row>
        <row r="741">
          <cell r="AR741" t="str">
            <v>EUR38559</v>
          </cell>
          <cell r="AS741">
            <v>2.9656199999999999</v>
          </cell>
        </row>
        <row r="742">
          <cell r="AR742" t="str">
            <v>EUR38560</v>
          </cell>
          <cell r="AS742">
            <v>2.9515000000000002</v>
          </cell>
        </row>
        <row r="743">
          <cell r="AR743" t="str">
            <v>EUR38561</v>
          </cell>
          <cell r="AS743">
            <v>2.9389699999999999</v>
          </cell>
        </row>
        <row r="744">
          <cell r="AR744" t="str">
            <v>EUR38562</v>
          </cell>
          <cell r="AS744">
            <v>2.89968</v>
          </cell>
        </row>
        <row r="745">
          <cell r="AR745" t="str">
            <v>EUR38563</v>
          </cell>
          <cell r="AS745">
            <v>2.89968</v>
          </cell>
        </row>
        <row r="746">
          <cell r="AR746" t="str">
            <v>EUR38564</v>
          </cell>
          <cell r="AS746">
            <v>2.89968</v>
          </cell>
        </row>
        <row r="747">
          <cell r="AR747" t="str">
            <v>EUR38565</v>
          </cell>
          <cell r="AS747">
            <v>2.8984399999999999</v>
          </cell>
        </row>
        <row r="748">
          <cell r="AR748" t="str">
            <v>EUR38566</v>
          </cell>
          <cell r="AS748">
            <v>2.87019</v>
          </cell>
        </row>
        <row r="749">
          <cell r="AR749" t="str">
            <v>EUR38567</v>
          </cell>
          <cell r="AS749">
            <v>2.85568</v>
          </cell>
        </row>
        <row r="750">
          <cell r="AR750" t="str">
            <v>EUR38568</v>
          </cell>
          <cell r="AS750">
            <v>2.8559299999999999</v>
          </cell>
        </row>
        <row r="751">
          <cell r="AR751" t="str">
            <v>EUR38569</v>
          </cell>
          <cell r="AS751">
            <v>2.8380799999999997</v>
          </cell>
        </row>
        <row r="752">
          <cell r="AR752" t="str">
            <v>EUR38572</v>
          </cell>
          <cell r="AS752">
            <v>2.8547000000000002</v>
          </cell>
        </row>
        <row r="753">
          <cell r="AR753" t="str">
            <v>EUR38573</v>
          </cell>
          <cell r="AS753">
            <v>2.8649399999999998</v>
          </cell>
        </row>
        <row r="754">
          <cell r="AR754" t="str">
            <v>EUR38574</v>
          </cell>
          <cell r="AS754">
            <v>2.8187799999999998</v>
          </cell>
        </row>
        <row r="755">
          <cell r="AR755" t="str">
            <v>EUR38575</v>
          </cell>
          <cell r="AS755">
            <v>2.8817599999999999</v>
          </cell>
        </row>
        <row r="756">
          <cell r="AR756" t="str">
            <v>EUR38576</v>
          </cell>
          <cell r="AS756">
            <v>2.95573</v>
          </cell>
        </row>
        <row r="757">
          <cell r="AR757" t="str">
            <v>EUR38579</v>
          </cell>
          <cell r="AS757">
            <v>2.89683</v>
          </cell>
        </row>
        <row r="758">
          <cell r="AR758" t="str">
            <v>EUR38580</v>
          </cell>
          <cell r="AS758">
            <v>2.89696</v>
          </cell>
        </row>
        <row r="759">
          <cell r="AR759" t="str">
            <v>EUR38581</v>
          </cell>
          <cell r="AS759">
            <v>2.8815299999999997</v>
          </cell>
        </row>
        <row r="760">
          <cell r="AR760" t="str">
            <v>EUR38582</v>
          </cell>
          <cell r="AS760">
            <v>2.8794599999999999</v>
          </cell>
        </row>
        <row r="761">
          <cell r="AR761" t="str">
            <v>EUR38583</v>
          </cell>
          <cell r="AS761">
            <v>2.9585299999999997</v>
          </cell>
        </row>
        <row r="762">
          <cell r="AR762" t="str">
            <v>EUR38586</v>
          </cell>
          <cell r="AS762">
            <v>2.93886</v>
          </cell>
        </row>
        <row r="763">
          <cell r="AR763" t="str">
            <v>EUR38587</v>
          </cell>
          <cell r="AS763">
            <v>2.94658</v>
          </cell>
        </row>
        <row r="764">
          <cell r="AR764" t="str">
            <v>EUR38588</v>
          </cell>
          <cell r="AS764">
            <v>2.9741199999999997</v>
          </cell>
        </row>
        <row r="765">
          <cell r="AR765" t="str">
            <v>EUR38589</v>
          </cell>
          <cell r="AS765">
            <v>2.9769699999999997</v>
          </cell>
        </row>
        <row r="766">
          <cell r="AR766" t="str">
            <v>EUR38590</v>
          </cell>
          <cell r="AS766">
            <v>2.9637699999999998</v>
          </cell>
        </row>
        <row r="767">
          <cell r="AR767" t="str">
            <v>EUR38593</v>
          </cell>
          <cell r="AS767">
            <v>2.93411</v>
          </cell>
        </row>
        <row r="768">
          <cell r="AR768" t="str">
            <v>EUR38594</v>
          </cell>
          <cell r="AS768">
            <v>2.9174799999999999</v>
          </cell>
        </row>
        <row r="769">
          <cell r="AR769" t="str">
            <v>EUR38595</v>
          </cell>
          <cell r="AS769">
            <v>2.9149099999999999</v>
          </cell>
        </row>
        <row r="770">
          <cell r="AR770" t="str">
            <v>EUR38596</v>
          </cell>
          <cell r="AS770">
            <v>2.9571299999999998</v>
          </cell>
        </row>
        <row r="771">
          <cell r="AR771" t="str">
            <v>EUR38597</v>
          </cell>
          <cell r="AS771">
            <v>2.9384699999999997</v>
          </cell>
        </row>
        <row r="772">
          <cell r="AR772" t="str">
            <v>EUR38600</v>
          </cell>
          <cell r="AS772">
            <v>2.91886</v>
          </cell>
        </row>
        <row r="773">
          <cell r="AR773" t="str">
            <v>EUR38601</v>
          </cell>
          <cell r="AS773">
            <v>2.9028700000000001</v>
          </cell>
        </row>
        <row r="774">
          <cell r="AR774" t="str">
            <v>EUR38603</v>
          </cell>
          <cell r="AS774">
            <v>2.8765499999999999</v>
          </cell>
        </row>
        <row r="775">
          <cell r="AR775" t="str">
            <v>EUR38604</v>
          </cell>
          <cell r="AS775">
            <v>2.8753199999999999</v>
          </cell>
        </row>
        <row r="776">
          <cell r="AR776" t="str">
            <v>EUR38607</v>
          </cell>
          <cell r="AS776">
            <v>2.84836</v>
          </cell>
        </row>
        <row r="777">
          <cell r="AR777" t="str">
            <v>EUR38608</v>
          </cell>
          <cell r="AS777">
            <v>2.8560399999999997</v>
          </cell>
        </row>
        <row r="778">
          <cell r="AR778" t="str">
            <v>EUR38609</v>
          </cell>
          <cell r="AS778">
            <v>2.8614699999999997</v>
          </cell>
        </row>
        <row r="779">
          <cell r="AR779" t="str">
            <v>EUR38610</v>
          </cell>
          <cell r="AS779">
            <v>2.8129899999999997</v>
          </cell>
        </row>
        <row r="780">
          <cell r="AR780" t="str">
            <v>EUR38611</v>
          </cell>
          <cell r="AS780">
            <v>2.8090899999999999</v>
          </cell>
        </row>
        <row r="781">
          <cell r="AR781" t="str">
            <v>EUR38614</v>
          </cell>
          <cell r="AS781">
            <v>2.77929</v>
          </cell>
        </row>
        <row r="782">
          <cell r="AR782" t="str">
            <v>EUR38615</v>
          </cell>
          <cell r="AS782">
            <v>2.78084</v>
          </cell>
        </row>
        <row r="783">
          <cell r="AR783" t="str">
            <v>EUR38616</v>
          </cell>
          <cell r="AS783">
            <v>2.7926599999999997</v>
          </cell>
        </row>
        <row r="784">
          <cell r="AR784" t="str">
            <v>EUR38617</v>
          </cell>
          <cell r="AS784">
            <v>2.7646000000000002</v>
          </cell>
        </row>
        <row r="785">
          <cell r="AR785" t="str">
            <v>EUR38618</v>
          </cell>
          <cell r="AS785">
            <v>2.7309099999999997</v>
          </cell>
        </row>
        <row r="786">
          <cell r="AR786" t="str">
            <v>EUR38621</v>
          </cell>
          <cell r="AS786">
            <v>2.7266699999999999</v>
          </cell>
        </row>
        <row r="787">
          <cell r="AR787" t="str">
            <v>EUR38622</v>
          </cell>
          <cell r="AS787">
            <v>2.7073399999999999</v>
          </cell>
        </row>
        <row r="788">
          <cell r="AR788" t="str">
            <v>EUR38623</v>
          </cell>
          <cell r="AS788">
            <v>2.6975699999999998</v>
          </cell>
        </row>
        <row r="789">
          <cell r="AR789" t="str">
            <v>EUR38624</v>
          </cell>
          <cell r="AS789">
            <v>2.6781799999999998</v>
          </cell>
        </row>
        <row r="790">
          <cell r="AR790" t="str">
            <v>EUR38625</v>
          </cell>
          <cell r="AS790">
            <v>2.6717499999999998</v>
          </cell>
        </row>
        <row r="791">
          <cell r="AR791" t="str">
            <v>EUR38628</v>
          </cell>
          <cell r="AS791">
            <v>2.6625899999999998</v>
          </cell>
        </row>
        <row r="792">
          <cell r="AR792" t="str">
            <v>EUR38629</v>
          </cell>
          <cell r="AS792">
            <v>2.6745099999999997</v>
          </cell>
        </row>
        <row r="793">
          <cell r="AR793" t="str">
            <v>EUR38630</v>
          </cell>
          <cell r="AS793">
            <v>2.7117599999999999</v>
          </cell>
        </row>
        <row r="794">
          <cell r="AR794" t="str">
            <v>EUR38631</v>
          </cell>
          <cell r="AS794">
            <v>2.7888899999999999</v>
          </cell>
        </row>
        <row r="795">
          <cell r="AR795" t="str">
            <v>EUR38632</v>
          </cell>
          <cell r="AS795">
            <v>2.7438899999999999</v>
          </cell>
        </row>
        <row r="796">
          <cell r="AR796" t="str">
            <v>EUR38635</v>
          </cell>
          <cell r="AS796">
            <v>2.6997299999999997</v>
          </cell>
        </row>
        <row r="797">
          <cell r="AR797" t="str">
            <v>EUR38636</v>
          </cell>
          <cell r="AS797">
            <v>2.6805599999999998</v>
          </cell>
        </row>
        <row r="798">
          <cell r="AR798" t="str">
            <v>EUR38638</v>
          </cell>
          <cell r="AS798">
            <v>2.7220299999999997</v>
          </cell>
        </row>
        <row r="799">
          <cell r="AR799" t="str">
            <v>EUR38639</v>
          </cell>
          <cell r="AS799">
            <v>2.7213499999999997</v>
          </cell>
        </row>
        <row r="800">
          <cell r="AR800" t="str">
            <v>EUR38642</v>
          </cell>
          <cell r="AS800">
            <v>2.6907299999999998</v>
          </cell>
        </row>
        <row r="801">
          <cell r="AR801" t="str">
            <v>EUR38643</v>
          </cell>
          <cell r="AS801">
            <v>2.6787399999999999</v>
          </cell>
        </row>
        <row r="802">
          <cell r="AR802" t="str">
            <v>EUR38644</v>
          </cell>
          <cell r="AS802">
            <v>2.6974399999999998</v>
          </cell>
        </row>
        <row r="803">
          <cell r="AR803" t="str">
            <v>EUR38645</v>
          </cell>
          <cell r="AS803">
            <v>2.69069</v>
          </cell>
        </row>
        <row r="804">
          <cell r="AR804" t="str">
            <v>EUR38646</v>
          </cell>
          <cell r="AS804">
            <v>2.6926699999999997</v>
          </cell>
        </row>
        <row r="805">
          <cell r="AR805" t="str">
            <v>EUR38649</v>
          </cell>
          <cell r="AS805">
            <v>2.7097799999999999</v>
          </cell>
        </row>
        <row r="806">
          <cell r="AR806" t="str">
            <v>EUR38650</v>
          </cell>
          <cell r="AS806">
            <v>2.7406199999999998</v>
          </cell>
        </row>
        <row r="807">
          <cell r="AR807" t="str">
            <v>EUR38651</v>
          </cell>
          <cell r="AS807">
            <v>2.7463500000000001</v>
          </cell>
        </row>
        <row r="808">
          <cell r="AR808" t="str">
            <v>EUR38652</v>
          </cell>
          <cell r="AS808">
            <v>2.7722799999999999</v>
          </cell>
        </row>
        <row r="809">
          <cell r="AR809" t="str">
            <v>EUR38653</v>
          </cell>
          <cell r="AS809">
            <v>2.7495099999999999</v>
          </cell>
        </row>
        <row r="810">
          <cell r="AR810" t="str">
            <v>EUR38656</v>
          </cell>
          <cell r="AS810">
            <v>2.702</v>
          </cell>
        </row>
        <row r="811">
          <cell r="AR811" t="str">
            <v>EUR38657</v>
          </cell>
          <cell r="AS811">
            <v>2.70282</v>
          </cell>
        </row>
        <row r="812">
          <cell r="AR812" t="str">
            <v>EUR38659</v>
          </cell>
          <cell r="AS812">
            <v>2.6738399999999998</v>
          </cell>
        </row>
        <row r="813">
          <cell r="AR813" t="str">
            <v>EUR38660</v>
          </cell>
          <cell r="AS813">
            <v>2.6288199999999997</v>
          </cell>
        </row>
        <row r="814">
          <cell r="AR814" t="str">
            <v>EUR38663</v>
          </cell>
          <cell r="AS814">
            <v>2.59423</v>
          </cell>
        </row>
        <row r="815">
          <cell r="AR815" t="str">
            <v>EUR38664</v>
          </cell>
          <cell r="AS815">
            <v>2.59537</v>
          </cell>
        </row>
        <row r="816">
          <cell r="AR816" t="str">
            <v>EUR38665</v>
          </cell>
          <cell r="AS816">
            <v>2.5537000000000001</v>
          </cell>
        </row>
        <row r="817">
          <cell r="AR817" t="str">
            <v>EUR38666</v>
          </cell>
          <cell r="AS817">
            <v>2.55253</v>
          </cell>
        </row>
        <row r="818">
          <cell r="AR818" t="str">
            <v>EUR38667</v>
          </cell>
          <cell r="AS818">
            <v>2.53193</v>
          </cell>
        </row>
        <row r="819">
          <cell r="AR819" t="str">
            <v>EUR38670</v>
          </cell>
          <cell r="AS819">
            <v>2.5728299999999997</v>
          </cell>
        </row>
        <row r="820">
          <cell r="AR820" t="str">
            <v>EUR38672</v>
          </cell>
          <cell r="AS820">
            <v>2.5703</v>
          </cell>
        </row>
        <row r="821">
          <cell r="AR821" t="str">
            <v>EUR38673</v>
          </cell>
          <cell r="AS821">
            <v>2.5721000000000003</v>
          </cell>
        </row>
        <row r="822">
          <cell r="AR822" t="str">
            <v>EUR38674</v>
          </cell>
          <cell r="AS822">
            <v>2.6105199999999997</v>
          </cell>
        </row>
        <row r="823">
          <cell r="AR823" t="str">
            <v>EUR38677</v>
          </cell>
          <cell r="AS823">
            <v>2.6007199999999999</v>
          </cell>
        </row>
        <row r="824">
          <cell r="AR824" t="str">
            <v>EUR38678</v>
          </cell>
          <cell r="AS824">
            <v>2.6409899999999999</v>
          </cell>
        </row>
        <row r="825">
          <cell r="AR825" t="str">
            <v>EUR38679</v>
          </cell>
          <cell r="AS825">
            <v>2.6406199999999997</v>
          </cell>
        </row>
        <row r="826">
          <cell r="AR826" t="str">
            <v>EUR38680</v>
          </cell>
          <cell r="AS826">
            <v>2.6363000000000003</v>
          </cell>
        </row>
        <row r="827">
          <cell r="AR827" t="str">
            <v>EUR38681</v>
          </cell>
          <cell r="AS827">
            <v>2.6158399999999999</v>
          </cell>
        </row>
        <row r="828">
          <cell r="AR828" t="str">
            <v>EUR38684</v>
          </cell>
          <cell r="AS828">
            <v>2.61659</v>
          </cell>
        </row>
        <row r="829">
          <cell r="AR829" t="str">
            <v>EUR38685</v>
          </cell>
          <cell r="AS829">
            <v>2.5918799999999997</v>
          </cell>
        </row>
        <row r="830">
          <cell r="AR830" t="str">
            <v>EUR38686</v>
          </cell>
          <cell r="AS830">
            <v>2.60249</v>
          </cell>
        </row>
        <row r="831">
          <cell r="AR831" t="str">
            <v>EUR38687</v>
          </cell>
          <cell r="AS831">
            <v>2.5989199999999997</v>
          </cell>
        </row>
        <row r="832">
          <cell r="AR832" t="str">
            <v>EUR38688</v>
          </cell>
          <cell r="AS832">
            <v>2.58643</v>
          </cell>
        </row>
        <row r="833">
          <cell r="AR833" t="str">
            <v>EUR38691</v>
          </cell>
          <cell r="AS833">
            <v>2.5957399999999997</v>
          </cell>
        </row>
        <row r="834">
          <cell r="AR834" t="str">
            <v>EUR38692</v>
          </cell>
          <cell r="AS834">
            <v>2.5723499999999997</v>
          </cell>
        </row>
        <row r="835">
          <cell r="AR835" t="str">
            <v>EUR38693</v>
          </cell>
          <cell r="AS835">
            <v>2.55409</v>
          </cell>
        </row>
        <row r="836">
          <cell r="AR836" t="str">
            <v>EUR38694</v>
          </cell>
          <cell r="AS836">
            <v>2.6193899999999997</v>
          </cell>
        </row>
        <row r="837">
          <cell r="AR837" t="str">
            <v>EUR38695</v>
          </cell>
          <cell r="AS837">
            <v>2.6551399999999998</v>
          </cell>
        </row>
        <row r="838">
          <cell r="AR838" t="str">
            <v>EUR38698</v>
          </cell>
          <cell r="AS838">
            <v>2.7095199999999999</v>
          </cell>
        </row>
        <row r="839">
          <cell r="AR839" t="str">
            <v>EUR38699</v>
          </cell>
          <cell r="AS839">
            <v>2.6924600000000001</v>
          </cell>
        </row>
        <row r="840">
          <cell r="AR840" t="str">
            <v>EUR38700</v>
          </cell>
          <cell r="AS840">
            <v>2.7373499999999997</v>
          </cell>
        </row>
        <row r="841">
          <cell r="AR841" t="str">
            <v>EUR38701</v>
          </cell>
          <cell r="AS841">
            <v>2.7461199999999999</v>
          </cell>
        </row>
        <row r="842">
          <cell r="AR842" t="str">
            <v>EUR38702</v>
          </cell>
          <cell r="AS842">
            <v>2.80342</v>
          </cell>
        </row>
        <row r="843">
          <cell r="AR843" t="str">
            <v>EUR38705</v>
          </cell>
          <cell r="AS843">
            <v>2.8465400000000001</v>
          </cell>
        </row>
        <row r="844">
          <cell r="AR844" t="str">
            <v>EUR38706</v>
          </cell>
          <cell r="AS844">
            <v>2.7834499999999998</v>
          </cell>
        </row>
        <row r="845">
          <cell r="AR845" t="str">
            <v>EUR38707</v>
          </cell>
          <cell r="AS845">
            <v>2.7398499999999997</v>
          </cell>
        </row>
        <row r="846">
          <cell r="AR846" t="str">
            <v>EUR38708</v>
          </cell>
          <cell r="AS846">
            <v>2.7586200000000001</v>
          </cell>
        </row>
        <row r="847">
          <cell r="AR847" t="str">
            <v>EUR38709</v>
          </cell>
          <cell r="AS847">
            <v>2.7682199999999999</v>
          </cell>
        </row>
        <row r="848">
          <cell r="AR848" t="str">
            <v>EUR38712</v>
          </cell>
          <cell r="AS848">
            <v>2.7658799999999997</v>
          </cell>
        </row>
        <row r="849">
          <cell r="AR849" t="str">
            <v>EUR38713</v>
          </cell>
          <cell r="AS849">
            <v>2.7885399999999998</v>
          </cell>
        </row>
        <row r="850">
          <cell r="AR850" t="str">
            <v>EUR38714</v>
          </cell>
          <cell r="AS850">
            <v>2.7801499999999999</v>
          </cell>
        </row>
        <row r="851">
          <cell r="AR851" t="str">
            <v>EUR38715</v>
          </cell>
          <cell r="AS851">
            <v>2.77115</v>
          </cell>
        </row>
        <row r="852">
          <cell r="AR852" t="str">
            <v>EUR39176</v>
          </cell>
          <cell r="AS852">
            <v>2.7157</v>
          </cell>
        </row>
        <row r="853">
          <cell r="AR853" t="str">
            <v>EUR39177</v>
          </cell>
          <cell r="AS853">
            <v>2.7307199999999998</v>
          </cell>
        </row>
        <row r="854">
          <cell r="AR854" t="str">
            <v>EUR39181</v>
          </cell>
          <cell r="AS854">
            <v>2.7037299999999997</v>
          </cell>
        </row>
        <row r="855">
          <cell r="AR855" t="str">
            <v>EUR39182</v>
          </cell>
          <cell r="AS855">
            <v>2.7234699999999998</v>
          </cell>
        </row>
        <row r="856">
          <cell r="AR856" t="str">
            <v>EUR39183</v>
          </cell>
          <cell r="AS856">
            <v>2.7311299999999998</v>
          </cell>
        </row>
        <row r="857">
          <cell r="AR857" t="str">
            <v>EUR39184</v>
          </cell>
          <cell r="AS857">
            <v>2.7478400000000001</v>
          </cell>
        </row>
        <row r="858">
          <cell r="AR858" t="str">
            <v>EUR39185</v>
          </cell>
          <cell r="AS858">
            <v>2.7375599999999998</v>
          </cell>
        </row>
        <row r="859">
          <cell r="AR859" t="str">
            <v>EUR39188</v>
          </cell>
          <cell r="AS859">
            <v>2.7554599999999998</v>
          </cell>
        </row>
        <row r="860">
          <cell r="AR860" t="str">
            <v>EUR39189</v>
          </cell>
          <cell r="AS860">
            <v>2.7620399999999998</v>
          </cell>
        </row>
        <row r="861">
          <cell r="AR861" t="str">
            <v>EUR39190</v>
          </cell>
          <cell r="AS861">
            <v>2.7680099999999999</v>
          </cell>
        </row>
        <row r="862">
          <cell r="AR862" t="str">
            <v>EUR39191</v>
          </cell>
          <cell r="AS862">
            <v>2.7642599999999997</v>
          </cell>
        </row>
        <row r="863">
          <cell r="AR863" t="str">
            <v>EUR39192</v>
          </cell>
          <cell r="AS863">
            <v>2.75604</v>
          </cell>
        </row>
        <row r="864">
          <cell r="AR864" t="str">
            <v>EUR39195</v>
          </cell>
          <cell r="AS864">
            <v>2.7541199999999999</v>
          </cell>
        </row>
        <row r="865">
          <cell r="AR865" t="str">
            <v>EUR39196</v>
          </cell>
          <cell r="AS865">
            <v>2.77827</v>
          </cell>
        </row>
        <row r="866">
          <cell r="AR866" t="str">
            <v>EUR39197</v>
          </cell>
          <cell r="AS866">
            <v>2.7612000000000001</v>
          </cell>
        </row>
        <row r="867">
          <cell r="AR867" t="str">
            <v>EUR39198</v>
          </cell>
          <cell r="AS867">
            <v>2.75535</v>
          </cell>
        </row>
        <row r="868">
          <cell r="AR868" t="str">
            <v>EUR39199</v>
          </cell>
          <cell r="AS868">
            <v>2.7728000000000002</v>
          </cell>
        </row>
        <row r="869">
          <cell r="AR869" t="str">
            <v>EUR39202</v>
          </cell>
          <cell r="AS869">
            <v>2.7764799999999998</v>
          </cell>
        </row>
        <row r="870">
          <cell r="AR870" t="str">
            <v>EUR39204</v>
          </cell>
          <cell r="AS870">
            <v>2.7562000000000002</v>
          </cell>
        </row>
        <row r="871">
          <cell r="AR871" t="str">
            <v>EUR39205</v>
          </cell>
          <cell r="AS871">
            <v>2.7435</v>
          </cell>
        </row>
        <row r="872">
          <cell r="AR872" t="str">
            <v>EUR39206</v>
          </cell>
          <cell r="AS872">
            <v>2.7610099999999997</v>
          </cell>
        </row>
        <row r="873">
          <cell r="AR873" t="str">
            <v>EUR39209</v>
          </cell>
          <cell r="AS873">
            <v>2.7569900000000001</v>
          </cell>
        </row>
        <row r="874">
          <cell r="AR874" t="str">
            <v>EUR39210</v>
          </cell>
          <cell r="AS874">
            <v>2.7392099999999999</v>
          </cell>
        </row>
        <row r="875">
          <cell r="AR875" t="str">
            <v>EUR39211</v>
          </cell>
          <cell r="AS875">
            <v>2.73482</v>
          </cell>
        </row>
        <row r="876">
          <cell r="AR876" t="str">
            <v>EUR39212</v>
          </cell>
          <cell r="AS876">
            <v>2.7268699999999999</v>
          </cell>
        </row>
        <row r="877">
          <cell r="AR877" t="str">
            <v>EUR39213</v>
          </cell>
          <cell r="AS877">
            <v>2.7316400000000001</v>
          </cell>
        </row>
        <row r="878">
          <cell r="AR878" t="str">
            <v>EUR39216</v>
          </cell>
          <cell r="AS878">
            <v>2.7276899999999999</v>
          </cell>
        </row>
        <row r="879">
          <cell r="AR879" t="str">
            <v>EUR39217</v>
          </cell>
          <cell r="AS879">
            <v>2.7076000000000002</v>
          </cell>
        </row>
        <row r="880">
          <cell r="AR880" t="str">
            <v>EUR39218</v>
          </cell>
          <cell r="AS880">
            <v>2.6480299999999999</v>
          </cell>
        </row>
        <row r="881">
          <cell r="AR881" t="str">
            <v>EUR39219</v>
          </cell>
          <cell r="AS881">
            <v>2.6413799999999998</v>
          </cell>
        </row>
        <row r="882">
          <cell r="AR882" t="str">
            <v>EUR39220</v>
          </cell>
          <cell r="AS882">
            <v>2.6526000000000001</v>
          </cell>
        </row>
        <row r="883">
          <cell r="AR883" t="str">
            <v>EUR39223</v>
          </cell>
          <cell r="AS883">
            <v>2.6177000000000001</v>
          </cell>
        </row>
        <row r="884">
          <cell r="AR884" t="str">
            <v>EUR39224</v>
          </cell>
          <cell r="AS884">
            <v>2.6110899999999999</v>
          </cell>
        </row>
        <row r="885">
          <cell r="AR885" t="str">
            <v>EUR39225</v>
          </cell>
          <cell r="AS885">
            <v>2.6232199999999999</v>
          </cell>
        </row>
        <row r="886">
          <cell r="AR886" t="str">
            <v>EUR39226</v>
          </cell>
          <cell r="AS886">
            <v>2.6395899999999997</v>
          </cell>
        </row>
        <row r="887">
          <cell r="AR887" t="str">
            <v>EUR39227</v>
          </cell>
          <cell r="AS887">
            <v>2.62446</v>
          </cell>
        </row>
        <row r="888">
          <cell r="AR888" t="str">
            <v>EUR39230</v>
          </cell>
          <cell r="AS888">
            <v>2.6161799999999999</v>
          </cell>
        </row>
        <row r="889">
          <cell r="AR889" t="str">
            <v>EUR39231</v>
          </cell>
          <cell r="AS889">
            <v>2.6173099999999998</v>
          </cell>
        </row>
        <row r="890">
          <cell r="AR890" t="str">
            <v>EUR39232</v>
          </cell>
          <cell r="AS890">
            <v>2.6149399999999998</v>
          </cell>
        </row>
        <row r="891">
          <cell r="AR891" t="str">
            <v>EUR39233</v>
          </cell>
          <cell r="AS891">
            <v>2.59572</v>
          </cell>
        </row>
        <row r="892">
          <cell r="AR892" t="str">
            <v>EUR39234</v>
          </cell>
          <cell r="AS892">
            <v>2.5622699999999998</v>
          </cell>
        </row>
        <row r="893">
          <cell r="AR893" t="str">
            <v>EUR39237</v>
          </cell>
          <cell r="AS893">
            <v>2.5921000000000003</v>
          </cell>
        </row>
        <row r="894">
          <cell r="AR894" t="str">
            <v>EUR39238</v>
          </cell>
          <cell r="AS894">
            <v>2.6229800000000001</v>
          </cell>
        </row>
        <row r="895">
          <cell r="AR895" t="str">
            <v>EUR39239</v>
          </cell>
          <cell r="AS895">
            <v>2.64947</v>
          </cell>
        </row>
        <row r="896">
          <cell r="AR896" t="str">
            <v>EUR39241</v>
          </cell>
          <cell r="AS896">
            <v>2.6240299999999999</v>
          </cell>
        </row>
        <row r="897">
          <cell r="AR897" t="str">
            <v>EUR39244</v>
          </cell>
          <cell r="AS897">
            <v>2.60101</v>
          </cell>
        </row>
        <row r="898">
          <cell r="AR898" t="str">
            <v>EUR39245</v>
          </cell>
          <cell r="AS898">
            <v>2.5865499999999999</v>
          </cell>
        </row>
        <row r="899">
          <cell r="AR899" t="str">
            <v>EUR39246</v>
          </cell>
          <cell r="AS899">
            <v>2.5875399999999997</v>
          </cell>
        </row>
        <row r="900">
          <cell r="AR900" t="str">
            <v>EUR39247</v>
          </cell>
          <cell r="AS900">
            <v>2.56942</v>
          </cell>
        </row>
        <row r="901">
          <cell r="AR901" t="str">
            <v>EUR39248</v>
          </cell>
          <cell r="AS901">
            <v>2.5555599999999998</v>
          </cell>
        </row>
        <row r="902">
          <cell r="AR902" t="str">
            <v>EUR39251</v>
          </cell>
          <cell r="AS902">
            <v>2.5546799999999998</v>
          </cell>
        </row>
        <row r="903">
          <cell r="AR903" t="str">
            <v>EUR39252</v>
          </cell>
          <cell r="AS903">
            <v>2.5588199999999999</v>
          </cell>
        </row>
        <row r="904">
          <cell r="AR904" t="str">
            <v>EUR39253</v>
          </cell>
          <cell r="AS904">
            <v>2.5742599999999998</v>
          </cell>
        </row>
        <row r="905">
          <cell r="AR905" t="str">
            <v>EUR39254</v>
          </cell>
          <cell r="AS905">
            <v>2.57029</v>
          </cell>
        </row>
        <row r="906">
          <cell r="AR906" t="str">
            <v>EUR39255</v>
          </cell>
          <cell r="AS906">
            <v>2.6034199999999998</v>
          </cell>
        </row>
        <row r="907">
          <cell r="AR907" t="str">
            <v>EUR39258</v>
          </cell>
          <cell r="AS907">
            <v>2.6109299999999998</v>
          </cell>
        </row>
        <row r="908">
          <cell r="AR908" t="str">
            <v>EUR39259</v>
          </cell>
          <cell r="AS908">
            <v>2.6246199999999997</v>
          </cell>
        </row>
        <row r="909">
          <cell r="AR909" t="str">
            <v>EUR39260</v>
          </cell>
          <cell r="AS909">
            <v>2.6214499999999998</v>
          </cell>
        </row>
        <row r="910">
          <cell r="AR910" t="str">
            <v>EUR39261</v>
          </cell>
          <cell r="AS910">
            <v>2.5862699999999998</v>
          </cell>
        </row>
        <row r="911">
          <cell r="AR911" t="str">
            <v>EUR39262</v>
          </cell>
          <cell r="AS911">
            <v>2.6073</v>
          </cell>
        </row>
        <row r="912">
          <cell r="AR912" t="str">
            <v>EUR39263</v>
          </cell>
          <cell r="AS912">
            <v>2.6073</v>
          </cell>
        </row>
        <row r="913">
          <cell r="AR913" t="str">
            <v>EUR39265</v>
          </cell>
          <cell r="AS913">
            <v>2.6121499999999997</v>
          </cell>
        </row>
        <row r="914">
          <cell r="AR914" t="str">
            <v>EUR39266</v>
          </cell>
          <cell r="AS914">
            <v>2.6025</v>
          </cell>
        </row>
        <row r="915">
          <cell r="AR915" t="str">
            <v>EUR39267</v>
          </cell>
          <cell r="AS915">
            <v>2.6001399999999997</v>
          </cell>
        </row>
        <row r="916">
          <cell r="AR916" t="str">
            <v>EUR39268</v>
          </cell>
          <cell r="AS916">
            <v>2.6051599999999997</v>
          </cell>
        </row>
        <row r="917">
          <cell r="AR917" t="str">
            <v>EUR39269</v>
          </cell>
          <cell r="AS917">
            <v>2.59287</v>
          </cell>
        </row>
        <row r="918">
          <cell r="AR918" t="str">
            <v>EUR39552</v>
          </cell>
          <cell r="AS918">
            <v>2.6654899999999997</v>
          </cell>
        </row>
        <row r="919">
          <cell r="AR919" t="str">
            <v>EUR39553</v>
          </cell>
          <cell r="AS919">
            <v>2.6539199999999998</v>
          </cell>
        </row>
        <row r="920">
          <cell r="AR920" t="str">
            <v>EUR39554</v>
          </cell>
          <cell r="AS920">
            <v>2.6638199999999999</v>
          </cell>
        </row>
        <row r="921">
          <cell r="AR921" t="str">
            <v>EUR39555</v>
          </cell>
          <cell r="AS921">
            <v>2.6346699999999998</v>
          </cell>
        </row>
        <row r="922">
          <cell r="AR922" t="str">
            <v>EUR39556</v>
          </cell>
          <cell r="AS922">
            <v>2.6374899999999997</v>
          </cell>
        </row>
        <row r="923">
          <cell r="AR923" t="str">
            <v>EUR39560</v>
          </cell>
          <cell r="AS923">
            <v>2.6516699999999997</v>
          </cell>
        </row>
        <row r="924">
          <cell r="AR924" t="str">
            <v>EUR39561</v>
          </cell>
          <cell r="AS924">
            <v>2.6355399999999998</v>
          </cell>
        </row>
        <row r="925">
          <cell r="AR925" t="str">
            <v>EUR39562</v>
          </cell>
          <cell r="AS925">
            <v>2.6171899999999999</v>
          </cell>
        </row>
        <row r="926">
          <cell r="AR926" t="str">
            <v>EUR39563</v>
          </cell>
          <cell r="AS926">
            <v>2.6038299999999999</v>
          </cell>
        </row>
        <row r="927">
          <cell r="AR927" t="str">
            <v>EUR39566</v>
          </cell>
          <cell r="AS927">
            <v>2.6237299999999997</v>
          </cell>
        </row>
        <row r="928">
          <cell r="AR928" t="str">
            <v>EUR39567</v>
          </cell>
          <cell r="AS928">
            <v>2.6549099999999997</v>
          </cell>
        </row>
        <row r="929">
          <cell r="AR929" t="str">
            <v>EUR39568</v>
          </cell>
          <cell r="AS929">
            <v>2.6352699999999998</v>
          </cell>
        </row>
        <row r="930">
          <cell r="AR930" t="str">
            <v>EUR39570</v>
          </cell>
          <cell r="AS930">
            <v>2.5442299999999998</v>
          </cell>
        </row>
        <row r="931">
          <cell r="AR931" t="str">
            <v>EUR39573</v>
          </cell>
          <cell r="AS931">
            <v>2.5686</v>
          </cell>
        </row>
        <row r="932">
          <cell r="AR932" t="str">
            <v>EUR39574</v>
          </cell>
          <cell r="AS932">
            <v>2.5803099999999999</v>
          </cell>
        </row>
        <row r="933">
          <cell r="AR933" t="str">
            <v>EUR39575</v>
          </cell>
          <cell r="AS933">
            <v>2.5784499999999997</v>
          </cell>
        </row>
        <row r="934">
          <cell r="AR934" t="str">
            <v>EUR39576</v>
          </cell>
          <cell r="AS934">
            <v>2.6084799999999997</v>
          </cell>
        </row>
        <row r="935">
          <cell r="AR935" t="str">
            <v>EUR39577</v>
          </cell>
          <cell r="AS935">
            <v>2.6245499999999997</v>
          </cell>
        </row>
        <row r="936">
          <cell r="AR936" t="str">
            <v>EUR39580</v>
          </cell>
          <cell r="AS936">
            <v>2.6005199999999999</v>
          </cell>
        </row>
        <row r="937">
          <cell r="AR937" t="str">
            <v>EUR39581</v>
          </cell>
          <cell r="AS937">
            <v>2.5675499999999998</v>
          </cell>
        </row>
        <row r="938">
          <cell r="AR938" t="str">
            <v>EUR39582</v>
          </cell>
          <cell r="AS938">
            <v>2.5730299999999997</v>
          </cell>
        </row>
        <row r="939">
          <cell r="AR939" t="str">
            <v>EUR39583</v>
          </cell>
          <cell r="AS939">
            <v>2.56751</v>
          </cell>
        </row>
        <row r="940">
          <cell r="AR940" t="str">
            <v>EUR39584</v>
          </cell>
          <cell r="AS940">
            <v>2.5623899999999997</v>
          </cell>
        </row>
        <row r="941">
          <cell r="AR941" t="str">
            <v>EUR39587</v>
          </cell>
          <cell r="AS941">
            <v>2.5524499999999999</v>
          </cell>
        </row>
        <row r="942">
          <cell r="AR942" t="str">
            <v>EUR39588</v>
          </cell>
          <cell r="AS942">
            <v>2.59571</v>
          </cell>
        </row>
        <row r="943">
          <cell r="AR943" t="str">
            <v>EUR39589</v>
          </cell>
          <cell r="AS943">
            <v>2.6035900000000001</v>
          </cell>
        </row>
        <row r="944">
          <cell r="AR944" t="str">
            <v>EUR39590</v>
          </cell>
          <cell r="AS944">
            <v>2.6035900000000001</v>
          </cell>
        </row>
        <row r="945">
          <cell r="AR945" t="str">
            <v>EUR39591</v>
          </cell>
          <cell r="AS945">
            <v>2.6111199999999997</v>
          </cell>
        </row>
        <row r="946">
          <cell r="AR946" t="str">
            <v>EUR39594</v>
          </cell>
          <cell r="AS946">
            <v>2.6202299999999998</v>
          </cell>
        </row>
        <row r="947">
          <cell r="AR947" t="str">
            <v>EUR39595</v>
          </cell>
          <cell r="AS947">
            <v>2.61958</v>
          </cell>
        </row>
        <row r="948">
          <cell r="AR948" t="str">
            <v>EUR39596</v>
          </cell>
          <cell r="AS948">
            <v>2.6023799999999997</v>
          </cell>
        </row>
        <row r="949">
          <cell r="AR949" t="str">
            <v>EUR39597</v>
          </cell>
          <cell r="AS949">
            <v>2.55836</v>
          </cell>
        </row>
        <row r="950">
          <cell r="AR950" t="str">
            <v>EUR39598</v>
          </cell>
          <cell r="AS950">
            <v>2.5350199999999998</v>
          </cell>
        </row>
        <row r="951">
          <cell r="AR951" t="str">
            <v>EUR39599</v>
          </cell>
          <cell r="AS951">
            <v>2.5350199999999998</v>
          </cell>
        </row>
        <row r="952">
          <cell r="AR952" t="str">
            <v>EUR39601</v>
          </cell>
          <cell r="AS952">
            <v>2.5356399999999999</v>
          </cell>
        </row>
        <row r="953">
          <cell r="AR953" t="str">
            <v>EUR39602</v>
          </cell>
          <cell r="AS953">
            <v>2.5070299999999999</v>
          </cell>
        </row>
        <row r="954">
          <cell r="AR954" t="str">
            <v>EUR39603</v>
          </cell>
          <cell r="AS954">
            <v>2.5164800000000001</v>
          </cell>
        </row>
        <row r="955">
          <cell r="AR955" t="str">
            <v>EUR39604</v>
          </cell>
          <cell r="AS955">
            <v>2.5349399999999997</v>
          </cell>
        </row>
        <row r="956">
          <cell r="AR956" t="str">
            <v>EUR39605</v>
          </cell>
          <cell r="AS956">
            <v>2.5680000000000001</v>
          </cell>
        </row>
        <row r="957">
          <cell r="AR957" t="str">
            <v>EUR39608</v>
          </cell>
          <cell r="AS957">
            <v>2.5421899999999997</v>
          </cell>
        </row>
        <row r="958">
          <cell r="AR958" t="str">
            <v>EUR39609</v>
          </cell>
          <cell r="AS958">
            <v>2.5347</v>
          </cell>
        </row>
        <row r="959">
          <cell r="AR959" t="str">
            <v>EUR39610</v>
          </cell>
          <cell r="AS959">
            <v>2.5566899999999997</v>
          </cell>
        </row>
        <row r="960">
          <cell r="AR960" t="str">
            <v>EUR39611</v>
          </cell>
          <cell r="AS960">
            <v>2.53024</v>
          </cell>
        </row>
        <row r="961">
          <cell r="AR961" t="str">
            <v>EUR39612</v>
          </cell>
          <cell r="AS961">
            <v>2.5141199999999997</v>
          </cell>
        </row>
        <row r="962">
          <cell r="AR962" t="str">
            <v>EUR39615</v>
          </cell>
          <cell r="AS962">
            <v>2.5201699999999998</v>
          </cell>
        </row>
        <row r="963">
          <cell r="AR963" t="str">
            <v>EUR39616</v>
          </cell>
          <cell r="AS963">
            <v>2.5022699999999998</v>
          </cell>
        </row>
        <row r="964">
          <cell r="AR964" t="str">
            <v>EUR39617</v>
          </cell>
          <cell r="AS964">
            <v>2.5023499999999999</v>
          </cell>
        </row>
        <row r="965">
          <cell r="AR965" t="str">
            <v>EUR39618</v>
          </cell>
          <cell r="AS965">
            <v>2.4875799999999999</v>
          </cell>
        </row>
        <row r="966">
          <cell r="AR966" t="str">
            <v>EUR39619</v>
          </cell>
          <cell r="AS966">
            <v>2.5054399999999997</v>
          </cell>
        </row>
        <row r="967">
          <cell r="AR967" t="str">
            <v>EUR39622</v>
          </cell>
          <cell r="AS967">
            <v>2.5023299999999997</v>
          </cell>
        </row>
        <row r="968">
          <cell r="AR968" t="str">
            <v>EUR39623</v>
          </cell>
          <cell r="AS968">
            <v>2.4991599999999998</v>
          </cell>
        </row>
        <row r="969">
          <cell r="AR969" t="str">
            <v>EUR39624</v>
          </cell>
          <cell r="AS969">
            <v>2.5099199999999997</v>
          </cell>
        </row>
        <row r="970">
          <cell r="AR970" t="str">
            <v>EUR39625</v>
          </cell>
          <cell r="AS970">
            <v>2.5140400000000001</v>
          </cell>
        </row>
        <row r="971">
          <cell r="AR971" t="str">
            <v>EUR39626</v>
          </cell>
          <cell r="AS971">
            <v>2.53864</v>
          </cell>
        </row>
        <row r="972">
          <cell r="AR972" t="str">
            <v>EUR39629</v>
          </cell>
          <cell r="AS972">
            <v>2.5062899999999999</v>
          </cell>
        </row>
        <row r="973">
          <cell r="AR973" t="str">
            <v>EUR39630</v>
          </cell>
          <cell r="AS973">
            <v>2.5357099999999999</v>
          </cell>
        </row>
        <row r="974">
          <cell r="AR974" t="str">
            <v>EUR39631</v>
          </cell>
          <cell r="AS974">
            <v>2.5400199999999997</v>
          </cell>
        </row>
        <row r="975">
          <cell r="AR975" t="str">
            <v>EUR39632</v>
          </cell>
          <cell r="AS975">
            <v>2.52549</v>
          </cell>
        </row>
        <row r="976">
          <cell r="AR976" t="str">
            <v>EUR39633</v>
          </cell>
          <cell r="AS976">
            <v>2.52759</v>
          </cell>
        </row>
        <row r="977">
          <cell r="AR977" t="str">
            <v>EUR39636</v>
          </cell>
          <cell r="AS977">
            <v>2.5219199999999997</v>
          </cell>
        </row>
        <row r="978">
          <cell r="AR978" t="str">
            <v>EUR39637</v>
          </cell>
          <cell r="AS978">
            <v>2.5090599999999998</v>
          </cell>
        </row>
        <row r="979">
          <cell r="AR979" t="str">
            <v>EUR39638</v>
          </cell>
          <cell r="AS979">
            <v>2.5327199999999999</v>
          </cell>
        </row>
        <row r="980">
          <cell r="AR980" t="str">
            <v>EUR39639</v>
          </cell>
          <cell r="AS980">
            <v>2.5489799999999998</v>
          </cell>
        </row>
        <row r="981">
          <cell r="AR981" t="str">
            <v>EUR39640</v>
          </cell>
          <cell r="AS981">
            <v>2.5539499999999999</v>
          </cell>
        </row>
        <row r="982">
          <cell r="AR982" t="str">
            <v>EUR39643</v>
          </cell>
          <cell r="AS982">
            <v>2.5378099999999999</v>
          </cell>
        </row>
        <row r="983">
          <cell r="AR983" t="str">
            <v>EUR39644</v>
          </cell>
          <cell r="AS983">
            <v>2.5269900000000001</v>
          </cell>
        </row>
        <row r="984">
          <cell r="AR984" t="str">
            <v>EUR39645</v>
          </cell>
          <cell r="AS984">
            <v>2.5228899999999999</v>
          </cell>
        </row>
        <row r="985">
          <cell r="AR985" t="str">
            <v>EUR39646</v>
          </cell>
          <cell r="AS985">
            <v>2.5194899999999998</v>
          </cell>
        </row>
        <row r="986">
          <cell r="AR986" t="str">
            <v>EUR39647</v>
          </cell>
          <cell r="AS986">
            <v>2.52474</v>
          </cell>
        </row>
        <row r="987">
          <cell r="AR987" t="str">
            <v>EUR39650</v>
          </cell>
          <cell r="AS987">
            <v>2.5150600000000001</v>
          </cell>
        </row>
        <row r="988">
          <cell r="AR988" t="str">
            <v>EUR39651</v>
          </cell>
          <cell r="AS988">
            <v>2.4956100000000001</v>
          </cell>
        </row>
        <row r="989">
          <cell r="AR989" t="str">
            <v>EUR39652</v>
          </cell>
          <cell r="AS989">
            <v>2.48447</v>
          </cell>
        </row>
        <row r="990">
          <cell r="AR990" t="str">
            <v>EUR39653</v>
          </cell>
          <cell r="AS990">
            <v>2.4717799999999999</v>
          </cell>
        </row>
        <row r="991">
          <cell r="AR991" t="str">
            <v>EUR39654</v>
          </cell>
          <cell r="AS991">
            <v>2.4716499999999999</v>
          </cell>
        </row>
        <row r="992">
          <cell r="AR992" t="str">
            <v>EUR39657</v>
          </cell>
          <cell r="AS992">
            <v>2.4809199999999998</v>
          </cell>
        </row>
        <row r="993">
          <cell r="AR993" t="str">
            <v>EUR39658</v>
          </cell>
          <cell r="AS993">
            <v>2.4516800000000001</v>
          </cell>
        </row>
        <row r="994">
          <cell r="AR994" t="str">
            <v>EUR39659</v>
          </cell>
          <cell r="AS994">
            <v>2.4351499999999997</v>
          </cell>
        </row>
        <row r="995">
          <cell r="AR995" t="str">
            <v>EUR39660</v>
          </cell>
          <cell r="AS995">
            <v>2.4438800000000001</v>
          </cell>
        </row>
        <row r="996">
          <cell r="AR996" t="str">
            <v>EUR39661</v>
          </cell>
          <cell r="AS996">
            <v>2.4240299999999997</v>
          </cell>
        </row>
        <row r="997">
          <cell r="AR997" t="str">
            <v>EUR39664</v>
          </cell>
          <cell r="AS997">
            <v>2.4410699999999999</v>
          </cell>
        </row>
        <row r="998">
          <cell r="AR998" t="str">
            <v>EUR39665</v>
          </cell>
          <cell r="AS998">
            <v>2.43343</v>
          </cell>
        </row>
        <row r="999">
          <cell r="AR999" t="str">
            <v>EUR39666</v>
          </cell>
          <cell r="AS999">
            <v>2.4315000000000002</v>
          </cell>
        </row>
        <row r="1000">
          <cell r="AR1000" t="str">
            <v>EUR39667</v>
          </cell>
          <cell r="AS1000">
            <v>2.4290499999999997</v>
          </cell>
        </row>
        <row r="1001">
          <cell r="AR1001" t="str">
            <v>EUR39668</v>
          </cell>
          <cell r="AS1001">
            <v>2.4218500000000001</v>
          </cell>
        </row>
        <row r="1002">
          <cell r="AR1002" t="str">
            <v>EUR39671</v>
          </cell>
          <cell r="AS1002">
            <v>2.40686</v>
          </cell>
        </row>
        <row r="1003">
          <cell r="AR1003" t="str">
            <v>EUR39672</v>
          </cell>
          <cell r="AS1003">
            <v>2.4114199999999997</v>
          </cell>
        </row>
        <row r="1004">
          <cell r="AR1004" t="str">
            <v>EUR39673</v>
          </cell>
          <cell r="AS1004">
            <v>2.4216000000000002</v>
          </cell>
        </row>
        <row r="1005">
          <cell r="AR1005" t="str">
            <v>EUR39674</v>
          </cell>
          <cell r="AS1005">
            <v>2.3977499999999998</v>
          </cell>
        </row>
        <row r="1006">
          <cell r="AR1006" t="str">
            <v>EUR39675</v>
          </cell>
          <cell r="AS1006">
            <v>2.40672</v>
          </cell>
        </row>
        <row r="1007">
          <cell r="AR1007" t="str">
            <v>EUR39678</v>
          </cell>
          <cell r="AS1007">
            <v>2.4025000000000003</v>
          </cell>
        </row>
        <row r="1008">
          <cell r="AR1008" t="str">
            <v>EUR39679</v>
          </cell>
          <cell r="AS1008">
            <v>2.4146799999999997</v>
          </cell>
        </row>
        <row r="1009">
          <cell r="AR1009" t="str">
            <v>EUR39680</v>
          </cell>
          <cell r="AS1009">
            <v>2.3890699999999998</v>
          </cell>
        </row>
        <row r="1010">
          <cell r="AR1010" t="str">
            <v>EUR39681</v>
          </cell>
          <cell r="AS1010">
            <v>2.40313</v>
          </cell>
        </row>
        <row r="1011">
          <cell r="AR1011" t="str">
            <v>EUR39682</v>
          </cell>
          <cell r="AS1011">
            <v>2.3963099999999997</v>
          </cell>
        </row>
        <row r="1012">
          <cell r="AR1012" t="str">
            <v>EUR39685</v>
          </cell>
          <cell r="AS1012">
            <v>2.40089</v>
          </cell>
        </row>
        <row r="1013">
          <cell r="AR1013" t="str">
            <v>EUR39686</v>
          </cell>
          <cell r="AS1013">
            <v>2.3974599999999997</v>
          </cell>
        </row>
        <row r="1014">
          <cell r="AR1014" t="str">
            <v>EUR39687</v>
          </cell>
          <cell r="AS1014">
            <v>2.3876900000000001</v>
          </cell>
        </row>
        <row r="1015">
          <cell r="AR1015" t="str">
            <v>EUR39688</v>
          </cell>
          <cell r="AS1015">
            <v>2.391</v>
          </cell>
        </row>
        <row r="1016">
          <cell r="AR1016" t="str">
            <v>EUR39689</v>
          </cell>
          <cell r="AS1016">
            <v>2.3984799999999997</v>
          </cell>
        </row>
        <row r="1017">
          <cell r="AR1017" t="str">
            <v>EUR39691</v>
          </cell>
          <cell r="AS1017">
            <v>2.3984799999999997</v>
          </cell>
        </row>
        <row r="1018">
          <cell r="AR1018" t="str">
            <v>EUR39692</v>
          </cell>
          <cell r="AS1018">
            <v>2.40225</v>
          </cell>
        </row>
        <row r="1019">
          <cell r="AR1019" t="str">
            <v>EUR39693</v>
          </cell>
          <cell r="AS1019">
            <v>2.4114399999999998</v>
          </cell>
        </row>
        <row r="1020">
          <cell r="AR1020" t="str">
            <v>EUR39694</v>
          </cell>
          <cell r="AS1020">
            <v>2.4267499999999997</v>
          </cell>
        </row>
        <row r="1021">
          <cell r="AR1021" t="str">
            <v>EUR39695</v>
          </cell>
          <cell r="AS1021">
            <v>2.43818</v>
          </cell>
        </row>
        <row r="1022">
          <cell r="AR1022" t="str">
            <v>EUR39696</v>
          </cell>
          <cell r="AS1022">
            <v>2.4640599999999999</v>
          </cell>
        </row>
        <row r="1023">
          <cell r="AR1023" t="str">
            <v>EUR39699</v>
          </cell>
          <cell r="AS1023">
            <v>2.4410499999999997</v>
          </cell>
        </row>
        <row r="1024">
          <cell r="AR1024" t="str">
            <v>EUR39700</v>
          </cell>
          <cell r="AS1024">
            <v>2.4772099999999999</v>
          </cell>
        </row>
        <row r="1025">
          <cell r="AR1025" t="str">
            <v>EUR39701</v>
          </cell>
          <cell r="AS1025">
            <v>2.5079400000000001</v>
          </cell>
        </row>
        <row r="1026">
          <cell r="AR1026" t="str">
            <v>EUR39702</v>
          </cell>
          <cell r="AS1026">
            <v>2.5445799999999998</v>
          </cell>
        </row>
        <row r="1027">
          <cell r="AR1027" t="str">
            <v>EUR39703</v>
          </cell>
          <cell r="AS1027">
            <v>2.5459199999999997</v>
          </cell>
        </row>
        <row r="1028">
          <cell r="AR1028" t="str">
            <v>EUR39706</v>
          </cell>
          <cell r="AS1028">
            <v>2.5828099999999998</v>
          </cell>
        </row>
        <row r="1029">
          <cell r="AR1029" t="str">
            <v>EUR39707</v>
          </cell>
          <cell r="AS1029">
            <v>2.6044799999999997</v>
          </cell>
        </row>
        <row r="1030">
          <cell r="AR1030" t="str">
            <v>EUR39708</v>
          </cell>
          <cell r="AS1030">
            <v>2.6704699999999999</v>
          </cell>
        </row>
        <row r="1031">
          <cell r="AR1031" t="str">
            <v>EUR39709</v>
          </cell>
          <cell r="AS1031">
            <v>2.7407499999999998</v>
          </cell>
        </row>
        <row r="1032">
          <cell r="AR1032" t="str">
            <v>EUR39710</v>
          </cell>
          <cell r="AS1032">
            <v>2.6636599999999997</v>
          </cell>
        </row>
        <row r="1033">
          <cell r="AR1033" t="str">
            <v>EUR39713</v>
          </cell>
          <cell r="AS1033">
            <v>2.67083</v>
          </cell>
        </row>
        <row r="1034">
          <cell r="AR1034" t="str">
            <v>EUR39714</v>
          </cell>
          <cell r="AS1034">
            <v>2.6846799999999997</v>
          </cell>
        </row>
        <row r="1035">
          <cell r="AR1035" t="str">
            <v>EUR39715</v>
          </cell>
          <cell r="AS1035">
            <v>2.7012700000000001</v>
          </cell>
        </row>
        <row r="1036">
          <cell r="AR1036" t="str">
            <v>EUR39716</v>
          </cell>
          <cell r="AS1036">
            <v>2.6721900000000001</v>
          </cell>
        </row>
        <row r="1037">
          <cell r="AR1037" t="str">
            <v>EUR39717</v>
          </cell>
          <cell r="AS1037">
            <v>2.7110699999999999</v>
          </cell>
        </row>
        <row r="1038">
          <cell r="AR1038" t="str">
            <v>EUR39720</v>
          </cell>
          <cell r="AS1038">
            <v>2.82843</v>
          </cell>
        </row>
        <row r="1039">
          <cell r="AR1039" t="str">
            <v>EUR39721</v>
          </cell>
          <cell r="AS1039">
            <v>2.6930899999999998</v>
          </cell>
        </row>
        <row r="1040">
          <cell r="AR1040" t="str">
            <v>EUR39722</v>
          </cell>
          <cell r="AS1040">
            <v>2.6936599999999999</v>
          </cell>
        </row>
        <row r="1041">
          <cell r="AR1041" t="str">
            <v>EUR39723</v>
          </cell>
          <cell r="AS1041">
            <v>2.7772199999999998</v>
          </cell>
        </row>
        <row r="1042">
          <cell r="AR1042" t="str">
            <v>EUR39724</v>
          </cell>
          <cell r="AS1042">
            <v>2.8403299999999998</v>
          </cell>
        </row>
        <row r="1043">
          <cell r="AR1043" t="str">
            <v>EUR39727</v>
          </cell>
          <cell r="AS1043">
            <v>2.93642</v>
          </cell>
        </row>
        <row r="1044">
          <cell r="AR1044" t="str">
            <v>EUR39728</v>
          </cell>
          <cell r="AS1044">
            <v>2.9805299999999999</v>
          </cell>
        </row>
        <row r="1045">
          <cell r="AR1045" t="str">
            <v>EUR39272</v>
          </cell>
          <cell r="AS1045">
            <v>2.5874299999999999</v>
          </cell>
        </row>
        <row r="1046">
          <cell r="AR1046" t="str">
            <v>EUR39273</v>
          </cell>
          <cell r="AS1046">
            <v>2.60161</v>
          </cell>
        </row>
        <row r="1047">
          <cell r="AR1047" t="str">
            <v>EUR39274</v>
          </cell>
          <cell r="AS1047">
            <v>2.6000700000000001</v>
          </cell>
        </row>
        <row r="1048">
          <cell r="AR1048" t="str">
            <v>EUR39275</v>
          </cell>
          <cell r="AS1048">
            <v>2.5862799999999999</v>
          </cell>
        </row>
        <row r="1049">
          <cell r="AR1049" t="str">
            <v>EUR39276</v>
          </cell>
          <cell r="AS1049">
            <v>2.5767099999999998</v>
          </cell>
        </row>
        <row r="1050">
          <cell r="AR1050" t="str">
            <v>EUR39279</v>
          </cell>
          <cell r="AS1050">
            <v>2.5699299999999998</v>
          </cell>
        </row>
        <row r="1051">
          <cell r="AR1051" t="str">
            <v>EUR39280</v>
          </cell>
          <cell r="AS1051">
            <v>2.5664000000000002</v>
          </cell>
        </row>
        <row r="1052">
          <cell r="AR1052" t="str">
            <v>EUR39281</v>
          </cell>
          <cell r="AS1052">
            <v>2.56745</v>
          </cell>
        </row>
        <row r="1053">
          <cell r="AR1053" t="str">
            <v>EUR39282</v>
          </cell>
          <cell r="AS1053">
            <v>2.5583399999999998</v>
          </cell>
        </row>
        <row r="1054">
          <cell r="AR1054" t="str">
            <v>EUR39283</v>
          </cell>
          <cell r="AS1054">
            <v>2.57178</v>
          </cell>
        </row>
        <row r="1055">
          <cell r="AR1055" t="str">
            <v>EUR39286</v>
          </cell>
          <cell r="AS1055">
            <v>2.5468899999999999</v>
          </cell>
        </row>
        <row r="1056">
          <cell r="AR1056" t="str">
            <v>EUR39287</v>
          </cell>
          <cell r="AS1056">
            <v>2.5615099999999997</v>
          </cell>
        </row>
        <row r="1057">
          <cell r="AR1057" t="str">
            <v>EUR39288</v>
          </cell>
          <cell r="AS1057">
            <v>2.5576300000000001</v>
          </cell>
        </row>
        <row r="1058">
          <cell r="AR1058" t="str">
            <v>EUR39289</v>
          </cell>
          <cell r="AS1058">
            <v>2.6199300000000001</v>
          </cell>
        </row>
        <row r="1059">
          <cell r="AR1059" t="str">
            <v>EUR39290</v>
          </cell>
          <cell r="AS1059">
            <v>2.6027299999999998</v>
          </cell>
        </row>
        <row r="1060">
          <cell r="AR1060" t="str">
            <v>EUR39293</v>
          </cell>
          <cell r="AS1060">
            <v>2.5781499999999999</v>
          </cell>
        </row>
        <row r="1061">
          <cell r="AR1061" t="str">
            <v>EUR39294</v>
          </cell>
          <cell r="AS1061">
            <v>2.5695000000000001</v>
          </cell>
        </row>
        <row r="1062">
          <cell r="AR1062" t="str">
            <v>EUR39295</v>
          </cell>
          <cell r="AS1062">
            <v>2.57599</v>
          </cell>
        </row>
        <row r="1063">
          <cell r="AR1063" t="str">
            <v>EUR39296</v>
          </cell>
          <cell r="AS1063">
            <v>2.5658699999999999</v>
          </cell>
        </row>
        <row r="1064">
          <cell r="AR1064" t="str">
            <v>EUR39297</v>
          </cell>
          <cell r="AS1064">
            <v>2.5988699999999998</v>
          </cell>
        </row>
        <row r="1065">
          <cell r="AR1065" t="str">
            <v>EUR39300</v>
          </cell>
          <cell r="AS1065">
            <v>2.6352500000000001</v>
          </cell>
        </row>
        <row r="1066">
          <cell r="AR1066" t="str">
            <v>EUR39301</v>
          </cell>
          <cell r="AS1066">
            <v>2.6211799999999998</v>
          </cell>
        </row>
        <row r="1067">
          <cell r="AR1067" t="str">
            <v>EUR39302</v>
          </cell>
          <cell r="AS1067">
            <v>2.6045499999999997</v>
          </cell>
        </row>
        <row r="1068">
          <cell r="AR1068" t="str">
            <v>EUR39303</v>
          </cell>
          <cell r="AS1068">
            <v>2.6264799999999999</v>
          </cell>
        </row>
        <row r="1069">
          <cell r="AR1069" t="str">
            <v>EUR39304</v>
          </cell>
          <cell r="AS1069">
            <v>2.67815</v>
          </cell>
        </row>
        <row r="1070">
          <cell r="AR1070" t="str">
            <v>EUR39307</v>
          </cell>
          <cell r="AS1070">
            <v>2.6430000000000002</v>
          </cell>
        </row>
        <row r="1071">
          <cell r="AR1071" t="str">
            <v>EUR39308</v>
          </cell>
          <cell r="AS1071">
            <v>2.68255</v>
          </cell>
        </row>
        <row r="1072">
          <cell r="AR1072" t="str">
            <v>EUR39309</v>
          </cell>
          <cell r="AS1072">
            <v>2.69598</v>
          </cell>
        </row>
        <row r="1073">
          <cell r="AR1073" t="str">
            <v>EUR39310</v>
          </cell>
          <cell r="AS1073">
            <v>2.8325199999999997</v>
          </cell>
        </row>
        <row r="1074">
          <cell r="AR1074" t="str">
            <v>EUR39311</v>
          </cell>
          <cell r="AS1074">
            <v>2.7481100000000001</v>
          </cell>
        </row>
        <row r="1075">
          <cell r="AR1075" t="str">
            <v>EUR39314</v>
          </cell>
          <cell r="AS1075">
            <v>2.7353700000000001</v>
          </cell>
        </row>
        <row r="1076">
          <cell r="AR1076" t="str">
            <v>EUR39315</v>
          </cell>
          <cell r="AS1076">
            <v>2.74647</v>
          </cell>
        </row>
        <row r="1077">
          <cell r="AR1077" t="str">
            <v>EUR39316</v>
          </cell>
          <cell r="AS1077">
            <v>2.73203</v>
          </cell>
        </row>
        <row r="1078">
          <cell r="AR1078" t="str">
            <v>EUR39317</v>
          </cell>
          <cell r="AS1078">
            <v>2.7037299999999997</v>
          </cell>
        </row>
        <row r="1079">
          <cell r="AR1079" t="str">
            <v>EUR39318</v>
          </cell>
          <cell r="AS1079">
            <v>2.7151700000000001</v>
          </cell>
        </row>
        <row r="1080">
          <cell r="AR1080" t="str">
            <v>EUR39321</v>
          </cell>
          <cell r="AS1080">
            <v>2.66025</v>
          </cell>
        </row>
        <row r="1081">
          <cell r="AR1081" t="str">
            <v>EUR39322</v>
          </cell>
          <cell r="AS1081">
            <v>2.7032400000000001</v>
          </cell>
        </row>
        <row r="1082">
          <cell r="AR1082" t="str">
            <v>EUR39323</v>
          </cell>
          <cell r="AS1082">
            <v>2.7138199999999997</v>
          </cell>
        </row>
        <row r="1083">
          <cell r="AR1083" t="str">
            <v>EUR39324</v>
          </cell>
          <cell r="AS1083">
            <v>2.6962999999999999</v>
          </cell>
        </row>
        <row r="1084">
          <cell r="AR1084" t="str">
            <v>EUR39325</v>
          </cell>
          <cell r="AS1084">
            <v>2.6751899999999997</v>
          </cell>
        </row>
        <row r="1085">
          <cell r="AR1085" t="str">
            <v>EUR39328</v>
          </cell>
          <cell r="AS1085">
            <v>2.6638699999999997</v>
          </cell>
        </row>
        <row r="1086">
          <cell r="AR1086" t="str">
            <v>EUR39329</v>
          </cell>
          <cell r="AS1086">
            <v>2.6587399999999999</v>
          </cell>
        </row>
        <row r="1087">
          <cell r="AR1087" t="str">
            <v>EUR39330</v>
          </cell>
          <cell r="AS1087">
            <v>2.68269</v>
          </cell>
        </row>
        <row r="1088">
          <cell r="AR1088" t="str">
            <v>EUR39331</v>
          </cell>
          <cell r="AS1088">
            <v>2.6753199999999997</v>
          </cell>
        </row>
        <row r="1089">
          <cell r="AR1089" t="str">
            <v>EUR39335</v>
          </cell>
          <cell r="AS1089">
            <v>2.7035399999999998</v>
          </cell>
        </row>
        <row r="1090">
          <cell r="AR1090" t="str">
            <v>EUR39336</v>
          </cell>
          <cell r="AS1090">
            <v>2.6709000000000001</v>
          </cell>
        </row>
        <row r="1091">
          <cell r="AR1091" t="str">
            <v>EUR39337</v>
          </cell>
          <cell r="AS1091">
            <v>2.65971</v>
          </cell>
        </row>
        <row r="1092">
          <cell r="AR1092" t="str">
            <v>EUR39338</v>
          </cell>
          <cell r="AS1092">
            <v>2.6363300000000001</v>
          </cell>
        </row>
        <row r="1093">
          <cell r="AR1093" t="str">
            <v>EUR39339</v>
          </cell>
          <cell r="AS1093">
            <v>2.6424499999999997</v>
          </cell>
        </row>
        <row r="1094">
          <cell r="AR1094" t="str">
            <v>EUR39342</v>
          </cell>
          <cell r="AS1094">
            <v>2.65246</v>
          </cell>
        </row>
        <row r="1095">
          <cell r="AR1095" t="str">
            <v>EUR39343</v>
          </cell>
          <cell r="AS1095">
            <v>2.6490899999999997</v>
          </cell>
        </row>
        <row r="1096">
          <cell r="AR1096" t="str">
            <v>EUR39344</v>
          </cell>
          <cell r="AS1096">
            <v>2.6031200000000001</v>
          </cell>
        </row>
        <row r="1097">
          <cell r="AR1097" t="str">
            <v>EUR39345</v>
          </cell>
          <cell r="AS1097">
            <v>2.6231599999999999</v>
          </cell>
        </row>
        <row r="1098">
          <cell r="AR1098" t="str">
            <v>EUR39346</v>
          </cell>
          <cell r="AS1098">
            <v>2.6225299999999998</v>
          </cell>
        </row>
        <row r="1099">
          <cell r="AR1099" t="str">
            <v>EUR39349</v>
          </cell>
          <cell r="AS1099">
            <v>2.63286</v>
          </cell>
        </row>
        <row r="1100">
          <cell r="AR1100" t="str">
            <v>EUR39350</v>
          </cell>
          <cell r="AS1100">
            <v>2.6398199999999998</v>
          </cell>
        </row>
        <row r="1101">
          <cell r="AR1101" t="str">
            <v>EUR39351</v>
          </cell>
          <cell r="AS1101">
            <v>2.61232</v>
          </cell>
        </row>
        <row r="1102">
          <cell r="AR1102" t="str">
            <v>EUR39352</v>
          </cell>
          <cell r="AS1102">
            <v>2.6046899999999997</v>
          </cell>
        </row>
        <row r="1103">
          <cell r="AR1103" t="str">
            <v>EUR39353</v>
          </cell>
          <cell r="AS1103">
            <v>2.6236699999999997</v>
          </cell>
        </row>
        <row r="1104">
          <cell r="AR1104" t="str">
            <v>EUR39355</v>
          </cell>
          <cell r="AS1104">
            <v>2.6236699999999997</v>
          </cell>
        </row>
        <row r="1105">
          <cell r="AR1105" t="str">
            <v>EUR39356</v>
          </cell>
          <cell r="AS1105">
            <v>2.5950599999999997</v>
          </cell>
        </row>
        <row r="1106">
          <cell r="AR1106" t="str">
            <v>EUR39357</v>
          </cell>
          <cell r="AS1106">
            <v>2.5815799999999998</v>
          </cell>
        </row>
        <row r="1107">
          <cell r="AR1107" t="str">
            <v>EUR39358</v>
          </cell>
          <cell r="AS1107">
            <v>2.5777299999999999</v>
          </cell>
        </row>
        <row r="1108">
          <cell r="AR1108" t="str">
            <v>EUR39359</v>
          </cell>
          <cell r="AS1108">
            <v>2.5822499999999997</v>
          </cell>
        </row>
        <row r="1109">
          <cell r="AR1109" t="str">
            <v>EUR39360</v>
          </cell>
          <cell r="AS1109">
            <v>2.5579899999999998</v>
          </cell>
        </row>
        <row r="1110">
          <cell r="AR1110" t="str">
            <v>EUR39363</v>
          </cell>
          <cell r="AS1110">
            <v>2.54678</v>
          </cell>
        </row>
        <row r="1111">
          <cell r="AR1111" t="str">
            <v>EUR39364</v>
          </cell>
          <cell r="AS1111">
            <v>2.5523199999999999</v>
          </cell>
        </row>
        <row r="1112">
          <cell r="AR1112" t="str">
            <v>EUR39365</v>
          </cell>
          <cell r="AS1112">
            <v>2.55199</v>
          </cell>
        </row>
        <row r="1113">
          <cell r="AR1113" t="str">
            <v>EUR39366</v>
          </cell>
          <cell r="AS1113">
            <v>2.5426699999999998</v>
          </cell>
        </row>
        <row r="1114">
          <cell r="AR1114" t="str">
            <v>EUR39370</v>
          </cell>
          <cell r="AS1114">
            <v>2.5672000000000001</v>
          </cell>
        </row>
        <row r="1115">
          <cell r="AR1115" t="str">
            <v>EUR39371</v>
          </cell>
          <cell r="AS1115">
            <v>2.5841599999999998</v>
          </cell>
        </row>
        <row r="1116">
          <cell r="AR1116" t="str">
            <v>EUR39372</v>
          </cell>
          <cell r="AS1116">
            <v>2.5728800000000001</v>
          </cell>
        </row>
        <row r="1117">
          <cell r="AR1117" t="str">
            <v>EUR39373</v>
          </cell>
          <cell r="AS1117">
            <v>2.5828899999999999</v>
          </cell>
        </row>
        <row r="1118">
          <cell r="AR1118" t="str">
            <v>EUR39374</v>
          </cell>
          <cell r="AS1118">
            <v>2.56616</v>
          </cell>
        </row>
        <row r="1119">
          <cell r="AR1119" t="str">
            <v>EUR39377</v>
          </cell>
          <cell r="AS1119">
            <v>2.5773299999999999</v>
          </cell>
        </row>
        <row r="1120">
          <cell r="AR1120" t="str">
            <v>EUR39378</v>
          </cell>
          <cell r="AS1120">
            <v>2.5667199999999997</v>
          </cell>
        </row>
        <row r="1121">
          <cell r="AR1121" t="str">
            <v>EUR39379</v>
          </cell>
          <cell r="AS1121">
            <v>2.5602199999999997</v>
          </cell>
        </row>
        <row r="1122">
          <cell r="AR1122" t="str">
            <v>EUR39380</v>
          </cell>
          <cell r="AS1122">
            <v>2.56271</v>
          </cell>
        </row>
        <row r="1123">
          <cell r="AR1123" t="str">
            <v>EUR39381</v>
          </cell>
          <cell r="AS1123">
            <v>2.5531999999999999</v>
          </cell>
        </row>
        <row r="1124">
          <cell r="AR1124" t="str">
            <v>EUR39384</v>
          </cell>
          <cell r="AS1124">
            <v>2.5382499999999997</v>
          </cell>
        </row>
        <row r="1125">
          <cell r="AR1125" t="str">
            <v>EUR39385</v>
          </cell>
          <cell r="AS1125">
            <v>2.5322299999999998</v>
          </cell>
        </row>
        <row r="1126">
          <cell r="AR1126" t="str">
            <v>EUR39386</v>
          </cell>
          <cell r="AS1126">
            <v>2.5207799999999998</v>
          </cell>
        </row>
        <row r="1127">
          <cell r="AR1127" t="str">
            <v>EUR39387</v>
          </cell>
          <cell r="AS1127">
            <v>2.5231399999999997</v>
          </cell>
        </row>
        <row r="1128">
          <cell r="AR1128" t="str">
            <v>EUR39391</v>
          </cell>
          <cell r="AS1128">
            <v>2.5406899999999997</v>
          </cell>
        </row>
        <row r="1129">
          <cell r="AR1129" t="str">
            <v>EUR39392</v>
          </cell>
          <cell r="AS1129">
            <v>2.5216499999999997</v>
          </cell>
        </row>
        <row r="1130">
          <cell r="AR1130" t="str">
            <v>EUR39393</v>
          </cell>
          <cell r="AS1130">
            <v>2.55206</v>
          </cell>
        </row>
        <row r="1131">
          <cell r="AR1131" t="str">
            <v>EUR39394</v>
          </cell>
          <cell r="AS1131">
            <v>2.54935</v>
          </cell>
        </row>
        <row r="1132">
          <cell r="AR1132" t="str">
            <v>EUR39395</v>
          </cell>
          <cell r="AS1132">
            <v>2.5654300000000001</v>
          </cell>
        </row>
        <row r="1133">
          <cell r="AR1133" t="str">
            <v>EUR39398</v>
          </cell>
          <cell r="AS1133">
            <v>2.5809899999999999</v>
          </cell>
        </row>
        <row r="1134">
          <cell r="AR1134" t="str">
            <v>EUR39399</v>
          </cell>
          <cell r="AS1134">
            <v>2.5823700000000001</v>
          </cell>
        </row>
        <row r="1135">
          <cell r="AR1135" t="str">
            <v>EUR39400</v>
          </cell>
          <cell r="AS1135">
            <v>2.54901</v>
          </cell>
        </row>
        <row r="1136">
          <cell r="AR1136" t="str">
            <v>EUR39401</v>
          </cell>
          <cell r="AS1136">
            <v>2.54901</v>
          </cell>
        </row>
        <row r="1137">
          <cell r="AR1137" t="str">
            <v>EUR39402</v>
          </cell>
          <cell r="AS1137">
            <v>2.5535199999999998</v>
          </cell>
        </row>
        <row r="1138">
          <cell r="AR1138" t="str">
            <v>EUR39405</v>
          </cell>
          <cell r="AS1138">
            <v>2.5794899999999998</v>
          </cell>
        </row>
        <row r="1139">
          <cell r="AR1139" t="str">
            <v>EUR39406</v>
          </cell>
          <cell r="AS1139">
            <v>2.6092899999999997</v>
          </cell>
        </row>
        <row r="1140">
          <cell r="AR1140" t="str">
            <v>EUR39407</v>
          </cell>
          <cell r="AS1140">
            <v>2.6507799999999997</v>
          </cell>
        </row>
        <row r="1141">
          <cell r="AR1141" t="str">
            <v>EUR39408</v>
          </cell>
          <cell r="AS1141">
            <v>2.6356099999999998</v>
          </cell>
        </row>
        <row r="1142">
          <cell r="AR1142" t="str">
            <v>EUR39409</v>
          </cell>
          <cell r="AS1142">
            <v>2.6648399999999999</v>
          </cell>
        </row>
        <row r="1143">
          <cell r="AR1143" t="str">
            <v>EUR39412</v>
          </cell>
          <cell r="AS1143">
            <v>2.6907799999999997</v>
          </cell>
        </row>
        <row r="1144">
          <cell r="AR1144" t="str">
            <v>EUR39413</v>
          </cell>
          <cell r="AS1144">
            <v>2.7446199999999998</v>
          </cell>
        </row>
        <row r="1145">
          <cell r="AR1145" t="str">
            <v>EUR39414</v>
          </cell>
          <cell r="AS1145">
            <v>2.6625199999999998</v>
          </cell>
        </row>
        <row r="1146">
          <cell r="AR1146" t="str">
            <v>EUR39415</v>
          </cell>
          <cell r="AS1146">
            <v>2.6433199999999997</v>
          </cell>
        </row>
        <row r="1147">
          <cell r="AR1147" t="str">
            <v>EUR39416</v>
          </cell>
          <cell r="AS1147">
            <v>2.6204299999999998</v>
          </cell>
        </row>
        <row r="1148">
          <cell r="AR1148" t="str">
            <v>EUR39419</v>
          </cell>
          <cell r="AS1148">
            <v>2.6234500000000001</v>
          </cell>
        </row>
        <row r="1149">
          <cell r="AR1149" t="str">
            <v>EUR39420</v>
          </cell>
          <cell r="AS1149">
            <v>2.6919200000000001</v>
          </cell>
        </row>
        <row r="1150">
          <cell r="AR1150" t="str">
            <v>EUR39421</v>
          </cell>
          <cell r="AS1150">
            <v>2.6335899999999999</v>
          </cell>
        </row>
        <row r="1151">
          <cell r="AR1151" t="str">
            <v>EUR39422</v>
          </cell>
          <cell r="AS1151">
            <v>2.6157900000000001</v>
          </cell>
        </row>
        <row r="1152">
          <cell r="AR1152" t="str">
            <v>EUR39423</v>
          </cell>
          <cell r="AS1152">
            <v>2.5821499999999999</v>
          </cell>
        </row>
        <row r="1153">
          <cell r="AR1153" t="str">
            <v>EUR39426</v>
          </cell>
          <cell r="AS1153">
            <v>2.5929599999999997</v>
          </cell>
        </row>
        <row r="1154">
          <cell r="AR1154" t="str">
            <v>EUR39427</v>
          </cell>
          <cell r="AS1154">
            <v>2.5947299999999998</v>
          </cell>
        </row>
        <row r="1155">
          <cell r="AR1155" t="str">
            <v>EUR39428</v>
          </cell>
          <cell r="AS1155">
            <v>2.5918699999999997</v>
          </cell>
        </row>
        <row r="1156">
          <cell r="AR1156" t="str">
            <v>EUR39429</v>
          </cell>
          <cell r="AS1156">
            <v>2.59198</v>
          </cell>
        </row>
        <row r="1157">
          <cell r="AR1157" t="str">
            <v>EUR39430</v>
          </cell>
          <cell r="AS1157">
            <v>2.5940000000000003</v>
          </cell>
        </row>
        <row r="1158">
          <cell r="AR1158" t="str">
            <v>EUR39433</v>
          </cell>
          <cell r="AS1158">
            <v>2.60663</v>
          </cell>
        </row>
        <row r="1159">
          <cell r="AR1159" t="str">
            <v>EUR39434</v>
          </cell>
          <cell r="AS1159">
            <v>2.60581</v>
          </cell>
        </row>
        <row r="1160">
          <cell r="AR1160" t="str">
            <v>EUR39435</v>
          </cell>
          <cell r="AS1160">
            <v>2.58717</v>
          </cell>
        </row>
        <row r="1161">
          <cell r="AR1161" t="str">
            <v>EUR39436</v>
          </cell>
          <cell r="AS1161">
            <v>2.5872299999999999</v>
          </cell>
        </row>
        <row r="1162">
          <cell r="AR1162" t="str">
            <v>EUR39437</v>
          </cell>
          <cell r="AS1162">
            <v>2.5795599999999999</v>
          </cell>
        </row>
        <row r="1163">
          <cell r="AR1163" t="str">
            <v>EUR39440</v>
          </cell>
          <cell r="AS1163">
            <v>2.57979</v>
          </cell>
        </row>
        <row r="1164">
          <cell r="AR1164" t="str">
            <v>EUR39442</v>
          </cell>
          <cell r="AS1164">
            <v>2.5811599999999997</v>
          </cell>
        </row>
        <row r="1165">
          <cell r="AR1165" t="str">
            <v>EUR39443</v>
          </cell>
          <cell r="AS1165">
            <v>2.5870299999999999</v>
          </cell>
        </row>
        <row r="1166">
          <cell r="AR1166" t="str">
            <v>EUR39444</v>
          </cell>
          <cell r="AS1166">
            <v>2.6055799999999998</v>
          </cell>
        </row>
        <row r="1167">
          <cell r="AR1167" t="str">
            <v>EUR39447</v>
          </cell>
          <cell r="AS1167">
            <v>2.60859</v>
          </cell>
        </row>
        <row r="1168">
          <cell r="AR1168" t="str">
            <v>EUR39449</v>
          </cell>
          <cell r="AS1168">
            <v>2.6114299999999999</v>
          </cell>
        </row>
        <row r="1169">
          <cell r="AR1169" t="str">
            <v>EUR39450</v>
          </cell>
          <cell r="AS1169">
            <v>2.59301</v>
          </cell>
        </row>
        <row r="1170">
          <cell r="AR1170" t="str">
            <v>EUR39451</v>
          </cell>
          <cell r="AS1170">
            <v>2.5957699999999999</v>
          </cell>
        </row>
        <row r="1171">
          <cell r="AR1171" t="str">
            <v>EUR39454</v>
          </cell>
          <cell r="AS1171">
            <v>2.5961000000000003</v>
          </cell>
        </row>
        <row r="1172">
          <cell r="AR1172" t="str">
            <v>EUR39455</v>
          </cell>
          <cell r="AS1172">
            <v>2.5837699999999999</v>
          </cell>
        </row>
        <row r="1173">
          <cell r="AR1173" t="str">
            <v>EUR39456</v>
          </cell>
          <cell r="AS1173">
            <v>2.5943899999999998</v>
          </cell>
        </row>
        <row r="1174">
          <cell r="AR1174" t="str">
            <v>EUR39457</v>
          </cell>
          <cell r="AS1174">
            <v>2.6090299999999997</v>
          </cell>
        </row>
        <row r="1175">
          <cell r="AR1175" t="str">
            <v>EUR39458</v>
          </cell>
          <cell r="AS1175">
            <v>2.5948000000000002</v>
          </cell>
        </row>
        <row r="1176">
          <cell r="AR1176" t="str">
            <v>EUR39461</v>
          </cell>
          <cell r="AS1176">
            <v>2.59049</v>
          </cell>
        </row>
        <row r="1177">
          <cell r="AR1177" t="str">
            <v>EUR39462</v>
          </cell>
          <cell r="AS1177">
            <v>2.5895799999999998</v>
          </cell>
        </row>
        <row r="1178">
          <cell r="AR1178" t="str">
            <v>EUR39463</v>
          </cell>
          <cell r="AS1178">
            <v>2.5842399999999999</v>
          </cell>
        </row>
        <row r="1179">
          <cell r="AR1179" t="str">
            <v>EUR39464</v>
          </cell>
          <cell r="AS1179">
            <v>2.5958699999999997</v>
          </cell>
        </row>
        <row r="1180">
          <cell r="AR1180" t="str">
            <v>EUR39465</v>
          </cell>
          <cell r="AS1180">
            <v>2.6109199999999997</v>
          </cell>
        </row>
        <row r="1181">
          <cell r="AR1181" t="str">
            <v>EUR39468</v>
          </cell>
          <cell r="AS1181">
            <v>2.6441300000000001</v>
          </cell>
        </row>
        <row r="1182">
          <cell r="AR1182" t="str">
            <v>EUR39469</v>
          </cell>
          <cell r="AS1182">
            <v>2.6364199999999998</v>
          </cell>
        </row>
        <row r="1183">
          <cell r="AR1183" t="str">
            <v>EUR39470</v>
          </cell>
          <cell r="AS1183">
            <v>2.6425700000000001</v>
          </cell>
        </row>
        <row r="1184">
          <cell r="AR1184" t="str">
            <v>EUR39471</v>
          </cell>
          <cell r="AS1184">
            <v>2.63578</v>
          </cell>
        </row>
        <row r="1185">
          <cell r="AR1185" t="str">
            <v>EUR39472</v>
          </cell>
          <cell r="AS1185">
            <v>2.6271899999999997</v>
          </cell>
        </row>
        <row r="1186">
          <cell r="AR1186" t="str">
            <v>EUR39475</v>
          </cell>
          <cell r="AS1186">
            <v>2.6500900000000001</v>
          </cell>
        </row>
        <row r="1187">
          <cell r="AR1187" t="str">
            <v>EUR39476</v>
          </cell>
          <cell r="AS1187">
            <v>2.6241599999999998</v>
          </cell>
        </row>
        <row r="1188">
          <cell r="AR1188" t="str">
            <v>EUR39477</v>
          </cell>
          <cell r="AS1188">
            <v>2.63612</v>
          </cell>
        </row>
        <row r="1189">
          <cell r="AR1189" t="str">
            <v>EUR39478</v>
          </cell>
          <cell r="AS1189">
            <v>2.6151</v>
          </cell>
        </row>
        <row r="1190">
          <cell r="AR1190" t="str">
            <v>EUR39479</v>
          </cell>
          <cell r="AS1190">
            <v>2.5865899999999997</v>
          </cell>
        </row>
        <row r="1191">
          <cell r="AR1191" t="str">
            <v>EUR39484</v>
          </cell>
          <cell r="AS1191">
            <v>2.5674199999999998</v>
          </cell>
        </row>
        <row r="1192">
          <cell r="AR1192" t="str">
            <v>EUR39485</v>
          </cell>
          <cell r="AS1192">
            <v>2.5477699999999999</v>
          </cell>
        </row>
        <row r="1193">
          <cell r="AR1193" t="str">
            <v>EUR39486</v>
          </cell>
          <cell r="AS1193">
            <v>2.5666599999999997</v>
          </cell>
        </row>
        <row r="1194">
          <cell r="AR1194" t="str">
            <v>EUR39489</v>
          </cell>
          <cell r="AS1194">
            <v>2.5537299999999998</v>
          </cell>
        </row>
        <row r="1195">
          <cell r="AR1195" t="str">
            <v>EUR39490</v>
          </cell>
          <cell r="AS1195">
            <v>2.5503899999999997</v>
          </cell>
        </row>
        <row r="1196">
          <cell r="AR1196" t="str">
            <v>EUR39491</v>
          </cell>
          <cell r="AS1196">
            <v>2.5464699999999998</v>
          </cell>
        </row>
        <row r="1197">
          <cell r="AR1197" t="str">
            <v>EUR39492</v>
          </cell>
          <cell r="AS1197">
            <v>2.5567599999999997</v>
          </cell>
        </row>
        <row r="1198">
          <cell r="AR1198" t="str">
            <v>EUR39493</v>
          </cell>
          <cell r="AS1198">
            <v>2.5726</v>
          </cell>
        </row>
        <row r="1199">
          <cell r="AR1199" t="str">
            <v>EUR39496</v>
          </cell>
          <cell r="AS1199">
            <v>2.5497899999999998</v>
          </cell>
        </row>
        <row r="1200">
          <cell r="AR1200" t="str">
            <v>EUR39497</v>
          </cell>
          <cell r="AS1200">
            <v>2.55464</v>
          </cell>
        </row>
        <row r="1201">
          <cell r="AR1201" t="str">
            <v>EUR39498</v>
          </cell>
          <cell r="AS1201">
            <v>2.55199</v>
          </cell>
        </row>
        <row r="1202">
          <cell r="AR1202" t="str">
            <v>EUR39499</v>
          </cell>
          <cell r="AS1202">
            <v>2.5345399999999998</v>
          </cell>
        </row>
        <row r="1203">
          <cell r="AR1203" t="str">
            <v>EUR39500</v>
          </cell>
          <cell r="AS1203">
            <v>2.5261800000000001</v>
          </cell>
        </row>
        <row r="1204">
          <cell r="AR1204" t="str">
            <v>EUR39503</v>
          </cell>
          <cell r="AS1204">
            <v>2.5289299999999999</v>
          </cell>
        </row>
        <row r="1205">
          <cell r="AR1205" t="str">
            <v>EUR39504</v>
          </cell>
          <cell r="AS1205">
            <v>2.52352</v>
          </cell>
        </row>
        <row r="1206">
          <cell r="AR1206" t="str">
            <v>EUR39505</v>
          </cell>
          <cell r="AS1206">
            <v>2.5251399999999999</v>
          </cell>
        </row>
        <row r="1207">
          <cell r="AR1207" t="str">
            <v>EUR39506</v>
          </cell>
          <cell r="AS1207">
            <v>2.5435699999999999</v>
          </cell>
        </row>
        <row r="1208">
          <cell r="AR1208" t="str">
            <v>EUR39507</v>
          </cell>
          <cell r="AS1208">
            <v>2.5568499999999998</v>
          </cell>
        </row>
        <row r="1209">
          <cell r="AR1209" t="str">
            <v>EUR39510</v>
          </cell>
          <cell r="AS1209">
            <v>2.5538499999999997</v>
          </cell>
        </row>
        <row r="1210">
          <cell r="AR1210" t="str">
            <v>EUR39511</v>
          </cell>
          <cell r="AS1210">
            <v>2.5448</v>
          </cell>
        </row>
        <row r="1211">
          <cell r="AR1211" t="str">
            <v>EUR39512</v>
          </cell>
          <cell r="AS1211">
            <v>2.5495899999999998</v>
          </cell>
        </row>
        <row r="1212">
          <cell r="AR1212" t="str">
            <v>EUR39513</v>
          </cell>
          <cell r="AS1212">
            <v>2.5683599999999998</v>
          </cell>
        </row>
        <row r="1213">
          <cell r="AR1213" t="str">
            <v>EUR39514</v>
          </cell>
          <cell r="AS1213">
            <v>2.5854299999999997</v>
          </cell>
        </row>
        <row r="1214">
          <cell r="AR1214" t="str">
            <v>EUR39517</v>
          </cell>
          <cell r="AS1214">
            <v>2.6092299999999997</v>
          </cell>
        </row>
        <row r="1215">
          <cell r="AR1215" t="str">
            <v>EUR39518</v>
          </cell>
          <cell r="AS1215">
            <v>2.5966199999999997</v>
          </cell>
        </row>
        <row r="1216">
          <cell r="AR1216" t="str">
            <v>EUR39519</v>
          </cell>
          <cell r="AS1216">
            <v>2.6119499999999998</v>
          </cell>
        </row>
        <row r="1217">
          <cell r="AR1217" t="str">
            <v>EUR39520</v>
          </cell>
          <cell r="AS1217">
            <v>2.64629</v>
          </cell>
        </row>
        <row r="1218">
          <cell r="AR1218" t="str">
            <v>EUR39521</v>
          </cell>
          <cell r="AS1218">
            <v>2.6518699999999997</v>
          </cell>
        </row>
        <row r="1219">
          <cell r="AR1219" t="str">
            <v>EUR39524</v>
          </cell>
          <cell r="AS1219">
            <v>2.7160599999999997</v>
          </cell>
        </row>
        <row r="1220">
          <cell r="AR1220" t="str">
            <v>EUR39525</v>
          </cell>
          <cell r="AS1220">
            <v>2.6692499999999999</v>
          </cell>
        </row>
        <row r="1221">
          <cell r="AR1221" t="str">
            <v>EUR39526</v>
          </cell>
          <cell r="AS1221">
            <v>2.6609799999999999</v>
          </cell>
        </row>
        <row r="1222">
          <cell r="AR1222" t="str">
            <v>EUR39527</v>
          </cell>
          <cell r="AS1222">
            <v>2.68974</v>
          </cell>
        </row>
        <row r="1223">
          <cell r="AR1223" t="str">
            <v>EUR39531</v>
          </cell>
          <cell r="AS1223">
            <v>2.6841599999999999</v>
          </cell>
        </row>
        <row r="1224">
          <cell r="AR1224" t="str">
            <v>EUR39532</v>
          </cell>
          <cell r="AS1224">
            <v>2.70601</v>
          </cell>
        </row>
        <row r="1225">
          <cell r="AR1225" t="str">
            <v>EUR39533</v>
          </cell>
          <cell r="AS1225">
            <v>2.7353099999999997</v>
          </cell>
        </row>
        <row r="1226">
          <cell r="AR1226" t="str">
            <v>EUR39534</v>
          </cell>
          <cell r="AS1226">
            <v>2.7349600000000001</v>
          </cell>
        </row>
        <row r="1227">
          <cell r="AR1227" t="str">
            <v>EUR39535</v>
          </cell>
          <cell r="AS1227">
            <v>2.7570000000000001</v>
          </cell>
        </row>
        <row r="1228">
          <cell r="AR1228" t="str">
            <v>EUR39538</v>
          </cell>
          <cell r="AS1228">
            <v>2.7606000000000002</v>
          </cell>
        </row>
        <row r="1229">
          <cell r="AR1229" t="str">
            <v>EUR39539</v>
          </cell>
          <cell r="AS1229">
            <v>2.7357399999999998</v>
          </cell>
        </row>
        <row r="1230">
          <cell r="AR1230" t="str">
            <v>EUR39540</v>
          </cell>
          <cell r="AS1230">
            <v>2.70797</v>
          </cell>
        </row>
        <row r="1231">
          <cell r="AR1231" t="str">
            <v>EUR39541</v>
          </cell>
          <cell r="AS1231">
            <v>2.70322</v>
          </cell>
        </row>
        <row r="1232">
          <cell r="AR1232" t="str">
            <v>EUR39542</v>
          </cell>
          <cell r="AS1232">
            <v>2.69319</v>
          </cell>
        </row>
        <row r="1233">
          <cell r="AR1233" t="str">
            <v>EUR39545</v>
          </cell>
          <cell r="AS1233">
            <v>2.66818</v>
          </cell>
        </row>
        <row r="1234">
          <cell r="AR1234" t="str">
            <v>EUR39546</v>
          </cell>
          <cell r="AS1234">
            <v>2.6785399999999999</v>
          </cell>
        </row>
        <row r="1235">
          <cell r="AR1235" t="str">
            <v>EUR39547</v>
          </cell>
          <cell r="AS1235">
            <v>2.6724000000000001</v>
          </cell>
        </row>
        <row r="1236">
          <cell r="AR1236" t="str">
            <v>EUR39548</v>
          </cell>
          <cell r="AS1236">
            <v>2.64812</v>
          </cell>
        </row>
        <row r="1237">
          <cell r="AR1237" t="str">
            <v>EUR39549</v>
          </cell>
          <cell r="AS1237">
            <v>2.6721499999999998</v>
          </cell>
        </row>
        <row r="1238">
          <cell r="AR1238" t="str">
            <v>EUR39085</v>
          </cell>
          <cell r="AS1238">
            <v>2.8125599999999999</v>
          </cell>
        </row>
        <row r="1239">
          <cell r="AR1239" t="str">
            <v>EUR39086</v>
          </cell>
          <cell r="AS1239">
            <v>2.8067699999999998</v>
          </cell>
        </row>
        <row r="1240">
          <cell r="AR1240" t="str">
            <v>EUR39087</v>
          </cell>
          <cell r="AS1240">
            <v>2.7914099999999999</v>
          </cell>
        </row>
        <row r="1241">
          <cell r="AR1241" t="str">
            <v>EUR39090</v>
          </cell>
          <cell r="AS1241">
            <v>2.8008099999999998</v>
          </cell>
        </row>
        <row r="1242">
          <cell r="AR1242" t="str">
            <v>EUR39091</v>
          </cell>
          <cell r="AS1242">
            <v>2.7983599999999997</v>
          </cell>
        </row>
        <row r="1243">
          <cell r="AR1243" t="str">
            <v>EUR39092</v>
          </cell>
          <cell r="AS1243">
            <v>2.7897799999999999</v>
          </cell>
        </row>
        <row r="1244">
          <cell r="AR1244" t="str">
            <v>EUR39093</v>
          </cell>
          <cell r="AS1244">
            <v>2.7672699999999999</v>
          </cell>
        </row>
        <row r="1245">
          <cell r="AR1245" t="str">
            <v>EUR39094</v>
          </cell>
          <cell r="AS1245">
            <v>2.76952</v>
          </cell>
        </row>
        <row r="1246">
          <cell r="AR1246" t="str">
            <v>EUR39097</v>
          </cell>
          <cell r="AS1246">
            <v>2.7696399999999999</v>
          </cell>
        </row>
        <row r="1247">
          <cell r="AR1247" t="str">
            <v>EUR39098</v>
          </cell>
          <cell r="AS1247">
            <v>2.7703500000000001</v>
          </cell>
        </row>
        <row r="1248">
          <cell r="AR1248" t="str">
            <v>EUR39099</v>
          </cell>
          <cell r="AS1248">
            <v>2.76525</v>
          </cell>
        </row>
        <row r="1249">
          <cell r="AR1249" t="str">
            <v>EUR39100</v>
          </cell>
          <cell r="AS1249">
            <v>2.7629600000000001</v>
          </cell>
        </row>
        <row r="1250">
          <cell r="AR1250" t="str">
            <v>EUR39101</v>
          </cell>
          <cell r="AS1250">
            <v>2.76362</v>
          </cell>
        </row>
        <row r="1251">
          <cell r="AR1251" t="str">
            <v>EUR39104</v>
          </cell>
          <cell r="AS1251">
            <v>2.76227</v>
          </cell>
        </row>
        <row r="1252">
          <cell r="AR1252" t="str">
            <v>EUR39105</v>
          </cell>
          <cell r="AS1252">
            <v>2.7812600000000001</v>
          </cell>
        </row>
        <row r="1253">
          <cell r="AR1253" t="str">
            <v>EUR39106</v>
          </cell>
          <cell r="AS1253">
            <v>2.7583500000000001</v>
          </cell>
        </row>
        <row r="1254">
          <cell r="AR1254" t="str">
            <v>EUR39107</v>
          </cell>
          <cell r="AS1254">
            <v>2.7624899999999997</v>
          </cell>
        </row>
        <row r="1255">
          <cell r="AR1255" t="str">
            <v>EUR39108</v>
          </cell>
          <cell r="AS1255">
            <v>2.7590699999999999</v>
          </cell>
        </row>
        <row r="1256">
          <cell r="AR1256" t="str">
            <v>EUR39111</v>
          </cell>
          <cell r="AS1256">
            <v>2.76633</v>
          </cell>
        </row>
        <row r="1257">
          <cell r="AR1257" t="str">
            <v>EUR39112</v>
          </cell>
          <cell r="AS1257">
            <v>2.7646699999999997</v>
          </cell>
        </row>
        <row r="1258">
          <cell r="AR1258" t="str">
            <v>EUR39113</v>
          </cell>
          <cell r="AS1258">
            <v>2.7646599999999997</v>
          </cell>
        </row>
        <row r="1259">
          <cell r="AR1259" t="str">
            <v>EUR39114</v>
          </cell>
          <cell r="AS1259">
            <v>2.7477899999999997</v>
          </cell>
        </row>
        <row r="1260">
          <cell r="AR1260" t="str">
            <v>EUR39115</v>
          </cell>
          <cell r="AS1260">
            <v>2.7186399999999997</v>
          </cell>
        </row>
        <row r="1261">
          <cell r="AR1261" t="str">
            <v>EUR39118</v>
          </cell>
          <cell r="AS1261">
            <v>2.7108499999999998</v>
          </cell>
        </row>
        <row r="1262">
          <cell r="AR1262" t="str">
            <v>EUR39119</v>
          </cell>
          <cell r="AS1262">
            <v>2.7057899999999999</v>
          </cell>
        </row>
        <row r="1263">
          <cell r="AR1263" t="str">
            <v>EUR39120</v>
          </cell>
          <cell r="AS1263">
            <v>2.7145099999999998</v>
          </cell>
        </row>
        <row r="1264">
          <cell r="AR1264" t="str">
            <v>EUR39121</v>
          </cell>
          <cell r="AS1264">
            <v>2.7301199999999999</v>
          </cell>
        </row>
        <row r="1265">
          <cell r="AR1265" t="str">
            <v>EUR39122</v>
          </cell>
          <cell r="AS1265">
            <v>2.7361800000000001</v>
          </cell>
        </row>
        <row r="1266">
          <cell r="AR1266" t="str">
            <v>EUR39125</v>
          </cell>
          <cell r="AS1266">
            <v>2.74038</v>
          </cell>
        </row>
        <row r="1267">
          <cell r="AR1267" t="str">
            <v>EUR39126</v>
          </cell>
          <cell r="AS1267">
            <v>2.7471299999999998</v>
          </cell>
        </row>
        <row r="1268">
          <cell r="AR1268" t="str">
            <v>EUR39127</v>
          </cell>
          <cell r="AS1268">
            <v>2.75583</v>
          </cell>
        </row>
        <row r="1269">
          <cell r="AR1269" t="str">
            <v>EUR39128</v>
          </cell>
          <cell r="AS1269">
            <v>2.7467799999999998</v>
          </cell>
        </row>
        <row r="1270">
          <cell r="AR1270" t="str">
            <v>EUR39129</v>
          </cell>
          <cell r="AS1270">
            <v>2.74776</v>
          </cell>
        </row>
        <row r="1271">
          <cell r="AR1271" t="str">
            <v>EUR39134</v>
          </cell>
          <cell r="AS1271">
            <v>2.7333799999999999</v>
          </cell>
        </row>
        <row r="1272">
          <cell r="AR1272" t="str">
            <v>EUR39135</v>
          </cell>
          <cell r="AS1272">
            <v>2.7276099999999999</v>
          </cell>
        </row>
        <row r="1273">
          <cell r="AR1273" t="str">
            <v>EUR39136</v>
          </cell>
          <cell r="AS1273">
            <v>2.7495699999999998</v>
          </cell>
        </row>
        <row r="1274">
          <cell r="AR1274" t="str">
            <v>EUR39139</v>
          </cell>
          <cell r="AS1274">
            <v>2.74953</v>
          </cell>
        </row>
        <row r="1275">
          <cell r="AR1275" t="str">
            <v>EUR39140</v>
          </cell>
          <cell r="AS1275">
            <v>2.7941400000000001</v>
          </cell>
        </row>
        <row r="1276">
          <cell r="AR1276" t="str">
            <v>EUR39141</v>
          </cell>
          <cell r="AS1276">
            <v>2.8034399999999997</v>
          </cell>
        </row>
        <row r="1277">
          <cell r="AR1277" t="str">
            <v>EUR39142</v>
          </cell>
          <cell r="AS1277">
            <v>2.8035600000000001</v>
          </cell>
        </row>
        <row r="1278">
          <cell r="AR1278" t="str">
            <v>EUR39143</v>
          </cell>
          <cell r="AS1278">
            <v>2.8077399999999999</v>
          </cell>
        </row>
        <row r="1279">
          <cell r="AR1279" t="str">
            <v>EUR39146</v>
          </cell>
          <cell r="AS1279">
            <v>2.8006500000000001</v>
          </cell>
        </row>
        <row r="1280">
          <cell r="AR1280" t="str">
            <v>EUR39147</v>
          </cell>
          <cell r="AS1280">
            <v>2.78241</v>
          </cell>
        </row>
        <row r="1281">
          <cell r="AR1281" t="str">
            <v>EUR39148</v>
          </cell>
          <cell r="AS1281">
            <v>2.7831099999999998</v>
          </cell>
        </row>
        <row r="1282">
          <cell r="AR1282" t="str">
            <v>EUR39149</v>
          </cell>
          <cell r="AS1282">
            <v>2.7646000000000002</v>
          </cell>
        </row>
        <row r="1283">
          <cell r="AR1283" t="str">
            <v>EUR39150</v>
          </cell>
          <cell r="AS1283">
            <v>2.7515000000000001</v>
          </cell>
        </row>
        <row r="1284">
          <cell r="AR1284" t="str">
            <v>EUR39153</v>
          </cell>
          <cell r="AS1284">
            <v>2.7576000000000001</v>
          </cell>
        </row>
        <row r="1285">
          <cell r="AR1285" t="str">
            <v>EUR39154</v>
          </cell>
          <cell r="AS1285">
            <v>2.7674000000000003</v>
          </cell>
        </row>
        <row r="1286">
          <cell r="AR1286" t="str">
            <v>EUR39155</v>
          </cell>
          <cell r="AS1286">
            <v>2.7820199999999997</v>
          </cell>
        </row>
        <row r="1287">
          <cell r="AR1287" t="str">
            <v>EUR39156</v>
          </cell>
          <cell r="AS1287">
            <v>2.7675199999999998</v>
          </cell>
        </row>
        <row r="1288">
          <cell r="AR1288" t="str">
            <v>EUR39157</v>
          </cell>
          <cell r="AS1288">
            <v>2.7843100000000001</v>
          </cell>
        </row>
        <row r="1289">
          <cell r="AR1289" t="str">
            <v>EUR39160</v>
          </cell>
          <cell r="AS1289">
            <v>2.7661699999999998</v>
          </cell>
        </row>
        <row r="1290">
          <cell r="AR1290" t="str">
            <v>EUR39161</v>
          </cell>
          <cell r="AS1290">
            <v>2.7658399999999999</v>
          </cell>
        </row>
        <row r="1291">
          <cell r="AR1291" t="str">
            <v>EUR39162</v>
          </cell>
          <cell r="AS1291">
            <v>2.7668599999999999</v>
          </cell>
        </row>
        <row r="1292">
          <cell r="AR1292" t="str">
            <v>EUR39163</v>
          </cell>
          <cell r="AS1292">
            <v>2.7475899999999998</v>
          </cell>
        </row>
        <row r="1293">
          <cell r="AR1293" t="str">
            <v>EUR39164</v>
          </cell>
          <cell r="AS1293">
            <v>2.74424</v>
          </cell>
        </row>
        <row r="1294">
          <cell r="AR1294" t="str">
            <v>EUR39167</v>
          </cell>
          <cell r="AS1294">
            <v>2.7471399999999999</v>
          </cell>
        </row>
        <row r="1295">
          <cell r="AR1295" t="str">
            <v>EUR39168</v>
          </cell>
          <cell r="AS1295">
            <v>2.7546900000000001</v>
          </cell>
        </row>
        <row r="1296">
          <cell r="AR1296" t="str">
            <v>EUR39169</v>
          </cell>
          <cell r="AS1296">
            <v>2.7593699999999997</v>
          </cell>
        </row>
        <row r="1297">
          <cell r="AR1297" t="str">
            <v>EUR39170</v>
          </cell>
          <cell r="AS1297">
            <v>2.7400899999999999</v>
          </cell>
        </row>
        <row r="1298">
          <cell r="AR1298" t="str">
            <v>EUR39171</v>
          </cell>
          <cell r="AS1298">
            <v>2.7389199999999998</v>
          </cell>
        </row>
        <row r="1299">
          <cell r="AR1299" t="str">
            <v>EUR39172</v>
          </cell>
          <cell r="AS1299">
            <v>2.7389199999999998</v>
          </cell>
        </row>
        <row r="1300">
          <cell r="AR1300" t="str">
            <v>EUR39174</v>
          </cell>
          <cell r="AS1300">
            <v>2.7377000000000002</v>
          </cell>
        </row>
        <row r="1301">
          <cell r="AR1301" t="str">
            <v>EUR39175</v>
          </cell>
          <cell r="AS1301">
            <v>2.7157899999999997</v>
          </cell>
        </row>
        <row r="1302">
          <cell r="AR1302" t="str">
            <v>EUR40095</v>
          </cell>
          <cell r="AS1302">
            <v>2.5579199999999997</v>
          </cell>
        </row>
        <row r="1303">
          <cell r="AR1303" t="str">
            <v>EUR40099</v>
          </cell>
          <cell r="AS1303">
            <v>2.56623</v>
          </cell>
        </row>
        <row r="1304">
          <cell r="AR1304" t="str">
            <v>EUR40100</v>
          </cell>
          <cell r="AS1304">
            <v>2.55097</v>
          </cell>
        </row>
        <row r="1305">
          <cell r="AR1305" t="str">
            <v>EUR40101</v>
          </cell>
          <cell r="AS1305">
            <v>2.5420099999999999</v>
          </cell>
        </row>
        <row r="1306">
          <cell r="AR1306" t="str">
            <v>EUR40102</v>
          </cell>
          <cell r="AS1306">
            <v>2.5527699999999998</v>
          </cell>
        </row>
        <row r="1307">
          <cell r="AR1307" t="str">
            <v>USD41208</v>
          </cell>
          <cell r="AS1307">
            <v>2.0263</v>
          </cell>
        </row>
        <row r="1308">
          <cell r="AR1308" t="str">
            <v>UFIR39083</v>
          </cell>
          <cell r="AS1308">
            <v>0.82869999999999999</v>
          </cell>
        </row>
        <row r="1309">
          <cell r="AR1309" t="str">
            <v>UFIR39448</v>
          </cell>
          <cell r="AS1309">
            <v>0.82869999999999999</v>
          </cell>
        </row>
        <row r="1310">
          <cell r="AR1310" t="str">
            <v>UFIR39814</v>
          </cell>
          <cell r="AS1310">
            <v>0.82869999999999999</v>
          </cell>
        </row>
        <row r="1311">
          <cell r="AR1311" t="str">
            <v>UFIR40179</v>
          </cell>
          <cell r="AS1311">
            <v>0.82869999999999999</v>
          </cell>
        </row>
        <row r="1312">
          <cell r="AR1312" t="str">
            <v>UPF39814</v>
          </cell>
          <cell r="AS1312">
            <v>11</v>
          </cell>
        </row>
        <row r="1313">
          <cell r="AR1313" t="str">
            <v>USB40002</v>
          </cell>
          <cell r="AS1313">
            <v>1.9641000000000002</v>
          </cell>
        </row>
        <row r="1314">
          <cell r="AR1314" t="str">
            <v>USB40029</v>
          </cell>
          <cell r="AS1314">
            <v>1.8369</v>
          </cell>
        </row>
        <row r="1315">
          <cell r="AR1315" t="str">
            <v>USD36712</v>
          </cell>
          <cell r="AS1315">
            <v>2.1955</v>
          </cell>
        </row>
        <row r="1316">
          <cell r="AR1316" t="str">
            <v>USD37257</v>
          </cell>
          <cell r="AS1316">
            <v>2.7307000000000001</v>
          </cell>
        </row>
        <row r="1317">
          <cell r="AR1317" t="str">
            <v>USD37988</v>
          </cell>
          <cell r="AS1317">
            <v>2.8862000000000001</v>
          </cell>
        </row>
        <row r="1318">
          <cell r="AR1318" t="str">
            <v>USD37991</v>
          </cell>
          <cell r="AS1318">
            <v>2.8627000000000002</v>
          </cell>
        </row>
        <row r="1319">
          <cell r="AR1319" t="str">
            <v>USD37992</v>
          </cell>
          <cell r="AS1319">
            <v>2.8508</v>
          </cell>
        </row>
        <row r="1320">
          <cell r="AR1320" t="str">
            <v>USD37993</v>
          </cell>
          <cell r="AS1320">
            <v>2.8723000000000001</v>
          </cell>
        </row>
        <row r="1321">
          <cell r="AR1321" t="str">
            <v>USD37994</v>
          </cell>
          <cell r="AS1321">
            <v>2.8588</v>
          </cell>
        </row>
        <row r="1322">
          <cell r="AR1322" t="str">
            <v>USD37995</v>
          </cell>
          <cell r="AS1322">
            <v>2.8422000000000001</v>
          </cell>
        </row>
        <row r="1323">
          <cell r="AR1323" t="str">
            <v>USD37998</v>
          </cell>
          <cell r="AS1323">
            <v>2.8163</v>
          </cell>
        </row>
        <row r="1324">
          <cell r="AR1324" t="str">
            <v>USD37999</v>
          </cell>
          <cell r="AS1324">
            <v>2.8022</v>
          </cell>
        </row>
        <row r="1325">
          <cell r="AR1325" t="str">
            <v>USD38000</v>
          </cell>
          <cell r="AS1325">
            <v>2.8142</v>
          </cell>
        </row>
        <row r="1326">
          <cell r="AR1326" t="str">
            <v>USD38001</v>
          </cell>
          <cell r="AS1326">
            <v>2.8126000000000002</v>
          </cell>
        </row>
        <row r="1327">
          <cell r="AR1327" t="str">
            <v>USD38002</v>
          </cell>
          <cell r="AS1327">
            <v>2.8184</v>
          </cell>
        </row>
        <row r="1328">
          <cell r="AR1328" t="str">
            <v>USD38005</v>
          </cell>
          <cell r="AS1328">
            <v>2.8419000000000003</v>
          </cell>
        </row>
        <row r="1329">
          <cell r="AR1329" t="str">
            <v>USD38006</v>
          </cell>
          <cell r="AS1329">
            <v>2.8382000000000001</v>
          </cell>
        </row>
        <row r="1330">
          <cell r="AR1330" t="str">
            <v>USD38007</v>
          </cell>
          <cell r="AS1330">
            <v>2.8417000000000003</v>
          </cell>
        </row>
        <row r="1331">
          <cell r="AR1331" t="str">
            <v>USD38008</v>
          </cell>
          <cell r="AS1331">
            <v>2.8417000000000003</v>
          </cell>
        </row>
        <row r="1332">
          <cell r="AR1332" t="str">
            <v>USD38009</v>
          </cell>
          <cell r="AS1332">
            <v>2.8435000000000001</v>
          </cell>
        </row>
        <row r="1333">
          <cell r="AR1333" t="str">
            <v>USD38012</v>
          </cell>
          <cell r="AS1333">
            <v>2.8431000000000002</v>
          </cell>
        </row>
        <row r="1334">
          <cell r="AR1334" t="str">
            <v>USD38013</v>
          </cell>
          <cell r="AS1334">
            <v>2.8587000000000002</v>
          </cell>
        </row>
        <row r="1335">
          <cell r="AR1335" t="str">
            <v>USD38014</v>
          </cell>
          <cell r="AS1335">
            <v>2.8785000000000003</v>
          </cell>
        </row>
        <row r="1336">
          <cell r="AR1336" t="str">
            <v>USD38015</v>
          </cell>
          <cell r="AS1336">
            <v>2.9236</v>
          </cell>
        </row>
        <row r="1337">
          <cell r="AR1337" t="str">
            <v>USD38016</v>
          </cell>
          <cell r="AS1337">
            <v>2.9409000000000001</v>
          </cell>
        </row>
        <row r="1338">
          <cell r="AR1338" t="str">
            <v>USD38017</v>
          </cell>
          <cell r="AS1338">
            <v>2.8518000000000003</v>
          </cell>
        </row>
        <row r="1339">
          <cell r="AR1339" t="str">
            <v>USD38019</v>
          </cell>
          <cell r="AS1339">
            <v>2.9486000000000003</v>
          </cell>
        </row>
        <row r="1340">
          <cell r="AR1340" t="str">
            <v>USD38020</v>
          </cell>
          <cell r="AS1340">
            <v>2.9326000000000003</v>
          </cell>
        </row>
        <row r="1341">
          <cell r="AR1341" t="str">
            <v>USD38021</v>
          </cell>
          <cell r="AS1341">
            <v>2.9106000000000001</v>
          </cell>
        </row>
        <row r="1342">
          <cell r="AR1342" t="str">
            <v>USD38022</v>
          </cell>
          <cell r="AS1342">
            <v>2.9335</v>
          </cell>
        </row>
        <row r="1343">
          <cell r="AR1343" t="str">
            <v>USD38023</v>
          </cell>
          <cell r="AS1343">
            <v>2.95</v>
          </cell>
        </row>
        <row r="1344">
          <cell r="AR1344" t="str">
            <v>USD38026</v>
          </cell>
          <cell r="AS1344">
            <v>2.9340999999999999</v>
          </cell>
        </row>
        <row r="1345">
          <cell r="AR1345" t="str">
            <v>USD38027</v>
          </cell>
          <cell r="AS1345">
            <v>2.9198</v>
          </cell>
        </row>
        <row r="1346">
          <cell r="AR1346" t="str">
            <v>USD38028</v>
          </cell>
          <cell r="AS1346">
            <v>2.9253</v>
          </cell>
        </row>
        <row r="1347">
          <cell r="AR1347" t="str">
            <v>USD38029</v>
          </cell>
          <cell r="AS1347">
            <v>2.9042000000000003</v>
          </cell>
        </row>
        <row r="1348">
          <cell r="AR1348" t="str">
            <v>USD38030</v>
          </cell>
          <cell r="AS1348">
            <v>2.9085000000000001</v>
          </cell>
        </row>
        <row r="1349">
          <cell r="AR1349" t="str">
            <v>USD38033</v>
          </cell>
          <cell r="AS1349">
            <v>2.9066000000000001</v>
          </cell>
        </row>
        <row r="1350">
          <cell r="AR1350" t="str">
            <v>USD38034</v>
          </cell>
          <cell r="AS1350">
            <v>2.9125000000000001</v>
          </cell>
        </row>
        <row r="1351">
          <cell r="AR1351" t="str">
            <v>USD38035</v>
          </cell>
          <cell r="AS1351">
            <v>2.9296000000000002</v>
          </cell>
        </row>
        <row r="1352">
          <cell r="AR1352" t="str">
            <v>USD38036</v>
          </cell>
          <cell r="AS1352">
            <v>2.9509000000000003</v>
          </cell>
        </row>
        <row r="1353">
          <cell r="AR1353" t="str">
            <v>USD38037</v>
          </cell>
          <cell r="AS1353">
            <v>2.9878</v>
          </cell>
        </row>
        <row r="1354">
          <cell r="AR1354" t="str">
            <v>USD38042</v>
          </cell>
          <cell r="AS1354">
            <v>2.9403000000000001</v>
          </cell>
        </row>
        <row r="1355">
          <cell r="AR1355" t="str">
            <v>USD38043</v>
          </cell>
          <cell r="AS1355">
            <v>2.9369000000000001</v>
          </cell>
        </row>
        <row r="1356">
          <cell r="AR1356" t="str">
            <v>USD38044</v>
          </cell>
          <cell r="AS1356">
            <v>2.9138000000000002</v>
          </cell>
        </row>
        <row r="1357">
          <cell r="AR1357" t="str">
            <v>USD38047</v>
          </cell>
          <cell r="AS1357">
            <v>2.8945000000000003</v>
          </cell>
        </row>
        <row r="1358">
          <cell r="AR1358" t="str">
            <v>USD38048</v>
          </cell>
          <cell r="AS1358">
            <v>2.9086000000000003</v>
          </cell>
        </row>
        <row r="1359">
          <cell r="AR1359" t="str">
            <v>USD38049</v>
          </cell>
          <cell r="AS1359">
            <v>2.8812000000000002</v>
          </cell>
        </row>
        <row r="1360">
          <cell r="AR1360" t="str">
            <v>USD38050</v>
          </cell>
          <cell r="AS1360">
            <v>2.8877999999999999</v>
          </cell>
        </row>
        <row r="1361">
          <cell r="AR1361" t="str">
            <v>USD38051</v>
          </cell>
          <cell r="AS1361">
            <v>2.879</v>
          </cell>
        </row>
        <row r="1362">
          <cell r="AR1362" t="str">
            <v>USD38054</v>
          </cell>
          <cell r="AS1362">
            <v>2.8752</v>
          </cell>
        </row>
        <row r="1363">
          <cell r="AR1363" t="str">
            <v>USD38055</v>
          </cell>
          <cell r="AS1363">
            <v>2.8758000000000004</v>
          </cell>
        </row>
        <row r="1364">
          <cell r="AR1364" t="str">
            <v>USD38056</v>
          </cell>
          <cell r="AS1364">
            <v>2.8891</v>
          </cell>
        </row>
        <row r="1365">
          <cell r="AR1365" t="str">
            <v>USD38057</v>
          </cell>
          <cell r="AS1365">
            <v>2.8758000000000004</v>
          </cell>
        </row>
        <row r="1366">
          <cell r="AR1366" t="str">
            <v>USD38058</v>
          </cell>
          <cell r="AS1366">
            <v>2.9063000000000003</v>
          </cell>
        </row>
        <row r="1367">
          <cell r="AR1367" t="str">
            <v>USD38059</v>
          </cell>
          <cell r="AS1367">
            <v>2.8758000000000004</v>
          </cell>
        </row>
        <row r="1368">
          <cell r="AR1368" t="str">
            <v>USD38061</v>
          </cell>
          <cell r="AS1368">
            <v>2.9013</v>
          </cell>
        </row>
        <row r="1369">
          <cell r="AR1369" t="str">
            <v>USD38062</v>
          </cell>
          <cell r="AS1369">
            <v>2.9001000000000001</v>
          </cell>
        </row>
        <row r="1370">
          <cell r="AR1370" t="str">
            <v>USD38063</v>
          </cell>
          <cell r="AS1370">
            <v>2.907</v>
          </cell>
        </row>
        <row r="1371">
          <cell r="AR1371" t="str">
            <v>USD38064</v>
          </cell>
          <cell r="AS1371">
            <v>2.9135</v>
          </cell>
        </row>
        <row r="1372">
          <cell r="AR1372" t="str">
            <v>USD38065</v>
          </cell>
          <cell r="AS1372">
            <v>2.9</v>
          </cell>
        </row>
        <row r="1373">
          <cell r="AR1373" t="str">
            <v>USD38068</v>
          </cell>
          <cell r="AS1373">
            <v>2.9107000000000003</v>
          </cell>
        </row>
        <row r="1374">
          <cell r="AR1374" t="str">
            <v>USD38069</v>
          </cell>
          <cell r="AS1374">
            <v>2.9144000000000001</v>
          </cell>
        </row>
        <row r="1375">
          <cell r="AR1375" t="str">
            <v>USD38070</v>
          </cell>
          <cell r="AS1375">
            <v>2.9264000000000001</v>
          </cell>
        </row>
        <row r="1376">
          <cell r="AR1376" t="str">
            <v>USD38071</v>
          </cell>
          <cell r="AS1376">
            <v>2.9337</v>
          </cell>
        </row>
        <row r="1377">
          <cell r="AR1377" t="str">
            <v>USD38072</v>
          </cell>
          <cell r="AS1377">
            <v>2.9410000000000003</v>
          </cell>
        </row>
        <row r="1378">
          <cell r="AR1378" t="str">
            <v>USD38075</v>
          </cell>
          <cell r="AS1378">
            <v>2.9365000000000001</v>
          </cell>
        </row>
        <row r="1379">
          <cell r="AR1379" t="str">
            <v>USD38076</v>
          </cell>
          <cell r="AS1379">
            <v>2.9216000000000002</v>
          </cell>
        </row>
        <row r="1380">
          <cell r="AR1380" t="str">
            <v>USD38077</v>
          </cell>
          <cell r="AS1380">
            <v>2.9086000000000003</v>
          </cell>
        </row>
        <row r="1381">
          <cell r="AR1381" t="str">
            <v>USD38078</v>
          </cell>
          <cell r="AS1381">
            <v>2.8904000000000001</v>
          </cell>
        </row>
        <row r="1382">
          <cell r="AR1382" t="str">
            <v>USD38079</v>
          </cell>
          <cell r="AS1382">
            <v>2.8930000000000002</v>
          </cell>
        </row>
        <row r="1383">
          <cell r="AR1383" t="str">
            <v>USD38082</v>
          </cell>
          <cell r="AS1383">
            <v>2.8851</v>
          </cell>
        </row>
        <row r="1384">
          <cell r="AR1384" t="str">
            <v>USD38083</v>
          </cell>
          <cell r="AS1384">
            <v>2.8743000000000003</v>
          </cell>
        </row>
        <row r="1385">
          <cell r="AR1385" t="str">
            <v>USD38084</v>
          </cell>
          <cell r="AS1385">
            <v>2.8773</v>
          </cell>
        </row>
        <row r="1386">
          <cell r="AR1386" t="str">
            <v>USD38085</v>
          </cell>
          <cell r="AS1386">
            <v>2.8802000000000003</v>
          </cell>
        </row>
        <row r="1387">
          <cell r="AR1387" t="str">
            <v>USD38089</v>
          </cell>
          <cell r="AS1387">
            <v>2.8855</v>
          </cell>
        </row>
        <row r="1388">
          <cell r="AR1388" t="str">
            <v>USD38090</v>
          </cell>
          <cell r="AS1388">
            <v>2.8851</v>
          </cell>
        </row>
        <row r="1389">
          <cell r="AR1389" t="str">
            <v>USD38091</v>
          </cell>
          <cell r="AS1389">
            <v>2.8956</v>
          </cell>
        </row>
        <row r="1390">
          <cell r="AR1390" t="str">
            <v>USD38092</v>
          </cell>
          <cell r="AS1390">
            <v>2.9064000000000001</v>
          </cell>
        </row>
        <row r="1391">
          <cell r="AR1391" t="str">
            <v>USD38093</v>
          </cell>
          <cell r="AS1391">
            <v>2.9153000000000002</v>
          </cell>
        </row>
        <row r="1392">
          <cell r="AR1392" t="str">
            <v>USD38096</v>
          </cell>
          <cell r="AS1392">
            <v>2.9101000000000004</v>
          </cell>
        </row>
        <row r="1393">
          <cell r="AR1393" t="str">
            <v>USD38097</v>
          </cell>
          <cell r="AS1393">
            <v>2.9186000000000001</v>
          </cell>
        </row>
        <row r="1394">
          <cell r="AR1394" t="str">
            <v>USD38099</v>
          </cell>
          <cell r="AS1394">
            <v>2.9305000000000003</v>
          </cell>
        </row>
        <row r="1395">
          <cell r="AR1395" t="str">
            <v>USD38100</v>
          </cell>
          <cell r="AS1395">
            <v>2.9173</v>
          </cell>
        </row>
        <row r="1396">
          <cell r="AR1396" t="str">
            <v>USD38103</v>
          </cell>
          <cell r="AS1396">
            <v>2.9085000000000001</v>
          </cell>
        </row>
        <row r="1397">
          <cell r="AR1397" t="str">
            <v>USD38104</v>
          </cell>
          <cell r="AS1397">
            <v>2.9161000000000001</v>
          </cell>
        </row>
        <row r="1398">
          <cell r="AR1398" t="str">
            <v>USD38105</v>
          </cell>
          <cell r="AS1398">
            <v>2.9335</v>
          </cell>
        </row>
        <row r="1399">
          <cell r="AR1399" t="str">
            <v>USD38106</v>
          </cell>
          <cell r="AS1399">
            <v>2.9521999999999999</v>
          </cell>
        </row>
        <row r="1400">
          <cell r="AR1400" t="str">
            <v>USD38107</v>
          </cell>
          <cell r="AS1400">
            <v>2.9447000000000001</v>
          </cell>
        </row>
        <row r="1401">
          <cell r="AR1401" t="str">
            <v>USD38110</v>
          </cell>
          <cell r="AS1401">
            <v>2.9569000000000001</v>
          </cell>
        </row>
        <row r="1402">
          <cell r="AR1402" t="str">
            <v>USD38111</v>
          </cell>
          <cell r="AS1402">
            <v>2.9696000000000002</v>
          </cell>
        </row>
        <row r="1403">
          <cell r="AR1403" t="str">
            <v>USD38112</v>
          </cell>
          <cell r="AS1403">
            <v>2.9616000000000002</v>
          </cell>
        </row>
        <row r="1404">
          <cell r="AR1404" t="str">
            <v>USD38113</v>
          </cell>
          <cell r="AS1404">
            <v>2.9899</v>
          </cell>
        </row>
        <row r="1405">
          <cell r="AR1405" t="str">
            <v>USD38114</v>
          </cell>
          <cell r="AS1405">
            <v>2.9616000000000002</v>
          </cell>
        </row>
        <row r="1406">
          <cell r="AR1406" t="str">
            <v>USD38117</v>
          </cell>
          <cell r="AS1406">
            <v>3.1249000000000002</v>
          </cell>
        </row>
        <row r="1407">
          <cell r="AR1407" t="str">
            <v>USD38118</v>
          </cell>
          <cell r="AS1407">
            <v>3.1051000000000002</v>
          </cell>
        </row>
        <row r="1408">
          <cell r="AR1408" t="str">
            <v>USD38119</v>
          </cell>
          <cell r="AS1408">
            <v>3.1211000000000002</v>
          </cell>
        </row>
        <row r="1409">
          <cell r="AR1409" t="str">
            <v>USD38120</v>
          </cell>
          <cell r="AS1409">
            <v>3.1279000000000003</v>
          </cell>
        </row>
        <row r="1410">
          <cell r="AR1410" t="str">
            <v>USD38121</v>
          </cell>
          <cell r="AS1410">
            <v>3.0982000000000003</v>
          </cell>
        </row>
        <row r="1411">
          <cell r="AR1411" t="str">
            <v>USD38124</v>
          </cell>
          <cell r="AS1411">
            <v>3.1220000000000003</v>
          </cell>
        </row>
        <row r="1412">
          <cell r="AR1412" t="str">
            <v>USD38125</v>
          </cell>
          <cell r="AS1412">
            <v>3.1169000000000002</v>
          </cell>
        </row>
        <row r="1413">
          <cell r="AR1413" t="str">
            <v>USD38126</v>
          </cell>
          <cell r="AS1413">
            <v>3.1059000000000001</v>
          </cell>
        </row>
        <row r="1414">
          <cell r="AR1414" t="str">
            <v>USD38127</v>
          </cell>
          <cell r="AS1414">
            <v>3.1813000000000002</v>
          </cell>
        </row>
        <row r="1415">
          <cell r="AR1415" t="str">
            <v>USD38128</v>
          </cell>
          <cell r="AS1415">
            <v>3.2051000000000003</v>
          </cell>
        </row>
        <row r="1416">
          <cell r="AR1416" t="str">
            <v>USD38131</v>
          </cell>
          <cell r="AS1416">
            <v>3.1798000000000002</v>
          </cell>
        </row>
        <row r="1417">
          <cell r="AR1417" t="str">
            <v>USD38132</v>
          </cell>
          <cell r="AS1417">
            <v>3.1576</v>
          </cell>
        </row>
        <row r="1418">
          <cell r="AR1418" t="str">
            <v>USD38133</v>
          </cell>
          <cell r="AS1418">
            <v>3.157</v>
          </cell>
        </row>
        <row r="1419">
          <cell r="AR1419" t="str">
            <v>USD38134</v>
          </cell>
          <cell r="AS1419">
            <v>3.1524000000000001</v>
          </cell>
        </row>
        <row r="1420">
          <cell r="AR1420" t="str">
            <v>USD38135</v>
          </cell>
          <cell r="AS1420">
            <v>3.0961000000000003</v>
          </cell>
        </row>
        <row r="1421">
          <cell r="AR1421" t="str">
            <v>USD38138</v>
          </cell>
          <cell r="AS1421">
            <v>3.1291000000000002</v>
          </cell>
        </row>
        <row r="1422">
          <cell r="AR1422" t="str">
            <v>USD38139</v>
          </cell>
          <cell r="AS1422">
            <v>3.1567000000000003</v>
          </cell>
        </row>
        <row r="1423">
          <cell r="AR1423" t="str">
            <v>USD38140</v>
          </cell>
          <cell r="AS1423">
            <v>3.1302000000000003</v>
          </cell>
        </row>
        <row r="1424">
          <cell r="AR1424" t="str">
            <v>USD38141</v>
          </cell>
          <cell r="AS1424">
            <v>3.1443000000000003</v>
          </cell>
        </row>
        <row r="1425">
          <cell r="AR1425" t="str">
            <v>USD38142</v>
          </cell>
          <cell r="AS1425">
            <v>3.1335000000000002</v>
          </cell>
        </row>
        <row r="1426">
          <cell r="AR1426" t="str">
            <v>USD38145</v>
          </cell>
          <cell r="AS1426">
            <v>3.1119000000000003</v>
          </cell>
        </row>
        <row r="1427">
          <cell r="AR1427" t="str">
            <v>USD38146</v>
          </cell>
          <cell r="AS1427">
            <v>3.1154999999999999</v>
          </cell>
        </row>
        <row r="1428">
          <cell r="AR1428" t="str">
            <v>USD38147</v>
          </cell>
          <cell r="AS1428">
            <v>3.1166</v>
          </cell>
        </row>
        <row r="1429">
          <cell r="AR1429" t="str">
            <v>USD38149</v>
          </cell>
          <cell r="AS1429">
            <v>3.1154999999999999</v>
          </cell>
        </row>
        <row r="1430">
          <cell r="AR1430" t="str">
            <v>USD38152</v>
          </cell>
          <cell r="AS1430">
            <v>3.1651000000000002</v>
          </cell>
        </row>
        <row r="1431">
          <cell r="AR1431" t="str">
            <v>USD38153</v>
          </cell>
          <cell r="AS1431">
            <v>3.1380000000000003</v>
          </cell>
        </row>
        <row r="1432">
          <cell r="AR1432" t="str">
            <v>USD38154</v>
          </cell>
          <cell r="AS1432">
            <v>3.1405000000000003</v>
          </cell>
        </row>
        <row r="1433">
          <cell r="AR1433" t="str">
            <v>USD38155</v>
          </cell>
          <cell r="AS1433">
            <v>3.1280000000000001</v>
          </cell>
        </row>
        <row r="1434">
          <cell r="AR1434" t="str">
            <v>USD38156</v>
          </cell>
          <cell r="AS1434">
            <v>3.1388000000000003</v>
          </cell>
        </row>
        <row r="1435">
          <cell r="AR1435" t="str">
            <v>USD38159</v>
          </cell>
          <cell r="AS1435">
            <v>3.1298000000000004</v>
          </cell>
        </row>
        <row r="1436">
          <cell r="AR1436" t="str">
            <v>USD38160</v>
          </cell>
          <cell r="AS1436">
            <v>3.1341000000000001</v>
          </cell>
        </row>
        <row r="1437">
          <cell r="AR1437" t="str">
            <v>USD38161</v>
          </cell>
          <cell r="AS1437">
            <v>3.1258000000000004</v>
          </cell>
        </row>
        <row r="1438">
          <cell r="AR1438" t="str">
            <v>USD38162</v>
          </cell>
          <cell r="AS1438">
            <v>3.1030000000000002</v>
          </cell>
        </row>
        <row r="1439">
          <cell r="AR1439" t="str">
            <v>USD38163</v>
          </cell>
          <cell r="AS1439">
            <v>3.1096000000000004</v>
          </cell>
        </row>
        <row r="1440">
          <cell r="AR1440" t="str">
            <v>USD38166</v>
          </cell>
          <cell r="AS1440">
            <v>3.1247000000000003</v>
          </cell>
        </row>
        <row r="1441">
          <cell r="AR1441" t="str">
            <v>USD38167</v>
          </cell>
          <cell r="AS1441">
            <v>3.1183000000000001</v>
          </cell>
        </row>
        <row r="1442">
          <cell r="AR1442" t="str">
            <v>USD38168</v>
          </cell>
          <cell r="AS1442">
            <v>3.1074999999999999</v>
          </cell>
        </row>
        <row r="1443">
          <cell r="AR1443" t="str">
            <v>USD38169</v>
          </cell>
          <cell r="AS1443">
            <v>3.0747</v>
          </cell>
        </row>
        <row r="1444">
          <cell r="AR1444" t="str">
            <v>USD38170</v>
          </cell>
          <cell r="AS1444">
            <v>3.0502000000000002</v>
          </cell>
        </row>
        <row r="1445">
          <cell r="AR1445" t="str">
            <v>USD38173</v>
          </cell>
          <cell r="AS1445">
            <v>3.0316000000000001</v>
          </cell>
        </row>
        <row r="1446">
          <cell r="AR1446" t="str">
            <v>USD38174</v>
          </cell>
          <cell r="AS1446">
            <v>3.0418000000000003</v>
          </cell>
        </row>
        <row r="1447">
          <cell r="AR1447" t="str">
            <v>USD38175</v>
          </cell>
          <cell r="AS1447">
            <v>3.0367000000000002</v>
          </cell>
        </row>
        <row r="1448">
          <cell r="AR1448" t="str">
            <v>USD38176</v>
          </cell>
          <cell r="AS1448">
            <v>3.0475000000000003</v>
          </cell>
        </row>
        <row r="1449">
          <cell r="AR1449" t="str">
            <v>USD38177</v>
          </cell>
          <cell r="AS1449">
            <v>3.0428999999999999</v>
          </cell>
        </row>
        <row r="1450">
          <cell r="AR1450" t="str">
            <v>USD38180</v>
          </cell>
          <cell r="AS1450">
            <v>3.0371000000000001</v>
          </cell>
        </row>
        <row r="1451">
          <cell r="AR1451" t="str">
            <v>USD38181</v>
          </cell>
          <cell r="AS1451">
            <v>3.0420000000000003</v>
          </cell>
        </row>
        <row r="1452">
          <cell r="AR1452" t="str">
            <v>USD38182</v>
          </cell>
          <cell r="AS1452">
            <v>3.0284</v>
          </cell>
        </row>
        <row r="1453">
          <cell r="AR1453" t="str">
            <v>USD38183</v>
          </cell>
          <cell r="AS1453">
            <v>3.0215000000000001</v>
          </cell>
        </row>
        <row r="1454">
          <cell r="AR1454" t="str">
            <v>USD38184</v>
          </cell>
          <cell r="AS1454">
            <v>3.0021</v>
          </cell>
        </row>
        <row r="1455">
          <cell r="AR1455" t="str">
            <v>USD38187</v>
          </cell>
          <cell r="AS1455">
            <v>2.9939</v>
          </cell>
        </row>
        <row r="1456">
          <cell r="AR1456" t="str">
            <v>USD38188</v>
          </cell>
          <cell r="AS1456">
            <v>3.0041000000000002</v>
          </cell>
        </row>
        <row r="1457">
          <cell r="AR1457" t="str">
            <v>USD38189</v>
          </cell>
          <cell r="AS1457">
            <v>3.0247000000000002</v>
          </cell>
        </row>
        <row r="1458">
          <cell r="AR1458" t="str">
            <v>USD38190</v>
          </cell>
          <cell r="AS1458">
            <v>3.0392000000000001</v>
          </cell>
        </row>
        <row r="1459">
          <cell r="AR1459" t="str">
            <v>USD38191</v>
          </cell>
          <cell r="AS1459">
            <v>3.0465</v>
          </cell>
        </row>
        <row r="1460">
          <cell r="AR1460" t="str">
            <v>USD38194</v>
          </cell>
          <cell r="AS1460">
            <v>3.0573000000000001</v>
          </cell>
        </row>
        <row r="1461">
          <cell r="AR1461" t="str">
            <v>USD38195</v>
          </cell>
          <cell r="AS1461">
            <v>3.0670000000000002</v>
          </cell>
        </row>
        <row r="1462">
          <cell r="AR1462" t="str">
            <v>USD38196</v>
          </cell>
          <cell r="AS1462">
            <v>3.0557000000000003</v>
          </cell>
        </row>
        <row r="1463">
          <cell r="AR1463" t="str">
            <v>USD38197</v>
          </cell>
          <cell r="AS1463">
            <v>3.0374000000000003</v>
          </cell>
        </row>
        <row r="1464">
          <cell r="AR1464" t="str">
            <v>USD38198</v>
          </cell>
          <cell r="AS1464">
            <v>3.0268000000000002</v>
          </cell>
        </row>
        <row r="1465">
          <cell r="AR1465" t="str">
            <v>USD38201</v>
          </cell>
          <cell r="AS1465">
            <v>3.0466000000000002</v>
          </cell>
        </row>
        <row r="1466">
          <cell r="AR1466" t="str">
            <v>USD38202</v>
          </cell>
          <cell r="AS1466">
            <v>3.0550000000000002</v>
          </cell>
        </row>
        <row r="1467">
          <cell r="AR1467" t="str">
            <v>USD38203</v>
          </cell>
          <cell r="AS1467">
            <v>3.0579000000000001</v>
          </cell>
        </row>
        <row r="1468">
          <cell r="AR1468" t="str">
            <v>USD38204</v>
          </cell>
          <cell r="AS1468">
            <v>3.0637000000000003</v>
          </cell>
        </row>
        <row r="1469">
          <cell r="AR1469" t="str">
            <v>USD38205</v>
          </cell>
          <cell r="AS1469">
            <v>3.0489000000000002</v>
          </cell>
        </row>
        <row r="1470">
          <cell r="AR1470" t="str">
            <v>USD38208</v>
          </cell>
          <cell r="AS1470">
            <v>3.0396000000000001</v>
          </cell>
        </row>
        <row r="1471">
          <cell r="AR1471" t="str">
            <v>USD38209</v>
          </cell>
          <cell r="AS1471">
            <v>3.0285000000000002</v>
          </cell>
        </row>
        <row r="1472">
          <cell r="AR1472" t="str">
            <v>USD38210</v>
          </cell>
          <cell r="AS1472">
            <v>3.0392000000000001</v>
          </cell>
        </row>
        <row r="1473">
          <cell r="AR1473" t="str">
            <v>USD38211</v>
          </cell>
          <cell r="AS1473">
            <v>3.0306999999999999</v>
          </cell>
        </row>
        <row r="1474">
          <cell r="AR1474" t="str">
            <v>USD38212</v>
          </cell>
          <cell r="AS1474">
            <v>3.0235000000000003</v>
          </cell>
        </row>
        <row r="1475">
          <cell r="AR1475" t="str">
            <v>USD38215</v>
          </cell>
          <cell r="AS1475">
            <v>3.0306999999999999</v>
          </cell>
        </row>
        <row r="1476">
          <cell r="AR1476" t="str">
            <v>USD38216</v>
          </cell>
          <cell r="AS1476">
            <v>2.9989000000000003</v>
          </cell>
        </row>
        <row r="1477">
          <cell r="AR1477" t="str">
            <v>USD38217</v>
          </cell>
          <cell r="AS1477">
            <v>2.9922</v>
          </cell>
        </row>
        <row r="1478">
          <cell r="AR1478" t="str">
            <v>USD38218</v>
          </cell>
          <cell r="AS1478">
            <v>2.9793000000000003</v>
          </cell>
        </row>
        <row r="1479">
          <cell r="AR1479" t="str">
            <v>USD38219</v>
          </cell>
          <cell r="AS1479">
            <v>2.9742000000000002</v>
          </cell>
        </row>
        <row r="1480">
          <cell r="AR1480" t="str">
            <v>USD38222</v>
          </cell>
          <cell r="AS1480">
            <v>2.9687000000000001</v>
          </cell>
        </row>
        <row r="1481">
          <cell r="AR1481" t="str">
            <v>USD38223</v>
          </cell>
          <cell r="AS1481">
            <v>2.9576000000000002</v>
          </cell>
        </row>
        <row r="1482">
          <cell r="AR1482" t="str">
            <v>USD38224</v>
          </cell>
          <cell r="AS1482">
            <v>2.9512</v>
          </cell>
        </row>
        <row r="1483">
          <cell r="AR1483" t="str">
            <v>USD38225</v>
          </cell>
          <cell r="AS1483">
            <v>2.9540999999999999</v>
          </cell>
        </row>
        <row r="1484">
          <cell r="AR1484" t="str">
            <v>USD38226</v>
          </cell>
          <cell r="AS1484">
            <v>2.9571000000000001</v>
          </cell>
        </row>
        <row r="1485">
          <cell r="AR1485" t="str">
            <v>USD38229</v>
          </cell>
          <cell r="AS1485">
            <v>2.9488000000000003</v>
          </cell>
        </row>
        <row r="1486">
          <cell r="AR1486" t="str">
            <v>USD38230</v>
          </cell>
          <cell r="AS1486">
            <v>2.9338000000000002</v>
          </cell>
        </row>
        <row r="1487">
          <cell r="AR1487" t="str">
            <v>USD38231</v>
          </cell>
          <cell r="AS1487">
            <v>2.9298000000000002</v>
          </cell>
        </row>
        <row r="1488">
          <cell r="AR1488" t="str">
            <v>USD38232</v>
          </cell>
          <cell r="AS1488">
            <v>2.9361000000000002</v>
          </cell>
        </row>
        <row r="1489">
          <cell r="AR1489" t="str">
            <v>USD38233</v>
          </cell>
          <cell r="AS1489">
            <v>2.9385300000000001</v>
          </cell>
        </row>
        <row r="1490">
          <cell r="AR1490" t="str">
            <v>USD38236</v>
          </cell>
          <cell r="AS1490">
            <v>2.9142000000000001</v>
          </cell>
        </row>
        <row r="1491">
          <cell r="AR1491" t="str">
            <v>USD38238</v>
          </cell>
          <cell r="AS1491">
            <v>2.9014000000000002</v>
          </cell>
        </row>
        <row r="1492">
          <cell r="AR1492" t="str">
            <v>USD38239</v>
          </cell>
          <cell r="AS1492">
            <v>2.9028</v>
          </cell>
        </row>
        <row r="1493">
          <cell r="AR1493" t="str">
            <v>USD38240</v>
          </cell>
          <cell r="AS1493">
            <v>2.8988</v>
          </cell>
        </row>
        <row r="1494">
          <cell r="AR1494" t="str">
            <v>USD38243</v>
          </cell>
          <cell r="AS1494">
            <v>2.9060000000000001</v>
          </cell>
        </row>
        <row r="1495">
          <cell r="AR1495" t="str">
            <v>USD38244</v>
          </cell>
          <cell r="AS1495">
            <v>2.9125000000000001</v>
          </cell>
        </row>
        <row r="1496">
          <cell r="AR1496" t="str">
            <v>USD38245</v>
          </cell>
          <cell r="AS1496">
            <v>2.9042000000000003</v>
          </cell>
        </row>
        <row r="1497">
          <cell r="AR1497" t="str">
            <v>USD38246</v>
          </cell>
          <cell r="AS1497">
            <v>2.8892000000000002</v>
          </cell>
        </row>
        <row r="1498">
          <cell r="AR1498" t="str">
            <v>USD38247</v>
          </cell>
          <cell r="AS1498">
            <v>2.8744000000000001</v>
          </cell>
        </row>
        <row r="1499">
          <cell r="AR1499" t="str">
            <v>USD38250</v>
          </cell>
          <cell r="AS1499">
            <v>2.8892000000000002</v>
          </cell>
        </row>
        <row r="1500">
          <cell r="AR1500" t="str">
            <v>USD38251</v>
          </cell>
          <cell r="AS1500">
            <v>2.8736999999999999</v>
          </cell>
        </row>
        <row r="1501">
          <cell r="AR1501" t="str">
            <v>USD38252</v>
          </cell>
          <cell r="AS1501">
            <v>2.8677000000000001</v>
          </cell>
        </row>
        <row r="1502">
          <cell r="AR1502" t="str">
            <v>USD38253</v>
          </cell>
          <cell r="AS1502">
            <v>2.8725000000000001</v>
          </cell>
        </row>
        <row r="1503">
          <cell r="AR1503" t="str">
            <v>USD38254</v>
          </cell>
          <cell r="AS1503">
            <v>2.8734999999999999</v>
          </cell>
        </row>
        <row r="1504">
          <cell r="AR1504" t="str">
            <v>USD38257</v>
          </cell>
          <cell r="AS1504">
            <v>2.8728000000000002</v>
          </cell>
        </row>
        <row r="1505">
          <cell r="AR1505" t="str">
            <v>USD38258</v>
          </cell>
          <cell r="AS1505">
            <v>2.8692000000000002</v>
          </cell>
        </row>
        <row r="1506">
          <cell r="AR1506" t="str">
            <v>USD38259</v>
          </cell>
          <cell r="AS1506">
            <v>2.8602000000000003</v>
          </cell>
        </row>
        <row r="1507">
          <cell r="AR1507" t="str">
            <v>USD38260</v>
          </cell>
          <cell r="AS1507">
            <v>2.8586</v>
          </cell>
        </row>
        <row r="1508">
          <cell r="AR1508" t="str">
            <v>USD38261</v>
          </cell>
          <cell r="AS1508">
            <v>2.8513000000000002</v>
          </cell>
        </row>
        <row r="1509">
          <cell r="AR1509" t="str">
            <v>USD38264</v>
          </cell>
          <cell r="AS1509">
            <v>2.8265000000000002</v>
          </cell>
        </row>
        <row r="1510">
          <cell r="AR1510" t="str">
            <v>USD38265</v>
          </cell>
          <cell r="AS1510">
            <v>2.8241000000000001</v>
          </cell>
        </row>
        <row r="1511">
          <cell r="AR1511" t="str">
            <v>USD38266</v>
          </cell>
          <cell r="AS1511">
            <v>2.8362000000000003</v>
          </cell>
        </row>
        <row r="1512">
          <cell r="AR1512" t="str">
            <v>USD38267</v>
          </cell>
          <cell r="AS1512">
            <v>2.8518000000000003</v>
          </cell>
        </row>
        <row r="1513">
          <cell r="AR1513" t="str">
            <v>USD38268</v>
          </cell>
          <cell r="AS1513">
            <v>2.8250999999999999</v>
          </cell>
        </row>
        <row r="1514">
          <cell r="AR1514" t="str">
            <v>USD38271</v>
          </cell>
          <cell r="AS1514">
            <v>2.8318000000000003</v>
          </cell>
        </row>
        <row r="1515">
          <cell r="AR1515" t="str">
            <v>USD38273</v>
          </cell>
          <cell r="AS1515">
            <v>2.8374000000000001</v>
          </cell>
        </row>
        <row r="1516">
          <cell r="AR1516" t="str">
            <v>USD38274</v>
          </cell>
          <cell r="AS1516">
            <v>2.8631000000000002</v>
          </cell>
        </row>
        <row r="1517">
          <cell r="AR1517" t="str">
            <v>USD38275</v>
          </cell>
          <cell r="AS1517">
            <v>2.8623000000000003</v>
          </cell>
        </row>
        <row r="1518">
          <cell r="AR1518" t="str">
            <v>USD38276</v>
          </cell>
          <cell r="AS1518">
            <v>2.8623000000000003</v>
          </cell>
        </row>
        <row r="1519">
          <cell r="AR1519" t="str">
            <v>USD38278</v>
          </cell>
          <cell r="AS1519">
            <v>2.8547000000000002</v>
          </cell>
        </row>
        <row r="1520">
          <cell r="AR1520" t="str">
            <v>USD38279</v>
          </cell>
          <cell r="AS1520">
            <v>2.2800000000000002</v>
          </cell>
        </row>
        <row r="1521">
          <cell r="AR1521" t="str">
            <v>USD38280</v>
          </cell>
          <cell r="AS1521">
            <v>2.8847</v>
          </cell>
        </row>
        <row r="1522">
          <cell r="AR1522" t="str">
            <v>USD38281</v>
          </cell>
          <cell r="AS1522">
            <v>2.8534999999999999</v>
          </cell>
        </row>
        <row r="1523">
          <cell r="AR1523" t="str">
            <v>USD38282</v>
          </cell>
          <cell r="AS1523">
            <v>2.8489</v>
          </cell>
        </row>
        <row r="1524">
          <cell r="AR1524" t="str">
            <v>USD38285</v>
          </cell>
          <cell r="AS1524">
            <v>2.8816999999999999</v>
          </cell>
        </row>
        <row r="1525">
          <cell r="AR1525" t="str">
            <v>USD38286</v>
          </cell>
          <cell r="AS1525">
            <v>2.8729</v>
          </cell>
        </row>
        <row r="1526">
          <cell r="AR1526" t="str">
            <v>USD38287</v>
          </cell>
          <cell r="AS1526">
            <v>2.8585000000000003</v>
          </cell>
        </row>
        <row r="1527">
          <cell r="AR1527" t="str">
            <v>USD38288</v>
          </cell>
          <cell r="AS1527">
            <v>2.8654999999999999</v>
          </cell>
        </row>
        <row r="1528">
          <cell r="AR1528" t="str">
            <v>USD38289</v>
          </cell>
          <cell r="AS1528">
            <v>2.859</v>
          </cell>
        </row>
        <row r="1529">
          <cell r="AR1529" t="str">
            <v>USD38290</v>
          </cell>
          <cell r="AS1529">
            <v>2.8565</v>
          </cell>
        </row>
        <row r="1530">
          <cell r="AR1530" t="str">
            <v>USD38291</v>
          </cell>
          <cell r="AS1530">
            <v>2.8565</v>
          </cell>
        </row>
        <row r="1531">
          <cell r="AR1531" t="str">
            <v>USD38292</v>
          </cell>
          <cell r="AS1531">
            <v>2.859</v>
          </cell>
        </row>
        <row r="1532">
          <cell r="AR1532" t="str">
            <v>USD38294</v>
          </cell>
          <cell r="AS1532">
            <v>2.8304</v>
          </cell>
        </row>
        <row r="1533">
          <cell r="AR1533" t="str">
            <v>USD38295</v>
          </cell>
          <cell r="AS1533">
            <v>2.8210999999999999</v>
          </cell>
        </row>
        <row r="1534">
          <cell r="AR1534" t="str">
            <v>USD38296</v>
          </cell>
          <cell r="AS1534">
            <v>2.8186</v>
          </cell>
        </row>
        <row r="1535">
          <cell r="AR1535" t="str">
            <v>USD38299</v>
          </cell>
          <cell r="AS1535">
            <v>2.8299000000000003</v>
          </cell>
        </row>
        <row r="1536">
          <cell r="AR1536" t="str">
            <v>USD38300</v>
          </cell>
          <cell r="AS1536">
            <v>2.8287</v>
          </cell>
        </row>
        <row r="1537">
          <cell r="AR1537" t="str">
            <v>USD38301</v>
          </cell>
          <cell r="AS1537">
            <v>2.8209</v>
          </cell>
        </row>
        <row r="1538">
          <cell r="AR1538" t="str">
            <v>USD38302</v>
          </cell>
          <cell r="AS1538">
            <v>2.82</v>
          </cell>
        </row>
        <row r="1539">
          <cell r="AR1539" t="str">
            <v>USD38303</v>
          </cell>
          <cell r="AS1539">
            <v>2.7991000000000001</v>
          </cell>
        </row>
        <row r="1540">
          <cell r="AR1540" t="str">
            <v>USD38307</v>
          </cell>
          <cell r="AS1540">
            <v>2.7856000000000001</v>
          </cell>
        </row>
        <row r="1541">
          <cell r="AR1541" t="str">
            <v>USD38308</v>
          </cell>
          <cell r="AS1541">
            <v>2.7674000000000003</v>
          </cell>
        </row>
        <row r="1542">
          <cell r="AR1542" t="str">
            <v>USD38309</v>
          </cell>
          <cell r="AS1542">
            <v>2.7603</v>
          </cell>
        </row>
        <row r="1543">
          <cell r="AR1543" t="str">
            <v>USD38310</v>
          </cell>
          <cell r="AS1543">
            <v>2.7637</v>
          </cell>
        </row>
        <row r="1544">
          <cell r="AR1544" t="str">
            <v>USD38313</v>
          </cell>
          <cell r="AS1544">
            <v>2.7678000000000003</v>
          </cell>
        </row>
        <row r="1545">
          <cell r="AR1545" t="str">
            <v>USD38314</v>
          </cell>
          <cell r="AS1545">
            <v>2.7446000000000002</v>
          </cell>
        </row>
        <row r="1546">
          <cell r="AR1546" t="str">
            <v>USD38315</v>
          </cell>
          <cell r="AS1546">
            <v>2.7484999999999999</v>
          </cell>
        </row>
        <row r="1547">
          <cell r="AR1547" t="str">
            <v>USD38316</v>
          </cell>
          <cell r="AS1547">
            <v>2.7511000000000001</v>
          </cell>
        </row>
        <row r="1548">
          <cell r="AR1548" t="str">
            <v>USD38317</v>
          </cell>
          <cell r="AS1548">
            <v>2.7332000000000001</v>
          </cell>
        </row>
        <row r="1549">
          <cell r="AR1549" t="str">
            <v>USD38320</v>
          </cell>
          <cell r="AS1549">
            <v>2.7402000000000002</v>
          </cell>
        </row>
        <row r="1550">
          <cell r="AR1550" t="str">
            <v>USD38321</v>
          </cell>
          <cell r="AS1550">
            <v>2.7307000000000001</v>
          </cell>
        </row>
        <row r="1551">
          <cell r="AR1551" t="str">
            <v>USD38322</v>
          </cell>
          <cell r="AS1551">
            <v>2.7145000000000001</v>
          </cell>
        </row>
        <row r="1552">
          <cell r="AR1552" t="str">
            <v>USD38323</v>
          </cell>
          <cell r="AS1552">
            <v>2.7239</v>
          </cell>
        </row>
        <row r="1553">
          <cell r="AR1553" t="str">
            <v>USD38324</v>
          </cell>
          <cell r="AS1553">
            <v>2.7095000000000002</v>
          </cell>
        </row>
        <row r="1554">
          <cell r="AR1554" t="str">
            <v>USD38327</v>
          </cell>
          <cell r="AS1554">
            <v>2.7186000000000003</v>
          </cell>
        </row>
        <row r="1555">
          <cell r="AR1555" t="str">
            <v>USD38328</v>
          </cell>
          <cell r="AS1555">
            <v>2.7322000000000002</v>
          </cell>
        </row>
        <row r="1556">
          <cell r="AR1556" t="str">
            <v>USD38329</v>
          </cell>
          <cell r="AS1556">
            <v>2.7664</v>
          </cell>
        </row>
        <row r="1557">
          <cell r="AR1557" t="str">
            <v>USD38330</v>
          </cell>
          <cell r="AS1557">
            <v>2.7744</v>
          </cell>
        </row>
        <row r="1558">
          <cell r="AR1558" t="str">
            <v>USD38331</v>
          </cell>
          <cell r="AS1558">
            <v>2.7867000000000002</v>
          </cell>
        </row>
        <row r="1559">
          <cell r="AR1559" t="str">
            <v>USD38334</v>
          </cell>
          <cell r="AS1559">
            <v>2.7697000000000003</v>
          </cell>
        </row>
        <row r="1560">
          <cell r="AR1560" t="str">
            <v>USD38335</v>
          </cell>
          <cell r="AS1560">
            <v>2.758</v>
          </cell>
        </row>
        <row r="1561">
          <cell r="AR1561" t="str">
            <v>USD38336</v>
          </cell>
          <cell r="AS1561">
            <v>2.7507999999999999</v>
          </cell>
        </row>
        <row r="1562">
          <cell r="AR1562" t="str">
            <v>USD38337</v>
          </cell>
          <cell r="AS1562">
            <v>2.7293000000000003</v>
          </cell>
        </row>
        <row r="1563">
          <cell r="AR1563" t="str">
            <v>USD38338</v>
          </cell>
          <cell r="AS1563">
            <v>2.7247000000000003</v>
          </cell>
        </row>
        <row r="1564">
          <cell r="AR1564" t="str">
            <v>USD38341</v>
          </cell>
          <cell r="AS1564">
            <v>2.6927000000000003</v>
          </cell>
        </row>
        <row r="1565">
          <cell r="AR1565" t="str">
            <v>USD38342</v>
          </cell>
          <cell r="AS1565">
            <v>2.6892</v>
          </cell>
        </row>
        <row r="1566">
          <cell r="AR1566" t="str">
            <v>USD38343</v>
          </cell>
          <cell r="AS1566">
            <v>2.6990000000000003</v>
          </cell>
        </row>
        <row r="1567">
          <cell r="AR1567" t="str">
            <v>USD38344</v>
          </cell>
          <cell r="AS1567">
            <v>2.7067000000000001</v>
          </cell>
        </row>
        <row r="1568">
          <cell r="AR1568" t="str">
            <v>USD38345</v>
          </cell>
          <cell r="AS1568">
            <v>2.6912000000000003</v>
          </cell>
        </row>
        <row r="1569">
          <cell r="AR1569" t="str">
            <v>USD38348</v>
          </cell>
          <cell r="AS1569">
            <v>2.6983000000000001</v>
          </cell>
        </row>
        <row r="1570">
          <cell r="AR1570" t="str">
            <v>EUR39729</v>
          </cell>
          <cell r="AS1570">
            <v>3.2712499999999998</v>
          </cell>
        </row>
        <row r="1571">
          <cell r="AR1571" t="str">
            <v>EUR39730</v>
          </cell>
          <cell r="AS1571">
            <v>2.9737899999999997</v>
          </cell>
        </row>
        <row r="1572">
          <cell r="AR1572" t="str">
            <v>EUR39731</v>
          </cell>
          <cell r="AS1572">
            <v>3.0677499999999998</v>
          </cell>
        </row>
        <row r="1573">
          <cell r="AR1573" t="str">
            <v>EUR39734</v>
          </cell>
          <cell r="AS1573">
            <v>2.9247099999999997</v>
          </cell>
        </row>
        <row r="1574">
          <cell r="AR1574" t="str">
            <v>EUR39735</v>
          </cell>
          <cell r="AS1574">
            <v>2.8406099999999999</v>
          </cell>
        </row>
        <row r="1575">
          <cell r="AR1575" t="str">
            <v>EUR39736</v>
          </cell>
          <cell r="AS1575">
            <v>2.91283</v>
          </cell>
        </row>
        <row r="1576">
          <cell r="AR1576" t="str">
            <v>EUR39737</v>
          </cell>
          <cell r="AS1576">
            <v>2.9399099999999998</v>
          </cell>
        </row>
        <row r="1577">
          <cell r="AR1577" t="str">
            <v>EUR39738</v>
          </cell>
          <cell r="AS1577">
            <v>2.8200399999999997</v>
          </cell>
        </row>
        <row r="1578">
          <cell r="AR1578" t="str">
            <v>EUR39741</v>
          </cell>
          <cell r="AS1578">
            <v>2.81826</v>
          </cell>
        </row>
        <row r="1579">
          <cell r="AR1579" t="str">
            <v>EUR39742</v>
          </cell>
          <cell r="AS1579">
            <v>2.8799799999999998</v>
          </cell>
        </row>
        <row r="1580">
          <cell r="AR1580" t="str">
            <v>EUR39743</v>
          </cell>
          <cell r="AS1580">
            <v>3.04305</v>
          </cell>
        </row>
        <row r="1581">
          <cell r="AR1581" t="str">
            <v>EUR39744</v>
          </cell>
          <cell r="AS1581">
            <v>2.9734599999999998</v>
          </cell>
        </row>
        <row r="1582">
          <cell r="AR1582" t="str">
            <v>EUR39745</v>
          </cell>
          <cell r="AS1582">
            <v>2.9169700000000001</v>
          </cell>
        </row>
        <row r="1583">
          <cell r="AR1583" t="str">
            <v>EUR39748</v>
          </cell>
          <cell r="AS1583">
            <v>2.8187699999999998</v>
          </cell>
        </row>
        <row r="1584">
          <cell r="AR1584" t="str">
            <v>EUR39749</v>
          </cell>
          <cell r="AS1584">
            <v>2.7218299999999997</v>
          </cell>
        </row>
        <row r="1585">
          <cell r="AR1585" t="str">
            <v>EUR39750</v>
          </cell>
          <cell r="AS1585">
            <v>2.7421799999999998</v>
          </cell>
        </row>
        <row r="1586">
          <cell r="AR1586" t="str">
            <v>EUR39751</v>
          </cell>
          <cell r="AS1586">
            <v>2.7432799999999999</v>
          </cell>
        </row>
        <row r="1587">
          <cell r="AR1587" t="str">
            <v>EUR39752</v>
          </cell>
          <cell r="AS1587">
            <v>2.69197</v>
          </cell>
        </row>
        <row r="1588">
          <cell r="AR1588" t="str">
            <v>EUR39755</v>
          </cell>
          <cell r="AS1588">
            <v>2.7635299999999998</v>
          </cell>
        </row>
        <row r="1589">
          <cell r="AR1589" t="str">
            <v>EUR39756</v>
          </cell>
          <cell r="AS1589">
            <v>2.7577099999999999</v>
          </cell>
        </row>
        <row r="1590">
          <cell r="AR1590" t="str">
            <v>EUR39757</v>
          </cell>
          <cell r="AS1590">
            <v>2.76091</v>
          </cell>
        </row>
        <row r="1591">
          <cell r="AR1591" t="str">
            <v>EUR39758</v>
          </cell>
          <cell r="AS1591">
            <v>2.7483599999999999</v>
          </cell>
        </row>
        <row r="1592">
          <cell r="AR1592" t="str">
            <v>EUR39759</v>
          </cell>
          <cell r="AS1592">
            <v>2.7572799999999997</v>
          </cell>
        </row>
        <row r="1593">
          <cell r="AR1593" t="str">
            <v>EUR39762</v>
          </cell>
          <cell r="AS1593">
            <v>2.72437</v>
          </cell>
        </row>
        <row r="1594">
          <cell r="AR1594" t="str">
            <v>EUR39763</v>
          </cell>
          <cell r="AS1594">
            <v>2.7560899999999999</v>
          </cell>
        </row>
        <row r="1595">
          <cell r="AR1595" t="str">
            <v>EUR39764</v>
          </cell>
          <cell r="AS1595">
            <v>2.8391799999999998</v>
          </cell>
        </row>
        <row r="1596">
          <cell r="AR1596" t="str">
            <v>EUR39765</v>
          </cell>
          <cell r="AS1596">
            <v>2.9161199999999998</v>
          </cell>
        </row>
        <row r="1597">
          <cell r="AR1597" t="str">
            <v>EUR39766</v>
          </cell>
          <cell r="AS1597">
            <v>2.9017599999999999</v>
          </cell>
        </row>
        <row r="1598">
          <cell r="AR1598" t="str">
            <v>EUR39769</v>
          </cell>
          <cell r="AS1598">
            <v>2.919</v>
          </cell>
        </row>
        <row r="1599">
          <cell r="AR1599" t="str">
            <v>EUR39770</v>
          </cell>
          <cell r="AS1599">
            <v>2.8976099999999998</v>
          </cell>
        </row>
        <row r="1600">
          <cell r="AR1600" t="str">
            <v>EUR39771</v>
          </cell>
          <cell r="AS1600">
            <v>2.9868600000000001</v>
          </cell>
        </row>
        <row r="1601">
          <cell r="AR1601" t="str">
            <v>EUR39772</v>
          </cell>
          <cell r="AS1601">
            <v>3.00603</v>
          </cell>
        </row>
        <row r="1602">
          <cell r="AR1602" t="str">
            <v>EUR39773</v>
          </cell>
          <cell r="AS1602">
            <v>3.04074</v>
          </cell>
        </row>
        <row r="1603">
          <cell r="AR1603" t="str">
            <v>EUR39776</v>
          </cell>
          <cell r="AS1603">
            <v>3.0300699999999998</v>
          </cell>
        </row>
        <row r="1604">
          <cell r="AR1604" t="str">
            <v>EUR39777</v>
          </cell>
          <cell r="AS1604">
            <v>3.0068299999999999</v>
          </cell>
        </row>
        <row r="1605">
          <cell r="AR1605" t="str">
            <v>EUR39778</v>
          </cell>
          <cell r="AS1605">
            <v>2.9920299999999997</v>
          </cell>
        </row>
        <row r="1606">
          <cell r="AR1606" t="str">
            <v>EUR39779</v>
          </cell>
          <cell r="AS1606">
            <v>2.9193499999999997</v>
          </cell>
        </row>
        <row r="1607">
          <cell r="AR1607" t="str">
            <v>EUR39780</v>
          </cell>
          <cell r="AS1607">
            <v>2.9623399999999998</v>
          </cell>
        </row>
        <row r="1608">
          <cell r="AR1608" t="str">
            <v>EUR39782</v>
          </cell>
          <cell r="AS1608">
            <v>2.9623399999999998</v>
          </cell>
        </row>
        <row r="1609">
          <cell r="AR1609" t="str">
            <v>EUR39783</v>
          </cell>
          <cell r="AS1609">
            <v>2.97864</v>
          </cell>
        </row>
        <row r="1610">
          <cell r="AR1610" t="str">
            <v>EUR39784</v>
          </cell>
          <cell r="AS1610">
            <v>2.9818799999999999</v>
          </cell>
        </row>
        <row r="1611">
          <cell r="AR1611" t="str">
            <v>EUR39785</v>
          </cell>
          <cell r="AS1611">
            <v>3.0641599999999998</v>
          </cell>
        </row>
        <row r="1612">
          <cell r="AR1612" t="str">
            <v>EUR39786</v>
          </cell>
          <cell r="AS1612">
            <v>3.1856</v>
          </cell>
        </row>
        <row r="1613">
          <cell r="AR1613" t="str">
            <v>EUR39787</v>
          </cell>
          <cell r="AS1613">
            <v>3.16676</v>
          </cell>
        </row>
        <row r="1614">
          <cell r="AR1614" t="str">
            <v>EUR39790</v>
          </cell>
          <cell r="AS1614">
            <v>3.1851799999999999</v>
          </cell>
        </row>
        <row r="1615">
          <cell r="AR1615" t="str">
            <v>EUR39791</v>
          </cell>
          <cell r="AS1615">
            <v>3.2089000000000003</v>
          </cell>
        </row>
        <row r="1616">
          <cell r="AR1616" t="str">
            <v>EUR39792</v>
          </cell>
          <cell r="AS1616">
            <v>3.2195</v>
          </cell>
        </row>
        <row r="1617">
          <cell r="AR1617" t="str">
            <v>EUR39793</v>
          </cell>
          <cell r="AS1617">
            <v>3.1283399999999997</v>
          </cell>
        </row>
        <row r="1618">
          <cell r="AR1618" t="str">
            <v>EUR39794</v>
          </cell>
          <cell r="AS1618">
            <v>3.1930799999999997</v>
          </cell>
        </row>
        <row r="1619">
          <cell r="AR1619" t="str">
            <v>EUR39797</v>
          </cell>
          <cell r="AS1619">
            <v>3.242</v>
          </cell>
        </row>
        <row r="1620">
          <cell r="AR1620" t="str">
            <v>EUR39798</v>
          </cell>
          <cell r="AS1620">
            <v>3.2865699999999998</v>
          </cell>
        </row>
        <row r="1621">
          <cell r="AR1621" t="str">
            <v>EUR39799</v>
          </cell>
          <cell r="AS1621">
            <v>3.3767899999999997</v>
          </cell>
        </row>
        <row r="1622">
          <cell r="AR1622" t="str">
            <v>EUR39800</v>
          </cell>
          <cell r="AS1622">
            <v>3.3709099999999999</v>
          </cell>
        </row>
        <row r="1623">
          <cell r="AR1623" t="str">
            <v>EUR39801</v>
          </cell>
          <cell r="AS1623">
            <v>3.30328</v>
          </cell>
        </row>
        <row r="1624">
          <cell r="AR1624" t="str">
            <v>EUR39804</v>
          </cell>
          <cell r="AS1624">
            <v>3.3079299999999998</v>
          </cell>
        </row>
        <row r="1625">
          <cell r="AR1625" t="str">
            <v>EUR39805</v>
          </cell>
          <cell r="AS1625">
            <v>3.3249299999999997</v>
          </cell>
        </row>
        <row r="1626">
          <cell r="AR1626" t="str">
            <v>EUR39806</v>
          </cell>
          <cell r="AS1626">
            <v>3.3255000000000003</v>
          </cell>
        </row>
        <row r="1627">
          <cell r="AR1627" t="str">
            <v>EUR39808</v>
          </cell>
          <cell r="AS1627">
            <v>3.3228199999999997</v>
          </cell>
        </row>
        <row r="1628">
          <cell r="AR1628" t="str">
            <v>EUR39811</v>
          </cell>
          <cell r="AS1628">
            <v>3.38618</v>
          </cell>
        </row>
        <row r="1629">
          <cell r="AR1629" t="str">
            <v>EUR39812</v>
          </cell>
          <cell r="AS1629">
            <v>3.3010799999999998</v>
          </cell>
        </row>
        <row r="1630">
          <cell r="AR1630" t="str">
            <v>EUR39813</v>
          </cell>
          <cell r="AS1630">
            <v>3.2381499999999996</v>
          </cell>
        </row>
        <row r="1631">
          <cell r="AR1631" t="str">
            <v>EUR39815</v>
          </cell>
          <cell r="AS1631">
            <v>3.2381899999999999</v>
          </cell>
        </row>
        <row r="1632">
          <cell r="AR1632" t="str">
            <v>EUR39818</v>
          </cell>
          <cell r="AS1632">
            <v>3.09239</v>
          </cell>
        </row>
        <row r="1633">
          <cell r="AR1633" t="str">
            <v>EUR39819</v>
          </cell>
          <cell r="AS1633">
            <v>2.9484499999999998</v>
          </cell>
        </row>
        <row r="1634">
          <cell r="AR1634" t="str">
            <v>EUR39820</v>
          </cell>
          <cell r="AS1634">
            <v>3.0315399999999997</v>
          </cell>
        </row>
        <row r="1635">
          <cell r="AR1635" t="str">
            <v>EUR39821</v>
          </cell>
          <cell r="AS1635">
            <v>3.1064399999999996</v>
          </cell>
        </row>
        <row r="1636">
          <cell r="AR1636" t="str">
            <v>EUR39822</v>
          </cell>
          <cell r="AS1636">
            <v>3.0777199999999998</v>
          </cell>
        </row>
        <row r="1637">
          <cell r="AR1637" t="str">
            <v>EUR39825</v>
          </cell>
          <cell r="AS1637">
            <v>3.0769299999999999</v>
          </cell>
        </row>
        <row r="1638">
          <cell r="AR1638" t="str">
            <v>EUR39826</v>
          </cell>
          <cell r="AS1638">
            <v>3.0444199999999997</v>
          </cell>
        </row>
        <row r="1639">
          <cell r="AR1639" t="str">
            <v>EUR39827</v>
          </cell>
          <cell r="AS1639">
            <v>3.07308</v>
          </cell>
        </row>
        <row r="1640">
          <cell r="AR1640" t="str">
            <v>EUR39828</v>
          </cell>
          <cell r="AS1640">
            <v>3.1139099999999997</v>
          </cell>
        </row>
        <row r="1641">
          <cell r="AR1641" t="str">
            <v>EUR39829</v>
          </cell>
          <cell r="AS1641">
            <v>3.07978</v>
          </cell>
        </row>
        <row r="1642">
          <cell r="AR1642" t="str">
            <v>EUR39832</v>
          </cell>
          <cell r="AS1642">
            <v>3.0673000000000004</v>
          </cell>
        </row>
        <row r="1643">
          <cell r="AR1643" t="str">
            <v>EUR39833</v>
          </cell>
          <cell r="AS1643">
            <v>3.0424000000000002</v>
          </cell>
        </row>
        <row r="1644">
          <cell r="AR1644" t="str">
            <v>EUR39834</v>
          </cell>
          <cell r="AS1644">
            <v>3.0293600000000001</v>
          </cell>
        </row>
        <row r="1645">
          <cell r="AR1645" t="str">
            <v>EUR39835</v>
          </cell>
          <cell r="AS1645">
            <v>3.0191299999999996</v>
          </cell>
        </row>
        <row r="1646">
          <cell r="AR1646" t="str">
            <v>EUR39836</v>
          </cell>
          <cell r="AS1646">
            <v>3.0570299999999997</v>
          </cell>
        </row>
        <row r="1647">
          <cell r="AR1647" t="str">
            <v>EUR39839</v>
          </cell>
          <cell r="AS1647">
            <v>3.04155</v>
          </cell>
        </row>
        <row r="1648">
          <cell r="AR1648" t="str">
            <v>EUR39840</v>
          </cell>
          <cell r="AS1648">
            <v>3.0465299999999997</v>
          </cell>
        </row>
        <row r="1649">
          <cell r="AR1649" t="str">
            <v>EUR39841</v>
          </cell>
          <cell r="AS1649">
            <v>3.04236</v>
          </cell>
        </row>
        <row r="1650">
          <cell r="AR1650" t="str">
            <v>EUR39842</v>
          </cell>
          <cell r="AS1650">
            <v>2.95506</v>
          </cell>
        </row>
        <row r="1651">
          <cell r="AR1651" t="str">
            <v>EUR39843</v>
          </cell>
          <cell r="AS1651">
            <v>2.9691099999999997</v>
          </cell>
        </row>
        <row r="1652">
          <cell r="AR1652" t="str">
            <v>EUR39844</v>
          </cell>
          <cell r="AS1652">
            <v>2.9691099999999997</v>
          </cell>
        </row>
        <row r="1653">
          <cell r="AR1653" t="str">
            <v>EUR39846</v>
          </cell>
          <cell r="AS1653">
            <v>3.0185299999999997</v>
          </cell>
        </row>
        <row r="1654">
          <cell r="AR1654" t="str">
            <v>EUR39847</v>
          </cell>
          <cell r="AS1654">
            <v>2.9950399999999999</v>
          </cell>
        </row>
        <row r="1655">
          <cell r="AR1655" t="str">
            <v>EUR39848</v>
          </cell>
          <cell r="AS1655">
            <v>2.9586399999999999</v>
          </cell>
        </row>
        <row r="1656">
          <cell r="AR1656" t="str">
            <v>EUR39849</v>
          </cell>
          <cell r="AS1656">
            <v>2.9629300000000001</v>
          </cell>
        </row>
        <row r="1657">
          <cell r="AR1657" t="str">
            <v>EUR39850</v>
          </cell>
          <cell r="AS1657">
            <v>2.9327399999999999</v>
          </cell>
        </row>
        <row r="1658">
          <cell r="AR1658" t="str">
            <v>EUR39853</v>
          </cell>
          <cell r="AS1658">
            <v>2.9240399999999998</v>
          </cell>
        </row>
        <row r="1659">
          <cell r="AR1659" t="str">
            <v>EUR39854</v>
          </cell>
          <cell r="AS1659">
            <v>2.9043799999999997</v>
          </cell>
        </row>
        <row r="1660">
          <cell r="AR1660" t="str">
            <v>EUR39855</v>
          </cell>
          <cell r="AS1660">
            <v>2.93994</v>
          </cell>
        </row>
        <row r="1661">
          <cell r="AR1661" t="str">
            <v>EUR39856</v>
          </cell>
          <cell r="AS1661">
            <v>2.9384199999999998</v>
          </cell>
        </row>
        <row r="1662">
          <cell r="AR1662" t="str">
            <v>EUR39857</v>
          </cell>
          <cell r="AS1662">
            <v>2.9294199999999999</v>
          </cell>
        </row>
        <row r="1663">
          <cell r="AR1663" t="str">
            <v>EUR39860</v>
          </cell>
          <cell r="AS1663">
            <v>2.9009899999999997</v>
          </cell>
        </row>
        <row r="1664">
          <cell r="AR1664" t="str">
            <v>EUR39861</v>
          </cell>
          <cell r="AS1664">
            <v>2.9149699999999998</v>
          </cell>
        </row>
        <row r="1665">
          <cell r="AR1665" t="str">
            <v>EUR39862</v>
          </cell>
          <cell r="AS1665">
            <v>2.9361999999999999</v>
          </cell>
        </row>
        <row r="1666">
          <cell r="AR1666" t="str">
            <v>EUR39863</v>
          </cell>
          <cell r="AS1666">
            <v>2.94774</v>
          </cell>
        </row>
        <row r="1667">
          <cell r="AR1667" t="str">
            <v>EUR39864</v>
          </cell>
          <cell r="AS1667">
            <v>3.0710500000000001</v>
          </cell>
        </row>
        <row r="1668">
          <cell r="AR1668" t="str">
            <v>EUR39869</v>
          </cell>
          <cell r="AS1668">
            <v>3.0341399999999998</v>
          </cell>
        </row>
        <row r="1669">
          <cell r="AR1669" t="str">
            <v>EUR39870</v>
          </cell>
          <cell r="AS1669">
            <v>3.0006299999999997</v>
          </cell>
        </row>
        <row r="1670">
          <cell r="AR1670" t="str">
            <v>EUR39871</v>
          </cell>
          <cell r="AS1670">
            <v>3.0211600000000001</v>
          </cell>
        </row>
        <row r="1671">
          <cell r="AR1671" t="str">
            <v>EUR39872</v>
          </cell>
          <cell r="AS1671">
            <v>3.0211600000000001</v>
          </cell>
        </row>
        <row r="1672">
          <cell r="AR1672" t="str">
            <v>EUR39874</v>
          </cell>
          <cell r="AS1672">
            <v>3.0329699999999997</v>
          </cell>
        </row>
        <row r="1673">
          <cell r="AR1673" t="str">
            <v>EUR39875</v>
          </cell>
          <cell r="AS1673">
            <v>3.0471599999999999</v>
          </cell>
        </row>
        <row r="1674">
          <cell r="AR1674" t="str">
            <v>EUR39876</v>
          </cell>
          <cell r="AS1674">
            <v>3.0208399999999997</v>
          </cell>
        </row>
        <row r="1675">
          <cell r="AR1675" t="str">
            <v>EUR39877</v>
          </cell>
          <cell r="AS1675">
            <v>2.9879899999999999</v>
          </cell>
        </row>
        <row r="1676">
          <cell r="AR1676" t="str">
            <v>EUR39878</v>
          </cell>
          <cell r="AS1676">
            <v>3.0123599999999997</v>
          </cell>
        </row>
        <row r="1677">
          <cell r="AR1677" t="str">
            <v>EUR39881</v>
          </cell>
          <cell r="AS1677">
            <v>2.9999699999999998</v>
          </cell>
        </row>
        <row r="1678">
          <cell r="AR1678" t="str">
            <v>EUR39882</v>
          </cell>
          <cell r="AS1678">
            <v>2.97288</v>
          </cell>
        </row>
        <row r="1679">
          <cell r="AR1679" t="str">
            <v>EUR39883</v>
          </cell>
          <cell r="AS1679">
            <v>3.0048699999999999</v>
          </cell>
        </row>
        <row r="1680">
          <cell r="AR1680" t="str">
            <v>EUR39884</v>
          </cell>
          <cell r="AS1680">
            <v>2.9880800000000001</v>
          </cell>
        </row>
        <row r="1681">
          <cell r="AR1681" t="str">
            <v>EUR39885</v>
          </cell>
          <cell r="AS1681">
            <v>2.9715599999999998</v>
          </cell>
        </row>
        <row r="1682">
          <cell r="AR1682" t="str">
            <v>EUR39888</v>
          </cell>
          <cell r="AS1682">
            <v>2.94665</v>
          </cell>
        </row>
        <row r="1683">
          <cell r="AR1683" t="str">
            <v>EUR39889</v>
          </cell>
          <cell r="AS1683">
            <v>2.9708000000000001</v>
          </cell>
        </row>
        <row r="1684">
          <cell r="AR1684" t="str">
            <v>EUR39890</v>
          </cell>
          <cell r="AS1684">
            <v>3.0655799999999997</v>
          </cell>
        </row>
        <row r="1685">
          <cell r="AR1685" t="str">
            <v>EUR39891</v>
          </cell>
          <cell r="AS1685">
            <v>3.0578399999999997</v>
          </cell>
        </row>
        <row r="1686">
          <cell r="AR1686" t="str">
            <v>EUR39892</v>
          </cell>
          <cell r="AS1686">
            <v>3.0590699999999997</v>
          </cell>
        </row>
        <row r="1687">
          <cell r="AR1687" t="str">
            <v>EUR39895</v>
          </cell>
          <cell r="AS1687">
            <v>3.06901</v>
          </cell>
        </row>
        <row r="1688">
          <cell r="AR1688" t="str">
            <v>EUR39896</v>
          </cell>
          <cell r="AS1688">
            <v>3.0442399999999998</v>
          </cell>
        </row>
        <row r="1689">
          <cell r="AR1689" t="str">
            <v>EUR39897</v>
          </cell>
          <cell r="AS1689">
            <v>3.0498099999999999</v>
          </cell>
        </row>
        <row r="1690">
          <cell r="AR1690" t="str">
            <v>EUR39898</v>
          </cell>
          <cell r="AS1690">
            <v>3.0260799999999999</v>
          </cell>
        </row>
        <row r="1691">
          <cell r="AR1691" t="str">
            <v>EUR39899</v>
          </cell>
          <cell r="AS1691">
            <v>3.0245199999999999</v>
          </cell>
        </row>
        <row r="1692">
          <cell r="AR1692" t="str">
            <v>EUR39902</v>
          </cell>
          <cell r="AS1692">
            <v>3.0740399999999997</v>
          </cell>
        </row>
        <row r="1693">
          <cell r="AR1693" t="str">
            <v>EUR39903</v>
          </cell>
          <cell r="AS1693">
            <v>3.07829</v>
          </cell>
        </row>
        <row r="1694">
          <cell r="AR1694" t="str">
            <v>EUR39904</v>
          </cell>
          <cell r="AS1694">
            <v>3.0322899999999997</v>
          </cell>
        </row>
        <row r="1695">
          <cell r="AR1695" t="str">
            <v>EUR39905</v>
          </cell>
          <cell r="AS1695">
            <v>3.0067499999999998</v>
          </cell>
        </row>
        <row r="1696">
          <cell r="AR1696" t="str">
            <v>EUR39906</v>
          </cell>
          <cell r="AS1696">
            <v>2.9753099999999999</v>
          </cell>
        </row>
        <row r="1697">
          <cell r="AR1697" t="str">
            <v>EUR39909</v>
          </cell>
          <cell r="AS1697">
            <v>2.98177</v>
          </cell>
        </row>
        <row r="1698">
          <cell r="AR1698" t="str">
            <v>EUR39910</v>
          </cell>
          <cell r="AS1698">
            <v>2.95322</v>
          </cell>
        </row>
        <row r="1699">
          <cell r="AR1699" t="str">
            <v>EUR39911</v>
          </cell>
          <cell r="AS1699">
            <v>2.9146299999999998</v>
          </cell>
        </row>
        <row r="1700">
          <cell r="AR1700" t="str">
            <v>EUR39912</v>
          </cell>
          <cell r="AS1700">
            <v>2.8641899999999998</v>
          </cell>
        </row>
        <row r="1701">
          <cell r="AR1701" t="str">
            <v>EUR39916</v>
          </cell>
          <cell r="AS1701">
            <v>2.9025000000000003</v>
          </cell>
        </row>
        <row r="1702">
          <cell r="AR1702" t="str">
            <v>EUR39917</v>
          </cell>
          <cell r="AS1702">
            <v>2.90699</v>
          </cell>
        </row>
        <row r="1703">
          <cell r="AR1703" t="str">
            <v>EUR39918</v>
          </cell>
          <cell r="AS1703">
            <v>2.9026099999999997</v>
          </cell>
        </row>
        <row r="1704">
          <cell r="AR1704" t="str">
            <v>EUR39919</v>
          </cell>
          <cell r="AS1704">
            <v>2.8716200000000001</v>
          </cell>
        </row>
        <row r="1705">
          <cell r="AR1705" t="str">
            <v>EUR39920</v>
          </cell>
          <cell r="AS1705">
            <v>2.8482699999999999</v>
          </cell>
        </row>
        <row r="1706">
          <cell r="AR1706" t="str">
            <v>EUR39923</v>
          </cell>
          <cell r="AS1706">
            <v>2.8894099999999998</v>
          </cell>
        </row>
        <row r="1707">
          <cell r="AR1707" t="str">
            <v>EUR39925</v>
          </cell>
          <cell r="AS1707">
            <v>2.8808400000000001</v>
          </cell>
        </row>
        <row r="1708">
          <cell r="AR1708" t="str">
            <v>EUR39926</v>
          </cell>
          <cell r="AS1708">
            <v>2.8984699999999997</v>
          </cell>
        </row>
        <row r="1709">
          <cell r="AR1709" t="str">
            <v>EUR39927</v>
          </cell>
          <cell r="AS1709">
            <v>2.90571</v>
          </cell>
        </row>
        <row r="1710">
          <cell r="AR1710" t="str">
            <v>EUR39930</v>
          </cell>
          <cell r="AS1710">
            <v>2.8879899999999998</v>
          </cell>
        </row>
        <row r="1711">
          <cell r="AR1711" t="str">
            <v>EUR39931</v>
          </cell>
          <cell r="AS1711">
            <v>2.89575</v>
          </cell>
        </row>
        <row r="1712">
          <cell r="AR1712" t="str">
            <v>EUR39932</v>
          </cell>
          <cell r="AS1712">
            <v>2.8950399999999998</v>
          </cell>
        </row>
        <row r="1713">
          <cell r="AR1713" t="str">
            <v>EUR39933</v>
          </cell>
          <cell r="AS1713">
            <v>2.8825399999999997</v>
          </cell>
        </row>
        <row r="1714">
          <cell r="AR1714" t="str">
            <v>EUR39937</v>
          </cell>
          <cell r="AS1714">
            <v>2.8591699999999998</v>
          </cell>
        </row>
        <row r="1715">
          <cell r="AR1715" t="str">
            <v>EUR39938</v>
          </cell>
          <cell r="AS1715">
            <v>2.8593099999999998</v>
          </cell>
        </row>
        <row r="1716">
          <cell r="AR1716" t="str">
            <v>EUR39939</v>
          </cell>
          <cell r="AS1716">
            <v>2.8253599999999999</v>
          </cell>
        </row>
        <row r="1717">
          <cell r="AR1717" t="str">
            <v>EUR39940</v>
          </cell>
          <cell r="AS1717">
            <v>2.80701</v>
          </cell>
        </row>
        <row r="1718">
          <cell r="AR1718" t="str">
            <v>EUR39941</v>
          </cell>
          <cell r="AS1718">
            <v>2.8240799999999999</v>
          </cell>
        </row>
        <row r="1719">
          <cell r="AR1719" t="str">
            <v>EUR39944</v>
          </cell>
          <cell r="AS1719">
            <v>2.7985199999999999</v>
          </cell>
        </row>
        <row r="1720">
          <cell r="AR1720" t="str">
            <v>EUR39945</v>
          </cell>
          <cell r="AS1720">
            <v>2.8179699999999999</v>
          </cell>
        </row>
        <row r="1721">
          <cell r="AR1721" t="str">
            <v>EUR39946</v>
          </cell>
          <cell r="AS1721">
            <v>2.8507099999999999</v>
          </cell>
        </row>
        <row r="1722">
          <cell r="AR1722" t="str">
            <v>EUR39947</v>
          </cell>
          <cell r="AS1722">
            <v>2.8578600000000001</v>
          </cell>
        </row>
        <row r="1723">
          <cell r="AR1723" t="str">
            <v>EUR39948</v>
          </cell>
          <cell r="AS1723">
            <v>2.8006899999999999</v>
          </cell>
        </row>
        <row r="1724">
          <cell r="AR1724" t="str">
            <v>EUR39951</v>
          </cell>
          <cell r="AS1724">
            <v>2.8122799999999999</v>
          </cell>
        </row>
        <row r="1725">
          <cell r="AR1725" t="str">
            <v>EUR39952</v>
          </cell>
          <cell r="AS1725">
            <v>2.7994399999999997</v>
          </cell>
        </row>
        <row r="1726">
          <cell r="AR1726" t="str">
            <v>EUR39953</v>
          </cell>
          <cell r="AS1726">
            <v>2.7853599999999998</v>
          </cell>
        </row>
        <row r="1727">
          <cell r="AR1727" t="str">
            <v>EUR39954</v>
          </cell>
          <cell r="AS1727">
            <v>2.81751</v>
          </cell>
        </row>
        <row r="1728">
          <cell r="AR1728" t="str">
            <v>EUR39955</v>
          </cell>
          <cell r="AS1728">
            <v>2.8418000000000001</v>
          </cell>
        </row>
        <row r="1729">
          <cell r="AR1729" t="str">
            <v>EUR39958</v>
          </cell>
          <cell r="AS1729">
            <v>2.8366000000000002</v>
          </cell>
        </row>
        <row r="1730">
          <cell r="AR1730" t="str">
            <v>EUR39959</v>
          </cell>
          <cell r="AS1730">
            <v>2.8335000000000004</v>
          </cell>
        </row>
        <row r="1731">
          <cell r="AR1731" t="str">
            <v>EUR39960</v>
          </cell>
          <cell r="AS1731">
            <v>2.7920199999999999</v>
          </cell>
        </row>
        <row r="1732">
          <cell r="AR1732" t="str">
            <v>EUR39961</v>
          </cell>
          <cell r="AS1732">
            <v>2.80918</v>
          </cell>
        </row>
        <row r="1733">
          <cell r="AR1733" t="str">
            <v>EUR39962</v>
          </cell>
          <cell r="AS1733">
            <v>2.7893499999999998</v>
          </cell>
        </row>
        <row r="1734">
          <cell r="AR1734" t="str">
            <v>EUR39964</v>
          </cell>
          <cell r="AS1734">
            <v>2.7893499999999998</v>
          </cell>
        </row>
        <row r="1735">
          <cell r="AR1735" t="str">
            <v>EUR39965</v>
          </cell>
          <cell r="AS1735">
            <v>2.7536799999999997</v>
          </cell>
        </row>
        <row r="1736">
          <cell r="AR1736" t="str">
            <v>EUR39966</v>
          </cell>
          <cell r="AS1736">
            <v>2.7748499999999998</v>
          </cell>
        </row>
        <row r="1737">
          <cell r="AR1737" t="str">
            <v>EUR39967</v>
          </cell>
          <cell r="AS1737">
            <v>2.76979</v>
          </cell>
        </row>
        <row r="1738">
          <cell r="AR1738" t="str">
            <v>EUR39968</v>
          </cell>
          <cell r="AS1738">
            <v>2.7633099999999997</v>
          </cell>
        </row>
        <row r="1739">
          <cell r="AR1739" t="str">
            <v>EUR39969</v>
          </cell>
          <cell r="AS1739">
            <v>2.7281199999999997</v>
          </cell>
        </row>
        <row r="1740">
          <cell r="AR1740" t="str">
            <v>EUR39972</v>
          </cell>
          <cell r="AS1740">
            <v>2.7410199999999998</v>
          </cell>
        </row>
        <row r="1741">
          <cell r="AR1741" t="str">
            <v>EUR39973</v>
          </cell>
          <cell r="AS1741">
            <v>2.7286299999999999</v>
          </cell>
        </row>
        <row r="1742">
          <cell r="AR1742" t="str">
            <v>EUR39974</v>
          </cell>
          <cell r="AS1742">
            <v>2.7196400000000001</v>
          </cell>
        </row>
        <row r="1743">
          <cell r="AR1743" t="str">
            <v>EUR39976</v>
          </cell>
          <cell r="AS1743">
            <v>2.7034899999999999</v>
          </cell>
        </row>
        <row r="1744">
          <cell r="AR1744" t="str">
            <v>EUR39979</v>
          </cell>
          <cell r="AS1744">
            <v>2.68059</v>
          </cell>
        </row>
        <row r="1745">
          <cell r="AR1745" t="str">
            <v>EUR39980</v>
          </cell>
          <cell r="AS1745">
            <v>2.69556</v>
          </cell>
        </row>
        <row r="1746">
          <cell r="AR1746" t="str">
            <v>EUR39981</v>
          </cell>
          <cell r="AS1746">
            <v>2.7618499999999999</v>
          </cell>
        </row>
        <row r="1747">
          <cell r="AR1747" t="str">
            <v>EUR39982</v>
          </cell>
          <cell r="AS1747">
            <v>2.7387600000000001</v>
          </cell>
        </row>
        <row r="1748">
          <cell r="AR1748" t="str">
            <v>EUR39983</v>
          </cell>
          <cell r="AS1748">
            <v>2.7357899999999997</v>
          </cell>
        </row>
        <row r="1749">
          <cell r="AR1749" t="str">
            <v>EUR39986</v>
          </cell>
          <cell r="AS1749">
            <v>2.7845599999999999</v>
          </cell>
        </row>
        <row r="1750">
          <cell r="AR1750" t="str">
            <v>EUR39987</v>
          </cell>
          <cell r="AS1750">
            <v>2.8189799999999998</v>
          </cell>
        </row>
        <row r="1751">
          <cell r="AR1751" t="str">
            <v>EUR39988</v>
          </cell>
          <cell r="AS1751">
            <v>2.7459799999999999</v>
          </cell>
        </row>
        <row r="1752">
          <cell r="AR1752" t="str">
            <v>EUR39989</v>
          </cell>
          <cell r="AS1752">
            <v>2.7380899999999997</v>
          </cell>
        </row>
        <row r="1753">
          <cell r="AR1753" t="str">
            <v>EUR39990</v>
          </cell>
          <cell r="AS1753">
            <v>2.7288199999999998</v>
          </cell>
        </row>
        <row r="1754">
          <cell r="AR1754" t="str">
            <v>EUR39993</v>
          </cell>
          <cell r="AS1754">
            <v>2.7451300000000001</v>
          </cell>
        </row>
        <row r="1755">
          <cell r="AR1755" t="str">
            <v>EUR39994</v>
          </cell>
          <cell r="AS1755">
            <v>2.7398499999999997</v>
          </cell>
        </row>
        <row r="1756">
          <cell r="AR1756" t="str">
            <v>EUR39995</v>
          </cell>
          <cell r="AS1756">
            <v>2.7374499999999999</v>
          </cell>
        </row>
        <row r="1757">
          <cell r="AR1757" t="str">
            <v>EUR39996</v>
          </cell>
          <cell r="AS1757">
            <v>2.7276099999999999</v>
          </cell>
        </row>
        <row r="1758">
          <cell r="AR1758" t="str">
            <v>EUR39997</v>
          </cell>
          <cell r="AS1758">
            <v>2.7228499999999998</v>
          </cell>
        </row>
        <row r="1759">
          <cell r="AR1759" t="str">
            <v>EUR40000</v>
          </cell>
          <cell r="AS1759">
            <v>2.7532299999999998</v>
          </cell>
        </row>
        <row r="1760">
          <cell r="AR1760" t="str">
            <v>EUR40001</v>
          </cell>
          <cell r="AS1760">
            <v>2.7346200000000001</v>
          </cell>
        </row>
        <row r="1761">
          <cell r="AR1761" t="str">
            <v>EUR40002</v>
          </cell>
          <cell r="AS1761">
            <v>2.76911</v>
          </cell>
        </row>
        <row r="1762">
          <cell r="AR1762" t="str">
            <v>EUR40003</v>
          </cell>
          <cell r="AS1762">
            <v>2.7949199999999998</v>
          </cell>
        </row>
        <row r="1763">
          <cell r="AR1763" t="str">
            <v>EUR40004</v>
          </cell>
          <cell r="AS1763">
            <v>2.8107099999999998</v>
          </cell>
        </row>
        <row r="1764">
          <cell r="AR1764" t="str">
            <v>EUR40007</v>
          </cell>
          <cell r="AS1764">
            <v>2.7821799999999999</v>
          </cell>
        </row>
        <row r="1765">
          <cell r="AR1765" t="str">
            <v>EUR40008</v>
          </cell>
          <cell r="AS1765">
            <v>2.7463199999999999</v>
          </cell>
        </row>
        <row r="1766">
          <cell r="AR1766" t="str">
            <v>EUR40009</v>
          </cell>
          <cell r="AS1766">
            <v>2.7419099999999998</v>
          </cell>
        </row>
        <row r="1767">
          <cell r="AR1767" t="str">
            <v>EUR40010</v>
          </cell>
          <cell r="AS1767">
            <v>2.7343899999999999</v>
          </cell>
        </row>
        <row r="1768">
          <cell r="AR1768" t="str">
            <v>EUR40011</v>
          </cell>
          <cell r="AS1768">
            <v>2.72201</v>
          </cell>
        </row>
        <row r="1769">
          <cell r="AR1769" t="str">
            <v>EUR40014</v>
          </cell>
          <cell r="AS1769">
            <v>2.7118500000000001</v>
          </cell>
        </row>
        <row r="1770">
          <cell r="AR1770" t="str">
            <v>EUR40015</v>
          </cell>
          <cell r="AS1770">
            <v>2.7029299999999998</v>
          </cell>
        </row>
        <row r="1771">
          <cell r="AR1771" t="str">
            <v>EUR40016</v>
          </cell>
          <cell r="AS1771">
            <v>2.7060200000000001</v>
          </cell>
        </row>
        <row r="1772">
          <cell r="AR1772" t="str">
            <v>EUR40017</v>
          </cell>
          <cell r="AS1772">
            <v>2.6886299999999999</v>
          </cell>
        </row>
        <row r="1773">
          <cell r="AR1773" t="str">
            <v>EUR40018</v>
          </cell>
          <cell r="AS1773">
            <v>2.6941999999999999</v>
          </cell>
        </row>
        <row r="1774">
          <cell r="AR1774" t="str">
            <v>EUR40021</v>
          </cell>
          <cell r="AS1774">
            <v>2.6814800000000001</v>
          </cell>
        </row>
        <row r="1775">
          <cell r="AR1775" t="str">
            <v>EUR40022</v>
          </cell>
          <cell r="AS1775">
            <v>2.6660699999999999</v>
          </cell>
        </row>
        <row r="1776">
          <cell r="AR1776" t="str">
            <v>EUR40023</v>
          </cell>
          <cell r="AS1776">
            <v>2.6645000000000003</v>
          </cell>
        </row>
        <row r="1777">
          <cell r="AR1777" t="str">
            <v>EUR40024</v>
          </cell>
          <cell r="AS1777">
            <v>2.6479699999999999</v>
          </cell>
        </row>
        <row r="1778">
          <cell r="AR1778" t="str">
            <v>EUR40025</v>
          </cell>
          <cell r="AS1778">
            <v>2.6714499999999997</v>
          </cell>
        </row>
        <row r="1779">
          <cell r="AR1779" t="str">
            <v>EUR40028</v>
          </cell>
          <cell r="AS1779">
            <v>2.6476199999999999</v>
          </cell>
        </row>
        <row r="1780">
          <cell r="AR1780" t="str">
            <v>EUR40029</v>
          </cell>
          <cell r="AS1780">
            <v>2.6300699999999999</v>
          </cell>
        </row>
        <row r="1781">
          <cell r="AR1781" t="str">
            <v>EUR40030</v>
          </cell>
          <cell r="AS1781">
            <v>2.6238799999999998</v>
          </cell>
        </row>
        <row r="1782">
          <cell r="AR1782" t="str">
            <v>EUR40031</v>
          </cell>
          <cell r="AS1782">
            <v>2.6329400000000001</v>
          </cell>
        </row>
        <row r="1783">
          <cell r="AR1783" t="str">
            <v>EUR40032</v>
          </cell>
          <cell r="AS1783">
            <v>2.5845499999999997</v>
          </cell>
        </row>
        <row r="1784">
          <cell r="AR1784" t="str">
            <v>EUR40035</v>
          </cell>
          <cell r="AS1784">
            <v>2.6021700000000001</v>
          </cell>
        </row>
        <row r="1785">
          <cell r="AR1785" t="str">
            <v>EUR40036</v>
          </cell>
          <cell r="AS1785">
            <v>2.6127699999999998</v>
          </cell>
        </row>
        <row r="1786">
          <cell r="AR1786" t="str">
            <v>EUR40037</v>
          </cell>
          <cell r="AS1786">
            <v>2.61449</v>
          </cell>
        </row>
        <row r="1787">
          <cell r="AR1787" t="str">
            <v>EUR40038</v>
          </cell>
          <cell r="AS1787">
            <v>2.6181699999999997</v>
          </cell>
        </row>
        <row r="1788">
          <cell r="AR1788" t="str">
            <v>EUR40039</v>
          </cell>
          <cell r="AS1788">
            <v>2.60663</v>
          </cell>
        </row>
        <row r="1789">
          <cell r="AR1789" t="str">
            <v>EUR40042</v>
          </cell>
          <cell r="AS1789">
            <v>2.6313599999999999</v>
          </cell>
        </row>
        <row r="1790">
          <cell r="AR1790" t="str">
            <v>EUR40043</v>
          </cell>
          <cell r="AS1790">
            <v>2.6242099999999997</v>
          </cell>
        </row>
        <row r="1791">
          <cell r="AR1791" t="str">
            <v>EUR40044</v>
          </cell>
          <cell r="AS1791">
            <v>2.62412</v>
          </cell>
        </row>
        <row r="1792">
          <cell r="AR1792" t="str">
            <v>EUR40045</v>
          </cell>
          <cell r="AS1792">
            <v>2.62961</v>
          </cell>
        </row>
        <row r="1793">
          <cell r="AR1793" t="str">
            <v>EUR40046</v>
          </cell>
          <cell r="AS1793">
            <v>2.6245799999999999</v>
          </cell>
        </row>
        <row r="1794">
          <cell r="AR1794" t="str">
            <v>EUR40049</v>
          </cell>
          <cell r="AS1794">
            <v>2.6216499999999998</v>
          </cell>
        </row>
        <row r="1795">
          <cell r="AR1795" t="str">
            <v>EUR40050</v>
          </cell>
          <cell r="AS1795">
            <v>2.6363099999999999</v>
          </cell>
        </row>
        <row r="1796">
          <cell r="AR1796" t="str">
            <v>EUR40051</v>
          </cell>
          <cell r="AS1796">
            <v>2.6596299999999999</v>
          </cell>
        </row>
        <row r="1797">
          <cell r="AR1797" t="str">
            <v>EUR40052</v>
          </cell>
          <cell r="AS1797">
            <v>2.6803299999999997</v>
          </cell>
        </row>
        <row r="1798">
          <cell r="AR1798" t="str">
            <v>EUR40053</v>
          </cell>
          <cell r="AS1798">
            <v>2.6791099999999997</v>
          </cell>
        </row>
        <row r="1799">
          <cell r="AR1799" t="str">
            <v>EUR40056</v>
          </cell>
          <cell r="AS1799">
            <v>2.7010000000000001</v>
          </cell>
        </row>
        <row r="1800">
          <cell r="AR1800" t="str">
            <v>EUR40057</v>
          </cell>
          <cell r="AS1800">
            <v>2.6788799999999999</v>
          </cell>
        </row>
        <row r="1801">
          <cell r="AR1801" t="str">
            <v>EUR40058</v>
          </cell>
          <cell r="AS1801">
            <v>2.7195799999999997</v>
          </cell>
        </row>
        <row r="1802">
          <cell r="AR1802" t="str">
            <v>EUR40059</v>
          </cell>
          <cell r="AS1802">
            <v>2.66513</v>
          </cell>
        </row>
        <row r="1803">
          <cell r="AR1803" t="str">
            <v>EUR40060</v>
          </cell>
          <cell r="AS1803">
            <v>2.64629</v>
          </cell>
        </row>
        <row r="1804">
          <cell r="AR1804" t="str">
            <v>EUR40064</v>
          </cell>
          <cell r="AS1804">
            <v>2.6481300000000001</v>
          </cell>
        </row>
        <row r="1805">
          <cell r="AR1805" t="str">
            <v>EUR40065</v>
          </cell>
          <cell r="AS1805">
            <v>2.6591</v>
          </cell>
        </row>
        <row r="1806">
          <cell r="AR1806" t="str">
            <v>EUR40066</v>
          </cell>
          <cell r="AS1806">
            <v>2.6623099999999997</v>
          </cell>
        </row>
        <row r="1807">
          <cell r="AR1807" t="str">
            <v>EUR40067</v>
          </cell>
          <cell r="AS1807">
            <v>2.65204</v>
          </cell>
        </row>
        <row r="1808">
          <cell r="AR1808" t="str">
            <v>EUR40070</v>
          </cell>
          <cell r="AS1808">
            <v>2.6578399999999998</v>
          </cell>
        </row>
        <row r="1809">
          <cell r="AR1809" t="str">
            <v>EUR40071</v>
          </cell>
          <cell r="AS1809">
            <v>2.6539099999999998</v>
          </cell>
        </row>
        <row r="1810">
          <cell r="AR1810" t="str">
            <v>EUR40072</v>
          </cell>
          <cell r="AS1810">
            <v>2.6475</v>
          </cell>
        </row>
        <row r="1811">
          <cell r="AR1811" t="str">
            <v>EUR40073</v>
          </cell>
          <cell r="AS1811">
            <v>2.6667799999999997</v>
          </cell>
        </row>
        <row r="1812">
          <cell r="AR1812" t="str">
            <v>EUR40074</v>
          </cell>
          <cell r="AS1812">
            <v>2.6566299999999998</v>
          </cell>
        </row>
        <row r="1813">
          <cell r="AR1813" t="str">
            <v>EUR40077</v>
          </cell>
          <cell r="AS1813">
            <v>2.6690299999999998</v>
          </cell>
        </row>
        <row r="1814">
          <cell r="AR1814" t="str">
            <v>EUR40078</v>
          </cell>
          <cell r="AS1814">
            <v>2.6731199999999999</v>
          </cell>
        </row>
        <row r="1815">
          <cell r="AR1815" t="str">
            <v>EUR40079</v>
          </cell>
          <cell r="AS1815">
            <v>2.6475200000000001</v>
          </cell>
        </row>
        <row r="1816">
          <cell r="AR1816" t="str">
            <v>EUR40080</v>
          </cell>
          <cell r="AS1816">
            <v>2.6269</v>
          </cell>
        </row>
        <row r="1817">
          <cell r="AR1817" t="str">
            <v>EUR40081</v>
          </cell>
          <cell r="AS1817">
            <v>2.6439900000000001</v>
          </cell>
        </row>
        <row r="1818">
          <cell r="AR1818" t="str">
            <v>EUR40084</v>
          </cell>
          <cell r="AS1818">
            <v>2.6148099999999999</v>
          </cell>
        </row>
        <row r="1819">
          <cell r="AR1819" t="str">
            <v>EUR40085</v>
          </cell>
          <cell r="AS1819">
            <v>2.61381</v>
          </cell>
        </row>
        <row r="1820">
          <cell r="AR1820" t="str">
            <v>EUR40086</v>
          </cell>
          <cell r="AS1820">
            <v>2.6010800000000001</v>
          </cell>
        </row>
        <row r="1821">
          <cell r="AR1821" t="str">
            <v>EUR40087</v>
          </cell>
          <cell r="AS1821">
            <v>2.5860399999999997</v>
          </cell>
        </row>
        <row r="1822">
          <cell r="AR1822" t="str">
            <v>EUR40088</v>
          </cell>
          <cell r="AS1822">
            <v>2.6023700000000001</v>
          </cell>
        </row>
        <row r="1823">
          <cell r="AR1823" t="str">
            <v>EUR40091</v>
          </cell>
          <cell r="AS1823">
            <v>2.5909</v>
          </cell>
        </row>
        <row r="1824">
          <cell r="AR1824" t="str">
            <v>EUR40092</v>
          </cell>
          <cell r="AS1824">
            <v>2.5817299999999999</v>
          </cell>
        </row>
        <row r="1825">
          <cell r="AR1825" t="str">
            <v>EUR40093</v>
          </cell>
          <cell r="AS1825">
            <v>2.5829499999999999</v>
          </cell>
        </row>
        <row r="1826">
          <cell r="AR1826" t="str">
            <v>EUR40094</v>
          </cell>
          <cell r="AS1826">
            <v>2.57497</v>
          </cell>
        </row>
        <row r="1827">
          <cell r="AR1827" t="str">
            <v>USD38446</v>
          </cell>
          <cell r="AS1827">
            <v>2.6598000000000002</v>
          </cell>
        </row>
        <row r="1828">
          <cell r="AR1828" t="str">
            <v>USD38447</v>
          </cell>
          <cell r="AS1828">
            <v>2.6255000000000002</v>
          </cell>
        </row>
        <row r="1829">
          <cell r="AR1829" t="str">
            <v>USD38448</v>
          </cell>
          <cell r="AS1829">
            <v>2.6067</v>
          </cell>
        </row>
        <row r="1830">
          <cell r="AR1830" t="str">
            <v>USD38449</v>
          </cell>
          <cell r="AS1830">
            <v>2.6019000000000001</v>
          </cell>
        </row>
        <row r="1831">
          <cell r="AR1831" t="str">
            <v>USD38450</v>
          </cell>
          <cell r="AS1831">
            <v>2.5942000000000003</v>
          </cell>
        </row>
        <row r="1832">
          <cell r="AR1832" t="str">
            <v>USD38453</v>
          </cell>
          <cell r="AS1832">
            <v>2.5783</v>
          </cell>
        </row>
        <row r="1833">
          <cell r="AR1833" t="str">
            <v>USD38454</v>
          </cell>
          <cell r="AS1833">
            <v>2.5899000000000001</v>
          </cell>
        </row>
        <row r="1834">
          <cell r="AR1834" t="str">
            <v>USD38455</v>
          </cell>
          <cell r="AS1834">
            <v>2.5598000000000001</v>
          </cell>
        </row>
        <row r="1835">
          <cell r="AR1835" t="str">
            <v>USD38456</v>
          </cell>
          <cell r="AS1835">
            <v>2.5747</v>
          </cell>
        </row>
        <row r="1836">
          <cell r="AR1836" t="str">
            <v>USD38457</v>
          </cell>
          <cell r="AS1836">
            <v>2.5971000000000002</v>
          </cell>
        </row>
        <row r="1837">
          <cell r="AR1837" t="str">
            <v>USD38460</v>
          </cell>
          <cell r="AS1837">
            <v>2.6156999999999999</v>
          </cell>
        </row>
        <row r="1838">
          <cell r="AR1838" t="str">
            <v>USD38461</v>
          </cell>
          <cell r="AS1838">
            <v>2.5825</v>
          </cell>
        </row>
        <row r="1839">
          <cell r="AR1839" t="str">
            <v>USD38462</v>
          </cell>
          <cell r="AS1839">
            <v>2.5645000000000002</v>
          </cell>
        </row>
        <row r="1840">
          <cell r="AR1840" t="str">
            <v>USD38464</v>
          </cell>
          <cell r="AS1840">
            <v>2.5392000000000001</v>
          </cell>
        </row>
        <row r="1841">
          <cell r="AR1841" t="str">
            <v>USD38467</v>
          </cell>
          <cell r="AS1841">
            <v>2.5308000000000002</v>
          </cell>
        </row>
        <row r="1842">
          <cell r="AR1842" t="str">
            <v>USD38468</v>
          </cell>
          <cell r="AS1842">
            <v>2.5355000000000003</v>
          </cell>
        </row>
        <row r="1843">
          <cell r="AR1843" t="str">
            <v>USD38469</v>
          </cell>
          <cell r="AS1843">
            <v>2.5195000000000003</v>
          </cell>
        </row>
        <row r="1844">
          <cell r="AR1844" t="str">
            <v>USD38470</v>
          </cell>
          <cell r="AS1844">
            <v>2.5217000000000001</v>
          </cell>
        </row>
        <row r="1845">
          <cell r="AR1845" t="str">
            <v>USD38471</v>
          </cell>
          <cell r="AS1845">
            <v>2.5313000000000003</v>
          </cell>
        </row>
        <row r="1846">
          <cell r="AR1846" t="str">
            <v>USD38472</v>
          </cell>
          <cell r="AS1846">
            <v>2.5313000000000003</v>
          </cell>
        </row>
        <row r="1847">
          <cell r="AR1847" t="str">
            <v>USD38474</v>
          </cell>
          <cell r="AS1847">
            <v>2.5146000000000002</v>
          </cell>
        </row>
        <row r="1848">
          <cell r="AR1848" t="str">
            <v>USD38475</v>
          </cell>
          <cell r="AS1848">
            <v>2.5007000000000001</v>
          </cell>
        </row>
        <row r="1849">
          <cell r="AR1849" t="str">
            <v>USD38476</v>
          </cell>
          <cell r="AS1849">
            <v>2.4765000000000001</v>
          </cell>
        </row>
        <row r="1850">
          <cell r="AR1850" t="str">
            <v>USD38477</v>
          </cell>
          <cell r="AS1850">
            <v>2.4687000000000001</v>
          </cell>
        </row>
        <row r="1851">
          <cell r="AR1851" t="str">
            <v>USD38478</v>
          </cell>
          <cell r="AS1851">
            <v>2.4594</v>
          </cell>
        </row>
        <row r="1852">
          <cell r="AR1852" t="str">
            <v>USD38481</v>
          </cell>
          <cell r="AS1852">
            <v>2.4538000000000002</v>
          </cell>
        </row>
        <row r="1853">
          <cell r="AR1853" t="str">
            <v>USD38482</v>
          </cell>
          <cell r="AS1853">
            <v>2.4650000000000003</v>
          </cell>
        </row>
        <row r="1854">
          <cell r="AR1854" t="str">
            <v>USD38483</v>
          </cell>
          <cell r="AS1854">
            <v>2.4719000000000002</v>
          </cell>
        </row>
        <row r="1855">
          <cell r="AR1855" t="str">
            <v>USD38484</v>
          </cell>
          <cell r="AS1855">
            <v>2.4648000000000003</v>
          </cell>
        </row>
        <row r="1856">
          <cell r="AR1856" t="str">
            <v>USD38485</v>
          </cell>
          <cell r="AS1856">
            <v>2.4715000000000003</v>
          </cell>
        </row>
        <row r="1857">
          <cell r="AR1857" t="str">
            <v>USD38488</v>
          </cell>
          <cell r="AS1857">
            <v>2.4772000000000003</v>
          </cell>
        </row>
        <row r="1858">
          <cell r="AR1858" t="str">
            <v>USD38489</v>
          </cell>
          <cell r="AS1858">
            <v>2.4779</v>
          </cell>
        </row>
        <row r="1859">
          <cell r="AR1859" t="str">
            <v>USD38490</v>
          </cell>
          <cell r="AS1859">
            <v>2.4636</v>
          </cell>
        </row>
        <row r="1860">
          <cell r="AR1860" t="str">
            <v>USD38491</v>
          </cell>
          <cell r="AS1860">
            <v>2.4458000000000002</v>
          </cell>
        </row>
        <row r="1861">
          <cell r="AR1861" t="str">
            <v>USD38492</v>
          </cell>
          <cell r="AS1861">
            <v>2.4493</v>
          </cell>
        </row>
        <row r="1862">
          <cell r="AR1862" t="str">
            <v>USD38495</v>
          </cell>
          <cell r="AS1862">
            <v>2.4298999999999999</v>
          </cell>
        </row>
        <row r="1863">
          <cell r="AR1863" t="str">
            <v>USD38496</v>
          </cell>
          <cell r="AS1863">
            <v>2.4313000000000002</v>
          </cell>
        </row>
        <row r="1864">
          <cell r="AR1864" t="str">
            <v>USD38497</v>
          </cell>
          <cell r="AS1864">
            <v>2.4116</v>
          </cell>
        </row>
        <row r="1865">
          <cell r="AR1865" t="str">
            <v>USD38499</v>
          </cell>
          <cell r="AS1865">
            <v>2.3934000000000002</v>
          </cell>
        </row>
        <row r="1866">
          <cell r="AR1866" t="str">
            <v>USD38502</v>
          </cell>
          <cell r="AS1866">
            <v>2.3784000000000001</v>
          </cell>
        </row>
        <row r="1867">
          <cell r="AR1867" t="str">
            <v>USD38503</v>
          </cell>
          <cell r="AS1867">
            <v>2.4037999999999999</v>
          </cell>
        </row>
        <row r="1868">
          <cell r="AR1868" t="str">
            <v>USD38504</v>
          </cell>
          <cell r="AS1868">
            <v>2.4286000000000003</v>
          </cell>
        </row>
        <row r="1869">
          <cell r="AR1869" t="str">
            <v>USD38505</v>
          </cell>
          <cell r="AS1869">
            <v>2.4201999999999999</v>
          </cell>
        </row>
        <row r="1870">
          <cell r="AR1870" t="str">
            <v>USD38506</v>
          </cell>
          <cell r="AS1870">
            <v>2.4029000000000003</v>
          </cell>
        </row>
        <row r="1871">
          <cell r="AR1871" t="str">
            <v>USD38509</v>
          </cell>
          <cell r="AS1871">
            <v>2.4576000000000002</v>
          </cell>
        </row>
        <row r="1872">
          <cell r="AR1872" t="str">
            <v>USD38510</v>
          </cell>
          <cell r="AS1872">
            <v>2.4632000000000001</v>
          </cell>
        </row>
        <row r="1873">
          <cell r="AR1873" t="str">
            <v>USD38511</v>
          </cell>
          <cell r="AS1873">
            <v>2.4464000000000001</v>
          </cell>
        </row>
        <row r="1874">
          <cell r="AR1874" t="str">
            <v>USD38512</v>
          </cell>
          <cell r="AS1874">
            <v>2.4891000000000001</v>
          </cell>
        </row>
        <row r="1875">
          <cell r="AR1875" t="str">
            <v>USD38513</v>
          </cell>
          <cell r="AS1875">
            <v>2.4751000000000003</v>
          </cell>
        </row>
        <row r="1876">
          <cell r="AR1876" t="str">
            <v>USD38516</v>
          </cell>
          <cell r="AS1876">
            <v>2.4561999999999999</v>
          </cell>
        </row>
        <row r="1877">
          <cell r="AR1877" t="str">
            <v>USD38517</v>
          </cell>
          <cell r="AS1877">
            <v>2.4375</v>
          </cell>
        </row>
        <row r="1878">
          <cell r="AR1878" t="str">
            <v>USD38518</v>
          </cell>
          <cell r="AS1878">
            <v>2.4455</v>
          </cell>
        </row>
        <row r="1879">
          <cell r="AR1879" t="str">
            <v>USD38519</v>
          </cell>
          <cell r="AS1879">
            <v>2.4161000000000001</v>
          </cell>
        </row>
        <row r="1880">
          <cell r="AR1880" t="str">
            <v>USD38520</v>
          </cell>
          <cell r="AS1880">
            <v>2.3865000000000003</v>
          </cell>
        </row>
        <row r="1881">
          <cell r="AR1881" t="str">
            <v>USD38523</v>
          </cell>
          <cell r="AS1881">
            <v>2.3855</v>
          </cell>
        </row>
        <row r="1882">
          <cell r="AR1882" t="str">
            <v>USD38524</v>
          </cell>
          <cell r="AS1882">
            <v>2.3772000000000002</v>
          </cell>
        </row>
        <row r="1883">
          <cell r="AR1883" t="str">
            <v>USD38525</v>
          </cell>
          <cell r="AS1883">
            <v>2.3703000000000003</v>
          </cell>
        </row>
        <row r="1884">
          <cell r="AR1884" t="str">
            <v>USD38526</v>
          </cell>
          <cell r="AS1884">
            <v>2.3932000000000002</v>
          </cell>
        </row>
        <row r="1885">
          <cell r="AR1885" t="str">
            <v>USD38527</v>
          </cell>
          <cell r="AS1885">
            <v>2.3877000000000002</v>
          </cell>
        </row>
        <row r="1886">
          <cell r="AR1886" t="str">
            <v>USD38530</v>
          </cell>
          <cell r="AS1886">
            <v>2.383</v>
          </cell>
        </row>
        <row r="1887">
          <cell r="AR1887" t="str">
            <v>USD38531</v>
          </cell>
          <cell r="AS1887">
            <v>2.3694000000000002</v>
          </cell>
        </row>
        <row r="1888">
          <cell r="AR1888" t="str">
            <v>USD38532</v>
          </cell>
          <cell r="AS1888">
            <v>2.3549000000000002</v>
          </cell>
        </row>
        <row r="1889">
          <cell r="AR1889" t="str">
            <v>USD38533</v>
          </cell>
          <cell r="AS1889">
            <v>2.3504</v>
          </cell>
        </row>
        <row r="1890">
          <cell r="AR1890" t="str">
            <v>USD38534</v>
          </cell>
          <cell r="AS1890">
            <v>2.3459000000000003</v>
          </cell>
        </row>
        <row r="1891">
          <cell r="AR1891" t="str">
            <v>USD38537</v>
          </cell>
          <cell r="AS1891">
            <v>2.3715000000000002</v>
          </cell>
        </row>
        <row r="1892">
          <cell r="AR1892" t="str">
            <v>USD38538</v>
          </cell>
          <cell r="AS1892">
            <v>2.3668</v>
          </cell>
        </row>
        <row r="1893">
          <cell r="AR1893" t="str">
            <v>USD38539</v>
          </cell>
          <cell r="AS1893">
            <v>2.3901000000000003</v>
          </cell>
        </row>
        <row r="1894">
          <cell r="AR1894" t="str">
            <v>USD38820</v>
          </cell>
          <cell r="AS1894">
            <v>2.1426000000000003</v>
          </cell>
        </row>
        <row r="1895">
          <cell r="AR1895" t="str">
            <v>USD38824</v>
          </cell>
          <cell r="AS1895">
            <v>2.1343000000000001</v>
          </cell>
        </row>
        <row r="1896">
          <cell r="AR1896" t="str">
            <v>USD38825</v>
          </cell>
          <cell r="AS1896">
            <v>2.1292</v>
          </cell>
        </row>
        <row r="1897">
          <cell r="AR1897" t="str">
            <v>USD38826</v>
          </cell>
          <cell r="AS1897">
            <v>2.1143000000000001</v>
          </cell>
        </row>
        <row r="1898">
          <cell r="AR1898" t="str">
            <v>USD38827</v>
          </cell>
          <cell r="AS1898">
            <v>2.1236000000000002</v>
          </cell>
        </row>
        <row r="1899">
          <cell r="AR1899" t="str">
            <v>USD38831</v>
          </cell>
          <cell r="AS1899">
            <v>2.1182000000000003</v>
          </cell>
        </row>
        <row r="1900">
          <cell r="AR1900" t="str">
            <v>USD38832</v>
          </cell>
          <cell r="AS1900">
            <v>2.1233</v>
          </cell>
        </row>
        <row r="1901">
          <cell r="AR1901" t="str">
            <v>USD38833</v>
          </cell>
          <cell r="AS1901">
            <v>2.1224000000000003</v>
          </cell>
        </row>
        <row r="1902">
          <cell r="AR1902" t="str">
            <v>USD38834</v>
          </cell>
          <cell r="AS1902">
            <v>2.1135999999999999</v>
          </cell>
        </row>
        <row r="1903">
          <cell r="AR1903" t="str">
            <v>USD38835</v>
          </cell>
          <cell r="AS1903">
            <v>2.0891999999999999</v>
          </cell>
        </row>
        <row r="1904">
          <cell r="AR1904" t="str">
            <v>USD38837</v>
          </cell>
          <cell r="AS1904">
            <v>2.0891999999999999</v>
          </cell>
        </row>
        <row r="1905">
          <cell r="AR1905" t="str">
            <v>USD38839</v>
          </cell>
          <cell r="AS1905">
            <v>2.0718000000000001</v>
          </cell>
        </row>
        <row r="1906">
          <cell r="AR1906" t="str">
            <v>USD38840</v>
          </cell>
          <cell r="AS1906">
            <v>2.0706000000000002</v>
          </cell>
        </row>
        <row r="1907">
          <cell r="AR1907" t="str">
            <v>USD38841</v>
          </cell>
          <cell r="AS1907">
            <v>2.0667</v>
          </cell>
        </row>
        <row r="1908">
          <cell r="AR1908" t="str">
            <v>USD38842</v>
          </cell>
          <cell r="AS1908">
            <v>2.0587</v>
          </cell>
        </row>
        <row r="1909">
          <cell r="AR1909" t="str">
            <v>USD38845</v>
          </cell>
          <cell r="AS1909">
            <v>2.0651000000000002</v>
          </cell>
        </row>
        <row r="1910">
          <cell r="AR1910" t="str">
            <v>USD38846</v>
          </cell>
          <cell r="AS1910">
            <v>2.0642</v>
          </cell>
        </row>
        <row r="1911">
          <cell r="AR1911" t="str">
            <v>USD38847</v>
          </cell>
          <cell r="AS1911">
            <v>2.0586000000000002</v>
          </cell>
        </row>
        <row r="1912">
          <cell r="AR1912" t="str">
            <v>USD38848</v>
          </cell>
          <cell r="AS1912">
            <v>2.0881000000000003</v>
          </cell>
        </row>
        <row r="1913">
          <cell r="AR1913" t="str">
            <v>USD38849</v>
          </cell>
          <cell r="AS1913">
            <v>2.1307</v>
          </cell>
        </row>
        <row r="1914">
          <cell r="AR1914" t="str">
            <v>USD38852</v>
          </cell>
          <cell r="AS1914">
            <v>2.1774</v>
          </cell>
        </row>
        <row r="1915">
          <cell r="AR1915" t="str">
            <v>USD38853</v>
          </cell>
          <cell r="AS1915">
            <v>2.1403000000000003</v>
          </cell>
        </row>
        <row r="1916">
          <cell r="AR1916" t="str">
            <v>USD38854</v>
          </cell>
          <cell r="AS1916">
            <v>2.1826000000000003</v>
          </cell>
        </row>
        <row r="1917">
          <cell r="AR1917" t="str">
            <v>USD38855</v>
          </cell>
          <cell r="AS1917">
            <v>2.1833</v>
          </cell>
        </row>
        <row r="1918">
          <cell r="AR1918" t="str">
            <v>USD38856</v>
          </cell>
          <cell r="AS1918">
            <v>2.1930000000000001</v>
          </cell>
        </row>
        <row r="1919">
          <cell r="AR1919" t="str">
            <v>USD38859</v>
          </cell>
          <cell r="AS1919">
            <v>2.2883</v>
          </cell>
        </row>
        <row r="1920">
          <cell r="AR1920" t="str">
            <v>USD38860</v>
          </cell>
          <cell r="AS1920">
            <v>2.2601</v>
          </cell>
        </row>
        <row r="1921">
          <cell r="AR1921" t="str">
            <v>USD38861</v>
          </cell>
          <cell r="AS1921">
            <v>2.3711000000000002</v>
          </cell>
        </row>
        <row r="1922">
          <cell r="AR1922" t="str">
            <v>USD38862</v>
          </cell>
          <cell r="AS1922">
            <v>2.3149999999999999</v>
          </cell>
        </row>
        <row r="1923">
          <cell r="AR1923" t="str">
            <v>USD38863</v>
          </cell>
          <cell r="AS1923">
            <v>2.2520000000000002</v>
          </cell>
        </row>
        <row r="1924">
          <cell r="AR1924" t="str">
            <v>USD38866</v>
          </cell>
          <cell r="AS1924">
            <v>2.2566000000000002</v>
          </cell>
        </row>
        <row r="1925">
          <cell r="AR1925" t="str">
            <v>USD38867</v>
          </cell>
          <cell r="AS1925">
            <v>2.3235000000000001</v>
          </cell>
        </row>
        <row r="1926">
          <cell r="AR1926" t="str">
            <v>USD38868</v>
          </cell>
          <cell r="AS1926">
            <v>2.3005</v>
          </cell>
        </row>
        <row r="1927">
          <cell r="AR1927" t="str">
            <v>USD38869</v>
          </cell>
          <cell r="AS1927">
            <v>2.2713000000000001</v>
          </cell>
        </row>
        <row r="1928">
          <cell r="AR1928" t="str">
            <v>USD38870</v>
          </cell>
          <cell r="AS1928">
            <v>2.2595000000000001</v>
          </cell>
        </row>
        <row r="1929">
          <cell r="AR1929" t="str">
            <v>USD38873</v>
          </cell>
          <cell r="AS1929">
            <v>2.2557</v>
          </cell>
        </row>
        <row r="1930">
          <cell r="AR1930" t="str">
            <v>USD38874</v>
          </cell>
          <cell r="AS1930">
            <v>2.2686000000000002</v>
          </cell>
        </row>
        <row r="1931">
          <cell r="AR1931" t="str">
            <v>USD38875</v>
          </cell>
          <cell r="AS1931">
            <v>2.25</v>
          </cell>
        </row>
        <row r="1932">
          <cell r="AR1932" t="str">
            <v>USD38876</v>
          </cell>
          <cell r="AS1932">
            <v>2.2701000000000002</v>
          </cell>
        </row>
        <row r="1933">
          <cell r="AR1933" t="str">
            <v>USD38877</v>
          </cell>
          <cell r="AS1933">
            <v>2.2615000000000003</v>
          </cell>
        </row>
        <row r="1934">
          <cell r="AR1934" t="str">
            <v>USD38880</v>
          </cell>
          <cell r="AS1934">
            <v>2.2707000000000002</v>
          </cell>
        </row>
        <row r="1935">
          <cell r="AR1935" t="str">
            <v>USD38881</v>
          </cell>
          <cell r="AS1935">
            <v>2.3018000000000001</v>
          </cell>
        </row>
        <row r="1936">
          <cell r="AR1936" t="str">
            <v>USD38882</v>
          </cell>
          <cell r="AS1936">
            <v>2.2845</v>
          </cell>
        </row>
        <row r="1937">
          <cell r="AR1937" t="str">
            <v>USD38884</v>
          </cell>
          <cell r="AS1937">
            <v>2.2521</v>
          </cell>
        </row>
        <row r="1938">
          <cell r="AR1938" t="str">
            <v>USD38887</v>
          </cell>
          <cell r="AS1938">
            <v>2.2404000000000002</v>
          </cell>
        </row>
        <row r="1939">
          <cell r="AR1939" t="str">
            <v>USD38888</v>
          </cell>
          <cell r="AS1939">
            <v>2.2505999999999999</v>
          </cell>
        </row>
        <row r="1940">
          <cell r="AR1940" t="str">
            <v>USD38889</v>
          </cell>
          <cell r="AS1940">
            <v>2.2378</v>
          </cell>
        </row>
        <row r="1941">
          <cell r="AR1941" t="str">
            <v>USD38890</v>
          </cell>
          <cell r="AS1941">
            <v>2.2391000000000001</v>
          </cell>
        </row>
        <row r="1942">
          <cell r="AR1942" t="str">
            <v>USD38891</v>
          </cell>
          <cell r="AS1942">
            <v>2.2462</v>
          </cell>
        </row>
        <row r="1943">
          <cell r="AR1943" t="str">
            <v>USD38894</v>
          </cell>
          <cell r="AS1943">
            <v>2.2259000000000002</v>
          </cell>
        </row>
        <row r="1944">
          <cell r="AR1944" t="str">
            <v>USD38895</v>
          </cell>
          <cell r="AS1944">
            <v>2.2315</v>
          </cell>
        </row>
        <row r="1945">
          <cell r="AR1945" t="str">
            <v>USD38896</v>
          </cell>
          <cell r="AS1945">
            <v>2.2262</v>
          </cell>
        </row>
        <row r="1946">
          <cell r="AR1946" t="str">
            <v>USD38897</v>
          </cell>
          <cell r="AS1946">
            <v>2.2063000000000001</v>
          </cell>
        </row>
        <row r="1947">
          <cell r="AR1947" t="str">
            <v>USD38898</v>
          </cell>
          <cell r="AS1947">
            <v>2.1642999999999999</v>
          </cell>
        </row>
        <row r="1948">
          <cell r="AR1948" t="str">
            <v>USD38901</v>
          </cell>
          <cell r="AS1948">
            <v>2.1701000000000001</v>
          </cell>
        </row>
        <row r="1949">
          <cell r="AR1949" t="str">
            <v>USD38902</v>
          </cell>
          <cell r="AS1949">
            <v>2.1646000000000001</v>
          </cell>
        </row>
        <row r="1950">
          <cell r="AR1950" t="str">
            <v>USD38903</v>
          </cell>
          <cell r="AS1950">
            <v>2.1955</v>
          </cell>
        </row>
        <row r="1951">
          <cell r="AR1951" t="str">
            <v>USD38904</v>
          </cell>
          <cell r="AS1951">
            <v>2.1840000000000002</v>
          </cell>
        </row>
        <row r="1952">
          <cell r="AR1952" t="str">
            <v>USD38905</v>
          </cell>
          <cell r="AS1952">
            <v>2.1765000000000003</v>
          </cell>
        </row>
        <row r="1953">
          <cell r="AR1953" t="str">
            <v>USD38908</v>
          </cell>
          <cell r="AS1953">
            <v>2.1750000000000003</v>
          </cell>
        </row>
        <row r="1954">
          <cell r="AR1954" t="str">
            <v>USD38909</v>
          </cell>
          <cell r="AS1954">
            <v>2.1859000000000002</v>
          </cell>
        </row>
        <row r="1955">
          <cell r="AR1955" t="str">
            <v>USD38910</v>
          </cell>
          <cell r="AS1955">
            <v>2.1915</v>
          </cell>
        </row>
        <row r="1956">
          <cell r="AR1956" t="str">
            <v>USD38911</v>
          </cell>
          <cell r="AS1956">
            <v>2.2105999999999999</v>
          </cell>
        </row>
        <row r="1957">
          <cell r="AR1957" t="str">
            <v>USD38912</v>
          </cell>
          <cell r="AS1957">
            <v>2.2130000000000001</v>
          </cell>
        </row>
        <row r="1958">
          <cell r="AR1958" t="str">
            <v>USD38915</v>
          </cell>
          <cell r="AS1958">
            <v>2.2126000000000001</v>
          </cell>
        </row>
        <row r="1959">
          <cell r="AR1959" t="str">
            <v>USD38916</v>
          </cell>
          <cell r="AS1959">
            <v>2.1962000000000002</v>
          </cell>
        </row>
        <row r="1960">
          <cell r="AR1960" t="str">
            <v>USD38917</v>
          </cell>
          <cell r="AS1960">
            <v>2.181</v>
          </cell>
        </row>
        <row r="1961">
          <cell r="AR1961" t="str">
            <v>USD38918</v>
          </cell>
          <cell r="AS1961">
            <v>2.1895000000000002</v>
          </cell>
        </row>
        <row r="1962">
          <cell r="AR1962" t="str">
            <v>USD38919</v>
          </cell>
          <cell r="AS1962">
            <v>2.1935000000000002</v>
          </cell>
        </row>
        <row r="1963">
          <cell r="AR1963" t="str">
            <v>USD38922</v>
          </cell>
          <cell r="AS1963">
            <v>2.1916000000000002</v>
          </cell>
        </row>
        <row r="1964">
          <cell r="AR1964" t="str">
            <v>USD38923</v>
          </cell>
          <cell r="AS1964">
            <v>2.1993</v>
          </cell>
        </row>
        <row r="1965">
          <cell r="AR1965" t="str">
            <v>USD38924</v>
          </cell>
          <cell r="AS1965">
            <v>2.1983999999999999</v>
          </cell>
        </row>
        <row r="1966">
          <cell r="AR1966" t="str">
            <v>USD38925</v>
          </cell>
          <cell r="AS1966">
            <v>2.1899000000000002</v>
          </cell>
        </row>
        <row r="1967">
          <cell r="AR1967" t="str">
            <v>USD38926</v>
          </cell>
          <cell r="AS1967">
            <v>2.1800000000000002</v>
          </cell>
        </row>
        <row r="1968">
          <cell r="AR1968" t="str">
            <v>USD38929</v>
          </cell>
          <cell r="AS1968">
            <v>2.1762000000000001</v>
          </cell>
        </row>
        <row r="1969">
          <cell r="AR1969" t="str">
            <v>USD38930</v>
          </cell>
          <cell r="AS1969">
            <v>2.1905000000000001</v>
          </cell>
        </row>
        <row r="1970">
          <cell r="AR1970" t="str">
            <v>USD38931</v>
          </cell>
          <cell r="AS1970">
            <v>2.1821000000000002</v>
          </cell>
        </row>
        <row r="1971">
          <cell r="AR1971" t="str">
            <v>USD38932</v>
          </cell>
          <cell r="AS1971">
            <v>2.1835</v>
          </cell>
        </row>
        <row r="1972">
          <cell r="AR1972" t="str">
            <v>USD38933</v>
          </cell>
          <cell r="AS1972">
            <v>2.1720000000000002</v>
          </cell>
        </row>
        <row r="1973">
          <cell r="AR1973" t="str">
            <v>USD38936</v>
          </cell>
          <cell r="AS1973">
            <v>2.1793</v>
          </cell>
        </row>
        <row r="1974">
          <cell r="AR1974" t="str">
            <v>USD38937</v>
          </cell>
          <cell r="AS1974">
            <v>2.1839</v>
          </cell>
        </row>
        <row r="1975">
          <cell r="AR1975" t="str">
            <v>USD38938</v>
          </cell>
          <cell r="AS1975">
            <v>2.1687000000000003</v>
          </cell>
        </row>
        <row r="1976">
          <cell r="AR1976" t="str">
            <v>USD38939</v>
          </cell>
          <cell r="AS1976">
            <v>2.1628000000000003</v>
          </cell>
        </row>
        <row r="1977">
          <cell r="AR1977" t="str">
            <v>USD38940</v>
          </cell>
          <cell r="AS1977">
            <v>2.1616</v>
          </cell>
        </row>
        <row r="1978">
          <cell r="AR1978" t="str">
            <v>USD38943</v>
          </cell>
          <cell r="AS1978">
            <v>2.1605000000000003</v>
          </cell>
        </row>
        <row r="1979">
          <cell r="AR1979" t="str">
            <v>USD38944</v>
          </cell>
          <cell r="AS1979">
            <v>2.1480000000000001</v>
          </cell>
        </row>
        <row r="1980">
          <cell r="AR1980" t="str">
            <v>USD38945</v>
          </cell>
          <cell r="AS1980">
            <v>2.1329000000000002</v>
          </cell>
        </row>
        <row r="1981">
          <cell r="AR1981" t="str">
            <v>USD38946</v>
          </cell>
          <cell r="AS1981">
            <v>2.1365000000000003</v>
          </cell>
        </row>
        <row r="1982">
          <cell r="AR1982" t="str">
            <v>USD38947</v>
          </cell>
          <cell r="AS1982">
            <v>2.1456</v>
          </cell>
        </row>
        <row r="1983">
          <cell r="AR1983" t="str">
            <v>USD38950</v>
          </cell>
          <cell r="AS1983">
            <v>2.1360999999999999</v>
          </cell>
        </row>
        <row r="1984">
          <cell r="AR1984" t="str">
            <v>USD38951</v>
          </cell>
          <cell r="AS1984">
            <v>2.1355</v>
          </cell>
        </row>
        <row r="1985">
          <cell r="AR1985" t="str">
            <v>USD38952</v>
          </cell>
          <cell r="AS1985">
            <v>2.1354000000000002</v>
          </cell>
        </row>
        <row r="1986">
          <cell r="AR1986" t="str">
            <v>USD38953</v>
          </cell>
          <cell r="AS1986">
            <v>2.1523000000000003</v>
          </cell>
        </row>
        <row r="1987">
          <cell r="AR1987" t="str">
            <v>USD38954</v>
          </cell>
          <cell r="AS1987">
            <v>2.1571000000000002</v>
          </cell>
        </row>
        <row r="1988">
          <cell r="AR1988" t="str">
            <v>USD38957</v>
          </cell>
          <cell r="AS1988">
            <v>2.1473</v>
          </cell>
        </row>
        <row r="1989">
          <cell r="AR1989" t="str">
            <v>USD38958</v>
          </cell>
          <cell r="AS1989">
            <v>2.1419000000000001</v>
          </cell>
        </row>
        <row r="1990">
          <cell r="AR1990" t="str">
            <v>USD38959</v>
          </cell>
          <cell r="AS1990">
            <v>2.133</v>
          </cell>
        </row>
        <row r="1991">
          <cell r="AR1991" t="str">
            <v>USD38960</v>
          </cell>
          <cell r="AS1991">
            <v>2.1388000000000003</v>
          </cell>
        </row>
        <row r="1992">
          <cell r="AR1992" t="str">
            <v>USD38961</v>
          </cell>
          <cell r="AS1992">
            <v>2.1468000000000003</v>
          </cell>
        </row>
        <row r="1993">
          <cell r="AR1993" t="str">
            <v>USD38964</v>
          </cell>
          <cell r="AS1993">
            <v>2.1282000000000001</v>
          </cell>
        </row>
        <row r="1994">
          <cell r="AR1994" t="str">
            <v>USD38965</v>
          </cell>
          <cell r="AS1994">
            <v>2.1288</v>
          </cell>
        </row>
        <row r="1995">
          <cell r="AR1995" t="str">
            <v>USD38966</v>
          </cell>
          <cell r="AS1995">
            <v>2.1443000000000003</v>
          </cell>
        </row>
        <row r="1996">
          <cell r="AR1996" t="str">
            <v>USD38968</v>
          </cell>
          <cell r="AS1996">
            <v>2.1581999999999999</v>
          </cell>
        </row>
        <row r="1997">
          <cell r="AR1997" t="str">
            <v>USD38971</v>
          </cell>
          <cell r="AS1997">
            <v>2.1751</v>
          </cell>
        </row>
        <row r="1998">
          <cell r="AR1998" t="str">
            <v>USD38972</v>
          </cell>
          <cell r="AS1998">
            <v>2.1732</v>
          </cell>
        </row>
        <row r="1999">
          <cell r="AR1999" t="str">
            <v>USD38973</v>
          </cell>
          <cell r="AS1999">
            <v>2.17</v>
          </cell>
        </row>
        <row r="2000">
          <cell r="AR2000" t="str">
            <v>USD38974</v>
          </cell>
          <cell r="AS2000">
            <v>2.1593</v>
          </cell>
        </row>
        <row r="2001">
          <cell r="AR2001" t="str">
            <v>USD38975</v>
          </cell>
          <cell r="AS2001">
            <v>2.1539999999999999</v>
          </cell>
        </row>
        <row r="2002">
          <cell r="AR2002" t="str">
            <v>USD38978</v>
          </cell>
          <cell r="AS2002">
            <v>2.1453000000000002</v>
          </cell>
        </row>
        <row r="2003">
          <cell r="AR2003" t="str">
            <v>USD38979</v>
          </cell>
          <cell r="AS2003">
            <v>2.1518000000000002</v>
          </cell>
        </row>
        <row r="2004">
          <cell r="AR2004" t="str">
            <v>USD38980</v>
          </cell>
          <cell r="AS2004">
            <v>2.169</v>
          </cell>
        </row>
        <row r="2005">
          <cell r="AR2005" t="str">
            <v>USD38981</v>
          </cell>
          <cell r="AS2005">
            <v>2.1969000000000003</v>
          </cell>
        </row>
        <row r="2006">
          <cell r="AR2006" t="str">
            <v>USD38982</v>
          </cell>
          <cell r="AS2006">
            <v>2.2177000000000002</v>
          </cell>
        </row>
        <row r="2007">
          <cell r="AR2007" t="str">
            <v>USD38985</v>
          </cell>
          <cell r="AS2007">
            <v>2.2188000000000003</v>
          </cell>
        </row>
        <row r="2008">
          <cell r="AR2008" t="str">
            <v>USD38986</v>
          </cell>
          <cell r="AS2008">
            <v>2.198</v>
          </cell>
        </row>
        <row r="2009">
          <cell r="AR2009" t="str">
            <v>USD38987</v>
          </cell>
          <cell r="AS2009">
            <v>2.1859999999999999</v>
          </cell>
        </row>
        <row r="2010">
          <cell r="AR2010" t="str">
            <v>USD38988</v>
          </cell>
          <cell r="AS2010">
            <v>2.1793</v>
          </cell>
        </row>
        <row r="2011">
          <cell r="AR2011" t="str">
            <v>USD38989</v>
          </cell>
          <cell r="AS2011">
            <v>2.1741999999999999</v>
          </cell>
        </row>
        <row r="2012">
          <cell r="AR2012" t="str">
            <v>USD38990</v>
          </cell>
          <cell r="AS2012">
            <v>2.1741999999999999</v>
          </cell>
        </row>
        <row r="2013">
          <cell r="AR2013" t="str">
            <v>USD38992</v>
          </cell>
          <cell r="AS2013">
            <v>2.1623000000000001</v>
          </cell>
        </row>
        <row r="2014">
          <cell r="AR2014" t="str">
            <v>USD38993</v>
          </cell>
          <cell r="AS2014">
            <v>2.1655000000000002</v>
          </cell>
        </row>
        <row r="2015">
          <cell r="AR2015" t="str">
            <v>USD38994</v>
          </cell>
          <cell r="AS2015">
            <v>2.1676000000000002</v>
          </cell>
        </row>
        <row r="2016">
          <cell r="AR2016" t="str">
            <v>USD38995</v>
          </cell>
          <cell r="AS2016">
            <v>2.1629</v>
          </cell>
        </row>
        <row r="2017">
          <cell r="AR2017" t="str">
            <v>USD38996</v>
          </cell>
          <cell r="AS2017">
            <v>2.1636000000000002</v>
          </cell>
        </row>
        <row r="2018">
          <cell r="AR2018" t="str">
            <v>USD38999</v>
          </cell>
          <cell r="AS2018">
            <v>2.1588000000000003</v>
          </cell>
        </row>
        <row r="2019">
          <cell r="AR2019" t="str">
            <v>USD39000</v>
          </cell>
          <cell r="AS2019">
            <v>2.1497000000000002</v>
          </cell>
        </row>
        <row r="2020">
          <cell r="AR2020" t="str">
            <v>USD39001</v>
          </cell>
          <cell r="AS2020">
            <v>2.1546000000000003</v>
          </cell>
        </row>
        <row r="2021">
          <cell r="AR2021" t="str">
            <v>USD39003</v>
          </cell>
          <cell r="AS2021">
            <v>2.1419000000000001</v>
          </cell>
        </row>
        <row r="2022">
          <cell r="AR2022" t="str">
            <v>USD39006</v>
          </cell>
          <cell r="AS2022">
            <v>2.1331000000000002</v>
          </cell>
        </row>
        <row r="2023">
          <cell r="AR2023" t="str">
            <v>USD39007</v>
          </cell>
          <cell r="AS2023">
            <v>2.1360999999999999</v>
          </cell>
        </row>
        <row r="2024">
          <cell r="AR2024" t="str">
            <v>USD39008</v>
          </cell>
          <cell r="AS2024">
            <v>2.1339000000000001</v>
          </cell>
        </row>
        <row r="2025">
          <cell r="AR2025" t="str">
            <v>USD38540</v>
          </cell>
          <cell r="AS2025">
            <v>2.3890000000000002</v>
          </cell>
        </row>
        <row r="2026">
          <cell r="AR2026" t="str">
            <v>USD38541</v>
          </cell>
          <cell r="AS2026">
            <v>2.3683000000000001</v>
          </cell>
        </row>
        <row r="2027">
          <cell r="AR2027" t="str">
            <v>USD38544</v>
          </cell>
          <cell r="AS2027">
            <v>2.3502000000000001</v>
          </cell>
        </row>
        <row r="2028">
          <cell r="AR2028" t="str">
            <v>USD38545</v>
          </cell>
          <cell r="AS2028">
            <v>2.3353000000000002</v>
          </cell>
        </row>
        <row r="2029">
          <cell r="AR2029" t="str">
            <v>USD38546</v>
          </cell>
          <cell r="AS2029">
            <v>2.3482000000000003</v>
          </cell>
        </row>
        <row r="2030">
          <cell r="AR2030" t="str">
            <v>USD38547</v>
          </cell>
          <cell r="AS2030">
            <v>2.3433000000000002</v>
          </cell>
        </row>
        <row r="2031">
          <cell r="AR2031" t="str">
            <v>USD38548</v>
          </cell>
          <cell r="AS2031">
            <v>2.3427000000000002</v>
          </cell>
        </row>
        <row r="2032">
          <cell r="AR2032" t="str">
            <v>USD38551</v>
          </cell>
          <cell r="AS2032">
            <v>2.3304</v>
          </cell>
        </row>
        <row r="2033">
          <cell r="AR2033" t="str">
            <v>USD38552</v>
          </cell>
          <cell r="AS2033">
            <v>2.3433999999999999</v>
          </cell>
        </row>
        <row r="2034">
          <cell r="AR2034" t="str">
            <v>USD38553</v>
          </cell>
          <cell r="AS2034">
            <v>2.3522000000000003</v>
          </cell>
        </row>
        <row r="2035">
          <cell r="AR2035" t="str">
            <v>USD38554</v>
          </cell>
          <cell r="AS2035">
            <v>2.3405</v>
          </cell>
        </row>
        <row r="2036">
          <cell r="AR2036" t="str">
            <v>USD38555</v>
          </cell>
          <cell r="AS2036">
            <v>2.3761000000000001</v>
          </cell>
        </row>
        <row r="2037">
          <cell r="AR2037" t="str">
            <v>USD38558</v>
          </cell>
          <cell r="AS2037">
            <v>2.4287000000000001</v>
          </cell>
        </row>
        <row r="2038">
          <cell r="AR2038" t="str">
            <v>USD38559</v>
          </cell>
          <cell r="AS2038">
            <v>2.4656000000000002</v>
          </cell>
        </row>
        <row r="2039">
          <cell r="AR2039" t="str">
            <v>USD38560</v>
          </cell>
          <cell r="AS2039">
            <v>2.4439000000000002</v>
          </cell>
        </row>
        <row r="2040">
          <cell r="AR2040" t="str">
            <v>USD38561</v>
          </cell>
          <cell r="AS2040">
            <v>2.4211</v>
          </cell>
        </row>
        <row r="2041">
          <cell r="AR2041" t="str">
            <v>USD38562</v>
          </cell>
          <cell r="AS2041">
            <v>2.3905000000000003</v>
          </cell>
        </row>
        <row r="2042">
          <cell r="AR2042" t="str">
            <v>USD38563</v>
          </cell>
          <cell r="AS2042">
            <v>2.3905000000000003</v>
          </cell>
        </row>
        <row r="2043">
          <cell r="AR2043" t="str">
            <v>USD38564</v>
          </cell>
          <cell r="AS2043">
            <v>2.3905000000000003</v>
          </cell>
        </row>
        <row r="2044">
          <cell r="AR2044" t="str">
            <v>USD38565</v>
          </cell>
          <cell r="AS2044">
            <v>2.3785000000000003</v>
          </cell>
        </row>
        <row r="2045">
          <cell r="AR2045" t="str">
            <v>USD38566</v>
          </cell>
          <cell r="AS2045">
            <v>2.3530000000000002</v>
          </cell>
        </row>
        <row r="2046">
          <cell r="AR2046" t="str">
            <v>USD38567</v>
          </cell>
          <cell r="AS2046">
            <v>2.3151000000000002</v>
          </cell>
        </row>
        <row r="2047">
          <cell r="AR2047" t="str">
            <v>USD38568</v>
          </cell>
          <cell r="AS2047">
            <v>2.3054000000000001</v>
          </cell>
        </row>
        <row r="2048">
          <cell r="AR2048" t="str">
            <v>USD38569</v>
          </cell>
          <cell r="AS2048">
            <v>2.2986</v>
          </cell>
        </row>
        <row r="2049">
          <cell r="AR2049" t="str">
            <v>USD38572</v>
          </cell>
          <cell r="AS2049">
            <v>2.31</v>
          </cell>
        </row>
        <row r="2050">
          <cell r="AR2050" t="str">
            <v>USD38573</v>
          </cell>
          <cell r="AS2050">
            <v>2.3151000000000002</v>
          </cell>
        </row>
        <row r="2051">
          <cell r="AR2051" t="str">
            <v>USD38574</v>
          </cell>
          <cell r="AS2051">
            <v>2.2766999999999999</v>
          </cell>
        </row>
        <row r="2052">
          <cell r="AR2052" t="str">
            <v>USD38575</v>
          </cell>
          <cell r="AS2052">
            <v>2.3169</v>
          </cell>
        </row>
        <row r="2053">
          <cell r="AR2053" t="str">
            <v>USD38576</v>
          </cell>
          <cell r="AS2053">
            <v>2.3757999999999999</v>
          </cell>
        </row>
        <row r="2054">
          <cell r="AR2054" t="str">
            <v>USD38579</v>
          </cell>
          <cell r="AS2054">
            <v>2.3422000000000001</v>
          </cell>
        </row>
        <row r="2055">
          <cell r="AR2055" t="str">
            <v>USD38580</v>
          </cell>
          <cell r="AS2055">
            <v>2.3442000000000003</v>
          </cell>
        </row>
        <row r="2056">
          <cell r="AR2056" t="str">
            <v>USD38581</v>
          </cell>
          <cell r="AS2056">
            <v>2.3492000000000002</v>
          </cell>
        </row>
        <row r="2057">
          <cell r="AR2057" t="str">
            <v>USD38582</v>
          </cell>
          <cell r="AS2057">
            <v>2.3637000000000001</v>
          </cell>
        </row>
        <row r="2058">
          <cell r="AR2058" t="str">
            <v>USD38583</v>
          </cell>
          <cell r="AS2058">
            <v>2.4316</v>
          </cell>
        </row>
        <row r="2059">
          <cell r="AR2059" t="str">
            <v>USD38586</v>
          </cell>
          <cell r="AS2059">
            <v>2.4028</v>
          </cell>
        </row>
        <row r="2060">
          <cell r="AR2060" t="str">
            <v>USD38587</v>
          </cell>
          <cell r="AS2060">
            <v>2.4097</v>
          </cell>
        </row>
        <row r="2061">
          <cell r="AR2061" t="str">
            <v>USD38588</v>
          </cell>
          <cell r="AS2061">
            <v>2.4235000000000002</v>
          </cell>
        </row>
        <row r="2062">
          <cell r="AR2062" t="str">
            <v>USD38589</v>
          </cell>
          <cell r="AS2062">
            <v>2.4203000000000001</v>
          </cell>
        </row>
        <row r="2063">
          <cell r="AR2063" t="str">
            <v>USD38590</v>
          </cell>
          <cell r="AS2063">
            <v>2.4129</v>
          </cell>
        </row>
        <row r="2064">
          <cell r="AR2064" t="str">
            <v>USD38593</v>
          </cell>
          <cell r="AS2064">
            <v>2.3995000000000002</v>
          </cell>
        </row>
        <row r="2065">
          <cell r="AR2065" t="str">
            <v>USD38594</v>
          </cell>
          <cell r="AS2065">
            <v>2.3861000000000003</v>
          </cell>
        </row>
        <row r="2066">
          <cell r="AR2066" t="str">
            <v>USD38595</v>
          </cell>
          <cell r="AS2066">
            <v>2.3637000000000001</v>
          </cell>
        </row>
        <row r="2067">
          <cell r="AR2067" t="str">
            <v>USD38596</v>
          </cell>
          <cell r="AS2067">
            <v>2.3623000000000003</v>
          </cell>
        </row>
        <row r="2068">
          <cell r="AR2068" t="str">
            <v>USD38597</v>
          </cell>
          <cell r="AS2068">
            <v>2.3429000000000002</v>
          </cell>
        </row>
        <row r="2069">
          <cell r="AR2069" t="str">
            <v>USD38600</v>
          </cell>
          <cell r="AS2069">
            <v>2.3294999999999999</v>
          </cell>
        </row>
        <row r="2070">
          <cell r="AR2070" t="str">
            <v>USD38601</v>
          </cell>
          <cell r="AS2070">
            <v>2.3262</v>
          </cell>
        </row>
        <row r="2071">
          <cell r="AR2071" t="str">
            <v>USD38603</v>
          </cell>
          <cell r="AS2071">
            <v>2.3198000000000003</v>
          </cell>
        </row>
        <row r="2072">
          <cell r="AR2072" t="str">
            <v>USD38604</v>
          </cell>
          <cell r="AS2072">
            <v>2.3174999999999999</v>
          </cell>
        </row>
        <row r="2073">
          <cell r="AR2073" t="str">
            <v>USD38607</v>
          </cell>
          <cell r="AS2073">
            <v>2.3197000000000001</v>
          </cell>
        </row>
        <row r="2074">
          <cell r="AR2074" t="str">
            <v>USD38608</v>
          </cell>
          <cell r="AS2074">
            <v>2.3269000000000002</v>
          </cell>
        </row>
        <row r="2075">
          <cell r="AR2075" t="str">
            <v>USD38609</v>
          </cell>
          <cell r="AS2075">
            <v>2.33</v>
          </cell>
        </row>
        <row r="2076">
          <cell r="AR2076" t="str">
            <v>USD38610</v>
          </cell>
          <cell r="AS2076">
            <v>2.3012000000000001</v>
          </cell>
        </row>
        <row r="2077">
          <cell r="AR2077" t="str">
            <v>USD38611</v>
          </cell>
          <cell r="AS2077">
            <v>2.2937000000000003</v>
          </cell>
        </row>
        <row r="2078">
          <cell r="AR2078" t="str">
            <v>USD38614</v>
          </cell>
          <cell r="AS2078">
            <v>2.2905000000000002</v>
          </cell>
        </row>
        <row r="2079">
          <cell r="AR2079" t="str">
            <v>USD38615</v>
          </cell>
          <cell r="AS2079">
            <v>2.2948</v>
          </cell>
        </row>
        <row r="2080">
          <cell r="AR2080" t="str">
            <v>USD38616</v>
          </cell>
          <cell r="AS2080">
            <v>2.2827000000000002</v>
          </cell>
        </row>
        <row r="2081">
          <cell r="AR2081" t="str">
            <v>USD38617</v>
          </cell>
          <cell r="AS2081">
            <v>2.2751999999999999</v>
          </cell>
        </row>
        <row r="2082">
          <cell r="AR2082" t="str">
            <v>USD38618</v>
          </cell>
          <cell r="AS2082">
            <v>2.2682000000000002</v>
          </cell>
        </row>
        <row r="2083">
          <cell r="AR2083" t="str">
            <v>USD38621</v>
          </cell>
          <cell r="AS2083">
            <v>2.2583000000000002</v>
          </cell>
        </row>
        <row r="2084">
          <cell r="AR2084" t="str">
            <v>USD38622</v>
          </cell>
          <cell r="AS2084">
            <v>2.2533000000000003</v>
          </cell>
        </row>
        <row r="2085">
          <cell r="AR2085" t="str">
            <v>USD38623</v>
          </cell>
          <cell r="AS2085">
            <v>2.2433000000000001</v>
          </cell>
        </row>
        <row r="2086">
          <cell r="AR2086" t="str">
            <v>USD38624</v>
          </cell>
          <cell r="AS2086">
            <v>2.2244000000000002</v>
          </cell>
        </row>
        <row r="2087">
          <cell r="AR2087" t="str">
            <v>USD38625</v>
          </cell>
          <cell r="AS2087">
            <v>2.2222</v>
          </cell>
        </row>
        <row r="2088">
          <cell r="AR2088" t="str">
            <v>USD38628</v>
          </cell>
          <cell r="AS2088">
            <v>2.2339000000000002</v>
          </cell>
        </row>
        <row r="2089">
          <cell r="AR2089" t="str">
            <v>USD38629</v>
          </cell>
          <cell r="AS2089">
            <v>2.2423999999999999</v>
          </cell>
        </row>
        <row r="2090">
          <cell r="AR2090" t="str">
            <v>USD38630</v>
          </cell>
          <cell r="AS2090">
            <v>2.2685</v>
          </cell>
        </row>
        <row r="2091">
          <cell r="AR2091" t="str">
            <v>USD38631</v>
          </cell>
          <cell r="AS2091">
            <v>2.2886000000000002</v>
          </cell>
        </row>
        <row r="2092">
          <cell r="AR2092" t="str">
            <v>USD38632</v>
          </cell>
          <cell r="AS2092">
            <v>2.2629999999999999</v>
          </cell>
        </row>
        <row r="2093">
          <cell r="AR2093" t="str">
            <v>USD38635</v>
          </cell>
          <cell r="AS2093">
            <v>2.2383999999999999</v>
          </cell>
        </row>
        <row r="2094">
          <cell r="AR2094" t="str">
            <v>USD38636</v>
          </cell>
          <cell r="AS2094">
            <v>2.2351000000000001</v>
          </cell>
        </row>
        <row r="2095">
          <cell r="AR2095" t="str">
            <v>USD38638</v>
          </cell>
          <cell r="AS2095">
            <v>2.2627000000000002</v>
          </cell>
        </row>
        <row r="2096">
          <cell r="AR2096" t="str">
            <v>USD38639</v>
          </cell>
          <cell r="AS2096">
            <v>2.2511000000000001</v>
          </cell>
        </row>
        <row r="2097">
          <cell r="AR2097" t="str">
            <v>USD38642</v>
          </cell>
          <cell r="AS2097">
            <v>2.2352000000000003</v>
          </cell>
        </row>
        <row r="2098">
          <cell r="AR2098" t="str">
            <v>USD38643</v>
          </cell>
          <cell r="AS2098">
            <v>2.2404999999999999</v>
          </cell>
        </row>
        <row r="2099">
          <cell r="AR2099" t="str">
            <v>USD38644</v>
          </cell>
          <cell r="AS2099">
            <v>2.2535000000000003</v>
          </cell>
        </row>
        <row r="2100">
          <cell r="AR2100" t="str">
            <v>USD38645</v>
          </cell>
          <cell r="AS2100">
            <v>2.2443</v>
          </cell>
        </row>
        <row r="2101">
          <cell r="AR2101" t="str">
            <v>USD38646</v>
          </cell>
          <cell r="AS2101">
            <v>2.2545999999999999</v>
          </cell>
        </row>
        <row r="2102">
          <cell r="AR2102" t="str">
            <v>USD38649</v>
          </cell>
          <cell r="AS2102">
            <v>2.2623000000000002</v>
          </cell>
        </row>
        <row r="2103">
          <cell r="AR2103" t="str">
            <v>USD38650</v>
          </cell>
          <cell r="AS2103">
            <v>2.2618</v>
          </cell>
        </row>
        <row r="2104">
          <cell r="AR2104" t="str">
            <v>USD38651</v>
          </cell>
          <cell r="AS2104">
            <v>2.2746</v>
          </cell>
        </row>
        <row r="2105">
          <cell r="AR2105" t="str">
            <v>USD38652</v>
          </cell>
          <cell r="AS2105">
            <v>2.2850999999999999</v>
          </cell>
        </row>
        <row r="2106">
          <cell r="AR2106" t="str">
            <v>USD38653</v>
          </cell>
          <cell r="AS2106">
            <v>2.2791000000000001</v>
          </cell>
        </row>
        <row r="2107">
          <cell r="AR2107" t="str">
            <v>USD38656</v>
          </cell>
          <cell r="AS2107">
            <v>2.2543000000000002</v>
          </cell>
        </row>
        <row r="2108">
          <cell r="AR2108" t="str">
            <v>USD38657</v>
          </cell>
          <cell r="AS2108">
            <v>2.2516000000000003</v>
          </cell>
        </row>
        <row r="2109">
          <cell r="AR2109" t="str">
            <v>USD38659</v>
          </cell>
          <cell r="AS2109">
            <v>2.2336</v>
          </cell>
        </row>
        <row r="2110">
          <cell r="AR2110" t="str">
            <v>USD38660</v>
          </cell>
          <cell r="AS2110">
            <v>2.2231000000000001</v>
          </cell>
        </row>
        <row r="2111">
          <cell r="AR2111" t="str">
            <v>USD38663</v>
          </cell>
          <cell r="AS2111">
            <v>2.2013000000000003</v>
          </cell>
        </row>
        <row r="2112">
          <cell r="AR2112" t="str">
            <v>USD38664</v>
          </cell>
          <cell r="AS2112">
            <v>2.2032000000000003</v>
          </cell>
        </row>
        <row r="2113">
          <cell r="AR2113" t="str">
            <v>USD38665</v>
          </cell>
          <cell r="AS2113">
            <v>2.1717</v>
          </cell>
        </row>
        <row r="2114">
          <cell r="AR2114" t="str">
            <v>USD38666</v>
          </cell>
          <cell r="AS2114">
            <v>2.1757</v>
          </cell>
        </row>
        <row r="2115">
          <cell r="AR2115" t="str">
            <v>USD38667</v>
          </cell>
          <cell r="AS2115">
            <v>2.1633</v>
          </cell>
        </row>
        <row r="2116">
          <cell r="AR2116" t="str">
            <v>USD38670</v>
          </cell>
          <cell r="AS2116">
            <v>2.1990000000000003</v>
          </cell>
        </row>
        <row r="2117">
          <cell r="AR2117" t="str">
            <v>USD38672</v>
          </cell>
          <cell r="AS2117">
            <v>2.1974</v>
          </cell>
        </row>
        <row r="2118">
          <cell r="AR2118" t="str">
            <v>USD38673</v>
          </cell>
          <cell r="AS2118">
            <v>2.1866000000000003</v>
          </cell>
        </row>
        <row r="2119">
          <cell r="AR2119" t="str">
            <v>USD38674</v>
          </cell>
          <cell r="AS2119">
            <v>2.2187000000000001</v>
          </cell>
        </row>
        <row r="2120">
          <cell r="AR2120" t="str">
            <v>USD38677</v>
          </cell>
          <cell r="AS2120">
            <v>2.2181000000000002</v>
          </cell>
        </row>
        <row r="2121">
          <cell r="AR2121" t="str">
            <v>USD38678</v>
          </cell>
          <cell r="AS2121">
            <v>2.2511000000000001</v>
          </cell>
        </row>
        <row r="2122">
          <cell r="AR2122" t="str">
            <v>USD38679</v>
          </cell>
          <cell r="AS2122">
            <v>2.238</v>
          </cell>
        </row>
        <row r="2123">
          <cell r="AR2123" t="str">
            <v>USD38680</v>
          </cell>
          <cell r="AS2123">
            <v>2.2370000000000001</v>
          </cell>
        </row>
        <row r="2124">
          <cell r="AR2124" t="str">
            <v>USD38681</v>
          </cell>
          <cell r="AS2124">
            <v>2.2329000000000003</v>
          </cell>
        </row>
        <row r="2125">
          <cell r="AR2125" t="str">
            <v>USD38684</v>
          </cell>
          <cell r="AS2125">
            <v>2.2094</v>
          </cell>
        </row>
        <row r="2126">
          <cell r="AR2126" t="str">
            <v>USD38685</v>
          </cell>
          <cell r="AS2126">
            <v>2.198</v>
          </cell>
        </row>
        <row r="2127">
          <cell r="AR2127" t="str">
            <v>USD38686</v>
          </cell>
          <cell r="AS2127">
            <v>2.2070000000000003</v>
          </cell>
        </row>
        <row r="2128">
          <cell r="AR2128" t="str">
            <v>USD38687</v>
          </cell>
          <cell r="AS2128">
            <v>2.2177000000000002</v>
          </cell>
        </row>
        <row r="2129">
          <cell r="AR2129" t="str">
            <v>USD38688</v>
          </cell>
          <cell r="AS2129">
            <v>2.2061000000000002</v>
          </cell>
        </row>
        <row r="2130">
          <cell r="AR2130" t="str">
            <v>USD38691</v>
          </cell>
          <cell r="AS2130">
            <v>2.1968000000000001</v>
          </cell>
        </row>
        <row r="2131">
          <cell r="AR2131" t="str">
            <v>USD38692</v>
          </cell>
          <cell r="AS2131">
            <v>2.1807000000000003</v>
          </cell>
        </row>
        <row r="2132">
          <cell r="AR2132" t="str">
            <v>USD38693</v>
          </cell>
          <cell r="AS2132">
            <v>2.1800000000000002</v>
          </cell>
        </row>
        <row r="2133">
          <cell r="AR2133" t="str">
            <v>USD38694</v>
          </cell>
          <cell r="AS2133">
            <v>2.2126999999999999</v>
          </cell>
        </row>
        <row r="2134">
          <cell r="AR2134" t="str">
            <v>USD38695</v>
          </cell>
          <cell r="AS2134">
            <v>2.2446000000000002</v>
          </cell>
        </row>
        <row r="2135">
          <cell r="AR2135" t="str">
            <v>USD38698</v>
          </cell>
          <cell r="AS2135">
            <v>2.2634000000000003</v>
          </cell>
        </row>
        <row r="2136">
          <cell r="AR2136" t="str">
            <v>USD38699</v>
          </cell>
          <cell r="AS2136">
            <v>2.2565</v>
          </cell>
        </row>
        <row r="2137">
          <cell r="AR2137" t="str">
            <v>USD38700</v>
          </cell>
          <cell r="AS2137">
            <v>2.2779000000000003</v>
          </cell>
        </row>
        <row r="2138">
          <cell r="AR2138" t="str">
            <v>USD38701</v>
          </cell>
          <cell r="AS2138">
            <v>2.2957000000000001</v>
          </cell>
        </row>
        <row r="2139">
          <cell r="AR2139" t="str">
            <v>USD38702</v>
          </cell>
          <cell r="AS2139">
            <v>2.3355999999999999</v>
          </cell>
        </row>
        <row r="2140">
          <cell r="AR2140" t="str">
            <v>USD38705</v>
          </cell>
          <cell r="AS2140">
            <v>2.3734999999999999</v>
          </cell>
        </row>
        <row r="2141">
          <cell r="AR2141" t="str">
            <v>USD38706</v>
          </cell>
          <cell r="AS2141">
            <v>2.3496999999999999</v>
          </cell>
        </row>
        <row r="2142">
          <cell r="AR2142" t="str">
            <v>USD38707</v>
          </cell>
          <cell r="AS2142">
            <v>2.3168000000000002</v>
          </cell>
        </row>
        <row r="2143">
          <cell r="AR2143" t="str">
            <v>USD38708</v>
          </cell>
          <cell r="AS2143">
            <v>2.3254000000000001</v>
          </cell>
        </row>
        <row r="2144">
          <cell r="AR2144" t="str">
            <v>USD38709</v>
          </cell>
          <cell r="AS2144">
            <v>2.3327</v>
          </cell>
        </row>
        <row r="2145">
          <cell r="AR2145" t="str">
            <v>USD38712</v>
          </cell>
          <cell r="AS2145">
            <v>2.3325</v>
          </cell>
        </row>
        <row r="2146">
          <cell r="AR2146" t="str">
            <v>USD38713</v>
          </cell>
          <cell r="AS2146">
            <v>2.3526000000000002</v>
          </cell>
        </row>
        <row r="2147">
          <cell r="AR2147" t="str">
            <v>USD38714</v>
          </cell>
          <cell r="AS2147">
            <v>2.3483000000000001</v>
          </cell>
        </row>
        <row r="2148">
          <cell r="AR2148" t="str">
            <v>USD38715</v>
          </cell>
          <cell r="AS2148">
            <v>2.3407</v>
          </cell>
        </row>
        <row r="2149">
          <cell r="AR2149" t="str">
            <v>USD38716</v>
          </cell>
          <cell r="AS2149">
            <v>2.3407</v>
          </cell>
        </row>
        <row r="2150">
          <cell r="AR2150" t="str">
            <v>USD38717</v>
          </cell>
          <cell r="AS2150">
            <v>2.3407</v>
          </cell>
        </row>
        <row r="2151">
          <cell r="AR2151" t="str">
            <v>USD38719</v>
          </cell>
          <cell r="AS2151">
            <v>2.3370000000000002</v>
          </cell>
        </row>
        <row r="2152">
          <cell r="AR2152" t="str">
            <v>USD38720</v>
          </cell>
          <cell r="AS2152">
            <v>2.3460000000000001</v>
          </cell>
        </row>
        <row r="2153">
          <cell r="AR2153" t="str">
            <v>USD38721</v>
          </cell>
          <cell r="AS2153">
            <v>2.3066</v>
          </cell>
        </row>
        <row r="2154">
          <cell r="AR2154" t="str">
            <v>USD38722</v>
          </cell>
          <cell r="AS2154">
            <v>2.2825000000000002</v>
          </cell>
        </row>
        <row r="2155">
          <cell r="AR2155" t="str">
            <v>USD38723</v>
          </cell>
          <cell r="AS2155">
            <v>2.2869999999999999</v>
          </cell>
        </row>
        <row r="2156">
          <cell r="AR2156" t="str">
            <v>USD38726</v>
          </cell>
          <cell r="AS2156">
            <v>2.2632000000000003</v>
          </cell>
        </row>
        <row r="2157">
          <cell r="AR2157" t="str">
            <v>USD38727</v>
          </cell>
          <cell r="AS2157">
            <v>2.2638000000000003</v>
          </cell>
        </row>
        <row r="2158">
          <cell r="AR2158" t="str">
            <v>USD38728</v>
          </cell>
          <cell r="AS2158">
            <v>2.2679</v>
          </cell>
        </row>
        <row r="2159">
          <cell r="AR2159" t="str">
            <v>USD38729</v>
          </cell>
          <cell r="AS2159">
            <v>2.2728999999999999</v>
          </cell>
        </row>
        <row r="2160">
          <cell r="AR2160" t="str">
            <v>USD38730</v>
          </cell>
          <cell r="AS2160">
            <v>2.2747000000000002</v>
          </cell>
        </row>
        <row r="2161">
          <cell r="AR2161" t="str">
            <v>USD38733</v>
          </cell>
          <cell r="AS2161">
            <v>2.2762000000000002</v>
          </cell>
        </row>
        <row r="2162">
          <cell r="AR2162" t="str">
            <v>USD38734</v>
          </cell>
          <cell r="AS2162">
            <v>2.2924000000000002</v>
          </cell>
        </row>
        <row r="2163">
          <cell r="AR2163" t="str">
            <v>USD38735</v>
          </cell>
          <cell r="AS2163">
            <v>2.3275999999999999</v>
          </cell>
        </row>
        <row r="2164">
          <cell r="AR2164" t="str">
            <v>USD38736</v>
          </cell>
          <cell r="AS2164">
            <v>2.3225000000000002</v>
          </cell>
        </row>
        <row r="2165">
          <cell r="AR2165" t="str">
            <v>USD38737</v>
          </cell>
          <cell r="AS2165">
            <v>2.2756000000000003</v>
          </cell>
        </row>
        <row r="2166">
          <cell r="AR2166" t="str">
            <v>USD38740</v>
          </cell>
          <cell r="AS2166">
            <v>2.2608999999999999</v>
          </cell>
        </row>
        <row r="2167">
          <cell r="AR2167" t="str">
            <v>USD38741</v>
          </cell>
          <cell r="AS2167">
            <v>2.2440000000000002</v>
          </cell>
        </row>
        <row r="2168">
          <cell r="AR2168" t="str">
            <v>USD38742</v>
          </cell>
          <cell r="AS2168">
            <v>2.2433000000000001</v>
          </cell>
        </row>
        <row r="2169">
          <cell r="AR2169" t="str">
            <v>USD38743</v>
          </cell>
          <cell r="AS2169">
            <v>2.2382</v>
          </cell>
        </row>
        <row r="2170">
          <cell r="AR2170" t="str">
            <v>USD38744</v>
          </cell>
          <cell r="AS2170">
            <v>2.2152000000000003</v>
          </cell>
        </row>
        <row r="2171">
          <cell r="AR2171" t="str">
            <v>USD38747</v>
          </cell>
          <cell r="AS2171">
            <v>2.2116000000000002</v>
          </cell>
        </row>
        <row r="2172">
          <cell r="AR2172" t="str">
            <v>USD38748</v>
          </cell>
          <cell r="AS2172">
            <v>2.2160000000000002</v>
          </cell>
        </row>
        <row r="2173">
          <cell r="AR2173" t="str">
            <v>USD38749</v>
          </cell>
          <cell r="AS2173">
            <v>2.2217000000000002</v>
          </cell>
        </row>
        <row r="2174">
          <cell r="AR2174" t="str">
            <v>USD38750</v>
          </cell>
          <cell r="AS2174">
            <v>2.2210000000000001</v>
          </cell>
        </row>
        <row r="2175">
          <cell r="AR2175" t="str">
            <v>USD38751</v>
          </cell>
          <cell r="AS2175">
            <v>2.2202000000000002</v>
          </cell>
        </row>
        <row r="2176">
          <cell r="AR2176" t="str">
            <v>USD38754</v>
          </cell>
          <cell r="AS2176">
            <v>2.1877</v>
          </cell>
        </row>
        <row r="2177">
          <cell r="AR2177" t="str">
            <v>USD38755</v>
          </cell>
          <cell r="AS2177">
            <v>2.1866000000000003</v>
          </cell>
        </row>
        <row r="2178">
          <cell r="AR2178" t="str">
            <v>USD38756</v>
          </cell>
          <cell r="AS2178">
            <v>2.1956000000000002</v>
          </cell>
        </row>
        <row r="2179">
          <cell r="AR2179" t="str">
            <v>USD38757</v>
          </cell>
          <cell r="AS2179">
            <v>2.1778</v>
          </cell>
        </row>
        <row r="2180">
          <cell r="AR2180" t="str">
            <v>USD38758</v>
          </cell>
          <cell r="AS2180">
            <v>2.1575000000000002</v>
          </cell>
        </row>
        <row r="2181">
          <cell r="AR2181" t="str">
            <v>USD38761</v>
          </cell>
          <cell r="AS2181">
            <v>2.1621000000000001</v>
          </cell>
        </row>
        <row r="2182">
          <cell r="AR2182" t="str">
            <v>USD38762</v>
          </cell>
          <cell r="AS2182">
            <v>2.1435</v>
          </cell>
        </row>
        <row r="2183">
          <cell r="AR2183" t="str">
            <v>USD38763</v>
          </cell>
          <cell r="AS2183">
            <v>2.1375000000000002</v>
          </cell>
        </row>
        <row r="2184">
          <cell r="AR2184" t="str">
            <v>USD38764</v>
          </cell>
          <cell r="AS2184">
            <v>2.1177000000000001</v>
          </cell>
        </row>
        <row r="2185">
          <cell r="AR2185" t="str">
            <v>USD38765</v>
          </cell>
          <cell r="AS2185">
            <v>2.1186000000000003</v>
          </cell>
        </row>
        <row r="2186">
          <cell r="AR2186" t="str">
            <v>USD38768</v>
          </cell>
          <cell r="AS2186">
            <v>2.1182000000000003</v>
          </cell>
        </row>
        <row r="2187">
          <cell r="AR2187" t="str">
            <v>USD38769</v>
          </cell>
          <cell r="AS2187">
            <v>2.1297000000000001</v>
          </cell>
        </row>
        <row r="2188">
          <cell r="AR2188" t="str">
            <v>USD38770</v>
          </cell>
          <cell r="AS2188">
            <v>2.1484000000000001</v>
          </cell>
        </row>
        <row r="2189">
          <cell r="AR2189" t="str">
            <v>USD38771</v>
          </cell>
          <cell r="AS2189">
            <v>2.1353</v>
          </cell>
        </row>
        <row r="2190">
          <cell r="AR2190" t="str">
            <v>USD38772</v>
          </cell>
          <cell r="AS2190">
            <v>2.1355</v>
          </cell>
        </row>
        <row r="2191">
          <cell r="AR2191" t="str">
            <v>USD38776</v>
          </cell>
          <cell r="AS2191">
            <v>2.1355</v>
          </cell>
        </row>
        <row r="2192">
          <cell r="AR2192" t="str">
            <v>USD38777</v>
          </cell>
          <cell r="AS2192">
            <v>2.1181000000000001</v>
          </cell>
        </row>
        <row r="2193">
          <cell r="AR2193" t="str">
            <v>USD38778</v>
          </cell>
          <cell r="AS2193">
            <v>2.1133999999999999</v>
          </cell>
        </row>
        <row r="2194">
          <cell r="AR2194" t="str">
            <v>USD38779</v>
          </cell>
          <cell r="AS2194">
            <v>2.1154999999999999</v>
          </cell>
        </row>
        <row r="2195">
          <cell r="AR2195" t="str">
            <v>USD38782</v>
          </cell>
          <cell r="AS2195">
            <v>2.1261000000000001</v>
          </cell>
        </row>
        <row r="2196">
          <cell r="AR2196" t="str">
            <v>USD38783</v>
          </cell>
          <cell r="AS2196">
            <v>2.1682000000000001</v>
          </cell>
        </row>
        <row r="2197">
          <cell r="AR2197" t="str">
            <v>USD38784</v>
          </cell>
          <cell r="AS2197">
            <v>2.1778</v>
          </cell>
        </row>
        <row r="2198">
          <cell r="AR2198" t="str">
            <v>USD38785</v>
          </cell>
          <cell r="AS2198">
            <v>2.1615000000000002</v>
          </cell>
        </row>
        <row r="2199">
          <cell r="AR2199" t="str">
            <v>USD38786</v>
          </cell>
          <cell r="AS2199">
            <v>2.1447000000000003</v>
          </cell>
        </row>
        <row r="2200">
          <cell r="AR2200" t="str">
            <v>USD38789</v>
          </cell>
          <cell r="AS2200">
            <v>2.1349</v>
          </cell>
        </row>
        <row r="2201">
          <cell r="AR2201" t="str">
            <v>USD38790</v>
          </cell>
          <cell r="AS2201">
            <v>2.1269</v>
          </cell>
        </row>
        <row r="2202">
          <cell r="AR2202" t="str">
            <v>USD38791</v>
          </cell>
          <cell r="AS2202">
            <v>2.1215000000000002</v>
          </cell>
        </row>
        <row r="2203">
          <cell r="AR2203" t="str">
            <v>USD38792</v>
          </cell>
          <cell r="AS2203">
            <v>2.1067</v>
          </cell>
        </row>
        <row r="2204">
          <cell r="AR2204" t="str">
            <v>USD38793</v>
          </cell>
          <cell r="AS2204">
            <v>2.1188000000000002</v>
          </cell>
        </row>
        <row r="2205">
          <cell r="AR2205" t="str">
            <v>USD38796</v>
          </cell>
          <cell r="AS2205">
            <v>2.1386000000000003</v>
          </cell>
        </row>
        <row r="2206">
          <cell r="AR2206" t="str">
            <v>USD38797</v>
          </cell>
          <cell r="AS2206">
            <v>2.1591</v>
          </cell>
        </row>
        <row r="2207">
          <cell r="AR2207" t="str">
            <v>USD38798</v>
          </cell>
          <cell r="AS2207">
            <v>2.1553</v>
          </cell>
        </row>
        <row r="2208">
          <cell r="AR2208" t="str">
            <v>USD38799</v>
          </cell>
          <cell r="AS2208">
            <v>2.1506000000000003</v>
          </cell>
        </row>
        <row r="2209">
          <cell r="AR2209" t="str">
            <v>USD38800</v>
          </cell>
          <cell r="AS2209">
            <v>2.1628000000000003</v>
          </cell>
        </row>
        <row r="2210">
          <cell r="AR2210" t="str">
            <v>USD38803</v>
          </cell>
          <cell r="AS2210">
            <v>2.1804000000000001</v>
          </cell>
        </row>
        <row r="2211">
          <cell r="AR2211" t="str">
            <v>USD38804</v>
          </cell>
          <cell r="AS2211">
            <v>2.2238000000000002</v>
          </cell>
        </row>
        <row r="2212">
          <cell r="AR2212" t="str">
            <v>USD38805</v>
          </cell>
          <cell r="AS2212">
            <v>2.2227999999999999</v>
          </cell>
        </row>
        <row r="2213">
          <cell r="AR2213" t="str">
            <v>USD38806</v>
          </cell>
          <cell r="AS2213">
            <v>2.1952000000000003</v>
          </cell>
        </row>
        <row r="2214">
          <cell r="AR2214" t="str">
            <v>USD38807</v>
          </cell>
          <cell r="AS2214">
            <v>2.1716000000000002</v>
          </cell>
        </row>
        <row r="2215">
          <cell r="AR2215" t="str">
            <v>USD38810</v>
          </cell>
          <cell r="AS2215">
            <v>2.1541999999999999</v>
          </cell>
        </row>
        <row r="2216">
          <cell r="AR2216" t="str">
            <v>USD38811</v>
          </cell>
          <cell r="AS2216">
            <v>2.1293000000000002</v>
          </cell>
        </row>
        <row r="2217">
          <cell r="AR2217" t="str">
            <v>USD38812</v>
          </cell>
          <cell r="AS2217">
            <v>2.1344000000000003</v>
          </cell>
        </row>
        <row r="2218">
          <cell r="AR2218" t="str">
            <v>USD38813</v>
          </cell>
          <cell r="AS2218">
            <v>2.1299000000000001</v>
          </cell>
        </row>
        <row r="2219">
          <cell r="AR2219" t="str">
            <v>USD38814</v>
          </cell>
          <cell r="AS2219">
            <v>2.1409000000000002</v>
          </cell>
        </row>
        <row r="2220">
          <cell r="AR2220" t="str">
            <v>USD38817</v>
          </cell>
          <cell r="AS2220">
            <v>2.1522000000000001</v>
          </cell>
        </row>
        <row r="2221">
          <cell r="AR2221" t="str">
            <v>USD38818</v>
          </cell>
          <cell r="AS2221">
            <v>2.1419999999999999</v>
          </cell>
        </row>
        <row r="2222">
          <cell r="AR2222" t="str">
            <v>USD38819</v>
          </cell>
          <cell r="AS2222">
            <v>2.1335999999999999</v>
          </cell>
        </row>
        <row r="2223">
          <cell r="AR2223" t="str">
            <v>USD38349</v>
          </cell>
          <cell r="AS2223">
            <v>2.6895000000000002</v>
          </cell>
        </row>
        <row r="2224">
          <cell r="AR2224" t="str">
            <v>USD38350</v>
          </cell>
          <cell r="AS2224">
            <v>2.6836000000000002</v>
          </cell>
        </row>
        <row r="2225">
          <cell r="AR2225" t="str">
            <v>USD38351</v>
          </cell>
          <cell r="AS2225">
            <v>2.6544000000000003</v>
          </cell>
        </row>
        <row r="2226">
          <cell r="AR2226" t="str">
            <v>USD38352</v>
          </cell>
          <cell r="AS2226">
            <v>2.6544000000000003</v>
          </cell>
        </row>
        <row r="2227">
          <cell r="AR2227" t="str">
            <v>USD38355</v>
          </cell>
          <cell r="AS2227">
            <v>2.6682000000000001</v>
          </cell>
        </row>
        <row r="2228">
          <cell r="AR2228" t="str">
            <v>USD38356</v>
          </cell>
          <cell r="AS2228">
            <v>2.6887000000000003</v>
          </cell>
        </row>
        <row r="2229">
          <cell r="AR2229" t="str">
            <v>USD38357</v>
          </cell>
          <cell r="AS2229">
            <v>2.7096</v>
          </cell>
        </row>
        <row r="2230">
          <cell r="AR2230" t="str">
            <v>USD38358</v>
          </cell>
          <cell r="AS2230">
            <v>2.7207000000000003</v>
          </cell>
        </row>
        <row r="2231">
          <cell r="AR2231" t="str">
            <v>USD38359</v>
          </cell>
          <cell r="AS2231">
            <v>2.7032000000000003</v>
          </cell>
        </row>
        <row r="2232">
          <cell r="AR2232" t="str">
            <v>USD38362</v>
          </cell>
          <cell r="AS2232">
            <v>2.6973000000000003</v>
          </cell>
        </row>
        <row r="2233">
          <cell r="AR2233" t="str">
            <v>USD38363</v>
          </cell>
          <cell r="AS2233">
            <v>2.7106000000000003</v>
          </cell>
        </row>
        <row r="2234">
          <cell r="AR2234" t="str">
            <v>USD38364</v>
          </cell>
          <cell r="AS2234">
            <v>2.7113</v>
          </cell>
        </row>
        <row r="2235">
          <cell r="AR2235" t="str">
            <v>USD38365</v>
          </cell>
          <cell r="AS2235">
            <v>2.7011000000000003</v>
          </cell>
        </row>
        <row r="2236">
          <cell r="AR2236" t="str">
            <v>USD38366</v>
          </cell>
          <cell r="AS2236">
            <v>2.7074000000000003</v>
          </cell>
        </row>
        <row r="2237">
          <cell r="AR2237" t="str">
            <v>USD38369</v>
          </cell>
          <cell r="AS2237">
            <v>2.7007000000000003</v>
          </cell>
        </row>
        <row r="2238">
          <cell r="AR2238" t="str">
            <v>USD38370</v>
          </cell>
          <cell r="AS2238">
            <v>2.7139000000000002</v>
          </cell>
        </row>
        <row r="2239">
          <cell r="AR2239" t="str">
            <v>USD38371</v>
          </cell>
          <cell r="AS2239">
            <v>2.7185000000000001</v>
          </cell>
        </row>
        <row r="2240">
          <cell r="AR2240" t="str">
            <v>USD38372</v>
          </cell>
          <cell r="AS2240">
            <v>2.7222</v>
          </cell>
        </row>
        <row r="2241">
          <cell r="AR2241" t="str">
            <v>USD38373</v>
          </cell>
          <cell r="AS2241">
            <v>2.6999</v>
          </cell>
        </row>
        <row r="2242">
          <cell r="AR2242" t="str">
            <v>USD38376</v>
          </cell>
          <cell r="AS2242">
            <v>2.6779999999999999</v>
          </cell>
        </row>
        <row r="2243">
          <cell r="AR2243" t="str">
            <v>USD38377</v>
          </cell>
          <cell r="AS2243">
            <v>2.6794000000000002</v>
          </cell>
        </row>
        <row r="2244">
          <cell r="AR2244" t="str">
            <v>USD38378</v>
          </cell>
          <cell r="AS2244">
            <v>2.6748000000000003</v>
          </cell>
        </row>
        <row r="2245">
          <cell r="AR2245" t="str">
            <v>USD38379</v>
          </cell>
          <cell r="AS2245">
            <v>2.6645000000000003</v>
          </cell>
        </row>
        <row r="2246">
          <cell r="AR2246" t="str">
            <v>USD38380</v>
          </cell>
          <cell r="AS2246">
            <v>2.6587000000000001</v>
          </cell>
        </row>
        <row r="2247">
          <cell r="AR2247" t="str">
            <v>USD38383</v>
          </cell>
          <cell r="AS2247">
            <v>2.6248</v>
          </cell>
        </row>
        <row r="2248">
          <cell r="AR2248" t="str">
            <v>USD38384</v>
          </cell>
          <cell r="AS2248">
            <v>2.613</v>
          </cell>
        </row>
        <row r="2249">
          <cell r="AR2249" t="str">
            <v>USD38385</v>
          </cell>
          <cell r="AS2249">
            <v>2.6240000000000001</v>
          </cell>
        </row>
        <row r="2250">
          <cell r="AR2250" t="str">
            <v>USD38386</v>
          </cell>
          <cell r="AS2250">
            <v>2.6034000000000002</v>
          </cell>
        </row>
        <row r="2251">
          <cell r="AR2251" t="str">
            <v>USD38387</v>
          </cell>
          <cell r="AS2251">
            <v>2.6030000000000002</v>
          </cell>
        </row>
        <row r="2252">
          <cell r="AR2252" t="str">
            <v>USD38392</v>
          </cell>
          <cell r="AS2252">
            <v>2.6078000000000001</v>
          </cell>
        </row>
        <row r="2253">
          <cell r="AR2253" t="str">
            <v>USD38393</v>
          </cell>
          <cell r="AS2253">
            <v>2.6122000000000001</v>
          </cell>
        </row>
        <row r="2254">
          <cell r="AR2254" t="str">
            <v>USD38394</v>
          </cell>
          <cell r="AS2254">
            <v>2.6173000000000002</v>
          </cell>
        </row>
        <row r="2255">
          <cell r="AR2255" t="str">
            <v>USD38397</v>
          </cell>
          <cell r="AS2255">
            <v>2.5834000000000001</v>
          </cell>
        </row>
        <row r="2256">
          <cell r="AR2256" t="str">
            <v>USD38398</v>
          </cell>
          <cell r="AS2256">
            <v>2.5762</v>
          </cell>
        </row>
        <row r="2257">
          <cell r="AR2257" t="str">
            <v>USD38399</v>
          </cell>
          <cell r="AS2257">
            <v>2.5926</v>
          </cell>
        </row>
        <row r="2258">
          <cell r="AR2258" t="str">
            <v>USD38400</v>
          </cell>
          <cell r="AS2258">
            <v>2.5737000000000001</v>
          </cell>
        </row>
        <row r="2259">
          <cell r="AR2259" t="str">
            <v>USD38401</v>
          </cell>
          <cell r="AS2259">
            <v>2.5621</v>
          </cell>
        </row>
        <row r="2260">
          <cell r="AR2260" t="str">
            <v>USD38404</v>
          </cell>
          <cell r="AS2260">
            <v>2.5762</v>
          </cell>
        </row>
        <row r="2261">
          <cell r="AR2261" t="str">
            <v>USD38405</v>
          </cell>
          <cell r="AS2261">
            <v>2.5937000000000001</v>
          </cell>
        </row>
        <row r="2262">
          <cell r="AR2262" t="str">
            <v>USD38406</v>
          </cell>
          <cell r="AS2262">
            <v>2.5857000000000001</v>
          </cell>
        </row>
        <row r="2263">
          <cell r="AR2263" t="str">
            <v>USD38407</v>
          </cell>
          <cell r="AS2263">
            <v>2.6098000000000003</v>
          </cell>
        </row>
        <row r="2264">
          <cell r="AR2264" t="str">
            <v>USD38408</v>
          </cell>
          <cell r="AS2264">
            <v>2.6320000000000001</v>
          </cell>
        </row>
        <row r="2265">
          <cell r="AR2265" t="str">
            <v>USD38411</v>
          </cell>
          <cell r="AS2265">
            <v>2.5950000000000002</v>
          </cell>
        </row>
        <row r="2266">
          <cell r="AR2266" t="str">
            <v>USD38412</v>
          </cell>
          <cell r="AS2266">
            <v>2.6011000000000002</v>
          </cell>
        </row>
        <row r="2267">
          <cell r="AR2267" t="str">
            <v>USD38413</v>
          </cell>
          <cell r="AS2267">
            <v>2.6368</v>
          </cell>
        </row>
        <row r="2268">
          <cell r="AR2268" t="str">
            <v>USD38414</v>
          </cell>
          <cell r="AS2268">
            <v>2.6698</v>
          </cell>
        </row>
        <row r="2269">
          <cell r="AR2269" t="str">
            <v>USD38415</v>
          </cell>
          <cell r="AS2269">
            <v>2.6615000000000002</v>
          </cell>
        </row>
        <row r="2270">
          <cell r="AR2270" t="str">
            <v>USD38418</v>
          </cell>
          <cell r="AS2270">
            <v>2.6624000000000003</v>
          </cell>
        </row>
        <row r="2271">
          <cell r="AR2271" t="str">
            <v>USD38419</v>
          </cell>
          <cell r="AS2271">
            <v>2.6934</v>
          </cell>
        </row>
        <row r="2272">
          <cell r="AR2272" t="str">
            <v>USD38420</v>
          </cell>
          <cell r="AS2272">
            <v>2.7113</v>
          </cell>
        </row>
        <row r="2273">
          <cell r="AR2273" t="str">
            <v>USD38421</v>
          </cell>
          <cell r="AS2273">
            <v>2.7319</v>
          </cell>
        </row>
        <row r="2274">
          <cell r="AR2274" t="str">
            <v>USD38422</v>
          </cell>
          <cell r="AS2274">
            <v>2.7021000000000002</v>
          </cell>
        </row>
        <row r="2275">
          <cell r="AR2275" t="str">
            <v>USD38425</v>
          </cell>
          <cell r="AS2275">
            <v>2.7523</v>
          </cell>
        </row>
        <row r="2276">
          <cell r="AR2276" t="str">
            <v>USD38426</v>
          </cell>
          <cell r="AS2276">
            <v>2.7621000000000002</v>
          </cell>
        </row>
        <row r="2277">
          <cell r="AR2277" t="str">
            <v>USD38427</v>
          </cell>
          <cell r="AS2277">
            <v>2.7570000000000001</v>
          </cell>
        </row>
        <row r="2278">
          <cell r="AR2278" t="str">
            <v>USD38428</v>
          </cell>
          <cell r="AS2278">
            <v>2.7522000000000002</v>
          </cell>
        </row>
        <row r="2279">
          <cell r="AR2279" t="str">
            <v>USD38429</v>
          </cell>
          <cell r="AS2279">
            <v>2.7162999999999999</v>
          </cell>
        </row>
        <row r="2280">
          <cell r="AR2280" t="str">
            <v>USD38432</v>
          </cell>
          <cell r="AS2280">
            <v>2.7288000000000001</v>
          </cell>
        </row>
        <row r="2281">
          <cell r="AR2281" t="str">
            <v>USD38433</v>
          </cell>
          <cell r="AS2281">
            <v>2.706</v>
          </cell>
        </row>
        <row r="2282">
          <cell r="AR2282" t="str">
            <v>USD38434</v>
          </cell>
          <cell r="AS2282">
            <v>2.7403</v>
          </cell>
        </row>
        <row r="2283">
          <cell r="AR2283" t="str">
            <v>USD38435</v>
          </cell>
          <cell r="AS2283">
            <v>2.7303000000000002</v>
          </cell>
        </row>
        <row r="2284">
          <cell r="AR2284" t="str">
            <v>USD38439</v>
          </cell>
          <cell r="AS2284">
            <v>2.7385000000000002</v>
          </cell>
        </row>
        <row r="2285">
          <cell r="AR2285" t="str">
            <v>USD38440</v>
          </cell>
          <cell r="AS2285">
            <v>2.7031000000000001</v>
          </cell>
        </row>
        <row r="2286">
          <cell r="AR2286" t="str">
            <v>USD38441</v>
          </cell>
          <cell r="AS2286">
            <v>2.6808000000000001</v>
          </cell>
        </row>
        <row r="2287">
          <cell r="AR2287" t="str">
            <v>USD38442</v>
          </cell>
          <cell r="AS2287">
            <v>2.6662000000000003</v>
          </cell>
        </row>
        <row r="2288">
          <cell r="AR2288" t="str">
            <v>USD38443</v>
          </cell>
          <cell r="AS2288">
            <v>2.6550000000000002</v>
          </cell>
        </row>
        <row r="2289">
          <cell r="AR2289" t="str">
            <v>USD39391</v>
          </cell>
          <cell r="AS2289">
            <v>1.7556</v>
          </cell>
        </row>
        <row r="2290">
          <cell r="AR2290" t="str">
            <v>USD39392</v>
          </cell>
          <cell r="AS2290">
            <v>1.7325000000000002</v>
          </cell>
        </row>
        <row r="2291">
          <cell r="AR2291" t="str">
            <v>USD39393</v>
          </cell>
          <cell r="AS2291">
            <v>1.74</v>
          </cell>
        </row>
        <row r="2292">
          <cell r="AR2292" t="str">
            <v>USD39394</v>
          </cell>
          <cell r="AS2292">
            <v>1.7354000000000001</v>
          </cell>
        </row>
        <row r="2293">
          <cell r="AR2293" t="str">
            <v>USD39395</v>
          </cell>
          <cell r="AS2293">
            <v>1.7490000000000001</v>
          </cell>
        </row>
        <row r="2294">
          <cell r="AR2294" t="str">
            <v>USD39398</v>
          </cell>
          <cell r="AS2294">
            <v>1.774</v>
          </cell>
        </row>
        <row r="2295">
          <cell r="AR2295" t="str">
            <v>USD39399</v>
          </cell>
          <cell r="AS2295">
            <v>1.7682</v>
          </cell>
        </row>
        <row r="2296">
          <cell r="AR2296" t="str">
            <v>USD39400</v>
          </cell>
          <cell r="AS2296">
            <v>1.7378</v>
          </cell>
        </row>
        <row r="2297">
          <cell r="AR2297" t="str">
            <v>USD39401</v>
          </cell>
          <cell r="AS2297">
            <v>1.7378</v>
          </cell>
        </row>
        <row r="2298">
          <cell r="AR2298" t="str">
            <v>USD39402</v>
          </cell>
          <cell r="AS2298">
            <v>1.7414000000000001</v>
          </cell>
        </row>
        <row r="2299">
          <cell r="AR2299" t="str">
            <v>USD39405</v>
          </cell>
          <cell r="AS2299">
            <v>1.7593000000000001</v>
          </cell>
        </row>
        <row r="2300">
          <cell r="AR2300" t="str">
            <v>USD39406</v>
          </cell>
          <cell r="AS2300">
            <v>1.7647000000000002</v>
          </cell>
        </row>
        <row r="2301">
          <cell r="AR2301" t="str">
            <v>USD39407</v>
          </cell>
          <cell r="AS2301">
            <v>1.7866000000000002</v>
          </cell>
        </row>
        <row r="2302">
          <cell r="AR2302" t="str">
            <v>USD39408</v>
          </cell>
          <cell r="AS2302">
            <v>1.7747000000000002</v>
          </cell>
        </row>
        <row r="2303">
          <cell r="AR2303" t="str">
            <v>USD39409</v>
          </cell>
          <cell r="AS2303">
            <v>1.7962</v>
          </cell>
        </row>
        <row r="2304">
          <cell r="AR2304" t="str">
            <v>USD39412</v>
          </cell>
          <cell r="AS2304">
            <v>1.8110000000000002</v>
          </cell>
        </row>
        <row r="2305">
          <cell r="AR2305" t="str">
            <v>USD39413</v>
          </cell>
          <cell r="AS2305">
            <v>1.8501000000000001</v>
          </cell>
        </row>
        <row r="2306">
          <cell r="AR2306" t="str">
            <v>USD39414</v>
          </cell>
          <cell r="AS2306">
            <v>1.8018000000000001</v>
          </cell>
        </row>
        <row r="2307">
          <cell r="AR2307" t="str">
            <v>USD39415</v>
          </cell>
          <cell r="AS2307">
            <v>1.7905</v>
          </cell>
        </row>
        <row r="2308">
          <cell r="AR2308" t="str">
            <v>USD39416</v>
          </cell>
          <cell r="AS2308">
            <v>1.7837000000000001</v>
          </cell>
        </row>
        <row r="2309">
          <cell r="AR2309" t="str">
            <v>USD39419</v>
          </cell>
          <cell r="AS2309">
            <v>1.7888000000000002</v>
          </cell>
        </row>
        <row r="2310">
          <cell r="AR2310" t="str">
            <v>USD39420</v>
          </cell>
          <cell r="AS2310">
            <v>1.8233000000000001</v>
          </cell>
        </row>
        <row r="2311">
          <cell r="AR2311" t="str">
            <v>USD39421</v>
          </cell>
          <cell r="AS2311">
            <v>1.7956000000000001</v>
          </cell>
        </row>
        <row r="2312">
          <cell r="AR2312" t="str">
            <v>USD39422</v>
          </cell>
          <cell r="AS2312">
            <v>1.7873000000000001</v>
          </cell>
        </row>
        <row r="2313">
          <cell r="AR2313" t="str">
            <v>USD39423</v>
          </cell>
          <cell r="AS2313">
            <v>1.7616000000000001</v>
          </cell>
        </row>
        <row r="2314">
          <cell r="AR2314" t="str">
            <v>USD39426</v>
          </cell>
          <cell r="AS2314">
            <v>1.762</v>
          </cell>
        </row>
        <row r="2315">
          <cell r="AR2315" t="str">
            <v>USD39427</v>
          </cell>
          <cell r="AS2315">
            <v>1.7650000000000001</v>
          </cell>
        </row>
        <row r="2316">
          <cell r="AR2316" t="str">
            <v>USD39428</v>
          </cell>
          <cell r="AS2316">
            <v>1.7624000000000002</v>
          </cell>
        </row>
        <row r="2317">
          <cell r="AR2317" t="str">
            <v>USD39429</v>
          </cell>
          <cell r="AS2317">
            <v>1.7746000000000002</v>
          </cell>
        </row>
        <row r="2318">
          <cell r="AR2318" t="str">
            <v>USD39430</v>
          </cell>
          <cell r="AS2318">
            <v>1.7959000000000001</v>
          </cell>
        </row>
        <row r="2319">
          <cell r="AR2319" t="str">
            <v>USD39433</v>
          </cell>
          <cell r="AS2319">
            <v>1.8123</v>
          </cell>
        </row>
        <row r="2320">
          <cell r="AR2320" t="str">
            <v>USD39434</v>
          </cell>
          <cell r="AS2320">
            <v>1.8091000000000002</v>
          </cell>
        </row>
        <row r="2321">
          <cell r="AR2321" t="str">
            <v>USD39435</v>
          </cell>
          <cell r="AS2321">
            <v>1.8019000000000001</v>
          </cell>
        </row>
        <row r="2322">
          <cell r="AR2322" t="str">
            <v>USD39436</v>
          </cell>
          <cell r="AS2322">
            <v>1.8032000000000001</v>
          </cell>
        </row>
        <row r="2323">
          <cell r="AR2323" t="str">
            <v>USD39437</v>
          </cell>
          <cell r="AS2323">
            <v>1.7966000000000002</v>
          </cell>
        </row>
        <row r="2324">
          <cell r="AR2324" t="str">
            <v>USD39440</v>
          </cell>
          <cell r="AS2324">
            <v>1.7909000000000002</v>
          </cell>
        </row>
        <row r="2325">
          <cell r="AR2325" t="str">
            <v>USD39442</v>
          </cell>
          <cell r="AS2325">
            <v>1.7795000000000001</v>
          </cell>
        </row>
        <row r="2326">
          <cell r="AR2326" t="str">
            <v>USD39443</v>
          </cell>
          <cell r="AS2326">
            <v>1.7671000000000001</v>
          </cell>
        </row>
        <row r="2327">
          <cell r="AR2327" t="str">
            <v>USD39444</v>
          </cell>
          <cell r="AS2327">
            <v>1.7713000000000001</v>
          </cell>
        </row>
        <row r="2328">
          <cell r="AR2328" t="str">
            <v>USD39447</v>
          </cell>
          <cell r="AS2328">
            <v>1.7713000000000001</v>
          </cell>
        </row>
        <row r="2329">
          <cell r="AR2329" t="str">
            <v>USD39449</v>
          </cell>
          <cell r="AS2329">
            <v>1.7722</v>
          </cell>
        </row>
        <row r="2330">
          <cell r="AR2330" t="str">
            <v>USD39450</v>
          </cell>
          <cell r="AS2330">
            <v>1.7569000000000001</v>
          </cell>
        </row>
        <row r="2331">
          <cell r="AR2331" t="str">
            <v>USD39451</v>
          </cell>
          <cell r="AS2331">
            <v>1.7574000000000001</v>
          </cell>
        </row>
        <row r="2332">
          <cell r="AR2332" t="str">
            <v>USD39454</v>
          </cell>
          <cell r="AS2332">
            <v>1.7675000000000001</v>
          </cell>
        </row>
        <row r="2333">
          <cell r="AR2333" t="str">
            <v>USD39455</v>
          </cell>
          <cell r="AS2333">
            <v>1.7554000000000001</v>
          </cell>
        </row>
        <row r="2334">
          <cell r="AR2334" t="str">
            <v>USD39456</v>
          </cell>
          <cell r="AS2334">
            <v>1.7691000000000001</v>
          </cell>
        </row>
        <row r="2335">
          <cell r="AR2335" t="str">
            <v>USD39457</v>
          </cell>
          <cell r="AS2335">
            <v>1.7628000000000001</v>
          </cell>
        </row>
        <row r="2336">
          <cell r="AR2336" t="str">
            <v>USD39458</v>
          </cell>
          <cell r="AS2336">
            <v>1.7536</v>
          </cell>
        </row>
        <row r="2337">
          <cell r="AR2337" t="str">
            <v>USD39461</v>
          </cell>
          <cell r="AS2337">
            <v>1.7414000000000001</v>
          </cell>
        </row>
        <row r="2338">
          <cell r="AR2338" t="str">
            <v>USD39462</v>
          </cell>
          <cell r="AS2338">
            <v>1.7450000000000001</v>
          </cell>
        </row>
        <row r="2339">
          <cell r="AR2339" t="str">
            <v>USD39463</v>
          </cell>
          <cell r="AS2339">
            <v>1.7630000000000001</v>
          </cell>
        </row>
        <row r="2340">
          <cell r="AR2340" t="str">
            <v>USD39464</v>
          </cell>
          <cell r="AS2340">
            <v>1.7687000000000002</v>
          </cell>
        </row>
        <row r="2341">
          <cell r="AR2341" t="str">
            <v>USD39465</v>
          </cell>
          <cell r="AS2341">
            <v>1.7850000000000001</v>
          </cell>
        </row>
        <row r="2342">
          <cell r="AR2342" t="str">
            <v>USD39468</v>
          </cell>
          <cell r="AS2342">
            <v>1.8301000000000001</v>
          </cell>
        </row>
        <row r="2343">
          <cell r="AR2343" t="str">
            <v>USD39469</v>
          </cell>
          <cell r="AS2343">
            <v>1.8041</v>
          </cell>
        </row>
        <row r="2344">
          <cell r="AR2344" t="str">
            <v>USD39470</v>
          </cell>
          <cell r="AS2344">
            <v>1.8147</v>
          </cell>
        </row>
        <row r="2345">
          <cell r="AR2345" t="str">
            <v>USD39471</v>
          </cell>
          <cell r="AS2345">
            <v>1.7883</v>
          </cell>
        </row>
        <row r="2346">
          <cell r="AR2346" t="str">
            <v>USD39472</v>
          </cell>
          <cell r="AS2346">
            <v>1.7912000000000001</v>
          </cell>
        </row>
        <row r="2347">
          <cell r="AR2347" t="str">
            <v>USD39475</v>
          </cell>
          <cell r="AS2347">
            <v>1.7906000000000002</v>
          </cell>
        </row>
        <row r="2348">
          <cell r="AR2348" t="str">
            <v>USD39476</v>
          </cell>
          <cell r="AS2348">
            <v>1.7762</v>
          </cell>
        </row>
        <row r="2349">
          <cell r="AR2349" t="str">
            <v>USD39477</v>
          </cell>
          <cell r="AS2349">
            <v>1.7802</v>
          </cell>
        </row>
        <row r="2350">
          <cell r="AR2350" t="str">
            <v>USD39478</v>
          </cell>
          <cell r="AS2350">
            <v>1.7603</v>
          </cell>
        </row>
        <row r="2351">
          <cell r="AR2351" t="str">
            <v>USD39479</v>
          </cell>
          <cell r="AS2351">
            <v>1.7451000000000001</v>
          </cell>
        </row>
        <row r="2352">
          <cell r="AR2352" t="str">
            <v>USD39484</v>
          </cell>
          <cell r="AS2352">
            <v>1.7531000000000001</v>
          </cell>
        </row>
        <row r="2353">
          <cell r="AR2353" t="str">
            <v>USD39485</v>
          </cell>
          <cell r="AS2353">
            <v>1.7627000000000002</v>
          </cell>
        </row>
        <row r="2354">
          <cell r="AR2354" t="str">
            <v>USD39486</v>
          </cell>
          <cell r="AS2354">
            <v>1.7681</v>
          </cell>
        </row>
        <row r="2355">
          <cell r="AR2355" t="str">
            <v>USD39489</v>
          </cell>
          <cell r="AS2355">
            <v>1.7601</v>
          </cell>
        </row>
        <row r="2356">
          <cell r="AR2356" t="str">
            <v>USD39490</v>
          </cell>
          <cell r="AS2356">
            <v>1.7478</v>
          </cell>
        </row>
        <row r="2357">
          <cell r="AR2357" t="str">
            <v>USD39491</v>
          </cell>
          <cell r="AS2357">
            <v>1.7459</v>
          </cell>
        </row>
        <row r="2358">
          <cell r="AR2358" t="str">
            <v>USD39492</v>
          </cell>
          <cell r="AS2358">
            <v>1.7469000000000001</v>
          </cell>
        </row>
        <row r="2359">
          <cell r="AR2359" t="str">
            <v>USD39493</v>
          </cell>
          <cell r="AS2359">
            <v>1.7541</v>
          </cell>
        </row>
        <row r="2360">
          <cell r="AR2360" t="str">
            <v>USD39496</v>
          </cell>
          <cell r="AS2360">
            <v>1.7394000000000001</v>
          </cell>
        </row>
        <row r="2361">
          <cell r="AR2361" t="str">
            <v>USD39497</v>
          </cell>
          <cell r="AS2361">
            <v>1.7329000000000001</v>
          </cell>
        </row>
        <row r="2362">
          <cell r="AR2362" t="str">
            <v>USD39498</v>
          </cell>
          <cell r="AS2362">
            <v>1.7351000000000001</v>
          </cell>
        </row>
        <row r="2363">
          <cell r="AR2363" t="str">
            <v>USD39499</v>
          </cell>
          <cell r="AS2363">
            <v>1.7104000000000001</v>
          </cell>
        </row>
        <row r="2364">
          <cell r="AR2364" t="str">
            <v>USD39500</v>
          </cell>
          <cell r="AS2364">
            <v>1.7040000000000002</v>
          </cell>
        </row>
        <row r="2365">
          <cell r="AR2365" t="str">
            <v>USD39503</v>
          </cell>
          <cell r="AS2365">
            <v>1.7062000000000002</v>
          </cell>
        </row>
        <row r="2366">
          <cell r="AR2366" t="str">
            <v>USD39504</v>
          </cell>
          <cell r="AS2366">
            <v>1.6882000000000001</v>
          </cell>
        </row>
        <row r="2367">
          <cell r="AR2367" t="str">
            <v>USD39505</v>
          </cell>
          <cell r="AS2367">
            <v>1.6715</v>
          </cell>
        </row>
        <row r="2368">
          <cell r="AR2368" t="str">
            <v>USD39506</v>
          </cell>
          <cell r="AS2368">
            <v>1.6723000000000001</v>
          </cell>
        </row>
        <row r="2369">
          <cell r="AR2369" t="str">
            <v>USD39507</v>
          </cell>
          <cell r="AS2369">
            <v>1.6833</v>
          </cell>
        </row>
        <row r="2370">
          <cell r="AR2370" t="str">
            <v>USD39510</v>
          </cell>
          <cell r="AS2370">
            <v>1.6816</v>
          </cell>
        </row>
        <row r="2371">
          <cell r="AR2371" t="str">
            <v>USD39511</v>
          </cell>
          <cell r="AS2371">
            <v>1.673</v>
          </cell>
        </row>
        <row r="2372">
          <cell r="AR2372" t="str">
            <v>USD39512</v>
          </cell>
          <cell r="AS2372">
            <v>1.67</v>
          </cell>
        </row>
        <row r="2373">
          <cell r="AR2373" t="str">
            <v>USD39513</v>
          </cell>
          <cell r="AS2373">
            <v>1.6720000000000002</v>
          </cell>
        </row>
        <row r="2374">
          <cell r="AR2374" t="str">
            <v>USD39514</v>
          </cell>
          <cell r="AS2374">
            <v>1.6841000000000002</v>
          </cell>
        </row>
        <row r="2375">
          <cell r="AR2375" t="str">
            <v>USD39517</v>
          </cell>
          <cell r="AS2375">
            <v>1.6996</v>
          </cell>
        </row>
        <row r="2376">
          <cell r="AR2376" t="str">
            <v>USD39518</v>
          </cell>
          <cell r="AS2376">
            <v>1.6947000000000001</v>
          </cell>
        </row>
        <row r="2377">
          <cell r="AR2377" t="str">
            <v>USD39519</v>
          </cell>
          <cell r="AS2377">
            <v>1.6796</v>
          </cell>
        </row>
        <row r="2378">
          <cell r="AR2378" t="str">
            <v>USD39520</v>
          </cell>
          <cell r="AS2378">
            <v>1.6971000000000001</v>
          </cell>
        </row>
        <row r="2379">
          <cell r="AR2379" t="str">
            <v>USD39521</v>
          </cell>
          <cell r="AS2379">
            <v>1.6947000000000001</v>
          </cell>
        </row>
        <row r="2380">
          <cell r="AR2380" t="str">
            <v>USD39524</v>
          </cell>
          <cell r="AS2380">
            <v>1.7248000000000001</v>
          </cell>
        </row>
        <row r="2381">
          <cell r="AR2381" t="str">
            <v>USD39525</v>
          </cell>
          <cell r="AS2381">
            <v>1.7007000000000001</v>
          </cell>
        </row>
        <row r="2382">
          <cell r="AR2382" t="str">
            <v>USD39526</v>
          </cell>
          <cell r="AS2382">
            <v>1.7045000000000001</v>
          </cell>
        </row>
        <row r="2383">
          <cell r="AR2383" t="str">
            <v>USD39527</v>
          </cell>
          <cell r="AS2383">
            <v>1.7424000000000002</v>
          </cell>
        </row>
        <row r="2384">
          <cell r="AR2384" t="str">
            <v>USD39531</v>
          </cell>
          <cell r="AS2384">
            <v>1.7407000000000001</v>
          </cell>
        </row>
        <row r="2385">
          <cell r="AR2385" t="str">
            <v>USD39532</v>
          </cell>
          <cell r="AS2385">
            <v>1.7341</v>
          </cell>
        </row>
        <row r="2386">
          <cell r="AR2386" t="str">
            <v>USD39533</v>
          </cell>
          <cell r="AS2386">
            <v>1.7288000000000001</v>
          </cell>
        </row>
        <row r="2387">
          <cell r="AR2387" t="str">
            <v>USD39534</v>
          </cell>
          <cell r="AS2387">
            <v>1.7345000000000002</v>
          </cell>
        </row>
        <row r="2388">
          <cell r="AR2388" t="str">
            <v>USD39535</v>
          </cell>
          <cell r="AS2388">
            <v>1.7456</v>
          </cell>
        </row>
        <row r="2389">
          <cell r="AR2389" t="str">
            <v>USD39538</v>
          </cell>
          <cell r="AS2389">
            <v>1.7491000000000001</v>
          </cell>
        </row>
        <row r="2390">
          <cell r="AR2390" t="str">
            <v>USD39539</v>
          </cell>
          <cell r="AS2390">
            <v>1.7534000000000001</v>
          </cell>
        </row>
        <row r="2391">
          <cell r="AR2391" t="str">
            <v>USD39540</v>
          </cell>
          <cell r="AS2391">
            <v>1.7273000000000001</v>
          </cell>
        </row>
        <row r="2392">
          <cell r="AR2392" t="str">
            <v>USD39541</v>
          </cell>
          <cell r="AS2392">
            <v>1.7252000000000001</v>
          </cell>
        </row>
        <row r="2393">
          <cell r="AR2393" t="str">
            <v>USD39542</v>
          </cell>
          <cell r="AS2393">
            <v>1.7117</v>
          </cell>
        </row>
        <row r="2394">
          <cell r="AR2394" t="str">
            <v>USD39545</v>
          </cell>
          <cell r="AS2394">
            <v>1.6990000000000001</v>
          </cell>
        </row>
        <row r="2395">
          <cell r="AR2395" t="str">
            <v>USD39546</v>
          </cell>
          <cell r="AS2395">
            <v>1.7038</v>
          </cell>
        </row>
        <row r="2396">
          <cell r="AR2396" t="str">
            <v>USD39547</v>
          </cell>
          <cell r="AS2396">
            <v>1.6878000000000002</v>
          </cell>
        </row>
        <row r="2397">
          <cell r="AR2397" t="str">
            <v>USD39548</v>
          </cell>
          <cell r="AS2397">
            <v>1.6822000000000001</v>
          </cell>
        </row>
        <row r="2398">
          <cell r="AR2398" t="str">
            <v>USD39549</v>
          </cell>
          <cell r="AS2398">
            <v>1.6876</v>
          </cell>
        </row>
        <row r="2399">
          <cell r="AR2399" t="str">
            <v>USD39552</v>
          </cell>
          <cell r="AS2399">
            <v>1.6867000000000001</v>
          </cell>
        </row>
        <row r="2400">
          <cell r="AR2400" t="str">
            <v>USD39553</v>
          </cell>
          <cell r="AS2400">
            <v>1.6822000000000001</v>
          </cell>
        </row>
        <row r="2401">
          <cell r="AR2401" t="str">
            <v>USD39554</v>
          </cell>
          <cell r="AS2401">
            <v>1.6699000000000002</v>
          </cell>
        </row>
        <row r="2402">
          <cell r="AR2402" t="str">
            <v>USD39555</v>
          </cell>
          <cell r="AS2402">
            <v>1.6588000000000001</v>
          </cell>
        </row>
        <row r="2403">
          <cell r="AR2403" t="str">
            <v>USD39556</v>
          </cell>
          <cell r="AS2403">
            <v>1.6693</v>
          </cell>
        </row>
        <row r="2404">
          <cell r="AR2404" t="str">
            <v>USD39560</v>
          </cell>
          <cell r="AS2404">
            <v>1.6575</v>
          </cell>
        </row>
        <row r="2405">
          <cell r="AR2405" t="str">
            <v>USD39561</v>
          </cell>
          <cell r="AS2405">
            <v>1.6582000000000001</v>
          </cell>
        </row>
        <row r="2406">
          <cell r="AR2406" t="str">
            <v>USD39562</v>
          </cell>
          <cell r="AS2406">
            <v>1.6687000000000001</v>
          </cell>
        </row>
        <row r="2407">
          <cell r="AR2407" t="str">
            <v>USD39563</v>
          </cell>
          <cell r="AS2407">
            <v>1.6688000000000001</v>
          </cell>
        </row>
        <row r="2408">
          <cell r="AR2408" t="str">
            <v>USD39566</v>
          </cell>
          <cell r="AS2408">
            <v>1.6764000000000001</v>
          </cell>
        </row>
        <row r="2409">
          <cell r="AR2409" t="str">
            <v>USD39567</v>
          </cell>
          <cell r="AS2409">
            <v>1.7058</v>
          </cell>
        </row>
        <row r="2410">
          <cell r="AR2410" t="str">
            <v>USD39568</v>
          </cell>
          <cell r="AS2410">
            <v>1.6872</v>
          </cell>
        </row>
        <row r="2411">
          <cell r="AR2411" t="str">
            <v>USD39570</v>
          </cell>
          <cell r="AS2411">
            <v>1.6506000000000001</v>
          </cell>
        </row>
        <row r="2412">
          <cell r="AR2412" t="str">
            <v>USD39572</v>
          </cell>
          <cell r="AS2412">
            <v>1.5593000000000001</v>
          </cell>
        </row>
        <row r="2413">
          <cell r="AR2413" t="str">
            <v>USD39573</v>
          </cell>
          <cell r="AS2413">
            <v>1.6578000000000002</v>
          </cell>
        </row>
        <row r="2414">
          <cell r="AR2414" t="str">
            <v>USD39574</v>
          </cell>
          <cell r="AS2414">
            <v>1.6615</v>
          </cell>
        </row>
        <row r="2415">
          <cell r="AR2415" t="str">
            <v>USD39575</v>
          </cell>
          <cell r="AS2415">
            <v>1.6741000000000001</v>
          </cell>
        </row>
        <row r="2416">
          <cell r="AR2416" t="str">
            <v>USD39576</v>
          </cell>
          <cell r="AS2416">
            <v>1.6936</v>
          </cell>
        </row>
        <row r="2417">
          <cell r="AR2417" t="str">
            <v>USD39577</v>
          </cell>
          <cell r="AS2417">
            <v>1.6949000000000001</v>
          </cell>
        </row>
        <row r="2418">
          <cell r="AR2418" t="str">
            <v>USD39580</v>
          </cell>
          <cell r="AS2418">
            <v>1.6743000000000001</v>
          </cell>
        </row>
        <row r="2419">
          <cell r="AR2419" t="str">
            <v>USD39581</v>
          </cell>
          <cell r="AS2419">
            <v>1.6583000000000001</v>
          </cell>
        </row>
        <row r="2420">
          <cell r="AR2420" t="str">
            <v>USD39582</v>
          </cell>
          <cell r="AS2420">
            <v>1.6641000000000001</v>
          </cell>
        </row>
        <row r="2421">
          <cell r="AR2421" t="str">
            <v>USD39583</v>
          </cell>
          <cell r="AS2421">
            <v>1.6601000000000001</v>
          </cell>
        </row>
        <row r="2422">
          <cell r="AR2422" t="str">
            <v>USD39584</v>
          </cell>
          <cell r="AS2422">
            <v>1.6434</v>
          </cell>
        </row>
        <row r="2423">
          <cell r="AR2423" t="str">
            <v>USD39587</v>
          </cell>
          <cell r="AS2423">
            <v>1.6460000000000001</v>
          </cell>
        </row>
        <row r="2424">
          <cell r="AR2424" t="str">
            <v>USD39588</v>
          </cell>
          <cell r="AS2424">
            <v>1.657</v>
          </cell>
        </row>
        <row r="2425">
          <cell r="AR2425" t="str">
            <v>USD39589</v>
          </cell>
          <cell r="AS2425">
            <v>1.6492</v>
          </cell>
        </row>
        <row r="2426">
          <cell r="AR2426" t="str">
            <v>USD39590</v>
          </cell>
          <cell r="AS2426">
            <v>1.6492</v>
          </cell>
        </row>
        <row r="2427">
          <cell r="AR2427" t="str">
            <v>USD39591</v>
          </cell>
          <cell r="AS2427">
            <v>1.6547000000000001</v>
          </cell>
        </row>
        <row r="2428">
          <cell r="AR2428" t="str">
            <v>USD39594</v>
          </cell>
          <cell r="AS2428">
            <v>1.661</v>
          </cell>
        </row>
        <row r="2429">
          <cell r="AR2429" t="str">
            <v>USD39595</v>
          </cell>
          <cell r="AS2429">
            <v>1.6681000000000001</v>
          </cell>
        </row>
        <row r="2430">
          <cell r="AR2430" t="str">
            <v>USD39596</v>
          </cell>
          <cell r="AS2430">
            <v>1.663</v>
          </cell>
        </row>
        <row r="2431">
          <cell r="AR2431" t="str">
            <v>USD39597</v>
          </cell>
          <cell r="AS2431">
            <v>1.6496000000000002</v>
          </cell>
        </row>
        <row r="2432">
          <cell r="AR2432" t="str">
            <v>USD39598</v>
          </cell>
          <cell r="AS2432">
            <v>1.6294000000000002</v>
          </cell>
        </row>
        <row r="2433">
          <cell r="AR2433" t="str">
            <v>USD39599</v>
          </cell>
          <cell r="AS2433">
            <v>1.6294000000000002</v>
          </cell>
        </row>
        <row r="2434">
          <cell r="AR2434" t="str">
            <v>USD39601</v>
          </cell>
          <cell r="AS2434">
            <v>1.6320000000000001</v>
          </cell>
        </row>
        <row r="2435">
          <cell r="AR2435" t="str">
            <v>USD39602</v>
          </cell>
          <cell r="AS2435">
            <v>1.6215000000000002</v>
          </cell>
        </row>
        <row r="2436">
          <cell r="AR2436" t="str">
            <v>USD39603</v>
          </cell>
          <cell r="AS2436">
            <v>1.6307</v>
          </cell>
        </row>
        <row r="2437">
          <cell r="AR2437" t="str">
            <v>USD39604</v>
          </cell>
          <cell r="AS2437">
            <v>1.6262000000000001</v>
          </cell>
        </row>
        <row r="2438">
          <cell r="AR2438" t="str">
            <v>USD39605</v>
          </cell>
          <cell r="AS2438">
            <v>1.6282000000000001</v>
          </cell>
        </row>
        <row r="2439">
          <cell r="AR2439" t="str">
            <v>USD39608</v>
          </cell>
          <cell r="AS2439">
            <v>1.6265000000000001</v>
          </cell>
        </row>
        <row r="2440">
          <cell r="AR2440" t="str">
            <v>USD39609</v>
          </cell>
          <cell r="AS2440">
            <v>1.6392</v>
          </cell>
        </row>
        <row r="2441">
          <cell r="AR2441" t="str">
            <v>USD39610</v>
          </cell>
          <cell r="AS2441">
            <v>1.6428</v>
          </cell>
        </row>
        <row r="2442">
          <cell r="AR2442" t="str">
            <v>USD39611</v>
          </cell>
          <cell r="AS2442">
            <v>1.6400000000000001</v>
          </cell>
        </row>
        <row r="2443">
          <cell r="AR2443" t="str">
            <v>USD39612</v>
          </cell>
          <cell r="AS2443">
            <v>1.6368</v>
          </cell>
        </row>
        <row r="2444">
          <cell r="AR2444" t="str">
            <v>USD39615</v>
          </cell>
          <cell r="AS2444">
            <v>1.6277000000000001</v>
          </cell>
        </row>
        <row r="2445">
          <cell r="AR2445" t="str">
            <v>USD39616</v>
          </cell>
          <cell r="AS2445">
            <v>1.6127</v>
          </cell>
        </row>
        <row r="2446">
          <cell r="AR2446" t="str">
            <v>USD39617</v>
          </cell>
          <cell r="AS2446">
            <v>1.6113000000000002</v>
          </cell>
        </row>
        <row r="2447">
          <cell r="AR2447" t="str">
            <v>USD39618</v>
          </cell>
          <cell r="AS2447">
            <v>1.6051</v>
          </cell>
        </row>
        <row r="2448">
          <cell r="AR2448" t="str">
            <v>USD39619</v>
          </cell>
          <cell r="AS2448">
            <v>1.6042000000000001</v>
          </cell>
        </row>
        <row r="2449">
          <cell r="AR2449" t="str">
            <v>USD39622</v>
          </cell>
          <cell r="AS2449">
            <v>1.6117000000000001</v>
          </cell>
        </row>
        <row r="2450">
          <cell r="AR2450" t="str">
            <v>USD39623</v>
          </cell>
          <cell r="AS2450">
            <v>1.6046</v>
          </cell>
        </row>
        <row r="2451">
          <cell r="AR2451" t="str">
            <v>USD39624</v>
          </cell>
          <cell r="AS2451">
            <v>1.6001000000000001</v>
          </cell>
        </row>
        <row r="2452">
          <cell r="AR2452" t="str">
            <v>USD39625</v>
          </cell>
          <cell r="AS2452">
            <v>1.5951000000000002</v>
          </cell>
        </row>
        <row r="2453">
          <cell r="AR2453" t="str">
            <v>USD39626</v>
          </cell>
          <cell r="AS2453">
            <v>1.6077000000000001</v>
          </cell>
        </row>
        <row r="2454">
          <cell r="AR2454" t="str">
            <v>USD39629</v>
          </cell>
          <cell r="AS2454">
            <v>1.5919000000000001</v>
          </cell>
        </row>
        <row r="2455">
          <cell r="AR2455" t="str">
            <v>USD39630</v>
          </cell>
          <cell r="AS2455">
            <v>1.6061000000000001</v>
          </cell>
        </row>
        <row r="2456">
          <cell r="AR2456" t="str">
            <v>USD39631</v>
          </cell>
          <cell r="AS2456">
            <v>1.5993000000000002</v>
          </cell>
        </row>
        <row r="2457">
          <cell r="AR2457" t="str">
            <v>USD39632</v>
          </cell>
          <cell r="AS2457">
            <v>1.6089</v>
          </cell>
        </row>
        <row r="2458">
          <cell r="AR2458" t="str">
            <v>USD39633</v>
          </cell>
          <cell r="AS2458">
            <v>1.61</v>
          </cell>
        </row>
        <row r="2459">
          <cell r="AR2459" t="str">
            <v>USD39636</v>
          </cell>
          <cell r="AS2459">
            <v>1.6041000000000001</v>
          </cell>
        </row>
        <row r="2460">
          <cell r="AR2460" t="str">
            <v>USD39637</v>
          </cell>
          <cell r="AS2460">
            <v>1.6027</v>
          </cell>
        </row>
        <row r="2461">
          <cell r="AR2461" t="str">
            <v>USD39638</v>
          </cell>
          <cell r="AS2461">
            <v>1.6092000000000002</v>
          </cell>
        </row>
        <row r="2462">
          <cell r="AR2462" t="str">
            <v>USD39639</v>
          </cell>
          <cell r="AS2462">
            <v>1.6147</v>
          </cell>
        </row>
        <row r="2463">
          <cell r="AR2463" t="str">
            <v>USD39640</v>
          </cell>
          <cell r="AS2463">
            <v>1.6032000000000002</v>
          </cell>
        </row>
        <row r="2464">
          <cell r="AR2464" t="str">
            <v>USD39643</v>
          </cell>
          <cell r="AS2464">
            <v>1.5942000000000001</v>
          </cell>
        </row>
        <row r="2465">
          <cell r="AR2465" t="str">
            <v>USD39644</v>
          </cell>
          <cell r="AS2465">
            <v>1.591</v>
          </cell>
        </row>
        <row r="2466">
          <cell r="AR2466" t="str">
            <v>USD39645</v>
          </cell>
          <cell r="AS2466">
            <v>1.5960000000000001</v>
          </cell>
        </row>
        <row r="2467">
          <cell r="AR2467" t="str">
            <v>USD39646</v>
          </cell>
          <cell r="AS2467">
            <v>1.5913000000000002</v>
          </cell>
        </row>
        <row r="2468">
          <cell r="AR2468" t="str">
            <v>USD39647</v>
          </cell>
          <cell r="AS2468">
            <v>1.5938000000000001</v>
          </cell>
        </row>
        <row r="2469">
          <cell r="AR2469" t="str">
            <v>USD39650</v>
          </cell>
          <cell r="AS2469">
            <v>1.5818000000000001</v>
          </cell>
        </row>
        <row r="2470">
          <cell r="AR2470" t="str">
            <v>USD39651</v>
          </cell>
          <cell r="AS2470">
            <v>1.5811000000000002</v>
          </cell>
        </row>
        <row r="2471">
          <cell r="AR2471" t="str">
            <v>USD39652</v>
          </cell>
          <cell r="AS2471">
            <v>1.5834000000000001</v>
          </cell>
        </row>
        <row r="2472">
          <cell r="AR2472" t="str">
            <v>USD39653</v>
          </cell>
          <cell r="AS2472">
            <v>1.5781000000000001</v>
          </cell>
        </row>
        <row r="2473">
          <cell r="AR2473" t="str">
            <v>USD39654</v>
          </cell>
          <cell r="AS2473">
            <v>1.5745</v>
          </cell>
        </row>
        <row r="2474">
          <cell r="AR2474" t="str">
            <v>USD39657</v>
          </cell>
          <cell r="AS2474">
            <v>1.5754000000000001</v>
          </cell>
        </row>
        <row r="2475">
          <cell r="AR2475" t="str">
            <v>USD39658</v>
          </cell>
          <cell r="AS2475">
            <v>1.5730000000000002</v>
          </cell>
        </row>
        <row r="2476">
          <cell r="AR2476" t="str">
            <v>USD39659</v>
          </cell>
          <cell r="AS2476">
            <v>1.5641</v>
          </cell>
        </row>
        <row r="2477">
          <cell r="AR2477" t="str">
            <v>USD39660</v>
          </cell>
          <cell r="AS2477">
            <v>1.5666</v>
          </cell>
        </row>
        <row r="2478">
          <cell r="AR2478" t="str">
            <v>USD39661</v>
          </cell>
          <cell r="AS2478">
            <v>1.5593000000000001</v>
          </cell>
        </row>
        <row r="2479">
          <cell r="AR2479" t="str">
            <v>USD39664</v>
          </cell>
          <cell r="AS2479">
            <v>1.5659000000000001</v>
          </cell>
        </row>
        <row r="2480">
          <cell r="AR2480" t="str">
            <v>USD39665</v>
          </cell>
          <cell r="AS2480">
            <v>1.5732000000000002</v>
          </cell>
        </row>
        <row r="2481">
          <cell r="AR2481" t="str">
            <v>USD39666</v>
          </cell>
          <cell r="AS2481">
            <v>1.5782</v>
          </cell>
        </row>
        <row r="2482">
          <cell r="AR2482" t="str">
            <v>USD39667</v>
          </cell>
          <cell r="AS2482">
            <v>1.5843</v>
          </cell>
        </row>
        <row r="2483">
          <cell r="AR2483" t="str">
            <v>USD39668</v>
          </cell>
          <cell r="AS2483">
            <v>1.6136000000000001</v>
          </cell>
        </row>
        <row r="2484">
          <cell r="AR2484" t="str">
            <v>USD39671</v>
          </cell>
          <cell r="AS2484">
            <v>1.6148</v>
          </cell>
        </row>
        <row r="2485">
          <cell r="AR2485" t="str">
            <v>USD39672</v>
          </cell>
          <cell r="AS2485">
            <v>1.6161000000000001</v>
          </cell>
        </row>
        <row r="2486">
          <cell r="AR2486" t="str">
            <v>USD39673</v>
          </cell>
          <cell r="AS2486">
            <v>1.6211</v>
          </cell>
        </row>
        <row r="2487">
          <cell r="AR2487" t="str">
            <v>USD39674</v>
          </cell>
          <cell r="AS2487">
            <v>1.6204000000000001</v>
          </cell>
        </row>
        <row r="2488">
          <cell r="AR2488" t="str">
            <v>USD39675</v>
          </cell>
          <cell r="AS2488">
            <v>1.6389</v>
          </cell>
        </row>
        <row r="2489">
          <cell r="AR2489" t="str">
            <v>USD39678</v>
          </cell>
          <cell r="AS2489">
            <v>1.6349</v>
          </cell>
        </row>
        <row r="2490">
          <cell r="AR2490" t="str">
            <v>USD39679</v>
          </cell>
          <cell r="AS2490">
            <v>1.6343000000000001</v>
          </cell>
        </row>
        <row r="2491">
          <cell r="AR2491" t="str">
            <v>USD39680</v>
          </cell>
          <cell r="AS2491">
            <v>1.6207</v>
          </cell>
        </row>
        <row r="2492">
          <cell r="AR2492" t="str">
            <v>USD39681</v>
          </cell>
          <cell r="AS2492">
            <v>1.6143000000000001</v>
          </cell>
        </row>
        <row r="2493">
          <cell r="AR2493" t="str">
            <v>USD39682</v>
          </cell>
          <cell r="AS2493">
            <v>1.6217000000000001</v>
          </cell>
        </row>
        <row r="2494">
          <cell r="AR2494" t="str">
            <v>USD39685</v>
          </cell>
          <cell r="AS2494">
            <v>1.6275000000000002</v>
          </cell>
        </row>
        <row r="2495">
          <cell r="AR2495" t="str">
            <v>USD39686</v>
          </cell>
          <cell r="AS2495">
            <v>1.6375000000000002</v>
          </cell>
        </row>
        <row r="2496">
          <cell r="AR2496" t="str">
            <v>USD39687</v>
          </cell>
          <cell r="AS2496">
            <v>1.6213000000000002</v>
          </cell>
        </row>
        <row r="2497">
          <cell r="AR2497" t="str">
            <v>USD39688</v>
          </cell>
          <cell r="AS2497">
            <v>1.6262000000000001</v>
          </cell>
        </row>
        <row r="2498">
          <cell r="AR2498" t="str">
            <v>USD39689</v>
          </cell>
          <cell r="AS2498">
            <v>1.6344000000000001</v>
          </cell>
        </row>
        <row r="2499">
          <cell r="AR2499" t="str">
            <v>USD39691</v>
          </cell>
          <cell r="AS2499">
            <v>1.6344000000000001</v>
          </cell>
        </row>
        <row r="2500">
          <cell r="AR2500" t="str">
            <v>USD39692</v>
          </cell>
          <cell r="AS2500">
            <v>1.6447000000000001</v>
          </cell>
        </row>
        <row r="2501">
          <cell r="AR2501" t="str">
            <v>USD39693</v>
          </cell>
          <cell r="AS2501">
            <v>1.6602000000000001</v>
          </cell>
        </row>
        <row r="2502">
          <cell r="AR2502" t="str">
            <v>USD39694</v>
          </cell>
          <cell r="AS2502">
            <v>1.6728000000000001</v>
          </cell>
        </row>
        <row r="2503">
          <cell r="AR2503" t="str">
            <v>USD39695</v>
          </cell>
          <cell r="AS2503">
            <v>1.7010000000000001</v>
          </cell>
        </row>
        <row r="2504">
          <cell r="AR2504" t="str">
            <v>USD39696</v>
          </cell>
          <cell r="AS2504">
            <v>1.7305000000000001</v>
          </cell>
        </row>
        <row r="2505">
          <cell r="AR2505" t="str">
            <v>USD39699</v>
          </cell>
          <cell r="AS2505">
            <v>1.7282000000000002</v>
          </cell>
        </row>
        <row r="2506">
          <cell r="AR2506" t="str">
            <v>USD39700</v>
          </cell>
          <cell r="AS2506">
            <v>1.7544000000000002</v>
          </cell>
        </row>
        <row r="2507">
          <cell r="AR2507" t="str">
            <v>USD39701</v>
          </cell>
          <cell r="AS2507">
            <v>1.7858000000000001</v>
          </cell>
        </row>
        <row r="2508">
          <cell r="AR2508" t="str">
            <v>USD39702</v>
          </cell>
          <cell r="AS2508">
            <v>1.8255000000000001</v>
          </cell>
        </row>
        <row r="2509">
          <cell r="AR2509" t="str">
            <v>USD39703</v>
          </cell>
          <cell r="AS2509">
            <v>1.7912000000000001</v>
          </cell>
        </row>
        <row r="2510">
          <cell r="AR2510" t="str">
            <v>USD39706</v>
          </cell>
          <cell r="AS2510">
            <v>1.8125</v>
          </cell>
        </row>
        <row r="2511">
          <cell r="AR2511" t="str">
            <v>USD39707</v>
          </cell>
          <cell r="AS2511">
            <v>1.8410000000000002</v>
          </cell>
        </row>
        <row r="2512">
          <cell r="AR2512" t="str">
            <v>USD39708</v>
          </cell>
          <cell r="AS2512">
            <v>1.8660000000000001</v>
          </cell>
        </row>
        <row r="2513">
          <cell r="AR2513" t="str">
            <v>USD39709</v>
          </cell>
          <cell r="AS2513">
            <v>1.9159000000000002</v>
          </cell>
        </row>
        <row r="2514">
          <cell r="AR2514" t="str">
            <v>USD39710</v>
          </cell>
          <cell r="AS2514">
            <v>1.8398000000000001</v>
          </cell>
        </row>
        <row r="2515">
          <cell r="AR2515" t="str">
            <v>USD39713</v>
          </cell>
          <cell r="AS2515">
            <v>1.7989000000000002</v>
          </cell>
        </row>
        <row r="2516">
          <cell r="AR2516" t="str">
            <v>USD39714</v>
          </cell>
          <cell r="AS2516">
            <v>1.8242</v>
          </cell>
        </row>
        <row r="2517">
          <cell r="AR2517" t="str">
            <v>USD39715</v>
          </cell>
          <cell r="AS2517">
            <v>1.8445</v>
          </cell>
        </row>
        <row r="2518">
          <cell r="AR2518" t="str">
            <v>USD39716</v>
          </cell>
          <cell r="AS2518">
            <v>1.8277000000000001</v>
          </cell>
        </row>
        <row r="2519">
          <cell r="AR2519" t="str">
            <v>USD39717</v>
          </cell>
          <cell r="AS2519">
            <v>1.8555000000000001</v>
          </cell>
        </row>
        <row r="2520">
          <cell r="AR2520" t="str">
            <v>USD39720</v>
          </cell>
          <cell r="AS2520">
            <v>1.9559000000000002</v>
          </cell>
        </row>
        <row r="2521">
          <cell r="AR2521" t="str">
            <v>USD39721</v>
          </cell>
          <cell r="AS2521">
            <v>1.9143000000000001</v>
          </cell>
        </row>
        <row r="2522">
          <cell r="AR2522" t="str">
            <v>USD39722</v>
          </cell>
          <cell r="AS2522">
            <v>1.9213</v>
          </cell>
        </row>
        <row r="2523">
          <cell r="AR2523" t="str">
            <v>USD39723</v>
          </cell>
          <cell r="AS2523">
            <v>2.0081000000000002</v>
          </cell>
        </row>
        <row r="2524">
          <cell r="AR2524" t="str">
            <v>USD39724</v>
          </cell>
          <cell r="AS2524">
            <v>2.0540000000000003</v>
          </cell>
        </row>
        <row r="2525">
          <cell r="AR2525" t="str">
            <v>USD39727</v>
          </cell>
          <cell r="AS2525">
            <v>2.1769000000000003</v>
          </cell>
        </row>
        <row r="2526">
          <cell r="AR2526" t="str">
            <v>USD39728</v>
          </cell>
          <cell r="AS2526">
            <v>2.1882999999999999</v>
          </cell>
        </row>
        <row r="2527">
          <cell r="AR2527" t="str">
            <v>USD39729</v>
          </cell>
          <cell r="AS2527">
            <v>2.3924000000000003</v>
          </cell>
        </row>
        <row r="2528">
          <cell r="AR2528" t="str">
            <v>USD39730</v>
          </cell>
          <cell r="AS2528">
            <v>2.1818</v>
          </cell>
        </row>
        <row r="2529">
          <cell r="AR2529" t="str">
            <v>USD39731</v>
          </cell>
          <cell r="AS2529">
            <v>2.2880000000000003</v>
          </cell>
        </row>
        <row r="2530">
          <cell r="AR2530" t="str">
            <v>USD39734</v>
          </cell>
          <cell r="AS2530">
            <v>2.1562000000000001</v>
          </cell>
        </row>
        <row r="2531">
          <cell r="AR2531" t="str">
            <v>USD39735</v>
          </cell>
          <cell r="AS2531">
            <v>2.0789</v>
          </cell>
        </row>
        <row r="2532">
          <cell r="AR2532" t="str">
            <v>USD39736</v>
          </cell>
          <cell r="AS2532">
            <v>2.1551</v>
          </cell>
        </row>
        <row r="2533">
          <cell r="AR2533" t="str">
            <v>USD39737</v>
          </cell>
          <cell r="AS2533">
            <v>2.1854</v>
          </cell>
        </row>
        <row r="2534">
          <cell r="AR2534" t="str">
            <v>USD39738</v>
          </cell>
          <cell r="AS2534">
            <v>2.1020000000000003</v>
          </cell>
        </row>
        <row r="2535">
          <cell r="AR2535" t="str">
            <v>USD39741</v>
          </cell>
          <cell r="AS2535">
            <v>2.1173999999999999</v>
          </cell>
        </row>
        <row r="2536">
          <cell r="AR2536" t="str">
            <v>USD39742</v>
          </cell>
          <cell r="AS2536">
            <v>2.1941000000000002</v>
          </cell>
        </row>
        <row r="2537">
          <cell r="AR2537" t="str">
            <v>USD39743</v>
          </cell>
          <cell r="AS2537">
            <v>2.3650000000000002</v>
          </cell>
        </row>
        <row r="2538">
          <cell r="AR2538" t="str">
            <v>USD39744</v>
          </cell>
          <cell r="AS2538">
            <v>2.3147000000000002</v>
          </cell>
        </row>
        <row r="2539">
          <cell r="AR2539" t="str">
            <v>USD39745</v>
          </cell>
          <cell r="AS2539">
            <v>2.3111999999999999</v>
          </cell>
        </row>
        <row r="2540">
          <cell r="AR2540" t="str">
            <v>USD39748</v>
          </cell>
          <cell r="AS2540">
            <v>2.2524000000000002</v>
          </cell>
        </row>
        <row r="2541">
          <cell r="AR2541" t="str">
            <v>USD39749</v>
          </cell>
          <cell r="AS2541">
            <v>2.17</v>
          </cell>
        </row>
        <row r="2542">
          <cell r="AR2542" t="str">
            <v>USD39750</v>
          </cell>
          <cell r="AS2542">
            <v>2.1320000000000001</v>
          </cell>
        </row>
        <row r="2543">
          <cell r="AR2543" t="str">
            <v>USD39751</v>
          </cell>
          <cell r="AS2543">
            <v>2.1151</v>
          </cell>
        </row>
        <row r="2544">
          <cell r="AR2544" t="str">
            <v>USD39752</v>
          </cell>
          <cell r="AS2544">
            <v>2.1153</v>
          </cell>
        </row>
        <row r="2545">
          <cell r="AR2545" t="str">
            <v>USD39755</v>
          </cell>
          <cell r="AS2545">
            <v>2.1818</v>
          </cell>
        </row>
        <row r="2546">
          <cell r="AR2546" t="str">
            <v>USD39756</v>
          </cell>
          <cell r="AS2546">
            <v>2.1227</v>
          </cell>
        </row>
        <row r="2547">
          <cell r="AR2547" t="str">
            <v>USD39757</v>
          </cell>
          <cell r="AS2547">
            <v>2.121</v>
          </cell>
        </row>
        <row r="2548">
          <cell r="AR2548" t="str">
            <v>USD39758</v>
          </cell>
          <cell r="AS2548">
            <v>2.1593</v>
          </cell>
        </row>
        <row r="2549">
          <cell r="AR2549" t="str">
            <v>USD39759</v>
          </cell>
          <cell r="AS2549">
            <v>2.1613000000000002</v>
          </cell>
        </row>
        <row r="2550">
          <cell r="AR2550" t="str">
            <v>USD39762</v>
          </cell>
          <cell r="AS2550">
            <v>2.1335000000000002</v>
          </cell>
        </row>
        <row r="2551">
          <cell r="AR2551" t="str">
            <v>USD39763</v>
          </cell>
          <cell r="AS2551">
            <v>2.2010000000000001</v>
          </cell>
        </row>
        <row r="2552">
          <cell r="AR2552" t="str">
            <v>USD39764</v>
          </cell>
          <cell r="AS2552">
            <v>2.2632000000000003</v>
          </cell>
        </row>
        <row r="2553">
          <cell r="AR2553" t="str">
            <v>USD39009</v>
          </cell>
          <cell r="AS2553">
            <v>2.1387</v>
          </cell>
        </row>
        <row r="2554">
          <cell r="AR2554" t="str">
            <v>USD39010</v>
          </cell>
          <cell r="AS2554">
            <v>2.1457000000000002</v>
          </cell>
        </row>
        <row r="2555">
          <cell r="AR2555" t="str">
            <v>USD39013</v>
          </cell>
          <cell r="AS2555">
            <v>2.1391</v>
          </cell>
        </row>
        <row r="2556">
          <cell r="AR2556" t="str">
            <v>USD39014</v>
          </cell>
          <cell r="AS2556">
            <v>2.1467000000000001</v>
          </cell>
        </row>
        <row r="2557">
          <cell r="AR2557" t="str">
            <v>USD39015</v>
          </cell>
          <cell r="AS2557">
            <v>2.1510000000000002</v>
          </cell>
        </row>
        <row r="2558">
          <cell r="AR2558" t="str">
            <v>USD39016</v>
          </cell>
          <cell r="AS2558">
            <v>2.1363000000000003</v>
          </cell>
        </row>
        <row r="2559">
          <cell r="AR2559" t="str">
            <v>USD39017</v>
          </cell>
          <cell r="AS2559">
            <v>2.1377999999999999</v>
          </cell>
        </row>
        <row r="2560">
          <cell r="AR2560" t="str">
            <v>USD39020</v>
          </cell>
          <cell r="AS2560">
            <v>2.1456</v>
          </cell>
        </row>
        <row r="2561">
          <cell r="AR2561" t="str">
            <v>USD39021</v>
          </cell>
          <cell r="AS2561">
            <v>2.1430000000000002</v>
          </cell>
        </row>
        <row r="2562">
          <cell r="AR2562" t="str">
            <v>USD39022</v>
          </cell>
          <cell r="AS2562">
            <v>2.141</v>
          </cell>
        </row>
        <row r="2563">
          <cell r="AR2563" t="str">
            <v>USD39024</v>
          </cell>
          <cell r="AS2563">
            <v>2.1419999999999999</v>
          </cell>
        </row>
        <row r="2564">
          <cell r="AR2564" t="str">
            <v>USD39027</v>
          </cell>
          <cell r="AS2564">
            <v>2.1377999999999999</v>
          </cell>
        </row>
        <row r="2565">
          <cell r="AR2565" t="str">
            <v>USD39028</v>
          </cell>
          <cell r="AS2565">
            <v>2.1353</v>
          </cell>
        </row>
        <row r="2566">
          <cell r="AR2566" t="str">
            <v>USD39029</v>
          </cell>
          <cell r="AS2566">
            <v>2.1464000000000003</v>
          </cell>
        </row>
        <row r="2567">
          <cell r="AR2567" t="str">
            <v>USD39030</v>
          </cell>
          <cell r="AS2567">
            <v>2.1412</v>
          </cell>
        </row>
        <row r="2568">
          <cell r="AR2568" t="str">
            <v>USD39031</v>
          </cell>
          <cell r="AS2568">
            <v>2.1489000000000003</v>
          </cell>
        </row>
        <row r="2569">
          <cell r="AR2569" t="str">
            <v>USD39034</v>
          </cell>
          <cell r="AS2569">
            <v>2.1619999999999999</v>
          </cell>
        </row>
        <row r="2570">
          <cell r="AR2570" t="str">
            <v>USD39035</v>
          </cell>
          <cell r="AS2570">
            <v>2.1537000000000002</v>
          </cell>
        </row>
        <row r="2571">
          <cell r="AR2571" t="str">
            <v>USD39037</v>
          </cell>
          <cell r="AS2571">
            <v>2.1516999999999999</v>
          </cell>
        </row>
        <row r="2572">
          <cell r="AR2572" t="str">
            <v>USD39038</v>
          </cell>
          <cell r="AS2572">
            <v>2.1593</v>
          </cell>
        </row>
        <row r="2573">
          <cell r="AR2573" t="str">
            <v>USD39041</v>
          </cell>
          <cell r="AS2573">
            <v>2.1621999999999999</v>
          </cell>
        </row>
        <row r="2574">
          <cell r="AR2574" t="str">
            <v>USD39042</v>
          </cell>
          <cell r="AS2574">
            <v>2.1638000000000002</v>
          </cell>
        </row>
        <row r="2575">
          <cell r="AR2575" t="str">
            <v>USD39043</v>
          </cell>
          <cell r="AS2575">
            <v>2.1623000000000001</v>
          </cell>
        </row>
        <row r="2576">
          <cell r="AR2576" t="str">
            <v>USD39044</v>
          </cell>
          <cell r="AS2576">
            <v>2.1682999999999999</v>
          </cell>
        </row>
        <row r="2577">
          <cell r="AR2577" t="str">
            <v>USD39045</v>
          </cell>
          <cell r="AS2577">
            <v>2.17</v>
          </cell>
        </row>
        <row r="2578">
          <cell r="AR2578" t="str">
            <v>USD39048</v>
          </cell>
          <cell r="AS2578">
            <v>2.1800000000000002</v>
          </cell>
        </row>
        <row r="2579">
          <cell r="AR2579" t="str">
            <v>USD39049</v>
          </cell>
          <cell r="AS2579">
            <v>2.1870000000000003</v>
          </cell>
        </row>
        <row r="2580">
          <cell r="AR2580" t="str">
            <v>USD39050</v>
          </cell>
          <cell r="AS2580">
            <v>2.1783000000000001</v>
          </cell>
        </row>
        <row r="2581">
          <cell r="AR2581" t="str">
            <v>USD39051</v>
          </cell>
          <cell r="AS2581">
            <v>2.1668000000000003</v>
          </cell>
        </row>
        <row r="2582">
          <cell r="AR2582" t="str">
            <v>USD39052</v>
          </cell>
          <cell r="AS2582">
            <v>2.1672000000000002</v>
          </cell>
        </row>
        <row r="2583">
          <cell r="AR2583" t="str">
            <v>USD39055</v>
          </cell>
          <cell r="AS2583">
            <v>2.1693000000000002</v>
          </cell>
        </row>
        <row r="2584">
          <cell r="AR2584" t="str">
            <v>USD39056</v>
          </cell>
          <cell r="AS2584">
            <v>2.1560000000000001</v>
          </cell>
        </row>
        <row r="2585">
          <cell r="AR2585" t="str">
            <v>USD39057</v>
          </cell>
          <cell r="AS2585">
            <v>2.1528</v>
          </cell>
        </row>
        <row r="2586">
          <cell r="AR2586" t="str">
            <v>USD39058</v>
          </cell>
          <cell r="AS2586">
            <v>2.1428000000000003</v>
          </cell>
        </row>
        <row r="2587">
          <cell r="AR2587" t="str">
            <v>USD39059</v>
          </cell>
          <cell r="AS2587">
            <v>2.1442000000000001</v>
          </cell>
        </row>
        <row r="2588">
          <cell r="AR2588" t="str">
            <v>USD39062</v>
          </cell>
          <cell r="AS2588">
            <v>2.1384000000000003</v>
          </cell>
        </row>
        <row r="2589">
          <cell r="AR2589" t="str">
            <v>USD39063</v>
          </cell>
          <cell r="AS2589">
            <v>2.1480999999999999</v>
          </cell>
        </row>
        <row r="2590">
          <cell r="AR2590" t="str">
            <v>USD39064</v>
          </cell>
          <cell r="AS2590">
            <v>2.1459000000000001</v>
          </cell>
        </row>
        <row r="2591">
          <cell r="AR2591" t="str">
            <v>USD39065</v>
          </cell>
          <cell r="AS2591">
            <v>2.1459999999999999</v>
          </cell>
        </row>
        <row r="2592">
          <cell r="AR2592" t="str">
            <v>USD39066</v>
          </cell>
          <cell r="AS2592">
            <v>2.1470000000000002</v>
          </cell>
        </row>
        <row r="2593">
          <cell r="AR2593" t="str">
            <v>USD39069</v>
          </cell>
          <cell r="AS2593">
            <v>2.1470000000000002</v>
          </cell>
        </row>
        <row r="2594">
          <cell r="AR2594" t="str">
            <v>USD39070</v>
          </cell>
          <cell r="AS2594">
            <v>2.1572</v>
          </cell>
        </row>
        <row r="2595">
          <cell r="AR2595" t="str">
            <v>USD39071</v>
          </cell>
          <cell r="AS2595">
            <v>2.1560000000000001</v>
          </cell>
        </row>
        <row r="2596">
          <cell r="AR2596" t="str">
            <v>USD39072</v>
          </cell>
          <cell r="AS2596">
            <v>2.1593</v>
          </cell>
        </row>
        <row r="2597">
          <cell r="AR2597" t="str">
            <v>USD39073</v>
          </cell>
          <cell r="AS2597">
            <v>2.1518000000000002</v>
          </cell>
        </row>
        <row r="2598">
          <cell r="AR2598" t="str">
            <v>USD39077</v>
          </cell>
          <cell r="AS2598">
            <v>2.1436999999999999</v>
          </cell>
        </row>
        <row r="2599">
          <cell r="AR2599" t="str">
            <v>USD39078</v>
          </cell>
          <cell r="AS2599">
            <v>2.1497000000000002</v>
          </cell>
        </row>
        <row r="2600">
          <cell r="AR2600" t="str">
            <v>USD39079</v>
          </cell>
          <cell r="AS2600">
            <v>2.1379999999999999</v>
          </cell>
        </row>
        <row r="2601">
          <cell r="AR2601" t="str">
            <v>USD39080</v>
          </cell>
          <cell r="AS2601">
            <v>2.1379999999999999</v>
          </cell>
        </row>
        <row r="2602">
          <cell r="AR2602" t="str">
            <v>USD39082</v>
          </cell>
          <cell r="AS2602">
            <v>2.1379999999999999</v>
          </cell>
        </row>
        <row r="2603">
          <cell r="AR2603" t="str">
            <v>USD39084</v>
          </cell>
          <cell r="AS2603">
            <v>2.1342000000000003</v>
          </cell>
        </row>
        <row r="2604">
          <cell r="AR2604" t="str">
            <v>USD39085</v>
          </cell>
          <cell r="AS2604">
            <v>2.1372</v>
          </cell>
        </row>
        <row r="2605">
          <cell r="AR2605" t="str">
            <v>USD39086</v>
          </cell>
          <cell r="AS2605">
            <v>2.1429</v>
          </cell>
        </row>
        <row r="2606">
          <cell r="AR2606" t="str">
            <v>USD39087</v>
          </cell>
          <cell r="AS2606">
            <v>2.1474000000000002</v>
          </cell>
        </row>
        <row r="2607">
          <cell r="AR2607" t="str">
            <v>USD39090</v>
          </cell>
          <cell r="AS2607">
            <v>2.1505000000000001</v>
          </cell>
        </row>
        <row r="2608">
          <cell r="AR2608" t="str">
            <v>USD39091</v>
          </cell>
          <cell r="AS2608">
            <v>2.1506000000000003</v>
          </cell>
        </row>
        <row r="2609">
          <cell r="AR2609" t="str">
            <v>USD39092</v>
          </cell>
          <cell r="AS2609">
            <v>2.1556000000000002</v>
          </cell>
        </row>
        <row r="2610">
          <cell r="AR2610" t="str">
            <v>USD39093</v>
          </cell>
          <cell r="AS2610">
            <v>2.1465000000000001</v>
          </cell>
        </row>
        <row r="2611">
          <cell r="AR2611" t="str">
            <v>USD39094</v>
          </cell>
          <cell r="AS2611">
            <v>2.1421000000000001</v>
          </cell>
        </row>
        <row r="2612">
          <cell r="AR2612" t="str">
            <v>USD39097</v>
          </cell>
          <cell r="AS2612">
            <v>2.1407000000000003</v>
          </cell>
        </row>
        <row r="2613">
          <cell r="AR2613" t="str">
            <v>USD39098</v>
          </cell>
          <cell r="AS2613">
            <v>2.1444000000000001</v>
          </cell>
        </row>
        <row r="2614">
          <cell r="AR2614" t="str">
            <v>USD39099</v>
          </cell>
          <cell r="AS2614">
            <v>2.1350000000000002</v>
          </cell>
        </row>
        <row r="2615">
          <cell r="AR2615" t="str">
            <v>USD39100</v>
          </cell>
          <cell r="AS2615">
            <v>2.1329000000000002</v>
          </cell>
        </row>
        <row r="2616">
          <cell r="AR2616" t="str">
            <v>USD39101</v>
          </cell>
          <cell r="AS2616">
            <v>2.1307</v>
          </cell>
        </row>
        <row r="2617">
          <cell r="AR2617" t="str">
            <v>USD39104</v>
          </cell>
          <cell r="AS2617">
            <v>2.1327000000000003</v>
          </cell>
        </row>
        <row r="2618">
          <cell r="AR2618" t="str">
            <v>USD39105</v>
          </cell>
          <cell r="AS2618">
            <v>2.1368</v>
          </cell>
        </row>
        <row r="2619">
          <cell r="AR2619" t="str">
            <v>USD39106</v>
          </cell>
          <cell r="AS2619">
            <v>2.1286</v>
          </cell>
        </row>
        <row r="2620">
          <cell r="AR2620" t="str">
            <v>USD39107</v>
          </cell>
          <cell r="AS2620">
            <v>2.1280999999999999</v>
          </cell>
        </row>
        <row r="2621">
          <cell r="AR2621" t="str">
            <v>USD39108</v>
          </cell>
          <cell r="AS2621">
            <v>2.1360000000000001</v>
          </cell>
        </row>
        <row r="2622">
          <cell r="AR2622" t="str">
            <v>USD39111</v>
          </cell>
          <cell r="AS2622">
            <v>2.1360000000000001</v>
          </cell>
        </row>
        <row r="2623">
          <cell r="AR2623" t="str">
            <v>USD39112</v>
          </cell>
          <cell r="AS2623">
            <v>2.1329000000000002</v>
          </cell>
        </row>
        <row r="2624">
          <cell r="AR2624" t="str">
            <v>USD39113</v>
          </cell>
          <cell r="AS2624">
            <v>2.1247000000000003</v>
          </cell>
        </row>
        <row r="2625">
          <cell r="AR2625" t="str">
            <v>USD39114</v>
          </cell>
          <cell r="AS2625">
            <v>2.1093000000000002</v>
          </cell>
        </row>
        <row r="2626">
          <cell r="AR2626" t="str">
            <v>USD39115</v>
          </cell>
          <cell r="AS2626">
            <v>2.0982000000000003</v>
          </cell>
        </row>
        <row r="2627">
          <cell r="AR2627" t="str">
            <v>USD39118</v>
          </cell>
          <cell r="AS2627">
            <v>2.0964</v>
          </cell>
        </row>
        <row r="2628">
          <cell r="AR2628" t="str">
            <v>USD39119</v>
          </cell>
          <cell r="AS2628">
            <v>2.0832999999999999</v>
          </cell>
        </row>
        <row r="2629">
          <cell r="AR2629" t="str">
            <v>USD39120</v>
          </cell>
          <cell r="AS2629">
            <v>2.0851999999999999</v>
          </cell>
        </row>
        <row r="2630">
          <cell r="AR2630" t="str">
            <v>USD39121</v>
          </cell>
          <cell r="AS2630">
            <v>2.0951</v>
          </cell>
        </row>
        <row r="2631">
          <cell r="AR2631" t="str">
            <v>USD39122</v>
          </cell>
          <cell r="AS2631">
            <v>2.1032999999999999</v>
          </cell>
        </row>
        <row r="2632">
          <cell r="AR2632" t="str">
            <v>USD39125</v>
          </cell>
          <cell r="AS2632">
            <v>2.1140000000000003</v>
          </cell>
        </row>
        <row r="2633">
          <cell r="AR2633" t="str">
            <v>USD39126</v>
          </cell>
          <cell r="AS2633">
            <v>2.1088</v>
          </cell>
        </row>
        <row r="2634">
          <cell r="AR2634" t="str">
            <v>USD39127</v>
          </cell>
          <cell r="AS2634">
            <v>2.1</v>
          </cell>
        </row>
        <row r="2635">
          <cell r="AR2635" t="str">
            <v>USD39128</v>
          </cell>
          <cell r="AS2635">
            <v>2.0895999999999999</v>
          </cell>
        </row>
        <row r="2636">
          <cell r="AR2636" t="str">
            <v>USD39129</v>
          </cell>
          <cell r="AS2636">
            <v>2.0912999999999999</v>
          </cell>
        </row>
        <row r="2637">
          <cell r="AR2637" t="str">
            <v>USD39134</v>
          </cell>
          <cell r="AS2637">
            <v>2.0802</v>
          </cell>
        </row>
        <row r="2638">
          <cell r="AR2638" t="str">
            <v>USD39135</v>
          </cell>
          <cell r="AS2638">
            <v>2.0766</v>
          </cell>
        </row>
        <row r="2639">
          <cell r="AR2639" t="str">
            <v>USD39136</v>
          </cell>
          <cell r="AS2639">
            <v>2.0868000000000002</v>
          </cell>
        </row>
        <row r="2640">
          <cell r="AR2640" t="str">
            <v>USD39139</v>
          </cell>
          <cell r="AS2640">
            <v>2.0863</v>
          </cell>
        </row>
        <row r="2641">
          <cell r="AR2641" t="str">
            <v>USD39140</v>
          </cell>
          <cell r="AS2641">
            <v>2.1099000000000001</v>
          </cell>
        </row>
        <row r="2642">
          <cell r="AR2642" t="str">
            <v>USD39141</v>
          </cell>
          <cell r="AS2642">
            <v>2.1182000000000003</v>
          </cell>
        </row>
        <row r="2643">
          <cell r="AR2643" t="str">
            <v>USD39142</v>
          </cell>
          <cell r="AS2643">
            <v>2.1259999999999999</v>
          </cell>
        </row>
        <row r="2644">
          <cell r="AR2644" t="str">
            <v>USD39143</v>
          </cell>
          <cell r="AS2644">
            <v>2.1274000000000002</v>
          </cell>
        </row>
        <row r="2645">
          <cell r="AR2645" t="str">
            <v>USD39146</v>
          </cell>
          <cell r="AS2645">
            <v>2.1388000000000003</v>
          </cell>
        </row>
        <row r="2646">
          <cell r="AR2646" t="str">
            <v>USD39147</v>
          </cell>
          <cell r="AS2646">
            <v>2.1209000000000002</v>
          </cell>
        </row>
        <row r="2647">
          <cell r="AR2647" t="str">
            <v>USD39148</v>
          </cell>
          <cell r="AS2647">
            <v>2.1121000000000003</v>
          </cell>
        </row>
        <row r="2648">
          <cell r="AR2648" t="str">
            <v>USD39149</v>
          </cell>
          <cell r="AS2648">
            <v>2.1053999999999999</v>
          </cell>
        </row>
        <row r="2649">
          <cell r="AR2649" t="str">
            <v>USD39150</v>
          </cell>
          <cell r="AS2649">
            <v>2.0983000000000001</v>
          </cell>
        </row>
        <row r="2650">
          <cell r="AR2650" t="str">
            <v>USD39153</v>
          </cell>
          <cell r="AS2650">
            <v>2.0902000000000003</v>
          </cell>
        </row>
        <row r="2651">
          <cell r="AR2651" t="str">
            <v>USD39154</v>
          </cell>
          <cell r="AS2651">
            <v>2.0962000000000001</v>
          </cell>
        </row>
        <row r="2652">
          <cell r="AR2652" t="str">
            <v>USD39155</v>
          </cell>
          <cell r="AS2652">
            <v>2.1044</v>
          </cell>
        </row>
        <row r="2653">
          <cell r="AR2653" t="str">
            <v>USD39156</v>
          </cell>
          <cell r="AS2653">
            <v>2.0909</v>
          </cell>
        </row>
        <row r="2654">
          <cell r="AR2654" t="str">
            <v>USD39157</v>
          </cell>
          <cell r="AS2654">
            <v>2.0914999999999999</v>
          </cell>
        </row>
        <row r="2655">
          <cell r="AR2655" t="str">
            <v>USD39160</v>
          </cell>
          <cell r="AS2655">
            <v>2.0792000000000002</v>
          </cell>
        </row>
        <row r="2656">
          <cell r="AR2656" t="str">
            <v>USD39161</v>
          </cell>
          <cell r="AS2656">
            <v>2.0763000000000003</v>
          </cell>
        </row>
        <row r="2657">
          <cell r="AR2657" t="str">
            <v>USD39162</v>
          </cell>
          <cell r="AS2657">
            <v>2.0676000000000001</v>
          </cell>
        </row>
        <row r="2658">
          <cell r="AR2658" t="str">
            <v>USD39163</v>
          </cell>
          <cell r="AS2658">
            <v>2.0602</v>
          </cell>
        </row>
        <row r="2659">
          <cell r="AR2659" t="str">
            <v>USD39164</v>
          </cell>
          <cell r="AS2659">
            <v>2.0651999999999999</v>
          </cell>
        </row>
        <row r="2660">
          <cell r="AR2660" t="str">
            <v>USD39167</v>
          </cell>
          <cell r="AS2660">
            <v>2.0601000000000003</v>
          </cell>
        </row>
        <row r="2661">
          <cell r="AR2661" t="str">
            <v>USD39168</v>
          </cell>
          <cell r="AS2661">
            <v>2.0637000000000003</v>
          </cell>
        </row>
        <row r="2662">
          <cell r="AR2662" t="str">
            <v>USD39169</v>
          </cell>
          <cell r="AS2662">
            <v>2.0716000000000001</v>
          </cell>
        </row>
        <row r="2663">
          <cell r="AR2663" t="str">
            <v>USD39170</v>
          </cell>
          <cell r="AS2663">
            <v>2.0545</v>
          </cell>
        </row>
        <row r="2664">
          <cell r="AR2664" t="str">
            <v>USD39171</v>
          </cell>
          <cell r="AS2664">
            <v>2.0504000000000002</v>
          </cell>
        </row>
        <row r="2665">
          <cell r="AR2665" t="str">
            <v>USD39172</v>
          </cell>
          <cell r="AS2665">
            <v>2.0504000000000002</v>
          </cell>
        </row>
        <row r="2666">
          <cell r="AR2666" t="str">
            <v>USD39174</v>
          </cell>
          <cell r="AS2666">
            <v>2.0478000000000001</v>
          </cell>
        </row>
        <row r="2667">
          <cell r="AR2667" t="str">
            <v>USD39175</v>
          </cell>
          <cell r="AS2667">
            <v>2.0371999999999999</v>
          </cell>
        </row>
        <row r="2668">
          <cell r="AR2668" t="str">
            <v>USD39176</v>
          </cell>
          <cell r="AS2668">
            <v>2.0321000000000002</v>
          </cell>
        </row>
        <row r="2669">
          <cell r="AR2669" t="str">
            <v>USD39177</v>
          </cell>
          <cell r="AS2669">
            <v>2.0333000000000001</v>
          </cell>
        </row>
        <row r="2670">
          <cell r="AR2670" t="str">
            <v>USD39181</v>
          </cell>
          <cell r="AS2670">
            <v>2.0236000000000001</v>
          </cell>
        </row>
        <row r="2671">
          <cell r="AR2671" t="str">
            <v>USD39182</v>
          </cell>
          <cell r="AS2671">
            <v>2.0282</v>
          </cell>
        </row>
        <row r="2672">
          <cell r="AR2672" t="str">
            <v>USD39183</v>
          </cell>
          <cell r="AS2672">
            <v>2.0333000000000001</v>
          </cell>
        </row>
        <row r="2673">
          <cell r="AR2673" t="str">
            <v>USD39184</v>
          </cell>
          <cell r="AS2673">
            <v>2.0371000000000001</v>
          </cell>
        </row>
        <row r="2674">
          <cell r="AR2674" t="str">
            <v>USD39185</v>
          </cell>
          <cell r="AS2674">
            <v>2.0230999999999999</v>
          </cell>
        </row>
        <row r="2675">
          <cell r="AR2675" t="str">
            <v>USD39188</v>
          </cell>
          <cell r="AS2675">
            <v>2.0340000000000003</v>
          </cell>
        </row>
        <row r="2676">
          <cell r="AR2676" t="str">
            <v>USD39189</v>
          </cell>
          <cell r="AS2676">
            <v>2.0348000000000002</v>
          </cell>
        </row>
        <row r="2677">
          <cell r="AR2677" t="str">
            <v>USD39190</v>
          </cell>
          <cell r="AS2677">
            <v>2.0365000000000002</v>
          </cell>
        </row>
        <row r="2678">
          <cell r="AR2678" t="str">
            <v>USD39191</v>
          </cell>
          <cell r="AS2678">
            <v>2.0312000000000001</v>
          </cell>
        </row>
        <row r="2679">
          <cell r="AR2679" t="str">
            <v>USD39192</v>
          </cell>
          <cell r="AS2679">
            <v>2.0262000000000002</v>
          </cell>
        </row>
        <row r="2680">
          <cell r="AR2680" t="str">
            <v>USD39195</v>
          </cell>
          <cell r="AS2680">
            <v>2.0289999999999999</v>
          </cell>
        </row>
        <row r="2681">
          <cell r="AR2681" t="str">
            <v>USD39196</v>
          </cell>
          <cell r="AS2681">
            <v>2.0385</v>
          </cell>
        </row>
        <row r="2682">
          <cell r="AR2682" t="str">
            <v>USD39197</v>
          </cell>
          <cell r="AS2682">
            <v>2.0236000000000001</v>
          </cell>
        </row>
        <row r="2683">
          <cell r="AR2683" t="str">
            <v>USD39198</v>
          </cell>
          <cell r="AS2683">
            <v>2.0251999999999999</v>
          </cell>
        </row>
        <row r="2684">
          <cell r="AR2684" t="str">
            <v>USD39199</v>
          </cell>
          <cell r="AS2684">
            <v>2.0321000000000002</v>
          </cell>
        </row>
        <row r="2685">
          <cell r="AR2685" t="str">
            <v>USD39202</v>
          </cell>
          <cell r="AS2685">
            <v>2.0339</v>
          </cell>
        </row>
        <row r="2686">
          <cell r="AR2686" t="str">
            <v>USD39204</v>
          </cell>
          <cell r="AS2686">
            <v>2.0268000000000002</v>
          </cell>
        </row>
        <row r="2687">
          <cell r="AR2687" t="str">
            <v>USD39205</v>
          </cell>
          <cell r="AS2687">
            <v>2.0239000000000003</v>
          </cell>
        </row>
        <row r="2688">
          <cell r="AR2688" t="str">
            <v>USD39206</v>
          </cell>
          <cell r="AS2688">
            <v>2.0308999999999999</v>
          </cell>
        </row>
        <row r="2689">
          <cell r="AR2689" t="str">
            <v>USD39209</v>
          </cell>
          <cell r="AS2689">
            <v>2.0266000000000002</v>
          </cell>
        </row>
        <row r="2690">
          <cell r="AR2690" t="str">
            <v>USD39210</v>
          </cell>
          <cell r="AS2690">
            <v>2.0226000000000002</v>
          </cell>
        </row>
        <row r="2691">
          <cell r="AR2691" t="str">
            <v>USD39211</v>
          </cell>
          <cell r="AS2691">
            <v>2.0222000000000002</v>
          </cell>
        </row>
        <row r="2692">
          <cell r="AR2692" t="str">
            <v>USD39212</v>
          </cell>
          <cell r="AS2692">
            <v>2.0217000000000001</v>
          </cell>
        </row>
        <row r="2693">
          <cell r="AR2693" t="str">
            <v>USD39213</v>
          </cell>
          <cell r="AS2693">
            <v>2.0194000000000001</v>
          </cell>
        </row>
        <row r="2694">
          <cell r="AR2694" t="str">
            <v>USD39216</v>
          </cell>
          <cell r="AS2694">
            <v>2.0138000000000003</v>
          </cell>
        </row>
        <row r="2695">
          <cell r="AR2695" t="str">
            <v>USD39217</v>
          </cell>
          <cell r="AS2695">
            <v>1.9922000000000002</v>
          </cell>
        </row>
        <row r="2696">
          <cell r="AR2696" t="str">
            <v>USD39218</v>
          </cell>
          <cell r="AS2696">
            <v>1.9586000000000001</v>
          </cell>
        </row>
        <row r="2697">
          <cell r="AR2697" t="str">
            <v>USD39219</v>
          </cell>
          <cell r="AS2697">
            <v>1.9573</v>
          </cell>
        </row>
        <row r="2698">
          <cell r="AR2698" t="str">
            <v>USD39220</v>
          </cell>
          <cell r="AS2698">
            <v>1.9630000000000001</v>
          </cell>
        </row>
        <row r="2699">
          <cell r="AR2699" t="str">
            <v>USD39223</v>
          </cell>
          <cell r="AS2699">
            <v>1.9435</v>
          </cell>
        </row>
        <row r="2700">
          <cell r="AR2700" t="str">
            <v>USD39224</v>
          </cell>
          <cell r="AS2700">
            <v>1.9409000000000001</v>
          </cell>
        </row>
        <row r="2701">
          <cell r="AR2701" t="str">
            <v>USD39225</v>
          </cell>
          <cell r="AS2701">
            <v>1.9489000000000001</v>
          </cell>
        </row>
        <row r="2702">
          <cell r="AR2702" t="str">
            <v>USD39226</v>
          </cell>
          <cell r="AS2702">
            <v>1.9653</v>
          </cell>
        </row>
        <row r="2703">
          <cell r="AR2703" t="str">
            <v>USD39227</v>
          </cell>
          <cell r="AS2703">
            <v>1.9520000000000002</v>
          </cell>
        </row>
        <row r="2704">
          <cell r="AR2704" t="str">
            <v>USD39230</v>
          </cell>
          <cell r="AS2704">
            <v>1.9441000000000002</v>
          </cell>
        </row>
        <row r="2705">
          <cell r="AR2705" t="str">
            <v>USD39231</v>
          </cell>
          <cell r="AS2705">
            <v>1.9461000000000002</v>
          </cell>
        </row>
        <row r="2706">
          <cell r="AR2706" t="str">
            <v>USD39232</v>
          </cell>
          <cell r="AS2706">
            <v>1.9468000000000001</v>
          </cell>
        </row>
        <row r="2707">
          <cell r="AR2707" t="str">
            <v>USD39233</v>
          </cell>
          <cell r="AS2707">
            <v>1.9289000000000001</v>
          </cell>
        </row>
        <row r="2708">
          <cell r="AR2708" t="str">
            <v>USD39234</v>
          </cell>
          <cell r="AS2708">
            <v>1.9056000000000002</v>
          </cell>
        </row>
        <row r="2709">
          <cell r="AR2709" t="str">
            <v>USD39237</v>
          </cell>
          <cell r="AS2709">
            <v>1.9215</v>
          </cell>
        </row>
        <row r="2710">
          <cell r="AR2710" t="str">
            <v>USD39238</v>
          </cell>
          <cell r="AS2710">
            <v>1.9395</v>
          </cell>
        </row>
        <row r="2711">
          <cell r="AR2711" t="str">
            <v>USD39239</v>
          </cell>
          <cell r="AS2711">
            <v>1.9617</v>
          </cell>
        </row>
        <row r="2712">
          <cell r="AR2712" t="str">
            <v>USD39241</v>
          </cell>
          <cell r="AS2712">
            <v>1.9638</v>
          </cell>
        </row>
        <row r="2713">
          <cell r="AR2713" t="str">
            <v>USD39244</v>
          </cell>
          <cell r="AS2713">
            <v>1.9473</v>
          </cell>
        </row>
        <row r="2714">
          <cell r="AR2714" t="str">
            <v>USD39245</v>
          </cell>
          <cell r="AS2714">
            <v>1.9420000000000002</v>
          </cell>
        </row>
        <row r="2715">
          <cell r="AR2715" t="str">
            <v>USD39246</v>
          </cell>
          <cell r="AS2715">
            <v>1.9442000000000002</v>
          </cell>
        </row>
        <row r="2716">
          <cell r="AR2716" t="str">
            <v>USD39247</v>
          </cell>
          <cell r="AS2716">
            <v>1.9303000000000001</v>
          </cell>
        </row>
        <row r="2717">
          <cell r="AR2717" t="str">
            <v>USD39248</v>
          </cell>
          <cell r="AS2717">
            <v>1.9097000000000002</v>
          </cell>
        </row>
        <row r="2718">
          <cell r="AR2718" t="str">
            <v>USD39251</v>
          </cell>
          <cell r="AS2718">
            <v>1.9047000000000001</v>
          </cell>
        </row>
        <row r="2719">
          <cell r="AR2719" t="str">
            <v>USD39252</v>
          </cell>
          <cell r="AS2719">
            <v>1.9058000000000002</v>
          </cell>
        </row>
        <row r="2720">
          <cell r="AR2720" t="str">
            <v>USD39253</v>
          </cell>
          <cell r="AS2720">
            <v>1.9198000000000002</v>
          </cell>
        </row>
        <row r="2721">
          <cell r="AR2721" t="str">
            <v>USD39254</v>
          </cell>
          <cell r="AS2721">
            <v>1.9197000000000002</v>
          </cell>
        </row>
        <row r="2722">
          <cell r="AR2722" t="str">
            <v>USD39255</v>
          </cell>
          <cell r="AS2722">
            <v>1.9334</v>
          </cell>
        </row>
        <row r="2723">
          <cell r="AR2723" t="str">
            <v>USD39258</v>
          </cell>
          <cell r="AS2723">
            <v>1.9379000000000002</v>
          </cell>
        </row>
        <row r="2724">
          <cell r="AR2724" t="str">
            <v>USD39259</v>
          </cell>
          <cell r="AS2724">
            <v>1.9488000000000001</v>
          </cell>
        </row>
        <row r="2725">
          <cell r="AR2725" t="str">
            <v>USD39260</v>
          </cell>
          <cell r="AS2725">
            <v>1.9499000000000002</v>
          </cell>
        </row>
        <row r="2726">
          <cell r="AR2726" t="str">
            <v>USD39261</v>
          </cell>
          <cell r="AS2726">
            <v>1.9256000000000002</v>
          </cell>
        </row>
        <row r="2727">
          <cell r="AR2727" t="str">
            <v>USD39262</v>
          </cell>
          <cell r="AS2727">
            <v>1.9262000000000001</v>
          </cell>
        </row>
        <row r="2728">
          <cell r="AR2728" t="str">
            <v>USD39263</v>
          </cell>
          <cell r="AS2728">
            <v>1.9262000000000001</v>
          </cell>
        </row>
        <row r="2729">
          <cell r="AR2729" t="str">
            <v>USD39265</v>
          </cell>
          <cell r="AS2729">
            <v>1.9176000000000002</v>
          </cell>
        </row>
        <row r="2730">
          <cell r="AR2730" t="str">
            <v>USD39266</v>
          </cell>
          <cell r="AS2730">
            <v>1.9122000000000001</v>
          </cell>
        </row>
        <row r="2731">
          <cell r="AR2731" t="str">
            <v>USD39267</v>
          </cell>
          <cell r="AS2731">
            <v>1.9099000000000002</v>
          </cell>
        </row>
        <row r="2732">
          <cell r="AR2732" t="str">
            <v>USD39268</v>
          </cell>
          <cell r="AS2732">
            <v>1.9157000000000002</v>
          </cell>
        </row>
        <row r="2733">
          <cell r="AR2733" t="str">
            <v>USD39269</v>
          </cell>
          <cell r="AS2733">
            <v>1.9033</v>
          </cell>
        </row>
        <row r="2734">
          <cell r="AR2734" t="str">
            <v>USD39272</v>
          </cell>
          <cell r="AS2734">
            <v>1.8992</v>
          </cell>
        </row>
        <row r="2735">
          <cell r="AR2735" t="str">
            <v>USD39273</v>
          </cell>
          <cell r="AS2735">
            <v>1.8947000000000001</v>
          </cell>
        </row>
        <row r="2736">
          <cell r="AR2736" t="str">
            <v>USD39274</v>
          </cell>
          <cell r="AS2736">
            <v>1.8900000000000001</v>
          </cell>
        </row>
        <row r="2737">
          <cell r="AR2737" t="str">
            <v>USD39275</v>
          </cell>
          <cell r="AS2737">
            <v>1.8767</v>
          </cell>
        </row>
        <row r="2738">
          <cell r="AR2738" t="str">
            <v>USD39276</v>
          </cell>
          <cell r="AS2738">
            <v>1.8684000000000001</v>
          </cell>
        </row>
        <row r="2739">
          <cell r="AR2739" t="str">
            <v>USD39279</v>
          </cell>
          <cell r="AS2739">
            <v>1.8647</v>
          </cell>
        </row>
        <row r="2740">
          <cell r="AR2740" t="str">
            <v>USD39280</v>
          </cell>
          <cell r="AS2740">
            <v>1.8621000000000001</v>
          </cell>
        </row>
        <row r="2741">
          <cell r="AR2741" t="str">
            <v>USD39281</v>
          </cell>
          <cell r="AS2741">
            <v>1.8609</v>
          </cell>
        </row>
        <row r="2742">
          <cell r="AR2742" t="str">
            <v>USD39282</v>
          </cell>
          <cell r="AS2742">
            <v>1.8536000000000001</v>
          </cell>
        </row>
        <row r="2743">
          <cell r="AR2743" t="str">
            <v>USD39283</v>
          </cell>
          <cell r="AS2743">
            <v>1.8606</v>
          </cell>
        </row>
        <row r="2744">
          <cell r="AR2744" t="str">
            <v>USD39286</v>
          </cell>
          <cell r="AS2744">
            <v>1.8448</v>
          </cell>
        </row>
        <row r="2745">
          <cell r="AR2745" t="str">
            <v>USD39287</v>
          </cell>
          <cell r="AS2745">
            <v>1.8525</v>
          </cell>
        </row>
        <row r="2746">
          <cell r="AR2746" t="str">
            <v>USD39288</v>
          </cell>
          <cell r="AS2746">
            <v>1.8643000000000001</v>
          </cell>
        </row>
        <row r="2747">
          <cell r="AR2747" t="str">
            <v>USD39289</v>
          </cell>
          <cell r="AS2747">
            <v>1.9054</v>
          </cell>
        </row>
        <row r="2748">
          <cell r="AR2748" t="str">
            <v>USD39290</v>
          </cell>
          <cell r="AS2748">
            <v>1.9069</v>
          </cell>
        </row>
        <row r="2749">
          <cell r="AR2749" t="str">
            <v>USD39293</v>
          </cell>
          <cell r="AS2749">
            <v>1.8809</v>
          </cell>
        </row>
        <row r="2750">
          <cell r="AR2750" t="str">
            <v>USD39294</v>
          </cell>
          <cell r="AS2750">
            <v>1.8776000000000002</v>
          </cell>
        </row>
        <row r="2751">
          <cell r="AR2751" t="str">
            <v>USD39295</v>
          </cell>
          <cell r="AS2751">
            <v>1.8856000000000002</v>
          </cell>
        </row>
        <row r="2752">
          <cell r="AR2752" t="str">
            <v>USD39296</v>
          </cell>
          <cell r="AS2752">
            <v>1.8729</v>
          </cell>
        </row>
        <row r="2753">
          <cell r="AR2753" t="str">
            <v>USD39297</v>
          </cell>
          <cell r="AS2753">
            <v>1.8814000000000002</v>
          </cell>
        </row>
        <row r="2754">
          <cell r="AR2754" t="str">
            <v>USD39300</v>
          </cell>
          <cell r="AS2754">
            <v>1.9106000000000001</v>
          </cell>
        </row>
        <row r="2755">
          <cell r="AR2755" t="str">
            <v>USD39301</v>
          </cell>
          <cell r="AS2755">
            <v>1.9077000000000002</v>
          </cell>
        </row>
        <row r="2756">
          <cell r="AR2756" t="str">
            <v>USD39302</v>
          </cell>
          <cell r="AS2756">
            <v>1.8866000000000001</v>
          </cell>
        </row>
        <row r="2757">
          <cell r="AR2757" t="str">
            <v>USD39303</v>
          </cell>
          <cell r="AS2757">
            <v>1.9191</v>
          </cell>
        </row>
        <row r="2758">
          <cell r="AR2758" t="str">
            <v>USD39304</v>
          </cell>
          <cell r="AS2758">
            <v>1.9550000000000001</v>
          </cell>
        </row>
        <row r="2759">
          <cell r="AR2759" t="str">
            <v>USD39307</v>
          </cell>
          <cell r="AS2759">
            <v>1.9411</v>
          </cell>
        </row>
        <row r="2760">
          <cell r="AR2760" t="str">
            <v>USD39308</v>
          </cell>
          <cell r="AS2760">
            <v>1.9809000000000001</v>
          </cell>
        </row>
        <row r="2761">
          <cell r="AR2761" t="str">
            <v>USD39309</v>
          </cell>
          <cell r="AS2761">
            <v>2.0043000000000002</v>
          </cell>
        </row>
        <row r="2762">
          <cell r="AR2762" t="str">
            <v>USD39310</v>
          </cell>
          <cell r="AS2762">
            <v>2.1124000000000001</v>
          </cell>
        </row>
        <row r="2763">
          <cell r="AR2763" t="str">
            <v>USD39311</v>
          </cell>
          <cell r="AS2763">
            <v>2.0376000000000003</v>
          </cell>
        </row>
        <row r="2764">
          <cell r="AR2764" t="str">
            <v>USD39314</v>
          </cell>
          <cell r="AS2764">
            <v>2.028</v>
          </cell>
        </row>
        <row r="2765">
          <cell r="AR2765" t="str">
            <v>USD39315</v>
          </cell>
          <cell r="AS2765">
            <v>2.0385</v>
          </cell>
        </row>
        <row r="2766">
          <cell r="AR2766" t="str">
            <v>USD39316</v>
          </cell>
          <cell r="AS2766">
            <v>2.0173000000000001</v>
          </cell>
        </row>
        <row r="2767">
          <cell r="AR2767" t="str">
            <v>USD39317</v>
          </cell>
          <cell r="AS2767">
            <v>1.9939</v>
          </cell>
        </row>
        <row r="2768">
          <cell r="AR2768" t="str">
            <v>USD39318</v>
          </cell>
          <cell r="AS2768">
            <v>1.9855</v>
          </cell>
        </row>
        <row r="2769">
          <cell r="AR2769" t="str">
            <v>USD39321</v>
          </cell>
          <cell r="AS2769">
            <v>1.9489000000000001</v>
          </cell>
        </row>
        <row r="2770">
          <cell r="AR2770" t="str">
            <v>USD39322</v>
          </cell>
          <cell r="AS2770">
            <v>1.9849000000000001</v>
          </cell>
        </row>
        <row r="2771">
          <cell r="AR2771" t="str">
            <v>USD39323</v>
          </cell>
          <cell r="AS2771">
            <v>1.9864000000000002</v>
          </cell>
        </row>
        <row r="2772">
          <cell r="AR2772" t="str">
            <v>USD39324</v>
          </cell>
          <cell r="AS2772">
            <v>1.9777</v>
          </cell>
        </row>
        <row r="2773">
          <cell r="AR2773" t="str">
            <v>USD39325</v>
          </cell>
          <cell r="AS2773">
            <v>1.9620000000000002</v>
          </cell>
        </row>
        <row r="2774">
          <cell r="AR2774" t="str">
            <v>USD39328</v>
          </cell>
          <cell r="AS2774">
            <v>1.9547000000000001</v>
          </cell>
        </row>
        <row r="2775">
          <cell r="AR2775" t="str">
            <v>USD39329</v>
          </cell>
          <cell r="AS2775">
            <v>1.9528000000000001</v>
          </cell>
        </row>
        <row r="2776">
          <cell r="AR2776" t="str">
            <v>USD39330</v>
          </cell>
          <cell r="AS2776">
            <v>1.9640000000000002</v>
          </cell>
        </row>
        <row r="2777">
          <cell r="AR2777" t="str">
            <v>USD39331</v>
          </cell>
          <cell r="AS2777">
            <v>1.9545000000000001</v>
          </cell>
        </row>
        <row r="2778">
          <cell r="AR2778" t="str">
            <v>USD39335</v>
          </cell>
          <cell r="AS2778">
            <v>1.9591000000000001</v>
          </cell>
        </row>
        <row r="2779">
          <cell r="AR2779" t="str">
            <v>USD39336</v>
          </cell>
          <cell r="AS2779">
            <v>1.9304000000000001</v>
          </cell>
        </row>
        <row r="2780">
          <cell r="AR2780" t="str">
            <v>USD39337</v>
          </cell>
          <cell r="AS2780">
            <v>1.9125000000000001</v>
          </cell>
        </row>
        <row r="2781">
          <cell r="AR2781" t="str">
            <v>USD39338</v>
          </cell>
          <cell r="AS2781">
            <v>1.8991</v>
          </cell>
        </row>
        <row r="2782">
          <cell r="AR2782" t="str">
            <v>USD39339</v>
          </cell>
          <cell r="AS2782">
            <v>1.9031</v>
          </cell>
        </row>
        <row r="2783">
          <cell r="AR2783" t="str">
            <v>USD39342</v>
          </cell>
          <cell r="AS2783">
            <v>1.9123000000000001</v>
          </cell>
        </row>
        <row r="2784">
          <cell r="AR2784" t="str">
            <v>USD39343</v>
          </cell>
          <cell r="AS2784">
            <v>1.8960000000000001</v>
          </cell>
        </row>
        <row r="2785">
          <cell r="AR2785" t="str">
            <v>USD39344</v>
          </cell>
          <cell r="AS2785">
            <v>1.8639000000000001</v>
          </cell>
        </row>
        <row r="2786">
          <cell r="AR2786" t="str">
            <v>USD39345</v>
          </cell>
          <cell r="AS2786">
            <v>1.8637000000000001</v>
          </cell>
        </row>
        <row r="2787">
          <cell r="AR2787" t="str">
            <v>USD39346</v>
          </cell>
          <cell r="AS2787">
            <v>1.8618000000000001</v>
          </cell>
        </row>
        <row r="2788">
          <cell r="AR2788" t="str">
            <v>USD39349</v>
          </cell>
          <cell r="AS2788">
            <v>1.8694000000000002</v>
          </cell>
        </row>
        <row r="2789">
          <cell r="AR2789" t="str">
            <v>USD39350</v>
          </cell>
          <cell r="AS2789">
            <v>1.8656000000000001</v>
          </cell>
        </row>
        <row r="2790">
          <cell r="AR2790" t="str">
            <v>USD39351</v>
          </cell>
          <cell r="AS2790">
            <v>1.8493000000000002</v>
          </cell>
        </row>
        <row r="2791">
          <cell r="AR2791" t="str">
            <v>USD39352</v>
          </cell>
          <cell r="AS2791">
            <v>1.8409</v>
          </cell>
        </row>
        <row r="2792">
          <cell r="AR2792" t="str">
            <v>USD39353</v>
          </cell>
          <cell r="AS2792">
            <v>1.8389</v>
          </cell>
        </row>
        <row r="2793">
          <cell r="AR2793" t="str">
            <v>USD39355</v>
          </cell>
          <cell r="AS2793">
            <v>1.8389</v>
          </cell>
        </row>
        <row r="2794">
          <cell r="AR2794" t="str">
            <v>USD39356</v>
          </cell>
          <cell r="AS2794">
            <v>2.8225000000000002</v>
          </cell>
        </row>
        <row r="2795">
          <cell r="AR2795" t="str">
            <v>USD39357</v>
          </cell>
          <cell r="AS2795">
            <v>1.8235000000000001</v>
          </cell>
        </row>
        <row r="2796">
          <cell r="AR2796" t="str">
            <v>USD39358</v>
          </cell>
          <cell r="AS2796">
            <v>1.8274000000000001</v>
          </cell>
        </row>
        <row r="2797">
          <cell r="AR2797" t="str">
            <v>USD39359</v>
          </cell>
          <cell r="AS2797">
            <v>1.8284</v>
          </cell>
        </row>
        <row r="2798">
          <cell r="AR2798" t="str">
            <v>USD39360</v>
          </cell>
          <cell r="AS2798">
            <v>1.8092000000000001</v>
          </cell>
        </row>
        <row r="2799">
          <cell r="AR2799" t="str">
            <v>USD39363</v>
          </cell>
          <cell r="AS2799">
            <v>1.8133000000000001</v>
          </cell>
        </row>
        <row r="2800">
          <cell r="AR2800" t="str">
            <v>USD39364</v>
          </cell>
          <cell r="AS2800">
            <v>1.8108000000000002</v>
          </cell>
        </row>
        <row r="2801">
          <cell r="AR2801" t="str">
            <v>USD39365</v>
          </cell>
          <cell r="AS2801">
            <v>1.8048000000000002</v>
          </cell>
        </row>
        <row r="2802">
          <cell r="AR2802" t="str">
            <v>USD39366</v>
          </cell>
          <cell r="AS2802">
            <v>1.792</v>
          </cell>
        </row>
        <row r="2803">
          <cell r="AR2803" t="str">
            <v>USD39370</v>
          </cell>
          <cell r="AS2803">
            <v>1.8078000000000001</v>
          </cell>
        </row>
        <row r="2804">
          <cell r="AR2804" t="str">
            <v>USD39371</v>
          </cell>
          <cell r="AS2804">
            <v>1.8242</v>
          </cell>
        </row>
        <row r="2805">
          <cell r="AR2805" t="str">
            <v>USD39372</v>
          </cell>
          <cell r="AS2805">
            <v>1.8138000000000001</v>
          </cell>
        </row>
        <row r="2806">
          <cell r="AR2806" t="str">
            <v>USD39373</v>
          </cell>
          <cell r="AS2806">
            <v>1.8071000000000002</v>
          </cell>
        </row>
        <row r="2807">
          <cell r="AR2807" t="str">
            <v>USD39374</v>
          </cell>
          <cell r="AS2807">
            <v>1.7964</v>
          </cell>
        </row>
        <row r="2808">
          <cell r="AR2808" t="str">
            <v>USD39377</v>
          </cell>
          <cell r="AS2808">
            <v>1.8206</v>
          </cell>
        </row>
        <row r="2809">
          <cell r="AR2809" t="str">
            <v>USD39378</v>
          </cell>
          <cell r="AS2809">
            <v>1.8007000000000002</v>
          </cell>
        </row>
        <row r="2810">
          <cell r="AR2810" t="str">
            <v>USD39379</v>
          </cell>
          <cell r="AS2810">
            <v>1.7969000000000002</v>
          </cell>
        </row>
        <row r="2811">
          <cell r="AR2811" t="str">
            <v>USD39380</v>
          </cell>
          <cell r="AS2811">
            <v>1.7896000000000001</v>
          </cell>
        </row>
        <row r="2812">
          <cell r="AR2812" t="str">
            <v>USD39381</v>
          </cell>
          <cell r="AS2812">
            <v>1.7752000000000001</v>
          </cell>
        </row>
        <row r="2813">
          <cell r="AR2813" t="str">
            <v>USD39384</v>
          </cell>
          <cell r="AS2813">
            <v>1.7595000000000001</v>
          </cell>
        </row>
        <row r="2814">
          <cell r="AR2814" t="str">
            <v>USD39385</v>
          </cell>
          <cell r="AS2814">
            <v>1.7552000000000001</v>
          </cell>
        </row>
        <row r="2815">
          <cell r="AR2815" t="str">
            <v>USD39386</v>
          </cell>
          <cell r="AS2815">
            <v>1.744</v>
          </cell>
        </row>
        <row r="2816">
          <cell r="AR2816" t="str">
            <v>USD39387</v>
          </cell>
          <cell r="AS2816">
            <v>1.746</v>
          </cell>
        </row>
        <row r="2817">
          <cell r="AR2817" t="str">
            <v>USD39857</v>
          </cell>
          <cell r="AS2817">
            <v>2.2680000000000002</v>
          </cell>
        </row>
        <row r="2818">
          <cell r="AR2818" t="str">
            <v>USD39860</v>
          </cell>
          <cell r="AS2818">
            <v>2.2719</v>
          </cell>
        </row>
        <row r="2819">
          <cell r="AR2819" t="str">
            <v>USD39861</v>
          </cell>
          <cell r="AS2819">
            <v>2.3130999999999999</v>
          </cell>
        </row>
        <row r="2820">
          <cell r="AR2820" t="str">
            <v>USD39862</v>
          </cell>
          <cell r="AS2820">
            <v>2.3395999999999999</v>
          </cell>
        </row>
        <row r="2821">
          <cell r="AR2821" t="str">
            <v>USD39863</v>
          </cell>
          <cell r="AS2821">
            <v>2.3249</v>
          </cell>
        </row>
        <row r="2822">
          <cell r="AR2822" t="str">
            <v>USD39864</v>
          </cell>
          <cell r="AS2822">
            <v>2.3915999999999999</v>
          </cell>
        </row>
        <row r="2823">
          <cell r="AR2823" t="str">
            <v>USD39869</v>
          </cell>
          <cell r="AS2823">
            <v>2.3814000000000002</v>
          </cell>
        </row>
        <row r="2824">
          <cell r="AR2824" t="str">
            <v>USD39870</v>
          </cell>
          <cell r="AS2824">
            <v>2.3503000000000003</v>
          </cell>
        </row>
        <row r="2825">
          <cell r="AR2825" t="str">
            <v>USD39871</v>
          </cell>
          <cell r="AS2825">
            <v>2.3784000000000001</v>
          </cell>
        </row>
        <row r="2826">
          <cell r="AR2826" t="str">
            <v>USD39872</v>
          </cell>
          <cell r="AS2826">
            <v>2.3784000000000001</v>
          </cell>
        </row>
        <row r="2827">
          <cell r="AR2827" t="str">
            <v>USD39874</v>
          </cell>
          <cell r="AS2827">
            <v>2.4121000000000001</v>
          </cell>
        </row>
        <row r="2828">
          <cell r="AR2828" t="str">
            <v>USD39875</v>
          </cell>
          <cell r="AS2828">
            <v>2.4218000000000002</v>
          </cell>
        </row>
        <row r="2829">
          <cell r="AR2829" t="str">
            <v>USD39876</v>
          </cell>
          <cell r="AS2829">
            <v>2.3917000000000002</v>
          </cell>
        </row>
        <row r="2830">
          <cell r="AR2830" t="str">
            <v>USD39877</v>
          </cell>
          <cell r="AS2830">
            <v>2.3822000000000001</v>
          </cell>
        </row>
        <row r="2831">
          <cell r="AR2831" t="str">
            <v>USD39878</v>
          </cell>
          <cell r="AS2831">
            <v>2.3768000000000002</v>
          </cell>
        </row>
        <row r="2832">
          <cell r="AR2832" t="str">
            <v>USD39881</v>
          </cell>
          <cell r="AS2832">
            <v>2.3781000000000003</v>
          </cell>
        </row>
        <row r="2833">
          <cell r="AR2833" t="str">
            <v>USD39882</v>
          </cell>
          <cell r="AS2833">
            <v>2.3515000000000001</v>
          </cell>
        </row>
        <row r="2834">
          <cell r="AR2834" t="str">
            <v>USD39883</v>
          </cell>
          <cell r="AS2834">
            <v>2.3366000000000002</v>
          </cell>
        </row>
        <row r="2835">
          <cell r="AR2835" t="str">
            <v>USD39884</v>
          </cell>
          <cell r="AS2835">
            <v>2.3158000000000003</v>
          </cell>
        </row>
        <row r="2836">
          <cell r="AR2836" t="str">
            <v>USD39885</v>
          </cell>
          <cell r="AS2836">
            <v>2.3012000000000001</v>
          </cell>
        </row>
        <row r="2837">
          <cell r="AR2837" t="str">
            <v>USD39888</v>
          </cell>
          <cell r="AS2837">
            <v>2.2705000000000002</v>
          </cell>
        </row>
        <row r="2838">
          <cell r="AR2838" t="str">
            <v>USD39889</v>
          </cell>
          <cell r="AS2838">
            <v>2.2833000000000001</v>
          </cell>
        </row>
        <row r="2839">
          <cell r="AR2839" t="str">
            <v>USD39890</v>
          </cell>
          <cell r="AS2839">
            <v>2.2806000000000002</v>
          </cell>
        </row>
        <row r="2840">
          <cell r="AR2840" t="str">
            <v>USD39891</v>
          </cell>
          <cell r="AS2840">
            <v>2.2379000000000002</v>
          </cell>
        </row>
        <row r="2841">
          <cell r="AR2841" t="str">
            <v>USD39892</v>
          </cell>
          <cell r="AS2841">
            <v>2.2566999999999999</v>
          </cell>
        </row>
        <row r="2842">
          <cell r="AR2842" t="str">
            <v>USD39895</v>
          </cell>
          <cell r="AS2842">
            <v>2.2505000000000002</v>
          </cell>
        </row>
        <row r="2843">
          <cell r="AR2843" t="str">
            <v>USD39896</v>
          </cell>
          <cell r="AS2843">
            <v>2.2566999999999999</v>
          </cell>
        </row>
        <row r="2844">
          <cell r="AR2844" t="str">
            <v>USD39897</v>
          </cell>
          <cell r="AS2844">
            <v>2.2435</v>
          </cell>
        </row>
        <row r="2845">
          <cell r="AR2845" t="str">
            <v>USD39898</v>
          </cell>
          <cell r="AS2845">
            <v>2.2375000000000003</v>
          </cell>
        </row>
        <row r="2846">
          <cell r="AR2846" t="str">
            <v>USD39899</v>
          </cell>
          <cell r="AS2846">
            <v>2.2745000000000002</v>
          </cell>
        </row>
        <row r="2847">
          <cell r="AR2847" t="str">
            <v>USD39902</v>
          </cell>
          <cell r="AS2847">
            <v>2.3297000000000003</v>
          </cell>
        </row>
        <row r="2848">
          <cell r="AR2848" t="str">
            <v>USD39903</v>
          </cell>
          <cell r="AS2848">
            <v>2.3151999999999999</v>
          </cell>
        </row>
        <row r="2849">
          <cell r="AR2849" t="str">
            <v>USD39904</v>
          </cell>
          <cell r="AS2849">
            <v>2.2899000000000003</v>
          </cell>
        </row>
        <row r="2850">
          <cell r="AR2850" t="str">
            <v>USD39905</v>
          </cell>
          <cell r="AS2850">
            <v>2.2355</v>
          </cell>
        </row>
        <row r="2851">
          <cell r="AR2851" t="str">
            <v>USD39906</v>
          </cell>
          <cell r="AS2851">
            <v>2.2072000000000003</v>
          </cell>
        </row>
        <row r="2852">
          <cell r="AR2852" t="str">
            <v>USD39909</v>
          </cell>
          <cell r="AS2852">
            <v>2.2252000000000001</v>
          </cell>
        </row>
        <row r="2853">
          <cell r="AR2853" t="str">
            <v>USD39910</v>
          </cell>
          <cell r="AS2853">
            <v>2.2249000000000003</v>
          </cell>
        </row>
        <row r="2854">
          <cell r="AR2854" t="str">
            <v>USD39911</v>
          </cell>
          <cell r="AS2854">
            <v>2.2014</v>
          </cell>
        </row>
        <row r="2855">
          <cell r="AR2855" t="str">
            <v>USD39912</v>
          </cell>
          <cell r="AS2855">
            <v>2.1766000000000001</v>
          </cell>
        </row>
        <row r="2856">
          <cell r="AR2856" t="str">
            <v>USD39916</v>
          </cell>
          <cell r="AS2856">
            <v>2.1699000000000002</v>
          </cell>
        </row>
        <row r="2857">
          <cell r="AR2857" t="str">
            <v>USD39917</v>
          </cell>
          <cell r="AS2857">
            <v>2.1876000000000002</v>
          </cell>
        </row>
        <row r="2858">
          <cell r="AR2858" t="str">
            <v>USD39918</v>
          </cell>
          <cell r="AS2858">
            <v>2.1992000000000003</v>
          </cell>
        </row>
        <row r="2859">
          <cell r="AR2859" t="str">
            <v>USD39919</v>
          </cell>
          <cell r="AS2859">
            <v>2.1791</v>
          </cell>
        </row>
        <row r="2860">
          <cell r="AR2860" t="str">
            <v>USD39920</v>
          </cell>
          <cell r="AS2860">
            <v>2.1863999999999999</v>
          </cell>
        </row>
        <row r="2861">
          <cell r="AR2861" t="str">
            <v>USD39923</v>
          </cell>
          <cell r="AS2861">
            <v>2.2350000000000003</v>
          </cell>
        </row>
        <row r="2862">
          <cell r="AR2862" t="str">
            <v>USD39925</v>
          </cell>
          <cell r="AS2862">
            <v>2.2128000000000001</v>
          </cell>
        </row>
        <row r="2863">
          <cell r="AR2863" t="str">
            <v>USD39926</v>
          </cell>
          <cell r="AS2863">
            <v>2.2107000000000001</v>
          </cell>
        </row>
        <row r="2864">
          <cell r="AR2864" t="str">
            <v>USD39927</v>
          </cell>
          <cell r="AS2864">
            <v>2.1933000000000002</v>
          </cell>
        </row>
        <row r="2865">
          <cell r="AR2865" t="str">
            <v>USD39930</v>
          </cell>
          <cell r="AS2865">
            <v>2.2164999999999999</v>
          </cell>
        </row>
        <row r="2866">
          <cell r="AR2866" t="str">
            <v>USD39931</v>
          </cell>
          <cell r="AS2866">
            <v>2.2037</v>
          </cell>
        </row>
        <row r="2867">
          <cell r="AR2867" t="str">
            <v>USD39932</v>
          </cell>
          <cell r="AS2867">
            <v>2.1838000000000002</v>
          </cell>
        </row>
        <row r="2868">
          <cell r="AR2868" t="str">
            <v>USD39933</v>
          </cell>
          <cell r="AS2868">
            <v>2.1783000000000001</v>
          </cell>
        </row>
        <row r="2869">
          <cell r="AR2869" t="str">
            <v>USD39937</v>
          </cell>
          <cell r="AS2869">
            <v>2.1369000000000002</v>
          </cell>
        </row>
        <row r="2870">
          <cell r="AR2870" t="str">
            <v>USD39938</v>
          </cell>
          <cell r="AS2870">
            <v>2.1476000000000002</v>
          </cell>
        </row>
        <row r="2871">
          <cell r="AR2871" t="str">
            <v>USD39939</v>
          </cell>
          <cell r="AS2871">
            <v>2.1213000000000002</v>
          </cell>
        </row>
        <row r="2872">
          <cell r="AR2872" t="str">
            <v>USD39940</v>
          </cell>
          <cell r="AS2872">
            <v>2.0984000000000003</v>
          </cell>
        </row>
        <row r="2873">
          <cell r="AR2873" t="str">
            <v>USD39941</v>
          </cell>
          <cell r="AS2873">
            <v>2.0750000000000002</v>
          </cell>
        </row>
        <row r="2874">
          <cell r="AR2874" t="str">
            <v>USD39944</v>
          </cell>
          <cell r="AS2874">
            <v>2.0579000000000001</v>
          </cell>
        </row>
        <row r="2875">
          <cell r="AR2875" t="str">
            <v>USD39945</v>
          </cell>
          <cell r="AS2875">
            <v>2.0649000000000002</v>
          </cell>
        </row>
        <row r="2876">
          <cell r="AR2876" t="str">
            <v>USD39946</v>
          </cell>
          <cell r="AS2876">
            <v>2.0992000000000002</v>
          </cell>
        </row>
        <row r="2877">
          <cell r="AR2877" t="str">
            <v>USD39947</v>
          </cell>
          <cell r="AS2877">
            <v>2.0929000000000002</v>
          </cell>
        </row>
        <row r="2878">
          <cell r="AR2878" t="str">
            <v>USD39948</v>
          </cell>
          <cell r="AS2878">
            <v>2.0762</v>
          </cell>
        </row>
        <row r="2879">
          <cell r="AR2879" t="str">
            <v>USD39951</v>
          </cell>
          <cell r="AS2879">
            <v>2.0784000000000002</v>
          </cell>
        </row>
        <row r="2880">
          <cell r="AR2880" t="str">
            <v>USD39952</v>
          </cell>
          <cell r="AS2880">
            <v>2.0488</v>
          </cell>
        </row>
        <row r="2881">
          <cell r="AR2881" t="str">
            <v>USD39953</v>
          </cell>
          <cell r="AS2881">
            <v>2.0199000000000003</v>
          </cell>
        </row>
        <row r="2882">
          <cell r="AR2882" t="str">
            <v>USD39954</v>
          </cell>
          <cell r="AS2882">
            <v>2.0264000000000002</v>
          </cell>
        </row>
        <row r="2883">
          <cell r="AR2883" t="str">
            <v>USD39955</v>
          </cell>
          <cell r="AS2883">
            <v>2.0279000000000003</v>
          </cell>
        </row>
        <row r="2884">
          <cell r="AR2884" t="str">
            <v>USD40105</v>
          </cell>
          <cell r="AS2884">
            <v>1.7130000000000001</v>
          </cell>
        </row>
        <row r="2885">
          <cell r="AR2885" t="str">
            <v>EUR40105</v>
          </cell>
          <cell r="AS2885">
            <v>2.5599400000000001</v>
          </cell>
        </row>
        <row r="2886">
          <cell r="AR2886" t="str">
            <v>USD40109</v>
          </cell>
          <cell r="AS2886">
            <v>1.7113</v>
          </cell>
        </row>
        <row r="2887">
          <cell r="AR2887" t="str">
            <v>EUR40109</v>
          </cell>
          <cell r="AS2887">
            <v>2.5691099999999998</v>
          </cell>
        </row>
        <row r="2888">
          <cell r="AR2888" t="str">
            <v>USD40115</v>
          </cell>
          <cell r="AS2888">
            <v>1.7436</v>
          </cell>
        </row>
        <row r="2889">
          <cell r="AR2889" t="str">
            <v>EUR40115</v>
          </cell>
          <cell r="AS2889">
            <v>2.5878699999999997</v>
          </cell>
        </row>
        <row r="2890">
          <cell r="AR2890" t="str">
            <v>USD40116</v>
          </cell>
          <cell r="AS2890">
            <v>1.744</v>
          </cell>
        </row>
        <row r="2891">
          <cell r="AR2891" t="str">
            <v>EUR40116</v>
          </cell>
          <cell r="AS2891">
            <v>2.5703100000000001</v>
          </cell>
        </row>
        <row r="2892">
          <cell r="AR2892" t="str">
            <v>USD40117</v>
          </cell>
          <cell r="AS2892">
            <v>1.744</v>
          </cell>
        </row>
        <row r="2893">
          <cell r="AR2893" t="str">
            <v>EUR40117</v>
          </cell>
          <cell r="AS2893">
            <v>2.5703100000000001</v>
          </cell>
        </row>
        <row r="2894">
          <cell r="AR2894" t="str">
            <v>USD40120</v>
          </cell>
          <cell r="AS2894">
            <v>1.7588000000000001</v>
          </cell>
        </row>
        <row r="2895">
          <cell r="AR2895" t="str">
            <v>EUR40120</v>
          </cell>
          <cell r="AS2895">
            <v>2.5832000000000002</v>
          </cell>
        </row>
        <row r="2896">
          <cell r="AR2896" t="str">
            <v>USD40121</v>
          </cell>
          <cell r="AS2896">
            <v>1.7271000000000001</v>
          </cell>
        </row>
        <row r="2897">
          <cell r="AR2897" t="str">
            <v>EUR40121</v>
          </cell>
          <cell r="AS2897">
            <v>2.56284</v>
          </cell>
        </row>
        <row r="2898">
          <cell r="AR2898" t="str">
            <v>USD40122</v>
          </cell>
          <cell r="AS2898">
            <v>1.724</v>
          </cell>
        </row>
        <row r="2899">
          <cell r="AR2899" t="str">
            <v>EUR40122</v>
          </cell>
          <cell r="AS2899">
            <v>2.5623</v>
          </cell>
        </row>
        <row r="2900">
          <cell r="AR2900" t="str">
            <v>USD40123</v>
          </cell>
          <cell r="AS2900">
            <v>1.7179</v>
          </cell>
        </row>
        <row r="2901">
          <cell r="AR2901" t="str">
            <v>EUR40123</v>
          </cell>
          <cell r="AS2901">
            <v>2.5493799999999998</v>
          </cell>
        </row>
        <row r="2902">
          <cell r="AR2902" t="str">
            <v>USD40126</v>
          </cell>
          <cell r="AS2902">
            <v>1.7024000000000001</v>
          </cell>
        </row>
        <row r="2903">
          <cell r="AR2903" t="str">
            <v>EUR40126</v>
          </cell>
          <cell r="AS2903">
            <v>2.5519799999999999</v>
          </cell>
        </row>
        <row r="2904">
          <cell r="AR2904" t="str">
            <v>USD40128</v>
          </cell>
          <cell r="AS2904">
            <v>1.7112000000000001</v>
          </cell>
        </row>
        <row r="2905">
          <cell r="AR2905" t="str">
            <v>EUR40128</v>
          </cell>
          <cell r="AS2905">
            <v>2.5620099999999999</v>
          </cell>
        </row>
        <row r="2906">
          <cell r="AR2906" t="str">
            <v>USD40130</v>
          </cell>
          <cell r="AS2906">
            <v>1.7290000000000001</v>
          </cell>
        </row>
        <row r="2907">
          <cell r="AR2907" t="str">
            <v>EUR40130</v>
          </cell>
          <cell r="AS2907">
            <v>2.58019</v>
          </cell>
        </row>
        <row r="2908">
          <cell r="AR2908" t="str">
            <v>USD40134</v>
          </cell>
          <cell r="AS2908">
            <v>1.7153</v>
          </cell>
        </row>
        <row r="2909">
          <cell r="AR2909" t="str">
            <v>EUR40134</v>
          </cell>
          <cell r="AS2909">
            <v>2.5467200000000001</v>
          </cell>
        </row>
        <row r="2910">
          <cell r="AR2910" t="str">
            <v>USD40135</v>
          </cell>
          <cell r="AS2910">
            <v>1.7103000000000002</v>
          </cell>
        </row>
        <row r="2911">
          <cell r="AR2911" t="str">
            <v>EUR40135</v>
          </cell>
          <cell r="AS2911">
            <v>2.5569799999999998</v>
          </cell>
        </row>
        <row r="2912">
          <cell r="AR2912" t="str">
            <v>USD40147</v>
          </cell>
          <cell r="AS2912">
            <v>1.7505000000000002</v>
          </cell>
        </row>
        <row r="2913">
          <cell r="AR2913" t="str">
            <v>EUR40147</v>
          </cell>
          <cell r="AS2913">
            <v>2.6262099999999999</v>
          </cell>
        </row>
        <row r="2914">
          <cell r="AR2914" t="str">
            <v>USD40149</v>
          </cell>
          <cell r="AS2914">
            <v>1.7201000000000002</v>
          </cell>
        </row>
        <row r="2915">
          <cell r="AR2915" t="str">
            <v>EUR40149</v>
          </cell>
          <cell r="AS2915">
            <v>2.5875499999999998</v>
          </cell>
        </row>
        <row r="2916">
          <cell r="AR2916" t="str">
            <v>USD40154</v>
          </cell>
          <cell r="AS2916">
            <v>1.7302000000000002</v>
          </cell>
        </row>
        <row r="2917">
          <cell r="AR2917" t="str">
            <v>EUR40154</v>
          </cell>
          <cell r="AS2917">
            <v>2.5753200000000001</v>
          </cell>
        </row>
        <row r="2918">
          <cell r="AR2918" t="str">
            <v>USD40158</v>
          </cell>
          <cell r="AS2918">
            <v>1.7521</v>
          </cell>
        </row>
        <row r="2919">
          <cell r="AR2919" t="str">
            <v>EUR40158</v>
          </cell>
          <cell r="AS2919">
            <v>2.5622699999999998</v>
          </cell>
        </row>
        <row r="2920">
          <cell r="AR2920" t="str">
            <v>USD40161</v>
          </cell>
          <cell r="AS2920">
            <v>1.7483000000000002</v>
          </cell>
        </row>
        <row r="2921">
          <cell r="AR2921" t="str">
            <v>EUR40161</v>
          </cell>
          <cell r="AS2921">
            <v>2.56196</v>
          </cell>
        </row>
        <row r="2922">
          <cell r="AR2922" t="str">
            <v>USD40165</v>
          </cell>
          <cell r="AS2922">
            <v>1.7879</v>
          </cell>
        </row>
        <row r="2923">
          <cell r="AR2923" t="str">
            <v>EUR40165</v>
          </cell>
          <cell r="AS2923">
            <v>2.5574699999999999</v>
          </cell>
        </row>
        <row r="2924">
          <cell r="AR2924" t="str">
            <v>USD40168</v>
          </cell>
          <cell r="AS2924">
            <v>1.7787000000000002</v>
          </cell>
        </row>
        <row r="2925">
          <cell r="AR2925" t="str">
            <v>EUR40168</v>
          </cell>
          <cell r="AS2925">
            <v>2.5442499999999999</v>
          </cell>
        </row>
        <row r="2926">
          <cell r="AR2926" t="str">
            <v>USD40178</v>
          </cell>
          <cell r="AS2926">
            <v>1.7412000000000001</v>
          </cell>
        </row>
        <row r="2927">
          <cell r="AR2927" t="str">
            <v>EUR40178</v>
          </cell>
          <cell r="AS2927">
            <v>2.5073300000000001</v>
          </cell>
        </row>
        <row r="2928">
          <cell r="AR2928" t="str">
            <v>USD40182</v>
          </cell>
          <cell r="AS2928">
            <v>1.724</v>
          </cell>
        </row>
        <row r="2929">
          <cell r="AR2929" t="str">
            <v>EUR40182</v>
          </cell>
          <cell r="AS2929">
            <v>2.4864699999999997</v>
          </cell>
        </row>
        <row r="2930">
          <cell r="AR2930" t="str">
            <v>USD40199</v>
          </cell>
          <cell r="AS2930">
            <v>1.7903</v>
          </cell>
        </row>
        <row r="2931">
          <cell r="AR2931" t="str">
            <v>EUR40199</v>
          </cell>
          <cell r="AS2931">
            <v>2.52624</v>
          </cell>
        </row>
        <row r="2932">
          <cell r="AR2932" t="str">
            <v>USD40205</v>
          </cell>
          <cell r="AS2932">
            <v>1.8513000000000002</v>
          </cell>
        </row>
        <row r="2933">
          <cell r="AR2933" t="str">
            <v>EUR40205</v>
          </cell>
          <cell r="AS2933">
            <v>2.5966100000000001</v>
          </cell>
        </row>
        <row r="2934">
          <cell r="AR2934" t="str">
            <v>USD40210</v>
          </cell>
          <cell r="AS2934">
            <v>1.8773000000000002</v>
          </cell>
        </row>
        <row r="2935">
          <cell r="AR2935" t="str">
            <v>EUR40210</v>
          </cell>
          <cell r="AS2935">
            <v>2.6138599999999999</v>
          </cell>
        </row>
        <row r="2936">
          <cell r="AR2936" t="str">
            <v>USD40209</v>
          </cell>
          <cell r="AS2936">
            <v>1.8748</v>
          </cell>
        </row>
        <row r="2937">
          <cell r="AR2937" t="str">
            <v>EUR40209</v>
          </cell>
          <cell r="AS2937">
            <v>2.60297</v>
          </cell>
        </row>
        <row r="2938">
          <cell r="AR2938" t="str">
            <v>USD40234</v>
          </cell>
          <cell r="AS2938">
            <v>1.8364</v>
          </cell>
        </row>
        <row r="2939">
          <cell r="AR2939" t="str">
            <v>EUR40234</v>
          </cell>
          <cell r="AS2939">
            <v>2.4876100000000001</v>
          </cell>
        </row>
        <row r="2940">
          <cell r="AR2940" t="str">
            <v>EUR40246</v>
          </cell>
          <cell r="AS2940">
            <v>2.4355199999999999</v>
          </cell>
        </row>
        <row r="2941">
          <cell r="AR2941" t="str">
            <v>USD40248</v>
          </cell>
          <cell r="AS2941">
            <v>1.7693000000000001</v>
          </cell>
        </row>
        <row r="2942">
          <cell r="AR2942" t="str">
            <v>EUR40248</v>
          </cell>
          <cell r="AS2942">
            <v>2.4194299999999997</v>
          </cell>
        </row>
        <row r="2943">
          <cell r="AR2943" t="str">
            <v>USD40249</v>
          </cell>
          <cell r="AS2943">
            <v>1.7637</v>
          </cell>
        </row>
        <row r="2944">
          <cell r="AR2944" t="str">
            <v>EUR40249</v>
          </cell>
          <cell r="AS2944">
            <v>2.4272</v>
          </cell>
        </row>
        <row r="2945">
          <cell r="AR2945" t="str">
            <v>USD40252</v>
          </cell>
          <cell r="AS2945">
            <v>1.7644000000000002</v>
          </cell>
        </row>
        <row r="2946">
          <cell r="AR2946" t="str">
            <v>EUR40252</v>
          </cell>
          <cell r="AS2946">
            <v>2.4127299999999998</v>
          </cell>
        </row>
        <row r="2947">
          <cell r="AR2947" t="str">
            <v>USD40106</v>
          </cell>
          <cell r="AS2947">
            <v>1.7450000000000001</v>
          </cell>
        </row>
        <row r="2948">
          <cell r="AR2948" t="str">
            <v>EUR40106</v>
          </cell>
          <cell r="AS2948">
            <v>2.6051099999999998</v>
          </cell>
        </row>
        <row r="2949">
          <cell r="AR2949" t="str">
            <v>USD40113</v>
          </cell>
          <cell r="AS2949">
            <v>1.7342000000000002</v>
          </cell>
        </row>
        <row r="2950">
          <cell r="AR2950" t="str">
            <v>EUR40113</v>
          </cell>
          <cell r="AS2950">
            <v>2.5663</v>
          </cell>
        </row>
        <row r="2951">
          <cell r="AR2951" t="str">
            <v>EUR40133</v>
          </cell>
          <cell r="AS2951">
            <v>2.5621299999999998</v>
          </cell>
        </row>
        <row r="2952">
          <cell r="AR2952" t="str">
            <v>USD40137</v>
          </cell>
          <cell r="AS2952">
            <v>1.7356</v>
          </cell>
        </row>
        <row r="2953">
          <cell r="AR2953" t="str">
            <v>USD40133</v>
          </cell>
          <cell r="AS2953">
            <v>1.7127000000000001</v>
          </cell>
        </row>
        <row r="2954">
          <cell r="AR2954" t="str">
            <v>EUR40137</v>
          </cell>
          <cell r="AS2954">
            <v>2.5769299999999999</v>
          </cell>
        </row>
        <row r="2955">
          <cell r="AR2955" t="str">
            <v>USD40142</v>
          </cell>
          <cell r="AS2955">
            <v>1.7272000000000001</v>
          </cell>
        </row>
        <row r="2956">
          <cell r="AR2956" t="str">
            <v>EUR40142</v>
          </cell>
          <cell r="AS2956">
            <v>2.60609</v>
          </cell>
        </row>
        <row r="2957">
          <cell r="AR2957" t="str">
            <v>USD40144</v>
          </cell>
          <cell r="AS2957">
            <v>1.7443000000000002</v>
          </cell>
        </row>
        <row r="2958">
          <cell r="AR2958" t="str">
            <v>EUR40144</v>
          </cell>
          <cell r="AS2958">
            <v>2.6087799999999999</v>
          </cell>
        </row>
        <row r="2959">
          <cell r="AR2959" t="str">
            <v>USD40155</v>
          </cell>
          <cell r="AS2959">
            <v>1.7482</v>
          </cell>
        </row>
        <row r="2960">
          <cell r="AR2960" t="str">
            <v>EUR40155</v>
          </cell>
          <cell r="AS2960">
            <v>2.5699399999999999</v>
          </cell>
        </row>
        <row r="2961">
          <cell r="AR2961" t="str">
            <v>USD40163</v>
          </cell>
          <cell r="AS2961">
            <v>1.7518</v>
          </cell>
        </row>
        <row r="2962">
          <cell r="AR2962" t="str">
            <v>EUR40163</v>
          </cell>
          <cell r="AS2962">
            <v>2.5490399999999998</v>
          </cell>
        </row>
        <row r="2963">
          <cell r="AR2963" t="str">
            <v>EUR40184</v>
          </cell>
          <cell r="AS2963">
            <v>2.4945499999999998</v>
          </cell>
        </row>
        <row r="2964">
          <cell r="AR2964" t="str">
            <v>USD40186</v>
          </cell>
          <cell r="AS2964">
            <v>1.7390000000000001</v>
          </cell>
        </row>
        <row r="2965">
          <cell r="AR2965" t="str">
            <v>USD40171</v>
          </cell>
          <cell r="AS2965">
            <v>1.7527000000000001</v>
          </cell>
        </row>
        <row r="2966">
          <cell r="AR2966" t="str">
            <v>EUR40171</v>
          </cell>
          <cell r="AS2966">
            <v>2.5237099999999999</v>
          </cell>
        </row>
        <row r="2967">
          <cell r="AR2967" t="str">
            <v>USD40175</v>
          </cell>
          <cell r="AS2967">
            <v>1.7398</v>
          </cell>
        </row>
        <row r="2968">
          <cell r="AR2968" t="str">
            <v>EUR40175</v>
          </cell>
          <cell r="AS2968">
            <v>2.5043599999999997</v>
          </cell>
        </row>
        <row r="2969">
          <cell r="AR2969" t="str">
            <v>USD40176</v>
          </cell>
          <cell r="AS2969">
            <v>1.7421</v>
          </cell>
        </row>
        <row r="2970">
          <cell r="AR2970" t="str">
            <v>EUR40176</v>
          </cell>
          <cell r="AS2970">
            <v>2.5019</v>
          </cell>
        </row>
        <row r="2971">
          <cell r="AR2971" t="str">
            <v>USD40177</v>
          </cell>
          <cell r="AS2971">
            <v>1.7412000000000001</v>
          </cell>
        </row>
        <row r="2972">
          <cell r="AR2972" t="str">
            <v>EUR40177</v>
          </cell>
          <cell r="AS2972">
            <v>2.4958199999999997</v>
          </cell>
        </row>
        <row r="2973">
          <cell r="AR2973" t="str">
            <v>USD40184</v>
          </cell>
          <cell r="AS2973">
            <v>1.7337</v>
          </cell>
        </row>
        <row r="2974">
          <cell r="AR2974" t="str">
            <v>EUR40186</v>
          </cell>
          <cell r="AS2974">
            <v>2.5085799999999998</v>
          </cell>
        </row>
        <row r="2975">
          <cell r="AR2975" t="str">
            <v>USD40198</v>
          </cell>
          <cell r="AS2975">
            <v>1.7854000000000001</v>
          </cell>
        </row>
        <row r="2976">
          <cell r="AR2976" t="str">
            <v>EUR40198</v>
          </cell>
          <cell r="AS2976">
            <v>2.51857</v>
          </cell>
        </row>
        <row r="2977">
          <cell r="AR2977" t="str">
            <v>USD40200</v>
          </cell>
          <cell r="AS2977">
            <v>1.8187</v>
          </cell>
        </row>
        <row r="2978">
          <cell r="AR2978" t="str">
            <v>EUR40200</v>
          </cell>
          <cell r="AS2978">
            <v>2.5759499999999997</v>
          </cell>
        </row>
        <row r="2979">
          <cell r="AR2979" t="str">
            <v>USD40207</v>
          </cell>
          <cell r="AS2979">
            <v>1.8748</v>
          </cell>
        </row>
        <row r="2980">
          <cell r="AR2980" t="str">
            <v>EUR40207</v>
          </cell>
          <cell r="AS2980">
            <v>2.60297</v>
          </cell>
        </row>
        <row r="2981">
          <cell r="AR2981" t="str">
            <v>USD40212</v>
          </cell>
          <cell r="AS2981">
            <v>1.8337000000000001</v>
          </cell>
        </row>
        <row r="2982">
          <cell r="AR2982" t="str">
            <v>EUR40212</v>
          </cell>
          <cell r="AS2982">
            <v>2.55145</v>
          </cell>
        </row>
        <row r="2983">
          <cell r="AR2983" t="str">
            <v>USD40214</v>
          </cell>
          <cell r="AS2983">
            <v>1.8753000000000002</v>
          </cell>
        </row>
        <row r="2984">
          <cell r="AR2984" t="str">
            <v>EUR40214</v>
          </cell>
          <cell r="AS2984">
            <v>2.5533699999999997</v>
          </cell>
        </row>
        <row r="2985">
          <cell r="AR2985" t="str">
            <v>USD40217</v>
          </cell>
          <cell r="AS2985">
            <v>1.873</v>
          </cell>
        </row>
        <row r="2986">
          <cell r="AR2986" t="str">
            <v>EUR40217</v>
          </cell>
          <cell r="AS2986">
            <v>2.56202</v>
          </cell>
        </row>
        <row r="2987">
          <cell r="AR2987" t="str">
            <v>USD40228</v>
          </cell>
          <cell r="AS2987">
            <v>1.8116000000000001</v>
          </cell>
        </row>
        <row r="2988">
          <cell r="AR2988" t="str">
            <v>EUR40228</v>
          </cell>
          <cell r="AS2988">
            <v>2.4603699999999997</v>
          </cell>
        </row>
        <row r="2989">
          <cell r="AR2989" t="str">
            <v>USD40231</v>
          </cell>
          <cell r="AS2989">
            <v>1.8046</v>
          </cell>
        </row>
        <row r="2990">
          <cell r="AR2990" t="str">
            <v>EUR40231</v>
          </cell>
          <cell r="AS2990">
            <v>2.4540799999999998</v>
          </cell>
        </row>
        <row r="2991">
          <cell r="AR2991" t="str">
            <v>USD40233</v>
          </cell>
          <cell r="AS2991">
            <v>1.8203</v>
          </cell>
        </row>
        <row r="2992">
          <cell r="AR2992" t="str">
            <v>EUR40233</v>
          </cell>
          <cell r="AS2992">
            <v>2.4637799999999999</v>
          </cell>
        </row>
        <row r="2993">
          <cell r="AR2993" t="str">
            <v>USD40237</v>
          </cell>
          <cell r="AS2993">
            <v>1.8110000000000002</v>
          </cell>
        </row>
        <row r="2994">
          <cell r="AR2994" t="str">
            <v>USD40238</v>
          </cell>
          <cell r="AS2994">
            <v>1.8</v>
          </cell>
        </row>
        <row r="2995">
          <cell r="AR2995" t="str">
            <v>EUR40237</v>
          </cell>
          <cell r="AS2995">
            <v>2.4669399999999997</v>
          </cell>
        </row>
        <row r="2996">
          <cell r="AR2996" t="str">
            <v>EUR40238</v>
          </cell>
          <cell r="AS2996">
            <v>2.44156</v>
          </cell>
        </row>
        <row r="2997">
          <cell r="AR2997" t="str">
            <v>USD40239</v>
          </cell>
          <cell r="AS2997">
            <v>1.7851000000000001</v>
          </cell>
        </row>
        <row r="2998">
          <cell r="AR2998" t="str">
            <v>EUR40239</v>
          </cell>
          <cell r="AS2998">
            <v>2.42666</v>
          </cell>
        </row>
        <row r="2999">
          <cell r="AR2999" t="str">
            <v>USD40247</v>
          </cell>
          <cell r="AS2999">
            <v>1.7716000000000001</v>
          </cell>
        </row>
        <row r="3000">
          <cell r="AR3000" t="str">
            <v>EUR40247</v>
          </cell>
          <cell r="AS3000">
            <v>2.4206300000000001</v>
          </cell>
        </row>
        <row r="3001">
          <cell r="AR3001" t="str">
            <v>USD40253</v>
          </cell>
          <cell r="AS3001">
            <v>1.7666000000000002</v>
          </cell>
        </row>
        <row r="3002">
          <cell r="AR3002" t="str">
            <v>EUR40253</v>
          </cell>
          <cell r="AS3002">
            <v>2.4326099999999999</v>
          </cell>
        </row>
        <row r="3003">
          <cell r="AR3003" t="str">
            <v>USD40254</v>
          </cell>
          <cell r="AS3003">
            <v>1.764</v>
          </cell>
        </row>
        <row r="3004">
          <cell r="AR3004" t="str">
            <v>EUR40254</v>
          </cell>
          <cell r="AS3004">
            <v>2.42374</v>
          </cell>
        </row>
        <row r="3005">
          <cell r="AR3005" t="str">
            <v>USD40255</v>
          </cell>
          <cell r="AS3005">
            <v>1.7848000000000002</v>
          </cell>
        </row>
        <row r="3006">
          <cell r="AR3006" t="str">
            <v>EUR40255</v>
          </cell>
          <cell r="AS3006">
            <v>2.4306700000000001</v>
          </cell>
        </row>
        <row r="3007">
          <cell r="AR3007" t="str">
            <v>USD40256</v>
          </cell>
          <cell r="AS3007">
            <v>1.7954000000000001</v>
          </cell>
        </row>
        <row r="3008">
          <cell r="AR3008" t="str">
            <v>EUR40256</v>
          </cell>
          <cell r="AS3008">
            <v>2.4306099999999997</v>
          </cell>
        </row>
        <row r="3009">
          <cell r="AR3009" t="str">
            <v>USD40259</v>
          </cell>
          <cell r="AS3009">
            <v>1.8030000000000002</v>
          </cell>
        </row>
        <row r="3010">
          <cell r="AR3010" t="str">
            <v>EUR40259</v>
          </cell>
          <cell r="AS3010">
            <v>2.4436100000000001</v>
          </cell>
        </row>
        <row r="3011">
          <cell r="AR3011" t="str">
            <v>USD40260</v>
          </cell>
          <cell r="AS3011">
            <v>1.7813000000000001</v>
          </cell>
        </row>
        <row r="3012">
          <cell r="AR3012" t="str">
            <v>USD39958</v>
          </cell>
          <cell r="AS3012">
            <v>2.0234000000000001</v>
          </cell>
        </row>
        <row r="3013">
          <cell r="AR3013" t="str">
            <v>USD39959</v>
          </cell>
          <cell r="AS3013">
            <v>2.0261</v>
          </cell>
        </row>
        <row r="3014">
          <cell r="AR3014" t="str">
            <v>USD39960</v>
          </cell>
          <cell r="AS3014">
            <v>2.0095000000000001</v>
          </cell>
        </row>
        <row r="3015">
          <cell r="AR3015" t="str">
            <v>USD39961</v>
          </cell>
          <cell r="AS3015">
            <v>2.0144000000000002</v>
          </cell>
        </row>
        <row r="3016">
          <cell r="AR3016" t="str">
            <v>USD39962</v>
          </cell>
          <cell r="AS3016">
            <v>1.9730000000000001</v>
          </cell>
        </row>
        <row r="3017">
          <cell r="AR3017" t="str">
            <v>USD39964</v>
          </cell>
          <cell r="AS3017">
            <v>1.9730000000000001</v>
          </cell>
        </row>
        <row r="3018">
          <cell r="AR3018" t="str">
            <v>USD39965</v>
          </cell>
          <cell r="AS3018">
            <v>1.9440000000000002</v>
          </cell>
        </row>
        <row r="3019">
          <cell r="AR3019" t="str">
            <v>USD39966</v>
          </cell>
          <cell r="AS3019">
            <v>1.9370000000000001</v>
          </cell>
        </row>
        <row r="3020">
          <cell r="AR3020" t="str">
            <v>USD39967</v>
          </cell>
          <cell r="AS3020">
            <v>1.96</v>
          </cell>
        </row>
        <row r="3021">
          <cell r="AR3021" t="str">
            <v>USD39968</v>
          </cell>
          <cell r="AS3021">
            <v>1.9497</v>
          </cell>
        </row>
        <row r="3022">
          <cell r="AR3022" t="str">
            <v>USD39969</v>
          </cell>
          <cell r="AS3022">
            <v>1.9534</v>
          </cell>
        </row>
        <row r="3023">
          <cell r="AR3023" t="str">
            <v>USD39972</v>
          </cell>
          <cell r="AS3023">
            <v>1.9704000000000002</v>
          </cell>
        </row>
        <row r="3024">
          <cell r="AR3024" t="str">
            <v>USD39973</v>
          </cell>
          <cell r="AS3024">
            <v>1.9385000000000001</v>
          </cell>
        </row>
        <row r="3025">
          <cell r="AR3025" t="str">
            <v>USD39974</v>
          </cell>
          <cell r="AS3025">
            <v>1.9474</v>
          </cell>
        </row>
        <row r="3026">
          <cell r="AR3026" t="str">
            <v>USD39976</v>
          </cell>
          <cell r="AS3026">
            <v>1.9301000000000001</v>
          </cell>
        </row>
        <row r="3027">
          <cell r="AR3027" t="str">
            <v>USD39979</v>
          </cell>
          <cell r="AS3027">
            <v>1.9458000000000002</v>
          </cell>
        </row>
        <row r="3028">
          <cell r="AR3028" t="str">
            <v>USD39980</v>
          </cell>
          <cell r="AS3028">
            <v>1.9461000000000002</v>
          </cell>
        </row>
        <row r="3029">
          <cell r="AR3029" t="str">
            <v>USD39981</v>
          </cell>
          <cell r="AS3029">
            <v>1.9784000000000002</v>
          </cell>
        </row>
        <row r="3030">
          <cell r="AR3030" t="str">
            <v>USD39982</v>
          </cell>
          <cell r="AS3030">
            <v>1.9709000000000001</v>
          </cell>
        </row>
        <row r="3031">
          <cell r="AR3031" t="str">
            <v>USD39983</v>
          </cell>
          <cell r="AS3031">
            <v>1.9592000000000001</v>
          </cell>
        </row>
        <row r="3032">
          <cell r="AR3032" t="str">
            <v>USD39986</v>
          </cell>
          <cell r="AS3032">
            <v>2.0074000000000001</v>
          </cell>
        </row>
        <row r="3033">
          <cell r="AR3033" t="str">
            <v>USD39987</v>
          </cell>
          <cell r="AS3033">
            <v>2.0019</v>
          </cell>
        </row>
        <row r="3034">
          <cell r="AR3034" t="str">
            <v>USD39988</v>
          </cell>
          <cell r="AS3034">
            <v>1.9724000000000002</v>
          </cell>
        </row>
        <row r="3035">
          <cell r="AR3035" t="str">
            <v>USD39989</v>
          </cell>
          <cell r="AS3035">
            <v>1.9562000000000002</v>
          </cell>
        </row>
        <row r="3036">
          <cell r="AR3036" t="str">
            <v>USD39990</v>
          </cell>
          <cell r="AS3036">
            <v>1.9396</v>
          </cell>
        </row>
        <row r="3037">
          <cell r="AR3037" t="str">
            <v>USD39993</v>
          </cell>
          <cell r="AS3037">
            <v>1.9487000000000001</v>
          </cell>
        </row>
        <row r="3038">
          <cell r="AR3038" t="str">
            <v>USD39994</v>
          </cell>
          <cell r="AS3038">
            <v>1.9516</v>
          </cell>
        </row>
        <row r="3039">
          <cell r="AR3039" t="str">
            <v>USD39995</v>
          </cell>
          <cell r="AS3039">
            <v>1.9342000000000001</v>
          </cell>
        </row>
        <row r="3040">
          <cell r="AR3040" t="str">
            <v>USD39996</v>
          </cell>
          <cell r="AS3040">
            <v>1.9469000000000001</v>
          </cell>
        </row>
        <row r="3041">
          <cell r="AR3041" t="str">
            <v>USD39997</v>
          </cell>
          <cell r="AS3041">
            <v>1.9474</v>
          </cell>
        </row>
        <row r="3042">
          <cell r="AR3042" t="str">
            <v>USD40000</v>
          </cell>
          <cell r="AS3042">
            <v>1.9711000000000001</v>
          </cell>
        </row>
        <row r="3043">
          <cell r="AR3043" t="str">
            <v>USD40001</v>
          </cell>
          <cell r="AS3043">
            <v>1.9641000000000002</v>
          </cell>
        </row>
        <row r="3044">
          <cell r="AR3044" t="str">
            <v>USD40002</v>
          </cell>
          <cell r="AS3044">
            <v>1.9982000000000002</v>
          </cell>
        </row>
        <row r="3045">
          <cell r="AR3045" t="str">
            <v>USD40003</v>
          </cell>
          <cell r="AS3045">
            <v>1.9921000000000002</v>
          </cell>
        </row>
        <row r="3046">
          <cell r="AR3046" t="str">
            <v>USD40004</v>
          </cell>
          <cell r="AS3046">
            <v>2.0146999999999999</v>
          </cell>
        </row>
        <row r="3047">
          <cell r="AR3047" t="str">
            <v>USD40007</v>
          </cell>
          <cell r="AS3047">
            <v>1.9895</v>
          </cell>
        </row>
        <row r="3048">
          <cell r="AR3048" t="str">
            <v>USD40008</v>
          </cell>
          <cell r="AS3048">
            <v>1.9704000000000002</v>
          </cell>
        </row>
        <row r="3049">
          <cell r="AR3049" t="str">
            <v>USD40009</v>
          </cell>
          <cell r="AS3049">
            <v>1.9420000000000002</v>
          </cell>
        </row>
        <row r="3050">
          <cell r="AR3050" t="str">
            <v>USD40010</v>
          </cell>
          <cell r="AS3050">
            <v>1.9340000000000002</v>
          </cell>
        </row>
        <row r="3051">
          <cell r="AR3051" t="str">
            <v>USD40011</v>
          </cell>
          <cell r="AS3051">
            <v>1.929</v>
          </cell>
        </row>
        <row r="3052">
          <cell r="AR3052" t="str">
            <v>USD40014</v>
          </cell>
          <cell r="AS3052">
            <v>1.9068000000000001</v>
          </cell>
        </row>
        <row r="3053">
          <cell r="AR3053" t="str">
            <v>USD40015</v>
          </cell>
          <cell r="AS3053">
            <v>1.9043000000000001</v>
          </cell>
        </row>
        <row r="3054">
          <cell r="AR3054" t="str">
            <v>USD40016</v>
          </cell>
          <cell r="AS3054">
            <v>1.9029</v>
          </cell>
        </row>
        <row r="3055">
          <cell r="AR3055" t="str">
            <v>USD40017</v>
          </cell>
          <cell r="AS3055">
            <v>1.8922000000000001</v>
          </cell>
        </row>
        <row r="3056">
          <cell r="AR3056" t="str">
            <v>USD40018</v>
          </cell>
          <cell r="AS3056">
            <v>1.8960000000000001</v>
          </cell>
        </row>
        <row r="3057">
          <cell r="AR3057" t="str">
            <v>USD40021</v>
          </cell>
          <cell r="AS3057">
            <v>1.8837000000000002</v>
          </cell>
        </row>
        <row r="3058">
          <cell r="AR3058" t="str">
            <v>USD40022</v>
          </cell>
          <cell r="AS3058">
            <v>1.8819000000000001</v>
          </cell>
        </row>
        <row r="3059">
          <cell r="AR3059" t="str">
            <v>USD40023</v>
          </cell>
          <cell r="AS3059">
            <v>1.8982000000000001</v>
          </cell>
        </row>
        <row r="3060">
          <cell r="AR3060" t="str">
            <v>USD40024</v>
          </cell>
          <cell r="AS3060">
            <v>1.8811</v>
          </cell>
        </row>
        <row r="3061">
          <cell r="AR3061" t="str">
            <v>USD40025</v>
          </cell>
          <cell r="AS3061">
            <v>1.8726</v>
          </cell>
        </row>
        <row r="3062">
          <cell r="AR3062" t="str">
            <v>USD40028</v>
          </cell>
          <cell r="AS3062">
            <v>1.8369</v>
          </cell>
        </row>
        <row r="3063">
          <cell r="AR3063" t="str">
            <v>USD40029</v>
          </cell>
          <cell r="AS3063">
            <v>1.8272000000000002</v>
          </cell>
        </row>
        <row r="3064">
          <cell r="AR3064" t="str">
            <v>USD40030</v>
          </cell>
          <cell r="AS3064">
            <v>1.8181</v>
          </cell>
        </row>
        <row r="3065">
          <cell r="AR3065" t="str">
            <v>USD40031</v>
          </cell>
          <cell r="AS3065">
            <v>1.8348</v>
          </cell>
        </row>
        <row r="3066">
          <cell r="AR3066" t="str">
            <v>USD40032</v>
          </cell>
          <cell r="AS3066">
            <v>1.8232000000000002</v>
          </cell>
        </row>
        <row r="3067">
          <cell r="AR3067" t="str">
            <v>USD40035</v>
          </cell>
          <cell r="AS3067">
            <v>1.8412000000000002</v>
          </cell>
        </row>
        <row r="3068">
          <cell r="AR3068" t="str">
            <v>USD40036</v>
          </cell>
          <cell r="AS3068">
            <v>1.8457000000000001</v>
          </cell>
        </row>
        <row r="3069">
          <cell r="AR3069" t="str">
            <v>USD40037</v>
          </cell>
          <cell r="AS3069">
            <v>1.8386</v>
          </cell>
        </row>
        <row r="3070">
          <cell r="AR3070" t="str">
            <v>USD40038</v>
          </cell>
          <cell r="AS3070">
            <v>1.8325</v>
          </cell>
        </row>
        <row r="3071">
          <cell r="AR3071" t="str">
            <v>USD40039</v>
          </cell>
          <cell r="AS3071">
            <v>1.8385</v>
          </cell>
        </row>
        <row r="3072">
          <cell r="AR3072" t="str">
            <v>USD40042</v>
          </cell>
          <cell r="AS3072">
            <v>1.8682000000000001</v>
          </cell>
        </row>
        <row r="3073">
          <cell r="AR3073" t="str">
            <v>USD40043</v>
          </cell>
          <cell r="AS3073">
            <v>1.8574000000000002</v>
          </cell>
        </row>
        <row r="3074">
          <cell r="AR3074" t="str">
            <v>USD40044</v>
          </cell>
          <cell r="AS3074">
            <v>1.8433000000000002</v>
          </cell>
        </row>
        <row r="3075">
          <cell r="AR3075" t="str">
            <v>USD40045</v>
          </cell>
          <cell r="AS3075">
            <v>1.8434000000000001</v>
          </cell>
        </row>
        <row r="3076">
          <cell r="AR3076" t="str">
            <v>USD40046</v>
          </cell>
          <cell r="AS3076">
            <v>1.8297000000000001</v>
          </cell>
        </row>
        <row r="3077">
          <cell r="AR3077" t="str">
            <v>USD40049</v>
          </cell>
          <cell r="AS3077">
            <v>1.8339000000000001</v>
          </cell>
        </row>
        <row r="3078">
          <cell r="AR3078" t="str">
            <v>USD40050</v>
          </cell>
          <cell r="AS3078">
            <v>1.8419000000000001</v>
          </cell>
        </row>
        <row r="3079">
          <cell r="AR3079" t="str">
            <v>USD40051</v>
          </cell>
          <cell r="AS3079">
            <v>1.867</v>
          </cell>
        </row>
        <row r="3080">
          <cell r="AR3080" t="str">
            <v>USD40052</v>
          </cell>
          <cell r="AS3080">
            <v>1.8669</v>
          </cell>
        </row>
        <row r="3081">
          <cell r="AR3081" t="str">
            <v>USD40053</v>
          </cell>
          <cell r="AS3081">
            <v>1.8740000000000001</v>
          </cell>
        </row>
        <row r="3082">
          <cell r="AR3082" t="str">
            <v>USD40056</v>
          </cell>
          <cell r="AS3082">
            <v>1.8864000000000001</v>
          </cell>
        </row>
        <row r="3083">
          <cell r="AR3083" t="str">
            <v>USD40057</v>
          </cell>
          <cell r="AS3083">
            <v>1.8829</v>
          </cell>
        </row>
        <row r="3084">
          <cell r="AR3084" t="str">
            <v>USD40058</v>
          </cell>
          <cell r="AS3084">
            <v>1.9038000000000002</v>
          </cell>
        </row>
        <row r="3085">
          <cell r="AR3085" t="str">
            <v>USD40059</v>
          </cell>
          <cell r="AS3085">
            <v>1.8702000000000001</v>
          </cell>
        </row>
        <row r="3086">
          <cell r="AR3086" t="str">
            <v>USD40060</v>
          </cell>
          <cell r="AS3086">
            <v>1.8501000000000001</v>
          </cell>
        </row>
        <row r="3087">
          <cell r="AR3087" t="str">
            <v>USD40064</v>
          </cell>
          <cell r="AS3087">
            <v>1.8254000000000001</v>
          </cell>
        </row>
        <row r="3088">
          <cell r="AR3088" t="str">
            <v>USD40065</v>
          </cell>
          <cell r="AS3088">
            <v>1.8280000000000001</v>
          </cell>
        </row>
        <row r="3089">
          <cell r="AR3089" t="str">
            <v>USD40066</v>
          </cell>
          <cell r="AS3089">
            <v>1.8261000000000001</v>
          </cell>
        </row>
        <row r="3090">
          <cell r="AR3090" t="str">
            <v>USD40067</v>
          </cell>
          <cell r="AS3090">
            <v>1.8179000000000001</v>
          </cell>
        </row>
        <row r="3091">
          <cell r="AR3091" t="str">
            <v>USD40070</v>
          </cell>
          <cell r="AS3091">
            <v>1.8197000000000001</v>
          </cell>
        </row>
        <row r="3092">
          <cell r="AR3092" t="str">
            <v>USD40071</v>
          </cell>
          <cell r="AS3092">
            <v>1.8087000000000002</v>
          </cell>
        </row>
        <row r="3093">
          <cell r="AR3093" t="str">
            <v>USD40072</v>
          </cell>
          <cell r="AS3093">
            <v>1.7984</v>
          </cell>
        </row>
        <row r="3094">
          <cell r="AR3094" t="str">
            <v>USD40073</v>
          </cell>
          <cell r="AS3094">
            <v>1.8094000000000001</v>
          </cell>
        </row>
        <row r="3095">
          <cell r="AR3095" t="str">
            <v>USD40074</v>
          </cell>
          <cell r="AS3095">
            <v>1.8049000000000002</v>
          </cell>
        </row>
        <row r="3096">
          <cell r="AR3096" t="str">
            <v>USD40077</v>
          </cell>
          <cell r="AS3096">
            <v>1.8172000000000001</v>
          </cell>
        </row>
        <row r="3097">
          <cell r="AR3097" t="str">
            <v>USD40078</v>
          </cell>
          <cell r="AS3097">
            <v>1.8061</v>
          </cell>
        </row>
        <row r="3098">
          <cell r="AR3098" t="str">
            <v>USD40079</v>
          </cell>
          <cell r="AS3098">
            <v>1.7916000000000001</v>
          </cell>
        </row>
        <row r="3099">
          <cell r="AR3099" t="str">
            <v>USD40080</v>
          </cell>
          <cell r="AS3099">
            <v>1.7917000000000001</v>
          </cell>
        </row>
        <row r="3100">
          <cell r="AR3100" t="str">
            <v>USD40081</v>
          </cell>
          <cell r="AS3100">
            <v>1.8017000000000001</v>
          </cell>
        </row>
        <row r="3101">
          <cell r="AR3101" t="str">
            <v>USD40084</v>
          </cell>
          <cell r="AS3101">
            <v>1.7910000000000001</v>
          </cell>
        </row>
        <row r="3102">
          <cell r="AR3102" t="str">
            <v>USD40085</v>
          </cell>
          <cell r="AS3102">
            <v>1.7928000000000002</v>
          </cell>
        </row>
        <row r="3103">
          <cell r="AR3103" t="str">
            <v>USD40086</v>
          </cell>
          <cell r="AS3103">
            <v>1.7781</v>
          </cell>
        </row>
        <row r="3104">
          <cell r="AR3104" t="str">
            <v>USD40087</v>
          </cell>
          <cell r="AS3104">
            <v>1.7794000000000001</v>
          </cell>
        </row>
        <row r="3105">
          <cell r="AR3105" t="str">
            <v>USD40088</v>
          </cell>
          <cell r="AS3105">
            <v>1.7844</v>
          </cell>
        </row>
        <row r="3106">
          <cell r="AR3106" t="str">
            <v>USD40091</v>
          </cell>
          <cell r="AS3106">
            <v>1.7673000000000001</v>
          </cell>
        </row>
        <row r="3107">
          <cell r="AR3107" t="str">
            <v>USD40092</v>
          </cell>
          <cell r="AS3107">
            <v>1.7533000000000001</v>
          </cell>
        </row>
        <row r="3108">
          <cell r="AR3108" t="str">
            <v>USD40093</v>
          </cell>
          <cell r="AS3108">
            <v>1.7595000000000001</v>
          </cell>
        </row>
        <row r="3109">
          <cell r="AR3109" t="str">
            <v>USD40094</v>
          </cell>
          <cell r="AS3109">
            <v>1.7412000000000001</v>
          </cell>
        </row>
        <row r="3110">
          <cell r="AR3110" t="str">
            <v>USD40095</v>
          </cell>
          <cell r="AS3110">
            <v>1.7389000000000001</v>
          </cell>
        </row>
        <row r="3111">
          <cell r="AR3111" t="str">
            <v>USD40099</v>
          </cell>
          <cell r="AS3111">
            <v>1.7298</v>
          </cell>
        </row>
        <row r="3112">
          <cell r="AR3112" t="str">
            <v>USD40100</v>
          </cell>
          <cell r="AS3112">
            <v>1.7099</v>
          </cell>
        </row>
        <row r="3113">
          <cell r="AR3113" t="str">
            <v>USD40101</v>
          </cell>
          <cell r="AS3113">
            <v>1.7037</v>
          </cell>
        </row>
        <row r="3114">
          <cell r="AR3114" t="str">
            <v>USD40102</v>
          </cell>
          <cell r="AS3114">
            <v>1.7135</v>
          </cell>
        </row>
        <row r="3115">
          <cell r="AR3115" t="str">
            <v>USD40107</v>
          </cell>
          <cell r="AS3115">
            <v>1.744</v>
          </cell>
        </row>
        <row r="3116">
          <cell r="AR3116" t="str">
            <v>EUR40107</v>
          </cell>
          <cell r="AS3116">
            <v>2.6229899999999997</v>
          </cell>
        </row>
        <row r="3117">
          <cell r="AR3117" t="str">
            <v>USD40108</v>
          </cell>
          <cell r="AS3117">
            <v>1.7304000000000002</v>
          </cell>
        </row>
        <row r="3118">
          <cell r="AR3118" t="str">
            <v>EUR40108</v>
          </cell>
          <cell r="AS3118">
            <v>2.6004499999999999</v>
          </cell>
        </row>
        <row r="3119">
          <cell r="AR3119" t="str">
            <v>USD40112</v>
          </cell>
          <cell r="AS3119">
            <v>1.7157</v>
          </cell>
        </row>
        <row r="3120">
          <cell r="AR3120" t="str">
            <v>EUR40112</v>
          </cell>
          <cell r="AS3120">
            <v>2.54854</v>
          </cell>
        </row>
        <row r="3121">
          <cell r="AR3121" t="str">
            <v>USD40114</v>
          </cell>
          <cell r="AS3121">
            <v>1.7447000000000001</v>
          </cell>
        </row>
        <row r="3122">
          <cell r="AR3122" t="str">
            <v>EUR40114</v>
          </cell>
          <cell r="AS3122">
            <v>2.5670599999999997</v>
          </cell>
        </row>
        <row r="3123">
          <cell r="AR3123" t="str">
            <v>EUR40127</v>
          </cell>
          <cell r="AS3123">
            <v>2.5577700000000001</v>
          </cell>
        </row>
        <row r="3124">
          <cell r="AR3124" t="str">
            <v>USD40127</v>
          </cell>
          <cell r="AS3124">
            <v>1.7096</v>
          </cell>
        </row>
        <row r="3125">
          <cell r="AR3125" t="str">
            <v>USD40129</v>
          </cell>
          <cell r="AS3125">
            <v>1.7250000000000001</v>
          </cell>
        </row>
        <row r="3126">
          <cell r="AR3126" t="str">
            <v>EUR40129</v>
          </cell>
          <cell r="AS3126">
            <v>2.5643199999999999</v>
          </cell>
        </row>
        <row r="3127">
          <cell r="AR3127" t="str">
            <v>USD40136</v>
          </cell>
          <cell r="AS3127">
            <v>1.7287000000000001</v>
          </cell>
        </row>
        <row r="3128">
          <cell r="AR3128" t="str">
            <v>EUR40136</v>
          </cell>
          <cell r="AS3128">
            <v>2.57761</v>
          </cell>
        </row>
        <row r="3129">
          <cell r="AR3129" t="str">
            <v>USD40143</v>
          </cell>
          <cell r="AS3129">
            <v>1.7409000000000001</v>
          </cell>
        </row>
        <row r="3130">
          <cell r="AR3130" t="str">
            <v>USD40140</v>
          </cell>
          <cell r="AS3130">
            <v>1.7245000000000001</v>
          </cell>
        </row>
        <row r="3131">
          <cell r="AR3131" t="str">
            <v>EUR40140</v>
          </cell>
          <cell r="AS3131">
            <v>2.5822799999999999</v>
          </cell>
        </row>
        <row r="3132">
          <cell r="AR3132" t="str">
            <v>USD40141</v>
          </cell>
          <cell r="AS3132">
            <v>1.7282000000000002</v>
          </cell>
        </row>
        <row r="3133">
          <cell r="AR3133" t="str">
            <v>EUR40141</v>
          </cell>
          <cell r="AS3133">
            <v>2.5865100000000001</v>
          </cell>
        </row>
        <row r="3134">
          <cell r="AR3134" t="str">
            <v>EUR40143</v>
          </cell>
          <cell r="AS3134">
            <v>2.6127400000000001</v>
          </cell>
        </row>
        <row r="3135">
          <cell r="AR3135" t="str">
            <v>USD40148</v>
          </cell>
          <cell r="AS3135">
            <v>1.7293000000000001</v>
          </cell>
        </row>
        <row r="3136">
          <cell r="AR3136" t="str">
            <v>EUR40148</v>
          </cell>
          <cell r="AS3136">
            <v>2.6125400000000001</v>
          </cell>
        </row>
        <row r="3137">
          <cell r="AR3137" t="str">
            <v>USD40150</v>
          </cell>
          <cell r="AS3137">
            <v>1.7096</v>
          </cell>
        </row>
        <row r="3138">
          <cell r="AR3138" t="str">
            <v>EUR40150</v>
          </cell>
          <cell r="AS3138">
            <v>2.5800299999999998</v>
          </cell>
        </row>
        <row r="3139">
          <cell r="AR3139" t="str">
            <v>USD40151</v>
          </cell>
          <cell r="AS3139">
            <v>1.7131000000000001</v>
          </cell>
        </row>
        <row r="3140">
          <cell r="AR3140" t="str">
            <v>EUR40151</v>
          </cell>
          <cell r="AS3140">
            <v>2.54562</v>
          </cell>
        </row>
        <row r="3141">
          <cell r="AR3141" t="str">
            <v>USD40156</v>
          </cell>
          <cell r="AS3141">
            <v>1.7611000000000001</v>
          </cell>
        </row>
        <row r="3142">
          <cell r="AR3142" t="str">
            <v>EUR40156</v>
          </cell>
          <cell r="AS3142">
            <v>2.58792</v>
          </cell>
        </row>
        <row r="3143">
          <cell r="AR3143" t="str">
            <v>USD40157</v>
          </cell>
          <cell r="AS3143">
            <v>1.7627000000000002</v>
          </cell>
        </row>
        <row r="3144">
          <cell r="AR3144" t="str">
            <v>EUR40157</v>
          </cell>
          <cell r="AS3144">
            <v>2.59205</v>
          </cell>
        </row>
        <row r="3145">
          <cell r="AR3145" t="str">
            <v>USD40162</v>
          </cell>
          <cell r="AS3145">
            <v>1.7557</v>
          </cell>
        </row>
        <row r="3146">
          <cell r="AR3146" t="str">
            <v>EUR40162</v>
          </cell>
          <cell r="AS3146">
            <v>2.5477799999999999</v>
          </cell>
        </row>
        <row r="3147">
          <cell r="AR3147" t="str">
            <v>USD40164</v>
          </cell>
          <cell r="AS3147">
            <v>1.7823</v>
          </cell>
        </row>
        <row r="3148">
          <cell r="AR3148" t="str">
            <v>EUR40164</v>
          </cell>
          <cell r="AS3148">
            <v>2.5547499999999999</v>
          </cell>
        </row>
        <row r="3149">
          <cell r="AR3149" t="str">
            <v>USD40169</v>
          </cell>
          <cell r="AS3149">
            <v>1.7825000000000002</v>
          </cell>
        </row>
        <row r="3150">
          <cell r="AR3150" t="str">
            <v>EUR40169</v>
          </cell>
          <cell r="AS3150">
            <v>2.54183</v>
          </cell>
        </row>
        <row r="3151">
          <cell r="AR3151" t="str">
            <v>USD40170</v>
          </cell>
          <cell r="AS3151">
            <v>1.7763</v>
          </cell>
        </row>
        <row r="3152">
          <cell r="AR3152" t="str">
            <v>EUR40170</v>
          </cell>
          <cell r="AS3152">
            <v>2.5495799999999997</v>
          </cell>
        </row>
        <row r="3153">
          <cell r="AR3153" t="str">
            <v>USD40183</v>
          </cell>
          <cell r="AS3153">
            <v>1.7227000000000001</v>
          </cell>
        </row>
        <row r="3154">
          <cell r="AR3154" t="str">
            <v>EUR40183</v>
          </cell>
          <cell r="AS3154">
            <v>2.4764699999999999</v>
          </cell>
        </row>
        <row r="3155">
          <cell r="AR3155" t="str">
            <v>USD40185</v>
          </cell>
          <cell r="AS3155">
            <v>1.7413000000000001</v>
          </cell>
        </row>
        <row r="3156">
          <cell r="AR3156" t="str">
            <v>EUR40185</v>
          </cell>
          <cell r="AS3156">
            <v>2.4925299999999999</v>
          </cell>
        </row>
        <row r="3157">
          <cell r="AR3157" t="str">
            <v>USD40189</v>
          </cell>
          <cell r="AS3157">
            <v>1.7323000000000002</v>
          </cell>
        </row>
        <row r="3158">
          <cell r="AR3158" t="str">
            <v>EUR40189</v>
          </cell>
          <cell r="AS3158">
            <v>2.5150399999999999</v>
          </cell>
        </row>
        <row r="3159">
          <cell r="AR3159" t="str">
            <v>USD40190</v>
          </cell>
          <cell r="AS3159">
            <v>1.7439</v>
          </cell>
        </row>
        <row r="3160">
          <cell r="AR3160" t="str">
            <v>EUR40190</v>
          </cell>
          <cell r="AS3160">
            <v>2.52684</v>
          </cell>
        </row>
        <row r="3161">
          <cell r="AR3161" t="str">
            <v>USD40191</v>
          </cell>
          <cell r="AS3161">
            <v>1.7442</v>
          </cell>
        </row>
        <row r="3162">
          <cell r="AR3162" t="str">
            <v>EUR40191</v>
          </cell>
          <cell r="AS3162">
            <v>2.5279000000000003</v>
          </cell>
        </row>
        <row r="3163">
          <cell r="AR3163" t="str">
            <v>USD40192</v>
          </cell>
          <cell r="AS3163">
            <v>1.7648000000000001</v>
          </cell>
        </row>
        <row r="3164">
          <cell r="AR3164" t="str">
            <v>EUR40192</v>
          </cell>
          <cell r="AS3164">
            <v>2.5605099999999998</v>
          </cell>
        </row>
        <row r="3165">
          <cell r="AR3165" t="str">
            <v>USD40193</v>
          </cell>
          <cell r="AS3165">
            <v>1.7711000000000001</v>
          </cell>
        </row>
        <row r="3166">
          <cell r="AR3166" t="str">
            <v>EUR40193</v>
          </cell>
          <cell r="AS3166">
            <v>2.5464899999999999</v>
          </cell>
        </row>
        <row r="3167">
          <cell r="AR3167" t="str">
            <v>USD40206</v>
          </cell>
          <cell r="AS3167">
            <v>1.8560000000000001</v>
          </cell>
        </row>
        <row r="3168">
          <cell r="AR3168" t="str">
            <v>USD40196</v>
          </cell>
          <cell r="AS3168">
            <v>1.7721</v>
          </cell>
        </row>
        <row r="3169">
          <cell r="AR3169" t="str">
            <v>EUR40196</v>
          </cell>
          <cell r="AS3169">
            <v>2.5513599999999999</v>
          </cell>
        </row>
        <row r="3170">
          <cell r="AR3170" t="str">
            <v>USD40197</v>
          </cell>
          <cell r="AS3170">
            <v>1.7747000000000002</v>
          </cell>
        </row>
        <row r="3171">
          <cell r="AR3171" t="str">
            <v>EUR40197</v>
          </cell>
          <cell r="AS3171">
            <v>2.5357599999999998</v>
          </cell>
        </row>
        <row r="3172">
          <cell r="AR3172" t="str">
            <v>USD40203</v>
          </cell>
          <cell r="AS3172">
            <v>1.8194000000000001</v>
          </cell>
        </row>
        <row r="3173">
          <cell r="AR3173" t="str">
            <v>EUR40203</v>
          </cell>
          <cell r="AS3173">
            <v>2.5750899999999999</v>
          </cell>
        </row>
        <row r="3174">
          <cell r="AR3174" t="str">
            <v>USD40204</v>
          </cell>
          <cell r="AS3174">
            <v>1.8367</v>
          </cell>
        </row>
        <row r="3175">
          <cell r="AR3175" t="str">
            <v>EUR40204</v>
          </cell>
          <cell r="AS3175">
            <v>2.58846</v>
          </cell>
        </row>
        <row r="3176">
          <cell r="AR3176" t="str">
            <v>EUR40206</v>
          </cell>
          <cell r="AS3176">
            <v>2.59545</v>
          </cell>
        </row>
        <row r="3177">
          <cell r="AR3177" t="str">
            <v>USD40211</v>
          </cell>
          <cell r="AS3177">
            <v>1.8363</v>
          </cell>
        </row>
        <row r="3178">
          <cell r="AR3178" t="str">
            <v>EUR40211</v>
          </cell>
          <cell r="AS3178">
            <v>2.5659899999999998</v>
          </cell>
        </row>
        <row r="3179">
          <cell r="AR3179" t="str">
            <v>USD40213</v>
          </cell>
          <cell r="AS3179">
            <v>1.8715000000000002</v>
          </cell>
        </row>
        <row r="3180">
          <cell r="AR3180" t="str">
            <v>EUR40213</v>
          </cell>
          <cell r="AS3180">
            <v>2.5764</v>
          </cell>
        </row>
        <row r="3181">
          <cell r="AR3181" t="str">
            <v>USD40226</v>
          </cell>
          <cell r="AS3181">
            <v>1.8313000000000001</v>
          </cell>
        </row>
        <row r="3182">
          <cell r="AR3182" t="str">
            <v>EUR40221</v>
          </cell>
          <cell r="AS3182">
            <v>2.5403899999999999</v>
          </cell>
        </row>
        <row r="3183">
          <cell r="AR3183" t="str">
            <v>USD40218</v>
          </cell>
          <cell r="AS3183">
            <v>1.855</v>
          </cell>
        </row>
        <row r="3184">
          <cell r="AR3184" t="str">
            <v>EUR40218</v>
          </cell>
          <cell r="AS3184">
            <v>2.5571199999999998</v>
          </cell>
        </row>
        <row r="3185">
          <cell r="AR3185" t="str">
            <v>USD40219</v>
          </cell>
          <cell r="AS3185">
            <v>1.8483000000000001</v>
          </cell>
        </row>
        <row r="3186">
          <cell r="AR3186" t="str">
            <v>EUR40219</v>
          </cell>
          <cell r="AS3186">
            <v>2.5413199999999998</v>
          </cell>
        </row>
        <row r="3187">
          <cell r="AR3187" t="str">
            <v>USD40220</v>
          </cell>
          <cell r="AS3187">
            <v>1.8516000000000001</v>
          </cell>
        </row>
        <row r="3188">
          <cell r="AR3188" t="str">
            <v>EUR40220</v>
          </cell>
          <cell r="AS3188">
            <v>2.53267</v>
          </cell>
        </row>
        <row r="3189">
          <cell r="AR3189" t="str">
            <v>USD40221</v>
          </cell>
          <cell r="AS3189">
            <v>1.867</v>
          </cell>
        </row>
        <row r="3190">
          <cell r="AR3190" t="str">
            <v>USD40227</v>
          </cell>
          <cell r="AS3190">
            <v>1.8266</v>
          </cell>
        </row>
        <row r="3191">
          <cell r="AR3191" t="str">
            <v>EUR40226</v>
          </cell>
          <cell r="AS3191">
            <v>2.4941800000000001</v>
          </cell>
        </row>
        <row r="3192">
          <cell r="AR3192" t="str">
            <v>EUR40227</v>
          </cell>
          <cell r="AS3192">
            <v>2.48271</v>
          </cell>
        </row>
        <row r="3193">
          <cell r="AR3193" t="str">
            <v>USD40232</v>
          </cell>
          <cell r="AS3193">
            <v>1.8186</v>
          </cell>
        </row>
        <row r="3194">
          <cell r="AR3194" t="str">
            <v>EUR40232</v>
          </cell>
          <cell r="AS3194">
            <v>2.4577100000000001</v>
          </cell>
        </row>
        <row r="3195">
          <cell r="AR3195" t="str">
            <v>USD40235</v>
          </cell>
          <cell r="AS3195">
            <v>1.8110000000000002</v>
          </cell>
        </row>
        <row r="3196">
          <cell r="AR3196" t="str">
            <v>EUR40235</v>
          </cell>
          <cell r="AS3196">
            <v>2.4669399999999997</v>
          </cell>
        </row>
        <row r="3197">
          <cell r="AR3197" t="str">
            <v>USD40240</v>
          </cell>
          <cell r="AS3197">
            <v>1.7846000000000002</v>
          </cell>
        </row>
        <row r="3198">
          <cell r="AR3198" t="str">
            <v>EUR40240</v>
          </cell>
          <cell r="AS3198">
            <v>2.4465300000000001</v>
          </cell>
        </row>
        <row r="3199">
          <cell r="AR3199" t="str">
            <v>USD40241</v>
          </cell>
          <cell r="AS3199">
            <v>1.7888000000000002</v>
          </cell>
        </row>
        <row r="3200">
          <cell r="AR3200" t="str">
            <v>EUR40241</v>
          </cell>
          <cell r="AS3200">
            <v>2.4275799999999998</v>
          </cell>
        </row>
        <row r="3201">
          <cell r="AR3201" t="str">
            <v>USD40242</v>
          </cell>
          <cell r="AS3201">
            <v>1.7824</v>
          </cell>
        </row>
        <row r="3202">
          <cell r="AR3202" t="str">
            <v>EUR40242</v>
          </cell>
          <cell r="AS3202">
            <v>2.4265099999999999</v>
          </cell>
        </row>
        <row r="3203">
          <cell r="AR3203" t="str">
            <v>USD40245</v>
          </cell>
          <cell r="AS3203">
            <v>1.7826000000000002</v>
          </cell>
        </row>
        <row r="3204">
          <cell r="AR3204" t="str">
            <v>EUR40245</v>
          </cell>
          <cell r="AS3204">
            <v>2.42963</v>
          </cell>
        </row>
        <row r="3205">
          <cell r="AR3205" t="str">
            <v>USD40246</v>
          </cell>
          <cell r="AS3205">
            <v>1.7899</v>
          </cell>
        </row>
        <row r="3206">
          <cell r="AR3206" t="str">
            <v>USD39765</v>
          </cell>
          <cell r="AS3206">
            <v>2.3313999999999999</v>
          </cell>
        </row>
        <row r="3207">
          <cell r="AR3207" t="str">
            <v>USD39766</v>
          </cell>
          <cell r="AS3207">
            <v>2.2800000000000002</v>
          </cell>
        </row>
        <row r="3208">
          <cell r="AR3208" t="str">
            <v>USD39769</v>
          </cell>
          <cell r="AS3208">
            <v>2.294</v>
          </cell>
        </row>
        <row r="3209">
          <cell r="AR3209" t="str">
            <v>USD39770</v>
          </cell>
          <cell r="AS3209">
            <v>2.2996000000000003</v>
          </cell>
        </row>
        <row r="3210">
          <cell r="AR3210" t="str">
            <v>USD39771</v>
          </cell>
          <cell r="AS3210">
            <v>2.3766000000000003</v>
          </cell>
        </row>
        <row r="3211">
          <cell r="AR3211" t="str">
            <v>USD39772</v>
          </cell>
          <cell r="AS3211">
            <v>2.3962000000000003</v>
          </cell>
        </row>
        <row r="3212">
          <cell r="AR3212" t="str">
            <v>USD39773</v>
          </cell>
          <cell r="AS3212">
            <v>2.4277000000000002</v>
          </cell>
        </row>
        <row r="3213">
          <cell r="AR3213" t="str">
            <v>USD39776</v>
          </cell>
          <cell r="AS3213">
            <v>2.35</v>
          </cell>
        </row>
        <row r="3214">
          <cell r="AR3214" t="str">
            <v>USD39777</v>
          </cell>
          <cell r="AS3214">
            <v>2.3056000000000001</v>
          </cell>
        </row>
        <row r="3215">
          <cell r="AR3215" t="str">
            <v>USD39778</v>
          </cell>
          <cell r="AS3215">
            <v>2.3221000000000003</v>
          </cell>
        </row>
        <row r="3216">
          <cell r="AR3216" t="str">
            <v>USD39779</v>
          </cell>
          <cell r="AS3216">
            <v>2.2657000000000003</v>
          </cell>
        </row>
        <row r="3217">
          <cell r="AR3217" t="str">
            <v>USD39780</v>
          </cell>
          <cell r="AS3217">
            <v>2.3331</v>
          </cell>
        </row>
        <row r="3218">
          <cell r="AR3218" t="str">
            <v>USD39782</v>
          </cell>
          <cell r="AS3218">
            <v>2.3331</v>
          </cell>
        </row>
        <row r="3219">
          <cell r="AR3219" t="str">
            <v>USD39783</v>
          </cell>
          <cell r="AS3219">
            <v>2.3565</v>
          </cell>
        </row>
        <row r="3220">
          <cell r="AR3220" t="str">
            <v>USD39784</v>
          </cell>
          <cell r="AS3220">
            <v>2.3456999999999999</v>
          </cell>
        </row>
        <row r="3221">
          <cell r="AR3221" t="str">
            <v>USD39785</v>
          </cell>
          <cell r="AS3221">
            <v>2.4213</v>
          </cell>
        </row>
        <row r="3222">
          <cell r="AR3222" t="str">
            <v>USD39786</v>
          </cell>
          <cell r="AS3222">
            <v>2.4904999999999999</v>
          </cell>
        </row>
        <row r="3223">
          <cell r="AR3223" t="str">
            <v>USD39787</v>
          </cell>
          <cell r="AS3223">
            <v>2.5004</v>
          </cell>
        </row>
        <row r="3224">
          <cell r="AR3224" t="str">
            <v>USD39790</v>
          </cell>
          <cell r="AS3224">
            <v>2.4689000000000001</v>
          </cell>
        </row>
        <row r="3225">
          <cell r="AR3225" t="str">
            <v>USD39791</v>
          </cell>
          <cell r="AS3225">
            <v>2.4829000000000003</v>
          </cell>
        </row>
        <row r="3226">
          <cell r="AR3226" t="str">
            <v>USD39792</v>
          </cell>
          <cell r="AS3226">
            <v>2.4683000000000002</v>
          </cell>
        </row>
        <row r="3227">
          <cell r="AR3227" t="str">
            <v>USD39793</v>
          </cell>
          <cell r="AS3227">
            <v>2.3397000000000001</v>
          </cell>
        </row>
        <row r="3228">
          <cell r="AR3228" t="str">
            <v>USD39794</v>
          </cell>
          <cell r="AS3228">
            <v>2.3919999999999999</v>
          </cell>
        </row>
        <row r="3229">
          <cell r="AR3229" t="str">
            <v>USD39797</v>
          </cell>
          <cell r="AS3229">
            <v>2.3690000000000002</v>
          </cell>
        </row>
        <row r="3230">
          <cell r="AR3230" t="str">
            <v>USD39798</v>
          </cell>
          <cell r="AS3230">
            <v>2.3783000000000003</v>
          </cell>
        </row>
        <row r="3231">
          <cell r="AR3231" t="str">
            <v>USD39799</v>
          </cell>
          <cell r="AS3231">
            <v>2.3576000000000001</v>
          </cell>
        </row>
        <row r="3232">
          <cell r="AR3232" t="str">
            <v>USD39800</v>
          </cell>
          <cell r="AS3232">
            <v>2.3572000000000002</v>
          </cell>
        </row>
        <row r="3233">
          <cell r="AR3233" t="str">
            <v>USD39801</v>
          </cell>
          <cell r="AS3233">
            <v>2.3858999999999999</v>
          </cell>
        </row>
        <row r="3234">
          <cell r="AR3234" t="str">
            <v>USD39804</v>
          </cell>
          <cell r="AS3234">
            <v>2.3740000000000001</v>
          </cell>
        </row>
        <row r="3235">
          <cell r="AR3235" t="str">
            <v>USD39805</v>
          </cell>
          <cell r="AS3235">
            <v>2.3829000000000002</v>
          </cell>
        </row>
        <row r="3236">
          <cell r="AR3236" t="str">
            <v>USD39806</v>
          </cell>
          <cell r="AS3236">
            <v>2.3751000000000002</v>
          </cell>
        </row>
        <row r="3237">
          <cell r="AR3237" t="str">
            <v>USD39808</v>
          </cell>
          <cell r="AS3237">
            <v>2.3613</v>
          </cell>
        </row>
        <row r="3238">
          <cell r="AR3238" t="str">
            <v>USD39811</v>
          </cell>
          <cell r="AS3238">
            <v>2.3956</v>
          </cell>
        </row>
        <row r="3239">
          <cell r="AR3239" t="str">
            <v>USD39812</v>
          </cell>
          <cell r="AS3239">
            <v>2.3370000000000002</v>
          </cell>
        </row>
        <row r="3240">
          <cell r="AR3240" t="str">
            <v>USD39813</v>
          </cell>
          <cell r="AS3240">
            <v>2.3370000000000002</v>
          </cell>
        </row>
        <row r="3241">
          <cell r="AR3241" t="str">
            <v>USD39815</v>
          </cell>
          <cell r="AS3241">
            <v>2.3298000000000001</v>
          </cell>
        </row>
        <row r="3242">
          <cell r="AR3242" t="str">
            <v>USD39818</v>
          </cell>
          <cell r="AS3242">
            <v>2.278</v>
          </cell>
        </row>
        <row r="3243">
          <cell r="AR3243" t="str">
            <v>USD39819</v>
          </cell>
          <cell r="AS3243">
            <v>2.1889000000000003</v>
          </cell>
        </row>
        <row r="3244">
          <cell r="AR3244" t="str">
            <v>USD39820</v>
          </cell>
          <cell r="AS3244">
            <v>2.2174</v>
          </cell>
        </row>
        <row r="3245">
          <cell r="AR3245" t="str">
            <v>USD39821</v>
          </cell>
          <cell r="AS3245">
            <v>2.2683</v>
          </cell>
        </row>
        <row r="3246">
          <cell r="AR3246" t="str">
            <v>USD39822</v>
          </cell>
          <cell r="AS3246">
            <v>2.2867000000000002</v>
          </cell>
        </row>
        <row r="3247">
          <cell r="AR3247" t="str">
            <v>USD39825</v>
          </cell>
          <cell r="AS3247">
            <v>2.2968999999999999</v>
          </cell>
        </row>
        <row r="3248">
          <cell r="AR3248" t="str">
            <v>USD39826</v>
          </cell>
          <cell r="AS3248">
            <v>2.3083</v>
          </cell>
        </row>
        <row r="3249">
          <cell r="AR3249" t="str">
            <v>USD39827</v>
          </cell>
          <cell r="AS3249">
            <v>2.3341000000000003</v>
          </cell>
        </row>
        <row r="3250">
          <cell r="AR3250" t="str">
            <v>USD39828</v>
          </cell>
          <cell r="AS3250">
            <v>2.3803000000000001</v>
          </cell>
        </row>
        <row r="3251">
          <cell r="AR3251" t="str">
            <v>USD39829</v>
          </cell>
          <cell r="AS3251">
            <v>2.3248000000000002</v>
          </cell>
        </row>
        <row r="3252">
          <cell r="AR3252" t="str">
            <v>USD39832</v>
          </cell>
          <cell r="AS3252">
            <v>2.3306</v>
          </cell>
        </row>
        <row r="3253">
          <cell r="AR3253" t="str">
            <v>USD39833</v>
          </cell>
          <cell r="AS3253">
            <v>2.3548</v>
          </cell>
        </row>
        <row r="3254">
          <cell r="AR3254" t="str">
            <v>USD39834</v>
          </cell>
          <cell r="AS3254">
            <v>2.3544</v>
          </cell>
        </row>
        <row r="3255">
          <cell r="AR3255" t="str">
            <v>USD39835</v>
          </cell>
          <cell r="AS3255">
            <v>2.3299000000000003</v>
          </cell>
        </row>
        <row r="3256">
          <cell r="AR3256" t="str">
            <v>USD39836</v>
          </cell>
          <cell r="AS3256">
            <v>2.3568000000000002</v>
          </cell>
        </row>
        <row r="3257">
          <cell r="AR3257" t="str">
            <v>USD39839</v>
          </cell>
          <cell r="AS3257">
            <v>2.3149000000000002</v>
          </cell>
        </row>
        <row r="3258">
          <cell r="AR3258" t="str">
            <v>USD39840</v>
          </cell>
          <cell r="AS3258">
            <v>2.3109000000000002</v>
          </cell>
        </row>
        <row r="3259">
          <cell r="AR3259" t="str">
            <v>USD39841</v>
          </cell>
          <cell r="AS3259">
            <v>2.2982</v>
          </cell>
        </row>
        <row r="3260">
          <cell r="AR3260" t="str">
            <v>USD39842</v>
          </cell>
          <cell r="AS3260">
            <v>2.2761</v>
          </cell>
        </row>
        <row r="3261">
          <cell r="AR3261" t="str">
            <v>USD39843</v>
          </cell>
          <cell r="AS3261">
            <v>2.3162000000000003</v>
          </cell>
        </row>
        <row r="3262">
          <cell r="AR3262" t="str">
            <v>USD39844</v>
          </cell>
          <cell r="AS3262">
            <v>2.3162000000000003</v>
          </cell>
        </row>
        <row r="3263">
          <cell r="AR3263" t="str">
            <v>USD39846</v>
          </cell>
          <cell r="AS3263">
            <v>2.3475000000000001</v>
          </cell>
        </row>
        <row r="3264">
          <cell r="AR3264" t="str">
            <v>USD39847</v>
          </cell>
          <cell r="AS3264">
            <v>2.3144</v>
          </cell>
        </row>
        <row r="3265">
          <cell r="AR3265" t="str">
            <v>USD39848</v>
          </cell>
          <cell r="AS3265">
            <v>2.2993999999999999</v>
          </cell>
        </row>
        <row r="3266">
          <cell r="AR3266" t="str">
            <v>USD39849</v>
          </cell>
          <cell r="AS3266">
            <v>2.3065000000000002</v>
          </cell>
        </row>
        <row r="3267">
          <cell r="AR3267" t="str">
            <v>USD39850</v>
          </cell>
          <cell r="AS3267">
            <v>2.2658</v>
          </cell>
        </row>
        <row r="3268">
          <cell r="AR3268" t="str">
            <v>USD39853</v>
          </cell>
          <cell r="AS3268">
            <v>2.2446000000000002</v>
          </cell>
        </row>
        <row r="3269">
          <cell r="AR3269" t="str">
            <v>USD39854</v>
          </cell>
          <cell r="AS3269">
            <v>2.2528000000000001</v>
          </cell>
        </row>
        <row r="3270">
          <cell r="AR3270" t="str">
            <v>USD39855</v>
          </cell>
          <cell r="AS3270">
            <v>2.2869999999999999</v>
          </cell>
        </row>
        <row r="3271">
          <cell r="AR3271" t="str">
            <v>USD39856</v>
          </cell>
          <cell r="AS3271">
            <v>2.2909000000000002</v>
          </cell>
        </row>
        <row r="3272">
          <cell r="AR3272" t="str">
            <v>USD40274</v>
          </cell>
          <cell r="AS3272">
            <v>1.7605000000000002</v>
          </cell>
        </row>
        <row r="3273">
          <cell r="AR3273" t="str">
            <v>EUR40274</v>
          </cell>
          <cell r="AS3273">
            <v>2.3595999999999999</v>
          </cell>
        </row>
        <row r="3274">
          <cell r="AR3274" t="str">
            <v>USD40284</v>
          </cell>
          <cell r="AS3274">
            <v>1.7558</v>
          </cell>
        </row>
        <row r="3275">
          <cell r="AR3275" t="str">
            <v>EUR40284</v>
          </cell>
          <cell r="AS3275">
            <v>2.3717000000000001</v>
          </cell>
        </row>
        <row r="3276">
          <cell r="AR3276" t="str">
            <v>USD40290</v>
          </cell>
          <cell r="AS3276">
            <v>1.7626000000000002</v>
          </cell>
        </row>
        <row r="3277">
          <cell r="AR3277" t="str">
            <v>EUR40290</v>
          </cell>
          <cell r="AS3277">
            <v>2.3462000000000001</v>
          </cell>
        </row>
        <row r="3278">
          <cell r="AR3278" t="str">
            <v>USD40296</v>
          </cell>
          <cell r="AS3278">
            <v>1.7558</v>
          </cell>
        </row>
        <row r="3279">
          <cell r="AR3279" t="str">
            <v>EUR40296</v>
          </cell>
          <cell r="AS3279">
            <v>2.3178000000000001</v>
          </cell>
        </row>
        <row r="3280">
          <cell r="AR3280" t="str">
            <v>USD40312</v>
          </cell>
          <cell r="AS3280">
            <v>1.7967000000000002</v>
          </cell>
        </row>
        <row r="3281">
          <cell r="AR3281" t="str">
            <v>EUR40312</v>
          </cell>
          <cell r="AS3281">
            <v>2.2246999999999999</v>
          </cell>
        </row>
        <row r="3282">
          <cell r="AR3282" t="str">
            <v>USD40451</v>
          </cell>
          <cell r="AS3282">
            <v>1.6942000000000002</v>
          </cell>
        </row>
        <row r="3283">
          <cell r="AR3283" t="str">
            <v>EUR40451</v>
          </cell>
          <cell r="AS3283">
            <v>2.3104</v>
          </cell>
        </row>
        <row r="3284">
          <cell r="AR3284" t="str">
            <v>USD40456</v>
          </cell>
          <cell r="AS3284">
            <v>1.6808000000000001</v>
          </cell>
        </row>
        <row r="3285">
          <cell r="AR3285" t="str">
            <v>EUR40456</v>
          </cell>
          <cell r="AS3285">
            <v>2.3282000000000003</v>
          </cell>
        </row>
        <row r="3286">
          <cell r="AR3286" t="str">
            <v>USD40470</v>
          </cell>
          <cell r="AS3286">
            <v>1.6868000000000001</v>
          </cell>
        </row>
        <row r="3287">
          <cell r="AR3287" t="str">
            <v>EUR40470</v>
          </cell>
          <cell r="AS3287">
            <v>2.3161</v>
          </cell>
        </row>
        <row r="3288">
          <cell r="AR3288" t="str">
            <v>EUR40478</v>
          </cell>
          <cell r="AS3288">
            <v>2.3486000000000002</v>
          </cell>
        </row>
        <row r="3289">
          <cell r="AR3289" t="str">
            <v>USD40505</v>
          </cell>
          <cell r="AS3289">
            <v>1.7336</v>
          </cell>
        </row>
        <row r="3290">
          <cell r="AR3290" t="str">
            <v>EUR40505</v>
          </cell>
          <cell r="AS3290">
            <v>2.3227000000000002</v>
          </cell>
        </row>
        <row r="3291">
          <cell r="AR3291" t="str">
            <v>USD40506</v>
          </cell>
          <cell r="AS3291">
            <v>1.7247000000000001</v>
          </cell>
        </row>
        <row r="3292">
          <cell r="AR3292" t="str">
            <v>EUR40506</v>
          </cell>
          <cell r="AS3292">
            <v>2.3028</v>
          </cell>
        </row>
        <row r="3293">
          <cell r="AR3293" t="str">
            <v>USD40512</v>
          </cell>
          <cell r="AS3293">
            <v>1.7161000000000002</v>
          </cell>
        </row>
        <row r="3294">
          <cell r="AR3294" t="str">
            <v>EUR40512</v>
          </cell>
          <cell r="AS3294">
            <v>2.2364000000000002</v>
          </cell>
        </row>
        <row r="3295">
          <cell r="AR3295" t="str">
            <v>USD40515</v>
          </cell>
          <cell r="AS3295">
            <v>1.6917</v>
          </cell>
        </row>
        <row r="3296">
          <cell r="AR3296" t="str">
            <v>EUR40515</v>
          </cell>
          <cell r="AS3296">
            <v>2.2637</v>
          </cell>
        </row>
        <row r="3297">
          <cell r="AR3297" t="str">
            <v>USD40518</v>
          </cell>
          <cell r="AS3297">
            <v>1.6836</v>
          </cell>
        </row>
        <row r="3298">
          <cell r="AR3298" t="str">
            <v>EUR40518</v>
          </cell>
          <cell r="AS3298">
            <v>2.2410000000000001</v>
          </cell>
        </row>
        <row r="3299">
          <cell r="AR3299" t="str">
            <v>USD40525</v>
          </cell>
          <cell r="AS3299">
            <v>1.7027000000000001</v>
          </cell>
        </row>
        <row r="3300">
          <cell r="AR3300" t="str">
            <v>EUR40525</v>
          </cell>
          <cell r="AS3300">
            <v>2.2864</v>
          </cell>
        </row>
        <row r="3301">
          <cell r="AR3301" t="str">
            <v>USD40534</v>
          </cell>
          <cell r="AS3301">
            <v>1.6946000000000001</v>
          </cell>
        </row>
        <row r="3302">
          <cell r="AR3302" t="str">
            <v>USD40535</v>
          </cell>
          <cell r="AS3302">
            <v>1.6984000000000001</v>
          </cell>
        </row>
        <row r="3303">
          <cell r="AR3303" t="str">
            <v>USD40536</v>
          </cell>
          <cell r="AS3303">
            <v>1.6903000000000001</v>
          </cell>
        </row>
        <row r="3304">
          <cell r="AR3304" t="str">
            <v>USD40539</v>
          </cell>
          <cell r="AS3304">
            <v>1.6922000000000001</v>
          </cell>
        </row>
        <row r="3305">
          <cell r="AR3305" t="str">
            <v>USD40540</v>
          </cell>
          <cell r="AS3305">
            <v>1.6866000000000001</v>
          </cell>
        </row>
        <row r="3306">
          <cell r="AR3306" t="str">
            <v>USD40541</v>
          </cell>
          <cell r="AS3306">
            <v>1.6788000000000001</v>
          </cell>
        </row>
        <row r="3307">
          <cell r="AR3307" t="str">
            <v>USD40542</v>
          </cell>
          <cell r="AS3307">
            <v>1.6662000000000001</v>
          </cell>
        </row>
        <row r="3308">
          <cell r="AR3308" t="str">
            <v>USD40543</v>
          </cell>
          <cell r="AS3308">
            <v>1.6662000000000001</v>
          </cell>
        </row>
        <row r="3309">
          <cell r="AR3309" t="str">
            <v>EUR40534</v>
          </cell>
          <cell r="AS3309">
            <v>2.2172000000000001</v>
          </cell>
        </row>
        <row r="3310">
          <cell r="AR3310" t="str">
            <v>EUR40535</v>
          </cell>
          <cell r="AS3310">
            <v>2.2280000000000002</v>
          </cell>
        </row>
        <row r="3311">
          <cell r="AR3311" t="str">
            <v>EUR40536</v>
          </cell>
          <cell r="AS3311">
            <v>2.2164999999999999</v>
          </cell>
        </row>
        <row r="3312">
          <cell r="AR3312" t="str">
            <v>EUR40539</v>
          </cell>
          <cell r="AS3312">
            <v>2.2241</v>
          </cell>
        </row>
        <row r="3313">
          <cell r="AR3313" t="str">
            <v>EUR40540</v>
          </cell>
          <cell r="AS3313">
            <v>2.2111000000000001</v>
          </cell>
        </row>
        <row r="3314">
          <cell r="AR3314" t="str">
            <v>EUR40541</v>
          </cell>
          <cell r="AS3314">
            <v>2.2221000000000002</v>
          </cell>
        </row>
        <row r="3315">
          <cell r="AR3315" t="str">
            <v>EUR40542</v>
          </cell>
          <cell r="AS3315">
            <v>2.2130000000000001</v>
          </cell>
        </row>
        <row r="3316">
          <cell r="AR3316" t="str">
            <v>EUR40543</v>
          </cell>
          <cell r="AS3316">
            <v>2.2280000000000002</v>
          </cell>
        </row>
        <row r="3317">
          <cell r="AR3317" t="str">
            <v>USD40547</v>
          </cell>
          <cell r="AS3317">
            <v>1.6556000000000002</v>
          </cell>
        </row>
        <row r="3318">
          <cell r="AR3318" t="str">
            <v>EUR40547</v>
          </cell>
          <cell r="AS3318">
            <v>2.2054</v>
          </cell>
        </row>
        <row r="3319">
          <cell r="AR3319" t="str">
            <v>USD40549</v>
          </cell>
          <cell r="AS3319">
            <v>1.6857</v>
          </cell>
        </row>
        <row r="3320">
          <cell r="AR3320" t="str">
            <v>EUR40549</v>
          </cell>
          <cell r="AS3320">
            <v>2.1926000000000001</v>
          </cell>
        </row>
        <row r="3321">
          <cell r="AR3321" t="str">
            <v>USD40550</v>
          </cell>
          <cell r="AS3321">
            <v>1.6861000000000002</v>
          </cell>
        </row>
        <row r="3322">
          <cell r="AR3322" t="str">
            <v>EUR40550</v>
          </cell>
          <cell r="AS3322">
            <v>2.1800999999999999</v>
          </cell>
        </row>
        <row r="3323">
          <cell r="AR3323" t="str">
            <v>USD40561</v>
          </cell>
          <cell r="AS3323">
            <v>1.6745000000000001</v>
          </cell>
        </row>
        <row r="3324">
          <cell r="AR3324" t="str">
            <v>EUR40561</v>
          </cell>
          <cell r="AS3324">
            <v>2.2387999999999999</v>
          </cell>
        </row>
        <row r="3325">
          <cell r="AR3325" t="str">
            <v>USD40562</v>
          </cell>
          <cell r="AS3325">
            <v>1.6714</v>
          </cell>
        </row>
        <row r="3326">
          <cell r="AR3326" t="str">
            <v>EUR40562</v>
          </cell>
          <cell r="AS3326">
            <v>2.2545999999999999</v>
          </cell>
        </row>
        <row r="3327">
          <cell r="AR3327" t="str">
            <v>USD40563</v>
          </cell>
          <cell r="AS3327">
            <v>1.6715</v>
          </cell>
        </row>
        <row r="3328">
          <cell r="AR3328" t="str">
            <v>EUR40563</v>
          </cell>
          <cell r="AS3328">
            <v>2.2480000000000002</v>
          </cell>
        </row>
        <row r="3329">
          <cell r="AR3329" t="str">
            <v>USD40564</v>
          </cell>
          <cell r="AS3329">
            <v>1.6723000000000001</v>
          </cell>
        </row>
        <row r="3330">
          <cell r="AR3330" t="str">
            <v>EUR40564</v>
          </cell>
          <cell r="AS3330">
            <v>2.2737000000000003</v>
          </cell>
        </row>
        <row r="3331">
          <cell r="AR3331" t="str">
            <v>USD40567</v>
          </cell>
          <cell r="AS3331">
            <v>1.6731</v>
          </cell>
        </row>
        <row r="3332">
          <cell r="AR3332" t="str">
            <v>EUR40567</v>
          </cell>
          <cell r="AS3332">
            <v>2.2829000000000002</v>
          </cell>
        </row>
        <row r="3333">
          <cell r="AR3333" t="str">
            <v>EUR40569</v>
          </cell>
          <cell r="AS3333">
            <v>2.2810000000000001</v>
          </cell>
        </row>
        <row r="3334">
          <cell r="AR3334" t="str">
            <v>USD40569</v>
          </cell>
          <cell r="AS3334">
            <v>1.6692</v>
          </cell>
        </row>
        <row r="3335">
          <cell r="AR3335" t="str">
            <v>USD40571</v>
          </cell>
          <cell r="AS3335">
            <v>1.6782000000000001</v>
          </cell>
        </row>
        <row r="3336">
          <cell r="AR3336" t="str">
            <v>EUR40571</v>
          </cell>
          <cell r="AS3336">
            <v>2.2812000000000001</v>
          </cell>
        </row>
        <row r="3337">
          <cell r="AR3337" t="str">
            <v>USD40584</v>
          </cell>
          <cell r="AS3337">
            <v>1.6680000000000001</v>
          </cell>
        </row>
        <row r="3338">
          <cell r="AR3338" t="str">
            <v>USD40323</v>
          </cell>
          <cell r="AS3338">
            <v>1.8811</v>
          </cell>
        </row>
        <row r="3339">
          <cell r="AR3339" t="str">
            <v>EUR40323</v>
          </cell>
          <cell r="AS3339">
            <v>2.3186</v>
          </cell>
        </row>
        <row r="3340">
          <cell r="AR3340" t="str">
            <v>USD40343</v>
          </cell>
          <cell r="AS3340">
            <v>1.8030000000000002</v>
          </cell>
        </row>
        <row r="3341">
          <cell r="AR3341" t="str">
            <v>EUR40343</v>
          </cell>
          <cell r="AS3341">
            <v>2.2081</v>
          </cell>
        </row>
        <row r="3342">
          <cell r="AR3342" t="str">
            <v>USD40361</v>
          </cell>
          <cell r="AS3342">
            <v>1.7785000000000002</v>
          </cell>
        </row>
        <row r="3343">
          <cell r="AR3343" t="str">
            <v>EUR40361</v>
          </cell>
          <cell r="AS3343">
            <v>2.2326999999999999</v>
          </cell>
        </row>
        <row r="3344">
          <cell r="AR3344" t="str">
            <v>USD40367</v>
          </cell>
          <cell r="AS3344">
            <v>1.7652000000000001</v>
          </cell>
        </row>
        <row r="3345">
          <cell r="AR3345" t="str">
            <v>EUR40367</v>
          </cell>
          <cell r="AS3345">
            <v>2.2383000000000002</v>
          </cell>
        </row>
        <row r="3346">
          <cell r="AR3346" t="str">
            <v>USD40374</v>
          </cell>
          <cell r="AS3346">
            <v>1.7690000000000001</v>
          </cell>
        </row>
        <row r="3347">
          <cell r="AR3347" t="str">
            <v>EUR40401</v>
          </cell>
          <cell r="AS3347">
            <v>2.2764000000000002</v>
          </cell>
        </row>
        <row r="3348">
          <cell r="AR3348" t="str">
            <v>USD40401</v>
          </cell>
          <cell r="AS3348">
            <v>1.7663</v>
          </cell>
        </row>
        <row r="3349">
          <cell r="AR3349" t="str">
            <v>USD40410</v>
          </cell>
          <cell r="AS3349">
            <v>1.7597</v>
          </cell>
        </row>
        <row r="3350">
          <cell r="AR3350" t="str">
            <v>EUR40410</v>
          </cell>
          <cell r="AS3350">
            <v>2.2364000000000002</v>
          </cell>
        </row>
        <row r="3351">
          <cell r="AR3351" t="str">
            <v>USD40421</v>
          </cell>
          <cell r="AS3351">
            <v>1.756</v>
          </cell>
        </row>
        <row r="3352">
          <cell r="AR3352" t="str">
            <v>EUR40421</v>
          </cell>
          <cell r="AS3352">
            <v>2.2261000000000002</v>
          </cell>
        </row>
        <row r="3353">
          <cell r="AR3353" t="str">
            <v>EUR40423</v>
          </cell>
          <cell r="AS3353">
            <v>2.2258</v>
          </cell>
        </row>
        <row r="3354">
          <cell r="AR3354" t="str">
            <v>USD40096</v>
          </cell>
          <cell r="AS3354">
            <v>1.8</v>
          </cell>
        </row>
        <row r="3355">
          <cell r="AR3355" t="str">
            <v>USD40430</v>
          </cell>
          <cell r="AS3355">
            <v>1.7238</v>
          </cell>
        </row>
        <row r="3356">
          <cell r="AR3356" t="str">
            <v>EUR40430</v>
          </cell>
          <cell r="AS3356">
            <v>2.1903999999999999</v>
          </cell>
        </row>
        <row r="3357">
          <cell r="AR3357" t="str">
            <v>USD40438</v>
          </cell>
          <cell r="AS3357">
            <v>1.7166000000000001</v>
          </cell>
        </row>
        <row r="3358">
          <cell r="AR3358" t="str">
            <v>EUR40438</v>
          </cell>
          <cell r="AS3358">
            <v>2.2398000000000002</v>
          </cell>
        </row>
        <row r="3359">
          <cell r="AR3359" t="str">
            <v>USD40450</v>
          </cell>
          <cell r="AS3359">
            <v>1.7053</v>
          </cell>
        </row>
        <row r="3360">
          <cell r="AR3360" t="str">
            <v>EUR40450</v>
          </cell>
          <cell r="AS3360">
            <v>2.3243</v>
          </cell>
        </row>
        <row r="3361">
          <cell r="AR3361" t="str">
            <v>USD40458</v>
          </cell>
          <cell r="AS3361">
            <v>1.6777000000000002</v>
          </cell>
        </row>
        <row r="3362">
          <cell r="AR3362" t="str">
            <v>EUR40458</v>
          </cell>
          <cell r="AS3362">
            <v>2.3342000000000001</v>
          </cell>
        </row>
        <row r="3363">
          <cell r="AR3363" t="str">
            <v>USD40459</v>
          </cell>
          <cell r="AS3363">
            <v>1.6804000000000001</v>
          </cell>
        </row>
        <row r="3364">
          <cell r="AR3364" t="str">
            <v>EUR40459</v>
          </cell>
          <cell r="AS3364">
            <v>2.3395000000000001</v>
          </cell>
        </row>
        <row r="3365">
          <cell r="AR3365" t="str">
            <v>USD40465</v>
          </cell>
          <cell r="AS3365">
            <v>1.6596000000000002</v>
          </cell>
        </row>
        <row r="3366">
          <cell r="AR3366" t="str">
            <v>EUR40465</v>
          </cell>
          <cell r="AS3366">
            <v>2.3339000000000003</v>
          </cell>
        </row>
        <row r="3367">
          <cell r="AR3367" t="str">
            <v>USD40472</v>
          </cell>
          <cell r="AS3367">
            <v>1.6897</v>
          </cell>
        </row>
        <row r="3368">
          <cell r="AR3368" t="str">
            <v>EUR40472</v>
          </cell>
          <cell r="AS3368">
            <v>2.3531</v>
          </cell>
        </row>
        <row r="3369">
          <cell r="AR3369" t="str">
            <v>USD40473</v>
          </cell>
          <cell r="AS3369">
            <v>1.6997</v>
          </cell>
        </row>
        <row r="3370">
          <cell r="AR3370" t="str">
            <v>EUR40473</v>
          </cell>
          <cell r="AS3370">
            <v>2.3682000000000003</v>
          </cell>
        </row>
        <row r="3371">
          <cell r="AR3371" t="str">
            <v>USD40476</v>
          </cell>
          <cell r="AS3371">
            <v>1.7026000000000001</v>
          </cell>
        </row>
        <row r="3372">
          <cell r="AR3372" t="str">
            <v>EUR40476</v>
          </cell>
          <cell r="AS3372">
            <v>2.3799000000000001</v>
          </cell>
        </row>
        <row r="3373">
          <cell r="AR3373" t="str">
            <v>USD40480</v>
          </cell>
          <cell r="AS3373">
            <v>1.7014</v>
          </cell>
        </row>
        <row r="3374">
          <cell r="AR3374" t="str">
            <v>EUR40480</v>
          </cell>
          <cell r="AS3374">
            <v>2.3666</v>
          </cell>
        </row>
        <row r="3375">
          <cell r="AR3375" t="str">
            <v>USD40583</v>
          </cell>
          <cell r="AS3375">
            <v>1.6643000000000001</v>
          </cell>
        </row>
        <row r="3376">
          <cell r="AR3376" t="str">
            <v>USD40596</v>
          </cell>
          <cell r="AS3376">
            <v>1.6694</v>
          </cell>
        </row>
        <row r="3377">
          <cell r="AR3377" t="str">
            <v>USD40556</v>
          </cell>
          <cell r="AS3377">
            <v>1.6701000000000001</v>
          </cell>
        </row>
        <row r="3378">
          <cell r="AR3378" t="str">
            <v>EUR40556</v>
          </cell>
          <cell r="AS3378">
            <v>2.2326000000000001</v>
          </cell>
        </row>
        <row r="3379">
          <cell r="AR3379" t="str">
            <v>USD40557</v>
          </cell>
          <cell r="AS3379">
            <v>1.6843000000000001</v>
          </cell>
        </row>
        <row r="3380">
          <cell r="AR3380" t="str">
            <v>EUR40557</v>
          </cell>
          <cell r="AS3380">
            <v>2.2479</v>
          </cell>
        </row>
        <row r="3381">
          <cell r="AR3381" t="str">
            <v>USD40560</v>
          </cell>
          <cell r="AS3381">
            <v>1.6818000000000002</v>
          </cell>
        </row>
        <row r="3382">
          <cell r="AR3382" t="str">
            <v>EUR40560</v>
          </cell>
          <cell r="AS3382">
            <v>2.2368000000000001</v>
          </cell>
        </row>
        <row r="3383">
          <cell r="AR3383" t="str">
            <v>EUR40583</v>
          </cell>
          <cell r="AS3383">
            <v>2.2848999999999999</v>
          </cell>
        </row>
        <row r="3384">
          <cell r="AR3384" t="str">
            <v>EUR40596</v>
          </cell>
          <cell r="AS3384">
            <v>2.2791999999999999</v>
          </cell>
        </row>
        <row r="3385">
          <cell r="AR3385" t="str">
            <v>EUR40620</v>
          </cell>
          <cell r="AS3385">
            <v>2.3677000000000001</v>
          </cell>
        </row>
        <row r="3386">
          <cell r="AR3386" t="str">
            <v>USD40623</v>
          </cell>
          <cell r="AS3386">
            <v>1.6652</v>
          </cell>
        </row>
        <row r="3387">
          <cell r="AR3387" t="str">
            <v>EUR40623</v>
          </cell>
          <cell r="AS3387">
            <v>2.3691</v>
          </cell>
        </row>
        <row r="3388">
          <cell r="AR3388" t="str">
            <v>USD40624</v>
          </cell>
          <cell r="AS3388">
            <v>1.6638000000000002</v>
          </cell>
        </row>
        <row r="3389">
          <cell r="AR3389" t="str">
            <v>EUR40624</v>
          </cell>
          <cell r="AS3389">
            <v>2.3646000000000003</v>
          </cell>
        </row>
        <row r="3390">
          <cell r="AR3390" t="str">
            <v>USD40625</v>
          </cell>
          <cell r="AS3390">
            <v>1.6602000000000001</v>
          </cell>
        </row>
        <row r="3391">
          <cell r="AR3391" t="str">
            <v>EUR40625</v>
          </cell>
          <cell r="AS3391">
            <v>2.3469000000000002</v>
          </cell>
        </row>
        <row r="3392">
          <cell r="AR3392" t="str">
            <v>USD40626</v>
          </cell>
          <cell r="AS3392">
            <v>1.6593</v>
          </cell>
        </row>
        <row r="3393">
          <cell r="AR3393" t="str">
            <v>EUR40626</v>
          </cell>
          <cell r="AS3393">
            <v>2.3532000000000002</v>
          </cell>
        </row>
        <row r="3394">
          <cell r="AR3394" t="str">
            <v>USD40627</v>
          </cell>
          <cell r="AS3394">
            <v>1.6581000000000001</v>
          </cell>
        </row>
        <row r="3395">
          <cell r="AR3395" t="str">
            <v>EUR40627</v>
          </cell>
          <cell r="AS3395">
            <v>2.3328000000000002</v>
          </cell>
        </row>
        <row r="3396">
          <cell r="AR3396" t="str">
            <v>USD40630</v>
          </cell>
          <cell r="AS3396">
            <v>1.6614</v>
          </cell>
        </row>
        <row r="3397">
          <cell r="AR3397" t="str">
            <v>EUR40630</v>
          </cell>
          <cell r="AS3397">
            <v>2.3416999999999999</v>
          </cell>
        </row>
        <row r="3398">
          <cell r="AR3398" t="str">
            <v>USD40631</v>
          </cell>
          <cell r="AS3398">
            <v>1.6546000000000001</v>
          </cell>
        </row>
        <row r="3399">
          <cell r="AR3399" t="str">
            <v>EUR40631</v>
          </cell>
          <cell r="AS3399">
            <v>2.3313000000000001</v>
          </cell>
        </row>
        <row r="3400">
          <cell r="AR3400" t="str">
            <v>USD40632</v>
          </cell>
          <cell r="AS3400">
            <v>1.6360000000000001</v>
          </cell>
        </row>
        <row r="3401">
          <cell r="AR3401" t="str">
            <v>EUR40632</v>
          </cell>
          <cell r="AS3401">
            <v>2.3113000000000001</v>
          </cell>
        </row>
        <row r="3402">
          <cell r="AR3402" t="str">
            <v>USD40633</v>
          </cell>
          <cell r="AS3402">
            <v>1.6287</v>
          </cell>
        </row>
        <row r="3403">
          <cell r="AR3403" t="str">
            <v>EUR40633</v>
          </cell>
          <cell r="AS3403">
            <v>2.3129</v>
          </cell>
        </row>
        <row r="3404">
          <cell r="AR3404" t="str">
            <v>USD40291</v>
          </cell>
          <cell r="AS3404">
            <v>1.7624000000000002</v>
          </cell>
        </row>
        <row r="3405">
          <cell r="AR3405" t="str">
            <v>EUR40291</v>
          </cell>
          <cell r="AS3405">
            <v>2.3572000000000002</v>
          </cell>
        </row>
        <row r="3406">
          <cell r="AR3406" t="str">
            <v>USD40294</v>
          </cell>
          <cell r="AS3406">
            <v>1.7446000000000002</v>
          </cell>
        </row>
        <row r="3407">
          <cell r="AR3407" t="str">
            <v>EUR40294</v>
          </cell>
          <cell r="AS3407">
            <v>2.3287</v>
          </cell>
        </row>
        <row r="3408">
          <cell r="AR3408" t="str">
            <v>USD40297</v>
          </cell>
          <cell r="AS3408">
            <v>1.7321</v>
          </cell>
        </row>
        <row r="3409">
          <cell r="AR3409" t="str">
            <v>EUR40297</v>
          </cell>
          <cell r="AS3409">
            <v>2.2926000000000002</v>
          </cell>
        </row>
        <row r="3410">
          <cell r="AR3410" t="str">
            <v>USD40302</v>
          </cell>
          <cell r="AS3410">
            <v>1.7557</v>
          </cell>
        </row>
        <row r="3411">
          <cell r="AR3411" t="str">
            <v>EUR40302</v>
          </cell>
          <cell r="AS3411">
            <v>2.2842000000000002</v>
          </cell>
        </row>
        <row r="3412">
          <cell r="AR3412" t="str">
            <v>USD40304</v>
          </cell>
          <cell r="AS3412">
            <v>1.8353000000000002</v>
          </cell>
        </row>
        <row r="3413">
          <cell r="AR3413" t="str">
            <v>EUR40304</v>
          </cell>
          <cell r="AS3413">
            <v>2.3116000000000003</v>
          </cell>
        </row>
        <row r="3414">
          <cell r="AR3414" t="str">
            <v>USD40317</v>
          </cell>
          <cell r="AS3414">
            <v>1.8366</v>
          </cell>
        </row>
        <row r="3415">
          <cell r="AR3415" t="str">
            <v>EUR40317</v>
          </cell>
          <cell r="AS3415">
            <v>2.2747999999999999</v>
          </cell>
        </row>
        <row r="3416">
          <cell r="AR3416" t="str">
            <v>USD40318</v>
          </cell>
          <cell r="AS3416">
            <v>1.8677000000000001</v>
          </cell>
        </row>
        <row r="3417">
          <cell r="AR3417" t="str">
            <v>EUR40318</v>
          </cell>
          <cell r="AS3417">
            <v>2.3440000000000003</v>
          </cell>
        </row>
        <row r="3418">
          <cell r="AR3418" t="str">
            <v>USD40338</v>
          </cell>
          <cell r="AS3418">
            <v>1.8423</v>
          </cell>
        </row>
        <row r="3419">
          <cell r="AR3419" t="str">
            <v>EUR40338</v>
          </cell>
          <cell r="AS3419">
            <v>2.2095000000000002</v>
          </cell>
        </row>
        <row r="3420">
          <cell r="AR3420" t="str">
            <v>USD40339</v>
          </cell>
          <cell r="AS3420">
            <v>1.8185</v>
          </cell>
        </row>
        <row r="3421">
          <cell r="AR3421" t="str">
            <v>EUR40339</v>
          </cell>
          <cell r="AS3421">
            <v>2.2025999999999999</v>
          </cell>
        </row>
        <row r="3422">
          <cell r="AR3422" t="str">
            <v>USD40358</v>
          </cell>
          <cell r="AS3422">
            <v>1.8076000000000001</v>
          </cell>
        </row>
        <row r="3423">
          <cell r="AR3423" t="str">
            <v>EUR40358</v>
          </cell>
          <cell r="AS3423">
            <v>2.2051000000000003</v>
          </cell>
        </row>
        <row r="3424">
          <cell r="AR3424" t="str">
            <v>USD40371</v>
          </cell>
          <cell r="AS3424">
            <v>1.7644000000000002</v>
          </cell>
        </row>
        <row r="3425">
          <cell r="AR3425" t="str">
            <v>EUR40371</v>
          </cell>
          <cell r="AS3425">
            <v>2.2217000000000002</v>
          </cell>
        </row>
        <row r="3426">
          <cell r="AR3426" t="str">
            <v>USD40373</v>
          </cell>
          <cell r="AS3426">
            <v>1.7657</v>
          </cell>
        </row>
        <row r="3427">
          <cell r="AR3427" t="str">
            <v>EUR40373</v>
          </cell>
          <cell r="AS3427">
            <v>2.2499000000000002</v>
          </cell>
        </row>
        <row r="3428">
          <cell r="AR3428" t="str">
            <v>USD40379</v>
          </cell>
          <cell r="AS3428">
            <v>1.78</v>
          </cell>
        </row>
        <row r="3429">
          <cell r="AR3429" t="str">
            <v>EUR40379</v>
          </cell>
          <cell r="AS3429">
            <v>2.2939000000000003</v>
          </cell>
        </row>
        <row r="3430">
          <cell r="AR3430" t="str">
            <v>USD40382</v>
          </cell>
          <cell r="AS3430">
            <v>1.7617</v>
          </cell>
        </row>
        <row r="3431">
          <cell r="AR3431" t="str">
            <v>EUR40382</v>
          </cell>
          <cell r="AS3431">
            <v>2.2759</v>
          </cell>
        </row>
        <row r="3432">
          <cell r="AR3432" t="str">
            <v>USD40385</v>
          </cell>
          <cell r="AS3432">
            <v>1.7669000000000001</v>
          </cell>
        </row>
        <row r="3433">
          <cell r="AR3433" t="str">
            <v>EUR40385</v>
          </cell>
          <cell r="AS3433">
            <v>2.298</v>
          </cell>
        </row>
        <row r="3434">
          <cell r="AR3434" t="str">
            <v>USD40387</v>
          </cell>
          <cell r="AS3434">
            <v>1.7650000000000001</v>
          </cell>
        </row>
        <row r="3435">
          <cell r="AR3435" t="str">
            <v>EUR40387</v>
          </cell>
          <cell r="AS3435">
            <v>2.2909999999999999</v>
          </cell>
        </row>
        <row r="3436">
          <cell r="AR3436" t="str">
            <v>USD40388</v>
          </cell>
          <cell r="AS3436">
            <v>1.7643</v>
          </cell>
        </row>
        <row r="3437">
          <cell r="AR3437" t="str">
            <v>EUR40388</v>
          </cell>
          <cell r="AS3437">
            <v>2.31</v>
          </cell>
        </row>
        <row r="3438">
          <cell r="AR3438" t="str">
            <v>USD40389</v>
          </cell>
          <cell r="AS3438">
            <v>1.7572000000000001</v>
          </cell>
        </row>
        <row r="3439">
          <cell r="AR3439" t="str">
            <v>EUR40389</v>
          </cell>
          <cell r="AS3439">
            <v>2.2942</v>
          </cell>
        </row>
        <row r="3440">
          <cell r="AR3440" t="str">
            <v>USD40394</v>
          </cell>
          <cell r="AS3440">
            <v>1.7563000000000002</v>
          </cell>
        </row>
        <row r="3441">
          <cell r="AR3441" t="str">
            <v>EUR40394</v>
          </cell>
          <cell r="AS3441">
            <v>2.3129</v>
          </cell>
        </row>
        <row r="3442">
          <cell r="AR3442" t="str">
            <v>USD40400</v>
          </cell>
          <cell r="AS3442">
            <v>1.7576000000000001</v>
          </cell>
        </row>
        <row r="3443">
          <cell r="AR3443" t="str">
            <v>EUR40400</v>
          </cell>
          <cell r="AS3443">
            <v>2.3177000000000003</v>
          </cell>
        </row>
        <row r="3444">
          <cell r="AR3444" t="str">
            <v>USD40406</v>
          </cell>
          <cell r="AS3444">
            <v>1.7639</v>
          </cell>
        </row>
        <row r="3445">
          <cell r="AR3445" t="str">
            <v>EUR40406</v>
          </cell>
          <cell r="AS3445">
            <v>2.2599</v>
          </cell>
        </row>
        <row r="3446">
          <cell r="AR3446" t="str">
            <v>USD40407</v>
          </cell>
          <cell r="AS3446">
            <v>1.7528000000000001</v>
          </cell>
        </row>
        <row r="3447">
          <cell r="AR3447" t="str">
            <v>EUR40407</v>
          </cell>
          <cell r="AS3447">
            <v>2.2583000000000002</v>
          </cell>
        </row>
        <row r="3448">
          <cell r="AR3448" t="str">
            <v>USD40409</v>
          </cell>
          <cell r="AS3448">
            <v>1.7584000000000002</v>
          </cell>
        </row>
        <row r="3449">
          <cell r="AR3449" t="str">
            <v>EUR40409</v>
          </cell>
          <cell r="AS3449">
            <v>2.2547999999999999</v>
          </cell>
        </row>
        <row r="3450">
          <cell r="AR3450" t="str">
            <v>USD40416</v>
          </cell>
          <cell r="AS3450">
            <v>1.7596000000000001</v>
          </cell>
        </row>
        <row r="3451">
          <cell r="AR3451" t="str">
            <v>EUR40416</v>
          </cell>
          <cell r="AS3451">
            <v>2.2398000000000002</v>
          </cell>
        </row>
        <row r="3452">
          <cell r="AR3452" t="str">
            <v>USD40417</v>
          </cell>
          <cell r="AS3452">
            <v>1.7544000000000002</v>
          </cell>
        </row>
        <row r="3453">
          <cell r="AR3453" t="str">
            <v>EUR40417</v>
          </cell>
          <cell r="AS3453">
            <v>2.2343999999999999</v>
          </cell>
        </row>
        <row r="3454">
          <cell r="AR3454" t="str">
            <v>USD40420</v>
          </cell>
          <cell r="AS3454">
            <v>1.7591000000000001</v>
          </cell>
        </row>
        <row r="3455">
          <cell r="AR3455" t="str">
            <v>EUR40420</v>
          </cell>
          <cell r="AS3455">
            <v>2.2274000000000003</v>
          </cell>
        </row>
        <row r="3456">
          <cell r="AR3456" t="str">
            <v>USD40423</v>
          </cell>
          <cell r="AS3456">
            <v>1.7367000000000001</v>
          </cell>
        </row>
        <row r="3457">
          <cell r="AR3457" t="str">
            <v>EUR40429</v>
          </cell>
          <cell r="AS3457">
            <v>2.1911</v>
          </cell>
        </row>
        <row r="3458">
          <cell r="AR3458" t="str">
            <v>USD40429</v>
          </cell>
          <cell r="AS3458">
            <v>1.7231000000000001</v>
          </cell>
        </row>
        <row r="3459">
          <cell r="AR3459" t="str">
            <v>USD40431</v>
          </cell>
          <cell r="AS3459">
            <v>1.7186000000000001</v>
          </cell>
        </row>
        <row r="3460">
          <cell r="AR3460" t="str">
            <v>EUR40431</v>
          </cell>
          <cell r="AS3460">
            <v>2.1861000000000002</v>
          </cell>
        </row>
        <row r="3461">
          <cell r="AR3461" t="str">
            <v>USD40435</v>
          </cell>
          <cell r="AS3461">
            <v>1.7076</v>
          </cell>
        </row>
        <row r="3462">
          <cell r="AR3462" t="str">
            <v>EUR40435</v>
          </cell>
          <cell r="AS3462">
            <v>2.2240000000000002</v>
          </cell>
        </row>
        <row r="3463">
          <cell r="AR3463" t="str">
            <v>USD40441</v>
          </cell>
          <cell r="AS3463">
            <v>1.7216</v>
          </cell>
        </row>
        <row r="3464">
          <cell r="AR3464" t="str">
            <v>USD40442</v>
          </cell>
          <cell r="AS3464">
            <v>1.7255</v>
          </cell>
        </row>
        <row r="3465">
          <cell r="AR3465" t="str">
            <v>EUR40441</v>
          </cell>
          <cell r="AS3465">
            <v>2.2472000000000003</v>
          </cell>
        </row>
        <row r="3466">
          <cell r="AR3466" t="str">
            <v>EUR40442</v>
          </cell>
          <cell r="AS3466">
            <v>2.2853000000000003</v>
          </cell>
        </row>
        <row r="3467">
          <cell r="AR3467" t="str">
            <v>USD40448</v>
          </cell>
          <cell r="AS3467">
            <v>1.71</v>
          </cell>
        </row>
        <row r="3468">
          <cell r="AR3468" t="str">
            <v>EUR40448</v>
          </cell>
          <cell r="AS3468">
            <v>2.3059000000000003</v>
          </cell>
        </row>
        <row r="3469">
          <cell r="AR3469" t="str">
            <v>USD40457</v>
          </cell>
          <cell r="AS3469">
            <v>1.6758000000000002</v>
          </cell>
        </row>
        <row r="3470">
          <cell r="AR3470" t="str">
            <v>USD40281</v>
          </cell>
          <cell r="AS3470">
            <v>1.7584000000000002</v>
          </cell>
        </row>
        <row r="3471">
          <cell r="AR3471" t="str">
            <v>EUR40281</v>
          </cell>
          <cell r="AS3471">
            <v>2.3912</v>
          </cell>
        </row>
        <row r="3472">
          <cell r="AR3472" t="str">
            <v>USD40295</v>
          </cell>
          <cell r="AS3472">
            <v>1.7592000000000001</v>
          </cell>
        </row>
        <row r="3473">
          <cell r="AR3473" t="str">
            <v>EUR40295</v>
          </cell>
          <cell r="AS3473">
            <v>2.3231999999999999</v>
          </cell>
        </row>
        <row r="3474">
          <cell r="AR3474" t="str">
            <v>USD40309</v>
          </cell>
          <cell r="AS3474">
            <v>1.7843</v>
          </cell>
        </row>
        <row r="3475">
          <cell r="AR3475" t="str">
            <v>EUR40309</v>
          </cell>
          <cell r="AS3475">
            <v>2.2652000000000001</v>
          </cell>
        </row>
        <row r="3476">
          <cell r="AR3476" t="str">
            <v>USD40346</v>
          </cell>
          <cell r="AS3476">
            <v>1.7817000000000001</v>
          </cell>
        </row>
        <row r="3477">
          <cell r="AR3477" t="str">
            <v>EUR40346</v>
          </cell>
          <cell r="AS3477">
            <v>2.2038000000000002</v>
          </cell>
        </row>
        <row r="3478">
          <cell r="AR3478" t="str">
            <v>USD40350</v>
          </cell>
          <cell r="AS3478">
            <v>1.7663</v>
          </cell>
        </row>
        <row r="3479">
          <cell r="AR3479" t="str">
            <v>USD40351</v>
          </cell>
          <cell r="AS3479">
            <v>1.768</v>
          </cell>
        </row>
        <row r="3480">
          <cell r="AR3480" t="str">
            <v>EUR40350</v>
          </cell>
          <cell r="AS3480">
            <v>2.1745000000000001</v>
          </cell>
        </row>
        <row r="3481">
          <cell r="AR3481" t="str">
            <v>EUR40351</v>
          </cell>
          <cell r="AS3481">
            <v>2.1699000000000002</v>
          </cell>
        </row>
        <row r="3482">
          <cell r="AR3482" t="str">
            <v>USD40354</v>
          </cell>
          <cell r="AS3482">
            <v>1.7781</v>
          </cell>
        </row>
        <row r="3483">
          <cell r="AR3483" t="str">
            <v>EUR40354</v>
          </cell>
          <cell r="AS3483">
            <v>2.2016</v>
          </cell>
        </row>
        <row r="3484">
          <cell r="AR3484" t="str">
            <v>USD40359</v>
          </cell>
          <cell r="AS3484">
            <v>1.8015000000000001</v>
          </cell>
        </row>
        <row r="3485">
          <cell r="AR3485" t="str">
            <v>EUR40359</v>
          </cell>
          <cell r="AS3485">
            <v>2.2042999999999999</v>
          </cell>
        </row>
        <row r="3486">
          <cell r="AR3486" t="str">
            <v>USD40360</v>
          </cell>
          <cell r="AS3486">
            <v>1.8006</v>
          </cell>
        </row>
        <row r="3487">
          <cell r="AR3487" t="str">
            <v>EUR40360</v>
          </cell>
          <cell r="AS3487">
            <v>2.2491000000000003</v>
          </cell>
        </row>
        <row r="3488">
          <cell r="AR3488" t="str">
            <v>USD40368</v>
          </cell>
          <cell r="AS3488">
            <v>1.7572000000000001</v>
          </cell>
        </row>
        <row r="3489">
          <cell r="AR3489" t="str">
            <v>EUR40368</v>
          </cell>
          <cell r="AS3489">
            <v>2.2213000000000003</v>
          </cell>
        </row>
        <row r="3490">
          <cell r="AR3490" t="str">
            <v>USD40380</v>
          </cell>
          <cell r="AS3490">
            <v>1.7766000000000002</v>
          </cell>
        </row>
        <row r="3491">
          <cell r="AR3491" t="str">
            <v>EUR40380</v>
          </cell>
          <cell r="AS3491">
            <v>2.2671000000000001</v>
          </cell>
        </row>
        <row r="3492">
          <cell r="AR3492" t="str">
            <v>USD40392</v>
          </cell>
          <cell r="AS3492">
            <v>1.7489000000000001</v>
          </cell>
        </row>
        <row r="3493">
          <cell r="AR3493" t="str">
            <v>EUR40392</v>
          </cell>
          <cell r="AS3493">
            <v>2.3048999999999999</v>
          </cell>
        </row>
        <row r="3494">
          <cell r="AR3494" t="str">
            <v>EUR40374</v>
          </cell>
          <cell r="AS3494">
            <v>2.2838000000000003</v>
          </cell>
        </row>
        <row r="3495">
          <cell r="AR3495" t="str">
            <v>USD40390</v>
          </cell>
          <cell r="AS3495">
            <v>1.7572000000000001</v>
          </cell>
        </row>
        <row r="3496">
          <cell r="AR3496" t="str">
            <v>EUR36738</v>
          </cell>
          <cell r="AS3496">
            <v>2.2942</v>
          </cell>
        </row>
        <row r="3497">
          <cell r="AR3497" t="str">
            <v>EUR40390</v>
          </cell>
          <cell r="AS3497">
            <v>2.2942</v>
          </cell>
        </row>
        <row r="3498">
          <cell r="AR3498" t="str">
            <v>USD40396</v>
          </cell>
          <cell r="AS3498">
            <v>1.7566000000000002</v>
          </cell>
        </row>
        <row r="3499">
          <cell r="AR3499" t="str">
            <v>EUR40396</v>
          </cell>
          <cell r="AS3499">
            <v>2.3329</v>
          </cell>
        </row>
        <row r="3500">
          <cell r="AR3500" t="str">
            <v>USD40403</v>
          </cell>
          <cell r="AS3500">
            <v>1.7716000000000001</v>
          </cell>
        </row>
        <row r="3501">
          <cell r="AR3501" t="str">
            <v>EUR40403</v>
          </cell>
          <cell r="AS3501">
            <v>2.2597</v>
          </cell>
        </row>
        <row r="3502">
          <cell r="AR3502" t="str">
            <v>USD40408</v>
          </cell>
          <cell r="AS3502">
            <v>1.7513000000000001</v>
          </cell>
        </row>
        <row r="3503">
          <cell r="AR3503" t="str">
            <v>EUR40408</v>
          </cell>
          <cell r="AS3503">
            <v>2.2518000000000002</v>
          </cell>
        </row>
        <row r="3504">
          <cell r="AR3504" t="str">
            <v>USD40434</v>
          </cell>
          <cell r="AS3504">
            <v>1.7174</v>
          </cell>
        </row>
        <row r="3505">
          <cell r="AR3505" t="str">
            <v>EUR40434</v>
          </cell>
          <cell r="AS3505">
            <v>2.2101000000000002</v>
          </cell>
        </row>
        <row r="3506">
          <cell r="AR3506" t="str">
            <v>USD40436</v>
          </cell>
          <cell r="AS3506">
            <v>1.7169000000000001</v>
          </cell>
        </row>
        <row r="3507">
          <cell r="AR3507" t="str">
            <v>EUR40436</v>
          </cell>
          <cell r="AS3507">
            <v>2.2359</v>
          </cell>
        </row>
        <row r="3508">
          <cell r="AR3508" t="str">
            <v>USD40437</v>
          </cell>
          <cell r="AS3508">
            <v>1.7184000000000001</v>
          </cell>
        </row>
        <row r="3509">
          <cell r="AR3509" t="str">
            <v>EUR40437</v>
          </cell>
          <cell r="AS3509">
            <v>2.2482000000000002</v>
          </cell>
        </row>
        <row r="3510">
          <cell r="AR3510" t="str">
            <v>USD40444</v>
          </cell>
          <cell r="AS3510">
            <v>1.7194</v>
          </cell>
        </row>
        <row r="3511">
          <cell r="AR3511" t="str">
            <v>EUR40444</v>
          </cell>
          <cell r="AS3511">
            <v>2.2907999999999999</v>
          </cell>
        </row>
        <row r="3512">
          <cell r="AR3512" t="str">
            <v>USD40455</v>
          </cell>
          <cell r="AS3512">
            <v>1.6882000000000001</v>
          </cell>
        </row>
        <row r="3513">
          <cell r="AR3513" t="str">
            <v>EUR40455</v>
          </cell>
          <cell r="AS3513">
            <v>2.3090999999999999</v>
          </cell>
        </row>
        <row r="3514">
          <cell r="AR3514" t="str">
            <v>EUR40457</v>
          </cell>
          <cell r="AS3514">
            <v>2.3357000000000001</v>
          </cell>
        </row>
        <row r="3515">
          <cell r="AR3515" t="str">
            <v>USD40462</v>
          </cell>
          <cell r="AS3515">
            <v>1.6648000000000001</v>
          </cell>
        </row>
        <row r="3516">
          <cell r="AR3516" t="str">
            <v>USD40464</v>
          </cell>
          <cell r="AS3516">
            <v>1.6554</v>
          </cell>
        </row>
        <row r="3517">
          <cell r="AR3517" t="str">
            <v>EUR40462</v>
          </cell>
          <cell r="AS3517">
            <v>2.3097000000000003</v>
          </cell>
        </row>
        <row r="3518">
          <cell r="AR3518" t="str">
            <v>EUR40464</v>
          </cell>
          <cell r="AS3518">
            <v>2.3106</v>
          </cell>
        </row>
        <row r="3519">
          <cell r="AR3519" t="str">
            <v>USD40466</v>
          </cell>
          <cell r="AS3519">
            <v>1.6604000000000001</v>
          </cell>
        </row>
        <row r="3520">
          <cell r="AR3520" t="str">
            <v>EUR40466</v>
          </cell>
          <cell r="AS3520">
            <v>2.3186</v>
          </cell>
        </row>
        <row r="3521">
          <cell r="AR3521" t="str">
            <v>USD40469</v>
          </cell>
          <cell r="AS3521">
            <v>1.6686000000000001</v>
          </cell>
        </row>
        <row r="3522">
          <cell r="AR3522" t="str">
            <v>EUR40469</v>
          </cell>
          <cell r="AS3522">
            <v>2.3345000000000002</v>
          </cell>
        </row>
        <row r="3523">
          <cell r="AR3523" t="str">
            <v>USD40478</v>
          </cell>
          <cell r="AS3523">
            <v>1.7077</v>
          </cell>
        </row>
        <row r="3524">
          <cell r="AR3524" t="str">
            <v>USD40479</v>
          </cell>
          <cell r="AS3524">
            <v>1.7112000000000001</v>
          </cell>
        </row>
        <row r="3525">
          <cell r="AR3525" t="str">
            <v>EUR40479</v>
          </cell>
          <cell r="AS3525">
            <v>2.3839000000000001</v>
          </cell>
        </row>
        <row r="3526">
          <cell r="AR3526" t="str">
            <v>USD40485</v>
          </cell>
          <cell r="AS3526">
            <v>1.6937</v>
          </cell>
        </row>
        <row r="3527">
          <cell r="AR3527" t="str">
            <v>EUR40485</v>
          </cell>
          <cell r="AS3527">
            <v>2.3764000000000003</v>
          </cell>
        </row>
        <row r="3528">
          <cell r="AR3528" t="str">
            <v>USD40482</v>
          </cell>
          <cell r="AS3528">
            <v>1.7014</v>
          </cell>
        </row>
        <row r="3529">
          <cell r="AR3529" t="str">
            <v>EUR40482</v>
          </cell>
          <cell r="AS3529">
            <v>2.3666</v>
          </cell>
        </row>
        <row r="3530">
          <cell r="AR3530" t="str">
            <v>USD40491</v>
          </cell>
          <cell r="AS3530">
            <v>1.6970000000000001</v>
          </cell>
        </row>
        <row r="3531">
          <cell r="AR3531" t="str">
            <v>EUR40491</v>
          </cell>
          <cell r="AS3531">
            <v>2.3483000000000001</v>
          </cell>
        </row>
        <row r="3532">
          <cell r="AR3532" t="str">
            <v>USD40492</v>
          </cell>
          <cell r="AS3532">
            <v>1.7070000000000001</v>
          </cell>
        </row>
        <row r="3533">
          <cell r="AR3533" t="str">
            <v>EUR40492</v>
          </cell>
          <cell r="AS3533">
            <v>2.3517000000000001</v>
          </cell>
        </row>
        <row r="3534">
          <cell r="AR3534" t="str">
            <v>USD40494</v>
          </cell>
          <cell r="AS3534">
            <v>1.7198</v>
          </cell>
        </row>
        <row r="3535">
          <cell r="AR3535" t="str">
            <v>EUR40494</v>
          </cell>
          <cell r="AS3535">
            <v>2.3548</v>
          </cell>
        </row>
        <row r="3536">
          <cell r="AR3536" t="str">
            <v>USD40266</v>
          </cell>
          <cell r="AS3536">
            <v>1.8064</v>
          </cell>
        </row>
        <row r="3537">
          <cell r="AR3537" t="str">
            <v>EUR40266</v>
          </cell>
          <cell r="AS3537">
            <v>2.4334000000000002</v>
          </cell>
        </row>
        <row r="3538">
          <cell r="AR3538" t="str">
            <v>USD40267</v>
          </cell>
          <cell r="AS3538">
            <v>1.7952000000000001</v>
          </cell>
        </row>
        <row r="3539">
          <cell r="AR3539" t="str">
            <v>EUR40267</v>
          </cell>
          <cell r="AS3539">
            <v>2.4090000000000003</v>
          </cell>
        </row>
        <row r="3540">
          <cell r="AR3540" t="str">
            <v>USD40268</v>
          </cell>
          <cell r="AS3540">
            <v>1.7810000000000001</v>
          </cell>
        </row>
        <row r="3541">
          <cell r="AR3541" t="str">
            <v>EUR40268</v>
          </cell>
          <cell r="AS3541">
            <v>2.4076</v>
          </cell>
        </row>
        <row r="3542">
          <cell r="AR3542" t="str">
            <v>EUR40273</v>
          </cell>
          <cell r="AS3542">
            <v>2.3692000000000002</v>
          </cell>
        </row>
        <row r="3543">
          <cell r="AR3543" t="str">
            <v>USD40276</v>
          </cell>
          <cell r="AS3543">
            <v>1.7806000000000002</v>
          </cell>
        </row>
        <row r="3544">
          <cell r="AR3544" t="str">
            <v>EUR40276</v>
          </cell>
          <cell r="AS3544">
            <v>2.3778000000000001</v>
          </cell>
        </row>
        <row r="3545">
          <cell r="AR3545" t="str">
            <v>USD40282</v>
          </cell>
          <cell r="AS3545">
            <v>1.7446000000000002</v>
          </cell>
        </row>
        <row r="3546">
          <cell r="AR3546" t="str">
            <v>EUR40282</v>
          </cell>
          <cell r="AS3546">
            <v>2.3823000000000003</v>
          </cell>
        </row>
        <row r="3547">
          <cell r="AR3547" t="str">
            <v>USD40298</v>
          </cell>
          <cell r="AS3547">
            <v>1.7306000000000001</v>
          </cell>
        </row>
        <row r="3548">
          <cell r="AR3548" t="str">
            <v>EUR40298</v>
          </cell>
          <cell r="AS3548">
            <v>2.3039000000000001</v>
          </cell>
        </row>
        <row r="3549">
          <cell r="AR3549" t="str">
            <v>USD40301</v>
          </cell>
          <cell r="AS3549">
            <v>1.7315</v>
          </cell>
        </row>
        <row r="3550">
          <cell r="AR3550" t="str">
            <v>EUR40301</v>
          </cell>
          <cell r="AS3550">
            <v>2.2859000000000003</v>
          </cell>
        </row>
        <row r="3551">
          <cell r="AR3551" t="str">
            <v>USD40303</v>
          </cell>
          <cell r="AS3551">
            <v>1.7862</v>
          </cell>
        </row>
        <row r="3552">
          <cell r="AR3552" t="str">
            <v>EUR40303</v>
          </cell>
          <cell r="AS3552">
            <v>2.2899000000000003</v>
          </cell>
        </row>
        <row r="3553">
          <cell r="AR3553" t="str">
            <v>USD40311</v>
          </cell>
          <cell r="AS3553">
            <v>1.7737000000000001</v>
          </cell>
        </row>
        <row r="3554">
          <cell r="AR3554" t="str">
            <v>EUR40311</v>
          </cell>
          <cell r="AS3554">
            <v>2.2258</v>
          </cell>
        </row>
        <row r="3555">
          <cell r="AR3555" t="str">
            <v>USD40316</v>
          </cell>
          <cell r="AS3555">
            <v>1.7921</v>
          </cell>
        </row>
        <row r="3556">
          <cell r="AR3556" t="str">
            <v>EUR40316</v>
          </cell>
          <cell r="AS3556">
            <v>2.1861999999999999</v>
          </cell>
        </row>
        <row r="3557">
          <cell r="AR3557" t="str">
            <v>USD40319</v>
          </cell>
          <cell r="AS3557">
            <v>1.871</v>
          </cell>
        </row>
        <row r="3558">
          <cell r="AR3558" t="str">
            <v>EUR40319</v>
          </cell>
          <cell r="AS3558">
            <v>2.3522000000000003</v>
          </cell>
        </row>
        <row r="3559">
          <cell r="AR3559" t="str">
            <v>USD40329</v>
          </cell>
          <cell r="AS3559">
            <v>1.8167</v>
          </cell>
        </row>
        <row r="3560">
          <cell r="AR3560" t="str">
            <v>EUR40329</v>
          </cell>
          <cell r="AS3560">
            <v>2.2364999999999999</v>
          </cell>
        </row>
        <row r="3561">
          <cell r="AR3561" t="str">
            <v>USD40366</v>
          </cell>
          <cell r="AS3561">
            <v>1.7719</v>
          </cell>
        </row>
        <row r="3562">
          <cell r="AR3562" t="str">
            <v>USD40345</v>
          </cell>
          <cell r="AS3562">
            <v>1.7893000000000001</v>
          </cell>
        </row>
        <row r="3563">
          <cell r="AR3563" t="str">
            <v>EUR40345</v>
          </cell>
          <cell r="AS3563">
            <v>2.2007000000000003</v>
          </cell>
        </row>
        <row r="3564">
          <cell r="AR3564" t="str">
            <v>USD40352</v>
          </cell>
          <cell r="AS3564">
            <v>1.7908000000000002</v>
          </cell>
        </row>
        <row r="3565">
          <cell r="AR3565" t="str">
            <v>EUR40352</v>
          </cell>
          <cell r="AS3565">
            <v>2.2054</v>
          </cell>
        </row>
        <row r="3566">
          <cell r="AR3566" t="str">
            <v>USD40357</v>
          </cell>
          <cell r="AS3566">
            <v>1.7826000000000002</v>
          </cell>
        </row>
        <row r="3567">
          <cell r="AR3567" t="str">
            <v>EUR40357</v>
          </cell>
          <cell r="AS3567">
            <v>2.1915</v>
          </cell>
        </row>
        <row r="3568">
          <cell r="AR3568" t="str">
            <v>EUR40366</v>
          </cell>
          <cell r="AS3568">
            <v>2.2397</v>
          </cell>
        </row>
        <row r="3569">
          <cell r="AR3569" t="str">
            <v>USD40393</v>
          </cell>
          <cell r="AS3569">
            <v>1.7594000000000001</v>
          </cell>
        </row>
        <row r="3570">
          <cell r="AR3570" t="str">
            <v>EUR40393</v>
          </cell>
          <cell r="AS3570">
            <v>2.3279000000000001</v>
          </cell>
        </row>
        <row r="3571">
          <cell r="AR3571" t="str">
            <v>USD40395</v>
          </cell>
          <cell r="AS3571">
            <v>1.7535000000000001</v>
          </cell>
        </row>
        <row r="3572">
          <cell r="AR3572" t="str">
            <v>EUR40395</v>
          </cell>
          <cell r="AS3572">
            <v>2.3120000000000003</v>
          </cell>
        </row>
        <row r="3573">
          <cell r="AR3573" t="str">
            <v>USD40414</v>
          </cell>
          <cell r="AS3573">
            <v>1.7727000000000002</v>
          </cell>
        </row>
        <row r="3574">
          <cell r="AR3574" t="str">
            <v>EUR40414</v>
          </cell>
          <cell r="AS3574">
            <v>2.2478000000000002</v>
          </cell>
        </row>
        <row r="3575">
          <cell r="AR3575" t="str">
            <v>USD40445</v>
          </cell>
          <cell r="AS3575">
            <v>1.7120000000000002</v>
          </cell>
        </row>
        <row r="3576">
          <cell r="AR3576" t="str">
            <v>EUR40445</v>
          </cell>
          <cell r="AS3576">
            <v>2.3086000000000002</v>
          </cell>
        </row>
        <row r="3577">
          <cell r="AR3577" t="str">
            <v>USD40483</v>
          </cell>
          <cell r="AS3577">
            <v>1.7044000000000001</v>
          </cell>
        </row>
        <row r="3578">
          <cell r="AR3578" t="str">
            <v>EUR40483</v>
          </cell>
          <cell r="AS3578">
            <v>2.3671000000000002</v>
          </cell>
        </row>
        <row r="3579">
          <cell r="AR3579" t="str">
            <v>USD40490</v>
          </cell>
          <cell r="AS3579">
            <v>1.6970000000000001</v>
          </cell>
        </row>
        <row r="3580">
          <cell r="AR3580" t="str">
            <v>EUR40490</v>
          </cell>
          <cell r="AS3580">
            <v>2.3668</v>
          </cell>
        </row>
        <row r="3581">
          <cell r="AR3581" t="str">
            <v>USD40499</v>
          </cell>
          <cell r="AS3581">
            <v>1.7298</v>
          </cell>
        </row>
        <row r="3582">
          <cell r="AR3582" t="str">
            <v>EUR40499</v>
          </cell>
          <cell r="AS3582">
            <v>2.3404000000000003</v>
          </cell>
        </row>
        <row r="3583">
          <cell r="AR3583" t="str">
            <v>USD40501</v>
          </cell>
          <cell r="AS3583">
            <v>1.7189000000000001</v>
          </cell>
        </row>
        <row r="3584">
          <cell r="AR3584" t="str">
            <v>EUR40501</v>
          </cell>
          <cell r="AS3584">
            <v>2.3473000000000002</v>
          </cell>
        </row>
        <row r="3585">
          <cell r="AR3585" t="str">
            <v>USD40504</v>
          </cell>
          <cell r="AS3585">
            <v>1.7235</v>
          </cell>
        </row>
        <row r="3586">
          <cell r="AR3586" t="str">
            <v>EUR40504</v>
          </cell>
          <cell r="AS3586">
            <v>2.3412000000000002</v>
          </cell>
        </row>
        <row r="3587">
          <cell r="AR3587" t="str">
            <v>USD40507</v>
          </cell>
          <cell r="AS3587">
            <v>1.7206000000000001</v>
          </cell>
        </row>
        <row r="3588">
          <cell r="AR3588" t="str">
            <v>EUR40507</v>
          </cell>
          <cell r="AS3588">
            <v>2.3003</v>
          </cell>
        </row>
        <row r="3589">
          <cell r="AR3589" t="str">
            <v>USD40508</v>
          </cell>
          <cell r="AS3589">
            <v>1.7298</v>
          </cell>
        </row>
        <row r="3590">
          <cell r="AR3590" t="str">
            <v>EUR40508</v>
          </cell>
          <cell r="AS3590">
            <v>2.2892000000000001</v>
          </cell>
        </row>
        <row r="3591">
          <cell r="AR3591" t="str">
            <v>USD40513</v>
          </cell>
          <cell r="AS3591">
            <v>1.7052</v>
          </cell>
        </row>
        <row r="3592">
          <cell r="AR3592" t="str">
            <v>EUR40513</v>
          </cell>
          <cell r="AS3592">
            <v>2.2347999999999999</v>
          </cell>
        </row>
        <row r="3593">
          <cell r="AR3593" t="str">
            <v>USD40514</v>
          </cell>
          <cell r="AS3593">
            <v>1.7029000000000001</v>
          </cell>
        </row>
        <row r="3594">
          <cell r="AR3594" t="str">
            <v>EUR40514</v>
          </cell>
          <cell r="AS3594">
            <v>2.2471000000000001</v>
          </cell>
        </row>
        <row r="3595">
          <cell r="AR3595" t="str">
            <v>USD40519</v>
          </cell>
          <cell r="AS3595">
            <v>1.6739000000000002</v>
          </cell>
        </row>
        <row r="3596">
          <cell r="AR3596" t="str">
            <v>EUR40519</v>
          </cell>
          <cell r="AS3596">
            <v>2.2273000000000001</v>
          </cell>
        </row>
        <row r="3597">
          <cell r="AR3597" t="str">
            <v>USD40520</v>
          </cell>
          <cell r="AS3597">
            <v>1.6892</v>
          </cell>
        </row>
        <row r="3598">
          <cell r="AR3598" t="str">
            <v>EUR40520</v>
          </cell>
          <cell r="AS3598">
            <v>2.2382</v>
          </cell>
        </row>
        <row r="3599">
          <cell r="AR3599" t="str">
            <v>USD40521</v>
          </cell>
          <cell r="AS3599">
            <v>1.7024000000000001</v>
          </cell>
        </row>
        <row r="3600">
          <cell r="AR3600" t="str">
            <v>EUR40521</v>
          </cell>
          <cell r="AS3600">
            <v>2.2547999999999999</v>
          </cell>
        </row>
        <row r="3601">
          <cell r="AR3601" t="str">
            <v>USD40522</v>
          </cell>
          <cell r="AS3601">
            <v>1.7117</v>
          </cell>
        </row>
        <row r="3602">
          <cell r="AR3602" t="str">
            <v>EUR40260</v>
          </cell>
          <cell r="AS3602">
            <v>2.4068899999999998</v>
          </cell>
        </row>
        <row r="3603">
          <cell r="AR3603" t="str">
            <v>USD40261</v>
          </cell>
          <cell r="AS3603">
            <v>1.7904</v>
          </cell>
        </row>
        <row r="3604">
          <cell r="AR3604" t="str">
            <v>EUR40261</v>
          </cell>
          <cell r="AS3604">
            <v>2.3863300000000001</v>
          </cell>
        </row>
        <row r="3605">
          <cell r="AR3605" t="str">
            <v>USD40262</v>
          </cell>
          <cell r="AS3605">
            <v>1.8008000000000002</v>
          </cell>
        </row>
        <row r="3606">
          <cell r="AR3606" t="str">
            <v>EUR40262</v>
          </cell>
          <cell r="AS3606">
            <v>2.39344</v>
          </cell>
        </row>
        <row r="3607">
          <cell r="AR3607" t="str">
            <v>USD40263</v>
          </cell>
          <cell r="AS3607">
            <v>1.8231000000000002</v>
          </cell>
        </row>
        <row r="3608">
          <cell r="AR3608" t="str">
            <v>EUR40263</v>
          </cell>
          <cell r="AS3608">
            <v>2.4445899999999998</v>
          </cell>
        </row>
        <row r="3609">
          <cell r="AR3609" t="str">
            <v>USD40269</v>
          </cell>
          <cell r="AS3609">
            <v>1.7701</v>
          </cell>
        </row>
        <row r="3610">
          <cell r="AR3610" t="str">
            <v>EUR40269</v>
          </cell>
          <cell r="AS3610">
            <v>2.4041000000000001</v>
          </cell>
        </row>
        <row r="3611">
          <cell r="AR3611" t="str">
            <v>USD40275</v>
          </cell>
          <cell r="AS3611">
            <v>1.7662</v>
          </cell>
        </row>
        <row r="3612">
          <cell r="AR3612" t="str">
            <v>EUR40275</v>
          </cell>
          <cell r="AS3612">
            <v>2.3588</v>
          </cell>
        </row>
        <row r="3613">
          <cell r="AR3613" t="str">
            <v>USD40288</v>
          </cell>
          <cell r="AS3613">
            <v>1.7497</v>
          </cell>
        </row>
        <row r="3614">
          <cell r="AR3614" t="str">
            <v>EUR40288</v>
          </cell>
          <cell r="AS3614">
            <v>2.3523000000000001</v>
          </cell>
        </row>
        <row r="3615">
          <cell r="AR3615" t="str">
            <v>USD40324</v>
          </cell>
          <cell r="AS3615">
            <v>1.8461000000000001</v>
          </cell>
        </row>
        <row r="3616">
          <cell r="AR3616" t="str">
            <v>EUR40324</v>
          </cell>
          <cell r="AS3616">
            <v>2.2493000000000003</v>
          </cell>
        </row>
        <row r="3617">
          <cell r="AR3617" t="str">
            <v>USD40326</v>
          </cell>
          <cell r="AS3617">
            <v>1.8229000000000002</v>
          </cell>
        </row>
        <row r="3618">
          <cell r="AR3618" t="str">
            <v>EUR40326</v>
          </cell>
          <cell r="AS3618">
            <v>2.2396000000000003</v>
          </cell>
        </row>
        <row r="3619">
          <cell r="AR3619" t="str">
            <v>USD40331</v>
          </cell>
          <cell r="AS3619">
            <v>1.8362000000000001</v>
          </cell>
        </row>
        <row r="3620">
          <cell r="AR3620" t="str">
            <v>EUR40331</v>
          </cell>
          <cell r="AS3620">
            <v>2.2486000000000002</v>
          </cell>
        </row>
        <row r="3621">
          <cell r="AR3621" t="str">
            <v>USD40336</v>
          </cell>
          <cell r="AS3621">
            <v>1.8634000000000002</v>
          </cell>
        </row>
        <row r="3622">
          <cell r="AR3622" t="str">
            <v>EUR40336</v>
          </cell>
          <cell r="AS3622">
            <v>2.2227999999999999</v>
          </cell>
        </row>
        <row r="3623">
          <cell r="AR3623" t="str">
            <v>USD40344</v>
          </cell>
          <cell r="AS3623">
            <v>1.7971000000000001</v>
          </cell>
        </row>
        <row r="3624">
          <cell r="AR3624" t="str">
            <v>EUR40344</v>
          </cell>
          <cell r="AS3624">
            <v>2.2153</v>
          </cell>
        </row>
        <row r="3625">
          <cell r="AR3625" t="str">
            <v>USD40353</v>
          </cell>
          <cell r="AS3625">
            <v>1.7907000000000002</v>
          </cell>
        </row>
        <row r="3626">
          <cell r="AR3626" t="str">
            <v>EUR40353</v>
          </cell>
          <cell r="AS3626">
            <v>2.2081</v>
          </cell>
        </row>
        <row r="3627">
          <cell r="AR3627" t="str">
            <v>USD40372</v>
          </cell>
          <cell r="AS3627">
            <v>1.7525000000000002</v>
          </cell>
        </row>
        <row r="3628">
          <cell r="AR3628" t="str">
            <v>EUR40372</v>
          </cell>
          <cell r="AS3628">
            <v>2.2284999999999999</v>
          </cell>
        </row>
        <row r="3629">
          <cell r="AR3629" t="str">
            <v>USD40375</v>
          </cell>
          <cell r="AS3629">
            <v>1.7792000000000001</v>
          </cell>
        </row>
        <row r="3630">
          <cell r="AR3630" t="str">
            <v>EUR40399</v>
          </cell>
          <cell r="AS3630">
            <v>2.3193999999999999</v>
          </cell>
        </row>
        <row r="3631">
          <cell r="AR3631" t="str">
            <v>USD40381</v>
          </cell>
          <cell r="AS3631">
            <v>1.7629000000000001</v>
          </cell>
        </row>
        <row r="3632">
          <cell r="AR3632" t="str">
            <v>EUR40381</v>
          </cell>
          <cell r="AS3632">
            <v>2.2733000000000003</v>
          </cell>
        </row>
        <row r="3633">
          <cell r="AR3633" t="str">
            <v>USD40386</v>
          </cell>
          <cell r="AS3633">
            <v>1.7658</v>
          </cell>
        </row>
        <row r="3634">
          <cell r="AR3634" t="str">
            <v>EUR40386</v>
          </cell>
          <cell r="AS3634">
            <v>2.2947000000000002</v>
          </cell>
        </row>
        <row r="3635">
          <cell r="AR3635" t="str">
            <v>USD40399</v>
          </cell>
          <cell r="AS3635">
            <v>1.7537</v>
          </cell>
        </row>
        <row r="3636">
          <cell r="AR3636" t="str">
            <v>EUR40413</v>
          </cell>
          <cell r="AS3636">
            <v>2.2290000000000001</v>
          </cell>
        </row>
        <row r="3637">
          <cell r="AR3637" t="str">
            <v>USD40415</v>
          </cell>
          <cell r="AS3637">
            <v>1.7668000000000001</v>
          </cell>
        </row>
        <row r="3638">
          <cell r="AR3638" t="str">
            <v>EUR40415</v>
          </cell>
          <cell r="AS3638">
            <v>2.2352000000000003</v>
          </cell>
        </row>
        <row r="3639">
          <cell r="AR3639" t="str">
            <v>USD40427</v>
          </cell>
          <cell r="AS3639">
            <v>1.7259</v>
          </cell>
        </row>
        <row r="3640">
          <cell r="AR3640" t="str">
            <v>EUR40427</v>
          </cell>
          <cell r="AS3640">
            <v>2.2219000000000002</v>
          </cell>
        </row>
        <row r="3641">
          <cell r="AR3641" t="str">
            <v>USD40471</v>
          </cell>
          <cell r="AS3641">
            <v>1.6735</v>
          </cell>
        </row>
        <row r="3642">
          <cell r="AR3642" t="str">
            <v>EUR40471</v>
          </cell>
          <cell r="AS3642">
            <v>2.3377000000000003</v>
          </cell>
        </row>
        <row r="3643">
          <cell r="AR3643" t="str">
            <v>USD40477</v>
          </cell>
          <cell r="AS3643">
            <v>1.7045000000000001</v>
          </cell>
        </row>
        <row r="3644">
          <cell r="AR3644" t="str">
            <v>EUR40477</v>
          </cell>
          <cell r="AS3644">
            <v>2.3589000000000002</v>
          </cell>
        </row>
        <row r="3645">
          <cell r="AR3645" t="str">
            <v>USD40493</v>
          </cell>
          <cell r="AS3645">
            <v>1.7178</v>
          </cell>
        </row>
        <row r="3646">
          <cell r="AR3646" t="str">
            <v>EUR40493</v>
          </cell>
          <cell r="AS3646">
            <v>2.3433999999999999</v>
          </cell>
        </row>
        <row r="3647">
          <cell r="AR3647" t="str">
            <v>USD40498</v>
          </cell>
          <cell r="AS3647">
            <v>1.7295</v>
          </cell>
        </row>
        <row r="3648">
          <cell r="AR3648" t="str">
            <v>EUR40498</v>
          </cell>
          <cell r="AS3648">
            <v>2.3305000000000002</v>
          </cell>
        </row>
        <row r="3649">
          <cell r="AR3649" t="str">
            <v>EUR40522</v>
          </cell>
          <cell r="AS3649">
            <v>2.2646000000000002</v>
          </cell>
        </row>
        <row r="3650">
          <cell r="AR3650" t="str">
            <v>USD40526</v>
          </cell>
          <cell r="AS3650">
            <v>1.6949000000000001</v>
          </cell>
        </row>
        <row r="3651">
          <cell r="AR3651" t="str">
            <v>EUR40526</v>
          </cell>
          <cell r="AS3651">
            <v>2.2744</v>
          </cell>
        </row>
        <row r="3652">
          <cell r="AR3652" t="str">
            <v>USD40527</v>
          </cell>
          <cell r="AS3652">
            <v>1.6988000000000001</v>
          </cell>
        </row>
        <row r="3653">
          <cell r="AR3653" t="str">
            <v>EUR40527</v>
          </cell>
          <cell r="AS3653">
            <v>2.2533000000000003</v>
          </cell>
        </row>
        <row r="3654">
          <cell r="AR3654" t="str">
            <v>USD40528</v>
          </cell>
          <cell r="AS3654">
            <v>1.7028000000000001</v>
          </cell>
        </row>
        <row r="3655">
          <cell r="AR3655" t="str">
            <v>EUR40528</v>
          </cell>
          <cell r="AS3655">
            <v>2.2504</v>
          </cell>
        </row>
        <row r="3656">
          <cell r="AR3656" t="str">
            <v>USD40529</v>
          </cell>
          <cell r="AS3656">
            <v>1.7098</v>
          </cell>
        </row>
        <row r="3657">
          <cell r="AR3657" t="str">
            <v>EUR40529</v>
          </cell>
          <cell r="AS3657">
            <v>2.2501000000000002</v>
          </cell>
        </row>
        <row r="3658">
          <cell r="AR3658" t="str">
            <v>USD40533</v>
          </cell>
          <cell r="AS3658">
            <v>1.6974</v>
          </cell>
        </row>
        <row r="3659">
          <cell r="AR3659" t="str">
            <v>EUR40533</v>
          </cell>
          <cell r="AS3659">
            <v>2.2209000000000003</v>
          </cell>
        </row>
        <row r="3660">
          <cell r="AR3660" t="str">
            <v>USD40548</v>
          </cell>
          <cell r="AS3660">
            <v>1.6713</v>
          </cell>
        </row>
        <row r="3661">
          <cell r="AR3661" t="str">
            <v>EUR40548</v>
          </cell>
          <cell r="AS3661">
            <v>2.2014</v>
          </cell>
        </row>
        <row r="3662">
          <cell r="AR3662" t="str">
            <v>USD40553</v>
          </cell>
          <cell r="AS3662">
            <v>1.6912</v>
          </cell>
        </row>
        <row r="3663">
          <cell r="AR3663" t="str">
            <v>EUR40553</v>
          </cell>
          <cell r="AS3663">
            <v>2.1894</v>
          </cell>
        </row>
        <row r="3664">
          <cell r="AR3664" t="str">
            <v>USD40554</v>
          </cell>
          <cell r="AS3664">
            <v>1.6887000000000001</v>
          </cell>
        </row>
        <row r="3665">
          <cell r="AR3665" t="str">
            <v>EUR40554</v>
          </cell>
          <cell r="AS3665">
            <v>2.1899000000000002</v>
          </cell>
        </row>
        <row r="3666">
          <cell r="AR3666" t="str">
            <v>USD40555</v>
          </cell>
          <cell r="AS3666">
            <v>1.6773</v>
          </cell>
        </row>
        <row r="3667">
          <cell r="AR3667" t="str">
            <v>EUR40277</v>
          </cell>
          <cell r="AS3667">
            <v>2.3925000000000001</v>
          </cell>
        </row>
        <row r="3668">
          <cell r="AR3668" t="str">
            <v>USD40280</v>
          </cell>
          <cell r="AS3668">
            <v>1.7608000000000001</v>
          </cell>
        </row>
        <row r="3669">
          <cell r="AR3669" t="str">
            <v>EUR40280</v>
          </cell>
          <cell r="AS3669">
            <v>2.3915000000000002</v>
          </cell>
        </row>
        <row r="3670">
          <cell r="AR3670" t="str">
            <v>USD40310</v>
          </cell>
          <cell r="AS3670">
            <v>1.7723</v>
          </cell>
        </row>
        <row r="3671">
          <cell r="AR3671" t="str">
            <v>EUR40310</v>
          </cell>
          <cell r="AS3671">
            <v>2.2379000000000002</v>
          </cell>
        </row>
        <row r="3672">
          <cell r="AR3672" t="str">
            <v>USD40333</v>
          </cell>
          <cell r="AS3672">
            <v>1.8401000000000001</v>
          </cell>
        </row>
        <row r="3673">
          <cell r="AR3673" t="str">
            <v>EUR40333</v>
          </cell>
          <cell r="AS3673">
            <v>2.202</v>
          </cell>
        </row>
        <row r="3674">
          <cell r="AR3674" t="str">
            <v>USD40337</v>
          </cell>
          <cell r="AS3674">
            <v>1.8658000000000001</v>
          </cell>
        </row>
        <row r="3675">
          <cell r="AR3675" t="str">
            <v>EUR40337</v>
          </cell>
          <cell r="AS3675">
            <v>2.2281</v>
          </cell>
        </row>
        <row r="3676">
          <cell r="AR3676" t="str">
            <v>USD40340</v>
          </cell>
          <cell r="AS3676">
            <v>1.8125</v>
          </cell>
        </row>
        <row r="3677">
          <cell r="AR3677" t="str">
            <v>EUR40340</v>
          </cell>
          <cell r="AS3677">
            <v>2.1899000000000002</v>
          </cell>
        </row>
        <row r="3678">
          <cell r="AR3678" t="str">
            <v>USD40378</v>
          </cell>
          <cell r="AS3678">
            <v>1.7854000000000001</v>
          </cell>
        </row>
        <row r="3679">
          <cell r="AR3679" t="str">
            <v>EUR40375</v>
          </cell>
          <cell r="AS3679">
            <v>2.3021000000000003</v>
          </cell>
        </row>
        <row r="3680">
          <cell r="AR3680" t="str">
            <v>EUR40378</v>
          </cell>
          <cell r="AS3680">
            <v>2.3117000000000001</v>
          </cell>
        </row>
        <row r="3681">
          <cell r="AR3681" t="str">
            <v>USD40422</v>
          </cell>
          <cell r="AS3681">
            <v>1.7441</v>
          </cell>
        </row>
        <row r="3682">
          <cell r="AR3682" t="str">
            <v>EUR40422</v>
          </cell>
          <cell r="AS3682">
            <v>2.2321</v>
          </cell>
        </row>
        <row r="3683">
          <cell r="AR3683" t="str">
            <v>USD40424</v>
          </cell>
          <cell r="AS3683">
            <v>1.7281000000000002</v>
          </cell>
        </row>
        <row r="3684">
          <cell r="AR3684" t="str">
            <v>EUR40424</v>
          </cell>
          <cell r="AS3684">
            <v>2.2286999999999999</v>
          </cell>
        </row>
        <row r="3685">
          <cell r="AR3685" t="str">
            <v>USD40443</v>
          </cell>
          <cell r="AS3685">
            <v>1.7184000000000001</v>
          </cell>
        </row>
        <row r="3686">
          <cell r="AR3686" t="str">
            <v>EUR40443</v>
          </cell>
          <cell r="AS3686">
            <v>2.3006000000000002</v>
          </cell>
        </row>
        <row r="3687">
          <cell r="AR3687" t="str">
            <v>USD40452</v>
          </cell>
          <cell r="AS3687">
            <v>1.6812</v>
          </cell>
        </row>
        <row r="3688">
          <cell r="AR3688" t="str">
            <v>EUR40452</v>
          </cell>
          <cell r="AS3688">
            <v>2.3167</v>
          </cell>
        </row>
        <row r="3689">
          <cell r="AR3689" t="str">
            <v>USD40486</v>
          </cell>
          <cell r="AS3689">
            <v>1.6819000000000002</v>
          </cell>
        </row>
        <row r="3690">
          <cell r="AR3690" t="str">
            <v>EUR40486</v>
          </cell>
          <cell r="AS3690">
            <v>2.3905000000000003</v>
          </cell>
        </row>
        <row r="3691">
          <cell r="AR3691" t="str">
            <v>USD40487</v>
          </cell>
          <cell r="AS3691">
            <v>1.6801000000000001</v>
          </cell>
        </row>
        <row r="3692">
          <cell r="AR3692" t="str">
            <v>EUR40487</v>
          </cell>
          <cell r="AS3692">
            <v>2.3621000000000003</v>
          </cell>
        </row>
        <row r="3693">
          <cell r="AR3693" t="str">
            <v>USD40532</v>
          </cell>
          <cell r="AS3693">
            <v>1.7082000000000002</v>
          </cell>
        </row>
        <row r="3694">
          <cell r="AR3694" t="str">
            <v>USD40511</v>
          </cell>
          <cell r="AS3694">
            <v>1.7271000000000001</v>
          </cell>
        </row>
        <row r="3695">
          <cell r="AR3695" t="str">
            <v>EUR40511</v>
          </cell>
          <cell r="AS3695">
            <v>2.2632000000000003</v>
          </cell>
        </row>
        <row r="3696">
          <cell r="AR3696" t="str">
            <v>EUR40532</v>
          </cell>
          <cell r="AS3696">
            <v>2.2412000000000001</v>
          </cell>
        </row>
        <row r="3697">
          <cell r="AR3697" t="str">
            <v>USD40546</v>
          </cell>
          <cell r="AS3697">
            <v>1.651</v>
          </cell>
        </row>
        <row r="3698">
          <cell r="AR3698" t="str">
            <v>EUR40546</v>
          </cell>
          <cell r="AS3698">
            <v>2.2099000000000002</v>
          </cell>
        </row>
        <row r="3699">
          <cell r="AR3699" t="str">
            <v>EUR40555</v>
          </cell>
          <cell r="AS3699">
            <v>2.2021000000000002</v>
          </cell>
        </row>
        <row r="3700">
          <cell r="AR3700" t="str">
            <v>USD40570</v>
          </cell>
          <cell r="AS3700">
            <v>1.6720000000000002</v>
          </cell>
        </row>
        <row r="3701">
          <cell r="AR3701" t="str">
            <v>EUR40570</v>
          </cell>
          <cell r="AS3701">
            <v>2.2920000000000003</v>
          </cell>
        </row>
        <row r="3702">
          <cell r="AR3702" t="str">
            <v>USD40575</v>
          </cell>
          <cell r="AS3702">
            <v>1.6631</v>
          </cell>
        </row>
        <row r="3703">
          <cell r="AR3703" t="str">
            <v>EUR40575</v>
          </cell>
          <cell r="AS3703">
            <v>2.3006000000000002</v>
          </cell>
        </row>
        <row r="3704">
          <cell r="AR3704" t="str">
            <v>USD40576</v>
          </cell>
          <cell r="AS3704">
            <v>1.6671</v>
          </cell>
        </row>
        <row r="3705">
          <cell r="AR3705" t="str">
            <v>EUR40576</v>
          </cell>
          <cell r="AS3705">
            <v>2.2989000000000002</v>
          </cell>
        </row>
        <row r="3706">
          <cell r="AR3706" t="str">
            <v>USD40577</v>
          </cell>
          <cell r="AS3706">
            <v>1.6697000000000002</v>
          </cell>
        </row>
        <row r="3707">
          <cell r="AR3707" t="str">
            <v>EUR40577</v>
          </cell>
          <cell r="AS3707">
            <v>2.2766000000000002</v>
          </cell>
        </row>
        <row r="3708">
          <cell r="AR3708" t="str">
            <v>USD40578</v>
          </cell>
          <cell r="AS3708">
            <v>1.6738000000000002</v>
          </cell>
        </row>
        <row r="3709">
          <cell r="AR3709" t="str">
            <v>EUR40578</v>
          </cell>
          <cell r="AS3709">
            <v>2.274</v>
          </cell>
        </row>
        <row r="3710">
          <cell r="AR3710" t="str">
            <v>USD41207</v>
          </cell>
          <cell r="AS3710">
            <v>2.0261</v>
          </cell>
        </row>
        <row r="3711">
          <cell r="AR3711" t="str">
            <v>EUR40584</v>
          </cell>
          <cell r="AS3711">
            <v>2.2720000000000002</v>
          </cell>
        </row>
        <row r="3712">
          <cell r="AR3712" t="str">
            <v>USD40585</v>
          </cell>
          <cell r="AS3712">
            <v>1.6679000000000002</v>
          </cell>
        </row>
        <row r="3713">
          <cell r="AR3713" t="str">
            <v>EUR40585</v>
          </cell>
          <cell r="AS3713">
            <v>2.2557</v>
          </cell>
        </row>
        <row r="3714">
          <cell r="AR3714" t="str">
            <v>USD40588</v>
          </cell>
          <cell r="AS3714">
            <v>1.6681000000000001</v>
          </cell>
        </row>
        <row r="3715">
          <cell r="AR3715" t="str">
            <v>EUR40588</v>
          </cell>
          <cell r="AS3715">
            <v>2.2494000000000001</v>
          </cell>
        </row>
        <row r="3716">
          <cell r="AR3716" t="str">
            <v>USD40589</v>
          </cell>
          <cell r="AS3716">
            <v>1.6682000000000001</v>
          </cell>
        </row>
        <row r="3717">
          <cell r="AR3717" t="str">
            <v>EUR40589</v>
          </cell>
          <cell r="AS3717">
            <v>2.2536</v>
          </cell>
        </row>
        <row r="3718">
          <cell r="AR3718" t="str">
            <v>USD40590</v>
          </cell>
          <cell r="AS3718">
            <v>1.6704000000000001</v>
          </cell>
        </row>
        <row r="3719">
          <cell r="AR3719" t="str">
            <v>EUR40590</v>
          </cell>
          <cell r="AS3719">
            <v>2.2672000000000003</v>
          </cell>
        </row>
        <row r="3720">
          <cell r="AR3720" t="str">
            <v>USD40591</v>
          </cell>
          <cell r="AS3720">
            <v>1.6661000000000001</v>
          </cell>
        </row>
        <row r="3721">
          <cell r="AR3721" t="str">
            <v>EUR40591</v>
          </cell>
          <cell r="AS3721">
            <v>2.2669000000000001</v>
          </cell>
        </row>
        <row r="3722">
          <cell r="AR3722" t="str">
            <v>USD40592</v>
          </cell>
          <cell r="AS3722">
            <v>1.6677000000000002</v>
          </cell>
        </row>
        <row r="3723">
          <cell r="AR3723" t="str">
            <v>EUR40592</v>
          </cell>
          <cell r="AS3723">
            <v>2.2824</v>
          </cell>
        </row>
        <row r="3724">
          <cell r="AR3724" t="str">
            <v>USD40595</v>
          </cell>
          <cell r="AS3724">
            <v>1.6667000000000001</v>
          </cell>
        </row>
        <row r="3725">
          <cell r="AR3725" t="str">
            <v>EUR40595</v>
          </cell>
          <cell r="AS3725">
            <v>2.2795000000000001</v>
          </cell>
        </row>
        <row r="3726">
          <cell r="AR3726" t="str">
            <v>USD40597</v>
          </cell>
          <cell r="AS3726">
            <v>1.6720000000000002</v>
          </cell>
        </row>
        <row r="3727">
          <cell r="AR3727" t="str">
            <v>EUR40597</v>
          </cell>
          <cell r="AS3727">
            <v>2.2975000000000003</v>
          </cell>
        </row>
        <row r="3728">
          <cell r="AR3728" t="str">
            <v>USD40598</v>
          </cell>
          <cell r="AS3728">
            <v>1.6649</v>
          </cell>
        </row>
        <row r="3729">
          <cell r="AR3729" t="str">
            <v>EUR40598</v>
          </cell>
          <cell r="AS3729">
            <v>2.2962000000000002</v>
          </cell>
        </row>
        <row r="3730">
          <cell r="AR3730" t="str">
            <v>USD40599</v>
          </cell>
          <cell r="AS3730">
            <v>1.6625000000000001</v>
          </cell>
        </row>
        <row r="3731">
          <cell r="AR3731" t="str">
            <v>EUR40599</v>
          </cell>
          <cell r="AS3731">
            <v>2.2850999999999999</v>
          </cell>
        </row>
        <row r="3732">
          <cell r="AR3732" t="str">
            <v>EUR41206</v>
          </cell>
          <cell r="AS3732">
            <v>2.6279000000000003</v>
          </cell>
        </row>
        <row r="3733">
          <cell r="AR3733" t="str">
            <v>USD40273</v>
          </cell>
          <cell r="AS3733">
            <v>1.7573000000000001</v>
          </cell>
        </row>
        <row r="3734">
          <cell r="AR3734" t="str">
            <v>USD40277</v>
          </cell>
          <cell r="AS3734">
            <v>1.7730000000000001</v>
          </cell>
        </row>
        <row r="3735">
          <cell r="AR3735" t="str">
            <v>USD40283</v>
          </cell>
          <cell r="AS3735">
            <v>1.7483000000000002</v>
          </cell>
        </row>
        <row r="3736">
          <cell r="AR3736" t="str">
            <v>EUR40283</v>
          </cell>
          <cell r="AS3736">
            <v>2.3726000000000003</v>
          </cell>
        </row>
        <row r="3737">
          <cell r="AR3737" t="str">
            <v>USD40287</v>
          </cell>
          <cell r="AS3737">
            <v>1.7588000000000001</v>
          </cell>
        </row>
        <row r="3738">
          <cell r="AR3738" t="str">
            <v>EUR40287</v>
          </cell>
          <cell r="AS3738">
            <v>2.3705000000000003</v>
          </cell>
        </row>
        <row r="3739">
          <cell r="AR3739" t="str">
            <v>USD40305</v>
          </cell>
          <cell r="AS3739">
            <v>1.8343</v>
          </cell>
        </row>
        <row r="3740">
          <cell r="AR3740" t="str">
            <v>EUR40305</v>
          </cell>
          <cell r="AS3740">
            <v>2.3319000000000001</v>
          </cell>
        </row>
        <row r="3741">
          <cell r="AR3741" t="str">
            <v>USD40308</v>
          </cell>
          <cell r="AS3741">
            <v>1.7833000000000001</v>
          </cell>
        </row>
        <row r="3742">
          <cell r="AR3742" t="str">
            <v>EUR40308</v>
          </cell>
          <cell r="AS3742">
            <v>2.2791000000000001</v>
          </cell>
        </row>
        <row r="3743">
          <cell r="AR3743" t="str">
            <v>USD40315</v>
          </cell>
          <cell r="AS3743">
            <v>1.8045</v>
          </cell>
        </row>
        <row r="3744">
          <cell r="AR3744" t="str">
            <v>EUR40315</v>
          </cell>
          <cell r="AS3744">
            <v>2.2342</v>
          </cell>
        </row>
        <row r="3745">
          <cell r="AR3745" t="str">
            <v>USD40322</v>
          </cell>
          <cell r="AS3745">
            <v>1.8522000000000001</v>
          </cell>
        </row>
        <row r="3746">
          <cell r="AR3746" t="str">
            <v>EUR40322</v>
          </cell>
          <cell r="AS3746">
            <v>2.2956000000000003</v>
          </cell>
        </row>
        <row r="3747">
          <cell r="AR3747" t="str">
            <v>USD40325</v>
          </cell>
          <cell r="AS3747">
            <v>1.8328</v>
          </cell>
        </row>
        <row r="3748">
          <cell r="AR3748" t="str">
            <v>EUR40325</v>
          </cell>
          <cell r="AS3748">
            <v>2.2639</v>
          </cell>
        </row>
        <row r="3749">
          <cell r="AR3749" t="str">
            <v>USD40330</v>
          </cell>
          <cell r="AS3749">
            <v>1.8255000000000001</v>
          </cell>
        </row>
        <row r="3750">
          <cell r="AR3750" t="str">
            <v>EUR40330</v>
          </cell>
          <cell r="AS3750">
            <v>2.2359</v>
          </cell>
        </row>
        <row r="3751">
          <cell r="AR3751" t="str">
            <v>USD40347</v>
          </cell>
          <cell r="AS3751">
            <v>1.7761</v>
          </cell>
        </row>
        <row r="3752">
          <cell r="AR3752" t="str">
            <v>EUR40347</v>
          </cell>
          <cell r="AS3752">
            <v>2.1964999999999999</v>
          </cell>
        </row>
        <row r="3753">
          <cell r="AR3753" t="str">
            <v>USD40364</v>
          </cell>
          <cell r="AS3753">
            <v>1.7755000000000001</v>
          </cell>
        </row>
        <row r="3754">
          <cell r="AR3754" t="str">
            <v>EUR40364</v>
          </cell>
          <cell r="AS3754">
            <v>2.2270000000000003</v>
          </cell>
        </row>
        <row r="3755">
          <cell r="AR3755" t="str">
            <v>USD40365</v>
          </cell>
          <cell r="AS3755">
            <v>1.7665000000000002</v>
          </cell>
        </row>
        <row r="3756">
          <cell r="AR3756" t="str">
            <v>EUR40365</v>
          </cell>
          <cell r="AS3756">
            <v>2.2288000000000001</v>
          </cell>
        </row>
        <row r="3757">
          <cell r="AR3757" t="str">
            <v>USD40402</v>
          </cell>
          <cell r="AS3757">
            <v>1.7731000000000001</v>
          </cell>
        </row>
        <row r="3758">
          <cell r="AR3758" t="str">
            <v>EUR40402</v>
          </cell>
          <cell r="AS3758">
            <v>2.2758000000000003</v>
          </cell>
        </row>
        <row r="3759">
          <cell r="AR3759" t="str">
            <v>USD41206</v>
          </cell>
          <cell r="AS3759">
            <v>2.0263</v>
          </cell>
        </row>
        <row r="3760">
          <cell r="AR3760" t="str">
            <v>USD40413</v>
          </cell>
          <cell r="AS3760">
            <v>1.7587000000000002</v>
          </cell>
        </row>
        <row r="3761">
          <cell r="AR3761" t="str">
            <v>USD40449</v>
          </cell>
          <cell r="AS3761">
            <v>1.7093</v>
          </cell>
        </row>
        <row r="3762">
          <cell r="AR3762" t="str">
            <v>EUR40449</v>
          </cell>
          <cell r="AS3762">
            <v>2.3209</v>
          </cell>
        </row>
        <row r="3763">
          <cell r="AR3763" t="str">
            <v>USD40500</v>
          </cell>
          <cell r="AS3763">
            <v>1.7143000000000002</v>
          </cell>
        </row>
        <row r="3764">
          <cell r="AR3764" t="str">
            <v>EUR40500</v>
          </cell>
          <cell r="AS3764">
            <v>2.3369</v>
          </cell>
        </row>
        <row r="3765">
          <cell r="AR3765" t="str">
            <v>USD40568</v>
          </cell>
          <cell r="AS3765">
            <v>1.6745000000000001</v>
          </cell>
        </row>
        <row r="3766">
          <cell r="AR3766" t="str">
            <v>EUR40568</v>
          </cell>
          <cell r="AS3766">
            <v>2.2839</v>
          </cell>
        </row>
        <row r="3767">
          <cell r="AR3767" t="str">
            <v>USD40574</v>
          </cell>
          <cell r="AS3767">
            <v>1.6734</v>
          </cell>
        </row>
        <row r="3768">
          <cell r="AR3768" t="str">
            <v>EUR40574</v>
          </cell>
          <cell r="AS3768">
            <v>2.2911999999999999</v>
          </cell>
        </row>
        <row r="3769">
          <cell r="AR3769" t="str">
            <v>USD40581</v>
          </cell>
          <cell r="AS3769">
            <v>1.6776</v>
          </cell>
        </row>
        <row r="3770">
          <cell r="AR3770" t="str">
            <v>EUR40581</v>
          </cell>
          <cell r="AS3770">
            <v>2.2753000000000001</v>
          </cell>
        </row>
        <row r="3771">
          <cell r="AR3771" t="str">
            <v>USD40582</v>
          </cell>
          <cell r="AS3771">
            <v>1.6711</v>
          </cell>
        </row>
        <row r="3772">
          <cell r="AR3772" t="str">
            <v>EUR40582</v>
          </cell>
          <cell r="AS3772">
            <v>2.2804000000000002</v>
          </cell>
        </row>
        <row r="3773">
          <cell r="AR3773" t="str">
            <v>USD40602</v>
          </cell>
          <cell r="AS3773">
            <v>1.6612</v>
          </cell>
        </row>
        <row r="3774">
          <cell r="AR3774" t="str">
            <v>EUR40602</v>
          </cell>
          <cell r="AS3774">
            <v>2.2916000000000003</v>
          </cell>
        </row>
        <row r="3775">
          <cell r="AR3775" t="str">
            <v>USD40603</v>
          </cell>
          <cell r="AS3775">
            <v>1.6627000000000001</v>
          </cell>
        </row>
        <row r="3776">
          <cell r="AR3776" t="str">
            <v>EUR40603</v>
          </cell>
          <cell r="AS3776">
            <v>2.2934000000000001</v>
          </cell>
        </row>
        <row r="3777">
          <cell r="AR3777" t="str">
            <v>USD40604</v>
          </cell>
          <cell r="AS3777">
            <v>1.661</v>
          </cell>
        </row>
        <row r="3778">
          <cell r="AR3778" t="str">
            <v>EUR40604</v>
          </cell>
          <cell r="AS3778">
            <v>2.3010999999999999</v>
          </cell>
        </row>
        <row r="3779">
          <cell r="AR3779" t="str">
            <v>USD40605</v>
          </cell>
          <cell r="AS3779">
            <v>1.6545000000000001</v>
          </cell>
        </row>
        <row r="3780">
          <cell r="AR3780" t="str">
            <v>EUR40605</v>
          </cell>
          <cell r="AS3780">
            <v>2.3080000000000003</v>
          </cell>
        </row>
        <row r="3781">
          <cell r="AR3781" t="str">
            <v>USD40606</v>
          </cell>
          <cell r="AS3781">
            <v>1.6462000000000001</v>
          </cell>
        </row>
        <row r="3782">
          <cell r="AR3782" t="str">
            <v>EUR40606</v>
          </cell>
          <cell r="AS3782">
            <v>2.3029000000000002</v>
          </cell>
        </row>
        <row r="3783">
          <cell r="AR3783" t="str">
            <v>USD40611</v>
          </cell>
          <cell r="AS3783">
            <v>1.6559000000000001</v>
          </cell>
        </row>
        <row r="3784">
          <cell r="AR3784" t="str">
            <v>EUR40611</v>
          </cell>
          <cell r="AS3784">
            <v>2.3033999999999999</v>
          </cell>
        </row>
        <row r="3785">
          <cell r="AR3785" t="str">
            <v>USD40612</v>
          </cell>
          <cell r="AS3785">
            <v>1.6612</v>
          </cell>
        </row>
        <row r="3786">
          <cell r="AR3786" t="str">
            <v>EUR40612</v>
          </cell>
          <cell r="AS3786">
            <v>2.2921</v>
          </cell>
        </row>
        <row r="3787">
          <cell r="AR3787" t="str">
            <v>USD40613</v>
          </cell>
          <cell r="AS3787">
            <v>1.6649</v>
          </cell>
        </row>
        <row r="3788">
          <cell r="AR3788" t="str">
            <v>EUR40613</v>
          </cell>
          <cell r="AS3788">
            <v>2.3134000000000001</v>
          </cell>
        </row>
        <row r="3789">
          <cell r="AR3789" t="str">
            <v>USD40616</v>
          </cell>
          <cell r="AS3789">
            <v>1.6631</v>
          </cell>
        </row>
        <row r="3790">
          <cell r="AR3790" t="str">
            <v>EUR40616</v>
          </cell>
          <cell r="AS3790">
            <v>2.3285</v>
          </cell>
        </row>
        <row r="3791">
          <cell r="AR3791" t="str">
            <v>USD40617</v>
          </cell>
          <cell r="AS3791">
            <v>1.6692</v>
          </cell>
        </row>
        <row r="3792">
          <cell r="AR3792" t="str">
            <v>EUR40617</v>
          </cell>
          <cell r="AS3792">
            <v>2.3369</v>
          </cell>
        </row>
        <row r="3793">
          <cell r="AR3793" t="str">
            <v>USD40618</v>
          </cell>
          <cell r="AS3793">
            <v>1.6674</v>
          </cell>
        </row>
        <row r="3794">
          <cell r="AR3794" t="str">
            <v>EUR40618</v>
          </cell>
          <cell r="AS3794">
            <v>2.3167</v>
          </cell>
        </row>
        <row r="3795">
          <cell r="AR3795" t="str">
            <v>USD40619</v>
          </cell>
          <cell r="AS3795">
            <v>1.6757000000000002</v>
          </cell>
        </row>
        <row r="3796">
          <cell r="AR3796" t="str">
            <v>EUR40619</v>
          </cell>
          <cell r="AS3796">
            <v>2.3480000000000003</v>
          </cell>
        </row>
        <row r="3797">
          <cell r="AR3797" t="str">
            <v>USD40620</v>
          </cell>
          <cell r="AS3797">
            <v>1.6720000000000002</v>
          </cell>
        </row>
        <row r="3798">
          <cell r="AR3798" t="str">
            <v>USD40646</v>
          </cell>
          <cell r="AS3798">
            <v>1.5864</v>
          </cell>
        </row>
        <row r="3799">
          <cell r="AR3799" t="str">
            <v>EUR40646</v>
          </cell>
          <cell r="AS3799">
            <v>2.2922000000000002</v>
          </cell>
        </row>
        <row r="3800">
          <cell r="AR3800" t="str">
            <v>USD40653</v>
          </cell>
          <cell r="AS3800">
            <v>1.5722</v>
          </cell>
        </row>
        <row r="3801">
          <cell r="AR3801" t="str">
            <v>EUR40653</v>
          </cell>
          <cell r="AS3801">
            <v>2.282</v>
          </cell>
        </row>
        <row r="3802">
          <cell r="AR3802" t="str">
            <v>USD40666</v>
          </cell>
          <cell r="AS3802">
            <v>1.589</v>
          </cell>
        </row>
        <row r="3803">
          <cell r="AR3803" t="str">
            <v>EUR40666</v>
          </cell>
          <cell r="AS3803">
            <v>2.3557000000000001</v>
          </cell>
        </row>
        <row r="3804">
          <cell r="AR3804" t="str">
            <v>USD40700</v>
          </cell>
          <cell r="AS3804">
            <v>1.5810000000000002</v>
          </cell>
        </row>
        <row r="3805">
          <cell r="AR3805" t="str">
            <v>EUR40700</v>
          </cell>
          <cell r="AS3805">
            <v>2.3031999999999999</v>
          </cell>
        </row>
        <row r="3806">
          <cell r="AR3806" t="str">
            <v>EUR40708</v>
          </cell>
          <cell r="AS3806">
            <v>2.2858000000000001</v>
          </cell>
        </row>
        <row r="3807">
          <cell r="AR3807" t="str">
            <v>USD40814</v>
          </cell>
          <cell r="AS3807">
            <v>1.8131000000000002</v>
          </cell>
        </row>
        <row r="3808">
          <cell r="AR3808" t="str">
            <v>EUR40814</v>
          </cell>
          <cell r="AS3808">
            <v>2.4716</v>
          </cell>
        </row>
        <row r="3809">
          <cell r="AR3809" t="str">
            <v>USD40823</v>
          </cell>
          <cell r="AS3809">
            <v>1.7666000000000002</v>
          </cell>
        </row>
        <row r="3810">
          <cell r="AR3810" t="str">
            <v>EUR40823</v>
          </cell>
          <cell r="AS3810">
            <v>2.387</v>
          </cell>
        </row>
        <row r="3811">
          <cell r="AR3811" t="str">
            <v>USD40841</v>
          </cell>
          <cell r="AS3811">
            <v>1.7548000000000001</v>
          </cell>
        </row>
        <row r="3812">
          <cell r="AR3812" t="str">
            <v>EUR40841</v>
          </cell>
          <cell r="AS3812">
            <v>2.4401999999999999</v>
          </cell>
        </row>
        <row r="3813">
          <cell r="AR3813" t="str">
            <v>USD40864</v>
          </cell>
          <cell r="AS3813">
            <v>1.7775000000000001</v>
          </cell>
        </row>
        <row r="3814">
          <cell r="AR3814" t="str">
            <v>EUR40864</v>
          </cell>
          <cell r="AS3814">
            <v>2.4002000000000003</v>
          </cell>
        </row>
        <row r="3815">
          <cell r="AR3815" t="str">
            <v>USD40877</v>
          </cell>
          <cell r="AS3815">
            <v>1.8109000000000002</v>
          </cell>
        </row>
        <row r="3816">
          <cell r="AR3816" t="str">
            <v>EUR40877</v>
          </cell>
          <cell r="AS3816">
            <v>2.4416000000000002</v>
          </cell>
        </row>
        <row r="3817">
          <cell r="AR3817" t="str">
            <v>USD40886</v>
          </cell>
          <cell r="AS3817">
            <v>1.8130000000000002</v>
          </cell>
        </row>
        <row r="3818">
          <cell r="AR3818" t="str">
            <v>EUR40886</v>
          </cell>
          <cell r="AS3818">
            <v>2.4241999999999999</v>
          </cell>
        </row>
        <row r="3819">
          <cell r="AR3819" t="str">
            <v>USD40893</v>
          </cell>
          <cell r="AS3819">
            <v>1.8465</v>
          </cell>
        </row>
        <row r="3820">
          <cell r="AR3820" t="str">
            <v>EUR40893</v>
          </cell>
          <cell r="AS3820">
            <v>2.4054000000000002</v>
          </cell>
        </row>
        <row r="3821">
          <cell r="AR3821" t="str">
            <v>USD40896</v>
          </cell>
          <cell r="AS3821">
            <v>1.8616000000000001</v>
          </cell>
        </row>
        <row r="3822">
          <cell r="AR3822" t="str">
            <v>EUR40896</v>
          </cell>
          <cell r="AS3822">
            <v>2.4251</v>
          </cell>
        </row>
        <row r="3823">
          <cell r="AR3823" t="str">
            <v>USD40899</v>
          </cell>
          <cell r="AS3823">
            <v>1.8578000000000001</v>
          </cell>
        </row>
        <row r="3824">
          <cell r="AR3824" t="str">
            <v>EUR40899</v>
          </cell>
          <cell r="AS3824">
            <v>2.4241000000000001</v>
          </cell>
        </row>
        <row r="3825">
          <cell r="AR3825" t="str">
            <v>USD40904</v>
          </cell>
          <cell r="AS3825">
            <v>1.8585</v>
          </cell>
        </row>
        <row r="3826">
          <cell r="AR3826" t="str">
            <v>EUR40904</v>
          </cell>
          <cell r="AS3826">
            <v>2.4285000000000001</v>
          </cell>
        </row>
        <row r="3827">
          <cell r="AR3827" t="str">
            <v>USD40907</v>
          </cell>
          <cell r="AS3827">
            <v>1.8758000000000001</v>
          </cell>
        </row>
        <row r="3828">
          <cell r="AR3828" t="str">
            <v>EUR40907</v>
          </cell>
          <cell r="AS3828">
            <v>2.4342000000000001</v>
          </cell>
        </row>
        <row r="3829">
          <cell r="AR3829" t="str">
            <v>USD40914</v>
          </cell>
          <cell r="AS3829">
            <v>1.8449</v>
          </cell>
        </row>
        <row r="3830">
          <cell r="AR3830" t="str">
            <v>EUR40914</v>
          </cell>
          <cell r="AS3830">
            <v>2.3458000000000001</v>
          </cell>
        </row>
        <row r="3831">
          <cell r="AR3831" t="str">
            <v>USD40920</v>
          </cell>
          <cell r="AS3831">
            <v>1.7874000000000001</v>
          </cell>
        </row>
        <row r="3832">
          <cell r="AR3832" t="str">
            <v>EUR40920</v>
          </cell>
          <cell r="AS3832">
            <v>2.2907000000000002</v>
          </cell>
        </row>
        <row r="3833">
          <cell r="AR3833" t="str">
            <v>USD40921</v>
          </cell>
          <cell r="AS3833">
            <v>1.7853000000000001</v>
          </cell>
        </row>
        <row r="3834">
          <cell r="AR3834" t="str">
            <v>EUR40921</v>
          </cell>
          <cell r="AS3834">
            <v>2.2636000000000003</v>
          </cell>
        </row>
        <row r="3835">
          <cell r="AR3835" t="str">
            <v>EUR40941</v>
          </cell>
          <cell r="AS3835">
            <v>2.2775000000000003</v>
          </cell>
        </row>
        <row r="3836">
          <cell r="AR3836" t="str">
            <v>EUR40938</v>
          </cell>
          <cell r="AS3836">
            <v>2.2953000000000001</v>
          </cell>
        </row>
        <row r="3837">
          <cell r="AR3837" t="str">
            <v>USD40939</v>
          </cell>
          <cell r="AS3837">
            <v>1.7391000000000001</v>
          </cell>
        </row>
        <row r="3838">
          <cell r="AR3838" t="str">
            <v>EUR40939</v>
          </cell>
          <cell r="AS3838">
            <v>2.2854000000000001</v>
          </cell>
        </row>
        <row r="3839">
          <cell r="AR3839" t="str">
            <v>USD40940</v>
          </cell>
          <cell r="AS3839">
            <v>1.7376</v>
          </cell>
        </row>
        <row r="3840">
          <cell r="AR3840" t="str">
            <v>EUR40940</v>
          </cell>
          <cell r="AS3840">
            <v>2.2886000000000002</v>
          </cell>
        </row>
        <row r="3841">
          <cell r="AR3841" t="str">
            <v>USD40941</v>
          </cell>
          <cell r="AS3841">
            <v>1.7326000000000001</v>
          </cell>
        </row>
        <row r="3842">
          <cell r="AR3842" t="str">
            <v>USD40942</v>
          </cell>
          <cell r="AS3842">
            <v>1.7223000000000002</v>
          </cell>
        </row>
        <row r="3843">
          <cell r="AR3843" t="str">
            <v>EUR40942</v>
          </cell>
          <cell r="AS3843">
            <v>2.2568999999999999</v>
          </cell>
        </row>
        <row r="3844">
          <cell r="AR3844" t="str">
            <v>USD40945</v>
          </cell>
          <cell r="AS3844">
            <v>1.7249000000000001</v>
          </cell>
        </row>
        <row r="3845">
          <cell r="AR3845" t="str">
            <v>EUR40945</v>
          </cell>
          <cell r="AS3845">
            <v>2.2545999999999999</v>
          </cell>
        </row>
        <row r="3846">
          <cell r="AR3846" t="str">
            <v>USD40946</v>
          </cell>
          <cell r="AS3846">
            <v>1.7261000000000002</v>
          </cell>
        </row>
        <row r="3847">
          <cell r="AR3847" t="str">
            <v>EUR40946</v>
          </cell>
          <cell r="AS3847">
            <v>2.2770999999999999</v>
          </cell>
        </row>
        <row r="3848">
          <cell r="AR3848" t="str">
            <v>USD40947</v>
          </cell>
          <cell r="AS3848">
            <v>1.7195</v>
          </cell>
        </row>
        <row r="3849">
          <cell r="AR3849" t="str">
            <v>EUR40947</v>
          </cell>
          <cell r="AS3849">
            <v>2.2806999999999999</v>
          </cell>
        </row>
        <row r="3850">
          <cell r="AR3850" t="str">
            <v>USD40948</v>
          </cell>
          <cell r="AS3850">
            <v>1.7225000000000001</v>
          </cell>
        </row>
        <row r="3851">
          <cell r="AR3851" t="str">
            <v>EUR40948</v>
          </cell>
          <cell r="AS3851">
            <v>2.2930000000000001</v>
          </cell>
        </row>
        <row r="3852">
          <cell r="AR3852" t="str">
            <v>USD40949</v>
          </cell>
          <cell r="AS3852">
            <v>1.726</v>
          </cell>
        </row>
        <row r="3853">
          <cell r="AR3853" t="str">
            <v>EUR40949</v>
          </cell>
          <cell r="AS3853">
            <v>2.2745000000000002</v>
          </cell>
        </row>
        <row r="3854">
          <cell r="AR3854" t="str">
            <v>USD40952</v>
          </cell>
          <cell r="AS3854">
            <v>1.7169000000000001</v>
          </cell>
        </row>
        <row r="3855">
          <cell r="AR3855" t="str">
            <v>EUR40952</v>
          </cell>
          <cell r="AS3855">
            <v>2.2709000000000001</v>
          </cell>
        </row>
        <row r="3856">
          <cell r="AR3856" t="str">
            <v>USD40953</v>
          </cell>
          <cell r="AS3856">
            <v>1.7173</v>
          </cell>
        </row>
        <row r="3857">
          <cell r="AR3857" t="str">
            <v>EUR40953</v>
          </cell>
          <cell r="AS3857">
            <v>2.2605</v>
          </cell>
        </row>
        <row r="3858">
          <cell r="AR3858" t="str">
            <v>USD40954</v>
          </cell>
          <cell r="AS3858">
            <v>1.7158</v>
          </cell>
        </row>
        <row r="3859">
          <cell r="AR3859" t="str">
            <v>EUR40954</v>
          </cell>
          <cell r="AS3859">
            <v>2.2465000000000002</v>
          </cell>
        </row>
        <row r="3860">
          <cell r="AR3860" t="str">
            <v>USD40955</v>
          </cell>
          <cell r="AS3860">
            <v>1.7326000000000001</v>
          </cell>
        </row>
        <row r="3861">
          <cell r="AR3861" t="str">
            <v>EUR40955</v>
          </cell>
          <cell r="AS3861">
            <v>2.2589999999999999</v>
          </cell>
        </row>
        <row r="3862">
          <cell r="AR3862" t="str">
            <v>USD40956</v>
          </cell>
          <cell r="AS3862">
            <v>1.7136</v>
          </cell>
        </row>
        <row r="3863">
          <cell r="AR3863" t="str">
            <v>EUR40956</v>
          </cell>
          <cell r="AS3863">
            <v>2.2577000000000003</v>
          </cell>
        </row>
        <row r="3864">
          <cell r="AR3864" t="str">
            <v>EUR40638</v>
          </cell>
          <cell r="AS3864">
            <v>2.2882000000000002</v>
          </cell>
        </row>
        <row r="3865">
          <cell r="AR3865" t="str">
            <v>USD40640</v>
          </cell>
          <cell r="AS3865">
            <v>1.5927</v>
          </cell>
        </row>
        <row r="3866">
          <cell r="AR3866" t="str">
            <v>USD40638</v>
          </cell>
          <cell r="AS3866">
            <v>1.6087</v>
          </cell>
        </row>
        <row r="3867">
          <cell r="AR3867" t="str">
            <v>EUR40640</v>
          </cell>
          <cell r="AS3867">
            <v>2.2789999999999999</v>
          </cell>
        </row>
        <row r="3868">
          <cell r="AR3868" t="str">
            <v>USD40652</v>
          </cell>
          <cell r="AS3868">
            <v>1.5792000000000002</v>
          </cell>
        </row>
        <row r="3869">
          <cell r="AR3869" t="str">
            <v>USD40661</v>
          </cell>
          <cell r="AS3869">
            <v>1.5853000000000002</v>
          </cell>
        </row>
        <row r="3870">
          <cell r="AR3870" t="str">
            <v>EUR40661</v>
          </cell>
          <cell r="AS3870">
            <v>2.3492999999999999</v>
          </cell>
        </row>
        <row r="3871">
          <cell r="AR3871" t="str">
            <v>USD40662</v>
          </cell>
          <cell r="AS3871">
            <v>1.5733000000000001</v>
          </cell>
        </row>
        <row r="3872">
          <cell r="AR3872" t="str">
            <v>EUR40662</v>
          </cell>
          <cell r="AS3872">
            <v>2.3326000000000002</v>
          </cell>
        </row>
        <row r="3873">
          <cell r="AR3873" t="str">
            <v>USD40663</v>
          </cell>
          <cell r="AS3873">
            <v>1.5733000000000001</v>
          </cell>
        </row>
        <row r="3874">
          <cell r="AR3874" t="str">
            <v>EUR40663</v>
          </cell>
          <cell r="AS3874">
            <v>2.3326000000000002</v>
          </cell>
        </row>
        <row r="3875">
          <cell r="AR3875" t="str">
            <v>USD40674</v>
          </cell>
          <cell r="AS3875">
            <v>1.6178000000000001</v>
          </cell>
        </row>
        <row r="3876">
          <cell r="AR3876" t="str">
            <v>EUR40674</v>
          </cell>
          <cell r="AS3876">
            <v>2.2986</v>
          </cell>
        </row>
        <row r="3877">
          <cell r="AR3877" t="str">
            <v>USD40683</v>
          </cell>
          <cell r="AS3877">
            <v>1.6169</v>
          </cell>
        </row>
        <row r="3878">
          <cell r="AR3878" t="str">
            <v>EUR40683</v>
          </cell>
          <cell r="AS3878">
            <v>2.2947000000000002</v>
          </cell>
        </row>
        <row r="3879">
          <cell r="AR3879" t="str">
            <v>USD40697</v>
          </cell>
          <cell r="AS3879">
            <v>1.5744</v>
          </cell>
        </row>
        <row r="3880">
          <cell r="AR3880" t="str">
            <v>EUR40686</v>
          </cell>
          <cell r="AS3880">
            <v>2.2960000000000003</v>
          </cell>
        </row>
        <row r="3881">
          <cell r="AR3881" t="str">
            <v>EUR40697</v>
          </cell>
          <cell r="AS3881">
            <v>2.3024</v>
          </cell>
        </row>
        <row r="3882">
          <cell r="AR3882" t="str">
            <v>USD40701</v>
          </cell>
          <cell r="AS3882">
            <v>1.5764</v>
          </cell>
        </row>
        <row r="3883">
          <cell r="AR3883" t="str">
            <v>EUR40701</v>
          </cell>
          <cell r="AS3883">
            <v>2.3149000000000002</v>
          </cell>
        </row>
        <row r="3884">
          <cell r="AR3884" t="str">
            <v>USD40711</v>
          </cell>
          <cell r="AS3884">
            <v>1.5979000000000001</v>
          </cell>
        </row>
        <row r="3885">
          <cell r="AR3885" t="str">
            <v>EUR40711</v>
          </cell>
          <cell r="AS3885">
            <v>2.2834000000000003</v>
          </cell>
        </row>
        <row r="3886">
          <cell r="AR3886" t="str">
            <v>USD40718</v>
          </cell>
          <cell r="AS3886">
            <v>1.5988</v>
          </cell>
        </row>
        <row r="3887">
          <cell r="AR3887" t="str">
            <v>EUR40718</v>
          </cell>
          <cell r="AS3887">
            <v>2.2648999999999999</v>
          </cell>
        </row>
        <row r="3888">
          <cell r="AR3888" t="str">
            <v>USD40732</v>
          </cell>
          <cell r="AS3888">
            <v>1.5634000000000001</v>
          </cell>
        </row>
        <row r="3889">
          <cell r="AR3889" t="str">
            <v>EUR40732</v>
          </cell>
          <cell r="AS3889">
            <v>2.2280000000000002</v>
          </cell>
        </row>
        <row r="3890">
          <cell r="AR3890" t="str">
            <v>USD40760</v>
          </cell>
          <cell r="AS3890">
            <v>1.5895000000000001</v>
          </cell>
        </row>
        <row r="3891">
          <cell r="AR3891" t="str">
            <v>USD40737</v>
          </cell>
          <cell r="AS3891">
            <v>1.5762</v>
          </cell>
        </row>
        <row r="3892">
          <cell r="AR3892" t="str">
            <v>EUR40737</v>
          </cell>
          <cell r="AS3892">
            <v>2.2333000000000003</v>
          </cell>
        </row>
        <row r="3893">
          <cell r="AR3893" t="str">
            <v>USD40738</v>
          </cell>
          <cell r="AS3893">
            <v>1.5729</v>
          </cell>
        </row>
        <row r="3894">
          <cell r="AR3894" t="str">
            <v>EUR40738</v>
          </cell>
          <cell r="AS3894">
            <v>2.2301000000000002</v>
          </cell>
        </row>
        <row r="3895">
          <cell r="AR3895" t="str">
            <v>USD40739</v>
          </cell>
          <cell r="AS3895">
            <v>1.5743</v>
          </cell>
        </row>
        <row r="3896">
          <cell r="AR3896" t="str">
            <v>EUR40739</v>
          </cell>
          <cell r="AS3896">
            <v>2.2317</v>
          </cell>
        </row>
        <row r="3897">
          <cell r="AR3897" t="str">
            <v>USD40742</v>
          </cell>
          <cell r="AS3897">
            <v>1.5828</v>
          </cell>
        </row>
        <row r="3898">
          <cell r="AR3898" t="str">
            <v>EUR40742</v>
          </cell>
          <cell r="AS3898">
            <v>2.2225999999999999</v>
          </cell>
        </row>
        <row r="3899">
          <cell r="AR3899" t="str">
            <v>USD40745</v>
          </cell>
          <cell r="AS3899">
            <v>1.5567</v>
          </cell>
        </row>
        <row r="3900">
          <cell r="AR3900" t="str">
            <v>EUR40745</v>
          </cell>
          <cell r="AS3900">
            <v>2.2379000000000002</v>
          </cell>
        </row>
        <row r="3901">
          <cell r="AR3901" t="str">
            <v>USD40749</v>
          </cell>
          <cell r="AS3901">
            <v>1.5449000000000002</v>
          </cell>
        </row>
        <row r="3902">
          <cell r="AR3902" t="str">
            <v>USD40750</v>
          </cell>
          <cell r="AS3902">
            <v>1.5345</v>
          </cell>
        </row>
        <row r="3903">
          <cell r="AR3903" t="str">
            <v>EUR40749</v>
          </cell>
          <cell r="AS3903">
            <v>2.2179000000000002</v>
          </cell>
        </row>
        <row r="3904">
          <cell r="AR3904" t="str">
            <v>EUR40750</v>
          </cell>
          <cell r="AS3904">
            <v>2.2246999999999999</v>
          </cell>
        </row>
        <row r="3905">
          <cell r="AR3905" t="str">
            <v>USD40757</v>
          </cell>
          <cell r="AS3905">
            <v>1.5656000000000001</v>
          </cell>
        </row>
        <row r="3906">
          <cell r="AR3906" t="str">
            <v>USD40755</v>
          </cell>
          <cell r="AS3906">
            <v>1.5563</v>
          </cell>
        </row>
        <row r="3907">
          <cell r="AR3907" t="str">
            <v>EUR40757</v>
          </cell>
          <cell r="AS3907">
            <v>2.2282999999999999</v>
          </cell>
        </row>
        <row r="3908">
          <cell r="AR3908" t="str">
            <v>EUR40755</v>
          </cell>
          <cell r="AS3908">
            <v>2.2394000000000003</v>
          </cell>
        </row>
        <row r="3909">
          <cell r="AR3909" t="str">
            <v>EUR40760</v>
          </cell>
          <cell r="AS3909">
            <v>2.2499000000000002</v>
          </cell>
        </row>
        <row r="3910">
          <cell r="AR3910" t="str">
            <v>USD40767</v>
          </cell>
          <cell r="AS3910">
            <v>1.6157000000000001</v>
          </cell>
        </row>
        <row r="3911">
          <cell r="AR3911" t="str">
            <v>EUR40767</v>
          </cell>
          <cell r="AS3911">
            <v>2.3008999999999999</v>
          </cell>
        </row>
        <row r="3912">
          <cell r="AR3912" t="str">
            <v>USD40773</v>
          </cell>
          <cell r="AS3912">
            <v>1.6062000000000001</v>
          </cell>
        </row>
        <row r="3913">
          <cell r="AR3913" t="str">
            <v>EUR40773</v>
          </cell>
          <cell r="AS3913">
            <v>2.3001</v>
          </cell>
        </row>
        <row r="3914">
          <cell r="AR3914" t="str">
            <v>USD40774</v>
          </cell>
          <cell r="AS3914">
            <v>1.5960000000000001</v>
          </cell>
        </row>
        <row r="3915">
          <cell r="AR3915" t="str">
            <v>EUR40774</v>
          </cell>
          <cell r="AS3915">
            <v>2.2991999999999999</v>
          </cell>
        </row>
        <row r="3916">
          <cell r="AR3916" t="str">
            <v>USD40798</v>
          </cell>
          <cell r="AS3916">
            <v>1.6899000000000002</v>
          </cell>
        </row>
        <row r="3917">
          <cell r="AR3917" t="str">
            <v>EUR40798</v>
          </cell>
          <cell r="AS3917">
            <v>2.3040000000000003</v>
          </cell>
        </row>
        <row r="3918">
          <cell r="AR3918" t="str">
            <v>USD40801</v>
          </cell>
          <cell r="AS3918">
            <v>1.7106000000000001</v>
          </cell>
        </row>
        <row r="3919">
          <cell r="AR3919" t="str">
            <v>EUR40801</v>
          </cell>
          <cell r="AS3919">
            <v>2.3712</v>
          </cell>
        </row>
        <row r="3920">
          <cell r="AR3920" t="str">
            <v>USD40807</v>
          </cell>
          <cell r="AS3920">
            <v>1.8280000000000001</v>
          </cell>
        </row>
        <row r="3921">
          <cell r="AR3921" t="str">
            <v>EUR40807</v>
          </cell>
          <cell r="AS3921">
            <v>2.5085999999999999</v>
          </cell>
        </row>
        <row r="3922">
          <cell r="AR3922" t="str">
            <v>USD40822</v>
          </cell>
          <cell r="AS3922">
            <v>1.8116000000000001</v>
          </cell>
        </row>
        <row r="3923">
          <cell r="AR3923" t="str">
            <v>EUR40822</v>
          </cell>
          <cell r="AS3923">
            <v>2.4295</v>
          </cell>
        </row>
        <row r="3924">
          <cell r="AR3924" t="str">
            <v>USD40836</v>
          </cell>
          <cell r="AS3924">
            <v>1.7826000000000002</v>
          </cell>
        </row>
        <row r="3925">
          <cell r="AR3925" t="str">
            <v>EUR40836</v>
          </cell>
          <cell r="AS3925">
            <v>2.4409000000000001</v>
          </cell>
        </row>
        <row r="3926">
          <cell r="AR3926" t="str">
            <v>USD40843</v>
          </cell>
          <cell r="AS3926">
            <v>1.7323000000000002</v>
          </cell>
        </row>
        <row r="3927">
          <cell r="AR3927" t="str">
            <v>EUR40843</v>
          </cell>
          <cell r="AS3927">
            <v>2.4496000000000002</v>
          </cell>
        </row>
        <row r="3928">
          <cell r="AR3928" t="str">
            <v>EUR40875</v>
          </cell>
          <cell r="AS3928">
            <v>2.4868000000000001</v>
          </cell>
        </row>
        <row r="3929">
          <cell r="AR3929" t="str">
            <v>USD40639</v>
          </cell>
          <cell r="AS3929">
            <v>1.6097000000000001</v>
          </cell>
        </row>
        <row r="3930">
          <cell r="AR3930" t="str">
            <v>EUR40639</v>
          </cell>
          <cell r="AS3930">
            <v>2.3081</v>
          </cell>
        </row>
        <row r="3931">
          <cell r="AR3931" t="str">
            <v>USD40648</v>
          </cell>
          <cell r="AS3931">
            <v>1.5776000000000001</v>
          </cell>
        </row>
        <row r="3932">
          <cell r="AR3932" t="str">
            <v>EUR40648</v>
          </cell>
          <cell r="AS3932">
            <v>2.2758000000000003</v>
          </cell>
        </row>
        <row r="3933">
          <cell r="AR3933" t="str">
            <v>EUR40652</v>
          </cell>
          <cell r="AS3933">
            <v>2.2643</v>
          </cell>
        </row>
        <row r="3934">
          <cell r="AR3934" t="str">
            <v>USD40681</v>
          </cell>
          <cell r="AS3934">
            <v>1.6166</v>
          </cell>
        </row>
        <row r="3935">
          <cell r="AR3935" t="str">
            <v>EUR40681</v>
          </cell>
          <cell r="AS3935">
            <v>2.302</v>
          </cell>
        </row>
        <row r="3936">
          <cell r="AR3936" t="str">
            <v>USD40687</v>
          </cell>
          <cell r="AS3936">
            <v>1.6256000000000002</v>
          </cell>
        </row>
        <row r="3937">
          <cell r="AR3937" t="str">
            <v>EUR40687</v>
          </cell>
          <cell r="AS3937">
            <v>2.2953000000000001</v>
          </cell>
        </row>
        <row r="3938">
          <cell r="AR3938" t="str">
            <v>USD40688</v>
          </cell>
          <cell r="AS3938">
            <v>1.6297000000000001</v>
          </cell>
        </row>
        <row r="3939">
          <cell r="AR3939" t="str">
            <v>EUR40688</v>
          </cell>
          <cell r="AS3939">
            <v>2.2976000000000001</v>
          </cell>
        </row>
        <row r="3940">
          <cell r="AR3940" t="str">
            <v>USD40689</v>
          </cell>
          <cell r="AS3940">
            <v>1.6196000000000002</v>
          </cell>
        </row>
        <row r="3941">
          <cell r="AR3941" t="str">
            <v>EUR40689</v>
          </cell>
          <cell r="AS3941">
            <v>2.2890999999999999</v>
          </cell>
        </row>
        <row r="3942">
          <cell r="AR3942" t="str">
            <v>USD40690</v>
          </cell>
          <cell r="AS3942">
            <v>1.6038000000000001</v>
          </cell>
        </row>
        <row r="3943">
          <cell r="AR3943" t="str">
            <v>EUR40690</v>
          </cell>
          <cell r="AS3943">
            <v>2.2928000000000002</v>
          </cell>
        </row>
        <row r="3944">
          <cell r="AR3944" t="str">
            <v>USD40694</v>
          </cell>
          <cell r="AS3944">
            <v>1.5799000000000001</v>
          </cell>
        </row>
        <row r="3945">
          <cell r="AR3945" t="str">
            <v>EUR40694</v>
          </cell>
          <cell r="AS3945">
            <v>2.2733000000000003</v>
          </cell>
        </row>
        <row r="3946">
          <cell r="AR3946" t="str">
            <v>USD40695</v>
          </cell>
          <cell r="AS3946">
            <v>1.5878000000000001</v>
          </cell>
        </row>
        <row r="3947">
          <cell r="AR3947" t="str">
            <v>EUR40695</v>
          </cell>
          <cell r="AS3947">
            <v>2.2791000000000001</v>
          </cell>
        </row>
        <row r="3948">
          <cell r="AR3948" t="str">
            <v>USD40696</v>
          </cell>
          <cell r="AS3948">
            <v>1.5805</v>
          </cell>
        </row>
        <row r="3949">
          <cell r="AR3949" t="str">
            <v>EUR40696</v>
          </cell>
          <cell r="AS3949">
            <v>2.2888999999999999</v>
          </cell>
        </row>
        <row r="3950">
          <cell r="AR3950" t="str">
            <v>USD40709</v>
          </cell>
          <cell r="AS3950">
            <v>1.5960000000000001</v>
          </cell>
        </row>
        <row r="3951">
          <cell r="AR3951" t="str">
            <v>USD40721</v>
          </cell>
          <cell r="AS3951">
            <v>1.5969</v>
          </cell>
        </row>
        <row r="3952">
          <cell r="AR3952" t="str">
            <v>EUR40721</v>
          </cell>
          <cell r="AS3952">
            <v>2.2797000000000001</v>
          </cell>
        </row>
        <row r="3953">
          <cell r="AR3953" t="str">
            <v>USD40724</v>
          </cell>
          <cell r="AS3953">
            <v>1.5611000000000002</v>
          </cell>
        </row>
        <row r="3954">
          <cell r="AR3954" t="str">
            <v>EUR40724</v>
          </cell>
          <cell r="AS3954">
            <v>2.2667000000000002</v>
          </cell>
        </row>
        <row r="3955">
          <cell r="AR3955" t="str">
            <v>USD40725</v>
          </cell>
          <cell r="AS3955">
            <v>1.5599000000000001</v>
          </cell>
        </row>
        <row r="3956">
          <cell r="AR3956" t="str">
            <v>EUR40725</v>
          </cell>
          <cell r="AS3956">
            <v>2.2631000000000001</v>
          </cell>
        </row>
        <row r="3957">
          <cell r="AR3957" t="str">
            <v>USD40730</v>
          </cell>
          <cell r="AS3957">
            <v>1.5662</v>
          </cell>
        </row>
        <row r="3958">
          <cell r="AR3958" t="str">
            <v>EUR40730</v>
          </cell>
          <cell r="AS3958">
            <v>2.2437</v>
          </cell>
        </row>
        <row r="3959">
          <cell r="AR3959" t="str">
            <v>USD40746</v>
          </cell>
          <cell r="AS3959">
            <v>1.5547</v>
          </cell>
        </row>
        <row r="3960">
          <cell r="AR3960" t="str">
            <v>EUR40746</v>
          </cell>
          <cell r="AS3960">
            <v>2.2332000000000001</v>
          </cell>
        </row>
        <row r="3961">
          <cell r="AR3961" t="str">
            <v>USD40752</v>
          </cell>
          <cell r="AS3961">
            <v>1.5651000000000002</v>
          </cell>
        </row>
        <row r="3962">
          <cell r="AR3962" t="str">
            <v>EUR40752</v>
          </cell>
          <cell r="AS3962">
            <v>2.2383999999999999</v>
          </cell>
        </row>
        <row r="3963">
          <cell r="AR3963" t="str">
            <v>USD40758</v>
          </cell>
          <cell r="AS3963">
            <v>1.5651000000000002</v>
          </cell>
        </row>
        <row r="3964">
          <cell r="AR3964" t="str">
            <v>EUR40758</v>
          </cell>
          <cell r="AS3964">
            <v>2.2411000000000003</v>
          </cell>
        </row>
        <row r="3965">
          <cell r="AR3965" t="str">
            <v>USD40759</v>
          </cell>
          <cell r="AS3965">
            <v>1.5752000000000002</v>
          </cell>
        </row>
        <row r="3966">
          <cell r="AR3966" t="str">
            <v>EUR40759</v>
          </cell>
          <cell r="AS3966">
            <v>2.2299000000000002</v>
          </cell>
        </row>
        <row r="3967">
          <cell r="AR3967" t="str">
            <v>USD40770</v>
          </cell>
          <cell r="AS3967">
            <v>1.5956000000000001</v>
          </cell>
        </row>
        <row r="3968">
          <cell r="AR3968" t="str">
            <v>EUR40770</v>
          </cell>
          <cell r="AS3968">
            <v>2.3058000000000001</v>
          </cell>
        </row>
        <row r="3969">
          <cell r="AR3969" t="str">
            <v>USD40779</v>
          </cell>
          <cell r="AS3969">
            <v>1.6039000000000001</v>
          </cell>
        </row>
        <row r="3970">
          <cell r="AR3970" t="str">
            <v>EUR40779</v>
          </cell>
          <cell r="AS3970">
            <v>2.3092999999999999</v>
          </cell>
        </row>
        <row r="3971">
          <cell r="AR3971" t="str">
            <v>USD40786</v>
          </cell>
          <cell r="AS3971">
            <v>1.5872000000000002</v>
          </cell>
        </row>
        <row r="3972">
          <cell r="AR3972" t="str">
            <v>EUR40787</v>
          </cell>
          <cell r="AS3972">
            <v>2.2911999999999999</v>
          </cell>
        </row>
        <row r="3973">
          <cell r="AR3973" t="str">
            <v>USD40787</v>
          </cell>
          <cell r="AS3973">
            <v>1.6040000000000001</v>
          </cell>
        </row>
        <row r="3974">
          <cell r="AR3974" t="str">
            <v>USD40788</v>
          </cell>
          <cell r="AS3974">
            <v>1.6343000000000001</v>
          </cell>
        </row>
        <row r="3975">
          <cell r="AR3975" t="str">
            <v>EUR40788</v>
          </cell>
          <cell r="AS3975">
            <v>2.3214000000000001</v>
          </cell>
        </row>
        <row r="3976">
          <cell r="AR3976" t="str">
            <v>USD40794</v>
          </cell>
          <cell r="AS3976">
            <v>1.6566000000000001</v>
          </cell>
        </row>
        <row r="3977">
          <cell r="AR3977" t="str">
            <v>EUR40794</v>
          </cell>
          <cell r="AS3977">
            <v>2.3103000000000002</v>
          </cell>
        </row>
        <row r="3978">
          <cell r="AR3978" t="str">
            <v>USD40799</v>
          </cell>
          <cell r="AS3978">
            <v>1.7127000000000001</v>
          </cell>
        </row>
        <row r="3979">
          <cell r="AR3979" t="str">
            <v>EUR40799</v>
          </cell>
          <cell r="AS3979">
            <v>2.3418000000000001</v>
          </cell>
        </row>
        <row r="3980">
          <cell r="AR3980" t="str">
            <v>USD40802</v>
          </cell>
          <cell r="AS3980">
            <v>1.7122000000000002</v>
          </cell>
        </row>
        <row r="3981">
          <cell r="AR3981" t="str">
            <v>EUR40802</v>
          </cell>
          <cell r="AS3981">
            <v>2.3603000000000001</v>
          </cell>
        </row>
        <row r="3982">
          <cell r="AR3982" t="str">
            <v>USD40805</v>
          </cell>
          <cell r="AS3982">
            <v>1.7763</v>
          </cell>
        </row>
        <row r="3983">
          <cell r="AR3983" t="str">
            <v>EUR40805</v>
          </cell>
          <cell r="AS3983">
            <v>2.4227000000000003</v>
          </cell>
        </row>
        <row r="3984">
          <cell r="AR3984" t="str">
            <v>USD40809</v>
          </cell>
          <cell r="AS3984">
            <v>1.8735000000000002</v>
          </cell>
        </row>
        <row r="3985">
          <cell r="AR3985" t="str">
            <v>EUR40809</v>
          </cell>
          <cell r="AS3985">
            <v>2.5322</v>
          </cell>
        </row>
        <row r="3986">
          <cell r="AR3986" t="str">
            <v>USD40815</v>
          </cell>
          <cell r="AS3986">
            <v>1.8291000000000002</v>
          </cell>
        </row>
        <row r="3987">
          <cell r="AR3987" t="str">
            <v>EUR40815</v>
          </cell>
          <cell r="AS3987">
            <v>2.4944999999999999</v>
          </cell>
        </row>
        <row r="3988">
          <cell r="AR3988" t="str">
            <v>USD40806</v>
          </cell>
          <cell r="AS3988">
            <v>1.7870000000000001</v>
          </cell>
        </row>
        <row r="3989">
          <cell r="AR3989" t="str">
            <v>USD40819</v>
          </cell>
          <cell r="AS3989">
            <v>1.8811</v>
          </cell>
        </row>
        <row r="3990">
          <cell r="AR3990" t="str">
            <v>EUR40819</v>
          </cell>
          <cell r="AS3990">
            <v>2.4988999999999999</v>
          </cell>
        </row>
        <row r="3991">
          <cell r="AR3991" t="str">
            <v>EUR40806</v>
          </cell>
          <cell r="AS3991">
            <v>2.4475000000000002</v>
          </cell>
        </row>
        <row r="3992">
          <cell r="AR3992" t="str">
            <v>USD40842</v>
          </cell>
          <cell r="AS3992">
            <v>1.7606000000000002</v>
          </cell>
        </row>
        <row r="3993">
          <cell r="AR3993" t="str">
            <v>EUR40842</v>
          </cell>
          <cell r="AS3993">
            <v>2.4328000000000003</v>
          </cell>
        </row>
        <row r="3994">
          <cell r="AR3994" t="str">
            <v>USD40634</v>
          </cell>
          <cell r="AS3994">
            <v>1.6194000000000002</v>
          </cell>
        </row>
        <row r="3995">
          <cell r="AR3995" t="str">
            <v>EUR40634</v>
          </cell>
          <cell r="AS3995">
            <v>2.3038000000000003</v>
          </cell>
        </row>
        <row r="3996">
          <cell r="AR3996" t="str">
            <v>USD40637</v>
          </cell>
          <cell r="AS3996">
            <v>1.611</v>
          </cell>
        </row>
        <row r="3997">
          <cell r="AR3997" t="str">
            <v>EUR40637</v>
          </cell>
          <cell r="AS3997">
            <v>2.2918000000000003</v>
          </cell>
        </row>
        <row r="3998">
          <cell r="AR3998" t="str">
            <v>USD40645</v>
          </cell>
          <cell r="AS3998">
            <v>1.587</v>
          </cell>
        </row>
        <row r="3999">
          <cell r="AR3999" t="str">
            <v>EUR40645</v>
          </cell>
          <cell r="AS3999">
            <v>2.2983000000000002</v>
          </cell>
        </row>
        <row r="4000">
          <cell r="AR4000" t="str">
            <v>USD40647</v>
          </cell>
          <cell r="AS4000">
            <v>1.5842000000000001</v>
          </cell>
        </row>
        <row r="4001">
          <cell r="AR4001" t="str">
            <v>EUR40647</v>
          </cell>
          <cell r="AS4001">
            <v>2.2957000000000001</v>
          </cell>
        </row>
        <row r="4002">
          <cell r="AR4002" t="str">
            <v>USD40659</v>
          </cell>
          <cell r="AS4002">
            <v>1.5654000000000001</v>
          </cell>
        </row>
        <row r="4003">
          <cell r="AR4003" t="str">
            <v>USD40660</v>
          </cell>
          <cell r="AS4003">
            <v>1.5705</v>
          </cell>
        </row>
        <row r="4004">
          <cell r="AR4004" t="str">
            <v>EUR40659</v>
          </cell>
          <cell r="AS4004">
            <v>2.2922000000000002</v>
          </cell>
        </row>
        <row r="4005">
          <cell r="AR4005" t="str">
            <v>EUR40660</v>
          </cell>
          <cell r="AS4005">
            <v>2.3181000000000003</v>
          </cell>
        </row>
        <row r="4006">
          <cell r="AR4006" t="str">
            <v>USD40667</v>
          </cell>
          <cell r="AS4006">
            <v>1.603</v>
          </cell>
        </row>
        <row r="4007">
          <cell r="AR4007" t="str">
            <v>EUR40667</v>
          </cell>
          <cell r="AS4007">
            <v>2.3793000000000002</v>
          </cell>
        </row>
        <row r="4008">
          <cell r="AR4008" t="str">
            <v>USD40668</v>
          </cell>
          <cell r="AS4008">
            <v>1.6219000000000001</v>
          </cell>
        </row>
        <row r="4009">
          <cell r="AR4009" t="str">
            <v>EUR40668</v>
          </cell>
          <cell r="AS4009">
            <v>2.3545000000000003</v>
          </cell>
        </row>
        <row r="4010">
          <cell r="AR4010" t="str">
            <v>USD40673</v>
          </cell>
          <cell r="AS4010">
            <v>1.6069</v>
          </cell>
        </row>
        <row r="4011">
          <cell r="AR4011" t="str">
            <v>EUR40673</v>
          </cell>
          <cell r="AS4011">
            <v>2.3151000000000002</v>
          </cell>
        </row>
        <row r="4012">
          <cell r="AR4012" t="str">
            <v>USD40676</v>
          </cell>
          <cell r="AS4012">
            <v>1.6328</v>
          </cell>
        </row>
        <row r="4013">
          <cell r="AR4013" t="str">
            <v>EUR40676</v>
          </cell>
          <cell r="AS4013">
            <v>2.3029000000000002</v>
          </cell>
        </row>
        <row r="4014">
          <cell r="AR4014" t="str">
            <v>USD40679</v>
          </cell>
          <cell r="AS4014">
            <v>1.6317000000000002</v>
          </cell>
        </row>
        <row r="4015">
          <cell r="AR4015" t="str">
            <v>EUR40679</v>
          </cell>
          <cell r="AS4015">
            <v>2.3157000000000001</v>
          </cell>
        </row>
        <row r="4016">
          <cell r="AR4016" t="str">
            <v>USD40682</v>
          </cell>
          <cell r="AS4016">
            <v>1.6165</v>
          </cell>
        </row>
        <row r="4017">
          <cell r="AR4017" t="str">
            <v>EUR40682</v>
          </cell>
          <cell r="AS4017">
            <v>2.3137000000000003</v>
          </cell>
        </row>
        <row r="4018">
          <cell r="AR4018" t="str">
            <v>USD40703</v>
          </cell>
          <cell r="AS4018">
            <v>1.5877000000000001</v>
          </cell>
        </row>
        <row r="4019">
          <cell r="AR4019" t="str">
            <v>EUR40703</v>
          </cell>
          <cell r="AS4019">
            <v>2.3048999999999999</v>
          </cell>
        </row>
        <row r="4020">
          <cell r="AR4020" t="str">
            <v>USD40708</v>
          </cell>
          <cell r="AS4020">
            <v>1.5821000000000001</v>
          </cell>
        </row>
        <row r="4021">
          <cell r="AR4021" t="str">
            <v>USD40710</v>
          </cell>
          <cell r="AS4021">
            <v>1.6108</v>
          </cell>
        </row>
        <row r="4022">
          <cell r="AR4022" t="str">
            <v>EUR40710</v>
          </cell>
          <cell r="AS4022">
            <v>2.2823000000000002</v>
          </cell>
        </row>
        <row r="4023">
          <cell r="AR4023" t="str">
            <v>USD40714</v>
          </cell>
          <cell r="AS4023">
            <v>1.5969</v>
          </cell>
        </row>
        <row r="4024">
          <cell r="AR4024" t="str">
            <v>EUR40714</v>
          </cell>
          <cell r="AS4024">
            <v>2.2831000000000001</v>
          </cell>
        </row>
        <row r="4025">
          <cell r="AR4025" t="str">
            <v>USD40715</v>
          </cell>
          <cell r="AS4025">
            <v>1.591</v>
          </cell>
        </row>
        <row r="4026">
          <cell r="AR4026" t="str">
            <v>EUR40715</v>
          </cell>
          <cell r="AS4026">
            <v>2.2922000000000002</v>
          </cell>
        </row>
        <row r="4027">
          <cell r="AR4027" t="str">
            <v>USD40716</v>
          </cell>
          <cell r="AS4027">
            <v>1.5877000000000001</v>
          </cell>
        </row>
        <row r="4028">
          <cell r="AR4028" t="str">
            <v>EUR40716</v>
          </cell>
          <cell r="AS4028">
            <v>2.2814000000000001</v>
          </cell>
        </row>
        <row r="4029">
          <cell r="AR4029" t="str">
            <v>USD40722</v>
          </cell>
          <cell r="AS4029">
            <v>1.5833000000000002</v>
          </cell>
        </row>
        <row r="4030">
          <cell r="AR4030" t="str">
            <v>EUR40722</v>
          </cell>
          <cell r="AS4030">
            <v>2.2728000000000002</v>
          </cell>
        </row>
        <row r="4031">
          <cell r="AR4031" t="str">
            <v>USD40723</v>
          </cell>
          <cell r="AS4031">
            <v>1.5730000000000002</v>
          </cell>
        </row>
        <row r="4032">
          <cell r="AR4032" t="str">
            <v>EUR40723</v>
          </cell>
          <cell r="AS4032">
            <v>2.2692000000000001</v>
          </cell>
        </row>
        <row r="4033">
          <cell r="AR4033" t="str">
            <v>USD40728</v>
          </cell>
          <cell r="AS4033">
            <v>1.5580000000000001</v>
          </cell>
        </row>
        <row r="4034">
          <cell r="AR4034" t="str">
            <v>EUR40728</v>
          </cell>
          <cell r="AS4034">
            <v>2.2625000000000002</v>
          </cell>
        </row>
        <row r="4035">
          <cell r="AR4035" t="str">
            <v>USD40729</v>
          </cell>
          <cell r="AS4035">
            <v>1.5637000000000001</v>
          </cell>
        </row>
        <row r="4036">
          <cell r="AR4036" t="str">
            <v>EUR40729</v>
          </cell>
          <cell r="AS4036">
            <v>2.2627999999999999</v>
          </cell>
        </row>
        <row r="4037">
          <cell r="AR4037" t="str">
            <v>USD40735</v>
          </cell>
          <cell r="AS4037">
            <v>1.5796000000000001</v>
          </cell>
        </row>
        <row r="4038">
          <cell r="AR4038" t="str">
            <v>EUR40735</v>
          </cell>
          <cell r="AS4038">
            <v>2.2162999999999999</v>
          </cell>
        </row>
        <row r="4039">
          <cell r="AR4039" t="str">
            <v>USD40743</v>
          </cell>
          <cell r="AS4039">
            <v>1.5691000000000002</v>
          </cell>
        </row>
        <row r="4040">
          <cell r="AR4040" t="str">
            <v>EUR40743</v>
          </cell>
          <cell r="AS4040">
            <v>2.2222</v>
          </cell>
        </row>
        <row r="4041">
          <cell r="AR4041" t="str">
            <v>USD40744</v>
          </cell>
          <cell r="AS4041">
            <v>1.5651000000000002</v>
          </cell>
        </row>
        <row r="4042">
          <cell r="AR4042" t="str">
            <v>EUR40744</v>
          </cell>
          <cell r="AS4042">
            <v>2.2212000000000001</v>
          </cell>
        </row>
        <row r="4043">
          <cell r="AR4043" t="str">
            <v>USD40756</v>
          </cell>
          <cell r="AS4043">
            <v>1.5551000000000001</v>
          </cell>
        </row>
        <row r="4044">
          <cell r="AR4044" t="str">
            <v>EUR40756</v>
          </cell>
          <cell r="AS4044">
            <v>2.2096</v>
          </cell>
        </row>
        <row r="4045">
          <cell r="AR4045" t="str">
            <v>USD40766</v>
          </cell>
          <cell r="AS4045">
            <v>1.6306</v>
          </cell>
        </row>
        <row r="4046">
          <cell r="AR4046" t="str">
            <v>EUR40766</v>
          </cell>
          <cell r="AS4046">
            <v>2.3195000000000001</v>
          </cell>
        </row>
        <row r="4047">
          <cell r="AR4047" t="str">
            <v>USD40771</v>
          </cell>
          <cell r="AS4047">
            <v>1.5918000000000001</v>
          </cell>
        </row>
        <row r="4048">
          <cell r="AR4048" t="str">
            <v>EUR40771</v>
          </cell>
          <cell r="AS4048">
            <v>2.2954000000000003</v>
          </cell>
        </row>
        <row r="4049">
          <cell r="AR4049" t="str">
            <v>USD40777</v>
          </cell>
          <cell r="AS4049">
            <v>1.6009</v>
          </cell>
        </row>
        <row r="4050">
          <cell r="AR4050" t="str">
            <v>EUR40777</v>
          </cell>
          <cell r="AS4050">
            <v>2.3024</v>
          </cell>
        </row>
        <row r="4051">
          <cell r="AR4051" t="str">
            <v>USD40780</v>
          </cell>
          <cell r="AS4051">
            <v>1.6154000000000002</v>
          </cell>
        </row>
        <row r="4052">
          <cell r="AR4052" t="str">
            <v>USD40778</v>
          </cell>
          <cell r="AS4052">
            <v>1.6036000000000001</v>
          </cell>
        </row>
        <row r="4053">
          <cell r="AR4053" t="str">
            <v>EUR40778</v>
          </cell>
          <cell r="AS4053">
            <v>2.3142</v>
          </cell>
        </row>
        <row r="4054">
          <cell r="AR4054" t="str">
            <v>EUR40780</v>
          </cell>
          <cell r="AS4054">
            <v>2.3229000000000002</v>
          </cell>
        </row>
        <row r="4055">
          <cell r="AR4055" t="str">
            <v>USD40781</v>
          </cell>
          <cell r="AS4055">
            <v>1.6114000000000002</v>
          </cell>
        </row>
        <row r="4056">
          <cell r="AR4056" t="str">
            <v>EUR40781</v>
          </cell>
          <cell r="AS4056">
            <v>2.3315000000000001</v>
          </cell>
        </row>
        <row r="4057">
          <cell r="AR4057" t="str">
            <v>USD40665</v>
          </cell>
          <cell r="AS4057">
            <v>1.5747</v>
          </cell>
        </row>
        <row r="4058">
          <cell r="AR4058" t="str">
            <v>EUR40665</v>
          </cell>
          <cell r="AS4058">
            <v>2.3370000000000002</v>
          </cell>
        </row>
        <row r="4059">
          <cell r="AR4059" t="str">
            <v>USD40675</v>
          </cell>
          <cell r="AS4059">
            <v>1.6207</v>
          </cell>
        </row>
        <row r="4060">
          <cell r="AR4060" t="str">
            <v>EUR40675</v>
          </cell>
          <cell r="AS4060">
            <v>2.3077000000000001</v>
          </cell>
        </row>
        <row r="4061">
          <cell r="AR4061" t="str">
            <v>USD40702</v>
          </cell>
          <cell r="AS4061">
            <v>1.5820000000000001</v>
          </cell>
        </row>
        <row r="4062">
          <cell r="AR4062" t="str">
            <v>EUR40702</v>
          </cell>
          <cell r="AS4062">
            <v>2.3054000000000001</v>
          </cell>
        </row>
        <row r="4063">
          <cell r="AR4063" t="str">
            <v>USD40707</v>
          </cell>
          <cell r="AS4063">
            <v>1.5888</v>
          </cell>
        </row>
        <row r="4064">
          <cell r="AR4064" t="str">
            <v>EUR40707</v>
          </cell>
          <cell r="AS4064">
            <v>2.2895000000000003</v>
          </cell>
        </row>
        <row r="4065">
          <cell r="AR4065" t="str">
            <v>EUR40709</v>
          </cell>
          <cell r="AS4065">
            <v>2.2619000000000002</v>
          </cell>
        </row>
        <row r="4066">
          <cell r="AR4066" t="str">
            <v>USD40731</v>
          </cell>
          <cell r="AS4066">
            <v>1.5581</v>
          </cell>
        </row>
        <row r="4067">
          <cell r="AR4067" t="str">
            <v>EUR40731</v>
          </cell>
          <cell r="AS4067">
            <v>2.2354000000000003</v>
          </cell>
        </row>
        <row r="4068">
          <cell r="AR4068" t="str">
            <v>USD40736</v>
          </cell>
          <cell r="AS4068">
            <v>1.5773000000000001</v>
          </cell>
        </row>
        <row r="4069">
          <cell r="AR4069" t="str">
            <v>EUR40736</v>
          </cell>
          <cell r="AS4069">
            <v>2.2101000000000002</v>
          </cell>
        </row>
        <row r="4070">
          <cell r="AR4070" t="str">
            <v>USD40751</v>
          </cell>
          <cell r="AS4070">
            <v>1.5639000000000001</v>
          </cell>
        </row>
        <row r="4071">
          <cell r="AR4071" t="str">
            <v>EUR40751</v>
          </cell>
          <cell r="AS4071">
            <v>2.2476000000000003</v>
          </cell>
        </row>
        <row r="4072">
          <cell r="AR4072" t="str">
            <v>USD40764</v>
          </cell>
          <cell r="AS4072">
            <v>1.6334000000000002</v>
          </cell>
        </row>
        <row r="4073">
          <cell r="AR4073" t="str">
            <v>EUR40764</v>
          </cell>
          <cell r="AS4073">
            <v>2.3271000000000002</v>
          </cell>
        </row>
        <row r="4074">
          <cell r="AR4074" t="str">
            <v>USD40765</v>
          </cell>
          <cell r="AS4074">
            <v>1.6183000000000001</v>
          </cell>
        </row>
        <row r="4075">
          <cell r="AR4075" t="str">
            <v>EUR40765</v>
          </cell>
          <cell r="AS4075">
            <v>2.2972999999999999</v>
          </cell>
        </row>
        <row r="4076">
          <cell r="AR4076" t="str">
            <v>USD40784</v>
          </cell>
          <cell r="AS4076">
            <v>1.5974000000000002</v>
          </cell>
        </row>
        <row r="4077">
          <cell r="AR4077" t="str">
            <v>EUR40784</v>
          </cell>
          <cell r="AS4077">
            <v>2.3178000000000001</v>
          </cell>
        </row>
        <row r="4078">
          <cell r="AR4078" t="str">
            <v>USD40785</v>
          </cell>
          <cell r="AS4078">
            <v>1.5904</v>
          </cell>
        </row>
        <row r="4079">
          <cell r="AR4079" t="str">
            <v>EUR40785</v>
          </cell>
          <cell r="AS4079">
            <v>2.2957000000000001</v>
          </cell>
        </row>
        <row r="4080">
          <cell r="AR4080" t="str">
            <v>EUR40786</v>
          </cell>
          <cell r="AS4080">
            <v>2.2864</v>
          </cell>
        </row>
        <row r="4081">
          <cell r="AR4081" t="str">
            <v>USD40791</v>
          </cell>
          <cell r="AS4081">
            <v>1.6522000000000001</v>
          </cell>
        </row>
        <row r="4082">
          <cell r="AR4082" t="str">
            <v>EUR40791</v>
          </cell>
          <cell r="AS4082">
            <v>2.3303000000000003</v>
          </cell>
        </row>
        <row r="4083">
          <cell r="AR4083" t="str">
            <v>USD40792</v>
          </cell>
          <cell r="AS4083">
            <v>1.6583000000000001</v>
          </cell>
        </row>
        <row r="4084">
          <cell r="AR4084" t="str">
            <v>EUR40792</v>
          </cell>
          <cell r="AS4084">
            <v>2.3208000000000002</v>
          </cell>
        </row>
        <row r="4085">
          <cell r="AR4085" t="str">
            <v>USD40795</v>
          </cell>
          <cell r="AS4085">
            <v>1.6774</v>
          </cell>
        </row>
        <row r="4086">
          <cell r="AR4086" t="str">
            <v>EUR40795</v>
          </cell>
          <cell r="AS4086">
            <v>2.2917000000000001</v>
          </cell>
        </row>
        <row r="4087">
          <cell r="AR4087" t="str">
            <v>USD40800</v>
          </cell>
          <cell r="AS4087">
            <v>1.7288000000000001</v>
          </cell>
        </row>
        <row r="4088">
          <cell r="AR4088" t="str">
            <v>EUR40800</v>
          </cell>
          <cell r="AS4088">
            <v>2.3705000000000003</v>
          </cell>
        </row>
        <row r="4089">
          <cell r="AR4089" t="str">
            <v>USD40808</v>
          </cell>
          <cell r="AS4089">
            <v>1.9016000000000002</v>
          </cell>
        </row>
        <row r="4090">
          <cell r="AR4090" t="str">
            <v>EUR40808</v>
          </cell>
          <cell r="AS4090">
            <v>2.5565000000000002</v>
          </cell>
        </row>
        <row r="4091">
          <cell r="AR4091" t="str">
            <v>USD40812</v>
          </cell>
          <cell r="AS4091">
            <v>1.8445</v>
          </cell>
        </row>
        <row r="4092">
          <cell r="AR4092" t="str">
            <v>EUR40812</v>
          </cell>
          <cell r="AS4092">
            <v>2.4934000000000003</v>
          </cell>
        </row>
        <row r="4093">
          <cell r="AR4093" t="str">
            <v>USD40813</v>
          </cell>
          <cell r="AS4093">
            <v>1.8008000000000002</v>
          </cell>
        </row>
        <row r="4094">
          <cell r="AR4094" t="str">
            <v>EUR40813</v>
          </cell>
          <cell r="AS4094">
            <v>2.4500000000000002</v>
          </cell>
        </row>
        <row r="4095">
          <cell r="AR4095" t="str">
            <v>USD40820</v>
          </cell>
          <cell r="AS4095">
            <v>1.8856000000000002</v>
          </cell>
        </row>
        <row r="4096">
          <cell r="AR4096" t="str">
            <v>EUR40820</v>
          </cell>
          <cell r="AS4096">
            <v>2.5073000000000003</v>
          </cell>
        </row>
        <row r="4097">
          <cell r="AR4097" t="str">
            <v>USD0</v>
          </cell>
          <cell r="AS4097">
            <v>1.7506000000000002</v>
          </cell>
        </row>
        <row r="4098">
          <cell r="AR4098" t="str">
            <v>USD40826</v>
          </cell>
          <cell r="AS4098">
            <v>1.7478</v>
          </cell>
        </row>
        <row r="4099">
          <cell r="AR4099" t="str">
            <v>EUR40826</v>
          </cell>
          <cell r="AS4099">
            <v>2.3919999999999999</v>
          </cell>
        </row>
        <row r="4100">
          <cell r="AR4100" t="str">
            <v>USD40827</v>
          </cell>
          <cell r="AS4100">
            <v>1.7658</v>
          </cell>
        </row>
        <row r="4101">
          <cell r="AR4101" t="str">
            <v>EUR40827</v>
          </cell>
          <cell r="AS4101">
            <v>2.4119000000000002</v>
          </cell>
        </row>
        <row r="4102">
          <cell r="AR4102" t="str">
            <v>USD40833</v>
          </cell>
          <cell r="AS4102">
            <v>1.7488000000000001</v>
          </cell>
        </row>
        <row r="4103">
          <cell r="AR4103" t="str">
            <v>EUR40833</v>
          </cell>
          <cell r="AS4103">
            <v>2.4072</v>
          </cell>
        </row>
        <row r="4104">
          <cell r="AR4104" t="str">
            <v>USD40834</v>
          </cell>
          <cell r="AS4104">
            <v>1.7724</v>
          </cell>
        </row>
        <row r="4105">
          <cell r="AR4105" t="str">
            <v>EUR40834</v>
          </cell>
          <cell r="AS4105">
            <v>2.4260999999999999</v>
          </cell>
        </row>
        <row r="4106">
          <cell r="AR4106" t="str">
            <v>USD40847</v>
          </cell>
          <cell r="AS4106">
            <v>1.6885000000000001</v>
          </cell>
        </row>
        <row r="4107">
          <cell r="AR4107" t="str">
            <v>USD40850</v>
          </cell>
          <cell r="AS4107">
            <v>1.7270000000000001</v>
          </cell>
        </row>
        <row r="4108">
          <cell r="AR4108" t="str">
            <v>EUR40850</v>
          </cell>
          <cell r="AS4108">
            <v>2.3753000000000002</v>
          </cell>
        </row>
        <row r="4109">
          <cell r="AR4109" t="str">
            <v>USD40851</v>
          </cell>
          <cell r="AS4109">
            <v>1.7415</v>
          </cell>
        </row>
        <row r="4110">
          <cell r="AR4110" t="str">
            <v>EUR40851</v>
          </cell>
          <cell r="AS4110">
            <v>2.3923000000000001</v>
          </cell>
        </row>
        <row r="4111">
          <cell r="AR4111" t="str">
            <v>USD40863</v>
          </cell>
          <cell r="AS4111">
            <v>1.7772000000000001</v>
          </cell>
        </row>
        <row r="4112">
          <cell r="AR4112" t="str">
            <v>EUR40863</v>
          </cell>
          <cell r="AS4112">
            <v>2.4014000000000002</v>
          </cell>
        </row>
        <row r="4113">
          <cell r="AR4113" t="str">
            <v>USD40854</v>
          </cell>
          <cell r="AS4113">
            <v>1.7503000000000002</v>
          </cell>
        </row>
        <row r="4114">
          <cell r="AR4114" t="str">
            <v>EUR40854</v>
          </cell>
          <cell r="AS4114">
            <v>2.4168000000000003</v>
          </cell>
        </row>
        <row r="4115">
          <cell r="AR4115" t="str">
            <v>USD40861</v>
          </cell>
          <cell r="AS4115">
            <v>1.7649000000000001</v>
          </cell>
        </row>
        <row r="4116">
          <cell r="AR4116" t="str">
            <v>EUR40861</v>
          </cell>
          <cell r="AS4116">
            <v>2.4041000000000001</v>
          </cell>
        </row>
        <row r="4117">
          <cell r="AR4117" t="str">
            <v>USD40870</v>
          </cell>
          <cell r="AS4117">
            <v>1.8441000000000001</v>
          </cell>
        </row>
        <row r="4118">
          <cell r="AR4118" t="str">
            <v>EUR40870</v>
          </cell>
          <cell r="AS4118">
            <v>2.4650000000000003</v>
          </cell>
        </row>
        <row r="4119">
          <cell r="AR4119" t="str">
            <v>USD40872</v>
          </cell>
          <cell r="AS4119">
            <v>1.8937000000000002</v>
          </cell>
        </row>
        <row r="4120">
          <cell r="AR4120" t="str">
            <v>EUR40872</v>
          </cell>
          <cell r="AS4120">
            <v>2.5122</v>
          </cell>
        </row>
        <row r="4121">
          <cell r="AR4121" t="str">
            <v>USD40875</v>
          </cell>
          <cell r="AS4121">
            <v>1.8596000000000001</v>
          </cell>
        </row>
        <row r="4122">
          <cell r="AR4122" t="str">
            <v>USD40641</v>
          </cell>
          <cell r="AS4122">
            <v>1.5762</v>
          </cell>
        </row>
        <row r="4123">
          <cell r="AR4123" t="str">
            <v>EUR40641</v>
          </cell>
          <cell r="AS4123">
            <v>2.2756000000000003</v>
          </cell>
        </row>
        <row r="4124">
          <cell r="AR4124" t="str">
            <v>USD40644</v>
          </cell>
          <cell r="AS4124">
            <v>1.5805</v>
          </cell>
        </row>
        <row r="4125">
          <cell r="AR4125" t="str">
            <v>EUR40644</v>
          </cell>
          <cell r="AS4125">
            <v>2.2805</v>
          </cell>
        </row>
        <row r="4126">
          <cell r="AR4126" t="str">
            <v>USD40651</v>
          </cell>
          <cell r="AS4126">
            <v>1.5912000000000002</v>
          </cell>
        </row>
        <row r="4127">
          <cell r="AR4127" t="str">
            <v>EUR40651</v>
          </cell>
          <cell r="AS4127">
            <v>2.2646000000000002</v>
          </cell>
        </row>
        <row r="4128">
          <cell r="AR4128" t="str">
            <v>USD40658</v>
          </cell>
          <cell r="AS4128">
            <v>1.5720000000000001</v>
          </cell>
        </row>
        <row r="4129">
          <cell r="AR4129" t="str">
            <v>EUR40658</v>
          </cell>
          <cell r="AS4129">
            <v>2.2926000000000002</v>
          </cell>
        </row>
        <row r="4130">
          <cell r="AR4130" t="str">
            <v>USD40669</v>
          </cell>
          <cell r="AS4130">
            <v>1.6111</v>
          </cell>
        </row>
        <row r="4131">
          <cell r="AR4131" t="str">
            <v>EUR40669</v>
          </cell>
          <cell r="AS4131">
            <v>2.31</v>
          </cell>
        </row>
        <row r="4132">
          <cell r="AR4132" t="str">
            <v>USD40672</v>
          </cell>
          <cell r="AS4132">
            <v>1.6199000000000001</v>
          </cell>
        </row>
        <row r="4133">
          <cell r="AR4133" t="str">
            <v>EUR40672</v>
          </cell>
          <cell r="AS4133">
            <v>2.3239000000000001</v>
          </cell>
        </row>
        <row r="4134">
          <cell r="AR4134" t="str">
            <v>USD40686</v>
          </cell>
          <cell r="AS4134">
            <v>1.6339000000000001</v>
          </cell>
        </row>
        <row r="4135">
          <cell r="AR4135" t="str">
            <v>USD40704</v>
          </cell>
          <cell r="AS4135">
            <v>1.5938000000000001</v>
          </cell>
        </row>
        <row r="4136">
          <cell r="AR4136" t="str">
            <v>EUR40704</v>
          </cell>
          <cell r="AS4136">
            <v>2.2874000000000003</v>
          </cell>
        </row>
        <row r="4137">
          <cell r="AR4137" t="str">
            <v>USD40753</v>
          </cell>
          <cell r="AS4137">
            <v>1.5563</v>
          </cell>
        </row>
        <row r="4138">
          <cell r="AR4138" t="str">
            <v>EUR40753</v>
          </cell>
          <cell r="AS4138">
            <v>2.2394000000000003</v>
          </cell>
        </row>
        <row r="4139">
          <cell r="AR4139" t="str">
            <v>USD40763</v>
          </cell>
          <cell r="AS4139">
            <v>1.5999000000000001</v>
          </cell>
        </row>
        <row r="4140">
          <cell r="AR4140" t="str">
            <v>EUR40763</v>
          </cell>
          <cell r="AS4140">
            <v>2.2783000000000002</v>
          </cell>
        </row>
        <row r="4141">
          <cell r="AR4141" t="str">
            <v>USD40772</v>
          </cell>
          <cell r="AS4141">
            <v>1.5830000000000002</v>
          </cell>
        </row>
        <row r="4142">
          <cell r="AR4142" t="str">
            <v>EUR40772</v>
          </cell>
          <cell r="AS4142">
            <v>2.2847</v>
          </cell>
        </row>
        <row r="4143">
          <cell r="AR4143" t="str">
            <v>USD40821</v>
          </cell>
          <cell r="AS4143">
            <v>1.8456000000000001</v>
          </cell>
        </row>
        <row r="4144">
          <cell r="AR4144" t="str">
            <v>EUR40821</v>
          </cell>
          <cell r="AS4144">
            <v>2.4598</v>
          </cell>
        </row>
        <row r="4145">
          <cell r="AR4145" t="str">
            <v>USD40829</v>
          </cell>
          <cell r="AS4145">
            <v>1.7536</v>
          </cell>
        </row>
        <row r="4146">
          <cell r="AR4146" t="str">
            <v>EUR40829</v>
          </cell>
          <cell r="AS4146">
            <v>2.4079000000000002</v>
          </cell>
        </row>
        <row r="4147">
          <cell r="AR4147" t="str">
            <v>USD40840</v>
          </cell>
          <cell r="AS4147">
            <v>1.7768000000000002</v>
          </cell>
        </row>
        <row r="4148">
          <cell r="AR4148" t="str">
            <v>EUR40840</v>
          </cell>
          <cell r="AS4148">
            <v>2.4671000000000003</v>
          </cell>
        </row>
        <row r="4149">
          <cell r="AR4149" t="str">
            <v>USD40876</v>
          </cell>
          <cell r="AS4149">
            <v>1.8486</v>
          </cell>
        </row>
        <row r="4150">
          <cell r="AR4150" t="str">
            <v>EUR40876</v>
          </cell>
          <cell r="AS4150">
            <v>2.4664000000000001</v>
          </cell>
        </row>
        <row r="4151">
          <cell r="AR4151" t="str">
            <v>USD40879</v>
          </cell>
          <cell r="AS4151">
            <v>1.7843</v>
          </cell>
        </row>
        <row r="4152">
          <cell r="AR4152" t="str">
            <v>EUR40879</v>
          </cell>
          <cell r="AS4152">
            <v>2.4049</v>
          </cell>
        </row>
        <row r="4153">
          <cell r="AR4153" t="str">
            <v>USD40882</v>
          </cell>
          <cell r="AS4153">
            <v>1.7830000000000001</v>
          </cell>
        </row>
        <row r="4154">
          <cell r="AR4154" t="str">
            <v>EUR40882</v>
          </cell>
          <cell r="AS4154">
            <v>2.4016999999999999</v>
          </cell>
        </row>
        <row r="4155">
          <cell r="AR4155" t="str">
            <v>USD40883</v>
          </cell>
          <cell r="AS4155">
            <v>1.7913000000000001</v>
          </cell>
        </row>
        <row r="4156">
          <cell r="AR4156" t="str">
            <v>EUR40883</v>
          </cell>
          <cell r="AS4156">
            <v>2.3971</v>
          </cell>
        </row>
        <row r="4157">
          <cell r="AR4157" t="str">
            <v>USD40884</v>
          </cell>
          <cell r="AS4157">
            <v>1.798</v>
          </cell>
        </row>
        <row r="4158">
          <cell r="AR4158" t="str">
            <v>EUR40884</v>
          </cell>
          <cell r="AS4158">
            <v>2.4056999999999999</v>
          </cell>
        </row>
        <row r="4159">
          <cell r="AR4159" t="str">
            <v>USD40885</v>
          </cell>
          <cell r="AS4159">
            <v>1.7941</v>
          </cell>
        </row>
        <row r="4160">
          <cell r="AR4160" t="str">
            <v>EUR40885</v>
          </cell>
          <cell r="AS4160">
            <v>2.3915000000000002</v>
          </cell>
        </row>
        <row r="4161">
          <cell r="AR4161" t="str">
            <v>USD40890</v>
          </cell>
          <cell r="AS4161">
            <v>1.8409</v>
          </cell>
        </row>
        <row r="4162">
          <cell r="AR4162" t="str">
            <v>EUR40890</v>
          </cell>
          <cell r="AS4162">
            <v>2.4296000000000002</v>
          </cell>
        </row>
        <row r="4163">
          <cell r="AR4163" t="str">
            <v>USD40891</v>
          </cell>
          <cell r="AS4163">
            <v>1.8728</v>
          </cell>
        </row>
        <row r="4164">
          <cell r="AR4164" t="str">
            <v>EUR40891</v>
          </cell>
          <cell r="AS4164">
            <v>2.4316</v>
          </cell>
        </row>
        <row r="4165">
          <cell r="AR4165" t="str">
            <v>USD40892</v>
          </cell>
          <cell r="AS4165">
            <v>1.8609</v>
          </cell>
        </row>
        <row r="4166">
          <cell r="AR4166" t="str">
            <v>EUR40892</v>
          </cell>
          <cell r="AS4166">
            <v>2.4255</v>
          </cell>
        </row>
        <row r="4167">
          <cell r="AR4167" t="str">
            <v>USD40897</v>
          </cell>
          <cell r="AS4167">
            <v>1.8508</v>
          </cell>
        </row>
        <row r="4168">
          <cell r="AR4168" t="str">
            <v>EUR40897</v>
          </cell>
          <cell r="AS4168">
            <v>2.4281999999999999</v>
          </cell>
        </row>
        <row r="4169">
          <cell r="AR4169" t="str">
            <v>USD40898</v>
          </cell>
          <cell r="AS4169">
            <v>1.8556000000000001</v>
          </cell>
        </row>
        <row r="4170">
          <cell r="AR4170" t="str">
            <v>EUR40898</v>
          </cell>
          <cell r="AS4170">
            <v>2.4199000000000002</v>
          </cell>
        </row>
        <row r="4171">
          <cell r="AR4171" t="str">
            <v>USD40900</v>
          </cell>
          <cell r="AS4171">
            <v>1.8560000000000001</v>
          </cell>
        </row>
        <row r="4172">
          <cell r="AR4172" t="str">
            <v>EUR40900</v>
          </cell>
          <cell r="AS4172">
            <v>2.4199000000000002</v>
          </cell>
        </row>
        <row r="4173">
          <cell r="AR4173" t="str">
            <v>USD40903</v>
          </cell>
          <cell r="AS4173">
            <v>1.8566</v>
          </cell>
        </row>
        <row r="4174">
          <cell r="AR4174" t="str">
            <v>EUR40903</v>
          </cell>
          <cell r="AS4174">
            <v>2.4273000000000002</v>
          </cell>
        </row>
        <row r="4175">
          <cell r="AR4175" t="str">
            <v>USD40905</v>
          </cell>
          <cell r="AS4175">
            <v>1.8634000000000002</v>
          </cell>
        </row>
        <row r="4176">
          <cell r="AR4176" t="str">
            <v>EUR40905</v>
          </cell>
          <cell r="AS4176">
            <v>2.4204000000000003</v>
          </cell>
        </row>
        <row r="4177">
          <cell r="AR4177" t="str">
            <v>USD40906</v>
          </cell>
          <cell r="AS4177">
            <v>1.8758000000000001</v>
          </cell>
        </row>
        <row r="4178">
          <cell r="AR4178" t="str">
            <v>EUR40906</v>
          </cell>
          <cell r="AS4178">
            <v>2.423</v>
          </cell>
        </row>
        <row r="4179">
          <cell r="AR4179" t="str">
            <v>USD40910</v>
          </cell>
          <cell r="AS4179">
            <v>1.8683000000000001</v>
          </cell>
        </row>
        <row r="4180">
          <cell r="AR4180" t="str">
            <v>USD40911</v>
          </cell>
          <cell r="AS4180">
            <v>1.8457000000000001</v>
          </cell>
        </row>
        <row r="4181">
          <cell r="AR4181" t="str">
            <v>EUR40910</v>
          </cell>
          <cell r="AS4181">
            <v>2.4165000000000001</v>
          </cell>
        </row>
        <row r="4182">
          <cell r="AR4182" t="str">
            <v>EUR40911</v>
          </cell>
          <cell r="AS4182">
            <v>2.4056999999999999</v>
          </cell>
        </row>
        <row r="4183">
          <cell r="AR4183" t="str">
            <v>USD40912</v>
          </cell>
          <cell r="AS4183">
            <v>1.8272000000000002</v>
          </cell>
        </row>
        <row r="4184">
          <cell r="AR4184" t="str">
            <v>EUR40912</v>
          </cell>
          <cell r="AS4184">
            <v>2.3677000000000001</v>
          </cell>
        </row>
        <row r="4185">
          <cell r="AR4185" t="str">
            <v>USD40913</v>
          </cell>
          <cell r="AS4185">
            <v>1.8371000000000002</v>
          </cell>
        </row>
        <row r="4186">
          <cell r="AR4186" t="str">
            <v>EUR40913</v>
          </cell>
          <cell r="AS4186">
            <v>2.3511000000000002</v>
          </cell>
        </row>
        <row r="4187">
          <cell r="AR4187" t="str">
            <v>USD40680</v>
          </cell>
          <cell r="AS4187">
            <v>1.629</v>
          </cell>
        </row>
        <row r="4188">
          <cell r="AR4188" t="str">
            <v>EUR40680</v>
          </cell>
          <cell r="AS4188">
            <v>2.3163</v>
          </cell>
        </row>
        <row r="4189">
          <cell r="AR4189" t="str">
            <v>USD40693</v>
          </cell>
          <cell r="AS4189">
            <v>1.5958000000000001</v>
          </cell>
        </row>
        <row r="4190">
          <cell r="AR4190" t="str">
            <v>EUR40693</v>
          </cell>
          <cell r="AS4190">
            <v>2.2782</v>
          </cell>
        </row>
        <row r="4191">
          <cell r="AR4191" t="str">
            <v>USD40816</v>
          </cell>
          <cell r="AS4191">
            <v>1.8536000000000001</v>
          </cell>
        </row>
        <row r="4192">
          <cell r="AR4192" t="str">
            <v>EUR40816</v>
          </cell>
          <cell r="AS4192">
            <v>2.4938000000000002</v>
          </cell>
        </row>
        <row r="4193">
          <cell r="AR4193" t="str">
            <v>USD40830</v>
          </cell>
          <cell r="AS4193">
            <v>1.7376</v>
          </cell>
        </row>
        <row r="4194">
          <cell r="AR4194" t="str">
            <v>EUR40830</v>
          </cell>
          <cell r="AS4194">
            <v>2.4083000000000001</v>
          </cell>
        </row>
        <row r="4195">
          <cell r="AR4195" t="str">
            <v>USD40835</v>
          </cell>
          <cell r="AS4195">
            <v>1.7604000000000002</v>
          </cell>
        </row>
        <row r="4196">
          <cell r="AR4196" t="str">
            <v>EUR40835</v>
          </cell>
          <cell r="AS4196">
            <v>2.4298999999999999</v>
          </cell>
        </row>
        <row r="4197">
          <cell r="AR4197" t="str">
            <v>USD40837</v>
          </cell>
          <cell r="AS4197">
            <v>1.7803</v>
          </cell>
        </row>
        <row r="4198">
          <cell r="AR4198" t="str">
            <v>EUR40837</v>
          </cell>
          <cell r="AS4198">
            <v>2.4739</v>
          </cell>
        </row>
        <row r="4199">
          <cell r="AR4199" t="str">
            <v>USD40844</v>
          </cell>
          <cell r="AS4199">
            <v>1.6986000000000001</v>
          </cell>
        </row>
        <row r="4200">
          <cell r="AR4200" t="str">
            <v>EUR40844</v>
          </cell>
          <cell r="AS4200">
            <v>2.4084000000000003</v>
          </cell>
        </row>
        <row r="4201">
          <cell r="AR4201" t="str">
            <v>EUR40847</v>
          </cell>
          <cell r="AS4201">
            <v>2.3610000000000002</v>
          </cell>
        </row>
        <row r="4202">
          <cell r="AR4202" t="str">
            <v>EUR40848</v>
          </cell>
          <cell r="AS4202">
            <v>2.3929</v>
          </cell>
        </row>
        <row r="4203">
          <cell r="AR4203" t="str">
            <v>USD40848</v>
          </cell>
          <cell r="AS4203">
            <v>1.7506000000000002</v>
          </cell>
        </row>
        <row r="4204">
          <cell r="AR4204" t="str">
            <v>USD40855</v>
          </cell>
          <cell r="AS4204">
            <v>1.7453000000000001</v>
          </cell>
        </row>
        <row r="4205">
          <cell r="AR4205" t="str">
            <v>EUR40855</v>
          </cell>
          <cell r="AS4205">
            <v>2.4159999999999999</v>
          </cell>
        </row>
        <row r="4206">
          <cell r="AR4206" t="str">
            <v>USD40856</v>
          </cell>
          <cell r="AS4206">
            <v>1.7516</v>
          </cell>
        </row>
        <row r="4207">
          <cell r="AR4207" t="str">
            <v>EUR40856</v>
          </cell>
          <cell r="AS4207">
            <v>2.3792</v>
          </cell>
        </row>
        <row r="4208">
          <cell r="AR4208" t="str">
            <v>USD40857</v>
          </cell>
          <cell r="AS4208">
            <v>1.7610000000000001</v>
          </cell>
        </row>
        <row r="4209">
          <cell r="AR4209" t="str">
            <v>EUR40857</v>
          </cell>
          <cell r="AS4209">
            <v>2.3921000000000001</v>
          </cell>
        </row>
        <row r="4210">
          <cell r="AR4210" t="str">
            <v>USD40858</v>
          </cell>
          <cell r="AS4210">
            <v>1.7547000000000001</v>
          </cell>
        </row>
        <row r="4211">
          <cell r="AR4211" t="str">
            <v>EUR40858</v>
          </cell>
          <cell r="AS4211">
            <v>2.4016999999999999</v>
          </cell>
        </row>
        <row r="4212">
          <cell r="AR4212" t="str">
            <v>USD40865</v>
          </cell>
          <cell r="AS4212">
            <v>1.7723</v>
          </cell>
        </row>
        <row r="4213">
          <cell r="AR4213" t="str">
            <v>EUR40865</v>
          </cell>
          <cell r="AS4213">
            <v>2.3993000000000002</v>
          </cell>
        </row>
        <row r="4214">
          <cell r="AR4214" t="str">
            <v>USD40868</v>
          </cell>
          <cell r="AS4214">
            <v>1.8061</v>
          </cell>
        </row>
        <row r="4215">
          <cell r="AR4215" t="str">
            <v>USD40869</v>
          </cell>
          <cell r="AS4215">
            <v>1.8069000000000002</v>
          </cell>
        </row>
        <row r="4216">
          <cell r="AR4216" t="str">
            <v>EUR40868</v>
          </cell>
          <cell r="AS4216">
            <v>2.4294000000000002</v>
          </cell>
        </row>
        <row r="4217">
          <cell r="AR4217" t="str">
            <v>EUR40869</v>
          </cell>
          <cell r="AS4217">
            <v>2.4431000000000003</v>
          </cell>
        </row>
        <row r="4218">
          <cell r="AR4218" t="str">
            <v>USD40871</v>
          </cell>
          <cell r="AS4218">
            <v>1.8660000000000001</v>
          </cell>
        </row>
        <row r="4219">
          <cell r="AR4219" t="str">
            <v>EUR40871</v>
          </cell>
          <cell r="AS4219">
            <v>2.4876</v>
          </cell>
        </row>
        <row r="4220">
          <cell r="AR4220" t="str">
            <v>USD40878</v>
          </cell>
          <cell r="AS4220">
            <v>1.7929000000000002</v>
          </cell>
        </row>
        <row r="4221">
          <cell r="AR4221" t="str">
            <v>EUR40878</v>
          </cell>
          <cell r="AS4221">
            <v>2.4174000000000002</v>
          </cell>
        </row>
        <row r="4222">
          <cell r="AR4222" t="str">
            <v>USD40908</v>
          </cell>
          <cell r="AS4222">
            <v>1.8758000000000001</v>
          </cell>
        </row>
        <row r="4223">
          <cell r="AR4223" t="str">
            <v>USD40919</v>
          </cell>
          <cell r="AS4223">
            <v>1.8048000000000002</v>
          </cell>
        </row>
        <row r="4224">
          <cell r="AR4224" t="str">
            <v>USD40889</v>
          </cell>
          <cell r="AS4224">
            <v>1.8219000000000001</v>
          </cell>
        </row>
        <row r="4225">
          <cell r="AR4225" t="str">
            <v>EUR40889</v>
          </cell>
          <cell r="AS4225">
            <v>2.4129</v>
          </cell>
        </row>
        <row r="4226">
          <cell r="AR4226" t="str">
            <v>EUR40908</v>
          </cell>
          <cell r="AS4226">
            <v>2.4342000000000001</v>
          </cell>
        </row>
        <row r="4227">
          <cell r="AR4227" t="str">
            <v>USD40917</v>
          </cell>
          <cell r="AS4227">
            <v>1.8442000000000001</v>
          </cell>
        </row>
        <row r="4228">
          <cell r="AR4228" t="str">
            <v>EUR40917</v>
          </cell>
          <cell r="AS4228">
            <v>2.3492999999999999</v>
          </cell>
        </row>
        <row r="4229">
          <cell r="AR4229" t="str">
            <v>USD40918</v>
          </cell>
          <cell r="AS4229">
            <v>1.8042</v>
          </cell>
        </row>
        <row r="4230">
          <cell r="AR4230" t="str">
            <v>EUR40918</v>
          </cell>
          <cell r="AS4230">
            <v>2.3069999999999999</v>
          </cell>
        </row>
        <row r="4231">
          <cell r="AR4231" t="str">
            <v>EUR40919</v>
          </cell>
          <cell r="AS4231">
            <v>2.2881</v>
          </cell>
        </row>
        <row r="4232">
          <cell r="AR4232" t="str">
            <v>USD40924</v>
          </cell>
          <cell r="AS4232">
            <v>1.7836000000000001</v>
          </cell>
        </row>
        <row r="4233">
          <cell r="AR4233" t="str">
            <v>EUR40924</v>
          </cell>
          <cell r="AS4233">
            <v>2.2606999999999999</v>
          </cell>
        </row>
        <row r="4234">
          <cell r="AR4234" t="str">
            <v>USD40925</v>
          </cell>
          <cell r="AS4234">
            <v>1.776</v>
          </cell>
        </row>
        <row r="4235">
          <cell r="AR4235" t="str">
            <v>EUR40925</v>
          </cell>
          <cell r="AS4235">
            <v>2.2594000000000003</v>
          </cell>
        </row>
        <row r="4236">
          <cell r="AR4236" t="str">
            <v>USD40926</v>
          </cell>
          <cell r="AS4236">
            <v>1.7791000000000001</v>
          </cell>
        </row>
        <row r="4237">
          <cell r="AR4237" t="str">
            <v>EUR40926</v>
          </cell>
          <cell r="AS4237">
            <v>2.2842000000000002</v>
          </cell>
        </row>
        <row r="4238">
          <cell r="AR4238" t="str">
            <v>USD40927</v>
          </cell>
          <cell r="AS4238">
            <v>1.7648000000000001</v>
          </cell>
        </row>
        <row r="4239">
          <cell r="AR4239" t="str">
            <v>EUR40927</v>
          </cell>
          <cell r="AS4239">
            <v>2.2749999999999999</v>
          </cell>
        </row>
        <row r="4240">
          <cell r="AR4240" t="str">
            <v>USD40928</v>
          </cell>
          <cell r="AS4240">
            <v>1.7670000000000001</v>
          </cell>
        </row>
        <row r="4241">
          <cell r="AR4241" t="str">
            <v>EUR40928</v>
          </cell>
          <cell r="AS4241">
            <v>2.2835000000000001</v>
          </cell>
        </row>
        <row r="4242">
          <cell r="AR4242" t="str">
            <v>USD40931</v>
          </cell>
          <cell r="AS4242">
            <v>1.7528000000000001</v>
          </cell>
        </row>
        <row r="4243">
          <cell r="AR4243" t="str">
            <v>EUR40931</v>
          </cell>
          <cell r="AS4243">
            <v>2.2846000000000002</v>
          </cell>
        </row>
        <row r="4244">
          <cell r="AR4244" t="str">
            <v>USD40932</v>
          </cell>
          <cell r="AS4244">
            <v>1.7649000000000001</v>
          </cell>
        </row>
        <row r="4245">
          <cell r="AR4245" t="str">
            <v>EUR40932</v>
          </cell>
          <cell r="AS4245">
            <v>2.2890999999999999</v>
          </cell>
        </row>
        <row r="4246">
          <cell r="AR4246" t="str">
            <v>USD40933</v>
          </cell>
          <cell r="AS4246">
            <v>1.7632000000000001</v>
          </cell>
        </row>
        <row r="4247">
          <cell r="AR4247" t="str">
            <v>EUR40933</v>
          </cell>
          <cell r="AS4247">
            <v>2.2835000000000001</v>
          </cell>
        </row>
        <row r="4248">
          <cell r="AR4248" t="str">
            <v>USD40934</v>
          </cell>
          <cell r="AS4248">
            <v>1.7389000000000001</v>
          </cell>
        </row>
        <row r="4249">
          <cell r="AR4249" t="str">
            <v>EUR40934</v>
          </cell>
          <cell r="AS4249">
            <v>2.2896000000000001</v>
          </cell>
        </row>
        <row r="4250">
          <cell r="AR4250" t="str">
            <v>USD40935</v>
          </cell>
          <cell r="AS4250">
            <v>1.7436</v>
          </cell>
        </row>
        <row r="4251">
          <cell r="AR4251" t="str">
            <v>EUR40935</v>
          </cell>
          <cell r="AS4251">
            <v>2.29</v>
          </cell>
        </row>
        <row r="4252">
          <cell r="AR4252" t="str">
            <v>USD40938</v>
          </cell>
          <cell r="AS4252">
            <v>1.7509000000000001</v>
          </cell>
        </row>
        <row r="4253">
          <cell r="AR4253" t="str">
            <v>USD40961</v>
          </cell>
          <cell r="AS4253">
            <v>1.7076</v>
          </cell>
        </row>
        <row r="4254">
          <cell r="AR4254" t="str">
            <v>EUR40961</v>
          </cell>
          <cell r="AS4254">
            <v>2.2633000000000001</v>
          </cell>
        </row>
        <row r="4255">
          <cell r="AR4255" t="str">
            <v>USD40962</v>
          </cell>
          <cell r="AS4255">
            <v>1.7040000000000002</v>
          </cell>
        </row>
        <row r="4256">
          <cell r="AR4256" t="str">
            <v>EUR40962</v>
          </cell>
          <cell r="AS4256">
            <v>2.2636000000000003</v>
          </cell>
        </row>
        <row r="4257">
          <cell r="AR4257" t="str">
            <v>USD40969</v>
          </cell>
          <cell r="AS4257">
            <v>1.7152000000000001</v>
          </cell>
        </row>
        <row r="4258">
          <cell r="AR4258" t="str">
            <v>EUR40969</v>
          </cell>
          <cell r="AS4258">
            <v>2.2865000000000002</v>
          </cell>
        </row>
        <row r="4259">
          <cell r="AR4259" t="str">
            <v>USD40970</v>
          </cell>
          <cell r="AS4259">
            <v>1.7245000000000001</v>
          </cell>
        </row>
        <row r="4260">
          <cell r="AR4260" t="str">
            <v>EUR40970</v>
          </cell>
          <cell r="AS4260">
            <v>2.2775000000000003</v>
          </cell>
        </row>
        <row r="4261">
          <cell r="AR4261" t="str">
            <v>USD40989</v>
          </cell>
          <cell r="AS4261">
            <v>1.8267</v>
          </cell>
        </row>
        <row r="4262">
          <cell r="AR4262" t="str">
            <v>EUR40989</v>
          </cell>
          <cell r="AS4262">
            <v>2.4098000000000002</v>
          </cell>
        </row>
        <row r="4263">
          <cell r="AR4263" t="str">
            <v>USD40994</v>
          </cell>
          <cell r="AS4263">
            <v>1.8143</v>
          </cell>
        </row>
        <row r="4264">
          <cell r="AR4264" t="str">
            <v>EUR40994</v>
          </cell>
          <cell r="AS4264">
            <v>2.4178999999999999</v>
          </cell>
        </row>
        <row r="4265">
          <cell r="AR4265" t="str">
            <v>USD40997</v>
          </cell>
          <cell r="AS4265">
            <v>1.8334000000000001</v>
          </cell>
        </row>
        <row r="4266">
          <cell r="AR4266" t="str">
            <v>EUR40997</v>
          </cell>
          <cell r="AS4266">
            <v>2.4318</v>
          </cell>
        </row>
        <row r="4267">
          <cell r="AR4267" t="str">
            <v>USD41003</v>
          </cell>
          <cell r="AS4267">
            <v>1.8316000000000001</v>
          </cell>
        </row>
        <row r="4268">
          <cell r="AR4268" t="str">
            <v>EUR41003</v>
          </cell>
          <cell r="AS4268">
            <v>2.4045000000000001</v>
          </cell>
        </row>
        <row r="4269">
          <cell r="AR4269" t="str">
            <v>USD41061</v>
          </cell>
          <cell r="AS4269">
            <v>2.0350000000000001</v>
          </cell>
        </row>
        <row r="4270">
          <cell r="AR4270" t="str">
            <v>EUR41061</v>
          </cell>
          <cell r="AS4270">
            <v>2.5273000000000003</v>
          </cell>
        </row>
        <row r="4271">
          <cell r="AR4271" t="str">
            <v>USD41066</v>
          </cell>
          <cell r="AS4271">
            <v>2.0183</v>
          </cell>
        </row>
        <row r="4272">
          <cell r="AR4272" t="str">
            <v>EUR41066</v>
          </cell>
          <cell r="AS4272">
            <v>2.5297000000000001</v>
          </cell>
        </row>
        <row r="4273">
          <cell r="AR4273" t="str">
            <v>USD41082</v>
          </cell>
          <cell r="AS4273">
            <v>2.0554999999999999</v>
          </cell>
        </row>
        <row r="4274">
          <cell r="AR4274" t="str">
            <v>EUR41082</v>
          </cell>
          <cell r="AS4274">
            <v>2.5790000000000002</v>
          </cell>
        </row>
        <row r="4275">
          <cell r="AR4275" t="str">
            <v>USD41087</v>
          </cell>
          <cell r="AS4275">
            <v>2.0764</v>
          </cell>
        </row>
        <row r="4276">
          <cell r="AR4276" t="str">
            <v>EUR41087</v>
          </cell>
          <cell r="AS4276">
            <v>2.5868000000000002</v>
          </cell>
        </row>
        <row r="4277">
          <cell r="AR4277" t="str">
            <v>USD41088</v>
          </cell>
          <cell r="AS4277">
            <v>2.0904000000000003</v>
          </cell>
        </row>
        <row r="4278">
          <cell r="AR4278" t="str">
            <v>EUR41088</v>
          </cell>
          <cell r="AS4278">
            <v>2.5990000000000002</v>
          </cell>
        </row>
        <row r="4279">
          <cell r="AR4279" t="str">
            <v>USD41096</v>
          </cell>
          <cell r="AS4279">
            <v>2.0359000000000003</v>
          </cell>
        </row>
        <row r="4280">
          <cell r="AR4280" t="str">
            <v>EUR41096</v>
          </cell>
          <cell r="AS4280">
            <v>2.5003000000000002</v>
          </cell>
        </row>
        <row r="4281">
          <cell r="AR4281" t="str">
            <v>EUR41121</v>
          </cell>
          <cell r="AS4281">
            <v>2.5242</v>
          </cell>
        </row>
        <row r="4282">
          <cell r="AR4282" t="str">
            <v>USD41123</v>
          </cell>
          <cell r="AS4282">
            <v>2.0475000000000003</v>
          </cell>
        </row>
        <row r="4283">
          <cell r="AR4283" t="str">
            <v>EUR41123</v>
          </cell>
          <cell r="AS4283">
            <v>2.4877000000000002</v>
          </cell>
        </row>
        <row r="4284">
          <cell r="AR4284" t="str">
            <v>USD41156</v>
          </cell>
          <cell r="AS4284">
            <v>2.0392000000000001</v>
          </cell>
        </row>
        <row r="4285">
          <cell r="AR4285" t="str">
            <v>EUR41156</v>
          </cell>
          <cell r="AS4285">
            <v>2.5625</v>
          </cell>
        </row>
        <row r="4286">
          <cell r="AR4286" t="str">
            <v>USD41157</v>
          </cell>
          <cell r="AS4286">
            <v>2.0385</v>
          </cell>
        </row>
        <row r="4287">
          <cell r="AR4287" t="str">
            <v>EUR41157</v>
          </cell>
          <cell r="AS4287">
            <v>2.5691000000000002</v>
          </cell>
        </row>
        <row r="4288">
          <cell r="AR4288" t="str">
            <v>USD41158</v>
          </cell>
          <cell r="AS4288">
            <v>2.0381</v>
          </cell>
        </row>
        <row r="4289">
          <cell r="AR4289" t="str">
            <v>EUR41158</v>
          </cell>
          <cell r="AS4289">
            <v>2.5739000000000001</v>
          </cell>
        </row>
        <row r="4290">
          <cell r="AR4290" t="str">
            <v>USD41164</v>
          </cell>
          <cell r="AS4290">
            <v>2.0204</v>
          </cell>
        </row>
        <row r="4291">
          <cell r="AR4291" t="str">
            <v>EUR41164</v>
          </cell>
          <cell r="AS4291">
            <v>2.6049000000000002</v>
          </cell>
        </row>
        <row r="4292">
          <cell r="AR4292" t="str">
            <v>USD41169</v>
          </cell>
          <cell r="AS4292">
            <v>2.0312000000000001</v>
          </cell>
        </row>
        <row r="4293">
          <cell r="AR4293" t="str">
            <v>EUR41169</v>
          </cell>
          <cell r="AS4293">
            <v>2.6659999999999999</v>
          </cell>
        </row>
        <row r="4294">
          <cell r="AR4294" t="str">
            <v>USD41171</v>
          </cell>
          <cell r="AS4294">
            <v>2.0236000000000001</v>
          </cell>
        </row>
        <row r="4295">
          <cell r="AR4295" t="str">
            <v>EUR41171</v>
          </cell>
          <cell r="AS4295">
            <v>2.6448</v>
          </cell>
        </row>
        <row r="4296">
          <cell r="AR4296" t="str">
            <v>USD41172</v>
          </cell>
          <cell r="AS4296">
            <v>2.0263</v>
          </cell>
        </row>
        <row r="4297">
          <cell r="AR4297" t="str">
            <v>USD41173</v>
          </cell>
          <cell r="AS4297">
            <v>2.024</v>
          </cell>
        </row>
        <row r="4298">
          <cell r="AR4298" t="str">
            <v>EUR41172</v>
          </cell>
          <cell r="AS4298">
            <v>2.6239000000000003</v>
          </cell>
        </row>
        <row r="4299">
          <cell r="AR4299" t="str">
            <v>EUR41173</v>
          </cell>
          <cell r="AS4299">
            <v>2.6295999999999999</v>
          </cell>
        </row>
        <row r="4300">
          <cell r="AR4300" t="str">
            <v>USD41176</v>
          </cell>
          <cell r="AS4300">
            <v>2.0272999999999999</v>
          </cell>
        </row>
        <row r="4301">
          <cell r="AR4301" t="str">
            <v>EUR41176</v>
          </cell>
          <cell r="AS4301">
            <v>2.617</v>
          </cell>
        </row>
        <row r="4302">
          <cell r="AR4302" t="str">
            <v>USD41178</v>
          </cell>
          <cell r="AS4302">
            <v>2.0341</v>
          </cell>
        </row>
        <row r="4303">
          <cell r="AR4303" t="str">
            <v>EUR41178</v>
          </cell>
          <cell r="AS4303">
            <v>2.6146000000000003</v>
          </cell>
        </row>
        <row r="4304">
          <cell r="AR4304" t="str">
            <v>USD41180</v>
          </cell>
          <cell r="AS4304">
            <v>2.0306000000000002</v>
          </cell>
        </row>
        <row r="4305">
          <cell r="AR4305" t="str">
            <v>EUR41180</v>
          </cell>
          <cell r="AS4305">
            <v>2.6109</v>
          </cell>
        </row>
        <row r="4306">
          <cell r="AR4306" t="str">
            <v>USD41184</v>
          </cell>
          <cell r="AS4306">
            <v>2.0266000000000002</v>
          </cell>
        </row>
        <row r="4307">
          <cell r="AR4307" t="str">
            <v>EUR41184</v>
          </cell>
          <cell r="AS4307">
            <v>2.6246</v>
          </cell>
        </row>
        <row r="4308">
          <cell r="AR4308" t="str">
            <v>USD41185</v>
          </cell>
          <cell r="AS4308">
            <v>2.0266000000000002</v>
          </cell>
        </row>
        <row r="4309">
          <cell r="AR4309" t="str">
            <v>EUR41185</v>
          </cell>
          <cell r="AS4309">
            <v>2.6163000000000003</v>
          </cell>
        </row>
        <row r="4310">
          <cell r="AR4310" t="str">
            <v>USD41187</v>
          </cell>
          <cell r="AS4310">
            <v>2.0246</v>
          </cell>
        </row>
        <row r="4311">
          <cell r="AR4311" t="str">
            <v>EUR41187</v>
          </cell>
          <cell r="AS4311">
            <v>2.6436999999999999</v>
          </cell>
        </row>
        <row r="4312">
          <cell r="AR4312" t="str">
            <v>USD41191</v>
          </cell>
          <cell r="AS4312">
            <v>2.0337000000000001</v>
          </cell>
        </row>
        <row r="4313">
          <cell r="AR4313" t="str">
            <v>EUR41191</v>
          </cell>
          <cell r="AS4313">
            <v>2.6186000000000003</v>
          </cell>
        </row>
        <row r="4314">
          <cell r="AR4314" t="str">
            <v>USD41192</v>
          </cell>
          <cell r="AS4314">
            <v>2.0378000000000003</v>
          </cell>
        </row>
        <row r="4315">
          <cell r="AR4315" t="str">
            <v>EUR41192</v>
          </cell>
          <cell r="AS4315">
            <v>2.6263000000000001</v>
          </cell>
        </row>
        <row r="4316">
          <cell r="AR4316" t="str">
            <v>USD41199</v>
          </cell>
          <cell r="AS4316">
            <v>2.0336000000000003</v>
          </cell>
        </row>
        <row r="4317">
          <cell r="AR4317" t="str">
            <v>USD41198</v>
          </cell>
          <cell r="AS4317">
            <v>2.0350999999999999</v>
          </cell>
        </row>
        <row r="4318">
          <cell r="AR4318" t="str">
            <v>EUR41198</v>
          </cell>
          <cell r="AS4318">
            <v>2.6525000000000003</v>
          </cell>
        </row>
        <row r="4319">
          <cell r="AR4319" t="str">
            <v>USD40982</v>
          </cell>
          <cell r="AS4319">
            <v>1.8146</v>
          </cell>
        </row>
        <row r="4320">
          <cell r="AR4320" t="str">
            <v>EUR40982</v>
          </cell>
          <cell r="AS4320">
            <v>2.3632</v>
          </cell>
        </row>
        <row r="4321">
          <cell r="AR4321" t="str">
            <v>USD40988</v>
          </cell>
          <cell r="AS4321">
            <v>1.8259000000000001</v>
          </cell>
        </row>
        <row r="4322">
          <cell r="AR4322" t="str">
            <v>EUR40988</v>
          </cell>
          <cell r="AS4322">
            <v>2.4138000000000002</v>
          </cell>
        </row>
        <row r="4323">
          <cell r="AR4323" t="str">
            <v>USD40990</v>
          </cell>
          <cell r="AS4323">
            <v>1.8250000000000002</v>
          </cell>
        </row>
        <row r="4324">
          <cell r="AR4324" t="str">
            <v>EUR40990</v>
          </cell>
          <cell r="AS4324">
            <v>2.4086000000000003</v>
          </cell>
        </row>
        <row r="4325">
          <cell r="AR4325" t="str">
            <v>USD41002</v>
          </cell>
          <cell r="AS4325">
            <v>1.8256000000000001</v>
          </cell>
        </row>
        <row r="4326">
          <cell r="AR4326" t="str">
            <v>EUR41002</v>
          </cell>
          <cell r="AS4326">
            <v>2.4348000000000001</v>
          </cell>
        </row>
        <row r="4327">
          <cell r="AR4327" t="str">
            <v>USD41004</v>
          </cell>
          <cell r="AS4327">
            <v>1.8301000000000001</v>
          </cell>
        </row>
        <row r="4328">
          <cell r="AR4328" t="str">
            <v>EUR41004</v>
          </cell>
          <cell r="AS4328">
            <v>2.391</v>
          </cell>
        </row>
        <row r="4329">
          <cell r="AR4329" t="str">
            <v>USD41010</v>
          </cell>
          <cell r="AS4329">
            <v>1.8303</v>
          </cell>
        </row>
        <row r="4330">
          <cell r="AR4330" t="str">
            <v>EUR41010</v>
          </cell>
          <cell r="AS4330">
            <v>2.3986000000000001</v>
          </cell>
        </row>
        <row r="4331">
          <cell r="AR4331" t="str">
            <v>USD41022</v>
          </cell>
          <cell r="AS4331">
            <v>1.8864000000000001</v>
          </cell>
        </row>
        <row r="4332">
          <cell r="AR4332" t="str">
            <v>EUR41022</v>
          </cell>
          <cell r="AS4332">
            <v>2.4765000000000001</v>
          </cell>
        </row>
        <row r="4333">
          <cell r="AR4333" t="str">
            <v>USD41024</v>
          </cell>
          <cell r="AS4333">
            <v>1.8807</v>
          </cell>
        </row>
        <row r="4334">
          <cell r="AR4334" t="str">
            <v>EUR41024</v>
          </cell>
          <cell r="AS4334">
            <v>2.4842</v>
          </cell>
        </row>
        <row r="4335">
          <cell r="AR4335" t="str">
            <v>USD41029</v>
          </cell>
          <cell r="AS4335">
            <v>1.8918000000000001</v>
          </cell>
        </row>
        <row r="4336">
          <cell r="AR4336" t="str">
            <v>EUR41029</v>
          </cell>
          <cell r="AS4336">
            <v>2.5024999999999999</v>
          </cell>
        </row>
        <row r="4337">
          <cell r="AR4337" t="str">
            <v>USD41038</v>
          </cell>
          <cell r="AS4337">
            <v>1.9577</v>
          </cell>
        </row>
        <row r="4338">
          <cell r="AR4338" t="str">
            <v>EUR41038</v>
          </cell>
          <cell r="AS4338">
            <v>2.5362</v>
          </cell>
        </row>
        <row r="4339">
          <cell r="AR4339" t="str">
            <v>USD41046</v>
          </cell>
          <cell r="AS4339">
            <v>1.9973000000000001</v>
          </cell>
        </row>
        <row r="4340">
          <cell r="AR4340" t="str">
            <v>EUR41046</v>
          </cell>
          <cell r="AS4340">
            <v>2.5384000000000002</v>
          </cell>
        </row>
        <row r="4341">
          <cell r="AR4341" t="str">
            <v>USD41050</v>
          </cell>
          <cell r="AS4341">
            <v>2.0373999999999999</v>
          </cell>
        </row>
        <row r="4342">
          <cell r="AR4342" t="str">
            <v>EUR41050</v>
          </cell>
          <cell r="AS4342">
            <v>2.6015999999999999</v>
          </cell>
        </row>
        <row r="4343">
          <cell r="AR4343" t="str">
            <v>USD41051</v>
          </cell>
          <cell r="AS4343">
            <v>2.0493000000000001</v>
          </cell>
        </row>
        <row r="4344">
          <cell r="AR4344" t="str">
            <v>EUR41051</v>
          </cell>
          <cell r="AS4344">
            <v>2.6098000000000003</v>
          </cell>
        </row>
        <row r="4345">
          <cell r="AR4345" t="str">
            <v>USD41058</v>
          </cell>
          <cell r="AS4345">
            <v>1.9944000000000002</v>
          </cell>
        </row>
        <row r="4346">
          <cell r="AR4346" t="str">
            <v>EUR41058</v>
          </cell>
          <cell r="AS4346">
            <v>2.4894000000000003</v>
          </cell>
        </row>
        <row r="4347">
          <cell r="AR4347" t="str">
            <v>USD41064</v>
          </cell>
          <cell r="AS4347">
            <v>2.0409999999999999</v>
          </cell>
        </row>
        <row r="4348">
          <cell r="AR4348" t="str">
            <v>USD41071</v>
          </cell>
          <cell r="AS4348">
            <v>2.0348000000000002</v>
          </cell>
        </row>
        <row r="4349">
          <cell r="AR4349" t="str">
            <v>EUR41064</v>
          </cell>
          <cell r="AS4349">
            <v>2.5500000000000003</v>
          </cell>
        </row>
        <row r="4350">
          <cell r="AR4350" t="str">
            <v>EUR41071</v>
          </cell>
          <cell r="AS4350">
            <v>2.5439000000000003</v>
          </cell>
        </row>
        <row r="4351">
          <cell r="AR4351" t="str">
            <v>USD41073</v>
          </cell>
          <cell r="AS4351">
            <v>2.0604</v>
          </cell>
        </row>
        <row r="4352">
          <cell r="AR4352" t="str">
            <v>EUR41073</v>
          </cell>
          <cell r="AS4352">
            <v>2.5949</v>
          </cell>
        </row>
        <row r="4353">
          <cell r="AR4353" t="str">
            <v>USD41078</v>
          </cell>
          <cell r="AS4353">
            <v>2.0634000000000001</v>
          </cell>
        </row>
        <row r="4354">
          <cell r="AR4354" t="str">
            <v>EUR41078</v>
          </cell>
          <cell r="AS4354">
            <v>2.5952999999999999</v>
          </cell>
        </row>
        <row r="4355">
          <cell r="AR4355" t="str">
            <v>USD41080</v>
          </cell>
          <cell r="AS4355">
            <v>2.0293000000000001</v>
          </cell>
        </row>
        <row r="4356">
          <cell r="AR4356" t="str">
            <v>EUR41080</v>
          </cell>
          <cell r="AS4356">
            <v>2.5778000000000003</v>
          </cell>
        </row>
        <row r="4357">
          <cell r="AR4357" t="str">
            <v>USD41089</v>
          </cell>
          <cell r="AS4357">
            <v>2.0213000000000001</v>
          </cell>
        </row>
        <row r="4358">
          <cell r="AR4358" t="str">
            <v>EUR41089</v>
          </cell>
          <cell r="AS4358">
            <v>2.5606</v>
          </cell>
        </row>
        <row r="4359">
          <cell r="AR4359" t="str">
            <v>USD41090</v>
          </cell>
          <cell r="AS4359">
            <v>2.0213000000000001</v>
          </cell>
        </row>
        <row r="4360">
          <cell r="AR4360" t="str">
            <v>EUR41090</v>
          </cell>
          <cell r="AS4360">
            <v>2.5606</v>
          </cell>
        </row>
        <row r="4361">
          <cell r="AR4361" t="str">
            <v>USD41100</v>
          </cell>
          <cell r="AS4361">
            <v>2.0331999999999999</v>
          </cell>
        </row>
        <row r="4362">
          <cell r="AR4362" t="str">
            <v>EUR41100</v>
          </cell>
          <cell r="AS4362">
            <v>2.4917000000000002</v>
          </cell>
        </row>
        <row r="4363">
          <cell r="AR4363" t="str">
            <v>USD41101</v>
          </cell>
          <cell r="AS4363">
            <v>2.0310000000000001</v>
          </cell>
        </row>
        <row r="4364">
          <cell r="AR4364" t="str">
            <v>EUR41101</v>
          </cell>
          <cell r="AS4364">
            <v>2.4870000000000001</v>
          </cell>
        </row>
        <row r="4365">
          <cell r="AR4365" t="str">
            <v>USD41121</v>
          </cell>
          <cell r="AS4365">
            <v>2.4990000000000001</v>
          </cell>
        </row>
        <row r="4366">
          <cell r="AR4366" t="str">
            <v>USD41124</v>
          </cell>
          <cell r="AS4366">
            <v>2.0312999999999999</v>
          </cell>
        </row>
        <row r="4367">
          <cell r="AR4367" t="str">
            <v>EUR41124</v>
          </cell>
          <cell r="AS4367">
            <v>2.5167999999999999</v>
          </cell>
        </row>
        <row r="4368">
          <cell r="AR4368" t="str">
            <v>USD41135</v>
          </cell>
          <cell r="AS4368">
            <v>2.0258000000000003</v>
          </cell>
        </row>
        <row r="4369">
          <cell r="AR4369" t="str">
            <v>EUR41135</v>
          </cell>
          <cell r="AS4369">
            <v>2.4978000000000002</v>
          </cell>
        </row>
        <row r="4370">
          <cell r="AR4370" t="str">
            <v>USD41136</v>
          </cell>
          <cell r="AS4370">
            <v>2.0234000000000001</v>
          </cell>
        </row>
        <row r="4371">
          <cell r="AR4371" t="str">
            <v>EUR41136</v>
          </cell>
          <cell r="AS4371">
            <v>2.4866000000000001</v>
          </cell>
        </row>
        <row r="4372">
          <cell r="AR4372" t="str">
            <v>USD41141</v>
          </cell>
          <cell r="AS4372">
            <v>2.0209000000000001</v>
          </cell>
        </row>
        <row r="4373">
          <cell r="AR4373" t="str">
            <v>EUR41141</v>
          </cell>
          <cell r="AS4373">
            <v>2.4944000000000002</v>
          </cell>
        </row>
        <row r="4374">
          <cell r="AR4374" t="str">
            <v>USD41142</v>
          </cell>
          <cell r="AS4374">
            <v>2.0173000000000001</v>
          </cell>
        </row>
        <row r="4375">
          <cell r="AR4375" t="str">
            <v>EUR41142</v>
          </cell>
          <cell r="AS4375">
            <v>2.5158</v>
          </cell>
        </row>
        <row r="4376">
          <cell r="AR4376" t="str">
            <v>USD41148</v>
          </cell>
          <cell r="AS4376">
            <v>2.0293000000000001</v>
          </cell>
        </row>
        <row r="4377">
          <cell r="AR4377" t="str">
            <v>EUR41148</v>
          </cell>
          <cell r="AS4377">
            <v>2.5397000000000003</v>
          </cell>
        </row>
        <row r="4378">
          <cell r="AR4378" t="str">
            <v>USD41155</v>
          </cell>
          <cell r="AS4378">
            <v>2.0335000000000001</v>
          </cell>
        </row>
        <row r="4379">
          <cell r="AR4379" t="str">
            <v>EUR41155</v>
          </cell>
          <cell r="AS4379">
            <v>2.5614000000000003</v>
          </cell>
        </row>
        <row r="4380">
          <cell r="AR4380" t="str">
            <v>USD41162</v>
          </cell>
          <cell r="AS4380">
            <v>2.0241000000000002</v>
          </cell>
        </row>
        <row r="4381">
          <cell r="AR4381" t="str">
            <v>EUR41162</v>
          </cell>
          <cell r="AS4381">
            <v>2.5898000000000003</v>
          </cell>
        </row>
        <row r="4382">
          <cell r="AR4382" t="str">
            <v>USD41165</v>
          </cell>
          <cell r="AS4382">
            <v>2.0254000000000003</v>
          </cell>
        </row>
        <row r="4383">
          <cell r="AR4383" t="str">
            <v>EUR41165</v>
          </cell>
          <cell r="AS4383">
            <v>2.6150000000000002</v>
          </cell>
        </row>
        <row r="4384">
          <cell r="AR4384" t="str">
            <v>USD41177</v>
          </cell>
          <cell r="AS4384">
            <v>2.0251000000000001</v>
          </cell>
        </row>
        <row r="4385">
          <cell r="AR4385" t="str">
            <v>USD40981</v>
          </cell>
          <cell r="AS4385">
            <v>1.8102</v>
          </cell>
        </row>
        <row r="4386">
          <cell r="AR4386" t="str">
            <v>EUR40981</v>
          </cell>
          <cell r="AS4386">
            <v>2.3730000000000002</v>
          </cell>
        </row>
        <row r="4387">
          <cell r="AR4387" t="str">
            <v>USD40983</v>
          </cell>
          <cell r="AS4387">
            <v>1.8006</v>
          </cell>
        </row>
        <row r="4388">
          <cell r="AR4388" t="str">
            <v>EUR40983</v>
          </cell>
          <cell r="AS4388">
            <v>2.3534000000000002</v>
          </cell>
        </row>
        <row r="4389">
          <cell r="AR4389" t="str">
            <v>USD41036</v>
          </cell>
          <cell r="AS4389">
            <v>1.9268000000000001</v>
          </cell>
        </row>
        <row r="4390">
          <cell r="AR4390" t="str">
            <v>EUR41036</v>
          </cell>
          <cell r="AS4390">
            <v>2.5151000000000003</v>
          </cell>
        </row>
        <row r="4391">
          <cell r="AR4391" t="str">
            <v>USD41052</v>
          </cell>
          <cell r="AS4391">
            <v>2.0815999999999999</v>
          </cell>
        </row>
        <row r="4392">
          <cell r="AR4392" t="str">
            <v>EUR41052</v>
          </cell>
          <cell r="AS4392">
            <v>2.6162000000000001</v>
          </cell>
        </row>
        <row r="4393">
          <cell r="AR4393" t="str">
            <v>USD41079</v>
          </cell>
          <cell r="AS4393">
            <v>2.044</v>
          </cell>
        </row>
        <row r="4394">
          <cell r="AR4394" t="str">
            <v>EUR41079</v>
          </cell>
          <cell r="AS4394">
            <v>2.5947</v>
          </cell>
        </row>
        <row r="4395">
          <cell r="AR4395" t="str">
            <v>USD41103</v>
          </cell>
          <cell r="AS4395">
            <v>2.0338000000000003</v>
          </cell>
        </row>
        <row r="4396">
          <cell r="AR4396" t="str">
            <v>EUR41103</v>
          </cell>
          <cell r="AS4396">
            <v>2.4879000000000002</v>
          </cell>
        </row>
        <row r="4397">
          <cell r="AR4397" t="str">
            <v>USD41137</v>
          </cell>
          <cell r="AS4397">
            <v>2.0214000000000003</v>
          </cell>
        </row>
        <row r="4398">
          <cell r="AR4398" t="str">
            <v>EUR41137</v>
          </cell>
          <cell r="AS4398">
            <v>2.4976000000000003</v>
          </cell>
        </row>
        <row r="4399">
          <cell r="AR4399" t="str">
            <v>EUR41177</v>
          </cell>
          <cell r="AS4399">
            <v>2.6215000000000002</v>
          </cell>
        </row>
        <row r="4400">
          <cell r="AR4400" t="str">
            <v>USD41179</v>
          </cell>
          <cell r="AS4400">
            <v>2.0310999999999999</v>
          </cell>
        </row>
        <row r="4401">
          <cell r="AR4401" t="str">
            <v>EUR41179</v>
          </cell>
          <cell r="AS4401">
            <v>2.6152000000000002</v>
          </cell>
        </row>
        <row r="4402">
          <cell r="AR4402" t="str">
            <v>USD41182</v>
          </cell>
          <cell r="AS4402">
            <v>2.0306000000000002</v>
          </cell>
        </row>
        <row r="4403">
          <cell r="AR4403" t="str">
            <v>EUR41183</v>
          </cell>
          <cell r="AS4403">
            <v>2.6135000000000002</v>
          </cell>
        </row>
        <row r="4404">
          <cell r="AR4404" t="str">
            <v>USD41183</v>
          </cell>
          <cell r="AS4404">
            <v>2.0260000000000002</v>
          </cell>
        </row>
        <row r="4405">
          <cell r="AR4405" t="str">
            <v>EUR41182</v>
          </cell>
          <cell r="AS4405">
            <v>2.6109</v>
          </cell>
        </row>
        <row r="4406">
          <cell r="AR4406" t="str">
            <v>USD41186</v>
          </cell>
          <cell r="AS4406">
            <v>2.0224000000000002</v>
          </cell>
        </row>
        <row r="4407">
          <cell r="AR4407" t="str">
            <v>EUR41186</v>
          </cell>
          <cell r="AS4407">
            <v>2.6291000000000002</v>
          </cell>
        </row>
        <row r="4408">
          <cell r="AR4408" t="str">
            <v>EUR41199</v>
          </cell>
          <cell r="AS4408">
            <v>2.6707000000000001</v>
          </cell>
        </row>
        <row r="4409">
          <cell r="AR4409" t="str">
            <v>USD41213</v>
          </cell>
          <cell r="AS4409">
            <v>2.0312999999999999</v>
          </cell>
        </row>
        <row r="4410">
          <cell r="AR4410" t="str">
            <v>EUR41213</v>
          </cell>
          <cell r="AS4410">
            <v>2.6348000000000003</v>
          </cell>
        </row>
        <row r="4411">
          <cell r="AR4411" t="str">
            <v>USD41232</v>
          </cell>
          <cell r="AS4411">
            <v>2.0745</v>
          </cell>
        </row>
        <row r="4412">
          <cell r="AR4412" t="str">
            <v>EUR41232</v>
          </cell>
          <cell r="AS4412">
            <v>2.6529000000000003</v>
          </cell>
        </row>
        <row r="4413">
          <cell r="AR4413" t="str">
            <v>USD41233</v>
          </cell>
          <cell r="AS4413">
            <v>2.0834999999999999</v>
          </cell>
        </row>
        <row r="4414">
          <cell r="AR4414" t="str">
            <v>EUR41233</v>
          </cell>
          <cell r="AS4414">
            <v>2.6675</v>
          </cell>
        </row>
        <row r="4415">
          <cell r="AR4415" t="str">
            <v>USD41236</v>
          </cell>
          <cell r="AS4415">
            <v>2.0985</v>
          </cell>
        </row>
        <row r="4416">
          <cell r="AR4416" t="str">
            <v>EUR41236</v>
          </cell>
          <cell r="AS4416">
            <v>2.7167000000000003</v>
          </cell>
        </row>
        <row r="4417">
          <cell r="AR4417" t="str">
            <v>USD41240</v>
          </cell>
          <cell r="AS4417">
            <v>2.0752000000000002</v>
          </cell>
        </row>
        <row r="4418">
          <cell r="AR4418" t="str">
            <v>EUR41240</v>
          </cell>
          <cell r="AS4418">
            <v>2.6855000000000002</v>
          </cell>
        </row>
        <row r="4419">
          <cell r="AR4419" t="str">
            <v>USD41247</v>
          </cell>
          <cell r="AS4419">
            <v>2.1076999999999999</v>
          </cell>
        </row>
        <row r="4420">
          <cell r="AR4420" t="str">
            <v>EUR41247</v>
          </cell>
          <cell r="AS4420">
            <v>2.7585999999999999</v>
          </cell>
        </row>
        <row r="4421">
          <cell r="AR4421" t="str">
            <v>USD41260</v>
          </cell>
          <cell r="AS4421">
            <v>2.0902000000000003</v>
          </cell>
        </row>
        <row r="4422">
          <cell r="AR4422" t="str">
            <v>EUR41260</v>
          </cell>
          <cell r="AS4422">
            <v>2.7538</v>
          </cell>
        </row>
        <row r="4423">
          <cell r="AR4423" t="str">
            <v>USD41264</v>
          </cell>
          <cell r="AS4423">
            <v>2.0758000000000001</v>
          </cell>
        </row>
        <row r="4424">
          <cell r="AR4424" t="str">
            <v>EUR41264</v>
          </cell>
          <cell r="AS4424">
            <v>2.7336</v>
          </cell>
        </row>
        <row r="4425">
          <cell r="AR4425" t="str">
            <v>USD41274</v>
          </cell>
          <cell r="AS4425">
            <v>2.0435000000000003</v>
          </cell>
        </row>
        <row r="4426">
          <cell r="AR4426" t="str">
            <v>EUR41276</v>
          </cell>
          <cell r="AS4426">
            <v>2.7063999999999999</v>
          </cell>
        </row>
        <row r="4427">
          <cell r="AR4427" t="str">
            <v>USD41281</v>
          </cell>
          <cell r="AS4427">
            <v>2.0312000000000001</v>
          </cell>
        </row>
        <row r="4428">
          <cell r="AR4428" t="str">
            <v>EUR41281</v>
          </cell>
          <cell r="AS4428">
            <v>2.6518999999999999</v>
          </cell>
        </row>
        <row r="4429">
          <cell r="AR4429" t="str">
            <v>USD41283</v>
          </cell>
          <cell r="AS4429">
            <v>2.0417000000000001</v>
          </cell>
        </row>
        <row r="4430">
          <cell r="AR4430" t="str">
            <v>EUR41283</v>
          </cell>
          <cell r="AS4430">
            <v>2.6640000000000001</v>
          </cell>
        </row>
        <row r="4431">
          <cell r="AR4431" t="str">
            <v>USD41285</v>
          </cell>
          <cell r="AS4431">
            <v>2.0341</v>
          </cell>
        </row>
        <row r="4432">
          <cell r="AR4432" t="str">
            <v>EUR41285</v>
          </cell>
          <cell r="AS4432">
            <v>2.7137000000000002</v>
          </cell>
        </row>
        <row r="4433">
          <cell r="AR4433" t="str">
            <v>EUR41289</v>
          </cell>
          <cell r="AS4433">
            <v>2.7162999999999999</v>
          </cell>
        </row>
        <row r="4434">
          <cell r="AR4434" t="str">
            <v>USD41291</v>
          </cell>
          <cell r="AS4434">
            <v>2.0411000000000001</v>
          </cell>
        </row>
        <row r="4435">
          <cell r="AR4435" t="str">
            <v>EUR41291</v>
          </cell>
          <cell r="AS4435">
            <v>2.7236000000000002</v>
          </cell>
        </row>
        <row r="4436">
          <cell r="AR4436" t="str">
            <v>USD41292</v>
          </cell>
          <cell r="AS4436">
            <v>2.0441000000000003</v>
          </cell>
        </row>
        <row r="4437">
          <cell r="AR4437" t="str">
            <v>EUR41292</v>
          </cell>
          <cell r="AS4437">
            <v>2.7232000000000003</v>
          </cell>
        </row>
        <row r="4438">
          <cell r="AR4438" t="str">
            <v>USD41295</v>
          </cell>
          <cell r="AS4438">
            <v>2.0420000000000003</v>
          </cell>
        </row>
        <row r="4439">
          <cell r="AR4439" t="str">
            <v>EUR41295</v>
          </cell>
          <cell r="AS4439">
            <v>2.7181000000000002</v>
          </cell>
        </row>
        <row r="4440">
          <cell r="AR4440" t="str">
            <v>USD41296</v>
          </cell>
          <cell r="AS4440">
            <v>2.0470999999999999</v>
          </cell>
        </row>
        <row r="4441">
          <cell r="AR4441" t="str">
            <v>EUR41296</v>
          </cell>
          <cell r="AS4441">
            <v>2.7255000000000003</v>
          </cell>
        </row>
        <row r="4442">
          <cell r="AR4442" t="str">
            <v>USD41297</v>
          </cell>
          <cell r="AS4442">
            <v>2.0394000000000001</v>
          </cell>
        </row>
        <row r="4443">
          <cell r="AR4443" t="str">
            <v>EUR41297</v>
          </cell>
          <cell r="AS4443">
            <v>2.7195</v>
          </cell>
        </row>
        <row r="4444">
          <cell r="AR4444" t="str">
            <v>USD41298</v>
          </cell>
          <cell r="AS4444">
            <v>2.0344000000000002</v>
          </cell>
        </row>
        <row r="4445">
          <cell r="AR4445" t="str">
            <v>EUR41298</v>
          </cell>
          <cell r="AS4445">
            <v>2.7149000000000001</v>
          </cell>
        </row>
        <row r="4446">
          <cell r="AR4446" t="str">
            <v>USD41299</v>
          </cell>
          <cell r="AS4446">
            <v>2.0285000000000002</v>
          </cell>
        </row>
        <row r="4447">
          <cell r="AR4447" t="str">
            <v>EUR41299</v>
          </cell>
          <cell r="AS4447">
            <v>2.7332000000000001</v>
          </cell>
        </row>
        <row r="4448">
          <cell r="AR4448" t="str">
            <v>USD41303</v>
          </cell>
          <cell r="AS4448">
            <v>1.9912000000000001</v>
          </cell>
        </row>
        <row r="4449">
          <cell r="AR4449" t="str">
            <v>EUR41303</v>
          </cell>
          <cell r="AS4449">
            <v>2.6847000000000003</v>
          </cell>
        </row>
        <row r="4450">
          <cell r="AR4450" t="str">
            <v>USD40967</v>
          </cell>
          <cell r="AS4450">
            <v>1.7024000000000001</v>
          </cell>
        </row>
        <row r="4451">
          <cell r="AR4451" t="str">
            <v>EUR40967</v>
          </cell>
          <cell r="AS4451">
            <v>2.2853000000000003</v>
          </cell>
        </row>
        <row r="4452">
          <cell r="AR4452" t="str">
            <v>USD40998</v>
          </cell>
          <cell r="AS4452">
            <v>1.8221000000000001</v>
          </cell>
        </row>
        <row r="4453">
          <cell r="AR4453" t="str">
            <v>EUR40998</v>
          </cell>
          <cell r="AS4453">
            <v>2.4300000000000002</v>
          </cell>
        </row>
        <row r="4454">
          <cell r="AR4454" t="str">
            <v>USD41016</v>
          </cell>
          <cell r="AS4454">
            <v>1.8454000000000002</v>
          </cell>
        </row>
        <row r="4455">
          <cell r="AR4455" t="str">
            <v>EUR41016</v>
          </cell>
          <cell r="AS4455">
            <v>2.4218999999999999</v>
          </cell>
        </row>
        <row r="4456">
          <cell r="AR4456" t="str">
            <v>USD41018</v>
          </cell>
          <cell r="AS4456">
            <v>1.8867</v>
          </cell>
        </row>
        <row r="4457">
          <cell r="AR4457" t="str">
            <v>EUR41018</v>
          </cell>
          <cell r="AS4457">
            <v>2.4778000000000002</v>
          </cell>
        </row>
        <row r="4458">
          <cell r="AR4458" t="str">
            <v>USD41039</v>
          </cell>
          <cell r="AS4458">
            <v>1.9581000000000002</v>
          </cell>
        </row>
        <row r="4459">
          <cell r="AR4459" t="str">
            <v>EUR41039</v>
          </cell>
          <cell r="AS4459">
            <v>2.5373000000000001</v>
          </cell>
        </row>
        <row r="4460">
          <cell r="AR4460" t="str">
            <v>USD41043</v>
          </cell>
          <cell r="AS4460">
            <v>1.9866000000000001</v>
          </cell>
        </row>
        <row r="4461">
          <cell r="AR4461" t="str">
            <v>EUR41043</v>
          </cell>
          <cell r="AS4461">
            <v>2.552</v>
          </cell>
        </row>
        <row r="4462">
          <cell r="AR4462" t="str">
            <v>USD41094</v>
          </cell>
          <cell r="AS4462">
            <v>2.0201000000000002</v>
          </cell>
        </row>
        <row r="4463">
          <cell r="AR4463" t="str">
            <v>EUR41094</v>
          </cell>
          <cell r="AS4463">
            <v>2.5310000000000001</v>
          </cell>
        </row>
        <row r="4464">
          <cell r="AR4464" t="str">
            <v>USD41211</v>
          </cell>
          <cell r="AS4464">
            <v>2.0296000000000003</v>
          </cell>
        </row>
        <row r="4465">
          <cell r="AR4465" t="str">
            <v>USD41115</v>
          </cell>
          <cell r="AS4465">
            <v>2.0403000000000002</v>
          </cell>
        </row>
        <row r="4466">
          <cell r="AR4466" t="str">
            <v>USD41116</v>
          </cell>
          <cell r="AS4466">
            <v>2.0255000000000001</v>
          </cell>
        </row>
        <row r="4467">
          <cell r="AR4467" t="str">
            <v>EUR41115</v>
          </cell>
          <cell r="AS4467">
            <v>2.4757000000000002</v>
          </cell>
        </row>
        <row r="4468">
          <cell r="AR4468" t="str">
            <v>EUR41116</v>
          </cell>
          <cell r="AS4468">
            <v>2.4877000000000002</v>
          </cell>
        </row>
        <row r="4469">
          <cell r="AR4469" t="str">
            <v>USD41122</v>
          </cell>
          <cell r="AS4469">
            <v>2.0432000000000001</v>
          </cell>
        </row>
        <row r="4470">
          <cell r="AR4470" t="str">
            <v>EUR41122</v>
          </cell>
          <cell r="AS4470">
            <v>2.5129000000000001</v>
          </cell>
        </row>
        <row r="4471">
          <cell r="AR4471" t="str">
            <v>USD41143</v>
          </cell>
          <cell r="AS4471">
            <v>2.0209999999999999</v>
          </cell>
        </row>
        <row r="4472">
          <cell r="AR4472" t="str">
            <v>EUR41143</v>
          </cell>
          <cell r="AS4472">
            <v>2.5206</v>
          </cell>
        </row>
        <row r="4473">
          <cell r="AR4473" t="str">
            <v>USD41170</v>
          </cell>
          <cell r="AS4473">
            <v>2.0274000000000001</v>
          </cell>
        </row>
        <row r="4474">
          <cell r="AR4474" t="str">
            <v>EUR41170</v>
          </cell>
          <cell r="AS4474">
            <v>2.6462000000000003</v>
          </cell>
        </row>
        <row r="4475">
          <cell r="AR4475" t="str">
            <v>USD41193</v>
          </cell>
          <cell r="AS4475">
            <v>2.0369000000000002</v>
          </cell>
        </row>
        <row r="4476">
          <cell r="AR4476" t="str">
            <v>EUR41193</v>
          </cell>
          <cell r="AS4476">
            <v>2.6345000000000001</v>
          </cell>
        </row>
        <row r="4477">
          <cell r="AR4477" t="str">
            <v>USD41201</v>
          </cell>
          <cell r="AS4477">
            <v>2.0272000000000001</v>
          </cell>
        </row>
        <row r="4478">
          <cell r="AR4478" t="str">
            <v>EUR41201</v>
          </cell>
          <cell r="AS4478">
            <v>2.6398000000000001</v>
          </cell>
        </row>
        <row r="4479">
          <cell r="AR4479" t="str">
            <v>USD41205</v>
          </cell>
          <cell r="AS4479">
            <v>2.0286</v>
          </cell>
        </row>
        <row r="4480">
          <cell r="AR4480" t="str">
            <v>EUR41205</v>
          </cell>
          <cell r="AS4480">
            <v>2.6299000000000001</v>
          </cell>
        </row>
        <row r="4481">
          <cell r="AR4481" t="str">
            <v>EUR41207</v>
          </cell>
          <cell r="AS4481">
            <v>2.6255999999999999</v>
          </cell>
        </row>
        <row r="4482">
          <cell r="AR4482" t="str">
            <v>EUR41211</v>
          </cell>
          <cell r="AS4482">
            <v>2.6194000000000002</v>
          </cell>
        </row>
        <row r="4483">
          <cell r="AR4483" t="str">
            <v>USD41212</v>
          </cell>
          <cell r="AS4483">
            <v>2.0323000000000002</v>
          </cell>
        </row>
        <row r="4484">
          <cell r="AR4484" t="str">
            <v>EUR41212</v>
          </cell>
          <cell r="AS4484">
            <v>2.6343000000000001</v>
          </cell>
        </row>
        <row r="4485">
          <cell r="AR4485" t="str">
            <v>USD41218</v>
          </cell>
          <cell r="AS4485">
            <v>2.0350000000000001</v>
          </cell>
        </row>
        <row r="4486">
          <cell r="AR4486" t="str">
            <v>EUR41218</v>
          </cell>
          <cell r="AS4486">
            <v>2.6007000000000002</v>
          </cell>
        </row>
        <row r="4487">
          <cell r="AR4487" t="str">
            <v>USD41225</v>
          </cell>
          <cell r="AS4487">
            <v>2.0476000000000001</v>
          </cell>
        </row>
        <row r="4488">
          <cell r="AR4488" t="str">
            <v>EUR41225</v>
          </cell>
          <cell r="AS4488">
            <v>2.6045000000000003</v>
          </cell>
        </row>
        <row r="4489">
          <cell r="AR4489" t="str">
            <v>USD41229</v>
          </cell>
          <cell r="AS4489">
            <v>2.0712000000000002</v>
          </cell>
        </row>
        <row r="4490">
          <cell r="AR4490" t="str">
            <v>EUR41229</v>
          </cell>
          <cell r="AS4490">
            <v>2.6371000000000002</v>
          </cell>
        </row>
        <row r="4491">
          <cell r="AR4491" t="str">
            <v>USD41234</v>
          </cell>
          <cell r="AS4491">
            <v>2.0924</v>
          </cell>
        </row>
        <row r="4492">
          <cell r="AR4492" t="str">
            <v>EUR41234</v>
          </cell>
          <cell r="AS4492">
            <v>2.6837</v>
          </cell>
        </row>
        <row r="4493">
          <cell r="AR4493" t="str">
            <v>USD41242</v>
          </cell>
          <cell r="AS4493">
            <v>2.0991</v>
          </cell>
        </row>
        <row r="4494">
          <cell r="AR4494" t="str">
            <v>EUR41242</v>
          </cell>
          <cell r="AS4494">
            <v>2.7301000000000002</v>
          </cell>
        </row>
        <row r="4495">
          <cell r="AR4495" t="str">
            <v>USD41250</v>
          </cell>
          <cell r="AS4495">
            <v>2.0804</v>
          </cell>
        </row>
        <row r="4496">
          <cell r="AR4496" t="str">
            <v>EUR41250</v>
          </cell>
          <cell r="AS4496">
            <v>2.6839</v>
          </cell>
        </row>
        <row r="4497">
          <cell r="AR4497" t="str">
            <v>USD41256</v>
          </cell>
          <cell r="AS4497">
            <v>2.0750999999999999</v>
          </cell>
        </row>
        <row r="4498">
          <cell r="AR4498" t="str">
            <v>EUR41256</v>
          </cell>
          <cell r="AS4498">
            <v>2.7134</v>
          </cell>
        </row>
        <row r="4499">
          <cell r="AR4499" t="str">
            <v>USD41262</v>
          </cell>
          <cell r="AS4499">
            <v>2.0790999999999999</v>
          </cell>
        </row>
        <row r="4500">
          <cell r="AR4500" t="str">
            <v>EUR41262</v>
          </cell>
          <cell r="AS4500">
            <v>2.7621000000000002</v>
          </cell>
        </row>
        <row r="4501">
          <cell r="AR4501" t="str">
            <v>USD41267</v>
          </cell>
          <cell r="AS4501">
            <v>2.0773999999999999</v>
          </cell>
        </row>
        <row r="4502">
          <cell r="AR4502" t="str">
            <v>USD41269</v>
          </cell>
          <cell r="AS4502">
            <v>2.0569000000000002</v>
          </cell>
        </row>
        <row r="4503">
          <cell r="AR4503" t="str">
            <v>EUR41267</v>
          </cell>
          <cell r="AS4503">
            <v>2.7461000000000002</v>
          </cell>
        </row>
        <row r="4504">
          <cell r="AR4504" t="str">
            <v>EUR41269</v>
          </cell>
          <cell r="AS4504">
            <v>2.7263999999999999</v>
          </cell>
        </row>
        <row r="4505">
          <cell r="AR4505" t="str">
            <v>USD41276</v>
          </cell>
          <cell r="AS4505">
            <v>2.0415000000000001</v>
          </cell>
        </row>
        <row r="4506">
          <cell r="AR4506" t="str">
            <v>EUR41274</v>
          </cell>
          <cell r="AS4506">
            <v>2.6954000000000002</v>
          </cell>
        </row>
        <row r="4507">
          <cell r="AR4507" t="str">
            <v>USD41288</v>
          </cell>
          <cell r="AS4507">
            <v>2.0334000000000003</v>
          </cell>
        </row>
        <row r="4508">
          <cell r="AR4508" t="str">
            <v>EUR41288</v>
          </cell>
          <cell r="AS4508">
            <v>2.7154000000000003</v>
          </cell>
        </row>
        <row r="4509">
          <cell r="AR4509" t="str">
            <v>USD41302</v>
          </cell>
          <cell r="AS4509">
            <v>2.0241000000000002</v>
          </cell>
        </row>
        <row r="4510">
          <cell r="AR4510" t="str">
            <v>EUR41302</v>
          </cell>
          <cell r="AS4510">
            <v>2.7261000000000002</v>
          </cell>
        </row>
        <row r="4511">
          <cell r="AR4511" t="str">
            <v>USD41304</v>
          </cell>
          <cell r="AS4511">
            <v>1.99</v>
          </cell>
        </row>
        <row r="4512">
          <cell r="AR4512" t="str">
            <v>EUR41304</v>
          </cell>
          <cell r="AS4512">
            <v>2.6966000000000001</v>
          </cell>
        </row>
        <row r="4513">
          <cell r="AR4513" t="str">
            <v>USD41305</v>
          </cell>
          <cell r="AS4513">
            <v>1.9883000000000002</v>
          </cell>
        </row>
        <row r="4514">
          <cell r="AR4514" t="str">
            <v>EUR41305</v>
          </cell>
          <cell r="AS4514">
            <v>2.6987000000000001</v>
          </cell>
        </row>
        <row r="4515">
          <cell r="AR4515" t="str">
            <v>USD41306</v>
          </cell>
          <cell r="AS4515">
            <v>1.9843000000000002</v>
          </cell>
        </row>
        <row r="4516">
          <cell r="AR4516" t="str">
            <v>USD40963</v>
          </cell>
          <cell r="AS4516">
            <v>1.7098</v>
          </cell>
        </row>
        <row r="4517">
          <cell r="AR4517" t="str">
            <v>EUR40963</v>
          </cell>
          <cell r="AS4517">
            <v>2.3002000000000002</v>
          </cell>
        </row>
        <row r="4518">
          <cell r="AR4518" t="str">
            <v>USD40975</v>
          </cell>
          <cell r="AS4518">
            <v>1.7692000000000001</v>
          </cell>
        </row>
        <row r="4519">
          <cell r="AR4519" t="str">
            <v>EUR40975</v>
          </cell>
          <cell r="AS4519">
            <v>2.3219000000000003</v>
          </cell>
        </row>
        <row r="4520">
          <cell r="AR4520" t="str">
            <v>USD41009</v>
          </cell>
          <cell r="AS4520">
            <v>1.8317000000000001</v>
          </cell>
        </row>
        <row r="4521">
          <cell r="AR4521" t="str">
            <v>EUR41009</v>
          </cell>
          <cell r="AS4521">
            <v>2.3940000000000001</v>
          </cell>
        </row>
        <row r="4522">
          <cell r="AR4522" t="str">
            <v>USD41060</v>
          </cell>
          <cell r="AS4522">
            <v>2.0223</v>
          </cell>
        </row>
        <row r="4523">
          <cell r="AR4523" t="str">
            <v>EUR41060</v>
          </cell>
          <cell r="AS4523">
            <v>2.5002</v>
          </cell>
        </row>
        <row r="4524">
          <cell r="AR4524" t="str">
            <v>USD41074</v>
          </cell>
          <cell r="AS4524">
            <v>2.0691000000000002</v>
          </cell>
        </row>
        <row r="4525">
          <cell r="AR4525" t="str">
            <v>EUR41074</v>
          </cell>
          <cell r="AS4525">
            <v>2.6085000000000003</v>
          </cell>
        </row>
        <row r="4526">
          <cell r="AR4526" t="str">
            <v>EUR41208</v>
          </cell>
          <cell r="AS4526">
            <v>2.6206</v>
          </cell>
        </row>
        <row r="4527">
          <cell r="AR4527" t="str">
            <v>USD41214</v>
          </cell>
          <cell r="AS4527">
            <v>2.0312000000000001</v>
          </cell>
        </row>
        <row r="4528">
          <cell r="AR4528" t="str">
            <v>EUR41214</v>
          </cell>
          <cell r="AS4528">
            <v>2.6332</v>
          </cell>
        </row>
        <row r="4529">
          <cell r="AR4529" t="str">
            <v>USD41222</v>
          </cell>
          <cell r="AS4529">
            <v>2.0512000000000001</v>
          </cell>
        </row>
        <row r="4530">
          <cell r="AR4530" t="str">
            <v>EURO41222</v>
          </cell>
          <cell r="AS4530">
            <v>2.5959000000000003</v>
          </cell>
        </row>
        <row r="4531">
          <cell r="AR4531" t="str">
            <v>EUR41222</v>
          </cell>
          <cell r="AS4531">
            <v>2.6079000000000003</v>
          </cell>
        </row>
        <row r="4532">
          <cell r="AR4532" t="str">
            <v>USD41254</v>
          </cell>
          <cell r="AS4532">
            <v>2.0743</v>
          </cell>
        </row>
        <row r="4533">
          <cell r="AR4533" t="str">
            <v>EUR41254</v>
          </cell>
          <cell r="AS4533">
            <v>2.6962000000000002</v>
          </cell>
        </row>
        <row r="4534">
          <cell r="AR4534" t="str">
            <v>USD41263</v>
          </cell>
          <cell r="AS4534">
            <v>2.625</v>
          </cell>
        </row>
        <row r="4535">
          <cell r="AR4535" t="str">
            <v>EUR41263</v>
          </cell>
          <cell r="AS4535">
            <v>2.7382</v>
          </cell>
        </row>
        <row r="4536">
          <cell r="AR4536" t="str">
            <v>USD41290</v>
          </cell>
          <cell r="AS4536">
            <v>2.0409000000000002</v>
          </cell>
        </row>
        <row r="4537">
          <cell r="AR4537" t="str">
            <v>EUR41290</v>
          </cell>
          <cell r="AS4537">
            <v>2.7091000000000003</v>
          </cell>
        </row>
        <row r="4538">
          <cell r="AR4538" t="str">
            <v>EUR41306</v>
          </cell>
          <cell r="AS4538">
            <v>2.6981000000000002</v>
          </cell>
        </row>
        <row r="4539">
          <cell r="AR4539" t="str">
            <v>USD41310</v>
          </cell>
          <cell r="AS4539">
            <v>1.9881000000000002</v>
          </cell>
        </row>
        <row r="4540">
          <cell r="AR4540" t="str">
            <v>EUR41310</v>
          </cell>
          <cell r="AS4540">
            <v>2.6905000000000001</v>
          </cell>
        </row>
        <row r="4541">
          <cell r="AR4541" t="str">
            <v>USD41309</v>
          </cell>
          <cell r="AS4541">
            <v>1.9893000000000001</v>
          </cell>
        </row>
        <row r="4542">
          <cell r="AR4542" t="str">
            <v>EUR41309</v>
          </cell>
          <cell r="AS4542">
            <v>2.6999</v>
          </cell>
        </row>
        <row r="4543">
          <cell r="AR4543" t="str">
            <v>USD41311</v>
          </cell>
          <cell r="AS4543">
            <v>1.9884000000000002</v>
          </cell>
        </row>
        <row r="4544">
          <cell r="AR4544" t="str">
            <v>EUR41311</v>
          </cell>
          <cell r="AS4544">
            <v>2.6895000000000002</v>
          </cell>
        </row>
        <row r="4545">
          <cell r="AR4545" t="str">
            <v>USD41312</v>
          </cell>
          <cell r="AS4545">
            <v>1.9789000000000001</v>
          </cell>
        </row>
        <row r="4546">
          <cell r="AR4546" t="str">
            <v>EUR41312</v>
          </cell>
          <cell r="AS4546">
            <v>2.6579000000000002</v>
          </cell>
        </row>
        <row r="4547">
          <cell r="AR4547" t="str">
            <v>USD41313</v>
          </cell>
          <cell r="AS4547">
            <v>1.9636</v>
          </cell>
        </row>
        <row r="4548">
          <cell r="AR4548" t="str">
            <v>EUR41313</v>
          </cell>
          <cell r="AS4548">
            <v>2.6287000000000003</v>
          </cell>
        </row>
        <row r="4549">
          <cell r="AR4549" t="str">
            <v>USD41318</v>
          </cell>
          <cell r="AS4549">
            <v>1.9670000000000001</v>
          </cell>
        </row>
        <row r="4550">
          <cell r="AR4550" t="str">
            <v>EUR41318</v>
          </cell>
          <cell r="AS4550">
            <v>2.6456</v>
          </cell>
        </row>
        <row r="4551">
          <cell r="AR4551" t="str">
            <v>USD41319</v>
          </cell>
          <cell r="AS4551">
            <v>1.9666000000000001</v>
          </cell>
        </row>
        <row r="4552">
          <cell r="AR4552" t="str">
            <v>EUR41319</v>
          </cell>
          <cell r="AS4552">
            <v>2.6238000000000001</v>
          </cell>
        </row>
        <row r="4553">
          <cell r="AR4553" t="str">
            <v>USD41320</v>
          </cell>
          <cell r="AS4553">
            <v>1.96</v>
          </cell>
        </row>
        <row r="4554">
          <cell r="AR4554" t="str">
            <v>EUR41320</v>
          </cell>
          <cell r="AS4554">
            <v>2.6158000000000001</v>
          </cell>
        </row>
        <row r="4555">
          <cell r="AR4555" t="str">
            <v>USD41323</v>
          </cell>
          <cell r="AS4555">
            <v>1.9676</v>
          </cell>
        </row>
        <row r="4556">
          <cell r="AR4556" t="str">
            <v>USD41324</v>
          </cell>
          <cell r="AS4556">
            <v>1.9597</v>
          </cell>
        </row>
        <row r="4557">
          <cell r="AR4557" t="str">
            <v>EUR41324</v>
          </cell>
          <cell r="AS4557">
            <v>2.6175999999999999</v>
          </cell>
        </row>
        <row r="4558">
          <cell r="AR4558" t="str">
            <v>USD41325</v>
          </cell>
          <cell r="AS4558">
            <v>1.9570000000000001</v>
          </cell>
        </row>
        <row r="4559">
          <cell r="AR4559" t="str">
            <v>EUR41325</v>
          </cell>
          <cell r="AS4559">
            <v>2.6167000000000002</v>
          </cell>
        </row>
        <row r="4560">
          <cell r="AR4560" t="str">
            <v>USD41326</v>
          </cell>
          <cell r="AS4560">
            <v>1.9720000000000002</v>
          </cell>
        </row>
        <row r="4561">
          <cell r="AR4561" t="str">
            <v>EUR41326</v>
          </cell>
          <cell r="AS4561">
            <v>2.6078000000000001</v>
          </cell>
        </row>
        <row r="4562">
          <cell r="AR4562" t="str">
            <v>USD41327</v>
          </cell>
          <cell r="AS4562">
            <v>1.9705000000000001</v>
          </cell>
        </row>
        <row r="4563">
          <cell r="AR4563" t="str">
            <v>EUR41327</v>
          </cell>
          <cell r="AS4563">
            <v>2.5935999999999999</v>
          </cell>
        </row>
        <row r="4564">
          <cell r="AR4564" t="str">
            <v>USD41330</v>
          </cell>
          <cell r="AS4564">
            <v>1.9676</v>
          </cell>
        </row>
        <row r="4565">
          <cell r="AR4565" t="str">
            <v>EUR41330</v>
          </cell>
          <cell r="AS4565">
            <v>2.6002000000000001</v>
          </cell>
        </row>
        <row r="4566">
          <cell r="AR4566" t="str">
            <v>USD41331</v>
          </cell>
          <cell r="AS4566">
            <v>1.9818</v>
          </cell>
        </row>
        <row r="4567">
          <cell r="AR4567" t="str">
            <v>EUR41331</v>
          </cell>
          <cell r="AS4567">
            <v>2.5904000000000003</v>
          </cell>
        </row>
        <row r="4568">
          <cell r="AR4568" t="str">
            <v>USD41332</v>
          </cell>
          <cell r="AS4568">
            <v>1.9807000000000001</v>
          </cell>
        </row>
        <row r="4569">
          <cell r="AR4569" t="str">
            <v>EUR41332</v>
          </cell>
          <cell r="AS4569">
            <v>2.5963000000000003</v>
          </cell>
        </row>
        <row r="4570">
          <cell r="AR4570" t="str">
            <v>USD41333</v>
          </cell>
          <cell r="AS4570">
            <v>1.9754</v>
          </cell>
        </row>
        <row r="4571">
          <cell r="AR4571" t="str">
            <v>EUR41333</v>
          </cell>
          <cell r="AS4571">
            <v>2.58352</v>
          </cell>
        </row>
        <row r="4572">
          <cell r="AR4572" t="str">
            <v>USD41334</v>
          </cell>
          <cell r="AS4572">
            <v>1.9848000000000001</v>
          </cell>
        </row>
        <row r="4573">
          <cell r="AR4573" t="str">
            <v>EUR41334</v>
          </cell>
          <cell r="AS4573">
            <v>2.5771000000000002</v>
          </cell>
        </row>
        <row r="4574">
          <cell r="AR4574" t="str">
            <v>EUR41323</v>
          </cell>
          <cell r="AS4574">
            <v>2.6271</v>
          </cell>
        </row>
        <row r="4575">
          <cell r="AR4575" t="str">
            <v>USD41337</v>
          </cell>
          <cell r="AS4575">
            <v>1.9827000000000001</v>
          </cell>
        </row>
        <row r="4576">
          <cell r="AR4576" t="str">
            <v>EUR41337</v>
          </cell>
          <cell r="AS4576">
            <v>2.5794999999999999</v>
          </cell>
        </row>
        <row r="4577">
          <cell r="AR4577" t="str">
            <v>USD41338</v>
          </cell>
          <cell r="AS4577">
            <v>1.9693000000000001</v>
          </cell>
        </row>
        <row r="4578">
          <cell r="AR4578" t="str">
            <v>EUR41338</v>
          </cell>
          <cell r="AS4578">
            <v>2.5651999999999999</v>
          </cell>
        </row>
        <row r="4579">
          <cell r="AR4579" t="str">
            <v>USD41339</v>
          </cell>
          <cell r="AS4579">
            <v>1.9673</v>
          </cell>
        </row>
        <row r="4580">
          <cell r="AR4580" t="str">
            <v>EUR41339</v>
          </cell>
          <cell r="AS4580">
            <v>2.5575000000000001</v>
          </cell>
        </row>
        <row r="4581">
          <cell r="AR4581" t="str">
            <v>USD40966</v>
          </cell>
          <cell r="AS4581">
            <v>1.7088000000000001</v>
          </cell>
        </row>
        <row r="4582">
          <cell r="AR4582" t="str">
            <v>EUR40966</v>
          </cell>
          <cell r="AS4582">
            <v>2.2890999999999999</v>
          </cell>
        </row>
        <row r="4583">
          <cell r="AR4583" t="str">
            <v>USD41012</v>
          </cell>
          <cell r="AS4583">
            <v>1.8364</v>
          </cell>
        </row>
        <row r="4584">
          <cell r="AR4584" t="str">
            <v>EUR41012</v>
          </cell>
          <cell r="AS4584">
            <v>2.4024000000000001</v>
          </cell>
        </row>
        <row r="4585">
          <cell r="AR4585" t="str">
            <v>USD41015</v>
          </cell>
          <cell r="AS4585">
            <v>1.8373000000000002</v>
          </cell>
        </row>
        <row r="4586">
          <cell r="AR4586" t="str">
            <v>EUR41015</v>
          </cell>
          <cell r="AS4586">
            <v>2.4010000000000002</v>
          </cell>
        </row>
        <row r="4587">
          <cell r="AR4587" t="str">
            <v>USD41019</v>
          </cell>
          <cell r="AS4587">
            <v>1.8786</v>
          </cell>
        </row>
        <row r="4588">
          <cell r="AR4588" t="str">
            <v>EUR41019</v>
          </cell>
          <cell r="AS4588">
            <v>2.4820000000000002</v>
          </cell>
        </row>
        <row r="4589">
          <cell r="AR4589" t="str">
            <v>USD41023</v>
          </cell>
          <cell r="AS4589">
            <v>1.8780000000000001</v>
          </cell>
        </row>
        <row r="4590">
          <cell r="AR4590" t="str">
            <v>EUR41023</v>
          </cell>
          <cell r="AS4590">
            <v>2.4799000000000002</v>
          </cell>
        </row>
        <row r="4591">
          <cell r="AR4591" t="str">
            <v>USD41033</v>
          </cell>
          <cell r="AS4591">
            <v>1.921</v>
          </cell>
        </row>
        <row r="4592">
          <cell r="AR4592" t="str">
            <v>EUR41033</v>
          </cell>
          <cell r="AS4592">
            <v>2.5146000000000002</v>
          </cell>
        </row>
        <row r="4593">
          <cell r="AR4593" t="str">
            <v>USD41053</v>
          </cell>
          <cell r="AS4593">
            <v>2.0384000000000002</v>
          </cell>
        </row>
        <row r="4594">
          <cell r="AR4594" t="str">
            <v>EUR41053</v>
          </cell>
          <cell r="AS4594">
            <v>2.5651000000000002</v>
          </cell>
        </row>
        <row r="4595">
          <cell r="AR4595" t="str">
            <v>USD41057</v>
          </cell>
          <cell r="AS4595">
            <v>1.9778</v>
          </cell>
        </row>
        <row r="4596">
          <cell r="AR4596" t="str">
            <v>EUR41057</v>
          </cell>
          <cell r="AS4596">
            <v>2.4805999999999999</v>
          </cell>
        </row>
        <row r="4597">
          <cell r="AR4597" t="str">
            <v>USD41072</v>
          </cell>
          <cell r="AS4597">
            <v>2.0564</v>
          </cell>
        </row>
        <row r="4598">
          <cell r="AR4598" t="str">
            <v>EUR41072</v>
          </cell>
          <cell r="AS4598">
            <v>2.5662000000000003</v>
          </cell>
        </row>
        <row r="4599">
          <cell r="AR4599" t="str">
            <v>USD41095</v>
          </cell>
          <cell r="AS4599">
            <v>2.0291999999999999</v>
          </cell>
        </row>
        <row r="4600">
          <cell r="AR4600" t="str">
            <v>EUR41095</v>
          </cell>
          <cell r="AS4600">
            <v>2.5132000000000003</v>
          </cell>
        </row>
        <row r="4601">
          <cell r="AR4601" t="str">
            <v>USD41099</v>
          </cell>
          <cell r="AS4601">
            <v>2.0312000000000001</v>
          </cell>
        </row>
        <row r="4602">
          <cell r="AR4602" t="str">
            <v>EUR41099</v>
          </cell>
          <cell r="AS4602">
            <v>2.4980000000000002</v>
          </cell>
        </row>
        <row r="4603">
          <cell r="AR4603" t="str">
            <v>USD41107</v>
          </cell>
          <cell r="AS4603">
            <v>2.0348999999999999</v>
          </cell>
        </row>
        <row r="4604">
          <cell r="AR4604" t="str">
            <v>EUR41107</v>
          </cell>
          <cell r="AS4604">
            <v>2.4901</v>
          </cell>
        </row>
        <row r="4605">
          <cell r="AR4605" t="str">
            <v>USD41108</v>
          </cell>
          <cell r="AS4605">
            <v>2.0258000000000003</v>
          </cell>
        </row>
        <row r="4606">
          <cell r="AR4606" t="str">
            <v>EUR41108</v>
          </cell>
          <cell r="AS4606">
            <v>2.4838</v>
          </cell>
        </row>
        <row r="4607">
          <cell r="AR4607" t="str">
            <v>USD41114</v>
          </cell>
          <cell r="AS4607">
            <v>2.0418000000000003</v>
          </cell>
        </row>
        <row r="4608">
          <cell r="AR4608" t="str">
            <v>EUR41114</v>
          </cell>
          <cell r="AS4608">
            <v>2.4622000000000002</v>
          </cell>
        </row>
        <row r="4609">
          <cell r="AR4609" t="str">
            <v>USD41117</v>
          </cell>
          <cell r="AS4609">
            <v>2.0173000000000001</v>
          </cell>
        </row>
        <row r="4610">
          <cell r="AR4610" t="str">
            <v>EUR41117</v>
          </cell>
          <cell r="AS4610">
            <v>2.4950000000000001</v>
          </cell>
        </row>
        <row r="4611">
          <cell r="AR4611" t="str">
            <v>USD41120</v>
          </cell>
          <cell r="AS4611">
            <v>2.0312999999999999</v>
          </cell>
        </row>
        <row r="4612">
          <cell r="AR4612" t="str">
            <v>EUR41120</v>
          </cell>
          <cell r="AS4612">
            <v>2.4887000000000001</v>
          </cell>
        </row>
        <row r="4613">
          <cell r="AR4613" t="str">
            <v>USD41129</v>
          </cell>
          <cell r="AS4613">
            <v>2.0272999999999999</v>
          </cell>
        </row>
        <row r="4614">
          <cell r="AR4614" t="str">
            <v>EUR41129</v>
          </cell>
          <cell r="AS4614">
            <v>2.5068000000000001</v>
          </cell>
        </row>
        <row r="4615">
          <cell r="AR4615" t="str">
            <v>USD41130</v>
          </cell>
          <cell r="AS4615">
            <v>2.0182000000000002</v>
          </cell>
        </row>
        <row r="4616">
          <cell r="AR4616" t="str">
            <v>EUR41130</v>
          </cell>
          <cell r="AS4616">
            <v>2.4779</v>
          </cell>
        </row>
        <row r="4617">
          <cell r="AR4617" t="str">
            <v>USD41138</v>
          </cell>
          <cell r="AS4617">
            <v>2.0182000000000002</v>
          </cell>
        </row>
        <row r="4618">
          <cell r="AR4618" t="str">
            <v>EUR41138</v>
          </cell>
          <cell r="AS4618">
            <v>2.4854000000000003</v>
          </cell>
        </row>
        <row r="4619">
          <cell r="AR4619" t="str">
            <v>USD41145</v>
          </cell>
          <cell r="AS4619">
            <v>2.0255000000000001</v>
          </cell>
        </row>
        <row r="4620">
          <cell r="AR4620" t="str">
            <v>EUR41145</v>
          </cell>
          <cell r="AS4620">
            <v>2.5386000000000002</v>
          </cell>
        </row>
        <row r="4621">
          <cell r="AR4621" t="str">
            <v>USD41149</v>
          </cell>
          <cell r="AS4621">
            <v>2.0432999999999999</v>
          </cell>
        </row>
        <row r="4622">
          <cell r="AR4622" t="str">
            <v>EUR41149</v>
          </cell>
          <cell r="AS4622">
            <v>2.5674000000000001</v>
          </cell>
        </row>
        <row r="4623">
          <cell r="AR4623" t="str">
            <v>USD41150</v>
          </cell>
          <cell r="AS4623">
            <v>2.0508999999999999</v>
          </cell>
        </row>
        <row r="4624">
          <cell r="AR4624" t="str">
            <v>EUR41150</v>
          </cell>
          <cell r="AS4624">
            <v>2.5716000000000001</v>
          </cell>
        </row>
        <row r="4625">
          <cell r="AR4625" t="str">
            <v>USD41151</v>
          </cell>
          <cell r="AS4625">
            <v>2.0512999999999999</v>
          </cell>
        </row>
        <row r="4626">
          <cell r="AR4626" t="str">
            <v>EUR41151</v>
          </cell>
          <cell r="AS4626">
            <v>2.5637000000000003</v>
          </cell>
        </row>
        <row r="4627">
          <cell r="AR4627" t="str">
            <v>USD41152</v>
          </cell>
          <cell r="AS4627">
            <v>2.0371999999999999</v>
          </cell>
        </row>
        <row r="4628">
          <cell r="AR4628" t="str">
            <v>EUR41152</v>
          </cell>
          <cell r="AS4628">
            <v>2.5620000000000003</v>
          </cell>
        </row>
        <row r="4629">
          <cell r="AR4629" t="str">
            <v>USD41163</v>
          </cell>
          <cell r="AS4629">
            <v>2.0197000000000003</v>
          </cell>
        </row>
        <row r="4630">
          <cell r="AR4630" t="str">
            <v>EUR41163</v>
          </cell>
          <cell r="AS4630">
            <v>2.5971000000000002</v>
          </cell>
        </row>
        <row r="4631">
          <cell r="AR4631" t="str">
            <v>USD41166</v>
          </cell>
          <cell r="AS4631">
            <v>2.0139</v>
          </cell>
        </row>
        <row r="4632">
          <cell r="AR4632" t="str">
            <v>EUR41166</v>
          </cell>
          <cell r="AS4632">
            <v>2.6465000000000001</v>
          </cell>
        </row>
        <row r="4633">
          <cell r="AR4633" t="str">
            <v>USD41190</v>
          </cell>
          <cell r="AS4633">
            <v>2.0312999999999999</v>
          </cell>
        </row>
        <row r="4634">
          <cell r="AR4634" t="str">
            <v>EUR41190</v>
          </cell>
          <cell r="AS4634">
            <v>2.6358000000000001</v>
          </cell>
        </row>
        <row r="4635">
          <cell r="AR4635" t="str">
            <v>USD41197</v>
          </cell>
          <cell r="AS4635">
            <v>2.0382000000000002</v>
          </cell>
        </row>
        <row r="4636">
          <cell r="AR4636" t="str">
            <v>EUR41197</v>
          </cell>
          <cell r="AS4636">
            <v>2.6395</v>
          </cell>
        </row>
        <row r="4637">
          <cell r="AR4637" t="str">
            <v>USD41200</v>
          </cell>
          <cell r="AS4637">
            <v>2.0295000000000001</v>
          </cell>
        </row>
        <row r="4638">
          <cell r="AR4638" t="str">
            <v>EUR41200</v>
          </cell>
          <cell r="AS4638">
            <v>2.6605000000000003</v>
          </cell>
        </row>
        <row r="4639">
          <cell r="AR4639" t="str">
            <v>USD41204</v>
          </cell>
          <cell r="AS4639">
            <v>2.0266000000000002</v>
          </cell>
        </row>
        <row r="4640">
          <cell r="AR4640" t="str">
            <v>EUR41204</v>
          </cell>
          <cell r="AS4640">
            <v>2.6488</v>
          </cell>
        </row>
        <row r="4641">
          <cell r="AR4641" t="str">
            <v>USD41219</v>
          </cell>
          <cell r="AS4641">
            <v>2.0341</v>
          </cell>
        </row>
        <row r="4642">
          <cell r="AR4642" t="str">
            <v>EUR41219</v>
          </cell>
          <cell r="AS4642">
            <v>2.6057000000000001</v>
          </cell>
        </row>
        <row r="4643">
          <cell r="AR4643" t="str">
            <v>USD41220</v>
          </cell>
          <cell r="AS4643">
            <v>2.0329999999999999</v>
          </cell>
        </row>
        <row r="4644">
          <cell r="AR4644" t="str">
            <v>EUR41220</v>
          </cell>
          <cell r="AS4644">
            <v>2.5927000000000002</v>
          </cell>
        </row>
        <row r="4645">
          <cell r="AR4645" t="str">
            <v>USD41221</v>
          </cell>
          <cell r="AS4645">
            <v>2.0357000000000003</v>
          </cell>
        </row>
        <row r="4646">
          <cell r="AR4646" t="str">
            <v>USD40974</v>
          </cell>
          <cell r="AS4646">
            <v>1.7556</v>
          </cell>
        </row>
        <row r="4647">
          <cell r="AR4647" t="str">
            <v>EUR40974</v>
          </cell>
          <cell r="AS4647">
            <v>2.3028</v>
          </cell>
        </row>
        <row r="4648">
          <cell r="AR4648" t="str">
            <v>USD40980</v>
          </cell>
          <cell r="AS4648">
            <v>1.8157000000000001</v>
          </cell>
        </row>
        <row r="4649">
          <cell r="AR4649" t="str">
            <v>EUR40980</v>
          </cell>
          <cell r="AS4649">
            <v>2.3858000000000001</v>
          </cell>
        </row>
        <row r="4650">
          <cell r="AR4650" t="str">
            <v>USD40987</v>
          </cell>
          <cell r="AS4650">
            <v>1.8090000000000002</v>
          </cell>
        </row>
        <row r="4651">
          <cell r="AR4651" t="str">
            <v>EUR40987</v>
          </cell>
          <cell r="AS4651">
            <v>2.3955000000000002</v>
          </cell>
        </row>
        <row r="4652">
          <cell r="AR4652" t="str">
            <v>USD40991</v>
          </cell>
          <cell r="AS4652">
            <v>1.8194000000000001</v>
          </cell>
        </row>
        <row r="4653">
          <cell r="AR4653" t="str">
            <v>EUR40991</v>
          </cell>
          <cell r="AS4653">
            <v>2.4131</v>
          </cell>
        </row>
        <row r="4654">
          <cell r="AR4654" t="str">
            <v>USD40996</v>
          </cell>
          <cell r="AS4654">
            <v>1.8223</v>
          </cell>
        </row>
        <row r="4655">
          <cell r="AR4655" t="str">
            <v>EUR40996</v>
          </cell>
          <cell r="AS4655">
            <v>2.4238</v>
          </cell>
        </row>
        <row r="4656">
          <cell r="AR4656" t="str">
            <v>USD41011</v>
          </cell>
          <cell r="AS4656">
            <v>1.8270000000000002</v>
          </cell>
        </row>
        <row r="4657">
          <cell r="AR4657" t="str">
            <v>EUR41011</v>
          </cell>
          <cell r="AS4657">
            <v>2.4067000000000003</v>
          </cell>
        </row>
        <row r="4658">
          <cell r="AR4658" t="str">
            <v>USD41059</v>
          </cell>
          <cell r="AS4658">
            <v>2.0078</v>
          </cell>
        </row>
        <row r="4659">
          <cell r="AR4659" t="str">
            <v>EUR41059</v>
          </cell>
          <cell r="AS4659">
            <v>2.4915000000000003</v>
          </cell>
        </row>
        <row r="4660">
          <cell r="AR4660" t="str">
            <v>USD41075</v>
          </cell>
          <cell r="AS4660">
            <v>2.0443000000000002</v>
          </cell>
        </row>
        <row r="4661">
          <cell r="AR4661" t="str">
            <v>EUR41075</v>
          </cell>
          <cell r="AS4661">
            <v>2.5828000000000002</v>
          </cell>
        </row>
        <row r="4662">
          <cell r="AR4662" t="str">
            <v>USD41081</v>
          </cell>
          <cell r="AS4662">
            <v>2.0363000000000002</v>
          </cell>
        </row>
        <row r="4663">
          <cell r="AR4663" t="str">
            <v>EUR41081</v>
          </cell>
          <cell r="AS4663">
            <v>2.5632999999999999</v>
          </cell>
        </row>
        <row r="4664">
          <cell r="AR4664" t="str">
            <v>USD41085</v>
          </cell>
          <cell r="AS4664">
            <v>2.0718000000000001</v>
          </cell>
        </row>
        <row r="4665">
          <cell r="AR4665" t="str">
            <v>EUR41085</v>
          </cell>
          <cell r="AS4665">
            <v>2.5851999999999999</v>
          </cell>
        </row>
        <row r="4666">
          <cell r="AR4666" t="str">
            <v>USD41086</v>
          </cell>
          <cell r="AS4666">
            <v>2.0743</v>
          </cell>
        </row>
        <row r="4667">
          <cell r="AR4667" t="str">
            <v>EUR41086</v>
          </cell>
          <cell r="AS4667">
            <v>2.5874999999999999</v>
          </cell>
        </row>
        <row r="4668">
          <cell r="AR4668" t="str">
            <v>USD41092</v>
          </cell>
          <cell r="AS4668">
            <v>1.9893000000000001</v>
          </cell>
        </row>
        <row r="4669">
          <cell r="AR4669" t="str">
            <v>EUR41092</v>
          </cell>
          <cell r="AS4669">
            <v>2.5033000000000003</v>
          </cell>
        </row>
        <row r="4670">
          <cell r="AR4670" t="str">
            <v>USD41093</v>
          </cell>
          <cell r="AS4670">
            <v>1.9888000000000001</v>
          </cell>
        </row>
        <row r="4671">
          <cell r="AR4671" t="str">
            <v>EUR41093</v>
          </cell>
          <cell r="AS4671">
            <v>2.5099</v>
          </cell>
        </row>
        <row r="4672">
          <cell r="AR4672" t="str">
            <v>USD41226</v>
          </cell>
          <cell r="AS4672">
            <v>2.0613999999999999</v>
          </cell>
        </row>
        <row r="4673">
          <cell r="AR4673" t="str">
            <v>EUR41226</v>
          </cell>
          <cell r="AS4673">
            <v>2.6175999999999999</v>
          </cell>
        </row>
        <row r="4674">
          <cell r="AR4674" t="str">
            <v>EUR41221</v>
          </cell>
          <cell r="AS4674">
            <v>2.5959000000000003</v>
          </cell>
        </row>
        <row r="4675">
          <cell r="AR4675" t="str">
            <v>USD41227</v>
          </cell>
          <cell r="AS4675">
            <v>2.0629</v>
          </cell>
        </row>
        <row r="4676">
          <cell r="AR4676" t="str">
            <v>EUR41227</v>
          </cell>
          <cell r="AS4676">
            <v>2.629</v>
          </cell>
        </row>
        <row r="4677">
          <cell r="AR4677" t="str">
            <v>USD41235</v>
          </cell>
          <cell r="AS4677">
            <v>2.0912000000000002</v>
          </cell>
        </row>
        <row r="4678">
          <cell r="AR4678" t="str">
            <v>EUR41235</v>
          </cell>
          <cell r="AS4678">
            <v>2.6924000000000001</v>
          </cell>
        </row>
        <row r="4679">
          <cell r="AR4679" t="str">
            <v>USD41239</v>
          </cell>
          <cell r="AS4679">
            <v>2.0787</v>
          </cell>
        </row>
        <row r="4680">
          <cell r="AR4680" t="str">
            <v>EUR41239</v>
          </cell>
          <cell r="AS4680">
            <v>2.6950000000000003</v>
          </cell>
        </row>
        <row r="4681">
          <cell r="AR4681" t="str">
            <v>USD41241</v>
          </cell>
          <cell r="AS4681">
            <v>2.0912000000000002</v>
          </cell>
        </row>
        <row r="4682">
          <cell r="AR4682" t="str">
            <v>EUR41241</v>
          </cell>
          <cell r="AS4682">
            <v>2.6968000000000001</v>
          </cell>
        </row>
        <row r="4683">
          <cell r="AR4683" t="str">
            <v>USD41243</v>
          </cell>
          <cell r="AS4683">
            <v>2.1074000000000002</v>
          </cell>
        </row>
        <row r="4684">
          <cell r="AR4684" t="str">
            <v>EUR41243</v>
          </cell>
          <cell r="AS4684">
            <v>2.7394000000000003</v>
          </cell>
        </row>
        <row r="4685">
          <cell r="AR4685" t="str">
            <v>USD41246</v>
          </cell>
          <cell r="AS4685">
            <v>2.1121000000000003</v>
          </cell>
        </row>
        <row r="4686">
          <cell r="AR4686" t="str">
            <v>EUR41246</v>
          </cell>
          <cell r="AS4686">
            <v>2.7550000000000003</v>
          </cell>
        </row>
        <row r="4687">
          <cell r="AR4687" t="str">
            <v>USD41248</v>
          </cell>
          <cell r="AS4687">
            <v>2.1046</v>
          </cell>
        </row>
        <row r="4688">
          <cell r="AR4688" t="str">
            <v>EUR41248</v>
          </cell>
          <cell r="AS4688">
            <v>2.7520000000000002</v>
          </cell>
        </row>
        <row r="4689">
          <cell r="AR4689" t="str">
            <v>USD41249</v>
          </cell>
          <cell r="AS4689">
            <v>2.0836000000000001</v>
          </cell>
        </row>
        <row r="4690">
          <cell r="AR4690" t="str">
            <v>EUR41249</v>
          </cell>
          <cell r="AS4690">
            <v>2.7099000000000002</v>
          </cell>
        </row>
        <row r="4691">
          <cell r="AR4691" t="str">
            <v>USD41253</v>
          </cell>
          <cell r="AS4691">
            <v>2.081</v>
          </cell>
        </row>
        <row r="4692">
          <cell r="AR4692" t="str">
            <v>EUR41253</v>
          </cell>
          <cell r="AS4692">
            <v>2.6924000000000001</v>
          </cell>
        </row>
        <row r="4693">
          <cell r="AR4693" t="str">
            <v>USD41255</v>
          </cell>
          <cell r="AS4693">
            <v>2.0801000000000003</v>
          </cell>
        </row>
        <row r="4694">
          <cell r="AR4694" t="str">
            <v>EUR41255</v>
          </cell>
          <cell r="AS4694">
            <v>2.7112000000000003</v>
          </cell>
        </row>
        <row r="4695">
          <cell r="AR4695" t="str">
            <v>USD41257</v>
          </cell>
          <cell r="AS4695">
            <v>2.0840000000000001</v>
          </cell>
        </row>
        <row r="4696">
          <cell r="AR4696" t="str">
            <v>EUR41257</v>
          </cell>
          <cell r="AS4696">
            <v>2.7275</v>
          </cell>
        </row>
        <row r="4697">
          <cell r="AR4697" t="str">
            <v>USD41261</v>
          </cell>
          <cell r="AS4697">
            <v>2.0966</v>
          </cell>
        </row>
        <row r="4698">
          <cell r="AR4698" t="str">
            <v>EUR41261</v>
          </cell>
          <cell r="AS4698">
            <v>2.7633000000000001</v>
          </cell>
        </row>
        <row r="4699">
          <cell r="AR4699" t="str">
            <v>USD41270</v>
          </cell>
          <cell r="AS4699">
            <v>2.0483000000000002</v>
          </cell>
        </row>
        <row r="4700">
          <cell r="AR4700" t="str">
            <v>EUR41270</v>
          </cell>
          <cell r="AS4700">
            <v>2.7175000000000002</v>
          </cell>
        </row>
        <row r="4701">
          <cell r="AR4701" t="str">
            <v>USD41271</v>
          </cell>
          <cell r="AS4701">
            <v>2.0435000000000003</v>
          </cell>
        </row>
        <row r="4702">
          <cell r="AR4702" t="str">
            <v>EUR41271</v>
          </cell>
          <cell r="AS4702">
            <v>2.7033</v>
          </cell>
        </row>
        <row r="4703">
          <cell r="AR4703" t="str">
            <v>USD41277</v>
          </cell>
          <cell r="AS4703">
            <v>2.0464000000000002</v>
          </cell>
        </row>
        <row r="4704">
          <cell r="AR4704" t="str">
            <v>EUR41277</v>
          </cell>
          <cell r="AS4704">
            <v>2.6812</v>
          </cell>
        </row>
        <row r="4705">
          <cell r="AR4705" t="str">
            <v>USD41278</v>
          </cell>
          <cell r="AS4705">
            <v>2.0425</v>
          </cell>
        </row>
        <row r="4706">
          <cell r="AR4706" t="str">
            <v>EUR41278</v>
          </cell>
          <cell r="AS4706">
            <v>2.6678999999999999</v>
          </cell>
        </row>
        <row r="4707">
          <cell r="AR4707" t="str">
            <v>USD41282</v>
          </cell>
          <cell r="AS4707">
            <v>2.0286</v>
          </cell>
        </row>
        <row r="4708">
          <cell r="AR4708" t="str">
            <v>EUR41282</v>
          </cell>
          <cell r="AS4708">
            <v>2.6548000000000003</v>
          </cell>
        </row>
        <row r="4709">
          <cell r="AR4709" t="str">
            <v>USD41284</v>
          </cell>
          <cell r="AS4709">
            <v>2.0358000000000001</v>
          </cell>
        </row>
        <row r="4710">
          <cell r="AR4710" t="str">
            <v>EUR41284</v>
          </cell>
          <cell r="AS4710">
            <v>2.6848000000000001</v>
          </cell>
        </row>
        <row r="4711">
          <cell r="AR4711" t="str">
            <v>USD41289</v>
          </cell>
          <cell r="AS4711">
            <v>2.0373999999999999</v>
          </cell>
        </row>
        <row r="4712">
          <cell r="AR4712" t="str">
            <v>USD40968</v>
          </cell>
          <cell r="AS4712">
            <v>1.7092000000000001</v>
          </cell>
        </row>
        <row r="4713">
          <cell r="AR4713" t="str">
            <v>EUR40968</v>
          </cell>
          <cell r="AS4713">
            <v>2.2866</v>
          </cell>
        </row>
        <row r="4714">
          <cell r="AR4714" t="str">
            <v>USD40973</v>
          </cell>
          <cell r="AS4714">
            <v>1.7314000000000001</v>
          </cell>
        </row>
        <row r="4715">
          <cell r="AR4715" t="str">
            <v>EUR40973</v>
          </cell>
          <cell r="AS4715">
            <v>2.2909999999999999</v>
          </cell>
        </row>
        <row r="4716">
          <cell r="AR4716" t="str">
            <v>USD40976</v>
          </cell>
          <cell r="AS4716">
            <v>1.7697000000000001</v>
          </cell>
        </row>
        <row r="4717">
          <cell r="AR4717" t="str">
            <v>EUR40976</v>
          </cell>
          <cell r="AS4717">
            <v>2.3482000000000003</v>
          </cell>
        </row>
        <row r="4718">
          <cell r="AR4718" t="str">
            <v>USD40977</v>
          </cell>
          <cell r="AS4718">
            <v>1.7767000000000002</v>
          </cell>
        </row>
        <row r="4719">
          <cell r="AR4719" t="str">
            <v>EUR40977</v>
          </cell>
          <cell r="AS4719">
            <v>2.3313999999999999</v>
          </cell>
        </row>
        <row r="4720">
          <cell r="AR4720" t="str">
            <v>USD40984</v>
          </cell>
          <cell r="AS4720">
            <v>1.8018000000000001</v>
          </cell>
        </row>
        <row r="4721">
          <cell r="AR4721" t="str">
            <v>EUR40984</v>
          </cell>
          <cell r="AS4721">
            <v>2.3733</v>
          </cell>
        </row>
        <row r="4722">
          <cell r="AR4722" t="str">
            <v>USD40995</v>
          </cell>
          <cell r="AS4722">
            <v>1.8135000000000001</v>
          </cell>
        </row>
        <row r="4723">
          <cell r="AR4723" t="str">
            <v>EUR40995</v>
          </cell>
          <cell r="AS4723">
            <v>2.4187000000000003</v>
          </cell>
        </row>
        <row r="4724">
          <cell r="AR4724" t="str">
            <v>USD41001</v>
          </cell>
          <cell r="AS4724">
            <v>1.8314000000000001</v>
          </cell>
        </row>
        <row r="4725">
          <cell r="AR4725" t="str">
            <v>EUR41001</v>
          </cell>
          <cell r="AS4725">
            <v>2.4403000000000001</v>
          </cell>
        </row>
        <row r="4726">
          <cell r="AR4726" t="str">
            <v>USD40999</v>
          </cell>
          <cell r="AS4726">
            <v>1.8221000000000001</v>
          </cell>
        </row>
        <row r="4727">
          <cell r="AR4727" t="str">
            <v>EUR40999</v>
          </cell>
          <cell r="AS4727">
            <v>2.4300000000000002</v>
          </cell>
        </row>
        <row r="4728">
          <cell r="AR4728" t="str">
            <v>USD41008</v>
          </cell>
          <cell r="AS4728">
            <v>1.8260000000000001</v>
          </cell>
        </row>
        <row r="4729">
          <cell r="AR4729" t="str">
            <v>EUR41008</v>
          </cell>
          <cell r="AS4729">
            <v>2.3891</v>
          </cell>
        </row>
        <row r="4730">
          <cell r="AR4730" t="str">
            <v>USD41017</v>
          </cell>
          <cell r="AS4730">
            <v>1.8694000000000002</v>
          </cell>
        </row>
        <row r="4731">
          <cell r="AR4731" t="str">
            <v>EUR41017</v>
          </cell>
          <cell r="AS4731">
            <v>2.4528000000000003</v>
          </cell>
        </row>
        <row r="4732">
          <cell r="AR4732" t="str">
            <v>USD41025</v>
          </cell>
          <cell r="AS4732">
            <v>1.8871</v>
          </cell>
        </row>
        <row r="4733">
          <cell r="AR4733" t="str">
            <v>USD41026</v>
          </cell>
          <cell r="AS4733">
            <v>1.8852</v>
          </cell>
        </row>
        <row r="4734">
          <cell r="AR4734" t="str">
            <v>EUR41025</v>
          </cell>
          <cell r="AS4734">
            <v>2.4963000000000002</v>
          </cell>
        </row>
        <row r="4735">
          <cell r="AR4735" t="str">
            <v>EUR41026</v>
          </cell>
          <cell r="AS4735">
            <v>2.4977</v>
          </cell>
        </row>
        <row r="4736">
          <cell r="AR4736" t="str">
            <v>USD41031</v>
          </cell>
          <cell r="AS4736">
            <v>1.9149</v>
          </cell>
        </row>
        <row r="4737">
          <cell r="AR4737" t="str">
            <v>EUR41031</v>
          </cell>
          <cell r="AS4737">
            <v>2.5186999999999999</v>
          </cell>
        </row>
        <row r="4738">
          <cell r="AR4738" t="str">
            <v>USD41032</v>
          </cell>
          <cell r="AS4738">
            <v>1.9277000000000002</v>
          </cell>
        </row>
        <row r="4739">
          <cell r="AR4739" t="str">
            <v>EUR41032</v>
          </cell>
          <cell r="AS4739">
            <v>2.5345</v>
          </cell>
        </row>
        <row r="4740">
          <cell r="AR4740" t="str">
            <v>USD41037</v>
          </cell>
          <cell r="AS4740">
            <v>1.9366000000000001</v>
          </cell>
        </row>
        <row r="4741">
          <cell r="AR4741" t="str">
            <v>EUR41037</v>
          </cell>
          <cell r="AS4741">
            <v>2.5211000000000001</v>
          </cell>
        </row>
        <row r="4742">
          <cell r="AR4742" t="str">
            <v>USD41040</v>
          </cell>
          <cell r="AS4742">
            <v>1.9513</v>
          </cell>
        </row>
        <row r="4743">
          <cell r="AR4743" t="str">
            <v>EUR41040</v>
          </cell>
          <cell r="AS4743">
            <v>2.5246</v>
          </cell>
        </row>
        <row r="4744">
          <cell r="AR4744" t="str">
            <v>USD41044</v>
          </cell>
          <cell r="AS4744">
            <v>1.9947000000000001</v>
          </cell>
        </row>
        <row r="4745">
          <cell r="AR4745" t="str">
            <v>EUR41044</v>
          </cell>
          <cell r="AS4745">
            <v>2.5470000000000002</v>
          </cell>
        </row>
        <row r="4746">
          <cell r="AR4746" t="str">
            <v>USD41045</v>
          </cell>
          <cell r="AS4746">
            <v>1.9974000000000001</v>
          </cell>
        </row>
        <row r="4747">
          <cell r="AR4747" t="str">
            <v>EUR41045</v>
          </cell>
          <cell r="AS4747">
            <v>2.5427</v>
          </cell>
        </row>
        <row r="4748">
          <cell r="AR4748" t="str">
            <v>USD41047</v>
          </cell>
          <cell r="AS4748">
            <v>2.0095000000000001</v>
          </cell>
        </row>
        <row r="4749">
          <cell r="AR4749" t="str">
            <v>EUR41047</v>
          </cell>
          <cell r="AS4749">
            <v>2.5565000000000002</v>
          </cell>
        </row>
        <row r="4750">
          <cell r="AR4750" t="str">
            <v>USD41054</v>
          </cell>
          <cell r="AS4750">
            <v>2.0032000000000001</v>
          </cell>
        </row>
        <row r="4751">
          <cell r="AR4751" t="str">
            <v>EUR41054</v>
          </cell>
          <cell r="AS4751">
            <v>2.5074000000000001</v>
          </cell>
        </row>
        <row r="4752">
          <cell r="AR4752" t="str">
            <v>USD41065</v>
          </cell>
          <cell r="AS4752">
            <v>2.0266000000000002</v>
          </cell>
        </row>
        <row r="4753">
          <cell r="AR4753" t="str">
            <v>EUR41065</v>
          </cell>
          <cell r="AS4753">
            <v>2.5209000000000001</v>
          </cell>
        </row>
        <row r="4754">
          <cell r="AR4754" t="str">
            <v>USD41068</v>
          </cell>
          <cell r="AS4754">
            <v>2.0352999999999999</v>
          </cell>
        </row>
        <row r="4755">
          <cell r="AR4755" t="str">
            <v>EUR41068</v>
          </cell>
          <cell r="AS4755">
            <v>2.5403000000000002</v>
          </cell>
        </row>
        <row r="4756">
          <cell r="AR4756" t="str">
            <v>USD41102</v>
          </cell>
          <cell r="AS4756">
            <v>2.0470999999999999</v>
          </cell>
        </row>
        <row r="4757">
          <cell r="AR4757" t="str">
            <v>EUR41102</v>
          </cell>
          <cell r="AS4757">
            <v>2.4977</v>
          </cell>
        </row>
        <row r="4758">
          <cell r="AR4758" t="str">
            <v>USD41106</v>
          </cell>
          <cell r="AS4758">
            <v>2.0380000000000003</v>
          </cell>
        </row>
        <row r="4759">
          <cell r="AR4759" t="str">
            <v>EUR41106</v>
          </cell>
          <cell r="AS4759">
            <v>2.5</v>
          </cell>
        </row>
        <row r="4760">
          <cell r="AR4760" t="str">
            <v>USD41109</v>
          </cell>
          <cell r="AS4760">
            <v>2.0239000000000003</v>
          </cell>
        </row>
        <row r="4761">
          <cell r="AR4761" t="str">
            <v>EUR41109</v>
          </cell>
          <cell r="AS4761">
            <v>2.4807000000000001</v>
          </cell>
        </row>
        <row r="4762">
          <cell r="AR4762" t="str">
            <v>USD41110</v>
          </cell>
          <cell r="AS4762">
            <v>2.0226999999999999</v>
          </cell>
        </row>
        <row r="4763">
          <cell r="AR4763" t="str">
            <v>EUR41110</v>
          </cell>
          <cell r="AS4763">
            <v>2.4630000000000001</v>
          </cell>
        </row>
        <row r="4764">
          <cell r="AR4764" t="str">
            <v>USD41113</v>
          </cell>
          <cell r="AS4764">
            <v>2.0411999999999999</v>
          </cell>
        </row>
        <row r="4765">
          <cell r="AR4765" t="str">
            <v>EUR41113</v>
          </cell>
          <cell r="AS4765">
            <v>2.4748000000000001</v>
          </cell>
        </row>
        <row r="4766">
          <cell r="AR4766" t="str">
            <v>USD41128</v>
          </cell>
          <cell r="AS4766">
            <v>2.0281000000000002</v>
          </cell>
        </row>
        <row r="4767">
          <cell r="AR4767" t="str">
            <v>USD41127</v>
          </cell>
          <cell r="AS4767">
            <v>2.0279000000000003</v>
          </cell>
        </row>
        <row r="4768">
          <cell r="AR4768" t="str">
            <v>EUR41127</v>
          </cell>
          <cell r="AS4768">
            <v>2.5193000000000003</v>
          </cell>
        </row>
        <row r="4769">
          <cell r="AR4769" t="str">
            <v>EUR41128</v>
          </cell>
          <cell r="AS4769">
            <v>2.5195000000000003</v>
          </cell>
        </row>
        <row r="4770">
          <cell r="AR4770" t="str">
            <v>USD41131</v>
          </cell>
          <cell r="AS4770">
            <v>2.0175000000000001</v>
          </cell>
        </row>
        <row r="4771">
          <cell r="AR4771" t="str">
            <v>EUR41131</v>
          </cell>
          <cell r="AS4771">
            <v>2.4813000000000001</v>
          </cell>
        </row>
        <row r="4772">
          <cell r="AR4772" t="str">
            <v>USD41134</v>
          </cell>
          <cell r="AS4772">
            <v>2.0266000000000002</v>
          </cell>
        </row>
        <row r="4773">
          <cell r="AR4773" t="str">
            <v>EUR41134</v>
          </cell>
          <cell r="AS4773">
            <v>2.5004</v>
          </cell>
        </row>
        <row r="4774">
          <cell r="AR4774" t="str">
            <v>USD41144</v>
          </cell>
          <cell r="AS4774">
            <v>2.0241000000000002</v>
          </cell>
        </row>
        <row r="4775">
          <cell r="AR4775" t="str">
            <v>EUR41144</v>
          </cell>
          <cell r="AS4775">
            <v>2.5467</v>
          </cell>
        </row>
        <row r="4776">
          <cell r="AR4776" t="str">
            <v>USD41364</v>
          </cell>
          <cell r="AS4776">
            <v>2.0138000000000003</v>
          </cell>
        </row>
        <row r="4777">
          <cell r="AR4777" t="str">
            <v>EUR41364</v>
          </cell>
          <cell r="AS4777">
            <v>2.5853000000000002</v>
          </cell>
        </row>
        <row r="4778">
          <cell r="AR4778" t="str">
            <v>USD41368</v>
          </cell>
          <cell r="AS4778">
            <v>2.0201000000000002</v>
          </cell>
        </row>
        <row r="4779">
          <cell r="AR4779" t="str">
            <v>EUR41368</v>
          </cell>
          <cell r="AS4779">
            <v>2.5966</v>
          </cell>
        </row>
        <row r="4780">
          <cell r="AR4780" t="str">
            <v>USD41373</v>
          </cell>
          <cell r="AS4780">
            <v>1.9861000000000002</v>
          </cell>
        </row>
        <row r="4781">
          <cell r="AR4781" t="str">
            <v>EUR41373</v>
          </cell>
          <cell r="AS4781">
            <v>2.6006</v>
          </cell>
        </row>
        <row r="4782">
          <cell r="AR4782" t="str">
            <v>USD41374</v>
          </cell>
          <cell r="AS4782">
            <v>1.9810000000000001</v>
          </cell>
        </row>
        <row r="4783">
          <cell r="AR4783" t="str">
            <v>EUR41374</v>
          </cell>
          <cell r="AS4783">
            <v>2.5870000000000002</v>
          </cell>
        </row>
        <row r="4784">
          <cell r="AR4784" t="str">
            <v>USD41376</v>
          </cell>
          <cell r="AS4784">
            <v>1.9761000000000002</v>
          </cell>
        </row>
        <row r="4785">
          <cell r="AR4785" t="str">
            <v>EUR41376</v>
          </cell>
          <cell r="AS4785">
            <v>2.5872999999999999</v>
          </cell>
        </row>
        <row r="4786">
          <cell r="AR4786" t="str">
            <v>USD41379</v>
          </cell>
          <cell r="AS4786">
            <v>1.9790000000000001</v>
          </cell>
        </row>
        <row r="4787">
          <cell r="AR4787" t="str">
            <v>EUR41379</v>
          </cell>
          <cell r="AS4787">
            <v>2.5885000000000002</v>
          </cell>
        </row>
        <row r="4788">
          <cell r="AR4788" t="str">
            <v>USD41388</v>
          </cell>
          <cell r="AS4788">
            <v>2.0244</v>
          </cell>
        </row>
        <row r="4789">
          <cell r="AR4789" t="str">
            <v>EUR41388</v>
          </cell>
          <cell r="AS4789">
            <v>2.6311</v>
          </cell>
        </row>
        <row r="4790">
          <cell r="AR4790" t="str">
            <v>USD41397</v>
          </cell>
          <cell r="AS4790">
            <v>2.0093000000000001</v>
          </cell>
        </row>
        <row r="4791">
          <cell r="AR4791" t="str">
            <v>EUR41397</v>
          </cell>
          <cell r="AS4791">
            <v>2.6348000000000003</v>
          </cell>
        </row>
        <row r="4792">
          <cell r="AR4792" t="str">
            <v>USD41400</v>
          </cell>
          <cell r="AS4792">
            <v>2.0143</v>
          </cell>
        </row>
        <row r="4793">
          <cell r="AR4793" t="str">
            <v>EUR41400</v>
          </cell>
          <cell r="AS4793">
            <v>2.6321000000000003</v>
          </cell>
        </row>
        <row r="4794">
          <cell r="AR4794" t="str">
            <v>USD41403</v>
          </cell>
          <cell r="AS4794">
            <v>2.0051000000000001</v>
          </cell>
        </row>
        <row r="4795">
          <cell r="AR4795" t="str">
            <v>EUR41403</v>
          </cell>
          <cell r="AS4795">
            <v>2.6279000000000003</v>
          </cell>
        </row>
        <row r="4796">
          <cell r="AR4796" t="str">
            <v>USD41417</v>
          </cell>
          <cell r="AS4796">
            <v>2.0537000000000001</v>
          </cell>
        </row>
        <row r="4797">
          <cell r="AR4797" t="str">
            <v>EUR41417</v>
          </cell>
          <cell r="AS4797">
            <v>2.6571000000000002</v>
          </cell>
        </row>
        <row r="4798">
          <cell r="AR4798" t="str">
            <v>USD41428</v>
          </cell>
          <cell r="AS4798">
            <v>2.1355</v>
          </cell>
        </row>
        <row r="4799">
          <cell r="AR4799" t="str">
            <v>EUR41428</v>
          </cell>
          <cell r="AS4799">
            <v>2.7964000000000002</v>
          </cell>
        </row>
        <row r="4800">
          <cell r="AR4800" t="str">
            <v>USD41442</v>
          </cell>
          <cell r="AS4800">
            <v>2.1537999999999999</v>
          </cell>
        </row>
        <row r="4801">
          <cell r="AR4801" t="str">
            <v>EUR41442</v>
          </cell>
          <cell r="AS4801">
            <v>2.8732000000000002</v>
          </cell>
        </row>
        <row r="4802">
          <cell r="AR4802" t="str">
            <v>USD41444</v>
          </cell>
          <cell r="AS4802">
            <v>2.1743999999999999</v>
          </cell>
        </row>
        <row r="4803">
          <cell r="AR4803" t="str">
            <v>EUR41444</v>
          </cell>
          <cell r="AS4803">
            <v>2.9143000000000003</v>
          </cell>
        </row>
        <row r="4804">
          <cell r="AR4804" t="str">
            <v>USD41449</v>
          </cell>
          <cell r="AS4804">
            <v>2.2515000000000001</v>
          </cell>
        </row>
        <row r="4805">
          <cell r="AR4805" t="str">
            <v>EUR41449</v>
          </cell>
          <cell r="AS4805">
            <v>2.9477000000000002</v>
          </cell>
        </row>
        <row r="4806">
          <cell r="AR4806" t="str">
            <v>USD41453</v>
          </cell>
          <cell r="AS4806">
            <v>2.2156000000000002</v>
          </cell>
        </row>
        <row r="4807">
          <cell r="AR4807" t="str">
            <v>EUR41453</v>
          </cell>
          <cell r="AS4807">
            <v>2.8827000000000003</v>
          </cell>
        </row>
        <row r="4808">
          <cell r="AR4808" t="str">
            <v>USD41458</v>
          </cell>
          <cell r="AS4808">
            <v>2.2634000000000003</v>
          </cell>
        </row>
        <row r="4809">
          <cell r="AR4809" t="str">
            <v>EUR41458</v>
          </cell>
          <cell r="AS4809">
            <v>2.9436</v>
          </cell>
        </row>
        <row r="4810">
          <cell r="AR4810" t="str">
            <v>USD41472</v>
          </cell>
          <cell r="AS4810">
            <v>2.2372000000000001</v>
          </cell>
        </row>
        <row r="4811">
          <cell r="AR4811" t="str">
            <v>EUR41472</v>
          </cell>
          <cell r="AS4811">
            <v>2.9294000000000002</v>
          </cell>
        </row>
        <row r="4812">
          <cell r="AR4812" t="str">
            <v>USD41491</v>
          </cell>
          <cell r="AS4812">
            <v>2.3010000000000002</v>
          </cell>
        </row>
        <row r="4813">
          <cell r="AR4813" t="str">
            <v>EUR41491</v>
          </cell>
          <cell r="AS4813">
            <v>3.0504000000000002</v>
          </cell>
        </row>
        <row r="4814">
          <cell r="AR4814" t="str">
            <v>USD41492</v>
          </cell>
          <cell r="AS4814">
            <v>2.2955000000000001</v>
          </cell>
        </row>
        <row r="4815">
          <cell r="AR4815" t="str">
            <v>EUR41492</v>
          </cell>
          <cell r="AS4815">
            <v>3.0516000000000001</v>
          </cell>
        </row>
        <row r="4816">
          <cell r="AR4816" t="str">
            <v>USD41507</v>
          </cell>
          <cell r="AS4816">
            <v>2.4169</v>
          </cell>
        </row>
        <row r="4817">
          <cell r="AR4817" t="str">
            <v>EUR41507</v>
          </cell>
          <cell r="AS4817">
            <v>3.2312000000000003</v>
          </cell>
        </row>
        <row r="4818">
          <cell r="AR4818" t="str">
            <v>USD41508</v>
          </cell>
          <cell r="AS4818">
            <v>2.4457</v>
          </cell>
        </row>
        <row r="4819">
          <cell r="AR4819" t="str">
            <v>EUR41508</v>
          </cell>
          <cell r="AS4819">
            <v>3.2682000000000002</v>
          </cell>
        </row>
        <row r="4820">
          <cell r="AR4820" t="str">
            <v>USD41522</v>
          </cell>
          <cell r="AS4820">
            <v>2.3313999999999999</v>
          </cell>
        </row>
        <row r="4821">
          <cell r="AR4821" t="str">
            <v>EUR41522</v>
          </cell>
          <cell r="AS4821">
            <v>3.0588000000000002</v>
          </cell>
        </row>
        <row r="4822">
          <cell r="AR4822" t="str">
            <v>USD41536</v>
          </cell>
          <cell r="AS4822">
            <v>2.2036000000000002</v>
          </cell>
        </row>
        <row r="4823">
          <cell r="AR4823" t="str">
            <v>EUR41536</v>
          </cell>
          <cell r="AS4823">
            <v>2.9810000000000003</v>
          </cell>
        </row>
        <row r="4824">
          <cell r="AR4824" t="str">
            <v>USD41551</v>
          </cell>
          <cell r="AS4824">
            <v>2.2051000000000003</v>
          </cell>
        </row>
        <row r="4825">
          <cell r="AR4825" t="str">
            <v>EUR41551</v>
          </cell>
          <cell r="AS4825">
            <v>2.9954000000000001</v>
          </cell>
        </row>
        <row r="4826">
          <cell r="AR4826" t="str">
            <v>USD41561</v>
          </cell>
          <cell r="AS4826">
            <v>2.1817000000000002</v>
          </cell>
        </row>
        <row r="4827">
          <cell r="AR4827" t="str">
            <v>EUR41561</v>
          </cell>
          <cell r="AS4827">
            <v>2.9632000000000001</v>
          </cell>
        </row>
        <row r="4828">
          <cell r="AR4828" t="str">
            <v>USD41578</v>
          </cell>
          <cell r="AS4828">
            <v>2.2025999999999999</v>
          </cell>
        </row>
        <row r="4829">
          <cell r="AR4829" t="str">
            <v>EUR41578</v>
          </cell>
          <cell r="AS4829">
            <v>2.9995000000000003</v>
          </cell>
        </row>
        <row r="4830">
          <cell r="AR4830" t="str">
            <v>USD41579</v>
          </cell>
          <cell r="AS4830">
            <v>2.2467999999999999</v>
          </cell>
        </row>
        <row r="4831">
          <cell r="AR4831" t="str">
            <v>EUR41579</v>
          </cell>
          <cell r="AS4831">
            <v>3.0339</v>
          </cell>
        </row>
        <row r="4832">
          <cell r="AR4832" t="str">
            <v>USD41584</v>
          </cell>
          <cell r="AS4832">
            <v>2.2785000000000002</v>
          </cell>
        </row>
        <row r="4833">
          <cell r="AR4833" t="str">
            <v>USD41586</v>
          </cell>
          <cell r="AS4833">
            <v>2.3170000000000002</v>
          </cell>
        </row>
        <row r="4834">
          <cell r="AR4834" t="str">
            <v>EUR41586</v>
          </cell>
          <cell r="AS4834">
            <v>3.0941000000000001</v>
          </cell>
        </row>
        <row r="4835">
          <cell r="AR4835" t="str">
            <v>USD41611</v>
          </cell>
          <cell r="AS4835">
            <v>2.3557999999999999</v>
          </cell>
        </row>
        <row r="4836">
          <cell r="AR4836" t="str">
            <v>EUR41611</v>
          </cell>
          <cell r="AS4836">
            <v>3.1994000000000002</v>
          </cell>
        </row>
        <row r="4837">
          <cell r="AR4837" t="str">
            <v>USD41612</v>
          </cell>
          <cell r="AS4837">
            <v>2.3740000000000001</v>
          </cell>
        </row>
        <row r="4838">
          <cell r="AR4838" t="str">
            <v>EUR41612</v>
          </cell>
          <cell r="AS4838">
            <v>3.2184000000000004</v>
          </cell>
        </row>
        <row r="4839">
          <cell r="AR4839" t="str">
            <v>USD41618</v>
          </cell>
          <cell r="AS4839">
            <v>2.3102</v>
          </cell>
        </row>
        <row r="4840">
          <cell r="AR4840" t="str">
            <v>EUR41618</v>
          </cell>
          <cell r="AS4840">
            <v>3.1851000000000003</v>
          </cell>
        </row>
        <row r="4841">
          <cell r="AR4841" t="str">
            <v>USD41619</v>
          </cell>
          <cell r="AS4841">
            <v>2.3262</v>
          </cell>
        </row>
        <row r="4842">
          <cell r="AR4842" t="str">
            <v>USD41341</v>
          </cell>
          <cell r="AS4842">
            <v>1.9528000000000001</v>
          </cell>
        </row>
        <row r="4843">
          <cell r="AR4843" t="str">
            <v>EUR41341</v>
          </cell>
          <cell r="AS4843">
            <v>2.5347</v>
          </cell>
        </row>
        <row r="4844">
          <cell r="AR4844" t="str">
            <v>USD41348</v>
          </cell>
          <cell r="AS4844">
            <v>1.9749000000000001</v>
          </cell>
        </row>
        <row r="4845">
          <cell r="AR4845" t="str">
            <v>EUR41348</v>
          </cell>
          <cell r="AS4845">
            <v>2.5804</v>
          </cell>
        </row>
        <row r="4846">
          <cell r="AR4846" t="str">
            <v>USD41353</v>
          </cell>
          <cell r="AS4846">
            <v>1.9868000000000001</v>
          </cell>
        </row>
        <row r="4847">
          <cell r="AR4847" t="str">
            <v>EUR41353</v>
          </cell>
          <cell r="AS4847">
            <v>2.5729000000000002</v>
          </cell>
        </row>
        <row r="4848">
          <cell r="AR4848" t="str">
            <v>USD41354</v>
          </cell>
          <cell r="AS4848">
            <v>1.9931000000000001</v>
          </cell>
        </row>
        <row r="4849">
          <cell r="AR4849" t="str">
            <v>EUR41354</v>
          </cell>
          <cell r="AS4849">
            <v>2.5761000000000003</v>
          </cell>
        </row>
        <row r="4850">
          <cell r="AR4850" t="str">
            <v>USD41355</v>
          </cell>
          <cell r="AS4850">
            <v>2.0125999999999999</v>
          </cell>
        </row>
        <row r="4851">
          <cell r="AR4851" t="str">
            <v>USD41360</v>
          </cell>
          <cell r="AS4851">
            <v>2.0185</v>
          </cell>
        </row>
        <row r="4852">
          <cell r="AR4852" t="str">
            <v>EUR41360</v>
          </cell>
          <cell r="AS4852">
            <v>2.58</v>
          </cell>
        </row>
        <row r="4853">
          <cell r="AR4853" t="str">
            <v>USD41367</v>
          </cell>
          <cell r="AS4853">
            <v>2.0239000000000003</v>
          </cell>
        </row>
        <row r="4854">
          <cell r="AR4854" t="str">
            <v>EUR41367</v>
          </cell>
          <cell r="AS4854">
            <v>2.6001000000000003</v>
          </cell>
        </row>
        <row r="4855">
          <cell r="AR4855" t="str">
            <v>USD41383</v>
          </cell>
          <cell r="AS4855">
            <v>2.0089000000000001</v>
          </cell>
        </row>
        <row r="4856">
          <cell r="AR4856" t="str">
            <v>EUR41383</v>
          </cell>
          <cell r="AS4856">
            <v>2.6248</v>
          </cell>
        </row>
        <row r="4857">
          <cell r="AR4857" t="str">
            <v>USD41402</v>
          </cell>
          <cell r="AS4857">
            <v>2.0030000000000001</v>
          </cell>
        </row>
        <row r="4858">
          <cell r="AR4858" t="str">
            <v>USD41414</v>
          </cell>
          <cell r="AS4858">
            <v>2.0333000000000001</v>
          </cell>
        </row>
        <row r="4859">
          <cell r="AR4859" t="str">
            <v>EUR41402</v>
          </cell>
          <cell r="AS4859">
            <v>2.6398000000000001</v>
          </cell>
        </row>
        <row r="4860">
          <cell r="AR4860" t="str">
            <v>EUR41414</v>
          </cell>
          <cell r="AS4860">
            <v>2.6158000000000001</v>
          </cell>
        </row>
        <row r="4861">
          <cell r="AR4861" t="str">
            <v>USD41416</v>
          </cell>
          <cell r="AS4861">
            <v>2.387</v>
          </cell>
        </row>
        <row r="4862">
          <cell r="AR4862" t="str">
            <v>EUR41416</v>
          </cell>
          <cell r="AS4862">
            <v>2.6228000000000002</v>
          </cell>
        </row>
        <row r="4863">
          <cell r="AR4863" t="str">
            <v>USD41418</v>
          </cell>
          <cell r="AS4863">
            <v>2.0495000000000001</v>
          </cell>
        </row>
        <row r="4864">
          <cell r="AR4864" t="str">
            <v>EUR41418</v>
          </cell>
          <cell r="AS4864">
            <v>2.6476999999999999</v>
          </cell>
        </row>
        <row r="4865">
          <cell r="AR4865" t="str">
            <v>USD41421</v>
          </cell>
          <cell r="AS4865">
            <v>2.0527000000000002</v>
          </cell>
        </row>
        <row r="4866">
          <cell r="AR4866" t="str">
            <v>EUR41421</v>
          </cell>
          <cell r="AS4866">
            <v>2.6554000000000002</v>
          </cell>
        </row>
        <row r="4867">
          <cell r="AR4867" t="str">
            <v>USD41423</v>
          </cell>
          <cell r="AS4867">
            <v>2.0893999999999999</v>
          </cell>
        </row>
        <row r="4868">
          <cell r="AR4868" t="str">
            <v>EUR41423</v>
          </cell>
          <cell r="AS4868">
            <v>2.7042999999999999</v>
          </cell>
        </row>
        <row r="4869">
          <cell r="AR4869" t="str">
            <v>USD41425</v>
          </cell>
          <cell r="AS4869">
            <v>2.1318999999999999</v>
          </cell>
        </row>
        <row r="4870">
          <cell r="AR4870" t="str">
            <v>EUR41425</v>
          </cell>
          <cell r="AS4870">
            <v>2.7676000000000003</v>
          </cell>
        </row>
        <row r="4871">
          <cell r="AR4871" t="str">
            <v>EUR41443</v>
          </cell>
          <cell r="AS4871">
            <v>2.9098999999999999</v>
          </cell>
        </row>
        <row r="4872">
          <cell r="AR4872" t="str">
            <v>USD41450</v>
          </cell>
          <cell r="AS4872">
            <v>2.2185000000000001</v>
          </cell>
        </row>
        <row r="4873">
          <cell r="AR4873" t="str">
            <v>USD41443</v>
          </cell>
          <cell r="AS4873">
            <v>2.1706000000000003</v>
          </cell>
        </row>
        <row r="4874">
          <cell r="AR4874" t="str">
            <v>EUR41450</v>
          </cell>
          <cell r="AS4874">
            <v>2.9020000000000001</v>
          </cell>
        </row>
        <row r="4875">
          <cell r="AR4875" t="str">
            <v>USD41465</v>
          </cell>
          <cell r="AS4875">
            <v>2.2697000000000003</v>
          </cell>
        </row>
        <row r="4876">
          <cell r="AR4876" t="str">
            <v>EUR41465</v>
          </cell>
          <cell r="AS4876">
            <v>2.9161000000000001</v>
          </cell>
        </row>
        <row r="4877">
          <cell r="AR4877" t="str">
            <v>USD41466</v>
          </cell>
          <cell r="AS4877">
            <v>2.2672000000000003</v>
          </cell>
        </row>
        <row r="4878">
          <cell r="AR4878" t="str">
            <v>EUR41466</v>
          </cell>
          <cell r="AS4878">
            <v>2.9585000000000004</v>
          </cell>
        </row>
        <row r="4879">
          <cell r="AR4879" t="str">
            <v>USD41470</v>
          </cell>
          <cell r="AS4879">
            <v>2.2547999999999999</v>
          </cell>
        </row>
        <row r="4880">
          <cell r="AR4880" t="str">
            <v>EUR41470</v>
          </cell>
          <cell r="AS4880">
            <v>2.94</v>
          </cell>
        </row>
        <row r="4881">
          <cell r="AR4881" t="str">
            <v>USD41471</v>
          </cell>
          <cell r="AS4881">
            <v>2.2353000000000001</v>
          </cell>
        </row>
        <row r="4882">
          <cell r="AR4882" t="str">
            <v>EUR41471</v>
          </cell>
          <cell r="AS4882">
            <v>2.9379</v>
          </cell>
        </row>
        <row r="4883">
          <cell r="AR4883" t="str">
            <v>USD41474</v>
          </cell>
          <cell r="AS4883">
            <v>2.2364000000000002</v>
          </cell>
        </row>
        <row r="4884">
          <cell r="AR4884" t="str">
            <v>EUR41474</v>
          </cell>
          <cell r="AS4884">
            <v>2.9391000000000003</v>
          </cell>
        </row>
        <row r="4885">
          <cell r="AR4885" t="str">
            <v>USD41477</v>
          </cell>
          <cell r="AS4885">
            <v>2.2385999999999999</v>
          </cell>
        </row>
        <row r="4886">
          <cell r="AR4886" t="str">
            <v>EUR41477</v>
          </cell>
          <cell r="AS4886">
            <v>2.9534000000000002</v>
          </cell>
        </row>
        <row r="4887">
          <cell r="AR4887" t="str">
            <v>USD41478</v>
          </cell>
          <cell r="AS4887">
            <v>2.2267000000000001</v>
          </cell>
        </row>
        <row r="4888">
          <cell r="AR4888" t="str">
            <v>EUR41478</v>
          </cell>
          <cell r="AS4888">
            <v>2.9424000000000001</v>
          </cell>
        </row>
        <row r="4889">
          <cell r="AR4889" t="str">
            <v>USD41485</v>
          </cell>
          <cell r="AS4889">
            <v>2.2734000000000001</v>
          </cell>
        </row>
        <row r="4890">
          <cell r="AR4890" t="str">
            <v>EUR41485</v>
          </cell>
          <cell r="AS4890">
            <v>3.0163000000000002</v>
          </cell>
        </row>
        <row r="4891">
          <cell r="AR4891" t="str">
            <v>USD41515</v>
          </cell>
          <cell r="AS4891">
            <v>2.3578000000000001</v>
          </cell>
        </row>
        <row r="4892">
          <cell r="AR4892" t="str">
            <v>EUR41515</v>
          </cell>
          <cell r="AS4892">
            <v>3.1191</v>
          </cell>
        </row>
        <row r="4893">
          <cell r="AR4893" t="str">
            <v>USD41517</v>
          </cell>
          <cell r="AS4893">
            <v>2.3725000000000001</v>
          </cell>
        </row>
        <row r="4894">
          <cell r="AR4894" t="str">
            <v>USD41519</v>
          </cell>
          <cell r="AS4894">
            <v>2.3643000000000001</v>
          </cell>
        </row>
        <row r="4895">
          <cell r="AR4895" t="str">
            <v>EUR41517</v>
          </cell>
          <cell r="AS4895">
            <v>3.1308000000000002</v>
          </cell>
        </row>
        <row r="4896">
          <cell r="AR4896" t="str">
            <v>EUR41519</v>
          </cell>
          <cell r="AS4896">
            <v>3.1187</v>
          </cell>
        </row>
        <row r="4897">
          <cell r="AR4897" t="str">
            <v>USD41520</v>
          </cell>
          <cell r="AS4897">
            <v>2.3896999999999999</v>
          </cell>
        </row>
        <row r="4898">
          <cell r="AR4898" t="str">
            <v>EUR41520</v>
          </cell>
          <cell r="AS4898">
            <v>3.1460000000000004</v>
          </cell>
        </row>
        <row r="4899">
          <cell r="AR4899" t="str">
            <v>USD41526</v>
          </cell>
          <cell r="AS4899">
            <v>2.2867999999999999</v>
          </cell>
        </row>
        <row r="4900">
          <cell r="AR4900" t="str">
            <v>EUR41526</v>
          </cell>
          <cell r="AS4900">
            <v>3.0321000000000002</v>
          </cell>
        </row>
        <row r="4901">
          <cell r="AR4901" t="str">
            <v>USD41530</v>
          </cell>
          <cell r="AS4901">
            <v>2.2785000000000002</v>
          </cell>
        </row>
        <row r="4902">
          <cell r="AR4902" t="str">
            <v>EUR41530</v>
          </cell>
          <cell r="AS4902">
            <v>3.0256000000000003</v>
          </cell>
        </row>
        <row r="4903">
          <cell r="AR4903" t="str">
            <v>USD41535</v>
          </cell>
          <cell r="AS4903">
            <v>2.2488999999999999</v>
          </cell>
        </row>
        <row r="4904">
          <cell r="AR4904" t="str">
            <v>EUR41535</v>
          </cell>
          <cell r="AS4904">
            <v>3.0024999999999999</v>
          </cell>
        </row>
        <row r="4905">
          <cell r="AR4905" t="str">
            <v>USD41543</v>
          </cell>
          <cell r="AS4905">
            <v>2.2284999999999999</v>
          </cell>
        </row>
        <row r="4906">
          <cell r="AR4906" t="str">
            <v>EUR41543</v>
          </cell>
          <cell r="AS4906">
            <v>3.0054000000000003</v>
          </cell>
        </row>
        <row r="4907">
          <cell r="AR4907" t="str">
            <v>USD41555</v>
          </cell>
          <cell r="AS4907">
            <v>2.2016</v>
          </cell>
        </row>
        <row r="4908">
          <cell r="AR4908" t="str">
            <v>USD41340</v>
          </cell>
          <cell r="AS4908">
            <v>1.9642000000000002</v>
          </cell>
        </row>
        <row r="4909">
          <cell r="AR4909" t="str">
            <v>EUR41340</v>
          </cell>
          <cell r="AS4909">
            <v>2.5698000000000003</v>
          </cell>
        </row>
        <row r="4910">
          <cell r="AR4910" t="str">
            <v>USD41345</v>
          </cell>
          <cell r="AS4910">
            <v>1.9585000000000001</v>
          </cell>
        </row>
        <row r="4911">
          <cell r="AR4911" t="str">
            <v>EUR41345</v>
          </cell>
          <cell r="AS4911">
            <v>2.5502000000000002</v>
          </cell>
        </row>
        <row r="4912">
          <cell r="AR4912" t="str">
            <v>USD41352</v>
          </cell>
          <cell r="AS4912">
            <v>1.9830000000000001</v>
          </cell>
        </row>
        <row r="4913">
          <cell r="AR4913" t="str">
            <v>EUR41352</v>
          </cell>
          <cell r="AS4913">
            <v>2.5555000000000003</v>
          </cell>
        </row>
        <row r="4914">
          <cell r="AR4914" t="str">
            <v>EUR41372</v>
          </cell>
          <cell r="AS4914">
            <v>2.5889000000000002</v>
          </cell>
        </row>
        <row r="4915">
          <cell r="AR4915" t="str">
            <v>EUR41355</v>
          </cell>
          <cell r="AS4915">
            <v>2.6158000000000001</v>
          </cell>
        </row>
        <row r="4916">
          <cell r="AR4916" t="str">
            <v>USD41359</v>
          </cell>
          <cell r="AS4916">
            <v>2.0087000000000002</v>
          </cell>
        </row>
        <row r="4917">
          <cell r="AR4917" t="str">
            <v>EUR41359</v>
          </cell>
          <cell r="AS4917">
            <v>2.5828000000000002</v>
          </cell>
        </row>
        <row r="4918">
          <cell r="AR4918" t="str">
            <v>USD41372</v>
          </cell>
          <cell r="AS4918">
            <v>1.9902000000000002</v>
          </cell>
        </row>
        <row r="4919">
          <cell r="AR4919" t="str">
            <v>USD41422</v>
          </cell>
          <cell r="AS4919">
            <v>2.0615999999999999</v>
          </cell>
        </row>
        <row r="4920">
          <cell r="AR4920" t="str">
            <v>USD41431</v>
          </cell>
          <cell r="AS4920">
            <v>2.125</v>
          </cell>
        </row>
        <row r="4921">
          <cell r="AR4921" t="str">
            <v>EUR41431</v>
          </cell>
          <cell r="AS4921">
            <v>2.8151999999999999</v>
          </cell>
        </row>
        <row r="4922">
          <cell r="AR4922" t="str">
            <v>USD41439</v>
          </cell>
          <cell r="AS4922">
            <v>2.1367000000000003</v>
          </cell>
        </row>
        <row r="4923">
          <cell r="AR4923" t="str">
            <v>EUR41439</v>
          </cell>
          <cell r="AS4923">
            <v>2.8478000000000003</v>
          </cell>
        </row>
        <row r="4924">
          <cell r="AR4924" t="str">
            <v>USD41452</v>
          </cell>
          <cell r="AS4924">
            <v>2.1846000000000001</v>
          </cell>
        </row>
        <row r="4925">
          <cell r="AR4925" t="str">
            <v>EUR41452</v>
          </cell>
          <cell r="AS4925">
            <v>2.8437000000000001</v>
          </cell>
        </row>
        <row r="4926">
          <cell r="AR4926" t="str">
            <v>USD41463</v>
          </cell>
          <cell r="AS4926">
            <v>2.2583000000000002</v>
          </cell>
        </row>
        <row r="4927">
          <cell r="AR4927" t="str">
            <v>EUR41463</v>
          </cell>
          <cell r="AS4927">
            <v>2.9051</v>
          </cell>
        </row>
        <row r="4928">
          <cell r="AR4928" t="str">
            <v>USD41493</v>
          </cell>
          <cell r="AS4928">
            <v>2.3028</v>
          </cell>
        </row>
        <row r="4929">
          <cell r="AR4929" t="str">
            <v>EUR41493</v>
          </cell>
          <cell r="AS4929">
            <v>3.0691999999999999</v>
          </cell>
        </row>
        <row r="4930">
          <cell r="AR4930" t="str">
            <v>USD41486</v>
          </cell>
          <cell r="AS4930">
            <v>2.2903000000000002</v>
          </cell>
        </row>
        <row r="4931">
          <cell r="AR4931" t="str">
            <v>EUR41486</v>
          </cell>
          <cell r="AS4931">
            <v>3.0452000000000004</v>
          </cell>
        </row>
        <row r="4932">
          <cell r="AR4932" t="str">
            <v>USD41499</v>
          </cell>
          <cell r="AS4932">
            <v>2.3035000000000001</v>
          </cell>
        </row>
        <row r="4933">
          <cell r="AR4933" t="str">
            <v>EUR41499</v>
          </cell>
          <cell r="AS4933">
            <v>3.0512000000000001</v>
          </cell>
        </row>
        <row r="4934">
          <cell r="AR4934" t="str">
            <v>USD41501</v>
          </cell>
          <cell r="AS4934">
            <v>2.3433999999999999</v>
          </cell>
        </row>
        <row r="4935">
          <cell r="AR4935" t="str">
            <v>EUR41501</v>
          </cell>
          <cell r="AS4935">
            <v>3.1088</v>
          </cell>
        </row>
        <row r="4936">
          <cell r="AR4936" t="str">
            <v>USD41505</v>
          </cell>
          <cell r="AS4936">
            <v>2.3980000000000001</v>
          </cell>
        </row>
        <row r="4937">
          <cell r="AR4937" t="str">
            <v>EUR41505</v>
          </cell>
          <cell r="AS4937">
            <v>3.2009000000000003</v>
          </cell>
        </row>
        <row r="4938">
          <cell r="AR4938" t="str">
            <v>USD41509</v>
          </cell>
          <cell r="AS4938">
            <v>2.3868</v>
          </cell>
        </row>
        <row r="4939">
          <cell r="AR4939" t="str">
            <v>EUR41509</v>
          </cell>
          <cell r="AS4939">
            <v>3.1964000000000001</v>
          </cell>
        </row>
        <row r="4940">
          <cell r="AR4940" t="str">
            <v>USD41512</v>
          </cell>
          <cell r="AS4940">
            <v>2.3705000000000003</v>
          </cell>
        </row>
        <row r="4941">
          <cell r="AR4941" t="str">
            <v>EUR41512</v>
          </cell>
          <cell r="AS4941">
            <v>3.1691000000000003</v>
          </cell>
        </row>
        <row r="4942">
          <cell r="AR4942" t="str">
            <v>USD41516</v>
          </cell>
          <cell r="AS4942">
            <v>2.3725000000000001</v>
          </cell>
        </row>
        <row r="4943">
          <cell r="AR4943" t="str">
            <v>EUR41516</v>
          </cell>
          <cell r="AS4943">
            <v>3.1308000000000002</v>
          </cell>
        </row>
        <row r="4944">
          <cell r="AR4944" t="str">
            <v>USD41533</v>
          </cell>
          <cell r="AS4944">
            <v>2.2648999999999999</v>
          </cell>
        </row>
        <row r="4945">
          <cell r="AR4945" t="str">
            <v>EUR41533</v>
          </cell>
          <cell r="AS4945">
            <v>3.0234000000000001</v>
          </cell>
        </row>
        <row r="4946">
          <cell r="AR4946" t="str">
            <v>EUR41555</v>
          </cell>
          <cell r="AS4946">
            <v>2.9904000000000002</v>
          </cell>
        </row>
        <row r="4947">
          <cell r="AR4947" t="str">
            <v>USD41556</v>
          </cell>
          <cell r="AS4947">
            <v>2.2054</v>
          </cell>
        </row>
        <row r="4948">
          <cell r="AR4948" t="str">
            <v>EUR41556</v>
          </cell>
          <cell r="AS4948">
            <v>2.9802</v>
          </cell>
        </row>
        <row r="4949">
          <cell r="AR4949" t="str">
            <v>USD41558</v>
          </cell>
          <cell r="AS4949">
            <v>2.1821000000000002</v>
          </cell>
        </row>
        <row r="4950">
          <cell r="AR4950" t="str">
            <v>EUR41558</v>
          </cell>
          <cell r="AS4950">
            <v>2.9589000000000003</v>
          </cell>
        </row>
        <row r="4951">
          <cell r="AR4951" t="str">
            <v>USD41564</v>
          </cell>
          <cell r="AS4951">
            <v>2.1611000000000002</v>
          </cell>
        </row>
        <row r="4952">
          <cell r="AR4952" t="str">
            <v>EUR41564</v>
          </cell>
          <cell r="AS4952">
            <v>2.9527000000000001</v>
          </cell>
        </row>
        <row r="4953">
          <cell r="AR4953" t="str">
            <v>USD41583</v>
          </cell>
          <cell r="AS4953">
            <v>2.2747000000000002</v>
          </cell>
        </row>
        <row r="4954">
          <cell r="AR4954" t="str">
            <v>USD41575</v>
          </cell>
          <cell r="AS4954">
            <v>2.1846000000000001</v>
          </cell>
        </row>
        <row r="4955">
          <cell r="AR4955" t="str">
            <v>EUR41575</v>
          </cell>
          <cell r="AS4955">
            <v>3.0123000000000002</v>
          </cell>
        </row>
        <row r="4956">
          <cell r="AR4956" t="str">
            <v>EUR41583</v>
          </cell>
          <cell r="AS4956">
            <v>3.0627</v>
          </cell>
        </row>
        <row r="4957">
          <cell r="AR4957" t="str">
            <v>USD41585</v>
          </cell>
          <cell r="AS4957">
            <v>2.2825000000000002</v>
          </cell>
        </row>
        <row r="4958">
          <cell r="AR4958" t="str">
            <v>EUR41585</v>
          </cell>
          <cell r="AS4958">
            <v>3.0512000000000001</v>
          </cell>
        </row>
        <row r="4959">
          <cell r="AR4959" t="str">
            <v>USD41589</v>
          </cell>
          <cell r="AS4959">
            <v>2.3142</v>
          </cell>
        </row>
        <row r="4960">
          <cell r="AR4960" t="str">
            <v>EUR41589</v>
          </cell>
          <cell r="AS4960">
            <v>3.1020000000000003</v>
          </cell>
        </row>
        <row r="4961">
          <cell r="AR4961" t="str">
            <v>USD41591</v>
          </cell>
          <cell r="AS4961">
            <v>2.3233999999999999</v>
          </cell>
        </row>
        <row r="4962">
          <cell r="AR4962" t="str">
            <v>EUR41591</v>
          </cell>
          <cell r="AS4962">
            <v>3.1145</v>
          </cell>
        </row>
        <row r="4963">
          <cell r="AR4963" t="str">
            <v>USD41597</v>
          </cell>
          <cell r="AS4963">
            <v>2.2662</v>
          </cell>
        </row>
        <row r="4964">
          <cell r="AR4964" t="str">
            <v>EUR41597</v>
          </cell>
          <cell r="AS4964">
            <v>3.0594000000000001</v>
          </cell>
        </row>
        <row r="4965">
          <cell r="AR4965" t="str">
            <v>USD41599</v>
          </cell>
          <cell r="AS4965">
            <v>2.3067000000000002</v>
          </cell>
        </row>
        <row r="4966">
          <cell r="AR4966" t="str">
            <v>EUR41599</v>
          </cell>
          <cell r="AS4966">
            <v>3.1046</v>
          </cell>
        </row>
        <row r="4967">
          <cell r="AR4967" t="str">
            <v>USD41603</v>
          </cell>
          <cell r="AS4967">
            <v>2.2871000000000001</v>
          </cell>
        </row>
        <row r="4968">
          <cell r="AR4968" t="str">
            <v>EUR41603</v>
          </cell>
          <cell r="AS4968">
            <v>3.0891999999999999</v>
          </cell>
        </row>
        <row r="4969">
          <cell r="AR4969" t="str">
            <v>USD41606</v>
          </cell>
          <cell r="AS4969">
            <v>2.3208000000000002</v>
          </cell>
        </row>
        <row r="4970">
          <cell r="AR4970" t="str">
            <v>EUR41606</v>
          </cell>
          <cell r="AS4970">
            <v>3.1577000000000002</v>
          </cell>
        </row>
        <row r="4971">
          <cell r="AR4971" t="str">
            <v>USD41607</v>
          </cell>
          <cell r="AS4971">
            <v>2.3249</v>
          </cell>
        </row>
        <row r="4972">
          <cell r="AR4972" t="str">
            <v>EUR41607</v>
          </cell>
          <cell r="AS4972">
            <v>3.1626000000000003</v>
          </cell>
        </row>
        <row r="4973">
          <cell r="AR4973" t="str">
            <v>USD41608</v>
          </cell>
          <cell r="AS4973">
            <v>2.3249</v>
          </cell>
        </row>
        <row r="4974">
          <cell r="AR4974" t="str">
            <v>USD41358</v>
          </cell>
          <cell r="AS4974">
            <v>2.0140000000000002</v>
          </cell>
        </row>
        <row r="4975">
          <cell r="AR4975" t="str">
            <v>EUR41358</v>
          </cell>
          <cell r="AS4975">
            <v>2.5950000000000002</v>
          </cell>
        </row>
        <row r="4976">
          <cell r="AR4976" t="str">
            <v>USD41361</v>
          </cell>
          <cell r="AS4976">
            <v>2.0138000000000003</v>
          </cell>
        </row>
        <row r="4977">
          <cell r="AR4977" t="str">
            <v>EUR41361</v>
          </cell>
          <cell r="AS4977">
            <v>2.5853000000000002</v>
          </cell>
        </row>
        <row r="4978">
          <cell r="AR4978" t="str">
            <v>USD41375</v>
          </cell>
          <cell r="AS4978">
            <v>1.9736</v>
          </cell>
        </row>
        <row r="4979">
          <cell r="AR4979" t="str">
            <v>EUR41375</v>
          </cell>
          <cell r="AS4979">
            <v>2.5902000000000003</v>
          </cell>
        </row>
        <row r="4980">
          <cell r="AR4980" t="str">
            <v>USD41380</v>
          </cell>
          <cell r="AS4980">
            <v>1.9903000000000002</v>
          </cell>
        </row>
        <row r="4981">
          <cell r="AR4981" t="str">
            <v>EUR41380</v>
          </cell>
          <cell r="AS4981">
            <v>2.6149</v>
          </cell>
        </row>
        <row r="4982">
          <cell r="AR4982" t="str">
            <v>USD41381</v>
          </cell>
          <cell r="AS4982">
            <v>1.9939</v>
          </cell>
        </row>
        <row r="4983">
          <cell r="AR4983" t="str">
            <v>EUR41381</v>
          </cell>
          <cell r="AS4983">
            <v>2.6022000000000003</v>
          </cell>
        </row>
        <row r="4984">
          <cell r="AR4984" t="str">
            <v>USD41382</v>
          </cell>
          <cell r="AS4984">
            <v>2.1520000000000001</v>
          </cell>
        </row>
        <row r="4985">
          <cell r="AR4985" t="str">
            <v>EUR41382</v>
          </cell>
          <cell r="AS4985">
            <v>2.6353</v>
          </cell>
        </row>
        <row r="4986">
          <cell r="AR4986" t="str">
            <v>USD41394</v>
          </cell>
          <cell r="AS4986">
            <v>2.0017</v>
          </cell>
        </row>
        <row r="4987">
          <cell r="AR4987" t="str">
            <v>EUR41394</v>
          </cell>
          <cell r="AS4987">
            <v>2.6364000000000001</v>
          </cell>
        </row>
        <row r="4988">
          <cell r="AR4988" t="str">
            <v>USD41415</v>
          </cell>
          <cell r="AS4988">
            <v>2.0402</v>
          </cell>
        </row>
        <row r="4989">
          <cell r="AR4989" t="str">
            <v>USD41409</v>
          </cell>
          <cell r="AS4989">
            <v>2.0232999999999999</v>
          </cell>
        </row>
        <row r="4990">
          <cell r="AR4990" t="str">
            <v>EUR41409</v>
          </cell>
          <cell r="AS4990">
            <v>2.6022000000000003</v>
          </cell>
        </row>
        <row r="4991">
          <cell r="AR4991" t="str">
            <v>EUR41415</v>
          </cell>
          <cell r="AS4991">
            <v>2.6341000000000001</v>
          </cell>
        </row>
        <row r="4992">
          <cell r="AR4992" t="str">
            <v>USD41429</v>
          </cell>
          <cell r="AS4992">
            <v>2.1282000000000001</v>
          </cell>
        </row>
        <row r="4993">
          <cell r="AR4993" t="str">
            <v>EUR41429</v>
          </cell>
          <cell r="AS4993">
            <v>2.7824</v>
          </cell>
        </row>
        <row r="4994">
          <cell r="AR4994" t="str">
            <v>USD41432</v>
          </cell>
          <cell r="AS4994">
            <v>2.1372</v>
          </cell>
        </row>
        <row r="4995">
          <cell r="AR4995" t="str">
            <v>EUR41432</v>
          </cell>
          <cell r="AS4995">
            <v>2.8294000000000001</v>
          </cell>
        </row>
        <row r="4996">
          <cell r="AR4996" t="str">
            <v>USD41435</v>
          </cell>
          <cell r="AS4996">
            <v>2.1506000000000003</v>
          </cell>
        </row>
        <row r="4997">
          <cell r="AR4997" t="str">
            <v>EUR41435</v>
          </cell>
          <cell r="AS4997">
            <v>2.8461000000000003</v>
          </cell>
        </row>
        <row r="4998">
          <cell r="AR4998" t="str">
            <v>EUR41487</v>
          </cell>
          <cell r="AS4998">
            <v>3.0285000000000002</v>
          </cell>
        </row>
        <row r="4999">
          <cell r="AR4999" t="str">
            <v>EUR41506</v>
          </cell>
          <cell r="AS4999">
            <v>3.2146000000000003</v>
          </cell>
        </row>
        <row r="5000">
          <cell r="AR5000" t="str">
            <v>USD41487</v>
          </cell>
          <cell r="AS5000">
            <v>2.2914000000000003</v>
          </cell>
        </row>
        <row r="5001">
          <cell r="AR5001" t="str">
            <v>USD41488</v>
          </cell>
          <cell r="AS5001">
            <v>2.2932999999999999</v>
          </cell>
        </row>
        <row r="5002">
          <cell r="AR5002" t="str">
            <v>EUR41488</v>
          </cell>
          <cell r="AS5002">
            <v>3.0432000000000001</v>
          </cell>
        </row>
        <row r="5003">
          <cell r="AR5003" t="str">
            <v>USD41498</v>
          </cell>
          <cell r="AS5003">
            <v>2.2722000000000002</v>
          </cell>
        </row>
        <row r="5004">
          <cell r="AR5004" t="str">
            <v>EUR41498</v>
          </cell>
          <cell r="AS5004">
            <v>3.0250000000000004</v>
          </cell>
        </row>
        <row r="5005">
          <cell r="AR5005" t="str">
            <v>USD41506</v>
          </cell>
          <cell r="AS5005">
            <v>2.3943000000000003</v>
          </cell>
        </row>
        <row r="5006">
          <cell r="AR5006" t="str">
            <v>USD41521</v>
          </cell>
          <cell r="AS5006">
            <v>2.3538000000000001</v>
          </cell>
        </row>
        <row r="5007">
          <cell r="AR5007" t="str">
            <v>EUR41521</v>
          </cell>
          <cell r="AS5007">
            <v>3.1103000000000001</v>
          </cell>
        </row>
        <row r="5008">
          <cell r="AR5008" t="str">
            <v>USD41528</v>
          </cell>
          <cell r="AS5008">
            <v>2.2947000000000002</v>
          </cell>
        </row>
        <row r="5009">
          <cell r="AR5009" t="str">
            <v>EUR41528</v>
          </cell>
          <cell r="AS5009">
            <v>3.052</v>
          </cell>
        </row>
        <row r="5010">
          <cell r="AR5010" t="str">
            <v>USD41537</v>
          </cell>
          <cell r="AS5010">
            <v>2.2053000000000003</v>
          </cell>
        </row>
        <row r="5011">
          <cell r="AR5011" t="str">
            <v>USD41540</v>
          </cell>
          <cell r="AS5011">
            <v>2.2033</v>
          </cell>
        </row>
        <row r="5012">
          <cell r="AR5012" t="str">
            <v>EUR41537</v>
          </cell>
          <cell r="AS5012">
            <v>2.9827000000000004</v>
          </cell>
        </row>
        <row r="5013">
          <cell r="AR5013" t="str">
            <v>EUR41540</v>
          </cell>
          <cell r="AS5013">
            <v>2.9734000000000003</v>
          </cell>
        </row>
        <row r="5014">
          <cell r="AR5014" t="str">
            <v>USD41554</v>
          </cell>
          <cell r="AS5014">
            <v>2.2086999999999999</v>
          </cell>
        </row>
        <row r="5015">
          <cell r="AR5015" t="str">
            <v>EUR41554</v>
          </cell>
          <cell r="AS5015">
            <v>2.9970000000000003</v>
          </cell>
        </row>
        <row r="5016">
          <cell r="AR5016" t="str">
            <v>USD41569</v>
          </cell>
          <cell r="AS5016">
            <v>2.1760000000000002</v>
          </cell>
        </row>
        <row r="5017">
          <cell r="AR5017" t="str">
            <v>EUR41569</v>
          </cell>
          <cell r="AS5017">
            <v>2.9972000000000003</v>
          </cell>
        </row>
        <row r="5018">
          <cell r="AR5018" t="str">
            <v>USD41570</v>
          </cell>
          <cell r="AS5018">
            <v>2.1826000000000003</v>
          </cell>
        </row>
        <row r="5019">
          <cell r="AR5019" t="str">
            <v>EUR41570</v>
          </cell>
          <cell r="AS5019">
            <v>3.0083000000000002</v>
          </cell>
        </row>
        <row r="5020">
          <cell r="AR5020" t="str">
            <v>USD41576</v>
          </cell>
          <cell r="AS5020">
            <v>2.1804000000000001</v>
          </cell>
        </row>
        <row r="5021">
          <cell r="AR5021" t="str">
            <v>EUR41576</v>
          </cell>
          <cell r="AS5021">
            <v>3.0100000000000002</v>
          </cell>
        </row>
        <row r="5022">
          <cell r="AR5022" t="str">
            <v>USD41610</v>
          </cell>
          <cell r="AS5022">
            <v>2.3449</v>
          </cell>
        </row>
        <row r="5023">
          <cell r="AR5023" t="str">
            <v>EUR41608</v>
          </cell>
          <cell r="AS5023">
            <v>3.1626000000000003</v>
          </cell>
        </row>
        <row r="5024">
          <cell r="AR5024" t="str">
            <v>EUR41610</v>
          </cell>
          <cell r="AS5024">
            <v>3.1738</v>
          </cell>
        </row>
        <row r="5025">
          <cell r="AR5025" t="str">
            <v>EUR41584</v>
          </cell>
          <cell r="AS5025">
            <v>3.0853000000000002</v>
          </cell>
        </row>
        <row r="5026">
          <cell r="AR5026" t="str">
            <v>USD41613</v>
          </cell>
          <cell r="AS5026">
            <v>2.3747000000000003</v>
          </cell>
        </row>
        <row r="5027">
          <cell r="AR5027" t="str">
            <v>EUR41613</v>
          </cell>
          <cell r="AS5027">
            <v>3.2396000000000003</v>
          </cell>
        </row>
        <row r="5028">
          <cell r="AR5028" t="str">
            <v>USD41614</v>
          </cell>
          <cell r="AS5028">
            <v>2.3525</v>
          </cell>
        </row>
        <row r="5029">
          <cell r="AR5029" t="str">
            <v>EUR41614</v>
          </cell>
          <cell r="AS5029">
            <v>3.2175000000000002</v>
          </cell>
        </row>
        <row r="5030">
          <cell r="AR5030" t="str">
            <v>USD41617</v>
          </cell>
          <cell r="AS5030">
            <v>2.3225000000000002</v>
          </cell>
        </row>
        <row r="5031">
          <cell r="AR5031" t="str">
            <v>EUR41617</v>
          </cell>
          <cell r="AS5031">
            <v>3.1879</v>
          </cell>
        </row>
        <row r="5032">
          <cell r="AR5032" t="str">
            <v>USD41620</v>
          </cell>
          <cell r="AS5032">
            <v>2.3338000000000001</v>
          </cell>
        </row>
        <row r="5033">
          <cell r="AR5033" t="str">
            <v>EUR41620</v>
          </cell>
          <cell r="AS5033">
            <v>3.2153</v>
          </cell>
        </row>
        <row r="5034">
          <cell r="AR5034" t="str">
            <v>USD41621</v>
          </cell>
          <cell r="AS5034">
            <v>2.3353999999999999</v>
          </cell>
        </row>
        <row r="5035">
          <cell r="AR5035" t="str">
            <v>EUR41621</v>
          </cell>
          <cell r="AS5035">
            <v>3.2039</v>
          </cell>
        </row>
        <row r="5036">
          <cell r="AR5036" t="str">
            <v>USD41624</v>
          </cell>
          <cell r="AS5036">
            <v>2.3254999999999999</v>
          </cell>
        </row>
        <row r="5037">
          <cell r="AR5037" t="str">
            <v>EUR41624</v>
          </cell>
          <cell r="AS5037">
            <v>3.1999</v>
          </cell>
        </row>
        <row r="5038">
          <cell r="AR5038" t="str">
            <v>USD41627</v>
          </cell>
          <cell r="AS5038">
            <v>2.3528000000000002</v>
          </cell>
        </row>
        <row r="5039">
          <cell r="AR5039" t="str">
            <v>EUR41627</v>
          </cell>
          <cell r="AS5039">
            <v>3.2156000000000002</v>
          </cell>
        </row>
        <row r="5040">
          <cell r="AR5040" t="str">
            <v>USD41347</v>
          </cell>
          <cell r="AS5040">
            <v>1.9676</v>
          </cell>
        </row>
        <row r="5041">
          <cell r="AR5041" t="str">
            <v>EUR41347</v>
          </cell>
          <cell r="AS5041">
            <v>2.5539000000000001</v>
          </cell>
        </row>
        <row r="5042">
          <cell r="AR5042" t="str">
            <v>USD41351</v>
          </cell>
          <cell r="AS5042">
            <v>1.9871000000000001</v>
          </cell>
        </row>
        <row r="5043">
          <cell r="AR5043" t="str">
            <v>EUR41351</v>
          </cell>
          <cell r="AS5043">
            <v>2.5750999999999999</v>
          </cell>
        </row>
        <row r="5044">
          <cell r="AR5044" t="str">
            <v>USD41365</v>
          </cell>
          <cell r="AS5044">
            <v>2.0186000000000002</v>
          </cell>
        </row>
        <row r="5045">
          <cell r="AR5045" t="str">
            <v>EUR41365</v>
          </cell>
          <cell r="AS5045">
            <v>2.5952999999999999</v>
          </cell>
        </row>
        <row r="5046">
          <cell r="AR5046" t="str">
            <v>USD41366</v>
          </cell>
          <cell r="AS5046">
            <v>2.0179</v>
          </cell>
        </row>
        <row r="5047">
          <cell r="AR5047" t="str">
            <v>EUR41366</v>
          </cell>
          <cell r="AS5047">
            <v>2.5904000000000003</v>
          </cell>
        </row>
        <row r="5048">
          <cell r="AR5048" t="str">
            <v>USD41369</v>
          </cell>
          <cell r="AS5048">
            <v>2.0035000000000003</v>
          </cell>
        </row>
        <row r="5049">
          <cell r="AR5049" t="str">
            <v>EUR41369</v>
          </cell>
          <cell r="AS5049">
            <v>2.6102000000000003</v>
          </cell>
        </row>
        <row r="5050">
          <cell r="AR5050" t="str">
            <v>EUR41387</v>
          </cell>
          <cell r="AS5050">
            <v>2.6245000000000003</v>
          </cell>
        </row>
        <row r="5051">
          <cell r="AR5051" t="str">
            <v>USD41387</v>
          </cell>
          <cell r="AS5051">
            <v>2.0169999999999999</v>
          </cell>
        </row>
        <row r="5052">
          <cell r="AR5052" t="str">
            <v>USD41389</v>
          </cell>
          <cell r="AS5052">
            <v>2.0119000000000002</v>
          </cell>
        </row>
        <row r="5053">
          <cell r="AR5053" t="str">
            <v>EUR41389</v>
          </cell>
          <cell r="AS5053">
            <v>2.6165000000000003</v>
          </cell>
        </row>
        <row r="5054">
          <cell r="AR5054" t="str">
            <v>USD41393</v>
          </cell>
          <cell r="AS5054">
            <v>1.9999</v>
          </cell>
        </row>
        <row r="5055">
          <cell r="AR5055" t="str">
            <v>EUR41393</v>
          </cell>
          <cell r="AS5055">
            <v>2.6179000000000001</v>
          </cell>
        </row>
        <row r="5056">
          <cell r="AR5056" t="str">
            <v>USD41404</v>
          </cell>
          <cell r="AS5056">
            <v>2.0230999999999999</v>
          </cell>
        </row>
        <row r="5057">
          <cell r="AR5057" t="str">
            <v>EUR41404</v>
          </cell>
          <cell r="AS5057">
            <v>2.6209000000000002</v>
          </cell>
        </row>
        <row r="5058">
          <cell r="AR5058" t="str">
            <v>EUR41422</v>
          </cell>
          <cell r="AS5058">
            <v>2.6535000000000002</v>
          </cell>
        </row>
        <row r="5059">
          <cell r="AR5059" t="str">
            <v>USD41436</v>
          </cell>
          <cell r="AS5059">
            <v>2.1520999999999999</v>
          </cell>
        </row>
        <row r="5060">
          <cell r="AR5060" t="str">
            <v>EUR41436</v>
          </cell>
          <cell r="AS5060">
            <v>2.8578000000000001</v>
          </cell>
        </row>
        <row r="5061">
          <cell r="AR5061" t="str">
            <v>USD41456</v>
          </cell>
          <cell r="AS5061">
            <v>2.2297000000000002</v>
          </cell>
        </row>
        <row r="5062">
          <cell r="AR5062" t="str">
            <v>EUR41456</v>
          </cell>
          <cell r="AS5062">
            <v>2.9122000000000003</v>
          </cell>
        </row>
        <row r="5063">
          <cell r="AR5063" t="str">
            <v>USD41467</v>
          </cell>
          <cell r="AS5063">
            <v>2.2669999999999999</v>
          </cell>
        </row>
        <row r="5064">
          <cell r="AR5064" t="str">
            <v>EUR41467</v>
          </cell>
          <cell r="AS5064">
            <v>2.9580000000000002</v>
          </cell>
        </row>
        <row r="5065">
          <cell r="AR5065" t="str">
            <v>USD41473</v>
          </cell>
          <cell r="AS5065">
            <v>2.2297000000000002</v>
          </cell>
        </row>
        <row r="5066">
          <cell r="AR5066" t="str">
            <v>EUR41473</v>
          </cell>
          <cell r="AS5066">
            <v>2.9159999999999999</v>
          </cell>
        </row>
        <row r="5067">
          <cell r="AR5067" t="str">
            <v>USD41494</v>
          </cell>
          <cell r="AS5067">
            <v>2.2882000000000002</v>
          </cell>
        </row>
        <row r="5068">
          <cell r="AR5068" t="str">
            <v>EUR41494</v>
          </cell>
          <cell r="AS5068">
            <v>3.0641000000000003</v>
          </cell>
        </row>
        <row r="5069">
          <cell r="AR5069" t="str">
            <v>USD41513</v>
          </cell>
          <cell r="AS5069">
            <v>2.3997999999999999</v>
          </cell>
        </row>
        <row r="5070">
          <cell r="AR5070" t="str">
            <v>EUR41513</v>
          </cell>
          <cell r="AS5070">
            <v>3.2126000000000001</v>
          </cell>
        </row>
        <row r="5071">
          <cell r="AR5071" t="str">
            <v>USD41514</v>
          </cell>
          <cell r="AS5071">
            <v>2.3515000000000001</v>
          </cell>
        </row>
        <row r="5072">
          <cell r="AR5072" t="str">
            <v>EUR41514</v>
          </cell>
          <cell r="AS5072">
            <v>3.1341000000000001</v>
          </cell>
        </row>
        <row r="5073">
          <cell r="AR5073" t="str">
            <v>USD41523</v>
          </cell>
          <cell r="AS5073">
            <v>2.2979000000000003</v>
          </cell>
        </row>
        <row r="5074">
          <cell r="AR5074" t="str">
            <v>EUR41523</v>
          </cell>
          <cell r="AS5074">
            <v>3.0256000000000003</v>
          </cell>
        </row>
        <row r="5075">
          <cell r="AR5075" t="str">
            <v>USD41527</v>
          </cell>
          <cell r="AS5075">
            <v>2.2779000000000003</v>
          </cell>
        </row>
        <row r="5076">
          <cell r="AR5076" t="str">
            <v>EUR41527</v>
          </cell>
          <cell r="AS5076">
            <v>3.0207000000000002</v>
          </cell>
        </row>
        <row r="5077">
          <cell r="AR5077" t="str">
            <v>USD41529</v>
          </cell>
          <cell r="AS5077">
            <v>2.2768999999999999</v>
          </cell>
        </row>
        <row r="5078">
          <cell r="AR5078" t="str">
            <v>EUR41529</v>
          </cell>
          <cell r="AS5078">
            <v>3.0317000000000003</v>
          </cell>
        </row>
        <row r="5079">
          <cell r="AR5079" t="str">
            <v>USD41534</v>
          </cell>
          <cell r="AS5079">
            <v>2.2617000000000003</v>
          </cell>
        </row>
        <row r="5080">
          <cell r="AR5080" t="str">
            <v>EUR41534</v>
          </cell>
          <cell r="AS5080">
            <v>3.0210000000000004</v>
          </cell>
        </row>
        <row r="5081">
          <cell r="AR5081" t="str">
            <v>USD41541</v>
          </cell>
          <cell r="AS5081">
            <v>2.2031000000000001</v>
          </cell>
        </row>
        <row r="5082">
          <cell r="AR5082" t="str">
            <v>EUR41541</v>
          </cell>
          <cell r="AS5082">
            <v>2.9718</v>
          </cell>
        </row>
        <row r="5083">
          <cell r="AR5083" t="str">
            <v>USD41542</v>
          </cell>
          <cell r="AS5083">
            <v>2.2223999999999999</v>
          </cell>
        </row>
        <row r="5084">
          <cell r="AR5084" t="str">
            <v>EUR41542</v>
          </cell>
          <cell r="AS5084">
            <v>3.0082</v>
          </cell>
        </row>
        <row r="5085">
          <cell r="AR5085" t="str">
            <v>USD41544</v>
          </cell>
          <cell r="AS5085">
            <v>2.2571000000000003</v>
          </cell>
        </row>
        <row r="5086">
          <cell r="AR5086" t="str">
            <v>EUR41544</v>
          </cell>
          <cell r="AS5086">
            <v>3.0557000000000003</v>
          </cell>
        </row>
        <row r="5087">
          <cell r="AR5087" t="str">
            <v>USD41590</v>
          </cell>
          <cell r="AS5087">
            <v>3.3362000000000003</v>
          </cell>
        </row>
        <row r="5088">
          <cell r="AR5088" t="str">
            <v>EUR41590</v>
          </cell>
          <cell r="AS5088">
            <v>3.1424000000000003</v>
          </cell>
        </row>
        <row r="5089">
          <cell r="AR5089" t="str">
            <v>USD41547</v>
          </cell>
          <cell r="AS5089">
            <v>2.23</v>
          </cell>
        </row>
        <row r="5090">
          <cell r="AR5090" t="str">
            <v>EUR41547</v>
          </cell>
          <cell r="AS5090">
            <v>3.0181</v>
          </cell>
        </row>
        <row r="5091">
          <cell r="AR5091" t="str">
            <v>USD41598</v>
          </cell>
          <cell r="AS5091">
            <v>2.2726000000000002</v>
          </cell>
        </row>
        <row r="5092">
          <cell r="AR5092" t="str">
            <v>EUR41598</v>
          </cell>
          <cell r="AS5092">
            <v>3.0755000000000003</v>
          </cell>
        </row>
        <row r="5093">
          <cell r="AR5093" t="str">
            <v>EUR41619</v>
          </cell>
          <cell r="AS5093">
            <v>3.2074000000000003</v>
          </cell>
        </row>
        <row r="5094">
          <cell r="AR5094" t="str">
            <v>USD41625</v>
          </cell>
          <cell r="AS5094">
            <v>2.3221000000000003</v>
          </cell>
        </row>
        <row r="5095">
          <cell r="AR5095" t="str">
            <v>EUR41625</v>
          </cell>
          <cell r="AS5095">
            <v>3.1894</v>
          </cell>
        </row>
        <row r="5096">
          <cell r="AR5096" t="str">
            <v>USD41628</v>
          </cell>
          <cell r="AS5096">
            <v>2.3816999999999999</v>
          </cell>
        </row>
        <row r="5097">
          <cell r="AR5097" t="str">
            <v>USD41631</v>
          </cell>
          <cell r="AS5097">
            <v>2.3706</v>
          </cell>
        </row>
        <row r="5098">
          <cell r="AR5098" t="str">
            <v>USD41632</v>
          </cell>
          <cell r="AS5098">
            <v>2.3553999999999999</v>
          </cell>
        </row>
        <row r="5099">
          <cell r="AR5099" t="str">
            <v>USD41634</v>
          </cell>
          <cell r="AS5099">
            <v>2.3507000000000002</v>
          </cell>
        </row>
        <row r="5100">
          <cell r="AR5100" t="str">
            <v>EUR41628</v>
          </cell>
          <cell r="AS5100">
            <v>3.2572000000000001</v>
          </cell>
        </row>
        <row r="5101">
          <cell r="AR5101" t="str">
            <v>EUR41631</v>
          </cell>
          <cell r="AS5101">
            <v>3.2475000000000001</v>
          </cell>
        </row>
        <row r="5102">
          <cell r="AR5102" t="str">
            <v>EUR41632</v>
          </cell>
          <cell r="AS5102">
            <v>3.2234000000000003</v>
          </cell>
        </row>
        <row r="5103">
          <cell r="AR5103" t="str">
            <v>EUR41634</v>
          </cell>
          <cell r="AS5103">
            <v>3.2176</v>
          </cell>
        </row>
        <row r="5104">
          <cell r="AR5104" t="str">
            <v>USD41635</v>
          </cell>
          <cell r="AS5104">
            <v>2.3538000000000001</v>
          </cell>
        </row>
        <row r="5105">
          <cell r="AR5105" t="str">
            <v>USD41344</v>
          </cell>
          <cell r="AS5105">
            <v>1.9552</v>
          </cell>
        </row>
        <row r="5106">
          <cell r="AR5106" t="str">
            <v>EUR41344</v>
          </cell>
          <cell r="AS5106">
            <v>2.5449000000000002</v>
          </cell>
        </row>
        <row r="5107">
          <cell r="AR5107" t="str">
            <v>USD41346</v>
          </cell>
          <cell r="AS5107">
            <v>1.9619000000000002</v>
          </cell>
        </row>
        <row r="5108">
          <cell r="AR5108" t="str">
            <v>EUR41346</v>
          </cell>
          <cell r="AS5108">
            <v>2.5407000000000002</v>
          </cell>
        </row>
        <row r="5109">
          <cell r="AR5109" t="str">
            <v>USD41407</v>
          </cell>
          <cell r="AS5109">
            <v>2.0150000000000001</v>
          </cell>
        </row>
        <row r="5110">
          <cell r="AR5110" t="str">
            <v>EUR41407</v>
          </cell>
          <cell r="AS5110">
            <v>2.6156999999999999</v>
          </cell>
        </row>
        <row r="5111">
          <cell r="AR5111" t="str">
            <v>USD41408</v>
          </cell>
          <cell r="AS5111">
            <v>2.0063</v>
          </cell>
        </row>
        <row r="5112">
          <cell r="AR5112" t="str">
            <v>EUR41408</v>
          </cell>
          <cell r="AS5112">
            <v>2.6020000000000003</v>
          </cell>
        </row>
        <row r="5113">
          <cell r="AR5113" t="str">
            <v>USD41411</v>
          </cell>
          <cell r="AS5113">
            <v>2.0354000000000001</v>
          </cell>
        </row>
        <row r="5114">
          <cell r="AR5114" t="str">
            <v>EUR41411</v>
          </cell>
          <cell r="AS5114">
            <v>2.6092</v>
          </cell>
        </row>
        <row r="5115">
          <cell r="AR5115" t="str">
            <v>USD41430</v>
          </cell>
          <cell r="AS5115">
            <v>2.1234999999999999</v>
          </cell>
        </row>
        <row r="5116">
          <cell r="AR5116" t="str">
            <v>EUR41430</v>
          </cell>
          <cell r="AS5116">
            <v>2.7794000000000003</v>
          </cell>
        </row>
        <row r="5117">
          <cell r="AR5117" t="str">
            <v>USD41437</v>
          </cell>
          <cell r="AS5117">
            <v>2.1419999999999999</v>
          </cell>
        </row>
        <row r="5118">
          <cell r="AR5118" t="str">
            <v>EUR41437</v>
          </cell>
          <cell r="AS5118">
            <v>2.8609</v>
          </cell>
        </row>
        <row r="5119">
          <cell r="AR5119" t="str">
            <v>USD41438</v>
          </cell>
          <cell r="AS5119">
            <v>2.1447000000000003</v>
          </cell>
        </row>
        <row r="5120">
          <cell r="AR5120" t="str">
            <v>EUR41438</v>
          </cell>
          <cell r="AS5120">
            <v>2.8555000000000001</v>
          </cell>
        </row>
        <row r="5121">
          <cell r="AR5121" t="str">
            <v>USD41459</v>
          </cell>
          <cell r="AS5121">
            <v>2.2595000000000001</v>
          </cell>
        </row>
        <row r="5122">
          <cell r="AR5122" t="str">
            <v>EUR41459</v>
          </cell>
          <cell r="AS5122">
            <v>2.9188000000000001</v>
          </cell>
        </row>
        <row r="5123">
          <cell r="AR5123" t="str">
            <v>USD41460</v>
          </cell>
          <cell r="AS5123">
            <v>2.2645</v>
          </cell>
        </row>
        <row r="5124">
          <cell r="AR5124" t="str">
            <v>EUR41460</v>
          </cell>
          <cell r="AS5124">
            <v>2.9056000000000002</v>
          </cell>
        </row>
        <row r="5125">
          <cell r="AR5125" t="str">
            <v>USD41464</v>
          </cell>
          <cell r="AS5125">
            <v>2.2627999999999999</v>
          </cell>
        </row>
        <row r="5126">
          <cell r="AR5126" t="str">
            <v>EUR41464</v>
          </cell>
          <cell r="AS5126">
            <v>2.8907000000000003</v>
          </cell>
        </row>
        <row r="5127">
          <cell r="AR5127" t="str">
            <v>USD41500</v>
          </cell>
          <cell r="AS5127">
            <v>2.3118000000000003</v>
          </cell>
        </row>
        <row r="5128">
          <cell r="AR5128" t="str">
            <v>EUR41500</v>
          </cell>
          <cell r="AS5128">
            <v>3.0645000000000002</v>
          </cell>
        </row>
        <row r="5129">
          <cell r="AR5129" t="str">
            <v>USD41502</v>
          </cell>
          <cell r="AS5129">
            <v>2.3565</v>
          </cell>
        </row>
        <row r="5130">
          <cell r="AR5130" t="str">
            <v>EUR41502</v>
          </cell>
          <cell r="AS5130">
            <v>3.1396000000000002</v>
          </cell>
        </row>
        <row r="5131">
          <cell r="AR5131" t="str">
            <v>USD41549</v>
          </cell>
          <cell r="AS5131">
            <v>2.2088000000000001</v>
          </cell>
        </row>
        <row r="5132">
          <cell r="AR5132" t="str">
            <v>EUR41549</v>
          </cell>
          <cell r="AS5132">
            <v>3.0024000000000002</v>
          </cell>
        </row>
        <row r="5133">
          <cell r="AR5133" t="str">
            <v>USD41550</v>
          </cell>
          <cell r="AS5133">
            <v>2.2069000000000001</v>
          </cell>
        </row>
        <row r="5134">
          <cell r="AR5134" t="str">
            <v>EUR41550</v>
          </cell>
          <cell r="AS5134">
            <v>3.0109000000000004</v>
          </cell>
        </row>
        <row r="5135">
          <cell r="AR5135" t="str">
            <v>USD41562</v>
          </cell>
          <cell r="AS5135">
            <v>2.1818</v>
          </cell>
        </row>
        <row r="5136">
          <cell r="AR5136" t="str">
            <v>EUR41562</v>
          </cell>
          <cell r="AS5136">
            <v>2.9441000000000002</v>
          </cell>
        </row>
        <row r="5137">
          <cell r="AR5137" t="str">
            <v>USD41565</v>
          </cell>
          <cell r="AS5137">
            <v>2.1616</v>
          </cell>
        </row>
        <row r="5138">
          <cell r="AR5138" t="str">
            <v>EUR41565</v>
          </cell>
          <cell r="AS5138">
            <v>2.9601000000000002</v>
          </cell>
        </row>
        <row r="5139">
          <cell r="AR5139" t="str">
            <v>USD41568</v>
          </cell>
          <cell r="AS5139">
            <v>2.1738</v>
          </cell>
        </row>
        <row r="5140">
          <cell r="AR5140" t="str">
            <v>EUR41568</v>
          </cell>
          <cell r="AS5140">
            <v>2.9729000000000001</v>
          </cell>
        </row>
        <row r="5141">
          <cell r="AR5141" t="str">
            <v>USD41572</v>
          </cell>
          <cell r="AS5141">
            <v>2.1848000000000001</v>
          </cell>
        </row>
        <row r="5142">
          <cell r="AR5142" t="str">
            <v>EUR41572</v>
          </cell>
          <cell r="AS5142">
            <v>3.0137</v>
          </cell>
        </row>
        <row r="5143">
          <cell r="AR5143" t="str">
            <v>USD41577</v>
          </cell>
          <cell r="AS5143">
            <v>2.1888000000000001</v>
          </cell>
        </row>
        <row r="5144">
          <cell r="AR5144" t="str">
            <v>EUR41577</v>
          </cell>
          <cell r="AS5144">
            <v>3.0131000000000001</v>
          </cell>
        </row>
        <row r="5145">
          <cell r="AR5145" t="str">
            <v>USD41582</v>
          </cell>
          <cell r="AS5145">
            <v>2.2425999999999999</v>
          </cell>
        </row>
        <row r="5146">
          <cell r="AR5146" t="str">
            <v>EUR41582</v>
          </cell>
          <cell r="AS5146">
            <v>3.0298000000000003</v>
          </cell>
        </row>
        <row r="5147">
          <cell r="AR5147" t="str">
            <v>USD41592</v>
          </cell>
          <cell r="AS5147">
            <v>2.3289</v>
          </cell>
        </row>
        <row r="5148">
          <cell r="AR5148" t="str">
            <v>EUR41592</v>
          </cell>
          <cell r="AS5148">
            <v>3.1335000000000002</v>
          </cell>
        </row>
        <row r="5149">
          <cell r="AR5149" t="str">
            <v>USD41596</v>
          </cell>
          <cell r="AS5149">
            <v>2.2827999999999999</v>
          </cell>
        </row>
        <row r="5150">
          <cell r="AR5150" t="str">
            <v>EUR41596</v>
          </cell>
          <cell r="AS5150">
            <v>3.0902000000000003</v>
          </cell>
        </row>
        <row r="5151">
          <cell r="AR5151" t="str">
            <v>USD41600</v>
          </cell>
          <cell r="AS5151">
            <v>2.2913000000000001</v>
          </cell>
        </row>
        <row r="5152">
          <cell r="AR5152" t="str">
            <v>EUR41600</v>
          </cell>
          <cell r="AS5152">
            <v>3.101</v>
          </cell>
        </row>
        <row r="5153">
          <cell r="AR5153" t="str">
            <v>USD41604</v>
          </cell>
          <cell r="AS5153">
            <v>2.3040000000000003</v>
          </cell>
        </row>
        <row r="5154">
          <cell r="AR5154" t="str">
            <v>EUR41604</v>
          </cell>
          <cell r="AS5154">
            <v>3.1159000000000003</v>
          </cell>
        </row>
        <row r="5155">
          <cell r="AR5155" t="str">
            <v>USD41605</v>
          </cell>
          <cell r="AS5155">
            <v>2.3058000000000001</v>
          </cell>
        </row>
        <row r="5156">
          <cell r="AR5156" t="str">
            <v>EUR41605</v>
          </cell>
          <cell r="AS5156">
            <v>3.1315</v>
          </cell>
        </row>
        <row r="5157">
          <cell r="AR5157" t="str">
            <v>EUR41635</v>
          </cell>
          <cell r="AS5157">
            <v>3.2484999999999999</v>
          </cell>
        </row>
        <row r="5158">
          <cell r="AR5158" t="str">
            <v>USD41638</v>
          </cell>
          <cell r="AS5158">
            <v>2.3426</v>
          </cell>
        </row>
        <row r="5159">
          <cell r="AR5159" t="str">
            <v>USD41639</v>
          </cell>
          <cell r="AS5159">
            <v>2.3426</v>
          </cell>
        </row>
        <row r="5160">
          <cell r="AR5160" t="str">
            <v>USD41641</v>
          </cell>
          <cell r="AS5160">
            <v>2.3975</v>
          </cell>
        </row>
        <row r="5161">
          <cell r="AR5161" t="str">
            <v>USD41642</v>
          </cell>
          <cell r="AS5161">
            <v>2.3741000000000003</v>
          </cell>
        </row>
        <row r="5162">
          <cell r="AR5162" t="str">
            <v>EUR41642</v>
          </cell>
          <cell r="AS5162">
            <v>3.2316000000000003</v>
          </cell>
        </row>
        <row r="5163">
          <cell r="AR5163" t="str">
            <v>USD41645</v>
          </cell>
          <cell r="AS5163">
            <v>2.3789000000000002</v>
          </cell>
        </row>
        <row r="5164">
          <cell r="AR5164" t="str">
            <v>EUR41649</v>
          </cell>
          <cell r="AS5164">
            <v>3.258</v>
          </cell>
        </row>
        <row r="5165">
          <cell r="AR5165" t="str">
            <v>USD41649</v>
          </cell>
          <cell r="AS5165">
            <v>2.3818999999999999</v>
          </cell>
        </row>
        <row r="5166">
          <cell r="AR5166" t="str">
            <v>USD41654</v>
          </cell>
          <cell r="AS5166">
            <v>2.347</v>
          </cell>
        </row>
        <row r="5167">
          <cell r="AR5167" t="str">
            <v>EUR41654</v>
          </cell>
          <cell r="AS5167">
            <v>3.1896</v>
          </cell>
        </row>
        <row r="5168">
          <cell r="AR5168" t="str">
            <v>USD41655</v>
          </cell>
          <cell r="AS5168">
            <v>2.3683000000000001</v>
          </cell>
        </row>
        <row r="5169">
          <cell r="AR5169" t="str">
            <v>EUR41655</v>
          </cell>
          <cell r="AS5169">
            <v>3.2270000000000003</v>
          </cell>
        </row>
        <row r="5170">
          <cell r="AR5170" t="str">
            <v>USD41386</v>
          </cell>
          <cell r="AS5170">
            <v>2.0154000000000001</v>
          </cell>
        </row>
        <row r="5171">
          <cell r="AR5171" t="str">
            <v>EUR41386</v>
          </cell>
          <cell r="AS5171">
            <v>2.6307</v>
          </cell>
        </row>
        <row r="5172">
          <cell r="AR5172" t="str">
            <v>USD41390</v>
          </cell>
          <cell r="AS5172">
            <v>2.0001000000000002</v>
          </cell>
        </row>
        <row r="5173">
          <cell r="AR5173" t="str">
            <v>EUR41390</v>
          </cell>
          <cell r="AS5173">
            <v>2.6049000000000002</v>
          </cell>
        </row>
        <row r="5174">
          <cell r="AR5174" t="str">
            <v>USD41396</v>
          </cell>
          <cell r="AS5174">
            <v>2.0095000000000001</v>
          </cell>
        </row>
        <row r="5175">
          <cell r="AR5175" t="str">
            <v>EUR41396</v>
          </cell>
          <cell r="AS5175">
            <v>2.6257999999999999</v>
          </cell>
        </row>
        <row r="5176">
          <cell r="AR5176" t="str">
            <v>USD41401</v>
          </cell>
          <cell r="AS5176">
            <v>2.0110000000000001</v>
          </cell>
        </row>
        <row r="5177">
          <cell r="AR5177" t="str">
            <v>EUR41401</v>
          </cell>
          <cell r="AS5177">
            <v>2.6312000000000002</v>
          </cell>
        </row>
        <row r="5178">
          <cell r="AR5178" t="str">
            <v>USD41410</v>
          </cell>
          <cell r="AS5178">
            <v>2.0254000000000003</v>
          </cell>
        </row>
        <row r="5179">
          <cell r="AR5179" t="str">
            <v>EUR41410</v>
          </cell>
          <cell r="AS5179">
            <v>2.6126</v>
          </cell>
        </row>
        <row r="5180">
          <cell r="AR5180" t="str">
            <v>USD41445</v>
          </cell>
          <cell r="AS5180">
            <v>2.2523</v>
          </cell>
        </row>
        <row r="5181">
          <cell r="AR5181" t="str">
            <v>EUR41445</v>
          </cell>
          <cell r="AS5181">
            <v>2.9766000000000004</v>
          </cell>
        </row>
        <row r="5182">
          <cell r="AR5182" t="str">
            <v>USD41446</v>
          </cell>
          <cell r="AS5182">
            <v>2.2648000000000001</v>
          </cell>
        </row>
        <row r="5183">
          <cell r="AR5183" t="str">
            <v>EUR41446</v>
          </cell>
          <cell r="AS5183">
            <v>2.9701</v>
          </cell>
        </row>
        <row r="5184">
          <cell r="AR5184" t="str">
            <v>USD41451</v>
          </cell>
          <cell r="AS5184">
            <v>2.1975000000000002</v>
          </cell>
        </row>
        <row r="5185">
          <cell r="AR5185" t="str">
            <v>EUR41451</v>
          </cell>
          <cell r="AS5185">
            <v>2.8581000000000003</v>
          </cell>
        </row>
        <row r="5186">
          <cell r="AR5186" t="str">
            <v>USD41455</v>
          </cell>
          <cell r="AS5186">
            <v>2.2156000000000002</v>
          </cell>
        </row>
        <row r="5187">
          <cell r="AR5187" t="str">
            <v>EUR41455</v>
          </cell>
          <cell r="AS5187">
            <v>2.8827000000000003</v>
          </cell>
        </row>
        <row r="5188">
          <cell r="AR5188" t="str">
            <v>USD41457</v>
          </cell>
          <cell r="AS5188">
            <v>2.2412000000000001</v>
          </cell>
        </row>
        <row r="5189">
          <cell r="AR5189" t="str">
            <v>EUR41457</v>
          </cell>
          <cell r="AS5189">
            <v>2.9174000000000002</v>
          </cell>
        </row>
        <row r="5190">
          <cell r="AR5190" t="str">
            <v>USD41479</v>
          </cell>
          <cell r="AS5190">
            <v>2.2347999999999999</v>
          </cell>
        </row>
        <row r="5191">
          <cell r="AR5191" t="str">
            <v>EUR41479</v>
          </cell>
          <cell r="AS5191">
            <v>2.9561999999999999</v>
          </cell>
        </row>
        <row r="5192">
          <cell r="AR5192" t="str">
            <v>USD41480</v>
          </cell>
          <cell r="AS5192">
            <v>2.2497000000000003</v>
          </cell>
        </row>
        <row r="5193">
          <cell r="AR5193" t="str">
            <v>EUR41480</v>
          </cell>
          <cell r="AS5193">
            <v>2.9773000000000001</v>
          </cell>
        </row>
        <row r="5194">
          <cell r="AR5194" t="str">
            <v>USD41481</v>
          </cell>
          <cell r="AS5194">
            <v>2.2488000000000001</v>
          </cell>
        </row>
        <row r="5195">
          <cell r="AR5195" t="str">
            <v>EUR41481</v>
          </cell>
          <cell r="AS5195">
            <v>2.9851000000000001</v>
          </cell>
        </row>
        <row r="5196">
          <cell r="AR5196" t="str">
            <v>USD41484</v>
          </cell>
          <cell r="AS5196">
            <v>2.2608999999999999</v>
          </cell>
        </row>
        <row r="5197">
          <cell r="AR5197" t="str">
            <v>EUR41484</v>
          </cell>
          <cell r="AS5197">
            <v>2.9986000000000002</v>
          </cell>
        </row>
        <row r="5198">
          <cell r="AR5198" t="str">
            <v>USD41495</v>
          </cell>
          <cell r="AS5198">
            <v>2.2747999999999999</v>
          </cell>
        </row>
        <row r="5199">
          <cell r="AR5199" t="str">
            <v>EUR41495</v>
          </cell>
          <cell r="AS5199">
            <v>3.0344000000000002</v>
          </cell>
        </row>
        <row r="5200">
          <cell r="AR5200" t="str">
            <v>USD41548</v>
          </cell>
          <cell r="AS5200">
            <v>2.2122999999999999</v>
          </cell>
        </row>
        <row r="5201">
          <cell r="AR5201" t="str">
            <v>EUR41548</v>
          </cell>
          <cell r="AS5201">
            <v>2.9948000000000001</v>
          </cell>
        </row>
        <row r="5202">
          <cell r="AR5202" t="str">
            <v>USD41557</v>
          </cell>
          <cell r="AS5202">
            <v>2.1850000000000001</v>
          </cell>
        </row>
        <row r="5203">
          <cell r="AR5203" t="str">
            <v>EUR41557</v>
          </cell>
          <cell r="AS5203">
            <v>2.9576000000000002</v>
          </cell>
        </row>
        <row r="5204">
          <cell r="AR5204" t="str">
            <v>USD41563</v>
          </cell>
          <cell r="AS5204">
            <v>2.1629</v>
          </cell>
        </row>
        <row r="5205">
          <cell r="AR5205" t="str">
            <v>EUR41563</v>
          </cell>
          <cell r="AS5205">
            <v>2.9182000000000001</v>
          </cell>
        </row>
        <row r="5206">
          <cell r="AR5206" t="str">
            <v>USD41571</v>
          </cell>
          <cell r="AS5206">
            <v>2.2002999999999999</v>
          </cell>
        </row>
        <row r="5207">
          <cell r="AR5207" t="str">
            <v>EUR41571</v>
          </cell>
          <cell r="AS5207">
            <v>3.0371000000000001</v>
          </cell>
        </row>
        <row r="5208">
          <cell r="AR5208" t="str">
            <v>USD41626</v>
          </cell>
          <cell r="AS5208">
            <v>2.3273999999999999</v>
          </cell>
        </row>
        <row r="5209">
          <cell r="AR5209" t="str">
            <v>EUR41626</v>
          </cell>
          <cell r="AS5209">
            <v>3.2040999999999999</v>
          </cell>
        </row>
        <row r="5210">
          <cell r="AR5210" t="str">
            <v>EUR41638</v>
          </cell>
          <cell r="AS5210">
            <v>3.2319</v>
          </cell>
        </row>
        <row r="5211">
          <cell r="AR5211" t="str">
            <v>EUR41639</v>
          </cell>
          <cell r="AS5211">
            <v>3.2265000000000001</v>
          </cell>
        </row>
        <row r="5212">
          <cell r="AR5212" t="str">
            <v>EUR41641</v>
          </cell>
          <cell r="AS5212">
            <v>3.2721</v>
          </cell>
        </row>
        <row r="5213">
          <cell r="AR5213" t="str">
            <v>EUR41645</v>
          </cell>
          <cell r="AS5213">
            <v>3.2403</v>
          </cell>
        </row>
        <row r="5214">
          <cell r="AR5214" t="str">
            <v>USD41646</v>
          </cell>
          <cell r="AS5214">
            <v>2.3633999999999999</v>
          </cell>
        </row>
        <row r="5215">
          <cell r="AR5215" t="str">
            <v>EUR41646</v>
          </cell>
          <cell r="AS5215">
            <v>3.2194000000000003</v>
          </cell>
        </row>
        <row r="5216">
          <cell r="AR5216" t="str">
            <v>USD41647</v>
          </cell>
          <cell r="AS5216">
            <v>2.3778999999999999</v>
          </cell>
        </row>
        <row r="5217">
          <cell r="AR5217" t="str">
            <v>EUR41647</v>
          </cell>
          <cell r="AS5217">
            <v>3.2343999999999999</v>
          </cell>
        </row>
        <row r="5218">
          <cell r="AR5218" t="str">
            <v>USD41648</v>
          </cell>
          <cell r="AS5218">
            <v>2.3959999999999999</v>
          </cell>
        </row>
        <row r="5219">
          <cell r="AR5219" t="str">
            <v>EUR41648</v>
          </cell>
          <cell r="AS5219">
            <v>3.2519</v>
          </cell>
        </row>
        <row r="5220">
          <cell r="AR5220" t="str">
            <v>USD41652</v>
          </cell>
          <cell r="AS5220">
            <v>2.3491</v>
          </cell>
        </row>
        <row r="5221">
          <cell r="AR5221" t="str">
            <v>EUR41652</v>
          </cell>
          <cell r="AS5221">
            <v>3.2079</v>
          </cell>
        </row>
        <row r="5222">
          <cell r="AR5222" t="str">
            <v>USD41653</v>
          </cell>
          <cell r="AS5222">
            <v>2.3616999999999999</v>
          </cell>
        </row>
        <row r="5223">
          <cell r="AR5223" t="str">
            <v>EUR41653</v>
          </cell>
          <cell r="AS5223">
            <v>3.2289000000000003</v>
          </cell>
        </row>
        <row r="5224">
          <cell r="AR5224" t="str">
            <v>USD41656</v>
          </cell>
          <cell r="AS5224">
            <v>2.3601000000000001</v>
          </cell>
        </row>
        <row r="5225">
          <cell r="AR5225" t="str">
            <v>EUR41656</v>
          </cell>
          <cell r="AS5225">
            <v>3.2048000000000001</v>
          </cell>
        </row>
        <row r="5226">
          <cell r="AR5226" t="str">
            <v>USD41659</v>
          </cell>
          <cell r="AS5226">
            <v>2.3334999999999999</v>
          </cell>
        </row>
        <row r="5227">
          <cell r="AR5227" t="str">
            <v>EUR41659</v>
          </cell>
          <cell r="AS5227">
            <v>3.1649000000000003</v>
          </cell>
        </row>
        <row r="5228">
          <cell r="AR5228" t="str">
            <v>USD41660</v>
          </cell>
          <cell r="AS5228">
            <v>2.3608000000000002</v>
          </cell>
        </row>
        <row r="5229">
          <cell r="AR5229" t="str">
            <v>EUR41660</v>
          </cell>
          <cell r="AS5229">
            <v>3.1956000000000002</v>
          </cell>
        </row>
        <row r="5230">
          <cell r="AR5230" t="str">
            <v>USD41661</v>
          </cell>
          <cell r="AS5230">
            <v>2.3601000000000001</v>
          </cell>
        </row>
        <row r="5231">
          <cell r="AR5231" t="str">
            <v>EUR41661</v>
          </cell>
          <cell r="AS5231">
            <v>3.2008000000000001</v>
          </cell>
        </row>
        <row r="5232">
          <cell r="AR5232" t="str">
            <v>USD41662</v>
          </cell>
          <cell r="AS5232">
            <v>2.3761000000000001</v>
          </cell>
        </row>
        <row r="5233">
          <cell r="AR5233" t="str">
            <v>EUR41662</v>
          </cell>
          <cell r="AS5233">
            <v>3.2474000000000003</v>
          </cell>
        </row>
        <row r="5234">
          <cell r="AR5234" t="str">
            <v>USD41663</v>
          </cell>
          <cell r="AS5234">
            <v>2.4129</v>
          </cell>
        </row>
        <row r="5235">
          <cell r="AR5235" t="str">
            <v>EUR41663</v>
          </cell>
          <cell r="AS5235">
            <v>3.3018000000000001</v>
          </cell>
        </row>
        <row r="5236">
          <cell r="AR5236" t="str">
            <v>USD41669</v>
          </cell>
          <cell r="AS5236">
            <v>2.4224000000000001</v>
          </cell>
        </row>
        <row r="5237">
          <cell r="AR5237" t="str">
            <v>EUR41669</v>
          </cell>
          <cell r="AS5237">
            <v>3.2899000000000003</v>
          </cell>
        </row>
        <row r="5238">
          <cell r="AR5238" t="str">
            <v>USD41674</v>
          </cell>
          <cell r="AS5238">
            <v>2.4177</v>
          </cell>
        </row>
        <row r="5239">
          <cell r="AR5239" t="str">
            <v>EUR41674</v>
          </cell>
          <cell r="AS5239">
            <v>3.2668000000000004</v>
          </cell>
        </row>
        <row r="5240">
          <cell r="AR5240" t="str">
            <v>USD41687</v>
          </cell>
          <cell r="AS5240">
            <v>2.387</v>
          </cell>
        </row>
        <row r="5241">
          <cell r="AR5241" t="str">
            <v>EUR41687</v>
          </cell>
          <cell r="AS5241">
            <v>3.2709000000000001</v>
          </cell>
        </row>
        <row r="5242">
          <cell r="AR5242" t="str">
            <v>USD41689</v>
          </cell>
          <cell r="AS5242">
            <v>2.3986000000000001</v>
          </cell>
        </row>
        <row r="5243">
          <cell r="AR5243" t="str">
            <v>EUR41689</v>
          </cell>
          <cell r="AS5243">
            <v>3.2995000000000001</v>
          </cell>
        </row>
        <row r="5244">
          <cell r="AR5244" t="str">
            <v>USD41690</v>
          </cell>
          <cell r="AS5244">
            <v>2.3799000000000001</v>
          </cell>
        </row>
        <row r="5245">
          <cell r="AR5245" t="str">
            <v>EUR41690</v>
          </cell>
          <cell r="AS5245">
            <v>3.2636000000000003</v>
          </cell>
        </row>
        <row r="5246">
          <cell r="AR5246" t="str">
            <v>USD41704</v>
          </cell>
          <cell r="AS5246">
            <v>2.3094000000000001</v>
          </cell>
        </row>
        <row r="5247">
          <cell r="AR5247" t="str">
            <v>EUR41704</v>
          </cell>
          <cell r="AS5247">
            <v>3.1964000000000001</v>
          </cell>
        </row>
        <row r="5248">
          <cell r="AR5248" t="str">
            <v>USD41718</v>
          </cell>
          <cell r="AS5248">
            <v>2.3420000000000001</v>
          </cell>
        </row>
        <row r="5249">
          <cell r="AR5249" t="str">
            <v>EUR41718</v>
          </cell>
          <cell r="AS5249">
            <v>3.2280000000000002</v>
          </cell>
        </row>
        <row r="5250">
          <cell r="AR5250" t="str">
            <v>USD41719</v>
          </cell>
          <cell r="AS5250">
            <v>2.3245</v>
          </cell>
        </row>
        <row r="5251">
          <cell r="AR5251" t="str">
            <v>EUR41719</v>
          </cell>
          <cell r="AS5251">
            <v>3.2040999999999999</v>
          </cell>
        </row>
        <row r="5252">
          <cell r="AR5252" t="str">
            <v>USD41739</v>
          </cell>
          <cell r="AS5252">
            <v>2.1987000000000001</v>
          </cell>
        </row>
        <row r="5253">
          <cell r="AR5253" t="str">
            <v>EUR41739</v>
          </cell>
          <cell r="AS5253">
            <v>3.0547</v>
          </cell>
        </row>
        <row r="5254">
          <cell r="AR5254" t="str">
            <v>USD41740</v>
          </cell>
          <cell r="AS5254">
            <v>2.2059000000000002</v>
          </cell>
        </row>
        <row r="5255">
          <cell r="AR5255" t="str">
            <v>EUR41740</v>
          </cell>
          <cell r="AS5255">
            <v>3.0658000000000003</v>
          </cell>
        </row>
        <row r="5256">
          <cell r="AR5256" t="str">
            <v>USD41743</v>
          </cell>
          <cell r="AS5256">
            <v>2.2096</v>
          </cell>
        </row>
        <row r="5257">
          <cell r="AR5257" t="str">
            <v>EUR41743</v>
          </cell>
          <cell r="AS5257">
            <v>3.0548000000000002</v>
          </cell>
        </row>
        <row r="5258">
          <cell r="AR5258" t="str">
            <v>USD41746</v>
          </cell>
          <cell r="AS5258">
            <v>2.2482000000000002</v>
          </cell>
        </row>
        <row r="5259">
          <cell r="AR5259" t="str">
            <v>EUR41746</v>
          </cell>
          <cell r="AS5259">
            <v>3.1099000000000001</v>
          </cell>
        </row>
        <row r="5260">
          <cell r="AR5260" t="str">
            <v>USD41752</v>
          </cell>
          <cell r="AS5260">
            <v>2.2425999999999999</v>
          </cell>
        </row>
        <row r="5261">
          <cell r="AR5261" t="str">
            <v>EUR41752</v>
          </cell>
          <cell r="AS5261">
            <v>3.0988000000000002</v>
          </cell>
        </row>
        <row r="5262">
          <cell r="AR5262" t="str">
            <v>USD41754</v>
          </cell>
          <cell r="AS5262">
            <v>2.2324999999999999</v>
          </cell>
        </row>
        <row r="5263">
          <cell r="AR5263" t="str">
            <v>EUR41754</v>
          </cell>
          <cell r="AS5263">
            <v>3.0896000000000003</v>
          </cell>
        </row>
        <row r="5264">
          <cell r="AR5264" t="str">
            <v>USD41757</v>
          </cell>
          <cell r="AS5264">
            <v>2.2370000000000001</v>
          </cell>
        </row>
        <row r="5265">
          <cell r="AR5265" t="str">
            <v>EUR41757</v>
          </cell>
          <cell r="AS5265">
            <v>3.0969000000000002</v>
          </cell>
        </row>
        <row r="5266">
          <cell r="AR5266" t="str">
            <v>USD41766</v>
          </cell>
          <cell r="AS5266">
            <v>2.2282000000000002</v>
          </cell>
        </row>
        <row r="5267">
          <cell r="AR5267" t="str">
            <v>EUR41766</v>
          </cell>
          <cell r="AS5267">
            <v>3.1008</v>
          </cell>
        </row>
        <row r="5268">
          <cell r="AR5268" t="str">
            <v>USD41774</v>
          </cell>
          <cell r="AS5268">
            <v>2.2166000000000001</v>
          </cell>
        </row>
        <row r="5269">
          <cell r="AR5269" t="str">
            <v>EUR41774</v>
          </cell>
          <cell r="AS5269">
            <v>3.0398000000000001</v>
          </cell>
        </row>
        <row r="5270">
          <cell r="AR5270" t="str">
            <v>USD41779</v>
          </cell>
          <cell r="AS5270">
            <v>2.2156000000000002</v>
          </cell>
        </row>
        <row r="5271">
          <cell r="AR5271" t="str">
            <v>EUR41779</v>
          </cell>
          <cell r="AS5271">
            <v>3.036</v>
          </cell>
        </row>
        <row r="5272">
          <cell r="AR5272" t="str">
            <v>USD41781</v>
          </cell>
          <cell r="AS5272">
            <v>2.2131000000000003</v>
          </cell>
        </row>
        <row r="5273">
          <cell r="AR5273" t="str">
            <v>EUR41781</v>
          </cell>
          <cell r="AS5273">
            <v>3.0215000000000001</v>
          </cell>
        </row>
        <row r="5274">
          <cell r="AR5274" t="str">
            <v>USD41782</v>
          </cell>
          <cell r="AS5274">
            <v>2.2187000000000001</v>
          </cell>
        </row>
        <row r="5275">
          <cell r="AR5275" t="str">
            <v>EUR41782</v>
          </cell>
          <cell r="AS5275">
            <v>3.0236000000000001</v>
          </cell>
        </row>
        <row r="5276">
          <cell r="AR5276" t="str">
            <v>USD41785</v>
          </cell>
          <cell r="AS5276">
            <v>2.2209000000000003</v>
          </cell>
        </row>
        <row r="5277">
          <cell r="AR5277" t="str">
            <v>EUR41785</v>
          </cell>
          <cell r="AS5277">
            <v>3.0313000000000003</v>
          </cell>
        </row>
        <row r="5278">
          <cell r="AR5278" t="str">
            <v>USD41790</v>
          </cell>
          <cell r="AS5278">
            <v>2.2390000000000003</v>
          </cell>
        </row>
        <row r="5279">
          <cell r="AR5279" t="str">
            <v>EUR41790</v>
          </cell>
          <cell r="AS5279">
            <v>3.0538000000000003</v>
          </cell>
        </row>
        <row r="5280">
          <cell r="AR5280" t="str">
            <v>EUR41815</v>
          </cell>
          <cell r="AS5280">
            <v>3.0077000000000003</v>
          </cell>
        </row>
        <row r="5281">
          <cell r="AR5281" t="str">
            <v>EUR41791</v>
          </cell>
          <cell r="AS5281">
            <v>3.0538000000000003</v>
          </cell>
        </row>
        <row r="5282">
          <cell r="AR5282" t="str">
            <v>USD41810</v>
          </cell>
          <cell r="AS5282">
            <v>2.238</v>
          </cell>
        </row>
        <row r="5283">
          <cell r="AR5283" t="str">
            <v>USD41815</v>
          </cell>
          <cell r="AS5283">
            <v>2.2052</v>
          </cell>
        </row>
        <row r="5284">
          <cell r="AR5284" t="str">
            <v>EUR41810</v>
          </cell>
          <cell r="AS5284">
            <v>3.0403000000000002</v>
          </cell>
        </row>
        <row r="5285">
          <cell r="AR5285" t="str">
            <v>USD41838</v>
          </cell>
          <cell r="AS5285">
            <v>2.2362000000000002</v>
          </cell>
        </row>
        <row r="5286">
          <cell r="AR5286" t="str">
            <v>EUR41838</v>
          </cell>
          <cell r="AS5286">
            <v>3.0226999999999999</v>
          </cell>
        </row>
        <row r="5287">
          <cell r="AR5287" t="str">
            <v>USD41855</v>
          </cell>
          <cell r="AS5287">
            <v>2.2577000000000003</v>
          </cell>
        </row>
        <row r="5288">
          <cell r="AR5288" t="str">
            <v>EUR41855</v>
          </cell>
          <cell r="AS5288">
            <v>3.0287000000000002</v>
          </cell>
        </row>
        <row r="5289">
          <cell r="AR5289" t="str">
            <v>USD41864</v>
          </cell>
          <cell r="AS5289">
            <v>2.2692000000000001</v>
          </cell>
        </row>
        <row r="5290">
          <cell r="AR5290" t="str">
            <v>EUR41864</v>
          </cell>
          <cell r="AS5290">
            <v>3.0335000000000001</v>
          </cell>
        </row>
        <row r="5291">
          <cell r="AR5291" t="str">
            <v>USD41905</v>
          </cell>
          <cell r="AS5291">
            <v>2.4026000000000001</v>
          </cell>
        </row>
        <row r="5292">
          <cell r="AR5292" t="str">
            <v>EUR41905</v>
          </cell>
          <cell r="AS5292">
            <v>3.0897000000000001</v>
          </cell>
        </row>
        <row r="5293">
          <cell r="AR5293" t="str">
            <v>USD41912</v>
          </cell>
          <cell r="AS5293">
            <v>2.4510000000000001</v>
          </cell>
        </row>
        <row r="5294">
          <cell r="AR5294" t="str">
            <v>EUR41912</v>
          </cell>
          <cell r="AS5294">
            <v>3.0954000000000002</v>
          </cell>
        </row>
        <row r="5295">
          <cell r="AR5295" t="str">
            <v>USD41918</v>
          </cell>
          <cell r="AS5295">
            <v>2.4098000000000002</v>
          </cell>
        </row>
        <row r="5296">
          <cell r="AR5296" t="str">
            <v>EUR41918</v>
          </cell>
          <cell r="AS5296">
            <v>3.0351000000000004</v>
          </cell>
        </row>
        <row r="5297">
          <cell r="AR5297" t="str">
            <v>USD41919</v>
          </cell>
          <cell r="AS5297">
            <v>2.4037999999999999</v>
          </cell>
        </row>
        <row r="5298">
          <cell r="AR5298" t="str">
            <v>EUR41919</v>
          </cell>
          <cell r="AS5298">
            <v>3.0358000000000001</v>
          </cell>
        </row>
        <row r="5299">
          <cell r="AR5299" t="str">
            <v>USD41920</v>
          </cell>
          <cell r="AS5299">
            <v>2.4072</v>
          </cell>
        </row>
        <row r="5300">
          <cell r="AR5300" t="str">
            <v>EUR41920</v>
          </cell>
          <cell r="AS5300">
            <v>3.0535000000000001</v>
          </cell>
        </row>
        <row r="5301">
          <cell r="AR5301" t="str">
            <v>USD41921</v>
          </cell>
          <cell r="AS5301">
            <v>2.3914</v>
          </cell>
        </row>
        <row r="5302">
          <cell r="AR5302" t="str">
            <v>USD41712</v>
          </cell>
          <cell r="AS5302">
            <v>2.3637999999999999</v>
          </cell>
        </row>
        <row r="5303">
          <cell r="AR5303" t="str">
            <v>EUR41712</v>
          </cell>
          <cell r="AS5303">
            <v>3.2921</v>
          </cell>
        </row>
        <row r="5304">
          <cell r="AR5304" t="str">
            <v>USD41716</v>
          </cell>
          <cell r="AS5304">
            <v>2.3522000000000003</v>
          </cell>
        </row>
        <row r="5305">
          <cell r="AR5305" t="str">
            <v>EUR41716</v>
          </cell>
          <cell r="AS5305">
            <v>3.2726000000000002</v>
          </cell>
        </row>
        <row r="5306">
          <cell r="AR5306" t="str">
            <v>USD41729</v>
          </cell>
          <cell r="AS5306">
            <v>2.2629999999999999</v>
          </cell>
        </row>
        <row r="5307">
          <cell r="AR5307" t="str">
            <v>EUR41729</v>
          </cell>
          <cell r="AS5307">
            <v>3.1175000000000002</v>
          </cell>
        </row>
        <row r="5308">
          <cell r="AR5308" t="str">
            <v>USD41732</v>
          </cell>
          <cell r="AS5308">
            <v>2.2810999999999999</v>
          </cell>
        </row>
        <row r="5309">
          <cell r="AR5309" t="str">
            <v>EUR41732</v>
          </cell>
          <cell r="AS5309">
            <v>3.1272000000000002</v>
          </cell>
        </row>
        <row r="5310">
          <cell r="AR5310" t="str">
            <v>USD41950</v>
          </cell>
          <cell r="AS5310">
            <v>2.5721000000000003</v>
          </cell>
        </row>
        <row r="5311">
          <cell r="AR5311" t="str">
            <v>EUR41950</v>
          </cell>
          <cell r="AS5311">
            <v>3.1981000000000002</v>
          </cell>
        </row>
        <row r="5312">
          <cell r="AR5312" t="str">
            <v>USD42003</v>
          </cell>
          <cell r="AS5312">
            <v>2.6562000000000001</v>
          </cell>
        </row>
        <row r="5313">
          <cell r="AR5313" t="str">
            <v>USD42004</v>
          </cell>
          <cell r="AS5313">
            <v>2.6562000000000001</v>
          </cell>
        </row>
        <row r="5314">
          <cell r="AR5314" t="str">
            <v>USD42006</v>
          </cell>
          <cell r="AS5314">
            <v>2.6929000000000003</v>
          </cell>
        </row>
        <row r="5315">
          <cell r="AR5315" t="str">
            <v>USD42009</v>
          </cell>
          <cell r="AS5315">
            <v>2.7107000000000001</v>
          </cell>
        </row>
        <row r="5316">
          <cell r="AR5316" t="str">
            <v>EUR41997</v>
          </cell>
          <cell r="AS5316">
            <v>3.274</v>
          </cell>
        </row>
        <row r="5317">
          <cell r="AR5317" t="str">
            <v>EUR41999</v>
          </cell>
          <cell r="AS5317">
            <v>3.2636000000000003</v>
          </cell>
        </row>
        <row r="5318">
          <cell r="AR5318" t="str">
            <v>EUR42002</v>
          </cell>
          <cell r="AS5318">
            <v>3.2654000000000001</v>
          </cell>
        </row>
        <row r="5319">
          <cell r="AR5319" t="str">
            <v>EUR42003</v>
          </cell>
          <cell r="AS5319">
            <v>3.2329000000000003</v>
          </cell>
        </row>
        <row r="5320">
          <cell r="AR5320" t="str">
            <v>EUR42004</v>
          </cell>
          <cell r="AS5320">
            <v>3.2270000000000003</v>
          </cell>
        </row>
        <row r="5321">
          <cell r="AR5321" t="str">
            <v>EUR42006</v>
          </cell>
          <cell r="AS5321">
            <v>3.2379000000000002</v>
          </cell>
        </row>
        <row r="5322">
          <cell r="AR5322" t="str">
            <v>EUR42009</v>
          </cell>
          <cell r="AS5322">
            <v>3.2349000000000001</v>
          </cell>
        </row>
        <row r="5323">
          <cell r="AR5323" t="str">
            <v>USD42010</v>
          </cell>
          <cell r="AS5323">
            <v>2.7023000000000001</v>
          </cell>
        </row>
        <row r="5324">
          <cell r="AR5324" t="str">
            <v>EUR42010</v>
          </cell>
          <cell r="AS5324">
            <v>3.2181999999999999</v>
          </cell>
        </row>
        <row r="5325">
          <cell r="AR5325" t="str">
            <v>USD42011</v>
          </cell>
          <cell r="AS5325">
            <v>2.6807000000000003</v>
          </cell>
        </row>
        <row r="5326">
          <cell r="AR5326" t="str">
            <v>EUR42011</v>
          </cell>
          <cell r="AS5326">
            <v>3.1683000000000003</v>
          </cell>
        </row>
        <row r="5327">
          <cell r="AR5327" t="str">
            <v>USD42012</v>
          </cell>
          <cell r="AS5327">
            <v>2.6919</v>
          </cell>
        </row>
        <row r="5328">
          <cell r="AR5328" t="str">
            <v>EUR42012</v>
          </cell>
          <cell r="AS5328">
            <v>3.1764000000000001</v>
          </cell>
        </row>
        <row r="5329">
          <cell r="AR5329" t="str">
            <v>USD42013</v>
          </cell>
          <cell r="AS5329">
            <v>2.6583000000000001</v>
          </cell>
        </row>
        <row r="5330">
          <cell r="AR5330" t="str">
            <v>EUR42013</v>
          </cell>
          <cell r="AS5330">
            <v>3.1333000000000002</v>
          </cell>
        </row>
        <row r="5331">
          <cell r="AR5331" t="str">
            <v>USD42016</v>
          </cell>
          <cell r="AS5331">
            <v>2.6575000000000002</v>
          </cell>
        </row>
        <row r="5332">
          <cell r="AR5332" t="str">
            <v>EUR42016</v>
          </cell>
          <cell r="AS5332">
            <v>3.1465000000000001</v>
          </cell>
        </row>
        <row r="5333">
          <cell r="AR5333" t="str">
            <v>USD42017</v>
          </cell>
          <cell r="AS5333">
            <v>2.6485000000000003</v>
          </cell>
        </row>
        <row r="5334">
          <cell r="AR5334" t="str">
            <v>EUR42017</v>
          </cell>
          <cell r="AS5334">
            <v>3.1165000000000003</v>
          </cell>
        </row>
        <row r="5335">
          <cell r="AR5335" t="str">
            <v>USD42018</v>
          </cell>
          <cell r="AS5335">
            <v>2.6222000000000003</v>
          </cell>
        </row>
        <row r="5336">
          <cell r="AR5336" t="str">
            <v>EUR42018</v>
          </cell>
          <cell r="AS5336">
            <v>3.0918000000000001</v>
          </cell>
        </row>
        <row r="5337">
          <cell r="AR5337" t="str">
            <v>USD42019</v>
          </cell>
          <cell r="AS5337">
            <v>2.6122000000000001</v>
          </cell>
        </row>
        <row r="5338">
          <cell r="AR5338" t="str">
            <v>EUR42019</v>
          </cell>
          <cell r="AS5338">
            <v>3.0398000000000001</v>
          </cell>
        </row>
        <row r="5339">
          <cell r="AR5339" t="str">
            <v>USD42020</v>
          </cell>
          <cell r="AS5339">
            <v>2.6193</v>
          </cell>
        </row>
        <row r="5340">
          <cell r="AR5340" t="str">
            <v>EUR42020</v>
          </cell>
          <cell r="AS5340">
            <v>3.0235000000000003</v>
          </cell>
        </row>
        <row r="5341">
          <cell r="AR5341" t="str">
            <v>USD42023</v>
          </cell>
          <cell r="AS5341">
            <v>2.6243000000000003</v>
          </cell>
        </row>
        <row r="5342">
          <cell r="AR5342" t="str">
            <v>EUR42023</v>
          </cell>
          <cell r="AS5342">
            <v>3.0502000000000002</v>
          </cell>
        </row>
        <row r="5343">
          <cell r="AR5343" t="str">
            <v>USD42024</v>
          </cell>
          <cell r="AS5343">
            <v>2.6247000000000003</v>
          </cell>
        </row>
        <row r="5344">
          <cell r="AR5344" t="str">
            <v>EUR42024</v>
          </cell>
          <cell r="AS5344">
            <v>3.0409999999999999</v>
          </cell>
        </row>
        <row r="5345">
          <cell r="AR5345" t="str">
            <v>USD42025</v>
          </cell>
          <cell r="AS5345">
            <v>2.5968</v>
          </cell>
        </row>
        <row r="5346">
          <cell r="AR5346" t="str">
            <v>EUR42025</v>
          </cell>
          <cell r="AS5346">
            <v>3.0226999999999999</v>
          </cell>
        </row>
        <row r="5347">
          <cell r="AR5347" t="str">
            <v>USD42026</v>
          </cell>
          <cell r="AS5347">
            <v>2.5754000000000001</v>
          </cell>
        </row>
        <row r="5348">
          <cell r="AR5348" t="str">
            <v>EUR42026</v>
          </cell>
          <cell r="AS5348">
            <v>2.9517000000000002</v>
          </cell>
        </row>
        <row r="5349">
          <cell r="AR5349" t="str">
            <v>USD42027</v>
          </cell>
          <cell r="AS5349">
            <v>2.5856000000000003</v>
          </cell>
        </row>
        <row r="5350">
          <cell r="AR5350" t="str">
            <v>EUR42027</v>
          </cell>
          <cell r="AS5350">
            <v>2.9079999999999999</v>
          </cell>
        </row>
        <row r="5351">
          <cell r="AR5351" t="str">
            <v>USD42030</v>
          </cell>
          <cell r="AS5351">
            <v>2.5966</v>
          </cell>
        </row>
        <row r="5352">
          <cell r="AR5352" t="str">
            <v>EUR42030</v>
          </cell>
          <cell r="AS5352">
            <v>2.9269000000000003</v>
          </cell>
        </row>
        <row r="5353">
          <cell r="AR5353" t="str">
            <v>USD42031</v>
          </cell>
          <cell r="AS5353">
            <v>2.5809000000000002</v>
          </cell>
        </row>
        <row r="5354">
          <cell r="AR5354" t="str">
            <v>EUR42031</v>
          </cell>
          <cell r="AS5354">
            <v>2.9353000000000002</v>
          </cell>
        </row>
        <row r="5355">
          <cell r="AR5355" t="str">
            <v>USD42032</v>
          </cell>
          <cell r="AS5355">
            <v>2.5797000000000003</v>
          </cell>
        </row>
        <row r="5356">
          <cell r="AR5356" t="str">
            <v>EUR42032</v>
          </cell>
          <cell r="AS5356">
            <v>2.9171</v>
          </cell>
        </row>
        <row r="5357">
          <cell r="AR5357" t="str">
            <v>USD42033</v>
          </cell>
          <cell r="AS5357">
            <v>2.5960000000000001</v>
          </cell>
        </row>
        <row r="5358">
          <cell r="AR5358" t="str">
            <v>EUR42033</v>
          </cell>
          <cell r="AS5358">
            <v>2.9436</v>
          </cell>
        </row>
        <row r="5359">
          <cell r="AR5359" t="str">
            <v>USD42034</v>
          </cell>
          <cell r="AS5359">
            <v>2.6623000000000001</v>
          </cell>
        </row>
        <row r="5360">
          <cell r="AR5360" t="str">
            <v>EUR42034</v>
          </cell>
          <cell r="AS5360">
            <v>3.0097</v>
          </cell>
        </row>
        <row r="5361">
          <cell r="AR5361" t="str">
            <v>USD41696</v>
          </cell>
          <cell r="AS5361">
            <v>2.3454000000000002</v>
          </cell>
        </row>
        <row r="5362">
          <cell r="AR5362" t="str">
            <v>EUR41696</v>
          </cell>
          <cell r="AS5362">
            <v>3.2057000000000002</v>
          </cell>
        </row>
        <row r="5363">
          <cell r="AR5363" t="str">
            <v>USD41723</v>
          </cell>
          <cell r="AS5363">
            <v>2.3124000000000002</v>
          </cell>
        </row>
        <row r="5364">
          <cell r="AR5364" t="str">
            <v>EUR41723</v>
          </cell>
          <cell r="AS5364">
            <v>3.1859999999999999</v>
          </cell>
        </row>
        <row r="5365">
          <cell r="AR5365" t="str">
            <v>USD41726</v>
          </cell>
          <cell r="AS5365">
            <v>2.2603</v>
          </cell>
        </row>
        <row r="5366">
          <cell r="AR5366" t="str">
            <v>EUR41726</v>
          </cell>
          <cell r="AS5366">
            <v>3.1088</v>
          </cell>
        </row>
        <row r="5367">
          <cell r="AR5367" t="str">
            <v>USD41738</v>
          </cell>
          <cell r="AS5367">
            <v>2.2111000000000001</v>
          </cell>
        </row>
        <row r="5368">
          <cell r="AR5368" t="str">
            <v>EUR41738</v>
          </cell>
          <cell r="AS5368">
            <v>3.0548999999999999</v>
          </cell>
        </row>
        <row r="5369">
          <cell r="AR5369" t="str">
            <v>USD41753</v>
          </cell>
          <cell r="AS5369">
            <v>2.2229000000000001</v>
          </cell>
        </row>
        <row r="5370">
          <cell r="AR5370" t="str">
            <v>EUR41753</v>
          </cell>
          <cell r="AS5370">
            <v>3.0743</v>
          </cell>
        </row>
        <row r="5371">
          <cell r="AR5371" t="str">
            <v>USD41758</v>
          </cell>
          <cell r="AS5371">
            <v>2.2199</v>
          </cell>
        </row>
        <row r="5372">
          <cell r="AR5372" t="str">
            <v>EUR41758</v>
          </cell>
          <cell r="AS5372">
            <v>3.0655000000000001</v>
          </cell>
        </row>
        <row r="5373">
          <cell r="AR5373" t="str">
            <v>USD41767</v>
          </cell>
          <cell r="AS5373">
            <v>2.2107000000000001</v>
          </cell>
        </row>
        <row r="5374">
          <cell r="AR5374" t="str">
            <v>EUR41761</v>
          </cell>
          <cell r="AS5374">
            <v>3.0807000000000002</v>
          </cell>
        </row>
        <row r="5375">
          <cell r="AR5375" t="str">
            <v>USD41764</v>
          </cell>
          <cell r="AS5375">
            <v>2.2286000000000001</v>
          </cell>
        </row>
        <row r="5376">
          <cell r="AR5376" t="str">
            <v>EUR41764</v>
          </cell>
          <cell r="AS5376">
            <v>3.0942000000000003</v>
          </cell>
        </row>
        <row r="5377">
          <cell r="AR5377" t="str">
            <v>EUR41767</v>
          </cell>
          <cell r="AS5377">
            <v>3.0656000000000003</v>
          </cell>
        </row>
        <row r="5378">
          <cell r="AR5378" t="str">
            <v>USD41768</v>
          </cell>
          <cell r="AS5378">
            <v>2.2192000000000003</v>
          </cell>
        </row>
        <row r="5379">
          <cell r="AR5379" t="str">
            <v>EUR41768</v>
          </cell>
          <cell r="AS5379">
            <v>3.0543</v>
          </cell>
        </row>
        <row r="5380">
          <cell r="AR5380" t="str">
            <v>USD41773</v>
          </cell>
          <cell r="AS5380">
            <v>2.2129000000000003</v>
          </cell>
        </row>
        <row r="5381">
          <cell r="AR5381" t="str">
            <v>EUR41773</v>
          </cell>
          <cell r="AS5381">
            <v>3.0361000000000002</v>
          </cell>
        </row>
        <row r="5382">
          <cell r="AR5382" t="str">
            <v>EUR41778</v>
          </cell>
          <cell r="AS5382">
            <v>3.0334000000000003</v>
          </cell>
        </row>
        <row r="5383">
          <cell r="AR5383" t="str">
            <v>USD41806</v>
          </cell>
          <cell r="AS5383">
            <v>2.2313000000000001</v>
          </cell>
        </row>
        <row r="5384">
          <cell r="AR5384" t="str">
            <v>USD41778</v>
          </cell>
          <cell r="AS5384">
            <v>2.2111000000000001</v>
          </cell>
        </row>
        <row r="5385">
          <cell r="AR5385" t="str">
            <v>USD41780</v>
          </cell>
          <cell r="AS5385">
            <v>2.2111000000000001</v>
          </cell>
        </row>
        <row r="5386">
          <cell r="AR5386" t="str">
            <v>EUR41780</v>
          </cell>
          <cell r="AS5386">
            <v>3.0210000000000004</v>
          </cell>
        </row>
        <row r="5387">
          <cell r="AR5387" t="str">
            <v>EUR41806</v>
          </cell>
          <cell r="AS5387">
            <v>3.0297000000000001</v>
          </cell>
        </row>
        <row r="5388">
          <cell r="AR5388" t="str">
            <v>USD41807</v>
          </cell>
          <cell r="AS5388">
            <v>2.2486000000000002</v>
          </cell>
        </row>
        <row r="5389">
          <cell r="AR5389" t="str">
            <v>EUR41807</v>
          </cell>
          <cell r="AS5389">
            <v>3.0457000000000001</v>
          </cell>
        </row>
        <row r="5390">
          <cell r="AR5390" t="str">
            <v>USD41808</v>
          </cell>
          <cell r="AS5390">
            <v>2.2534000000000001</v>
          </cell>
        </row>
        <row r="5391">
          <cell r="AR5391" t="str">
            <v>EUR41808</v>
          </cell>
          <cell r="AS5391">
            <v>3.0572000000000004</v>
          </cell>
        </row>
        <row r="5392">
          <cell r="AR5392" t="str">
            <v>USD41816</v>
          </cell>
          <cell r="AS5392">
            <v>2.2089000000000003</v>
          </cell>
        </row>
        <row r="5393">
          <cell r="AR5393" t="str">
            <v>EUR41816</v>
          </cell>
          <cell r="AS5393">
            <v>3.0063</v>
          </cell>
        </row>
        <row r="5394">
          <cell r="AR5394" t="str">
            <v>USD41820</v>
          </cell>
          <cell r="AS5394">
            <v>2.2025000000000001</v>
          </cell>
        </row>
        <row r="5395">
          <cell r="AR5395" t="str">
            <v>EUR41820</v>
          </cell>
          <cell r="AS5395">
            <v>3.0150000000000001</v>
          </cell>
        </row>
        <row r="5396">
          <cell r="AR5396" t="str">
            <v>USD41822</v>
          </cell>
          <cell r="AS5396">
            <v>2.2134</v>
          </cell>
        </row>
        <row r="5397">
          <cell r="AR5397" t="str">
            <v>EUR41822</v>
          </cell>
          <cell r="AS5397">
            <v>3.0228000000000002</v>
          </cell>
        </row>
        <row r="5398">
          <cell r="AR5398" t="str">
            <v>USD41824</v>
          </cell>
          <cell r="AS5398">
            <v>2.2149000000000001</v>
          </cell>
        </row>
        <row r="5399">
          <cell r="AR5399" t="str">
            <v>EUR41824</v>
          </cell>
          <cell r="AS5399">
            <v>3.0098000000000003</v>
          </cell>
        </row>
        <row r="5400">
          <cell r="AR5400" t="str">
            <v>USD41828</v>
          </cell>
          <cell r="AS5400">
            <v>2.2150000000000003</v>
          </cell>
        </row>
        <row r="5401">
          <cell r="AR5401" t="str">
            <v>EUR41828</v>
          </cell>
          <cell r="AS5401">
            <v>3.0155000000000003</v>
          </cell>
        </row>
        <row r="5402">
          <cell r="AR5402" t="str">
            <v>USD41829</v>
          </cell>
          <cell r="AS5402">
            <v>2.2139000000000002</v>
          </cell>
        </row>
        <row r="5403">
          <cell r="AR5403" t="str">
            <v>EUR41829</v>
          </cell>
          <cell r="AS5403">
            <v>3.0175000000000001</v>
          </cell>
        </row>
        <row r="5404">
          <cell r="AR5404" t="str">
            <v>USD41831</v>
          </cell>
          <cell r="AS5404">
            <v>2.2227999999999999</v>
          </cell>
        </row>
        <row r="5405">
          <cell r="AR5405" t="str">
            <v>EUR41830</v>
          </cell>
          <cell r="AS5405">
            <v>3.0245000000000002</v>
          </cell>
        </row>
        <row r="5406">
          <cell r="AR5406" t="str">
            <v>EUR41831</v>
          </cell>
          <cell r="AS5406">
            <v>3.0228000000000002</v>
          </cell>
        </row>
        <row r="5407">
          <cell r="AR5407" t="str">
            <v>USD41835</v>
          </cell>
          <cell r="AS5407">
            <v>2.2195</v>
          </cell>
        </row>
        <row r="5408">
          <cell r="AR5408" t="str">
            <v>EUR41835</v>
          </cell>
          <cell r="AS5408">
            <v>3.0130000000000003</v>
          </cell>
        </row>
        <row r="5409">
          <cell r="AR5409" t="str">
            <v>USD41837</v>
          </cell>
          <cell r="AS5409">
            <v>2.2403</v>
          </cell>
        </row>
        <row r="5410">
          <cell r="AR5410" t="str">
            <v>EUR41837</v>
          </cell>
          <cell r="AS5410">
            <v>3.0313000000000003</v>
          </cell>
        </row>
        <row r="5411">
          <cell r="AR5411" t="str">
            <v>USD41841</v>
          </cell>
          <cell r="AS5411">
            <v>2.2238000000000002</v>
          </cell>
        </row>
        <row r="5412">
          <cell r="AR5412" t="str">
            <v>EUR41841</v>
          </cell>
          <cell r="AS5412">
            <v>3.0075000000000003</v>
          </cell>
        </row>
        <row r="5413">
          <cell r="AR5413" t="str">
            <v>USD41842</v>
          </cell>
          <cell r="AS5413">
            <v>2.2129000000000003</v>
          </cell>
        </row>
        <row r="5414">
          <cell r="AR5414" t="str">
            <v>EUR41842</v>
          </cell>
          <cell r="AS5414">
            <v>2.9806000000000004</v>
          </cell>
        </row>
        <row r="5415">
          <cell r="AR5415" t="str">
            <v>USD41843</v>
          </cell>
          <cell r="AS5415">
            <v>2.2202000000000002</v>
          </cell>
        </row>
        <row r="5416">
          <cell r="AR5416" t="str">
            <v>EUR41843</v>
          </cell>
          <cell r="AS5416">
            <v>2.9885999999999999</v>
          </cell>
        </row>
        <row r="5417">
          <cell r="AR5417" t="str">
            <v>USD41844</v>
          </cell>
          <cell r="AS5417">
            <v>2.2204000000000002</v>
          </cell>
        </row>
        <row r="5418">
          <cell r="AR5418" t="str">
            <v>EUR41844</v>
          </cell>
          <cell r="AS5418">
            <v>2.9907000000000004</v>
          </cell>
        </row>
        <row r="5419">
          <cell r="AR5419" t="str">
            <v>USD41845</v>
          </cell>
          <cell r="AS5419">
            <v>2.2293000000000003</v>
          </cell>
        </row>
        <row r="5420">
          <cell r="AR5420" t="str">
            <v>EUR41845</v>
          </cell>
          <cell r="AS5420">
            <v>2.9944000000000002</v>
          </cell>
        </row>
        <row r="5421">
          <cell r="AR5421" t="str">
            <v>USD41848</v>
          </cell>
          <cell r="AS5421">
            <v>2.2302</v>
          </cell>
        </row>
        <row r="5422">
          <cell r="AR5422" t="str">
            <v>EUR41848</v>
          </cell>
          <cell r="AS5422">
            <v>2.9976000000000003</v>
          </cell>
        </row>
        <row r="5423">
          <cell r="AR5423" t="str">
            <v>USD41850</v>
          </cell>
          <cell r="AS5423">
            <v>2.2446999999999999</v>
          </cell>
        </row>
        <row r="5424">
          <cell r="AR5424" t="str">
            <v>EUR41850</v>
          </cell>
          <cell r="AS5424">
            <v>3.0030000000000001</v>
          </cell>
        </row>
        <row r="5425">
          <cell r="AR5425" t="str">
            <v>USD41852</v>
          </cell>
          <cell r="AS5425">
            <v>2.2606999999999999</v>
          </cell>
        </row>
        <row r="5426">
          <cell r="AR5426" t="str">
            <v>EUR41852</v>
          </cell>
          <cell r="AS5426">
            <v>3.0375000000000001</v>
          </cell>
        </row>
        <row r="5427">
          <cell r="AR5427" t="str">
            <v>USD41697</v>
          </cell>
          <cell r="AS5427">
            <v>2.3435999999999999</v>
          </cell>
        </row>
        <row r="5428">
          <cell r="AR5428" t="str">
            <v>EUR41697</v>
          </cell>
          <cell r="AS5428">
            <v>3.2065000000000001</v>
          </cell>
        </row>
        <row r="5429">
          <cell r="AR5429" t="str">
            <v>USD41724</v>
          </cell>
          <cell r="AS5429">
            <v>2.3119000000000001</v>
          </cell>
        </row>
        <row r="5430">
          <cell r="AR5430" t="str">
            <v>USD41715</v>
          </cell>
          <cell r="AS5430">
            <v>2.3518000000000003</v>
          </cell>
        </row>
        <row r="5431">
          <cell r="AR5431" t="str">
            <v>EUR41715</v>
          </cell>
          <cell r="AS5431">
            <v>3.2754000000000003</v>
          </cell>
        </row>
        <row r="5432">
          <cell r="AR5432" t="str">
            <v>EUR41724</v>
          </cell>
          <cell r="AS5432">
            <v>3.1874000000000002</v>
          </cell>
        </row>
        <row r="5433">
          <cell r="AR5433" t="str">
            <v>USD41730</v>
          </cell>
          <cell r="AS5433">
            <v>2.262</v>
          </cell>
        </row>
        <row r="5434">
          <cell r="AR5434" t="str">
            <v>EUR41730</v>
          </cell>
          <cell r="AS5434">
            <v>3.1225000000000001</v>
          </cell>
        </row>
        <row r="5435">
          <cell r="AR5435" t="str">
            <v>USD41796</v>
          </cell>
          <cell r="AS5435">
            <v>2.2444999999999999</v>
          </cell>
        </row>
        <row r="5436">
          <cell r="AR5436" t="str">
            <v>EUR41796</v>
          </cell>
          <cell r="AS5436">
            <v>3.0615000000000001</v>
          </cell>
        </row>
        <row r="5437">
          <cell r="AR5437" t="str">
            <v>USD41803</v>
          </cell>
          <cell r="AS5437">
            <v>2.2347000000000001</v>
          </cell>
        </row>
        <row r="5438">
          <cell r="AR5438" t="str">
            <v>EUR41803</v>
          </cell>
          <cell r="AS5438">
            <v>3.0220000000000002</v>
          </cell>
        </row>
        <row r="5439">
          <cell r="AR5439" t="str">
            <v>USD41856</v>
          </cell>
          <cell r="AS5439">
            <v>2.2756000000000003</v>
          </cell>
        </row>
        <row r="5440">
          <cell r="AR5440" t="str">
            <v>EUR41856</v>
          </cell>
          <cell r="AS5440">
            <v>3.0416000000000003</v>
          </cell>
        </row>
        <row r="5441">
          <cell r="AR5441" t="str">
            <v>USD41858</v>
          </cell>
          <cell r="AS5441">
            <v>2.2802000000000002</v>
          </cell>
        </row>
        <row r="5442">
          <cell r="AR5442" t="str">
            <v>EUR41858</v>
          </cell>
          <cell r="AS5442">
            <v>3.0468000000000002</v>
          </cell>
        </row>
        <row r="5443">
          <cell r="AR5443" t="str">
            <v>USD41863</v>
          </cell>
          <cell r="AS5443">
            <v>2.2770000000000001</v>
          </cell>
        </row>
        <row r="5444">
          <cell r="AR5444" t="str">
            <v>EUR41863</v>
          </cell>
          <cell r="AS5444">
            <v>3.0416000000000003</v>
          </cell>
        </row>
        <row r="5445">
          <cell r="AR5445" t="str">
            <v>USD41873</v>
          </cell>
          <cell r="AS5445">
            <v>2.2778</v>
          </cell>
        </row>
        <row r="5446">
          <cell r="AR5446" t="str">
            <v>EUR41873</v>
          </cell>
          <cell r="AS5446">
            <v>3.0154000000000001</v>
          </cell>
        </row>
        <row r="5447">
          <cell r="AR5447" t="str">
            <v>USD41876</v>
          </cell>
          <cell r="AS5447">
            <v>2.2808000000000002</v>
          </cell>
        </row>
        <row r="5448">
          <cell r="AR5448" t="str">
            <v>EUR41876</v>
          </cell>
          <cell r="AS5448">
            <v>3.012</v>
          </cell>
        </row>
        <row r="5449">
          <cell r="AR5449" t="str">
            <v>USD41880</v>
          </cell>
          <cell r="AS5449">
            <v>2.2396000000000003</v>
          </cell>
        </row>
        <row r="5450">
          <cell r="AR5450" t="str">
            <v>EUR41880</v>
          </cell>
          <cell r="AS5450">
            <v>2.9453</v>
          </cell>
        </row>
        <row r="5451">
          <cell r="AR5451" t="str">
            <v>USD41883</v>
          </cell>
          <cell r="AS5451">
            <v>2.2364000000000002</v>
          </cell>
        </row>
        <row r="5452">
          <cell r="AR5452" t="str">
            <v>EUR41883</v>
          </cell>
          <cell r="AS5452">
            <v>2.9359000000000002</v>
          </cell>
        </row>
        <row r="5453">
          <cell r="AR5453" t="str">
            <v>USD41882</v>
          </cell>
          <cell r="AS5453">
            <v>2.2396000000000003</v>
          </cell>
        </row>
        <row r="5454">
          <cell r="AR5454" t="str">
            <v>EUR41882</v>
          </cell>
          <cell r="AS5454">
            <v>2.9453</v>
          </cell>
        </row>
        <row r="5455">
          <cell r="AR5455" t="str">
            <v>USD41884</v>
          </cell>
          <cell r="AS5455">
            <v>2.2521</v>
          </cell>
        </row>
        <row r="5456">
          <cell r="AR5456" t="str">
            <v>EUR41884</v>
          </cell>
          <cell r="AS5456">
            <v>2.9557000000000002</v>
          </cell>
        </row>
        <row r="5457">
          <cell r="AR5457" t="str">
            <v>USD41885</v>
          </cell>
          <cell r="AS5457">
            <v>2.2319</v>
          </cell>
        </row>
        <row r="5458">
          <cell r="AR5458" t="str">
            <v>EUR41885</v>
          </cell>
          <cell r="AS5458">
            <v>2.9318</v>
          </cell>
        </row>
        <row r="5459">
          <cell r="AR5459" t="str">
            <v>USD41886</v>
          </cell>
          <cell r="AS5459">
            <v>2.2356000000000003</v>
          </cell>
        </row>
        <row r="5460">
          <cell r="AR5460" t="str">
            <v>EUR41886</v>
          </cell>
          <cell r="AS5460">
            <v>2.89</v>
          </cell>
        </row>
        <row r="5461">
          <cell r="AR5461" t="str">
            <v>USD41887</v>
          </cell>
          <cell r="AS5461">
            <v>2.2416</v>
          </cell>
        </row>
        <row r="5462">
          <cell r="AR5462" t="str">
            <v>EUR41887</v>
          </cell>
          <cell r="AS5462">
            <v>2.9044000000000003</v>
          </cell>
        </row>
        <row r="5463">
          <cell r="AR5463" t="str">
            <v>USD41908</v>
          </cell>
          <cell r="AS5463">
            <v>2.431</v>
          </cell>
        </row>
        <row r="5464">
          <cell r="AR5464" t="str">
            <v>EUR41908</v>
          </cell>
          <cell r="AS5464">
            <v>3.0845000000000002</v>
          </cell>
        </row>
        <row r="5465">
          <cell r="AR5465" t="str">
            <v>USD41914</v>
          </cell>
          <cell r="AS5465">
            <v>2.4784999999999999</v>
          </cell>
        </row>
        <row r="5466">
          <cell r="AR5466" t="str">
            <v>EUR41914</v>
          </cell>
          <cell r="AS5466">
            <v>3.1403000000000003</v>
          </cell>
        </row>
        <row r="5467">
          <cell r="AR5467" t="str">
            <v>EUR41921</v>
          </cell>
          <cell r="AS5467">
            <v>3.0337000000000001</v>
          </cell>
        </row>
        <row r="5468">
          <cell r="AR5468" t="str">
            <v>USD41922</v>
          </cell>
          <cell r="AS5468">
            <v>2.4103000000000003</v>
          </cell>
        </row>
        <row r="5469">
          <cell r="AR5469" t="str">
            <v>EUR41922</v>
          </cell>
          <cell r="AS5469">
            <v>3.0457000000000001</v>
          </cell>
        </row>
        <row r="5470">
          <cell r="AR5470" t="str">
            <v>USD41925</v>
          </cell>
          <cell r="AS5470">
            <v>2.3923000000000001</v>
          </cell>
        </row>
        <row r="5471">
          <cell r="AR5471" t="str">
            <v>EUR41925</v>
          </cell>
          <cell r="AS5471">
            <v>3.0354000000000001</v>
          </cell>
        </row>
        <row r="5472">
          <cell r="AR5472" t="str">
            <v>USD41926</v>
          </cell>
          <cell r="AS5472">
            <v>2.3991000000000002</v>
          </cell>
        </row>
        <row r="5473">
          <cell r="AR5473" t="str">
            <v>EUR41926</v>
          </cell>
          <cell r="AS5473">
            <v>3.0373000000000001</v>
          </cell>
        </row>
        <row r="5474">
          <cell r="AR5474" t="str">
            <v>USD41927</v>
          </cell>
          <cell r="AS5474">
            <v>2.4316</v>
          </cell>
        </row>
        <row r="5475">
          <cell r="AR5475" t="str">
            <v>EUR41927</v>
          </cell>
          <cell r="AS5475">
            <v>3.1081000000000003</v>
          </cell>
        </row>
        <row r="5476">
          <cell r="AR5476" t="str">
            <v>USD41933</v>
          </cell>
          <cell r="AS5476">
            <v>2.4797000000000002</v>
          </cell>
        </row>
        <row r="5477">
          <cell r="AR5477" t="str">
            <v>EUR41933</v>
          </cell>
          <cell r="AS5477">
            <v>3.1569000000000003</v>
          </cell>
        </row>
        <row r="5478">
          <cell r="AR5478" t="str">
            <v>USD41934</v>
          </cell>
          <cell r="AS5478">
            <v>2.4781</v>
          </cell>
        </row>
        <row r="5479">
          <cell r="AR5479" t="str">
            <v>EUR41934</v>
          </cell>
          <cell r="AS5479">
            <v>3.1390000000000002</v>
          </cell>
        </row>
        <row r="5480">
          <cell r="AR5480" t="str">
            <v>USD41935</v>
          </cell>
          <cell r="AS5480">
            <v>2.5004</v>
          </cell>
        </row>
        <row r="5481">
          <cell r="AR5481" t="str">
            <v>EUR41935</v>
          </cell>
          <cell r="AS5481">
            <v>3.1628000000000003</v>
          </cell>
        </row>
        <row r="5482">
          <cell r="AR5482" t="str">
            <v>USD41936</v>
          </cell>
          <cell r="AS5482">
            <v>2.4805000000000001</v>
          </cell>
        </row>
        <row r="5483">
          <cell r="AR5483" t="str">
            <v>EUR41936</v>
          </cell>
          <cell r="AS5483">
            <v>3.1425000000000001</v>
          </cell>
        </row>
        <row r="5484">
          <cell r="AR5484" t="str">
            <v>USD41939</v>
          </cell>
          <cell r="AS5484">
            <v>2.5341</v>
          </cell>
        </row>
        <row r="5485">
          <cell r="AR5485" t="str">
            <v>EUR41939</v>
          </cell>
          <cell r="AS5485">
            <v>3.2208000000000001</v>
          </cell>
        </row>
        <row r="5486">
          <cell r="AR5486" t="str">
            <v>USD41940</v>
          </cell>
          <cell r="AS5486">
            <v>2.4869000000000003</v>
          </cell>
        </row>
        <row r="5487">
          <cell r="AR5487" t="str">
            <v>EUR41940</v>
          </cell>
          <cell r="AS5487">
            <v>3.1705000000000001</v>
          </cell>
        </row>
        <row r="5488">
          <cell r="AR5488" t="str">
            <v>USD41942</v>
          </cell>
          <cell r="AS5488">
            <v>2.4119000000000002</v>
          </cell>
        </row>
        <row r="5489">
          <cell r="AR5489" t="str">
            <v>EUR41942</v>
          </cell>
          <cell r="AS5489">
            <v>3.0445000000000002</v>
          </cell>
        </row>
        <row r="5490">
          <cell r="AR5490" t="str">
            <v>USD41943</v>
          </cell>
          <cell r="AS5490">
            <v>2.4441999999999999</v>
          </cell>
        </row>
        <row r="5491">
          <cell r="AR5491" t="str">
            <v>EUR41943</v>
          </cell>
          <cell r="AS5491">
            <v>3.0572000000000004</v>
          </cell>
        </row>
        <row r="5492">
          <cell r="AR5492" t="str">
            <v>USD41948</v>
          </cell>
          <cell r="AS5492">
            <v>2.5167999999999999</v>
          </cell>
        </row>
        <row r="5493">
          <cell r="AR5493" t="str">
            <v>USD41688</v>
          </cell>
          <cell r="AS5493">
            <v>2.3983000000000003</v>
          </cell>
        </row>
        <row r="5494">
          <cell r="AR5494" t="str">
            <v>EUR41688</v>
          </cell>
          <cell r="AS5494">
            <v>3.2986</v>
          </cell>
        </row>
        <row r="5495">
          <cell r="AR5495" t="str">
            <v>USD41705</v>
          </cell>
          <cell r="AS5495">
            <v>2.3382000000000001</v>
          </cell>
        </row>
        <row r="5496">
          <cell r="AR5496" t="str">
            <v>EUR41705</v>
          </cell>
          <cell r="AS5496">
            <v>3.2414000000000001</v>
          </cell>
        </row>
        <row r="5497">
          <cell r="AR5497" t="str">
            <v>USD41710</v>
          </cell>
          <cell r="AS5497">
            <v>2.3649</v>
          </cell>
        </row>
        <row r="5498">
          <cell r="AR5498" t="str">
            <v>EUR41710</v>
          </cell>
          <cell r="AS5498">
            <v>3.2882000000000002</v>
          </cell>
        </row>
        <row r="5499">
          <cell r="AR5499" t="str">
            <v>USD41731</v>
          </cell>
          <cell r="AS5499">
            <v>2.2711000000000001</v>
          </cell>
        </row>
        <row r="5500">
          <cell r="AR5500" t="str">
            <v>EUR41731</v>
          </cell>
          <cell r="AS5500">
            <v>3.1253000000000002</v>
          </cell>
        </row>
        <row r="5501">
          <cell r="AR5501" t="str">
            <v>USD41733</v>
          </cell>
          <cell r="AS5501">
            <v>2.242</v>
          </cell>
        </row>
        <row r="5502">
          <cell r="AR5502" t="str">
            <v>EUR41733</v>
          </cell>
          <cell r="AS5502">
            <v>3.0724</v>
          </cell>
        </row>
        <row r="5503">
          <cell r="AR5503" t="str">
            <v>USD41736</v>
          </cell>
          <cell r="AS5503">
            <v>2.2326000000000001</v>
          </cell>
        </row>
        <row r="5504">
          <cell r="AR5504" t="str">
            <v>EUR41736</v>
          </cell>
          <cell r="AS5504">
            <v>3.0689000000000002</v>
          </cell>
        </row>
        <row r="5505">
          <cell r="AR5505" t="str">
            <v>USD41737</v>
          </cell>
          <cell r="AS5505">
            <v>2.1974</v>
          </cell>
        </row>
        <row r="5506">
          <cell r="AR5506" t="str">
            <v>EUR41737</v>
          </cell>
          <cell r="AS5506">
            <v>3.0331000000000001</v>
          </cell>
        </row>
        <row r="5507">
          <cell r="AR5507" t="str">
            <v>USD41744</v>
          </cell>
          <cell r="AS5507">
            <v>2.2257000000000002</v>
          </cell>
        </row>
        <row r="5508">
          <cell r="AR5508" t="str">
            <v>EUR41744</v>
          </cell>
          <cell r="AS5508">
            <v>3.073</v>
          </cell>
        </row>
        <row r="5509">
          <cell r="AR5509" t="str">
            <v>USD41765</v>
          </cell>
          <cell r="AS5509">
            <v>2.2322000000000002</v>
          </cell>
        </row>
        <row r="5510">
          <cell r="AR5510" t="str">
            <v>EUR41765</v>
          </cell>
          <cell r="AS5510">
            <v>3.1081000000000003</v>
          </cell>
        </row>
        <row r="5511">
          <cell r="AR5511" t="str">
            <v>USD41771</v>
          </cell>
          <cell r="AS5511">
            <v>2.2164000000000001</v>
          </cell>
        </row>
        <row r="5512">
          <cell r="AR5512" t="str">
            <v>EUR41771</v>
          </cell>
          <cell r="AS5512">
            <v>3.0498000000000003</v>
          </cell>
        </row>
        <row r="5513">
          <cell r="AR5513" t="str">
            <v>USD41775</v>
          </cell>
          <cell r="AS5513">
            <v>2.2110000000000003</v>
          </cell>
        </row>
        <row r="5514">
          <cell r="AR5514" t="str">
            <v>EUR41775</v>
          </cell>
          <cell r="AS5514">
            <v>3.0308000000000002</v>
          </cell>
        </row>
        <row r="5515">
          <cell r="AR5515" t="str">
            <v>USD41788</v>
          </cell>
          <cell r="AS5515">
            <v>2.2251000000000003</v>
          </cell>
        </row>
        <row r="5516">
          <cell r="AR5516" t="str">
            <v>EUR41788</v>
          </cell>
          <cell r="AS5516">
            <v>3.0279000000000003</v>
          </cell>
        </row>
        <row r="5517">
          <cell r="AR5517" t="str">
            <v>USD41792</v>
          </cell>
          <cell r="AS5517">
            <v>2.2640000000000002</v>
          </cell>
        </row>
        <row r="5518">
          <cell r="AR5518" t="str">
            <v>EUR41792</v>
          </cell>
          <cell r="AS5518">
            <v>3.0806</v>
          </cell>
        </row>
        <row r="5519">
          <cell r="AR5519" t="str">
            <v>USD41801</v>
          </cell>
          <cell r="AS5519">
            <v>2.2307000000000001</v>
          </cell>
        </row>
        <row r="5520">
          <cell r="AR5520" t="str">
            <v>EUR41801</v>
          </cell>
          <cell r="AS5520">
            <v>3.0188000000000001</v>
          </cell>
        </row>
        <row r="5521">
          <cell r="AR5521" t="str">
            <v>USD41834</v>
          </cell>
          <cell r="AS5521">
            <v>2.2176</v>
          </cell>
        </row>
        <row r="5522">
          <cell r="AR5522" t="str">
            <v>EUR41834</v>
          </cell>
          <cell r="AS5522">
            <v>3.0204</v>
          </cell>
        </row>
        <row r="5523">
          <cell r="AR5523" t="str">
            <v>USD41836</v>
          </cell>
          <cell r="AS5523">
            <v>2.2193000000000001</v>
          </cell>
        </row>
        <row r="5524">
          <cell r="AR5524" t="str">
            <v>EUR41836</v>
          </cell>
          <cell r="AS5524">
            <v>3.0026999999999999</v>
          </cell>
        </row>
        <row r="5525">
          <cell r="AR5525" t="str">
            <v>USD41849</v>
          </cell>
          <cell r="AS5525">
            <v>2.2278000000000002</v>
          </cell>
        </row>
        <row r="5526">
          <cell r="AR5526" t="str">
            <v>EUR41849</v>
          </cell>
          <cell r="AS5526">
            <v>2.9879000000000002</v>
          </cell>
        </row>
        <row r="5527">
          <cell r="AR5527" t="str">
            <v>USD41851</v>
          </cell>
          <cell r="AS5527">
            <v>2.2674000000000003</v>
          </cell>
        </row>
        <row r="5528">
          <cell r="AR5528" t="str">
            <v>EUR41851</v>
          </cell>
          <cell r="AS5528">
            <v>3.036</v>
          </cell>
        </row>
        <row r="5529">
          <cell r="AR5529" t="str">
            <v>USD41857</v>
          </cell>
          <cell r="AS5529">
            <v>2.2789999999999999</v>
          </cell>
        </row>
        <row r="5530">
          <cell r="AR5530" t="str">
            <v>EUR41857</v>
          </cell>
          <cell r="AS5530">
            <v>3.0436000000000001</v>
          </cell>
        </row>
        <row r="5531">
          <cell r="AR5531" t="str">
            <v>USD41859</v>
          </cell>
          <cell r="AS5531">
            <v>2.2986</v>
          </cell>
        </row>
        <row r="5532">
          <cell r="AR5532" t="str">
            <v>EUR41859</v>
          </cell>
          <cell r="AS5532">
            <v>3.0831</v>
          </cell>
        </row>
        <row r="5533">
          <cell r="AR5533" t="str">
            <v>USD41862</v>
          </cell>
          <cell r="AS5533">
            <v>2.2779000000000003</v>
          </cell>
        </row>
        <row r="5534">
          <cell r="AR5534" t="str">
            <v>EUR41862</v>
          </cell>
          <cell r="AS5534">
            <v>3.0494000000000003</v>
          </cell>
        </row>
        <row r="5535">
          <cell r="AR5535" t="str">
            <v>USD41865</v>
          </cell>
          <cell r="AS5535">
            <v>2.2703000000000002</v>
          </cell>
        </row>
        <row r="5536">
          <cell r="AR5536" t="str">
            <v>EUR41865</v>
          </cell>
          <cell r="AS5536">
            <v>3.0367999999999999</v>
          </cell>
        </row>
        <row r="5537">
          <cell r="AR5537" t="str">
            <v>USD41893</v>
          </cell>
          <cell r="AS5537">
            <v>2.2880000000000003</v>
          </cell>
        </row>
        <row r="5538">
          <cell r="AR5538" t="str">
            <v>EUR41893</v>
          </cell>
          <cell r="AS5538">
            <v>2.9598</v>
          </cell>
        </row>
        <row r="5539">
          <cell r="AR5539" t="str">
            <v>USD41899</v>
          </cell>
          <cell r="AS5539">
            <v>2.3384</v>
          </cell>
        </row>
        <row r="5540">
          <cell r="AR5540" t="str">
            <v>EUR41899</v>
          </cell>
          <cell r="AS5540">
            <v>3.0299</v>
          </cell>
        </row>
        <row r="5541">
          <cell r="AR5541" t="str">
            <v>USD41904</v>
          </cell>
          <cell r="AS5541">
            <v>2.387</v>
          </cell>
        </row>
        <row r="5542">
          <cell r="AR5542" t="str">
            <v>EUR41904</v>
          </cell>
          <cell r="AS5542">
            <v>3.0623</v>
          </cell>
        </row>
        <row r="5543">
          <cell r="AR5543" t="str">
            <v>USD41907</v>
          </cell>
          <cell r="AS5543">
            <v>2.4085000000000001</v>
          </cell>
        </row>
        <row r="5544">
          <cell r="AR5544" t="str">
            <v>EUR41907</v>
          </cell>
          <cell r="AS5544">
            <v>3.0708000000000002</v>
          </cell>
        </row>
        <row r="5545">
          <cell r="AR5545" t="str">
            <v>USD41913</v>
          </cell>
          <cell r="AS5545">
            <v>2.4622999999999999</v>
          </cell>
        </row>
        <row r="5546">
          <cell r="AR5546" t="str">
            <v>EUR41913</v>
          </cell>
          <cell r="AS5546">
            <v>3.1072000000000002</v>
          </cell>
        </row>
        <row r="5547">
          <cell r="AR5547" t="str">
            <v>USD41915</v>
          </cell>
          <cell r="AS5547">
            <v>2.4932000000000003</v>
          </cell>
        </row>
        <row r="5548">
          <cell r="AR5548" t="str">
            <v>EUR41915</v>
          </cell>
          <cell r="AS5548">
            <v>3.1207000000000003</v>
          </cell>
        </row>
        <row r="5549">
          <cell r="AR5549" t="str">
            <v>EUR41948</v>
          </cell>
          <cell r="AS5549">
            <v>3.1402000000000001</v>
          </cell>
        </row>
        <row r="5550">
          <cell r="AR5550" t="str">
            <v>USD41949</v>
          </cell>
          <cell r="AS5550">
            <v>2.5325000000000002</v>
          </cell>
        </row>
        <row r="5551">
          <cell r="AR5551" t="str">
            <v>EUR41949</v>
          </cell>
          <cell r="AS5551">
            <v>3.1509</v>
          </cell>
        </row>
        <row r="5552">
          <cell r="AR5552" t="str">
            <v>USD41954</v>
          </cell>
          <cell r="AS5552">
            <v>2.5644</v>
          </cell>
        </row>
        <row r="5553">
          <cell r="AR5553" t="str">
            <v>EUR41954</v>
          </cell>
          <cell r="AS5553">
            <v>3.1858</v>
          </cell>
        </row>
        <row r="5554">
          <cell r="AR5554" t="str">
            <v>USD41955</v>
          </cell>
          <cell r="AS5554">
            <v>2.5550000000000002</v>
          </cell>
        </row>
        <row r="5555">
          <cell r="AR5555" t="str">
            <v>EUR41955</v>
          </cell>
          <cell r="AS5555">
            <v>3.1819999999999999</v>
          </cell>
        </row>
        <row r="5556">
          <cell r="AR5556" t="str">
            <v>USD41957</v>
          </cell>
          <cell r="AS5556">
            <v>2.6135999999999999</v>
          </cell>
        </row>
        <row r="5557">
          <cell r="AR5557" t="str">
            <v>EUR41957</v>
          </cell>
          <cell r="AS5557">
            <v>3.2453000000000003</v>
          </cell>
        </row>
        <row r="5558">
          <cell r="AR5558" t="str">
            <v>USD41962</v>
          </cell>
          <cell r="AS5558">
            <v>2.5849000000000002</v>
          </cell>
        </row>
        <row r="5559">
          <cell r="AR5559" t="str">
            <v>USD41666</v>
          </cell>
          <cell r="AS5559">
            <v>2.4044000000000003</v>
          </cell>
        </row>
        <row r="5560">
          <cell r="AR5560" t="str">
            <v>EUR41666</v>
          </cell>
          <cell r="AS5560">
            <v>3.2866</v>
          </cell>
        </row>
        <row r="5561">
          <cell r="AR5561" t="str">
            <v>USD41667</v>
          </cell>
          <cell r="AS5561">
            <v>2.4165000000000001</v>
          </cell>
        </row>
        <row r="5562">
          <cell r="AR5562" t="str">
            <v>EUR41667</v>
          </cell>
          <cell r="AS5562">
            <v>3.3038000000000003</v>
          </cell>
        </row>
        <row r="5563">
          <cell r="AR5563" t="str">
            <v>USD41668</v>
          </cell>
          <cell r="AS5563">
            <v>2.4397000000000002</v>
          </cell>
        </row>
        <row r="5564">
          <cell r="AR5564" t="str">
            <v>EUR41668</v>
          </cell>
          <cell r="AS5564">
            <v>3.3341000000000003</v>
          </cell>
        </row>
        <row r="5565">
          <cell r="AR5565" t="str">
            <v>USD41675</v>
          </cell>
          <cell r="AS5565">
            <v>2.4106000000000001</v>
          </cell>
        </row>
        <row r="5566">
          <cell r="AR5566" t="str">
            <v>EUR41675</v>
          </cell>
          <cell r="AS5566">
            <v>3.2570000000000001</v>
          </cell>
        </row>
        <row r="5567">
          <cell r="AR5567" t="str">
            <v>USD41680</v>
          </cell>
          <cell r="AS5567">
            <v>2.3936000000000002</v>
          </cell>
        </row>
        <row r="5568">
          <cell r="AR5568" t="str">
            <v>EUR41680</v>
          </cell>
          <cell r="AS5568">
            <v>3.2637</v>
          </cell>
        </row>
        <row r="5569">
          <cell r="AR5569" t="str">
            <v>USD41681</v>
          </cell>
          <cell r="AS5569">
            <v>2.4076</v>
          </cell>
        </row>
        <row r="5570">
          <cell r="AR5570" t="str">
            <v>EUR41681</v>
          </cell>
          <cell r="AS5570">
            <v>3.2861000000000002</v>
          </cell>
        </row>
        <row r="5571">
          <cell r="AR5571" t="str">
            <v>USD41684</v>
          </cell>
          <cell r="AS5571">
            <v>2.3924000000000003</v>
          </cell>
        </row>
        <row r="5572">
          <cell r="AR5572" t="str">
            <v>EUR41684</v>
          </cell>
          <cell r="AS5572">
            <v>3.2747000000000002</v>
          </cell>
        </row>
        <row r="5573">
          <cell r="AR5573" t="str">
            <v>USD41703</v>
          </cell>
          <cell r="AS5573">
            <v>2.3240000000000003</v>
          </cell>
        </row>
        <row r="5574">
          <cell r="AR5574" t="str">
            <v>EUR41703</v>
          </cell>
          <cell r="AS5574">
            <v>3.1922000000000001</v>
          </cell>
        </row>
        <row r="5575">
          <cell r="AR5575" t="str">
            <v>USD41708</v>
          </cell>
          <cell r="AS5575">
            <v>2.3410000000000002</v>
          </cell>
        </row>
        <row r="5576">
          <cell r="AR5576" t="str">
            <v>EUR41708</v>
          </cell>
          <cell r="AS5576">
            <v>3.2493000000000003</v>
          </cell>
        </row>
        <row r="5577">
          <cell r="AR5577" t="str">
            <v>USD41709</v>
          </cell>
          <cell r="AS5577">
            <v>2.3461000000000003</v>
          </cell>
        </row>
        <row r="5578">
          <cell r="AR5578" t="str">
            <v>EUR41709</v>
          </cell>
          <cell r="AS5578">
            <v>3.2533000000000003</v>
          </cell>
        </row>
        <row r="5579">
          <cell r="AR5579" t="str">
            <v>USD41759</v>
          </cell>
          <cell r="AS5579">
            <v>2.2360000000000002</v>
          </cell>
        </row>
        <row r="5580">
          <cell r="AR5580" t="str">
            <v>EUR41759</v>
          </cell>
          <cell r="AS5580">
            <v>3.1011000000000002</v>
          </cell>
        </row>
        <row r="5581">
          <cell r="AR5581" t="str">
            <v>USD41772</v>
          </cell>
          <cell r="AS5581">
            <v>2.2101000000000002</v>
          </cell>
        </row>
        <row r="5582">
          <cell r="AR5582" t="str">
            <v>EUR41772</v>
          </cell>
          <cell r="AS5582">
            <v>3.0306999999999999</v>
          </cell>
        </row>
        <row r="5583">
          <cell r="AR5583" t="str">
            <v>USD41814</v>
          </cell>
          <cell r="AS5583">
            <v>2.2217000000000002</v>
          </cell>
        </row>
        <row r="5584">
          <cell r="AR5584" t="str">
            <v>EUR41814</v>
          </cell>
          <cell r="AS5584">
            <v>3.0193000000000003</v>
          </cell>
        </row>
        <row r="5585">
          <cell r="AR5585" t="str">
            <v>USD41821</v>
          </cell>
          <cell r="AS5585">
            <v>2.2054</v>
          </cell>
        </row>
        <row r="5586">
          <cell r="AR5586" t="str">
            <v>EUR41821</v>
          </cell>
          <cell r="AS5586">
            <v>3.0172000000000003</v>
          </cell>
        </row>
        <row r="5587">
          <cell r="AR5587" t="str">
            <v>USD41941</v>
          </cell>
          <cell r="AS5587">
            <v>2.4346000000000001</v>
          </cell>
        </row>
        <row r="5588">
          <cell r="AR5588" t="str">
            <v>EUR41941</v>
          </cell>
          <cell r="AS5588">
            <v>3.1063000000000001</v>
          </cell>
        </row>
        <row r="5589">
          <cell r="AR5589" t="str">
            <v>EUR41962</v>
          </cell>
          <cell r="AS5589">
            <v>3.2425000000000002</v>
          </cell>
        </row>
        <row r="5590">
          <cell r="AR5590" t="str">
            <v>USD41963</v>
          </cell>
          <cell r="AS5590">
            <v>2.5449999999999999</v>
          </cell>
        </row>
        <row r="5591">
          <cell r="AR5591" t="str">
            <v>EUR41963</v>
          </cell>
          <cell r="AS5591">
            <v>3.1937000000000002</v>
          </cell>
        </row>
        <row r="5592">
          <cell r="AR5592" t="str">
            <v>USD41964</v>
          </cell>
          <cell r="AS5592">
            <v>2.5390999999999999</v>
          </cell>
        </row>
        <row r="5593">
          <cell r="AR5593" t="str">
            <v>EUR41964</v>
          </cell>
          <cell r="AS5593">
            <v>3.1543000000000001</v>
          </cell>
        </row>
        <row r="5594">
          <cell r="AR5594" t="str">
            <v>USD41967</v>
          </cell>
          <cell r="AS5594">
            <v>2.5282</v>
          </cell>
        </row>
        <row r="5595">
          <cell r="AR5595" t="str">
            <v>EUR41967</v>
          </cell>
          <cell r="AS5595">
            <v>3.1408</v>
          </cell>
        </row>
        <row r="5596">
          <cell r="AR5596" t="str">
            <v>USD41968</v>
          </cell>
          <cell r="AS5596">
            <v>2.5237000000000003</v>
          </cell>
        </row>
        <row r="5597">
          <cell r="AR5597" t="str">
            <v>EUR41968</v>
          </cell>
          <cell r="AS5597">
            <v>3.1473</v>
          </cell>
        </row>
        <row r="5598">
          <cell r="AR5598" t="str">
            <v>USD41969</v>
          </cell>
          <cell r="AS5598">
            <v>2.5103</v>
          </cell>
        </row>
        <row r="5599">
          <cell r="AR5599" t="str">
            <v>EUR41969</v>
          </cell>
          <cell r="AS5599">
            <v>3.1386000000000003</v>
          </cell>
        </row>
        <row r="5600">
          <cell r="AR5600" t="str">
            <v>EUR41973</v>
          </cell>
          <cell r="AS5600">
            <v>3.1914000000000002</v>
          </cell>
        </row>
        <row r="5601">
          <cell r="AR5601" t="str">
            <v>USD41973</v>
          </cell>
          <cell r="AS5601">
            <v>2.5601000000000003</v>
          </cell>
        </row>
        <row r="5602">
          <cell r="AR5602" t="str">
            <v>USD41974</v>
          </cell>
          <cell r="AS5602">
            <v>2.5624000000000002</v>
          </cell>
        </row>
        <row r="5603">
          <cell r="AR5603" t="str">
            <v>EUR41974</v>
          </cell>
          <cell r="AS5603">
            <v>3.2035</v>
          </cell>
        </row>
        <row r="5604">
          <cell r="AR5604" t="str">
            <v>USD41976</v>
          </cell>
          <cell r="AS5604">
            <v>2.5607000000000002</v>
          </cell>
        </row>
        <row r="5605">
          <cell r="AR5605" t="str">
            <v>EUR41976</v>
          </cell>
          <cell r="AS5605">
            <v>3.1537999999999999</v>
          </cell>
        </row>
        <row r="5606">
          <cell r="AR5606" t="str">
            <v>USD41978</v>
          </cell>
          <cell r="AS5606">
            <v>2.5888</v>
          </cell>
        </row>
        <row r="5607">
          <cell r="AR5607" t="str">
            <v>EUR41978</v>
          </cell>
          <cell r="AS5607">
            <v>3.1785000000000001</v>
          </cell>
        </row>
        <row r="5608">
          <cell r="AR5608" t="str">
            <v>USD41981</v>
          </cell>
          <cell r="AS5608">
            <v>2.5923000000000003</v>
          </cell>
        </row>
        <row r="5609">
          <cell r="AR5609" t="str">
            <v>EUR41981</v>
          </cell>
          <cell r="AS5609">
            <v>3.1828000000000003</v>
          </cell>
        </row>
        <row r="5610">
          <cell r="AR5610" t="str">
            <v>USD41984</v>
          </cell>
          <cell r="AS5610">
            <v>2.6271</v>
          </cell>
        </row>
        <row r="5611">
          <cell r="AR5611" t="str">
            <v>EUR41984</v>
          </cell>
          <cell r="AS5611">
            <v>3.2566000000000002</v>
          </cell>
        </row>
        <row r="5612">
          <cell r="AR5612" t="str">
            <v>USD41985</v>
          </cell>
          <cell r="AS5612">
            <v>2.6558000000000002</v>
          </cell>
        </row>
        <row r="5613">
          <cell r="AR5613" t="str">
            <v>EUR41985</v>
          </cell>
          <cell r="AS5613">
            <v>3.3048999999999999</v>
          </cell>
        </row>
        <row r="5614">
          <cell r="AR5614" t="str">
            <v>USD41988</v>
          </cell>
          <cell r="AS5614">
            <v>2.6717</v>
          </cell>
        </row>
        <row r="5615">
          <cell r="AR5615" t="str">
            <v>EUR41988</v>
          </cell>
          <cell r="AS5615">
            <v>3.3212000000000002</v>
          </cell>
        </row>
        <row r="5616">
          <cell r="AR5616" t="str">
            <v>USD41989</v>
          </cell>
          <cell r="AS5616">
            <v>2.7403</v>
          </cell>
        </row>
        <row r="5617">
          <cell r="AR5617" t="str">
            <v>USD41990</v>
          </cell>
          <cell r="AS5617">
            <v>2.7246000000000001</v>
          </cell>
        </row>
        <row r="5618">
          <cell r="AR5618" t="str">
            <v>EUR41989</v>
          </cell>
          <cell r="AS5618">
            <v>3.4320000000000004</v>
          </cell>
        </row>
        <row r="5619">
          <cell r="AR5619" t="str">
            <v>EUR41990</v>
          </cell>
          <cell r="AS5619">
            <v>3.3921000000000001</v>
          </cell>
        </row>
        <row r="5620">
          <cell r="AR5620" t="str">
            <v>USD41991</v>
          </cell>
          <cell r="AS5620">
            <v>2.6676000000000002</v>
          </cell>
        </row>
        <row r="5621">
          <cell r="AR5621" t="str">
            <v>EUR41991</v>
          </cell>
          <cell r="AS5621">
            <v>3.2769000000000004</v>
          </cell>
        </row>
        <row r="5622">
          <cell r="AR5622" t="str">
            <v>USD41992</v>
          </cell>
          <cell r="AS5622">
            <v>2.6486000000000001</v>
          </cell>
        </row>
        <row r="5623">
          <cell r="AR5623" t="str">
            <v>USD41995</v>
          </cell>
          <cell r="AS5623">
            <v>2.6527000000000003</v>
          </cell>
        </row>
        <row r="5624">
          <cell r="AR5624" t="str">
            <v>EUR41992</v>
          </cell>
          <cell r="AS5624">
            <v>3.2549000000000001</v>
          </cell>
        </row>
        <row r="5625">
          <cell r="AR5625" t="str">
            <v>USD41691</v>
          </cell>
          <cell r="AS5625">
            <v>2.3625000000000003</v>
          </cell>
        </row>
        <row r="5626">
          <cell r="AR5626" t="str">
            <v>EUR41691</v>
          </cell>
          <cell r="AS5626">
            <v>3.2475000000000001</v>
          </cell>
        </row>
        <row r="5627">
          <cell r="AR5627" t="str">
            <v>USD41698</v>
          </cell>
          <cell r="AS5627">
            <v>2.3334000000000001</v>
          </cell>
        </row>
        <row r="5628">
          <cell r="AR5628" t="str">
            <v>EUR41698</v>
          </cell>
          <cell r="AS5628">
            <v>3.2231000000000001</v>
          </cell>
        </row>
        <row r="5629">
          <cell r="AR5629" t="str">
            <v>USD41711</v>
          </cell>
          <cell r="AS5629">
            <v>2.3486000000000002</v>
          </cell>
        </row>
        <row r="5630">
          <cell r="AR5630" t="str">
            <v>EUR41711</v>
          </cell>
          <cell r="AS5630">
            <v>3.2714000000000003</v>
          </cell>
        </row>
        <row r="5631">
          <cell r="AR5631" t="str">
            <v>USD41751</v>
          </cell>
          <cell r="AS5631">
            <v>2.2448999999999999</v>
          </cell>
        </row>
        <row r="5632">
          <cell r="AR5632" t="str">
            <v>EUR41751</v>
          </cell>
          <cell r="AS5632">
            <v>3.0989</v>
          </cell>
        </row>
        <row r="5633">
          <cell r="AR5633" t="str">
            <v>USD41786</v>
          </cell>
          <cell r="AS5633">
            <v>2.2354000000000003</v>
          </cell>
        </row>
        <row r="5634">
          <cell r="AR5634" t="str">
            <v>EUR41786</v>
          </cell>
          <cell r="AS5634">
            <v>3.0446</v>
          </cell>
        </row>
        <row r="5635">
          <cell r="AR5635" t="str">
            <v>USD41787</v>
          </cell>
          <cell r="AS5635">
            <v>2.2404999999999999</v>
          </cell>
        </row>
        <row r="5636">
          <cell r="AR5636" t="str">
            <v>EUR41787</v>
          </cell>
          <cell r="AS5636">
            <v>3.0462000000000002</v>
          </cell>
        </row>
        <row r="5637">
          <cell r="AR5637" t="str">
            <v>USD41789</v>
          </cell>
          <cell r="AS5637">
            <v>2.2390000000000003</v>
          </cell>
        </row>
        <row r="5638">
          <cell r="AR5638" t="str">
            <v>EUR41789</v>
          </cell>
          <cell r="AS5638">
            <v>3.0538000000000003</v>
          </cell>
        </row>
        <row r="5639">
          <cell r="AR5639" t="str">
            <v>USD41793</v>
          </cell>
          <cell r="AS5639">
            <v>2.2654000000000001</v>
          </cell>
        </row>
        <row r="5640">
          <cell r="AR5640" t="str">
            <v>EUR41793</v>
          </cell>
          <cell r="AS5640">
            <v>3.0866000000000002</v>
          </cell>
        </row>
        <row r="5641">
          <cell r="AR5641" t="str">
            <v>USD41794</v>
          </cell>
          <cell r="AS5641">
            <v>2.2802000000000002</v>
          </cell>
        </row>
        <row r="5642">
          <cell r="AR5642" t="str">
            <v>EUR41794</v>
          </cell>
          <cell r="AS5642">
            <v>3.1056000000000004</v>
          </cell>
        </row>
        <row r="5643">
          <cell r="AR5643" t="str">
            <v>USD41795</v>
          </cell>
          <cell r="AS5643">
            <v>2.2695000000000003</v>
          </cell>
        </row>
        <row r="5644">
          <cell r="AR5644" t="str">
            <v>EUR41795</v>
          </cell>
          <cell r="AS5644">
            <v>3.0906000000000002</v>
          </cell>
        </row>
        <row r="5645">
          <cell r="AR5645" t="str">
            <v>USD41799</v>
          </cell>
          <cell r="AS5645">
            <v>2.2336</v>
          </cell>
        </row>
        <row r="5646">
          <cell r="AR5646" t="str">
            <v>EUR41799</v>
          </cell>
          <cell r="AS5646">
            <v>3.0352000000000001</v>
          </cell>
        </row>
        <row r="5647">
          <cell r="AR5647" t="str">
            <v>USD41800</v>
          </cell>
          <cell r="AS5647">
            <v>2.2296</v>
          </cell>
        </row>
        <row r="5648">
          <cell r="AR5648" t="str">
            <v>EUR41800</v>
          </cell>
          <cell r="AS5648">
            <v>3.0195000000000003</v>
          </cell>
        </row>
        <row r="5649">
          <cell r="AR5649" t="str">
            <v>USD41802</v>
          </cell>
          <cell r="AS5649">
            <v>2.2305999999999999</v>
          </cell>
        </row>
        <row r="5650">
          <cell r="AR5650" t="str">
            <v>EUR41802</v>
          </cell>
          <cell r="AS5650">
            <v>3.0231000000000003</v>
          </cell>
        </row>
        <row r="5651">
          <cell r="AR5651" t="str">
            <v>USD41817</v>
          </cell>
          <cell r="AS5651">
            <v>2.1975000000000002</v>
          </cell>
        </row>
        <row r="5652">
          <cell r="AR5652" t="str">
            <v>EUR41817</v>
          </cell>
          <cell r="AS5652">
            <v>2.9956</v>
          </cell>
        </row>
        <row r="5653">
          <cell r="AR5653" t="str">
            <v>USD41866</v>
          </cell>
          <cell r="AS5653">
            <v>2.2690000000000001</v>
          </cell>
        </row>
        <row r="5654">
          <cell r="AR5654" t="str">
            <v>EUR41866</v>
          </cell>
          <cell r="AS5654">
            <v>3.0391000000000004</v>
          </cell>
        </row>
        <row r="5655">
          <cell r="AR5655" t="str">
            <v>USD41869</v>
          </cell>
          <cell r="AS5655">
            <v>2.2595000000000001</v>
          </cell>
        </row>
        <row r="5656">
          <cell r="AR5656" t="str">
            <v>EUR41869</v>
          </cell>
          <cell r="AS5656">
            <v>3.0182000000000002</v>
          </cell>
        </row>
        <row r="5657">
          <cell r="AR5657" t="str">
            <v>USD41870</v>
          </cell>
          <cell r="AS5657">
            <v>2.2587000000000002</v>
          </cell>
        </row>
        <row r="5658">
          <cell r="AR5658" t="str">
            <v>EUR41870</v>
          </cell>
          <cell r="AS5658">
            <v>3.0090000000000003</v>
          </cell>
        </row>
        <row r="5659">
          <cell r="AR5659" t="str">
            <v>USD41871</v>
          </cell>
          <cell r="AS5659">
            <v>2.2549999999999999</v>
          </cell>
        </row>
        <row r="5660">
          <cell r="AR5660" t="str">
            <v>EUR41871</v>
          </cell>
          <cell r="AS5660">
            <v>2.9958</v>
          </cell>
        </row>
        <row r="5661">
          <cell r="AR5661" t="str">
            <v>USD41872</v>
          </cell>
          <cell r="AS5661">
            <v>2.2582</v>
          </cell>
        </row>
        <row r="5662">
          <cell r="AR5662" t="str">
            <v>EUR41872</v>
          </cell>
          <cell r="AS5662">
            <v>3.0005000000000002</v>
          </cell>
        </row>
        <row r="5663">
          <cell r="AR5663" t="str">
            <v>USD41877</v>
          </cell>
          <cell r="AS5663">
            <v>2.2747999999999999</v>
          </cell>
        </row>
        <row r="5664">
          <cell r="AR5664" t="str">
            <v>EUR41877</v>
          </cell>
          <cell r="AS5664">
            <v>3.0002</v>
          </cell>
        </row>
        <row r="5665">
          <cell r="AR5665" t="str">
            <v>USD41878</v>
          </cell>
          <cell r="AS5665">
            <v>2.2591000000000001</v>
          </cell>
        </row>
        <row r="5666">
          <cell r="AR5666" t="str">
            <v>EUR41878</v>
          </cell>
          <cell r="AS5666">
            <v>2.9802</v>
          </cell>
        </row>
        <row r="5667">
          <cell r="AR5667" t="str">
            <v>USD41879</v>
          </cell>
          <cell r="AS5667">
            <v>2.2499000000000002</v>
          </cell>
        </row>
        <row r="5668">
          <cell r="AR5668" t="str">
            <v>EUR41879</v>
          </cell>
          <cell r="AS5668">
            <v>2.9654000000000003</v>
          </cell>
        </row>
        <row r="5669">
          <cell r="AR5669" t="str">
            <v>USD41890</v>
          </cell>
          <cell r="AS5669">
            <v>2.2491000000000003</v>
          </cell>
        </row>
        <row r="5670">
          <cell r="AR5670" t="str">
            <v>EUR41890</v>
          </cell>
          <cell r="AS5670">
            <v>2.9124000000000003</v>
          </cell>
        </row>
        <row r="5671">
          <cell r="AR5671" t="str">
            <v>USD41891</v>
          </cell>
          <cell r="AS5671">
            <v>2.2813000000000003</v>
          </cell>
        </row>
        <row r="5672">
          <cell r="AR5672" t="str">
            <v>EUR41891</v>
          </cell>
          <cell r="AS5672">
            <v>2.9449000000000001</v>
          </cell>
        </row>
        <row r="5673">
          <cell r="AR5673" t="str">
            <v>USD41892</v>
          </cell>
          <cell r="AS5673">
            <v>2.2967</v>
          </cell>
        </row>
        <row r="5674">
          <cell r="AR5674" t="str">
            <v>EUR41892</v>
          </cell>
          <cell r="AS5674">
            <v>2.9648000000000003</v>
          </cell>
        </row>
        <row r="5675">
          <cell r="AR5675" t="str">
            <v>USD41894</v>
          </cell>
          <cell r="AS5675">
            <v>2.3250999999999999</v>
          </cell>
        </row>
        <row r="5676">
          <cell r="AR5676" t="str">
            <v>EUR41894</v>
          </cell>
          <cell r="AS5676">
            <v>3.0124</v>
          </cell>
        </row>
        <row r="5677">
          <cell r="AR5677" t="str">
            <v>USD41897</v>
          </cell>
          <cell r="AS5677">
            <v>2.3401000000000001</v>
          </cell>
        </row>
        <row r="5678">
          <cell r="AR5678" t="str">
            <v>EUR41897</v>
          </cell>
          <cell r="AS5678">
            <v>3.0306999999999999</v>
          </cell>
        </row>
        <row r="5679">
          <cell r="AR5679" t="str">
            <v>USD41898</v>
          </cell>
          <cell r="AS5679">
            <v>2.3351000000000002</v>
          </cell>
        </row>
        <row r="5680">
          <cell r="AR5680" t="str">
            <v>EUR41898</v>
          </cell>
          <cell r="AS5680">
            <v>3.0314000000000001</v>
          </cell>
        </row>
        <row r="5681">
          <cell r="AR5681" t="str">
            <v>USD41900</v>
          </cell>
          <cell r="AS5681">
            <v>2.3668</v>
          </cell>
        </row>
        <row r="5682">
          <cell r="AR5682" t="str">
            <v>EUR41900</v>
          </cell>
          <cell r="AS5682">
            <v>3.0565000000000002</v>
          </cell>
        </row>
        <row r="5683">
          <cell r="AR5683" t="str">
            <v>USD41901</v>
          </cell>
          <cell r="AS5683">
            <v>2.3656000000000001</v>
          </cell>
        </row>
        <row r="5684">
          <cell r="AR5684" t="str">
            <v>EUR41901</v>
          </cell>
          <cell r="AS5684">
            <v>3.0370000000000004</v>
          </cell>
        </row>
        <row r="5685">
          <cell r="AR5685" t="str">
            <v>USD41906</v>
          </cell>
          <cell r="AS5685">
            <v>2.407</v>
          </cell>
        </row>
        <row r="5686">
          <cell r="AR5686" t="str">
            <v>EUR41906</v>
          </cell>
          <cell r="AS5686">
            <v>3.0781000000000001</v>
          </cell>
        </row>
        <row r="5687">
          <cell r="AR5687" t="str">
            <v>USD41911</v>
          </cell>
          <cell r="AS5687">
            <v>2.4521999999999999</v>
          </cell>
        </row>
        <row r="5688">
          <cell r="AR5688" t="str">
            <v>EUR41911</v>
          </cell>
          <cell r="AS5688">
            <v>3.1158000000000001</v>
          </cell>
        </row>
        <row r="5689">
          <cell r="AR5689" t="str">
            <v>USD41928</v>
          </cell>
          <cell r="AS5689">
            <v>2.4770000000000003</v>
          </cell>
        </row>
        <row r="5690">
          <cell r="AR5690" t="str">
            <v>EUR41928</v>
          </cell>
          <cell r="AS5690">
            <v>3.1733000000000002</v>
          </cell>
        </row>
        <row r="5691">
          <cell r="AR5691" t="str">
            <v>USD41670</v>
          </cell>
          <cell r="AS5691">
            <v>2.4262999999999999</v>
          </cell>
        </row>
        <row r="5692">
          <cell r="AR5692" t="str">
            <v>EUR41670</v>
          </cell>
          <cell r="AS5692">
            <v>3.2726000000000002</v>
          </cell>
        </row>
        <row r="5693">
          <cell r="AR5693" t="str">
            <v>USD41673</v>
          </cell>
          <cell r="AS5693">
            <v>2.4090000000000003</v>
          </cell>
        </row>
        <row r="5694">
          <cell r="AR5694" t="str">
            <v>EUR41673</v>
          </cell>
          <cell r="AS5694">
            <v>3.2493000000000003</v>
          </cell>
        </row>
        <row r="5695">
          <cell r="AR5695" t="str">
            <v>USD41676</v>
          </cell>
          <cell r="AS5695">
            <v>2.4041000000000001</v>
          </cell>
        </row>
        <row r="5696">
          <cell r="AR5696" t="str">
            <v>EUR41676</v>
          </cell>
          <cell r="AS5696">
            <v>3.2717000000000001</v>
          </cell>
        </row>
        <row r="5697">
          <cell r="AR5697" t="str">
            <v>USD41677</v>
          </cell>
          <cell r="AS5697">
            <v>2.3816999999999999</v>
          </cell>
        </row>
        <row r="5698">
          <cell r="AR5698" t="str">
            <v>EUR41677</v>
          </cell>
          <cell r="AS5698">
            <v>3.2360000000000002</v>
          </cell>
        </row>
        <row r="5699">
          <cell r="AR5699" t="str">
            <v>USD41682</v>
          </cell>
          <cell r="AS5699">
            <v>2.4086000000000003</v>
          </cell>
        </row>
        <row r="5700">
          <cell r="AR5700" t="str">
            <v>EUR41682</v>
          </cell>
          <cell r="AS5700">
            <v>3.2697000000000003</v>
          </cell>
        </row>
        <row r="5701">
          <cell r="AR5701" t="str">
            <v>USD41683</v>
          </cell>
          <cell r="AS5701">
            <v>2.4238</v>
          </cell>
        </row>
        <row r="5702">
          <cell r="AR5702" t="str">
            <v>EUR41683</v>
          </cell>
          <cell r="AS5702">
            <v>3.3131000000000004</v>
          </cell>
        </row>
        <row r="5703">
          <cell r="AR5703" t="str">
            <v>USD41694</v>
          </cell>
          <cell r="AS5703">
            <v>2.3391000000000002</v>
          </cell>
        </row>
        <row r="5704">
          <cell r="AR5704" t="str">
            <v>EUR41694</v>
          </cell>
          <cell r="AS5704">
            <v>3.2114000000000003</v>
          </cell>
        </row>
        <row r="5705">
          <cell r="AR5705" t="str">
            <v>USD41695</v>
          </cell>
          <cell r="AS5705">
            <v>2.3367</v>
          </cell>
        </row>
        <row r="5706">
          <cell r="AR5706" t="str">
            <v>EUR41695</v>
          </cell>
          <cell r="AS5706">
            <v>3.2092000000000001</v>
          </cell>
        </row>
        <row r="5707">
          <cell r="AR5707" t="str">
            <v>USD41717</v>
          </cell>
          <cell r="AS5707">
            <v>2.3338000000000001</v>
          </cell>
        </row>
        <row r="5708">
          <cell r="AR5708" t="str">
            <v>EUR41717</v>
          </cell>
          <cell r="AS5708">
            <v>3.2461000000000002</v>
          </cell>
        </row>
        <row r="5709">
          <cell r="AR5709" t="str">
            <v>USD41722</v>
          </cell>
          <cell r="AS5709">
            <v>2.3248000000000002</v>
          </cell>
        </row>
        <row r="5710">
          <cell r="AR5710" t="str">
            <v>EUR41722</v>
          </cell>
          <cell r="AS5710">
            <v>3.2050000000000001</v>
          </cell>
        </row>
        <row r="5711">
          <cell r="AR5711" t="str">
            <v>USD41725</v>
          </cell>
          <cell r="AS5711">
            <v>2.2829999999999999</v>
          </cell>
        </row>
        <row r="5712">
          <cell r="AR5712" t="str">
            <v>EUR41725</v>
          </cell>
          <cell r="AS5712">
            <v>3.1368</v>
          </cell>
        </row>
        <row r="5713">
          <cell r="AR5713" t="str">
            <v>USD41745</v>
          </cell>
          <cell r="AS5713">
            <v>2.2342</v>
          </cell>
        </row>
        <row r="5714">
          <cell r="AR5714" t="str">
            <v>EUR41745</v>
          </cell>
          <cell r="AS5714">
            <v>3.0881000000000003</v>
          </cell>
        </row>
        <row r="5715">
          <cell r="AR5715" t="str">
            <v>USD41761</v>
          </cell>
          <cell r="AS5715">
            <v>2.2221000000000002</v>
          </cell>
        </row>
        <row r="5716">
          <cell r="AR5716" t="str">
            <v>EUR41813</v>
          </cell>
          <cell r="AS5716">
            <v>3.0172000000000003</v>
          </cell>
        </row>
        <row r="5717">
          <cell r="AR5717" t="str">
            <v>USD41813</v>
          </cell>
          <cell r="AS5717">
            <v>2.2195</v>
          </cell>
        </row>
        <row r="5718">
          <cell r="AR5718" t="str">
            <v>USD41823</v>
          </cell>
          <cell r="AS5718">
            <v>2.2281</v>
          </cell>
        </row>
        <row r="5719">
          <cell r="AR5719" t="str">
            <v>EUR41823</v>
          </cell>
          <cell r="AS5719">
            <v>3.0327000000000002</v>
          </cell>
        </row>
        <row r="5720">
          <cell r="AR5720" t="str">
            <v>USD41827</v>
          </cell>
          <cell r="AS5720">
            <v>2.2201</v>
          </cell>
        </row>
        <row r="5721">
          <cell r="AR5721" t="str">
            <v>EUR41827</v>
          </cell>
          <cell r="AS5721">
            <v>3.02</v>
          </cell>
        </row>
        <row r="5722">
          <cell r="AR5722" t="str">
            <v>USD41830</v>
          </cell>
          <cell r="AS5722">
            <v>2.2237</v>
          </cell>
        </row>
        <row r="5723">
          <cell r="AR5723" t="str">
            <v>USD41929</v>
          </cell>
          <cell r="AS5723">
            <v>2.4477000000000002</v>
          </cell>
        </row>
        <row r="5724">
          <cell r="AR5724" t="str">
            <v>EUR41929</v>
          </cell>
          <cell r="AS5724">
            <v>3.1218000000000004</v>
          </cell>
        </row>
        <row r="5725">
          <cell r="AR5725" t="str">
            <v>USD41932</v>
          </cell>
          <cell r="AS5725">
            <v>2.4554</v>
          </cell>
        </row>
        <row r="5726">
          <cell r="AR5726" t="str">
            <v>EUR41932</v>
          </cell>
          <cell r="AS5726">
            <v>3.1385000000000001</v>
          </cell>
        </row>
        <row r="5727">
          <cell r="AR5727" t="str">
            <v>USD41946</v>
          </cell>
          <cell r="AS5727">
            <v>2.4839000000000002</v>
          </cell>
        </row>
        <row r="5728">
          <cell r="AR5728" t="str">
            <v>EUR41946</v>
          </cell>
          <cell r="AS5728">
            <v>3.1039000000000003</v>
          </cell>
        </row>
        <row r="5729">
          <cell r="AR5729" t="str">
            <v>USD41947</v>
          </cell>
          <cell r="AS5729">
            <v>2.5195000000000003</v>
          </cell>
        </row>
        <row r="5730">
          <cell r="AR5730" t="str">
            <v>EUR41947</v>
          </cell>
          <cell r="AS5730">
            <v>3.1527000000000003</v>
          </cell>
        </row>
        <row r="5731">
          <cell r="AR5731" t="str">
            <v>USD41953</v>
          </cell>
          <cell r="AS5731">
            <v>2.5390000000000001</v>
          </cell>
        </row>
        <row r="5732">
          <cell r="AR5732" t="str">
            <v>EUR41953</v>
          </cell>
          <cell r="AS5732">
            <v>3.1593</v>
          </cell>
        </row>
        <row r="5733">
          <cell r="AR5733" t="str">
            <v>USD41956</v>
          </cell>
          <cell r="AS5733">
            <v>2.5725000000000002</v>
          </cell>
        </row>
        <row r="5734">
          <cell r="AR5734" t="str">
            <v>EUR41956</v>
          </cell>
          <cell r="AS5734">
            <v>3.2079</v>
          </cell>
        </row>
        <row r="5735">
          <cell r="AR5735" t="str">
            <v>USD41960</v>
          </cell>
          <cell r="AS5735">
            <v>2.6034999999999999</v>
          </cell>
        </row>
        <row r="5736">
          <cell r="AR5736" t="str">
            <v>EUR41960</v>
          </cell>
          <cell r="AS5736">
            <v>3.2437</v>
          </cell>
        </row>
        <row r="5737">
          <cell r="AR5737" t="str">
            <v>USD41961</v>
          </cell>
          <cell r="AS5737">
            <v>2.5967000000000002</v>
          </cell>
        </row>
        <row r="5738">
          <cell r="AR5738" t="str">
            <v>EUR41961</v>
          </cell>
          <cell r="AS5738">
            <v>3.2484999999999999</v>
          </cell>
        </row>
        <row r="5739">
          <cell r="AR5739" t="str">
            <v>USD41970</v>
          </cell>
          <cell r="AS5739">
            <v>2.5065</v>
          </cell>
        </row>
        <row r="5740">
          <cell r="AR5740" t="str">
            <v>EUR41970</v>
          </cell>
          <cell r="AS5740">
            <v>3.1301000000000001</v>
          </cell>
        </row>
        <row r="5741">
          <cell r="AR5741" t="str">
            <v>USD41971</v>
          </cell>
          <cell r="AS5741">
            <v>2.5601000000000003</v>
          </cell>
        </row>
        <row r="5742">
          <cell r="AR5742" t="str">
            <v>EUR41971</v>
          </cell>
          <cell r="AS5742">
            <v>3.1914000000000002</v>
          </cell>
        </row>
        <row r="5743">
          <cell r="AR5743" t="str">
            <v>USD41975</v>
          </cell>
          <cell r="AS5743">
            <v>2.5664000000000002</v>
          </cell>
        </row>
        <row r="5744">
          <cell r="AR5744" t="str">
            <v>EUR41975</v>
          </cell>
          <cell r="AS5744">
            <v>3.1836000000000002</v>
          </cell>
        </row>
        <row r="5745">
          <cell r="AR5745" t="str">
            <v>USD41977</v>
          </cell>
          <cell r="AS5745">
            <v>2.5797000000000003</v>
          </cell>
        </row>
        <row r="5746">
          <cell r="AR5746" t="str">
            <v>EUR41977</v>
          </cell>
          <cell r="AS5746">
            <v>3.1986000000000003</v>
          </cell>
        </row>
        <row r="5747">
          <cell r="AR5747" t="str">
            <v>USD41982</v>
          </cell>
          <cell r="AS5747">
            <v>2.6015999999999999</v>
          </cell>
        </row>
        <row r="5748">
          <cell r="AR5748" t="str">
            <v>EUR41982</v>
          </cell>
          <cell r="AS5748">
            <v>3.2244000000000002</v>
          </cell>
        </row>
        <row r="5749">
          <cell r="AR5749" t="str">
            <v>USD41983</v>
          </cell>
          <cell r="AS5749">
            <v>2.5931000000000002</v>
          </cell>
        </row>
        <row r="5750">
          <cell r="AR5750" t="str">
            <v>EUR41983</v>
          </cell>
          <cell r="AS5750">
            <v>3.2193000000000001</v>
          </cell>
        </row>
        <row r="5751">
          <cell r="AR5751" t="str">
            <v>EUR41995</v>
          </cell>
          <cell r="AS5751">
            <v>3.2514000000000003</v>
          </cell>
        </row>
        <row r="5752">
          <cell r="AR5752" t="str">
            <v>USD41996</v>
          </cell>
          <cell r="AS5752">
            <v>2.6775000000000002</v>
          </cell>
        </row>
        <row r="5753">
          <cell r="AR5753" t="str">
            <v>EUR41996</v>
          </cell>
          <cell r="AS5753">
            <v>3.2585000000000002</v>
          </cell>
        </row>
        <row r="5754">
          <cell r="AR5754" t="str">
            <v>USD41997</v>
          </cell>
          <cell r="AS5754">
            <v>2.6832000000000003</v>
          </cell>
        </row>
        <row r="5755">
          <cell r="AR5755" t="str">
            <v>USD41999</v>
          </cell>
          <cell r="AS5755">
            <v>2.6812</v>
          </cell>
        </row>
        <row r="5756">
          <cell r="AR5756" t="str">
            <v>USD42002</v>
          </cell>
          <cell r="AS5756">
            <v>2.6783000000000001</v>
          </cell>
        </row>
        <row r="5757">
          <cell r="AR5757" t="str">
            <v>USD42063</v>
          </cell>
          <cell r="AS5757">
            <v>2.8782000000000001</v>
          </cell>
        </row>
        <row r="5758">
          <cell r="AR5758" t="str">
            <v>EUR42063</v>
          </cell>
          <cell r="AS5758">
            <v>3.2276000000000002</v>
          </cell>
        </row>
        <row r="5759">
          <cell r="AR5759" t="str">
            <v>USD42076</v>
          </cell>
          <cell r="AS5759">
            <v>3.2263999999999999</v>
          </cell>
        </row>
        <row r="5760">
          <cell r="AR5760" t="str">
            <v>EUR42076</v>
          </cell>
          <cell r="AS5760">
            <v>3.3945000000000003</v>
          </cell>
        </row>
        <row r="5761">
          <cell r="AR5761" t="str">
            <v>USD42079</v>
          </cell>
          <cell r="AS5761">
            <v>3.2257000000000002</v>
          </cell>
        </row>
        <row r="5762">
          <cell r="AR5762" t="str">
            <v>EUR42079</v>
          </cell>
          <cell r="AS5762">
            <v>3.4117999999999999</v>
          </cell>
        </row>
        <row r="5763">
          <cell r="AR5763" t="str">
            <v>USD42195</v>
          </cell>
          <cell r="AS5763">
            <v>3.1897000000000002</v>
          </cell>
        </row>
        <row r="5764">
          <cell r="AR5764" t="str">
            <v>EUR42195</v>
          </cell>
          <cell r="AS5764">
            <v>3.5568</v>
          </cell>
        </row>
        <row r="5765">
          <cell r="AR5765" t="str">
            <v>USD42199</v>
          </cell>
          <cell r="AS5765">
            <v>3.1230000000000002</v>
          </cell>
        </row>
        <row r="5766">
          <cell r="AR5766" t="str">
            <v>EUR42199</v>
          </cell>
          <cell r="AS5766">
            <v>3.4403000000000001</v>
          </cell>
        </row>
        <row r="5767">
          <cell r="AR5767" t="str">
            <v>USD42201</v>
          </cell>
          <cell r="AS5767">
            <v>3.1375000000000002</v>
          </cell>
        </row>
        <row r="5768">
          <cell r="AR5768" t="str">
            <v>EUR42201</v>
          </cell>
          <cell r="AS5768">
            <v>3.4192</v>
          </cell>
        </row>
        <row r="5769">
          <cell r="AR5769" t="str">
            <v>USD42213</v>
          </cell>
          <cell r="AS5769">
            <v>3.3815</v>
          </cell>
        </row>
        <row r="5770">
          <cell r="AR5770" t="str">
            <v>EUR42213</v>
          </cell>
          <cell r="AS5770">
            <v>3.7386000000000004</v>
          </cell>
        </row>
        <row r="5771">
          <cell r="AR5771" t="str">
            <v>USD42241</v>
          </cell>
          <cell r="AS5771">
            <v>3.5345</v>
          </cell>
        </row>
        <row r="5772">
          <cell r="AR5772" t="str">
            <v>EUR42241</v>
          </cell>
          <cell r="AS5772">
            <v>4.0322000000000005</v>
          </cell>
        </row>
        <row r="5773">
          <cell r="AR5773" t="str">
            <v>USD42247</v>
          </cell>
          <cell r="AS5773">
            <v>3.6467000000000001</v>
          </cell>
        </row>
        <row r="5774">
          <cell r="AR5774" t="str">
            <v>EUR42247</v>
          </cell>
          <cell r="AS5774">
            <v>4.0825000000000005</v>
          </cell>
        </row>
        <row r="5775">
          <cell r="AR5775" t="str">
            <v>USD42248</v>
          </cell>
          <cell r="AS5775">
            <v>3.6725000000000003</v>
          </cell>
        </row>
        <row r="5776">
          <cell r="AR5776" t="str">
            <v>EUR42248</v>
          </cell>
          <cell r="AS5776">
            <v>4.1367000000000003</v>
          </cell>
        </row>
        <row r="5777">
          <cell r="AR5777" t="str">
            <v>USD42249</v>
          </cell>
          <cell r="AS5777">
            <v>3.7314000000000003</v>
          </cell>
        </row>
        <row r="5778">
          <cell r="AR5778" t="str">
            <v>EUR42249</v>
          </cell>
          <cell r="AS5778">
            <v>4.1947999999999999</v>
          </cell>
        </row>
        <row r="5779">
          <cell r="AR5779" t="str">
            <v>USD42250</v>
          </cell>
          <cell r="AS5779">
            <v>3.7760000000000002</v>
          </cell>
        </row>
        <row r="5780">
          <cell r="AR5780" t="str">
            <v>EUR42250</v>
          </cell>
          <cell r="AS5780">
            <v>4.1928999999999998</v>
          </cell>
        </row>
        <row r="5781">
          <cell r="AR5781" t="str">
            <v>USD42258</v>
          </cell>
          <cell r="AS5781">
            <v>3.8698000000000001</v>
          </cell>
        </row>
        <row r="5782">
          <cell r="AR5782" t="str">
            <v>EUR42258</v>
          </cell>
          <cell r="AS5782">
            <v>4.3875999999999999</v>
          </cell>
        </row>
        <row r="5783">
          <cell r="AR5783" t="str">
            <v>USD42268</v>
          </cell>
          <cell r="AS5783">
            <v>3.9821</v>
          </cell>
        </row>
        <row r="5784">
          <cell r="AR5784" t="str">
            <v>EUR42268</v>
          </cell>
          <cell r="AS5784">
            <v>4.4615</v>
          </cell>
        </row>
        <row r="5785">
          <cell r="AR5785" t="str">
            <v>USD42270</v>
          </cell>
          <cell r="AS5785">
            <v>4.1040999999999999</v>
          </cell>
        </row>
        <row r="5786">
          <cell r="AR5786" t="str">
            <v>EUR42270</v>
          </cell>
          <cell r="AS5786">
            <v>4.5802000000000005</v>
          </cell>
        </row>
        <row r="5787">
          <cell r="AR5787" t="str">
            <v>USD42060</v>
          </cell>
          <cell r="AS5787">
            <v>2.8646000000000003</v>
          </cell>
        </row>
        <row r="5788">
          <cell r="AR5788" t="str">
            <v>EUR42060</v>
          </cell>
          <cell r="AS5788">
            <v>3.2539000000000002</v>
          </cell>
        </row>
        <row r="5789">
          <cell r="AR5789" t="str">
            <v>USD42062</v>
          </cell>
          <cell r="AS5789">
            <v>2.8782000000000001</v>
          </cell>
        </row>
        <row r="5790">
          <cell r="AR5790" t="str">
            <v>EUR42062</v>
          </cell>
          <cell r="AS5790">
            <v>3.2276000000000002</v>
          </cell>
        </row>
        <row r="5791">
          <cell r="AR5791" t="str">
            <v>USD42083</v>
          </cell>
          <cell r="AS5791">
            <v>3.2423000000000002</v>
          </cell>
        </row>
        <row r="5792">
          <cell r="AR5792" t="str">
            <v>EUR42083</v>
          </cell>
          <cell r="AS5792">
            <v>3.5001000000000002</v>
          </cell>
        </row>
        <row r="5793">
          <cell r="AR5793" t="str">
            <v>USD42086</v>
          </cell>
          <cell r="AS5793">
            <v>3.18</v>
          </cell>
        </row>
        <row r="5794">
          <cell r="AR5794" t="str">
            <v>EUR42086</v>
          </cell>
          <cell r="AS5794">
            <v>3.4751000000000003</v>
          </cell>
        </row>
        <row r="5795">
          <cell r="AR5795" t="str">
            <v>USD42096</v>
          </cell>
          <cell r="AS5795">
            <v>3.1492</v>
          </cell>
        </row>
        <row r="5796">
          <cell r="AR5796" t="str">
            <v>EUR42096</v>
          </cell>
          <cell r="AS5796">
            <v>3.4251</v>
          </cell>
        </row>
        <row r="5797">
          <cell r="AR5797" t="str">
            <v>USD42100</v>
          </cell>
          <cell r="AS5797">
            <v>3.0926</v>
          </cell>
        </row>
        <row r="5798">
          <cell r="AR5798" t="str">
            <v>EUR42100</v>
          </cell>
          <cell r="AS5798">
            <v>3.4043000000000001</v>
          </cell>
        </row>
        <row r="5799">
          <cell r="AR5799" t="str">
            <v>USD42101</v>
          </cell>
          <cell r="AS5799">
            <v>3.1231</v>
          </cell>
        </row>
        <row r="5800">
          <cell r="AR5800" t="str">
            <v>EUR42101</v>
          </cell>
          <cell r="AS5800">
            <v>3.3892000000000002</v>
          </cell>
        </row>
        <row r="5801">
          <cell r="AR5801" t="str">
            <v>USD42103</v>
          </cell>
          <cell r="AS5801">
            <v>3.0466000000000002</v>
          </cell>
        </row>
        <row r="5802">
          <cell r="AR5802" t="str">
            <v>EUR42103</v>
          </cell>
          <cell r="AS5802">
            <v>3.2513000000000001</v>
          </cell>
        </row>
        <row r="5803">
          <cell r="AR5803" t="str">
            <v>USD42110</v>
          </cell>
          <cell r="AS5803">
            <v>3.0249000000000001</v>
          </cell>
        </row>
        <row r="5804">
          <cell r="AR5804" t="str">
            <v>EUR42110</v>
          </cell>
          <cell r="AS5804">
            <v>3.2490000000000001</v>
          </cell>
        </row>
        <row r="5805">
          <cell r="AR5805" t="str">
            <v>USD42111</v>
          </cell>
          <cell r="AS5805">
            <v>3.0544000000000002</v>
          </cell>
        </row>
        <row r="5806">
          <cell r="AR5806" t="str">
            <v>EUR42111</v>
          </cell>
          <cell r="AS5806">
            <v>3.2928999999999999</v>
          </cell>
        </row>
        <row r="5807">
          <cell r="AR5807" t="str">
            <v>USD42121</v>
          </cell>
          <cell r="AS5807">
            <v>2.9236</v>
          </cell>
        </row>
        <row r="5808">
          <cell r="AR5808" t="str">
            <v>EUR42121</v>
          </cell>
          <cell r="AS5808">
            <v>3.1844000000000001</v>
          </cell>
        </row>
        <row r="5809">
          <cell r="AR5809" t="str">
            <v>USD42132</v>
          </cell>
          <cell r="AS5809">
            <v>2.9965999999999999</v>
          </cell>
        </row>
        <row r="5810">
          <cell r="AR5810" t="str">
            <v>EUR42132</v>
          </cell>
          <cell r="AS5810">
            <v>3.3688000000000002</v>
          </cell>
        </row>
        <row r="5811">
          <cell r="AR5811" t="str">
            <v>USD42139</v>
          </cell>
          <cell r="AS5811">
            <v>2.9894000000000003</v>
          </cell>
        </row>
        <row r="5812">
          <cell r="AR5812" t="str">
            <v>EUR42139</v>
          </cell>
          <cell r="AS5812">
            <v>3.4169</v>
          </cell>
        </row>
        <row r="5813">
          <cell r="AR5813" t="str">
            <v>USD42150</v>
          </cell>
          <cell r="AS5813">
            <v>3.1351</v>
          </cell>
        </row>
        <row r="5814">
          <cell r="AR5814" t="str">
            <v>EUR42150</v>
          </cell>
          <cell r="AS5814">
            <v>3.41</v>
          </cell>
        </row>
        <row r="5815">
          <cell r="AR5815" t="str">
            <v>USD42160</v>
          </cell>
          <cell r="AS5815">
            <v>3.1684000000000001</v>
          </cell>
        </row>
        <row r="5816">
          <cell r="AR5816" t="str">
            <v>EUR42160</v>
          </cell>
          <cell r="AS5816">
            <v>3.5198</v>
          </cell>
        </row>
        <row r="5817">
          <cell r="AR5817" t="str">
            <v>USD42163</v>
          </cell>
          <cell r="AS5817">
            <v>3.1190000000000002</v>
          </cell>
        </row>
        <row r="5818">
          <cell r="AR5818" t="str">
            <v>EUR42163</v>
          </cell>
          <cell r="AS5818">
            <v>3.5026000000000002</v>
          </cell>
        </row>
        <row r="5819">
          <cell r="AR5819" t="str">
            <v>USD42165</v>
          </cell>
          <cell r="AS5819">
            <v>3.0843000000000003</v>
          </cell>
        </row>
        <row r="5820">
          <cell r="AR5820" t="str">
            <v>EUR42165</v>
          </cell>
          <cell r="AS5820">
            <v>3.4877000000000002</v>
          </cell>
        </row>
        <row r="5821">
          <cell r="AR5821" t="str">
            <v>USD42166</v>
          </cell>
          <cell r="AS5821">
            <v>3.1514000000000002</v>
          </cell>
        </row>
        <row r="5822">
          <cell r="AR5822" t="str">
            <v>EUR42166</v>
          </cell>
          <cell r="AS5822">
            <v>3.5403000000000002</v>
          </cell>
        </row>
        <row r="5823">
          <cell r="AR5823" t="str">
            <v>USD42170</v>
          </cell>
          <cell r="AS5823">
            <v>3.1036000000000001</v>
          </cell>
        </row>
        <row r="5824">
          <cell r="AR5824" t="str">
            <v>EUR42170</v>
          </cell>
          <cell r="AS5824">
            <v>3.4965000000000002</v>
          </cell>
        </row>
        <row r="5825">
          <cell r="AR5825" t="str">
            <v>USD42177</v>
          </cell>
          <cell r="AS5825">
            <v>3.0757000000000003</v>
          </cell>
        </row>
        <row r="5826">
          <cell r="AR5826" t="str">
            <v>EUR42177</v>
          </cell>
          <cell r="AS5826">
            <v>3.5005000000000002</v>
          </cell>
        </row>
        <row r="5827">
          <cell r="AR5827" t="str">
            <v>USD42178</v>
          </cell>
          <cell r="AS5827">
            <v>3.1042000000000001</v>
          </cell>
        </row>
        <row r="5828">
          <cell r="AR5828" t="str">
            <v>EUR42178</v>
          </cell>
          <cell r="AS5828">
            <v>3.4736000000000002</v>
          </cell>
        </row>
        <row r="5829">
          <cell r="AR5829" t="str">
            <v>USD42184</v>
          </cell>
          <cell r="AS5829">
            <v>3.1390000000000002</v>
          </cell>
        </row>
        <row r="5830">
          <cell r="AR5830" t="str">
            <v>EUR42184</v>
          </cell>
          <cell r="AS5830">
            <v>3.5094000000000003</v>
          </cell>
        </row>
        <row r="5831">
          <cell r="AR5831" t="str">
            <v>USD42191</v>
          </cell>
          <cell r="AS5831">
            <v>3.1431</v>
          </cell>
        </row>
        <row r="5832">
          <cell r="AR5832" t="str">
            <v>EUR42191</v>
          </cell>
          <cell r="AS5832">
            <v>3.4813000000000001</v>
          </cell>
        </row>
        <row r="5833">
          <cell r="AR5833" t="str">
            <v>USD42208</v>
          </cell>
          <cell r="AS5833">
            <v>3.2850000000000001</v>
          </cell>
        </row>
        <row r="5834">
          <cell r="AR5834" t="str">
            <v>EUR42208</v>
          </cell>
          <cell r="AS5834">
            <v>3.6053000000000002</v>
          </cell>
        </row>
        <row r="5835">
          <cell r="AR5835" t="str">
            <v>USD42214</v>
          </cell>
          <cell r="AS5835">
            <v>3.3419000000000003</v>
          </cell>
        </row>
        <row r="5836">
          <cell r="AR5836" t="str">
            <v>EUR42214</v>
          </cell>
          <cell r="AS5836">
            <v>3.6851000000000003</v>
          </cell>
        </row>
        <row r="5837">
          <cell r="AR5837" t="str">
            <v>USD42221</v>
          </cell>
          <cell r="AS5837">
            <v>3.4851000000000001</v>
          </cell>
        </row>
        <row r="5838">
          <cell r="AR5838" t="str">
            <v>EUR42221</v>
          </cell>
          <cell r="AS5838">
            <v>3.7883</v>
          </cell>
        </row>
        <row r="5839">
          <cell r="AR5839" t="str">
            <v>USD42223</v>
          </cell>
          <cell r="AS5839">
            <v>3.5181</v>
          </cell>
        </row>
        <row r="5840">
          <cell r="AR5840" t="str">
            <v>EUR42223</v>
          </cell>
          <cell r="AS5840">
            <v>3.8558000000000003</v>
          </cell>
        </row>
        <row r="5841">
          <cell r="AR5841" t="str">
            <v>USD42227</v>
          </cell>
          <cell r="AS5841">
            <v>3.4925000000000002</v>
          </cell>
        </row>
        <row r="5842">
          <cell r="AR5842" t="str">
            <v>USD42226</v>
          </cell>
          <cell r="AS5842">
            <v>3.4909000000000003</v>
          </cell>
        </row>
        <row r="5843">
          <cell r="AR5843" t="str">
            <v>EUR42226</v>
          </cell>
          <cell r="AS5843">
            <v>3.8379000000000003</v>
          </cell>
        </row>
        <row r="5844">
          <cell r="AR5844" t="str">
            <v>EUR42227</v>
          </cell>
          <cell r="AS5844">
            <v>3.8561000000000001</v>
          </cell>
        </row>
        <row r="5845">
          <cell r="AR5845" t="str">
            <v>USD42244</v>
          </cell>
          <cell r="AS5845">
            <v>3.5790000000000002</v>
          </cell>
        </row>
        <row r="5846">
          <cell r="AR5846" t="str">
            <v>EUR42244</v>
          </cell>
          <cell r="AS5846">
            <v>3.9988000000000001</v>
          </cell>
        </row>
        <row r="5847">
          <cell r="AR5847" t="str">
            <v>USD42255</v>
          </cell>
          <cell r="AS5847">
            <v>3.8028000000000004</v>
          </cell>
        </row>
        <row r="5848">
          <cell r="AR5848" t="str">
            <v>EUR42255</v>
          </cell>
          <cell r="AS5848">
            <v>4.2523</v>
          </cell>
        </row>
        <row r="5849">
          <cell r="AR5849" t="str">
            <v>USD42256</v>
          </cell>
          <cell r="AS5849">
            <v>3.7870000000000004</v>
          </cell>
        </row>
        <row r="5850">
          <cell r="AR5850" t="str">
            <v>EUR42256</v>
          </cell>
          <cell r="AS5850">
            <v>4.2286000000000001</v>
          </cell>
        </row>
        <row r="5851">
          <cell r="AR5851" t="str">
            <v>USD42264</v>
          </cell>
          <cell r="AS5851">
            <v>3.8921000000000001</v>
          </cell>
        </row>
        <row r="5852">
          <cell r="AR5852" t="str">
            <v>EUR42264</v>
          </cell>
          <cell r="AS5852">
            <v>4.4024000000000001</v>
          </cell>
        </row>
        <row r="5853">
          <cell r="AR5853" t="str">
            <v>USD42053</v>
          </cell>
          <cell r="AS5853">
            <v>2.843</v>
          </cell>
        </row>
        <row r="5854">
          <cell r="AR5854" t="str">
            <v>EUR42053</v>
          </cell>
          <cell r="AS5854">
            <v>3.2242000000000002</v>
          </cell>
        </row>
        <row r="5855">
          <cell r="AR5855" t="str">
            <v>USD42055</v>
          </cell>
          <cell r="AS5855">
            <v>2.8701000000000003</v>
          </cell>
        </row>
        <row r="5856">
          <cell r="AR5856" t="str">
            <v>EUR42055</v>
          </cell>
          <cell r="AS5856">
            <v>3.2421000000000002</v>
          </cell>
        </row>
        <row r="5857">
          <cell r="AR5857" t="str">
            <v>USD42066</v>
          </cell>
          <cell r="AS5857">
            <v>2.9051</v>
          </cell>
        </row>
        <row r="5858">
          <cell r="AR5858" t="str">
            <v>EUR42066</v>
          </cell>
          <cell r="AS5858">
            <v>3.2494000000000001</v>
          </cell>
        </row>
        <row r="5859">
          <cell r="AR5859" t="str">
            <v>USD42072</v>
          </cell>
          <cell r="AS5859">
            <v>3.1018000000000003</v>
          </cell>
        </row>
        <row r="5860">
          <cell r="AR5860" t="str">
            <v>EUR42072</v>
          </cell>
          <cell r="AS5860">
            <v>3.3645</v>
          </cell>
        </row>
        <row r="5861">
          <cell r="AR5861" t="str">
            <v>USD42093</v>
          </cell>
          <cell r="AS5861">
            <v>3.2601</v>
          </cell>
        </row>
        <row r="5862">
          <cell r="AR5862" t="str">
            <v>EUR42093</v>
          </cell>
          <cell r="AS5862">
            <v>3.5268000000000002</v>
          </cell>
        </row>
        <row r="5863">
          <cell r="AR5863" t="str">
            <v>USD42118</v>
          </cell>
          <cell r="AS5863">
            <v>2.9744999999999999</v>
          </cell>
        </row>
        <row r="5864">
          <cell r="AR5864" t="str">
            <v>EUR42118</v>
          </cell>
          <cell r="AS5864">
            <v>3.2345000000000002</v>
          </cell>
        </row>
        <row r="5865">
          <cell r="AR5865" t="str">
            <v>USD42123</v>
          </cell>
          <cell r="AS5865">
            <v>2.9375</v>
          </cell>
        </row>
        <row r="5866">
          <cell r="AR5866" t="str">
            <v>EUR42123</v>
          </cell>
          <cell r="AS5866">
            <v>3.2824</v>
          </cell>
        </row>
        <row r="5867">
          <cell r="AR5867" t="str">
            <v>USD42124</v>
          </cell>
          <cell r="AS5867">
            <v>2.9936000000000003</v>
          </cell>
        </row>
        <row r="5868">
          <cell r="AR5868" t="str">
            <v>EUR42124</v>
          </cell>
          <cell r="AS5868">
            <v>3.3418000000000001</v>
          </cell>
        </row>
        <row r="5869">
          <cell r="AR5869" t="str">
            <v>USD42131</v>
          </cell>
          <cell r="AS5869">
            <v>3.0421</v>
          </cell>
        </row>
        <row r="5870">
          <cell r="AR5870" t="str">
            <v>EUR42131</v>
          </cell>
          <cell r="AS5870">
            <v>3.4327000000000001</v>
          </cell>
        </row>
        <row r="5871">
          <cell r="AR5871" t="str">
            <v>EUR42155</v>
          </cell>
          <cell r="AS5871">
            <v>3.4941</v>
          </cell>
        </row>
        <row r="5872">
          <cell r="AR5872" t="str">
            <v>USD42155</v>
          </cell>
          <cell r="AS5872">
            <v>3.1788000000000003</v>
          </cell>
        </row>
        <row r="5873">
          <cell r="AR5873" t="str">
            <v>USD42156</v>
          </cell>
          <cell r="AS5873">
            <v>3.1789000000000001</v>
          </cell>
        </row>
        <row r="5874">
          <cell r="AR5874" t="str">
            <v>EUR42156</v>
          </cell>
          <cell r="AS5874">
            <v>3.4695</v>
          </cell>
        </row>
        <row r="5875">
          <cell r="AR5875" t="str">
            <v>USD42157</v>
          </cell>
          <cell r="AS5875">
            <v>3.1443000000000003</v>
          </cell>
        </row>
        <row r="5876">
          <cell r="AR5876" t="str">
            <v>EUR42157</v>
          </cell>
          <cell r="AS5876">
            <v>3.5002</v>
          </cell>
        </row>
        <row r="5877">
          <cell r="AR5877" t="str">
            <v>USD42212</v>
          </cell>
          <cell r="AS5877">
            <v>3.3557000000000001</v>
          </cell>
        </row>
        <row r="5878">
          <cell r="AR5878" t="str">
            <v>USD42207</v>
          </cell>
          <cell r="AS5878">
            <v>3.2094</v>
          </cell>
        </row>
        <row r="5879">
          <cell r="AR5879" t="str">
            <v>EUR42207</v>
          </cell>
          <cell r="AS5879">
            <v>3.4934000000000003</v>
          </cell>
        </row>
        <row r="5880">
          <cell r="AR5880" t="str">
            <v>EUR42212</v>
          </cell>
          <cell r="AS5880">
            <v>3.7295000000000003</v>
          </cell>
        </row>
        <row r="5881">
          <cell r="AR5881" t="str">
            <v>USD42262</v>
          </cell>
          <cell r="AS5881">
            <v>3.8599000000000001</v>
          </cell>
        </row>
        <row r="5882">
          <cell r="AR5882" t="str">
            <v>EUR42262</v>
          </cell>
          <cell r="AS5882">
            <v>4.3462000000000005</v>
          </cell>
        </row>
        <row r="5883">
          <cell r="AR5883" t="str">
            <v>USD42269</v>
          </cell>
          <cell r="AS5883">
            <v>4.0425000000000004</v>
          </cell>
        </row>
        <row r="5884">
          <cell r="AR5884" t="str">
            <v>EUR42269</v>
          </cell>
          <cell r="AS5884">
            <v>4.5005000000000006</v>
          </cell>
        </row>
        <row r="5885">
          <cell r="AR5885" t="str">
            <v>USD42054</v>
          </cell>
          <cell r="AS5885">
            <v>2.8545000000000003</v>
          </cell>
        </row>
        <row r="5886">
          <cell r="AR5886" t="str">
            <v>EUR42054</v>
          </cell>
          <cell r="AS5886">
            <v>3.2464</v>
          </cell>
        </row>
        <row r="5887">
          <cell r="AR5887" t="str">
            <v>USD42061</v>
          </cell>
          <cell r="AS5887">
            <v>2.8728000000000002</v>
          </cell>
        </row>
        <row r="5888">
          <cell r="AR5888" t="str">
            <v>EUR42061</v>
          </cell>
          <cell r="AS5888">
            <v>3.2216</v>
          </cell>
        </row>
        <row r="5889">
          <cell r="AR5889" t="str">
            <v>USD42067</v>
          </cell>
          <cell r="AS5889">
            <v>2.9803999999999999</v>
          </cell>
        </row>
        <row r="5890">
          <cell r="AR5890" t="str">
            <v>EUR42067</v>
          </cell>
          <cell r="AS5890">
            <v>3.2990000000000004</v>
          </cell>
        </row>
        <row r="5891">
          <cell r="AR5891" t="str">
            <v>USD42080</v>
          </cell>
          <cell r="AS5891">
            <v>3.2683</v>
          </cell>
        </row>
        <row r="5892">
          <cell r="AR5892" t="str">
            <v>EUR42080</v>
          </cell>
          <cell r="AS5892">
            <v>3.4664000000000001</v>
          </cell>
        </row>
        <row r="5893">
          <cell r="AR5893" t="str">
            <v>USD42082</v>
          </cell>
          <cell r="AS5893">
            <v>3.2642000000000002</v>
          </cell>
        </row>
        <row r="5894">
          <cell r="AR5894" t="str">
            <v>EUR42082</v>
          </cell>
          <cell r="AS5894">
            <v>3.4676</v>
          </cell>
        </row>
        <row r="5895">
          <cell r="AR5895" t="str">
            <v>USD42088</v>
          </cell>
          <cell r="AS5895">
            <v>3.1476000000000002</v>
          </cell>
        </row>
        <row r="5896">
          <cell r="AR5896" t="str">
            <v>EUR42088</v>
          </cell>
          <cell r="AS5896">
            <v>3.4583000000000004</v>
          </cell>
        </row>
        <row r="5897">
          <cell r="AR5897" t="str">
            <v>USD42090</v>
          </cell>
          <cell r="AS5897">
            <v>3.2259000000000002</v>
          </cell>
        </row>
        <row r="5898">
          <cell r="AR5898" t="str">
            <v>EUR42090</v>
          </cell>
          <cell r="AS5898">
            <v>3.5140000000000002</v>
          </cell>
        </row>
        <row r="5899">
          <cell r="AR5899" t="str">
            <v>USD42128</v>
          </cell>
          <cell r="AS5899">
            <v>3.0754000000000001</v>
          </cell>
        </row>
        <row r="5900">
          <cell r="AR5900" t="str">
            <v>USD42122</v>
          </cell>
          <cell r="AS5900">
            <v>2.8943000000000003</v>
          </cell>
        </row>
        <row r="5901">
          <cell r="AR5901" t="str">
            <v>EUR42122</v>
          </cell>
          <cell r="AS5901">
            <v>3.1777000000000002</v>
          </cell>
        </row>
        <row r="5902">
          <cell r="AR5902" t="str">
            <v>EUR42128</v>
          </cell>
          <cell r="AS5902">
            <v>3.4275000000000002</v>
          </cell>
        </row>
        <row r="5903">
          <cell r="AR5903" t="str">
            <v>USD42142</v>
          </cell>
          <cell r="AS5903">
            <v>3.0145</v>
          </cell>
        </row>
        <row r="5904">
          <cell r="AR5904" t="str">
            <v>EUR42142</v>
          </cell>
          <cell r="AS5904">
            <v>3.4227000000000003</v>
          </cell>
        </row>
        <row r="5905">
          <cell r="AR5905" t="str">
            <v>USD42149</v>
          </cell>
          <cell r="AS5905">
            <v>3.1212</v>
          </cell>
        </row>
        <row r="5906">
          <cell r="AR5906" t="str">
            <v>EUR42149</v>
          </cell>
          <cell r="AS5906">
            <v>3.4246000000000003</v>
          </cell>
        </row>
        <row r="5907">
          <cell r="AR5907" t="str">
            <v>USD42158</v>
          </cell>
          <cell r="AS5907">
            <v>3.1184000000000003</v>
          </cell>
        </row>
        <row r="5908">
          <cell r="AR5908" t="str">
            <v>EUR42158</v>
          </cell>
          <cell r="AS5908">
            <v>3.5188000000000001</v>
          </cell>
        </row>
        <row r="5909">
          <cell r="AR5909" t="str">
            <v>USD42174</v>
          </cell>
          <cell r="AS5909">
            <v>3.0788000000000002</v>
          </cell>
        </row>
        <row r="5910">
          <cell r="AR5910" t="str">
            <v>EUR42174</v>
          </cell>
          <cell r="AS5910">
            <v>3.4892000000000003</v>
          </cell>
        </row>
        <row r="5911">
          <cell r="AR5911" t="str">
            <v>USD42186</v>
          </cell>
          <cell r="AS5911">
            <v>3.1191</v>
          </cell>
        </row>
        <row r="5912">
          <cell r="AR5912" t="str">
            <v>EUR42198</v>
          </cell>
          <cell r="AS5912">
            <v>3.4823</v>
          </cell>
        </row>
        <row r="5913">
          <cell r="AR5913" t="str">
            <v>USD42198</v>
          </cell>
          <cell r="AS5913">
            <v>3.1594000000000002</v>
          </cell>
        </row>
        <row r="5914">
          <cell r="AR5914" t="str">
            <v>USD42202</v>
          </cell>
          <cell r="AS5914">
            <v>3.1832000000000003</v>
          </cell>
        </row>
        <row r="5915">
          <cell r="AR5915" t="str">
            <v>EUR42202</v>
          </cell>
          <cell r="AS5915">
            <v>3.4535</v>
          </cell>
        </row>
        <row r="5916">
          <cell r="AR5916" t="str">
            <v>USD42205</v>
          </cell>
          <cell r="AS5916">
            <v>3.2149000000000001</v>
          </cell>
        </row>
        <row r="5917">
          <cell r="AR5917" t="str">
            <v>EUR42205</v>
          </cell>
          <cell r="AS5917">
            <v>3.4882</v>
          </cell>
        </row>
        <row r="5918">
          <cell r="AR5918" t="str">
            <v>USD42209</v>
          </cell>
          <cell r="AS5918">
            <v>3.3254000000000001</v>
          </cell>
        </row>
        <row r="5919">
          <cell r="AR5919" t="str">
            <v>EUR42209</v>
          </cell>
          <cell r="AS5919">
            <v>3.6503000000000001</v>
          </cell>
        </row>
        <row r="5920">
          <cell r="AR5920" t="str">
            <v>USD42220</v>
          </cell>
          <cell r="AS5920">
            <v>3.4675000000000002</v>
          </cell>
        </row>
        <row r="5921">
          <cell r="AR5921" t="str">
            <v>EUR42220</v>
          </cell>
          <cell r="AS5921">
            <v>3.798</v>
          </cell>
        </row>
        <row r="5922">
          <cell r="AR5922" t="str">
            <v>USD42222</v>
          </cell>
          <cell r="AS5922">
            <v>3.5347</v>
          </cell>
        </row>
        <row r="5923">
          <cell r="AR5923" t="str">
            <v>EUR42222</v>
          </cell>
          <cell r="AS5923">
            <v>3.8613000000000004</v>
          </cell>
        </row>
        <row r="5924">
          <cell r="AR5924" t="str">
            <v>USD42234</v>
          </cell>
          <cell r="AS5924">
            <v>3.4811000000000001</v>
          </cell>
        </row>
        <row r="5925">
          <cell r="AR5925" t="str">
            <v>EUR42234</v>
          </cell>
          <cell r="AS5925">
            <v>3.839</v>
          </cell>
        </row>
        <row r="5926">
          <cell r="AR5926" t="str">
            <v>USD42242</v>
          </cell>
          <cell r="AS5926">
            <v>3.6326000000000001</v>
          </cell>
        </row>
        <row r="5927">
          <cell r="AR5927" t="str">
            <v>EUR42242</v>
          </cell>
          <cell r="AS5927">
            <v>4.1379000000000001</v>
          </cell>
        </row>
        <row r="5928">
          <cell r="AR5928" t="str">
            <v>USD42243</v>
          </cell>
          <cell r="AS5928">
            <v>3.5555000000000003</v>
          </cell>
        </row>
        <row r="5929">
          <cell r="AR5929" t="str">
            <v>EUR42243</v>
          </cell>
          <cell r="AS5929">
            <v>3.9953000000000003</v>
          </cell>
        </row>
        <row r="5930">
          <cell r="AR5930" t="str">
            <v>USD42251</v>
          </cell>
          <cell r="AS5930">
            <v>3.7986</v>
          </cell>
        </row>
        <row r="5931">
          <cell r="AR5931" t="str">
            <v>EUR42251</v>
          </cell>
          <cell r="AS5931">
            <v>4.2229000000000001</v>
          </cell>
        </row>
        <row r="5932">
          <cell r="AR5932" t="str">
            <v>USD42261</v>
          </cell>
          <cell r="AS5932">
            <v>3.8653000000000004</v>
          </cell>
        </row>
        <row r="5933">
          <cell r="AR5933" t="str">
            <v>EUR42261</v>
          </cell>
          <cell r="AS5933">
            <v>4.3708999999999998</v>
          </cell>
        </row>
        <row r="5934">
          <cell r="AR5934" t="str">
            <v>USD42038</v>
          </cell>
          <cell r="AS5934">
            <v>2.7059000000000002</v>
          </cell>
        </row>
        <row r="5935">
          <cell r="AR5935" t="str">
            <v>EUR42038</v>
          </cell>
          <cell r="AS5935">
            <v>3.0969000000000002</v>
          </cell>
        </row>
        <row r="5936">
          <cell r="AR5936" t="str">
            <v>USD42039</v>
          </cell>
          <cell r="AS5936">
            <v>2.7148000000000003</v>
          </cell>
        </row>
        <row r="5937">
          <cell r="AR5937" t="str">
            <v>EUR42039</v>
          </cell>
          <cell r="AS5937">
            <v>3.0954000000000002</v>
          </cell>
        </row>
        <row r="5938">
          <cell r="AR5938" t="str">
            <v>USD42040</v>
          </cell>
          <cell r="AS5938">
            <v>2.7385999999999999</v>
          </cell>
        </row>
        <row r="5939">
          <cell r="AR5939" t="str">
            <v>EUR42040</v>
          </cell>
          <cell r="AS5939">
            <v>3.1278000000000001</v>
          </cell>
        </row>
        <row r="5940">
          <cell r="AR5940" t="str">
            <v>USD42041</v>
          </cell>
          <cell r="AS5940">
            <v>2.7641</v>
          </cell>
        </row>
        <row r="5941">
          <cell r="AR5941" t="str">
            <v>EUR42041</v>
          </cell>
          <cell r="AS5941">
            <v>3.1348000000000003</v>
          </cell>
        </row>
        <row r="5942">
          <cell r="AR5942" t="str">
            <v>USD42044</v>
          </cell>
          <cell r="AS5942">
            <v>2.7873000000000001</v>
          </cell>
        </row>
        <row r="5943">
          <cell r="AR5943" t="str">
            <v>EUR42044</v>
          </cell>
          <cell r="AS5943">
            <v>3.1583000000000001</v>
          </cell>
        </row>
        <row r="5944">
          <cell r="AR5944" t="str">
            <v>USD42047</v>
          </cell>
          <cell r="AS5944">
            <v>2.8625000000000003</v>
          </cell>
        </row>
        <row r="5945">
          <cell r="AR5945" t="str">
            <v>EUR42047</v>
          </cell>
          <cell r="AS5945">
            <v>3.2598000000000003</v>
          </cell>
        </row>
        <row r="5946">
          <cell r="AR5946" t="str">
            <v>USD42065</v>
          </cell>
          <cell r="AS5946">
            <v>2.8654999999999999</v>
          </cell>
        </row>
        <row r="5947">
          <cell r="AR5947" t="str">
            <v>EUR42065</v>
          </cell>
          <cell r="AS5947">
            <v>3.2082000000000002</v>
          </cell>
        </row>
        <row r="5948">
          <cell r="AR5948" t="str">
            <v>USD42069</v>
          </cell>
          <cell r="AS5948">
            <v>3.0366</v>
          </cell>
        </row>
        <row r="5949">
          <cell r="AR5949" t="str">
            <v>EUR42069</v>
          </cell>
          <cell r="AS5949">
            <v>3.2984</v>
          </cell>
        </row>
        <row r="5950">
          <cell r="AR5950" t="str">
            <v>USD42074</v>
          </cell>
          <cell r="AS5950">
            <v>3.1162000000000001</v>
          </cell>
        </row>
        <row r="5951">
          <cell r="AR5951" t="str">
            <v>EUR42074</v>
          </cell>
          <cell r="AS5951">
            <v>3.2957000000000001</v>
          </cell>
        </row>
        <row r="5952">
          <cell r="AR5952" t="str">
            <v>USD42075</v>
          </cell>
          <cell r="AS5952">
            <v>3.1171000000000002</v>
          </cell>
        </row>
        <row r="5953">
          <cell r="AR5953" t="str">
            <v>EUR42075</v>
          </cell>
          <cell r="AS5953">
            <v>3.3094000000000001</v>
          </cell>
        </row>
        <row r="5954">
          <cell r="AR5954" t="str">
            <v>USD42081</v>
          </cell>
          <cell r="AS5954">
            <v>3.2518000000000002</v>
          </cell>
        </row>
        <row r="5955">
          <cell r="AR5955" t="str">
            <v>EUR42081</v>
          </cell>
          <cell r="AS5955">
            <v>3.4609000000000001</v>
          </cell>
        </row>
        <row r="5956">
          <cell r="AR5956" t="str">
            <v>USD42087</v>
          </cell>
          <cell r="AS5956">
            <v>3.1310000000000002</v>
          </cell>
        </row>
        <row r="5957">
          <cell r="AR5957" t="str">
            <v>EUR42087</v>
          </cell>
          <cell r="AS5957">
            <v>3.4147000000000003</v>
          </cell>
        </row>
        <row r="5958">
          <cell r="AR5958" t="str">
            <v>USD42089</v>
          </cell>
          <cell r="AS5958">
            <v>3.1915</v>
          </cell>
        </row>
        <row r="5959">
          <cell r="AR5959" t="str">
            <v>EUR42089</v>
          </cell>
          <cell r="AS5959">
            <v>3.4845000000000002</v>
          </cell>
        </row>
        <row r="5960">
          <cell r="AR5960" t="str">
            <v>USD42094</v>
          </cell>
          <cell r="AS5960">
            <v>3.2080000000000002</v>
          </cell>
        </row>
        <row r="5961">
          <cell r="AR5961" t="str">
            <v>EUR42094</v>
          </cell>
          <cell r="AS5961">
            <v>3.4457</v>
          </cell>
        </row>
        <row r="5962">
          <cell r="AR5962" t="str">
            <v>USD42107</v>
          </cell>
          <cell r="AS5962">
            <v>3.1011000000000002</v>
          </cell>
        </row>
        <row r="5963">
          <cell r="AR5963" t="str">
            <v>EUR42107</v>
          </cell>
          <cell r="AS5963">
            <v>3.2822</v>
          </cell>
        </row>
        <row r="5964">
          <cell r="AR5964" t="str">
            <v>USD42108</v>
          </cell>
          <cell r="AS5964">
            <v>3.0880000000000001</v>
          </cell>
        </row>
        <row r="5965">
          <cell r="AR5965" t="str">
            <v>EUR42108</v>
          </cell>
          <cell r="AS5965">
            <v>3.2958000000000003</v>
          </cell>
        </row>
        <row r="5966">
          <cell r="AR5966" t="str">
            <v>USD42109</v>
          </cell>
          <cell r="AS5966">
            <v>3.0681000000000003</v>
          </cell>
        </row>
        <row r="5967">
          <cell r="AR5967" t="str">
            <v>EUR42109</v>
          </cell>
          <cell r="AS5967">
            <v>3.2513000000000001</v>
          </cell>
        </row>
        <row r="5968">
          <cell r="AR5968" t="str">
            <v>USD42114</v>
          </cell>
          <cell r="AS5968">
            <v>3.0473000000000003</v>
          </cell>
        </row>
        <row r="5969">
          <cell r="AR5969" t="str">
            <v>EUR42114</v>
          </cell>
          <cell r="AS5969">
            <v>3.2801</v>
          </cell>
        </row>
        <row r="5970">
          <cell r="AR5970" t="str">
            <v>USD42116</v>
          </cell>
          <cell r="AS5970">
            <v>3.0186000000000002</v>
          </cell>
        </row>
        <row r="5971">
          <cell r="AR5971" t="str">
            <v>EUR42116</v>
          </cell>
          <cell r="AS5971">
            <v>3.2390000000000003</v>
          </cell>
        </row>
        <row r="5972">
          <cell r="AR5972" t="str">
            <v>USD42135</v>
          </cell>
          <cell r="AS5972">
            <v>3.0175000000000001</v>
          </cell>
        </row>
        <row r="5973">
          <cell r="AR5973" t="str">
            <v>EUR42135</v>
          </cell>
          <cell r="AS5973">
            <v>3.3624000000000001</v>
          </cell>
        </row>
        <row r="5974">
          <cell r="AR5974" t="str">
            <v>USD42137</v>
          </cell>
          <cell r="AS5974">
            <v>3.0103</v>
          </cell>
        </row>
        <row r="5975">
          <cell r="AR5975" t="str">
            <v>EUR42137</v>
          </cell>
          <cell r="AS5975">
            <v>3.4233000000000002</v>
          </cell>
        </row>
        <row r="5976">
          <cell r="AR5976" t="str">
            <v>USD42138</v>
          </cell>
          <cell r="AS5976">
            <v>3.0032000000000001</v>
          </cell>
        </row>
        <row r="5977">
          <cell r="AR5977" t="str">
            <v>EUR42138</v>
          </cell>
          <cell r="AS5977">
            <v>3.4143000000000003</v>
          </cell>
        </row>
        <row r="5978">
          <cell r="AR5978" t="str">
            <v>USD42164</v>
          </cell>
          <cell r="AS5978">
            <v>3.0991</v>
          </cell>
        </row>
        <row r="5979">
          <cell r="AR5979" t="str">
            <v>EUR42164</v>
          </cell>
          <cell r="AS5979">
            <v>3.4973000000000001</v>
          </cell>
        </row>
        <row r="5980">
          <cell r="AR5980" t="str">
            <v>USD42173</v>
          </cell>
          <cell r="AS5980">
            <v>3.0472000000000001</v>
          </cell>
        </row>
        <row r="5981">
          <cell r="AR5981" t="str">
            <v>EUR42173</v>
          </cell>
          <cell r="AS5981">
            <v>3.4738000000000002</v>
          </cell>
        </row>
        <row r="5982">
          <cell r="AR5982" t="str">
            <v>EUR42186</v>
          </cell>
          <cell r="AS5982">
            <v>3.4569000000000001</v>
          </cell>
        </row>
        <row r="5983">
          <cell r="AR5983" t="str">
            <v>USD42192</v>
          </cell>
          <cell r="AS5983">
            <v>3.1809000000000003</v>
          </cell>
        </row>
        <row r="5984">
          <cell r="AR5984" t="str">
            <v>EUR42192</v>
          </cell>
          <cell r="AS5984">
            <v>3.484</v>
          </cell>
        </row>
        <row r="5985">
          <cell r="AR5985" t="str">
            <v>USD42228</v>
          </cell>
          <cell r="AS5985">
            <v>3.4826000000000001</v>
          </cell>
        </row>
        <row r="5986">
          <cell r="AR5986" t="str">
            <v>EUR42228</v>
          </cell>
          <cell r="AS5986">
            <v>3.8995000000000002</v>
          </cell>
        </row>
        <row r="5987">
          <cell r="AR5987" t="str">
            <v>USD42230</v>
          </cell>
          <cell r="AS5987">
            <v>3.4761000000000002</v>
          </cell>
        </row>
        <row r="5988">
          <cell r="AR5988" t="str">
            <v>EUR42230</v>
          </cell>
          <cell r="AS5988">
            <v>3.8619000000000003</v>
          </cell>
        </row>
        <row r="5989">
          <cell r="AR5989" t="str">
            <v>USD42236</v>
          </cell>
          <cell r="AS5989">
            <v>3.4751000000000003</v>
          </cell>
        </row>
        <row r="5990">
          <cell r="AR5990" t="str">
            <v>EUR42236</v>
          </cell>
          <cell r="AS5990">
            <v>3.8928000000000003</v>
          </cell>
        </row>
        <row r="5991">
          <cell r="AR5991" t="str">
            <v>USD42237</v>
          </cell>
          <cell r="AS5991">
            <v>3.4896000000000003</v>
          </cell>
        </row>
        <row r="5992">
          <cell r="AR5992" t="str">
            <v>EUR42237</v>
          </cell>
          <cell r="AS5992">
            <v>3.9635000000000002</v>
          </cell>
        </row>
        <row r="5993">
          <cell r="AR5993" t="str">
            <v>USD42240</v>
          </cell>
          <cell r="AS5993">
            <v>3.5494000000000003</v>
          </cell>
        </row>
        <row r="5994">
          <cell r="AR5994" t="str">
            <v>EUR42240</v>
          </cell>
          <cell r="AS5994">
            <v>4.1099000000000006</v>
          </cell>
        </row>
        <row r="5995">
          <cell r="AR5995" t="str">
            <v>USD42257</v>
          </cell>
          <cell r="AS5995">
            <v>3.8698000000000001</v>
          </cell>
        </row>
        <row r="5996">
          <cell r="AR5996" t="str">
            <v>EUR42257</v>
          </cell>
          <cell r="AS5996">
            <v>4.3582000000000001</v>
          </cell>
        </row>
        <row r="5997">
          <cell r="AR5997" t="str">
            <v>USD42263</v>
          </cell>
          <cell r="AS5997">
            <v>3.8368000000000002</v>
          </cell>
        </row>
        <row r="5998">
          <cell r="AR5998" t="str">
            <v>EUR42263</v>
          </cell>
          <cell r="AS5998">
            <v>4.3371000000000004</v>
          </cell>
        </row>
        <row r="5999">
          <cell r="AR5999" t="str">
            <v>USD42145</v>
          </cell>
          <cell r="AS5999">
            <v>3.0295000000000001</v>
          </cell>
        </row>
        <row r="6000">
          <cell r="AR6000" t="str">
            <v>EUR42145</v>
          </cell>
          <cell r="AS6000">
            <v>3.3712</v>
          </cell>
        </row>
        <row r="6001">
          <cell r="AR6001" t="str">
            <v>USD42171</v>
          </cell>
          <cell r="AS6001">
            <v>3.1082000000000001</v>
          </cell>
        </row>
        <row r="6002">
          <cell r="AR6002" t="str">
            <v>EUR42171</v>
          </cell>
          <cell r="AS6002">
            <v>3.4933000000000001</v>
          </cell>
        </row>
        <row r="6003">
          <cell r="AR6003" t="str">
            <v>USD42193</v>
          </cell>
          <cell r="AS6003">
            <v>3.2282000000000002</v>
          </cell>
        </row>
        <row r="6004">
          <cell r="AR6004" t="str">
            <v>EUR42193</v>
          </cell>
          <cell r="AS6004">
            <v>3.5743</v>
          </cell>
        </row>
        <row r="6005">
          <cell r="AR6005" t="str">
            <v>USD42194</v>
          </cell>
          <cell r="AS6005">
            <v>3.2162999999999999</v>
          </cell>
        </row>
        <row r="6006">
          <cell r="AR6006" t="str">
            <v>EUR42194</v>
          </cell>
          <cell r="AS6006">
            <v>3.5460000000000003</v>
          </cell>
        </row>
        <row r="6007">
          <cell r="AR6007" t="str">
            <v>USD42200</v>
          </cell>
          <cell r="AS6007">
            <v>3.1532</v>
          </cell>
        </row>
        <row r="6008">
          <cell r="AR6008" t="str">
            <v>EUR42200</v>
          </cell>
          <cell r="AS6008">
            <v>3.4575</v>
          </cell>
        </row>
        <row r="6009">
          <cell r="AR6009" t="str">
            <v>USD42206</v>
          </cell>
          <cell r="AS6009">
            <v>3.1813000000000002</v>
          </cell>
        </row>
        <row r="6010">
          <cell r="AR6010" t="str">
            <v>EUR42206</v>
          </cell>
          <cell r="AS6010">
            <v>3.4762</v>
          </cell>
        </row>
        <row r="6011">
          <cell r="AR6011" t="str">
            <v>USD42216</v>
          </cell>
          <cell r="AS6011">
            <v>3.3940000000000001</v>
          </cell>
        </row>
        <row r="6012">
          <cell r="AR6012" t="str">
            <v>EUR42215</v>
          </cell>
          <cell r="AS6012">
            <v>3.6731000000000003</v>
          </cell>
        </row>
        <row r="6013">
          <cell r="AR6013" t="str">
            <v>USD42215</v>
          </cell>
          <cell r="AS6013">
            <v>3.3652000000000002</v>
          </cell>
        </row>
        <row r="6014">
          <cell r="AR6014" t="str">
            <v>EUR42216</v>
          </cell>
          <cell r="AS6014">
            <v>3.7429000000000001</v>
          </cell>
        </row>
        <row r="6015">
          <cell r="AR6015" t="str">
            <v>USD42219</v>
          </cell>
          <cell r="AS6015">
            <v>3.4425000000000003</v>
          </cell>
        </row>
        <row r="6016">
          <cell r="AR6016" t="str">
            <v>EUR42219</v>
          </cell>
          <cell r="AS6016">
            <v>3.774</v>
          </cell>
        </row>
        <row r="6017">
          <cell r="AR6017" t="str">
            <v>USD42265</v>
          </cell>
          <cell r="AS6017">
            <v>3.9021000000000003</v>
          </cell>
        </row>
        <row r="6018">
          <cell r="AR6018" t="str">
            <v>EUR42265</v>
          </cell>
          <cell r="AS6018">
            <v>4.4320000000000004</v>
          </cell>
        </row>
        <row r="6019">
          <cell r="AR6019" t="str">
            <v>USD42035</v>
          </cell>
          <cell r="AS6019">
            <v>2.6623000000000001</v>
          </cell>
        </row>
        <row r="6020">
          <cell r="AR6020" t="str">
            <v>EUR42035</v>
          </cell>
          <cell r="AS6020">
            <v>3.0097</v>
          </cell>
        </row>
        <row r="6021">
          <cell r="AR6021" t="str">
            <v>USD42037</v>
          </cell>
          <cell r="AS6021">
            <v>2.6894</v>
          </cell>
        </row>
        <row r="6022">
          <cell r="AR6022" t="str">
            <v>EUR42037</v>
          </cell>
          <cell r="AS6022">
            <v>3.0527000000000002</v>
          </cell>
        </row>
        <row r="6023">
          <cell r="AR6023" t="str">
            <v>USD42045</v>
          </cell>
          <cell r="AS6023">
            <v>2.8075000000000001</v>
          </cell>
        </row>
        <row r="6024">
          <cell r="AR6024" t="str">
            <v>EUR42045</v>
          </cell>
          <cell r="AS6024">
            <v>3.1758000000000002</v>
          </cell>
        </row>
        <row r="6025">
          <cell r="AR6025" t="str">
            <v>USD42046</v>
          </cell>
          <cell r="AS6025">
            <v>2.8576000000000001</v>
          </cell>
        </row>
        <row r="6026">
          <cell r="AR6026" t="str">
            <v>EUR42046</v>
          </cell>
          <cell r="AS6026">
            <v>3.2271000000000001</v>
          </cell>
        </row>
        <row r="6027">
          <cell r="AR6027" t="str">
            <v>USD42048</v>
          </cell>
          <cell r="AS6027">
            <v>2.8391999999999999</v>
          </cell>
        </row>
        <row r="6028">
          <cell r="AR6028" t="str">
            <v>EUR42048</v>
          </cell>
          <cell r="AS6028">
            <v>3.2401</v>
          </cell>
        </row>
        <row r="6029">
          <cell r="AR6029" t="str">
            <v>USD42058</v>
          </cell>
          <cell r="AS6029">
            <v>2.8811</v>
          </cell>
        </row>
        <row r="6030">
          <cell r="AR6030" t="str">
            <v>USD42068</v>
          </cell>
          <cell r="AS6030">
            <v>2.9931000000000001</v>
          </cell>
        </row>
        <row r="6031">
          <cell r="AR6031" t="str">
            <v>EUR42058</v>
          </cell>
          <cell r="AS6031">
            <v>3.2715000000000001</v>
          </cell>
        </row>
        <row r="6032">
          <cell r="AR6032" t="str">
            <v>USD42059</v>
          </cell>
          <cell r="AS6032">
            <v>2.8649</v>
          </cell>
        </row>
        <row r="6033">
          <cell r="AR6033" t="str">
            <v>EUR42059</v>
          </cell>
          <cell r="AS6033">
            <v>3.2482000000000002</v>
          </cell>
        </row>
        <row r="6034">
          <cell r="AR6034" t="str">
            <v>EUR42068</v>
          </cell>
          <cell r="AS6034">
            <v>3.302</v>
          </cell>
        </row>
        <row r="6035">
          <cell r="AR6035" t="str">
            <v>USD42073</v>
          </cell>
          <cell r="AS6035">
            <v>3.1299000000000001</v>
          </cell>
        </row>
        <row r="6036">
          <cell r="AR6036" t="str">
            <v>EUR42073</v>
          </cell>
          <cell r="AS6036">
            <v>3.3521000000000001</v>
          </cell>
        </row>
        <row r="6037">
          <cell r="AR6037" t="str">
            <v>USD42095</v>
          </cell>
          <cell r="AS6037">
            <v>3.1556000000000002</v>
          </cell>
        </row>
        <row r="6038">
          <cell r="AR6038" t="str">
            <v>EUR42095</v>
          </cell>
          <cell r="AS6038">
            <v>3.3980000000000001</v>
          </cell>
        </row>
        <row r="6039">
          <cell r="AR6039" t="str">
            <v>USD42102</v>
          </cell>
          <cell r="AS6039">
            <v>3.0834000000000001</v>
          </cell>
        </row>
        <row r="6040">
          <cell r="AR6040" t="str">
            <v>EUR42102</v>
          </cell>
          <cell r="AS6040">
            <v>3.3362000000000003</v>
          </cell>
        </row>
        <row r="6041">
          <cell r="AR6041" t="str">
            <v>USD42104</v>
          </cell>
          <cell r="AS6041">
            <v>3.0796000000000001</v>
          </cell>
        </row>
        <row r="6042">
          <cell r="AR6042" t="str">
            <v>EUR42104</v>
          </cell>
          <cell r="AS6042">
            <v>3.2638000000000003</v>
          </cell>
        </row>
        <row r="6043">
          <cell r="AR6043" t="str">
            <v>USD42117</v>
          </cell>
          <cell r="AS6043">
            <v>3.0084</v>
          </cell>
        </row>
        <row r="6044">
          <cell r="AR6044" t="str">
            <v>EUR42117</v>
          </cell>
          <cell r="AS6044">
            <v>3.2503000000000002</v>
          </cell>
        </row>
        <row r="6045">
          <cell r="AR6045" t="str">
            <v>USD42129</v>
          </cell>
          <cell r="AS6045">
            <v>3.0626000000000002</v>
          </cell>
        </row>
        <row r="6046">
          <cell r="AR6046" t="str">
            <v>EUR42129</v>
          </cell>
          <cell r="AS6046">
            <v>3.4228000000000001</v>
          </cell>
        </row>
        <row r="6047">
          <cell r="AR6047" t="str">
            <v>USD42130</v>
          </cell>
          <cell r="AS6047">
            <v>3.0420000000000003</v>
          </cell>
        </row>
        <row r="6048">
          <cell r="AR6048" t="str">
            <v>EUR42130</v>
          </cell>
          <cell r="AS6048">
            <v>3.4521000000000002</v>
          </cell>
        </row>
        <row r="6049">
          <cell r="AR6049" t="str">
            <v>USD42136</v>
          </cell>
          <cell r="AS6049">
            <v>3.0388999999999999</v>
          </cell>
        </row>
        <row r="6050">
          <cell r="AR6050" t="str">
            <v>EUR42136</v>
          </cell>
          <cell r="AS6050">
            <v>3.4160000000000004</v>
          </cell>
        </row>
        <row r="6051">
          <cell r="AR6051" t="str">
            <v>USD42143</v>
          </cell>
          <cell r="AS6051">
            <v>3.0284</v>
          </cell>
        </row>
        <row r="6052">
          <cell r="AR6052" t="str">
            <v>EUR42143</v>
          </cell>
          <cell r="AS6052">
            <v>3.3779000000000003</v>
          </cell>
        </row>
        <row r="6053">
          <cell r="AR6053" t="str">
            <v>USD42144</v>
          </cell>
          <cell r="AS6053">
            <v>3.0347</v>
          </cell>
        </row>
        <row r="6054">
          <cell r="AR6054" t="str">
            <v>EUR42144</v>
          </cell>
          <cell r="AS6054">
            <v>3.3624000000000001</v>
          </cell>
        </row>
        <row r="6055">
          <cell r="AR6055" t="str">
            <v>USD42146</v>
          </cell>
          <cell r="AS6055">
            <v>3.0653000000000001</v>
          </cell>
        </row>
        <row r="6056">
          <cell r="AR6056" t="str">
            <v>EUR42146</v>
          </cell>
          <cell r="AS6056">
            <v>3.3823000000000003</v>
          </cell>
        </row>
        <row r="6057">
          <cell r="AR6057" t="str">
            <v>USD42151</v>
          </cell>
          <cell r="AS6057">
            <v>3.1739999999999999</v>
          </cell>
        </row>
        <row r="6058">
          <cell r="AR6058" t="str">
            <v>EUR42151</v>
          </cell>
          <cell r="AS6058">
            <v>3.4559000000000002</v>
          </cell>
        </row>
        <row r="6059">
          <cell r="AR6059" t="str">
            <v>USD42152</v>
          </cell>
          <cell r="AS6059">
            <v>3.1748000000000003</v>
          </cell>
        </row>
        <row r="6060">
          <cell r="AR6060" t="str">
            <v>EUR42152</v>
          </cell>
          <cell r="AS6060">
            <v>3.4653</v>
          </cell>
        </row>
        <row r="6061">
          <cell r="AR6061" t="str">
            <v>USD42153</v>
          </cell>
          <cell r="AS6061">
            <v>3.1788000000000003</v>
          </cell>
        </row>
        <row r="6062">
          <cell r="AR6062" t="str">
            <v>EUR42153</v>
          </cell>
          <cell r="AS6062">
            <v>3.4941</v>
          </cell>
        </row>
        <row r="6063">
          <cell r="AR6063" t="str">
            <v>USD42167</v>
          </cell>
          <cell r="AS6063">
            <v>3.1107</v>
          </cell>
        </row>
        <row r="6064">
          <cell r="AR6064" t="str">
            <v>EUR42167</v>
          </cell>
          <cell r="AS6064">
            <v>3.5082</v>
          </cell>
        </row>
        <row r="6065">
          <cell r="AR6065" t="str">
            <v>USD42172</v>
          </cell>
          <cell r="AS6065">
            <v>3.0989</v>
          </cell>
        </row>
        <row r="6066">
          <cell r="AR6066" t="str">
            <v>EUR42172</v>
          </cell>
          <cell r="AS6066">
            <v>3.4850000000000003</v>
          </cell>
        </row>
        <row r="6067">
          <cell r="AR6067" t="str">
            <v>USD42179</v>
          </cell>
          <cell r="AS6067">
            <v>3.0851999999999999</v>
          </cell>
        </row>
        <row r="6068">
          <cell r="AR6068" t="str">
            <v>EUR42179</v>
          </cell>
          <cell r="AS6068">
            <v>3.4486000000000003</v>
          </cell>
        </row>
        <row r="6069">
          <cell r="AR6069" t="str">
            <v>USD42181</v>
          </cell>
          <cell r="AS6069">
            <v>3.1271</v>
          </cell>
        </row>
        <row r="6070">
          <cell r="AR6070" t="str">
            <v>USD42180</v>
          </cell>
          <cell r="AS6070">
            <v>3.1015000000000001</v>
          </cell>
        </row>
        <row r="6071">
          <cell r="AR6071" t="str">
            <v>EUR42180</v>
          </cell>
          <cell r="AS6071">
            <v>3.4721000000000002</v>
          </cell>
        </row>
        <row r="6072">
          <cell r="AR6072" t="str">
            <v>EUR42181</v>
          </cell>
          <cell r="AS6072">
            <v>3.4886000000000004</v>
          </cell>
        </row>
        <row r="6073">
          <cell r="AR6073" t="str">
            <v>USD42185</v>
          </cell>
          <cell r="AS6073">
            <v>3.1026000000000002</v>
          </cell>
        </row>
        <row r="6074">
          <cell r="AR6074" t="str">
            <v>EUR42185</v>
          </cell>
          <cell r="AS6074">
            <v>3.4603000000000002</v>
          </cell>
        </row>
        <row r="6075">
          <cell r="AR6075" t="str">
            <v>USD42187</v>
          </cell>
          <cell r="AS6075">
            <v>3.1173000000000002</v>
          </cell>
        </row>
        <row r="6076">
          <cell r="AR6076" t="str">
            <v>EUR42187</v>
          </cell>
          <cell r="AS6076">
            <v>3.4577</v>
          </cell>
        </row>
        <row r="6077">
          <cell r="AR6077" t="str">
            <v>USD42188</v>
          </cell>
          <cell r="AS6077">
            <v>3.1271</v>
          </cell>
        </row>
        <row r="6078">
          <cell r="AR6078" t="str">
            <v>EUR42188</v>
          </cell>
          <cell r="AS6078">
            <v>3.4701</v>
          </cell>
        </row>
        <row r="6079">
          <cell r="AR6079" t="str">
            <v>USD42229</v>
          </cell>
          <cell r="AS6079">
            <v>3.5074000000000001</v>
          </cell>
        </row>
        <row r="6080">
          <cell r="AR6080" t="str">
            <v>EUR42229</v>
          </cell>
          <cell r="AS6080">
            <v>3.9093</v>
          </cell>
        </row>
        <row r="6081">
          <cell r="AR6081" t="str">
            <v>USD42233</v>
          </cell>
          <cell r="AS6081">
            <v>3.4746000000000001</v>
          </cell>
        </row>
        <row r="6082">
          <cell r="AR6082" t="str">
            <v>EUR42233</v>
          </cell>
          <cell r="AS6082">
            <v>3.8488000000000002</v>
          </cell>
        </row>
        <row r="6083">
          <cell r="AR6083" t="str">
            <v>USD42235</v>
          </cell>
          <cell r="AS6083">
            <v>3.4849000000000001</v>
          </cell>
        </row>
        <row r="6084">
          <cell r="AR6084" t="str">
            <v>EUR42235</v>
          </cell>
          <cell r="AS6084">
            <v>3.855</v>
          </cell>
        </row>
        <row r="6085">
          <cell r="AR6085" t="str">
            <v>USD42271</v>
          </cell>
          <cell r="AS6085">
            <v>4.1949000000000005</v>
          </cell>
        </row>
        <row r="6086">
          <cell r="AR6086" t="str">
            <v>EUR42271</v>
          </cell>
          <cell r="AS6086">
            <v>4.7209000000000003</v>
          </cell>
        </row>
        <row r="6087">
          <cell r="AR6087" t="str">
            <v>USD42272</v>
          </cell>
          <cell r="AS6087">
            <v>3.9479000000000002</v>
          </cell>
        </row>
        <row r="6088">
          <cell r="AR6088" t="str">
            <v>EUR42272</v>
          </cell>
          <cell r="AS6088">
            <v>4.4184999999999999</v>
          </cell>
        </row>
        <row r="6089">
          <cell r="AR6089" t="str">
            <v>USD42275</v>
          </cell>
          <cell r="AS6089">
            <v>4.0099</v>
          </cell>
        </row>
        <row r="6090">
          <cell r="AR6090" t="str">
            <v>EUR42275</v>
          </cell>
          <cell r="AS6090">
            <v>4.5055000000000005</v>
          </cell>
        </row>
        <row r="6091">
          <cell r="AR6091" t="str">
            <v>USD42276</v>
          </cell>
          <cell r="AS6091">
            <v>4.1172000000000004</v>
          </cell>
        </row>
        <row r="6092">
          <cell r="AR6092" t="str">
            <v>EUR42276</v>
          </cell>
          <cell r="AS6092">
            <v>4.6331000000000007</v>
          </cell>
        </row>
        <row r="6093">
          <cell r="AR6093" t="str">
            <v>USD42277</v>
          </cell>
          <cell r="AS6093">
            <v>3.9729000000000001</v>
          </cell>
        </row>
        <row r="6094">
          <cell r="AR6094" t="str">
            <v>EUR42277</v>
          </cell>
          <cell r="AS6094">
            <v>4.4348999999999998</v>
          </cell>
        </row>
        <row r="6095">
          <cell r="AR6095" t="str">
            <v>USD42278</v>
          </cell>
          <cell r="AS6095">
            <v>3.9794</v>
          </cell>
        </row>
        <row r="6096">
          <cell r="AR6096" t="str">
            <v>EUR42278</v>
          </cell>
          <cell r="AS6096">
            <v>4.4573</v>
          </cell>
        </row>
        <row r="6097">
          <cell r="AR6097" t="str">
            <v>USD42279</v>
          </cell>
          <cell r="AS6097">
            <v>4.0010000000000003</v>
          </cell>
        </row>
        <row r="6098">
          <cell r="AR6098" t="str">
            <v>EUR42279</v>
          </cell>
          <cell r="AS6098">
            <v>4.5114999999999998</v>
          </cell>
        </row>
        <row r="6099">
          <cell r="AR6099" t="str">
            <v>USD42282</v>
          </cell>
          <cell r="AS6099">
            <v>3.9141000000000004</v>
          </cell>
        </row>
        <row r="6100">
          <cell r="AR6100" t="str">
            <v>EUR42282</v>
          </cell>
          <cell r="AS6100">
            <v>4.3837999999999999</v>
          </cell>
        </row>
        <row r="6101">
          <cell r="AR6101" t="str">
            <v>USD42283</v>
          </cell>
          <cell r="AS6101">
            <v>3.8567</v>
          </cell>
        </row>
        <row r="6102">
          <cell r="AR6102" t="str">
            <v>EUR42283</v>
          </cell>
          <cell r="AS6102">
            <v>4.3450000000000006</v>
          </cell>
        </row>
        <row r="6103">
          <cell r="AR6103" t="str">
            <v>USD42284</v>
          </cell>
          <cell r="AS6103">
            <v>3.806</v>
          </cell>
        </row>
        <row r="6104">
          <cell r="AR6104" t="str">
            <v>EUR42284</v>
          </cell>
          <cell r="AS6104">
            <v>4.2818000000000005</v>
          </cell>
        </row>
        <row r="6105">
          <cell r="AR6105" t="str">
            <v>USD42285</v>
          </cell>
          <cell r="AS6105">
            <v>3.8517000000000001</v>
          </cell>
        </row>
        <row r="6106">
          <cell r="AR6106" t="str">
            <v>EUR42285</v>
          </cell>
          <cell r="AS6106">
            <v>4.3466000000000005</v>
          </cell>
        </row>
        <row r="6107">
          <cell r="AR6107" t="str">
            <v>USD42286</v>
          </cell>
          <cell r="AS6107">
            <v>3.7386000000000004</v>
          </cell>
        </row>
        <row r="6108">
          <cell r="AR6108" t="str">
            <v>EUR42286</v>
          </cell>
          <cell r="AS6108">
            <v>4.2484999999999999</v>
          </cell>
        </row>
        <row r="6109">
          <cell r="AR6109" t="str">
            <v>USD42290</v>
          </cell>
          <cell r="AS6109">
            <v>3.8250000000000002</v>
          </cell>
        </row>
        <row r="6110">
          <cell r="AR6110" t="str">
            <v>EUR42290</v>
          </cell>
          <cell r="AS6110">
            <v>4.3536000000000001</v>
          </cell>
        </row>
        <row r="6111">
          <cell r="AR6111" t="str">
            <v>USD42291</v>
          </cell>
          <cell r="AS6111">
            <v>3.8507000000000002</v>
          </cell>
        </row>
        <row r="6112">
          <cell r="AR6112" t="str">
            <v>EUR42291</v>
          </cell>
          <cell r="AS6112">
            <v>4.4043999999999999</v>
          </cell>
        </row>
        <row r="6113">
          <cell r="AR6113" t="str">
            <v>USD42292</v>
          </cell>
          <cell r="AS6113">
            <v>3.8344</v>
          </cell>
        </row>
        <row r="6114">
          <cell r="AR6114" t="str">
            <v>EUR42292</v>
          </cell>
          <cell r="AS6114">
            <v>4.3780999999999999</v>
          </cell>
        </row>
        <row r="6115">
          <cell r="AR6115" t="str">
            <v>USD42293</v>
          </cell>
          <cell r="AS6115">
            <v>3.8438000000000003</v>
          </cell>
        </row>
        <row r="6116">
          <cell r="AR6116" t="str">
            <v>EUR42293</v>
          </cell>
          <cell r="AS6116">
            <v>4.3666</v>
          </cell>
        </row>
        <row r="6117">
          <cell r="AR6117" t="str">
            <v>USD42296</v>
          </cell>
          <cell r="AS6117">
            <v>3.9015</v>
          </cell>
        </row>
        <row r="6118">
          <cell r="AR6118" t="str">
            <v>EUR42296</v>
          </cell>
          <cell r="AS6118">
            <v>4.4126000000000003</v>
          </cell>
        </row>
        <row r="6119">
          <cell r="AR6119" t="str">
            <v>USD42297</v>
          </cell>
          <cell r="AS6119">
            <v>3.8656000000000001</v>
          </cell>
        </row>
        <row r="6120">
          <cell r="AR6120" t="str">
            <v>EUR42297</v>
          </cell>
          <cell r="AS6120">
            <v>4.3851000000000004</v>
          </cell>
        </row>
        <row r="6121">
          <cell r="AR6121" t="str">
            <v>USD42298</v>
          </cell>
          <cell r="AS6121">
            <v>3.9386000000000001</v>
          </cell>
        </row>
        <row r="6122">
          <cell r="AR6122" t="str">
            <v>EUR42298</v>
          </cell>
          <cell r="AS6122">
            <v>4.4723000000000006</v>
          </cell>
        </row>
        <row r="6123">
          <cell r="AR6123" t="str">
            <v>USD42299</v>
          </cell>
          <cell r="AS6123">
            <v>3.9360000000000004</v>
          </cell>
        </row>
        <row r="6124">
          <cell r="AR6124" t="str">
            <v>EUR42299</v>
          </cell>
          <cell r="AS6124">
            <v>4.3938000000000006</v>
          </cell>
        </row>
        <row r="6125">
          <cell r="AR6125" t="str">
            <v>USD42300</v>
          </cell>
          <cell r="AS6125">
            <v>3.8988</v>
          </cell>
        </row>
        <row r="6126">
          <cell r="AR6126" t="str">
            <v>EUR42300</v>
          </cell>
          <cell r="AS6126">
            <v>4.3022999999999998</v>
          </cell>
        </row>
        <row r="6127">
          <cell r="AR6127" t="str">
            <v>USD42304</v>
          </cell>
          <cell r="AS6127">
            <v>3.9114</v>
          </cell>
        </row>
        <row r="6128">
          <cell r="AR6128" t="str">
            <v>EUR42304</v>
          </cell>
          <cell r="AS6128">
            <v>4.3197999999999999</v>
          </cell>
        </row>
        <row r="6129">
          <cell r="AR6129" t="str">
            <v>USD42305</v>
          </cell>
          <cell r="AS6129">
            <v>3.8797000000000001</v>
          </cell>
        </row>
        <row r="6130">
          <cell r="AR6130" t="str">
            <v>EUR42305</v>
          </cell>
          <cell r="AS6130">
            <v>4.2975000000000003</v>
          </cell>
        </row>
        <row r="6131">
          <cell r="AR6131" t="str">
            <v>USD42306</v>
          </cell>
          <cell r="AS6131">
            <v>3.9328000000000003</v>
          </cell>
        </row>
        <row r="6132">
          <cell r="AR6132" t="str">
            <v>EUR42306</v>
          </cell>
          <cell r="AS6132">
            <v>4.3135000000000003</v>
          </cell>
        </row>
        <row r="6133">
          <cell r="AR6133" t="str">
            <v>USD42307</v>
          </cell>
          <cell r="AS6133">
            <v>3.8589000000000002</v>
          </cell>
        </row>
        <row r="6134">
          <cell r="AR6134" t="str">
            <v>EUR42307</v>
          </cell>
          <cell r="AS6134">
            <v>4.266</v>
          </cell>
        </row>
        <row r="6135">
          <cell r="AR6135" t="str">
            <v>USD42308</v>
          </cell>
          <cell r="AS6135">
            <v>3.8589000000000002</v>
          </cell>
        </row>
        <row r="6136">
          <cell r="AR6136" t="str">
            <v>USD42312</v>
          </cell>
          <cell r="AS6136">
            <v>3.7687000000000004</v>
          </cell>
        </row>
        <row r="6137">
          <cell r="AR6137" t="str">
            <v>USD42303</v>
          </cell>
          <cell r="AS6137">
            <v>3.8582000000000001</v>
          </cell>
        </row>
        <row r="6138">
          <cell r="AR6138" t="str">
            <v>EUR42308</v>
          </cell>
          <cell r="AS6138">
            <v>4.266</v>
          </cell>
        </row>
        <row r="6139">
          <cell r="AR6139" t="str">
            <v>USD42313</v>
          </cell>
          <cell r="AS6139">
            <v>3.7893000000000003</v>
          </cell>
        </row>
        <row r="6140">
          <cell r="AR6140" t="str">
            <v>EUR42303</v>
          </cell>
          <cell r="AS6140">
            <v>4.2587000000000002</v>
          </cell>
        </row>
        <row r="6141">
          <cell r="AR6141" t="str">
            <v>USD42311</v>
          </cell>
          <cell r="AS6141">
            <v>3.8126000000000002</v>
          </cell>
        </row>
        <row r="6142">
          <cell r="AR6142" t="str">
            <v>EUR42311</v>
          </cell>
          <cell r="AS6142">
            <v>4.1714000000000002</v>
          </cell>
        </row>
        <row r="6143">
          <cell r="AR6143" t="str">
            <v>EUR42312</v>
          </cell>
          <cell r="AS6143">
            <v>4.1052</v>
          </cell>
        </row>
        <row r="6144">
          <cell r="AR6144" t="str">
            <v>EUR42313</v>
          </cell>
          <cell r="AS6144">
            <v>4.1193</v>
          </cell>
        </row>
        <row r="6145">
          <cell r="AR6145" t="str">
            <v>USD42314</v>
          </cell>
          <cell r="AS6145">
            <v>3.8059000000000003</v>
          </cell>
        </row>
        <row r="6146">
          <cell r="AR6146" t="str">
            <v>EUR42314</v>
          </cell>
          <cell r="AS6146">
            <v>4.0864000000000003</v>
          </cell>
        </row>
        <row r="6147">
          <cell r="AR6147" t="str">
            <v>USD42317</v>
          </cell>
          <cell r="AS6147">
            <v>3.7928000000000002</v>
          </cell>
        </row>
        <row r="6148">
          <cell r="AR6148" t="str">
            <v>EUR42317</v>
          </cell>
          <cell r="AS6148">
            <v>4.0708000000000002</v>
          </cell>
        </row>
        <row r="6149">
          <cell r="AR6149" t="str">
            <v>USD42318</v>
          </cell>
          <cell r="AS6149">
            <v>3.7981000000000003</v>
          </cell>
        </row>
        <row r="6150">
          <cell r="AR6150" t="str">
            <v>EUR42318</v>
          </cell>
          <cell r="AS6150">
            <v>4.0586000000000002</v>
          </cell>
        </row>
        <row r="6151">
          <cell r="AR6151" t="str">
            <v>USD42328</v>
          </cell>
          <cell r="AS6151">
            <v>3.7010000000000001</v>
          </cell>
        </row>
        <row r="6152">
          <cell r="AR6152" t="str">
            <v>EUR42328</v>
          </cell>
          <cell r="AS6152">
            <v>3.9567000000000001</v>
          </cell>
        </row>
        <row r="6153">
          <cell r="AR6153" t="str">
            <v>USD42335</v>
          </cell>
          <cell r="AS6153">
            <v>3.7399</v>
          </cell>
        </row>
        <row r="6154">
          <cell r="AR6154" t="str">
            <v>EUR42335</v>
          </cell>
          <cell r="AS6154">
            <v>3.9564000000000004</v>
          </cell>
        </row>
        <row r="6155">
          <cell r="AR6155" t="str">
            <v>USD42353</v>
          </cell>
          <cell r="AS6155">
            <v>3.8703000000000003</v>
          </cell>
        </row>
        <row r="6156">
          <cell r="AR6156" t="str">
            <v>EUR42353</v>
          </cell>
          <cell r="AS6156">
            <v>4.2415000000000003</v>
          </cell>
        </row>
        <row r="6157">
          <cell r="AR6157" t="str">
            <v>USD42381</v>
          </cell>
          <cell r="AS6157">
            <v>4.0299000000000005</v>
          </cell>
        </row>
        <row r="6158">
          <cell r="AR6158" t="str">
            <v>EUR42381</v>
          </cell>
          <cell r="AS6158">
            <v>4.3712</v>
          </cell>
        </row>
        <row r="6159">
          <cell r="AR6159" t="str">
            <v>USD42391</v>
          </cell>
          <cell r="AS6159">
            <v>4.1231999999999998</v>
          </cell>
        </row>
        <row r="6160">
          <cell r="AR6160" t="str">
            <v>EUR42391</v>
          </cell>
          <cell r="AS6160">
            <v>4.4630000000000001</v>
          </cell>
        </row>
        <row r="6161">
          <cell r="AR6161" t="str">
            <v>USD42416</v>
          </cell>
          <cell r="AS6161">
            <v>4.0213000000000001</v>
          </cell>
        </row>
        <row r="6162">
          <cell r="AR6162" t="str">
            <v>EUR42416</v>
          </cell>
          <cell r="AS6162">
            <v>4.4828999999999999</v>
          </cell>
        </row>
        <row r="6163">
          <cell r="AR6163" t="str">
            <v>USD42426</v>
          </cell>
          <cell r="AS6163">
            <v>3.9578000000000002</v>
          </cell>
        </row>
        <row r="6164">
          <cell r="AR6164" t="str">
            <v>EUR42426</v>
          </cell>
          <cell r="AS6164">
            <v>4.3247</v>
          </cell>
        </row>
        <row r="6165">
          <cell r="AR6165" t="str">
            <v>EUR42478</v>
          </cell>
          <cell r="AS6165">
            <v>4.0658000000000003</v>
          </cell>
        </row>
        <row r="6166">
          <cell r="AR6166" t="str">
            <v>USD42487</v>
          </cell>
          <cell r="AS6166">
            <v>3.5295000000000001</v>
          </cell>
        </row>
        <row r="6167">
          <cell r="AR6167" t="str">
            <v>EUR42487</v>
          </cell>
          <cell r="AS6167">
            <v>3.9965000000000002</v>
          </cell>
        </row>
        <row r="6168">
          <cell r="AR6168" t="str">
            <v>USD42488</v>
          </cell>
          <cell r="AS6168">
            <v>3.4992000000000001</v>
          </cell>
        </row>
        <row r="6169">
          <cell r="AR6169" t="str">
            <v>EUR42488</v>
          </cell>
          <cell r="AS6169">
            <v>3.9628000000000001</v>
          </cell>
        </row>
        <row r="6170">
          <cell r="AR6170" t="str">
            <v>USD42489</v>
          </cell>
          <cell r="AS6170">
            <v>3.4508000000000001</v>
          </cell>
        </row>
        <row r="6171">
          <cell r="AR6171" t="str">
            <v>EUR42489</v>
          </cell>
          <cell r="AS6171">
            <v>3.9484000000000004</v>
          </cell>
        </row>
        <row r="6172">
          <cell r="AR6172" t="str">
            <v>USD42490</v>
          </cell>
          <cell r="AS6172">
            <v>3.4508000000000001</v>
          </cell>
        </row>
        <row r="6173">
          <cell r="AR6173" t="str">
            <v>EUR42490</v>
          </cell>
          <cell r="AS6173">
            <v>3.9484000000000004</v>
          </cell>
        </row>
        <row r="6174">
          <cell r="AR6174" t="str">
            <v>USD42492</v>
          </cell>
          <cell r="AS6174">
            <v>3.4991000000000003</v>
          </cell>
        </row>
        <row r="6175">
          <cell r="AR6175" t="str">
            <v>EUR42492</v>
          </cell>
          <cell r="AS6175">
            <v>4.0299000000000005</v>
          </cell>
        </row>
        <row r="6176">
          <cell r="AR6176" t="str">
            <v>USD42494</v>
          </cell>
          <cell r="AS6176">
            <v>3.5397000000000003</v>
          </cell>
        </row>
        <row r="6177">
          <cell r="AR6177" t="str">
            <v>EUR42494</v>
          </cell>
          <cell r="AS6177">
            <v>4.0661000000000005</v>
          </cell>
        </row>
        <row r="6178">
          <cell r="AR6178" t="str">
            <v>USD42495</v>
          </cell>
          <cell r="AS6178">
            <v>3.5296000000000003</v>
          </cell>
        </row>
        <row r="6179">
          <cell r="AR6179" t="str">
            <v>EUR42495</v>
          </cell>
          <cell r="AS6179">
            <v>4.0255000000000001</v>
          </cell>
        </row>
        <row r="6180">
          <cell r="AR6180" t="str">
            <v>USD42499</v>
          </cell>
          <cell r="AS6180">
            <v>3.5387</v>
          </cell>
        </row>
        <row r="6181">
          <cell r="AR6181" t="str">
            <v>EUR42499</v>
          </cell>
          <cell r="AS6181">
            <v>4.0352000000000006</v>
          </cell>
        </row>
        <row r="6182">
          <cell r="AR6182" t="str">
            <v>EUR42500</v>
          </cell>
          <cell r="AS6182">
            <v>3.9595000000000002</v>
          </cell>
        </row>
        <row r="6183">
          <cell r="AR6183" t="str">
            <v>USD42510</v>
          </cell>
          <cell r="AS6183">
            <v>3.5419</v>
          </cell>
        </row>
        <row r="6184">
          <cell r="AR6184" t="str">
            <v>EUR42510</v>
          </cell>
          <cell r="AS6184">
            <v>3.9701000000000004</v>
          </cell>
        </row>
        <row r="6185">
          <cell r="AR6185" t="str">
            <v>USD42513</v>
          </cell>
          <cell r="AS6185">
            <v>3.5660000000000003</v>
          </cell>
        </row>
        <row r="6186">
          <cell r="AR6186" t="str">
            <v>EUR42513</v>
          </cell>
          <cell r="AS6186">
            <v>3.9914000000000001</v>
          </cell>
        </row>
        <row r="6187">
          <cell r="AR6187" t="str">
            <v>USD42514</v>
          </cell>
          <cell r="AS6187">
            <v>3.5491000000000001</v>
          </cell>
        </row>
        <row r="6188">
          <cell r="AR6188" t="str">
            <v>EUR42514</v>
          </cell>
          <cell r="AS6188">
            <v>3.9551000000000003</v>
          </cell>
        </row>
        <row r="6189">
          <cell r="AR6189" t="str">
            <v>USD42523</v>
          </cell>
          <cell r="AS6189">
            <v>5.5960999999999999</v>
          </cell>
        </row>
        <row r="6190">
          <cell r="AR6190" t="str">
            <v>EUR42523</v>
          </cell>
          <cell r="AS6190">
            <v>4.0129000000000001</v>
          </cell>
        </row>
        <row r="6191">
          <cell r="AR6191" t="str">
            <v>USD42535</v>
          </cell>
          <cell r="AS6191">
            <v>3.4839000000000002</v>
          </cell>
        </row>
        <row r="6192">
          <cell r="AR6192" t="str">
            <v>EUR42535</v>
          </cell>
          <cell r="AS6192">
            <v>3.9037000000000002</v>
          </cell>
        </row>
        <row r="6193">
          <cell r="AR6193" t="str">
            <v>USD42541</v>
          </cell>
          <cell r="AS6193">
            <v>3.3835000000000002</v>
          </cell>
        </row>
        <row r="6194">
          <cell r="AR6194" t="str">
            <v>EUR42541</v>
          </cell>
          <cell r="AS6194">
            <v>3.8301000000000003</v>
          </cell>
        </row>
        <row r="6195">
          <cell r="AR6195" t="str">
            <v>USD42550</v>
          </cell>
          <cell r="AS6195">
            <v>3.2435</v>
          </cell>
        </row>
        <row r="6196">
          <cell r="AR6196" t="str">
            <v>USD42556</v>
          </cell>
          <cell r="AS6196">
            <v>3.2904</v>
          </cell>
        </row>
        <row r="6197">
          <cell r="AR6197" t="str">
            <v>EUR42550</v>
          </cell>
          <cell r="AS6197">
            <v>3.6061000000000001</v>
          </cell>
        </row>
        <row r="6198">
          <cell r="AR6198" t="str">
            <v>EUR42556</v>
          </cell>
          <cell r="AS6198">
            <v>3.6461000000000001</v>
          </cell>
        </row>
        <row r="6199">
          <cell r="AR6199" t="str">
            <v>USD42569</v>
          </cell>
          <cell r="AS6199">
            <v>3.2634000000000003</v>
          </cell>
        </row>
        <row r="6200">
          <cell r="AR6200" t="str">
            <v>EUR42569</v>
          </cell>
          <cell r="AS6200">
            <v>3.6152000000000002</v>
          </cell>
        </row>
        <row r="6201">
          <cell r="AR6201" t="str">
            <v>USD42577</v>
          </cell>
          <cell r="AS6201">
            <v>3.2790000000000004</v>
          </cell>
        </row>
        <row r="6202">
          <cell r="AR6202" t="str">
            <v>EUR42577</v>
          </cell>
          <cell r="AS6202">
            <v>3.6017000000000001</v>
          </cell>
        </row>
        <row r="6203">
          <cell r="AR6203" t="str">
            <v>USD42578</v>
          </cell>
          <cell r="AS6203">
            <v>3.282</v>
          </cell>
        </row>
        <row r="6204">
          <cell r="AR6204" t="str">
            <v>EUR42578</v>
          </cell>
          <cell r="AS6204">
            <v>3.6069</v>
          </cell>
        </row>
        <row r="6205">
          <cell r="AR6205" t="str">
            <v>USD42583</v>
          </cell>
          <cell r="AS6205">
            <v>3.2662</v>
          </cell>
        </row>
        <row r="6206">
          <cell r="AR6206" t="str">
            <v>EUR42583</v>
          </cell>
          <cell r="AS6206">
            <v>3.6506000000000003</v>
          </cell>
        </row>
        <row r="6207">
          <cell r="AR6207" t="str">
            <v>USD42582</v>
          </cell>
          <cell r="AS6207">
            <v>3.2390000000000003</v>
          </cell>
        </row>
        <row r="6208">
          <cell r="AR6208" t="str">
            <v>EUR42582</v>
          </cell>
          <cell r="AS6208">
            <v>3.6183000000000001</v>
          </cell>
        </row>
        <row r="6209">
          <cell r="AR6209" t="str">
            <v>USD42586</v>
          </cell>
          <cell r="AS6209">
            <v>3.2183000000000002</v>
          </cell>
        </row>
        <row r="6210">
          <cell r="AR6210" t="str">
            <v>EUR42586</v>
          </cell>
          <cell r="AS6210">
            <v>3.5839000000000003</v>
          </cell>
        </row>
        <row r="6211">
          <cell r="AR6211" t="str">
            <v>USD42590</v>
          </cell>
          <cell r="AS6211">
            <v>3.1771000000000003</v>
          </cell>
        </row>
        <row r="6212">
          <cell r="AR6212" t="str">
            <v>EUR42590</v>
          </cell>
          <cell r="AS6212">
            <v>3.5196000000000001</v>
          </cell>
        </row>
        <row r="6213">
          <cell r="AR6213" t="str">
            <v>USD42600</v>
          </cell>
          <cell r="AS6213">
            <v>3.2215000000000003</v>
          </cell>
        </row>
        <row r="6214">
          <cell r="AR6214" t="str">
            <v>USD42320</v>
          </cell>
          <cell r="AS6214">
            <v>3.7996000000000003</v>
          </cell>
        </row>
        <row r="6215">
          <cell r="AR6215" t="str">
            <v>EUR42320</v>
          </cell>
          <cell r="AS6215">
            <v>4.0975000000000001</v>
          </cell>
        </row>
        <row r="6216">
          <cell r="AR6216" t="str">
            <v>USD42331</v>
          </cell>
          <cell r="AS6216">
            <v>3.7231000000000001</v>
          </cell>
        </row>
        <row r="6217">
          <cell r="AR6217" t="str">
            <v>EUR42331</v>
          </cell>
          <cell r="AS6217">
            <v>3.964</v>
          </cell>
        </row>
        <row r="6218">
          <cell r="AR6218" t="str">
            <v>USD42332</v>
          </cell>
          <cell r="AS6218">
            <v>3.7081000000000004</v>
          </cell>
        </row>
        <row r="6219">
          <cell r="AR6219" t="str">
            <v>EUR42332</v>
          </cell>
          <cell r="AS6219">
            <v>3.9454000000000002</v>
          </cell>
        </row>
        <row r="6220">
          <cell r="AR6220" t="str">
            <v>USD42334</v>
          </cell>
          <cell r="AS6220">
            <v>3.7606000000000002</v>
          </cell>
        </row>
        <row r="6221">
          <cell r="AR6221" t="str">
            <v>EUR42334</v>
          </cell>
          <cell r="AS6221">
            <v>3.9949000000000003</v>
          </cell>
        </row>
        <row r="6222">
          <cell r="AR6222" t="str">
            <v>USD42341</v>
          </cell>
          <cell r="AS6222">
            <v>3.7970000000000002</v>
          </cell>
        </row>
        <row r="6223">
          <cell r="AR6223" t="str">
            <v>EUR42341</v>
          </cell>
          <cell r="AS6223">
            <v>4.1053000000000006</v>
          </cell>
        </row>
        <row r="6224">
          <cell r="AR6224" t="str">
            <v>USD42342</v>
          </cell>
          <cell r="AS6224">
            <v>3.7575000000000003</v>
          </cell>
        </row>
        <row r="6225">
          <cell r="AR6225" t="str">
            <v>EUR42342</v>
          </cell>
          <cell r="AS6225">
            <v>4.1100000000000003</v>
          </cell>
        </row>
        <row r="6226">
          <cell r="AR6226" t="str">
            <v>USD42345</v>
          </cell>
          <cell r="AS6226">
            <v>3.7476000000000003</v>
          </cell>
        </row>
        <row r="6227">
          <cell r="AR6227" t="str">
            <v>EUR42345</v>
          </cell>
          <cell r="AS6227">
            <v>4.0552999999999999</v>
          </cell>
        </row>
        <row r="6228">
          <cell r="AR6228" t="str">
            <v>USD42348</v>
          </cell>
          <cell r="AS6228">
            <v>3.7685</v>
          </cell>
        </row>
        <row r="6229">
          <cell r="AR6229" t="str">
            <v>EUR42348</v>
          </cell>
          <cell r="AS6229">
            <v>4.1307</v>
          </cell>
        </row>
        <row r="6230">
          <cell r="AR6230" t="str">
            <v>USD42352</v>
          </cell>
          <cell r="AS6230">
            <v>3.9023000000000003</v>
          </cell>
        </row>
        <row r="6231">
          <cell r="AR6231" t="str">
            <v>EUR42352</v>
          </cell>
          <cell r="AS6231">
            <v>4.2910000000000004</v>
          </cell>
        </row>
        <row r="6232">
          <cell r="AR6232" t="str">
            <v>USD42359</v>
          </cell>
          <cell r="AS6232">
            <v>3.9831000000000003</v>
          </cell>
        </row>
        <row r="6233">
          <cell r="AR6233" t="str">
            <v>EUR42359</v>
          </cell>
          <cell r="AS6233">
            <v>4.3412000000000006</v>
          </cell>
        </row>
        <row r="6234">
          <cell r="AR6234" t="str">
            <v>USD42394</v>
          </cell>
          <cell r="AS6234">
            <v>4.1002000000000001</v>
          </cell>
        </row>
        <row r="6235">
          <cell r="AR6235" t="str">
            <v>EUR42394</v>
          </cell>
          <cell r="AS6235">
            <v>4.4446000000000003</v>
          </cell>
        </row>
        <row r="6236">
          <cell r="AR6236" t="str">
            <v>USD42396</v>
          </cell>
          <cell r="AS6236">
            <v>4.0448000000000004</v>
          </cell>
        </row>
        <row r="6237">
          <cell r="AR6237" t="str">
            <v>EUR42396</v>
          </cell>
          <cell r="AS6237">
            <v>4.4047999999999998</v>
          </cell>
        </row>
        <row r="6238">
          <cell r="AR6238" t="str">
            <v>USD42397</v>
          </cell>
          <cell r="AS6238">
            <v>4.0838000000000001</v>
          </cell>
        </row>
        <row r="6239">
          <cell r="AR6239" t="str">
            <v>EUR42397</v>
          </cell>
          <cell r="AS6239">
            <v>4.4615999999999998</v>
          </cell>
        </row>
        <row r="6240">
          <cell r="AR6240" t="str">
            <v>USD42436</v>
          </cell>
          <cell r="AS6240">
            <v>3.7714000000000003</v>
          </cell>
        </row>
        <row r="6241">
          <cell r="AR6241" t="str">
            <v>EUR42436</v>
          </cell>
          <cell r="AS6241">
            <v>4.1436000000000002</v>
          </cell>
        </row>
        <row r="6242">
          <cell r="AR6242" t="str">
            <v>USD42443</v>
          </cell>
          <cell r="AS6242">
            <v>3.6239000000000003</v>
          </cell>
        </row>
        <row r="6243">
          <cell r="AR6243" t="str">
            <v>EUR42443</v>
          </cell>
          <cell r="AS6243">
            <v>4.0254000000000003</v>
          </cell>
        </row>
        <row r="6244">
          <cell r="AR6244" t="str">
            <v>USD42445</v>
          </cell>
          <cell r="AS6244">
            <v>3.8079000000000001</v>
          </cell>
        </row>
        <row r="6245">
          <cell r="AR6245" t="str">
            <v>EUR42445</v>
          </cell>
          <cell r="AS6245">
            <v>4.218</v>
          </cell>
        </row>
        <row r="6246">
          <cell r="AR6246" t="str">
            <v>USD42446</v>
          </cell>
          <cell r="AS6246">
            <v>3.6445000000000003</v>
          </cell>
        </row>
        <row r="6247">
          <cell r="AR6247" t="str">
            <v>EUR42446</v>
          </cell>
          <cell r="AS6247">
            <v>4.1248000000000005</v>
          </cell>
        </row>
        <row r="6248">
          <cell r="AR6248" t="str">
            <v>USD42457</v>
          </cell>
          <cell r="AS6248">
            <v>3.6408</v>
          </cell>
        </row>
        <row r="6249">
          <cell r="AR6249" t="str">
            <v>EUR42457</v>
          </cell>
          <cell r="AS6249">
            <v>4.0817000000000005</v>
          </cell>
        </row>
        <row r="6250">
          <cell r="AR6250" t="str">
            <v>USD42460</v>
          </cell>
          <cell r="AS6250">
            <v>3.5589</v>
          </cell>
        </row>
        <row r="6251">
          <cell r="AR6251" t="str">
            <v>EUR42460</v>
          </cell>
          <cell r="AS6251">
            <v>4.0539000000000005</v>
          </cell>
        </row>
        <row r="6252">
          <cell r="AR6252" t="str">
            <v>USD42467</v>
          </cell>
          <cell r="AS6252">
            <v>3.6921000000000004</v>
          </cell>
        </row>
        <row r="6253">
          <cell r="AR6253" t="str">
            <v>EUR42467</v>
          </cell>
          <cell r="AS6253">
            <v>4.2046000000000001</v>
          </cell>
        </row>
        <row r="6254">
          <cell r="AR6254" t="str">
            <v>USD42517</v>
          </cell>
          <cell r="AS6254">
            <v>3.6168</v>
          </cell>
        </row>
        <row r="6255">
          <cell r="AR6255" t="str">
            <v>EUR42517</v>
          </cell>
          <cell r="AS6255">
            <v>4.0295000000000005</v>
          </cell>
        </row>
        <row r="6256">
          <cell r="AR6256" t="str">
            <v>EUR42520</v>
          </cell>
          <cell r="AS6256">
            <v>4.0093000000000005</v>
          </cell>
        </row>
        <row r="6257">
          <cell r="AR6257" t="str">
            <v>USD42520</v>
          </cell>
          <cell r="AS6257">
            <v>3.5997000000000003</v>
          </cell>
        </row>
        <row r="6258">
          <cell r="AR6258" t="str">
            <v>USD42522</v>
          </cell>
          <cell r="AS6258">
            <v>3.6126</v>
          </cell>
        </row>
        <row r="6259">
          <cell r="AR6259" t="str">
            <v>EUR42522</v>
          </cell>
          <cell r="AS6259">
            <v>4.0331000000000001</v>
          </cell>
        </row>
        <row r="6260">
          <cell r="AR6260" t="str">
            <v>USD42524</v>
          </cell>
          <cell r="AS6260">
            <v>3.5409000000000002</v>
          </cell>
        </row>
        <row r="6261">
          <cell r="AR6261" t="str">
            <v>EUR42524</v>
          </cell>
          <cell r="AS6261">
            <v>4.0118</v>
          </cell>
        </row>
        <row r="6262">
          <cell r="AR6262" t="str">
            <v>USD42529</v>
          </cell>
          <cell r="AS6262">
            <v>3.3898000000000001</v>
          </cell>
        </row>
        <row r="6263">
          <cell r="AR6263" t="str">
            <v>EUR42529</v>
          </cell>
          <cell r="AS6263">
            <v>3.8647</v>
          </cell>
        </row>
        <row r="6264">
          <cell r="AR6264" t="str">
            <v>USD42549</v>
          </cell>
          <cell r="AS6264">
            <v>3.3267000000000002</v>
          </cell>
        </row>
        <row r="6265">
          <cell r="AR6265" t="str">
            <v>EUR42549</v>
          </cell>
          <cell r="AS6265">
            <v>3.6780000000000004</v>
          </cell>
        </row>
        <row r="6266">
          <cell r="AR6266" t="str">
            <v>USD42551</v>
          </cell>
          <cell r="AS6266">
            <v>3.2098</v>
          </cell>
        </row>
        <row r="6267">
          <cell r="AR6267" t="str">
            <v>EUR42551</v>
          </cell>
          <cell r="AS6267">
            <v>3.5414000000000003</v>
          </cell>
        </row>
        <row r="6268">
          <cell r="AR6268" t="str">
            <v>USD42566</v>
          </cell>
          <cell r="AS6268">
            <v>3.2656000000000001</v>
          </cell>
        </row>
        <row r="6269">
          <cell r="AR6269" t="str">
            <v>EUR42566</v>
          </cell>
          <cell r="AS6269">
            <v>3.6121000000000003</v>
          </cell>
        </row>
        <row r="6270">
          <cell r="AR6270" t="str">
            <v>USD42576</v>
          </cell>
          <cell r="AS6270">
            <v>3.2819000000000003</v>
          </cell>
        </row>
        <row r="6271">
          <cell r="AR6271" t="str">
            <v>EUR42576</v>
          </cell>
          <cell r="AS6271">
            <v>3.6035000000000004</v>
          </cell>
        </row>
        <row r="6272">
          <cell r="AR6272" t="str">
            <v>USD42579</v>
          </cell>
          <cell r="AS6272">
            <v>3.274</v>
          </cell>
        </row>
        <row r="6273">
          <cell r="AR6273" t="str">
            <v>EUR42579</v>
          </cell>
          <cell r="AS6273">
            <v>3.6325000000000003</v>
          </cell>
        </row>
        <row r="6274">
          <cell r="AR6274" t="str">
            <v>USD42580</v>
          </cell>
          <cell r="AS6274">
            <v>3.2390000000000003</v>
          </cell>
        </row>
        <row r="6275">
          <cell r="AR6275" t="str">
            <v>EUR42580</v>
          </cell>
          <cell r="AS6275">
            <v>3.6183000000000001</v>
          </cell>
        </row>
        <row r="6276">
          <cell r="AR6276" t="str">
            <v>USD42597</v>
          </cell>
          <cell r="AS6276">
            <v>3.1672000000000002</v>
          </cell>
        </row>
        <row r="6277">
          <cell r="AR6277" t="str">
            <v>EUR42597</v>
          </cell>
          <cell r="AS6277">
            <v>3.5473000000000003</v>
          </cell>
        </row>
        <row r="6278">
          <cell r="AR6278" t="str">
            <v>EUR42615</v>
          </cell>
          <cell r="AS6278">
            <v>3.6190000000000002</v>
          </cell>
        </row>
        <row r="6279">
          <cell r="AR6279" t="str">
            <v>USD42621</v>
          </cell>
          <cell r="AS6279">
            <v>3.1934</v>
          </cell>
        </row>
        <row r="6280">
          <cell r="AR6280" t="str">
            <v>USD42326</v>
          </cell>
          <cell r="AS6280">
            <v>3.7921</v>
          </cell>
        </row>
        <row r="6281">
          <cell r="AR6281" t="str">
            <v>EUR42326</v>
          </cell>
          <cell r="AS6281">
            <v>4.0442999999999998</v>
          </cell>
        </row>
        <row r="6282">
          <cell r="AR6282" t="str">
            <v>USD42339</v>
          </cell>
          <cell r="AS6282">
            <v>3.8745000000000003</v>
          </cell>
        </row>
        <row r="6283">
          <cell r="AR6283" t="str">
            <v>EUR42339</v>
          </cell>
          <cell r="AS6283">
            <v>4.1116000000000001</v>
          </cell>
        </row>
        <row r="6284">
          <cell r="AR6284" t="str">
            <v>USD42361</v>
          </cell>
          <cell r="AS6284">
            <v>3.9632000000000001</v>
          </cell>
        </row>
        <row r="6285">
          <cell r="AR6285" t="str">
            <v>EUR42361</v>
          </cell>
          <cell r="AS6285">
            <v>4.3227000000000002</v>
          </cell>
        </row>
        <row r="6286">
          <cell r="AR6286" t="str">
            <v>USD42374</v>
          </cell>
          <cell r="AS6286">
            <v>4.0114000000000001</v>
          </cell>
        </row>
        <row r="6287">
          <cell r="AR6287" t="str">
            <v>EUR42374</v>
          </cell>
          <cell r="AS6287">
            <v>4.3082000000000003</v>
          </cell>
        </row>
        <row r="6288">
          <cell r="AR6288" t="str">
            <v>USD42375</v>
          </cell>
          <cell r="AS6288">
            <v>4.0303000000000004</v>
          </cell>
        </row>
        <row r="6289">
          <cell r="AR6289" t="str">
            <v>EUR42375</v>
          </cell>
          <cell r="AS6289">
            <v>4.3361999999999998</v>
          </cell>
        </row>
        <row r="6290">
          <cell r="AR6290" t="str">
            <v>USD42377</v>
          </cell>
          <cell r="AS6290">
            <v>4.0250000000000004</v>
          </cell>
        </row>
        <row r="6291">
          <cell r="AR6291" t="str">
            <v>EUR42377</v>
          </cell>
          <cell r="AS6291">
            <v>4.3732000000000006</v>
          </cell>
        </row>
        <row r="6292">
          <cell r="AR6292" t="str">
            <v>USD42380</v>
          </cell>
          <cell r="AS6292">
            <v>4.0152999999999999</v>
          </cell>
        </row>
        <row r="6293">
          <cell r="AR6293" t="str">
            <v>EUR42380</v>
          </cell>
          <cell r="AS6293">
            <v>4.3755000000000006</v>
          </cell>
        </row>
        <row r="6294">
          <cell r="AR6294" t="str">
            <v>USD42387</v>
          </cell>
          <cell r="AS6294">
            <v>4.0364000000000004</v>
          </cell>
        </row>
        <row r="6295">
          <cell r="AR6295" t="str">
            <v>EUR42387</v>
          </cell>
          <cell r="AS6295">
            <v>4.3981000000000003</v>
          </cell>
        </row>
        <row r="6296">
          <cell r="AR6296" t="str">
            <v>USD42390</v>
          </cell>
          <cell r="AS6296">
            <v>4.1558000000000002</v>
          </cell>
        </row>
        <row r="6297">
          <cell r="AR6297" t="str">
            <v>EUR42390</v>
          </cell>
          <cell r="AS6297">
            <v>4.5032000000000005</v>
          </cell>
        </row>
        <row r="6298">
          <cell r="AR6298" t="str">
            <v>USD42405</v>
          </cell>
          <cell r="AS6298">
            <v>3.8975000000000004</v>
          </cell>
        </row>
        <row r="6299">
          <cell r="AR6299" t="str">
            <v>EUR42405</v>
          </cell>
          <cell r="AS6299">
            <v>4.3426</v>
          </cell>
        </row>
        <row r="6300">
          <cell r="AR6300" t="str">
            <v>USD42410</v>
          </cell>
          <cell r="AS6300">
            <v>3.9412000000000003</v>
          </cell>
        </row>
        <row r="6301">
          <cell r="AR6301" t="str">
            <v>EUR42410</v>
          </cell>
          <cell r="AS6301">
            <v>4.4295</v>
          </cell>
        </row>
        <row r="6302">
          <cell r="AR6302" t="str">
            <v>USD42411</v>
          </cell>
          <cell r="AS6302">
            <v>3.9642000000000004</v>
          </cell>
        </row>
        <row r="6303">
          <cell r="AR6303" t="str">
            <v>EUR42411</v>
          </cell>
          <cell r="AS6303">
            <v>4.4874999999999998</v>
          </cell>
        </row>
        <row r="6304">
          <cell r="AR6304" t="str">
            <v>USD42417</v>
          </cell>
          <cell r="AS6304">
            <v>4.0318000000000005</v>
          </cell>
        </row>
        <row r="6305">
          <cell r="AR6305" t="str">
            <v>EUR42417</v>
          </cell>
          <cell r="AS6305">
            <v>4.4842000000000004</v>
          </cell>
        </row>
        <row r="6306">
          <cell r="AR6306" t="str">
            <v>USD42422</v>
          </cell>
          <cell r="AS6306">
            <v>3.9618000000000002</v>
          </cell>
        </row>
        <row r="6307">
          <cell r="AR6307" t="str">
            <v>EUR42422</v>
          </cell>
          <cell r="AS6307">
            <v>4.3695000000000004</v>
          </cell>
        </row>
        <row r="6308">
          <cell r="AR6308" t="str">
            <v>USD42425</v>
          </cell>
          <cell r="AS6308">
            <v>3.94</v>
          </cell>
        </row>
        <row r="6309">
          <cell r="AR6309" t="str">
            <v>USD42464</v>
          </cell>
          <cell r="AS6309">
            <v>3.5871</v>
          </cell>
        </row>
        <row r="6310">
          <cell r="AR6310" t="str">
            <v>EUR42425</v>
          </cell>
          <cell r="AS6310">
            <v>4.3478000000000003</v>
          </cell>
        </row>
        <row r="6311">
          <cell r="AR6311" t="str">
            <v>EUR42464</v>
          </cell>
          <cell r="AS6311">
            <v>4.0842999999999998</v>
          </cell>
        </row>
        <row r="6312">
          <cell r="AR6312" t="str">
            <v>USD42472</v>
          </cell>
          <cell r="AS6312">
            <v>3.5406</v>
          </cell>
        </row>
        <row r="6313">
          <cell r="AR6313" t="str">
            <v>EUR42472</v>
          </cell>
          <cell r="AS6313">
            <v>4.0352000000000006</v>
          </cell>
        </row>
        <row r="6314">
          <cell r="AR6314" t="str">
            <v>USD42482</v>
          </cell>
          <cell r="AS6314">
            <v>3.5829</v>
          </cell>
        </row>
        <row r="6315">
          <cell r="AR6315" t="str">
            <v>EUR42482</v>
          </cell>
          <cell r="AS6315">
            <v>4.0272000000000006</v>
          </cell>
        </row>
        <row r="6316">
          <cell r="AR6316" t="str">
            <v>USD42485</v>
          </cell>
          <cell r="AS6316">
            <v>3.5472000000000001</v>
          </cell>
        </row>
        <row r="6317">
          <cell r="AR6317" t="str">
            <v>EUR42485</v>
          </cell>
          <cell r="AS6317">
            <v>3.9991000000000003</v>
          </cell>
        </row>
        <row r="6318">
          <cell r="AR6318" t="str">
            <v>USD42493</v>
          </cell>
          <cell r="AS6318">
            <v>3.5550000000000002</v>
          </cell>
        </row>
        <row r="6319">
          <cell r="AR6319" t="str">
            <v>EUR42493</v>
          </cell>
          <cell r="AS6319">
            <v>4.0914000000000001</v>
          </cell>
        </row>
        <row r="6320">
          <cell r="AR6320" t="str">
            <v>USD42500</v>
          </cell>
          <cell r="AS6320">
            <v>3.4772000000000003</v>
          </cell>
        </row>
        <row r="6321">
          <cell r="AR6321" t="str">
            <v>USD42502</v>
          </cell>
          <cell r="AS6321">
            <v>3.4877000000000002</v>
          </cell>
        </row>
        <row r="6322">
          <cell r="AR6322" t="str">
            <v>EUR42502</v>
          </cell>
          <cell r="AS6322">
            <v>3.9697</v>
          </cell>
        </row>
        <row r="6323">
          <cell r="AR6323" t="str">
            <v>USD42521</v>
          </cell>
          <cell r="AS6323">
            <v>3.5951</v>
          </cell>
        </row>
        <row r="6324">
          <cell r="AR6324" t="str">
            <v>EUR42521</v>
          </cell>
          <cell r="AS6324">
            <v>4.0038999999999998</v>
          </cell>
        </row>
        <row r="6325">
          <cell r="AR6325" t="str">
            <v>USD42537</v>
          </cell>
          <cell r="AS6325">
            <v>3.4904000000000002</v>
          </cell>
        </row>
        <row r="6326">
          <cell r="AR6326" t="str">
            <v>EUR42537</v>
          </cell>
          <cell r="AS6326">
            <v>3.8949000000000003</v>
          </cell>
        </row>
        <row r="6327">
          <cell r="AR6327" t="str">
            <v>USD42557</v>
          </cell>
          <cell r="AS6327">
            <v>3.3242000000000003</v>
          </cell>
        </row>
        <row r="6328">
          <cell r="AR6328" t="str">
            <v>EUR42557</v>
          </cell>
          <cell r="AS6328">
            <v>3.6819000000000002</v>
          </cell>
        </row>
        <row r="6329">
          <cell r="AR6329" t="str">
            <v>EUR42600</v>
          </cell>
          <cell r="AS6329">
            <v>3.6512000000000002</v>
          </cell>
        </row>
        <row r="6330">
          <cell r="AR6330" t="str">
            <v>USD42611</v>
          </cell>
          <cell r="AS6330">
            <v>3.2613000000000003</v>
          </cell>
        </row>
        <row r="6331">
          <cell r="AR6331" t="str">
            <v>EUR42611</v>
          </cell>
          <cell r="AS6331">
            <v>3.6474000000000002</v>
          </cell>
        </row>
        <row r="6332">
          <cell r="AR6332" t="str">
            <v>USD42615</v>
          </cell>
          <cell r="AS6332">
            <v>3.2431000000000001</v>
          </cell>
        </row>
        <row r="6333">
          <cell r="AR6333" t="str">
            <v>EUR42625</v>
          </cell>
          <cell r="AS6333">
            <v>3.6898</v>
          </cell>
        </row>
        <row r="6334">
          <cell r="AR6334" t="str">
            <v>USD42625</v>
          </cell>
          <cell r="AS6334">
            <v>3.2854000000000001</v>
          </cell>
        </row>
        <row r="6335">
          <cell r="AR6335" t="str">
            <v>USD42626</v>
          </cell>
          <cell r="AS6335">
            <v>3.2972000000000001</v>
          </cell>
        </row>
        <row r="6336">
          <cell r="AR6336" t="str">
            <v>EUR42626</v>
          </cell>
          <cell r="AS6336">
            <v>3.7077</v>
          </cell>
        </row>
        <row r="6337">
          <cell r="AR6337" t="str">
            <v>USD42628</v>
          </cell>
          <cell r="AS6337">
            <v>3.3326000000000002</v>
          </cell>
        </row>
        <row r="6338">
          <cell r="AR6338" t="str">
            <v>EUR42628</v>
          </cell>
          <cell r="AS6338">
            <v>3.7485000000000004</v>
          </cell>
        </row>
        <row r="6339">
          <cell r="AR6339" t="str">
            <v>USD42632</v>
          </cell>
          <cell r="AS6339">
            <v>3.2636000000000003</v>
          </cell>
        </row>
        <row r="6340">
          <cell r="AR6340" t="str">
            <v>EUR42632</v>
          </cell>
          <cell r="AS6340">
            <v>3.6487000000000003</v>
          </cell>
        </row>
        <row r="6341">
          <cell r="AR6341" t="str">
            <v>USD42641</v>
          </cell>
          <cell r="AS6341">
            <v>3.2476000000000003</v>
          </cell>
        </row>
        <row r="6342">
          <cell r="AR6342" t="str">
            <v>EUR42641</v>
          </cell>
          <cell r="AS6342">
            <v>3.6376000000000004</v>
          </cell>
        </row>
        <row r="6343">
          <cell r="AR6343" t="str">
            <v>USD42642</v>
          </cell>
          <cell r="AS6343">
            <v>3.2235</v>
          </cell>
        </row>
        <row r="6344">
          <cell r="AR6344" t="str">
            <v>EUR42642</v>
          </cell>
          <cell r="AS6344">
            <v>3.6251000000000002</v>
          </cell>
        </row>
        <row r="6345">
          <cell r="AR6345" t="str">
            <v>USD42327</v>
          </cell>
          <cell r="AS6345">
            <v>3.7442000000000002</v>
          </cell>
        </row>
        <row r="6346">
          <cell r="AR6346" t="str">
            <v>EUR42327</v>
          </cell>
          <cell r="AS6346">
            <v>4.0089000000000006</v>
          </cell>
        </row>
        <row r="6347">
          <cell r="AR6347" t="str">
            <v>USD42338</v>
          </cell>
          <cell r="AS6347">
            <v>3.8506</v>
          </cell>
        </row>
        <row r="6348">
          <cell r="AR6348" t="str">
            <v>EUR42338</v>
          </cell>
          <cell r="AS6348">
            <v>4.0735000000000001</v>
          </cell>
        </row>
        <row r="6349">
          <cell r="AR6349" t="str">
            <v>USD42433</v>
          </cell>
          <cell r="AS6349">
            <v>3.7188000000000003</v>
          </cell>
        </row>
        <row r="6350">
          <cell r="AR6350" t="str">
            <v>EUR42433</v>
          </cell>
          <cell r="AS6350">
            <v>4.0948000000000002</v>
          </cell>
        </row>
        <row r="6351">
          <cell r="AR6351" t="str">
            <v>USD42439</v>
          </cell>
          <cell r="AS6351">
            <v>3.67</v>
          </cell>
        </row>
        <row r="6352">
          <cell r="AR6352" t="str">
            <v>EUR42439</v>
          </cell>
          <cell r="AS6352">
            <v>4.0913000000000004</v>
          </cell>
        </row>
        <row r="6353">
          <cell r="AR6353" t="str">
            <v>USD42451</v>
          </cell>
          <cell r="AS6353">
            <v>3.6073</v>
          </cell>
        </row>
        <row r="6354">
          <cell r="AR6354" t="str">
            <v>EUR42451</v>
          </cell>
          <cell r="AS6354">
            <v>4.0506000000000002</v>
          </cell>
        </row>
        <row r="6355">
          <cell r="AR6355" t="str">
            <v>USD42452</v>
          </cell>
          <cell r="AS6355">
            <v>3.6531000000000002</v>
          </cell>
        </row>
        <row r="6356">
          <cell r="AR6356" t="str">
            <v>EUR42452</v>
          </cell>
          <cell r="AS6356">
            <v>4.0823</v>
          </cell>
        </row>
        <row r="6357">
          <cell r="AR6357" t="str">
            <v>USD42458</v>
          </cell>
          <cell r="AS6357">
            <v>3.6687000000000003</v>
          </cell>
        </row>
        <row r="6358">
          <cell r="AR6358" t="str">
            <v>EUR42458</v>
          </cell>
          <cell r="AS6358">
            <v>4.1108000000000002</v>
          </cell>
        </row>
        <row r="6359">
          <cell r="AR6359" t="str">
            <v>USD42466</v>
          </cell>
          <cell r="AS6359">
            <v>3.6749000000000001</v>
          </cell>
        </row>
        <row r="6360">
          <cell r="AR6360" t="str">
            <v>EUR42466</v>
          </cell>
          <cell r="AS6360">
            <v>4.2</v>
          </cell>
        </row>
        <row r="6361">
          <cell r="AR6361" t="str">
            <v>USD42515</v>
          </cell>
          <cell r="AS6361">
            <v>3.5804</v>
          </cell>
        </row>
        <row r="6362">
          <cell r="AR6362" t="str">
            <v>EUR42515</v>
          </cell>
          <cell r="AS6362">
            <v>3.9943000000000004</v>
          </cell>
        </row>
        <row r="6363">
          <cell r="AR6363" t="str">
            <v>USD42528</v>
          </cell>
          <cell r="AS6363">
            <v>3.4745000000000004</v>
          </cell>
        </row>
        <row r="6364">
          <cell r="AR6364" t="str">
            <v>EUR42528</v>
          </cell>
          <cell r="AS6364">
            <v>3.9436</v>
          </cell>
        </row>
        <row r="6365">
          <cell r="AR6365" t="str">
            <v>USD42530</v>
          </cell>
          <cell r="AS6365">
            <v>3.3817000000000004</v>
          </cell>
        </row>
        <row r="6366">
          <cell r="AR6366" t="str">
            <v>EUR42530</v>
          </cell>
          <cell r="AS6366">
            <v>3.8315000000000001</v>
          </cell>
        </row>
        <row r="6367">
          <cell r="AR6367" t="str">
            <v>USD42534</v>
          </cell>
          <cell r="AS6367">
            <v>3.4533</v>
          </cell>
        </row>
        <row r="6368">
          <cell r="AR6368" t="str">
            <v>EUR42534</v>
          </cell>
          <cell r="AS6368">
            <v>3.8960000000000004</v>
          </cell>
        </row>
        <row r="6369">
          <cell r="AR6369" t="str">
            <v>USD42536</v>
          </cell>
          <cell r="AS6369">
            <v>3.4768000000000003</v>
          </cell>
        </row>
        <row r="6370">
          <cell r="AR6370" t="str">
            <v>EUR42536</v>
          </cell>
          <cell r="AS6370">
            <v>3.9079000000000002</v>
          </cell>
        </row>
        <row r="6371">
          <cell r="AR6371" t="str">
            <v>USD42538</v>
          </cell>
          <cell r="AS6371">
            <v>3.4372000000000003</v>
          </cell>
        </row>
        <row r="6372">
          <cell r="AR6372" t="str">
            <v>EUR42538</v>
          </cell>
          <cell r="AS6372">
            <v>3.8686000000000003</v>
          </cell>
        </row>
        <row r="6373">
          <cell r="AR6373" t="str">
            <v>USD42544</v>
          </cell>
          <cell r="AS6373">
            <v>3.3532999999999999</v>
          </cell>
        </row>
        <row r="6374">
          <cell r="AR6374" t="str">
            <v>EUR42544</v>
          </cell>
          <cell r="AS6374">
            <v>3.8137000000000003</v>
          </cell>
        </row>
        <row r="6375">
          <cell r="AR6375" t="str">
            <v>USD42545</v>
          </cell>
          <cell r="AS6375">
            <v>3.3772000000000002</v>
          </cell>
        </row>
        <row r="6376">
          <cell r="AR6376" t="str">
            <v>EUR42545</v>
          </cell>
          <cell r="AS6376">
            <v>3.7571000000000003</v>
          </cell>
        </row>
        <row r="6377">
          <cell r="AR6377" t="str">
            <v>USD42552</v>
          </cell>
          <cell r="AS6377">
            <v>3.2298</v>
          </cell>
        </row>
        <row r="6378">
          <cell r="AR6378" t="str">
            <v>EUR42552</v>
          </cell>
          <cell r="AS6378">
            <v>3.5999000000000003</v>
          </cell>
        </row>
        <row r="6379">
          <cell r="AR6379" t="str">
            <v>USD42559</v>
          </cell>
          <cell r="AS6379">
            <v>3.2968000000000002</v>
          </cell>
        </row>
        <row r="6380">
          <cell r="AR6380" t="str">
            <v>EUR42559</v>
          </cell>
          <cell r="AS6380">
            <v>3.6390000000000002</v>
          </cell>
        </row>
        <row r="6381">
          <cell r="AR6381" t="str">
            <v>USD42564</v>
          </cell>
          <cell r="AS6381">
            <v>3.2896000000000001</v>
          </cell>
        </row>
        <row r="6382">
          <cell r="AR6382" t="str">
            <v>EUR42564</v>
          </cell>
          <cell r="AS6382">
            <v>3.6557000000000004</v>
          </cell>
        </row>
        <row r="6383">
          <cell r="AR6383" t="str">
            <v>USD42570</v>
          </cell>
          <cell r="AS6383">
            <v>3.2801</v>
          </cell>
        </row>
        <row r="6384">
          <cell r="AR6384" t="str">
            <v>EUR42570</v>
          </cell>
          <cell r="AS6384">
            <v>3.613</v>
          </cell>
        </row>
        <row r="6385">
          <cell r="AR6385" t="str">
            <v>USD42573</v>
          </cell>
          <cell r="AS6385">
            <v>3.2854000000000001</v>
          </cell>
        </row>
        <row r="6386">
          <cell r="AR6386" t="str">
            <v>EUR42573</v>
          </cell>
          <cell r="AS6386">
            <v>3.6041000000000003</v>
          </cell>
        </row>
        <row r="6387">
          <cell r="AR6387" t="str">
            <v>EUR42585</v>
          </cell>
          <cell r="AS6387">
            <v>3.6569000000000003</v>
          </cell>
        </row>
        <row r="6388">
          <cell r="AR6388" t="str">
            <v>USD42585</v>
          </cell>
          <cell r="AS6388">
            <v>3.2733000000000003</v>
          </cell>
        </row>
        <row r="6389">
          <cell r="AR6389" t="str">
            <v>USD42591</v>
          </cell>
          <cell r="AS6389">
            <v>3.1503000000000001</v>
          </cell>
        </row>
        <row r="6390">
          <cell r="AR6390" t="str">
            <v>EUR42591</v>
          </cell>
          <cell r="AS6390">
            <v>3.5003000000000002</v>
          </cell>
        </row>
        <row r="6391">
          <cell r="AR6391" t="str">
            <v>USD42592</v>
          </cell>
          <cell r="AS6391">
            <v>3.1302000000000003</v>
          </cell>
        </row>
        <row r="6392">
          <cell r="AR6392" t="str">
            <v>EUR42592</v>
          </cell>
          <cell r="AS6392">
            <v>3.4971000000000001</v>
          </cell>
        </row>
        <row r="6393">
          <cell r="AR6393" t="str">
            <v>USD42593</v>
          </cell>
          <cell r="AS6393">
            <v>3.1364000000000001</v>
          </cell>
        </row>
        <row r="6394">
          <cell r="AR6394" t="str">
            <v>EUR42593</v>
          </cell>
          <cell r="AS6394">
            <v>3.5034000000000001</v>
          </cell>
        </row>
        <row r="6395">
          <cell r="AR6395" t="str">
            <v>USD42594</v>
          </cell>
          <cell r="AS6395">
            <v>3.1602000000000001</v>
          </cell>
        </row>
        <row r="6396">
          <cell r="AR6396" t="str">
            <v>EUR42594</v>
          </cell>
          <cell r="AS6396">
            <v>3.5312000000000001</v>
          </cell>
        </row>
        <row r="6397">
          <cell r="AR6397" t="str">
            <v>USD42598</v>
          </cell>
          <cell r="AS6397">
            <v>3.1749000000000001</v>
          </cell>
        </row>
        <row r="6398">
          <cell r="AR6398" t="str">
            <v>EUR42598</v>
          </cell>
          <cell r="AS6398">
            <v>3.5807000000000002</v>
          </cell>
        </row>
        <row r="6399">
          <cell r="AR6399" t="str">
            <v>USD42599</v>
          </cell>
          <cell r="AS6399">
            <v>3.2248000000000001</v>
          </cell>
        </row>
        <row r="6400">
          <cell r="AR6400" t="str">
            <v>EUR42599</v>
          </cell>
          <cell r="AS6400">
            <v>3.6324000000000001</v>
          </cell>
        </row>
        <row r="6401">
          <cell r="AR6401" t="str">
            <v>USD42627</v>
          </cell>
          <cell r="AS6401">
            <v>3.3262</v>
          </cell>
        </row>
        <row r="6402">
          <cell r="AR6402" t="str">
            <v>EUR42627</v>
          </cell>
          <cell r="AS6402">
            <v>3.75</v>
          </cell>
        </row>
        <row r="6403">
          <cell r="AR6403" t="str">
            <v>USD42634</v>
          </cell>
          <cell r="AS6403">
            <v>3.2408000000000001</v>
          </cell>
        </row>
        <row r="6404">
          <cell r="AR6404" t="str">
            <v>EUR42634</v>
          </cell>
          <cell r="AS6404">
            <v>3.6184000000000003</v>
          </cell>
        </row>
        <row r="6405">
          <cell r="AR6405" t="str">
            <v>USD42635</v>
          </cell>
          <cell r="AS6405">
            <v>3.2015000000000002</v>
          </cell>
        </row>
        <row r="6406">
          <cell r="AR6406" t="str">
            <v>EUR42635</v>
          </cell>
          <cell r="AS6406">
            <v>3.5950000000000002</v>
          </cell>
        </row>
        <row r="6407">
          <cell r="AR6407" t="str">
            <v>USD42636</v>
          </cell>
          <cell r="AS6407">
            <v>3.2242000000000002</v>
          </cell>
        </row>
        <row r="6408">
          <cell r="AR6408" t="str">
            <v>EUR42636</v>
          </cell>
          <cell r="AS6408">
            <v>3.6188000000000002</v>
          </cell>
        </row>
        <row r="6409">
          <cell r="AR6409" t="str">
            <v>USD42633</v>
          </cell>
          <cell r="AS6409">
            <v>3.254</v>
          </cell>
        </row>
        <row r="6410">
          <cell r="AR6410" t="str">
            <v>USD42643</v>
          </cell>
          <cell r="AS6410">
            <v>3.2462</v>
          </cell>
        </row>
        <row r="6411">
          <cell r="AR6411" t="str">
            <v>USD42384</v>
          </cell>
          <cell r="AS6411">
            <v>4.0402000000000005</v>
          </cell>
        </row>
        <row r="6412">
          <cell r="AR6412" t="str">
            <v>EUR42384</v>
          </cell>
          <cell r="AS6412">
            <v>4.4285000000000005</v>
          </cell>
        </row>
        <row r="6413">
          <cell r="AR6413" t="str">
            <v>USD42388</v>
          </cell>
          <cell r="AS6413">
            <v>4.0303000000000004</v>
          </cell>
        </row>
        <row r="6414">
          <cell r="AR6414" t="str">
            <v>EUR42388</v>
          </cell>
          <cell r="AS6414">
            <v>4.3906000000000001</v>
          </cell>
        </row>
        <row r="6415">
          <cell r="AR6415" t="str">
            <v>USD42395</v>
          </cell>
          <cell r="AS6415">
            <v>4.0967000000000002</v>
          </cell>
        </row>
        <row r="6416">
          <cell r="AR6416" t="str">
            <v>EUR42395</v>
          </cell>
          <cell r="AS6416">
            <v>4.4404000000000003</v>
          </cell>
        </row>
        <row r="6417">
          <cell r="AR6417" t="str">
            <v>USD42402</v>
          </cell>
          <cell r="AS6417">
            <v>3.9919000000000002</v>
          </cell>
        </row>
        <row r="6418">
          <cell r="AR6418" t="str">
            <v>EUR42402</v>
          </cell>
          <cell r="AS6418">
            <v>4.3643000000000001</v>
          </cell>
        </row>
        <row r="6419">
          <cell r="AR6419" t="str">
            <v>USD42403</v>
          </cell>
          <cell r="AS6419">
            <v>3.9558</v>
          </cell>
        </row>
        <row r="6420">
          <cell r="AR6420" t="str">
            <v>EUR42403</v>
          </cell>
          <cell r="AS6420">
            <v>4.3544999999999998</v>
          </cell>
        </row>
        <row r="6421">
          <cell r="AR6421" t="str">
            <v>USD42412</v>
          </cell>
          <cell r="AS6421">
            <v>3.9891000000000001</v>
          </cell>
        </row>
        <row r="6422">
          <cell r="AR6422" t="str">
            <v>EUR42412</v>
          </cell>
          <cell r="AS6422">
            <v>4.4921000000000006</v>
          </cell>
        </row>
        <row r="6423">
          <cell r="AR6423" t="str">
            <v>USD42419</v>
          </cell>
          <cell r="AS6423">
            <v>4.0491999999999999</v>
          </cell>
        </row>
        <row r="6424">
          <cell r="AR6424" t="str">
            <v>EUR42419</v>
          </cell>
          <cell r="AS6424">
            <v>4.4962</v>
          </cell>
        </row>
        <row r="6425">
          <cell r="AR6425" t="str">
            <v>USD42430</v>
          </cell>
          <cell r="AS6425">
            <v>3.9913000000000003</v>
          </cell>
        </row>
        <row r="6426">
          <cell r="AR6426" t="str">
            <v>EUR42430</v>
          </cell>
          <cell r="AS6426">
            <v>4.335</v>
          </cell>
        </row>
        <row r="6427">
          <cell r="AR6427" t="str">
            <v>USD42468</v>
          </cell>
          <cell r="AS6427">
            <v>3.6385000000000001</v>
          </cell>
        </row>
        <row r="6428">
          <cell r="AR6428" t="str">
            <v>EUR42468</v>
          </cell>
          <cell r="AS6428">
            <v>4.1501000000000001</v>
          </cell>
        </row>
        <row r="6429">
          <cell r="AR6429" t="str">
            <v>USD42473</v>
          </cell>
          <cell r="AS6429">
            <v>3.5429000000000004</v>
          </cell>
        </row>
        <row r="6430">
          <cell r="AR6430" t="str">
            <v>EUR42473</v>
          </cell>
          <cell r="AS6430">
            <v>3.9975000000000001</v>
          </cell>
        </row>
        <row r="6431">
          <cell r="AR6431" t="str">
            <v>USD42486</v>
          </cell>
          <cell r="AS6431">
            <v>3.5301</v>
          </cell>
        </row>
        <row r="6432">
          <cell r="AR6432" t="str">
            <v>EUR42486</v>
          </cell>
          <cell r="AS6432">
            <v>3.9957000000000003</v>
          </cell>
        </row>
        <row r="6433">
          <cell r="AR6433" t="str">
            <v>USD42496</v>
          </cell>
          <cell r="AS6433">
            <v>3.5362</v>
          </cell>
        </row>
        <row r="6434">
          <cell r="AR6434" t="str">
            <v>EUR42496</v>
          </cell>
          <cell r="AS6434">
            <v>4.0390000000000006</v>
          </cell>
        </row>
        <row r="6435">
          <cell r="AR6435" t="str">
            <v>USD42501</v>
          </cell>
          <cell r="AS6435">
            <v>3.4645000000000001</v>
          </cell>
        </row>
        <row r="6436">
          <cell r="AR6436" t="str">
            <v>EUR42501</v>
          </cell>
          <cell r="AS6436">
            <v>3.9655</v>
          </cell>
        </row>
        <row r="6437">
          <cell r="AR6437" t="str">
            <v>USD42503</v>
          </cell>
          <cell r="AS6437">
            <v>3.5041000000000002</v>
          </cell>
        </row>
        <row r="6438">
          <cell r="AR6438" t="str">
            <v>EUR42503</v>
          </cell>
          <cell r="AS6438">
            <v>3.9575</v>
          </cell>
        </row>
        <row r="6439">
          <cell r="AR6439" t="str">
            <v>USD42508</v>
          </cell>
          <cell r="AS6439">
            <v>3.5368000000000004</v>
          </cell>
        </row>
        <row r="6440">
          <cell r="AR6440" t="str">
            <v>EUR42508</v>
          </cell>
          <cell r="AS6440">
            <v>3.9888000000000003</v>
          </cell>
        </row>
        <row r="6441">
          <cell r="AR6441" t="str">
            <v>USD42509</v>
          </cell>
          <cell r="AS6441">
            <v>3.6003000000000003</v>
          </cell>
        </row>
        <row r="6442">
          <cell r="AR6442" t="str">
            <v>EUR42509</v>
          </cell>
          <cell r="AS6442">
            <v>4.0373999999999999</v>
          </cell>
        </row>
        <row r="6443">
          <cell r="AR6443" t="str">
            <v>USD42604</v>
          </cell>
          <cell r="AS6443">
            <v>3.2162999999999999</v>
          </cell>
        </row>
        <row r="6444">
          <cell r="AR6444" t="str">
            <v>EUR42604</v>
          </cell>
          <cell r="AS6444">
            <v>3.6396000000000002</v>
          </cell>
        </row>
        <row r="6445">
          <cell r="AR6445" t="str">
            <v>USD42605</v>
          </cell>
          <cell r="AS6445">
            <v>3.2054</v>
          </cell>
        </row>
        <row r="6446">
          <cell r="AR6446" t="str">
            <v>EUR42605</v>
          </cell>
          <cell r="AS6446">
            <v>3.625</v>
          </cell>
        </row>
        <row r="6447">
          <cell r="AR6447" t="str">
            <v>USD42608</v>
          </cell>
          <cell r="AS6447">
            <v>3.2153</v>
          </cell>
        </row>
        <row r="6448">
          <cell r="AR6448" t="str">
            <v>EUR42608</v>
          </cell>
          <cell r="AS6448">
            <v>3.6137000000000001</v>
          </cell>
        </row>
        <row r="6449">
          <cell r="AR6449" t="str">
            <v>USD42613</v>
          </cell>
          <cell r="AS6449">
            <v>3.2403</v>
          </cell>
        </row>
        <row r="6450">
          <cell r="AR6450" t="str">
            <v>EUR42613</v>
          </cell>
          <cell r="AS6450">
            <v>3.6116000000000001</v>
          </cell>
        </row>
        <row r="6451">
          <cell r="AR6451" t="str">
            <v>USD42614</v>
          </cell>
          <cell r="AS6451">
            <v>3.2472000000000003</v>
          </cell>
        </row>
        <row r="6452">
          <cell r="AR6452" t="str">
            <v>EUR42614</v>
          </cell>
          <cell r="AS6452">
            <v>3.6356000000000002</v>
          </cell>
        </row>
        <row r="6453">
          <cell r="AR6453" t="str">
            <v>USD42618</v>
          </cell>
          <cell r="AS6453">
            <v>3.2721</v>
          </cell>
        </row>
        <row r="6454">
          <cell r="AR6454" t="str">
            <v>EUR42618</v>
          </cell>
          <cell r="AS6454">
            <v>3.6494</v>
          </cell>
        </row>
        <row r="6455">
          <cell r="AR6455" t="str">
            <v>USD42622</v>
          </cell>
          <cell r="AS6455">
            <v>3.2638000000000003</v>
          </cell>
        </row>
        <row r="6456">
          <cell r="AR6456" t="str">
            <v>EUR42622</v>
          </cell>
          <cell r="AS6456">
            <v>3.6597000000000004</v>
          </cell>
        </row>
        <row r="6457">
          <cell r="AR6457" t="str">
            <v>USD42629</v>
          </cell>
          <cell r="AS6457">
            <v>3.3004000000000002</v>
          </cell>
        </row>
        <row r="6458">
          <cell r="AR6458" t="str">
            <v>EUR42629</v>
          </cell>
          <cell r="AS6458">
            <v>3.6832000000000003</v>
          </cell>
        </row>
        <row r="6459">
          <cell r="AR6459" t="str">
            <v>USD42647</v>
          </cell>
          <cell r="AS6459">
            <v>3.2202999999999999</v>
          </cell>
        </row>
        <row r="6460">
          <cell r="AR6460" t="str">
            <v>USD42648</v>
          </cell>
          <cell r="AS6460">
            <v>3.2359</v>
          </cell>
        </row>
        <row r="6461">
          <cell r="AR6461" t="str">
            <v>USD42646</v>
          </cell>
          <cell r="AS6461">
            <v>3.2338</v>
          </cell>
        </row>
        <row r="6462">
          <cell r="AR6462" t="str">
            <v>EUR42646</v>
          </cell>
          <cell r="AS6462">
            <v>3.6251000000000002</v>
          </cell>
        </row>
        <row r="6463">
          <cell r="AR6463" t="str">
            <v>EUR42647</v>
          </cell>
          <cell r="AS6463">
            <v>3.6106000000000003</v>
          </cell>
        </row>
        <row r="6464">
          <cell r="AR6464" t="str">
            <v>EUR42648</v>
          </cell>
          <cell r="AS6464">
            <v>3.6226000000000003</v>
          </cell>
        </row>
        <row r="6465">
          <cell r="AR6465" t="str">
            <v>USD42650</v>
          </cell>
          <cell r="AS6465">
            <v>3.2134</v>
          </cell>
        </row>
        <row r="6466">
          <cell r="AR6466" t="str">
            <v>EUR42650</v>
          </cell>
          <cell r="AS6466">
            <v>3.5849000000000002</v>
          </cell>
        </row>
        <row r="6467">
          <cell r="AR6467" t="str">
            <v>USD42662</v>
          </cell>
          <cell r="AS6467">
            <v>3.18</v>
          </cell>
        </row>
        <row r="6468">
          <cell r="AR6468" t="str">
            <v>EUR42662</v>
          </cell>
          <cell r="AS6468">
            <v>3.4881000000000002</v>
          </cell>
        </row>
        <row r="6469">
          <cell r="AR6469" t="str">
            <v>USD42664</v>
          </cell>
          <cell r="AS6469">
            <v>3.1593</v>
          </cell>
        </row>
        <row r="6470">
          <cell r="AR6470" t="str">
            <v>EUR42664</v>
          </cell>
          <cell r="AS6470">
            <v>3.4351000000000003</v>
          </cell>
        </row>
        <row r="6471">
          <cell r="AR6471" t="str">
            <v>USD42667</v>
          </cell>
          <cell r="AS6471">
            <v>3.1311</v>
          </cell>
        </row>
        <row r="6472">
          <cell r="AR6472" t="str">
            <v>EUR42667</v>
          </cell>
          <cell r="AS6472">
            <v>3.4082000000000003</v>
          </cell>
        </row>
        <row r="6473">
          <cell r="AR6473" t="str">
            <v>USD42668</v>
          </cell>
          <cell r="AS6473">
            <v>3.1193</v>
          </cell>
        </row>
        <row r="6474">
          <cell r="AR6474" t="str">
            <v>EUR42668</v>
          </cell>
          <cell r="AS6474">
            <v>3.3879000000000001</v>
          </cell>
        </row>
        <row r="6475">
          <cell r="AR6475" t="str">
            <v>USD42670</v>
          </cell>
          <cell r="AS6475">
            <v>3.1429</v>
          </cell>
        </row>
        <row r="6476">
          <cell r="AR6476" t="str">
            <v>USD42355</v>
          </cell>
          <cell r="AS6476">
            <v>3.8929</v>
          </cell>
        </row>
        <row r="6477">
          <cell r="AR6477" t="str">
            <v>EUR42355</v>
          </cell>
          <cell r="AS6477">
            <v>4.2218999999999998</v>
          </cell>
        </row>
        <row r="6478">
          <cell r="AR6478" t="str">
            <v>USD42429</v>
          </cell>
          <cell r="AS6478">
            <v>3.9796</v>
          </cell>
        </row>
        <row r="6479">
          <cell r="AR6479" t="str">
            <v>EUR42429</v>
          </cell>
          <cell r="AS6479">
            <v>4.3234000000000004</v>
          </cell>
        </row>
        <row r="6480">
          <cell r="AR6480" t="str">
            <v>USD42431</v>
          </cell>
          <cell r="AS6480">
            <v>3.9116</v>
          </cell>
        </row>
        <row r="6481">
          <cell r="AR6481" t="str">
            <v>EUR42431</v>
          </cell>
          <cell r="AS6481">
            <v>4.2359</v>
          </cell>
        </row>
        <row r="6482">
          <cell r="AR6482" t="str">
            <v>USD42432</v>
          </cell>
          <cell r="AS6482">
            <v>3.8504</v>
          </cell>
        </row>
        <row r="6483">
          <cell r="AR6483" t="str">
            <v>EUR42432</v>
          </cell>
          <cell r="AS6483">
            <v>4.2096</v>
          </cell>
        </row>
        <row r="6484">
          <cell r="AR6484" t="str">
            <v>USD42437</v>
          </cell>
          <cell r="AS6484">
            <v>3.7813000000000003</v>
          </cell>
        </row>
        <row r="6485">
          <cell r="AR6485" t="str">
            <v>EUR42437</v>
          </cell>
          <cell r="AS6485">
            <v>4.1821000000000002</v>
          </cell>
        </row>
        <row r="6486">
          <cell r="AR6486" t="str">
            <v>USD42438</v>
          </cell>
          <cell r="AS6486">
            <v>3.7037</v>
          </cell>
        </row>
        <row r="6487">
          <cell r="AR6487" t="str">
            <v>EUR42438</v>
          </cell>
          <cell r="AS6487">
            <v>4.0773999999999999</v>
          </cell>
        </row>
        <row r="6488">
          <cell r="AR6488" t="str">
            <v>USD42444</v>
          </cell>
          <cell r="AS6488">
            <v>3.7116000000000002</v>
          </cell>
        </row>
        <row r="6489">
          <cell r="AR6489" t="str">
            <v>EUR42444</v>
          </cell>
          <cell r="AS6489">
            <v>4.1246999999999998</v>
          </cell>
        </row>
        <row r="6490">
          <cell r="AR6490" t="str">
            <v>USD42450</v>
          </cell>
          <cell r="AS6490">
            <v>3.6229</v>
          </cell>
        </row>
        <row r="6491">
          <cell r="AR6491" t="str">
            <v>EUR42450</v>
          </cell>
          <cell r="AS6491">
            <v>4.0800999999999998</v>
          </cell>
        </row>
        <row r="6492">
          <cell r="AR6492" t="str">
            <v>USD42453</v>
          </cell>
          <cell r="AS6492">
            <v>3.6948000000000003</v>
          </cell>
        </row>
        <row r="6493">
          <cell r="AR6493" t="str">
            <v>EUR42453</v>
          </cell>
          <cell r="AS6493">
            <v>4.1249000000000002</v>
          </cell>
        </row>
        <row r="6494">
          <cell r="AR6494" t="str">
            <v>USD42527</v>
          </cell>
          <cell r="AS6494">
            <v>3.5098000000000003</v>
          </cell>
        </row>
        <row r="6495">
          <cell r="AR6495" t="str">
            <v>EUR42527</v>
          </cell>
          <cell r="AS6495">
            <v>3.9857</v>
          </cell>
        </row>
        <row r="6496">
          <cell r="AR6496" t="str">
            <v>USD42531</v>
          </cell>
          <cell r="AS6496">
            <v>3.4261000000000004</v>
          </cell>
        </row>
        <row r="6497">
          <cell r="AR6497" t="str">
            <v>EUR42531</v>
          </cell>
          <cell r="AS6497">
            <v>3.8650000000000002</v>
          </cell>
        </row>
        <row r="6498">
          <cell r="AR6498" t="str">
            <v>USD42542</v>
          </cell>
          <cell r="AS6498">
            <v>3.3897000000000004</v>
          </cell>
        </row>
        <row r="6499">
          <cell r="AR6499" t="str">
            <v>EUR42542</v>
          </cell>
          <cell r="AS6499">
            <v>3.8182</v>
          </cell>
        </row>
        <row r="6500">
          <cell r="AR6500" t="str">
            <v>USD42543</v>
          </cell>
          <cell r="AS6500">
            <v>3.3883000000000001</v>
          </cell>
        </row>
        <row r="6501">
          <cell r="AR6501" t="str">
            <v>EUR42543</v>
          </cell>
          <cell r="AS6501">
            <v>3.8244000000000002</v>
          </cell>
        </row>
        <row r="6502">
          <cell r="AR6502" t="str">
            <v>USD42548</v>
          </cell>
          <cell r="AS6502">
            <v>3.3934000000000002</v>
          </cell>
        </row>
        <row r="6503">
          <cell r="AR6503" t="str">
            <v>EUR42548</v>
          </cell>
          <cell r="AS6503">
            <v>3.7402000000000002</v>
          </cell>
        </row>
        <row r="6504">
          <cell r="AR6504" t="str">
            <v>USD42555</v>
          </cell>
          <cell r="AS6504">
            <v>3.2480000000000002</v>
          </cell>
        </row>
        <row r="6505">
          <cell r="AR6505" t="str">
            <v>EUR42555</v>
          </cell>
          <cell r="AS6505">
            <v>3.6202000000000001</v>
          </cell>
        </row>
        <row r="6506">
          <cell r="AR6506" t="str">
            <v>USD42558</v>
          </cell>
          <cell r="AS6506">
            <v>3.3388</v>
          </cell>
        </row>
        <row r="6507">
          <cell r="AR6507" t="str">
            <v>EUR42558</v>
          </cell>
          <cell r="AS6507">
            <v>3.6947000000000001</v>
          </cell>
        </row>
        <row r="6508">
          <cell r="AR6508" t="str">
            <v>USD42562</v>
          </cell>
          <cell r="AS6508">
            <v>3.3031000000000001</v>
          </cell>
        </row>
        <row r="6509">
          <cell r="AR6509" t="str">
            <v>EUR42562</v>
          </cell>
          <cell r="AS6509">
            <v>3.6483000000000003</v>
          </cell>
        </row>
        <row r="6510">
          <cell r="AR6510" t="str">
            <v>USD42563</v>
          </cell>
          <cell r="AS6510">
            <v>3.2750000000000004</v>
          </cell>
        </row>
        <row r="6511">
          <cell r="AR6511" t="str">
            <v>EUR42563</v>
          </cell>
          <cell r="AS6511">
            <v>3.6271</v>
          </cell>
        </row>
        <row r="6512">
          <cell r="AR6512" t="str">
            <v>USD42565</v>
          </cell>
          <cell r="AS6512">
            <v>3.2311000000000001</v>
          </cell>
        </row>
        <row r="6513">
          <cell r="AR6513" t="str">
            <v>EUR42565</v>
          </cell>
          <cell r="AS6513">
            <v>3.5894000000000004</v>
          </cell>
        </row>
        <row r="6514">
          <cell r="AR6514" t="str">
            <v>USD42571</v>
          </cell>
          <cell r="AS6514">
            <v>3.2512000000000003</v>
          </cell>
        </row>
        <row r="6515">
          <cell r="AR6515" t="str">
            <v>EUR42571</v>
          </cell>
          <cell r="AS6515">
            <v>3.5786000000000002</v>
          </cell>
        </row>
        <row r="6516">
          <cell r="AR6516" t="str">
            <v>USD42572</v>
          </cell>
          <cell r="AS6516">
            <v>3.2585000000000002</v>
          </cell>
        </row>
        <row r="6517">
          <cell r="AR6517" t="str">
            <v>EUR42572</v>
          </cell>
          <cell r="AS6517">
            <v>3.5899000000000001</v>
          </cell>
        </row>
        <row r="6518">
          <cell r="AR6518" t="str">
            <v>USD42584</v>
          </cell>
          <cell r="AS6518">
            <v>3.2490000000000001</v>
          </cell>
        </row>
        <row r="6519">
          <cell r="AR6519" t="str">
            <v>EUR42584</v>
          </cell>
          <cell r="AS6519">
            <v>3.6470000000000002</v>
          </cell>
        </row>
        <row r="6520">
          <cell r="AR6520" t="str">
            <v>USD42587</v>
          </cell>
          <cell r="AS6520">
            <v>3.1859000000000002</v>
          </cell>
        </row>
        <row r="6521">
          <cell r="AR6521" t="str">
            <v>EUR42587</v>
          </cell>
          <cell r="AS6521">
            <v>3.5303</v>
          </cell>
        </row>
        <row r="6522">
          <cell r="AR6522" t="str">
            <v>EUR42621</v>
          </cell>
          <cell r="AS6522">
            <v>3.5948000000000002</v>
          </cell>
        </row>
        <row r="6523">
          <cell r="AR6523" t="str">
            <v>USD42640</v>
          </cell>
          <cell r="AS6523">
            <v>3.2358000000000002</v>
          </cell>
        </row>
        <row r="6524">
          <cell r="AR6524" t="str">
            <v>USD42639</v>
          </cell>
          <cell r="AS6524">
            <v>3.24</v>
          </cell>
        </row>
        <row r="6525">
          <cell r="AR6525" t="str">
            <v>EUR42639</v>
          </cell>
          <cell r="AS6525">
            <v>3.6521000000000003</v>
          </cell>
        </row>
        <row r="6526">
          <cell r="AR6526" t="str">
            <v>EUR42640</v>
          </cell>
          <cell r="AS6526">
            <v>3.6267</v>
          </cell>
        </row>
        <row r="6527">
          <cell r="AR6527" t="str">
            <v>EUR42643</v>
          </cell>
          <cell r="AS6527">
            <v>3.6484000000000001</v>
          </cell>
        </row>
        <row r="6528">
          <cell r="AR6528" t="str">
            <v>USD42649</v>
          </cell>
          <cell r="AS6528">
            <v>3.2310000000000003</v>
          </cell>
        </row>
        <row r="6529">
          <cell r="AR6529" t="str">
            <v>EUR42649</v>
          </cell>
          <cell r="AS6529">
            <v>3.6051000000000002</v>
          </cell>
        </row>
        <row r="6530">
          <cell r="AR6530" t="str">
            <v>USD42653</v>
          </cell>
          <cell r="AS6530">
            <v>3.2125000000000004</v>
          </cell>
        </row>
        <row r="6531">
          <cell r="AR6531" t="str">
            <v>EUR42653</v>
          </cell>
          <cell r="AS6531">
            <v>3.5845000000000002</v>
          </cell>
        </row>
        <row r="6532">
          <cell r="AR6532" t="str">
            <v>USD42654</v>
          </cell>
          <cell r="AS6532">
            <v>3.2136</v>
          </cell>
        </row>
        <row r="6533">
          <cell r="AR6533" t="str">
            <v>EUR42654</v>
          </cell>
          <cell r="AS6533">
            <v>3.5548999999999999</v>
          </cell>
        </row>
        <row r="6534">
          <cell r="AR6534" t="str">
            <v>USD42656</v>
          </cell>
          <cell r="AS6534">
            <v>3.2087000000000003</v>
          </cell>
        </row>
        <row r="6535">
          <cell r="AR6535" t="str">
            <v>EUR42656</v>
          </cell>
          <cell r="AS6535">
            <v>3.5424000000000002</v>
          </cell>
        </row>
        <row r="6536">
          <cell r="AR6536" t="str">
            <v>USD42657</v>
          </cell>
          <cell r="AS6536">
            <v>3.1864000000000003</v>
          </cell>
        </row>
        <row r="6537">
          <cell r="AR6537" t="str">
            <v>EUR42657</v>
          </cell>
          <cell r="AS6537">
            <v>3.5006000000000004</v>
          </cell>
        </row>
        <row r="6538">
          <cell r="AR6538" t="str">
            <v>USD42660</v>
          </cell>
          <cell r="AS6538">
            <v>3.1963000000000004</v>
          </cell>
        </row>
        <row r="6539">
          <cell r="AR6539" t="str">
            <v>EUR42660</v>
          </cell>
          <cell r="AS6539">
            <v>3.5137</v>
          </cell>
        </row>
        <row r="6540">
          <cell r="AR6540" t="str">
            <v>USD42661</v>
          </cell>
          <cell r="AS6540">
            <v>3.1874000000000002</v>
          </cell>
        </row>
        <row r="6541">
          <cell r="AR6541" t="str">
            <v>USD42319</v>
          </cell>
          <cell r="AS6541">
            <v>3.7327000000000004</v>
          </cell>
        </row>
        <row r="6542">
          <cell r="AR6542" t="str">
            <v>EUR42319</v>
          </cell>
          <cell r="AS6542">
            <v>4.0114999999999998</v>
          </cell>
        </row>
        <row r="6543">
          <cell r="AR6543" t="str">
            <v>USD42383</v>
          </cell>
          <cell r="AS6543">
            <v>4.0223000000000004</v>
          </cell>
        </row>
        <row r="6544">
          <cell r="AR6544" t="str">
            <v>EUR42383</v>
          </cell>
          <cell r="AS6544">
            <v>4.3898999999999999</v>
          </cell>
        </row>
        <row r="6545">
          <cell r="AR6545" t="str">
            <v>USD42415</v>
          </cell>
          <cell r="AS6545">
            <v>3.9885000000000002</v>
          </cell>
        </row>
        <row r="6546">
          <cell r="AR6546" t="str">
            <v>EUR42415</v>
          </cell>
          <cell r="AS6546">
            <v>4.4468000000000005</v>
          </cell>
        </row>
        <row r="6547">
          <cell r="AR6547" t="str">
            <v>USD42418</v>
          </cell>
          <cell r="AS6547">
            <v>4.0091000000000001</v>
          </cell>
        </row>
        <row r="6548">
          <cell r="AR6548" t="str">
            <v>EUR42418</v>
          </cell>
          <cell r="AS6548">
            <v>4.4497</v>
          </cell>
        </row>
        <row r="6549">
          <cell r="AR6549" t="str">
            <v>USD42423</v>
          </cell>
          <cell r="AS6549">
            <v>3.9684000000000004</v>
          </cell>
        </row>
        <row r="6550">
          <cell r="AR6550" t="str">
            <v>EUR42423</v>
          </cell>
          <cell r="AS6550">
            <v>4.3756000000000004</v>
          </cell>
        </row>
        <row r="6551">
          <cell r="AR6551" t="str">
            <v>USD42424</v>
          </cell>
          <cell r="AS6551">
            <v>3.99</v>
          </cell>
        </row>
        <row r="6552">
          <cell r="AR6552" t="str">
            <v>EUR42424</v>
          </cell>
          <cell r="AS6552">
            <v>4.3997999999999999</v>
          </cell>
        </row>
        <row r="6553">
          <cell r="AR6553" t="str">
            <v>USD42475</v>
          </cell>
          <cell r="AS6553">
            <v>3.5276000000000001</v>
          </cell>
        </row>
        <row r="6554">
          <cell r="AR6554" t="str">
            <v>EUR42475</v>
          </cell>
          <cell r="AS6554">
            <v>3.9844000000000004</v>
          </cell>
        </row>
        <row r="6555">
          <cell r="AR6555" t="str">
            <v>USD42479</v>
          </cell>
          <cell r="AS6555">
            <v>3.5538000000000003</v>
          </cell>
        </row>
        <row r="6556">
          <cell r="AR6556" t="str">
            <v>EUR42479</v>
          </cell>
          <cell r="AS6556">
            <v>4.0423999999999998</v>
          </cell>
        </row>
        <row r="6557">
          <cell r="AR6557" t="str">
            <v>USD42480</v>
          </cell>
          <cell r="AS6557">
            <v>3.5503</v>
          </cell>
        </row>
        <row r="6558">
          <cell r="AR6558" t="str">
            <v>EUR42480</v>
          </cell>
          <cell r="AS6558">
            <v>4.0221</v>
          </cell>
        </row>
        <row r="6559">
          <cell r="AR6559" t="str">
            <v>USD42506</v>
          </cell>
          <cell r="AS6559">
            <v>3.5035000000000003</v>
          </cell>
        </row>
        <row r="6560">
          <cell r="AR6560" t="str">
            <v>EUR42506</v>
          </cell>
          <cell r="AS6560">
            <v>3.9688000000000003</v>
          </cell>
        </row>
        <row r="6561">
          <cell r="AR6561" t="str">
            <v>USD42507</v>
          </cell>
          <cell r="AS6561">
            <v>3.5037000000000003</v>
          </cell>
        </row>
        <row r="6562">
          <cell r="AR6562" t="str">
            <v>EUR42507</v>
          </cell>
          <cell r="AS6562">
            <v>3.9725000000000001</v>
          </cell>
        </row>
        <row r="6563">
          <cell r="AR6563" t="str">
            <v>USD42601</v>
          </cell>
          <cell r="AS6563">
            <v>3.2267000000000001</v>
          </cell>
        </row>
        <row r="6564">
          <cell r="AR6564" t="str">
            <v>EUR42601</v>
          </cell>
          <cell r="AS6564">
            <v>3.6552000000000002</v>
          </cell>
        </row>
        <row r="6565">
          <cell r="AR6565" t="str">
            <v>USD42606</v>
          </cell>
          <cell r="AS6565">
            <v>3.2372000000000001</v>
          </cell>
        </row>
        <row r="6566">
          <cell r="AR6566" t="str">
            <v>EUR42606</v>
          </cell>
          <cell r="AS6566">
            <v>3.6441000000000003</v>
          </cell>
        </row>
        <row r="6567">
          <cell r="AR6567" t="str">
            <v>USD42607</v>
          </cell>
          <cell r="AS6567">
            <v>3.2319</v>
          </cell>
        </row>
        <row r="6568">
          <cell r="AR6568" t="str">
            <v>EUR42607</v>
          </cell>
          <cell r="AS6568">
            <v>3.6443000000000003</v>
          </cell>
        </row>
        <row r="6569">
          <cell r="AR6569" t="str">
            <v>USD42612</v>
          </cell>
          <cell r="AS6569">
            <v>3.2524999999999999</v>
          </cell>
        </row>
        <row r="6570">
          <cell r="AR6570" t="str">
            <v>EUR42612</v>
          </cell>
          <cell r="AS6570">
            <v>3.6272000000000002</v>
          </cell>
        </row>
        <row r="6571">
          <cell r="AR6571" t="str">
            <v>USD42619</v>
          </cell>
          <cell r="AS6571">
            <v>3.2452000000000001</v>
          </cell>
        </row>
        <row r="6572">
          <cell r="AR6572" t="str">
            <v>EUR42619</v>
          </cell>
          <cell r="AS6572">
            <v>3.6466000000000003</v>
          </cell>
        </row>
        <row r="6573">
          <cell r="AR6573" t="str">
            <v>EUR42633</v>
          </cell>
          <cell r="AS6573">
            <v>3.6360000000000001</v>
          </cell>
        </row>
        <row r="6574">
          <cell r="AR6574" t="str">
            <v>EUR42661</v>
          </cell>
          <cell r="AS6574">
            <v>3.4982000000000002</v>
          </cell>
        </row>
        <row r="6575">
          <cell r="AR6575" t="str">
            <v>USD42663</v>
          </cell>
          <cell r="AS6575">
            <v>3.1605000000000003</v>
          </cell>
        </row>
        <row r="6576">
          <cell r="AR6576" t="str">
            <v>EUR42663</v>
          </cell>
          <cell r="AS6576">
            <v>3.4528000000000003</v>
          </cell>
        </row>
        <row r="6577">
          <cell r="AR6577" t="str">
            <v>USD42669</v>
          </cell>
          <cell r="AS6577">
            <v>3.1219000000000001</v>
          </cell>
        </row>
        <row r="6578">
          <cell r="AR6578" t="str">
            <v>EUR42669</v>
          </cell>
          <cell r="AS6578">
            <v>3.4085000000000001</v>
          </cell>
        </row>
        <row r="6579">
          <cell r="AR6579" t="str">
            <v>EUR42670</v>
          </cell>
          <cell r="AS6579">
            <v>3.4317000000000002</v>
          </cell>
        </row>
        <row r="6580">
          <cell r="AR6580" t="str">
            <v>USD42671</v>
          </cell>
          <cell r="AS6580">
            <v>3.1815000000000002</v>
          </cell>
        </row>
        <row r="6581">
          <cell r="AR6581" t="str">
            <v>EUR42671</v>
          </cell>
          <cell r="AS6581">
            <v>3.4764000000000004</v>
          </cell>
        </row>
        <row r="6582">
          <cell r="AR6582" t="str">
            <v>USD42674</v>
          </cell>
          <cell r="AS6582">
            <v>3.1811000000000003</v>
          </cell>
        </row>
        <row r="6583">
          <cell r="AR6583" t="str">
            <v>EUR42674</v>
          </cell>
          <cell r="AS6583">
            <v>3.4811000000000001</v>
          </cell>
        </row>
        <row r="6584">
          <cell r="AR6584" t="str">
            <v>USD42675</v>
          </cell>
          <cell r="AS6584">
            <v>3.2053000000000003</v>
          </cell>
        </row>
        <row r="6585">
          <cell r="AR6585" t="str">
            <v>EUR42675</v>
          </cell>
          <cell r="AS6585">
            <v>3.5383</v>
          </cell>
        </row>
        <row r="6586">
          <cell r="AR6586" t="str">
            <v>USD42677</v>
          </cell>
          <cell r="AS6586">
            <v>3.2310000000000003</v>
          </cell>
        </row>
        <row r="6587">
          <cell r="AR6587" t="str">
            <v>EUR42677</v>
          </cell>
          <cell r="AS6587">
            <v>3.5812000000000004</v>
          </cell>
        </row>
        <row r="6588">
          <cell r="AR6588" t="str">
            <v>USD42678</v>
          </cell>
          <cell r="AS6588">
            <v>3.2449000000000003</v>
          </cell>
        </row>
        <row r="6589">
          <cell r="AR6589" t="str">
            <v>EUR42678</v>
          </cell>
          <cell r="AS6589">
            <v>3.6067</v>
          </cell>
        </row>
        <row r="6590">
          <cell r="AR6590" t="str">
            <v>USD42681</v>
          </cell>
          <cell r="AS6590">
            <v>3.2024000000000004</v>
          </cell>
        </row>
        <row r="6591">
          <cell r="AR6591" t="str">
            <v>EUR42681</v>
          </cell>
          <cell r="AS6591">
            <v>3.5396000000000001</v>
          </cell>
        </row>
        <row r="6592">
          <cell r="AR6592" t="str">
            <v>USD42682</v>
          </cell>
          <cell r="AS6592">
            <v>3.2024000000000004</v>
          </cell>
        </row>
        <row r="6593">
          <cell r="AR6593" t="str">
            <v>EUR42682</v>
          </cell>
          <cell r="AS6593">
            <v>3.5390000000000001</v>
          </cell>
        </row>
        <row r="6594">
          <cell r="AR6594" t="str">
            <v>USD42683</v>
          </cell>
          <cell r="AS6594">
            <v>3.2258</v>
          </cell>
        </row>
        <row r="6595">
          <cell r="AR6595" t="str">
            <v>EUR42683</v>
          </cell>
          <cell r="AS6595">
            <v>3.5326</v>
          </cell>
        </row>
        <row r="6596">
          <cell r="AR6596" t="str">
            <v>USD42684</v>
          </cell>
          <cell r="AS6596">
            <v>3.3104</v>
          </cell>
        </row>
        <row r="6597">
          <cell r="AR6597" t="str">
            <v>EUR42684</v>
          </cell>
          <cell r="AS6597">
            <v>3.5991</v>
          </cell>
        </row>
        <row r="6598">
          <cell r="AR6598" t="str">
            <v>USD42685</v>
          </cell>
          <cell r="AS6598">
            <v>3.4377</v>
          </cell>
        </row>
        <row r="6599">
          <cell r="AR6599" t="str">
            <v>EUR42685</v>
          </cell>
          <cell r="AS6599">
            <v>3.7392000000000003</v>
          </cell>
        </row>
        <row r="6600">
          <cell r="AR6600" t="str">
            <v>USD42688</v>
          </cell>
          <cell r="AS6600">
            <v>3.4446000000000003</v>
          </cell>
        </row>
        <row r="6601">
          <cell r="AR6601" t="str">
            <v>EUR42688</v>
          </cell>
          <cell r="AS6601">
            <v>3.6909000000000001</v>
          </cell>
        </row>
        <row r="6602">
          <cell r="AR6602" t="str">
            <v>USD42690</v>
          </cell>
          <cell r="AS6602">
            <v>3.4183000000000003</v>
          </cell>
        </row>
        <row r="6603">
          <cell r="AR6603" t="str">
            <v>EUR42690</v>
          </cell>
          <cell r="AS6603">
            <v>3.6586000000000003</v>
          </cell>
        </row>
        <row r="6604">
          <cell r="AR6604" t="str">
            <v>USD42691</v>
          </cell>
          <cell r="AS6604">
            <v>3.4052000000000002</v>
          </cell>
        </row>
        <row r="6605">
          <cell r="AR6605" t="str">
            <v>USD42321</v>
          </cell>
          <cell r="AS6605">
            <v>3.8023000000000002</v>
          </cell>
        </row>
        <row r="6606">
          <cell r="AR6606" t="str">
            <v>EUR42321</v>
          </cell>
          <cell r="AS6606">
            <v>4.0821000000000005</v>
          </cell>
        </row>
        <row r="6607">
          <cell r="AR6607" t="str">
            <v>USD42325</v>
          </cell>
          <cell r="AS6607">
            <v>3.8052000000000001</v>
          </cell>
        </row>
        <row r="6608">
          <cell r="AR6608" t="str">
            <v>USD42324</v>
          </cell>
          <cell r="AS6608">
            <v>3.8336000000000001</v>
          </cell>
        </row>
        <row r="6609">
          <cell r="AR6609" t="str">
            <v>EUR42324</v>
          </cell>
          <cell r="AS6609">
            <v>4.1035000000000004</v>
          </cell>
        </row>
        <row r="6610">
          <cell r="AR6610" t="str">
            <v>EUR42325</v>
          </cell>
          <cell r="AS6610">
            <v>4.0601000000000003</v>
          </cell>
        </row>
        <row r="6611">
          <cell r="AR6611" t="str">
            <v>USD42333</v>
          </cell>
          <cell r="AS6611">
            <v>3.7688000000000001</v>
          </cell>
        </row>
        <row r="6612">
          <cell r="AR6612" t="str">
            <v>EUR42333</v>
          </cell>
          <cell r="AS6612">
            <v>3.9878</v>
          </cell>
        </row>
        <row r="6613">
          <cell r="AR6613" t="str">
            <v>USD42340</v>
          </cell>
          <cell r="AS6613">
            <v>3.8545000000000003</v>
          </cell>
        </row>
        <row r="6614">
          <cell r="AR6614" t="str">
            <v>USD42347</v>
          </cell>
          <cell r="AS6614">
            <v>3.758</v>
          </cell>
        </row>
        <row r="6615">
          <cell r="AR6615" t="str">
            <v>EUR42340</v>
          </cell>
          <cell r="AS6615">
            <v>4.0761000000000003</v>
          </cell>
        </row>
        <row r="6616">
          <cell r="AR6616" t="str">
            <v>USD42346</v>
          </cell>
          <cell r="AS6616">
            <v>3.7921</v>
          </cell>
        </row>
        <row r="6617">
          <cell r="AR6617" t="str">
            <v>EUR42346</v>
          </cell>
          <cell r="AS6617">
            <v>4.1246999999999998</v>
          </cell>
        </row>
        <row r="6618">
          <cell r="AR6618" t="str">
            <v>EUR42347</v>
          </cell>
          <cell r="AS6618">
            <v>4.1244000000000005</v>
          </cell>
        </row>
        <row r="6619">
          <cell r="AR6619" t="str">
            <v>USD42349</v>
          </cell>
          <cell r="AS6619">
            <v>3.8548</v>
          </cell>
        </row>
        <row r="6620">
          <cell r="AR6620" t="str">
            <v>EUR42349</v>
          </cell>
          <cell r="AS6620">
            <v>4.2430000000000003</v>
          </cell>
        </row>
        <row r="6621">
          <cell r="AR6621" t="str">
            <v>USD42354</v>
          </cell>
          <cell r="AS6621">
            <v>3.9357000000000002</v>
          </cell>
        </row>
        <row r="6622">
          <cell r="AR6622" t="str">
            <v>EUR42354</v>
          </cell>
          <cell r="AS6622">
            <v>4.3005000000000004</v>
          </cell>
        </row>
        <row r="6623">
          <cell r="AR6623" t="str">
            <v>USD42356</v>
          </cell>
          <cell r="AS6623">
            <v>3.9062000000000001</v>
          </cell>
        </row>
        <row r="6624">
          <cell r="AR6624" t="str">
            <v>EUR42356</v>
          </cell>
          <cell r="AS6624">
            <v>4.2324000000000002</v>
          </cell>
        </row>
        <row r="6625">
          <cell r="AR6625" t="str">
            <v>USD42360</v>
          </cell>
          <cell r="AS6625">
            <v>3.9770000000000003</v>
          </cell>
        </row>
        <row r="6626">
          <cell r="AR6626" t="str">
            <v>EUR42360</v>
          </cell>
          <cell r="AS6626">
            <v>4.3624000000000001</v>
          </cell>
        </row>
        <row r="6627">
          <cell r="AR6627" t="str">
            <v>USD42362</v>
          </cell>
          <cell r="AS6627">
            <v>3.9524000000000004</v>
          </cell>
        </row>
        <row r="6628">
          <cell r="AR6628" t="str">
            <v>EUR42362</v>
          </cell>
          <cell r="AS6628">
            <v>4.3266999999999998</v>
          </cell>
        </row>
        <row r="6629">
          <cell r="AR6629" t="str">
            <v>USD42366</v>
          </cell>
          <cell r="AS6629">
            <v>3.9186000000000001</v>
          </cell>
        </row>
        <row r="6630">
          <cell r="AR6630" t="str">
            <v>EUR42366</v>
          </cell>
          <cell r="AS6630">
            <v>4.3037999999999998</v>
          </cell>
        </row>
        <row r="6631">
          <cell r="AR6631" t="str">
            <v>USD42367</v>
          </cell>
          <cell r="AS6631">
            <v>3.8492000000000002</v>
          </cell>
        </row>
        <row r="6632">
          <cell r="AR6632" t="str">
            <v>EUR42367</v>
          </cell>
          <cell r="AS6632">
            <v>4.2076000000000002</v>
          </cell>
        </row>
        <row r="6633">
          <cell r="AR6633" t="str">
            <v>USD42368</v>
          </cell>
          <cell r="AS6633">
            <v>3.9048000000000003</v>
          </cell>
        </row>
        <row r="6634">
          <cell r="AR6634" t="str">
            <v>EUR42368</v>
          </cell>
          <cell r="AS6634">
            <v>4.2648000000000001</v>
          </cell>
        </row>
        <row r="6635">
          <cell r="AR6635" t="str">
            <v>USD42369</v>
          </cell>
          <cell r="AS6635">
            <v>3.9048000000000003</v>
          </cell>
        </row>
        <row r="6636">
          <cell r="AR6636" t="str">
            <v>USD42373</v>
          </cell>
          <cell r="AS6636">
            <v>4.0387000000000004</v>
          </cell>
        </row>
        <row r="6637">
          <cell r="AR6637" t="str">
            <v>EUR42369</v>
          </cell>
          <cell r="AS6637">
            <v>4.2504</v>
          </cell>
        </row>
        <row r="6638">
          <cell r="AR6638" t="str">
            <v>EUR42373</v>
          </cell>
          <cell r="AS6638">
            <v>4.3771000000000004</v>
          </cell>
        </row>
        <row r="6639">
          <cell r="AR6639" t="str">
            <v>USD42376</v>
          </cell>
          <cell r="AS6639">
            <v>4.0475000000000003</v>
          </cell>
        </row>
        <row r="6640">
          <cell r="AR6640" t="str">
            <v>EUR42376</v>
          </cell>
          <cell r="AS6640">
            <v>4.3891</v>
          </cell>
        </row>
        <row r="6641">
          <cell r="AR6641" t="str">
            <v>USD42382</v>
          </cell>
          <cell r="AS6641">
            <v>3.9863000000000004</v>
          </cell>
        </row>
        <row r="6642">
          <cell r="AR6642" t="str">
            <v>EUR42382</v>
          </cell>
          <cell r="AS6642">
            <v>4.3239000000000001</v>
          </cell>
        </row>
        <row r="6643">
          <cell r="AR6643" t="str">
            <v>USD42389</v>
          </cell>
          <cell r="AS6643">
            <v>4.0861000000000001</v>
          </cell>
        </row>
        <row r="6644">
          <cell r="AR6644" t="str">
            <v>EUR42389</v>
          </cell>
          <cell r="AS6644">
            <v>4.4579000000000004</v>
          </cell>
        </row>
        <row r="6645">
          <cell r="AR6645" t="str">
            <v>USD42398</v>
          </cell>
          <cell r="AS6645">
            <v>4.0428000000000006</v>
          </cell>
        </row>
        <row r="6646">
          <cell r="AR6646" t="str">
            <v>EUR42398</v>
          </cell>
          <cell r="AS6646">
            <v>4.3824000000000005</v>
          </cell>
        </row>
        <row r="6647">
          <cell r="AR6647" t="str">
            <v>USD42400</v>
          </cell>
          <cell r="AS6647">
            <v>4.0428000000000006</v>
          </cell>
        </row>
        <row r="6648">
          <cell r="AR6648" t="str">
            <v>USD42401</v>
          </cell>
          <cell r="AS6648">
            <v>3.9986000000000002</v>
          </cell>
        </row>
        <row r="6649">
          <cell r="AR6649" t="str">
            <v>EUR42400</v>
          </cell>
          <cell r="AS6649">
            <v>4.3824000000000005</v>
          </cell>
        </row>
        <row r="6650">
          <cell r="AR6650" t="str">
            <v>EUR42401</v>
          </cell>
          <cell r="AS6650">
            <v>4.3593000000000002</v>
          </cell>
        </row>
        <row r="6651">
          <cell r="AR6651" t="str">
            <v>USD42404</v>
          </cell>
          <cell r="AS6651">
            <v>3.8653000000000004</v>
          </cell>
        </row>
        <row r="6652">
          <cell r="AR6652" t="str">
            <v>EUR42404</v>
          </cell>
          <cell r="AS6652">
            <v>4.3345000000000002</v>
          </cell>
        </row>
        <row r="6653">
          <cell r="AR6653" t="str">
            <v>USD42440</v>
          </cell>
          <cell r="AS6653">
            <v>3.6271</v>
          </cell>
        </row>
        <row r="6654">
          <cell r="AR6654" t="str">
            <v>EUR42440</v>
          </cell>
          <cell r="AS6654">
            <v>4.0475000000000003</v>
          </cell>
        </row>
        <row r="6655">
          <cell r="AR6655" t="str">
            <v>USD42447</v>
          </cell>
          <cell r="AS6655">
            <v>3.6146000000000003</v>
          </cell>
        </row>
        <row r="6656">
          <cell r="AR6656" t="str">
            <v>EUR42447</v>
          </cell>
          <cell r="AS6656">
            <v>4.0827</v>
          </cell>
        </row>
        <row r="6657">
          <cell r="AR6657" t="str">
            <v>USD42459</v>
          </cell>
          <cell r="AS6657">
            <v>3.6116000000000001</v>
          </cell>
        </row>
        <row r="6658">
          <cell r="AR6658" t="str">
            <v>EUR42459</v>
          </cell>
          <cell r="AS6658">
            <v>4.0918999999999999</v>
          </cell>
        </row>
        <row r="6659">
          <cell r="AR6659" t="str">
            <v>USD42461</v>
          </cell>
          <cell r="AS6659">
            <v>3.5799000000000003</v>
          </cell>
        </row>
        <row r="6660">
          <cell r="AR6660" t="str">
            <v>EUR42461</v>
          </cell>
          <cell r="AS6660">
            <v>4.0764000000000005</v>
          </cell>
        </row>
        <row r="6661">
          <cell r="AR6661" t="str">
            <v>USD42465</v>
          </cell>
          <cell r="AS6661">
            <v>3.6581000000000001</v>
          </cell>
        </row>
        <row r="6662">
          <cell r="AR6662" t="str">
            <v>EUR42465</v>
          </cell>
          <cell r="AS6662">
            <v>4.1644000000000005</v>
          </cell>
        </row>
        <row r="6663">
          <cell r="AR6663" t="str">
            <v>USD42471</v>
          </cell>
          <cell r="AS6663">
            <v>3.5284</v>
          </cell>
        </row>
        <row r="6664">
          <cell r="AR6664" t="str">
            <v>EUR42471</v>
          </cell>
          <cell r="AS6664">
            <v>4.0270000000000001</v>
          </cell>
        </row>
        <row r="6665">
          <cell r="AR6665" t="str">
            <v>USD42474</v>
          </cell>
          <cell r="AS6665">
            <v>3.5126000000000004</v>
          </cell>
        </row>
        <row r="6666">
          <cell r="AR6666" t="str">
            <v>EUR42474</v>
          </cell>
          <cell r="AS6666">
            <v>3.9566000000000003</v>
          </cell>
        </row>
        <row r="6667">
          <cell r="AR6667" t="str">
            <v>USD42478</v>
          </cell>
          <cell r="AS6667">
            <v>3.5904000000000003</v>
          </cell>
        </row>
        <row r="6668">
          <cell r="AR6668" t="str">
            <v>USD42696</v>
          </cell>
          <cell r="AS6668">
            <v>3.3476000000000004</v>
          </cell>
        </row>
        <row r="6669">
          <cell r="AR6669" t="str">
            <v>EUR42696</v>
          </cell>
          <cell r="AS6669">
            <v>3.5565000000000002</v>
          </cell>
        </row>
        <row r="6670">
          <cell r="AR6670" t="str">
            <v>USD42702</v>
          </cell>
          <cell r="AS6670">
            <v>3.3996</v>
          </cell>
        </row>
        <row r="6671">
          <cell r="AR6671" t="str">
            <v>EUR42702</v>
          </cell>
          <cell r="AS6671">
            <v>3.5992000000000002</v>
          </cell>
        </row>
        <row r="6672">
          <cell r="AR6672" t="str">
            <v>USD42703</v>
          </cell>
          <cell r="AS6672">
            <v>3.4060000000000001</v>
          </cell>
        </row>
        <row r="6673">
          <cell r="AR6673" t="str">
            <v>EUR42703</v>
          </cell>
          <cell r="AS6673">
            <v>3.6110000000000002</v>
          </cell>
        </row>
        <row r="6674">
          <cell r="AR6674" t="str">
            <v>USD42712</v>
          </cell>
          <cell r="AS6674">
            <v>3.4008000000000003</v>
          </cell>
        </row>
        <row r="6675">
          <cell r="AR6675" t="str">
            <v>EUR42712</v>
          </cell>
          <cell r="AS6675">
            <v>3.6154000000000002</v>
          </cell>
        </row>
        <row r="6676">
          <cell r="AR6676" t="str">
            <v>USD42713</v>
          </cell>
          <cell r="AS6676">
            <v>3.3858000000000001</v>
          </cell>
        </row>
        <row r="6677">
          <cell r="AR6677" t="str">
            <v>EUR42713</v>
          </cell>
          <cell r="AS6677">
            <v>3.5741000000000001</v>
          </cell>
        </row>
        <row r="6678">
          <cell r="AR6678" t="str">
            <v>USD42741</v>
          </cell>
          <cell r="AS6678">
            <v>3.2057000000000002</v>
          </cell>
        </row>
        <row r="6679">
          <cell r="AR6679" t="str">
            <v>EUR42741</v>
          </cell>
          <cell r="AS6679">
            <v>3.3843000000000001</v>
          </cell>
        </row>
        <row r="6680">
          <cell r="AR6680" t="str">
            <v>USD42744</v>
          </cell>
          <cell r="AS6680">
            <v>3.2097000000000002</v>
          </cell>
        </row>
        <row r="6681">
          <cell r="AR6681" t="str">
            <v>EUR42744</v>
          </cell>
          <cell r="AS6681">
            <v>3.3798000000000004</v>
          </cell>
        </row>
        <row r="6682">
          <cell r="AR6682" t="str">
            <v>USD42753</v>
          </cell>
          <cell r="AS6682">
            <v>3.2211000000000003</v>
          </cell>
        </row>
        <row r="6683">
          <cell r="AR6683" t="str">
            <v>EUR42753</v>
          </cell>
          <cell r="AS6683">
            <v>3.4424000000000001</v>
          </cell>
        </row>
        <row r="6684">
          <cell r="AR6684" t="str">
            <v>USD42769</v>
          </cell>
          <cell r="AS6684">
            <v>3.1241000000000003</v>
          </cell>
        </row>
        <row r="6685">
          <cell r="AR6685" t="str">
            <v>EUR42769</v>
          </cell>
          <cell r="AS6685">
            <v>3.3643000000000001</v>
          </cell>
        </row>
        <row r="6686">
          <cell r="AR6686" t="str">
            <v>USD42773</v>
          </cell>
          <cell r="AS6686">
            <v>3.1304000000000003</v>
          </cell>
        </row>
        <row r="6687">
          <cell r="AR6687" t="str">
            <v>EUR42773</v>
          </cell>
          <cell r="AS6687">
            <v>3.3411</v>
          </cell>
        </row>
        <row r="6688">
          <cell r="AR6688" t="str">
            <v>USD42774</v>
          </cell>
          <cell r="AS6688">
            <v>3.1255000000000002</v>
          </cell>
        </row>
        <row r="6689">
          <cell r="AR6689" t="str">
            <v>EUR42774</v>
          </cell>
          <cell r="AS6689">
            <v>3.3443000000000001</v>
          </cell>
        </row>
        <row r="6690">
          <cell r="AR6690" t="str">
            <v>USD42789</v>
          </cell>
          <cell r="AS6690">
            <v>3.0638000000000001</v>
          </cell>
        </row>
        <row r="6691">
          <cell r="AR6691" t="str">
            <v>EUR42789</v>
          </cell>
          <cell r="AS6691">
            <v>3.2455000000000003</v>
          </cell>
        </row>
        <row r="6692">
          <cell r="AR6692" t="str">
            <v>USD42802</v>
          </cell>
          <cell r="AS6692">
            <v>3.1476999999999999</v>
          </cell>
        </row>
        <row r="6693">
          <cell r="AR6693" t="str">
            <v>EUR42802</v>
          </cell>
          <cell r="AS6693">
            <v>3.3237000000000001</v>
          </cell>
        </row>
        <row r="6694">
          <cell r="AR6694" t="str">
            <v>USD42849</v>
          </cell>
          <cell r="AS6694">
            <v>3.1251000000000002</v>
          </cell>
        </row>
        <row r="6695">
          <cell r="AR6695" t="str">
            <v>EUR42849</v>
          </cell>
          <cell r="AS6695">
            <v>3.3898000000000001</v>
          </cell>
        </row>
        <row r="6696">
          <cell r="AR6696" t="str">
            <v>USD42852</v>
          </cell>
          <cell r="AS6696">
            <v>3.1763000000000003</v>
          </cell>
        </row>
        <row r="6697">
          <cell r="AR6697" t="str">
            <v>EUR42852</v>
          </cell>
          <cell r="AS6697">
            <v>3.4510000000000001</v>
          </cell>
        </row>
        <row r="6698">
          <cell r="AR6698" t="str">
            <v>EUR42992</v>
          </cell>
          <cell r="AS6698">
            <v>3.7274000000000003</v>
          </cell>
        </row>
        <row r="6699">
          <cell r="AR6699" t="str">
            <v>USD42895</v>
          </cell>
          <cell r="AS6699">
            <v>3.274</v>
          </cell>
        </row>
        <row r="6700">
          <cell r="AR6700" t="str">
            <v>USD42887</v>
          </cell>
          <cell r="AS6700">
            <v>3.2307000000000001</v>
          </cell>
        </row>
        <row r="6701">
          <cell r="AR6701" t="str">
            <v>EUR42887</v>
          </cell>
          <cell r="AS6701">
            <v>3.6236000000000002</v>
          </cell>
        </row>
        <row r="6702">
          <cell r="AR6702" t="str">
            <v>EUR42998</v>
          </cell>
          <cell r="AS6702">
            <v>3.7531000000000003</v>
          </cell>
        </row>
        <row r="6703">
          <cell r="AR6703" t="str">
            <v>EUR42895</v>
          </cell>
          <cell r="AS6703">
            <v>3.6636000000000002</v>
          </cell>
        </row>
        <row r="6704">
          <cell r="AR6704" t="str">
            <v>EUR42978</v>
          </cell>
          <cell r="AS6704">
            <v>3.7435</v>
          </cell>
        </row>
        <row r="6705">
          <cell r="AR6705" t="str">
            <v>EUR42993</v>
          </cell>
          <cell r="AS6705">
            <v>3.7381000000000002</v>
          </cell>
        </row>
        <row r="6706">
          <cell r="AR6706" t="str">
            <v>USD42996</v>
          </cell>
          <cell r="AS6706">
            <v>3.1239000000000003</v>
          </cell>
        </row>
        <row r="6707">
          <cell r="AR6707" t="str">
            <v>USD42991</v>
          </cell>
          <cell r="AS6707">
            <v>3.1343000000000001</v>
          </cell>
        </row>
        <row r="6708">
          <cell r="AR6708" t="str">
            <v>USD42992</v>
          </cell>
          <cell r="AS6708">
            <v>3.1354000000000002</v>
          </cell>
        </row>
        <row r="6709">
          <cell r="AR6709" t="str">
            <v>USD42993</v>
          </cell>
          <cell r="AS6709">
            <v>3.1255000000000002</v>
          </cell>
        </row>
        <row r="6710">
          <cell r="AR6710" t="str">
            <v>EUR42996</v>
          </cell>
          <cell r="AS6710">
            <v>3.7299000000000002</v>
          </cell>
        </row>
        <row r="6711">
          <cell r="AR6711" t="str">
            <v>USD43000</v>
          </cell>
          <cell r="AS6711">
            <v>3.1285000000000003</v>
          </cell>
        </row>
        <row r="6712">
          <cell r="AR6712" t="str">
            <v>USD42999</v>
          </cell>
          <cell r="AS6712">
            <v>3.1347</v>
          </cell>
        </row>
        <row r="6713">
          <cell r="AR6713" t="str">
            <v>EUR42999</v>
          </cell>
          <cell r="AS6713">
            <v>3.7453000000000003</v>
          </cell>
        </row>
        <row r="6714">
          <cell r="AR6714" t="str">
            <v>EUR42997</v>
          </cell>
          <cell r="AS6714">
            <v>3.7528000000000001</v>
          </cell>
        </row>
        <row r="6715">
          <cell r="AR6715" t="str">
            <v>USD42997</v>
          </cell>
          <cell r="AS6715">
            <v>3.1323000000000003</v>
          </cell>
        </row>
        <row r="6716">
          <cell r="AR6716" t="str">
            <v>USD42998</v>
          </cell>
          <cell r="AS6716">
            <v>3.1281000000000003</v>
          </cell>
        </row>
        <row r="6717">
          <cell r="AR6717" t="str">
            <v>EUR43000</v>
          </cell>
          <cell r="AS6717">
            <v>3.7445000000000004</v>
          </cell>
        </row>
        <row r="6718">
          <cell r="AR6718" t="str">
            <v>USD43003</v>
          </cell>
          <cell r="AS6718">
            <v>3.1412</v>
          </cell>
        </row>
        <row r="6719">
          <cell r="AR6719" t="str">
            <v>EUR43003</v>
          </cell>
          <cell r="AS6719">
            <v>3.7230000000000003</v>
          </cell>
        </row>
        <row r="6720">
          <cell r="AR6720" t="str">
            <v>EUR43004</v>
          </cell>
          <cell r="AS6720">
            <v>3.7287000000000003</v>
          </cell>
        </row>
        <row r="6721">
          <cell r="AR6721" t="str">
            <v>USD43006</v>
          </cell>
          <cell r="AS6721">
            <v>3.1871</v>
          </cell>
        </row>
        <row r="6722">
          <cell r="AR6722" t="str">
            <v>USD43005</v>
          </cell>
          <cell r="AS6722">
            <v>3.1932</v>
          </cell>
        </row>
        <row r="6723">
          <cell r="AR6723" t="str">
            <v>EUR43005</v>
          </cell>
          <cell r="AS6723">
            <v>3.7517</v>
          </cell>
        </row>
        <row r="6724">
          <cell r="AR6724" t="str">
            <v>USD43004</v>
          </cell>
          <cell r="AS6724">
            <v>3.1674000000000002</v>
          </cell>
        </row>
        <row r="6725">
          <cell r="AR6725" t="str">
            <v>EUR43006</v>
          </cell>
          <cell r="AS6725">
            <v>3.7528000000000001</v>
          </cell>
        </row>
        <row r="6726">
          <cell r="AR6726" t="str">
            <v>EUR43007</v>
          </cell>
          <cell r="AS6726">
            <v>3.7430000000000003</v>
          </cell>
        </row>
        <row r="6727">
          <cell r="AR6727" t="str">
            <v>USD43007</v>
          </cell>
          <cell r="AS6727">
            <v>3.1680000000000001</v>
          </cell>
        </row>
        <row r="6728">
          <cell r="AR6728" t="str">
            <v>USD43010</v>
          </cell>
          <cell r="AS6728">
            <v>3.1642000000000001</v>
          </cell>
        </row>
        <row r="6729">
          <cell r="AR6729" t="str">
            <v>EUR43010</v>
          </cell>
          <cell r="AS6729">
            <v>3.7170000000000001</v>
          </cell>
        </row>
        <row r="6730">
          <cell r="AR6730" t="str">
            <v>EUR43008</v>
          </cell>
          <cell r="AS6730">
            <v>3.7430000000000003</v>
          </cell>
        </row>
        <row r="6731">
          <cell r="AR6731" t="str">
            <v>EUR42991</v>
          </cell>
          <cell r="AS6731">
            <v>3.7295000000000003</v>
          </cell>
        </row>
        <row r="6732">
          <cell r="AR6732" t="str">
            <v>USD42978</v>
          </cell>
          <cell r="AS6732">
            <v>3.1471</v>
          </cell>
        </row>
        <row r="6733">
          <cell r="AR6733" t="str">
            <v>USD43008</v>
          </cell>
          <cell r="AS6733">
            <v>3.1680000000000001</v>
          </cell>
        </row>
        <row r="6734">
          <cell r="AR6734" t="str">
            <v>USD42695</v>
          </cell>
          <cell r="AS6734">
            <v>3.3517000000000001</v>
          </cell>
        </row>
        <row r="6735">
          <cell r="AR6735" t="str">
            <v>EUR42695</v>
          </cell>
          <cell r="AS6735">
            <v>3.5605000000000002</v>
          </cell>
        </row>
        <row r="6736">
          <cell r="AR6736" t="str">
            <v>USD42699</v>
          </cell>
          <cell r="AS6736">
            <v>3.4279000000000002</v>
          </cell>
        </row>
        <row r="6737">
          <cell r="AR6737" t="str">
            <v>EUR42699</v>
          </cell>
          <cell r="AS6737">
            <v>3.6373000000000002</v>
          </cell>
        </row>
        <row r="6738">
          <cell r="AR6738" t="str">
            <v>USD42710</v>
          </cell>
          <cell r="AS6738">
            <v>3.4354</v>
          </cell>
        </row>
        <row r="6739">
          <cell r="AR6739" t="str">
            <v>EUR42710</v>
          </cell>
          <cell r="AS6739">
            <v>3.6876000000000002</v>
          </cell>
        </row>
        <row r="6740">
          <cell r="AR6740" t="str">
            <v>USD42719</v>
          </cell>
          <cell r="AS6740">
            <v>3.383</v>
          </cell>
        </row>
        <row r="6741">
          <cell r="AR6741" t="str">
            <v>EUR42719</v>
          </cell>
          <cell r="AS6741">
            <v>3.5271000000000003</v>
          </cell>
        </row>
        <row r="6742">
          <cell r="AR6742" t="str">
            <v>USD42726</v>
          </cell>
          <cell r="AS6742">
            <v>3.3302</v>
          </cell>
        </row>
        <row r="6743">
          <cell r="AR6743" t="str">
            <v>EUR42726</v>
          </cell>
          <cell r="AS6743">
            <v>3.4841000000000002</v>
          </cell>
        </row>
        <row r="6744">
          <cell r="AR6744" t="str">
            <v>USD42730</v>
          </cell>
          <cell r="AS6744">
            <v>3.2701000000000002</v>
          </cell>
        </row>
        <row r="6745">
          <cell r="AR6745" t="str">
            <v>EUR42730</v>
          </cell>
          <cell r="AS6745">
            <v>3.4225000000000003</v>
          </cell>
        </row>
        <row r="6746">
          <cell r="AR6746" t="str">
            <v>USD42731</v>
          </cell>
          <cell r="AS6746">
            <v>3.2776000000000001</v>
          </cell>
        </row>
        <row r="6747">
          <cell r="AR6747" t="str">
            <v>EUR42731</v>
          </cell>
          <cell r="AS6747">
            <v>3.4257</v>
          </cell>
        </row>
        <row r="6748">
          <cell r="AR6748" t="str">
            <v>USD42732</v>
          </cell>
          <cell r="AS6748">
            <v>3.2774000000000001</v>
          </cell>
        </row>
        <row r="6749">
          <cell r="AR6749" t="str">
            <v>EUR42732</v>
          </cell>
          <cell r="AS6749">
            <v>3.4042000000000003</v>
          </cell>
        </row>
        <row r="6750">
          <cell r="AR6750" t="str">
            <v>USD42737</v>
          </cell>
          <cell r="AS6750">
            <v>3.2729000000000004</v>
          </cell>
        </row>
        <row r="6751">
          <cell r="AR6751" t="str">
            <v>EUR42737</v>
          </cell>
          <cell r="AS6751">
            <v>3.4280000000000004</v>
          </cell>
        </row>
        <row r="6752">
          <cell r="AR6752" t="str">
            <v>USD42738</v>
          </cell>
          <cell r="AS6752">
            <v>3.2632000000000003</v>
          </cell>
        </row>
        <row r="6753">
          <cell r="AR6753" t="str">
            <v>EUR42738</v>
          </cell>
          <cell r="AS6753">
            <v>3.3908</v>
          </cell>
        </row>
        <row r="6754">
          <cell r="AR6754" t="str">
            <v>USD42751</v>
          </cell>
          <cell r="AS6754">
            <v>3.2234000000000003</v>
          </cell>
        </row>
        <row r="6755">
          <cell r="AR6755" t="str">
            <v>EUR42751</v>
          </cell>
          <cell r="AS6755">
            <v>3.4191000000000003</v>
          </cell>
        </row>
        <row r="6756">
          <cell r="AR6756" t="str">
            <v>USD42762</v>
          </cell>
          <cell r="AS6756">
            <v>3.1596000000000002</v>
          </cell>
        </row>
        <row r="6757">
          <cell r="AR6757" t="str">
            <v>EUR42762</v>
          </cell>
          <cell r="AS6757">
            <v>3.3820000000000001</v>
          </cell>
        </row>
        <row r="6758">
          <cell r="AR6758" t="str">
            <v>EUR42765</v>
          </cell>
          <cell r="AS6758">
            <v>3.3383000000000003</v>
          </cell>
        </row>
        <row r="6759">
          <cell r="AR6759" t="str">
            <v>USD42768</v>
          </cell>
          <cell r="AS6759">
            <v>3.1196000000000002</v>
          </cell>
        </row>
        <row r="6760">
          <cell r="AR6760" t="str">
            <v>EUR42768</v>
          </cell>
          <cell r="AS6760">
            <v>3.3748</v>
          </cell>
        </row>
        <row r="6761">
          <cell r="AR6761" t="str">
            <v>USD42776</v>
          </cell>
          <cell r="AS6761">
            <v>3.1154999999999999</v>
          </cell>
        </row>
        <row r="6762">
          <cell r="AR6762" t="str">
            <v>EUR42776</v>
          </cell>
          <cell r="AS6762">
            <v>3.3112000000000004</v>
          </cell>
        </row>
        <row r="6763">
          <cell r="AR6763" t="str">
            <v>USD42781</v>
          </cell>
          <cell r="AS6763">
            <v>3.0779000000000001</v>
          </cell>
        </row>
        <row r="6764">
          <cell r="AR6764" t="str">
            <v>EUR42781</v>
          </cell>
          <cell r="AS6764">
            <v>3.2515000000000001</v>
          </cell>
        </row>
        <row r="6765">
          <cell r="AR6765" t="str">
            <v>USD42796</v>
          </cell>
          <cell r="AS6765">
            <v>3.1138000000000003</v>
          </cell>
        </row>
        <row r="6766">
          <cell r="AR6766" t="str">
            <v>EUR42796</v>
          </cell>
          <cell r="AS6766">
            <v>3.2782</v>
          </cell>
        </row>
        <row r="6767">
          <cell r="AR6767" t="str">
            <v>USD42797</v>
          </cell>
          <cell r="AS6767">
            <v>3.1364000000000001</v>
          </cell>
        </row>
        <row r="6768">
          <cell r="AR6768" t="str">
            <v>EUR42797</v>
          </cell>
          <cell r="AS6768">
            <v>3.3127</v>
          </cell>
        </row>
        <row r="6769">
          <cell r="AR6769" t="str">
            <v>USD42800</v>
          </cell>
          <cell r="AS6769">
            <v>3.1111</v>
          </cell>
        </row>
        <row r="6770">
          <cell r="AR6770" t="str">
            <v>EUR42800</v>
          </cell>
          <cell r="AS6770">
            <v>3.2975000000000003</v>
          </cell>
        </row>
        <row r="6771">
          <cell r="AR6771" t="str">
            <v>USD42804</v>
          </cell>
          <cell r="AS6771">
            <v>3.1623000000000001</v>
          </cell>
        </row>
        <row r="6772">
          <cell r="AR6772" t="str">
            <v>EUR42804</v>
          </cell>
          <cell r="AS6772">
            <v>3.371</v>
          </cell>
        </row>
        <row r="6773">
          <cell r="AR6773" t="str">
            <v>USD42809</v>
          </cell>
          <cell r="AS6773">
            <v>3.1629</v>
          </cell>
        </row>
        <row r="6774">
          <cell r="AR6774" t="str">
            <v>EUR42809</v>
          </cell>
          <cell r="AS6774">
            <v>3.3625000000000003</v>
          </cell>
        </row>
        <row r="6775">
          <cell r="AR6775" t="str">
            <v>USD42816</v>
          </cell>
          <cell r="AS6775">
            <v>3.0939000000000001</v>
          </cell>
        </row>
        <row r="6776">
          <cell r="AR6776" t="str">
            <v>EUR42816</v>
          </cell>
          <cell r="AS6776">
            <v>3.3423000000000003</v>
          </cell>
        </row>
        <row r="6777">
          <cell r="AR6777" t="str">
            <v>USD42836</v>
          </cell>
          <cell r="AS6777">
            <v>3.1424000000000003</v>
          </cell>
        </row>
        <row r="6778">
          <cell r="AR6778" t="str">
            <v>USD42829</v>
          </cell>
          <cell r="AS6778">
            <v>3.1231</v>
          </cell>
        </row>
        <row r="6779">
          <cell r="AR6779" t="str">
            <v>EUR42829</v>
          </cell>
          <cell r="AS6779">
            <v>3.3302</v>
          </cell>
        </row>
        <row r="6780">
          <cell r="AR6780" t="str">
            <v>EUR42836</v>
          </cell>
          <cell r="AS6780">
            <v>3.3360000000000003</v>
          </cell>
        </row>
        <row r="6781">
          <cell r="AR6781" t="str">
            <v>USD42837</v>
          </cell>
          <cell r="AS6781">
            <v>3.1463000000000001</v>
          </cell>
        </row>
        <row r="6782">
          <cell r="AR6782" t="str">
            <v>EUR42837</v>
          </cell>
          <cell r="AS6782">
            <v>3.3391999999999999</v>
          </cell>
        </row>
        <row r="6783">
          <cell r="AR6783" t="str">
            <v>EUR42838</v>
          </cell>
          <cell r="AS6783">
            <v>3.3245</v>
          </cell>
        </row>
        <row r="6784">
          <cell r="AR6784" t="str">
            <v>USD42844</v>
          </cell>
          <cell r="AS6784">
            <v>3.1294</v>
          </cell>
        </row>
        <row r="6785">
          <cell r="AR6785" t="str">
            <v>EUR42844</v>
          </cell>
          <cell r="AS6785">
            <v>3.3506</v>
          </cell>
        </row>
        <row r="6786">
          <cell r="AR6786" t="str">
            <v>USD42853</v>
          </cell>
          <cell r="AS6786">
            <v>3.1984000000000004</v>
          </cell>
        </row>
        <row r="6787">
          <cell r="AR6787" t="str">
            <v>EUR42857</v>
          </cell>
          <cell r="AS6787">
            <v>3.4611000000000001</v>
          </cell>
        </row>
        <row r="6788">
          <cell r="AR6788" t="str">
            <v>USD42845</v>
          </cell>
          <cell r="AS6788">
            <v>3.1453000000000002</v>
          </cell>
        </row>
        <row r="6789">
          <cell r="AR6789" t="str">
            <v>EUR42794</v>
          </cell>
          <cell r="AS6789">
            <v>3.2753000000000001</v>
          </cell>
        </row>
        <row r="6790">
          <cell r="AR6790" t="str">
            <v>EUR42825</v>
          </cell>
          <cell r="AS6790">
            <v>3.3896000000000002</v>
          </cell>
        </row>
        <row r="6791">
          <cell r="AR6791" t="str">
            <v>EUR42853</v>
          </cell>
          <cell r="AS6791">
            <v>3.4850000000000003</v>
          </cell>
        </row>
        <row r="6792">
          <cell r="AR6792" t="str">
            <v>USD42880</v>
          </cell>
          <cell r="AS6792">
            <v>3.2824</v>
          </cell>
        </row>
        <row r="6793">
          <cell r="AR6793" t="str">
            <v>USD42857</v>
          </cell>
          <cell r="AS6793">
            <v>3.1724000000000001</v>
          </cell>
        </row>
        <row r="6794">
          <cell r="AR6794" t="str">
            <v>EUR42880</v>
          </cell>
          <cell r="AS6794">
            <v>3.6829000000000001</v>
          </cell>
        </row>
        <row r="6795">
          <cell r="AR6795" t="str">
            <v>USD42698</v>
          </cell>
          <cell r="AS6795">
            <v>3.3987000000000003</v>
          </cell>
        </row>
        <row r="6796">
          <cell r="AR6796" t="str">
            <v>EUR42698</v>
          </cell>
          <cell r="AS6796">
            <v>3.5938000000000003</v>
          </cell>
        </row>
        <row r="6797">
          <cell r="AR6797" t="str">
            <v>USD42709</v>
          </cell>
          <cell r="AS6797">
            <v>3.4598</v>
          </cell>
        </row>
        <row r="6798">
          <cell r="AR6798" t="str">
            <v>EUR42709</v>
          </cell>
          <cell r="AS6798">
            <v>3.7127000000000003</v>
          </cell>
        </row>
        <row r="6799">
          <cell r="AR6799" t="str">
            <v>USD42717</v>
          </cell>
          <cell r="AS6799">
            <v>3.3340000000000001</v>
          </cell>
        </row>
        <row r="6800">
          <cell r="AR6800" t="str">
            <v>EUR42717</v>
          </cell>
          <cell r="AS6800">
            <v>3.548</v>
          </cell>
        </row>
        <row r="6801">
          <cell r="AR6801" t="str">
            <v>USD42723</v>
          </cell>
          <cell r="AS6801">
            <v>3.3778000000000001</v>
          </cell>
        </row>
        <row r="6802">
          <cell r="AR6802" t="str">
            <v>EUR42723</v>
          </cell>
          <cell r="AS6802">
            <v>3.5230000000000001</v>
          </cell>
        </row>
        <row r="6803">
          <cell r="AR6803" t="str">
            <v>USD42725</v>
          </cell>
          <cell r="AS6803">
            <v>3.3297000000000003</v>
          </cell>
        </row>
        <row r="6804">
          <cell r="AR6804" t="str">
            <v>EUR42725</v>
          </cell>
          <cell r="AS6804">
            <v>3.4779</v>
          </cell>
        </row>
        <row r="6805">
          <cell r="AR6805" t="str">
            <v>USD42720</v>
          </cell>
          <cell r="AS6805">
            <v>3.3712</v>
          </cell>
        </row>
        <row r="6806">
          <cell r="AR6806" t="str">
            <v>EUR42720</v>
          </cell>
          <cell r="AS6806">
            <v>3.5158</v>
          </cell>
        </row>
        <row r="6807">
          <cell r="AR6807" t="str">
            <v>EUR42735</v>
          </cell>
          <cell r="AS6807">
            <v>3.4384000000000001</v>
          </cell>
        </row>
        <row r="6808">
          <cell r="AR6808" t="str">
            <v>USD42735</v>
          </cell>
          <cell r="AS6808">
            <v>3.2591000000000001</v>
          </cell>
        </row>
        <row r="6809">
          <cell r="AR6809" t="str">
            <v>USD42739</v>
          </cell>
          <cell r="AS6809">
            <v>3.2333000000000003</v>
          </cell>
        </row>
        <row r="6810">
          <cell r="AR6810" t="str">
            <v>EUR42739</v>
          </cell>
          <cell r="AS6810">
            <v>3.3835999999999999</v>
          </cell>
        </row>
        <row r="6811">
          <cell r="AR6811" t="str">
            <v>USD42746</v>
          </cell>
          <cell r="AS6811">
            <v>3.2154000000000003</v>
          </cell>
        </row>
        <row r="6812">
          <cell r="AR6812" t="str">
            <v>EUR42746</v>
          </cell>
          <cell r="AS6812">
            <v>3.3707000000000003</v>
          </cell>
        </row>
        <row r="6813">
          <cell r="AR6813" t="str">
            <v>USD42748</v>
          </cell>
          <cell r="AS6813">
            <v>3.2034000000000002</v>
          </cell>
        </row>
        <row r="6814">
          <cell r="AR6814" t="str">
            <v>EUR42748</v>
          </cell>
          <cell r="AS6814">
            <v>3.3972000000000002</v>
          </cell>
        </row>
        <row r="6815">
          <cell r="AR6815" t="str">
            <v>USD42758</v>
          </cell>
          <cell r="AS6815">
            <v>3.1609000000000003</v>
          </cell>
        </row>
        <row r="6816">
          <cell r="AR6816" t="str">
            <v>EUR42758</v>
          </cell>
          <cell r="AS6816">
            <v>3.3907000000000003</v>
          </cell>
        </row>
        <row r="6817">
          <cell r="AR6817" t="str">
            <v>USD42759</v>
          </cell>
          <cell r="AS6817">
            <v>3.1649000000000003</v>
          </cell>
        </row>
        <row r="6818">
          <cell r="AR6818" t="str">
            <v>EUR42759</v>
          </cell>
          <cell r="AS6818">
            <v>3.4064000000000001</v>
          </cell>
        </row>
        <row r="6819">
          <cell r="AR6819" t="str">
            <v>USD42787</v>
          </cell>
          <cell r="AS6819">
            <v>3.097</v>
          </cell>
        </row>
        <row r="6820">
          <cell r="AR6820" t="str">
            <v>EUR42787</v>
          </cell>
          <cell r="AS6820">
            <v>3.2636000000000003</v>
          </cell>
        </row>
        <row r="6821">
          <cell r="AR6821" t="str">
            <v>USD42790</v>
          </cell>
          <cell r="AS6821">
            <v>3.0992999999999999</v>
          </cell>
        </row>
        <row r="6822">
          <cell r="AR6822" t="str">
            <v>EUR42790</v>
          </cell>
          <cell r="AS6822">
            <v>3.2753000000000001</v>
          </cell>
        </row>
        <row r="6823">
          <cell r="AR6823" t="str">
            <v>USD42803</v>
          </cell>
          <cell r="AS6823">
            <v>3.1735000000000002</v>
          </cell>
        </row>
        <row r="6824">
          <cell r="AR6824" t="str">
            <v>EUR42803</v>
          </cell>
          <cell r="AS6824">
            <v>3.3585000000000003</v>
          </cell>
        </row>
        <row r="6825">
          <cell r="AR6825" t="str">
            <v>USD42815</v>
          </cell>
          <cell r="AS6825">
            <v>3.0765000000000002</v>
          </cell>
        </row>
        <row r="6826">
          <cell r="AR6826" t="str">
            <v>EUR42815</v>
          </cell>
          <cell r="AS6826">
            <v>3.3263000000000003</v>
          </cell>
        </row>
        <row r="6827">
          <cell r="AR6827" t="str">
            <v>USD42850</v>
          </cell>
          <cell r="AS6827">
            <v>3.1577000000000002</v>
          </cell>
        </row>
        <row r="6828">
          <cell r="AR6828" t="str">
            <v>EUR42850</v>
          </cell>
          <cell r="AS6828">
            <v>3.4548000000000001</v>
          </cell>
        </row>
        <row r="6829">
          <cell r="AR6829" t="str">
            <v>EUR42892</v>
          </cell>
          <cell r="AS6829">
            <v>3.6972</v>
          </cell>
        </row>
        <row r="6830">
          <cell r="AR6830" t="str">
            <v>USD42872</v>
          </cell>
          <cell r="AS6830">
            <v>3.1076000000000001</v>
          </cell>
        </row>
        <row r="6831">
          <cell r="AR6831" t="str">
            <v>USD42860</v>
          </cell>
          <cell r="AS6831">
            <v>3.1764000000000001</v>
          </cell>
        </row>
        <row r="6832">
          <cell r="AR6832" t="str">
            <v>EUR42860</v>
          </cell>
          <cell r="AS6832">
            <v>3.4928000000000003</v>
          </cell>
        </row>
        <row r="6833">
          <cell r="AR6833" t="str">
            <v>EUR42872</v>
          </cell>
          <cell r="AS6833">
            <v>3.46</v>
          </cell>
        </row>
        <row r="6834">
          <cell r="AR6834" t="str">
            <v>USD42892</v>
          </cell>
          <cell r="AS6834">
            <v>3.2817000000000003</v>
          </cell>
        </row>
        <row r="6835">
          <cell r="AR6835" t="str">
            <v>USD42891</v>
          </cell>
          <cell r="AS6835">
            <v>3.282</v>
          </cell>
        </row>
        <row r="6836">
          <cell r="AR6836" t="str">
            <v>EUR42891</v>
          </cell>
          <cell r="AS6836">
            <v>3.6923000000000004</v>
          </cell>
        </row>
        <row r="6837">
          <cell r="AR6837" t="str">
            <v>USD42899</v>
          </cell>
          <cell r="AS6837">
            <v>3.3208000000000002</v>
          </cell>
        </row>
        <row r="6838">
          <cell r="AR6838" t="str">
            <v>EUR42899</v>
          </cell>
          <cell r="AS6838">
            <v>3.7173000000000003</v>
          </cell>
        </row>
        <row r="6839">
          <cell r="AR6839" t="str">
            <v>USD42898</v>
          </cell>
          <cell r="AS6839">
            <v>3.2986</v>
          </cell>
        </row>
        <row r="6840">
          <cell r="AR6840" t="str">
            <v>EUR42898</v>
          </cell>
          <cell r="AS6840">
            <v>3.6958000000000002</v>
          </cell>
        </row>
        <row r="6841">
          <cell r="AR6841" t="str">
            <v>USD42908</v>
          </cell>
          <cell r="AS6841">
            <v>3.3362000000000003</v>
          </cell>
        </row>
        <row r="6842">
          <cell r="AR6842" t="str">
            <v>USD42906</v>
          </cell>
          <cell r="AS6842">
            <v>3.3145000000000002</v>
          </cell>
        </row>
        <row r="6843">
          <cell r="AR6843" t="str">
            <v>EUR42906</v>
          </cell>
          <cell r="AS6843">
            <v>3.6874000000000002</v>
          </cell>
        </row>
        <row r="6844">
          <cell r="AR6844" t="str">
            <v>USD42912</v>
          </cell>
          <cell r="AS6844">
            <v>3.3128000000000002</v>
          </cell>
        </row>
        <row r="6845">
          <cell r="AR6845" t="str">
            <v>EUR42908</v>
          </cell>
          <cell r="AS6845">
            <v>3.7189000000000001</v>
          </cell>
        </row>
        <row r="6846">
          <cell r="AR6846" t="str">
            <v>USD42915</v>
          </cell>
          <cell r="AS6846">
            <v>3.2952000000000004</v>
          </cell>
        </row>
        <row r="6847">
          <cell r="AR6847" t="str">
            <v>EUR42912</v>
          </cell>
          <cell r="AS6847">
            <v>3.7097000000000002</v>
          </cell>
        </row>
        <row r="6848">
          <cell r="AR6848" t="str">
            <v>EUR42915</v>
          </cell>
          <cell r="AS6848">
            <v>3.7631000000000001</v>
          </cell>
        </row>
        <row r="6849">
          <cell r="AR6849" t="str">
            <v>USD42886</v>
          </cell>
          <cell r="AS6849">
            <v>3.2437</v>
          </cell>
        </row>
        <row r="6850">
          <cell r="AR6850" t="str">
            <v>USD42920</v>
          </cell>
          <cell r="AS6850">
            <v>3.3050000000000002</v>
          </cell>
        </row>
        <row r="6851">
          <cell r="AR6851" t="str">
            <v>EUR42886</v>
          </cell>
          <cell r="AS6851">
            <v>3.6449000000000003</v>
          </cell>
        </row>
        <row r="6852">
          <cell r="AR6852" t="str">
            <v>EUR42920</v>
          </cell>
          <cell r="AS6852">
            <v>3.7505000000000002</v>
          </cell>
        </row>
        <row r="6853">
          <cell r="AR6853" t="str">
            <v>USD42927</v>
          </cell>
          <cell r="AS6853">
            <v>3.2522000000000002</v>
          </cell>
        </row>
        <row r="6854">
          <cell r="AR6854" t="str">
            <v>EUR42923</v>
          </cell>
          <cell r="AS6854">
            <v>3.7494000000000001</v>
          </cell>
        </row>
        <row r="6855">
          <cell r="AR6855" t="str">
            <v>USD42923</v>
          </cell>
          <cell r="AS6855">
            <v>3.2895000000000003</v>
          </cell>
        </row>
        <row r="6856">
          <cell r="AR6856" t="str">
            <v>EUR42927</v>
          </cell>
          <cell r="AS6856">
            <v>3.7176</v>
          </cell>
        </row>
        <row r="6857">
          <cell r="AR6857" t="str">
            <v>USD42692</v>
          </cell>
          <cell r="AS6857">
            <v>3.3917000000000002</v>
          </cell>
        </row>
        <row r="6858">
          <cell r="AR6858" t="str">
            <v>EUR42692</v>
          </cell>
          <cell r="AS6858">
            <v>3.5949</v>
          </cell>
        </row>
        <row r="6859">
          <cell r="AR6859" t="str">
            <v>USD42718</v>
          </cell>
          <cell r="AS6859">
            <v>3.3103000000000002</v>
          </cell>
        </row>
        <row r="6860">
          <cell r="AR6860" t="str">
            <v>EUR42718</v>
          </cell>
          <cell r="AS6860">
            <v>3.5222000000000002</v>
          </cell>
        </row>
        <row r="6861">
          <cell r="AR6861" t="str">
            <v>USD42724</v>
          </cell>
          <cell r="AS6861">
            <v>3.3586</v>
          </cell>
        </row>
        <row r="6862">
          <cell r="AR6862" t="str">
            <v>EUR42724</v>
          </cell>
          <cell r="AS6862">
            <v>3.4839000000000002</v>
          </cell>
        </row>
        <row r="6863">
          <cell r="AR6863" t="str">
            <v>USD42733</v>
          </cell>
          <cell r="AS6863">
            <v>3.2591000000000001</v>
          </cell>
        </row>
        <row r="6864">
          <cell r="AR6864" t="str">
            <v>EUR42733</v>
          </cell>
          <cell r="AS6864">
            <v>3.4084000000000003</v>
          </cell>
        </row>
        <row r="6865">
          <cell r="AR6865" t="str">
            <v>USD42734</v>
          </cell>
          <cell r="AS6865">
            <v>3.2591000000000001</v>
          </cell>
        </row>
        <row r="6866">
          <cell r="AR6866" t="str">
            <v>EUR42734</v>
          </cell>
          <cell r="AS6866">
            <v>3.4384000000000001</v>
          </cell>
        </row>
        <row r="6867">
          <cell r="AR6867" t="str">
            <v>USD42747</v>
          </cell>
          <cell r="AS6867">
            <v>3.1661000000000001</v>
          </cell>
        </row>
        <row r="6868">
          <cell r="AR6868" t="str">
            <v>EUR42747</v>
          </cell>
          <cell r="AS6868">
            <v>3.3744000000000001</v>
          </cell>
        </row>
        <row r="6869">
          <cell r="AR6869" t="str">
            <v>USD42752</v>
          </cell>
          <cell r="AS6869">
            <v>3.21</v>
          </cell>
        </row>
        <row r="6870">
          <cell r="AR6870" t="str">
            <v>EUR42752</v>
          </cell>
          <cell r="AS6870">
            <v>3.4402000000000004</v>
          </cell>
        </row>
        <row r="6871">
          <cell r="AR6871" t="str">
            <v>USD42754</v>
          </cell>
          <cell r="AS6871">
            <v>3.2113</v>
          </cell>
        </row>
        <row r="6872">
          <cell r="AR6872" t="str">
            <v>EUR42754</v>
          </cell>
          <cell r="AS6872">
            <v>3.4021000000000003</v>
          </cell>
        </row>
        <row r="6873">
          <cell r="AR6873" t="str">
            <v>USD42766</v>
          </cell>
          <cell r="AS6873">
            <v>3.1270000000000002</v>
          </cell>
        </row>
        <row r="6874">
          <cell r="AR6874" t="str">
            <v>EUR42766</v>
          </cell>
          <cell r="AS6874">
            <v>3.3759000000000001</v>
          </cell>
        </row>
        <row r="6875">
          <cell r="AR6875" t="str">
            <v>USD42767</v>
          </cell>
          <cell r="AS6875">
            <v>3.1479000000000004</v>
          </cell>
        </row>
        <row r="6876">
          <cell r="AR6876" t="str">
            <v>EUR42767</v>
          </cell>
          <cell r="AS6876">
            <v>3.3846000000000003</v>
          </cell>
        </row>
        <row r="6877">
          <cell r="AR6877" t="str">
            <v>USD42775</v>
          </cell>
          <cell r="AS6877">
            <v>3.1185</v>
          </cell>
        </row>
        <row r="6878">
          <cell r="AR6878" t="str">
            <v>EUR42775</v>
          </cell>
          <cell r="AS6878">
            <v>3.3265000000000002</v>
          </cell>
        </row>
        <row r="6879">
          <cell r="AR6879" t="str">
            <v>USD42779</v>
          </cell>
          <cell r="AS6879">
            <v>3.1175000000000002</v>
          </cell>
        </row>
        <row r="6880">
          <cell r="AR6880" t="str">
            <v>EUR42779</v>
          </cell>
          <cell r="AS6880">
            <v>3.3052000000000001</v>
          </cell>
        </row>
        <row r="6881">
          <cell r="AR6881" t="str">
            <v>USD42783</v>
          </cell>
          <cell r="AS6881">
            <v>3.0950000000000002</v>
          </cell>
        </row>
        <row r="6882">
          <cell r="AR6882" t="str">
            <v>EUR42783</v>
          </cell>
          <cell r="AS6882">
            <v>3.2959000000000001</v>
          </cell>
        </row>
        <row r="6883">
          <cell r="AR6883" t="str">
            <v>USD42788</v>
          </cell>
          <cell r="AS6883">
            <v>3.0824000000000003</v>
          </cell>
        </row>
        <row r="6884">
          <cell r="AR6884" t="str">
            <v>EUR42788</v>
          </cell>
          <cell r="AS6884">
            <v>3.2524999999999999</v>
          </cell>
        </row>
        <row r="6885">
          <cell r="AR6885" t="str">
            <v>USD42808</v>
          </cell>
          <cell r="AS6885">
            <v>3.1638999999999999</v>
          </cell>
        </row>
        <row r="6886">
          <cell r="AR6886" t="str">
            <v>EUR42808</v>
          </cell>
          <cell r="AS6886">
            <v>3.3680000000000003</v>
          </cell>
        </row>
        <row r="6887">
          <cell r="AR6887" t="str">
            <v>USD42810</v>
          </cell>
          <cell r="AS6887">
            <v>3.1080000000000001</v>
          </cell>
        </row>
        <row r="6888">
          <cell r="AR6888" t="str">
            <v>EUR42810</v>
          </cell>
          <cell r="AS6888">
            <v>3.3377000000000003</v>
          </cell>
        </row>
        <row r="6889">
          <cell r="AR6889" t="str">
            <v>USD42822</v>
          </cell>
          <cell r="AS6889">
            <v>3.1303000000000001</v>
          </cell>
        </row>
        <row r="6890">
          <cell r="AR6890" t="str">
            <v>EUR42822</v>
          </cell>
          <cell r="AS6890">
            <v>3.3970000000000002</v>
          </cell>
        </row>
        <row r="6891">
          <cell r="AR6891" t="str">
            <v>USD42843</v>
          </cell>
          <cell r="AS6891">
            <v>3.0958000000000001</v>
          </cell>
        </row>
        <row r="6892">
          <cell r="AR6892" t="str">
            <v>EUR42843</v>
          </cell>
          <cell r="AS6892">
            <v>3.3144</v>
          </cell>
        </row>
        <row r="6893">
          <cell r="AR6893" t="str">
            <v>USD42859</v>
          </cell>
          <cell r="AS6893">
            <v>3.1779999999999999</v>
          </cell>
        </row>
        <row r="6894">
          <cell r="AR6894" t="str">
            <v>EUR42859</v>
          </cell>
          <cell r="AS6894">
            <v>3.4850000000000003</v>
          </cell>
        </row>
        <row r="6895">
          <cell r="AR6895" t="str">
            <v>EUR42845</v>
          </cell>
          <cell r="AS6895">
            <v>3.3840000000000003</v>
          </cell>
        </row>
        <row r="6896">
          <cell r="AR6896" t="str">
            <v>USD42858</v>
          </cell>
          <cell r="AS6896">
            <v>3.1489000000000003</v>
          </cell>
        </row>
        <row r="6897">
          <cell r="AR6897" t="str">
            <v>EUR42858</v>
          </cell>
          <cell r="AS6897">
            <v>3.4386000000000001</v>
          </cell>
        </row>
        <row r="6898">
          <cell r="AR6898" t="str">
            <v>EUR42870</v>
          </cell>
          <cell r="AS6898">
            <v>3.4050000000000002</v>
          </cell>
        </row>
        <row r="6899">
          <cell r="AR6899" t="str">
            <v>USD42863</v>
          </cell>
          <cell r="AS6899">
            <v>3.1938</v>
          </cell>
        </row>
        <row r="6900">
          <cell r="AR6900" t="str">
            <v>USD42865</v>
          </cell>
          <cell r="AS6900">
            <v>3.1606000000000001</v>
          </cell>
        </row>
        <row r="6901">
          <cell r="AR6901" t="str">
            <v>EUR42863</v>
          </cell>
          <cell r="AS6901">
            <v>3.4908000000000001</v>
          </cell>
        </row>
        <row r="6902">
          <cell r="AR6902" t="str">
            <v>USD42870</v>
          </cell>
          <cell r="AS6902">
            <v>3.1011000000000002</v>
          </cell>
        </row>
        <row r="6903">
          <cell r="AR6903" t="str">
            <v>EUR42865</v>
          </cell>
          <cell r="AS6903">
            <v>3.4365000000000001</v>
          </cell>
        </row>
        <row r="6904">
          <cell r="AR6904" t="str">
            <v>USD42867</v>
          </cell>
          <cell r="AS6904">
            <v>3.129</v>
          </cell>
        </row>
        <row r="6905">
          <cell r="AR6905" t="str">
            <v>EUR42867</v>
          </cell>
          <cell r="AS6905">
            <v>3.4197000000000002</v>
          </cell>
        </row>
        <row r="6906">
          <cell r="AR6906" t="str">
            <v>USD42894</v>
          </cell>
          <cell r="AS6906">
            <v>3.2838000000000003</v>
          </cell>
        </row>
        <row r="6907">
          <cell r="AR6907" t="str">
            <v>USD42879</v>
          </cell>
          <cell r="AS6907">
            <v>3.2629000000000001</v>
          </cell>
        </row>
        <row r="6908">
          <cell r="AR6908" t="str">
            <v>EUR42879</v>
          </cell>
          <cell r="AS6908">
            <v>3.6463000000000001</v>
          </cell>
        </row>
        <row r="6909">
          <cell r="AR6909" t="str">
            <v>USD42905</v>
          </cell>
          <cell r="AS6909">
            <v>3.2975000000000003</v>
          </cell>
        </row>
        <row r="6910">
          <cell r="AR6910" t="str">
            <v>EUR42894</v>
          </cell>
          <cell r="AS6910">
            <v>3.6841000000000004</v>
          </cell>
        </row>
        <row r="6911">
          <cell r="AR6911" t="str">
            <v>USD42907</v>
          </cell>
          <cell r="AS6911">
            <v>3.3247</v>
          </cell>
        </row>
        <row r="6912">
          <cell r="AR6912" t="str">
            <v>EUR42905</v>
          </cell>
          <cell r="AS6912">
            <v>3.68</v>
          </cell>
        </row>
        <row r="6913">
          <cell r="AR6913" t="str">
            <v>USD42928</v>
          </cell>
          <cell r="AS6913">
            <v>3.2263999999999999</v>
          </cell>
        </row>
        <row r="6914">
          <cell r="AR6914" t="str">
            <v>EUR42907</v>
          </cell>
          <cell r="AS6914">
            <v>3.7054</v>
          </cell>
        </row>
        <row r="6915">
          <cell r="AR6915" t="str">
            <v>USD42933</v>
          </cell>
          <cell r="AS6915">
            <v>3.1821000000000002</v>
          </cell>
        </row>
        <row r="6916">
          <cell r="AR6916" t="str">
            <v>EUR42928</v>
          </cell>
          <cell r="AS6916">
            <v>3.6816</v>
          </cell>
        </row>
        <row r="6917">
          <cell r="AR6917" t="str">
            <v>USD42937</v>
          </cell>
          <cell r="AS6917">
            <v>3.1255999999999999</v>
          </cell>
        </row>
        <row r="6918">
          <cell r="AR6918" t="str">
            <v>EUR42933</v>
          </cell>
          <cell r="AS6918">
            <v>3.6502000000000003</v>
          </cell>
        </row>
        <row r="6919">
          <cell r="AR6919" t="str">
            <v>USD42944</v>
          </cell>
          <cell r="AS6919">
            <v>3.1457000000000002</v>
          </cell>
        </row>
        <row r="6920">
          <cell r="AR6920" t="str">
            <v>EUR42937</v>
          </cell>
          <cell r="AS6920">
            <v>3.6435</v>
          </cell>
        </row>
        <row r="6921">
          <cell r="AR6921" t="str">
            <v>USD42942</v>
          </cell>
          <cell r="AS6921">
            <v>3.1657000000000002</v>
          </cell>
        </row>
        <row r="6922">
          <cell r="AR6922" t="str">
            <v>EUR42942</v>
          </cell>
          <cell r="AS6922">
            <v>3.6820000000000004</v>
          </cell>
        </row>
        <row r="6923">
          <cell r="AR6923" t="str">
            <v>USD42711</v>
          </cell>
          <cell r="AS6923">
            <v>3.3895</v>
          </cell>
        </row>
        <row r="6924">
          <cell r="AR6924" t="str">
            <v>EUR42711</v>
          </cell>
          <cell r="AS6924">
            <v>3.6424000000000003</v>
          </cell>
        </row>
        <row r="6925">
          <cell r="AR6925" t="str">
            <v>USD42786</v>
          </cell>
          <cell r="AS6925">
            <v>3.0918000000000001</v>
          </cell>
        </row>
        <row r="6926">
          <cell r="AR6926" t="str">
            <v>EUR42786</v>
          </cell>
          <cell r="AS6926">
            <v>3.2847</v>
          </cell>
        </row>
        <row r="6927">
          <cell r="AR6927" t="str">
            <v>USD42795</v>
          </cell>
          <cell r="AS6927">
            <v>3.0976000000000004</v>
          </cell>
        </row>
        <row r="6928">
          <cell r="AR6928" t="str">
            <v>EUR42795</v>
          </cell>
          <cell r="AS6928">
            <v>3.2723</v>
          </cell>
        </row>
        <row r="6929">
          <cell r="AR6929" t="str">
            <v>USD42824</v>
          </cell>
          <cell r="AS6929">
            <v>3.1247000000000003</v>
          </cell>
        </row>
        <row r="6930">
          <cell r="AR6930" t="str">
            <v>EUR42824</v>
          </cell>
          <cell r="AS6930">
            <v>3.3522000000000003</v>
          </cell>
        </row>
        <row r="6931">
          <cell r="AR6931" t="str">
            <v>USD42831</v>
          </cell>
          <cell r="AS6931">
            <v>3.1160000000000001</v>
          </cell>
        </row>
        <row r="6932">
          <cell r="AR6932" t="str">
            <v>EUR42831</v>
          </cell>
          <cell r="AS6932">
            <v>3.3189000000000002</v>
          </cell>
        </row>
        <row r="6933">
          <cell r="AR6933" t="str">
            <v>USD42832</v>
          </cell>
          <cell r="AS6933">
            <v>3.1302000000000003</v>
          </cell>
        </row>
        <row r="6934">
          <cell r="AR6934" t="str">
            <v>EUR42832</v>
          </cell>
          <cell r="AS6934">
            <v>3.3233000000000001</v>
          </cell>
        </row>
        <row r="6935">
          <cell r="AR6935" t="str">
            <v>USD42838</v>
          </cell>
          <cell r="AS6935">
            <v>3.1269</v>
          </cell>
        </row>
        <row r="6936">
          <cell r="AR6936" t="str">
            <v>USD42842</v>
          </cell>
          <cell r="AS6936">
            <v>3.1036000000000001</v>
          </cell>
        </row>
        <row r="6937">
          <cell r="AR6937" t="str">
            <v>EUR42842</v>
          </cell>
          <cell r="AS6937">
            <v>3.3084000000000002</v>
          </cell>
        </row>
        <row r="6938">
          <cell r="AR6938" t="str">
            <v>EUR42884</v>
          </cell>
          <cell r="AS6938">
            <v>3.6572</v>
          </cell>
        </row>
        <row r="6939">
          <cell r="AR6939" t="str">
            <v>USD42884</v>
          </cell>
          <cell r="AS6939">
            <v>3.2709000000000001</v>
          </cell>
        </row>
        <row r="6940">
          <cell r="AR6940" t="str">
            <v>USD42885</v>
          </cell>
          <cell r="AS6940">
            <v>3.2659000000000002</v>
          </cell>
        </row>
        <row r="6941">
          <cell r="AR6941" t="str">
            <v>EUR42885</v>
          </cell>
          <cell r="AS6941">
            <v>3.6523000000000003</v>
          </cell>
        </row>
        <row r="6942">
          <cell r="AR6942" t="str">
            <v>USD42948</v>
          </cell>
          <cell r="AS6942">
            <v>3.1161000000000003</v>
          </cell>
        </row>
        <row r="6943">
          <cell r="AR6943" t="str">
            <v>USD42855</v>
          </cell>
          <cell r="AS6943">
            <v>3.1984000000000004</v>
          </cell>
        </row>
        <row r="6944">
          <cell r="AR6944" t="str">
            <v>EUR42855</v>
          </cell>
          <cell r="AS6944">
            <v>3.4850000000000003</v>
          </cell>
        </row>
        <row r="6945">
          <cell r="AR6945" t="str">
            <v>USD42922</v>
          </cell>
          <cell r="AS6945">
            <v>3.3064</v>
          </cell>
        </row>
        <row r="6946">
          <cell r="AR6946" t="str">
            <v>USD42929</v>
          </cell>
          <cell r="AS6946">
            <v>3.2108000000000003</v>
          </cell>
        </row>
        <row r="6947">
          <cell r="AR6947" t="str">
            <v>EUR42922</v>
          </cell>
          <cell r="AS6947">
            <v>3.7726000000000002</v>
          </cell>
        </row>
        <row r="6948">
          <cell r="AR6948" t="str">
            <v>USD42914</v>
          </cell>
          <cell r="AS6948">
            <v>3.3030000000000004</v>
          </cell>
        </row>
        <row r="6949">
          <cell r="AR6949" t="str">
            <v>EUR42914</v>
          </cell>
          <cell r="AS6949">
            <v>3.7539000000000002</v>
          </cell>
        </row>
        <row r="6950">
          <cell r="AR6950" t="str">
            <v>USD42940</v>
          </cell>
          <cell r="AS6950">
            <v>3.1459000000000001</v>
          </cell>
        </row>
        <row r="6951">
          <cell r="AR6951" t="str">
            <v>EUR42929</v>
          </cell>
          <cell r="AS6951">
            <v>3.6558000000000002</v>
          </cell>
        </row>
        <row r="6952">
          <cell r="AR6952" t="str">
            <v>EUR42948</v>
          </cell>
          <cell r="AS6952">
            <v>3.677</v>
          </cell>
        </row>
        <row r="6953">
          <cell r="AR6953" t="str">
            <v>EUR42940</v>
          </cell>
          <cell r="AS6953">
            <v>3.6631</v>
          </cell>
        </row>
        <row r="6954">
          <cell r="AR6954" t="str">
            <v>EUR42944</v>
          </cell>
          <cell r="AS6954">
            <v>3.6978</v>
          </cell>
        </row>
        <row r="6955">
          <cell r="AR6955" t="str">
            <v>EUR42916</v>
          </cell>
          <cell r="AS6955">
            <v>3.7750000000000004</v>
          </cell>
        </row>
        <row r="6956">
          <cell r="AR6956" t="str">
            <v>USD42947</v>
          </cell>
          <cell r="AS6956">
            <v>3.1307</v>
          </cell>
        </row>
        <row r="6957">
          <cell r="AR6957" t="str">
            <v>USD42916</v>
          </cell>
          <cell r="AS6957">
            <v>3.3082000000000003</v>
          </cell>
        </row>
        <row r="6958">
          <cell r="AR6958" t="str">
            <v>USD42949</v>
          </cell>
          <cell r="AS6958">
            <v>3.1268000000000002</v>
          </cell>
        </row>
        <row r="6959">
          <cell r="AR6959" t="str">
            <v>EUR42949</v>
          </cell>
          <cell r="AS6959">
            <v>3.7093000000000003</v>
          </cell>
        </row>
        <row r="6960">
          <cell r="AR6960" t="str">
            <v>USD42950</v>
          </cell>
          <cell r="AS6960">
            <v>3.1194000000000002</v>
          </cell>
        </row>
        <row r="6961">
          <cell r="AR6961" t="str">
            <v>EUR42950</v>
          </cell>
          <cell r="AS6961">
            <v>3.7065000000000001</v>
          </cell>
        </row>
        <row r="6962">
          <cell r="AR6962" t="str">
            <v>USD42951</v>
          </cell>
          <cell r="AS6962">
            <v>3.1224000000000003</v>
          </cell>
        </row>
        <row r="6963">
          <cell r="AR6963" t="str">
            <v>EUR42951</v>
          </cell>
          <cell r="AS6963">
            <v>3.6707000000000001</v>
          </cell>
        </row>
        <row r="6964">
          <cell r="AR6964" t="str">
            <v>USD42954</v>
          </cell>
          <cell r="AS6964">
            <v>3.1267</v>
          </cell>
        </row>
        <row r="6965">
          <cell r="AR6965" t="str">
            <v>EUR42954</v>
          </cell>
          <cell r="AS6965">
            <v>3.6858</v>
          </cell>
        </row>
        <row r="6966">
          <cell r="AR6966" t="str">
            <v>USD42955</v>
          </cell>
          <cell r="AS6966">
            <v>3.1320000000000001</v>
          </cell>
        </row>
        <row r="6967">
          <cell r="AR6967" t="str">
            <v>EUR42955</v>
          </cell>
          <cell r="AS6967">
            <v>3.6726000000000001</v>
          </cell>
        </row>
        <row r="6968">
          <cell r="AR6968" t="str">
            <v>USD42956</v>
          </cell>
          <cell r="AS6968">
            <v>3.1464000000000003</v>
          </cell>
        </row>
        <row r="6969">
          <cell r="AR6969" t="str">
            <v>EUR42956</v>
          </cell>
          <cell r="AS6969">
            <v>3.6964000000000001</v>
          </cell>
        </row>
        <row r="6970">
          <cell r="AR6970" t="str">
            <v>EUR42957</v>
          </cell>
          <cell r="AS6970">
            <v>3.7072000000000003</v>
          </cell>
        </row>
        <row r="6971">
          <cell r="AR6971" t="str">
            <v>USD42958</v>
          </cell>
          <cell r="AS6971">
            <v>3.1695000000000002</v>
          </cell>
        </row>
        <row r="6972">
          <cell r="AR6972" t="str">
            <v>USD42957</v>
          </cell>
          <cell r="AS6972">
            <v>3.1543000000000001</v>
          </cell>
        </row>
        <row r="6973">
          <cell r="AR6973" t="str">
            <v>EUR42958</v>
          </cell>
          <cell r="AS6973">
            <v>3.7435</v>
          </cell>
        </row>
        <row r="6974">
          <cell r="AR6974" t="str">
            <v>USD42963</v>
          </cell>
          <cell r="AS6974">
            <v>3.1670000000000003</v>
          </cell>
        </row>
        <row r="6975">
          <cell r="AR6975" t="str">
            <v>EUR42963</v>
          </cell>
          <cell r="AS6975">
            <v>3.7067000000000001</v>
          </cell>
        </row>
        <row r="6976">
          <cell r="AR6976" t="str">
            <v>USD42962</v>
          </cell>
          <cell r="AS6976">
            <v>3.1976</v>
          </cell>
        </row>
        <row r="6977">
          <cell r="AR6977" t="str">
            <v>EUR42962</v>
          </cell>
          <cell r="AS6977">
            <v>3.7530000000000001</v>
          </cell>
        </row>
        <row r="6978">
          <cell r="AR6978" t="str">
            <v>USD42965</v>
          </cell>
          <cell r="AS6978">
            <v>3.1654</v>
          </cell>
        </row>
        <row r="6979">
          <cell r="AR6979" t="str">
            <v>EUR42965</v>
          </cell>
          <cell r="AS6979">
            <v>3.7190000000000003</v>
          </cell>
        </row>
        <row r="6980">
          <cell r="AR6980" t="str">
            <v>USD42825</v>
          </cell>
          <cell r="AS6980">
            <v>3.1684000000000001</v>
          </cell>
        </row>
        <row r="6981">
          <cell r="AR6981" t="str">
            <v>USD42969</v>
          </cell>
          <cell r="AS6981">
            <v>3.1539000000000001</v>
          </cell>
        </row>
        <row r="6982">
          <cell r="AR6982" t="str">
            <v>EUR42969</v>
          </cell>
          <cell r="AS6982">
            <v>3.7102000000000004</v>
          </cell>
        </row>
        <row r="6983">
          <cell r="AR6983" t="str">
            <v>USD42970</v>
          </cell>
          <cell r="AS6983">
            <v>3.1569000000000003</v>
          </cell>
        </row>
        <row r="6984">
          <cell r="AR6984" t="str">
            <v>EUR42970</v>
          </cell>
          <cell r="AS6984">
            <v>3.7264000000000004</v>
          </cell>
        </row>
        <row r="6985">
          <cell r="AR6985" t="str">
            <v>EUR42691</v>
          </cell>
          <cell r="AS6985">
            <v>3.6402000000000001</v>
          </cell>
        </row>
        <row r="6986">
          <cell r="AR6986" t="str">
            <v>USD42697</v>
          </cell>
          <cell r="AS6986">
            <v>3.3927</v>
          </cell>
        </row>
        <row r="6987">
          <cell r="AR6987" t="str">
            <v>EUR42697</v>
          </cell>
          <cell r="AS6987">
            <v>3.5817000000000001</v>
          </cell>
        </row>
        <row r="6988">
          <cell r="AR6988" t="str">
            <v>USD42704</v>
          </cell>
          <cell r="AS6988">
            <v>3.3967000000000001</v>
          </cell>
        </row>
        <row r="6989">
          <cell r="AR6989" t="str">
            <v>EUR42704</v>
          </cell>
          <cell r="AS6989">
            <v>3.6002000000000001</v>
          </cell>
        </row>
        <row r="6990">
          <cell r="AR6990" t="str">
            <v>USD42705</v>
          </cell>
          <cell r="AS6990">
            <v>3.4362000000000004</v>
          </cell>
        </row>
        <row r="6991">
          <cell r="AR6991" t="str">
            <v>EUR42705</v>
          </cell>
          <cell r="AS6991">
            <v>3.6403000000000003</v>
          </cell>
        </row>
        <row r="6992">
          <cell r="AR6992" t="str">
            <v>USD42706</v>
          </cell>
          <cell r="AS6992">
            <v>3.4650000000000003</v>
          </cell>
        </row>
        <row r="6993">
          <cell r="AR6993" t="str">
            <v>EUR42706</v>
          </cell>
          <cell r="AS6993">
            <v>3.6906000000000003</v>
          </cell>
        </row>
        <row r="6994">
          <cell r="AR6994" t="str">
            <v>USD42716</v>
          </cell>
          <cell r="AS6994">
            <v>3.3697000000000004</v>
          </cell>
        </row>
        <row r="6995">
          <cell r="AR6995" t="str">
            <v>EUR42716</v>
          </cell>
          <cell r="AS6995">
            <v>3.5766</v>
          </cell>
        </row>
        <row r="6996">
          <cell r="AR6996" t="str">
            <v>USD42727</v>
          </cell>
          <cell r="AS6996">
            <v>3.2696000000000001</v>
          </cell>
        </row>
        <row r="6997">
          <cell r="AR6997" t="str">
            <v>EUR42727</v>
          </cell>
          <cell r="AS6997">
            <v>3.4125000000000001</v>
          </cell>
        </row>
        <row r="6998">
          <cell r="AR6998" t="str">
            <v>USD42740</v>
          </cell>
          <cell r="AS6998">
            <v>3.2129000000000003</v>
          </cell>
        </row>
        <row r="6999">
          <cell r="AR6999" t="str">
            <v>EUR42740</v>
          </cell>
          <cell r="AS6999">
            <v>3.3886000000000003</v>
          </cell>
        </row>
        <row r="7000">
          <cell r="AR7000" t="str">
            <v>USD42745</v>
          </cell>
          <cell r="AS7000">
            <v>3.1918000000000002</v>
          </cell>
        </row>
        <row r="7001">
          <cell r="AR7001" t="str">
            <v>EUR42745</v>
          </cell>
          <cell r="AS7001">
            <v>3.3824000000000001</v>
          </cell>
        </row>
        <row r="7002">
          <cell r="AR7002" t="str">
            <v>USD42760</v>
          </cell>
          <cell r="AS7002">
            <v>3.169</v>
          </cell>
        </row>
        <row r="7003">
          <cell r="AR7003" t="str">
            <v>EUR42760</v>
          </cell>
          <cell r="AS7003">
            <v>3.3997000000000002</v>
          </cell>
        </row>
        <row r="7004">
          <cell r="AR7004" t="str">
            <v>USD42761</v>
          </cell>
          <cell r="AS7004">
            <v>3.1804000000000001</v>
          </cell>
        </row>
        <row r="7005">
          <cell r="AR7005" t="str">
            <v>EUR42761</v>
          </cell>
          <cell r="AS7005">
            <v>3.3989000000000003</v>
          </cell>
        </row>
        <row r="7006">
          <cell r="AR7006" t="str">
            <v>USD42765</v>
          </cell>
          <cell r="AS7006">
            <v>3.1316000000000002</v>
          </cell>
        </row>
        <row r="7007">
          <cell r="AR7007" t="str">
            <v>USD42772</v>
          </cell>
          <cell r="AS7007">
            <v>3.1179000000000001</v>
          </cell>
        </row>
        <row r="7008">
          <cell r="AR7008" t="str">
            <v>EUR42772</v>
          </cell>
          <cell r="AS7008">
            <v>3.3458000000000001</v>
          </cell>
        </row>
        <row r="7009">
          <cell r="AR7009" t="str">
            <v>USD42780</v>
          </cell>
          <cell r="AS7009">
            <v>3.1004</v>
          </cell>
        </row>
        <row r="7010">
          <cell r="AR7010" t="str">
            <v>EUR42780</v>
          </cell>
          <cell r="AS7010">
            <v>3.2898000000000001</v>
          </cell>
        </row>
        <row r="7011">
          <cell r="AR7011" t="str">
            <v>USD42941</v>
          </cell>
          <cell r="AS7011">
            <v>3.1556000000000002</v>
          </cell>
        </row>
        <row r="7012">
          <cell r="AR7012" t="str">
            <v>USD42794</v>
          </cell>
          <cell r="AS7012">
            <v>3.0992999999999999</v>
          </cell>
        </row>
        <row r="7013">
          <cell r="AR7013" t="str">
            <v>USD42801</v>
          </cell>
          <cell r="AS7013">
            <v>3.1185</v>
          </cell>
        </row>
        <row r="7014">
          <cell r="AR7014" t="str">
            <v>EUR42801</v>
          </cell>
          <cell r="AS7014">
            <v>3.3000000000000003</v>
          </cell>
        </row>
        <row r="7015">
          <cell r="AR7015" t="str">
            <v>USD42807</v>
          </cell>
          <cell r="AS7015">
            <v>3.1541000000000001</v>
          </cell>
        </row>
        <row r="7016">
          <cell r="AR7016" t="str">
            <v>EUR42807</v>
          </cell>
          <cell r="AS7016">
            <v>3.3651</v>
          </cell>
        </row>
        <row r="7017">
          <cell r="AR7017" t="str">
            <v>USD42811</v>
          </cell>
          <cell r="AS7017">
            <v>3.1074999999999999</v>
          </cell>
        </row>
        <row r="7018">
          <cell r="AR7018" t="str">
            <v>EUR42811</v>
          </cell>
          <cell r="AS7018">
            <v>3.3381000000000003</v>
          </cell>
        </row>
        <row r="7019">
          <cell r="AR7019" t="str">
            <v>USD42814</v>
          </cell>
          <cell r="AS7019">
            <v>3.0898000000000003</v>
          </cell>
        </row>
        <row r="7020">
          <cell r="AR7020" t="str">
            <v>EUR42814</v>
          </cell>
          <cell r="AS7020">
            <v>3.3228</v>
          </cell>
        </row>
        <row r="7021">
          <cell r="AR7021" t="str">
            <v>USD42817</v>
          </cell>
          <cell r="AS7021">
            <v>3.1248</v>
          </cell>
        </row>
        <row r="7022">
          <cell r="AR7022" t="str">
            <v>EUR42817</v>
          </cell>
          <cell r="AS7022">
            <v>3.3713000000000002</v>
          </cell>
        </row>
        <row r="7023">
          <cell r="AR7023" t="str">
            <v>USD42818</v>
          </cell>
          <cell r="AS7023">
            <v>3.1282000000000001</v>
          </cell>
        </row>
        <row r="7024">
          <cell r="AR7024" t="str">
            <v>EUR42818</v>
          </cell>
          <cell r="AS7024">
            <v>3.3806000000000003</v>
          </cell>
        </row>
        <row r="7025">
          <cell r="AR7025" t="str">
            <v>USD42900</v>
          </cell>
          <cell r="AS7025">
            <v>3.2836000000000003</v>
          </cell>
        </row>
        <row r="7026">
          <cell r="AR7026" t="str">
            <v>USD42881</v>
          </cell>
          <cell r="AS7026">
            <v>3.2614000000000001</v>
          </cell>
        </row>
        <row r="7027">
          <cell r="AR7027" t="str">
            <v>EUR42881</v>
          </cell>
          <cell r="AS7027">
            <v>3.6436000000000002</v>
          </cell>
        </row>
        <row r="7028">
          <cell r="AR7028" t="str">
            <v>USD42888</v>
          </cell>
          <cell r="AS7028">
            <v>3.2401</v>
          </cell>
        </row>
        <row r="7029">
          <cell r="AR7029" t="str">
            <v>EUR42888</v>
          </cell>
          <cell r="AS7029">
            <v>3.6522000000000001</v>
          </cell>
        </row>
        <row r="7030">
          <cell r="AR7030" t="str">
            <v>USD42921</v>
          </cell>
          <cell r="AS7030">
            <v>3.3193000000000001</v>
          </cell>
        </row>
        <row r="7031">
          <cell r="AR7031" t="str">
            <v>USD42901</v>
          </cell>
          <cell r="AS7031">
            <v>3.2892000000000001</v>
          </cell>
        </row>
        <row r="7032">
          <cell r="AR7032" t="str">
            <v>EUR42900</v>
          </cell>
          <cell r="AS7032">
            <v>3.7029000000000001</v>
          </cell>
        </row>
        <row r="7033">
          <cell r="AR7033" t="str">
            <v>EUR42901</v>
          </cell>
          <cell r="AS7033">
            <v>3.6819000000000002</v>
          </cell>
        </row>
        <row r="7034">
          <cell r="AR7034" t="str">
            <v>USD42913</v>
          </cell>
          <cell r="AS7034">
            <v>3.3172000000000001</v>
          </cell>
        </row>
        <row r="7035">
          <cell r="AR7035" t="str">
            <v>EUR42913</v>
          </cell>
          <cell r="AS7035">
            <v>3.7574000000000001</v>
          </cell>
        </row>
        <row r="7036">
          <cell r="AR7036" t="str">
            <v>USD42930</v>
          </cell>
          <cell r="AS7036">
            <v>3.1899000000000002</v>
          </cell>
        </row>
        <row r="7037">
          <cell r="AR7037" t="str">
            <v>EUR42921</v>
          </cell>
          <cell r="AS7037">
            <v>3.7631000000000001</v>
          </cell>
        </row>
        <row r="7038">
          <cell r="AR7038" t="str">
            <v>USD42934</v>
          </cell>
          <cell r="AS7038">
            <v>3.1668000000000003</v>
          </cell>
        </row>
        <row r="7039">
          <cell r="AR7039" t="str">
            <v>EUR42930</v>
          </cell>
          <cell r="AS7039">
            <v>3.6537000000000002</v>
          </cell>
        </row>
        <row r="7040">
          <cell r="AR7040" t="str">
            <v>USD42936</v>
          </cell>
          <cell r="AS7040">
            <v>3.1402000000000001</v>
          </cell>
        </row>
        <row r="7041">
          <cell r="AR7041" t="str">
            <v>EUR42934</v>
          </cell>
          <cell r="AS7041">
            <v>3.6668000000000003</v>
          </cell>
        </row>
        <row r="7042">
          <cell r="AR7042" t="str">
            <v>USD42971</v>
          </cell>
          <cell r="AS7042">
            <v>3.1404000000000001</v>
          </cell>
        </row>
        <row r="7043">
          <cell r="AR7043" t="str">
            <v>EUR42936</v>
          </cell>
          <cell r="AS7043">
            <v>3.6536</v>
          </cell>
        </row>
        <row r="7044">
          <cell r="AR7044" t="str">
            <v>USD42968</v>
          </cell>
          <cell r="AS7044">
            <v>3.1443000000000003</v>
          </cell>
        </row>
        <row r="7045">
          <cell r="AR7045" t="str">
            <v>EUR42941</v>
          </cell>
          <cell r="AS7045">
            <v>3.6788000000000003</v>
          </cell>
        </row>
        <row r="7046">
          <cell r="AR7046" t="str">
            <v>USD42943</v>
          </cell>
          <cell r="AS7046">
            <v>3.1513</v>
          </cell>
        </row>
        <row r="7047">
          <cell r="AR7047" t="str">
            <v>EUR42943</v>
          </cell>
          <cell r="AS7047">
            <v>3.6732</v>
          </cell>
        </row>
        <row r="7048">
          <cell r="AR7048" t="str">
            <v>EUR42971</v>
          </cell>
          <cell r="AS7048">
            <v>3.706</v>
          </cell>
        </row>
        <row r="7049">
          <cell r="AR7049" t="str">
            <v>EUR42968</v>
          </cell>
          <cell r="AS7049">
            <v>3.7147000000000001</v>
          </cell>
        </row>
        <row r="7050">
          <cell r="AR7050" t="str">
            <v>USD42755</v>
          </cell>
          <cell r="AS7050">
            <v>3.1918000000000002</v>
          </cell>
        </row>
        <row r="7051">
          <cell r="AR7051" t="str">
            <v>EUR42755</v>
          </cell>
          <cell r="AS7051">
            <v>3.4021000000000003</v>
          </cell>
        </row>
        <row r="7052">
          <cell r="AR7052" t="str">
            <v>USD42782</v>
          </cell>
          <cell r="AS7052">
            <v>3.0510000000000002</v>
          </cell>
        </row>
        <row r="7053">
          <cell r="AR7053" t="str">
            <v>EUR42782</v>
          </cell>
          <cell r="AS7053">
            <v>3.2521</v>
          </cell>
        </row>
        <row r="7054">
          <cell r="AR7054" t="str">
            <v>USD42821</v>
          </cell>
          <cell r="AS7054">
            <v>3.1255999999999999</v>
          </cell>
        </row>
        <row r="7055">
          <cell r="AR7055" t="str">
            <v>EUR42821</v>
          </cell>
          <cell r="AS7055">
            <v>3.4013</v>
          </cell>
        </row>
        <row r="7056">
          <cell r="AR7056" t="str">
            <v>USD42823</v>
          </cell>
          <cell r="AS7056">
            <v>3.1229</v>
          </cell>
        </row>
        <row r="7057">
          <cell r="AR7057" t="str">
            <v>EUR42823</v>
          </cell>
          <cell r="AS7057">
            <v>3.3596000000000004</v>
          </cell>
        </row>
        <row r="7058">
          <cell r="AR7058" t="str">
            <v>EUR42878</v>
          </cell>
          <cell r="AS7058">
            <v>3.6576</v>
          </cell>
        </row>
        <row r="7059">
          <cell r="AR7059" t="str">
            <v>USD42864</v>
          </cell>
          <cell r="AS7059">
            <v>3.1857000000000002</v>
          </cell>
        </row>
        <row r="7060">
          <cell r="AR7060" t="str">
            <v>USD42828</v>
          </cell>
          <cell r="AS7060">
            <v>3.1167000000000002</v>
          </cell>
        </row>
        <row r="7061">
          <cell r="AR7061" t="str">
            <v>EUR42828</v>
          </cell>
          <cell r="AS7061">
            <v>3.3215000000000003</v>
          </cell>
        </row>
        <row r="7062">
          <cell r="AR7062" t="str">
            <v>USD42830</v>
          </cell>
          <cell r="AS7062">
            <v>3.0923000000000003</v>
          </cell>
        </row>
        <row r="7063">
          <cell r="AR7063" t="str">
            <v>EUR42830</v>
          </cell>
          <cell r="AS7063">
            <v>3.2967</v>
          </cell>
        </row>
        <row r="7064">
          <cell r="AR7064" t="str">
            <v>EUR42851</v>
          </cell>
          <cell r="AS7064">
            <v>3.4627000000000003</v>
          </cell>
        </row>
        <row r="7065">
          <cell r="AR7065" t="str">
            <v>USD42835</v>
          </cell>
          <cell r="AS7065">
            <v>3.1409000000000002</v>
          </cell>
        </row>
        <row r="7066">
          <cell r="AR7066" t="str">
            <v>EUR42835</v>
          </cell>
          <cell r="AS7066">
            <v>3.3316000000000003</v>
          </cell>
        </row>
        <row r="7067">
          <cell r="AR7067" t="str">
            <v>EUR42866</v>
          </cell>
          <cell r="AS7067">
            <v>3.4305000000000003</v>
          </cell>
        </row>
        <row r="7068">
          <cell r="AR7068" t="str">
            <v>USD42851</v>
          </cell>
          <cell r="AS7068">
            <v>3.1847000000000003</v>
          </cell>
        </row>
        <row r="7069">
          <cell r="AR7069" t="str">
            <v>EUR42864</v>
          </cell>
          <cell r="AS7069">
            <v>3.4644000000000004</v>
          </cell>
        </row>
        <row r="7070">
          <cell r="AR7070" t="str">
            <v>USD42866</v>
          </cell>
          <cell r="AS7070">
            <v>3.1559000000000004</v>
          </cell>
        </row>
        <row r="7071">
          <cell r="AR7071" t="str">
            <v>USD42871</v>
          </cell>
          <cell r="AS7071">
            <v>3.0924</v>
          </cell>
        </row>
        <row r="7072">
          <cell r="AR7072" t="str">
            <v>EUR42874</v>
          </cell>
          <cell r="AS7072">
            <v>3.6790000000000003</v>
          </cell>
        </row>
        <row r="7073">
          <cell r="AR7073" t="str">
            <v>EUR42871</v>
          </cell>
          <cell r="AS7073">
            <v>3.4242000000000004</v>
          </cell>
        </row>
        <row r="7074">
          <cell r="AR7074" t="str">
            <v>USD42873</v>
          </cell>
          <cell r="AS7074">
            <v>3.3807</v>
          </cell>
        </row>
        <row r="7075">
          <cell r="AR7075" t="str">
            <v>EUR42873</v>
          </cell>
          <cell r="AS7075">
            <v>3.7627000000000002</v>
          </cell>
        </row>
        <row r="7076">
          <cell r="AR7076" t="str">
            <v>USD42877</v>
          </cell>
          <cell r="AS7076">
            <v>3.2863000000000002</v>
          </cell>
        </row>
        <row r="7077">
          <cell r="AR7077" t="str">
            <v>EUR42877</v>
          </cell>
          <cell r="AS7077">
            <v>3.6925000000000003</v>
          </cell>
        </row>
        <row r="7078">
          <cell r="AR7078" t="str">
            <v>USD42874</v>
          </cell>
          <cell r="AS7078">
            <v>3.2878000000000003</v>
          </cell>
        </row>
        <row r="7079">
          <cell r="AR7079" t="str">
            <v>USD42878</v>
          </cell>
          <cell r="AS7079">
            <v>3.2654000000000001</v>
          </cell>
        </row>
        <row r="7080">
          <cell r="AR7080" t="str">
            <v>USD42972</v>
          </cell>
          <cell r="AS7080">
            <v>3.1462000000000003</v>
          </cell>
        </row>
        <row r="7081">
          <cell r="AR7081" t="str">
            <v>USD42893</v>
          </cell>
          <cell r="AS7081">
            <v>3.2747000000000002</v>
          </cell>
        </row>
        <row r="7082">
          <cell r="AR7082" t="str">
            <v>USD42909</v>
          </cell>
          <cell r="AS7082">
            <v>3.3342000000000001</v>
          </cell>
        </row>
        <row r="7083">
          <cell r="AR7083" t="str">
            <v>EUR42893</v>
          </cell>
          <cell r="AS7083">
            <v>3.6801000000000004</v>
          </cell>
        </row>
        <row r="7084">
          <cell r="AR7084" t="str">
            <v>USD42919</v>
          </cell>
          <cell r="AS7084">
            <v>3.3015000000000003</v>
          </cell>
        </row>
        <row r="7085">
          <cell r="AR7085" t="str">
            <v>EUR42909</v>
          </cell>
          <cell r="AS7085">
            <v>3.7336</v>
          </cell>
        </row>
        <row r="7086">
          <cell r="AR7086" t="str">
            <v>USD42926</v>
          </cell>
          <cell r="AS7086">
            <v>3.2650000000000001</v>
          </cell>
        </row>
        <row r="7087">
          <cell r="AR7087" t="str">
            <v>EUR42919</v>
          </cell>
          <cell r="AS7087">
            <v>3.7528000000000001</v>
          </cell>
        </row>
        <row r="7088">
          <cell r="AR7088" t="str">
            <v>USD42935</v>
          </cell>
          <cell r="AS7088">
            <v>3.1533000000000002</v>
          </cell>
        </row>
        <row r="7089">
          <cell r="AR7089" t="str">
            <v>EUR42926</v>
          </cell>
          <cell r="AS7089">
            <v>3.7214</v>
          </cell>
        </row>
        <row r="7090">
          <cell r="AR7090" t="str">
            <v>USD42961</v>
          </cell>
          <cell r="AS7090">
            <v>3.1888000000000001</v>
          </cell>
        </row>
        <row r="7091">
          <cell r="AR7091" t="str">
            <v>EUR42935</v>
          </cell>
          <cell r="AS7091">
            <v>3.6320000000000001</v>
          </cell>
        </row>
        <row r="7092">
          <cell r="AR7092" t="str">
            <v>EUR42972</v>
          </cell>
          <cell r="AS7092">
            <v>3.7361</v>
          </cell>
        </row>
        <row r="7093">
          <cell r="AR7093" t="str">
            <v>EUR42961</v>
          </cell>
          <cell r="AS7093">
            <v>3.7590000000000003</v>
          </cell>
        </row>
        <row r="7094">
          <cell r="AR7094" t="str">
            <v>EUR42975</v>
          </cell>
          <cell r="AS7094">
            <v>3.7790000000000004</v>
          </cell>
        </row>
        <row r="7095">
          <cell r="AR7095" t="str">
            <v>USD42976</v>
          </cell>
          <cell r="AS7095">
            <v>3.1695000000000002</v>
          </cell>
        </row>
        <row r="7096">
          <cell r="AR7096" t="str">
            <v>EUR42976</v>
          </cell>
          <cell r="AS7096">
            <v>3.8116000000000003</v>
          </cell>
        </row>
        <row r="7097">
          <cell r="AR7097" t="str">
            <v>USD42975</v>
          </cell>
          <cell r="AS7097">
            <v>3.1563000000000003</v>
          </cell>
        </row>
        <row r="7098">
          <cell r="AR7098" t="str">
            <v>USD42964</v>
          </cell>
          <cell r="AS7098">
            <v>3.1603000000000003</v>
          </cell>
        </row>
        <row r="7099">
          <cell r="AR7099" t="str">
            <v>EUR42964</v>
          </cell>
          <cell r="AS7099">
            <v>3.7092000000000001</v>
          </cell>
        </row>
        <row r="7100">
          <cell r="AR7100" t="str">
            <v>USD42982</v>
          </cell>
          <cell r="AS7100">
            <v>3.1389</v>
          </cell>
        </row>
        <row r="7101">
          <cell r="AR7101" t="str">
            <v>USD42979</v>
          </cell>
          <cell r="AS7101">
            <v>3.1333000000000002</v>
          </cell>
        </row>
        <row r="7102">
          <cell r="AR7102" t="str">
            <v>EUR42979</v>
          </cell>
          <cell r="AS7102">
            <v>3.722</v>
          </cell>
        </row>
        <row r="7103">
          <cell r="AR7103" t="str">
            <v>USD42977</v>
          </cell>
          <cell r="AS7103">
            <v>3.1638000000000002</v>
          </cell>
        </row>
        <row r="7104">
          <cell r="AR7104" t="str">
            <v>EUR42977</v>
          </cell>
          <cell r="AS7104">
            <v>3.7738</v>
          </cell>
        </row>
        <row r="7105">
          <cell r="AR7105" t="str">
            <v>EUR42947</v>
          </cell>
          <cell r="AS7105">
            <v>3.7027000000000001</v>
          </cell>
        </row>
        <row r="7106">
          <cell r="AR7106" t="str">
            <v>EUR42982</v>
          </cell>
          <cell r="AS7106">
            <v>3.7409000000000003</v>
          </cell>
        </row>
        <row r="7107">
          <cell r="AR7107" t="str">
            <v>USD42983</v>
          </cell>
          <cell r="AS7107">
            <v>3.1203000000000003</v>
          </cell>
        </row>
        <row r="7108">
          <cell r="AR7108" t="str">
            <v>EUR42983</v>
          </cell>
          <cell r="AS7108">
            <v>3.7172000000000001</v>
          </cell>
        </row>
        <row r="7109">
          <cell r="AR7109" t="str">
            <v>USD42984</v>
          </cell>
          <cell r="AS7109">
            <v>3.1133000000000002</v>
          </cell>
        </row>
        <row r="7110">
          <cell r="AR7110" t="str">
            <v>EUR42984</v>
          </cell>
          <cell r="AS7110">
            <v>3.7182000000000004</v>
          </cell>
        </row>
        <row r="7111">
          <cell r="AR7111" t="str">
            <v>EUR42986</v>
          </cell>
          <cell r="AS7111">
            <v>3.7216</v>
          </cell>
        </row>
        <row r="7112">
          <cell r="AR7112" t="str">
            <v>USD42986</v>
          </cell>
          <cell r="AS7112">
            <v>3.0908000000000002</v>
          </cell>
        </row>
        <row r="7113">
          <cell r="AR7113" t="str">
            <v>EUR42989</v>
          </cell>
          <cell r="AS7113">
            <v>3.6918000000000002</v>
          </cell>
        </row>
        <row r="7114">
          <cell r="AR7114" t="str">
            <v>USD42990</v>
          </cell>
          <cell r="AS7114">
            <v>3.1144000000000003</v>
          </cell>
        </row>
        <row r="7115">
          <cell r="AR7115" t="str">
            <v>USD42989</v>
          </cell>
          <cell r="AS7115">
            <v>3.0851999999999999</v>
          </cell>
        </row>
        <row r="7116">
          <cell r="AR7116" t="str">
            <v>EUR43047</v>
          </cell>
          <cell r="AS7116">
            <v>3.7710000000000004</v>
          </cell>
        </row>
        <row r="7117">
          <cell r="AR7117" t="str">
            <v>USD43031</v>
          </cell>
          <cell r="AS7117">
            <v>3.2003000000000004</v>
          </cell>
        </row>
        <row r="7118">
          <cell r="AR7118" t="str">
            <v>USD43013</v>
          </cell>
          <cell r="AS7118">
            <v>3.1347</v>
          </cell>
        </row>
        <row r="7119">
          <cell r="AR7119" t="str">
            <v>EUR43013</v>
          </cell>
          <cell r="AS7119">
            <v>3.6698000000000004</v>
          </cell>
        </row>
        <row r="7120">
          <cell r="AR7120" t="str">
            <v>USD43046</v>
          </cell>
          <cell r="AS7120">
            <v>3.2733000000000003</v>
          </cell>
        </row>
        <row r="7121">
          <cell r="AR7121" t="str">
            <v>EUR43031</v>
          </cell>
          <cell r="AS7121">
            <v>3.7597</v>
          </cell>
        </row>
        <row r="7122">
          <cell r="AR7122" t="str">
            <v>EUR42990</v>
          </cell>
          <cell r="AS7122">
            <v>3.7276000000000002</v>
          </cell>
        </row>
        <row r="7123">
          <cell r="AR7123" t="str">
            <v>USD43040</v>
          </cell>
          <cell r="AS7123">
            <v>3.2736000000000001</v>
          </cell>
        </row>
        <row r="7124">
          <cell r="AR7124" t="str">
            <v>EUR43040</v>
          </cell>
          <cell r="AS7124">
            <v>3.8082000000000003</v>
          </cell>
        </row>
        <row r="7125">
          <cell r="AR7125" t="str">
            <v>USD43047</v>
          </cell>
          <cell r="AS7125">
            <v>3.2509000000000001</v>
          </cell>
        </row>
        <row r="7126">
          <cell r="AR7126" t="str">
            <v>EUR43046</v>
          </cell>
          <cell r="AS7126">
            <v>3.7902</v>
          </cell>
        </row>
        <row r="7127">
          <cell r="AR7127" t="str">
            <v>EUR43060</v>
          </cell>
          <cell r="AS7127">
            <v>3.8255000000000003</v>
          </cell>
        </row>
        <row r="7128">
          <cell r="AR7128" t="str">
            <v>USD43062</v>
          </cell>
          <cell r="AS7128">
            <v>3.2371000000000003</v>
          </cell>
        </row>
        <row r="7129">
          <cell r="AR7129" t="str">
            <v>EUR43062</v>
          </cell>
          <cell r="AS7129">
            <v>3.835</v>
          </cell>
        </row>
        <row r="7130">
          <cell r="AR7130" t="str">
            <v>USD43067</v>
          </cell>
          <cell r="AS7130">
            <v>3.2232000000000003</v>
          </cell>
        </row>
        <row r="7131">
          <cell r="AR7131" t="str">
            <v>EUR43067</v>
          </cell>
          <cell r="AS7131">
            <v>3.8285</v>
          </cell>
        </row>
        <row r="7132">
          <cell r="AR7132" t="str">
            <v>USD43066</v>
          </cell>
          <cell r="AS7132">
            <v>3.2218</v>
          </cell>
        </row>
        <row r="7133">
          <cell r="AR7133" t="str">
            <v>EUR43066</v>
          </cell>
          <cell r="AS7133">
            <v>3.8465000000000003</v>
          </cell>
        </row>
        <row r="7134">
          <cell r="AR7134" t="str">
            <v>USD43091</v>
          </cell>
          <cell r="AS7134">
            <v>3.3209</v>
          </cell>
        </row>
        <row r="7135">
          <cell r="AR7135" t="str">
            <v>EUR43091</v>
          </cell>
          <cell r="AS7135">
            <v>3.9363000000000001</v>
          </cell>
        </row>
        <row r="7136">
          <cell r="AR7136" t="str">
            <v>USD43097</v>
          </cell>
          <cell r="AS7136">
            <v>3.3080000000000003</v>
          </cell>
        </row>
        <row r="7137">
          <cell r="AR7137" t="str">
            <v>EUR43097</v>
          </cell>
          <cell r="AS7137">
            <v>3.9531000000000001</v>
          </cell>
        </row>
        <row r="7138">
          <cell r="AR7138" t="str">
            <v>USD43098</v>
          </cell>
          <cell r="AS7138">
            <v>3.3080000000000003</v>
          </cell>
        </row>
        <row r="7139">
          <cell r="AR7139" t="str">
            <v>EUR43098</v>
          </cell>
          <cell r="AS7139">
            <v>3.9693000000000001</v>
          </cell>
        </row>
        <row r="7140">
          <cell r="AR7140" t="str">
            <v>USD43102</v>
          </cell>
          <cell r="AS7140">
            <v>3.2697000000000003</v>
          </cell>
        </row>
        <row r="7141">
          <cell r="AR7141" t="str">
            <v>EUR43102</v>
          </cell>
          <cell r="AS7141">
            <v>3.9370000000000003</v>
          </cell>
        </row>
        <row r="7142">
          <cell r="AR7142" t="str">
            <v>USD43104</v>
          </cell>
          <cell r="AS7142">
            <v>3.2318000000000002</v>
          </cell>
        </row>
        <row r="7143">
          <cell r="AR7143" t="str">
            <v>EUR43104</v>
          </cell>
          <cell r="AS7143">
            <v>3.9053</v>
          </cell>
        </row>
        <row r="7144">
          <cell r="AR7144" t="str">
            <v>USD43109</v>
          </cell>
          <cell r="AS7144">
            <v>3.2397</v>
          </cell>
        </row>
        <row r="7145">
          <cell r="AR7145" t="str">
            <v>EUR43109</v>
          </cell>
          <cell r="AS7145">
            <v>3.8617000000000004</v>
          </cell>
        </row>
        <row r="7146">
          <cell r="AR7146" t="str">
            <v>USD43100</v>
          </cell>
          <cell r="AS7146">
            <v>3.3080000000000003</v>
          </cell>
        </row>
        <row r="7147">
          <cell r="AR7147" t="str">
            <v>EUR43100</v>
          </cell>
          <cell r="AS7147">
            <v>3.9693000000000001</v>
          </cell>
        </row>
        <row r="7148">
          <cell r="AR7148" t="str">
            <v>USD43110</v>
          </cell>
          <cell r="AS7148">
            <v>3.2467000000000001</v>
          </cell>
        </row>
        <row r="7149">
          <cell r="AR7149" t="str">
            <v>EUR43110</v>
          </cell>
          <cell r="AS7149">
            <v>3.8915000000000002</v>
          </cell>
        </row>
        <row r="7150">
          <cell r="AR7150" t="str">
            <v>USD43115</v>
          </cell>
          <cell r="AS7150">
            <v>3.1963000000000004</v>
          </cell>
        </row>
        <row r="7151">
          <cell r="AR7151" t="str">
            <v>EUR43115</v>
          </cell>
          <cell r="AS7151">
            <v>3.9196</v>
          </cell>
        </row>
        <row r="7152">
          <cell r="AR7152" t="str">
            <v>USD43122</v>
          </cell>
          <cell r="AS7152">
            <v>3.1934</v>
          </cell>
        </row>
        <row r="7153">
          <cell r="AR7153" t="str">
            <v>EUR43122</v>
          </cell>
          <cell r="AS7153">
            <v>3.9094000000000002</v>
          </cell>
        </row>
        <row r="7154">
          <cell r="AR7154" t="str">
            <v>USD43125</v>
          </cell>
          <cell r="AS7154">
            <v>3.1391</v>
          </cell>
        </row>
        <row r="7155">
          <cell r="AR7155" t="str">
            <v>EUR43125</v>
          </cell>
          <cell r="AS7155">
            <v>3.9214000000000002</v>
          </cell>
        </row>
        <row r="7156">
          <cell r="AR7156" t="str">
            <v>USD43129</v>
          </cell>
          <cell r="AS7156">
            <v>3.1655000000000002</v>
          </cell>
        </row>
        <row r="7157">
          <cell r="AR7157" t="str">
            <v>EUR43129</v>
          </cell>
          <cell r="AS7157">
            <v>3.9103000000000003</v>
          </cell>
        </row>
        <row r="7158">
          <cell r="AR7158" t="str">
            <v>EUR43130</v>
          </cell>
          <cell r="AS7158">
            <v>3.9396</v>
          </cell>
        </row>
        <row r="7159">
          <cell r="AR7159" t="str">
            <v>USD43165</v>
          </cell>
          <cell r="AS7159">
            <v>3.2246000000000001</v>
          </cell>
        </row>
        <row r="7160">
          <cell r="AR7160" t="str">
            <v>EUR43165</v>
          </cell>
          <cell r="AS7160">
            <v>3.9985000000000004</v>
          </cell>
        </row>
        <row r="7161">
          <cell r="AR7161" t="str">
            <v>USD43194</v>
          </cell>
          <cell r="AS7161">
            <v>3.3538000000000001</v>
          </cell>
        </row>
        <row r="7162">
          <cell r="AR7162" t="str">
            <v>EUR43194</v>
          </cell>
          <cell r="AS7162">
            <v>4.1227999999999998</v>
          </cell>
        </row>
        <row r="7163">
          <cell r="AR7163" t="str">
            <v>USD43199</v>
          </cell>
          <cell r="AS7163">
            <v>3.3903000000000003</v>
          </cell>
        </row>
        <row r="7164">
          <cell r="AR7164" t="str">
            <v>EUR43199</v>
          </cell>
          <cell r="AS7164">
            <v>4.1772</v>
          </cell>
        </row>
        <row r="7165">
          <cell r="AR7165" t="str">
            <v>USD43202</v>
          </cell>
          <cell r="AS7165">
            <v>3.3858000000000001</v>
          </cell>
        </row>
        <row r="7166">
          <cell r="AR7166" t="str">
            <v>EUR43202</v>
          </cell>
          <cell r="AS7166">
            <v>4.1716000000000006</v>
          </cell>
        </row>
        <row r="7167">
          <cell r="AR7167" t="str">
            <v>USD43210</v>
          </cell>
          <cell r="AS7167">
            <v>3.4101000000000004</v>
          </cell>
        </row>
        <row r="7168">
          <cell r="AR7168" t="str">
            <v>EUR43210</v>
          </cell>
          <cell r="AS7168">
            <v>4.1890000000000001</v>
          </cell>
        </row>
        <row r="7169">
          <cell r="AR7169" t="str">
            <v>USD43214</v>
          </cell>
          <cell r="AS7169">
            <v>3.4667000000000003</v>
          </cell>
        </row>
        <row r="7170">
          <cell r="AR7170" t="str">
            <v>USD43213</v>
          </cell>
          <cell r="AS7170">
            <v>3.4421000000000004</v>
          </cell>
        </row>
        <row r="7171">
          <cell r="AR7171" t="str">
            <v>EUR43213</v>
          </cell>
          <cell r="AS7171">
            <v>4.2052000000000005</v>
          </cell>
        </row>
        <row r="7172">
          <cell r="AR7172" t="str">
            <v>EUR43214</v>
          </cell>
          <cell r="AS7172">
            <v>4.2391000000000005</v>
          </cell>
        </row>
        <row r="7173">
          <cell r="AR7173" t="str">
            <v>USD43215</v>
          </cell>
          <cell r="AS7173">
            <v>3.504</v>
          </cell>
        </row>
        <row r="7174">
          <cell r="AR7174" t="str">
            <v>EUR43215</v>
          </cell>
          <cell r="AS7174">
            <v>4.2675000000000001</v>
          </cell>
        </row>
        <row r="7175">
          <cell r="AR7175" t="str">
            <v>USD43217</v>
          </cell>
          <cell r="AS7175">
            <v>3.4676</v>
          </cell>
        </row>
        <row r="7176">
          <cell r="AR7176" t="str">
            <v>EUR43217</v>
          </cell>
          <cell r="AS7176">
            <v>4.1993</v>
          </cell>
        </row>
        <row r="7177">
          <cell r="AR7177" t="str">
            <v>USD43231</v>
          </cell>
          <cell r="AS7177">
            <v>3.5716000000000001</v>
          </cell>
        </row>
        <row r="7178">
          <cell r="AR7178" t="str">
            <v>EUR43231</v>
          </cell>
          <cell r="AS7178">
            <v>4.2694999999999999</v>
          </cell>
        </row>
        <row r="7179">
          <cell r="AR7179" t="str">
            <v>USD43249</v>
          </cell>
          <cell r="AS7179">
            <v>3.7289000000000003</v>
          </cell>
        </row>
        <row r="7180">
          <cell r="AR7180" t="str">
            <v>EUR43249</v>
          </cell>
          <cell r="AS7180">
            <v>4.3075999999999999</v>
          </cell>
        </row>
        <row r="7181">
          <cell r="AR7181" t="str">
            <v>USD43250</v>
          </cell>
          <cell r="AS7181">
            <v>3.7370000000000001</v>
          </cell>
        </row>
        <row r="7182">
          <cell r="AR7182" t="str">
            <v>EUR43069</v>
          </cell>
          <cell r="AS7182">
            <v>3.8839000000000001</v>
          </cell>
        </row>
        <row r="7183">
          <cell r="AR7183" t="str">
            <v>USD43034</v>
          </cell>
          <cell r="AS7183">
            <v>3.2444000000000002</v>
          </cell>
        </row>
        <row r="7184">
          <cell r="AR7184" t="str">
            <v>USD43017</v>
          </cell>
          <cell r="AS7184">
            <v>3.177</v>
          </cell>
        </row>
        <row r="7185">
          <cell r="AR7185" t="str">
            <v>EUR43017</v>
          </cell>
          <cell r="AS7185">
            <v>3.7308000000000003</v>
          </cell>
        </row>
        <row r="7186">
          <cell r="AR7186" t="str">
            <v>EUR43019</v>
          </cell>
          <cell r="AS7186">
            <v>3.7483</v>
          </cell>
        </row>
        <row r="7187">
          <cell r="AR7187" t="str">
            <v>USD43019</v>
          </cell>
          <cell r="AS7187">
            <v>3.1638999999999999</v>
          </cell>
        </row>
        <row r="7188">
          <cell r="AR7188" t="str">
            <v>USD43069</v>
          </cell>
          <cell r="AS7188">
            <v>3.2616000000000001</v>
          </cell>
        </row>
        <row r="7189">
          <cell r="AR7189" t="str">
            <v>EUR43034</v>
          </cell>
          <cell r="AS7189">
            <v>3.7979000000000003</v>
          </cell>
        </row>
        <row r="7190">
          <cell r="AR7190" t="str">
            <v>USD43073</v>
          </cell>
          <cell r="AS7190">
            <v>3.2505999999999999</v>
          </cell>
        </row>
        <row r="7191">
          <cell r="AR7191" t="str">
            <v>EUR43073</v>
          </cell>
          <cell r="AS7191">
            <v>3.85</v>
          </cell>
        </row>
        <row r="7192">
          <cell r="AR7192" t="str">
            <v>USD43080</v>
          </cell>
          <cell r="AS7192">
            <v>3.2845</v>
          </cell>
        </row>
        <row r="7193">
          <cell r="AR7193" t="str">
            <v>EUR43080</v>
          </cell>
          <cell r="AS7193">
            <v>3.8744000000000001</v>
          </cell>
        </row>
        <row r="7194">
          <cell r="AR7194" t="str">
            <v>USD43082</v>
          </cell>
          <cell r="AS7194">
            <v>3.3036000000000003</v>
          </cell>
        </row>
        <row r="7195">
          <cell r="AR7195" t="str">
            <v>EUR43082</v>
          </cell>
          <cell r="AS7195">
            <v>3.8824000000000001</v>
          </cell>
        </row>
        <row r="7196">
          <cell r="AR7196" t="str">
            <v>USD43119</v>
          </cell>
          <cell r="AS7196">
            <v>3.2087000000000003</v>
          </cell>
        </row>
        <row r="7197">
          <cell r="AR7197" t="str">
            <v>EUR43119</v>
          </cell>
          <cell r="AS7197">
            <v>3.9323000000000001</v>
          </cell>
        </row>
        <row r="7198">
          <cell r="AR7198" t="str">
            <v>EUR43123</v>
          </cell>
          <cell r="AS7198">
            <v>3.9602000000000004</v>
          </cell>
        </row>
        <row r="7199">
          <cell r="AR7199" t="str">
            <v>USD43126</v>
          </cell>
          <cell r="AS7199">
            <v>3.145</v>
          </cell>
        </row>
        <row r="7200">
          <cell r="AR7200" t="str">
            <v>EUR43126</v>
          </cell>
          <cell r="AS7200">
            <v>3.9133</v>
          </cell>
        </row>
        <row r="7201">
          <cell r="AR7201" t="str">
            <v>USD43130</v>
          </cell>
          <cell r="AS7201">
            <v>3.1661000000000001</v>
          </cell>
        </row>
        <row r="7202">
          <cell r="AR7202" t="str">
            <v>USD43138</v>
          </cell>
          <cell r="AS7202">
            <v>3.2467000000000001</v>
          </cell>
        </row>
        <row r="7203">
          <cell r="AR7203" t="str">
            <v>USD43147</v>
          </cell>
          <cell r="AS7203">
            <v>3.2381000000000002</v>
          </cell>
        </row>
        <row r="7204">
          <cell r="AR7204" t="str">
            <v>EUR43147</v>
          </cell>
          <cell r="AS7204">
            <v>4.0295000000000005</v>
          </cell>
        </row>
        <row r="7205">
          <cell r="AR7205" t="str">
            <v>USD43145</v>
          </cell>
          <cell r="AS7205">
            <v>3.2536</v>
          </cell>
        </row>
        <row r="7206">
          <cell r="AR7206" t="str">
            <v>EUR43145</v>
          </cell>
          <cell r="AS7206">
            <v>4.0364000000000004</v>
          </cell>
        </row>
        <row r="7207">
          <cell r="AR7207" t="str">
            <v>USD43160</v>
          </cell>
          <cell r="AS7207">
            <v>3.262</v>
          </cell>
        </row>
        <row r="7208">
          <cell r="AR7208" t="str">
            <v>EUR43160</v>
          </cell>
          <cell r="AS7208">
            <v>3.9728000000000003</v>
          </cell>
        </row>
        <row r="7209">
          <cell r="AR7209" t="str">
            <v>USD43164</v>
          </cell>
          <cell r="AS7209">
            <v>3.2582</v>
          </cell>
        </row>
        <row r="7210">
          <cell r="AR7210" t="str">
            <v>EUR43164</v>
          </cell>
          <cell r="AS7210">
            <v>4.0174000000000003</v>
          </cell>
        </row>
        <row r="7211">
          <cell r="AR7211" t="str">
            <v>USD43167</v>
          </cell>
          <cell r="AS7211">
            <v>3.2518000000000002</v>
          </cell>
        </row>
        <row r="7212">
          <cell r="AR7212" t="str">
            <v>EUR43167</v>
          </cell>
          <cell r="AS7212">
            <v>4.0085000000000006</v>
          </cell>
        </row>
        <row r="7213">
          <cell r="AR7213" t="str">
            <v>USD43174</v>
          </cell>
          <cell r="AS7213">
            <v>3.2859000000000003</v>
          </cell>
        </row>
        <row r="7214">
          <cell r="AR7214" t="str">
            <v>EUR43174</v>
          </cell>
          <cell r="AS7214">
            <v>4.0486000000000004</v>
          </cell>
        </row>
        <row r="7215">
          <cell r="AR7215" t="str">
            <v>USD43179</v>
          </cell>
          <cell r="AS7215">
            <v>3.2981000000000003</v>
          </cell>
        </row>
        <row r="7216">
          <cell r="AR7216" t="str">
            <v>EUR43179</v>
          </cell>
          <cell r="AS7216">
            <v>4.0471000000000004</v>
          </cell>
        </row>
        <row r="7217">
          <cell r="AR7217" t="str">
            <v>USD43190</v>
          </cell>
          <cell r="AS7217">
            <v>3.3238000000000003</v>
          </cell>
        </row>
        <row r="7218">
          <cell r="AR7218" t="str">
            <v>EUR43192</v>
          </cell>
          <cell r="AS7218">
            <v>4.0685000000000002</v>
          </cell>
        </row>
        <row r="7219">
          <cell r="AR7219" t="str">
            <v>USD43203</v>
          </cell>
          <cell r="AS7219">
            <v>3.4105000000000003</v>
          </cell>
        </row>
        <row r="7220">
          <cell r="AR7220" t="str">
            <v>EUR43203</v>
          </cell>
          <cell r="AS7220">
            <v>4.2023999999999999</v>
          </cell>
        </row>
        <row r="7221">
          <cell r="AR7221" t="str">
            <v>USD43208</v>
          </cell>
          <cell r="AS7221">
            <v>3.3844000000000003</v>
          </cell>
        </row>
        <row r="7222">
          <cell r="AR7222" t="str">
            <v>EUR43208</v>
          </cell>
          <cell r="AS7222">
            <v>4.1901999999999999</v>
          </cell>
        </row>
        <row r="7223">
          <cell r="AR7223" t="str">
            <v>USD43216</v>
          </cell>
          <cell r="AS7223">
            <v>3.4977</v>
          </cell>
        </row>
        <row r="7224">
          <cell r="AR7224" t="str">
            <v>EUR43216</v>
          </cell>
          <cell r="AS7224">
            <v>4.2370999999999999</v>
          </cell>
        </row>
        <row r="7225">
          <cell r="AR7225" t="str">
            <v>USD43235</v>
          </cell>
          <cell r="AS7225">
            <v>3.6753</v>
          </cell>
        </row>
        <row r="7226">
          <cell r="AR7226" t="str">
            <v>EUR43235</v>
          </cell>
          <cell r="AS7226">
            <v>4.3604000000000003</v>
          </cell>
        </row>
        <row r="7227">
          <cell r="AR7227" t="str">
            <v>USD43237</v>
          </cell>
          <cell r="AS7227">
            <v>3.6874000000000002</v>
          </cell>
        </row>
        <row r="7228">
          <cell r="AR7228" t="str">
            <v>EUR43237</v>
          </cell>
          <cell r="AS7228">
            <v>4.3504000000000005</v>
          </cell>
        </row>
        <row r="7229">
          <cell r="AR7229" t="str">
            <v>EUR43250</v>
          </cell>
          <cell r="AS7229">
            <v>4.3611000000000004</v>
          </cell>
        </row>
        <row r="7230">
          <cell r="AR7230" t="str">
            <v>USD43293</v>
          </cell>
          <cell r="AS7230">
            <v>3.8564000000000003</v>
          </cell>
        </row>
        <row r="7231">
          <cell r="AR7231" t="str">
            <v>EUR43293</v>
          </cell>
          <cell r="AS7231">
            <v>4.5093000000000005</v>
          </cell>
        </row>
        <row r="7232">
          <cell r="AR7232" t="str">
            <v>USD43301</v>
          </cell>
          <cell r="AS7232">
            <v>3.7793000000000001</v>
          </cell>
        </row>
        <row r="7233">
          <cell r="AR7233" t="str">
            <v>EUR43301</v>
          </cell>
          <cell r="AS7233">
            <v>4.4256000000000002</v>
          </cell>
        </row>
        <row r="7234">
          <cell r="AR7234" t="str">
            <v>USD43308</v>
          </cell>
          <cell r="AS7234">
            <v>3.7164000000000001</v>
          </cell>
        </row>
        <row r="7235">
          <cell r="AR7235" t="str">
            <v>EUR43308</v>
          </cell>
          <cell r="AS7235">
            <v>4.3407</v>
          </cell>
        </row>
        <row r="7236">
          <cell r="AR7236" t="str">
            <v>USD43313</v>
          </cell>
          <cell r="AS7236">
            <v>3.7491000000000003</v>
          </cell>
        </row>
        <row r="7237">
          <cell r="AR7237" t="str">
            <v>EUR43313</v>
          </cell>
          <cell r="AS7237">
            <v>4.3741000000000003</v>
          </cell>
        </row>
        <row r="7238">
          <cell r="AR7238" t="str">
            <v>USD43320</v>
          </cell>
          <cell r="AS7238">
            <v>3.7519</v>
          </cell>
        </row>
        <row r="7239">
          <cell r="AR7239" t="str">
            <v>EUR43320</v>
          </cell>
          <cell r="AS7239">
            <v>4.3517999999999999</v>
          </cell>
        </row>
        <row r="7240">
          <cell r="AR7240" t="str">
            <v>USD43321</v>
          </cell>
          <cell r="AS7240">
            <v>3.8030000000000004</v>
          </cell>
        </row>
        <row r="7241">
          <cell r="AR7241" t="str">
            <v>EUR43321</v>
          </cell>
          <cell r="AS7241">
            <v>4.3985000000000003</v>
          </cell>
        </row>
        <row r="7242">
          <cell r="AR7242" t="str">
            <v>USD43326</v>
          </cell>
          <cell r="AS7242">
            <v>3.8812000000000002</v>
          </cell>
        </row>
        <row r="7243">
          <cell r="AR7243" t="str">
            <v>EUR43326</v>
          </cell>
          <cell r="AS7243">
            <v>4.4056000000000006</v>
          </cell>
        </row>
        <row r="7244">
          <cell r="AR7244" t="str">
            <v>USD43348</v>
          </cell>
          <cell r="AS7244">
            <v>4.1608999999999998</v>
          </cell>
        </row>
        <row r="7245">
          <cell r="AR7245" t="str">
            <v>USD43360</v>
          </cell>
          <cell r="AS7245">
            <v>4.1695000000000002</v>
          </cell>
        </row>
        <row r="7246">
          <cell r="AR7246" t="str">
            <v>EUR43348</v>
          </cell>
          <cell r="AS7246">
            <v>4.835</v>
          </cell>
        </row>
        <row r="7247">
          <cell r="AR7247" t="str">
            <v>EUR43360</v>
          </cell>
          <cell r="AS7247">
            <v>4.8733000000000004</v>
          </cell>
        </row>
        <row r="7248">
          <cell r="AR7248" t="str">
            <v>USD43377</v>
          </cell>
          <cell r="AS7248">
            <v>3.9047000000000001</v>
          </cell>
        </row>
        <row r="7249">
          <cell r="AR7249" t="str">
            <v>EUR43012</v>
          </cell>
          <cell r="AS7249">
            <v>3.6833</v>
          </cell>
        </row>
        <row r="7250">
          <cell r="AR7250" t="str">
            <v>EUR43039</v>
          </cell>
          <cell r="AS7250">
            <v>3.8140000000000001</v>
          </cell>
        </row>
        <row r="7251">
          <cell r="AR7251" t="str">
            <v>USD43012</v>
          </cell>
          <cell r="AS7251">
            <v>3.1315</v>
          </cell>
        </row>
        <row r="7252">
          <cell r="AR7252" t="str">
            <v>USD43039</v>
          </cell>
          <cell r="AS7252">
            <v>3.2769000000000004</v>
          </cell>
        </row>
        <row r="7253">
          <cell r="AR7253" t="str">
            <v>USD43038</v>
          </cell>
          <cell r="AS7253">
            <v>3.2547000000000001</v>
          </cell>
        </row>
        <row r="7254">
          <cell r="AR7254" t="str">
            <v>EUR43038</v>
          </cell>
          <cell r="AS7254">
            <v>3.7816000000000001</v>
          </cell>
        </row>
        <row r="7255">
          <cell r="AR7255" t="str">
            <v>USD43068</v>
          </cell>
          <cell r="AS7255">
            <v>3.2136</v>
          </cell>
        </row>
        <row r="7256">
          <cell r="AR7256" t="str">
            <v>EUR43068</v>
          </cell>
          <cell r="AS7256">
            <v>3.8036000000000003</v>
          </cell>
        </row>
        <row r="7257">
          <cell r="AR7257" t="str">
            <v>USD43042</v>
          </cell>
          <cell r="AS7257">
            <v>3.2920000000000003</v>
          </cell>
        </row>
        <row r="7258">
          <cell r="AR7258" t="str">
            <v>EUR43042</v>
          </cell>
          <cell r="AS7258">
            <v>3.8220000000000001</v>
          </cell>
        </row>
        <row r="7259">
          <cell r="AR7259" t="str">
            <v>USD43075</v>
          </cell>
          <cell r="AS7259">
            <v>3.2354000000000003</v>
          </cell>
        </row>
        <row r="7260">
          <cell r="AR7260" t="str">
            <v>EUR43075</v>
          </cell>
          <cell r="AS7260">
            <v>3.8152000000000004</v>
          </cell>
        </row>
        <row r="7261">
          <cell r="AR7261" t="str">
            <v>USD43083</v>
          </cell>
          <cell r="AS7261">
            <v>3.3332000000000002</v>
          </cell>
        </row>
        <row r="7262">
          <cell r="AR7262" t="str">
            <v>EUR43083</v>
          </cell>
          <cell r="AS7262">
            <v>3.9345000000000003</v>
          </cell>
        </row>
        <row r="7263">
          <cell r="AR7263" t="str">
            <v>USD43087</v>
          </cell>
          <cell r="AS7263">
            <v>3.2881</v>
          </cell>
        </row>
        <row r="7264">
          <cell r="AR7264" t="str">
            <v>EUR43087</v>
          </cell>
          <cell r="AS7264">
            <v>3.8832</v>
          </cell>
        </row>
        <row r="7265">
          <cell r="AR7265" t="str">
            <v>EUR43089</v>
          </cell>
          <cell r="AS7265">
            <v>3.9033000000000002</v>
          </cell>
        </row>
        <row r="7266">
          <cell r="AR7266" t="str">
            <v>USD43089</v>
          </cell>
          <cell r="AS7266">
            <v>3.2909000000000002</v>
          </cell>
        </row>
        <row r="7267">
          <cell r="AR7267" t="str">
            <v>USD43103</v>
          </cell>
          <cell r="AS7267">
            <v>3.2535000000000003</v>
          </cell>
        </row>
        <row r="7268">
          <cell r="AR7268" t="str">
            <v>EUR43103</v>
          </cell>
          <cell r="AS7268">
            <v>3.9097000000000004</v>
          </cell>
        </row>
        <row r="7269">
          <cell r="AR7269" t="str">
            <v>USD43105</v>
          </cell>
          <cell r="AS7269">
            <v>3.2409000000000003</v>
          </cell>
        </row>
        <row r="7270">
          <cell r="AR7270" t="str">
            <v>EUR43105</v>
          </cell>
          <cell r="AS7270">
            <v>3.9001000000000001</v>
          </cell>
        </row>
        <row r="7271">
          <cell r="AR7271" t="str">
            <v>USD43117</v>
          </cell>
          <cell r="AS7271">
            <v>3.2324000000000002</v>
          </cell>
        </row>
        <row r="7272">
          <cell r="AR7272" t="str">
            <v>EUR43117</v>
          </cell>
          <cell r="AS7272">
            <v>3.9510000000000001</v>
          </cell>
        </row>
        <row r="7273">
          <cell r="AR7273" t="str">
            <v>USD43123</v>
          </cell>
          <cell r="AS7273">
            <v>3.2249000000000003</v>
          </cell>
        </row>
        <row r="7274">
          <cell r="AR7274" t="str">
            <v>EUR43133</v>
          </cell>
          <cell r="AS7274">
            <v>3.9857</v>
          </cell>
        </row>
        <row r="7275">
          <cell r="AR7275" t="str">
            <v>USD43133</v>
          </cell>
          <cell r="AS7275">
            <v>3.206</v>
          </cell>
        </row>
        <row r="7276">
          <cell r="AR7276" t="str">
            <v>USD43146</v>
          </cell>
          <cell r="AS7276">
            <v>3.2208000000000001</v>
          </cell>
        </row>
        <row r="7277">
          <cell r="AR7277" t="str">
            <v>USD43140</v>
          </cell>
          <cell r="AS7277">
            <v>3.2821000000000002</v>
          </cell>
        </row>
        <row r="7278">
          <cell r="AR7278" t="str">
            <v>EUR43140</v>
          </cell>
          <cell r="AS7278">
            <v>4.0235000000000003</v>
          </cell>
        </row>
        <row r="7279">
          <cell r="AR7279" t="str">
            <v>EUR43146</v>
          </cell>
          <cell r="AS7279">
            <v>4.0259999999999998</v>
          </cell>
        </row>
        <row r="7280">
          <cell r="AR7280" t="str">
            <v>USD43161</v>
          </cell>
          <cell r="AS7280">
            <v>3.2614000000000001</v>
          </cell>
        </row>
        <row r="7281">
          <cell r="AR7281" t="str">
            <v>EUR43161</v>
          </cell>
          <cell r="AS7281">
            <v>4.0154000000000005</v>
          </cell>
        </row>
        <row r="7282">
          <cell r="AR7282" t="str">
            <v>USD43166</v>
          </cell>
          <cell r="AS7282">
            <v>3.2318000000000002</v>
          </cell>
        </row>
        <row r="7283">
          <cell r="AR7283" t="str">
            <v>EUR43166</v>
          </cell>
          <cell r="AS7283">
            <v>4.0090000000000003</v>
          </cell>
        </row>
        <row r="7284">
          <cell r="AR7284" t="str">
            <v>USD43178</v>
          </cell>
          <cell r="AS7284">
            <v>3.2911000000000001</v>
          </cell>
        </row>
        <row r="7285">
          <cell r="AR7285" t="str">
            <v>EUR43178</v>
          </cell>
          <cell r="AS7285">
            <v>4.0583</v>
          </cell>
        </row>
        <row r="7286">
          <cell r="AR7286" t="str">
            <v>EUR43188</v>
          </cell>
          <cell r="AS7286">
            <v>4.085</v>
          </cell>
        </row>
        <row r="7287">
          <cell r="AR7287" t="str">
            <v>USD43188</v>
          </cell>
          <cell r="AS7287">
            <v>3.3238000000000003</v>
          </cell>
        </row>
        <row r="7288">
          <cell r="AR7288" t="str">
            <v>USD43220</v>
          </cell>
          <cell r="AS7288">
            <v>3.4811000000000001</v>
          </cell>
        </row>
        <row r="7289">
          <cell r="AR7289" t="str">
            <v>EUR43220</v>
          </cell>
          <cell r="AS7289">
            <v>4.2031000000000001</v>
          </cell>
        </row>
        <row r="7290">
          <cell r="AR7290" t="str">
            <v>USD43223</v>
          </cell>
          <cell r="AS7290">
            <v>3.5484</v>
          </cell>
        </row>
        <row r="7291">
          <cell r="AR7291" t="str">
            <v>EUR43223</v>
          </cell>
          <cell r="AS7291">
            <v>4.2477999999999998</v>
          </cell>
        </row>
        <row r="7292">
          <cell r="AR7292" t="str">
            <v>USD43228</v>
          </cell>
          <cell r="AS7292">
            <v>3.5788000000000002</v>
          </cell>
        </row>
        <row r="7293">
          <cell r="AR7293" t="str">
            <v>EUR43228</v>
          </cell>
          <cell r="AS7293">
            <v>4.2462</v>
          </cell>
        </row>
        <row r="7294">
          <cell r="AR7294" t="str">
            <v>USD43229</v>
          </cell>
          <cell r="AS7294">
            <v>3.5943000000000001</v>
          </cell>
        </row>
        <row r="7295">
          <cell r="AR7295" t="str">
            <v>EUR43229</v>
          </cell>
          <cell r="AS7295">
            <v>4.2603</v>
          </cell>
        </row>
        <row r="7296">
          <cell r="AR7296" t="str">
            <v>USD43230</v>
          </cell>
          <cell r="AS7296">
            <v>3.5566</v>
          </cell>
        </row>
        <row r="7297">
          <cell r="AR7297" t="str">
            <v>EUR43230</v>
          </cell>
          <cell r="AS7297">
            <v>4.2320000000000002</v>
          </cell>
        </row>
        <row r="7298">
          <cell r="AR7298" t="str">
            <v>USD43234</v>
          </cell>
          <cell r="AS7298">
            <v>3.6097000000000001</v>
          </cell>
        </row>
        <row r="7299">
          <cell r="AR7299" t="str">
            <v>EUR43234</v>
          </cell>
          <cell r="AS7299">
            <v>4.3237000000000005</v>
          </cell>
        </row>
        <row r="7300">
          <cell r="AR7300" t="str">
            <v>USD43236</v>
          </cell>
          <cell r="AS7300">
            <v>3.6803000000000003</v>
          </cell>
        </row>
        <row r="7301">
          <cell r="AR7301" t="str">
            <v>EUR43236</v>
          </cell>
          <cell r="AS7301">
            <v>4.3387000000000002</v>
          </cell>
        </row>
        <row r="7302">
          <cell r="AR7302" t="str">
            <v>USD43238</v>
          </cell>
          <cell r="AS7302">
            <v>3.7503000000000002</v>
          </cell>
        </row>
        <row r="7303">
          <cell r="AR7303" t="str">
            <v>EUR43238</v>
          </cell>
          <cell r="AS7303">
            <v>4.4167000000000005</v>
          </cell>
        </row>
        <row r="7304">
          <cell r="AR7304" t="str">
            <v>USD43242</v>
          </cell>
          <cell r="AS7304">
            <v>3.6502000000000003</v>
          </cell>
        </row>
        <row r="7305">
          <cell r="AR7305" t="str">
            <v>EUR43242</v>
          </cell>
          <cell r="AS7305">
            <v>4.3018000000000001</v>
          </cell>
        </row>
        <row r="7306">
          <cell r="AR7306" t="str">
            <v>USD43245</v>
          </cell>
          <cell r="AS7306">
            <v>3.6587000000000001</v>
          </cell>
        </row>
        <row r="7307">
          <cell r="AR7307" t="str">
            <v>EUR43245</v>
          </cell>
          <cell r="AS7307">
            <v>4.2693000000000003</v>
          </cell>
        </row>
        <row r="7308">
          <cell r="AR7308" t="str">
            <v>USD43248</v>
          </cell>
          <cell r="AS7308">
            <v>3.7092000000000001</v>
          </cell>
        </row>
        <row r="7309">
          <cell r="AR7309" t="str">
            <v>EUR43248</v>
          </cell>
          <cell r="AS7309">
            <v>4.3144999999999998</v>
          </cell>
        </row>
        <row r="7310">
          <cell r="AR7310" t="str">
            <v>USD43278</v>
          </cell>
          <cell r="AS7310">
            <v>3.8358000000000003</v>
          </cell>
        </row>
        <row r="7311">
          <cell r="AR7311" t="str">
            <v>EUR43278</v>
          </cell>
          <cell r="AS7311">
            <v>4.4453000000000005</v>
          </cell>
        </row>
        <row r="7312">
          <cell r="AR7312" t="str">
            <v>EUR43332</v>
          </cell>
          <cell r="AS7312">
            <v>4.5112000000000005</v>
          </cell>
        </row>
        <row r="7313">
          <cell r="AR7313" t="str">
            <v>EUR43333</v>
          </cell>
          <cell r="AS7313">
            <v>4.5997000000000003</v>
          </cell>
        </row>
        <row r="7314">
          <cell r="AR7314" t="str">
            <v>USD43333</v>
          </cell>
          <cell r="AS7314">
            <v>3.9873000000000003</v>
          </cell>
        </row>
        <row r="7315">
          <cell r="AR7315" t="str">
            <v>USD43339</v>
          </cell>
          <cell r="AS7315">
            <v>4.0686999999999998</v>
          </cell>
        </row>
        <row r="7316">
          <cell r="AR7316" t="str">
            <v>EUR43053</v>
          </cell>
          <cell r="AS7316">
            <v>3.859</v>
          </cell>
        </row>
        <row r="7317">
          <cell r="AR7317" t="str">
            <v>USD43052</v>
          </cell>
          <cell r="AS7317">
            <v>3.2873000000000001</v>
          </cell>
        </row>
        <row r="7318">
          <cell r="AR7318" t="str">
            <v>USD43011</v>
          </cell>
          <cell r="AS7318">
            <v>3.1502000000000003</v>
          </cell>
        </row>
        <row r="7319">
          <cell r="AR7319" t="str">
            <v>EUR43011</v>
          </cell>
          <cell r="AS7319">
            <v>3.7043000000000004</v>
          </cell>
        </row>
        <row r="7320">
          <cell r="AR7320" t="str">
            <v>USD43053</v>
          </cell>
          <cell r="AS7320">
            <v>3.2834000000000003</v>
          </cell>
        </row>
        <row r="7321">
          <cell r="AR7321" t="str">
            <v>EUR43052</v>
          </cell>
          <cell r="AS7321">
            <v>3.8333000000000004</v>
          </cell>
        </row>
        <row r="7322">
          <cell r="AR7322" t="str">
            <v>USD43055</v>
          </cell>
          <cell r="AS7322">
            <v>3.2808000000000002</v>
          </cell>
        </row>
        <row r="7323">
          <cell r="AR7323" t="str">
            <v>EUR43055</v>
          </cell>
          <cell r="AS7323">
            <v>3.8648000000000002</v>
          </cell>
        </row>
        <row r="7324">
          <cell r="AR7324" t="str">
            <v>USD43059</v>
          </cell>
          <cell r="AS7324">
            <v>3.2623000000000002</v>
          </cell>
        </row>
        <row r="7325">
          <cell r="AR7325" t="str">
            <v>EUR43059</v>
          </cell>
          <cell r="AS7325">
            <v>3.8361000000000001</v>
          </cell>
        </row>
        <row r="7326">
          <cell r="AR7326" t="str">
            <v>USD43056</v>
          </cell>
          <cell r="AS7326">
            <v>3.2787999999999999</v>
          </cell>
        </row>
        <row r="7327">
          <cell r="AR7327" t="str">
            <v>EUR43056</v>
          </cell>
          <cell r="AS7327">
            <v>3.8677000000000001</v>
          </cell>
        </row>
        <row r="7328">
          <cell r="AR7328" t="str">
            <v>USD43061</v>
          </cell>
          <cell r="AS7328">
            <v>3.2561</v>
          </cell>
        </row>
        <row r="7329">
          <cell r="AR7329" t="str">
            <v>EUR43061</v>
          </cell>
          <cell r="AS7329">
            <v>3.835</v>
          </cell>
        </row>
        <row r="7330">
          <cell r="AR7330" t="str">
            <v>USD43060</v>
          </cell>
          <cell r="AS7330">
            <v>3.2591000000000001</v>
          </cell>
        </row>
        <row r="7331">
          <cell r="AR7331" t="str">
            <v>USD43070</v>
          </cell>
          <cell r="AS7331">
            <v>3.2616000000000001</v>
          </cell>
        </row>
        <row r="7332">
          <cell r="AR7332" t="str">
            <v>EUR43070</v>
          </cell>
          <cell r="AS7332">
            <v>3.8716000000000004</v>
          </cell>
        </row>
        <row r="7333">
          <cell r="AR7333" t="str">
            <v>USD43084</v>
          </cell>
          <cell r="AS7333">
            <v>3.3182</v>
          </cell>
        </row>
        <row r="7334">
          <cell r="AR7334" t="str">
            <v>EUR43084</v>
          </cell>
          <cell r="AS7334">
            <v>3.9085000000000001</v>
          </cell>
        </row>
        <row r="7335">
          <cell r="AR7335" t="str">
            <v>USD43090</v>
          </cell>
          <cell r="AS7335">
            <v>3.3045</v>
          </cell>
        </row>
        <row r="7336">
          <cell r="AR7336" t="str">
            <v>EUR43090</v>
          </cell>
          <cell r="AS7336">
            <v>3.9221000000000004</v>
          </cell>
        </row>
        <row r="7337">
          <cell r="AR7337" t="str">
            <v>USD43095</v>
          </cell>
          <cell r="AS7337">
            <v>3.3200000000000003</v>
          </cell>
        </row>
        <row r="7338">
          <cell r="AR7338" t="str">
            <v>EUR43095</v>
          </cell>
          <cell r="AS7338">
            <v>3.9435000000000002</v>
          </cell>
        </row>
        <row r="7339">
          <cell r="AR7339" t="str">
            <v>USD43108</v>
          </cell>
          <cell r="AS7339">
            <v>3.2357</v>
          </cell>
        </row>
        <row r="7340">
          <cell r="AR7340" t="str">
            <v>EUR43108</v>
          </cell>
          <cell r="AS7340">
            <v>3.8728000000000002</v>
          </cell>
        </row>
        <row r="7341">
          <cell r="AR7341" t="str">
            <v>USD43116</v>
          </cell>
          <cell r="AS7341">
            <v>3.2219000000000002</v>
          </cell>
        </row>
        <row r="7342">
          <cell r="AR7342" t="str">
            <v>EUR43116</v>
          </cell>
          <cell r="AS7342">
            <v>3.9339000000000004</v>
          </cell>
        </row>
        <row r="7343">
          <cell r="AR7343" t="str">
            <v>USD43139</v>
          </cell>
          <cell r="AS7343">
            <v>3.2692000000000001</v>
          </cell>
        </row>
        <row r="7344">
          <cell r="AR7344" t="str">
            <v>EUR43139</v>
          </cell>
          <cell r="AS7344">
            <v>4.0146000000000006</v>
          </cell>
        </row>
        <row r="7345">
          <cell r="AR7345" t="str">
            <v>USD43150</v>
          </cell>
          <cell r="AS7345">
            <v>3.2347000000000001</v>
          </cell>
        </row>
        <row r="7346">
          <cell r="AR7346" t="str">
            <v>EUR43150</v>
          </cell>
          <cell r="AS7346">
            <v>4.0101000000000004</v>
          </cell>
        </row>
        <row r="7347">
          <cell r="AR7347" t="str">
            <v>USD43151</v>
          </cell>
          <cell r="AS7347">
            <v>3.2507000000000001</v>
          </cell>
        </row>
        <row r="7348">
          <cell r="AR7348" t="str">
            <v>EUR43151</v>
          </cell>
          <cell r="AS7348">
            <v>4.0120000000000005</v>
          </cell>
        </row>
        <row r="7349">
          <cell r="AR7349" t="str">
            <v>USD43152</v>
          </cell>
          <cell r="AS7349">
            <v>3.2555000000000001</v>
          </cell>
        </row>
        <row r="7350">
          <cell r="AR7350" t="str">
            <v>EUR43152</v>
          </cell>
          <cell r="AS7350">
            <v>4.0110999999999999</v>
          </cell>
        </row>
        <row r="7351">
          <cell r="AR7351" t="str">
            <v>USD43171</v>
          </cell>
          <cell r="AS7351">
            <v>3.2606000000000002</v>
          </cell>
        </row>
        <row r="7352">
          <cell r="AR7352" t="str">
            <v>EUR43171</v>
          </cell>
          <cell r="AS7352">
            <v>4.0164</v>
          </cell>
        </row>
        <row r="7353">
          <cell r="AR7353" t="str">
            <v>USD43173</v>
          </cell>
          <cell r="AS7353">
            <v>3.2584</v>
          </cell>
        </row>
        <row r="7354">
          <cell r="AR7354" t="str">
            <v>EUR43173</v>
          </cell>
          <cell r="AS7354">
            <v>4.0284000000000004</v>
          </cell>
        </row>
        <row r="7355">
          <cell r="AR7355" t="str">
            <v>USD43175</v>
          </cell>
          <cell r="AS7355">
            <v>3.2905000000000002</v>
          </cell>
        </row>
        <row r="7356">
          <cell r="AR7356" t="str">
            <v>EUR43175</v>
          </cell>
          <cell r="AS7356">
            <v>4.0414000000000003</v>
          </cell>
        </row>
        <row r="7357">
          <cell r="AR7357" t="str">
            <v>USD43181</v>
          </cell>
          <cell r="AS7357">
            <v>3.3033000000000001</v>
          </cell>
        </row>
        <row r="7358">
          <cell r="AR7358" t="str">
            <v>EUR43181</v>
          </cell>
          <cell r="AS7358">
            <v>4.0670000000000002</v>
          </cell>
        </row>
        <row r="7359">
          <cell r="AR7359" t="str">
            <v>USD43192</v>
          </cell>
          <cell r="AS7359">
            <v>3.3104</v>
          </cell>
        </row>
        <row r="7360">
          <cell r="AR7360" t="str">
            <v>EUR43190</v>
          </cell>
          <cell r="AS7360">
            <v>4.085</v>
          </cell>
        </row>
        <row r="7361">
          <cell r="AR7361" t="str">
            <v>USD43195</v>
          </cell>
          <cell r="AS7361">
            <v>3.3196000000000003</v>
          </cell>
        </row>
        <row r="7362">
          <cell r="AR7362" t="str">
            <v>EUR43195</v>
          </cell>
          <cell r="AS7362">
            <v>4.0594999999999999</v>
          </cell>
        </row>
        <row r="7363">
          <cell r="AR7363" t="str">
            <v>USD43201</v>
          </cell>
          <cell r="AS7363">
            <v>3.4052000000000002</v>
          </cell>
        </row>
        <row r="7364">
          <cell r="AR7364" t="str">
            <v>EUR43201</v>
          </cell>
          <cell r="AS7364">
            <v>4.2176999999999998</v>
          </cell>
        </row>
        <row r="7365">
          <cell r="AR7365" t="str">
            <v>USD43224</v>
          </cell>
          <cell r="AS7365">
            <v>3.5308000000000002</v>
          </cell>
        </row>
        <row r="7366">
          <cell r="AR7366" t="str">
            <v>EUR43224</v>
          </cell>
          <cell r="AS7366">
            <v>4.2186000000000003</v>
          </cell>
        </row>
        <row r="7367">
          <cell r="AR7367" t="str">
            <v>USD43259</v>
          </cell>
          <cell r="AS7367">
            <v>3.7859000000000003</v>
          </cell>
        </row>
        <row r="7368">
          <cell r="AR7368" t="str">
            <v>USD43241</v>
          </cell>
          <cell r="AS7368">
            <v>3.7072000000000003</v>
          </cell>
        </row>
        <row r="7369">
          <cell r="AR7369" t="str">
            <v>EUR43241</v>
          </cell>
          <cell r="AS7369">
            <v>4.3630000000000004</v>
          </cell>
        </row>
        <row r="7370">
          <cell r="AR7370" t="str">
            <v>EUR43259</v>
          </cell>
          <cell r="AS7370">
            <v>4.4579000000000004</v>
          </cell>
        </row>
        <row r="7371">
          <cell r="AR7371" t="str">
            <v>USD43262</v>
          </cell>
          <cell r="AS7371">
            <v>3.6913</v>
          </cell>
        </row>
        <row r="7372">
          <cell r="AR7372" t="str">
            <v>EUR43262</v>
          </cell>
          <cell r="AS7372">
            <v>4.3572000000000006</v>
          </cell>
        </row>
        <row r="7373">
          <cell r="AR7373" t="str">
            <v>USD43263</v>
          </cell>
          <cell r="AS7373">
            <v>3.7044000000000001</v>
          </cell>
        </row>
        <row r="7374">
          <cell r="AR7374" t="str">
            <v>EUR43263</v>
          </cell>
          <cell r="AS7374">
            <v>4.3679000000000006</v>
          </cell>
        </row>
        <row r="7375">
          <cell r="AR7375" t="str">
            <v>USD43264</v>
          </cell>
          <cell r="AS7375">
            <v>3.7054</v>
          </cell>
        </row>
        <row r="7376">
          <cell r="AR7376" t="str">
            <v>EUR43264</v>
          </cell>
          <cell r="AS7376">
            <v>4.3668000000000005</v>
          </cell>
        </row>
        <row r="7377">
          <cell r="AR7377" t="str">
            <v>USD43265</v>
          </cell>
          <cell r="AS7377">
            <v>3.7057000000000002</v>
          </cell>
        </row>
        <row r="7378">
          <cell r="AR7378" t="str">
            <v>EUR43265</v>
          </cell>
          <cell r="AS7378">
            <v>4.3120000000000003</v>
          </cell>
        </row>
        <row r="7379">
          <cell r="AR7379" t="str">
            <v>USD43266</v>
          </cell>
          <cell r="AS7379">
            <v>3.7738</v>
          </cell>
        </row>
        <row r="7380">
          <cell r="AR7380" t="str">
            <v>EUR43266</v>
          </cell>
          <cell r="AS7380">
            <v>4.3844000000000003</v>
          </cell>
        </row>
        <row r="7381">
          <cell r="AR7381" t="str">
            <v>USD43270</v>
          </cell>
          <cell r="AS7381">
            <v>3.7566000000000002</v>
          </cell>
        </row>
        <row r="7382">
          <cell r="AR7382" t="str">
            <v>EUR43270</v>
          </cell>
          <cell r="AS7382">
            <v>4.3501000000000003</v>
          </cell>
        </row>
        <row r="7383">
          <cell r="AR7383" t="str">
            <v>EUR43021</v>
          </cell>
          <cell r="AS7383">
            <v>3.7372000000000001</v>
          </cell>
        </row>
        <row r="7384">
          <cell r="AR7384" t="str">
            <v>EUR43032</v>
          </cell>
          <cell r="AS7384">
            <v>3.8191000000000002</v>
          </cell>
        </row>
        <row r="7385">
          <cell r="AR7385" t="str">
            <v>USD43026</v>
          </cell>
          <cell r="AS7385">
            <v>3.1673</v>
          </cell>
        </row>
        <row r="7386">
          <cell r="AR7386" t="str">
            <v>EUS43026</v>
          </cell>
          <cell r="AS7386">
            <v>3.7311000000000001</v>
          </cell>
        </row>
        <row r="7387">
          <cell r="AR7387" t="str">
            <v>EUR43026</v>
          </cell>
          <cell r="AS7387">
            <v>3.7311000000000001</v>
          </cell>
        </row>
        <row r="7388">
          <cell r="AR7388" t="str">
            <v>USD43032</v>
          </cell>
          <cell r="AS7388">
            <v>3.2470000000000003</v>
          </cell>
        </row>
        <row r="7389">
          <cell r="AR7389" t="str">
            <v>USD43021</v>
          </cell>
          <cell r="AS7389">
            <v>3.1572</v>
          </cell>
        </row>
        <row r="7390">
          <cell r="AR7390" t="str">
            <v>USD43049</v>
          </cell>
          <cell r="AS7390">
            <v>3.2661000000000002</v>
          </cell>
        </row>
        <row r="7391">
          <cell r="AR7391" t="str">
            <v>EUR43049</v>
          </cell>
          <cell r="AS7391">
            <v>3.8102</v>
          </cell>
        </row>
        <row r="7392">
          <cell r="AR7392" t="str">
            <v>USD43048</v>
          </cell>
          <cell r="AS7392">
            <v>3.2515000000000001</v>
          </cell>
        </row>
        <row r="7393">
          <cell r="AR7393" t="str">
            <v>EUR43048</v>
          </cell>
          <cell r="AS7393">
            <v>3.7828000000000004</v>
          </cell>
        </row>
        <row r="7394">
          <cell r="AR7394" t="str">
            <v>USD43074</v>
          </cell>
          <cell r="AS7394">
            <v>3.2322000000000002</v>
          </cell>
        </row>
        <row r="7395">
          <cell r="AR7395" t="str">
            <v>EUR43074</v>
          </cell>
          <cell r="AS7395">
            <v>3.8256000000000001</v>
          </cell>
        </row>
        <row r="7396">
          <cell r="AR7396" t="str">
            <v>USD43111</v>
          </cell>
          <cell r="AS7396">
            <v>3.2301000000000002</v>
          </cell>
        </row>
        <row r="7397">
          <cell r="AR7397" t="str">
            <v>EUR43111</v>
          </cell>
          <cell r="AS7397">
            <v>3.8916000000000004</v>
          </cell>
        </row>
        <row r="7398">
          <cell r="AR7398" t="str">
            <v>USD43131</v>
          </cell>
          <cell r="AS7398">
            <v>3.1624000000000003</v>
          </cell>
        </row>
        <row r="7399">
          <cell r="AR7399" t="str">
            <v>EUR43131</v>
          </cell>
          <cell r="AS7399">
            <v>3.9404000000000003</v>
          </cell>
        </row>
        <row r="7400">
          <cell r="AR7400" t="str">
            <v>USD43137</v>
          </cell>
          <cell r="AS7400">
            <v>3.2613000000000003</v>
          </cell>
        </row>
        <row r="7401">
          <cell r="AR7401" t="str">
            <v>EUR43137</v>
          </cell>
          <cell r="AS7401">
            <v>4.0235000000000003</v>
          </cell>
        </row>
        <row r="7402">
          <cell r="AR7402" t="str">
            <v>USD43193</v>
          </cell>
          <cell r="AS7402">
            <v>3.3139000000000003</v>
          </cell>
        </row>
        <row r="7403">
          <cell r="AR7403" t="str">
            <v>EUR43193</v>
          </cell>
          <cell r="AS7403">
            <v>4.0638000000000005</v>
          </cell>
        </row>
        <row r="7404">
          <cell r="AR7404" t="str">
            <v>USD43196</v>
          </cell>
          <cell r="AS7404">
            <v>3.3666</v>
          </cell>
        </row>
        <row r="7405">
          <cell r="AR7405" t="str">
            <v>EUR43196</v>
          </cell>
          <cell r="AS7405">
            <v>4.1325000000000003</v>
          </cell>
        </row>
        <row r="7406">
          <cell r="AR7406" t="str">
            <v>USD43200</v>
          </cell>
          <cell r="AS7406">
            <v>3.4195000000000002</v>
          </cell>
        </row>
        <row r="7407">
          <cell r="AR7407" t="str">
            <v>EUR43200</v>
          </cell>
          <cell r="AS7407">
            <v>4.2193000000000005</v>
          </cell>
        </row>
        <row r="7408">
          <cell r="AR7408" t="str">
            <v>USD43207</v>
          </cell>
          <cell r="AS7408">
            <v>3.4041000000000001</v>
          </cell>
        </row>
        <row r="7409">
          <cell r="AR7409" t="str">
            <v>EUR43207</v>
          </cell>
          <cell r="AS7409">
            <v>4.2027000000000001</v>
          </cell>
        </row>
        <row r="7410">
          <cell r="AR7410" t="str">
            <v>USD43209</v>
          </cell>
          <cell r="AS7410">
            <v>3.3976999999999999</v>
          </cell>
        </row>
        <row r="7411">
          <cell r="AR7411" t="str">
            <v>EUR43209</v>
          </cell>
          <cell r="AS7411">
            <v>4.1920999999999999</v>
          </cell>
        </row>
        <row r="7412">
          <cell r="AR7412" t="str">
            <v>USD43243</v>
          </cell>
          <cell r="AS7412">
            <v>3.6507000000000001</v>
          </cell>
        </row>
        <row r="7413">
          <cell r="AR7413" t="str">
            <v>EUR43243</v>
          </cell>
          <cell r="AS7413">
            <v>4.2688000000000006</v>
          </cell>
        </row>
        <row r="7414">
          <cell r="AR7414" t="str">
            <v>USD43244</v>
          </cell>
          <cell r="AS7414">
            <v>3.6436000000000002</v>
          </cell>
        </row>
        <row r="7415">
          <cell r="AR7415" t="str">
            <v>EUR43244</v>
          </cell>
          <cell r="AS7415">
            <v>4.2739000000000003</v>
          </cell>
        </row>
        <row r="7416">
          <cell r="AR7416" t="str">
            <v>USD43251</v>
          </cell>
          <cell r="AS7416">
            <v>3.7370000000000001</v>
          </cell>
        </row>
        <row r="7417">
          <cell r="AR7417" t="str">
            <v>USD43252</v>
          </cell>
          <cell r="AS7417">
            <v>3.7413000000000003</v>
          </cell>
        </row>
        <row r="7418">
          <cell r="AR7418" t="str">
            <v>USD43255</v>
          </cell>
          <cell r="AS7418">
            <v>3.7424000000000004</v>
          </cell>
        </row>
        <row r="7419">
          <cell r="AR7419" t="str">
            <v>EUR43255</v>
          </cell>
          <cell r="AS7419">
            <v>4.3771000000000004</v>
          </cell>
        </row>
        <row r="7420">
          <cell r="AR7420" t="str">
            <v>USD43256</v>
          </cell>
          <cell r="AS7420">
            <v>3.7752000000000003</v>
          </cell>
        </row>
        <row r="7421">
          <cell r="AR7421" t="str">
            <v>EUR43256</v>
          </cell>
          <cell r="AS7421">
            <v>4.4072000000000005</v>
          </cell>
        </row>
        <row r="7422">
          <cell r="AR7422" t="str">
            <v>USD43257</v>
          </cell>
          <cell r="AS7422">
            <v>3.8193000000000001</v>
          </cell>
        </row>
        <row r="7423">
          <cell r="AR7423" t="str">
            <v>EUR43257</v>
          </cell>
          <cell r="AS7423">
            <v>4.4984000000000002</v>
          </cell>
        </row>
        <row r="7424">
          <cell r="AR7424" t="str">
            <v>USD43280</v>
          </cell>
          <cell r="AS7424">
            <v>3.8558000000000003</v>
          </cell>
        </row>
        <row r="7425">
          <cell r="AR7425" t="str">
            <v>EUR43280</v>
          </cell>
          <cell r="AS7425">
            <v>4.5032000000000005</v>
          </cell>
        </row>
        <row r="7426">
          <cell r="AR7426" t="str">
            <v>USD43281</v>
          </cell>
          <cell r="AS7426">
            <v>3.8558000000000003</v>
          </cell>
        </row>
        <row r="7427">
          <cell r="AR7427" t="str">
            <v>EUR43281</v>
          </cell>
          <cell r="AS7427">
            <v>4.5032000000000005</v>
          </cell>
        </row>
        <row r="7428">
          <cell r="AR7428" t="str">
            <v>USD43283</v>
          </cell>
          <cell r="AS7428">
            <v>3.9055</v>
          </cell>
        </row>
        <row r="7429">
          <cell r="AR7429" t="str">
            <v>EUR43283</v>
          </cell>
          <cell r="AS7429">
            <v>4.5327000000000002</v>
          </cell>
        </row>
        <row r="7430">
          <cell r="AR7430" t="str">
            <v>USD43290</v>
          </cell>
          <cell r="AS7430">
            <v>3.8692000000000002</v>
          </cell>
        </row>
        <row r="7431">
          <cell r="AR7431" t="str">
            <v>EUR43290</v>
          </cell>
          <cell r="AS7431">
            <v>4.5444000000000004</v>
          </cell>
        </row>
        <row r="7432">
          <cell r="AR7432" t="str">
            <v>USD43292</v>
          </cell>
          <cell r="AS7432">
            <v>3.8417000000000003</v>
          </cell>
        </row>
        <row r="7433">
          <cell r="AR7433" t="str">
            <v>EUR43292</v>
          </cell>
          <cell r="AS7433">
            <v>4.5040000000000004</v>
          </cell>
        </row>
        <row r="7434">
          <cell r="AR7434" t="str">
            <v>USD43305</v>
          </cell>
          <cell r="AS7434">
            <v>3.7459000000000002</v>
          </cell>
        </row>
        <row r="7435">
          <cell r="AR7435" t="str">
            <v>USD43304</v>
          </cell>
          <cell r="AS7435">
            <v>3.7915000000000001</v>
          </cell>
        </row>
        <row r="7436">
          <cell r="AR7436" t="str">
            <v>EUR43304</v>
          </cell>
          <cell r="AS7436">
            <v>4.4367999999999999</v>
          </cell>
        </row>
        <row r="7437">
          <cell r="AR7437" t="str">
            <v>EUR43305</v>
          </cell>
          <cell r="AS7437">
            <v>4.3767000000000005</v>
          </cell>
        </row>
        <row r="7438">
          <cell r="AR7438" t="str">
            <v>USD43306</v>
          </cell>
          <cell r="AS7438">
            <v>3.7120000000000002</v>
          </cell>
        </row>
        <row r="7439">
          <cell r="AR7439" t="str">
            <v>EUR43306</v>
          </cell>
          <cell r="AS7439">
            <v>4.3345000000000002</v>
          </cell>
        </row>
        <row r="7440">
          <cell r="AR7440" t="str">
            <v>USD43311</v>
          </cell>
          <cell r="AS7440">
            <v>3.7155</v>
          </cell>
        </row>
        <row r="7441">
          <cell r="AR7441" t="str">
            <v>USD43319</v>
          </cell>
          <cell r="AS7441">
            <v>3.7118000000000002</v>
          </cell>
        </row>
        <row r="7442">
          <cell r="AR7442" t="str">
            <v>EUR43319</v>
          </cell>
          <cell r="AS7442">
            <v>4.3052999999999999</v>
          </cell>
        </row>
        <row r="7443">
          <cell r="AR7443" t="str">
            <v>USD43322</v>
          </cell>
          <cell r="AS7443">
            <v>3.8472000000000004</v>
          </cell>
        </row>
        <row r="7444">
          <cell r="AR7444" t="str">
            <v>EUR43322</v>
          </cell>
          <cell r="AS7444">
            <v>4.3862000000000005</v>
          </cell>
        </row>
        <row r="7445">
          <cell r="AR7445" t="str">
            <v>USD43327</v>
          </cell>
          <cell r="AS7445">
            <v>3.9134000000000002</v>
          </cell>
        </row>
        <row r="7446">
          <cell r="AR7446" t="str">
            <v>EUR43327</v>
          </cell>
          <cell r="AS7446">
            <v>4.4351000000000003</v>
          </cell>
        </row>
        <row r="7447">
          <cell r="AR7447" t="str">
            <v>USD43329</v>
          </cell>
          <cell r="AS7447">
            <v>3.9389000000000003</v>
          </cell>
        </row>
        <row r="7448">
          <cell r="AR7448" t="str">
            <v>EUR43329</v>
          </cell>
          <cell r="AS7448">
            <v>4.4943</v>
          </cell>
        </row>
        <row r="7449">
          <cell r="AR7449" t="str">
            <v>USD43332</v>
          </cell>
          <cell r="AS7449">
            <v>3.9430000000000001</v>
          </cell>
        </row>
        <row r="7450">
          <cell r="AR7450" t="str">
            <v>USD43028</v>
          </cell>
          <cell r="AS7450">
            <v>3.1833</v>
          </cell>
        </row>
        <row r="7451">
          <cell r="AR7451" t="str">
            <v>EUR43028</v>
          </cell>
          <cell r="AS7451">
            <v>3.7528000000000001</v>
          </cell>
        </row>
        <row r="7452">
          <cell r="AR7452" t="str">
            <v>USD43027</v>
          </cell>
          <cell r="AS7452">
            <v>3.1732</v>
          </cell>
        </row>
        <row r="7453">
          <cell r="AR7453" t="str">
            <v>EUR43027</v>
          </cell>
          <cell r="AS7453">
            <v>3.7615000000000003</v>
          </cell>
        </row>
        <row r="7454">
          <cell r="AR7454" t="str">
            <v>EUR43112</v>
          </cell>
          <cell r="AS7454">
            <v>3.9094000000000002</v>
          </cell>
        </row>
        <row r="7455">
          <cell r="AR7455" t="str">
            <v>USD43033</v>
          </cell>
          <cell r="AS7455">
            <v>3.2387000000000001</v>
          </cell>
        </row>
        <row r="7456">
          <cell r="AR7456" t="str">
            <v>USD43118</v>
          </cell>
          <cell r="AS7456">
            <v>3.2129000000000003</v>
          </cell>
        </row>
        <row r="7457">
          <cell r="AR7457" t="str">
            <v>EUR43033</v>
          </cell>
          <cell r="AS7457">
            <v>3.8256000000000001</v>
          </cell>
        </row>
        <row r="7458">
          <cell r="AR7458" t="str">
            <v>USD43112</v>
          </cell>
          <cell r="AS7458">
            <v>3.2197</v>
          </cell>
        </row>
        <row r="7459">
          <cell r="AR7459" t="str">
            <v>EUR43118</v>
          </cell>
          <cell r="AS7459">
            <v>3.9393000000000002</v>
          </cell>
        </row>
        <row r="7460">
          <cell r="AR7460" t="str">
            <v>USD43124</v>
          </cell>
          <cell r="AS7460">
            <v>3.1970000000000001</v>
          </cell>
        </row>
        <row r="7461">
          <cell r="AR7461" t="str">
            <v>EUR43124</v>
          </cell>
          <cell r="AS7461">
            <v>3.9624000000000001</v>
          </cell>
        </row>
        <row r="7462">
          <cell r="AR7462" t="str">
            <v>USD43132</v>
          </cell>
          <cell r="AS7462">
            <v>3.173</v>
          </cell>
        </row>
        <row r="7463">
          <cell r="AR7463" t="str">
            <v>EUR43132</v>
          </cell>
          <cell r="AS7463">
            <v>3.9482000000000004</v>
          </cell>
        </row>
        <row r="7464">
          <cell r="AR7464" t="str">
            <v>USD43136</v>
          </cell>
          <cell r="AS7464">
            <v>3.2355</v>
          </cell>
        </row>
        <row r="7465">
          <cell r="AR7465" t="str">
            <v>EUR43136</v>
          </cell>
          <cell r="AS7465">
            <v>4.0133000000000001</v>
          </cell>
        </row>
        <row r="7466">
          <cell r="AR7466" t="str">
            <v>EUR43138</v>
          </cell>
          <cell r="AS7466">
            <v>4.0071000000000003</v>
          </cell>
        </row>
        <row r="7467">
          <cell r="AR7467" t="str">
            <v>USD43153</v>
          </cell>
          <cell r="AS7467">
            <v>3.2598000000000003</v>
          </cell>
        </row>
        <row r="7468">
          <cell r="AR7468" t="str">
            <v>EUR43153</v>
          </cell>
          <cell r="AS7468">
            <v>4.0167000000000002</v>
          </cell>
        </row>
        <row r="7469">
          <cell r="AR7469" t="str">
            <v>EUR43157</v>
          </cell>
          <cell r="AS7469">
            <v>3.9756</v>
          </cell>
        </row>
        <row r="7470">
          <cell r="AR7470" t="str">
            <v>USD43157</v>
          </cell>
          <cell r="AS7470">
            <v>3.2351000000000001</v>
          </cell>
        </row>
        <row r="7471">
          <cell r="AR7471" t="str">
            <v>USD43159</v>
          </cell>
          <cell r="AS7471">
            <v>3.2449000000000003</v>
          </cell>
        </row>
        <row r="7472">
          <cell r="AR7472" t="str">
            <v>EUR43159</v>
          </cell>
          <cell r="AS7472">
            <v>3.9585000000000004</v>
          </cell>
        </row>
        <row r="7473">
          <cell r="AR7473" t="str">
            <v>USD43168</v>
          </cell>
          <cell r="AS7473">
            <v>3.2496</v>
          </cell>
        </row>
        <row r="7474">
          <cell r="AR7474" t="str">
            <v>EUR43168</v>
          </cell>
          <cell r="AS7474">
            <v>4.0038</v>
          </cell>
        </row>
        <row r="7475">
          <cell r="AR7475" t="str">
            <v>USD43172</v>
          </cell>
          <cell r="AS7475">
            <v>3.2492000000000001</v>
          </cell>
        </row>
        <row r="7476">
          <cell r="AR7476" t="str">
            <v>EUR43172</v>
          </cell>
          <cell r="AS7476">
            <v>4.0289999999999999</v>
          </cell>
        </row>
        <row r="7477">
          <cell r="AR7477" t="str">
            <v>USD43180</v>
          </cell>
          <cell r="AS7477">
            <v>3.2921</v>
          </cell>
        </row>
        <row r="7478">
          <cell r="AR7478" t="str">
            <v>EUR43180</v>
          </cell>
          <cell r="AS7478">
            <v>4.0394000000000005</v>
          </cell>
        </row>
        <row r="7479">
          <cell r="AR7479" t="str">
            <v>USD43182</v>
          </cell>
          <cell r="AS7479">
            <v>3.3041</v>
          </cell>
        </row>
        <row r="7480">
          <cell r="AR7480" t="str">
            <v>EUR43182</v>
          </cell>
          <cell r="AS7480">
            <v>4.0842000000000001</v>
          </cell>
        </row>
        <row r="7481">
          <cell r="AR7481" t="str">
            <v>USD43185</v>
          </cell>
          <cell r="AS7481">
            <v>3.3034000000000003</v>
          </cell>
        </row>
        <row r="7482">
          <cell r="AR7482" t="str">
            <v>EUR43185</v>
          </cell>
          <cell r="AS7482">
            <v>4.1097999999999999</v>
          </cell>
        </row>
        <row r="7483">
          <cell r="AR7483" t="str">
            <v>USD43186</v>
          </cell>
          <cell r="AS7483">
            <v>3.3256000000000001</v>
          </cell>
        </row>
        <row r="7484">
          <cell r="AR7484" t="str">
            <v>EUR43186</v>
          </cell>
          <cell r="AS7484">
            <v>4.1274000000000006</v>
          </cell>
        </row>
        <row r="7485">
          <cell r="AR7485" t="str">
            <v>USD43187</v>
          </cell>
          <cell r="AS7485">
            <v>3.3380000000000001</v>
          </cell>
        </row>
        <row r="7486">
          <cell r="AR7486" t="str">
            <v>EUR43187</v>
          </cell>
          <cell r="AS7486">
            <v>4.1231</v>
          </cell>
        </row>
        <row r="7487">
          <cell r="AR7487" t="str">
            <v>USD43206</v>
          </cell>
          <cell r="AS7487">
            <v>3.4263000000000003</v>
          </cell>
        </row>
        <row r="7488">
          <cell r="AR7488" t="str">
            <v>EUR43206</v>
          </cell>
          <cell r="AS7488">
            <v>4.2393999999999998</v>
          </cell>
        </row>
        <row r="7489">
          <cell r="AR7489" t="str">
            <v>USD43222</v>
          </cell>
          <cell r="AS7489">
            <v>3.5424000000000002</v>
          </cell>
        </row>
        <row r="7490">
          <cell r="AR7490" t="str">
            <v>EUR43222</v>
          </cell>
          <cell r="AS7490">
            <v>4.2395000000000005</v>
          </cell>
        </row>
        <row r="7491">
          <cell r="AR7491" t="str">
            <v>USD43227</v>
          </cell>
          <cell r="AS7491">
            <v>3.5458000000000003</v>
          </cell>
        </row>
        <row r="7492">
          <cell r="AR7492" t="str">
            <v>EUR43227</v>
          </cell>
          <cell r="AS7492">
            <v>4.2290999999999999</v>
          </cell>
        </row>
        <row r="7493">
          <cell r="AR7493" t="str">
            <v>USD43272</v>
          </cell>
          <cell r="AS7493">
            <v>3.7894000000000001</v>
          </cell>
        </row>
        <row r="7494">
          <cell r="AR7494" t="str">
            <v>EUR43272</v>
          </cell>
          <cell r="AS7494">
            <v>4.3967999999999998</v>
          </cell>
        </row>
        <row r="7495">
          <cell r="AR7495" t="str">
            <v>USD43285</v>
          </cell>
          <cell r="AS7495">
            <v>3.9058000000000002</v>
          </cell>
        </row>
        <row r="7496">
          <cell r="AR7496" t="str">
            <v>EUR43285</v>
          </cell>
          <cell r="AS7496">
            <v>4.5471000000000004</v>
          </cell>
        </row>
        <row r="7497">
          <cell r="AR7497" t="str">
            <v>USD43294</v>
          </cell>
          <cell r="AS7497">
            <v>3.8745000000000003</v>
          </cell>
        </row>
        <row r="7498">
          <cell r="AR7498" t="str">
            <v>EUR43294</v>
          </cell>
          <cell r="AS7498">
            <v>4.5212000000000003</v>
          </cell>
        </row>
        <row r="7499">
          <cell r="AR7499" t="str">
            <v>USD43299</v>
          </cell>
          <cell r="AS7499">
            <v>3.8474000000000004</v>
          </cell>
        </row>
        <row r="7500">
          <cell r="AR7500" t="str">
            <v>USD43300</v>
          </cell>
          <cell r="AS7500">
            <v>3.8847</v>
          </cell>
        </row>
        <row r="7501">
          <cell r="AR7501" t="str">
            <v>EUR43300</v>
          </cell>
          <cell r="AS7501">
            <v>4.5078000000000005</v>
          </cell>
        </row>
        <row r="7502">
          <cell r="AR7502" t="str">
            <v>USD43312</v>
          </cell>
          <cell r="AS7502">
            <v>3.7549000000000001</v>
          </cell>
        </row>
        <row r="7503">
          <cell r="AR7503" t="str">
            <v>EUR43311</v>
          </cell>
          <cell r="AS7503">
            <v>4.3538000000000006</v>
          </cell>
        </row>
        <row r="7504">
          <cell r="AR7504" t="str">
            <v>EUR43312</v>
          </cell>
          <cell r="AS7504">
            <v>4.3959000000000001</v>
          </cell>
        </row>
        <row r="7505">
          <cell r="AR7505" t="str">
            <v>USD43328</v>
          </cell>
          <cell r="AS7505">
            <v>3.8810000000000002</v>
          </cell>
        </row>
        <row r="7506">
          <cell r="AR7506" t="str">
            <v>EUR43328</v>
          </cell>
          <cell r="AS7506">
            <v>4.4205000000000005</v>
          </cell>
        </row>
        <row r="7507">
          <cell r="AR7507" t="str">
            <v>USD43335</v>
          </cell>
          <cell r="AS7507">
            <v>4.0727000000000002</v>
          </cell>
        </row>
        <row r="7508">
          <cell r="AR7508" t="str">
            <v>USD43334</v>
          </cell>
          <cell r="AS7508">
            <v>4.0739999999999998</v>
          </cell>
        </row>
        <row r="7509">
          <cell r="AR7509" t="str">
            <v>EUR43334</v>
          </cell>
          <cell r="AS7509">
            <v>4.7242000000000006</v>
          </cell>
        </row>
        <row r="7510">
          <cell r="AR7510" t="str">
            <v>EUR43335</v>
          </cell>
          <cell r="AS7510">
            <v>4.7121000000000004</v>
          </cell>
        </row>
        <row r="7511">
          <cell r="AR7511" t="str">
            <v>USD43336</v>
          </cell>
          <cell r="AS7511">
            <v>4.0853999999999999</v>
          </cell>
        </row>
        <row r="7512">
          <cell r="AR7512" t="str">
            <v>EUR43336</v>
          </cell>
          <cell r="AS7512">
            <v>4.7492999999999999</v>
          </cell>
        </row>
        <row r="7513">
          <cell r="AR7513" t="str">
            <v>EUR43339</v>
          </cell>
          <cell r="AS7513">
            <v>4.7510000000000003</v>
          </cell>
        </row>
        <row r="7514">
          <cell r="AR7514" t="str">
            <v>USD43341</v>
          </cell>
          <cell r="AS7514">
            <v>4.1353</v>
          </cell>
        </row>
        <row r="7515">
          <cell r="AR7515" t="str">
            <v>EUR43341</v>
          </cell>
          <cell r="AS7515">
            <v>4.8383000000000003</v>
          </cell>
        </row>
        <row r="7516">
          <cell r="AR7516" t="str">
            <v>USD43342</v>
          </cell>
          <cell r="AS7516">
            <v>4.1812000000000005</v>
          </cell>
        </row>
        <row r="7517">
          <cell r="AR7517" t="str">
            <v>EUR43154</v>
          </cell>
          <cell r="AS7517">
            <v>3.9870000000000001</v>
          </cell>
        </row>
        <row r="7518">
          <cell r="AR7518" t="str">
            <v>USD43154</v>
          </cell>
          <cell r="AS7518">
            <v>3.2417000000000002</v>
          </cell>
        </row>
        <row r="7519">
          <cell r="AR7519" t="str">
            <v>USD43025</v>
          </cell>
          <cell r="AS7519">
            <v>3.1769000000000003</v>
          </cell>
        </row>
        <row r="7520">
          <cell r="AR7520" t="str">
            <v>EUR43025</v>
          </cell>
          <cell r="AS7520">
            <v>3.7335000000000003</v>
          </cell>
        </row>
        <row r="7521">
          <cell r="AR7521" t="str">
            <v>EUR43076</v>
          </cell>
          <cell r="AS7521">
            <v>3.8809</v>
          </cell>
        </row>
        <row r="7522">
          <cell r="AR7522" t="str">
            <v>USD43158</v>
          </cell>
          <cell r="AS7522">
            <v>3.2383000000000002</v>
          </cell>
        </row>
        <row r="7523">
          <cell r="AR7523" t="str">
            <v>EUR43158</v>
          </cell>
          <cell r="AS7523">
            <v>3.9637000000000002</v>
          </cell>
        </row>
        <row r="7524">
          <cell r="AR7524" t="str">
            <v>USD43269</v>
          </cell>
          <cell r="AS7524">
            <v>3.7543000000000002</v>
          </cell>
        </row>
        <row r="7525">
          <cell r="AR7525" t="str">
            <v>EUR43269</v>
          </cell>
          <cell r="AS7525">
            <v>4.3576000000000006</v>
          </cell>
        </row>
        <row r="7526">
          <cell r="AR7526" t="str">
            <v>USD43276</v>
          </cell>
          <cell r="AS7526">
            <v>3.7760000000000002</v>
          </cell>
        </row>
        <row r="7527">
          <cell r="AR7527" t="str">
            <v>EUR43276</v>
          </cell>
          <cell r="AS7527">
            <v>4.4164000000000003</v>
          </cell>
        </row>
        <row r="7528">
          <cell r="AR7528" t="str">
            <v>USD43279</v>
          </cell>
          <cell r="AS7528">
            <v>3.8521000000000001</v>
          </cell>
        </row>
        <row r="7529">
          <cell r="AR7529" t="str">
            <v>EUR43279</v>
          </cell>
          <cell r="AS7529">
            <v>4.4626999999999999</v>
          </cell>
        </row>
        <row r="7530">
          <cell r="AR7530" t="str">
            <v>USD43291</v>
          </cell>
          <cell r="AS7530">
            <v>3.8452000000000002</v>
          </cell>
        </row>
        <row r="7531">
          <cell r="AR7531" t="str">
            <v>EUR43291</v>
          </cell>
          <cell r="AS7531">
            <v>4.5108000000000006</v>
          </cell>
        </row>
        <row r="7532">
          <cell r="AR7532" t="str">
            <v>USD43298</v>
          </cell>
          <cell r="AS7532">
            <v>3.8671000000000002</v>
          </cell>
        </row>
        <row r="7533">
          <cell r="AR7533" t="str">
            <v>EUR43298</v>
          </cell>
          <cell r="AS7533">
            <v>4.5110000000000001</v>
          </cell>
        </row>
        <row r="7534">
          <cell r="AR7534" t="str">
            <v>EUR43299</v>
          </cell>
          <cell r="AS7534">
            <v>4.4803000000000006</v>
          </cell>
        </row>
        <row r="7535">
          <cell r="AR7535" t="str">
            <v>USD43314</v>
          </cell>
          <cell r="AS7535">
            <v>3.7645000000000004</v>
          </cell>
        </row>
        <row r="7536">
          <cell r="AR7536" t="str">
            <v>EUR43314</v>
          </cell>
          <cell r="AS7536">
            <v>4.3725000000000005</v>
          </cell>
        </row>
        <row r="7537">
          <cell r="AR7537" t="str">
            <v>USD43318</v>
          </cell>
          <cell r="AS7537">
            <v>3.7214</v>
          </cell>
        </row>
        <row r="7538">
          <cell r="AR7538" t="str">
            <v>EUR43318</v>
          </cell>
          <cell r="AS7538">
            <v>4.3041999999999998</v>
          </cell>
        </row>
        <row r="7539">
          <cell r="AR7539" t="str">
            <v>USD43340</v>
          </cell>
          <cell r="AS7539">
            <v>4.1192000000000002</v>
          </cell>
        </row>
        <row r="7540">
          <cell r="AR7540" t="str">
            <v>EUR43340</v>
          </cell>
          <cell r="AS7540">
            <v>4.8277000000000001</v>
          </cell>
        </row>
        <row r="7541">
          <cell r="AR7541" t="str">
            <v>EUR43342</v>
          </cell>
          <cell r="AS7541">
            <v>4.8698000000000006</v>
          </cell>
        </row>
        <row r="7542">
          <cell r="AR7542" t="str">
            <v>USD43346</v>
          </cell>
          <cell r="AS7542">
            <v>4.1279000000000003</v>
          </cell>
        </row>
        <row r="7543">
          <cell r="AR7543" t="str">
            <v>EUR43346</v>
          </cell>
          <cell r="AS7543">
            <v>4.7970000000000006</v>
          </cell>
        </row>
        <row r="7544">
          <cell r="AR7544" t="str">
            <v>USD43353</v>
          </cell>
          <cell r="AS7544">
            <v>4.1006999999999998</v>
          </cell>
        </row>
        <row r="7545">
          <cell r="AR7545" t="str">
            <v>EUR43353</v>
          </cell>
          <cell r="AS7545">
            <v>4.7589000000000006</v>
          </cell>
        </row>
        <row r="7546">
          <cell r="AR7546" t="str">
            <v>USD43354</v>
          </cell>
          <cell r="AS7546">
            <v>4.1641000000000004</v>
          </cell>
        </row>
        <row r="7547">
          <cell r="AR7547" t="str">
            <v>EUR43354</v>
          </cell>
          <cell r="AS7547">
            <v>4.8273999999999999</v>
          </cell>
        </row>
        <row r="7548">
          <cell r="AR7548" t="str">
            <v>USD43355</v>
          </cell>
          <cell r="AS7548">
            <v>4.1259000000000006</v>
          </cell>
        </row>
        <row r="7549">
          <cell r="AR7549" t="str">
            <v>EUR43355</v>
          </cell>
          <cell r="AS7549">
            <v>4.7968000000000002</v>
          </cell>
        </row>
        <row r="7550">
          <cell r="AR7550" t="str">
            <v>USD43356</v>
          </cell>
          <cell r="AS7550">
            <v>4.1637000000000004</v>
          </cell>
        </row>
        <row r="7551">
          <cell r="AR7551" t="str">
            <v>EUR43356</v>
          </cell>
          <cell r="AS7551">
            <v>4.8611000000000004</v>
          </cell>
        </row>
        <row r="7552">
          <cell r="AR7552" t="str">
            <v>USD43357</v>
          </cell>
          <cell r="AS7552">
            <v>4.1879</v>
          </cell>
        </row>
        <row r="7553">
          <cell r="AR7553" t="str">
            <v>EUR43357</v>
          </cell>
          <cell r="AS7553">
            <v>4.8814000000000002</v>
          </cell>
        </row>
        <row r="7554">
          <cell r="AR7554" t="str">
            <v>USD43361</v>
          </cell>
          <cell r="AS7554">
            <v>4.1368999999999998</v>
          </cell>
        </row>
        <row r="7555">
          <cell r="AR7555" t="str">
            <v>EUR43361</v>
          </cell>
          <cell r="AS7555">
            <v>4.8372999999999999</v>
          </cell>
        </row>
        <row r="7556">
          <cell r="AR7556" t="str">
            <v>USD43362</v>
          </cell>
          <cell r="AS7556">
            <v>4.1351000000000004</v>
          </cell>
        </row>
        <row r="7557">
          <cell r="AR7557" t="str">
            <v>EUR43362</v>
          </cell>
          <cell r="AS7557">
            <v>4.8319000000000001</v>
          </cell>
        </row>
        <row r="7558">
          <cell r="AR7558" t="str">
            <v>USD43363</v>
          </cell>
          <cell r="AS7558">
            <v>4.0997000000000003</v>
          </cell>
        </row>
        <row r="7559">
          <cell r="AR7559" t="str">
            <v>EUR43363</v>
          </cell>
          <cell r="AS7559">
            <v>4.8151000000000002</v>
          </cell>
        </row>
        <row r="7560">
          <cell r="AR7560" t="str">
            <v>USD43364</v>
          </cell>
          <cell r="AS7560">
            <v>4.0728</v>
          </cell>
        </row>
        <row r="7561">
          <cell r="AR7561" t="str">
            <v>EUR43364</v>
          </cell>
          <cell r="AS7561">
            <v>4.7819000000000003</v>
          </cell>
        </row>
        <row r="7562">
          <cell r="AR7562" t="str">
            <v>USD43367</v>
          </cell>
          <cell r="AS7562">
            <v>4.0594000000000001</v>
          </cell>
        </row>
        <row r="7563">
          <cell r="AR7563" t="str">
            <v>EUR43367</v>
          </cell>
          <cell r="AS7563">
            <v>4.7803000000000004</v>
          </cell>
        </row>
        <row r="7564">
          <cell r="AR7564" t="str">
            <v>USD43368</v>
          </cell>
          <cell r="AS7564">
            <v>4.1286000000000005</v>
          </cell>
        </row>
        <row r="7565">
          <cell r="AR7565" t="str">
            <v>EUR43368</v>
          </cell>
          <cell r="AS7565">
            <v>4.8597999999999999</v>
          </cell>
        </row>
        <row r="7566">
          <cell r="AR7566" t="str">
            <v>USD43375</v>
          </cell>
          <cell r="AS7566">
            <v>3.9505000000000003</v>
          </cell>
        </row>
        <row r="7567">
          <cell r="AR7567" t="str">
            <v>EUR43375</v>
          </cell>
          <cell r="AS7567">
            <v>4.5672000000000006</v>
          </cell>
        </row>
        <row r="7568">
          <cell r="AR7568" t="str">
            <v>USD43374</v>
          </cell>
          <cell r="AS7568">
            <v>4.0273000000000003</v>
          </cell>
        </row>
        <row r="7569">
          <cell r="AR7569" t="str">
            <v>EUR43374</v>
          </cell>
          <cell r="AS7569">
            <v>4.6592000000000002</v>
          </cell>
        </row>
        <row r="7570">
          <cell r="AR7570" t="str">
            <v>USD43378</v>
          </cell>
          <cell r="AS7570">
            <v>3.8699000000000003</v>
          </cell>
        </row>
        <row r="7571">
          <cell r="AR7571" t="str">
            <v>EUR43378</v>
          </cell>
          <cell r="AS7571">
            <v>4.4515000000000002</v>
          </cell>
        </row>
        <row r="7572">
          <cell r="AR7572" t="str">
            <v>USD43381</v>
          </cell>
          <cell r="AS7572">
            <v>3.7588000000000004</v>
          </cell>
        </row>
        <row r="7573">
          <cell r="AR7573" t="str">
            <v>EUR43381</v>
          </cell>
          <cell r="AS7573">
            <v>4.3144</v>
          </cell>
        </row>
        <row r="7574">
          <cell r="AR7574" t="str">
            <v>USD43383</v>
          </cell>
          <cell r="AS7574">
            <v>3.7510000000000003</v>
          </cell>
        </row>
        <row r="7575">
          <cell r="AR7575" t="str">
            <v>EUR43383</v>
          </cell>
          <cell r="AS7575">
            <v>4.3294000000000006</v>
          </cell>
        </row>
        <row r="7576">
          <cell r="AR7576" t="str">
            <v>USD43389</v>
          </cell>
          <cell r="AS7576">
            <v>3.7079</v>
          </cell>
        </row>
        <row r="7577">
          <cell r="AR7577" t="str">
            <v>EUR43389</v>
          </cell>
          <cell r="AS7577">
            <v>4.2993000000000006</v>
          </cell>
        </row>
        <row r="7578">
          <cell r="AR7578" t="str">
            <v>USD43390</v>
          </cell>
          <cell r="AS7578">
            <v>3.7008000000000001</v>
          </cell>
        </row>
        <row r="7579">
          <cell r="AR7579" t="str">
            <v>EUR43390</v>
          </cell>
          <cell r="AS7579">
            <v>4.2711000000000006</v>
          </cell>
        </row>
        <row r="7580">
          <cell r="AR7580" t="str">
            <v>USD43391</v>
          </cell>
          <cell r="AS7580">
            <v>3.6963000000000004</v>
          </cell>
        </row>
        <row r="7581">
          <cell r="AR7581" t="str">
            <v>EUR43391</v>
          </cell>
          <cell r="AS7581">
            <v>4.2484999999999999</v>
          </cell>
        </row>
        <row r="7582">
          <cell r="AR7582" t="str">
            <v>EUR43392</v>
          </cell>
          <cell r="AS7582">
            <v>4.2693000000000003</v>
          </cell>
        </row>
        <row r="7583">
          <cell r="AR7583" t="str">
            <v>EUR43063</v>
          </cell>
          <cell r="AS7583">
            <v>3.8502000000000001</v>
          </cell>
        </row>
        <row r="7584">
          <cell r="AR7584" t="str">
            <v>USD43018</v>
          </cell>
          <cell r="AS7584">
            <v>3.1688000000000001</v>
          </cell>
        </row>
        <row r="7585">
          <cell r="AR7585" t="str">
            <v>USD43014</v>
          </cell>
          <cell r="AS7585">
            <v>3.1648000000000001</v>
          </cell>
        </row>
        <row r="7586">
          <cell r="AR7586" t="str">
            <v>EUR43014</v>
          </cell>
          <cell r="AS7586">
            <v>3.7136</v>
          </cell>
        </row>
        <row r="7587">
          <cell r="AR7587" t="str">
            <v>USD43024</v>
          </cell>
          <cell r="AS7587">
            <v>3.1607000000000003</v>
          </cell>
        </row>
        <row r="7588">
          <cell r="AR7588" t="str">
            <v>EUR43018</v>
          </cell>
          <cell r="AS7588">
            <v>3.7411000000000003</v>
          </cell>
        </row>
        <row r="7589">
          <cell r="AR7589" t="str">
            <v>USD43035</v>
          </cell>
          <cell r="AS7589">
            <v>3.2801</v>
          </cell>
        </row>
        <row r="7590">
          <cell r="AR7590" t="str">
            <v>EUR43024</v>
          </cell>
          <cell r="AS7590">
            <v>3.7296</v>
          </cell>
        </row>
        <row r="7591">
          <cell r="AR7591" t="str">
            <v>USD43076</v>
          </cell>
          <cell r="AS7591">
            <v>3.2892000000000001</v>
          </cell>
        </row>
        <row r="7592">
          <cell r="AR7592" t="str">
            <v>EUR43035</v>
          </cell>
          <cell r="AS7592">
            <v>3.7987000000000002</v>
          </cell>
        </row>
        <row r="7593">
          <cell r="AR7593" t="str">
            <v>USD43045</v>
          </cell>
          <cell r="AS7593">
            <v>3.2851000000000004</v>
          </cell>
        </row>
        <row r="7594">
          <cell r="AR7594" t="str">
            <v>EUR43045</v>
          </cell>
          <cell r="AS7594">
            <v>3.8064</v>
          </cell>
        </row>
        <row r="7595">
          <cell r="AR7595" t="str">
            <v>USD43063</v>
          </cell>
          <cell r="AS7595">
            <v>3.23</v>
          </cell>
        </row>
        <row r="7596">
          <cell r="AR7596" t="str">
            <v>USD43077</v>
          </cell>
          <cell r="AS7596">
            <v>3.2811000000000003</v>
          </cell>
        </row>
        <row r="7597">
          <cell r="AR7597" t="str">
            <v>EUR43077</v>
          </cell>
          <cell r="AS7597">
            <v>3.8573000000000004</v>
          </cell>
        </row>
        <row r="7598">
          <cell r="AR7598" t="str">
            <v>USD43081</v>
          </cell>
          <cell r="AS7598">
            <v>3.3149000000000002</v>
          </cell>
        </row>
        <row r="7599">
          <cell r="AR7599" t="str">
            <v>EUR43081</v>
          </cell>
          <cell r="AS7599">
            <v>3.8934000000000002</v>
          </cell>
        </row>
        <row r="7600">
          <cell r="AR7600" t="str">
            <v>USD43088</v>
          </cell>
          <cell r="AS7600">
            <v>3.2883</v>
          </cell>
        </row>
        <row r="7601">
          <cell r="AR7601" t="str">
            <v>EUR43088</v>
          </cell>
          <cell r="AS7601">
            <v>3.8835000000000002</v>
          </cell>
        </row>
        <row r="7602">
          <cell r="AR7602" t="str">
            <v>USD43096</v>
          </cell>
          <cell r="AS7602">
            <v>3.3031000000000001</v>
          </cell>
        </row>
        <row r="7603">
          <cell r="AR7603" t="str">
            <v>EUR43096</v>
          </cell>
          <cell r="AS7603">
            <v>3.9330000000000003</v>
          </cell>
        </row>
        <row r="7604">
          <cell r="AR7604" t="str">
            <v>EUR43251</v>
          </cell>
          <cell r="AS7604">
            <v>4.3611000000000004</v>
          </cell>
        </row>
        <row r="7605">
          <cell r="AR7605" t="str">
            <v>EUR43252</v>
          </cell>
          <cell r="AS7605">
            <v>4.3702000000000005</v>
          </cell>
        </row>
        <row r="7606">
          <cell r="AR7606" t="str">
            <v>USD43258</v>
          </cell>
          <cell r="AS7606">
            <v>3.9</v>
          </cell>
        </row>
        <row r="7607">
          <cell r="AR7607" t="str">
            <v>EUR43258</v>
          </cell>
          <cell r="AS7607">
            <v>4.6086</v>
          </cell>
        </row>
        <row r="7608">
          <cell r="AR7608" t="str">
            <v>USD43271</v>
          </cell>
          <cell r="AS7608">
            <v>3.7335000000000003</v>
          </cell>
        </row>
        <row r="7609">
          <cell r="AR7609" t="str">
            <v>EUR43271</v>
          </cell>
          <cell r="AS7609">
            <v>4.3285999999999998</v>
          </cell>
        </row>
        <row r="7610">
          <cell r="AR7610" t="str">
            <v>USD43273</v>
          </cell>
          <cell r="AS7610">
            <v>3.7663000000000002</v>
          </cell>
        </row>
        <row r="7611">
          <cell r="AR7611" t="str">
            <v>EUR43273</v>
          </cell>
          <cell r="AS7611">
            <v>4.3810000000000002</v>
          </cell>
        </row>
        <row r="7612">
          <cell r="AR7612" t="str">
            <v>USD43277</v>
          </cell>
          <cell r="AS7612">
            <v>3.7721</v>
          </cell>
        </row>
        <row r="7613">
          <cell r="AR7613" t="str">
            <v>EUR43277</v>
          </cell>
          <cell r="AS7613">
            <v>4.4043000000000001</v>
          </cell>
        </row>
        <row r="7614">
          <cell r="AR7614" t="str">
            <v>USD43284</v>
          </cell>
          <cell r="AS7614">
            <v>3.8920000000000003</v>
          </cell>
        </row>
        <row r="7615">
          <cell r="AR7615" t="str">
            <v>EUR43284</v>
          </cell>
          <cell r="AS7615">
            <v>4.5350000000000001</v>
          </cell>
        </row>
        <row r="7616">
          <cell r="AR7616" t="str">
            <v>USD43286</v>
          </cell>
          <cell r="AS7616">
            <v>3.9192</v>
          </cell>
        </row>
        <row r="7617">
          <cell r="AR7617" t="str">
            <v>EUR43286</v>
          </cell>
          <cell r="AS7617">
            <v>4.5847000000000007</v>
          </cell>
        </row>
        <row r="7618">
          <cell r="AR7618" t="str">
            <v>USD43287</v>
          </cell>
          <cell r="AS7618">
            <v>3.9264000000000001</v>
          </cell>
        </row>
        <row r="7619">
          <cell r="AR7619" t="str">
            <v>EUR43287</v>
          </cell>
          <cell r="AS7619">
            <v>4.6088000000000005</v>
          </cell>
        </row>
        <row r="7620">
          <cell r="AR7620" t="str">
            <v>USD43297</v>
          </cell>
          <cell r="AS7620">
            <v>3.8579000000000003</v>
          </cell>
        </row>
        <row r="7621">
          <cell r="AR7621" t="str">
            <v>EUR43297</v>
          </cell>
          <cell r="AS7621">
            <v>4.5190999999999999</v>
          </cell>
        </row>
        <row r="7622">
          <cell r="AR7622" t="str">
            <v>USD43307</v>
          </cell>
          <cell r="AS7622">
            <v>3.7243000000000004</v>
          </cell>
        </row>
        <row r="7623">
          <cell r="AR7623" t="str">
            <v>EUR43307</v>
          </cell>
          <cell r="AS7623">
            <v>4.3407</v>
          </cell>
        </row>
        <row r="7624">
          <cell r="AR7624" t="str">
            <v>USD43315</v>
          </cell>
          <cell r="AS7624">
            <v>3.7201</v>
          </cell>
        </row>
        <row r="7625">
          <cell r="AR7625" t="str">
            <v>EUR43315</v>
          </cell>
          <cell r="AS7625">
            <v>4.3146000000000004</v>
          </cell>
        </row>
        <row r="7626">
          <cell r="AR7626" t="str">
            <v>USD43325</v>
          </cell>
          <cell r="AS7626">
            <v>3.8988</v>
          </cell>
        </row>
        <row r="7627">
          <cell r="AR7627" t="str">
            <v>EUR43325</v>
          </cell>
          <cell r="AS7627">
            <v>4.4435000000000002</v>
          </cell>
        </row>
        <row r="7628">
          <cell r="AR7628" t="str">
            <v>USD43343</v>
          </cell>
          <cell r="AS7628">
            <v>4.1353</v>
          </cell>
        </row>
        <row r="7629">
          <cell r="AR7629" t="str">
            <v>EUR43343</v>
          </cell>
          <cell r="AS7629">
            <v>4.7961</v>
          </cell>
        </row>
        <row r="7630">
          <cell r="AR7630" t="str">
            <v>USD43347</v>
          </cell>
          <cell r="AS7630">
            <v>4.1652000000000005</v>
          </cell>
        </row>
        <row r="7631">
          <cell r="AR7631" t="str">
            <v>EUR43347</v>
          </cell>
          <cell r="AS7631">
            <v>4.8174999999999999</v>
          </cell>
        </row>
        <row r="7632">
          <cell r="AR7632" t="str">
            <v>USD43349</v>
          </cell>
          <cell r="AS7632">
            <v>4.1459999999999999</v>
          </cell>
        </row>
        <row r="7633">
          <cell r="AR7633" t="str">
            <v>EUR43349</v>
          </cell>
          <cell r="AS7633">
            <v>4.8197000000000001</v>
          </cell>
        </row>
        <row r="7634">
          <cell r="AR7634" t="str">
            <v>USD43369</v>
          </cell>
          <cell r="AS7634">
            <v>4.0570000000000004</v>
          </cell>
        </row>
        <row r="7635">
          <cell r="AR7635" t="str">
            <v>EUR43369</v>
          </cell>
          <cell r="AS7635">
            <v>4.7706</v>
          </cell>
        </row>
        <row r="7636">
          <cell r="AR7636" t="str">
            <v>USD43370</v>
          </cell>
          <cell r="AS7636">
            <v>4.0091999999999999</v>
          </cell>
        </row>
        <row r="7637">
          <cell r="AR7637" t="str">
            <v>EUR43370</v>
          </cell>
          <cell r="AS7637">
            <v>4.6795</v>
          </cell>
        </row>
        <row r="7638">
          <cell r="AR7638" t="str">
            <v>USD43371</v>
          </cell>
          <cell r="AS7638">
            <v>4.0038999999999998</v>
          </cell>
        </row>
        <row r="7639">
          <cell r="AR7639" t="str">
            <v>EUR43371</v>
          </cell>
          <cell r="AS7639">
            <v>4.6545000000000005</v>
          </cell>
        </row>
        <row r="7640">
          <cell r="AR7640" t="str">
            <v>USD43376</v>
          </cell>
          <cell r="AS7640">
            <v>3.8542000000000001</v>
          </cell>
        </row>
        <row r="7641">
          <cell r="AR7641" t="str">
            <v>EUR43376</v>
          </cell>
          <cell r="AS7641">
            <v>4.4424000000000001</v>
          </cell>
        </row>
        <row r="7642">
          <cell r="AR7642" t="str">
            <v>EUR43377</v>
          </cell>
          <cell r="AS7642">
            <v>4.4931000000000001</v>
          </cell>
        </row>
        <row r="7643">
          <cell r="AR7643" t="str">
            <v>USD43382</v>
          </cell>
          <cell r="AS7643">
            <v>3.7391000000000001</v>
          </cell>
        </row>
        <row r="7644">
          <cell r="AR7644" t="str">
            <v>EUR43382</v>
          </cell>
          <cell r="AS7644">
            <v>4.2936000000000005</v>
          </cell>
        </row>
        <row r="7645">
          <cell r="AR7645" t="str">
            <v>USD43384</v>
          </cell>
          <cell r="AS7645">
            <v>3.746</v>
          </cell>
        </row>
        <row r="7646">
          <cell r="AR7646" t="str">
            <v>EUR43384</v>
          </cell>
          <cell r="AS7646">
            <v>4.3330000000000002</v>
          </cell>
        </row>
        <row r="7647">
          <cell r="AR7647" t="str">
            <v>USD43388</v>
          </cell>
          <cell r="AS7647">
            <v>3.7332000000000001</v>
          </cell>
        </row>
        <row r="7648">
          <cell r="AR7648" t="str">
            <v>EUR43388</v>
          </cell>
          <cell r="AS7648">
            <v>4.3285999999999998</v>
          </cell>
        </row>
        <row r="7649">
          <cell r="AR7649" t="str">
            <v>USD43392</v>
          </cell>
          <cell r="AS7649">
            <v>3.7079</v>
          </cell>
        </row>
        <row r="7650">
          <cell r="AR7650" t="str">
            <v>USD43373</v>
          </cell>
          <cell r="AS7650">
            <v>4.0038999999999998</v>
          </cell>
        </row>
        <row r="7651">
          <cell r="AR7651" t="str">
            <v>EUR43373</v>
          </cell>
          <cell r="AS7651">
            <v>4.6545000000000005</v>
          </cell>
        </row>
        <row r="7652">
          <cell r="AR7652" t="str">
            <v>USD43412</v>
          </cell>
          <cell r="AS7652">
            <v>3.7391000000000001</v>
          </cell>
        </row>
        <row r="7653">
          <cell r="AR7653" t="str">
            <v>USD43413</v>
          </cell>
          <cell r="AS7653">
            <v>3.7506000000000004</v>
          </cell>
        </row>
        <row r="7654">
          <cell r="AR7654" t="str">
            <v>EUR43413</v>
          </cell>
          <cell r="AS7654">
            <v>4.2547000000000006</v>
          </cell>
        </row>
        <row r="7655">
          <cell r="AR7655" t="str">
            <v>USD43425</v>
          </cell>
          <cell r="AS7655">
            <v>3.7872000000000003</v>
          </cell>
        </row>
        <row r="7656">
          <cell r="AR7656" t="str">
            <v>EUR43425</v>
          </cell>
          <cell r="AS7656">
            <v>4.3151000000000002</v>
          </cell>
        </row>
        <row r="7657">
          <cell r="AR7657" t="str">
            <v>USD43427</v>
          </cell>
          <cell r="AS7657">
            <v>3.8081</v>
          </cell>
        </row>
        <row r="7658">
          <cell r="AR7658" t="str">
            <v>EUR43427</v>
          </cell>
          <cell r="AS7658">
            <v>4.3222000000000005</v>
          </cell>
        </row>
        <row r="7659">
          <cell r="AR7659" t="str">
            <v>USD43430</v>
          </cell>
          <cell r="AS7659">
            <v>3.8655000000000004</v>
          </cell>
        </row>
        <row r="7660">
          <cell r="AR7660" t="str">
            <v>EUR43430</v>
          </cell>
          <cell r="AS7660">
            <v>4.3893000000000004</v>
          </cell>
        </row>
        <row r="7661">
          <cell r="AR7661" t="str">
            <v>USD43437</v>
          </cell>
          <cell r="AS7661">
            <v>3.8285</v>
          </cell>
        </row>
        <row r="7662">
          <cell r="AR7662" t="str">
            <v>EUR43437</v>
          </cell>
          <cell r="AS7662">
            <v>4.3422999999999998</v>
          </cell>
        </row>
        <row r="7663">
          <cell r="AR7663" t="str">
            <v>EUR43444</v>
          </cell>
          <cell r="AS7663">
            <v>4.4613000000000005</v>
          </cell>
        </row>
        <row r="7664">
          <cell r="AR7664" t="str">
            <v>USD43448</v>
          </cell>
          <cell r="AS7664">
            <v>3.9090000000000003</v>
          </cell>
        </row>
        <row r="7665">
          <cell r="AR7665" t="str">
            <v>EUR43448</v>
          </cell>
          <cell r="AS7665">
            <v>4.4108999999999998</v>
          </cell>
        </row>
        <row r="7666">
          <cell r="AR7666" t="str">
            <v>EUR43454</v>
          </cell>
          <cell r="AS7666">
            <v>4.4020999999999999</v>
          </cell>
        </row>
        <row r="7667">
          <cell r="AR7667" t="str">
            <v>USD43566</v>
          </cell>
          <cell r="AS7667">
            <v>3.8399000000000001</v>
          </cell>
        </row>
        <row r="7668">
          <cell r="AR7668" t="str">
            <v>USD43468</v>
          </cell>
          <cell r="AS7668">
            <v>3.7683</v>
          </cell>
        </row>
        <row r="7669">
          <cell r="AR7669" t="str">
            <v>EUR43468</v>
          </cell>
          <cell r="AS7669">
            <v>4.2868000000000004</v>
          </cell>
        </row>
        <row r="7670">
          <cell r="AR7670" t="str">
            <v>USD43479</v>
          </cell>
          <cell r="AS7670">
            <v>3.726</v>
          </cell>
        </row>
        <row r="7671">
          <cell r="AR7671" t="str">
            <v>EUR43479</v>
          </cell>
          <cell r="AS7671">
            <v>4.2726000000000006</v>
          </cell>
        </row>
        <row r="7672">
          <cell r="AR7672" t="str">
            <v>EUR43486</v>
          </cell>
          <cell r="AS7672">
            <v>4.2862999999999998</v>
          </cell>
        </row>
        <row r="7673">
          <cell r="AR7673" t="str">
            <v>EUR43500</v>
          </cell>
          <cell r="AS7673">
            <v>4.2008000000000001</v>
          </cell>
        </row>
        <row r="7674">
          <cell r="AR7674" t="str">
            <v>USD43500</v>
          </cell>
          <cell r="AS7674">
            <v>3.6756000000000002</v>
          </cell>
        </row>
        <row r="7675">
          <cell r="AR7675" t="str">
            <v>USD43538</v>
          </cell>
          <cell r="AS7675">
            <v>3.8327</v>
          </cell>
        </row>
        <row r="7676">
          <cell r="AR7676" t="str">
            <v>EUR43538</v>
          </cell>
          <cell r="AS7676">
            <v>4.3333000000000004</v>
          </cell>
        </row>
        <row r="7677">
          <cell r="AR7677" t="str">
            <v>USD43545</v>
          </cell>
          <cell r="AS7677">
            <v>3.7967</v>
          </cell>
        </row>
        <row r="7678">
          <cell r="AR7678" t="str">
            <v>EUR43545</v>
          </cell>
          <cell r="AS7678">
            <v>4.3142000000000005</v>
          </cell>
        </row>
        <row r="7679">
          <cell r="AR7679" t="str">
            <v>USD43552</v>
          </cell>
          <cell r="AS7679">
            <v>3.9682000000000004</v>
          </cell>
        </row>
        <row r="7680">
          <cell r="AR7680" t="str">
            <v>EUR43552</v>
          </cell>
          <cell r="AS7680">
            <v>4.4587000000000003</v>
          </cell>
        </row>
        <row r="7681">
          <cell r="AR7681" t="str">
            <v>USD43559</v>
          </cell>
          <cell r="AS7681">
            <v>3.8713000000000002</v>
          </cell>
        </row>
        <row r="7682">
          <cell r="AR7682" t="str">
            <v>EUR43559</v>
          </cell>
          <cell r="AS7682">
            <v>4.3432000000000004</v>
          </cell>
        </row>
        <row r="7683">
          <cell r="AR7683" t="str">
            <v>EUR43566</v>
          </cell>
          <cell r="AS7683">
            <v>4.3249000000000004</v>
          </cell>
        </row>
        <row r="7684">
          <cell r="AR7684" t="str">
            <v>USD43580</v>
          </cell>
          <cell r="AS7684">
            <v>3.9725000000000001</v>
          </cell>
        </row>
        <row r="7685">
          <cell r="AR7685" t="str">
            <v>EUR43580</v>
          </cell>
          <cell r="AS7685">
            <v>4.4262000000000006</v>
          </cell>
        </row>
        <row r="7686">
          <cell r="AR7686" t="str">
            <v>USD43584</v>
          </cell>
          <cell r="AS7686">
            <v>3.9364000000000003</v>
          </cell>
        </row>
        <row r="7687">
          <cell r="AR7687" t="str">
            <v>USD43588</v>
          </cell>
          <cell r="AS7687">
            <v>3.9388000000000001</v>
          </cell>
        </row>
        <row r="7688">
          <cell r="AR7688" t="str">
            <v>EUR43588</v>
          </cell>
          <cell r="AS7688">
            <v>4.4070999999999998</v>
          </cell>
        </row>
        <row r="7689">
          <cell r="AR7689" t="str">
            <v>USD43594</v>
          </cell>
          <cell r="AS7689">
            <v>3.9673000000000003</v>
          </cell>
        </row>
        <row r="7690">
          <cell r="AR7690" t="str">
            <v>EUR43594</v>
          </cell>
          <cell r="AS7690">
            <v>4.4541000000000004</v>
          </cell>
        </row>
        <row r="7691">
          <cell r="AR7691" t="str">
            <v>USD43607</v>
          </cell>
          <cell r="AS7691">
            <v>4.0228000000000002</v>
          </cell>
        </row>
        <row r="7692">
          <cell r="AR7692" t="str">
            <v>EUR43607</v>
          </cell>
          <cell r="AS7692">
            <v>4.4889999999999999</v>
          </cell>
        </row>
        <row r="7693">
          <cell r="AR7693" t="str">
            <v>USD43627</v>
          </cell>
          <cell r="AS7693">
            <v>3.8664000000000001</v>
          </cell>
        </row>
        <row r="7694">
          <cell r="AR7694" t="str">
            <v>USD43619</v>
          </cell>
          <cell r="AS7694">
            <v>3.9003000000000001</v>
          </cell>
        </row>
        <row r="7695">
          <cell r="AR7695" t="str">
            <v>EUR43619</v>
          </cell>
          <cell r="AS7695">
            <v>4.3711000000000002</v>
          </cell>
        </row>
        <row r="7696">
          <cell r="AR7696" t="str">
            <v>EUR43627</v>
          </cell>
          <cell r="AS7696">
            <v>4.3760000000000003</v>
          </cell>
        </row>
        <row r="7697">
          <cell r="AR7697" t="str">
            <v>EUR43640</v>
          </cell>
          <cell r="AS7697">
            <v>4.3563999999999998</v>
          </cell>
        </row>
        <row r="7698">
          <cell r="AR7698" t="str">
            <v>USD43640</v>
          </cell>
          <cell r="AS7698">
            <v>3.8234000000000004</v>
          </cell>
        </row>
        <row r="7699">
          <cell r="AR7699" t="str">
            <v>USD43646</v>
          </cell>
          <cell r="AS7699">
            <v>3.8322000000000003</v>
          </cell>
        </row>
        <row r="7700">
          <cell r="AR7700" t="str">
            <v>EUR43646</v>
          </cell>
          <cell r="AS7700">
            <v>4.3586999999999998</v>
          </cell>
        </row>
        <row r="7701">
          <cell r="AR7701" t="str">
            <v>USD43650</v>
          </cell>
          <cell r="AS7701">
            <v>3.794</v>
          </cell>
        </row>
        <row r="7702">
          <cell r="AR7702" t="str">
            <v>EUR43650</v>
          </cell>
          <cell r="AS7702">
            <v>4.2808000000000002</v>
          </cell>
        </row>
        <row r="7703">
          <cell r="AR7703" t="str">
            <v>USD43654</v>
          </cell>
          <cell r="AS7703">
            <v>3.8065000000000002</v>
          </cell>
        </row>
        <row r="7704">
          <cell r="AR7704" t="str">
            <v>EUR43654</v>
          </cell>
          <cell r="AS7704">
            <v>4.2667000000000002</v>
          </cell>
        </row>
        <row r="7705">
          <cell r="AR7705" t="str">
            <v>USD43657</v>
          </cell>
          <cell r="AS7705">
            <v>3.7533000000000003</v>
          </cell>
        </row>
        <row r="7706">
          <cell r="AR7706" t="str">
            <v>EUR43657</v>
          </cell>
          <cell r="AS7706">
            <v>4.2266000000000004</v>
          </cell>
        </row>
        <row r="7707">
          <cell r="AR7707" t="str">
            <v>USD43662</v>
          </cell>
          <cell r="AS7707">
            <v>3.7624</v>
          </cell>
        </row>
        <row r="7708">
          <cell r="AR7708" t="str">
            <v>EUR43662</v>
          </cell>
          <cell r="AS7708">
            <v>4.2187999999999999</v>
          </cell>
        </row>
        <row r="7709">
          <cell r="AR7709" t="str">
            <v>USD43693</v>
          </cell>
          <cell r="AS7709">
            <v>3.9933000000000001</v>
          </cell>
        </row>
        <row r="7710">
          <cell r="AR7710" t="str">
            <v>EUR43693</v>
          </cell>
          <cell r="AS7710">
            <v>4.4290000000000003</v>
          </cell>
        </row>
        <row r="7711">
          <cell r="AR7711" t="str">
            <v>USD43704</v>
          </cell>
          <cell r="AS7711">
            <v>4.1557000000000004</v>
          </cell>
        </row>
        <row r="7712">
          <cell r="AR7712" t="str">
            <v>EUR43704</v>
          </cell>
          <cell r="AS7712">
            <v>4.6103000000000005</v>
          </cell>
        </row>
        <row r="7713">
          <cell r="AR7713" t="str">
            <v>EUR43708</v>
          </cell>
          <cell r="AS7713">
            <v>4.5482000000000005</v>
          </cell>
        </row>
        <row r="7714">
          <cell r="AR7714" t="str">
            <v>USD43409</v>
          </cell>
          <cell r="AS7714">
            <v>3.7048000000000001</v>
          </cell>
        </row>
        <row r="7715">
          <cell r="AR7715" t="str">
            <v>EUR43409</v>
          </cell>
          <cell r="AS7715">
            <v>4.2235000000000005</v>
          </cell>
        </row>
        <row r="7716">
          <cell r="AR7716" t="str">
            <v>EUR43432</v>
          </cell>
          <cell r="AS7716">
            <v>4.3567999999999998</v>
          </cell>
        </row>
        <row r="7717">
          <cell r="AR7717" t="str">
            <v>USD43432</v>
          </cell>
          <cell r="AS7717">
            <v>3.8631000000000002</v>
          </cell>
        </row>
        <row r="7718">
          <cell r="AR7718" t="str">
            <v>USD43433</v>
          </cell>
          <cell r="AS7718">
            <v>3.8568000000000002</v>
          </cell>
        </row>
        <row r="7719">
          <cell r="AR7719" t="str">
            <v>EUR43433</v>
          </cell>
          <cell r="AS7719">
            <v>4.3914</v>
          </cell>
        </row>
        <row r="7720">
          <cell r="AR7720" t="str">
            <v>USD43444</v>
          </cell>
          <cell r="AS7720">
            <v>3.911</v>
          </cell>
        </row>
        <row r="7721">
          <cell r="AR7721" t="str">
            <v>USD43445</v>
          </cell>
          <cell r="AS7721">
            <v>3.9013</v>
          </cell>
        </row>
        <row r="7722">
          <cell r="AR7722" t="str">
            <v>EUR43445</v>
          </cell>
          <cell r="AS7722">
            <v>4.4233000000000002</v>
          </cell>
        </row>
        <row r="7723">
          <cell r="AR7723" t="str">
            <v>USD43452</v>
          </cell>
          <cell r="AS7723">
            <v>3.8997000000000002</v>
          </cell>
        </row>
        <row r="7724">
          <cell r="AR7724" t="str">
            <v>EUR43452</v>
          </cell>
          <cell r="AS7724">
            <v>4.4328000000000003</v>
          </cell>
        </row>
        <row r="7725">
          <cell r="AR7725" t="str">
            <v>USD43454</v>
          </cell>
          <cell r="AS7725">
            <v>3.8443000000000001</v>
          </cell>
        </row>
        <row r="7726">
          <cell r="AR7726" t="str">
            <v>USD43455</v>
          </cell>
          <cell r="AS7726">
            <v>3.8671000000000002</v>
          </cell>
        </row>
        <row r="7727">
          <cell r="AR7727" t="str">
            <v>EUR43455</v>
          </cell>
          <cell r="AS7727">
            <v>4.4104000000000001</v>
          </cell>
        </row>
        <row r="7728">
          <cell r="AR7728" t="str">
            <v>USD43461</v>
          </cell>
          <cell r="AS7728">
            <v>3.9330000000000003</v>
          </cell>
        </row>
        <row r="7729">
          <cell r="AR7729" t="str">
            <v>EUR43461</v>
          </cell>
          <cell r="AS7729">
            <v>4.4973999999999998</v>
          </cell>
        </row>
        <row r="7730">
          <cell r="AR7730" t="str">
            <v>USD43462</v>
          </cell>
          <cell r="AS7730">
            <v>3.8748</v>
          </cell>
        </row>
        <row r="7731">
          <cell r="AR7731" t="str">
            <v>EUR43462</v>
          </cell>
          <cell r="AS7731">
            <v>4.4390000000000001</v>
          </cell>
        </row>
        <row r="7732">
          <cell r="AR7732" t="str">
            <v>USD43488</v>
          </cell>
          <cell r="AS7732">
            <v>3.7994000000000003</v>
          </cell>
        </row>
        <row r="7733">
          <cell r="AR7733" t="str">
            <v>EUR43488</v>
          </cell>
          <cell r="AS7733">
            <v>4.3176000000000005</v>
          </cell>
        </row>
        <row r="7734">
          <cell r="AR7734" t="str">
            <v>USD43490</v>
          </cell>
          <cell r="AS7734">
            <v>3.7626000000000004</v>
          </cell>
        </row>
        <row r="7735">
          <cell r="AR7735" t="str">
            <v>EUR43490</v>
          </cell>
          <cell r="AS7735">
            <v>4.2833000000000006</v>
          </cell>
        </row>
        <row r="7736">
          <cell r="AR7736" t="str">
            <v>USD43503</v>
          </cell>
          <cell r="AS7736">
            <v>3.7193000000000001</v>
          </cell>
        </row>
        <row r="7737">
          <cell r="AR7737" t="str">
            <v>EUR43503</v>
          </cell>
          <cell r="AS7737">
            <v>4.2210000000000001</v>
          </cell>
        </row>
        <row r="7738">
          <cell r="AR7738" t="str">
            <v>USD43504</v>
          </cell>
          <cell r="AS7738">
            <v>3.7184000000000004</v>
          </cell>
        </row>
        <row r="7739">
          <cell r="AR7739" t="str">
            <v>EUR43504</v>
          </cell>
          <cell r="AS7739">
            <v>4.2163000000000004</v>
          </cell>
        </row>
        <row r="7740">
          <cell r="AR7740" t="str">
            <v>USD43507</v>
          </cell>
          <cell r="AS7740">
            <v>3.7391000000000001</v>
          </cell>
        </row>
        <row r="7741">
          <cell r="AR7741" t="str">
            <v>EUR43507</v>
          </cell>
          <cell r="AS7741">
            <v>4.2229000000000001</v>
          </cell>
        </row>
        <row r="7742">
          <cell r="AR7742" t="str">
            <v>EUR43572</v>
          </cell>
          <cell r="AS7742">
            <v>4.4316000000000004</v>
          </cell>
        </row>
        <row r="7743">
          <cell r="AR7743" t="str">
            <v>USD43585</v>
          </cell>
          <cell r="AS7743">
            <v>3.9453</v>
          </cell>
        </row>
        <row r="7744">
          <cell r="AR7744" t="str">
            <v>EUR43584</v>
          </cell>
          <cell r="AS7744">
            <v>4.3966000000000003</v>
          </cell>
        </row>
        <row r="7745">
          <cell r="AR7745" t="str">
            <v>EUR43585</v>
          </cell>
          <cell r="AS7745">
            <v>4.4199000000000002</v>
          </cell>
        </row>
        <row r="7746">
          <cell r="AR7746" t="str">
            <v>USD43591</v>
          </cell>
          <cell r="AS7746">
            <v>3.9624000000000001</v>
          </cell>
        </row>
        <row r="7747">
          <cell r="AR7747" t="str">
            <v>EUR43591</v>
          </cell>
          <cell r="AS7747">
            <v>4.4367000000000001</v>
          </cell>
        </row>
        <row r="7748">
          <cell r="AR7748" t="str">
            <v>USD43600</v>
          </cell>
          <cell r="AS7748">
            <v>4.0030999999999999</v>
          </cell>
        </row>
        <row r="7749">
          <cell r="AR7749" t="str">
            <v>EUR43600</v>
          </cell>
          <cell r="AS7749">
            <v>4.4874999999999998</v>
          </cell>
        </row>
        <row r="7750">
          <cell r="AR7750" t="str">
            <v>USD43605</v>
          </cell>
          <cell r="AS7750">
            <v>4.1055999999999999</v>
          </cell>
        </row>
        <row r="7751">
          <cell r="AR7751" t="str">
            <v>EUR43605</v>
          </cell>
          <cell r="AS7751">
            <v>4.5860000000000003</v>
          </cell>
        </row>
        <row r="7752">
          <cell r="AR7752" t="str">
            <v>USD43606</v>
          </cell>
          <cell r="AS7752">
            <v>4.0810000000000004</v>
          </cell>
        </row>
        <row r="7753">
          <cell r="AR7753" t="str">
            <v>EUR43606</v>
          </cell>
          <cell r="AS7753">
            <v>4.5544000000000002</v>
          </cell>
        </row>
        <row r="7754">
          <cell r="AR7754" t="str">
            <v>USD43612</v>
          </cell>
          <cell r="AS7754">
            <v>4.0209999999999999</v>
          </cell>
        </row>
        <row r="7755">
          <cell r="AR7755" t="str">
            <v>EUR43612</v>
          </cell>
          <cell r="AS7755">
            <v>4.5023</v>
          </cell>
        </row>
        <row r="7756">
          <cell r="AR7756" t="str">
            <v>USD43616</v>
          </cell>
          <cell r="AS7756">
            <v>3.9407000000000001</v>
          </cell>
        </row>
        <row r="7757">
          <cell r="AR7757" t="str">
            <v>EUR43616</v>
          </cell>
          <cell r="AS7757">
            <v>4.3939000000000004</v>
          </cell>
        </row>
        <row r="7758">
          <cell r="AR7758" t="str">
            <v>USD43621</v>
          </cell>
          <cell r="AS7758">
            <v>3.8611</v>
          </cell>
        </row>
        <row r="7759">
          <cell r="AR7759" t="str">
            <v>EUR43621</v>
          </cell>
          <cell r="AS7759">
            <v>4.3410000000000002</v>
          </cell>
        </row>
        <row r="7760">
          <cell r="AR7760" t="str">
            <v>USD43623</v>
          </cell>
          <cell r="AS7760">
            <v>3.8571</v>
          </cell>
        </row>
        <row r="7761">
          <cell r="AR7761" t="str">
            <v>EUR43623</v>
          </cell>
          <cell r="AS7761">
            <v>4.3685999999999998</v>
          </cell>
        </row>
        <row r="7762">
          <cell r="AR7762" t="str">
            <v>USD43641</v>
          </cell>
          <cell r="AS7762">
            <v>3.8303000000000003</v>
          </cell>
        </row>
        <row r="7763">
          <cell r="AR7763" t="str">
            <v>EUR43641</v>
          </cell>
          <cell r="AS7763">
            <v>4.3616000000000001</v>
          </cell>
        </row>
        <row r="7764">
          <cell r="AR7764" t="str">
            <v>USD43655</v>
          </cell>
          <cell r="AS7764">
            <v>3.7858000000000001</v>
          </cell>
        </row>
        <row r="7765">
          <cell r="AR7765" t="str">
            <v>EUR43655</v>
          </cell>
          <cell r="AS7765">
            <v>4.2443</v>
          </cell>
        </row>
        <row r="7766">
          <cell r="AR7766" t="str">
            <v>USD43678</v>
          </cell>
          <cell r="AS7766">
            <v>3.8296000000000001</v>
          </cell>
        </row>
        <row r="7767">
          <cell r="AR7767" t="str">
            <v>EUR43678</v>
          </cell>
          <cell r="AS7767">
            <v>4.2363</v>
          </cell>
        </row>
        <row r="7768">
          <cell r="AR7768" t="str">
            <v>USD43682</v>
          </cell>
          <cell r="AS7768">
            <v>3.9404000000000003</v>
          </cell>
        </row>
        <row r="7769">
          <cell r="AR7769" t="str">
            <v>EUR43682</v>
          </cell>
          <cell r="AS7769">
            <v>4.4129000000000005</v>
          </cell>
        </row>
        <row r="7770">
          <cell r="AR7770" t="str">
            <v>USD43699</v>
          </cell>
          <cell r="AS7770">
            <v>4.0444000000000004</v>
          </cell>
        </row>
        <row r="7771">
          <cell r="AR7771" t="str">
            <v>EUR43699</v>
          </cell>
          <cell r="AS7771">
            <v>4.4855999999999998</v>
          </cell>
        </row>
        <row r="7772">
          <cell r="AR7772" t="str">
            <v>USD43705</v>
          </cell>
          <cell r="AS7772">
            <v>4.1558999999999999</v>
          </cell>
        </row>
        <row r="7773">
          <cell r="AR7773" t="str">
            <v>EUR43705</v>
          </cell>
          <cell r="AS7773">
            <v>4.6063999999999998</v>
          </cell>
        </row>
        <row r="7774">
          <cell r="AR7774" t="str">
            <v>USD43706</v>
          </cell>
          <cell r="AS7774">
            <v>4.1680000000000001</v>
          </cell>
        </row>
        <row r="7775">
          <cell r="AR7775" t="str">
            <v>EUR43706</v>
          </cell>
          <cell r="AS7775">
            <v>4.6097999999999999</v>
          </cell>
        </row>
        <row r="7776">
          <cell r="AR7776" t="str">
            <v>USD43712</v>
          </cell>
          <cell r="AS7776">
            <v>4.1249000000000002</v>
          </cell>
        </row>
        <row r="7777">
          <cell r="AR7777" t="str">
            <v>EUR43712</v>
          </cell>
          <cell r="AS7777">
            <v>4.5480999999999998</v>
          </cell>
        </row>
        <row r="7778">
          <cell r="AR7778" t="str">
            <v>USD43713</v>
          </cell>
          <cell r="AS7778">
            <v>4.0859000000000005</v>
          </cell>
        </row>
        <row r="7779">
          <cell r="AR7779" t="str">
            <v>EUR43713</v>
          </cell>
          <cell r="AS7779">
            <v>4.5108000000000006</v>
          </cell>
        </row>
        <row r="7780">
          <cell r="AR7780" t="str">
            <v>USD43735</v>
          </cell>
          <cell r="AS7780">
            <v>4.1587000000000005</v>
          </cell>
        </row>
        <row r="7781">
          <cell r="AR7781" t="str">
            <v>EUR43395</v>
          </cell>
          <cell r="AS7781">
            <v>4.2320000000000002</v>
          </cell>
        </row>
        <row r="7782">
          <cell r="AR7782" t="str">
            <v>USD43405</v>
          </cell>
          <cell r="AS7782">
            <v>3.6973000000000003</v>
          </cell>
        </row>
        <row r="7783">
          <cell r="AR7783" t="str">
            <v>EUR43405</v>
          </cell>
          <cell r="AS7783">
            <v>4.2141999999999999</v>
          </cell>
        </row>
        <row r="7784">
          <cell r="AR7784" t="str">
            <v>USD43418</v>
          </cell>
          <cell r="AS7784">
            <v>3.7924000000000002</v>
          </cell>
        </row>
        <row r="7785">
          <cell r="AR7785" t="str">
            <v>EUR43418</v>
          </cell>
          <cell r="AS7785">
            <v>4.2987000000000002</v>
          </cell>
        </row>
        <row r="7786">
          <cell r="AR7786" t="str">
            <v>USD43438</v>
          </cell>
          <cell r="AS7786">
            <v>3.8313000000000001</v>
          </cell>
        </row>
        <row r="7787">
          <cell r="AR7787" t="str">
            <v>EUR43438</v>
          </cell>
          <cell r="AS7787">
            <v>4.3650000000000002</v>
          </cell>
        </row>
        <row r="7788">
          <cell r="AR7788" t="str">
            <v>USD43446</v>
          </cell>
          <cell r="AS7788">
            <v>3.8629000000000002</v>
          </cell>
        </row>
        <row r="7789">
          <cell r="AR7789" t="str">
            <v>EUR43446</v>
          </cell>
          <cell r="AS7789">
            <v>4.3906000000000001</v>
          </cell>
        </row>
        <row r="7790">
          <cell r="AR7790" t="str">
            <v>USD43451</v>
          </cell>
          <cell r="AS7790">
            <v>3.9121000000000001</v>
          </cell>
        </row>
        <row r="7791">
          <cell r="AR7791" t="str">
            <v>EUR43451</v>
          </cell>
          <cell r="AS7791">
            <v>4.4382999999999999</v>
          </cell>
        </row>
        <row r="7792">
          <cell r="AR7792" t="str">
            <v>USD43458</v>
          </cell>
          <cell r="AS7792">
            <v>3.8855000000000004</v>
          </cell>
        </row>
        <row r="7793">
          <cell r="AR7793" t="str">
            <v>EUR43460</v>
          </cell>
          <cell r="AS7793">
            <v>4.4699</v>
          </cell>
        </row>
        <row r="7794">
          <cell r="AR7794" t="str">
            <v>EUR43458</v>
          </cell>
          <cell r="AS7794">
            <v>4.431</v>
          </cell>
        </row>
        <row r="7795">
          <cell r="AR7795" t="str">
            <v>USD43460</v>
          </cell>
          <cell r="AS7795">
            <v>3.9258000000000002</v>
          </cell>
        </row>
        <row r="7796">
          <cell r="AR7796" t="str">
            <v>USD43465</v>
          </cell>
          <cell r="AS7796">
            <v>3.8748</v>
          </cell>
        </row>
        <row r="7797">
          <cell r="AR7797" t="str">
            <v>EUR43465</v>
          </cell>
          <cell r="AS7797">
            <v>4.4390000000000001</v>
          </cell>
        </row>
        <row r="7798">
          <cell r="AR7798" t="str">
            <v>USD43467</v>
          </cell>
          <cell r="AS7798">
            <v>3.8595000000000002</v>
          </cell>
        </row>
        <row r="7799">
          <cell r="AR7799" t="str">
            <v>EUR43467</v>
          </cell>
          <cell r="AS7799">
            <v>4.3852000000000002</v>
          </cell>
        </row>
        <row r="7800">
          <cell r="AR7800" t="str">
            <v>USD43472</v>
          </cell>
          <cell r="AS7800">
            <v>3.7062000000000004</v>
          </cell>
        </row>
        <row r="7801">
          <cell r="AR7801" t="str">
            <v>EUR43107</v>
          </cell>
          <cell r="AS7801">
            <v>4.2725</v>
          </cell>
        </row>
        <row r="7802">
          <cell r="AR7802" t="str">
            <v>USD43501</v>
          </cell>
          <cell r="AS7802">
            <v>3.6741000000000001</v>
          </cell>
        </row>
        <row r="7803">
          <cell r="AR7803" t="str">
            <v>EUR43501</v>
          </cell>
          <cell r="AS7803">
            <v>4.1951000000000001</v>
          </cell>
        </row>
        <row r="7804">
          <cell r="AR7804" t="str">
            <v>USD43502</v>
          </cell>
          <cell r="AS7804">
            <v>3.7019000000000002</v>
          </cell>
        </row>
        <row r="7805">
          <cell r="AR7805" t="str">
            <v>EUR43502</v>
          </cell>
          <cell r="AS7805">
            <v>4.2145999999999999</v>
          </cell>
        </row>
        <row r="7806">
          <cell r="AR7806" t="str">
            <v>USD43516</v>
          </cell>
          <cell r="AS7806">
            <v>3.71</v>
          </cell>
        </row>
        <row r="7807">
          <cell r="AR7807" t="str">
            <v>EUR43516</v>
          </cell>
          <cell r="AS7807">
            <v>4.2111999999999998</v>
          </cell>
        </row>
        <row r="7808">
          <cell r="AR7808" t="str">
            <v>USD43571</v>
          </cell>
          <cell r="AS7808">
            <v>3.8913000000000002</v>
          </cell>
        </row>
        <row r="7809">
          <cell r="AR7809" t="str">
            <v>EUR43571</v>
          </cell>
          <cell r="AS7809">
            <v>4.3952</v>
          </cell>
        </row>
        <row r="7810">
          <cell r="AR7810" t="str">
            <v>USD43587</v>
          </cell>
          <cell r="AS7810">
            <v>3.9650000000000003</v>
          </cell>
        </row>
        <row r="7811">
          <cell r="AR7811" t="str">
            <v>EUR43587</v>
          </cell>
          <cell r="AS7811">
            <v>4.4352</v>
          </cell>
        </row>
        <row r="7812">
          <cell r="AR7812" t="str">
            <v>USD43602</v>
          </cell>
          <cell r="AS7812">
            <v>4.0844000000000005</v>
          </cell>
        </row>
        <row r="7813">
          <cell r="AR7813" t="str">
            <v>EUR43602</v>
          </cell>
          <cell r="AS7813">
            <v>4.5609999999999999</v>
          </cell>
        </row>
        <row r="7814">
          <cell r="AR7814" t="str">
            <v>USD43609</v>
          </cell>
          <cell r="AS7814">
            <v>4.0322000000000005</v>
          </cell>
        </row>
        <row r="7815">
          <cell r="AR7815" t="str">
            <v>EUR43609</v>
          </cell>
          <cell r="AS7815">
            <v>4.5160999999999998</v>
          </cell>
        </row>
        <row r="7816">
          <cell r="AR7816" t="str">
            <v>USD43628</v>
          </cell>
          <cell r="AS7816">
            <v>3.8437000000000001</v>
          </cell>
        </row>
        <row r="7817">
          <cell r="AR7817" t="str">
            <v>EUR43628</v>
          </cell>
          <cell r="AS7817">
            <v>4.3479999999999999</v>
          </cell>
        </row>
        <row r="7818">
          <cell r="AR7818" t="str">
            <v>USD43633</v>
          </cell>
          <cell r="AS7818">
            <v>3.8895000000000004</v>
          </cell>
        </row>
        <row r="7819">
          <cell r="AR7819" t="str">
            <v>EUR43633</v>
          </cell>
          <cell r="AS7819">
            <v>4.3699000000000003</v>
          </cell>
        </row>
        <row r="7820">
          <cell r="AR7820" t="str">
            <v>USD43647</v>
          </cell>
          <cell r="AS7820">
            <v>3.8193000000000001</v>
          </cell>
        </row>
        <row r="7821">
          <cell r="AR7821" t="str">
            <v>EUR43647</v>
          </cell>
          <cell r="AS7821">
            <v>4.3189000000000002</v>
          </cell>
        </row>
        <row r="7822">
          <cell r="AR7822" t="str">
            <v>USD43651</v>
          </cell>
          <cell r="AS7822">
            <v>3.8204000000000002</v>
          </cell>
        </row>
        <row r="7823">
          <cell r="AR7823" t="str">
            <v>EUR43651</v>
          </cell>
          <cell r="AS7823">
            <v>4.2853000000000003</v>
          </cell>
        </row>
        <row r="7824">
          <cell r="AR7824" t="str">
            <v>USD43658</v>
          </cell>
          <cell r="AS7824">
            <v>3.7452000000000001</v>
          </cell>
        </row>
        <row r="7825">
          <cell r="AR7825" t="str">
            <v>EUR43658</v>
          </cell>
          <cell r="AS7825">
            <v>4.2156000000000002</v>
          </cell>
        </row>
        <row r="7826">
          <cell r="AR7826" t="str">
            <v>USD43664</v>
          </cell>
          <cell r="AS7826">
            <v>3.7489000000000003</v>
          </cell>
        </row>
        <row r="7827">
          <cell r="AR7827" t="str">
            <v>EUR43664</v>
          </cell>
          <cell r="AS7827">
            <v>4.2092999999999998</v>
          </cell>
        </row>
        <row r="7828">
          <cell r="AR7828" t="str">
            <v>USD43671</v>
          </cell>
          <cell r="AS7828">
            <v>3.7849000000000004</v>
          </cell>
        </row>
        <row r="7829">
          <cell r="AR7829" t="str">
            <v>EUR43671</v>
          </cell>
          <cell r="AS7829">
            <v>4.2232000000000003</v>
          </cell>
        </row>
        <row r="7830">
          <cell r="AR7830" t="str">
            <v>USD43685</v>
          </cell>
          <cell r="AS7830">
            <v>3.9409000000000001</v>
          </cell>
        </row>
        <row r="7831">
          <cell r="AR7831" t="str">
            <v>EUR43685</v>
          </cell>
          <cell r="AS7831">
            <v>4.4169999999999998</v>
          </cell>
        </row>
        <row r="7832">
          <cell r="AR7832" t="str">
            <v>USD43719</v>
          </cell>
          <cell r="AS7832">
            <v>4.0631000000000004</v>
          </cell>
        </row>
        <row r="7833">
          <cell r="AR7833" t="str">
            <v>EUR43719</v>
          </cell>
          <cell r="AS7833">
            <v>4.4702000000000002</v>
          </cell>
        </row>
        <row r="7834">
          <cell r="AR7834" t="str">
            <v>USD43720</v>
          </cell>
          <cell r="AS7834">
            <v>4.0494000000000003</v>
          </cell>
        </row>
        <row r="7835">
          <cell r="AR7835" t="str">
            <v>EUR43720</v>
          </cell>
          <cell r="AS7835">
            <v>4.4847000000000001</v>
          </cell>
        </row>
        <row r="7836">
          <cell r="AR7836" t="str">
            <v>USD43721</v>
          </cell>
          <cell r="AS7836">
            <v>4.0616000000000003</v>
          </cell>
        </row>
        <row r="7837">
          <cell r="AR7837" t="str">
            <v>EUR43721</v>
          </cell>
          <cell r="AS7837">
            <v>4.4977999999999998</v>
          </cell>
        </row>
        <row r="7838">
          <cell r="AR7838" t="str">
            <v>USD43724</v>
          </cell>
          <cell r="AS7838">
            <v>4.0872000000000002</v>
          </cell>
        </row>
        <row r="7839">
          <cell r="AR7839" t="str">
            <v>EUR43724</v>
          </cell>
          <cell r="AS7839">
            <v>4.4992000000000001</v>
          </cell>
        </row>
        <row r="7840">
          <cell r="AR7840" t="str">
            <v>USD43727</v>
          </cell>
          <cell r="AS7840">
            <v>4.1393000000000004</v>
          </cell>
        </row>
        <row r="7841">
          <cell r="AR7841" t="str">
            <v>EUR43727</v>
          </cell>
          <cell r="AS7841">
            <v>4.5731000000000002</v>
          </cell>
        </row>
        <row r="7842">
          <cell r="AR7842" t="str">
            <v>USD43746</v>
          </cell>
          <cell r="AS7842">
            <v>4.0868000000000002</v>
          </cell>
        </row>
        <row r="7843">
          <cell r="AR7843" t="str">
            <v>EUR43746</v>
          </cell>
          <cell r="AS7843">
            <v>4.4755000000000003</v>
          </cell>
        </row>
        <row r="7844">
          <cell r="AR7844" t="str">
            <v>USD43760</v>
          </cell>
          <cell r="AS7844">
            <v>4.0857999999999999</v>
          </cell>
        </row>
        <row r="7845">
          <cell r="AR7845" t="str">
            <v>EUR43760</v>
          </cell>
          <cell r="AS7845">
            <v>4.5512000000000006</v>
          </cell>
        </row>
        <row r="7846">
          <cell r="AR7846" t="str">
            <v>USD43761</v>
          </cell>
          <cell r="AS7846">
            <v>4.0720999999999998</v>
          </cell>
        </row>
        <row r="7847">
          <cell r="AR7847" t="str">
            <v>EUR43761</v>
          </cell>
          <cell r="AS7847">
            <v>4.5282</v>
          </cell>
        </row>
        <row r="7848">
          <cell r="AR7848" t="str">
            <v>USD43397</v>
          </cell>
          <cell r="AS7848">
            <v>3.706</v>
          </cell>
        </row>
        <row r="7849">
          <cell r="AR7849" t="str">
            <v>EUR43397</v>
          </cell>
          <cell r="AS7849">
            <v>4.2210999999999999</v>
          </cell>
        </row>
        <row r="7850">
          <cell r="AR7850" t="str">
            <v>USD43402</v>
          </cell>
          <cell r="AS7850">
            <v>3.6368</v>
          </cell>
        </row>
        <row r="7851">
          <cell r="AR7851" t="str">
            <v>EUR43402</v>
          </cell>
          <cell r="AS7851">
            <v>4.1423000000000005</v>
          </cell>
        </row>
        <row r="7852">
          <cell r="AR7852" t="str">
            <v>USD43424</v>
          </cell>
          <cell r="AS7852">
            <v>3.7591000000000001</v>
          </cell>
        </row>
        <row r="7853">
          <cell r="AR7853" t="str">
            <v>EUR43424</v>
          </cell>
          <cell r="AS7853">
            <v>4.2857000000000003</v>
          </cell>
        </row>
        <row r="7854">
          <cell r="AR7854" t="str">
            <v>USD43440</v>
          </cell>
          <cell r="AS7854">
            <v>3.9178000000000002</v>
          </cell>
        </row>
        <row r="7855">
          <cell r="AR7855" t="str">
            <v>EUR43440</v>
          </cell>
          <cell r="AS7855">
            <v>4.4639000000000006</v>
          </cell>
        </row>
        <row r="7856">
          <cell r="AR7856" t="str">
            <v>EUR43469</v>
          </cell>
          <cell r="AS7856">
            <v>4.2725</v>
          </cell>
        </row>
        <row r="7857">
          <cell r="AR7857" t="str">
            <v>USD43469</v>
          </cell>
          <cell r="AS7857">
            <v>3.7627000000000002</v>
          </cell>
        </row>
        <row r="7858">
          <cell r="AR7858" t="str">
            <v>EUR43472</v>
          </cell>
          <cell r="AS7858">
            <v>4.2518000000000002</v>
          </cell>
        </row>
        <row r="7859">
          <cell r="AR7859" t="str">
            <v>USD43473</v>
          </cell>
          <cell r="AS7859">
            <v>3.7208000000000001</v>
          </cell>
        </row>
        <row r="7860">
          <cell r="AR7860" t="str">
            <v>EUR43473</v>
          </cell>
          <cell r="AS7860">
            <v>4.2570000000000006</v>
          </cell>
        </row>
        <row r="7861">
          <cell r="AR7861" t="str">
            <v>USD43489</v>
          </cell>
          <cell r="AS7861">
            <v>3.7815000000000003</v>
          </cell>
        </row>
        <row r="7862">
          <cell r="AR7862" t="str">
            <v>EUR43489</v>
          </cell>
          <cell r="AS7862">
            <v>4.3033000000000001</v>
          </cell>
        </row>
        <row r="7863">
          <cell r="AR7863" t="str">
            <v>USD43496</v>
          </cell>
          <cell r="AS7863">
            <v>3.6519000000000004</v>
          </cell>
        </row>
        <row r="7864">
          <cell r="AR7864" t="str">
            <v>EUR43496</v>
          </cell>
          <cell r="AS7864">
            <v>4.1927000000000003</v>
          </cell>
        </row>
        <row r="7865">
          <cell r="AR7865" t="str">
            <v>USD43573</v>
          </cell>
          <cell r="AS7865">
            <v>3.9370000000000003</v>
          </cell>
        </row>
        <row r="7866">
          <cell r="AR7866" t="str">
            <v>EUR43573</v>
          </cell>
          <cell r="AS7866">
            <v>4.4268000000000001</v>
          </cell>
        </row>
        <row r="7867">
          <cell r="AR7867" t="str">
            <v>USD43592</v>
          </cell>
          <cell r="AS7867">
            <v>3.988</v>
          </cell>
        </row>
        <row r="7868">
          <cell r="AR7868" t="str">
            <v>EUR43592</v>
          </cell>
          <cell r="AS7868">
            <v>4.4598000000000004</v>
          </cell>
        </row>
        <row r="7869">
          <cell r="AR7869" t="str">
            <v>USD43613</v>
          </cell>
          <cell r="AS7869">
            <v>4.0274999999999999</v>
          </cell>
        </row>
        <row r="7870">
          <cell r="AR7870" t="str">
            <v>EUR43613</v>
          </cell>
          <cell r="AS7870">
            <v>4.5023</v>
          </cell>
        </row>
        <row r="7871">
          <cell r="AR7871" t="str">
            <v>USD43669</v>
          </cell>
          <cell r="AS7871">
            <v>3.7621000000000002</v>
          </cell>
        </row>
        <row r="7872">
          <cell r="AR7872" t="str">
            <v>EUR43669</v>
          </cell>
          <cell r="AS7872">
            <v>4.1978</v>
          </cell>
        </row>
        <row r="7873">
          <cell r="AR7873" t="str">
            <v>USD43675</v>
          </cell>
          <cell r="AS7873">
            <v>3.7909000000000002</v>
          </cell>
        </row>
        <row r="7874">
          <cell r="AR7874" t="str">
            <v>EUR43675</v>
          </cell>
          <cell r="AS7874">
            <v>4.2246000000000006</v>
          </cell>
        </row>
        <row r="7875">
          <cell r="AR7875" t="str">
            <v>USD43676</v>
          </cell>
          <cell r="AS7875">
            <v>3.79</v>
          </cell>
        </row>
        <row r="7876">
          <cell r="AR7876" t="str">
            <v>EUR43676</v>
          </cell>
          <cell r="AS7876">
            <v>4.2251000000000003</v>
          </cell>
        </row>
        <row r="7877">
          <cell r="AR7877" t="str">
            <v>EUR43735</v>
          </cell>
          <cell r="AS7877">
            <v>4.5521000000000003</v>
          </cell>
        </row>
        <row r="7878">
          <cell r="AR7878" t="str">
            <v>USD43741</v>
          </cell>
          <cell r="AS7878">
            <v>4.1012000000000004</v>
          </cell>
        </row>
        <row r="7879">
          <cell r="AR7879" t="str">
            <v>EUR43741</v>
          </cell>
          <cell r="AS7879">
            <v>4.508</v>
          </cell>
        </row>
        <row r="7880">
          <cell r="AR7880" t="str">
            <v>USD43753</v>
          </cell>
          <cell r="AS7880">
            <v>4.1488000000000005</v>
          </cell>
        </row>
        <row r="7881">
          <cell r="AR7881" t="str">
            <v>EUR43753</v>
          </cell>
          <cell r="AS7881">
            <v>4.5785999999999998</v>
          </cell>
        </row>
        <row r="7882">
          <cell r="AR7882" t="str">
            <v>USD43755</v>
          </cell>
          <cell r="AS7882">
            <v>4.1457000000000006</v>
          </cell>
        </row>
        <row r="7883">
          <cell r="AR7883" t="str">
            <v>EUR43755</v>
          </cell>
          <cell r="AS7883">
            <v>4.6142000000000003</v>
          </cell>
        </row>
        <row r="7884">
          <cell r="AR7884" t="str">
            <v>USD43756</v>
          </cell>
          <cell r="AS7884">
            <v>4.1375999999999999</v>
          </cell>
        </row>
        <row r="7885">
          <cell r="AR7885" t="str">
            <v>EUR43756</v>
          </cell>
          <cell r="AS7885">
            <v>4.6162999999999998</v>
          </cell>
        </row>
        <row r="7886">
          <cell r="AR7886" t="str">
            <v>USD43762</v>
          </cell>
          <cell r="AS7886">
            <v>4.0089000000000006</v>
          </cell>
        </row>
        <row r="7887">
          <cell r="AR7887" t="str">
            <v>EUR43762</v>
          </cell>
          <cell r="AS7887">
            <v>4.4499000000000004</v>
          </cell>
        </row>
        <row r="7888">
          <cell r="AR7888" t="str">
            <v>USD43773</v>
          </cell>
          <cell r="AS7888">
            <v>3.9922</v>
          </cell>
        </row>
        <row r="7889">
          <cell r="AR7889" t="str">
            <v>EUR43773</v>
          </cell>
          <cell r="AS7889">
            <v>4.4537000000000004</v>
          </cell>
        </row>
        <row r="7890">
          <cell r="AR7890" t="str">
            <v>USD43565</v>
          </cell>
          <cell r="AS7890">
            <v>3.8345000000000002</v>
          </cell>
        </row>
        <row r="7891">
          <cell r="AR7891" t="str">
            <v>USD43551</v>
          </cell>
          <cell r="AS7891">
            <v>3.9389000000000003</v>
          </cell>
        </row>
        <row r="7892">
          <cell r="AR7892" t="str">
            <v>EUR43551</v>
          </cell>
          <cell r="AS7892">
            <v>4.4321000000000002</v>
          </cell>
        </row>
        <row r="7893">
          <cell r="AR7893" t="str">
            <v>USD43553</v>
          </cell>
          <cell r="AS7893">
            <v>3.8967000000000001</v>
          </cell>
        </row>
        <row r="7894">
          <cell r="AR7894" t="str">
            <v>EUR43553</v>
          </cell>
          <cell r="AS7894">
            <v>4.3760000000000003</v>
          </cell>
        </row>
        <row r="7895">
          <cell r="AR7895" t="str">
            <v>USD43557</v>
          </cell>
          <cell r="AS7895">
            <v>3.8661000000000003</v>
          </cell>
        </row>
        <row r="7896">
          <cell r="AR7896" t="str">
            <v>EUR43557</v>
          </cell>
          <cell r="AS7896">
            <v>4.3250000000000002</v>
          </cell>
        </row>
        <row r="7897">
          <cell r="AR7897" t="str">
            <v>EUR43565</v>
          </cell>
          <cell r="AS7897">
            <v>4.3207000000000004</v>
          </cell>
        </row>
        <row r="7898">
          <cell r="AR7898" t="str">
            <v>USD43763</v>
          </cell>
          <cell r="AS7898">
            <v>4.0133000000000001</v>
          </cell>
        </row>
        <row r="7899">
          <cell r="AR7899" t="str">
            <v>EUR43763</v>
          </cell>
          <cell r="AS7899">
            <v>4.4479000000000006</v>
          </cell>
        </row>
        <row r="7900">
          <cell r="AR7900" t="str">
            <v>USD43766</v>
          </cell>
          <cell r="AS7900">
            <v>3.9793000000000003</v>
          </cell>
        </row>
        <row r="7901">
          <cell r="AR7901" t="str">
            <v>EUR43766</v>
          </cell>
          <cell r="AS7901">
            <v>4.4142000000000001</v>
          </cell>
        </row>
        <row r="7902">
          <cell r="AR7902" t="str">
            <v>USD43768</v>
          </cell>
          <cell r="AS7902">
            <v>4.0186000000000002</v>
          </cell>
        </row>
        <row r="7903">
          <cell r="AR7903" t="str">
            <v>EUR43768</v>
          </cell>
          <cell r="AS7903">
            <v>4.4706999999999999</v>
          </cell>
        </row>
        <row r="7904">
          <cell r="AR7904" t="str">
            <v>USD43549</v>
          </cell>
          <cell r="AS7904">
            <v>3.8770000000000002</v>
          </cell>
        </row>
        <row r="7905">
          <cell r="AR7905" t="str">
            <v>EUR43549</v>
          </cell>
          <cell r="AS7905">
            <v>4.3906999999999998</v>
          </cell>
        </row>
        <row r="7906">
          <cell r="AR7906" t="str">
            <v>USD43423</v>
          </cell>
          <cell r="AS7906">
            <v>3.7553000000000001</v>
          </cell>
        </row>
        <row r="7907">
          <cell r="AR7907" t="str">
            <v>EUR43423</v>
          </cell>
          <cell r="AS7907">
            <v>4.2946</v>
          </cell>
        </row>
        <row r="7908">
          <cell r="AR7908" t="str">
            <v>USD43522</v>
          </cell>
          <cell r="AS7908">
            <v>3.7595000000000001</v>
          </cell>
        </row>
        <row r="7909">
          <cell r="AR7909" t="str">
            <v>EUR43522</v>
          </cell>
          <cell r="AS7909">
            <v>4.2712000000000003</v>
          </cell>
        </row>
        <row r="7910">
          <cell r="AR7910" t="str">
            <v>USD43560</v>
          </cell>
          <cell r="AS7910">
            <v>3.8622000000000001</v>
          </cell>
        </row>
        <row r="7911">
          <cell r="AR7911" t="str">
            <v>EUR43560</v>
          </cell>
          <cell r="AS7911">
            <v>4.3326000000000002</v>
          </cell>
        </row>
        <row r="7912">
          <cell r="AR7912" t="str">
            <v>USD43536</v>
          </cell>
          <cell r="AS7912">
            <v>3.8129000000000004</v>
          </cell>
        </row>
        <row r="7913">
          <cell r="AR7913" t="str">
            <v>EUR43536</v>
          </cell>
          <cell r="AS7913">
            <v>4.3002000000000002</v>
          </cell>
        </row>
        <row r="7914">
          <cell r="AR7914" t="str">
            <v>4,3343563</v>
          </cell>
          <cell r="AS7914">
            <v>4.33</v>
          </cell>
        </row>
        <row r="7915">
          <cell r="AR7915" t="str">
            <v>3,7343563</v>
          </cell>
          <cell r="AS7915">
            <v>3.73</v>
          </cell>
        </row>
        <row r="7916">
          <cell r="AR7916" t="str">
            <v>USD43417</v>
          </cell>
          <cell r="AS7916">
            <v>3.7792000000000003</v>
          </cell>
        </row>
        <row r="7917">
          <cell r="AR7917" t="str">
            <v>EUR43417</v>
          </cell>
          <cell r="AS7917">
            <v>4.2568999999999999</v>
          </cell>
        </row>
        <row r="7918">
          <cell r="AR7918" t="str">
            <v>USD43431</v>
          </cell>
          <cell r="AS7918">
            <v>3.8925000000000001</v>
          </cell>
        </row>
        <row r="7919">
          <cell r="AR7919" t="str">
            <v>EUR43431</v>
          </cell>
          <cell r="AS7919">
            <v>4.3985000000000003</v>
          </cell>
        </row>
        <row r="7920">
          <cell r="AR7920" t="str">
            <v>USD43434</v>
          </cell>
          <cell r="AS7920">
            <v>3.8633000000000002</v>
          </cell>
        </row>
        <row r="7921">
          <cell r="AR7921" t="str">
            <v>EUR43434</v>
          </cell>
          <cell r="AS7921">
            <v>4.3806000000000003</v>
          </cell>
        </row>
        <row r="7922">
          <cell r="AR7922" t="str">
            <v>USD43453</v>
          </cell>
          <cell r="AS7922">
            <v>3.8907000000000003</v>
          </cell>
        </row>
        <row r="7923">
          <cell r="AR7923" t="str">
            <v>EUR43453</v>
          </cell>
          <cell r="AS7923">
            <v>4.4470999999999998</v>
          </cell>
        </row>
        <row r="7924">
          <cell r="AR7924" t="str">
            <v>USD43482</v>
          </cell>
          <cell r="AS7924">
            <v>3.7591000000000001</v>
          </cell>
        </row>
        <row r="7925">
          <cell r="AR7925" t="str">
            <v>EUR43482</v>
          </cell>
          <cell r="AS7925">
            <v>4.2805</v>
          </cell>
        </row>
        <row r="7926">
          <cell r="AR7926" t="str">
            <v>USD43487</v>
          </cell>
          <cell r="AS7926">
            <v>3.7615000000000003</v>
          </cell>
        </row>
        <row r="7927">
          <cell r="AR7927" t="str">
            <v>EUR43487</v>
          </cell>
          <cell r="AS7927">
            <v>4.2723000000000004</v>
          </cell>
        </row>
        <row r="7928">
          <cell r="AR7928" t="str">
            <v>USD43493</v>
          </cell>
          <cell r="AS7928">
            <v>3.7676000000000003</v>
          </cell>
        </row>
        <row r="7929">
          <cell r="AR7929" t="str">
            <v>EUR43493</v>
          </cell>
          <cell r="AS7929">
            <v>4.3056000000000001</v>
          </cell>
        </row>
        <row r="7930">
          <cell r="AR7930" t="str">
            <v>USD43494</v>
          </cell>
          <cell r="AS7930">
            <v>3.7370000000000001</v>
          </cell>
        </row>
        <row r="7931">
          <cell r="AR7931" t="str">
            <v>EUR43494</v>
          </cell>
          <cell r="AS7931">
            <v>4.2702999999999998</v>
          </cell>
        </row>
        <row r="7932">
          <cell r="AR7932" t="str">
            <v>USD43497</v>
          </cell>
          <cell r="AS7932">
            <v>3.6694</v>
          </cell>
        </row>
        <row r="7933">
          <cell r="AR7933" t="str">
            <v>EUR43497</v>
          </cell>
          <cell r="AS7933">
            <v>4.2121000000000004</v>
          </cell>
        </row>
        <row r="7934">
          <cell r="AR7934" t="str">
            <v>USD43508</v>
          </cell>
          <cell r="AS7934">
            <v>3.7296</v>
          </cell>
        </row>
        <row r="7935">
          <cell r="AR7935" t="str">
            <v>EUR43508</v>
          </cell>
          <cell r="AS7935">
            <v>4.2133000000000003</v>
          </cell>
        </row>
        <row r="7936">
          <cell r="AR7936" t="str">
            <v>EUR43510</v>
          </cell>
          <cell r="AS7936">
            <v>4.2667999999999999</v>
          </cell>
        </row>
        <row r="7937">
          <cell r="AR7937" t="str">
            <v>USD43510</v>
          </cell>
          <cell r="AS7937">
            <v>3.7756000000000003</v>
          </cell>
        </row>
        <row r="7938">
          <cell r="AR7938" t="str">
            <v>USD43593</v>
          </cell>
          <cell r="AS7938">
            <v>3.9344000000000001</v>
          </cell>
        </row>
        <row r="7939">
          <cell r="AR7939" t="str">
            <v>EUR43593</v>
          </cell>
          <cell r="AS7939">
            <v>4.4089</v>
          </cell>
        </row>
        <row r="7940">
          <cell r="AR7940" t="str">
            <v>USD43595</v>
          </cell>
          <cell r="AS7940">
            <v>3.9578000000000002</v>
          </cell>
        </row>
        <row r="7941">
          <cell r="AR7941" t="str">
            <v>EUR43595</v>
          </cell>
          <cell r="AS7941">
            <v>4.4498000000000006</v>
          </cell>
        </row>
        <row r="7942">
          <cell r="AR7942" t="str">
            <v>USD43598</v>
          </cell>
          <cell r="AS7942">
            <v>3.9890000000000003</v>
          </cell>
        </row>
        <row r="7943">
          <cell r="AR7943" t="str">
            <v>EUR43598</v>
          </cell>
          <cell r="AS7943">
            <v>4.4808000000000003</v>
          </cell>
        </row>
        <row r="7944">
          <cell r="AR7944" t="str">
            <v>USD43615</v>
          </cell>
          <cell r="AS7944">
            <v>3.972</v>
          </cell>
        </row>
        <row r="7945">
          <cell r="AR7945" t="str">
            <v>EUR43615</v>
          </cell>
          <cell r="AS7945">
            <v>4.4252000000000002</v>
          </cell>
        </row>
        <row r="7946">
          <cell r="AR7946" t="str">
            <v>USD43642</v>
          </cell>
          <cell r="AS7946">
            <v>3.8441000000000001</v>
          </cell>
        </row>
        <row r="7947">
          <cell r="AR7947" t="str">
            <v>EUR43642</v>
          </cell>
          <cell r="AS7947">
            <v>4.3788</v>
          </cell>
        </row>
        <row r="7948">
          <cell r="AR7948" t="str">
            <v>USD43649</v>
          </cell>
          <cell r="AS7948">
            <v>3.8475000000000001</v>
          </cell>
        </row>
        <row r="7949">
          <cell r="AR7949" t="str">
            <v>EUR43649</v>
          </cell>
          <cell r="AS7949">
            <v>4.3388</v>
          </cell>
        </row>
        <row r="7950">
          <cell r="AR7950" t="str">
            <v>USD43656</v>
          </cell>
          <cell r="AS7950">
            <v>3.7697000000000003</v>
          </cell>
        </row>
        <row r="7951">
          <cell r="AR7951" t="str">
            <v>EUR43656</v>
          </cell>
          <cell r="AS7951">
            <v>4.2454000000000001</v>
          </cell>
        </row>
        <row r="7952">
          <cell r="AR7952" t="str">
            <v>USD43670</v>
          </cell>
          <cell r="AS7952">
            <v>3.7596000000000003</v>
          </cell>
        </row>
        <row r="7953">
          <cell r="AR7953" t="str">
            <v>EUR43670</v>
          </cell>
          <cell r="AS7953">
            <v>4.1893000000000002</v>
          </cell>
        </row>
        <row r="7954">
          <cell r="AR7954" t="str">
            <v>USD43677</v>
          </cell>
          <cell r="AS7954">
            <v>3.7649000000000004</v>
          </cell>
        </row>
        <row r="7955">
          <cell r="AR7955" t="str">
            <v>EUR43677</v>
          </cell>
          <cell r="AS7955">
            <v>4.1907000000000005</v>
          </cell>
        </row>
        <row r="7956">
          <cell r="AR7956" t="str">
            <v>USD43679</v>
          </cell>
          <cell r="AS7956">
            <v>3.8739000000000003</v>
          </cell>
        </row>
        <row r="7957">
          <cell r="AR7957" t="str">
            <v>EUR43679</v>
          </cell>
          <cell r="AS7957">
            <v>4.3055000000000003</v>
          </cell>
        </row>
        <row r="7958">
          <cell r="AR7958" t="str">
            <v>USD43696</v>
          </cell>
          <cell r="AS7958">
            <v>4.0274000000000001</v>
          </cell>
        </row>
        <row r="7959">
          <cell r="AR7959" t="str">
            <v>EUR43696</v>
          </cell>
          <cell r="AS7959">
            <v>4.4695999999999998</v>
          </cell>
        </row>
        <row r="7960">
          <cell r="AR7960" t="str">
            <v>USD43700</v>
          </cell>
          <cell r="AS7960">
            <v>4.0851000000000006</v>
          </cell>
        </row>
        <row r="7961">
          <cell r="AR7961" t="str">
            <v>EUR43700</v>
          </cell>
          <cell r="AS7961">
            <v>4.5541</v>
          </cell>
        </row>
        <row r="7962">
          <cell r="AR7962" t="str">
            <v>USD43718</v>
          </cell>
          <cell r="AS7962">
            <v>4.1108000000000002</v>
          </cell>
        </row>
        <row r="7963">
          <cell r="AR7963" t="str">
            <v>EUR43718</v>
          </cell>
          <cell r="AS7963">
            <v>4.5396000000000001</v>
          </cell>
        </row>
        <row r="7964">
          <cell r="AR7964" t="str">
            <v>USD43725</v>
          </cell>
          <cell r="AS7964">
            <v>4.0998000000000001</v>
          </cell>
        </row>
        <row r="7965">
          <cell r="AR7965" t="str">
            <v>EUR43725</v>
          </cell>
          <cell r="AS7965">
            <v>4.5368000000000004</v>
          </cell>
        </row>
        <row r="7966">
          <cell r="AR7966" t="str">
            <v>USD43398</v>
          </cell>
          <cell r="AS7966">
            <v>3.7014</v>
          </cell>
        </row>
        <row r="7967">
          <cell r="AR7967" t="str">
            <v>EUR43398</v>
          </cell>
          <cell r="AS7967">
            <v>4.2103000000000002</v>
          </cell>
        </row>
        <row r="7968">
          <cell r="AR7968" t="str">
            <v>USD43399</v>
          </cell>
          <cell r="AS7968">
            <v>3.6753</v>
          </cell>
        </row>
        <row r="7969">
          <cell r="AR7969" t="str">
            <v>EUR43399</v>
          </cell>
          <cell r="AS7969">
            <v>4.1862000000000004</v>
          </cell>
        </row>
        <row r="7970">
          <cell r="AR7970" t="str">
            <v>USD43410</v>
          </cell>
          <cell r="AS7970">
            <v>3.7492000000000001</v>
          </cell>
        </row>
        <row r="7971">
          <cell r="AR7971" t="str">
            <v>EUR43410</v>
          </cell>
          <cell r="AS7971">
            <v>4.2812000000000001</v>
          </cell>
        </row>
        <row r="7972">
          <cell r="AR7972" t="str">
            <v>USD43411</v>
          </cell>
          <cell r="AS7972">
            <v>3.7592000000000003</v>
          </cell>
        </row>
        <row r="7973">
          <cell r="AR7973" t="str">
            <v>EUR43411</v>
          </cell>
          <cell r="AS7973">
            <v>4.3155999999999999</v>
          </cell>
        </row>
        <row r="7974">
          <cell r="AR7974" t="str">
            <v>EUR43412</v>
          </cell>
          <cell r="AS7974">
            <v>4.2757000000000005</v>
          </cell>
        </row>
        <row r="7975">
          <cell r="AR7975" t="str">
            <v>USD43420</v>
          </cell>
          <cell r="AS7975">
            <v>3.7525000000000004</v>
          </cell>
        </row>
        <row r="7976">
          <cell r="AR7976" t="str">
            <v>EUR43420</v>
          </cell>
          <cell r="AS7976">
            <v>4.2805</v>
          </cell>
        </row>
        <row r="7977">
          <cell r="AR7977" t="str">
            <v>USD43426</v>
          </cell>
          <cell r="AS7977">
            <v>3.8103000000000002</v>
          </cell>
        </row>
        <row r="7978">
          <cell r="AR7978" t="str">
            <v>EUR43426</v>
          </cell>
          <cell r="AS7978">
            <v>4.3456000000000001</v>
          </cell>
        </row>
        <row r="7979">
          <cell r="AR7979" t="str">
            <v>USD43441</v>
          </cell>
          <cell r="AS7979">
            <v>3.8964000000000003</v>
          </cell>
        </row>
        <row r="7980">
          <cell r="AR7980" t="str">
            <v>EUR43441</v>
          </cell>
          <cell r="AS7980">
            <v>4.4376000000000007</v>
          </cell>
        </row>
        <row r="7981">
          <cell r="AR7981" t="str">
            <v>USD43447</v>
          </cell>
          <cell r="AS7981">
            <v>3.879</v>
          </cell>
        </row>
        <row r="7982">
          <cell r="AR7982" t="str">
            <v>EUR43447</v>
          </cell>
          <cell r="AS7982">
            <v>4.4011000000000005</v>
          </cell>
        </row>
        <row r="7983">
          <cell r="AR7983" t="str">
            <v>USD43475</v>
          </cell>
          <cell r="AS7983">
            <v>3.6869000000000001</v>
          </cell>
        </row>
        <row r="7984">
          <cell r="AR7984" t="str">
            <v>EUR43475</v>
          </cell>
          <cell r="AS7984">
            <v>4.2499000000000002</v>
          </cell>
        </row>
        <row r="7985">
          <cell r="AR7985" t="str">
            <v>USD43480</v>
          </cell>
          <cell r="AS7985">
            <v>3.7049000000000003</v>
          </cell>
        </row>
        <row r="7986">
          <cell r="AR7986" t="str">
            <v>EUR43480</v>
          </cell>
          <cell r="AS7986">
            <v>4.2446999999999999</v>
          </cell>
        </row>
        <row r="7987">
          <cell r="AR7987" t="str">
            <v>USD43481</v>
          </cell>
          <cell r="AS7987">
            <v>3.7197</v>
          </cell>
        </row>
        <row r="7988">
          <cell r="AR7988" t="str">
            <v>EUR43481</v>
          </cell>
          <cell r="AS7988">
            <v>4.2412000000000001</v>
          </cell>
        </row>
        <row r="7989">
          <cell r="AR7989" t="str">
            <v>USD43486</v>
          </cell>
          <cell r="AS7989">
            <v>3.7705000000000002</v>
          </cell>
        </row>
        <row r="7990">
          <cell r="AR7990" t="str">
            <v>USD43509</v>
          </cell>
          <cell r="AS7990">
            <v>3.7277</v>
          </cell>
        </row>
        <row r="7991">
          <cell r="AR7991" t="str">
            <v>EUR43509</v>
          </cell>
          <cell r="AS7991">
            <v>4.2126999999999999</v>
          </cell>
        </row>
        <row r="7992">
          <cell r="AR7992" t="str">
            <v>USD43511</v>
          </cell>
          <cell r="AS7992">
            <v>3.7155</v>
          </cell>
        </row>
        <row r="7993">
          <cell r="AR7993" t="str">
            <v>EUR43511</v>
          </cell>
          <cell r="AS7993">
            <v>4.1874000000000002</v>
          </cell>
        </row>
        <row r="7994">
          <cell r="AR7994" t="str">
            <v>USD43514</v>
          </cell>
          <cell r="AS7994">
            <v>3.7316000000000003</v>
          </cell>
        </row>
        <row r="7995">
          <cell r="AR7995" t="str">
            <v>EUR43514</v>
          </cell>
          <cell r="AS7995">
            <v>4.2201000000000004</v>
          </cell>
        </row>
        <row r="7996">
          <cell r="AR7996" t="str">
            <v>EUR43544</v>
          </cell>
          <cell r="AS7996">
            <v>4.3024000000000004</v>
          </cell>
        </row>
        <row r="7997">
          <cell r="AR7997" t="str">
            <v>USD43515</v>
          </cell>
          <cell r="AS7997">
            <v>3.7206000000000001</v>
          </cell>
        </row>
        <row r="7998">
          <cell r="AR7998" t="str">
            <v>EUR43515</v>
          </cell>
          <cell r="AS7998">
            <v>4.2176999999999998</v>
          </cell>
        </row>
        <row r="7999">
          <cell r="AR7999" t="str">
            <v>USD43544</v>
          </cell>
          <cell r="AS7999">
            <v>3.7897000000000003</v>
          </cell>
        </row>
        <row r="8000">
          <cell r="AR8000" t="str">
            <v>USD43546</v>
          </cell>
          <cell r="AS8000">
            <v>3.8815000000000004</v>
          </cell>
        </row>
        <row r="8001">
          <cell r="AR8001" t="str">
            <v>EUR43546</v>
          </cell>
          <cell r="AS8001">
            <v>4.3807</v>
          </cell>
        </row>
        <row r="8002">
          <cell r="AR8002" t="str">
            <v>USD43555</v>
          </cell>
          <cell r="AS8002">
            <v>3.8967000000000001</v>
          </cell>
        </row>
        <row r="8003">
          <cell r="AR8003" t="str">
            <v>EUR43555</v>
          </cell>
          <cell r="AS8003">
            <v>4.3760000000000003</v>
          </cell>
        </row>
        <row r="8004">
          <cell r="AR8004" t="str">
            <v>USD43577</v>
          </cell>
          <cell r="AS8004">
            <v>3.923</v>
          </cell>
        </row>
        <row r="8005">
          <cell r="AR8005" t="str">
            <v>EUR43577</v>
          </cell>
          <cell r="AS8005">
            <v>4.4173</v>
          </cell>
        </row>
        <row r="8006">
          <cell r="AR8006" t="str">
            <v>EUR43579</v>
          </cell>
          <cell r="AS8006">
            <v>4.4362000000000004</v>
          </cell>
        </row>
        <row r="8007">
          <cell r="AR8007" t="str">
            <v>USD43579</v>
          </cell>
          <cell r="AS8007">
            <v>3.9630000000000001</v>
          </cell>
        </row>
        <row r="8008">
          <cell r="AR8008" t="str">
            <v>USD43599</v>
          </cell>
          <cell r="AS8008">
            <v>3.9788000000000001</v>
          </cell>
        </row>
        <row r="8009">
          <cell r="AR8009" t="str">
            <v>EUR43599</v>
          </cell>
          <cell r="AS8009">
            <v>4.4602000000000004</v>
          </cell>
        </row>
        <row r="8010">
          <cell r="AR8010" t="str">
            <v>USD43601</v>
          </cell>
          <cell r="AS8010">
            <v>4.0137999999999998</v>
          </cell>
        </row>
        <row r="8011">
          <cell r="AR8011" t="str">
            <v>EUR43601</v>
          </cell>
          <cell r="AS8011">
            <v>4.4874000000000001</v>
          </cell>
        </row>
        <row r="8012">
          <cell r="AR8012" t="str">
            <v>USD43608</v>
          </cell>
          <cell r="AS8012">
            <v>4.0513000000000003</v>
          </cell>
        </row>
        <row r="8013">
          <cell r="AR8013" t="str">
            <v>EUR43608</v>
          </cell>
          <cell r="AS8013">
            <v>4.5257000000000005</v>
          </cell>
        </row>
        <row r="8014">
          <cell r="AR8014" t="str">
            <v>USD43614</v>
          </cell>
          <cell r="AS8014">
            <v>3.9965000000000002</v>
          </cell>
        </row>
        <row r="8015">
          <cell r="AR8015" t="str">
            <v>EUR43614</v>
          </cell>
          <cell r="AS8015">
            <v>4.4504999999999999</v>
          </cell>
        </row>
        <row r="8016">
          <cell r="AR8016" t="str">
            <v>USD43622</v>
          </cell>
          <cell r="AS8016">
            <v>3.8726000000000003</v>
          </cell>
        </row>
        <row r="8017">
          <cell r="AR8017" t="str">
            <v>EUR43622</v>
          </cell>
          <cell r="AS8017">
            <v>4.3745000000000003</v>
          </cell>
        </row>
        <row r="8018">
          <cell r="AR8018" t="str">
            <v>USD43626</v>
          </cell>
          <cell r="AS8018">
            <v>3.879</v>
          </cell>
        </row>
        <row r="8019">
          <cell r="AR8019" t="str">
            <v>EUR43626</v>
          </cell>
          <cell r="AS8019">
            <v>4.3883000000000001</v>
          </cell>
        </row>
        <row r="8020">
          <cell r="AR8020" t="str">
            <v>USD43629</v>
          </cell>
          <cell r="AS8020">
            <v>3.8429000000000002</v>
          </cell>
        </row>
        <row r="8021">
          <cell r="AR8021" t="str">
            <v>EUR43629</v>
          </cell>
          <cell r="AS8021">
            <v>4.3336000000000006</v>
          </cell>
        </row>
        <row r="8022">
          <cell r="AR8022" t="str">
            <v>USD43637</v>
          </cell>
          <cell r="AS8022">
            <v>3.8255000000000003</v>
          </cell>
        </row>
        <row r="8023">
          <cell r="AR8023" t="str">
            <v>EUR43637</v>
          </cell>
          <cell r="AS8023">
            <v>4.3342999999999998</v>
          </cell>
        </row>
        <row r="8024">
          <cell r="AR8024" t="str">
            <v>USD43643</v>
          </cell>
          <cell r="AS8024">
            <v>3.8642000000000003</v>
          </cell>
        </row>
        <row r="8025">
          <cell r="AR8025" t="str">
            <v>EUR43643</v>
          </cell>
          <cell r="AS8025">
            <v>4.3948</v>
          </cell>
        </row>
        <row r="8026">
          <cell r="AR8026" t="str">
            <v>USD43644</v>
          </cell>
          <cell r="AS8026">
            <v>3.8322000000000003</v>
          </cell>
        </row>
        <row r="8027">
          <cell r="AR8027" t="str">
            <v>EUR43644</v>
          </cell>
          <cell r="AS8027">
            <v>4.3586999999999998</v>
          </cell>
        </row>
        <row r="8028">
          <cell r="AR8028" t="str">
            <v>USD43648</v>
          </cell>
          <cell r="AS8028">
            <v>3.8564000000000003</v>
          </cell>
        </row>
        <row r="8029">
          <cell r="AR8029" t="str">
            <v>EUR43648</v>
          </cell>
          <cell r="AS8029">
            <v>4.3581000000000003</v>
          </cell>
        </row>
        <row r="8030">
          <cell r="AR8030" t="str">
            <v>USD43661</v>
          </cell>
          <cell r="AS8030">
            <v>3.7463000000000002</v>
          </cell>
        </row>
        <row r="8031">
          <cell r="AR8031" t="str">
            <v>EUR43661</v>
          </cell>
          <cell r="AS8031">
            <v>4.2187000000000001</v>
          </cell>
        </row>
        <row r="8032">
          <cell r="AR8032" t="str">
            <v>USD43395</v>
          </cell>
          <cell r="AS8032">
            <v>3.6903000000000001</v>
          </cell>
        </row>
        <row r="8033">
          <cell r="AR8033" t="str">
            <v>USD43396</v>
          </cell>
          <cell r="AS8033">
            <v>3.7080000000000002</v>
          </cell>
        </row>
        <row r="8034">
          <cell r="AR8034" t="str">
            <v>EUR43396</v>
          </cell>
          <cell r="AS8034">
            <v>4.2575000000000003</v>
          </cell>
        </row>
        <row r="8035">
          <cell r="AR8035" t="str">
            <v>USD43403</v>
          </cell>
          <cell r="AS8035">
            <v>3.7019000000000002</v>
          </cell>
        </row>
        <row r="8036">
          <cell r="AR8036" t="str">
            <v>EUR43403</v>
          </cell>
          <cell r="AS8036">
            <v>4.2068000000000003</v>
          </cell>
        </row>
        <row r="8037">
          <cell r="AR8037" t="str">
            <v>USD43416</v>
          </cell>
          <cell r="AS8037">
            <v>3.7478000000000002</v>
          </cell>
        </row>
        <row r="8038">
          <cell r="AR8038" t="str">
            <v>EUR43416</v>
          </cell>
          <cell r="AS8038">
            <v>4.2223000000000006</v>
          </cell>
        </row>
        <row r="8039">
          <cell r="AR8039" t="str">
            <v>USD43474</v>
          </cell>
          <cell r="AS8039">
            <v>3.6931000000000003</v>
          </cell>
        </row>
        <row r="8040">
          <cell r="AR8040" t="str">
            <v>EUR43474</v>
          </cell>
          <cell r="AS8040">
            <v>4.2567000000000004</v>
          </cell>
        </row>
        <row r="8041">
          <cell r="AR8041" t="str">
            <v>USD43476</v>
          </cell>
          <cell r="AS8041">
            <v>3.7141000000000002</v>
          </cell>
        </row>
        <row r="8042">
          <cell r="AR8042" t="str">
            <v>EUR43476</v>
          </cell>
          <cell r="AS8042">
            <v>4.2612000000000005</v>
          </cell>
        </row>
        <row r="8043">
          <cell r="AR8043" t="str">
            <v>USD43483</v>
          </cell>
          <cell r="AS8043">
            <v>3.7486000000000002</v>
          </cell>
        </row>
        <row r="8044">
          <cell r="AR8044" t="str">
            <v>EUR43483</v>
          </cell>
          <cell r="AS8044">
            <v>4.2644000000000002</v>
          </cell>
        </row>
        <row r="8045">
          <cell r="AR8045" t="str">
            <v>USD43521</v>
          </cell>
          <cell r="AS8045">
            <v>3.7285000000000004</v>
          </cell>
        </row>
        <row r="8046">
          <cell r="AR8046" t="str">
            <v>USD43530</v>
          </cell>
          <cell r="AS8046">
            <v>3.8303000000000003</v>
          </cell>
        </row>
        <row r="8047">
          <cell r="AR8047" t="str">
            <v>EUR43521</v>
          </cell>
          <cell r="AS8047">
            <v>4.2307000000000006</v>
          </cell>
        </row>
        <row r="8048">
          <cell r="AR8048" t="str">
            <v>EUR43530</v>
          </cell>
          <cell r="AS8048">
            <v>4.3317000000000005</v>
          </cell>
        </row>
        <row r="8049">
          <cell r="AR8049" t="str">
            <v>USD43531</v>
          </cell>
          <cell r="AS8049">
            <v>3.8487</v>
          </cell>
        </row>
        <row r="8050">
          <cell r="AR8050" t="str">
            <v>EUR43531</v>
          </cell>
          <cell r="AS8050">
            <v>4.3231999999999999</v>
          </cell>
        </row>
        <row r="8051">
          <cell r="AR8051" t="str">
            <v>USD43532</v>
          </cell>
          <cell r="AS8051">
            <v>3.8678000000000003</v>
          </cell>
        </row>
        <row r="8052">
          <cell r="AR8052" t="str">
            <v>EUR43532</v>
          </cell>
          <cell r="AS8052">
            <v>4.3462000000000005</v>
          </cell>
        </row>
        <row r="8053">
          <cell r="AR8053" t="str">
            <v>USD43537</v>
          </cell>
          <cell r="AS8053">
            <v>3.8265000000000002</v>
          </cell>
        </row>
        <row r="8054">
          <cell r="AR8054" t="str">
            <v>EUR43537</v>
          </cell>
          <cell r="AS8054">
            <v>4.3277999999999999</v>
          </cell>
        </row>
        <row r="8055">
          <cell r="AR8055" t="str">
            <v>EUR43542</v>
          </cell>
          <cell r="AS8055">
            <v>4.3214000000000006</v>
          </cell>
        </row>
        <row r="8056">
          <cell r="AR8056" t="str">
            <v>USD43542</v>
          </cell>
          <cell r="AS8056">
            <v>3.8111000000000002</v>
          </cell>
        </row>
        <row r="8057">
          <cell r="AR8057" t="str">
            <v>USD43558</v>
          </cell>
          <cell r="AS8057">
            <v>3.8436000000000003</v>
          </cell>
        </row>
        <row r="8058">
          <cell r="AR8058" t="str">
            <v>EUR43558</v>
          </cell>
          <cell r="AS8058">
            <v>4.3224999999999998</v>
          </cell>
        </row>
        <row r="8059">
          <cell r="AR8059" t="str">
            <v>USD43567</v>
          </cell>
          <cell r="AS8059">
            <v>3.8685</v>
          </cell>
        </row>
        <row r="8060">
          <cell r="AR8060" t="str">
            <v>EUR43567</v>
          </cell>
          <cell r="AS8060">
            <v>4.3733000000000004</v>
          </cell>
        </row>
        <row r="8061">
          <cell r="AR8061" t="str">
            <v>USD43570</v>
          </cell>
          <cell r="AS8061">
            <v>3.8730000000000002</v>
          </cell>
        </row>
        <row r="8062">
          <cell r="AR8062" t="str">
            <v>EUR43570</v>
          </cell>
          <cell r="AS8062">
            <v>4.3780000000000001</v>
          </cell>
        </row>
        <row r="8063">
          <cell r="AR8063" t="str">
            <v>USD43578</v>
          </cell>
          <cell r="AS8063">
            <v>3.9436</v>
          </cell>
        </row>
        <row r="8064">
          <cell r="AR8064" t="str">
            <v>EUR43578</v>
          </cell>
          <cell r="AS8064">
            <v>4.4224000000000006</v>
          </cell>
        </row>
        <row r="8065">
          <cell r="AR8065" t="str">
            <v>USD43581</v>
          </cell>
          <cell r="AS8065">
            <v>3.9353000000000002</v>
          </cell>
        </row>
        <row r="8066">
          <cell r="AR8066" t="str">
            <v>EUR43581</v>
          </cell>
          <cell r="AS8066">
            <v>4.3902000000000001</v>
          </cell>
        </row>
        <row r="8067">
          <cell r="AR8067" t="str">
            <v>USD43620</v>
          </cell>
          <cell r="AS8067">
            <v>3.871</v>
          </cell>
        </row>
        <row r="8068">
          <cell r="AR8068" t="str">
            <v>EUR43620</v>
          </cell>
          <cell r="AS8068">
            <v>4.3498000000000001</v>
          </cell>
        </row>
        <row r="8069">
          <cell r="AR8069" t="str">
            <v>USD43630</v>
          </cell>
          <cell r="AS8069">
            <v>3.8813</v>
          </cell>
        </row>
        <row r="8070">
          <cell r="AR8070" t="str">
            <v>EUR43630</v>
          </cell>
          <cell r="AS8070">
            <v>4.3544</v>
          </cell>
        </row>
        <row r="8071">
          <cell r="AR8071" t="str">
            <v>USD43634</v>
          </cell>
          <cell r="AS8071">
            <v>3.8608000000000002</v>
          </cell>
        </row>
        <row r="8072">
          <cell r="AR8072" t="str">
            <v>EUR43634</v>
          </cell>
          <cell r="AS8072">
            <v>4.3237000000000005</v>
          </cell>
        </row>
        <row r="8073">
          <cell r="AR8073" t="str">
            <v>USD43635</v>
          </cell>
          <cell r="AS8073">
            <v>3.8723000000000001</v>
          </cell>
        </row>
        <row r="8074">
          <cell r="AR8074" t="str">
            <v>EUR43635</v>
          </cell>
          <cell r="AS8074">
            <v>4.3432000000000004</v>
          </cell>
        </row>
        <row r="8075">
          <cell r="AR8075" t="str">
            <v>USD43668</v>
          </cell>
          <cell r="AS8075">
            <v>3.74</v>
          </cell>
        </row>
        <row r="8076">
          <cell r="AR8076" t="str">
            <v>EUR43668</v>
          </cell>
          <cell r="AS8076">
            <v>4.1943999999999999</v>
          </cell>
        </row>
        <row r="8077">
          <cell r="AR8077" t="str">
            <v>USD43684</v>
          </cell>
          <cell r="AS8077">
            <v>3.9850000000000003</v>
          </cell>
        </row>
        <row r="8078">
          <cell r="AR8078" t="str">
            <v>EUR43684</v>
          </cell>
          <cell r="AS8078">
            <v>4.4779</v>
          </cell>
        </row>
        <row r="8079">
          <cell r="AR8079" t="str">
            <v>USD43689</v>
          </cell>
          <cell r="AS8079">
            <v>3.9966000000000004</v>
          </cell>
        </row>
        <row r="8080">
          <cell r="AR8080" t="str">
            <v>EUR43689</v>
          </cell>
          <cell r="AS8080">
            <v>4.4817999999999998</v>
          </cell>
        </row>
        <row r="8081">
          <cell r="AR8081" t="str">
            <v>USD43707</v>
          </cell>
          <cell r="AS8081">
            <v>4.1385000000000005</v>
          </cell>
        </row>
        <row r="8082">
          <cell r="AR8082" t="str">
            <v>EUR43707</v>
          </cell>
          <cell r="AS8082">
            <v>4.5482000000000005</v>
          </cell>
        </row>
        <row r="8083">
          <cell r="AR8083" t="str">
            <v>USD43717</v>
          </cell>
          <cell r="AS8083">
            <v>4.0766</v>
          </cell>
        </row>
        <row r="8084">
          <cell r="AR8084" t="str">
            <v>EUR43717</v>
          </cell>
          <cell r="AS8084">
            <v>4.5079000000000002</v>
          </cell>
        </row>
        <row r="8085">
          <cell r="AR8085" t="str">
            <v>USD43732</v>
          </cell>
          <cell r="AS8085">
            <v>4.1721000000000004</v>
          </cell>
        </row>
        <row r="8086">
          <cell r="AR8086" t="str">
            <v>EUR43732</v>
          </cell>
          <cell r="AS8086">
            <v>4.5897000000000006</v>
          </cell>
        </row>
        <row r="8087">
          <cell r="AR8087" t="str">
            <v>USD43739</v>
          </cell>
          <cell r="AS8087">
            <v>4.1740000000000004</v>
          </cell>
        </row>
        <row r="8088">
          <cell r="AR8088" t="str">
            <v>EUR43739</v>
          </cell>
          <cell r="AS8088">
            <v>4.5630000000000006</v>
          </cell>
        </row>
        <row r="8089">
          <cell r="AR8089" t="str">
            <v>USD43774</v>
          </cell>
          <cell r="AS8089">
            <v>4.0042999999999997</v>
          </cell>
        </row>
        <row r="8090">
          <cell r="AR8090" t="str">
            <v>EUR43774</v>
          </cell>
          <cell r="AS8090">
            <v>4.4340000000000002</v>
          </cell>
        </row>
        <row r="8091">
          <cell r="AR8091" t="str">
            <v>USD43775</v>
          </cell>
          <cell r="AS8091">
            <v>4.0350999999999999</v>
          </cell>
        </row>
        <row r="8092">
          <cell r="AR8092" t="str">
            <v>EUR43775</v>
          </cell>
          <cell r="AS8092">
            <v>4.4693000000000005</v>
          </cell>
        </row>
        <row r="8093">
          <cell r="AR8093" t="str">
            <v>USD43439</v>
          </cell>
          <cell r="AS8093">
            <v>3.8561000000000001</v>
          </cell>
        </row>
        <row r="8094">
          <cell r="AR8094" t="str">
            <v>EUR43439</v>
          </cell>
          <cell r="AS8094">
            <v>4.3666</v>
          </cell>
        </row>
        <row r="8095">
          <cell r="AR8095" t="str">
            <v>USD43495</v>
          </cell>
          <cell r="AS8095">
            <v>3.7151000000000001</v>
          </cell>
        </row>
        <row r="8096">
          <cell r="AR8096" t="str">
            <v>EUR43495</v>
          </cell>
          <cell r="AS8096">
            <v>4.2445000000000004</v>
          </cell>
        </row>
        <row r="8097">
          <cell r="AR8097" t="str">
            <v>USD43518</v>
          </cell>
          <cell r="AS8097">
            <v>3.7430000000000003</v>
          </cell>
        </row>
        <row r="8098">
          <cell r="AR8098" t="str">
            <v>EUR43518</v>
          </cell>
          <cell r="AS8098">
            <v>4.2453000000000003</v>
          </cell>
        </row>
        <row r="8099">
          <cell r="AR8099" t="str">
            <v>USD43535</v>
          </cell>
          <cell r="AS8099">
            <v>3.8461000000000003</v>
          </cell>
        </row>
        <row r="8100">
          <cell r="AR8100" t="str">
            <v>EUR43535</v>
          </cell>
          <cell r="AS8100">
            <v>4.3180000000000005</v>
          </cell>
        </row>
        <row r="8101">
          <cell r="AR8101" t="str">
            <v>USD43539</v>
          </cell>
          <cell r="AS8101">
            <v>3.8344</v>
          </cell>
        </row>
        <row r="8102">
          <cell r="AR8102" t="str">
            <v>EUR43539</v>
          </cell>
          <cell r="AS8102">
            <v>4.3436000000000003</v>
          </cell>
        </row>
        <row r="8103">
          <cell r="AR8103" t="str">
            <v>USD43543</v>
          </cell>
          <cell r="AS8103">
            <v>3.7762000000000002</v>
          </cell>
        </row>
        <row r="8104">
          <cell r="AR8104" t="str">
            <v>EUR43543</v>
          </cell>
          <cell r="AS8104">
            <v>4.2852000000000006</v>
          </cell>
        </row>
        <row r="8105">
          <cell r="AR8105" t="str">
            <v>USD43556</v>
          </cell>
          <cell r="AS8105">
            <v>3.8682000000000003</v>
          </cell>
        </row>
        <row r="8106">
          <cell r="AR8106" t="str">
            <v>EUR43556</v>
          </cell>
          <cell r="AS8106">
            <v>4.3370000000000006</v>
          </cell>
        </row>
        <row r="8107">
          <cell r="AR8107" t="str">
            <v>USD43564</v>
          </cell>
          <cell r="AS8107">
            <v>3.8563000000000001</v>
          </cell>
        </row>
        <row r="8108">
          <cell r="AR8108" t="str">
            <v>EUR43564</v>
          </cell>
          <cell r="AS8108">
            <v>4.3494999999999999</v>
          </cell>
        </row>
        <row r="8109">
          <cell r="AR8109" t="str">
            <v>USD43663</v>
          </cell>
          <cell r="AS8109">
            <v>3.7618</v>
          </cell>
        </row>
        <row r="8110">
          <cell r="AR8110" t="str">
            <v>EUR43663</v>
          </cell>
          <cell r="AS8110">
            <v>4.2252999999999998</v>
          </cell>
        </row>
        <row r="8111">
          <cell r="AR8111" t="str">
            <v>USD43665</v>
          </cell>
          <cell r="AS8111">
            <v>3.7408000000000001</v>
          </cell>
        </row>
        <row r="8112">
          <cell r="AR8112" t="str">
            <v>EUR43665</v>
          </cell>
          <cell r="AS8112">
            <v>4.1979000000000006</v>
          </cell>
        </row>
        <row r="8113">
          <cell r="AR8113" t="str">
            <v>USD43683</v>
          </cell>
          <cell r="AS8113">
            <v>3.9643000000000002</v>
          </cell>
        </row>
        <row r="8114">
          <cell r="AR8114" t="str">
            <v>EUR43683</v>
          </cell>
          <cell r="AS8114">
            <v>4.4388000000000005</v>
          </cell>
        </row>
        <row r="8115">
          <cell r="AR8115" t="str">
            <v>USD43686</v>
          </cell>
          <cell r="AS8115">
            <v>3.9362000000000004</v>
          </cell>
        </row>
        <row r="8116">
          <cell r="AR8116" t="str">
            <v>EUR43686</v>
          </cell>
          <cell r="AS8116">
            <v>4.4176000000000002</v>
          </cell>
        </row>
        <row r="8117">
          <cell r="AR8117" t="str">
            <v>USD43690</v>
          </cell>
          <cell r="AS8117">
            <v>3.9736000000000002</v>
          </cell>
        </row>
        <row r="8118">
          <cell r="AR8118" t="str">
            <v>EUR43690</v>
          </cell>
          <cell r="AS8118">
            <v>4.4441000000000006</v>
          </cell>
        </row>
        <row r="8119">
          <cell r="AR8119" t="str">
            <v>USD43691</v>
          </cell>
          <cell r="AS8119">
            <v>4.0074000000000005</v>
          </cell>
        </row>
        <row r="8120">
          <cell r="AR8120" t="str">
            <v>EUR43691</v>
          </cell>
          <cell r="AS8120">
            <v>4.4662000000000006</v>
          </cell>
        </row>
        <row r="8121">
          <cell r="AR8121" t="str">
            <v>USD43692</v>
          </cell>
          <cell r="AS8121">
            <v>4.0188000000000006</v>
          </cell>
        </row>
        <row r="8122">
          <cell r="AR8122" t="str">
            <v>EUR43692</v>
          </cell>
          <cell r="AS8122">
            <v>4.4637000000000002</v>
          </cell>
        </row>
        <row r="8123">
          <cell r="AR8123" t="str">
            <v>USD43697</v>
          </cell>
          <cell r="AS8123">
            <v>4.0425000000000004</v>
          </cell>
        </row>
        <row r="8124">
          <cell r="AR8124" t="str">
            <v>EUR43697</v>
          </cell>
          <cell r="AS8124">
            <v>4.4847000000000001</v>
          </cell>
        </row>
        <row r="8125">
          <cell r="AR8125" t="str">
            <v>USD43698</v>
          </cell>
          <cell r="AS8125">
            <v>4.0254000000000003</v>
          </cell>
        </row>
        <row r="8126">
          <cell r="AR8126" t="str">
            <v>EUR43698</v>
          </cell>
          <cell r="AS8126">
            <v>4.4682000000000004</v>
          </cell>
        </row>
        <row r="8127">
          <cell r="AR8127" t="str">
            <v>USD43703</v>
          </cell>
          <cell r="AS8127">
            <v>4.1367000000000003</v>
          </cell>
        </row>
        <row r="8128">
          <cell r="AR8128" t="str">
            <v>EUR43703</v>
          </cell>
          <cell r="AS8128">
            <v>4.5963000000000003</v>
          </cell>
        </row>
        <row r="8129">
          <cell r="AR8129" t="str">
            <v>USD43708</v>
          </cell>
          <cell r="AS8129">
            <v>4.1385000000000005</v>
          </cell>
        </row>
        <row r="8130">
          <cell r="AR8130" t="str">
            <v>EUR43710</v>
          </cell>
          <cell r="AS8130">
            <v>4.5609999999999999</v>
          </cell>
        </row>
        <row r="8131">
          <cell r="AR8131" t="str">
            <v>USD43710</v>
          </cell>
          <cell r="AS8131">
            <v>4.1581000000000001</v>
          </cell>
        </row>
        <row r="8132">
          <cell r="AR8132" t="str">
            <v>USD43711</v>
          </cell>
          <cell r="AS8132">
            <v>4.1657000000000002</v>
          </cell>
        </row>
        <row r="8133">
          <cell r="AR8133" t="str">
            <v>EUR43711</v>
          </cell>
          <cell r="AS8133">
            <v>4.5689000000000002</v>
          </cell>
        </row>
        <row r="8134">
          <cell r="AR8134" t="str">
            <v>USD43714</v>
          </cell>
          <cell r="AS8134">
            <v>4.0650000000000004</v>
          </cell>
        </row>
        <row r="8135">
          <cell r="AR8135" t="str">
            <v>EUR43714</v>
          </cell>
          <cell r="AS8135">
            <v>4.4897999999999998</v>
          </cell>
        </row>
        <row r="8136">
          <cell r="AR8136" t="str">
            <v>USD43726</v>
          </cell>
          <cell r="AS8136">
            <v>4.0972</v>
          </cell>
        </row>
        <row r="8137">
          <cell r="AR8137" t="str">
            <v>EUR43726</v>
          </cell>
          <cell r="AS8137">
            <v>4.5327000000000002</v>
          </cell>
        </row>
        <row r="8138">
          <cell r="AR8138" t="str">
            <v>USD43728</v>
          </cell>
          <cell r="AS8138">
            <v>4.1687000000000003</v>
          </cell>
        </row>
        <row r="8139">
          <cell r="AR8139" t="str">
            <v>EUR43728</v>
          </cell>
          <cell r="AS8139">
            <v>4.5876999999999999</v>
          </cell>
        </row>
        <row r="8140">
          <cell r="AR8140" t="str">
            <v>USD43731</v>
          </cell>
          <cell r="AS8140">
            <v>4.1734</v>
          </cell>
        </row>
        <row r="8141">
          <cell r="AR8141" t="str">
            <v>EUR43731</v>
          </cell>
          <cell r="AS8141">
            <v>4.5870000000000006</v>
          </cell>
        </row>
        <row r="8142">
          <cell r="AR8142" t="str">
            <v>USD43733</v>
          </cell>
          <cell r="AS8142">
            <v>4.1827000000000005</v>
          </cell>
        </row>
        <row r="8143">
          <cell r="AR8143" t="str">
            <v>EUR43733</v>
          </cell>
          <cell r="AS8143">
            <v>4.5809000000000006</v>
          </cell>
        </row>
        <row r="8144">
          <cell r="AR8144" t="str">
            <v>USD43734</v>
          </cell>
          <cell r="AS8144">
            <v>4.1469000000000005</v>
          </cell>
        </row>
        <row r="8145">
          <cell r="AR8145" t="str">
            <v>EUR43734</v>
          </cell>
          <cell r="AS8145">
            <v>4.5367000000000006</v>
          </cell>
        </row>
        <row r="8146">
          <cell r="AR8146" t="str">
            <v>USD43738</v>
          </cell>
          <cell r="AS8146">
            <v>4.1644000000000005</v>
          </cell>
        </row>
        <row r="8147">
          <cell r="AR8147" t="str">
            <v>EUR43738</v>
          </cell>
          <cell r="AS8147">
            <v>4.5425000000000004</v>
          </cell>
        </row>
        <row r="8148">
          <cell r="AR8148" t="str">
            <v>USD43740</v>
          </cell>
          <cell r="AS8148">
            <v>4.1546000000000003</v>
          </cell>
        </row>
        <row r="8149">
          <cell r="AR8149" t="str">
            <v>EUR43740</v>
          </cell>
          <cell r="AS8149">
            <v>4.5501000000000005</v>
          </cell>
        </row>
        <row r="8150">
          <cell r="AR8150" t="str">
            <v>USD43742</v>
          </cell>
          <cell r="AS8150">
            <v>4.0609999999999999</v>
          </cell>
        </row>
        <row r="8151">
          <cell r="AR8151" t="str">
            <v>EUR43742</v>
          </cell>
          <cell r="AS8151">
            <v>4.4569000000000001</v>
          </cell>
        </row>
        <row r="8152">
          <cell r="AR8152" t="str">
            <v>USD43745</v>
          </cell>
          <cell r="AS8152">
            <v>4.0688000000000004</v>
          </cell>
        </row>
        <row r="8153">
          <cell r="AR8153" t="str">
            <v>EUR43745</v>
          </cell>
          <cell r="AS8153">
            <v>4.4691999999999998</v>
          </cell>
        </row>
        <row r="8154">
          <cell r="AR8154" t="str">
            <v>USD43747</v>
          </cell>
          <cell r="AS8154">
            <v>4.0954000000000006</v>
          </cell>
        </row>
        <row r="8155">
          <cell r="AR8155" t="str">
            <v>EUR43747</v>
          </cell>
          <cell r="AS8155">
            <v>4.4967000000000006</v>
          </cell>
        </row>
        <row r="8156">
          <cell r="AR8156" t="str">
            <v>USD43748</v>
          </cell>
          <cell r="AS8156">
            <v>4.1145000000000005</v>
          </cell>
        </row>
        <row r="8157">
          <cell r="AR8157" t="str">
            <v>EUR43748</v>
          </cell>
          <cell r="AS8157">
            <v>4.5342000000000002</v>
          </cell>
        </row>
        <row r="8158">
          <cell r="AR8158" t="str">
            <v>USD43749</v>
          </cell>
          <cell r="AS8158">
            <v>4.1059999999999999</v>
          </cell>
        </row>
        <row r="8159">
          <cell r="AR8159" t="str">
            <v>EUR43749</v>
          </cell>
          <cell r="AS8159">
            <v>4.5326000000000004</v>
          </cell>
        </row>
        <row r="8160">
          <cell r="AR8160" t="str">
            <v>USD43404</v>
          </cell>
          <cell r="AS8160">
            <v>3.7177000000000002</v>
          </cell>
        </row>
        <row r="8161">
          <cell r="AR8161" t="str">
            <v>EUR43404</v>
          </cell>
          <cell r="AS8161">
            <v>4.2136000000000005</v>
          </cell>
        </row>
        <row r="8162">
          <cell r="AR8162" t="str">
            <v>USD43517</v>
          </cell>
          <cell r="AS8162">
            <v>3.7595000000000001</v>
          </cell>
        </row>
        <row r="8163">
          <cell r="AR8163" t="str">
            <v>EUR43517</v>
          </cell>
          <cell r="AS8163">
            <v>4.2670000000000003</v>
          </cell>
        </row>
        <row r="8164">
          <cell r="AR8164" t="str">
            <v>USD43523</v>
          </cell>
          <cell r="AS8164">
            <v>3.7351000000000001</v>
          </cell>
        </row>
        <row r="8165">
          <cell r="AR8165" t="str">
            <v>EUR43523</v>
          </cell>
          <cell r="AS8165">
            <v>4.2524000000000006</v>
          </cell>
        </row>
        <row r="8166">
          <cell r="AR8166" t="str">
            <v>EUR43563</v>
          </cell>
          <cell r="AS8166">
            <v>4.3540999999999999</v>
          </cell>
        </row>
        <row r="8167">
          <cell r="AR8167" t="str">
            <v>USD43563</v>
          </cell>
          <cell r="AS8167">
            <v>3.8658000000000001</v>
          </cell>
        </row>
        <row r="8168">
          <cell r="AR8168" t="str">
            <v>USD43672</v>
          </cell>
          <cell r="AS8168">
            <v>3.7741000000000002</v>
          </cell>
        </row>
        <row r="8169">
          <cell r="AR8169" t="str">
            <v>EUR43672</v>
          </cell>
          <cell r="AS8169">
            <v>4.1979000000000006</v>
          </cell>
        </row>
        <row r="8170">
          <cell r="AR8170" t="str">
            <v>USD43754</v>
          </cell>
          <cell r="AS8170">
            <v>4.1714000000000002</v>
          </cell>
        </row>
        <row r="8171">
          <cell r="AR8171" t="str">
            <v>EUR43754</v>
          </cell>
          <cell r="AS8171">
            <v>4.6207000000000003</v>
          </cell>
        </row>
        <row r="8172">
          <cell r="AR8172" t="str">
            <v>USD43524</v>
          </cell>
          <cell r="AS8172">
            <v>3.7385000000000002</v>
          </cell>
        </row>
        <row r="8173">
          <cell r="AR8173" t="str">
            <v>EUR43524</v>
          </cell>
          <cell r="AS8173">
            <v>4.2578000000000005</v>
          </cell>
        </row>
        <row r="8174">
          <cell r="AR8174" t="str">
            <v>USD43752</v>
          </cell>
          <cell r="AS8174">
            <v>4.1263000000000005</v>
          </cell>
        </row>
        <row r="8175">
          <cell r="AR8175" t="str">
            <v>EUR43752</v>
          </cell>
          <cell r="AS8175">
            <v>4.5509000000000004</v>
          </cell>
        </row>
        <row r="8176">
          <cell r="AR8176" t="str">
            <v>USD43550</v>
          </cell>
          <cell r="AS8176">
            <v>3.8646000000000003</v>
          </cell>
        </row>
        <row r="8177">
          <cell r="AR8177" t="str">
            <v>EUR43550</v>
          </cell>
          <cell r="AS8177">
            <v>4.3597000000000001</v>
          </cell>
        </row>
        <row r="8178">
          <cell r="AR8178" t="str">
            <v>USD43572</v>
          </cell>
          <cell r="AS8178">
            <v>3.9225000000000003</v>
          </cell>
        </row>
        <row r="8179">
          <cell r="AR8179" t="str">
            <v>USD43759</v>
          </cell>
          <cell r="AS8179">
            <v>4.1318999999999999</v>
          </cell>
        </row>
        <row r="8180">
          <cell r="AR8180" t="str">
            <v>EUR43759</v>
          </cell>
          <cell r="AS8180">
            <v>4.6054000000000004</v>
          </cell>
        </row>
        <row r="8181">
          <cell r="AR8181" t="str">
            <v>USD43767</v>
          </cell>
          <cell r="AS8181">
            <v>3.9946000000000002</v>
          </cell>
        </row>
        <row r="8182">
          <cell r="AR8182" t="str">
            <v>EUR43767</v>
          </cell>
          <cell r="AS8182">
            <v>4.4412000000000003</v>
          </cell>
        </row>
        <row r="8183">
          <cell r="AR8183" t="str">
            <v>USD43769</v>
          </cell>
          <cell r="AS8183">
            <v>4.0041000000000002</v>
          </cell>
        </row>
        <row r="8184">
          <cell r="AR8184" t="str">
            <v>EUR43769</v>
          </cell>
          <cell r="AS8184">
            <v>4.4670000000000005</v>
          </cell>
        </row>
        <row r="8185">
          <cell r="AR8185" t="str">
            <v>USD43770</v>
          </cell>
          <cell r="AS8185">
            <v>3.9786000000000001</v>
          </cell>
        </row>
        <row r="8186">
          <cell r="AR8186" t="str">
            <v>EUR43770</v>
          </cell>
          <cell r="AS8186">
            <v>4.4445000000000006</v>
          </cell>
        </row>
        <row r="8187">
          <cell r="AR8187" t="str">
            <v>USD43776</v>
          </cell>
          <cell r="AS8187">
            <v>4.0926999999999998</v>
          </cell>
        </row>
        <row r="8188">
          <cell r="AR8188" t="str">
            <v>EUR43776</v>
          </cell>
          <cell r="AS8188">
            <v>4.5216000000000003</v>
          </cell>
        </row>
        <row r="8189">
          <cell r="AR8189" t="str">
            <v>USD43777</v>
          </cell>
          <cell r="AS8189">
            <v>4.1364999999999998</v>
          </cell>
        </row>
        <row r="8190">
          <cell r="AR8190" t="str">
            <v>EUR43777</v>
          </cell>
          <cell r="AS8190">
            <v>4.5601000000000003</v>
          </cell>
        </row>
        <row r="8191">
          <cell r="AR8191" t="str">
            <v>USD43525</v>
          </cell>
          <cell r="AS8191">
            <v>3.7832000000000003</v>
          </cell>
        </row>
        <row r="8192">
          <cell r="AR8192" t="str">
            <v>EUR43525</v>
          </cell>
          <cell r="AS8192">
            <v>4.3079000000000001</v>
          </cell>
        </row>
        <row r="8193">
          <cell r="AR8193" t="str">
            <v>USD43788</v>
          </cell>
          <cell r="AS8193">
            <v>4.2084000000000001</v>
          </cell>
        </row>
        <row r="8194">
          <cell r="AR8194" t="str">
            <v>EUR43788</v>
          </cell>
          <cell r="AS8194">
            <v>4.6637000000000004</v>
          </cell>
        </row>
        <row r="8195">
          <cell r="AR8195" t="str">
            <v>USD43791</v>
          </cell>
          <cell r="AS8195">
            <v>4.1832000000000003</v>
          </cell>
        </row>
        <row r="8196">
          <cell r="AR8196" t="str">
            <v>EUR43791</v>
          </cell>
          <cell r="AS8196">
            <v>4.6166</v>
          </cell>
        </row>
        <row r="8197">
          <cell r="AR8197" t="str">
            <v>USD43811</v>
          </cell>
          <cell r="AS8197">
            <v>4.1092000000000004</v>
          </cell>
        </row>
        <row r="8198">
          <cell r="AR8198" t="str">
            <v>EUR43811</v>
          </cell>
          <cell r="AS8198">
            <v>4.5693999999999999</v>
          </cell>
        </row>
        <row r="8199">
          <cell r="AR8199" t="str">
            <v>USD43837</v>
          </cell>
          <cell r="AS8199">
            <v>4.0841000000000003</v>
          </cell>
        </row>
        <row r="8200">
          <cell r="AR8200" t="str">
            <v>EUR43837</v>
          </cell>
          <cell r="AS8200">
            <v>4.5513000000000003</v>
          </cell>
        </row>
        <row r="8201">
          <cell r="AR8201" t="str">
            <v>USD43843</v>
          </cell>
          <cell r="AS8201">
            <v>4.1309000000000005</v>
          </cell>
        </row>
        <row r="8202">
          <cell r="AR8202" t="str">
            <v>EUR43843</v>
          </cell>
          <cell r="AS8202">
            <v>4.5989000000000004</v>
          </cell>
        </row>
        <row r="8203">
          <cell r="AR8203" t="str">
            <v>USD43846</v>
          </cell>
          <cell r="AS8203">
            <v>4.1726000000000001</v>
          </cell>
        </row>
        <row r="8204">
          <cell r="AR8204" t="str">
            <v>EUR43846</v>
          </cell>
          <cell r="AS8204">
            <v>4.6490999999999998</v>
          </cell>
        </row>
        <row r="8205">
          <cell r="AR8205" t="str">
            <v>USD43850</v>
          </cell>
          <cell r="AS8205">
            <v>4.1829000000000001</v>
          </cell>
        </row>
        <row r="8206">
          <cell r="AR8206" t="str">
            <v>EUR43850</v>
          </cell>
          <cell r="AS8206">
            <v>4.6367000000000003</v>
          </cell>
        </row>
        <row r="8207">
          <cell r="AR8207" t="str">
            <v>USD43922</v>
          </cell>
          <cell r="AS8207">
            <v>5.2404000000000002</v>
          </cell>
        </row>
        <row r="8208">
          <cell r="AR8208" t="str">
            <v>EUR43922</v>
          </cell>
          <cell r="AS8208">
            <v>5.7304000000000004</v>
          </cell>
        </row>
        <row r="8209">
          <cell r="AR8209" t="str">
            <v>USD43929</v>
          </cell>
          <cell r="AS8209">
            <v>5.2122999999999999</v>
          </cell>
        </row>
        <row r="8210">
          <cell r="AR8210" t="str">
            <v>EUR43929</v>
          </cell>
          <cell r="AS8210">
            <v>5.6637000000000004</v>
          </cell>
        </row>
        <row r="8211">
          <cell r="AR8211" t="str">
            <v>USD44160</v>
          </cell>
          <cell r="AS8211">
            <v>5.3508000000000004</v>
          </cell>
        </row>
        <row r="8212">
          <cell r="AR8212" t="str">
            <v>EUR44160</v>
          </cell>
          <cell r="AS8212">
            <v>6.3696000000000002</v>
          </cell>
        </row>
        <row r="8213">
          <cell r="AR8213" t="str">
            <v>USD44166</v>
          </cell>
          <cell r="AS8213">
            <v>5.2789000000000001</v>
          </cell>
        </row>
        <row r="8214">
          <cell r="AR8214" t="str">
            <v>EUR44166</v>
          </cell>
          <cell r="AS8214">
            <v>6.3526000000000007</v>
          </cell>
        </row>
        <row r="8215">
          <cell r="AR8215" t="str">
            <v>USD44167</v>
          </cell>
          <cell r="AS8215">
            <v>5.2267000000000001</v>
          </cell>
        </row>
        <row r="8216">
          <cell r="AR8216" t="str">
            <v>EUR44167</v>
          </cell>
          <cell r="AS8216">
            <v>6.3132999999999999</v>
          </cell>
        </row>
        <row r="8217">
          <cell r="AR8217" t="str">
            <v>USD44168</v>
          </cell>
          <cell r="AS8217">
            <v>5.1625000000000005</v>
          </cell>
        </row>
        <row r="8218">
          <cell r="AR8218" t="str">
            <v>EUR44168</v>
          </cell>
          <cell r="AS8218">
            <v>6.2797000000000001</v>
          </cell>
        </row>
        <row r="8219">
          <cell r="AR8219" t="str">
            <v>USD44173</v>
          </cell>
          <cell r="AS8219">
            <v>5.0920000000000005</v>
          </cell>
        </row>
        <row r="8220">
          <cell r="AR8220" t="str">
            <v>EUR44173</v>
          </cell>
          <cell r="AS8220">
            <v>6.1690000000000005</v>
          </cell>
        </row>
        <row r="8221">
          <cell r="AR8221" t="str">
            <v>USD44174</v>
          </cell>
          <cell r="AS8221">
            <v>5.1109</v>
          </cell>
        </row>
        <row r="8222">
          <cell r="AR8222" t="str">
            <v>EUR44174</v>
          </cell>
          <cell r="AS8222">
            <v>6.1755000000000004</v>
          </cell>
        </row>
        <row r="8223">
          <cell r="AR8223" t="str">
            <v>USD44181</v>
          </cell>
          <cell r="AS8223">
            <v>5.1057000000000006</v>
          </cell>
        </row>
        <row r="8224">
          <cell r="AR8224" t="str">
            <v>EUR44181</v>
          </cell>
          <cell r="AS8224">
            <v>6.2238000000000007</v>
          </cell>
        </row>
        <row r="8225">
          <cell r="AR8225" t="str">
            <v>USD44183</v>
          </cell>
          <cell r="AS8225">
            <v>5.0986000000000002</v>
          </cell>
        </row>
        <row r="8226">
          <cell r="AR8226" t="str">
            <v>EUR44183</v>
          </cell>
          <cell r="AS8226">
            <v>6.2385999999999999</v>
          </cell>
        </row>
        <row r="8227">
          <cell r="AR8227" t="str">
            <v>USD44210</v>
          </cell>
          <cell r="AS8227">
            <v>5.2617000000000003</v>
          </cell>
        </row>
        <row r="8228">
          <cell r="AR8228" t="str">
            <v>EUR44210</v>
          </cell>
          <cell r="AS8228">
            <v>6.3867000000000003</v>
          </cell>
        </row>
        <row r="8229">
          <cell r="AR8229" t="str">
            <v>USD44239</v>
          </cell>
          <cell r="AS8229">
            <v>5.3815</v>
          </cell>
        </row>
        <row r="8230">
          <cell r="AR8230" t="str">
            <v>EUR44239</v>
          </cell>
          <cell r="AS8230">
            <v>6.5235000000000003</v>
          </cell>
        </row>
        <row r="8231">
          <cell r="AR8231" t="str">
            <v>USD44260</v>
          </cell>
          <cell r="AS8231">
            <v>5.6870000000000003</v>
          </cell>
        </row>
        <row r="8232">
          <cell r="AR8232" t="str">
            <v>EUR44260</v>
          </cell>
          <cell r="AS8232">
            <v>6.7732000000000001</v>
          </cell>
        </row>
        <row r="8233">
          <cell r="AR8233" t="str">
            <v>USD44273</v>
          </cell>
          <cell r="AS8233">
            <v>5.5474000000000006</v>
          </cell>
        </row>
        <row r="8234">
          <cell r="AR8234" t="str">
            <v>EUR44273</v>
          </cell>
          <cell r="AS8234">
            <v>6.6169000000000002</v>
          </cell>
        </row>
        <row r="8235">
          <cell r="AR8235" t="str">
            <v>USD44293</v>
          </cell>
          <cell r="AS8235">
            <v>5.5864000000000003</v>
          </cell>
        </row>
        <row r="8236">
          <cell r="AR8236" t="str">
            <v>EUR44293</v>
          </cell>
          <cell r="AS8236">
            <v>6.6421999999999999</v>
          </cell>
        </row>
        <row r="8237">
          <cell r="AR8237" t="str">
            <v>USD44299</v>
          </cell>
          <cell r="AS8237">
            <v>5.7064000000000004</v>
          </cell>
        </row>
        <row r="8238">
          <cell r="AR8238" t="str">
            <v>EUR44299</v>
          </cell>
          <cell r="AS8238">
            <v>6.8134000000000006</v>
          </cell>
        </row>
        <row r="8239">
          <cell r="AR8239" t="str">
            <v>USD44320</v>
          </cell>
          <cell r="AS8239">
            <v>5.4504999999999999</v>
          </cell>
        </row>
        <row r="8240">
          <cell r="AR8240" t="str">
            <v>EUR44320</v>
          </cell>
          <cell r="AS8240">
            <v>6.5493000000000006</v>
          </cell>
        </row>
        <row r="8241">
          <cell r="AR8241" t="str">
            <v>USD43783</v>
          </cell>
          <cell r="AS8241">
            <v>4.1831000000000005</v>
          </cell>
        </row>
        <row r="8242">
          <cell r="AR8242" t="str">
            <v>EUR43783</v>
          </cell>
          <cell r="AS8242">
            <v>4.6027000000000005</v>
          </cell>
        </row>
        <row r="8243">
          <cell r="AR8243" t="str">
            <v>USD43787</v>
          </cell>
          <cell r="AS8243">
            <v>4.1827000000000005</v>
          </cell>
        </row>
        <row r="8244">
          <cell r="AR8244" t="str">
            <v>EUR43787</v>
          </cell>
          <cell r="AS8244">
            <v>4.6356999999999999</v>
          </cell>
        </row>
        <row r="8245">
          <cell r="AR8245" t="str">
            <v>USD43789</v>
          </cell>
          <cell r="AS8245">
            <v>4.2037000000000004</v>
          </cell>
        </row>
        <row r="8246">
          <cell r="AR8246" t="str">
            <v>EUR43789</v>
          </cell>
          <cell r="AS8246">
            <v>4.6522000000000006</v>
          </cell>
        </row>
        <row r="8247">
          <cell r="AR8247" t="str">
            <v>USD43799</v>
          </cell>
          <cell r="AS8247">
            <v>4.2240000000000002</v>
          </cell>
        </row>
        <row r="8248">
          <cell r="AR8248" t="str">
            <v>EUR43799</v>
          </cell>
          <cell r="AS8248">
            <v>4.6591000000000005</v>
          </cell>
        </row>
        <row r="8249">
          <cell r="AR8249" t="str">
            <v>EUR43833</v>
          </cell>
          <cell r="AS8249">
            <v>4.5247000000000002</v>
          </cell>
        </row>
        <row r="8250">
          <cell r="AR8250" t="str">
            <v>USD43833</v>
          </cell>
          <cell r="AS8250">
            <v>4.0522</v>
          </cell>
        </row>
        <row r="8251">
          <cell r="AR8251" t="str">
            <v>USD43845</v>
          </cell>
          <cell r="AS8251">
            <v>4.1622000000000003</v>
          </cell>
        </row>
        <row r="8252">
          <cell r="AR8252" t="str">
            <v>EUR43845</v>
          </cell>
          <cell r="AS8252">
            <v>4.6425000000000001</v>
          </cell>
        </row>
        <row r="8253">
          <cell r="AR8253" t="str">
            <v>USD43858</v>
          </cell>
          <cell r="AS8253">
            <v>4.2064000000000004</v>
          </cell>
        </row>
        <row r="8254">
          <cell r="AR8254" t="str">
            <v>EUR43858</v>
          </cell>
          <cell r="AS8254">
            <v>4.6279000000000003</v>
          </cell>
        </row>
        <row r="8255">
          <cell r="AR8255" t="str">
            <v>USD43873</v>
          </cell>
          <cell r="AS8255">
            <v>4.3365999999999998</v>
          </cell>
        </row>
        <row r="8256">
          <cell r="AR8256" t="str">
            <v>EUR43873</v>
          </cell>
          <cell r="AS8256">
            <v>4.7252000000000001</v>
          </cell>
        </row>
        <row r="8257">
          <cell r="AR8257" t="str">
            <v>USD43900</v>
          </cell>
          <cell r="AS8257">
            <v>4.6692999999999998</v>
          </cell>
        </row>
        <row r="8258">
          <cell r="AR8258" t="str">
            <v>EUR43900</v>
          </cell>
          <cell r="AS8258">
            <v>5.2964000000000002</v>
          </cell>
        </row>
        <row r="8259">
          <cell r="AR8259" t="str">
            <v>USD43906</v>
          </cell>
          <cell r="AS8259">
            <v>4.9470999999999998</v>
          </cell>
        </row>
        <row r="8260">
          <cell r="AR8260" t="str">
            <v>EUR43906</v>
          </cell>
          <cell r="AS8260">
            <v>5.5106000000000002</v>
          </cell>
        </row>
        <row r="8261">
          <cell r="AR8261" t="str">
            <v>USD44155</v>
          </cell>
          <cell r="AS8261">
            <v>5.3505000000000003</v>
          </cell>
        </row>
        <row r="8262">
          <cell r="AR8262" t="str">
            <v>EUR44155</v>
          </cell>
          <cell r="AS8262">
            <v>6.3436000000000003</v>
          </cell>
        </row>
        <row r="8263">
          <cell r="AR8263" t="str">
            <v>USD44000</v>
          </cell>
          <cell r="AS8263">
            <v>5.3468</v>
          </cell>
        </row>
        <row r="8264">
          <cell r="AR8264" t="str">
            <v>EUR44000</v>
          </cell>
          <cell r="AS8264">
            <v>5.9975000000000005</v>
          </cell>
        </row>
        <row r="8265">
          <cell r="AR8265" t="str">
            <v>USD44006</v>
          </cell>
          <cell r="AS8265">
            <v>5.2435</v>
          </cell>
        </row>
        <row r="8266">
          <cell r="AR8266" t="str">
            <v>EUR44006</v>
          </cell>
          <cell r="AS8266">
            <v>5.9110000000000005</v>
          </cell>
        </row>
        <row r="8267">
          <cell r="AR8267" t="str">
            <v>USD44103</v>
          </cell>
          <cell r="AS8267">
            <v>5.6528</v>
          </cell>
        </row>
        <row r="8268">
          <cell r="AR8268" t="str">
            <v>EUR44103</v>
          </cell>
          <cell r="AS8268">
            <v>6.6234000000000002</v>
          </cell>
        </row>
        <row r="8269">
          <cell r="AR8269" t="str">
            <v>USD44104</v>
          </cell>
          <cell r="AS8269">
            <v>5.6407000000000007</v>
          </cell>
        </row>
        <row r="8270">
          <cell r="AR8270" t="str">
            <v>EUR44104</v>
          </cell>
          <cell r="AS8270">
            <v>6.6132</v>
          </cell>
        </row>
        <row r="8271">
          <cell r="AR8271" t="str">
            <v>USD44321</v>
          </cell>
          <cell r="AS8271">
            <v>5.3872</v>
          </cell>
        </row>
        <row r="8272">
          <cell r="AR8272" t="str">
            <v>EUR44321</v>
          </cell>
          <cell r="AS8272">
            <v>6.4668000000000001</v>
          </cell>
        </row>
        <row r="8273">
          <cell r="AR8273" t="str">
            <v>USD43866</v>
          </cell>
          <cell r="AS8273">
            <v>4.2449000000000003</v>
          </cell>
        </row>
        <row r="8274">
          <cell r="AR8274" t="str">
            <v>EUR43866</v>
          </cell>
          <cell r="AS8274">
            <v>4.6711</v>
          </cell>
        </row>
        <row r="8275">
          <cell r="AR8275" t="str">
            <v>USD43888</v>
          </cell>
          <cell r="AS8275">
            <v>4.4763999999999999</v>
          </cell>
        </row>
        <row r="8276">
          <cell r="AR8276" t="str">
            <v>EUR43888</v>
          </cell>
          <cell r="AS8276">
            <v>4.9182000000000006</v>
          </cell>
        </row>
        <row r="8277">
          <cell r="AR8277" t="str">
            <v>USD43895</v>
          </cell>
          <cell r="AS8277">
            <v>4.6207000000000003</v>
          </cell>
        </row>
        <row r="8278">
          <cell r="AR8278" t="str">
            <v>EUR43895</v>
          </cell>
          <cell r="AS8278">
            <v>5.1701000000000006</v>
          </cell>
        </row>
        <row r="8279">
          <cell r="AR8279" t="str">
            <v>USD43902</v>
          </cell>
          <cell r="AS8279">
            <v>4.8833000000000002</v>
          </cell>
        </row>
        <row r="8280">
          <cell r="AR8280" t="str">
            <v>EUR43902</v>
          </cell>
          <cell r="AS8280">
            <v>5.4126000000000003</v>
          </cell>
        </row>
        <row r="8281">
          <cell r="AR8281" t="str">
            <v>USD43921</v>
          </cell>
          <cell r="AS8281">
            <v>5.1987000000000005</v>
          </cell>
        </row>
        <row r="8282">
          <cell r="AR8282" t="str">
            <v>EUR43921</v>
          </cell>
          <cell r="AS8282">
            <v>5.7263999999999999</v>
          </cell>
        </row>
        <row r="8283">
          <cell r="AR8283" t="str">
            <v>USD43949</v>
          </cell>
          <cell r="AS8283">
            <v>5.5683000000000007</v>
          </cell>
        </row>
        <row r="8284">
          <cell r="AR8284" t="str">
            <v>EUR43949</v>
          </cell>
          <cell r="AS8284">
            <v>6.0349000000000004</v>
          </cell>
        </row>
        <row r="8285">
          <cell r="AR8285" t="str">
            <v>USD43956</v>
          </cell>
          <cell r="AS8285">
            <v>5.5354000000000001</v>
          </cell>
        </row>
        <row r="8286">
          <cell r="AR8286" t="str">
            <v>EUR43956</v>
          </cell>
          <cell r="AS8286">
            <v>6.0030999999999999</v>
          </cell>
        </row>
        <row r="8287">
          <cell r="AR8287" t="str">
            <v>USD43985</v>
          </cell>
          <cell r="AS8287">
            <v>5.0516000000000005</v>
          </cell>
        </row>
        <row r="8288">
          <cell r="AR8288" t="str">
            <v>EUR43985</v>
          </cell>
          <cell r="AS8288">
            <v>5.681</v>
          </cell>
        </row>
        <row r="8289">
          <cell r="AR8289" t="str">
            <v>USD43994</v>
          </cell>
          <cell r="AS8289">
            <v>5.0373000000000001</v>
          </cell>
        </row>
        <row r="8290">
          <cell r="AR8290" t="str">
            <v>EUR43994</v>
          </cell>
          <cell r="AS8290">
            <v>5.6684999999999999</v>
          </cell>
        </row>
        <row r="8291">
          <cell r="AR8291" t="str">
            <v>USD43997</v>
          </cell>
          <cell r="AS8291">
            <v>5.1882999999999999</v>
          </cell>
        </row>
        <row r="8292">
          <cell r="AR8292" t="str">
            <v>EUR43997</v>
          </cell>
          <cell r="AS8292">
            <v>5.8477000000000006</v>
          </cell>
        </row>
        <row r="8293">
          <cell r="AR8293" t="str">
            <v>USD43998</v>
          </cell>
          <cell r="AS8293">
            <v>5.1284999999999998</v>
          </cell>
        </row>
        <row r="8294">
          <cell r="AR8294" t="str">
            <v>EUR43998</v>
          </cell>
          <cell r="AS8294">
            <v>5.7747000000000002</v>
          </cell>
        </row>
        <row r="8295">
          <cell r="AR8295" t="str">
            <v>USD44165</v>
          </cell>
          <cell r="AS8295">
            <v>5.3317000000000005</v>
          </cell>
        </row>
        <row r="8296">
          <cell r="AR8296" t="str">
            <v>EUR44165</v>
          </cell>
          <cell r="AS8296">
            <v>6.3799000000000001</v>
          </cell>
        </row>
        <row r="8297">
          <cell r="AR8297" t="str">
            <v>USD44179</v>
          </cell>
          <cell r="AS8297">
            <v>5.0578000000000003</v>
          </cell>
        </row>
        <row r="8298">
          <cell r="AR8298" t="str">
            <v>EUR44179</v>
          </cell>
          <cell r="AS8298">
            <v>6.1331000000000007</v>
          </cell>
        </row>
        <row r="8299">
          <cell r="AR8299" t="str">
            <v>USD44245</v>
          </cell>
          <cell r="AS8299">
            <v>5.4238</v>
          </cell>
        </row>
        <row r="8300">
          <cell r="AR8300" t="str">
            <v>EUR44245</v>
          </cell>
          <cell r="AS8300">
            <v>6.5482000000000005</v>
          </cell>
        </row>
        <row r="8301">
          <cell r="AR8301" t="str">
            <v>USD44252</v>
          </cell>
          <cell r="AS8301">
            <v>5.46</v>
          </cell>
        </row>
        <row r="8302">
          <cell r="AR8302" t="str">
            <v>EUR44252</v>
          </cell>
          <cell r="AS8302">
            <v>6.6749000000000001</v>
          </cell>
        </row>
        <row r="8303">
          <cell r="AR8303" t="str">
            <v>USD44263</v>
          </cell>
          <cell r="AS8303">
            <v>5.7343000000000002</v>
          </cell>
        </row>
        <row r="8304">
          <cell r="AR8304" t="str">
            <v>EUR44263</v>
          </cell>
          <cell r="AS8304">
            <v>6.8003</v>
          </cell>
        </row>
        <row r="8305">
          <cell r="AR8305" t="str">
            <v>USD44285</v>
          </cell>
          <cell r="AS8305">
            <v>5.7642000000000007</v>
          </cell>
        </row>
        <row r="8306">
          <cell r="AR8306" t="str">
            <v>EUR44285</v>
          </cell>
          <cell r="AS8306">
            <v>6.7585000000000006</v>
          </cell>
        </row>
        <row r="8307">
          <cell r="AR8307" t="str">
            <v>USD44287</v>
          </cell>
          <cell r="AS8307">
            <v>5.6848999999999998</v>
          </cell>
        </row>
        <row r="8308">
          <cell r="AR8308" t="str">
            <v>EUR44287</v>
          </cell>
          <cell r="AS8308">
            <v>6.6934000000000005</v>
          </cell>
        </row>
        <row r="8309">
          <cell r="AR8309" t="str">
            <v>USD44294</v>
          </cell>
          <cell r="AS8309">
            <v>5.5817000000000005</v>
          </cell>
        </row>
        <row r="8310">
          <cell r="AR8310" t="str">
            <v>EUR44294</v>
          </cell>
          <cell r="AS8310">
            <v>6.6456</v>
          </cell>
        </row>
        <row r="8311">
          <cell r="AR8311" t="str">
            <v>USD44295</v>
          </cell>
          <cell r="AS8311">
            <v>5.6444999999999999</v>
          </cell>
        </row>
        <row r="8312">
          <cell r="AR8312" t="str">
            <v>EUR44295</v>
          </cell>
          <cell r="AS8312">
            <v>6.7158000000000007</v>
          </cell>
        </row>
        <row r="8313">
          <cell r="AR8313" t="str">
            <v>USD44316</v>
          </cell>
          <cell r="AS8313">
            <v>5.4036</v>
          </cell>
        </row>
        <row r="8314">
          <cell r="AR8314" t="str">
            <v>EUR44316</v>
          </cell>
          <cell r="AS8314">
            <v>6.5016000000000007</v>
          </cell>
        </row>
        <row r="8315">
          <cell r="AR8315" t="str">
            <v>USD44319</v>
          </cell>
          <cell r="AS8315">
            <v>5.4087000000000005</v>
          </cell>
        </row>
        <row r="8316">
          <cell r="AR8316" t="str">
            <v>EUR44319</v>
          </cell>
          <cell r="AS8316">
            <v>6.5234000000000005</v>
          </cell>
        </row>
        <row r="8317">
          <cell r="AR8317" t="str">
            <v>EUR43836</v>
          </cell>
          <cell r="AS8317">
            <v>4.5384000000000002</v>
          </cell>
        </row>
        <row r="8318">
          <cell r="AR8318" t="str">
            <v>USD43836</v>
          </cell>
          <cell r="AS8318">
            <v>4.0554000000000006</v>
          </cell>
        </row>
        <row r="8319">
          <cell r="AR8319" t="str">
            <v>USD43859</v>
          </cell>
          <cell r="AS8319">
            <v>4.2012999999999998</v>
          </cell>
        </row>
        <row r="8320">
          <cell r="AR8320" t="str">
            <v>EUR43859</v>
          </cell>
          <cell r="AS8320">
            <v>4.6219000000000001</v>
          </cell>
        </row>
        <row r="8321">
          <cell r="AR8321" t="str">
            <v>USD43865</v>
          </cell>
          <cell r="AS8321">
            <v>4.2381000000000002</v>
          </cell>
        </row>
        <row r="8322">
          <cell r="AR8322" t="str">
            <v>EUR43865</v>
          </cell>
          <cell r="AS8322">
            <v>4.6789000000000005</v>
          </cell>
        </row>
        <row r="8323">
          <cell r="AR8323" t="str">
            <v>USD43875</v>
          </cell>
          <cell r="AS8323">
            <v>4.3163</v>
          </cell>
        </row>
        <row r="8324">
          <cell r="AR8324" t="str">
            <v>EUR43875</v>
          </cell>
          <cell r="AS8324">
            <v>4.6823000000000006</v>
          </cell>
        </row>
        <row r="8325">
          <cell r="AR8325" t="str">
            <v>USD43878</v>
          </cell>
          <cell r="AS8325">
            <v>4.3157000000000005</v>
          </cell>
        </row>
        <row r="8326">
          <cell r="AR8326" t="str">
            <v>EUR43878</v>
          </cell>
          <cell r="AS8326">
            <v>4.6748000000000003</v>
          </cell>
        </row>
        <row r="8327">
          <cell r="AR8327" t="str">
            <v>USD43881</v>
          </cell>
          <cell r="AS8327">
            <v>4.3873000000000006</v>
          </cell>
        </row>
        <row r="8328">
          <cell r="AR8328" t="str">
            <v>EUR43881</v>
          </cell>
          <cell r="AS8328">
            <v>4.7404999999999999</v>
          </cell>
        </row>
        <row r="8329">
          <cell r="AR8329" t="str">
            <v>USD44218</v>
          </cell>
          <cell r="AS8329">
            <v>5.4301000000000004</v>
          </cell>
        </row>
        <row r="8330">
          <cell r="AR8330" t="str">
            <v>USD44291</v>
          </cell>
          <cell r="AS8330">
            <v>5.6579000000000006</v>
          </cell>
        </row>
        <row r="8331">
          <cell r="AR8331" t="str">
            <v>USD43907</v>
          </cell>
          <cell r="AS8331">
            <v>5.0495999999999999</v>
          </cell>
        </row>
        <row r="8332">
          <cell r="AR8332" t="str">
            <v>EUR43907</v>
          </cell>
          <cell r="AS8332">
            <v>5.5414000000000003</v>
          </cell>
        </row>
        <row r="8333">
          <cell r="AR8333" t="str">
            <v>EUR43941</v>
          </cell>
          <cell r="AS8333">
            <v>5.7460000000000004</v>
          </cell>
        </row>
        <row r="8334">
          <cell r="AR8334" t="str">
            <v>USD43941</v>
          </cell>
          <cell r="AS8334">
            <v>5.2837000000000005</v>
          </cell>
        </row>
        <row r="8335">
          <cell r="AR8335" t="str">
            <v>USD43959</v>
          </cell>
          <cell r="AS8335">
            <v>5.7652999999999999</v>
          </cell>
        </row>
        <row r="8336">
          <cell r="AR8336" t="str">
            <v>EUR43959</v>
          </cell>
          <cell r="AS8336">
            <v>6.2587999999999999</v>
          </cell>
        </row>
        <row r="8337">
          <cell r="AR8337" t="str">
            <v>USD44172</v>
          </cell>
          <cell r="AS8337">
            <v>5.1017999999999999</v>
          </cell>
        </row>
        <row r="8338">
          <cell r="AR8338" t="str">
            <v>EUR44172</v>
          </cell>
          <cell r="AS8338">
            <v>6.1910000000000007</v>
          </cell>
        </row>
        <row r="8339">
          <cell r="AR8339" t="str">
            <v>USD44194</v>
          </cell>
          <cell r="AS8339">
            <v>5.1942000000000004</v>
          </cell>
        </row>
        <row r="8340">
          <cell r="AR8340" t="str">
            <v>EUR44194</v>
          </cell>
          <cell r="AS8340">
            <v>6.3608000000000002</v>
          </cell>
        </row>
        <row r="8341">
          <cell r="AR8341" t="str">
            <v>EUR44218</v>
          </cell>
          <cell r="AS8341">
            <v>6.6101000000000001</v>
          </cell>
        </row>
        <row r="8342">
          <cell r="AR8342" t="str">
            <v>EUR44291</v>
          </cell>
          <cell r="AS8342">
            <v>6.6820000000000004</v>
          </cell>
        </row>
        <row r="8343">
          <cell r="AR8343" t="str">
            <v>EUR43796</v>
          </cell>
          <cell r="AS8343">
            <v>4.6866000000000003</v>
          </cell>
        </row>
        <row r="8344">
          <cell r="AR8344" t="str">
            <v>USD43801</v>
          </cell>
          <cell r="AS8344">
            <v>4.2261000000000006</v>
          </cell>
        </row>
        <row r="8345">
          <cell r="AR8345" t="str">
            <v>EUR43801</v>
          </cell>
          <cell r="AS8345">
            <v>4.6796000000000006</v>
          </cell>
        </row>
        <row r="8346">
          <cell r="AR8346" t="str">
            <v>USD43810</v>
          </cell>
          <cell r="AS8346">
            <v>4.1153000000000004</v>
          </cell>
        </row>
        <row r="8347">
          <cell r="AR8347" t="str">
            <v>EUR43810</v>
          </cell>
          <cell r="AS8347">
            <v>4.5626000000000007</v>
          </cell>
        </row>
        <row r="8348">
          <cell r="AR8348" t="str">
            <v>EUR43824</v>
          </cell>
          <cell r="AS8348">
            <v>4.5194999999999999</v>
          </cell>
        </row>
        <row r="8349">
          <cell r="AR8349" t="str">
            <v>USD43822</v>
          </cell>
          <cell r="AS8349">
            <v>4.0757000000000003</v>
          </cell>
        </row>
        <row r="8350">
          <cell r="AR8350" t="str">
            <v>USD43823</v>
          </cell>
          <cell r="AS8350">
            <v>4.0813000000000006</v>
          </cell>
        </row>
        <row r="8351">
          <cell r="AR8351" t="str">
            <v>EUR43823</v>
          </cell>
          <cell r="AS8351">
            <v>4.5221</v>
          </cell>
        </row>
        <row r="8352">
          <cell r="AR8352" t="str">
            <v>EUR43825</v>
          </cell>
          <cell r="AS8352">
            <v>4.5071000000000003</v>
          </cell>
        </row>
        <row r="8353">
          <cell r="AR8353" t="str">
            <v>USD43825</v>
          </cell>
          <cell r="AS8353">
            <v>4.0601000000000003</v>
          </cell>
        </row>
        <row r="8354">
          <cell r="AR8354" t="str">
            <v>USD43903</v>
          </cell>
          <cell r="AS8354">
            <v>4.7362000000000002</v>
          </cell>
        </row>
        <row r="8355">
          <cell r="AR8355" t="str">
            <v>EUR43903</v>
          </cell>
          <cell r="AS8355">
            <v>5.2439</v>
          </cell>
        </row>
        <row r="8356">
          <cell r="AR8356" t="str">
            <v>USD43920</v>
          </cell>
          <cell r="AS8356">
            <v>5.1594000000000007</v>
          </cell>
        </row>
        <row r="8357">
          <cell r="AR8357" t="str">
            <v>EUR43920</v>
          </cell>
          <cell r="AS8357">
            <v>5.6851000000000003</v>
          </cell>
        </row>
        <row r="8358">
          <cell r="AR8358" t="str">
            <v>EUR43936</v>
          </cell>
          <cell r="AS8358">
            <v>5.7369000000000003</v>
          </cell>
        </row>
        <row r="8359">
          <cell r="AR8359" t="str">
            <v>USD43936</v>
          </cell>
          <cell r="AS8359">
            <v>5.2579000000000002</v>
          </cell>
        </row>
        <row r="8360">
          <cell r="AR8360" t="str">
            <v>USD43938</v>
          </cell>
          <cell r="AS8360">
            <v>5.2572999999999999</v>
          </cell>
        </row>
        <row r="8361">
          <cell r="AR8361" t="str">
            <v>EUR43938</v>
          </cell>
          <cell r="AS8361">
            <v>5.7225999999999999</v>
          </cell>
        </row>
        <row r="8362">
          <cell r="AR8362" t="str">
            <v>USD43976</v>
          </cell>
          <cell r="AS8362">
            <v>5.4771999999999998</v>
          </cell>
        </row>
        <row r="8363">
          <cell r="AR8363" t="str">
            <v>EUR43976</v>
          </cell>
          <cell r="AS8363">
            <v>5.968</v>
          </cell>
        </row>
        <row r="8364">
          <cell r="AR8364" t="str">
            <v>USD44007</v>
          </cell>
          <cell r="AS8364">
            <v>5.3287000000000004</v>
          </cell>
        </row>
        <row r="8365">
          <cell r="AR8365" t="str">
            <v>EUR44007</v>
          </cell>
          <cell r="AS8365">
            <v>5.9793000000000003</v>
          </cell>
        </row>
        <row r="8366">
          <cell r="AR8366" t="str">
            <v>USD44008</v>
          </cell>
          <cell r="AS8366">
            <v>5.4629000000000003</v>
          </cell>
        </row>
        <row r="8367">
          <cell r="AR8367" t="str">
            <v>EUR44008</v>
          </cell>
          <cell r="AS8367">
            <v>6.1276999999999999</v>
          </cell>
        </row>
        <row r="8368">
          <cell r="AR8368" t="str">
            <v>USD44012</v>
          </cell>
          <cell r="AS8368">
            <v>5.476</v>
          </cell>
        </row>
        <row r="8369">
          <cell r="AR8369" t="str">
            <v>EUR44012</v>
          </cell>
          <cell r="AS8369">
            <v>6.1539000000000001</v>
          </cell>
        </row>
        <row r="8370">
          <cell r="AR8370" t="str">
            <v>USD44021</v>
          </cell>
          <cell r="AS8370">
            <v>5.2978000000000005</v>
          </cell>
        </row>
        <row r="8371">
          <cell r="AR8371" t="str">
            <v>EUR44021</v>
          </cell>
          <cell r="AS8371">
            <v>5.9860000000000007</v>
          </cell>
        </row>
        <row r="8372">
          <cell r="AR8372" t="str">
            <v>USD44035</v>
          </cell>
          <cell r="AS8372">
            <v>5.1646999999999998</v>
          </cell>
        </row>
        <row r="8373">
          <cell r="AR8373" t="str">
            <v>EUR44035</v>
          </cell>
          <cell r="AS8373">
            <v>6.0034000000000001</v>
          </cell>
        </row>
        <row r="8374">
          <cell r="AR8374" t="str">
            <v>USD44040</v>
          </cell>
          <cell r="AS8374">
            <v>5.1777000000000006</v>
          </cell>
        </row>
        <row r="8375">
          <cell r="AR8375" t="str">
            <v>EUR44040</v>
          </cell>
          <cell r="AS8375">
            <v>6.0754999999999999</v>
          </cell>
        </row>
        <row r="8376">
          <cell r="AR8376" t="str">
            <v>USD44279</v>
          </cell>
          <cell r="AS8376">
            <v>5.5330000000000004</v>
          </cell>
        </row>
        <row r="8377">
          <cell r="AR8377" t="str">
            <v>EUR44279</v>
          </cell>
          <cell r="AS8377">
            <v>6.5466000000000006</v>
          </cell>
        </row>
        <row r="8378">
          <cell r="AR8378" t="str">
            <v>USD44280</v>
          </cell>
          <cell r="AS8378">
            <v>5.6585000000000001</v>
          </cell>
        </row>
        <row r="8379">
          <cell r="AR8379" t="str">
            <v>EUR44280</v>
          </cell>
          <cell r="AS8379">
            <v>6.6640000000000006</v>
          </cell>
        </row>
        <row r="8380">
          <cell r="AR8380" t="str">
            <v>USD44302</v>
          </cell>
          <cell r="AS8380">
            <v>5.6328000000000005</v>
          </cell>
        </row>
        <row r="8381">
          <cell r="AR8381" t="str">
            <v>EUR44302</v>
          </cell>
          <cell r="AS8381">
            <v>6.7481</v>
          </cell>
        </row>
        <row r="8382">
          <cell r="AR8382" t="str">
            <v>USD44312</v>
          </cell>
          <cell r="AS8382">
            <v>5.4565999999999999</v>
          </cell>
        </row>
        <row r="8383">
          <cell r="AR8383" t="str">
            <v>EUR44312</v>
          </cell>
          <cell r="AS8383">
            <v>6.5932000000000004</v>
          </cell>
        </row>
        <row r="8384">
          <cell r="AR8384" t="str">
            <v>EUR43818</v>
          </cell>
          <cell r="AS8384">
            <v>4.5171999999999999</v>
          </cell>
        </row>
        <row r="8385">
          <cell r="AR8385" t="str">
            <v>USD43818</v>
          </cell>
          <cell r="AS8385">
            <v>4.0632999999999999</v>
          </cell>
        </row>
        <row r="8386">
          <cell r="AR8386" t="str">
            <v>USD43839</v>
          </cell>
          <cell r="AS8386">
            <v>4.0743999999999998</v>
          </cell>
        </row>
        <row r="8387">
          <cell r="AR8387" t="str">
            <v>EUR43839</v>
          </cell>
          <cell r="AS8387">
            <v>4.5242000000000004</v>
          </cell>
        </row>
        <row r="8388">
          <cell r="AR8388" t="str">
            <v>USD43892</v>
          </cell>
          <cell r="AS8388">
            <v>4.4946000000000002</v>
          </cell>
        </row>
        <row r="8389">
          <cell r="AR8389" t="str">
            <v>EUR43892</v>
          </cell>
          <cell r="AS8389">
            <v>5.0038</v>
          </cell>
        </row>
        <row r="8390">
          <cell r="AR8390" t="str">
            <v>USD43899</v>
          </cell>
          <cell r="AS8390">
            <v>4.7379000000000007</v>
          </cell>
        </row>
        <row r="8391">
          <cell r="AR8391" t="str">
            <v>EUR43899</v>
          </cell>
          <cell r="AS8391">
            <v>5.4126000000000003</v>
          </cell>
        </row>
        <row r="8392">
          <cell r="AR8392" t="str">
            <v>USD43915</v>
          </cell>
          <cell r="AS8392">
            <v>5.0706000000000007</v>
          </cell>
        </row>
        <row r="8393">
          <cell r="AR8393" t="str">
            <v>EUR43915</v>
          </cell>
          <cell r="AS8393">
            <v>5.4945000000000004</v>
          </cell>
        </row>
        <row r="8394">
          <cell r="AR8394" t="str">
            <v>EUR43935</v>
          </cell>
          <cell r="AS8394">
            <v>5.6899000000000006</v>
          </cell>
        </row>
        <row r="8395">
          <cell r="AR8395" t="str">
            <v>USD43935</v>
          </cell>
          <cell r="AS8395">
            <v>5.1858000000000004</v>
          </cell>
        </row>
        <row r="8396">
          <cell r="AR8396" t="str">
            <v>USD44161</v>
          </cell>
          <cell r="AS8396">
            <v>5.3201000000000001</v>
          </cell>
        </row>
        <row r="8397">
          <cell r="AR8397" t="str">
            <v>EUR44161</v>
          </cell>
          <cell r="AS8397">
            <v>6.3330000000000002</v>
          </cell>
        </row>
        <row r="8398">
          <cell r="AR8398" t="str">
            <v>USD44176</v>
          </cell>
          <cell r="AS8398">
            <v>5.0691000000000006</v>
          </cell>
        </row>
        <row r="8399">
          <cell r="AR8399" t="str">
            <v>EUR44176</v>
          </cell>
          <cell r="AS8399">
            <v>6.1382000000000003</v>
          </cell>
        </row>
        <row r="8400">
          <cell r="AR8400" t="str">
            <v>USD44211</v>
          </cell>
          <cell r="AS8400">
            <v>5.2713999999999999</v>
          </cell>
        </row>
        <row r="8401">
          <cell r="AR8401" t="str">
            <v>EUR44211</v>
          </cell>
          <cell r="AS8401">
            <v>6.3752000000000004</v>
          </cell>
        </row>
        <row r="8402">
          <cell r="AR8402" t="str">
            <v>USD44221</v>
          </cell>
          <cell r="AS8402">
            <v>5.5089000000000006</v>
          </cell>
        </row>
        <row r="8403">
          <cell r="AR8403" t="str">
            <v>EUR44221</v>
          </cell>
          <cell r="AS8403">
            <v>6.6828000000000003</v>
          </cell>
        </row>
        <row r="8404">
          <cell r="AR8404" t="str">
            <v>USD44225</v>
          </cell>
          <cell r="AS8404">
            <v>5.4759000000000002</v>
          </cell>
        </row>
        <row r="8405">
          <cell r="AR8405" t="str">
            <v>EUR44225</v>
          </cell>
          <cell r="AS8405">
            <v>6.6532</v>
          </cell>
        </row>
        <row r="8406">
          <cell r="AR8406" t="str">
            <v>USD44229</v>
          </cell>
          <cell r="AS8406">
            <v>5.3875000000000002</v>
          </cell>
        </row>
        <row r="8407">
          <cell r="AR8407" t="str">
            <v>EUR44229</v>
          </cell>
          <cell r="AS8407">
            <v>6.4805999999999999</v>
          </cell>
        </row>
        <row r="8408">
          <cell r="AR8408" t="str">
            <v>USD36560</v>
          </cell>
          <cell r="AS8408">
            <v>5.3422999999999998</v>
          </cell>
        </row>
        <row r="8409">
          <cell r="AR8409" t="str">
            <v>EUR44231</v>
          </cell>
          <cell r="AS8409">
            <v>6.4590000000000005</v>
          </cell>
        </row>
        <row r="8410">
          <cell r="AR8410" t="str">
            <v>USD44231</v>
          </cell>
          <cell r="AS8410">
            <v>5.391</v>
          </cell>
        </row>
        <row r="8411">
          <cell r="AR8411" t="str">
            <v>USD43782</v>
          </cell>
          <cell r="AS8411">
            <v>4.1767000000000003</v>
          </cell>
        </row>
        <row r="8412">
          <cell r="AR8412" t="str">
            <v>EUR43782</v>
          </cell>
          <cell r="AS8412">
            <v>4.5990000000000002</v>
          </cell>
        </row>
        <row r="8413">
          <cell r="AR8413" t="str">
            <v>USD43796</v>
          </cell>
          <cell r="AS8413">
            <v>4.2602000000000002</v>
          </cell>
        </row>
        <row r="8414">
          <cell r="AR8414" t="str">
            <v>USD43816</v>
          </cell>
          <cell r="AS8414">
            <v>4.0686999999999998</v>
          </cell>
        </row>
        <row r="8415">
          <cell r="AR8415" t="str">
            <v>USD43817</v>
          </cell>
          <cell r="AS8415">
            <v>4.0548000000000002</v>
          </cell>
        </row>
        <row r="8416">
          <cell r="AR8416" t="str">
            <v>EUR43817</v>
          </cell>
          <cell r="AS8416">
            <v>4.5122</v>
          </cell>
        </row>
        <row r="8417">
          <cell r="AR8417" t="str">
            <v>USD43860</v>
          </cell>
          <cell r="AS8417">
            <v>4.2523</v>
          </cell>
        </row>
        <row r="8418">
          <cell r="AR8418" t="str">
            <v>EUR43860</v>
          </cell>
          <cell r="AS8418">
            <v>4.6932999999999998</v>
          </cell>
        </row>
        <row r="8419">
          <cell r="AR8419" t="str">
            <v>USD43879</v>
          </cell>
          <cell r="AS8419">
            <v>4.3471000000000002</v>
          </cell>
        </row>
        <row r="8420">
          <cell r="AR8420" t="str">
            <v>EUR43879</v>
          </cell>
          <cell r="AS8420">
            <v>4.7057000000000002</v>
          </cell>
        </row>
        <row r="8421">
          <cell r="AR8421" t="str">
            <v>USD43928</v>
          </cell>
          <cell r="AS8421">
            <v>5.2217000000000002</v>
          </cell>
        </row>
        <row r="8422">
          <cell r="AR8422" t="str">
            <v>EUR43928</v>
          </cell>
          <cell r="AS8422">
            <v>5.6848999999999998</v>
          </cell>
        </row>
        <row r="8423">
          <cell r="AR8423" t="str">
            <v>USD43944</v>
          </cell>
          <cell r="AS8423">
            <v>5.4466999999999999</v>
          </cell>
        </row>
        <row r="8424">
          <cell r="AR8424" t="str">
            <v>EUR43944</v>
          </cell>
          <cell r="AS8424">
            <v>5.8901000000000003</v>
          </cell>
        </row>
        <row r="8425">
          <cell r="AR8425" t="str">
            <v>USD43950</v>
          </cell>
          <cell r="AS8425">
            <v>5.4291</v>
          </cell>
        </row>
        <row r="8426">
          <cell r="AR8426" t="str">
            <v>EUR43950</v>
          </cell>
          <cell r="AS8426">
            <v>5.8921999999999999</v>
          </cell>
        </row>
        <row r="8427">
          <cell r="AR8427" t="str">
            <v>USD44158</v>
          </cell>
          <cell r="AS8427">
            <v>5.3828000000000005</v>
          </cell>
        </row>
        <row r="8428">
          <cell r="AR8428" t="str">
            <v>EUR44158</v>
          </cell>
          <cell r="AS8428">
            <v>6.3619000000000003</v>
          </cell>
        </row>
        <row r="8429">
          <cell r="AR8429" t="str">
            <v>USD44169</v>
          </cell>
          <cell r="AS8429">
            <v>5.1706000000000003</v>
          </cell>
        </row>
        <row r="8430">
          <cell r="AR8430" t="str">
            <v>EUR44169</v>
          </cell>
          <cell r="AS8430">
            <v>6.2787000000000006</v>
          </cell>
        </row>
        <row r="8431">
          <cell r="AR8431" t="str">
            <v>USD44214</v>
          </cell>
          <cell r="AS8431">
            <v>5.2788000000000004</v>
          </cell>
        </row>
        <row r="8432">
          <cell r="AR8432" t="str">
            <v>EUR44214</v>
          </cell>
          <cell r="AS8432">
            <v>6.3747000000000007</v>
          </cell>
        </row>
        <row r="8433">
          <cell r="AR8433" t="str">
            <v>USD44222</v>
          </cell>
          <cell r="AS8433">
            <v>5.3864999999999998</v>
          </cell>
        </row>
        <row r="8434">
          <cell r="AR8434" t="str">
            <v>EUR44222</v>
          </cell>
          <cell r="AS8434">
            <v>6.5554000000000006</v>
          </cell>
        </row>
        <row r="8435">
          <cell r="AR8435" t="str">
            <v>USD44224</v>
          </cell>
          <cell r="AS8435">
            <v>5.4282000000000004</v>
          </cell>
        </row>
        <row r="8436">
          <cell r="AR8436" t="str">
            <v>EUR44224</v>
          </cell>
          <cell r="AS8436">
            <v>6.5817000000000005</v>
          </cell>
        </row>
        <row r="8437">
          <cell r="AR8437" t="str">
            <v>USD44228</v>
          </cell>
          <cell r="AS8437">
            <v>5.4607999999999999</v>
          </cell>
        </row>
        <row r="8438">
          <cell r="AR8438" t="str">
            <v>EUR44228</v>
          </cell>
          <cell r="AS8438">
            <v>6.5988000000000007</v>
          </cell>
        </row>
        <row r="8439">
          <cell r="AR8439" t="str">
            <v>USD44232</v>
          </cell>
          <cell r="AS8439">
            <v>5.3883999999999999</v>
          </cell>
        </row>
        <row r="8440">
          <cell r="AR8440" t="str">
            <v>EUR44232</v>
          </cell>
          <cell r="AS8440">
            <v>6.4805999999999999</v>
          </cell>
        </row>
        <row r="8441">
          <cell r="AR8441" t="str">
            <v>USD44264</v>
          </cell>
          <cell r="AS8441">
            <v>5.8397000000000006</v>
          </cell>
        </row>
        <row r="8442">
          <cell r="AR8442" t="str">
            <v>EUR44264</v>
          </cell>
          <cell r="AS8442">
            <v>6.9422000000000006</v>
          </cell>
        </row>
        <row r="8443">
          <cell r="AR8443" t="str">
            <v>USD44270</v>
          </cell>
          <cell r="AS8443">
            <v>5.6295999999999999</v>
          </cell>
        </row>
        <row r="8444">
          <cell r="AR8444" t="str">
            <v>EUR44270</v>
          </cell>
          <cell r="AS8444">
            <v>6.7088000000000001</v>
          </cell>
        </row>
        <row r="8445">
          <cell r="AR8445" t="str">
            <v>USD44274</v>
          </cell>
          <cell r="AS8445">
            <v>5.5082000000000004</v>
          </cell>
        </row>
        <row r="8446">
          <cell r="AR8446" t="str">
            <v>EUR44274</v>
          </cell>
          <cell r="AS8446">
            <v>6.5608000000000004</v>
          </cell>
        </row>
        <row r="8447">
          <cell r="AR8447" t="str">
            <v>USD43798</v>
          </cell>
          <cell r="AS8447">
            <v>4.2240000000000002</v>
          </cell>
        </row>
        <row r="8448">
          <cell r="AR8448" t="str">
            <v>EUR43798</v>
          </cell>
          <cell r="AS8448">
            <v>4.6591000000000005</v>
          </cell>
        </row>
        <row r="8449">
          <cell r="AR8449" t="str">
            <v>USD43803</v>
          </cell>
          <cell r="AS8449">
            <v>4.1926000000000005</v>
          </cell>
        </row>
        <row r="8450">
          <cell r="AR8450" t="str">
            <v>EUR43803</v>
          </cell>
          <cell r="AS8450">
            <v>4.6492000000000004</v>
          </cell>
        </row>
        <row r="8451">
          <cell r="AR8451" t="str">
            <v>USD43809</v>
          </cell>
          <cell r="AS8451">
            <v>4.1427000000000005</v>
          </cell>
        </row>
        <row r="8452">
          <cell r="AR8452" t="str">
            <v>EUR43809</v>
          </cell>
          <cell r="AS8452">
            <v>4.5951000000000004</v>
          </cell>
        </row>
        <row r="8453">
          <cell r="AR8453" t="str">
            <v>EUR43819</v>
          </cell>
          <cell r="AS8453">
            <v>4.5213999999999999</v>
          </cell>
        </row>
        <row r="8454">
          <cell r="AR8454" t="str">
            <v>USD43819</v>
          </cell>
          <cell r="AS8454">
            <v>4.0777000000000001</v>
          </cell>
        </row>
        <row r="8455">
          <cell r="AR8455" t="str">
            <v>EUR43822</v>
          </cell>
          <cell r="AS8455">
            <v>4.5194999999999999</v>
          </cell>
        </row>
        <row r="8456">
          <cell r="AR8456" t="str">
            <v>EUR43826</v>
          </cell>
          <cell r="AS8456">
            <v>4.5268000000000006</v>
          </cell>
        </row>
        <row r="8457">
          <cell r="AR8457" t="str">
            <v>USD43826</v>
          </cell>
          <cell r="AS8457">
            <v>4.0545</v>
          </cell>
        </row>
        <row r="8458">
          <cell r="AR8458" t="str">
            <v>USD43830</v>
          </cell>
          <cell r="AS8458">
            <v>4.0307000000000004</v>
          </cell>
        </row>
        <row r="8459">
          <cell r="AR8459" t="str">
            <v>EUR43830</v>
          </cell>
          <cell r="AS8459">
            <v>4.5305</v>
          </cell>
        </row>
        <row r="8460">
          <cell r="AR8460" t="str">
            <v>EUR43832</v>
          </cell>
          <cell r="AS8460">
            <v>4.5051000000000005</v>
          </cell>
        </row>
        <row r="8461">
          <cell r="AR8461" t="str">
            <v>USD43832</v>
          </cell>
          <cell r="AS8461">
            <v>4.0213000000000001</v>
          </cell>
        </row>
        <row r="8462">
          <cell r="AR8462" t="str">
            <v>USD43838</v>
          </cell>
          <cell r="AS8462">
            <v>4.0672000000000006</v>
          </cell>
        </row>
        <row r="8463">
          <cell r="AR8463" t="str">
            <v>EUR43838</v>
          </cell>
          <cell r="AS8463">
            <v>4.5235000000000003</v>
          </cell>
        </row>
        <row r="8464">
          <cell r="AR8464" t="str">
            <v>USD43844</v>
          </cell>
          <cell r="AS8464">
            <v>4.1443000000000003</v>
          </cell>
        </row>
        <row r="8465">
          <cell r="AR8465" t="str">
            <v>EUR43844</v>
          </cell>
          <cell r="AS8465">
            <v>4.6101000000000001</v>
          </cell>
        </row>
        <row r="8466">
          <cell r="AR8466" t="str">
            <v>USD43847</v>
          </cell>
          <cell r="AS8466">
            <v>4.1837</v>
          </cell>
        </row>
        <row r="8467">
          <cell r="AR8467" t="str">
            <v>EUR43847</v>
          </cell>
          <cell r="AS8467">
            <v>4.6421999999999999</v>
          </cell>
        </row>
        <row r="8468">
          <cell r="AR8468" t="str">
            <v>USD43857</v>
          </cell>
          <cell r="AS8468">
            <v>4.2195999999999998</v>
          </cell>
        </row>
        <row r="8469">
          <cell r="AR8469" t="str">
            <v>EUR43857</v>
          </cell>
          <cell r="AS8469">
            <v>4.6478999999999999</v>
          </cell>
        </row>
        <row r="8470">
          <cell r="AR8470" t="str">
            <v>USD43868</v>
          </cell>
          <cell r="AS8470">
            <v>4.3075999999999999</v>
          </cell>
        </row>
        <row r="8471">
          <cell r="AR8471" t="str">
            <v>EUR43868</v>
          </cell>
          <cell r="AS8471">
            <v>4.7229000000000001</v>
          </cell>
        </row>
        <row r="8472">
          <cell r="AR8472" t="str">
            <v>USD43887</v>
          </cell>
          <cell r="AS8472">
            <v>4.4359000000000002</v>
          </cell>
        </row>
        <row r="8473">
          <cell r="AR8473" t="str">
            <v>EUR43887</v>
          </cell>
          <cell r="AS8473">
            <v>4.8258000000000001</v>
          </cell>
        </row>
        <row r="8474">
          <cell r="AR8474" t="str">
            <v>USD43908</v>
          </cell>
          <cell r="AS8474">
            <v>5.1107000000000005</v>
          </cell>
        </row>
        <row r="8475">
          <cell r="AR8475" t="str">
            <v>EUR43908</v>
          </cell>
          <cell r="AS8475">
            <v>5.5373999999999999</v>
          </cell>
        </row>
        <row r="8476">
          <cell r="AR8476" t="str">
            <v>USD43909</v>
          </cell>
          <cell r="AS8476">
            <v>5.1444000000000001</v>
          </cell>
        </row>
        <row r="8477">
          <cell r="AR8477" t="str">
            <v>EUR43909</v>
          </cell>
          <cell r="AS8477">
            <v>5.5045000000000002</v>
          </cell>
        </row>
        <row r="8478">
          <cell r="AR8478" t="str">
            <v>USD43914</v>
          </cell>
          <cell r="AS8478">
            <v>5.0712999999999999</v>
          </cell>
        </row>
        <row r="8479">
          <cell r="AR8479" t="str">
            <v>EUR43914</v>
          </cell>
          <cell r="AS8479">
            <v>5.4755000000000003</v>
          </cell>
        </row>
        <row r="8480">
          <cell r="AR8480" t="str">
            <v>USD43916</v>
          </cell>
          <cell r="AS8480">
            <v>5.0010000000000003</v>
          </cell>
        </row>
        <row r="8481">
          <cell r="AR8481" t="str">
            <v>EUR43916</v>
          </cell>
          <cell r="AS8481">
            <v>5.5141</v>
          </cell>
        </row>
        <row r="8482">
          <cell r="AR8482" t="str">
            <v>EUR43937</v>
          </cell>
          <cell r="AS8482">
            <v>5.6787000000000001</v>
          </cell>
        </row>
        <row r="8483">
          <cell r="AR8483" t="str">
            <v>USD43937</v>
          </cell>
          <cell r="AS8483">
            <v>5.2377000000000002</v>
          </cell>
        </row>
        <row r="8484">
          <cell r="AR8484" t="str">
            <v>USD44095</v>
          </cell>
          <cell r="AS8484">
            <v>5.444</v>
          </cell>
        </row>
        <row r="8485">
          <cell r="AR8485" t="str">
            <v>EUR44095</v>
          </cell>
          <cell r="AS8485">
            <v>6.3907000000000007</v>
          </cell>
        </row>
        <row r="8486">
          <cell r="AR8486" t="str">
            <v>USD44096</v>
          </cell>
          <cell r="AS8486">
            <v>5.4329000000000001</v>
          </cell>
        </row>
        <row r="8487">
          <cell r="AR8487" t="str">
            <v>EUR44096</v>
          </cell>
          <cell r="AS8487">
            <v>6.3587000000000007</v>
          </cell>
        </row>
        <row r="8488">
          <cell r="AR8488" t="str">
            <v>USD44099</v>
          </cell>
          <cell r="AS8488">
            <v>5.5667</v>
          </cell>
        </row>
        <row r="8489">
          <cell r="AR8489" t="str">
            <v>EUR44099</v>
          </cell>
          <cell r="AS8489">
            <v>6.4674000000000005</v>
          </cell>
        </row>
        <row r="8490">
          <cell r="AR8490" t="str">
            <v>USD44189</v>
          </cell>
          <cell r="AS8490">
            <v>5.18</v>
          </cell>
        </row>
        <row r="8491">
          <cell r="AR8491" t="str">
            <v>EUR44189</v>
          </cell>
          <cell r="AS8491">
            <v>6.3144</v>
          </cell>
        </row>
        <row r="8492">
          <cell r="AR8492" t="str">
            <v>USD44193</v>
          </cell>
          <cell r="AS8492">
            <v>5.2389999999999999</v>
          </cell>
        </row>
        <row r="8493">
          <cell r="AR8493" t="str">
            <v>EUR44193</v>
          </cell>
          <cell r="AS8493">
            <v>6.4</v>
          </cell>
        </row>
        <row r="8494">
          <cell r="AR8494" t="str">
            <v>USD43797</v>
          </cell>
          <cell r="AS8494">
            <v>4.2480000000000002</v>
          </cell>
        </row>
        <row r="8495">
          <cell r="AR8495" t="str">
            <v>EUR43797</v>
          </cell>
          <cell r="AS8495">
            <v>4.6758000000000006</v>
          </cell>
        </row>
        <row r="8496">
          <cell r="AR8496" t="str">
            <v>USD43812</v>
          </cell>
          <cell r="AS8496">
            <v>4.0949</v>
          </cell>
        </row>
        <row r="8497">
          <cell r="AR8497" t="str">
            <v>EUR43812</v>
          </cell>
          <cell r="AS8497">
            <v>4.5605000000000002</v>
          </cell>
        </row>
        <row r="8498">
          <cell r="AR8498" t="str">
            <v>USD43815</v>
          </cell>
          <cell r="AS8498">
            <v>4.0800999999999998</v>
          </cell>
        </row>
        <row r="8499">
          <cell r="AR8499" t="str">
            <v>EUR43815</v>
          </cell>
          <cell r="AS8499">
            <v>4.5448000000000004</v>
          </cell>
        </row>
        <row r="8500">
          <cell r="AR8500" t="str">
            <v>USD43852</v>
          </cell>
          <cell r="AS8500">
            <v>4.1889000000000003</v>
          </cell>
        </row>
        <row r="8501">
          <cell r="AR8501" t="str">
            <v>EUR43852</v>
          </cell>
          <cell r="AS8501">
            <v>4.6405000000000003</v>
          </cell>
        </row>
        <row r="8502">
          <cell r="AR8502" t="str">
            <v>USD43864</v>
          </cell>
          <cell r="AS8502">
            <v>4.2475000000000005</v>
          </cell>
        </row>
        <row r="8503">
          <cell r="AR8503" t="str">
            <v>EUR43864</v>
          </cell>
          <cell r="AS8503">
            <v>4.6969000000000003</v>
          </cell>
        </row>
        <row r="8504">
          <cell r="AR8504" t="str">
            <v>USD43871</v>
          </cell>
          <cell r="AS8504">
            <v>4.3195000000000006</v>
          </cell>
        </row>
        <row r="8505">
          <cell r="AR8505" t="str">
            <v>EUR43871</v>
          </cell>
          <cell r="AS8505">
            <v>4.7195</v>
          </cell>
        </row>
        <row r="8506">
          <cell r="AR8506" t="str">
            <v>USD43872</v>
          </cell>
          <cell r="AS8506">
            <v>4.3148</v>
          </cell>
        </row>
        <row r="8507">
          <cell r="AR8507" t="str">
            <v>EUR43872</v>
          </cell>
          <cell r="AS8507">
            <v>4.7109000000000005</v>
          </cell>
        </row>
        <row r="8508">
          <cell r="AR8508" t="str">
            <v>USD43889</v>
          </cell>
          <cell r="AS8508">
            <v>4.4987000000000004</v>
          </cell>
        </row>
        <row r="8509">
          <cell r="AR8509" t="str">
            <v>EUR43889</v>
          </cell>
          <cell r="AS8509">
            <v>4.9427000000000003</v>
          </cell>
        </row>
        <row r="8510">
          <cell r="AR8510" t="str">
            <v>USD43923</v>
          </cell>
          <cell r="AS8510">
            <v>5.2651000000000003</v>
          </cell>
        </row>
        <row r="8511">
          <cell r="AR8511" t="str">
            <v>EUR43923</v>
          </cell>
          <cell r="AS8511">
            <v>5.7195</v>
          </cell>
        </row>
        <row r="8512">
          <cell r="AR8512" t="str">
            <v>USD43986</v>
          </cell>
          <cell r="AS8512">
            <v>5.1040999999999999</v>
          </cell>
        </row>
        <row r="8513">
          <cell r="AR8513" t="str">
            <v>EUR43986</v>
          </cell>
          <cell r="AS8513">
            <v>5.7799000000000005</v>
          </cell>
        </row>
        <row r="8514">
          <cell r="AR8514" t="str">
            <v>USD43987</v>
          </cell>
          <cell r="AS8514">
            <v>4.9775</v>
          </cell>
        </row>
        <row r="8515">
          <cell r="AR8515" t="str">
            <v>EUR43987</v>
          </cell>
          <cell r="AS8515">
            <v>5.6241000000000003</v>
          </cell>
        </row>
        <row r="8516">
          <cell r="AR8516" t="str">
            <v>USD43992</v>
          </cell>
          <cell r="AS8516">
            <v>4.8894000000000002</v>
          </cell>
        </row>
        <row r="8517">
          <cell r="AR8517" t="str">
            <v>EUR43992</v>
          </cell>
          <cell r="AS8517">
            <v>5.5518999999999998</v>
          </cell>
        </row>
        <row r="8518">
          <cell r="AR8518" t="str">
            <v>USD44102</v>
          </cell>
          <cell r="AS8518">
            <v>5.5857999999999999</v>
          </cell>
        </row>
        <row r="8519">
          <cell r="AR8519" t="str">
            <v>EUR44102</v>
          </cell>
          <cell r="AS8519">
            <v>6.5142000000000007</v>
          </cell>
        </row>
        <row r="8520">
          <cell r="AR8520" t="str">
            <v>USD44105</v>
          </cell>
          <cell r="AS8520">
            <v>5.6440999999999999</v>
          </cell>
        </row>
        <row r="8521">
          <cell r="AR8521" t="str">
            <v>EUR44105</v>
          </cell>
          <cell r="AS8521">
            <v>6.6341000000000001</v>
          </cell>
        </row>
        <row r="8522">
          <cell r="AR8522" t="str">
            <v>USD44133</v>
          </cell>
          <cell r="AS8522">
            <v>5.7803000000000004</v>
          </cell>
        </row>
        <row r="8523">
          <cell r="AR8523" t="str">
            <v>EUR44133</v>
          </cell>
          <cell r="AS8523">
            <v>6.7393000000000001</v>
          </cell>
        </row>
        <row r="8524">
          <cell r="AR8524" t="str">
            <v>USD44139</v>
          </cell>
          <cell r="AS8524">
            <v>5.6932</v>
          </cell>
        </row>
        <row r="8525">
          <cell r="AR8525" t="str">
            <v>EUR44139</v>
          </cell>
          <cell r="AS8525">
            <v>6.6661999999999999</v>
          </cell>
        </row>
        <row r="8526">
          <cell r="AR8526" t="str">
            <v>USD44146</v>
          </cell>
          <cell r="AS8526">
            <v>5.4020000000000001</v>
          </cell>
        </row>
        <row r="8527">
          <cell r="AR8527" t="str">
            <v>EUR44146</v>
          </cell>
          <cell r="AS8527">
            <v>6.3522000000000007</v>
          </cell>
        </row>
        <row r="8528">
          <cell r="AR8528" t="str">
            <v>USD44151</v>
          </cell>
          <cell r="AS8528">
            <v>5.4198000000000004</v>
          </cell>
        </row>
        <row r="8529">
          <cell r="AR8529" t="str">
            <v>EUR44151</v>
          </cell>
          <cell r="AS8529">
            <v>6.4149000000000003</v>
          </cell>
        </row>
        <row r="8530">
          <cell r="AR8530" t="str">
            <v>USD44152</v>
          </cell>
          <cell r="AS8530">
            <v>5.3967999999999998</v>
          </cell>
        </row>
        <row r="8531">
          <cell r="AR8531" t="str">
            <v>EUR44152</v>
          </cell>
          <cell r="AS8531">
            <v>6.4103000000000003</v>
          </cell>
        </row>
        <row r="8532">
          <cell r="AR8532" t="str">
            <v>USD44159</v>
          </cell>
          <cell r="AS8532">
            <v>5.4037000000000006</v>
          </cell>
        </row>
        <row r="8533">
          <cell r="AR8533" t="str">
            <v>EUR44159</v>
          </cell>
          <cell r="AS8533">
            <v>6.4164000000000003</v>
          </cell>
        </row>
        <row r="8534">
          <cell r="AR8534" t="str">
            <v>USD44175</v>
          </cell>
          <cell r="AS8534">
            <v>5.0852000000000004</v>
          </cell>
        </row>
        <row r="8535">
          <cell r="AR8535" t="str">
            <v>EUR44175</v>
          </cell>
          <cell r="AS8535">
            <v>6.1709000000000005</v>
          </cell>
        </row>
        <row r="8536">
          <cell r="AR8536" t="str">
            <v>USD44186</v>
          </cell>
          <cell r="AS8536">
            <v>5.1572000000000005</v>
          </cell>
        </row>
        <row r="8537">
          <cell r="AR8537" t="str">
            <v>EUR44186</v>
          </cell>
          <cell r="AS8537">
            <v>6.2990000000000004</v>
          </cell>
        </row>
        <row r="8538">
          <cell r="AR8538" t="str">
            <v>USD44195</v>
          </cell>
          <cell r="AS8538">
            <v>5.1966999999999999</v>
          </cell>
        </row>
        <row r="8539">
          <cell r="AR8539" t="str">
            <v>EUR44195</v>
          </cell>
          <cell r="AS8539">
            <v>6.3935000000000004</v>
          </cell>
        </row>
        <row r="8540">
          <cell r="AR8540" t="str">
            <v>USD44196</v>
          </cell>
          <cell r="AS8540">
            <v>5.1966999999999999</v>
          </cell>
        </row>
        <row r="8541">
          <cell r="AR8541" t="str">
            <v>EUR44196</v>
          </cell>
          <cell r="AS8541">
            <v>6.3779000000000003</v>
          </cell>
        </row>
        <row r="8542">
          <cell r="AR8542" t="str">
            <v>USD44200</v>
          </cell>
          <cell r="AS8542">
            <v>5.1626000000000003</v>
          </cell>
        </row>
        <row r="8543">
          <cell r="AR8543" t="str">
            <v>EUR44200</v>
          </cell>
          <cell r="AS8543">
            <v>6.3366000000000007</v>
          </cell>
        </row>
        <row r="8544">
          <cell r="AR8544" t="str">
            <v>USD44216</v>
          </cell>
          <cell r="AS8544">
            <v>5.3033000000000001</v>
          </cell>
        </row>
        <row r="8545">
          <cell r="AR8545" t="str">
            <v>EUR44216</v>
          </cell>
          <cell r="AS8545">
            <v>6.4212000000000007</v>
          </cell>
        </row>
        <row r="8546">
          <cell r="AR8546" t="str">
            <v>USD44217</v>
          </cell>
          <cell r="AS8546">
            <v>5.3166000000000002</v>
          </cell>
        </row>
        <row r="8547">
          <cell r="AR8547" t="str">
            <v>EUR44217</v>
          </cell>
          <cell r="AS8547">
            <v>6.4613000000000005</v>
          </cell>
        </row>
        <row r="8548">
          <cell r="AR8548" t="str">
            <v>USD44238</v>
          </cell>
          <cell r="AS8548">
            <v>5.3626000000000005</v>
          </cell>
        </row>
        <row r="8549">
          <cell r="AR8549" t="str">
            <v>EUR44238</v>
          </cell>
          <cell r="AS8549">
            <v>6.5059000000000005</v>
          </cell>
        </row>
        <row r="8550">
          <cell r="AR8550" t="str">
            <v>USD44298</v>
          </cell>
          <cell r="AS8550">
            <v>5.6581999999999999</v>
          </cell>
        </row>
        <row r="8551">
          <cell r="AR8551" t="str">
            <v>EUR44298</v>
          </cell>
          <cell r="AS8551">
            <v>6.7372000000000005</v>
          </cell>
        </row>
        <row r="8552">
          <cell r="AR8552" t="str">
            <v>USD44323</v>
          </cell>
          <cell r="AS8552">
            <v>5.2217000000000002</v>
          </cell>
        </row>
        <row r="8553">
          <cell r="AR8553" t="str">
            <v>EUR44323</v>
          </cell>
          <cell r="AS8553">
            <v>6.3522000000000007</v>
          </cell>
        </row>
        <row r="8554">
          <cell r="AR8554" t="str">
            <v>USD44060</v>
          </cell>
          <cell r="AS8554">
            <v>5.4497</v>
          </cell>
        </row>
        <row r="8555">
          <cell r="AR8555" t="str">
            <v>EUR44060</v>
          </cell>
          <cell r="AS8555">
            <v>6.4687999999999999</v>
          </cell>
        </row>
        <row r="8556">
          <cell r="AR8556" t="str">
            <v>USD44062</v>
          </cell>
          <cell r="AS8556">
            <v>5.4906000000000006</v>
          </cell>
        </row>
        <row r="8557">
          <cell r="AR8557" t="str">
            <v>EUR44062</v>
          </cell>
          <cell r="AS8557">
            <v>6.5338000000000003</v>
          </cell>
        </row>
        <row r="8558">
          <cell r="AR8558" t="str">
            <v>USD44069</v>
          </cell>
          <cell r="AS8558">
            <v>5.5680000000000005</v>
          </cell>
        </row>
        <row r="8559">
          <cell r="AR8559" t="str">
            <v>EUR44069</v>
          </cell>
          <cell r="AS8559">
            <v>6.5786000000000007</v>
          </cell>
        </row>
        <row r="8560">
          <cell r="AR8560" t="str">
            <v>USD44083</v>
          </cell>
          <cell r="AS8560">
            <v>5.3024000000000004</v>
          </cell>
        </row>
        <row r="8561">
          <cell r="AR8561" t="str">
            <v>EUR44083</v>
          </cell>
          <cell r="AS8561">
            <v>6.2632000000000003</v>
          </cell>
        </row>
        <row r="8562">
          <cell r="AR8562" t="str">
            <v>USD44084</v>
          </cell>
          <cell r="AS8562">
            <v>5.2936000000000005</v>
          </cell>
        </row>
        <row r="8563">
          <cell r="AR8563" t="str">
            <v>EUR44084</v>
          </cell>
          <cell r="AS8563">
            <v>6.2883000000000004</v>
          </cell>
        </row>
        <row r="8564">
          <cell r="AR8564" t="str">
            <v>USD44092</v>
          </cell>
          <cell r="AS8564">
            <v>5.2888999999999999</v>
          </cell>
        </row>
        <row r="8565">
          <cell r="AR8565" t="str">
            <v>EUR44092</v>
          </cell>
          <cell r="AS8565">
            <v>6.2709999999999999</v>
          </cell>
        </row>
        <row r="8566">
          <cell r="AR8566" t="str">
            <v>USD44147</v>
          </cell>
          <cell r="AS8566">
            <v>5.4094000000000007</v>
          </cell>
        </row>
        <row r="8567">
          <cell r="AR8567" t="str">
            <v>EUR44147</v>
          </cell>
          <cell r="AS8567">
            <v>6.3901000000000003</v>
          </cell>
        </row>
        <row r="8568">
          <cell r="AR8568" t="str">
            <v>USD44203</v>
          </cell>
          <cell r="AS8568">
            <v>5.3433000000000002</v>
          </cell>
        </row>
        <row r="8569">
          <cell r="AR8569" t="str">
            <v>EUR44203</v>
          </cell>
          <cell r="AS8569">
            <v>6.5514000000000001</v>
          </cell>
        </row>
        <row r="8570">
          <cell r="AR8570" t="str">
            <v>USD44207</v>
          </cell>
          <cell r="AS8570">
            <v>5.4965999999999999</v>
          </cell>
        </row>
        <row r="8571">
          <cell r="AR8571" t="str">
            <v>EUR44207</v>
          </cell>
          <cell r="AS8571">
            <v>6.6795</v>
          </cell>
        </row>
        <row r="8572">
          <cell r="AR8572" t="str">
            <v>USD44230</v>
          </cell>
          <cell r="AS8572">
            <v>5.3422999999999998</v>
          </cell>
        </row>
        <row r="8573">
          <cell r="AR8573" t="str">
            <v>EUR44230</v>
          </cell>
          <cell r="AS8573">
            <v>6.4182000000000006</v>
          </cell>
        </row>
        <row r="8574">
          <cell r="AR8574" t="str">
            <v>USD44236</v>
          </cell>
          <cell r="AS8574">
            <v>5.4216000000000006</v>
          </cell>
        </row>
        <row r="8575">
          <cell r="AR8575" t="str">
            <v>EUR44236</v>
          </cell>
          <cell r="AS8575">
            <v>6.5601000000000003</v>
          </cell>
        </row>
        <row r="8576">
          <cell r="AR8576" t="str">
            <v>USD44237</v>
          </cell>
          <cell r="AS8576">
            <v>5.4216000000000006</v>
          </cell>
        </row>
        <row r="8577">
          <cell r="AR8577" t="str">
            <v>EUR44237</v>
          </cell>
          <cell r="AS8577">
            <v>6.5601000000000003</v>
          </cell>
        </row>
        <row r="8578">
          <cell r="AR8578" t="str">
            <v>USD44256</v>
          </cell>
          <cell r="AS8578">
            <v>5.5832000000000006</v>
          </cell>
        </row>
        <row r="8579">
          <cell r="AR8579" t="str">
            <v>EUR44256</v>
          </cell>
          <cell r="AS8579">
            <v>6.7289000000000003</v>
          </cell>
        </row>
        <row r="8580">
          <cell r="AR8580" t="str">
            <v>USD44266</v>
          </cell>
          <cell r="AS8580">
            <v>5.5890000000000004</v>
          </cell>
        </row>
        <row r="8581">
          <cell r="AR8581" t="str">
            <v>EUR44266</v>
          </cell>
          <cell r="AS8581">
            <v>6.6850000000000005</v>
          </cell>
        </row>
        <row r="8582">
          <cell r="AR8582" t="str">
            <v>USD44271</v>
          </cell>
          <cell r="AS8582">
            <v>5.5851000000000006</v>
          </cell>
        </row>
        <row r="8583">
          <cell r="AR8583" t="str">
            <v>EUR44271</v>
          </cell>
          <cell r="AS8583">
            <v>6.6435000000000004</v>
          </cell>
        </row>
        <row r="8584">
          <cell r="AR8584" t="str">
            <v>USD44272</v>
          </cell>
          <cell r="AS8584">
            <v>5.6579000000000006</v>
          </cell>
        </row>
        <row r="8585">
          <cell r="AR8585" t="str">
            <v>EUR44272</v>
          </cell>
          <cell r="AS8585">
            <v>6.7352000000000007</v>
          </cell>
        </row>
        <row r="8586">
          <cell r="AR8586" t="str">
            <v>USD44286</v>
          </cell>
          <cell r="AS8586">
            <v>5.6973000000000003</v>
          </cell>
        </row>
        <row r="8587">
          <cell r="AR8587" t="str">
            <v>EUR44286</v>
          </cell>
          <cell r="AS8587">
            <v>6.6915000000000004</v>
          </cell>
        </row>
        <row r="8588">
          <cell r="AR8588" t="str">
            <v>USD44301</v>
          </cell>
          <cell r="AS8588">
            <v>5.6234000000000002</v>
          </cell>
        </row>
        <row r="8589">
          <cell r="AR8589" t="str">
            <v>EUR44301</v>
          </cell>
          <cell r="AS8589">
            <v>6.7278000000000002</v>
          </cell>
        </row>
        <row r="8590">
          <cell r="AR8590" t="str">
            <v>USD43790</v>
          </cell>
          <cell r="AS8590">
            <v>4.2012</v>
          </cell>
        </row>
        <row r="8591">
          <cell r="AR8591" t="str">
            <v>EUR43790</v>
          </cell>
          <cell r="AS8591">
            <v>4.6541000000000006</v>
          </cell>
        </row>
        <row r="8592">
          <cell r="AR8592" t="str">
            <v>USD43794</v>
          </cell>
          <cell r="AS8592">
            <v>4.2088999999999999</v>
          </cell>
        </row>
        <row r="8593">
          <cell r="AR8593" t="str">
            <v>EUR43794</v>
          </cell>
          <cell r="AS8593">
            <v>4.6353</v>
          </cell>
        </row>
        <row r="8594">
          <cell r="AR8594" t="str">
            <v>USD43795</v>
          </cell>
          <cell r="AS8594">
            <v>4.2559000000000005</v>
          </cell>
        </row>
        <row r="8595">
          <cell r="AR8595" t="str">
            <v>EUR43795</v>
          </cell>
          <cell r="AS8595">
            <v>4.6874000000000002</v>
          </cell>
        </row>
        <row r="8596">
          <cell r="AR8596" t="str">
            <v>USD43805</v>
          </cell>
          <cell r="AS8596">
            <v>4.1783000000000001</v>
          </cell>
        </row>
        <row r="8597">
          <cell r="AR8597" t="str">
            <v>EUR43805</v>
          </cell>
          <cell r="AS8597">
            <v>4.6179000000000006</v>
          </cell>
        </row>
        <row r="8598">
          <cell r="AR8598" t="str">
            <v>EUR43816</v>
          </cell>
          <cell r="AS8598">
            <v>4.5394000000000005</v>
          </cell>
        </row>
        <row r="8599">
          <cell r="AR8599" t="str">
            <v>EUR43829</v>
          </cell>
          <cell r="AS8599">
            <v>4.5156000000000001</v>
          </cell>
        </row>
        <row r="8600">
          <cell r="AR8600" t="str">
            <v>USD43829</v>
          </cell>
          <cell r="AS8600">
            <v>4.0307000000000004</v>
          </cell>
        </row>
        <row r="8601">
          <cell r="AR8601" t="str">
            <v>USD43854</v>
          </cell>
          <cell r="AS8601">
            <v>4.1768999999999998</v>
          </cell>
        </row>
        <row r="8602">
          <cell r="AR8602" t="str">
            <v>EUR43854</v>
          </cell>
          <cell r="AS8602">
            <v>4.6063000000000001</v>
          </cell>
        </row>
        <row r="8603">
          <cell r="AR8603" t="str">
            <v>USD43867</v>
          </cell>
          <cell r="AS8603">
            <v>4.2477</v>
          </cell>
        </row>
        <row r="8604">
          <cell r="AR8604" t="str">
            <v>EUR43867</v>
          </cell>
          <cell r="AS8604">
            <v>4.6631</v>
          </cell>
        </row>
        <row r="8605">
          <cell r="AR8605" t="str">
            <v>USD43880</v>
          </cell>
          <cell r="AS8605">
            <v>4.3727999999999998</v>
          </cell>
        </row>
        <row r="8606">
          <cell r="AR8606" t="str">
            <v>EUR43880</v>
          </cell>
          <cell r="AS8606">
            <v>4.72</v>
          </cell>
        </row>
        <row r="8607">
          <cell r="AR8607" t="str">
            <v>USD43882</v>
          </cell>
          <cell r="AS8607">
            <v>4.3924000000000003</v>
          </cell>
        </row>
        <row r="8608">
          <cell r="AR8608" t="str">
            <v>EUR43882</v>
          </cell>
          <cell r="AS8608">
            <v>4.7671000000000001</v>
          </cell>
        </row>
        <row r="8609">
          <cell r="AR8609" t="str">
            <v>USD43893</v>
          </cell>
          <cell r="AS8609">
            <v>4.4883000000000006</v>
          </cell>
        </row>
        <row r="8610">
          <cell r="AR8610" t="str">
            <v>EUR43893</v>
          </cell>
          <cell r="AS8610">
            <v>5.0184000000000006</v>
          </cell>
        </row>
        <row r="8611">
          <cell r="AR8611" t="str">
            <v>USD43894</v>
          </cell>
          <cell r="AS8611">
            <v>4.5258000000000003</v>
          </cell>
        </row>
        <row r="8612">
          <cell r="AR8612" t="str">
            <v>EUR43894</v>
          </cell>
          <cell r="AS8612">
            <v>5.0417000000000005</v>
          </cell>
        </row>
        <row r="8613">
          <cell r="AR8613" t="str">
            <v>USD43910</v>
          </cell>
          <cell r="AS8613">
            <v>5.0247999999999999</v>
          </cell>
        </row>
        <row r="8614">
          <cell r="AR8614" t="str">
            <v>EUR43910</v>
          </cell>
          <cell r="AS8614">
            <v>5.3715000000000002</v>
          </cell>
        </row>
        <row r="8615">
          <cell r="AR8615" t="str">
            <v>USD43917</v>
          </cell>
          <cell r="AS8615">
            <v>5.1109</v>
          </cell>
        </row>
        <row r="8616">
          <cell r="AR8616" t="str">
            <v>EUR43917</v>
          </cell>
          <cell r="AS8616">
            <v>5.6532</v>
          </cell>
        </row>
        <row r="8617">
          <cell r="AR8617" t="str">
            <v>USD43924</v>
          </cell>
          <cell r="AS8617">
            <v>5.2997000000000005</v>
          </cell>
        </row>
        <row r="8618">
          <cell r="AR8618" t="str">
            <v>EUR43924</v>
          </cell>
          <cell r="AS8618">
            <v>5.7225999999999999</v>
          </cell>
        </row>
        <row r="8619">
          <cell r="AR8619" t="str">
            <v>USD43927</v>
          </cell>
          <cell r="AS8619">
            <v>5.2471000000000005</v>
          </cell>
        </row>
        <row r="8620">
          <cell r="AR8620" t="str">
            <v>EUR43927</v>
          </cell>
          <cell r="AS8620">
            <v>5.6711</v>
          </cell>
        </row>
        <row r="8621">
          <cell r="AR8621" t="str">
            <v>USD43930</v>
          </cell>
          <cell r="AS8621">
            <v>5.0779000000000005</v>
          </cell>
        </row>
        <row r="8622">
          <cell r="AR8622" t="str">
            <v>EUR43930</v>
          </cell>
          <cell r="AS8622">
            <v>5.5507</v>
          </cell>
        </row>
        <row r="8623">
          <cell r="AR8623" t="str">
            <v>USD44005</v>
          </cell>
          <cell r="AS8623">
            <v>5.1705000000000005</v>
          </cell>
        </row>
        <row r="8624">
          <cell r="AR8624" t="str">
            <v>EUR44005</v>
          </cell>
          <cell r="AS8624">
            <v>5.8555999999999999</v>
          </cell>
        </row>
        <row r="8625">
          <cell r="AR8625" t="str">
            <v>USD44048</v>
          </cell>
          <cell r="AS8625">
            <v>5.2760000000000007</v>
          </cell>
        </row>
        <row r="8626">
          <cell r="AR8626" t="str">
            <v>EUR44048</v>
          </cell>
          <cell r="AS8626">
            <v>6.2779000000000007</v>
          </cell>
        </row>
        <row r="8627">
          <cell r="AR8627" t="str">
            <v>USD44055</v>
          </cell>
          <cell r="AS8627">
            <v>5.4550999999999998</v>
          </cell>
        </row>
        <row r="8628">
          <cell r="AR8628" t="str">
            <v>EUR44055</v>
          </cell>
          <cell r="AS8628">
            <v>6.4359000000000002</v>
          </cell>
        </row>
        <row r="8629">
          <cell r="AR8629" t="str">
            <v>USD44064</v>
          </cell>
          <cell r="AS8629">
            <v>5.6063999999999998</v>
          </cell>
        </row>
        <row r="8630">
          <cell r="AR8630" t="str">
            <v>EUR44064</v>
          </cell>
          <cell r="AS8630">
            <v>6.6021000000000001</v>
          </cell>
        </row>
        <row r="8631">
          <cell r="AR8631" t="str">
            <v>USD44076</v>
          </cell>
          <cell r="AS8631">
            <v>5.3741000000000003</v>
          </cell>
        </row>
        <row r="8632">
          <cell r="AR8632" t="str">
            <v>EUR44076</v>
          </cell>
          <cell r="AS8632">
            <v>6.3624000000000001</v>
          </cell>
        </row>
        <row r="8633">
          <cell r="AR8633" t="str">
            <v>USD44082</v>
          </cell>
          <cell r="AS8633">
            <v>5.3698000000000006</v>
          </cell>
        </row>
        <row r="8634">
          <cell r="AR8634" t="str">
            <v>EUR44082</v>
          </cell>
          <cell r="AS8634">
            <v>6.3299000000000003</v>
          </cell>
        </row>
        <row r="8635">
          <cell r="AR8635" t="str">
            <v>USD44090</v>
          </cell>
          <cell r="AS8635">
            <v>5.2532000000000005</v>
          </cell>
        </row>
        <row r="8636">
          <cell r="AR8636" t="str">
            <v>EUR44090</v>
          </cell>
          <cell r="AS8636">
            <v>6.2177000000000007</v>
          </cell>
        </row>
        <row r="8637">
          <cell r="AR8637" t="str">
            <v>USD44180</v>
          </cell>
          <cell r="AS8637">
            <v>5.0968</v>
          </cell>
        </row>
        <row r="8638">
          <cell r="AR8638" t="str">
            <v>EUR44180</v>
          </cell>
          <cell r="AS8638">
            <v>6.1957000000000004</v>
          </cell>
        </row>
        <row r="8639">
          <cell r="AR8639" t="str">
            <v>USD44187</v>
          </cell>
          <cell r="AS8639">
            <v>5.1473000000000004</v>
          </cell>
        </row>
        <row r="8640">
          <cell r="AR8640" t="str">
            <v>EUR44187</v>
          </cell>
          <cell r="AS8640">
            <v>6.2663000000000002</v>
          </cell>
        </row>
        <row r="8641">
          <cell r="AR8641" t="str">
            <v>USD44223</v>
          </cell>
          <cell r="AS8641">
            <v>5.3824000000000005</v>
          </cell>
        </row>
        <row r="8642">
          <cell r="AR8642" t="str">
            <v>EUR44223</v>
          </cell>
          <cell r="AS8642">
            <v>6.5073000000000008</v>
          </cell>
        </row>
        <row r="8643">
          <cell r="AR8643" t="str">
            <v>USD44235</v>
          </cell>
          <cell r="AS8643">
            <v>5.367</v>
          </cell>
        </row>
        <row r="8644">
          <cell r="AR8644" t="str">
            <v>EUR44235</v>
          </cell>
          <cell r="AS8644">
            <v>6.4667000000000003</v>
          </cell>
        </row>
        <row r="8645">
          <cell r="AR8645" t="str">
            <v>USD44253</v>
          </cell>
          <cell r="AS8645">
            <v>5.5302000000000007</v>
          </cell>
        </row>
        <row r="8646">
          <cell r="AR8646" t="str">
            <v>EUR44253</v>
          </cell>
          <cell r="AS8646">
            <v>6.7141999999999999</v>
          </cell>
        </row>
        <row r="8647">
          <cell r="AR8647" t="str">
            <v>USD44259</v>
          </cell>
          <cell r="AS8647">
            <v>5.6008000000000004</v>
          </cell>
        </row>
        <row r="8648">
          <cell r="AR8648" t="str">
            <v>EUR44259</v>
          </cell>
          <cell r="AS8648">
            <v>6.7445000000000004</v>
          </cell>
        </row>
        <row r="8649">
          <cell r="AR8649" t="str">
            <v>USD44267</v>
          </cell>
          <cell r="AS8649">
            <v>5.5640000000000001</v>
          </cell>
        </row>
        <row r="8650">
          <cell r="AR8650" t="str">
            <v>EUR44267</v>
          </cell>
          <cell r="AS8650">
            <v>6.6429</v>
          </cell>
        </row>
        <row r="8651">
          <cell r="AR8651" t="str">
            <v>USD44278</v>
          </cell>
          <cell r="AS8651">
            <v>5.4950999999999999</v>
          </cell>
        </row>
        <row r="8652">
          <cell r="AR8652" t="str">
            <v>EUR44278</v>
          </cell>
          <cell r="AS8652">
            <v>6.5243000000000002</v>
          </cell>
        </row>
        <row r="8653">
          <cell r="AR8653" t="str">
            <v>USD44300</v>
          </cell>
          <cell r="AS8653">
            <v>5.6936</v>
          </cell>
        </row>
        <row r="8654">
          <cell r="AR8654" t="str">
            <v>EUR44300</v>
          </cell>
          <cell r="AS8654">
            <v>6.8187000000000006</v>
          </cell>
        </row>
        <row r="8655">
          <cell r="AR8655" t="str">
            <v>USD44322</v>
          </cell>
          <cell r="AS8655">
            <v>5.2896999999999998</v>
          </cell>
        </row>
        <row r="8656">
          <cell r="AR8656" t="str">
            <v>EUR44322</v>
          </cell>
          <cell r="AS8656">
            <v>6.3746</v>
          </cell>
        </row>
        <row r="8657">
          <cell r="AR8657" t="str">
            <v>USD43802</v>
          </cell>
          <cell r="AS8657">
            <v>4.2008000000000001</v>
          </cell>
        </row>
        <row r="8658">
          <cell r="AR8658" t="str">
            <v>EUR43802</v>
          </cell>
          <cell r="AS8658">
            <v>4.6562000000000001</v>
          </cell>
        </row>
        <row r="8659">
          <cell r="AR8659" t="str">
            <v>USD43804</v>
          </cell>
          <cell r="AS8659">
            <v>4.2136000000000005</v>
          </cell>
        </row>
        <row r="8660">
          <cell r="AR8660" t="str">
            <v>EUR43804</v>
          </cell>
          <cell r="AS8660">
            <v>4.6749999999999998</v>
          </cell>
        </row>
        <row r="8661">
          <cell r="AR8661" t="str">
            <v>USD43808</v>
          </cell>
          <cell r="AS8661">
            <v>4.1503000000000005</v>
          </cell>
        </row>
        <row r="8662">
          <cell r="AR8662" t="str">
            <v>EUR43808</v>
          </cell>
          <cell r="AS8662">
            <v>4.5948000000000002</v>
          </cell>
        </row>
        <row r="8663">
          <cell r="AR8663" t="str">
            <v>USD43853</v>
          </cell>
          <cell r="AS8663">
            <v>4.1661999999999999</v>
          </cell>
        </row>
        <row r="8664">
          <cell r="AR8664" t="str">
            <v>EUR43853</v>
          </cell>
          <cell r="AS8664">
            <v>4.6028000000000002</v>
          </cell>
        </row>
        <row r="8665">
          <cell r="AR8665" t="str">
            <v>USD43874</v>
          </cell>
          <cell r="AS8665">
            <v>4.3389000000000006</v>
          </cell>
        </row>
        <row r="8666">
          <cell r="AR8666" t="str">
            <v>EUR43874</v>
          </cell>
          <cell r="AS8666">
            <v>4.7077</v>
          </cell>
        </row>
        <row r="8667">
          <cell r="AR8667" t="str">
            <v>USD43934</v>
          </cell>
          <cell r="AS8667">
            <v>5.1824000000000003</v>
          </cell>
        </row>
        <row r="8668">
          <cell r="AR8668" t="str">
            <v>EUR43934</v>
          </cell>
          <cell r="AS8668">
            <v>5.6519000000000004</v>
          </cell>
        </row>
        <row r="8669">
          <cell r="AR8669" t="str">
            <v>USD44202</v>
          </cell>
          <cell r="AS8669">
            <v>5.3182</v>
          </cell>
        </row>
        <row r="8670">
          <cell r="AR8670" t="str">
            <v>EUR44202</v>
          </cell>
          <cell r="AS8670">
            <v>6.5323000000000002</v>
          </cell>
        </row>
        <row r="8671">
          <cell r="AR8671" t="str">
            <v>USD44204</v>
          </cell>
          <cell r="AS8671">
            <v>5.3683000000000005</v>
          </cell>
        </row>
        <row r="8672">
          <cell r="AR8672" t="str">
            <v>EUR44204</v>
          </cell>
          <cell r="AS8672">
            <v>6.5805000000000007</v>
          </cell>
        </row>
        <row r="8673">
          <cell r="AR8673" t="str">
            <v>USD44246</v>
          </cell>
          <cell r="AS8673">
            <v>5.3924000000000003</v>
          </cell>
        </row>
        <row r="8674">
          <cell r="AR8674" t="str">
            <v>EUR44246</v>
          </cell>
          <cell r="AS8674">
            <v>6.5415000000000001</v>
          </cell>
        </row>
        <row r="8675">
          <cell r="AR8675" t="str">
            <v>USD44277</v>
          </cell>
          <cell r="AS8675">
            <v>5.5269000000000004</v>
          </cell>
        </row>
        <row r="8676">
          <cell r="AR8676" t="str">
            <v>EUR44277</v>
          </cell>
          <cell r="AS8676">
            <v>6.5958000000000006</v>
          </cell>
        </row>
        <row r="8677">
          <cell r="AR8677" t="str">
            <v>USD44305</v>
          </cell>
          <cell r="AS8677">
            <v>5.5750000000000002</v>
          </cell>
        </row>
        <row r="8678">
          <cell r="AR8678" t="str">
            <v>EUR44305</v>
          </cell>
          <cell r="AS8678">
            <v>6.7067000000000005</v>
          </cell>
        </row>
        <row r="8679">
          <cell r="AR8679" t="str">
            <v>USD44306</v>
          </cell>
          <cell r="AS8679">
            <v>5.5266000000000002</v>
          </cell>
        </row>
        <row r="8680">
          <cell r="AR8680" t="str">
            <v>EUR44306</v>
          </cell>
          <cell r="AS8680">
            <v>6.6573000000000002</v>
          </cell>
        </row>
        <row r="8681">
          <cell r="AR8681" t="str">
            <v>USD44309</v>
          </cell>
          <cell r="AS8681">
            <v>5.4786999999999999</v>
          </cell>
        </row>
        <row r="8682">
          <cell r="AR8682" t="str">
            <v>EUR44309</v>
          </cell>
          <cell r="AS8682">
            <v>6.6133000000000006</v>
          </cell>
        </row>
        <row r="8683">
          <cell r="AR8683" t="str">
            <v>USD44313</v>
          </cell>
          <cell r="AS8683">
            <v>5.4424000000000001</v>
          </cell>
        </row>
        <row r="8684">
          <cell r="AR8684" t="str">
            <v>EUR44313</v>
          </cell>
          <cell r="AS8684">
            <v>6.5744000000000007</v>
          </cell>
        </row>
        <row r="8685">
          <cell r="AR8685" t="str">
            <v>USD44315</v>
          </cell>
          <cell r="AS8685">
            <v>5.3662000000000001</v>
          </cell>
        </row>
        <row r="8686">
          <cell r="AR8686" t="str">
            <v>EUR44315</v>
          </cell>
          <cell r="AS8686">
            <v>6.4995000000000003</v>
          </cell>
        </row>
        <row r="8687">
          <cell r="AR8687" t="str">
            <v>USD43840</v>
          </cell>
          <cell r="AS8687">
            <v>4.0745000000000005</v>
          </cell>
        </row>
        <row r="8688">
          <cell r="AR8688" t="str">
            <v>EUR43840</v>
          </cell>
          <cell r="AS8688">
            <v>4.5288000000000004</v>
          </cell>
        </row>
        <row r="8689">
          <cell r="AR8689" t="str">
            <v>USD43851</v>
          </cell>
          <cell r="AS8689">
            <v>4.2014000000000005</v>
          </cell>
        </row>
        <row r="8690">
          <cell r="AR8690" t="str">
            <v>EUR43851</v>
          </cell>
          <cell r="AS8690">
            <v>4.6631</v>
          </cell>
        </row>
        <row r="8691">
          <cell r="AR8691" t="str">
            <v>USD43990</v>
          </cell>
          <cell r="AS8691">
            <v>4.9331000000000005</v>
          </cell>
        </row>
        <row r="8692">
          <cell r="AR8692" t="str">
            <v>EUR43990</v>
          </cell>
          <cell r="AS8692">
            <v>5.5695000000000006</v>
          </cell>
        </row>
        <row r="8693">
          <cell r="AR8693" t="str">
            <v>USD43991</v>
          </cell>
          <cell r="AS8693">
            <v>4.9057000000000004</v>
          </cell>
        </row>
        <row r="8694">
          <cell r="AR8694" t="str">
            <v>EUR43991</v>
          </cell>
          <cell r="AS8694">
            <v>5.5680000000000005</v>
          </cell>
        </row>
        <row r="8695">
          <cell r="AR8695" t="str">
            <v>USD43999</v>
          </cell>
          <cell r="AS8695">
            <v>5.2499000000000002</v>
          </cell>
        </row>
        <row r="8696">
          <cell r="AR8696" t="str">
            <v>EUR43999</v>
          </cell>
          <cell r="AS8696">
            <v>5.8904000000000005</v>
          </cell>
        </row>
        <row r="8697">
          <cell r="AR8697" t="str">
            <v>USD44106</v>
          </cell>
          <cell r="AS8697">
            <v>5.6463999999999999</v>
          </cell>
        </row>
        <row r="8698">
          <cell r="AR8698" t="str">
            <v>EUR44106</v>
          </cell>
          <cell r="AS8698">
            <v>6.6097000000000001</v>
          </cell>
        </row>
        <row r="8699">
          <cell r="AR8699" t="str">
            <v>USD44110</v>
          </cell>
          <cell r="AS8699">
            <v>5.5205000000000002</v>
          </cell>
        </row>
        <row r="8700">
          <cell r="AR8700" t="str">
            <v>EUR44110</v>
          </cell>
          <cell r="AS8700">
            <v>6.5020000000000007</v>
          </cell>
        </row>
        <row r="8701">
          <cell r="AR8701" t="str">
            <v>USD44118</v>
          </cell>
          <cell r="AS8701">
            <v>5.5674999999999999</v>
          </cell>
        </row>
        <row r="8702">
          <cell r="AR8702" t="str">
            <v>EUR44118</v>
          </cell>
          <cell r="AS8702">
            <v>6.5452000000000004</v>
          </cell>
        </row>
        <row r="8703">
          <cell r="AR8703" t="str">
            <v>USD44120</v>
          </cell>
          <cell r="AS8703">
            <v>5.6226000000000003</v>
          </cell>
        </row>
        <row r="8704">
          <cell r="AR8704" t="str">
            <v>EUR44120</v>
          </cell>
          <cell r="AS8704">
            <v>6.5880000000000001</v>
          </cell>
        </row>
        <row r="8705">
          <cell r="AR8705" t="str">
            <v>EUR44135</v>
          </cell>
          <cell r="AS8705">
            <v>6.7241</v>
          </cell>
        </row>
        <row r="8706">
          <cell r="AR8706" t="str">
            <v>USD44135</v>
          </cell>
          <cell r="AS8706">
            <v>5.7718000000000007</v>
          </cell>
        </row>
        <row r="8707">
          <cell r="AR8707" t="str">
            <v>USD44182</v>
          </cell>
          <cell r="AS8707">
            <v>5.0612000000000004</v>
          </cell>
        </row>
        <row r="8708">
          <cell r="AR8708" t="str">
            <v>EUR44182</v>
          </cell>
          <cell r="AS8708">
            <v>6.1985000000000001</v>
          </cell>
        </row>
        <row r="8709">
          <cell r="AR8709" t="str">
            <v>USD44201</v>
          </cell>
          <cell r="AS8709">
            <v>5.3269000000000002</v>
          </cell>
        </row>
        <row r="8710">
          <cell r="AR8710" t="str">
            <v>EUR44201</v>
          </cell>
          <cell r="AS8710">
            <v>6.5404</v>
          </cell>
        </row>
        <row r="8711">
          <cell r="AR8711" t="str">
            <v>USD44249</v>
          </cell>
          <cell r="AS8711">
            <v>5.5044000000000004</v>
          </cell>
        </row>
        <row r="8712">
          <cell r="AR8712" t="str">
            <v>EUR44249</v>
          </cell>
          <cell r="AS8712">
            <v>6.6823000000000006</v>
          </cell>
        </row>
        <row r="8713">
          <cell r="AR8713" t="str">
            <v>USD44292</v>
          </cell>
          <cell r="AS8713">
            <v>5.6263000000000005</v>
          </cell>
        </row>
        <row r="8714">
          <cell r="AR8714" t="str">
            <v>EUR44292</v>
          </cell>
          <cell r="AS8714">
            <v>6.6689000000000007</v>
          </cell>
        </row>
        <row r="8715">
          <cell r="AR8715" t="str">
            <v>USD43780</v>
          </cell>
          <cell r="AS8715">
            <v>4.1558999999999999</v>
          </cell>
        </row>
        <row r="8716">
          <cell r="AR8716" t="str">
            <v>EUR43780</v>
          </cell>
          <cell r="AS8716">
            <v>4.5869</v>
          </cell>
        </row>
        <row r="8717">
          <cell r="AR8717" t="str">
            <v>USD43896</v>
          </cell>
          <cell r="AS8717">
            <v>4.6459000000000001</v>
          </cell>
        </row>
        <row r="8718">
          <cell r="AR8718" t="str">
            <v>EUR43896</v>
          </cell>
          <cell r="AS8718">
            <v>5.2559000000000005</v>
          </cell>
        </row>
        <row r="8719">
          <cell r="AR8719" t="str">
            <v>USD43901</v>
          </cell>
          <cell r="AS8719">
            <v>4.6738</v>
          </cell>
        </row>
        <row r="8720">
          <cell r="AR8720" t="str">
            <v>EUR43901</v>
          </cell>
          <cell r="AS8720">
            <v>5.2730000000000006</v>
          </cell>
        </row>
        <row r="8721">
          <cell r="AR8721" t="str">
            <v>USD43966</v>
          </cell>
          <cell r="AS8721">
            <v>5.8229000000000006</v>
          </cell>
        </row>
        <row r="8722">
          <cell r="AR8722" t="str">
            <v>EUR43966</v>
          </cell>
          <cell r="AS8722">
            <v>6.3004000000000007</v>
          </cell>
        </row>
        <row r="8723">
          <cell r="AR8723" t="str">
            <v>USD43969</v>
          </cell>
          <cell r="AS8723">
            <v>5.7375000000000007</v>
          </cell>
        </row>
        <row r="8724">
          <cell r="AR8724" t="str">
            <v>EUR43969</v>
          </cell>
          <cell r="AS8724">
            <v>6.2572999999999999</v>
          </cell>
        </row>
        <row r="8725">
          <cell r="AR8725" t="str">
            <v>USD43978</v>
          </cell>
          <cell r="AS8725">
            <v>5.2991999999999999</v>
          </cell>
        </row>
        <row r="8726">
          <cell r="AR8726" t="str">
            <v>EUR43978</v>
          </cell>
          <cell r="AS8726">
            <v>5.8132000000000001</v>
          </cell>
        </row>
        <row r="8727">
          <cell r="AR8727" t="str">
            <v>USD43983</v>
          </cell>
          <cell r="AS8727">
            <v>5.3639000000000001</v>
          </cell>
        </row>
        <row r="8728">
          <cell r="AR8728" t="str">
            <v>EUR43983</v>
          </cell>
          <cell r="AS8728">
            <v>5.9668000000000001</v>
          </cell>
        </row>
        <row r="8729">
          <cell r="AR8729" t="str">
            <v>USD44112</v>
          </cell>
          <cell r="AS8729">
            <v>5.62</v>
          </cell>
        </row>
        <row r="8730">
          <cell r="AR8730" t="str">
            <v>EUR44112</v>
          </cell>
          <cell r="AS8730">
            <v>6.6052</v>
          </cell>
        </row>
        <row r="8731">
          <cell r="AR8731" t="str">
            <v>USD44144</v>
          </cell>
          <cell r="AS8731">
            <v>5.2821000000000007</v>
          </cell>
        </row>
        <row r="8732">
          <cell r="AR8732" t="str">
            <v>EUR44144</v>
          </cell>
          <cell r="AS8732">
            <v>6.2477</v>
          </cell>
        </row>
        <row r="8733">
          <cell r="AR8733" t="str">
            <v>USD44145</v>
          </cell>
          <cell r="AS8733">
            <v>5.3696000000000002</v>
          </cell>
        </row>
        <row r="8734">
          <cell r="AR8734" t="str">
            <v>EUR44145</v>
          </cell>
          <cell r="AS8734">
            <v>6.3474000000000004</v>
          </cell>
        </row>
        <row r="8735">
          <cell r="AR8735" t="str">
            <v>USD44244</v>
          </cell>
          <cell r="AS8735">
            <v>5.4138000000000002</v>
          </cell>
        </row>
        <row r="8736">
          <cell r="AR8736" t="str">
            <v>EUR44244</v>
          </cell>
          <cell r="AS8736">
            <v>6.5182000000000002</v>
          </cell>
        </row>
        <row r="8737">
          <cell r="AR8737" t="str">
            <v>USD44250</v>
          </cell>
          <cell r="AS8737">
            <v>5.4489999999999998</v>
          </cell>
        </row>
        <row r="8738">
          <cell r="AR8738" t="str">
            <v>EUR44250</v>
          </cell>
          <cell r="AS8738">
            <v>6.6260000000000003</v>
          </cell>
        </row>
        <row r="8739">
          <cell r="AR8739" t="str">
            <v>USD44251</v>
          </cell>
          <cell r="AS8739">
            <v>5.4182000000000006</v>
          </cell>
        </row>
        <row r="8740">
          <cell r="AR8740" t="str">
            <v>EUR44251</v>
          </cell>
          <cell r="AS8740">
            <v>6.569</v>
          </cell>
        </row>
        <row r="8741">
          <cell r="AR8741" t="str">
            <v>USD44258</v>
          </cell>
          <cell r="AS8741">
            <v>5.7342000000000004</v>
          </cell>
        </row>
        <row r="8742">
          <cell r="AR8742" t="str">
            <v>EUR44258</v>
          </cell>
          <cell r="AS8742">
            <v>6.9235000000000007</v>
          </cell>
        </row>
        <row r="8743">
          <cell r="AR8743" t="str">
            <v>USD44284</v>
          </cell>
          <cell r="AS8743">
            <v>5.7925000000000004</v>
          </cell>
        </row>
        <row r="8744">
          <cell r="AR8744" t="str">
            <v>EUR44284</v>
          </cell>
          <cell r="AS8744">
            <v>6.8235999999999999</v>
          </cell>
        </row>
        <row r="8745">
          <cell r="AR8745" t="str">
            <v>USD44314</v>
          </cell>
          <cell r="AS8745">
            <v>5.4005000000000001</v>
          </cell>
        </row>
        <row r="8746">
          <cell r="AR8746" t="str">
            <v>EUR44314</v>
          </cell>
          <cell r="AS8746">
            <v>6.5341000000000005</v>
          </cell>
        </row>
        <row r="8747">
          <cell r="AR8747" t="str">
            <v>USD43861</v>
          </cell>
          <cell r="AS8747">
            <v>4.2694999999999999</v>
          </cell>
        </row>
        <row r="8748">
          <cell r="AR8748" t="str">
            <v>EUR43861</v>
          </cell>
          <cell r="AS8748">
            <v>4.7315000000000005</v>
          </cell>
        </row>
        <row r="8749">
          <cell r="AR8749" t="str">
            <v>USD43913</v>
          </cell>
          <cell r="AS8749">
            <v>5.0805000000000007</v>
          </cell>
        </row>
        <row r="8750">
          <cell r="AR8750" t="str">
            <v>EUR43913</v>
          </cell>
          <cell r="AS8750">
            <v>5.4676</v>
          </cell>
        </row>
        <row r="8751">
          <cell r="AR8751" t="str">
            <v>USD43963</v>
          </cell>
          <cell r="AS8751">
            <v>5.7723000000000004</v>
          </cell>
        </row>
        <row r="8752">
          <cell r="AR8752" t="str">
            <v>EUR43963</v>
          </cell>
          <cell r="AS8752">
            <v>6.2716000000000003</v>
          </cell>
        </row>
        <row r="8753">
          <cell r="AR8753" t="str">
            <v>USD44034</v>
          </cell>
          <cell r="AS8753">
            <v>5.1111000000000004</v>
          </cell>
        </row>
        <row r="8754">
          <cell r="AR8754" t="str">
            <v>EUR44034</v>
          </cell>
          <cell r="AS8754">
            <v>5.9226999999999999</v>
          </cell>
        </row>
        <row r="8755">
          <cell r="AR8755" t="str">
            <v>USD44043</v>
          </cell>
          <cell r="AS8755">
            <v>5.2033000000000005</v>
          </cell>
        </row>
        <row r="8756">
          <cell r="AR8756" t="str">
            <v>EUR44043</v>
          </cell>
          <cell r="AS8756">
            <v>6.1519000000000004</v>
          </cell>
        </row>
        <row r="8757">
          <cell r="AR8757" t="str">
            <v>USD44047</v>
          </cell>
          <cell r="AS8757">
            <v>5.3329000000000004</v>
          </cell>
        </row>
        <row r="8758">
          <cell r="AR8758" t="str">
            <v>EUR44047</v>
          </cell>
          <cell r="AS8758">
            <v>6.2751999999999999</v>
          </cell>
        </row>
        <row r="8759">
          <cell r="AR8759" t="str">
            <v>USD44050</v>
          </cell>
          <cell r="AS8759">
            <v>5.4226999999999999</v>
          </cell>
        </row>
        <row r="8760">
          <cell r="AR8760" t="str">
            <v>EUR44050</v>
          </cell>
          <cell r="AS8760">
            <v>6.3863000000000003</v>
          </cell>
        </row>
        <row r="8761">
          <cell r="AR8761" t="str">
            <v>USD44077</v>
          </cell>
          <cell r="AS8761">
            <v>5.3079000000000001</v>
          </cell>
        </row>
        <row r="8762">
          <cell r="AR8762" t="str">
            <v>EUR44077</v>
          </cell>
          <cell r="AS8762">
            <v>6.2803000000000004</v>
          </cell>
        </row>
        <row r="8763">
          <cell r="AR8763" t="str">
            <v>USD44111</v>
          </cell>
          <cell r="AS8763">
            <v>5.6017999999999999</v>
          </cell>
        </row>
        <row r="8764">
          <cell r="AR8764" t="str">
            <v>EUR44111</v>
          </cell>
          <cell r="AS8764">
            <v>6.5916000000000006</v>
          </cell>
        </row>
        <row r="8765">
          <cell r="AR8765" t="str">
            <v>USD44113</v>
          </cell>
          <cell r="AS8765">
            <v>5.5392999999999999</v>
          </cell>
        </row>
        <row r="8766">
          <cell r="AR8766" t="str">
            <v>EUR44113</v>
          </cell>
          <cell r="AS8766">
            <v>6.5468999999999999</v>
          </cell>
        </row>
        <row r="8767">
          <cell r="AR8767" t="str">
            <v>USD44123</v>
          </cell>
          <cell r="AS8767">
            <v>5.6023000000000005</v>
          </cell>
        </row>
        <row r="8768">
          <cell r="AR8768" t="str">
            <v>EUR44123</v>
          </cell>
          <cell r="AS8768">
            <v>6.6051000000000002</v>
          </cell>
        </row>
        <row r="8769">
          <cell r="AR8769" t="str">
            <v>USD44127</v>
          </cell>
          <cell r="AS8769">
            <v>5.6120000000000001</v>
          </cell>
        </row>
        <row r="8770">
          <cell r="AR8770" t="str">
            <v>EUR44127</v>
          </cell>
          <cell r="AS8770">
            <v>6.6469000000000005</v>
          </cell>
        </row>
        <row r="8771">
          <cell r="AR8771" t="str">
            <v>USD44140</v>
          </cell>
          <cell r="AS8771">
            <v>5.5624000000000002</v>
          </cell>
        </row>
        <row r="8772">
          <cell r="AR8772" t="str">
            <v>EUR44140</v>
          </cell>
          <cell r="AS8772">
            <v>6.5787000000000004</v>
          </cell>
        </row>
        <row r="8773">
          <cell r="AR8773" t="str">
            <v>USD44141</v>
          </cell>
          <cell r="AS8773">
            <v>5.5312999999999999</v>
          </cell>
        </row>
        <row r="8774">
          <cell r="AR8774" t="str">
            <v>EUR44141</v>
          </cell>
          <cell r="AS8774">
            <v>6.5679000000000007</v>
          </cell>
        </row>
        <row r="8775">
          <cell r="AR8775" t="str">
            <v>USD44208</v>
          </cell>
          <cell r="AS8775">
            <v>5.4637000000000002</v>
          </cell>
        </row>
        <row r="8776">
          <cell r="AR8776" t="str">
            <v>EUR44208</v>
          </cell>
          <cell r="AS8776">
            <v>6.6428000000000003</v>
          </cell>
        </row>
        <row r="8777">
          <cell r="AR8777" t="str">
            <v>USD44209</v>
          </cell>
          <cell r="AS8777">
            <v>5.3070000000000004</v>
          </cell>
        </row>
        <row r="8778">
          <cell r="AR8778" t="str">
            <v>EUR44209</v>
          </cell>
          <cell r="AS8778">
            <v>6.4527999999999999</v>
          </cell>
        </row>
        <row r="8779">
          <cell r="AR8779" t="str">
            <v>USD44257</v>
          </cell>
          <cell r="AS8779">
            <v>5.6844000000000001</v>
          </cell>
        </row>
        <row r="8780">
          <cell r="AR8780" t="str">
            <v>EUR44257</v>
          </cell>
          <cell r="AS8780">
            <v>6.8571</v>
          </cell>
        </row>
        <row r="8781">
          <cell r="AR8781" t="str">
            <v>USD44281</v>
          </cell>
          <cell r="AS8781">
            <v>5.7042000000000002</v>
          </cell>
        </row>
        <row r="8782">
          <cell r="AR8782" t="str">
            <v>EUR44281</v>
          </cell>
          <cell r="AS8782">
            <v>6.7310000000000008</v>
          </cell>
        </row>
        <row r="8783">
          <cell r="AR8783" t="str">
            <v>USD43781</v>
          </cell>
          <cell r="AS8783">
            <v>4.1756000000000002</v>
          </cell>
        </row>
        <row r="8784">
          <cell r="AR8784" t="str">
            <v>EUR43781</v>
          </cell>
          <cell r="AS8784">
            <v>0</v>
          </cell>
        </row>
        <row r="8785">
          <cell r="AR8785" t="str">
            <v>USD43962</v>
          </cell>
          <cell r="AS8785">
            <v>5.7953999999999999</v>
          </cell>
        </row>
        <row r="8786">
          <cell r="AR8786" t="str">
            <v>EUR43962</v>
          </cell>
          <cell r="AS8786">
            <v>6.2700000000000005</v>
          </cell>
        </row>
        <row r="8787">
          <cell r="AR8787" t="str">
            <v>USD43964</v>
          </cell>
          <cell r="AS8787">
            <v>5.9022000000000006</v>
          </cell>
        </row>
        <row r="8788">
          <cell r="AR8788" t="str">
            <v>EUR43964</v>
          </cell>
          <cell r="AS8788">
            <v>6.3962000000000003</v>
          </cell>
        </row>
        <row r="8789">
          <cell r="AR8789" t="str">
            <v>USD43970</v>
          </cell>
          <cell r="AS8789">
            <v>5.7216000000000005</v>
          </cell>
        </row>
        <row r="8790">
          <cell r="AR8790" t="str">
            <v>EUR43970</v>
          </cell>
          <cell r="AS8790">
            <v>6.2577000000000007</v>
          </cell>
        </row>
        <row r="8791">
          <cell r="AR8791" t="str">
            <v>USD43972</v>
          </cell>
          <cell r="AS8791">
            <v>5.6019000000000005</v>
          </cell>
        </row>
        <row r="8792">
          <cell r="AR8792" t="str">
            <v>EUR43972</v>
          </cell>
          <cell r="AS8792">
            <v>6.1363000000000003</v>
          </cell>
        </row>
        <row r="8793">
          <cell r="AR8793" t="str">
            <v>USD43973</v>
          </cell>
          <cell r="AS8793">
            <v>5.5808</v>
          </cell>
        </row>
        <row r="8794">
          <cell r="AR8794" t="str">
            <v>EUR43973</v>
          </cell>
          <cell r="AS8794">
            <v>6.0796999999999999</v>
          </cell>
        </row>
        <row r="8795">
          <cell r="AR8795" t="str">
            <v>USD44098</v>
          </cell>
          <cell r="AS8795">
            <v>5.5714000000000006</v>
          </cell>
        </row>
        <row r="8796">
          <cell r="AR8796" t="str">
            <v>EUR44098</v>
          </cell>
          <cell r="AS8796">
            <v>6.5007000000000001</v>
          </cell>
        </row>
        <row r="8797">
          <cell r="AR8797" t="str">
            <v>USD44188</v>
          </cell>
          <cell r="AS8797">
            <v>5.1740000000000004</v>
          </cell>
        </row>
        <row r="8798">
          <cell r="AR8798" t="str">
            <v>EUR44188</v>
          </cell>
          <cell r="AS8798">
            <v>6.3061000000000007</v>
          </cell>
        </row>
        <row r="8799">
          <cell r="AR8799" t="str">
            <v>USD43778</v>
          </cell>
          <cell r="AS8799">
            <v>3.5</v>
          </cell>
        </row>
        <row r="8800">
          <cell r="AR8800" t="str">
            <v>USD43890</v>
          </cell>
          <cell r="AS8800">
            <v>4.4987000000000004</v>
          </cell>
        </row>
        <row r="8801">
          <cell r="AR8801" t="str">
            <v>EUR43890</v>
          </cell>
          <cell r="AS8801">
            <v>4.9427000000000003</v>
          </cell>
        </row>
        <row r="8802">
          <cell r="AR8802" t="str">
            <v>USD43965</v>
          </cell>
          <cell r="AS8802">
            <v>5.9372000000000007</v>
          </cell>
        </row>
        <row r="8803">
          <cell r="AR8803" t="str">
            <v>EUR43965</v>
          </cell>
          <cell r="AS8803">
            <v>6.4128000000000007</v>
          </cell>
        </row>
        <row r="8804">
          <cell r="AR8804" t="str">
            <v>USD43979</v>
          </cell>
          <cell r="AS8804">
            <v>5.3405000000000005</v>
          </cell>
        </row>
        <row r="8805">
          <cell r="AR8805" t="str">
            <v>EUR43979</v>
          </cell>
          <cell r="AS8805">
            <v>5.9114000000000004</v>
          </cell>
        </row>
        <row r="8806">
          <cell r="AR8806" t="str">
            <v>USD43980</v>
          </cell>
          <cell r="AS8806">
            <v>5.4263000000000003</v>
          </cell>
        </row>
        <row r="8807">
          <cell r="AR8807" t="str">
            <v>EUR43980</v>
          </cell>
          <cell r="AS8807">
            <v>6.0286</v>
          </cell>
        </row>
        <row r="8808">
          <cell r="AR8808" t="str">
            <v>USD44025</v>
          </cell>
          <cell r="AS8808">
            <v>5.3486000000000002</v>
          </cell>
        </row>
        <row r="8809">
          <cell r="AR8809" t="str">
            <v>EUR44025</v>
          </cell>
          <cell r="AS8809">
            <v>6.0787000000000004</v>
          </cell>
        </row>
        <row r="8810">
          <cell r="AR8810" t="str">
            <v>USD44028</v>
          </cell>
          <cell r="AS8810">
            <v>5.3559999999999999</v>
          </cell>
        </row>
        <row r="8811">
          <cell r="AR8811" t="str">
            <v>EUR44028</v>
          </cell>
          <cell r="AS8811">
            <v>6.1234999999999999</v>
          </cell>
        </row>
        <row r="8812">
          <cell r="AR8812" t="str">
            <v>USD44033</v>
          </cell>
          <cell r="AS8812">
            <v>5.2282999999999999</v>
          </cell>
        </row>
        <row r="8813">
          <cell r="AR8813" t="str">
            <v>EUR44033</v>
          </cell>
          <cell r="AS8813">
            <v>6.0105000000000004</v>
          </cell>
        </row>
        <row r="8814">
          <cell r="AR8814" t="str">
            <v>USD44039</v>
          </cell>
          <cell r="AS8814">
            <v>5.1889000000000003</v>
          </cell>
        </row>
        <row r="8815">
          <cell r="AR8815" t="str">
            <v>EUR44039</v>
          </cell>
          <cell r="AS8815">
            <v>6.0979999999999999</v>
          </cell>
        </row>
        <row r="8816">
          <cell r="AR8816" t="str">
            <v>USD44046</v>
          </cell>
          <cell r="AS8816">
            <v>5.3075000000000001</v>
          </cell>
        </row>
        <row r="8817">
          <cell r="AR8817" t="str">
            <v>EUR44046</v>
          </cell>
          <cell r="AS8817">
            <v>6.2368000000000006</v>
          </cell>
        </row>
        <row r="8818">
          <cell r="AR8818" t="str">
            <v>USD44049</v>
          </cell>
          <cell r="AS8818">
            <v>5.3431000000000006</v>
          </cell>
        </row>
        <row r="8819">
          <cell r="AR8819" t="str">
            <v>EUR44049</v>
          </cell>
          <cell r="AS8819">
            <v>6.3353000000000002</v>
          </cell>
        </row>
        <row r="8820">
          <cell r="AR8820" t="str">
            <v>USD44053</v>
          </cell>
          <cell r="AS8820">
            <v>5.3933</v>
          </cell>
        </row>
        <row r="8821">
          <cell r="AR8821" t="str">
            <v>EUR44053</v>
          </cell>
          <cell r="AS8821">
            <v>6.3414000000000001</v>
          </cell>
        </row>
        <row r="8822">
          <cell r="AR8822" t="str">
            <v>USD44057</v>
          </cell>
          <cell r="AS8822">
            <v>5.3852000000000002</v>
          </cell>
        </row>
        <row r="8823">
          <cell r="AR8823" t="str">
            <v>EUR44057</v>
          </cell>
          <cell r="AS8823">
            <v>6.3734000000000002</v>
          </cell>
        </row>
        <row r="8824">
          <cell r="AR8824" t="str">
            <v>USD44067</v>
          </cell>
          <cell r="AS8824">
            <v>5.5954000000000006</v>
          </cell>
        </row>
        <row r="8825">
          <cell r="AR8825" t="str">
            <v>EUR44067</v>
          </cell>
          <cell r="AS8825">
            <v>6.6048</v>
          </cell>
        </row>
        <row r="8826">
          <cell r="AR8826" t="str">
            <v>USD44068</v>
          </cell>
          <cell r="AS8826">
            <v>5.5997000000000003</v>
          </cell>
        </row>
        <row r="8827">
          <cell r="AR8827" t="str">
            <v>EUR44068</v>
          </cell>
          <cell r="AS8827">
            <v>6.6183000000000005</v>
          </cell>
        </row>
        <row r="8828">
          <cell r="AR8828" t="str">
            <v>USD44070</v>
          </cell>
          <cell r="AS8828">
            <v>5.5956000000000001</v>
          </cell>
        </row>
        <row r="8829">
          <cell r="AR8829" t="str">
            <v>EUR44070</v>
          </cell>
          <cell r="AS8829">
            <v>6.6173999999999999</v>
          </cell>
        </row>
        <row r="8830">
          <cell r="AR8830" t="str">
            <v>USD44085</v>
          </cell>
          <cell r="AS8830">
            <v>5.2854000000000001</v>
          </cell>
        </row>
        <row r="8831">
          <cell r="AR8831" t="str">
            <v>EUR44085</v>
          </cell>
          <cell r="AS8831">
            <v>6.2542</v>
          </cell>
        </row>
        <row r="8832">
          <cell r="AR8832" t="str">
            <v>USD44089</v>
          </cell>
          <cell r="AS8832">
            <v>5.2728000000000002</v>
          </cell>
        </row>
        <row r="8833">
          <cell r="AR8833" t="str">
            <v>EUR44089</v>
          </cell>
          <cell r="AS8833">
            <v>6.2462</v>
          </cell>
        </row>
        <row r="8834">
          <cell r="AR8834" t="str">
            <v>USD44215</v>
          </cell>
          <cell r="AS8834">
            <v>5.2945000000000002</v>
          </cell>
        </row>
        <row r="8835">
          <cell r="AR8835" t="str">
            <v>EUR44215</v>
          </cell>
          <cell r="AS8835">
            <v>6.4217000000000004</v>
          </cell>
        </row>
        <row r="8836">
          <cell r="AR8836" t="str">
            <v>USD44265</v>
          </cell>
          <cell r="AS8836">
            <v>5.7449000000000003</v>
          </cell>
        </row>
        <row r="8837">
          <cell r="AR8837" t="str">
            <v>EUR44265</v>
          </cell>
          <cell r="AS8837">
            <v>6.8353000000000002</v>
          </cell>
        </row>
        <row r="8838">
          <cell r="AR8838" t="str">
            <v>USD44308</v>
          </cell>
          <cell r="AS8838">
            <v>5.4969999999999999</v>
          </cell>
        </row>
        <row r="8839">
          <cell r="AR8839" t="str">
            <v>EUR44308</v>
          </cell>
          <cell r="AS8839">
            <v>6.6035000000000004</v>
          </cell>
        </row>
        <row r="8840">
          <cell r="AR8840" t="str">
            <v>USD43971</v>
          </cell>
          <cell r="AS8840">
            <v>5.6968000000000005</v>
          </cell>
        </row>
        <row r="8841">
          <cell r="AR8841" t="str">
            <v>EUR43971</v>
          </cell>
          <cell r="AS8841">
            <v>6.2562000000000006</v>
          </cell>
        </row>
        <row r="8842">
          <cell r="AR8842" t="str">
            <v>USD43984</v>
          </cell>
          <cell r="AS8842">
            <v>5.2601000000000004</v>
          </cell>
        </row>
        <row r="8843">
          <cell r="AR8843" t="str">
            <v>EUR43984</v>
          </cell>
          <cell r="AS8843">
            <v>5.8740000000000006</v>
          </cell>
        </row>
        <row r="8844">
          <cell r="AR8844" t="str">
            <v>USD44001</v>
          </cell>
          <cell r="AS8844">
            <v>5.3466000000000005</v>
          </cell>
        </row>
        <row r="8845">
          <cell r="AR8845" t="str">
            <v>EUR44001</v>
          </cell>
          <cell r="AS8845">
            <v>5.9834000000000005</v>
          </cell>
        </row>
        <row r="8846">
          <cell r="AR8846" t="str">
            <v>USD44011</v>
          </cell>
          <cell r="AS8846">
            <v>5.4416000000000002</v>
          </cell>
        </row>
        <row r="8847">
          <cell r="AR8847" t="str">
            <v>EUR44011</v>
          </cell>
          <cell r="AS8847">
            <v>6.1153000000000004</v>
          </cell>
        </row>
        <row r="8848">
          <cell r="AR8848" t="str">
            <v>USD44019</v>
          </cell>
          <cell r="AS8848">
            <v>5.3318000000000003</v>
          </cell>
        </row>
        <row r="8849">
          <cell r="AR8849" t="str">
            <v>EUR44019</v>
          </cell>
          <cell r="AS8849">
            <v>6.0244</v>
          </cell>
        </row>
        <row r="8850">
          <cell r="AR8850" t="str">
            <v>USD44032</v>
          </cell>
          <cell r="AS8850">
            <v>5.3635000000000002</v>
          </cell>
        </row>
        <row r="8851">
          <cell r="AR8851" t="str">
            <v>EUR44032</v>
          </cell>
          <cell r="AS8851">
            <v>6.1379999999999999</v>
          </cell>
        </row>
        <row r="8852">
          <cell r="AR8852" t="str">
            <v>USD43977</v>
          </cell>
          <cell r="AS8852">
            <v>5.3707000000000003</v>
          </cell>
        </row>
        <row r="8853">
          <cell r="AR8853" t="str">
            <v>EUR43977</v>
          </cell>
          <cell r="AS8853">
            <v>5.8921999999999999</v>
          </cell>
        </row>
        <row r="8854">
          <cell r="AR8854" t="str">
            <v>USD44014</v>
          </cell>
          <cell r="AS8854">
            <v>5.3028000000000004</v>
          </cell>
        </row>
        <row r="8855">
          <cell r="AR8855" t="str">
            <v>EUR44014</v>
          </cell>
          <cell r="AS8855">
            <v>5.9593000000000007</v>
          </cell>
        </row>
        <row r="8856">
          <cell r="AR8856" t="str">
            <v>USD44018</v>
          </cell>
          <cell r="AS8856">
            <v>5.3085000000000004</v>
          </cell>
        </row>
        <row r="8857">
          <cell r="AR8857" t="str">
            <v>EUR44018</v>
          </cell>
          <cell r="AS8857">
            <v>6.0029000000000003</v>
          </cell>
        </row>
        <row r="8858">
          <cell r="AR8858" t="str">
            <v>USD44054</v>
          </cell>
          <cell r="AS8858">
            <v>5.4285000000000005</v>
          </cell>
        </row>
        <row r="8859">
          <cell r="AR8859" t="str">
            <v>EUR44054</v>
          </cell>
          <cell r="AS8859">
            <v>6.3860999999999999</v>
          </cell>
        </row>
        <row r="8860">
          <cell r="AR8860" t="str">
            <v>USD44088</v>
          </cell>
          <cell r="AS8860">
            <v>5.2984</v>
          </cell>
        </row>
        <row r="8861">
          <cell r="AR8861" t="str">
            <v>EUR44088</v>
          </cell>
          <cell r="AS8861">
            <v>6.2919</v>
          </cell>
        </row>
        <row r="8862">
          <cell r="AR8862" t="str">
            <v>USD44109</v>
          </cell>
          <cell r="AS8862">
            <v>5.6299000000000001</v>
          </cell>
        </row>
        <row r="8863">
          <cell r="AR8863" t="str">
            <v>EUR44109</v>
          </cell>
          <cell r="AS8863">
            <v>6.6360000000000001</v>
          </cell>
        </row>
        <row r="8864">
          <cell r="AR8864" t="str">
            <v>USD44130</v>
          </cell>
          <cell r="AS8864">
            <v>5.6328000000000005</v>
          </cell>
        </row>
        <row r="8865">
          <cell r="AR8865" t="str">
            <v>EUR44130</v>
          </cell>
          <cell r="AS8865">
            <v>6.6562999999999999</v>
          </cell>
        </row>
        <row r="8866">
          <cell r="AR8866" t="str">
            <v>USD44131</v>
          </cell>
          <cell r="AS8866">
            <v>5.6491000000000007</v>
          </cell>
        </row>
        <row r="8867">
          <cell r="AR8867" t="str">
            <v>EUR44131</v>
          </cell>
          <cell r="AS8867">
            <v>6.6863000000000001</v>
          </cell>
        </row>
        <row r="8868">
          <cell r="AR8868" t="str">
            <v>USD43951</v>
          </cell>
          <cell r="AS8868">
            <v>5.4270000000000005</v>
          </cell>
        </row>
        <row r="8869">
          <cell r="AR8869" t="str">
            <v>EUR43951</v>
          </cell>
          <cell r="AS8869">
            <v>5.9333</v>
          </cell>
        </row>
        <row r="8870">
          <cell r="AR8870" t="str">
            <v>USD44027</v>
          </cell>
          <cell r="AS8870">
            <v>5.3491</v>
          </cell>
        </row>
        <row r="8871">
          <cell r="AR8871" t="str">
            <v>EUR44027</v>
          </cell>
          <cell r="AS8871">
            <v>6.1023000000000005</v>
          </cell>
        </row>
        <row r="8872">
          <cell r="AR8872" t="str">
            <v>USD44071</v>
          </cell>
          <cell r="AS8872">
            <v>5.4679000000000002</v>
          </cell>
        </row>
        <row r="8873">
          <cell r="AR8873" t="str">
            <v>EUR44071</v>
          </cell>
          <cell r="AS8873">
            <v>6.5073000000000008</v>
          </cell>
        </row>
        <row r="8874">
          <cell r="AR8874" t="str">
            <v>USD44091</v>
          </cell>
          <cell r="AS8874">
            <v>5.2593000000000005</v>
          </cell>
        </row>
        <row r="8875">
          <cell r="AR8875" t="str">
            <v>EUR44091</v>
          </cell>
          <cell r="AS8875">
            <v>6.2186000000000003</v>
          </cell>
        </row>
        <row r="8876">
          <cell r="AR8876" t="str">
            <v>USD44097</v>
          </cell>
          <cell r="AS8876">
            <v>5.5311000000000003</v>
          </cell>
        </row>
        <row r="8877">
          <cell r="AR8877" t="str">
            <v>EUR44097</v>
          </cell>
          <cell r="AS8877">
            <v>6.4592000000000001</v>
          </cell>
        </row>
        <row r="8878">
          <cell r="AR8878" t="str">
            <v>USD44153</v>
          </cell>
          <cell r="AS8878">
            <v>5.2932000000000006</v>
          </cell>
        </row>
        <row r="8879">
          <cell r="AR8879" t="str">
            <v>EUR44153</v>
          </cell>
          <cell r="AS8879">
            <v>6.2867000000000006</v>
          </cell>
        </row>
        <row r="8880">
          <cell r="AR8880" t="str">
            <v>USD44162</v>
          </cell>
          <cell r="AS8880">
            <v>5.3494000000000002</v>
          </cell>
        </row>
        <row r="8881">
          <cell r="AR8881" t="str">
            <v>EUR44162</v>
          </cell>
          <cell r="AS8881">
            <v>6.3898999999999999</v>
          </cell>
        </row>
        <row r="8882">
          <cell r="AR8882" t="str">
            <v>USD43943</v>
          </cell>
          <cell r="AS8882">
            <v>5.3847000000000005</v>
          </cell>
        </row>
        <row r="8883">
          <cell r="AR8883" t="str">
            <v>EUR43943</v>
          </cell>
          <cell r="AS8883">
            <v>5.8327</v>
          </cell>
        </row>
        <row r="8884">
          <cell r="AR8884" t="str">
            <v>USD43945</v>
          </cell>
          <cell r="AS8884">
            <v>5.6510000000000007</v>
          </cell>
        </row>
        <row r="8885">
          <cell r="AR8885" t="str">
            <v>EUR43945</v>
          </cell>
          <cell r="AS8885">
            <v>6.1031000000000004</v>
          </cell>
        </row>
        <row r="8886">
          <cell r="AR8886" t="str">
            <v>USD43957</v>
          </cell>
          <cell r="AS8886">
            <v>5.6676000000000002</v>
          </cell>
        </row>
        <row r="8887">
          <cell r="AR8887" t="str">
            <v>EUR43957</v>
          </cell>
          <cell r="AS8887">
            <v>6.1255000000000006</v>
          </cell>
        </row>
        <row r="8888">
          <cell r="AR8888" t="str">
            <v>USD44022</v>
          </cell>
          <cell r="AS8888">
            <v>5.3440000000000003</v>
          </cell>
        </row>
        <row r="8889">
          <cell r="AR8889" t="str">
            <v>EUR44022</v>
          </cell>
          <cell r="AS8889">
            <v>6.0483000000000002</v>
          </cell>
        </row>
        <row r="8890">
          <cell r="AR8890" t="str">
            <v>USD44041</v>
          </cell>
          <cell r="AS8890">
            <v>5.1395</v>
          </cell>
        </row>
        <row r="8891">
          <cell r="AR8891" t="str">
            <v>EUR44041</v>
          </cell>
          <cell r="AS8891">
            <v>6.0497000000000005</v>
          </cell>
        </row>
        <row r="8892">
          <cell r="AR8892" t="str">
            <v>USD44075</v>
          </cell>
          <cell r="AS8892">
            <v>5.3732000000000006</v>
          </cell>
        </row>
        <row r="8893">
          <cell r="AR8893" t="str">
            <v>EUR44075</v>
          </cell>
          <cell r="AS8893">
            <v>6.4215</v>
          </cell>
        </row>
        <row r="8894">
          <cell r="AR8894" t="str">
            <v>USD43948</v>
          </cell>
          <cell r="AS8894">
            <v>5.6358000000000006</v>
          </cell>
        </row>
        <row r="8895">
          <cell r="AR8895" t="str">
            <v>EUR43948</v>
          </cell>
          <cell r="AS8895">
            <v>6.1040999999999999</v>
          </cell>
        </row>
        <row r="8896">
          <cell r="AR8896" t="str">
            <v>USD43955</v>
          </cell>
          <cell r="AS8896">
            <v>5.5815999999999999</v>
          </cell>
        </row>
        <row r="8897">
          <cell r="AR8897" t="str">
            <v>EUR43955</v>
          </cell>
          <cell r="AS8897">
            <v>6.0912000000000006</v>
          </cell>
        </row>
        <row r="8898">
          <cell r="AR8898" t="str">
            <v>USD44013</v>
          </cell>
          <cell r="AS8898">
            <v>5.3651</v>
          </cell>
        </row>
        <row r="8899">
          <cell r="AR8899" t="str">
            <v>EUR44013</v>
          </cell>
          <cell r="AS8899">
            <v>6.0411000000000001</v>
          </cell>
        </row>
        <row r="8900">
          <cell r="AR8900" t="str">
            <v>USD44015</v>
          </cell>
          <cell r="AS8900">
            <v>5.3374000000000006</v>
          </cell>
        </row>
        <row r="8901">
          <cell r="AR8901" t="str">
            <v>EUR44015</v>
          </cell>
          <cell r="AS8901">
            <v>6.0019</v>
          </cell>
        </row>
        <row r="8902">
          <cell r="AR8902" t="str">
            <v>USD44020</v>
          </cell>
          <cell r="AS8902">
            <v>5.3482000000000003</v>
          </cell>
        </row>
        <row r="8903">
          <cell r="AR8903" t="str">
            <v>EUR44020</v>
          </cell>
          <cell r="AS8903">
            <v>6.0594999999999999</v>
          </cell>
        </row>
        <row r="8904">
          <cell r="AR8904" t="str">
            <v>USD44029</v>
          </cell>
          <cell r="AS8904">
            <v>5.351</v>
          </cell>
        </row>
        <row r="8905">
          <cell r="AR8905" t="str">
            <v>EUR44029</v>
          </cell>
          <cell r="AS8905">
            <v>6.1210000000000004</v>
          </cell>
        </row>
        <row r="8906">
          <cell r="AR8906" t="str">
            <v>USD44061</v>
          </cell>
          <cell r="AS8906">
            <v>5.4659000000000004</v>
          </cell>
        </row>
        <row r="8907">
          <cell r="AR8907" t="str">
            <v>EUR44061</v>
          </cell>
          <cell r="AS8907">
            <v>6.5219000000000005</v>
          </cell>
        </row>
        <row r="8908">
          <cell r="AR8908" t="str">
            <v>USD44074</v>
          </cell>
          <cell r="AS8908">
            <v>5.4713000000000003</v>
          </cell>
        </row>
        <row r="8909">
          <cell r="AR8909" t="str">
            <v>EUR44074</v>
          </cell>
          <cell r="AS8909">
            <v>6.5392999999999999</v>
          </cell>
        </row>
        <row r="8910">
          <cell r="AR8910" t="str">
            <v>USD44117</v>
          </cell>
          <cell r="AS8910">
            <v>5.5859000000000005</v>
          </cell>
        </row>
        <row r="8911">
          <cell r="AR8911" t="str">
            <v>EUR44117</v>
          </cell>
          <cell r="AS8911">
            <v>6.5567000000000002</v>
          </cell>
        </row>
        <row r="8912">
          <cell r="AR8912" t="str">
            <v>USD44125</v>
          </cell>
          <cell r="AS8912">
            <v>5.6006</v>
          </cell>
        </row>
        <row r="8913">
          <cell r="AR8913" t="str">
            <v>EUR44125</v>
          </cell>
          <cell r="AS8913">
            <v>6.6485000000000003</v>
          </cell>
        </row>
        <row r="8914">
          <cell r="AR8914" t="str">
            <v>USD44026</v>
          </cell>
          <cell r="AS8914">
            <v>5.4287999999999998</v>
          </cell>
        </row>
        <row r="8915">
          <cell r="AR8915" t="str">
            <v>EUR44026</v>
          </cell>
          <cell r="AS8915">
            <v>6.1932</v>
          </cell>
        </row>
        <row r="8916">
          <cell r="AR8916" t="str">
            <v>USD44036</v>
          </cell>
          <cell r="AS8916">
            <v>5.2145999999999999</v>
          </cell>
        </row>
        <row r="8917">
          <cell r="AR8917" t="str">
            <v>EUR44036</v>
          </cell>
          <cell r="AS8917">
            <v>6.0677000000000003</v>
          </cell>
        </row>
        <row r="8918">
          <cell r="AR8918" t="str">
            <v>USD44056</v>
          </cell>
          <cell r="AS8918">
            <v>5.3801000000000005</v>
          </cell>
        </row>
        <row r="8919">
          <cell r="AR8919" t="str">
            <v>EUR44056</v>
          </cell>
          <cell r="AS8919">
            <v>6.3593000000000002</v>
          </cell>
        </row>
        <row r="8920">
          <cell r="AR8920" t="str">
            <v>USD44148</v>
          </cell>
          <cell r="AS8920">
            <v>5.4854000000000003</v>
          </cell>
        </row>
        <row r="8921">
          <cell r="AR8921" t="str">
            <v>EUR44148</v>
          </cell>
          <cell r="AS8921">
            <v>6.4847999999999999</v>
          </cell>
        </row>
        <row r="8922">
          <cell r="AR8922" t="str">
            <v>USD44154</v>
          </cell>
          <cell r="AS8922">
            <v>5.3330000000000002</v>
          </cell>
        </row>
        <row r="8923">
          <cell r="AR8923" t="str">
            <v>EUR44154</v>
          </cell>
          <cell r="AS8923">
            <v>6.3153000000000006</v>
          </cell>
        </row>
        <row r="8924">
          <cell r="AR8924" t="str">
            <v>USD43958</v>
          </cell>
          <cell r="AS8924">
            <v>5.8365</v>
          </cell>
        </row>
        <row r="8925">
          <cell r="AR8925" t="str">
            <v>EUR43958</v>
          </cell>
          <cell r="AS8925">
            <v>6.3128000000000002</v>
          </cell>
        </row>
        <row r="8926">
          <cell r="AR8926" t="str">
            <v>USD44004</v>
          </cell>
          <cell r="AS8926">
            <v>5.2225999999999999</v>
          </cell>
        </row>
        <row r="8927">
          <cell r="AR8927" t="str">
            <v>EUR44004</v>
          </cell>
          <cell r="AS8927">
            <v>5.8812000000000006</v>
          </cell>
        </row>
        <row r="8928">
          <cell r="AR8928" t="str">
            <v>USD44042</v>
          </cell>
          <cell r="AS8928">
            <v>5.1837</v>
          </cell>
        </row>
        <row r="8929">
          <cell r="AR8929" t="str">
            <v>EUR44042</v>
          </cell>
          <cell r="AS8929">
            <v>6.1120999999999999</v>
          </cell>
        </row>
        <row r="8930">
          <cell r="AR8930" t="str">
            <v>USD44063</v>
          </cell>
          <cell r="AS8930">
            <v>5.6510000000000007</v>
          </cell>
        </row>
        <row r="8931">
          <cell r="AR8931" t="str">
            <v>EUR44063</v>
          </cell>
          <cell r="AS8931">
            <v>6.7038000000000002</v>
          </cell>
        </row>
        <row r="8932">
          <cell r="AR8932" t="str">
            <v>USD44124</v>
          </cell>
          <cell r="AS8932">
            <v>5.5830000000000002</v>
          </cell>
        </row>
        <row r="8933">
          <cell r="AR8933" t="str">
            <v>EUR44124</v>
          </cell>
          <cell r="AS8933">
            <v>6.6019000000000005</v>
          </cell>
        </row>
        <row r="8934">
          <cell r="AR8934" t="str">
            <v>USD44126</v>
          </cell>
          <cell r="AS8934">
            <v>5.5819999999999999</v>
          </cell>
        </row>
        <row r="8935">
          <cell r="AR8935" t="str">
            <v>EUR44126</v>
          </cell>
          <cell r="AS8935">
            <v>6.6002000000000001</v>
          </cell>
        </row>
        <row r="8936">
          <cell r="AR8936" t="str">
            <v>USD44119</v>
          </cell>
          <cell r="AS8936">
            <v>5.6172000000000004</v>
          </cell>
        </row>
        <row r="8937">
          <cell r="AR8937" t="str">
            <v>EUR44119</v>
          </cell>
          <cell r="AS8937">
            <v>6.5727000000000002</v>
          </cell>
        </row>
        <row r="8938">
          <cell r="AR8938" t="str">
            <v>USD44138</v>
          </cell>
          <cell r="AS8938">
            <v>5.6895000000000007</v>
          </cell>
        </row>
        <row r="8939">
          <cell r="AR8939" t="str">
            <v>EUR44138</v>
          </cell>
          <cell r="AS8939">
            <v>6.6738</v>
          </cell>
        </row>
        <row r="8940">
          <cell r="AR8940" t="str">
            <v>USD44078</v>
          </cell>
          <cell r="AS8940">
            <v>5.2848000000000006</v>
          </cell>
        </row>
        <row r="8941">
          <cell r="AR8941" t="str">
            <v>EUR44078</v>
          </cell>
          <cell r="AS8941">
            <v>6.2472000000000003</v>
          </cell>
        </row>
        <row r="8942">
          <cell r="AR8942" t="str">
            <v>USD44132</v>
          </cell>
          <cell r="AS8942">
            <v>5.7324999999999999</v>
          </cell>
        </row>
        <row r="8943">
          <cell r="AR8943" t="str">
            <v>EUR44132</v>
          </cell>
          <cell r="AS8943">
            <v>6.7368000000000006</v>
          </cell>
        </row>
        <row r="8944">
          <cell r="AR8944" t="str">
            <v>USD44134</v>
          </cell>
          <cell r="AS8944">
            <v>5.7718000000000007</v>
          </cell>
        </row>
        <row r="8945">
          <cell r="AR8945" t="str">
            <v>EUR44134</v>
          </cell>
          <cell r="AS8945">
            <v>6.7241</v>
          </cell>
        </row>
        <row r="8946">
          <cell r="AR8946" t="str">
            <v>USD44328</v>
          </cell>
          <cell r="AS8946">
            <v>5.2353000000000005</v>
          </cell>
        </row>
        <row r="8947">
          <cell r="AR8947" t="str">
            <v>EUR44328</v>
          </cell>
          <cell r="AS8947">
            <v>6.3216000000000001</v>
          </cell>
        </row>
        <row r="8948">
          <cell r="AR8948" t="str">
            <v>USD44336</v>
          </cell>
          <cell r="AS8948">
            <v>5.2905000000000006</v>
          </cell>
        </row>
        <row r="8949">
          <cell r="AR8949" t="str">
            <v>EUR44336</v>
          </cell>
          <cell r="AS8949">
            <v>6.4682000000000004</v>
          </cell>
        </row>
        <row r="8950">
          <cell r="AR8950" t="str">
            <v>USD44340</v>
          </cell>
          <cell r="AS8950">
            <v>5.3197999999999999</v>
          </cell>
        </row>
        <row r="8951">
          <cell r="AR8951" t="str">
            <v>EUR44340</v>
          </cell>
          <cell r="AS8951">
            <v>6.4965000000000002</v>
          </cell>
        </row>
        <row r="8952">
          <cell r="AR8952" t="str">
            <v>USD44369</v>
          </cell>
          <cell r="AS8952">
            <v>5.0178000000000003</v>
          </cell>
        </row>
        <row r="8953">
          <cell r="AR8953" t="str">
            <v>EUR44369</v>
          </cell>
          <cell r="AS8953">
            <v>5.9771999999999998</v>
          </cell>
        </row>
        <row r="8954">
          <cell r="AR8954" t="str">
            <v>USD44384</v>
          </cell>
          <cell r="AS8954">
            <v>5.2328000000000001</v>
          </cell>
        </row>
        <row r="8955">
          <cell r="AR8955" t="str">
            <v>EUR44384</v>
          </cell>
          <cell r="AS8955">
            <v>6.1773000000000007</v>
          </cell>
        </row>
        <row r="8956">
          <cell r="AR8956" t="str">
            <v>USD44393</v>
          </cell>
          <cell r="AS8956">
            <v>5.0941000000000001</v>
          </cell>
        </row>
        <row r="8957">
          <cell r="AR8957" t="str">
            <v>EUR44393</v>
          </cell>
          <cell r="AS8957">
            <v>6.0161000000000007</v>
          </cell>
        </row>
        <row r="8958">
          <cell r="AR8958" t="str">
            <v>USD44397</v>
          </cell>
          <cell r="AS8958">
            <v>5.2465000000000002</v>
          </cell>
        </row>
        <row r="8959">
          <cell r="AR8959" t="str">
            <v>EUR44397</v>
          </cell>
          <cell r="AS8959">
            <v>6.1778000000000004</v>
          </cell>
        </row>
        <row r="8960">
          <cell r="AR8960" t="str">
            <v>EUR44408</v>
          </cell>
          <cell r="AS8960">
            <v>6.0768000000000004</v>
          </cell>
        </row>
        <row r="8961">
          <cell r="AR8961" t="str">
            <v>USD44408</v>
          </cell>
          <cell r="AS8961">
            <v>5.1215999999999999</v>
          </cell>
        </row>
        <row r="8962">
          <cell r="AR8962" t="str">
            <v>USD44417</v>
          </cell>
          <cell r="AS8962">
            <v>5.2774000000000001</v>
          </cell>
        </row>
        <row r="8963">
          <cell r="AR8963" t="str">
            <v>EUR44417</v>
          </cell>
          <cell r="AS8963">
            <v>6.2004000000000001</v>
          </cell>
        </row>
        <row r="8964">
          <cell r="AR8964" t="str">
            <v>USD44419</v>
          </cell>
          <cell r="AS8964">
            <v>5.2012999999999998</v>
          </cell>
        </row>
        <row r="8965">
          <cell r="AR8965" t="str">
            <v>EUR44419</v>
          </cell>
          <cell r="AS8965">
            <v>6.1058000000000003</v>
          </cell>
        </row>
        <row r="8966">
          <cell r="AR8966" t="str">
            <v>USD44420</v>
          </cell>
          <cell r="AS8966">
            <v>5.2351000000000001</v>
          </cell>
        </row>
        <row r="8967">
          <cell r="AR8967" t="str">
            <v>EUR44420</v>
          </cell>
          <cell r="AS8967">
            <v>6.1444000000000001</v>
          </cell>
        </row>
        <row r="8968">
          <cell r="AR8968" t="str">
            <v>USD44421</v>
          </cell>
          <cell r="AS8968">
            <v>5.2473999999999998</v>
          </cell>
        </row>
        <row r="8969">
          <cell r="AR8969" t="str">
            <v>EUR44421</v>
          </cell>
          <cell r="AS8969">
            <v>6.1909000000000001</v>
          </cell>
        </row>
        <row r="8970">
          <cell r="AR8970" t="str">
            <v>USD44426</v>
          </cell>
          <cell r="AS8970">
            <v>5.3025000000000002</v>
          </cell>
        </row>
        <row r="8971">
          <cell r="AR8971" t="str">
            <v>EUR44426</v>
          </cell>
          <cell r="AS8971">
            <v>6.2050000000000001</v>
          </cell>
        </row>
        <row r="8972">
          <cell r="AR8972" t="str">
            <v>USD44484</v>
          </cell>
          <cell r="AS8972">
            <v>5.4510000000000005</v>
          </cell>
        </row>
        <row r="8973">
          <cell r="AR8973" t="str">
            <v>EUR44484</v>
          </cell>
          <cell r="AS8973">
            <v>6.3210000000000006</v>
          </cell>
        </row>
        <row r="8974">
          <cell r="AR8974" t="str">
            <v>USD44547</v>
          </cell>
          <cell r="AS8974">
            <v>5.6959</v>
          </cell>
        </row>
        <row r="8975">
          <cell r="AR8975" t="str">
            <v>EUR44547</v>
          </cell>
          <cell r="AS8975">
            <v>6.4221000000000004</v>
          </cell>
        </row>
        <row r="8976">
          <cell r="AR8976" t="str">
            <v>USD44559</v>
          </cell>
          <cell r="AS8976">
            <v>5.6619000000000002</v>
          </cell>
        </row>
        <row r="8977">
          <cell r="AR8977" t="str">
            <v>EUR44559</v>
          </cell>
          <cell r="AS8977">
            <v>6.4263000000000003</v>
          </cell>
        </row>
        <row r="8978">
          <cell r="AR8978" t="str">
            <v>USD44560</v>
          </cell>
          <cell r="AS8978">
            <v>5.5805000000000007</v>
          </cell>
        </row>
        <row r="8979">
          <cell r="AR8979" t="str">
            <v>EUR44560</v>
          </cell>
          <cell r="AS8979">
            <v>6.3238000000000003</v>
          </cell>
        </row>
        <row r="8980">
          <cell r="AR8980" t="str">
            <v>USD44326</v>
          </cell>
          <cell r="AS8980">
            <v>5.2227000000000006</v>
          </cell>
        </row>
        <row r="8981">
          <cell r="AR8981" t="str">
            <v>EUR44326</v>
          </cell>
          <cell r="AS8981">
            <v>6.3571</v>
          </cell>
        </row>
        <row r="8982">
          <cell r="AR8982" t="str">
            <v>USD44344</v>
          </cell>
          <cell r="AS8982">
            <v>5.2281000000000004</v>
          </cell>
        </row>
        <row r="8983">
          <cell r="AR8983" t="str">
            <v>EUR44344</v>
          </cell>
          <cell r="AS8983">
            <v>6.3761999999999999</v>
          </cell>
        </row>
        <row r="8984">
          <cell r="AR8984" t="str">
            <v>USD44363</v>
          </cell>
          <cell r="AS8984">
            <v>5.0207000000000006</v>
          </cell>
        </row>
        <row r="8985">
          <cell r="AR8985" t="str">
            <v>EUR44363</v>
          </cell>
          <cell r="AS8985">
            <v>6.0851000000000006</v>
          </cell>
        </row>
        <row r="8986">
          <cell r="AR8986" t="str">
            <v>USD44403</v>
          </cell>
          <cell r="AS8986">
            <v>5.1863000000000001</v>
          </cell>
        </row>
        <row r="8987">
          <cell r="AR8987" t="str">
            <v>EUR44403</v>
          </cell>
          <cell r="AS8987">
            <v>6.1261000000000001</v>
          </cell>
        </row>
        <row r="8988">
          <cell r="AR8988" t="str">
            <v>USD44427</v>
          </cell>
          <cell r="AS8988">
            <v>5.4180000000000001</v>
          </cell>
        </row>
        <row r="8989">
          <cell r="AR8989" t="str">
            <v>EUR44427</v>
          </cell>
          <cell r="AS8989">
            <v>6.3364000000000003</v>
          </cell>
        </row>
        <row r="8990">
          <cell r="AR8990" t="str">
            <v>USD44452</v>
          </cell>
          <cell r="AS8990">
            <v>5.2190000000000003</v>
          </cell>
        </row>
        <row r="8991">
          <cell r="AR8991" t="str">
            <v>EUR44452</v>
          </cell>
          <cell r="AS8991">
            <v>6.1642000000000001</v>
          </cell>
        </row>
        <row r="8992">
          <cell r="AR8992" t="str">
            <v>USD44467</v>
          </cell>
          <cell r="AS8992">
            <v>5.4206000000000003</v>
          </cell>
        </row>
        <row r="8993">
          <cell r="AR8993" t="str">
            <v>EUR44467</v>
          </cell>
          <cell r="AS8993">
            <v>6.3313000000000006</v>
          </cell>
        </row>
        <row r="8994">
          <cell r="AR8994" t="str">
            <v>USD44474</v>
          </cell>
          <cell r="AS8994">
            <v>5.4611000000000001</v>
          </cell>
        </row>
        <row r="8995">
          <cell r="AR8995" t="str">
            <v>EUR44474</v>
          </cell>
          <cell r="AS8995">
            <v>6.3409000000000004</v>
          </cell>
        </row>
        <row r="8996">
          <cell r="AR8996" t="str">
            <v>USD44480</v>
          </cell>
          <cell r="AS8996">
            <v>5.5161000000000007</v>
          </cell>
        </row>
        <row r="8997">
          <cell r="AR8997" t="str">
            <v>EUR44480</v>
          </cell>
          <cell r="AS8997">
            <v>6.3843000000000005</v>
          </cell>
        </row>
        <row r="8998">
          <cell r="AR8998" t="str">
            <v>USD44488</v>
          </cell>
          <cell r="AS8998">
            <v>5.5521000000000003</v>
          </cell>
        </row>
        <row r="8999">
          <cell r="AR8999" t="str">
            <v>EUR44488</v>
          </cell>
          <cell r="AS8999">
            <v>6.4588000000000001</v>
          </cell>
        </row>
        <row r="9000">
          <cell r="AR9000" t="str">
            <v>USD44526</v>
          </cell>
          <cell r="AS9000">
            <v>5.5865</v>
          </cell>
        </row>
        <row r="9001">
          <cell r="AR9001" t="str">
            <v>EUR44526</v>
          </cell>
          <cell r="AS9001">
            <v>6.3222000000000005</v>
          </cell>
        </row>
        <row r="9002">
          <cell r="AR9002" t="str">
            <v>USD44494</v>
          </cell>
          <cell r="AS9002">
            <v>5.5973000000000006</v>
          </cell>
        </row>
        <row r="9003">
          <cell r="AR9003" t="str">
            <v>EUR44494</v>
          </cell>
          <cell r="AS9003">
            <v>6.5001000000000007</v>
          </cell>
        </row>
        <row r="9004">
          <cell r="AR9004" t="str">
            <v>USD44503</v>
          </cell>
          <cell r="AS9004">
            <v>5.6672000000000002</v>
          </cell>
        </row>
        <row r="9005">
          <cell r="AR9005" t="str">
            <v>EUR44503</v>
          </cell>
          <cell r="AS9005">
            <v>6.5655000000000001</v>
          </cell>
        </row>
        <row r="9006">
          <cell r="AR9006" t="str">
            <v>USD44522</v>
          </cell>
          <cell r="AS9006">
            <v>5.5841000000000003</v>
          </cell>
        </row>
        <row r="9007">
          <cell r="AR9007" t="str">
            <v>EUR44522</v>
          </cell>
          <cell r="AS9007">
            <v>6.2810000000000006</v>
          </cell>
        </row>
        <row r="9008">
          <cell r="AR9008" t="str">
            <v>USD44540</v>
          </cell>
          <cell r="AS9008">
            <v>5.5931000000000006</v>
          </cell>
        </row>
        <row r="9009">
          <cell r="AR9009" t="str">
            <v>EUR44540</v>
          </cell>
          <cell r="AS9009">
            <v>6.3219000000000003</v>
          </cell>
        </row>
        <row r="9010">
          <cell r="AR9010" t="str">
            <v>USD44368</v>
          </cell>
          <cell r="AS9010">
            <v>5.0373000000000001</v>
          </cell>
        </row>
        <row r="9011">
          <cell r="AR9011" t="str">
            <v>EUR44368</v>
          </cell>
          <cell r="AS9011">
            <v>5.9999000000000002</v>
          </cell>
        </row>
        <row r="9012">
          <cell r="AR9012" t="str">
            <v>USD44390</v>
          </cell>
          <cell r="AS9012">
            <v>5.1770000000000005</v>
          </cell>
        </row>
        <row r="9013">
          <cell r="AR9013" t="str">
            <v>EUR44390</v>
          </cell>
          <cell r="AS9013">
            <v>6.1161000000000003</v>
          </cell>
        </row>
        <row r="9014">
          <cell r="AR9014" t="str">
            <v>USD44414</v>
          </cell>
          <cell r="AS9014">
            <v>5.2410000000000005</v>
          </cell>
        </row>
        <row r="9015">
          <cell r="AR9015" t="str">
            <v>EUR44414</v>
          </cell>
          <cell r="AS9015">
            <v>6.1645000000000003</v>
          </cell>
        </row>
        <row r="9016">
          <cell r="AR9016" t="str">
            <v>USD44418</v>
          </cell>
          <cell r="AS9016">
            <v>5.2217000000000002</v>
          </cell>
        </row>
        <row r="9017">
          <cell r="AR9017" t="str">
            <v>EUR44418</v>
          </cell>
          <cell r="AS9017">
            <v>6.1214000000000004</v>
          </cell>
        </row>
        <row r="9018">
          <cell r="AR9018" t="str">
            <v>USD44445</v>
          </cell>
          <cell r="AS9018">
            <v>5.1773000000000007</v>
          </cell>
        </row>
        <row r="9019">
          <cell r="AR9019" t="str">
            <v>EUR44445</v>
          </cell>
          <cell r="AS9019">
            <v>6.1434000000000006</v>
          </cell>
        </row>
        <row r="9020">
          <cell r="AR9020" t="str">
            <v>USD44449</v>
          </cell>
          <cell r="AS9020">
            <v>5.2158000000000007</v>
          </cell>
        </row>
        <row r="9021">
          <cell r="AR9021" t="str">
            <v>EUR44449</v>
          </cell>
          <cell r="AS9021">
            <v>6.1672000000000002</v>
          </cell>
        </row>
        <row r="9022">
          <cell r="AR9022" t="str">
            <v>USD44456</v>
          </cell>
          <cell r="AS9022">
            <v>5.3103000000000007</v>
          </cell>
        </row>
        <row r="9023">
          <cell r="AR9023" t="str">
            <v>EUR44456</v>
          </cell>
          <cell r="AS9023">
            <v>6.2322000000000006</v>
          </cell>
        </row>
        <row r="9024">
          <cell r="AR9024" t="str">
            <v>USD44509</v>
          </cell>
          <cell r="AS9024">
            <v>5.4957000000000003</v>
          </cell>
        </row>
        <row r="9025">
          <cell r="AR9025" t="str">
            <v>EUR44509</v>
          </cell>
          <cell r="AS9025">
            <v>6.3673000000000002</v>
          </cell>
        </row>
        <row r="9026">
          <cell r="AR9026" t="str">
            <v>USD44524</v>
          </cell>
          <cell r="AS9026">
            <v>5.6027000000000005</v>
          </cell>
        </row>
        <row r="9027">
          <cell r="AR9027" t="str">
            <v>EUR44524</v>
          </cell>
          <cell r="AS9027">
            <v>6.2739000000000003</v>
          </cell>
        </row>
        <row r="9028">
          <cell r="AR9028" t="str">
            <v>USD44553</v>
          </cell>
          <cell r="AS9028">
            <v>5.7201000000000004</v>
          </cell>
        </row>
        <row r="9029">
          <cell r="AR9029" t="str">
            <v>EUR44553</v>
          </cell>
          <cell r="AS9029">
            <v>6.4780000000000006</v>
          </cell>
        </row>
        <row r="9030">
          <cell r="AR9030" t="str">
            <v>USD44349</v>
          </cell>
          <cell r="AS9030">
            <v>5.1147</v>
          </cell>
        </row>
        <row r="9031">
          <cell r="AR9031" t="str">
            <v>EUR44349</v>
          </cell>
          <cell r="AS9031">
            <v>6.2471000000000005</v>
          </cell>
        </row>
        <row r="9032">
          <cell r="AR9032" t="str">
            <v>USD44473</v>
          </cell>
          <cell r="AS9032">
            <v>5.4203999999999999</v>
          </cell>
        </row>
        <row r="9033">
          <cell r="AR9033" t="str">
            <v>EUR44473</v>
          </cell>
          <cell r="AS9033">
            <v>6.3001000000000005</v>
          </cell>
        </row>
        <row r="9034">
          <cell r="AR9034" t="str">
            <v>USD44475</v>
          </cell>
          <cell r="AS9034">
            <v>5.5097000000000005</v>
          </cell>
        </row>
        <row r="9035">
          <cell r="AR9035" t="str">
            <v>EUR44475</v>
          </cell>
          <cell r="AS9035">
            <v>6.3620999999999999</v>
          </cell>
        </row>
        <row r="9036">
          <cell r="AR9036" t="str">
            <v>USD44476</v>
          </cell>
          <cell r="AS9036">
            <v>5.5140000000000002</v>
          </cell>
        </row>
        <row r="9037">
          <cell r="AR9037" t="str">
            <v>EUR44476</v>
          </cell>
          <cell r="AS9037">
            <v>6.3753000000000002</v>
          </cell>
        </row>
        <row r="9038">
          <cell r="AR9038" t="str">
            <v>USD44508</v>
          </cell>
          <cell r="AS9038">
            <v>5.5627000000000004</v>
          </cell>
        </row>
        <row r="9039">
          <cell r="AR9039" t="str">
            <v>EUR44508</v>
          </cell>
          <cell r="AS9039">
            <v>6.4477000000000002</v>
          </cell>
        </row>
        <row r="9040">
          <cell r="AR9040" t="str">
            <v>USD44546</v>
          </cell>
          <cell r="AS9040">
            <v>5.6962999999999999</v>
          </cell>
        </row>
        <row r="9041">
          <cell r="AR9041" t="str">
            <v>EUR44546</v>
          </cell>
          <cell r="AS9041">
            <v>6.4419000000000004</v>
          </cell>
        </row>
        <row r="9042">
          <cell r="AR9042" t="str">
            <v>USD44334</v>
          </cell>
          <cell r="AS9042">
            <v>5.2587999999999999</v>
          </cell>
        </row>
        <row r="9043">
          <cell r="AR9043" t="str">
            <v>EUR44334</v>
          </cell>
          <cell r="AS9043">
            <v>6.4173</v>
          </cell>
        </row>
        <row r="9044">
          <cell r="AR9044" t="str">
            <v>USD44335</v>
          </cell>
          <cell r="AS9044">
            <v>5.2822000000000005</v>
          </cell>
        </row>
        <row r="9045">
          <cell r="AR9045" t="str">
            <v>EUR44335</v>
          </cell>
          <cell r="AS9045">
            <v>6.4538000000000002</v>
          </cell>
        </row>
        <row r="9046">
          <cell r="AR9046" t="str">
            <v>EUR44558</v>
          </cell>
          <cell r="AS9046">
            <v>6.3752000000000004</v>
          </cell>
        </row>
        <row r="9047">
          <cell r="AR9047" t="str">
            <v>USD44558</v>
          </cell>
          <cell r="AS9047">
            <v>5.6438000000000006</v>
          </cell>
        </row>
        <row r="9048">
          <cell r="AR9048" t="str">
            <v>USD44327</v>
          </cell>
          <cell r="AS9048">
            <v>5.2403000000000004</v>
          </cell>
        </row>
        <row r="9049">
          <cell r="AR9049" t="str">
            <v>EUR44327</v>
          </cell>
          <cell r="AS9049">
            <v>6.3780000000000001</v>
          </cell>
        </row>
        <row r="9050">
          <cell r="AR9050" t="str">
            <v>USD44356</v>
          </cell>
          <cell r="AS9050">
            <v>5.0533000000000001</v>
          </cell>
        </row>
        <row r="9051">
          <cell r="AR9051" t="str">
            <v>EUR44356</v>
          </cell>
          <cell r="AS9051">
            <v>6.1580000000000004</v>
          </cell>
        </row>
        <row r="9052">
          <cell r="AR9052" t="str">
            <v>USD44365</v>
          </cell>
          <cell r="AS9052">
            <v>5.0314000000000005</v>
          </cell>
        </row>
        <row r="9053">
          <cell r="AR9053" t="str">
            <v>EUR44365</v>
          </cell>
          <cell r="AS9053">
            <v>5.9733000000000001</v>
          </cell>
        </row>
        <row r="9054">
          <cell r="AR9054" t="str">
            <v>USD44371</v>
          </cell>
          <cell r="AS9054">
            <v>4.9277000000000006</v>
          </cell>
        </row>
        <row r="9055">
          <cell r="AR9055" t="str">
            <v>EUR44371</v>
          </cell>
          <cell r="AS9055">
            <v>5.8778000000000006</v>
          </cell>
        </row>
        <row r="9056">
          <cell r="AR9056" t="str">
            <v>USD44372</v>
          </cell>
          <cell r="AS9056">
            <v>4.9206000000000003</v>
          </cell>
        </row>
        <row r="9057">
          <cell r="AR9057" t="str">
            <v>EUR44372</v>
          </cell>
          <cell r="AS9057">
            <v>5.8757000000000001</v>
          </cell>
        </row>
        <row r="9058">
          <cell r="AR9058" t="str">
            <v>USD44378</v>
          </cell>
          <cell r="AS9058">
            <v>5.0055000000000005</v>
          </cell>
        </row>
        <row r="9059">
          <cell r="AR9059" t="str">
            <v>EUR44378</v>
          </cell>
          <cell r="AS9059">
            <v>5.9344999999999999</v>
          </cell>
        </row>
        <row r="9060">
          <cell r="AR9060" t="str">
            <v>USD44383</v>
          </cell>
          <cell r="AS9060">
            <v>5.1645000000000003</v>
          </cell>
        </row>
        <row r="9061">
          <cell r="AR9061" t="str">
            <v>EUR44383</v>
          </cell>
          <cell r="AS9061">
            <v>6.1039000000000003</v>
          </cell>
        </row>
        <row r="9062">
          <cell r="AR9062" t="str">
            <v>USD44392</v>
          </cell>
          <cell r="AS9062">
            <v>5.1000000000000005</v>
          </cell>
        </row>
        <row r="9063">
          <cell r="AR9063" t="str">
            <v>EUR44392</v>
          </cell>
          <cell r="AS9063">
            <v>6.0221</v>
          </cell>
        </row>
        <row r="9064">
          <cell r="AR9064" t="str">
            <v>USD44398</v>
          </cell>
          <cell r="AS9064">
            <v>5.2515999999999998</v>
          </cell>
        </row>
        <row r="9065">
          <cell r="AR9065" t="str">
            <v>EUR44398</v>
          </cell>
          <cell r="AS9065">
            <v>6.1964000000000006</v>
          </cell>
        </row>
        <row r="9066">
          <cell r="AR9066" t="str">
            <v>USD44487</v>
          </cell>
          <cell r="AS9066">
            <v>5.5193000000000003</v>
          </cell>
        </row>
        <row r="9067">
          <cell r="AR9067" t="str">
            <v>EUR44487</v>
          </cell>
          <cell r="AS9067">
            <v>6.4074</v>
          </cell>
        </row>
        <row r="9068">
          <cell r="AR9068" t="str">
            <v>USD44496</v>
          </cell>
          <cell r="AS9068">
            <v>5.5667</v>
          </cell>
        </row>
        <row r="9069">
          <cell r="AR9069" t="str">
            <v>EUR44496</v>
          </cell>
          <cell r="AS9069">
            <v>6.4574000000000007</v>
          </cell>
        </row>
        <row r="9070">
          <cell r="AR9070" t="str">
            <v>USD44551</v>
          </cell>
          <cell r="AS9070">
            <v>5.7372000000000005</v>
          </cell>
        </row>
        <row r="9071">
          <cell r="AR9071" t="str">
            <v>EUR44551</v>
          </cell>
          <cell r="AS9071">
            <v>6.4641000000000002</v>
          </cell>
        </row>
        <row r="9072">
          <cell r="AR9072" t="str">
            <v>USD44333</v>
          </cell>
          <cell r="AS9072">
            <v>5.2755000000000001</v>
          </cell>
        </row>
        <row r="9073">
          <cell r="AR9073" t="str">
            <v>EUR44333</v>
          </cell>
          <cell r="AS9073">
            <v>6.4134000000000002</v>
          </cell>
        </row>
        <row r="9074">
          <cell r="AR9074" t="str">
            <v>USD44355</v>
          </cell>
          <cell r="AS9074">
            <v>5.0489000000000006</v>
          </cell>
        </row>
        <row r="9075">
          <cell r="AR9075" t="str">
            <v>EUR44355</v>
          </cell>
          <cell r="AS9075">
            <v>6.1496000000000004</v>
          </cell>
        </row>
        <row r="9076">
          <cell r="AR9076" t="str">
            <v>USD44405</v>
          </cell>
          <cell r="AS9076">
            <v>5.1527000000000003</v>
          </cell>
        </row>
        <row r="9077">
          <cell r="AR9077" t="str">
            <v>EUR44405</v>
          </cell>
          <cell r="AS9077">
            <v>6.0853000000000002</v>
          </cell>
        </row>
        <row r="9078">
          <cell r="AR9078" t="str">
            <v>USD44431</v>
          </cell>
          <cell r="AS9078">
            <v>5.3685999999999998</v>
          </cell>
        </row>
        <row r="9079">
          <cell r="AR9079" t="str">
            <v>EUR44431</v>
          </cell>
          <cell r="AS9079">
            <v>6.2984</v>
          </cell>
        </row>
        <row r="9080">
          <cell r="AR9080" t="str">
            <v>USD44447</v>
          </cell>
          <cell r="AS9080">
            <v>5.2524000000000006</v>
          </cell>
        </row>
        <row r="9081">
          <cell r="AR9081" t="str">
            <v>EUR44447</v>
          </cell>
          <cell r="AS9081">
            <v>6.2083000000000004</v>
          </cell>
        </row>
        <row r="9082">
          <cell r="AR9082" t="str">
            <v>USD44468</v>
          </cell>
          <cell r="AS9082">
            <v>5.4173</v>
          </cell>
        </row>
        <row r="9083">
          <cell r="AR9083" t="str">
            <v>EUR44468</v>
          </cell>
          <cell r="AS9083">
            <v>6.2906000000000004</v>
          </cell>
        </row>
        <row r="9084">
          <cell r="AR9084" t="str">
            <v>USD44477</v>
          </cell>
          <cell r="AS9084">
            <v>5.5084</v>
          </cell>
        </row>
        <row r="9085">
          <cell r="AR9085" t="str">
            <v>EUR44477</v>
          </cell>
          <cell r="AS9085">
            <v>6.3749000000000002</v>
          </cell>
        </row>
        <row r="9086">
          <cell r="AR9086" t="str">
            <v>USD44491</v>
          </cell>
          <cell r="AS9086">
            <v>5.7117000000000004</v>
          </cell>
        </row>
        <row r="9087">
          <cell r="AR9087" t="str">
            <v>EUR44491</v>
          </cell>
          <cell r="AS9087">
            <v>6.6450000000000005</v>
          </cell>
        </row>
        <row r="9088">
          <cell r="AR9088" t="str">
            <v>USD44497</v>
          </cell>
          <cell r="AS9088">
            <v>5.6124000000000001</v>
          </cell>
        </row>
        <row r="9089">
          <cell r="AR9089" t="str">
            <v>EUR44497</v>
          </cell>
          <cell r="AS9089">
            <v>6.5592000000000006</v>
          </cell>
        </row>
        <row r="9090">
          <cell r="AR9090" t="str">
            <v>USD44512</v>
          </cell>
          <cell r="AS9090">
            <v>5.4199000000000002</v>
          </cell>
        </row>
        <row r="9091">
          <cell r="AR9091" t="str">
            <v>EUR44512</v>
          </cell>
          <cell r="AS9091">
            <v>6.2036000000000007</v>
          </cell>
        </row>
        <row r="9092">
          <cell r="AR9092" t="str">
            <v>USD44529</v>
          </cell>
          <cell r="AS9092">
            <v>5.6118000000000006</v>
          </cell>
        </row>
        <row r="9093">
          <cell r="AR9093" t="str">
            <v>EUR44529</v>
          </cell>
          <cell r="AS9093">
            <v>6.3228</v>
          </cell>
        </row>
        <row r="9094">
          <cell r="AR9094" t="str">
            <v>USD44530</v>
          </cell>
          <cell r="AS9094">
            <v>5.6199000000000003</v>
          </cell>
        </row>
        <row r="9095">
          <cell r="AR9095" t="str">
            <v>EUR44530</v>
          </cell>
          <cell r="AS9095">
            <v>6.3286000000000007</v>
          </cell>
        </row>
        <row r="9096">
          <cell r="AR9096" t="str">
            <v>USD44532</v>
          </cell>
          <cell r="AS9096">
            <v>5.6345000000000001</v>
          </cell>
        </row>
        <row r="9097">
          <cell r="AR9097" t="str">
            <v>EUR44532</v>
          </cell>
          <cell r="AS9097">
            <v>6.3783000000000003</v>
          </cell>
        </row>
        <row r="9098">
          <cell r="AR9098" t="str">
            <v>USD44537</v>
          </cell>
          <cell r="AS9098">
            <v>5.6411000000000007</v>
          </cell>
        </row>
        <row r="9099">
          <cell r="AR9099" t="str">
            <v>EUR44537</v>
          </cell>
          <cell r="AS9099">
            <v>6.3451000000000004</v>
          </cell>
        </row>
        <row r="9100">
          <cell r="AR9100" t="str">
            <v>USD44538</v>
          </cell>
          <cell r="AS9100">
            <v>5.5779000000000005</v>
          </cell>
        </row>
        <row r="9101">
          <cell r="AR9101" t="str">
            <v>EUR44538</v>
          </cell>
          <cell r="AS9101">
            <v>6.3220000000000001</v>
          </cell>
        </row>
        <row r="9102">
          <cell r="AR9102" t="str">
            <v>USD44539</v>
          </cell>
          <cell r="AS9102">
            <v>5.5564</v>
          </cell>
        </row>
        <row r="9103">
          <cell r="AR9103" t="str">
            <v>EUR44539</v>
          </cell>
          <cell r="AS9103">
            <v>6.2709999999999999</v>
          </cell>
        </row>
        <row r="9104">
          <cell r="AR9104" t="str">
            <v>USD44544</v>
          </cell>
          <cell r="AS9104">
            <v>5.6461000000000006</v>
          </cell>
        </row>
        <row r="9105">
          <cell r="AR9105" t="str">
            <v>EUR44544</v>
          </cell>
          <cell r="AS9105">
            <v>6.3660000000000005</v>
          </cell>
        </row>
        <row r="9106">
          <cell r="AR9106" t="str">
            <v>USD44554</v>
          </cell>
          <cell r="AS9106">
            <v>5.6591000000000005</v>
          </cell>
        </row>
        <row r="9107">
          <cell r="AR9107" t="str">
            <v>EUR44554</v>
          </cell>
          <cell r="AS9107">
            <v>6.4077999999999999</v>
          </cell>
        </row>
        <row r="9108">
          <cell r="AR9108" t="str">
            <v>USD44557</v>
          </cell>
          <cell r="AS9108">
            <v>5.665</v>
          </cell>
        </row>
        <row r="9109">
          <cell r="AR9109" t="str">
            <v>EUR44557</v>
          </cell>
          <cell r="AS9109">
            <v>6.4122000000000003</v>
          </cell>
        </row>
        <row r="9110">
          <cell r="AR9110" t="str">
            <v>USD44358</v>
          </cell>
          <cell r="AS9110">
            <v>5.1190000000000007</v>
          </cell>
        </row>
        <row r="9111">
          <cell r="AR9111" t="str">
            <v>EUR44358</v>
          </cell>
          <cell r="AS9111">
            <v>6.1950000000000003</v>
          </cell>
        </row>
        <row r="9112">
          <cell r="AR9112" t="str">
            <v>USD44362</v>
          </cell>
          <cell r="AS9112">
            <v>5.0874000000000006</v>
          </cell>
        </row>
        <row r="9113">
          <cell r="AR9113" t="str">
            <v>EUR44362</v>
          </cell>
          <cell r="AS9113">
            <v>6.1664000000000003</v>
          </cell>
        </row>
        <row r="9114">
          <cell r="AR9114" t="str">
            <v>USD44375</v>
          </cell>
          <cell r="AS9114">
            <v>4.9420000000000002</v>
          </cell>
        </row>
        <row r="9115">
          <cell r="AR9115" t="str">
            <v>EUR44375</v>
          </cell>
          <cell r="AS9115">
            <v>5.8993000000000002</v>
          </cell>
        </row>
        <row r="9116">
          <cell r="AR9116" t="str">
            <v>USD44379</v>
          </cell>
          <cell r="AS9116">
            <v>5.0293000000000001</v>
          </cell>
        </row>
        <row r="9117">
          <cell r="AR9117" t="str">
            <v>EUR44379</v>
          </cell>
          <cell r="AS9117">
            <v>5.9597000000000007</v>
          </cell>
        </row>
        <row r="9118">
          <cell r="AR9118" t="str">
            <v>USD44411</v>
          </cell>
          <cell r="AS9118">
            <v>5.2464000000000004</v>
          </cell>
        </row>
        <row r="9119">
          <cell r="AR9119" t="str">
            <v>EUR44411</v>
          </cell>
          <cell r="AS9119">
            <v>6.2217000000000002</v>
          </cell>
        </row>
        <row r="9120">
          <cell r="AR9120" t="str">
            <v>USD44439</v>
          </cell>
          <cell r="AS9120">
            <v>5.1433</v>
          </cell>
        </row>
        <row r="9121">
          <cell r="AR9121" t="str">
            <v>EUR44439</v>
          </cell>
          <cell r="AS9121">
            <v>6.0696000000000003</v>
          </cell>
        </row>
        <row r="9122">
          <cell r="AR9122" t="str">
            <v>USD44441</v>
          </cell>
          <cell r="AS9122">
            <v>5.1735000000000007</v>
          </cell>
        </row>
        <row r="9123">
          <cell r="AR9123" t="str">
            <v>EUR44441</v>
          </cell>
          <cell r="AS9123">
            <v>6.1353</v>
          </cell>
        </row>
        <row r="9124">
          <cell r="AR9124" t="str">
            <v>USD44490</v>
          </cell>
          <cell r="AS9124">
            <v>5.6423000000000005</v>
          </cell>
        </row>
        <row r="9125">
          <cell r="AR9125" t="str">
            <v>EUR44490</v>
          </cell>
          <cell r="AS9125">
            <v>5.5699000000000005</v>
          </cell>
        </row>
        <row r="9126">
          <cell r="AR9126" t="str">
            <v>USD44495</v>
          </cell>
          <cell r="AS9126">
            <v>5.58</v>
          </cell>
        </row>
        <row r="9127">
          <cell r="AR9127" t="str">
            <v>EUR44495</v>
          </cell>
          <cell r="AS9127">
            <v>6.4683000000000002</v>
          </cell>
        </row>
        <row r="9128">
          <cell r="AR9128" t="str">
            <v>USD44516</v>
          </cell>
          <cell r="AS9128">
            <v>5.4771999999999998</v>
          </cell>
        </row>
        <row r="9129">
          <cell r="AR9129" t="str">
            <v>EUR44516</v>
          </cell>
          <cell r="AS9129">
            <v>6.2172000000000001</v>
          </cell>
        </row>
        <row r="9130">
          <cell r="AR9130" t="str">
            <v>USD44341</v>
          </cell>
          <cell r="AS9130">
            <v>5.3143000000000002</v>
          </cell>
        </row>
        <row r="9131">
          <cell r="AR9131" t="str">
            <v>EUR44341</v>
          </cell>
          <cell r="AS9131">
            <v>6.5020000000000007</v>
          </cell>
        </row>
        <row r="9132">
          <cell r="AR9132" t="str">
            <v>USD44342</v>
          </cell>
          <cell r="AS9132">
            <v>5.3164000000000007</v>
          </cell>
        </row>
        <row r="9133">
          <cell r="AR9133" t="str">
            <v>EUR44342</v>
          </cell>
          <cell r="AS9133">
            <v>6.4887000000000006</v>
          </cell>
        </row>
        <row r="9134">
          <cell r="AR9134" t="str">
            <v>USD44351</v>
          </cell>
          <cell r="AS9134">
            <v>5.0666000000000002</v>
          </cell>
        </row>
        <row r="9135">
          <cell r="AR9135" t="str">
            <v>EUR44351</v>
          </cell>
          <cell r="AS9135">
            <v>6.1676000000000002</v>
          </cell>
        </row>
        <row r="9136">
          <cell r="AR9136" t="str">
            <v>USD44354</v>
          </cell>
          <cell r="AS9136">
            <v>5.0498000000000003</v>
          </cell>
        </row>
        <row r="9137">
          <cell r="AR9137" t="str">
            <v>EUR44354</v>
          </cell>
          <cell r="AS9137">
            <v>6.1608000000000001</v>
          </cell>
        </row>
        <row r="9138">
          <cell r="AR9138" t="str">
            <v>USD44364</v>
          </cell>
          <cell r="AS9138">
            <v>5.0358999999999998</v>
          </cell>
        </row>
        <row r="9139">
          <cell r="AR9139" t="str">
            <v>EUR44364</v>
          </cell>
          <cell r="AS9139">
            <v>5.9992999999999999</v>
          </cell>
        </row>
        <row r="9140">
          <cell r="AR9140" t="str">
            <v>USD44370</v>
          </cell>
          <cell r="AS9140">
            <v>4.9519000000000002</v>
          </cell>
        </row>
        <row r="9141">
          <cell r="AR9141" t="str">
            <v>EUR44370</v>
          </cell>
          <cell r="AS9141">
            <v>5.9184999999999999</v>
          </cell>
        </row>
        <row r="9142">
          <cell r="AR9142" t="str">
            <v>USD44385</v>
          </cell>
          <cell r="AS9142">
            <v>5.2587000000000002</v>
          </cell>
        </row>
        <row r="9143">
          <cell r="AR9143" t="str">
            <v>EUR44385</v>
          </cell>
          <cell r="AS9143">
            <v>6.2263000000000002</v>
          </cell>
        </row>
        <row r="9144">
          <cell r="AR9144" t="str">
            <v>USD44412</v>
          </cell>
          <cell r="AS9144">
            <v>5.2091000000000003</v>
          </cell>
        </row>
        <row r="9145">
          <cell r="AR9145" t="str">
            <v>EUR44412</v>
          </cell>
          <cell r="AS9145">
            <v>6.1691000000000003</v>
          </cell>
        </row>
        <row r="9146">
          <cell r="AR9146" t="str">
            <v>USD44433</v>
          </cell>
          <cell r="AS9146">
            <v>5.2465000000000002</v>
          </cell>
        </row>
        <row r="9147">
          <cell r="AR9147" t="str">
            <v>EUR44433</v>
          </cell>
          <cell r="AS9147">
            <v>6.1694000000000004</v>
          </cell>
        </row>
        <row r="9148">
          <cell r="AR9148" t="str">
            <v>USD44453</v>
          </cell>
          <cell r="AS9148">
            <v>5.226</v>
          </cell>
        </row>
        <row r="9149">
          <cell r="AR9149" t="str">
            <v>EUR44453</v>
          </cell>
          <cell r="AS9149">
            <v>6.1797000000000004</v>
          </cell>
        </row>
        <row r="9150">
          <cell r="AR9150" t="str">
            <v>USD44462</v>
          </cell>
          <cell r="AS9150">
            <v>5.2891000000000004</v>
          </cell>
        </row>
        <row r="9151">
          <cell r="AR9151" t="str">
            <v>EUR44462</v>
          </cell>
          <cell r="AS9151">
            <v>6.2068000000000003</v>
          </cell>
        </row>
        <row r="9152">
          <cell r="AR9152" t="str">
            <v>USD44469</v>
          </cell>
          <cell r="AS9152">
            <v>5.4394</v>
          </cell>
        </row>
        <row r="9153">
          <cell r="AR9153" t="str">
            <v>EUR44469</v>
          </cell>
          <cell r="AS9153">
            <v>6.2983000000000002</v>
          </cell>
        </row>
        <row r="9154">
          <cell r="AR9154" t="str">
            <v>USD44483</v>
          </cell>
          <cell r="AS9154">
            <v>5.4988000000000001</v>
          </cell>
        </row>
        <row r="9155">
          <cell r="AR9155" t="str">
            <v>EUR44483</v>
          </cell>
          <cell r="AS9155">
            <v>6.3742000000000001</v>
          </cell>
        </row>
        <row r="9156">
          <cell r="AR9156" t="str">
            <v>USD44505</v>
          </cell>
          <cell r="AS9156">
            <v>5.5455000000000005</v>
          </cell>
        </row>
        <row r="9157">
          <cell r="AR9157" t="str">
            <v>EUR44505</v>
          </cell>
          <cell r="AS9157">
            <v>6.4077999999999999</v>
          </cell>
        </row>
        <row r="9158">
          <cell r="AR9158" t="str">
            <v>USD44518</v>
          </cell>
          <cell r="AS9158">
            <v>5.5470000000000006</v>
          </cell>
        </row>
        <row r="9159">
          <cell r="AR9159" t="str">
            <v>EUR44518</v>
          </cell>
          <cell r="AS9159">
            <v>6.2964000000000002</v>
          </cell>
        </row>
        <row r="9160">
          <cell r="AR9160" t="str">
            <v>USD44525</v>
          </cell>
          <cell r="AS9160">
            <v>5.5739999999999998</v>
          </cell>
        </row>
        <row r="9161">
          <cell r="AR9161" t="str">
            <v>EUR44525</v>
          </cell>
          <cell r="AS9161">
            <v>6.2490000000000006</v>
          </cell>
        </row>
        <row r="9162">
          <cell r="AR9162" t="str">
            <v>USD44531</v>
          </cell>
          <cell r="AS9162">
            <v>5.6168000000000005</v>
          </cell>
        </row>
        <row r="9163">
          <cell r="AR9163" t="str">
            <v>EUR44531</v>
          </cell>
          <cell r="AS9163">
            <v>6.3672000000000004</v>
          </cell>
        </row>
        <row r="9164">
          <cell r="AR9164" t="str">
            <v>USD44536</v>
          </cell>
          <cell r="AS9164">
            <v>5.6877000000000004</v>
          </cell>
        </row>
        <row r="9165">
          <cell r="AR9165" t="str">
            <v>EUR44536</v>
          </cell>
          <cell r="AS9165">
            <v>6.4123000000000001</v>
          </cell>
        </row>
        <row r="9166">
          <cell r="AR9166" t="str">
            <v>USD44543</v>
          </cell>
          <cell r="AS9166">
            <v>5.6356999999999999</v>
          </cell>
        </row>
        <row r="9167">
          <cell r="AR9167" t="str">
            <v>EUR44543</v>
          </cell>
          <cell r="AS9167">
            <v>6.3548</v>
          </cell>
        </row>
        <row r="9168">
          <cell r="AR9168" t="str">
            <v>USD44552</v>
          </cell>
          <cell r="AS9168">
            <v>5.7201000000000004</v>
          </cell>
        </row>
        <row r="9169">
          <cell r="AR9169" t="str">
            <v>EUR44552</v>
          </cell>
          <cell r="AS9169">
            <v>6.4780000000000006</v>
          </cell>
        </row>
        <row r="9170">
          <cell r="AR9170" t="str">
            <v>USD44329</v>
          </cell>
          <cell r="AS9170">
            <v>5.2815000000000003</v>
          </cell>
        </row>
        <row r="9171">
          <cell r="AR9171" t="str">
            <v>EUR44329</v>
          </cell>
          <cell r="AS9171">
            <v>6.3748000000000005</v>
          </cell>
        </row>
        <row r="9172">
          <cell r="AR9172" t="str">
            <v>USD44330</v>
          </cell>
          <cell r="AS9172">
            <v>5.2701000000000002</v>
          </cell>
        </row>
        <row r="9173">
          <cell r="AR9173" t="str">
            <v>EUR44330</v>
          </cell>
          <cell r="AS9173">
            <v>6.399</v>
          </cell>
        </row>
        <row r="9174">
          <cell r="AR9174" t="str">
            <v>EUR44389</v>
          </cell>
          <cell r="AS9174">
            <v>6.1955</v>
          </cell>
        </row>
        <row r="9175">
          <cell r="AR9175" t="str">
            <v>USD44386</v>
          </cell>
          <cell r="AS9175">
            <v>5.2393000000000001</v>
          </cell>
        </row>
        <row r="9176">
          <cell r="AR9176" t="str">
            <v>USD44400</v>
          </cell>
          <cell r="AS9176">
            <v>5.1701000000000006</v>
          </cell>
        </row>
        <row r="9177">
          <cell r="AR9177" t="str">
            <v>EUR44400</v>
          </cell>
          <cell r="AS9177">
            <v>6.0811000000000002</v>
          </cell>
        </row>
        <row r="9178">
          <cell r="AR9178" t="str">
            <v>USD44428</v>
          </cell>
          <cell r="AS9178">
            <v>5.4274000000000004</v>
          </cell>
        </row>
        <row r="9179">
          <cell r="AR9179" t="str">
            <v>EUR44428</v>
          </cell>
          <cell r="AS9179">
            <v>6.3456999999999999</v>
          </cell>
        </row>
        <row r="9180">
          <cell r="AR9180" t="str">
            <v>USD44448</v>
          </cell>
          <cell r="AS9180">
            <v>5.2825000000000006</v>
          </cell>
        </row>
        <row r="9181">
          <cell r="AR9181" t="str">
            <v>EUR44448</v>
          </cell>
          <cell r="AS9181">
            <v>6.2481</v>
          </cell>
        </row>
        <row r="9182">
          <cell r="AR9182" t="str">
            <v>USD44489</v>
          </cell>
          <cell r="AS9182">
            <v>5.5571000000000002</v>
          </cell>
        </row>
        <row r="9183">
          <cell r="AR9183" t="str">
            <v>EUR44489</v>
          </cell>
          <cell r="AS9183">
            <v>6.4712000000000005</v>
          </cell>
        </row>
        <row r="9184">
          <cell r="AR9184" t="str">
            <v>USD44498</v>
          </cell>
          <cell r="AS9184">
            <v>5.6430000000000007</v>
          </cell>
        </row>
        <row r="9185">
          <cell r="AR9185" t="str">
            <v>EUR44498</v>
          </cell>
          <cell r="AS9185">
            <v>6.5194000000000001</v>
          </cell>
        </row>
        <row r="9186">
          <cell r="AR9186" t="str">
            <v>USD44504</v>
          </cell>
          <cell r="AS9186">
            <v>5.5941999999999998</v>
          </cell>
        </row>
        <row r="9187">
          <cell r="AR9187" t="str">
            <v>EUR44504</v>
          </cell>
          <cell r="AS9187">
            <v>6.4596</v>
          </cell>
        </row>
        <row r="9188">
          <cell r="AR9188" t="str">
            <v>USD44510</v>
          </cell>
          <cell r="AS9188">
            <v>5.4590000000000005</v>
          </cell>
        </row>
        <row r="9189">
          <cell r="AR9189" t="str">
            <v>EUR44510</v>
          </cell>
          <cell r="AS9189">
            <v>6.2888000000000002</v>
          </cell>
        </row>
        <row r="9190">
          <cell r="AR9190" t="str">
            <v>USD44511</v>
          </cell>
          <cell r="AS9190">
            <v>5.4171000000000005</v>
          </cell>
        </row>
        <row r="9191">
          <cell r="AR9191" t="str">
            <v>EUR44511</v>
          </cell>
          <cell r="AS9191">
            <v>6.2140000000000004</v>
          </cell>
        </row>
        <row r="9192">
          <cell r="AR9192" t="str">
            <v>USD44550</v>
          </cell>
          <cell r="AS9192">
            <v>5.7055000000000007</v>
          </cell>
        </row>
        <row r="9193">
          <cell r="AR9193" t="str">
            <v>EUR44550</v>
          </cell>
          <cell r="AS9193">
            <v>6.4420999999999999</v>
          </cell>
        </row>
        <row r="9194">
          <cell r="AR9194" t="str">
            <v>USD44337</v>
          </cell>
          <cell r="AS9194">
            <v>5.3027000000000006</v>
          </cell>
        </row>
        <row r="9195">
          <cell r="AR9195" t="str">
            <v>EUR44337</v>
          </cell>
          <cell r="AS9195">
            <v>6.4571000000000005</v>
          </cell>
        </row>
        <row r="9196">
          <cell r="AR9196" t="str">
            <v>USD44347</v>
          </cell>
          <cell r="AS9196">
            <v>5.2322000000000006</v>
          </cell>
        </row>
        <row r="9197">
          <cell r="AR9197" t="str">
            <v>EUR44347</v>
          </cell>
          <cell r="AS9197">
            <v>6.4</v>
          </cell>
        </row>
        <row r="9198">
          <cell r="AR9198" t="str">
            <v>USD44357</v>
          </cell>
          <cell r="AS9198">
            <v>5.0635000000000003</v>
          </cell>
        </row>
        <row r="9199">
          <cell r="AR9199" t="str">
            <v>EUR44357</v>
          </cell>
          <cell r="AS9199">
            <v>6.1648000000000005</v>
          </cell>
        </row>
        <row r="9200">
          <cell r="AR9200" t="str">
            <v>USD44391</v>
          </cell>
          <cell r="AS9200">
            <v>5.0880000000000001</v>
          </cell>
        </row>
        <row r="9201">
          <cell r="AR9201" t="str">
            <v>EUR44391</v>
          </cell>
          <cell r="AS9201">
            <v>6.0171000000000001</v>
          </cell>
        </row>
        <row r="9202">
          <cell r="AR9202" t="str">
            <v>USD44407</v>
          </cell>
          <cell r="AS9202">
            <v>5.1215999999999999</v>
          </cell>
        </row>
        <row r="9203">
          <cell r="AR9203" t="str">
            <v>EUR44407</v>
          </cell>
          <cell r="AS9203">
            <v>6.0768000000000004</v>
          </cell>
        </row>
        <row r="9204">
          <cell r="AR9204" t="str">
            <v>USD44424</v>
          </cell>
          <cell r="AS9204">
            <v>5.2495000000000003</v>
          </cell>
        </row>
        <row r="9205">
          <cell r="AR9205" t="str">
            <v>EUR44424</v>
          </cell>
          <cell r="AS9205">
            <v>6.1818</v>
          </cell>
        </row>
        <row r="9206">
          <cell r="AR9206" t="str">
            <v>USD44438</v>
          </cell>
          <cell r="AS9206">
            <v>5.1951999999999998</v>
          </cell>
        </row>
        <row r="9207">
          <cell r="AR9207" t="str">
            <v>EUR44438</v>
          </cell>
          <cell r="AS9207">
            <v>6.1283000000000003</v>
          </cell>
        </row>
        <row r="9208">
          <cell r="AR9208" t="str">
            <v>USD44482</v>
          </cell>
          <cell r="AS9208">
            <v>5.5471000000000004</v>
          </cell>
        </row>
        <row r="9209">
          <cell r="AR9209" t="str">
            <v>EUR44482</v>
          </cell>
          <cell r="AS9209">
            <v>6.4180000000000001</v>
          </cell>
        </row>
        <row r="9210">
          <cell r="AR9210" t="str">
            <v>USD44517</v>
          </cell>
          <cell r="AS9210">
            <v>5.4992999999999999</v>
          </cell>
        </row>
        <row r="9211">
          <cell r="AR9211" t="str">
            <v>EUR44517</v>
          </cell>
          <cell r="AS9211">
            <v>6.2186000000000003</v>
          </cell>
        </row>
        <row r="9212">
          <cell r="AR9212" t="str">
            <v>USD44519</v>
          </cell>
          <cell r="AS9212">
            <v>5.5584000000000007</v>
          </cell>
        </row>
        <row r="9213">
          <cell r="AR9213" t="str">
            <v>EUR44519</v>
          </cell>
          <cell r="AS9213">
            <v>6.2921000000000005</v>
          </cell>
        </row>
        <row r="9214">
          <cell r="AR9214" t="str">
            <v>USD44533</v>
          </cell>
          <cell r="AS9214">
            <v>5.6432000000000002</v>
          </cell>
        </row>
        <row r="9215">
          <cell r="AR9215" t="str">
            <v>EUR44533</v>
          </cell>
          <cell r="AS9215">
            <v>6.3654999999999999</v>
          </cell>
        </row>
        <row r="9216">
          <cell r="AR9216" t="str">
            <v>USD44545</v>
          </cell>
          <cell r="AS9216">
            <v>5.7126999999999999</v>
          </cell>
        </row>
        <row r="9217">
          <cell r="AR9217" t="str">
            <v>EUR44545</v>
          </cell>
          <cell r="AS9217">
            <v>6.4285000000000005</v>
          </cell>
        </row>
        <row r="9218">
          <cell r="AR9218" t="str">
            <v>USD44377</v>
          </cell>
          <cell r="AS9218">
            <v>5.0022000000000002</v>
          </cell>
        </row>
        <row r="9219">
          <cell r="AR9219" t="str">
            <v>EUR44377</v>
          </cell>
          <cell r="AS9219">
            <v>5.9276</v>
          </cell>
        </row>
        <row r="9220">
          <cell r="AR9220" t="str">
            <v>USD44389</v>
          </cell>
          <cell r="AS9220">
            <v>5.2239000000000004</v>
          </cell>
        </row>
        <row r="9221">
          <cell r="AR9221" t="str">
            <v>EUR44386</v>
          </cell>
          <cell r="AS9221">
            <v>6.2154000000000007</v>
          </cell>
        </row>
        <row r="9222">
          <cell r="AR9222" t="str">
            <v>USD44410</v>
          </cell>
          <cell r="AS9222">
            <v>5.1379000000000001</v>
          </cell>
        </row>
        <row r="9223">
          <cell r="AR9223" t="str">
            <v>EUR44410</v>
          </cell>
          <cell r="AS9223">
            <v>6.1002000000000001</v>
          </cell>
        </row>
        <row r="9224">
          <cell r="AR9224" t="str">
            <v>USD44413</v>
          </cell>
          <cell r="AS9224">
            <v>5.1463999999999999</v>
          </cell>
        </row>
        <row r="9225">
          <cell r="AR9225" t="str">
            <v>EUR44413</v>
          </cell>
          <cell r="AS9225">
            <v>6.0933000000000002</v>
          </cell>
        </row>
        <row r="9226">
          <cell r="AR9226" t="str">
            <v>USD44425</v>
          </cell>
          <cell r="AS9226">
            <v>5.2585000000000006</v>
          </cell>
        </row>
        <row r="9227">
          <cell r="AR9227" t="str">
            <v>EUR44425</v>
          </cell>
          <cell r="AS9227">
            <v>6.1598000000000006</v>
          </cell>
        </row>
        <row r="9228">
          <cell r="AR9228" t="str">
            <v>USD44432</v>
          </cell>
          <cell r="AS9228">
            <v>5.3017000000000003</v>
          </cell>
        </row>
        <row r="9229">
          <cell r="AR9229" t="str">
            <v>EUR44432</v>
          </cell>
          <cell r="AS9229">
            <v>6.2284000000000006</v>
          </cell>
        </row>
        <row r="9230">
          <cell r="AR9230" t="str">
            <v>USD44434</v>
          </cell>
          <cell r="AS9230">
            <v>5.2429000000000006</v>
          </cell>
        </row>
        <row r="9231">
          <cell r="AR9231" t="str">
            <v>EUR44434</v>
          </cell>
          <cell r="AS9231">
            <v>6.1677</v>
          </cell>
        </row>
        <row r="9232">
          <cell r="AR9232" t="str">
            <v>USD44461</v>
          </cell>
          <cell r="AS9232">
            <v>5.2783000000000007</v>
          </cell>
        </row>
        <row r="9233">
          <cell r="AR9233" t="str">
            <v>EUR44461</v>
          </cell>
          <cell r="AS9233">
            <v>6.1966999999999999</v>
          </cell>
        </row>
        <row r="9234">
          <cell r="AR9234" t="str">
            <v>USD44463</v>
          </cell>
          <cell r="AS9234">
            <v>5.3435000000000006</v>
          </cell>
        </row>
        <row r="9235">
          <cell r="AR9235" t="str">
            <v>EUR44463</v>
          </cell>
          <cell r="AS9235">
            <v>6.2594000000000003</v>
          </cell>
        </row>
        <row r="9236">
          <cell r="AR9236" t="str">
            <v>USD44382</v>
          </cell>
          <cell r="AS9236">
            <v>5.0749000000000004</v>
          </cell>
        </row>
        <row r="9237">
          <cell r="AR9237" t="str">
            <v>EUR44382</v>
          </cell>
          <cell r="AS9237">
            <v>6.0228999999999999</v>
          </cell>
        </row>
        <row r="9238">
          <cell r="AR9238" t="str">
            <v>USD44399</v>
          </cell>
          <cell r="AS9238">
            <v>5.1978</v>
          </cell>
        </row>
        <row r="9239">
          <cell r="AR9239" t="str">
            <v>EUR44399</v>
          </cell>
          <cell r="AS9239">
            <v>6.1173000000000002</v>
          </cell>
        </row>
        <row r="9240">
          <cell r="AR9240" t="str">
            <v>USD44442</v>
          </cell>
          <cell r="AS9240">
            <v>5.1684999999999999</v>
          </cell>
        </row>
        <row r="9241">
          <cell r="AR9241" t="str">
            <v>EUR44442</v>
          </cell>
          <cell r="AS9241">
            <v>6.1421999999999999</v>
          </cell>
        </row>
        <row r="9242">
          <cell r="AR9242" t="str">
            <v>USD44454</v>
          </cell>
          <cell r="AS9242">
            <v>5.2576000000000001</v>
          </cell>
        </row>
        <row r="9243">
          <cell r="AR9243" t="str">
            <v>EUR44454</v>
          </cell>
          <cell r="AS9243">
            <v>6.2103000000000002</v>
          </cell>
        </row>
        <row r="9244">
          <cell r="AR9244" t="str">
            <v>USD44455</v>
          </cell>
          <cell r="AS9244">
            <v>5.2594000000000003</v>
          </cell>
        </row>
        <row r="9245">
          <cell r="AR9245" t="str">
            <v>EUR44455</v>
          </cell>
          <cell r="AS9245">
            <v>6.1877000000000004</v>
          </cell>
        </row>
        <row r="9246">
          <cell r="AR9246" t="str">
            <v>USD44466</v>
          </cell>
          <cell r="AS9246">
            <v>5.3478000000000003</v>
          </cell>
        </row>
        <row r="9247">
          <cell r="AR9247" t="str">
            <v>EUR44466</v>
          </cell>
          <cell r="AS9247">
            <v>6.2591000000000001</v>
          </cell>
        </row>
        <row r="9248">
          <cell r="AR9248" t="str">
            <v>USD44343</v>
          </cell>
          <cell r="AS9248">
            <v>5.2840000000000007</v>
          </cell>
        </row>
        <row r="9249">
          <cell r="AR9249" t="str">
            <v>EUR44343</v>
          </cell>
          <cell r="AS9249">
            <v>6.4443999999999999</v>
          </cell>
        </row>
        <row r="9250">
          <cell r="AR9250" t="str">
            <v>USD44348</v>
          </cell>
          <cell r="AS9250">
            <v>5.1636000000000006</v>
          </cell>
        </row>
        <row r="9251">
          <cell r="AR9251" t="str">
            <v>EUR44348</v>
          </cell>
          <cell r="AS9251">
            <v>6.3212999999999999</v>
          </cell>
        </row>
        <row r="9252">
          <cell r="AR9252" t="str">
            <v>USD44361</v>
          </cell>
          <cell r="AS9252">
            <v>5.0707000000000004</v>
          </cell>
        </row>
        <row r="9253">
          <cell r="AR9253" t="str">
            <v>EUR44361</v>
          </cell>
          <cell r="AS9253">
            <v>6.1492000000000004</v>
          </cell>
        </row>
        <row r="9254">
          <cell r="AR9254" t="str">
            <v>USD44376</v>
          </cell>
          <cell r="AS9254">
            <v>4.9450000000000003</v>
          </cell>
        </row>
        <row r="9255">
          <cell r="AR9255" t="str">
            <v>EUR44376</v>
          </cell>
          <cell r="AS9255">
            <v>5.8885000000000005</v>
          </cell>
        </row>
        <row r="9256">
          <cell r="AR9256" t="str">
            <v>USD44396</v>
          </cell>
          <cell r="AS9256">
            <v>5.1978</v>
          </cell>
        </row>
        <row r="9257">
          <cell r="AR9257" t="str">
            <v>EUR44396</v>
          </cell>
          <cell r="AS9257">
            <v>6.1370000000000005</v>
          </cell>
        </row>
        <row r="9258">
          <cell r="AR9258" t="str">
            <v>USD44501</v>
          </cell>
          <cell r="AS9258">
            <v>5.6694000000000004</v>
          </cell>
        </row>
        <row r="9259">
          <cell r="AR9259" t="str">
            <v>EUR44501</v>
          </cell>
          <cell r="AS9259">
            <v>6.5725000000000007</v>
          </cell>
        </row>
        <row r="9260">
          <cell r="AR9260" t="str">
            <v>USD44404</v>
          </cell>
          <cell r="AS9260">
            <v>5.1669</v>
          </cell>
        </row>
        <row r="9261">
          <cell r="AR9261" t="str">
            <v>EUR44404</v>
          </cell>
          <cell r="AS9261">
            <v>6.1130000000000004</v>
          </cell>
        </row>
        <row r="9262">
          <cell r="AR9262" t="str">
            <v>USD44523</v>
          </cell>
          <cell r="AS9262">
            <v>5.6456</v>
          </cell>
        </row>
        <row r="9263">
          <cell r="AR9263" t="str">
            <v>EUR44523</v>
          </cell>
          <cell r="AS9263">
            <v>6.3603000000000005</v>
          </cell>
        </row>
        <row r="9264">
          <cell r="AR9264" t="str">
            <v>USD44406</v>
          </cell>
          <cell r="AS9264">
            <v>5.0682</v>
          </cell>
        </row>
        <row r="9265">
          <cell r="AR9265" t="str">
            <v>EUR44406</v>
          </cell>
          <cell r="AS9265">
            <v>6.0241000000000007</v>
          </cell>
        </row>
        <row r="9266">
          <cell r="AR9266" t="str">
            <v>USD44435</v>
          </cell>
          <cell r="AS9266">
            <v>5.22</v>
          </cell>
        </row>
        <row r="9267">
          <cell r="AR9267" t="str">
            <v>EUR44435</v>
          </cell>
          <cell r="AS9267">
            <v>6.1565000000000003</v>
          </cell>
        </row>
        <row r="9268">
          <cell r="AR9268" t="str">
            <v>USD44440</v>
          </cell>
          <cell r="AS9268">
            <v>5.1576000000000004</v>
          </cell>
        </row>
        <row r="9269">
          <cell r="AR9269" t="str">
            <v>EUR44440</v>
          </cell>
          <cell r="AS9269">
            <v>6.1128</v>
          </cell>
        </row>
        <row r="9270">
          <cell r="AR9270" t="str">
            <v>USD44459</v>
          </cell>
          <cell r="AS9270">
            <v>5.3332000000000006</v>
          </cell>
        </row>
        <row r="9271">
          <cell r="AR9271" t="str">
            <v>USD44460</v>
          </cell>
          <cell r="AS9271">
            <v>5.3044000000000002</v>
          </cell>
        </row>
        <row r="9272">
          <cell r="AR9272" t="str">
            <v>EUR44459</v>
          </cell>
          <cell r="AS9272">
            <v>6.2558000000000007</v>
          </cell>
        </row>
        <row r="9273">
          <cell r="AR9273" t="str">
            <v>EUR44460</v>
          </cell>
          <cell r="AS9273">
            <v>6.2205000000000004</v>
          </cell>
        </row>
        <row r="9274">
          <cell r="AR9274" t="str">
            <v>USD44470</v>
          </cell>
          <cell r="AS9274">
            <v>5.3911000000000007</v>
          </cell>
        </row>
        <row r="9275">
          <cell r="AR9275" t="str">
            <v>EUR44470</v>
          </cell>
          <cell r="AS9275">
            <v>6.2530999999999999</v>
          </cell>
        </row>
        <row r="9276">
          <cell r="AR9276" t="str">
            <v>USD44656</v>
          </cell>
          <cell r="AS9276">
            <v>4.6399999999999997</v>
          </cell>
        </row>
        <row r="9277">
          <cell r="AR9277" t="str">
            <v>EUR44656</v>
          </cell>
          <cell r="AS9277">
            <v>5.0682999999999998</v>
          </cell>
        </row>
        <row r="9278">
          <cell r="AR9278" t="str">
            <v>USDI45215</v>
          </cell>
          <cell r="AS9278">
            <v>5.0625</v>
          </cell>
        </row>
        <row r="9279">
          <cell r="AR9279" t="str">
            <v>USDI45230</v>
          </cell>
          <cell r="AS9279">
            <v>5.0074000000000005</v>
          </cell>
        </row>
        <row r="9280">
          <cell r="AR9280" t="str">
            <v>EUR45231</v>
          </cell>
          <cell r="AS9280">
            <v>5.2909000000000006</v>
          </cell>
        </row>
        <row r="9281">
          <cell r="AR9281" t="str">
            <v>USDI45239</v>
          </cell>
          <cell r="AS9281">
            <v>4.8855000000000004</v>
          </cell>
        </row>
        <row r="9282">
          <cell r="AR9282" t="str">
            <v>USDI45243</v>
          </cell>
          <cell r="AS9282">
            <v>4.9218999999999999</v>
          </cell>
        </row>
        <row r="9283">
          <cell r="AR9283" t="str">
            <v>USD45246</v>
          </cell>
          <cell r="AS9283">
            <v>4.8574999999999999</v>
          </cell>
        </row>
        <row r="9284">
          <cell r="AR9284" t="str">
            <v>EUR45246</v>
          </cell>
          <cell r="AS9284">
            <v>5.2854000000000001</v>
          </cell>
        </row>
        <row r="9285">
          <cell r="AR9285" t="str">
            <v>USD45252</v>
          </cell>
          <cell r="AS9285">
            <v>4.8967999999999998</v>
          </cell>
        </row>
        <row r="9286">
          <cell r="AR9286" t="str">
            <v>EUR45252</v>
          </cell>
          <cell r="AS9286">
            <v>5.3218000000000005</v>
          </cell>
        </row>
        <row r="9287">
          <cell r="AR9287" t="str">
            <v>USDI45259</v>
          </cell>
          <cell r="AS9287">
            <v>4.8867000000000003</v>
          </cell>
        </row>
        <row r="9288">
          <cell r="AR9288" t="str">
            <v>USD45264</v>
          </cell>
          <cell r="AS9288">
            <v>4.9091000000000005</v>
          </cell>
        </row>
        <row r="9289">
          <cell r="AR9289" t="str">
            <v>EUR45264</v>
          </cell>
          <cell r="AS9289">
            <v>5.3102</v>
          </cell>
        </row>
        <row r="9290">
          <cell r="AR9290" t="str">
            <v>USD45271</v>
          </cell>
          <cell r="AS9290">
            <v>4.944</v>
          </cell>
        </row>
        <row r="9291">
          <cell r="AR9291" t="str">
            <v>EUR45271</v>
          </cell>
          <cell r="AS9291">
            <v>5.3128000000000002</v>
          </cell>
        </row>
        <row r="9292">
          <cell r="AR9292" t="str">
            <v>USDI45274</v>
          </cell>
          <cell r="AS9292">
            <v>4.9580000000000002</v>
          </cell>
        </row>
        <row r="9293">
          <cell r="AR9293" t="str">
            <v>USD45282</v>
          </cell>
          <cell r="AS9293">
            <v>4.8619000000000003</v>
          </cell>
        </row>
        <row r="9294">
          <cell r="AR9294" t="str">
            <v>EUR45282</v>
          </cell>
          <cell r="AS9294">
            <v>5.3539000000000003</v>
          </cell>
        </row>
        <row r="9295">
          <cell r="AR9295" t="str">
            <v>EUR45308</v>
          </cell>
          <cell r="AS9295">
            <v>5.3544999999999998</v>
          </cell>
        </row>
        <row r="9296">
          <cell r="AR9296" t="str">
            <v>USD45315</v>
          </cell>
          <cell r="AS9296">
            <v>4.9192</v>
          </cell>
        </row>
        <row r="9297">
          <cell r="AR9297" t="str">
            <v>EUR45315</v>
          </cell>
          <cell r="AS9297">
            <v>5.3634000000000004</v>
          </cell>
        </row>
        <row r="9298">
          <cell r="AR9298" t="str">
            <v>USD45316</v>
          </cell>
          <cell r="AS9298">
            <v>4.9232000000000005</v>
          </cell>
        </row>
        <row r="9299">
          <cell r="AR9299" t="str">
            <v>EUR45316</v>
          </cell>
          <cell r="AS9299">
            <v>5.3328000000000007</v>
          </cell>
        </row>
        <row r="9300">
          <cell r="AR9300" t="str">
            <v>USD45323</v>
          </cell>
          <cell r="AS9300">
            <v>4.9350000000000005</v>
          </cell>
        </row>
        <row r="9301">
          <cell r="AR9301" t="str">
            <v>EUR45323</v>
          </cell>
          <cell r="AS9301">
            <v>5.3441000000000001</v>
          </cell>
        </row>
        <row r="9302">
          <cell r="AR9302" t="str">
            <v>USDI45327</v>
          </cell>
          <cell r="AS9302">
            <v>4.9470999999999998</v>
          </cell>
        </row>
        <row r="9303">
          <cell r="AR9303" t="str">
            <v>USDI45329</v>
          </cell>
          <cell r="AS9303">
            <v>4.9470999999999998</v>
          </cell>
        </row>
        <row r="9304">
          <cell r="AR9304" t="str">
            <v>USD45348</v>
          </cell>
          <cell r="AS9304">
            <v>4.9819000000000004</v>
          </cell>
        </row>
        <row r="9305">
          <cell r="AR9305" t="str">
            <v>EUR45348</v>
          </cell>
          <cell r="AS9305">
            <v>5.4064000000000005</v>
          </cell>
        </row>
        <row r="9306">
          <cell r="AR9306" t="str">
            <v>USD45349</v>
          </cell>
          <cell r="AS9306">
            <v>4.9575000000000005</v>
          </cell>
        </row>
        <row r="9307">
          <cell r="AR9307" t="str">
            <v>EUR45349</v>
          </cell>
          <cell r="AS9307">
            <v>5.3779000000000003</v>
          </cell>
        </row>
        <row r="9308">
          <cell r="AR9308" t="str">
            <v>USD45355</v>
          </cell>
          <cell r="AS9308">
            <v>4.9475000000000007</v>
          </cell>
        </row>
        <row r="9309">
          <cell r="AR9309" t="str">
            <v>EUR45355</v>
          </cell>
          <cell r="AS9309">
            <v>5.3755000000000006</v>
          </cell>
        </row>
        <row r="9310">
          <cell r="AR9310" t="str">
            <v>USD45358</v>
          </cell>
          <cell r="AS9310">
            <v>4.9363999999999999</v>
          </cell>
        </row>
        <row r="9311">
          <cell r="AR9311" t="str">
            <v>EUR45358</v>
          </cell>
          <cell r="AS9311">
            <v>5.3965000000000005</v>
          </cell>
        </row>
        <row r="9312">
          <cell r="AR9312" t="str">
            <v>USD45359</v>
          </cell>
          <cell r="AS9312">
            <v>4.9751000000000003</v>
          </cell>
        </row>
        <row r="9313">
          <cell r="AR9313" t="str">
            <v>EUR45359</v>
          </cell>
          <cell r="AS9313">
            <v>5.4537000000000004</v>
          </cell>
        </row>
        <row r="9314">
          <cell r="AR9314" t="str">
            <v>USD45376</v>
          </cell>
          <cell r="AS9314">
            <v>4.9869000000000003</v>
          </cell>
        </row>
        <row r="9315">
          <cell r="AR9315" t="str">
            <v>EUR45376</v>
          </cell>
          <cell r="AS9315">
            <v>5.4043000000000001</v>
          </cell>
        </row>
        <row r="9316">
          <cell r="AR9316" t="str">
            <v>USD45382</v>
          </cell>
          <cell r="AS9316">
            <v>4.9962</v>
          </cell>
        </row>
        <row r="9317">
          <cell r="AR9317" t="str">
            <v>EUR45382</v>
          </cell>
          <cell r="AS9317">
            <v>5.3978999999999999</v>
          </cell>
        </row>
        <row r="9318">
          <cell r="AR9318" t="str">
            <v>USD45383</v>
          </cell>
          <cell r="AS9318">
            <v>5.0532000000000004</v>
          </cell>
        </row>
        <row r="9319">
          <cell r="AR9319" t="str">
            <v>EUR45383</v>
          </cell>
          <cell r="AS9319">
            <v>5.4236000000000004</v>
          </cell>
        </row>
        <row r="9320">
          <cell r="AR9320" t="str">
            <v>USD45384</v>
          </cell>
          <cell r="AS9320">
            <v>5.0476000000000001</v>
          </cell>
        </row>
        <row r="9321">
          <cell r="AR9321" t="str">
            <v>EUR45384</v>
          </cell>
          <cell r="AS9321">
            <v>5.4367999999999999</v>
          </cell>
        </row>
        <row r="9322">
          <cell r="AR9322" t="str">
            <v>USD45391</v>
          </cell>
          <cell r="AS9322">
            <v>5.008</v>
          </cell>
        </row>
        <row r="9323">
          <cell r="AR9323" t="str">
            <v>EUR45391</v>
          </cell>
          <cell r="AS9323">
            <v>5.4367000000000001</v>
          </cell>
        </row>
        <row r="9324">
          <cell r="AR9324" t="str">
            <v>USD45394</v>
          </cell>
          <cell r="AS9324">
            <v>5.1364000000000001</v>
          </cell>
        </row>
        <row r="9325">
          <cell r="AR9325" t="str">
            <v>EUR45394</v>
          </cell>
          <cell r="AS9325">
            <v>5.4698000000000002</v>
          </cell>
        </row>
        <row r="9326">
          <cell r="AR9326" t="str">
            <v>USDI45397</v>
          </cell>
          <cell r="AS9326">
            <v>5.008</v>
          </cell>
        </row>
        <row r="9327">
          <cell r="AR9327" t="str">
            <v>USD45398</v>
          </cell>
          <cell r="AS9327">
            <v>5.2635000000000005</v>
          </cell>
        </row>
        <row r="9328">
          <cell r="AR9328" t="str">
            <v>EUR45398</v>
          </cell>
          <cell r="AS9328">
            <v>5.5951000000000004</v>
          </cell>
        </row>
        <row r="9329">
          <cell r="AR9329" t="str">
            <v>USD45408</v>
          </cell>
          <cell r="AS9329">
            <v>5.1184000000000003</v>
          </cell>
        </row>
        <row r="9330">
          <cell r="AR9330" t="str">
            <v>EUR45408</v>
          </cell>
          <cell r="AS9330">
            <v>5.4710999999999999</v>
          </cell>
        </row>
        <row r="9331">
          <cell r="AR9331" t="str">
            <v>USD45420</v>
          </cell>
          <cell r="AS9331">
            <v>5.0887000000000002</v>
          </cell>
        </row>
        <row r="9332">
          <cell r="AR9332" t="str">
            <v>EUR45420</v>
          </cell>
          <cell r="AS9332">
            <v>5.4739000000000004</v>
          </cell>
        </row>
        <row r="9333">
          <cell r="AR9333" t="str">
            <v>USD45425</v>
          </cell>
          <cell r="AS9333">
            <v>5.1412000000000004</v>
          </cell>
        </row>
        <row r="9334">
          <cell r="AR9334" t="str">
            <v>EUR45425</v>
          </cell>
          <cell r="AS9334">
            <v>5.5510000000000002</v>
          </cell>
        </row>
        <row r="9335">
          <cell r="AR9335" t="str">
            <v>USD45427</v>
          </cell>
          <cell r="AS9335">
            <v>5.1423000000000005</v>
          </cell>
        </row>
        <row r="9336">
          <cell r="AR9336" t="str">
            <v>EUR45427</v>
          </cell>
          <cell r="AS9336">
            <v>5.5856000000000003</v>
          </cell>
        </row>
        <row r="9337">
          <cell r="AR9337" t="str">
            <v>EURI45432</v>
          </cell>
          <cell r="AS9337">
            <v>5.5613000000000001</v>
          </cell>
        </row>
        <row r="9338">
          <cell r="AR9338" t="str">
            <v>USD45434</v>
          </cell>
          <cell r="AS9338">
            <v>5.1501999999999999</v>
          </cell>
        </row>
        <row r="9339">
          <cell r="AR9339" t="str">
            <v>EUR45434</v>
          </cell>
          <cell r="AS9339">
            <v>5.5818000000000003</v>
          </cell>
        </row>
        <row r="9340">
          <cell r="AR9340" t="str">
            <v>USD45439</v>
          </cell>
          <cell r="AS9340">
            <v>5.1703999999999999</v>
          </cell>
        </row>
        <row r="9341">
          <cell r="AR9341" t="str">
            <v>EUR45439</v>
          </cell>
          <cell r="AS9341">
            <v>5.6161000000000003</v>
          </cell>
        </row>
        <row r="9342">
          <cell r="AR9342" t="str">
            <v>USDI45441</v>
          </cell>
          <cell r="AS9342">
            <v>5.1718000000000002</v>
          </cell>
        </row>
        <row r="9343">
          <cell r="AR9343" t="str">
            <v>USDI45449</v>
          </cell>
          <cell r="AS9343">
            <v>5.2841000000000005</v>
          </cell>
        </row>
        <row r="9344">
          <cell r="AR9344" t="str">
            <v>USD44574</v>
          </cell>
          <cell r="AS9344">
            <v>5.5246000000000004</v>
          </cell>
        </row>
        <row r="9345">
          <cell r="AR9345" t="str">
            <v>EUR44574</v>
          </cell>
          <cell r="AS9345">
            <v>6.3317000000000005</v>
          </cell>
        </row>
        <row r="9346">
          <cell r="AR9346" t="str">
            <v>USD44858</v>
          </cell>
          <cell r="AS9346">
            <v>5.2744</v>
          </cell>
        </row>
        <row r="9347">
          <cell r="AR9347" t="str">
            <v>EUR44858</v>
          </cell>
          <cell r="AS9347">
            <v>5.2069000000000001</v>
          </cell>
        </row>
        <row r="9348">
          <cell r="AR9348" t="str">
            <v>USD45251</v>
          </cell>
          <cell r="AS9348">
            <v>4.8806000000000003</v>
          </cell>
        </row>
        <row r="9349">
          <cell r="AR9349" t="str">
            <v>EUR45251</v>
          </cell>
          <cell r="AS9349">
            <v>5.3369</v>
          </cell>
        </row>
        <row r="9350">
          <cell r="AR9350" t="str">
            <v>USD45268</v>
          </cell>
          <cell r="AS9350">
            <v>4.9157999999999999</v>
          </cell>
        </row>
        <row r="9351">
          <cell r="AR9351" t="str">
            <v>EUR45268</v>
          </cell>
          <cell r="AS9351">
            <v>5.2943000000000007</v>
          </cell>
        </row>
        <row r="9352">
          <cell r="AR9352" t="str">
            <v>USD45275</v>
          </cell>
          <cell r="AS9352">
            <v>4.9397000000000002</v>
          </cell>
        </row>
        <row r="9353">
          <cell r="AR9353" t="str">
            <v>EUR45275</v>
          </cell>
          <cell r="AS9353">
            <v>5.3932000000000002</v>
          </cell>
        </row>
        <row r="9354">
          <cell r="AR9354" t="str">
            <v>USD45278</v>
          </cell>
          <cell r="AS9354">
            <v>4.9399000000000006</v>
          </cell>
        </row>
        <row r="9355">
          <cell r="AR9355" t="str">
            <v>EUR45278</v>
          </cell>
          <cell r="AS9355">
            <v>5.3919000000000006</v>
          </cell>
        </row>
        <row r="9356">
          <cell r="AR9356" t="str">
            <v>USD45279</v>
          </cell>
          <cell r="AS9356">
            <v>4.8662999999999998</v>
          </cell>
        </row>
        <row r="9357">
          <cell r="AR9357" t="str">
            <v>EUR45279</v>
          </cell>
          <cell r="AS9357">
            <v>5.3466000000000005</v>
          </cell>
        </row>
        <row r="9358">
          <cell r="AR9358" t="str">
            <v>EURI45308</v>
          </cell>
          <cell r="AS9358">
            <v>5.3372999999999999</v>
          </cell>
        </row>
        <row r="9359">
          <cell r="AR9359" t="str">
            <v>USD45317</v>
          </cell>
          <cell r="AS9359">
            <v>4.9125000000000005</v>
          </cell>
        </row>
        <row r="9360">
          <cell r="AR9360" t="str">
            <v>EUR45317</v>
          </cell>
          <cell r="AS9360">
            <v>5.3374000000000006</v>
          </cell>
        </row>
        <row r="9361">
          <cell r="AR9361" t="str">
            <v>USD45328</v>
          </cell>
          <cell r="AS9361">
            <v>4.9687000000000001</v>
          </cell>
        </row>
        <row r="9362">
          <cell r="AR9362" t="str">
            <v>EUR45328</v>
          </cell>
          <cell r="AS9362">
            <v>5.3389000000000006</v>
          </cell>
        </row>
        <row r="9363">
          <cell r="AR9363" t="str">
            <v>USD45330</v>
          </cell>
          <cell r="AS9363">
            <v>4.9804000000000004</v>
          </cell>
        </row>
        <row r="9364">
          <cell r="AR9364" t="str">
            <v>EUR45330</v>
          </cell>
          <cell r="AS9364">
            <v>5.3604000000000003</v>
          </cell>
        </row>
        <row r="9365">
          <cell r="AR9365" t="str">
            <v>USD45331</v>
          </cell>
          <cell r="AS9365">
            <v>4.9717000000000002</v>
          </cell>
        </row>
        <row r="9366">
          <cell r="AR9366" t="str">
            <v>EUR45331</v>
          </cell>
          <cell r="AS9366">
            <v>5.3635000000000002</v>
          </cell>
        </row>
        <row r="9367">
          <cell r="AR9367" t="str">
            <v>USDI45341</v>
          </cell>
          <cell r="AS9367">
            <v>4.9804000000000004</v>
          </cell>
        </row>
        <row r="9368">
          <cell r="AR9368" t="str">
            <v>USD45362</v>
          </cell>
          <cell r="AS9368">
            <v>4.9777000000000005</v>
          </cell>
        </row>
        <row r="9369">
          <cell r="AR9369" t="str">
            <v>EUR45362</v>
          </cell>
          <cell r="AS9369">
            <v>5.4401000000000002</v>
          </cell>
        </row>
        <row r="9370">
          <cell r="AR9370" t="str">
            <v>USD45363</v>
          </cell>
          <cell r="AS9370">
            <v>4.9813000000000001</v>
          </cell>
        </row>
        <row r="9371">
          <cell r="AR9371" t="str">
            <v>EUR45363</v>
          </cell>
          <cell r="AS9371">
            <v>5.4396000000000004</v>
          </cell>
        </row>
        <row r="9372">
          <cell r="AR9372" t="str">
            <v>USDI45364</v>
          </cell>
          <cell r="AS9372">
            <v>4.9813000000000001</v>
          </cell>
        </row>
        <row r="9373">
          <cell r="AR9373" t="str">
            <v>EURI45364</v>
          </cell>
          <cell r="AS9373">
            <v>5.4396000000000004</v>
          </cell>
        </row>
        <row r="9374">
          <cell r="AR9374" t="str">
            <v>USDI45365</v>
          </cell>
          <cell r="AS9374">
            <v>4.9803000000000006</v>
          </cell>
        </row>
        <row r="9375">
          <cell r="AR9375" t="str">
            <v>USD45369</v>
          </cell>
          <cell r="AS9375">
            <v>5.0124000000000004</v>
          </cell>
        </row>
        <row r="9376">
          <cell r="AR9376" t="str">
            <v>EUR45369</v>
          </cell>
          <cell r="AS9376">
            <v>5.4569999999999999</v>
          </cell>
        </row>
        <row r="9377">
          <cell r="AR9377" t="str">
            <v>USD45387</v>
          </cell>
          <cell r="AS9377">
            <v>5.0520000000000005</v>
          </cell>
        </row>
        <row r="9378">
          <cell r="AR9378" t="str">
            <v>EUR45387</v>
          </cell>
          <cell r="AS9378">
            <v>5.4774000000000003</v>
          </cell>
        </row>
        <row r="9379">
          <cell r="AR9379" t="str">
            <v>EURI45390</v>
          </cell>
          <cell r="AS9379">
            <v>5.4774000000000003</v>
          </cell>
        </row>
        <row r="9380">
          <cell r="AR9380" t="str">
            <v>USDI45390</v>
          </cell>
          <cell r="AS9380">
            <v>5.0520000000000005</v>
          </cell>
        </row>
        <row r="9381">
          <cell r="AR9381" t="str">
            <v>USDI45400</v>
          </cell>
          <cell r="AS9381">
            <v>5.2469000000000001</v>
          </cell>
        </row>
        <row r="9382">
          <cell r="AR9382" t="str">
            <v>USDI45405</v>
          </cell>
          <cell r="AS9382">
            <v>5.2511999999999999</v>
          </cell>
        </row>
        <row r="9383">
          <cell r="AR9383" t="str">
            <v>USDI45404</v>
          </cell>
          <cell r="AS9383">
            <v>5.2635000000000005</v>
          </cell>
        </row>
        <row r="9384">
          <cell r="AR9384" t="str">
            <v>USD45414</v>
          </cell>
          <cell r="AS9384">
            <v>5.1184000000000003</v>
          </cell>
        </row>
        <row r="9385">
          <cell r="AR9385" t="str">
            <v>EUR45414</v>
          </cell>
          <cell r="AS9385">
            <v>5.4803000000000006</v>
          </cell>
        </row>
        <row r="9386">
          <cell r="AR9386" t="str">
            <v>USD45415</v>
          </cell>
          <cell r="AS9386">
            <v>5.0668000000000006</v>
          </cell>
        </row>
        <row r="9387">
          <cell r="AR9387" t="str">
            <v>EUR45415</v>
          </cell>
          <cell r="AS9387">
            <v>5.4569000000000001</v>
          </cell>
        </row>
        <row r="9388">
          <cell r="AR9388" t="str">
            <v>USD45428</v>
          </cell>
          <cell r="AS9388">
            <v>5.1270000000000007</v>
          </cell>
        </row>
        <row r="9389">
          <cell r="AR9389" t="str">
            <v>EUR45428</v>
          </cell>
          <cell r="AS9389">
            <v>5.5761000000000003</v>
          </cell>
        </row>
        <row r="9390">
          <cell r="AR9390" t="str">
            <v>USD45429</v>
          </cell>
          <cell r="AS9390">
            <v>5.1157000000000004</v>
          </cell>
        </row>
        <row r="9391">
          <cell r="AR9391" t="str">
            <v>EUR45429</v>
          </cell>
          <cell r="AS9391">
            <v>5.5613000000000001</v>
          </cell>
        </row>
        <row r="9392">
          <cell r="AR9392" t="str">
            <v>USD45435</v>
          </cell>
          <cell r="AS9392">
            <v>5.1443000000000003</v>
          </cell>
        </row>
        <row r="9393">
          <cell r="AR9393" t="str">
            <v>EUR45435</v>
          </cell>
          <cell r="AS9393">
            <v>5.5702000000000007</v>
          </cell>
        </row>
        <row r="9394">
          <cell r="AR9394" t="str">
            <v>USDI45435</v>
          </cell>
          <cell r="AS9394">
            <v>5.1501999999999999</v>
          </cell>
        </row>
        <row r="9395">
          <cell r="AR9395" t="str">
            <v>USD45440</v>
          </cell>
          <cell r="AS9395">
            <v>5.1538000000000004</v>
          </cell>
        </row>
        <row r="9396">
          <cell r="AR9396" t="str">
            <v>EUR45440</v>
          </cell>
          <cell r="AS9396">
            <v>5.6078000000000001</v>
          </cell>
        </row>
        <row r="9397">
          <cell r="AR9397" t="str">
            <v>USD45441</v>
          </cell>
          <cell r="AS9397">
            <v>5.1972000000000005</v>
          </cell>
        </row>
        <row r="9398">
          <cell r="AR9398" t="str">
            <v>EUR45441</v>
          </cell>
          <cell r="AS9398">
            <v>5.6187000000000005</v>
          </cell>
        </row>
        <row r="9399">
          <cell r="AR9399" t="str">
            <v>USD45447</v>
          </cell>
          <cell r="AS9399">
            <v>5.2686999999999999</v>
          </cell>
        </row>
        <row r="9400">
          <cell r="AR9400" t="str">
            <v>EUR45447</v>
          </cell>
          <cell r="AS9400">
            <v>5.7323000000000004</v>
          </cell>
        </row>
        <row r="9401">
          <cell r="AR9401" t="str">
            <v>USD45448</v>
          </cell>
          <cell r="AS9401">
            <v>5.2841000000000005</v>
          </cell>
        </row>
        <row r="9402">
          <cell r="AR9402" t="str">
            <v>EUR45448</v>
          </cell>
          <cell r="AS9402">
            <v>5.7406000000000006</v>
          </cell>
        </row>
        <row r="9403">
          <cell r="AR9403" t="str">
            <v>USDI45447</v>
          </cell>
          <cell r="AS9403">
            <v>5.2373000000000003</v>
          </cell>
        </row>
        <row r="9404">
          <cell r="AR9404" t="str">
            <v>USD45449</v>
          </cell>
          <cell r="AS9404">
            <v>5.2681000000000004</v>
          </cell>
        </row>
        <row r="9405">
          <cell r="AR9405" t="str">
            <v>EUR45449</v>
          </cell>
          <cell r="AS9405">
            <v>5.7338000000000005</v>
          </cell>
        </row>
        <row r="9406">
          <cell r="AR9406" t="str">
            <v>EUR45453</v>
          </cell>
          <cell r="AS9406">
            <v>5.7702</v>
          </cell>
        </row>
        <row r="9407">
          <cell r="AR9407" t="str">
            <v>USD45454</v>
          </cell>
          <cell r="AS9407">
            <v>5.3524000000000003</v>
          </cell>
        </row>
        <row r="9408">
          <cell r="AR9408" t="str">
            <v>EUR45454</v>
          </cell>
          <cell r="AS9408">
            <v>5.7458</v>
          </cell>
        </row>
        <row r="9409">
          <cell r="AR9409" t="str">
            <v>USD45455</v>
          </cell>
          <cell r="AS9409">
            <v>5.3891</v>
          </cell>
        </row>
        <row r="9410">
          <cell r="AR9410" t="str">
            <v>EUR45455</v>
          </cell>
          <cell r="AS9410">
            <v>5.8439000000000005</v>
          </cell>
        </row>
        <row r="9411">
          <cell r="AR9411" t="str">
            <v>USDI45456</v>
          </cell>
          <cell r="AS9411">
            <v>5.2686999999999999</v>
          </cell>
        </row>
        <row r="9412">
          <cell r="AR9412" t="str">
            <v>EUR45188</v>
          </cell>
          <cell r="AS9412">
            <v>5.1893000000000002</v>
          </cell>
        </row>
        <row r="9413">
          <cell r="AR9413" t="str">
            <v>USD45194</v>
          </cell>
          <cell r="AS9413">
            <v>4.9606000000000003</v>
          </cell>
        </row>
        <row r="9414">
          <cell r="AR9414" t="str">
            <v>EUR45194</v>
          </cell>
          <cell r="AS9414">
            <v>5.2548000000000004</v>
          </cell>
        </row>
        <row r="9415">
          <cell r="AR9415" t="str">
            <v>USDI45195</v>
          </cell>
          <cell r="AS9415">
            <v>4.9606000000000003</v>
          </cell>
        </row>
        <row r="9416">
          <cell r="AR9416" t="str">
            <v>USD45201</v>
          </cell>
          <cell r="AS9416">
            <v>5.0678999999999998</v>
          </cell>
        </row>
        <row r="9417">
          <cell r="AR9417" t="str">
            <v>EUR45201</v>
          </cell>
          <cell r="AS9417">
            <v>5.3218000000000005</v>
          </cell>
        </row>
        <row r="9418">
          <cell r="AR9418" t="str">
            <v>USD45203</v>
          </cell>
          <cell r="AS9418">
            <v>5.1526000000000005</v>
          </cell>
        </row>
        <row r="9419">
          <cell r="AR9419" t="str">
            <v>EUR45203</v>
          </cell>
          <cell r="AS9419">
            <v>5.4211</v>
          </cell>
        </row>
        <row r="9420">
          <cell r="AR9420" t="str">
            <v>USD45209</v>
          </cell>
          <cell r="AS9420">
            <v>5.0861999999999998</v>
          </cell>
        </row>
        <row r="9421">
          <cell r="AR9421" t="str">
            <v>EUR45209</v>
          </cell>
          <cell r="AS9421">
            <v>5.4015000000000004</v>
          </cell>
        </row>
        <row r="9422">
          <cell r="AR9422" t="str">
            <v>USD45216</v>
          </cell>
          <cell r="AS9422">
            <v>5.0384000000000002</v>
          </cell>
        </row>
        <row r="9423">
          <cell r="AR9423" t="str">
            <v>EUR45216</v>
          </cell>
          <cell r="AS9423">
            <v>5.3376999999999999</v>
          </cell>
        </row>
        <row r="9424">
          <cell r="AR9424" t="str">
            <v>USD45222</v>
          </cell>
          <cell r="AS9424">
            <v>5.0164</v>
          </cell>
        </row>
        <row r="9425">
          <cell r="AR9425" t="str">
            <v>EUR45222</v>
          </cell>
          <cell r="AS9425">
            <v>5.3410000000000002</v>
          </cell>
        </row>
        <row r="9426">
          <cell r="AR9426" t="str">
            <v>USDI45222</v>
          </cell>
          <cell r="AS9426">
            <v>5.0528000000000004</v>
          </cell>
        </row>
        <row r="9427">
          <cell r="AR9427" t="str">
            <v>USD45226</v>
          </cell>
          <cell r="AS9427">
            <v>4.9480000000000004</v>
          </cell>
        </row>
        <row r="9428">
          <cell r="AR9428" t="str">
            <v>EUR45226</v>
          </cell>
          <cell r="AS9428">
            <v>5.2414000000000005</v>
          </cell>
        </row>
        <row r="9429">
          <cell r="AR9429" t="str">
            <v>USDI45226</v>
          </cell>
          <cell r="AS9429">
            <v>5.0055000000000005</v>
          </cell>
        </row>
        <row r="9430">
          <cell r="AR9430" t="str">
            <v>USD45230</v>
          </cell>
          <cell r="AS9430">
            <v>5.0575000000000001</v>
          </cell>
        </row>
        <row r="9431">
          <cell r="AR9431" t="str">
            <v>EUR45230</v>
          </cell>
          <cell r="AS9431">
            <v>5.3452999999999999</v>
          </cell>
        </row>
        <row r="9432">
          <cell r="AR9432" t="str">
            <v>USD45233</v>
          </cell>
          <cell r="AS9432">
            <v>4.891</v>
          </cell>
        </row>
        <row r="9433">
          <cell r="AR9433" t="str">
            <v>EUR45233</v>
          </cell>
          <cell r="AS9433">
            <v>5.25</v>
          </cell>
        </row>
        <row r="9434">
          <cell r="AR9434" t="str">
            <v>USD45236</v>
          </cell>
          <cell r="AS9434">
            <v>4.8999000000000006</v>
          </cell>
        </row>
        <row r="9435">
          <cell r="AR9435" t="str">
            <v>EUR45236</v>
          </cell>
          <cell r="AS9435">
            <v>5.2654000000000005</v>
          </cell>
        </row>
        <row r="9436">
          <cell r="AR9436" t="str">
            <v>USD45237</v>
          </cell>
          <cell r="AS9436">
            <v>4.867</v>
          </cell>
        </row>
        <row r="9437">
          <cell r="AR9437" t="str">
            <v>EUR45237</v>
          </cell>
          <cell r="AS9437">
            <v>5.2014000000000005</v>
          </cell>
        </row>
        <row r="9438">
          <cell r="AR9438" t="str">
            <v>USD45240</v>
          </cell>
          <cell r="AS9438">
            <v>4.9218999999999999</v>
          </cell>
        </row>
        <row r="9439">
          <cell r="AR9439" t="str">
            <v>EUR45240</v>
          </cell>
          <cell r="AS9439">
            <v>5.2517000000000005</v>
          </cell>
        </row>
        <row r="9440">
          <cell r="AR9440" t="str">
            <v>USD45243</v>
          </cell>
          <cell r="AS9440">
            <v>4.9247000000000005</v>
          </cell>
        </row>
        <row r="9441">
          <cell r="AR9441" t="str">
            <v>EUR45243</v>
          </cell>
          <cell r="AS9441">
            <v>5.2655000000000003</v>
          </cell>
        </row>
        <row r="9442">
          <cell r="AR9442" t="str">
            <v>USDI45253</v>
          </cell>
          <cell r="AS9442">
            <v>5.3369</v>
          </cell>
        </row>
        <row r="9443">
          <cell r="AR9443" t="str">
            <v>USDI45252</v>
          </cell>
          <cell r="AS9443">
            <v>4.8806000000000003</v>
          </cell>
        </row>
        <row r="9444">
          <cell r="AR9444" t="str">
            <v>USD45254</v>
          </cell>
          <cell r="AS9444">
            <v>4.8927000000000005</v>
          </cell>
        </row>
        <row r="9445">
          <cell r="AR9445" t="str">
            <v>EUR45254</v>
          </cell>
          <cell r="AS9445">
            <v>5.3536000000000001</v>
          </cell>
        </row>
        <row r="9446">
          <cell r="AR9446" t="str">
            <v>USD45257</v>
          </cell>
          <cell r="AS9446">
            <v>4.8951000000000002</v>
          </cell>
        </row>
        <row r="9447">
          <cell r="AR9447" t="str">
            <v>EUR45257</v>
          </cell>
          <cell r="AS9447">
            <v>5.3528000000000002</v>
          </cell>
        </row>
        <row r="9448">
          <cell r="AR9448" t="str">
            <v>USDI45258</v>
          </cell>
          <cell r="AS9448">
            <v>4.8951000000000002</v>
          </cell>
        </row>
        <row r="9449">
          <cell r="AR9449" t="str">
            <v>USD45259</v>
          </cell>
          <cell r="AS9449">
            <v>4.8933</v>
          </cell>
        </row>
        <row r="9450">
          <cell r="AR9450" t="str">
            <v>EUR45259</v>
          </cell>
          <cell r="AS9450">
            <v>5.3714000000000004</v>
          </cell>
        </row>
        <row r="9451">
          <cell r="AR9451" t="str">
            <v>USD45266</v>
          </cell>
          <cell r="AS9451">
            <v>4.9031000000000002</v>
          </cell>
        </row>
        <row r="9452">
          <cell r="AR9452" t="str">
            <v>EUR45266</v>
          </cell>
          <cell r="AS9452">
            <v>5.2919</v>
          </cell>
        </row>
        <row r="9453">
          <cell r="AR9453" t="str">
            <v>USD45267</v>
          </cell>
          <cell r="AS9453">
            <v>4.8948999999999998</v>
          </cell>
        </row>
        <row r="9454">
          <cell r="AR9454" t="str">
            <v>EUR45267</v>
          </cell>
          <cell r="AS9454">
            <v>5.2796000000000003</v>
          </cell>
        </row>
        <row r="9455">
          <cell r="AR9455" t="str">
            <v>USD45272</v>
          </cell>
          <cell r="AS9455">
            <v>4.9476000000000004</v>
          </cell>
        </row>
        <row r="9456">
          <cell r="AR9456" t="str">
            <v>EUR45272</v>
          </cell>
          <cell r="AS9456">
            <v>5.3370000000000006</v>
          </cell>
        </row>
        <row r="9457">
          <cell r="AR9457" t="str">
            <v>USD45273</v>
          </cell>
          <cell r="AS9457">
            <v>4.9580000000000002</v>
          </cell>
        </row>
        <row r="9458">
          <cell r="AR9458" t="str">
            <v>EUR45273</v>
          </cell>
          <cell r="AS9458">
            <v>5.3527000000000005</v>
          </cell>
        </row>
        <row r="9459">
          <cell r="AR9459" t="str">
            <v>USD45274</v>
          </cell>
          <cell r="AS9459">
            <v>4.8912000000000004</v>
          </cell>
        </row>
        <row r="9460">
          <cell r="AR9460" t="str">
            <v>EUR45274</v>
          </cell>
          <cell r="AS9460">
            <v>5.3779000000000003</v>
          </cell>
        </row>
        <row r="9461">
          <cell r="AR9461" t="str">
            <v>USD45281</v>
          </cell>
          <cell r="AS9461">
            <v>4.8755000000000006</v>
          </cell>
        </row>
        <row r="9462">
          <cell r="AR9462" t="str">
            <v>EUR45281</v>
          </cell>
          <cell r="AS9462">
            <v>5.3582000000000001</v>
          </cell>
        </row>
        <row r="9463">
          <cell r="AR9463" t="str">
            <v>USD45289</v>
          </cell>
          <cell r="AS9463">
            <v>4.8413000000000004</v>
          </cell>
        </row>
        <row r="9464">
          <cell r="AR9464" t="str">
            <v>EUR45289</v>
          </cell>
          <cell r="AS9464">
            <v>5.3516000000000004</v>
          </cell>
        </row>
        <row r="9465">
          <cell r="AR9465" t="str">
            <v>USD45294</v>
          </cell>
          <cell r="AS9465">
            <v>4.9211999999999998</v>
          </cell>
        </row>
        <row r="9466">
          <cell r="AR9466" t="str">
            <v>EUR45294</v>
          </cell>
          <cell r="AS9466">
            <v>5.3676000000000004</v>
          </cell>
        </row>
        <row r="9467">
          <cell r="AR9467" t="str">
            <v>USD45296</v>
          </cell>
          <cell r="AS9467">
            <v>4.8898999999999999</v>
          </cell>
        </row>
        <row r="9468">
          <cell r="AR9468" t="str">
            <v>EUR45296</v>
          </cell>
          <cell r="AS9468">
            <v>5.3691000000000004</v>
          </cell>
        </row>
        <row r="9469">
          <cell r="AR9469" t="str">
            <v>USD45299</v>
          </cell>
          <cell r="AS9469">
            <v>4.8850000000000007</v>
          </cell>
        </row>
        <row r="9470">
          <cell r="AR9470" t="str">
            <v>EUR45299</v>
          </cell>
          <cell r="AS9470">
            <v>5.3603000000000005</v>
          </cell>
        </row>
        <row r="9471">
          <cell r="AR9471" t="str">
            <v>USD45300</v>
          </cell>
          <cell r="AS9471">
            <v>4.8936999999999999</v>
          </cell>
        </row>
        <row r="9472">
          <cell r="AR9472" t="str">
            <v>EUR45300</v>
          </cell>
          <cell r="AS9472">
            <v>5.3433999999999999</v>
          </cell>
        </row>
        <row r="9473">
          <cell r="AR9473" t="str">
            <v>USD45307</v>
          </cell>
          <cell r="AS9473">
            <v>4.9038000000000004</v>
          </cell>
        </row>
        <row r="9474">
          <cell r="AR9474" t="str">
            <v>EUR45307</v>
          </cell>
          <cell r="AS9474">
            <v>5.3372999999999999</v>
          </cell>
        </row>
        <row r="9475">
          <cell r="AR9475" t="str">
            <v>USD45313</v>
          </cell>
          <cell r="AS9475">
            <v>4.9489999999999998</v>
          </cell>
        </row>
        <row r="9476">
          <cell r="AR9476" t="str">
            <v>EUR45313</v>
          </cell>
          <cell r="AS9476">
            <v>5.3875000000000002</v>
          </cell>
        </row>
        <row r="9477">
          <cell r="AR9477" t="str">
            <v>USDI45320</v>
          </cell>
          <cell r="AS9477">
            <v>4.9125000000000005</v>
          </cell>
        </row>
        <row r="9478">
          <cell r="AR9478" t="str">
            <v>USDI45321</v>
          </cell>
          <cell r="AS9478">
            <v>4.9225000000000003</v>
          </cell>
        </row>
        <row r="9479">
          <cell r="AR9479" t="str">
            <v>USD45329</v>
          </cell>
          <cell r="AS9479">
            <v>4.9607999999999999</v>
          </cell>
        </row>
        <row r="9480">
          <cell r="AR9480" t="str">
            <v>USDI45170</v>
          </cell>
          <cell r="AS9480">
            <v>4.9218999999999999</v>
          </cell>
        </row>
        <row r="9481">
          <cell r="AR9481" t="str">
            <v>EUR45199</v>
          </cell>
          <cell r="AS9481">
            <v>5.3</v>
          </cell>
        </row>
        <row r="9482">
          <cell r="AR9482" t="str">
            <v>USD45199</v>
          </cell>
          <cell r="AS9482">
            <v>5.0076000000000001</v>
          </cell>
        </row>
        <row r="9483">
          <cell r="AR9483" t="str">
            <v>USD45265</v>
          </cell>
          <cell r="AS9483">
            <v>4.9522000000000004</v>
          </cell>
        </row>
        <row r="9484">
          <cell r="AR9484" t="str">
            <v>EUR45265</v>
          </cell>
          <cell r="AS9484">
            <v>5.3523000000000005</v>
          </cell>
        </row>
        <row r="9485">
          <cell r="AR9485" t="str">
            <v>EURI45433</v>
          </cell>
          <cell r="AS9485">
            <v>5.5489000000000006</v>
          </cell>
        </row>
        <row r="9486">
          <cell r="AR9486" t="str">
            <v>USD45453</v>
          </cell>
          <cell r="AS9486">
            <v>5.3666</v>
          </cell>
        </row>
        <row r="9487">
          <cell r="AR9487" t="str">
            <v>EURI45455</v>
          </cell>
          <cell r="AS9487">
            <v>5.7458</v>
          </cell>
        </row>
        <row r="9488">
          <cell r="AR9488" t="str">
            <v>EUR45457</v>
          </cell>
          <cell r="AS9488">
            <v>5.7389000000000001</v>
          </cell>
        </row>
        <row r="9489">
          <cell r="AR9489" t="str">
            <v>USD45462</v>
          </cell>
          <cell r="AS9489">
            <v>5.4647000000000006</v>
          </cell>
        </row>
        <row r="9490">
          <cell r="AR9490" t="str">
            <v>EUR45462</v>
          </cell>
          <cell r="AS9490">
            <v>5.8751000000000007</v>
          </cell>
        </row>
        <row r="9491">
          <cell r="AR9491" t="str">
            <v>USD45469</v>
          </cell>
          <cell r="AS9491">
            <v>5.5097000000000005</v>
          </cell>
        </row>
        <row r="9492">
          <cell r="AR9492" t="str">
            <v>EUR45469</v>
          </cell>
          <cell r="AS9492">
            <v>5.8866000000000005</v>
          </cell>
        </row>
        <row r="9493">
          <cell r="AR9493" t="str">
            <v>USD45471</v>
          </cell>
          <cell r="AS9493">
            <v>5.5589000000000004</v>
          </cell>
        </row>
        <row r="9494">
          <cell r="AR9494" t="str">
            <v>EUR45471</v>
          </cell>
          <cell r="AS9494">
            <v>5.9546999999999999</v>
          </cell>
        </row>
        <row r="9495">
          <cell r="AR9495" t="str">
            <v>USDI45477</v>
          </cell>
          <cell r="AS9495">
            <v>5.5863000000000005</v>
          </cell>
        </row>
        <row r="9496">
          <cell r="AR9496" t="str">
            <v>USD45495</v>
          </cell>
          <cell r="AS9496">
            <v>5.5598000000000001</v>
          </cell>
        </row>
        <row r="9497">
          <cell r="AR9497" t="str">
            <v>EUR45495</v>
          </cell>
          <cell r="AS9497">
            <v>6.0502000000000002</v>
          </cell>
        </row>
        <row r="9498">
          <cell r="AR9498" t="str">
            <v>USD45496</v>
          </cell>
          <cell r="AS9498">
            <v>5.5807000000000002</v>
          </cell>
        </row>
        <row r="9499">
          <cell r="AR9499" t="str">
            <v>EUR45496</v>
          </cell>
          <cell r="AS9499">
            <v>6.0584000000000007</v>
          </cell>
        </row>
        <row r="9500">
          <cell r="AR9500" t="str">
            <v>USD45499</v>
          </cell>
          <cell r="AS9500">
            <v>5.6465000000000005</v>
          </cell>
        </row>
        <row r="9501">
          <cell r="AR9501" t="str">
            <v>EUR45499</v>
          </cell>
          <cell r="AS9501">
            <v>6.1321000000000003</v>
          </cell>
        </row>
        <row r="9502">
          <cell r="AR9502" t="str">
            <v>USD45502</v>
          </cell>
          <cell r="AS9502">
            <v>5.6478999999999999</v>
          </cell>
        </row>
        <row r="9503">
          <cell r="AR9503" t="str">
            <v>EUR45502</v>
          </cell>
          <cell r="AS9503">
            <v>6.1116000000000001</v>
          </cell>
        </row>
        <row r="9504">
          <cell r="AR9504" t="str">
            <v>USD45505</v>
          </cell>
          <cell r="AS9504">
            <v>5.6680999999999999</v>
          </cell>
        </row>
        <row r="9505">
          <cell r="AR9505" t="str">
            <v>EUR45505</v>
          </cell>
          <cell r="AS9505">
            <v>6.1153000000000004</v>
          </cell>
        </row>
        <row r="9506">
          <cell r="AR9506" t="str">
            <v>USD45509</v>
          </cell>
          <cell r="AS9506">
            <v>5.7646000000000006</v>
          </cell>
        </row>
        <row r="9507">
          <cell r="AR9507" t="str">
            <v>EUR45509</v>
          </cell>
          <cell r="AS9507">
            <v>6.3163</v>
          </cell>
        </row>
        <row r="9508">
          <cell r="AR9508" t="str">
            <v>USD45516</v>
          </cell>
          <cell r="AS9508">
            <v>5.4911000000000003</v>
          </cell>
        </row>
        <row r="9509">
          <cell r="AR9509" t="str">
            <v>EUR45516</v>
          </cell>
          <cell r="AS9509">
            <v>6.0007000000000001</v>
          </cell>
        </row>
        <row r="9510">
          <cell r="AR9510" t="str">
            <v>USD45520</v>
          </cell>
          <cell r="AS9510">
            <v>5.4632000000000005</v>
          </cell>
        </row>
        <row r="9511">
          <cell r="AR9511" t="str">
            <v>EUR45520</v>
          </cell>
          <cell r="AS9511">
            <v>6.0072999999999999</v>
          </cell>
        </row>
        <row r="9512">
          <cell r="AR9512" t="str">
            <v>USD45524</v>
          </cell>
          <cell r="AS9512">
            <v>5.4546999999999999</v>
          </cell>
        </row>
        <row r="9513">
          <cell r="AR9513" t="str">
            <v>EUR45524</v>
          </cell>
          <cell r="AS9513">
            <v>6.0585000000000004</v>
          </cell>
        </row>
        <row r="9514">
          <cell r="AR9514" t="str">
            <v>USD45526</v>
          </cell>
          <cell r="AS9514">
            <v>5.5524000000000004</v>
          </cell>
        </row>
        <row r="9515">
          <cell r="AR9515" t="str">
            <v>EUR45526</v>
          </cell>
          <cell r="AS9515">
            <v>6.1703999999999999</v>
          </cell>
        </row>
        <row r="9516">
          <cell r="AR9516" t="str">
            <v>USD45530</v>
          </cell>
          <cell r="AS9516">
            <v>5.4921000000000006</v>
          </cell>
        </row>
        <row r="9517">
          <cell r="AR9517" t="str">
            <v>EUR45530</v>
          </cell>
          <cell r="AS9517">
            <v>6.1314000000000002</v>
          </cell>
        </row>
        <row r="9518">
          <cell r="AR9518" t="str">
            <v>USDI45530</v>
          </cell>
          <cell r="AS9518">
            <v>5.4546999999999999</v>
          </cell>
        </row>
        <row r="9519">
          <cell r="AR9519" t="str">
            <v>USDI45527</v>
          </cell>
          <cell r="AS9519">
            <v>5.5114999999999998</v>
          </cell>
        </row>
        <row r="9520">
          <cell r="AR9520" t="str">
            <v>USD45532</v>
          </cell>
          <cell r="AS9520">
            <v>5.5315000000000003</v>
          </cell>
        </row>
        <row r="9521">
          <cell r="AR9521" t="str">
            <v>EUR45532</v>
          </cell>
          <cell r="AS9521">
            <v>6.1549000000000005</v>
          </cell>
        </row>
        <row r="9522">
          <cell r="AR9522" t="str">
            <v>USD45535</v>
          </cell>
          <cell r="AS9522">
            <v>5.6562000000000001</v>
          </cell>
        </row>
        <row r="9523">
          <cell r="AR9523" t="str">
            <v>EUR45535</v>
          </cell>
          <cell r="AS9523">
            <v>6.2563000000000004</v>
          </cell>
        </row>
        <row r="9524">
          <cell r="AR9524" t="str">
            <v>USD45540</v>
          </cell>
          <cell r="AS9524">
            <v>5.6049000000000007</v>
          </cell>
        </row>
        <row r="9525">
          <cell r="AR9525" t="str">
            <v>EUR45540</v>
          </cell>
          <cell r="AS9525">
            <v>6.2192000000000007</v>
          </cell>
        </row>
        <row r="9526">
          <cell r="AR9526" t="str">
            <v>USD45544</v>
          </cell>
          <cell r="AS9526">
            <v>5.6097000000000001</v>
          </cell>
        </row>
        <row r="9527">
          <cell r="AR9527" t="str">
            <v>EUR45544</v>
          </cell>
          <cell r="AS9527">
            <v>6.1942000000000004</v>
          </cell>
        </row>
        <row r="9528">
          <cell r="AR9528" t="str">
            <v>USDI45547</v>
          </cell>
          <cell r="AS9528">
            <v>5.5702000000000007</v>
          </cell>
        </row>
        <row r="9529">
          <cell r="AR9529" t="str">
            <v>EURI45546</v>
          </cell>
          <cell r="AS9529">
            <v>6.2026000000000003</v>
          </cell>
        </row>
        <row r="9530">
          <cell r="AR9530" t="str">
            <v>USDI45548</v>
          </cell>
          <cell r="AS9530">
            <v>5.5702000000000007</v>
          </cell>
        </row>
        <row r="9531">
          <cell r="AR9531" t="str">
            <v>USD45566</v>
          </cell>
          <cell r="AS9531">
            <v>5.4521000000000006</v>
          </cell>
        </row>
        <row r="9532">
          <cell r="AR9532" t="str">
            <v>EUR45566</v>
          </cell>
          <cell r="AS9532">
            <v>6.0338000000000003</v>
          </cell>
        </row>
        <row r="9533">
          <cell r="AR9533" t="str">
            <v>USD45572</v>
          </cell>
          <cell r="AS9533">
            <v>5.4626000000000001</v>
          </cell>
        </row>
        <row r="9534">
          <cell r="AR9534" t="str">
            <v>EUR45572</v>
          </cell>
          <cell r="AS9534">
            <v>5.9963000000000006</v>
          </cell>
        </row>
        <row r="9535">
          <cell r="AR9535" t="str">
            <v>USD45600</v>
          </cell>
          <cell r="AS9535">
            <v>5.7898000000000005</v>
          </cell>
        </row>
        <row r="9536">
          <cell r="AR9536" t="str">
            <v>EUR45600</v>
          </cell>
          <cell r="AS9536">
            <v>6.3109000000000002</v>
          </cell>
        </row>
        <row r="9537">
          <cell r="AR9537" t="str">
            <v>USD45601</v>
          </cell>
          <cell r="AS9537">
            <v>5.7846000000000002</v>
          </cell>
        </row>
        <row r="9538">
          <cell r="AR9538" t="str">
            <v>EUR45601</v>
          </cell>
          <cell r="AS9538">
            <v>6.3069000000000006</v>
          </cell>
        </row>
        <row r="9539">
          <cell r="AR9539" t="str">
            <v>USDI45601</v>
          </cell>
          <cell r="AS9539">
            <v>5.7801</v>
          </cell>
        </row>
        <row r="9540">
          <cell r="AR9540" t="str">
            <v>USD45602</v>
          </cell>
          <cell r="AS9540">
            <v>5.7648000000000001</v>
          </cell>
        </row>
        <row r="9541">
          <cell r="AR9541" t="str">
            <v>EUR45602</v>
          </cell>
          <cell r="AS9541">
            <v>6.1908000000000003</v>
          </cell>
        </row>
        <row r="9542">
          <cell r="AR9542" t="str">
            <v>EURI45604</v>
          </cell>
          <cell r="AS9542">
            <v>6.1215999999999999</v>
          </cell>
        </row>
        <row r="9543">
          <cell r="AR9543" t="str">
            <v>USD45609</v>
          </cell>
          <cell r="AS9543">
            <v>5.7713000000000001</v>
          </cell>
        </row>
        <row r="9544">
          <cell r="AR9544" t="str">
            <v>EUR45609</v>
          </cell>
          <cell r="AS9544">
            <v>6.1112000000000002</v>
          </cell>
        </row>
        <row r="9545">
          <cell r="AR9545" t="str">
            <v>USD44960</v>
          </cell>
          <cell r="AS9545">
            <v>5.1030000000000006</v>
          </cell>
        </row>
        <row r="9546">
          <cell r="AR9546" t="str">
            <v>EUR44960</v>
          </cell>
          <cell r="AS9546">
            <v>5.5419</v>
          </cell>
        </row>
        <row r="9547">
          <cell r="AR9547" t="str">
            <v>EURI45224</v>
          </cell>
          <cell r="AS9547">
            <v>5.3054000000000006</v>
          </cell>
        </row>
        <row r="9548">
          <cell r="AR9548" t="str">
            <v>USD45372</v>
          </cell>
          <cell r="AS9548">
            <v>4.9807000000000006</v>
          </cell>
        </row>
        <row r="9549">
          <cell r="AR9549" t="str">
            <v>EUR45372</v>
          </cell>
          <cell r="AS9549">
            <v>5.4104999999999999</v>
          </cell>
        </row>
        <row r="9550">
          <cell r="AR9550" t="str">
            <v>USD45378</v>
          </cell>
          <cell r="AS9550">
            <v>4.9855999999999998</v>
          </cell>
        </row>
        <row r="9551">
          <cell r="AR9551" t="str">
            <v>EUR45378</v>
          </cell>
          <cell r="AS9551">
            <v>5.3954000000000004</v>
          </cell>
        </row>
        <row r="9552">
          <cell r="AR9552" t="str">
            <v>USD45386</v>
          </cell>
          <cell r="AS9552">
            <v>5.0236999999999998</v>
          </cell>
        </row>
        <row r="9553">
          <cell r="AR9553" t="str">
            <v>EUR45386</v>
          </cell>
          <cell r="AS9553">
            <v>5.4592999999999998</v>
          </cell>
        </row>
        <row r="9554">
          <cell r="AR9554" t="str">
            <v>USD45457</v>
          </cell>
          <cell r="AS9554">
            <v>5.3630000000000004</v>
          </cell>
        </row>
        <row r="9555">
          <cell r="AR9555" t="str">
            <v>EURI45462</v>
          </cell>
          <cell r="AS9555">
            <v>5.8075000000000001</v>
          </cell>
        </row>
        <row r="9556">
          <cell r="AR9556" t="str">
            <v>USD45464</v>
          </cell>
          <cell r="AS9556">
            <v>5.4416000000000002</v>
          </cell>
        </row>
        <row r="9557">
          <cell r="AR9557" t="str">
            <v>EUR45464</v>
          </cell>
          <cell r="AS9557">
            <v>5.8197999999999999</v>
          </cell>
        </row>
        <row r="9558">
          <cell r="AR9558" t="str">
            <v>USD45468</v>
          </cell>
          <cell r="AS9558">
            <v>5.4290000000000003</v>
          </cell>
        </row>
        <row r="9559">
          <cell r="AR9559" t="str">
            <v>EUR45468</v>
          </cell>
          <cell r="AS9559">
            <v>5.8117000000000001</v>
          </cell>
        </row>
        <row r="9560">
          <cell r="AR9560" t="str">
            <v>USD45473</v>
          </cell>
          <cell r="AS9560">
            <v>5.5589000000000004</v>
          </cell>
        </row>
        <row r="9561">
          <cell r="AR9561" t="str">
            <v>EUR45473</v>
          </cell>
          <cell r="AS9561">
            <v>5.9546999999999999</v>
          </cell>
        </row>
        <row r="9562">
          <cell r="AR9562" t="str">
            <v>USD45474</v>
          </cell>
          <cell r="AS9562">
            <v>5.5893000000000006</v>
          </cell>
        </row>
        <row r="9563">
          <cell r="AR9563" t="str">
            <v>EUR45474</v>
          </cell>
          <cell r="AS9563">
            <v>5.9968000000000004</v>
          </cell>
        </row>
        <row r="9564">
          <cell r="AR9564" t="str">
            <v>USD45476</v>
          </cell>
          <cell r="AS9564">
            <v>5.5863000000000005</v>
          </cell>
        </row>
        <row r="9565">
          <cell r="AR9565" t="str">
            <v>EUR45476</v>
          </cell>
          <cell r="AS9565">
            <v>6.0326000000000004</v>
          </cell>
        </row>
        <row r="9566">
          <cell r="AR9566" t="str">
            <v>USD45477</v>
          </cell>
          <cell r="AS9566">
            <v>5.4839000000000002</v>
          </cell>
        </row>
        <row r="9567">
          <cell r="AR9567" t="str">
            <v>EUR45477</v>
          </cell>
          <cell r="AS9567">
            <v>5.9297000000000004</v>
          </cell>
        </row>
        <row r="9568">
          <cell r="AR9568" t="str">
            <v>USD45478</v>
          </cell>
          <cell r="AS9568">
            <v>5.4969999999999999</v>
          </cell>
        </row>
        <row r="9569">
          <cell r="AR9569" t="str">
            <v>EUR45478</v>
          </cell>
          <cell r="AS9569">
            <v>5.9533000000000005</v>
          </cell>
        </row>
        <row r="9570">
          <cell r="AR9570" t="str">
            <v>USD45481</v>
          </cell>
          <cell r="AS9570">
            <v>5.4720000000000004</v>
          </cell>
        </row>
        <row r="9571">
          <cell r="AR9571" t="str">
            <v>EUR45481</v>
          </cell>
          <cell r="AS9571">
            <v>5.93</v>
          </cell>
        </row>
        <row r="9572">
          <cell r="AR9572" t="str">
            <v>USD45482</v>
          </cell>
          <cell r="AS9572">
            <v>5.4386999999999999</v>
          </cell>
        </row>
        <row r="9573">
          <cell r="AR9573" t="str">
            <v>EUR45482</v>
          </cell>
          <cell r="AS9573">
            <v>5.8820000000000006</v>
          </cell>
        </row>
        <row r="9574">
          <cell r="AR9574" t="str">
            <v>USD45483</v>
          </cell>
          <cell r="AS9574">
            <v>5.3967000000000001</v>
          </cell>
        </row>
        <row r="9575">
          <cell r="AR9575" t="str">
            <v>EUR45483</v>
          </cell>
          <cell r="AS9575">
            <v>5.8418999999999999</v>
          </cell>
        </row>
        <row r="9576">
          <cell r="AR9576" t="str">
            <v>USD45484</v>
          </cell>
          <cell r="AS9576">
            <v>5.41</v>
          </cell>
        </row>
        <row r="9577">
          <cell r="AR9577" t="str">
            <v>EUR45484</v>
          </cell>
          <cell r="AS9577">
            <v>5.8818000000000001</v>
          </cell>
        </row>
        <row r="9578">
          <cell r="AR9578" t="str">
            <v>USD45485</v>
          </cell>
          <cell r="AS9578">
            <v>5.4529000000000005</v>
          </cell>
        </row>
        <row r="9579">
          <cell r="AR9579" t="str">
            <v>EUR45485</v>
          </cell>
          <cell r="AS9579">
            <v>5.9447999999999999</v>
          </cell>
        </row>
        <row r="9580">
          <cell r="AR9580" t="str">
            <v>USD45489</v>
          </cell>
          <cell r="AS9580">
            <v>5.4274000000000004</v>
          </cell>
        </row>
        <row r="9581">
          <cell r="AR9581" t="str">
            <v>EUR45489</v>
          </cell>
          <cell r="AS9581">
            <v>5.9088000000000003</v>
          </cell>
        </row>
        <row r="9582">
          <cell r="AR9582" t="str">
            <v>USD45490</v>
          </cell>
          <cell r="AS9582">
            <v>5.4670000000000005</v>
          </cell>
        </row>
        <row r="9583">
          <cell r="AR9583" t="str">
            <v>EUR45490</v>
          </cell>
          <cell r="AS9583">
            <v>5.9776000000000007</v>
          </cell>
        </row>
        <row r="9584">
          <cell r="AR9584" t="str">
            <v>USD45491</v>
          </cell>
          <cell r="AS9584">
            <v>5.5426000000000002</v>
          </cell>
        </row>
        <row r="9585">
          <cell r="AR9585" t="str">
            <v>EUR45491</v>
          </cell>
          <cell r="AS9585">
            <v>6.0491999999999999</v>
          </cell>
        </row>
        <row r="9586">
          <cell r="AR9586" t="str">
            <v>USD45497</v>
          </cell>
          <cell r="AS9586">
            <v>5.6345999999999998</v>
          </cell>
        </row>
        <row r="9587">
          <cell r="AR9587" t="str">
            <v>EUR45497</v>
          </cell>
          <cell r="AS9587">
            <v>6.1164000000000005</v>
          </cell>
        </row>
        <row r="9588">
          <cell r="AR9588" t="str">
            <v>USD45498</v>
          </cell>
          <cell r="AS9588">
            <v>5.6345999999999998</v>
          </cell>
        </row>
        <row r="9589">
          <cell r="AR9589" t="str">
            <v>EUR45498</v>
          </cell>
          <cell r="AS9589">
            <v>6.1164000000000005</v>
          </cell>
        </row>
        <row r="9590">
          <cell r="AR9590" t="str">
            <v>EURI45497</v>
          </cell>
          <cell r="AS9590">
            <v>6.0584000000000007</v>
          </cell>
        </row>
        <row r="9591">
          <cell r="AR9591" t="str">
            <v>USDI45497</v>
          </cell>
          <cell r="AS9591">
            <v>5.5807000000000002</v>
          </cell>
        </row>
        <row r="9592">
          <cell r="AR9592" t="str">
            <v>USD45506</v>
          </cell>
          <cell r="AS9592">
            <v>5.7366000000000001</v>
          </cell>
        </row>
        <row r="9593">
          <cell r="AR9593" t="str">
            <v>EUR45506</v>
          </cell>
          <cell r="AS9593">
            <v>6.2609000000000004</v>
          </cell>
        </row>
        <row r="9594">
          <cell r="AR9594" t="str">
            <v>USD45510</v>
          </cell>
          <cell r="AS9594">
            <v>5.6528</v>
          </cell>
        </row>
        <row r="9595">
          <cell r="AR9595" t="str">
            <v>EUR45510</v>
          </cell>
          <cell r="AS9595">
            <v>6.1762000000000006</v>
          </cell>
        </row>
        <row r="9596">
          <cell r="AR9596" t="str">
            <v>USD45511</v>
          </cell>
          <cell r="AS9596">
            <v>5.6093000000000002</v>
          </cell>
        </row>
        <row r="9597">
          <cell r="AR9597" t="str">
            <v>EUR45511</v>
          </cell>
          <cell r="AS9597">
            <v>6.1282000000000005</v>
          </cell>
        </row>
        <row r="9598">
          <cell r="AR9598" t="str">
            <v>USD45512</v>
          </cell>
          <cell r="AS9598">
            <v>5.6172000000000004</v>
          </cell>
        </row>
        <row r="9599">
          <cell r="AR9599" t="str">
            <v>EUR45512</v>
          </cell>
          <cell r="AS9599">
            <v>6.1306000000000003</v>
          </cell>
        </row>
        <row r="9600">
          <cell r="AR9600" t="str">
            <v>USD45513</v>
          </cell>
          <cell r="AS9600">
            <v>5.5114999999999998</v>
          </cell>
        </row>
        <row r="9601">
          <cell r="AR9601" t="str">
            <v>EUR45513</v>
          </cell>
          <cell r="AS9601">
            <v>6.0208000000000004</v>
          </cell>
        </row>
        <row r="9602">
          <cell r="AR9602" t="str">
            <v>USDI45516</v>
          </cell>
          <cell r="AS9602">
            <v>5.5114999999999998</v>
          </cell>
        </row>
        <row r="9603">
          <cell r="AR9603" t="str">
            <v>EURI45517</v>
          </cell>
          <cell r="AS9603">
            <v>6.0007000000000001</v>
          </cell>
        </row>
        <row r="9604">
          <cell r="AR9604" t="str">
            <v>USD45519</v>
          </cell>
          <cell r="AS9604">
            <v>5.4651000000000005</v>
          </cell>
        </row>
        <row r="9605">
          <cell r="AR9605" t="str">
            <v>EUR45519</v>
          </cell>
          <cell r="AS9605">
            <v>6.0040000000000004</v>
          </cell>
        </row>
        <row r="9606">
          <cell r="AR9606" t="str">
            <v>USDI45520</v>
          </cell>
          <cell r="AS9606">
            <v>5.4874999999999998</v>
          </cell>
        </row>
        <row r="9607">
          <cell r="AR9607" t="str">
            <v>USD45525</v>
          </cell>
          <cell r="AS9607">
            <v>5.4706999999999999</v>
          </cell>
        </row>
        <row r="9608">
          <cell r="AR9608" t="str">
            <v>EUR45525</v>
          </cell>
          <cell r="AS9608">
            <v>6.0960000000000001</v>
          </cell>
        </row>
        <row r="9609">
          <cell r="AR9609" t="str">
            <v>USD45527</v>
          </cell>
          <cell r="AS9609">
            <v>5.5263</v>
          </cell>
        </row>
        <row r="9610">
          <cell r="AR9610" t="str">
            <v>EUR45527</v>
          </cell>
          <cell r="AS9610">
            <v>6.1762000000000006</v>
          </cell>
        </row>
        <row r="9611">
          <cell r="AR9611" t="str">
            <v>USD45539</v>
          </cell>
          <cell r="AS9611">
            <v>5.6359000000000004</v>
          </cell>
        </row>
        <row r="9612">
          <cell r="AR9612" t="str">
            <v>EUR45539</v>
          </cell>
          <cell r="AS9612">
            <v>6.2450999999999999</v>
          </cell>
        </row>
        <row r="9613">
          <cell r="AR9613" t="str">
            <v>USD45314</v>
          </cell>
          <cell r="AS9613">
            <v>4.9714999999999998</v>
          </cell>
        </row>
        <row r="9614">
          <cell r="AR9614" t="str">
            <v>EUR45314</v>
          </cell>
          <cell r="AS9614">
            <v>5.3860999999999999</v>
          </cell>
        </row>
        <row r="9615">
          <cell r="AR9615" t="str">
            <v>EUR45329</v>
          </cell>
          <cell r="AS9615">
            <v>5.3368000000000002</v>
          </cell>
        </row>
        <row r="9616">
          <cell r="AR9616" t="str">
            <v>USD45338</v>
          </cell>
          <cell r="AS9616">
            <v>4.9761000000000006</v>
          </cell>
        </row>
        <row r="9617">
          <cell r="AR9617" t="str">
            <v>EUR45338</v>
          </cell>
          <cell r="AS9617">
            <v>5.3608000000000002</v>
          </cell>
        </row>
        <row r="9618">
          <cell r="AR9618" t="str">
            <v>USD45341</v>
          </cell>
          <cell r="AS9618">
            <v>4.9584999999999999</v>
          </cell>
        </row>
        <row r="9619">
          <cell r="AR9619" t="str">
            <v>EUR45341</v>
          </cell>
          <cell r="AS9619">
            <v>5.3398000000000003</v>
          </cell>
        </row>
        <row r="9620">
          <cell r="AR9620" t="str">
            <v>USD45342</v>
          </cell>
          <cell r="AS9620">
            <v>4.9408000000000003</v>
          </cell>
        </row>
        <row r="9621">
          <cell r="AR9621" t="str">
            <v>EUR45342</v>
          </cell>
          <cell r="AS9621">
            <v>5.3474000000000004</v>
          </cell>
        </row>
        <row r="9622">
          <cell r="AR9622" t="str">
            <v>USD45343</v>
          </cell>
          <cell r="AS9622">
            <v>4.9302999999999999</v>
          </cell>
        </row>
        <row r="9623">
          <cell r="AR9623" t="str">
            <v>EUR45343</v>
          </cell>
          <cell r="AS9623">
            <v>5.3281999999999998</v>
          </cell>
        </row>
        <row r="9624">
          <cell r="AR9624" t="str">
            <v>USD45345</v>
          </cell>
          <cell r="AS9624">
            <v>4.9851000000000001</v>
          </cell>
        </row>
        <row r="9625">
          <cell r="AR9625" t="str">
            <v>EUR45345</v>
          </cell>
          <cell r="AS9625">
            <v>5.3978999999999999</v>
          </cell>
        </row>
        <row r="9626">
          <cell r="AR9626" t="str">
            <v>USDI45345</v>
          </cell>
          <cell r="AS9626">
            <v>4.9408000000000003</v>
          </cell>
        </row>
        <row r="9627">
          <cell r="AR9627" t="str">
            <v>USD45350</v>
          </cell>
          <cell r="AS9627">
            <v>4.9557000000000002</v>
          </cell>
        </row>
        <row r="9628">
          <cell r="AR9628" t="str">
            <v>EUR45350</v>
          </cell>
          <cell r="AS9628">
            <v>5.3690000000000007</v>
          </cell>
        </row>
        <row r="9629">
          <cell r="AR9629" t="str">
            <v>USD45352</v>
          </cell>
          <cell r="AS9629">
            <v>4.9596</v>
          </cell>
        </row>
        <row r="9630">
          <cell r="AR9630" t="str">
            <v>EUR45352</v>
          </cell>
          <cell r="AS9630">
            <v>5.3747000000000007</v>
          </cell>
        </row>
        <row r="9631">
          <cell r="AR9631" t="str">
            <v>USD45357</v>
          </cell>
          <cell r="AS9631">
            <v>4.9398</v>
          </cell>
        </row>
        <row r="9632">
          <cell r="AR9632" t="str">
            <v>EUR45357</v>
          </cell>
          <cell r="AS9632">
            <v>5.3873000000000006</v>
          </cell>
        </row>
        <row r="9633">
          <cell r="AR9633" t="str">
            <v>EURI45358</v>
          </cell>
          <cell r="AS9633">
            <v>5.3813000000000004</v>
          </cell>
        </row>
        <row r="9634">
          <cell r="AR9634" t="str">
            <v>EURI45357</v>
          </cell>
          <cell r="AS9634">
            <v>5.3813000000000004</v>
          </cell>
        </row>
        <row r="9635">
          <cell r="AR9635" t="str">
            <v>USD45366</v>
          </cell>
          <cell r="AS9635">
            <v>4.9937000000000005</v>
          </cell>
        </row>
        <row r="9636">
          <cell r="AR9636" t="str">
            <v>EUR45366</v>
          </cell>
          <cell r="AS9636">
            <v>5.4376000000000007</v>
          </cell>
        </row>
        <row r="9637">
          <cell r="AR9637" t="str">
            <v>USD45370</v>
          </cell>
          <cell r="AS9637">
            <v>5.0352000000000006</v>
          </cell>
        </row>
        <row r="9638">
          <cell r="AR9638" t="str">
            <v>EUR45370</v>
          </cell>
          <cell r="AS9638">
            <v>5.4687000000000001</v>
          </cell>
        </row>
        <row r="9639">
          <cell r="AR9639" t="str">
            <v>USD45371</v>
          </cell>
          <cell r="AS9639">
            <v>5.0120000000000005</v>
          </cell>
        </row>
        <row r="9640">
          <cell r="AR9640" t="str">
            <v>EUR45371</v>
          </cell>
          <cell r="AS9640">
            <v>5.4409999999999998</v>
          </cell>
        </row>
        <row r="9641">
          <cell r="AR9641" t="str">
            <v>EURI45370</v>
          </cell>
          <cell r="AS9641">
            <v>5.4569999999999999</v>
          </cell>
        </row>
        <row r="9642">
          <cell r="AR9642" t="str">
            <v>EURI45371</v>
          </cell>
          <cell r="AS9642">
            <v>5.4569999999999999</v>
          </cell>
        </row>
        <row r="9643">
          <cell r="AR9643" t="str">
            <v>USDI45370</v>
          </cell>
          <cell r="AS9643">
            <v>5.0124000000000004</v>
          </cell>
        </row>
        <row r="9644">
          <cell r="AR9644" t="str">
            <v>USD45377</v>
          </cell>
          <cell r="AS9644">
            <v>4.9870000000000001</v>
          </cell>
        </row>
        <row r="9645">
          <cell r="AR9645" t="str">
            <v>EUR45377</v>
          </cell>
          <cell r="AS9645">
            <v>5.4009</v>
          </cell>
        </row>
        <row r="9646">
          <cell r="AR9646" t="str">
            <v>USD45379</v>
          </cell>
          <cell r="AS9646">
            <v>4.9962</v>
          </cell>
        </row>
        <row r="9647">
          <cell r="AR9647" t="str">
            <v>EUR45379</v>
          </cell>
          <cell r="AS9647">
            <v>5.3978999999999999</v>
          </cell>
        </row>
        <row r="9648">
          <cell r="AR9648" t="str">
            <v>USD45385</v>
          </cell>
          <cell r="AS9648">
            <v>5.0724</v>
          </cell>
        </row>
        <row r="9649">
          <cell r="AR9649" t="str">
            <v>EUR45385</v>
          </cell>
          <cell r="AS9649">
            <v>5.4929000000000006</v>
          </cell>
        </row>
        <row r="9650">
          <cell r="AR9650" t="str">
            <v>EURI45385</v>
          </cell>
          <cell r="AS9650">
            <v>5.4367999999999999</v>
          </cell>
        </row>
        <row r="9651">
          <cell r="AR9651" t="str">
            <v>USD45390</v>
          </cell>
          <cell r="AS9651">
            <v>5.0421000000000005</v>
          </cell>
        </row>
        <row r="9652">
          <cell r="AR9652" t="str">
            <v>EUR45390</v>
          </cell>
          <cell r="AS9652">
            <v>5.4727000000000006</v>
          </cell>
        </row>
        <row r="9653">
          <cell r="AR9653" t="str">
            <v>USD45393</v>
          </cell>
          <cell r="AS9653">
            <v>5.0765000000000002</v>
          </cell>
        </row>
        <row r="9654">
          <cell r="AR9654" t="str">
            <v>EUR45393</v>
          </cell>
          <cell r="AS9654">
            <v>5.444</v>
          </cell>
        </row>
        <row r="9655">
          <cell r="AR9655" t="str">
            <v>USD45397</v>
          </cell>
          <cell r="AS9655">
            <v>5.1745999999999999</v>
          </cell>
        </row>
        <row r="9656">
          <cell r="AR9656" t="str">
            <v>EUR45397</v>
          </cell>
          <cell r="AS9656">
            <v>5.5078000000000005</v>
          </cell>
        </row>
        <row r="9657">
          <cell r="AR9657" t="str">
            <v>USD45399</v>
          </cell>
          <cell r="AS9657">
            <v>5.2469000000000001</v>
          </cell>
        </row>
        <row r="9658">
          <cell r="AR9658" t="str">
            <v>EUR45399</v>
          </cell>
          <cell r="AS9658">
            <v>5.5853000000000002</v>
          </cell>
        </row>
        <row r="9659">
          <cell r="AR9659" t="str">
            <v>USD45405</v>
          </cell>
          <cell r="AS9659">
            <v>5.1626000000000003</v>
          </cell>
        </row>
        <row r="9660">
          <cell r="AR9660" t="str">
            <v>EUR45405</v>
          </cell>
          <cell r="AS9660">
            <v>5.5224000000000002</v>
          </cell>
        </row>
        <row r="9661">
          <cell r="AR9661" t="str">
            <v>USD45407</v>
          </cell>
          <cell r="AS9661">
            <v>5.1679000000000004</v>
          </cell>
        </row>
        <row r="9662">
          <cell r="AR9662" t="str">
            <v>EUR45407</v>
          </cell>
          <cell r="AS9662">
            <v>5.5410000000000004</v>
          </cell>
        </row>
        <row r="9663">
          <cell r="AR9663" t="str">
            <v>USD45411</v>
          </cell>
          <cell r="AS9663">
            <v>5.1154999999999999</v>
          </cell>
        </row>
        <row r="9664">
          <cell r="AR9664" t="str">
            <v>EUR45411</v>
          </cell>
          <cell r="AS9664">
            <v>5.4828000000000001</v>
          </cell>
        </row>
        <row r="9665">
          <cell r="AR9665" t="str">
            <v>USD45422</v>
          </cell>
          <cell r="AS9665">
            <v>5.1463999999999999</v>
          </cell>
        </row>
        <row r="9666">
          <cell r="AR9666" t="str">
            <v>EUR45422</v>
          </cell>
          <cell r="AS9666">
            <v>5.5447000000000006</v>
          </cell>
        </row>
        <row r="9667">
          <cell r="AR9667" t="str">
            <v>EURI45425</v>
          </cell>
          <cell r="AS9667">
            <v>5.5447000000000006</v>
          </cell>
        </row>
        <row r="9668">
          <cell r="AR9668" t="str">
            <v>USD45432</v>
          </cell>
          <cell r="AS9668">
            <v>5.1085000000000003</v>
          </cell>
        </row>
        <row r="9669">
          <cell r="AR9669" t="str">
            <v>EUR45432</v>
          </cell>
          <cell r="AS9669">
            <v>5.5489000000000006</v>
          </cell>
        </row>
        <row r="9670">
          <cell r="AR9670" t="str">
            <v>USD45433</v>
          </cell>
          <cell r="AS9670">
            <v>5.1036999999999999</v>
          </cell>
        </row>
        <row r="9671">
          <cell r="AR9671" t="str">
            <v>EUR45433</v>
          </cell>
          <cell r="AS9671">
            <v>5.5406000000000004</v>
          </cell>
        </row>
        <row r="9672">
          <cell r="AR9672" t="str">
            <v>EURI45435</v>
          </cell>
          <cell r="AS9672">
            <v>5.5818000000000003</v>
          </cell>
        </row>
        <row r="9673">
          <cell r="AR9673" t="str">
            <v>USDI45454</v>
          </cell>
          <cell r="AS9673">
            <v>5.2802000000000007</v>
          </cell>
        </row>
        <row r="9674">
          <cell r="AR9674" t="str">
            <v>EURI45454</v>
          </cell>
          <cell r="AS9674">
            <v>5.7077</v>
          </cell>
        </row>
        <row r="9675">
          <cell r="AR9675" t="str">
            <v>USDI45453</v>
          </cell>
          <cell r="AS9675">
            <v>5.2802000000000007</v>
          </cell>
        </row>
        <row r="9676">
          <cell r="AR9676" t="str">
            <v>USD45456</v>
          </cell>
          <cell r="AS9676">
            <v>5.3974000000000002</v>
          </cell>
        </row>
        <row r="9677">
          <cell r="AR9677" t="str">
            <v>EUR45456</v>
          </cell>
          <cell r="AS9677">
            <v>5.8054000000000006</v>
          </cell>
        </row>
        <row r="9678">
          <cell r="AR9678" t="str">
            <v>USD45460</v>
          </cell>
          <cell r="AS9678">
            <v>5.4130000000000003</v>
          </cell>
        </row>
        <row r="9679">
          <cell r="AR9679" t="str">
            <v>EUR45460</v>
          </cell>
          <cell r="AS9679">
            <v>5.8048999999999999</v>
          </cell>
        </row>
        <row r="9680">
          <cell r="AR9680" t="str">
            <v>USD45461</v>
          </cell>
          <cell r="AS9680">
            <v>5.4074</v>
          </cell>
        </row>
        <row r="9681">
          <cell r="AR9681" t="str">
            <v>USD45250</v>
          </cell>
          <cell r="AS9681">
            <v>4.8723000000000001</v>
          </cell>
        </row>
        <row r="9682">
          <cell r="AR9682" t="str">
            <v>EUR45250</v>
          </cell>
          <cell r="AS9682">
            <v>5.3298000000000005</v>
          </cell>
        </row>
        <row r="9683">
          <cell r="AR9683" t="str">
            <v>USD45301</v>
          </cell>
          <cell r="AS9683">
            <v>4.8901000000000003</v>
          </cell>
        </row>
        <row r="9684">
          <cell r="AR9684" t="str">
            <v>EUR45301</v>
          </cell>
          <cell r="AS9684">
            <v>5.3635000000000002</v>
          </cell>
        </row>
        <row r="9685">
          <cell r="AR9685" t="str">
            <v>EURI45470</v>
          </cell>
          <cell r="AS9685">
            <v>5.8866000000000005</v>
          </cell>
        </row>
        <row r="9686">
          <cell r="AR9686" t="str">
            <v>USD45569</v>
          </cell>
          <cell r="AS9686">
            <v>5.4686000000000003</v>
          </cell>
        </row>
        <row r="9687">
          <cell r="AR9687" t="str">
            <v>EUR45569</v>
          </cell>
          <cell r="AS9687">
            <v>5.9941000000000004</v>
          </cell>
        </row>
        <row r="9688">
          <cell r="AR9688" t="str">
            <v>USD45581</v>
          </cell>
          <cell r="AS9688">
            <v>5.6749000000000001</v>
          </cell>
        </row>
        <row r="9689">
          <cell r="AR9689" t="str">
            <v>EUR45581</v>
          </cell>
          <cell r="AS9689">
            <v>6.1703000000000001</v>
          </cell>
        </row>
        <row r="9690">
          <cell r="AR9690" t="str">
            <v>USD45583</v>
          </cell>
          <cell r="AS9690">
            <v>5.6672000000000002</v>
          </cell>
        </row>
        <row r="9691">
          <cell r="AR9691" t="str">
            <v>EUR45583</v>
          </cell>
          <cell r="AS9691">
            <v>6.1512000000000002</v>
          </cell>
        </row>
        <row r="9692">
          <cell r="AR9692" t="str">
            <v>USDI45588</v>
          </cell>
          <cell r="AS9692">
            <v>5.6672000000000002</v>
          </cell>
        </row>
        <row r="9693">
          <cell r="AR9693" t="str">
            <v>USD44711</v>
          </cell>
          <cell r="AS9693">
            <v>4.7216000000000005</v>
          </cell>
        </row>
        <row r="9694">
          <cell r="AR9694" t="str">
            <v>EUR44711</v>
          </cell>
          <cell r="AS9694">
            <v>5.0903999999999998</v>
          </cell>
        </row>
        <row r="9695">
          <cell r="AR9695" t="str">
            <v>EURI45329</v>
          </cell>
          <cell r="AS9695">
            <v>5.3452999999999999</v>
          </cell>
        </row>
        <row r="9696">
          <cell r="AR9696" t="str">
            <v>EURI45327</v>
          </cell>
          <cell r="AS9696">
            <v>5.3452999999999999</v>
          </cell>
        </row>
        <row r="9697">
          <cell r="AR9697" t="str">
            <v>USD45337</v>
          </cell>
          <cell r="AS9697">
            <v>4.9710000000000001</v>
          </cell>
        </row>
        <row r="9698">
          <cell r="AR9698" t="str">
            <v>EUR45337</v>
          </cell>
          <cell r="AS9698">
            <v>5.3498000000000001</v>
          </cell>
        </row>
        <row r="9699">
          <cell r="AR9699" t="str">
            <v>USD45392</v>
          </cell>
          <cell r="AS9699">
            <v>5.0654000000000003</v>
          </cell>
        </row>
        <row r="9700">
          <cell r="AR9700" t="str">
            <v>EUR45392</v>
          </cell>
          <cell r="AS9700">
            <v>5.4397000000000002</v>
          </cell>
        </row>
        <row r="9701">
          <cell r="AR9701" t="str">
            <v>USD45470</v>
          </cell>
          <cell r="AS9701">
            <v>5.5228999999999999</v>
          </cell>
        </row>
        <row r="9702">
          <cell r="AR9702" t="str">
            <v>EUR45470</v>
          </cell>
          <cell r="AS9702">
            <v>5.9145000000000003</v>
          </cell>
        </row>
        <row r="9703">
          <cell r="AR9703" t="str">
            <v>USDI45474</v>
          </cell>
          <cell r="AS9703">
            <v>5.5589000000000004</v>
          </cell>
        </row>
        <row r="9704">
          <cell r="AR9704" t="str">
            <v>USD45545</v>
          </cell>
          <cell r="AS9704">
            <v>5.6254</v>
          </cell>
        </row>
        <row r="9705">
          <cell r="AR9705" t="str">
            <v>EUR45545</v>
          </cell>
          <cell r="AS9705">
            <v>6.2026000000000003</v>
          </cell>
        </row>
        <row r="9706">
          <cell r="AR9706" t="str">
            <v>USD45552</v>
          </cell>
          <cell r="AS9706">
            <v>5.5010000000000003</v>
          </cell>
        </row>
        <row r="9707">
          <cell r="AR9707" t="str">
            <v>EUR45552</v>
          </cell>
          <cell r="AS9707">
            <v>6.1154999999999999</v>
          </cell>
        </row>
        <row r="9708">
          <cell r="AR9708" t="str">
            <v>USD45553</v>
          </cell>
          <cell r="AS9708">
            <v>5.4767000000000001</v>
          </cell>
        </row>
        <row r="9709">
          <cell r="AR9709" t="str">
            <v>EUR45553</v>
          </cell>
          <cell r="AS9709">
            <v>6.0879000000000003</v>
          </cell>
        </row>
        <row r="9710">
          <cell r="AR9710" t="str">
            <v>USD45554</v>
          </cell>
          <cell r="AS9710">
            <v>5.4188999999999998</v>
          </cell>
        </row>
        <row r="9711">
          <cell r="AR9711" t="str">
            <v>EUR45554</v>
          </cell>
          <cell r="AS9711">
            <v>6.0410000000000004</v>
          </cell>
        </row>
        <row r="9712">
          <cell r="AR9712" t="str">
            <v>EURI45554</v>
          </cell>
          <cell r="AS9712">
            <v>6.0879000000000003</v>
          </cell>
        </row>
        <row r="9713">
          <cell r="AR9713" t="str">
            <v>USD45565</v>
          </cell>
          <cell r="AS9713">
            <v>5.4481000000000002</v>
          </cell>
        </row>
        <row r="9714">
          <cell r="AR9714" t="str">
            <v>EUR45565</v>
          </cell>
          <cell r="AS9714">
            <v>6.0719000000000003</v>
          </cell>
        </row>
        <row r="9715">
          <cell r="AR9715" t="str">
            <v>USD45567</v>
          </cell>
          <cell r="AS9715">
            <v>5.4305000000000003</v>
          </cell>
        </row>
        <row r="9716">
          <cell r="AR9716" t="str">
            <v>EUR45567</v>
          </cell>
          <cell r="AS9716">
            <v>6.0007000000000001</v>
          </cell>
        </row>
        <row r="9717">
          <cell r="AR9717" t="str">
            <v>USDI45569</v>
          </cell>
          <cell r="AS9717">
            <v>5.4850000000000003</v>
          </cell>
        </row>
        <row r="9718">
          <cell r="AR9718" t="str">
            <v>USD45574</v>
          </cell>
          <cell r="AS9718">
            <v>5.5737000000000005</v>
          </cell>
        </row>
        <row r="9719">
          <cell r="AR9719" t="str">
            <v>EUR45574</v>
          </cell>
          <cell r="AS9719">
            <v>6.1038000000000006</v>
          </cell>
        </row>
        <row r="9720">
          <cell r="AR9720" t="str">
            <v>USD45575</v>
          </cell>
          <cell r="AS9720">
            <v>5.5819000000000001</v>
          </cell>
        </row>
        <row r="9721">
          <cell r="AR9721" t="str">
            <v>EUR45575</v>
          </cell>
          <cell r="AS9721">
            <v>6.0988000000000007</v>
          </cell>
        </row>
        <row r="9722">
          <cell r="AR9722" t="str">
            <v>USD45576</v>
          </cell>
          <cell r="AS9722">
            <v>5.6263000000000005</v>
          </cell>
        </row>
        <row r="9723">
          <cell r="AR9723" t="str">
            <v>EUR45576</v>
          </cell>
          <cell r="AS9723">
            <v>6.1562999999999999</v>
          </cell>
        </row>
        <row r="9724">
          <cell r="AR9724" t="str">
            <v>USD45579</v>
          </cell>
          <cell r="AS9724">
            <v>5.6045000000000007</v>
          </cell>
        </row>
        <row r="9725">
          <cell r="AR9725" t="str">
            <v>EUR45579</v>
          </cell>
          <cell r="AS9725">
            <v>6.1134000000000004</v>
          </cell>
        </row>
        <row r="9726">
          <cell r="AR9726" t="str">
            <v>USDI545576</v>
          </cell>
          <cell r="AS9726">
            <v>5.5737000000000005</v>
          </cell>
        </row>
        <row r="9727">
          <cell r="AR9727" t="str">
            <v>USDI45576</v>
          </cell>
          <cell r="AS9727">
            <v>5.5737000000000005</v>
          </cell>
        </row>
        <row r="9728">
          <cell r="AR9728" t="str">
            <v>USD45580</v>
          </cell>
          <cell r="AS9728">
            <v>5.6378000000000004</v>
          </cell>
        </row>
        <row r="9729">
          <cell r="AR9729" t="str">
            <v>EUR45580</v>
          </cell>
          <cell r="AS9729">
            <v>6.1446000000000005</v>
          </cell>
        </row>
        <row r="9730">
          <cell r="AR9730" t="str">
            <v>USD45582</v>
          </cell>
          <cell r="AS9730">
            <v>5.6758000000000006</v>
          </cell>
        </row>
        <row r="9731">
          <cell r="AR9731" t="str">
            <v>EUR45582</v>
          </cell>
          <cell r="AS9731">
            <v>6.1509</v>
          </cell>
        </row>
        <row r="9732">
          <cell r="AR9732" t="str">
            <v>EURI45588</v>
          </cell>
          <cell r="AS9732">
            <v>6.1543000000000001</v>
          </cell>
        </row>
        <row r="9733">
          <cell r="AR9733" t="str">
            <v>USD45593</v>
          </cell>
          <cell r="AS9733">
            <v>5.6988000000000003</v>
          </cell>
        </row>
        <row r="9734">
          <cell r="AR9734" t="str">
            <v>EUR45593</v>
          </cell>
          <cell r="AS9734">
            <v>6.1655000000000006</v>
          </cell>
        </row>
        <row r="9735">
          <cell r="AR9735" t="str">
            <v>USDI45593</v>
          </cell>
          <cell r="AS9735">
            <v>5.6378000000000004</v>
          </cell>
        </row>
        <row r="9736">
          <cell r="AR9736" t="str">
            <v>USD45596</v>
          </cell>
          <cell r="AS9736">
            <v>5.7779000000000007</v>
          </cell>
        </row>
        <row r="9737">
          <cell r="AR9737" t="str">
            <v>EUR45596</v>
          </cell>
          <cell r="AS9737">
            <v>6.2725</v>
          </cell>
        </row>
        <row r="9738">
          <cell r="AR9738" t="str">
            <v>EURI45595</v>
          </cell>
          <cell r="AS9738">
            <v>6.17</v>
          </cell>
        </row>
        <row r="9739">
          <cell r="AR9739" t="str">
            <v>USD45603</v>
          </cell>
          <cell r="AS9739">
            <v>5.6623999999999999</v>
          </cell>
        </row>
        <row r="9740">
          <cell r="AR9740" t="str">
            <v>EUR45603</v>
          </cell>
          <cell r="AS9740">
            <v>6.1215999999999999</v>
          </cell>
        </row>
        <row r="9741">
          <cell r="AR9741" t="str">
            <v>USDI45603</v>
          </cell>
          <cell r="AS9741">
            <v>5.7140000000000004</v>
          </cell>
        </row>
        <row r="9742">
          <cell r="AR9742" t="str">
            <v>USD45604</v>
          </cell>
          <cell r="AS9742">
            <v>5.7648000000000001</v>
          </cell>
        </row>
        <row r="9743">
          <cell r="AR9743" t="str">
            <v>EUR45604</v>
          </cell>
          <cell r="AS9743">
            <v>6.1966000000000001</v>
          </cell>
        </row>
        <row r="9744">
          <cell r="AR9744" t="str">
            <v>USD45607</v>
          </cell>
          <cell r="AS9744">
            <v>5.798</v>
          </cell>
        </row>
        <row r="9745">
          <cell r="AR9745" t="str">
            <v>EUR45607</v>
          </cell>
          <cell r="AS9745">
            <v>6.1731000000000007</v>
          </cell>
        </row>
        <row r="9746">
          <cell r="AR9746" t="str">
            <v>USD45608</v>
          </cell>
          <cell r="AS9746">
            <v>5.7694000000000001</v>
          </cell>
        </row>
        <row r="9747">
          <cell r="AR9747" t="str">
            <v>EUR45608</v>
          </cell>
          <cell r="AS9747">
            <v>6.1213000000000006</v>
          </cell>
        </row>
        <row r="9748">
          <cell r="AR9748" t="str">
            <v>USD45610</v>
          </cell>
          <cell r="AS9748">
            <v>5.7885</v>
          </cell>
        </row>
        <row r="9749">
          <cell r="AR9749" t="str">
            <v>EUR45610</v>
          </cell>
          <cell r="AS9749">
            <v>6.1213000000000006</v>
          </cell>
        </row>
        <row r="9750">
          <cell r="AR9750" t="str">
            <v>USD45421</v>
          </cell>
          <cell r="AS9750">
            <v>5.1577000000000002</v>
          </cell>
        </row>
        <row r="9751">
          <cell r="AR9751" t="str">
            <v>EUR45421</v>
          </cell>
          <cell r="AS9751">
            <v>5.5554000000000006</v>
          </cell>
        </row>
        <row r="9752">
          <cell r="AR9752" t="str">
            <v>EUR45461</v>
          </cell>
          <cell r="AS9752">
            <v>5.8075000000000001</v>
          </cell>
        </row>
        <row r="9753">
          <cell r="AR9753" t="str">
            <v>USD45463</v>
          </cell>
          <cell r="AS9753">
            <v>5.4254000000000007</v>
          </cell>
        </row>
        <row r="9754">
          <cell r="AR9754" t="str">
            <v>EUR45463</v>
          </cell>
          <cell r="AS9754">
            <v>5.8090000000000002</v>
          </cell>
        </row>
        <row r="9755">
          <cell r="AR9755" t="str">
            <v>USD45467</v>
          </cell>
          <cell r="AS9755">
            <v>5.4</v>
          </cell>
        </row>
        <row r="9756">
          <cell r="AR9756" t="str">
            <v>EUR45467</v>
          </cell>
          <cell r="AS9756">
            <v>5.7930999999999999</v>
          </cell>
        </row>
        <row r="9757">
          <cell r="AR9757" t="str">
            <v>USDI45455</v>
          </cell>
          <cell r="AS9757">
            <v>5.3524000000000003</v>
          </cell>
        </row>
        <row r="9758">
          <cell r="AR9758" t="str">
            <v>USD45475</v>
          </cell>
          <cell r="AS9758">
            <v>5.6677</v>
          </cell>
        </row>
        <row r="9759">
          <cell r="AR9759" t="str">
            <v>EUR45475</v>
          </cell>
          <cell r="AS9759">
            <v>6.0860000000000003</v>
          </cell>
        </row>
        <row r="9760">
          <cell r="AR9760" t="str">
            <v>USD45488</v>
          </cell>
          <cell r="AS9760">
            <v>5.4563000000000006</v>
          </cell>
        </row>
        <row r="9761">
          <cell r="AR9761" t="str">
            <v>EUR45488</v>
          </cell>
          <cell r="AS9761">
            <v>5.9550000000000001</v>
          </cell>
        </row>
        <row r="9762">
          <cell r="AR9762" t="str">
            <v>USD45492</v>
          </cell>
          <cell r="AS9762">
            <v>5.5543000000000005</v>
          </cell>
        </row>
        <row r="9763">
          <cell r="AR9763" t="str">
            <v>EUR45492</v>
          </cell>
          <cell r="AS9763">
            <v>6.0486000000000004</v>
          </cell>
        </row>
        <row r="9764">
          <cell r="AR9764" t="str">
            <v>USD45517</v>
          </cell>
          <cell r="AS9764">
            <v>5.4874999999999998</v>
          </cell>
        </row>
        <row r="9765">
          <cell r="AR9765" t="str">
            <v>EUR45517</v>
          </cell>
          <cell r="AS9765">
            <v>6.0110000000000001</v>
          </cell>
        </row>
        <row r="9766">
          <cell r="AR9766" t="str">
            <v>USD45531</v>
          </cell>
          <cell r="AS9766">
            <v>5.4969000000000001</v>
          </cell>
        </row>
        <row r="9767">
          <cell r="AR9767" t="str">
            <v>EUR45531</v>
          </cell>
          <cell r="AS9767">
            <v>6.1351000000000004</v>
          </cell>
        </row>
        <row r="9768">
          <cell r="AR9768" t="str">
            <v>USDI45531</v>
          </cell>
          <cell r="AS9768">
            <v>5.4921000000000006</v>
          </cell>
        </row>
        <row r="9769">
          <cell r="AR9769" t="str">
            <v>USD45533</v>
          </cell>
          <cell r="AS9769">
            <v>5.6358000000000006</v>
          </cell>
        </row>
        <row r="9770">
          <cell r="AR9770" t="str">
            <v>EUR45533</v>
          </cell>
          <cell r="AS9770">
            <v>6.2478000000000007</v>
          </cell>
        </row>
        <row r="9771">
          <cell r="AR9771" t="str">
            <v>USD45534</v>
          </cell>
          <cell r="AS9771">
            <v>5.6562000000000001</v>
          </cell>
        </row>
        <row r="9772">
          <cell r="AR9772" t="str">
            <v>EUR45534</v>
          </cell>
          <cell r="AS9772">
            <v>6.2563000000000004</v>
          </cell>
        </row>
        <row r="9773">
          <cell r="AR9773" t="str">
            <v>USD45537</v>
          </cell>
          <cell r="AS9773">
            <v>5.6230000000000002</v>
          </cell>
        </row>
        <row r="9774">
          <cell r="AR9774" t="str">
            <v>EUR45537</v>
          </cell>
          <cell r="AS9774">
            <v>6.2241</v>
          </cell>
        </row>
        <row r="9775">
          <cell r="AR9775" t="str">
            <v>USD45538</v>
          </cell>
          <cell r="AS9775">
            <v>5.6223999999999998</v>
          </cell>
        </row>
        <row r="9776">
          <cell r="AR9776" t="str">
            <v>EUR45538</v>
          </cell>
          <cell r="AS9776">
            <v>6.2088000000000001</v>
          </cell>
        </row>
        <row r="9777">
          <cell r="AR9777" t="str">
            <v>USD45541</v>
          </cell>
          <cell r="AS9777">
            <v>5.5702000000000007</v>
          </cell>
        </row>
        <row r="9778">
          <cell r="AR9778" t="str">
            <v>EUR45541</v>
          </cell>
          <cell r="AS9778">
            <v>6.1751000000000005</v>
          </cell>
        </row>
        <row r="9779">
          <cell r="AR9779" t="str">
            <v>USD45547</v>
          </cell>
          <cell r="AS9779">
            <v>5.6554000000000002</v>
          </cell>
        </row>
        <row r="9780">
          <cell r="AR9780" t="str">
            <v>USD45546</v>
          </cell>
          <cell r="AS9780">
            <v>5.6387</v>
          </cell>
        </row>
        <row r="9781">
          <cell r="AR9781" t="str">
            <v>EUR45546</v>
          </cell>
          <cell r="AS9781">
            <v>6.2099000000000002</v>
          </cell>
        </row>
        <row r="9782">
          <cell r="AR9782" t="str">
            <v>USDI45544</v>
          </cell>
          <cell r="AS9782">
            <v>5.6359000000000004</v>
          </cell>
        </row>
        <row r="9783">
          <cell r="AR9783" t="str">
            <v>EUR45547</v>
          </cell>
          <cell r="AS9783">
            <v>6.2441000000000004</v>
          </cell>
        </row>
        <row r="9784">
          <cell r="AR9784" t="str">
            <v>USD45548</v>
          </cell>
          <cell r="AS9784">
            <v>5.5716999999999999</v>
          </cell>
        </row>
        <row r="9785">
          <cell r="AR9785" t="str">
            <v>EUR45548</v>
          </cell>
          <cell r="AS9785">
            <v>6.1768000000000001</v>
          </cell>
        </row>
        <row r="9786">
          <cell r="AR9786" t="str">
            <v>USDI45558</v>
          </cell>
          <cell r="AS9786">
            <v>5.5207000000000006</v>
          </cell>
        </row>
        <row r="9787">
          <cell r="AR9787" t="str">
            <v>USD45560</v>
          </cell>
          <cell r="AS9787">
            <v>5.4736000000000002</v>
          </cell>
        </row>
        <row r="9788">
          <cell r="AR9788" t="str">
            <v>EUR45560</v>
          </cell>
          <cell r="AS9788">
            <v>6.0992000000000006</v>
          </cell>
        </row>
        <row r="9789">
          <cell r="AR9789" t="str">
            <v>USD45561</v>
          </cell>
          <cell r="AS9789">
            <v>5.4412000000000003</v>
          </cell>
        </row>
        <row r="9790">
          <cell r="AR9790" t="str">
            <v>EUR45561</v>
          </cell>
          <cell r="AS9790">
            <v>6.0849000000000002</v>
          </cell>
        </row>
        <row r="9791">
          <cell r="AR9791" t="str">
            <v>USD45568</v>
          </cell>
          <cell r="AS9791">
            <v>5.4850000000000003</v>
          </cell>
        </row>
        <row r="9792">
          <cell r="AR9792" t="str">
            <v>EUR45568</v>
          </cell>
          <cell r="AS9792">
            <v>6.0423</v>
          </cell>
        </row>
        <row r="9793">
          <cell r="AR9793" t="str">
            <v>USD45573</v>
          </cell>
          <cell r="AS9793">
            <v>5.5197000000000003</v>
          </cell>
        </row>
        <row r="9794">
          <cell r="AR9794" t="str">
            <v>EUR45573</v>
          </cell>
          <cell r="AS9794">
            <v>6.0551000000000004</v>
          </cell>
        </row>
        <row r="9795">
          <cell r="AR9795" t="str">
            <v>USDI45580</v>
          </cell>
          <cell r="AS9795">
            <v>5.6045000000000007</v>
          </cell>
        </row>
        <row r="9796">
          <cell r="AR9796" t="str">
            <v>USDI45582</v>
          </cell>
          <cell r="AS9796">
            <v>5.5819000000000001</v>
          </cell>
        </row>
        <row r="9797">
          <cell r="AR9797" t="str">
            <v>EURI45581</v>
          </cell>
          <cell r="AS9797">
            <v>6.1446000000000005</v>
          </cell>
        </row>
        <row r="9798">
          <cell r="AR9798" t="str">
            <v>USD45586</v>
          </cell>
          <cell r="AS9798">
            <v>5.7068000000000003</v>
          </cell>
        </row>
        <row r="9799">
          <cell r="AR9799" t="str">
            <v>EUR45586</v>
          </cell>
          <cell r="AS9799">
            <v>6.1753</v>
          </cell>
        </row>
        <row r="9800">
          <cell r="AR9800" t="str">
            <v>USDI45596</v>
          </cell>
          <cell r="AS9800">
            <v>5.6969000000000003</v>
          </cell>
        </row>
        <row r="9801">
          <cell r="AR9801" t="str">
            <v>USD45189</v>
          </cell>
          <cell r="AS9801">
            <v>4.8487</v>
          </cell>
        </row>
        <row r="9802">
          <cell r="AR9802" t="str">
            <v>EUR45189</v>
          </cell>
          <cell r="AS9802">
            <v>5.1959</v>
          </cell>
        </row>
        <row r="9803">
          <cell r="AR9803" t="str">
            <v>EURI45306</v>
          </cell>
          <cell r="AS9803">
            <v>5.3242000000000003</v>
          </cell>
        </row>
        <row r="9804">
          <cell r="AR9804" t="str">
            <v>EUR45503</v>
          </cell>
          <cell r="AS9804">
            <v>6.1111000000000004</v>
          </cell>
        </row>
        <row r="9805">
          <cell r="AR9805" t="str">
            <v>EURI45490</v>
          </cell>
          <cell r="AS9805">
            <v>5.9088000000000003</v>
          </cell>
        </row>
        <row r="9806">
          <cell r="AR9806" t="str">
            <v>USD45503</v>
          </cell>
          <cell r="AS9806">
            <v>5.6532</v>
          </cell>
        </row>
        <row r="9807">
          <cell r="AR9807" t="str">
            <v>USD45518</v>
          </cell>
          <cell r="AS9807">
            <v>5.4502000000000006</v>
          </cell>
        </row>
        <row r="9808">
          <cell r="AR9808" t="str">
            <v>EUR45518</v>
          </cell>
          <cell r="AS9808">
            <v>6.0083000000000002</v>
          </cell>
        </row>
        <row r="9809">
          <cell r="AR9809" t="str">
            <v>USD45594</v>
          </cell>
          <cell r="AS9809">
            <v>5.7140000000000004</v>
          </cell>
        </row>
        <row r="9810">
          <cell r="AR9810" t="str">
            <v>EUR45594</v>
          </cell>
          <cell r="AS9810">
            <v>6.17</v>
          </cell>
        </row>
        <row r="9811">
          <cell r="AR9811" t="str">
            <v>USD45351</v>
          </cell>
          <cell r="AS9811">
            <v>4.9832999999999998</v>
          </cell>
        </row>
        <row r="9812">
          <cell r="AR9812" t="str">
            <v>EUR45351</v>
          </cell>
          <cell r="AS9812">
            <v>5.3939000000000004</v>
          </cell>
        </row>
        <row r="9813">
          <cell r="AR9813" t="str">
            <v>USDI45503</v>
          </cell>
          <cell r="AS9813">
            <v>5.5543000000000005</v>
          </cell>
        </row>
        <row r="9814">
          <cell r="AR9814" t="str">
            <v>USDI45607</v>
          </cell>
          <cell r="AS9814">
            <v>5.7648000000000001</v>
          </cell>
        </row>
        <row r="9815">
          <cell r="AR9815" t="str">
            <v>USDI45545</v>
          </cell>
          <cell r="AS9815">
            <v>5.6223999999999998</v>
          </cell>
        </row>
        <row r="9816">
          <cell r="AR9816" t="str">
            <v>USD44588</v>
          </cell>
          <cell r="AS9816">
            <v>5.3812000000000006</v>
          </cell>
        </row>
        <row r="9817">
          <cell r="AR9817" t="str">
            <v>EUR44588</v>
          </cell>
          <cell r="AS9817">
            <v>6.0011000000000001</v>
          </cell>
        </row>
        <row r="9818">
          <cell r="AR9818" t="str">
            <v>USDI45372</v>
          </cell>
          <cell r="AS9818">
            <v>4.9398</v>
          </cell>
        </row>
        <row r="9819">
          <cell r="AR9819" t="str">
            <v>USDI45398</v>
          </cell>
          <cell r="AS9819">
            <v>5.1745999999999999</v>
          </cell>
        </row>
        <row r="9820">
          <cell r="AR9820" t="str">
            <v>USD45443</v>
          </cell>
          <cell r="AS9820">
            <v>5.2416</v>
          </cell>
        </row>
        <row r="9821">
          <cell r="AR9821" t="str">
            <v>EUR45443</v>
          </cell>
          <cell r="AS9821">
            <v>5.6856</v>
          </cell>
        </row>
        <row r="9822">
          <cell r="AR9822" t="str">
            <v>USDI45470</v>
          </cell>
          <cell r="AS9822">
            <v>5.5097000000000005</v>
          </cell>
        </row>
        <row r="9823">
          <cell r="AR9823" t="str">
            <v>USDI45231</v>
          </cell>
          <cell r="AS9823">
            <v>5.0194000000000001</v>
          </cell>
        </row>
        <row r="9824">
          <cell r="AR9824" t="str">
            <v>EURI45448</v>
          </cell>
          <cell r="AS9824">
            <v>5.7323000000000004</v>
          </cell>
        </row>
        <row r="9825">
          <cell r="AR9825" t="str">
            <v>USDI45495</v>
          </cell>
          <cell r="AS9825">
            <v>5.5543000000000005</v>
          </cell>
        </row>
        <row r="9826">
          <cell r="AR9826" t="str">
            <v>EURI45495</v>
          </cell>
          <cell r="AS9826">
            <v>6.0486000000000004</v>
          </cell>
        </row>
        <row r="9827">
          <cell r="AR9827" t="str">
            <v>USD45504</v>
          </cell>
          <cell r="AS9827">
            <v>5.6621000000000006</v>
          </cell>
        </row>
        <row r="9828">
          <cell r="AR9828" t="str">
            <v>EUR45504</v>
          </cell>
          <cell r="AS9828">
            <v>6.1287000000000003</v>
          </cell>
        </row>
        <row r="9829">
          <cell r="AR9829" t="str">
            <v>USDI45324</v>
          </cell>
          <cell r="AS9829">
            <v>4.9350000000000005</v>
          </cell>
        </row>
        <row r="9830">
          <cell r="AR9830" t="str">
            <v>USDI45546</v>
          </cell>
          <cell r="AS9830">
            <v>5.6049000000000007</v>
          </cell>
        </row>
        <row r="9831">
          <cell r="AR9831" t="str">
            <v>USD45595</v>
          </cell>
          <cell r="AS9831">
            <v>5.7801</v>
          </cell>
        </row>
        <row r="9832">
          <cell r="AR9832" t="str">
            <v>EUR45595</v>
          </cell>
          <cell r="AS9832">
            <v>6.2795000000000005</v>
          </cell>
        </row>
        <row r="9833">
          <cell r="AR9833" t="str">
            <v>USDI45524</v>
          </cell>
          <cell r="AS9833">
            <v>5.5114999999999998</v>
          </cell>
        </row>
        <row r="9834">
          <cell r="AR9834" t="str">
            <v>EURI45524</v>
          </cell>
          <cell r="AS9834">
            <v>6.0040000000000004</v>
          </cell>
        </row>
        <row r="9835">
          <cell r="AR9835" t="str">
            <v>USD45205</v>
          </cell>
          <cell r="AS9835">
            <v>5.1918000000000006</v>
          </cell>
        </row>
        <row r="9836">
          <cell r="AR9836" t="str">
            <v>EUR45205</v>
          </cell>
          <cell r="AS9836">
            <v>5.5011999999999999</v>
          </cell>
        </row>
        <row r="9837">
          <cell r="AR9837" t="str">
            <v>USD44566</v>
          </cell>
          <cell r="AS9837">
            <v>5.6627999999999998</v>
          </cell>
        </row>
        <row r="9838">
          <cell r="AR9838" t="str">
            <v>EUR44566</v>
          </cell>
          <cell r="AS9838">
            <v>6.4210000000000003</v>
          </cell>
        </row>
        <row r="9839">
          <cell r="AR9839" t="str">
            <v>USD44606</v>
          </cell>
          <cell r="AS9839">
            <v>5.2106000000000003</v>
          </cell>
        </row>
        <row r="9840">
          <cell r="AR9840" t="str">
            <v>EUR44606</v>
          </cell>
          <cell r="AS9840">
            <v>5.8927000000000005</v>
          </cell>
        </row>
        <row r="9841">
          <cell r="AR9841" t="str">
            <v>USD44729</v>
          </cell>
          <cell r="AS9841">
            <v>5.1313000000000004</v>
          </cell>
        </row>
        <row r="9842">
          <cell r="AR9842" t="str">
            <v>EUR44729</v>
          </cell>
          <cell r="AS9842">
            <v>5.375</v>
          </cell>
        </row>
        <row r="9843">
          <cell r="AR9843" t="str">
            <v>USD44764</v>
          </cell>
          <cell r="AS9843">
            <v>5.4522000000000004</v>
          </cell>
        </row>
        <row r="9844">
          <cell r="AR9844" t="str">
            <v>EUR44764</v>
          </cell>
          <cell r="AS9844">
            <v>5.5765000000000002</v>
          </cell>
        </row>
        <row r="9845">
          <cell r="AR9845" t="str">
            <v>USD44802</v>
          </cell>
          <cell r="AS9845">
            <v>5.0428000000000006</v>
          </cell>
        </row>
        <row r="9846">
          <cell r="AR9846" t="str">
            <v>EUR44802</v>
          </cell>
          <cell r="AS9846">
            <v>5.0428000000000006</v>
          </cell>
        </row>
        <row r="9847">
          <cell r="AR9847" t="str">
            <v>USD44805</v>
          </cell>
          <cell r="AS9847">
            <v>5.2007000000000003</v>
          </cell>
        </row>
        <row r="9848">
          <cell r="AR9848" t="str">
            <v>EUR44805</v>
          </cell>
          <cell r="AS9848">
            <v>5.1741999999999999</v>
          </cell>
        </row>
        <row r="9849">
          <cell r="AR9849" t="str">
            <v>USD44813</v>
          </cell>
          <cell r="AS9849">
            <v>5.1633000000000004</v>
          </cell>
        </row>
        <row r="9850">
          <cell r="AR9850" t="str">
            <v>EUR44813</v>
          </cell>
          <cell r="AS9850">
            <v>5.1871</v>
          </cell>
        </row>
        <row r="9851">
          <cell r="AR9851" t="str">
            <v>USD44819</v>
          </cell>
          <cell r="AS9851">
            <v>5.2210999999999999</v>
          </cell>
        </row>
        <row r="9852">
          <cell r="AR9852" t="str">
            <v>EUR44819</v>
          </cell>
          <cell r="AS9852">
            <v>5.2174000000000005</v>
          </cell>
        </row>
        <row r="9853">
          <cell r="AR9853" t="str">
            <v>USD44823</v>
          </cell>
          <cell r="AS9853">
            <v>5.2366999999999999</v>
          </cell>
        </row>
        <row r="9854">
          <cell r="AR9854" t="str">
            <v>EUR44823</v>
          </cell>
          <cell r="AS9854">
            <v>5.2393000000000001</v>
          </cell>
        </row>
        <row r="9855">
          <cell r="AR9855" t="str">
            <v>USD44824</v>
          </cell>
          <cell r="AS9855">
            <v>5.1705000000000005</v>
          </cell>
        </row>
        <row r="9856">
          <cell r="AR9856" t="str">
            <v>EUR44824</v>
          </cell>
          <cell r="AS9856">
            <v>5.1674000000000007</v>
          </cell>
        </row>
        <row r="9857">
          <cell r="AR9857" t="str">
            <v>USD44825</v>
          </cell>
          <cell r="AS9857">
            <v>5.1692</v>
          </cell>
        </row>
        <row r="9858">
          <cell r="AR9858" t="str">
            <v>EUR44825</v>
          </cell>
          <cell r="AS9858">
            <v>5.1072000000000006</v>
          </cell>
        </row>
        <row r="9859">
          <cell r="AR9859" t="str">
            <v>USD44860</v>
          </cell>
          <cell r="AS9859">
            <v>5.3248000000000006</v>
          </cell>
        </row>
        <row r="9860">
          <cell r="AR9860" t="str">
            <v>EUR44860</v>
          </cell>
          <cell r="AS9860">
            <v>5.3615000000000004</v>
          </cell>
        </row>
        <row r="9861">
          <cell r="AR9861" t="str">
            <v>USD44861</v>
          </cell>
          <cell r="AS9861">
            <v>5.3003</v>
          </cell>
        </row>
        <row r="9862">
          <cell r="AR9862" t="str">
            <v>EUR44861</v>
          </cell>
          <cell r="AS9862">
            <v>5.2923</v>
          </cell>
        </row>
        <row r="9863">
          <cell r="AR9863" t="str">
            <v>USD44869</v>
          </cell>
          <cell r="AS9863">
            <v>5.0360000000000005</v>
          </cell>
        </row>
        <row r="9864">
          <cell r="AR9864" t="str">
            <v>EUR44869</v>
          </cell>
          <cell r="AS9864">
            <v>4.9841000000000006</v>
          </cell>
        </row>
        <row r="9865">
          <cell r="AR9865" t="str">
            <v>USD44875</v>
          </cell>
          <cell r="AS9865">
            <v>5.3064</v>
          </cell>
        </row>
        <row r="9866">
          <cell r="AR9866" t="str">
            <v>EUR44875</v>
          </cell>
          <cell r="AS9866">
            <v>5.4030000000000005</v>
          </cell>
        </row>
        <row r="9867">
          <cell r="AR9867" t="str">
            <v>USD44921</v>
          </cell>
          <cell r="AS9867">
            <v>5.1871999999999998</v>
          </cell>
        </row>
        <row r="9868">
          <cell r="AR9868" t="str">
            <v>EUR44921</v>
          </cell>
          <cell r="AS9868">
            <v>5.5145</v>
          </cell>
        </row>
        <row r="9869">
          <cell r="AR9869" t="str">
            <v>USD44929</v>
          </cell>
          <cell r="AS9869">
            <v>5.3759000000000006</v>
          </cell>
        </row>
        <row r="9870">
          <cell r="AR9870" t="str">
            <v>EUR44929</v>
          </cell>
          <cell r="AS9870">
            <v>5.6743000000000006</v>
          </cell>
        </row>
        <row r="9871">
          <cell r="AR9871" t="str">
            <v>USD44973</v>
          </cell>
          <cell r="AS9871">
            <v>5.2431999999999999</v>
          </cell>
        </row>
        <row r="9872">
          <cell r="AR9872" t="str">
            <v>EUR44973</v>
          </cell>
          <cell r="AS9872">
            <v>5.5971000000000002</v>
          </cell>
        </row>
        <row r="9873">
          <cell r="AR9873" t="str">
            <v>USD44993</v>
          </cell>
          <cell r="AS9873">
            <v>5.1387</v>
          </cell>
        </row>
        <row r="9874">
          <cell r="AR9874" t="str">
            <v>EUR44993</v>
          </cell>
          <cell r="AS9874">
            <v>5.4244000000000003</v>
          </cell>
        </row>
        <row r="9875">
          <cell r="AR9875" t="str">
            <v>USD45000</v>
          </cell>
          <cell r="AS9875">
            <v>5.2981000000000007</v>
          </cell>
        </row>
        <row r="9876">
          <cell r="AR9876" t="str">
            <v>EUR45000</v>
          </cell>
          <cell r="AS9876">
            <v>5.5821000000000005</v>
          </cell>
        </row>
        <row r="9877">
          <cell r="AR9877" t="str">
            <v>USD45027</v>
          </cell>
          <cell r="AS9877">
            <v>5.0128000000000004</v>
          </cell>
        </row>
        <row r="9878">
          <cell r="AR9878" t="str">
            <v>EUR45027</v>
          </cell>
          <cell r="AS9878">
            <v>5.4675000000000002</v>
          </cell>
        </row>
        <row r="9879">
          <cell r="AR9879" t="str">
            <v>USD45084</v>
          </cell>
          <cell r="AS9879">
            <v>4.9119000000000002</v>
          </cell>
        </row>
        <row r="9880">
          <cell r="AR9880" t="str">
            <v>EUR45084</v>
          </cell>
          <cell r="AS9880">
            <v>5.2572000000000001</v>
          </cell>
        </row>
        <row r="9881">
          <cell r="AR9881" t="str">
            <v>USD45092</v>
          </cell>
          <cell r="AS9881">
            <v>4.8222000000000005</v>
          </cell>
        </row>
        <row r="9882">
          <cell r="AR9882" t="str">
            <v>EUR45092</v>
          </cell>
          <cell r="AS9882">
            <v>5.2721</v>
          </cell>
        </row>
        <row r="9883">
          <cell r="AR9883" t="str">
            <v>USD45107</v>
          </cell>
          <cell r="AS9883">
            <v>4.8192000000000004</v>
          </cell>
        </row>
        <row r="9884">
          <cell r="AR9884" t="str">
            <v>EUR45107</v>
          </cell>
          <cell r="AS9884">
            <v>5.2625999999999999</v>
          </cell>
        </row>
        <row r="9885">
          <cell r="AR9885" t="str">
            <v>USD45140</v>
          </cell>
          <cell r="AS9885">
            <v>4.8083</v>
          </cell>
        </row>
        <row r="9886">
          <cell r="AR9886" t="str">
            <v>EUR45140</v>
          </cell>
          <cell r="AS9886">
            <v>5.2603</v>
          </cell>
        </row>
        <row r="9887">
          <cell r="AR9887" t="str">
            <v>USD45141</v>
          </cell>
          <cell r="AS9887">
            <v>4.8797000000000006</v>
          </cell>
        </row>
        <row r="9888">
          <cell r="AR9888" t="str">
            <v>EUR45141</v>
          </cell>
          <cell r="AS9888">
            <v>5.3428000000000004</v>
          </cell>
        </row>
        <row r="9889">
          <cell r="AR9889" t="str">
            <v>USD45169</v>
          </cell>
          <cell r="AS9889">
            <v>4.9218999999999999</v>
          </cell>
        </row>
        <row r="9890">
          <cell r="AR9890" t="str">
            <v>EUR45169</v>
          </cell>
          <cell r="AS9890">
            <v>5.3353000000000002</v>
          </cell>
        </row>
        <row r="9891">
          <cell r="AR9891" t="str">
            <v>USD45210</v>
          </cell>
          <cell r="AS9891">
            <v>5.0495999999999999</v>
          </cell>
        </row>
        <row r="9892">
          <cell r="AR9892" t="str">
            <v>EUR45210</v>
          </cell>
          <cell r="AS9892">
            <v>5.3601999999999999</v>
          </cell>
        </row>
        <row r="9893">
          <cell r="AR9893" t="str">
            <v>USD45280</v>
          </cell>
          <cell r="AS9893">
            <v>4.8765999999999998</v>
          </cell>
        </row>
        <row r="9894">
          <cell r="AR9894" t="str">
            <v>EUR45280</v>
          </cell>
          <cell r="AS9894">
            <v>5.3521000000000001</v>
          </cell>
        </row>
        <row r="9895">
          <cell r="AR9895" t="str">
            <v>USD45295</v>
          </cell>
          <cell r="AS9895">
            <v>4.9188000000000001</v>
          </cell>
        </row>
        <row r="9896">
          <cell r="AR9896" t="str">
            <v>EUR45295</v>
          </cell>
          <cell r="AS9896">
            <v>5.39</v>
          </cell>
        </row>
        <row r="9897">
          <cell r="AR9897" t="str">
            <v>USD45327</v>
          </cell>
          <cell r="AS9897">
            <v>5.0053000000000001</v>
          </cell>
        </row>
        <row r="9898">
          <cell r="AR9898" t="str">
            <v>EUR45327</v>
          </cell>
          <cell r="AS9898">
            <v>5.3692000000000002</v>
          </cell>
        </row>
        <row r="9899">
          <cell r="AR9899" t="str">
            <v>USD45406</v>
          </cell>
          <cell r="AS9899">
            <v>5.1592000000000002</v>
          </cell>
        </row>
        <row r="9900">
          <cell r="AR9900" t="str">
            <v>EUR45406</v>
          </cell>
          <cell r="AS9900">
            <v>5.5142000000000007</v>
          </cell>
        </row>
        <row r="9901">
          <cell r="AR9901" t="str">
            <v>USD44760</v>
          </cell>
          <cell r="AS9901">
            <v>5.3675000000000006</v>
          </cell>
        </row>
        <row r="9902">
          <cell r="AR9902" t="str">
            <v>EUR44760</v>
          </cell>
          <cell r="AS9902">
            <v>5.4545000000000003</v>
          </cell>
        </row>
        <row r="9903">
          <cell r="AR9903" t="str">
            <v>USD44571</v>
          </cell>
          <cell r="AS9903">
            <v>5.6736000000000004</v>
          </cell>
        </row>
        <row r="9904">
          <cell r="AR9904" t="str">
            <v>EUR44571</v>
          </cell>
          <cell r="AS9904">
            <v>6.4225000000000003</v>
          </cell>
        </row>
        <row r="9905">
          <cell r="AR9905" t="str">
            <v>USD44573</v>
          </cell>
          <cell r="AS9905">
            <v>5.5611000000000006</v>
          </cell>
        </row>
        <row r="9906">
          <cell r="AR9906" t="str">
            <v>EUR44573</v>
          </cell>
          <cell r="AS9906">
            <v>6.3524000000000003</v>
          </cell>
        </row>
        <row r="9907">
          <cell r="AR9907" t="str">
            <v>USD44578</v>
          </cell>
          <cell r="AS9907">
            <v>5.5058000000000007</v>
          </cell>
        </row>
        <row r="9908">
          <cell r="AR9908" t="str">
            <v>EUR44578</v>
          </cell>
          <cell r="AS9908">
            <v>6.2799000000000005</v>
          </cell>
        </row>
        <row r="9909">
          <cell r="AR9909" t="str">
            <v>USD44763</v>
          </cell>
          <cell r="AS9909">
            <v>5.4750000000000005</v>
          </cell>
        </row>
        <row r="9910">
          <cell r="AR9910" t="str">
            <v>EUR44763</v>
          </cell>
          <cell r="AS9910">
            <v>5.5856000000000003</v>
          </cell>
        </row>
        <row r="9911">
          <cell r="AR9911" t="str">
            <v>USD44886</v>
          </cell>
          <cell r="AS9911">
            <v>5.3258999999999999</v>
          </cell>
        </row>
        <row r="9912">
          <cell r="AR9912" t="str">
            <v>EUR44886</v>
          </cell>
          <cell r="AS9912">
            <v>5.4548000000000005</v>
          </cell>
        </row>
        <row r="9913">
          <cell r="AR9913" t="str">
            <v>USD44915</v>
          </cell>
          <cell r="AS9913">
            <v>5.2427000000000001</v>
          </cell>
        </row>
        <row r="9914">
          <cell r="AR9914" t="str">
            <v>EUR44915</v>
          </cell>
          <cell r="AS9914">
            <v>5.5792999999999999</v>
          </cell>
        </row>
        <row r="9915">
          <cell r="AR9915" t="str">
            <v>USD44980</v>
          </cell>
          <cell r="AS9915">
            <v>5.133</v>
          </cell>
        </row>
        <row r="9916">
          <cell r="AR9916" t="str">
            <v>EUR44980</v>
          </cell>
          <cell r="AS9916">
            <v>5.4405000000000001</v>
          </cell>
        </row>
        <row r="9917">
          <cell r="AR9917" t="str">
            <v>USD45028</v>
          </cell>
          <cell r="AS9917">
            <v>4.9496000000000002</v>
          </cell>
        </row>
        <row r="9918">
          <cell r="AR9918" t="str">
            <v>EUR45028</v>
          </cell>
          <cell r="AS9918">
            <v>5.4376000000000007</v>
          </cell>
        </row>
        <row r="9919">
          <cell r="AR9919" t="str">
            <v>USD45064</v>
          </cell>
          <cell r="AS9919">
            <v>4.9647000000000006</v>
          </cell>
        </row>
        <row r="9920">
          <cell r="AR9920" t="str">
            <v>EUR45064</v>
          </cell>
          <cell r="AS9920">
            <v>5.351</v>
          </cell>
        </row>
        <row r="9921">
          <cell r="AR9921" t="str">
            <v>USD45090</v>
          </cell>
          <cell r="AS9921">
            <v>4.8532999999999999</v>
          </cell>
        </row>
        <row r="9922">
          <cell r="AR9922" t="str">
            <v>EUR45090</v>
          </cell>
          <cell r="AS9922">
            <v>5.2382</v>
          </cell>
        </row>
        <row r="9923">
          <cell r="AR9923" t="str">
            <v>USD45112</v>
          </cell>
          <cell r="AS9923">
            <v>4.8577000000000004</v>
          </cell>
        </row>
        <row r="9924">
          <cell r="AR9924" t="str">
            <v>EUR45112</v>
          </cell>
          <cell r="AS9924">
            <v>5.2797999999999998</v>
          </cell>
        </row>
        <row r="9925">
          <cell r="AR9925" t="str">
            <v>USD45148</v>
          </cell>
          <cell r="AS9925">
            <v>4.8517999999999999</v>
          </cell>
        </row>
        <row r="9926">
          <cell r="AR9926" t="str">
            <v>EUR45148</v>
          </cell>
          <cell r="AS9926">
            <v>5.3456999999999999</v>
          </cell>
        </row>
        <row r="9927">
          <cell r="AR9927" t="str">
            <v>USD45183</v>
          </cell>
          <cell r="AS9927">
            <v>4.8751000000000007</v>
          </cell>
        </row>
        <row r="9928">
          <cell r="AR9928" t="str">
            <v>EUR45183</v>
          </cell>
          <cell r="AS9928">
            <v>5.1973000000000003</v>
          </cell>
        </row>
        <row r="9929">
          <cell r="AR9929" t="str">
            <v>USD45309</v>
          </cell>
          <cell r="AS9929">
            <v>4.9403000000000006</v>
          </cell>
        </row>
        <row r="9930">
          <cell r="AR9930" t="str">
            <v>EUR45309</v>
          </cell>
          <cell r="AS9930">
            <v>5.3622000000000005</v>
          </cell>
        </row>
        <row r="9931">
          <cell r="AR9931" t="str">
            <v>USDI45317</v>
          </cell>
          <cell r="AS9931">
            <v>4.9232000000000005</v>
          </cell>
        </row>
        <row r="9932">
          <cell r="AR9932" t="str">
            <v>USD45401</v>
          </cell>
          <cell r="AS9932">
            <v>5.2269000000000005</v>
          </cell>
        </row>
        <row r="9933">
          <cell r="AR9933" t="str">
            <v>EUR45401</v>
          </cell>
          <cell r="AS9933">
            <v>5.5708000000000002</v>
          </cell>
        </row>
        <row r="9934">
          <cell r="AR9934" t="str">
            <v>USD44609</v>
          </cell>
          <cell r="AS9934">
            <v>5.1565000000000003</v>
          </cell>
        </row>
        <row r="9935">
          <cell r="AR9935" t="str">
            <v>EUR44609</v>
          </cell>
          <cell r="AS9935">
            <v>5.8639999999999999</v>
          </cell>
        </row>
        <row r="9936">
          <cell r="AR9936" t="str">
            <v>USD44648</v>
          </cell>
          <cell r="AS9936">
            <v>4.7905000000000006</v>
          </cell>
        </row>
        <row r="9937">
          <cell r="AR9937" t="str">
            <v>EUR44648</v>
          </cell>
          <cell r="AS9937">
            <v>5.2585000000000006</v>
          </cell>
        </row>
        <row r="9938">
          <cell r="AR9938" t="str">
            <v>USD44663</v>
          </cell>
          <cell r="AS9938">
            <v>4.6482999999999999</v>
          </cell>
        </row>
        <row r="9939">
          <cell r="AR9939" t="str">
            <v>EUR44663</v>
          </cell>
          <cell r="AS9939">
            <v>5.0457000000000001</v>
          </cell>
        </row>
        <row r="9940">
          <cell r="AR9940" t="str">
            <v>USD44718</v>
          </cell>
          <cell r="AS9940">
            <v>4.7839</v>
          </cell>
        </row>
        <row r="9941">
          <cell r="AR9941" t="str">
            <v>EUR44718</v>
          </cell>
          <cell r="AS9941">
            <v>5.1183000000000005</v>
          </cell>
        </row>
        <row r="9942">
          <cell r="AR9942" t="str">
            <v>USD44725</v>
          </cell>
          <cell r="AS9942">
            <v>5.1032999999999999</v>
          </cell>
        </row>
        <row r="9943">
          <cell r="AR9943" t="str">
            <v>EUR44725</v>
          </cell>
          <cell r="AS9943">
            <v>5.3262999999999998</v>
          </cell>
        </row>
        <row r="9944">
          <cell r="AR9944" t="str">
            <v>USD44726</v>
          </cell>
          <cell r="AS9944">
            <v>5.1203000000000003</v>
          </cell>
        </row>
        <row r="9945">
          <cell r="AR9945" t="str">
            <v>EUR44726</v>
          </cell>
          <cell r="AS9945">
            <v>5.3342999999999998</v>
          </cell>
        </row>
        <row r="9946">
          <cell r="AR9946" t="str">
            <v>USD44806</v>
          </cell>
          <cell r="AS9946">
            <v>5.1878000000000002</v>
          </cell>
        </row>
        <row r="9947">
          <cell r="AR9947" t="str">
            <v>EUR44806</v>
          </cell>
          <cell r="AS9947">
            <v>5.2044000000000006</v>
          </cell>
        </row>
        <row r="9948">
          <cell r="AR9948" t="str">
            <v>USD44851</v>
          </cell>
          <cell r="AS9948">
            <v>5.2713000000000001</v>
          </cell>
        </row>
        <row r="9949">
          <cell r="AR9949" t="str">
            <v>EUR44851</v>
          </cell>
          <cell r="AS9949">
            <v>5.1885000000000003</v>
          </cell>
        </row>
        <row r="9950">
          <cell r="AR9950" t="str">
            <v>USD44866</v>
          </cell>
          <cell r="AS9950">
            <v>5.15</v>
          </cell>
        </row>
        <row r="9951">
          <cell r="AR9951" t="str">
            <v>EUR44866</v>
          </cell>
          <cell r="AS9951">
            <v>5.0851000000000006</v>
          </cell>
        </row>
        <row r="9952">
          <cell r="AR9952" t="str">
            <v>USD44874</v>
          </cell>
          <cell r="AS9952">
            <v>5.1629000000000005</v>
          </cell>
        </row>
        <row r="9953">
          <cell r="AR9953" t="str">
            <v>EUR44874</v>
          </cell>
          <cell r="AS9953">
            <v>5.1783999999999999</v>
          </cell>
        </row>
        <row r="9954">
          <cell r="AR9954" t="str">
            <v>USD44584</v>
          </cell>
          <cell r="AS9954">
            <v>5.1871</v>
          </cell>
        </row>
        <row r="9955">
          <cell r="AR9955" t="str">
            <v>EUR44918</v>
          </cell>
          <cell r="AS9955">
            <v>5.4609000000000005</v>
          </cell>
        </row>
        <row r="9956">
          <cell r="AR9956" t="str">
            <v>USD44918</v>
          </cell>
          <cell r="AS9956">
            <v>5.1444999999999999</v>
          </cell>
        </row>
        <row r="9957">
          <cell r="AR9957" t="str">
            <v>USD44964</v>
          </cell>
          <cell r="AS9957">
            <v>5.1695000000000002</v>
          </cell>
        </row>
        <row r="9958">
          <cell r="AR9958" t="str">
            <v>EUR44964</v>
          </cell>
          <cell r="AS9958">
            <v>5.5272000000000006</v>
          </cell>
        </row>
        <row r="9959">
          <cell r="AR9959" t="str">
            <v>USD45034</v>
          </cell>
          <cell r="AS9959">
            <v>4.9678000000000004</v>
          </cell>
        </row>
        <row r="9960">
          <cell r="AR9960" t="str">
            <v>EUR45034</v>
          </cell>
          <cell r="AS9960">
            <v>5.4437000000000006</v>
          </cell>
        </row>
        <row r="9961">
          <cell r="AR9961" t="str">
            <v>USD45096</v>
          </cell>
          <cell r="AS9961">
            <v>4.7803000000000004</v>
          </cell>
        </row>
        <row r="9962">
          <cell r="AR9962" t="str">
            <v>EUR45096</v>
          </cell>
          <cell r="AS9962">
            <v>5.2220000000000004</v>
          </cell>
        </row>
        <row r="9963">
          <cell r="AR9963" t="str">
            <v>USD45117</v>
          </cell>
          <cell r="AS9963">
            <v>4.8734999999999999</v>
          </cell>
        </row>
        <row r="9964">
          <cell r="AR9964" t="str">
            <v>EUR45117</v>
          </cell>
          <cell r="AS9964">
            <v>5.3570000000000002</v>
          </cell>
        </row>
        <row r="9965">
          <cell r="AR9965" t="str">
            <v>USD45147</v>
          </cell>
          <cell r="AS9965">
            <v>4.9015000000000004</v>
          </cell>
        </row>
        <row r="9966">
          <cell r="AR9966" t="str">
            <v>EUR45147</v>
          </cell>
          <cell r="AS9966">
            <v>5.3799000000000001</v>
          </cell>
        </row>
        <row r="9967">
          <cell r="AR9967" t="str">
            <v>USD45152</v>
          </cell>
          <cell r="AS9967">
            <v>4.9481000000000002</v>
          </cell>
        </row>
        <row r="9968">
          <cell r="AR9968" t="str">
            <v>EUR45152</v>
          </cell>
          <cell r="AS9968">
            <v>5.4038000000000004</v>
          </cell>
        </row>
        <row r="9969">
          <cell r="AR9969" t="str">
            <v>USD45170</v>
          </cell>
          <cell r="AS9969">
            <v>4.9318</v>
          </cell>
        </row>
        <row r="9970">
          <cell r="AR9970" t="str">
            <v>EUR45170</v>
          </cell>
          <cell r="AS9970">
            <v>5.3199000000000005</v>
          </cell>
        </row>
        <row r="9971">
          <cell r="AR9971" t="str">
            <v>USDI45205</v>
          </cell>
          <cell r="AS9971">
            <v>5.1918000000000006</v>
          </cell>
        </row>
        <row r="9972">
          <cell r="AR9972" t="str">
            <v>USDI45216</v>
          </cell>
          <cell r="AS9972">
            <v>5.0617999999999999</v>
          </cell>
        </row>
        <row r="9973">
          <cell r="AR9973" t="str">
            <v>USD45238</v>
          </cell>
          <cell r="AS9973">
            <v>4.8855000000000004</v>
          </cell>
        </row>
        <row r="9974">
          <cell r="AR9974" t="str">
            <v>EUR45238</v>
          </cell>
          <cell r="AS9974">
            <v>5.2313999999999998</v>
          </cell>
        </row>
        <row r="9975">
          <cell r="AR9975" t="str">
            <v>USD45261</v>
          </cell>
          <cell r="AS9975">
            <v>4.9191000000000003</v>
          </cell>
        </row>
        <row r="9976">
          <cell r="AR9976" t="str">
            <v>EUR45261</v>
          </cell>
          <cell r="AS9976">
            <v>5.3323</v>
          </cell>
        </row>
        <row r="9977">
          <cell r="AR9977" t="str">
            <v>USD45302</v>
          </cell>
          <cell r="AS9977">
            <v>4.8794000000000004</v>
          </cell>
        </row>
        <row r="9978">
          <cell r="AR9978" t="str">
            <v>EUR45302</v>
          </cell>
          <cell r="AS9978">
            <v>5.3425000000000002</v>
          </cell>
        </row>
        <row r="9979">
          <cell r="AR9979" t="str">
            <v>USDI45350</v>
          </cell>
          <cell r="AS9979">
            <v>4.9819000000000004</v>
          </cell>
        </row>
        <row r="9980">
          <cell r="AR9980" t="str">
            <v>USD45412</v>
          </cell>
          <cell r="AS9980">
            <v>5.1718000000000002</v>
          </cell>
        </row>
        <row r="9981">
          <cell r="AR9981" t="str">
            <v>EUR45412</v>
          </cell>
          <cell r="AS9981">
            <v>5.5261000000000005</v>
          </cell>
        </row>
        <row r="9982">
          <cell r="AR9982" t="str">
            <v>USDI45429</v>
          </cell>
          <cell r="AS9982">
            <v>5.1463999999999999</v>
          </cell>
        </row>
        <row r="9983">
          <cell r="AR9983" t="str">
            <v>USD45436</v>
          </cell>
          <cell r="AS9983">
            <v>5.1508000000000003</v>
          </cell>
        </row>
        <row r="9984">
          <cell r="AR9984" t="str">
            <v>EUR45436</v>
          </cell>
          <cell r="AS9984">
            <v>5.5902000000000003</v>
          </cell>
        </row>
        <row r="9985">
          <cell r="AR9985" t="str">
            <v>USD45442</v>
          </cell>
          <cell r="AS9985">
            <v>5.1972000000000005</v>
          </cell>
        </row>
        <row r="9986">
          <cell r="AR9986" t="str">
            <v>EUR45442</v>
          </cell>
          <cell r="AS9986">
            <v>5.6187000000000005</v>
          </cell>
        </row>
        <row r="9987">
          <cell r="AR9987" t="str">
            <v>USD45450</v>
          </cell>
          <cell r="AS9987">
            <v>5.2802000000000007</v>
          </cell>
        </row>
        <row r="9988">
          <cell r="AR9988" t="str">
            <v>EUR45450</v>
          </cell>
          <cell r="AS9988">
            <v>5.7074000000000007</v>
          </cell>
        </row>
        <row r="9989">
          <cell r="AR9989" t="str">
            <v>USDI45538</v>
          </cell>
          <cell r="AS9989">
            <v>5.6562000000000001</v>
          </cell>
        </row>
        <row r="9990">
          <cell r="AR9990" t="str">
            <v>EURI45539</v>
          </cell>
          <cell r="AS9990">
            <v>6.2088000000000001</v>
          </cell>
        </row>
        <row r="9991">
          <cell r="AR9991" t="str">
            <v>EURI45544</v>
          </cell>
          <cell r="AS9991">
            <v>6.1751000000000005</v>
          </cell>
        </row>
        <row r="9992">
          <cell r="AR9992" t="str">
            <v>USD45555</v>
          </cell>
          <cell r="AS9992">
            <v>5.4775</v>
          </cell>
        </row>
        <row r="9993">
          <cell r="AR9993" t="str">
            <v>EUR45555</v>
          </cell>
          <cell r="AS9993">
            <v>6.1123000000000003</v>
          </cell>
        </row>
        <row r="9994">
          <cell r="AR9994" t="str">
            <v>USD45558</v>
          </cell>
          <cell r="AS9994">
            <v>5.5446</v>
          </cell>
        </row>
        <row r="9995">
          <cell r="AR9995" t="str">
            <v>EUR45558</v>
          </cell>
          <cell r="AS9995">
            <v>6.1711</v>
          </cell>
        </row>
        <row r="9996">
          <cell r="AR9996" t="str">
            <v>USDI45561</v>
          </cell>
          <cell r="AS9996">
            <v>5.4736000000000002</v>
          </cell>
        </row>
        <row r="9997">
          <cell r="AR9997" t="str">
            <v>USD45562</v>
          </cell>
          <cell r="AS9997">
            <v>5.4431000000000003</v>
          </cell>
        </row>
        <row r="9998">
          <cell r="AR9998" t="str">
            <v>EUR45562</v>
          </cell>
          <cell r="AS9998">
            <v>6.0740000000000007</v>
          </cell>
        </row>
        <row r="9999">
          <cell r="AR9999" t="str">
            <v>USD45588</v>
          </cell>
          <cell r="AS9999">
            <v>5.7149000000000001</v>
          </cell>
        </row>
        <row r="10000">
          <cell r="AR10000" t="str">
            <v>EUR45588</v>
          </cell>
          <cell r="AS10000">
            <v>6.1607000000000003</v>
          </cell>
        </row>
        <row r="10001">
          <cell r="AR10001" t="str">
            <v>USD44565</v>
          </cell>
          <cell r="AS10001">
            <v>5.6776</v>
          </cell>
        </row>
        <row r="10002">
          <cell r="AR10002" t="str">
            <v>EUR44565</v>
          </cell>
          <cell r="AS10002">
            <v>6.4218999999999999</v>
          </cell>
        </row>
        <row r="10003">
          <cell r="AR10003" t="str">
            <v>USD44582</v>
          </cell>
          <cell r="AS10003">
            <v>5.4401000000000002</v>
          </cell>
        </row>
        <row r="10004">
          <cell r="AR10004" t="str">
            <v>EUR44582</v>
          </cell>
          <cell r="AS10004">
            <v>6.1729000000000003</v>
          </cell>
        </row>
        <row r="10005">
          <cell r="AR10005" t="str">
            <v>USD44586</v>
          </cell>
          <cell r="AS10005">
            <v>5.4971000000000005</v>
          </cell>
        </row>
        <row r="10006">
          <cell r="AR10006" t="str">
            <v>EUR44586</v>
          </cell>
          <cell r="AS10006">
            <v>6.1985000000000001</v>
          </cell>
        </row>
        <row r="10007">
          <cell r="AR10007" t="str">
            <v>USD44614</v>
          </cell>
          <cell r="AS10007">
            <v>5.0611000000000006</v>
          </cell>
        </row>
        <row r="10008">
          <cell r="AR10008" t="str">
            <v>EUR44614</v>
          </cell>
          <cell r="AS10008">
            <v>5.7378</v>
          </cell>
        </row>
        <row r="10009">
          <cell r="AR10009" t="str">
            <v>USD44719</v>
          </cell>
          <cell r="AS10009">
            <v>4.8909000000000002</v>
          </cell>
        </row>
        <row r="10010">
          <cell r="AR10010" t="str">
            <v>EUR44719</v>
          </cell>
          <cell r="AS10010">
            <v>5.2323000000000004</v>
          </cell>
        </row>
        <row r="10011">
          <cell r="AR10011" t="str">
            <v>USD44746</v>
          </cell>
          <cell r="AS10011">
            <v>5.3037999999999998</v>
          </cell>
        </row>
        <row r="10012">
          <cell r="AR10012" t="str">
            <v>EUR44746</v>
          </cell>
          <cell r="AS10012">
            <v>5.5312999999999999</v>
          </cell>
        </row>
        <row r="10013">
          <cell r="AR10013" t="str">
            <v>USD44747</v>
          </cell>
          <cell r="AS10013">
            <v>5.3898999999999999</v>
          </cell>
        </row>
        <row r="10014">
          <cell r="AR10014" t="str">
            <v>EUR44747</v>
          </cell>
          <cell r="AS10014">
            <v>5.5273000000000003</v>
          </cell>
        </row>
        <row r="10015">
          <cell r="AR10015" t="str">
            <v>USD44762</v>
          </cell>
          <cell r="AS10015">
            <v>5.4287999999999998</v>
          </cell>
        </row>
        <row r="10016">
          <cell r="AR10016" t="str">
            <v>EUR44762</v>
          </cell>
          <cell r="AS10016">
            <v>5.5466000000000006</v>
          </cell>
        </row>
        <row r="10017">
          <cell r="AR10017" t="str">
            <v>USD44827</v>
          </cell>
          <cell r="AS10017">
            <v>5.2257000000000007</v>
          </cell>
        </row>
        <row r="10018">
          <cell r="AR10018" t="str">
            <v>EUR44827</v>
          </cell>
          <cell r="AS10018">
            <v>5.0789</v>
          </cell>
        </row>
        <row r="10019">
          <cell r="AR10019" t="str">
            <v>USD44844</v>
          </cell>
          <cell r="AS10019">
            <v>5.1941000000000006</v>
          </cell>
        </row>
        <row r="10020">
          <cell r="AR10020" t="str">
            <v>EUR44844</v>
          </cell>
          <cell r="AS10020">
            <v>5.0409000000000006</v>
          </cell>
        </row>
        <row r="10021">
          <cell r="AR10021" t="str">
            <v>USD44852</v>
          </cell>
          <cell r="AS10021">
            <v>5.2697000000000003</v>
          </cell>
        </row>
        <row r="10022">
          <cell r="AR10022" t="str">
            <v>EUR44852</v>
          </cell>
          <cell r="AS10022">
            <v>5.1870000000000003</v>
          </cell>
        </row>
        <row r="10023">
          <cell r="AR10023" t="str">
            <v>USD44879</v>
          </cell>
          <cell r="AS10023">
            <v>5.3013000000000003</v>
          </cell>
        </row>
        <row r="10024">
          <cell r="AR10024" t="str">
            <v>EUR44879</v>
          </cell>
          <cell r="AS10024">
            <v>5.4773000000000005</v>
          </cell>
        </row>
        <row r="10025">
          <cell r="AR10025" t="str">
            <v>USD44887</v>
          </cell>
          <cell r="AS10025">
            <v>5.3338999999999999</v>
          </cell>
        </row>
        <row r="10026">
          <cell r="AR10026" t="str">
            <v>EUR44887</v>
          </cell>
          <cell r="AS10026">
            <v>5.4859</v>
          </cell>
        </row>
        <row r="10027">
          <cell r="AR10027" t="str">
            <v>USD44908</v>
          </cell>
          <cell r="AS10027">
            <v>5.2669000000000006</v>
          </cell>
        </row>
        <row r="10028">
          <cell r="AR10028" t="str">
            <v>EUR44908</v>
          </cell>
          <cell r="AS10028">
            <v>5.6040000000000001</v>
          </cell>
        </row>
        <row r="10029">
          <cell r="AR10029" t="str">
            <v>USD44914</v>
          </cell>
          <cell r="AS10029">
            <v>5.3159999999999998</v>
          </cell>
        </row>
        <row r="10030">
          <cell r="AR10030" t="str">
            <v>EUR44914</v>
          </cell>
          <cell r="AS10030">
            <v>5.6254</v>
          </cell>
        </row>
        <row r="10031">
          <cell r="AR10031" t="str">
            <v>USD44917</v>
          </cell>
          <cell r="AS10031">
            <v>5.1871</v>
          </cell>
        </row>
        <row r="10032">
          <cell r="AR10032" t="str">
            <v>EUR44917</v>
          </cell>
          <cell r="AS10032">
            <v>5.5004</v>
          </cell>
        </row>
        <row r="10033">
          <cell r="AR10033" t="str">
            <v>USD44949</v>
          </cell>
          <cell r="AS10033">
            <v>5.1922000000000006</v>
          </cell>
        </row>
        <row r="10034">
          <cell r="AR10034" t="str">
            <v>EUR44949</v>
          </cell>
          <cell r="AS10034">
            <v>5.6417999999999999</v>
          </cell>
        </row>
        <row r="10035">
          <cell r="AR10035" t="str">
            <v>USD44965</v>
          </cell>
          <cell r="AS10035">
            <v>5.2036000000000007</v>
          </cell>
        </row>
        <row r="10036">
          <cell r="AR10036" t="str">
            <v>EUR44965</v>
          </cell>
          <cell r="AS10036">
            <v>5.5814000000000004</v>
          </cell>
        </row>
        <row r="10037">
          <cell r="AR10037" t="str">
            <v>USD45229</v>
          </cell>
          <cell r="AS10037">
            <v>5.0074000000000005</v>
          </cell>
        </row>
        <row r="10038">
          <cell r="AR10038" t="str">
            <v>EUR45212</v>
          </cell>
          <cell r="AS10038">
            <v>5.3170999999999999</v>
          </cell>
        </row>
        <row r="10039">
          <cell r="AR10039" t="str">
            <v>USD45212</v>
          </cell>
          <cell r="AS10039">
            <v>5.0625</v>
          </cell>
        </row>
        <row r="10040">
          <cell r="AR10040" t="str">
            <v>EUR45215</v>
          </cell>
          <cell r="AS10040">
            <v>5.3387000000000002</v>
          </cell>
        </row>
        <row r="10041">
          <cell r="AR10041" t="str">
            <v>EUR45229</v>
          </cell>
          <cell r="AS10041">
            <v>5.3184000000000005</v>
          </cell>
        </row>
        <row r="10042">
          <cell r="AR10042" t="str">
            <v>USDI45303</v>
          </cell>
          <cell r="AS10042">
            <v>4.8794000000000004</v>
          </cell>
        </row>
        <row r="10043">
          <cell r="AR10043" t="str">
            <v>USD45310</v>
          </cell>
          <cell r="AS10043">
            <v>4.9222999999999999</v>
          </cell>
        </row>
        <row r="10044">
          <cell r="AR10044" t="str">
            <v>EUR45310</v>
          </cell>
          <cell r="AS10044">
            <v>5.3569000000000004</v>
          </cell>
        </row>
        <row r="10045">
          <cell r="AR10045" t="str">
            <v>USD45320</v>
          </cell>
          <cell r="AS10045">
            <v>4.9225000000000003</v>
          </cell>
        </row>
        <row r="10046">
          <cell r="AR10046" t="str">
            <v>EUR45320</v>
          </cell>
          <cell r="AS10046">
            <v>5.3163</v>
          </cell>
        </row>
        <row r="10047">
          <cell r="AR10047" t="str">
            <v>USD45321</v>
          </cell>
          <cell r="AS10047">
            <v>4.9638</v>
          </cell>
        </row>
        <row r="10048">
          <cell r="AR10048" t="str">
            <v>EUR45321</v>
          </cell>
          <cell r="AS10048">
            <v>5.3803000000000001</v>
          </cell>
        </row>
        <row r="10049">
          <cell r="AR10049" t="str">
            <v>USD45322</v>
          </cell>
          <cell r="AS10049">
            <v>4.9535</v>
          </cell>
        </row>
        <row r="10050">
          <cell r="AR10050" t="str">
            <v>EUR45322</v>
          </cell>
          <cell r="AS10050">
            <v>5.3805000000000005</v>
          </cell>
        </row>
        <row r="10051">
          <cell r="AR10051" t="str">
            <v>USD45324</v>
          </cell>
          <cell r="AS10051">
            <v>4.9470999999999998</v>
          </cell>
        </row>
        <row r="10052">
          <cell r="AR10052" t="str">
            <v>EUR45324</v>
          </cell>
          <cell r="AS10052">
            <v>5.3452999999999999</v>
          </cell>
        </row>
        <row r="10053">
          <cell r="AR10053" t="str">
            <v>USDI45331</v>
          </cell>
          <cell r="AS10053">
            <v>4.9804000000000004</v>
          </cell>
        </row>
        <row r="10054">
          <cell r="AR10054" t="str">
            <v>USD45364</v>
          </cell>
          <cell r="AS10054">
            <v>4.9803000000000006</v>
          </cell>
        </row>
        <row r="10055">
          <cell r="AR10055" t="str">
            <v>EUR45364</v>
          </cell>
          <cell r="AS10055">
            <v>5.4504000000000001</v>
          </cell>
        </row>
        <row r="10056">
          <cell r="AR10056" t="str">
            <v>USD45365</v>
          </cell>
          <cell r="AS10056">
            <v>4.9767999999999999</v>
          </cell>
        </row>
        <row r="10057">
          <cell r="AR10057" t="str">
            <v>EUR45365</v>
          </cell>
          <cell r="AS10057">
            <v>5.4187000000000003</v>
          </cell>
        </row>
        <row r="10058">
          <cell r="AR10058" t="str">
            <v>USD45373</v>
          </cell>
          <cell r="AS10058">
            <v>4.9897</v>
          </cell>
        </row>
        <row r="10059">
          <cell r="AR10059" t="str">
            <v>EUR45373</v>
          </cell>
          <cell r="AS10059">
            <v>5.3978999999999999</v>
          </cell>
        </row>
        <row r="10060">
          <cell r="AR10060" t="str">
            <v>USD45400</v>
          </cell>
          <cell r="AS10060">
            <v>5.2511999999999999</v>
          </cell>
        </row>
        <row r="10061">
          <cell r="AR10061" t="str">
            <v>EUR45400</v>
          </cell>
          <cell r="AS10061">
            <v>5.5983000000000001</v>
          </cell>
        </row>
        <row r="10062">
          <cell r="AR10062" t="str">
            <v>USD45446</v>
          </cell>
          <cell r="AS10062">
            <v>5.2373000000000003</v>
          </cell>
        </row>
        <row r="10063">
          <cell r="AR10063" t="str">
            <v>EUR45446</v>
          </cell>
          <cell r="AS10063">
            <v>5.7050000000000001</v>
          </cell>
        </row>
        <row r="10064">
          <cell r="AR10064" t="str">
            <v>USD44634</v>
          </cell>
          <cell r="AS10064">
            <v>5.0647000000000002</v>
          </cell>
        </row>
        <row r="10065">
          <cell r="AR10065" t="str">
            <v>EUR44634</v>
          </cell>
          <cell r="AS10065">
            <v>5.5615000000000006</v>
          </cell>
        </row>
        <row r="10066">
          <cell r="AR10066" t="str">
            <v>USD44700</v>
          </cell>
          <cell r="AS10066">
            <v>4.9198000000000004</v>
          </cell>
        </row>
        <row r="10067">
          <cell r="AR10067" t="str">
            <v>EUR44700</v>
          </cell>
          <cell r="AS10067">
            <v>5.2096</v>
          </cell>
        </row>
        <row r="10068">
          <cell r="AR10068" t="str">
            <v>USD44791</v>
          </cell>
          <cell r="AS10068">
            <v>5.1773000000000007</v>
          </cell>
        </row>
        <row r="10069">
          <cell r="AR10069" t="str">
            <v>EUR44791</v>
          </cell>
          <cell r="AS10069">
            <v>5.2368000000000006</v>
          </cell>
        </row>
        <row r="10070">
          <cell r="AR10070" t="str">
            <v>USD44799</v>
          </cell>
          <cell r="AS10070">
            <v>5.0903</v>
          </cell>
        </row>
        <row r="10071">
          <cell r="AR10071" t="str">
            <v>EUR44799</v>
          </cell>
          <cell r="AS10071">
            <v>5.0903</v>
          </cell>
        </row>
        <row r="10072">
          <cell r="AR10072" t="str">
            <v>USD44848</v>
          </cell>
          <cell r="AS10072">
            <v>5.2824</v>
          </cell>
        </row>
        <row r="10073">
          <cell r="AR10073" t="str">
            <v>EUR44848</v>
          </cell>
          <cell r="AS10073">
            <v>5.1451000000000002</v>
          </cell>
        </row>
        <row r="10074">
          <cell r="AR10074" t="str">
            <v>USD44911</v>
          </cell>
          <cell r="AS10074">
            <v>5.2806000000000006</v>
          </cell>
        </row>
        <row r="10075">
          <cell r="AR10075" t="str">
            <v>EUR44911</v>
          </cell>
          <cell r="AS10075">
            <v>5.6063999999999998</v>
          </cell>
        </row>
        <row r="10076">
          <cell r="AR10076" t="str">
            <v>USD44971</v>
          </cell>
          <cell r="AS10076">
            <v>5.1507000000000005</v>
          </cell>
        </row>
        <row r="10077">
          <cell r="AR10077" t="str">
            <v>EUR44971</v>
          </cell>
          <cell r="AS10077">
            <v>5.5205000000000002</v>
          </cell>
        </row>
        <row r="10078">
          <cell r="AR10078" t="str">
            <v>USD45030</v>
          </cell>
          <cell r="AS10078">
            <v>4.9455</v>
          </cell>
        </row>
        <row r="10079">
          <cell r="AR10079" t="str">
            <v>EUR45030</v>
          </cell>
          <cell r="AS10079">
            <v>5.4302000000000001</v>
          </cell>
        </row>
        <row r="10080">
          <cell r="AR10080" t="str">
            <v>USD45069</v>
          </cell>
          <cell r="AS10080">
            <v>4.9674000000000005</v>
          </cell>
        </row>
        <row r="10081">
          <cell r="AR10081" t="str">
            <v>EUR45069</v>
          </cell>
          <cell r="AS10081">
            <v>5.3513999999999999</v>
          </cell>
        </row>
        <row r="10082">
          <cell r="AR10082" t="str">
            <v>USD45121</v>
          </cell>
          <cell r="AS10082">
            <v>4.7957000000000001</v>
          </cell>
        </row>
        <row r="10083">
          <cell r="AR10083" t="str">
            <v>EUR45121</v>
          </cell>
          <cell r="AS10083">
            <v>5.3894000000000002</v>
          </cell>
        </row>
        <row r="10084">
          <cell r="AR10084" t="str">
            <v>USD45162</v>
          </cell>
          <cell r="AS10084">
            <v>4.8748000000000005</v>
          </cell>
        </row>
        <row r="10085">
          <cell r="AR10085" t="str">
            <v>EUR45162</v>
          </cell>
          <cell r="AS10085">
            <v>5.2774999999999999</v>
          </cell>
        </row>
        <row r="10086">
          <cell r="AR10086" t="str">
            <v>USD45196</v>
          </cell>
          <cell r="AS10086">
            <v>5.0289000000000001</v>
          </cell>
        </row>
        <row r="10087">
          <cell r="AR10087" t="str">
            <v>EUR45196</v>
          </cell>
          <cell r="AS10087">
            <v>5.2858999999999998</v>
          </cell>
        </row>
        <row r="10088">
          <cell r="AR10088" t="str">
            <v>USD45215</v>
          </cell>
          <cell r="AS10088">
            <v>5.0617999999999999</v>
          </cell>
        </row>
        <row r="10089">
          <cell r="AR10089" t="str">
            <v>EURI45229</v>
          </cell>
          <cell r="AS10089">
            <v>5.2414000000000005</v>
          </cell>
        </row>
        <row r="10090">
          <cell r="AR10090" t="str">
            <v>USD45286</v>
          </cell>
          <cell r="AS10090">
            <v>4.8368000000000002</v>
          </cell>
        </row>
        <row r="10091">
          <cell r="AR10091" t="str">
            <v>EUR45286</v>
          </cell>
          <cell r="AS10091">
            <v>5.3334999999999999</v>
          </cell>
        </row>
        <row r="10092">
          <cell r="AR10092" t="str">
            <v>USD45287</v>
          </cell>
          <cell r="AS10092">
            <v>4.8306000000000004</v>
          </cell>
        </row>
        <row r="10093">
          <cell r="AR10093" t="str">
            <v>EUR45287</v>
          </cell>
          <cell r="AS10093">
            <v>5.3668000000000005</v>
          </cell>
        </row>
        <row r="10094">
          <cell r="AR10094" t="str">
            <v>USD45288</v>
          </cell>
          <cell r="AS10094">
            <v>4.8413000000000004</v>
          </cell>
        </row>
        <row r="10095">
          <cell r="AR10095" t="str">
            <v>EUR45288</v>
          </cell>
          <cell r="AS10095">
            <v>5.3782000000000005</v>
          </cell>
        </row>
        <row r="10096">
          <cell r="AR10096" t="str">
            <v>USD45293</v>
          </cell>
          <cell r="AS10096">
            <v>4.8916000000000004</v>
          </cell>
        </row>
        <row r="10097">
          <cell r="AR10097" t="str">
            <v>EUR45293</v>
          </cell>
          <cell r="AS10097">
            <v>5.3543000000000003</v>
          </cell>
        </row>
        <row r="10098">
          <cell r="AR10098" t="str">
            <v>USD45336</v>
          </cell>
          <cell r="AS10098">
            <v>4.9723000000000006</v>
          </cell>
        </row>
        <row r="10099">
          <cell r="AR10099" t="str">
            <v>EUR45336</v>
          </cell>
          <cell r="AS10099">
            <v>5.3342999999999998</v>
          </cell>
        </row>
        <row r="10100">
          <cell r="AR10100" t="str">
            <v>USD45344</v>
          </cell>
          <cell r="AS10100">
            <v>4.9419000000000004</v>
          </cell>
        </row>
        <row r="10101">
          <cell r="AR10101" t="str">
            <v>EUR45344</v>
          </cell>
          <cell r="AS10101">
            <v>5.3432000000000004</v>
          </cell>
        </row>
        <row r="10102">
          <cell r="AR10102" t="str">
            <v>USD45356</v>
          </cell>
          <cell r="AS10102">
            <v>4.9488000000000003</v>
          </cell>
        </row>
        <row r="10103">
          <cell r="AR10103" t="str">
            <v>EUR45356</v>
          </cell>
          <cell r="AS10103">
            <v>5.3813000000000004</v>
          </cell>
        </row>
        <row r="10104">
          <cell r="AR10104" t="str">
            <v>USD45404</v>
          </cell>
          <cell r="AS10104">
            <v>5.2042999999999999</v>
          </cell>
        </row>
        <row r="10105">
          <cell r="AR10105" t="str">
            <v>EUR45404</v>
          </cell>
          <cell r="AS10105">
            <v>5.5410000000000004</v>
          </cell>
        </row>
        <row r="10106">
          <cell r="AR10106" t="str">
            <v>USD45523</v>
          </cell>
          <cell r="AS10106">
            <v>5.4237000000000002</v>
          </cell>
        </row>
        <row r="10107">
          <cell r="AR10107" t="str">
            <v>EUR45523</v>
          </cell>
          <cell r="AS10107">
            <v>6.0040000000000004</v>
          </cell>
        </row>
        <row r="10108">
          <cell r="AR10108" t="str">
            <v>USDI45534</v>
          </cell>
          <cell r="AS10108">
            <v>5.5315000000000003</v>
          </cell>
        </row>
        <row r="10109">
          <cell r="AR10109" t="str">
            <v>USD45551</v>
          </cell>
          <cell r="AS10109">
            <v>5.5207000000000006</v>
          </cell>
        </row>
        <row r="10110">
          <cell r="AR10110" t="str">
            <v>EUR45551</v>
          </cell>
          <cell r="AS10110">
            <v>6.1407000000000007</v>
          </cell>
        </row>
        <row r="10111">
          <cell r="AR10111" t="str">
            <v>USD45559</v>
          </cell>
          <cell r="AS10111">
            <v>5.4702000000000002</v>
          </cell>
        </row>
        <row r="10112">
          <cell r="AR10112" t="str">
            <v>EUR45559</v>
          </cell>
          <cell r="AS10112">
            <v>6.0998000000000001</v>
          </cell>
        </row>
        <row r="10113">
          <cell r="AR10113" t="str">
            <v>USDI45560</v>
          </cell>
          <cell r="AS10113">
            <v>5.6254</v>
          </cell>
        </row>
        <row r="10114">
          <cell r="AR10114" t="str">
            <v>USDI45565</v>
          </cell>
          <cell r="AS10114">
            <v>5.4736000000000002</v>
          </cell>
        </row>
        <row r="10115">
          <cell r="AR10115" t="str">
            <v>USDI45575</v>
          </cell>
          <cell r="AS10115">
            <v>5.4305000000000003</v>
          </cell>
        </row>
        <row r="10116">
          <cell r="AR10116" t="str">
            <v>USD45587</v>
          </cell>
          <cell r="AS10116">
            <v>5.6958000000000002</v>
          </cell>
        </row>
        <row r="10117">
          <cell r="AR10117" t="str">
            <v>EUR45587</v>
          </cell>
          <cell r="AS10117">
            <v>6.1543000000000001</v>
          </cell>
        </row>
        <row r="10118">
          <cell r="AR10118" t="str">
            <v>USD45589</v>
          </cell>
          <cell r="AS10118">
            <v>5.7087000000000003</v>
          </cell>
        </row>
        <row r="10119">
          <cell r="AR10119" t="str">
            <v>EUR45589</v>
          </cell>
          <cell r="AS10119">
            <v>6.1677</v>
          </cell>
        </row>
        <row r="10120">
          <cell r="AR10120" t="str">
            <v>USD45590</v>
          </cell>
          <cell r="AS10120">
            <v>5.6969000000000003</v>
          </cell>
        </row>
        <row r="10121">
          <cell r="AR10121" t="str">
            <v>EUR45590</v>
          </cell>
          <cell r="AS10121">
            <v>6.1600999999999999</v>
          </cell>
        </row>
        <row r="10122">
          <cell r="AR10122" t="str">
            <v>USD45597</v>
          </cell>
          <cell r="AS10122">
            <v>5.8073000000000006</v>
          </cell>
        </row>
        <row r="10123">
          <cell r="AR10123" t="str">
            <v>EUR45597</v>
          </cell>
          <cell r="AS10123">
            <v>6.3003</v>
          </cell>
        </row>
        <row r="10124">
          <cell r="AR10124" t="str">
            <v>USD44617</v>
          </cell>
          <cell r="AS10124">
            <v>5.1394000000000002</v>
          </cell>
        </row>
        <row r="10125">
          <cell r="AR10125" t="str">
            <v>EUR44617</v>
          </cell>
          <cell r="AS10125">
            <v>5.7803000000000004</v>
          </cell>
        </row>
        <row r="10126">
          <cell r="AR10126" t="str">
            <v>USD44623</v>
          </cell>
          <cell r="AS10126">
            <v>5.0479000000000003</v>
          </cell>
        </row>
        <row r="10127">
          <cell r="AR10127" t="str">
            <v>EUR44623</v>
          </cell>
          <cell r="AS10127">
            <v>5.5840000000000005</v>
          </cell>
        </row>
        <row r="10128">
          <cell r="AR10128" t="str">
            <v>USD44637</v>
          </cell>
          <cell r="AS10128">
            <v>5.0764000000000005</v>
          </cell>
        </row>
        <row r="10129">
          <cell r="AR10129" t="str">
            <v>EUR44637</v>
          </cell>
          <cell r="AS10129">
            <v>5.6398999999999999</v>
          </cell>
        </row>
        <row r="10130">
          <cell r="AR10130" t="str">
            <v>USD44643</v>
          </cell>
          <cell r="AS10130">
            <v>4.8704000000000001</v>
          </cell>
        </row>
        <row r="10131">
          <cell r="AR10131" t="str">
            <v>EUR44643</v>
          </cell>
          <cell r="AS10131">
            <v>5.3589000000000002</v>
          </cell>
        </row>
        <row r="10132">
          <cell r="AR10132" t="str">
            <v>USD44693</v>
          </cell>
          <cell r="AS10132">
            <v>5.1482000000000001</v>
          </cell>
        </row>
        <row r="10133">
          <cell r="AR10133" t="str">
            <v>EUR44693</v>
          </cell>
          <cell r="AS10133">
            <v>5.3422999999999998</v>
          </cell>
        </row>
        <row r="10134">
          <cell r="AR10134" t="str">
            <v>USD44707</v>
          </cell>
          <cell r="AS10134">
            <v>4.7967000000000004</v>
          </cell>
        </row>
        <row r="10135">
          <cell r="AR10135" t="str">
            <v>EUR44707</v>
          </cell>
          <cell r="AS10135">
            <v>5.1459000000000001</v>
          </cell>
        </row>
        <row r="10136">
          <cell r="AR10136" t="str">
            <v>USD44771</v>
          </cell>
          <cell r="AS10136">
            <v>5.1884000000000006</v>
          </cell>
        </row>
        <row r="10137">
          <cell r="AR10137" t="str">
            <v>EUR44771</v>
          </cell>
          <cell r="AS10137">
            <v>5.2937000000000003</v>
          </cell>
        </row>
        <row r="10138">
          <cell r="AR10138" t="str">
            <v>USD44775</v>
          </cell>
          <cell r="AS10138">
            <v>5.2328999999999999</v>
          </cell>
        </row>
        <row r="10139">
          <cell r="AR10139" t="str">
            <v>EUR44775</v>
          </cell>
          <cell r="AS10139">
            <v>5.3365</v>
          </cell>
        </row>
        <row r="10140">
          <cell r="AR10140" t="str">
            <v>USD44778</v>
          </cell>
          <cell r="AS10140">
            <v>5.2164999999999999</v>
          </cell>
        </row>
        <row r="10141">
          <cell r="AR10141" t="str">
            <v>EUR44778</v>
          </cell>
          <cell r="AS10141">
            <v>5.3056999999999999</v>
          </cell>
        </row>
        <row r="10142">
          <cell r="AR10142" t="str">
            <v>USD44826</v>
          </cell>
          <cell r="AS10142">
            <v>5.1677</v>
          </cell>
        </row>
        <row r="10143">
          <cell r="AR10143" t="str">
            <v>EUR44826</v>
          </cell>
          <cell r="AS10143">
            <v>5.0861000000000001</v>
          </cell>
        </row>
        <row r="10144">
          <cell r="AR10144" t="str">
            <v>USD44902</v>
          </cell>
          <cell r="AS10144">
            <v>5.2208000000000006</v>
          </cell>
        </row>
        <row r="10145">
          <cell r="AR10145" t="str">
            <v>EUR44902</v>
          </cell>
          <cell r="AS10145">
            <v>5.4850000000000003</v>
          </cell>
        </row>
        <row r="10146">
          <cell r="AR10146" t="str">
            <v>USD45015</v>
          </cell>
          <cell r="AS10146">
            <v>5.1254</v>
          </cell>
        </row>
        <row r="10147">
          <cell r="AR10147" t="str">
            <v>USD44987</v>
          </cell>
          <cell r="AS10147">
            <v>5.2080000000000002</v>
          </cell>
        </row>
        <row r="10148">
          <cell r="AR10148" t="str">
            <v>EUR44987</v>
          </cell>
          <cell r="AS10148">
            <v>5.5262000000000002</v>
          </cell>
        </row>
        <row r="10149">
          <cell r="AR10149" t="str">
            <v>EUR45015</v>
          </cell>
          <cell r="AS10149">
            <v>5.5867000000000004</v>
          </cell>
        </row>
        <row r="10150">
          <cell r="AR10150" t="str">
            <v>USD45035</v>
          </cell>
          <cell r="AS10150">
            <v>5.0467000000000004</v>
          </cell>
        </row>
        <row r="10151">
          <cell r="AR10151" t="str">
            <v>EUR45035</v>
          </cell>
          <cell r="AS10151">
            <v>5.5287000000000006</v>
          </cell>
        </row>
        <row r="10152">
          <cell r="AR10152" t="str">
            <v>USD45043</v>
          </cell>
          <cell r="AS10152">
            <v>5.0150000000000006</v>
          </cell>
        </row>
        <row r="10153">
          <cell r="AR10153" t="str">
            <v>EUR45043</v>
          </cell>
          <cell r="AS10153">
            <v>5.5245000000000006</v>
          </cell>
        </row>
        <row r="10154">
          <cell r="AR10154" t="str">
            <v>USD45057</v>
          </cell>
          <cell r="AS10154">
            <v>4.9695999999999998</v>
          </cell>
        </row>
        <row r="10155">
          <cell r="AR10155" t="str">
            <v>EUR45057</v>
          </cell>
          <cell r="AS10155">
            <v>5.4258000000000006</v>
          </cell>
        </row>
        <row r="10156">
          <cell r="AR10156" t="str">
            <v>USD45062</v>
          </cell>
          <cell r="AS10156">
            <v>4.9122000000000003</v>
          </cell>
        </row>
        <row r="10157">
          <cell r="AR10157" t="str">
            <v>EUR45062</v>
          </cell>
          <cell r="AS10157">
            <v>5.3376000000000001</v>
          </cell>
        </row>
        <row r="10158">
          <cell r="AR10158" t="str">
            <v>USD45068</v>
          </cell>
          <cell r="AS10158">
            <v>4.968</v>
          </cell>
        </row>
        <row r="10159">
          <cell r="AR10159" t="str">
            <v>EUR45068</v>
          </cell>
          <cell r="AS10159">
            <v>5.3689</v>
          </cell>
        </row>
        <row r="10160">
          <cell r="AR10160" t="str">
            <v>USD45104</v>
          </cell>
          <cell r="AS10160">
            <v>4.7903000000000002</v>
          </cell>
        </row>
        <row r="10161">
          <cell r="AR10161" t="str">
            <v>EUR45104</v>
          </cell>
          <cell r="AS10161">
            <v>5.2511000000000001</v>
          </cell>
        </row>
        <row r="10162">
          <cell r="AR10162" t="str">
            <v>USD45131</v>
          </cell>
          <cell r="AS10162">
            <v>4.7457000000000003</v>
          </cell>
        </row>
        <row r="10163">
          <cell r="AR10163" t="str">
            <v>EUR45131</v>
          </cell>
          <cell r="AS10163">
            <v>5.2606000000000002</v>
          </cell>
        </row>
        <row r="10164">
          <cell r="AR10164" t="str">
            <v>USD45134</v>
          </cell>
          <cell r="AS10164">
            <v>4.7202000000000002</v>
          </cell>
        </row>
        <row r="10165">
          <cell r="AR10165" t="str">
            <v>EUR45134</v>
          </cell>
          <cell r="AS10165">
            <v>5.1922000000000006</v>
          </cell>
        </row>
        <row r="10166">
          <cell r="AR10166" t="str">
            <v>USD45161</v>
          </cell>
          <cell r="AS10166">
            <v>4.8977000000000004</v>
          </cell>
        </row>
        <row r="10167">
          <cell r="AR10167" t="str">
            <v>EUR45161</v>
          </cell>
          <cell r="AS10167">
            <v>5.3199000000000005</v>
          </cell>
        </row>
        <row r="10168">
          <cell r="AR10168" t="str">
            <v>USD45175</v>
          </cell>
          <cell r="AS10168">
            <v>4.9762000000000004</v>
          </cell>
        </row>
        <row r="10169">
          <cell r="AR10169" t="str">
            <v>EUR45175</v>
          </cell>
          <cell r="AS10169">
            <v>5.3319999999999999</v>
          </cell>
        </row>
        <row r="10170">
          <cell r="AR10170" t="str">
            <v>USD45190</v>
          </cell>
          <cell r="AS10170">
            <v>4.9229000000000003</v>
          </cell>
        </row>
        <row r="10171">
          <cell r="AR10171" t="str">
            <v>EUR45190</v>
          </cell>
          <cell r="AS10171">
            <v>5.2513000000000005</v>
          </cell>
        </row>
        <row r="10172">
          <cell r="AR10172" t="str">
            <v>USD45239</v>
          </cell>
          <cell r="AS10172">
            <v>4.9007000000000005</v>
          </cell>
        </row>
        <row r="10173">
          <cell r="AR10173" t="str">
            <v>EUR45239</v>
          </cell>
          <cell r="AS10173">
            <v>5.2515999999999998</v>
          </cell>
        </row>
        <row r="10174">
          <cell r="AR10174" t="str">
            <v>USDI45240</v>
          </cell>
          <cell r="AS10174">
            <v>4.9007000000000005</v>
          </cell>
        </row>
        <row r="10175">
          <cell r="AR10175" t="str">
            <v>USD45244</v>
          </cell>
          <cell r="AS10175">
            <v>4.8681999999999999</v>
          </cell>
        </row>
        <row r="10176">
          <cell r="AR10176" t="str">
            <v>EUR45244</v>
          </cell>
          <cell r="AS10176">
            <v>5.2770999999999999</v>
          </cell>
        </row>
        <row r="10177">
          <cell r="AR10177" t="str">
            <v>USD45258</v>
          </cell>
          <cell r="AS10177">
            <v>4.8867000000000003</v>
          </cell>
        </row>
        <row r="10178">
          <cell r="AR10178" t="str">
            <v>EUR45258</v>
          </cell>
          <cell r="AS10178">
            <v>5.3671000000000006</v>
          </cell>
        </row>
        <row r="10179">
          <cell r="AR10179" t="str">
            <v>USD45260</v>
          </cell>
          <cell r="AS10179">
            <v>4.9355000000000002</v>
          </cell>
        </row>
        <row r="10180">
          <cell r="AR10180" t="str">
            <v>EUR45260</v>
          </cell>
          <cell r="AS10180">
            <v>5.3856000000000002</v>
          </cell>
        </row>
        <row r="10181">
          <cell r="AR10181" t="str">
            <v>USD45291</v>
          </cell>
          <cell r="AS10181">
            <v>4.8413000000000004</v>
          </cell>
        </row>
        <row r="10182">
          <cell r="AR10182" t="str">
            <v>EUR45291</v>
          </cell>
          <cell r="AS10182">
            <v>5.3516000000000004</v>
          </cell>
        </row>
        <row r="10183">
          <cell r="AR10183" t="str">
            <v>USD45306</v>
          </cell>
          <cell r="AS10183">
            <v>4.8765000000000001</v>
          </cell>
        </row>
        <row r="10184">
          <cell r="AR10184" t="str">
            <v>EUR45306</v>
          </cell>
          <cell r="AS10184">
            <v>5.3407</v>
          </cell>
        </row>
        <row r="10185">
          <cell r="AR10185" t="str">
            <v>EURI45405</v>
          </cell>
          <cell r="AS10185">
            <v>5.5410000000000004</v>
          </cell>
        </row>
        <row r="10186">
          <cell r="AR10186" t="str">
            <v>USD45418</v>
          </cell>
          <cell r="AS10186">
            <v>5.0727000000000002</v>
          </cell>
        </row>
        <row r="10187">
          <cell r="AR10187" t="str">
            <v>EUR45418</v>
          </cell>
          <cell r="AS10187">
            <v>5.4689000000000005</v>
          </cell>
        </row>
        <row r="10188">
          <cell r="AR10188" t="str">
            <v>USD45419</v>
          </cell>
          <cell r="AS10188">
            <v>5.0609999999999999</v>
          </cell>
        </row>
        <row r="10189">
          <cell r="AR10189" t="str">
            <v>EUR45419</v>
          </cell>
          <cell r="AS10189">
            <v>5.4502000000000006</v>
          </cell>
        </row>
        <row r="10190">
          <cell r="AR10190" t="str">
            <v>USD45426</v>
          </cell>
          <cell r="AS10190">
            <v>5.1356000000000002</v>
          </cell>
        </row>
        <row r="10191">
          <cell r="AR10191" t="str">
            <v>EUR45426</v>
          </cell>
          <cell r="AS10191">
            <v>5.5562000000000005</v>
          </cell>
        </row>
        <row r="10192">
          <cell r="AR10192" t="str">
            <v>USD44690</v>
          </cell>
          <cell r="AS10192">
            <v>5.1340000000000003</v>
          </cell>
        </row>
        <row r="10193">
          <cell r="AR10193" t="str">
            <v>USD44784</v>
          </cell>
          <cell r="AS10193">
            <v>5.1127000000000002</v>
          </cell>
        </row>
        <row r="10194">
          <cell r="AR10194" t="str">
            <v>EUR44784</v>
          </cell>
          <cell r="AS10194">
            <v>5.2865000000000002</v>
          </cell>
        </row>
        <row r="10195">
          <cell r="AR10195" t="str">
            <v>USD44797</v>
          </cell>
          <cell r="AS10195">
            <v>5.1050000000000004</v>
          </cell>
        </row>
        <row r="10196">
          <cell r="AR10196" t="str">
            <v>EUR44797</v>
          </cell>
          <cell r="AS10196">
            <v>5.0891999999999999</v>
          </cell>
        </row>
        <row r="10197">
          <cell r="AR10197" t="str">
            <v>USD44837</v>
          </cell>
          <cell r="AS10197">
            <v>5.2002000000000006</v>
          </cell>
        </row>
        <row r="10198">
          <cell r="AR10198" t="str">
            <v>EUR44837</v>
          </cell>
          <cell r="AS10198">
            <v>5.1013999999999999</v>
          </cell>
        </row>
        <row r="10199">
          <cell r="AR10199" t="str">
            <v>USD44839</v>
          </cell>
          <cell r="AS10199">
            <v>5.2144000000000004</v>
          </cell>
        </row>
        <row r="10200">
          <cell r="AR10200" t="str">
            <v>EUR44839</v>
          </cell>
          <cell r="AS10200">
            <v>5.1456</v>
          </cell>
        </row>
        <row r="10201">
          <cell r="AR10201" t="str">
            <v>USD44862</v>
          </cell>
          <cell r="AS10201">
            <v>5.3454000000000006</v>
          </cell>
        </row>
        <row r="10202">
          <cell r="AR10202" t="str">
            <v>EUR44862</v>
          </cell>
          <cell r="AS10202">
            <v>5.3112000000000004</v>
          </cell>
        </row>
        <row r="10203">
          <cell r="AR10203" t="str">
            <v>USD44889</v>
          </cell>
          <cell r="AS10203">
            <v>5.3149000000000006</v>
          </cell>
        </row>
        <row r="10204">
          <cell r="AR10204" t="str">
            <v>EUR44889</v>
          </cell>
          <cell r="AS10204">
            <v>5.5339</v>
          </cell>
        </row>
        <row r="10205">
          <cell r="AR10205" t="str">
            <v>USD44890</v>
          </cell>
          <cell r="AS10205">
            <v>5.3508000000000004</v>
          </cell>
        </row>
        <row r="10206">
          <cell r="AR10206" t="str">
            <v>EUR44890</v>
          </cell>
          <cell r="AS10206">
            <v>5.5696000000000003</v>
          </cell>
        </row>
        <row r="10207">
          <cell r="AR10207" t="str">
            <v>USD44897</v>
          </cell>
          <cell r="AS10207">
            <v>5.1974</v>
          </cell>
        </row>
        <row r="10208">
          <cell r="AR10208" t="str">
            <v>EUR44897</v>
          </cell>
          <cell r="AS10208">
            <v>5.4447999999999999</v>
          </cell>
        </row>
        <row r="10209">
          <cell r="AR10209" t="str">
            <v>USD44900</v>
          </cell>
          <cell r="AS10209">
            <v>5.2464000000000004</v>
          </cell>
        </row>
        <row r="10210">
          <cell r="AR10210" t="str">
            <v>EUR44900</v>
          </cell>
          <cell r="AS10210">
            <v>5.5228999999999999</v>
          </cell>
        </row>
        <row r="10211">
          <cell r="AR10211" t="str">
            <v>USD44896</v>
          </cell>
          <cell r="AS10211">
            <v>5.1947999999999999</v>
          </cell>
        </row>
        <row r="10212">
          <cell r="AR10212" t="str">
            <v>EUR44896</v>
          </cell>
          <cell r="AS10212">
            <v>5.4483000000000006</v>
          </cell>
        </row>
        <row r="10213">
          <cell r="AR10213" t="str">
            <v>USD44916</v>
          </cell>
          <cell r="AS10213">
            <v>5.2031000000000001</v>
          </cell>
        </row>
        <row r="10214">
          <cell r="AR10214" t="str">
            <v>EUR44916</v>
          </cell>
          <cell r="AS10214">
            <v>5.5236000000000001</v>
          </cell>
        </row>
        <row r="10215">
          <cell r="AR10215" t="str">
            <v>USD44923</v>
          </cell>
          <cell r="AS10215">
            <v>5.2736000000000001</v>
          </cell>
        </row>
        <row r="10216">
          <cell r="AR10216" t="str">
            <v>EUR44923</v>
          </cell>
          <cell r="AS10216">
            <v>5.6006</v>
          </cell>
        </row>
        <row r="10217">
          <cell r="AR10217" t="str">
            <v>USD44924</v>
          </cell>
          <cell r="AS10217">
            <v>5.2177000000000007</v>
          </cell>
        </row>
        <row r="10218">
          <cell r="AR10218" t="str">
            <v>EUR44924</v>
          </cell>
          <cell r="AS10218">
            <v>5.5668000000000006</v>
          </cell>
        </row>
        <row r="10219">
          <cell r="AR10219" t="str">
            <v>USD44925</v>
          </cell>
          <cell r="AS10219">
            <v>5.2177000000000007</v>
          </cell>
        </row>
        <row r="10220">
          <cell r="AR10220" t="str">
            <v>EUR44925</v>
          </cell>
          <cell r="AS10220">
            <v>5.5693999999999999</v>
          </cell>
        </row>
        <row r="10221">
          <cell r="AR10221" t="str">
            <v>USD44932</v>
          </cell>
          <cell r="AS10221">
            <v>5.2854999999999999</v>
          </cell>
        </row>
        <row r="10222">
          <cell r="AR10222" t="str">
            <v>EUR44932</v>
          </cell>
          <cell r="AS10222">
            <v>5.6047000000000002</v>
          </cell>
        </row>
        <row r="10223">
          <cell r="AR10223" t="str">
            <v>USD44937</v>
          </cell>
          <cell r="AS10223">
            <v>5.202</v>
          </cell>
        </row>
        <row r="10224">
          <cell r="AR10224" t="str">
            <v>EUR44937</v>
          </cell>
          <cell r="AS10224">
            <v>5.5958000000000006</v>
          </cell>
        </row>
        <row r="10225">
          <cell r="AR10225" t="str">
            <v>USD44939</v>
          </cell>
          <cell r="AS10225">
            <v>5.1146000000000003</v>
          </cell>
        </row>
        <row r="10226">
          <cell r="AR10226" t="str">
            <v>EUR44939</v>
          </cell>
          <cell r="AS10226">
            <v>5.5401000000000007</v>
          </cell>
        </row>
        <row r="10227">
          <cell r="AR10227" t="str">
            <v>USD44943</v>
          </cell>
          <cell r="AS10227">
            <v>5.1203000000000003</v>
          </cell>
        </row>
        <row r="10228">
          <cell r="AR10228" t="str">
            <v>EUR44943</v>
          </cell>
          <cell r="AS10228">
            <v>5.5315000000000003</v>
          </cell>
        </row>
        <row r="10229">
          <cell r="AR10229" t="str">
            <v>USD44956</v>
          </cell>
          <cell r="AS10229">
            <v>5.0959000000000003</v>
          </cell>
        </row>
        <row r="10230">
          <cell r="AR10230" t="str">
            <v>EUR44956</v>
          </cell>
          <cell r="AS10230">
            <v>5.5407999999999999</v>
          </cell>
        </row>
        <row r="10231">
          <cell r="AR10231" t="str">
            <v>USD44957</v>
          </cell>
          <cell r="AS10231">
            <v>5.0993000000000004</v>
          </cell>
        </row>
        <row r="10232">
          <cell r="AR10232" t="str">
            <v>EUR44957</v>
          </cell>
          <cell r="AS10232">
            <v>5.5388999999999999</v>
          </cell>
        </row>
        <row r="10233">
          <cell r="AR10233" t="str">
            <v>USD44974</v>
          </cell>
          <cell r="AS10233">
            <v>5.2012</v>
          </cell>
        </row>
        <row r="10234">
          <cell r="AR10234" t="str">
            <v>EUR44974</v>
          </cell>
          <cell r="AS10234">
            <v>5.5466000000000006</v>
          </cell>
        </row>
        <row r="10235">
          <cell r="AR10235" t="str">
            <v>USD44999</v>
          </cell>
          <cell r="AS10235">
            <v>5.2362000000000002</v>
          </cell>
        </row>
        <row r="10236">
          <cell r="AR10236" t="str">
            <v>EUR44999</v>
          </cell>
          <cell r="AS10236">
            <v>5.6148000000000007</v>
          </cell>
        </row>
        <row r="10237">
          <cell r="AR10237" t="str">
            <v>USD45005</v>
          </cell>
          <cell r="AS10237">
            <v>5.2467000000000006</v>
          </cell>
        </row>
        <row r="10238">
          <cell r="AR10238" t="str">
            <v>EUR45005</v>
          </cell>
          <cell r="AS10238">
            <v>5.6266000000000007</v>
          </cell>
        </row>
        <row r="10239">
          <cell r="AR10239" t="str">
            <v>USD45012</v>
          </cell>
          <cell r="AS10239">
            <v>5.2305999999999999</v>
          </cell>
        </row>
        <row r="10240">
          <cell r="AR10240" t="str">
            <v>EUR45012</v>
          </cell>
          <cell r="AS10240">
            <v>5.6443000000000003</v>
          </cell>
        </row>
        <row r="10241">
          <cell r="AR10241" t="str">
            <v>USD45020</v>
          </cell>
          <cell r="AS10241">
            <v>5.0762</v>
          </cell>
        </row>
        <row r="10242">
          <cell r="AR10242" t="str">
            <v>EUR45020</v>
          </cell>
          <cell r="AS10242">
            <v>5.5594999999999999</v>
          </cell>
        </row>
        <row r="10243">
          <cell r="AR10243" t="str">
            <v>USD45042</v>
          </cell>
          <cell r="AS10243">
            <v>5.0585000000000004</v>
          </cell>
        </row>
        <row r="10244">
          <cell r="AR10244" t="str">
            <v>EUR45042</v>
          </cell>
          <cell r="AS10244">
            <v>5.5912000000000006</v>
          </cell>
        </row>
        <row r="10245">
          <cell r="AR10245" t="str">
            <v>USD45044</v>
          </cell>
          <cell r="AS10245">
            <v>5.0007000000000001</v>
          </cell>
        </row>
        <row r="10246">
          <cell r="AR10246" t="str">
            <v>EUR45044</v>
          </cell>
          <cell r="AS10246">
            <v>5.5208000000000004</v>
          </cell>
        </row>
        <row r="10247">
          <cell r="AR10247" t="str">
            <v>USD45054</v>
          </cell>
          <cell r="AS10247">
            <v>4.9695999999999998</v>
          </cell>
        </row>
        <row r="10248">
          <cell r="AR10248" t="str">
            <v>EUR45054</v>
          </cell>
          <cell r="AS10248">
            <v>5.4775</v>
          </cell>
        </row>
        <row r="10249">
          <cell r="AR10249" t="str">
            <v>USD45076</v>
          </cell>
          <cell r="AS10249">
            <v>5.0593000000000004</v>
          </cell>
        </row>
        <row r="10250">
          <cell r="AR10250" t="str">
            <v>EUR45076</v>
          </cell>
          <cell r="AS10250">
            <v>5.4256000000000002</v>
          </cell>
        </row>
        <row r="10251">
          <cell r="AR10251" t="str">
            <v>USD45078</v>
          </cell>
          <cell r="AS10251">
            <v>5.0350000000000001</v>
          </cell>
        </row>
        <row r="10252">
          <cell r="AR10252" t="str">
            <v>EUR45078</v>
          </cell>
          <cell r="AS10252">
            <v>5.4141000000000004</v>
          </cell>
        </row>
        <row r="10253">
          <cell r="AR10253" t="str">
            <v>USD45120</v>
          </cell>
          <cell r="AS10253">
            <v>4.8037999999999998</v>
          </cell>
        </row>
        <row r="10254">
          <cell r="AR10254" t="str">
            <v>EUR45120</v>
          </cell>
          <cell r="AS10254">
            <v>5.3779000000000003</v>
          </cell>
        </row>
        <row r="10255">
          <cell r="AR10255" t="str">
            <v>USD45125</v>
          </cell>
          <cell r="AS10255">
            <v>4.8040000000000003</v>
          </cell>
        </row>
        <row r="10256">
          <cell r="AR10256" t="str">
            <v>EUR45125</v>
          </cell>
          <cell r="AS10256">
            <v>5.3915000000000006</v>
          </cell>
        </row>
        <row r="10257">
          <cell r="AR10257" t="str">
            <v>USD45133</v>
          </cell>
          <cell r="AS10257">
            <v>4.7368000000000006</v>
          </cell>
        </row>
        <row r="10258">
          <cell r="AR10258" t="str">
            <v>EUR45133</v>
          </cell>
          <cell r="AS10258">
            <v>5.2473999999999998</v>
          </cell>
        </row>
        <row r="10259">
          <cell r="AR10259" t="str">
            <v>USD44572</v>
          </cell>
          <cell r="AS10259">
            <v>5.6351000000000004</v>
          </cell>
        </row>
        <row r="10260">
          <cell r="AR10260" t="str">
            <v>EUR44572</v>
          </cell>
          <cell r="AS10260">
            <v>6.3908000000000005</v>
          </cell>
        </row>
        <row r="10261">
          <cell r="AR10261" t="str">
            <v>USD44595</v>
          </cell>
          <cell r="AS10261">
            <v>5.3025000000000002</v>
          </cell>
        </row>
        <row r="10262">
          <cell r="AR10262" t="str">
            <v>EUR44595</v>
          </cell>
          <cell r="AS10262">
            <v>6.0548999999999999</v>
          </cell>
        </row>
        <row r="10263">
          <cell r="AR10263" t="str">
            <v>USD44596</v>
          </cell>
          <cell r="AS10263">
            <v>5.3284000000000002</v>
          </cell>
        </row>
        <row r="10264">
          <cell r="AR10264" t="str">
            <v>EUR44596</v>
          </cell>
          <cell r="AS10264">
            <v>6.0968</v>
          </cell>
        </row>
        <row r="10265">
          <cell r="AR10265" t="str">
            <v>USD44602</v>
          </cell>
          <cell r="AS10265">
            <v>5.2101000000000006</v>
          </cell>
        </row>
        <row r="10266">
          <cell r="AR10266" t="str">
            <v>EUR44602</v>
          </cell>
          <cell r="AS10266">
            <v>5.9744000000000002</v>
          </cell>
        </row>
        <row r="10267">
          <cell r="AR10267" t="str">
            <v>USD44603</v>
          </cell>
          <cell r="AS10267">
            <v>5.1987000000000005</v>
          </cell>
        </row>
        <row r="10268">
          <cell r="AR10268" t="str">
            <v>EUR44603</v>
          </cell>
          <cell r="AS10268">
            <v>5.9286000000000003</v>
          </cell>
        </row>
        <row r="10269">
          <cell r="AR10269" t="str">
            <v>USD44641</v>
          </cell>
          <cell r="AS10269">
            <v>4.9666000000000006</v>
          </cell>
        </row>
        <row r="10270">
          <cell r="AR10270" t="str">
            <v>EUR44641</v>
          </cell>
          <cell r="AS10270">
            <v>5.4866000000000001</v>
          </cell>
        </row>
        <row r="10271">
          <cell r="AR10271" t="str">
            <v>USD44655</v>
          </cell>
          <cell r="AS10271">
            <v>4.6175000000000006</v>
          </cell>
        </row>
        <row r="10272">
          <cell r="AR10272" t="str">
            <v>EUR44655</v>
          </cell>
          <cell r="AS10272">
            <v>5.0765000000000002</v>
          </cell>
        </row>
        <row r="10273">
          <cell r="AR10273" t="str">
            <v>USD44658</v>
          </cell>
          <cell r="AS10273">
            <v>4.7422000000000004</v>
          </cell>
        </row>
        <row r="10274">
          <cell r="AR10274" t="str">
            <v>EUR44658</v>
          </cell>
          <cell r="AS10274">
            <v>5.1690000000000005</v>
          </cell>
        </row>
        <row r="10275">
          <cell r="AR10275" t="str">
            <v>USD44665</v>
          </cell>
          <cell r="AS10275">
            <v>4.7158000000000007</v>
          </cell>
        </row>
        <row r="10276">
          <cell r="AR10276" t="str">
            <v>EUR44665</v>
          </cell>
          <cell r="AS10276">
            <v>5.0921000000000003</v>
          </cell>
        </row>
        <row r="10277">
          <cell r="AR10277" t="str">
            <v>USD44670</v>
          </cell>
          <cell r="AS10277">
            <v>4.6664000000000003</v>
          </cell>
        </row>
        <row r="10278">
          <cell r="AR10278" t="str">
            <v>EUR44670</v>
          </cell>
          <cell r="AS10278">
            <v>5.0360000000000005</v>
          </cell>
        </row>
        <row r="10279">
          <cell r="AR10279" t="str">
            <v>USD44684</v>
          </cell>
          <cell r="AS10279">
            <v>5.0167000000000002</v>
          </cell>
        </row>
        <row r="10280">
          <cell r="AR10280" t="str">
            <v>EUR44684</v>
          </cell>
          <cell r="AS10280">
            <v>5.2846000000000002</v>
          </cell>
        </row>
        <row r="10281">
          <cell r="AR10281" t="str">
            <v>EUR44690</v>
          </cell>
          <cell r="AS10281">
            <v>5.4210000000000003</v>
          </cell>
        </row>
        <row r="10282">
          <cell r="AR10282" t="str">
            <v>USD44727</v>
          </cell>
          <cell r="AS10282">
            <v>5.1119000000000003</v>
          </cell>
        </row>
        <row r="10283">
          <cell r="AR10283" t="str">
            <v>EUR44727</v>
          </cell>
          <cell r="AS10283">
            <v>5.3108000000000004</v>
          </cell>
        </row>
        <row r="10284">
          <cell r="AR10284" t="str">
            <v>USD44732</v>
          </cell>
          <cell r="AS10284">
            <v>5.1641000000000004</v>
          </cell>
        </row>
        <row r="10285">
          <cell r="AR10285" t="str">
            <v>EUR44732</v>
          </cell>
          <cell r="AS10285">
            <v>5.4430000000000005</v>
          </cell>
        </row>
        <row r="10286">
          <cell r="AR10286" t="str">
            <v>USD44733</v>
          </cell>
          <cell r="AS10286">
            <v>5.1462000000000003</v>
          </cell>
        </row>
        <row r="10287">
          <cell r="AR10287" t="str">
            <v>EUR44733</v>
          </cell>
          <cell r="AS10287">
            <v>5.4292000000000007</v>
          </cell>
        </row>
        <row r="10288">
          <cell r="AR10288" t="str">
            <v>USD44743</v>
          </cell>
          <cell r="AS10288">
            <v>5.3142000000000005</v>
          </cell>
        </row>
        <row r="10289">
          <cell r="AR10289" t="str">
            <v>EUR44743</v>
          </cell>
          <cell r="AS10289">
            <v>5.5316000000000001</v>
          </cell>
        </row>
        <row r="10290">
          <cell r="AR10290" t="str">
            <v>USD44769</v>
          </cell>
          <cell r="AS10290">
            <v>5.3074000000000003</v>
          </cell>
        </row>
        <row r="10291">
          <cell r="AR10291" t="str">
            <v>EUR44769</v>
          </cell>
          <cell r="AS10291">
            <v>5.3642000000000003</v>
          </cell>
        </row>
        <row r="10292">
          <cell r="AR10292" t="str">
            <v>USD44783</v>
          </cell>
          <cell r="AS10292">
            <v>5.0497000000000005</v>
          </cell>
        </row>
        <row r="10293">
          <cell r="AR10293" t="str">
            <v>EUR44783</v>
          </cell>
          <cell r="AS10293">
            <v>5.2183999999999999</v>
          </cell>
        </row>
        <row r="10294">
          <cell r="AR10294" t="str">
            <v>USD44894</v>
          </cell>
          <cell r="AS10294">
            <v>5.3075999999999999</v>
          </cell>
        </row>
        <row r="10295">
          <cell r="AR10295" t="str">
            <v>EUR44894</v>
          </cell>
          <cell r="AS10295">
            <v>5.4981</v>
          </cell>
        </row>
        <row r="10296">
          <cell r="AR10296" t="str">
            <v>USD44910</v>
          </cell>
          <cell r="AS10296">
            <v>5.3183000000000007</v>
          </cell>
        </row>
        <row r="10297">
          <cell r="AR10297" t="str">
            <v>EUR44910</v>
          </cell>
          <cell r="AS10297">
            <v>5.6645000000000003</v>
          </cell>
        </row>
        <row r="10298">
          <cell r="AR10298" t="str">
            <v>USD44928</v>
          </cell>
          <cell r="AS10298">
            <v>5.3436000000000003</v>
          </cell>
        </row>
        <row r="10299">
          <cell r="AR10299" t="str">
            <v>EUR44928</v>
          </cell>
          <cell r="AS10299">
            <v>5.6979000000000006</v>
          </cell>
        </row>
        <row r="10300">
          <cell r="AR10300" t="str">
            <v>USD44931</v>
          </cell>
          <cell r="AS10300">
            <v>5.4026000000000005</v>
          </cell>
        </row>
        <row r="10301">
          <cell r="AR10301" t="str">
            <v>EUR44931</v>
          </cell>
          <cell r="AS10301">
            <v>5.6840999999999999</v>
          </cell>
        </row>
        <row r="10302">
          <cell r="AR10302" t="str">
            <v>USD44972</v>
          </cell>
          <cell r="AS10302">
            <v>5.2243000000000004</v>
          </cell>
        </row>
        <row r="10303">
          <cell r="AR10303" t="str">
            <v>EUR44972</v>
          </cell>
          <cell r="AS10303">
            <v>5.5785</v>
          </cell>
        </row>
        <row r="10304">
          <cell r="AR10304" t="str">
            <v>USD45001</v>
          </cell>
          <cell r="AS10304">
            <v>5.2892000000000001</v>
          </cell>
        </row>
        <row r="10305">
          <cell r="AR10305" t="str">
            <v>EUR45001</v>
          </cell>
          <cell r="AS10305">
            <v>5.6192000000000002</v>
          </cell>
        </row>
        <row r="10306">
          <cell r="AR10306" t="str">
            <v>USD45014</v>
          </cell>
          <cell r="AS10306">
            <v>5.1493000000000002</v>
          </cell>
        </row>
        <row r="10307">
          <cell r="AR10307" t="str">
            <v>EUR45014</v>
          </cell>
          <cell r="AS10307">
            <v>5.5750999999999999</v>
          </cell>
        </row>
        <row r="10308">
          <cell r="AR10308" t="str">
            <v>USD45050</v>
          </cell>
          <cell r="AS10308">
            <v>5.0106000000000002</v>
          </cell>
        </row>
        <row r="10309">
          <cell r="AR10309" t="str">
            <v>EUR45050</v>
          </cell>
          <cell r="AS10309">
            <v>5.5162000000000004</v>
          </cell>
        </row>
        <row r="10310">
          <cell r="AR10310" t="str">
            <v>USD45156</v>
          </cell>
          <cell r="AS10310">
            <v>4.9724000000000004</v>
          </cell>
        </row>
        <row r="10311">
          <cell r="AR10311" t="str">
            <v>EUR45156</v>
          </cell>
          <cell r="AS10311">
            <v>5.4080000000000004</v>
          </cell>
        </row>
        <row r="10312">
          <cell r="AR10312" t="str">
            <v>USD45167</v>
          </cell>
          <cell r="AS10312">
            <v>4.8706000000000005</v>
          </cell>
        </row>
        <row r="10313">
          <cell r="AR10313" t="str">
            <v>EUR45167</v>
          </cell>
          <cell r="AS10313">
            <v>5.2861000000000002</v>
          </cell>
        </row>
        <row r="10314">
          <cell r="AR10314" t="str">
            <v>USD45208</v>
          </cell>
          <cell r="AS10314">
            <v>5.1665999999999999</v>
          </cell>
        </row>
        <row r="10315">
          <cell r="AR10315" t="str">
            <v>EUR45208</v>
          </cell>
          <cell r="AS10315">
            <v>5.4456000000000007</v>
          </cell>
        </row>
        <row r="10316">
          <cell r="AR10316" t="str">
            <v>USD45219</v>
          </cell>
          <cell r="AS10316">
            <v>5.0528000000000004</v>
          </cell>
        </row>
        <row r="10317">
          <cell r="AR10317" t="str">
            <v>EUR45219</v>
          </cell>
          <cell r="AS10317">
            <v>5.3524000000000003</v>
          </cell>
        </row>
        <row r="10318">
          <cell r="AR10318" t="str">
            <v>USD45224</v>
          </cell>
          <cell r="AS10318">
            <v>4.9981</v>
          </cell>
        </row>
        <row r="10319">
          <cell r="AR10319" t="str">
            <v>EUR45224</v>
          </cell>
          <cell r="AS10319">
            <v>5.2905000000000006</v>
          </cell>
        </row>
        <row r="10320">
          <cell r="AR10320" t="str">
            <v>USD45253</v>
          </cell>
          <cell r="AS10320">
            <v>4.8931000000000004</v>
          </cell>
        </row>
        <row r="10321">
          <cell r="AR10321" t="str">
            <v>EUR45253</v>
          </cell>
          <cell r="AS10321">
            <v>5.3394000000000004</v>
          </cell>
        </row>
        <row r="10322">
          <cell r="AR10322" t="str">
            <v>USD45303</v>
          </cell>
          <cell r="AS10322">
            <v>4.8543000000000003</v>
          </cell>
        </row>
        <row r="10323">
          <cell r="AR10323" t="str">
            <v>EUR45303</v>
          </cell>
          <cell r="AS10323">
            <v>5.3242000000000003</v>
          </cell>
        </row>
        <row r="10324">
          <cell r="AR10324" t="str">
            <v>USD45308</v>
          </cell>
          <cell r="AS10324">
            <v>4.9346000000000005</v>
          </cell>
        </row>
        <row r="10325">
          <cell r="AR10325" t="str">
            <v>USD44561</v>
          </cell>
          <cell r="AS10325">
            <v>5.5805000000000007</v>
          </cell>
        </row>
        <row r="10326">
          <cell r="AR10326" t="str">
            <v>EUR44561</v>
          </cell>
          <cell r="AS10326">
            <v>6.3210000000000006</v>
          </cell>
        </row>
        <row r="10327">
          <cell r="AR10327" t="str">
            <v>USD44564</v>
          </cell>
          <cell r="AS10327">
            <v>5.6309000000000005</v>
          </cell>
        </row>
        <row r="10328">
          <cell r="AR10328" t="str">
            <v>EUR44564</v>
          </cell>
          <cell r="AS10328">
            <v>6.3595000000000006</v>
          </cell>
        </row>
        <row r="10329">
          <cell r="AR10329" t="str">
            <v>USD44579</v>
          </cell>
          <cell r="AS10329">
            <v>5.5213000000000001</v>
          </cell>
        </row>
        <row r="10330">
          <cell r="AR10330" t="str">
            <v>EUR44579</v>
          </cell>
          <cell r="AS10330">
            <v>6.2639000000000005</v>
          </cell>
        </row>
        <row r="10331">
          <cell r="AR10331" t="str">
            <v>USD44585</v>
          </cell>
          <cell r="AS10331">
            <v>5.4910000000000005</v>
          </cell>
        </row>
        <row r="10332">
          <cell r="AR10332" t="str">
            <v>EUR44585</v>
          </cell>
          <cell r="AS10332">
            <v>6.2103000000000002</v>
          </cell>
        </row>
        <row r="10333">
          <cell r="AR10333" t="str">
            <v>USD44594</v>
          </cell>
          <cell r="AS10333">
            <v>5.2956000000000003</v>
          </cell>
        </row>
        <row r="10334">
          <cell r="AR10334" t="str">
            <v>EUR44594</v>
          </cell>
          <cell r="AS10334">
            <v>5.984</v>
          </cell>
        </row>
        <row r="10335">
          <cell r="AR10335" t="str">
            <v>USD44642</v>
          </cell>
          <cell r="AS10335">
            <v>4.9207999999999998</v>
          </cell>
        </row>
        <row r="10336">
          <cell r="AR10336" t="str">
            <v>EUR44642</v>
          </cell>
          <cell r="AS10336">
            <v>5.4247000000000005</v>
          </cell>
        </row>
        <row r="10337">
          <cell r="AR10337" t="str">
            <v>USD44651</v>
          </cell>
          <cell r="AS10337">
            <v>4.7378</v>
          </cell>
        </row>
        <row r="10338">
          <cell r="AR10338" t="str">
            <v>EUR44651</v>
          </cell>
          <cell r="AS10338">
            <v>5.2561</v>
          </cell>
        </row>
        <row r="10339">
          <cell r="AR10339" t="str">
            <v>USD44662</v>
          </cell>
          <cell r="AS10339">
            <v>4.7025000000000006</v>
          </cell>
        </row>
        <row r="10340">
          <cell r="AR10340" t="str">
            <v>EUR44662</v>
          </cell>
          <cell r="AS10340">
            <v>5.1154000000000002</v>
          </cell>
        </row>
        <row r="10341">
          <cell r="AR10341" t="str">
            <v>USD44673</v>
          </cell>
          <cell r="AS10341">
            <v>4.7326000000000006</v>
          </cell>
        </row>
        <row r="10342">
          <cell r="AR10342" t="str">
            <v>EUR44673</v>
          </cell>
          <cell r="AS10342">
            <v>5.1069000000000004</v>
          </cell>
        </row>
        <row r="10343">
          <cell r="AR10343" t="str">
            <v>USD44683</v>
          </cell>
          <cell r="AS10343">
            <v>5.0266000000000002</v>
          </cell>
        </row>
        <row r="10344">
          <cell r="AR10344" t="str">
            <v>EUR44683</v>
          </cell>
          <cell r="AS10344">
            <v>5.2890000000000006</v>
          </cell>
        </row>
        <row r="10345">
          <cell r="AR10345" t="str">
            <v>USD44687</v>
          </cell>
          <cell r="AS10345">
            <v>5.0750000000000002</v>
          </cell>
        </row>
        <row r="10346">
          <cell r="AR10346" t="str">
            <v>EUR44687</v>
          </cell>
          <cell r="AS10346">
            <v>5.3658000000000001</v>
          </cell>
        </row>
        <row r="10347">
          <cell r="AR10347" t="str">
            <v>USD44697</v>
          </cell>
          <cell r="AS10347">
            <v>5.0666000000000002</v>
          </cell>
        </row>
        <row r="10348">
          <cell r="AR10348" t="str">
            <v>EUR44697</v>
          </cell>
          <cell r="AS10348">
            <v>5.2793999999999999</v>
          </cell>
        </row>
        <row r="10349">
          <cell r="AR10349" t="str">
            <v>USD44785</v>
          </cell>
          <cell r="AS10349">
            <v>5.1023000000000005</v>
          </cell>
        </row>
        <row r="10350">
          <cell r="AR10350" t="str">
            <v>EUR44785</v>
          </cell>
          <cell r="AS10350">
            <v>5.2328999999999999</v>
          </cell>
        </row>
        <row r="10351">
          <cell r="AR10351" t="str">
            <v>USD44790</v>
          </cell>
          <cell r="AS10351">
            <v>5.1783999999999999</v>
          </cell>
        </row>
        <row r="10352">
          <cell r="AR10352" t="str">
            <v>EUR44790</v>
          </cell>
          <cell r="AS10352">
            <v>5.2637999999999998</v>
          </cell>
        </row>
        <row r="10353">
          <cell r="AR10353" t="str">
            <v>USD44798</v>
          </cell>
          <cell r="AS10353">
            <v>5.1173000000000002</v>
          </cell>
        </row>
        <row r="10354">
          <cell r="AR10354" t="str">
            <v>EUR44798</v>
          </cell>
          <cell r="AS10354">
            <v>5.0952999999999999</v>
          </cell>
        </row>
        <row r="10355">
          <cell r="AR10355" t="str">
            <v>USD44834</v>
          </cell>
          <cell r="AS10355">
            <v>5.4066000000000001</v>
          </cell>
        </row>
        <row r="10356">
          <cell r="AR10356" t="str">
            <v>EUR44834</v>
          </cell>
          <cell r="AS10356">
            <v>5.2904</v>
          </cell>
        </row>
        <row r="10357">
          <cell r="AR10357" t="str">
            <v>USD44838</v>
          </cell>
          <cell r="AS10357">
            <v>5.1411000000000007</v>
          </cell>
        </row>
        <row r="10358">
          <cell r="AR10358" t="str">
            <v>EUR44838</v>
          </cell>
          <cell r="AS10358">
            <v>5.1293000000000006</v>
          </cell>
        </row>
        <row r="10359">
          <cell r="AR10359" t="str">
            <v>USD44853</v>
          </cell>
          <cell r="AS10359">
            <v>5.2808000000000002</v>
          </cell>
        </row>
        <row r="10360">
          <cell r="AR10360" t="str">
            <v>EUR44853</v>
          </cell>
          <cell r="AS10360">
            <v>5.1652000000000005</v>
          </cell>
        </row>
        <row r="10361">
          <cell r="AR10361" t="str">
            <v>USD44855</v>
          </cell>
          <cell r="AS10361">
            <v>5.1919000000000004</v>
          </cell>
        </row>
        <row r="10362">
          <cell r="AR10362" t="str">
            <v>EUR44855</v>
          </cell>
          <cell r="AS10362">
            <v>5.1187000000000005</v>
          </cell>
        </row>
        <row r="10363">
          <cell r="AR10363" t="str">
            <v>USD44865</v>
          </cell>
          <cell r="AS10363">
            <v>5.2570000000000006</v>
          </cell>
        </row>
        <row r="10364">
          <cell r="AR10364" t="str">
            <v>EUR44865</v>
          </cell>
          <cell r="AS10364">
            <v>5.1976000000000004</v>
          </cell>
        </row>
        <row r="10365">
          <cell r="AR10365" t="str">
            <v>USD44883</v>
          </cell>
          <cell r="AS10365">
            <v>5.3477000000000006</v>
          </cell>
        </row>
        <row r="10366">
          <cell r="AR10366" t="str">
            <v>EUR44883</v>
          </cell>
          <cell r="AS10366">
            <v>5.5429000000000004</v>
          </cell>
        </row>
        <row r="10367">
          <cell r="AR10367" t="str">
            <v>USD44922</v>
          </cell>
          <cell r="AS10367">
            <v>5.2831999999999999</v>
          </cell>
        </row>
        <row r="10368">
          <cell r="AR10368" t="str">
            <v>EUR44922</v>
          </cell>
          <cell r="AS10368">
            <v>5.6271000000000004</v>
          </cell>
        </row>
        <row r="10369">
          <cell r="AR10369" t="str">
            <v>USD44935</v>
          </cell>
          <cell r="AS10369">
            <v>5.2967000000000004</v>
          </cell>
        </row>
        <row r="10370">
          <cell r="AR10370" t="str">
            <v>EUR44935</v>
          </cell>
          <cell r="AS10370">
            <v>5.6897000000000002</v>
          </cell>
        </row>
        <row r="10371">
          <cell r="AR10371" t="str">
            <v>USD44944</v>
          </cell>
          <cell r="AS10371">
            <v>5.0909000000000004</v>
          </cell>
        </row>
        <row r="10372">
          <cell r="AR10372" t="str">
            <v>EUR44944</v>
          </cell>
          <cell r="AS10372">
            <v>5.516</v>
          </cell>
        </row>
        <row r="10373">
          <cell r="AR10373" t="str">
            <v>USD44951</v>
          </cell>
          <cell r="AS10373">
            <v>5.1042000000000005</v>
          </cell>
        </row>
        <row r="10374">
          <cell r="AR10374" t="str">
            <v>EUR44951</v>
          </cell>
          <cell r="AS10374">
            <v>5.5651000000000002</v>
          </cell>
        </row>
        <row r="10375">
          <cell r="AR10375" t="str">
            <v>USD44963</v>
          </cell>
          <cell r="AS10375">
            <v>5.1763000000000003</v>
          </cell>
        </row>
        <row r="10376">
          <cell r="AR10376" t="str">
            <v>EUR44963</v>
          </cell>
          <cell r="AS10376">
            <v>5.5556999999999999</v>
          </cell>
        </row>
        <row r="10377">
          <cell r="AR10377" t="str">
            <v>USD44979</v>
          </cell>
          <cell r="AS10377">
            <v>5.173</v>
          </cell>
        </row>
        <row r="10378">
          <cell r="AR10378" t="str">
            <v>EUR44979</v>
          </cell>
          <cell r="AS10378">
            <v>5.4979000000000005</v>
          </cell>
        </row>
        <row r="10379">
          <cell r="AR10379" t="str">
            <v>USD44981</v>
          </cell>
          <cell r="AS10379">
            <v>5.1791</v>
          </cell>
        </row>
        <row r="10380">
          <cell r="AR10380" t="str">
            <v>EUR44981</v>
          </cell>
          <cell r="AS10380">
            <v>5.4607999999999999</v>
          </cell>
        </row>
        <row r="10381">
          <cell r="AR10381" t="str">
            <v>USD45002</v>
          </cell>
          <cell r="AS10381">
            <v>5.2679</v>
          </cell>
        </row>
        <row r="10382">
          <cell r="AR10382" t="str">
            <v>EUR45002</v>
          </cell>
          <cell r="AS10382">
            <v>5.6093000000000002</v>
          </cell>
        </row>
        <row r="10383">
          <cell r="AR10383" t="str">
            <v>USD45033</v>
          </cell>
          <cell r="AS10383">
            <v>4.9420999999999999</v>
          </cell>
        </row>
        <row r="10384">
          <cell r="AR10384" t="str">
            <v>EUR45033</v>
          </cell>
          <cell r="AS10384">
            <v>5.3953000000000007</v>
          </cell>
        </row>
        <row r="10385">
          <cell r="AR10385" t="str">
            <v>USD45048</v>
          </cell>
          <cell r="AS10385">
            <v>5.0334000000000003</v>
          </cell>
        </row>
        <row r="10386">
          <cell r="AR10386" t="str">
            <v>EUR45048</v>
          </cell>
          <cell r="AS10386">
            <v>5.5362</v>
          </cell>
        </row>
        <row r="10387">
          <cell r="AR10387" t="str">
            <v>USD45071</v>
          </cell>
          <cell r="AS10387">
            <v>4.9990000000000006</v>
          </cell>
        </row>
        <row r="10388">
          <cell r="AR10388" t="str">
            <v>EUR45071</v>
          </cell>
          <cell r="AS10388">
            <v>5.3604000000000003</v>
          </cell>
        </row>
        <row r="10389">
          <cell r="AR10389" t="str">
            <v>USD45077</v>
          </cell>
          <cell r="AS10389">
            <v>5.0959000000000003</v>
          </cell>
        </row>
        <row r="10390">
          <cell r="AR10390" t="str">
            <v>EUR45077</v>
          </cell>
          <cell r="AS10390">
            <v>5.4287000000000001</v>
          </cell>
        </row>
        <row r="10391">
          <cell r="AR10391" t="str">
            <v>USD45093</v>
          </cell>
          <cell r="AS10391">
            <v>4.8286000000000007</v>
          </cell>
        </row>
        <row r="10392">
          <cell r="AR10392" t="str">
            <v>EUR45093</v>
          </cell>
          <cell r="AS10392">
            <v>5.2751999999999999</v>
          </cell>
        </row>
        <row r="10393">
          <cell r="AR10393" t="str">
            <v>USD44580</v>
          </cell>
          <cell r="AS10393">
            <v>5.4978000000000007</v>
          </cell>
        </row>
        <row r="10394">
          <cell r="AR10394" t="str">
            <v>EUR44580</v>
          </cell>
          <cell r="AS10394">
            <v>6.2384000000000004</v>
          </cell>
        </row>
        <row r="10395">
          <cell r="AR10395" t="str">
            <v>USD44581</v>
          </cell>
          <cell r="AS10395">
            <v>5.4165999999999999</v>
          </cell>
        </row>
        <row r="10396">
          <cell r="AR10396" t="str">
            <v>EUR44581</v>
          </cell>
          <cell r="AS10396">
            <v>6.1478000000000002</v>
          </cell>
        </row>
        <row r="10397">
          <cell r="AR10397" t="str">
            <v>USD44592</v>
          </cell>
          <cell r="AS10397">
            <v>5.3574000000000002</v>
          </cell>
        </row>
        <row r="10398">
          <cell r="AR10398" t="str">
            <v>EUR44592</v>
          </cell>
          <cell r="AS10398">
            <v>6.0072999999999999</v>
          </cell>
        </row>
        <row r="10399">
          <cell r="AR10399" t="str">
            <v>USD44608</v>
          </cell>
          <cell r="AS10399">
            <v>5.1630000000000003</v>
          </cell>
        </row>
        <row r="10400">
          <cell r="AR10400" t="str">
            <v>EUR44608</v>
          </cell>
          <cell r="AS10400">
            <v>5.8688000000000002</v>
          </cell>
        </row>
        <row r="10401">
          <cell r="AR10401" t="str">
            <v>USD44610</v>
          </cell>
          <cell r="AS10401">
            <v>5.1339000000000006</v>
          </cell>
        </row>
        <row r="10402">
          <cell r="AR10402" t="str">
            <v>EUR44610</v>
          </cell>
          <cell r="AS10402">
            <v>5.8234000000000004</v>
          </cell>
        </row>
        <row r="10403">
          <cell r="AR10403" t="str">
            <v>USD44635</v>
          </cell>
          <cell r="AS10403">
            <v>5.1314000000000002</v>
          </cell>
        </row>
        <row r="10404">
          <cell r="AR10404" t="str">
            <v>EUR44635</v>
          </cell>
          <cell r="AS10404">
            <v>5.6317000000000004</v>
          </cell>
        </row>
        <row r="10405">
          <cell r="AR10405" t="str">
            <v>USD44650</v>
          </cell>
          <cell r="AS10405">
            <v>4.7496999999999998</v>
          </cell>
        </row>
        <row r="10406">
          <cell r="AR10406" t="str">
            <v>EUR44650</v>
          </cell>
          <cell r="AS10406">
            <v>5.3026</v>
          </cell>
        </row>
        <row r="10407">
          <cell r="AR10407" t="str">
            <v>USD44659</v>
          </cell>
          <cell r="AS10407">
            <v>4.7513000000000005</v>
          </cell>
        </row>
        <row r="10408">
          <cell r="AR10408" t="str">
            <v>EUR44659</v>
          </cell>
          <cell r="AS10408">
            <v>5.1675000000000004</v>
          </cell>
        </row>
        <row r="10409">
          <cell r="AR10409" t="str">
            <v>USD44678</v>
          </cell>
          <cell r="AS10409">
            <v>5.0167000000000002</v>
          </cell>
        </row>
        <row r="10410">
          <cell r="AR10410" t="str">
            <v>EUR44678</v>
          </cell>
          <cell r="AS10410">
            <v>5.2915999999999999</v>
          </cell>
        </row>
        <row r="10411">
          <cell r="AR10411" t="str">
            <v>USD44680</v>
          </cell>
          <cell r="AS10411">
            <v>4.9191000000000003</v>
          </cell>
        </row>
        <row r="10412">
          <cell r="AR10412" t="str">
            <v>EUR44680</v>
          </cell>
          <cell r="AS10412">
            <v>5.1852</v>
          </cell>
        </row>
        <row r="10413">
          <cell r="AR10413" t="str">
            <v>USD44698</v>
          </cell>
          <cell r="AS10413">
            <v>4.9676</v>
          </cell>
        </row>
        <row r="10414">
          <cell r="AR10414" t="str">
            <v>EUR44698</v>
          </cell>
          <cell r="AS10414">
            <v>5.2334000000000005</v>
          </cell>
        </row>
        <row r="10415">
          <cell r="AR10415" t="str">
            <v>USD44701</v>
          </cell>
          <cell r="AS10415">
            <v>4.8776999999999999</v>
          </cell>
        </row>
        <row r="10416">
          <cell r="AR10416" t="str">
            <v>EUR44701</v>
          </cell>
          <cell r="AS10416">
            <v>5.1504000000000003</v>
          </cell>
        </row>
        <row r="10417">
          <cell r="AR10417" t="str">
            <v>USD44736</v>
          </cell>
          <cell r="AS10417">
            <v>5.2334000000000005</v>
          </cell>
        </row>
        <row r="10418">
          <cell r="AR10418" t="str">
            <v>EUR44736</v>
          </cell>
          <cell r="AS10418">
            <v>5.5165000000000006</v>
          </cell>
        </row>
        <row r="10419">
          <cell r="AR10419" t="str">
            <v>USD44739</v>
          </cell>
          <cell r="AS10419">
            <v>5.2214</v>
          </cell>
        </row>
        <row r="10420">
          <cell r="AR10420" t="str">
            <v>EUR44739</v>
          </cell>
          <cell r="AS10420">
            <v>5.5357000000000003</v>
          </cell>
        </row>
        <row r="10421">
          <cell r="AR10421" t="str">
            <v>USD44788</v>
          </cell>
          <cell r="AS10421">
            <v>5.0925000000000002</v>
          </cell>
        </row>
        <row r="10422">
          <cell r="AR10422" t="str">
            <v>EUR44788</v>
          </cell>
          <cell r="AS10422">
            <v>5.1871999999999998</v>
          </cell>
        </row>
        <row r="10423">
          <cell r="AR10423" t="str">
            <v>USD44789</v>
          </cell>
          <cell r="AS10423">
            <v>5.1340000000000003</v>
          </cell>
        </row>
        <row r="10424">
          <cell r="AR10424" t="str">
            <v>EUR44789</v>
          </cell>
          <cell r="AS10424">
            <v>5.2233000000000001</v>
          </cell>
        </row>
        <row r="10425">
          <cell r="AR10425" t="str">
            <v>USD44792</v>
          </cell>
          <cell r="AS10425">
            <v>5.1961000000000004</v>
          </cell>
        </row>
        <row r="10426">
          <cell r="AR10426" t="str">
            <v>EUR44792</v>
          </cell>
          <cell r="AS10426">
            <v>5.2158000000000007</v>
          </cell>
        </row>
        <row r="10427">
          <cell r="AR10427" t="str">
            <v>USD44796</v>
          </cell>
          <cell r="AS10427">
            <v>5.1030000000000006</v>
          </cell>
        </row>
        <row r="10428">
          <cell r="AR10428" t="str">
            <v>EUR44796</v>
          </cell>
          <cell r="AS10428">
            <v>5.0908000000000007</v>
          </cell>
        </row>
        <row r="10429">
          <cell r="AR10429" t="str">
            <v>USD44804</v>
          </cell>
          <cell r="AS10429">
            <v>5.1790000000000003</v>
          </cell>
        </row>
        <row r="10430">
          <cell r="AR10430" t="str">
            <v>EUR44804</v>
          </cell>
          <cell r="AS10430">
            <v>5.2126999999999999</v>
          </cell>
        </row>
        <row r="10431">
          <cell r="AR10431" t="str">
            <v>USD44809</v>
          </cell>
          <cell r="AS10431">
            <v>5.1686000000000005</v>
          </cell>
        </row>
        <row r="10432">
          <cell r="AR10432" t="str">
            <v>EUR44809</v>
          </cell>
          <cell r="AS10432">
            <v>5.1324000000000005</v>
          </cell>
        </row>
        <row r="10433">
          <cell r="AR10433" t="str">
            <v>USD44812</v>
          </cell>
          <cell r="AS10433">
            <v>5.2155000000000005</v>
          </cell>
        </row>
        <row r="10434">
          <cell r="AR10434" t="str">
            <v>EUR44812</v>
          </cell>
          <cell r="AS10434">
            <v>5.1926000000000005</v>
          </cell>
        </row>
        <row r="10435">
          <cell r="AR10435" t="str">
            <v>USD44818</v>
          </cell>
          <cell r="AS10435">
            <v>5.1774000000000004</v>
          </cell>
        </row>
        <row r="10436">
          <cell r="AR10436" t="str">
            <v>EUR44818</v>
          </cell>
          <cell r="AS10436">
            <v>5.1748000000000003</v>
          </cell>
        </row>
        <row r="10437">
          <cell r="AR10437" t="str">
            <v>USD44820</v>
          </cell>
          <cell r="AS10437">
            <v>5.2882000000000007</v>
          </cell>
        </row>
        <row r="10438">
          <cell r="AR10438" t="str">
            <v>EUR44820</v>
          </cell>
          <cell r="AS10438">
            <v>5.2945000000000002</v>
          </cell>
        </row>
        <row r="10439">
          <cell r="AR10439" t="str">
            <v>USD44832</v>
          </cell>
          <cell r="AS10439">
            <v>5.3593999999999999</v>
          </cell>
        </row>
        <row r="10440">
          <cell r="AR10440" t="str">
            <v>EUR44832</v>
          </cell>
          <cell r="AS10440">
            <v>5.1890000000000001</v>
          </cell>
        </row>
        <row r="10441">
          <cell r="AR10441" t="str">
            <v>USD44841</v>
          </cell>
          <cell r="AS10441">
            <v>5.2221000000000002</v>
          </cell>
        </row>
        <row r="10442">
          <cell r="AR10442" t="str">
            <v>EUR44841</v>
          </cell>
          <cell r="AS10442">
            <v>5.1103000000000005</v>
          </cell>
        </row>
        <row r="10443">
          <cell r="AR10443" t="str">
            <v>USD44868</v>
          </cell>
          <cell r="AS10443">
            <v>5.1349</v>
          </cell>
        </row>
        <row r="10444">
          <cell r="AR10444" t="str">
            <v>EUR44868</v>
          </cell>
          <cell r="AS10444">
            <v>5.0122</v>
          </cell>
        </row>
        <row r="10445">
          <cell r="AR10445" t="str">
            <v>USD44872</v>
          </cell>
          <cell r="AS10445">
            <v>5.0886000000000005</v>
          </cell>
        </row>
        <row r="10446">
          <cell r="AR10446" t="str">
            <v>EUR44872</v>
          </cell>
          <cell r="AS10446">
            <v>5.0901000000000005</v>
          </cell>
        </row>
        <row r="10447">
          <cell r="AR10447" t="str">
            <v>USD44876</v>
          </cell>
          <cell r="AS10447">
            <v>5.3051000000000004</v>
          </cell>
        </row>
        <row r="10448">
          <cell r="AR10448" t="str">
            <v>EUR44876</v>
          </cell>
          <cell r="AS10448">
            <v>5.4790999999999999</v>
          </cell>
        </row>
        <row r="10449">
          <cell r="AR10449" t="str">
            <v>USD44895</v>
          </cell>
          <cell r="AS10449">
            <v>5.2941000000000003</v>
          </cell>
        </row>
        <row r="10450">
          <cell r="AR10450" t="str">
            <v>EUR44895</v>
          </cell>
          <cell r="AS10450">
            <v>5.4529000000000005</v>
          </cell>
        </row>
        <row r="10451">
          <cell r="AR10451" t="str">
            <v>USD44903</v>
          </cell>
          <cell r="AS10451">
            <v>5.2091000000000003</v>
          </cell>
        </row>
        <row r="10452">
          <cell r="AR10452" t="str">
            <v>EUR44903</v>
          </cell>
          <cell r="AS10452">
            <v>5.4940000000000007</v>
          </cell>
        </row>
        <row r="10453">
          <cell r="AR10453" t="str">
            <v>USD44907</v>
          </cell>
          <cell r="AS10453">
            <v>5.3066000000000004</v>
          </cell>
        </row>
        <row r="10454">
          <cell r="AR10454" t="str">
            <v>EUR44907</v>
          </cell>
          <cell r="AS10454">
            <v>5.5847000000000007</v>
          </cell>
        </row>
        <row r="10455">
          <cell r="AR10455" t="str">
            <v>USD44930</v>
          </cell>
          <cell r="AS10455">
            <v>5.4459</v>
          </cell>
        </row>
        <row r="10456">
          <cell r="AR10456" t="str">
            <v>EUR44930</v>
          </cell>
          <cell r="AS10456">
            <v>5.7747999999999999</v>
          </cell>
        </row>
        <row r="10457">
          <cell r="AR10457" t="str">
            <v>USD44936</v>
          </cell>
          <cell r="AS10457">
            <v>5.2395000000000005</v>
          </cell>
        </row>
        <row r="10458">
          <cell r="AR10458" t="str">
            <v>EUR44936</v>
          </cell>
          <cell r="AS10458">
            <v>5.6209000000000007</v>
          </cell>
        </row>
        <row r="10459">
          <cell r="AR10459" t="str">
            <v>USD44958</v>
          </cell>
          <cell r="AS10459">
            <v>5.0720999999999998</v>
          </cell>
        </row>
        <row r="10460">
          <cell r="AR10460" t="str">
            <v>EUR44958</v>
          </cell>
          <cell r="AS10460">
            <v>5.5392000000000001</v>
          </cell>
        </row>
        <row r="10461">
          <cell r="AR10461" t="str">
            <v>USD44589</v>
          </cell>
          <cell r="AS10461">
            <v>5.3954000000000004</v>
          </cell>
        </row>
        <row r="10462">
          <cell r="AR10462" t="str">
            <v>EUR44589</v>
          </cell>
          <cell r="AS10462">
            <v>6.0245000000000006</v>
          </cell>
        </row>
        <row r="10463">
          <cell r="AR10463" t="str">
            <v>USD44599</v>
          </cell>
          <cell r="AS10463">
            <v>5.2913000000000006</v>
          </cell>
        </row>
        <row r="10464">
          <cell r="AR10464" t="str">
            <v>EUR44599</v>
          </cell>
          <cell r="AS10464">
            <v>6.0554000000000006</v>
          </cell>
        </row>
        <row r="10465">
          <cell r="AR10465" t="str">
            <v>USD44607</v>
          </cell>
          <cell r="AS10465">
            <v>5.1881000000000004</v>
          </cell>
        </row>
        <row r="10466">
          <cell r="AR10466" t="str">
            <v>EUR44607</v>
          </cell>
          <cell r="AS10466">
            <v>5.8921000000000001</v>
          </cell>
        </row>
        <row r="10467">
          <cell r="AR10467" t="str">
            <v>USD44613</v>
          </cell>
          <cell r="AS10467">
            <v>5.0997000000000003</v>
          </cell>
        </row>
        <row r="10468">
          <cell r="AR10468" t="str">
            <v>EUR44613</v>
          </cell>
          <cell r="AS10468">
            <v>5.782</v>
          </cell>
        </row>
        <row r="10469">
          <cell r="AR10469" t="str">
            <v>USD44615</v>
          </cell>
          <cell r="AS10469">
            <v>5.0143000000000004</v>
          </cell>
        </row>
        <row r="10470">
          <cell r="AR10470" t="str">
            <v>EUR44615</v>
          </cell>
          <cell r="AS10470">
            <v>5.6782000000000004</v>
          </cell>
        </row>
        <row r="10471">
          <cell r="AR10471" t="str">
            <v>USD44622</v>
          </cell>
          <cell r="AS10471">
            <v>5.1347000000000005</v>
          </cell>
        </row>
        <row r="10472">
          <cell r="AR10472" t="str">
            <v>EUR44622</v>
          </cell>
          <cell r="AS10472">
            <v>5.7077</v>
          </cell>
        </row>
        <row r="10473">
          <cell r="AR10473" t="str">
            <v>USD44636</v>
          </cell>
          <cell r="AS10473">
            <v>5.1287000000000003</v>
          </cell>
        </row>
        <row r="10474">
          <cell r="AR10474" t="str">
            <v>EUR44636</v>
          </cell>
          <cell r="AS10474">
            <v>5.6385000000000005</v>
          </cell>
        </row>
        <row r="10475">
          <cell r="AR10475" t="str">
            <v>USD44638</v>
          </cell>
          <cell r="AS10475">
            <v>5.0411000000000001</v>
          </cell>
        </row>
        <row r="10476">
          <cell r="AR10476" t="str">
            <v>EUR44638</v>
          </cell>
          <cell r="AS10476">
            <v>5.5704000000000002</v>
          </cell>
        </row>
        <row r="10477">
          <cell r="AR10477" t="str">
            <v>USD44644</v>
          </cell>
          <cell r="AS10477">
            <v>4.8067000000000002</v>
          </cell>
        </row>
        <row r="10478">
          <cell r="AR10478" t="str">
            <v>EUR44644</v>
          </cell>
          <cell r="AS10478">
            <v>5.2911999999999999</v>
          </cell>
        </row>
        <row r="10479">
          <cell r="AR10479" t="str">
            <v>USD44652</v>
          </cell>
          <cell r="AS10479">
            <v>4.6984000000000004</v>
          </cell>
        </row>
        <row r="10480">
          <cell r="AR10480" t="str">
            <v>EUR44652</v>
          </cell>
          <cell r="AS10480">
            <v>5.1903000000000006</v>
          </cell>
        </row>
        <row r="10481">
          <cell r="AR10481" t="str">
            <v>USD44669</v>
          </cell>
          <cell r="AS10481">
            <v>4.6745999999999999</v>
          </cell>
        </row>
        <row r="10482">
          <cell r="AR10482" t="str">
            <v>EUR44669</v>
          </cell>
          <cell r="AS10482">
            <v>5.0419999999999998</v>
          </cell>
        </row>
        <row r="10483">
          <cell r="AR10483" t="str">
            <v>USD44676</v>
          </cell>
          <cell r="AS10483">
            <v>4.8818000000000001</v>
          </cell>
        </row>
        <row r="10484">
          <cell r="AR10484" t="str">
            <v>EUR44676</v>
          </cell>
          <cell r="AS10484">
            <v>5.226</v>
          </cell>
        </row>
        <row r="10485">
          <cell r="AR10485" t="str">
            <v>USD44694</v>
          </cell>
          <cell r="AS10485">
            <v>5.1074999999999999</v>
          </cell>
        </row>
        <row r="10486">
          <cell r="AR10486" t="str">
            <v>EUR44694</v>
          </cell>
          <cell r="AS10486">
            <v>5.3178999999999998</v>
          </cell>
        </row>
        <row r="10487">
          <cell r="AR10487" t="str">
            <v>USD44699</v>
          </cell>
          <cell r="AS10487">
            <v>4.9592000000000001</v>
          </cell>
        </row>
        <row r="10488">
          <cell r="AR10488" t="str">
            <v>EUR44699</v>
          </cell>
          <cell r="AS10488">
            <v>5.2037000000000004</v>
          </cell>
        </row>
        <row r="10489">
          <cell r="AR10489" t="str">
            <v>USD44705</v>
          </cell>
          <cell r="AS10489">
            <v>4.8106</v>
          </cell>
        </row>
        <row r="10490">
          <cell r="AR10490" t="str">
            <v>EUR44705</v>
          </cell>
          <cell r="AS10490">
            <v>5.1690000000000005</v>
          </cell>
        </row>
        <row r="10491">
          <cell r="AR10491" t="str">
            <v>USD44712</v>
          </cell>
          <cell r="AS10491">
            <v>4.7289000000000003</v>
          </cell>
        </row>
        <row r="10492">
          <cell r="AR10492" t="str">
            <v>EUR44712</v>
          </cell>
          <cell r="AS10492">
            <v>5.0754999999999999</v>
          </cell>
        </row>
        <row r="10493">
          <cell r="AR10493" t="str">
            <v>USD44720</v>
          </cell>
          <cell r="AS10493">
            <v>4.8711000000000002</v>
          </cell>
        </row>
        <row r="10494">
          <cell r="AR10494" t="str">
            <v>EUR44720</v>
          </cell>
          <cell r="AS10494">
            <v>5.2324999999999999</v>
          </cell>
        </row>
        <row r="10495">
          <cell r="AR10495" t="str">
            <v>USD44721</v>
          </cell>
          <cell r="AS10495">
            <v>4.8951000000000002</v>
          </cell>
        </row>
        <row r="10496">
          <cell r="AR10496" t="str">
            <v>EUR44721</v>
          </cell>
          <cell r="AS10496">
            <v>5.2167000000000003</v>
          </cell>
        </row>
        <row r="10497">
          <cell r="AR10497" t="str">
            <v>USD44722</v>
          </cell>
          <cell r="AS10497">
            <v>4.9836</v>
          </cell>
        </row>
        <row r="10498">
          <cell r="AR10498" t="str">
            <v>EUR44722</v>
          </cell>
          <cell r="AS10498">
            <v>5.2431999999999999</v>
          </cell>
        </row>
        <row r="10499">
          <cell r="AR10499" t="str">
            <v>USD44734</v>
          </cell>
          <cell r="AS10499">
            <v>5.1509</v>
          </cell>
        </row>
        <row r="10500">
          <cell r="AR10500" t="str">
            <v>EUR44734</v>
          </cell>
          <cell r="AS10500">
            <v>5.4507000000000003</v>
          </cell>
        </row>
        <row r="10501">
          <cell r="AR10501" t="str">
            <v>USD44749</v>
          </cell>
          <cell r="AS10501">
            <v>5.3639999999999999</v>
          </cell>
        </row>
        <row r="10502">
          <cell r="AR10502" t="str">
            <v>EUR44749</v>
          </cell>
          <cell r="AS10502">
            <v>5.4498000000000006</v>
          </cell>
        </row>
        <row r="10503">
          <cell r="AR10503" t="str">
            <v>USD44750</v>
          </cell>
          <cell r="AS10503">
            <v>5.3086000000000002</v>
          </cell>
        </row>
        <row r="10504">
          <cell r="AR10504" t="str">
            <v>EUR44750</v>
          </cell>
          <cell r="AS10504">
            <v>5.4047000000000001</v>
          </cell>
        </row>
        <row r="10505">
          <cell r="AR10505" t="str">
            <v>USD44753</v>
          </cell>
          <cell r="AS10505">
            <v>5.3477000000000006</v>
          </cell>
        </row>
        <row r="10506">
          <cell r="AR10506" t="str">
            <v>EUR44753</v>
          </cell>
          <cell r="AS10506">
            <v>5.3948</v>
          </cell>
        </row>
        <row r="10507">
          <cell r="AR10507" t="str">
            <v>USD44761</v>
          </cell>
          <cell r="AS10507">
            <v>5.3904000000000005</v>
          </cell>
        </row>
        <row r="10508">
          <cell r="AR10508" t="str">
            <v>EUR44761</v>
          </cell>
          <cell r="AS10508">
            <v>5.5198</v>
          </cell>
        </row>
        <row r="10509">
          <cell r="AR10509" t="str">
            <v>USD44770</v>
          </cell>
          <cell r="AS10509">
            <v>5.2149000000000001</v>
          </cell>
        </row>
        <row r="10510">
          <cell r="AR10510" t="str">
            <v>EUR44770</v>
          </cell>
          <cell r="AS10510">
            <v>5.2999000000000001</v>
          </cell>
        </row>
        <row r="10511">
          <cell r="AR10511" t="str">
            <v>USD44774</v>
          </cell>
          <cell r="AS10511">
            <v>5.1606000000000005</v>
          </cell>
        </row>
        <row r="10512">
          <cell r="AR10512" t="str">
            <v>EUR44774</v>
          </cell>
          <cell r="AS10512">
            <v>5.2994000000000003</v>
          </cell>
        </row>
        <row r="10513">
          <cell r="AR10513" t="str">
            <v>USD44776</v>
          </cell>
          <cell r="AS10513">
            <v>5.2846000000000002</v>
          </cell>
        </row>
        <row r="10514">
          <cell r="AR10514" t="str">
            <v>EUR44776</v>
          </cell>
          <cell r="AS10514">
            <v>5.3623000000000003</v>
          </cell>
        </row>
        <row r="10515">
          <cell r="AR10515" t="str">
            <v>USD44777</v>
          </cell>
          <cell r="AS10515">
            <v>5.2408999999999999</v>
          </cell>
        </row>
        <row r="10516">
          <cell r="AR10516" t="str">
            <v>EUR44777</v>
          </cell>
          <cell r="AS10516">
            <v>5.3582999999999998</v>
          </cell>
        </row>
        <row r="10517">
          <cell r="AR10517" t="str">
            <v>USD44810</v>
          </cell>
          <cell r="AS10517">
            <v>5.2228000000000003</v>
          </cell>
        </row>
        <row r="10518">
          <cell r="AR10518" t="str">
            <v>EUR44810</v>
          </cell>
          <cell r="AS10518">
            <v>5.1783999999999999</v>
          </cell>
        </row>
        <row r="10519">
          <cell r="AR10519" t="str">
            <v>USD44816</v>
          </cell>
          <cell r="AS10519">
            <v>5.1183000000000005</v>
          </cell>
        </row>
        <row r="10520">
          <cell r="AR10520" t="str">
            <v>EUR44816</v>
          </cell>
          <cell r="AS10520">
            <v>5.1843000000000004</v>
          </cell>
        </row>
        <row r="10521">
          <cell r="AR10521" t="str">
            <v>USD44854</v>
          </cell>
          <cell r="AS10521">
            <v>5.2176</v>
          </cell>
        </row>
        <row r="10522">
          <cell r="AR10522" t="str">
            <v>EUR44854</v>
          </cell>
          <cell r="AS10522">
            <v>5.1263000000000005</v>
          </cell>
        </row>
        <row r="10523">
          <cell r="AR10523" t="str">
            <v>USD44859</v>
          </cell>
          <cell r="AS10523">
            <v>5.3090999999999999</v>
          </cell>
        </row>
        <row r="10524">
          <cell r="AR10524" t="str">
            <v>EUR44859</v>
          </cell>
          <cell r="AS10524">
            <v>5.2879000000000005</v>
          </cell>
        </row>
        <row r="10525">
          <cell r="AR10525" t="str">
            <v>USD44881</v>
          </cell>
          <cell r="AS10525">
            <v>5.3204000000000002</v>
          </cell>
        </row>
        <row r="10526">
          <cell r="AR10526" t="str">
            <v>EUR44881</v>
          </cell>
          <cell r="AS10526">
            <v>5.5364000000000004</v>
          </cell>
        </row>
        <row r="10527">
          <cell r="AR10527" t="str">
            <v>USD44882</v>
          </cell>
          <cell r="AS10527">
            <v>5.4655000000000005</v>
          </cell>
        </row>
        <row r="10528">
          <cell r="AR10528" t="str">
            <v>USD44567</v>
          </cell>
          <cell r="AS10528">
            <v>5.7042000000000002</v>
          </cell>
        </row>
        <row r="10529">
          <cell r="AR10529" t="str">
            <v>EUR44567</v>
          </cell>
          <cell r="AS10529">
            <v>6.4435000000000002</v>
          </cell>
        </row>
        <row r="10530">
          <cell r="AR10530" t="str">
            <v>USD44568</v>
          </cell>
          <cell r="AS10530">
            <v>5.6753</v>
          </cell>
        </row>
        <row r="10531">
          <cell r="AR10531" t="str">
            <v>EUR44568</v>
          </cell>
          <cell r="AS10531">
            <v>6.4415000000000004</v>
          </cell>
        </row>
        <row r="10532">
          <cell r="AR10532" t="str">
            <v>USD44593</v>
          </cell>
          <cell r="AS10532">
            <v>5.2810000000000006</v>
          </cell>
        </row>
        <row r="10533">
          <cell r="AR10533" t="str">
            <v>EUR44593</v>
          </cell>
          <cell r="AS10533">
            <v>5.9405999999999999</v>
          </cell>
        </row>
        <row r="10534">
          <cell r="AR10534" t="str">
            <v>USD44601</v>
          </cell>
          <cell r="AS10534">
            <v>5.2735000000000003</v>
          </cell>
        </row>
        <row r="10535">
          <cell r="AR10535" t="str">
            <v>EUR44601</v>
          </cell>
          <cell r="AS10535">
            <v>6.0270999999999999</v>
          </cell>
        </row>
        <row r="10536">
          <cell r="AR10536" t="str">
            <v>USD44627</v>
          </cell>
          <cell r="AS10536">
            <v>5.0579000000000001</v>
          </cell>
        </row>
        <row r="10537">
          <cell r="AR10537" t="str">
            <v>EUR44627</v>
          </cell>
          <cell r="AS10537">
            <v>5.5025000000000004</v>
          </cell>
        </row>
        <row r="10538">
          <cell r="AR10538" t="str">
            <v>USD44628</v>
          </cell>
          <cell r="AS10538">
            <v>5.0903</v>
          </cell>
        </row>
        <row r="10539">
          <cell r="AR10539" t="str">
            <v>EUR44628</v>
          </cell>
          <cell r="AS10539">
            <v>5.5372000000000003</v>
          </cell>
        </row>
        <row r="10540">
          <cell r="AR10540" t="str">
            <v>USD44630</v>
          </cell>
          <cell r="AS10540">
            <v>5.0513000000000003</v>
          </cell>
        </row>
        <row r="10541">
          <cell r="AR10541" t="str">
            <v>EUR44630</v>
          </cell>
          <cell r="AS10541">
            <v>5.5659999999999998</v>
          </cell>
        </row>
        <row r="10542">
          <cell r="AR10542" t="str">
            <v>USD44631</v>
          </cell>
          <cell r="AS10542">
            <v>5.0255000000000001</v>
          </cell>
        </row>
        <row r="10543">
          <cell r="AR10543" t="str">
            <v>EUR44631</v>
          </cell>
          <cell r="AS10543">
            <v>5.5114999999999998</v>
          </cell>
        </row>
        <row r="10544">
          <cell r="AR10544" t="str">
            <v>USD44657</v>
          </cell>
          <cell r="AS10544">
            <v>4.6966999999999999</v>
          </cell>
        </row>
        <row r="10545">
          <cell r="AR10545" t="str">
            <v>EUR44657</v>
          </cell>
          <cell r="AS10545">
            <v>5.125</v>
          </cell>
        </row>
        <row r="10546">
          <cell r="AR10546" t="str">
            <v>USD44664</v>
          </cell>
          <cell r="AS10546">
            <v>4.6810999999999998</v>
          </cell>
        </row>
        <row r="10547">
          <cell r="AR10547" t="str">
            <v>EUR44664</v>
          </cell>
          <cell r="AS10547">
            <v>5.0907</v>
          </cell>
        </row>
        <row r="10548">
          <cell r="AR10548" t="str">
            <v>USD44671</v>
          </cell>
          <cell r="AS10548">
            <v>4.6397000000000004</v>
          </cell>
        </row>
        <row r="10549">
          <cell r="AR10549" t="str">
            <v>EUR44671</v>
          </cell>
          <cell r="AS10549">
            <v>5.0377999999999998</v>
          </cell>
        </row>
        <row r="10550">
          <cell r="AR10550" t="str">
            <v>USD44679</v>
          </cell>
          <cell r="AS10550">
            <v>5.0110000000000001</v>
          </cell>
        </row>
        <row r="10551">
          <cell r="AR10551" t="str">
            <v>EUR44679</v>
          </cell>
          <cell r="AS10551">
            <v>5.2621000000000002</v>
          </cell>
        </row>
        <row r="10552">
          <cell r="AR10552" t="str">
            <v>USD44686</v>
          </cell>
          <cell r="AS10552">
            <v>5.0051000000000005</v>
          </cell>
        </row>
        <row r="10553">
          <cell r="AR10553" t="str">
            <v>EUR44686</v>
          </cell>
          <cell r="AS10553">
            <v>5.2599</v>
          </cell>
        </row>
        <row r="10554">
          <cell r="AR10554" t="str">
            <v>USD44692</v>
          </cell>
          <cell r="AS10554">
            <v>5.1244000000000005</v>
          </cell>
        </row>
        <row r="10555">
          <cell r="AR10555" t="str">
            <v>EUR44692</v>
          </cell>
          <cell r="AS10555">
            <v>5.4005999999999998</v>
          </cell>
        </row>
        <row r="10556">
          <cell r="AR10556" t="str">
            <v>EUR44681</v>
          </cell>
          <cell r="AS10556">
            <v>5.1852</v>
          </cell>
        </row>
        <row r="10557">
          <cell r="AR10557" t="str">
            <v>USD44681</v>
          </cell>
          <cell r="AS10557">
            <v>4.9191000000000003</v>
          </cell>
        </row>
        <row r="10558">
          <cell r="AR10558" t="str">
            <v>USD44706</v>
          </cell>
          <cell r="AS10558">
            <v>4.8359000000000005</v>
          </cell>
        </row>
        <row r="10559">
          <cell r="AR10559" t="str">
            <v>EUR44706</v>
          </cell>
          <cell r="AS10559">
            <v>5.1546000000000003</v>
          </cell>
        </row>
        <row r="10560">
          <cell r="AR10560" t="str">
            <v>USD44713</v>
          </cell>
          <cell r="AS10560">
            <v>4.7765000000000004</v>
          </cell>
        </row>
        <row r="10561">
          <cell r="AR10561" t="str">
            <v>EUR44713</v>
          </cell>
          <cell r="AS10561">
            <v>5.0851000000000006</v>
          </cell>
        </row>
        <row r="10562">
          <cell r="AR10562" t="str">
            <v>USD44714</v>
          </cell>
          <cell r="AS10562">
            <v>4.7879000000000005</v>
          </cell>
        </row>
        <row r="10563">
          <cell r="AR10563" t="str">
            <v>EUR44714</v>
          </cell>
          <cell r="AS10563">
            <v>5.1393000000000004</v>
          </cell>
        </row>
        <row r="10564">
          <cell r="AR10564" t="str">
            <v>USD44735</v>
          </cell>
          <cell r="AS10564">
            <v>5.1833</v>
          </cell>
        </row>
        <row r="10565">
          <cell r="AR10565" t="str">
            <v>EUR44735</v>
          </cell>
          <cell r="AS10565">
            <v>5.444</v>
          </cell>
        </row>
        <row r="10566">
          <cell r="AR10566" t="str">
            <v>USD44741</v>
          </cell>
          <cell r="AS10566">
            <v>5.2267999999999999</v>
          </cell>
        </row>
        <row r="10567">
          <cell r="AR10567" t="str">
            <v>EUR44741</v>
          </cell>
          <cell r="AS10567">
            <v>5.4771999999999998</v>
          </cell>
        </row>
        <row r="10568">
          <cell r="AR10568" t="str">
            <v>USD44742</v>
          </cell>
          <cell r="AS10568">
            <v>5.2380000000000004</v>
          </cell>
        </row>
        <row r="10569">
          <cell r="AR10569" t="str">
            <v>EUR44742</v>
          </cell>
          <cell r="AS10569">
            <v>5.4842000000000004</v>
          </cell>
        </row>
        <row r="10570">
          <cell r="AR10570" t="str">
            <v>USD44748</v>
          </cell>
          <cell r="AS10570">
            <v>5.4321000000000002</v>
          </cell>
        </row>
        <row r="10571">
          <cell r="AR10571" t="str">
            <v>EUR44748</v>
          </cell>
          <cell r="AS10571">
            <v>5.5261000000000005</v>
          </cell>
        </row>
        <row r="10572">
          <cell r="AR10572" t="str">
            <v>USD44755</v>
          </cell>
          <cell r="AS10572">
            <v>5.3992000000000004</v>
          </cell>
        </row>
        <row r="10573">
          <cell r="AR10573" t="str">
            <v>EUR44755</v>
          </cell>
          <cell r="AS10573">
            <v>5.4419000000000004</v>
          </cell>
        </row>
        <row r="10574">
          <cell r="AR10574" t="str">
            <v>USD44781</v>
          </cell>
          <cell r="AS10574">
            <v>5.1246999999999998</v>
          </cell>
        </row>
        <row r="10575">
          <cell r="AR10575" t="str">
            <v>EUR44781</v>
          </cell>
          <cell r="AS10575">
            <v>5.2308000000000003</v>
          </cell>
        </row>
        <row r="10576">
          <cell r="AR10576" t="str">
            <v>USD44795</v>
          </cell>
          <cell r="AS10576">
            <v>5.1709000000000005</v>
          </cell>
        </row>
        <row r="10577">
          <cell r="AR10577" t="str">
            <v>EUR44795</v>
          </cell>
          <cell r="AS10577">
            <v>5.1373000000000006</v>
          </cell>
        </row>
        <row r="10578">
          <cell r="AR10578" t="str">
            <v>USD44840</v>
          </cell>
          <cell r="AS10578">
            <v>5.2008999999999999</v>
          </cell>
        </row>
        <row r="10579">
          <cell r="AR10579" t="str">
            <v>EUR44840</v>
          </cell>
          <cell r="AS10579">
            <v>5.1005000000000003</v>
          </cell>
        </row>
        <row r="10580">
          <cell r="AR10580" t="str">
            <v>USD44845</v>
          </cell>
          <cell r="AS10580">
            <v>5.2068000000000003</v>
          </cell>
        </row>
        <row r="10581">
          <cell r="AR10581" t="str">
            <v>EUR44845</v>
          </cell>
          <cell r="AS10581">
            <v>5.0803000000000003</v>
          </cell>
        </row>
        <row r="10582">
          <cell r="AR10582" t="str">
            <v>USD44847</v>
          </cell>
          <cell r="AS10582">
            <v>5.3017000000000003</v>
          </cell>
        </row>
        <row r="10583">
          <cell r="AR10583" t="str">
            <v>EUR44847</v>
          </cell>
          <cell r="AS10583">
            <v>5.1861000000000006</v>
          </cell>
        </row>
        <row r="10584">
          <cell r="AR10584" t="str">
            <v>USD44873</v>
          </cell>
          <cell r="AS10584">
            <v>5.1744000000000003</v>
          </cell>
        </row>
        <row r="10585">
          <cell r="AR10585" t="str">
            <v>EUR44873</v>
          </cell>
          <cell r="AS10585">
            <v>5.2101000000000006</v>
          </cell>
        </row>
        <row r="10586">
          <cell r="AR10586" t="str">
            <v>USD44888</v>
          </cell>
          <cell r="AS10586">
            <v>5.3930000000000007</v>
          </cell>
        </row>
        <row r="10587">
          <cell r="AR10587" t="str">
            <v>EUR44888</v>
          </cell>
          <cell r="AS10587">
            <v>5.5974000000000004</v>
          </cell>
        </row>
        <row r="10588">
          <cell r="AR10588" t="str">
            <v>USD44945</v>
          </cell>
          <cell r="AS10588">
            <v>5.2144000000000004</v>
          </cell>
        </row>
        <row r="10589">
          <cell r="AR10589" t="str">
            <v>EUR44945</v>
          </cell>
          <cell r="AS10589">
            <v>5.6269</v>
          </cell>
        </row>
        <row r="10590">
          <cell r="AR10590" t="str">
            <v>USD44959</v>
          </cell>
          <cell r="AS10590">
            <v>4.9901</v>
          </cell>
        </row>
        <row r="10591">
          <cell r="AR10591" t="str">
            <v>EUR44959</v>
          </cell>
          <cell r="AS10591">
            <v>5.4582000000000006</v>
          </cell>
        </row>
        <row r="10592">
          <cell r="AR10592" t="str">
            <v>USD44970</v>
          </cell>
          <cell r="AS10592">
            <v>5.1834000000000007</v>
          </cell>
        </row>
        <row r="10593">
          <cell r="AR10593" t="str">
            <v>EUR44970</v>
          </cell>
          <cell r="AS10593">
            <v>5.5571000000000002</v>
          </cell>
        </row>
        <row r="10594">
          <cell r="AR10594" t="str">
            <v>USD44984</v>
          </cell>
          <cell r="AS10594">
            <v>5.1960000000000006</v>
          </cell>
        </row>
        <row r="10595">
          <cell r="AR10595" t="str">
            <v>EUR44984</v>
          </cell>
          <cell r="AS10595">
            <v>5.5093000000000005</v>
          </cell>
        </row>
        <row r="10596">
          <cell r="AR10596" t="str">
            <v>USD44624</v>
          </cell>
          <cell r="AS10596">
            <v>5.0758000000000001</v>
          </cell>
        </row>
        <row r="10597">
          <cell r="AR10597" t="str">
            <v>EUR44624</v>
          </cell>
          <cell r="AS10597">
            <v>5.5433000000000003</v>
          </cell>
        </row>
        <row r="10598">
          <cell r="AR10598" t="str">
            <v>USD44629</v>
          </cell>
          <cell r="AS10598">
            <v>5.0094000000000003</v>
          </cell>
        </row>
        <row r="10599">
          <cell r="AR10599" t="str">
            <v>EUR44629</v>
          </cell>
          <cell r="AS10599">
            <v>5.5339</v>
          </cell>
        </row>
        <row r="10600">
          <cell r="AR10600" t="str">
            <v>USD44645</v>
          </cell>
          <cell r="AS10600">
            <v>4.7782</v>
          </cell>
        </row>
        <row r="10601">
          <cell r="AR10601" t="str">
            <v>EUR44645</v>
          </cell>
          <cell r="AS10601">
            <v>5.2479000000000005</v>
          </cell>
        </row>
        <row r="10602">
          <cell r="AR10602" t="str">
            <v>USD44677</v>
          </cell>
          <cell r="AS10602">
            <v>4.9666000000000006</v>
          </cell>
        </row>
        <row r="10603">
          <cell r="AR10603" t="str">
            <v>EUR44677</v>
          </cell>
          <cell r="AS10603">
            <v>5.2953999999999999</v>
          </cell>
        </row>
        <row r="10604">
          <cell r="AR10604" t="str">
            <v>USD44685</v>
          </cell>
          <cell r="AS10604">
            <v>5.0093000000000005</v>
          </cell>
        </row>
        <row r="10605">
          <cell r="AR10605" t="str">
            <v>EUR44685</v>
          </cell>
          <cell r="AS10605">
            <v>5.2808000000000002</v>
          </cell>
        </row>
        <row r="10606">
          <cell r="AR10606" t="str">
            <v>USD44704</v>
          </cell>
          <cell r="AS10606">
            <v>4.7972999999999999</v>
          </cell>
        </row>
        <row r="10607">
          <cell r="AR10607" t="str">
            <v>EUR44704</v>
          </cell>
          <cell r="AS10607">
            <v>5.1181999999999999</v>
          </cell>
        </row>
        <row r="10608">
          <cell r="AR10608" t="str">
            <v>USD44708</v>
          </cell>
          <cell r="AS10608">
            <v>4.7434000000000003</v>
          </cell>
        </row>
        <row r="10609">
          <cell r="AR10609" t="str">
            <v>EUR44708</v>
          </cell>
          <cell r="AS10609">
            <v>5.0796999999999999</v>
          </cell>
        </row>
        <row r="10610">
          <cell r="AR10610" t="str">
            <v>USD44715</v>
          </cell>
          <cell r="AS10610">
            <v>4.7956000000000003</v>
          </cell>
        </row>
        <row r="10611">
          <cell r="AR10611" t="str">
            <v>EUR44715</v>
          </cell>
          <cell r="AS10611">
            <v>5.1375000000000002</v>
          </cell>
        </row>
        <row r="10612">
          <cell r="AR10612" t="str">
            <v>USD44740</v>
          </cell>
          <cell r="AS10612">
            <v>5.2179000000000002</v>
          </cell>
        </row>
        <row r="10613">
          <cell r="AR10613" t="str">
            <v>EUR44740</v>
          </cell>
          <cell r="AS10613">
            <v>5.4971000000000005</v>
          </cell>
        </row>
        <row r="10614">
          <cell r="AR10614" t="str">
            <v>USD44754</v>
          </cell>
          <cell r="AS10614">
            <v>5.4119999999999999</v>
          </cell>
        </row>
        <row r="10615">
          <cell r="AR10615" t="str">
            <v>EUR44754</v>
          </cell>
          <cell r="AS10615">
            <v>5.4504000000000001</v>
          </cell>
        </row>
        <row r="10616">
          <cell r="AR10616" t="str">
            <v>USD44767</v>
          </cell>
          <cell r="AS10616">
            <v>5.4144000000000005</v>
          </cell>
        </row>
        <row r="10617">
          <cell r="AR10617" t="str">
            <v>EUR44767</v>
          </cell>
          <cell r="AS10617">
            <v>5.5292000000000003</v>
          </cell>
        </row>
        <row r="10618">
          <cell r="AR10618" t="str">
            <v>USD44768</v>
          </cell>
          <cell r="AS10618">
            <v>5.3608000000000002</v>
          </cell>
        </row>
        <row r="10619">
          <cell r="AR10619" t="str">
            <v>EUR44768</v>
          </cell>
          <cell r="AS10619">
            <v>5.4241000000000001</v>
          </cell>
        </row>
        <row r="10620">
          <cell r="AR10620" t="str">
            <v>USD44782</v>
          </cell>
          <cell r="AS10620">
            <v>5.1223999999999998</v>
          </cell>
        </row>
        <row r="10621">
          <cell r="AR10621" t="str">
            <v>EUR44782</v>
          </cell>
          <cell r="AS10621">
            <v>5.2392000000000003</v>
          </cell>
        </row>
        <row r="10622">
          <cell r="AR10622" t="str">
            <v>USD44817</v>
          </cell>
          <cell r="AS10622">
            <v>5.1794000000000002</v>
          </cell>
        </row>
        <row r="10623">
          <cell r="AR10623" t="str">
            <v>EUR44817</v>
          </cell>
          <cell r="AS10623">
            <v>5.1789000000000005</v>
          </cell>
        </row>
        <row r="10624">
          <cell r="AR10624" t="str">
            <v>USD44833</v>
          </cell>
          <cell r="AS10624">
            <v>5.3916000000000004</v>
          </cell>
        </row>
        <row r="10625">
          <cell r="AR10625" t="str">
            <v>EUR44833</v>
          </cell>
          <cell r="AS10625">
            <v>5.2703000000000007</v>
          </cell>
        </row>
        <row r="10626">
          <cell r="AR10626" t="str">
            <v>USD44904</v>
          </cell>
          <cell r="AS10626">
            <v>5.2396000000000003</v>
          </cell>
        </row>
        <row r="10627">
          <cell r="AR10627" t="str">
            <v>EUR44904</v>
          </cell>
          <cell r="AS10627">
            <v>5.5225</v>
          </cell>
        </row>
        <row r="10628">
          <cell r="AR10628" t="str">
            <v>USD44942</v>
          </cell>
          <cell r="AS10628">
            <v>5.1115000000000004</v>
          </cell>
        </row>
        <row r="10629">
          <cell r="AR10629" t="str">
            <v>EUR44942</v>
          </cell>
          <cell r="AS10629">
            <v>5.5342000000000002</v>
          </cell>
        </row>
        <row r="10630">
          <cell r="AR10630" t="str">
            <v>USD44953</v>
          </cell>
          <cell r="AS10630">
            <v>5.0767000000000007</v>
          </cell>
        </row>
        <row r="10631">
          <cell r="AR10631" t="str">
            <v>EUR44953</v>
          </cell>
          <cell r="AS10631">
            <v>5.5030999999999999</v>
          </cell>
        </row>
        <row r="10632">
          <cell r="AR10632" t="str">
            <v>USD44986</v>
          </cell>
          <cell r="AS10632">
            <v>5.2069999999999999</v>
          </cell>
        </row>
        <row r="10633">
          <cell r="AR10633" t="str">
            <v>EUR44986</v>
          </cell>
          <cell r="AS10633">
            <v>5.5579999999999998</v>
          </cell>
        </row>
        <row r="10634">
          <cell r="AR10634" t="str">
            <v>USD44992</v>
          </cell>
          <cell r="AS10634">
            <v>5.1901000000000002</v>
          </cell>
        </row>
        <row r="10635">
          <cell r="AR10635" t="str">
            <v>EUR44992</v>
          </cell>
          <cell r="AS10635">
            <v>5.4948000000000006</v>
          </cell>
        </row>
        <row r="10636">
          <cell r="AR10636" t="str">
            <v>USD44994</v>
          </cell>
          <cell r="AS10636">
            <v>5.1353</v>
          </cell>
        </row>
        <row r="10637">
          <cell r="AR10637" t="str">
            <v>EUR44994</v>
          </cell>
          <cell r="AS10637">
            <v>5.4285000000000005</v>
          </cell>
        </row>
        <row r="10638">
          <cell r="AR10638" t="str">
            <v>USD44995</v>
          </cell>
          <cell r="AS10638">
            <v>5.1821999999999999</v>
          </cell>
        </row>
        <row r="10639">
          <cell r="AR10639" t="str">
            <v>EUR44995</v>
          </cell>
          <cell r="AS10639">
            <v>5.5392999999999999</v>
          </cell>
        </row>
        <row r="10640">
          <cell r="AR10640" t="str">
            <v>USD44998</v>
          </cell>
          <cell r="AS10640">
            <v>5.24</v>
          </cell>
        </row>
        <row r="10641">
          <cell r="AR10641" t="str">
            <v>EUR44998</v>
          </cell>
          <cell r="AS10641">
            <v>5.6230000000000002</v>
          </cell>
        </row>
        <row r="10642">
          <cell r="AR10642" t="str">
            <v>USD45009</v>
          </cell>
          <cell r="AS10642">
            <v>5.2921000000000005</v>
          </cell>
        </row>
        <row r="10643">
          <cell r="AR10643" t="str">
            <v>EUR45009</v>
          </cell>
          <cell r="AS10643">
            <v>5.6954000000000002</v>
          </cell>
        </row>
        <row r="10644">
          <cell r="AR10644" t="str">
            <v>USD45016</v>
          </cell>
          <cell r="AS10644">
            <v>5.0804</v>
          </cell>
        </row>
        <row r="10645">
          <cell r="AR10645" t="str">
            <v>EUR45016</v>
          </cell>
          <cell r="AS10645">
            <v>5.5244</v>
          </cell>
        </row>
        <row r="10646">
          <cell r="AR10646" t="str">
            <v>USD45049</v>
          </cell>
          <cell r="AS10646">
            <v>5.0227000000000004</v>
          </cell>
        </row>
        <row r="10647">
          <cell r="AR10647" t="str">
            <v>EUR45049</v>
          </cell>
          <cell r="AS10647">
            <v>5.5501000000000005</v>
          </cell>
        </row>
        <row r="10648">
          <cell r="AR10648" t="str">
            <v>USD45051</v>
          </cell>
          <cell r="AS10648">
            <v>4.9695999999999998</v>
          </cell>
        </row>
        <row r="10649">
          <cell r="AR10649" t="str">
            <v>EUR45051</v>
          </cell>
          <cell r="AS10649">
            <v>5.48</v>
          </cell>
        </row>
        <row r="10650">
          <cell r="AR10650" t="str">
            <v>USD45055</v>
          </cell>
          <cell r="AS10650">
            <v>5.0007000000000001</v>
          </cell>
        </row>
        <row r="10651">
          <cell r="AR10651" t="str">
            <v>EUR45055</v>
          </cell>
          <cell r="AS10651">
            <v>5.4782999999999999</v>
          </cell>
        </row>
        <row r="10652">
          <cell r="AR10652" t="str">
            <v>USD45056</v>
          </cell>
          <cell r="AS10652">
            <v>4.9546999999999999</v>
          </cell>
        </row>
        <row r="10653">
          <cell r="AR10653" t="str">
            <v>EUR45056</v>
          </cell>
          <cell r="AS10653">
            <v>5.4338000000000006</v>
          </cell>
        </row>
        <row r="10654">
          <cell r="AR10654" t="str">
            <v>USD45058</v>
          </cell>
          <cell r="AS10654">
            <v>4.9234</v>
          </cell>
        </row>
        <row r="10655">
          <cell r="AR10655" t="str">
            <v>EUR45058</v>
          </cell>
          <cell r="AS10655">
            <v>5.3452999999999999</v>
          </cell>
        </row>
        <row r="10656">
          <cell r="AR10656" t="str">
            <v>USD45063</v>
          </cell>
          <cell r="AS10656">
            <v>4.9512999999999998</v>
          </cell>
        </row>
        <row r="10657">
          <cell r="AR10657" t="str">
            <v>EUR45063</v>
          </cell>
          <cell r="AS10657">
            <v>5.3628</v>
          </cell>
        </row>
        <row r="10658">
          <cell r="AR10658" t="str">
            <v>USD45065</v>
          </cell>
          <cell r="AS10658">
            <v>4.9858000000000002</v>
          </cell>
        </row>
        <row r="10659">
          <cell r="AR10659" t="str">
            <v>EUR45065</v>
          </cell>
          <cell r="AS10659">
            <v>5.3951000000000002</v>
          </cell>
        </row>
        <row r="10660">
          <cell r="AR10660" t="str">
            <v>USD45070</v>
          </cell>
          <cell r="AS10660">
            <v>4.9474</v>
          </cell>
        </row>
        <row r="10661">
          <cell r="AR10661" t="str">
            <v>EUR45070</v>
          </cell>
          <cell r="AS10661">
            <v>5.3234000000000004</v>
          </cell>
        </row>
        <row r="10662">
          <cell r="AR10662" t="str">
            <v>USD44616</v>
          </cell>
          <cell r="AS10662">
            <v>5.1173999999999999</v>
          </cell>
        </row>
        <row r="10663">
          <cell r="AR10663" t="str">
            <v>EUR44616</v>
          </cell>
          <cell r="AS10663">
            <v>5.6865000000000006</v>
          </cell>
        </row>
        <row r="10664">
          <cell r="AR10664" t="str">
            <v>USD44691</v>
          </cell>
          <cell r="AS10664">
            <v>5.1390000000000002</v>
          </cell>
        </row>
        <row r="10665">
          <cell r="AR10665" t="str">
            <v>EUR44691</v>
          </cell>
          <cell r="AS10665">
            <v>5.4134000000000002</v>
          </cell>
        </row>
        <row r="10666">
          <cell r="AR10666" t="str">
            <v>USD44756</v>
          </cell>
          <cell r="AS10666">
            <v>5.4568000000000003</v>
          </cell>
        </row>
        <row r="10667">
          <cell r="AR10667" t="str">
            <v>EUR44756</v>
          </cell>
          <cell r="AS10667">
            <v>5.4725999999999999</v>
          </cell>
        </row>
        <row r="10668">
          <cell r="AR10668" t="str">
            <v>USD44757</v>
          </cell>
          <cell r="AS10668">
            <v>5.4014000000000006</v>
          </cell>
        </row>
        <row r="10669">
          <cell r="AR10669" t="str">
            <v>EUR44757</v>
          </cell>
          <cell r="AS10669">
            <v>5.4506000000000006</v>
          </cell>
        </row>
        <row r="10670">
          <cell r="AR10670" t="str">
            <v>USD44803</v>
          </cell>
          <cell r="AS10670">
            <v>5.0617000000000001</v>
          </cell>
        </row>
        <row r="10671">
          <cell r="AR10671" t="str">
            <v>EUR44803</v>
          </cell>
          <cell r="AS10671">
            <v>5.0708000000000002</v>
          </cell>
        </row>
        <row r="10672">
          <cell r="AR10672" t="str">
            <v>USD44830</v>
          </cell>
          <cell r="AS10672">
            <v>5.3548</v>
          </cell>
        </row>
        <row r="10673">
          <cell r="AR10673" t="str">
            <v>EUR44830</v>
          </cell>
          <cell r="AS10673">
            <v>5.1524000000000001</v>
          </cell>
        </row>
        <row r="10674">
          <cell r="AR10674" t="str">
            <v>EUR44882</v>
          </cell>
          <cell r="AS10674">
            <v>5.6459000000000001</v>
          </cell>
        </row>
        <row r="10675">
          <cell r="AR10675" t="str">
            <v>USD44893</v>
          </cell>
          <cell r="AS10675">
            <v>5.3795999999999999</v>
          </cell>
        </row>
        <row r="10676">
          <cell r="AR10676" t="str">
            <v>EUR44893</v>
          </cell>
          <cell r="AS10676">
            <v>5.5937000000000001</v>
          </cell>
        </row>
        <row r="10677">
          <cell r="AR10677" t="str">
            <v>USD44909</v>
          </cell>
          <cell r="AS10677">
            <v>5.3406000000000002</v>
          </cell>
        </row>
        <row r="10678">
          <cell r="AR10678" t="str">
            <v>EUR44909</v>
          </cell>
          <cell r="AS10678">
            <v>5.6872000000000007</v>
          </cell>
        </row>
        <row r="10679">
          <cell r="AR10679" t="str">
            <v>USD44946</v>
          </cell>
          <cell r="AS10679">
            <v>5.1985999999999999</v>
          </cell>
        </row>
        <row r="10680">
          <cell r="AR10680" t="str">
            <v>EUR44946</v>
          </cell>
          <cell r="AS10680">
            <v>5.6322000000000001</v>
          </cell>
        </row>
        <row r="10681">
          <cell r="AR10681" t="str">
            <v>USD44950</v>
          </cell>
          <cell r="AS10681">
            <v>5.1696</v>
          </cell>
        </row>
        <row r="10682">
          <cell r="AR10682" t="str">
            <v>EUR44950</v>
          </cell>
          <cell r="AS10682">
            <v>5.6234999999999999</v>
          </cell>
        </row>
        <row r="10683">
          <cell r="AR10683" t="str">
            <v>USD44952</v>
          </cell>
          <cell r="AS10683">
            <v>5.0951000000000004</v>
          </cell>
        </row>
        <row r="10684">
          <cell r="AR10684" t="str">
            <v>EUR44952</v>
          </cell>
          <cell r="AS10684">
            <v>5.5318000000000005</v>
          </cell>
        </row>
        <row r="10685">
          <cell r="AR10685" t="str">
            <v>USD44966</v>
          </cell>
          <cell r="AS10685">
            <v>5.2315000000000005</v>
          </cell>
        </row>
        <row r="10686">
          <cell r="AR10686" t="str">
            <v>EUR44966</v>
          </cell>
          <cell r="AS10686">
            <v>5.6317000000000004</v>
          </cell>
        </row>
        <row r="10687">
          <cell r="AR10687" t="str">
            <v>USD44967</v>
          </cell>
          <cell r="AS10687">
            <v>5.2526000000000002</v>
          </cell>
        </row>
        <row r="10688">
          <cell r="AR10688" t="str">
            <v>EUR44967</v>
          </cell>
          <cell r="AS10688">
            <v>5.6082000000000001</v>
          </cell>
        </row>
        <row r="10689">
          <cell r="AR10689" t="str">
            <v>USD44985</v>
          </cell>
          <cell r="AS10689">
            <v>5.2078000000000007</v>
          </cell>
        </row>
        <row r="10690">
          <cell r="AR10690" t="str">
            <v>EUR44985</v>
          </cell>
          <cell r="AS10690">
            <v>5.5244</v>
          </cell>
        </row>
        <row r="10691">
          <cell r="AR10691" t="str">
            <v>USD44991</v>
          </cell>
          <cell r="AS10691">
            <v>5.1970000000000001</v>
          </cell>
        </row>
        <row r="10692">
          <cell r="AR10692" t="str">
            <v>EUR44991</v>
          </cell>
          <cell r="AS10692">
            <v>5.5509000000000004</v>
          </cell>
        </row>
        <row r="10693">
          <cell r="AR10693" t="str">
            <v>USD45007</v>
          </cell>
          <cell r="AS10693">
            <v>5.2648000000000001</v>
          </cell>
        </row>
        <row r="10694">
          <cell r="AR10694" t="str">
            <v>EUR45007</v>
          </cell>
          <cell r="AS10694">
            <v>5.6823000000000006</v>
          </cell>
        </row>
        <row r="10695">
          <cell r="AR10695" t="str">
            <v>USD45008</v>
          </cell>
          <cell r="AS10695">
            <v>5.2632000000000003</v>
          </cell>
        </row>
        <row r="10696">
          <cell r="AR10696" t="str">
            <v>EUR45008</v>
          </cell>
          <cell r="AS10696">
            <v>5.7316000000000003</v>
          </cell>
        </row>
        <row r="10697">
          <cell r="AR10697" t="str">
            <v>USD45013</v>
          </cell>
          <cell r="AS10697">
            <v>5.1733000000000002</v>
          </cell>
        </row>
        <row r="10698">
          <cell r="AR10698" t="str">
            <v>EUR45013</v>
          </cell>
          <cell r="AS10698">
            <v>5.6110000000000007</v>
          </cell>
        </row>
        <row r="10699">
          <cell r="AR10699" t="str">
            <v>USD45019</v>
          </cell>
          <cell r="AS10699">
            <v>5.0636999999999999</v>
          </cell>
        </row>
        <row r="10700">
          <cell r="AR10700" t="str">
            <v>EUR45019</v>
          </cell>
          <cell r="AS10700">
            <v>5.5159000000000002</v>
          </cell>
        </row>
        <row r="10701">
          <cell r="AR10701" t="str">
            <v>USD45021</v>
          </cell>
          <cell r="AS10701">
            <v>5.0447000000000006</v>
          </cell>
        </row>
        <row r="10702">
          <cell r="AR10702" t="str">
            <v>EUR45021</v>
          </cell>
          <cell r="AS10702">
            <v>5.5078000000000005</v>
          </cell>
        </row>
        <row r="10703">
          <cell r="AR10703" t="str">
            <v>USD45041</v>
          </cell>
          <cell r="AS10703">
            <v>5.0613000000000001</v>
          </cell>
        </row>
        <row r="10704">
          <cell r="AR10704" t="str">
            <v>EUR45041</v>
          </cell>
          <cell r="AS10704">
            <v>5.5512000000000006</v>
          </cell>
        </row>
        <row r="10705">
          <cell r="AR10705" t="str">
            <v>USD45098</v>
          </cell>
          <cell r="AS10705">
            <v>4.7795000000000005</v>
          </cell>
        </row>
        <row r="10706">
          <cell r="AR10706" t="str">
            <v>EUR45098</v>
          </cell>
          <cell r="AS10706">
            <v>5.2350000000000003</v>
          </cell>
        </row>
        <row r="10707">
          <cell r="AR10707" t="str">
            <v>USD45103</v>
          </cell>
          <cell r="AS10707">
            <v>4.7698</v>
          </cell>
        </row>
        <row r="10708">
          <cell r="AR10708" t="str">
            <v>EUR45103</v>
          </cell>
          <cell r="AS10708">
            <v>5.2039</v>
          </cell>
        </row>
        <row r="10709">
          <cell r="AR10709" t="str">
            <v>USD45113</v>
          </cell>
          <cell r="AS10709">
            <v>4.8977000000000004</v>
          </cell>
        </row>
        <row r="10710">
          <cell r="AR10710" t="str">
            <v>EUR45113</v>
          </cell>
          <cell r="AS10710">
            <v>5.3262</v>
          </cell>
        </row>
        <row r="10711">
          <cell r="AR10711" t="str">
            <v>USD45119</v>
          </cell>
          <cell r="AS10711">
            <v>4.8058000000000005</v>
          </cell>
        </row>
        <row r="10712">
          <cell r="AR10712" t="str">
            <v>EUR45119</v>
          </cell>
          <cell r="AS10712">
            <v>5.3455000000000004</v>
          </cell>
        </row>
        <row r="10713">
          <cell r="AR10713" t="str">
            <v>USD45127</v>
          </cell>
          <cell r="AS10713">
            <v>4.7888000000000002</v>
          </cell>
        </row>
        <row r="10714">
          <cell r="AR10714" t="str">
            <v>EUR45127</v>
          </cell>
          <cell r="AS10714">
            <v>5.3328000000000007</v>
          </cell>
        </row>
        <row r="10715">
          <cell r="AR10715" t="str">
            <v>USD45128</v>
          </cell>
          <cell r="AS10715">
            <v>4.7732000000000001</v>
          </cell>
        </row>
        <row r="10716">
          <cell r="AR10716" t="str">
            <v>EUR45128</v>
          </cell>
          <cell r="AS10716">
            <v>5.3083</v>
          </cell>
        </row>
        <row r="10717">
          <cell r="AR10717" t="str">
            <v>USD45132</v>
          </cell>
          <cell r="AS10717">
            <v>4.7496</v>
          </cell>
        </row>
        <row r="10718">
          <cell r="AR10718" t="str">
            <v>EUR45132</v>
          </cell>
          <cell r="AS10718">
            <v>5.2483000000000004</v>
          </cell>
        </row>
        <row r="10719">
          <cell r="AR10719" t="str">
            <v>USD45174</v>
          </cell>
          <cell r="AS10719">
            <v>4.9705000000000004</v>
          </cell>
        </row>
        <row r="10720">
          <cell r="AR10720" t="str">
            <v>EUR45174</v>
          </cell>
          <cell r="AS10720">
            <v>5.3328000000000007</v>
          </cell>
        </row>
        <row r="10721">
          <cell r="AR10721" t="str">
            <v>USD45204</v>
          </cell>
          <cell r="AS10721">
            <v>5.1713000000000005</v>
          </cell>
        </row>
        <row r="10722">
          <cell r="AR10722" t="str">
            <v>EUR45204</v>
          </cell>
          <cell r="AS10722">
            <v>5.4443000000000001</v>
          </cell>
        </row>
        <row r="10723">
          <cell r="AR10723" t="str">
            <v>USDI45209</v>
          </cell>
          <cell r="AS10723">
            <v>5.1665999999999999</v>
          </cell>
        </row>
        <row r="10724">
          <cell r="AR10724" t="str">
            <v>USDI45211</v>
          </cell>
          <cell r="AS10724">
            <v>5.0861999999999998</v>
          </cell>
        </row>
        <row r="10725">
          <cell r="AR10725" t="str">
            <v>USD45218</v>
          </cell>
          <cell r="AS10725">
            <v>5.0540000000000003</v>
          </cell>
        </row>
        <row r="10726">
          <cell r="AR10726" t="str">
            <v>EUR45218</v>
          </cell>
          <cell r="AS10726">
            <v>5.3426</v>
          </cell>
        </row>
        <row r="10727">
          <cell r="AR10727" t="str">
            <v>USD45223</v>
          </cell>
          <cell r="AS10727">
            <v>5.0065</v>
          </cell>
        </row>
        <row r="10728">
          <cell r="AR10728" t="str">
            <v>EUR45223</v>
          </cell>
          <cell r="AS10728">
            <v>5.3054000000000006</v>
          </cell>
        </row>
        <row r="10729">
          <cell r="AR10729" t="str">
            <v>USD45231</v>
          </cell>
          <cell r="AS10729">
            <v>5.0194000000000001</v>
          </cell>
        </row>
        <row r="10730">
          <cell r="AR10730" t="str">
            <v>USD44575</v>
          </cell>
          <cell r="AS10730">
            <v>5.5349000000000004</v>
          </cell>
        </row>
        <row r="10731">
          <cell r="AR10731" t="str">
            <v>EUR44575</v>
          </cell>
          <cell r="AS10731">
            <v>6.3286000000000007</v>
          </cell>
        </row>
        <row r="10732">
          <cell r="AR10732" t="str">
            <v>USD44600</v>
          </cell>
          <cell r="AS10732">
            <v>5.2699000000000007</v>
          </cell>
        </row>
        <row r="10733">
          <cell r="AR10733" t="str">
            <v>EUR44600</v>
          </cell>
          <cell r="AS10733">
            <v>6.0188000000000006</v>
          </cell>
        </row>
        <row r="10734">
          <cell r="AR10734" t="str">
            <v>USD44649</v>
          </cell>
          <cell r="AS10734">
            <v>4.7486000000000006</v>
          </cell>
        </row>
        <row r="10735">
          <cell r="AR10735" t="str">
            <v>EUR44649</v>
          </cell>
          <cell r="AS10735">
            <v>5.2743000000000002</v>
          </cell>
        </row>
        <row r="10736">
          <cell r="AR10736" t="str">
            <v>USD44831</v>
          </cell>
          <cell r="AS10736">
            <v>5.3508000000000004</v>
          </cell>
        </row>
        <row r="10737">
          <cell r="AR10737" t="str">
            <v>EUR44831</v>
          </cell>
          <cell r="AS10737">
            <v>5.1448</v>
          </cell>
        </row>
        <row r="10738">
          <cell r="AR10738" t="str">
            <v>USD44938</v>
          </cell>
          <cell r="AS10738">
            <v>5.14</v>
          </cell>
        </row>
        <row r="10739">
          <cell r="AR10739" t="str">
            <v>EUR44938</v>
          </cell>
          <cell r="AS10739">
            <v>5.5552999999999999</v>
          </cell>
        </row>
        <row r="10740">
          <cell r="AR10740" t="str">
            <v>USD44988</v>
          </cell>
          <cell r="AS10740">
            <v>5.2037000000000004</v>
          </cell>
        </row>
        <row r="10741">
          <cell r="AR10741" t="str">
            <v>EUR44988</v>
          </cell>
          <cell r="AS10741">
            <v>5.5159000000000002</v>
          </cell>
        </row>
        <row r="10742">
          <cell r="AR10742" t="str">
            <v>USD45006</v>
          </cell>
          <cell r="AS10742">
            <v>5.2444000000000006</v>
          </cell>
        </row>
        <row r="10743">
          <cell r="AR10743" t="str">
            <v>EUR45006</v>
          </cell>
          <cell r="AS10743">
            <v>5.6482000000000001</v>
          </cell>
        </row>
        <row r="10744">
          <cell r="AR10744" t="str">
            <v>USD45026</v>
          </cell>
          <cell r="AS10744">
            <v>5.0834000000000001</v>
          </cell>
        </row>
        <row r="10745">
          <cell r="AR10745" t="str">
            <v>EUR45026</v>
          </cell>
          <cell r="AS10745">
            <v>5.5104000000000006</v>
          </cell>
        </row>
        <row r="10746">
          <cell r="AR10746" t="str">
            <v>USD45029</v>
          </cell>
          <cell r="AS10746">
            <v>4.9097</v>
          </cell>
        </row>
        <row r="10747">
          <cell r="AR10747" t="str">
            <v>EUR45029</v>
          </cell>
          <cell r="AS10747">
            <v>5.4272</v>
          </cell>
        </row>
        <row r="10748">
          <cell r="AR10748" t="str">
            <v>USD45036</v>
          </cell>
          <cell r="AS10748">
            <v>5.0497000000000005</v>
          </cell>
        </row>
        <row r="10749">
          <cell r="AR10749" t="str">
            <v>EUR45036</v>
          </cell>
          <cell r="AS10749">
            <v>5.54</v>
          </cell>
        </row>
        <row r="10750">
          <cell r="AR10750" t="str">
            <v>USD45040</v>
          </cell>
          <cell r="AS10750">
            <v>5.0594999999999999</v>
          </cell>
        </row>
        <row r="10751">
          <cell r="AR10751" t="str">
            <v>EUR45040</v>
          </cell>
          <cell r="AS10751">
            <v>5.5791000000000004</v>
          </cell>
        </row>
        <row r="10752">
          <cell r="AR10752" t="str">
            <v>USD45061</v>
          </cell>
          <cell r="AS10752">
            <v>4.9103000000000003</v>
          </cell>
        </row>
        <row r="10753">
          <cell r="AR10753" t="str">
            <v>EUR45061</v>
          </cell>
          <cell r="AS10753">
            <v>5.34</v>
          </cell>
        </row>
        <row r="10754">
          <cell r="AR10754" t="str">
            <v>USD45072</v>
          </cell>
          <cell r="AS10754">
            <v>5.0114000000000001</v>
          </cell>
        </row>
        <row r="10755">
          <cell r="AR10755" t="str">
            <v>EUR45072</v>
          </cell>
          <cell r="AS10755">
            <v>5.3696999999999999</v>
          </cell>
        </row>
        <row r="10756">
          <cell r="AR10756" t="str">
            <v>USD45097</v>
          </cell>
          <cell r="AS10756">
            <v>4.7930000000000001</v>
          </cell>
        </row>
        <row r="10757">
          <cell r="AR10757" t="str">
            <v>EUR45097</v>
          </cell>
          <cell r="AS10757">
            <v>5.2248000000000001</v>
          </cell>
        </row>
        <row r="10758">
          <cell r="AR10758" t="str">
            <v>USD45100</v>
          </cell>
          <cell r="AS10758">
            <v>4.7799000000000005</v>
          </cell>
        </row>
        <row r="10759">
          <cell r="AR10759" t="str">
            <v>EUR45100</v>
          </cell>
          <cell r="AS10759">
            <v>5.2039</v>
          </cell>
        </row>
        <row r="10760">
          <cell r="AR10760" t="str">
            <v>USD45106</v>
          </cell>
          <cell r="AS10760">
            <v>4.8584000000000005</v>
          </cell>
        </row>
        <row r="10761">
          <cell r="AR10761" t="str">
            <v>EUR45106</v>
          </cell>
          <cell r="AS10761">
            <v>5.2869000000000002</v>
          </cell>
        </row>
        <row r="10762">
          <cell r="AR10762" t="str">
            <v>USD45110</v>
          </cell>
          <cell r="AS10762">
            <v>4.7876000000000003</v>
          </cell>
        </row>
        <row r="10763">
          <cell r="AR10763" t="str">
            <v>EUR45110</v>
          </cell>
          <cell r="AS10763">
            <v>5.2281000000000004</v>
          </cell>
        </row>
        <row r="10764">
          <cell r="AR10764" t="str">
            <v>USD45111</v>
          </cell>
          <cell r="AS10764">
            <v>4.8056000000000001</v>
          </cell>
        </row>
        <row r="10765">
          <cell r="AR10765" t="str">
            <v>EUR45111</v>
          </cell>
          <cell r="AS10765">
            <v>5.2391000000000005</v>
          </cell>
        </row>
        <row r="10766">
          <cell r="AR10766" t="str">
            <v>USD45114</v>
          </cell>
          <cell r="AS10766">
            <v>4.8799000000000001</v>
          </cell>
        </row>
        <row r="10767">
          <cell r="AR10767" t="str">
            <v>EUR45114</v>
          </cell>
          <cell r="AS10767">
            <v>5.3502999999999998</v>
          </cell>
        </row>
        <row r="10768">
          <cell r="AR10768" t="str">
            <v>USD45154</v>
          </cell>
          <cell r="AS10768">
            <v>4.9771999999999998</v>
          </cell>
        </row>
        <row r="10769">
          <cell r="AR10769" t="str">
            <v>EUR45154</v>
          </cell>
          <cell r="AS10769">
            <v>5.4271000000000003</v>
          </cell>
        </row>
        <row r="10770">
          <cell r="AR10770" t="str">
            <v>USD45155</v>
          </cell>
          <cell r="AS10770">
            <v>4.9816000000000003</v>
          </cell>
        </row>
        <row r="10771">
          <cell r="AR10771" t="str">
            <v>EUR45155</v>
          </cell>
          <cell r="AS10771">
            <v>5.4180000000000001</v>
          </cell>
        </row>
        <row r="10772">
          <cell r="AR10772" t="str">
            <v>USD45168</v>
          </cell>
          <cell r="AS10772">
            <v>4.8653000000000004</v>
          </cell>
        </row>
        <row r="10773">
          <cell r="AR10773" t="str">
            <v>EUR45168</v>
          </cell>
          <cell r="AS10773">
            <v>5.3163</v>
          </cell>
        </row>
        <row r="10774">
          <cell r="AR10774" t="str">
            <v>USD45177</v>
          </cell>
          <cell r="AS10774">
            <v>4.9835000000000003</v>
          </cell>
        </row>
        <row r="10775">
          <cell r="AR10775" t="str">
            <v>EUR45177</v>
          </cell>
          <cell r="AS10775">
            <v>5.3372999999999999</v>
          </cell>
        </row>
        <row r="10776">
          <cell r="AR10776" t="str">
            <v>USD45180</v>
          </cell>
          <cell r="AS10776">
            <v>4.9366000000000003</v>
          </cell>
        </row>
        <row r="10777">
          <cell r="AR10777" t="str">
            <v>EUR45180</v>
          </cell>
          <cell r="AS10777">
            <v>5.3039000000000005</v>
          </cell>
        </row>
        <row r="10778">
          <cell r="AR10778" t="str">
            <v>USD45182</v>
          </cell>
          <cell r="AS10778">
            <v>4.9171000000000005</v>
          </cell>
        </row>
        <row r="10779">
          <cell r="AR10779" t="str">
            <v>EUR45182</v>
          </cell>
          <cell r="AS10779">
            <v>5.28</v>
          </cell>
        </row>
        <row r="10780">
          <cell r="AR10780" t="str">
            <v>EURI45181</v>
          </cell>
          <cell r="AS10780">
            <v>5.3039000000000005</v>
          </cell>
        </row>
        <row r="10781">
          <cell r="AR10781" t="str">
            <v>USD45191</v>
          </cell>
          <cell r="AS10781">
            <v>4.9131</v>
          </cell>
        </row>
        <row r="10782">
          <cell r="AR10782" t="str">
            <v>EUR45191</v>
          </cell>
          <cell r="AS10782">
            <v>5.2374000000000001</v>
          </cell>
        </row>
        <row r="10783">
          <cell r="AR10783" t="str">
            <v>USD45195</v>
          </cell>
          <cell r="AS10783">
            <v>4.9717000000000002</v>
          </cell>
        </row>
        <row r="10784">
          <cell r="AR10784" t="str">
            <v>EUR45195</v>
          </cell>
          <cell r="AS10784">
            <v>5.2576000000000001</v>
          </cell>
        </row>
        <row r="10785">
          <cell r="AR10785" t="str">
            <v>USD45197</v>
          </cell>
          <cell r="AS10785">
            <v>5.0475000000000003</v>
          </cell>
        </row>
        <row r="10786">
          <cell r="AR10786" t="str">
            <v>EUR45197</v>
          </cell>
          <cell r="AS10786">
            <v>5.3391999999999999</v>
          </cell>
        </row>
        <row r="10787">
          <cell r="AR10787" t="str">
            <v>USD45198</v>
          </cell>
          <cell r="AS10787">
            <v>5.0076000000000001</v>
          </cell>
        </row>
        <row r="10788">
          <cell r="AR10788" t="str">
            <v>EUR45198</v>
          </cell>
          <cell r="AS10788">
            <v>5.3</v>
          </cell>
        </row>
        <row r="10789">
          <cell r="AR10789" t="str">
            <v>USD45202</v>
          </cell>
          <cell r="AS10789">
            <v>5.1100000000000003</v>
          </cell>
        </row>
        <row r="10790">
          <cell r="AR10790" t="str">
            <v>EUR45202</v>
          </cell>
          <cell r="AS10790">
            <v>5.3420000000000005</v>
          </cell>
        </row>
        <row r="10791">
          <cell r="AR10791" t="str">
            <v>USD45217</v>
          </cell>
          <cell r="AS10791">
            <v>5.0568</v>
          </cell>
        </row>
        <row r="10792">
          <cell r="AR10792" t="str">
            <v>EUR45217</v>
          </cell>
          <cell r="AS10792">
            <v>5.3262999999999998</v>
          </cell>
        </row>
        <row r="10793">
          <cell r="AR10793" t="str">
            <v>USD45225</v>
          </cell>
          <cell r="AS10793">
            <v>5.0055000000000005</v>
          </cell>
        </row>
        <row r="10794">
          <cell r="AR10794" t="str">
            <v>EUR45225</v>
          </cell>
          <cell r="AS10794">
            <v>5.2728000000000002</v>
          </cell>
        </row>
        <row r="10795">
          <cell r="AR10795" t="str">
            <v>USDI45244</v>
          </cell>
          <cell r="AS10795">
            <v>4.9247000000000005</v>
          </cell>
        </row>
        <row r="10796">
          <cell r="AR10796" t="str">
            <v>USD45247</v>
          </cell>
          <cell r="AS10796">
            <v>4.8849</v>
          </cell>
        </row>
        <row r="10797">
          <cell r="AR10797" t="str">
            <v>EUR45247</v>
          </cell>
          <cell r="AS10797">
            <v>5.3192000000000004</v>
          </cell>
        </row>
        <row r="10798">
          <cell r="AR10798" t="str">
            <v>USD44587</v>
          </cell>
          <cell r="AS10798">
            <v>5.4324000000000003</v>
          </cell>
        </row>
        <row r="10799">
          <cell r="AR10799" t="str">
            <v>EUR44587</v>
          </cell>
          <cell r="AS10799">
            <v>6.1288</v>
          </cell>
        </row>
        <row r="10800">
          <cell r="AR10800" t="str">
            <v>USD44901</v>
          </cell>
          <cell r="AS10800">
            <v>5.2396000000000003</v>
          </cell>
        </row>
        <row r="10801">
          <cell r="AR10801" t="str">
            <v>EUR44901</v>
          </cell>
          <cell r="AS10801">
            <v>5.5015999999999998</v>
          </cell>
        </row>
        <row r="10802">
          <cell r="AR10802" t="str">
            <v xml:space="preserve"> 47848</v>
          </cell>
          <cell r="AS10802">
            <v>1</v>
          </cell>
        </row>
        <row r="10803">
          <cell r="AR10803" t="str">
            <v>USD45022</v>
          </cell>
          <cell r="AS10803">
            <v>5.0682999999999998</v>
          </cell>
        </row>
        <row r="10804">
          <cell r="AR10804" t="str">
            <v>EUR45022</v>
          </cell>
          <cell r="AS10804">
            <v>5.5396999999999998</v>
          </cell>
        </row>
        <row r="10805">
          <cell r="AR10805" t="str">
            <v>USD45075</v>
          </cell>
          <cell r="AS10805">
            <v>4.9954000000000001</v>
          </cell>
        </row>
        <row r="10806">
          <cell r="AR10806" t="str">
            <v>EUR45075</v>
          </cell>
          <cell r="AS10806">
            <v>5.3526000000000007</v>
          </cell>
        </row>
        <row r="10807">
          <cell r="AR10807" t="str">
            <v>USD45079</v>
          </cell>
          <cell r="AS10807">
            <v>4.9558</v>
          </cell>
        </row>
        <row r="10808">
          <cell r="AR10808" t="str">
            <v>EUR45079</v>
          </cell>
          <cell r="AS10808">
            <v>5.3146000000000004</v>
          </cell>
        </row>
        <row r="10809">
          <cell r="AR10809" t="str">
            <v>USD45082</v>
          </cell>
          <cell r="AS10809">
            <v>4.9236000000000004</v>
          </cell>
        </row>
        <row r="10810">
          <cell r="AR10810" t="str">
            <v>EUR45082</v>
          </cell>
          <cell r="AS10810">
            <v>5.2786</v>
          </cell>
        </row>
        <row r="10811">
          <cell r="AR10811" t="str">
            <v>USD45083</v>
          </cell>
          <cell r="AS10811">
            <v>4.9291999999999998</v>
          </cell>
        </row>
        <row r="10812">
          <cell r="AR10812" t="str">
            <v>EUR45083</v>
          </cell>
          <cell r="AS10812">
            <v>5.2723000000000004</v>
          </cell>
        </row>
        <row r="10813">
          <cell r="AR10813" t="str">
            <v>USD45086</v>
          </cell>
          <cell r="AS10813">
            <v>4.8921999999999999</v>
          </cell>
        </row>
        <row r="10814">
          <cell r="AR10814" t="str">
            <v>EUR45086</v>
          </cell>
          <cell r="AS10814">
            <v>5.2591000000000001</v>
          </cell>
        </row>
        <row r="10815">
          <cell r="AR10815" t="str">
            <v>USD45089</v>
          </cell>
          <cell r="AS10815">
            <v>4.8832000000000004</v>
          </cell>
        </row>
        <row r="10816">
          <cell r="AR10816" t="str">
            <v>EUR45089</v>
          </cell>
          <cell r="AS10816">
            <v>5.2484999999999999</v>
          </cell>
        </row>
        <row r="10817">
          <cell r="AR10817" t="str">
            <v>USD45091</v>
          </cell>
          <cell r="AS10817">
            <v>4.8462000000000005</v>
          </cell>
        </row>
        <row r="10818">
          <cell r="AR10818" t="str">
            <v>EUR45091</v>
          </cell>
          <cell r="AS10818">
            <v>5.2629999999999999</v>
          </cell>
        </row>
        <row r="10819">
          <cell r="AR10819" t="str">
            <v>USD45099</v>
          </cell>
          <cell r="AS10819">
            <v>4.7750000000000004</v>
          </cell>
        </row>
        <row r="10820">
          <cell r="AR10820" t="str">
            <v>EUR45099</v>
          </cell>
          <cell r="AS10820">
            <v>5.2305000000000001</v>
          </cell>
        </row>
        <row r="10821">
          <cell r="AR10821" t="str">
            <v>USD45105</v>
          </cell>
          <cell r="AS10821">
            <v>4.8563000000000001</v>
          </cell>
        </row>
        <row r="10822">
          <cell r="AR10822" t="str">
            <v>EUR45105</v>
          </cell>
          <cell r="AS10822">
            <v>5.2957999999999998</v>
          </cell>
        </row>
        <row r="10823">
          <cell r="AR10823" t="str">
            <v>USD45118</v>
          </cell>
          <cell r="AS10823">
            <v>4.8948999999999998</v>
          </cell>
        </row>
        <row r="10824">
          <cell r="AR10824" t="str">
            <v>EUR45118</v>
          </cell>
          <cell r="AS10824">
            <v>5.3815</v>
          </cell>
        </row>
        <row r="10825">
          <cell r="AR10825" t="str">
            <v>USD45124</v>
          </cell>
          <cell r="AS10825">
            <v>4.8302000000000005</v>
          </cell>
        </row>
        <row r="10826">
          <cell r="AR10826" t="str">
            <v>EUR45124</v>
          </cell>
          <cell r="AS10826">
            <v>5.4282000000000004</v>
          </cell>
        </row>
        <row r="10827">
          <cell r="AR10827" t="str">
            <v>USD45126</v>
          </cell>
          <cell r="AS10827">
            <v>4.8</v>
          </cell>
        </row>
        <row r="10828">
          <cell r="AR10828" t="str">
            <v>EUR45126</v>
          </cell>
          <cell r="AS10828">
            <v>5.3741000000000003</v>
          </cell>
        </row>
        <row r="10829">
          <cell r="AR10829" t="str">
            <v>USD45135</v>
          </cell>
          <cell r="AS10829">
            <v>4.7252999999999998</v>
          </cell>
        </row>
        <row r="10830">
          <cell r="AR10830" t="str">
            <v>EUR45135</v>
          </cell>
          <cell r="AS10830">
            <v>5.2163000000000004</v>
          </cell>
        </row>
        <row r="10831">
          <cell r="AR10831" t="str">
            <v>USD45138</v>
          </cell>
          <cell r="AS10831">
            <v>4.7415000000000003</v>
          </cell>
        </row>
        <row r="10832">
          <cell r="AR10832" t="str">
            <v>EUR45138</v>
          </cell>
          <cell r="AS10832">
            <v>5.2251000000000003</v>
          </cell>
        </row>
        <row r="10833">
          <cell r="AR10833" t="str">
            <v>USD45139</v>
          </cell>
          <cell r="AS10833">
            <v>4.7751999999999999</v>
          </cell>
        </row>
        <row r="10834">
          <cell r="AR10834" t="str">
            <v>EUR45139</v>
          </cell>
          <cell r="AS10834">
            <v>5.2389000000000001</v>
          </cell>
        </row>
        <row r="10835">
          <cell r="AR10835" t="str">
            <v>USD45142</v>
          </cell>
          <cell r="AS10835">
            <v>4.8609</v>
          </cell>
        </row>
        <row r="10836">
          <cell r="AR10836" t="str">
            <v>EUR45142</v>
          </cell>
          <cell r="AS10836">
            <v>5.3650000000000002</v>
          </cell>
        </row>
        <row r="10837">
          <cell r="AR10837" t="str">
            <v>USD45145</v>
          </cell>
          <cell r="AS10837">
            <v>4.9009999999999998</v>
          </cell>
        </row>
        <row r="10838">
          <cell r="AR10838" t="str">
            <v>EUR45145</v>
          </cell>
          <cell r="AS10838">
            <v>5.3916000000000004</v>
          </cell>
        </row>
        <row r="10839">
          <cell r="AR10839" t="str">
            <v>USD45146</v>
          </cell>
          <cell r="AS10839">
            <v>4.9217000000000004</v>
          </cell>
        </row>
        <row r="10840">
          <cell r="AR10840" t="str">
            <v>EUR45146</v>
          </cell>
          <cell r="AS10840">
            <v>5.3898000000000001</v>
          </cell>
        </row>
        <row r="10841">
          <cell r="AR10841" t="str">
            <v>USD45149</v>
          </cell>
          <cell r="AS10841">
            <v>4.8917999999999999</v>
          </cell>
        </row>
        <row r="10842">
          <cell r="AR10842" t="str">
            <v>EUR45149</v>
          </cell>
          <cell r="AS10842">
            <v>5.3609</v>
          </cell>
        </row>
        <row r="10843">
          <cell r="AR10843" t="str">
            <v>USD45153</v>
          </cell>
          <cell r="AS10843">
            <v>4.9812000000000003</v>
          </cell>
        </row>
        <row r="10844">
          <cell r="AR10844" t="str">
            <v>EUR45153</v>
          </cell>
          <cell r="AS10844">
            <v>5.444</v>
          </cell>
        </row>
        <row r="10845">
          <cell r="AR10845" t="str">
            <v>USD45159</v>
          </cell>
          <cell r="AS10845">
            <v>4.9847000000000001</v>
          </cell>
        </row>
        <row r="10846">
          <cell r="AR10846" t="str">
            <v>EUR45159</v>
          </cell>
          <cell r="AS10846">
            <v>5.4283000000000001</v>
          </cell>
        </row>
        <row r="10847">
          <cell r="AR10847" t="str">
            <v>USD45160</v>
          </cell>
          <cell r="AS10847">
            <v>4.9431000000000003</v>
          </cell>
        </row>
        <row r="10848">
          <cell r="AR10848" t="str">
            <v>EUR45160</v>
          </cell>
          <cell r="AS10848">
            <v>5.3623000000000003</v>
          </cell>
        </row>
        <row r="10849">
          <cell r="AR10849" t="str">
            <v>EUR45163</v>
          </cell>
          <cell r="AS10849">
            <v>5.2620000000000005</v>
          </cell>
        </row>
        <row r="10850">
          <cell r="AR10850" t="str">
            <v>USD45163</v>
          </cell>
          <cell r="AS10850">
            <v>4.8772000000000002</v>
          </cell>
        </row>
        <row r="10851">
          <cell r="AR10851" t="str">
            <v>USD45166</v>
          </cell>
          <cell r="AS10851">
            <v>4.8938000000000006</v>
          </cell>
        </row>
        <row r="10852">
          <cell r="AR10852" t="str">
            <v>EUR45166</v>
          </cell>
          <cell r="AS10852">
            <v>5.2902000000000005</v>
          </cell>
        </row>
        <row r="10853">
          <cell r="AR10853" t="str">
            <v>USDI45156</v>
          </cell>
          <cell r="AS10853">
            <v>4.9816000000000003</v>
          </cell>
        </row>
        <row r="10854">
          <cell r="AR10854" t="str">
            <v>USD45173</v>
          </cell>
          <cell r="AS10854">
            <v>4.9176000000000002</v>
          </cell>
        </row>
        <row r="10855">
          <cell r="AR10855" t="str">
            <v>EUR45173</v>
          </cell>
          <cell r="AS10855">
            <v>5.3115000000000006</v>
          </cell>
        </row>
        <row r="10856">
          <cell r="AR10856" t="str">
            <v>USDI45174</v>
          </cell>
          <cell r="AS10856">
            <v>4.9176000000000002</v>
          </cell>
        </row>
        <row r="10857">
          <cell r="AR10857" t="str">
            <v>USD45181</v>
          </cell>
          <cell r="AS10857">
            <v>4.9504999999999999</v>
          </cell>
        </row>
        <row r="10858">
          <cell r="AR10858" t="str">
            <v>EUR45181</v>
          </cell>
          <cell r="AS10858">
            <v>5.3098999999999998</v>
          </cell>
        </row>
        <row r="10859">
          <cell r="AR10859" t="str">
            <v>USD45184</v>
          </cell>
          <cell r="AS10859">
            <v>4.8689</v>
          </cell>
        </row>
        <row r="10860">
          <cell r="AR10860" t="str">
            <v>EUR45184</v>
          </cell>
          <cell r="AS10860">
            <v>5.1970999999999998</v>
          </cell>
        </row>
        <row r="10861">
          <cell r="AR10861" t="str">
            <v>USD45187</v>
          </cell>
          <cell r="AS10861">
            <v>4.8535000000000004</v>
          </cell>
        </row>
        <row r="10862">
          <cell r="AR10862" t="str">
            <v>EUR45187</v>
          </cell>
          <cell r="AS10862">
            <v>5.1913</v>
          </cell>
        </row>
        <row r="10863">
          <cell r="AR10863" t="str">
            <v>EURI45184</v>
          </cell>
          <cell r="AS10863">
            <v>5.1973000000000003</v>
          </cell>
        </row>
        <row r="10864">
          <cell r="AR10864" t="str">
            <v>USD45188</v>
          </cell>
          <cell r="AS10864">
            <v>4.8574999999999999</v>
          </cell>
        </row>
        <row r="10865">
          <cell r="AR10865" t="str">
            <v>USD45645</v>
          </cell>
          <cell r="AS10865">
            <v>6.1840999999999999</v>
          </cell>
        </row>
        <row r="10866">
          <cell r="AR10866" t="str">
            <v>EUR45645</v>
          </cell>
          <cell r="AS10866">
            <v>6.4197000000000006</v>
          </cell>
        </row>
        <row r="10867">
          <cell r="AR10867" t="str">
            <v>USD45666</v>
          </cell>
          <cell r="AS10867">
            <v>6.0895999999999999</v>
          </cell>
        </row>
        <row r="10868">
          <cell r="AR10868" t="str">
            <v>EUR45666</v>
          </cell>
          <cell r="AS10868">
            <v>6.2723000000000004</v>
          </cell>
        </row>
        <row r="10869">
          <cell r="AR10869" t="str">
            <v>USDI45664</v>
          </cell>
          <cell r="AS10869">
            <v>6.1119000000000003</v>
          </cell>
        </row>
        <row r="10870">
          <cell r="AR10870" t="str">
            <v>EURI45666</v>
          </cell>
          <cell r="AS10870">
            <v>6.3179000000000007</v>
          </cell>
        </row>
        <row r="10871">
          <cell r="AR10871" t="str">
            <v>USD45687</v>
          </cell>
          <cell r="AS10871">
            <v>5.9005999999999998</v>
          </cell>
        </row>
        <row r="10872">
          <cell r="AR10872" t="str">
            <v>EUR45687</v>
          </cell>
          <cell r="AS10872">
            <v>6.1555</v>
          </cell>
        </row>
        <row r="10873">
          <cell r="AR10873" t="str">
            <v>USDI45727</v>
          </cell>
          <cell r="AS10873">
            <v>5.7282999999999999</v>
          </cell>
        </row>
        <row r="10874">
          <cell r="AR10874" t="str">
            <v>USD45737</v>
          </cell>
          <cell r="AS10874">
            <v>5.7241</v>
          </cell>
        </row>
        <row r="10875">
          <cell r="AR10875" t="str">
            <v>EUR45737</v>
          </cell>
          <cell r="AS10875">
            <v>6.1859999999999999</v>
          </cell>
        </row>
        <row r="10876">
          <cell r="AR10876" t="str">
            <v>USD45740</v>
          </cell>
          <cell r="AS10876">
            <v>5.7403000000000004</v>
          </cell>
        </row>
        <row r="10877">
          <cell r="AR10877" t="str">
            <v>EUR45740</v>
          </cell>
          <cell r="AS10877">
            <v>6.1966999999999999</v>
          </cell>
        </row>
        <row r="10878">
          <cell r="AR10878" t="str">
            <v>USD45744</v>
          </cell>
          <cell r="AS10878">
            <v>5.766</v>
          </cell>
        </row>
        <row r="10879">
          <cell r="AR10879" t="str">
            <v>EUR45744</v>
          </cell>
          <cell r="AS10879">
            <v>6.2423000000000002</v>
          </cell>
        </row>
        <row r="10880">
          <cell r="AR10880" t="str">
            <v>USDI45800</v>
          </cell>
          <cell r="AS10880">
            <v>5.6390000000000002</v>
          </cell>
        </row>
        <row r="10881">
          <cell r="AR10881" t="str">
            <v>EURI45800</v>
          </cell>
          <cell r="AS10881">
            <v>6.3619000000000003</v>
          </cell>
        </row>
        <row r="10882">
          <cell r="AR10882" t="str">
            <v>USD45819</v>
          </cell>
          <cell r="AS10882">
            <v>5.5390000000000006</v>
          </cell>
        </row>
        <row r="10883">
          <cell r="AR10883" t="str">
            <v>EUR45819</v>
          </cell>
          <cell r="AS10883">
            <v>6.3643000000000001</v>
          </cell>
        </row>
        <row r="10884">
          <cell r="AR10884" t="str">
            <v>USD45824</v>
          </cell>
          <cell r="AS10884">
            <v>5.5123000000000006</v>
          </cell>
        </row>
        <row r="10885">
          <cell r="AR10885" t="str">
            <v>EUR45824</v>
          </cell>
          <cell r="AS10885">
            <v>6.3837999999999999</v>
          </cell>
        </row>
        <row r="10886">
          <cell r="AR10886" t="str">
            <v>USDI45888</v>
          </cell>
          <cell r="AS10886">
            <v>5.4155000000000006</v>
          </cell>
        </row>
        <row r="10887">
          <cell r="AR10887" t="str">
            <v>USD45905</v>
          </cell>
          <cell r="AS10887">
            <v>5.3967999999999998</v>
          </cell>
        </row>
        <row r="10888">
          <cell r="AR10888" t="str">
            <v>EUR45905</v>
          </cell>
          <cell r="AS10888">
            <v>6.3461000000000007</v>
          </cell>
        </row>
        <row r="10889">
          <cell r="AR10889" t="str">
            <v>USDI45912</v>
          </cell>
          <cell r="AS10889">
            <v>5.3967999999999998</v>
          </cell>
        </row>
        <row r="10890">
          <cell r="AR10890" t="str">
            <v>USD45917</v>
          </cell>
          <cell r="AS10890">
            <v>5.3010999999999999</v>
          </cell>
        </row>
        <row r="10891">
          <cell r="AR10891" t="str">
            <v>EUR45917</v>
          </cell>
          <cell r="AS10891">
            <v>6.2797000000000001</v>
          </cell>
        </row>
        <row r="10892">
          <cell r="AR10892" t="str">
            <v>USDI45924</v>
          </cell>
          <cell r="AS10892">
            <v>5.3063000000000002</v>
          </cell>
        </row>
        <row r="10893">
          <cell r="AR10893" t="str">
            <v>EURI45924</v>
          </cell>
          <cell r="AS10893">
            <v>6.2620000000000005</v>
          </cell>
        </row>
        <row r="10894">
          <cell r="AR10894" t="str">
            <v>USD45618</v>
          </cell>
          <cell r="AS10894">
            <v>5.8124000000000002</v>
          </cell>
        </row>
        <row r="10895">
          <cell r="AR10895" t="str">
            <v>EUR45618</v>
          </cell>
          <cell r="AS10895">
            <v>6.0513000000000003</v>
          </cell>
        </row>
        <row r="10896">
          <cell r="AR10896" t="str">
            <v>USD45629</v>
          </cell>
          <cell r="AS10896">
            <v>6.0707000000000004</v>
          </cell>
        </row>
        <row r="10897">
          <cell r="AR10897" t="str">
            <v>EUR45629</v>
          </cell>
          <cell r="AS10897">
            <v>6.3852000000000002</v>
          </cell>
        </row>
        <row r="10898">
          <cell r="AR10898" t="str">
            <v>USDI45632</v>
          </cell>
          <cell r="AS10898">
            <v>5.9849000000000006</v>
          </cell>
        </row>
        <row r="10899">
          <cell r="AR10899" t="str">
            <v>USD45636</v>
          </cell>
          <cell r="AS10899">
            <v>6.0529000000000002</v>
          </cell>
        </row>
        <row r="10900">
          <cell r="AR10900" t="str">
            <v>EUR45636</v>
          </cell>
          <cell r="AS10900">
            <v>6.3586</v>
          </cell>
        </row>
        <row r="10901">
          <cell r="AR10901" t="str">
            <v>USD45638</v>
          </cell>
          <cell r="AS10901">
            <v>5.9408000000000003</v>
          </cell>
        </row>
        <row r="10902">
          <cell r="AR10902" t="str">
            <v>EUR45638</v>
          </cell>
          <cell r="AS10902">
            <v>6.2224000000000004</v>
          </cell>
        </row>
        <row r="10903">
          <cell r="AR10903" t="str">
            <v>USD45663</v>
          </cell>
          <cell r="AS10903">
            <v>6.1119000000000003</v>
          </cell>
        </row>
        <row r="10904">
          <cell r="AR10904" t="str">
            <v>EUR45663</v>
          </cell>
          <cell r="AS10904">
            <v>6.3532999999999999</v>
          </cell>
        </row>
        <row r="10905">
          <cell r="AR10905" t="str">
            <v>USD45664</v>
          </cell>
          <cell r="AS10905">
            <v>6.0741000000000005</v>
          </cell>
        </row>
        <row r="10906">
          <cell r="AR10906" t="str">
            <v>EUR45664</v>
          </cell>
          <cell r="AS10906">
            <v>6.3013000000000003</v>
          </cell>
        </row>
        <row r="10907">
          <cell r="AR10907" t="str">
            <v>EURI45670</v>
          </cell>
          <cell r="AS10907">
            <v>6.2501000000000007</v>
          </cell>
        </row>
        <row r="10908">
          <cell r="AR10908" t="str">
            <v>USDI45671</v>
          </cell>
          <cell r="AS10908">
            <v>6.1078999999999999</v>
          </cell>
        </row>
        <row r="10909">
          <cell r="AR10909" t="str">
            <v>EURI45671</v>
          </cell>
          <cell r="AS10909">
            <v>6.2288000000000006</v>
          </cell>
        </row>
        <row r="10910">
          <cell r="AR10910" t="str">
            <v>USDI45687</v>
          </cell>
          <cell r="AS10910">
            <v>6.0377000000000001</v>
          </cell>
        </row>
        <row r="10911">
          <cell r="AR10911" t="str">
            <v>USD45694</v>
          </cell>
          <cell r="AS10911">
            <v>5.7856000000000005</v>
          </cell>
        </row>
        <row r="10912">
          <cell r="AR10912" t="str">
            <v>EUR45694</v>
          </cell>
          <cell r="AS10912">
            <v>5.9997000000000007</v>
          </cell>
        </row>
        <row r="10913">
          <cell r="AR10913" t="str">
            <v>USD45695</v>
          </cell>
          <cell r="AS10913">
            <v>5.7557</v>
          </cell>
        </row>
        <row r="10914">
          <cell r="AR10914" t="str">
            <v>EUR45695</v>
          </cell>
          <cell r="AS10914">
            <v>5.9595000000000002</v>
          </cell>
        </row>
        <row r="10915">
          <cell r="AR10915" t="str">
            <v>USD45729</v>
          </cell>
          <cell r="AS10915">
            <v>5.8131000000000004</v>
          </cell>
        </row>
        <row r="10916">
          <cell r="AR10916" t="str">
            <v>EUR45729</v>
          </cell>
          <cell r="AS10916">
            <v>6.3124000000000002</v>
          </cell>
        </row>
        <row r="10917">
          <cell r="AR10917" t="str">
            <v>USD45741</v>
          </cell>
          <cell r="AS10917">
            <v>5.6992000000000003</v>
          </cell>
        </row>
        <row r="10918">
          <cell r="AR10918" t="str">
            <v>EUR45741</v>
          </cell>
          <cell r="AS10918">
            <v>6.1574</v>
          </cell>
        </row>
        <row r="10919">
          <cell r="AR10919" t="str">
            <v>USD45742</v>
          </cell>
          <cell r="AS10919">
            <v>5.7298</v>
          </cell>
        </row>
        <row r="10920">
          <cell r="AR10920" t="str">
            <v>EUR45742</v>
          </cell>
          <cell r="AS10920">
            <v>6.1779000000000002</v>
          </cell>
        </row>
        <row r="10921">
          <cell r="AR10921" t="str">
            <v>USDI45750</v>
          </cell>
          <cell r="AS10921">
            <v>5.7419000000000002</v>
          </cell>
        </row>
        <row r="10922">
          <cell r="AR10922" t="str">
            <v>USD45778</v>
          </cell>
          <cell r="AS10922">
            <v>5.6608000000000001</v>
          </cell>
        </row>
        <row r="10923">
          <cell r="AR10923" t="str">
            <v>EUR45778</v>
          </cell>
          <cell r="AS10923">
            <v>6.4256000000000002</v>
          </cell>
        </row>
        <row r="10924">
          <cell r="AR10924" t="str">
            <v>USD45783</v>
          </cell>
          <cell r="AS10924">
            <v>5.7210000000000001</v>
          </cell>
        </row>
        <row r="10925">
          <cell r="AR10925" t="str">
            <v>EUR45783</v>
          </cell>
          <cell r="AS10925">
            <v>6.4904999999999999</v>
          </cell>
        </row>
        <row r="10926">
          <cell r="AR10926" t="str">
            <v>USD45784</v>
          </cell>
          <cell r="AS10926">
            <v>5.7375000000000007</v>
          </cell>
        </row>
        <row r="10927">
          <cell r="AR10927" t="str">
            <v>EUR45784</v>
          </cell>
          <cell r="AS10927">
            <v>6.5109000000000004</v>
          </cell>
        </row>
        <row r="10928">
          <cell r="AR10928" t="str">
            <v>USD45785</v>
          </cell>
          <cell r="AS10928">
            <v>5.6859999999999999</v>
          </cell>
        </row>
        <row r="10929">
          <cell r="AR10929" t="str">
            <v>EUR45785</v>
          </cell>
          <cell r="AS10929">
            <v>6.3962000000000003</v>
          </cell>
        </row>
        <row r="10930">
          <cell r="AR10930" t="str">
            <v>USDI45804</v>
          </cell>
          <cell r="AS10930">
            <v>5.6932</v>
          </cell>
        </row>
        <row r="10931">
          <cell r="AR10931" t="str">
            <v>USD45867</v>
          </cell>
          <cell r="AS10931">
            <v>5.5764000000000005</v>
          </cell>
        </row>
        <row r="10932">
          <cell r="AR10932" t="str">
            <v>EUR45867</v>
          </cell>
          <cell r="AS10932">
            <v>6.4324000000000003</v>
          </cell>
        </row>
        <row r="10933">
          <cell r="AR10933" t="str">
            <v>USD45880</v>
          </cell>
          <cell r="AS10933">
            <v>5.4473000000000003</v>
          </cell>
        </row>
        <row r="10934">
          <cell r="AR10934" t="str">
            <v>EUR45880</v>
          </cell>
          <cell r="AS10934">
            <v>6.3231999999999999</v>
          </cell>
        </row>
        <row r="10935">
          <cell r="AR10935" t="str">
            <v>USD45912</v>
          </cell>
          <cell r="AS10935">
            <v>5.3677000000000001</v>
          </cell>
        </row>
        <row r="10936">
          <cell r="AR10936" t="str">
            <v>EUR45912</v>
          </cell>
          <cell r="AS10936">
            <v>6.2883000000000004</v>
          </cell>
        </row>
        <row r="10937">
          <cell r="AR10937" t="str">
            <v>USD45924</v>
          </cell>
          <cell r="AS10937">
            <v>5.3112000000000004</v>
          </cell>
        </row>
        <row r="10938">
          <cell r="AR10938" t="str">
            <v>EUR45924</v>
          </cell>
          <cell r="AS10938">
            <v>6.2369000000000003</v>
          </cell>
        </row>
        <row r="10939">
          <cell r="AR10939" t="str">
            <v>USD45937</v>
          </cell>
          <cell r="AS10939">
            <v>5.3363000000000005</v>
          </cell>
        </row>
        <row r="10940">
          <cell r="AR10940" t="str">
            <v>EUR45937</v>
          </cell>
          <cell r="AS10940">
            <v>6.2301000000000002</v>
          </cell>
        </row>
        <row r="10941">
          <cell r="AR10941" t="str">
            <v>USDI45938</v>
          </cell>
          <cell r="AS10941">
            <v>5.3226000000000004</v>
          </cell>
        </row>
        <row r="10942">
          <cell r="AR10942" t="str">
            <v>USD45630</v>
          </cell>
          <cell r="AS10942">
            <v>6.0581000000000005</v>
          </cell>
        </row>
        <row r="10943">
          <cell r="AR10943" t="str">
            <v>EUR45630</v>
          </cell>
          <cell r="AS10943">
            <v>6.3792</v>
          </cell>
        </row>
        <row r="10944">
          <cell r="AR10944" t="str">
            <v>USD45631</v>
          </cell>
          <cell r="AS10944">
            <v>5.9849000000000006</v>
          </cell>
        </row>
        <row r="10945">
          <cell r="AR10945" t="str">
            <v>EUR45631</v>
          </cell>
          <cell r="AS10945">
            <v>6.3277999999999999</v>
          </cell>
        </row>
        <row r="10946">
          <cell r="AR10946" t="str">
            <v>USD45642</v>
          </cell>
          <cell r="AS10946">
            <v>6.0509000000000004</v>
          </cell>
        </row>
        <row r="10947">
          <cell r="AR10947" t="str">
            <v>EUR45642</v>
          </cell>
          <cell r="AS10947">
            <v>6.3577000000000004</v>
          </cell>
        </row>
        <row r="10948">
          <cell r="AR10948" t="str">
            <v>USD45660</v>
          </cell>
          <cell r="AS10948">
            <v>6.1562999999999999</v>
          </cell>
        </row>
        <row r="10949">
          <cell r="AR10949" t="str">
            <v>EUR45660</v>
          </cell>
          <cell r="AS10949">
            <v>6.3342000000000001</v>
          </cell>
        </row>
        <row r="10950">
          <cell r="AR10950" t="str">
            <v>USD45665</v>
          </cell>
          <cell r="AS10950">
            <v>6.1321000000000003</v>
          </cell>
        </row>
        <row r="10951">
          <cell r="AR10951" t="str">
            <v>EUR45665</v>
          </cell>
          <cell r="AS10951">
            <v>6.3179000000000007</v>
          </cell>
        </row>
        <row r="10952">
          <cell r="AR10952" t="str">
            <v>EURI45665</v>
          </cell>
          <cell r="AS10952">
            <v>6.3013000000000003</v>
          </cell>
        </row>
        <row r="10953">
          <cell r="AR10953" t="str">
            <v>USD45674</v>
          </cell>
          <cell r="AS10953">
            <v>6.0609000000000002</v>
          </cell>
        </row>
        <row r="10954">
          <cell r="AR10954" t="str">
            <v>EUR45674</v>
          </cell>
          <cell r="AS10954">
            <v>6.2427000000000001</v>
          </cell>
        </row>
        <row r="10955">
          <cell r="AR10955" t="str">
            <v>USDI45685</v>
          </cell>
          <cell r="AS10955">
            <v>5.9674000000000005</v>
          </cell>
        </row>
        <row r="10956">
          <cell r="AR10956" t="str">
            <v>USDI45695</v>
          </cell>
          <cell r="AS10956">
            <v>5.7856000000000005</v>
          </cell>
        </row>
        <row r="10957">
          <cell r="AR10957" t="str">
            <v>USD45728</v>
          </cell>
          <cell r="AS10957">
            <v>5.8268000000000004</v>
          </cell>
        </row>
        <row r="10958">
          <cell r="AR10958" t="str">
            <v>EUR45728</v>
          </cell>
          <cell r="AS10958">
            <v>6.3658000000000001</v>
          </cell>
        </row>
        <row r="10959">
          <cell r="AR10959" t="str">
            <v>USDI45742</v>
          </cell>
          <cell r="AS10959">
            <v>5.7688000000000006</v>
          </cell>
        </row>
        <row r="10960">
          <cell r="AR10960" t="str">
            <v>USDI45792</v>
          </cell>
          <cell r="AS10960">
            <v>5.6261999999999999</v>
          </cell>
        </row>
        <row r="10961">
          <cell r="AR10961" t="str">
            <v>USDI45801</v>
          </cell>
          <cell r="AS10961">
            <v>5.6261999999999999</v>
          </cell>
        </row>
        <row r="10962">
          <cell r="AR10962" t="str">
            <v>USD45807</v>
          </cell>
          <cell r="AS10962">
            <v>5.7087000000000003</v>
          </cell>
        </row>
        <row r="10963">
          <cell r="AR10963" t="str">
            <v>EUR45807</v>
          </cell>
          <cell r="AS10963">
            <v>6.4777000000000005</v>
          </cell>
        </row>
        <row r="10964">
          <cell r="AR10964" t="str">
            <v>USD45818</v>
          </cell>
          <cell r="AS10964">
            <v>5.5556999999999999</v>
          </cell>
        </row>
        <row r="10965">
          <cell r="AR10965" t="str">
            <v>EUR45818</v>
          </cell>
          <cell r="AS10965">
            <v>6.3468</v>
          </cell>
        </row>
        <row r="10966">
          <cell r="AR10966" t="str">
            <v>USDI45821</v>
          </cell>
          <cell r="AS10966">
            <v>5.6539000000000001</v>
          </cell>
        </row>
        <row r="10967">
          <cell r="AR10967" t="str">
            <v>USD45856</v>
          </cell>
          <cell r="AS10967">
            <v>5.5466000000000006</v>
          </cell>
        </row>
        <row r="10968">
          <cell r="AR10968" t="str">
            <v>EUR45856</v>
          </cell>
          <cell r="AS10968">
            <v>6.4596</v>
          </cell>
        </row>
        <row r="10969">
          <cell r="AR10969" t="str">
            <v>USD45860</v>
          </cell>
          <cell r="AS10969">
            <v>5.5709</v>
          </cell>
        </row>
        <row r="10970">
          <cell r="AR10970" t="str">
            <v>EUR45860</v>
          </cell>
          <cell r="AS10970">
            <v>6.5453000000000001</v>
          </cell>
        </row>
        <row r="10971">
          <cell r="AR10971" t="str">
            <v>USDI45929</v>
          </cell>
          <cell r="AS10971">
            <v>5.3063000000000002</v>
          </cell>
        </row>
        <row r="10972">
          <cell r="AR10972" t="str">
            <v>USDI45618</v>
          </cell>
          <cell r="AS10972">
            <v>5.8173000000000004</v>
          </cell>
        </row>
        <row r="10973">
          <cell r="AR10973" t="str">
            <v>USD45621</v>
          </cell>
          <cell r="AS10973">
            <v>5.8002000000000002</v>
          </cell>
        </row>
        <row r="10974">
          <cell r="AR10974" t="str">
            <v>EUR45621</v>
          </cell>
          <cell r="AS10974">
            <v>6.085</v>
          </cell>
        </row>
        <row r="10975">
          <cell r="AR10975" t="str">
            <v>USD45628</v>
          </cell>
          <cell r="AS10975">
            <v>6.0634000000000006</v>
          </cell>
        </row>
        <row r="10976">
          <cell r="AR10976" t="str">
            <v>EUR45628</v>
          </cell>
          <cell r="AS10976">
            <v>6.3490000000000002</v>
          </cell>
        </row>
        <row r="10977">
          <cell r="AR10977" t="str">
            <v>USDI45635</v>
          </cell>
          <cell r="AS10977">
            <v>6.0293000000000001</v>
          </cell>
        </row>
        <row r="10978">
          <cell r="AR10978" t="str">
            <v>USDI45642</v>
          </cell>
          <cell r="AS10978">
            <v>6.0581000000000005</v>
          </cell>
        </row>
        <row r="10979">
          <cell r="AR10979" t="str">
            <v>USD45671</v>
          </cell>
          <cell r="AS10979">
            <v>6.0670999999999999</v>
          </cell>
        </row>
        <row r="10980">
          <cell r="AR10980" t="str">
            <v>EUR45671</v>
          </cell>
          <cell r="AS10980">
            <v>6.2461000000000002</v>
          </cell>
        </row>
        <row r="10981">
          <cell r="AR10981" t="str">
            <v>USD45688</v>
          </cell>
          <cell r="AS10981">
            <v>5.8300999999999998</v>
          </cell>
        </row>
        <row r="10982">
          <cell r="AR10982" t="str">
            <v>EUR45688</v>
          </cell>
          <cell r="AS10982">
            <v>6.0616000000000003</v>
          </cell>
        </row>
        <row r="10983">
          <cell r="AR10983" t="str">
            <v>USD45700</v>
          </cell>
          <cell r="AS10983">
            <v>5.7711000000000006</v>
          </cell>
        </row>
        <row r="10984">
          <cell r="AR10984" t="str">
            <v>EUR45700</v>
          </cell>
          <cell r="AS10984">
            <v>5.9875000000000007</v>
          </cell>
        </row>
        <row r="10985">
          <cell r="AR10985" t="str">
            <v>USDI45730</v>
          </cell>
          <cell r="AS10985">
            <v>5.8131000000000004</v>
          </cell>
        </row>
        <row r="10986">
          <cell r="AR10986" t="str">
            <v>USDI45755</v>
          </cell>
          <cell r="AS10986">
            <v>5.6852</v>
          </cell>
        </row>
        <row r="10987">
          <cell r="AR10987" t="str">
            <v>USDI45756</v>
          </cell>
          <cell r="AS10987">
            <v>5.7241</v>
          </cell>
        </row>
        <row r="10988">
          <cell r="AR10988" t="str">
            <v>USD45769</v>
          </cell>
          <cell r="AS10988">
            <v>5.7496</v>
          </cell>
        </row>
        <row r="10989">
          <cell r="AR10989" t="str">
            <v>EUR45769</v>
          </cell>
          <cell r="AS10989">
            <v>6.5925000000000002</v>
          </cell>
        </row>
        <row r="10990">
          <cell r="AR10990" t="str">
            <v>USD45775</v>
          </cell>
          <cell r="AS10990">
            <v>5.6680999999999999</v>
          </cell>
        </row>
        <row r="10991">
          <cell r="AR10991" t="str">
            <v>EUR45775</v>
          </cell>
          <cell r="AS10991">
            <v>6.4542999999999999</v>
          </cell>
        </row>
        <row r="10992">
          <cell r="AR10992" t="str">
            <v>USD45776</v>
          </cell>
          <cell r="AS10992">
            <v>5.6467000000000001</v>
          </cell>
        </row>
        <row r="10993">
          <cell r="AR10993" t="str">
            <v>EUR45776</v>
          </cell>
          <cell r="AS10993">
            <v>6.4350000000000005</v>
          </cell>
        </row>
        <row r="10994">
          <cell r="AR10994" t="str">
            <v>USD45821</v>
          </cell>
          <cell r="AS10994">
            <v>5.5651999999999999</v>
          </cell>
        </row>
        <row r="10995">
          <cell r="AR10995" t="str">
            <v>EUR45821</v>
          </cell>
          <cell r="AS10995">
            <v>6.4323000000000006</v>
          </cell>
        </row>
        <row r="10996">
          <cell r="AR10996" t="str">
            <v>USD45846</v>
          </cell>
          <cell r="AS10996">
            <v>5.4571000000000005</v>
          </cell>
        </row>
        <row r="10997">
          <cell r="AR10997" t="str">
            <v>EUR45846</v>
          </cell>
          <cell r="AS10997">
            <v>6.3892000000000007</v>
          </cell>
        </row>
        <row r="10998">
          <cell r="AR10998" t="str">
            <v>USD45847</v>
          </cell>
          <cell r="AS10998">
            <v>5.4626000000000001</v>
          </cell>
        </row>
        <row r="10999">
          <cell r="AR10999" t="str">
            <v>EUR45847</v>
          </cell>
          <cell r="AS10999">
            <v>6.3951000000000002</v>
          </cell>
        </row>
        <row r="11000">
          <cell r="AR11000" t="str">
            <v>USD45848</v>
          </cell>
          <cell r="AS11000">
            <v>5.5433000000000003</v>
          </cell>
        </row>
        <row r="11001">
          <cell r="AR11001" t="str">
            <v>EUR45848</v>
          </cell>
          <cell r="AS11001">
            <v>6.4796000000000005</v>
          </cell>
        </row>
        <row r="11002">
          <cell r="AR11002" t="str">
            <v>USD45854</v>
          </cell>
          <cell r="AS11002">
            <v>5.5722000000000005</v>
          </cell>
        </row>
        <row r="11003">
          <cell r="AR11003" t="str">
            <v>EUR45854</v>
          </cell>
          <cell r="AS11003">
            <v>6.4794</v>
          </cell>
        </row>
        <row r="11004">
          <cell r="AR11004" t="str">
            <v>USD45862</v>
          </cell>
          <cell r="AS11004">
            <v>5.5239000000000003</v>
          </cell>
        </row>
        <row r="11005">
          <cell r="AR11005" t="str">
            <v>EUR45862</v>
          </cell>
          <cell r="AS11005">
            <v>6.4988999999999999</v>
          </cell>
        </row>
        <row r="11006">
          <cell r="AR11006" t="str">
            <v>USD45869</v>
          </cell>
          <cell r="AS11006">
            <v>5.6034000000000006</v>
          </cell>
        </row>
        <row r="11007">
          <cell r="AR11007" t="str">
            <v>EUR45869</v>
          </cell>
          <cell r="AS11007">
            <v>6.4038000000000004</v>
          </cell>
        </row>
        <row r="11008">
          <cell r="AR11008" t="str">
            <v>USD45904</v>
          </cell>
          <cell r="AS11008">
            <v>5.4587000000000003</v>
          </cell>
        </row>
        <row r="11009">
          <cell r="AR11009" t="str">
            <v>EUR45904</v>
          </cell>
          <cell r="AS11009">
            <v>6.3588000000000005</v>
          </cell>
        </row>
        <row r="11010">
          <cell r="AR11010" t="str">
            <v>USD45936</v>
          </cell>
          <cell r="AS11010">
            <v>5.3226000000000004</v>
          </cell>
        </row>
        <row r="11011">
          <cell r="AR11011" t="str">
            <v>EUR45936</v>
          </cell>
          <cell r="AS11011">
            <v>6.2317</v>
          </cell>
        </row>
        <row r="11012">
          <cell r="AR11012" t="str">
            <v>USD45944</v>
          </cell>
          <cell r="AS11012">
            <v>5.4982000000000006</v>
          </cell>
        </row>
        <row r="11013">
          <cell r="AR11013" t="str">
            <v>EUR45944</v>
          </cell>
          <cell r="AS11013">
            <v>6.3829000000000002</v>
          </cell>
        </row>
        <row r="11014">
          <cell r="AR11014" t="str">
            <v>USD45945</v>
          </cell>
          <cell r="AS11014">
            <v>5.4464000000000006</v>
          </cell>
        </row>
        <row r="11015">
          <cell r="AR11015" t="str">
            <v>EUR45945</v>
          </cell>
          <cell r="AS11015">
            <v>6.3391000000000002</v>
          </cell>
        </row>
        <row r="11016">
          <cell r="AR11016" t="str">
            <v>USD45616</v>
          </cell>
          <cell r="AS11016">
            <v>5.7743000000000002</v>
          </cell>
        </row>
        <row r="11017">
          <cell r="AR11017" t="str">
            <v>EUR45616</v>
          </cell>
          <cell r="AS11017">
            <v>6.1138000000000003</v>
          </cell>
        </row>
        <row r="11018">
          <cell r="AR11018" t="str">
            <v>USD45617</v>
          </cell>
          <cell r="AS11018">
            <v>5.8173000000000004</v>
          </cell>
        </row>
        <row r="11019">
          <cell r="AR11019" t="str">
            <v>EUR45617</v>
          </cell>
          <cell r="AS11019">
            <v>6.1146000000000003</v>
          </cell>
        </row>
        <row r="11020">
          <cell r="AR11020" t="str">
            <v>USDI45629</v>
          </cell>
          <cell r="AS11020">
            <v>6.0634000000000006</v>
          </cell>
        </row>
        <row r="11021">
          <cell r="AR11021" t="str">
            <v>USDI45639</v>
          </cell>
          <cell r="AS11021">
            <v>6.0707000000000004</v>
          </cell>
        </row>
        <row r="11022">
          <cell r="AR11022" t="str">
            <v>EURI45687</v>
          </cell>
          <cell r="AS11022">
            <v>6.1063000000000001</v>
          </cell>
        </row>
        <row r="11023">
          <cell r="AR11023" t="str">
            <v>USD45692</v>
          </cell>
          <cell r="AS11023">
            <v>5.7927</v>
          </cell>
        </row>
        <row r="11024">
          <cell r="AR11024" t="str">
            <v>EUR45692</v>
          </cell>
          <cell r="AS11024">
            <v>6.0133999999999999</v>
          </cell>
        </row>
        <row r="11025">
          <cell r="AR11025" t="str">
            <v>USD45712</v>
          </cell>
          <cell r="AS11025">
            <v>5.7258000000000004</v>
          </cell>
        </row>
        <row r="11026">
          <cell r="AR11026" t="str">
            <v>EUR45712</v>
          </cell>
          <cell r="AS11026">
            <v>5.9943</v>
          </cell>
        </row>
        <row r="11027">
          <cell r="AR11027" t="str">
            <v>USD45714</v>
          </cell>
          <cell r="AS11027">
            <v>5.7757000000000005</v>
          </cell>
        </row>
        <row r="11028">
          <cell r="AR11028" t="str">
            <v>EUR45714</v>
          </cell>
          <cell r="AS11028">
            <v>6.0685000000000002</v>
          </cell>
        </row>
        <row r="11029">
          <cell r="AR11029" t="str">
            <v>USD45715</v>
          </cell>
          <cell r="AS11029">
            <v>5.8228</v>
          </cell>
        </row>
        <row r="11030">
          <cell r="AR11030" t="str">
            <v>EUR45715</v>
          </cell>
          <cell r="AS11030">
            <v>6.0650000000000004</v>
          </cell>
        </row>
        <row r="11031">
          <cell r="AR11031" t="str">
            <v>USD45735</v>
          </cell>
          <cell r="AS11031">
            <v>5.6657000000000002</v>
          </cell>
        </row>
        <row r="11032">
          <cell r="AR11032" t="str">
            <v>EUR45735</v>
          </cell>
          <cell r="AS11032">
            <v>6.1637000000000004</v>
          </cell>
        </row>
        <row r="11033">
          <cell r="AR11033" t="str">
            <v>USDI45783</v>
          </cell>
          <cell r="AS11033">
            <v>5.8559000000000001</v>
          </cell>
        </row>
        <row r="11034">
          <cell r="AR11034" t="str">
            <v>USD45796</v>
          </cell>
          <cell r="AS11034">
            <v>5.6591000000000005</v>
          </cell>
        </row>
        <row r="11035">
          <cell r="AR11035" t="str">
            <v>EUR45796</v>
          </cell>
          <cell r="AS11035">
            <v>6.3591000000000006</v>
          </cell>
        </row>
        <row r="11036">
          <cell r="AR11036" t="str">
            <v>USD45798</v>
          </cell>
          <cell r="AS11036">
            <v>5.6571000000000007</v>
          </cell>
        </row>
        <row r="11037">
          <cell r="AR11037" t="str">
            <v>EUR45798</v>
          </cell>
          <cell r="AS11037">
            <v>6.4168000000000003</v>
          </cell>
        </row>
        <row r="11038">
          <cell r="AR11038" t="str">
            <v>USD45799</v>
          </cell>
          <cell r="AS11038">
            <v>5.6390000000000002</v>
          </cell>
        </row>
        <row r="11039">
          <cell r="AR11039" t="str">
            <v>EUR45799</v>
          </cell>
          <cell r="AS11039">
            <v>6.3619000000000003</v>
          </cell>
        </row>
        <row r="11040">
          <cell r="AR11040" t="str">
            <v>USD45803</v>
          </cell>
          <cell r="AS11040">
            <v>5.6619000000000002</v>
          </cell>
        </row>
        <row r="11041">
          <cell r="AR11041" t="str">
            <v>EUR45803</v>
          </cell>
          <cell r="AS11041">
            <v>6.4438000000000004</v>
          </cell>
        </row>
        <row r="11042">
          <cell r="AR11042" t="str">
            <v>USD45810</v>
          </cell>
          <cell r="AS11042">
            <v>5.6937000000000006</v>
          </cell>
        </row>
        <row r="11043">
          <cell r="AR11043" t="str">
            <v>EUR45810</v>
          </cell>
          <cell r="AS11043">
            <v>6.5085000000000006</v>
          </cell>
        </row>
        <row r="11044">
          <cell r="AR11044" t="str">
            <v>USDI45827</v>
          </cell>
          <cell r="AS11044">
            <v>5.7087000000000003</v>
          </cell>
        </row>
        <row r="11045">
          <cell r="AR11045" t="str">
            <v>USD45838</v>
          </cell>
          <cell r="AS11045">
            <v>5.4571000000000005</v>
          </cell>
        </row>
        <row r="11046">
          <cell r="AR11046" t="str">
            <v>EUR45838</v>
          </cell>
          <cell r="AS11046">
            <v>6.423</v>
          </cell>
        </row>
        <row r="11047">
          <cell r="AR11047" t="str">
            <v>USD45849</v>
          </cell>
          <cell r="AS11047">
            <v>5.5722000000000005</v>
          </cell>
        </row>
        <row r="11048">
          <cell r="AR11048" t="str">
            <v>EUR45849</v>
          </cell>
          <cell r="AS11048">
            <v>6.5178000000000003</v>
          </cell>
        </row>
        <row r="11049">
          <cell r="AR11049" t="str">
            <v>EURI45855</v>
          </cell>
          <cell r="AS11049">
            <v>6.4794</v>
          </cell>
        </row>
        <row r="11050">
          <cell r="AR11050" t="str">
            <v>USD45861</v>
          </cell>
          <cell r="AS11050">
            <v>5.5537000000000001</v>
          </cell>
        </row>
        <row r="11051">
          <cell r="AR11051" t="str">
            <v>EUR45861</v>
          </cell>
          <cell r="AS11051">
            <v>6.5239000000000003</v>
          </cell>
        </row>
        <row r="11052">
          <cell r="AR11052" t="str">
            <v>USD45875</v>
          </cell>
          <cell r="AS11052">
            <v>5.4802</v>
          </cell>
        </row>
        <row r="11053">
          <cell r="AR11053" t="str">
            <v>EUR45875</v>
          </cell>
          <cell r="AS11053">
            <v>6.3828000000000005</v>
          </cell>
        </row>
        <row r="11054">
          <cell r="AR11054" t="str">
            <v>USD45876</v>
          </cell>
          <cell r="AS11054">
            <v>5.4638</v>
          </cell>
        </row>
        <row r="11055">
          <cell r="AR11055" t="str">
            <v>EUR45876</v>
          </cell>
          <cell r="AS11055">
            <v>6.3604000000000003</v>
          </cell>
        </row>
        <row r="11056">
          <cell r="AR11056" t="str">
            <v>USD45881</v>
          </cell>
          <cell r="AS11056">
            <v>5.4052000000000007</v>
          </cell>
        </row>
        <row r="11057">
          <cell r="AR11057" t="str">
            <v>EUR45881</v>
          </cell>
          <cell r="AS11057">
            <v>6.3094999999999999</v>
          </cell>
        </row>
        <row r="11058">
          <cell r="AR11058" t="str">
            <v>USD45884</v>
          </cell>
          <cell r="AS11058">
            <v>5.3928000000000003</v>
          </cell>
        </row>
        <row r="11059">
          <cell r="AR11059" t="str">
            <v>EUR45884</v>
          </cell>
          <cell r="AS11059">
            <v>6.3134000000000006</v>
          </cell>
        </row>
        <row r="11060">
          <cell r="AR11060" t="str">
            <v>USDI45884</v>
          </cell>
          <cell r="AS11060">
            <v>5.4473000000000003</v>
          </cell>
        </row>
        <row r="11061">
          <cell r="AR11061" t="str">
            <v>USD45900</v>
          </cell>
          <cell r="AS11061">
            <v>5.4264000000000001</v>
          </cell>
        </row>
        <row r="11062">
          <cell r="AR11062" t="str">
            <v>EUR45900</v>
          </cell>
          <cell r="AS11062">
            <v>6.3467000000000002</v>
          </cell>
        </row>
        <row r="11063">
          <cell r="AR11063" t="str">
            <v>EURI45901</v>
          </cell>
          <cell r="AS11063">
            <v>6.3467000000000002</v>
          </cell>
        </row>
        <row r="11064">
          <cell r="AR11064" t="str">
            <v>USD45903</v>
          </cell>
          <cell r="AS11064">
            <v>5.4485000000000001</v>
          </cell>
        </row>
        <row r="11065">
          <cell r="AR11065" t="str">
            <v>EUR45903</v>
          </cell>
          <cell r="AS11065">
            <v>6.3616999999999999</v>
          </cell>
        </row>
        <row r="11066">
          <cell r="AR11066" t="str">
            <v>USD45922</v>
          </cell>
          <cell r="AS11066">
            <v>5.3456999999999999</v>
          </cell>
        </row>
        <row r="11067">
          <cell r="AR11067" t="str">
            <v>EUR45922</v>
          </cell>
          <cell r="AS11067">
            <v>6.2930000000000001</v>
          </cell>
        </row>
        <row r="11068">
          <cell r="AR11068" t="str">
            <v>USD45923</v>
          </cell>
          <cell r="AS11068">
            <v>5.3063000000000002</v>
          </cell>
        </row>
        <row r="11069">
          <cell r="AR11069" t="str">
            <v>EUR45923</v>
          </cell>
          <cell r="AS11069">
            <v>6.2620000000000005</v>
          </cell>
        </row>
        <row r="11070">
          <cell r="AR11070" t="str">
            <v>USD45930</v>
          </cell>
          <cell r="AS11070">
            <v>5.3186</v>
          </cell>
        </row>
        <row r="11071">
          <cell r="AR11071" t="str">
            <v>EUR45930</v>
          </cell>
          <cell r="AS11071">
            <v>6.2414000000000005</v>
          </cell>
        </row>
        <row r="11072">
          <cell r="AR11072" t="str">
            <v>USD45939</v>
          </cell>
          <cell r="AS11072">
            <v>5.3538000000000006</v>
          </cell>
        </row>
        <row r="11073">
          <cell r="AR11073" t="str">
            <v>EUR45939</v>
          </cell>
          <cell r="AS11073">
            <v>6.1890000000000001</v>
          </cell>
        </row>
        <row r="11074">
          <cell r="AR11074" t="str">
            <v>USD45947</v>
          </cell>
          <cell r="AS11074">
            <v>5.4390000000000001</v>
          </cell>
        </row>
        <row r="11075">
          <cell r="AR11075" t="str">
            <v>EUR45947</v>
          </cell>
          <cell r="AS11075">
            <v>6.3489000000000004</v>
          </cell>
        </row>
        <row r="11076">
          <cell r="AR11076" t="str">
            <v>USD45950</v>
          </cell>
          <cell r="AS11076">
            <v>5.3771000000000004</v>
          </cell>
        </row>
        <row r="11077">
          <cell r="AR11077" t="str">
            <v>EUR45950</v>
          </cell>
          <cell r="AS11077">
            <v>6.2675000000000001</v>
          </cell>
        </row>
        <row r="11078">
          <cell r="AR11078" t="str">
            <v>USDI45617</v>
          </cell>
          <cell r="AS11078">
            <v>5.7743000000000002</v>
          </cell>
        </row>
        <row r="11079">
          <cell r="AR11079" t="str">
            <v>USDI45616</v>
          </cell>
          <cell r="AS11079">
            <v>5.7885</v>
          </cell>
        </row>
        <row r="11080">
          <cell r="AR11080" t="str">
            <v>EURI45624</v>
          </cell>
          <cell r="AS11080">
            <v>6.1625000000000005</v>
          </cell>
        </row>
        <row r="11081">
          <cell r="AR11081" t="str">
            <v>USDI45624</v>
          </cell>
          <cell r="AS11081">
            <v>5.8291000000000004</v>
          </cell>
        </row>
        <row r="11082">
          <cell r="AR11082" t="str">
            <v>USD45653</v>
          </cell>
          <cell r="AS11082">
            <v>6.1656000000000004</v>
          </cell>
        </row>
        <row r="11083">
          <cell r="AR11083" t="str">
            <v>EUR45653</v>
          </cell>
          <cell r="AS11083">
            <v>6.4184000000000001</v>
          </cell>
        </row>
        <row r="11084">
          <cell r="AR11084" t="str">
            <v>USDI45694</v>
          </cell>
          <cell r="AS11084">
            <v>5.9272</v>
          </cell>
        </row>
        <row r="11085">
          <cell r="AR11085" t="str">
            <v>USD45699</v>
          </cell>
          <cell r="AS11085">
            <v>5.7788000000000004</v>
          </cell>
        </row>
        <row r="11086">
          <cell r="AR11086" t="str">
            <v>EUR45699</v>
          </cell>
          <cell r="AS11086">
            <v>5.9753000000000007</v>
          </cell>
        </row>
        <row r="11087">
          <cell r="AR11087" t="str">
            <v>USD45709</v>
          </cell>
          <cell r="AS11087">
            <v>5.7027000000000001</v>
          </cell>
        </row>
        <row r="11088">
          <cell r="AR11088" t="str">
            <v>EUR45709</v>
          </cell>
          <cell r="AS11088">
            <v>5.9622000000000002</v>
          </cell>
        </row>
        <row r="11089">
          <cell r="AR11089" t="str">
            <v>USDI45741</v>
          </cell>
          <cell r="AS11089">
            <v>5.7488999999999999</v>
          </cell>
        </row>
        <row r="11090">
          <cell r="AR11090" t="str">
            <v>USD45786</v>
          </cell>
          <cell r="AS11090">
            <v>5.6511000000000005</v>
          </cell>
        </row>
        <row r="11091">
          <cell r="AR11091" t="str">
            <v>EUR45786</v>
          </cell>
          <cell r="AS11091">
            <v>6.3688000000000002</v>
          </cell>
        </row>
        <row r="11092">
          <cell r="AR11092" t="str">
            <v>USD45789</v>
          </cell>
          <cell r="AS11092">
            <v>5.6821999999999999</v>
          </cell>
        </row>
        <row r="11093">
          <cell r="AR11093" t="str">
            <v>EUR45789</v>
          </cell>
          <cell r="AS11093">
            <v>6.3107000000000006</v>
          </cell>
        </row>
        <row r="11094">
          <cell r="AR11094" t="str">
            <v>USD45790</v>
          </cell>
          <cell r="AS11094">
            <v>5.6261999999999999</v>
          </cell>
        </row>
        <row r="11095">
          <cell r="AR11095" t="str">
            <v>EUR45790</v>
          </cell>
          <cell r="AS11095">
            <v>6.2878000000000007</v>
          </cell>
        </row>
        <row r="11096">
          <cell r="AR11096" t="str">
            <v>USDI45791</v>
          </cell>
          <cell r="AS11096">
            <v>5.6738</v>
          </cell>
        </row>
        <row r="11097">
          <cell r="AR11097" t="str">
            <v>EURI45819</v>
          </cell>
          <cell r="AS11097">
            <v>6.3468</v>
          </cell>
        </row>
        <row r="11098">
          <cell r="AR11098" t="str">
            <v>USD45855</v>
          </cell>
          <cell r="AS11098">
            <v>5.5737000000000005</v>
          </cell>
        </row>
        <row r="11099">
          <cell r="AR11099" t="str">
            <v>EUR45855</v>
          </cell>
          <cell r="AS11099">
            <v>6.4644000000000004</v>
          </cell>
        </row>
        <row r="11100">
          <cell r="AR11100" t="str">
            <v>USD45868</v>
          </cell>
          <cell r="AS11100">
            <v>5.6034000000000006</v>
          </cell>
        </row>
        <row r="11101">
          <cell r="AR11101" t="str">
            <v>EUR45868</v>
          </cell>
          <cell r="AS11101">
            <v>6.4271000000000003</v>
          </cell>
        </row>
        <row r="11102">
          <cell r="AR11102" t="str">
            <v>USDI45889</v>
          </cell>
          <cell r="AS11102">
            <v>5.4095000000000004</v>
          </cell>
        </row>
        <row r="11103">
          <cell r="AR11103" t="str">
            <v>USD45890</v>
          </cell>
          <cell r="AS11103">
            <v>5.4828000000000001</v>
          </cell>
        </row>
        <row r="11104">
          <cell r="AR11104" t="str">
            <v>EUR45890</v>
          </cell>
          <cell r="AS11104">
            <v>6.3628</v>
          </cell>
        </row>
        <row r="11105">
          <cell r="AR11105" t="str">
            <v>EURI45894</v>
          </cell>
          <cell r="AS11105">
            <v>6.3226000000000004</v>
          </cell>
        </row>
        <row r="11106">
          <cell r="AR11106" t="str">
            <v>EURI45895</v>
          </cell>
          <cell r="AS11106">
            <v>6.3226000000000004</v>
          </cell>
        </row>
        <row r="11107">
          <cell r="AR11107" t="str">
            <v>USD45902</v>
          </cell>
          <cell r="AS11107">
            <v>5.468</v>
          </cell>
        </row>
        <row r="11108">
          <cell r="AR11108" t="str">
            <v>EUR45902</v>
          </cell>
          <cell r="AS11108">
            <v>6.3724000000000007</v>
          </cell>
        </row>
        <row r="11109">
          <cell r="AR11109" t="str">
            <v>USD45911</v>
          </cell>
          <cell r="AS11109">
            <v>5.3858000000000006</v>
          </cell>
        </row>
        <row r="11110">
          <cell r="AR11110" t="str">
            <v>EUR45911</v>
          </cell>
          <cell r="AS11110">
            <v>6.3192000000000004</v>
          </cell>
        </row>
        <row r="11111">
          <cell r="AR11111" t="str">
            <v>EURI45916</v>
          </cell>
          <cell r="AS11111">
            <v>6.2642000000000007</v>
          </cell>
        </row>
        <row r="11112">
          <cell r="AR11112" t="str">
            <v>USDI45916</v>
          </cell>
          <cell r="AS11112">
            <v>5.3208000000000002</v>
          </cell>
        </row>
        <row r="11113">
          <cell r="AR11113" t="str">
            <v>USD45940</v>
          </cell>
          <cell r="AS11113">
            <v>5.4446000000000003</v>
          </cell>
        </row>
        <row r="11114">
          <cell r="AR11114" t="str">
            <v>EUR45940</v>
          </cell>
          <cell r="AS11114">
            <v>6.3234000000000004</v>
          </cell>
        </row>
        <row r="11115">
          <cell r="AR11115" t="str">
            <v>USD45953</v>
          </cell>
          <cell r="AS11115">
            <v>5.3840000000000003</v>
          </cell>
        </row>
        <row r="11116">
          <cell r="AR11116" t="str">
            <v>EUR45953</v>
          </cell>
          <cell r="AS11116">
            <v>6.2524000000000006</v>
          </cell>
        </row>
        <row r="11117">
          <cell r="AR11117" t="str">
            <v>USD45961</v>
          </cell>
          <cell r="AS11117">
            <v>5.3843000000000005</v>
          </cell>
        </row>
        <row r="11118">
          <cell r="AR11118" t="str">
            <v>EUR45961</v>
          </cell>
          <cell r="AS11118">
            <v>6.2140000000000004</v>
          </cell>
        </row>
        <row r="11119">
          <cell r="AR11119" t="str">
            <v>USDI45615</v>
          </cell>
          <cell r="AS11119">
            <v>5.7885</v>
          </cell>
        </row>
        <row r="11120">
          <cell r="AR11120" t="str">
            <v>USD45649</v>
          </cell>
          <cell r="AS11120">
            <v>6.0780000000000003</v>
          </cell>
        </row>
        <row r="11121">
          <cell r="AR11121" t="str">
            <v>EUR45649</v>
          </cell>
          <cell r="AS11121">
            <v>6.3199000000000005</v>
          </cell>
        </row>
        <row r="11122">
          <cell r="AR11122" t="str">
            <v>USD45679</v>
          </cell>
          <cell r="AS11122">
            <v>5.9674000000000005</v>
          </cell>
        </row>
        <row r="11123">
          <cell r="AR11123" t="str">
            <v>EUR45679</v>
          </cell>
          <cell r="AS11123">
            <v>6.218</v>
          </cell>
        </row>
        <row r="11124">
          <cell r="AR11124" t="str">
            <v>USDI45709</v>
          </cell>
          <cell r="AS11124">
            <v>5.7808000000000002</v>
          </cell>
        </row>
        <row r="11125">
          <cell r="AR11125" t="str">
            <v>EURI45742</v>
          </cell>
          <cell r="AS11125">
            <v>6.1574</v>
          </cell>
        </row>
        <row r="11126">
          <cell r="AR11126" t="str">
            <v>USD45755</v>
          </cell>
          <cell r="AS11126">
            <v>5.9367999999999999</v>
          </cell>
        </row>
        <row r="11127">
          <cell r="AR11127" t="str">
            <v>EUR45755</v>
          </cell>
          <cell r="AS11127">
            <v>6.4788000000000006</v>
          </cell>
        </row>
        <row r="11128">
          <cell r="AR11128" t="str">
            <v>USDI45754</v>
          </cell>
          <cell r="AS11128">
            <v>5.7777000000000003</v>
          </cell>
        </row>
        <row r="11129">
          <cell r="AR11129" t="str">
            <v>USD45825</v>
          </cell>
          <cell r="AS11129">
            <v>5.4773000000000005</v>
          </cell>
        </row>
        <row r="11130">
          <cell r="AR11130" t="str">
            <v>EUR45825</v>
          </cell>
          <cell r="AS11130">
            <v>6.3181000000000003</v>
          </cell>
        </row>
        <row r="11131">
          <cell r="AR11131" t="str">
            <v>USD45826</v>
          </cell>
          <cell r="AS11131">
            <v>5.4879000000000007</v>
          </cell>
        </row>
        <row r="11132">
          <cell r="AR11132" t="str">
            <v>EUR45826</v>
          </cell>
          <cell r="AS11132">
            <v>6.3226000000000004</v>
          </cell>
        </row>
        <row r="11133">
          <cell r="AR11133" t="str">
            <v>USD45833</v>
          </cell>
          <cell r="AS11133">
            <v>5.5427</v>
          </cell>
        </row>
        <row r="11134">
          <cell r="AR11134" t="str">
            <v>EUR45833</v>
          </cell>
          <cell r="AS11134">
            <v>6.4405999999999999</v>
          </cell>
        </row>
        <row r="11135">
          <cell r="AR11135" t="str">
            <v>USD45840</v>
          </cell>
          <cell r="AS11135">
            <v>5.4512</v>
          </cell>
        </row>
        <row r="11136">
          <cell r="AR11136" t="str">
            <v>EUR45840</v>
          </cell>
          <cell r="AS11136">
            <v>6.4270000000000005</v>
          </cell>
        </row>
        <row r="11137">
          <cell r="AR11137" t="str">
            <v>USD45889</v>
          </cell>
          <cell r="AS11137">
            <v>5.4725999999999999</v>
          </cell>
        </row>
        <row r="11138">
          <cell r="AR11138" t="str">
            <v>EUR45889</v>
          </cell>
          <cell r="AS11138">
            <v>6.375</v>
          </cell>
        </row>
        <row r="11139">
          <cell r="AR11139" t="str">
            <v>USD45897</v>
          </cell>
          <cell r="AS11139">
            <v>5.4115000000000002</v>
          </cell>
        </row>
        <row r="11140">
          <cell r="AR11140" t="str">
            <v>EUR45897</v>
          </cell>
          <cell r="AS11140">
            <v>6.3174000000000001</v>
          </cell>
        </row>
        <row r="11141">
          <cell r="AR11141" t="str">
            <v>USD45901</v>
          </cell>
          <cell r="AS11141">
            <v>5.4378000000000002</v>
          </cell>
        </row>
        <row r="11142">
          <cell r="AR11142" t="str">
            <v>EUR45901</v>
          </cell>
          <cell r="AS11142">
            <v>6.3628</v>
          </cell>
        </row>
        <row r="11143">
          <cell r="AR11143" t="str">
            <v>USD45919</v>
          </cell>
          <cell r="AS11143">
            <v>5.3276000000000003</v>
          </cell>
        </row>
        <row r="11144">
          <cell r="AR11144" t="str">
            <v>EUR45919</v>
          </cell>
          <cell r="AS11144">
            <v>6.2621000000000002</v>
          </cell>
        </row>
        <row r="11145">
          <cell r="AR11145" t="str">
            <v>USDI45623</v>
          </cell>
          <cell r="AS11145">
            <v>5.7990000000000004</v>
          </cell>
        </row>
        <row r="11146">
          <cell r="AR11146" t="str">
            <v>USD45743</v>
          </cell>
          <cell r="AS11146">
            <v>5.7473999999999998</v>
          </cell>
        </row>
        <row r="11147">
          <cell r="AR11147" t="str">
            <v>EUR45743</v>
          </cell>
          <cell r="AS11147">
            <v>6.2072000000000003</v>
          </cell>
        </row>
        <row r="11148">
          <cell r="AR11148" t="str">
            <v>USD45758</v>
          </cell>
          <cell r="AS11148">
            <v>5.8737000000000004</v>
          </cell>
        </row>
        <row r="11149">
          <cell r="AR11149" t="str">
            <v>EUR45758</v>
          </cell>
          <cell r="AS11149">
            <v>6.6508000000000003</v>
          </cell>
        </row>
        <row r="11150">
          <cell r="AR11150" t="str">
            <v>USD45839</v>
          </cell>
          <cell r="AS11150">
            <v>5.4511000000000003</v>
          </cell>
        </row>
        <row r="11151">
          <cell r="AR11151" t="str">
            <v>EUR45839</v>
          </cell>
          <cell r="AS11151">
            <v>6.4192</v>
          </cell>
        </row>
        <row r="11152">
          <cell r="AR11152" t="str">
            <v>USD45624</v>
          </cell>
          <cell r="AS11152">
            <v>5.9870999999999999</v>
          </cell>
        </row>
        <row r="11153">
          <cell r="AR11153" t="str">
            <v>EUR45624</v>
          </cell>
          <cell r="AS11153">
            <v>6.3182</v>
          </cell>
        </row>
        <row r="11154">
          <cell r="AR11154" t="str">
            <v>USD45748</v>
          </cell>
          <cell r="AS11154">
            <v>5.7050999999999998</v>
          </cell>
        </row>
        <row r="11155">
          <cell r="AR11155" t="str">
            <v>EUR45748</v>
          </cell>
          <cell r="AS11155">
            <v>6.1615000000000002</v>
          </cell>
        </row>
        <row r="11156">
          <cell r="AR11156" t="str">
            <v>USD45750</v>
          </cell>
          <cell r="AS11156">
            <v>5.6067</v>
          </cell>
        </row>
        <row r="11157">
          <cell r="AR11157" t="str">
            <v>EUR45750</v>
          </cell>
          <cell r="AS11157">
            <v>6.1960000000000006</v>
          </cell>
        </row>
        <row r="11158">
          <cell r="AR11158" t="str">
            <v>USD45772</v>
          </cell>
          <cell r="AS11158">
            <v>5.6846000000000005</v>
          </cell>
        </row>
        <row r="11159">
          <cell r="AR11159" t="str">
            <v>EUR45772</v>
          </cell>
          <cell r="AS11159">
            <v>6.4696000000000007</v>
          </cell>
        </row>
        <row r="11160">
          <cell r="AR11160" t="str">
            <v>USDI45813</v>
          </cell>
          <cell r="AS11160">
            <v>5.6924999999999999</v>
          </cell>
        </row>
        <row r="11161">
          <cell r="AR11161" t="str">
            <v>USDI45923</v>
          </cell>
          <cell r="AS11161">
            <v>5.3456999999999999</v>
          </cell>
        </row>
        <row r="11162">
          <cell r="AR11162" t="str">
            <v>USD45813</v>
          </cell>
          <cell r="AS11162">
            <v>5.5969000000000007</v>
          </cell>
        </row>
        <row r="11163">
          <cell r="AR11163" t="str">
            <v>EUR45813</v>
          </cell>
          <cell r="AS11163">
            <v>6.4023000000000003</v>
          </cell>
        </row>
        <row r="11164">
          <cell r="AR11164" t="str">
            <v>USDI45860</v>
          </cell>
          <cell r="AS11164">
            <v>5.5625</v>
          </cell>
        </row>
        <row r="11165">
          <cell r="AR11165" t="str">
            <v>EURI45860</v>
          </cell>
          <cell r="AS11165">
            <v>6.5109000000000004</v>
          </cell>
        </row>
        <row r="11166">
          <cell r="AR11166" t="str">
            <v>USDI45859</v>
          </cell>
          <cell r="AS11166">
            <v>5.5466000000000006</v>
          </cell>
        </row>
        <row r="11167">
          <cell r="AR11167" t="str">
            <v>USDI45867</v>
          </cell>
          <cell r="AS11167">
            <v>5.5737000000000005</v>
          </cell>
        </row>
        <row r="11168">
          <cell r="AR11168" t="str">
            <v>EURI45877</v>
          </cell>
          <cell r="AS11168">
            <v>6.3604000000000003</v>
          </cell>
        </row>
        <row r="11169">
          <cell r="AR11169" t="str">
            <v>USDI45887</v>
          </cell>
          <cell r="AS11169">
            <v>5.3928000000000003</v>
          </cell>
        </row>
        <row r="11170">
          <cell r="AR11170" t="str">
            <v>USD45895</v>
          </cell>
          <cell r="AS11170">
            <v>5.4218000000000002</v>
          </cell>
        </row>
        <row r="11171">
          <cell r="AR11171" t="str">
            <v>EUR45895</v>
          </cell>
          <cell r="AS11171">
            <v>6.3207000000000004</v>
          </cell>
        </row>
        <row r="11172">
          <cell r="AR11172" t="str">
            <v>EURI45938</v>
          </cell>
          <cell r="AS11172">
            <v>6.2301000000000002</v>
          </cell>
        </row>
        <row r="11173">
          <cell r="AR11173" t="str">
            <v>USDI45740</v>
          </cell>
          <cell r="AS11173">
            <v>5.6627999999999998</v>
          </cell>
        </row>
        <row r="11174">
          <cell r="AR11174" t="str">
            <v>USDI</v>
          </cell>
          <cell r="AS11174">
            <v>5.9367999999999999</v>
          </cell>
        </row>
        <row r="11175">
          <cell r="AR11175" t="str">
            <v>USD45804</v>
          </cell>
          <cell r="AS11175">
            <v>5.6539000000000001</v>
          </cell>
        </row>
        <row r="11176">
          <cell r="AR11176" t="str">
            <v>EUR45804</v>
          </cell>
          <cell r="AS11176">
            <v>6.4042000000000003</v>
          </cell>
        </row>
        <row r="11177">
          <cell r="AR11177" t="str">
            <v>USD45946</v>
          </cell>
          <cell r="AS11177">
            <v>5.4354000000000005</v>
          </cell>
        </row>
        <row r="11178">
          <cell r="AR11178" t="str">
            <v>EUR45946</v>
          </cell>
          <cell r="AS11178">
            <v>6.3409000000000004</v>
          </cell>
        </row>
        <row r="11179">
          <cell r="AR11179" t="str">
            <v>USD45960</v>
          </cell>
          <cell r="AS11179">
            <v>5.3850000000000007</v>
          </cell>
        </row>
        <row r="11180">
          <cell r="AR11180" t="str">
            <v>EUR45960</v>
          </cell>
          <cell r="AS11180">
            <v>6.2278000000000002</v>
          </cell>
        </row>
        <row r="11181">
          <cell r="AR11181" t="str">
            <v>USD45814</v>
          </cell>
          <cell r="AS11181">
            <v>5.5947000000000005</v>
          </cell>
        </row>
        <row r="11182">
          <cell r="AR11182" t="str">
            <v>EUR45814</v>
          </cell>
          <cell r="AS11182">
            <v>6.3763000000000005</v>
          </cell>
        </row>
        <row r="11183">
          <cell r="AR11183" t="str">
            <v>USD45817</v>
          </cell>
          <cell r="AS11183">
            <v>5.5760000000000005</v>
          </cell>
        </row>
        <row r="11184">
          <cell r="AR11184" t="str">
            <v>EUR45817</v>
          </cell>
          <cell r="AS11184">
            <v>6.3706000000000005</v>
          </cell>
        </row>
        <row r="11185">
          <cell r="AR11185" t="str">
            <v>USD45842</v>
          </cell>
          <cell r="AS11185">
            <v>5.4090000000000007</v>
          </cell>
        </row>
        <row r="11186">
          <cell r="AR11186" t="str">
            <v>EUR45842</v>
          </cell>
          <cell r="AS11186">
            <v>6.3718000000000004</v>
          </cell>
        </row>
        <row r="11187">
          <cell r="AR11187" t="str">
            <v>USD45898</v>
          </cell>
          <cell r="AS11187">
            <v>5.4264000000000001</v>
          </cell>
        </row>
        <row r="11188">
          <cell r="AR11188" t="str">
            <v>EUR45898</v>
          </cell>
          <cell r="AS11188">
            <v>6.3467000000000002</v>
          </cell>
        </row>
        <row r="11189">
          <cell r="AR11189" t="str">
            <v>USD45915</v>
          </cell>
          <cell r="AS11189">
            <v>5.3208000000000002</v>
          </cell>
        </row>
        <row r="11190">
          <cell r="AR11190" t="str">
            <v>EUR45915</v>
          </cell>
          <cell r="AS11190">
            <v>6.2642000000000007</v>
          </cell>
        </row>
        <row r="11191">
          <cell r="AR11191" t="str">
            <v>EURI45919</v>
          </cell>
          <cell r="AS11191">
            <v>6.2446000000000002</v>
          </cell>
        </row>
        <row r="11192">
          <cell r="AR11192" t="str">
            <v>USD45925</v>
          </cell>
          <cell r="AS11192">
            <v>5.3425000000000002</v>
          </cell>
        </row>
        <row r="11193">
          <cell r="AR11193" t="str">
            <v>EUR45925</v>
          </cell>
          <cell r="AS11193">
            <v>6.2368000000000006</v>
          </cell>
        </row>
        <row r="11194">
          <cell r="AR11194" t="str">
            <v>USD45708</v>
          </cell>
          <cell r="AS11194">
            <v>5.7019000000000002</v>
          </cell>
        </row>
        <row r="11195">
          <cell r="AR11195" t="str">
            <v>EUR45708</v>
          </cell>
          <cell r="AS11195">
            <v>5.9722</v>
          </cell>
        </row>
        <row r="11196">
          <cell r="AR11196" t="str">
            <v>USD45723</v>
          </cell>
          <cell r="AS11196">
            <v>5.7688000000000006</v>
          </cell>
        </row>
        <row r="11197">
          <cell r="AR11197" t="str">
            <v>EUR45723</v>
          </cell>
          <cell r="AS11197">
            <v>6.2713000000000001</v>
          </cell>
        </row>
        <row r="11198">
          <cell r="AR11198" t="str">
            <v>USD45894</v>
          </cell>
          <cell r="AS11198">
            <v>5.4174000000000007</v>
          </cell>
        </row>
        <row r="11199">
          <cell r="AR11199" t="str">
            <v>EUR45894</v>
          </cell>
          <cell r="AS11199">
            <v>6.3226000000000004</v>
          </cell>
        </row>
        <row r="11200">
          <cell r="AR11200" t="str">
            <v>USD45896</v>
          </cell>
          <cell r="AS11200">
            <v>5.4428000000000001</v>
          </cell>
        </row>
        <row r="11201">
          <cell r="AR11201" t="str">
            <v>EUR45896</v>
          </cell>
          <cell r="AS11201">
            <v>6.3196000000000003</v>
          </cell>
        </row>
        <row r="11202">
          <cell r="AR11202" t="str">
            <v>USDI45905</v>
          </cell>
          <cell r="AS11202">
            <v>5.468</v>
          </cell>
        </row>
        <row r="11203">
          <cell r="AR11203" t="str">
            <v>USDI45959</v>
          </cell>
          <cell r="AS11203">
            <v>5.3208000000000002</v>
          </cell>
        </row>
        <row r="11204">
          <cell r="AR11204" t="str">
            <v>USD45691</v>
          </cell>
          <cell r="AS11204">
            <v>5.8687000000000005</v>
          </cell>
        </row>
        <row r="11205">
          <cell r="AR11205" t="str">
            <v>EUR45691</v>
          </cell>
          <cell r="AS11205">
            <v>6.0529999999999999</v>
          </cell>
        </row>
        <row r="11206">
          <cell r="AR11206" t="str">
            <v>USD45762</v>
          </cell>
          <cell r="AS11206">
            <v>5.8707000000000003</v>
          </cell>
        </row>
        <row r="11207">
          <cell r="AR11207" t="str">
            <v>EUR45762</v>
          </cell>
          <cell r="AS11207">
            <v>6.6280000000000001</v>
          </cell>
        </row>
        <row r="11208">
          <cell r="AR11208" t="str">
            <v>USDI45770</v>
          </cell>
          <cell r="AS11208">
            <v>5.6067</v>
          </cell>
        </row>
        <row r="11209">
          <cell r="AR11209" t="str">
            <v>USD45891</v>
          </cell>
          <cell r="AS11209">
            <v>5.4392000000000005</v>
          </cell>
        </row>
        <row r="11210">
          <cell r="AR11210" t="str">
            <v>EUR45891</v>
          </cell>
          <cell r="AS11210">
            <v>6.3709000000000007</v>
          </cell>
        </row>
        <row r="11211">
          <cell r="AR11211" t="str">
            <v>USD45926</v>
          </cell>
          <cell r="AS11211">
            <v>5.3445</v>
          </cell>
        </row>
        <row r="11212">
          <cell r="AR11212" t="str">
            <v>EUR45926</v>
          </cell>
          <cell r="AS11212">
            <v>6.2488000000000001</v>
          </cell>
        </row>
        <row r="11213">
          <cell r="AR11213" t="str">
            <v>USDI45931</v>
          </cell>
          <cell r="AS11213">
            <v>5.3445</v>
          </cell>
        </row>
        <row r="11214">
          <cell r="AR11214" t="str">
            <v>EURI45932</v>
          </cell>
          <cell r="AS11214">
            <v>6.2376000000000005</v>
          </cell>
        </row>
        <row r="11215">
          <cell r="AR11215" t="str">
            <v>USD45958</v>
          </cell>
          <cell r="AS11215">
            <v>5.3690000000000007</v>
          </cell>
        </row>
        <row r="11216">
          <cell r="AR11216" t="str">
            <v>EUR45958</v>
          </cell>
          <cell r="AS11216">
            <v>6.2603</v>
          </cell>
        </row>
        <row r="11217">
          <cell r="AR11217" t="str">
            <v>USD45646</v>
          </cell>
          <cell r="AS11217">
            <v>6.0780000000000003</v>
          </cell>
        </row>
        <row r="11218">
          <cell r="AR11218" t="str">
            <v>EUR45646</v>
          </cell>
          <cell r="AS11218">
            <v>6.3199000000000005</v>
          </cell>
        </row>
        <row r="11219">
          <cell r="AR11219" t="str">
            <v>USD45686</v>
          </cell>
          <cell r="AS11219">
            <v>5.8596000000000004</v>
          </cell>
        </row>
        <row r="11220">
          <cell r="AR11220" t="str">
            <v>EUR45686</v>
          </cell>
          <cell r="AS11220">
            <v>6.1063000000000001</v>
          </cell>
        </row>
        <row r="11221">
          <cell r="AR11221" t="str">
            <v>USDI45736</v>
          </cell>
          <cell r="AS11221">
            <v>5.6657000000000002</v>
          </cell>
        </row>
        <row r="11222">
          <cell r="AR11222" t="str">
            <v>EURI45736</v>
          </cell>
          <cell r="AS11222">
            <v>6.1637000000000004</v>
          </cell>
        </row>
        <row r="11223">
          <cell r="AR11223" t="str">
            <v>USD45761</v>
          </cell>
          <cell r="AS11223">
            <v>5.8425000000000002</v>
          </cell>
        </row>
        <row r="11224">
          <cell r="AR11224" t="str">
            <v>EUR45761</v>
          </cell>
          <cell r="AS11224">
            <v>6.6359000000000004</v>
          </cell>
        </row>
        <row r="11225">
          <cell r="AR11225" t="str">
            <v>USD45771</v>
          </cell>
          <cell r="AS11225">
            <v>5.6738</v>
          </cell>
        </row>
        <row r="11226">
          <cell r="AR11226" t="str">
            <v>EUR45771</v>
          </cell>
          <cell r="AS11226">
            <v>6.4477000000000002</v>
          </cell>
        </row>
        <row r="11227">
          <cell r="AR11227" t="str">
            <v>USD45909</v>
          </cell>
          <cell r="AS11227">
            <v>5.4278000000000004</v>
          </cell>
        </row>
        <row r="11228">
          <cell r="AR11228" t="str">
            <v>EUR45909</v>
          </cell>
          <cell r="AS11228">
            <v>6.3630000000000004</v>
          </cell>
        </row>
        <row r="11229">
          <cell r="AR11229" t="str">
            <v>USD45916</v>
          </cell>
          <cell r="AS11229">
            <v>5.3096000000000005</v>
          </cell>
        </row>
        <row r="11230">
          <cell r="AR11230" t="str">
            <v>EUR45916</v>
          </cell>
          <cell r="AS11230">
            <v>6.2907999999999999</v>
          </cell>
        </row>
        <row r="11231">
          <cell r="AR11231" t="str">
            <v>USD45929</v>
          </cell>
          <cell r="AS11231">
            <v>5.3229000000000006</v>
          </cell>
        </row>
        <row r="11232">
          <cell r="AR11232" t="str">
            <v>EUR45929</v>
          </cell>
          <cell r="AS11232">
            <v>6.2438000000000002</v>
          </cell>
        </row>
        <row r="11233">
          <cell r="AR11233" t="str">
            <v>USD45623</v>
          </cell>
          <cell r="AS11233">
            <v>5.8291000000000004</v>
          </cell>
        </row>
        <row r="11234">
          <cell r="AR11234" t="str">
            <v>EUR45623</v>
          </cell>
          <cell r="AS11234">
            <v>6.1625000000000005</v>
          </cell>
        </row>
        <row r="11235">
          <cell r="AR11235" t="str">
            <v>USD45698</v>
          </cell>
          <cell r="AS11235">
            <v>5.7808000000000002</v>
          </cell>
        </row>
        <row r="11236">
          <cell r="AR11236" t="str">
            <v>EUR45698</v>
          </cell>
          <cell r="AS11236">
            <v>5.9641000000000002</v>
          </cell>
        </row>
        <row r="11237">
          <cell r="AR11237" t="str">
            <v>USD45701</v>
          </cell>
          <cell r="AS11237">
            <v>5.7788000000000004</v>
          </cell>
        </row>
        <row r="11238">
          <cell r="AR11238" t="str">
            <v>EUR45701</v>
          </cell>
          <cell r="AS11238">
            <v>6.0296000000000003</v>
          </cell>
        </row>
        <row r="11239">
          <cell r="AR11239" t="str">
            <v>USD45763</v>
          </cell>
          <cell r="AS11239">
            <v>5.8808000000000007</v>
          </cell>
        </row>
        <row r="11240">
          <cell r="AR11240" t="str">
            <v>EUR45763</v>
          </cell>
          <cell r="AS11240">
            <v>6.6941000000000006</v>
          </cell>
        </row>
        <row r="11241">
          <cell r="AR11241" t="str">
            <v>USD45770</v>
          </cell>
          <cell r="AS11241">
            <v>5.6880000000000006</v>
          </cell>
        </row>
        <row r="11242">
          <cell r="AR11242" t="str">
            <v>EUR45770</v>
          </cell>
          <cell r="AS11242">
            <v>6.4559000000000006</v>
          </cell>
        </row>
        <row r="11243">
          <cell r="AR11243" t="str">
            <v>USDI45771</v>
          </cell>
          <cell r="AS11243">
            <v>5.6880000000000006</v>
          </cell>
        </row>
        <row r="11244">
          <cell r="AR11244" t="str">
            <v>EURI45771</v>
          </cell>
          <cell r="AS11244">
            <v>6.4559000000000006</v>
          </cell>
        </row>
        <row r="11245">
          <cell r="AR11245" t="str">
            <v>USD45808</v>
          </cell>
          <cell r="AS11245">
            <v>5.7087000000000003</v>
          </cell>
        </row>
        <row r="11246">
          <cell r="AR11246" t="str">
            <v>EUR45808</v>
          </cell>
          <cell r="AS11246">
            <v>6.4777000000000005</v>
          </cell>
        </row>
        <row r="11247">
          <cell r="AR11247" t="str">
            <v>EURI45824</v>
          </cell>
          <cell r="AS11247">
            <v>6.4323000000000006</v>
          </cell>
        </row>
        <row r="11248">
          <cell r="AR11248" t="str">
            <v>USDI45820</v>
          </cell>
          <cell r="AS11248">
            <v>5.7087000000000003</v>
          </cell>
        </row>
        <row r="11249">
          <cell r="AR11249" t="str">
            <v>USD45910</v>
          </cell>
          <cell r="AS11249">
            <v>5.4123000000000001</v>
          </cell>
        </row>
        <row r="11250">
          <cell r="AR11250" t="str">
            <v>EUR45910</v>
          </cell>
          <cell r="AS11250">
            <v>6.3405000000000005</v>
          </cell>
        </row>
        <row r="11251">
          <cell r="AR11251" t="str">
            <v>USD45918</v>
          </cell>
          <cell r="AS11251">
            <v>5.3010000000000002</v>
          </cell>
        </row>
        <row r="11252">
          <cell r="AR11252" t="str">
            <v>EUR45918</v>
          </cell>
          <cell r="AS11252">
            <v>6.2446000000000002</v>
          </cell>
        </row>
        <row r="11253">
          <cell r="AR11253" t="str">
            <v>USDI45930</v>
          </cell>
          <cell r="AS11253">
            <v>5.3112000000000004</v>
          </cell>
        </row>
        <row r="11254">
          <cell r="AR11254" t="str">
            <v>USD45943</v>
          </cell>
          <cell r="AS11254">
            <v>5.4629000000000003</v>
          </cell>
        </row>
        <row r="11255">
          <cell r="AR11255" t="str">
            <v>EUR45943</v>
          </cell>
          <cell r="AS11255">
            <v>6.3239000000000001</v>
          </cell>
        </row>
        <row r="11256">
          <cell r="AR11256" t="str">
            <v>USDI45928</v>
          </cell>
          <cell r="AS11256">
            <v>5.3186</v>
          </cell>
        </row>
        <row r="11257">
          <cell r="AR11257" t="str">
            <v>USDI45925</v>
          </cell>
          <cell r="AS11257">
            <v>5.3445</v>
          </cell>
        </row>
        <row r="11258">
          <cell r="AR11258" t="str">
            <v>EUR45626</v>
          </cell>
          <cell r="AS11258">
            <v>6.3943000000000003</v>
          </cell>
        </row>
        <row r="11259">
          <cell r="AR11259" t="str">
            <v>USD45626</v>
          </cell>
          <cell r="AS11259">
            <v>6.0535000000000005</v>
          </cell>
        </row>
        <row r="11260">
          <cell r="AR11260" t="str">
            <v>USD45635</v>
          </cell>
          <cell r="AS11260">
            <v>6.0570000000000004</v>
          </cell>
        </row>
        <row r="11261">
          <cell r="AR11261" t="str">
            <v>EUR45635</v>
          </cell>
          <cell r="AS11261">
            <v>6.4156000000000004</v>
          </cell>
        </row>
        <row r="11262">
          <cell r="AR11262" t="str">
            <v>USD45707</v>
          </cell>
          <cell r="AS11262">
            <v>5.7087000000000003</v>
          </cell>
        </row>
        <row r="11263">
          <cell r="AR11263" t="str">
            <v>EUR45707</v>
          </cell>
          <cell r="AS11263">
            <v>5.9513000000000007</v>
          </cell>
        </row>
        <row r="11264">
          <cell r="AR11264" t="str">
            <v>USD45713</v>
          </cell>
          <cell r="AS11264">
            <v>5.7779000000000007</v>
          </cell>
        </row>
        <row r="11265">
          <cell r="AR11265" t="str">
            <v>EUR45713</v>
          </cell>
          <cell r="AS11265">
            <v>6.0655999999999999</v>
          </cell>
        </row>
        <row r="11266">
          <cell r="AR11266" t="str">
            <v>EURI45714</v>
          </cell>
          <cell r="AS11266">
            <v>6.0655999999999999</v>
          </cell>
        </row>
        <row r="11267">
          <cell r="AR11267" t="str">
            <v>USDI45734</v>
          </cell>
          <cell r="AS11267">
            <v>5.8268000000000004</v>
          </cell>
        </row>
        <row r="11268">
          <cell r="AR11268" t="str">
            <v>USD45754</v>
          </cell>
          <cell r="AS11268">
            <v>5.8877000000000006</v>
          </cell>
        </row>
        <row r="11269">
          <cell r="AR11269" t="str">
            <v>EUR45754</v>
          </cell>
          <cell r="AS11269">
            <v>6.4252000000000002</v>
          </cell>
        </row>
        <row r="11270">
          <cell r="AR11270" t="str">
            <v>USD45779</v>
          </cell>
          <cell r="AS11270">
            <v>5.6394000000000002</v>
          </cell>
        </row>
        <row r="11271">
          <cell r="AR11271" t="str">
            <v>EUR45779</v>
          </cell>
          <cell r="AS11271">
            <v>6.3894000000000002</v>
          </cell>
        </row>
        <row r="11272">
          <cell r="AR11272" t="str">
            <v>USD45782</v>
          </cell>
          <cell r="AS11272">
            <v>5.6520000000000001</v>
          </cell>
        </row>
        <row r="11273">
          <cell r="AR11273" t="str">
            <v>EUR45782</v>
          </cell>
          <cell r="AS11273">
            <v>6.3952</v>
          </cell>
        </row>
        <row r="11274">
          <cell r="AR11274" t="str">
            <v>USD45806</v>
          </cell>
          <cell r="AS11274">
            <v>5.6558999999999999</v>
          </cell>
        </row>
        <row r="11275">
          <cell r="AR11275" t="str">
            <v>EUR45806</v>
          </cell>
          <cell r="AS11275">
            <v>6.4308000000000005</v>
          </cell>
        </row>
        <row r="11276">
          <cell r="AR11276" t="str">
            <v>USD45637</v>
          </cell>
          <cell r="AS11276">
            <v>6.032</v>
          </cell>
        </row>
        <row r="11277">
          <cell r="AR11277" t="str">
            <v>EUR45637</v>
          </cell>
          <cell r="AS11277">
            <v>6.3282000000000007</v>
          </cell>
        </row>
        <row r="11278">
          <cell r="AR11278" t="str">
            <v>USD45639</v>
          </cell>
          <cell r="AS11278">
            <v>6.04</v>
          </cell>
        </row>
        <row r="11279">
          <cell r="AR11279" t="str">
            <v>EUR45639</v>
          </cell>
          <cell r="AS11279">
            <v>6.3360000000000003</v>
          </cell>
        </row>
        <row r="11280">
          <cell r="AR11280" t="str">
            <v>USD45705</v>
          </cell>
          <cell r="AS11280">
            <v>5.7105000000000006</v>
          </cell>
        </row>
        <row r="11281">
          <cell r="AR11281" t="str">
            <v>EUR45705</v>
          </cell>
          <cell r="AS11281">
            <v>5.9846000000000004</v>
          </cell>
        </row>
        <row r="11282">
          <cell r="AR11282" t="str">
            <v>USD45716</v>
          </cell>
          <cell r="AS11282">
            <v>5.8488000000000007</v>
          </cell>
        </row>
        <row r="11283">
          <cell r="AR11283" t="str">
            <v>EUR45716</v>
          </cell>
          <cell r="AS11283">
            <v>6.0828000000000007</v>
          </cell>
        </row>
        <row r="11284">
          <cell r="AR11284" t="str">
            <v>USD45730</v>
          </cell>
          <cell r="AS11284">
            <v>5.7419000000000002</v>
          </cell>
        </row>
        <row r="11285">
          <cell r="AR11285" t="str">
            <v>EUR45730</v>
          </cell>
          <cell r="AS11285">
            <v>6.2426000000000004</v>
          </cell>
        </row>
        <row r="11286">
          <cell r="AR11286" t="str">
            <v>USD45733</v>
          </cell>
          <cell r="AS11286">
            <v>5.7082000000000006</v>
          </cell>
        </row>
        <row r="11287">
          <cell r="AR11287" t="str">
            <v>EUR45733</v>
          </cell>
          <cell r="AS11287">
            <v>6.2345000000000006</v>
          </cell>
        </row>
        <row r="11288">
          <cell r="AR11288" t="str">
            <v>USD45734</v>
          </cell>
          <cell r="AS11288">
            <v>5.6852</v>
          </cell>
        </row>
        <row r="11289">
          <cell r="AR11289" t="str">
            <v>EUR45734</v>
          </cell>
          <cell r="AS11289">
            <v>6.2122000000000002</v>
          </cell>
        </row>
        <row r="11290">
          <cell r="AR11290" t="str">
            <v>USD45756</v>
          </cell>
          <cell r="AS11290">
            <v>6.0605000000000002</v>
          </cell>
        </row>
        <row r="11291">
          <cell r="AR11291" t="str">
            <v>EUR45756</v>
          </cell>
          <cell r="AS11291">
            <v>6.6901999999999999</v>
          </cell>
        </row>
        <row r="11292">
          <cell r="AR11292" t="str">
            <v>USDI45832</v>
          </cell>
          <cell r="AS11292">
            <v>5.5947000000000005</v>
          </cell>
        </row>
        <row r="11293">
          <cell r="AR11293" t="str">
            <v>USD45632</v>
          </cell>
          <cell r="AS11293">
            <v>6.0293000000000001</v>
          </cell>
        </row>
        <row r="11294">
          <cell r="AR11294" t="str">
            <v>EUR45632</v>
          </cell>
          <cell r="AS11294">
            <v>6.37</v>
          </cell>
        </row>
        <row r="11295">
          <cell r="AR11295" t="str">
            <v>USD45670</v>
          </cell>
          <cell r="AS11295">
            <v>6.1078999999999999</v>
          </cell>
        </row>
        <row r="11296">
          <cell r="AR11296" t="str">
            <v>EUR45670</v>
          </cell>
          <cell r="AS11296">
            <v>6.2288000000000006</v>
          </cell>
        </row>
        <row r="11297">
          <cell r="AR11297" t="str">
            <v>USD45672</v>
          </cell>
          <cell r="AS11297">
            <v>6.0377000000000001</v>
          </cell>
        </row>
        <row r="11298">
          <cell r="AR11298" t="str">
            <v>EUR45672</v>
          </cell>
          <cell r="AS11298">
            <v>6.2231000000000005</v>
          </cell>
        </row>
        <row r="11299">
          <cell r="AR11299" t="str">
            <v>USD45673</v>
          </cell>
          <cell r="AS11299">
            <v>6.0322000000000005</v>
          </cell>
        </row>
        <row r="11300">
          <cell r="AR11300" t="str">
            <v>EUR45673</v>
          </cell>
          <cell r="AS11300">
            <v>6.2144000000000004</v>
          </cell>
        </row>
        <row r="11301">
          <cell r="AR11301" t="str">
            <v>USDI45674</v>
          </cell>
          <cell r="AS11301">
            <v>6.0322000000000005</v>
          </cell>
        </row>
        <row r="11302">
          <cell r="AR11302" t="str">
            <v>USD45677</v>
          </cell>
          <cell r="AS11302">
            <v>6.0498000000000003</v>
          </cell>
        </row>
        <row r="11303">
          <cell r="AR11303" t="str">
            <v>EUR45677</v>
          </cell>
          <cell r="AS11303">
            <v>6.2924000000000007</v>
          </cell>
        </row>
        <row r="11304">
          <cell r="AR11304" t="str">
            <v>USD45706</v>
          </cell>
          <cell r="AS11304">
            <v>5.6979000000000006</v>
          </cell>
        </row>
        <row r="11305">
          <cell r="AR11305" t="str">
            <v>EUR45706</v>
          </cell>
          <cell r="AS11305">
            <v>5.9640000000000004</v>
          </cell>
        </row>
        <row r="11306">
          <cell r="AR11306" t="str">
            <v>USD45726</v>
          </cell>
          <cell r="AS11306">
            <v>5.7930000000000001</v>
          </cell>
        </row>
        <row r="11307">
          <cell r="AR11307" t="str">
            <v>EUR45726</v>
          </cell>
          <cell r="AS11307">
            <v>6.2785000000000002</v>
          </cell>
        </row>
        <row r="11308">
          <cell r="AR11308" t="str">
            <v>USD45727</v>
          </cell>
          <cell r="AS11308">
            <v>5.8346</v>
          </cell>
        </row>
        <row r="11309">
          <cell r="AR11309" t="str">
            <v>EUR45727</v>
          </cell>
          <cell r="AS11309">
            <v>6.3755000000000006</v>
          </cell>
        </row>
        <row r="11310">
          <cell r="AR11310" t="str">
            <v>USD45751</v>
          </cell>
          <cell r="AS11310">
            <v>5.7777000000000003</v>
          </cell>
        </row>
        <row r="11311">
          <cell r="AR11311" t="str">
            <v>EUR45751</v>
          </cell>
          <cell r="AS11311">
            <v>6.3641000000000005</v>
          </cell>
        </row>
        <row r="11312">
          <cell r="AR11312" t="str">
            <v>USD45757</v>
          </cell>
          <cell r="AS11312">
            <v>5.9115000000000002</v>
          </cell>
        </row>
        <row r="11313">
          <cell r="AR11313" t="str">
            <v>EUR45757</v>
          </cell>
          <cell r="AS11313">
            <v>6.6144000000000007</v>
          </cell>
        </row>
        <row r="11314">
          <cell r="AR11314" t="str">
            <v>USD45764</v>
          </cell>
          <cell r="AS11314">
            <v>5.8559000000000001</v>
          </cell>
        </row>
        <row r="11315">
          <cell r="AR11315" t="str">
            <v>EUR45764</v>
          </cell>
          <cell r="AS11315">
            <v>6.6558000000000002</v>
          </cell>
        </row>
        <row r="11316">
          <cell r="AR11316" t="str">
            <v>USD45791</v>
          </cell>
          <cell r="AS11316">
            <v>5.61</v>
          </cell>
        </row>
        <row r="11317">
          <cell r="AR11317" t="str">
            <v>EUR45791</v>
          </cell>
          <cell r="AS11317">
            <v>6.2866</v>
          </cell>
        </row>
        <row r="11318">
          <cell r="AR11318" t="str">
            <v>USDI45799</v>
          </cell>
          <cell r="AS11318">
            <v>5.6571000000000007</v>
          </cell>
        </row>
        <row r="11319">
          <cell r="AR11319" t="str">
            <v>USD45805</v>
          </cell>
          <cell r="AS11319">
            <v>5.6936</v>
          </cell>
        </row>
        <row r="11320">
          <cell r="AR11320" t="str">
            <v>EUR45805</v>
          </cell>
          <cell r="AS11320">
            <v>6.4258000000000006</v>
          </cell>
        </row>
        <row r="11321">
          <cell r="AR11321" t="str">
            <v>USDI45817</v>
          </cell>
          <cell r="AS11321">
            <v>5.6591000000000005</v>
          </cell>
        </row>
        <row r="11322">
          <cell r="AR11322" t="str">
            <v>USDI45814</v>
          </cell>
          <cell r="AS11322">
            <v>5.6390000000000002</v>
          </cell>
        </row>
        <row r="11323">
          <cell r="AR11323" t="str">
            <v>USDI45811</v>
          </cell>
          <cell r="AS11323">
            <v>5.6619000000000002</v>
          </cell>
        </row>
        <row r="11324">
          <cell r="AR11324" t="str">
            <v>USDI45810</v>
          </cell>
          <cell r="AS11324">
            <v>5.6619999999999999</v>
          </cell>
        </row>
        <row r="11325">
          <cell r="AR11325" t="str">
            <v>USD45845</v>
          </cell>
          <cell r="AS11325">
            <v>5.4552000000000005</v>
          </cell>
        </row>
        <row r="11326">
          <cell r="AR11326" t="str">
            <v>EUR45845</v>
          </cell>
          <cell r="AS11326">
            <v>6.4006000000000007</v>
          </cell>
        </row>
        <row r="11327">
          <cell r="AR11327" t="str">
            <v>USD45951</v>
          </cell>
          <cell r="AS11327">
            <v>5.3848000000000003</v>
          </cell>
        </row>
        <row r="11328">
          <cell r="AR11328" t="str">
            <v>EUR45951</v>
          </cell>
          <cell r="AS11328">
            <v>6.2549999999999999</v>
          </cell>
        </row>
        <row r="11329">
          <cell r="AR11329" t="str">
            <v>USD45952</v>
          </cell>
          <cell r="AS11329">
            <v>5.3898000000000001</v>
          </cell>
        </row>
        <row r="11330">
          <cell r="AR11330" t="str">
            <v>EUR45952</v>
          </cell>
          <cell r="AS11330">
            <v>6.2586000000000004</v>
          </cell>
        </row>
        <row r="11331">
          <cell r="AR11331" t="str">
            <v>USD45625</v>
          </cell>
          <cell r="AS11331">
            <v>6.0535000000000005</v>
          </cell>
        </row>
        <row r="11332">
          <cell r="AR11332" t="str">
            <v>EUR45625</v>
          </cell>
          <cell r="AS11332">
            <v>6.3943000000000003</v>
          </cell>
        </row>
        <row r="11333">
          <cell r="AR11333" t="str">
            <v>USD45678</v>
          </cell>
          <cell r="AS11333">
            <v>6.0440000000000005</v>
          </cell>
        </row>
        <row r="11334">
          <cell r="AR11334" t="str">
            <v>EUR45678</v>
          </cell>
          <cell r="AS11334">
            <v>6.2864000000000004</v>
          </cell>
        </row>
        <row r="11335">
          <cell r="AR11335" t="str">
            <v>USD45681</v>
          </cell>
          <cell r="AS11335">
            <v>5.8925000000000001</v>
          </cell>
        </row>
        <row r="11336">
          <cell r="AR11336" t="str">
            <v>EUR45681</v>
          </cell>
          <cell r="AS11336">
            <v>6.1971000000000007</v>
          </cell>
        </row>
        <row r="11337">
          <cell r="AR11337" t="str">
            <v>USD45684</v>
          </cell>
          <cell r="AS11337">
            <v>5.9272</v>
          </cell>
        </row>
        <row r="11338">
          <cell r="AR11338" t="str">
            <v>EUR45684</v>
          </cell>
          <cell r="AS11338">
            <v>6.2236000000000002</v>
          </cell>
        </row>
        <row r="11339">
          <cell r="AR11339" t="str">
            <v>USD45722</v>
          </cell>
          <cell r="AS11339">
            <v>5.7488999999999999</v>
          </cell>
        </row>
        <row r="11340">
          <cell r="AR11340" t="str">
            <v>EUR45722</v>
          </cell>
          <cell r="AS11340">
            <v>6.2192000000000007</v>
          </cell>
        </row>
        <row r="11341">
          <cell r="AR11341" t="str">
            <v>USD45777</v>
          </cell>
          <cell r="AS11341">
            <v>5.6608000000000001</v>
          </cell>
        </row>
        <row r="11342">
          <cell r="AR11342" t="str">
            <v>EUR45777</v>
          </cell>
          <cell r="AS11342">
            <v>6.4256000000000002</v>
          </cell>
        </row>
        <row r="11343">
          <cell r="AR11343" t="str">
            <v>USD45800</v>
          </cell>
          <cell r="AS11343">
            <v>5.6932</v>
          </cell>
        </row>
        <row r="11344">
          <cell r="AR11344" t="str">
            <v>EUR45800</v>
          </cell>
          <cell r="AS11344">
            <v>6.4618000000000002</v>
          </cell>
        </row>
        <row r="11345">
          <cell r="AR11345" t="str">
            <v>USD45834</v>
          </cell>
          <cell r="AS11345">
            <v>5.5145</v>
          </cell>
        </row>
        <row r="11346">
          <cell r="AR11346" t="str">
            <v>EUR45834</v>
          </cell>
          <cell r="AS11346">
            <v>6.4613000000000005</v>
          </cell>
        </row>
        <row r="11347">
          <cell r="AR11347" t="str">
            <v>USDI45848</v>
          </cell>
          <cell r="AS11347">
            <v>5.4626000000000001</v>
          </cell>
        </row>
        <row r="11348">
          <cell r="AR11348" t="str">
            <v>EURI45848</v>
          </cell>
          <cell r="AS11348">
            <v>6.3951000000000002</v>
          </cell>
        </row>
        <row r="11349">
          <cell r="AR11349" t="str">
            <v>USD45877</v>
          </cell>
          <cell r="AS11349">
            <v>5.4254000000000007</v>
          </cell>
        </row>
        <row r="11350">
          <cell r="AR11350" t="str">
            <v>EUR45877</v>
          </cell>
          <cell r="AS11350">
            <v>6.3260000000000005</v>
          </cell>
        </row>
        <row r="11351">
          <cell r="AR11351" t="str">
            <v>USD45957</v>
          </cell>
          <cell r="AS11351">
            <v>5.3744000000000005</v>
          </cell>
        </row>
        <row r="11352">
          <cell r="AR11352" t="str">
            <v>EUR45957</v>
          </cell>
          <cell r="AS11352">
            <v>6.2537000000000003</v>
          </cell>
        </row>
        <row r="11353">
          <cell r="AR11353" t="str">
            <v>USD45667</v>
          </cell>
          <cell r="AS11353">
            <v>6.0965000000000007</v>
          </cell>
        </row>
        <row r="11354">
          <cell r="AR11354" t="str">
            <v>EUR45667</v>
          </cell>
          <cell r="AS11354">
            <v>6.2501000000000007</v>
          </cell>
        </row>
        <row r="11355">
          <cell r="AR11355" t="str">
            <v>EURI45684</v>
          </cell>
          <cell r="AS11355">
            <v>6.1971000000000007</v>
          </cell>
        </row>
        <row r="11356">
          <cell r="AR11356" t="str">
            <v>USD45685</v>
          </cell>
          <cell r="AS11356">
            <v>5.8930000000000007</v>
          </cell>
        </row>
        <row r="11357">
          <cell r="AR11357" t="str">
            <v>EUR45685</v>
          </cell>
          <cell r="AS11357">
            <v>6.1435000000000004</v>
          </cell>
        </row>
        <row r="11358">
          <cell r="AR11358" t="str">
            <v>EURI45698</v>
          </cell>
          <cell r="AS11358">
            <v>5.9595000000000002</v>
          </cell>
        </row>
        <row r="11359">
          <cell r="AR11359" t="str">
            <v>EURI45701</v>
          </cell>
          <cell r="AS11359">
            <v>5.9875000000000007</v>
          </cell>
        </row>
        <row r="11360">
          <cell r="AR11360" t="str">
            <v>USDI45782</v>
          </cell>
          <cell r="AS11360">
            <v>5.6394000000000002</v>
          </cell>
        </row>
        <row r="11361">
          <cell r="AR11361" t="str">
            <v>EURI45782</v>
          </cell>
          <cell r="AS11361">
            <v>6.3894000000000002</v>
          </cell>
        </row>
        <row r="11362">
          <cell r="AR11362" t="str">
            <v>USDI45793</v>
          </cell>
          <cell r="AS11362">
            <v>5.8808000000000007</v>
          </cell>
        </row>
        <row r="11363">
          <cell r="AR11363" t="str">
            <v>USD45888</v>
          </cell>
          <cell r="AS11363">
            <v>5.4716000000000005</v>
          </cell>
        </row>
        <row r="11364">
          <cell r="AR11364" t="str">
            <v>EUR45888</v>
          </cell>
          <cell r="AS11364">
            <v>6.3799000000000001</v>
          </cell>
        </row>
        <row r="11365">
          <cell r="AR11365" t="str">
            <v>USD45680</v>
          </cell>
          <cell r="AS11365">
            <v>5.9399000000000006</v>
          </cell>
        </row>
        <row r="11366">
          <cell r="AR11366" t="str">
            <v>EUR45680</v>
          </cell>
          <cell r="AS11366">
            <v>6.1757</v>
          </cell>
        </row>
        <row r="11367">
          <cell r="AR11367" t="str">
            <v>USDI45769</v>
          </cell>
          <cell r="AS11367">
            <v>5.8559000000000001</v>
          </cell>
        </row>
        <row r="11368">
          <cell r="AR11368" t="str">
            <v>USD45908</v>
          </cell>
          <cell r="AS11368">
            <v>5.4278000000000004</v>
          </cell>
        </row>
        <row r="11369">
          <cell r="AR11369" t="str">
            <v>EUR45908</v>
          </cell>
          <cell r="AS11369">
            <v>6.3782000000000005</v>
          </cell>
        </row>
        <row r="11370">
          <cell r="AR11370" t="str">
            <v>USD45931</v>
          </cell>
          <cell r="AS11370">
            <v>5.3208000000000002</v>
          </cell>
        </row>
        <row r="11371">
          <cell r="AR11371" t="str">
            <v>EUR45931</v>
          </cell>
          <cell r="AS11371">
            <v>6.2376000000000005</v>
          </cell>
        </row>
        <row r="11372">
          <cell r="AR11372" t="str">
            <v>EURI45947</v>
          </cell>
          <cell r="AS11372">
            <v>6.3409000000000004</v>
          </cell>
        </row>
        <row r="11373">
          <cell r="AR11373" t="str">
            <v>EURI45959</v>
          </cell>
          <cell r="AS11373">
            <v>6.2603</v>
          </cell>
        </row>
        <row r="11374">
          <cell r="AR11374" t="str">
            <v>USD45721</v>
          </cell>
          <cell r="AS11374">
            <v>5.7914000000000003</v>
          </cell>
        </row>
        <row r="11375">
          <cell r="AR11375" t="str">
            <v>EUR45721</v>
          </cell>
          <cell r="AS11375">
            <v>6.2397</v>
          </cell>
        </row>
        <row r="11376">
          <cell r="AR11376" t="str">
            <v>EURI45741</v>
          </cell>
          <cell r="AS11376">
            <v>6.1970000000000001</v>
          </cell>
        </row>
        <row r="11377">
          <cell r="AR11377" t="str">
            <v>USDI45789</v>
          </cell>
          <cell r="AS11377">
            <v>5.6846000000000005</v>
          </cell>
        </row>
        <row r="11378">
          <cell r="AR11378" t="str">
            <v>USD45792</v>
          </cell>
          <cell r="AS11378">
            <v>5.6328000000000005</v>
          </cell>
        </row>
        <row r="11379">
          <cell r="AR11379" t="str">
            <v>EUR45792</v>
          </cell>
          <cell r="AS11379">
            <v>6.3025000000000002</v>
          </cell>
        </row>
        <row r="11380">
          <cell r="AR11380" t="str">
            <v>USDI45818</v>
          </cell>
          <cell r="AS11380">
            <v>5.5760000000000005</v>
          </cell>
        </row>
        <row r="11381">
          <cell r="AR11381" t="str">
            <v>USDI45869</v>
          </cell>
          <cell r="AS11381">
            <v>5.6034000000000006</v>
          </cell>
        </row>
        <row r="11382">
          <cell r="AR11382" t="str">
            <v>USDI45932</v>
          </cell>
          <cell r="AS11382">
            <v>5.3186</v>
          </cell>
        </row>
        <row r="11383">
          <cell r="AR11383" t="str">
            <v>USDI45933</v>
          </cell>
          <cell r="AS11383">
            <v>5.3445</v>
          </cell>
        </row>
        <row r="11384">
          <cell r="AR11384" t="str">
            <v>EURI45621</v>
          </cell>
          <cell r="AS11384">
            <v>6.0513000000000003</v>
          </cell>
        </row>
        <row r="11385">
          <cell r="AR11385" t="str">
            <v>USD45622</v>
          </cell>
          <cell r="AS11385">
            <v>5.7990000000000004</v>
          </cell>
        </row>
        <row r="11386">
          <cell r="AR11386" t="str">
            <v>EUR45622</v>
          </cell>
          <cell r="AS11386">
            <v>6.0773999999999999</v>
          </cell>
        </row>
        <row r="11387">
          <cell r="AR11387" t="str">
            <v>USD45870</v>
          </cell>
          <cell r="AS11387">
            <v>5.5436000000000005</v>
          </cell>
        </row>
        <row r="11388">
          <cell r="AR11388" t="str">
            <v>EUR45870</v>
          </cell>
          <cell r="AS11388">
            <v>6.4051</v>
          </cell>
        </row>
        <row r="11389">
          <cell r="AR11389" t="str">
            <v>USD45693</v>
          </cell>
          <cell r="AS11389">
            <v>5.7997000000000005</v>
          </cell>
        </row>
        <row r="11390">
          <cell r="AR11390" t="str">
            <v>EUR45693</v>
          </cell>
          <cell r="AS11390">
            <v>6.0449999999999999</v>
          </cell>
        </row>
        <row r="11391">
          <cell r="AR11391" t="str">
            <v>EURI45756</v>
          </cell>
          <cell r="AS11391">
            <v>6.4788000000000006</v>
          </cell>
        </row>
        <row r="11392">
          <cell r="AR11392" t="str">
            <v>USDI45776</v>
          </cell>
          <cell r="AS11392">
            <v>5.7473999999999998</v>
          </cell>
        </row>
        <row r="11393">
          <cell r="AR11393" t="str">
            <v>USDI45637</v>
          </cell>
          <cell r="AS11393">
            <v>5.8291000000000004</v>
          </cell>
        </row>
        <row r="11394">
          <cell r="AR11394" t="str">
            <v>USD45643</v>
          </cell>
          <cell r="AS11394">
            <v>6.1684999999999999</v>
          </cell>
        </row>
        <row r="11395">
          <cell r="AR11395" t="str">
            <v>EUR45643</v>
          </cell>
          <cell r="AS11395">
            <v>6.4769000000000005</v>
          </cell>
        </row>
        <row r="11396">
          <cell r="AR11396" t="str">
            <v>USD45644</v>
          </cell>
          <cell r="AS11396">
            <v>6.1623999999999999</v>
          </cell>
        </row>
        <row r="11397">
          <cell r="AR11397" t="str">
            <v>EUR45644</v>
          </cell>
          <cell r="AS11397">
            <v>6.4551000000000007</v>
          </cell>
        </row>
        <row r="11398">
          <cell r="AR11398" t="str">
            <v>USDI45790</v>
          </cell>
          <cell r="AS11398">
            <v>5.6608000000000001</v>
          </cell>
        </row>
        <row r="11399">
          <cell r="AR11399" t="str">
            <v>USD45832</v>
          </cell>
          <cell r="AS11399">
            <v>5.4938000000000002</v>
          </cell>
        </row>
        <row r="11400">
          <cell r="AR11400" t="str">
            <v>EUR45832</v>
          </cell>
          <cell r="AS11400">
            <v>6.3772000000000002</v>
          </cell>
        </row>
        <row r="11401">
          <cell r="AR11401" t="str">
            <v>USDI45841</v>
          </cell>
          <cell r="AS11401">
            <v>5.5123000000000006</v>
          </cell>
        </row>
        <row r="11402">
          <cell r="AR11402" t="str">
            <v>USDI45812</v>
          </cell>
          <cell r="AS11402">
            <v>5.6694000000000004</v>
          </cell>
        </row>
        <row r="11403">
          <cell r="AR11403" t="str">
            <v>EURI45812</v>
          </cell>
          <cell r="AS11403">
            <v>6.4478</v>
          </cell>
        </row>
        <row r="11404">
          <cell r="AR11404" t="str">
            <v>USD45882</v>
          </cell>
          <cell r="AS11404">
            <v>5.3928000000000003</v>
          </cell>
        </row>
        <row r="11405">
          <cell r="AR11405" t="str">
            <v>EUR45882</v>
          </cell>
          <cell r="AS11405">
            <v>6.3170999999999999</v>
          </cell>
        </row>
        <row r="11406">
          <cell r="AR11406" t="str">
            <v>USD45887</v>
          </cell>
          <cell r="AS11406">
            <v>5.4155000000000006</v>
          </cell>
        </row>
        <row r="11407">
          <cell r="AR11407" t="str">
            <v>EUR45887</v>
          </cell>
          <cell r="AS11407">
            <v>6.3183000000000007</v>
          </cell>
        </row>
        <row r="11408">
          <cell r="AR11408" t="str">
            <v>USD45938</v>
          </cell>
          <cell r="AS11408">
            <v>5.3427000000000007</v>
          </cell>
        </row>
        <row r="11409">
          <cell r="AR11409" t="str">
            <v>EUR45938</v>
          </cell>
          <cell r="AS11409">
            <v>6.2013000000000007</v>
          </cell>
        </row>
        <row r="11410">
          <cell r="AR11410" t="str">
            <v>EURI45667</v>
          </cell>
          <cell r="AS11410">
            <v>6.2723000000000004</v>
          </cell>
        </row>
        <row r="11411">
          <cell r="AR11411" t="str">
            <v>EURI45828</v>
          </cell>
          <cell r="AS11411">
            <v>6.3226000000000004</v>
          </cell>
        </row>
        <row r="11412">
          <cell r="AR11412" t="str">
            <v>USD45835</v>
          </cell>
          <cell r="AS11412">
            <v>5.4759000000000002</v>
          </cell>
        </row>
        <row r="11413">
          <cell r="AR11413" t="str">
            <v>EUR45835</v>
          </cell>
          <cell r="AS11413">
            <v>6.4199000000000002</v>
          </cell>
        </row>
        <row r="11414">
          <cell r="AR11414" t="str">
            <v>USDI45842</v>
          </cell>
          <cell r="AS11414">
            <v>5.5</v>
          </cell>
        </row>
        <row r="11415">
          <cell r="AR11415" t="str">
            <v>USD45933</v>
          </cell>
          <cell r="AS11415">
            <v>5.3498000000000001</v>
          </cell>
        </row>
        <row r="11416">
          <cell r="AR11416" t="str">
            <v>EUR45933</v>
          </cell>
          <cell r="AS11416">
            <v>6.2844000000000007</v>
          </cell>
        </row>
        <row r="11417">
          <cell r="AR11417" t="str">
            <v>USD45614</v>
          </cell>
          <cell r="AS11417">
            <v>5.7603</v>
          </cell>
        </row>
        <row r="11418">
          <cell r="AR11418" t="str">
            <v>EUR45614</v>
          </cell>
          <cell r="AS11418">
            <v>6.0909000000000004</v>
          </cell>
        </row>
        <row r="11419">
          <cell r="AR11419" t="str">
            <v>USD45615</v>
          </cell>
          <cell r="AS11419">
            <v>5.7743000000000002</v>
          </cell>
        </row>
        <row r="11420">
          <cell r="AR11420" t="str">
            <v>EUR45615</v>
          </cell>
          <cell r="AS11420">
            <v>6.1138000000000003</v>
          </cell>
        </row>
        <row r="11421">
          <cell r="AR11421" t="str">
            <v>USDI45686</v>
          </cell>
          <cell r="AS11421">
            <v>6.0609000000000002</v>
          </cell>
        </row>
        <row r="11422">
          <cell r="AR11422" t="str">
            <v>USD45859</v>
          </cell>
          <cell r="AS11422">
            <v>5.5625</v>
          </cell>
        </row>
        <row r="11423">
          <cell r="AR11423" t="str">
            <v>EUR45859</v>
          </cell>
          <cell r="AS11423">
            <v>6.5109000000000004</v>
          </cell>
        </row>
        <row r="11424">
          <cell r="AR11424" t="str">
            <v>USD45863</v>
          </cell>
          <cell r="AS11424">
            <v>5.5426000000000002</v>
          </cell>
        </row>
        <row r="11425">
          <cell r="AR11425" t="str">
            <v>EUR45863</v>
          </cell>
          <cell r="AS11425">
            <v>6.5020000000000007</v>
          </cell>
        </row>
        <row r="11426">
          <cell r="AR11426" t="str">
            <v>USD45866</v>
          </cell>
          <cell r="AS11426">
            <v>5.5876999999999999</v>
          </cell>
        </row>
        <row r="11427">
          <cell r="AR11427" t="str">
            <v>EUR45866</v>
          </cell>
          <cell r="AS11427">
            <v>6.4873000000000003</v>
          </cell>
        </row>
        <row r="11428">
          <cell r="AR11428" t="str">
            <v>USD45736</v>
          </cell>
          <cell r="AS11428">
            <v>5.6627999999999998</v>
          </cell>
        </row>
        <row r="11429">
          <cell r="AR11429" t="str">
            <v>EUR45736</v>
          </cell>
          <cell r="AS11429">
            <v>6.1430000000000007</v>
          </cell>
        </row>
        <row r="11430">
          <cell r="AR11430" t="str">
            <v>USDI45743</v>
          </cell>
          <cell r="AS11430">
            <v>5.7688000000000006</v>
          </cell>
        </row>
        <row r="11431">
          <cell r="AR11431" t="str">
            <v>USDI45853</v>
          </cell>
          <cell r="AS11431">
            <v>5.4552000000000005</v>
          </cell>
        </row>
        <row r="11432">
          <cell r="AR11432" t="str">
            <v>USD45883</v>
          </cell>
          <cell r="AS11432">
            <v>5.4095000000000004</v>
          </cell>
        </row>
        <row r="11433">
          <cell r="AR11433" t="str">
            <v>EUR45883</v>
          </cell>
          <cell r="AS11433">
            <v>6.2988</v>
          </cell>
        </row>
        <row r="11434">
          <cell r="AR11434" t="str">
            <v>USD45828</v>
          </cell>
          <cell r="AS11434">
            <v>5.4957000000000003</v>
          </cell>
        </row>
        <row r="11435">
          <cell r="AR11435" t="str">
            <v>EUR45828</v>
          </cell>
          <cell r="AS11435">
            <v>6.3315999999999999</v>
          </cell>
        </row>
        <row r="11436">
          <cell r="AR11436" t="str">
            <v>USD45831</v>
          </cell>
          <cell r="AS11436">
            <v>5.5213000000000001</v>
          </cell>
        </row>
        <row r="11437">
          <cell r="AR11437" t="str">
            <v>EUR45831</v>
          </cell>
          <cell r="AS11437">
            <v>6.3710000000000004</v>
          </cell>
        </row>
        <row r="11438">
          <cell r="AR11438" t="str">
            <v>USD45657</v>
          </cell>
          <cell r="AS11438">
            <v>6.1923000000000004</v>
          </cell>
        </row>
        <row r="11439">
          <cell r="AR11439" t="str">
            <v>EUR45657</v>
          </cell>
          <cell r="AS11439">
            <v>6.4363000000000001</v>
          </cell>
        </row>
        <row r="11440">
          <cell r="AR11440" t="str">
            <v>USD45656</v>
          </cell>
          <cell r="AS11440">
            <v>6.1923000000000004</v>
          </cell>
        </row>
        <row r="11441">
          <cell r="AR11441" t="str">
            <v>EUR45656</v>
          </cell>
          <cell r="AS11441">
            <v>6.4282000000000004</v>
          </cell>
        </row>
        <row r="11442">
          <cell r="AR11442" t="str">
            <v>USD45659</v>
          </cell>
          <cell r="AS11442">
            <v>6.2086000000000006</v>
          </cell>
        </row>
        <row r="11443">
          <cell r="AR11443" t="str">
            <v>EUR45659</v>
          </cell>
          <cell r="AS11443">
            <v>6.3793000000000006</v>
          </cell>
        </row>
        <row r="11444">
          <cell r="AR11444" t="str">
            <v>USD45797</v>
          </cell>
          <cell r="AS11444">
            <v>5.6619999999999999</v>
          </cell>
        </row>
        <row r="11445">
          <cell r="AR11445" t="str">
            <v>EUR45797</v>
          </cell>
          <cell r="AS11445">
            <v>6.3719999999999999</v>
          </cell>
        </row>
        <row r="11446">
          <cell r="AR11446" t="str">
            <v>USD45812</v>
          </cell>
          <cell r="AS11446">
            <v>5.6332000000000004</v>
          </cell>
        </row>
        <row r="11447">
          <cell r="AR11447" t="str">
            <v>EUR45812</v>
          </cell>
          <cell r="AS11447">
            <v>6.4354000000000005</v>
          </cell>
        </row>
        <row r="11448">
          <cell r="AR11448" t="str">
            <v>USD45650</v>
          </cell>
          <cell r="AS11448">
            <v>6.1541000000000006</v>
          </cell>
        </row>
        <row r="11449">
          <cell r="AR11449" t="str">
            <v>EUR45650</v>
          </cell>
          <cell r="AS11449">
            <v>6.4027000000000003</v>
          </cell>
        </row>
        <row r="11450">
          <cell r="AR11450" t="str">
            <v>USD45652</v>
          </cell>
          <cell r="AS11450">
            <v>6.1656000000000004</v>
          </cell>
        </row>
        <row r="11451">
          <cell r="AR11451" t="str">
            <v>EUR45652</v>
          </cell>
          <cell r="AS11451">
            <v>6.4184000000000001</v>
          </cell>
        </row>
        <row r="11452">
          <cell r="AR11452" t="str">
            <v>USD45793</v>
          </cell>
          <cell r="AS11452">
            <v>5.6924999999999999</v>
          </cell>
        </row>
        <row r="11453">
          <cell r="AR11453" t="str">
            <v>EUR45793</v>
          </cell>
          <cell r="AS11453">
            <v>6.3420000000000005</v>
          </cell>
        </row>
        <row r="11454">
          <cell r="AR11454" t="str">
            <v>USD45827</v>
          </cell>
          <cell r="AS11454">
            <v>5.4879000000000007</v>
          </cell>
        </row>
        <row r="11455">
          <cell r="AR11455" t="str">
            <v>EUR45827</v>
          </cell>
          <cell r="AS11455">
            <v>6.3226000000000004</v>
          </cell>
        </row>
        <row r="11456">
          <cell r="AR11456" t="str">
            <v>USD45841</v>
          </cell>
          <cell r="AS11456">
            <v>5.4207999999999998</v>
          </cell>
        </row>
        <row r="11457">
          <cell r="AR11457" t="str">
            <v>EUR45841</v>
          </cell>
          <cell r="AS11457">
            <v>6.3738000000000001</v>
          </cell>
        </row>
        <row r="11458">
          <cell r="AR11458" t="str">
            <v>USD45874</v>
          </cell>
          <cell r="AS11458">
            <v>5.5119000000000007</v>
          </cell>
        </row>
        <row r="11459">
          <cell r="AR11459" t="str">
            <v>EUR45874</v>
          </cell>
          <cell r="AS11459">
            <v>6.3828000000000005</v>
          </cell>
        </row>
        <row r="11460">
          <cell r="AR11460" t="str">
            <v>USD45749</v>
          </cell>
          <cell r="AS11460">
            <v>5.6923000000000004</v>
          </cell>
        </row>
        <row r="11461">
          <cell r="AR11461" t="str">
            <v>EUR45749</v>
          </cell>
          <cell r="AS11461">
            <v>6.1863999999999999</v>
          </cell>
        </row>
        <row r="11462">
          <cell r="AR11462" t="str">
            <v>USD45932</v>
          </cell>
          <cell r="AS11462">
            <v>5.3449</v>
          </cell>
        </row>
        <row r="11463">
          <cell r="AR11463" t="str">
            <v>EUR45932</v>
          </cell>
          <cell r="AS11463">
            <v>6.2525000000000004</v>
          </cell>
        </row>
        <row r="11464">
          <cell r="AR11464" t="str">
            <v>USD45702</v>
          </cell>
          <cell r="AS11464">
            <v>5.7282999999999999</v>
          </cell>
        </row>
        <row r="11465">
          <cell r="AR11465" t="str">
            <v>EUR45702</v>
          </cell>
          <cell r="AS11465">
            <v>6.0199000000000007</v>
          </cell>
        </row>
        <row r="11466">
          <cell r="AR11466" t="str">
            <v>USDI45735</v>
          </cell>
          <cell r="AS11466">
            <v>5.6852</v>
          </cell>
        </row>
        <row r="11467">
          <cell r="AR11467" t="str">
            <v>EURI45735</v>
          </cell>
          <cell r="AS11467">
            <v>6.2122000000000002</v>
          </cell>
        </row>
        <row r="11468">
          <cell r="AR11468" t="str">
            <v>USD45747</v>
          </cell>
          <cell r="AS11468">
            <v>5.7422000000000004</v>
          </cell>
        </row>
        <row r="11469">
          <cell r="AR11469" t="str">
            <v>EUR45747</v>
          </cell>
          <cell r="AS11469">
            <v>6.1993</v>
          </cell>
        </row>
        <row r="11470">
          <cell r="AR11470" t="str">
            <v>USD45811</v>
          </cell>
          <cell r="AS11470">
            <v>5.6694000000000004</v>
          </cell>
        </row>
        <row r="11471">
          <cell r="AR11471" t="str">
            <v>EUR45811</v>
          </cell>
          <cell r="AS11471">
            <v>6.4478</v>
          </cell>
        </row>
        <row r="11472">
          <cell r="AR11472" t="str">
            <v>USD45820</v>
          </cell>
          <cell r="AS11472">
            <v>5.5388000000000002</v>
          </cell>
        </row>
        <row r="11473">
          <cell r="AR11473" t="str">
            <v>EUR45820</v>
          </cell>
          <cell r="AS11473">
            <v>6.4128000000000007</v>
          </cell>
        </row>
        <row r="11474">
          <cell r="AR11474" t="str">
            <v>USDI45849</v>
          </cell>
          <cell r="AS11474">
            <v>5.5433000000000003</v>
          </cell>
        </row>
        <row r="11475">
          <cell r="AR11475" t="str">
            <v>USD45852</v>
          </cell>
          <cell r="AS11475">
            <v>5.5594999999999999</v>
          </cell>
        </row>
        <row r="11476">
          <cell r="AR11476" t="str">
            <v>EUR45852</v>
          </cell>
          <cell r="AS11476">
            <v>6.4889999999999999</v>
          </cell>
        </row>
        <row r="11477">
          <cell r="AR11477" t="str">
            <v>USD45853</v>
          </cell>
          <cell r="AS11477">
            <v>5.5575999999999999</v>
          </cell>
        </row>
        <row r="11478">
          <cell r="AR11478" t="str">
            <v>EUR45853</v>
          </cell>
          <cell r="AS11478">
            <v>6.4579000000000004</v>
          </cell>
        </row>
        <row r="11479">
          <cell r="AR11479" t="str">
            <v>USD45873</v>
          </cell>
          <cell r="AS11479">
            <v>5.5113000000000003</v>
          </cell>
        </row>
        <row r="11480">
          <cell r="AR11480" t="str">
            <v>EUR45873</v>
          </cell>
          <cell r="AS11480">
            <v>6.3755000000000006</v>
          </cell>
        </row>
        <row r="11481">
          <cell r="AR11481" t="str">
            <v>USD45954</v>
          </cell>
          <cell r="AS11481">
            <v>5.3797000000000006</v>
          </cell>
        </row>
        <row r="11482">
          <cell r="AR11482" t="str">
            <v>EUR45954</v>
          </cell>
          <cell r="AS11482">
            <v>6.2544000000000004</v>
          </cell>
        </row>
        <row r="11483">
          <cell r="AR11483" t="str">
            <v>USD45959</v>
          </cell>
          <cell r="AS11483">
            <v>5.3416000000000006</v>
          </cell>
        </row>
        <row r="11484">
          <cell r="AR11484" t="str">
            <v>EUR45959</v>
          </cell>
          <cell r="AS11484">
            <v>6.2304000000000004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CIGAM_1" backgroundRefresh="0" connectionId="1" xr16:uid="{201512F8-5E6F-4EC2-9FFF-CF8419DDC05A}" autoFormatId="16" applyNumberFormats="0" applyBorderFormats="0" applyFontFormats="0" applyPatternFormats="0" applyAlignmentFormats="0" applyWidthHeightFormats="0">
  <queryTableRefresh nextId="60" unboundColumnsRight="19">
    <queryTableFields count="40">
      <queryTableField id="1" name="NUMERO_NF" tableColumnId="1"/>
      <queryTableField id="2" name="SERIE_NF" tableColumnId="2"/>
      <queryTableField id="3" name="DATA_EMISSAO_NF" tableColumnId="3"/>
      <queryTableField id="4" name="COD_DIVISAO" tableColumnId="4"/>
      <queryTableField id="5" name="DIVISAO" tableColumnId="5"/>
      <queryTableField id="6" name="COD_CLIENTE" tableColumnId="6"/>
      <queryTableField id="7" name="CLIENTE" tableColumnId="7"/>
      <queryTableField id="8" name="COD_MATERIAL" tableColumnId="8"/>
      <queryTableField id="9" name="MATERIAL" tableColumnId="9"/>
      <queryTableField id="10" name="QTD" tableColumnId="30"/>
      <queryTableField id="26" name="CUSTO_PRODUTO" tableColumnId="10"/>
      <queryTableField id="11" name="VALOR_RECEITA" tableColumnId="29"/>
      <queryTableField id="12" name="VL_IMPOSTOS" tableColumnId="28"/>
      <queryTableField id="30" name="PRECO_UNITARIO" tableColumnId="27"/>
      <queryTableField id="21" dataBound="0" tableColumnId="21"/>
      <queryTableField id="28" dataBound="0" tableColumnId="26"/>
      <queryTableField id="17" name="NUMERO_MOVIMENTO" tableColumnId="11"/>
      <queryTableField id="18" name="CFOP" tableColumnId="12"/>
      <queryTableField id="19" name="COD_TIPO_OPERACAO" tableColumnId="14"/>
      <queryTableField id="49" dataBound="0" tableColumnId="25"/>
      <queryTableField id="20" name="TIPO_OPERACAO" tableColumnId="15"/>
      <queryTableField id="48" dataBound="0" tableColumnId="24"/>
      <queryTableField id="50" dataBound="0" tableColumnId="31"/>
      <queryTableField id="47" dataBound="0" tableColumnId="23"/>
      <queryTableField id="46" dataBound="0" tableColumnId="22"/>
      <queryTableField id="45" dataBound="0" tableColumnId="20"/>
      <queryTableField id="44" dataBound="0" tableColumnId="17"/>
      <queryTableField id="51" dataBound="0" tableColumnId="32"/>
      <queryTableField id="39" dataBound="0" tableColumnId="13"/>
      <queryTableField id="42" dataBound="0" tableColumnId="18"/>
      <queryTableField id="40" dataBound="0" tableColumnId="16"/>
      <queryTableField id="43" dataBound="0" tableColumnId="19"/>
      <queryTableField id="52" dataBound="0" tableColumnId="33"/>
      <queryTableField id="53" dataBound="0" tableColumnId="34"/>
      <queryTableField id="54" dataBound="0" tableColumnId="35"/>
      <queryTableField id="55" dataBound="0" tableColumnId="36"/>
      <queryTableField id="56" dataBound="0" tableColumnId="37"/>
      <queryTableField id="57" dataBound="0" tableColumnId="38"/>
      <queryTableField id="58" dataBound="0" tableColumnId="39"/>
      <queryTableField id="59" dataBound="0" tableColumnId="40"/>
    </queryTableFields>
    <queryTableDeletedFields count="5">
      <deletedField name="RESULTADODIRETO"/>
      <deletedField name="COD_UN"/>
      <deletedField name="SERIE"/>
      <deletedField name="UN"/>
      <deletedField name="NF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F636CE-6330-4751-851D-5A6BAE7B7D46}" name="Tabela_Consulta_de_CIGAM88" displayName="Tabela_Consulta_de_CIGAM88" ref="A3:AN4733" tableType="queryTable" totalsRowShown="0">
  <autoFilter ref="A3:AN4733" xr:uid="{04F636CE-6330-4751-851D-5A6BAE7B7D46}"/>
  <sortState xmlns:xlrd2="http://schemas.microsoft.com/office/spreadsheetml/2017/richdata2" ref="A4:AN4733">
    <sortCondition ref="AG3:AG4733"/>
  </sortState>
  <tableColumns count="40">
    <tableColumn id="1" xr3:uid="{970047BF-01A4-4515-A5EB-496F30E65770}" uniqueName="1" name="NUMERO_NF" queryTableFieldId="1"/>
    <tableColumn id="2" xr3:uid="{AA17B43E-F599-43A8-AA0E-F5658832C13C}" uniqueName="2" name="SERIE_NF" queryTableFieldId="2"/>
    <tableColumn id="3" xr3:uid="{8757A35B-55B7-41B7-934C-87C4A18B0AAC}" uniqueName="3" name="DATA_EMISSAO_NF" queryTableFieldId="3" dataDxfId="173"/>
    <tableColumn id="4" xr3:uid="{C352205B-7AE3-4FEE-AD4B-66CCDD3813DA}" uniqueName="4" name="COD_DIVISAO" queryTableFieldId="4"/>
    <tableColumn id="5" xr3:uid="{637B6865-F348-4F7F-8FFA-DD2D9A2B79F2}" uniqueName="5" name="DIVISAO" queryTableFieldId="5"/>
    <tableColumn id="6" xr3:uid="{5902D7EA-601A-43ED-A2A0-FA8822D65702}" uniqueName="6" name="COD_CLIENTE" queryTableFieldId="6"/>
    <tableColumn id="7" xr3:uid="{74A2D129-A85B-43CC-94DA-3AE643DE141F}" uniqueName="7" name="CLIENTE" queryTableFieldId="7"/>
    <tableColumn id="8" xr3:uid="{A288ADF5-E2B0-41C1-A425-D1BD9BF24258}" uniqueName="8" name="COD_MATERIAL" queryTableFieldId="8"/>
    <tableColumn id="9" xr3:uid="{652BBA7B-E2B7-4B4A-B73E-FE336DBABD15}" uniqueName="9" name="MATERIAL" queryTableFieldId="9"/>
    <tableColumn id="30" xr3:uid="{AF06B4EF-3E49-43C4-88A4-BB91ADF57DE3}" uniqueName="30" name="QTD" queryTableFieldId="10"/>
    <tableColumn id="10" xr3:uid="{BC3A9CF1-0FEA-4660-87A2-06C655357EE4}" uniqueName="10" name="CUSTO_PRODUTO" queryTableFieldId="26"/>
    <tableColumn id="29" xr3:uid="{6D76541D-F374-4024-BF81-BD973D07EA9D}" uniqueName="29" name="VALOR_RECEITA" queryTableFieldId="11"/>
    <tableColumn id="28" xr3:uid="{D596CB36-A866-47D5-8D24-997D9F826550}" uniqueName="28" name="VL_IMPOSTOS" queryTableFieldId="12"/>
    <tableColumn id="27" xr3:uid="{429A25B2-0A8E-4F64-9837-45395D489879}" uniqueName="27" name="PRECO_UNITARIO" queryTableFieldId="30"/>
    <tableColumn id="21" xr3:uid="{88191F80-F3F5-4AE1-AA35-68A50E853440}" uniqueName="21" name="Receita liquida" queryTableFieldId="21" dataDxfId="172">
      <calculatedColumnFormula>$K4-$Y4</calculatedColumnFormula>
    </tableColumn>
    <tableColumn id="26" xr3:uid="{03B7AFE3-F676-4438-9371-5C1B661B88C1}" uniqueName="26" name="Margem" queryTableFieldId="28" dataDxfId="171">
      <calculatedColumnFormula>($O4-$L4)</calculatedColumnFormula>
    </tableColumn>
    <tableColumn id="11" xr3:uid="{C816159C-2017-44FD-A73E-DBD9314F11FD}" uniqueName="11" name="NUMERO_MOVIMENTO" queryTableFieldId="17"/>
    <tableColumn id="12" xr3:uid="{C151BC7A-81E4-4312-8AB4-BD42F82EB058}" uniqueName="12" name="CFOP" queryTableFieldId="18"/>
    <tableColumn id="14" xr3:uid="{7EA7FE07-C1AE-4FED-9FB2-48102856CAA6}" uniqueName="14" name="COD_TIPO_OPERACAO" queryTableFieldId="19"/>
    <tableColumn id="25" xr3:uid="{51C98996-C654-4774-9237-89A3FD6BCF0E}" uniqueName="25" name="DEV" queryTableFieldId="49">
      <calculatedColumnFormula>MID($U4,1,3)</calculatedColumnFormula>
    </tableColumn>
    <tableColumn id="15" xr3:uid="{DE005965-E9B4-4CDA-A7CF-FBEF6ED1AFC2}" uniqueName="15" name="TIPO_OPERACAO" queryTableFieldId="20"/>
    <tableColumn id="24" xr3:uid="{DA309B75-39C7-462B-82CB-99BEF4915D93}" uniqueName="24" name="FATURAMENTO" queryTableFieldId="48" dataDxfId="170">
      <calculatedColumnFormula>IF($T4="DEV",-$K4,$K4)</calculatedColumnFormula>
    </tableColumn>
    <tableColumn id="31" xr3:uid="{90FCA9A0-F3B3-4FD8-A8A1-3372EC392DDB}" uniqueName="31" name="QTDE" queryTableFieldId="50">
      <calculatedColumnFormula>IF($T4="DEV",-$J4,$J4)</calculatedColumnFormula>
    </tableColumn>
    <tableColumn id="23" xr3:uid="{3B49703D-9CB9-4971-AC8C-44A14F7A8A0E}" uniqueName="23" name="RECEITA LIQ" queryTableFieldId="47" dataDxfId="169">
      <calculatedColumnFormula>$V4-$Y4</calculatedColumnFormula>
    </tableColumn>
    <tableColumn id="22" xr3:uid="{A3F55108-7FE7-4064-94B4-BF5F1624BDA4}" uniqueName="22" name="IMPOSTOS" queryTableFieldId="46" dataDxfId="168">
      <calculatedColumnFormula>IF(A4=59876,M4,IF(A4=59868,M4,IF(R4="6111",((K4*0.12)+M4),IF(T4="DEV",-M4,M4))))</calculatedColumnFormula>
    </tableColumn>
    <tableColumn id="20" xr3:uid="{443F16FF-BF5A-4074-A9ED-C83CC61FCB67}" uniqueName="20" name="% MARG BRUTA" queryTableFieldId="45" dataDxfId="167" dataCellStyle="Porcentagem">
      <calculatedColumnFormula>IFERROR($AA4/$V4,0)</calculatedColumnFormula>
    </tableColumn>
    <tableColumn id="17" xr3:uid="{B8322F94-0DBF-46C7-9AF5-EE9030DF67AB}" uniqueName="17" name="MARGEM " queryTableFieldId="44" dataDxfId="166">
      <calculatedColumnFormula>IF(VLOOKUP(AL4,AR:AS,2,0)="sim",IF($T4="DEV",($X4-$L4),$P4)-(0.2*W4),IF(VLOOKUP(AL4,AR:AS,2,0)="OK",IF($T4="DEV",($X4-$L4),$P4)-(0.2*W4),IF($T4="DEV",($X4-$L4),$P4)))</calculatedColumnFormula>
    </tableColumn>
    <tableColumn id="32" xr3:uid="{A24614E3-82C0-4992-B3AF-BE6619417E99}" uniqueName="32" name="%MARG LIQ" queryTableFieldId="51" dataDxfId="165" dataCellStyle="Porcentagem">
      <calculatedColumnFormula>IFERROR($AA4/$X4,0)</calculatedColumnFormula>
    </tableColumn>
    <tableColumn id="13" xr3:uid="{7125C0EB-E921-44BC-AB4A-CD3A5B204C32}" uniqueName="13" name="REC_USD" queryTableFieldId="39" dataDxfId="164">
      <calculatedColumnFormula>IFERROR($X4/VLOOKUP(CONCATENATE("USD",C4),[1]GEINDICE!AR$1:AS$65536,2,0),"")</calculatedColumnFormula>
    </tableColumn>
    <tableColumn id="18" xr3:uid="{5CDB2E0E-6D41-4F1D-AE45-3E9F3FCB8BE6}" uniqueName="18" name="MAR_USD" queryTableFieldId="42" dataDxfId="163">
      <calculatedColumnFormula>IFERROR($AA4/VLOOKUP(CONCATENATE("USD",C4),[1]GEINDICE!AR$1:AS$65536,2,0),"")</calculatedColumnFormula>
    </tableColumn>
    <tableColumn id="16" xr3:uid="{5FDF50AF-CDA0-44A6-A6BF-FB1BACDDCA39}" uniqueName="16" name="REC_EUR" queryTableFieldId="40" dataDxfId="162">
      <calculatedColumnFormula>IFERROR($X4/VLOOKUP(CONCATENATE("EUR",C4),[1]GEINDICE!AR$1:AS$65536,2,0),"")</calculatedColumnFormula>
    </tableColumn>
    <tableColumn id="19" xr3:uid="{0D786217-3922-4D73-9614-DFDE2EA4A36D}" uniqueName="19" name="MAR_EUR" queryTableFieldId="43" dataDxfId="161">
      <calculatedColumnFormula>IFERROR($AA4/VLOOKUP(CONCATENATE("EUR",C4),[1]GEINDICE!AR$1:AS$65536,2,0),"")</calculatedColumnFormula>
    </tableColumn>
    <tableColumn id="33" xr3:uid="{D73A3C0B-4893-41EA-8A4D-D21D8D8BF8F9}" uniqueName="33" name="Divisão" queryTableFieldId="52" dataDxfId="160">
      <calculatedColumnFormula>VLOOKUP(E4,[1]Apresentação!AW$1:AX$65536,2,0)</calculatedColumnFormula>
    </tableColumn>
    <tableColumn id="34" xr3:uid="{49747E7C-6C1C-40DE-8BE6-4DE616CA9F62}" uniqueName="34" name="Produtos" queryTableFieldId="53" dataDxfId="159">
      <calculatedColumnFormula>CONCATENATE("         ",H4," - ",I4)</calculatedColumnFormula>
    </tableColumn>
    <tableColumn id="35" xr3:uid="{1C576CD7-8829-4B39-A9DD-55CD75ED3F68}" uniqueName="35" name="Clientes" queryTableFieldId="54" dataDxfId="158">
      <calculatedColumnFormula>CONCATENATE("     ",F4," - ",G4)</calculatedColumnFormula>
    </tableColumn>
    <tableColumn id="36" xr3:uid="{A40A0BF0-BCB9-40F6-962F-8AC5D8522632}" uniqueName="36" name="OPERACAO" queryTableFieldId="55">
      <calculatedColumnFormula>IF(RIGHT(I4,2)="BR","     90 - SALES","     93 - RESALES")</calculatedColumnFormula>
    </tableColumn>
    <tableColumn id="37" xr3:uid="{40E8A990-6F54-403B-947C-FAE4A5A44F67}" uniqueName="37" name="EX" queryTableFieldId="56">
      <calculatedColumnFormula>IF(R4="3201","EXP",IF(R4="7101","EXP",""))</calculatedColumnFormula>
    </tableColumn>
    <tableColumn id="38" xr3:uid="{EA6962FB-3BE2-4630-938B-6102023E826A}" uniqueName="38" name="Colunas1" queryTableFieldId="57">
      <calculatedColumnFormula>VLOOKUP(MONTH(C4),AQ:AR,2,0)</calculatedColumnFormula>
    </tableColumn>
    <tableColumn id="39" xr3:uid="{D6710584-236B-43E1-888B-06E86B4383E7}" uniqueName="39" name="Colunas2" queryTableFieldId="58">
      <calculatedColumnFormula>CONCATENATE(YEAR(C4)," ",MONTH(C4))</calculatedColumnFormula>
    </tableColumn>
    <tableColumn id="40" xr3:uid="{6EFB12FB-490C-4852-A9C7-9157F15A8A72}" uniqueName="40" name="Colunas3" queryTableFieldId="59">
      <calculatedColumnFormula>MID(G4,1,SEARCH(" ",G4,1))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10F0B-C73A-4038-AD5F-7750393108CF}">
  <sheetPr codeName="Planilha1"/>
  <dimension ref="A1:AS5202"/>
  <sheetViews>
    <sheetView tabSelected="1" workbookViewId="0">
      <selection activeCell="D14" sqref="D14"/>
    </sheetView>
  </sheetViews>
  <sheetFormatPr defaultRowHeight="14.5" x14ac:dyDescent="0.35"/>
  <cols>
    <col min="1" max="1" width="13.6328125" bestFit="1" customWidth="1"/>
    <col min="2" max="2" width="11" bestFit="1" customWidth="1"/>
    <col min="3" max="3" width="19" style="31" bestFit="1" customWidth="1"/>
    <col min="4" max="4" width="14.6328125" bestFit="1" customWidth="1"/>
    <col min="5" max="5" width="15.54296875" bestFit="1" customWidth="1"/>
    <col min="6" max="6" width="14.6328125" bestFit="1" customWidth="1"/>
    <col min="7" max="7" width="58.54296875" bestFit="1" customWidth="1"/>
    <col min="8" max="8" width="16" bestFit="1" customWidth="1"/>
    <col min="9" max="9" width="56.54296875" bestFit="1" customWidth="1"/>
    <col min="10" max="10" width="6.54296875" bestFit="1" customWidth="1"/>
    <col min="11" max="11" width="18.08984375" bestFit="1" customWidth="1"/>
    <col min="12" max="12" width="16.54296875" bestFit="1" customWidth="1"/>
    <col min="13" max="13" width="14.6328125" bestFit="1" customWidth="1"/>
    <col min="14" max="14" width="17.90625" bestFit="1" customWidth="1"/>
    <col min="15" max="15" width="15.81640625" bestFit="1" customWidth="1"/>
    <col min="16" max="16" width="9.90625" style="32" bestFit="1" customWidth="1"/>
    <col min="17" max="17" width="21.81640625" bestFit="1" customWidth="1"/>
    <col min="18" max="18" width="7.7265625" bestFit="1" customWidth="1"/>
    <col min="19" max="19" width="21.81640625" bestFit="1" customWidth="1"/>
    <col min="20" max="20" width="6.453125" bestFit="1" customWidth="1"/>
    <col min="21" max="21" width="43.7265625" bestFit="1" customWidth="1"/>
    <col min="22" max="22" width="15.6328125" style="33" bestFit="1" customWidth="1"/>
    <col min="23" max="23" width="7.54296875" bestFit="1" customWidth="1"/>
    <col min="24" max="24" width="13.1796875" style="33" bestFit="1" customWidth="1"/>
    <col min="25" max="25" width="11.81640625" style="33" bestFit="1" customWidth="1"/>
    <col min="26" max="26" width="16" style="34" bestFit="1" customWidth="1"/>
    <col min="27" max="27" width="10.90625" style="33" bestFit="1" customWidth="1"/>
    <col min="28" max="28" width="12.7265625" style="34" bestFit="1" customWidth="1"/>
    <col min="29" max="29" width="11" style="33" bestFit="1" customWidth="1"/>
    <col min="30" max="30" width="11.26953125" style="33" bestFit="1" customWidth="1"/>
    <col min="31" max="31" width="10.81640625" style="33" bestFit="1" customWidth="1"/>
    <col min="32" max="32" width="11.08984375" style="33" bestFit="1" customWidth="1"/>
    <col min="33" max="33" width="38.1796875" bestFit="1" customWidth="1"/>
    <col min="34" max="34" width="77.81640625" bestFit="1" customWidth="1"/>
    <col min="35" max="35" width="75.81640625" bestFit="1" customWidth="1"/>
    <col min="36" max="36" width="13.26953125" bestFit="1" customWidth="1"/>
    <col min="37" max="37" width="5.453125" bestFit="1" customWidth="1"/>
    <col min="38" max="39" width="11" bestFit="1" customWidth="1"/>
    <col min="40" max="40" width="15.81640625" bestFit="1" customWidth="1"/>
    <col min="257" max="257" width="15.54296875" bestFit="1" customWidth="1"/>
    <col min="258" max="258" width="12.81640625" bestFit="1" customWidth="1"/>
    <col min="259" max="259" width="22.36328125" bestFit="1" customWidth="1"/>
    <col min="260" max="260" width="16.81640625" bestFit="1" customWidth="1"/>
    <col min="261" max="261" width="18.1796875" bestFit="1" customWidth="1"/>
    <col min="262" max="262" width="16.81640625" bestFit="1" customWidth="1"/>
    <col min="263" max="263" width="67.54296875" bestFit="1" customWidth="1"/>
    <col min="264" max="264" width="18.6328125" bestFit="1" customWidth="1"/>
    <col min="265" max="265" width="64.90625" bestFit="1" customWidth="1"/>
    <col min="266" max="266" width="8" bestFit="1" customWidth="1"/>
    <col min="267" max="267" width="20.90625" bestFit="1" customWidth="1"/>
    <col min="268" max="268" width="19.453125" bestFit="1" customWidth="1"/>
    <col min="269" max="269" width="17.81640625" bestFit="1" customWidth="1"/>
    <col min="270" max="270" width="20.453125" bestFit="1" customWidth="1"/>
    <col min="271" max="271" width="17.453125" bestFit="1" customWidth="1"/>
    <col min="272" max="272" width="11.6328125" bestFit="1" customWidth="1"/>
    <col min="273" max="273" width="24.90625" bestFit="1" customWidth="1"/>
    <col min="274" max="274" width="9.08984375" bestFit="1" customWidth="1"/>
    <col min="275" max="275" width="25.36328125" bestFit="1" customWidth="1"/>
    <col min="276" max="276" width="7.90625" bestFit="1" customWidth="1"/>
    <col min="277" max="277" width="50.453125" bestFit="1" customWidth="1"/>
    <col min="278" max="278" width="17.81640625" bestFit="1" customWidth="1"/>
    <col min="279" max="279" width="8.90625" bestFit="1" customWidth="1"/>
    <col min="280" max="280" width="14.453125" bestFit="1" customWidth="1"/>
    <col min="281" max="281" width="13.36328125" bestFit="1" customWidth="1"/>
    <col min="282" max="282" width="17.90625" bestFit="1" customWidth="1"/>
    <col min="283" max="283" width="12.81640625" bestFit="1" customWidth="1"/>
    <col min="284" max="284" width="14.453125" bestFit="1" customWidth="1"/>
    <col min="285" max="285" width="11.90625" bestFit="1" customWidth="1"/>
    <col min="286" max="286" width="12.81640625" bestFit="1" customWidth="1"/>
    <col min="287" max="287" width="11.6328125" bestFit="1" customWidth="1"/>
    <col min="288" max="288" width="12.6328125" bestFit="1" customWidth="1"/>
    <col min="289" max="289" width="39.08984375" bestFit="1" customWidth="1"/>
    <col min="290" max="290" width="80.90625" bestFit="1" customWidth="1"/>
    <col min="291" max="291" width="78.6328125" bestFit="1" customWidth="1"/>
    <col min="292" max="292" width="16.08984375" bestFit="1" customWidth="1"/>
    <col min="293" max="293" width="6.6328125" bestFit="1" customWidth="1"/>
    <col min="294" max="295" width="12.6328125" bestFit="1" customWidth="1"/>
    <col min="296" max="296" width="18" bestFit="1" customWidth="1"/>
    <col min="513" max="513" width="15.54296875" bestFit="1" customWidth="1"/>
    <col min="514" max="514" width="12.81640625" bestFit="1" customWidth="1"/>
    <col min="515" max="515" width="22.36328125" bestFit="1" customWidth="1"/>
    <col min="516" max="516" width="16.81640625" bestFit="1" customWidth="1"/>
    <col min="517" max="517" width="18.1796875" bestFit="1" customWidth="1"/>
    <col min="518" max="518" width="16.81640625" bestFit="1" customWidth="1"/>
    <col min="519" max="519" width="67.54296875" bestFit="1" customWidth="1"/>
    <col min="520" max="520" width="18.6328125" bestFit="1" customWidth="1"/>
    <col min="521" max="521" width="64.90625" bestFit="1" customWidth="1"/>
    <col min="522" max="522" width="8" bestFit="1" customWidth="1"/>
    <col min="523" max="523" width="20.90625" bestFit="1" customWidth="1"/>
    <col min="524" max="524" width="19.453125" bestFit="1" customWidth="1"/>
    <col min="525" max="525" width="17.81640625" bestFit="1" customWidth="1"/>
    <col min="526" max="526" width="20.453125" bestFit="1" customWidth="1"/>
    <col min="527" max="527" width="17.453125" bestFit="1" customWidth="1"/>
    <col min="528" max="528" width="11.6328125" bestFit="1" customWidth="1"/>
    <col min="529" max="529" width="24.90625" bestFit="1" customWidth="1"/>
    <col min="530" max="530" width="9.08984375" bestFit="1" customWidth="1"/>
    <col min="531" max="531" width="25.36328125" bestFit="1" customWidth="1"/>
    <col min="532" max="532" width="7.90625" bestFit="1" customWidth="1"/>
    <col min="533" max="533" width="50.453125" bestFit="1" customWidth="1"/>
    <col min="534" max="534" width="17.81640625" bestFit="1" customWidth="1"/>
    <col min="535" max="535" width="8.90625" bestFit="1" customWidth="1"/>
    <col min="536" max="536" width="14.453125" bestFit="1" customWidth="1"/>
    <col min="537" max="537" width="13.36328125" bestFit="1" customWidth="1"/>
    <col min="538" max="538" width="17.90625" bestFit="1" customWidth="1"/>
    <col min="539" max="539" width="12.81640625" bestFit="1" customWidth="1"/>
    <col min="540" max="540" width="14.453125" bestFit="1" customWidth="1"/>
    <col min="541" max="541" width="11.90625" bestFit="1" customWidth="1"/>
    <col min="542" max="542" width="12.81640625" bestFit="1" customWidth="1"/>
    <col min="543" max="543" width="11.6328125" bestFit="1" customWidth="1"/>
    <col min="544" max="544" width="12.6328125" bestFit="1" customWidth="1"/>
    <col min="545" max="545" width="39.08984375" bestFit="1" customWidth="1"/>
    <col min="546" max="546" width="80.90625" bestFit="1" customWidth="1"/>
    <col min="547" max="547" width="78.6328125" bestFit="1" customWidth="1"/>
    <col min="548" max="548" width="16.08984375" bestFit="1" customWidth="1"/>
    <col min="549" max="549" width="6.6328125" bestFit="1" customWidth="1"/>
    <col min="550" max="551" width="12.6328125" bestFit="1" customWidth="1"/>
    <col min="552" max="552" width="18" bestFit="1" customWidth="1"/>
    <col min="769" max="769" width="15.54296875" bestFit="1" customWidth="1"/>
    <col min="770" max="770" width="12.81640625" bestFit="1" customWidth="1"/>
    <col min="771" max="771" width="22.36328125" bestFit="1" customWidth="1"/>
    <col min="772" max="772" width="16.81640625" bestFit="1" customWidth="1"/>
    <col min="773" max="773" width="18.1796875" bestFit="1" customWidth="1"/>
    <col min="774" max="774" width="16.81640625" bestFit="1" customWidth="1"/>
    <col min="775" max="775" width="67.54296875" bestFit="1" customWidth="1"/>
    <col min="776" max="776" width="18.6328125" bestFit="1" customWidth="1"/>
    <col min="777" max="777" width="64.90625" bestFit="1" customWidth="1"/>
    <col min="778" max="778" width="8" bestFit="1" customWidth="1"/>
    <col min="779" max="779" width="20.90625" bestFit="1" customWidth="1"/>
    <col min="780" max="780" width="19.453125" bestFit="1" customWidth="1"/>
    <col min="781" max="781" width="17.81640625" bestFit="1" customWidth="1"/>
    <col min="782" max="782" width="20.453125" bestFit="1" customWidth="1"/>
    <col min="783" max="783" width="17.453125" bestFit="1" customWidth="1"/>
    <col min="784" max="784" width="11.6328125" bestFit="1" customWidth="1"/>
    <col min="785" max="785" width="24.90625" bestFit="1" customWidth="1"/>
    <col min="786" max="786" width="9.08984375" bestFit="1" customWidth="1"/>
    <col min="787" max="787" width="25.36328125" bestFit="1" customWidth="1"/>
    <col min="788" max="788" width="7.90625" bestFit="1" customWidth="1"/>
    <col min="789" max="789" width="50.453125" bestFit="1" customWidth="1"/>
    <col min="790" max="790" width="17.81640625" bestFit="1" customWidth="1"/>
    <col min="791" max="791" width="8.90625" bestFit="1" customWidth="1"/>
    <col min="792" max="792" width="14.453125" bestFit="1" customWidth="1"/>
    <col min="793" max="793" width="13.36328125" bestFit="1" customWidth="1"/>
    <col min="794" max="794" width="17.90625" bestFit="1" customWidth="1"/>
    <col min="795" max="795" width="12.81640625" bestFit="1" customWidth="1"/>
    <col min="796" max="796" width="14.453125" bestFit="1" customWidth="1"/>
    <col min="797" max="797" width="11.90625" bestFit="1" customWidth="1"/>
    <col min="798" max="798" width="12.81640625" bestFit="1" customWidth="1"/>
    <col min="799" max="799" width="11.6328125" bestFit="1" customWidth="1"/>
    <col min="800" max="800" width="12.6328125" bestFit="1" customWidth="1"/>
    <col min="801" max="801" width="39.08984375" bestFit="1" customWidth="1"/>
    <col min="802" max="802" width="80.90625" bestFit="1" customWidth="1"/>
    <col min="803" max="803" width="78.6328125" bestFit="1" customWidth="1"/>
    <col min="804" max="804" width="16.08984375" bestFit="1" customWidth="1"/>
    <col min="805" max="805" width="6.6328125" bestFit="1" customWidth="1"/>
    <col min="806" max="807" width="12.6328125" bestFit="1" customWidth="1"/>
    <col min="808" max="808" width="18" bestFit="1" customWidth="1"/>
    <col min="1025" max="1025" width="15.54296875" bestFit="1" customWidth="1"/>
    <col min="1026" max="1026" width="12.81640625" bestFit="1" customWidth="1"/>
    <col min="1027" max="1027" width="22.36328125" bestFit="1" customWidth="1"/>
    <col min="1028" max="1028" width="16.81640625" bestFit="1" customWidth="1"/>
    <col min="1029" max="1029" width="18.1796875" bestFit="1" customWidth="1"/>
    <col min="1030" max="1030" width="16.81640625" bestFit="1" customWidth="1"/>
    <col min="1031" max="1031" width="67.54296875" bestFit="1" customWidth="1"/>
    <col min="1032" max="1032" width="18.6328125" bestFit="1" customWidth="1"/>
    <col min="1033" max="1033" width="64.90625" bestFit="1" customWidth="1"/>
    <col min="1034" max="1034" width="8" bestFit="1" customWidth="1"/>
    <col min="1035" max="1035" width="20.90625" bestFit="1" customWidth="1"/>
    <col min="1036" max="1036" width="19.453125" bestFit="1" customWidth="1"/>
    <col min="1037" max="1037" width="17.81640625" bestFit="1" customWidth="1"/>
    <col min="1038" max="1038" width="20.453125" bestFit="1" customWidth="1"/>
    <col min="1039" max="1039" width="17.453125" bestFit="1" customWidth="1"/>
    <col min="1040" max="1040" width="11.6328125" bestFit="1" customWidth="1"/>
    <col min="1041" max="1041" width="24.90625" bestFit="1" customWidth="1"/>
    <col min="1042" max="1042" width="9.08984375" bestFit="1" customWidth="1"/>
    <col min="1043" max="1043" width="25.36328125" bestFit="1" customWidth="1"/>
    <col min="1044" max="1044" width="7.90625" bestFit="1" customWidth="1"/>
    <col min="1045" max="1045" width="50.453125" bestFit="1" customWidth="1"/>
    <col min="1046" max="1046" width="17.81640625" bestFit="1" customWidth="1"/>
    <col min="1047" max="1047" width="8.90625" bestFit="1" customWidth="1"/>
    <col min="1048" max="1048" width="14.453125" bestFit="1" customWidth="1"/>
    <col min="1049" max="1049" width="13.36328125" bestFit="1" customWidth="1"/>
    <col min="1050" max="1050" width="17.90625" bestFit="1" customWidth="1"/>
    <col min="1051" max="1051" width="12.81640625" bestFit="1" customWidth="1"/>
    <col min="1052" max="1052" width="14.453125" bestFit="1" customWidth="1"/>
    <col min="1053" max="1053" width="11.90625" bestFit="1" customWidth="1"/>
    <col min="1054" max="1054" width="12.81640625" bestFit="1" customWidth="1"/>
    <col min="1055" max="1055" width="11.6328125" bestFit="1" customWidth="1"/>
    <col min="1056" max="1056" width="12.6328125" bestFit="1" customWidth="1"/>
    <col min="1057" max="1057" width="39.08984375" bestFit="1" customWidth="1"/>
    <col min="1058" max="1058" width="80.90625" bestFit="1" customWidth="1"/>
    <col min="1059" max="1059" width="78.6328125" bestFit="1" customWidth="1"/>
    <col min="1060" max="1060" width="16.08984375" bestFit="1" customWidth="1"/>
    <col min="1061" max="1061" width="6.6328125" bestFit="1" customWidth="1"/>
    <col min="1062" max="1063" width="12.6328125" bestFit="1" customWidth="1"/>
    <col min="1064" max="1064" width="18" bestFit="1" customWidth="1"/>
    <col min="1281" max="1281" width="15.54296875" bestFit="1" customWidth="1"/>
    <col min="1282" max="1282" width="12.81640625" bestFit="1" customWidth="1"/>
    <col min="1283" max="1283" width="22.36328125" bestFit="1" customWidth="1"/>
    <col min="1284" max="1284" width="16.81640625" bestFit="1" customWidth="1"/>
    <col min="1285" max="1285" width="18.1796875" bestFit="1" customWidth="1"/>
    <col min="1286" max="1286" width="16.81640625" bestFit="1" customWidth="1"/>
    <col min="1287" max="1287" width="67.54296875" bestFit="1" customWidth="1"/>
    <col min="1288" max="1288" width="18.6328125" bestFit="1" customWidth="1"/>
    <col min="1289" max="1289" width="64.90625" bestFit="1" customWidth="1"/>
    <col min="1290" max="1290" width="8" bestFit="1" customWidth="1"/>
    <col min="1291" max="1291" width="20.90625" bestFit="1" customWidth="1"/>
    <col min="1292" max="1292" width="19.453125" bestFit="1" customWidth="1"/>
    <col min="1293" max="1293" width="17.81640625" bestFit="1" customWidth="1"/>
    <col min="1294" max="1294" width="20.453125" bestFit="1" customWidth="1"/>
    <col min="1295" max="1295" width="17.453125" bestFit="1" customWidth="1"/>
    <col min="1296" max="1296" width="11.6328125" bestFit="1" customWidth="1"/>
    <col min="1297" max="1297" width="24.90625" bestFit="1" customWidth="1"/>
    <col min="1298" max="1298" width="9.08984375" bestFit="1" customWidth="1"/>
    <col min="1299" max="1299" width="25.36328125" bestFit="1" customWidth="1"/>
    <col min="1300" max="1300" width="7.90625" bestFit="1" customWidth="1"/>
    <col min="1301" max="1301" width="50.453125" bestFit="1" customWidth="1"/>
    <col min="1302" max="1302" width="17.81640625" bestFit="1" customWidth="1"/>
    <col min="1303" max="1303" width="8.90625" bestFit="1" customWidth="1"/>
    <col min="1304" max="1304" width="14.453125" bestFit="1" customWidth="1"/>
    <col min="1305" max="1305" width="13.36328125" bestFit="1" customWidth="1"/>
    <col min="1306" max="1306" width="17.90625" bestFit="1" customWidth="1"/>
    <col min="1307" max="1307" width="12.81640625" bestFit="1" customWidth="1"/>
    <col min="1308" max="1308" width="14.453125" bestFit="1" customWidth="1"/>
    <col min="1309" max="1309" width="11.90625" bestFit="1" customWidth="1"/>
    <col min="1310" max="1310" width="12.81640625" bestFit="1" customWidth="1"/>
    <col min="1311" max="1311" width="11.6328125" bestFit="1" customWidth="1"/>
    <col min="1312" max="1312" width="12.6328125" bestFit="1" customWidth="1"/>
    <col min="1313" max="1313" width="39.08984375" bestFit="1" customWidth="1"/>
    <col min="1314" max="1314" width="80.90625" bestFit="1" customWidth="1"/>
    <col min="1315" max="1315" width="78.6328125" bestFit="1" customWidth="1"/>
    <col min="1316" max="1316" width="16.08984375" bestFit="1" customWidth="1"/>
    <col min="1317" max="1317" width="6.6328125" bestFit="1" customWidth="1"/>
    <col min="1318" max="1319" width="12.6328125" bestFit="1" customWidth="1"/>
    <col min="1320" max="1320" width="18" bestFit="1" customWidth="1"/>
    <col min="1537" max="1537" width="15.54296875" bestFit="1" customWidth="1"/>
    <col min="1538" max="1538" width="12.81640625" bestFit="1" customWidth="1"/>
    <col min="1539" max="1539" width="22.36328125" bestFit="1" customWidth="1"/>
    <col min="1540" max="1540" width="16.81640625" bestFit="1" customWidth="1"/>
    <col min="1541" max="1541" width="18.1796875" bestFit="1" customWidth="1"/>
    <col min="1542" max="1542" width="16.81640625" bestFit="1" customWidth="1"/>
    <col min="1543" max="1543" width="67.54296875" bestFit="1" customWidth="1"/>
    <col min="1544" max="1544" width="18.6328125" bestFit="1" customWidth="1"/>
    <col min="1545" max="1545" width="64.90625" bestFit="1" customWidth="1"/>
    <col min="1546" max="1546" width="8" bestFit="1" customWidth="1"/>
    <col min="1547" max="1547" width="20.90625" bestFit="1" customWidth="1"/>
    <col min="1548" max="1548" width="19.453125" bestFit="1" customWidth="1"/>
    <col min="1549" max="1549" width="17.81640625" bestFit="1" customWidth="1"/>
    <col min="1550" max="1550" width="20.453125" bestFit="1" customWidth="1"/>
    <col min="1551" max="1551" width="17.453125" bestFit="1" customWidth="1"/>
    <col min="1552" max="1552" width="11.6328125" bestFit="1" customWidth="1"/>
    <col min="1553" max="1553" width="24.90625" bestFit="1" customWidth="1"/>
    <col min="1554" max="1554" width="9.08984375" bestFit="1" customWidth="1"/>
    <col min="1555" max="1555" width="25.36328125" bestFit="1" customWidth="1"/>
    <col min="1556" max="1556" width="7.90625" bestFit="1" customWidth="1"/>
    <col min="1557" max="1557" width="50.453125" bestFit="1" customWidth="1"/>
    <col min="1558" max="1558" width="17.81640625" bestFit="1" customWidth="1"/>
    <col min="1559" max="1559" width="8.90625" bestFit="1" customWidth="1"/>
    <col min="1560" max="1560" width="14.453125" bestFit="1" customWidth="1"/>
    <col min="1561" max="1561" width="13.36328125" bestFit="1" customWidth="1"/>
    <col min="1562" max="1562" width="17.90625" bestFit="1" customWidth="1"/>
    <col min="1563" max="1563" width="12.81640625" bestFit="1" customWidth="1"/>
    <col min="1564" max="1564" width="14.453125" bestFit="1" customWidth="1"/>
    <col min="1565" max="1565" width="11.90625" bestFit="1" customWidth="1"/>
    <col min="1566" max="1566" width="12.81640625" bestFit="1" customWidth="1"/>
    <col min="1567" max="1567" width="11.6328125" bestFit="1" customWidth="1"/>
    <col min="1568" max="1568" width="12.6328125" bestFit="1" customWidth="1"/>
    <col min="1569" max="1569" width="39.08984375" bestFit="1" customWidth="1"/>
    <col min="1570" max="1570" width="80.90625" bestFit="1" customWidth="1"/>
    <col min="1571" max="1571" width="78.6328125" bestFit="1" customWidth="1"/>
    <col min="1572" max="1572" width="16.08984375" bestFit="1" customWidth="1"/>
    <col min="1573" max="1573" width="6.6328125" bestFit="1" customWidth="1"/>
    <col min="1574" max="1575" width="12.6328125" bestFit="1" customWidth="1"/>
    <col min="1576" max="1576" width="18" bestFit="1" customWidth="1"/>
    <col min="1793" max="1793" width="15.54296875" bestFit="1" customWidth="1"/>
    <col min="1794" max="1794" width="12.81640625" bestFit="1" customWidth="1"/>
    <col min="1795" max="1795" width="22.36328125" bestFit="1" customWidth="1"/>
    <col min="1796" max="1796" width="16.81640625" bestFit="1" customWidth="1"/>
    <col min="1797" max="1797" width="18.1796875" bestFit="1" customWidth="1"/>
    <col min="1798" max="1798" width="16.81640625" bestFit="1" customWidth="1"/>
    <col min="1799" max="1799" width="67.54296875" bestFit="1" customWidth="1"/>
    <col min="1800" max="1800" width="18.6328125" bestFit="1" customWidth="1"/>
    <col min="1801" max="1801" width="64.90625" bestFit="1" customWidth="1"/>
    <col min="1802" max="1802" width="8" bestFit="1" customWidth="1"/>
    <col min="1803" max="1803" width="20.90625" bestFit="1" customWidth="1"/>
    <col min="1804" max="1804" width="19.453125" bestFit="1" customWidth="1"/>
    <col min="1805" max="1805" width="17.81640625" bestFit="1" customWidth="1"/>
    <col min="1806" max="1806" width="20.453125" bestFit="1" customWidth="1"/>
    <col min="1807" max="1807" width="17.453125" bestFit="1" customWidth="1"/>
    <col min="1808" max="1808" width="11.6328125" bestFit="1" customWidth="1"/>
    <col min="1809" max="1809" width="24.90625" bestFit="1" customWidth="1"/>
    <col min="1810" max="1810" width="9.08984375" bestFit="1" customWidth="1"/>
    <col min="1811" max="1811" width="25.36328125" bestFit="1" customWidth="1"/>
    <col min="1812" max="1812" width="7.90625" bestFit="1" customWidth="1"/>
    <col min="1813" max="1813" width="50.453125" bestFit="1" customWidth="1"/>
    <col min="1814" max="1814" width="17.81640625" bestFit="1" customWidth="1"/>
    <col min="1815" max="1815" width="8.90625" bestFit="1" customWidth="1"/>
    <col min="1816" max="1816" width="14.453125" bestFit="1" customWidth="1"/>
    <col min="1817" max="1817" width="13.36328125" bestFit="1" customWidth="1"/>
    <col min="1818" max="1818" width="17.90625" bestFit="1" customWidth="1"/>
    <col min="1819" max="1819" width="12.81640625" bestFit="1" customWidth="1"/>
    <col min="1820" max="1820" width="14.453125" bestFit="1" customWidth="1"/>
    <col min="1821" max="1821" width="11.90625" bestFit="1" customWidth="1"/>
    <col min="1822" max="1822" width="12.81640625" bestFit="1" customWidth="1"/>
    <col min="1823" max="1823" width="11.6328125" bestFit="1" customWidth="1"/>
    <col min="1824" max="1824" width="12.6328125" bestFit="1" customWidth="1"/>
    <col min="1825" max="1825" width="39.08984375" bestFit="1" customWidth="1"/>
    <col min="1826" max="1826" width="80.90625" bestFit="1" customWidth="1"/>
    <col min="1827" max="1827" width="78.6328125" bestFit="1" customWidth="1"/>
    <col min="1828" max="1828" width="16.08984375" bestFit="1" customWidth="1"/>
    <col min="1829" max="1829" width="6.6328125" bestFit="1" customWidth="1"/>
    <col min="1830" max="1831" width="12.6328125" bestFit="1" customWidth="1"/>
    <col min="1832" max="1832" width="18" bestFit="1" customWidth="1"/>
    <col min="2049" max="2049" width="15.54296875" bestFit="1" customWidth="1"/>
    <col min="2050" max="2050" width="12.81640625" bestFit="1" customWidth="1"/>
    <col min="2051" max="2051" width="22.36328125" bestFit="1" customWidth="1"/>
    <col min="2052" max="2052" width="16.81640625" bestFit="1" customWidth="1"/>
    <col min="2053" max="2053" width="18.1796875" bestFit="1" customWidth="1"/>
    <col min="2054" max="2054" width="16.81640625" bestFit="1" customWidth="1"/>
    <col min="2055" max="2055" width="67.54296875" bestFit="1" customWidth="1"/>
    <col min="2056" max="2056" width="18.6328125" bestFit="1" customWidth="1"/>
    <col min="2057" max="2057" width="64.90625" bestFit="1" customWidth="1"/>
    <col min="2058" max="2058" width="8" bestFit="1" customWidth="1"/>
    <col min="2059" max="2059" width="20.90625" bestFit="1" customWidth="1"/>
    <col min="2060" max="2060" width="19.453125" bestFit="1" customWidth="1"/>
    <col min="2061" max="2061" width="17.81640625" bestFit="1" customWidth="1"/>
    <col min="2062" max="2062" width="20.453125" bestFit="1" customWidth="1"/>
    <col min="2063" max="2063" width="17.453125" bestFit="1" customWidth="1"/>
    <col min="2064" max="2064" width="11.6328125" bestFit="1" customWidth="1"/>
    <col min="2065" max="2065" width="24.90625" bestFit="1" customWidth="1"/>
    <col min="2066" max="2066" width="9.08984375" bestFit="1" customWidth="1"/>
    <col min="2067" max="2067" width="25.36328125" bestFit="1" customWidth="1"/>
    <col min="2068" max="2068" width="7.90625" bestFit="1" customWidth="1"/>
    <col min="2069" max="2069" width="50.453125" bestFit="1" customWidth="1"/>
    <col min="2070" max="2070" width="17.81640625" bestFit="1" customWidth="1"/>
    <col min="2071" max="2071" width="8.90625" bestFit="1" customWidth="1"/>
    <col min="2072" max="2072" width="14.453125" bestFit="1" customWidth="1"/>
    <col min="2073" max="2073" width="13.36328125" bestFit="1" customWidth="1"/>
    <col min="2074" max="2074" width="17.90625" bestFit="1" customWidth="1"/>
    <col min="2075" max="2075" width="12.81640625" bestFit="1" customWidth="1"/>
    <col min="2076" max="2076" width="14.453125" bestFit="1" customWidth="1"/>
    <col min="2077" max="2077" width="11.90625" bestFit="1" customWidth="1"/>
    <col min="2078" max="2078" width="12.81640625" bestFit="1" customWidth="1"/>
    <col min="2079" max="2079" width="11.6328125" bestFit="1" customWidth="1"/>
    <col min="2080" max="2080" width="12.6328125" bestFit="1" customWidth="1"/>
    <col min="2081" max="2081" width="39.08984375" bestFit="1" customWidth="1"/>
    <col min="2082" max="2082" width="80.90625" bestFit="1" customWidth="1"/>
    <col min="2083" max="2083" width="78.6328125" bestFit="1" customWidth="1"/>
    <col min="2084" max="2084" width="16.08984375" bestFit="1" customWidth="1"/>
    <col min="2085" max="2085" width="6.6328125" bestFit="1" customWidth="1"/>
    <col min="2086" max="2087" width="12.6328125" bestFit="1" customWidth="1"/>
    <col min="2088" max="2088" width="18" bestFit="1" customWidth="1"/>
    <col min="2305" max="2305" width="15.54296875" bestFit="1" customWidth="1"/>
    <col min="2306" max="2306" width="12.81640625" bestFit="1" customWidth="1"/>
    <col min="2307" max="2307" width="22.36328125" bestFit="1" customWidth="1"/>
    <col min="2308" max="2308" width="16.81640625" bestFit="1" customWidth="1"/>
    <col min="2309" max="2309" width="18.1796875" bestFit="1" customWidth="1"/>
    <col min="2310" max="2310" width="16.81640625" bestFit="1" customWidth="1"/>
    <col min="2311" max="2311" width="67.54296875" bestFit="1" customWidth="1"/>
    <col min="2312" max="2312" width="18.6328125" bestFit="1" customWidth="1"/>
    <col min="2313" max="2313" width="64.90625" bestFit="1" customWidth="1"/>
    <col min="2314" max="2314" width="8" bestFit="1" customWidth="1"/>
    <col min="2315" max="2315" width="20.90625" bestFit="1" customWidth="1"/>
    <col min="2316" max="2316" width="19.453125" bestFit="1" customWidth="1"/>
    <col min="2317" max="2317" width="17.81640625" bestFit="1" customWidth="1"/>
    <col min="2318" max="2318" width="20.453125" bestFit="1" customWidth="1"/>
    <col min="2319" max="2319" width="17.453125" bestFit="1" customWidth="1"/>
    <col min="2320" max="2320" width="11.6328125" bestFit="1" customWidth="1"/>
    <col min="2321" max="2321" width="24.90625" bestFit="1" customWidth="1"/>
    <col min="2322" max="2322" width="9.08984375" bestFit="1" customWidth="1"/>
    <col min="2323" max="2323" width="25.36328125" bestFit="1" customWidth="1"/>
    <col min="2324" max="2324" width="7.90625" bestFit="1" customWidth="1"/>
    <col min="2325" max="2325" width="50.453125" bestFit="1" customWidth="1"/>
    <col min="2326" max="2326" width="17.81640625" bestFit="1" customWidth="1"/>
    <col min="2327" max="2327" width="8.90625" bestFit="1" customWidth="1"/>
    <col min="2328" max="2328" width="14.453125" bestFit="1" customWidth="1"/>
    <col min="2329" max="2329" width="13.36328125" bestFit="1" customWidth="1"/>
    <col min="2330" max="2330" width="17.90625" bestFit="1" customWidth="1"/>
    <col min="2331" max="2331" width="12.81640625" bestFit="1" customWidth="1"/>
    <col min="2332" max="2332" width="14.453125" bestFit="1" customWidth="1"/>
    <col min="2333" max="2333" width="11.90625" bestFit="1" customWidth="1"/>
    <col min="2334" max="2334" width="12.81640625" bestFit="1" customWidth="1"/>
    <col min="2335" max="2335" width="11.6328125" bestFit="1" customWidth="1"/>
    <col min="2336" max="2336" width="12.6328125" bestFit="1" customWidth="1"/>
    <col min="2337" max="2337" width="39.08984375" bestFit="1" customWidth="1"/>
    <col min="2338" max="2338" width="80.90625" bestFit="1" customWidth="1"/>
    <col min="2339" max="2339" width="78.6328125" bestFit="1" customWidth="1"/>
    <col min="2340" max="2340" width="16.08984375" bestFit="1" customWidth="1"/>
    <col min="2341" max="2341" width="6.6328125" bestFit="1" customWidth="1"/>
    <col min="2342" max="2343" width="12.6328125" bestFit="1" customWidth="1"/>
    <col min="2344" max="2344" width="18" bestFit="1" customWidth="1"/>
    <col min="2561" max="2561" width="15.54296875" bestFit="1" customWidth="1"/>
    <col min="2562" max="2562" width="12.81640625" bestFit="1" customWidth="1"/>
    <col min="2563" max="2563" width="22.36328125" bestFit="1" customWidth="1"/>
    <col min="2564" max="2564" width="16.81640625" bestFit="1" customWidth="1"/>
    <col min="2565" max="2565" width="18.1796875" bestFit="1" customWidth="1"/>
    <col min="2566" max="2566" width="16.81640625" bestFit="1" customWidth="1"/>
    <col min="2567" max="2567" width="67.54296875" bestFit="1" customWidth="1"/>
    <col min="2568" max="2568" width="18.6328125" bestFit="1" customWidth="1"/>
    <col min="2569" max="2569" width="64.90625" bestFit="1" customWidth="1"/>
    <col min="2570" max="2570" width="8" bestFit="1" customWidth="1"/>
    <col min="2571" max="2571" width="20.90625" bestFit="1" customWidth="1"/>
    <col min="2572" max="2572" width="19.453125" bestFit="1" customWidth="1"/>
    <col min="2573" max="2573" width="17.81640625" bestFit="1" customWidth="1"/>
    <col min="2574" max="2574" width="20.453125" bestFit="1" customWidth="1"/>
    <col min="2575" max="2575" width="17.453125" bestFit="1" customWidth="1"/>
    <col min="2576" max="2576" width="11.6328125" bestFit="1" customWidth="1"/>
    <col min="2577" max="2577" width="24.90625" bestFit="1" customWidth="1"/>
    <col min="2578" max="2578" width="9.08984375" bestFit="1" customWidth="1"/>
    <col min="2579" max="2579" width="25.36328125" bestFit="1" customWidth="1"/>
    <col min="2580" max="2580" width="7.90625" bestFit="1" customWidth="1"/>
    <col min="2581" max="2581" width="50.453125" bestFit="1" customWidth="1"/>
    <col min="2582" max="2582" width="17.81640625" bestFit="1" customWidth="1"/>
    <col min="2583" max="2583" width="8.90625" bestFit="1" customWidth="1"/>
    <col min="2584" max="2584" width="14.453125" bestFit="1" customWidth="1"/>
    <col min="2585" max="2585" width="13.36328125" bestFit="1" customWidth="1"/>
    <col min="2586" max="2586" width="17.90625" bestFit="1" customWidth="1"/>
    <col min="2587" max="2587" width="12.81640625" bestFit="1" customWidth="1"/>
    <col min="2588" max="2588" width="14.453125" bestFit="1" customWidth="1"/>
    <col min="2589" max="2589" width="11.90625" bestFit="1" customWidth="1"/>
    <col min="2590" max="2590" width="12.81640625" bestFit="1" customWidth="1"/>
    <col min="2591" max="2591" width="11.6328125" bestFit="1" customWidth="1"/>
    <col min="2592" max="2592" width="12.6328125" bestFit="1" customWidth="1"/>
    <col min="2593" max="2593" width="39.08984375" bestFit="1" customWidth="1"/>
    <col min="2594" max="2594" width="80.90625" bestFit="1" customWidth="1"/>
    <col min="2595" max="2595" width="78.6328125" bestFit="1" customWidth="1"/>
    <col min="2596" max="2596" width="16.08984375" bestFit="1" customWidth="1"/>
    <col min="2597" max="2597" width="6.6328125" bestFit="1" customWidth="1"/>
    <col min="2598" max="2599" width="12.6328125" bestFit="1" customWidth="1"/>
    <col min="2600" max="2600" width="18" bestFit="1" customWidth="1"/>
    <col min="2817" max="2817" width="15.54296875" bestFit="1" customWidth="1"/>
    <col min="2818" max="2818" width="12.81640625" bestFit="1" customWidth="1"/>
    <col min="2819" max="2819" width="22.36328125" bestFit="1" customWidth="1"/>
    <col min="2820" max="2820" width="16.81640625" bestFit="1" customWidth="1"/>
    <col min="2821" max="2821" width="18.1796875" bestFit="1" customWidth="1"/>
    <col min="2822" max="2822" width="16.81640625" bestFit="1" customWidth="1"/>
    <col min="2823" max="2823" width="67.54296875" bestFit="1" customWidth="1"/>
    <col min="2824" max="2824" width="18.6328125" bestFit="1" customWidth="1"/>
    <col min="2825" max="2825" width="64.90625" bestFit="1" customWidth="1"/>
    <col min="2826" max="2826" width="8" bestFit="1" customWidth="1"/>
    <col min="2827" max="2827" width="20.90625" bestFit="1" customWidth="1"/>
    <col min="2828" max="2828" width="19.453125" bestFit="1" customWidth="1"/>
    <col min="2829" max="2829" width="17.81640625" bestFit="1" customWidth="1"/>
    <col min="2830" max="2830" width="20.453125" bestFit="1" customWidth="1"/>
    <col min="2831" max="2831" width="17.453125" bestFit="1" customWidth="1"/>
    <col min="2832" max="2832" width="11.6328125" bestFit="1" customWidth="1"/>
    <col min="2833" max="2833" width="24.90625" bestFit="1" customWidth="1"/>
    <col min="2834" max="2834" width="9.08984375" bestFit="1" customWidth="1"/>
    <col min="2835" max="2835" width="25.36328125" bestFit="1" customWidth="1"/>
    <col min="2836" max="2836" width="7.90625" bestFit="1" customWidth="1"/>
    <col min="2837" max="2837" width="50.453125" bestFit="1" customWidth="1"/>
    <col min="2838" max="2838" width="17.81640625" bestFit="1" customWidth="1"/>
    <col min="2839" max="2839" width="8.90625" bestFit="1" customWidth="1"/>
    <col min="2840" max="2840" width="14.453125" bestFit="1" customWidth="1"/>
    <col min="2841" max="2841" width="13.36328125" bestFit="1" customWidth="1"/>
    <col min="2842" max="2842" width="17.90625" bestFit="1" customWidth="1"/>
    <col min="2843" max="2843" width="12.81640625" bestFit="1" customWidth="1"/>
    <col min="2844" max="2844" width="14.453125" bestFit="1" customWidth="1"/>
    <col min="2845" max="2845" width="11.90625" bestFit="1" customWidth="1"/>
    <col min="2846" max="2846" width="12.81640625" bestFit="1" customWidth="1"/>
    <col min="2847" max="2847" width="11.6328125" bestFit="1" customWidth="1"/>
    <col min="2848" max="2848" width="12.6328125" bestFit="1" customWidth="1"/>
    <col min="2849" max="2849" width="39.08984375" bestFit="1" customWidth="1"/>
    <col min="2850" max="2850" width="80.90625" bestFit="1" customWidth="1"/>
    <col min="2851" max="2851" width="78.6328125" bestFit="1" customWidth="1"/>
    <col min="2852" max="2852" width="16.08984375" bestFit="1" customWidth="1"/>
    <col min="2853" max="2853" width="6.6328125" bestFit="1" customWidth="1"/>
    <col min="2854" max="2855" width="12.6328125" bestFit="1" customWidth="1"/>
    <col min="2856" max="2856" width="18" bestFit="1" customWidth="1"/>
    <col min="3073" max="3073" width="15.54296875" bestFit="1" customWidth="1"/>
    <col min="3074" max="3074" width="12.81640625" bestFit="1" customWidth="1"/>
    <col min="3075" max="3075" width="22.36328125" bestFit="1" customWidth="1"/>
    <col min="3076" max="3076" width="16.81640625" bestFit="1" customWidth="1"/>
    <col min="3077" max="3077" width="18.1796875" bestFit="1" customWidth="1"/>
    <col min="3078" max="3078" width="16.81640625" bestFit="1" customWidth="1"/>
    <col min="3079" max="3079" width="67.54296875" bestFit="1" customWidth="1"/>
    <col min="3080" max="3080" width="18.6328125" bestFit="1" customWidth="1"/>
    <col min="3081" max="3081" width="64.90625" bestFit="1" customWidth="1"/>
    <col min="3082" max="3082" width="8" bestFit="1" customWidth="1"/>
    <col min="3083" max="3083" width="20.90625" bestFit="1" customWidth="1"/>
    <col min="3084" max="3084" width="19.453125" bestFit="1" customWidth="1"/>
    <col min="3085" max="3085" width="17.81640625" bestFit="1" customWidth="1"/>
    <col min="3086" max="3086" width="20.453125" bestFit="1" customWidth="1"/>
    <col min="3087" max="3087" width="17.453125" bestFit="1" customWidth="1"/>
    <col min="3088" max="3088" width="11.6328125" bestFit="1" customWidth="1"/>
    <col min="3089" max="3089" width="24.90625" bestFit="1" customWidth="1"/>
    <col min="3090" max="3090" width="9.08984375" bestFit="1" customWidth="1"/>
    <col min="3091" max="3091" width="25.36328125" bestFit="1" customWidth="1"/>
    <col min="3092" max="3092" width="7.90625" bestFit="1" customWidth="1"/>
    <col min="3093" max="3093" width="50.453125" bestFit="1" customWidth="1"/>
    <col min="3094" max="3094" width="17.81640625" bestFit="1" customWidth="1"/>
    <col min="3095" max="3095" width="8.90625" bestFit="1" customWidth="1"/>
    <col min="3096" max="3096" width="14.453125" bestFit="1" customWidth="1"/>
    <col min="3097" max="3097" width="13.36328125" bestFit="1" customWidth="1"/>
    <col min="3098" max="3098" width="17.90625" bestFit="1" customWidth="1"/>
    <col min="3099" max="3099" width="12.81640625" bestFit="1" customWidth="1"/>
    <col min="3100" max="3100" width="14.453125" bestFit="1" customWidth="1"/>
    <col min="3101" max="3101" width="11.90625" bestFit="1" customWidth="1"/>
    <col min="3102" max="3102" width="12.81640625" bestFit="1" customWidth="1"/>
    <col min="3103" max="3103" width="11.6328125" bestFit="1" customWidth="1"/>
    <col min="3104" max="3104" width="12.6328125" bestFit="1" customWidth="1"/>
    <col min="3105" max="3105" width="39.08984375" bestFit="1" customWidth="1"/>
    <col min="3106" max="3106" width="80.90625" bestFit="1" customWidth="1"/>
    <col min="3107" max="3107" width="78.6328125" bestFit="1" customWidth="1"/>
    <col min="3108" max="3108" width="16.08984375" bestFit="1" customWidth="1"/>
    <col min="3109" max="3109" width="6.6328125" bestFit="1" customWidth="1"/>
    <col min="3110" max="3111" width="12.6328125" bestFit="1" customWidth="1"/>
    <col min="3112" max="3112" width="18" bestFit="1" customWidth="1"/>
    <col min="3329" max="3329" width="15.54296875" bestFit="1" customWidth="1"/>
    <col min="3330" max="3330" width="12.81640625" bestFit="1" customWidth="1"/>
    <col min="3331" max="3331" width="22.36328125" bestFit="1" customWidth="1"/>
    <col min="3332" max="3332" width="16.81640625" bestFit="1" customWidth="1"/>
    <col min="3333" max="3333" width="18.1796875" bestFit="1" customWidth="1"/>
    <col min="3334" max="3334" width="16.81640625" bestFit="1" customWidth="1"/>
    <col min="3335" max="3335" width="67.54296875" bestFit="1" customWidth="1"/>
    <col min="3336" max="3336" width="18.6328125" bestFit="1" customWidth="1"/>
    <col min="3337" max="3337" width="64.90625" bestFit="1" customWidth="1"/>
    <col min="3338" max="3338" width="8" bestFit="1" customWidth="1"/>
    <col min="3339" max="3339" width="20.90625" bestFit="1" customWidth="1"/>
    <col min="3340" max="3340" width="19.453125" bestFit="1" customWidth="1"/>
    <col min="3341" max="3341" width="17.81640625" bestFit="1" customWidth="1"/>
    <col min="3342" max="3342" width="20.453125" bestFit="1" customWidth="1"/>
    <col min="3343" max="3343" width="17.453125" bestFit="1" customWidth="1"/>
    <col min="3344" max="3344" width="11.6328125" bestFit="1" customWidth="1"/>
    <col min="3345" max="3345" width="24.90625" bestFit="1" customWidth="1"/>
    <col min="3346" max="3346" width="9.08984375" bestFit="1" customWidth="1"/>
    <col min="3347" max="3347" width="25.36328125" bestFit="1" customWidth="1"/>
    <col min="3348" max="3348" width="7.90625" bestFit="1" customWidth="1"/>
    <col min="3349" max="3349" width="50.453125" bestFit="1" customWidth="1"/>
    <col min="3350" max="3350" width="17.81640625" bestFit="1" customWidth="1"/>
    <col min="3351" max="3351" width="8.90625" bestFit="1" customWidth="1"/>
    <col min="3352" max="3352" width="14.453125" bestFit="1" customWidth="1"/>
    <col min="3353" max="3353" width="13.36328125" bestFit="1" customWidth="1"/>
    <col min="3354" max="3354" width="17.90625" bestFit="1" customWidth="1"/>
    <col min="3355" max="3355" width="12.81640625" bestFit="1" customWidth="1"/>
    <col min="3356" max="3356" width="14.453125" bestFit="1" customWidth="1"/>
    <col min="3357" max="3357" width="11.90625" bestFit="1" customWidth="1"/>
    <col min="3358" max="3358" width="12.81640625" bestFit="1" customWidth="1"/>
    <col min="3359" max="3359" width="11.6328125" bestFit="1" customWidth="1"/>
    <col min="3360" max="3360" width="12.6328125" bestFit="1" customWidth="1"/>
    <col min="3361" max="3361" width="39.08984375" bestFit="1" customWidth="1"/>
    <col min="3362" max="3362" width="80.90625" bestFit="1" customWidth="1"/>
    <col min="3363" max="3363" width="78.6328125" bestFit="1" customWidth="1"/>
    <col min="3364" max="3364" width="16.08984375" bestFit="1" customWidth="1"/>
    <col min="3365" max="3365" width="6.6328125" bestFit="1" customWidth="1"/>
    <col min="3366" max="3367" width="12.6328125" bestFit="1" customWidth="1"/>
    <col min="3368" max="3368" width="18" bestFit="1" customWidth="1"/>
    <col min="3585" max="3585" width="15.54296875" bestFit="1" customWidth="1"/>
    <col min="3586" max="3586" width="12.81640625" bestFit="1" customWidth="1"/>
    <col min="3587" max="3587" width="22.36328125" bestFit="1" customWidth="1"/>
    <col min="3588" max="3588" width="16.81640625" bestFit="1" customWidth="1"/>
    <col min="3589" max="3589" width="18.1796875" bestFit="1" customWidth="1"/>
    <col min="3590" max="3590" width="16.81640625" bestFit="1" customWidth="1"/>
    <col min="3591" max="3591" width="67.54296875" bestFit="1" customWidth="1"/>
    <col min="3592" max="3592" width="18.6328125" bestFit="1" customWidth="1"/>
    <col min="3593" max="3593" width="64.90625" bestFit="1" customWidth="1"/>
    <col min="3594" max="3594" width="8" bestFit="1" customWidth="1"/>
    <col min="3595" max="3595" width="20.90625" bestFit="1" customWidth="1"/>
    <col min="3596" max="3596" width="19.453125" bestFit="1" customWidth="1"/>
    <col min="3597" max="3597" width="17.81640625" bestFit="1" customWidth="1"/>
    <col min="3598" max="3598" width="20.453125" bestFit="1" customWidth="1"/>
    <col min="3599" max="3599" width="17.453125" bestFit="1" customWidth="1"/>
    <col min="3600" max="3600" width="11.6328125" bestFit="1" customWidth="1"/>
    <col min="3601" max="3601" width="24.90625" bestFit="1" customWidth="1"/>
    <col min="3602" max="3602" width="9.08984375" bestFit="1" customWidth="1"/>
    <col min="3603" max="3603" width="25.36328125" bestFit="1" customWidth="1"/>
    <col min="3604" max="3604" width="7.90625" bestFit="1" customWidth="1"/>
    <col min="3605" max="3605" width="50.453125" bestFit="1" customWidth="1"/>
    <col min="3606" max="3606" width="17.81640625" bestFit="1" customWidth="1"/>
    <col min="3607" max="3607" width="8.90625" bestFit="1" customWidth="1"/>
    <col min="3608" max="3608" width="14.453125" bestFit="1" customWidth="1"/>
    <col min="3609" max="3609" width="13.36328125" bestFit="1" customWidth="1"/>
    <col min="3610" max="3610" width="17.90625" bestFit="1" customWidth="1"/>
    <col min="3611" max="3611" width="12.81640625" bestFit="1" customWidth="1"/>
    <col min="3612" max="3612" width="14.453125" bestFit="1" customWidth="1"/>
    <col min="3613" max="3613" width="11.90625" bestFit="1" customWidth="1"/>
    <col min="3614" max="3614" width="12.81640625" bestFit="1" customWidth="1"/>
    <col min="3615" max="3615" width="11.6328125" bestFit="1" customWidth="1"/>
    <col min="3616" max="3616" width="12.6328125" bestFit="1" customWidth="1"/>
    <col min="3617" max="3617" width="39.08984375" bestFit="1" customWidth="1"/>
    <col min="3618" max="3618" width="80.90625" bestFit="1" customWidth="1"/>
    <col min="3619" max="3619" width="78.6328125" bestFit="1" customWidth="1"/>
    <col min="3620" max="3620" width="16.08984375" bestFit="1" customWidth="1"/>
    <col min="3621" max="3621" width="6.6328125" bestFit="1" customWidth="1"/>
    <col min="3622" max="3623" width="12.6328125" bestFit="1" customWidth="1"/>
    <col min="3624" max="3624" width="18" bestFit="1" customWidth="1"/>
    <col min="3841" max="3841" width="15.54296875" bestFit="1" customWidth="1"/>
    <col min="3842" max="3842" width="12.81640625" bestFit="1" customWidth="1"/>
    <col min="3843" max="3843" width="22.36328125" bestFit="1" customWidth="1"/>
    <col min="3844" max="3844" width="16.81640625" bestFit="1" customWidth="1"/>
    <col min="3845" max="3845" width="18.1796875" bestFit="1" customWidth="1"/>
    <col min="3846" max="3846" width="16.81640625" bestFit="1" customWidth="1"/>
    <col min="3847" max="3847" width="67.54296875" bestFit="1" customWidth="1"/>
    <col min="3848" max="3848" width="18.6328125" bestFit="1" customWidth="1"/>
    <col min="3849" max="3849" width="64.90625" bestFit="1" customWidth="1"/>
    <col min="3850" max="3850" width="8" bestFit="1" customWidth="1"/>
    <col min="3851" max="3851" width="20.90625" bestFit="1" customWidth="1"/>
    <col min="3852" max="3852" width="19.453125" bestFit="1" customWidth="1"/>
    <col min="3853" max="3853" width="17.81640625" bestFit="1" customWidth="1"/>
    <col min="3854" max="3854" width="20.453125" bestFit="1" customWidth="1"/>
    <col min="3855" max="3855" width="17.453125" bestFit="1" customWidth="1"/>
    <col min="3856" max="3856" width="11.6328125" bestFit="1" customWidth="1"/>
    <col min="3857" max="3857" width="24.90625" bestFit="1" customWidth="1"/>
    <col min="3858" max="3858" width="9.08984375" bestFit="1" customWidth="1"/>
    <col min="3859" max="3859" width="25.36328125" bestFit="1" customWidth="1"/>
    <col min="3860" max="3860" width="7.90625" bestFit="1" customWidth="1"/>
    <col min="3861" max="3861" width="50.453125" bestFit="1" customWidth="1"/>
    <col min="3862" max="3862" width="17.81640625" bestFit="1" customWidth="1"/>
    <col min="3863" max="3863" width="8.90625" bestFit="1" customWidth="1"/>
    <col min="3864" max="3864" width="14.453125" bestFit="1" customWidth="1"/>
    <col min="3865" max="3865" width="13.36328125" bestFit="1" customWidth="1"/>
    <col min="3866" max="3866" width="17.90625" bestFit="1" customWidth="1"/>
    <col min="3867" max="3867" width="12.81640625" bestFit="1" customWidth="1"/>
    <col min="3868" max="3868" width="14.453125" bestFit="1" customWidth="1"/>
    <col min="3869" max="3869" width="11.90625" bestFit="1" customWidth="1"/>
    <col min="3870" max="3870" width="12.81640625" bestFit="1" customWidth="1"/>
    <col min="3871" max="3871" width="11.6328125" bestFit="1" customWidth="1"/>
    <col min="3872" max="3872" width="12.6328125" bestFit="1" customWidth="1"/>
    <col min="3873" max="3873" width="39.08984375" bestFit="1" customWidth="1"/>
    <col min="3874" max="3874" width="80.90625" bestFit="1" customWidth="1"/>
    <col min="3875" max="3875" width="78.6328125" bestFit="1" customWidth="1"/>
    <col min="3876" max="3876" width="16.08984375" bestFit="1" customWidth="1"/>
    <col min="3877" max="3877" width="6.6328125" bestFit="1" customWidth="1"/>
    <col min="3878" max="3879" width="12.6328125" bestFit="1" customWidth="1"/>
    <col min="3880" max="3880" width="18" bestFit="1" customWidth="1"/>
    <col min="4097" max="4097" width="15.54296875" bestFit="1" customWidth="1"/>
    <col min="4098" max="4098" width="12.81640625" bestFit="1" customWidth="1"/>
    <col min="4099" max="4099" width="22.36328125" bestFit="1" customWidth="1"/>
    <col min="4100" max="4100" width="16.81640625" bestFit="1" customWidth="1"/>
    <col min="4101" max="4101" width="18.1796875" bestFit="1" customWidth="1"/>
    <col min="4102" max="4102" width="16.81640625" bestFit="1" customWidth="1"/>
    <col min="4103" max="4103" width="67.54296875" bestFit="1" customWidth="1"/>
    <col min="4104" max="4104" width="18.6328125" bestFit="1" customWidth="1"/>
    <col min="4105" max="4105" width="64.90625" bestFit="1" customWidth="1"/>
    <col min="4106" max="4106" width="8" bestFit="1" customWidth="1"/>
    <col min="4107" max="4107" width="20.90625" bestFit="1" customWidth="1"/>
    <col min="4108" max="4108" width="19.453125" bestFit="1" customWidth="1"/>
    <col min="4109" max="4109" width="17.81640625" bestFit="1" customWidth="1"/>
    <col min="4110" max="4110" width="20.453125" bestFit="1" customWidth="1"/>
    <col min="4111" max="4111" width="17.453125" bestFit="1" customWidth="1"/>
    <col min="4112" max="4112" width="11.6328125" bestFit="1" customWidth="1"/>
    <col min="4113" max="4113" width="24.90625" bestFit="1" customWidth="1"/>
    <col min="4114" max="4114" width="9.08984375" bestFit="1" customWidth="1"/>
    <col min="4115" max="4115" width="25.36328125" bestFit="1" customWidth="1"/>
    <col min="4116" max="4116" width="7.90625" bestFit="1" customWidth="1"/>
    <col min="4117" max="4117" width="50.453125" bestFit="1" customWidth="1"/>
    <col min="4118" max="4118" width="17.81640625" bestFit="1" customWidth="1"/>
    <col min="4119" max="4119" width="8.90625" bestFit="1" customWidth="1"/>
    <col min="4120" max="4120" width="14.453125" bestFit="1" customWidth="1"/>
    <col min="4121" max="4121" width="13.36328125" bestFit="1" customWidth="1"/>
    <col min="4122" max="4122" width="17.90625" bestFit="1" customWidth="1"/>
    <col min="4123" max="4123" width="12.81640625" bestFit="1" customWidth="1"/>
    <col min="4124" max="4124" width="14.453125" bestFit="1" customWidth="1"/>
    <col min="4125" max="4125" width="11.90625" bestFit="1" customWidth="1"/>
    <col min="4126" max="4126" width="12.81640625" bestFit="1" customWidth="1"/>
    <col min="4127" max="4127" width="11.6328125" bestFit="1" customWidth="1"/>
    <col min="4128" max="4128" width="12.6328125" bestFit="1" customWidth="1"/>
    <col min="4129" max="4129" width="39.08984375" bestFit="1" customWidth="1"/>
    <col min="4130" max="4130" width="80.90625" bestFit="1" customWidth="1"/>
    <col min="4131" max="4131" width="78.6328125" bestFit="1" customWidth="1"/>
    <col min="4132" max="4132" width="16.08984375" bestFit="1" customWidth="1"/>
    <col min="4133" max="4133" width="6.6328125" bestFit="1" customWidth="1"/>
    <col min="4134" max="4135" width="12.6328125" bestFit="1" customWidth="1"/>
    <col min="4136" max="4136" width="18" bestFit="1" customWidth="1"/>
    <col min="4353" max="4353" width="15.54296875" bestFit="1" customWidth="1"/>
    <col min="4354" max="4354" width="12.81640625" bestFit="1" customWidth="1"/>
    <col min="4355" max="4355" width="22.36328125" bestFit="1" customWidth="1"/>
    <col min="4356" max="4356" width="16.81640625" bestFit="1" customWidth="1"/>
    <col min="4357" max="4357" width="18.1796875" bestFit="1" customWidth="1"/>
    <col min="4358" max="4358" width="16.81640625" bestFit="1" customWidth="1"/>
    <col min="4359" max="4359" width="67.54296875" bestFit="1" customWidth="1"/>
    <col min="4360" max="4360" width="18.6328125" bestFit="1" customWidth="1"/>
    <col min="4361" max="4361" width="64.90625" bestFit="1" customWidth="1"/>
    <col min="4362" max="4362" width="8" bestFit="1" customWidth="1"/>
    <col min="4363" max="4363" width="20.90625" bestFit="1" customWidth="1"/>
    <col min="4364" max="4364" width="19.453125" bestFit="1" customWidth="1"/>
    <col min="4365" max="4365" width="17.81640625" bestFit="1" customWidth="1"/>
    <col min="4366" max="4366" width="20.453125" bestFit="1" customWidth="1"/>
    <col min="4367" max="4367" width="17.453125" bestFit="1" customWidth="1"/>
    <col min="4368" max="4368" width="11.6328125" bestFit="1" customWidth="1"/>
    <col min="4369" max="4369" width="24.90625" bestFit="1" customWidth="1"/>
    <col min="4370" max="4370" width="9.08984375" bestFit="1" customWidth="1"/>
    <col min="4371" max="4371" width="25.36328125" bestFit="1" customWidth="1"/>
    <col min="4372" max="4372" width="7.90625" bestFit="1" customWidth="1"/>
    <col min="4373" max="4373" width="50.453125" bestFit="1" customWidth="1"/>
    <col min="4374" max="4374" width="17.81640625" bestFit="1" customWidth="1"/>
    <col min="4375" max="4375" width="8.90625" bestFit="1" customWidth="1"/>
    <col min="4376" max="4376" width="14.453125" bestFit="1" customWidth="1"/>
    <col min="4377" max="4377" width="13.36328125" bestFit="1" customWidth="1"/>
    <col min="4378" max="4378" width="17.90625" bestFit="1" customWidth="1"/>
    <col min="4379" max="4379" width="12.81640625" bestFit="1" customWidth="1"/>
    <col min="4380" max="4380" width="14.453125" bestFit="1" customWidth="1"/>
    <col min="4381" max="4381" width="11.90625" bestFit="1" customWidth="1"/>
    <col min="4382" max="4382" width="12.81640625" bestFit="1" customWidth="1"/>
    <col min="4383" max="4383" width="11.6328125" bestFit="1" customWidth="1"/>
    <col min="4384" max="4384" width="12.6328125" bestFit="1" customWidth="1"/>
    <col min="4385" max="4385" width="39.08984375" bestFit="1" customWidth="1"/>
    <col min="4386" max="4386" width="80.90625" bestFit="1" customWidth="1"/>
    <col min="4387" max="4387" width="78.6328125" bestFit="1" customWidth="1"/>
    <col min="4388" max="4388" width="16.08984375" bestFit="1" customWidth="1"/>
    <col min="4389" max="4389" width="6.6328125" bestFit="1" customWidth="1"/>
    <col min="4390" max="4391" width="12.6328125" bestFit="1" customWidth="1"/>
    <col min="4392" max="4392" width="18" bestFit="1" customWidth="1"/>
    <col min="4609" max="4609" width="15.54296875" bestFit="1" customWidth="1"/>
    <col min="4610" max="4610" width="12.81640625" bestFit="1" customWidth="1"/>
    <col min="4611" max="4611" width="22.36328125" bestFit="1" customWidth="1"/>
    <col min="4612" max="4612" width="16.81640625" bestFit="1" customWidth="1"/>
    <col min="4613" max="4613" width="18.1796875" bestFit="1" customWidth="1"/>
    <col min="4614" max="4614" width="16.81640625" bestFit="1" customWidth="1"/>
    <col min="4615" max="4615" width="67.54296875" bestFit="1" customWidth="1"/>
    <col min="4616" max="4616" width="18.6328125" bestFit="1" customWidth="1"/>
    <col min="4617" max="4617" width="64.90625" bestFit="1" customWidth="1"/>
    <col min="4618" max="4618" width="8" bestFit="1" customWidth="1"/>
    <col min="4619" max="4619" width="20.90625" bestFit="1" customWidth="1"/>
    <col min="4620" max="4620" width="19.453125" bestFit="1" customWidth="1"/>
    <col min="4621" max="4621" width="17.81640625" bestFit="1" customWidth="1"/>
    <col min="4622" max="4622" width="20.453125" bestFit="1" customWidth="1"/>
    <col min="4623" max="4623" width="17.453125" bestFit="1" customWidth="1"/>
    <col min="4624" max="4624" width="11.6328125" bestFit="1" customWidth="1"/>
    <col min="4625" max="4625" width="24.90625" bestFit="1" customWidth="1"/>
    <col min="4626" max="4626" width="9.08984375" bestFit="1" customWidth="1"/>
    <col min="4627" max="4627" width="25.36328125" bestFit="1" customWidth="1"/>
    <col min="4628" max="4628" width="7.90625" bestFit="1" customWidth="1"/>
    <col min="4629" max="4629" width="50.453125" bestFit="1" customWidth="1"/>
    <col min="4630" max="4630" width="17.81640625" bestFit="1" customWidth="1"/>
    <col min="4631" max="4631" width="8.90625" bestFit="1" customWidth="1"/>
    <col min="4632" max="4632" width="14.453125" bestFit="1" customWidth="1"/>
    <col min="4633" max="4633" width="13.36328125" bestFit="1" customWidth="1"/>
    <col min="4634" max="4634" width="17.90625" bestFit="1" customWidth="1"/>
    <col min="4635" max="4635" width="12.81640625" bestFit="1" customWidth="1"/>
    <col min="4636" max="4636" width="14.453125" bestFit="1" customWidth="1"/>
    <col min="4637" max="4637" width="11.90625" bestFit="1" customWidth="1"/>
    <col min="4638" max="4638" width="12.81640625" bestFit="1" customWidth="1"/>
    <col min="4639" max="4639" width="11.6328125" bestFit="1" customWidth="1"/>
    <col min="4640" max="4640" width="12.6328125" bestFit="1" customWidth="1"/>
    <col min="4641" max="4641" width="39.08984375" bestFit="1" customWidth="1"/>
    <col min="4642" max="4642" width="80.90625" bestFit="1" customWidth="1"/>
    <col min="4643" max="4643" width="78.6328125" bestFit="1" customWidth="1"/>
    <col min="4644" max="4644" width="16.08984375" bestFit="1" customWidth="1"/>
    <col min="4645" max="4645" width="6.6328125" bestFit="1" customWidth="1"/>
    <col min="4646" max="4647" width="12.6328125" bestFit="1" customWidth="1"/>
    <col min="4648" max="4648" width="18" bestFit="1" customWidth="1"/>
    <col min="4865" max="4865" width="15.54296875" bestFit="1" customWidth="1"/>
    <col min="4866" max="4866" width="12.81640625" bestFit="1" customWidth="1"/>
    <col min="4867" max="4867" width="22.36328125" bestFit="1" customWidth="1"/>
    <col min="4868" max="4868" width="16.81640625" bestFit="1" customWidth="1"/>
    <col min="4869" max="4869" width="18.1796875" bestFit="1" customWidth="1"/>
    <col min="4870" max="4870" width="16.81640625" bestFit="1" customWidth="1"/>
    <col min="4871" max="4871" width="67.54296875" bestFit="1" customWidth="1"/>
    <col min="4872" max="4872" width="18.6328125" bestFit="1" customWidth="1"/>
    <col min="4873" max="4873" width="64.90625" bestFit="1" customWidth="1"/>
    <col min="4874" max="4874" width="8" bestFit="1" customWidth="1"/>
    <col min="4875" max="4875" width="20.90625" bestFit="1" customWidth="1"/>
    <col min="4876" max="4876" width="19.453125" bestFit="1" customWidth="1"/>
    <col min="4877" max="4877" width="17.81640625" bestFit="1" customWidth="1"/>
    <col min="4878" max="4878" width="20.453125" bestFit="1" customWidth="1"/>
    <col min="4879" max="4879" width="17.453125" bestFit="1" customWidth="1"/>
    <col min="4880" max="4880" width="11.6328125" bestFit="1" customWidth="1"/>
    <col min="4881" max="4881" width="24.90625" bestFit="1" customWidth="1"/>
    <col min="4882" max="4882" width="9.08984375" bestFit="1" customWidth="1"/>
    <col min="4883" max="4883" width="25.36328125" bestFit="1" customWidth="1"/>
    <col min="4884" max="4884" width="7.90625" bestFit="1" customWidth="1"/>
    <col min="4885" max="4885" width="50.453125" bestFit="1" customWidth="1"/>
    <col min="4886" max="4886" width="17.81640625" bestFit="1" customWidth="1"/>
    <col min="4887" max="4887" width="8.90625" bestFit="1" customWidth="1"/>
    <col min="4888" max="4888" width="14.453125" bestFit="1" customWidth="1"/>
    <col min="4889" max="4889" width="13.36328125" bestFit="1" customWidth="1"/>
    <col min="4890" max="4890" width="17.90625" bestFit="1" customWidth="1"/>
    <col min="4891" max="4891" width="12.81640625" bestFit="1" customWidth="1"/>
    <col min="4892" max="4892" width="14.453125" bestFit="1" customWidth="1"/>
    <col min="4893" max="4893" width="11.90625" bestFit="1" customWidth="1"/>
    <col min="4894" max="4894" width="12.81640625" bestFit="1" customWidth="1"/>
    <col min="4895" max="4895" width="11.6328125" bestFit="1" customWidth="1"/>
    <col min="4896" max="4896" width="12.6328125" bestFit="1" customWidth="1"/>
    <col min="4897" max="4897" width="39.08984375" bestFit="1" customWidth="1"/>
    <col min="4898" max="4898" width="80.90625" bestFit="1" customWidth="1"/>
    <col min="4899" max="4899" width="78.6328125" bestFit="1" customWidth="1"/>
    <col min="4900" max="4900" width="16.08984375" bestFit="1" customWidth="1"/>
    <col min="4901" max="4901" width="6.6328125" bestFit="1" customWidth="1"/>
    <col min="4902" max="4903" width="12.6328125" bestFit="1" customWidth="1"/>
    <col min="4904" max="4904" width="18" bestFit="1" customWidth="1"/>
    <col min="5121" max="5121" width="15.54296875" bestFit="1" customWidth="1"/>
    <col min="5122" max="5122" width="12.81640625" bestFit="1" customWidth="1"/>
    <col min="5123" max="5123" width="22.36328125" bestFit="1" customWidth="1"/>
    <col min="5124" max="5124" width="16.81640625" bestFit="1" customWidth="1"/>
    <col min="5125" max="5125" width="18.1796875" bestFit="1" customWidth="1"/>
    <col min="5126" max="5126" width="16.81640625" bestFit="1" customWidth="1"/>
    <col min="5127" max="5127" width="67.54296875" bestFit="1" customWidth="1"/>
    <col min="5128" max="5128" width="18.6328125" bestFit="1" customWidth="1"/>
    <col min="5129" max="5129" width="64.90625" bestFit="1" customWidth="1"/>
    <col min="5130" max="5130" width="8" bestFit="1" customWidth="1"/>
    <col min="5131" max="5131" width="20.90625" bestFit="1" customWidth="1"/>
    <col min="5132" max="5132" width="19.453125" bestFit="1" customWidth="1"/>
    <col min="5133" max="5133" width="17.81640625" bestFit="1" customWidth="1"/>
    <col min="5134" max="5134" width="20.453125" bestFit="1" customWidth="1"/>
    <col min="5135" max="5135" width="17.453125" bestFit="1" customWidth="1"/>
    <col min="5136" max="5136" width="11.6328125" bestFit="1" customWidth="1"/>
    <col min="5137" max="5137" width="24.90625" bestFit="1" customWidth="1"/>
    <col min="5138" max="5138" width="9.08984375" bestFit="1" customWidth="1"/>
    <col min="5139" max="5139" width="25.36328125" bestFit="1" customWidth="1"/>
    <col min="5140" max="5140" width="7.90625" bestFit="1" customWidth="1"/>
    <col min="5141" max="5141" width="50.453125" bestFit="1" customWidth="1"/>
    <col min="5142" max="5142" width="17.81640625" bestFit="1" customWidth="1"/>
    <col min="5143" max="5143" width="8.90625" bestFit="1" customWidth="1"/>
    <col min="5144" max="5144" width="14.453125" bestFit="1" customWidth="1"/>
    <col min="5145" max="5145" width="13.36328125" bestFit="1" customWidth="1"/>
    <col min="5146" max="5146" width="17.90625" bestFit="1" customWidth="1"/>
    <col min="5147" max="5147" width="12.81640625" bestFit="1" customWidth="1"/>
    <col min="5148" max="5148" width="14.453125" bestFit="1" customWidth="1"/>
    <col min="5149" max="5149" width="11.90625" bestFit="1" customWidth="1"/>
    <col min="5150" max="5150" width="12.81640625" bestFit="1" customWidth="1"/>
    <col min="5151" max="5151" width="11.6328125" bestFit="1" customWidth="1"/>
    <col min="5152" max="5152" width="12.6328125" bestFit="1" customWidth="1"/>
    <col min="5153" max="5153" width="39.08984375" bestFit="1" customWidth="1"/>
    <col min="5154" max="5154" width="80.90625" bestFit="1" customWidth="1"/>
    <col min="5155" max="5155" width="78.6328125" bestFit="1" customWidth="1"/>
    <col min="5156" max="5156" width="16.08984375" bestFit="1" customWidth="1"/>
    <col min="5157" max="5157" width="6.6328125" bestFit="1" customWidth="1"/>
    <col min="5158" max="5159" width="12.6328125" bestFit="1" customWidth="1"/>
    <col min="5160" max="5160" width="18" bestFit="1" customWidth="1"/>
    <col min="5377" max="5377" width="15.54296875" bestFit="1" customWidth="1"/>
    <col min="5378" max="5378" width="12.81640625" bestFit="1" customWidth="1"/>
    <col min="5379" max="5379" width="22.36328125" bestFit="1" customWidth="1"/>
    <col min="5380" max="5380" width="16.81640625" bestFit="1" customWidth="1"/>
    <col min="5381" max="5381" width="18.1796875" bestFit="1" customWidth="1"/>
    <col min="5382" max="5382" width="16.81640625" bestFit="1" customWidth="1"/>
    <col min="5383" max="5383" width="67.54296875" bestFit="1" customWidth="1"/>
    <col min="5384" max="5384" width="18.6328125" bestFit="1" customWidth="1"/>
    <col min="5385" max="5385" width="64.90625" bestFit="1" customWidth="1"/>
    <col min="5386" max="5386" width="8" bestFit="1" customWidth="1"/>
    <col min="5387" max="5387" width="20.90625" bestFit="1" customWidth="1"/>
    <col min="5388" max="5388" width="19.453125" bestFit="1" customWidth="1"/>
    <col min="5389" max="5389" width="17.81640625" bestFit="1" customWidth="1"/>
    <col min="5390" max="5390" width="20.453125" bestFit="1" customWidth="1"/>
    <col min="5391" max="5391" width="17.453125" bestFit="1" customWidth="1"/>
    <col min="5392" max="5392" width="11.6328125" bestFit="1" customWidth="1"/>
    <col min="5393" max="5393" width="24.90625" bestFit="1" customWidth="1"/>
    <col min="5394" max="5394" width="9.08984375" bestFit="1" customWidth="1"/>
    <col min="5395" max="5395" width="25.36328125" bestFit="1" customWidth="1"/>
    <col min="5396" max="5396" width="7.90625" bestFit="1" customWidth="1"/>
    <col min="5397" max="5397" width="50.453125" bestFit="1" customWidth="1"/>
    <col min="5398" max="5398" width="17.81640625" bestFit="1" customWidth="1"/>
    <col min="5399" max="5399" width="8.90625" bestFit="1" customWidth="1"/>
    <col min="5400" max="5400" width="14.453125" bestFit="1" customWidth="1"/>
    <col min="5401" max="5401" width="13.36328125" bestFit="1" customWidth="1"/>
    <col min="5402" max="5402" width="17.90625" bestFit="1" customWidth="1"/>
    <col min="5403" max="5403" width="12.81640625" bestFit="1" customWidth="1"/>
    <col min="5404" max="5404" width="14.453125" bestFit="1" customWidth="1"/>
    <col min="5405" max="5405" width="11.90625" bestFit="1" customWidth="1"/>
    <col min="5406" max="5406" width="12.81640625" bestFit="1" customWidth="1"/>
    <col min="5407" max="5407" width="11.6328125" bestFit="1" customWidth="1"/>
    <col min="5408" max="5408" width="12.6328125" bestFit="1" customWidth="1"/>
    <col min="5409" max="5409" width="39.08984375" bestFit="1" customWidth="1"/>
    <col min="5410" max="5410" width="80.90625" bestFit="1" customWidth="1"/>
    <col min="5411" max="5411" width="78.6328125" bestFit="1" customWidth="1"/>
    <col min="5412" max="5412" width="16.08984375" bestFit="1" customWidth="1"/>
    <col min="5413" max="5413" width="6.6328125" bestFit="1" customWidth="1"/>
    <col min="5414" max="5415" width="12.6328125" bestFit="1" customWidth="1"/>
    <col min="5416" max="5416" width="18" bestFit="1" customWidth="1"/>
    <col min="5633" max="5633" width="15.54296875" bestFit="1" customWidth="1"/>
    <col min="5634" max="5634" width="12.81640625" bestFit="1" customWidth="1"/>
    <col min="5635" max="5635" width="22.36328125" bestFit="1" customWidth="1"/>
    <col min="5636" max="5636" width="16.81640625" bestFit="1" customWidth="1"/>
    <col min="5637" max="5637" width="18.1796875" bestFit="1" customWidth="1"/>
    <col min="5638" max="5638" width="16.81640625" bestFit="1" customWidth="1"/>
    <col min="5639" max="5639" width="67.54296875" bestFit="1" customWidth="1"/>
    <col min="5640" max="5640" width="18.6328125" bestFit="1" customWidth="1"/>
    <col min="5641" max="5641" width="64.90625" bestFit="1" customWidth="1"/>
    <col min="5642" max="5642" width="8" bestFit="1" customWidth="1"/>
    <col min="5643" max="5643" width="20.90625" bestFit="1" customWidth="1"/>
    <col min="5644" max="5644" width="19.453125" bestFit="1" customWidth="1"/>
    <col min="5645" max="5645" width="17.81640625" bestFit="1" customWidth="1"/>
    <col min="5646" max="5646" width="20.453125" bestFit="1" customWidth="1"/>
    <col min="5647" max="5647" width="17.453125" bestFit="1" customWidth="1"/>
    <col min="5648" max="5648" width="11.6328125" bestFit="1" customWidth="1"/>
    <col min="5649" max="5649" width="24.90625" bestFit="1" customWidth="1"/>
    <col min="5650" max="5650" width="9.08984375" bestFit="1" customWidth="1"/>
    <col min="5651" max="5651" width="25.36328125" bestFit="1" customWidth="1"/>
    <col min="5652" max="5652" width="7.90625" bestFit="1" customWidth="1"/>
    <col min="5653" max="5653" width="50.453125" bestFit="1" customWidth="1"/>
    <col min="5654" max="5654" width="17.81640625" bestFit="1" customWidth="1"/>
    <col min="5655" max="5655" width="8.90625" bestFit="1" customWidth="1"/>
    <col min="5656" max="5656" width="14.453125" bestFit="1" customWidth="1"/>
    <col min="5657" max="5657" width="13.36328125" bestFit="1" customWidth="1"/>
    <col min="5658" max="5658" width="17.90625" bestFit="1" customWidth="1"/>
    <col min="5659" max="5659" width="12.81640625" bestFit="1" customWidth="1"/>
    <col min="5660" max="5660" width="14.453125" bestFit="1" customWidth="1"/>
    <col min="5661" max="5661" width="11.90625" bestFit="1" customWidth="1"/>
    <col min="5662" max="5662" width="12.81640625" bestFit="1" customWidth="1"/>
    <col min="5663" max="5663" width="11.6328125" bestFit="1" customWidth="1"/>
    <col min="5664" max="5664" width="12.6328125" bestFit="1" customWidth="1"/>
    <col min="5665" max="5665" width="39.08984375" bestFit="1" customWidth="1"/>
    <col min="5666" max="5666" width="80.90625" bestFit="1" customWidth="1"/>
    <col min="5667" max="5667" width="78.6328125" bestFit="1" customWidth="1"/>
    <col min="5668" max="5668" width="16.08984375" bestFit="1" customWidth="1"/>
    <col min="5669" max="5669" width="6.6328125" bestFit="1" customWidth="1"/>
    <col min="5670" max="5671" width="12.6328125" bestFit="1" customWidth="1"/>
    <col min="5672" max="5672" width="18" bestFit="1" customWidth="1"/>
    <col min="5889" max="5889" width="15.54296875" bestFit="1" customWidth="1"/>
    <col min="5890" max="5890" width="12.81640625" bestFit="1" customWidth="1"/>
    <col min="5891" max="5891" width="22.36328125" bestFit="1" customWidth="1"/>
    <col min="5892" max="5892" width="16.81640625" bestFit="1" customWidth="1"/>
    <col min="5893" max="5893" width="18.1796875" bestFit="1" customWidth="1"/>
    <col min="5894" max="5894" width="16.81640625" bestFit="1" customWidth="1"/>
    <col min="5895" max="5895" width="67.54296875" bestFit="1" customWidth="1"/>
    <col min="5896" max="5896" width="18.6328125" bestFit="1" customWidth="1"/>
    <col min="5897" max="5897" width="64.90625" bestFit="1" customWidth="1"/>
    <col min="5898" max="5898" width="8" bestFit="1" customWidth="1"/>
    <col min="5899" max="5899" width="20.90625" bestFit="1" customWidth="1"/>
    <col min="5900" max="5900" width="19.453125" bestFit="1" customWidth="1"/>
    <col min="5901" max="5901" width="17.81640625" bestFit="1" customWidth="1"/>
    <col min="5902" max="5902" width="20.453125" bestFit="1" customWidth="1"/>
    <col min="5903" max="5903" width="17.453125" bestFit="1" customWidth="1"/>
    <col min="5904" max="5904" width="11.6328125" bestFit="1" customWidth="1"/>
    <col min="5905" max="5905" width="24.90625" bestFit="1" customWidth="1"/>
    <col min="5906" max="5906" width="9.08984375" bestFit="1" customWidth="1"/>
    <col min="5907" max="5907" width="25.36328125" bestFit="1" customWidth="1"/>
    <col min="5908" max="5908" width="7.90625" bestFit="1" customWidth="1"/>
    <col min="5909" max="5909" width="50.453125" bestFit="1" customWidth="1"/>
    <col min="5910" max="5910" width="17.81640625" bestFit="1" customWidth="1"/>
    <col min="5911" max="5911" width="8.90625" bestFit="1" customWidth="1"/>
    <col min="5912" max="5912" width="14.453125" bestFit="1" customWidth="1"/>
    <col min="5913" max="5913" width="13.36328125" bestFit="1" customWidth="1"/>
    <col min="5914" max="5914" width="17.90625" bestFit="1" customWidth="1"/>
    <col min="5915" max="5915" width="12.81640625" bestFit="1" customWidth="1"/>
    <col min="5916" max="5916" width="14.453125" bestFit="1" customWidth="1"/>
    <col min="5917" max="5917" width="11.90625" bestFit="1" customWidth="1"/>
    <col min="5918" max="5918" width="12.81640625" bestFit="1" customWidth="1"/>
    <col min="5919" max="5919" width="11.6328125" bestFit="1" customWidth="1"/>
    <col min="5920" max="5920" width="12.6328125" bestFit="1" customWidth="1"/>
    <col min="5921" max="5921" width="39.08984375" bestFit="1" customWidth="1"/>
    <col min="5922" max="5922" width="80.90625" bestFit="1" customWidth="1"/>
    <col min="5923" max="5923" width="78.6328125" bestFit="1" customWidth="1"/>
    <col min="5924" max="5924" width="16.08984375" bestFit="1" customWidth="1"/>
    <col min="5925" max="5925" width="6.6328125" bestFit="1" customWidth="1"/>
    <col min="5926" max="5927" width="12.6328125" bestFit="1" customWidth="1"/>
    <col min="5928" max="5928" width="18" bestFit="1" customWidth="1"/>
    <col min="6145" max="6145" width="15.54296875" bestFit="1" customWidth="1"/>
    <col min="6146" max="6146" width="12.81640625" bestFit="1" customWidth="1"/>
    <col min="6147" max="6147" width="22.36328125" bestFit="1" customWidth="1"/>
    <col min="6148" max="6148" width="16.81640625" bestFit="1" customWidth="1"/>
    <col min="6149" max="6149" width="18.1796875" bestFit="1" customWidth="1"/>
    <col min="6150" max="6150" width="16.81640625" bestFit="1" customWidth="1"/>
    <col min="6151" max="6151" width="67.54296875" bestFit="1" customWidth="1"/>
    <col min="6152" max="6152" width="18.6328125" bestFit="1" customWidth="1"/>
    <col min="6153" max="6153" width="64.90625" bestFit="1" customWidth="1"/>
    <col min="6154" max="6154" width="8" bestFit="1" customWidth="1"/>
    <col min="6155" max="6155" width="20.90625" bestFit="1" customWidth="1"/>
    <col min="6156" max="6156" width="19.453125" bestFit="1" customWidth="1"/>
    <col min="6157" max="6157" width="17.81640625" bestFit="1" customWidth="1"/>
    <col min="6158" max="6158" width="20.453125" bestFit="1" customWidth="1"/>
    <col min="6159" max="6159" width="17.453125" bestFit="1" customWidth="1"/>
    <col min="6160" max="6160" width="11.6328125" bestFit="1" customWidth="1"/>
    <col min="6161" max="6161" width="24.90625" bestFit="1" customWidth="1"/>
    <col min="6162" max="6162" width="9.08984375" bestFit="1" customWidth="1"/>
    <col min="6163" max="6163" width="25.36328125" bestFit="1" customWidth="1"/>
    <col min="6164" max="6164" width="7.90625" bestFit="1" customWidth="1"/>
    <col min="6165" max="6165" width="50.453125" bestFit="1" customWidth="1"/>
    <col min="6166" max="6166" width="17.81640625" bestFit="1" customWidth="1"/>
    <col min="6167" max="6167" width="8.90625" bestFit="1" customWidth="1"/>
    <col min="6168" max="6168" width="14.453125" bestFit="1" customWidth="1"/>
    <col min="6169" max="6169" width="13.36328125" bestFit="1" customWidth="1"/>
    <col min="6170" max="6170" width="17.90625" bestFit="1" customWidth="1"/>
    <col min="6171" max="6171" width="12.81640625" bestFit="1" customWidth="1"/>
    <col min="6172" max="6172" width="14.453125" bestFit="1" customWidth="1"/>
    <col min="6173" max="6173" width="11.90625" bestFit="1" customWidth="1"/>
    <col min="6174" max="6174" width="12.81640625" bestFit="1" customWidth="1"/>
    <col min="6175" max="6175" width="11.6328125" bestFit="1" customWidth="1"/>
    <col min="6176" max="6176" width="12.6328125" bestFit="1" customWidth="1"/>
    <col min="6177" max="6177" width="39.08984375" bestFit="1" customWidth="1"/>
    <col min="6178" max="6178" width="80.90625" bestFit="1" customWidth="1"/>
    <col min="6179" max="6179" width="78.6328125" bestFit="1" customWidth="1"/>
    <col min="6180" max="6180" width="16.08984375" bestFit="1" customWidth="1"/>
    <col min="6181" max="6181" width="6.6328125" bestFit="1" customWidth="1"/>
    <col min="6182" max="6183" width="12.6328125" bestFit="1" customWidth="1"/>
    <col min="6184" max="6184" width="18" bestFit="1" customWidth="1"/>
    <col min="6401" max="6401" width="15.54296875" bestFit="1" customWidth="1"/>
    <col min="6402" max="6402" width="12.81640625" bestFit="1" customWidth="1"/>
    <col min="6403" max="6403" width="22.36328125" bestFit="1" customWidth="1"/>
    <col min="6404" max="6404" width="16.81640625" bestFit="1" customWidth="1"/>
    <col min="6405" max="6405" width="18.1796875" bestFit="1" customWidth="1"/>
    <col min="6406" max="6406" width="16.81640625" bestFit="1" customWidth="1"/>
    <col min="6407" max="6407" width="67.54296875" bestFit="1" customWidth="1"/>
    <col min="6408" max="6408" width="18.6328125" bestFit="1" customWidth="1"/>
    <col min="6409" max="6409" width="64.90625" bestFit="1" customWidth="1"/>
    <col min="6410" max="6410" width="8" bestFit="1" customWidth="1"/>
    <col min="6411" max="6411" width="20.90625" bestFit="1" customWidth="1"/>
    <col min="6412" max="6412" width="19.453125" bestFit="1" customWidth="1"/>
    <col min="6413" max="6413" width="17.81640625" bestFit="1" customWidth="1"/>
    <col min="6414" max="6414" width="20.453125" bestFit="1" customWidth="1"/>
    <col min="6415" max="6415" width="17.453125" bestFit="1" customWidth="1"/>
    <col min="6416" max="6416" width="11.6328125" bestFit="1" customWidth="1"/>
    <col min="6417" max="6417" width="24.90625" bestFit="1" customWidth="1"/>
    <col min="6418" max="6418" width="9.08984375" bestFit="1" customWidth="1"/>
    <col min="6419" max="6419" width="25.36328125" bestFit="1" customWidth="1"/>
    <col min="6420" max="6420" width="7.90625" bestFit="1" customWidth="1"/>
    <col min="6421" max="6421" width="50.453125" bestFit="1" customWidth="1"/>
    <col min="6422" max="6422" width="17.81640625" bestFit="1" customWidth="1"/>
    <col min="6423" max="6423" width="8.90625" bestFit="1" customWidth="1"/>
    <col min="6424" max="6424" width="14.453125" bestFit="1" customWidth="1"/>
    <col min="6425" max="6425" width="13.36328125" bestFit="1" customWidth="1"/>
    <col min="6426" max="6426" width="17.90625" bestFit="1" customWidth="1"/>
    <col min="6427" max="6427" width="12.81640625" bestFit="1" customWidth="1"/>
    <col min="6428" max="6428" width="14.453125" bestFit="1" customWidth="1"/>
    <col min="6429" max="6429" width="11.90625" bestFit="1" customWidth="1"/>
    <col min="6430" max="6430" width="12.81640625" bestFit="1" customWidth="1"/>
    <col min="6431" max="6431" width="11.6328125" bestFit="1" customWidth="1"/>
    <col min="6432" max="6432" width="12.6328125" bestFit="1" customWidth="1"/>
    <col min="6433" max="6433" width="39.08984375" bestFit="1" customWidth="1"/>
    <col min="6434" max="6434" width="80.90625" bestFit="1" customWidth="1"/>
    <col min="6435" max="6435" width="78.6328125" bestFit="1" customWidth="1"/>
    <col min="6436" max="6436" width="16.08984375" bestFit="1" customWidth="1"/>
    <col min="6437" max="6437" width="6.6328125" bestFit="1" customWidth="1"/>
    <col min="6438" max="6439" width="12.6328125" bestFit="1" customWidth="1"/>
    <col min="6440" max="6440" width="18" bestFit="1" customWidth="1"/>
    <col min="6657" max="6657" width="15.54296875" bestFit="1" customWidth="1"/>
    <col min="6658" max="6658" width="12.81640625" bestFit="1" customWidth="1"/>
    <col min="6659" max="6659" width="22.36328125" bestFit="1" customWidth="1"/>
    <col min="6660" max="6660" width="16.81640625" bestFit="1" customWidth="1"/>
    <col min="6661" max="6661" width="18.1796875" bestFit="1" customWidth="1"/>
    <col min="6662" max="6662" width="16.81640625" bestFit="1" customWidth="1"/>
    <col min="6663" max="6663" width="67.54296875" bestFit="1" customWidth="1"/>
    <col min="6664" max="6664" width="18.6328125" bestFit="1" customWidth="1"/>
    <col min="6665" max="6665" width="64.90625" bestFit="1" customWidth="1"/>
    <col min="6666" max="6666" width="8" bestFit="1" customWidth="1"/>
    <col min="6667" max="6667" width="20.90625" bestFit="1" customWidth="1"/>
    <col min="6668" max="6668" width="19.453125" bestFit="1" customWidth="1"/>
    <col min="6669" max="6669" width="17.81640625" bestFit="1" customWidth="1"/>
    <col min="6670" max="6670" width="20.453125" bestFit="1" customWidth="1"/>
    <col min="6671" max="6671" width="17.453125" bestFit="1" customWidth="1"/>
    <col min="6672" max="6672" width="11.6328125" bestFit="1" customWidth="1"/>
    <col min="6673" max="6673" width="24.90625" bestFit="1" customWidth="1"/>
    <col min="6674" max="6674" width="9.08984375" bestFit="1" customWidth="1"/>
    <col min="6675" max="6675" width="25.36328125" bestFit="1" customWidth="1"/>
    <col min="6676" max="6676" width="7.90625" bestFit="1" customWidth="1"/>
    <col min="6677" max="6677" width="50.453125" bestFit="1" customWidth="1"/>
    <col min="6678" max="6678" width="17.81640625" bestFit="1" customWidth="1"/>
    <col min="6679" max="6679" width="8.90625" bestFit="1" customWidth="1"/>
    <col min="6680" max="6680" width="14.453125" bestFit="1" customWidth="1"/>
    <col min="6681" max="6681" width="13.36328125" bestFit="1" customWidth="1"/>
    <col min="6682" max="6682" width="17.90625" bestFit="1" customWidth="1"/>
    <col min="6683" max="6683" width="12.81640625" bestFit="1" customWidth="1"/>
    <col min="6684" max="6684" width="14.453125" bestFit="1" customWidth="1"/>
    <col min="6685" max="6685" width="11.90625" bestFit="1" customWidth="1"/>
    <col min="6686" max="6686" width="12.81640625" bestFit="1" customWidth="1"/>
    <col min="6687" max="6687" width="11.6328125" bestFit="1" customWidth="1"/>
    <col min="6688" max="6688" width="12.6328125" bestFit="1" customWidth="1"/>
    <col min="6689" max="6689" width="39.08984375" bestFit="1" customWidth="1"/>
    <col min="6690" max="6690" width="80.90625" bestFit="1" customWidth="1"/>
    <col min="6691" max="6691" width="78.6328125" bestFit="1" customWidth="1"/>
    <col min="6692" max="6692" width="16.08984375" bestFit="1" customWidth="1"/>
    <col min="6693" max="6693" width="6.6328125" bestFit="1" customWidth="1"/>
    <col min="6694" max="6695" width="12.6328125" bestFit="1" customWidth="1"/>
    <col min="6696" max="6696" width="18" bestFit="1" customWidth="1"/>
    <col min="6913" max="6913" width="15.54296875" bestFit="1" customWidth="1"/>
    <col min="6914" max="6914" width="12.81640625" bestFit="1" customWidth="1"/>
    <col min="6915" max="6915" width="22.36328125" bestFit="1" customWidth="1"/>
    <col min="6916" max="6916" width="16.81640625" bestFit="1" customWidth="1"/>
    <col min="6917" max="6917" width="18.1796875" bestFit="1" customWidth="1"/>
    <col min="6918" max="6918" width="16.81640625" bestFit="1" customWidth="1"/>
    <col min="6919" max="6919" width="67.54296875" bestFit="1" customWidth="1"/>
    <col min="6920" max="6920" width="18.6328125" bestFit="1" customWidth="1"/>
    <col min="6921" max="6921" width="64.90625" bestFit="1" customWidth="1"/>
    <col min="6922" max="6922" width="8" bestFit="1" customWidth="1"/>
    <col min="6923" max="6923" width="20.90625" bestFit="1" customWidth="1"/>
    <col min="6924" max="6924" width="19.453125" bestFit="1" customWidth="1"/>
    <col min="6925" max="6925" width="17.81640625" bestFit="1" customWidth="1"/>
    <col min="6926" max="6926" width="20.453125" bestFit="1" customWidth="1"/>
    <col min="6927" max="6927" width="17.453125" bestFit="1" customWidth="1"/>
    <col min="6928" max="6928" width="11.6328125" bestFit="1" customWidth="1"/>
    <col min="6929" max="6929" width="24.90625" bestFit="1" customWidth="1"/>
    <col min="6930" max="6930" width="9.08984375" bestFit="1" customWidth="1"/>
    <col min="6931" max="6931" width="25.36328125" bestFit="1" customWidth="1"/>
    <col min="6932" max="6932" width="7.90625" bestFit="1" customWidth="1"/>
    <col min="6933" max="6933" width="50.453125" bestFit="1" customWidth="1"/>
    <col min="6934" max="6934" width="17.81640625" bestFit="1" customWidth="1"/>
    <col min="6935" max="6935" width="8.90625" bestFit="1" customWidth="1"/>
    <col min="6936" max="6936" width="14.453125" bestFit="1" customWidth="1"/>
    <col min="6937" max="6937" width="13.36328125" bestFit="1" customWidth="1"/>
    <col min="6938" max="6938" width="17.90625" bestFit="1" customWidth="1"/>
    <col min="6939" max="6939" width="12.81640625" bestFit="1" customWidth="1"/>
    <col min="6940" max="6940" width="14.453125" bestFit="1" customWidth="1"/>
    <col min="6941" max="6941" width="11.90625" bestFit="1" customWidth="1"/>
    <col min="6942" max="6942" width="12.81640625" bestFit="1" customWidth="1"/>
    <col min="6943" max="6943" width="11.6328125" bestFit="1" customWidth="1"/>
    <col min="6944" max="6944" width="12.6328125" bestFit="1" customWidth="1"/>
    <col min="6945" max="6945" width="39.08984375" bestFit="1" customWidth="1"/>
    <col min="6946" max="6946" width="80.90625" bestFit="1" customWidth="1"/>
    <col min="6947" max="6947" width="78.6328125" bestFit="1" customWidth="1"/>
    <col min="6948" max="6948" width="16.08984375" bestFit="1" customWidth="1"/>
    <col min="6949" max="6949" width="6.6328125" bestFit="1" customWidth="1"/>
    <col min="6950" max="6951" width="12.6328125" bestFit="1" customWidth="1"/>
    <col min="6952" max="6952" width="18" bestFit="1" customWidth="1"/>
    <col min="7169" max="7169" width="15.54296875" bestFit="1" customWidth="1"/>
    <col min="7170" max="7170" width="12.81640625" bestFit="1" customWidth="1"/>
    <col min="7171" max="7171" width="22.36328125" bestFit="1" customWidth="1"/>
    <col min="7172" max="7172" width="16.81640625" bestFit="1" customWidth="1"/>
    <col min="7173" max="7173" width="18.1796875" bestFit="1" customWidth="1"/>
    <col min="7174" max="7174" width="16.81640625" bestFit="1" customWidth="1"/>
    <col min="7175" max="7175" width="67.54296875" bestFit="1" customWidth="1"/>
    <col min="7176" max="7176" width="18.6328125" bestFit="1" customWidth="1"/>
    <col min="7177" max="7177" width="64.90625" bestFit="1" customWidth="1"/>
    <col min="7178" max="7178" width="8" bestFit="1" customWidth="1"/>
    <col min="7179" max="7179" width="20.90625" bestFit="1" customWidth="1"/>
    <col min="7180" max="7180" width="19.453125" bestFit="1" customWidth="1"/>
    <col min="7181" max="7181" width="17.81640625" bestFit="1" customWidth="1"/>
    <col min="7182" max="7182" width="20.453125" bestFit="1" customWidth="1"/>
    <col min="7183" max="7183" width="17.453125" bestFit="1" customWidth="1"/>
    <col min="7184" max="7184" width="11.6328125" bestFit="1" customWidth="1"/>
    <col min="7185" max="7185" width="24.90625" bestFit="1" customWidth="1"/>
    <col min="7186" max="7186" width="9.08984375" bestFit="1" customWidth="1"/>
    <col min="7187" max="7187" width="25.36328125" bestFit="1" customWidth="1"/>
    <col min="7188" max="7188" width="7.90625" bestFit="1" customWidth="1"/>
    <col min="7189" max="7189" width="50.453125" bestFit="1" customWidth="1"/>
    <col min="7190" max="7190" width="17.81640625" bestFit="1" customWidth="1"/>
    <col min="7191" max="7191" width="8.90625" bestFit="1" customWidth="1"/>
    <col min="7192" max="7192" width="14.453125" bestFit="1" customWidth="1"/>
    <col min="7193" max="7193" width="13.36328125" bestFit="1" customWidth="1"/>
    <col min="7194" max="7194" width="17.90625" bestFit="1" customWidth="1"/>
    <col min="7195" max="7195" width="12.81640625" bestFit="1" customWidth="1"/>
    <col min="7196" max="7196" width="14.453125" bestFit="1" customWidth="1"/>
    <col min="7197" max="7197" width="11.90625" bestFit="1" customWidth="1"/>
    <col min="7198" max="7198" width="12.81640625" bestFit="1" customWidth="1"/>
    <col min="7199" max="7199" width="11.6328125" bestFit="1" customWidth="1"/>
    <col min="7200" max="7200" width="12.6328125" bestFit="1" customWidth="1"/>
    <col min="7201" max="7201" width="39.08984375" bestFit="1" customWidth="1"/>
    <col min="7202" max="7202" width="80.90625" bestFit="1" customWidth="1"/>
    <col min="7203" max="7203" width="78.6328125" bestFit="1" customWidth="1"/>
    <col min="7204" max="7204" width="16.08984375" bestFit="1" customWidth="1"/>
    <col min="7205" max="7205" width="6.6328125" bestFit="1" customWidth="1"/>
    <col min="7206" max="7207" width="12.6328125" bestFit="1" customWidth="1"/>
    <col min="7208" max="7208" width="18" bestFit="1" customWidth="1"/>
    <col min="7425" max="7425" width="15.54296875" bestFit="1" customWidth="1"/>
    <col min="7426" max="7426" width="12.81640625" bestFit="1" customWidth="1"/>
    <col min="7427" max="7427" width="22.36328125" bestFit="1" customWidth="1"/>
    <col min="7428" max="7428" width="16.81640625" bestFit="1" customWidth="1"/>
    <col min="7429" max="7429" width="18.1796875" bestFit="1" customWidth="1"/>
    <col min="7430" max="7430" width="16.81640625" bestFit="1" customWidth="1"/>
    <col min="7431" max="7431" width="67.54296875" bestFit="1" customWidth="1"/>
    <col min="7432" max="7432" width="18.6328125" bestFit="1" customWidth="1"/>
    <col min="7433" max="7433" width="64.90625" bestFit="1" customWidth="1"/>
    <col min="7434" max="7434" width="8" bestFit="1" customWidth="1"/>
    <col min="7435" max="7435" width="20.90625" bestFit="1" customWidth="1"/>
    <col min="7436" max="7436" width="19.453125" bestFit="1" customWidth="1"/>
    <col min="7437" max="7437" width="17.81640625" bestFit="1" customWidth="1"/>
    <col min="7438" max="7438" width="20.453125" bestFit="1" customWidth="1"/>
    <col min="7439" max="7439" width="17.453125" bestFit="1" customWidth="1"/>
    <col min="7440" max="7440" width="11.6328125" bestFit="1" customWidth="1"/>
    <col min="7441" max="7441" width="24.90625" bestFit="1" customWidth="1"/>
    <col min="7442" max="7442" width="9.08984375" bestFit="1" customWidth="1"/>
    <col min="7443" max="7443" width="25.36328125" bestFit="1" customWidth="1"/>
    <col min="7444" max="7444" width="7.90625" bestFit="1" customWidth="1"/>
    <col min="7445" max="7445" width="50.453125" bestFit="1" customWidth="1"/>
    <col min="7446" max="7446" width="17.81640625" bestFit="1" customWidth="1"/>
    <col min="7447" max="7447" width="8.90625" bestFit="1" customWidth="1"/>
    <col min="7448" max="7448" width="14.453125" bestFit="1" customWidth="1"/>
    <col min="7449" max="7449" width="13.36328125" bestFit="1" customWidth="1"/>
    <col min="7450" max="7450" width="17.90625" bestFit="1" customWidth="1"/>
    <col min="7451" max="7451" width="12.81640625" bestFit="1" customWidth="1"/>
    <col min="7452" max="7452" width="14.453125" bestFit="1" customWidth="1"/>
    <col min="7453" max="7453" width="11.90625" bestFit="1" customWidth="1"/>
    <col min="7454" max="7454" width="12.81640625" bestFit="1" customWidth="1"/>
    <col min="7455" max="7455" width="11.6328125" bestFit="1" customWidth="1"/>
    <col min="7456" max="7456" width="12.6328125" bestFit="1" customWidth="1"/>
    <col min="7457" max="7457" width="39.08984375" bestFit="1" customWidth="1"/>
    <col min="7458" max="7458" width="80.90625" bestFit="1" customWidth="1"/>
    <col min="7459" max="7459" width="78.6328125" bestFit="1" customWidth="1"/>
    <col min="7460" max="7460" width="16.08984375" bestFit="1" customWidth="1"/>
    <col min="7461" max="7461" width="6.6328125" bestFit="1" customWidth="1"/>
    <col min="7462" max="7463" width="12.6328125" bestFit="1" customWidth="1"/>
    <col min="7464" max="7464" width="18" bestFit="1" customWidth="1"/>
    <col min="7681" max="7681" width="15.54296875" bestFit="1" customWidth="1"/>
    <col min="7682" max="7682" width="12.81640625" bestFit="1" customWidth="1"/>
    <col min="7683" max="7683" width="22.36328125" bestFit="1" customWidth="1"/>
    <col min="7684" max="7684" width="16.81640625" bestFit="1" customWidth="1"/>
    <col min="7685" max="7685" width="18.1796875" bestFit="1" customWidth="1"/>
    <col min="7686" max="7686" width="16.81640625" bestFit="1" customWidth="1"/>
    <col min="7687" max="7687" width="67.54296875" bestFit="1" customWidth="1"/>
    <col min="7688" max="7688" width="18.6328125" bestFit="1" customWidth="1"/>
    <col min="7689" max="7689" width="64.90625" bestFit="1" customWidth="1"/>
    <col min="7690" max="7690" width="8" bestFit="1" customWidth="1"/>
    <col min="7691" max="7691" width="20.90625" bestFit="1" customWidth="1"/>
    <col min="7692" max="7692" width="19.453125" bestFit="1" customWidth="1"/>
    <col min="7693" max="7693" width="17.81640625" bestFit="1" customWidth="1"/>
    <col min="7694" max="7694" width="20.453125" bestFit="1" customWidth="1"/>
    <col min="7695" max="7695" width="17.453125" bestFit="1" customWidth="1"/>
    <col min="7696" max="7696" width="11.6328125" bestFit="1" customWidth="1"/>
    <col min="7697" max="7697" width="24.90625" bestFit="1" customWidth="1"/>
    <col min="7698" max="7698" width="9.08984375" bestFit="1" customWidth="1"/>
    <col min="7699" max="7699" width="25.36328125" bestFit="1" customWidth="1"/>
    <col min="7700" max="7700" width="7.90625" bestFit="1" customWidth="1"/>
    <col min="7701" max="7701" width="50.453125" bestFit="1" customWidth="1"/>
    <col min="7702" max="7702" width="17.81640625" bestFit="1" customWidth="1"/>
    <col min="7703" max="7703" width="8.90625" bestFit="1" customWidth="1"/>
    <col min="7704" max="7704" width="14.453125" bestFit="1" customWidth="1"/>
    <col min="7705" max="7705" width="13.36328125" bestFit="1" customWidth="1"/>
    <col min="7706" max="7706" width="17.90625" bestFit="1" customWidth="1"/>
    <col min="7707" max="7707" width="12.81640625" bestFit="1" customWidth="1"/>
    <col min="7708" max="7708" width="14.453125" bestFit="1" customWidth="1"/>
    <col min="7709" max="7709" width="11.90625" bestFit="1" customWidth="1"/>
    <col min="7710" max="7710" width="12.81640625" bestFit="1" customWidth="1"/>
    <col min="7711" max="7711" width="11.6328125" bestFit="1" customWidth="1"/>
    <col min="7712" max="7712" width="12.6328125" bestFit="1" customWidth="1"/>
    <col min="7713" max="7713" width="39.08984375" bestFit="1" customWidth="1"/>
    <col min="7714" max="7714" width="80.90625" bestFit="1" customWidth="1"/>
    <col min="7715" max="7715" width="78.6328125" bestFit="1" customWidth="1"/>
    <col min="7716" max="7716" width="16.08984375" bestFit="1" customWidth="1"/>
    <col min="7717" max="7717" width="6.6328125" bestFit="1" customWidth="1"/>
    <col min="7718" max="7719" width="12.6328125" bestFit="1" customWidth="1"/>
    <col min="7720" max="7720" width="18" bestFit="1" customWidth="1"/>
    <col min="7937" max="7937" width="15.54296875" bestFit="1" customWidth="1"/>
    <col min="7938" max="7938" width="12.81640625" bestFit="1" customWidth="1"/>
    <col min="7939" max="7939" width="22.36328125" bestFit="1" customWidth="1"/>
    <col min="7940" max="7940" width="16.81640625" bestFit="1" customWidth="1"/>
    <col min="7941" max="7941" width="18.1796875" bestFit="1" customWidth="1"/>
    <col min="7942" max="7942" width="16.81640625" bestFit="1" customWidth="1"/>
    <col min="7943" max="7943" width="67.54296875" bestFit="1" customWidth="1"/>
    <col min="7944" max="7944" width="18.6328125" bestFit="1" customWidth="1"/>
    <col min="7945" max="7945" width="64.90625" bestFit="1" customWidth="1"/>
    <col min="7946" max="7946" width="8" bestFit="1" customWidth="1"/>
    <col min="7947" max="7947" width="20.90625" bestFit="1" customWidth="1"/>
    <col min="7948" max="7948" width="19.453125" bestFit="1" customWidth="1"/>
    <col min="7949" max="7949" width="17.81640625" bestFit="1" customWidth="1"/>
    <col min="7950" max="7950" width="20.453125" bestFit="1" customWidth="1"/>
    <col min="7951" max="7951" width="17.453125" bestFit="1" customWidth="1"/>
    <col min="7952" max="7952" width="11.6328125" bestFit="1" customWidth="1"/>
    <col min="7953" max="7953" width="24.90625" bestFit="1" customWidth="1"/>
    <col min="7954" max="7954" width="9.08984375" bestFit="1" customWidth="1"/>
    <col min="7955" max="7955" width="25.36328125" bestFit="1" customWidth="1"/>
    <col min="7956" max="7956" width="7.90625" bestFit="1" customWidth="1"/>
    <col min="7957" max="7957" width="50.453125" bestFit="1" customWidth="1"/>
    <col min="7958" max="7958" width="17.81640625" bestFit="1" customWidth="1"/>
    <col min="7959" max="7959" width="8.90625" bestFit="1" customWidth="1"/>
    <col min="7960" max="7960" width="14.453125" bestFit="1" customWidth="1"/>
    <col min="7961" max="7961" width="13.36328125" bestFit="1" customWidth="1"/>
    <col min="7962" max="7962" width="17.90625" bestFit="1" customWidth="1"/>
    <col min="7963" max="7963" width="12.81640625" bestFit="1" customWidth="1"/>
    <col min="7964" max="7964" width="14.453125" bestFit="1" customWidth="1"/>
    <col min="7965" max="7965" width="11.90625" bestFit="1" customWidth="1"/>
    <col min="7966" max="7966" width="12.81640625" bestFit="1" customWidth="1"/>
    <col min="7967" max="7967" width="11.6328125" bestFit="1" customWidth="1"/>
    <col min="7968" max="7968" width="12.6328125" bestFit="1" customWidth="1"/>
    <col min="7969" max="7969" width="39.08984375" bestFit="1" customWidth="1"/>
    <col min="7970" max="7970" width="80.90625" bestFit="1" customWidth="1"/>
    <col min="7971" max="7971" width="78.6328125" bestFit="1" customWidth="1"/>
    <col min="7972" max="7972" width="16.08984375" bestFit="1" customWidth="1"/>
    <col min="7973" max="7973" width="6.6328125" bestFit="1" customWidth="1"/>
    <col min="7974" max="7975" width="12.6328125" bestFit="1" customWidth="1"/>
    <col min="7976" max="7976" width="18" bestFit="1" customWidth="1"/>
    <col min="8193" max="8193" width="15.54296875" bestFit="1" customWidth="1"/>
    <col min="8194" max="8194" width="12.81640625" bestFit="1" customWidth="1"/>
    <col min="8195" max="8195" width="22.36328125" bestFit="1" customWidth="1"/>
    <col min="8196" max="8196" width="16.81640625" bestFit="1" customWidth="1"/>
    <col min="8197" max="8197" width="18.1796875" bestFit="1" customWidth="1"/>
    <col min="8198" max="8198" width="16.81640625" bestFit="1" customWidth="1"/>
    <col min="8199" max="8199" width="67.54296875" bestFit="1" customWidth="1"/>
    <col min="8200" max="8200" width="18.6328125" bestFit="1" customWidth="1"/>
    <col min="8201" max="8201" width="64.90625" bestFit="1" customWidth="1"/>
    <col min="8202" max="8202" width="8" bestFit="1" customWidth="1"/>
    <col min="8203" max="8203" width="20.90625" bestFit="1" customWidth="1"/>
    <col min="8204" max="8204" width="19.453125" bestFit="1" customWidth="1"/>
    <col min="8205" max="8205" width="17.81640625" bestFit="1" customWidth="1"/>
    <col min="8206" max="8206" width="20.453125" bestFit="1" customWidth="1"/>
    <col min="8207" max="8207" width="17.453125" bestFit="1" customWidth="1"/>
    <col min="8208" max="8208" width="11.6328125" bestFit="1" customWidth="1"/>
    <col min="8209" max="8209" width="24.90625" bestFit="1" customWidth="1"/>
    <col min="8210" max="8210" width="9.08984375" bestFit="1" customWidth="1"/>
    <col min="8211" max="8211" width="25.36328125" bestFit="1" customWidth="1"/>
    <col min="8212" max="8212" width="7.90625" bestFit="1" customWidth="1"/>
    <col min="8213" max="8213" width="50.453125" bestFit="1" customWidth="1"/>
    <col min="8214" max="8214" width="17.81640625" bestFit="1" customWidth="1"/>
    <col min="8215" max="8215" width="8.90625" bestFit="1" customWidth="1"/>
    <col min="8216" max="8216" width="14.453125" bestFit="1" customWidth="1"/>
    <col min="8217" max="8217" width="13.36328125" bestFit="1" customWidth="1"/>
    <col min="8218" max="8218" width="17.90625" bestFit="1" customWidth="1"/>
    <col min="8219" max="8219" width="12.81640625" bestFit="1" customWidth="1"/>
    <col min="8220" max="8220" width="14.453125" bestFit="1" customWidth="1"/>
    <col min="8221" max="8221" width="11.90625" bestFit="1" customWidth="1"/>
    <col min="8222" max="8222" width="12.81640625" bestFit="1" customWidth="1"/>
    <col min="8223" max="8223" width="11.6328125" bestFit="1" customWidth="1"/>
    <col min="8224" max="8224" width="12.6328125" bestFit="1" customWidth="1"/>
    <col min="8225" max="8225" width="39.08984375" bestFit="1" customWidth="1"/>
    <col min="8226" max="8226" width="80.90625" bestFit="1" customWidth="1"/>
    <col min="8227" max="8227" width="78.6328125" bestFit="1" customWidth="1"/>
    <col min="8228" max="8228" width="16.08984375" bestFit="1" customWidth="1"/>
    <col min="8229" max="8229" width="6.6328125" bestFit="1" customWidth="1"/>
    <col min="8230" max="8231" width="12.6328125" bestFit="1" customWidth="1"/>
    <col min="8232" max="8232" width="18" bestFit="1" customWidth="1"/>
    <col min="8449" max="8449" width="15.54296875" bestFit="1" customWidth="1"/>
    <col min="8450" max="8450" width="12.81640625" bestFit="1" customWidth="1"/>
    <col min="8451" max="8451" width="22.36328125" bestFit="1" customWidth="1"/>
    <col min="8452" max="8452" width="16.81640625" bestFit="1" customWidth="1"/>
    <col min="8453" max="8453" width="18.1796875" bestFit="1" customWidth="1"/>
    <col min="8454" max="8454" width="16.81640625" bestFit="1" customWidth="1"/>
    <col min="8455" max="8455" width="67.54296875" bestFit="1" customWidth="1"/>
    <col min="8456" max="8456" width="18.6328125" bestFit="1" customWidth="1"/>
    <col min="8457" max="8457" width="64.90625" bestFit="1" customWidth="1"/>
    <col min="8458" max="8458" width="8" bestFit="1" customWidth="1"/>
    <col min="8459" max="8459" width="20.90625" bestFit="1" customWidth="1"/>
    <col min="8460" max="8460" width="19.453125" bestFit="1" customWidth="1"/>
    <col min="8461" max="8461" width="17.81640625" bestFit="1" customWidth="1"/>
    <col min="8462" max="8462" width="20.453125" bestFit="1" customWidth="1"/>
    <col min="8463" max="8463" width="17.453125" bestFit="1" customWidth="1"/>
    <col min="8464" max="8464" width="11.6328125" bestFit="1" customWidth="1"/>
    <col min="8465" max="8465" width="24.90625" bestFit="1" customWidth="1"/>
    <col min="8466" max="8466" width="9.08984375" bestFit="1" customWidth="1"/>
    <col min="8467" max="8467" width="25.36328125" bestFit="1" customWidth="1"/>
    <col min="8468" max="8468" width="7.90625" bestFit="1" customWidth="1"/>
    <col min="8469" max="8469" width="50.453125" bestFit="1" customWidth="1"/>
    <col min="8470" max="8470" width="17.81640625" bestFit="1" customWidth="1"/>
    <col min="8471" max="8471" width="8.90625" bestFit="1" customWidth="1"/>
    <col min="8472" max="8472" width="14.453125" bestFit="1" customWidth="1"/>
    <col min="8473" max="8473" width="13.36328125" bestFit="1" customWidth="1"/>
    <col min="8474" max="8474" width="17.90625" bestFit="1" customWidth="1"/>
    <col min="8475" max="8475" width="12.81640625" bestFit="1" customWidth="1"/>
    <col min="8476" max="8476" width="14.453125" bestFit="1" customWidth="1"/>
    <col min="8477" max="8477" width="11.90625" bestFit="1" customWidth="1"/>
    <col min="8478" max="8478" width="12.81640625" bestFit="1" customWidth="1"/>
    <col min="8479" max="8479" width="11.6328125" bestFit="1" customWidth="1"/>
    <col min="8480" max="8480" width="12.6328125" bestFit="1" customWidth="1"/>
    <col min="8481" max="8481" width="39.08984375" bestFit="1" customWidth="1"/>
    <col min="8482" max="8482" width="80.90625" bestFit="1" customWidth="1"/>
    <col min="8483" max="8483" width="78.6328125" bestFit="1" customWidth="1"/>
    <col min="8484" max="8484" width="16.08984375" bestFit="1" customWidth="1"/>
    <col min="8485" max="8485" width="6.6328125" bestFit="1" customWidth="1"/>
    <col min="8486" max="8487" width="12.6328125" bestFit="1" customWidth="1"/>
    <col min="8488" max="8488" width="18" bestFit="1" customWidth="1"/>
    <col min="8705" max="8705" width="15.54296875" bestFit="1" customWidth="1"/>
    <col min="8706" max="8706" width="12.81640625" bestFit="1" customWidth="1"/>
    <col min="8707" max="8707" width="22.36328125" bestFit="1" customWidth="1"/>
    <col min="8708" max="8708" width="16.81640625" bestFit="1" customWidth="1"/>
    <col min="8709" max="8709" width="18.1796875" bestFit="1" customWidth="1"/>
    <col min="8710" max="8710" width="16.81640625" bestFit="1" customWidth="1"/>
    <col min="8711" max="8711" width="67.54296875" bestFit="1" customWidth="1"/>
    <col min="8712" max="8712" width="18.6328125" bestFit="1" customWidth="1"/>
    <col min="8713" max="8713" width="64.90625" bestFit="1" customWidth="1"/>
    <col min="8714" max="8714" width="8" bestFit="1" customWidth="1"/>
    <col min="8715" max="8715" width="20.90625" bestFit="1" customWidth="1"/>
    <col min="8716" max="8716" width="19.453125" bestFit="1" customWidth="1"/>
    <col min="8717" max="8717" width="17.81640625" bestFit="1" customWidth="1"/>
    <col min="8718" max="8718" width="20.453125" bestFit="1" customWidth="1"/>
    <col min="8719" max="8719" width="17.453125" bestFit="1" customWidth="1"/>
    <col min="8720" max="8720" width="11.6328125" bestFit="1" customWidth="1"/>
    <col min="8721" max="8721" width="24.90625" bestFit="1" customWidth="1"/>
    <col min="8722" max="8722" width="9.08984375" bestFit="1" customWidth="1"/>
    <col min="8723" max="8723" width="25.36328125" bestFit="1" customWidth="1"/>
    <col min="8724" max="8724" width="7.90625" bestFit="1" customWidth="1"/>
    <col min="8725" max="8725" width="50.453125" bestFit="1" customWidth="1"/>
    <col min="8726" max="8726" width="17.81640625" bestFit="1" customWidth="1"/>
    <col min="8727" max="8727" width="8.90625" bestFit="1" customWidth="1"/>
    <col min="8728" max="8728" width="14.453125" bestFit="1" customWidth="1"/>
    <col min="8729" max="8729" width="13.36328125" bestFit="1" customWidth="1"/>
    <col min="8730" max="8730" width="17.90625" bestFit="1" customWidth="1"/>
    <col min="8731" max="8731" width="12.81640625" bestFit="1" customWidth="1"/>
    <col min="8732" max="8732" width="14.453125" bestFit="1" customWidth="1"/>
    <col min="8733" max="8733" width="11.90625" bestFit="1" customWidth="1"/>
    <col min="8734" max="8734" width="12.81640625" bestFit="1" customWidth="1"/>
    <col min="8735" max="8735" width="11.6328125" bestFit="1" customWidth="1"/>
    <col min="8736" max="8736" width="12.6328125" bestFit="1" customWidth="1"/>
    <col min="8737" max="8737" width="39.08984375" bestFit="1" customWidth="1"/>
    <col min="8738" max="8738" width="80.90625" bestFit="1" customWidth="1"/>
    <col min="8739" max="8739" width="78.6328125" bestFit="1" customWidth="1"/>
    <col min="8740" max="8740" width="16.08984375" bestFit="1" customWidth="1"/>
    <col min="8741" max="8741" width="6.6328125" bestFit="1" customWidth="1"/>
    <col min="8742" max="8743" width="12.6328125" bestFit="1" customWidth="1"/>
    <col min="8744" max="8744" width="18" bestFit="1" customWidth="1"/>
    <col min="8961" max="8961" width="15.54296875" bestFit="1" customWidth="1"/>
    <col min="8962" max="8962" width="12.81640625" bestFit="1" customWidth="1"/>
    <col min="8963" max="8963" width="22.36328125" bestFit="1" customWidth="1"/>
    <col min="8964" max="8964" width="16.81640625" bestFit="1" customWidth="1"/>
    <col min="8965" max="8965" width="18.1796875" bestFit="1" customWidth="1"/>
    <col min="8966" max="8966" width="16.81640625" bestFit="1" customWidth="1"/>
    <col min="8967" max="8967" width="67.54296875" bestFit="1" customWidth="1"/>
    <col min="8968" max="8968" width="18.6328125" bestFit="1" customWidth="1"/>
    <col min="8969" max="8969" width="64.90625" bestFit="1" customWidth="1"/>
    <col min="8970" max="8970" width="8" bestFit="1" customWidth="1"/>
    <col min="8971" max="8971" width="20.90625" bestFit="1" customWidth="1"/>
    <col min="8972" max="8972" width="19.453125" bestFit="1" customWidth="1"/>
    <col min="8973" max="8973" width="17.81640625" bestFit="1" customWidth="1"/>
    <col min="8974" max="8974" width="20.453125" bestFit="1" customWidth="1"/>
    <col min="8975" max="8975" width="17.453125" bestFit="1" customWidth="1"/>
    <col min="8976" max="8976" width="11.6328125" bestFit="1" customWidth="1"/>
    <col min="8977" max="8977" width="24.90625" bestFit="1" customWidth="1"/>
    <col min="8978" max="8978" width="9.08984375" bestFit="1" customWidth="1"/>
    <col min="8979" max="8979" width="25.36328125" bestFit="1" customWidth="1"/>
    <col min="8980" max="8980" width="7.90625" bestFit="1" customWidth="1"/>
    <col min="8981" max="8981" width="50.453125" bestFit="1" customWidth="1"/>
    <col min="8982" max="8982" width="17.81640625" bestFit="1" customWidth="1"/>
    <col min="8983" max="8983" width="8.90625" bestFit="1" customWidth="1"/>
    <col min="8984" max="8984" width="14.453125" bestFit="1" customWidth="1"/>
    <col min="8985" max="8985" width="13.36328125" bestFit="1" customWidth="1"/>
    <col min="8986" max="8986" width="17.90625" bestFit="1" customWidth="1"/>
    <col min="8987" max="8987" width="12.81640625" bestFit="1" customWidth="1"/>
    <col min="8988" max="8988" width="14.453125" bestFit="1" customWidth="1"/>
    <col min="8989" max="8989" width="11.90625" bestFit="1" customWidth="1"/>
    <col min="8990" max="8990" width="12.81640625" bestFit="1" customWidth="1"/>
    <col min="8991" max="8991" width="11.6328125" bestFit="1" customWidth="1"/>
    <col min="8992" max="8992" width="12.6328125" bestFit="1" customWidth="1"/>
    <col min="8993" max="8993" width="39.08984375" bestFit="1" customWidth="1"/>
    <col min="8994" max="8994" width="80.90625" bestFit="1" customWidth="1"/>
    <col min="8995" max="8995" width="78.6328125" bestFit="1" customWidth="1"/>
    <col min="8996" max="8996" width="16.08984375" bestFit="1" customWidth="1"/>
    <col min="8997" max="8997" width="6.6328125" bestFit="1" customWidth="1"/>
    <col min="8998" max="8999" width="12.6328125" bestFit="1" customWidth="1"/>
    <col min="9000" max="9000" width="18" bestFit="1" customWidth="1"/>
    <col min="9217" max="9217" width="15.54296875" bestFit="1" customWidth="1"/>
    <col min="9218" max="9218" width="12.81640625" bestFit="1" customWidth="1"/>
    <col min="9219" max="9219" width="22.36328125" bestFit="1" customWidth="1"/>
    <col min="9220" max="9220" width="16.81640625" bestFit="1" customWidth="1"/>
    <col min="9221" max="9221" width="18.1796875" bestFit="1" customWidth="1"/>
    <col min="9222" max="9222" width="16.81640625" bestFit="1" customWidth="1"/>
    <col min="9223" max="9223" width="67.54296875" bestFit="1" customWidth="1"/>
    <col min="9224" max="9224" width="18.6328125" bestFit="1" customWidth="1"/>
    <col min="9225" max="9225" width="64.90625" bestFit="1" customWidth="1"/>
    <col min="9226" max="9226" width="8" bestFit="1" customWidth="1"/>
    <col min="9227" max="9227" width="20.90625" bestFit="1" customWidth="1"/>
    <col min="9228" max="9228" width="19.453125" bestFit="1" customWidth="1"/>
    <col min="9229" max="9229" width="17.81640625" bestFit="1" customWidth="1"/>
    <col min="9230" max="9230" width="20.453125" bestFit="1" customWidth="1"/>
    <col min="9231" max="9231" width="17.453125" bestFit="1" customWidth="1"/>
    <col min="9232" max="9232" width="11.6328125" bestFit="1" customWidth="1"/>
    <col min="9233" max="9233" width="24.90625" bestFit="1" customWidth="1"/>
    <col min="9234" max="9234" width="9.08984375" bestFit="1" customWidth="1"/>
    <col min="9235" max="9235" width="25.36328125" bestFit="1" customWidth="1"/>
    <col min="9236" max="9236" width="7.90625" bestFit="1" customWidth="1"/>
    <col min="9237" max="9237" width="50.453125" bestFit="1" customWidth="1"/>
    <col min="9238" max="9238" width="17.81640625" bestFit="1" customWidth="1"/>
    <col min="9239" max="9239" width="8.90625" bestFit="1" customWidth="1"/>
    <col min="9240" max="9240" width="14.453125" bestFit="1" customWidth="1"/>
    <col min="9241" max="9241" width="13.36328125" bestFit="1" customWidth="1"/>
    <col min="9242" max="9242" width="17.90625" bestFit="1" customWidth="1"/>
    <col min="9243" max="9243" width="12.81640625" bestFit="1" customWidth="1"/>
    <col min="9244" max="9244" width="14.453125" bestFit="1" customWidth="1"/>
    <col min="9245" max="9245" width="11.90625" bestFit="1" customWidth="1"/>
    <col min="9246" max="9246" width="12.81640625" bestFit="1" customWidth="1"/>
    <col min="9247" max="9247" width="11.6328125" bestFit="1" customWidth="1"/>
    <col min="9248" max="9248" width="12.6328125" bestFit="1" customWidth="1"/>
    <col min="9249" max="9249" width="39.08984375" bestFit="1" customWidth="1"/>
    <col min="9250" max="9250" width="80.90625" bestFit="1" customWidth="1"/>
    <col min="9251" max="9251" width="78.6328125" bestFit="1" customWidth="1"/>
    <col min="9252" max="9252" width="16.08984375" bestFit="1" customWidth="1"/>
    <col min="9253" max="9253" width="6.6328125" bestFit="1" customWidth="1"/>
    <col min="9254" max="9255" width="12.6328125" bestFit="1" customWidth="1"/>
    <col min="9256" max="9256" width="18" bestFit="1" customWidth="1"/>
    <col min="9473" max="9473" width="15.54296875" bestFit="1" customWidth="1"/>
    <col min="9474" max="9474" width="12.81640625" bestFit="1" customWidth="1"/>
    <col min="9475" max="9475" width="22.36328125" bestFit="1" customWidth="1"/>
    <col min="9476" max="9476" width="16.81640625" bestFit="1" customWidth="1"/>
    <col min="9477" max="9477" width="18.1796875" bestFit="1" customWidth="1"/>
    <col min="9478" max="9478" width="16.81640625" bestFit="1" customWidth="1"/>
    <col min="9479" max="9479" width="67.54296875" bestFit="1" customWidth="1"/>
    <col min="9480" max="9480" width="18.6328125" bestFit="1" customWidth="1"/>
    <col min="9481" max="9481" width="64.90625" bestFit="1" customWidth="1"/>
    <col min="9482" max="9482" width="8" bestFit="1" customWidth="1"/>
    <col min="9483" max="9483" width="20.90625" bestFit="1" customWidth="1"/>
    <col min="9484" max="9484" width="19.453125" bestFit="1" customWidth="1"/>
    <col min="9485" max="9485" width="17.81640625" bestFit="1" customWidth="1"/>
    <col min="9486" max="9486" width="20.453125" bestFit="1" customWidth="1"/>
    <col min="9487" max="9487" width="17.453125" bestFit="1" customWidth="1"/>
    <col min="9488" max="9488" width="11.6328125" bestFit="1" customWidth="1"/>
    <col min="9489" max="9489" width="24.90625" bestFit="1" customWidth="1"/>
    <col min="9490" max="9490" width="9.08984375" bestFit="1" customWidth="1"/>
    <col min="9491" max="9491" width="25.36328125" bestFit="1" customWidth="1"/>
    <col min="9492" max="9492" width="7.90625" bestFit="1" customWidth="1"/>
    <col min="9493" max="9493" width="50.453125" bestFit="1" customWidth="1"/>
    <col min="9494" max="9494" width="17.81640625" bestFit="1" customWidth="1"/>
    <col min="9495" max="9495" width="8.90625" bestFit="1" customWidth="1"/>
    <col min="9496" max="9496" width="14.453125" bestFit="1" customWidth="1"/>
    <col min="9497" max="9497" width="13.36328125" bestFit="1" customWidth="1"/>
    <col min="9498" max="9498" width="17.90625" bestFit="1" customWidth="1"/>
    <col min="9499" max="9499" width="12.81640625" bestFit="1" customWidth="1"/>
    <col min="9500" max="9500" width="14.453125" bestFit="1" customWidth="1"/>
    <col min="9501" max="9501" width="11.90625" bestFit="1" customWidth="1"/>
    <col min="9502" max="9502" width="12.81640625" bestFit="1" customWidth="1"/>
    <col min="9503" max="9503" width="11.6328125" bestFit="1" customWidth="1"/>
    <col min="9504" max="9504" width="12.6328125" bestFit="1" customWidth="1"/>
    <col min="9505" max="9505" width="39.08984375" bestFit="1" customWidth="1"/>
    <col min="9506" max="9506" width="80.90625" bestFit="1" customWidth="1"/>
    <col min="9507" max="9507" width="78.6328125" bestFit="1" customWidth="1"/>
    <col min="9508" max="9508" width="16.08984375" bestFit="1" customWidth="1"/>
    <col min="9509" max="9509" width="6.6328125" bestFit="1" customWidth="1"/>
    <col min="9510" max="9511" width="12.6328125" bestFit="1" customWidth="1"/>
    <col min="9512" max="9512" width="18" bestFit="1" customWidth="1"/>
    <col min="9729" max="9729" width="15.54296875" bestFit="1" customWidth="1"/>
    <col min="9730" max="9730" width="12.81640625" bestFit="1" customWidth="1"/>
    <col min="9731" max="9731" width="22.36328125" bestFit="1" customWidth="1"/>
    <col min="9732" max="9732" width="16.81640625" bestFit="1" customWidth="1"/>
    <col min="9733" max="9733" width="18.1796875" bestFit="1" customWidth="1"/>
    <col min="9734" max="9734" width="16.81640625" bestFit="1" customWidth="1"/>
    <col min="9735" max="9735" width="67.54296875" bestFit="1" customWidth="1"/>
    <col min="9736" max="9736" width="18.6328125" bestFit="1" customWidth="1"/>
    <col min="9737" max="9737" width="64.90625" bestFit="1" customWidth="1"/>
    <col min="9738" max="9738" width="8" bestFit="1" customWidth="1"/>
    <col min="9739" max="9739" width="20.90625" bestFit="1" customWidth="1"/>
    <col min="9740" max="9740" width="19.453125" bestFit="1" customWidth="1"/>
    <col min="9741" max="9741" width="17.81640625" bestFit="1" customWidth="1"/>
    <col min="9742" max="9742" width="20.453125" bestFit="1" customWidth="1"/>
    <col min="9743" max="9743" width="17.453125" bestFit="1" customWidth="1"/>
    <col min="9744" max="9744" width="11.6328125" bestFit="1" customWidth="1"/>
    <col min="9745" max="9745" width="24.90625" bestFit="1" customWidth="1"/>
    <col min="9746" max="9746" width="9.08984375" bestFit="1" customWidth="1"/>
    <col min="9747" max="9747" width="25.36328125" bestFit="1" customWidth="1"/>
    <col min="9748" max="9748" width="7.90625" bestFit="1" customWidth="1"/>
    <col min="9749" max="9749" width="50.453125" bestFit="1" customWidth="1"/>
    <col min="9750" max="9750" width="17.81640625" bestFit="1" customWidth="1"/>
    <col min="9751" max="9751" width="8.90625" bestFit="1" customWidth="1"/>
    <col min="9752" max="9752" width="14.453125" bestFit="1" customWidth="1"/>
    <col min="9753" max="9753" width="13.36328125" bestFit="1" customWidth="1"/>
    <col min="9754" max="9754" width="17.90625" bestFit="1" customWidth="1"/>
    <col min="9755" max="9755" width="12.81640625" bestFit="1" customWidth="1"/>
    <col min="9756" max="9756" width="14.453125" bestFit="1" customWidth="1"/>
    <col min="9757" max="9757" width="11.90625" bestFit="1" customWidth="1"/>
    <col min="9758" max="9758" width="12.81640625" bestFit="1" customWidth="1"/>
    <col min="9759" max="9759" width="11.6328125" bestFit="1" customWidth="1"/>
    <col min="9760" max="9760" width="12.6328125" bestFit="1" customWidth="1"/>
    <col min="9761" max="9761" width="39.08984375" bestFit="1" customWidth="1"/>
    <col min="9762" max="9762" width="80.90625" bestFit="1" customWidth="1"/>
    <col min="9763" max="9763" width="78.6328125" bestFit="1" customWidth="1"/>
    <col min="9764" max="9764" width="16.08984375" bestFit="1" customWidth="1"/>
    <col min="9765" max="9765" width="6.6328125" bestFit="1" customWidth="1"/>
    <col min="9766" max="9767" width="12.6328125" bestFit="1" customWidth="1"/>
    <col min="9768" max="9768" width="18" bestFit="1" customWidth="1"/>
    <col min="9985" max="9985" width="15.54296875" bestFit="1" customWidth="1"/>
    <col min="9986" max="9986" width="12.81640625" bestFit="1" customWidth="1"/>
    <col min="9987" max="9987" width="22.36328125" bestFit="1" customWidth="1"/>
    <col min="9988" max="9988" width="16.81640625" bestFit="1" customWidth="1"/>
    <col min="9989" max="9989" width="18.1796875" bestFit="1" customWidth="1"/>
    <col min="9990" max="9990" width="16.81640625" bestFit="1" customWidth="1"/>
    <col min="9991" max="9991" width="67.54296875" bestFit="1" customWidth="1"/>
    <col min="9992" max="9992" width="18.6328125" bestFit="1" customWidth="1"/>
    <col min="9993" max="9993" width="64.90625" bestFit="1" customWidth="1"/>
    <col min="9994" max="9994" width="8" bestFit="1" customWidth="1"/>
    <col min="9995" max="9995" width="20.90625" bestFit="1" customWidth="1"/>
    <col min="9996" max="9996" width="19.453125" bestFit="1" customWidth="1"/>
    <col min="9997" max="9997" width="17.81640625" bestFit="1" customWidth="1"/>
    <col min="9998" max="9998" width="20.453125" bestFit="1" customWidth="1"/>
    <col min="9999" max="9999" width="17.453125" bestFit="1" customWidth="1"/>
    <col min="10000" max="10000" width="11.6328125" bestFit="1" customWidth="1"/>
    <col min="10001" max="10001" width="24.90625" bestFit="1" customWidth="1"/>
    <col min="10002" max="10002" width="9.08984375" bestFit="1" customWidth="1"/>
    <col min="10003" max="10003" width="25.36328125" bestFit="1" customWidth="1"/>
    <col min="10004" max="10004" width="7.90625" bestFit="1" customWidth="1"/>
    <col min="10005" max="10005" width="50.453125" bestFit="1" customWidth="1"/>
    <col min="10006" max="10006" width="17.81640625" bestFit="1" customWidth="1"/>
    <col min="10007" max="10007" width="8.90625" bestFit="1" customWidth="1"/>
    <col min="10008" max="10008" width="14.453125" bestFit="1" customWidth="1"/>
    <col min="10009" max="10009" width="13.36328125" bestFit="1" customWidth="1"/>
    <col min="10010" max="10010" width="17.90625" bestFit="1" customWidth="1"/>
    <col min="10011" max="10011" width="12.81640625" bestFit="1" customWidth="1"/>
    <col min="10012" max="10012" width="14.453125" bestFit="1" customWidth="1"/>
    <col min="10013" max="10013" width="11.90625" bestFit="1" customWidth="1"/>
    <col min="10014" max="10014" width="12.81640625" bestFit="1" customWidth="1"/>
    <col min="10015" max="10015" width="11.6328125" bestFit="1" customWidth="1"/>
    <col min="10016" max="10016" width="12.6328125" bestFit="1" customWidth="1"/>
    <col min="10017" max="10017" width="39.08984375" bestFit="1" customWidth="1"/>
    <col min="10018" max="10018" width="80.90625" bestFit="1" customWidth="1"/>
    <col min="10019" max="10019" width="78.6328125" bestFit="1" customWidth="1"/>
    <col min="10020" max="10020" width="16.08984375" bestFit="1" customWidth="1"/>
    <col min="10021" max="10021" width="6.6328125" bestFit="1" customWidth="1"/>
    <col min="10022" max="10023" width="12.6328125" bestFit="1" customWidth="1"/>
    <col min="10024" max="10024" width="18" bestFit="1" customWidth="1"/>
    <col min="10241" max="10241" width="15.54296875" bestFit="1" customWidth="1"/>
    <col min="10242" max="10242" width="12.81640625" bestFit="1" customWidth="1"/>
    <col min="10243" max="10243" width="22.36328125" bestFit="1" customWidth="1"/>
    <col min="10244" max="10244" width="16.81640625" bestFit="1" customWidth="1"/>
    <col min="10245" max="10245" width="18.1796875" bestFit="1" customWidth="1"/>
    <col min="10246" max="10246" width="16.81640625" bestFit="1" customWidth="1"/>
    <col min="10247" max="10247" width="67.54296875" bestFit="1" customWidth="1"/>
    <col min="10248" max="10248" width="18.6328125" bestFit="1" customWidth="1"/>
    <col min="10249" max="10249" width="64.90625" bestFit="1" customWidth="1"/>
    <col min="10250" max="10250" width="8" bestFit="1" customWidth="1"/>
    <col min="10251" max="10251" width="20.90625" bestFit="1" customWidth="1"/>
    <col min="10252" max="10252" width="19.453125" bestFit="1" customWidth="1"/>
    <col min="10253" max="10253" width="17.81640625" bestFit="1" customWidth="1"/>
    <col min="10254" max="10254" width="20.453125" bestFit="1" customWidth="1"/>
    <col min="10255" max="10255" width="17.453125" bestFit="1" customWidth="1"/>
    <col min="10256" max="10256" width="11.6328125" bestFit="1" customWidth="1"/>
    <col min="10257" max="10257" width="24.90625" bestFit="1" customWidth="1"/>
    <col min="10258" max="10258" width="9.08984375" bestFit="1" customWidth="1"/>
    <col min="10259" max="10259" width="25.36328125" bestFit="1" customWidth="1"/>
    <col min="10260" max="10260" width="7.90625" bestFit="1" customWidth="1"/>
    <col min="10261" max="10261" width="50.453125" bestFit="1" customWidth="1"/>
    <col min="10262" max="10262" width="17.81640625" bestFit="1" customWidth="1"/>
    <col min="10263" max="10263" width="8.90625" bestFit="1" customWidth="1"/>
    <col min="10264" max="10264" width="14.453125" bestFit="1" customWidth="1"/>
    <col min="10265" max="10265" width="13.36328125" bestFit="1" customWidth="1"/>
    <col min="10266" max="10266" width="17.90625" bestFit="1" customWidth="1"/>
    <col min="10267" max="10267" width="12.81640625" bestFit="1" customWidth="1"/>
    <col min="10268" max="10268" width="14.453125" bestFit="1" customWidth="1"/>
    <col min="10269" max="10269" width="11.90625" bestFit="1" customWidth="1"/>
    <col min="10270" max="10270" width="12.81640625" bestFit="1" customWidth="1"/>
    <col min="10271" max="10271" width="11.6328125" bestFit="1" customWidth="1"/>
    <col min="10272" max="10272" width="12.6328125" bestFit="1" customWidth="1"/>
    <col min="10273" max="10273" width="39.08984375" bestFit="1" customWidth="1"/>
    <col min="10274" max="10274" width="80.90625" bestFit="1" customWidth="1"/>
    <col min="10275" max="10275" width="78.6328125" bestFit="1" customWidth="1"/>
    <col min="10276" max="10276" width="16.08984375" bestFit="1" customWidth="1"/>
    <col min="10277" max="10277" width="6.6328125" bestFit="1" customWidth="1"/>
    <col min="10278" max="10279" width="12.6328125" bestFit="1" customWidth="1"/>
    <col min="10280" max="10280" width="18" bestFit="1" customWidth="1"/>
    <col min="10497" max="10497" width="15.54296875" bestFit="1" customWidth="1"/>
    <col min="10498" max="10498" width="12.81640625" bestFit="1" customWidth="1"/>
    <col min="10499" max="10499" width="22.36328125" bestFit="1" customWidth="1"/>
    <col min="10500" max="10500" width="16.81640625" bestFit="1" customWidth="1"/>
    <col min="10501" max="10501" width="18.1796875" bestFit="1" customWidth="1"/>
    <col min="10502" max="10502" width="16.81640625" bestFit="1" customWidth="1"/>
    <col min="10503" max="10503" width="67.54296875" bestFit="1" customWidth="1"/>
    <col min="10504" max="10504" width="18.6328125" bestFit="1" customWidth="1"/>
    <col min="10505" max="10505" width="64.90625" bestFit="1" customWidth="1"/>
    <col min="10506" max="10506" width="8" bestFit="1" customWidth="1"/>
    <col min="10507" max="10507" width="20.90625" bestFit="1" customWidth="1"/>
    <col min="10508" max="10508" width="19.453125" bestFit="1" customWidth="1"/>
    <col min="10509" max="10509" width="17.81640625" bestFit="1" customWidth="1"/>
    <col min="10510" max="10510" width="20.453125" bestFit="1" customWidth="1"/>
    <col min="10511" max="10511" width="17.453125" bestFit="1" customWidth="1"/>
    <col min="10512" max="10512" width="11.6328125" bestFit="1" customWidth="1"/>
    <col min="10513" max="10513" width="24.90625" bestFit="1" customWidth="1"/>
    <col min="10514" max="10514" width="9.08984375" bestFit="1" customWidth="1"/>
    <col min="10515" max="10515" width="25.36328125" bestFit="1" customWidth="1"/>
    <col min="10516" max="10516" width="7.90625" bestFit="1" customWidth="1"/>
    <col min="10517" max="10517" width="50.453125" bestFit="1" customWidth="1"/>
    <col min="10518" max="10518" width="17.81640625" bestFit="1" customWidth="1"/>
    <col min="10519" max="10519" width="8.90625" bestFit="1" customWidth="1"/>
    <col min="10520" max="10520" width="14.453125" bestFit="1" customWidth="1"/>
    <col min="10521" max="10521" width="13.36328125" bestFit="1" customWidth="1"/>
    <col min="10522" max="10522" width="17.90625" bestFit="1" customWidth="1"/>
    <col min="10523" max="10523" width="12.81640625" bestFit="1" customWidth="1"/>
    <col min="10524" max="10524" width="14.453125" bestFit="1" customWidth="1"/>
    <col min="10525" max="10525" width="11.90625" bestFit="1" customWidth="1"/>
    <col min="10526" max="10526" width="12.81640625" bestFit="1" customWidth="1"/>
    <col min="10527" max="10527" width="11.6328125" bestFit="1" customWidth="1"/>
    <col min="10528" max="10528" width="12.6328125" bestFit="1" customWidth="1"/>
    <col min="10529" max="10529" width="39.08984375" bestFit="1" customWidth="1"/>
    <col min="10530" max="10530" width="80.90625" bestFit="1" customWidth="1"/>
    <col min="10531" max="10531" width="78.6328125" bestFit="1" customWidth="1"/>
    <col min="10532" max="10532" width="16.08984375" bestFit="1" customWidth="1"/>
    <col min="10533" max="10533" width="6.6328125" bestFit="1" customWidth="1"/>
    <col min="10534" max="10535" width="12.6328125" bestFit="1" customWidth="1"/>
    <col min="10536" max="10536" width="18" bestFit="1" customWidth="1"/>
    <col min="10753" max="10753" width="15.54296875" bestFit="1" customWidth="1"/>
    <col min="10754" max="10754" width="12.81640625" bestFit="1" customWidth="1"/>
    <col min="10755" max="10755" width="22.36328125" bestFit="1" customWidth="1"/>
    <col min="10756" max="10756" width="16.81640625" bestFit="1" customWidth="1"/>
    <col min="10757" max="10757" width="18.1796875" bestFit="1" customWidth="1"/>
    <col min="10758" max="10758" width="16.81640625" bestFit="1" customWidth="1"/>
    <col min="10759" max="10759" width="67.54296875" bestFit="1" customWidth="1"/>
    <col min="10760" max="10760" width="18.6328125" bestFit="1" customWidth="1"/>
    <col min="10761" max="10761" width="64.90625" bestFit="1" customWidth="1"/>
    <col min="10762" max="10762" width="8" bestFit="1" customWidth="1"/>
    <col min="10763" max="10763" width="20.90625" bestFit="1" customWidth="1"/>
    <col min="10764" max="10764" width="19.453125" bestFit="1" customWidth="1"/>
    <col min="10765" max="10765" width="17.81640625" bestFit="1" customWidth="1"/>
    <col min="10766" max="10766" width="20.453125" bestFit="1" customWidth="1"/>
    <col min="10767" max="10767" width="17.453125" bestFit="1" customWidth="1"/>
    <col min="10768" max="10768" width="11.6328125" bestFit="1" customWidth="1"/>
    <col min="10769" max="10769" width="24.90625" bestFit="1" customWidth="1"/>
    <col min="10770" max="10770" width="9.08984375" bestFit="1" customWidth="1"/>
    <col min="10771" max="10771" width="25.36328125" bestFit="1" customWidth="1"/>
    <col min="10772" max="10772" width="7.90625" bestFit="1" customWidth="1"/>
    <col min="10773" max="10773" width="50.453125" bestFit="1" customWidth="1"/>
    <col min="10774" max="10774" width="17.81640625" bestFit="1" customWidth="1"/>
    <col min="10775" max="10775" width="8.90625" bestFit="1" customWidth="1"/>
    <col min="10776" max="10776" width="14.453125" bestFit="1" customWidth="1"/>
    <col min="10777" max="10777" width="13.36328125" bestFit="1" customWidth="1"/>
    <col min="10778" max="10778" width="17.90625" bestFit="1" customWidth="1"/>
    <col min="10779" max="10779" width="12.81640625" bestFit="1" customWidth="1"/>
    <col min="10780" max="10780" width="14.453125" bestFit="1" customWidth="1"/>
    <col min="10781" max="10781" width="11.90625" bestFit="1" customWidth="1"/>
    <col min="10782" max="10782" width="12.81640625" bestFit="1" customWidth="1"/>
    <col min="10783" max="10783" width="11.6328125" bestFit="1" customWidth="1"/>
    <col min="10784" max="10784" width="12.6328125" bestFit="1" customWidth="1"/>
    <col min="10785" max="10785" width="39.08984375" bestFit="1" customWidth="1"/>
    <col min="10786" max="10786" width="80.90625" bestFit="1" customWidth="1"/>
    <col min="10787" max="10787" width="78.6328125" bestFit="1" customWidth="1"/>
    <col min="10788" max="10788" width="16.08984375" bestFit="1" customWidth="1"/>
    <col min="10789" max="10789" width="6.6328125" bestFit="1" customWidth="1"/>
    <col min="10790" max="10791" width="12.6328125" bestFit="1" customWidth="1"/>
    <col min="10792" max="10792" width="18" bestFit="1" customWidth="1"/>
    <col min="11009" max="11009" width="15.54296875" bestFit="1" customWidth="1"/>
    <col min="11010" max="11010" width="12.81640625" bestFit="1" customWidth="1"/>
    <col min="11011" max="11011" width="22.36328125" bestFit="1" customWidth="1"/>
    <col min="11012" max="11012" width="16.81640625" bestFit="1" customWidth="1"/>
    <col min="11013" max="11013" width="18.1796875" bestFit="1" customWidth="1"/>
    <col min="11014" max="11014" width="16.81640625" bestFit="1" customWidth="1"/>
    <col min="11015" max="11015" width="67.54296875" bestFit="1" customWidth="1"/>
    <col min="11016" max="11016" width="18.6328125" bestFit="1" customWidth="1"/>
    <col min="11017" max="11017" width="64.90625" bestFit="1" customWidth="1"/>
    <col min="11018" max="11018" width="8" bestFit="1" customWidth="1"/>
    <col min="11019" max="11019" width="20.90625" bestFit="1" customWidth="1"/>
    <col min="11020" max="11020" width="19.453125" bestFit="1" customWidth="1"/>
    <col min="11021" max="11021" width="17.81640625" bestFit="1" customWidth="1"/>
    <col min="11022" max="11022" width="20.453125" bestFit="1" customWidth="1"/>
    <col min="11023" max="11023" width="17.453125" bestFit="1" customWidth="1"/>
    <col min="11024" max="11024" width="11.6328125" bestFit="1" customWidth="1"/>
    <col min="11025" max="11025" width="24.90625" bestFit="1" customWidth="1"/>
    <col min="11026" max="11026" width="9.08984375" bestFit="1" customWidth="1"/>
    <col min="11027" max="11027" width="25.36328125" bestFit="1" customWidth="1"/>
    <col min="11028" max="11028" width="7.90625" bestFit="1" customWidth="1"/>
    <col min="11029" max="11029" width="50.453125" bestFit="1" customWidth="1"/>
    <col min="11030" max="11030" width="17.81640625" bestFit="1" customWidth="1"/>
    <col min="11031" max="11031" width="8.90625" bestFit="1" customWidth="1"/>
    <col min="11032" max="11032" width="14.453125" bestFit="1" customWidth="1"/>
    <col min="11033" max="11033" width="13.36328125" bestFit="1" customWidth="1"/>
    <col min="11034" max="11034" width="17.90625" bestFit="1" customWidth="1"/>
    <col min="11035" max="11035" width="12.81640625" bestFit="1" customWidth="1"/>
    <col min="11036" max="11036" width="14.453125" bestFit="1" customWidth="1"/>
    <col min="11037" max="11037" width="11.90625" bestFit="1" customWidth="1"/>
    <col min="11038" max="11038" width="12.81640625" bestFit="1" customWidth="1"/>
    <col min="11039" max="11039" width="11.6328125" bestFit="1" customWidth="1"/>
    <col min="11040" max="11040" width="12.6328125" bestFit="1" customWidth="1"/>
    <col min="11041" max="11041" width="39.08984375" bestFit="1" customWidth="1"/>
    <col min="11042" max="11042" width="80.90625" bestFit="1" customWidth="1"/>
    <col min="11043" max="11043" width="78.6328125" bestFit="1" customWidth="1"/>
    <col min="11044" max="11044" width="16.08984375" bestFit="1" customWidth="1"/>
    <col min="11045" max="11045" width="6.6328125" bestFit="1" customWidth="1"/>
    <col min="11046" max="11047" width="12.6328125" bestFit="1" customWidth="1"/>
    <col min="11048" max="11048" width="18" bestFit="1" customWidth="1"/>
    <col min="11265" max="11265" width="15.54296875" bestFit="1" customWidth="1"/>
    <col min="11266" max="11266" width="12.81640625" bestFit="1" customWidth="1"/>
    <col min="11267" max="11267" width="22.36328125" bestFit="1" customWidth="1"/>
    <col min="11268" max="11268" width="16.81640625" bestFit="1" customWidth="1"/>
    <col min="11269" max="11269" width="18.1796875" bestFit="1" customWidth="1"/>
    <col min="11270" max="11270" width="16.81640625" bestFit="1" customWidth="1"/>
    <col min="11271" max="11271" width="67.54296875" bestFit="1" customWidth="1"/>
    <col min="11272" max="11272" width="18.6328125" bestFit="1" customWidth="1"/>
    <col min="11273" max="11273" width="64.90625" bestFit="1" customWidth="1"/>
    <col min="11274" max="11274" width="8" bestFit="1" customWidth="1"/>
    <col min="11275" max="11275" width="20.90625" bestFit="1" customWidth="1"/>
    <col min="11276" max="11276" width="19.453125" bestFit="1" customWidth="1"/>
    <col min="11277" max="11277" width="17.81640625" bestFit="1" customWidth="1"/>
    <col min="11278" max="11278" width="20.453125" bestFit="1" customWidth="1"/>
    <col min="11279" max="11279" width="17.453125" bestFit="1" customWidth="1"/>
    <col min="11280" max="11280" width="11.6328125" bestFit="1" customWidth="1"/>
    <col min="11281" max="11281" width="24.90625" bestFit="1" customWidth="1"/>
    <col min="11282" max="11282" width="9.08984375" bestFit="1" customWidth="1"/>
    <col min="11283" max="11283" width="25.36328125" bestFit="1" customWidth="1"/>
    <col min="11284" max="11284" width="7.90625" bestFit="1" customWidth="1"/>
    <col min="11285" max="11285" width="50.453125" bestFit="1" customWidth="1"/>
    <col min="11286" max="11286" width="17.81640625" bestFit="1" customWidth="1"/>
    <col min="11287" max="11287" width="8.90625" bestFit="1" customWidth="1"/>
    <col min="11288" max="11288" width="14.453125" bestFit="1" customWidth="1"/>
    <col min="11289" max="11289" width="13.36328125" bestFit="1" customWidth="1"/>
    <col min="11290" max="11290" width="17.90625" bestFit="1" customWidth="1"/>
    <col min="11291" max="11291" width="12.81640625" bestFit="1" customWidth="1"/>
    <col min="11292" max="11292" width="14.453125" bestFit="1" customWidth="1"/>
    <col min="11293" max="11293" width="11.90625" bestFit="1" customWidth="1"/>
    <col min="11294" max="11294" width="12.81640625" bestFit="1" customWidth="1"/>
    <col min="11295" max="11295" width="11.6328125" bestFit="1" customWidth="1"/>
    <col min="11296" max="11296" width="12.6328125" bestFit="1" customWidth="1"/>
    <col min="11297" max="11297" width="39.08984375" bestFit="1" customWidth="1"/>
    <col min="11298" max="11298" width="80.90625" bestFit="1" customWidth="1"/>
    <col min="11299" max="11299" width="78.6328125" bestFit="1" customWidth="1"/>
    <col min="11300" max="11300" width="16.08984375" bestFit="1" customWidth="1"/>
    <col min="11301" max="11301" width="6.6328125" bestFit="1" customWidth="1"/>
    <col min="11302" max="11303" width="12.6328125" bestFit="1" customWidth="1"/>
    <col min="11304" max="11304" width="18" bestFit="1" customWidth="1"/>
    <col min="11521" max="11521" width="15.54296875" bestFit="1" customWidth="1"/>
    <col min="11522" max="11522" width="12.81640625" bestFit="1" customWidth="1"/>
    <col min="11523" max="11523" width="22.36328125" bestFit="1" customWidth="1"/>
    <col min="11524" max="11524" width="16.81640625" bestFit="1" customWidth="1"/>
    <col min="11525" max="11525" width="18.1796875" bestFit="1" customWidth="1"/>
    <col min="11526" max="11526" width="16.81640625" bestFit="1" customWidth="1"/>
    <col min="11527" max="11527" width="67.54296875" bestFit="1" customWidth="1"/>
    <col min="11528" max="11528" width="18.6328125" bestFit="1" customWidth="1"/>
    <col min="11529" max="11529" width="64.90625" bestFit="1" customWidth="1"/>
    <col min="11530" max="11530" width="8" bestFit="1" customWidth="1"/>
    <col min="11531" max="11531" width="20.90625" bestFit="1" customWidth="1"/>
    <col min="11532" max="11532" width="19.453125" bestFit="1" customWidth="1"/>
    <col min="11533" max="11533" width="17.81640625" bestFit="1" customWidth="1"/>
    <col min="11534" max="11534" width="20.453125" bestFit="1" customWidth="1"/>
    <col min="11535" max="11535" width="17.453125" bestFit="1" customWidth="1"/>
    <col min="11536" max="11536" width="11.6328125" bestFit="1" customWidth="1"/>
    <col min="11537" max="11537" width="24.90625" bestFit="1" customWidth="1"/>
    <col min="11538" max="11538" width="9.08984375" bestFit="1" customWidth="1"/>
    <col min="11539" max="11539" width="25.36328125" bestFit="1" customWidth="1"/>
    <col min="11540" max="11540" width="7.90625" bestFit="1" customWidth="1"/>
    <col min="11541" max="11541" width="50.453125" bestFit="1" customWidth="1"/>
    <col min="11542" max="11542" width="17.81640625" bestFit="1" customWidth="1"/>
    <col min="11543" max="11543" width="8.90625" bestFit="1" customWidth="1"/>
    <col min="11544" max="11544" width="14.453125" bestFit="1" customWidth="1"/>
    <col min="11545" max="11545" width="13.36328125" bestFit="1" customWidth="1"/>
    <col min="11546" max="11546" width="17.90625" bestFit="1" customWidth="1"/>
    <col min="11547" max="11547" width="12.81640625" bestFit="1" customWidth="1"/>
    <col min="11548" max="11548" width="14.453125" bestFit="1" customWidth="1"/>
    <col min="11549" max="11549" width="11.90625" bestFit="1" customWidth="1"/>
    <col min="11550" max="11550" width="12.81640625" bestFit="1" customWidth="1"/>
    <col min="11551" max="11551" width="11.6328125" bestFit="1" customWidth="1"/>
    <col min="11552" max="11552" width="12.6328125" bestFit="1" customWidth="1"/>
    <col min="11553" max="11553" width="39.08984375" bestFit="1" customWidth="1"/>
    <col min="11554" max="11554" width="80.90625" bestFit="1" customWidth="1"/>
    <col min="11555" max="11555" width="78.6328125" bestFit="1" customWidth="1"/>
    <col min="11556" max="11556" width="16.08984375" bestFit="1" customWidth="1"/>
    <col min="11557" max="11557" width="6.6328125" bestFit="1" customWidth="1"/>
    <col min="11558" max="11559" width="12.6328125" bestFit="1" customWidth="1"/>
    <col min="11560" max="11560" width="18" bestFit="1" customWidth="1"/>
    <col min="11777" max="11777" width="15.54296875" bestFit="1" customWidth="1"/>
    <col min="11778" max="11778" width="12.81640625" bestFit="1" customWidth="1"/>
    <col min="11779" max="11779" width="22.36328125" bestFit="1" customWidth="1"/>
    <col min="11780" max="11780" width="16.81640625" bestFit="1" customWidth="1"/>
    <col min="11781" max="11781" width="18.1796875" bestFit="1" customWidth="1"/>
    <col min="11782" max="11782" width="16.81640625" bestFit="1" customWidth="1"/>
    <col min="11783" max="11783" width="67.54296875" bestFit="1" customWidth="1"/>
    <col min="11784" max="11784" width="18.6328125" bestFit="1" customWidth="1"/>
    <col min="11785" max="11785" width="64.90625" bestFit="1" customWidth="1"/>
    <col min="11786" max="11786" width="8" bestFit="1" customWidth="1"/>
    <col min="11787" max="11787" width="20.90625" bestFit="1" customWidth="1"/>
    <col min="11788" max="11788" width="19.453125" bestFit="1" customWidth="1"/>
    <col min="11789" max="11789" width="17.81640625" bestFit="1" customWidth="1"/>
    <col min="11790" max="11790" width="20.453125" bestFit="1" customWidth="1"/>
    <col min="11791" max="11791" width="17.453125" bestFit="1" customWidth="1"/>
    <col min="11792" max="11792" width="11.6328125" bestFit="1" customWidth="1"/>
    <col min="11793" max="11793" width="24.90625" bestFit="1" customWidth="1"/>
    <col min="11794" max="11794" width="9.08984375" bestFit="1" customWidth="1"/>
    <col min="11795" max="11795" width="25.36328125" bestFit="1" customWidth="1"/>
    <col min="11796" max="11796" width="7.90625" bestFit="1" customWidth="1"/>
    <col min="11797" max="11797" width="50.453125" bestFit="1" customWidth="1"/>
    <col min="11798" max="11798" width="17.81640625" bestFit="1" customWidth="1"/>
    <col min="11799" max="11799" width="8.90625" bestFit="1" customWidth="1"/>
    <col min="11800" max="11800" width="14.453125" bestFit="1" customWidth="1"/>
    <col min="11801" max="11801" width="13.36328125" bestFit="1" customWidth="1"/>
    <col min="11802" max="11802" width="17.90625" bestFit="1" customWidth="1"/>
    <col min="11803" max="11803" width="12.81640625" bestFit="1" customWidth="1"/>
    <col min="11804" max="11804" width="14.453125" bestFit="1" customWidth="1"/>
    <col min="11805" max="11805" width="11.90625" bestFit="1" customWidth="1"/>
    <col min="11806" max="11806" width="12.81640625" bestFit="1" customWidth="1"/>
    <col min="11807" max="11807" width="11.6328125" bestFit="1" customWidth="1"/>
    <col min="11808" max="11808" width="12.6328125" bestFit="1" customWidth="1"/>
    <col min="11809" max="11809" width="39.08984375" bestFit="1" customWidth="1"/>
    <col min="11810" max="11810" width="80.90625" bestFit="1" customWidth="1"/>
    <col min="11811" max="11811" width="78.6328125" bestFit="1" customWidth="1"/>
    <col min="11812" max="11812" width="16.08984375" bestFit="1" customWidth="1"/>
    <col min="11813" max="11813" width="6.6328125" bestFit="1" customWidth="1"/>
    <col min="11814" max="11815" width="12.6328125" bestFit="1" customWidth="1"/>
    <col min="11816" max="11816" width="18" bestFit="1" customWidth="1"/>
    <col min="12033" max="12033" width="15.54296875" bestFit="1" customWidth="1"/>
    <col min="12034" max="12034" width="12.81640625" bestFit="1" customWidth="1"/>
    <col min="12035" max="12035" width="22.36328125" bestFit="1" customWidth="1"/>
    <col min="12036" max="12036" width="16.81640625" bestFit="1" customWidth="1"/>
    <col min="12037" max="12037" width="18.1796875" bestFit="1" customWidth="1"/>
    <col min="12038" max="12038" width="16.81640625" bestFit="1" customWidth="1"/>
    <col min="12039" max="12039" width="67.54296875" bestFit="1" customWidth="1"/>
    <col min="12040" max="12040" width="18.6328125" bestFit="1" customWidth="1"/>
    <col min="12041" max="12041" width="64.90625" bestFit="1" customWidth="1"/>
    <col min="12042" max="12042" width="8" bestFit="1" customWidth="1"/>
    <col min="12043" max="12043" width="20.90625" bestFit="1" customWidth="1"/>
    <col min="12044" max="12044" width="19.453125" bestFit="1" customWidth="1"/>
    <col min="12045" max="12045" width="17.81640625" bestFit="1" customWidth="1"/>
    <col min="12046" max="12046" width="20.453125" bestFit="1" customWidth="1"/>
    <col min="12047" max="12047" width="17.453125" bestFit="1" customWidth="1"/>
    <col min="12048" max="12048" width="11.6328125" bestFit="1" customWidth="1"/>
    <col min="12049" max="12049" width="24.90625" bestFit="1" customWidth="1"/>
    <col min="12050" max="12050" width="9.08984375" bestFit="1" customWidth="1"/>
    <col min="12051" max="12051" width="25.36328125" bestFit="1" customWidth="1"/>
    <col min="12052" max="12052" width="7.90625" bestFit="1" customWidth="1"/>
    <col min="12053" max="12053" width="50.453125" bestFit="1" customWidth="1"/>
    <col min="12054" max="12054" width="17.81640625" bestFit="1" customWidth="1"/>
    <col min="12055" max="12055" width="8.90625" bestFit="1" customWidth="1"/>
    <col min="12056" max="12056" width="14.453125" bestFit="1" customWidth="1"/>
    <col min="12057" max="12057" width="13.36328125" bestFit="1" customWidth="1"/>
    <col min="12058" max="12058" width="17.90625" bestFit="1" customWidth="1"/>
    <col min="12059" max="12059" width="12.81640625" bestFit="1" customWidth="1"/>
    <col min="12060" max="12060" width="14.453125" bestFit="1" customWidth="1"/>
    <col min="12061" max="12061" width="11.90625" bestFit="1" customWidth="1"/>
    <col min="12062" max="12062" width="12.81640625" bestFit="1" customWidth="1"/>
    <col min="12063" max="12063" width="11.6328125" bestFit="1" customWidth="1"/>
    <col min="12064" max="12064" width="12.6328125" bestFit="1" customWidth="1"/>
    <col min="12065" max="12065" width="39.08984375" bestFit="1" customWidth="1"/>
    <col min="12066" max="12066" width="80.90625" bestFit="1" customWidth="1"/>
    <col min="12067" max="12067" width="78.6328125" bestFit="1" customWidth="1"/>
    <col min="12068" max="12068" width="16.08984375" bestFit="1" customWidth="1"/>
    <col min="12069" max="12069" width="6.6328125" bestFit="1" customWidth="1"/>
    <col min="12070" max="12071" width="12.6328125" bestFit="1" customWidth="1"/>
    <col min="12072" max="12072" width="18" bestFit="1" customWidth="1"/>
    <col min="12289" max="12289" width="15.54296875" bestFit="1" customWidth="1"/>
    <col min="12290" max="12290" width="12.81640625" bestFit="1" customWidth="1"/>
    <col min="12291" max="12291" width="22.36328125" bestFit="1" customWidth="1"/>
    <col min="12292" max="12292" width="16.81640625" bestFit="1" customWidth="1"/>
    <col min="12293" max="12293" width="18.1796875" bestFit="1" customWidth="1"/>
    <col min="12294" max="12294" width="16.81640625" bestFit="1" customWidth="1"/>
    <col min="12295" max="12295" width="67.54296875" bestFit="1" customWidth="1"/>
    <col min="12296" max="12296" width="18.6328125" bestFit="1" customWidth="1"/>
    <col min="12297" max="12297" width="64.90625" bestFit="1" customWidth="1"/>
    <col min="12298" max="12298" width="8" bestFit="1" customWidth="1"/>
    <col min="12299" max="12299" width="20.90625" bestFit="1" customWidth="1"/>
    <col min="12300" max="12300" width="19.453125" bestFit="1" customWidth="1"/>
    <col min="12301" max="12301" width="17.81640625" bestFit="1" customWidth="1"/>
    <col min="12302" max="12302" width="20.453125" bestFit="1" customWidth="1"/>
    <col min="12303" max="12303" width="17.453125" bestFit="1" customWidth="1"/>
    <col min="12304" max="12304" width="11.6328125" bestFit="1" customWidth="1"/>
    <col min="12305" max="12305" width="24.90625" bestFit="1" customWidth="1"/>
    <col min="12306" max="12306" width="9.08984375" bestFit="1" customWidth="1"/>
    <col min="12307" max="12307" width="25.36328125" bestFit="1" customWidth="1"/>
    <col min="12308" max="12308" width="7.90625" bestFit="1" customWidth="1"/>
    <col min="12309" max="12309" width="50.453125" bestFit="1" customWidth="1"/>
    <col min="12310" max="12310" width="17.81640625" bestFit="1" customWidth="1"/>
    <col min="12311" max="12311" width="8.90625" bestFit="1" customWidth="1"/>
    <col min="12312" max="12312" width="14.453125" bestFit="1" customWidth="1"/>
    <col min="12313" max="12313" width="13.36328125" bestFit="1" customWidth="1"/>
    <col min="12314" max="12314" width="17.90625" bestFit="1" customWidth="1"/>
    <col min="12315" max="12315" width="12.81640625" bestFit="1" customWidth="1"/>
    <col min="12316" max="12316" width="14.453125" bestFit="1" customWidth="1"/>
    <col min="12317" max="12317" width="11.90625" bestFit="1" customWidth="1"/>
    <col min="12318" max="12318" width="12.81640625" bestFit="1" customWidth="1"/>
    <col min="12319" max="12319" width="11.6328125" bestFit="1" customWidth="1"/>
    <col min="12320" max="12320" width="12.6328125" bestFit="1" customWidth="1"/>
    <col min="12321" max="12321" width="39.08984375" bestFit="1" customWidth="1"/>
    <col min="12322" max="12322" width="80.90625" bestFit="1" customWidth="1"/>
    <col min="12323" max="12323" width="78.6328125" bestFit="1" customWidth="1"/>
    <col min="12324" max="12324" width="16.08984375" bestFit="1" customWidth="1"/>
    <col min="12325" max="12325" width="6.6328125" bestFit="1" customWidth="1"/>
    <col min="12326" max="12327" width="12.6328125" bestFit="1" customWidth="1"/>
    <col min="12328" max="12328" width="18" bestFit="1" customWidth="1"/>
    <col min="12545" max="12545" width="15.54296875" bestFit="1" customWidth="1"/>
    <col min="12546" max="12546" width="12.81640625" bestFit="1" customWidth="1"/>
    <col min="12547" max="12547" width="22.36328125" bestFit="1" customWidth="1"/>
    <col min="12548" max="12548" width="16.81640625" bestFit="1" customWidth="1"/>
    <col min="12549" max="12549" width="18.1796875" bestFit="1" customWidth="1"/>
    <col min="12550" max="12550" width="16.81640625" bestFit="1" customWidth="1"/>
    <col min="12551" max="12551" width="67.54296875" bestFit="1" customWidth="1"/>
    <col min="12552" max="12552" width="18.6328125" bestFit="1" customWidth="1"/>
    <col min="12553" max="12553" width="64.90625" bestFit="1" customWidth="1"/>
    <col min="12554" max="12554" width="8" bestFit="1" customWidth="1"/>
    <col min="12555" max="12555" width="20.90625" bestFit="1" customWidth="1"/>
    <col min="12556" max="12556" width="19.453125" bestFit="1" customWidth="1"/>
    <col min="12557" max="12557" width="17.81640625" bestFit="1" customWidth="1"/>
    <col min="12558" max="12558" width="20.453125" bestFit="1" customWidth="1"/>
    <col min="12559" max="12559" width="17.453125" bestFit="1" customWidth="1"/>
    <col min="12560" max="12560" width="11.6328125" bestFit="1" customWidth="1"/>
    <col min="12561" max="12561" width="24.90625" bestFit="1" customWidth="1"/>
    <col min="12562" max="12562" width="9.08984375" bestFit="1" customWidth="1"/>
    <col min="12563" max="12563" width="25.36328125" bestFit="1" customWidth="1"/>
    <col min="12564" max="12564" width="7.90625" bestFit="1" customWidth="1"/>
    <col min="12565" max="12565" width="50.453125" bestFit="1" customWidth="1"/>
    <col min="12566" max="12566" width="17.81640625" bestFit="1" customWidth="1"/>
    <col min="12567" max="12567" width="8.90625" bestFit="1" customWidth="1"/>
    <col min="12568" max="12568" width="14.453125" bestFit="1" customWidth="1"/>
    <col min="12569" max="12569" width="13.36328125" bestFit="1" customWidth="1"/>
    <col min="12570" max="12570" width="17.90625" bestFit="1" customWidth="1"/>
    <col min="12571" max="12571" width="12.81640625" bestFit="1" customWidth="1"/>
    <col min="12572" max="12572" width="14.453125" bestFit="1" customWidth="1"/>
    <col min="12573" max="12573" width="11.90625" bestFit="1" customWidth="1"/>
    <col min="12574" max="12574" width="12.81640625" bestFit="1" customWidth="1"/>
    <col min="12575" max="12575" width="11.6328125" bestFit="1" customWidth="1"/>
    <col min="12576" max="12576" width="12.6328125" bestFit="1" customWidth="1"/>
    <col min="12577" max="12577" width="39.08984375" bestFit="1" customWidth="1"/>
    <col min="12578" max="12578" width="80.90625" bestFit="1" customWidth="1"/>
    <col min="12579" max="12579" width="78.6328125" bestFit="1" customWidth="1"/>
    <col min="12580" max="12580" width="16.08984375" bestFit="1" customWidth="1"/>
    <col min="12581" max="12581" width="6.6328125" bestFit="1" customWidth="1"/>
    <col min="12582" max="12583" width="12.6328125" bestFit="1" customWidth="1"/>
    <col min="12584" max="12584" width="18" bestFit="1" customWidth="1"/>
    <col min="12801" max="12801" width="15.54296875" bestFit="1" customWidth="1"/>
    <col min="12802" max="12802" width="12.81640625" bestFit="1" customWidth="1"/>
    <col min="12803" max="12803" width="22.36328125" bestFit="1" customWidth="1"/>
    <col min="12804" max="12804" width="16.81640625" bestFit="1" customWidth="1"/>
    <col min="12805" max="12805" width="18.1796875" bestFit="1" customWidth="1"/>
    <col min="12806" max="12806" width="16.81640625" bestFit="1" customWidth="1"/>
    <col min="12807" max="12807" width="67.54296875" bestFit="1" customWidth="1"/>
    <col min="12808" max="12808" width="18.6328125" bestFit="1" customWidth="1"/>
    <col min="12809" max="12809" width="64.90625" bestFit="1" customWidth="1"/>
    <col min="12810" max="12810" width="8" bestFit="1" customWidth="1"/>
    <col min="12811" max="12811" width="20.90625" bestFit="1" customWidth="1"/>
    <col min="12812" max="12812" width="19.453125" bestFit="1" customWidth="1"/>
    <col min="12813" max="12813" width="17.81640625" bestFit="1" customWidth="1"/>
    <col min="12814" max="12814" width="20.453125" bestFit="1" customWidth="1"/>
    <col min="12815" max="12815" width="17.453125" bestFit="1" customWidth="1"/>
    <col min="12816" max="12816" width="11.6328125" bestFit="1" customWidth="1"/>
    <col min="12817" max="12817" width="24.90625" bestFit="1" customWidth="1"/>
    <col min="12818" max="12818" width="9.08984375" bestFit="1" customWidth="1"/>
    <col min="12819" max="12819" width="25.36328125" bestFit="1" customWidth="1"/>
    <col min="12820" max="12820" width="7.90625" bestFit="1" customWidth="1"/>
    <col min="12821" max="12821" width="50.453125" bestFit="1" customWidth="1"/>
    <col min="12822" max="12822" width="17.81640625" bestFit="1" customWidth="1"/>
    <col min="12823" max="12823" width="8.90625" bestFit="1" customWidth="1"/>
    <col min="12824" max="12824" width="14.453125" bestFit="1" customWidth="1"/>
    <col min="12825" max="12825" width="13.36328125" bestFit="1" customWidth="1"/>
    <col min="12826" max="12826" width="17.90625" bestFit="1" customWidth="1"/>
    <col min="12827" max="12827" width="12.81640625" bestFit="1" customWidth="1"/>
    <col min="12828" max="12828" width="14.453125" bestFit="1" customWidth="1"/>
    <col min="12829" max="12829" width="11.90625" bestFit="1" customWidth="1"/>
    <col min="12830" max="12830" width="12.81640625" bestFit="1" customWidth="1"/>
    <col min="12831" max="12831" width="11.6328125" bestFit="1" customWidth="1"/>
    <col min="12832" max="12832" width="12.6328125" bestFit="1" customWidth="1"/>
    <col min="12833" max="12833" width="39.08984375" bestFit="1" customWidth="1"/>
    <col min="12834" max="12834" width="80.90625" bestFit="1" customWidth="1"/>
    <col min="12835" max="12835" width="78.6328125" bestFit="1" customWidth="1"/>
    <col min="12836" max="12836" width="16.08984375" bestFit="1" customWidth="1"/>
    <col min="12837" max="12837" width="6.6328125" bestFit="1" customWidth="1"/>
    <col min="12838" max="12839" width="12.6328125" bestFit="1" customWidth="1"/>
    <col min="12840" max="12840" width="18" bestFit="1" customWidth="1"/>
    <col min="13057" max="13057" width="15.54296875" bestFit="1" customWidth="1"/>
    <col min="13058" max="13058" width="12.81640625" bestFit="1" customWidth="1"/>
    <col min="13059" max="13059" width="22.36328125" bestFit="1" customWidth="1"/>
    <col min="13060" max="13060" width="16.81640625" bestFit="1" customWidth="1"/>
    <col min="13061" max="13061" width="18.1796875" bestFit="1" customWidth="1"/>
    <col min="13062" max="13062" width="16.81640625" bestFit="1" customWidth="1"/>
    <col min="13063" max="13063" width="67.54296875" bestFit="1" customWidth="1"/>
    <col min="13064" max="13064" width="18.6328125" bestFit="1" customWidth="1"/>
    <col min="13065" max="13065" width="64.90625" bestFit="1" customWidth="1"/>
    <col min="13066" max="13066" width="8" bestFit="1" customWidth="1"/>
    <col min="13067" max="13067" width="20.90625" bestFit="1" customWidth="1"/>
    <col min="13068" max="13068" width="19.453125" bestFit="1" customWidth="1"/>
    <col min="13069" max="13069" width="17.81640625" bestFit="1" customWidth="1"/>
    <col min="13070" max="13070" width="20.453125" bestFit="1" customWidth="1"/>
    <col min="13071" max="13071" width="17.453125" bestFit="1" customWidth="1"/>
    <col min="13072" max="13072" width="11.6328125" bestFit="1" customWidth="1"/>
    <col min="13073" max="13073" width="24.90625" bestFit="1" customWidth="1"/>
    <col min="13074" max="13074" width="9.08984375" bestFit="1" customWidth="1"/>
    <col min="13075" max="13075" width="25.36328125" bestFit="1" customWidth="1"/>
    <col min="13076" max="13076" width="7.90625" bestFit="1" customWidth="1"/>
    <col min="13077" max="13077" width="50.453125" bestFit="1" customWidth="1"/>
    <col min="13078" max="13078" width="17.81640625" bestFit="1" customWidth="1"/>
    <col min="13079" max="13079" width="8.90625" bestFit="1" customWidth="1"/>
    <col min="13080" max="13080" width="14.453125" bestFit="1" customWidth="1"/>
    <col min="13081" max="13081" width="13.36328125" bestFit="1" customWidth="1"/>
    <col min="13082" max="13082" width="17.90625" bestFit="1" customWidth="1"/>
    <col min="13083" max="13083" width="12.81640625" bestFit="1" customWidth="1"/>
    <col min="13084" max="13084" width="14.453125" bestFit="1" customWidth="1"/>
    <col min="13085" max="13085" width="11.90625" bestFit="1" customWidth="1"/>
    <col min="13086" max="13086" width="12.81640625" bestFit="1" customWidth="1"/>
    <col min="13087" max="13087" width="11.6328125" bestFit="1" customWidth="1"/>
    <col min="13088" max="13088" width="12.6328125" bestFit="1" customWidth="1"/>
    <col min="13089" max="13089" width="39.08984375" bestFit="1" customWidth="1"/>
    <col min="13090" max="13090" width="80.90625" bestFit="1" customWidth="1"/>
    <col min="13091" max="13091" width="78.6328125" bestFit="1" customWidth="1"/>
    <col min="13092" max="13092" width="16.08984375" bestFit="1" customWidth="1"/>
    <col min="13093" max="13093" width="6.6328125" bestFit="1" customWidth="1"/>
    <col min="13094" max="13095" width="12.6328125" bestFit="1" customWidth="1"/>
    <col min="13096" max="13096" width="18" bestFit="1" customWidth="1"/>
    <col min="13313" max="13313" width="15.54296875" bestFit="1" customWidth="1"/>
    <col min="13314" max="13314" width="12.81640625" bestFit="1" customWidth="1"/>
    <col min="13315" max="13315" width="22.36328125" bestFit="1" customWidth="1"/>
    <col min="13316" max="13316" width="16.81640625" bestFit="1" customWidth="1"/>
    <col min="13317" max="13317" width="18.1796875" bestFit="1" customWidth="1"/>
    <col min="13318" max="13318" width="16.81640625" bestFit="1" customWidth="1"/>
    <col min="13319" max="13319" width="67.54296875" bestFit="1" customWidth="1"/>
    <col min="13320" max="13320" width="18.6328125" bestFit="1" customWidth="1"/>
    <col min="13321" max="13321" width="64.90625" bestFit="1" customWidth="1"/>
    <col min="13322" max="13322" width="8" bestFit="1" customWidth="1"/>
    <col min="13323" max="13323" width="20.90625" bestFit="1" customWidth="1"/>
    <col min="13324" max="13324" width="19.453125" bestFit="1" customWidth="1"/>
    <col min="13325" max="13325" width="17.81640625" bestFit="1" customWidth="1"/>
    <col min="13326" max="13326" width="20.453125" bestFit="1" customWidth="1"/>
    <col min="13327" max="13327" width="17.453125" bestFit="1" customWidth="1"/>
    <col min="13328" max="13328" width="11.6328125" bestFit="1" customWidth="1"/>
    <col min="13329" max="13329" width="24.90625" bestFit="1" customWidth="1"/>
    <col min="13330" max="13330" width="9.08984375" bestFit="1" customWidth="1"/>
    <col min="13331" max="13331" width="25.36328125" bestFit="1" customWidth="1"/>
    <col min="13332" max="13332" width="7.90625" bestFit="1" customWidth="1"/>
    <col min="13333" max="13333" width="50.453125" bestFit="1" customWidth="1"/>
    <col min="13334" max="13334" width="17.81640625" bestFit="1" customWidth="1"/>
    <col min="13335" max="13335" width="8.90625" bestFit="1" customWidth="1"/>
    <col min="13336" max="13336" width="14.453125" bestFit="1" customWidth="1"/>
    <col min="13337" max="13337" width="13.36328125" bestFit="1" customWidth="1"/>
    <col min="13338" max="13338" width="17.90625" bestFit="1" customWidth="1"/>
    <col min="13339" max="13339" width="12.81640625" bestFit="1" customWidth="1"/>
    <col min="13340" max="13340" width="14.453125" bestFit="1" customWidth="1"/>
    <col min="13341" max="13341" width="11.90625" bestFit="1" customWidth="1"/>
    <col min="13342" max="13342" width="12.81640625" bestFit="1" customWidth="1"/>
    <col min="13343" max="13343" width="11.6328125" bestFit="1" customWidth="1"/>
    <col min="13344" max="13344" width="12.6328125" bestFit="1" customWidth="1"/>
    <col min="13345" max="13345" width="39.08984375" bestFit="1" customWidth="1"/>
    <col min="13346" max="13346" width="80.90625" bestFit="1" customWidth="1"/>
    <col min="13347" max="13347" width="78.6328125" bestFit="1" customWidth="1"/>
    <col min="13348" max="13348" width="16.08984375" bestFit="1" customWidth="1"/>
    <col min="13349" max="13349" width="6.6328125" bestFit="1" customWidth="1"/>
    <col min="13350" max="13351" width="12.6328125" bestFit="1" customWidth="1"/>
    <col min="13352" max="13352" width="18" bestFit="1" customWidth="1"/>
    <col min="13569" max="13569" width="15.54296875" bestFit="1" customWidth="1"/>
    <col min="13570" max="13570" width="12.81640625" bestFit="1" customWidth="1"/>
    <col min="13571" max="13571" width="22.36328125" bestFit="1" customWidth="1"/>
    <col min="13572" max="13572" width="16.81640625" bestFit="1" customWidth="1"/>
    <col min="13573" max="13573" width="18.1796875" bestFit="1" customWidth="1"/>
    <col min="13574" max="13574" width="16.81640625" bestFit="1" customWidth="1"/>
    <col min="13575" max="13575" width="67.54296875" bestFit="1" customWidth="1"/>
    <col min="13576" max="13576" width="18.6328125" bestFit="1" customWidth="1"/>
    <col min="13577" max="13577" width="64.90625" bestFit="1" customWidth="1"/>
    <col min="13578" max="13578" width="8" bestFit="1" customWidth="1"/>
    <col min="13579" max="13579" width="20.90625" bestFit="1" customWidth="1"/>
    <col min="13580" max="13580" width="19.453125" bestFit="1" customWidth="1"/>
    <col min="13581" max="13581" width="17.81640625" bestFit="1" customWidth="1"/>
    <col min="13582" max="13582" width="20.453125" bestFit="1" customWidth="1"/>
    <col min="13583" max="13583" width="17.453125" bestFit="1" customWidth="1"/>
    <col min="13584" max="13584" width="11.6328125" bestFit="1" customWidth="1"/>
    <col min="13585" max="13585" width="24.90625" bestFit="1" customWidth="1"/>
    <col min="13586" max="13586" width="9.08984375" bestFit="1" customWidth="1"/>
    <col min="13587" max="13587" width="25.36328125" bestFit="1" customWidth="1"/>
    <col min="13588" max="13588" width="7.90625" bestFit="1" customWidth="1"/>
    <col min="13589" max="13589" width="50.453125" bestFit="1" customWidth="1"/>
    <col min="13590" max="13590" width="17.81640625" bestFit="1" customWidth="1"/>
    <col min="13591" max="13591" width="8.90625" bestFit="1" customWidth="1"/>
    <col min="13592" max="13592" width="14.453125" bestFit="1" customWidth="1"/>
    <col min="13593" max="13593" width="13.36328125" bestFit="1" customWidth="1"/>
    <col min="13594" max="13594" width="17.90625" bestFit="1" customWidth="1"/>
    <col min="13595" max="13595" width="12.81640625" bestFit="1" customWidth="1"/>
    <col min="13596" max="13596" width="14.453125" bestFit="1" customWidth="1"/>
    <col min="13597" max="13597" width="11.90625" bestFit="1" customWidth="1"/>
    <col min="13598" max="13598" width="12.81640625" bestFit="1" customWidth="1"/>
    <col min="13599" max="13599" width="11.6328125" bestFit="1" customWidth="1"/>
    <col min="13600" max="13600" width="12.6328125" bestFit="1" customWidth="1"/>
    <col min="13601" max="13601" width="39.08984375" bestFit="1" customWidth="1"/>
    <col min="13602" max="13602" width="80.90625" bestFit="1" customWidth="1"/>
    <col min="13603" max="13603" width="78.6328125" bestFit="1" customWidth="1"/>
    <col min="13604" max="13604" width="16.08984375" bestFit="1" customWidth="1"/>
    <col min="13605" max="13605" width="6.6328125" bestFit="1" customWidth="1"/>
    <col min="13606" max="13607" width="12.6328125" bestFit="1" customWidth="1"/>
    <col min="13608" max="13608" width="18" bestFit="1" customWidth="1"/>
    <col min="13825" max="13825" width="15.54296875" bestFit="1" customWidth="1"/>
    <col min="13826" max="13826" width="12.81640625" bestFit="1" customWidth="1"/>
    <col min="13827" max="13827" width="22.36328125" bestFit="1" customWidth="1"/>
    <col min="13828" max="13828" width="16.81640625" bestFit="1" customWidth="1"/>
    <col min="13829" max="13829" width="18.1796875" bestFit="1" customWidth="1"/>
    <col min="13830" max="13830" width="16.81640625" bestFit="1" customWidth="1"/>
    <col min="13831" max="13831" width="67.54296875" bestFit="1" customWidth="1"/>
    <col min="13832" max="13832" width="18.6328125" bestFit="1" customWidth="1"/>
    <col min="13833" max="13833" width="64.90625" bestFit="1" customWidth="1"/>
    <col min="13834" max="13834" width="8" bestFit="1" customWidth="1"/>
    <col min="13835" max="13835" width="20.90625" bestFit="1" customWidth="1"/>
    <col min="13836" max="13836" width="19.453125" bestFit="1" customWidth="1"/>
    <col min="13837" max="13837" width="17.81640625" bestFit="1" customWidth="1"/>
    <col min="13838" max="13838" width="20.453125" bestFit="1" customWidth="1"/>
    <col min="13839" max="13839" width="17.453125" bestFit="1" customWidth="1"/>
    <col min="13840" max="13840" width="11.6328125" bestFit="1" customWidth="1"/>
    <col min="13841" max="13841" width="24.90625" bestFit="1" customWidth="1"/>
    <col min="13842" max="13842" width="9.08984375" bestFit="1" customWidth="1"/>
    <col min="13843" max="13843" width="25.36328125" bestFit="1" customWidth="1"/>
    <col min="13844" max="13844" width="7.90625" bestFit="1" customWidth="1"/>
    <col min="13845" max="13845" width="50.453125" bestFit="1" customWidth="1"/>
    <col min="13846" max="13846" width="17.81640625" bestFit="1" customWidth="1"/>
    <col min="13847" max="13847" width="8.90625" bestFit="1" customWidth="1"/>
    <col min="13848" max="13848" width="14.453125" bestFit="1" customWidth="1"/>
    <col min="13849" max="13849" width="13.36328125" bestFit="1" customWidth="1"/>
    <col min="13850" max="13850" width="17.90625" bestFit="1" customWidth="1"/>
    <col min="13851" max="13851" width="12.81640625" bestFit="1" customWidth="1"/>
    <col min="13852" max="13852" width="14.453125" bestFit="1" customWidth="1"/>
    <col min="13853" max="13853" width="11.90625" bestFit="1" customWidth="1"/>
    <col min="13854" max="13854" width="12.81640625" bestFit="1" customWidth="1"/>
    <col min="13855" max="13855" width="11.6328125" bestFit="1" customWidth="1"/>
    <col min="13856" max="13856" width="12.6328125" bestFit="1" customWidth="1"/>
    <col min="13857" max="13857" width="39.08984375" bestFit="1" customWidth="1"/>
    <col min="13858" max="13858" width="80.90625" bestFit="1" customWidth="1"/>
    <col min="13859" max="13859" width="78.6328125" bestFit="1" customWidth="1"/>
    <col min="13860" max="13860" width="16.08984375" bestFit="1" customWidth="1"/>
    <col min="13861" max="13861" width="6.6328125" bestFit="1" customWidth="1"/>
    <col min="13862" max="13863" width="12.6328125" bestFit="1" customWidth="1"/>
    <col min="13864" max="13864" width="18" bestFit="1" customWidth="1"/>
    <col min="14081" max="14081" width="15.54296875" bestFit="1" customWidth="1"/>
    <col min="14082" max="14082" width="12.81640625" bestFit="1" customWidth="1"/>
    <col min="14083" max="14083" width="22.36328125" bestFit="1" customWidth="1"/>
    <col min="14084" max="14084" width="16.81640625" bestFit="1" customWidth="1"/>
    <col min="14085" max="14085" width="18.1796875" bestFit="1" customWidth="1"/>
    <col min="14086" max="14086" width="16.81640625" bestFit="1" customWidth="1"/>
    <col min="14087" max="14087" width="67.54296875" bestFit="1" customWidth="1"/>
    <col min="14088" max="14088" width="18.6328125" bestFit="1" customWidth="1"/>
    <col min="14089" max="14089" width="64.90625" bestFit="1" customWidth="1"/>
    <col min="14090" max="14090" width="8" bestFit="1" customWidth="1"/>
    <col min="14091" max="14091" width="20.90625" bestFit="1" customWidth="1"/>
    <col min="14092" max="14092" width="19.453125" bestFit="1" customWidth="1"/>
    <col min="14093" max="14093" width="17.81640625" bestFit="1" customWidth="1"/>
    <col min="14094" max="14094" width="20.453125" bestFit="1" customWidth="1"/>
    <col min="14095" max="14095" width="17.453125" bestFit="1" customWidth="1"/>
    <col min="14096" max="14096" width="11.6328125" bestFit="1" customWidth="1"/>
    <col min="14097" max="14097" width="24.90625" bestFit="1" customWidth="1"/>
    <col min="14098" max="14098" width="9.08984375" bestFit="1" customWidth="1"/>
    <col min="14099" max="14099" width="25.36328125" bestFit="1" customWidth="1"/>
    <col min="14100" max="14100" width="7.90625" bestFit="1" customWidth="1"/>
    <col min="14101" max="14101" width="50.453125" bestFit="1" customWidth="1"/>
    <col min="14102" max="14102" width="17.81640625" bestFit="1" customWidth="1"/>
    <col min="14103" max="14103" width="8.90625" bestFit="1" customWidth="1"/>
    <col min="14104" max="14104" width="14.453125" bestFit="1" customWidth="1"/>
    <col min="14105" max="14105" width="13.36328125" bestFit="1" customWidth="1"/>
    <col min="14106" max="14106" width="17.90625" bestFit="1" customWidth="1"/>
    <col min="14107" max="14107" width="12.81640625" bestFit="1" customWidth="1"/>
    <col min="14108" max="14108" width="14.453125" bestFit="1" customWidth="1"/>
    <col min="14109" max="14109" width="11.90625" bestFit="1" customWidth="1"/>
    <col min="14110" max="14110" width="12.81640625" bestFit="1" customWidth="1"/>
    <col min="14111" max="14111" width="11.6328125" bestFit="1" customWidth="1"/>
    <col min="14112" max="14112" width="12.6328125" bestFit="1" customWidth="1"/>
    <col min="14113" max="14113" width="39.08984375" bestFit="1" customWidth="1"/>
    <col min="14114" max="14114" width="80.90625" bestFit="1" customWidth="1"/>
    <col min="14115" max="14115" width="78.6328125" bestFit="1" customWidth="1"/>
    <col min="14116" max="14116" width="16.08984375" bestFit="1" customWidth="1"/>
    <col min="14117" max="14117" width="6.6328125" bestFit="1" customWidth="1"/>
    <col min="14118" max="14119" width="12.6328125" bestFit="1" customWidth="1"/>
    <col min="14120" max="14120" width="18" bestFit="1" customWidth="1"/>
    <col min="14337" max="14337" width="15.54296875" bestFit="1" customWidth="1"/>
    <col min="14338" max="14338" width="12.81640625" bestFit="1" customWidth="1"/>
    <col min="14339" max="14339" width="22.36328125" bestFit="1" customWidth="1"/>
    <col min="14340" max="14340" width="16.81640625" bestFit="1" customWidth="1"/>
    <col min="14341" max="14341" width="18.1796875" bestFit="1" customWidth="1"/>
    <col min="14342" max="14342" width="16.81640625" bestFit="1" customWidth="1"/>
    <col min="14343" max="14343" width="67.54296875" bestFit="1" customWidth="1"/>
    <col min="14344" max="14344" width="18.6328125" bestFit="1" customWidth="1"/>
    <col min="14345" max="14345" width="64.90625" bestFit="1" customWidth="1"/>
    <col min="14346" max="14346" width="8" bestFit="1" customWidth="1"/>
    <col min="14347" max="14347" width="20.90625" bestFit="1" customWidth="1"/>
    <col min="14348" max="14348" width="19.453125" bestFit="1" customWidth="1"/>
    <col min="14349" max="14349" width="17.81640625" bestFit="1" customWidth="1"/>
    <col min="14350" max="14350" width="20.453125" bestFit="1" customWidth="1"/>
    <col min="14351" max="14351" width="17.453125" bestFit="1" customWidth="1"/>
    <col min="14352" max="14352" width="11.6328125" bestFit="1" customWidth="1"/>
    <col min="14353" max="14353" width="24.90625" bestFit="1" customWidth="1"/>
    <col min="14354" max="14354" width="9.08984375" bestFit="1" customWidth="1"/>
    <col min="14355" max="14355" width="25.36328125" bestFit="1" customWidth="1"/>
    <col min="14356" max="14356" width="7.90625" bestFit="1" customWidth="1"/>
    <col min="14357" max="14357" width="50.453125" bestFit="1" customWidth="1"/>
    <col min="14358" max="14358" width="17.81640625" bestFit="1" customWidth="1"/>
    <col min="14359" max="14359" width="8.90625" bestFit="1" customWidth="1"/>
    <col min="14360" max="14360" width="14.453125" bestFit="1" customWidth="1"/>
    <col min="14361" max="14361" width="13.36328125" bestFit="1" customWidth="1"/>
    <col min="14362" max="14362" width="17.90625" bestFit="1" customWidth="1"/>
    <col min="14363" max="14363" width="12.81640625" bestFit="1" customWidth="1"/>
    <col min="14364" max="14364" width="14.453125" bestFit="1" customWidth="1"/>
    <col min="14365" max="14365" width="11.90625" bestFit="1" customWidth="1"/>
    <col min="14366" max="14366" width="12.81640625" bestFit="1" customWidth="1"/>
    <col min="14367" max="14367" width="11.6328125" bestFit="1" customWidth="1"/>
    <col min="14368" max="14368" width="12.6328125" bestFit="1" customWidth="1"/>
    <col min="14369" max="14369" width="39.08984375" bestFit="1" customWidth="1"/>
    <col min="14370" max="14370" width="80.90625" bestFit="1" customWidth="1"/>
    <col min="14371" max="14371" width="78.6328125" bestFit="1" customWidth="1"/>
    <col min="14372" max="14372" width="16.08984375" bestFit="1" customWidth="1"/>
    <col min="14373" max="14373" width="6.6328125" bestFit="1" customWidth="1"/>
    <col min="14374" max="14375" width="12.6328125" bestFit="1" customWidth="1"/>
    <col min="14376" max="14376" width="18" bestFit="1" customWidth="1"/>
    <col min="14593" max="14593" width="15.54296875" bestFit="1" customWidth="1"/>
    <col min="14594" max="14594" width="12.81640625" bestFit="1" customWidth="1"/>
    <col min="14595" max="14595" width="22.36328125" bestFit="1" customWidth="1"/>
    <col min="14596" max="14596" width="16.81640625" bestFit="1" customWidth="1"/>
    <col min="14597" max="14597" width="18.1796875" bestFit="1" customWidth="1"/>
    <col min="14598" max="14598" width="16.81640625" bestFit="1" customWidth="1"/>
    <col min="14599" max="14599" width="67.54296875" bestFit="1" customWidth="1"/>
    <col min="14600" max="14600" width="18.6328125" bestFit="1" customWidth="1"/>
    <col min="14601" max="14601" width="64.90625" bestFit="1" customWidth="1"/>
    <col min="14602" max="14602" width="8" bestFit="1" customWidth="1"/>
    <col min="14603" max="14603" width="20.90625" bestFit="1" customWidth="1"/>
    <col min="14604" max="14604" width="19.453125" bestFit="1" customWidth="1"/>
    <col min="14605" max="14605" width="17.81640625" bestFit="1" customWidth="1"/>
    <col min="14606" max="14606" width="20.453125" bestFit="1" customWidth="1"/>
    <col min="14607" max="14607" width="17.453125" bestFit="1" customWidth="1"/>
    <col min="14608" max="14608" width="11.6328125" bestFit="1" customWidth="1"/>
    <col min="14609" max="14609" width="24.90625" bestFit="1" customWidth="1"/>
    <col min="14610" max="14610" width="9.08984375" bestFit="1" customWidth="1"/>
    <col min="14611" max="14611" width="25.36328125" bestFit="1" customWidth="1"/>
    <col min="14612" max="14612" width="7.90625" bestFit="1" customWidth="1"/>
    <col min="14613" max="14613" width="50.453125" bestFit="1" customWidth="1"/>
    <col min="14614" max="14614" width="17.81640625" bestFit="1" customWidth="1"/>
    <col min="14615" max="14615" width="8.90625" bestFit="1" customWidth="1"/>
    <col min="14616" max="14616" width="14.453125" bestFit="1" customWidth="1"/>
    <col min="14617" max="14617" width="13.36328125" bestFit="1" customWidth="1"/>
    <col min="14618" max="14618" width="17.90625" bestFit="1" customWidth="1"/>
    <col min="14619" max="14619" width="12.81640625" bestFit="1" customWidth="1"/>
    <col min="14620" max="14620" width="14.453125" bestFit="1" customWidth="1"/>
    <col min="14621" max="14621" width="11.90625" bestFit="1" customWidth="1"/>
    <col min="14622" max="14622" width="12.81640625" bestFit="1" customWidth="1"/>
    <col min="14623" max="14623" width="11.6328125" bestFit="1" customWidth="1"/>
    <col min="14624" max="14624" width="12.6328125" bestFit="1" customWidth="1"/>
    <col min="14625" max="14625" width="39.08984375" bestFit="1" customWidth="1"/>
    <col min="14626" max="14626" width="80.90625" bestFit="1" customWidth="1"/>
    <col min="14627" max="14627" width="78.6328125" bestFit="1" customWidth="1"/>
    <col min="14628" max="14628" width="16.08984375" bestFit="1" customWidth="1"/>
    <col min="14629" max="14629" width="6.6328125" bestFit="1" customWidth="1"/>
    <col min="14630" max="14631" width="12.6328125" bestFit="1" customWidth="1"/>
    <col min="14632" max="14632" width="18" bestFit="1" customWidth="1"/>
    <col min="14849" max="14849" width="15.54296875" bestFit="1" customWidth="1"/>
    <col min="14850" max="14850" width="12.81640625" bestFit="1" customWidth="1"/>
    <col min="14851" max="14851" width="22.36328125" bestFit="1" customWidth="1"/>
    <col min="14852" max="14852" width="16.81640625" bestFit="1" customWidth="1"/>
    <col min="14853" max="14853" width="18.1796875" bestFit="1" customWidth="1"/>
    <col min="14854" max="14854" width="16.81640625" bestFit="1" customWidth="1"/>
    <col min="14855" max="14855" width="67.54296875" bestFit="1" customWidth="1"/>
    <col min="14856" max="14856" width="18.6328125" bestFit="1" customWidth="1"/>
    <col min="14857" max="14857" width="64.90625" bestFit="1" customWidth="1"/>
    <col min="14858" max="14858" width="8" bestFit="1" customWidth="1"/>
    <col min="14859" max="14859" width="20.90625" bestFit="1" customWidth="1"/>
    <col min="14860" max="14860" width="19.453125" bestFit="1" customWidth="1"/>
    <col min="14861" max="14861" width="17.81640625" bestFit="1" customWidth="1"/>
    <col min="14862" max="14862" width="20.453125" bestFit="1" customWidth="1"/>
    <col min="14863" max="14863" width="17.453125" bestFit="1" customWidth="1"/>
    <col min="14864" max="14864" width="11.6328125" bestFit="1" customWidth="1"/>
    <col min="14865" max="14865" width="24.90625" bestFit="1" customWidth="1"/>
    <col min="14866" max="14866" width="9.08984375" bestFit="1" customWidth="1"/>
    <col min="14867" max="14867" width="25.36328125" bestFit="1" customWidth="1"/>
    <col min="14868" max="14868" width="7.90625" bestFit="1" customWidth="1"/>
    <col min="14869" max="14869" width="50.453125" bestFit="1" customWidth="1"/>
    <col min="14870" max="14870" width="17.81640625" bestFit="1" customWidth="1"/>
    <col min="14871" max="14871" width="8.90625" bestFit="1" customWidth="1"/>
    <col min="14872" max="14872" width="14.453125" bestFit="1" customWidth="1"/>
    <col min="14873" max="14873" width="13.36328125" bestFit="1" customWidth="1"/>
    <col min="14874" max="14874" width="17.90625" bestFit="1" customWidth="1"/>
    <col min="14875" max="14875" width="12.81640625" bestFit="1" customWidth="1"/>
    <col min="14876" max="14876" width="14.453125" bestFit="1" customWidth="1"/>
    <col min="14877" max="14877" width="11.90625" bestFit="1" customWidth="1"/>
    <col min="14878" max="14878" width="12.81640625" bestFit="1" customWidth="1"/>
    <col min="14879" max="14879" width="11.6328125" bestFit="1" customWidth="1"/>
    <col min="14880" max="14880" width="12.6328125" bestFit="1" customWidth="1"/>
    <col min="14881" max="14881" width="39.08984375" bestFit="1" customWidth="1"/>
    <col min="14882" max="14882" width="80.90625" bestFit="1" customWidth="1"/>
    <col min="14883" max="14883" width="78.6328125" bestFit="1" customWidth="1"/>
    <col min="14884" max="14884" width="16.08984375" bestFit="1" customWidth="1"/>
    <col min="14885" max="14885" width="6.6328125" bestFit="1" customWidth="1"/>
    <col min="14886" max="14887" width="12.6328125" bestFit="1" customWidth="1"/>
    <col min="14888" max="14888" width="18" bestFit="1" customWidth="1"/>
    <col min="15105" max="15105" width="15.54296875" bestFit="1" customWidth="1"/>
    <col min="15106" max="15106" width="12.81640625" bestFit="1" customWidth="1"/>
    <col min="15107" max="15107" width="22.36328125" bestFit="1" customWidth="1"/>
    <col min="15108" max="15108" width="16.81640625" bestFit="1" customWidth="1"/>
    <col min="15109" max="15109" width="18.1796875" bestFit="1" customWidth="1"/>
    <col min="15110" max="15110" width="16.81640625" bestFit="1" customWidth="1"/>
    <col min="15111" max="15111" width="67.54296875" bestFit="1" customWidth="1"/>
    <col min="15112" max="15112" width="18.6328125" bestFit="1" customWidth="1"/>
    <col min="15113" max="15113" width="64.90625" bestFit="1" customWidth="1"/>
    <col min="15114" max="15114" width="8" bestFit="1" customWidth="1"/>
    <col min="15115" max="15115" width="20.90625" bestFit="1" customWidth="1"/>
    <col min="15116" max="15116" width="19.453125" bestFit="1" customWidth="1"/>
    <col min="15117" max="15117" width="17.81640625" bestFit="1" customWidth="1"/>
    <col min="15118" max="15118" width="20.453125" bestFit="1" customWidth="1"/>
    <col min="15119" max="15119" width="17.453125" bestFit="1" customWidth="1"/>
    <col min="15120" max="15120" width="11.6328125" bestFit="1" customWidth="1"/>
    <col min="15121" max="15121" width="24.90625" bestFit="1" customWidth="1"/>
    <col min="15122" max="15122" width="9.08984375" bestFit="1" customWidth="1"/>
    <col min="15123" max="15123" width="25.36328125" bestFit="1" customWidth="1"/>
    <col min="15124" max="15124" width="7.90625" bestFit="1" customWidth="1"/>
    <col min="15125" max="15125" width="50.453125" bestFit="1" customWidth="1"/>
    <col min="15126" max="15126" width="17.81640625" bestFit="1" customWidth="1"/>
    <col min="15127" max="15127" width="8.90625" bestFit="1" customWidth="1"/>
    <col min="15128" max="15128" width="14.453125" bestFit="1" customWidth="1"/>
    <col min="15129" max="15129" width="13.36328125" bestFit="1" customWidth="1"/>
    <col min="15130" max="15130" width="17.90625" bestFit="1" customWidth="1"/>
    <col min="15131" max="15131" width="12.81640625" bestFit="1" customWidth="1"/>
    <col min="15132" max="15132" width="14.453125" bestFit="1" customWidth="1"/>
    <col min="15133" max="15133" width="11.90625" bestFit="1" customWidth="1"/>
    <col min="15134" max="15134" width="12.81640625" bestFit="1" customWidth="1"/>
    <col min="15135" max="15135" width="11.6328125" bestFit="1" customWidth="1"/>
    <col min="15136" max="15136" width="12.6328125" bestFit="1" customWidth="1"/>
    <col min="15137" max="15137" width="39.08984375" bestFit="1" customWidth="1"/>
    <col min="15138" max="15138" width="80.90625" bestFit="1" customWidth="1"/>
    <col min="15139" max="15139" width="78.6328125" bestFit="1" customWidth="1"/>
    <col min="15140" max="15140" width="16.08984375" bestFit="1" customWidth="1"/>
    <col min="15141" max="15141" width="6.6328125" bestFit="1" customWidth="1"/>
    <col min="15142" max="15143" width="12.6328125" bestFit="1" customWidth="1"/>
    <col min="15144" max="15144" width="18" bestFit="1" customWidth="1"/>
    <col min="15361" max="15361" width="15.54296875" bestFit="1" customWidth="1"/>
    <col min="15362" max="15362" width="12.81640625" bestFit="1" customWidth="1"/>
    <col min="15363" max="15363" width="22.36328125" bestFit="1" customWidth="1"/>
    <col min="15364" max="15364" width="16.81640625" bestFit="1" customWidth="1"/>
    <col min="15365" max="15365" width="18.1796875" bestFit="1" customWidth="1"/>
    <col min="15366" max="15366" width="16.81640625" bestFit="1" customWidth="1"/>
    <col min="15367" max="15367" width="67.54296875" bestFit="1" customWidth="1"/>
    <col min="15368" max="15368" width="18.6328125" bestFit="1" customWidth="1"/>
    <col min="15369" max="15369" width="64.90625" bestFit="1" customWidth="1"/>
    <col min="15370" max="15370" width="8" bestFit="1" customWidth="1"/>
    <col min="15371" max="15371" width="20.90625" bestFit="1" customWidth="1"/>
    <col min="15372" max="15372" width="19.453125" bestFit="1" customWidth="1"/>
    <col min="15373" max="15373" width="17.81640625" bestFit="1" customWidth="1"/>
    <col min="15374" max="15374" width="20.453125" bestFit="1" customWidth="1"/>
    <col min="15375" max="15375" width="17.453125" bestFit="1" customWidth="1"/>
    <col min="15376" max="15376" width="11.6328125" bestFit="1" customWidth="1"/>
    <col min="15377" max="15377" width="24.90625" bestFit="1" customWidth="1"/>
    <col min="15378" max="15378" width="9.08984375" bestFit="1" customWidth="1"/>
    <col min="15379" max="15379" width="25.36328125" bestFit="1" customWidth="1"/>
    <col min="15380" max="15380" width="7.90625" bestFit="1" customWidth="1"/>
    <col min="15381" max="15381" width="50.453125" bestFit="1" customWidth="1"/>
    <col min="15382" max="15382" width="17.81640625" bestFit="1" customWidth="1"/>
    <col min="15383" max="15383" width="8.90625" bestFit="1" customWidth="1"/>
    <col min="15384" max="15384" width="14.453125" bestFit="1" customWidth="1"/>
    <col min="15385" max="15385" width="13.36328125" bestFit="1" customWidth="1"/>
    <col min="15386" max="15386" width="17.90625" bestFit="1" customWidth="1"/>
    <col min="15387" max="15387" width="12.81640625" bestFit="1" customWidth="1"/>
    <col min="15388" max="15388" width="14.453125" bestFit="1" customWidth="1"/>
    <col min="15389" max="15389" width="11.90625" bestFit="1" customWidth="1"/>
    <col min="15390" max="15390" width="12.81640625" bestFit="1" customWidth="1"/>
    <col min="15391" max="15391" width="11.6328125" bestFit="1" customWidth="1"/>
    <col min="15392" max="15392" width="12.6328125" bestFit="1" customWidth="1"/>
    <col min="15393" max="15393" width="39.08984375" bestFit="1" customWidth="1"/>
    <col min="15394" max="15394" width="80.90625" bestFit="1" customWidth="1"/>
    <col min="15395" max="15395" width="78.6328125" bestFit="1" customWidth="1"/>
    <col min="15396" max="15396" width="16.08984375" bestFit="1" customWidth="1"/>
    <col min="15397" max="15397" width="6.6328125" bestFit="1" customWidth="1"/>
    <col min="15398" max="15399" width="12.6328125" bestFit="1" customWidth="1"/>
    <col min="15400" max="15400" width="18" bestFit="1" customWidth="1"/>
    <col min="15617" max="15617" width="15.54296875" bestFit="1" customWidth="1"/>
    <col min="15618" max="15618" width="12.81640625" bestFit="1" customWidth="1"/>
    <col min="15619" max="15619" width="22.36328125" bestFit="1" customWidth="1"/>
    <col min="15620" max="15620" width="16.81640625" bestFit="1" customWidth="1"/>
    <col min="15621" max="15621" width="18.1796875" bestFit="1" customWidth="1"/>
    <col min="15622" max="15622" width="16.81640625" bestFit="1" customWidth="1"/>
    <col min="15623" max="15623" width="67.54296875" bestFit="1" customWidth="1"/>
    <col min="15624" max="15624" width="18.6328125" bestFit="1" customWidth="1"/>
    <col min="15625" max="15625" width="64.90625" bestFit="1" customWidth="1"/>
    <col min="15626" max="15626" width="8" bestFit="1" customWidth="1"/>
    <col min="15627" max="15627" width="20.90625" bestFit="1" customWidth="1"/>
    <col min="15628" max="15628" width="19.453125" bestFit="1" customWidth="1"/>
    <col min="15629" max="15629" width="17.81640625" bestFit="1" customWidth="1"/>
    <col min="15630" max="15630" width="20.453125" bestFit="1" customWidth="1"/>
    <col min="15631" max="15631" width="17.453125" bestFit="1" customWidth="1"/>
    <col min="15632" max="15632" width="11.6328125" bestFit="1" customWidth="1"/>
    <col min="15633" max="15633" width="24.90625" bestFit="1" customWidth="1"/>
    <col min="15634" max="15634" width="9.08984375" bestFit="1" customWidth="1"/>
    <col min="15635" max="15635" width="25.36328125" bestFit="1" customWidth="1"/>
    <col min="15636" max="15636" width="7.90625" bestFit="1" customWidth="1"/>
    <col min="15637" max="15637" width="50.453125" bestFit="1" customWidth="1"/>
    <col min="15638" max="15638" width="17.81640625" bestFit="1" customWidth="1"/>
    <col min="15639" max="15639" width="8.90625" bestFit="1" customWidth="1"/>
    <col min="15640" max="15640" width="14.453125" bestFit="1" customWidth="1"/>
    <col min="15641" max="15641" width="13.36328125" bestFit="1" customWidth="1"/>
    <col min="15642" max="15642" width="17.90625" bestFit="1" customWidth="1"/>
    <col min="15643" max="15643" width="12.81640625" bestFit="1" customWidth="1"/>
    <col min="15644" max="15644" width="14.453125" bestFit="1" customWidth="1"/>
    <col min="15645" max="15645" width="11.90625" bestFit="1" customWidth="1"/>
    <col min="15646" max="15646" width="12.81640625" bestFit="1" customWidth="1"/>
    <col min="15647" max="15647" width="11.6328125" bestFit="1" customWidth="1"/>
    <col min="15648" max="15648" width="12.6328125" bestFit="1" customWidth="1"/>
    <col min="15649" max="15649" width="39.08984375" bestFit="1" customWidth="1"/>
    <col min="15650" max="15650" width="80.90625" bestFit="1" customWidth="1"/>
    <col min="15651" max="15651" width="78.6328125" bestFit="1" customWidth="1"/>
    <col min="15652" max="15652" width="16.08984375" bestFit="1" customWidth="1"/>
    <col min="15653" max="15653" width="6.6328125" bestFit="1" customWidth="1"/>
    <col min="15654" max="15655" width="12.6328125" bestFit="1" customWidth="1"/>
    <col min="15656" max="15656" width="18" bestFit="1" customWidth="1"/>
    <col min="15873" max="15873" width="15.54296875" bestFit="1" customWidth="1"/>
    <col min="15874" max="15874" width="12.81640625" bestFit="1" customWidth="1"/>
    <col min="15875" max="15875" width="22.36328125" bestFit="1" customWidth="1"/>
    <col min="15876" max="15876" width="16.81640625" bestFit="1" customWidth="1"/>
    <col min="15877" max="15877" width="18.1796875" bestFit="1" customWidth="1"/>
    <col min="15878" max="15878" width="16.81640625" bestFit="1" customWidth="1"/>
    <col min="15879" max="15879" width="67.54296875" bestFit="1" customWidth="1"/>
    <col min="15880" max="15880" width="18.6328125" bestFit="1" customWidth="1"/>
    <col min="15881" max="15881" width="64.90625" bestFit="1" customWidth="1"/>
    <col min="15882" max="15882" width="8" bestFit="1" customWidth="1"/>
    <col min="15883" max="15883" width="20.90625" bestFit="1" customWidth="1"/>
    <col min="15884" max="15884" width="19.453125" bestFit="1" customWidth="1"/>
    <col min="15885" max="15885" width="17.81640625" bestFit="1" customWidth="1"/>
    <col min="15886" max="15886" width="20.453125" bestFit="1" customWidth="1"/>
    <col min="15887" max="15887" width="17.453125" bestFit="1" customWidth="1"/>
    <col min="15888" max="15888" width="11.6328125" bestFit="1" customWidth="1"/>
    <col min="15889" max="15889" width="24.90625" bestFit="1" customWidth="1"/>
    <col min="15890" max="15890" width="9.08984375" bestFit="1" customWidth="1"/>
    <col min="15891" max="15891" width="25.36328125" bestFit="1" customWidth="1"/>
    <col min="15892" max="15892" width="7.90625" bestFit="1" customWidth="1"/>
    <col min="15893" max="15893" width="50.453125" bestFit="1" customWidth="1"/>
    <col min="15894" max="15894" width="17.81640625" bestFit="1" customWidth="1"/>
    <col min="15895" max="15895" width="8.90625" bestFit="1" customWidth="1"/>
    <col min="15896" max="15896" width="14.453125" bestFit="1" customWidth="1"/>
    <col min="15897" max="15897" width="13.36328125" bestFit="1" customWidth="1"/>
    <col min="15898" max="15898" width="17.90625" bestFit="1" customWidth="1"/>
    <col min="15899" max="15899" width="12.81640625" bestFit="1" customWidth="1"/>
    <col min="15900" max="15900" width="14.453125" bestFit="1" customWidth="1"/>
    <col min="15901" max="15901" width="11.90625" bestFit="1" customWidth="1"/>
    <col min="15902" max="15902" width="12.81640625" bestFit="1" customWidth="1"/>
    <col min="15903" max="15903" width="11.6328125" bestFit="1" customWidth="1"/>
    <col min="15904" max="15904" width="12.6328125" bestFit="1" customWidth="1"/>
    <col min="15905" max="15905" width="39.08984375" bestFit="1" customWidth="1"/>
    <col min="15906" max="15906" width="80.90625" bestFit="1" customWidth="1"/>
    <col min="15907" max="15907" width="78.6328125" bestFit="1" customWidth="1"/>
    <col min="15908" max="15908" width="16.08984375" bestFit="1" customWidth="1"/>
    <col min="15909" max="15909" width="6.6328125" bestFit="1" customWidth="1"/>
    <col min="15910" max="15911" width="12.6328125" bestFit="1" customWidth="1"/>
    <col min="15912" max="15912" width="18" bestFit="1" customWidth="1"/>
    <col min="16129" max="16129" width="15.54296875" bestFit="1" customWidth="1"/>
    <col min="16130" max="16130" width="12.81640625" bestFit="1" customWidth="1"/>
    <col min="16131" max="16131" width="22.36328125" bestFit="1" customWidth="1"/>
    <col min="16132" max="16132" width="16.81640625" bestFit="1" customWidth="1"/>
    <col min="16133" max="16133" width="18.1796875" bestFit="1" customWidth="1"/>
    <col min="16134" max="16134" width="16.81640625" bestFit="1" customWidth="1"/>
    <col min="16135" max="16135" width="67.54296875" bestFit="1" customWidth="1"/>
    <col min="16136" max="16136" width="18.6328125" bestFit="1" customWidth="1"/>
    <col min="16137" max="16137" width="64.90625" bestFit="1" customWidth="1"/>
    <col min="16138" max="16138" width="8" bestFit="1" customWidth="1"/>
    <col min="16139" max="16139" width="20.90625" bestFit="1" customWidth="1"/>
    <col min="16140" max="16140" width="19.453125" bestFit="1" customWidth="1"/>
    <col min="16141" max="16141" width="17.81640625" bestFit="1" customWidth="1"/>
    <col min="16142" max="16142" width="20.453125" bestFit="1" customWidth="1"/>
    <col min="16143" max="16143" width="17.453125" bestFit="1" customWidth="1"/>
    <col min="16144" max="16144" width="11.6328125" bestFit="1" customWidth="1"/>
    <col min="16145" max="16145" width="24.90625" bestFit="1" customWidth="1"/>
    <col min="16146" max="16146" width="9.08984375" bestFit="1" customWidth="1"/>
    <col min="16147" max="16147" width="25.36328125" bestFit="1" customWidth="1"/>
    <col min="16148" max="16148" width="7.90625" bestFit="1" customWidth="1"/>
    <col min="16149" max="16149" width="50.453125" bestFit="1" customWidth="1"/>
    <col min="16150" max="16150" width="17.81640625" bestFit="1" customWidth="1"/>
    <col min="16151" max="16151" width="8.90625" bestFit="1" customWidth="1"/>
    <col min="16152" max="16152" width="14.453125" bestFit="1" customWidth="1"/>
    <col min="16153" max="16153" width="13.36328125" bestFit="1" customWidth="1"/>
    <col min="16154" max="16154" width="17.90625" bestFit="1" customWidth="1"/>
    <col min="16155" max="16155" width="12.81640625" bestFit="1" customWidth="1"/>
    <col min="16156" max="16156" width="14.453125" bestFit="1" customWidth="1"/>
    <col min="16157" max="16157" width="11.90625" bestFit="1" customWidth="1"/>
    <col min="16158" max="16158" width="12.81640625" bestFit="1" customWidth="1"/>
    <col min="16159" max="16159" width="11.6328125" bestFit="1" customWidth="1"/>
    <col min="16160" max="16160" width="12.6328125" bestFit="1" customWidth="1"/>
    <col min="16161" max="16161" width="39.08984375" bestFit="1" customWidth="1"/>
    <col min="16162" max="16162" width="80.90625" bestFit="1" customWidth="1"/>
    <col min="16163" max="16163" width="78.6328125" bestFit="1" customWidth="1"/>
    <col min="16164" max="16164" width="16.08984375" bestFit="1" customWidth="1"/>
    <col min="16165" max="16165" width="6.6328125" bestFit="1" customWidth="1"/>
    <col min="16166" max="16167" width="12.6328125" bestFit="1" customWidth="1"/>
    <col min="16168" max="16168" width="18" bestFit="1" customWidth="1"/>
  </cols>
  <sheetData>
    <row r="1" spans="1:45" x14ac:dyDescent="0.35">
      <c r="A1" t="s">
        <v>220</v>
      </c>
      <c r="B1" s="30" t="s">
        <v>221</v>
      </c>
      <c r="V1" s="33" t="s">
        <v>4</v>
      </c>
      <c r="X1" s="33" t="s">
        <v>222</v>
      </c>
      <c r="Y1" s="33" t="s">
        <v>5</v>
      </c>
      <c r="Z1" s="34" t="s">
        <v>223</v>
      </c>
      <c r="AA1" s="33" t="s">
        <v>224</v>
      </c>
      <c r="AB1" s="34" t="s">
        <v>225</v>
      </c>
      <c r="AC1" s="33" t="s">
        <v>10</v>
      </c>
      <c r="AE1" s="33" t="s">
        <v>226</v>
      </c>
    </row>
    <row r="2" spans="1:45" x14ac:dyDescent="0.35">
      <c r="A2" t="s">
        <v>227</v>
      </c>
      <c r="B2" s="30" t="s">
        <v>1085</v>
      </c>
      <c r="J2" s="32">
        <f>SUBTOTAL(9,J$3:J20704)</f>
        <v>4464870.4000000004</v>
      </c>
      <c r="K2" s="32">
        <f>SUBTOTAL(9,K$3:K20704)</f>
        <v>64450561.390000023</v>
      </c>
      <c r="L2" s="32">
        <f>SUBTOTAL(9,L$3:L20704)</f>
        <v>30656394.709509883</v>
      </c>
      <c r="M2" s="32">
        <f>SUBTOTAL(9,M$3:M20704)</f>
        <v>9911682.7799999882</v>
      </c>
      <c r="N2" s="32"/>
      <c r="O2" s="32">
        <f>SUBTOTAL(9,O$3:O20704)</f>
        <v>54707918.510000207</v>
      </c>
      <c r="P2" s="32">
        <f>SUBTOTAL(9,P$3:P20704)</f>
        <v>24051523.800490003</v>
      </c>
      <c r="V2" s="35">
        <f>SUBTOTAL(9,V$3:V20704)</f>
        <v>63322721.189999983</v>
      </c>
      <c r="W2" s="35">
        <f>SUBTOTAL(9,$W$4:W20704)</f>
        <v>4404030.4000000004</v>
      </c>
      <c r="X2" s="35">
        <f>SUBTOTAL(9,X$3:X20704)</f>
        <v>53580078.310000263</v>
      </c>
      <c r="Y2" s="35">
        <f>SUBTOTAL(9,Y$3:Y20704)</f>
        <v>9742642.8799999952</v>
      </c>
      <c r="Z2" s="36"/>
      <c r="AA2" s="35">
        <f>SUBTOTAL(9,AA$3:AA64704)</f>
        <v>22042877.520489968</v>
      </c>
      <c r="AB2" s="36"/>
      <c r="AC2" s="35">
        <f>SUBTOTAL(9,AC$3:AC20704)</f>
        <v>8739103.4738274477</v>
      </c>
      <c r="AD2" s="32">
        <f>SUBTOTAL(9,AD$3:AD20704)</f>
        <v>3598200.0005111624</v>
      </c>
      <c r="AE2" s="35">
        <f>SUBTOTAL(9,AE$3:AE20704)</f>
        <v>7805696.3862939253</v>
      </c>
      <c r="AF2" s="32">
        <f>SUBTOTAL(9,AF$3:AF20704)</f>
        <v>3221900.4250981067</v>
      </c>
      <c r="AG2" s="37" t="s">
        <v>228</v>
      </c>
      <c r="AH2" s="38" t="s">
        <v>229</v>
      </c>
      <c r="AI2" s="37" t="s">
        <v>230</v>
      </c>
      <c r="AJ2" s="37" t="s">
        <v>214</v>
      </c>
      <c r="AK2" s="37" t="s">
        <v>231</v>
      </c>
      <c r="AM2" s="37" t="s">
        <v>232</v>
      </c>
      <c r="AQ2">
        <v>1</v>
      </c>
      <c r="AR2">
        <v>1</v>
      </c>
      <c r="AS2" s="39" t="s">
        <v>233</v>
      </c>
    </row>
    <row r="3" spans="1:45" x14ac:dyDescent="0.35">
      <c r="A3" t="s">
        <v>234</v>
      </c>
      <c r="B3" t="s">
        <v>235</v>
      </c>
      <c r="C3" s="31" t="s">
        <v>236</v>
      </c>
      <c r="D3" t="s">
        <v>237</v>
      </c>
      <c r="E3" t="s">
        <v>238</v>
      </c>
      <c r="F3" t="s">
        <v>239</v>
      </c>
      <c r="G3" t="s">
        <v>240</v>
      </c>
      <c r="H3" t="s">
        <v>241</v>
      </c>
      <c r="I3" t="s">
        <v>242</v>
      </c>
      <c r="J3" t="s">
        <v>243</v>
      </c>
      <c r="K3" t="s">
        <v>244</v>
      </c>
      <c r="L3" t="s">
        <v>245</v>
      </c>
      <c r="M3" t="s">
        <v>246</v>
      </c>
      <c r="N3" t="s">
        <v>247</v>
      </c>
      <c r="O3" s="32" t="s">
        <v>248</v>
      </c>
      <c r="P3" t="s">
        <v>249</v>
      </c>
      <c r="Q3" t="s">
        <v>250</v>
      </c>
      <c r="R3" t="s">
        <v>251</v>
      </c>
      <c r="S3" t="s">
        <v>252</v>
      </c>
      <c r="T3" t="s">
        <v>253</v>
      </c>
      <c r="U3" t="s">
        <v>254</v>
      </c>
      <c r="V3" s="40" t="s">
        <v>255</v>
      </c>
      <c r="W3" s="41" t="s">
        <v>256</v>
      </c>
      <c r="X3" s="40" t="s">
        <v>257</v>
      </c>
      <c r="Y3" s="40" t="s">
        <v>258</v>
      </c>
      <c r="Z3" s="42" t="s">
        <v>259</v>
      </c>
      <c r="AA3" s="40" t="s">
        <v>260</v>
      </c>
      <c r="AB3" s="42" t="s">
        <v>261</v>
      </c>
      <c r="AC3" s="40" t="s">
        <v>262</v>
      </c>
      <c r="AD3" s="40" t="s">
        <v>263</v>
      </c>
      <c r="AE3" s="40" t="s">
        <v>264</v>
      </c>
      <c r="AF3" s="40" t="s">
        <v>265</v>
      </c>
      <c r="AG3" s="39" t="s">
        <v>266</v>
      </c>
      <c r="AH3" s="39" t="s">
        <v>267</v>
      </c>
      <c r="AI3" s="39" t="s">
        <v>268</v>
      </c>
      <c r="AJ3" s="39" t="s">
        <v>269</v>
      </c>
      <c r="AK3" s="39" t="s">
        <v>270</v>
      </c>
      <c r="AL3" t="s">
        <v>271</v>
      </c>
      <c r="AM3" t="s">
        <v>272</v>
      </c>
      <c r="AN3" t="s">
        <v>273</v>
      </c>
      <c r="AQ3">
        <v>2</v>
      </c>
      <c r="AR3">
        <v>2</v>
      </c>
      <c r="AS3" s="39" t="s">
        <v>233</v>
      </c>
    </row>
    <row r="4" spans="1:45" x14ac:dyDescent="0.35">
      <c r="A4">
        <v>84633</v>
      </c>
      <c r="B4" t="s">
        <v>274</v>
      </c>
      <c r="C4" s="31">
        <v>45975</v>
      </c>
      <c r="D4" t="s">
        <v>373</v>
      </c>
      <c r="E4" t="s">
        <v>374</v>
      </c>
      <c r="F4" t="s">
        <v>435</v>
      </c>
      <c r="G4" t="s">
        <v>436</v>
      </c>
      <c r="H4" t="s">
        <v>377</v>
      </c>
      <c r="I4" t="s">
        <v>378</v>
      </c>
      <c r="J4">
        <v>1000</v>
      </c>
      <c r="K4">
        <v>32900</v>
      </c>
      <c r="L4">
        <v>15493.72611</v>
      </c>
      <c r="M4">
        <v>6626.1</v>
      </c>
      <c r="N4">
        <v>32.9</v>
      </c>
      <c r="O4" s="32">
        <f t="shared" ref="O4:O67" si="0">$K4-$Y4</f>
        <v>26273.9</v>
      </c>
      <c r="P4" s="32">
        <f t="shared" ref="P4:P67" si="1">($O4-$L4)</f>
        <v>10780.173890000002</v>
      </c>
      <c r="Q4">
        <v>767212</v>
      </c>
      <c r="R4" t="s">
        <v>346</v>
      </c>
      <c r="S4" t="s">
        <v>347</v>
      </c>
      <c r="T4" t="str">
        <f t="shared" ref="T4:T67" si="2">MID($U4,1,3)</f>
        <v>VEN</v>
      </c>
      <c r="U4" t="s">
        <v>348</v>
      </c>
      <c r="V4" s="33">
        <f t="shared" ref="V4:V67" si="3">IF($T4="DEV",-$K4,$K4)</f>
        <v>32900</v>
      </c>
      <c r="W4">
        <f t="shared" ref="W4:W67" si="4">IF($T4="DEV",-$J4,$J4)</f>
        <v>1000</v>
      </c>
      <c r="X4" s="33">
        <f t="shared" ref="X4:X67" si="5">$V4-$Y4</f>
        <v>26273.9</v>
      </c>
      <c r="Y4" s="33">
        <f t="shared" ref="Y4:Y67" si="6">IF(A4=59876,M4,IF(A4=59868,M4,IF(R4="6111",((K4*0.12)+M4),IF(T4="DEV",-M4,M4))))</f>
        <v>6626.1</v>
      </c>
      <c r="Z4" s="45">
        <f t="shared" ref="Z4:Z67" si="7">IFERROR($AA4/$V4,0)</f>
        <v>0.32158583252279643</v>
      </c>
      <c r="AA4" s="33">
        <f t="shared" ref="AA4:AA67" si="8">IF(VLOOKUP(AL4,AR:AS,2,0)="sim",IF($T4="DEV",($X4-$L4),$P4)-(0.2*W4),IF(VLOOKUP(AL4,AR:AS,2,0)="OK",IF($T4="DEV",($X4-$L4),$P4)-(0.2*W4),IF($T4="DEV",($X4-$L4),$P4)))</f>
        <v>10580.173890000002</v>
      </c>
      <c r="AB4" s="45">
        <f t="shared" ref="AB4:AB67" si="9">IFERROR($AA4/$X4,0)</f>
        <v>0.4026876059511531</v>
      </c>
      <c r="AC4" s="33" t="str">
        <f>IFERROR($X4/VLOOKUP(CONCATENATE("USD",C4),[1]GEINDICE!AR$1:AS$65536,2,0),"")</f>
        <v/>
      </c>
      <c r="AD4" s="33" t="str">
        <f>IFERROR($AA4/VLOOKUP(CONCATENATE("USD",C4),[1]GEINDICE!AR$1:AS$65536,2,0),"")</f>
        <v/>
      </c>
      <c r="AE4" s="33" t="str">
        <f>IFERROR($X4/VLOOKUP(CONCATENATE("EUR",C4),[1]GEINDICE!AR$1:AS$65536,2,0),"")</f>
        <v/>
      </c>
      <c r="AF4" s="33" t="str">
        <f>IFERROR($AA4/VLOOKUP(CONCATENATE("EUR",C4),[1]GEINDICE!AR$1:AS$65536,2,0),"")</f>
        <v/>
      </c>
      <c r="AG4" s="48" t="str">
        <f>VLOOKUP(E4,[1]Apresentação!AW$1:AX$65536,2,0)</f>
        <v xml:space="preserve">                    2 - LEATHER AUXILIARIES</v>
      </c>
      <c r="AH4" s="48" t="str">
        <f t="shared" ref="AH4:AH67" si="10">CONCATENATE("         ",H4," - ",I4)</f>
        <v xml:space="preserve">         5212000016 - CUIROL C 115</v>
      </c>
      <c r="AI4" s="49" t="str">
        <f t="shared" ref="AI4:AI67" si="11">CONCATENATE("     ",F4," - ",G4)</f>
        <v xml:space="preserve">     L00024 - FUGA S/A</v>
      </c>
      <c r="AJ4" t="str">
        <f t="shared" ref="AJ4:AJ67" si="12">IF(RIGHT(I4,2)="BR","     90 - SALES","     93 - RESALES")</f>
        <v xml:space="preserve">     93 - RESALES</v>
      </c>
      <c r="AK4" t="str">
        <f t="shared" ref="AK4:AK67" si="13">IF(R4="3201","EXP",IF(R4="7101","EXP",""))</f>
        <v/>
      </c>
      <c r="AL4">
        <f t="shared" ref="AL4:AL67" si="14">VLOOKUP(MONTH(C4),AQ:AR,2,0)</f>
        <v>11</v>
      </c>
      <c r="AM4" t="str">
        <f t="shared" ref="AM4:AM67" si="15">CONCATENATE(YEAR(C4)," ",MONTH(C4))</f>
        <v>2025 11</v>
      </c>
      <c r="AN4" t="str">
        <f t="shared" ref="AN4:AN67" si="16">MID(G4,1,SEARCH(" ",G4,1))</f>
        <v xml:space="preserve">FUGA </v>
      </c>
      <c r="AQ4">
        <v>3</v>
      </c>
      <c r="AR4">
        <v>3</v>
      </c>
      <c r="AS4" s="39" t="s">
        <v>233</v>
      </c>
    </row>
    <row r="5" spans="1:45" x14ac:dyDescent="0.35">
      <c r="A5">
        <v>83306</v>
      </c>
      <c r="B5" t="s">
        <v>274</v>
      </c>
      <c r="C5" s="31">
        <v>45868</v>
      </c>
      <c r="D5" t="s">
        <v>373</v>
      </c>
      <c r="E5" t="s">
        <v>374</v>
      </c>
      <c r="F5" t="s">
        <v>375</v>
      </c>
      <c r="G5" t="s">
        <v>376</v>
      </c>
      <c r="H5" t="s">
        <v>377</v>
      </c>
      <c r="I5" t="s">
        <v>378</v>
      </c>
      <c r="J5">
        <v>2000</v>
      </c>
      <c r="K5">
        <v>63347.9</v>
      </c>
      <c r="L5">
        <v>30971.513569999999</v>
      </c>
      <c r="M5">
        <v>12758.34</v>
      </c>
      <c r="N5">
        <v>31.673949999999998</v>
      </c>
      <c r="O5" s="32">
        <f t="shared" si="0"/>
        <v>50589.56</v>
      </c>
      <c r="P5" s="32">
        <f t="shared" si="1"/>
        <v>19618.046429999999</v>
      </c>
      <c r="Q5">
        <v>745860</v>
      </c>
      <c r="R5" t="s">
        <v>346</v>
      </c>
      <c r="S5" t="s">
        <v>347</v>
      </c>
      <c r="T5" t="str">
        <f t="shared" si="2"/>
        <v>VEN</v>
      </c>
      <c r="U5" t="s">
        <v>348</v>
      </c>
      <c r="V5" s="33">
        <f t="shared" si="3"/>
        <v>63347.9</v>
      </c>
      <c r="W5">
        <f t="shared" si="4"/>
        <v>2000</v>
      </c>
      <c r="X5" s="33">
        <f t="shared" si="5"/>
        <v>50589.56</v>
      </c>
      <c r="Y5" s="33">
        <f t="shared" si="6"/>
        <v>12758.34</v>
      </c>
      <c r="Z5" s="45">
        <f t="shared" si="7"/>
        <v>0.30337306256403129</v>
      </c>
      <c r="AA5" s="33">
        <f t="shared" si="8"/>
        <v>19218.046429999999</v>
      </c>
      <c r="AB5" s="45">
        <f t="shared" si="9"/>
        <v>0.37988166787772021</v>
      </c>
      <c r="AC5" s="33">
        <f>IFERROR($X5/VLOOKUP(CONCATENATE("USD",C5),[1]GEINDICE!AR$1:AS$65536,2,0),"")</f>
        <v>9028.3684905593018</v>
      </c>
      <c r="AD5" s="33">
        <f>IFERROR($AA5/VLOOKUP(CONCATENATE("USD",C5),[1]GEINDICE!AR$1:AS$65536,2,0),"")</f>
        <v>3429.711680408323</v>
      </c>
      <c r="AE5" s="33">
        <f>IFERROR($X5/VLOOKUP(CONCATENATE("EUR",C5),[1]GEINDICE!AR$1:AS$65536,2,0),"")</f>
        <v>7871.2887616498883</v>
      </c>
      <c r="AF5" s="33">
        <f>IFERROR($AA5/VLOOKUP(CONCATENATE("EUR",C5),[1]GEINDICE!AR$1:AS$65536,2,0),"")</f>
        <v>2990.1583031227142</v>
      </c>
      <c r="AG5" s="48" t="str">
        <f>VLOOKUP(E5,[1]Apresentação!AW$1:AX$65536,2,0)</f>
        <v xml:space="preserve">                    2 - LEATHER AUXILIARIES</v>
      </c>
      <c r="AH5" s="48" t="str">
        <f t="shared" si="10"/>
        <v xml:space="preserve">         5212000016 - CUIROL C 115</v>
      </c>
      <c r="AI5" s="49" t="str">
        <f t="shared" si="11"/>
        <v xml:space="preserve">     L00222 - DURLICOUROS IND COM DE COUROS IMP EXP LTDA</v>
      </c>
      <c r="AJ5" t="str">
        <f t="shared" si="12"/>
        <v xml:space="preserve">     93 - RESALES</v>
      </c>
      <c r="AK5" t="str">
        <f t="shared" si="13"/>
        <v/>
      </c>
      <c r="AL5">
        <f t="shared" si="14"/>
        <v>7</v>
      </c>
      <c r="AM5" t="str">
        <f t="shared" si="15"/>
        <v>2025 7</v>
      </c>
      <c r="AN5" t="str">
        <f t="shared" si="16"/>
        <v xml:space="preserve">DURLICOUROS </v>
      </c>
      <c r="AQ5">
        <v>4</v>
      </c>
      <c r="AR5">
        <v>4</v>
      </c>
      <c r="AS5" s="39" t="s">
        <v>233</v>
      </c>
    </row>
    <row r="6" spans="1:45" x14ac:dyDescent="0.35">
      <c r="A6">
        <v>81209</v>
      </c>
      <c r="B6" t="s">
        <v>274</v>
      </c>
      <c r="C6" s="31">
        <v>45695</v>
      </c>
      <c r="D6" t="s">
        <v>373</v>
      </c>
      <c r="E6" t="s">
        <v>374</v>
      </c>
      <c r="F6" t="s">
        <v>379</v>
      </c>
      <c r="G6" t="s">
        <v>380</v>
      </c>
      <c r="H6" t="s">
        <v>377</v>
      </c>
      <c r="I6" t="s">
        <v>378</v>
      </c>
      <c r="J6">
        <v>1000</v>
      </c>
      <c r="K6">
        <v>33556.480000000003</v>
      </c>
      <c r="L6">
        <v>15338.12491</v>
      </c>
      <c r="M6">
        <v>4322.07</v>
      </c>
      <c r="N6">
        <v>33.556480000000001</v>
      </c>
      <c r="O6" s="32">
        <f t="shared" si="0"/>
        <v>29234.410000000003</v>
      </c>
      <c r="P6" s="32">
        <f t="shared" si="1"/>
        <v>13896.285090000003</v>
      </c>
      <c r="Q6">
        <v>709581</v>
      </c>
      <c r="R6" t="s">
        <v>281</v>
      </c>
      <c r="S6" t="s">
        <v>292</v>
      </c>
      <c r="T6" t="str">
        <f t="shared" si="2"/>
        <v>VEN</v>
      </c>
      <c r="U6" t="s">
        <v>381</v>
      </c>
      <c r="V6" s="33">
        <f t="shared" si="3"/>
        <v>33556.480000000003</v>
      </c>
      <c r="W6">
        <f t="shared" si="4"/>
        <v>1000</v>
      </c>
      <c r="X6" s="33">
        <f t="shared" si="5"/>
        <v>29234.410000000003</v>
      </c>
      <c r="Y6" s="33">
        <f t="shared" si="6"/>
        <v>4322.07</v>
      </c>
      <c r="Z6" s="45">
        <f t="shared" si="7"/>
        <v>0.40815619188901819</v>
      </c>
      <c r="AA6" s="33">
        <f t="shared" si="8"/>
        <v>13696.285090000003</v>
      </c>
      <c r="AB6" s="45">
        <f t="shared" si="9"/>
        <v>0.46849876874546131</v>
      </c>
      <c r="AC6" s="33">
        <f>IFERROR($X6/VLOOKUP(CONCATENATE("USD",C6),[1]GEINDICE!AR$1:AS$65536,2,0),"")</f>
        <v>5079.2101742620362</v>
      </c>
      <c r="AD6" s="33">
        <f>IFERROR($AA6/VLOOKUP(CONCATENATE("USD",C6),[1]GEINDICE!AR$1:AS$65536,2,0),"")</f>
        <v>2379.603712841184</v>
      </c>
      <c r="AE6" s="33">
        <f>IFERROR($X6/VLOOKUP(CONCATENATE("EUR",C6),[1]GEINDICE!AR$1:AS$65536,2,0),"")</f>
        <v>4905.5138853930703</v>
      </c>
      <c r="AF6" s="33">
        <f>IFERROR($AA6/VLOOKUP(CONCATENATE("EUR",C6),[1]GEINDICE!AR$1:AS$65536,2,0),"")</f>
        <v>2298.2272153704175</v>
      </c>
      <c r="AG6" s="48" t="str">
        <f>VLOOKUP(E6,[1]Apresentação!AW$1:AX$65536,2,0)</f>
        <v xml:space="preserve">                    2 - LEATHER AUXILIARIES</v>
      </c>
      <c r="AH6" s="48" t="str">
        <f t="shared" si="10"/>
        <v xml:space="preserve">         5212000016 - CUIROL C 115</v>
      </c>
      <c r="AI6" s="49" t="str">
        <f t="shared" si="11"/>
        <v xml:space="preserve">     L00103 - VITAPELLI LTDA</v>
      </c>
      <c r="AJ6" t="str">
        <f t="shared" si="12"/>
        <v xml:space="preserve">     93 - RESALES</v>
      </c>
      <c r="AK6" t="str">
        <f t="shared" si="13"/>
        <v/>
      </c>
      <c r="AL6">
        <f t="shared" si="14"/>
        <v>2</v>
      </c>
      <c r="AM6" t="str">
        <f t="shared" si="15"/>
        <v>2025 2</v>
      </c>
      <c r="AN6" t="str">
        <f t="shared" si="16"/>
        <v xml:space="preserve">VITAPELLI </v>
      </c>
      <c r="AQ6">
        <v>5</v>
      </c>
      <c r="AR6">
        <v>5</v>
      </c>
      <c r="AS6" s="39" t="s">
        <v>233</v>
      </c>
    </row>
    <row r="7" spans="1:45" x14ac:dyDescent="0.35">
      <c r="A7">
        <v>81244</v>
      </c>
      <c r="B7" t="s">
        <v>274</v>
      </c>
      <c r="C7" s="31">
        <v>45699</v>
      </c>
      <c r="D7" t="s">
        <v>373</v>
      </c>
      <c r="E7" t="s">
        <v>374</v>
      </c>
      <c r="F7" t="s">
        <v>382</v>
      </c>
      <c r="G7" t="s">
        <v>383</v>
      </c>
      <c r="H7" t="s">
        <v>384</v>
      </c>
      <c r="I7" t="s">
        <v>385</v>
      </c>
      <c r="J7">
        <v>130</v>
      </c>
      <c r="K7">
        <v>4003.09</v>
      </c>
      <c r="L7">
        <v>2280.48533</v>
      </c>
      <c r="M7">
        <v>806.23</v>
      </c>
      <c r="N7">
        <v>30.793000000000003</v>
      </c>
      <c r="O7" s="32">
        <f t="shared" si="0"/>
        <v>3196.86</v>
      </c>
      <c r="P7" s="32">
        <f t="shared" si="1"/>
        <v>916.37467000000015</v>
      </c>
      <c r="Q7">
        <v>709874</v>
      </c>
      <c r="R7" t="s">
        <v>346</v>
      </c>
      <c r="S7" t="s">
        <v>347</v>
      </c>
      <c r="T7" t="str">
        <f t="shared" si="2"/>
        <v>VEN</v>
      </c>
      <c r="U7" t="s">
        <v>348</v>
      </c>
      <c r="V7" s="33">
        <f t="shared" si="3"/>
        <v>4003.09</v>
      </c>
      <c r="W7">
        <f t="shared" si="4"/>
        <v>130</v>
      </c>
      <c r="X7" s="33">
        <f t="shared" si="5"/>
        <v>3196.86</v>
      </c>
      <c r="Y7" s="33">
        <f t="shared" si="6"/>
        <v>806.23</v>
      </c>
      <c r="Z7" s="45">
        <f t="shared" si="7"/>
        <v>0.22242184662348338</v>
      </c>
      <c r="AA7" s="33">
        <f t="shared" si="8"/>
        <v>890.37467000000015</v>
      </c>
      <c r="AB7" s="45">
        <f t="shared" si="9"/>
        <v>0.27851537758925948</v>
      </c>
      <c r="AC7" s="33">
        <f>IFERROR($X7/VLOOKUP(CONCATENATE("USD",C7),[1]GEINDICE!AR$1:AS$65536,2,0),"")</f>
        <v>553.20481760919222</v>
      </c>
      <c r="AD7" s="33">
        <f>IFERROR($AA7/VLOOKUP(CONCATENATE("USD",C7),[1]GEINDICE!AR$1:AS$65536,2,0),"")</f>
        <v>154.07604866062161</v>
      </c>
      <c r="AE7" s="33">
        <f>IFERROR($X7/VLOOKUP(CONCATENATE("EUR",C7),[1]GEINDICE!AR$1:AS$65536,2,0),"")</f>
        <v>535.01246799323883</v>
      </c>
      <c r="AF7" s="33">
        <f>IFERROR($AA7/VLOOKUP(CONCATENATE("EUR",C7),[1]GEINDICE!AR$1:AS$65536,2,0),"")</f>
        <v>149.0091995380985</v>
      </c>
      <c r="AG7" s="48" t="str">
        <f>VLOOKUP(E7,[1]Apresentação!AW$1:AX$65536,2,0)</f>
        <v xml:space="preserve">                    2 - LEATHER AUXILIARIES</v>
      </c>
      <c r="AH7" s="48" t="str">
        <f t="shared" si="10"/>
        <v xml:space="preserve">         5211000019 - CUIROL S-LL</v>
      </c>
      <c r="AI7" s="49" t="str">
        <f t="shared" si="11"/>
        <v xml:space="preserve">     ZF1123 - GOBBA LEATHER INDUSTRIA E COMERCIO LTDA</v>
      </c>
      <c r="AJ7" t="str">
        <f t="shared" si="12"/>
        <v xml:space="preserve">     93 - RESALES</v>
      </c>
      <c r="AK7" t="str">
        <f t="shared" si="13"/>
        <v/>
      </c>
      <c r="AL7">
        <f t="shared" si="14"/>
        <v>2</v>
      </c>
      <c r="AM7" t="str">
        <f t="shared" si="15"/>
        <v>2025 2</v>
      </c>
      <c r="AN7" t="str">
        <f t="shared" si="16"/>
        <v xml:space="preserve">GOBBA </v>
      </c>
      <c r="AQ7">
        <v>6</v>
      </c>
      <c r="AR7">
        <v>6</v>
      </c>
      <c r="AS7" s="39" t="s">
        <v>233</v>
      </c>
    </row>
    <row r="8" spans="1:45" x14ac:dyDescent="0.35">
      <c r="A8">
        <v>81593</v>
      </c>
      <c r="B8" t="s">
        <v>274</v>
      </c>
      <c r="C8" s="31">
        <v>45727</v>
      </c>
      <c r="D8" t="s">
        <v>373</v>
      </c>
      <c r="E8" t="s">
        <v>374</v>
      </c>
      <c r="F8" t="s">
        <v>382</v>
      </c>
      <c r="G8" t="s">
        <v>383</v>
      </c>
      <c r="H8" t="s">
        <v>384</v>
      </c>
      <c r="I8" t="s">
        <v>385</v>
      </c>
      <c r="J8">
        <v>520</v>
      </c>
      <c r="K8">
        <v>14548.91</v>
      </c>
      <c r="L8">
        <v>9278.4750999999997</v>
      </c>
      <c r="M8">
        <v>1745.88</v>
      </c>
      <c r="N8">
        <v>27.978679999999997</v>
      </c>
      <c r="O8" s="32">
        <f t="shared" si="0"/>
        <v>12803.029999999999</v>
      </c>
      <c r="P8" s="32">
        <f t="shared" si="1"/>
        <v>3524.5548999999992</v>
      </c>
      <c r="Q8">
        <v>716553</v>
      </c>
      <c r="R8" t="s">
        <v>346</v>
      </c>
      <c r="S8" t="s">
        <v>386</v>
      </c>
      <c r="T8" t="str">
        <f t="shared" si="2"/>
        <v>VEN</v>
      </c>
      <c r="U8" t="s">
        <v>387</v>
      </c>
      <c r="V8" s="33">
        <f t="shared" si="3"/>
        <v>14548.91</v>
      </c>
      <c r="W8">
        <f t="shared" si="4"/>
        <v>520</v>
      </c>
      <c r="X8" s="33">
        <f t="shared" si="5"/>
        <v>12803.029999999999</v>
      </c>
      <c r="Y8" s="33">
        <f t="shared" si="6"/>
        <v>1745.88</v>
      </c>
      <c r="Z8" s="45">
        <f t="shared" si="7"/>
        <v>0.23510729669782818</v>
      </c>
      <c r="AA8" s="33">
        <f t="shared" si="8"/>
        <v>3420.5548999999992</v>
      </c>
      <c r="AB8" s="45">
        <f t="shared" si="9"/>
        <v>0.26716760798029837</v>
      </c>
      <c r="AC8" s="33">
        <f>IFERROR($X8/VLOOKUP(CONCATENATE("USD",C8),[1]GEINDICE!AR$1:AS$65536,2,0),"")</f>
        <v>2194.3286600623865</v>
      </c>
      <c r="AD8" s="33">
        <f>IFERROR($AA8/VLOOKUP(CONCATENATE("USD",C8),[1]GEINDICE!AR$1:AS$65536,2,0),"")</f>
        <v>586.253539231481</v>
      </c>
      <c r="AE8" s="33">
        <f>IFERROR($X8/VLOOKUP(CONCATENATE("EUR",C8),[1]GEINDICE!AR$1:AS$65536,2,0),"")</f>
        <v>2008.1609285546228</v>
      </c>
      <c r="AF8" s="33">
        <f>IFERROR($AA8/VLOOKUP(CONCATENATE("EUR",C8),[1]GEINDICE!AR$1:AS$65536,2,0),"")</f>
        <v>536.51555172143344</v>
      </c>
      <c r="AG8" s="48" t="str">
        <f>VLOOKUP(E8,[1]Apresentação!AW$1:AX$65536,2,0)</f>
        <v xml:space="preserve">                    2 - LEATHER AUXILIARIES</v>
      </c>
      <c r="AH8" s="48" t="str">
        <f t="shared" si="10"/>
        <v xml:space="preserve">         5211000019 - CUIROL S-LL</v>
      </c>
      <c r="AI8" s="49" t="str">
        <f t="shared" si="11"/>
        <v xml:space="preserve">     ZF1123 - GOBBA LEATHER INDUSTRIA E COMERCIO LTDA</v>
      </c>
      <c r="AJ8" t="str">
        <f t="shared" si="12"/>
        <v xml:space="preserve">     93 - RESALES</v>
      </c>
      <c r="AK8" t="str">
        <f t="shared" si="13"/>
        <v/>
      </c>
      <c r="AL8">
        <f t="shared" si="14"/>
        <v>3</v>
      </c>
      <c r="AM8" t="str">
        <f t="shared" si="15"/>
        <v>2025 3</v>
      </c>
      <c r="AN8" t="str">
        <f t="shared" si="16"/>
        <v xml:space="preserve">GOBBA </v>
      </c>
      <c r="AQ8">
        <v>7</v>
      </c>
      <c r="AR8">
        <v>7</v>
      </c>
      <c r="AS8" s="39" t="s">
        <v>233</v>
      </c>
    </row>
    <row r="9" spans="1:45" x14ac:dyDescent="0.35">
      <c r="A9">
        <v>81498</v>
      </c>
      <c r="B9" t="s">
        <v>274</v>
      </c>
      <c r="C9" s="31">
        <v>45721</v>
      </c>
      <c r="D9" t="s">
        <v>373</v>
      </c>
      <c r="E9" t="s">
        <v>374</v>
      </c>
      <c r="F9" t="s">
        <v>382</v>
      </c>
      <c r="G9" t="s">
        <v>383</v>
      </c>
      <c r="H9" t="s">
        <v>384</v>
      </c>
      <c r="I9" t="s">
        <v>385</v>
      </c>
      <c r="J9">
        <v>130</v>
      </c>
      <c r="K9">
        <v>3687.67</v>
      </c>
      <c r="L9">
        <v>2287.8211099999999</v>
      </c>
      <c r="M9">
        <v>442.52</v>
      </c>
      <c r="N9">
        <v>28.366679999999999</v>
      </c>
      <c r="O9" s="32">
        <f t="shared" si="0"/>
        <v>3245.15</v>
      </c>
      <c r="P9" s="32">
        <f t="shared" si="1"/>
        <v>957.32889000000023</v>
      </c>
      <c r="Q9">
        <v>714301</v>
      </c>
      <c r="R9" t="s">
        <v>346</v>
      </c>
      <c r="S9" t="s">
        <v>386</v>
      </c>
      <c r="T9" t="str">
        <f t="shared" si="2"/>
        <v>VEN</v>
      </c>
      <c r="U9" t="s">
        <v>388</v>
      </c>
      <c r="V9" s="33">
        <f t="shared" si="3"/>
        <v>3687.67</v>
      </c>
      <c r="W9">
        <f t="shared" si="4"/>
        <v>130</v>
      </c>
      <c r="X9" s="33">
        <f t="shared" si="5"/>
        <v>3245.15</v>
      </c>
      <c r="Y9" s="33">
        <f t="shared" si="6"/>
        <v>442.52</v>
      </c>
      <c r="Z9" s="45">
        <f t="shared" si="7"/>
        <v>0.25255212369870411</v>
      </c>
      <c r="AA9" s="33">
        <f t="shared" si="8"/>
        <v>931.32889000000023</v>
      </c>
      <c r="AB9" s="45">
        <f t="shared" si="9"/>
        <v>0.28699101428285295</v>
      </c>
      <c r="AC9" s="33">
        <f>IFERROR($X9/VLOOKUP(CONCATENATE("USD",C9),[1]GEINDICE!AR$1:AS$65536,2,0),"")</f>
        <v>560.33946886763135</v>
      </c>
      <c r="AD9" s="33">
        <f>IFERROR($AA9/VLOOKUP(CONCATENATE("USD",C9),[1]GEINDICE!AR$1:AS$65536,2,0),"")</f>
        <v>160.8123925130366</v>
      </c>
      <c r="AE9" s="33">
        <f>IFERROR($X9/VLOOKUP(CONCATENATE("EUR",C9),[1]GEINDICE!AR$1:AS$65536,2,0),"")</f>
        <v>520.08109364232257</v>
      </c>
      <c r="AF9" s="33">
        <f>IFERROR($AA9/VLOOKUP(CONCATENATE("EUR",C9),[1]GEINDICE!AR$1:AS$65536,2,0),"")</f>
        <v>149.25860057374558</v>
      </c>
      <c r="AG9" s="48" t="str">
        <f>VLOOKUP(E9,[1]Apresentação!AW$1:AX$65536,2,0)</f>
        <v xml:space="preserve">                    2 - LEATHER AUXILIARIES</v>
      </c>
      <c r="AH9" s="48" t="str">
        <f t="shared" si="10"/>
        <v xml:space="preserve">         5211000019 - CUIROL S-LL</v>
      </c>
      <c r="AI9" s="49" t="str">
        <f t="shared" si="11"/>
        <v xml:space="preserve">     ZF1123 - GOBBA LEATHER INDUSTRIA E COMERCIO LTDA</v>
      </c>
      <c r="AJ9" t="str">
        <f t="shared" si="12"/>
        <v xml:space="preserve">     93 - RESALES</v>
      </c>
      <c r="AK9" t="str">
        <f t="shared" si="13"/>
        <v/>
      </c>
      <c r="AL9">
        <f t="shared" si="14"/>
        <v>3</v>
      </c>
      <c r="AM9" t="str">
        <f t="shared" si="15"/>
        <v>2025 3</v>
      </c>
      <c r="AN9" t="str">
        <f t="shared" si="16"/>
        <v xml:space="preserve">GOBBA </v>
      </c>
      <c r="AQ9">
        <v>8</v>
      </c>
      <c r="AR9">
        <v>8</v>
      </c>
      <c r="AS9" s="39" t="s">
        <v>233</v>
      </c>
    </row>
    <row r="10" spans="1:45" x14ac:dyDescent="0.35">
      <c r="A10">
        <v>82176</v>
      </c>
      <c r="B10" t="s">
        <v>274</v>
      </c>
      <c r="C10" s="31">
        <v>45772</v>
      </c>
      <c r="D10" t="s">
        <v>373</v>
      </c>
      <c r="E10" t="s">
        <v>374</v>
      </c>
      <c r="F10" t="s">
        <v>382</v>
      </c>
      <c r="G10" t="s">
        <v>383</v>
      </c>
      <c r="H10" t="s">
        <v>384</v>
      </c>
      <c r="I10" t="s">
        <v>385</v>
      </c>
      <c r="J10">
        <v>600</v>
      </c>
      <c r="K10">
        <v>16552.080000000002</v>
      </c>
      <c r="L10">
        <v>10828.13294</v>
      </c>
      <c r="M10">
        <v>1986.27</v>
      </c>
      <c r="N10">
        <v>27.5868</v>
      </c>
      <c r="O10" s="32">
        <f t="shared" si="0"/>
        <v>14565.810000000001</v>
      </c>
      <c r="P10" s="32">
        <f t="shared" si="1"/>
        <v>3737.6770600000018</v>
      </c>
      <c r="Q10">
        <v>733408</v>
      </c>
      <c r="R10" t="s">
        <v>346</v>
      </c>
      <c r="S10" t="s">
        <v>386</v>
      </c>
      <c r="T10" t="str">
        <f t="shared" si="2"/>
        <v>VEN</v>
      </c>
      <c r="U10" t="s">
        <v>389</v>
      </c>
      <c r="V10" s="33">
        <f t="shared" si="3"/>
        <v>16552.080000000002</v>
      </c>
      <c r="W10">
        <f t="shared" si="4"/>
        <v>600</v>
      </c>
      <c r="X10" s="33">
        <f t="shared" si="5"/>
        <v>14565.810000000001</v>
      </c>
      <c r="Y10" s="33">
        <f t="shared" si="6"/>
        <v>1986.27</v>
      </c>
      <c r="Z10" s="45">
        <f t="shared" si="7"/>
        <v>0.21856328993093324</v>
      </c>
      <c r="AA10" s="33">
        <f t="shared" si="8"/>
        <v>3617.6770600000018</v>
      </c>
      <c r="AB10" s="45">
        <f t="shared" si="9"/>
        <v>0.24836772276996621</v>
      </c>
      <c r="AC10" s="33">
        <f>IFERROR($X10/VLOOKUP(CONCATENATE("USD",C10),[1]GEINDICE!AR$1:AS$65536,2,0),"")</f>
        <v>2562.3280441895649</v>
      </c>
      <c r="AD10" s="33">
        <f>IFERROR($AA10/VLOOKUP(CONCATENATE("USD",C10),[1]GEINDICE!AR$1:AS$65536,2,0),"")</f>
        <v>636.3995813249835</v>
      </c>
      <c r="AE10" s="33">
        <f>IFERROR($X10/VLOOKUP(CONCATENATE("EUR",C10),[1]GEINDICE!AR$1:AS$65536,2,0),"")</f>
        <v>2251.4235810560158</v>
      </c>
      <c r="AF10" s="33">
        <f>IFERROR($AA10/VLOOKUP(CONCATENATE("EUR",C10),[1]GEINDICE!AR$1:AS$65536,2,0),"")</f>
        <v>559.18094781748505</v>
      </c>
      <c r="AG10" s="48" t="str">
        <f>VLOOKUP(E10,[1]Apresentação!AW$1:AX$65536,2,0)</f>
        <v xml:space="preserve">                    2 - LEATHER AUXILIARIES</v>
      </c>
      <c r="AH10" s="48" t="str">
        <f t="shared" si="10"/>
        <v xml:space="preserve">         5211000019 - CUIROL S-LL</v>
      </c>
      <c r="AI10" s="49" t="str">
        <f t="shared" si="11"/>
        <v xml:space="preserve">     ZF1123 - GOBBA LEATHER INDUSTRIA E COMERCIO LTDA</v>
      </c>
      <c r="AJ10" t="str">
        <f t="shared" si="12"/>
        <v xml:space="preserve">     93 - RESALES</v>
      </c>
      <c r="AK10" t="str">
        <f t="shared" si="13"/>
        <v/>
      </c>
      <c r="AL10">
        <f t="shared" si="14"/>
        <v>4</v>
      </c>
      <c r="AM10" t="str">
        <f t="shared" si="15"/>
        <v>2025 4</v>
      </c>
      <c r="AN10" t="str">
        <f t="shared" si="16"/>
        <v xml:space="preserve">GOBBA </v>
      </c>
      <c r="AQ10">
        <v>9</v>
      </c>
      <c r="AR10">
        <v>9</v>
      </c>
      <c r="AS10" s="39" t="s">
        <v>233</v>
      </c>
    </row>
    <row r="11" spans="1:45" x14ac:dyDescent="0.35">
      <c r="A11">
        <v>82215</v>
      </c>
      <c r="B11" t="s">
        <v>274</v>
      </c>
      <c r="C11" s="31">
        <v>45776</v>
      </c>
      <c r="D11" t="s">
        <v>373</v>
      </c>
      <c r="E11" t="s">
        <v>374</v>
      </c>
      <c r="F11" t="s">
        <v>382</v>
      </c>
      <c r="G11" t="s">
        <v>383</v>
      </c>
      <c r="H11" t="s">
        <v>384</v>
      </c>
      <c r="I11" t="s">
        <v>385</v>
      </c>
      <c r="J11">
        <v>260</v>
      </c>
      <c r="K11">
        <v>7168.28</v>
      </c>
      <c r="L11">
        <v>4778.3325199999999</v>
      </c>
      <c r="M11">
        <v>860.2</v>
      </c>
      <c r="N11">
        <v>27.570309999999999</v>
      </c>
      <c r="O11" s="32">
        <f t="shared" si="0"/>
        <v>6308.08</v>
      </c>
      <c r="P11" s="32">
        <f t="shared" si="1"/>
        <v>1529.74748</v>
      </c>
      <c r="Q11">
        <v>734920</v>
      </c>
      <c r="R11" t="s">
        <v>346</v>
      </c>
      <c r="S11" t="s">
        <v>386</v>
      </c>
      <c r="T11" t="str">
        <f t="shared" si="2"/>
        <v>VEN</v>
      </c>
      <c r="U11" t="s">
        <v>387</v>
      </c>
      <c r="V11" s="33">
        <f t="shared" si="3"/>
        <v>7168.28</v>
      </c>
      <c r="W11">
        <f t="shared" si="4"/>
        <v>260</v>
      </c>
      <c r="X11" s="33">
        <f t="shared" si="5"/>
        <v>6308.08</v>
      </c>
      <c r="Y11" s="33">
        <f t="shared" si="6"/>
        <v>860.2</v>
      </c>
      <c r="Z11" s="45">
        <f t="shared" si="7"/>
        <v>0.2061509148638167</v>
      </c>
      <c r="AA11" s="33">
        <f t="shared" si="8"/>
        <v>1477.74748</v>
      </c>
      <c r="AB11" s="45">
        <f t="shared" si="9"/>
        <v>0.23426264093036234</v>
      </c>
      <c r="AC11" s="33">
        <f>IFERROR($X11/VLOOKUP(CONCATENATE("USD",C11),[1]GEINDICE!AR$1:AS$65536,2,0),"")</f>
        <v>1117.126817433191</v>
      </c>
      <c r="AD11" s="33">
        <f>IFERROR($AA11/VLOOKUP(CONCATENATE("USD",C11),[1]GEINDICE!AR$1:AS$65536,2,0),"")</f>
        <v>261.70107850603006</v>
      </c>
      <c r="AE11" s="33">
        <f>IFERROR($X11/VLOOKUP(CONCATENATE("EUR",C11),[1]GEINDICE!AR$1:AS$65536,2,0),"")</f>
        <v>980.27661227661224</v>
      </c>
      <c r="AF11" s="33">
        <f>IFERROR($AA11/VLOOKUP(CONCATENATE("EUR",C11),[1]GEINDICE!AR$1:AS$65536,2,0),"")</f>
        <v>229.64218803418802</v>
      </c>
      <c r="AG11" s="48" t="str">
        <f>VLOOKUP(E11,[1]Apresentação!AW$1:AX$65536,2,0)</f>
        <v xml:space="preserve">                    2 - LEATHER AUXILIARIES</v>
      </c>
      <c r="AH11" s="48" t="str">
        <f t="shared" si="10"/>
        <v xml:space="preserve">         5211000019 - CUIROL S-LL</v>
      </c>
      <c r="AI11" s="49" t="str">
        <f t="shared" si="11"/>
        <v xml:space="preserve">     ZF1123 - GOBBA LEATHER INDUSTRIA E COMERCIO LTDA</v>
      </c>
      <c r="AJ11" t="str">
        <f t="shared" si="12"/>
        <v xml:space="preserve">     93 - RESALES</v>
      </c>
      <c r="AK11" t="str">
        <f t="shared" si="13"/>
        <v/>
      </c>
      <c r="AL11">
        <f t="shared" si="14"/>
        <v>4</v>
      </c>
      <c r="AM11" t="str">
        <f t="shared" si="15"/>
        <v>2025 4</v>
      </c>
      <c r="AN11" t="str">
        <f t="shared" si="16"/>
        <v xml:space="preserve">GOBBA </v>
      </c>
      <c r="AQ11">
        <v>10</v>
      </c>
      <c r="AR11">
        <v>10</v>
      </c>
      <c r="AS11" s="39" t="s">
        <v>233</v>
      </c>
    </row>
    <row r="12" spans="1:45" x14ac:dyDescent="0.35">
      <c r="A12">
        <v>80780</v>
      </c>
      <c r="B12" t="s">
        <v>274</v>
      </c>
      <c r="C12" s="31">
        <v>45665</v>
      </c>
      <c r="D12" t="s">
        <v>373</v>
      </c>
      <c r="E12" t="s">
        <v>374</v>
      </c>
      <c r="F12" t="s">
        <v>382</v>
      </c>
      <c r="G12" t="s">
        <v>383</v>
      </c>
      <c r="H12" t="s">
        <v>384</v>
      </c>
      <c r="I12" t="s">
        <v>385</v>
      </c>
      <c r="J12">
        <v>260</v>
      </c>
      <c r="K12">
        <v>7707.1100000000006</v>
      </c>
      <c r="L12">
        <v>4553.8435399999998</v>
      </c>
      <c r="M12">
        <v>924.86</v>
      </c>
      <c r="N12">
        <v>29.642719999999997</v>
      </c>
      <c r="O12" s="32">
        <f t="shared" si="0"/>
        <v>6782.2500000000009</v>
      </c>
      <c r="P12" s="32">
        <f t="shared" si="1"/>
        <v>2228.4064600000011</v>
      </c>
      <c r="Q12">
        <v>706499</v>
      </c>
      <c r="R12" t="s">
        <v>346</v>
      </c>
      <c r="S12" t="s">
        <v>386</v>
      </c>
      <c r="T12" t="str">
        <f t="shared" si="2"/>
        <v>VEN</v>
      </c>
      <c r="U12" t="s">
        <v>387</v>
      </c>
      <c r="V12" s="33">
        <f t="shared" si="3"/>
        <v>7707.1100000000006</v>
      </c>
      <c r="W12">
        <f t="shared" si="4"/>
        <v>260</v>
      </c>
      <c r="X12" s="33">
        <f t="shared" si="5"/>
        <v>6782.2500000000009</v>
      </c>
      <c r="Y12" s="33">
        <f t="shared" si="6"/>
        <v>924.86</v>
      </c>
      <c r="Z12" s="45">
        <f t="shared" si="7"/>
        <v>0.28238943780483228</v>
      </c>
      <c r="AA12" s="33">
        <f t="shared" si="8"/>
        <v>2176.4064600000011</v>
      </c>
      <c r="AB12" s="45">
        <f t="shared" si="9"/>
        <v>0.32089741015149853</v>
      </c>
      <c r="AC12" s="33">
        <f>IFERROR($X12/VLOOKUP(CONCATENATE("USD",C12),[1]GEINDICE!AR$1:AS$65536,2,0),"")</f>
        <v>1106.024037442312</v>
      </c>
      <c r="AD12" s="33">
        <f>IFERROR($AA12/VLOOKUP(CONCATENATE("USD",C12),[1]GEINDICE!AR$1:AS$65536,2,0),"")</f>
        <v>354.92024918054187</v>
      </c>
      <c r="AE12" s="33">
        <f>IFERROR($X12/VLOOKUP(CONCATENATE("EUR",C12),[1]GEINDICE!AR$1:AS$65536,2,0),"")</f>
        <v>1073.4975229110939</v>
      </c>
      <c r="AF12" s="33">
        <f>IFERROR($AA12/VLOOKUP(CONCATENATE("EUR",C12),[1]GEINDICE!AR$1:AS$65536,2,0),"")</f>
        <v>344.48257490621899</v>
      </c>
      <c r="AG12" s="48" t="str">
        <f>VLOOKUP(E12,[1]Apresentação!AW$1:AX$65536,2,0)</f>
        <v xml:space="preserve">                    2 - LEATHER AUXILIARIES</v>
      </c>
      <c r="AH12" s="48" t="str">
        <f t="shared" si="10"/>
        <v xml:space="preserve">         5211000019 - CUIROL S-LL</v>
      </c>
      <c r="AI12" s="49" t="str">
        <f t="shared" si="11"/>
        <v xml:space="preserve">     ZF1123 - GOBBA LEATHER INDUSTRIA E COMERCIO LTDA</v>
      </c>
      <c r="AJ12" t="str">
        <f t="shared" si="12"/>
        <v xml:space="preserve">     93 - RESALES</v>
      </c>
      <c r="AK12" t="str">
        <f t="shared" si="13"/>
        <v/>
      </c>
      <c r="AL12">
        <f t="shared" si="14"/>
        <v>1</v>
      </c>
      <c r="AM12" t="str">
        <f t="shared" si="15"/>
        <v>2025 1</v>
      </c>
      <c r="AN12" t="str">
        <f t="shared" si="16"/>
        <v xml:space="preserve">GOBBA </v>
      </c>
      <c r="AQ12">
        <v>11</v>
      </c>
      <c r="AR12">
        <v>11</v>
      </c>
      <c r="AS12" s="39" t="s">
        <v>233</v>
      </c>
    </row>
    <row r="13" spans="1:45" x14ac:dyDescent="0.35">
      <c r="A13">
        <v>81541</v>
      </c>
      <c r="B13" t="s">
        <v>274</v>
      </c>
      <c r="C13" s="31">
        <v>45723</v>
      </c>
      <c r="D13" t="s">
        <v>373</v>
      </c>
      <c r="E13" t="s">
        <v>374</v>
      </c>
      <c r="F13" t="s">
        <v>382</v>
      </c>
      <c r="G13" t="s">
        <v>383</v>
      </c>
      <c r="H13" t="s">
        <v>384</v>
      </c>
      <c r="I13" t="s">
        <v>385</v>
      </c>
      <c r="J13">
        <v>520</v>
      </c>
      <c r="K13">
        <v>14605.91</v>
      </c>
      <c r="L13">
        <v>9208.1197699999993</v>
      </c>
      <c r="M13">
        <v>1752.72</v>
      </c>
      <c r="N13">
        <v>28.088289999999997</v>
      </c>
      <c r="O13" s="32">
        <f t="shared" si="0"/>
        <v>12853.19</v>
      </c>
      <c r="P13" s="32">
        <f t="shared" si="1"/>
        <v>3645.0702300000012</v>
      </c>
      <c r="Q13">
        <v>715050</v>
      </c>
      <c r="R13" t="s">
        <v>346</v>
      </c>
      <c r="S13" t="s">
        <v>386</v>
      </c>
      <c r="T13" t="str">
        <f t="shared" si="2"/>
        <v>VEN</v>
      </c>
      <c r="U13" t="s">
        <v>389</v>
      </c>
      <c r="V13" s="33">
        <f t="shared" si="3"/>
        <v>14605.91</v>
      </c>
      <c r="W13">
        <f t="shared" si="4"/>
        <v>520</v>
      </c>
      <c r="X13" s="33">
        <f t="shared" si="5"/>
        <v>12853.19</v>
      </c>
      <c r="Y13" s="33">
        <f t="shared" si="6"/>
        <v>1752.72</v>
      </c>
      <c r="Z13" s="45">
        <f t="shared" si="7"/>
        <v>0.24244091809411403</v>
      </c>
      <c r="AA13" s="33">
        <f t="shared" si="8"/>
        <v>3541.0702300000012</v>
      </c>
      <c r="AB13" s="45">
        <f t="shared" si="9"/>
        <v>0.27550127478081327</v>
      </c>
      <c r="AC13" s="33">
        <f>IFERROR($X13/VLOOKUP(CONCATENATE("USD",C13),[1]GEINDICE!AR$1:AS$65536,2,0),"")</f>
        <v>2228.0526279295518</v>
      </c>
      <c r="AD13" s="33">
        <f>IFERROR($AA13/VLOOKUP(CONCATENATE("USD",C13),[1]GEINDICE!AR$1:AS$65536,2,0),"")</f>
        <v>613.83133927333256</v>
      </c>
      <c r="AE13" s="33">
        <f>IFERROR($X13/VLOOKUP(CONCATENATE("EUR",C13),[1]GEINDICE!AR$1:AS$65536,2,0),"")</f>
        <v>2049.5256166982922</v>
      </c>
      <c r="AF13" s="33">
        <f>IFERROR($AA13/VLOOKUP(CONCATENATE("EUR",C13),[1]GEINDICE!AR$1:AS$65536,2,0),"")</f>
        <v>564.64692009631199</v>
      </c>
      <c r="AG13" s="48" t="str">
        <f>VLOOKUP(E13,[1]Apresentação!AW$1:AX$65536,2,0)</f>
        <v xml:space="preserve">                    2 - LEATHER AUXILIARIES</v>
      </c>
      <c r="AH13" s="48" t="str">
        <f t="shared" si="10"/>
        <v xml:space="preserve">         5211000019 - CUIROL S-LL</v>
      </c>
      <c r="AI13" s="49" t="str">
        <f t="shared" si="11"/>
        <v xml:space="preserve">     ZF1123 - GOBBA LEATHER INDUSTRIA E COMERCIO LTDA</v>
      </c>
      <c r="AJ13" t="str">
        <f t="shared" si="12"/>
        <v xml:space="preserve">     93 - RESALES</v>
      </c>
      <c r="AK13" t="str">
        <f t="shared" si="13"/>
        <v/>
      </c>
      <c r="AL13">
        <f t="shared" si="14"/>
        <v>3</v>
      </c>
      <c r="AM13" t="str">
        <f t="shared" si="15"/>
        <v>2025 3</v>
      </c>
      <c r="AN13" t="str">
        <f t="shared" si="16"/>
        <v xml:space="preserve">GOBBA </v>
      </c>
      <c r="AQ13">
        <v>12</v>
      </c>
      <c r="AR13">
        <v>12</v>
      </c>
      <c r="AS13" s="39" t="s">
        <v>233</v>
      </c>
    </row>
    <row r="14" spans="1:45" x14ac:dyDescent="0.35">
      <c r="A14">
        <v>80869</v>
      </c>
      <c r="B14" t="s">
        <v>274</v>
      </c>
      <c r="C14" s="31">
        <v>45671</v>
      </c>
      <c r="D14" t="s">
        <v>373</v>
      </c>
      <c r="E14" t="s">
        <v>374</v>
      </c>
      <c r="F14" t="s">
        <v>382</v>
      </c>
      <c r="G14" t="s">
        <v>383</v>
      </c>
      <c r="H14" t="s">
        <v>384</v>
      </c>
      <c r="I14" t="s">
        <v>385</v>
      </c>
      <c r="J14">
        <v>520</v>
      </c>
      <c r="K14">
        <v>15404.130000000001</v>
      </c>
      <c r="L14">
        <v>9107.6870799999997</v>
      </c>
      <c r="M14">
        <v>1848.51</v>
      </c>
      <c r="N14">
        <v>29.62332</v>
      </c>
      <c r="O14" s="32">
        <f t="shared" si="0"/>
        <v>13555.62</v>
      </c>
      <c r="P14" s="32">
        <f t="shared" si="1"/>
        <v>4447.9329200000011</v>
      </c>
      <c r="Q14">
        <v>707016</v>
      </c>
      <c r="R14" t="s">
        <v>346</v>
      </c>
      <c r="S14" t="s">
        <v>386</v>
      </c>
      <c r="T14" t="str">
        <f t="shared" si="2"/>
        <v>VEN</v>
      </c>
      <c r="U14" t="s">
        <v>389</v>
      </c>
      <c r="V14" s="33">
        <f t="shared" si="3"/>
        <v>15404.130000000001</v>
      </c>
      <c r="W14">
        <f t="shared" si="4"/>
        <v>520</v>
      </c>
      <c r="X14" s="33">
        <f t="shared" si="5"/>
        <v>13555.62</v>
      </c>
      <c r="Y14" s="33">
        <f t="shared" si="6"/>
        <v>1848.51</v>
      </c>
      <c r="Z14" s="45">
        <f t="shared" si="7"/>
        <v>0.28199793951362401</v>
      </c>
      <c r="AA14" s="33">
        <f t="shared" si="8"/>
        <v>4343.9329200000011</v>
      </c>
      <c r="AB14" s="45">
        <f t="shared" si="9"/>
        <v>0.32045254440593651</v>
      </c>
      <c r="AC14" s="33">
        <f>IFERROR($X14/VLOOKUP(CONCATENATE("USD",C14),[1]GEINDICE!AR$1:AS$65536,2,0),"")</f>
        <v>2234.2832654810372</v>
      </c>
      <c r="AD14" s="33">
        <f>IFERROR($AA14/VLOOKUP(CONCATENATE("USD",C14),[1]GEINDICE!AR$1:AS$65536,2,0),"")</f>
        <v>715.98175734700283</v>
      </c>
      <c r="AE14" s="33">
        <f>IFERROR($X14/VLOOKUP(CONCATENATE("EUR",C14),[1]GEINDICE!AR$1:AS$65536,2,0),"")</f>
        <v>2170.2534381454029</v>
      </c>
      <c r="AF14" s="33">
        <f>IFERROR($AA14/VLOOKUP(CONCATENATE("EUR",C14),[1]GEINDICE!AR$1:AS$65536,2,0),"")</f>
        <v>695.46323625942603</v>
      </c>
      <c r="AG14" s="48" t="str">
        <f>VLOOKUP(E14,[1]Apresentação!AW$1:AX$65536,2,0)</f>
        <v xml:space="preserve">                    2 - LEATHER AUXILIARIES</v>
      </c>
      <c r="AH14" s="48" t="str">
        <f t="shared" si="10"/>
        <v xml:space="preserve">         5211000019 - CUIROL S-LL</v>
      </c>
      <c r="AI14" s="49" t="str">
        <f t="shared" si="11"/>
        <v xml:space="preserve">     ZF1123 - GOBBA LEATHER INDUSTRIA E COMERCIO LTDA</v>
      </c>
      <c r="AJ14" t="str">
        <f t="shared" si="12"/>
        <v xml:space="preserve">     93 - RESALES</v>
      </c>
      <c r="AK14" t="str">
        <f t="shared" si="13"/>
        <v/>
      </c>
      <c r="AL14">
        <f t="shared" si="14"/>
        <v>1</v>
      </c>
      <c r="AM14" t="str">
        <f t="shared" si="15"/>
        <v>2025 1</v>
      </c>
      <c r="AN14" t="str">
        <f t="shared" si="16"/>
        <v xml:space="preserve">GOBBA </v>
      </c>
    </row>
    <row r="15" spans="1:45" x14ac:dyDescent="0.35">
      <c r="A15">
        <v>82895</v>
      </c>
      <c r="B15" t="s">
        <v>274</v>
      </c>
      <c r="C15" s="31">
        <v>45835</v>
      </c>
      <c r="D15" t="s">
        <v>373</v>
      </c>
      <c r="E15" t="s">
        <v>374</v>
      </c>
      <c r="F15" t="s">
        <v>390</v>
      </c>
      <c r="G15" t="s">
        <v>391</v>
      </c>
      <c r="H15" t="s">
        <v>384</v>
      </c>
      <c r="I15" t="s">
        <v>385</v>
      </c>
      <c r="J15">
        <v>260</v>
      </c>
      <c r="K15">
        <v>7570.31</v>
      </c>
      <c r="L15">
        <v>4852.2920000000004</v>
      </c>
      <c r="M15">
        <v>975.05</v>
      </c>
      <c r="N15">
        <v>29.11656</v>
      </c>
      <c r="O15" s="32">
        <f t="shared" si="0"/>
        <v>6595.26</v>
      </c>
      <c r="P15" s="32">
        <f t="shared" si="1"/>
        <v>1742.9679999999998</v>
      </c>
      <c r="Q15">
        <v>742159</v>
      </c>
      <c r="R15" t="s">
        <v>298</v>
      </c>
      <c r="S15" t="s">
        <v>298</v>
      </c>
      <c r="T15" t="str">
        <f t="shared" si="2"/>
        <v>VEN</v>
      </c>
      <c r="U15" t="s">
        <v>300</v>
      </c>
      <c r="V15" s="33">
        <f t="shared" si="3"/>
        <v>7570.31</v>
      </c>
      <c r="W15">
        <f t="shared" si="4"/>
        <v>260</v>
      </c>
      <c r="X15" s="33">
        <f t="shared" si="5"/>
        <v>6595.26</v>
      </c>
      <c r="Y15" s="33">
        <f t="shared" si="6"/>
        <v>975.05</v>
      </c>
      <c r="Z15" s="45">
        <f t="shared" si="7"/>
        <v>0.223368395746013</v>
      </c>
      <c r="AA15" s="33">
        <f t="shared" si="8"/>
        <v>1690.9679999999998</v>
      </c>
      <c r="AB15" s="45">
        <f t="shared" si="9"/>
        <v>0.25639140837510571</v>
      </c>
      <c r="AC15" s="33">
        <f>IFERROR($X15/VLOOKUP(CONCATENATE("USD",C15),[1]GEINDICE!AR$1:AS$65536,2,0),"")</f>
        <v>1204.4157124856188</v>
      </c>
      <c r="AD15" s="33">
        <f>IFERROR($AA15/VLOOKUP(CONCATENATE("USD",C15),[1]GEINDICE!AR$1:AS$65536,2,0),"")</f>
        <v>308.80184079329422</v>
      </c>
      <c r="AE15" s="33">
        <f>IFERROR($X15/VLOOKUP(CONCATENATE("EUR",C15),[1]GEINDICE!AR$1:AS$65536,2,0),"")</f>
        <v>1027.315067212885</v>
      </c>
      <c r="AF15" s="33">
        <f>IFERROR($AA15/VLOOKUP(CONCATENATE("EUR",C15),[1]GEINDICE!AR$1:AS$65536,2,0),"")</f>
        <v>263.39475692767797</v>
      </c>
      <c r="AG15" s="48" t="str">
        <f>VLOOKUP(E15,[1]Apresentação!AW$1:AX$65536,2,0)</f>
        <v xml:space="preserve">                    2 - LEATHER AUXILIARIES</v>
      </c>
      <c r="AH15" s="48" t="str">
        <f t="shared" si="10"/>
        <v xml:space="preserve">         5211000019 - CUIROL S-LL</v>
      </c>
      <c r="AI15" s="49" t="str">
        <f t="shared" si="11"/>
        <v xml:space="preserve">     L00408 - JBS S.A</v>
      </c>
      <c r="AJ15" t="str">
        <f t="shared" si="12"/>
        <v xml:space="preserve">     93 - RESALES</v>
      </c>
      <c r="AK15" t="str">
        <f t="shared" si="13"/>
        <v/>
      </c>
      <c r="AL15">
        <f t="shared" si="14"/>
        <v>6</v>
      </c>
      <c r="AM15" t="str">
        <f t="shared" si="15"/>
        <v>2025 6</v>
      </c>
      <c r="AN15" t="str">
        <f t="shared" si="16"/>
        <v xml:space="preserve">JBS </v>
      </c>
    </row>
    <row r="16" spans="1:45" x14ac:dyDescent="0.35">
      <c r="A16">
        <v>83245</v>
      </c>
      <c r="B16" t="s">
        <v>274</v>
      </c>
      <c r="C16" s="31">
        <v>45862</v>
      </c>
      <c r="D16" t="s">
        <v>373</v>
      </c>
      <c r="E16" t="s">
        <v>374</v>
      </c>
      <c r="F16" t="s">
        <v>390</v>
      </c>
      <c r="G16" t="s">
        <v>391</v>
      </c>
      <c r="H16" t="s">
        <v>384</v>
      </c>
      <c r="I16" t="s">
        <v>385</v>
      </c>
      <c r="J16">
        <v>130</v>
      </c>
      <c r="K16">
        <v>3812.06</v>
      </c>
      <c r="L16">
        <v>2426.1460000000002</v>
      </c>
      <c r="M16">
        <v>490.99</v>
      </c>
      <c r="N16">
        <v>29.323539999999998</v>
      </c>
      <c r="O16" s="32">
        <f t="shared" si="0"/>
        <v>3321.0699999999997</v>
      </c>
      <c r="P16" s="32">
        <f t="shared" si="1"/>
        <v>894.92399999999952</v>
      </c>
      <c r="Q16">
        <v>744737</v>
      </c>
      <c r="R16" t="s">
        <v>298</v>
      </c>
      <c r="S16" t="s">
        <v>298</v>
      </c>
      <c r="T16" t="str">
        <f t="shared" si="2"/>
        <v>VEN</v>
      </c>
      <c r="U16" t="s">
        <v>300</v>
      </c>
      <c r="V16" s="33">
        <f t="shared" si="3"/>
        <v>3812.06</v>
      </c>
      <c r="W16">
        <f t="shared" si="4"/>
        <v>130</v>
      </c>
      <c r="X16" s="33">
        <f t="shared" si="5"/>
        <v>3321.0699999999997</v>
      </c>
      <c r="Y16" s="33">
        <f t="shared" si="6"/>
        <v>490.99</v>
      </c>
      <c r="Z16" s="45">
        <f t="shared" si="7"/>
        <v>0.22794079841345613</v>
      </c>
      <c r="AA16" s="33">
        <f t="shared" si="8"/>
        <v>868.92399999999952</v>
      </c>
      <c r="AB16" s="45">
        <f t="shared" si="9"/>
        <v>0.26163977272385092</v>
      </c>
      <c r="AC16" s="33">
        <f>IFERROR($X16/VLOOKUP(CONCATENATE("USD",C16),[1]GEINDICE!AR$1:AS$65536,2,0),"")</f>
        <v>601.21834211336181</v>
      </c>
      <c r="AD16" s="33">
        <f>IFERROR($AA16/VLOOKUP(CONCATENATE("USD",C16),[1]GEINDICE!AR$1:AS$65536,2,0),"")</f>
        <v>157.30263038795044</v>
      </c>
      <c r="AE16" s="33">
        <f>IFERROR($X16/VLOOKUP(CONCATENATE("EUR",C16),[1]GEINDICE!AR$1:AS$65536,2,0),"")</f>
        <v>511.02032651679514</v>
      </c>
      <c r="AF16" s="33">
        <f>IFERROR($AA16/VLOOKUP(CONCATENATE("EUR",C16),[1]GEINDICE!AR$1:AS$65536,2,0),"")</f>
        <v>133.70324208712236</v>
      </c>
      <c r="AG16" s="48" t="str">
        <f>VLOOKUP(E16,[1]Apresentação!AW$1:AX$65536,2,0)</f>
        <v xml:space="preserve">                    2 - LEATHER AUXILIARIES</v>
      </c>
      <c r="AH16" s="48" t="str">
        <f t="shared" si="10"/>
        <v xml:space="preserve">         5211000019 - CUIROL S-LL</v>
      </c>
      <c r="AI16" s="49" t="str">
        <f t="shared" si="11"/>
        <v xml:space="preserve">     L00408 - JBS S.A</v>
      </c>
      <c r="AJ16" t="str">
        <f t="shared" si="12"/>
        <v xml:space="preserve">     93 - RESALES</v>
      </c>
      <c r="AK16" t="str">
        <f t="shared" si="13"/>
        <v/>
      </c>
      <c r="AL16">
        <f t="shared" si="14"/>
        <v>7</v>
      </c>
      <c r="AM16" t="str">
        <f t="shared" si="15"/>
        <v>2025 7</v>
      </c>
      <c r="AN16" t="str">
        <f t="shared" si="16"/>
        <v xml:space="preserve">JBS </v>
      </c>
    </row>
    <row r="17" spans="1:40" x14ac:dyDescent="0.35">
      <c r="A17">
        <v>81348</v>
      </c>
      <c r="B17" t="s">
        <v>274</v>
      </c>
      <c r="C17" s="31">
        <v>45708</v>
      </c>
      <c r="D17" t="s">
        <v>373</v>
      </c>
      <c r="E17" t="s">
        <v>374</v>
      </c>
      <c r="F17" t="s">
        <v>392</v>
      </c>
      <c r="G17" t="s">
        <v>393</v>
      </c>
      <c r="H17" t="s">
        <v>384</v>
      </c>
      <c r="I17" t="s">
        <v>385</v>
      </c>
      <c r="J17">
        <v>120</v>
      </c>
      <c r="K17">
        <v>3891.05</v>
      </c>
      <c r="L17">
        <v>2108.2476900000001</v>
      </c>
      <c r="M17">
        <v>501.16</v>
      </c>
      <c r="N17">
        <v>32.425419999999995</v>
      </c>
      <c r="O17" s="32">
        <f t="shared" si="0"/>
        <v>3389.8900000000003</v>
      </c>
      <c r="P17" s="32">
        <f t="shared" si="1"/>
        <v>1281.6423100000002</v>
      </c>
      <c r="Q17">
        <v>710814</v>
      </c>
      <c r="R17" t="s">
        <v>281</v>
      </c>
      <c r="S17" t="s">
        <v>292</v>
      </c>
      <c r="T17" t="str">
        <f t="shared" si="2"/>
        <v>VEN</v>
      </c>
      <c r="U17" t="s">
        <v>293</v>
      </c>
      <c r="V17" s="33">
        <f t="shared" si="3"/>
        <v>3891.05</v>
      </c>
      <c r="W17">
        <f t="shared" si="4"/>
        <v>120</v>
      </c>
      <c r="X17" s="33">
        <f t="shared" si="5"/>
        <v>3389.8900000000003</v>
      </c>
      <c r="Y17" s="33">
        <f t="shared" si="6"/>
        <v>501.16</v>
      </c>
      <c r="Z17" s="45">
        <f t="shared" si="7"/>
        <v>0.32321412215211837</v>
      </c>
      <c r="AA17" s="33">
        <f t="shared" si="8"/>
        <v>1257.6423100000002</v>
      </c>
      <c r="AB17" s="45">
        <f t="shared" si="9"/>
        <v>0.37099797043561888</v>
      </c>
      <c r="AC17" s="33">
        <f>IFERROR($X17/VLOOKUP(CONCATENATE("USD",C17),[1]GEINDICE!AR$1:AS$65536,2,0),"")</f>
        <v>594.51937073607041</v>
      </c>
      <c r="AD17" s="33">
        <f>IFERROR($AA17/VLOOKUP(CONCATENATE("USD",C17),[1]GEINDICE!AR$1:AS$65536,2,0),"")</f>
        <v>220.56547992774341</v>
      </c>
      <c r="AE17" s="33">
        <f>IFERROR($X17/VLOOKUP(CONCATENATE("EUR",C17),[1]GEINDICE!AR$1:AS$65536,2,0),"")</f>
        <v>567.61160041525739</v>
      </c>
      <c r="AF17" s="33">
        <f>IFERROR($AA17/VLOOKUP(CONCATENATE("EUR",C17),[1]GEINDICE!AR$1:AS$65536,2,0),"")</f>
        <v>210.58275174977399</v>
      </c>
      <c r="AG17" s="48" t="str">
        <f>VLOOKUP(E17,[1]Apresentação!AW$1:AX$65536,2,0)</f>
        <v xml:space="preserve">                    2 - LEATHER AUXILIARIES</v>
      </c>
      <c r="AH17" s="48" t="str">
        <f t="shared" si="10"/>
        <v xml:space="preserve">         5211000019 - CUIROL S-LL</v>
      </c>
      <c r="AI17" s="49" t="str">
        <f t="shared" si="11"/>
        <v xml:space="preserve">     L00567 - DURLICOUROS IND E COM DE COUROS, EXP E IMPORTACAO LTDA</v>
      </c>
      <c r="AJ17" t="str">
        <f t="shared" si="12"/>
        <v xml:space="preserve">     93 - RESALES</v>
      </c>
      <c r="AK17" t="str">
        <f t="shared" si="13"/>
        <v/>
      </c>
      <c r="AL17">
        <f t="shared" si="14"/>
        <v>2</v>
      </c>
      <c r="AM17" t="str">
        <f t="shared" si="15"/>
        <v>2025 2</v>
      </c>
      <c r="AN17" t="str">
        <f t="shared" si="16"/>
        <v xml:space="preserve">DURLICOUROS </v>
      </c>
    </row>
    <row r="18" spans="1:40" x14ac:dyDescent="0.35">
      <c r="A18">
        <v>81045</v>
      </c>
      <c r="B18" t="s">
        <v>274</v>
      </c>
      <c r="C18" s="31">
        <v>45685</v>
      </c>
      <c r="D18" t="s">
        <v>373</v>
      </c>
      <c r="E18" t="s">
        <v>374</v>
      </c>
      <c r="F18" t="s">
        <v>390</v>
      </c>
      <c r="G18" t="s">
        <v>391</v>
      </c>
      <c r="H18" t="s">
        <v>384</v>
      </c>
      <c r="I18" t="s">
        <v>385</v>
      </c>
      <c r="J18">
        <v>520</v>
      </c>
      <c r="K18">
        <v>16273.720000000001</v>
      </c>
      <c r="L18">
        <v>9107.6870799999997</v>
      </c>
      <c r="M18">
        <v>2096.06</v>
      </c>
      <c r="N18">
        <v>31.29562</v>
      </c>
      <c r="O18" s="32">
        <f t="shared" si="0"/>
        <v>14177.660000000002</v>
      </c>
      <c r="P18" s="32">
        <f t="shared" si="1"/>
        <v>5069.972920000002</v>
      </c>
      <c r="Q18">
        <v>708347</v>
      </c>
      <c r="R18" t="s">
        <v>281</v>
      </c>
      <c r="S18" t="s">
        <v>292</v>
      </c>
      <c r="T18" t="str">
        <f t="shared" si="2"/>
        <v>VEN</v>
      </c>
      <c r="U18" t="s">
        <v>293</v>
      </c>
      <c r="V18" s="33">
        <f t="shared" si="3"/>
        <v>16273.720000000001</v>
      </c>
      <c r="W18">
        <f t="shared" si="4"/>
        <v>520</v>
      </c>
      <c r="X18" s="33">
        <f t="shared" si="5"/>
        <v>14177.660000000002</v>
      </c>
      <c r="Y18" s="33">
        <f t="shared" si="6"/>
        <v>2096.06</v>
      </c>
      <c r="Z18" s="45">
        <f t="shared" si="7"/>
        <v>0.30515290419154328</v>
      </c>
      <c r="AA18" s="33">
        <f t="shared" si="8"/>
        <v>4965.972920000002</v>
      </c>
      <c r="AB18" s="45">
        <f t="shared" si="9"/>
        <v>0.35026745739423865</v>
      </c>
      <c r="AC18" s="33">
        <f>IFERROR($X18/VLOOKUP(CONCATENATE("USD",C18),[1]GEINDICE!AR$1:AS$65536,2,0),"")</f>
        <v>2405.847615815374</v>
      </c>
      <c r="AD18" s="33">
        <f>IFERROR($AA18/VLOOKUP(CONCATENATE("USD",C18),[1]GEINDICE!AR$1:AS$65536,2,0),"")</f>
        <v>842.69012726964218</v>
      </c>
      <c r="AE18" s="33">
        <f>IFERROR($X18/VLOOKUP(CONCATENATE("EUR",C18),[1]GEINDICE!AR$1:AS$65536,2,0),"")</f>
        <v>2307.7496541059659</v>
      </c>
      <c r="AF18" s="33">
        <f>IFERROR($AA18/VLOOKUP(CONCATENATE("EUR",C18),[1]GEINDICE!AR$1:AS$65536,2,0),"")</f>
        <v>808.32960364613029</v>
      </c>
      <c r="AG18" s="48" t="str">
        <f>VLOOKUP(E18,[1]Apresentação!AW$1:AX$65536,2,0)</f>
        <v xml:space="preserve">                    2 - LEATHER AUXILIARIES</v>
      </c>
      <c r="AH18" s="48" t="str">
        <f t="shared" si="10"/>
        <v xml:space="preserve">         5211000019 - CUIROL S-LL</v>
      </c>
      <c r="AI18" s="49" t="str">
        <f t="shared" si="11"/>
        <v xml:space="preserve">     L00408 - JBS S.A</v>
      </c>
      <c r="AJ18" t="str">
        <f t="shared" si="12"/>
        <v xml:space="preserve">     93 - RESALES</v>
      </c>
      <c r="AK18" t="str">
        <f t="shared" si="13"/>
        <v/>
      </c>
      <c r="AL18">
        <f t="shared" si="14"/>
        <v>1</v>
      </c>
      <c r="AM18" t="str">
        <f t="shared" si="15"/>
        <v>2025 1</v>
      </c>
      <c r="AN18" t="str">
        <f t="shared" si="16"/>
        <v xml:space="preserve">JBS </v>
      </c>
    </row>
    <row r="19" spans="1:40" x14ac:dyDescent="0.35">
      <c r="A19">
        <v>81571</v>
      </c>
      <c r="B19" t="s">
        <v>274</v>
      </c>
      <c r="C19" s="31">
        <v>45726</v>
      </c>
      <c r="D19" t="s">
        <v>373</v>
      </c>
      <c r="E19" t="s">
        <v>374</v>
      </c>
      <c r="F19" t="s">
        <v>420</v>
      </c>
      <c r="G19" t="s">
        <v>421</v>
      </c>
      <c r="H19" t="s">
        <v>422</v>
      </c>
      <c r="I19" t="s">
        <v>423</v>
      </c>
      <c r="J19">
        <v>950</v>
      </c>
      <c r="K19">
        <v>34556.99</v>
      </c>
      <c r="L19">
        <v>-18183.882679999999</v>
      </c>
      <c r="M19">
        <v>6959.82</v>
      </c>
      <c r="N19">
        <v>36.375779999999999</v>
      </c>
      <c r="O19" s="32">
        <f t="shared" si="0"/>
        <v>41516.81</v>
      </c>
      <c r="P19" s="32">
        <f t="shared" si="1"/>
        <v>59700.692679999993</v>
      </c>
      <c r="Q19">
        <v>716151</v>
      </c>
      <c r="R19" t="s">
        <v>424</v>
      </c>
      <c r="S19" t="s">
        <v>425</v>
      </c>
      <c r="T19" t="str">
        <f t="shared" si="2"/>
        <v>DEV</v>
      </c>
      <c r="U19" t="s">
        <v>426</v>
      </c>
      <c r="V19" s="33">
        <f t="shared" si="3"/>
        <v>-34556.99</v>
      </c>
      <c r="W19">
        <f t="shared" si="4"/>
        <v>-950</v>
      </c>
      <c r="X19" s="33">
        <f t="shared" si="5"/>
        <v>-27597.17</v>
      </c>
      <c r="Y19" s="33">
        <f t="shared" si="6"/>
        <v>-6959.82</v>
      </c>
      <c r="Z19" s="45">
        <f t="shared" si="7"/>
        <v>0.26690077231842241</v>
      </c>
      <c r="AA19" s="33">
        <f t="shared" si="8"/>
        <v>-9223.2873199999995</v>
      </c>
      <c r="AB19" s="45">
        <f t="shared" si="9"/>
        <v>0.33421134558362325</v>
      </c>
      <c r="AC19" s="33">
        <f>IFERROR($X19/VLOOKUP(CONCATENATE("USD",C19),[1]GEINDICE!AR$1:AS$65536,2,0),"")</f>
        <v>-4763.8822717072326</v>
      </c>
      <c r="AD19" s="33">
        <f>IFERROR($AA19/VLOOKUP(CONCATENATE("USD",C19),[1]GEINDICE!AR$1:AS$65536,2,0),"")</f>
        <v>-1592.1435042292421</v>
      </c>
      <c r="AE19" s="33">
        <f>IFERROR($X19/VLOOKUP(CONCATENATE("EUR",C19),[1]GEINDICE!AR$1:AS$65536,2,0),"")</f>
        <v>-4395.5037031138008</v>
      </c>
      <c r="AF19" s="33">
        <f>IFERROR($AA19/VLOOKUP(CONCATENATE("EUR",C19),[1]GEINDICE!AR$1:AS$65536,2,0),"")</f>
        <v>-1469.027207135462</v>
      </c>
      <c r="AG19" s="48" t="str">
        <f>VLOOKUP(E19,[1]Apresentação!AW$1:AX$65536,2,0)</f>
        <v xml:space="preserve">                    2 - LEATHER AUXILIARIES</v>
      </c>
      <c r="AH19" s="48" t="str">
        <f t="shared" si="10"/>
        <v xml:space="preserve">         5203000002 - ENSUL AMC</v>
      </c>
      <c r="AI19" s="49" t="str">
        <f t="shared" si="11"/>
        <v xml:space="preserve">     L00506 - CURTUME BAGE LTDA</v>
      </c>
      <c r="AJ19" t="str">
        <f t="shared" si="12"/>
        <v xml:space="preserve">     93 - RESALES</v>
      </c>
      <c r="AK19" t="str">
        <f t="shared" si="13"/>
        <v/>
      </c>
      <c r="AL19">
        <f t="shared" si="14"/>
        <v>3</v>
      </c>
      <c r="AM19" t="str">
        <f t="shared" si="15"/>
        <v>2025 3</v>
      </c>
      <c r="AN19" t="str">
        <f t="shared" si="16"/>
        <v xml:space="preserve">CURTUME </v>
      </c>
    </row>
    <row r="20" spans="1:40" x14ac:dyDescent="0.35">
      <c r="A20">
        <v>81286</v>
      </c>
      <c r="B20" t="s">
        <v>274</v>
      </c>
      <c r="C20" s="31">
        <v>45702</v>
      </c>
      <c r="D20" t="s">
        <v>373</v>
      </c>
      <c r="E20" t="s">
        <v>374</v>
      </c>
      <c r="F20" t="s">
        <v>427</v>
      </c>
      <c r="G20" t="s">
        <v>428</v>
      </c>
      <c r="H20" t="s">
        <v>422</v>
      </c>
      <c r="I20" t="s">
        <v>423</v>
      </c>
      <c r="J20">
        <v>30</v>
      </c>
      <c r="K20">
        <v>944.83</v>
      </c>
      <c r="L20">
        <v>573.91282000000001</v>
      </c>
      <c r="M20">
        <v>190.29</v>
      </c>
      <c r="N20">
        <v>31.49446</v>
      </c>
      <c r="O20" s="32">
        <f t="shared" si="0"/>
        <v>754.54000000000008</v>
      </c>
      <c r="P20" s="32">
        <f t="shared" si="1"/>
        <v>180.62718000000007</v>
      </c>
      <c r="Q20">
        <v>710211</v>
      </c>
      <c r="R20" t="s">
        <v>312</v>
      </c>
      <c r="S20" t="s">
        <v>312</v>
      </c>
      <c r="T20" t="str">
        <f t="shared" si="2"/>
        <v>VEN</v>
      </c>
      <c r="U20" t="s">
        <v>313</v>
      </c>
      <c r="V20" s="33">
        <f t="shared" si="3"/>
        <v>944.83</v>
      </c>
      <c r="W20">
        <f t="shared" si="4"/>
        <v>30</v>
      </c>
      <c r="X20" s="33">
        <f t="shared" si="5"/>
        <v>754.54000000000008</v>
      </c>
      <c r="Y20" s="33">
        <f t="shared" si="6"/>
        <v>190.29</v>
      </c>
      <c r="Z20" s="45">
        <f t="shared" si="7"/>
        <v>0.18482391541335486</v>
      </c>
      <c r="AA20" s="33">
        <f t="shared" si="8"/>
        <v>174.62718000000007</v>
      </c>
      <c r="AB20" s="45">
        <f t="shared" si="9"/>
        <v>0.23143528507434999</v>
      </c>
      <c r="AC20" s="33">
        <f>IFERROR($X20/VLOOKUP(CONCATENATE("USD",C20),[1]GEINDICE!AR$1:AS$65536,2,0),"")</f>
        <v>131.72145313618353</v>
      </c>
      <c r="AD20" s="33">
        <f>IFERROR($AA20/VLOOKUP(CONCATENATE("USD",C20),[1]GEINDICE!AR$1:AS$65536,2,0),"")</f>
        <v>30.484992056980268</v>
      </c>
      <c r="AE20" s="33">
        <f>IFERROR($X20/VLOOKUP(CONCATENATE("EUR",C20),[1]GEINDICE!AR$1:AS$65536,2,0),"")</f>
        <v>125.34095250751673</v>
      </c>
      <c r="AF20" s="33">
        <f>IFERROR($AA20/VLOOKUP(CONCATENATE("EUR",C20),[1]GEINDICE!AR$1:AS$65536,2,0),"")</f>
        <v>29.0083190750677</v>
      </c>
      <c r="AG20" s="48" t="str">
        <f>VLOOKUP(E20,[1]Apresentação!AW$1:AX$65536,2,0)</f>
        <v xml:space="preserve">                    2 - LEATHER AUXILIARIES</v>
      </c>
      <c r="AH20" s="48" t="str">
        <f t="shared" si="10"/>
        <v xml:space="preserve">         5203000002 - ENSUL AMC</v>
      </c>
      <c r="AI20" s="49" t="str">
        <f t="shared" si="11"/>
        <v xml:space="preserve">     L00258 - CORTUME KRUMENAUER SA</v>
      </c>
      <c r="AJ20" t="str">
        <f t="shared" si="12"/>
        <v xml:space="preserve">     93 - RESALES</v>
      </c>
      <c r="AK20" t="str">
        <f t="shared" si="13"/>
        <v/>
      </c>
      <c r="AL20">
        <f t="shared" si="14"/>
        <v>2</v>
      </c>
      <c r="AM20" t="str">
        <f t="shared" si="15"/>
        <v>2025 2</v>
      </c>
      <c r="AN20" t="str">
        <f t="shared" si="16"/>
        <v xml:space="preserve">CORTUME </v>
      </c>
    </row>
    <row r="21" spans="1:40" x14ac:dyDescent="0.35">
      <c r="A21">
        <v>83617</v>
      </c>
      <c r="B21" t="s">
        <v>274</v>
      </c>
      <c r="C21" s="31">
        <v>45891</v>
      </c>
      <c r="D21" t="s">
        <v>373</v>
      </c>
      <c r="E21" t="s">
        <v>374</v>
      </c>
      <c r="F21" t="s">
        <v>427</v>
      </c>
      <c r="G21" t="s">
        <v>428</v>
      </c>
      <c r="H21" t="s">
        <v>422</v>
      </c>
      <c r="I21" t="s">
        <v>423</v>
      </c>
      <c r="J21">
        <v>120</v>
      </c>
      <c r="K21">
        <v>3585.75</v>
      </c>
      <c r="L21">
        <v>2307.16662</v>
      </c>
      <c r="M21">
        <v>722.17</v>
      </c>
      <c r="N21">
        <v>29.881259999999997</v>
      </c>
      <c r="O21" s="32">
        <f t="shared" si="0"/>
        <v>2863.58</v>
      </c>
      <c r="P21" s="32">
        <f t="shared" si="1"/>
        <v>556.41337999999996</v>
      </c>
      <c r="Q21">
        <v>759587</v>
      </c>
      <c r="R21" t="s">
        <v>312</v>
      </c>
      <c r="S21" t="s">
        <v>312</v>
      </c>
      <c r="T21" t="str">
        <f t="shared" si="2"/>
        <v>VEN</v>
      </c>
      <c r="U21" t="s">
        <v>313</v>
      </c>
      <c r="V21" s="33">
        <f t="shared" si="3"/>
        <v>3585.75</v>
      </c>
      <c r="W21">
        <f t="shared" si="4"/>
        <v>120</v>
      </c>
      <c r="X21" s="33">
        <f t="shared" si="5"/>
        <v>2863.58</v>
      </c>
      <c r="Y21" s="33">
        <f t="shared" si="6"/>
        <v>722.17</v>
      </c>
      <c r="Z21" s="45">
        <f t="shared" si="7"/>
        <v>0.14848034023565501</v>
      </c>
      <c r="AA21" s="33">
        <f t="shared" si="8"/>
        <v>532.41337999999996</v>
      </c>
      <c r="AB21" s="45">
        <f t="shared" si="9"/>
        <v>0.18592579219019548</v>
      </c>
      <c r="AC21" s="33">
        <f>IFERROR($X21/VLOOKUP(CONCATENATE("USD",C21),[1]GEINDICE!AR$1:AS$65536,2,0),"")</f>
        <v>526.47080453007788</v>
      </c>
      <c r="AD21" s="33">
        <f>IFERROR($AA21/VLOOKUP(CONCATENATE("USD",C21),[1]GEINDICE!AR$1:AS$65536,2,0),"")</f>
        <v>97.884501397264287</v>
      </c>
      <c r="AE21" s="33">
        <f>IFERROR($X21/VLOOKUP(CONCATENATE("EUR",C21),[1]GEINDICE!AR$1:AS$65536,2,0),"")</f>
        <v>449.4780957164607</v>
      </c>
      <c r="AF21" s="33">
        <f>IFERROR($AA21/VLOOKUP(CONCATENATE("EUR",C21),[1]GEINDICE!AR$1:AS$65536,2,0),"")</f>
        <v>83.569571018223471</v>
      </c>
      <c r="AG21" s="48" t="str">
        <f>VLOOKUP(E21,[1]Apresentação!AW$1:AX$65536,2,0)</f>
        <v xml:space="preserve">                    2 - LEATHER AUXILIARIES</v>
      </c>
      <c r="AH21" s="48" t="str">
        <f t="shared" si="10"/>
        <v xml:space="preserve">         5203000002 - ENSUL AMC</v>
      </c>
      <c r="AI21" s="49" t="str">
        <f t="shared" si="11"/>
        <v xml:space="preserve">     L00258 - CORTUME KRUMENAUER SA</v>
      </c>
      <c r="AJ21" t="str">
        <f t="shared" si="12"/>
        <v xml:space="preserve">     93 - RESALES</v>
      </c>
      <c r="AK21" t="str">
        <f t="shared" si="13"/>
        <v/>
      </c>
      <c r="AL21">
        <f t="shared" si="14"/>
        <v>8</v>
      </c>
      <c r="AM21" t="str">
        <f t="shared" si="15"/>
        <v>2025 8</v>
      </c>
      <c r="AN21" t="str">
        <f t="shared" si="16"/>
        <v xml:space="preserve">CORTUME </v>
      </c>
    </row>
    <row r="22" spans="1:40" x14ac:dyDescent="0.35">
      <c r="A22">
        <v>82884</v>
      </c>
      <c r="B22" t="s">
        <v>274</v>
      </c>
      <c r="C22" s="31">
        <v>45834</v>
      </c>
      <c r="D22" t="s">
        <v>373</v>
      </c>
      <c r="E22" t="s">
        <v>374</v>
      </c>
      <c r="F22" t="s">
        <v>427</v>
      </c>
      <c r="G22" t="s">
        <v>428</v>
      </c>
      <c r="H22" t="s">
        <v>422</v>
      </c>
      <c r="I22" t="s">
        <v>423</v>
      </c>
      <c r="J22">
        <v>120</v>
      </c>
      <c r="K22">
        <v>3624.9300000000003</v>
      </c>
      <c r="L22">
        <v>2252.8824</v>
      </c>
      <c r="M22">
        <v>730.06</v>
      </c>
      <c r="N22">
        <v>30.207719999999998</v>
      </c>
      <c r="O22" s="32">
        <f t="shared" si="0"/>
        <v>2894.8700000000003</v>
      </c>
      <c r="P22" s="32">
        <f t="shared" si="1"/>
        <v>641.98760000000038</v>
      </c>
      <c r="Q22">
        <v>742056</v>
      </c>
      <c r="R22" t="s">
        <v>312</v>
      </c>
      <c r="S22" t="s">
        <v>312</v>
      </c>
      <c r="T22" t="str">
        <f t="shared" si="2"/>
        <v>VEN</v>
      </c>
      <c r="U22" t="s">
        <v>313</v>
      </c>
      <c r="V22" s="33">
        <f t="shared" si="3"/>
        <v>3624.9300000000003</v>
      </c>
      <c r="W22">
        <f t="shared" si="4"/>
        <v>120</v>
      </c>
      <c r="X22" s="33">
        <f t="shared" si="5"/>
        <v>2894.8700000000003</v>
      </c>
      <c r="Y22" s="33">
        <f t="shared" si="6"/>
        <v>730.06</v>
      </c>
      <c r="Z22" s="45">
        <f t="shared" si="7"/>
        <v>0.17048263000940717</v>
      </c>
      <c r="AA22" s="33">
        <f t="shared" si="8"/>
        <v>617.98760000000038</v>
      </c>
      <c r="AB22" s="45">
        <f t="shared" si="9"/>
        <v>0.21347680552149156</v>
      </c>
      <c r="AC22" s="33">
        <f>IFERROR($X22/VLOOKUP(CONCATENATE("USD",C22),[1]GEINDICE!AR$1:AS$65536,2,0),"")</f>
        <v>524.95602502493432</v>
      </c>
      <c r="AD22" s="33">
        <f>IFERROR($AA22/VLOOKUP(CONCATENATE("USD",C22),[1]GEINDICE!AR$1:AS$65536,2,0),"")</f>
        <v>112.06593526158316</v>
      </c>
      <c r="AE22" s="33">
        <f>IFERROR($X22/VLOOKUP(CONCATENATE("EUR",C22),[1]GEINDICE!AR$1:AS$65536,2,0),"")</f>
        <v>448.03212975716963</v>
      </c>
      <c r="AF22" s="33">
        <f>IFERROR($AA22/VLOOKUP(CONCATENATE("EUR",C22),[1]GEINDICE!AR$1:AS$65536,2,0),"")</f>
        <v>95.644467831550983</v>
      </c>
      <c r="AG22" s="48" t="str">
        <f>VLOOKUP(E22,[1]Apresentação!AW$1:AX$65536,2,0)</f>
        <v xml:space="preserve">                    2 - LEATHER AUXILIARIES</v>
      </c>
      <c r="AH22" s="48" t="str">
        <f t="shared" si="10"/>
        <v xml:space="preserve">         5203000002 - ENSUL AMC</v>
      </c>
      <c r="AI22" s="49" t="str">
        <f t="shared" si="11"/>
        <v xml:space="preserve">     L00258 - CORTUME KRUMENAUER SA</v>
      </c>
      <c r="AJ22" t="str">
        <f t="shared" si="12"/>
        <v xml:space="preserve">     93 - RESALES</v>
      </c>
      <c r="AK22" t="str">
        <f t="shared" si="13"/>
        <v/>
      </c>
      <c r="AL22">
        <f t="shared" si="14"/>
        <v>6</v>
      </c>
      <c r="AM22" t="str">
        <f t="shared" si="15"/>
        <v>2025 6</v>
      </c>
      <c r="AN22" t="str">
        <f t="shared" si="16"/>
        <v xml:space="preserve">CORTUME </v>
      </c>
    </row>
    <row r="23" spans="1:40" x14ac:dyDescent="0.35">
      <c r="A23">
        <v>84480</v>
      </c>
      <c r="B23" t="s">
        <v>274</v>
      </c>
      <c r="C23" s="31">
        <v>45964</v>
      </c>
      <c r="D23" t="s">
        <v>373</v>
      </c>
      <c r="E23" t="s">
        <v>374</v>
      </c>
      <c r="F23" t="s">
        <v>704</v>
      </c>
      <c r="G23" t="s">
        <v>705</v>
      </c>
      <c r="H23" t="s">
        <v>422</v>
      </c>
      <c r="I23" t="s">
        <v>423</v>
      </c>
      <c r="J23">
        <v>120</v>
      </c>
      <c r="K23">
        <v>3999.46</v>
      </c>
      <c r="L23">
        <v>2308.0168100000001</v>
      </c>
      <c r="M23">
        <v>805.49</v>
      </c>
      <c r="N23">
        <v>33.32882</v>
      </c>
      <c r="O23" s="32">
        <f t="shared" si="0"/>
        <v>3193.9700000000003</v>
      </c>
      <c r="P23" s="32">
        <f t="shared" si="1"/>
        <v>885.95319000000018</v>
      </c>
      <c r="Q23">
        <v>765958</v>
      </c>
      <c r="R23" t="s">
        <v>312</v>
      </c>
      <c r="S23" t="s">
        <v>312</v>
      </c>
      <c r="T23" t="str">
        <f t="shared" si="2"/>
        <v>VEN</v>
      </c>
      <c r="U23" t="s">
        <v>348</v>
      </c>
      <c r="V23" s="33">
        <f t="shared" si="3"/>
        <v>3999.46</v>
      </c>
      <c r="W23">
        <f t="shared" si="4"/>
        <v>120</v>
      </c>
      <c r="X23" s="33">
        <f t="shared" si="5"/>
        <v>3193.9700000000003</v>
      </c>
      <c r="Y23" s="33">
        <f t="shared" si="6"/>
        <v>805.49</v>
      </c>
      <c r="Z23" s="45">
        <f t="shared" si="7"/>
        <v>0.21551739234796702</v>
      </c>
      <c r="AA23" s="33">
        <f t="shared" si="8"/>
        <v>861.95319000000018</v>
      </c>
      <c r="AB23" s="45">
        <f t="shared" si="9"/>
        <v>0.26986890609492264</v>
      </c>
      <c r="AC23" s="33" t="str">
        <f>IFERROR($X23/VLOOKUP(CONCATENATE("USD",C23),[1]GEINDICE!AR$1:AS$65536,2,0),"")</f>
        <v/>
      </c>
      <c r="AD23" s="33" t="str">
        <f>IFERROR($AA23/VLOOKUP(CONCATENATE("USD",C23),[1]GEINDICE!AR$1:AS$65536,2,0),"")</f>
        <v/>
      </c>
      <c r="AE23" s="33" t="str">
        <f>IFERROR($X23/VLOOKUP(CONCATENATE("EUR",C23),[1]GEINDICE!AR$1:AS$65536,2,0),"")</f>
        <v/>
      </c>
      <c r="AF23" s="33" t="str">
        <f>IFERROR($AA23/VLOOKUP(CONCATENATE("EUR",C23),[1]GEINDICE!AR$1:AS$65536,2,0),"")</f>
        <v/>
      </c>
      <c r="AG23" s="48" t="str">
        <f>VLOOKUP(E23,[1]Apresentação!AW$1:AX$65536,2,0)</f>
        <v xml:space="preserve">                    2 - LEATHER AUXILIARIES</v>
      </c>
      <c r="AH23" s="48" t="str">
        <f t="shared" si="10"/>
        <v xml:space="preserve">         5203000002 - ENSUL AMC</v>
      </c>
      <c r="AI23" s="49" t="str">
        <f t="shared" si="11"/>
        <v xml:space="preserve">     L00242 - CBC COUROS E ACABAMENTOS LTDA</v>
      </c>
      <c r="AJ23" t="str">
        <f t="shared" si="12"/>
        <v xml:space="preserve">     93 - RESALES</v>
      </c>
      <c r="AK23" t="str">
        <f t="shared" si="13"/>
        <v/>
      </c>
      <c r="AL23">
        <f t="shared" si="14"/>
        <v>11</v>
      </c>
      <c r="AM23" t="str">
        <f t="shared" si="15"/>
        <v>2025 11</v>
      </c>
      <c r="AN23" t="str">
        <f t="shared" si="16"/>
        <v xml:space="preserve">CBC </v>
      </c>
    </row>
    <row r="24" spans="1:40" x14ac:dyDescent="0.35">
      <c r="A24">
        <v>84721</v>
      </c>
      <c r="B24" t="s">
        <v>274</v>
      </c>
      <c r="C24" s="31">
        <v>45980</v>
      </c>
      <c r="D24" t="s">
        <v>373</v>
      </c>
      <c r="E24" t="s">
        <v>374</v>
      </c>
      <c r="F24" t="s">
        <v>704</v>
      </c>
      <c r="G24" t="s">
        <v>705</v>
      </c>
      <c r="H24" t="s">
        <v>422</v>
      </c>
      <c r="I24" t="s">
        <v>423</v>
      </c>
      <c r="J24">
        <v>120</v>
      </c>
      <c r="K24">
        <v>3963.6600000000003</v>
      </c>
      <c r="L24">
        <v>2308.9452900000001</v>
      </c>
      <c r="M24">
        <v>798.28</v>
      </c>
      <c r="N24">
        <v>33.030459999999998</v>
      </c>
      <c r="O24" s="32">
        <f t="shared" si="0"/>
        <v>3165.38</v>
      </c>
      <c r="P24" s="32">
        <f t="shared" si="1"/>
        <v>856.43471</v>
      </c>
      <c r="Q24">
        <v>767756</v>
      </c>
      <c r="R24" t="s">
        <v>312</v>
      </c>
      <c r="S24" t="s">
        <v>312</v>
      </c>
      <c r="T24" t="str">
        <f t="shared" si="2"/>
        <v>VEN</v>
      </c>
      <c r="U24" t="s">
        <v>348</v>
      </c>
      <c r="V24" s="33">
        <f t="shared" si="3"/>
        <v>3963.6600000000003</v>
      </c>
      <c r="W24">
        <f t="shared" si="4"/>
        <v>120</v>
      </c>
      <c r="X24" s="33">
        <f t="shared" si="5"/>
        <v>3165.38</v>
      </c>
      <c r="Y24" s="33">
        <f t="shared" si="6"/>
        <v>798.28</v>
      </c>
      <c r="Z24" s="45">
        <f t="shared" si="7"/>
        <v>0.21001667902897825</v>
      </c>
      <c r="AA24" s="33">
        <f t="shared" si="8"/>
        <v>832.43471</v>
      </c>
      <c r="AB24" s="45">
        <f t="shared" si="9"/>
        <v>0.26298097226873235</v>
      </c>
      <c r="AC24" s="33" t="str">
        <f>IFERROR($X24/VLOOKUP(CONCATENATE("USD",C24),[1]GEINDICE!AR$1:AS$65536,2,0),"")</f>
        <v/>
      </c>
      <c r="AD24" s="33" t="str">
        <f>IFERROR($AA24/VLOOKUP(CONCATENATE("USD",C24),[1]GEINDICE!AR$1:AS$65536,2,0),"")</f>
        <v/>
      </c>
      <c r="AE24" s="33" t="str">
        <f>IFERROR($X24/VLOOKUP(CONCATENATE("EUR",C24),[1]GEINDICE!AR$1:AS$65536,2,0),"")</f>
        <v/>
      </c>
      <c r="AF24" s="33" t="str">
        <f>IFERROR($AA24/VLOOKUP(CONCATENATE("EUR",C24),[1]GEINDICE!AR$1:AS$65536,2,0),"")</f>
        <v/>
      </c>
      <c r="AG24" s="48" t="str">
        <f>VLOOKUP(E24,[1]Apresentação!AW$1:AX$65536,2,0)</f>
        <v xml:space="preserve">                    2 - LEATHER AUXILIARIES</v>
      </c>
      <c r="AH24" s="48" t="str">
        <f t="shared" si="10"/>
        <v xml:space="preserve">         5203000002 - ENSUL AMC</v>
      </c>
      <c r="AI24" s="49" t="str">
        <f t="shared" si="11"/>
        <v xml:space="preserve">     L00242 - CBC COUROS E ACABAMENTOS LTDA</v>
      </c>
      <c r="AJ24" t="str">
        <f t="shared" si="12"/>
        <v xml:space="preserve">     93 - RESALES</v>
      </c>
      <c r="AK24" t="str">
        <f t="shared" si="13"/>
        <v/>
      </c>
      <c r="AL24">
        <f t="shared" si="14"/>
        <v>11</v>
      </c>
      <c r="AM24" t="str">
        <f t="shared" si="15"/>
        <v>2025 11</v>
      </c>
      <c r="AN24" t="str">
        <f t="shared" si="16"/>
        <v xml:space="preserve">CBC </v>
      </c>
    </row>
    <row r="25" spans="1:40" x14ac:dyDescent="0.35">
      <c r="A25">
        <v>83096</v>
      </c>
      <c r="B25" t="s">
        <v>274</v>
      </c>
      <c r="C25" s="31">
        <v>45852</v>
      </c>
      <c r="D25" t="s">
        <v>373</v>
      </c>
      <c r="E25" t="s">
        <v>374</v>
      </c>
      <c r="F25" t="s">
        <v>429</v>
      </c>
      <c r="G25" t="s">
        <v>430</v>
      </c>
      <c r="H25" t="s">
        <v>422</v>
      </c>
      <c r="I25" t="s">
        <v>423</v>
      </c>
      <c r="J25">
        <v>950</v>
      </c>
      <c r="K25">
        <v>30332.27</v>
      </c>
      <c r="L25">
        <v>17844.14012</v>
      </c>
      <c r="M25">
        <v>3639.91</v>
      </c>
      <c r="N25">
        <v>31.928709999999999</v>
      </c>
      <c r="O25" s="32">
        <f t="shared" si="0"/>
        <v>26692.36</v>
      </c>
      <c r="P25" s="32">
        <f t="shared" si="1"/>
        <v>8848.2198800000006</v>
      </c>
      <c r="Q25">
        <v>743701</v>
      </c>
      <c r="R25" t="s">
        <v>312</v>
      </c>
      <c r="S25" t="s">
        <v>431</v>
      </c>
      <c r="T25" t="str">
        <f t="shared" si="2"/>
        <v>VEN</v>
      </c>
      <c r="U25" t="s">
        <v>432</v>
      </c>
      <c r="V25" s="33">
        <f t="shared" si="3"/>
        <v>30332.27</v>
      </c>
      <c r="W25">
        <f t="shared" si="4"/>
        <v>950</v>
      </c>
      <c r="X25" s="33">
        <f t="shared" si="5"/>
        <v>26692.36</v>
      </c>
      <c r="Y25" s="33">
        <f t="shared" si="6"/>
        <v>3639.91</v>
      </c>
      <c r="Z25" s="45">
        <f t="shared" si="7"/>
        <v>0.28544582650754463</v>
      </c>
      <c r="AA25" s="33">
        <f t="shared" si="8"/>
        <v>8658.2198800000006</v>
      </c>
      <c r="AB25" s="45">
        <f t="shared" si="9"/>
        <v>0.32437071431675579</v>
      </c>
      <c r="AC25" s="33">
        <f>IFERROR($X25/VLOOKUP(CONCATENATE("USD",C25),[1]GEINDICE!AR$1:AS$65536,2,0),"")</f>
        <v>4801.2159366849537</v>
      </c>
      <c r="AD25" s="33">
        <f>IFERROR($AA25/VLOOKUP(CONCATENATE("USD",C25),[1]GEINDICE!AR$1:AS$65536,2,0),"")</f>
        <v>1557.3738429714904</v>
      </c>
      <c r="AE25" s="33">
        <f>IFERROR($X25/VLOOKUP(CONCATENATE("EUR",C25),[1]GEINDICE!AR$1:AS$65536,2,0),"")</f>
        <v>4113.4781938665437</v>
      </c>
      <c r="AF25" s="33">
        <f>IFERROR($AA25/VLOOKUP(CONCATENATE("EUR",C25),[1]GEINDICE!AR$1:AS$65536,2,0),"")</f>
        <v>1334.2918600708892</v>
      </c>
      <c r="AG25" s="48" t="str">
        <f>VLOOKUP(E25,[1]Apresentação!AW$1:AX$65536,2,0)</f>
        <v xml:space="preserve">                    2 - LEATHER AUXILIARIES</v>
      </c>
      <c r="AH25" s="48" t="str">
        <f t="shared" si="10"/>
        <v xml:space="preserve">         5203000002 - ENSUL AMC</v>
      </c>
      <c r="AI25" s="49" t="str">
        <f t="shared" si="11"/>
        <v xml:space="preserve">     L00085 - CURTUME NIMO LTDA</v>
      </c>
      <c r="AJ25" t="str">
        <f t="shared" si="12"/>
        <v xml:space="preserve">     93 - RESALES</v>
      </c>
      <c r="AK25" t="str">
        <f t="shared" si="13"/>
        <v/>
      </c>
      <c r="AL25">
        <f t="shared" si="14"/>
        <v>7</v>
      </c>
      <c r="AM25" t="str">
        <f t="shared" si="15"/>
        <v>2025 7</v>
      </c>
      <c r="AN25" t="str">
        <f t="shared" si="16"/>
        <v xml:space="preserve">CURTUME </v>
      </c>
    </row>
    <row r="26" spans="1:40" x14ac:dyDescent="0.35">
      <c r="A26">
        <v>82277</v>
      </c>
      <c r="B26" t="s">
        <v>274</v>
      </c>
      <c r="C26" s="31">
        <v>45782</v>
      </c>
      <c r="D26" t="s">
        <v>373</v>
      </c>
      <c r="E26" t="s">
        <v>374</v>
      </c>
      <c r="F26" t="s">
        <v>433</v>
      </c>
      <c r="G26" t="s">
        <v>434</v>
      </c>
      <c r="H26" t="s">
        <v>422</v>
      </c>
      <c r="I26" t="s">
        <v>423</v>
      </c>
      <c r="J26">
        <v>120</v>
      </c>
      <c r="K26">
        <v>3540</v>
      </c>
      <c r="L26">
        <v>2288.30681</v>
      </c>
      <c r="M26">
        <v>712.96</v>
      </c>
      <c r="N26">
        <v>29.5</v>
      </c>
      <c r="O26" s="32">
        <f t="shared" si="0"/>
        <v>2827.04</v>
      </c>
      <c r="P26" s="32">
        <f t="shared" si="1"/>
        <v>538.73318999999992</v>
      </c>
      <c r="Q26">
        <v>737004</v>
      </c>
      <c r="R26" t="s">
        <v>346</v>
      </c>
      <c r="S26" t="s">
        <v>347</v>
      </c>
      <c r="T26" t="str">
        <f t="shared" si="2"/>
        <v>VEN</v>
      </c>
      <c r="U26" t="s">
        <v>313</v>
      </c>
      <c r="V26" s="33">
        <f t="shared" si="3"/>
        <v>3540</v>
      </c>
      <c r="W26">
        <f t="shared" si="4"/>
        <v>120</v>
      </c>
      <c r="X26" s="33">
        <f t="shared" si="5"/>
        <v>2827.04</v>
      </c>
      <c r="Y26" s="33">
        <f t="shared" si="6"/>
        <v>712.96</v>
      </c>
      <c r="Z26" s="45">
        <f t="shared" si="7"/>
        <v>0.14540485593220337</v>
      </c>
      <c r="AA26" s="33">
        <f t="shared" si="8"/>
        <v>514.73318999999992</v>
      </c>
      <c r="AB26" s="45">
        <f t="shared" si="9"/>
        <v>0.18207495826022976</v>
      </c>
      <c r="AC26" s="33">
        <f>IFERROR($X26/VLOOKUP(CONCATENATE("USD",C26),[1]GEINDICE!AR$1:AS$65536,2,0),"")</f>
        <v>500.18400566171266</v>
      </c>
      <c r="AD26" s="33">
        <f>IFERROR($AA26/VLOOKUP(CONCATENATE("USD",C26),[1]GEINDICE!AR$1:AS$65536,2,0),"")</f>
        <v>91.070981953290854</v>
      </c>
      <c r="AE26" s="33">
        <f>IFERROR($X26/VLOOKUP(CONCATENATE("EUR",C26),[1]GEINDICE!AR$1:AS$65536,2,0),"")</f>
        <v>442.05654240680508</v>
      </c>
      <c r="AF26" s="33">
        <f>IFERROR($AA26/VLOOKUP(CONCATENATE("EUR",C26),[1]GEINDICE!AR$1:AS$65536,2,0),"")</f>
        <v>80.487426507380519</v>
      </c>
      <c r="AG26" s="48" t="str">
        <f>VLOOKUP(E26,[1]Apresentação!AW$1:AX$65536,2,0)</f>
        <v xml:space="preserve">                    2 - LEATHER AUXILIARIES</v>
      </c>
      <c r="AH26" s="48" t="str">
        <f t="shared" si="10"/>
        <v xml:space="preserve">         5203000002 - ENSUL AMC</v>
      </c>
      <c r="AI26" s="49" t="str">
        <f t="shared" si="11"/>
        <v xml:space="preserve">     L00469 - VALESEMI BENEFICIAMENTO DE COUROS LTDA</v>
      </c>
      <c r="AJ26" t="str">
        <f t="shared" si="12"/>
        <v xml:space="preserve">     93 - RESALES</v>
      </c>
      <c r="AK26" t="str">
        <f t="shared" si="13"/>
        <v/>
      </c>
      <c r="AL26">
        <f t="shared" si="14"/>
        <v>5</v>
      </c>
      <c r="AM26" t="str">
        <f t="shared" si="15"/>
        <v>2025 5</v>
      </c>
      <c r="AN26" t="str">
        <f t="shared" si="16"/>
        <v xml:space="preserve">VALESEMI </v>
      </c>
    </row>
    <row r="27" spans="1:40" x14ac:dyDescent="0.35">
      <c r="A27">
        <v>81683</v>
      </c>
      <c r="B27" t="s">
        <v>274</v>
      </c>
      <c r="C27" s="31">
        <v>45734</v>
      </c>
      <c r="D27" t="s">
        <v>373</v>
      </c>
      <c r="E27" t="s">
        <v>374</v>
      </c>
      <c r="F27" t="s">
        <v>433</v>
      </c>
      <c r="G27" t="s">
        <v>434</v>
      </c>
      <c r="H27" t="s">
        <v>422</v>
      </c>
      <c r="I27" t="s">
        <v>423</v>
      </c>
      <c r="J27">
        <v>120</v>
      </c>
      <c r="K27">
        <v>3540</v>
      </c>
      <c r="L27">
        <v>2297.6749599999998</v>
      </c>
      <c r="M27">
        <v>712.96</v>
      </c>
      <c r="N27">
        <v>29.5</v>
      </c>
      <c r="O27" s="32">
        <f t="shared" si="0"/>
        <v>2827.04</v>
      </c>
      <c r="P27" s="32">
        <f t="shared" si="1"/>
        <v>529.36504000000014</v>
      </c>
      <c r="Q27">
        <v>719287</v>
      </c>
      <c r="R27" t="s">
        <v>346</v>
      </c>
      <c r="S27" t="s">
        <v>347</v>
      </c>
      <c r="T27" t="str">
        <f t="shared" si="2"/>
        <v>VEN</v>
      </c>
      <c r="U27" t="s">
        <v>313</v>
      </c>
      <c r="V27" s="33">
        <f t="shared" si="3"/>
        <v>3540</v>
      </c>
      <c r="W27">
        <f t="shared" si="4"/>
        <v>120</v>
      </c>
      <c r="X27" s="33">
        <f t="shared" si="5"/>
        <v>2827.04</v>
      </c>
      <c r="Y27" s="33">
        <f t="shared" si="6"/>
        <v>712.96</v>
      </c>
      <c r="Z27" s="45">
        <f t="shared" si="7"/>
        <v>0.14275848587570625</v>
      </c>
      <c r="AA27" s="33">
        <f t="shared" si="8"/>
        <v>505.36504000000014</v>
      </c>
      <c r="AB27" s="45">
        <f t="shared" si="9"/>
        <v>0.17876119191804862</v>
      </c>
      <c r="AC27" s="33">
        <f>IFERROR($X27/VLOOKUP(CONCATENATE("USD",C27),[1]GEINDICE!AR$1:AS$65536,2,0),"")</f>
        <v>497.26306902131853</v>
      </c>
      <c r="AD27" s="33">
        <f>IFERROR($AA27/VLOOKUP(CONCATENATE("USD",C27),[1]GEINDICE!AR$1:AS$65536,2,0),"")</f>
        <v>88.891338915077768</v>
      </c>
      <c r="AE27" s="33">
        <f>IFERROR($X27/VLOOKUP(CONCATENATE("EUR",C27),[1]GEINDICE!AR$1:AS$65536,2,0),"")</f>
        <v>455.07871607482048</v>
      </c>
      <c r="AF27" s="33">
        <f>IFERROR($AA27/VLOOKUP(CONCATENATE("EUR",C27),[1]GEINDICE!AR$1:AS$65536,2,0),"")</f>
        <v>81.350413702070142</v>
      </c>
      <c r="AG27" s="48" t="str">
        <f>VLOOKUP(E27,[1]Apresentação!AW$1:AX$65536,2,0)</f>
        <v xml:space="preserve">                    2 - LEATHER AUXILIARIES</v>
      </c>
      <c r="AH27" s="48" t="str">
        <f t="shared" si="10"/>
        <v xml:space="preserve">         5203000002 - ENSUL AMC</v>
      </c>
      <c r="AI27" s="49" t="str">
        <f t="shared" si="11"/>
        <v xml:space="preserve">     L00469 - VALESEMI BENEFICIAMENTO DE COUROS LTDA</v>
      </c>
      <c r="AJ27" t="str">
        <f t="shared" si="12"/>
        <v xml:space="preserve">     93 - RESALES</v>
      </c>
      <c r="AK27" t="str">
        <f t="shared" si="13"/>
        <v/>
      </c>
      <c r="AL27">
        <f t="shared" si="14"/>
        <v>3</v>
      </c>
      <c r="AM27" t="str">
        <f t="shared" si="15"/>
        <v>2025 3</v>
      </c>
      <c r="AN27" t="str">
        <f t="shared" si="16"/>
        <v xml:space="preserve">VALESEMI </v>
      </c>
    </row>
    <row r="28" spans="1:40" x14ac:dyDescent="0.35">
      <c r="A28">
        <v>81612</v>
      </c>
      <c r="B28" t="s">
        <v>274</v>
      </c>
      <c r="C28" s="31">
        <v>45728</v>
      </c>
      <c r="D28" t="s">
        <v>373</v>
      </c>
      <c r="E28" t="s">
        <v>374</v>
      </c>
      <c r="F28" t="s">
        <v>435</v>
      </c>
      <c r="G28" t="s">
        <v>436</v>
      </c>
      <c r="H28" t="s">
        <v>422</v>
      </c>
      <c r="I28" t="s">
        <v>423</v>
      </c>
      <c r="J28">
        <v>5700</v>
      </c>
      <c r="K28">
        <v>198498.05000000002</v>
      </c>
      <c r="L28">
        <v>109103.29609</v>
      </c>
      <c r="M28">
        <v>39977.75</v>
      </c>
      <c r="N28">
        <v>34.824219999999997</v>
      </c>
      <c r="O28" s="32">
        <f t="shared" si="0"/>
        <v>158520.30000000002</v>
      </c>
      <c r="P28" s="32">
        <f t="shared" si="1"/>
        <v>49417.003910000014</v>
      </c>
      <c r="Q28">
        <v>716914</v>
      </c>
      <c r="R28" t="s">
        <v>346</v>
      </c>
      <c r="S28" t="s">
        <v>347</v>
      </c>
      <c r="T28" t="str">
        <f t="shared" si="2"/>
        <v>VEN</v>
      </c>
      <c r="U28" t="s">
        <v>313</v>
      </c>
      <c r="V28" s="33">
        <f t="shared" si="3"/>
        <v>198498.05000000002</v>
      </c>
      <c r="W28">
        <f t="shared" si="4"/>
        <v>5700</v>
      </c>
      <c r="X28" s="33">
        <f t="shared" si="5"/>
        <v>158520.30000000002</v>
      </c>
      <c r="Y28" s="33">
        <f t="shared" si="6"/>
        <v>39977.75</v>
      </c>
      <c r="Z28" s="45">
        <f t="shared" si="7"/>
        <v>0.24321147693894227</v>
      </c>
      <c r="AA28" s="33">
        <f t="shared" si="8"/>
        <v>48277.003910000014</v>
      </c>
      <c r="AB28" s="45">
        <f t="shared" si="9"/>
        <v>0.30454777028557234</v>
      </c>
      <c r="AC28" s="33">
        <f>IFERROR($X28/VLOOKUP(CONCATENATE("USD",C28),[1]GEINDICE!AR$1:AS$65536,2,0),"")</f>
        <v>27205.378595455484</v>
      </c>
      <c r="AD28" s="33">
        <f>IFERROR($AA28/VLOOKUP(CONCATENATE("USD",C28),[1]GEINDICE!AR$1:AS$65536,2,0),"")</f>
        <v>8285.3373910208029</v>
      </c>
      <c r="AE28" s="33">
        <f>IFERROR($X28/VLOOKUP(CONCATENATE("EUR",C28),[1]GEINDICE!AR$1:AS$65536,2,0),"")</f>
        <v>24901.866222627166</v>
      </c>
      <c r="AF28" s="33">
        <f>IFERROR($AA28/VLOOKUP(CONCATENATE("EUR",C28),[1]GEINDICE!AR$1:AS$65536,2,0),"")</f>
        <v>7583.8078340507109</v>
      </c>
      <c r="AG28" s="48" t="str">
        <f>VLOOKUP(E28,[1]Apresentação!AW$1:AX$65536,2,0)</f>
        <v xml:space="preserve">                    2 - LEATHER AUXILIARIES</v>
      </c>
      <c r="AH28" s="48" t="str">
        <f t="shared" si="10"/>
        <v xml:space="preserve">         5203000002 - ENSUL AMC</v>
      </c>
      <c r="AI28" s="49" t="str">
        <f t="shared" si="11"/>
        <v xml:space="preserve">     L00024 - FUGA S/A</v>
      </c>
      <c r="AJ28" t="str">
        <f t="shared" si="12"/>
        <v xml:space="preserve">     93 - RESALES</v>
      </c>
      <c r="AK28" t="str">
        <f t="shared" si="13"/>
        <v/>
      </c>
      <c r="AL28">
        <f t="shared" si="14"/>
        <v>3</v>
      </c>
      <c r="AM28" t="str">
        <f t="shared" si="15"/>
        <v>2025 3</v>
      </c>
      <c r="AN28" t="str">
        <f t="shared" si="16"/>
        <v xml:space="preserve">FUGA </v>
      </c>
    </row>
    <row r="29" spans="1:40" x14ac:dyDescent="0.35">
      <c r="A29">
        <v>82288</v>
      </c>
      <c r="B29" t="s">
        <v>274</v>
      </c>
      <c r="C29" s="31">
        <v>45783</v>
      </c>
      <c r="D29" t="s">
        <v>373</v>
      </c>
      <c r="E29" t="s">
        <v>374</v>
      </c>
      <c r="F29" t="s">
        <v>435</v>
      </c>
      <c r="G29" t="s">
        <v>436</v>
      </c>
      <c r="H29" t="s">
        <v>422</v>
      </c>
      <c r="I29" t="s">
        <v>423</v>
      </c>
      <c r="J29">
        <v>2850</v>
      </c>
      <c r="K29">
        <v>88272.94</v>
      </c>
      <c r="L29">
        <v>54347.286690000001</v>
      </c>
      <c r="M29">
        <v>17778.28</v>
      </c>
      <c r="N29">
        <v>30.972959999999997</v>
      </c>
      <c r="O29" s="32">
        <f t="shared" si="0"/>
        <v>70494.66</v>
      </c>
      <c r="P29" s="32">
        <f t="shared" si="1"/>
        <v>16147.373310000003</v>
      </c>
      <c r="Q29">
        <v>737402</v>
      </c>
      <c r="R29" t="s">
        <v>346</v>
      </c>
      <c r="S29" t="s">
        <v>347</v>
      </c>
      <c r="T29" t="str">
        <f t="shared" si="2"/>
        <v>VEN</v>
      </c>
      <c r="U29" t="s">
        <v>437</v>
      </c>
      <c r="V29" s="33">
        <f t="shared" si="3"/>
        <v>88272.94</v>
      </c>
      <c r="W29">
        <f t="shared" si="4"/>
        <v>2850</v>
      </c>
      <c r="X29" s="33">
        <f t="shared" si="5"/>
        <v>70494.66</v>
      </c>
      <c r="Y29" s="33">
        <f t="shared" si="6"/>
        <v>17778.28</v>
      </c>
      <c r="Z29" s="45">
        <f t="shared" si="7"/>
        <v>0.17646827340292509</v>
      </c>
      <c r="AA29" s="33">
        <f t="shared" si="8"/>
        <v>15577.373310000003</v>
      </c>
      <c r="AB29" s="45">
        <f t="shared" si="9"/>
        <v>0.22097238727018476</v>
      </c>
      <c r="AC29" s="33">
        <f>IFERROR($X29/VLOOKUP(CONCATENATE("USD",C29),[1]GEINDICE!AR$1:AS$65536,2,0),"")</f>
        <v>12322.087047718931</v>
      </c>
      <c r="AD29" s="33">
        <f>IFERROR($AA29/VLOOKUP(CONCATENATE("USD",C29),[1]GEINDICE!AR$1:AS$65536,2,0),"")</f>
        <v>2722.8409910854748</v>
      </c>
      <c r="AE29" s="33">
        <f>IFERROR($X29/VLOOKUP(CONCATENATE("EUR",C29),[1]GEINDICE!AR$1:AS$65536,2,0),"")</f>
        <v>10861.20637855327</v>
      </c>
      <c r="AF29" s="33">
        <f>IFERROR($AA29/VLOOKUP(CONCATENATE("EUR",C29),[1]GEINDICE!AR$1:AS$65536,2,0),"")</f>
        <v>2400.0267021030741</v>
      </c>
      <c r="AG29" s="48" t="str">
        <f>VLOOKUP(E29,[1]Apresentação!AW$1:AX$65536,2,0)</f>
        <v xml:space="preserve">                    2 - LEATHER AUXILIARIES</v>
      </c>
      <c r="AH29" s="48" t="str">
        <f t="shared" si="10"/>
        <v xml:space="preserve">         5203000002 - ENSUL AMC</v>
      </c>
      <c r="AI29" s="49" t="str">
        <f t="shared" si="11"/>
        <v xml:space="preserve">     L00024 - FUGA S/A</v>
      </c>
      <c r="AJ29" t="str">
        <f t="shared" si="12"/>
        <v xml:space="preserve">     93 - RESALES</v>
      </c>
      <c r="AK29" t="str">
        <f t="shared" si="13"/>
        <v/>
      </c>
      <c r="AL29">
        <f t="shared" si="14"/>
        <v>5</v>
      </c>
      <c r="AM29" t="str">
        <f t="shared" si="15"/>
        <v>2025 5</v>
      </c>
      <c r="AN29" t="str">
        <f t="shared" si="16"/>
        <v xml:space="preserve">FUGA </v>
      </c>
    </row>
    <row r="30" spans="1:40" x14ac:dyDescent="0.35">
      <c r="A30">
        <v>81509</v>
      </c>
      <c r="B30" t="s">
        <v>274</v>
      </c>
      <c r="C30" s="31">
        <v>45721</v>
      </c>
      <c r="D30" t="s">
        <v>373</v>
      </c>
      <c r="E30" t="s">
        <v>374</v>
      </c>
      <c r="F30" t="s">
        <v>433</v>
      </c>
      <c r="G30" t="s">
        <v>434</v>
      </c>
      <c r="H30" t="s">
        <v>422</v>
      </c>
      <c r="I30" t="s">
        <v>423</v>
      </c>
      <c r="J30">
        <v>120</v>
      </c>
      <c r="K30">
        <v>3540</v>
      </c>
      <c r="L30">
        <v>2296.9115000000002</v>
      </c>
      <c r="M30">
        <v>712.96</v>
      </c>
      <c r="N30">
        <v>29.5</v>
      </c>
      <c r="O30" s="32">
        <f t="shared" si="0"/>
        <v>2827.04</v>
      </c>
      <c r="P30" s="32">
        <f t="shared" si="1"/>
        <v>530.1284999999998</v>
      </c>
      <c r="Q30">
        <v>714390</v>
      </c>
      <c r="R30" t="s">
        <v>346</v>
      </c>
      <c r="S30" t="s">
        <v>347</v>
      </c>
      <c r="T30" t="str">
        <f t="shared" si="2"/>
        <v>VEN</v>
      </c>
      <c r="U30" t="s">
        <v>438</v>
      </c>
      <c r="V30" s="33">
        <f t="shared" si="3"/>
        <v>3540</v>
      </c>
      <c r="W30">
        <f t="shared" si="4"/>
        <v>120</v>
      </c>
      <c r="X30" s="33">
        <f t="shared" si="5"/>
        <v>2827.04</v>
      </c>
      <c r="Y30" s="33">
        <f t="shared" si="6"/>
        <v>712.96</v>
      </c>
      <c r="Z30" s="45">
        <f t="shared" si="7"/>
        <v>0.14297415254237283</v>
      </c>
      <c r="AA30" s="33">
        <f t="shared" si="8"/>
        <v>506.1284999999998</v>
      </c>
      <c r="AB30" s="45">
        <f t="shared" si="9"/>
        <v>0.1790312482313656</v>
      </c>
      <c r="AC30" s="33">
        <f>IFERROR($X30/VLOOKUP(CONCATENATE("USD",C30),[1]GEINDICE!AR$1:AS$65536,2,0),"")</f>
        <v>488.14449010601925</v>
      </c>
      <c r="AD30" s="33">
        <f>IFERROR($AA30/VLOOKUP(CONCATENATE("USD",C30),[1]GEINDICE!AR$1:AS$65536,2,0),"")</f>
        <v>87.393117380944119</v>
      </c>
      <c r="AE30" s="33">
        <f>IFERROR($X30/VLOOKUP(CONCATENATE("EUR",C30),[1]GEINDICE!AR$1:AS$65536,2,0),"")</f>
        <v>453.07306441014794</v>
      </c>
      <c r="AF30" s="33">
        <f>IFERROR($AA30/VLOOKUP(CONCATENATE("EUR",C30),[1]GEINDICE!AR$1:AS$65536,2,0),"")</f>
        <v>81.114236261358684</v>
      </c>
      <c r="AG30" s="48" t="str">
        <f>VLOOKUP(E30,[1]Apresentação!AW$1:AX$65536,2,0)</f>
        <v xml:space="preserve">                    2 - LEATHER AUXILIARIES</v>
      </c>
      <c r="AH30" s="48" t="str">
        <f t="shared" si="10"/>
        <v xml:space="preserve">         5203000002 - ENSUL AMC</v>
      </c>
      <c r="AI30" s="49" t="str">
        <f t="shared" si="11"/>
        <v xml:space="preserve">     L00469 - VALESEMI BENEFICIAMENTO DE COUROS LTDA</v>
      </c>
      <c r="AJ30" t="str">
        <f t="shared" si="12"/>
        <v xml:space="preserve">     93 - RESALES</v>
      </c>
      <c r="AK30" t="str">
        <f t="shared" si="13"/>
        <v/>
      </c>
      <c r="AL30">
        <f t="shared" si="14"/>
        <v>3</v>
      </c>
      <c r="AM30" t="str">
        <f t="shared" si="15"/>
        <v>2025 3</v>
      </c>
      <c r="AN30" t="str">
        <f t="shared" si="16"/>
        <v xml:space="preserve">VALESEMI </v>
      </c>
    </row>
    <row r="31" spans="1:40" x14ac:dyDescent="0.35">
      <c r="A31">
        <v>80998</v>
      </c>
      <c r="B31" t="s">
        <v>274</v>
      </c>
      <c r="C31" s="31">
        <v>45680</v>
      </c>
      <c r="D31" t="s">
        <v>373</v>
      </c>
      <c r="E31" t="s">
        <v>374</v>
      </c>
      <c r="F31" t="s">
        <v>433</v>
      </c>
      <c r="G31" t="s">
        <v>434</v>
      </c>
      <c r="H31" t="s">
        <v>422</v>
      </c>
      <c r="I31" t="s">
        <v>423</v>
      </c>
      <c r="J31">
        <v>120</v>
      </c>
      <c r="K31">
        <v>3540</v>
      </c>
      <c r="L31">
        <v>2295.5480200000002</v>
      </c>
      <c r="M31">
        <v>712.96</v>
      </c>
      <c r="N31">
        <v>29.5</v>
      </c>
      <c r="O31" s="32">
        <f t="shared" si="0"/>
        <v>2827.04</v>
      </c>
      <c r="P31" s="32">
        <f t="shared" si="1"/>
        <v>531.49197999999978</v>
      </c>
      <c r="Q31">
        <v>708021</v>
      </c>
      <c r="R31" t="s">
        <v>346</v>
      </c>
      <c r="S31" t="s">
        <v>347</v>
      </c>
      <c r="T31" t="str">
        <f t="shared" si="2"/>
        <v>VEN</v>
      </c>
      <c r="U31" t="s">
        <v>348</v>
      </c>
      <c r="V31" s="33">
        <f t="shared" si="3"/>
        <v>3540</v>
      </c>
      <c r="W31">
        <f t="shared" si="4"/>
        <v>120</v>
      </c>
      <c r="X31" s="33">
        <f t="shared" si="5"/>
        <v>2827.04</v>
      </c>
      <c r="Y31" s="33">
        <f t="shared" si="6"/>
        <v>712.96</v>
      </c>
      <c r="Z31" s="45">
        <f t="shared" si="7"/>
        <v>0.14335931638418073</v>
      </c>
      <c r="AA31" s="33">
        <f t="shared" si="8"/>
        <v>507.49197999999978</v>
      </c>
      <c r="AB31" s="45">
        <f t="shared" si="9"/>
        <v>0.17951354773897779</v>
      </c>
      <c r="AC31" s="33">
        <f>IFERROR($X31/VLOOKUP(CONCATENATE("USD",C31),[1]GEINDICE!AR$1:AS$65536,2,0),"")</f>
        <v>475.94067240189224</v>
      </c>
      <c r="AD31" s="33">
        <f>IFERROR($AA31/VLOOKUP(CONCATENATE("USD",C31),[1]GEINDICE!AR$1:AS$65536,2,0),"")</f>
        <v>85.437798616138281</v>
      </c>
      <c r="AE31" s="33">
        <f>IFERROR($X31/VLOOKUP(CONCATENATE("EUR",C31),[1]GEINDICE!AR$1:AS$65536,2,0),"")</f>
        <v>457.7683501465421</v>
      </c>
      <c r="AF31" s="33">
        <f>IFERROR($AA31/VLOOKUP(CONCATENATE("EUR",C31),[1]GEINDICE!AR$1:AS$65536,2,0),"")</f>
        <v>82.175620577424382</v>
      </c>
      <c r="AG31" s="48" t="str">
        <f>VLOOKUP(E31,[1]Apresentação!AW$1:AX$65536,2,0)</f>
        <v xml:space="preserve">                    2 - LEATHER AUXILIARIES</v>
      </c>
      <c r="AH31" s="48" t="str">
        <f t="shared" si="10"/>
        <v xml:space="preserve">         5203000002 - ENSUL AMC</v>
      </c>
      <c r="AI31" s="49" t="str">
        <f t="shared" si="11"/>
        <v xml:space="preserve">     L00469 - VALESEMI BENEFICIAMENTO DE COUROS LTDA</v>
      </c>
      <c r="AJ31" t="str">
        <f t="shared" si="12"/>
        <v xml:space="preserve">     93 - RESALES</v>
      </c>
      <c r="AK31" t="str">
        <f t="shared" si="13"/>
        <v/>
      </c>
      <c r="AL31">
        <f t="shared" si="14"/>
        <v>1</v>
      </c>
      <c r="AM31" t="str">
        <f t="shared" si="15"/>
        <v>2025 1</v>
      </c>
      <c r="AN31" t="str">
        <f t="shared" si="16"/>
        <v xml:space="preserve">VALESEMI </v>
      </c>
    </row>
    <row r="32" spans="1:40" x14ac:dyDescent="0.35">
      <c r="A32">
        <v>82170</v>
      </c>
      <c r="B32" t="s">
        <v>274</v>
      </c>
      <c r="C32" s="31">
        <v>45772</v>
      </c>
      <c r="D32" t="s">
        <v>373</v>
      </c>
      <c r="E32" t="s">
        <v>374</v>
      </c>
      <c r="F32" t="s">
        <v>433</v>
      </c>
      <c r="G32" t="s">
        <v>434</v>
      </c>
      <c r="H32" t="s">
        <v>422</v>
      </c>
      <c r="I32" t="s">
        <v>423</v>
      </c>
      <c r="J32">
        <v>120</v>
      </c>
      <c r="K32">
        <v>3540</v>
      </c>
      <c r="L32">
        <v>2288.30681</v>
      </c>
      <c r="M32">
        <v>712.96</v>
      </c>
      <c r="N32">
        <v>29.5</v>
      </c>
      <c r="O32" s="32">
        <f t="shared" si="0"/>
        <v>2827.04</v>
      </c>
      <c r="P32" s="32">
        <f t="shared" si="1"/>
        <v>538.73318999999992</v>
      </c>
      <c r="Q32">
        <v>733354</v>
      </c>
      <c r="R32" t="s">
        <v>346</v>
      </c>
      <c r="S32" t="s">
        <v>347</v>
      </c>
      <c r="T32" t="str">
        <f t="shared" si="2"/>
        <v>VEN</v>
      </c>
      <c r="U32" t="s">
        <v>348</v>
      </c>
      <c r="V32" s="33">
        <f t="shared" si="3"/>
        <v>3540</v>
      </c>
      <c r="W32">
        <f t="shared" si="4"/>
        <v>120</v>
      </c>
      <c r="X32" s="33">
        <f t="shared" si="5"/>
        <v>2827.04</v>
      </c>
      <c r="Y32" s="33">
        <f t="shared" si="6"/>
        <v>712.96</v>
      </c>
      <c r="Z32" s="45">
        <f t="shared" si="7"/>
        <v>0.14540485593220337</v>
      </c>
      <c r="AA32" s="33">
        <f t="shared" si="8"/>
        <v>514.73318999999992</v>
      </c>
      <c r="AB32" s="45">
        <f t="shared" si="9"/>
        <v>0.18207495826022976</v>
      </c>
      <c r="AC32" s="33">
        <f>IFERROR($X32/VLOOKUP(CONCATENATE("USD",C32),[1]GEINDICE!AR$1:AS$65536,2,0),"")</f>
        <v>497.31555430461242</v>
      </c>
      <c r="AD32" s="33">
        <f>IFERROR($AA32/VLOOKUP(CONCATENATE("USD",C32),[1]GEINDICE!AR$1:AS$65536,2,0),"")</f>
        <v>90.548708792175333</v>
      </c>
      <c r="AE32" s="33">
        <f>IFERROR($X32/VLOOKUP(CONCATENATE("EUR",C32),[1]GEINDICE!AR$1:AS$65536,2,0),"")</f>
        <v>436.97291950043274</v>
      </c>
      <c r="AF32" s="33">
        <f>IFERROR($AA32/VLOOKUP(CONCATENATE("EUR",C32),[1]GEINDICE!AR$1:AS$65536,2,0),"")</f>
        <v>79.561826078892025</v>
      </c>
      <c r="AG32" s="48" t="str">
        <f>VLOOKUP(E32,[1]Apresentação!AW$1:AX$65536,2,0)</f>
        <v xml:space="preserve">                    2 - LEATHER AUXILIARIES</v>
      </c>
      <c r="AH32" s="48" t="str">
        <f t="shared" si="10"/>
        <v xml:space="preserve">         5203000002 - ENSUL AMC</v>
      </c>
      <c r="AI32" s="49" t="str">
        <f t="shared" si="11"/>
        <v xml:space="preserve">     L00469 - VALESEMI BENEFICIAMENTO DE COUROS LTDA</v>
      </c>
      <c r="AJ32" t="str">
        <f t="shared" si="12"/>
        <v xml:space="preserve">     93 - RESALES</v>
      </c>
      <c r="AK32" t="str">
        <f t="shared" si="13"/>
        <v/>
      </c>
      <c r="AL32">
        <f t="shared" si="14"/>
        <v>4</v>
      </c>
      <c r="AM32" t="str">
        <f t="shared" si="15"/>
        <v>2025 4</v>
      </c>
      <c r="AN32" t="str">
        <f t="shared" si="16"/>
        <v xml:space="preserve">VALESEMI </v>
      </c>
    </row>
    <row r="33" spans="1:40" x14ac:dyDescent="0.35">
      <c r="A33">
        <v>81327</v>
      </c>
      <c r="B33" t="s">
        <v>274</v>
      </c>
      <c r="C33" s="31">
        <v>45707</v>
      </c>
      <c r="D33" t="s">
        <v>373</v>
      </c>
      <c r="E33" t="s">
        <v>374</v>
      </c>
      <c r="F33" t="s">
        <v>433</v>
      </c>
      <c r="G33" t="s">
        <v>434</v>
      </c>
      <c r="H33" t="s">
        <v>422</v>
      </c>
      <c r="I33" t="s">
        <v>423</v>
      </c>
      <c r="J33">
        <v>120</v>
      </c>
      <c r="K33">
        <v>3540</v>
      </c>
      <c r="L33">
        <v>2296.0625199999999</v>
      </c>
      <c r="M33">
        <v>712.96</v>
      </c>
      <c r="N33">
        <v>29.5</v>
      </c>
      <c r="O33" s="32">
        <f t="shared" si="0"/>
        <v>2827.04</v>
      </c>
      <c r="P33" s="32">
        <f t="shared" si="1"/>
        <v>530.97748000000001</v>
      </c>
      <c r="Q33">
        <v>710632</v>
      </c>
      <c r="R33" t="s">
        <v>346</v>
      </c>
      <c r="S33" t="s">
        <v>347</v>
      </c>
      <c r="T33" t="str">
        <f t="shared" si="2"/>
        <v>VEN</v>
      </c>
      <c r="U33" t="s">
        <v>313</v>
      </c>
      <c r="V33" s="33">
        <f t="shared" si="3"/>
        <v>3540</v>
      </c>
      <c r="W33">
        <f t="shared" si="4"/>
        <v>120</v>
      </c>
      <c r="X33" s="33">
        <f t="shared" si="5"/>
        <v>2827.04</v>
      </c>
      <c r="Y33" s="33">
        <f t="shared" si="6"/>
        <v>712.96</v>
      </c>
      <c r="Z33" s="45">
        <f t="shared" si="7"/>
        <v>0.14321397740112995</v>
      </c>
      <c r="AA33" s="33">
        <f t="shared" si="8"/>
        <v>506.97748000000001</v>
      </c>
      <c r="AB33" s="45">
        <f t="shared" si="9"/>
        <v>0.17933155526628558</v>
      </c>
      <c r="AC33" s="33">
        <f>IFERROR($X33/VLOOKUP(CONCATENATE("USD",C33),[1]GEINDICE!AR$1:AS$65536,2,0),"")</f>
        <v>495.21607371205351</v>
      </c>
      <c r="AD33" s="33">
        <f>IFERROR($AA33/VLOOKUP(CONCATENATE("USD",C33),[1]GEINDICE!AR$1:AS$65536,2,0),"")</f>
        <v>88.807868691646078</v>
      </c>
      <c r="AE33" s="33">
        <f>IFERROR($X33/VLOOKUP(CONCATENATE("EUR",C33),[1]GEINDICE!AR$1:AS$65536,2,0),"")</f>
        <v>475.02898526372383</v>
      </c>
      <c r="AF33" s="33">
        <f>IFERROR($AA33/VLOOKUP(CONCATENATE("EUR",C33),[1]GEINDICE!AR$1:AS$65536,2,0),"")</f>
        <v>85.187686723909053</v>
      </c>
      <c r="AG33" s="48" t="str">
        <f>VLOOKUP(E33,[1]Apresentação!AW$1:AX$65536,2,0)</f>
        <v xml:space="preserve">                    2 - LEATHER AUXILIARIES</v>
      </c>
      <c r="AH33" s="48" t="str">
        <f t="shared" si="10"/>
        <v xml:space="preserve">         5203000002 - ENSUL AMC</v>
      </c>
      <c r="AI33" s="49" t="str">
        <f t="shared" si="11"/>
        <v xml:space="preserve">     L00469 - VALESEMI BENEFICIAMENTO DE COUROS LTDA</v>
      </c>
      <c r="AJ33" t="str">
        <f t="shared" si="12"/>
        <v xml:space="preserve">     93 - RESALES</v>
      </c>
      <c r="AK33" t="str">
        <f t="shared" si="13"/>
        <v/>
      </c>
      <c r="AL33">
        <f t="shared" si="14"/>
        <v>2</v>
      </c>
      <c r="AM33" t="str">
        <f t="shared" si="15"/>
        <v>2025 2</v>
      </c>
      <c r="AN33" t="str">
        <f t="shared" si="16"/>
        <v xml:space="preserve">VALESEMI </v>
      </c>
    </row>
    <row r="34" spans="1:40" x14ac:dyDescent="0.35">
      <c r="A34">
        <v>80783</v>
      </c>
      <c r="B34" t="s">
        <v>274</v>
      </c>
      <c r="C34" s="31">
        <v>45665</v>
      </c>
      <c r="D34" t="s">
        <v>373</v>
      </c>
      <c r="E34" t="s">
        <v>374</v>
      </c>
      <c r="F34" t="s">
        <v>433</v>
      </c>
      <c r="G34" t="s">
        <v>434</v>
      </c>
      <c r="H34" t="s">
        <v>422</v>
      </c>
      <c r="I34" t="s">
        <v>423</v>
      </c>
      <c r="J34">
        <v>120</v>
      </c>
      <c r="K34">
        <v>3540</v>
      </c>
      <c r="L34">
        <v>2121.9877799999999</v>
      </c>
      <c r="M34">
        <v>712.96</v>
      </c>
      <c r="N34">
        <v>29.5</v>
      </c>
      <c r="O34" s="32">
        <f t="shared" si="0"/>
        <v>2827.04</v>
      </c>
      <c r="P34" s="32">
        <f t="shared" si="1"/>
        <v>705.05222000000003</v>
      </c>
      <c r="Q34">
        <v>706516</v>
      </c>
      <c r="R34" t="s">
        <v>346</v>
      </c>
      <c r="S34" t="s">
        <v>347</v>
      </c>
      <c r="T34" t="str">
        <f t="shared" si="2"/>
        <v>VEN</v>
      </c>
      <c r="U34" t="s">
        <v>348</v>
      </c>
      <c r="V34" s="33">
        <f t="shared" si="3"/>
        <v>3540</v>
      </c>
      <c r="W34">
        <f t="shared" si="4"/>
        <v>120</v>
      </c>
      <c r="X34" s="33">
        <f t="shared" si="5"/>
        <v>2827.04</v>
      </c>
      <c r="Y34" s="33">
        <f t="shared" si="6"/>
        <v>712.96</v>
      </c>
      <c r="Z34" s="45">
        <f t="shared" si="7"/>
        <v>0.1923876327683616</v>
      </c>
      <c r="AA34" s="33">
        <f t="shared" si="8"/>
        <v>681.05222000000003</v>
      </c>
      <c r="AB34" s="45">
        <f t="shared" si="9"/>
        <v>0.24090646754202277</v>
      </c>
      <c r="AC34" s="33">
        <f>IFERROR($X34/VLOOKUP(CONCATENATE("USD",C34),[1]GEINDICE!AR$1:AS$65536,2,0),"")</f>
        <v>461.02314052282247</v>
      </c>
      <c r="AD34" s="33">
        <f>IFERROR($AA34/VLOOKUP(CONCATENATE("USD",C34),[1]GEINDICE!AR$1:AS$65536,2,0),"")</f>
        <v>111.06345623848274</v>
      </c>
      <c r="AE34" s="33">
        <f>IFERROR($X34/VLOOKUP(CONCATENATE("EUR",C34),[1]GEINDICE!AR$1:AS$65536,2,0),"")</f>
        <v>447.46513873280674</v>
      </c>
      <c r="AF34" s="33">
        <f>IFERROR($AA34/VLOOKUP(CONCATENATE("EUR",C34),[1]GEINDICE!AR$1:AS$65536,2,0),"")</f>
        <v>107.79724592032161</v>
      </c>
      <c r="AG34" s="48" t="str">
        <f>VLOOKUP(E34,[1]Apresentação!AW$1:AX$65536,2,0)</f>
        <v xml:space="preserve">                    2 - LEATHER AUXILIARIES</v>
      </c>
      <c r="AH34" s="48" t="str">
        <f t="shared" si="10"/>
        <v xml:space="preserve">         5203000002 - ENSUL AMC</v>
      </c>
      <c r="AI34" s="49" t="str">
        <f t="shared" si="11"/>
        <v xml:space="preserve">     L00469 - VALESEMI BENEFICIAMENTO DE COUROS LTDA</v>
      </c>
      <c r="AJ34" t="str">
        <f t="shared" si="12"/>
        <v xml:space="preserve">     93 - RESALES</v>
      </c>
      <c r="AK34" t="str">
        <f t="shared" si="13"/>
        <v/>
      </c>
      <c r="AL34">
        <f t="shared" si="14"/>
        <v>1</v>
      </c>
      <c r="AM34" t="str">
        <f t="shared" si="15"/>
        <v>2025 1</v>
      </c>
      <c r="AN34" t="str">
        <f t="shared" si="16"/>
        <v xml:space="preserve">VALESEMI </v>
      </c>
    </row>
    <row r="35" spans="1:40" x14ac:dyDescent="0.35">
      <c r="A35">
        <v>82067</v>
      </c>
      <c r="B35" t="s">
        <v>274</v>
      </c>
      <c r="C35" s="31">
        <v>45762</v>
      </c>
      <c r="D35" t="s">
        <v>373</v>
      </c>
      <c r="E35" t="s">
        <v>374</v>
      </c>
      <c r="F35" t="s">
        <v>433</v>
      </c>
      <c r="G35" t="s">
        <v>434</v>
      </c>
      <c r="H35" t="s">
        <v>422</v>
      </c>
      <c r="I35" t="s">
        <v>423</v>
      </c>
      <c r="J35">
        <v>120</v>
      </c>
      <c r="K35">
        <v>3540</v>
      </c>
      <c r="L35">
        <v>2288.30681</v>
      </c>
      <c r="M35">
        <v>712.96</v>
      </c>
      <c r="N35">
        <v>29.5</v>
      </c>
      <c r="O35" s="32">
        <f t="shared" si="0"/>
        <v>2827.04</v>
      </c>
      <c r="P35" s="32">
        <f t="shared" si="1"/>
        <v>538.73318999999992</v>
      </c>
      <c r="Q35">
        <v>729970</v>
      </c>
      <c r="R35" t="s">
        <v>346</v>
      </c>
      <c r="S35" t="s">
        <v>347</v>
      </c>
      <c r="T35" t="str">
        <f t="shared" si="2"/>
        <v>VEN</v>
      </c>
      <c r="U35" t="s">
        <v>313</v>
      </c>
      <c r="V35" s="33">
        <f t="shared" si="3"/>
        <v>3540</v>
      </c>
      <c r="W35">
        <f t="shared" si="4"/>
        <v>120</v>
      </c>
      <c r="X35" s="33">
        <f t="shared" si="5"/>
        <v>2827.04</v>
      </c>
      <c r="Y35" s="33">
        <f t="shared" si="6"/>
        <v>712.96</v>
      </c>
      <c r="Z35" s="45">
        <f t="shared" si="7"/>
        <v>0.14540485593220337</v>
      </c>
      <c r="AA35" s="33">
        <f t="shared" si="8"/>
        <v>514.73318999999992</v>
      </c>
      <c r="AB35" s="45">
        <f t="shared" si="9"/>
        <v>0.18207495826022976</v>
      </c>
      <c r="AC35" s="33">
        <f>IFERROR($X35/VLOOKUP(CONCATENATE("USD",C35),[1]GEINDICE!AR$1:AS$65536,2,0),"")</f>
        <v>481.55075203979078</v>
      </c>
      <c r="AD35" s="33">
        <f>IFERROR($AA35/VLOOKUP(CONCATENATE("USD",C35),[1]GEINDICE!AR$1:AS$65536,2,0),"")</f>
        <v>87.678333077827162</v>
      </c>
      <c r="AE35" s="33">
        <f>IFERROR($X35/VLOOKUP(CONCATENATE("EUR",C35),[1]GEINDICE!AR$1:AS$65536,2,0),"")</f>
        <v>426.52987326493661</v>
      </c>
      <c r="AF35" s="33">
        <f>IFERROR($AA35/VLOOKUP(CONCATENATE("EUR",C35),[1]GEINDICE!AR$1:AS$65536,2,0),"")</f>
        <v>77.660408871454422</v>
      </c>
      <c r="AG35" s="48" t="str">
        <f>VLOOKUP(E35,[1]Apresentação!AW$1:AX$65536,2,0)</f>
        <v xml:space="preserve">                    2 - LEATHER AUXILIARIES</v>
      </c>
      <c r="AH35" s="48" t="str">
        <f t="shared" si="10"/>
        <v xml:space="preserve">         5203000002 - ENSUL AMC</v>
      </c>
      <c r="AI35" s="49" t="str">
        <f t="shared" si="11"/>
        <v xml:space="preserve">     L00469 - VALESEMI BENEFICIAMENTO DE COUROS LTDA</v>
      </c>
      <c r="AJ35" t="str">
        <f t="shared" si="12"/>
        <v xml:space="preserve">     93 - RESALES</v>
      </c>
      <c r="AK35" t="str">
        <f t="shared" si="13"/>
        <v/>
      </c>
      <c r="AL35">
        <f t="shared" si="14"/>
        <v>4</v>
      </c>
      <c r="AM35" t="str">
        <f t="shared" si="15"/>
        <v>2025 4</v>
      </c>
      <c r="AN35" t="str">
        <f t="shared" si="16"/>
        <v xml:space="preserve">VALESEMI </v>
      </c>
    </row>
    <row r="36" spans="1:40" x14ac:dyDescent="0.35">
      <c r="A36">
        <v>81961</v>
      </c>
      <c r="B36" t="s">
        <v>274</v>
      </c>
      <c r="C36" s="31">
        <v>45755</v>
      </c>
      <c r="D36" t="s">
        <v>373</v>
      </c>
      <c r="E36" t="s">
        <v>374</v>
      </c>
      <c r="F36" t="s">
        <v>435</v>
      </c>
      <c r="G36" t="s">
        <v>436</v>
      </c>
      <c r="H36" t="s">
        <v>422</v>
      </c>
      <c r="I36" t="s">
        <v>423</v>
      </c>
      <c r="J36">
        <v>5700</v>
      </c>
      <c r="K36">
        <v>197850.42</v>
      </c>
      <c r="L36">
        <v>108694.57339000001</v>
      </c>
      <c r="M36">
        <v>39847.31</v>
      </c>
      <c r="N36">
        <v>34.710599999999999</v>
      </c>
      <c r="O36" s="32">
        <f t="shared" si="0"/>
        <v>158003.11000000002</v>
      </c>
      <c r="P36" s="32">
        <f t="shared" si="1"/>
        <v>49308.53661000001</v>
      </c>
      <c r="Q36">
        <v>727250</v>
      </c>
      <c r="R36" t="s">
        <v>346</v>
      </c>
      <c r="S36" t="s">
        <v>347</v>
      </c>
      <c r="T36" t="str">
        <f t="shared" si="2"/>
        <v>VEN</v>
      </c>
      <c r="U36" t="s">
        <v>313</v>
      </c>
      <c r="V36" s="33">
        <f t="shared" si="3"/>
        <v>197850.42</v>
      </c>
      <c r="W36">
        <f t="shared" si="4"/>
        <v>5700</v>
      </c>
      <c r="X36" s="33">
        <f t="shared" si="5"/>
        <v>158003.11000000002</v>
      </c>
      <c r="Y36" s="33">
        <f t="shared" si="6"/>
        <v>39847.31</v>
      </c>
      <c r="Z36" s="45">
        <f t="shared" si="7"/>
        <v>0.24345935990431564</v>
      </c>
      <c r="AA36" s="33">
        <f t="shared" si="8"/>
        <v>48168.53661000001</v>
      </c>
      <c r="AB36" s="45">
        <f t="shared" si="9"/>
        <v>0.30485815507049202</v>
      </c>
      <c r="AC36" s="33">
        <f>IFERROR($X36/VLOOKUP(CONCATENATE("USD",C36),[1]GEINDICE!AR$1:AS$65536,2,0),"")</f>
        <v>26614.187777927506</v>
      </c>
      <c r="AD36" s="33">
        <f>IFERROR($AA36/VLOOKUP(CONCATENATE("USD",C36),[1]GEINDICE!AR$1:AS$65536,2,0),"")</f>
        <v>8113.5521846786169</v>
      </c>
      <c r="AE36" s="33">
        <f>IFERROR($X36/VLOOKUP(CONCATENATE("EUR",C36),[1]GEINDICE!AR$1:AS$65536,2,0),"")</f>
        <v>24387.712230659999</v>
      </c>
      <c r="AF36" s="33">
        <f>IFERROR($AA36/VLOOKUP(CONCATENATE("EUR",C36),[1]GEINDICE!AR$1:AS$65536,2,0),"")</f>
        <v>7434.7929570290808</v>
      </c>
      <c r="AG36" s="48" t="str">
        <f>VLOOKUP(E36,[1]Apresentação!AW$1:AX$65536,2,0)</f>
        <v xml:space="preserve">                    2 - LEATHER AUXILIARIES</v>
      </c>
      <c r="AH36" s="48" t="str">
        <f t="shared" si="10"/>
        <v xml:space="preserve">         5203000002 - ENSUL AMC</v>
      </c>
      <c r="AI36" s="49" t="str">
        <f t="shared" si="11"/>
        <v xml:space="preserve">     L00024 - FUGA S/A</v>
      </c>
      <c r="AJ36" t="str">
        <f t="shared" si="12"/>
        <v xml:space="preserve">     93 - RESALES</v>
      </c>
      <c r="AK36" t="str">
        <f t="shared" si="13"/>
        <v/>
      </c>
      <c r="AL36">
        <f t="shared" si="14"/>
        <v>4</v>
      </c>
      <c r="AM36" t="str">
        <f t="shared" si="15"/>
        <v>2025 4</v>
      </c>
      <c r="AN36" t="str">
        <f t="shared" si="16"/>
        <v xml:space="preserve">FUGA </v>
      </c>
    </row>
    <row r="37" spans="1:40" x14ac:dyDescent="0.35">
      <c r="A37">
        <v>81895</v>
      </c>
      <c r="B37" t="s">
        <v>274</v>
      </c>
      <c r="C37" s="31">
        <v>45749</v>
      </c>
      <c r="D37" t="s">
        <v>373</v>
      </c>
      <c r="E37" t="s">
        <v>374</v>
      </c>
      <c r="F37" t="s">
        <v>433</v>
      </c>
      <c r="G37" t="s">
        <v>434</v>
      </c>
      <c r="H37" t="s">
        <v>422</v>
      </c>
      <c r="I37" t="s">
        <v>423</v>
      </c>
      <c r="J37">
        <v>120</v>
      </c>
      <c r="K37">
        <v>3540</v>
      </c>
      <c r="L37">
        <v>2286.0713900000001</v>
      </c>
      <c r="M37">
        <v>712.96</v>
      </c>
      <c r="N37">
        <v>29.5</v>
      </c>
      <c r="O37" s="32">
        <f t="shared" si="0"/>
        <v>2827.04</v>
      </c>
      <c r="P37" s="32">
        <f t="shared" si="1"/>
        <v>540.9686099999999</v>
      </c>
      <c r="Q37">
        <v>725085</v>
      </c>
      <c r="R37" t="s">
        <v>346</v>
      </c>
      <c r="S37" t="s">
        <v>347</v>
      </c>
      <c r="T37" t="str">
        <f t="shared" si="2"/>
        <v>VEN</v>
      </c>
      <c r="U37" t="s">
        <v>348</v>
      </c>
      <c r="V37" s="33">
        <f t="shared" si="3"/>
        <v>3540</v>
      </c>
      <c r="W37">
        <f t="shared" si="4"/>
        <v>120</v>
      </c>
      <c r="X37" s="33">
        <f t="shared" si="5"/>
        <v>2827.04</v>
      </c>
      <c r="Y37" s="33">
        <f t="shared" si="6"/>
        <v>712.96</v>
      </c>
      <c r="Z37" s="45">
        <f t="shared" si="7"/>
        <v>0.14603633050847456</v>
      </c>
      <c r="AA37" s="33">
        <f t="shared" si="8"/>
        <v>516.9686099999999</v>
      </c>
      <c r="AB37" s="45">
        <f t="shared" si="9"/>
        <v>0.18286568637161127</v>
      </c>
      <c r="AC37" s="33">
        <f>IFERROR($X37/VLOOKUP(CONCATENATE("USD",C37),[1]GEINDICE!AR$1:AS$65536,2,0),"")</f>
        <v>496.64283330112602</v>
      </c>
      <c r="AD37" s="33">
        <f>IFERROR($AA37/VLOOKUP(CONCATENATE("USD",C37),[1]GEINDICE!AR$1:AS$65536,2,0),"")</f>
        <v>90.818932593152127</v>
      </c>
      <c r="AE37" s="33">
        <f>IFERROR($X37/VLOOKUP(CONCATENATE("EUR",C37),[1]GEINDICE!AR$1:AS$65536,2,0),"")</f>
        <v>456.97659381869909</v>
      </c>
      <c r="AF37" s="33">
        <f>IFERROR($AA37/VLOOKUP(CONCATENATE("EUR",C37),[1]GEINDICE!AR$1:AS$65536,2,0),"")</f>
        <v>83.56533848441741</v>
      </c>
      <c r="AG37" s="48" t="str">
        <f>VLOOKUP(E37,[1]Apresentação!AW$1:AX$65536,2,0)</f>
        <v xml:space="preserve">                    2 - LEATHER AUXILIARIES</v>
      </c>
      <c r="AH37" s="48" t="str">
        <f t="shared" si="10"/>
        <v xml:space="preserve">         5203000002 - ENSUL AMC</v>
      </c>
      <c r="AI37" s="49" t="str">
        <f t="shared" si="11"/>
        <v xml:space="preserve">     L00469 - VALESEMI BENEFICIAMENTO DE COUROS LTDA</v>
      </c>
      <c r="AJ37" t="str">
        <f t="shared" si="12"/>
        <v xml:space="preserve">     93 - RESALES</v>
      </c>
      <c r="AK37" t="str">
        <f t="shared" si="13"/>
        <v/>
      </c>
      <c r="AL37">
        <f t="shared" si="14"/>
        <v>4</v>
      </c>
      <c r="AM37" t="str">
        <f t="shared" si="15"/>
        <v>2025 4</v>
      </c>
      <c r="AN37" t="str">
        <f t="shared" si="16"/>
        <v xml:space="preserve">VALESEMI </v>
      </c>
    </row>
    <row r="38" spans="1:40" x14ac:dyDescent="0.35">
      <c r="A38">
        <v>81350</v>
      </c>
      <c r="B38" t="s">
        <v>274</v>
      </c>
      <c r="C38" s="31">
        <v>45708</v>
      </c>
      <c r="D38" t="s">
        <v>373</v>
      </c>
      <c r="E38" t="s">
        <v>374</v>
      </c>
      <c r="F38" t="s">
        <v>433</v>
      </c>
      <c r="G38" t="s">
        <v>434</v>
      </c>
      <c r="H38" t="s">
        <v>422</v>
      </c>
      <c r="I38" t="s">
        <v>423</v>
      </c>
      <c r="J38">
        <v>120</v>
      </c>
      <c r="K38">
        <v>3540</v>
      </c>
      <c r="L38">
        <v>2296.4767200000001</v>
      </c>
      <c r="M38">
        <v>712.96</v>
      </c>
      <c r="N38">
        <v>29.5</v>
      </c>
      <c r="O38" s="32">
        <f t="shared" si="0"/>
        <v>2827.04</v>
      </c>
      <c r="P38" s="32">
        <f t="shared" si="1"/>
        <v>530.56327999999985</v>
      </c>
      <c r="Q38">
        <v>710818</v>
      </c>
      <c r="R38" t="s">
        <v>346</v>
      </c>
      <c r="S38" t="s">
        <v>347</v>
      </c>
      <c r="T38" t="str">
        <f t="shared" si="2"/>
        <v>VEN</v>
      </c>
      <c r="U38" t="s">
        <v>348</v>
      </c>
      <c r="V38" s="33">
        <f t="shared" si="3"/>
        <v>3540</v>
      </c>
      <c r="W38">
        <f t="shared" si="4"/>
        <v>120</v>
      </c>
      <c r="X38" s="33">
        <f t="shared" si="5"/>
        <v>2827.04</v>
      </c>
      <c r="Y38" s="33">
        <f t="shared" si="6"/>
        <v>712.96</v>
      </c>
      <c r="Z38" s="45">
        <f t="shared" si="7"/>
        <v>0.14309697175141239</v>
      </c>
      <c r="AA38" s="33">
        <f t="shared" si="8"/>
        <v>506.56327999999985</v>
      </c>
      <c r="AB38" s="45">
        <f t="shared" si="9"/>
        <v>0.17918504159827942</v>
      </c>
      <c r="AC38" s="33">
        <f>IFERROR($X38/VLOOKUP(CONCATENATE("USD",C38),[1]GEINDICE!AR$1:AS$65536,2,0),"")</f>
        <v>495.80666093758219</v>
      </c>
      <c r="AD38" s="33">
        <f>IFERROR($AA38/VLOOKUP(CONCATENATE("USD",C38),[1]GEINDICE!AR$1:AS$65536,2,0),"")</f>
        <v>88.841137164804678</v>
      </c>
      <c r="AE38" s="33">
        <f>IFERROR($X38/VLOOKUP(CONCATENATE("EUR",C38),[1]GEINDICE!AR$1:AS$65536,2,0),"")</f>
        <v>473.36659857339004</v>
      </c>
      <c r="AF38" s="33">
        <f>IFERROR($AA38/VLOOKUP(CONCATENATE("EUR",C38),[1]GEINDICE!AR$1:AS$65536,2,0),"")</f>
        <v>84.820213656608928</v>
      </c>
      <c r="AG38" s="48" t="str">
        <f>VLOOKUP(E38,[1]Apresentação!AW$1:AX$65536,2,0)</f>
        <v xml:space="preserve">                    2 - LEATHER AUXILIARIES</v>
      </c>
      <c r="AH38" s="48" t="str">
        <f t="shared" si="10"/>
        <v xml:space="preserve">         5203000002 - ENSUL AMC</v>
      </c>
      <c r="AI38" s="49" t="str">
        <f t="shared" si="11"/>
        <v xml:space="preserve">     L00469 - VALESEMI BENEFICIAMENTO DE COUROS LTDA</v>
      </c>
      <c r="AJ38" t="str">
        <f t="shared" si="12"/>
        <v xml:space="preserve">     93 - RESALES</v>
      </c>
      <c r="AK38" t="str">
        <f t="shared" si="13"/>
        <v/>
      </c>
      <c r="AL38">
        <f t="shared" si="14"/>
        <v>2</v>
      </c>
      <c r="AM38" t="str">
        <f t="shared" si="15"/>
        <v>2025 2</v>
      </c>
      <c r="AN38" t="str">
        <f t="shared" si="16"/>
        <v xml:space="preserve">VALESEMI </v>
      </c>
    </row>
    <row r="39" spans="1:40" x14ac:dyDescent="0.35">
      <c r="A39">
        <v>81131</v>
      </c>
      <c r="B39" t="s">
        <v>274</v>
      </c>
      <c r="C39" s="31">
        <v>45692</v>
      </c>
      <c r="D39" t="s">
        <v>373</v>
      </c>
      <c r="E39" t="s">
        <v>374</v>
      </c>
      <c r="F39" t="s">
        <v>433</v>
      </c>
      <c r="G39" t="s">
        <v>434</v>
      </c>
      <c r="H39" t="s">
        <v>422</v>
      </c>
      <c r="I39" t="s">
        <v>423</v>
      </c>
      <c r="J39">
        <v>120</v>
      </c>
      <c r="K39">
        <v>3540</v>
      </c>
      <c r="L39">
        <v>2295.5480200000002</v>
      </c>
      <c r="M39">
        <v>712.96</v>
      </c>
      <c r="N39">
        <v>29.5</v>
      </c>
      <c r="O39" s="32">
        <f t="shared" si="0"/>
        <v>2827.04</v>
      </c>
      <c r="P39" s="32">
        <f t="shared" si="1"/>
        <v>531.49197999999978</v>
      </c>
      <c r="Q39">
        <v>709085</v>
      </c>
      <c r="R39" t="s">
        <v>346</v>
      </c>
      <c r="S39" t="s">
        <v>347</v>
      </c>
      <c r="T39" t="str">
        <f t="shared" si="2"/>
        <v>VEN</v>
      </c>
      <c r="U39" t="s">
        <v>313</v>
      </c>
      <c r="V39" s="33">
        <f t="shared" si="3"/>
        <v>3540</v>
      </c>
      <c r="W39">
        <f t="shared" si="4"/>
        <v>120</v>
      </c>
      <c r="X39" s="33">
        <f t="shared" si="5"/>
        <v>2827.04</v>
      </c>
      <c r="Y39" s="33">
        <f t="shared" si="6"/>
        <v>712.96</v>
      </c>
      <c r="Z39" s="45">
        <f t="shared" si="7"/>
        <v>0.14335931638418073</v>
      </c>
      <c r="AA39" s="33">
        <f t="shared" si="8"/>
        <v>507.49197999999978</v>
      </c>
      <c r="AB39" s="45">
        <f t="shared" si="9"/>
        <v>0.17951354773897779</v>
      </c>
      <c r="AC39" s="33">
        <f>IFERROR($X39/VLOOKUP(CONCATENATE("USD",C39),[1]GEINDICE!AR$1:AS$65536,2,0),"")</f>
        <v>488.03494052859634</v>
      </c>
      <c r="AD39" s="33">
        <f>IFERROR($AA39/VLOOKUP(CONCATENATE("USD",C39),[1]GEINDICE!AR$1:AS$65536,2,0),"")</f>
        <v>87.608883594869368</v>
      </c>
      <c r="AE39" s="33">
        <f>IFERROR($X39/VLOOKUP(CONCATENATE("EUR",C39),[1]GEINDICE!AR$1:AS$65536,2,0),"")</f>
        <v>470.12339109322511</v>
      </c>
      <c r="AF39" s="33">
        <f>IFERROR($AA39/VLOOKUP(CONCATENATE("EUR",C39),[1]GEINDICE!AR$1:AS$65536,2,0),"")</f>
        <v>84.393517810223798</v>
      </c>
      <c r="AG39" s="48" t="str">
        <f>VLOOKUP(E39,[1]Apresentação!AW$1:AX$65536,2,0)</f>
        <v xml:space="preserve">                    2 - LEATHER AUXILIARIES</v>
      </c>
      <c r="AH39" s="48" t="str">
        <f t="shared" si="10"/>
        <v xml:space="preserve">         5203000002 - ENSUL AMC</v>
      </c>
      <c r="AI39" s="49" t="str">
        <f t="shared" si="11"/>
        <v xml:space="preserve">     L00469 - VALESEMI BENEFICIAMENTO DE COUROS LTDA</v>
      </c>
      <c r="AJ39" t="str">
        <f t="shared" si="12"/>
        <v xml:space="preserve">     93 - RESALES</v>
      </c>
      <c r="AK39" t="str">
        <f t="shared" si="13"/>
        <v/>
      </c>
      <c r="AL39">
        <f t="shared" si="14"/>
        <v>2</v>
      </c>
      <c r="AM39" t="str">
        <f t="shared" si="15"/>
        <v>2025 2</v>
      </c>
      <c r="AN39" t="str">
        <f t="shared" si="16"/>
        <v xml:space="preserve">VALESEMI </v>
      </c>
    </row>
    <row r="40" spans="1:40" x14ac:dyDescent="0.35">
      <c r="A40">
        <v>80912</v>
      </c>
      <c r="B40" t="s">
        <v>274</v>
      </c>
      <c r="C40" s="31">
        <v>45673</v>
      </c>
      <c r="D40" t="s">
        <v>373</v>
      </c>
      <c r="E40" t="s">
        <v>374</v>
      </c>
      <c r="F40" t="s">
        <v>433</v>
      </c>
      <c r="G40" t="s">
        <v>434</v>
      </c>
      <c r="H40" t="s">
        <v>422</v>
      </c>
      <c r="I40" t="s">
        <v>423</v>
      </c>
      <c r="J40">
        <v>120</v>
      </c>
      <c r="K40">
        <v>3540</v>
      </c>
      <c r="L40">
        <v>2295.5480200000002</v>
      </c>
      <c r="M40">
        <v>712.96</v>
      </c>
      <c r="N40">
        <v>29.5</v>
      </c>
      <c r="O40" s="32">
        <f t="shared" si="0"/>
        <v>2827.04</v>
      </c>
      <c r="P40" s="32">
        <f t="shared" si="1"/>
        <v>531.49197999999978</v>
      </c>
      <c r="Q40">
        <v>707334</v>
      </c>
      <c r="R40" t="s">
        <v>346</v>
      </c>
      <c r="S40" t="s">
        <v>347</v>
      </c>
      <c r="T40" t="str">
        <f t="shared" si="2"/>
        <v>VEN</v>
      </c>
      <c r="U40" t="s">
        <v>313</v>
      </c>
      <c r="V40" s="33">
        <f t="shared" si="3"/>
        <v>3540</v>
      </c>
      <c r="W40">
        <f t="shared" si="4"/>
        <v>120</v>
      </c>
      <c r="X40" s="33">
        <f t="shared" si="5"/>
        <v>2827.04</v>
      </c>
      <c r="Y40" s="33">
        <f t="shared" si="6"/>
        <v>712.96</v>
      </c>
      <c r="Z40" s="45">
        <f t="shared" si="7"/>
        <v>0.14335931638418073</v>
      </c>
      <c r="AA40" s="33">
        <f t="shared" si="8"/>
        <v>507.49197999999978</v>
      </c>
      <c r="AB40" s="45">
        <f t="shared" si="9"/>
        <v>0.17951354773897779</v>
      </c>
      <c r="AC40" s="33">
        <f>IFERROR($X40/VLOOKUP(CONCATENATE("USD",C40),[1]GEINDICE!AR$1:AS$65536,2,0),"")</f>
        <v>468.65820098803084</v>
      </c>
      <c r="AD40" s="33">
        <f>IFERROR($AA40/VLOOKUP(CONCATENATE("USD",C40),[1]GEINDICE!AR$1:AS$65536,2,0),"")</f>
        <v>84.130496336328335</v>
      </c>
      <c r="AE40" s="33">
        <f>IFERROR($X40/VLOOKUP(CONCATENATE("EUR",C40),[1]GEINDICE!AR$1:AS$65536,2,0),"")</f>
        <v>454.91761071060756</v>
      </c>
      <c r="AF40" s="33">
        <f>IFERROR($AA40/VLOOKUP(CONCATENATE("EUR",C40),[1]GEINDICE!AR$1:AS$65536,2,0),"")</f>
        <v>81.663874227600374</v>
      </c>
      <c r="AG40" s="48" t="str">
        <f>VLOOKUP(E40,[1]Apresentação!AW$1:AX$65536,2,0)</f>
        <v xml:space="preserve">                    2 - LEATHER AUXILIARIES</v>
      </c>
      <c r="AH40" s="48" t="str">
        <f t="shared" si="10"/>
        <v xml:space="preserve">         5203000002 - ENSUL AMC</v>
      </c>
      <c r="AI40" s="49" t="str">
        <f t="shared" si="11"/>
        <v xml:space="preserve">     L00469 - VALESEMI BENEFICIAMENTO DE COUROS LTDA</v>
      </c>
      <c r="AJ40" t="str">
        <f t="shared" si="12"/>
        <v xml:space="preserve">     93 - RESALES</v>
      </c>
      <c r="AK40" t="str">
        <f t="shared" si="13"/>
        <v/>
      </c>
      <c r="AL40">
        <f t="shared" si="14"/>
        <v>1</v>
      </c>
      <c r="AM40" t="str">
        <f t="shared" si="15"/>
        <v>2025 1</v>
      </c>
      <c r="AN40" t="str">
        <f t="shared" si="16"/>
        <v xml:space="preserve">VALESEMI </v>
      </c>
    </row>
    <row r="41" spans="1:40" x14ac:dyDescent="0.35">
      <c r="A41">
        <v>83974</v>
      </c>
      <c r="B41" t="s">
        <v>274</v>
      </c>
      <c r="C41" s="31">
        <v>45924</v>
      </c>
      <c r="D41" t="s">
        <v>373</v>
      </c>
      <c r="E41" t="s">
        <v>374</v>
      </c>
      <c r="F41" t="s">
        <v>433</v>
      </c>
      <c r="G41" t="s">
        <v>434</v>
      </c>
      <c r="H41" t="s">
        <v>422</v>
      </c>
      <c r="I41" t="s">
        <v>423</v>
      </c>
      <c r="J41">
        <v>120</v>
      </c>
      <c r="K41">
        <v>3540</v>
      </c>
      <c r="L41">
        <v>2307.16662</v>
      </c>
      <c r="M41">
        <v>712.96</v>
      </c>
      <c r="N41">
        <v>29.5</v>
      </c>
      <c r="O41" s="32">
        <f t="shared" si="0"/>
        <v>2827.04</v>
      </c>
      <c r="P41" s="32">
        <f t="shared" si="1"/>
        <v>519.87338</v>
      </c>
      <c r="Q41">
        <v>762191</v>
      </c>
      <c r="R41" t="s">
        <v>346</v>
      </c>
      <c r="S41" t="s">
        <v>347</v>
      </c>
      <c r="T41" t="str">
        <f t="shared" si="2"/>
        <v>VEN</v>
      </c>
      <c r="U41" t="s">
        <v>348</v>
      </c>
      <c r="V41" s="33">
        <f t="shared" si="3"/>
        <v>3540</v>
      </c>
      <c r="W41">
        <f t="shared" si="4"/>
        <v>120</v>
      </c>
      <c r="X41" s="33">
        <f t="shared" si="5"/>
        <v>2827.04</v>
      </c>
      <c r="Y41" s="33">
        <f t="shared" si="6"/>
        <v>712.96</v>
      </c>
      <c r="Z41" s="45">
        <f t="shared" si="7"/>
        <v>0.14007722598870057</v>
      </c>
      <c r="AA41" s="33">
        <f t="shared" si="8"/>
        <v>495.87338</v>
      </c>
      <c r="AB41" s="45">
        <f t="shared" si="9"/>
        <v>0.17540373677061522</v>
      </c>
      <c r="AC41" s="33">
        <f>IFERROR($X41/VLOOKUP(CONCATENATE("USD",C41),[1]GEINDICE!AR$1:AS$65536,2,0),"")</f>
        <v>532.27895767434848</v>
      </c>
      <c r="AD41" s="33">
        <f>IFERROR($AA41/VLOOKUP(CONCATENATE("USD",C41),[1]GEINDICE!AR$1:AS$65536,2,0),"")</f>
        <v>93.363718180448856</v>
      </c>
      <c r="AE41" s="33">
        <f>IFERROR($X41/VLOOKUP(CONCATENATE("EUR",C41),[1]GEINDICE!AR$1:AS$65536,2,0),"")</f>
        <v>453.27646747582929</v>
      </c>
      <c r="AF41" s="33">
        <f>IFERROR($AA41/VLOOKUP(CONCATENATE("EUR",C41),[1]GEINDICE!AR$1:AS$65536,2,0),"")</f>
        <v>79.506386185444683</v>
      </c>
      <c r="AG41" s="48" t="str">
        <f>VLOOKUP(E41,[1]Apresentação!AW$1:AX$65536,2,0)</f>
        <v xml:space="preserve">                    2 - LEATHER AUXILIARIES</v>
      </c>
      <c r="AH41" s="48" t="str">
        <f t="shared" si="10"/>
        <v xml:space="preserve">         5203000002 - ENSUL AMC</v>
      </c>
      <c r="AI41" s="49" t="str">
        <f t="shared" si="11"/>
        <v xml:space="preserve">     L00469 - VALESEMI BENEFICIAMENTO DE COUROS LTDA</v>
      </c>
      <c r="AJ41" t="str">
        <f t="shared" si="12"/>
        <v xml:space="preserve">     93 - RESALES</v>
      </c>
      <c r="AK41" t="str">
        <f t="shared" si="13"/>
        <v/>
      </c>
      <c r="AL41">
        <f t="shared" si="14"/>
        <v>9</v>
      </c>
      <c r="AM41" t="str">
        <f t="shared" si="15"/>
        <v>2025 9</v>
      </c>
      <c r="AN41" t="str">
        <f t="shared" si="16"/>
        <v xml:space="preserve">VALESEMI </v>
      </c>
    </row>
    <row r="42" spans="1:40" x14ac:dyDescent="0.35">
      <c r="A42">
        <v>82506</v>
      </c>
      <c r="B42" t="s">
        <v>274</v>
      </c>
      <c r="C42" s="31">
        <v>45799</v>
      </c>
      <c r="D42" t="s">
        <v>373</v>
      </c>
      <c r="E42" t="s">
        <v>374</v>
      </c>
      <c r="F42" t="s">
        <v>433</v>
      </c>
      <c r="G42" t="s">
        <v>434</v>
      </c>
      <c r="H42" t="s">
        <v>422</v>
      </c>
      <c r="I42" t="s">
        <v>423</v>
      </c>
      <c r="J42">
        <v>120</v>
      </c>
      <c r="K42">
        <v>3540</v>
      </c>
      <c r="L42">
        <v>2252.8824</v>
      </c>
      <c r="M42">
        <v>712.96</v>
      </c>
      <c r="N42">
        <v>29.5</v>
      </c>
      <c r="O42" s="32">
        <f t="shared" si="0"/>
        <v>2827.04</v>
      </c>
      <c r="P42" s="32">
        <f t="shared" si="1"/>
        <v>574.1576</v>
      </c>
      <c r="Q42">
        <v>739359</v>
      </c>
      <c r="R42" t="s">
        <v>346</v>
      </c>
      <c r="S42" t="s">
        <v>347</v>
      </c>
      <c r="T42" t="str">
        <f t="shared" si="2"/>
        <v>VEN</v>
      </c>
      <c r="U42" t="s">
        <v>313</v>
      </c>
      <c r="V42" s="33">
        <f t="shared" si="3"/>
        <v>3540</v>
      </c>
      <c r="W42">
        <f t="shared" si="4"/>
        <v>120</v>
      </c>
      <c r="X42" s="33">
        <f t="shared" si="5"/>
        <v>2827.04</v>
      </c>
      <c r="Y42" s="33">
        <f t="shared" si="6"/>
        <v>712.96</v>
      </c>
      <c r="Z42" s="45">
        <f t="shared" si="7"/>
        <v>0.15541175141242938</v>
      </c>
      <c r="AA42" s="33">
        <f t="shared" si="8"/>
        <v>550.1576</v>
      </c>
      <c r="AB42" s="45">
        <f t="shared" si="9"/>
        <v>0.19460552379874357</v>
      </c>
      <c r="AC42" s="33">
        <f>IFERROR($X42/VLOOKUP(CONCATENATE("USD",C42),[1]GEINDICE!AR$1:AS$65536,2,0),"")</f>
        <v>501.33711651001948</v>
      </c>
      <c r="AD42" s="33">
        <f>IFERROR($AA42/VLOOKUP(CONCATENATE("USD",C42),[1]GEINDICE!AR$1:AS$65536,2,0),"")</f>
        <v>97.562972158184067</v>
      </c>
      <c r="AE42" s="33">
        <f>IFERROR($X42/VLOOKUP(CONCATENATE("EUR",C42),[1]GEINDICE!AR$1:AS$65536,2,0),"")</f>
        <v>444.37039249280872</v>
      </c>
      <c r="AF42" s="33">
        <f>IFERROR($AA42/VLOOKUP(CONCATENATE("EUR",C42),[1]GEINDICE!AR$1:AS$65536,2,0),"")</f>
        <v>86.476932991716311</v>
      </c>
      <c r="AG42" s="48" t="str">
        <f>VLOOKUP(E42,[1]Apresentação!AW$1:AX$65536,2,0)</f>
        <v xml:space="preserve">                    2 - LEATHER AUXILIARIES</v>
      </c>
      <c r="AH42" s="48" t="str">
        <f t="shared" si="10"/>
        <v xml:space="preserve">         5203000002 - ENSUL AMC</v>
      </c>
      <c r="AI42" s="49" t="str">
        <f t="shared" si="11"/>
        <v xml:space="preserve">     L00469 - VALESEMI BENEFICIAMENTO DE COUROS LTDA</v>
      </c>
      <c r="AJ42" t="str">
        <f t="shared" si="12"/>
        <v xml:space="preserve">     93 - RESALES</v>
      </c>
      <c r="AK42" t="str">
        <f t="shared" si="13"/>
        <v/>
      </c>
      <c r="AL42">
        <f t="shared" si="14"/>
        <v>5</v>
      </c>
      <c r="AM42" t="str">
        <f t="shared" si="15"/>
        <v>2025 5</v>
      </c>
      <c r="AN42" t="str">
        <f t="shared" si="16"/>
        <v xml:space="preserve">VALESEMI </v>
      </c>
    </row>
    <row r="43" spans="1:40" x14ac:dyDescent="0.35">
      <c r="A43">
        <v>82640</v>
      </c>
      <c r="B43" t="s">
        <v>274</v>
      </c>
      <c r="C43" s="31">
        <v>45811</v>
      </c>
      <c r="D43" t="s">
        <v>373</v>
      </c>
      <c r="E43" t="s">
        <v>374</v>
      </c>
      <c r="F43" t="s">
        <v>433</v>
      </c>
      <c r="G43" t="s">
        <v>434</v>
      </c>
      <c r="H43" t="s">
        <v>422</v>
      </c>
      <c r="I43" t="s">
        <v>423</v>
      </c>
      <c r="J43">
        <v>120</v>
      </c>
      <c r="K43">
        <v>3540</v>
      </c>
      <c r="L43">
        <v>2252.8824</v>
      </c>
      <c r="M43">
        <v>712.96</v>
      </c>
      <c r="N43">
        <v>29.5</v>
      </c>
      <c r="O43" s="32">
        <f t="shared" si="0"/>
        <v>2827.04</v>
      </c>
      <c r="P43" s="32">
        <f t="shared" si="1"/>
        <v>574.1576</v>
      </c>
      <c r="Q43">
        <v>740310</v>
      </c>
      <c r="R43" t="s">
        <v>346</v>
      </c>
      <c r="S43" t="s">
        <v>347</v>
      </c>
      <c r="T43" t="str">
        <f t="shared" si="2"/>
        <v>VEN</v>
      </c>
      <c r="U43" t="s">
        <v>313</v>
      </c>
      <c r="V43" s="33">
        <f t="shared" si="3"/>
        <v>3540</v>
      </c>
      <c r="W43">
        <f t="shared" si="4"/>
        <v>120</v>
      </c>
      <c r="X43" s="33">
        <f t="shared" si="5"/>
        <v>2827.04</v>
      </c>
      <c r="Y43" s="33">
        <f t="shared" si="6"/>
        <v>712.96</v>
      </c>
      <c r="Z43" s="45">
        <f t="shared" si="7"/>
        <v>0.15541175141242938</v>
      </c>
      <c r="AA43" s="33">
        <f t="shared" si="8"/>
        <v>550.1576</v>
      </c>
      <c r="AB43" s="45">
        <f t="shared" si="9"/>
        <v>0.19460552379874357</v>
      </c>
      <c r="AC43" s="33">
        <f>IFERROR($X43/VLOOKUP(CONCATENATE("USD",C43),[1]GEINDICE!AR$1:AS$65536,2,0),"")</f>
        <v>498.64888700744342</v>
      </c>
      <c r="AD43" s="33">
        <f>IFERROR($AA43/VLOOKUP(CONCATENATE("USD",C43),[1]GEINDICE!AR$1:AS$65536,2,0),"")</f>
        <v>97.039827847744021</v>
      </c>
      <c r="AE43" s="33">
        <f>IFERROR($X43/VLOOKUP(CONCATENATE("EUR",C43),[1]GEINDICE!AR$1:AS$65536,2,0),"")</f>
        <v>438.45032414156765</v>
      </c>
      <c r="AF43" s="33">
        <f>IFERROR($AA43/VLOOKUP(CONCATENATE("EUR",C43),[1]GEINDICE!AR$1:AS$65536,2,0),"")</f>
        <v>85.324854989298672</v>
      </c>
      <c r="AG43" s="48" t="str">
        <f>VLOOKUP(E43,[1]Apresentação!AW$1:AX$65536,2,0)</f>
        <v xml:space="preserve">                    2 - LEATHER AUXILIARIES</v>
      </c>
      <c r="AH43" s="48" t="str">
        <f t="shared" si="10"/>
        <v xml:space="preserve">         5203000002 - ENSUL AMC</v>
      </c>
      <c r="AI43" s="49" t="str">
        <f t="shared" si="11"/>
        <v xml:space="preserve">     L00469 - VALESEMI BENEFICIAMENTO DE COUROS LTDA</v>
      </c>
      <c r="AJ43" t="str">
        <f t="shared" si="12"/>
        <v xml:space="preserve">     93 - RESALES</v>
      </c>
      <c r="AK43" t="str">
        <f t="shared" si="13"/>
        <v/>
      </c>
      <c r="AL43">
        <f t="shared" si="14"/>
        <v>6</v>
      </c>
      <c r="AM43" t="str">
        <f t="shared" si="15"/>
        <v>2025 6</v>
      </c>
      <c r="AN43" t="str">
        <f t="shared" si="16"/>
        <v xml:space="preserve">VALESEMI </v>
      </c>
    </row>
    <row r="44" spans="1:40" x14ac:dyDescent="0.35">
      <c r="A44">
        <v>83652</v>
      </c>
      <c r="B44" t="s">
        <v>274</v>
      </c>
      <c r="C44" s="31">
        <v>45895</v>
      </c>
      <c r="D44" t="s">
        <v>373</v>
      </c>
      <c r="E44" t="s">
        <v>374</v>
      </c>
      <c r="F44" t="s">
        <v>433</v>
      </c>
      <c r="G44" t="s">
        <v>434</v>
      </c>
      <c r="H44" t="s">
        <v>422</v>
      </c>
      <c r="I44" t="s">
        <v>423</v>
      </c>
      <c r="J44">
        <v>120</v>
      </c>
      <c r="K44">
        <v>3540</v>
      </c>
      <c r="L44">
        <v>2307.16662</v>
      </c>
      <c r="M44">
        <v>712.96</v>
      </c>
      <c r="N44">
        <v>29.5</v>
      </c>
      <c r="O44" s="32">
        <f t="shared" si="0"/>
        <v>2827.04</v>
      </c>
      <c r="P44" s="32">
        <f t="shared" si="1"/>
        <v>519.87338</v>
      </c>
      <c r="Q44">
        <v>759784</v>
      </c>
      <c r="R44" t="s">
        <v>346</v>
      </c>
      <c r="S44" t="s">
        <v>347</v>
      </c>
      <c r="T44" t="str">
        <f t="shared" si="2"/>
        <v>VEN</v>
      </c>
      <c r="U44" t="s">
        <v>313</v>
      </c>
      <c r="V44" s="33">
        <f t="shared" si="3"/>
        <v>3540</v>
      </c>
      <c r="W44">
        <f t="shared" si="4"/>
        <v>120</v>
      </c>
      <c r="X44" s="33">
        <f t="shared" si="5"/>
        <v>2827.04</v>
      </c>
      <c r="Y44" s="33">
        <f t="shared" si="6"/>
        <v>712.96</v>
      </c>
      <c r="Z44" s="45">
        <f t="shared" si="7"/>
        <v>0.14007722598870057</v>
      </c>
      <c r="AA44" s="33">
        <f t="shared" si="8"/>
        <v>495.87338</v>
      </c>
      <c r="AB44" s="45">
        <f t="shared" si="9"/>
        <v>0.17540373677061522</v>
      </c>
      <c r="AC44" s="33">
        <f>IFERROR($X44/VLOOKUP(CONCATENATE("USD",C44),[1]GEINDICE!AR$1:AS$65536,2,0),"")</f>
        <v>521.4209303183444</v>
      </c>
      <c r="AD44" s="33">
        <f>IFERROR($AA44/VLOOKUP(CONCATENATE("USD",C44),[1]GEINDICE!AR$1:AS$65536,2,0),"")</f>
        <v>91.459179608248178</v>
      </c>
      <c r="AE44" s="33">
        <f>IFERROR($X44/VLOOKUP(CONCATENATE("EUR",C44),[1]GEINDICE!AR$1:AS$65536,2,0),"")</f>
        <v>447.26691663897981</v>
      </c>
      <c r="AF44" s="33">
        <f>IFERROR($AA44/VLOOKUP(CONCATENATE("EUR",C44),[1]GEINDICE!AR$1:AS$65536,2,0),"")</f>
        <v>78.452288512348304</v>
      </c>
      <c r="AG44" s="48" t="str">
        <f>VLOOKUP(E44,[1]Apresentação!AW$1:AX$65536,2,0)</f>
        <v xml:space="preserve">                    2 - LEATHER AUXILIARIES</v>
      </c>
      <c r="AH44" s="48" t="str">
        <f t="shared" si="10"/>
        <v xml:space="preserve">         5203000002 - ENSUL AMC</v>
      </c>
      <c r="AI44" s="49" t="str">
        <f t="shared" si="11"/>
        <v xml:space="preserve">     L00469 - VALESEMI BENEFICIAMENTO DE COUROS LTDA</v>
      </c>
      <c r="AJ44" t="str">
        <f t="shared" si="12"/>
        <v xml:space="preserve">     93 - RESALES</v>
      </c>
      <c r="AK44" t="str">
        <f t="shared" si="13"/>
        <v/>
      </c>
      <c r="AL44">
        <f t="shared" si="14"/>
        <v>8</v>
      </c>
      <c r="AM44" t="str">
        <f t="shared" si="15"/>
        <v>2025 8</v>
      </c>
      <c r="AN44" t="str">
        <f t="shared" si="16"/>
        <v xml:space="preserve">VALESEMI </v>
      </c>
    </row>
    <row r="45" spans="1:40" x14ac:dyDescent="0.35">
      <c r="A45">
        <v>83722</v>
      </c>
      <c r="B45" t="s">
        <v>274</v>
      </c>
      <c r="C45" s="31">
        <v>45902</v>
      </c>
      <c r="D45" t="s">
        <v>373</v>
      </c>
      <c r="E45" t="s">
        <v>374</v>
      </c>
      <c r="F45" t="s">
        <v>433</v>
      </c>
      <c r="G45" t="s">
        <v>434</v>
      </c>
      <c r="H45" t="s">
        <v>422</v>
      </c>
      <c r="I45" t="s">
        <v>423</v>
      </c>
      <c r="J45">
        <v>120</v>
      </c>
      <c r="K45">
        <v>3540</v>
      </c>
      <c r="L45">
        <v>2307.16662</v>
      </c>
      <c r="M45">
        <v>712.96</v>
      </c>
      <c r="N45">
        <v>29.5</v>
      </c>
      <c r="O45" s="32">
        <f t="shared" si="0"/>
        <v>2827.04</v>
      </c>
      <c r="P45" s="32">
        <f t="shared" si="1"/>
        <v>519.87338</v>
      </c>
      <c r="Q45">
        <v>760362</v>
      </c>
      <c r="R45" t="s">
        <v>346</v>
      </c>
      <c r="S45" t="s">
        <v>347</v>
      </c>
      <c r="T45" t="str">
        <f t="shared" si="2"/>
        <v>VEN</v>
      </c>
      <c r="U45" t="s">
        <v>313</v>
      </c>
      <c r="V45" s="33">
        <f t="shared" si="3"/>
        <v>3540</v>
      </c>
      <c r="W45">
        <f t="shared" si="4"/>
        <v>120</v>
      </c>
      <c r="X45" s="33">
        <f t="shared" si="5"/>
        <v>2827.04</v>
      </c>
      <c r="Y45" s="33">
        <f t="shared" si="6"/>
        <v>712.96</v>
      </c>
      <c r="Z45" s="45">
        <f t="shared" si="7"/>
        <v>0.14007722598870057</v>
      </c>
      <c r="AA45" s="33">
        <f t="shared" si="8"/>
        <v>495.87338</v>
      </c>
      <c r="AB45" s="45">
        <f t="shared" si="9"/>
        <v>0.17540373677061522</v>
      </c>
      <c r="AC45" s="33">
        <f>IFERROR($X45/VLOOKUP(CONCATENATE("USD",C45),[1]GEINDICE!AR$1:AS$65536,2,0),"")</f>
        <v>517.0153621068032</v>
      </c>
      <c r="AD45" s="33">
        <f>IFERROR($AA45/VLOOKUP(CONCATENATE("USD",C45),[1]GEINDICE!AR$1:AS$65536,2,0),"")</f>
        <v>90.686426481346018</v>
      </c>
      <c r="AE45" s="33">
        <f>IFERROR($X45/VLOOKUP(CONCATENATE("EUR",C45),[1]GEINDICE!AR$1:AS$65536,2,0),"")</f>
        <v>443.63818969305123</v>
      </c>
      <c r="AF45" s="33">
        <f>IFERROR($AA45/VLOOKUP(CONCATENATE("EUR",C45),[1]GEINDICE!AR$1:AS$65536,2,0),"")</f>
        <v>77.815796246312217</v>
      </c>
      <c r="AG45" s="48" t="str">
        <f>VLOOKUP(E45,[1]Apresentação!AW$1:AX$65536,2,0)</f>
        <v xml:space="preserve">                    2 - LEATHER AUXILIARIES</v>
      </c>
      <c r="AH45" s="48" t="str">
        <f t="shared" si="10"/>
        <v xml:space="preserve">         5203000002 - ENSUL AMC</v>
      </c>
      <c r="AI45" s="49" t="str">
        <f t="shared" si="11"/>
        <v xml:space="preserve">     L00469 - VALESEMI BENEFICIAMENTO DE COUROS LTDA</v>
      </c>
      <c r="AJ45" t="str">
        <f t="shared" si="12"/>
        <v xml:space="preserve">     93 - RESALES</v>
      </c>
      <c r="AK45" t="str">
        <f t="shared" si="13"/>
        <v/>
      </c>
      <c r="AL45">
        <f t="shared" si="14"/>
        <v>9</v>
      </c>
      <c r="AM45" t="str">
        <f t="shared" si="15"/>
        <v>2025 9</v>
      </c>
      <c r="AN45" t="str">
        <f t="shared" si="16"/>
        <v xml:space="preserve">VALESEMI </v>
      </c>
    </row>
    <row r="46" spans="1:40" x14ac:dyDescent="0.35">
      <c r="A46">
        <v>82765</v>
      </c>
      <c r="B46" t="s">
        <v>274</v>
      </c>
      <c r="C46" s="31">
        <v>45821</v>
      </c>
      <c r="D46" t="s">
        <v>373</v>
      </c>
      <c r="E46" t="s">
        <v>374</v>
      </c>
      <c r="F46" t="s">
        <v>433</v>
      </c>
      <c r="G46" t="s">
        <v>434</v>
      </c>
      <c r="H46" t="s">
        <v>422</v>
      </c>
      <c r="I46" t="s">
        <v>423</v>
      </c>
      <c r="J46">
        <v>120</v>
      </c>
      <c r="K46">
        <v>3540</v>
      </c>
      <c r="L46">
        <v>2252.8824</v>
      </c>
      <c r="M46">
        <v>712.96</v>
      </c>
      <c r="N46">
        <v>29.5</v>
      </c>
      <c r="O46" s="32">
        <f t="shared" si="0"/>
        <v>2827.04</v>
      </c>
      <c r="P46" s="32">
        <f t="shared" si="1"/>
        <v>574.1576</v>
      </c>
      <c r="Q46">
        <v>741337</v>
      </c>
      <c r="R46" t="s">
        <v>346</v>
      </c>
      <c r="S46" t="s">
        <v>347</v>
      </c>
      <c r="T46" t="str">
        <f t="shared" si="2"/>
        <v>VEN</v>
      </c>
      <c r="U46" t="s">
        <v>313</v>
      </c>
      <c r="V46" s="33">
        <f t="shared" si="3"/>
        <v>3540</v>
      </c>
      <c r="W46">
        <f t="shared" si="4"/>
        <v>120</v>
      </c>
      <c r="X46" s="33">
        <f t="shared" si="5"/>
        <v>2827.04</v>
      </c>
      <c r="Y46" s="33">
        <f t="shared" si="6"/>
        <v>712.96</v>
      </c>
      <c r="Z46" s="45">
        <f t="shared" si="7"/>
        <v>0.15541175141242938</v>
      </c>
      <c r="AA46" s="33">
        <f t="shared" si="8"/>
        <v>550.1576</v>
      </c>
      <c r="AB46" s="45">
        <f t="shared" si="9"/>
        <v>0.19460552379874357</v>
      </c>
      <c r="AC46" s="33">
        <f>IFERROR($X46/VLOOKUP(CONCATENATE("USD",C46),[1]GEINDICE!AR$1:AS$65536,2,0),"")</f>
        <v>507.98533745417956</v>
      </c>
      <c r="AD46" s="33">
        <f>IFERROR($AA46/VLOOKUP(CONCATENATE("USD",C46),[1]GEINDICE!AR$1:AS$65536,2,0),"")</f>
        <v>98.856752677352119</v>
      </c>
      <c r="AE46" s="33">
        <f>IFERROR($X46/VLOOKUP(CONCATENATE("EUR",C46),[1]GEINDICE!AR$1:AS$65536,2,0),"")</f>
        <v>439.50686379677558</v>
      </c>
      <c r="AF46" s="33">
        <f>IFERROR($AA46/VLOOKUP(CONCATENATE("EUR",C46),[1]GEINDICE!AR$1:AS$65536,2,0),"")</f>
        <v>85.530463442314556</v>
      </c>
      <c r="AG46" s="48" t="str">
        <f>VLOOKUP(E46,[1]Apresentação!AW$1:AX$65536,2,0)</f>
        <v xml:space="preserve">                    2 - LEATHER AUXILIARIES</v>
      </c>
      <c r="AH46" s="48" t="str">
        <f t="shared" si="10"/>
        <v xml:space="preserve">         5203000002 - ENSUL AMC</v>
      </c>
      <c r="AI46" s="49" t="str">
        <f t="shared" si="11"/>
        <v xml:space="preserve">     L00469 - VALESEMI BENEFICIAMENTO DE COUROS LTDA</v>
      </c>
      <c r="AJ46" t="str">
        <f t="shared" si="12"/>
        <v xml:space="preserve">     93 - RESALES</v>
      </c>
      <c r="AK46" t="str">
        <f t="shared" si="13"/>
        <v/>
      </c>
      <c r="AL46">
        <f t="shared" si="14"/>
        <v>6</v>
      </c>
      <c r="AM46" t="str">
        <f t="shared" si="15"/>
        <v>2025 6</v>
      </c>
      <c r="AN46" t="str">
        <f t="shared" si="16"/>
        <v xml:space="preserve">VALESEMI </v>
      </c>
    </row>
    <row r="47" spans="1:40" x14ac:dyDescent="0.35">
      <c r="A47">
        <v>83889</v>
      </c>
      <c r="B47" t="s">
        <v>274</v>
      </c>
      <c r="C47" s="31">
        <v>45917</v>
      </c>
      <c r="D47" t="s">
        <v>373</v>
      </c>
      <c r="E47" t="s">
        <v>374</v>
      </c>
      <c r="F47" t="s">
        <v>433</v>
      </c>
      <c r="G47" t="s">
        <v>434</v>
      </c>
      <c r="H47" t="s">
        <v>422</v>
      </c>
      <c r="I47" t="s">
        <v>423</v>
      </c>
      <c r="J47">
        <v>120</v>
      </c>
      <c r="K47">
        <v>3540</v>
      </c>
      <c r="L47">
        <v>2307.16662</v>
      </c>
      <c r="M47">
        <v>712.96</v>
      </c>
      <c r="N47">
        <v>29.5</v>
      </c>
      <c r="O47" s="32">
        <f t="shared" si="0"/>
        <v>2827.04</v>
      </c>
      <c r="P47" s="32">
        <f t="shared" si="1"/>
        <v>519.87338</v>
      </c>
      <c r="Q47">
        <v>761658</v>
      </c>
      <c r="R47" t="s">
        <v>346</v>
      </c>
      <c r="S47" t="s">
        <v>347</v>
      </c>
      <c r="T47" t="str">
        <f t="shared" si="2"/>
        <v>VEN</v>
      </c>
      <c r="U47" t="s">
        <v>348</v>
      </c>
      <c r="V47" s="33">
        <f t="shared" si="3"/>
        <v>3540</v>
      </c>
      <c r="W47">
        <f t="shared" si="4"/>
        <v>120</v>
      </c>
      <c r="X47" s="33">
        <f t="shared" si="5"/>
        <v>2827.04</v>
      </c>
      <c r="Y47" s="33">
        <f t="shared" si="6"/>
        <v>712.96</v>
      </c>
      <c r="Z47" s="45">
        <f t="shared" si="7"/>
        <v>0.14007722598870057</v>
      </c>
      <c r="AA47" s="33">
        <f t="shared" si="8"/>
        <v>495.87338</v>
      </c>
      <c r="AB47" s="45">
        <f t="shared" si="9"/>
        <v>0.17540373677061522</v>
      </c>
      <c r="AC47" s="33">
        <f>IFERROR($X47/VLOOKUP(CONCATENATE("USD",C47),[1]GEINDICE!AR$1:AS$65536,2,0),"")</f>
        <v>533.29309011337273</v>
      </c>
      <c r="AD47" s="33">
        <f>IFERROR($AA47/VLOOKUP(CONCATENATE("USD",C47),[1]GEINDICE!AR$1:AS$65536,2,0),"")</f>
        <v>93.541600799834001</v>
      </c>
      <c r="AE47" s="33">
        <f>IFERROR($X47/VLOOKUP(CONCATENATE("EUR",C47),[1]GEINDICE!AR$1:AS$65536,2,0),"")</f>
        <v>450.18711084924439</v>
      </c>
      <c r="AF47" s="33">
        <f>IFERROR($AA47/VLOOKUP(CONCATENATE("EUR",C47),[1]GEINDICE!AR$1:AS$65536,2,0),"")</f>
        <v>78.964501488924626</v>
      </c>
      <c r="AG47" s="48" t="str">
        <f>VLOOKUP(E47,[1]Apresentação!AW$1:AX$65536,2,0)</f>
        <v xml:space="preserve">                    2 - LEATHER AUXILIARIES</v>
      </c>
      <c r="AH47" s="48" t="str">
        <f t="shared" si="10"/>
        <v xml:space="preserve">         5203000002 - ENSUL AMC</v>
      </c>
      <c r="AI47" s="49" t="str">
        <f t="shared" si="11"/>
        <v xml:space="preserve">     L00469 - VALESEMI BENEFICIAMENTO DE COUROS LTDA</v>
      </c>
      <c r="AJ47" t="str">
        <f t="shared" si="12"/>
        <v xml:space="preserve">     93 - RESALES</v>
      </c>
      <c r="AK47" t="str">
        <f t="shared" si="13"/>
        <v/>
      </c>
      <c r="AL47">
        <f t="shared" si="14"/>
        <v>9</v>
      </c>
      <c r="AM47" t="str">
        <f t="shared" si="15"/>
        <v>2025 9</v>
      </c>
      <c r="AN47" t="str">
        <f t="shared" si="16"/>
        <v xml:space="preserve">VALESEMI </v>
      </c>
    </row>
    <row r="48" spans="1:40" x14ac:dyDescent="0.35">
      <c r="A48">
        <v>83424</v>
      </c>
      <c r="B48" t="s">
        <v>274</v>
      </c>
      <c r="C48" s="31">
        <v>45876</v>
      </c>
      <c r="D48" t="s">
        <v>373</v>
      </c>
      <c r="E48" t="s">
        <v>374</v>
      </c>
      <c r="F48" t="s">
        <v>433</v>
      </c>
      <c r="G48" t="s">
        <v>434</v>
      </c>
      <c r="H48" t="s">
        <v>422</v>
      </c>
      <c r="I48" t="s">
        <v>423</v>
      </c>
      <c r="J48">
        <v>120</v>
      </c>
      <c r="K48">
        <v>3540</v>
      </c>
      <c r="L48">
        <v>2262.5296600000001</v>
      </c>
      <c r="M48">
        <v>712.96</v>
      </c>
      <c r="N48">
        <v>29.5</v>
      </c>
      <c r="O48" s="32">
        <f t="shared" si="0"/>
        <v>2827.04</v>
      </c>
      <c r="P48" s="32">
        <f t="shared" si="1"/>
        <v>564.51033999999981</v>
      </c>
      <c r="Q48">
        <v>750042</v>
      </c>
      <c r="R48" t="s">
        <v>346</v>
      </c>
      <c r="S48" t="s">
        <v>347</v>
      </c>
      <c r="T48" t="str">
        <f t="shared" si="2"/>
        <v>VEN</v>
      </c>
      <c r="U48" t="s">
        <v>313</v>
      </c>
      <c r="V48" s="33">
        <f t="shared" si="3"/>
        <v>3540</v>
      </c>
      <c r="W48">
        <f t="shared" si="4"/>
        <v>120</v>
      </c>
      <c r="X48" s="33">
        <f t="shared" si="5"/>
        <v>2827.04</v>
      </c>
      <c r="Y48" s="33">
        <f t="shared" si="6"/>
        <v>712.96</v>
      </c>
      <c r="Z48" s="45">
        <f t="shared" si="7"/>
        <v>0.15268653672316379</v>
      </c>
      <c r="AA48" s="33">
        <f t="shared" si="8"/>
        <v>540.51033999999981</v>
      </c>
      <c r="AB48" s="45">
        <f t="shared" si="9"/>
        <v>0.19119302875091962</v>
      </c>
      <c r="AC48" s="33">
        <f>IFERROR($X48/VLOOKUP(CONCATENATE("USD",C48),[1]GEINDICE!AR$1:AS$65536,2,0),"")</f>
        <v>517.41278963358832</v>
      </c>
      <c r="AD48" s="33">
        <f>IFERROR($AA48/VLOOKUP(CONCATENATE("USD",C48),[1]GEINDICE!AR$1:AS$65536,2,0),"")</f>
        <v>98.925718364508185</v>
      </c>
      <c r="AE48" s="33">
        <f>IFERROR($X48/VLOOKUP(CONCATENATE("EUR",C48),[1]GEINDICE!AR$1:AS$65536,2,0),"")</f>
        <v>444.47519023960757</v>
      </c>
      <c r="AF48" s="33">
        <f>IFERROR($AA48/VLOOKUP(CONCATENATE("EUR",C48),[1]GEINDICE!AR$1:AS$65536,2,0),"")</f>
        <v>84.98055782655176</v>
      </c>
      <c r="AG48" s="48" t="str">
        <f>VLOOKUP(E48,[1]Apresentação!AW$1:AX$65536,2,0)</f>
        <v xml:space="preserve">                    2 - LEATHER AUXILIARIES</v>
      </c>
      <c r="AH48" s="48" t="str">
        <f t="shared" si="10"/>
        <v xml:space="preserve">         5203000002 - ENSUL AMC</v>
      </c>
      <c r="AI48" s="49" t="str">
        <f t="shared" si="11"/>
        <v xml:space="preserve">     L00469 - VALESEMI BENEFICIAMENTO DE COUROS LTDA</v>
      </c>
      <c r="AJ48" t="str">
        <f t="shared" si="12"/>
        <v xml:space="preserve">     93 - RESALES</v>
      </c>
      <c r="AK48" t="str">
        <f t="shared" si="13"/>
        <v/>
      </c>
      <c r="AL48">
        <f t="shared" si="14"/>
        <v>8</v>
      </c>
      <c r="AM48" t="str">
        <f t="shared" si="15"/>
        <v>2025 8</v>
      </c>
      <c r="AN48" t="str">
        <f t="shared" si="16"/>
        <v xml:space="preserve">VALESEMI </v>
      </c>
    </row>
    <row r="49" spans="1:40" x14ac:dyDescent="0.35">
      <c r="A49">
        <v>84075</v>
      </c>
      <c r="B49" t="s">
        <v>274</v>
      </c>
      <c r="C49" s="31">
        <v>45931</v>
      </c>
      <c r="D49" t="s">
        <v>373</v>
      </c>
      <c r="E49" t="s">
        <v>374</v>
      </c>
      <c r="F49" t="s">
        <v>433</v>
      </c>
      <c r="G49" t="s">
        <v>434</v>
      </c>
      <c r="H49" t="s">
        <v>422</v>
      </c>
      <c r="I49" t="s">
        <v>423</v>
      </c>
      <c r="J49">
        <v>120</v>
      </c>
      <c r="K49">
        <v>3540</v>
      </c>
      <c r="L49">
        <v>2307.16662</v>
      </c>
      <c r="M49">
        <v>712.96</v>
      </c>
      <c r="N49">
        <v>29.5</v>
      </c>
      <c r="O49" s="32">
        <f t="shared" si="0"/>
        <v>2827.04</v>
      </c>
      <c r="P49" s="32">
        <f t="shared" si="1"/>
        <v>519.87338</v>
      </c>
      <c r="Q49">
        <v>762995</v>
      </c>
      <c r="R49" t="s">
        <v>346</v>
      </c>
      <c r="S49" t="s">
        <v>347</v>
      </c>
      <c r="T49" t="str">
        <f t="shared" si="2"/>
        <v>VEN</v>
      </c>
      <c r="U49" t="s">
        <v>313</v>
      </c>
      <c r="V49" s="33">
        <f t="shared" si="3"/>
        <v>3540</v>
      </c>
      <c r="W49">
        <f t="shared" si="4"/>
        <v>120</v>
      </c>
      <c r="X49" s="33">
        <f t="shared" si="5"/>
        <v>2827.04</v>
      </c>
      <c r="Y49" s="33">
        <f t="shared" si="6"/>
        <v>712.96</v>
      </c>
      <c r="Z49" s="45">
        <f t="shared" si="7"/>
        <v>0.14007722598870057</v>
      </c>
      <c r="AA49" s="33">
        <f t="shared" si="8"/>
        <v>495.87338</v>
      </c>
      <c r="AB49" s="45">
        <f t="shared" si="9"/>
        <v>0.17540373677061522</v>
      </c>
      <c r="AC49" s="33">
        <f>IFERROR($X49/VLOOKUP(CONCATENATE("USD",C49),[1]GEINDICE!AR$1:AS$65536,2,0),"")</f>
        <v>531.31859870696132</v>
      </c>
      <c r="AD49" s="33">
        <f>IFERROR($AA49/VLOOKUP(CONCATENATE("USD",C49),[1]GEINDICE!AR$1:AS$65536,2,0),"")</f>
        <v>93.195267628927979</v>
      </c>
      <c r="AE49" s="33">
        <f>IFERROR($X49/VLOOKUP(CONCATENATE("EUR",C49),[1]GEINDICE!AR$1:AS$65536,2,0),"")</f>
        <v>453.22559958958567</v>
      </c>
      <c r="AF49" s="33">
        <f>IFERROR($AA49/VLOOKUP(CONCATENATE("EUR",C49),[1]GEINDICE!AR$1:AS$65536,2,0),"")</f>
        <v>79.497463768115935</v>
      </c>
      <c r="AG49" s="48" t="str">
        <f>VLOOKUP(E49,[1]Apresentação!AW$1:AX$65536,2,0)</f>
        <v xml:space="preserve">                    2 - LEATHER AUXILIARIES</v>
      </c>
      <c r="AH49" s="48" t="str">
        <f t="shared" si="10"/>
        <v xml:space="preserve">         5203000002 - ENSUL AMC</v>
      </c>
      <c r="AI49" s="49" t="str">
        <f t="shared" si="11"/>
        <v xml:space="preserve">     L00469 - VALESEMI BENEFICIAMENTO DE COUROS LTDA</v>
      </c>
      <c r="AJ49" t="str">
        <f t="shared" si="12"/>
        <v xml:space="preserve">     93 - RESALES</v>
      </c>
      <c r="AK49" t="str">
        <f t="shared" si="13"/>
        <v/>
      </c>
      <c r="AL49">
        <f t="shared" si="14"/>
        <v>10</v>
      </c>
      <c r="AM49" t="str">
        <f t="shared" si="15"/>
        <v>2025 10</v>
      </c>
      <c r="AN49" t="str">
        <f t="shared" si="16"/>
        <v xml:space="preserve">VALESEMI </v>
      </c>
    </row>
    <row r="50" spans="1:40" x14ac:dyDescent="0.35">
      <c r="A50">
        <v>83810</v>
      </c>
      <c r="B50" t="s">
        <v>274</v>
      </c>
      <c r="C50" s="31">
        <v>45909</v>
      </c>
      <c r="D50" t="s">
        <v>373</v>
      </c>
      <c r="E50" t="s">
        <v>374</v>
      </c>
      <c r="F50" t="s">
        <v>433</v>
      </c>
      <c r="G50" t="s">
        <v>434</v>
      </c>
      <c r="H50" t="s">
        <v>422</v>
      </c>
      <c r="I50" t="s">
        <v>423</v>
      </c>
      <c r="J50">
        <v>120</v>
      </c>
      <c r="K50">
        <v>3540</v>
      </c>
      <c r="L50">
        <v>2307.16662</v>
      </c>
      <c r="M50">
        <v>712.96</v>
      </c>
      <c r="N50">
        <v>29.5</v>
      </c>
      <c r="O50" s="32">
        <f t="shared" si="0"/>
        <v>2827.04</v>
      </c>
      <c r="P50" s="32">
        <f t="shared" si="1"/>
        <v>519.87338</v>
      </c>
      <c r="Q50">
        <v>761015</v>
      </c>
      <c r="R50" t="s">
        <v>346</v>
      </c>
      <c r="S50" t="s">
        <v>347</v>
      </c>
      <c r="T50" t="str">
        <f t="shared" si="2"/>
        <v>VEN</v>
      </c>
      <c r="U50" t="s">
        <v>313</v>
      </c>
      <c r="V50" s="33">
        <f t="shared" si="3"/>
        <v>3540</v>
      </c>
      <c r="W50">
        <f t="shared" si="4"/>
        <v>120</v>
      </c>
      <c r="X50" s="33">
        <f t="shared" si="5"/>
        <v>2827.04</v>
      </c>
      <c r="Y50" s="33">
        <f t="shared" si="6"/>
        <v>712.96</v>
      </c>
      <c r="Z50" s="45">
        <f t="shared" si="7"/>
        <v>0.14007722598870057</v>
      </c>
      <c r="AA50" s="33">
        <f t="shared" si="8"/>
        <v>495.87338</v>
      </c>
      <c r="AB50" s="45">
        <f t="shared" si="9"/>
        <v>0.17540373677061522</v>
      </c>
      <c r="AC50" s="33">
        <f>IFERROR($X50/VLOOKUP(CONCATENATE("USD",C50),[1]GEINDICE!AR$1:AS$65536,2,0),"")</f>
        <v>520.84454106636201</v>
      </c>
      <c r="AD50" s="33">
        <f>IFERROR($AA50/VLOOKUP(CONCATENATE("USD",C50),[1]GEINDICE!AR$1:AS$65536,2,0),"")</f>
        <v>91.358078779616037</v>
      </c>
      <c r="AE50" s="33">
        <f>IFERROR($X50/VLOOKUP(CONCATENATE("EUR",C50),[1]GEINDICE!AR$1:AS$65536,2,0),"")</f>
        <v>444.29357221436425</v>
      </c>
      <c r="AF50" s="33">
        <f>IFERROR($AA50/VLOOKUP(CONCATENATE("EUR",C50),[1]GEINDICE!AR$1:AS$65536,2,0),"")</f>
        <v>77.930752789564664</v>
      </c>
      <c r="AG50" s="48" t="str">
        <f>VLOOKUP(E50,[1]Apresentação!AW$1:AX$65536,2,0)</f>
        <v xml:space="preserve">                    2 - LEATHER AUXILIARIES</v>
      </c>
      <c r="AH50" s="48" t="str">
        <f t="shared" si="10"/>
        <v xml:space="preserve">         5203000002 - ENSUL AMC</v>
      </c>
      <c r="AI50" s="49" t="str">
        <f t="shared" si="11"/>
        <v xml:space="preserve">     L00469 - VALESEMI BENEFICIAMENTO DE COUROS LTDA</v>
      </c>
      <c r="AJ50" t="str">
        <f t="shared" si="12"/>
        <v xml:space="preserve">     93 - RESALES</v>
      </c>
      <c r="AK50" t="str">
        <f t="shared" si="13"/>
        <v/>
      </c>
      <c r="AL50">
        <f t="shared" si="14"/>
        <v>9</v>
      </c>
      <c r="AM50" t="str">
        <f t="shared" si="15"/>
        <v>2025 9</v>
      </c>
      <c r="AN50" t="str">
        <f t="shared" si="16"/>
        <v xml:space="preserve">VALESEMI </v>
      </c>
    </row>
    <row r="51" spans="1:40" x14ac:dyDescent="0.35">
      <c r="A51">
        <v>82750</v>
      </c>
      <c r="B51" t="s">
        <v>274</v>
      </c>
      <c r="C51" s="31">
        <v>45820</v>
      </c>
      <c r="D51" t="s">
        <v>373</v>
      </c>
      <c r="E51" t="s">
        <v>374</v>
      </c>
      <c r="F51" t="s">
        <v>375</v>
      </c>
      <c r="G51" t="s">
        <v>376</v>
      </c>
      <c r="H51" t="s">
        <v>422</v>
      </c>
      <c r="I51" t="s">
        <v>423</v>
      </c>
      <c r="J51">
        <v>1900</v>
      </c>
      <c r="K51">
        <v>66417.600000000006</v>
      </c>
      <c r="L51">
        <v>35670.637970000003</v>
      </c>
      <c r="M51">
        <v>13376.58</v>
      </c>
      <c r="N51">
        <v>34.956629999999997</v>
      </c>
      <c r="O51" s="32">
        <f t="shared" si="0"/>
        <v>53041.020000000004</v>
      </c>
      <c r="P51" s="32">
        <f t="shared" si="1"/>
        <v>17370.382030000001</v>
      </c>
      <c r="Q51">
        <v>741193</v>
      </c>
      <c r="R51" t="s">
        <v>346</v>
      </c>
      <c r="S51" t="s">
        <v>347</v>
      </c>
      <c r="T51" t="str">
        <f t="shared" si="2"/>
        <v>VEN</v>
      </c>
      <c r="U51" t="s">
        <v>348</v>
      </c>
      <c r="V51" s="33">
        <f t="shared" si="3"/>
        <v>66417.600000000006</v>
      </c>
      <c r="W51">
        <f t="shared" si="4"/>
        <v>1900</v>
      </c>
      <c r="X51" s="33">
        <f t="shared" si="5"/>
        <v>53041.020000000004</v>
      </c>
      <c r="Y51" s="33">
        <f t="shared" si="6"/>
        <v>13376.58</v>
      </c>
      <c r="Z51" s="45">
        <f t="shared" si="7"/>
        <v>0.25581144199730188</v>
      </c>
      <c r="AA51" s="33">
        <f t="shared" si="8"/>
        <v>16990.382030000001</v>
      </c>
      <c r="AB51" s="45">
        <f t="shared" si="9"/>
        <v>0.32032532613437675</v>
      </c>
      <c r="AC51" s="33">
        <f>IFERROR($X51/VLOOKUP(CONCATENATE("USD",C51),[1]GEINDICE!AR$1:AS$65536,2,0),"")</f>
        <v>9576.2656171011768</v>
      </c>
      <c r="AD51" s="33">
        <f>IFERROR($AA51/VLOOKUP(CONCATENATE("USD",C51),[1]GEINDICE!AR$1:AS$65536,2,0),"")</f>
        <v>3067.5204069473534</v>
      </c>
      <c r="AE51" s="33">
        <f>IFERROR($X51/VLOOKUP(CONCATENATE("EUR",C51),[1]GEINDICE!AR$1:AS$65536,2,0),"")</f>
        <v>8271.117140718563</v>
      </c>
      <c r="AF51" s="33">
        <f>IFERROR($AA51/VLOOKUP(CONCATENATE("EUR",C51),[1]GEINDICE!AR$1:AS$65536,2,0),"")</f>
        <v>2649.4482955963072</v>
      </c>
      <c r="AG51" s="48" t="str">
        <f>VLOOKUP(E51,[1]Apresentação!AW$1:AX$65536,2,0)</f>
        <v xml:space="preserve">                    2 - LEATHER AUXILIARIES</v>
      </c>
      <c r="AH51" s="48" t="str">
        <f t="shared" si="10"/>
        <v xml:space="preserve">         5203000002 - ENSUL AMC</v>
      </c>
      <c r="AI51" s="49" t="str">
        <f t="shared" si="11"/>
        <v xml:space="preserve">     L00222 - DURLICOUROS IND COM DE COUROS IMP EXP LTDA</v>
      </c>
      <c r="AJ51" t="str">
        <f t="shared" si="12"/>
        <v xml:space="preserve">     93 - RESALES</v>
      </c>
      <c r="AK51" t="str">
        <f t="shared" si="13"/>
        <v/>
      </c>
      <c r="AL51">
        <f t="shared" si="14"/>
        <v>6</v>
      </c>
      <c r="AM51" t="str">
        <f t="shared" si="15"/>
        <v>2025 6</v>
      </c>
      <c r="AN51" t="str">
        <f t="shared" si="16"/>
        <v xml:space="preserve">DURLICOUROS </v>
      </c>
    </row>
    <row r="52" spans="1:40" x14ac:dyDescent="0.35">
      <c r="A52">
        <v>83104</v>
      </c>
      <c r="B52" t="s">
        <v>274</v>
      </c>
      <c r="C52" s="31">
        <v>45853</v>
      </c>
      <c r="D52" t="s">
        <v>373</v>
      </c>
      <c r="E52" t="s">
        <v>374</v>
      </c>
      <c r="F52" t="s">
        <v>433</v>
      </c>
      <c r="G52" t="s">
        <v>434</v>
      </c>
      <c r="H52" t="s">
        <v>422</v>
      </c>
      <c r="I52" t="s">
        <v>423</v>
      </c>
      <c r="J52">
        <v>120</v>
      </c>
      <c r="K52">
        <v>3540</v>
      </c>
      <c r="L52">
        <v>2253.99665</v>
      </c>
      <c r="M52">
        <v>712.96</v>
      </c>
      <c r="N52">
        <v>29.5</v>
      </c>
      <c r="O52" s="32">
        <f t="shared" si="0"/>
        <v>2827.04</v>
      </c>
      <c r="P52" s="32">
        <f t="shared" si="1"/>
        <v>573.04334999999992</v>
      </c>
      <c r="Q52">
        <v>743781</v>
      </c>
      <c r="R52" t="s">
        <v>346</v>
      </c>
      <c r="S52" t="s">
        <v>347</v>
      </c>
      <c r="T52" t="str">
        <f t="shared" si="2"/>
        <v>VEN</v>
      </c>
      <c r="U52" t="s">
        <v>313</v>
      </c>
      <c r="V52" s="33">
        <f t="shared" si="3"/>
        <v>3540</v>
      </c>
      <c r="W52">
        <f t="shared" si="4"/>
        <v>120</v>
      </c>
      <c r="X52" s="33">
        <f t="shared" si="5"/>
        <v>2827.04</v>
      </c>
      <c r="Y52" s="33">
        <f t="shared" si="6"/>
        <v>712.96</v>
      </c>
      <c r="Z52" s="45">
        <f t="shared" si="7"/>
        <v>0.15509699152542369</v>
      </c>
      <c r="AA52" s="33">
        <f t="shared" si="8"/>
        <v>549.04334999999992</v>
      </c>
      <c r="AB52" s="45">
        <f t="shared" si="9"/>
        <v>0.19421138363801005</v>
      </c>
      <c r="AC52" s="33">
        <f>IFERROR($X52/VLOOKUP(CONCATENATE("USD",C52),[1]GEINDICE!AR$1:AS$65536,2,0),"")</f>
        <v>508.68000575788108</v>
      </c>
      <c r="AD52" s="33">
        <f>IFERROR($AA52/VLOOKUP(CONCATENATE("USD",C52),[1]GEINDICE!AR$1:AS$65536,2,0),"")</f>
        <v>98.791447747229</v>
      </c>
      <c r="AE52" s="33">
        <f>IFERROR($X52/VLOOKUP(CONCATENATE("EUR",C52),[1]GEINDICE!AR$1:AS$65536,2,0),"")</f>
        <v>437.7645983988603</v>
      </c>
      <c r="AF52" s="33">
        <f>IFERROR($AA52/VLOOKUP(CONCATENATE("EUR",C52),[1]GEINDICE!AR$1:AS$65536,2,0),"")</f>
        <v>85.018868362780452</v>
      </c>
      <c r="AG52" s="48" t="str">
        <f>VLOOKUP(E52,[1]Apresentação!AW$1:AX$65536,2,0)</f>
        <v xml:space="preserve">                    2 - LEATHER AUXILIARIES</v>
      </c>
      <c r="AH52" s="48" t="str">
        <f t="shared" si="10"/>
        <v xml:space="preserve">         5203000002 - ENSUL AMC</v>
      </c>
      <c r="AI52" s="49" t="str">
        <f t="shared" si="11"/>
        <v xml:space="preserve">     L00469 - VALESEMI BENEFICIAMENTO DE COUROS LTDA</v>
      </c>
      <c r="AJ52" t="str">
        <f t="shared" si="12"/>
        <v xml:space="preserve">     93 - RESALES</v>
      </c>
      <c r="AK52" t="str">
        <f t="shared" si="13"/>
        <v/>
      </c>
      <c r="AL52">
        <f t="shared" si="14"/>
        <v>7</v>
      </c>
      <c r="AM52" t="str">
        <f t="shared" si="15"/>
        <v>2025 7</v>
      </c>
      <c r="AN52" t="str">
        <f t="shared" si="16"/>
        <v xml:space="preserve">VALESEMI </v>
      </c>
    </row>
    <row r="53" spans="1:40" x14ac:dyDescent="0.35">
      <c r="A53">
        <v>83239</v>
      </c>
      <c r="B53" t="s">
        <v>274</v>
      </c>
      <c r="C53" s="31">
        <v>45862</v>
      </c>
      <c r="D53" t="s">
        <v>373</v>
      </c>
      <c r="E53" t="s">
        <v>374</v>
      </c>
      <c r="F53" t="s">
        <v>433</v>
      </c>
      <c r="G53" t="s">
        <v>434</v>
      </c>
      <c r="H53" t="s">
        <v>422</v>
      </c>
      <c r="I53" t="s">
        <v>423</v>
      </c>
      <c r="J53">
        <v>120</v>
      </c>
      <c r="K53">
        <v>3540</v>
      </c>
      <c r="L53">
        <v>2260.02495</v>
      </c>
      <c r="M53">
        <v>712.96</v>
      </c>
      <c r="N53">
        <v>29.5</v>
      </c>
      <c r="O53" s="32">
        <f t="shared" si="0"/>
        <v>2827.04</v>
      </c>
      <c r="P53" s="32">
        <f t="shared" si="1"/>
        <v>567.01504999999997</v>
      </c>
      <c r="Q53">
        <v>744715</v>
      </c>
      <c r="R53" t="s">
        <v>346</v>
      </c>
      <c r="S53" t="s">
        <v>347</v>
      </c>
      <c r="T53" t="str">
        <f t="shared" si="2"/>
        <v>VEN</v>
      </c>
      <c r="U53" t="s">
        <v>348</v>
      </c>
      <c r="V53" s="33">
        <f t="shared" si="3"/>
        <v>3540</v>
      </c>
      <c r="W53">
        <f t="shared" si="4"/>
        <v>120</v>
      </c>
      <c r="X53" s="33">
        <f t="shared" si="5"/>
        <v>2827.04</v>
      </c>
      <c r="Y53" s="33">
        <f t="shared" si="6"/>
        <v>712.96</v>
      </c>
      <c r="Z53" s="45">
        <f t="shared" si="7"/>
        <v>0.15339408192090395</v>
      </c>
      <c r="AA53" s="33">
        <f t="shared" si="8"/>
        <v>543.01504999999997</v>
      </c>
      <c r="AB53" s="45">
        <f t="shared" si="9"/>
        <v>0.19207901197011715</v>
      </c>
      <c r="AC53" s="33">
        <f>IFERROR($X53/VLOOKUP(CONCATENATE("USD",C53),[1]GEINDICE!AR$1:AS$65536,2,0),"")</f>
        <v>511.78334147975158</v>
      </c>
      <c r="AD53" s="33">
        <f>IFERROR($AA53/VLOOKUP(CONCATENATE("USD",C53),[1]GEINDICE!AR$1:AS$65536,2,0),"")</f>
        <v>98.302838574195761</v>
      </c>
      <c r="AE53" s="33">
        <f>IFERROR($X53/VLOOKUP(CONCATENATE("EUR",C53),[1]GEINDICE!AR$1:AS$65536,2,0),"")</f>
        <v>435.00284663558449</v>
      </c>
      <c r="AF53" s="33">
        <f>IFERROR($AA53/VLOOKUP(CONCATENATE("EUR",C53),[1]GEINDICE!AR$1:AS$65536,2,0),"")</f>
        <v>83.554916985951465</v>
      </c>
      <c r="AG53" s="48" t="str">
        <f>VLOOKUP(E53,[1]Apresentação!AW$1:AX$65536,2,0)</f>
        <v xml:space="preserve">                    2 - LEATHER AUXILIARIES</v>
      </c>
      <c r="AH53" s="48" t="str">
        <f t="shared" si="10"/>
        <v xml:space="preserve">         5203000002 - ENSUL AMC</v>
      </c>
      <c r="AI53" s="49" t="str">
        <f t="shared" si="11"/>
        <v xml:space="preserve">     L00469 - VALESEMI BENEFICIAMENTO DE COUROS LTDA</v>
      </c>
      <c r="AJ53" t="str">
        <f t="shared" si="12"/>
        <v xml:space="preserve">     93 - RESALES</v>
      </c>
      <c r="AK53" t="str">
        <f t="shared" si="13"/>
        <v/>
      </c>
      <c r="AL53">
        <f t="shared" si="14"/>
        <v>7</v>
      </c>
      <c r="AM53" t="str">
        <f t="shared" si="15"/>
        <v>2025 7</v>
      </c>
      <c r="AN53" t="str">
        <f t="shared" si="16"/>
        <v xml:space="preserve">VALESEMI </v>
      </c>
    </row>
    <row r="54" spans="1:40" x14ac:dyDescent="0.35">
      <c r="A54">
        <v>83530</v>
      </c>
      <c r="B54" t="s">
        <v>274</v>
      </c>
      <c r="C54" s="31">
        <v>45887</v>
      </c>
      <c r="D54" t="s">
        <v>373</v>
      </c>
      <c r="E54" t="s">
        <v>374</v>
      </c>
      <c r="F54" t="s">
        <v>433</v>
      </c>
      <c r="G54" t="s">
        <v>434</v>
      </c>
      <c r="H54" t="s">
        <v>422</v>
      </c>
      <c r="I54" t="s">
        <v>423</v>
      </c>
      <c r="J54">
        <v>120</v>
      </c>
      <c r="K54">
        <v>3540</v>
      </c>
      <c r="L54">
        <v>2307.16662</v>
      </c>
      <c r="M54">
        <v>712.96</v>
      </c>
      <c r="N54">
        <v>29.5</v>
      </c>
      <c r="O54" s="32">
        <f t="shared" si="0"/>
        <v>2827.04</v>
      </c>
      <c r="P54" s="32">
        <f t="shared" si="1"/>
        <v>519.87338</v>
      </c>
      <c r="Q54">
        <v>757099</v>
      </c>
      <c r="R54" t="s">
        <v>346</v>
      </c>
      <c r="S54" t="s">
        <v>347</v>
      </c>
      <c r="T54" t="str">
        <f t="shared" si="2"/>
        <v>VEN</v>
      </c>
      <c r="U54" t="s">
        <v>313</v>
      </c>
      <c r="V54" s="33">
        <f t="shared" si="3"/>
        <v>3540</v>
      </c>
      <c r="W54">
        <f t="shared" si="4"/>
        <v>120</v>
      </c>
      <c r="X54" s="33">
        <f t="shared" si="5"/>
        <v>2827.04</v>
      </c>
      <c r="Y54" s="33">
        <f t="shared" si="6"/>
        <v>712.96</v>
      </c>
      <c r="Z54" s="45">
        <f t="shared" si="7"/>
        <v>0.14007722598870057</v>
      </c>
      <c r="AA54" s="33">
        <f t="shared" si="8"/>
        <v>495.87338</v>
      </c>
      <c r="AB54" s="45">
        <f t="shared" si="9"/>
        <v>0.17540373677061522</v>
      </c>
      <c r="AC54" s="33">
        <f>IFERROR($X54/VLOOKUP(CONCATENATE("USD",C54),[1]GEINDICE!AR$1:AS$65536,2,0),"")</f>
        <v>522.0275136183177</v>
      </c>
      <c r="AD54" s="33">
        <f>IFERROR($AA54/VLOOKUP(CONCATENATE("USD",C54),[1]GEINDICE!AR$1:AS$65536,2,0),"")</f>
        <v>91.565576585726149</v>
      </c>
      <c r="AE54" s="33">
        <f>IFERROR($X54/VLOOKUP(CONCATENATE("EUR",C54),[1]GEINDICE!AR$1:AS$65536,2,0),"")</f>
        <v>447.43681053447915</v>
      </c>
      <c r="AF54" s="33">
        <f>IFERROR($AA54/VLOOKUP(CONCATENATE("EUR",C54),[1]GEINDICE!AR$1:AS$65536,2,0),"")</f>
        <v>78.482088536473412</v>
      </c>
      <c r="AG54" s="48" t="str">
        <f>VLOOKUP(E54,[1]Apresentação!AW$1:AX$65536,2,0)</f>
        <v xml:space="preserve">                    2 - LEATHER AUXILIARIES</v>
      </c>
      <c r="AH54" s="48" t="str">
        <f t="shared" si="10"/>
        <v xml:space="preserve">         5203000002 - ENSUL AMC</v>
      </c>
      <c r="AI54" s="49" t="str">
        <f t="shared" si="11"/>
        <v xml:space="preserve">     L00469 - VALESEMI BENEFICIAMENTO DE COUROS LTDA</v>
      </c>
      <c r="AJ54" t="str">
        <f t="shared" si="12"/>
        <v xml:space="preserve">     93 - RESALES</v>
      </c>
      <c r="AK54" t="str">
        <f t="shared" si="13"/>
        <v/>
      </c>
      <c r="AL54">
        <f t="shared" si="14"/>
        <v>8</v>
      </c>
      <c r="AM54" t="str">
        <f t="shared" si="15"/>
        <v>2025 8</v>
      </c>
      <c r="AN54" t="str">
        <f t="shared" si="16"/>
        <v xml:space="preserve">VALESEMI </v>
      </c>
    </row>
    <row r="55" spans="1:40" x14ac:dyDescent="0.35">
      <c r="A55">
        <v>82397</v>
      </c>
      <c r="B55" t="s">
        <v>274</v>
      </c>
      <c r="C55" s="31">
        <v>45790</v>
      </c>
      <c r="D55" t="s">
        <v>373</v>
      </c>
      <c r="E55" t="s">
        <v>374</v>
      </c>
      <c r="F55" t="s">
        <v>435</v>
      </c>
      <c r="G55" t="s">
        <v>436</v>
      </c>
      <c r="H55" t="s">
        <v>422</v>
      </c>
      <c r="I55" t="s">
        <v>423</v>
      </c>
      <c r="J55">
        <v>1900</v>
      </c>
      <c r="K55">
        <v>59163.07</v>
      </c>
      <c r="L55">
        <v>35670.637970000003</v>
      </c>
      <c r="M55">
        <v>11915.51</v>
      </c>
      <c r="N55">
        <v>31.138459999999998</v>
      </c>
      <c r="O55" s="32">
        <f t="shared" si="0"/>
        <v>47247.56</v>
      </c>
      <c r="P55" s="32">
        <f t="shared" si="1"/>
        <v>11576.922029999994</v>
      </c>
      <c r="Q55">
        <v>738582</v>
      </c>
      <c r="R55" t="s">
        <v>346</v>
      </c>
      <c r="S55" t="s">
        <v>347</v>
      </c>
      <c r="T55" t="str">
        <f t="shared" si="2"/>
        <v>VEN</v>
      </c>
      <c r="U55" t="s">
        <v>313</v>
      </c>
      <c r="V55" s="33">
        <f t="shared" si="3"/>
        <v>59163.07</v>
      </c>
      <c r="W55">
        <f t="shared" si="4"/>
        <v>1900</v>
      </c>
      <c r="X55" s="33">
        <f t="shared" si="5"/>
        <v>47247.56</v>
      </c>
      <c r="Y55" s="33">
        <f t="shared" si="6"/>
        <v>11915.51</v>
      </c>
      <c r="Z55" s="45">
        <f t="shared" si="7"/>
        <v>0.18925525720690278</v>
      </c>
      <c r="AA55" s="33">
        <f t="shared" si="8"/>
        <v>11196.922029999994</v>
      </c>
      <c r="AB55" s="45">
        <f t="shared" si="9"/>
        <v>0.23698413272558402</v>
      </c>
      <c r="AC55" s="33">
        <f>IFERROR($X55/VLOOKUP(CONCATENATE("USD",C55),[1]GEINDICE!AR$1:AS$65536,2,0),"")</f>
        <v>8397.7746969535383</v>
      </c>
      <c r="AD55" s="33">
        <f>IFERROR($AA55/VLOOKUP(CONCATENATE("USD",C55),[1]GEINDICE!AR$1:AS$65536,2,0),"")</f>
        <v>1990.1393533823887</v>
      </c>
      <c r="AE55" s="33">
        <f>IFERROR($X55/VLOOKUP(CONCATENATE("EUR",C55),[1]GEINDICE!AR$1:AS$65536,2,0),"")</f>
        <v>7514.1639365119745</v>
      </c>
      <c r="AF55" s="33">
        <f>IFERROR($AA55/VLOOKUP(CONCATENATE("EUR",C55),[1]GEINDICE!AR$1:AS$65536,2,0),"")</f>
        <v>1780.7376236521507</v>
      </c>
      <c r="AG55" s="48" t="str">
        <f>VLOOKUP(E55,[1]Apresentação!AW$1:AX$65536,2,0)</f>
        <v xml:space="preserve">                    2 - LEATHER AUXILIARIES</v>
      </c>
      <c r="AH55" s="48" t="str">
        <f t="shared" si="10"/>
        <v xml:space="preserve">         5203000002 - ENSUL AMC</v>
      </c>
      <c r="AI55" s="49" t="str">
        <f t="shared" si="11"/>
        <v xml:space="preserve">     L00024 - FUGA S/A</v>
      </c>
      <c r="AJ55" t="str">
        <f t="shared" si="12"/>
        <v xml:space="preserve">     93 - RESALES</v>
      </c>
      <c r="AK55" t="str">
        <f t="shared" si="13"/>
        <v/>
      </c>
      <c r="AL55">
        <f t="shared" si="14"/>
        <v>5</v>
      </c>
      <c r="AM55" t="str">
        <f t="shared" si="15"/>
        <v>2025 5</v>
      </c>
      <c r="AN55" t="str">
        <f t="shared" si="16"/>
        <v xml:space="preserve">FUGA </v>
      </c>
    </row>
    <row r="56" spans="1:40" x14ac:dyDescent="0.35">
      <c r="A56">
        <v>82889</v>
      </c>
      <c r="B56" t="s">
        <v>274</v>
      </c>
      <c r="C56" s="31">
        <v>45834</v>
      </c>
      <c r="D56" t="s">
        <v>373</v>
      </c>
      <c r="E56" t="s">
        <v>374</v>
      </c>
      <c r="F56" t="s">
        <v>433</v>
      </c>
      <c r="G56" t="s">
        <v>434</v>
      </c>
      <c r="H56" t="s">
        <v>422</v>
      </c>
      <c r="I56" t="s">
        <v>423</v>
      </c>
      <c r="J56">
        <v>120</v>
      </c>
      <c r="K56">
        <v>3540</v>
      </c>
      <c r="L56">
        <v>2252.8824</v>
      </c>
      <c r="M56">
        <v>712.96</v>
      </c>
      <c r="N56">
        <v>29.5</v>
      </c>
      <c r="O56" s="32">
        <f t="shared" si="0"/>
        <v>2827.04</v>
      </c>
      <c r="P56" s="32">
        <f t="shared" si="1"/>
        <v>574.1576</v>
      </c>
      <c r="Q56">
        <v>742132</v>
      </c>
      <c r="R56" t="s">
        <v>346</v>
      </c>
      <c r="S56" t="s">
        <v>347</v>
      </c>
      <c r="T56" t="str">
        <f t="shared" si="2"/>
        <v>VEN</v>
      </c>
      <c r="U56" t="s">
        <v>348</v>
      </c>
      <c r="V56" s="33">
        <f t="shared" si="3"/>
        <v>3540</v>
      </c>
      <c r="W56">
        <f t="shared" si="4"/>
        <v>120</v>
      </c>
      <c r="X56" s="33">
        <f t="shared" si="5"/>
        <v>2827.04</v>
      </c>
      <c r="Y56" s="33">
        <f t="shared" si="6"/>
        <v>712.96</v>
      </c>
      <c r="Z56" s="45">
        <f t="shared" si="7"/>
        <v>0.15541175141242938</v>
      </c>
      <c r="AA56" s="33">
        <f t="shared" si="8"/>
        <v>550.1576</v>
      </c>
      <c r="AB56" s="45">
        <f t="shared" si="9"/>
        <v>0.19460552379874357</v>
      </c>
      <c r="AC56" s="33">
        <f>IFERROR($X56/VLOOKUP(CONCATENATE("USD",C56),[1]GEINDICE!AR$1:AS$65536,2,0),"")</f>
        <v>512.65572581376375</v>
      </c>
      <c r="AD56" s="33">
        <f>IFERROR($AA56/VLOOKUP(CONCATENATE("USD",C56),[1]GEINDICE!AR$1:AS$65536,2,0),"")</f>
        <v>99.765636050412553</v>
      </c>
      <c r="AE56" s="33">
        <f>IFERROR($X56/VLOOKUP(CONCATENATE("EUR",C56),[1]GEINDICE!AR$1:AS$65536,2,0),"")</f>
        <v>437.53424233513374</v>
      </c>
      <c r="AF56" s="33">
        <f>IFERROR($AA56/VLOOKUP(CONCATENATE("EUR",C56),[1]GEINDICE!AR$1:AS$65536,2,0),"")</f>
        <v>85.14658040951511</v>
      </c>
      <c r="AG56" s="48" t="str">
        <f>VLOOKUP(E56,[1]Apresentação!AW$1:AX$65536,2,0)</f>
        <v xml:space="preserve">                    2 - LEATHER AUXILIARIES</v>
      </c>
      <c r="AH56" s="48" t="str">
        <f t="shared" si="10"/>
        <v xml:space="preserve">         5203000002 - ENSUL AMC</v>
      </c>
      <c r="AI56" s="49" t="str">
        <f t="shared" si="11"/>
        <v xml:space="preserve">     L00469 - VALESEMI BENEFICIAMENTO DE COUROS LTDA</v>
      </c>
      <c r="AJ56" t="str">
        <f t="shared" si="12"/>
        <v xml:space="preserve">     93 - RESALES</v>
      </c>
      <c r="AK56" t="str">
        <f t="shared" si="13"/>
        <v/>
      </c>
      <c r="AL56">
        <f t="shared" si="14"/>
        <v>6</v>
      </c>
      <c r="AM56" t="str">
        <f t="shared" si="15"/>
        <v>2025 6</v>
      </c>
      <c r="AN56" t="str">
        <f t="shared" si="16"/>
        <v xml:space="preserve">VALESEMI </v>
      </c>
    </row>
    <row r="57" spans="1:40" x14ac:dyDescent="0.35">
      <c r="A57">
        <v>83031</v>
      </c>
      <c r="B57" t="s">
        <v>274</v>
      </c>
      <c r="C57" s="31">
        <v>45846</v>
      </c>
      <c r="D57" t="s">
        <v>373</v>
      </c>
      <c r="E57" t="s">
        <v>374</v>
      </c>
      <c r="F57" t="s">
        <v>433</v>
      </c>
      <c r="G57" t="s">
        <v>434</v>
      </c>
      <c r="H57" t="s">
        <v>422</v>
      </c>
      <c r="I57" t="s">
        <v>423</v>
      </c>
      <c r="J57">
        <v>120</v>
      </c>
      <c r="K57">
        <v>3540</v>
      </c>
      <c r="L57">
        <v>2253.4240799999998</v>
      </c>
      <c r="M57">
        <v>712.96</v>
      </c>
      <c r="N57">
        <v>29.5</v>
      </c>
      <c r="O57" s="32">
        <f t="shared" si="0"/>
        <v>2827.04</v>
      </c>
      <c r="P57" s="32">
        <f t="shared" si="1"/>
        <v>573.61592000000019</v>
      </c>
      <c r="Q57">
        <v>743217</v>
      </c>
      <c r="R57" t="s">
        <v>346</v>
      </c>
      <c r="S57" t="s">
        <v>347</v>
      </c>
      <c r="T57" t="str">
        <f t="shared" si="2"/>
        <v>VEN</v>
      </c>
      <c r="U57" t="s">
        <v>348</v>
      </c>
      <c r="V57" s="33">
        <f t="shared" si="3"/>
        <v>3540</v>
      </c>
      <c r="W57">
        <f t="shared" si="4"/>
        <v>120</v>
      </c>
      <c r="X57" s="33">
        <f t="shared" si="5"/>
        <v>2827.04</v>
      </c>
      <c r="Y57" s="33">
        <f t="shared" si="6"/>
        <v>712.96</v>
      </c>
      <c r="Z57" s="45">
        <f t="shared" si="7"/>
        <v>0.1552587344632769</v>
      </c>
      <c r="AA57" s="33">
        <f t="shared" si="8"/>
        <v>549.61592000000019</v>
      </c>
      <c r="AB57" s="45">
        <f t="shared" si="9"/>
        <v>0.19441391702982633</v>
      </c>
      <c r="AC57" s="33">
        <f>IFERROR($X57/VLOOKUP(CONCATENATE("USD",C57),[1]GEINDICE!AR$1:AS$65536,2,0),"")</f>
        <v>518.04804749775519</v>
      </c>
      <c r="AD57" s="33">
        <f>IFERROR($AA57/VLOOKUP(CONCATENATE("USD",C57),[1]GEINDICE!AR$1:AS$65536,2,0),"")</f>
        <v>100.71575012369209</v>
      </c>
      <c r="AE57" s="33">
        <f>IFERROR($X57/VLOOKUP(CONCATENATE("EUR",C57),[1]GEINDICE!AR$1:AS$65536,2,0),"")</f>
        <v>442.47167094471916</v>
      </c>
      <c r="AF57" s="33">
        <f>IFERROR($AA57/VLOOKUP(CONCATENATE("EUR",C57),[1]GEINDICE!AR$1:AS$65536,2,0),"")</f>
        <v>86.022650723095239</v>
      </c>
      <c r="AG57" s="48" t="str">
        <f>VLOOKUP(E57,[1]Apresentação!AW$1:AX$65536,2,0)</f>
        <v xml:space="preserve">                    2 - LEATHER AUXILIARIES</v>
      </c>
      <c r="AH57" s="48" t="str">
        <f t="shared" si="10"/>
        <v xml:space="preserve">         5203000002 - ENSUL AMC</v>
      </c>
      <c r="AI57" s="49" t="str">
        <f t="shared" si="11"/>
        <v xml:space="preserve">     L00469 - VALESEMI BENEFICIAMENTO DE COUROS LTDA</v>
      </c>
      <c r="AJ57" t="str">
        <f t="shared" si="12"/>
        <v xml:space="preserve">     93 - RESALES</v>
      </c>
      <c r="AK57" t="str">
        <f t="shared" si="13"/>
        <v/>
      </c>
      <c r="AL57">
        <f t="shared" si="14"/>
        <v>7</v>
      </c>
      <c r="AM57" t="str">
        <f t="shared" si="15"/>
        <v>2025 7</v>
      </c>
      <c r="AN57" t="str">
        <f t="shared" si="16"/>
        <v xml:space="preserve">VALESEMI </v>
      </c>
    </row>
    <row r="58" spans="1:40" x14ac:dyDescent="0.35">
      <c r="A58">
        <v>82169</v>
      </c>
      <c r="B58" t="s">
        <v>274</v>
      </c>
      <c r="C58" s="31">
        <v>45772</v>
      </c>
      <c r="D58" t="s">
        <v>373</v>
      </c>
      <c r="E58" t="s">
        <v>374</v>
      </c>
      <c r="F58" t="s">
        <v>429</v>
      </c>
      <c r="G58" t="s">
        <v>430</v>
      </c>
      <c r="H58" t="s">
        <v>422</v>
      </c>
      <c r="I58" t="s">
        <v>423</v>
      </c>
      <c r="J58">
        <v>950</v>
      </c>
      <c r="K58">
        <v>30885.33</v>
      </c>
      <c r="L58">
        <v>18115.76223</v>
      </c>
      <c r="M58">
        <v>3706.28</v>
      </c>
      <c r="N58">
        <v>32.510869999999997</v>
      </c>
      <c r="O58" s="32">
        <f t="shared" si="0"/>
        <v>27179.050000000003</v>
      </c>
      <c r="P58" s="32">
        <f t="shared" si="1"/>
        <v>9063.2877700000026</v>
      </c>
      <c r="Q58">
        <v>733347</v>
      </c>
      <c r="R58" t="s">
        <v>346</v>
      </c>
      <c r="S58" t="s">
        <v>386</v>
      </c>
      <c r="T58" t="str">
        <f t="shared" si="2"/>
        <v>VEN</v>
      </c>
      <c r="U58" t="s">
        <v>432</v>
      </c>
      <c r="V58" s="33">
        <f t="shared" si="3"/>
        <v>30885.33</v>
      </c>
      <c r="W58">
        <f t="shared" si="4"/>
        <v>950</v>
      </c>
      <c r="X58" s="33">
        <f t="shared" si="5"/>
        <v>27179.050000000003</v>
      </c>
      <c r="Y58" s="33">
        <f t="shared" si="6"/>
        <v>3706.28</v>
      </c>
      <c r="Z58" s="45">
        <f t="shared" si="7"/>
        <v>0.28729781323366149</v>
      </c>
      <c r="AA58" s="33">
        <f t="shared" si="8"/>
        <v>8873.2877700000026</v>
      </c>
      <c r="AB58" s="45">
        <f t="shared" si="9"/>
        <v>0.3264752730503826</v>
      </c>
      <c r="AC58" s="33">
        <f>IFERROR($X58/VLOOKUP(CONCATENATE("USD",C58),[1]GEINDICE!AR$1:AS$65536,2,0),"")</f>
        <v>4781.1719382190477</v>
      </c>
      <c r="AD58" s="33">
        <f>IFERROR($AA58/VLOOKUP(CONCATENATE("USD",C58),[1]GEINDICE!AR$1:AS$65536,2,0),"")</f>
        <v>1560.9344140308908</v>
      </c>
      <c r="AE58" s="33">
        <f>IFERROR($X58/VLOOKUP(CONCATENATE("EUR",C58),[1]GEINDICE!AR$1:AS$65536,2,0),"")</f>
        <v>4201.040249783603</v>
      </c>
      <c r="AF58" s="33">
        <f>IFERROR($AA58/VLOOKUP(CONCATENATE("EUR",C58),[1]GEINDICE!AR$1:AS$65536,2,0),"")</f>
        <v>1371.5357626437494</v>
      </c>
      <c r="AG58" s="48" t="str">
        <f>VLOOKUP(E58,[1]Apresentação!AW$1:AX$65536,2,0)</f>
        <v xml:space="preserve">                    2 - LEATHER AUXILIARIES</v>
      </c>
      <c r="AH58" s="48" t="str">
        <f t="shared" si="10"/>
        <v xml:space="preserve">         5203000002 - ENSUL AMC</v>
      </c>
      <c r="AI58" s="49" t="str">
        <f t="shared" si="11"/>
        <v xml:space="preserve">     L00085 - CURTUME NIMO LTDA</v>
      </c>
      <c r="AJ58" t="str">
        <f t="shared" si="12"/>
        <v xml:space="preserve">     93 - RESALES</v>
      </c>
      <c r="AK58" t="str">
        <f t="shared" si="13"/>
        <v/>
      </c>
      <c r="AL58">
        <f t="shared" si="14"/>
        <v>4</v>
      </c>
      <c r="AM58" t="str">
        <f t="shared" si="15"/>
        <v>2025 4</v>
      </c>
      <c r="AN58" t="str">
        <f t="shared" si="16"/>
        <v xml:space="preserve">CURTUME </v>
      </c>
    </row>
    <row r="59" spans="1:40" x14ac:dyDescent="0.35">
      <c r="A59">
        <v>81635</v>
      </c>
      <c r="B59" t="s">
        <v>274</v>
      </c>
      <c r="C59" s="31">
        <v>45730</v>
      </c>
      <c r="D59" t="s">
        <v>373</v>
      </c>
      <c r="E59" t="s">
        <v>374</v>
      </c>
      <c r="F59" t="s">
        <v>429</v>
      </c>
      <c r="G59" t="s">
        <v>430</v>
      </c>
      <c r="H59" t="s">
        <v>422</v>
      </c>
      <c r="I59" t="s">
        <v>423</v>
      </c>
      <c r="J59">
        <v>950</v>
      </c>
      <c r="K59">
        <v>31643.61</v>
      </c>
      <c r="L59">
        <v>18183.882679999999</v>
      </c>
      <c r="M59">
        <v>3797.27</v>
      </c>
      <c r="N59">
        <v>33.309059999999995</v>
      </c>
      <c r="O59" s="32">
        <f t="shared" si="0"/>
        <v>27846.34</v>
      </c>
      <c r="P59" s="32">
        <f t="shared" si="1"/>
        <v>9662.4573200000013</v>
      </c>
      <c r="Q59">
        <v>717709</v>
      </c>
      <c r="R59" t="s">
        <v>346</v>
      </c>
      <c r="S59" t="s">
        <v>386</v>
      </c>
      <c r="T59" t="str">
        <f t="shared" si="2"/>
        <v>VEN</v>
      </c>
      <c r="U59" t="s">
        <v>389</v>
      </c>
      <c r="V59" s="33">
        <f t="shared" si="3"/>
        <v>31643.61</v>
      </c>
      <c r="W59">
        <f t="shared" si="4"/>
        <v>950</v>
      </c>
      <c r="X59" s="33">
        <f t="shared" si="5"/>
        <v>27846.34</v>
      </c>
      <c r="Y59" s="33">
        <f t="shared" si="6"/>
        <v>3797.27</v>
      </c>
      <c r="Z59" s="45">
        <f t="shared" si="7"/>
        <v>0.299348188149203</v>
      </c>
      <c r="AA59" s="33">
        <f t="shared" si="8"/>
        <v>9472.4573200000013</v>
      </c>
      <c r="AB59" s="45">
        <f t="shared" si="9"/>
        <v>0.34016884516959861</v>
      </c>
      <c r="AC59" s="33">
        <f>IFERROR($X59/VLOOKUP(CONCATENATE("USD",C59),[1]GEINDICE!AR$1:AS$65536,2,0),"")</f>
        <v>4849.6734530381927</v>
      </c>
      <c r="AD59" s="33">
        <f>IFERROR($AA59/VLOOKUP(CONCATENATE("USD",C59),[1]GEINDICE!AR$1:AS$65536,2,0),"")</f>
        <v>1649.7078179696618</v>
      </c>
      <c r="AE59" s="33">
        <f>IFERROR($X59/VLOOKUP(CONCATENATE("EUR",C59),[1]GEINDICE!AR$1:AS$65536,2,0),"")</f>
        <v>4460.6958639028608</v>
      </c>
      <c r="AF59" s="33">
        <f>IFERROR($AA59/VLOOKUP(CONCATENATE("EUR",C59),[1]GEINDICE!AR$1:AS$65536,2,0),"")</f>
        <v>1517.3897606766413</v>
      </c>
      <c r="AG59" s="48" t="str">
        <f>VLOOKUP(E59,[1]Apresentação!AW$1:AX$65536,2,0)</f>
        <v xml:space="preserve">                    2 - LEATHER AUXILIARIES</v>
      </c>
      <c r="AH59" s="48" t="str">
        <f t="shared" si="10"/>
        <v xml:space="preserve">         5203000002 - ENSUL AMC</v>
      </c>
      <c r="AI59" s="49" t="str">
        <f t="shared" si="11"/>
        <v xml:space="preserve">     L00085 - CURTUME NIMO LTDA</v>
      </c>
      <c r="AJ59" t="str">
        <f t="shared" si="12"/>
        <v xml:space="preserve">     93 - RESALES</v>
      </c>
      <c r="AK59" t="str">
        <f t="shared" si="13"/>
        <v/>
      </c>
      <c r="AL59">
        <f t="shared" si="14"/>
        <v>3</v>
      </c>
      <c r="AM59" t="str">
        <f t="shared" si="15"/>
        <v>2025 3</v>
      </c>
      <c r="AN59" t="str">
        <f t="shared" si="16"/>
        <v xml:space="preserve">CURTUME </v>
      </c>
    </row>
    <row r="60" spans="1:40" x14ac:dyDescent="0.35">
      <c r="A60">
        <v>83951</v>
      </c>
      <c r="B60" t="s">
        <v>274</v>
      </c>
      <c r="C60" s="31">
        <v>45923</v>
      </c>
      <c r="D60" t="s">
        <v>373</v>
      </c>
      <c r="E60" t="s">
        <v>374</v>
      </c>
      <c r="F60" t="s">
        <v>429</v>
      </c>
      <c r="G60" t="s">
        <v>430</v>
      </c>
      <c r="H60" t="s">
        <v>422</v>
      </c>
      <c r="I60" t="s">
        <v>423</v>
      </c>
      <c r="J60">
        <v>950</v>
      </c>
      <c r="K60">
        <v>29099.32</v>
      </c>
      <c r="L60">
        <v>18265.069070000001</v>
      </c>
      <c r="M60">
        <v>3491.95</v>
      </c>
      <c r="N60">
        <v>30.630859999999998</v>
      </c>
      <c r="O60" s="32">
        <f t="shared" si="0"/>
        <v>25607.37</v>
      </c>
      <c r="P60" s="32">
        <f t="shared" si="1"/>
        <v>7342.3009299999976</v>
      </c>
      <c r="Q60">
        <v>762105</v>
      </c>
      <c r="R60" t="s">
        <v>346</v>
      </c>
      <c r="S60" t="s">
        <v>386</v>
      </c>
      <c r="T60" t="str">
        <f t="shared" si="2"/>
        <v>VEN</v>
      </c>
      <c r="U60" t="s">
        <v>389</v>
      </c>
      <c r="V60" s="33">
        <f t="shared" si="3"/>
        <v>29099.32</v>
      </c>
      <c r="W60">
        <f t="shared" si="4"/>
        <v>950</v>
      </c>
      <c r="X60" s="33">
        <f t="shared" si="5"/>
        <v>25607.37</v>
      </c>
      <c r="Y60" s="33">
        <f t="shared" si="6"/>
        <v>3491.95</v>
      </c>
      <c r="Z60" s="45">
        <f t="shared" si="7"/>
        <v>0.24578928064298403</v>
      </c>
      <c r="AA60" s="33">
        <f t="shared" si="8"/>
        <v>7152.3009299999976</v>
      </c>
      <c r="AB60" s="45">
        <f t="shared" si="9"/>
        <v>0.27930634539978133</v>
      </c>
      <c r="AC60" s="33">
        <f>IFERROR($X60/VLOOKUP(CONCATENATE("USD",C60),[1]GEINDICE!AR$1:AS$65536,2,0),"")</f>
        <v>4825.8428660271748</v>
      </c>
      <c r="AD60" s="33">
        <f>IFERROR($AA60/VLOOKUP(CONCATENATE("USD",C60),[1]GEINDICE!AR$1:AS$65536,2,0),"")</f>
        <v>1347.8885343836566</v>
      </c>
      <c r="AE60" s="33">
        <f>IFERROR($X60/VLOOKUP(CONCATENATE("EUR",C60),[1]GEINDICE!AR$1:AS$65536,2,0),"")</f>
        <v>4089.3276908335988</v>
      </c>
      <c r="AF60" s="33">
        <f>IFERROR($AA60/VLOOKUP(CONCATENATE("EUR",C60),[1]GEINDICE!AR$1:AS$65536,2,0),"")</f>
        <v>1142.1751724688593</v>
      </c>
      <c r="AG60" s="48" t="str">
        <f>VLOOKUP(E60,[1]Apresentação!AW$1:AX$65536,2,0)</f>
        <v xml:space="preserve">                    2 - LEATHER AUXILIARIES</v>
      </c>
      <c r="AH60" s="48" t="str">
        <f t="shared" si="10"/>
        <v xml:space="preserve">         5203000002 - ENSUL AMC</v>
      </c>
      <c r="AI60" s="49" t="str">
        <f t="shared" si="11"/>
        <v xml:space="preserve">     L00085 - CURTUME NIMO LTDA</v>
      </c>
      <c r="AJ60" t="str">
        <f t="shared" si="12"/>
        <v xml:space="preserve">     93 - RESALES</v>
      </c>
      <c r="AK60" t="str">
        <f t="shared" si="13"/>
        <v/>
      </c>
      <c r="AL60">
        <f t="shared" si="14"/>
        <v>9</v>
      </c>
      <c r="AM60" t="str">
        <f t="shared" si="15"/>
        <v>2025 9</v>
      </c>
      <c r="AN60" t="str">
        <f t="shared" si="16"/>
        <v xml:space="preserve">CURTUME </v>
      </c>
    </row>
    <row r="61" spans="1:40" x14ac:dyDescent="0.35">
      <c r="A61">
        <v>81181</v>
      </c>
      <c r="B61" t="s">
        <v>274</v>
      </c>
      <c r="C61" s="31">
        <v>45694</v>
      </c>
      <c r="D61" t="s">
        <v>373</v>
      </c>
      <c r="E61" t="s">
        <v>374</v>
      </c>
      <c r="F61" t="s">
        <v>420</v>
      </c>
      <c r="G61" t="s">
        <v>421</v>
      </c>
      <c r="H61" t="s">
        <v>422</v>
      </c>
      <c r="I61" t="s">
        <v>423</v>
      </c>
      <c r="J61">
        <v>950</v>
      </c>
      <c r="K61">
        <v>34564.75</v>
      </c>
      <c r="L61">
        <v>18173.088500000002</v>
      </c>
      <c r="M61">
        <v>6961.39</v>
      </c>
      <c r="N61">
        <v>36.383949999999999</v>
      </c>
      <c r="O61" s="32">
        <f t="shared" si="0"/>
        <v>27603.360000000001</v>
      </c>
      <c r="P61" s="32">
        <f t="shared" si="1"/>
        <v>9430.2714999999989</v>
      </c>
      <c r="Q61">
        <v>709322</v>
      </c>
      <c r="R61" t="s">
        <v>439</v>
      </c>
      <c r="S61" t="s">
        <v>439</v>
      </c>
      <c r="T61" t="str">
        <f t="shared" si="2"/>
        <v>VEN</v>
      </c>
      <c r="U61" t="s">
        <v>440</v>
      </c>
      <c r="V61" s="33">
        <f t="shared" si="3"/>
        <v>34564.75</v>
      </c>
      <c r="W61">
        <f t="shared" si="4"/>
        <v>950</v>
      </c>
      <c r="X61" s="33">
        <f t="shared" si="5"/>
        <v>27603.360000000001</v>
      </c>
      <c r="Y61" s="33">
        <f t="shared" si="6"/>
        <v>6961.39</v>
      </c>
      <c r="Z61" s="45">
        <f t="shared" si="7"/>
        <v>0.26733222430366194</v>
      </c>
      <c r="AA61" s="33">
        <f t="shared" si="8"/>
        <v>9240.2714999999989</v>
      </c>
      <c r="AB61" s="45">
        <f t="shared" si="9"/>
        <v>0.33475169327212334</v>
      </c>
      <c r="AC61" s="33">
        <f>IFERROR($X61/VLOOKUP(CONCATENATE("USD",C61),[1]GEINDICE!AR$1:AS$65536,2,0),"")</f>
        <v>4771.0453539823002</v>
      </c>
      <c r="AD61" s="33">
        <f>IFERROR($AA61/VLOOKUP(CONCATENATE("USD",C61),[1]GEINDICE!AR$1:AS$65536,2,0),"")</f>
        <v>1597.1155109236722</v>
      </c>
      <c r="AE61" s="33">
        <f>IFERROR($X61/VLOOKUP(CONCATENATE("EUR",C61),[1]GEINDICE!AR$1:AS$65536,2,0),"")</f>
        <v>4600.7900395019742</v>
      </c>
      <c r="AF61" s="33">
        <f>IFERROR($AA61/VLOOKUP(CONCATENATE("EUR",C61),[1]GEINDICE!AR$1:AS$65536,2,0),"")</f>
        <v>1540.1222561128052</v>
      </c>
      <c r="AG61" s="48" t="str">
        <f>VLOOKUP(E61,[1]Apresentação!AW$1:AX$65536,2,0)</f>
        <v xml:space="preserve">                    2 - LEATHER AUXILIARIES</v>
      </c>
      <c r="AH61" s="48" t="str">
        <f t="shared" si="10"/>
        <v xml:space="preserve">         5203000002 - ENSUL AMC</v>
      </c>
      <c r="AI61" s="49" t="str">
        <f t="shared" si="11"/>
        <v xml:space="preserve">     L00506 - CURTUME BAGE LTDA</v>
      </c>
      <c r="AJ61" t="str">
        <f t="shared" si="12"/>
        <v xml:space="preserve">     93 - RESALES</v>
      </c>
      <c r="AK61" t="str">
        <f t="shared" si="13"/>
        <v/>
      </c>
      <c r="AL61">
        <f t="shared" si="14"/>
        <v>2</v>
      </c>
      <c r="AM61" t="str">
        <f t="shared" si="15"/>
        <v>2025 2</v>
      </c>
      <c r="AN61" t="str">
        <f t="shared" si="16"/>
        <v xml:space="preserve">CURTUME </v>
      </c>
    </row>
    <row r="62" spans="1:40" x14ac:dyDescent="0.35">
      <c r="A62">
        <v>80860</v>
      </c>
      <c r="B62" t="s">
        <v>274</v>
      </c>
      <c r="C62" s="31">
        <v>45671</v>
      </c>
      <c r="D62" t="s">
        <v>373</v>
      </c>
      <c r="E62" t="s">
        <v>374</v>
      </c>
      <c r="F62" t="s">
        <v>420</v>
      </c>
      <c r="G62" t="s">
        <v>421</v>
      </c>
      <c r="H62" t="s">
        <v>422</v>
      </c>
      <c r="I62" t="s">
        <v>423</v>
      </c>
      <c r="J62">
        <v>950</v>
      </c>
      <c r="K62">
        <v>36377.51</v>
      </c>
      <c r="L62">
        <v>18173.088500000002</v>
      </c>
      <c r="M62">
        <v>7326.47</v>
      </c>
      <c r="N62">
        <v>38.292119999999997</v>
      </c>
      <c r="O62" s="32">
        <f t="shared" si="0"/>
        <v>29051.040000000001</v>
      </c>
      <c r="P62" s="32">
        <f t="shared" si="1"/>
        <v>10877.951499999999</v>
      </c>
      <c r="Q62">
        <v>706969</v>
      </c>
      <c r="R62" t="s">
        <v>439</v>
      </c>
      <c r="S62" t="s">
        <v>439</v>
      </c>
      <c r="T62" t="str">
        <f t="shared" si="2"/>
        <v>VEN</v>
      </c>
      <c r="U62" t="s">
        <v>440</v>
      </c>
      <c r="V62" s="33">
        <f t="shared" si="3"/>
        <v>36377.51</v>
      </c>
      <c r="W62">
        <f t="shared" si="4"/>
        <v>950</v>
      </c>
      <c r="X62" s="33">
        <f t="shared" si="5"/>
        <v>29051.040000000001</v>
      </c>
      <c r="Y62" s="33">
        <f t="shared" si="6"/>
        <v>7326.47</v>
      </c>
      <c r="Z62" s="45">
        <f t="shared" si="7"/>
        <v>0.293806571697733</v>
      </c>
      <c r="AA62" s="33">
        <f t="shared" si="8"/>
        <v>10687.951499999999</v>
      </c>
      <c r="AB62" s="45">
        <f t="shared" si="9"/>
        <v>0.36790254324802135</v>
      </c>
      <c r="AC62" s="33">
        <f>IFERROR($X62/VLOOKUP(CONCATENATE("USD",C62),[1]GEINDICE!AR$1:AS$65536,2,0),"")</f>
        <v>4788.2909462510925</v>
      </c>
      <c r="AD62" s="33">
        <f>IFERROR($AA62/VLOOKUP(CONCATENATE("USD",C62),[1]GEINDICE!AR$1:AS$65536,2,0),"")</f>
        <v>1761.6244169372517</v>
      </c>
      <c r="AE62" s="33">
        <f>IFERROR($X62/VLOOKUP(CONCATENATE("EUR",C62),[1]GEINDICE!AR$1:AS$65536,2,0),"")</f>
        <v>4651.068666848113</v>
      </c>
      <c r="AF62" s="33">
        <f>IFERROR($AA62/VLOOKUP(CONCATENATE("EUR",C62),[1]GEINDICE!AR$1:AS$65536,2,0),"")</f>
        <v>1711.1399913546052</v>
      </c>
      <c r="AG62" s="48" t="str">
        <f>VLOOKUP(E62,[1]Apresentação!AW$1:AX$65536,2,0)</f>
        <v xml:space="preserve">                    2 - LEATHER AUXILIARIES</v>
      </c>
      <c r="AH62" s="48" t="str">
        <f t="shared" si="10"/>
        <v xml:space="preserve">         5203000002 - ENSUL AMC</v>
      </c>
      <c r="AI62" s="49" t="str">
        <f t="shared" si="11"/>
        <v xml:space="preserve">     L00506 - CURTUME BAGE LTDA</v>
      </c>
      <c r="AJ62" t="str">
        <f t="shared" si="12"/>
        <v xml:space="preserve">     93 - RESALES</v>
      </c>
      <c r="AK62" t="str">
        <f t="shared" si="13"/>
        <v/>
      </c>
      <c r="AL62">
        <f t="shared" si="14"/>
        <v>1</v>
      </c>
      <c r="AM62" t="str">
        <f t="shared" si="15"/>
        <v>2025 1</v>
      </c>
      <c r="AN62" t="str">
        <f t="shared" si="16"/>
        <v xml:space="preserve">CURTUME </v>
      </c>
    </row>
    <row r="63" spans="1:40" x14ac:dyDescent="0.35">
      <c r="A63">
        <v>81799</v>
      </c>
      <c r="B63" t="s">
        <v>274</v>
      </c>
      <c r="C63" s="31">
        <v>45743</v>
      </c>
      <c r="D63" t="s">
        <v>373</v>
      </c>
      <c r="E63" t="s">
        <v>374</v>
      </c>
      <c r="F63" t="s">
        <v>420</v>
      </c>
      <c r="G63" t="s">
        <v>421</v>
      </c>
      <c r="H63" t="s">
        <v>422</v>
      </c>
      <c r="I63" t="s">
        <v>423</v>
      </c>
      <c r="J63">
        <v>950</v>
      </c>
      <c r="K63">
        <v>34006.85</v>
      </c>
      <c r="L63">
        <v>18095.479729999999</v>
      </c>
      <c r="M63">
        <v>6849.02</v>
      </c>
      <c r="N63">
        <v>35.796679999999995</v>
      </c>
      <c r="O63" s="32">
        <f t="shared" si="0"/>
        <v>27157.829999999998</v>
      </c>
      <c r="P63" s="32">
        <f t="shared" si="1"/>
        <v>9062.350269999999</v>
      </c>
      <c r="Q63">
        <v>722667</v>
      </c>
      <c r="R63" t="s">
        <v>439</v>
      </c>
      <c r="S63" t="s">
        <v>439</v>
      </c>
      <c r="T63" t="str">
        <f t="shared" si="2"/>
        <v>VEN</v>
      </c>
      <c r="U63" t="s">
        <v>440</v>
      </c>
      <c r="V63" s="33">
        <f t="shared" si="3"/>
        <v>34006.85</v>
      </c>
      <c r="W63">
        <f t="shared" si="4"/>
        <v>950</v>
      </c>
      <c r="X63" s="33">
        <f t="shared" si="5"/>
        <v>27157.829999999998</v>
      </c>
      <c r="Y63" s="33">
        <f t="shared" si="6"/>
        <v>6849.02</v>
      </c>
      <c r="Z63" s="45">
        <f t="shared" si="7"/>
        <v>0.26089891507152235</v>
      </c>
      <c r="AA63" s="33">
        <f t="shared" si="8"/>
        <v>8872.350269999999</v>
      </c>
      <c r="AB63" s="45">
        <f t="shared" si="9"/>
        <v>0.32669584683312325</v>
      </c>
      <c r="AC63" s="33">
        <f>IFERROR($X63/VLOOKUP(CONCATENATE("USD",C63),[1]GEINDICE!AR$1:AS$65536,2,0),"")</f>
        <v>4725.2374986950617</v>
      </c>
      <c r="AD63" s="33">
        <f>IFERROR($AA63/VLOOKUP(CONCATENATE("USD",C63),[1]GEINDICE!AR$1:AS$65536,2,0),"")</f>
        <v>1543.7154661238123</v>
      </c>
      <c r="AE63" s="33">
        <f>IFERROR($X63/VLOOKUP(CONCATENATE("EUR",C63),[1]GEINDICE!AR$1:AS$65536,2,0),"")</f>
        <v>4375.2142673024873</v>
      </c>
      <c r="AF63" s="33">
        <f>IFERROR($AA63/VLOOKUP(CONCATENATE("EUR",C63),[1]GEINDICE!AR$1:AS$65536,2,0),"")</f>
        <v>1429.3643301327488</v>
      </c>
      <c r="AG63" s="48" t="str">
        <f>VLOOKUP(E63,[1]Apresentação!AW$1:AX$65536,2,0)</f>
        <v xml:space="preserve">                    2 - LEATHER AUXILIARIES</v>
      </c>
      <c r="AH63" s="48" t="str">
        <f t="shared" si="10"/>
        <v xml:space="preserve">         5203000002 - ENSUL AMC</v>
      </c>
      <c r="AI63" s="49" t="str">
        <f t="shared" si="11"/>
        <v xml:space="preserve">     L00506 - CURTUME BAGE LTDA</v>
      </c>
      <c r="AJ63" t="str">
        <f t="shared" si="12"/>
        <v xml:space="preserve">     93 - RESALES</v>
      </c>
      <c r="AK63" t="str">
        <f t="shared" si="13"/>
        <v/>
      </c>
      <c r="AL63">
        <f t="shared" si="14"/>
        <v>3</v>
      </c>
      <c r="AM63" t="str">
        <f t="shared" si="15"/>
        <v>2025 3</v>
      </c>
      <c r="AN63" t="str">
        <f t="shared" si="16"/>
        <v xml:space="preserve">CURTUME </v>
      </c>
    </row>
    <row r="64" spans="1:40" x14ac:dyDescent="0.35">
      <c r="A64">
        <v>81274</v>
      </c>
      <c r="B64" t="s">
        <v>274</v>
      </c>
      <c r="C64" s="31">
        <v>45701</v>
      </c>
      <c r="D64" t="s">
        <v>373</v>
      </c>
      <c r="E64" t="s">
        <v>374</v>
      </c>
      <c r="F64" t="s">
        <v>420</v>
      </c>
      <c r="G64" t="s">
        <v>421</v>
      </c>
      <c r="H64" t="s">
        <v>422</v>
      </c>
      <c r="I64" t="s">
        <v>423</v>
      </c>
      <c r="J64">
        <v>950</v>
      </c>
      <c r="K64">
        <v>34481.81</v>
      </c>
      <c r="L64">
        <v>18173.088500000002</v>
      </c>
      <c r="M64">
        <v>6944.68</v>
      </c>
      <c r="N64">
        <v>36.296639999999996</v>
      </c>
      <c r="O64" s="32">
        <f t="shared" si="0"/>
        <v>27537.129999999997</v>
      </c>
      <c r="P64" s="32">
        <f t="shared" si="1"/>
        <v>9364.0414999999957</v>
      </c>
      <c r="Q64">
        <v>710101</v>
      </c>
      <c r="R64" t="s">
        <v>439</v>
      </c>
      <c r="S64" t="s">
        <v>439</v>
      </c>
      <c r="T64" t="str">
        <f t="shared" si="2"/>
        <v>VEN</v>
      </c>
      <c r="U64" t="s">
        <v>440</v>
      </c>
      <c r="V64" s="33">
        <f t="shared" si="3"/>
        <v>34481.81</v>
      </c>
      <c r="W64">
        <f t="shared" si="4"/>
        <v>950</v>
      </c>
      <c r="X64" s="33">
        <f t="shared" si="5"/>
        <v>27537.129999999997</v>
      </c>
      <c r="Y64" s="33">
        <f t="shared" si="6"/>
        <v>6944.68</v>
      </c>
      <c r="Z64" s="45">
        <f t="shared" si="7"/>
        <v>0.26605452265991825</v>
      </c>
      <c r="AA64" s="33">
        <f t="shared" si="8"/>
        <v>9174.0414999999957</v>
      </c>
      <c r="AB64" s="45">
        <f t="shared" si="9"/>
        <v>0.33315169373133646</v>
      </c>
      <c r="AC64" s="33">
        <f>IFERROR($X64/VLOOKUP(CONCATENATE("USD",C64),[1]GEINDICE!AR$1:AS$65536,2,0),"")</f>
        <v>4765.1986571606558</v>
      </c>
      <c r="AD64" s="33">
        <f>IFERROR($AA64/VLOOKUP(CONCATENATE("USD",C64),[1]GEINDICE!AR$1:AS$65536,2,0),"")</f>
        <v>1587.5340035993624</v>
      </c>
      <c r="AE64" s="33">
        <f>IFERROR($X64/VLOOKUP(CONCATENATE("EUR",C64),[1]GEINDICE!AR$1:AS$65536,2,0),"")</f>
        <v>4566.991176860819</v>
      </c>
      <c r="AF64" s="33">
        <f>IFERROR($AA64/VLOOKUP(CONCATENATE("EUR",C64),[1]GEINDICE!AR$1:AS$65536,2,0),"")</f>
        <v>1521.5008458272514</v>
      </c>
      <c r="AG64" s="48" t="str">
        <f>VLOOKUP(E64,[1]Apresentação!AW$1:AX$65536,2,0)</f>
        <v xml:space="preserve">                    2 - LEATHER AUXILIARIES</v>
      </c>
      <c r="AH64" s="48" t="str">
        <f t="shared" si="10"/>
        <v xml:space="preserve">         5203000002 - ENSUL AMC</v>
      </c>
      <c r="AI64" s="49" t="str">
        <f t="shared" si="11"/>
        <v xml:space="preserve">     L00506 - CURTUME BAGE LTDA</v>
      </c>
      <c r="AJ64" t="str">
        <f t="shared" si="12"/>
        <v xml:space="preserve">     93 - RESALES</v>
      </c>
      <c r="AK64" t="str">
        <f t="shared" si="13"/>
        <v/>
      </c>
      <c r="AL64">
        <f t="shared" si="14"/>
        <v>2</v>
      </c>
      <c r="AM64" t="str">
        <f t="shared" si="15"/>
        <v>2025 2</v>
      </c>
      <c r="AN64" t="str">
        <f t="shared" si="16"/>
        <v xml:space="preserve">CURTUME </v>
      </c>
    </row>
    <row r="65" spans="1:40" x14ac:dyDescent="0.35">
      <c r="A65">
        <v>82049</v>
      </c>
      <c r="B65" t="s">
        <v>274</v>
      </c>
      <c r="C65" s="31">
        <v>45762</v>
      </c>
      <c r="D65" t="s">
        <v>373</v>
      </c>
      <c r="E65" t="s">
        <v>374</v>
      </c>
      <c r="F65" t="s">
        <v>420</v>
      </c>
      <c r="G65" t="s">
        <v>421</v>
      </c>
      <c r="H65" t="s">
        <v>422</v>
      </c>
      <c r="I65" t="s">
        <v>423</v>
      </c>
      <c r="J65">
        <v>950</v>
      </c>
      <c r="K65">
        <v>35048.07</v>
      </c>
      <c r="L65">
        <v>18115.76223</v>
      </c>
      <c r="M65">
        <v>7058.72</v>
      </c>
      <c r="N65">
        <v>36.892710000000001</v>
      </c>
      <c r="O65" s="32">
        <f t="shared" si="0"/>
        <v>27989.35</v>
      </c>
      <c r="P65" s="32">
        <f t="shared" si="1"/>
        <v>9873.5877699999983</v>
      </c>
      <c r="Q65">
        <v>729803</v>
      </c>
      <c r="R65" t="s">
        <v>439</v>
      </c>
      <c r="S65" t="s">
        <v>439</v>
      </c>
      <c r="T65" t="str">
        <f t="shared" si="2"/>
        <v>VEN</v>
      </c>
      <c r="U65" t="s">
        <v>440</v>
      </c>
      <c r="V65" s="33">
        <f t="shared" si="3"/>
        <v>35048.07</v>
      </c>
      <c r="W65">
        <f t="shared" si="4"/>
        <v>950</v>
      </c>
      <c r="X65" s="33">
        <f t="shared" si="5"/>
        <v>27989.35</v>
      </c>
      <c r="Y65" s="33">
        <f t="shared" si="6"/>
        <v>7058.72</v>
      </c>
      <c r="Z65" s="45">
        <f t="shared" si="7"/>
        <v>0.27629446557256926</v>
      </c>
      <c r="AA65" s="33">
        <f t="shared" si="8"/>
        <v>9683.5877699999983</v>
      </c>
      <c r="AB65" s="45">
        <f t="shared" si="9"/>
        <v>0.34597401404462763</v>
      </c>
      <c r="AC65" s="33">
        <f>IFERROR($X65/VLOOKUP(CONCATENATE("USD",C65),[1]GEINDICE!AR$1:AS$65536,2,0),"")</f>
        <v>4767.6341833171509</v>
      </c>
      <c r="AD65" s="33">
        <f>IFERROR($AA65/VLOOKUP(CONCATENATE("USD",C65),[1]GEINDICE!AR$1:AS$65536,2,0),"")</f>
        <v>1649.4775358986149</v>
      </c>
      <c r="AE65" s="33">
        <f>IFERROR($X65/VLOOKUP(CONCATENATE("EUR",C65),[1]GEINDICE!AR$1:AS$65536,2,0),"")</f>
        <v>4222.8952926976463</v>
      </c>
      <c r="AF65" s="33">
        <f>IFERROR($AA65/VLOOKUP(CONCATENATE("EUR",C65),[1]GEINDICE!AR$1:AS$65536,2,0),"")</f>
        <v>1461.0120353047673</v>
      </c>
      <c r="AG65" s="48" t="str">
        <f>VLOOKUP(E65,[1]Apresentação!AW$1:AX$65536,2,0)</f>
        <v xml:space="preserve">                    2 - LEATHER AUXILIARIES</v>
      </c>
      <c r="AH65" s="48" t="str">
        <f t="shared" si="10"/>
        <v xml:space="preserve">         5203000002 - ENSUL AMC</v>
      </c>
      <c r="AI65" s="49" t="str">
        <f t="shared" si="11"/>
        <v xml:space="preserve">     L00506 - CURTUME BAGE LTDA</v>
      </c>
      <c r="AJ65" t="str">
        <f t="shared" si="12"/>
        <v xml:space="preserve">     93 - RESALES</v>
      </c>
      <c r="AK65" t="str">
        <f t="shared" si="13"/>
        <v/>
      </c>
      <c r="AL65">
        <f t="shared" si="14"/>
        <v>4</v>
      </c>
      <c r="AM65" t="str">
        <f t="shared" si="15"/>
        <v>2025 4</v>
      </c>
      <c r="AN65" t="str">
        <f t="shared" si="16"/>
        <v xml:space="preserve">CURTUME </v>
      </c>
    </row>
    <row r="66" spans="1:40" x14ac:dyDescent="0.35">
      <c r="A66">
        <v>82311</v>
      </c>
      <c r="B66" t="s">
        <v>274</v>
      </c>
      <c r="C66" s="31">
        <v>45784</v>
      </c>
      <c r="D66" t="s">
        <v>373</v>
      </c>
      <c r="E66" t="s">
        <v>374</v>
      </c>
      <c r="F66" t="s">
        <v>420</v>
      </c>
      <c r="G66" t="s">
        <v>421</v>
      </c>
      <c r="H66" t="s">
        <v>422</v>
      </c>
      <c r="I66" t="s">
        <v>423</v>
      </c>
      <c r="J66">
        <v>1900</v>
      </c>
      <c r="K66">
        <v>67450.399999999994</v>
      </c>
      <c r="L66">
        <v>35670.637970000003</v>
      </c>
      <c r="M66">
        <v>13584.6</v>
      </c>
      <c r="N66">
        <v>35.500209999999996</v>
      </c>
      <c r="O66" s="32">
        <f t="shared" si="0"/>
        <v>53865.799999999996</v>
      </c>
      <c r="P66" s="32">
        <f t="shared" si="1"/>
        <v>18195.162029999992</v>
      </c>
      <c r="Q66">
        <v>737736</v>
      </c>
      <c r="R66" t="s">
        <v>439</v>
      </c>
      <c r="S66" t="s">
        <v>439</v>
      </c>
      <c r="T66" t="str">
        <f t="shared" si="2"/>
        <v>VEN</v>
      </c>
      <c r="U66" t="s">
        <v>440</v>
      </c>
      <c r="V66" s="33">
        <f t="shared" si="3"/>
        <v>67450.399999999994</v>
      </c>
      <c r="W66">
        <f t="shared" si="4"/>
        <v>1900</v>
      </c>
      <c r="X66" s="33">
        <f t="shared" si="5"/>
        <v>53865.799999999996</v>
      </c>
      <c r="Y66" s="33">
        <f t="shared" si="6"/>
        <v>13584.6</v>
      </c>
      <c r="Z66" s="45">
        <f t="shared" si="7"/>
        <v>0.26412240742827314</v>
      </c>
      <c r="AA66" s="33">
        <f t="shared" si="8"/>
        <v>17815.162029999992</v>
      </c>
      <c r="AB66" s="45">
        <f t="shared" si="9"/>
        <v>0.33073233907228694</v>
      </c>
      <c r="AC66" s="33">
        <f>IFERROR($X66/VLOOKUP(CONCATENATE("USD",C66),[1]GEINDICE!AR$1:AS$65536,2,0),"")</f>
        <v>9388.3747276688428</v>
      </c>
      <c r="AD66" s="33">
        <f>IFERROR($AA66/VLOOKUP(CONCATENATE("USD",C66),[1]GEINDICE!AR$1:AS$65536,2,0),"")</f>
        <v>3105.0391337690617</v>
      </c>
      <c r="AE66" s="33">
        <f>IFERROR($X66/VLOOKUP(CONCATENATE("EUR",C66),[1]GEINDICE!AR$1:AS$65536,2,0),"")</f>
        <v>8273.1726796602616</v>
      </c>
      <c r="AF66" s="33">
        <f>IFERROR($AA66/VLOOKUP(CONCATENATE("EUR",C66),[1]GEINDICE!AR$1:AS$65536,2,0),"")</f>
        <v>2736.2057518929782</v>
      </c>
      <c r="AG66" s="48" t="str">
        <f>VLOOKUP(E66,[1]Apresentação!AW$1:AX$65536,2,0)</f>
        <v xml:space="preserve">                    2 - LEATHER AUXILIARIES</v>
      </c>
      <c r="AH66" s="48" t="str">
        <f t="shared" si="10"/>
        <v xml:space="preserve">         5203000002 - ENSUL AMC</v>
      </c>
      <c r="AI66" s="49" t="str">
        <f t="shared" si="11"/>
        <v xml:space="preserve">     L00506 - CURTUME BAGE LTDA</v>
      </c>
      <c r="AJ66" t="str">
        <f t="shared" si="12"/>
        <v xml:space="preserve">     93 - RESALES</v>
      </c>
      <c r="AK66" t="str">
        <f t="shared" si="13"/>
        <v/>
      </c>
      <c r="AL66">
        <f t="shared" si="14"/>
        <v>5</v>
      </c>
      <c r="AM66" t="str">
        <f t="shared" si="15"/>
        <v>2025 5</v>
      </c>
      <c r="AN66" t="str">
        <f t="shared" si="16"/>
        <v xml:space="preserve">CURTUME </v>
      </c>
    </row>
    <row r="67" spans="1:40" x14ac:dyDescent="0.35">
      <c r="A67">
        <v>81574</v>
      </c>
      <c r="B67" t="s">
        <v>274</v>
      </c>
      <c r="C67" s="31">
        <v>45726</v>
      </c>
      <c r="D67" t="s">
        <v>373</v>
      </c>
      <c r="E67" t="s">
        <v>374</v>
      </c>
      <c r="F67" t="s">
        <v>420</v>
      </c>
      <c r="G67" t="s">
        <v>421</v>
      </c>
      <c r="H67" t="s">
        <v>422</v>
      </c>
      <c r="I67" t="s">
        <v>423</v>
      </c>
      <c r="J67">
        <v>950</v>
      </c>
      <c r="K67">
        <v>34899.49</v>
      </c>
      <c r="L67">
        <v>18183.882679999999</v>
      </c>
      <c r="M67">
        <v>7028.79</v>
      </c>
      <c r="N67">
        <v>36.736309999999996</v>
      </c>
      <c r="O67" s="32">
        <f t="shared" si="0"/>
        <v>27870.699999999997</v>
      </c>
      <c r="P67" s="32">
        <f t="shared" si="1"/>
        <v>9686.8173199999983</v>
      </c>
      <c r="Q67">
        <v>716190</v>
      </c>
      <c r="R67" t="s">
        <v>439</v>
      </c>
      <c r="S67" t="s">
        <v>439</v>
      </c>
      <c r="T67" t="str">
        <f t="shared" si="2"/>
        <v>VEN</v>
      </c>
      <c r="U67" t="s">
        <v>440</v>
      </c>
      <c r="V67" s="33">
        <f t="shared" si="3"/>
        <v>34899.49</v>
      </c>
      <c r="W67">
        <f t="shared" si="4"/>
        <v>950</v>
      </c>
      <c r="X67" s="33">
        <f t="shared" si="5"/>
        <v>27870.699999999997</v>
      </c>
      <c r="Y67" s="33">
        <f t="shared" si="6"/>
        <v>7028.79</v>
      </c>
      <c r="Z67" s="45">
        <f t="shared" si="7"/>
        <v>0.27211908598091256</v>
      </c>
      <c r="AA67" s="33">
        <f t="shared" si="8"/>
        <v>9496.8173199999983</v>
      </c>
      <c r="AB67" s="45">
        <f t="shared" si="9"/>
        <v>0.34074556146777796</v>
      </c>
      <c r="AC67" s="33">
        <f>IFERROR($X67/VLOOKUP(CONCATENATE("USD",C67),[1]GEINDICE!AR$1:AS$65536,2,0),"")</f>
        <v>4811.0996029690996</v>
      </c>
      <c r="AD67" s="33">
        <f>IFERROR($AA67/VLOOKUP(CONCATENATE("USD",C67),[1]GEINDICE!AR$1:AS$65536,2,0),"")</f>
        <v>1639.3608354911096</v>
      </c>
      <c r="AE67" s="33">
        <f>IFERROR($X67/VLOOKUP(CONCATENATE("EUR",C67),[1]GEINDICE!AR$1:AS$65536,2,0),"")</f>
        <v>4439.0698415226561</v>
      </c>
      <c r="AF67" s="33">
        <f>IFERROR($AA67/VLOOKUP(CONCATENATE("EUR",C67),[1]GEINDICE!AR$1:AS$65536,2,0),"")</f>
        <v>1512.5933455443176</v>
      </c>
      <c r="AG67" s="48" t="str">
        <f>VLOOKUP(E67,[1]Apresentação!AW$1:AX$65536,2,0)</f>
        <v xml:space="preserve">                    2 - LEATHER AUXILIARIES</v>
      </c>
      <c r="AH67" s="48" t="str">
        <f t="shared" si="10"/>
        <v xml:space="preserve">         5203000002 - ENSUL AMC</v>
      </c>
      <c r="AI67" s="49" t="str">
        <f t="shared" si="11"/>
        <v xml:space="preserve">     L00506 - CURTUME BAGE LTDA</v>
      </c>
      <c r="AJ67" t="str">
        <f t="shared" si="12"/>
        <v xml:space="preserve">     93 - RESALES</v>
      </c>
      <c r="AK67" t="str">
        <f t="shared" si="13"/>
        <v/>
      </c>
      <c r="AL67">
        <f t="shared" si="14"/>
        <v>3</v>
      </c>
      <c r="AM67" t="str">
        <f t="shared" si="15"/>
        <v>2025 3</v>
      </c>
      <c r="AN67" t="str">
        <f t="shared" si="16"/>
        <v xml:space="preserve">CURTUME </v>
      </c>
    </row>
    <row r="68" spans="1:40" x14ac:dyDescent="0.35">
      <c r="A68">
        <v>83310</v>
      </c>
      <c r="B68" t="s">
        <v>274</v>
      </c>
      <c r="C68" s="31">
        <v>45868</v>
      </c>
      <c r="D68" t="s">
        <v>373</v>
      </c>
      <c r="E68" t="s">
        <v>374</v>
      </c>
      <c r="F68" t="s">
        <v>420</v>
      </c>
      <c r="G68" t="s">
        <v>421</v>
      </c>
      <c r="H68" t="s">
        <v>422</v>
      </c>
      <c r="I68" t="s">
        <v>423</v>
      </c>
      <c r="J68">
        <v>950</v>
      </c>
      <c r="K68">
        <v>31573.57</v>
      </c>
      <c r="L68">
        <v>17911.69313</v>
      </c>
      <c r="M68">
        <v>6358.96</v>
      </c>
      <c r="N68">
        <v>33.235340000000001</v>
      </c>
      <c r="O68" s="32">
        <f t="shared" ref="O68:O131" si="17">$K68-$Y68</f>
        <v>25214.61</v>
      </c>
      <c r="P68" s="32">
        <f t="shared" ref="P68:P131" si="18">($O68-$L68)</f>
        <v>7302.9168700000009</v>
      </c>
      <c r="Q68">
        <v>745970</v>
      </c>
      <c r="R68" t="s">
        <v>439</v>
      </c>
      <c r="S68" t="s">
        <v>439</v>
      </c>
      <c r="T68" t="str">
        <f t="shared" ref="T68:T131" si="19">MID($U68,1,3)</f>
        <v>VEN</v>
      </c>
      <c r="U68" t="s">
        <v>441</v>
      </c>
      <c r="V68" s="33">
        <f t="shared" ref="V68:V131" si="20">IF($T68="DEV",-$K68,$K68)</f>
        <v>31573.57</v>
      </c>
      <c r="W68">
        <f t="shared" ref="W68:W131" si="21">IF($T68="DEV",-$J68,$J68)</f>
        <v>950</v>
      </c>
      <c r="X68" s="33">
        <f t="shared" ref="X68:X131" si="22">$V68-$Y68</f>
        <v>25214.61</v>
      </c>
      <c r="Y68" s="33">
        <f t="shared" ref="Y68:Y131" si="23">IF(A68=59876,M68,IF(A68=59868,M68,IF(R68="6111",((K68*0.12)+M68),IF(T68="DEV",-M68,M68))))</f>
        <v>6358.96</v>
      </c>
      <c r="Z68" s="45">
        <f t="shared" ref="Z68:Z131" si="24">IFERROR($AA68/$V68,0)</f>
        <v>0.22528072910348754</v>
      </c>
      <c r="AA68" s="33">
        <f t="shared" ref="AA68:AA131" si="25">IF(VLOOKUP(AL68,AR:AS,2,0)="sim",IF($T68="DEV",($X68-$L68),$P68)-(0.2*W68),IF(VLOOKUP(AL68,AR:AS,2,0)="OK",IF($T68="DEV",($X68-$L68),$P68)-(0.2*W68),IF($T68="DEV",($X68-$L68),$P68)))</f>
        <v>7112.9168700000009</v>
      </c>
      <c r="AB68" s="45">
        <f t="shared" ref="AB68:AB131" si="26">IFERROR($AA68/$X68,0)</f>
        <v>0.28209505798424012</v>
      </c>
      <c r="AC68" s="33">
        <f>IFERROR($X68/VLOOKUP(CONCATENATE("USD",C68),[1]GEINDICE!AR$1:AS$65536,2,0),"")</f>
        <v>4499.8768604775669</v>
      </c>
      <c r="AD68" s="33">
        <f>IFERROR($AA68/VLOOKUP(CONCATENATE("USD",C68),[1]GEINDICE!AR$1:AS$65536,2,0),"")</f>
        <v>1269.3930238783596</v>
      </c>
      <c r="AE68" s="33">
        <f>IFERROR($X68/VLOOKUP(CONCATENATE("EUR",C68),[1]GEINDICE!AR$1:AS$65536,2,0),"")</f>
        <v>3923.1706368346531</v>
      </c>
      <c r="AF68" s="33">
        <f>IFERROR($AA68/VLOOKUP(CONCATENATE("EUR",C68),[1]GEINDICE!AR$1:AS$65536,2,0),"")</f>
        <v>1106.7070482799397</v>
      </c>
      <c r="AG68" s="48" t="str">
        <f>VLOOKUP(E68,[1]Apresentação!AW$1:AX$65536,2,0)</f>
        <v xml:space="preserve">                    2 - LEATHER AUXILIARIES</v>
      </c>
      <c r="AH68" s="48" t="str">
        <f t="shared" ref="AH68:AH131" si="27">CONCATENATE("         ",H68," - ",I68)</f>
        <v xml:space="preserve">         5203000002 - ENSUL AMC</v>
      </c>
      <c r="AI68" s="49" t="str">
        <f t="shared" ref="AI68:AI131" si="28">CONCATENATE("     ",F68," - ",G68)</f>
        <v xml:space="preserve">     L00506 - CURTUME BAGE LTDA</v>
      </c>
      <c r="AJ68" t="str">
        <f t="shared" ref="AJ68:AJ131" si="29">IF(RIGHT(I68,2)="BR","     90 - SALES","     93 - RESALES")</f>
        <v xml:space="preserve">     93 - RESALES</v>
      </c>
      <c r="AK68" t="str">
        <f t="shared" ref="AK68:AK131" si="30">IF(R68="3201","EXP",IF(R68="7101","EXP",""))</f>
        <v/>
      </c>
      <c r="AL68">
        <f t="shared" ref="AL68:AL131" si="31">VLOOKUP(MONTH(C68),AQ:AR,2,0)</f>
        <v>7</v>
      </c>
      <c r="AM68" t="str">
        <f t="shared" ref="AM68:AM131" si="32">CONCATENATE(YEAR(C68)," ",MONTH(C68))</f>
        <v>2025 7</v>
      </c>
      <c r="AN68" t="str">
        <f t="shared" ref="AN68:AN131" si="33">MID(G68,1,SEARCH(" ",G68,1))</f>
        <v xml:space="preserve">CURTUME </v>
      </c>
    </row>
    <row r="69" spans="1:40" x14ac:dyDescent="0.35">
      <c r="A69">
        <v>82644</v>
      </c>
      <c r="B69" t="s">
        <v>274</v>
      </c>
      <c r="C69" s="31">
        <v>45812</v>
      </c>
      <c r="D69" t="s">
        <v>373</v>
      </c>
      <c r="E69" t="s">
        <v>374</v>
      </c>
      <c r="F69" t="s">
        <v>420</v>
      </c>
      <c r="G69" t="s">
        <v>421</v>
      </c>
      <c r="H69" t="s">
        <v>422</v>
      </c>
      <c r="I69" t="s">
        <v>423</v>
      </c>
      <c r="J69">
        <v>950</v>
      </c>
      <c r="K69">
        <v>32237.73</v>
      </c>
      <c r="L69">
        <v>17835.31898</v>
      </c>
      <c r="M69">
        <v>6492.72</v>
      </c>
      <c r="N69">
        <v>33.934449999999998</v>
      </c>
      <c r="O69" s="32">
        <f t="shared" si="17"/>
        <v>25745.01</v>
      </c>
      <c r="P69" s="32">
        <f t="shared" si="18"/>
        <v>7909.6910199999984</v>
      </c>
      <c r="Q69">
        <v>740356</v>
      </c>
      <c r="R69" t="s">
        <v>439</v>
      </c>
      <c r="S69" t="s">
        <v>439</v>
      </c>
      <c r="T69" t="str">
        <f t="shared" si="19"/>
        <v>VEN</v>
      </c>
      <c r="U69" t="s">
        <v>441</v>
      </c>
      <c r="V69" s="33">
        <f t="shared" si="20"/>
        <v>32237.73</v>
      </c>
      <c r="W69">
        <f t="shared" si="21"/>
        <v>950</v>
      </c>
      <c r="X69" s="33">
        <f t="shared" si="22"/>
        <v>25745.01</v>
      </c>
      <c r="Y69" s="33">
        <f t="shared" si="23"/>
        <v>6492.72</v>
      </c>
      <c r="Z69" s="45">
        <f t="shared" si="24"/>
        <v>0.23946137088436434</v>
      </c>
      <c r="AA69" s="33">
        <f t="shared" si="25"/>
        <v>7719.6910199999984</v>
      </c>
      <c r="AB69" s="45">
        <f t="shared" si="26"/>
        <v>0.29985193324842363</v>
      </c>
      <c r="AC69" s="33">
        <f>IFERROR($X69/VLOOKUP(CONCATENATE("USD",C69),[1]GEINDICE!AR$1:AS$65536,2,0),"")</f>
        <v>4570.2282894269683</v>
      </c>
      <c r="AD69" s="33">
        <f>IFERROR($AA69/VLOOKUP(CONCATENATE("USD",C69),[1]GEINDICE!AR$1:AS$65536,2,0),"")</f>
        <v>1370.3917879713126</v>
      </c>
      <c r="AE69" s="33">
        <f>IFERROR($X69/VLOOKUP(CONCATENATE("EUR",C69),[1]GEINDICE!AR$1:AS$65536,2,0),"")</f>
        <v>4000.5298815924411</v>
      </c>
      <c r="AF69" s="33">
        <f>IFERROR($AA69/VLOOKUP(CONCATENATE("EUR",C69),[1]GEINDICE!AR$1:AS$65536,2,0),"")</f>
        <v>1199.5666190135807</v>
      </c>
      <c r="AG69" s="48" t="str">
        <f>VLOOKUP(E69,[1]Apresentação!AW$1:AX$65536,2,0)</f>
        <v xml:space="preserve">                    2 - LEATHER AUXILIARIES</v>
      </c>
      <c r="AH69" s="48" t="str">
        <f t="shared" si="27"/>
        <v xml:space="preserve">         5203000002 - ENSUL AMC</v>
      </c>
      <c r="AI69" s="49" t="str">
        <f t="shared" si="28"/>
        <v xml:space="preserve">     L00506 - CURTUME BAGE LTDA</v>
      </c>
      <c r="AJ69" t="str">
        <f t="shared" si="29"/>
        <v xml:space="preserve">     93 - RESALES</v>
      </c>
      <c r="AK69" t="str">
        <f t="shared" si="30"/>
        <v/>
      </c>
      <c r="AL69">
        <f t="shared" si="31"/>
        <v>6</v>
      </c>
      <c r="AM69" t="str">
        <f t="shared" si="32"/>
        <v>2025 6</v>
      </c>
      <c r="AN69" t="str">
        <f t="shared" si="33"/>
        <v xml:space="preserve">CURTUME </v>
      </c>
    </row>
    <row r="70" spans="1:40" x14ac:dyDescent="0.35">
      <c r="A70">
        <v>82743</v>
      </c>
      <c r="B70" t="s">
        <v>274</v>
      </c>
      <c r="C70" s="31">
        <v>45819</v>
      </c>
      <c r="D70" t="s">
        <v>373</v>
      </c>
      <c r="E70" t="s">
        <v>374</v>
      </c>
      <c r="F70" t="s">
        <v>420</v>
      </c>
      <c r="G70" t="s">
        <v>421</v>
      </c>
      <c r="H70" t="s">
        <v>422</v>
      </c>
      <c r="I70" t="s">
        <v>423</v>
      </c>
      <c r="J70">
        <v>950</v>
      </c>
      <c r="K70">
        <v>31456.37</v>
      </c>
      <c r="L70">
        <v>17835.31898</v>
      </c>
      <c r="M70">
        <v>6335.35</v>
      </c>
      <c r="N70">
        <v>33.111969999999999</v>
      </c>
      <c r="O70" s="32">
        <f t="shared" si="17"/>
        <v>25121.019999999997</v>
      </c>
      <c r="P70" s="32">
        <f t="shared" si="18"/>
        <v>7285.7010199999968</v>
      </c>
      <c r="Q70">
        <v>741153</v>
      </c>
      <c r="R70" t="s">
        <v>439</v>
      </c>
      <c r="S70" t="s">
        <v>439</v>
      </c>
      <c r="T70" t="str">
        <f t="shared" si="19"/>
        <v>VEN</v>
      </c>
      <c r="U70" t="s">
        <v>440</v>
      </c>
      <c r="V70" s="33">
        <f t="shared" si="20"/>
        <v>31456.37</v>
      </c>
      <c r="W70">
        <f t="shared" si="21"/>
        <v>950</v>
      </c>
      <c r="X70" s="33">
        <f t="shared" si="22"/>
        <v>25121.019999999997</v>
      </c>
      <c r="Y70" s="33">
        <f t="shared" si="23"/>
        <v>6335.35</v>
      </c>
      <c r="Z70" s="45">
        <f t="shared" si="24"/>
        <v>0.2255727860525546</v>
      </c>
      <c r="AA70" s="33">
        <f t="shared" si="25"/>
        <v>7095.7010199999968</v>
      </c>
      <c r="AB70" s="45">
        <f t="shared" si="26"/>
        <v>0.28246070501914322</v>
      </c>
      <c r="AC70" s="33">
        <f>IFERROR($X70/VLOOKUP(CONCATENATE("USD",C70),[1]GEINDICE!AR$1:AS$65536,2,0),"")</f>
        <v>4535.2987903953772</v>
      </c>
      <c r="AD70" s="33">
        <f>IFERROR($AA70/VLOOKUP(CONCATENATE("USD",C70),[1]GEINDICE!AR$1:AS$65536,2,0),"")</f>
        <v>1281.0436938075459</v>
      </c>
      <c r="AE70" s="33">
        <f>IFERROR($X70/VLOOKUP(CONCATENATE("EUR",C70),[1]GEINDICE!AR$1:AS$65536,2,0),"")</f>
        <v>3947.1772229467492</v>
      </c>
      <c r="AF70" s="33">
        <f>IFERROR($AA70/VLOOKUP(CONCATENATE("EUR",C70),[1]GEINDICE!AR$1:AS$65536,2,0),"")</f>
        <v>1114.9224612290427</v>
      </c>
      <c r="AG70" s="48" t="str">
        <f>VLOOKUP(E70,[1]Apresentação!AW$1:AX$65536,2,0)</f>
        <v xml:space="preserve">                    2 - LEATHER AUXILIARIES</v>
      </c>
      <c r="AH70" s="48" t="str">
        <f t="shared" si="27"/>
        <v xml:space="preserve">         5203000002 - ENSUL AMC</v>
      </c>
      <c r="AI70" s="49" t="str">
        <f t="shared" si="28"/>
        <v xml:space="preserve">     L00506 - CURTUME BAGE LTDA</v>
      </c>
      <c r="AJ70" t="str">
        <f t="shared" si="29"/>
        <v xml:space="preserve">     93 - RESALES</v>
      </c>
      <c r="AK70" t="str">
        <f t="shared" si="30"/>
        <v/>
      </c>
      <c r="AL70">
        <f t="shared" si="31"/>
        <v>6</v>
      </c>
      <c r="AM70" t="str">
        <f t="shared" si="32"/>
        <v>2025 6</v>
      </c>
      <c r="AN70" t="str">
        <f t="shared" si="33"/>
        <v xml:space="preserve">CURTUME </v>
      </c>
    </row>
    <row r="71" spans="1:40" x14ac:dyDescent="0.35">
      <c r="A71">
        <v>83487</v>
      </c>
      <c r="B71" t="s">
        <v>274</v>
      </c>
      <c r="C71" s="31">
        <v>45882</v>
      </c>
      <c r="D71" t="s">
        <v>373</v>
      </c>
      <c r="E71" t="s">
        <v>374</v>
      </c>
      <c r="F71" t="s">
        <v>420</v>
      </c>
      <c r="G71" t="s">
        <v>421</v>
      </c>
      <c r="H71" t="s">
        <v>422</v>
      </c>
      <c r="I71" t="s">
        <v>423</v>
      </c>
      <c r="J71">
        <v>950</v>
      </c>
      <c r="K71">
        <v>30842.61</v>
      </c>
      <c r="L71">
        <v>18265.069070000001</v>
      </c>
      <c r="M71">
        <v>6211.73</v>
      </c>
      <c r="N71">
        <v>32.465910000000001</v>
      </c>
      <c r="O71" s="32">
        <f t="shared" si="17"/>
        <v>24630.880000000001</v>
      </c>
      <c r="P71" s="32">
        <f t="shared" si="18"/>
        <v>6365.8109299999996</v>
      </c>
      <c r="Q71">
        <v>753941</v>
      </c>
      <c r="R71" t="s">
        <v>439</v>
      </c>
      <c r="S71" t="s">
        <v>439</v>
      </c>
      <c r="T71" t="str">
        <f t="shared" si="19"/>
        <v>VEN</v>
      </c>
      <c r="U71" t="s">
        <v>440</v>
      </c>
      <c r="V71" s="33">
        <f t="shared" si="20"/>
        <v>30842.61</v>
      </c>
      <c r="W71">
        <f t="shared" si="21"/>
        <v>950</v>
      </c>
      <c r="X71" s="33">
        <f t="shared" si="22"/>
        <v>24630.880000000001</v>
      </c>
      <c r="Y71" s="33">
        <f t="shared" si="23"/>
        <v>6211.73</v>
      </c>
      <c r="Z71" s="45">
        <f t="shared" si="24"/>
        <v>0.20023632662735091</v>
      </c>
      <c r="AA71" s="33">
        <f t="shared" si="25"/>
        <v>6175.8109299999996</v>
      </c>
      <c r="AB71" s="45">
        <f t="shared" si="26"/>
        <v>0.25073448167503554</v>
      </c>
      <c r="AC71" s="33">
        <f>IFERROR($X71/VLOOKUP(CONCATENATE("USD",C71),[1]GEINDICE!AR$1:AS$65536,2,0),"")</f>
        <v>4567.3638925975374</v>
      </c>
      <c r="AD71" s="33">
        <f>IFERROR($AA71/VLOOKUP(CONCATENATE("USD",C71),[1]GEINDICE!AR$1:AS$65536,2,0),"")</f>
        <v>1145.1956182317163</v>
      </c>
      <c r="AE71" s="33">
        <f>IFERROR($X71/VLOOKUP(CONCATENATE("EUR",C71),[1]GEINDICE!AR$1:AS$65536,2,0),"")</f>
        <v>3899.0802741764419</v>
      </c>
      <c r="AF71" s="33">
        <f>IFERROR($AA71/VLOOKUP(CONCATENATE("EUR",C71),[1]GEINDICE!AR$1:AS$65536,2,0),"")</f>
        <v>977.6338715549856</v>
      </c>
      <c r="AG71" s="48" t="str">
        <f>VLOOKUP(E71,[1]Apresentação!AW$1:AX$65536,2,0)</f>
        <v xml:space="preserve">                    2 - LEATHER AUXILIARIES</v>
      </c>
      <c r="AH71" s="48" t="str">
        <f t="shared" si="27"/>
        <v xml:space="preserve">         5203000002 - ENSUL AMC</v>
      </c>
      <c r="AI71" s="49" t="str">
        <f t="shared" si="28"/>
        <v xml:space="preserve">     L00506 - CURTUME BAGE LTDA</v>
      </c>
      <c r="AJ71" t="str">
        <f t="shared" si="29"/>
        <v xml:space="preserve">     93 - RESALES</v>
      </c>
      <c r="AK71" t="str">
        <f t="shared" si="30"/>
        <v/>
      </c>
      <c r="AL71">
        <f t="shared" si="31"/>
        <v>8</v>
      </c>
      <c r="AM71" t="str">
        <f t="shared" si="32"/>
        <v>2025 8</v>
      </c>
      <c r="AN71" t="str">
        <f t="shared" si="33"/>
        <v xml:space="preserve">CURTUME </v>
      </c>
    </row>
    <row r="72" spans="1:40" x14ac:dyDescent="0.35">
      <c r="A72">
        <v>80978</v>
      </c>
      <c r="B72" t="s">
        <v>274</v>
      </c>
      <c r="C72" s="31">
        <v>45680</v>
      </c>
      <c r="D72" t="s">
        <v>373</v>
      </c>
      <c r="E72" t="s">
        <v>374</v>
      </c>
      <c r="F72" t="s">
        <v>420</v>
      </c>
      <c r="G72" t="s">
        <v>421</v>
      </c>
      <c r="H72" t="s">
        <v>422</v>
      </c>
      <c r="I72" t="s">
        <v>423</v>
      </c>
      <c r="J72">
        <v>950</v>
      </c>
      <c r="K72">
        <v>36064.239999999998</v>
      </c>
      <c r="L72">
        <v>18173.088500000002</v>
      </c>
      <c r="M72">
        <v>7263.38</v>
      </c>
      <c r="N72">
        <v>37.962359999999997</v>
      </c>
      <c r="O72" s="32">
        <f t="shared" si="17"/>
        <v>28800.859999999997</v>
      </c>
      <c r="P72" s="32">
        <f t="shared" si="18"/>
        <v>10627.771499999995</v>
      </c>
      <c r="Q72">
        <v>707928</v>
      </c>
      <c r="R72" t="s">
        <v>442</v>
      </c>
      <c r="S72" t="s">
        <v>442</v>
      </c>
      <c r="T72" t="str">
        <f t="shared" si="19"/>
        <v>VEN</v>
      </c>
      <c r="U72" t="s">
        <v>441</v>
      </c>
      <c r="V72" s="33">
        <f t="shared" si="20"/>
        <v>36064.239999999998</v>
      </c>
      <c r="W72">
        <f t="shared" si="21"/>
        <v>950</v>
      </c>
      <c r="X72" s="33">
        <f t="shared" si="22"/>
        <v>28800.859999999997</v>
      </c>
      <c r="Y72" s="33">
        <f t="shared" si="23"/>
        <v>7263.38</v>
      </c>
      <c r="Z72" s="45">
        <f t="shared" si="24"/>
        <v>0.28942164038393697</v>
      </c>
      <c r="AA72" s="33">
        <f t="shared" si="25"/>
        <v>10437.771499999995</v>
      </c>
      <c r="AB72" s="45">
        <f t="shared" si="26"/>
        <v>0.36241179950876456</v>
      </c>
      <c r="AC72" s="33">
        <f>IFERROR($X72/VLOOKUP(CONCATENATE("USD",C72),[1]GEINDICE!AR$1:AS$65536,2,0),"")</f>
        <v>4848.7112577652815</v>
      </c>
      <c r="AD72" s="33">
        <f>IFERROR($AA72/VLOOKUP(CONCATENATE("USD",C72),[1]GEINDICE!AR$1:AS$65536,2,0),"")</f>
        <v>1757.2301722251207</v>
      </c>
      <c r="AE72" s="33">
        <f>IFERROR($X72/VLOOKUP(CONCATENATE("EUR",C72),[1]GEINDICE!AR$1:AS$65536,2,0),"")</f>
        <v>4663.5782178538457</v>
      </c>
      <c r="AF72" s="33">
        <f>IFERROR($AA72/VLOOKUP(CONCATENATE("EUR",C72),[1]GEINDICE!AR$1:AS$65536,2,0),"")</f>
        <v>1690.1357740822896</v>
      </c>
      <c r="AG72" s="48" t="str">
        <f>VLOOKUP(E72,[1]Apresentação!AW$1:AX$65536,2,0)</f>
        <v xml:space="preserve">                    2 - LEATHER AUXILIARIES</v>
      </c>
      <c r="AH72" s="48" t="str">
        <f t="shared" si="27"/>
        <v xml:space="preserve">         5203000002 - ENSUL AMC</v>
      </c>
      <c r="AI72" s="49" t="str">
        <f t="shared" si="28"/>
        <v xml:space="preserve">     L00506 - CURTUME BAGE LTDA</v>
      </c>
      <c r="AJ72" t="str">
        <f t="shared" si="29"/>
        <v xml:space="preserve">     93 - RESALES</v>
      </c>
      <c r="AK72" t="str">
        <f t="shared" si="30"/>
        <v/>
      </c>
      <c r="AL72">
        <f t="shared" si="31"/>
        <v>1</v>
      </c>
      <c r="AM72" t="str">
        <f t="shared" si="32"/>
        <v>2025 1</v>
      </c>
      <c r="AN72" t="str">
        <f t="shared" si="33"/>
        <v xml:space="preserve">CURTUME </v>
      </c>
    </row>
    <row r="73" spans="1:40" x14ac:dyDescent="0.35">
      <c r="A73">
        <v>81522</v>
      </c>
      <c r="B73" t="s">
        <v>274</v>
      </c>
      <c r="C73" s="31">
        <v>45722</v>
      </c>
      <c r="D73" t="s">
        <v>373</v>
      </c>
      <c r="E73" t="s">
        <v>374</v>
      </c>
      <c r="F73" t="s">
        <v>420</v>
      </c>
      <c r="G73" t="s">
        <v>421</v>
      </c>
      <c r="H73" t="s">
        <v>422</v>
      </c>
      <c r="I73" t="s">
        <v>423</v>
      </c>
      <c r="J73">
        <v>950</v>
      </c>
      <c r="K73">
        <v>34556.99</v>
      </c>
      <c r="L73">
        <v>18183.882679999999</v>
      </c>
      <c r="M73">
        <v>6959.82</v>
      </c>
      <c r="N73">
        <v>36.375779999999999</v>
      </c>
      <c r="O73" s="32">
        <f t="shared" si="17"/>
        <v>27597.17</v>
      </c>
      <c r="P73" s="32">
        <f t="shared" si="18"/>
        <v>9413.2873199999995</v>
      </c>
      <c r="Q73">
        <v>714646</v>
      </c>
      <c r="R73" t="s">
        <v>442</v>
      </c>
      <c r="S73" t="s">
        <v>442</v>
      </c>
      <c r="T73" t="str">
        <f t="shared" si="19"/>
        <v>VEN</v>
      </c>
      <c r="U73" t="s">
        <v>440</v>
      </c>
      <c r="V73" s="33">
        <f t="shared" si="20"/>
        <v>34556.99</v>
      </c>
      <c r="W73">
        <f t="shared" si="21"/>
        <v>950</v>
      </c>
      <c r="X73" s="33">
        <f t="shared" si="22"/>
        <v>27597.17</v>
      </c>
      <c r="Y73" s="33">
        <f t="shared" si="23"/>
        <v>6959.82</v>
      </c>
      <c r="Z73" s="45">
        <f t="shared" si="24"/>
        <v>0.26690077231842241</v>
      </c>
      <c r="AA73" s="33">
        <f t="shared" si="25"/>
        <v>9223.2873199999995</v>
      </c>
      <c r="AB73" s="45">
        <f t="shared" si="26"/>
        <v>0.33421134558362325</v>
      </c>
      <c r="AC73" s="33">
        <f>IFERROR($X73/VLOOKUP(CONCATENATE("USD",C73),[1]GEINDICE!AR$1:AS$65536,2,0),"")</f>
        <v>4800.4261684844059</v>
      </c>
      <c r="AD73" s="33">
        <f>IFERROR($AA73/VLOOKUP(CONCATENATE("USD",C73),[1]GEINDICE!AR$1:AS$65536,2,0),"")</f>
        <v>1604.35688914401</v>
      </c>
      <c r="AE73" s="33">
        <f>IFERROR($X73/VLOOKUP(CONCATENATE("EUR",C73),[1]GEINDICE!AR$1:AS$65536,2,0),"")</f>
        <v>4437.414780036017</v>
      </c>
      <c r="AF73" s="33">
        <f>IFERROR($AA73/VLOOKUP(CONCATENATE("EUR",C73),[1]GEINDICE!AR$1:AS$65536,2,0),"")</f>
        <v>1483.0343645484948</v>
      </c>
      <c r="AG73" s="48" t="str">
        <f>VLOOKUP(E73,[1]Apresentação!AW$1:AX$65536,2,0)</f>
        <v xml:space="preserve">                    2 - LEATHER AUXILIARIES</v>
      </c>
      <c r="AH73" s="48" t="str">
        <f t="shared" si="27"/>
        <v xml:space="preserve">         5203000002 - ENSUL AMC</v>
      </c>
      <c r="AI73" s="49" t="str">
        <f t="shared" si="28"/>
        <v xml:space="preserve">     L00506 - CURTUME BAGE LTDA</v>
      </c>
      <c r="AJ73" t="str">
        <f t="shared" si="29"/>
        <v xml:space="preserve">     93 - RESALES</v>
      </c>
      <c r="AK73" t="str">
        <f t="shared" si="30"/>
        <v/>
      </c>
      <c r="AL73">
        <f t="shared" si="31"/>
        <v>3</v>
      </c>
      <c r="AM73" t="str">
        <f t="shared" si="32"/>
        <v>2025 3</v>
      </c>
      <c r="AN73" t="str">
        <f t="shared" si="33"/>
        <v xml:space="preserve">CURTUME </v>
      </c>
    </row>
    <row r="74" spans="1:40" x14ac:dyDescent="0.35">
      <c r="A74">
        <v>81980</v>
      </c>
      <c r="B74" t="s">
        <v>274</v>
      </c>
      <c r="C74" s="31">
        <v>45756</v>
      </c>
      <c r="D74" t="s">
        <v>373</v>
      </c>
      <c r="E74" t="s">
        <v>374</v>
      </c>
      <c r="F74" t="s">
        <v>420</v>
      </c>
      <c r="G74" t="s">
        <v>421</v>
      </c>
      <c r="H74" t="s">
        <v>422</v>
      </c>
      <c r="I74" t="s">
        <v>423</v>
      </c>
      <c r="J74">
        <v>950</v>
      </c>
      <c r="K74">
        <v>35424.590000000004</v>
      </c>
      <c r="L74">
        <v>18115.76223</v>
      </c>
      <c r="M74">
        <v>7134.55</v>
      </c>
      <c r="N74">
        <v>37.28904</v>
      </c>
      <c r="O74" s="32">
        <f t="shared" si="17"/>
        <v>28290.040000000005</v>
      </c>
      <c r="P74" s="32">
        <f t="shared" si="18"/>
        <v>10174.277770000004</v>
      </c>
      <c r="Q74">
        <v>727680</v>
      </c>
      <c r="R74" t="s">
        <v>442</v>
      </c>
      <c r="S74" t="s">
        <v>442</v>
      </c>
      <c r="T74" t="str">
        <f t="shared" si="19"/>
        <v>VEN</v>
      </c>
      <c r="U74" t="s">
        <v>441</v>
      </c>
      <c r="V74" s="33">
        <f t="shared" si="20"/>
        <v>35424.590000000004</v>
      </c>
      <c r="W74">
        <f t="shared" si="21"/>
        <v>950</v>
      </c>
      <c r="X74" s="33">
        <f t="shared" si="22"/>
        <v>28290.040000000005</v>
      </c>
      <c r="Y74" s="33">
        <f t="shared" si="23"/>
        <v>7134.55</v>
      </c>
      <c r="Z74" s="45">
        <f t="shared" si="24"/>
        <v>0.28184596547200697</v>
      </c>
      <c r="AA74" s="33">
        <f t="shared" si="25"/>
        <v>9984.2777700000042</v>
      </c>
      <c r="AB74" s="45">
        <f t="shared" si="26"/>
        <v>0.35292554446724017</v>
      </c>
      <c r="AC74" s="33">
        <f>IFERROR($X74/VLOOKUP(CONCATENATE("USD",C74),[1]GEINDICE!AR$1:AS$65536,2,0),"")</f>
        <v>4667.9382889200569</v>
      </c>
      <c r="AD74" s="33">
        <f>IFERROR($AA74/VLOOKUP(CONCATENATE("USD",C74),[1]GEINDICE!AR$1:AS$65536,2,0),"")</f>
        <v>1647.4346621565883</v>
      </c>
      <c r="AE74" s="33">
        <f>IFERROR($X74/VLOOKUP(CONCATENATE("EUR",C74),[1]GEINDICE!AR$1:AS$65536,2,0),"")</f>
        <v>4228.5791157215035</v>
      </c>
      <c r="AF74" s="33">
        <f>IFERROR($AA74/VLOOKUP(CONCATENATE("EUR",C74),[1]GEINDICE!AR$1:AS$65536,2,0),"")</f>
        <v>1492.3735867388127</v>
      </c>
      <c r="AG74" s="48" t="str">
        <f>VLOOKUP(E74,[1]Apresentação!AW$1:AX$65536,2,0)</f>
        <v xml:space="preserve">                    2 - LEATHER AUXILIARIES</v>
      </c>
      <c r="AH74" s="48" t="str">
        <f t="shared" si="27"/>
        <v xml:space="preserve">         5203000002 - ENSUL AMC</v>
      </c>
      <c r="AI74" s="49" t="str">
        <f t="shared" si="28"/>
        <v xml:space="preserve">     L00506 - CURTUME BAGE LTDA</v>
      </c>
      <c r="AJ74" t="str">
        <f t="shared" si="29"/>
        <v xml:space="preserve">     93 - RESALES</v>
      </c>
      <c r="AK74" t="str">
        <f t="shared" si="30"/>
        <v/>
      </c>
      <c r="AL74">
        <f t="shared" si="31"/>
        <v>4</v>
      </c>
      <c r="AM74" t="str">
        <f t="shared" si="32"/>
        <v>2025 4</v>
      </c>
      <c r="AN74" t="str">
        <f t="shared" si="33"/>
        <v xml:space="preserve">CURTUME </v>
      </c>
    </row>
    <row r="75" spans="1:40" x14ac:dyDescent="0.35">
      <c r="A75">
        <v>81689</v>
      </c>
      <c r="B75" t="s">
        <v>274</v>
      </c>
      <c r="C75" s="31">
        <v>45735</v>
      </c>
      <c r="D75" t="s">
        <v>373</v>
      </c>
      <c r="E75" t="s">
        <v>374</v>
      </c>
      <c r="F75" t="s">
        <v>420</v>
      </c>
      <c r="G75" t="s">
        <v>421</v>
      </c>
      <c r="H75" t="s">
        <v>422</v>
      </c>
      <c r="I75" t="s">
        <v>423</v>
      </c>
      <c r="J75">
        <v>950</v>
      </c>
      <c r="K75">
        <v>34060.54</v>
      </c>
      <c r="L75">
        <v>18189.926800000001</v>
      </c>
      <c r="M75">
        <v>6859.84</v>
      </c>
      <c r="N75">
        <v>35.853200000000001</v>
      </c>
      <c r="O75" s="32">
        <f t="shared" si="17"/>
        <v>27200.7</v>
      </c>
      <c r="P75" s="32">
        <f t="shared" si="18"/>
        <v>9010.7731999999996</v>
      </c>
      <c r="Q75">
        <v>719528</v>
      </c>
      <c r="R75" t="s">
        <v>442</v>
      </c>
      <c r="S75" t="s">
        <v>442</v>
      </c>
      <c r="T75" t="str">
        <f t="shared" si="19"/>
        <v>VEN</v>
      </c>
      <c r="U75" t="s">
        <v>441</v>
      </c>
      <c r="V75" s="33">
        <f t="shared" si="20"/>
        <v>34060.54</v>
      </c>
      <c r="W75">
        <f t="shared" si="21"/>
        <v>950</v>
      </c>
      <c r="X75" s="33">
        <f t="shared" si="22"/>
        <v>27200.7</v>
      </c>
      <c r="Y75" s="33">
        <f t="shared" si="23"/>
        <v>6859.84</v>
      </c>
      <c r="Z75" s="45">
        <f t="shared" si="24"/>
        <v>0.25897338092701994</v>
      </c>
      <c r="AA75" s="33">
        <f t="shared" si="25"/>
        <v>8820.7731999999996</v>
      </c>
      <c r="AB75" s="45">
        <f t="shared" si="26"/>
        <v>0.32428478678857525</v>
      </c>
      <c r="AC75" s="33">
        <f>IFERROR($X75/VLOOKUP(CONCATENATE("USD",C75),[1]GEINDICE!AR$1:AS$65536,2,0),"")</f>
        <v>4800.9425137229291</v>
      </c>
      <c r="AD75" s="33">
        <f>IFERROR($AA75/VLOOKUP(CONCATENATE("USD",C75),[1]GEINDICE!AR$1:AS$65536,2,0),"")</f>
        <v>1556.8726194468468</v>
      </c>
      <c r="AE75" s="33">
        <f>IFERROR($X75/VLOOKUP(CONCATENATE("EUR",C75),[1]GEINDICE!AR$1:AS$65536,2,0),"")</f>
        <v>4413.0473579181335</v>
      </c>
      <c r="AF75" s="33">
        <f>IFERROR($AA75/VLOOKUP(CONCATENATE("EUR",C75),[1]GEINDICE!AR$1:AS$65536,2,0),"")</f>
        <v>1431.0841215503674</v>
      </c>
      <c r="AG75" s="48" t="str">
        <f>VLOOKUP(E75,[1]Apresentação!AW$1:AX$65536,2,0)</f>
        <v xml:space="preserve">                    2 - LEATHER AUXILIARIES</v>
      </c>
      <c r="AH75" s="48" t="str">
        <f t="shared" si="27"/>
        <v xml:space="preserve">         5203000002 - ENSUL AMC</v>
      </c>
      <c r="AI75" s="49" t="str">
        <f t="shared" si="28"/>
        <v xml:space="preserve">     L00506 - CURTUME BAGE LTDA</v>
      </c>
      <c r="AJ75" t="str">
        <f t="shared" si="29"/>
        <v xml:space="preserve">     93 - RESALES</v>
      </c>
      <c r="AK75" t="str">
        <f t="shared" si="30"/>
        <v/>
      </c>
      <c r="AL75">
        <f t="shared" si="31"/>
        <v>3</v>
      </c>
      <c r="AM75" t="str">
        <f t="shared" si="32"/>
        <v>2025 3</v>
      </c>
      <c r="AN75" t="str">
        <f t="shared" si="33"/>
        <v xml:space="preserve">CURTUME </v>
      </c>
    </row>
    <row r="76" spans="1:40" x14ac:dyDescent="0.35">
      <c r="A76">
        <v>81342</v>
      </c>
      <c r="B76" t="s">
        <v>274</v>
      </c>
      <c r="C76" s="31">
        <v>45708</v>
      </c>
      <c r="D76" t="s">
        <v>373</v>
      </c>
      <c r="E76" t="s">
        <v>374</v>
      </c>
      <c r="F76" t="s">
        <v>420</v>
      </c>
      <c r="G76" t="s">
        <v>421</v>
      </c>
      <c r="H76" t="s">
        <v>422</v>
      </c>
      <c r="I76" t="s">
        <v>423</v>
      </c>
      <c r="J76">
        <v>950</v>
      </c>
      <c r="K76">
        <v>33999.08</v>
      </c>
      <c r="L76">
        <v>18180.440709999999</v>
      </c>
      <c r="M76">
        <v>6847.46</v>
      </c>
      <c r="N76">
        <v>35.788509999999995</v>
      </c>
      <c r="O76" s="32">
        <f t="shared" si="17"/>
        <v>27151.620000000003</v>
      </c>
      <c r="P76" s="32">
        <f t="shared" si="18"/>
        <v>8971.1792900000037</v>
      </c>
      <c r="Q76">
        <v>710761</v>
      </c>
      <c r="R76" t="s">
        <v>442</v>
      </c>
      <c r="S76" t="s">
        <v>442</v>
      </c>
      <c r="T76" t="str">
        <f t="shared" si="19"/>
        <v>VEN</v>
      </c>
      <c r="U76" t="s">
        <v>441</v>
      </c>
      <c r="V76" s="33">
        <f t="shared" si="20"/>
        <v>33999.08</v>
      </c>
      <c r="W76">
        <f t="shared" si="21"/>
        <v>950</v>
      </c>
      <c r="X76" s="33">
        <f t="shared" si="22"/>
        <v>27151.620000000003</v>
      </c>
      <c r="Y76" s="33">
        <f t="shared" si="23"/>
        <v>6847.46</v>
      </c>
      <c r="Z76" s="45">
        <f t="shared" si="24"/>
        <v>0.25827696778854026</v>
      </c>
      <c r="AA76" s="33">
        <f t="shared" si="25"/>
        <v>8781.1792900000037</v>
      </c>
      <c r="AB76" s="45">
        <f t="shared" si="26"/>
        <v>0.32341272049328929</v>
      </c>
      <c r="AC76" s="33">
        <f>IFERROR($X76/VLOOKUP(CONCATENATE("USD",C76),[1]GEINDICE!AR$1:AS$65536,2,0),"")</f>
        <v>4761.8548203230503</v>
      </c>
      <c r="AD76" s="33">
        <f>IFERROR($AA76/VLOOKUP(CONCATENATE("USD",C76),[1]GEINDICE!AR$1:AS$65536,2,0),"")</f>
        <v>1540.0444220347608</v>
      </c>
      <c r="AE76" s="33">
        <f>IFERROR($X76/VLOOKUP(CONCATENATE("EUR",C76),[1]GEINDICE!AR$1:AS$65536,2,0),"")</f>
        <v>4546.3346840360337</v>
      </c>
      <c r="AF76" s="33">
        <f>IFERROR($AA76/VLOOKUP(CONCATENATE("EUR",C76),[1]GEINDICE!AR$1:AS$65536,2,0),"")</f>
        <v>1470.3424684370925</v>
      </c>
      <c r="AG76" s="48" t="str">
        <f>VLOOKUP(E76,[1]Apresentação!AW$1:AX$65536,2,0)</f>
        <v xml:space="preserve">                    2 - LEATHER AUXILIARIES</v>
      </c>
      <c r="AH76" s="48" t="str">
        <f t="shared" si="27"/>
        <v xml:space="preserve">         5203000002 - ENSUL AMC</v>
      </c>
      <c r="AI76" s="49" t="str">
        <f t="shared" si="28"/>
        <v xml:space="preserve">     L00506 - CURTUME BAGE LTDA</v>
      </c>
      <c r="AJ76" t="str">
        <f t="shared" si="29"/>
        <v xml:space="preserve">     93 - RESALES</v>
      </c>
      <c r="AK76" t="str">
        <f t="shared" si="30"/>
        <v/>
      </c>
      <c r="AL76">
        <f t="shared" si="31"/>
        <v>2</v>
      </c>
      <c r="AM76" t="str">
        <f t="shared" si="32"/>
        <v>2025 2</v>
      </c>
      <c r="AN76" t="str">
        <f t="shared" si="33"/>
        <v xml:space="preserve">CURTUME </v>
      </c>
    </row>
    <row r="77" spans="1:40" x14ac:dyDescent="0.35">
      <c r="A77">
        <v>82475</v>
      </c>
      <c r="B77" t="s">
        <v>274</v>
      </c>
      <c r="C77" s="31">
        <v>45798</v>
      </c>
      <c r="D77" t="s">
        <v>373</v>
      </c>
      <c r="E77" t="s">
        <v>374</v>
      </c>
      <c r="F77" t="s">
        <v>420</v>
      </c>
      <c r="G77" t="s">
        <v>421</v>
      </c>
      <c r="H77" t="s">
        <v>422</v>
      </c>
      <c r="I77" t="s">
        <v>423</v>
      </c>
      <c r="J77">
        <v>950</v>
      </c>
      <c r="K77">
        <v>32041.83</v>
      </c>
      <c r="L77">
        <v>17835.31898</v>
      </c>
      <c r="M77">
        <v>6453.26</v>
      </c>
      <c r="N77">
        <v>33.72824</v>
      </c>
      <c r="O77" s="32">
        <f t="shared" si="17"/>
        <v>25588.57</v>
      </c>
      <c r="P77" s="32">
        <f t="shared" si="18"/>
        <v>7753.2510199999997</v>
      </c>
      <c r="Q77">
        <v>739180</v>
      </c>
      <c r="R77" t="s">
        <v>442</v>
      </c>
      <c r="S77" t="s">
        <v>442</v>
      </c>
      <c r="T77" t="str">
        <f t="shared" si="19"/>
        <v>VEN</v>
      </c>
      <c r="U77" t="s">
        <v>440</v>
      </c>
      <c r="V77" s="33">
        <f t="shared" si="20"/>
        <v>32041.83</v>
      </c>
      <c r="W77">
        <f t="shared" si="21"/>
        <v>950</v>
      </c>
      <c r="X77" s="33">
        <f t="shared" si="22"/>
        <v>25588.57</v>
      </c>
      <c r="Y77" s="33">
        <f t="shared" si="23"/>
        <v>6453.26</v>
      </c>
      <c r="Z77" s="45">
        <f t="shared" si="24"/>
        <v>0.23604304186121702</v>
      </c>
      <c r="AA77" s="33">
        <f t="shared" si="25"/>
        <v>7563.2510199999997</v>
      </c>
      <c r="AB77" s="45">
        <f t="shared" si="26"/>
        <v>0.29557146100778586</v>
      </c>
      <c r="AC77" s="33">
        <f>IFERROR($X77/VLOOKUP(CONCATENATE("USD",C77),[1]GEINDICE!AR$1:AS$65536,2,0),"")</f>
        <v>4523.2663378762963</v>
      </c>
      <c r="AD77" s="33">
        <f>IFERROR($AA77/VLOOKUP(CONCATENATE("USD",C77),[1]GEINDICE!AR$1:AS$65536,2,0),"")</f>
        <v>1336.9484400134343</v>
      </c>
      <c r="AE77" s="33">
        <f>IFERROR($X77/VLOOKUP(CONCATENATE("EUR",C77),[1]GEINDICE!AR$1:AS$65536,2,0),"")</f>
        <v>3987.7462286497939</v>
      </c>
      <c r="AF77" s="33">
        <f>IFERROR($AA77/VLOOKUP(CONCATENATE("EUR",C77),[1]GEINDICE!AR$1:AS$65536,2,0),"")</f>
        <v>1178.6639789303078</v>
      </c>
      <c r="AG77" s="48" t="str">
        <f>VLOOKUP(E77,[1]Apresentação!AW$1:AX$65536,2,0)</f>
        <v xml:space="preserve">                    2 - LEATHER AUXILIARIES</v>
      </c>
      <c r="AH77" s="48" t="str">
        <f t="shared" si="27"/>
        <v xml:space="preserve">         5203000002 - ENSUL AMC</v>
      </c>
      <c r="AI77" s="49" t="str">
        <f t="shared" si="28"/>
        <v xml:space="preserve">     L00506 - CURTUME BAGE LTDA</v>
      </c>
      <c r="AJ77" t="str">
        <f t="shared" si="29"/>
        <v xml:space="preserve">     93 - RESALES</v>
      </c>
      <c r="AK77" t="str">
        <f t="shared" si="30"/>
        <v/>
      </c>
      <c r="AL77">
        <f t="shared" si="31"/>
        <v>5</v>
      </c>
      <c r="AM77" t="str">
        <f t="shared" si="32"/>
        <v>2025 5</v>
      </c>
      <c r="AN77" t="str">
        <f t="shared" si="33"/>
        <v xml:space="preserve">CURTUME </v>
      </c>
    </row>
    <row r="78" spans="1:40" x14ac:dyDescent="0.35">
      <c r="A78">
        <v>83133</v>
      </c>
      <c r="B78" t="s">
        <v>274</v>
      </c>
      <c r="C78" s="31">
        <v>45854</v>
      </c>
      <c r="D78" t="s">
        <v>373</v>
      </c>
      <c r="E78" t="s">
        <v>374</v>
      </c>
      <c r="F78" t="s">
        <v>420</v>
      </c>
      <c r="G78" t="s">
        <v>421</v>
      </c>
      <c r="H78" t="s">
        <v>422</v>
      </c>
      <c r="I78" t="s">
        <v>423</v>
      </c>
      <c r="J78">
        <v>950</v>
      </c>
      <c r="K78">
        <v>31477.89</v>
      </c>
      <c r="L78">
        <v>17844.14012</v>
      </c>
      <c r="M78">
        <v>6339.69</v>
      </c>
      <c r="N78">
        <v>33.134619999999998</v>
      </c>
      <c r="O78" s="32">
        <f t="shared" si="17"/>
        <v>25138.2</v>
      </c>
      <c r="P78" s="32">
        <f t="shared" si="18"/>
        <v>7294.0598800000007</v>
      </c>
      <c r="Q78">
        <v>743987</v>
      </c>
      <c r="R78" t="s">
        <v>442</v>
      </c>
      <c r="S78" t="s">
        <v>442</v>
      </c>
      <c r="T78" t="str">
        <f t="shared" si="19"/>
        <v>VEN</v>
      </c>
      <c r="U78" t="s">
        <v>440</v>
      </c>
      <c r="V78" s="33">
        <f t="shared" si="20"/>
        <v>31477.89</v>
      </c>
      <c r="W78">
        <f t="shared" si="21"/>
        <v>950</v>
      </c>
      <c r="X78" s="33">
        <f t="shared" si="22"/>
        <v>25138.2</v>
      </c>
      <c r="Y78" s="33">
        <f t="shared" si="23"/>
        <v>6339.69</v>
      </c>
      <c r="Z78" s="45">
        <f t="shared" si="24"/>
        <v>0.22568411923416726</v>
      </c>
      <c r="AA78" s="33">
        <f t="shared" si="25"/>
        <v>7104.0598800000007</v>
      </c>
      <c r="AB78" s="45">
        <f t="shared" si="26"/>
        <v>0.28260018139723608</v>
      </c>
      <c r="AC78" s="33">
        <f>IFERROR($X78/VLOOKUP(CONCATENATE("USD",C78),[1]GEINDICE!AR$1:AS$65536,2,0),"")</f>
        <v>4511.3599655432326</v>
      </c>
      <c r="AD78" s="33">
        <f>IFERROR($AA78/VLOOKUP(CONCATENATE("USD",C78),[1]GEINDICE!AR$1:AS$65536,2,0),"")</f>
        <v>1274.9111446107463</v>
      </c>
      <c r="AE78" s="33">
        <f>IFERROR($X78/VLOOKUP(CONCATENATE("EUR",C78),[1]GEINDICE!AR$1:AS$65536,2,0),"")</f>
        <v>3879.7110843596629</v>
      </c>
      <c r="AF78" s="33">
        <f>IFERROR($AA78/VLOOKUP(CONCATENATE("EUR",C78),[1]GEINDICE!AR$1:AS$65536,2,0),"")</f>
        <v>1096.4070562089084</v>
      </c>
      <c r="AG78" s="48" t="str">
        <f>VLOOKUP(E78,[1]Apresentação!AW$1:AX$65536,2,0)</f>
        <v xml:space="preserve">                    2 - LEATHER AUXILIARIES</v>
      </c>
      <c r="AH78" s="48" t="str">
        <f t="shared" si="27"/>
        <v xml:space="preserve">         5203000002 - ENSUL AMC</v>
      </c>
      <c r="AI78" s="49" t="str">
        <f t="shared" si="28"/>
        <v xml:space="preserve">     L00506 - CURTUME BAGE LTDA</v>
      </c>
      <c r="AJ78" t="str">
        <f t="shared" si="29"/>
        <v xml:space="preserve">     93 - RESALES</v>
      </c>
      <c r="AK78" t="str">
        <f t="shared" si="30"/>
        <v/>
      </c>
      <c r="AL78">
        <f t="shared" si="31"/>
        <v>7</v>
      </c>
      <c r="AM78" t="str">
        <f t="shared" si="32"/>
        <v>2025 7</v>
      </c>
      <c r="AN78" t="str">
        <f t="shared" si="33"/>
        <v xml:space="preserve">CURTUME </v>
      </c>
    </row>
    <row r="79" spans="1:40" x14ac:dyDescent="0.35">
      <c r="A79">
        <v>83040</v>
      </c>
      <c r="B79" t="s">
        <v>274</v>
      </c>
      <c r="C79" s="31">
        <v>45847</v>
      </c>
      <c r="D79" t="s">
        <v>373</v>
      </c>
      <c r="E79" t="s">
        <v>374</v>
      </c>
      <c r="F79" t="s">
        <v>420</v>
      </c>
      <c r="G79" t="s">
        <v>421</v>
      </c>
      <c r="H79" t="s">
        <v>422</v>
      </c>
      <c r="I79" t="s">
        <v>423</v>
      </c>
      <c r="J79">
        <v>950</v>
      </c>
      <c r="K79">
        <v>30887.34</v>
      </c>
      <c r="L79">
        <v>17839.60728</v>
      </c>
      <c r="M79">
        <v>6220.74</v>
      </c>
      <c r="N79">
        <v>32.512990000000002</v>
      </c>
      <c r="O79" s="32">
        <f t="shared" si="17"/>
        <v>24666.6</v>
      </c>
      <c r="P79" s="32">
        <f t="shared" si="18"/>
        <v>6826.9927199999984</v>
      </c>
      <c r="Q79">
        <v>743318</v>
      </c>
      <c r="R79" t="s">
        <v>442</v>
      </c>
      <c r="S79" t="s">
        <v>442</v>
      </c>
      <c r="T79" t="str">
        <f t="shared" si="19"/>
        <v>VEN</v>
      </c>
      <c r="U79" t="s">
        <v>440</v>
      </c>
      <c r="V79" s="33">
        <f t="shared" si="20"/>
        <v>30887.34</v>
      </c>
      <c r="W79">
        <f t="shared" si="21"/>
        <v>950</v>
      </c>
      <c r="X79" s="33">
        <f t="shared" si="22"/>
        <v>24666.6</v>
      </c>
      <c r="Y79" s="33">
        <f t="shared" si="23"/>
        <v>6220.74</v>
      </c>
      <c r="Z79" s="45">
        <f t="shared" si="24"/>
        <v>0.21487744558126398</v>
      </c>
      <c r="AA79" s="33">
        <f t="shared" si="25"/>
        <v>6636.9927199999984</v>
      </c>
      <c r="AB79" s="45">
        <f t="shared" si="26"/>
        <v>0.26906799964324224</v>
      </c>
      <c r="AC79" s="33">
        <f>IFERROR($X79/VLOOKUP(CONCATENATE("USD",C79),[1]GEINDICE!AR$1:AS$65536,2,0),"")</f>
        <v>4515.5420495734625</v>
      </c>
      <c r="AD79" s="33">
        <f>IFERROR($AA79/VLOOKUP(CONCATENATE("USD",C79),[1]GEINDICE!AR$1:AS$65536,2,0),"")</f>
        <v>1214.9878665836777</v>
      </c>
      <c r="AE79" s="33">
        <f>IFERROR($X79/VLOOKUP(CONCATENATE("EUR",C79),[1]GEINDICE!AR$1:AS$65536,2,0),"")</f>
        <v>3857.1093493455924</v>
      </c>
      <c r="AF79" s="33">
        <f>IFERROR($AA79/VLOOKUP(CONCATENATE("EUR",C79),[1]GEINDICE!AR$1:AS$65536,2,0),"")</f>
        <v>1037.8246970336661</v>
      </c>
      <c r="AG79" s="48" t="str">
        <f>VLOOKUP(E79,[1]Apresentação!AW$1:AX$65536,2,0)</f>
        <v xml:space="preserve">                    2 - LEATHER AUXILIARIES</v>
      </c>
      <c r="AH79" s="48" t="str">
        <f t="shared" si="27"/>
        <v xml:space="preserve">         5203000002 - ENSUL AMC</v>
      </c>
      <c r="AI79" s="49" t="str">
        <f t="shared" si="28"/>
        <v xml:space="preserve">     L00506 - CURTUME BAGE LTDA</v>
      </c>
      <c r="AJ79" t="str">
        <f t="shared" si="29"/>
        <v xml:space="preserve">     93 - RESALES</v>
      </c>
      <c r="AK79" t="str">
        <f t="shared" si="30"/>
        <v/>
      </c>
      <c r="AL79">
        <f t="shared" si="31"/>
        <v>7</v>
      </c>
      <c r="AM79" t="str">
        <f t="shared" si="32"/>
        <v>2025 7</v>
      </c>
      <c r="AN79" t="str">
        <f t="shared" si="33"/>
        <v xml:space="preserve">CURTUME </v>
      </c>
    </row>
    <row r="80" spans="1:40" x14ac:dyDescent="0.35">
      <c r="A80">
        <v>83564</v>
      </c>
      <c r="B80" t="s">
        <v>274</v>
      </c>
      <c r="C80" s="31">
        <v>45889</v>
      </c>
      <c r="D80" t="s">
        <v>373</v>
      </c>
      <c r="E80" t="s">
        <v>374</v>
      </c>
      <c r="F80" t="s">
        <v>420</v>
      </c>
      <c r="G80" t="s">
        <v>421</v>
      </c>
      <c r="H80" t="s">
        <v>422</v>
      </c>
      <c r="I80" t="s">
        <v>423</v>
      </c>
      <c r="J80">
        <v>950</v>
      </c>
      <c r="K80">
        <v>30662.560000000001</v>
      </c>
      <c r="L80">
        <v>18265.069080000001</v>
      </c>
      <c r="M80">
        <v>6175.48</v>
      </c>
      <c r="N80">
        <v>32.276379999999996</v>
      </c>
      <c r="O80" s="32">
        <f t="shared" si="17"/>
        <v>24487.08</v>
      </c>
      <c r="P80" s="32">
        <f t="shared" si="18"/>
        <v>6222.0109200000006</v>
      </c>
      <c r="Q80">
        <v>758569</v>
      </c>
      <c r="R80" t="s">
        <v>442</v>
      </c>
      <c r="S80" t="s">
        <v>442</v>
      </c>
      <c r="T80" t="str">
        <f t="shared" si="19"/>
        <v>VEN</v>
      </c>
      <c r="U80" t="s">
        <v>440</v>
      </c>
      <c r="V80" s="33">
        <f t="shared" si="20"/>
        <v>30662.560000000001</v>
      </c>
      <c r="W80">
        <f t="shared" si="21"/>
        <v>950</v>
      </c>
      <c r="X80" s="33">
        <f t="shared" si="22"/>
        <v>24487.08</v>
      </c>
      <c r="Y80" s="33">
        <f t="shared" si="23"/>
        <v>6175.48</v>
      </c>
      <c r="Z80" s="45">
        <f t="shared" si="24"/>
        <v>0.19672235194973936</v>
      </c>
      <c r="AA80" s="33">
        <f t="shared" si="25"/>
        <v>6032.0109200000006</v>
      </c>
      <c r="AB80" s="45">
        <f t="shared" si="26"/>
        <v>0.24633443105507069</v>
      </c>
      <c r="AC80" s="33">
        <f>IFERROR($X80/VLOOKUP(CONCATENATE("USD",C80),[1]GEINDICE!AR$1:AS$65536,2,0),"")</f>
        <v>4474.4874465519133</v>
      </c>
      <c r="AD80" s="33">
        <f>IFERROR($AA80/VLOOKUP(CONCATENATE("USD",C80),[1]GEINDICE!AR$1:AS$65536,2,0),"")</f>
        <v>1102.2203194094216</v>
      </c>
      <c r="AE80" s="33">
        <f>IFERROR($X80/VLOOKUP(CONCATENATE("EUR",C80),[1]GEINDICE!AR$1:AS$65536,2,0),"")</f>
        <v>3841.1105882352945</v>
      </c>
      <c r="AF80" s="33">
        <f>IFERROR($AA80/VLOOKUP(CONCATENATE("EUR",C80),[1]GEINDICE!AR$1:AS$65536,2,0),"")</f>
        <v>946.19779137254909</v>
      </c>
      <c r="AG80" s="48" t="str">
        <f>VLOOKUP(E80,[1]Apresentação!AW$1:AX$65536,2,0)</f>
        <v xml:space="preserve">                    2 - LEATHER AUXILIARIES</v>
      </c>
      <c r="AH80" s="48" t="str">
        <f t="shared" si="27"/>
        <v xml:space="preserve">         5203000002 - ENSUL AMC</v>
      </c>
      <c r="AI80" s="49" t="str">
        <f t="shared" si="28"/>
        <v xml:space="preserve">     L00506 - CURTUME BAGE LTDA</v>
      </c>
      <c r="AJ80" t="str">
        <f t="shared" si="29"/>
        <v xml:space="preserve">     93 - RESALES</v>
      </c>
      <c r="AK80" t="str">
        <f t="shared" si="30"/>
        <v/>
      </c>
      <c r="AL80">
        <f t="shared" si="31"/>
        <v>8</v>
      </c>
      <c r="AM80" t="str">
        <f t="shared" si="32"/>
        <v>2025 8</v>
      </c>
      <c r="AN80" t="str">
        <f t="shared" si="33"/>
        <v xml:space="preserve">CURTUME </v>
      </c>
    </row>
    <row r="81" spans="1:40" x14ac:dyDescent="0.35">
      <c r="A81">
        <v>84695</v>
      </c>
      <c r="B81" t="s">
        <v>274</v>
      </c>
      <c r="C81" s="31">
        <v>45979</v>
      </c>
      <c r="D81" t="s">
        <v>373</v>
      </c>
      <c r="E81" t="s">
        <v>374</v>
      </c>
      <c r="F81" t="s">
        <v>420</v>
      </c>
      <c r="G81" t="s">
        <v>421</v>
      </c>
      <c r="H81" t="s">
        <v>422</v>
      </c>
      <c r="I81" t="s">
        <v>423</v>
      </c>
      <c r="J81">
        <v>950</v>
      </c>
      <c r="K81">
        <v>30069.75</v>
      </c>
      <c r="L81">
        <v>18271.799780000001</v>
      </c>
      <c r="M81">
        <v>6056.08</v>
      </c>
      <c r="N81">
        <v>31.652369999999998</v>
      </c>
      <c r="O81" s="32">
        <f t="shared" si="17"/>
        <v>24013.67</v>
      </c>
      <c r="P81" s="32">
        <f t="shared" si="18"/>
        <v>5741.8702199999971</v>
      </c>
      <c r="Q81">
        <v>767579</v>
      </c>
      <c r="R81" t="s">
        <v>442</v>
      </c>
      <c r="S81" t="s">
        <v>442</v>
      </c>
      <c r="T81" t="str">
        <f t="shared" si="19"/>
        <v>VEN</v>
      </c>
      <c r="U81" t="s">
        <v>440</v>
      </c>
      <c r="V81" s="33">
        <f t="shared" si="20"/>
        <v>30069.75</v>
      </c>
      <c r="W81">
        <f t="shared" si="21"/>
        <v>950</v>
      </c>
      <c r="X81" s="33">
        <f t="shared" si="22"/>
        <v>24013.67</v>
      </c>
      <c r="Y81" s="33">
        <f t="shared" si="23"/>
        <v>6056.08</v>
      </c>
      <c r="Z81" s="45">
        <f t="shared" si="24"/>
        <v>0.18463306878174901</v>
      </c>
      <c r="AA81" s="33">
        <f t="shared" si="25"/>
        <v>5551.8702199999971</v>
      </c>
      <c r="AB81" s="45">
        <f t="shared" si="26"/>
        <v>0.23119624030812438</v>
      </c>
      <c r="AC81" s="33" t="str">
        <f>IFERROR($X81/VLOOKUP(CONCATENATE("USD",C81),[1]GEINDICE!AR$1:AS$65536,2,0),"")</f>
        <v/>
      </c>
      <c r="AD81" s="33" t="str">
        <f>IFERROR($AA81/VLOOKUP(CONCATENATE("USD",C81),[1]GEINDICE!AR$1:AS$65536,2,0),"")</f>
        <v/>
      </c>
      <c r="AE81" s="33" t="str">
        <f>IFERROR($X81/VLOOKUP(CONCATENATE("EUR",C81),[1]GEINDICE!AR$1:AS$65536,2,0),"")</f>
        <v/>
      </c>
      <c r="AF81" s="33" t="str">
        <f>IFERROR($AA81/VLOOKUP(CONCATENATE("EUR",C81),[1]GEINDICE!AR$1:AS$65536,2,0),"")</f>
        <v/>
      </c>
      <c r="AG81" s="48" t="str">
        <f>VLOOKUP(E81,[1]Apresentação!AW$1:AX$65536,2,0)</f>
        <v xml:space="preserve">                    2 - LEATHER AUXILIARIES</v>
      </c>
      <c r="AH81" s="48" t="str">
        <f t="shared" si="27"/>
        <v xml:space="preserve">         5203000002 - ENSUL AMC</v>
      </c>
      <c r="AI81" s="49" t="str">
        <f t="shared" si="28"/>
        <v xml:space="preserve">     L00506 - CURTUME BAGE LTDA</v>
      </c>
      <c r="AJ81" t="str">
        <f t="shared" si="29"/>
        <v xml:space="preserve">     93 - RESALES</v>
      </c>
      <c r="AK81" t="str">
        <f t="shared" si="30"/>
        <v/>
      </c>
      <c r="AL81">
        <f t="shared" si="31"/>
        <v>11</v>
      </c>
      <c r="AM81" t="str">
        <f t="shared" si="32"/>
        <v>2025 11</v>
      </c>
      <c r="AN81" t="str">
        <f t="shared" si="33"/>
        <v xml:space="preserve">CURTUME </v>
      </c>
    </row>
    <row r="82" spans="1:40" x14ac:dyDescent="0.35">
      <c r="A82">
        <v>80955</v>
      </c>
      <c r="B82" t="s">
        <v>274</v>
      </c>
      <c r="C82" s="31">
        <v>45678</v>
      </c>
      <c r="D82" t="s">
        <v>373</v>
      </c>
      <c r="E82" t="s">
        <v>374</v>
      </c>
      <c r="F82" t="s">
        <v>443</v>
      </c>
      <c r="G82" t="s">
        <v>444</v>
      </c>
      <c r="H82" t="s">
        <v>422</v>
      </c>
      <c r="I82" t="s">
        <v>423</v>
      </c>
      <c r="J82">
        <v>9500</v>
      </c>
      <c r="K82">
        <v>344263.85000000003</v>
      </c>
      <c r="L82">
        <v>181730.88496</v>
      </c>
      <c r="M82">
        <v>13770.55</v>
      </c>
      <c r="N82">
        <v>36.238300000000002</v>
      </c>
      <c r="O82" s="32">
        <f t="shared" si="17"/>
        <v>330493.30000000005</v>
      </c>
      <c r="P82" s="32">
        <f t="shared" si="18"/>
        <v>148762.41504000005</v>
      </c>
      <c r="Q82">
        <v>707792</v>
      </c>
      <c r="R82" t="s">
        <v>281</v>
      </c>
      <c r="S82" t="s">
        <v>445</v>
      </c>
      <c r="T82" t="str">
        <f t="shared" si="19"/>
        <v>VEN</v>
      </c>
      <c r="U82" t="s">
        <v>446</v>
      </c>
      <c r="V82" s="33">
        <f t="shared" si="20"/>
        <v>344263.85000000003</v>
      </c>
      <c r="W82">
        <f t="shared" si="21"/>
        <v>9500</v>
      </c>
      <c r="X82" s="33">
        <f t="shared" si="22"/>
        <v>330493.30000000005</v>
      </c>
      <c r="Y82" s="33">
        <f t="shared" si="23"/>
        <v>13770.55</v>
      </c>
      <c r="Z82" s="45">
        <f t="shared" si="24"/>
        <v>0.42659842164665279</v>
      </c>
      <c r="AA82" s="33">
        <f t="shared" si="25"/>
        <v>146862.41504000005</v>
      </c>
      <c r="AB82" s="45">
        <f t="shared" si="26"/>
        <v>0.44437335050362603</v>
      </c>
      <c r="AC82" s="33">
        <f>IFERROR($X82/VLOOKUP(CONCATENATE("USD",C82),[1]GEINDICE!AR$1:AS$65536,2,0),"")</f>
        <v>54681.221045665123</v>
      </c>
      <c r="AD82" s="33">
        <f>IFERROR($AA82/VLOOKUP(CONCATENATE("USD",C82),[1]GEINDICE!AR$1:AS$65536,2,0),"")</f>
        <v>24298.877405691601</v>
      </c>
      <c r="AE82" s="33">
        <f>IFERROR($X82/VLOOKUP(CONCATENATE("EUR",C82),[1]GEINDICE!AR$1:AS$65536,2,0),"")</f>
        <v>52572.744336981421</v>
      </c>
      <c r="AF82" s="33">
        <f>IFERROR($AA82/VLOOKUP(CONCATENATE("EUR",C82),[1]GEINDICE!AR$1:AS$65536,2,0),"")</f>
        <v>23361.926546194965</v>
      </c>
      <c r="AG82" s="48" t="str">
        <f>VLOOKUP(E82,[1]Apresentação!AW$1:AX$65536,2,0)</f>
        <v xml:space="preserve">                    2 - LEATHER AUXILIARIES</v>
      </c>
      <c r="AH82" s="48" t="str">
        <f t="shared" si="27"/>
        <v xml:space="preserve">         5203000002 - ENSUL AMC</v>
      </c>
      <c r="AI82" s="49" t="str">
        <f t="shared" si="28"/>
        <v xml:space="preserve">     L00021 - VIPOSA S.A</v>
      </c>
      <c r="AJ82" t="str">
        <f t="shared" si="29"/>
        <v xml:space="preserve">     93 - RESALES</v>
      </c>
      <c r="AK82" t="str">
        <f t="shared" si="30"/>
        <v/>
      </c>
      <c r="AL82">
        <f t="shared" si="31"/>
        <v>1</v>
      </c>
      <c r="AM82" t="str">
        <f t="shared" si="32"/>
        <v>2025 1</v>
      </c>
      <c r="AN82" t="str">
        <f t="shared" si="33"/>
        <v xml:space="preserve">VIPOSA </v>
      </c>
    </row>
    <row r="83" spans="1:40" x14ac:dyDescent="0.35">
      <c r="A83">
        <v>84593</v>
      </c>
      <c r="B83" t="s">
        <v>274</v>
      </c>
      <c r="C83" s="31">
        <v>45972</v>
      </c>
      <c r="D83" t="s">
        <v>373</v>
      </c>
      <c r="E83" t="s">
        <v>374</v>
      </c>
      <c r="F83" t="s">
        <v>433</v>
      </c>
      <c r="G83" t="s">
        <v>434</v>
      </c>
      <c r="H83" t="s">
        <v>449</v>
      </c>
      <c r="I83" t="s">
        <v>450</v>
      </c>
      <c r="J83">
        <v>50</v>
      </c>
      <c r="K83">
        <v>1150</v>
      </c>
      <c r="L83">
        <v>555.16156000000001</v>
      </c>
      <c r="M83">
        <v>231.61</v>
      </c>
      <c r="N83">
        <v>23</v>
      </c>
      <c r="O83" s="32">
        <f t="shared" si="17"/>
        <v>918.39</v>
      </c>
      <c r="P83" s="32">
        <f t="shared" si="18"/>
        <v>363.22843999999998</v>
      </c>
      <c r="Q83">
        <v>766822</v>
      </c>
      <c r="R83" t="s">
        <v>312</v>
      </c>
      <c r="S83" t="s">
        <v>312</v>
      </c>
      <c r="T83" t="str">
        <f t="shared" si="19"/>
        <v>VEN</v>
      </c>
      <c r="U83" t="s">
        <v>313</v>
      </c>
      <c r="V83" s="33">
        <f t="shared" si="20"/>
        <v>1150</v>
      </c>
      <c r="W83">
        <f t="shared" si="21"/>
        <v>50</v>
      </c>
      <c r="X83" s="33">
        <f t="shared" si="22"/>
        <v>918.39</v>
      </c>
      <c r="Y83" s="33">
        <f t="shared" si="23"/>
        <v>231.61</v>
      </c>
      <c r="Z83" s="45">
        <f t="shared" si="24"/>
        <v>0.30715516521739128</v>
      </c>
      <c r="AA83" s="33">
        <f t="shared" si="25"/>
        <v>353.22843999999998</v>
      </c>
      <c r="AB83" s="45">
        <f t="shared" si="26"/>
        <v>0.38461703633532596</v>
      </c>
      <c r="AC83" s="33" t="str">
        <f>IFERROR($X83/VLOOKUP(CONCATENATE("USD",C83),[1]GEINDICE!AR$1:AS$65536,2,0),"")</f>
        <v/>
      </c>
      <c r="AD83" s="33" t="str">
        <f>IFERROR($AA83/VLOOKUP(CONCATENATE("USD",C83),[1]GEINDICE!AR$1:AS$65536,2,0),"")</f>
        <v/>
      </c>
      <c r="AE83" s="33" t="str">
        <f>IFERROR($X83/VLOOKUP(CONCATENATE("EUR",C83),[1]GEINDICE!AR$1:AS$65536,2,0),"")</f>
        <v/>
      </c>
      <c r="AF83" s="33" t="str">
        <f>IFERROR($AA83/VLOOKUP(CONCATENATE("EUR",C83),[1]GEINDICE!AR$1:AS$65536,2,0),"")</f>
        <v/>
      </c>
      <c r="AG83" s="48" t="str">
        <f>VLOOKUP(E83,[1]Apresentação!AW$1:AX$65536,2,0)</f>
        <v xml:space="preserve">                    2 - LEATHER AUXILIARIES</v>
      </c>
      <c r="AH83" s="48" t="str">
        <f t="shared" si="27"/>
        <v xml:space="preserve">         5213000038 - ENSUL NC BR</v>
      </c>
      <c r="AI83" s="49" t="str">
        <f t="shared" si="28"/>
        <v xml:space="preserve">     L00469 - VALESEMI BENEFICIAMENTO DE COUROS LTDA</v>
      </c>
      <c r="AJ83" t="str">
        <f t="shared" si="29"/>
        <v xml:space="preserve">     90 - SALES</v>
      </c>
      <c r="AK83" t="str">
        <f t="shared" si="30"/>
        <v/>
      </c>
      <c r="AL83">
        <f t="shared" si="31"/>
        <v>11</v>
      </c>
      <c r="AM83" t="str">
        <f t="shared" si="32"/>
        <v>2025 11</v>
      </c>
      <c r="AN83" t="str">
        <f t="shared" si="33"/>
        <v xml:space="preserve">VALESEMI </v>
      </c>
    </row>
    <row r="84" spans="1:40" x14ac:dyDescent="0.35">
      <c r="A84">
        <v>84315</v>
      </c>
      <c r="B84" t="s">
        <v>274</v>
      </c>
      <c r="C84" s="31">
        <v>45952</v>
      </c>
      <c r="D84" t="s">
        <v>373</v>
      </c>
      <c r="E84" t="s">
        <v>374</v>
      </c>
      <c r="F84" t="s">
        <v>447</v>
      </c>
      <c r="G84" t="s">
        <v>448</v>
      </c>
      <c r="H84" t="s">
        <v>449</v>
      </c>
      <c r="I84" t="s">
        <v>450</v>
      </c>
      <c r="J84">
        <v>50</v>
      </c>
      <c r="K84">
        <v>1142.5</v>
      </c>
      <c r="L84">
        <v>555.80091000000004</v>
      </c>
      <c r="M84">
        <v>230.11</v>
      </c>
      <c r="N84">
        <v>22.85</v>
      </c>
      <c r="O84" s="32">
        <f t="shared" si="17"/>
        <v>912.39</v>
      </c>
      <c r="P84" s="32">
        <f t="shared" si="18"/>
        <v>356.58908999999994</v>
      </c>
      <c r="Q84">
        <v>764889</v>
      </c>
      <c r="R84" t="s">
        <v>312</v>
      </c>
      <c r="S84" t="s">
        <v>312</v>
      </c>
      <c r="T84" t="str">
        <f t="shared" si="19"/>
        <v>VEN</v>
      </c>
      <c r="U84" t="s">
        <v>313</v>
      </c>
      <c r="V84" s="33">
        <f t="shared" si="20"/>
        <v>1142.5</v>
      </c>
      <c r="W84">
        <f t="shared" si="21"/>
        <v>50</v>
      </c>
      <c r="X84" s="33">
        <f t="shared" si="22"/>
        <v>912.39</v>
      </c>
      <c r="Y84" s="33">
        <f t="shared" si="23"/>
        <v>230.11</v>
      </c>
      <c r="Z84" s="45">
        <f t="shared" si="24"/>
        <v>0.30336025382932164</v>
      </c>
      <c r="AA84" s="33">
        <f t="shared" si="25"/>
        <v>346.58908999999994</v>
      </c>
      <c r="AB84" s="45">
        <f t="shared" si="26"/>
        <v>0.37986945275594858</v>
      </c>
      <c r="AC84" s="33">
        <f>IFERROR($X84/VLOOKUP(CONCATENATE("USD",C84),[1]GEINDICE!AR$1:AS$65536,2,0),"")</f>
        <v>169.28086385394633</v>
      </c>
      <c r="AD84" s="33">
        <f>IFERROR($AA84/VLOOKUP(CONCATENATE("USD",C84),[1]GEINDICE!AR$1:AS$65536,2,0),"")</f>
        <v>64.304629114252833</v>
      </c>
      <c r="AE84" s="33">
        <f>IFERROR($X84/VLOOKUP(CONCATENATE("EUR",C84),[1]GEINDICE!AR$1:AS$65536,2,0),"")</f>
        <v>145.78180423736936</v>
      </c>
      <c r="AF84" s="33">
        <f>IFERROR($AA84/VLOOKUP(CONCATENATE("EUR",C84),[1]GEINDICE!AR$1:AS$65536,2,0),"")</f>
        <v>55.378054197424333</v>
      </c>
      <c r="AG84" s="48" t="str">
        <f>VLOOKUP(E84,[1]Apresentação!AW$1:AX$65536,2,0)</f>
        <v xml:space="preserve">                    2 - LEATHER AUXILIARIES</v>
      </c>
      <c r="AH84" s="48" t="str">
        <f t="shared" si="27"/>
        <v xml:space="preserve">         5213000038 - ENSUL NC BR</v>
      </c>
      <c r="AI84" s="49" t="str">
        <f t="shared" si="28"/>
        <v xml:space="preserve">     L00016 - A BUHLER SA CURTUME</v>
      </c>
      <c r="AJ84" t="str">
        <f t="shared" si="29"/>
        <v xml:space="preserve">     90 - SALES</v>
      </c>
      <c r="AK84" t="str">
        <f t="shared" si="30"/>
        <v/>
      </c>
      <c r="AL84">
        <f t="shared" si="31"/>
        <v>10</v>
      </c>
      <c r="AM84" t="str">
        <f t="shared" si="32"/>
        <v>2025 10</v>
      </c>
      <c r="AN84" t="str">
        <f t="shared" si="33"/>
        <v xml:space="preserve">A </v>
      </c>
    </row>
    <row r="85" spans="1:40" x14ac:dyDescent="0.35">
      <c r="A85">
        <v>84614</v>
      </c>
      <c r="B85" t="s">
        <v>274</v>
      </c>
      <c r="C85" s="31">
        <v>45973</v>
      </c>
      <c r="D85" t="s">
        <v>373</v>
      </c>
      <c r="E85" t="s">
        <v>374</v>
      </c>
      <c r="F85" t="s">
        <v>447</v>
      </c>
      <c r="G85" t="s">
        <v>448</v>
      </c>
      <c r="H85" t="s">
        <v>449</v>
      </c>
      <c r="I85" t="s">
        <v>450</v>
      </c>
      <c r="J85">
        <v>200</v>
      </c>
      <c r="K85">
        <v>4570</v>
      </c>
      <c r="L85">
        <v>2210.5990000000002</v>
      </c>
      <c r="M85">
        <v>920.41</v>
      </c>
      <c r="N85">
        <v>22.85</v>
      </c>
      <c r="O85" s="32">
        <f t="shared" si="17"/>
        <v>3649.59</v>
      </c>
      <c r="P85" s="32">
        <f t="shared" si="18"/>
        <v>1438.991</v>
      </c>
      <c r="Q85">
        <v>766949</v>
      </c>
      <c r="R85" t="s">
        <v>312</v>
      </c>
      <c r="S85" t="s">
        <v>312</v>
      </c>
      <c r="T85" t="str">
        <f t="shared" si="19"/>
        <v>VEN</v>
      </c>
      <c r="U85" t="s">
        <v>313</v>
      </c>
      <c r="V85" s="33">
        <f t="shared" si="20"/>
        <v>4570</v>
      </c>
      <c r="W85">
        <f t="shared" si="21"/>
        <v>200</v>
      </c>
      <c r="X85" s="33">
        <f t="shared" si="22"/>
        <v>3649.59</v>
      </c>
      <c r="Y85" s="33">
        <f t="shared" si="23"/>
        <v>920.41</v>
      </c>
      <c r="Z85" s="45">
        <f t="shared" si="24"/>
        <v>0.30612494529540479</v>
      </c>
      <c r="AA85" s="33">
        <f t="shared" si="25"/>
        <v>1398.991</v>
      </c>
      <c r="AB85" s="45">
        <f t="shared" si="26"/>
        <v>0.38332826427078109</v>
      </c>
      <c r="AC85" s="33" t="str">
        <f>IFERROR($X85/VLOOKUP(CONCATENATE("USD",C85),[1]GEINDICE!AR$1:AS$65536,2,0),"")</f>
        <v/>
      </c>
      <c r="AD85" s="33" t="str">
        <f>IFERROR($AA85/VLOOKUP(CONCATENATE("USD",C85),[1]GEINDICE!AR$1:AS$65536,2,0),"")</f>
        <v/>
      </c>
      <c r="AE85" s="33" t="str">
        <f>IFERROR($X85/VLOOKUP(CONCATENATE("EUR",C85),[1]GEINDICE!AR$1:AS$65536,2,0),"")</f>
        <v/>
      </c>
      <c r="AF85" s="33" t="str">
        <f>IFERROR($AA85/VLOOKUP(CONCATENATE("EUR",C85),[1]GEINDICE!AR$1:AS$65536,2,0),"")</f>
        <v/>
      </c>
      <c r="AG85" s="48" t="str">
        <f>VLOOKUP(E85,[1]Apresentação!AW$1:AX$65536,2,0)</f>
        <v xml:space="preserve">                    2 - LEATHER AUXILIARIES</v>
      </c>
      <c r="AH85" s="48" t="str">
        <f t="shared" si="27"/>
        <v xml:space="preserve">         5213000038 - ENSUL NC BR</v>
      </c>
      <c r="AI85" s="49" t="str">
        <f t="shared" si="28"/>
        <v xml:space="preserve">     L00016 - A BUHLER SA CURTUME</v>
      </c>
      <c r="AJ85" t="str">
        <f t="shared" si="29"/>
        <v xml:space="preserve">     90 - SALES</v>
      </c>
      <c r="AK85" t="str">
        <f t="shared" si="30"/>
        <v/>
      </c>
      <c r="AL85">
        <f t="shared" si="31"/>
        <v>11</v>
      </c>
      <c r="AM85" t="str">
        <f t="shared" si="32"/>
        <v>2025 11</v>
      </c>
      <c r="AN85" t="str">
        <f t="shared" si="33"/>
        <v xml:space="preserve">A </v>
      </c>
    </row>
    <row r="86" spans="1:40" x14ac:dyDescent="0.35">
      <c r="A86">
        <v>83142</v>
      </c>
      <c r="B86" t="s">
        <v>274</v>
      </c>
      <c r="C86" s="31">
        <v>45855</v>
      </c>
      <c r="D86" t="s">
        <v>373</v>
      </c>
      <c r="E86" t="s">
        <v>374</v>
      </c>
      <c r="F86" t="s">
        <v>451</v>
      </c>
      <c r="G86" t="s">
        <v>452</v>
      </c>
      <c r="H86" t="s">
        <v>453</v>
      </c>
      <c r="I86" t="s">
        <v>454</v>
      </c>
      <c r="J86">
        <v>240</v>
      </c>
      <c r="K86">
        <v>3918.37</v>
      </c>
      <c r="L86">
        <v>2345.6009600000002</v>
      </c>
      <c r="M86">
        <v>789.16</v>
      </c>
      <c r="N86">
        <v>16.326550000000001</v>
      </c>
      <c r="O86" s="32">
        <f t="shared" si="17"/>
        <v>3129.21</v>
      </c>
      <c r="P86" s="32">
        <f t="shared" si="18"/>
        <v>783.60903999999982</v>
      </c>
      <c r="Q86">
        <v>744107</v>
      </c>
      <c r="R86" t="s">
        <v>312</v>
      </c>
      <c r="S86" t="s">
        <v>312</v>
      </c>
      <c r="T86" t="str">
        <f t="shared" si="19"/>
        <v>VEN</v>
      </c>
      <c r="U86" t="s">
        <v>313</v>
      </c>
      <c r="V86" s="33">
        <f t="shared" si="20"/>
        <v>3918.37</v>
      </c>
      <c r="W86">
        <f t="shared" si="21"/>
        <v>240</v>
      </c>
      <c r="X86" s="33">
        <f t="shared" si="22"/>
        <v>3129.21</v>
      </c>
      <c r="Y86" s="33">
        <f t="shared" si="23"/>
        <v>789.16</v>
      </c>
      <c r="Z86" s="45">
        <f t="shared" si="24"/>
        <v>0.18773342997215675</v>
      </c>
      <c r="AA86" s="33">
        <f t="shared" si="25"/>
        <v>735.60903999999982</v>
      </c>
      <c r="AB86" s="45">
        <f t="shared" si="26"/>
        <v>0.23507819545508285</v>
      </c>
      <c r="AC86" s="33">
        <f>IFERROR($X86/VLOOKUP(CONCATENATE("USD",C86),[1]GEINDICE!AR$1:AS$65536,2,0),"")</f>
        <v>561.42418860003227</v>
      </c>
      <c r="AD86" s="33">
        <f>IFERROR($AA86/VLOOKUP(CONCATENATE("USD",C86),[1]GEINDICE!AR$1:AS$65536,2,0),"")</f>
        <v>131.97858514092968</v>
      </c>
      <c r="AE86" s="33">
        <f>IFERROR($X86/VLOOKUP(CONCATENATE("EUR",C86),[1]GEINDICE!AR$1:AS$65536,2,0),"")</f>
        <v>484.06812697234079</v>
      </c>
      <c r="AF86" s="33">
        <f>IFERROR($AA86/VLOOKUP(CONCATENATE("EUR",C86),[1]GEINDICE!AR$1:AS$65536,2,0),"")</f>
        <v>113.7938617659798</v>
      </c>
      <c r="AG86" s="48" t="str">
        <f>VLOOKUP(E86,[1]Apresentação!AW$1:AX$65536,2,0)</f>
        <v xml:space="preserve">                    2 - LEATHER AUXILIARIES</v>
      </c>
      <c r="AH86" s="48" t="str">
        <f t="shared" si="27"/>
        <v xml:space="preserve">         5212000006 - ENSUL NFO BR</v>
      </c>
      <c r="AI86" s="49" t="str">
        <f t="shared" si="28"/>
        <v xml:space="preserve">     L00040 - CURTUME SULINO LTDA</v>
      </c>
      <c r="AJ86" t="str">
        <f t="shared" si="29"/>
        <v xml:space="preserve">     90 - SALES</v>
      </c>
      <c r="AK86" t="str">
        <f t="shared" si="30"/>
        <v/>
      </c>
      <c r="AL86">
        <f t="shared" si="31"/>
        <v>7</v>
      </c>
      <c r="AM86" t="str">
        <f t="shared" si="32"/>
        <v>2025 7</v>
      </c>
      <c r="AN86" t="str">
        <f t="shared" si="33"/>
        <v xml:space="preserve">CURTUME </v>
      </c>
    </row>
    <row r="87" spans="1:40" x14ac:dyDescent="0.35">
      <c r="A87">
        <v>81184</v>
      </c>
      <c r="B87" t="s">
        <v>274</v>
      </c>
      <c r="C87" s="31">
        <v>45694</v>
      </c>
      <c r="D87" t="s">
        <v>373</v>
      </c>
      <c r="E87" t="s">
        <v>374</v>
      </c>
      <c r="F87" t="s">
        <v>455</v>
      </c>
      <c r="G87" t="s">
        <v>456</v>
      </c>
      <c r="H87" t="s">
        <v>453</v>
      </c>
      <c r="I87" t="s">
        <v>454</v>
      </c>
      <c r="J87">
        <v>120</v>
      </c>
      <c r="K87">
        <v>2161.66</v>
      </c>
      <c r="L87">
        <v>1063.69769</v>
      </c>
      <c r="M87">
        <v>435.36</v>
      </c>
      <c r="N87">
        <v>18.013870000000001</v>
      </c>
      <c r="O87" s="32">
        <f t="shared" si="17"/>
        <v>1726.2999999999997</v>
      </c>
      <c r="P87" s="32">
        <f t="shared" si="18"/>
        <v>662.60230999999976</v>
      </c>
      <c r="Q87">
        <v>709334</v>
      </c>
      <c r="R87" t="s">
        <v>312</v>
      </c>
      <c r="S87" t="s">
        <v>457</v>
      </c>
      <c r="T87" t="str">
        <f t="shared" si="19"/>
        <v>VEN</v>
      </c>
      <c r="U87" t="s">
        <v>437</v>
      </c>
      <c r="V87" s="33">
        <f t="shared" si="20"/>
        <v>2161.66</v>
      </c>
      <c r="W87">
        <f t="shared" si="21"/>
        <v>120</v>
      </c>
      <c r="X87" s="33">
        <f t="shared" si="22"/>
        <v>1726.2999999999997</v>
      </c>
      <c r="Y87" s="33">
        <f t="shared" si="23"/>
        <v>435.36</v>
      </c>
      <c r="Z87" s="45">
        <f t="shared" si="24"/>
        <v>0.29542218017634586</v>
      </c>
      <c r="AA87" s="33">
        <f t="shared" si="25"/>
        <v>638.60230999999976</v>
      </c>
      <c r="AB87" s="45">
        <f t="shared" si="26"/>
        <v>0.36992545328158483</v>
      </c>
      <c r="AC87" s="33">
        <f>IFERROR($X87/VLOOKUP(CONCATENATE("USD",C87),[1]GEINDICE!AR$1:AS$65536,2,0),"")</f>
        <v>298.37873340707955</v>
      </c>
      <c r="AD87" s="33">
        <f>IFERROR($AA87/VLOOKUP(CONCATENATE("USD",C87),[1]GEINDICE!AR$1:AS$65536,2,0),"")</f>
        <v>110.37788820519907</v>
      </c>
      <c r="AE87" s="33">
        <f>IFERROR($X87/VLOOKUP(CONCATENATE("EUR",C87),[1]GEINDICE!AR$1:AS$65536,2,0),"")</f>
        <v>287.73105321932758</v>
      </c>
      <c r="AF87" s="33">
        <f>IFERROR($AA87/VLOOKUP(CONCATENATE("EUR",C87),[1]GEINDICE!AR$1:AS$65536,2,0),"")</f>
        <v>106.43904028534755</v>
      </c>
      <c r="AG87" s="48" t="str">
        <f>VLOOKUP(E87,[1]Apresentação!AW$1:AX$65536,2,0)</f>
        <v xml:space="preserve">                    2 - LEATHER AUXILIARIES</v>
      </c>
      <c r="AH87" s="48" t="str">
        <f t="shared" si="27"/>
        <v xml:space="preserve">         5212000006 - ENSUL NFO BR</v>
      </c>
      <c r="AI87" s="49" t="str">
        <f t="shared" si="28"/>
        <v xml:space="preserve">     L00088 - MATS BENEFICIMENTO DE COUROS LTDA</v>
      </c>
      <c r="AJ87" t="str">
        <f t="shared" si="29"/>
        <v xml:space="preserve">     90 - SALES</v>
      </c>
      <c r="AK87" t="str">
        <f t="shared" si="30"/>
        <v/>
      </c>
      <c r="AL87">
        <f t="shared" si="31"/>
        <v>2</v>
      </c>
      <c r="AM87" t="str">
        <f t="shared" si="32"/>
        <v>2025 2</v>
      </c>
      <c r="AN87" t="str">
        <f t="shared" si="33"/>
        <v xml:space="preserve">MATS </v>
      </c>
    </row>
    <row r="88" spans="1:40" x14ac:dyDescent="0.35">
      <c r="A88">
        <v>81093</v>
      </c>
      <c r="B88" t="s">
        <v>274</v>
      </c>
      <c r="C88" s="31">
        <v>45688</v>
      </c>
      <c r="D88" t="s">
        <v>373</v>
      </c>
      <c r="E88" t="s">
        <v>374</v>
      </c>
      <c r="F88" t="s">
        <v>427</v>
      </c>
      <c r="G88" t="s">
        <v>428</v>
      </c>
      <c r="H88" t="s">
        <v>453</v>
      </c>
      <c r="I88" t="s">
        <v>454</v>
      </c>
      <c r="J88">
        <v>360</v>
      </c>
      <c r="K88">
        <v>7080.01</v>
      </c>
      <c r="L88">
        <v>3191.0930800000001</v>
      </c>
      <c r="M88">
        <v>1425.92</v>
      </c>
      <c r="N88">
        <v>19.666700000000002</v>
      </c>
      <c r="O88" s="32">
        <f t="shared" si="17"/>
        <v>5654.09</v>
      </c>
      <c r="P88" s="32">
        <f t="shared" si="18"/>
        <v>2462.99692</v>
      </c>
      <c r="Q88">
        <v>708786</v>
      </c>
      <c r="R88" t="s">
        <v>312</v>
      </c>
      <c r="S88" t="s">
        <v>457</v>
      </c>
      <c r="T88" t="str">
        <f t="shared" si="19"/>
        <v>VEN</v>
      </c>
      <c r="U88" t="s">
        <v>437</v>
      </c>
      <c r="V88" s="33">
        <f t="shared" si="20"/>
        <v>7080.01</v>
      </c>
      <c r="W88">
        <f t="shared" si="21"/>
        <v>360</v>
      </c>
      <c r="X88" s="33">
        <f t="shared" si="22"/>
        <v>5654.09</v>
      </c>
      <c r="Y88" s="33">
        <f t="shared" si="23"/>
        <v>1425.92</v>
      </c>
      <c r="Z88" s="45">
        <f t="shared" si="24"/>
        <v>0.33771095238566046</v>
      </c>
      <c r="AA88" s="33">
        <f t="shared" si="25"/>
        <v>2390.99692</v>
      </c>
      <c r="AB88" s="45">
        <f t="shared" si="26"/>
        <v>0.42287917595934976</v>
      </c>
      <c r="AC88" s="33">
        <f>IFERROR($X88/VLOOKUP(CONCATENATE("USD",C88),[1]GEINDICE!AR$1:AS$65536,2,0),"")</f>
        <v>969.81012332550051</v>
      </c>
      <c r="AD88" s="33">
        <f>IFERROR($AA88/VLOOKUP(CONCATENATE("USD",C88),[1]GEINDICE!AR$1:AS$65536,2,0),"")</f>
        <v>410.11250578892304</v>
      </c>
      <c r="AE88" s="33">
        <f>IFERROR($X88/VLOOKUP(CONCATENATE("EUR",C88),[1]GEINDICE!AR$1:AS$65536,2,0),"")</f>
        <v>932.77187541243234</v>
      </c>
      <c r="AF88" s="33">
        <f>IFERROR($AA88/VLOOKUP(CONCATENATE("EUR",C88),[1]GEINDICE!AR$1:AS$65536,2,0),"")</f>
        <v>394.44980203246666</v>
      </c>
      <c r="AG88" s="48" t="str">
        <f>VLOOKUP(E88,[1]Apresentação!AW$1:AX$65536,2,0)</f>
        <v xml:space="preserve">                    2 - LEATHER AUXILIARIES</v>
      </c>
      <c r="AH88" s="48" t="str">
        <f t="shared" si="27"/>
        <v xml:space="preserve">         5212000006 - ENSUL NFO BR</v>
      </c>
      <c r="AI88" s="49" t="str">
        <f t="shared" si="28"/>
        <v xml:space="preserve">     L00258 - CORTUME KRUMENAUER SA</v>
      </c>
      <c r="AJ88" t="str">
        <f t="shared" si="29"/>
        <v xml:space="preserve">     90 - SALES</v>
      </c>
      <c r="AK88" t="str">
        <f t="shared" si="30"/>
        <v/>
      </c>
      <c r="AL88">
        <f t="shared" si="31"/>
        <v>1</v>
      </c>
      <c r="AM88" t="str">
        <f t="shared" si="32"/>
        <v>2025 1</v>
      </c>
      <c r="AN88" t="str">
        <f t="shared" si="33"/>
        <v xml:space="preserve">CORTUME </v>
      </c>
    </row>
    <row r="89" spans="1:40" x14ac:dyDescent="0.35">
      <c r="A89">
        <v>82391</v>
      </c>
      <c r="B89" t="s">
        <v>274</v>
      </c>
      <c r="C89" s="31">
        <v>45790</v>
      </c>
      <c r="D89" t="s">
        <v>373</v>
      </c>
      <c r="E89" t="s">
        <v>374</v>
      </c>
      <c r="F89" t="s">
        <v>451</v>
      </c>
      <c r="G89" t="s">
        <v>452</v>
      </c>
      <c r="H89" t="s">
        <v>453</v>
      </c>
      <c r="I89" t="s">
        <v>454</v>
      </c>
      <c r="J89">
        <v>240</v>
      </c>
      <c r="K89">
        <v>3995.7200000000003</v>
      </c>
      <c r="L89">
        <v>2269.1150299999999</v>
      </c>
      <c r="M89">
        <v>804.74</v>
      </c>
      <c r="N89">
        <v>16.648849999999999</v>
      </c>
      <c r="O89" s="32">
        <f t="shared" si="17"/>
        <v>3190.9800000000005</v>
      </c>
      <c r="P89" s="32">
        <f t="shared" si="18"/>
        <v>921.86497000000054</v>
      </c>
      <c r="Q89">
        <v>738546</v>
      </c>
      <c r="R89" t="s">
        <v>312</v>
      </c>
      <c r="S89" t="s">
        <v>457</v>
      </c>
      <c r="T89" t="str">
        <f t="shared" si="19"/>
        <v>VEN</v>
      </c>
      <c r="U89" t="s">
        <v>313</v>
      </c>
      <c r="V89" s="33">
        <f t="shared" si="20"/>
        <v>3995.7200000000003</v>
      </c>
      <c r="W89">
        <f t="shared" si="21"/>
        <v>240</v>
      </c>
      <c r="X89" s="33">
        <f t="shared" si="22"/>
        <v>3190.9800000000005</v>
      </c>
      <c r="Y89" s="33">
        <f t="shared" si="23"/>
        <v>804.74</v>
      </c>
      <c r="Z89" s="45">
        <f t="shared" si="24"/>
        <v>0.21870025176939337</v>
      </c>
      <c r="AA89" s="33">
        <f t="shared" si="25"/>
        <v>873.86497000000054</v>
      </c>
      <c r="AB89" s="45">
        <f t="shared" si="26"/>
        <v>0.27385473114842473</v>
      </c>
      <c r="AC89" s="33">
        <f>IFERROR($X89/VLOOKUP(CONCATENATE("USD",C89),[1]GEINDICE!AR$1:AS$65536,2,0),"")</f>
        <v>567.16433827450157</v>
      </c>
      <c r="AD89" s="33">
        <f>IFERROR($AA89/VLOOKUP(CONCATENATE("USD",C89),[1]GEINDICE!AR$1:AS$65536,2,0),"")</f>
        <v>155.32063737513784</v>
      </c>
      <c r="AE89" s="33">
        <f>IFERROR($X89/VLOOKUP(CONCATENATE("EUR",C89),[1]GEINDICE!AR$1:AS$65536,2,0),"")</f>
        <v>507.48751550621841</v>
      </c>
      <c r="AF89" s="33">
        <f>IFERROR($AA89/VLOOKUP(CONCATENATE("EUR",C89),[1]GEINDICE!AR$1:AS$65536,2,0),"")</f>
        <v>138.97785712013749</v>
      </c>
      <c r="AG89" s="48" t="str">
        <f>VLOOKUP(E89,[1]Apresentação!AW$1:AX$65536,2,0)</f>
        <v xml:space="preserve">                    2 - LEATHER AUXILIARIES</v>
      </c>
      <c r="AH89" s="48" t="str">
        <f t="shared" si="27"/>
        <v xml:space="preserve">         5212000006 - ENSUL NFO BR</v>
      </c>
      <c r="AI89" s="49" t="str">
        <f t="shared" si="28"/>
        <v xml:space="preserve">     L00040 - CURTUME SULINO LTDA</v>
      </c>
      <c r="AJ89" t="str">
        <f t="shared" si="29"/>
        <v xml:space="preserve">     90 - SALES</v>
      </c>
      <c r="AK89" t="str">
        <f t="shared" si="30"/>
        <v/>
      </c>
      <c r="AL89">
        <f t="shared" si="31"/>
        <v>5</v>
      </c>
      <c r="AM89" t="str">
        <f t="shared" si="32"/>
        <v>2025 5</v>
      </c>
      <c r="AN89" t="str">
        <f t="shared" si="33"/>
        <v xml:space="preserve">CURTUME </v>
      </c>
    </row>
    <row r="90" spans="1:40" x14ac:dyDescent="0.35">
      <c r="A90">
        <v>81567</v>
      </c>
      <c r="B90" t="s">
        <v>274</v>
      </c>
      <c r="C90" s="31">
        <v>45726</v>
      </c>
      <c r="D90" t="s">
        <v>373</v>
      </c>
      <c r="E90" t="s">
        <v>374</v>
      </c>
      <c r="F90" t="s">
        <v>451</v>
      </c>
      <c r="G90" t="s">
        <v>452</v>
      </c>
      <c r="H90" t="s">
        <v>453</v>
      </c>
      <c r="I90" t="s">
        <v>454</v>
      </c>
      <c r="J90">
        <v>240</v>
      </c>
      <c r="K90">
        <v>4056.62</v>
      </c>
      <c r="L90">
        <v>2127.3953799999999</v>
      </c>
      <c r="M90">
        <v>817.01</v>
      </c>
      <c r="N90">
        <v>16.90258</v>
      </c>
      <c r="O90" s="32">
        <f t="shared" si="17"/>
        <v>3239.6099999999997</v>
      </c>
      <c r="P90" s="32">
        <f t="shared" si="18"/>
        <v>1112.2146199999997</v>
      </c>
      <c r="Q90">
        <v>716081</v>
      </c>
      <c r="R90" t="s">
        <v>312</v>
      </c>
      <c r="S90" t="s">
        <v>457</v>
      </c>
      <c r="T90" t="str">
        <f t="shared" si="19"/>
        <v>VEN</v>
      </c>
      <c r="U90" t="s">
        <v>437</v>
      </c>
      <c r="V90" s="33">
        <f t="shared" si="20"/>
        <v>4056.62</v>
      </c>
      <c r="W90">
        <f t="shared" si="21"/>
        <v>240</v>
      </c>
      <c r="X90" s="33">
        <f t="shared" si="22"/>
        <v>3239.6099999999997</v>
      </c>
      <c r="Y90" s="33">
        <f t="shared" si="23"/>
        <v>817.01</v>
      </c>
      <c r="Z90" s="45">
        <f t="shared" si="24"/>
        <v>0.26234022905768839</v>
      </c>
      <c r="AA90" s="33">
        <f t="shared" si="25"/>
        <v>1064.2146199999997</v>
      </c>
      <c r="AB90" s="45">
        <f t="shared" si="26"/>
        <v>0.32850084423742359</v>
      </c>
      <c r="AC90" s="33">
        <f>IFERROR($X90/VLOOKUP(CONCATENATE("USD",C90),[1]GEINDICE!AR$1:AS$65536,2,0),"")</f>
        <v>559.2283790781978</v>
      </c>
      <c r="AD90" s="33">
        <f>IFERROR($AA90/VLOOKUP(CONCATENATE("USD",C90),[1]GEINDICE!AR$1:AS$65536,2,0),"")</f>
        <v>183.7069946487139</v>
      </c>
      <c r="AE90" s="33">
        <f>IFERROR($X90/VLOOKUP(CONCATENATE("EUR",C90),[1]GEINDICE!AR$1:AS$65536,2,0),"")</f>
        <v>515.98470972365999</v>
      </c>
      <c r="AF90" s="33">
        <f>IFERROR($AA90/VLOOKUP(CONCATENATE("EUR",C90),[1]GEINDICE!AR$1:AS$65536,2,0),"")</f>
        <v>169.50141275782428</v>
      </c>
      <c r="AG90" s="48" t="str">
        <f>VLOOKUP(E90,[1]Apresentação!AW$1:AX$65536,2,0)</f>
        <v xml:space="preserve">                    2 - LEATHER AUXILIARIES</v>
      </c>
      <c r="AH90" s="48" t="str">
        <f t="shared" si="27"/>
        <v xml:space="preserve">         5212000006 - ENSUL NFO BR</v>
      </c>
      <c r="AI90" s="49" t="str">
        <f t="shared" si="28"/>
        <v xml:space="preserve">     L00040 - CURTUME SULINO LTDA</v>
      </c>
      <c r="AJ90" t="str">
        <f t="shared" si="29"/>
        <v xml:space="preserve">     90 - SALES</v>
      </c>
      <c r="AK90" t="str">
        <f t="shared" si="30"/>
        <v/>
      </c>
      <c r="AL90">
        <f t="shared" si="31"/>
        <v>3</v>
      </c>
      <c r="AM90" t="str">
        <f t="shared" si="32"/>
        <v>2025 3</v>
      </c>
      <c r="AN90" t="str">
        <f t="shared" si="33"/>
        <v xml:space="preserve">CURTUME </v>
      </c>
    </row>
    <row r="91" spans="1:40" x14ac:dyDescent="0.35">
      <c r="A91">
        <v>80811</v>
      </c>
      <c r="B91" t="s">
        <v>274</v>
      </c>
      <c r="C91" s="31">
        <v>45666</v>
      </c>
      <c r="D91" t="s">
        <v>373</v>
      </c>
      <c r="E91" t="s">
        <v>374</v>
      </c>
      <c r="F91" t="s">
        <v>458</v>
      </c>
      <c r="G91" t="s">
        <v>459</v>
      </c>
      <c r="H91" t="s">
        <v>453</v>
      </c>
      <c r="I91" t="s">
        <v>454</v>
      </c>
      <c r="J91">
        <v>1000</v>
      </c>
      <c r="K91">
        <v>19561.400000000001</v>
      </c>
      <c r="L91">
        <v>8864.1474300000009</v>
      </c>
      <c r="M91">
        <v>3939.68</v>
      </c>
      <c r="N91">
        <v>19.561400000000003</v>
      </c>
      <c r="O91" s="32">
        <f t="shared" si="17"/>
        <v>15621.720000000001</v>
      </c>
      <c r="P91" s="32">
        <f t="shared" si="18"/>
        <v>6757.5725700000003</v>
      </c>
      <c r="Q91">
        <v>706699</v>
      </c>
      <c r="R91" t="s">
        <v>312</v>
      </c>
      <c r="S91" t="s">
        <v>457</v>
      </c>
      <c r="T91" t="str">
        <f t="shared" si="19"/>
        <v>VEN</v>
      </c>
      <c r="U91" t="s">
        <v>437</v>
      </c>
      <c r="V91" s="33">
        <f t="shared" si="20"/>
        <v>19561.400000000001</v>
      </c>
      <c r="W91">
        <f t="shared" si="21"/>
        <v>1000</v>
      </c>
      <c r="X91" s="33">
        <f t="shared" si="22"/>
        <v>15621.720000000001</v>
      </c>
      <c r="Y91" s="33">
        <f t="shared" si="23"/>
        <v>3939.68</v>
      </c>
      <c r="Z91" s="45">
        <f t="shared" si="24"/>
        <v>0.33523022738658786</v>
      </c>
      <c r="AA91" s="33">
        <f t="shared" si="25"/>
        <v>6557.5725700000003</v>
      </c>
      <c r="AB91" s="45">
        <f t="shared" si="26"/>
        <v>0.41977276317844642</v>
      </c>
      <c r="AC91" s="33">
        <f>IFERROR($X91/VLOOKUP(CONCATENATE("USD",C91),[1]GEINDICE!AR$1:AS$65536,2,0),"")</f>
        <v>2565.311350499212</v>
      </c>
      <c r="AD91" s="33">
        <f>IFERROR($AA91/VLOOKUP(CONCATENATE("USD",C91),[1]GEINDICE!AR$1:AS$65536,2,0),"")</f>
        <v>1076.8478340120862</v>
      </c>
      <c r="AE91" s="33">
        <f>IFERROR($X91/VLOOKUP(CONCATENATE("EUR",C91),[1]GEINDICE!AR$1:AS$65536,2,0),"")</f>
        <v>2490.5887792356871</v>
      </c>
      <c r="AF91" s="33">
        <f>IFERROR($AA91/VLOOKUP(CONCATENATE("EUR",C91),[1]GEINDICE!AR$1:AS$65536,2,0),"")</f>
        <v>1045.4813338009981</v>
      </c>
      <c r="AG91" s="48" t="str">
        <f>VLOOKUP(E91,[1]Apresentação!AW$1:AX$65536,2,0)</f>
        <v xml:space="preserve">                    2 - LEATHER AUXILIARIES</v>
      </c>
      <c r="AH91" s="48" t="str">
        <f t="shared" si="27"/>
        <v xml:space="preserve">         5212000006 - ENSUL NFO BR</v>
      </c>
      <c r="AI91" s="49" t="str">
        <f t="shared" si="28"/>
        <v xml:space="preserve">     L00052 - CURTUME RUSAN LTDA</v>
      </c>
      <c r="AJ91" t="str">
        <f t="shared" si="29"/>
        <v xml:space="preserve">     90 - SALES</v>
      </c>
      <c r="AK91" t="str">
        <f t="shared" si="30"/>
        <v/>
      </c>
      <c r="AL91">
        <f t="shared" si="31"/>
        <v>1</v>
      </c>
      <c r="AM91" t="str">
        <f t="shared" si="32"/>
        <v>2025 1</v>
      </c>
      <c r="AN91" t="str">
        <f t="shared" si="33"/>
        <v xml:space="preserve">CURTUME </v>
      </c>
    </row>
    <row r="92" spans="1:40" x14ac:dyDescent="0.35">
      <c r="A92">
        <v>81585</v>
      </c>
      <c r="B92" t="s">
        <v>274</v>
      </c>
      <c r="C92" s="31">
        <v>45727</v>
      </c>
      <c r="D92" t="s">
        <v>373</v>
      </c>
      <c r="E92" t="s">
        <v>374</v>
      </c>
      <c r="F92" t="s">
        <v>458</v>
      </c>
      <c r="G92" t="s">
        <v>459</v>
      </c>
      <c r="H92" t="s">
        <v>453</v>
      </c>
      <c r="I92" t="s">
        <v>454</v>
      </c>
      <c r="J92">
        <v>1000</v>
      </c>
      <c r="K92">
        <v>18479.670000000002</v>
      </c>
      <c r="L92">
        <v>8864.1474300000009</v>
      </c>
      <c r="M92">
        <v>3721.82</v>
      </c>
      <c r="N92">
        <v>18.479669999999999</v>
      </c>
      <c r="O92" s="32">
        <f t="shared" si="17"/>
        <v>14757.850000000002</v>
      </c>
      <c r="P92" s="32">
        <f t="shared" si="18"/>
        <v>5893.7025700000013</v>
      </c>
      <c r="Q92">
        <v>716460</v>
      </c>
      <c r="R92" t="s">
        <v>312</v>
      </c>
      <c r="S92" t="s">
        <v>457</v>
      </c>
      <c r="T92" t="str">
        <f t="shared" si="19"/>
        <v>VEN</v>
      </c>
      <c r="U92" t="s">
        <v>437</v>
      </c>
      <c r="V92" s="33">
        <f t="shared" si="20"/>
        <v>18479.670000000002</v>
      </c>
      <c r="W92">
        <f t="shared" si="21"/>
        <v>1000</v>
      </c>
      <c r="X92" s="33">
        <f t="shared" si="22"/>
        <v>14757.850000000002</v>
      </c>
      <c r="Y92" s="33">
        <f t="shared" si="23"/>
        <v>3721.82</v>
      </c>
      <c r="Z92" s="45">
        <f t="shared" si="24"/>
        <v>0.30810629031795483</v>
      </c>
      <c r="AA92" s="33">
        <f t="shared" si="25"/>
        <v>5693.7025700000013</v>
      </c>
      <c r="AB92" s="45">
        <f t="shared" si="26"/>
        <v>0.38580840501834618</v>
      </c>
      <c r="AC92" s="33">
        <f>IFERROR($X92/VLOOKUP(CONCATENATE("USD",C92),[1]GEINDICE!AR$1:AS$65536,2,0),"")</f>
        <v>2529.3679086826864</v>
      </c>
      <c r="AD92" s="33">
        <f>IFERROR($AA92/VLOOKUP(CONCATENATE("USD",C92),[1]GEINDICE!AR$1:AS$65536,2,0),"")</f>
        <v>975.85139855345722</v>
      </c>
      <c r="AE92" s="33">
        <f>IFERROR($X92/VLOOKUP(CONCATENATE("EUR",C92),[1]GEINDICE!AR$1:AS$65536,2,0),"")</f>
        <v>2314.7753117402558</v>
      </c>
      <c r="AF92" s="33">
        <f>IFERROR($AA92/VLOOKUP(CONCATENATE("EUR",C92),[1]GEINDICE!AR$1:AS$65536,2,0),"")</f>
        <v>893.0597709983532</v>
      </c>
      <c r="AG92" s="48" t="str">
        <f>VLOOKUP(E92,[1]Apresentação!AW$1:AX$65536,2,0)</f>
        <v xml:space="preserve">                    2 - LEATHER AUXILIARIES</v>
      </c>
      <c r="AH92" s="48" t="str">
        <f t="shared" si="27"/>
        <v xml:space="preserve">         5212000006 - ENSUL NFO BR</v>
      </c>
      <c r="AI92" s="49" t="str">
        <f t="shared" si="28"/>
        <v xml:space="preserve">     L00052 - CURTUME RUSAN LTDA</v>
      </c>
      <c r="AJ92" t="str">
        <f t="shared" si="29"/>
        <v xml:space="preserve">     90 - SALES</v>
      </c>
      <c r="AK92" t="str">
        <f t="shared" si="30"/>
        <v/>
      </c>
      <c r="AL92">
        <f t="shared" si="31"/>
        <v>3</v>
      </c>
      <c r="AM92" t="str">
        <f t="shared" si="32"/>
        <v>2025 3</v>
      </c>
      <c r="AN92" t="str">
        <f t="shared" si="33"/>
        <v xml:space="preserve">CURTUME </v>
      </c>
    </row>
    <row r="93" spans="1:40" x14ac:dyDescent="0.35">
      <c r="A93">
        <v>80930</v>
      </c>
      <c r="B93" t="s">
        <v>274</v>
      </c>
      <c r="C93" s="31">
        <v>45674</v>
      </c>
      <c r="D93" t="s">
        <v>373</v>
      </c>
      <c r="E93" t="s">
        <v>374</v>
      </c>
      <c r="F93" t="s">
        <v>460</v>
      </c>
      <c r="G93" t="s">
        <v>461</v>
      </c>
      <c r="H93" t="s">
        <v>453</v>
      </c>
      <c r="I93" t="s">
        <v>454</v>
      </c>
      <c r="J93">
        <v>360</v>
      </c>
      <c r="K93">
        <v>6514.78</v>
      </c>
      <c r="L93">
        <v>3191.0930800000001</v>
      </c>
      <c r="M93">
        <v>1312.08</v>
      </c>
      <c r="N93">
        <v>18.096600000000002</v>
      </c>
      <c r="O93" s="32">
        <f t="shared" si="17"/>
        <v>5202.7</v>
      </c>
      <c r="P93" s="32">
        <f t="shared" si="18"/>
        <v>2011.6069199999997</v>
      </c>
      <c r="Q93">
        <v>707522</v>
      </c>
      <c r="R93" t="s">
        <v>312</v>
      </c>
      <c r="S93" t="s">
        <v>457</v>
      </c>
      <c r="T93" t="str">
        <f t="shared" si="19"/>
        <v>VEN</v>
      </c>
      <c r="U93" t="s">
        <v>437</v>
      </c>
      <c r="V93" s="33">
        <f t="shared" si="20"/>
        <v>6514.78</v>
      </c>
      <c r="W93">
        <f t="shared" si="21"/>
        <v>360</v>
      </c>
      <c r="X93" s="33">
        <f t="shared" si="22"/>
        <v>5202.7</v>
      </c>
      <c r="Y93" s="33">
        <f t="shared" si="23"/>
        <v>1312.08</v>
      </c>
      <c r="Z93" s="45">
        <f t="shared" si="24"/>
        <v>0.29772408584787202</v>
      </c>
      <c r="AA93" s="33">
        <f t="shared" si="25"/>
        <v>1939.6069199999997</v>
      </c>
      <c r="AB93" s="45">
        <f t="shared" si="26"/>
        <v>0.37280775751052336</v>
      </c>
      <c r="AC93" s="33">
        <f>IFERROR($X93/VLOOKUP(CONCATENATE("USD",C93),[1]GEINDICE!AR$1:AS$65536,2,0),"")</f>
        <v>858.40386741243049</v>
      </c>
      <c r="AD93" s="33">
        <f>IFERROR($AA93/VLOOKUP(CONCATENATE("USD",C93),[1]GEINDICE!AR$1:AS$65536,2,0),"")</f>
        <v>320.0196208483888</v>
      </c>
      <c r="AE93" s="33">
        <f>IFERROR($X93/VLOOKUP(CONCATENATE("EUR",C93),[1]GEINDICE!AR$1:AS$65536,2,0),"")</f>
        <v>833.40541752767228</v>
      </c>
      <c r="AF93" s="33">
        <f>IFERROR($AA93/VLOOKUP(CONCATENATE("EUR",C93),[1]GEINDICE!AR$1:AS$65536,2,0),"")</f>
        <v>310.70000480561288</v>
      </c>
      <c r="AG93" s="48" t="str">
        <f>VLOOKUP(E93,[1]Apresentação!AW$1:AX$65536,2,0)</f>
        <v xml:space="preserve">                    2 - LEATHER AUXILIARIES</v>
      </c>
      <c r="AH93" s="48" t="str">
        <f t="shared" si="27"/>
        <v xml:space="preserve">         5212000006 - ENSUL NFO BR</v>
      </c>
      <c r="AI93" s="49" t="str">
        <f t="shared" si="28"/>
        <v xml:space="preserve">     L00583 - SPM COUROS LTDA</v>
      </c>
      <c r="AJ93" t="str">
        <f t="shared" si="29"/>
        <v xml:space="preserve">     90 - SALES</v>
      </c>
      <c r="AK93" t="str">
        <f t="shared" si="30"/>
        <v/>
      </c>
      <c r="AL93">
        <f t="shared" si="31"/>
        <v>1</v>
      </c>
      <c r="AM93" t="str">
        <f t="shared" si="32"/>
        <v>2025 1</v>
      </c>
      <c r="AN93" t="str">
        <f t="shared" si="33"/>
        <v xml:space="preserve">SPM </v>
      </c>
    </row>
    <row r="94" spans="1:40" x14ac:dyDescent="0.35">
      <c r="A94">
        <v>82222</v>
      </c>
      <c r="B94" t="s">
        <v>274</v>
      </c>
      <c r="C94" s="31">
        <v>45776</v>
      </c>
      <c r="D94" t="s">
        <v>373</v>
      </c>
      <c r="E94" t="s">
        <v>374</v>
      </c>
      <c r="F94" t="s">
        <v>455</v>
      </c>
      <c r="G94" t="s">
        <v>456</v>
      </c>
      <c r="H94" t="s">
        <v>453</v>
      </c>
      <c r="I94" t="s">
        <v>454</v>
      </c>
      <c r="J94">
        <v>120</v>
      </c>
      <c r="K94">
        <v>2112.61</v>
      </c>
      <c r="L94">
        <v>1127.99972</v>
      </c>
      <c r="M94">
        <v>425.48</v>
      </c>
      <c r="N94">
        <v>17.605119999999999</v>
      </c>
      <c r="O94" s="32">
        <f t="shared" si="17"/>
        <v>1687.13</v>
      </c>
      <c r="P94" s="32">
        <f t="shared" si="18"/>
        <v>559.13028000000008</v>
      </c>
      <c r="Q94">
        <v>734939</v>
      </c>
      <c r="R94" t="s">
        <v>312</v>
      </c>
      <c r="S94" t="s">
        <v>457</v>
      </c>
      <c r="T94" t="str">
        <f t="shared" si="19"/>
        <v>VEN</v>
      </c>
      <c r="U94" t="s">
        <v>437</v>
      </c>
      <c r="V94" s="33">
        <f t="shared" si="20"/>
        <v>2112.61</v>
      </c>
      <c r="W94">
        <f t="shared" si="21"/>
        <v>120</v>
      </c>
      <c r="X94" s="33">
        <f t="shared" si="22"/>
        <v>1687.13</v>
      </c>
      <c r="Y94" s="33">
        <f t="shared" si="23"/>
        <v>425.48</v>
      </c>
      <c r="Z94" s="45">
        <f t="shared" si="24"/>
        <v>0.2533029191379384</v>
      </c>
      <c r="AA94" s="33">
        <f t="shared" si="25"/>
        <v>535.13028000000008</v>
      </c>
      <c r="AB94" s="45">
        <f t="shared" si="26"/>
        <v>0.31718378548185383</v>
      </c>
      <c r="AC94" s="33">
        <f>IFERROR($X94/VLOOKUP(CONCATENATE("USD",C94),[1]GEINDICE!AR$1:AS$65536,2,0),"")</f>
        <v>298.78158924681674</v>
      </c>
      <c r="AD94" s="33">
        <f>IFERROR($AA94/VLOOKUP(CONCATENATE("USD",C94),[1]GEINDICE!AR$1:AS$65536,2,0),"")</f>
        <v>94.768675509589684</v>
      </c>
      <c r="AE94" s="33">
        <f>IFERROR($X94/VLOOKUP(CONCATENATE("EUR",C94),[1]GEINDICE!AR$1:AS$65536,2,0),"")</f>
        <v>262.1802641802642</v>
      </c>
      <c r="AF94" s="33">
        <f>IFERROR($AA94/VLOOKUP(CONCATENATE("EUR",C94),[1]GEINDICE!AR$1:AS$65536,2,0),"")</f>
        <v>83.15932867132868</v>
      </c>
      <c r="AG94" s="48" t="str">
        <f>VLOOKUP(E94,[1]Apresentação!AW$1:AX$65536,2,0)</f>
        <v xml:space="preserve">                    2 - LEATHER AUXILIARIES</v>
      </c>
      <c r="AH94" s="48" t="str">
        <f t="shared" si="27"/>
        <v xml:space="preserve">         5212000006 - ENSUL NFO BR</v>
      </c>
      <c r="AI94" s="49" t="str">
        <f t="shared" si="28"/>
        <v xml:space="preserve">     L00088 - MATS BENEFICIMENTO DE COUROS LTDA</v>
      </c>
      <c r="AJ94" t="str">
        <f t="shared" si="29"/>
        <v xml:space="preserve">     90 - SALES</v>
      </c>
      <c r="AK94" t="str">
        <f t="shared" si="30"/>
        <v/>
      </c>
      <c r="AL94">
        <f t="shared" si="31"/>
        <v>4</v>
      </c>
      <c r="AM94" t="str">
        <f t="shared" si="32"/>
        <v>2025 4</v>
      </c>
      <c r="AN94" t="str">
        <f t="shared" si="33"/>
        <v xml:space="preserve">MATS </v>
      </c>
    </row>
    <row r="95" spans="1:40" x14ac:dyDescent="0.35">
      <c r="A95">
        <v>82225</v>
      </c>
      <c r="B95" t="s">
        <v>274</v>
      </c>
      <c r="C95" s="31">
        <v>45776</v>
      </c>
      <c r="D95" t="s">
        <v>373</v>
      </c>
      <c r="E95" t="s">
        <v>374</v>
      </c>
      <c r="F95" t="s">
        <v>451</v>
      </c>
      <c r="G95" t="s">
        <v>452</v>
      </c>
      <c r="H95" t="s">
        <v>453</v>
      </c>
      <c r="I95" t="s">
        <v>454</v>
      </c>
      <c r="J95">
        <v>240</v>
      </c>
      <c r="K95">
        <v>3985.81</v>
      </c>
      <c r="L95">
        <v>2255.99944</v>
      </c>
      <c r="M95">
        <v>802.74</v>
      </c>
      <c r="N95">
        <v>16.607530000000001</v>
      </c>
      <c r="O95" s="32">
        <f t="shared" si="17"/>
        <v>3183.0699999999997</v>
      </c>
      <c r="P95" s="32">
        <f t="shared" si="18"/>
        <v>927.07055999999966</v>
      </c>
      <c r="Q95">
        <v>734949</v>
      </c>
      <c r="R95" t="s">
        <v>312</v>
      </c>
      <c r="S95" t="s">
        <v>457</v>
      </c>
      <c r="T95" t="str">
        <f t="shared" si="19"/>
        <v>VEN</v>
      </c>
      <c r="U95" t="s">
        <v>437</v>
      </c>
      <c r="V95" s="33">
        <f t="shared" si="20"/>
        <v>3985.81</v>
      </c>
      <c r="W95">
        <f t="shared" si="21"/>
        <v>240</v>
      </c>
      <c r="X95" s="33">
        <f t="shared" si="22"/>
        <v>3183.0699999999997</v>
      </c>
      <c r="Y95" s="33">
        <f t="shared" si="23"/>
        <v>802.74</v>
      </c>
      <c r="Z95" s="45">
        <f t="shared" si="24"/>
        <v>0.22055004127141026</v>
      </c>
      <c r="AA95" s="33">
        <f t="shared" si="25"/>
        <v>879.07055999999966</v>
      </c>
      <c r="AB95" s="45">
        <f t="shared" si="26"/>
        <v>0.27617066542677343</v>
      </c>
      <c r="AC95" s="33">
        <f>IFERROR($X95/VLOOKUP(CONCATENATE("USD",C95),[1]GEINDICE!AR$1:AS$65536,2,0),"")</f>
        <v>563.70446455451849</v>
      </c>
      <c r="AD95" s="33">
        <f>IFERROR($AA95/VLOOKUP(CONCATENATE("USD",C95),[1]GEINDICE!AR$1:AS$65536,2,0),"")</f>
        <v>155.67863708006439</v>
      </c>
      <c r="AE95" s="33">
        <f>IFERROR($X95/VLOOKUP(CONCATENATE("EUR",C95),[1]GEINDICE!AR$1:AS$65536,2,0),"")</f>
        <v>494.64957264957258</v>
      </c>
      <c r="AF95" s="33">
        <f>IFERROR($AA95/VLOOKUP(CONCATENATE("EUR",C95),[1]GEINDICE!AR$1:AS$65536,2,0),"")</f>
        <v>136.60770163170156</v>
      </c>
      <c r="AG95" s="48" t="str">
        <f>VLOOKUP(E95,[1]Apresentação!AW$1:AX$65536,2,0)</f>
        <v xml:space="preserve">                    2 - LEATHER AUXILIARIES</v>
      </c>
      <c r="AH95" s="48" t="str">
        <f t="shared" si="27"/>
        <v xml:space="preserve">         5212000006 - ENSUL NFO BR</v>
      </c>
      <c r="AI95" s="49" t="str">
        <f t="shared" si="28"/>
        <v xml:space="preserve">     L00040 - CURTUME SULINO LTDA</v>
      </c>
      <c r="AJ95" t="str">
        <f t="shared" si="29"/>
        <v xml:space="preserve">     90 - SALES</v>
      </c>
      <c r="AK95" t="str">
        <f t="shared" si="30"/>
        <v/>
      </c>
      <c r="AL95">
        <f t="shared" si="31"/>
        <v>4</v>
      </c>
      <c r="AM95" t="str">
        <f t="shared" si="32"/>
        <v>2025 4</v>
      </c>
      <c r="AN95" t="str">
        <f t="shared" si="33"/>
        <v xml:space="preserve">CURTUME </v>
      </c>
    </row>
    <row r="96" spans="1:40" x14ac:dyDescent="0.35">
      <c r="A96">
        <v>81877</v>
      </c>
      <c r="B96" t="s">
        <v>274</v>
      </c>
      <c r="C96" s="31">
        <v>45748</v>
      </c>
      <c r="D96" t="s">
        <v>373</v>
      </c>
      <c r="E96" t="s">
        <v>374</v>
      </c>
      <c r="F96" t="s">
        <v>460</v>
      </c>
      <c r="G96" t="s">
        <v>461</v>
      </c>
      <c r="H96" t="s">
        <v>453</v>
      </c>
      <c r="I96" t="s">
        <v>454</v>
      </c>
      <c r="J96">
        <v>360</v>
      </c>
      <c r="K96">
        <v>6201.58</v>
      </c>
      <c r="L96">
        <v>3372.4167699999998</v>
      </c>
      <c r="M96">
        <v>1249.01</v>
      </c>
      <c r="N96">
        <v>17.226600000000001</v>
      </c>
      <c r="O96" s="32">
        <f t="shared" si="17"/>
        <v>4952.57</v>
      </c>
      <c r="P96" s="32">
        <f t="shared" si="18"/>
        <v>1580.1532299999999</v>
      </c>
      <c r="Q96">
        <v>724739</v>
      </c>
      <c r="R96" t="s">
        <v>312</v>
      </c>
      <c r="S96" t="s">
        <v>457</v>
      </c>
      <c r="T96" t="str">
        <f t="shared" si="19"/>
        <v>VEN</v>
      </c>
      <c r="U96" t="s">
        <v>313</v>
      </c>
      <c r="V96" s="33">
        <f t="shared" si="20"/>
        <v>6201.58</v>
      </c>
      <c r="W96">
        <f t="shared" si="21"/>
        <v>360</v>
      </c>
      <c r="X96" s="33">
        <f t="shared" si="22"/>
        <v>4952.57</v>
      </c>
      <c r="Y96" s="33">
        <f t="shared" si="23"/>
        <v>1249.01</v>
      </c>
      <c r="Z96" s="45">
        <f t="shared" si="24"/>
        <v>0.24318854711218751</v>
      </c>
      <c r="AA96" s="33">
        <f t="shared" si="25"/>
        <v>1508.1532299999999</v>
      </c>
      <c r="AB96" s="45">
        <f t="shared" si="26"/>
        <v>0.30451931623379375</v>
      </c>
      <c r="AC96" s="33">
        <f>IFERROR($X96/VLOOKUP(CONCATENATE("USD",C96),[1]GEINDICE!AR$1:AS$65536,2,0),"")</f>
        <v>868.09521305498583</v>
      </c>
      <c r="AD96" s="33">
        <f>IFERROR($AA96/VLOOKUP(CONCATENATE("USD",C96),[1]GEINDICE!AR$1:AS$65536,2,0),"")</f>
        <v>264.35176070533379</v>
      </c>
      <c r="AE96" s="33">
        <f>IFERROR($X96/VLOOKUP(CONCATENATE("EUR",C96),[1]GEINDICE!AR$1:AS$65536,2,0),"")</f>
        <v>803.79290757120827</v>
      </c>
      <c r="AF96" s="33">
        <f>IFERROR($AA96/VLOOKUP(CONCATENATE("EUR",C96),[1]GEINDICE!AR$1:AS$65536,2,0),"")</f>
        <v>244.77046660715732</v>
      </c>
      <c r="AG96" s="48" t="str">
        <f>VLOOKUP(E96,[1]Apresentação!AW$1:AX$65536,2,0)</f>
        <v xml:space="preserve">                    2 - LEATHER AUXILIARIES</v>
      </c>
      <c r="AH96" s="48" t="str">
        <f t="shared" si="27"/>
        <v xml:space="preserve">         5212000006 - ENSUL NFO BR</v>
      </c>
      <c r="AI96" s="49" t="str">
        <f t="shared" si="28"/>
        <v xml:space="preserve">     L00583 - SPM COUROS LTDA</v>
      </c>
      <c r="AJ96" t="str">
        <f t="shared" si="29"/>
        <v xml:space="preserve">     90 - SALES</v>
      </c>
      <c r="AK96" t="str">
        <f t="shared" si="30"/>
        <v/>
      </c>
      <c r="AL96">
        <f t="shared" si="31"/>
        <v>4</v>
      </c>
      <c r="AM96" t="str">
        <f t="shared" si="32"/>
        <v>2025 4</v>
      </c>
      <c r="AN96" t="str">
        <f t="shared" si="33"/>
        <v xml:space="preserve">SPM </v>
      </c>
    </row>
    <row r="97" spans="1:40" x14ac:dyDescent="0.35">
      <c r="A97">
        <v>81561</v>
      </c>
      <c r="B97" t="s">
        <v>274</v>
      </c>
      <c r="C97" s="31">
        <v>45723</v>
      </c>
      <c r="D97" t="s">
        <v>373</v>
      </c>
      <c r="E97" t="s">
        <v>374</v>
      </c>
      <c r="F97" t="s">
        <v>455</v>
      </c>
      <c r="G97" t="s">
        <v>456</v>
      </c>
      <c r="H97" t="s">
        <v>453</v>
      </c>
      <c r="I97" t="s">
        <v>454</v>
      </c>
      <c r="J97">
        <v>120</v>
      </c>
      <c r="K97">
        <v>2142.73</v>
      </c>
      <c r="L97">
        <v>1063.69769</v>
      </c>
      <c r="M97">
        <v>431.55</v>
      </c>
      <c r="N97">
        <v>17.856079999999999</v>
      </c>
      <c r="O97" s="32">
        <f t="shared" si="17"/>
        <v>1711.18</v>
      </c>
      <c r="P97" s="32">
        <f t="shared" si="18"/>
        <v>647.4823100000001</v>
      </c>
      <c r="Q97">
        <v>715250</v>
      </c>
      <c r="R97" t="s">
        <v>312</v>
      </c>
      <c r="S97" t="s">
        <v>457</v>
      </c>
      <c r="T97" t="str">
        <f t="shared" si="19"/>
        <v>VEN</v>
      </c>
      <c r="U97" t="s">
        <v>437</v>
      </c>
      <c r="V97" s="33">
        <f t="shared" si="20"/>
        <v>2142.73</v>
      </c>
      <c r="W97">
        <f t="shared" si="21"/>
        <v>120</v>
      </c>
      <c r="X97" s="33">
        <f t="shared" si="22"/>
        <v>1711.18</v>
      </c>
      <c r="Y97" s="33">
        <f t="shared" si="23"/>
        <v>431.55</v>
      </c>
      <c r="Z97" s="45">
        <f t="shared" si="24"/>
        <v>0.29097567589010287</v>
      </c>
      <c r="AA97" s="33">
        <f t="shared" si="25"/>
        <v>623.4823100000001</v>
      </c>
      <c r="AB97" s="45">
        <f t="shared" si="26"/>
        <v>0.36435810960857423</v>
      </c>
      <c r="AC97" s="33">
        <f>IFERROR($X97/VLOOKUP(CONCATENATE("USD",C97),[1]GEINDICE!AR$1:AS$65536,2,0),"")</f>
        <v>296.62668145888222</v>
      </c>
      <c r="AD97" s="33">
        <f>IFERROR($AA97/VLOOKUP(CONCATENATE("USD",C97),[1]GEINDICE!AR$1:AS$65536,2,0),"")</f>
        <v>108.07833691582306</v>
      </c>
      <c r="AE97" s="33">
        <f>IFERROR($X97/VLOOKUP(CONCATENATE("EUR",C97),[1]GEINDICE!AR$1:AS$65536,2,0),"")</f>
        <v>272.85889687943489</v>
      </c>
      <c r="AF97" s="33">
        <f>IFERROR($AA97/VLOOKUP(CONCATENATE("EUR",C97),[1]GEINDICE!AR$1:AS$65536,2,0),"")</f>
        <v>99.418351856871794</v>
      </c>
      <c r="AG97" s="48" t="str">
        <f>VLOOKUP(E97,[1]Apresentação!AW$1:AX$65536,2,0)</f>
        <v xml:space="preserve">                    2 - LEATHER AUXILIARIES</v>
      </c>
      <c r="AH97" s="48" t="str">
        <f t="shared" si="27"/>
        <v xml:space="preserve">         5212000006 - ENSUL NFO BR</v>
      </c>
      <c r="AI97" s="49" t="str">
        <f t="shared" si="28"/>
        <v xml:space="preserve">     L00088 - MATS BENEFICIMENTO DE COUROS LTDA</v>
      </c>
      <c r="AJ97" t="str">
        <f t="shared" si="29"/>
        <v xml:space="preserve">     90 - SALES</v>
      </c>
      <c r="AK97" t="str">
        <f t="shared" si="30"/>
        <v/>
      </c>
      <c r="AL97">
        <f t="shared" si="31"/>
        <v>3</v>
      </c>
      <c r="AM97" t="str">
        <f t="shared" si="32"/>
        <v>2025 3</v>
      </c>
      <c r="AN97" t="str">
        <f t="shared" si="33"/>
        <v xml:space="preserve">MATS </v>
      </c>
    </row>
    <row r="98" spans="1:40" x14ac:dyDescent="0.35">
      <c r="A98">
        <v>81803</v>
      </c>
      <c r="B98" t="s">
        <v>274</v>
      </c>
      <c r="C98" s="31">
        <v>45743</v>
      </c>
      <c r="D98" t="s">
        <v>373</v>
      </c>
      <c r="E98" t="s">
        <v>374</v>
      </c>
      <c r="F98" t="s">
        <v>462</v>
      </c>
      <c r="G98" t="s">
        <v>463</v>
      </c>
      <c r="H98" t="s">
        <v>453</v>
      </c>
      <c r="I98" t="s">
        <v>454</v>
      </c>
      <c r="J98">
        <v>1000</v>
      </c>
      <c r="K98">
        <v>17440</v>
      </c>
      <c r="L98">
        <v>8863.8467099999998</v>
      </c>
      <c r="M98">
        <v>3512.44</v>
      </c>
      <c r="N98">
        <v>17.440000000000001</v>
      </c>
      <c r="O98" s="32">
        <f t="shared" si="17"/>
        <v>13927.56</v>
      </c>
      <c r="P98" s="32">
        <f t="shared" si="18"/>
        <v>5063.7132899999997</v>
      </c>
      <c r="Q98">
        <v>722682</v>
      </c>
      <c r="R98" t="s">
        <v>312</v>
      </c>
      <c r="S98" t="s">
        <v>457</v>
      </c>
      <c r="T98" t="str">
        <f t="shared" si="19"/>
        <v>VEN</v>
      </c>
      <c r="U98" t="s">
        <v>313</v>
      </c>
      <c r="V98" s="33">
        <f t="shared" si="20"/>
        <v>17440</v>
      </c>
      <c r="W98">
        <f t="shared" si="21"/>
        <v>1000</v>
      </c>
      <c r="X98" s="33">
        <f t="shared" si="22"/>
        <v>13927.56</v>
      </c>
      <c r="Y98" s="33">
        <f t="shared" si="23"/>
        <v>3512.44</v>
      </c>
      <c r="Z98" s="45">
        <f t="shared" si="24"/>
        <v>0.27888264277522934</v>
      </c>
      <c r="AA98" s="33">
        <f t="shared" si="25"/>
        <v>4863.7132899999997</v>
      </c>
      <c r="AB98" s="45">
        <f t="shared" si="26"/>
        <v>0.3492150304863163</v>
      </c>
      <c r="AC98" s="33">
        <f>IFERROR($X98/VLOOKUP(CONCATENATE("USD",C98),[1]GEINDICE!AR$1:AS$65536,2,0),"")</f>
        <v>2423.2800918676271</v>
      </c>
      <c r="AD98" s="33">
        <f>IFERROR($AA98/VLOOKUP(CONCATENATE("USD",C98),[1]GEINDICE!AR$1:AS$65536,2,0),"")</f>
        <v>846.24583115843677</v>
      </c>
      <c r="AE98" s="33">
        <f>IFERROR($X98/VLOOKUP(CONCATENATE("EUR",C98),[1]GEINDICE!AR$1:AS$65536,2,0),"")</f>
        <v>2243.7749710014177</v>
      </c>
      <c r="AF98" s="33">
        <f>IFERROR($AA98/VLOOKUP(CONCATENATE("EUR",C98),[1]GEINDICE!AR$1:AS$65536,2,0),"")</f>
        <v>783.55994490269359</v>
      </c>
      <c r="AG98" s="48" t="str">
        <f>VLOOKUP(E98,[1]Apresentação!AW$1:AX$65536,2,0)</f>
        <v xml:space="preserve">                    2 - LEATHER AUXILIARIES</v>
      </c>
      <c r="AH98" s="48" t="str">
        <f t="shared" si="27"/>
        <v xml:space="preserve">         5212000006 - ENSUL NFO BR</v>
      </c>
      <c r="AI98" s="49" t="str">
        <f t="shared" si="28"/>
        <v xml:space="preserve">     L00337 - AMCM IND COM IMP EXP E SERVS TECNICOS LTDA</v>
      </c>
      <c r="AJ98" t="str">
        <f t="shared" si="29"/>
        <v xml:space="preserve">     90 - SALES</v>
      </c>
      <c r="AK98" t="str">
        <f t="shared" si="30"/>
        <v/>
      </c>
      <c r="AL98">
        <f t="shared" si="31"/>
        <v>3</v>
      </c>
      <c r="AM98" t="str">
        <f t="shared" si="32"/>
        <v>2025 3</v>
      </c>
      <c r="AN98" t="str">
        <f t="shared" si="33"/>
        <v xml:space="preserve">AMCM </v>
      </c>
    </row>
    <row r="99" spans="1:40" x14ac:dyDescent="0.35">
      <c r="A99">
        <v>81973</v>
      </c>
      <c r="B99" t="s">
        <v>274</v>
      </c>
      <c r="C99" s="31">
        <v>45756</v>
      </c>
      <c r="D99" t="s">
        <v>373</v>
      </c>
      <c r="E99" t="s">
        <v>374</v>
      </c>
      <c r="F99" t="s">
        <v>458</v>
      </c>
      <c r="G99" t="s">
        <v>459</v>
      </c>
      <c r="H99" t="s">
        <v>453</v>
      </c>
      <c r="I99" t="s">
        <v>454</v>
      </c>
      <c r="J99">
        <v>1000</v>
      </c>
      <c r="K99">
        <v>18938.39</v>
      </c>
      <c r="L99">
        <v>9367.8243500000008</v>
      </c>
      <c r="M99">
        <v>3814.22</v>
      </c>
      <c r="N99">
        <v>18.938389999999998</v>
      </c>
      <c r="O99" s="32">
        <f t="shared" si="17"/>
        <v>15124.17</v>
      </c>
      <c r="P99" s="32">
        <f t="shared" si="18"/>
        <v>5756.3456499999993</v>
      </c>
      <c r="Q99">
        <v>727583</v>
      </c>
      <c r="R99" t="s">
        <v>312</v>
      </c>
      <c r="S99" t="s">
        <v>457</v>
      </c>
      <c r="T99" t="str">
        <f t="shared" si="19"/>
        <v>VEN</v>
      </c>
      <c r="U99" t="s">
        <v>437</v>
      </c>
      <c r="V99" s="33">
        <f t="shared" si="20"/>
        <v>18938.39</v>
      </c>
      <c r="W99">
        <f t="shared" si="21"/>
        <v>1000</v>
      </c>
      <c r="X99" s="33">
        <f t="shared" si="22"/>
        <v>15124.17</v>
      </c>
      <c r="Y99" s="33">
        <f t="shared" si="23"/>
        <v>3814.22</v>
      </c>
      <c r="Z99" s="45">
        <f t="shared" si="24"/>
        <v>0.29339060236905035</v>
      </c>
      <c r="AA99" s="33">
        <f t="shared" si="25"/>
        <v>5556.3456499999993</v>
      </c>
      <c r="AB99" s="45">
        <f t="shared" si="26"/>
        <v>0.3673818563266612</v>
      </c>
      <c r="AC99" s="33">
        <f>IFERROR($X99/VLOOKUP(CONCATENATE("USD",C99),[1]GEINDICE!AR$1:AS$65536,2,0),"")</f>
        <v>2495.5317218051314</v>
      </c>
      <c r="AD99" s="33">
        <f>IFERROR($AA99/VLOOKUP(CONCATENATE("USD",C99),[1]GEINDICE!AR$1:AS$65536,2,0),"")</f>
        <v>916.81307647883818</v>
      </c>
      <c r="AE99" s="33">
        <f>IFERROR($X99/VLOOKUP(CONCATENATE("EUR",C99),[1]GEINDICE!AR$1:AS$65536,2,0),"")</f>
        <v>2260.6454216615348</v>
      </c>
      <c r="AF99" s="33">
        <f>IFERROR($AA99/VLOOKUP(CONCATENATE("EUR",C99),[1]GEINDICE!AR$1:AS$65536,2,0),"")</f>
        <v>830.52011150638236</v>
      </c>
      <c r="AG99" s="48" t="str">
        <f>VLOOKUP(E99,[1]Apresentação!AW$1:AX$65536,2,0)</f>
        <v xml:space="preserve">                    2 - LEATHER AUXILIARIES</v>
      </c>
      <c r="AH99" s="48" t="str">
        <f t="shared" si="27"/>
        <v xml:space="preserve">         5212000006 - ENSUL NFO BR</v>
      </c>
      <c r="AI99" s="49" t="str">
        <f t="shared" si="28"/>
        <v xml:space="preserve">     L00052 - CURTUME RUSAN LTDA</v>
      </c>
      <c r="AJ99" t="str">
        <f t="shared" si="29"/>
        <v xml:space="preserve">     90 - SALES</v>
      </c>
      <c r="AK99" t="str">
        <f t="shared" si="30"/>
        <v/>
      </c>
      <c r="AL99">
        <f t="shared" si="31"/>
        <v>4</v>
      </c>
      <c r="AM99" t="str">
        <f t="shared" si="32"/>
        <v>2025 4</v>
      </c>
      <c r="AN99" t="str">
        <f t="shared" si="33"/>
        <v xml:space="preserve">CURTUME </v>
      </c>
    </row>
    <row r="100" spans="1:40" x14ac:dyDescent="0.35">
      <c r="A100">
        <v>81975</v>
      </c>
      <c r="B100" t="s">
        <v>274</v>
      </c>
      <c r="C100" s="31">
        <v>45756</v>
      </c>
      <c r="D100" t="s">
        <v>373</v>
      </c>
      <c r="E100" t="s">
        <v>374</v>
      </c>
      <c r="F100" t="s">
        <v>451</v>
      </c>
      <c r="G100" t="s">
        <v>452</v>
      </c>
      <c r="H100" t="s">
        <v>453</v>
      </c>
      <c r="I100" t="s">
        <v>454</v>
      </c>
      <c r="J100">
        <v>240</v>
      </c>
      <c r="K100">
        <v>4174.76</v>
      </c>
      <c r="L100">
        <v>2248.2778400000002</v>
      </c>
      <c r="M100">
        <v>840.81</v>
      </c>
      <c r="N100">
        <v>17.394819999999999</v>
      </c>
      <c r="O100" s="32">
        <f t="shared" si="17"/>
        <v>3333.9500000000003</v>
      </c>
      <c r="P100" s="32">
        <f t="shared" si="18"/>
        <v>1085.6721600000001</v>
      </c>
      <c r="Q100">
        <v>727601</v>
      </c>
      <c r="R100" t="s">
        <v>312</v>
      </c>
      <c r="S100" t="s">
        <v>457</v>
      </c>
      <c r="T100" t="str">
        <f t="shared" si="19"/>
        <v>VEN</v>
      </c>
      <c r="U100" t="s">
        <v>313</v>
      </c>
      <c r="V100" s="33">
        <f t="shared" si="20"/>
        <v>4174.76</v>
      </c>
      <c r="W100">
        <f t="shared" si="21"/>
        <v>240</v>
      </c>
      <c r="X100" s="33">
        <f t="shared" si="22"/>
        <v>3333.9500000000003</v>
      </c>
      <c r="Y100" s="33">
        <f t="shared" si="23"/>
        <v>840.81</v>
      </c>
      <c r="Z100" s="45">
        <f t="shared" si="24"/>
        <v>0.24855851833398807</v>
      </c>
      <c r="AA100" s="33">
        <f t="shared" si="25"/>
        <v>1037.6721600000001</v>
      </c>
      <c r="AB100" s="45">
        <f t="shared" si="26"/>
        <v>0.31124406784744824</v>
      </c>
      <c r="AC100" s="33">
        <f>IFERROR($X100/VLOOKUP(CONCATENATE("USD",C100),[1]GEINDICE!AR$1:AS$65536,2,0),"")</f>
        <v>550.11137694909667</v>
      </c>
      <c r="AD100" s="33">
        <f>IFERROR($AA100/VLOOKUP(CONCATENATE("USD",C100),[1]GEINDICE!AR$1:AS$65536,2,0),"")</f>
        <v>171.21890273079779</v>
      </c>
      <c r="AE100" s="33">
        <f>IFERROR($X100/VLOOKUP(CONCATENATE("EUR",C100),[1]GEINDICE!AR$1:AS$65536,2,0),"")</f>
        <v>498.33338315745425</v>
      </c>
      <c r="AF100" s="33">
        <f>IFERROR($AA100/VLOOKUP(CONCATENATE("EUR",C100),[1]GEINDICE!AR$1:AS$65536,2,0),"")</f>
        <v>155.10330931810711</v>
      </c>
      <c r="AG100" s="48" t="str">
        <f>VLOOKUP(E100,[1]Apresentação!AW$1:AX$65536,2,0)</f>
        <v xml:space="preserve">                    2 - LEATHER AUXILIARIES</v>
      </c>
      <c r="AH100" s="48" t="str">
        <f t="shared" si="27"/>
        <v xml:space="preserve">         5212000006 - ENSUL NFO BR</v>
      </c>
      <c r="AI100" s="49" t="str">
        <f t="shared" si="28"/>
        <v xml:space="preserve">     L00040 - CURTUME SULINO LTDA</v>
      </c>
      <c r="AJ100" t="str">
        <f t="shared" si="29"/>
        <v xml:space="preserve">     90 - SALES</v>
      </c>
      <c r="AK100" t="str">
        <f t="shared" si="30"/>
        <v/>
      </c>
      <c r="AL100">
        <f t="shared" si="31"/>
        <v>4</v>
      </c>
      <c r="AM100" t="str">
        <f t="shared" si="32"/>
        <v>2025 4</v>
      </c>
      <c r="AN100" t="str">
        <f t="shared" si="33"/>
        <v xml:space="preserve">CURTUME </v>
      </c>
    </row>
    <row r="101" spans="1:40" x14ac:dyDescent="0.35">
      <c r="A101">
        <v>81828</v>
      </c>
      <c r="B101" t="s">
        <v>274</v>
      </c>
      <c r="C101" s="31">
        <v>45744</v>
      </c>
      <c r="D101" t="s">
        <v>373</v>
      </c>
      <c r="E101" t="s">
        <v>374</v>
      </c>
      <c r="F101" t="s">
        <v>455</v>
      </c>
      <c r="G101" t="s">
        <v>456</v>
      </c>
      <c r="H101" t="s">
        <v>453</v>
      </c>
      <c r="I101" t="s">
        <v>454</v>
      </c>
      <c r="J101">
        <v>120</v>
      </c>
      <c r="K101">
        <v>2142.17</v>
      </c>
      <c r="L101">
        <v>1063.6616100000001</v>
      </c>
      <c r="M101">
        <v>431.43</v>
      </c>
      <c r="N101">
        <v>17.851420000000001</v>
      </c>
      <c r="O101" s="32">
        <f t="shared" si="17"/>
        <v>1710.74</v>
      </c>
      <c r="P101" s="32">
        <f t="shared" si="18"/>
        <v>647.0783899999999</v>
      </c>
      <c r="Q101">
        <v>723128</v>
      </c>
      <c r="R101" t="s">
        <v>312</v>
      </c>
      <c r="S101" t="s">
        <v>457</v>
      </c>
      <c r="T101" t="str">
        <f t="shared" si="19"/>
        <v>VEN</v>
      </c>
      <c r="U101" t="s">
        <v>437</v>
      </c>
      <c r="V101" s="33">
        <f t="shared" si="20"/>
        <v>2142.17</v>
      </c>
      <c r="W101">
        <f t="shared" si="21"/>
        <v>120</v>
      </c>
      <c r="X101" s="33">
        <f t="shared" si="22"/>
        <v>1710.74</v>
      </c>
      <c r="Y101" s="33">
        <f t="shared" si="23"/>
        <v>431.43</v>
      </c>
      <c r="Z101" s="45">
        <f t="shared" si="24"/>
        <v>0.29086318546147127</v>
      </c>
      <c r="AA101" s="33">
        <f t="shared" si="25"/>
        <v>623.0783899999999</v>
      </c>
      <c r="AB101" s="45">
        <f t="shared" si="26"/>
        <v>0.36421571366776945</v>
      </c>
      <c r="AC101" s="33">
        <f>IFERROR($X101/VLOOKUP(CONCATENATE("USD",C101),[1]GEINDICE!AR$1:AS$65536,2,0),"")</f>
        <v>296.69441553936872</v>
      </c>
      <c r="AD101" s="33">
        <f>IFERROR($AA101/VLOOKUP(CONCATENATE("USD",C101),[1]GEINDICE!AR$1:AS$65536,2,0),"")</f>
        <v>108.06076829691293</v>
      </c>
      <c r="AE101" s="33">
        <f>IFERROR($X101/VLOOKUP(CONCATENATE("EUR",C101),[1]GEINDICE!AR$1:AS$65536,2,0),"")</f>
        <v>274.05603703763035</v>
      </c>
      <c r="AF101" s="33">
        <f>IFERROR($AA101/VLOOKUP(CONCATENATE("EUR",C101),[1]GEINDICE!AR$1:AS$65536,2,0),"")</f>
        <v>99.815515114621192</v>
      </c>
      <c r="AG101" s="48" t="str">
        <f>VLOOKUP(E101,[1]Apresentação!AW$1:AX$65536,2,0)</f>
        <v xml:space="preserve">                    2 - LEATHER AUXILIARIES</v>
      </c>
      <c r="AH101" s="48" t="str">
        <f t="shared" si="27"/>
        <v xml:space="preserve">         5212000006 - ENSUL NFO BR</v>
      </c>
      <c r="AI101" s="49" t="str">
        <f t="shared" si="28"/>
        <v xml:space="preserve">     L00088 - MATS BENEFICIMENTO DE COUROS LTDA</v>
      </c>
      <c r="AJ101" t="str">
        <f t="shared" si="29"/>
        <v xml:space="preserve">     90 - SALES</v>
      </c>
      <c r="AK101" t="str">
        <f t="shared" si="30"/>
        <v/>
      </c>
      <c r="AL101">
        <f t="shared" si="31"/>
        <v>3</v>
      </c>
      <c r="AM101" t="str">
        <f t="shared" si="32"/>
        <v>2025 3</v>
      </c>
      <c r="AN101" t="str">
        <f t="shared" si="33"/>
        <v xml:space="preserve">MATS </v>
      </c>
    </row>
    <row r="102" spans="1:40" x14ac:dyDescent="0.35">
      <c r="A102">
        <v>81882</v>
      </c>
      <c r="B102" t="s">
        <v>274</v>
      </c>
      <c r="C102" s="31">
        <v>45749</v>
      </c>
      <c r="D102" t="s">
        <v>373</v>
      </c>
      <c r="E102" t="s">
        <v>374</v>
      </c>
      <c r="F102" t="s">
        <v>427</v>
      </c>
      <c r="G102" t="s">
        <v>428</v>
      </c>
      <c r="H102" t="s">
        <v>453</v>
      </c>
      <c r="I102" t="s">
        <v>454</v>
      </c>
      <c r="J102">
        <v>480</v>
      </c>
      <c r="K102">
        <v>9127.25</v>
      </c>
      <c r="L102">
        <v>4496.5556900000001</v>
      </c>
      <c r="M102">
        <v>1838.24</v>
      </c>
      <c r="N102">
        <v>19.0151</v>
      </c>
      <c r="O102" s="32">
        <f t="shared" si="17"/>
        <v>7289.01</v>
      </c>
      <c r="P102" s="32">
        <f t="shared" si="18"/>
        <v>2792.4543100000001</v>
      </c>
      <c r="Q102">
        <v>724975</v>
      </c>
      <c r="R102" t="s">
        <v>312</v>
      </c>
      <c r="S102" t="s">
        <v>457</v>
      </c>
      <c r="T102" t="str">
        <f t="shared" si="19"/>
        <v>VEN</v>
      </c>
      <c r="U102" t="s">
        <v>437</v>
      </c>
      <c r="V102" s="33">
        <f t="shared" si="20"/>
        <v>9127.25</v>
      </c>
      <c r="W102">
        <f t="shared" si="21"/>
        <v>480</v>
      </c>
      <c r="X102" s="33">
        <f t="shared" si="22"/>
        <v>7289.01</v>
      </c>
      <c r="Y102" s="33">
        <f t="shared" si="23"/>
        <v>1838.24</v>
      </c>
      <c r="Z102" s="45">
        <f t="shared" si="24"/>
        <v>0.29542899668574873</v>
      </c>
      <c r="AA102" s="33">
        <f t="shared" si="25"/>
        <v>2696.4543100000001</v>
      </c>
      <c r="AB102" s="45">
        <f t="shared" si="26"/>
        <v>0.36993423112329382</v>
      </c>
      <c r="AC102" s="33">
        <f>IFERROR($X102/VLOOKUP(CONCATENATE("USD",C102),[1]GEINDICE!AR$1:AS$65536,2,0),"")</f>
        <v>1280.5034871668745</v>
      </c>
      <c r="AD102" s="33">
        <f>IFERROR($AA102/VLOOKUP(CONCATENATE("USD",C102),[1]GEINDICE!AR$1:AS$65536,2,0),"")</f>
        <v>473.70207297577429</v>
      </c>
      <c r="AE102" s="33">
        <f>IFERROR($X102/VLOOKUP(CONCATENATE("EUR",C102),[1]GEINDICE!AR$1:AS$65536,2,0),"")</f>
        <v>1178.2312815207551</v>
      </c>
      <c r="AF102" s="33">
        <f>IFERROR($AA102/VLOOKUP(CONCATENATE("EUR",C102),[1]GEINDICE!AR$1:AS$65536,2,0),"")</f>
        <v>435.86808321479378</v>
      </c>
      <c r="AG102" s="48" t="str">
        <f>VLOOKUP(E102,[1]Apresentação!AW$1:AX$65536,2,0)</f>
        <v xml:space="preserve">                    2 - LEATHER AUXILIARIES</v>
      </c>
      <c r="AH102" s="48" t="str">
        <f t="shared" si="27"/>
        <v xml:space="preserve">         5212000006 - ENSUL NFO BR</v>
      </c>
      <c r="AI102" s="49" t="str">
        <f t="shared" si="28"/>
        <v xml:space="preserve">     L00258 - CORTUME KRUMENAUER SA</v>
      </c>
      <c r="AJ102" t="str">
        <f t="shared" si="29"/>
        <v xml:space="preserve">     90 - SALES</v>
      </c>
      <c r="AK102" t="str">
        <f t="shared" si="30"/>
        <v/>
      </c>
      <c r="AL102">
        <f t="shared" si="31"/>
        <v>4</v>
      </c>
      <c r="AM102" t="str">
        <f t="shared" si="32"/>
        <v>2025 4</v>
      </c>
      <c r="AN102" t="str">
        <f t="shared" si="33"/>
        <v xml:space="preserve">CORTUME </v>
      </c>
    </row>
    <row r="103" spans="1:40" x14ac:dyDescent="0.35">
      <c r="A103">
        <v>81043</v>
      </c>
      <c r="B103" t="s">
        <v>274</v>
      </c>
      <c r="C103" s="31">
        <v>45685</v>
      </c>
      <c r="D103" t="s">
        <v>373</v>
      </c>
      <c r="E103" t="s">
        <v>374</v>
      </c>
      <c r="F103" t="s">
        <v>451</v>
      </c>
      <c r="G103" t="s">
        <v>452</v>
      </c>
      <c r="H103" t="s">
        <v>453</v>
      </c>
      <c r="I103" t="s">
        <v>454</v>
      </c>
      <c r="J103">
        <v>120</v>
      </c>
      <c r="K103">
        <v>2084</v>
      </c>
      <c r="L103">
        <v>1063.69769</v>
      </c>
      <c r="M103">
        <v>419.72</v>
      </c>
      <c r="N103">
        <v>17.366700000000002</v>
      </c>
      <c r="O103" s="32">
        <f t="shared" si="17"/>
        <v>1664.28</v>
      </c>
      <c r="P103" s="32">
        <f t="shared" si="18"/>
        <v>600.58231000000001</v>
      </c>
      <c r="Q103">
        <v>708330</v>
      </c>
      <c r="R103" t="s">
        <v>312</v>
      </c>
      <c r="S103" t="s">
        <v>457</v>
      </c>
      <c r="T103" t="str">
        <f t="shared" si="19"/>
        <v>VEN</v>
      </c>
      <c r="U103" t="s">
        <v>437</v>
      </c>
      <c r="V103" s="33">
        <f t="shared" si="20"/>
        <v>2084</v>
      </c>
      <c r="W103">
        <f t="shared" si="21"/>
        <v>120</v>
      </c>
      <c r="X103" s="33">
        <f t="shared" si="22"/>
        <v>1664.28</v>
      </c>
      <c r="Y103" s="33">
        <f t="shared" si="23"/>
        <v>419.72</v>
      </c>
      <c r="Z103" s="45">
        <f t="shared" si="24"/>
        <v>0.27667097408829178</v>
      </c>
      <c r="AA103" s="33">
        <f t="shared" si="25"/>
        <v>576.58231000000001</v>
      </c>
      <c r="AB103" s="45">
        <f t="shared" si="26"/>
        <v>0.34644549595020069</v>
      </c>
      <c r="AC103" s="33">
        <f>IFERROR($X103/VLOOKUP(CONCATENATE("USD",C103),[1]GEINDICE!AR$1:AS$65536,2,0),"")</f>
        <v>282.41642626845407</v>
      </c>
      <c r="AD103" s="33">
        <f>IFERROR($AA103/VLOOKUP(CONCATENATE("USD",C103),[1]GEINDICE!AR$1:AS$65536,2,0),"")</f>
        <v>97.84189886305785</v>
      </c>
      <c r="AE103" s="33">
        <f>IFERROR($X103/VLOOKUP(CONCATENATE("EUR",C103),[1]GEINDICE!AR$1:AS$65536,2,0),"")</f>
        <v>270.90095222592981</v>
      </c>
      <c r="AF103" s="33">
        <f>IFERROR($AA103/VLOOKUP(CONCATENATE("EUR",C103),[1]GEINDICE!AR$1:AS$65536,2,0),"")</f>
        <v>93.852414747293878</v>
      </c>
      <c r="AG103" s="48" t="str">
        <f>VLOOKUP(E103,[1]Apresentação!AW$1:AX$65536,2,0)</f>
        <v xml:space="preserve">                    2 - LEATHER AUXILIARIES</v>
      </c>
      <c r="AH103" s="48" t="str">
        <f t="shared" si="27"/>
        <v xml:space="preserve">         5212000006 - ENSUL NFO BR</v>
      </c>
      <c r="AI103" s="49" t="str">
        <f t="shared" si="28"/>
        <v xml:space="preserve">     L00040 - CURTUME SULINO LTDA</v>
      </c>
      <c r="AJ103" t="str">
        <f t="shared" si="29"/>
        <v xml:space="preserve">     90 - SALES</v>
      </c>
      <c r="AK103" t="str">
        <f t="shared" si="30"/>
        <v/>
      </c>
      <c r="AL103">
        <f t="shared" si="31"/>
        <v>1</v>
      </c>
      <c r="AM103" t="str">
        <f t="shared" si="32"/>
        <v>2025 1</v>
      </c>
      <c r="AN103" t="str">
        <f t="shared" si="33"/>
        <v xml:space="preserve">CURTUME </v>
      </c>
    </row>
    <row r="104" spans="1:40" x14ac:dyDescent="0.35">
      <c r="A104">
        <v>81056</v>
      </c>
      <c r="B104" t="s">
        <v>274</v>
      </c>
      <c r="C104" s="31">
        <v>45686</v>
      </c>
      <c r="D104" t="s">
        <v>373</v>
      </c>
      <c r="E104" t="s">
        <v>374</v>
      </c>
      <c r="F104" t="s">
        <v>455</v>
      </c>
      <c r="G104" t="s">
        <v>456</v>
      </c>
      <c r="H104" t="s">
        <v>453</v>
      </c>
      <c r="I104" t="s">
        <v>454</v>
      </c>
      <c r="J104">
        <v>120</v>
      </c>
      <c r="K104">
        <v>2196.44</v>
      </c>
      <c r="L104">
        <v>1063.69769</v>
      </c>
      <c r="M104">
        <v>442.36</v>
      </c>
      <c r="N104">
        <v>18.303660000000001</v>
      </c>
      <c r="O104" s="32">
        <f t="shared" si="17"/>
        <v>1754.08</v>
      </c>
      <c r="P104" s="32">
        <f t="shared" si="18"/>
        <v>690.38230999999996</v>
      </c>
      <c r="Q104">
        <v>708467</v>
      </c>
      <c r="R104" t="s">
        <v>312</v>
      </c>
      <c r="S104" t="s">
        <v>457</v>
      </c>
      <c r="T104" t="str">
        <f t="shared" si="19"/>
        <v>VEN</v>
      </c>
      <c r="U104" t="s">
        <v>437</v>
      </c>
      <c r="V104" s="33">
        <f t="shared" si="20"/>
        <v>2196.44</v>
      </c>
      <c r="W104">
        <f t="shared" si="21"/>
        <v>120</v>
      </c>
      <c r="X104" s="33">
        <f t="shared" si="22"/>
        <v>1754.08</v>
      </c>
      <c r="Y104" s="33">
        <f t="shared" si="23"/>
        <v>442.36</v>
      </c>
      <c r="Z104" s="45">
        <f t="shared" si="24"/>
        <v>0.30339199340751394</v>
      </c>
      <c r="AA104" s="33">
        <f t="shared" si="25"/>
        <v>666.38230999999996</v>
      </c>
      <c r="AB104" s="45">
        <f t="shared" si="26"/>
        <v>0.37990417198759463</v>
      </c>
      <c r="AC104" s="33">
        <f>IFERROR($X104/VLOOKUP(CONCATENATE("USD",C104),[1]GEINDICE!AR$1:AS$65536,2,0),"")</f>
        <v>299.35149156939036</v>
      </c>
      <c r="AD104" s="33">
        <f>IFERROR($AA104/VLOOKUP(CONCATENATE("USD",C104),[1]GEINDICE!AR$1:AS$65536,2,0),"")</f>
        <v>113.72488053792067</v>
      </c>
      <c r="AE104" s="33">
        <f>IFERROR($X104/VLOOKUP(CONCATENATE("EUR",C104),[1]GEINDICE!AR$1:AS$65536,2,0),"")</f>
        <v>287.25742266184102</v>
      </c>
      <c r="AF104" s="33">
        <f>IFERROR($AA104/VLOOKUP(CONCATENATE("EUR",C104),[1]GEINDICE!AR$1:AS$65536,2,0),"")</f>
        <v>109.13029330363722</v>
      </c>
      <c r="AG104" s="48" t="str">
        <f>VLOOKUP(E104,[1]Apresentação!AW$1:AX$65536,2,0)</f>
        <v xml:space="preserve">                    2 - LEATHER AUXILIARIES</v>
      </c>
      <c r="AH104" s="48" t="str">
        <f t="shared" si="27"/>
        <v xml:space="preserve">         5212000006 - ENSUL NFO BR</v>
      </c>
      <c r="AI104" s="49" t="str">
        <f t="shared" si="28"/>
        <v xml:space="preserve">     L00088 - MATS BENEFICIMENTO DE COUROS LTDA</v>
      </c>
      <c r="AJ104" t="str">
        <f t="shared" si="29"/>
        <v xml:space="preserve">     90 - SALES</v>
      </c>
      <c r="AK104" t="str">
        <f t="shared" si="30"/>
        <v/>
      </c>
      <c r="AL104">
        <f t="shared" si="31"/>
        <v>1</v>
      </c>
      <c r="AM104" t="str">
        <f t="shared" si="32"/>
        <v>2025 1</v>
      </c>
      <c r="AN104" t="str">
        <f t="shared" si="33"/>
        <v xml:space="preserve">MATS </v>
      </c>
    </row>
    <row r="105" spans="1:40" x14ac:dyDescent="0.35">
      <c r="A105">
        <v>81364</v>
      </c>
      <c r="B105" t="s">
        <v>274</v>
      </c>
      <c r="C105" s="31">
        <v>45709</v>
      </c>
      <c r="D105" t="s">
        <v>373</v>
      </c>
      <c r="E105" t="s">
        <v>374</v>
      </c>
      <c r="F105" t="s">
        <v>455</v>
      </c>
      <c r="G105" t="s">
        <v>456</v>
      </c>
      <c r="H105" t="s">
        <v>453</v>
      </c>
      <c r="I105" t="s">
        <v>454</v>
      </c>
      <c r="J105">
        <v>120</v>
      </c>
      <c r="K105">
        <v>2125.21</v>
      </c>
      <c r="L105">
        <v>1063.69769</v>
      </c>
      <c r="M105">
        <v>428.02</v>
      </c>
      <c r="N105">
        <v>17.710100000000001</v>
      </c>
      <c r="O105" s="32">
        <f t="shared" si="17"/>
        <v>1697.19</v>
      </c>
      <c r="P105" s="32">
        <f t="shared" si="18"/>
        <v>633.49231000000009</v>
      </c>
      <c r="Q105">
        <v>710956</v>
      </c>
      <c r="R105" t="s">
        <v>312</v>
      </c>
      <c r="S105" t="s">
        <v>457</v>
      </c>
      <c r="T105" t="str">
        <f t="shared" si="19"/>
        <v>VEN</v>
      </c>
      <c r="U105" t="s">
        <v>437</v>
      </c>
      <c r="V105" s="33">
        <f t="shared" si="20"/>
        <v>2125.21</v>
      </c>
      <c r="W105">
        <f t="shared" si="21"/>
        <v>120</v>
      </c>
      <c r="X105" s="33">
        <f t="shared" si="22"/>
        <v>1697.19</v>
      </c>
      <c r="Y105" s="33">
        <f t="shared" si="23"/>
        <v>428.02</v>
      </c>
      <c r="Z105" s="45">
        <f t="shared" si="24"/>
        <v>0.28679156883319767</v>
      </c>
      <c r="AA105" s="33">
        <f t="shared" si="25"/>
        <v>609.49231000000009</v>
      </c>
      <c r="AB105" s="45">
        <f t="shared" si="26"/>
        <v>0.3591184899746051</v>
      </c>
      <c r="AC105" s="33">
        <f>IFERROR($X105/VLOOKUP(CONCATENATE("USD",C105),[1]GEINDICE!AR$1:AS$65536,2,0),"")</f>
        <v>297.61165763585672</v>
      </c>
      <c r="AD105" s="33">
        <f>IFERROR($AA105/VLOOKUP(CONCATENATE("USD",C105),[1]GEINDICE!AR$1:AS$65536,2,0),"")</f>
        <v>106.87784908902802</v>
      </c>
      <c r="AE105" s="33">
        <f>IFERROR($X105/VLOOKUP(CONCATENATE("EUR",C105),[1]GEINDICE!AR$1:AS$65536,2,0),"")</f>
        <v>284.65834758981583</v>
      </c>
      <c r="AF105" s="33">
        <f>IFERROR($AA105/VLOOKUP(CONCATENATE("EUR",C105),[1]GEINDICE!AR$1:AS$65536,2,0),"")</f>
        <v>102.22607594512094</v>
      </c>
      <c r="AG105" s="48" t="str">
        <f>VLOOKUP(E105,[1]Apresentação!AW$1:AX$65536,2,0)</f>
        <v xml:space="preserve">                    2 - LEATHER AUXILIARIES</v>
      </c>
      <c r="AH105" s="48" t="str">
        <f t="shared" si="27"/>
        <v xml:space="preserve">         5212000006 - ENSUL NFO BR</v>
      </c>
      <c r="AI105" s="49" t="str">
        <f t="shared" si="28"/>
        <v xml:space="preserve">     L00088 - MATS BENEFICIMENTO DE COUROS LTDA</v>
      </c>
      <c r="AJ105" t="str">
        <f t="shared" si="29"/>
        <v xml:space="preserve">     90 - SALES</v>
      </c>
      <c r="AK105" t="str">
        <f t="shared" si="30"/>
        <v/>
      </c>
      <c r="AL105">
        <f t="shared" si="31"/>
        <v>2</v>
      </c>
      <c r="AM105" t="str">
        <f t="shared" si="32"/>
        <v>2025 2</v>
      </c>
      <c r="AN105" t="str">
        <f t="shared" si="33"/>
        <v xml:space="preserve">MATS </v>
      </c>
    </row>
    <row r="106" spans="1:40" x14ac:dyDescent="0.35">
      <c r="A106">
        <v>81620</v>
      </c>
      <c r="B106" t="s">
        <v>274</v>
      </c>
      <c r="C106" s="31">
        <v>45728</v>
      </c>
      <c r="D106" t="s">
        <v>373</v>
      </c>
      <c r="E106" t="s">
        <v>374</v>
      </c>
      <c r="F106" t="s">
        <v>462</v>
      </c>
      <c r="G106" t="s">
        <v>463</v>
      </c>
      <c r="H106" t="s">
        <v>453</v>
      </c>
      <c r="I106" t="s">
        <v>454</v>
      </c>
      <c r="J106">
        <v>2000</v>
      </c>
      <c r="K106">
        <v>34880</v>
      </c>
      <c r="L106">
        <v>17728.294870000002</v>
      </c>
      <c r="M106">
        <v>7024.88</v>
      </c>
      <c r="N106">
        <v>17.440000000000001</v>
      </c>
      <c r="O106" s="32">
        <f t="shared" si="17"/>
        <v>27855.119999999999</v>
      </c>
      <c r="P106" s="32">
        <f t="shared" si="18"/>
        <v>10126.825129999997</v>
      </c>
      <c r="Q106">
        <v>717017</v>
      </c>
      <c r="R106" t="s">
        <v>312</v>
      </c>
      <c r="S106" t="s">
        <v>457</v>
      </c>
      <c r="T106" t="str">
        <f t="shared" si="19"/>
        <v>VEN</v>
      </c>
      <c r="U106" t="s">
        <v>313</v>
      </c>
      <c r="V106" s="33">
        <f t="shared" si="20"/>
        <v>34880</v>
      </c>
      <c r="W106">
        <f t="shared" si="21"/>
        <v>2000</v>
      </c>
      <c r="X106" s="33">
        <f t="shared" si="22"/>
        <v>27855.119999999999</v>
      </c>
      <c r="Y106" s="33">
        <f t="shared" si="23"/>
        <v>7024.88</v>
      </c>
      <c r="Z106" s="45">
        <f t="shared" si="24"/>
        <v>0.27886539936926596</v>
      </c>
      <c r="AA106" s="33">
        <f t="shared" si="25"/>
        <v>9726.8251299999974</v>
      </c>
      <c r="AB106" s="45">
        <f t="shared" si="26"/>
        <v>0.34919343840557848</v>
      </c>
      <c r="AC106" s="33">
        <f>IFERROR($X106/VLOOKUP(CONCATENATE("USD",C106),[1]GEINDICE!AR$1:AS$65536,2,0),"")</f>
        <v>4780.5176082927155</v>
      </c>
      <c r="AD106" s="33">
        <f>IFERROR($AA106/VLOOKUP(CONCATENATE("USD",C106),[1]GEINDICE!AR$1:AS$65536,2,0),"")</f>
        <v>1669.3253809981459</v>
      </c>
      <c r="AE106" s="33">
        <f>IFERROR($X106/VLOOKUP(CONCATENATE("EUR",C106),[1]GEINDICE!AR$1:AS$65536,2,0),"")</f>
        <v>4375.7453894247383</v>
      </c>
      <c r="AF106" s="33">
        <f>IFERROR($AA106/VLOOKUP(CONCATENATE("EUR",C106),[1]GEINDICE!AR$1:AS$65536,2,0),"")</f>
        <v>1527.9815781205814</v>
      </c>
      <c r="AG106" s="48" t="str">
        <f>VLOOKUP(E106,[1]Apresentação!AW$1:AX$65536,2,0)</f>
        <v xml:space="preserve">                    2 - LEATHER AUXILIARIES</v>
      </c>
      <c r="AH106" s="48" t="str">
        <f t="shared" si="27"/>
        <v xml:space="preserve">         5212000006 - ENSUL NFO BR</v>
      </c>
      <c r="AI106" s="49" t="str">
        <f t="shared" si="28"/>
        <v xml:space="preserve">     L00337 - AMCM IND COM IMP EXP E SERVS TECNICOS LTDA</v>
      </c>
      <c r="AJ106" t="str">
        <f t="shared" si="29"/>
        <v xml:space="preserve">     90 - SALES</v>
      </c>
      <c r="AK106" t="str">
        <f t="shared" si="30"/>
        <v/>
      </c>
      <c r="AL106">
        <f t="shared" si="31"/>
        <v>3</v>
      </c>
      <c r="AM106" t="str">
        <f t="shared" si="32"/>
        <v>2025 3</v>
      </c>
      <c r="AN106" t="str">
        <f t="shared" si="33"/>
        <v xml:space="preserve">AMCM </v>
      </c>
    </row>
    <row r="107" spans="1:40" x14ac:dyDescent="0.35">
      <c r="A107">
        <v>82197</v>
      </c>
      <c r="B107" t="s">
        <v>274</v>
      </c>
      <c r="C107" s="31">
        <v>45775</v>
      </c>
      <c r="D107" t="s">
        <v>373</v>
      </c>
      <c r="E107" t="s">
        <v>374</v>
      </c>
      <c r="F107" t="s">
        <v>458</v>
      </c>
      <c r="G107" t="s">
        <v>459</v>
      </c>
      <c r="H107" t="s">
        <v>453</v>
      </c>
      <c r="I107" t="s">
        <v>454</v>
      </c>
      <c r="J107">
        <v>1000</v>
      </c>
      <c r="K107">
        <v>18133.87</v>
      </c>
      <c r="L107">
        <v>9367.8243500000008</v>
      </c>
      <c r="M107">
        <v>3652.18</v>
      </c>
      <c r="N107">
        <v>18.133869999999998</v>
      </c>
      <c r="O107" s="32">
        <f t="shared" si="17"/>
        <v>14481.689999999999</v>
      </c>
      <c r="P107" s="32">
        <f t="shared" si="18"/>
        <v>5113.8656499999979</v>
      </c>
      <c r="Q107">
        <v>734339</v>
      </c>
      <c r="R107" t="s">
        <v>312</v>
      </c>
      <c r="S107" t="s">
        <v>457</v>
      </c>
      <c r="T107" t="str">
        <f t="shared" si="19"/>
        <v>VEN</v>
      </c>
      <c r="U107" t="s">
        <v>437</v>
      </c>
      <c r="V107" s="33">
        <f t="shared" si="20"/>
        <v>18133.87</v>
      </c>
      <c r="W107">
        <f t="shared" si="21"/>
        <v>1000</v>
      </c>
      <c r="X107" s="33">
        <f t="shared" si="22"/>
        <v>14481.689999999999</v>
      </c>
      <c r="Y107" s="33">
        <f t="shared" si="23"/>
        <v>3652.18</v>
      </c>
      <c r="Z107" s="45">
        <f t="shared" si="24"/>
        <v>0.2709772183212959</v>
      </c>
      <c r="AA107" s="33">
        <f t="shared" si="25"/>
        <v>4913.8656499999979</v>
      </c>
      <c r="AB107" s="45">
        <f t="shared" si="26"/>
        <v>0.33931576010810882</v>
      </c>
      <c r="AC107" s="33">
        <f>IFERROR($X107/VLOOKUP(CONCATENATE("USD",C107),[1]GEINDICE!AR$1:AS$65536,2,0),"")</f>
        <v>2554.946101868351</v>
      </c>
      <c r="AD107" s="33">
        <f>IFERROR($AA107/VLOOKUP(CONCATENATE("USD",C107),[1]GEINDICE!AR$1:AS$65536,2,0),"")</f>
        <v>866.933478590709</v>
      </c>
      <c r="AE107" s="33">
        <f>IFERROR($X107/VLOOKUP(CONCATENATE("EUR",C107),[1]GEINDICE!AR$1:AS$65536,2,0),"")</f>
        <v>2243.7274375222719</v>
      </c>
      <c r="AF107" s="33">
        <f>IFERROR($AA107/VLOOKUP(CONCATENATE("EUR",C107),[1]GEINDICE!AR$1:AS$65536,2,0),"")</f>
        <v>761.33208093828887</v>
      </c>
      <c r="AG107" s="48" t="str">
        <f>VLOOKUP(E107,[1]Apresentação!AW$1:AX$65536,2,0)</f>
        <v xml:space="preserve">                    2 - LEATHER AUXILIARIES</v>
      </c>
      <c r="AH107" s="48" t="str">
        <f t="shared" si="27"/>
        <v xml:space="preserve">         5212000006 - ENSUL NFO BR</v>
      </c>
      <c r="AI107" s="49" t="str">
        <f t="shared" si="28"/>
        <v xml:space="preserve">     L00052 - CURTUME RUSAN LTDA</v>
      </c>
      <c r="AJ107" t="str">
        <f t="shared" si="29"/>
        <v xml:space="preserve">     90 - SALES</v>
      </c>
      <c r="AK107" t="str">
        <f t="shared" si="30"/>
        <v/>
      </c>
      <c r="AL107">
        <f t="shared" si="31"/>
        <v>4</v>
      </c>
      <c r="AM107" t="str">
        <f t="shared" si="32"/>
        <v>2025 4</v>
      </c>
      <c r="AN107" t="str">
        <f t="shared" si="33"/>
        <v xml:space="preserve">CURTUME </v>
      </c>
    </row>
    <row r="108" spans="1:40" x14ac:dyDescent="0.35">
      <c r="A108">
        <v>81149</v>
      </c>
      <c r="B108" t="s">
        <v>274</v>
      </c>
      <c r="C108" s="31">
        <v>45693</v>
      </c>
      <c r="D108" t="s">
        <v>373</v>
      </c>
      <c r="E108" t="s">
        <v>374</v>
      </c>
      <c r="F108" t="s">
        <v>458</v>
      </c>
      <c r="G108" t="s">
        <v>459</v>
      </c>
      <c r="H108" t="s">
        <v>453</v>
      </c>
      <c r="I108" t="s">
        <v>454</v>
      </c>
      <c r="J108">
        <v>1000</v>
      </c>
      <c r="K108">
        <v>18478.71</v>
      </c>
      <c r="L108">
        <v>8864.1474300000009</v>
      </c>
      <c r="M108">
        <v>3721.63</v>
      </c>
      <c r="N108">
        <v>18.47871</v>
      </c>
      <c r="O108" s="32">
        <f t="shared" si="17"/>
        <v>14757.079999999998</v>
      </c>
      <c r="P108" s="32">
        <f t="shared" si="18"/>
        <v>5892.9325699999972</v>
      </c>
      <c r="Q108">
        <v>709189</v>
      </c>
      <c r="R108" t="s">
        <v>312</v>
      </c>
      <c r="S108" t="s">
        <v>457</v>
      </c>
      <c r="T108" t="str">
        <f t="shared" si="19"/>
        <v>VEN</v>
      </c>
      <c r="U108" t="s">
        <v>437</v>
      </c>
      <c r="V108" s="33">
        <f t="shared" si="20"/>
        <v>18478.71</v>
      </c>
      <c r="W108">
        <f t="shared" si="21"/>
        <v>1000</v>
      </c>
      <c r="X108" s="33">
        <f t="shared" si="22"/>
        <v>14757.079999999998</v>
      </c>
      <c r="Y108" s="33">
        <f t="shared" si="23"/>
        <v>3721.63</v>
      </c>
      <c r="Z108" s="45">
        <f t="shared" si="24"/>
        <v>0.3080806273814567</v>
      </c>
      <c r="AA108" s="33">
        <f t="shared" si="25"/>
        <v>5692.9325699999972</v>
      </c>
      <c r="AB108" s="45">
        <f t="shared" si="26"/>
        <v>0.38577635751788281</v>
      </c>
      <c r="AC108" s="33">
        <f>IFERROR($X108/VLOOKUP(CONCATENATE("USD",C108),[1]GEINDICE!AR$1:AS$65536,2,0),"")</f>
        <v>2544.455747711088</v>
      </c>
      <c r="AD108" s="33">
        <f>IFERROR($AA108/VLOOKUP(CONCATENATE("USD",C108),[1]GEINDICE!AR$1:AS$65536,2,0),"")</f>
        <v>981.59087021742448</v>
      </c>
      <c r="AE108" s="33">
        <f>IFERROR($X108/VLOOKUP(CONCATENATE("EUR",C108),[1]GEINDICE!AR$1:AS$65536,2,0),"")</f>
        <v>2441.2043010752686</v>
      </c>
      <c r="AF108" s="33">
        <f>IFERROR($AA108/VLOOKUP(CONCATENATE("EUR",C108),[1]GEINDICE!AR$1:AS$65536,2,0),"")</f>
        <v>941.75890322580597</v>
      </c>
      <c r="AG108" s="48" t="str">
        <f>VLOOKUP(E108,[1]Apresentação!AW$1:AX$65536,2,0)</f>
        <v xml:space="preserve">                    2 - LEATHER AUXILIARIES</v>
      </c>
      <c r="AH108" s="48" t="str">
        <f t="shared" si="27"/>
        <v xml:space="preserve">         5212000006 - ENSUL NFO BR</v>
      </c>
      <c r="AI108" s="49" t="str">
        <f t="shared" si="28"/>
        <v xml:space="preserve">     L00052 - CURTUME RUSAN LTDA</v>
      </c>
      <c r="AJ108" t="str">
        <f t="shared" si="29"/>
        <v xml:space="preserve">     90 - SALES</v>
      </c>
      <c r="AK108" t="str">
        <f t="shared" si="30"/>
        <v/>
      </c>
      <c r="AL108">
        <f t="shared" si="31"/>
        <v>2</v>
      </c>
      <c r="AM108" t="str">
        <f t="shared" si="32"/>
        <v>2025 2</v>
      </c>
      <c r="AN108" t="str">
        <f t="shared" si="33"/>
        <v xml:space="preserve">CURTUME </v>
      </c>
    </row>
    <row r="109" spans="1:40" x14ac:dyDescent="0.35">
      <c r="A109">
        <v>82551</v>
      </c>
      <c r="B109" t="s">
        <v>274</v>
      </c>
      <c r="C109" s="31">
        <v>45804</v>
      </c>
      <c r="D109" t="s">
        <v>373</v>
      </c>
      <c r="E109" t="s">
        <v>374</v>
      </c>
      <c r="F109" t="s">
        <v>451</v>
      </c>
      <c r="G109" t="s">
        <v>452</v>
      </c>
      <c r="H109" t="s">
        <v>453</v>
      </c>
      <c r="I109" t="s">
        <v>454</v>
      </c>
      <c r="J109">
        <v>120</v>
      </c>
      <c r="K109">
        <v>1990.72</v>
      </c>
      <c r="L109">
        <v>1144.2461599999999</v>
      </c>
      <c r="M109">
        <v>400.94</v>
      </c>
      <c r="N109">
        <v>16.589369999999999</v>
      </c>
      <c r="O109" s="32">
        <f t="shared" si="17"/>
        <v>1589.78</v>
      </c>
      <c r="P109" s="32">
        <f t="shared" si="18"/>
        <v>445.53384000000005</v>
      </c>
      <c r="Q109">
        <v>739740</v>
      </c>
      <c r="R109" t="s">
        <v>312</v>
      </c>
      <c r="S109" t="s">
        <v>457</v>
      </c>
      <c r="T109" t="str">
        <f t="shared" si="19"/>
        <v>VEN</v>
      </c>
      <c r="U109" t="s">
        <v>313</v>
      </c>
      <c r="V109" s="33">
        <f t="shared" si="20"/>
        <v>1990.72</v>
      </c>
      <c r="W109">
        <f t="shared" si="21"/>
        <v>120</v>
      </c>
      <c r="X109" s="33">
        <f t="shared" si="22"/>
        <v>1589.78</v>
      </c>
      <c r="Y109" s="33">
        <f t="shared" si="23"/>
        <v>400.94</v>
      </c>
      <c r="Z109" s="45">
        <f t="shared" si="24"/>
        <v>0.21174943738948723</v>
      </c>
      <c r="AA109" s="33">
        <f t="shared" si="25"/>
        <v>421.53384000000005</v>
      </c>
      <c r="AB109" s="45">
        <f t="shared" si="26"/>
        <v>0.2651523103825687</v>
      </c>
      <c r="AC109" s="33">
        <f>IFERROR($X109/VLOOKUP(CONCATENATE("USD",C109),[1]GEINDICE!AR$1:AS$65536,2,0),"")</f>
        <v>281.18290029890869</v>
      </c>
      <c r="AD109" s="33">
        <f>IFERROR($AA109/VLOOKUP(CONCATENATE("USD",C109),[1]GEINDICE!AR$1:AS$65536,2,0),"")</f>
        <v>74.556295654327116</v>
      </c>
      <c r="AE109" s="33">
        <f>IFERROR($X109/VLOOKUP(CONCATENATE("EUR",C109),[1]GEINDICE!AR$1:AS$65536,2,0),"")</f>
        <v>248.24021735735923</v>
      </c>
      <c r="AF109" s="33">
        <f>IFERROR($AA109/VLOOKUP(CONCATENATE("EUR",C109),[1]GEINDICE!AR$1:AS$65536,2,0),"")</f>
        <v>65.821467162174827</v>
      </c>
      <c r="AG109" s="48" t="str">
        <f>VLOOKUP(E109,[1]Apresentação!AW$1:AX$65536,2,0)</f>
        <v xml:space="preserve">                    2 - LEATHER AUXILIARIES</v>
      </c>
      <c r="AH109" s="48" t="str">
        <f t="shared" si="27"/>
        <v xml:space="preserve">         5212000006 - ENSUL NFO BR</v>
      </c>
      <c r="AI109" s="49" t="str">
        <f t="shared" si="28"/>
        <v xml:space="preserve">     L00040 - CURTUME SULINO LTDA</v>
      </c>
      <c r="AJ109" t="str">
        <f t="shared" si="29"/>
        <v xml:space="preserve">     90 - SALES</v>
      </c>
      <c r="AK109" t="str">
        <f t="shared" si="30"/>
        <v/>
      </c>
      <c r="AL109">
        <f t="shared" si="31"/>
        <v>5</v>
      </c>
      <c r="AM109" t="str">
        <f t="shared" si="32"/>
        <v>2025 5</v>
      </c>
      <c r="AN109" t="str">
        <f t="shared" si="33"/>
        <v xml:space="preserve">CURTUME </v>
      </c>
    </row>
    <row r="110" spans="1:40" x14ac:dyDescent="0.35">
      <c r="A110">
        <v>83963</v>
      </c>
      <c r="B110" t="s">
        <v>274</v>
      </c>
      <c r="C110" s="31">
        <v>45923</v>
      </c>
      <c r="D110" t="s">
        <v>373</v>
      </c>
      <c r="E110" t="s">
        <v>374</v>
      </c>
      <c r="F110" t="s">
        <v>451</v>
      </c>
      <c r="G110" t="s">
        <v>452</v>
      </c>
      <c r="H110" t="s">
        <v>453</v>
      </c>
      <c r="I110" t="s">
        <v>454</v>
      </c>
      <c r="J110">
        <v>240</v>
      </c>
      <c r="K110">
        <v>3759.1</v>
      </c>
      <c r="L110">
        <v>2252.83743</v>
      </c>
      <c r="M110">
        <v>757.09</v>
      </c>
      <c r="N110">
        <v>15.6629</v>
      </c>
      <c r="O110" s="32">
        <f t="shared" si="17"/>
        <v>3002.0099999999998</v>
      </c>
      <c r="P110" s="32">
        <f t="shared" si="18"/>
        <v>749.17256999999972</v>
      </c>
      <c r="Q110">
        <v>762132</v>
      </c>
      <c r="R110" t="s">
        <v>312</v>
      </c>
      <c r="S110" t="s">
        <v>457</v>
      </c>
      <c r="T110" t="str">
        <f t="shared" si="19"/>
        <v>VEN</v>
      </c>
      <c r="U110" t="s">
        <v>313</v>
      </c>
      <c r="V110" s="33">
        <f t="shared" si="20"/>
        <v>3759.1</v>
      </c>
      <c r="W110">
        <f t="shared" si="21"/>
        <v>240</v>
      </c>
      <c r="X110" s="33">
        <f t="shared" si="22"/>
        <v>3002.0099999999998</v>
      </c>
      <c r="Y110" s="33">
        <f t="shared" si="23"/>
        <v>757.09</v>
      </c>
      <c r="Z110" s="45">
        <f t="shared" si="24"/>
        <v>0.18652671384107891</v>
      </c>
      <c r="AA110" s="33">
        <f t="shared" si="25"/>
        <v>701.17256999999972</v>
      </c>
      <c r="AB110" s="45">
        <f t="shared" si="26"/>
        <v>0.2335676996412403</v>
      </c>
      <c r="AC110" s="33">
        <f>IFERROR($X110/VLOOKUP(CONCATENATE("USD",C110),[1]GEINDICE!AR$1:AS$65536,2,0),"")</f>
        <v>565.74449239583134</v>
      </c>
      <c r="AD110" s="33">
        <f>IFERROR($AA110/VLOOKUP(CONCATENATE("USD",C110),[1]GEINDICE!AR$1:AS$65536,2,0),"")</f>
        <v>132.13963967359547</v>
      </c>
      <c r="AE110" s="33">
        <f>IFERROR($X110/VLOOKUP(CONCATENATE("EUR",C110),[1]GEINDICE!AR$1:AS$65536,2,0),"")</f>
        <v>479.40114979239854</v>
      </c>
      <c r="AF110" s="33">
        <f>IFERROR($AA110/VLOOKUP(CONCATENATE("EUR",C110),[1]GEINDICE!AR$1:AS$65536,2,0),"")</f>
        <v>111.97262376237619</v>
      </c>
      <c r="AG110" s="48" t="str">
        <f>VLOOKUP(E110,[1]Apresentação!AW$1:AX$65536,2,0)</f>
        <v xml:space="preserve">                    2 - LEATHER AUXILIARIES</v>
      </c>
      <c r="AH110" s="48" t="str">
        <f t="shared" si="27"/>
        <v xml:space="preserve">         5212000006 - ENSUL NFO BR</v>
      </c>
      <c r="AI110" s="49" t="str">
        <f t="shared" si="28"/>
        <v xml:space="preserve">     L00040 - CURTUME SULINO LTDA</v>
      </c>
      <c r="AJ110" t="str">
        <f t="shared" si="29"/>
        <v xml:space="preserve">     90 - SALES</v>
      </c>
      <c r="AK110" t="str">
        <f t="shared" si="30"/>
        <v/>
      </c>
      <c r="AL110">
        <f t="shared" si="31"/>
        <v>9</v>
      </c>
      <c r="AM110" t="str">
        <f t="shared" si="32"/>
        <v>2025 9</v>
      </c>
      <c r="AN110" t="str">
        <f t="shared" si="33"/>
        <v xml:space="preserve">CURTUME </v>
      </c>
    </row>
    <row r="111" spans="1:40" x14ac:dyDescent="0.35">
      <c r="A111">
        <v>82657</v>
      </c>
      <c r="B111" t="s">
        <v>274</v>
      </c>
      <c r="C111" s="31">
        <v>45813</v>
      </c>
      <c r="D111" t="s">
        <v>373</v>
      </c>
      <c r="E111" t="s">
        <v>374</v>
      </c>
      <c r="F111" t="s">
        <v>458</v>
      </c>
      <c r="G111" t="s">
        <v>459</v>
      </c>
      <c r="H111" t="s">
        <v>453</v>
      </c>
      <c r="I111" t="s">
        <v>454</v>
      </c>
      <c r="J111">
        <v>1000</v>
      </c>
      <c r="K111">
        <v>17969.91</v>
      </c>
      <c r="L111">
        <v>9616.9930000000004</v>
      </c>
      <c r="M111">
        <v>3619.16</v>
      </c>
      <c r="N111">
        <v>17.969909999999999</v>
      </c>
      <c r="O111" s="32">
        <f t="shared" si="17"/>
        <v>14350.75</v>
      </c>
      <c r="P111" s="32">
        <f t="shared" si="18"/>
        <v>4733.7569999999996</v>
      </c>
      <c r="Q111">
        <v>740482</v>
      </c>
      <c r="R111" t="s">
        <v>312</v>
      </c>
      <c r="S111" t="s">
        <v>457</v>
      </c>
      <c r="T111" t="str">
        <f t="shared" si="19"/>
        <v>VEN</v>
      </c>
      <c r="U111" t="s">
        <v>437</v>
      </c>
      <c r="V111" s="33">
        <f t="shared" si="20"/>
        <v>17969.91</v>
      </c>
      <c r="W111">
        <f t="shared" si="21"/>
        <v>1000</v>
      </c>
      <c r="X111" s="33">
        <f t="shared" si="22"/>
        <v>14350.75</v>
      </c>
      <c r="Y111" s="33">
        <f t="shared" si="23"/>
        <v>3619.16</v>
      </c>
      <c r="Z111" s="45">
        <f t="shared" si="24"/>
        <v>0.25229714561731248</v>
      </c>
      <c r="AA111" s="33">
        <f t="shared" si="25"/>
        <v>4533.7569999999996</v>
      </c>
      <c r="AB111" s="45">
        <f t="shared" si="26"/>
        <v>0.31592474260927128</v>
      </c>
      <c r="AC111" s="33">
        <f>IFERROR($X111/VLOOKUP(CONCATENATE("USD",C111),[1]GEINDICE!AR$1:AS$65536,2,0),"")</f>
        <v>2564.0533152280723</v>
      </c>
      <c r="AD111" s="33">
        <f>IFERROR($AA111/VLOOKUP(CONCATENATE("USD",C111),[1]GEINDICE!AR$1:AS$65536,2,0),"")</f>
        <v>810.04788364987746</v>
      </c>
      <c r="AE111" s="33">
        <f>IFERROR($X111/VLOOKUP(CONCATENATE("EUR",C111),[1]GEINDICE!AR$1:AS$65536,2,0),"")</f>
        <v>2241.4991487434204</v>
      </c>
      <c r="AF111" s="33">
        <f>IFERROR($AA111/VLOOKUP(CONCATENATE("EUR",C111),[1]GEINDICE!AR$1:AS$65536,2,0),"")</f>
        <v>708.14504162566573</v>
      </c>
      <c r="AG111" s="48" t="str">
        <f>VLOOKUP(E111,[1]Apresentação!AW$1:AX$65536,2,0)</f>
        <v xml:space="preserve">                    2 - LEATHER AUXILIARIES</v>
      </c>
      <c r="AH111" s="48" t="str">
        <f t="shared" si="27"/>
        <v xml:space="preserve">         5212000006 - ENSUL NFO BR</v>
      </c>
      <c r="AI111" s="49" t="str">
        <f t="shared" si="28"/>
        <v xml:space="preserve">     L00052 - CURTUME RUSAN LTDA</v>
      </c>
      <c r="AJ111" t="str">
        <f t="shared" si="29"/>
        <v xml:space="preserve">     90 - SALES</v>
      </c>
      <c r="AK111" t="str">
        <f t="shared" si="30"/>
        <v/>
      </c>
      <c r="AL111">
        <f t="shared" si="31"/>
        <v>6</v>
      </c>
      <c r="AM111" t="str">
        <f t="shared" si="32"/>
        <v>2025 6</v>
      </c>
      <c r="AN111" t="str">
        <f t="shared" si="33"/>
        <v xml:space="preserve">CURTUME </v>
      </c>
    </row>
    <row r="112" spans="1:40" x14ac:dyDescent="0.35">
      <c r="A112">
        <v>84584</v>
      </c>
      <c r="B112" t="s">
        <v>274</v>
      </c>
      <c r="C112" s="31">
        <v>45972</v>
      </c>
      <c r="D112" t="s">
        <v>373</v>
      </c>
      <c r="E112" t="s">
        <v>374</v>
      </c>
      <c r="F112" t="s">
        <v>451</v>
      </c>
      <c r="G112" t="s">
        <v>452</v>
      </c>
      <c r="H112" t="s">
        <v>453</v>
      </c>
      <c r="I112" t="s">
        <v>454</v>
      </c>
      <c r="J112">
        <v>240</v>
      </c>
      <c r="K112">
        <v>3739.69</v>
      </c>
      <c r="L112">
        <v>2250.8703300000002</v>
      </c>
      <c r="M112">
        <v>753.18</v>
      </c>
      <c r="N112">
        <v>15.58203</v>
      </c>
      <c r="O112" s="32">
        <f t="shared" si="17"/>
        <v>2986.51</v>
      </c>
      <c r="P112" s="32">
        <f t="shared" si="18"/>
        <v>735.63967000000002</v>
      </c>
      <c r="Q112">
        <v>766797</v>
      </c>
      <c r="R112" t="s">
        <v>312</v>
      </c>
      <c r="S112" t="s">
        <v>457</v>
      </c>
      <c r="T112" t="str">
        <f t="shared" si="19"/>
        <v>VEN</v>
      </c>
      <c r="U112" t="s">
        <v>313</v>
      </c>
      <c r="V112" s="33">
        <f t="shared" si="20"/>
        <v>3739.69</v>
      </c>
      <c r="W112">
        <f t="shared" si="21"/>
        <v>240</v>
      </c>
      <c r="X112" s="33">
        <f t="shared" si="22"/>
        <v>2986.51</v>
      </c>
      <c r="Y112" s="33">
        <f t="shared" si="23"/>
        <v>753.18</v>
      </c>
      <c r="Z112" s="45">
        <f t="shared" si="24"/>
        <v>0.18387611539993956</v>
      </c>
      <c r="AA112" s="33">
        <f t="shared" si="25"/>
        <v>687.63967000000002</v>
      </c>
      <c r="AB112" s="45">
        <f t="shared" si="26"/>
        <v>0.23024857442298868</v>
      </c>
      <c r="AC112" s="33" t="str">
        <f>IFERROR($X112/VLOOKUP(CONCATENATE("USD",C112),[1]GEINDICE!AR$1:AS$65536,2,0),"")</f>
        <v/>
      </c>
      <c r="AD112" s="33" t="str">
        <f>IFERROR($AA112/VLOOKUP(CONCATENATE("USD",C112),[1]GEINDICE!AR$1:AS$65536,2,0),"")</f>
        <v/>
      </c>
      <c r="AE112" s="33" t="str">
        <f>IFERROR($X112/VLOOKUP(CONCATENATE("EUR",C112),[1]GEINDICE!AR$1:AS$65536,2,0),"")</f>
        <v/>
      </c>
      <c r="AF112" s="33" t="str">
        <f>IFERROR($AA112/VLOOKUP(CONCATENATE("EUR",C112),[1]GEINDICE!AR$1:AS$65536,2,0),"")</f>
        <v/>
      </c>
      <c r="AG112" s="48" t="str">
        <f>VLOOKUP(E112,[1]Apresentação!AW$1:AX$65536,2,0)</f>
        <v xml:space="preserve">                    2 - LEATHER AUXILIARIES</v>
      </c>
      <c r="AH112" s="48" t="str">
        <f t="shared" si="27"/>
        <v xml:space="preserve">         5212000006 - ENSUL NFO BR</v>
      </c>
      <c r="AI112" s="49" t="str">
        <f t="shared" si="28"/>
        <v xml:space="preserve">     L00040 - CURTUME SULINO LTDA</v>
      </c>
      <c r="AJ112" t="str">
        <f t="shared" si="29"/>
        <v xml:space="preserve">     90 - SALES</v>
      </c>
      <c r="AK112" t="str">
        <f t="shared" si="30"/>
        <v/>
      </c>
      <c r="AL112">
        <f t="shared" si="31"/>
        <v>11</v>
      </c>
      <c r="AM112" t="str">
        <f t="shared" si="32"/>
        <v>2025 11</v>
      </c>
      <c r="AN112" t="str">
        <f t="shared" si="33"/>
        <v xml:space="preserve">CURTUME </v>
      </c>
    </row>
    <row r="113" spans="1:40" x14ac:dyDescent="0.35">
      <c r="A113">
        <v>83790</v>
      </c>
      <c r="B113" t="s">
        <v>274</v>
      </c>
      <c r="C113" s="31">
        <v>45909</v>
      </c>
      <c r="D113" t="s">
        <v>373</v>
      </c>
      <c r="E113" t="s">
        <v>374</v>
      </c>
      <c r="F113" t="s">
        <v>460</v>
      </c>
      <c r="G113" t="s">
        <v>461</v>
      </c>
      <c r="H113" t="s">
        <v>453</v>
      </c>
      <c r="I113" t="s">
        <v>454</v>
      </c>
      <c r="J113">
        <v>120</v>
      </c>
      <c r="K113">
        <v>1954.01</v>
      </c>
      <c r="L113">
        <v>1123.4352899999999</v>
      </c>
      <c r="M113">
        <v>393.53</v>
      </c>
      <c r="N113">
        <v>16.2834</v>
      </c>
      <c r="O113" s="32">
        <f t="shared" si="17"/>
        <v>1560.48</v>
      </c>
      <c r="P113" s="32">
        <f t="shared" si="18"/>
        <v>437.04471000000012</v>
      </c>
      <c r="Q113">
        <v>760950</v>
      </c>
      <c r="R113" t="s">
        <v>312</v>
      </c>
      <c r="S113" t="s">
        <v>457</v>
      </c>
      <c r="T113" t="str">
        <f t="shared" si="19"/>
        <v>VEN</v>
      </c>
      <c r="U113" t="s">
        <v>313</v>
      </c>
      <c r="V113" s="33">
        <f t="shared" si="20"/>
        <v>1954.01</v>
      </c>
      <c r="W113">
        <f t="shared" si="21"/>
        <v>120</v>
      </c>
      <c r="X113" s="33">
        <f t="shared" si="22"/>
        <v>1560.48</v>
      </c>
      <c r="Y113" s="33">
        <f t="shared" si="23"/>
        <v>393.53</v>
      </c>
      <c r="Z113" s="45">
        <f t="shared" si="24"/>
        <v>0.21138310960537568</v>
      </c>
      <c r="AA113" s="33">
        <f t="shared" si="25"/>
        <v>413.04471000000012</v>
      </c>
      <c r="AB113" s="45">
        <f t="shared" si="26"/>
        <v>0.26469080667486933</v>
      </c>
      <c r="AC113" s="33">
        <f>IFERROR($X113/VLOOKUP(CONCATENATE("USD",C113),[1]GEINDICE!AR$1:AS$65536,2,0),"")</f>
        <v>287.49769704115846</v>
      </c>
      <c r="AD113" s="33">
        <f>IFERROR($AA113/VLOOKUP(CONCATENATE("USD",C113),[1]GEINDICE!AR$1:AS$65536,2,0),"")</f>
        <v>76.097997346991434</v>
      </c>
      <c r="AE113" s="33">
        <f>IFERROR($X113/VLOOKUP(CONCATENATE("EUR",C113),[1]GEINDICE!AR$1:AS$65536,2,0),"")</f>
        <v>245.24280999528523</v>
      </c>
      <c r="AF113" s="33">
        <f>IFERROR($AA113/VLOOKUP(CONCATENATE("EUR",C113),[1]GEINDICE!AR$1:AS$65536,2,0),"")</f>
        <v>64.913517208863752</v>
      </c>
      <c r="AG113" s="48" t="str">
        <f>VLOOKUP(E113,[1]Apresentação!AW$1:AX$65536,2,0)</f>
        <v xml:space="preserve">                    2 - LEATHER AUXILIARIES</v>
      </c>
      <c r="AH113" s="48" t="str">
        <f t="shared" si="27"/>
        <v xml:space="preserve">         5212000006 - ENSUL NFO BR</v>
      </c>
      <c r="AI113" s="49" t="str">
        <f t="shared" si="28"/>
        <v xml:space="preserve">     L00583 - SPM COUROS LTDA</v>
      </c>
      <c r="AJ113" t="str">
        <f t="shared" si="29"/>
        <v xml:space="preserve">     90 - SALES</v>
      </c>
      <c r="AK113" t="str">
        <f t="shared" si="30"/>
        <v/>
      </c>
      <c r="AL113">
        <f t="shared" si="31"/>
        <v>9</v>
      </c>
      <c r="AM113" t="str">
        <f t="shared" si="32"/>
        <v>2025 9</v>
      </c>
      <c r="AN113" t="str">
        <f t="shared" si="33"/>
        <v xml:space="preserve">SPM </v>
      </c>
    </row>
    <row r="114" spans="1:40" x14ac:dyDescent="0.35">
      <c r="A114">
        <v>82473</v>
      </c>
      <c r="B114" t="s">
        <v>274</v>
      </c>
      <c r="C114" s="31">
        <v>45797</v>
      </c>
      <c r="D114" t="s">
        <v>373</v>
      </c>
      <c r="E114" t="s">
        <v>374</v>
      </c>
      <c r="F114" t="s">
        <v>451</v>
      </c>
      <c r="G114" t="s">
        <v>452</v>
      </c>
      <c r="H114" t="s">
        <v>453</v>
      </c>
      <c r="I114" t="s">
        <v>454</v>
      </c>
      <c r="J114">
        <v>120</v>
      </c>
      <c r="K114">
        <v>1989.74</v>
      </c>
      <c r="L114">
        <v>1136.07619</v>
      </c>
      <c r="M114">
        <v>400.73</v>
      </c>
      <c r="N114">
        <v>16.581160000000001</v>
      </c>
      <c r="O114" s="32">
        <f t="shared" si="17"/>
        <v>1589.01</v>
      </c>
      <c r="P114" s="32">
        <f t="shared" si="18"/>
        <v>452.93380999999999</v>
      </c>
      <c r="Q114">
        <v>739132</v>
      </c>
      <c r="R114" t="s">
        <v>312</v>
      </c>
      <c r="S114" t="s">
        <v>457</v>
      </c>
      <c r="T114" t="str">
        <f t="shared" si="19"/>
        <v>VEN</v>
      </c>
      <c r="U114" t="s">
        <v>313</v>
      </c>
      <c r="V114" s="33">
        <f t="shared" si="20"/>
        <v>1989.74</v>
      </c>
      <c r="W114">
        <f t="shared" si="21"/>
        <v>120</v>
      </c>
      <c r="X114" s="33">
        <f t="shared" si="22"/>
        <v>1589.01</v>
      </c>
      <c r="Y114" s="33">
        <f t="shared" si="23"/>
        <v>400.73</v>
      </c>
      <c r="Z114" s="45">
        <f t="shared" si="24"/>
        <v>0.21557279343029742</v>
      </c>
      <c r="AA114" s="33">
        <f t="shared" si="25"/>
        <v>428.93380999999999</v>
      </c>
      <c r="AB114" s="45">
        <f t="shared" si="26"/>
        <v>0.26993776628215049</v>
      </c>
      <c r="AC114" s="33">
        <f>IFERROR($X114/VLOOKUP(CONCATENATE("USD",C114),[1]GEINDICE!AR$1:AS$65536,2,0),"")</f>
        <v>280.64464853408691</v>
      </c>
      <c r="AD114" s="33">
        <f>IFERROR($AA114/VLOOKUP(CONCATENATE("USD",C114),[1]GEINDICE!AR$1:AS$65536,2,0),"")</f>
        <v>75.756589544330623</v>
      </c>
      <c r="AE114" s="33">
        <f>IFERROR($X114/VLOOKUP(CONCATENATE("EUR",C114),[1]GEINDICE!AR$1:AS$65536,2,0),"")</f>
        <v>249.3738229755179</v>
      </c>
      <c r="AF114" s="33">
        <f>IFERROR($AA114/VLOOKUP(CONCATENATE("EUR",C114),[1]GEINDICE!AR$1:AS$65536,2,0),"")</f>
        <v>67.315412743251727</v>
      </c>
      <c r="AG114" s="48" t="str">
        <f>VLOOKUP(E114,[1]Apresentação!AW$1:AX$65536,2,0)</f>
        <v xml:space="preserve">                    2 - LEATHER AUXILIARIES</v>
      </c>
      <c r="AH114" s="48" t="str">
        <f t="shared" si="27"/>
        <v xml:space="preserve">         5212000006 - ENSUL NFO BR</v>
      </c>
      <c r="AI114" s="49" t="str">
        <f t="shared" si="28"/>
        <v xml:space="preserve">     L00040 - CURTUME SULINO LTDA</v>
      </c>
      <c r="AJ114" t="str">
        <f t="shared" si="29"/>
        <v xml:space="preserve">     90 - SALES</v>
      </c>
      <c r="AK114" t="str">
        <f t="shared" si="30"/>
        <v/>
      </c>
      <c r="AL114">
        <f t="shared" si="31"/>
        <v>5</v>
      </c>
      <c r="AM114" t="str">
        <f t="shared" si="32"/>
        <v>2025 5</v>
      </c>
      <c r="AN114" t="str">
        <f t="shared" si="33"/>
        <v xml:space="preserve">CURTUME </v>
      </c>
    </row>
    <row r="115" spans="1:40" x14ac:dyDescent="0.35">
      <c r="A115">
        <v>83209</v>
      </c>
      <c r="B115" t="s">
        <v>274</v>
      </c>
      <c r="C115" s="31">
        <v>45860</v>
      </c>
      <c r="D115" t="s">
        <v>373</v>
      </c>
      <c r="E115" t="s">
        <v>374</v>
      </c>
      <c r="F115" t="s">
        <v>451</v>
      </c>
      <c r="G115" t="s">
        <v>452</v>
      </c>
      <c r="H115" t="s">
        <v>453</v>
      </c>
      <c r="I115" t="s">
        <v>454</v>
      </c>
      <c r="J115">
        <v>240</v>
      </c>
      <c r="K115">
        <v>3911.55</v>
      </c>
      <c r="L115">
        <v>2246.87059</v>
      </c>
      <c r="M115">
        <v>787.79</v>
      </c>
      <c r="N115">
        <v>16.29813</v>
      </c>
      <c r="O115" s="32">
        <f t="shared" si="17"/>
        <v>3123.76</v>
      </c>
      <c r="P115" s="32">
        <f t="shared" si="18"/>
        <v>876.88941000000023</v>
      </c>
      <c r="Q115">
        <v>744453</v>
      </c>
      <c r="R115" t="s">
        <v>312</v>
      </c>
      <c r="S115" t="s">
        <v>457</v>
      </c>
      <c r="T115" t="str">
        <f t="shared" si="19"/>
        <v>VEN</v>
      </c>
      <c r="U115" t="s">
        <v>437</v>
      </c>
      <c r="V115" s="33">
        <f t="shared" si="20"/>
        <v>3911.55</v>
      </c>
      <c r="W115">
        <f t="shared" si="21"/>
        <v>240</v>
      </c>
      <c r="X115" s="33">
        <f t="shared" si="22"/>
        <v>3123.76</v>
      </c>
      <c r="Y115" s="33">
        <f t="shared" si="23"/>
        <v>787.79</v>
      </c>
      <c r="Z115" s="45">
        <f t="shared" si="24"/>
        <v>0.21190817195229517</v>
      </c>
      <c r="AA115" s="33">
        <f t="shared" si="25"/>
        <v>828.88941000000023</v>
      </c>
      <c r="AB115" s="45">
        <f t="shared" si="26"/>
        <v>0.26534990204112996</v>
      </c>
      <c r="AC115" s="33">
        <f>IFERROR($X115/VLOOKUP(CONCATENATE("USD",C115),[1]GEINDICE!AR$1:AS$65536,2,0),"")</f>
        <v>560.72806907321979</v>
      </c>
      <c r="AD115" s="33">
        <f>IFERROR($AA115/VLOOKUP(CONCATENATE("USD",C115),[1]GEINDICE!AR$1:AS$65536,2,0),"")</f>
        <v>148.78913820029084</v>
      </c>
      <c r="AE115" s="33">
        <f>IFERROR($X115/VLOOKUP(CONCATENATE("EUR",C115),[1]GEINDICE!AR$1:AS$65536,2,0),"")</f>
        <v>477.25237957007323</v>
      </c>
      <c r="AF115" s="33">
        <f>IFERROR($AA115/VLOOKUP(CONCATENATE("EUR",C115),[1]GEINDICE!AR$1:AS$65536,2,0),"")</f>
        <v>126.63887216781511</v>
      </c>
      <c r="AG115" s="48" t="str">
        <f>VLOOKUP(E115,[1]Apresentação!AW$1:AX$65536,2,0)</f>
        <v xml:space="preserve">                    2 - LEATHER AUXILIARIES</v>
      </c>
      <c r="AH115" s="48" t="str">
        <f t="shared" si="27"/>
        <v xml:space="preserve">         5212000006 - ENSUL NFO BR</v>
      </c>
      <c r="AI115" s="49" t="str">
        <f t="shared" si="28"/>
        <v xml:space="preserve">     L00040 - CURTUME SULINO LTDA</v>
      </c>
      <c r="AJ115" t="str">
        <f t="shared" si="29"/>
        <v xml:space="preserve">     90 - SALES</v>
      </c>
      <c r="AK115" t="str">
        <f t="shared" si="30"/>
        <v/>
      </c>
      <c r="AL115">
        <f t="shared" si="31"/>
        <v>7</v>
      </c>
      <c r="AM115" t="str">
        <f t="shared" si="32"/>
        <v>2025 7</v>
      </c>
      <c r="AN115" t="str">
        <f t="shared" si="33"/>
        <v xml:space="preserve">CURTUME </v>
      </c>
    </row>
    <row r="116" spans="1:40" x14ac:dyDescent="0.35">
      <c r="A116">
        <v>83639</v>
      </c>
      <c r="B116" t="s">
        <v>274</v>
      </c>
      <c r="C116" s="31">
        <v>45895</v>
      </c>
      <c r="D116" t="s">
        <v>373</v>
      </c>
      <c r="E116" t="s">
        <v>374</v>
      </c>
      <c r="F116" t="s">
        <v>427</v>
      </c>
      <c r="G116" t="s">
        <v>428</v>
      </c>
      <c r="H116" t="s">
        <v>453</v>
      </c>
      <c r="I116" t="s">
        <v>454</v>
      </c>
      <c r="J116">
        <v>240</v>
      </c>
      <c r="K116">
        <v>4333.49</v>
      </c>
      <c r="L116">
        <v>2246.87059</v>
      </c>
      <c r="M116">
        <v>872.76</v>
      </c>
      <c r="N116">
        <v>18.056190000000001</v>
      </c>
      <c r="O116" s="32">
        <f t="shared" si="17"/>
        <v>3460.7299999999996</v>
      </c>
      <c r="P116" s="32">
        <f t="shared" si="18"/>
        <v>1213.8594099999996</v>
      </c>
      <c r="Q116">
        <v>759746</v>
      </c>
      <c r="R116" t="s">
        <v>312</v>
      </c>
      <c r="S116" t="s">
        <v>457</v>
      </c>
      <c r="T116" t="str">
        <f t="shared" si="19"/>
        <v>VEN</v>
      </c>
      <c r="U116" t="s">
        <v>313</v>
      </c>
      <c r="V116" s="33">
        <f t="shared" si="20"/>
        <v>4333.49</v>
      </c>
      <c r="W116">
        <f t="shared" si="21"/>
        <v>240</v>
      </c>
      <c r="X116" s="33">
        <f t="shared" si="22"/>
        <v>3460.7299999999996</v>
      </c>
      <c r="Y116" s="33">
        <f t="shared" si="23"/>
        <v>872.76</v>
      </c>
      <c r="Z116" s="45">
        <f t="shared" si="24"/>
        <v>0.26903475258971399</v>
      </c>
      <c r="AA116" s="33">
        <f t="shared" si="25"/>
        <v>1165.8594099999996</v>
      </c>
      <c r="AB116" s="45">
        <f t="shared" si="26"/>
        <v>0.33688251033741429</v>
      </c>
      <c r="AC116" s="33">
        <f>IFERROR($X116/VLOOKUP(CONCATENATE("USD",C116),[1]GEINDICE!AR$1:AS$65536,2,0),"")</f>
        <v>638.29908886347698</v>
      </c>
      <c r="AD116" s="33">
        <f>IFERROR($AA116/VLOOKUP(CONCATENATE("USD",C116),[1]GEINDICE!AR$1:AS$65536,2,0),"")</f>
        <v>215.03179940241239</v>
      </c>
      <c r="AE116" s="33">
        <f>IFERROR($X116/VLOOKUP(CONCATENATE("EUR",C116),[1]GEINDICE!AR$1:AS$65536,2,0),"")</f>
        <v>547.52321736516512</v>
      </c>
      <c r="AF116" s="33">
        <f>IFERROR($AA116/VLOOKUP(CONCATENATE("EUR",C116),[1]GEINDICE!AR$1:AS$65536,2,0),"")</f>
        <v>184.45099593399456</v>
      </c>
      <c r="AG116" s="48" t="str">
        <f>VLOOKUP(E116,[1]Apresentação!AW$1:AX$65536,2,0)</f>
        <v xml:space="preserve">                    2 - LEATHER AUXILIARIES</v>
      </c>
      <c r="AH116" s="48" t="str">
        <f t="shared" si="27"/>
        <v xml:space="preserve">         5212000006 - ENSUL NFO BR</v>
      </c>
      <c r="AI116" s="49" t="str">
        <f t="shared" si="28"/>
        <v xml:space="preserve">     L00258 - CORTUME KRUMENAUER SA</v>
      </c>
      <c r="AJ116" t="str">
        <f t="shared" si="29"/>
        <v xml:space="preserve">     90 - SALES</v>
      </c>
      <c r="AK116" t="str">
        <f t="shared" si="30"/>
        <v/>
      </c>
      <c r="AL116">
        <f t="shared" si="31"/>
        <v>8</v>
      </c>
      <c r="AM116" t="str">
        <f t="shared" si="32"/>
        <v>2025 8</v>
      </c>
      <c r="AN116" t="str">
        <f t="shared" si="33"/>
        <v xml:space="preserve">CORTUME </v>
      </c>
    </row>
    <row r="117" spans="1:40" x14ac:dyDescent="0.35">
      <c r="A117">
        <v>82559</v>
      </c>
      <c r="B117" t="s">
        <v>274</v>
      </c>
      <c r="C117" s="31">
        <v>45804</v>
      </c>
      <c r="D117" t="s">
        <v>373</v>
      </c>
      <c r="E117" t="s">
        <v>374</v>
      </c>
      <c r="F117" t="s">
        <v>455</v>
      </c>
      <c r="G117" t="s">
        <v>456</v>
      </c>
      <c r="H117" t="s">
        <v>453</v>
      </c>
      <c r="I117" t="s">
        <v>454</v>
      </c>
      <c r="J117">
        <v>120</v>
      </c>
      <c r="K117">
        <v>2110.3000000000002</v>
      </c>
      <c r="L117">
        <v>1144.2461599999999</v>
      </c>
      <c r="M117">
        <v>425.02</v>
      </c>
      <c r="N117">
        <v>17.58586</v>
      </c>
      <c r="O117" s="32">
        <f t="shared" si="17"/>
        <v>1685.2800000000002</v>
      </c>
      <c r="P117" s="32">
        <f t="shared" si="18"/>
        <v>541.03384000000028</v>
      </c>
      <c r="Q117">
        <v>739759</v>
      </c>
      <c r="R117" t="s">
        <v>312</v>
      </c>
      <c r="S117" t="s">
        <v>457</v>
      </c>
      <c r="T117" t="str">
        <f t="shared" si="19"/>
        <v>VEN</v>
      </c>
      <c r="U117" t="s">
        <v>437</v>
      </c>
      <c r="V117" s="33">
        <f t="shared" si="20"/>
        <v>2110.3000000000002</v>
      </c>
      <c r="W117">
        <f t="shared" si="21"/>
        <v>120</v>
      </c>
      <c r="X117" s="33">
        <f t="shared" si="22"/>
        <v>1685.2800000000002</v>
      </c>
      <c r="Y117" s="33">
        <f t="shared" si="23"/>
        <v>425.02</v>
      </c>
      <c r="Z117" s="45">
        <f t="shared" si="24"/>
        <v>0.24500489977728296</v>
      </c>
      <c r="AA117" s="33">
        <f t="shared" si="25"/>
        <v>517.03384000000028</v>
      </c>
      <c r="AB117" s="45">
        <f t="shared" si="26"/>
        <v>0.30679402829203467</v>
      </c>
      <c r="AC117" s="33">
        <f>IFERROR($X117/VLOOKUP(CONCATENATE("USD",C117),[1]GEINDICE!AR$1:AS$65536,2,0),"")</f>
        <v>298.07389589486905</v>
      </c>
      <c r="AD117" s="33">
        <f>IFERROR($AA117/VLOOKUP(CONCATENATE("USD",C117),[1]GEINDICE!AR$1:AS$65536,2,0),"")</f>
        <v>91.447291250287464</v>
      </c>
      <c r="AE117" s="33">
        <f>IFERROR($X117/VLOOKUP(CONCATENATE("EUR",C117),[1]GEINDICE!AR$1:AS$65536,2,0),"")</f>
        <v>263.15230629899128</v>
      </c>
      <c r="AF117" s="33">
        <f>IFERROR($AA117/VLOOKUP(CONCATENATE("EUR",C117),[1]GEINDICE!AR$1:AS$65536,2,0),"")</f>
        <v>80.733556103806919</v>
      </c>
      <c r="AG117" s="48" t="str">
        <f>VLOOKUP(E117,[1]Apresentação!AW$1:AX$65536,2,0)</f>
        <v xml:space="preserve">                    2 - LEATHER AUXILIARIES</v>
      </c>
      <c r="AH117" s="48" t="str">
        <f t="shared" si="27"/>
        <v xml:space="preserve">         5212000006 - ENSUL NFO BR</v>
      </c>
      <c r="AI117" s="49" t="str">
        <f t="shared" si="28"/>
        <v xml:space="preserve">     L00088 - MATS BENEFICIMENTO DE COUROS LTDA</v>
      </c>
      <c r="AJ117" t="str">
        <f t="shared" si="29"/>
        <v xml:space="preserve">     90 - SALES</v>
      </c>
      <c r="AK117" t="str">
        <f t="shared" si="30"/>
        <v/>
      </c>
      <c r="AL117">
        <f t="shared" si="31"/>
        <v>5</v>
      </c>
      <c r="AM117" t="str">
        <f t="shared" si="32"/>
        <v>2025 5</v>
      </c>
      <c r="AN117" t="str">
        <f t="shared" si="33"/>
        <v xml:space="preserve">MATS </v>
      </c>
    </row>
    <row r="118" spans="1:40" x14ac:dyDescent="0.35">
      <c r="A118">
        <v>82573</v>
      </c>
      <c r="B118" t="s">
        <v>274</v>
      </c>
      <c r="C118" s="31">
        <v>45805</v>
      </c>
      <c r="D118" t="s">
        <v>373</v>
      </c>
      <c r="E118" t="s">
        <v>374</v>
      </c>
      <c r="F118" t="s">
        <v>427</v>
      </c>
      <c r="G118" t="s">
        <v>428</v>
      </c>
      <c r="H118" t="s">
        <v>453</v>
      </c>
      <c r="I118" t="s">
        <v>454</v>
      </c>
      <c r="J118">
        <v>360</v>
      </c>
      <c r="K118">
        <v>6784</v>
      </c>
      <c r="L118">
        <v>3449.6368200000002</v>
      </c>
      <c r="M118">
        <v>1366.3</v>
      </c>
      <c r="N118">
        <v>18.844449999999998</v>
      </c>
      <c r="O118" s="32">
        <f t="shared" si="17"/>
        <v>5417.7</v>
      </c>
      <c r="P118" s="32">
        <f t="shared" si="18"/>
        <v>1968.0631799999996</v>
      </c>
      <c r="Q118">
        <v>739917</v>
      </c>
      <c r="R118" t="s">
        <v>312</v>
      </c>
      <c r="S118" t="s">
        <v>457</v>
      </c>
      <c r="T118" t="str">
        <f t="shared" si="19"/>
        <v>VEN</v>
      </c>
      <c r="U118" t="s">
        <v>437</v>
      </c>
      <c r="V118" s="33">
        <f t="shared" si="20"/>
        <v>6784</v>
      </c>
      <c r="W118">
        <f t="shared" si="21"/>
        <v>360</v>
      </c>
      <c r="X118" s="33">
        <f t="shared" si="22"/>
        <v>5417.7</v>
      </c>
      <c r="Y118" s="33">
        <f t="shared" si="23"/>
        <v>1366.3</v>
      </c>
      <c r="Z118" s="45">
        <f t="shared" si="24"/>
        <v>0.2794904451650943</v>
      </c>
      <c r="AA118" s="33">
        <f t="shared" si="25"/>
        <v>1896.0631799999996</v>
      </c>
      <c r="AB118" s="45">
        <f t="shared" si="26"/>
        <v>0.34997566864167445</v>
      </c>
      <c r="AC118" s="33">
        <f>IFERROR($X118/VLOOKUP(CONCATENATE("USD",C118),[1]GEINDICE!AR$1:AS$65536,2,0),"")</f>
        <v>951.54208233806378</v>
      </c>
      <c r="AD118" s="33">
        <f>IFERROR($AA118/VLOOKUP(CONCATENATE("USD",C118),[1]GEINDICE!AR$1:AS$65536,2,0),"")</f>
        <v>333.01657650695512</v>
      </c>
      <c r="AE118" s="33">
        <f>IFERROR($X118/VLOOKUP(CONCATENATE("EUR",C118),[1]GEINDICE!AR$1:AS$65536,2,0),"")</f>
        <v>843.11681035824324</v>
      </c>
      <c r="AF118" s="33">
        <f>IFERROR($AA118/VLOOKUP(CONCATENATE("EUR",C118),[1]GEINDICE!AR$1:AS$65536,2,0),"")</f>
        <v>295.07036944816201</v>
      </c>
      <c r="AG118" s="48" t="str">
        <f>VLOOKUP(E118,[1]Apresentação!AW$1:AX$65536,2,0)</f>
        <v xml:space="preserve">                    2 - LEATHER AUXILIARIES</v>
      </c>
      <c r="AH118" s="48" t="str">
        <f t="shared" si="27"/>
        <v xml:space="preserve">         5212000006 - ENSUL NFO BR</v>
      </c>
      <c r="AI118" s="49" t="str">
        <f t="shared" si="28"/>
        <v xml:space="preserve">     L00258 - CORTUME KRUMENAUER SA</v>
      </c>
      <c r="AJ118" t="str">
        <f t="shared" si="29"/>
        <v xml:space="preserve">     90 - SALES</v>
      </c>
      <c r="AK118" t="str">
        <f t="shared" si="30"/>
        <v/>
      </c>
      <c r="AL118">
        <f t="shared" si="31"/>
        <v>5</v>
      </c>
      <c r="AM118" t="str">
        <f t="shared" si="32"/>
        <v>2025 5</v>
      </c>
      <c r="AN118" t="str">
        <f t="shared" si="33"/>
        <v xml:space="preserve">CORTUME </v>
      </c>
    </row>
    <row r="119" spans="1:40" x14ac:dyDescent="0.35">
      <c r="A119">
        <v>84627</v>
      </c>
      <c r="B119" t="s">
        <v>274</v>
      </c>
      <c r="C119" s="31">
        <v>45974</v>
      </c>
      <c r="D119" t="s">
        <v>373</v>
      </c>
      <c r="E119" t="s">
        <v>374</v>
      </c>
      <c r="F119" t="s">
        <v>458</v>
      </c>
      <c r="G119" t="s">
        <v>459</v>
      </c>
      <c r="H119" t="s">
        <v>453</v>
      </c>
      <c r="I119" t="s">
        <v>454</v>
      </c>
      <c r="J119">
        <v>1000</v>
      </c>
      <c r="K119">
        <v>16870.32</v>
      </c>
      <c r="L119">
        <v>9378.6263799999997</v>
      </c>
      <c r="M119">
        <v>3397.71</v>
      </c>
      <c r="N119">
        <v>16.87032</v>
      </c>
      <c r="O119" s="32">
        <f t="shared" si="17"/>
        <v>13472.61</v>
      </c>
      <c r="P119" s="32">
        <f t="shared" si="18"/>
        <v>4093.9836200000009</v>
      </c>
      <c r="Q119">
        <v>767088</v>
      </c>
      <c r="R119" t="s">
        <v>312</v>
      </c>
      <c r="S119" t="s">
        <v>457</v>
      </c>
      <c r="T119" t="str">
        <f t="shared" si="19"/>
        <v>VEN</v>
      </c>
      <c r="U119" t="s">
        <v>437</v>
      </c>
      <c r="V119" s="33">
        <f t="shared" si="20"/>
        <v>16870.32</v>
      </c>
      <c r="W119">
        <f t="shared" si="21"/>
        <v>1000</v>
      </c>
      <c r="X119" s="33">
        <f t="shared" si="22"/>
        <v>13472.61</v>
      </c>
      <c r="Y119" s="33">
        <f t="shared" si="23"/>
        <v>3397.71</v>
      </c>
      <c r="Z119" s="45">
        <f t="shared" si="24"/>
        <v>0.23081859858022852</v>
      </c>
      <c r="AA119" s="33">
        <f t="shared" si="25"/>
        <v>3893.9836200000009</v>
      </c>
      <c r="AB119" s="45">
        <f t="shared" si="26"/>
        <v>0.28902964013654375</v>
      </c>
      <c r="AC119" s="33" t="str">
        <f>IFERROR($X119/VLOOKUP(CONCATENATE("USD",C119),[1]GEINDICE!AR$1:AS$65536,2,0),"")</f>
        <v/>
      </c>
      <c r="AD119" s="33" t="str">
        <f>IFERROR($AA119/VLOOKUP(CONCATENATE("USD",C119),[1]GEINDICE!AR$1:AS$65536,2,0),"")</f>
        <v/>
      </c>
      <c r="AE119" s="33" t="str">
        <f>IFERROR($X119/VLOOKUP(CONCATENATE("EUR",C119),[1]GEINDICE!AR$1:AS$65536,2,0),"")</f>
        <v/>
      </c>
      <c r="AF119" s="33" t="str">
        <f>IFERROR($AA119/VLOOKUP(CONCATENATE("EUR",C119),[1]GEINDICE!AR$1:AS$65536,2,0),"")</f>
        <v/>
      </c>
      <c r="AG119" s="48" t="str">
        <f>VLOOKUP(E119,[1]Apresentação!AW$1:AX$65536,2,0)</f>
        <v xml:space="preserve">                    2 - LEATHER AUXILIARIES</v>
      </c>
      <c r="AH119" s="48" t="str">
        <f t="shared" si="27"/>
        <v xml:space="preserve">         5212000006 - ENSUL NFO BR</v>
      </c>
      <c r="AI119" s="49" t="str">
        <f t="shared" si="28"/>
        <v xml:space="preserve">     L00052 - CURTUME RUSAN LTDA</v>
      </c>
      <c r="AJ119" t="str">
        <f t="shared" si="29"/>
        <v xml:space="preserve">     90 - SALES</v>
      </c>
      <c r="AK119" t="str">
        <f t="shared" si="30"/>
        <v/>
      </c>
      <c r="AL119">
        <f t="shared" si="31"/>
        <v>11</v>
      </c>
      <c r="AM119" t="str">
        <f t="shared" si="32"/>
        <v>2025 11</v>
      </c>
      <c r="AN119" t="str">
        <f t="shared" si="33"/>
        <v xml:space="preserve">CURTUME </v>
      </c>
    </row>
    <row r="120" spans="1:40" x14ac:dyDescent="0.35">
      <c r="A120">
        <v>83223</v>
      </c>
      <c r="B120" t="s">
        <v>274</v>
      </c>
      <c r="C120" s="31">
        <v>45861</v>
      </c>
      <c r="D120" t="s">
        <v>373</v>
      </c>
      <c r="E120" t="s">
        <v>374</v>
      </c>
      <c r="F120" t="s">
        <v>455</v>
      </c>
      <c r="G120" t="s">
        <v>456</v>
      </c>
      <c r="H120" t="s">
        <v>453</v>
      </c>
      <c r="I120" t="s">
        <v>454</v>
      </c>
      <c r="J120">
        <v>1000</v>
      </c>
      <c r="K120">
        <v>17303.22</v>
      </c>
      <c r="L120">
        <v>9361.9607799999994</v>
      </c>
      <c r="M120">
        <v>3484.89</v>
      </c>
      <c r="N120">
        <v>17.30322</v>
      </c>
      <c r="O120" s="32">
        <f t="shared" si="17"/>
        <v>13818.330000000002</v>
      </c>
      <c r="P120" s="32">
        <f t="shared" si="18"/>
        <v>4456.3692200000023</v>
      </c>
      <c r="Q120">
        <v>744600</v>
      </c>
      <c r="R120" t="s">
        <v>312</v>
      </c>
      <c r="S120" t="s">
        <v>457</v>
      </c>
      <c r="T120" t="str">
        <f t="shared" si="19"/>
        <v>VEN</v>
      </c>
      <c r="U120" t="s">
        <v>437</v>
      </c>
      <c r="V120" s="33">
        <f t="shared" si="20"/>
        <v>17303.22</v>
      </c>
      <c r="W120">
        <f t="shared" si="21"/>
        <v>1000</v>
      </c>
      <c r="X120" s="33">
        <f t="shared" si="22"/>
        <v>13818.330000000002</v>
      </c>
      <c r="Y120" s="33">
        <f t="shared" si="23"/>
        <v>3484.89</v>
      </c>
      <c r="Z120" s="45">
        <f t="shared" si="24"/>
        <v>0.24598711800462583</v>
      </c>
      <c r="AA120" s="33">
        <f t="shared" si="25"/>
        <v>4256.3692200000023</v>
      </c>
      <c r="AB120" s="45">
        <f t="shared" si="26"/>
        <v>0.30802341672257078</v>
      </c>
      <c r="AC120" s="33">
        <f>IFERROR($X120/VLOOKUP(CONCATENATE("USD",C120),[1]GEINDICE!AR$1:AS$65536,2,0),"")</f>
        <v>2488.1304355654793</v>
      </c>
      <c r="AD120" s="33">
        <f>IFERROR($AA120/VLOOKUP(CONCATENATE("USD",C120),[1]GEINDICE!AR$1:AS$65536,2,0),"")</f>
        <v>766.40243801429722</v>
      </c>
      <c r="AE120" s="33">
        <f>IFERROR($X120/VLOOKUP(CONCATENATE("EUR",C120),[1]GEINDICE!AR$1:AS$65536,2,0),"")</f>
        <v>2118.1087999509496</v>
      </c>
      <c r="AF120" s="33">
        <f>IFERROR($AA120/VLOOKUP(CONCATENATE("EUR",C120),[1]GEINDICE!AR$1:AS$65536,2,0),"")</f>
        <v>652.42710955103576</v>
      </c>
      <c r="AG120" s="48" t="str">
        <f>VLOOKUP(E120,[1]Apresentação!AW$1:AX$65536,2,0)</f>
        <v xml:space="preserve">                    2 - LEATHER AUXILIARIES</v>
      </c>
      <c r="AH120" s="48" t="str">
        <f t="shared" si="27"/>
        <v xml:space="preserve">         5212000006 - ENSUL NFO BR</v>
      </c>
      <c r="AI120" s="49" t="str">
        <f t="shared" si="28"/>
        <v xml:space="preserve">     L00088 - MATS BENEFICIMENTO DE COUROS LTDA</v>
      </c>
      <c r="AJ120" t="str">
        <f t="shared" si="29"/>
        <v xml:space="preserve">     90 - SALES</v>
      </c>
      <c r="AK120" t="str">
        <f t="shared" si="30"/>
        <v/>
      </c>
      <c r="AL120">
        <f t="shared" si="31"/>
        <v>7</v>
      </c>
      <c r="AM120" t="str">
        <f t="shared" si="32"/>
        <v>2025 7</v>
      </c>
      <c r="AN120" t="str">
        <f t="shared" si="33"/>
        <v xml:space="preserve">MATS </v>
      </c>
    </row>
    <row r="121" spans="1:40" x14ac:dyDescent="0.35">
      <c r="A121">
        <v>82843</v>
      </c>
      <c r="B121" t="s">
        <v>274</v>
      </c>
      <c r="C121" s="31">
        <v>45831</v>
      </c>
      <c r="D121" t="s">
        <v>373</v>
      </c>
      <c r="E121" t="s">
        <v>374</v>
      </c>
      <c r="F121" t="s">
        <v>455</v>
      </c>
      <c r="G121" t="s">
        <v>456</v>
      </c>
      <c r="H121" t="s">
        <v>453</v>
      </c>
      <c r="I121" t="s">
        <v>454</v>
      </c>
      <c r="J121">
        <v>120</v>
      </c>
      <c r="K121">
        <v>2048.36</v>
      </c>
      <c r="L121">
        <v>1182.248</v>
      </c>
      <c r="M121">
        <v>412.54</v>
      </c>
      <c r="N121">
        <v>17.06964</v>
      </c>
      <c r="O121" s="32">
        <f t="shared" si="17"/>
        <v>1635.8200000000002</v>
      </c>
      <c r="P121" s="32">
        <f t="shared" si="18"/>
        <v>453.57200000000012</v>
      </c>
      <c r="Q121">
        <v>741785</v>
      </c>
      <c r="R121" t="s">
        <v>312</v>
      </c>
      <c r="S121" t="s">
        <v>457</v>
      </c>
      <c r="T121" t="str">
        <f t="shared" si="19"/>
        <v>VEN</v>
      </c>
      <c r="U121" t="s">
        <v>437</v>
      </c>
      <c r="V121" s="33">
        <f t="shared" si="20"/>
        <v>2048.36</v>
      </c>
      <c r="W121">
        <f t="shared" si="21"/>
        <v>120</v>
      </c>
      <c r="X121" s="33">
        <f t="shared" si="22"/>
        <v>1635.8200000000002</v>
      </c>
      <c r="Y121" s="33">
        <f t="shared" si="23"/>
        <v>412.54</v>
      </c>
      <c r="Z121" s="45">
        <f t="shared" si="24"/>
        <v>0.20971508914448636</v>
      </c>
      <c r="AA121" s="33">
        <f t="shared" si="25"/>
        <v>429.57200000000012</v>
      </c>
      <c r="AB121" s="45">
        <f t="shared" si="26"/>
        <v>0.26260346492890418</v>
      </c>
      <c r="AC121" s="33">
        <f>IFERROR($X121/VLOOKUP(CONCATENATE("USD",C121),[1]GEINDICE!AR$1:AS$65536,2,0),"")</f>
        <v>296.27442812381145</v>
      </c>
      <c r="AD121" s="33">
        <f>IFERROR($AA121/VLOOKUP(CONCATENATE("USD",C121),[1]GEINDICE!AR$1:AS$65536,2,0),"")</f>
        <v>77.802691395142475</v>
      </c>
      <c r="AE121" s="33">
        <f>IFERROR($X121/VLOOKUP(CONCATENATE("EUR",C121),[1]GEINDICE!AR$1:AS$65536,2,0),"")</f>
        <v>256.76032020091037</v>
      </c>
      <c r="AF121" s="33">
        <f>IFERROR($AA121/VLOOKUP(CONCATENATE("EUR",C121),[1]GEINDICE!AR$1:AS$65536,2,0),"")</f>
        <v>67.426149741013987</v>
      </c>
      <c r="AG121" s="48" t="str">
        <f>VLOOKUP(E121,[1]Apresentação!AW$1:AX$65536,2,0)</f>
        <v xml:space="preserve">                    2 - LEATHER AUXILIARIES</v>
      </c>
      <c r="AH121" s="48" t="str">
        <f t="shared" si="27"/>
        <v xml:space="preserve">         5212000006 - ENSUL NFO BR</v>
      </c>
      <c r="AI121" s="49" t="str">
        <f t="shared" si="28"/>
        <v xml:space="preserve">     L00088 - MATS BENEFICIMENTO DE COUROS LTDA</v>
      </c>
      <c r="AJ121" t="str">
        <f t="shared" si="29"/>
        <v xml:space="preserve">     90 - SALES</v>
      </c>
      <c r="AK121" t="str">
        <f t="shared" si="30"/>
        <v/>
      </c>
      <c r="AL121">
        <f t="shared" si="31"/>
        <v>6</v>
      </c>
      <c r="AM121" t="str">
        <f t="shared" si="32"/>
        <v>2025 6</v>
      </c>
      <c r="AN121" t="str">
        <f t="shared" si="33"/>
        <v xml:space="preserve">MATS </v>
      </c>
    </row>
    <row r="122" spans="1:40" x14ac:dyDescent="0.35">
      <c r="A122">
        <v>82846</v>
      </c>
      <c r="B122" t="s">
        <v>274</v>
      </c>
      <c r="C122" s="31">
        <v>45831</v>
      </c>
      <c r="D122" t="s">
        <v>373</v>
      </c>
      <c r="E122" t="s">
        <v>374</v>
      </c>
      <c r="F122" t="s">
        <v>451</v>
      </c>
      <c r="G122" t="s">
        <v>452</v>
      </c>
      <c r="H122" t="s">
        <v>453</v>
      </c>
      <c r="I122" t="s">
        <v>454</v>
      </c>
      <c r="J122">
        <v>240</v>
      </c>
      <c r="K122">
        <v>3864.58</v>
      </c>
      <c r="L122">
        <v>2364.4960099999998</v>
      </c>
      <c r="M122">
        <v>778.33</v>
      </c>
      <c r="N122">
        <v>16.102399999999999</v>
      </c>
      <c r="O122" s="32">
        <f t="shared" si="17"/>
        <v>3086.25</v>
      </c>
      <c r="P122" s="32">
        <f t="shared" si="18"/>
        <v>721.75399000000016</v>
      </c>
      <c r="Q122">
        <v>741793</v>
      </c>
      <c r="R122" t="s">
        <v>312</v>
      </c>
      <c r="S122" t="s">
        <v>457</v>
      </c>
      <c r="T122" t="str">
        <f t="shared" si="19"/>
        <v>VEN</v>
      </c>
      <c r="U122" t="s">
        <v>437</v>
      </c>
      <c r="V122" s="33">
        <f t="shared" si="20"/>
        <v>3864.58</v>
      </c>
      <c r="W122">
        <f t="shared" si="21"/>
        <v>240</v>
      </c>
      <c r="X122" s="33">
        <f t="shared" si="22"/>
        <v>3086.25</v>
      </c>
      <c r="Y122" s="33">
        <f t="shared" si="23"/>
        <v>778.33</v>
      </c>
      <c r="Z122" s="45">
        <f t="shared" si="24"/>
        <v>0.17434080546915839</v>
      </c>
      <c r="AA122" s="33">
        <f t="shared" si="25"/>
        <v>673.75399000000016</v>
      </c>
      <c r="AB122" s="45">
        <f t="shared" si="26"/>
        <v>0.21830829971648447</v>
      </c>
      <c r="AC122" s="33">
        <f>IFERROR($X122/VLOOKUP(CONCATENATE("USD",C122),[1]GEINDICE!AR$1:AS$65536,2,0),"")</f>
        <v>558.97161900277104</v>
      </c>
      <c r="AD122" s="33">
        <f>IFERROR($AA122/VLOOKUP(CONCATENATE("USD",C122),[1]GEINDICE!AR$1:AS$65536,2,0),"")</f>
        <v>122.02814373426551</v>
      </c>
      <c r="AE122" s="33">
        <f>IFERROR($X122/VLOOKUP(CONCATENATE("EUR",C122),[1]GEINDICE!AR$1:AS$65536,2,0),"")</f>
        <v>484.42159786532721</v>
      </c>
      <c r="AF122" s="33">
        <f>IFERROR($AA122/VLOOKUP(CONCATENATE("EUR",C122),[1]GEINDICE!AR$1:AS$65536,2,0),"")</f>
        <v>105.75325537592217</v>
      </c>
      <c r="AG122" s="48" t="str">
        <f>VLOOKUP(E122,[1]Apresentação!AW$1:AX$65536,2,0)</f>
        <v xml:space="preserve">                    2 - LEATHER AUXILIARIES</v>
      </c>
      <c r="AH122" s="48" t="str">
        <f t="shared" si="27"/>
        <v xml:space="preserve">         5212000006 - ENSUL NFO BR</v>
      </c>
      <c r="AI122" s="49" t="str">
        <f t="shared" si="28"/>
        <v xml:space="preserve">     L00040 - CURTUME SULINO LTDA</v>
      </c>
      <c r="AJ122" t="str">
        <f t="shared" si="29"/>
        <v xml:space="preserve">     90 - SALES</v>
      </c>
      <c r="AK122" t="str">
        <f t="shared" si="30"/>
        <v/>
      </c>
      <c r="AL122">
        <f t="shared" si="31"/>
        <v>6</v>
      </c>
      <c r="AM122" t="str">
        <f t="shared" si="32"/>
        <v>2025 6</v>
      </c>
      <c r="AN122" t="str">
        <f t="shared" si="33"/>
        <v xml:space="preserve">CURTUME </v>
      </c>
    </row>
    <row r="123" spans="1:40" x14ac:dyDescent="0.35">
      <c r="A123">
        <v>82733</v>
      </c>
      <c r="B123" t="s">
        <v>274</v>
      </c>
      <c r="C123" s="31">
        <v>45818</v>
      </c>
      <c r="D123" t="s">
        <v>373</v>
      </c>
      <c r="E123" t="s">
        <v>374</v>
      </c>
      <c r="F123" t="s">
        <v>451</v>
      </c>
      <c r="G123" t="s">
        <v>452</v>
      </c>
      <c r="H123" t="s">
        <v>453</v>
      </c>
      <c r="I123" t="s">
        <v>454</v>
      </c>
      <c r="J123">
        <v>240</v>
      </c>
      <c r="K123">
        <v>3921.04</v>
      </c>
      <c r="L123">
        <v>2364.4960099999998</v>
      </c>
      <c r="M123">
        <v>789.7</v>
      </c>
      <c r="N123">
        <v>16.337679999999999</v>
      </c>
      <c r="O123" s="32">
        <f t="shared" si="17"/>
        <v>3131.34</v>
      </c>
      <c r="P123" s="32">
        <f t="shared" si="18"/>
        <v>766.8439900000003</v>
      </c>
      <c r="Q123">
        <v>741072</v>
      </c>
      <c r="R123" t="s">
        <v>312</v>
      </c>
      <c r="S123" t="s">
        <v>457</v>
      </c>
      <c r="T123" t="str">
        <f t="shared" si="19"/>
        <v>VEN</v>
      </c>
      <c r="U123" t="s">
        <v>437</v>
      </c>
      <c r="V123" s="33">
        <f t="shared" si="20"/>
        <v>3921.04</v>
      </c>
      <c r="W123">
        <f t="shared" si="21"/>
        <v>240</v>
      </c>
      <c r="X123" s="33">
        <f t="shared" si="22"/>
        <v>3131.34</v>
      </c>
      <c r="Y123" s="33">
        <f t="shared" si="23"/>
        <v>789.7</v>
      </c>
      <c r="Z123" s="45">
        <f t="shared" si="24"/>
        <v>0.18332993032460784</v>
      </c>
      <c r="AA123" s="33">
        <f t="shared" si="25"/>
        <v>718.8439900000003</v>
      </c>
      <c r="AB123" s="45">
        <f t="shared" si="26"/>
        <v>0.22956433667375636</v>
      </c>
      <c r="AC123" s="33">
        <f>IFERROR($X123/VLOOKUP(CONCATENATE("USD",C123),[1]GEINDICE!AR$1:AS$65536,2,0),"")</f>
        <v>563.62654570981158</v>
      </c>
      <c r="AD123" s="33">
        <f>IFERROR($AA123/VLOOKUP(CONCATENATE("USD",C123),[1]GEINDICE!AR$1:AS$65536,2,0),"")</f>
        <v>129.38855409759353</v>
      </c>
      <c r="AE123" s="33">
        <f>IFERROR($X123/VLOOKUP(CONCATENATE("EUR",C123),[1]GEINDICE!AR$1:AS$65536,2,0),"")</f>
        <v>493.37303838154662</v>
      </c>
      <c r="AF123" s="33">
        <f>IFERROR($AA123/VLOOKUP(CONCATENATE("EUR",C123),[1]GEINDICE!AR$1:AS$65536,2,0),"")</f>
        <v>113.26085428877549</v>
      </c>
      <c r="AG123" s="48" t="str">
        <f>VLOOKUP(E123,[1]Apresentação!AW$1:AX$65536,2,0)</f>
        <v xml:space="preserve">                    2 - LEATHER AUXILIARIES</v>
      </c>
      <c r="AH123" s="48" t="str">
        <f t="shared" si="27"/>
        <v xml:space="preserve">         5212000006 - ENSUL NFO BR</v>
      </c>
      <c r="AI123" s="49" t="str">
        <f t="shared" si="28"/>
        <v xml:space="preserve">     L00040 - CURTUME SULINO LTDA</v>
      </c>
      <c r="AJ123" t="str">
        <f t="shared" si="29"/>
        <v xml:space="preserve">     90 - SALES</v>
      </c>
      <c r="AK123" t="str">
        <f t="shared" si="30"/>
        <v/>
      </c>
      <c r="AL123">
        <f t="shared" si="31"/>
        <v>6</v>
      </c>
      <c r="AM123" t="str">
        <f t="shared" si="32"/>
        <v>2025 6</v>
      </c>
      <c r="AN123" t="str">
        <f t="shared" si="33"/>
        <v xml:space="preserve">CURTUME </v>
      </c>
    </row>
    <row r="124" spans="1:40" x14ac:dyDescent="0.35">
      <c r="A124">
        <v>83885</v>
      </c>
      <c r="B124" t="s">
        <v>274</v>
      </c>
      <c r="C124" s="31">
        <v>45916</v>
      </c>
      <c r="D124" t="s">
        <v>373</v>
      </c>
      <c r="E124" t="s">
        <v>374</v>
      </c>
      <c r="F124" t="s">
        <v>451</v>
      </c>
      <c r="G124" t="s">
        <v>452</v>
      </c>
      <c r="H124" t="s">
        <v>453</v>
      </c>
      <c r="I124" t="s">
        <v>454</v>
      </c>
      <c r="J124">
        <v>120</v>
      </c>
      <c r="K124">
        <v>1870.79</v>
      </c>
      <c r="L124">
        <v>1123.4352899999999</v>
      </c>
      <c r="M124">
        <v>376.77</v>
      </c>
      <c r="N124">
        <v>15.589939999999999</v>
      </c>
      <c r="O124" s="32">
        <f t="shared" si="17"/>
        <v>1494.02</v>
      </c>
      <c r="P124" s="32">
        <f t="shared" si="18"/>
        <v>370.58471000000009</v>
      </c>
      <c r="Q124">
        <v>761566</v>
      </c>
      <c r="R124" t="s">
        <v>312</v>
      </c>
      <c r="S124" t="s">
        <v>457</v>
      </c>
      <c r="T124" t="str">
        <f t="shared" si="19"/>
        <v>VEN</v>
      </c>
      <c r="U124" t="s">
        <v>313</v>
      </c>
      <c r="V124" s="33">
        <f t="shared" si="20"/>
        <v>1870.79</v>
      </c>
      <c r="W124">
        <f t="shared" si="21"/>
        <v>120</v>
      </c>
      <c r="X124" s="33">
        <f t="shared" si="22"/>
        <v>1494.02</v>
      </c>
      <c r="Y124" s="33">
        <f t="shared" si="23"/>
        <v>376.77</v>
      </c>
      <c r="Z124" s="45">
        <f t="shared" si="24"/>
        <v>0.18526115170596383</v>
      </c>
      <c r="AA124" s="33">
        <f t="shared" si="25"/>
        <v>346.58471000000009</v>
      </c>
      <c r="AB124" s="45">
        <f t="shared" si="26"/>
        <v>0.23198130547114504</v>
      </c>
      <c r="AC124" s="33">
        <f>IFERROR($X124/VLOOKUP(CONCATENATE("USD",C124),[1]GEINDICE!AR$1:AS$65536,2,0),"")</f>
        <v>281.38089498267288</v>
      </c>
      <c r="AD124" s="33">
        <f>IFERROR($AA124/VLOOKUP(CONCATENATE("USD",C124),[1]GEINDICE!AR$1:AS$65536,2,0),"")</f>
        <v>65.275107352719616</v>
      </c>
      <c r="AE124" s="33">
        <f>IFERROR($X124/VLOOKUP(CONCATENATE("EUR",C124),[1]GEINDICE!AR$1:AS$65536,2,0),"")</f>
        <v>237.49284669676354</v>
      </c>
      <c r="AF124" s="33">
        <f>IFERROR($AA124/VLOOKUP(CONCATENATE("EUR",C124),[1]GEINDICE!AR$1:AS$65536,2,0),"")</f>
        <v>55.093900616773716</v>
      </c>
      <c r="AG124" s="48" t="str">
        <f>VLOOKUP(E124,[1]Apresentação!AW$1:AX$65536,2,0)</f>
        <v xml:space="preserve">                    2 - LEATHER AUXILIARIES</v>
      </c>
      <c r="AH124" s="48" t="str">
        <f t="shared" si="27"/>
        <v xml:space="preserve">         5212000006 - ENSUL NFO BR</v>
      </c>
      <c r="AI124" s="49" t="str">
        <f t="shared" si="28"/>
        <v xml:space="preserve">     L00040 - CURTUME SULINO LTDA</v>
      </c>
      <c r="AJ124" t="str">
        <f t="shared" si="29"/>
        <v xml:space="preserve">     90 - SALES</v>
      </c>
      <c r="AK124" t="str">
        <f t="shared" si="30"/>
        <v/>
      </c>
      <c r="AL124">
        <f t="shared" si="31"/>
        <v>9</v>
      </c>
      <c r="AM124" t="str">
        <f t="shared" si="32"/>
        <v>2025 9</v>
      </c>
      <c r="AN124" t="str">
        <f t="shared" si="33"/>
        <v xml:space="preserve">CURTUME </v>
      </c>
    </row>
    <row r="125" spans="1:40" x14ac:dyDescent="0.35">
      <c r="A125">
        <v>83813</v>
      </c>
      <c r="B125" t="s">
        <v>274</v>
      </c>
      <c r="C125" s="31">
        <v>45909</v>
      </c>
      <c r="D125" t="s">
        <v>373</v>
      </c>
      <c r="E125" t="s">
        <v>374</v>
      </c>
      <c r="F125" t="s">
        <v>451</v>
      </c>
      <c r="G125" t="s">
        <v>452</v>
      </c>
      <c r="H125" t="s">
        <v>453</v>
      </c>
      <c r="I125" t="s">
        <v>454</v>
      </c>
      <c r="J125">
        <v>120</v>
      </c>
      <c r="K125">
        <v>1908.41</v>
      </c>
      <c r="L125">
        <v>1123.4352899999999</v>
      </c>
      <c r="M125">
        <v>384.35</v>
      </c>
      <c r="N125">
        <v>15.903449999999999</v>
      </c>
      <c r="O125" s="32">
        <f t="shared" si="17"/>
        <v>1524.06</v>
      </c>
      <c r="P125" s="32">
        <f t="shared" si="18"/>
        <v>400.62471000000005</v>
      </c>
      <c r="Q125">
        <v>761032</v>
      </c>
      <c r="R125" t="s">
        <v>312</v>
      </c>
      <c r="S125" t="s">
        <v>457</v>
      </c>
      <c r="T125" t="str">
        <f t="shared" si="19"/>
        <v>VEN</v>
      </c>
      <c r="U125" t="s">
        <v>313</v>
      </c>
      <c r="V125" s="33">
        <f t="shared" si="20"/>
        <v>1908.41</v>
      </c>
      <c r="W125">
        <f t="shared" si="21"/>
        <v>120</v>
      </c>
      <c r="X125" s="33">
        <f t="shared" si="22"/>
        <v>1524.06</v>
      </c>
      <c r="Y125" s="33">
        <f t="shared" si="23"/>
        <v>384.35</v>
      </c>
      <c r="Z125" s="45">
        <f t="shared" si="24"/>
        <v>0.19734999816601256</v>
      </c>
      <c r="AA125" s="33">
        <f t="shared" si="25"/>
        <v>376.62471000000005</v>
      </c>
      <c r="AB125" s="45">
        <f t="shared" si="26"/>
        <v>0.24711934569505142</v>
      </c>
      <c r="AC125" s="33">
        <f>IFERROR($X125/VLOOKUP(CONCATENATE("USD",C125),[1]GEINDICE!AR$1:AS$65536,2,0),"")</f>
        <v>280.78779616050701</v>
      </c>
      <c r="AD125" s="33">
        <f>IFERROR($AA125/VLOOKUP(CONCATENATE("USD",C125),[1]GEINDICE!AR$1:AS$65536,2,0),"")</f>
        <v>69.38809646633996</v>
      </c>
      <c r="AE125" s="33">
        <f>IFERROR($X125/VLOOKUP(CONCATENATE("EUR",C125),[1]GEINDICE!AR$1:AS$65536,2,0),"")</f>
        <v>239.5190947666195</v>
      </c>
      <c r="AF125" s="33">
        <f>IFERROR($AA125/VLOOKUP(CONCATENATE("EUR",C125),[1]GEINDICE!AR$1:AS$65536,2,0),"")</f>
        <v>59.189801980198027</v>
      </c>
      <c r="AG125" s="48" t="str">
        <f>VLOOKUP(E125,[1]Apresentação!AW$1:AX$65536,2,0)</f>
        <v xml:space="preserve">                    2 - LEATHER AUXILIARIES</v>
      </c>
      <c r="AH125" s="48" t="str">
        <f t="shared" si="27"/>
        <v xml:space="preserve">         5212000006 - ENSUL NFO BR</v>
      </c>
      <c r="AI125" s="49" t="str">
        <f t="shared" si="28"/>
        <v xml:space="preserve">     L00040 - CURTUME SULINO LTDA</v>
      </c>
      <c r="AJ125" t="str">
        <f t="shared" si="29"/>
        <v xml:space="preserve">     90 - SALES</v>
      </c>
      <c r="AK125" t="str">
        <f t="shared" si="30"/>
        <v/>
      </c>
      <c r="AL125">
        <f t="shared" si="31"/>
        <v>9</v>
      </c>
      <c r="AM125" t="str">
        <f t="shared" si="32"/>
        <v>2025 9</v>
      </c>
      <c r="AN125" t="str">
        <f t="shared" si="33"/>
        <v xml:space="preserve">CURTUME </v>
      </c>
    </row>
    <row r="126" spans="1:40" x14ac:dyDescent="0.35">
      <c r="A126">
        <v>83763</v>
      </c>
      <c r="B126" t="s">
        <v>274</v>
      </c>
      <c r="C126" s="31">
        <v>45905</v>
      </c>
      <c r="D126" t="s">
        <v>373</v>
      </c>
      <c r="E126" t="s">
        <v>374</v>
      </c>
      <c r="F126" t="s">
        <v>458</v>
      </c>
      <c r="G126" t="s">
        <v>459</v>
      </c>
      <c r="H126" t="s">
        <v>453</v>
      </c>
      <c r="I126" t="s">
        <v>454</v>
      </c>
      <c r="J126">
        <v>1000</v>
      </c>
      <c r="K126">
        <v>17413.25</v>
      </c>
      <c r="L126">
        <v>9361.9607799999994</v>
      </c>
      <c r="M126">
        <v>3507.05</v>
      </c>
      <c r="N126">
        <v>17.413249999999998</v>
      </c>
      <c r="O126" s="32">
        <f t="shared" si="17"/>
        <v>13906.2</v>
      </c>
      <c r="P126" s="32">
        <f t="shared" si="18"/>
        <v>4544.2392200000013</v>
      </c>
      <c r="Q126">
        <v>760714</v>
      </c>
      <c r="R126" t="s">
        <v>312</v>
      </c>
      <c r="S126" t="s">
        <v>457</v>
      </c>
      <c r="T126" t="str">
        <f t="shared" si="19"/>
        <v>VEN</v>
      </c>
      <c r="U126" t="s">
        <v>437</v>
      </c>
      <c r="V126" s="33">
        <f t="shared" si="20"/>
        <v>17413.25</v>
      </c>
      <c r="W126">
        <f t="shared" si="21"/>
        <v>1000</v>
      </c>
      <c r="X126" s="33">
        <f t="shared" si="22"/>
        <v>13906.2</v>
      </c>
      <c r="Y126" s="33">
        <f t="shared" si="23"/>
        <v>3507.05</v>
      </c>
      <c r="Z126" s="45">
        <f t="shared" si="24"/>
        <v>0.2494789439076566</v>
      </c>
      <c r="AA126" s="33">
        <f t="shared" si="25"/>
        <v>4344.2392200000013</v>
      </c>
      <c r="AB126" s="45">
        <f t="shared" si="26"/>
        <v>0.3123958536480132</v>
      </c>
      <c r="AC126" s="33">
        <f>IFERROR($X126/VLOOKUP(CONCATENATE("USD",C126),[1]GEINDICE!AR$1:AS$65536,2,0),"")</f>
        <v>2576.749184702046</v>
      </c>
      <c r="AD126" s="33">
        <f>IFERROR($AA126/VLOOKUP(CONCATENATE("USD",C126),[1]GEINDICE!AR$1:AS$65536,2,0),"")</f>
        <v>804.96576119181759</v>
      </c>
      <c r="AE126" s="33">
        <f>IFERROR($X126/VLOOKUP(CONCATENATE("EUR",C126),[1]GEINDICE!AR$1:AS$65536,2,0),"")</f>
        <v>2191.2985928365451</v>
      </c>
      <c r="AF126" s="33">
        <f>IFERROR($AA126/VLOOKUP(CONCATENATE("EUR",C126),[1]GEINDICE!AR$1:AS$65536,2,0),"")</f>
        <v>684.55259450686265</v>
      </c>
      <c r="AG126" s="48" t="str">
        <f>VLOOKUP(E126,[1]Apresentação!AW$1:AX$65536,2,0)</f>
        <v xml:space="preserve">                    2 - LEATHER AUXILIARIES</v>
      </c>
      <c r="AH126" s="48" t="str">
        <f t="shared" si="27"/>
        <v xml:space="preserve">         5212000006 - ENSUL NFO BR</v>
      </c>
      <c r="AI126" s="49" t="str">
        <f t="shared" si="28"/>
        <v xml:space="preserve">     L00052 - CURTUME RUSAN LTDA</v>
      </c>
      <c r="AJ126" t="str">
        <f t="shared" si="29"/>
        <v xml:space="preserve">     90 - SALES</v>
      </c>
      <c r="AK126" t="str">
        <f t="shared" si="30"/>
        <v/>
      </c>
      <c r="AL126">
        <f t="shared" si="31"/>
        <v>9</v>
      </c>
      <c r="AM126" t="str">
        <f t="shared" si="32"/>
        <v>2025 9</v>
      </c>
      <c r="AN126" t="str">
        <f t="shared" si="33"/>
        <v xml:space="preserve">CURTUME </v>
      </c>
    </row>
    <row r="127" spans="1:40" x14ac:dyDescent="0.35">
      <c r="A127">
        <v>82494</v>
      </c>
      <c r="B127" t="s">
        <v>274</v>
      </c>
      <c r="C127" s="31">
        <v>45798</v>
      </c>
      <c r="D127" t="s">
        <v>373</v>
      </c>
      <c r="E127" t="s">
        <v>374</v>
      </c>
      <c r="F127" t="s">
        <v>427</v>
      </c>
      <c r="G127" t="s">
        <v>428</v>
      </c>
      <c r="H127" t="s">
        <v>453</v>
      </c>
      <c r="I127" t="s">
        <v>454</v>
      </c>
      <c r="J127">
        <v>360</v>
      </c>
      <c r="K127">
        <v>6793.72</v>
      </c>
      <c r="L127">
        <v>3421.6736500000002</v>
      </c>
      <c r="M127">
        <v>1368.25</v>
      </c>
      <c r="N127">
        <v>18.871449999999999</v>
      </c>
      <c r="O127" s="32">
        <f t="shared" si="17"/>
        <v>5425.47</v>
      </c>
      <c r="P127" s="32">
        <f t="shared" si="18"/>
        <v>2003.7963500000001</v>
      </c>
      <c r="Q127">
        <v>739278</v>
      </c>
      <c r="R127" t="s">
        <v>312</v>
      </c>
      <c r="S127" t="s">
        <v>457</v>
      </c>
      <c r="T127" t="str">
        <f t="shared" si="19"/>
        <v>VEN</v>
      </c>
      <c r="U127" t="s">
        <v>348</v>
      </c>
      <c r="V127" s="33">
        <f t="shared" si="20"/>
        <v>6793.72</v>
      </c>
      <c r="W127">
        <f t="shared" si="21"/>
        <v>360</v>
      </c>
      <c r="X127" s="33">
        <f t="shared" si="22"/>
        <v>5425.47</v>
      </c>
      <c r="Y127" s="33">
        <f t="shared" si="23"/>
        <v>1368.25</v>
      </c>
      <c r="Z127" s="45">
        <f t="shared" si="24"/>
        <v>0.28435030439876829</v>
      </c>
      <c r="AA127" s="33">
        <f t="shared" si="25"/>
        <v>1931.7963500000001</v>
      </c>
      <c r="AB127" s="45">
        <f t="shared" si="26"/>
        <v>0.35606064543716948</v>
      </c>
      <c r="AC127" s="33">
        <f>IFERROR($X127/VLOOKUP(CONCATENATE("USD",C127),[1]GEINDICE!AR$1:AS$65536,2,0),"")</f>
        <v>959.05499284085477</v>
      </c>
      <c r="AD127" s="33">
        <f>IFERROR($AA127/VLOOKUP(CONCATENATE("USD",C127),[1]GEINDICE!AR$1:AS$65536,2,0),"")</f>
        <v>341.4817397606547</v>
      </c>
      <c r="AE127" s="33">
        <f>IFERROR($X127/VLOOKUP(CONCATENATE("EUR",C127),[1]GEINDICE!AR$1:AS$65536,2,0),"")</f>
        <v>845.51022316419403</v>
      </c>
      <c r="AF127" s="33">
        <f>IFERROR($AA127/VLOOKUP(CONCATENATE("EUR",C127),[1]GEINDICE!AR$1:AS$65536,2,0),"")</f>
        <v>301.05291578356815</v>
      </c>
      <c r="AG127" s="48" t="str">
        <f>VLOOKUP(E127,[1]Apresentação!AW$1:AX$65536,2,0)</f>
        <v xml:space="preserve">                    2 - LEATHER AUXILIARIES</v>
      </c>
      <c r="AH127" s="48" t="str">
        <f t="shared" si="27"/>
        <v xml:space="preserve">         5212000006 - ENSUL NFO BR</v>
      </c>
      <c r="AI127" s="49" t="str">
        <f t="shared" si="28"/>
        <v xml:space="preserve">     L00258 - CORTUME KRUMENAUER SA</v>
      </c>
      <c r="AJ127" t="str">
        <f t="shared" si="29"/>
        <v xml:space="preserve">     90 - SALES</v>
      </c>
      <c r="AK127" t="str">
        <f t="shared" si="30"/>
        <v/>
      </c>
      <c r="AL127">
        <f t="shared" si="31"/>
        <v>5</v>
      </c>
      <c r="AM127" t="str">
        <f t="shared" si="32"/>
        <v>2025 5</v>
      </c>
      <c r="AN127" t="str">
        <f t="shared" si="33"/>
        <v xml:space="preserve">CORTUME </v>
      </c>
    </row>
    <row r="128" spans="1:40" x14ac:dyDescent="0.35">
      <c r="A128">
        <v>83194</v>
      </c>
      <c r="B128" t="s">
        <v>274</v>
      </c>
      <c r="C128" s="31">
        <v>45859</v>
      </c>
      <c r="D128" t="s">
        <v>373</v>
      </c>
      <c r="E128" t="s">
        <v>374</v>
      </c>
      <c r="F128" t="s">
        <v>458</v>
      </c>
      <c r="G128" t="s">
        <v>459</v>
      </c>
      <c r="H128" t="s">
        <v>453</v>
      </c>
      <c r="I128" t="s">
        <v>454</v>
      </c>
      <c r="J128">
        <v>1000</v>
      </c>
      <c r="K128">
        <v>17693.650000000001</v>
      </c>
      <c r="L128">
        <v>9361.9607799999994</v>
      </c>
      <c r="M128">
        <v>3563.52</v>
      </c>
      <c r="N128">
        <v>17.693649999999998</v>
      </c>
      <c r="O128" s="32">
        <f t="shared" si="17"/>
        <v>14130.130000000001</v>
      </c>
      <c r="P128" s="32">
        <f t="shared" si="18"/>
        <v>4768.1692200000016</v>
      </c>
      <c r="Q128">
        <v>744344</v>
      </c>
      <c r="R128" t="s">
        <v>312</v>
      </c>
      <c r="S128" t="s">
        <v>457</v>
      </c>
      <c r="T128" t="str">
        <f t="shared" si="19"/>
        <v>VEN</v>
      </c>
      <c r="U128" t="s">
        <v>437</v>
      </c>
      <c r="V128" s="33">
        <f t="shared" si="20"/>
        <v>17693.650000000001</v>
      </c>
      <c r="W128">
        <f t="shared" si="21"/>
        <v>1000</v>
      </c>
      <c r="X128" s="33">
        <f t="shared" si="22"/>
        <v>14130.130000000001</v>
      </c>
      <c r="Y128" s="33">
        <f t="shared" si="23"/>
        <v>3563.52</v>
      </c>
      <c r="Z128" s="45">
        <f t="shared" si="24"/>
        <v>0.25818128085499609</v>
      </c>
      <c r="AA128" s="33">
        <f t="shared" si="25"/>
        <v>4568.1692200000016</v>
      </c>
      <c r="AB128" s="45">
        <f t="shared" si="26"/>
        <v>0.32329279489997625</v>
      </c>
      <c r="AC128" s="33">
        <f>IFERROR($X128/VLOOKUP(CONCATENATE("USD",C128),[1]GEINDICE!AR$1:AS$65536,2,0),"")</f>
        <v>2540.2480898876406</v>
      </c>
      <c r="AD128" s="33">
        <f>IFERROR($AA128/VLOOKUP(CONCATENATE("USD",C128),[1]GEINDICE!AR$1:AS$65536,2,0),"")</f>
        <v>821.24390471910147</v>
      </c>
      <c r="AE128" s="33">
        <f>IFERROR($X128/VLOOKUP(CONCATENATE("EUR",C128),[1]GEINDICE!AR$1:AS$65536,2,0),"")</f>
        <v>2170.2268503586292</v>
      </c>
      <c r="AF128" s="33">
        <f>IFERROR($AA128/VLOOKUP(CONCATENATE("EUR",C128),[1]GEINDICE!AR$1:AS$65536,2,0),"")</f>
        <v>701.61870401941383</v>
      </c>
      <c r="AG128" s="48" t="str">
        <f>VLOOKUP(E128,[1]Apresentação!AW$1:AX$65536,2,0)</f>
        <v xml:space="preserve">                    2 - LEATHER AUXILIARIES</v>
      </c>
      <c r="AH128" s="48" t="str">
        <f t="shared" si="27"/>
        <v xml:space="preserve">         5212000006 - ENSUL NFO BR</v>
      </c>
      <c r="AI128" s="49" t="str">
        <f t="shared" si="28"/>
        <v xml:space="preserve">     L00052 - CURTUME RUSAN LTDA</v>
      </c>
      <c r="AJ128" t="str">
        <f t="shared" si="29"/>
        <v xml:space="preserve">     90 - SALES</v>
      </c>
      <c r="AK128" t="str">
        <f t="shared" si="30"/>
        <v/>
      </c>
      <c r="AL128">
        <f t="shared" si="31"/>
        <v>7</v>
      </c>
      <c r="AM128" t="str">
        <f t="shared" si="32"/>
        <v>2025 7</v>
      </c>
      <c r="AN128" t="str">
        <f t="shared" si="33"/>
        <v xml:space="preserve">CURTUME </v>
      </c>
    </row>
    <row r="129" spans="1:40" x14ac:dyDescent="0.35">
      <c r="A129">
        <v>83863</v>
      </c>
      <c r="B129" t="s">
        <v>274</v>
      </c>
      <c r="C129" s="31">
        <v>45915</v>
      </c>
      <c r="D129" t="s">
        <v>373</v>
      </c>
      <c r="E129" t="s">
        <v>374</v>
      </c>
      <c r="F129" t="s">
        <v>460</v>
      </c>
      <c r="G129" t="s">
        <v>461</v>
      </c>
      <c r="H129" t="s">
        <v>453</v>
      </c>
      <c r="I129" t="s">
        <v>454</v>
      </c>
      <c r="J129">
        <v>120</v>
      </c>
      <c r="K129">
        <v>1932.3700000000001</v>
      </c>
      <c r="L129">
        <v>1123.4352899999999</v>
      </c>
      <c r="M129">
        <v>389.18</v>
      </c>
      <c r="N129">
        <v>16.103100000000001</v>
      </c>
      <c r="O129" s="32">
        <f t="shared" si="17"/>
        <v>1543.19</v>
      </c>
      <c r="P129" s="32">
        <f t="shared" si="18"/>
        <v>419.75471000000016</v>
      </c>
      <c r="Q129">
        <v>761367</v>
      </c>
      <c r="R129" t="s">
        <v>312</v>
      </c>
      <c r="S129" t="s">
        <v>457</v>
      </c>
      <c r="T129" t="str">
        <f t="shared" si="19"/>
        <v>VEN</v>
      </c>
      <c r="U129" t="s">
        <v>313</v>
      </c>
      <c r="V129" s="33">
        <f t="shared" si="20"/>
        <v>1932.3700000000001</v>
      </c>
      <c r="W129">
        <f t="shared" si="21"/>
        <v>120</v>
      </c>
      <c r="X129" s="33">
        <f t="shared" si="22"/>
        <v>1543.19</v>
      </c>
      <c r="Y129" s="33">
        <f t="shared" si="23"/>
        <v>389.18</v>
      </c>
      <c r="Z129" s="45">
        <f t="shared" si="24"/>
        <v>0.20480276034092856</v>
      </c>
      <c r="AA129" s="33">
        <f t="shared" si="25"/>
        <v>395.75471000000016</v>
      </c>
      <c r="AB129" s="45">
        <f t="shared" si="26"/>
        <v>0.25645235518633491</v>
      </c>
      <c r="AC129" s="33">
        <f>IFERROR($X129/VLOOKUP(CONCATENATE("USD",C129),[1]GEINDICE!AR$1:AS$65536,2,0),"")</f>
        <v>290.02969478273945</v>
      </c>
      <c r="AD129" s="33">
        <f>IFERROR($AA129/VLOOKUP(CONCATENATE("USD",C129),[1]GEINDICE!AR$1:AS$65536,2,0),"")</f>
        <v>74.378798301007393</v>
      </c>
      <c r="AE129" s="33">
        <f>IFERROR($X129/VLOOKUP(CONCATENATE("EUR",C129),[1]GEINDICE!AR$1:AS$65536,2,0),"")</f>
        <v>246.35069122952649</v>
      </c>
      <c r="AF129" s="33">
        <f>IFERROR($AA129/VLOOKUP(CONCATENATE("EUR",C129),[1]GEINDICE!AR$1:AS$65536,2,0),"")</f>
        <v>63.177214967593649</v>
      </c>
      <c r="AG129" s="48" t="str">
        <f>VLOOKUP(E129,[1]Apresentação!AW$1:AX$65536,2,0)</f>
        <v xml:space="preserve">                    2 - LEATHER AUXILIARIES</v>
      </c>
      <c r="AH129" s="48" t="str">
        <f t="shared" si="27"/>
        <v xml:space="preserve">         5212000006 - ENSUL NFO BR</v>
      </c>
      <c r="AI129" s="49" t="str">
        <f t="shared" si="28"/>
        <v xml:space="preserve">     L00583 - SPM COUROS LTDA</v>
      </c>
      <c r="AJ129" t="str">
        <f t="shared" si="29"/>
        <v xml:space="preserve">     90 - SALES</v>
      </c>
      <c r="AK129" t="str">
        <f t="shared" si="30"/>
        <v/>
      </c>
      <c r="AL129">
        <f t="shared" si="31"/>
        <v>9</v>
      </c>
      <c r="AM129" t="str">
        <f t="shared" si="32"/>
        <v>2025 9</v>
      </c>
      <c r="AN129" t="str">
        <f t="shared" si="33"/>
        <v xml:space="preserve">SPM </v>
      </c>
    </row>
    <row r="130" spans="1:40" x14ac:dyDescent="0.35">
      <c r="A130">
        <v>84314</v>
      </c>
      <c r="B130" t="s">
        <v>274</v>
      </c>
      <c r="C130" s="31">
        <v>45952</v>
      </c>
      <c r="D130" t="s">
        <v>373</v>
      </c>
      <c r="E130" t="s">
        <v>374</v>
      </c>
      <c r="F130" t="s">
        <v>451</v>
      </c>
      <c r="G130" t="s">
        <v>452</v>
      </c>
      <c r="H130" t="s">
        <v>453</v>
      </c>
      <c r="I130" t="s">
        <v>454</v>
      </c>
      <c r="J130">
        <v>240</v>
      </c>
      <c r="K130">
        <v>3786.59</v>
      </c>
      <c r="L130">
        <v>2250.8703300000002</v>
      </c>
      <c r="M130">
        <v>762.63</v>
      </c>
      <c r="N130">
        <v>15.77746</v>
      </c>
      <c r="O130" s="32">
        <f t="shared" si="17"/>
        <v>3023.96</v>
      </c>
      <c r="P130" s="32">
        <f t="shared" si="18"/>
        <v>773.08966999999984</v>
      </c>
      <c r="Q130">
        <v>764886</v>
      </c>
      <c r="R130" t="s">
        <v>312</v>
      </c>
      <c r="S130" t="s">
        <v>457</v>
      </c>
      <c r="T130" t="str">
        <f t="shared" si="19"/>
        <v>VEN</v>
      </c>
      <c r="U130" t="s">
        <v>313</v>
      </c>
      <c r="V130" s="33">
        <f t="shared" si="20"/>
        <v>3786.59</v>
      </c>
      <c r="W130">
        <f t="shared" si="21"/>
        <v>240</v>
      </c>
      <c r="X130" s="33">
        <f t="shared" si="22"/>
        <v>3023.96</v>
      </c>
      <c r="Y130" s="33">
        <f t="shared" si="23"/>
        <v>762.63</v>
      </c>
      <c r="Z130" s="45">
        <f t="shared" si="24"/>
        <v>0.19148882503783082</v>
      </c>
      <c r="AA130" s="33">
        <f t="shared" si="25"/>
        <v>725.08966999999984</v>
      </c>
      <c r="AB130" s="45">
        <f t="shared" si="26"/>
        <v>0.23978150173944093</v>
      </c>
      <c r="AC130" s="33">
        <f>IFERROR($X130/VLOOKUP(CONCATENATE("USD",C130),[1]GEINDICE!AR$1:AS$65536,2,0),"")</f>
        <v>561.05235815800211</v>
      </c>
      <c r="AD130" s="33">
        <f>IFERROR($AA130/VLOOKUP(CONCATENATE("USD",C130),[1]GEINDICE!AR$1:AS$65536,2,0),"")</f>
        <v>134.52997699358045</v>
      </c>
      <c r="AE130" s="33">
        <f>IFERROR($X130/VLOOKUP(CONCATENATE("EUR",C130),[1]GEINDICE!AR$1:AS$65536,2,0),"")</f>
        <v>483.16875978653371</v>
      </c>
      <c r="AF130" s="33">
        <f>IFERROR($AA130/VLOOKUP(CONCATENATE("EUR",C130),[1]GEINDICE!AR$1:AS$65536,2,0),"")</f>
        <v>115.85493081519826</v>
      </c>
      <c r="AG130" s="48" t="str">
        <f>VLOOKUP(E130,[1]Apresentação!AW$1:AX$65536,2,0)</f>
        <v xml:space="preserve">                    2 - LEATHER AUXILIARIES</v>
      </c>
      <c r="AH130" s="48" t="str">
        <f t="shared" si="27"/>
        <v xml:space="preserve">         5212000006 - ENSUL NFO BR</v>
      </c>
      <c r="AI130" s="49" t="str">
        <f t="shared" si="28"/>
        <v xml:space="preserve">     L00040 - CURTUME SULINO LTDA</v>
      </c>
      <c r="AJ130" t="str">
        <f t="shared" si="29"/>
        <v xml:space="preserve">     90 - SALES</v>
      </c>
      <c r="AK130" t="str">
        <f t="shared" si="30"/>
        <v/>
      </c>
      <c r="AL130">
        <f t="shared" si="31"/>
        <v>10</v>
      </c>
      <c r="AM130" t="str">
        <f t="shared" si="32"/>
        <v>2025 10</v>
      </c>
      <c r="AN130" t="str">
        <f t="shared" si="33"/>
        <v xml:space="preserve">CURTUME </v>
      </c>
    </row>
    <row r="131" spans="1:40" x14ac:dyDescent="0.35">
      <c r="A131">
        <v>83048</v>
      </c>
      <c r="B131" t="s">
        <v>274</v>
      </c>
      <c r="C131" s="31">
        <v>45847</v>
      </c>
      <c r="D131" t="s">
        <v>373</v>
      </c>
      <c r="E131" t="s">
        <v>374</v>
      </c>
      <c r="F131" t="s">
        <v>458</v>
      </c>
      <c r="G131" t="s">
        <v>459</v>
      </c>
      <c r="H131" t="s">
        <v>453</v>
      </c>
      <c r="I131" t="s">
        <v>454</v>
      </c>
      <c r="J131">
        <v>1000</v>
      </c>
      <c r="K131">
        <v>17408.150000000001</v>
      </c>
      <c r="L131">
        <v>9852.0666899999997</v>
      </c>
      <c r="M131">
        <v>3506.03</v>
      </c>
      <c r="N131">
        <v>17.408149999999999</v>
      </c>
      <c r="O131" s="32">
        <f t="shared" si="17"/>
        <v>13902.12</v>
      </c>
      <c r="P131" s="32">
        <f t="shared" si="18"/>
        <v>4050.0533100000011</v>
      </c>
      <c r="Q131">
        <v>743389</v>
      </c>
      <c r="R131" t="s">
        <v>312</v>
      </c>
      <c r="S131" t="s">
        <v>457</v>
      </c>
      <c r="T131" t="str">
        <f t="shared" si="19"/>
        <v>VEN</v>
      </c>
      <c r="U131" t="s">
        <v>437</v>
      </c>
      <c r="V131" s="33">
        <f t="shared" si="20"/>
        <v>17408.150000000001</v>
      </c>
      <c r="W131">
        <f t="shared" si="21"/>
        <v>1000</v>
      </c>
      <c r="X131" s="33">
        <f t="shared" si="22"/>
        <v>13902.12</v>
      </c>
      <c r="Y131" s="33">
        <f t="shared" si="23"/>
        <v>3506.03</v>
      </c>
      <c r="Z131" s="45">
        <f t="shared" si="24"/>
        <v>0.22116384049999574</v>
      </c>
      <c r="AA131" s="33">
        <f t="shared" si="25"/>
        <v>3850.0533100000011</v>
      </c>
      <c r="AB131" s="45">
        <f t="shared" si="26"/>
        <v>0.27694001418488695</v>
      </c>
      <c r="AC131" s="33">
        <f>IFERROR($X131/VLOOKUP(CONCATENATE("USD",C131),[1]GEINDICE!AR$1:AS$65536,2,0),"")</f>
        <v>2544.9639365869734</v>
      </c>
      <c r="AD131" s="33">
        <f>IFERROR($AA131/VLOOKUP(CONCATENATE("USD",C131),[1]GEINDICE!AR$1:AS$65536,2,0),"")</f>
        <v>704.80234869842218</v>
      </c>
      <c r="AE131" s="33">
        <f>IFERROR($X131/VLOOKUP(CONCATENATE("EUR",C131),[1]GEINDICE!AR$1:AS$65536,2,0),"")</f>
        <v>2173.8706196932026</v>
      </c>
      <c r="AF131" s="33">
        <f>IFERROR($AA131/VLOOKUP(CONCATENATE("EUR",C131),[1]GEINDICE!AR$1:AS$65536,2,0),"")</f>
        <v>602.03176025394464</v>
      </c>
      <c r="AG131" s="48" t="str">
        <f>VLOOKUP(E131,[1]Apresentação!AW$1:AX$65536,2,0)</f>
        <v xml:space="preserve">                    2 - LEATHER AUXILIARIES</v>
      </c>
      <c r="AH131" s="48" t="str">
        <f t="shared" si="27"/>
        <v xml:space="preserve">         5212000006 - ENSUL NFO BR</v>
      </c>
      <c r="AI131" s="49" t="str">
        <f t="shared" si="28"/>
        <v xml:space="preserve">     L00052 - CURTUME RUSAN LTDA</v>
      </c>
      <c r="AJ131" t="str">
        <f t="shared" si="29"/>
        <v xml:space="preserve">     90 - SALES</v>
      </c>
      <c r="AK131" t="str">
        <f t="shared" si="30"/>
        <v/>
      </c>
      <c r="AL131">
        <f t="shared" si="31"/>
        <v>7</v>
      </c>
      <c r="AM131" t="str">
        <f t="shared" si="32"/>
        <v>2025 7</v>
      </c>
      <c r="AN131" t="str">
        <f t="shared" si="33"/>
        <v xml:space="preserve">CURTUME </v>
      </c>
    </row>
    <row r="132" spans="1:40" x14ac:dyDescent="0.35">
      <c r="A132">
        <v>83105</v>
      </c>
      <c r="B132" t="s">
        <v>274</v>
      </c>
      <c r="C132" s="31">
        <v>45853</v>
      </c>
      <c r="D132" t="s">
        <v>373</v>
      </c>
      <c r="E132" t="s">
        <v>374</v>
      </c>
      <c r="F132" t="s">
        <v>455</v>
      </c>
      <c r="G132" t="s">
        <v>456</v>
      </c>
      <c r="H132" t="s">
        <v>453</v>
      </c>
      <c r="I132" t="s">
        <v>454</v>
      </c>
      <c r="J132">
        <v>120</v>
      </c>
      <c r="K132">
        <v>2072.14</v>
      </c>
      <c r="L132">
        <v>1182.248</v>
      </c>
      <c r="M132">
        <v>417.33</v>
      </c>
      <c r="N132">
        <v>17.267810000000001</v>
      </c>
      <c r="O132" s="32">
        <f t="shared" ref="O132:O195" si="34">$K132-$Y132</f>
        <v>1654.81</v>
      </c>
      <c r="P132" s="32">
        <f t="shared" ref="P132:P195" si="35">($O132-$L132)</f>
        <v>472.5619999999999</v>
      </c>
      <c r="Q132">
        <v>743785</v>
      </c>
      <c r="R132" t="s">
        <v>312</v>
      </c>
      <c r="S132" t="s">
        <v>457</v>
      </c>
      <c r="T132" t="str">
        <f t="shared" ref="T132:T195" si="36">MID($U132,1,3)</f>
        <v>VEN</v>
      </c>
      <c r="U132" t="s">
        <v>437</v>
      </c>
      <c r="V132" s="33">
        <f t="shared" ref="V132:V195" si="37">IF($T132="DEV",-$K132,$K132)</f>
        <v>2072.14</v>
      </c>
      <c r="W132">
        <f t="shared" ref="W132:W195" si="38">IF($T132="DEV",-$J132,$J132)</f>
        <v>120</v>
      </c>
      <c r="X132" s="33">
        <f t="shared" ref="X132:X195" si="39">$V132-$Y132</f>
        <v>1654.81</v>
      </c>
      <c r="Y132" s="33">
        <f t="shared" ref="Y132:Y195" si="40">IF(A132=59876,M132,IF(A132=59868,M132,IF(R132="6111",((K132*0.12)+M132),IF(T132="DEV",-M132,M132))))</f>
        <v>417.33</v>
      </c>
      <c r="Z132" s="45">
        <f t="shared" ref="Z132:Z195" si="41">IFERROR($AA132/$V132,0)</f>
        <v>0.21647282519520877</v>
      </c>
      <c r="AA132" s="33">
        <f t="shared" ref="AA132:AA195" si="42">IF(VLOOKUP(AL132,AR:AS,2,0)="sim",IF($T132="DEV",($X132-$L132),$P132)-(0.2*W132),IF(VLOOKUP(AL132,AR:AS,2,0)="OK",IF($T132="DEV",($X132-$L132),$P132)-(0.2*W132),IF($T132="DEV",($X132-$L132),$P132)))</f>
        <v>448.5619999999999</v>
      </c>
      <c r="AB132" s="45">
        <f t="shared" ref="AB132:AB195" si="43">IFERROR($AA132/$X132,0)</f>
        <v>0.2710655603966618</v>
      </c>
      <c r="AC132" s="33">
        <f>IFERROR($X132/VLOOKUP(CONCATENATE("USD",C132),[1]GEINDICE!AR$1:AS$65536,2,0),"")</f>
        <v>297.7562257089391</v>
      </c>
      <c r="AD132" s="33">
        <f>IFERROR($AA132/VLOOKUP(CONCATENATE("USD",C132),[1]GEINDICE!AR$1:AS$65536,2,0),"")</f>
        <v>80.711458183388501</v>
      </c>
      <c r="AE132" s="33">
        <f>IFERROR($X132/VLOOKUP(CONCATENATE("EUR",C132),[1]GEINDICE!AR$1:AS$65536,2,0),"")</f>
        <v>256.24583843044951</v>
      </c>
      <c r="AF132" s="33">
        <f>IFERROR($AA132/VLOOKUP(CONCATENATE("EUR",C132),[1]GEINDICE!AR$1:AS$65536,2,0),"")</f>
        <v>69.459421793462255</v>
      </c>
      <c r="AG132" s="48" t="str">
        <f>VLOOKUP(E132,[1]Apresentação!AW$1:AX$65536,2,0)</f>
        <v xml:space="preserve">                    2 - LEATHER AUXILIARIES</v>
      </c>
      <c r="AH132" s="48" t="str">
        <f t="shared" ref="AH132:AH195" si="44">CONCATENATE("         ",H132," - ",I132)</f>
        <v xml:space="preserve">         5212000006 - ENSUL NFO BR</v>
      </c>
      <c r="AI132" s="49" t="str">
        <f t="shared" ref="AI132:AI195" si="45">CONCATENATE("     ",F132," - ",G132)</f>
        <v xml:space="preserve">     L00088 - MATS BENEFICIMENTO DE COUROS LTDA</v>
      </c>
      <c r="AJ132" t="str">
        <f t="shared" ref="AJ132:AJ195" si="46">IF(RIGHT(I132,2)="BR","     90 - SALES","     93 - RESALES")</f>
        <v xml:space="preserve">     90 - SALES</v>
      </c>
      <c r="AK132" t="str">
        <f t="shared" ref="AK132:AK195" si="47">IF(R132="3201","EXP",IF(R132="7101","EXP",""))</f>
        <v/>
      </c>
      <c r="AL132">
        <f t="shared" ref="AL132:AL195" si="48">VLOOKUP(MONTH(C132),AQ:AR,2,0)</f>
        <v>7</v>
      </c>
      <c r="AM132" t="str">
        <f t="shared" ref="AM132:AM195" si="49">CONCATENATE(YEAR(C132)," ",MONTH(C132))</f>
        <v>2025 7</v>
      </c>
      <c r="AN132" t="str">
        <f t="shared" ref="AN132:AN195" si="50">MID(G132,1,SEARCH(" ",G132,1))</f>
        <v xml:space="preserve">MATS </v>
      </c>
    </row>
    <row r="133" spans="1:40" x14ac:dyDescent="0.35">
      <c r="A133">
        <v>84517</v>
      </c>
      <c r="B133" t="s">
        <v>274</v>
      </c>
      <c r="C133" s="31">
        <v>45966</v>
      </c>
      <c r="D133" t="s">
        <v>373</v>
      </c>
      <c r="E133" t="s">
        <v>374</v>
      </c>
      <c r="F133" t="s">
        <v>458</v>
      </c>
      <c r="G133" t="s">
        <v>459</v>
      </c>
      <c r="H133" t="s">
        <v>453</v>
      </c>
      <c r="I133" t="s">
        <v>454</v>
      </c>
      <c r="J133">
        <v>1000</v>
      </c>
      <c r="K133">
        <v>17176.87</v>
      </c>
      <c r="L133">
        <v>9378.6263799999997</v>
      </c>
      <c r="M133">
        <v>3459.45</v>
      </c>
      <c r="N133">
        <v>17.176870000000001</v>
      </c>
      <c r="O133" s="32">
        <f t="shared" si="34"/>
        <v>13717.419999999998</v>
      </c>
      <c r="P133" s="32">
        <f t="shared" si="35"/>
        <v>4338.7936199999986</v>
      </c>
      <c r="Q133">
        <v>766295</v>
      </c>
      <c r="R133" t="s">
        <v>312</v>
      </c>
      <c r="S133" t="s">
        <v>457</v>
      </c>
      <c r="T133" t="str">
        <f t="shared" si="36"/>
        <v>VEN</v>
      </c>
      <c r="U133" t="s">
        <v>437</v>
      </c>
      <c r="V133" s="33">
        <f t="shared" si="37"/>
        <v>17176.87</v>
      </c>
      <c r="W133">
        <f t="shared" si="38"/>
        <v>1000</v>
      </c>
      <c r="X133" s="33">
        <f t="shared" si="39"/>
        <v>13717.419999999998</v>
      </c>
      <c r="Y133" s="33">
        <f t="shared" si="40"/>
        <v>3459.45</v>
      </c>
      <c r="Z133" s="45">
        <f t="shared" si="41"/>
        <v>0.2409515598592758</v>
      </c>
      <c r="AA133" s="33">
        <f t="shared" si="42"/>
        <v>4138.7936199999986</v>
      </c>
      <c r="AB133" s="45">
        <f t="shared" si="43"/>
        <v>0.30171807963888247</v>
      </c>
      <c r="AC133" s="33" t="str">
        <f>IFERROR($X133/VLOOKUP(CONCATENATE("USD",C133),[1]GEINDICE!AR$1:AS$65536,2,0),"")</f>
        <v/>
      </c>
      <c r="AD133" s="33" t="str">
        <f>IFERROR($AA133/VLOOKUP(CONCATENATE("USD",C133),[1]GEINDICE!AR$1:AS$65536,2,0),"")</f>
        <v/>
      </c>
      <c r="AE133" s="33" t="str">
        <f>IFERROR($X133/VLOOKUP(CONCATENATE("EUR",C133),[1]GEINDICE!AR$1:AS$65536,2,0),"")</f>
        <v/>
      </c>
      <c r="AF133" s="33" t="str">
        <f>IFERROR($AA133/VLOOKUP(CONCATENATE("EUR",C133),[1]GEINDICE!AR$1:AS$65536,2,0),"")</f>
        <v/>
      </c>
      <c r="AG133" s="48" t="str">
        <f>VLOOKUP(E133,[1]Apresentação!AW$1:AX$65536,2,0)</f>
        <v xml:space="preserve">                    2 - LEATHER AUXILIARIES</v>
      </c>
      <c r="AH133" s="48" t="str">
        <f t="shared" si="44"/>
        <v xml:space="preserve">         5212000006 - ENSUL NFO BR</v>
      </c>
      <c r="AI133" s="49" t="str">
        <f t="shared" si="45"/>
        <v xml:space="preserve">     L00052 - CURTUME RUSAN LTDA</v>
      </c>
      <c r="AJ133" t="str">
        <f t="shared" si="46"/>
        <v xml:space="preserve">     90 - SALES</v>
      </c>
      <c r="AK133" t="str">
        <f t="shared" si="47"/>
        <v/>
      </c>
      <c r="AL133">
        <f t="shared" si="48"/>
        <v>11</v>
      </c>
      <c r="AM133" t="str">
        <f t="shared" si="49"/>
        <v>2025 11</v>
      </c>
      <c r="AN133" t="str">
        <f t="shared" si="50"/>
        <v xml:space="preserve">CURTUME </v>
      </c>
    </row>
    <row r="134" spans="1:40" x14ac:dyDescent="0.35">
      <c r="A134">
        <v>84229</v>
      </c>
      <c r="B134" t="s">
        <v>274</v>
      </c>
      <c r="C134" s="31">
        <v>45945</v>
      </c>
      <c r="D134" t="s">
        <v>373</v>
      </c>
      <c r="E134" t="s">
        <v>374</v>
      </c>
      <c r="F134" t="s">
        <v>451</v>
      </c>
      <c r="G134" t="s">
        <v>452</v>
      </c>
      <c r="H134" t="s">
        <v>453</v>
      </c>
      <c r="I134" t="s">
        <v>454</v>
      </c>
      <c r="J134">
        <v>240</v>
      </c>
      <c r="K134">
        <v>3866.34</v>
      </c>
      <c r="L134">
        <v>2250.8703300000002</v>
      </c>
      <c r="M134">
        <v>778.69</v>
      </c>
      <c r="N134">
        <v>16.109729999999999</v>
      </c>
      <c r="O134" s="32">
        <f t="shared" si="34"/>
        <v>3087.65</v>
      </c>
      <c r="P134" s="32">
        <f t="shared" si="35"/>
        <v>836.7796699999999</v>
      </c>
      <c r="Q134">
        <v>764326</v>
      </c>
      <c r="R134" t="s">
        <v>312</v>
      </c>
      <c r="S134" t="s">
        <v>457</v>
      </c>
      <c r="T134" t="str">
        <f t="shared" si="36"/>
        <v>VEN</v>
      </c>
      <c r="U134" t="s">
        <v>313</v>
      </c>
      <c r="V134" s="33">
        <f t="shared" si="37"/>
        <v>3866.34</v>
      </c>
      <c r="W134">
        <f t="shared" si="38"/>
        <v>240</v>
      </c>
      <c r="X134" s="33">
        <f t="shared" si="39"/>
        <v>3087.65</v>
      </c>
      <c r="Y134" s="33">
        <f t="shared" si="40"/>
        <v>778.69</v>
      </c>
      <c r="Z134" s="45">
        <f t="shared" si="41"/>
        <v>0.20401197773605009</v>
      </c>
      <c r="AA134" s="33">
        <f t="shared" si="42"/>
        <v>788.7796699999999</v>
      </c>
      <c r="AB134" s="45">
        <f t="shared" si="43"/>
        <v>0.25546278561365438</v>
      </c>
      <c r="AC134" s="33">
        <f>IFERROR($X134/VLOOKUP(CONCATENATE("USD",C134),[1]GEINDICE!AR$1:AS$65536,2,0),"")</f>
        <v>566.91576086956513</v>
      </c>
      <c r="AD134" s="33">
        <f>IFERROR($AA134/VLOOKUP(CONCATENATE("USD",C134),[1]GEINDICE!AR$1:AS$65536,2,0),"")</f>
        <v>144.82587948002347</v>
      </c>
      <c r="AE134" s="33">
        <f>IFERROR($X134/VLOOKUP(CONCATENATE("EUR",C134),[1]GEINDICE!AR$1:AS$65536,2,0),"")</f>
        <v>487.08018488428957</v>
      </c>
      <c r="AF134" s="33">
        <f>IFERROR($AA134/VLOOKUP(CONCATENATE("EUR",C134),[1]GEINDICE!AR$1:AS$65536,2,0),"")</f>
        <v>124.43086084775439</v>
      </c>
      <c r="AG134" s="48" t="str">
        <f>VLOOKUP(E134,[1]Apresentação!AW$1:AX$65536,2,0)</f>
        <v xml:space="preserve">                    2 - LEATHER AUXILIARIES</v>
      </c>
      <c r="AH134" s="48" t="str">
        <f t="shared" si="44"/>
        <v xml:space="preserve">         5212000006 - ENSUL NFO BR</v>
      </c>
      <c r="AI134" s="49" t="str">
        <f t="shared" si="45"/>
        <v xml:space="preserve">     L00040 - CURTUME SULINO LTDA</v>
      </c>
      <c r="AJ134" t="str">
        <f t="shared" si="46"/>
        <v xml:space="preserve">     90 - SALES</v>
      </c>
      <c r="AK134" t="str">
        <f t="shared" si="47"/>
        <v/>
      </c>
      <c r="AL134">
        <f t="shared" si="48"/>
        <v>10</v>
      </c>
      <c r="AM134" t="str">
        <f t="shared" si="49"/>
        <v>2025 10</v>
      </c>
      <c r="AN134" t="str">
        <f t="shared" si="50"/>
        <v xml:space="preserve">CURTUME </v>
      </c>
    </row>
    <row r="135" spans="1:40" x14ac:dyDescent="0.35">
      <c r="A135">
        <v>84240</v>
      </c>
      <c r="B135" t="s">
        <v>274</v>
      </c>
      <c r="C135" s="31">
        <v>45946</v>
      </c>
      <c r="D135" t="s">
        <v>373</v>
      </c>
      <c r="E135" t="s">
        <v>374</v>
      </c>
      <c r="F135" t="s">
        <v>458</v>
      </c>
      <c r="G135" t="s">
        <v>459</v>
      </c>
      <c r="H135" t="s">
        <v>453</v>
      </c>
      <c r="I135" t="s">
        <v>454</v>
      </c>
      <c r="J135">
        <v>1000</v>
      </c>
      <c r="K135">
        <v>17374.02</v>
      </c>
      <c r="L135">
        <v>9378.62637</v>
      </c>
      <c r="M135">
        <v>3499.14</v>
      </c>
      <c r="N135">
        <v>17.374019999999998</v>
      </c>
      <c r="O135" s="32">
        <f t="shared" si="34"/>
        <v>13874.880000000001</v>
      </c>
      <c r="P135" s="32">
        <f t="shared" si="35"/>
        <v>4496.2536300000011</v>
      </c>
      <c r="Q135">
        <v>764424</v>
      </c>
      <c r="R135" t="s">
        <v>312</v>
      </c>
      <c r="S135" t="s">
        <v>457</v>
      </c>
      <c r="T135" t="str">
        <f t="shared" si="36"/>
        <v>VEN</v>
      </c>
      <c r="U135" t="s">
        <v>437</v>
      </c>
      <c r="V135" s="33">
        <f t="shared" si="37"/>
        <v>17374.02</v>
      </c>
      <c r="W135">
        <f t="shared" si="38"/>
        <v>1000</v>
      </c>
      <c r="X135" s="33">
        <f t="shared" si="39"/>
        <v>13874.880000000001</v>
      </c>
      <c r="Y135" s="33">
        <f t="shared" si="40"/>
        <v>3499.14</v>
      </c>
      <c r="Z135" s="45">
        <f t="shared" si="41"/>
        <v>0.24728034329418297</v>
      </c>
      <c r="AA135" s="33">
        <f t="shared" si="42"/>
        <v>4296.2536300000011</v>
      </c>
      <c r="AB135" s="45">
        <f t="shared" si="43"/>
        <v>0.30964257925113592</v>
      </c>
      <c r="AC135" s="33">
        <f>IFERROR($X135/VLOOKUP(CONCATENATE("USD",C135),[1]GEINDICE!AR$1:AS$65536,2,0),"")</f>
        <v>2552.6879346506234</v>
      </c>
      <c r="AD135" s="33">
        <f>IFERROR($AA135/VLOOKUP(CONCATENATE("USD",C135),[1]GEINDICE!AR$1:AS$65536,2,0),"")</f>
        <v>790.4208761084742</v>
      </c>
      <c r="AE135" s="33">
        <f>IFERROR($X135/VLOOKUP(CONCATENATE("EUR",C135),[1]GEINDICE!AR$1:AS$65536,2,0),"")</f>
        <v>2188.1562554211546</v>
      </c>
      <c r="AF135" s="33">
        <f>IFERROR($AA135/VLOOKUP(CONCATENATE("EUR",C135),[1]GEINDICE!AR$1:AS$65536,2,0),"")</f>
        <v>677.54634673311375</v>
      </c>
      <c r="AG135" s="48" t="str">
        <f>VLOOKUP(E135,[1]Apresentação!AW$1:AX$65536,2,0)</f>
        <v xml:space="preserve">                    2 - LEATHER AUXILIARIES</v>
      </c>
      <c r="AH135" s="48" t="str">
        <f t="shared" si="44"/>
        <v xml:space="preserve">         5212000006 - ENSUL NFO BR</v>
      </c>
      <c r="AI135" s="49" t="str">
        <f t="shared" si="45"/>
        <v xml:space="preserve">     L00052 - CURTUME RUSAN LTDA</v>
      </c>
      <c r="AJ135" t="str">
        <f t="shared" si="46"/>
        <v xml:space="preserve">     90 - SALES</v>
      </c>
      <c r="AK135" t="str">
        <f t="shared" si="47"/>
        <v/>
      </c>
      <c r="AL135">
        <f t="shared" si="48"/>
        <v>10</v>
      </c>
      <c r="AM135" t="str">
        <f t="shared" si="49"/>
        <v>2025 10</v>
      </c>
      <c r="AN135" t="str">
        <f t="shared" si="50"/>
        <v xml:space="preserve">CURTUME </v>
      </c>
    </row>
    <row r="136" spans="1:40" x14ac:dyDescent="0.35">
      <c r="A136">
        <v>84607</v>
      </c>
      <c r="B136" t="s">
        <v>274</v>
      </c>
      <c r="C136" s="31">
        <v>45973</v>
      </c>
      <c r="D136" t="s">
        <v>373</v>
      </c>
      <c r="E136" t="s">
        <v>374</v>
      </c>
      <c r="F136" t="s">
        <v>427</v>
      </c>
      <c r="G136" t="s">
        <v>428</v>
      </c>
      <c r="H136" t="s">
        <v>453</v>
      </c>
      <c r="I136" t="s">
        <v>454</v>
      </c>
      <c r="J136">
        <v>480</v>
      </c>
      <c r="K136">
        <v>8435.7999999999993</v>
      </c>
      <c r="L136">
        <v>4501.7406600000004</v>
      </c>
      <c r="M136">
        <v>1698.99</v>
      </c>
      <c r="N136">
        <v>17.574580000000001</v>
      </c>
      <c r="O136" s="32">
        <f t="shared" si="34"/>
        <v>6736.8099999999995</v>
      </c>
      <c r="P136" s="32">
        <f t="shared" si="35"/>
        <v>2235.0693399999991</v>
      </c>
      <c r="Q136">
        <v>766904</v>
      </c>
      <c r="R136" t="s">
        <v>312</v>
      </c>
      <c r="S136" t="s">
        <v>457</v>
      </c>
      <c r="T136" t="str">
        <f t="shared" si="36"/>
        <v>VEN</v>
      </c>
      <c r="U136" t="s">
        <v>437</v>
      </c>
      <c r="V136" s="33">
        <f t="shared" si="37"/>
        <v>8435.7999999999993</v>
      </c>
      <c r="W136">
        <f t="shared" si="38"/>
        <v>480</v>
      </c>
      <c r="X136" s="33">
        <f t="shared" si="39"/>
        <v>6736.8099999999995</v>
      </c>
      <c r="Y136" s="33">
        <f t="shared" si="40"/>
        <v>1698.99</v>
      </c>
      <c r="Z136" s="45">
        <f t="shared" si="41"/>
        <v>0.25357041892885074</v>
      </c>
      <c r="AA136" s="33">
        <f t="shared" si="42"/>
        <v>2139.0693399999991</v>
      </c>
      <c r="AB136" s="45">
        <f t="shared" si="43"/>
        <v>0.31751961833568104</v>
      </c>
      <c r="AC136" s="33" t="str">
        <f>IFERROR($X136/VLOOKUP(CONCATENATE("USD",C136),[1]GEINDICE!AR$1:AS$65536,2,0),"")</f>
        <v/>
      </c>
      <c r="AD136" s="33" t="str">
        <f>IFERROR($AA136/VLOOKUP(CONCATENATE("USD",C136),[1]GEINDICE!AR$1:AS$65536,2,0),"")</f>
        <v/>
      </c>
      <c r="AE136" s="33" t="str">
        <f>IFERROR($X136/VLOOKUP(CONCATENATE("EUR",C136),[1]GEINDICE!AR$1:AS$65536,2,0),"")</f>
        <v/>
      </c>
      <c r="AF136" s="33" t="str">
        <f>IFERROR($AA136/VLOOKUP(CONCATENATE("EUR",C136),[1]GEINDICE!AR$1:AS$65536,2,0),"")</f>
        <v/>
      </c>
      <c r="AG136" s="48" t="str">
        <f>VLOOKUP(E136,[1]Apresentação!AW$1:AX$65536,2,0)</f>
        <v xml:space="preserve">                    2 - LEATHER AUXILIARIES</v>
      </c>
      <c r="AH136" s="48" t="str">
        <f t="shared" si="44"/>
        <v xml:space="preserve">         5212000006 - ENSUL NFO BR</v>
      </c>
      <c r="AI136" s="49" t="str">
        <f t="shared" si="45"/>
        <v xml:space="preserve">     L00258 - CORTUME KRUMENAUER SA</v>
      </c>
      <c r="AJ136" t="str">
        <f t="shared" si="46"/>
        <v xml:space="preserve">     90 - SALES</v>
      </c>
      <c r="AK136" t="str">
        <f t="shared" si="47"/>
        <v/>
      </c>
      <c r="AL136">
        <f t="shared" si="48"/>
        <v>11</v>
      </c>
      <c r="AM136" t="str">
        <f t="shared" si="49"/>
        <v>2025 11</v>
      </c>
      <c r="AN136" t="str">
        <f t="shared" si="50"/>
        <v xml:space="preserve">CORTUME </v>
      </c>
    </row>
    <row r="137" spans="1:40" x14ac:dyDescent="0.35">
      <c r="A137">
        <v>82955</v>
      </c>
      <c r="B137" t="s">
        <v>274</v>
      </c>
      <c r="C137" s="31">
        <v>45840</v>
      </c>
      <c r="D137" t="s">
        <v>373</v>
      </c>
      <c r="E137" t="s">
        <v>374</v>
      </c>
      <c r="F137" t="s">
        <v>458</v>
      </c>
      <c r="G137" t="s">
        <v>459</v>
      </c>
      <c r="H137" t="s">
        <v>453</v>
      </c>
      <c r="I137" t="s">
        <v>454</v>
      </c>
      <c r="J137">
        <v>1000</v>
      </c>
      <c r="K137">
        <v>17389.010000000002</v>
      </c>
      <c r="L137">
        <v>9852.0666899999997</v>
      </c>
      <c r="M137">
        <v>3502.17</v>
      </c>
      <c r="N137">
        <v>17.389009999999999</v>
      </c>
      <c r="O137" s="32">
        <f t="shared" si="34"/>
        <v>13886.840000000002</v>
      </c>
      <c r="P137" s="32">
        <f t="shared" si="35"/>
        <v>4034.7733100000023</v>
      </c>
      <c r="Q137">
        <v>742579</v>
      </c>
      <c r="R137" t="s">
        <v>312</v>
      </c>
      <c r="S137" t="s">
        <v>457</v>
      </c>
      <c r="T137" t="str">
        <f t="shared" si="36"/>
        <v>VEN</v>
      </c>
      <c r="U137" t="s">
        <v>437</v>
      </c>
      <c r="V137" s="33">
        <f t="shared" si="37"/>
        <v>17389.010000000002</v>
      </c>
      <c r="W137">
        <f t="shared" si="38"/>
        <v>1000</v>
      </c>
      <c r="X137" s="33">
        <f t="shared" si="39"/>
        <v>13886.840000000002</v>
      </c>
      <c r="Y137" s="33">
        <f t="shared" si="40"/>
        <v>3502.17</v>
      </c>
      <c r="Z137" s="45">
        <f t="shared" si="41"/>
        <v>0.22052855855508749</v>
      </c>
      <c r="AA137" s="33">
        <f t="shared" si="42"/>
        <v>3834.7733100000023</v>
      </c>
      <c r="AB137" s="45">
        <f t="shared" si="43"/>
        <v>0.27614441514412219</v>
      </c>
      <c r="AC137" s="33">
        <f>IFERROR($X137/VLOOKUP(CONCATENATE("USD",C137),[1]GEINDICE!AR$1:AS$65536,2,0),"")</f>
        <v>2547.4831229820961</v>
      </c>
      <c r="AD137" s="33">
        <f>IFERROR($AA137/VLOOKUP(CONCATENATE("USD",C137),[1]GEINDICE!AR$1:AS$65536,2,0),"")</f>
        <v>703.47323708541285</v>
      </c>
      <c r="AE137" s="33">
        <f>IFERROR($X137/VLOOKUP(CONCATENATE("EUR",C137),[1]GEINDICE!AR$1:AS$65536,2,0),"")</f>
        <v>2160.7032830247394</v>
      </c>
      <c r="AF137" s="33">
        <f>IFERROR($AA137/VLOOKUP(CONCATENATE("EUR",C137),[1]GEINDICE!AR$1:AS$65536,2,0),"")</f>
        <v>596.6661443908514</v>
      </c>
      <c r="AG137" s="48" t="str">
        <f>VLOOKUP(E137,[1]Apresentação!AW$1:AX$65536,2,0)</f>
        <v xml:space="preserve">                    2 - LEATHER AUXILIARIES</v>
      </c>
      <c r="AH137" s="48" t="str">
        <f t="shared" si="44"/>
        <v xml:space="preserve">         5212000006 - ENSUL NFO BR</v>
      </c>
      <c r="AI137" s="49" t="str">
        <f t="shared" si="45"/>
        <v xml:space="preserve">     L00052 - CURTUME RUSAN LTDA</v>
      </c>
      <c r="AJ137" t="str">
        <f t="shared" si="46"/>
        <v xml:space="preserve">     90 - SALES</v>
      </c>
      <c r="AK137" t="str">
        <f t="shared" si="47"/>
        <v/>
      </c>
      <c r="AL137">
        <f t="shared" si="48"/>
        <v>7</v>
      </c>
      <c r="AM137" t="str">
        <f t="shared" si="49"/>
        <v>2025 7</v>
      </c>
      <c r="AN137" t="str">
        <f t="shared" si="50"/>
        <v xml:space="preserve">CURTUME </v>
      </c>
    </row>
    <row r="138" spans="1:40" x14ac:dyDescent="0.35">
      <c r="A138">
        <v>83321</v>
      </c>
      <c r="B138" t="s">
        <v>274</v>
      </c>
      <c r="C138" s="31">
        <v>45869</v>
      </c>
      <c r="D138" t="s">
        <v>373</v>
      </c>
      <c r="E138" t="s">
        <v>374</v>
      </c>
      <c r="F138" t="s">
        <v>451</v>
      </c>
      <c r="G138" t="s">
        <v>452</v>
      </c>
      <c r="H138" t="s">
        <v>453</v>
      </c>
      <c r="I138" t="s">
        <v>454</v>
      </c>
      <c r="J138">
        <v>240</v>
      </c>
      <c r="K138">
        <v>3940.31</v>
      </c>
      <c r="L138">
        <v>2246.87059</v>
      </c>
      <c r="M138">
        <v>793.58</v>
      </c>
      <c r="N138">
        <v>16.417960000000001</v>
      </c>
      <c r="O138" s="32">
        <f t="shared" si="34"/>
        <v>3146.73</v>
      </c>
      <c r="P138" s="32">
        <f t="shared" si="35"/>
        <v>899.85941000000003</v>
      </c>
      <c r="Q138">
        <v>746294</v>
      </c>
      <c r="R138" t="s">
        <v>312</v>
      </c>
      <c r="S138" t="s">
        <v>457</v>
      </c>
      <c r="T138" t="str">
        <f t="shared" si="36"/>
        <v>VEN</v>
      </c>
      <c r="U138" t="s">
        <v>437</v>
      </c>
      <c r="V138" s="33">
        <f t="shared" si="37"/>
        <v>3940.31</v>
      </c>
      <c r="W138">
        <f t="shared" si="38"/>
        <v>240</v>
      </c>
      <c r="X138" s="33">
        <f t="shared" si="39"/>
        <v>3146.73</v>
      </c>
      <c r="Y138" s="33">
        <f t="shared" si="40"/>
        <v>793.58</v>
      </c>
      <c r="Z138" s="45">
        <f t="shared" si="41"/>
        <v>0.21619096213242106</v>
      </c>
      <c r="AA138" s="33">
        <f t="shared" si="42"/>
        <v>851.85941000000003</v>
      </c>
      <c r="AB138" s="45">
        <f t="shared" si="43"/>
        <v>0.27071258417468291</v>
      </c>
      <c r="AC138" s="33">
        <f>IFERROR($X138/VLOOKUP(CONCATENATE("USD",C138),[1]GEINDICE!AR$1:AS$65536,2,0),"")</f>
        <v>561.57511510868392</v>
      </c>
      <c r="AD138" s="33">
        <f>IFERROR($AA138/VLOOKUP(CONCATENATE("USD",C138),[1]GEINDICE!AR$1:AS$65536,2,0),"")</f>
        <v>152.02545061926685</v>
      </c>
      <c r="AE138" s="33">
        <f>IFERROR($X138/VLOOKUP(CONCATENATE("EUR",C138),[1]GEINDICE!AR$1:AS$65536,2,0),"")</f>
        <v>491.38480277335327</v>
      </c>
      <c r="AF138" s="33">
        <f>IFERROR($AA138/VLOOKUP(CONCATENATE("EUR",C138),[1]GEINDICE!AR$1:AS$65536,2,0),"")</f>
        <v>133.02404978294138</v>
      </c>
      <c r="AG138" s="48" t="str">
        <f>VLOOKUP(E138,[1]Apresentação!AW$1:AX$65536,2,0)</f>
        <v xml:space="preserve">                    2 - LEATHER AUXILIARIES</v>
      </c>
      <c r="AH138" s="48" t="str">
        <f t="shared" si="44"/>
        <v xml:space="preserve">         5212000006 - ENSUL NFO BR</v>
      </c>
      <c r="AI138" s="49" t="str">
        <f t="shared" si="45"/>
        <v xml:space="preserve">     L00040 - CURTUME SULINO LTDA</v>
      </c>
      <c r="AJ138" t="str">
        <f t="shared" si="46"/>
        <v xml:space="preserve">     90 - SALES</v>
      </c>
      <c r="AK138" t="str">
        <f t="shared" si="47"/>
        <v/>
      </c>
      <c r="AL138">
        <f t="shared" si="48"/>
        <v>7</v>
      </c>
      <c r="AM138" t="str">
        <f t="shared" si="49"/>
        <v>2025 7</v>
      </c>
      <c r="AN138" t="str">
        <f t="shared" si="50"/>
        <v xml:space="preserve">CURTUME </v>
      </c>
    </row>
    <row r="139" spans="1:40" x14ac:dyDescent="0.35">
      <c r="A139">
        <v>82542</v>
      </c>
      <c r="B139" t="s">
        <v>274</v>
      </c>
      <c r="C139" s="31">
        <v>45803</v>
      </c>
      <c r="D139" t="s">
        <v>373</v>
      </c>
      <c r="E139" t="s">
        <v>374</v>
      </c>
      <c r="F139" t="s">
        <v>458</v>
      </c>
      <c r="G139" t="s">
        <v>459</v>
      </c>
      <c r="H139" t="s">
        <v>453</v>
      </c>
      <c r="I139" t="s">
        <v>454</v>
      </c>
      <c r="J139">
        <v>1000</v>
      </c>
      <c r="K139">
        <v>18161.310000000001</v>
      </c>
      <c r="L139">
        <v>9504.3071899999995</v>
      </c>
      <c r="M139">
        <v>3657.71</v>
      </c>
      <c r="N139">
        <v>18.16131</v>
      </c>
      <c r="O139" s="32">
        <f t="shared" si="34"/>
        <v>14503.600000000002</v>
      </c>
      <c r="P139" s="32">
        <f t="shared" si="35"/>
        <v>4999.2928100000026</v>
      </c>
      <c r="Q139">
        <v>739609</v>
      </c>
      <c r="R139" t="s">
        <v>312</v>
      </c>
      <c r="S139" t="s">
        <v>457</v>
      </c>
      <c r="T139" t="str">
        <f t="shared" si="36"/>
        <v>VEN</v>
      </c>
      <c r="U139" t="s">
        <v>437</v>
      </c>
      <c r="V139" s="33">
        <f t="shared" si="37"/>
        <v>18161.310000000001</v>
      </c>
      <c r="W139">
        <f t="shared" si="38"/>
        <v>1000</v>
      </c>
      <c r="X139" s="33">
        <f t="shared" si="39"/>
        <v>14503.600000000002</v>
      </c>
      <c r="Y139" s="33">
        <f t="shared" si="40"/>
        <v>3657.71</v>
      </c>
      <c r="Z139" s="45">
        <f t="shared" si="41"/>
        <v>0.26425917568721652</v>
      </c>
      <c r="AA139" s="33">
        <f t="shared" si="42"/>
        <v>4799.2928100000026</v>
      </c>
      <c r="AB139" s="45">
        <f t="shared" si="43"/>
        <v>0.33090355566893748</v>
      </c>
      <c r="AC139" s="33">
        <f>IFERROR($X139/VLOOKUP(CONCATENATE("USD",C139),[1]GEINDICE!AR$1:AS$65536,2,0),"")</f>
        <v>2561.6135926102547</v>
      </c>
      <c r="AD139" s="33">
        <f>IFERROR($AA139/VLOOKUP(CONCATENATE("USD",C139),[1]GEINDICE!AR$1:AS$65536,2,0),"")</f>
        <v>847.6470460446144</v>
      </c>
      <c r="AE139" s="33">
        <f>IFERROR($X139/VLOOKUP(CONCATENATE("EUR",C139),[1]GEINDICE!AR$1:AS$65536,2,0),"")</f>
        <v>2250.7836990595615</v>
      </c>
      <c r="AF139" s="33">
        <f>IFERROR($AA139/VLOOKUP(CONCATENATE("EUR",C139),[1]GEINDICE!AR$1:AS$65536,2,0),"")</f>
        <v>744.79232906049265</v>
      </c>
      <c r="AG139" s="48" t="str">
        <f>VLOOKUP(E139,[1]Apresentação!AW$1:AX$65536,2,0)</f>
        <v xml:space="preserve">                    2 - LEATHER AUXILIARIES</v>
      </c>
      <c r="AH139" s="48" t="str">
        <f t="shared" si="44"/>
        <v xml:space="preserve">         5212000006 - ENSUL NFO BR</v>
      </c>
      <c r="AI139" s="49" t="str">
        <f t="shared" si="45"/>
        <v xml:space="preserve">     L00052 - CURTUME RUSAN LTDA</v>
      </c>
      <c r="AJ139" t="str">
        <f t="shared" si="46"/>
        <v xml:space="preserve">     90 - SALES</v>
      </c>
      <c r="AK139" t="str">
        <f t="shared" si="47"/>
        <v/>
      </c>
      <c r="AL139">
        <f t="shared" si="48"/>
        <v>5</v>
      </c>
      <c r="AM139" t="str">
        <f t="shared" si="49"/>
        <v>2025 5</v>
      </c>
      <c r="AN139" t="str">
        <f t="shared" si="50"/>
        <v xml:space="preserve">CURTUME </v>
      </c>
    </row>
    <row r="140" spans="1:40" x14ac:dyDescent="0.35">
      <c r="A140">
        <v>84045</v>
      </c>
      <c r="B140" t="s">
        <v>274</v>
      </c>
      <c r="C140" s="31">
        <v>45930</v>
      </c>
      <c r="D140" t="s">
        <v>373</v>
      </c>
      <c r="E140" t="s">
        <v>374</v>
      </c>
      <c r="F140" t="s">
        <v>460</v>
      </c>
      <c r="G140" t="s">
        <v>461</v>
      </c>
      <c r="H140" t="s">
        <v>453</v>
      </c>
      <c r="I140" t="s">
        <v>454</v>
      </c>
      <c r="J140">
        <v>240</v>
      </c>
      <c r="K140">
        <v>3832.4900000000002</v>
      </c>
      <c r="L140">
        <v>2265.61672</v>
      </c>
      <c r="M140">
        <v>771.87</v>
      </c>
      <c r="N140">
        <v>15.9687</v>
      </c>
      <c r="O140" s="32">
        <f t="shared" si="34"/>
        <v>3060.6200000000003</v>
      </c>
      <c r="P140" s="32">
        <f t="shared" si="35"/>
        <v>795.00328000000036</v>
      </c>
      <c r="Q140">
        <v>762825</v>
      </c>
      <c r="R140" t="s">
        <v>312</v>
      </c>
      <c r="S140" t="s">
        <v>457</v>
      </c>
      <c r="T140" t="str">
        <f t="shared" si="36"/>
        <v>VEN</v>
      </c>
      <c r="U140" t="s">
        <v>437</v>
      </c>
      <c r="V140" s="33">
        <f t="shared" si="37"/>
        <v>3832.4900000000002</v>
      </c>
      <c r="W140">
        <f t="shared" si="38"/>
        <v>240</v>
      </c>
      <c r="X140" s="33">
        <f t="shared" si="39"/>
        <v>3060.6200000000003</v>
      </c>
      <c r="Y140" s="33">
        <f t="shared" si="40"/>
        <v>771.87</v>
      </c>
      <c r="Z140" s="45">
        <f t="shared" si="41"/>
        <v>0.19491330179596042</v>
      </c>
      <c r="AA140" s="33">
        <f t="shared" si="42"/>
        <v>747.00328000000036</v>
      </c>
      <c r="AB140" s="45">
        <f t="shared" si="43"/>
        <v>0.24406926701125925</v>
      </c>
      <c r="AC140" s="33">
        <f>IFERROR($X140/VLOOKUP(CONCATENATE("USD",C140),[1]GEINDICE!AR$1:AS$65536,2,0),"")</f>
        <v>575.45594705373605</v>
      </c>
      <c r="AD140" s="33">
        <f>IFERROR($AA140/VLOOKUP(CONCATENATE("USD",C140),[1]GEINDICE!AR$1:AS$65536,2,0),"")</f>
        <v>140.45111119467535</v>
      </c>
      <c r="AE140" s="33">
        <f>IFERROR($X140/VLOOKUP(CONCATENATE("EUR",C140),[1]GEINDICE!AR$1:AS$65536,2,0),"")</f>
        <v>490.37395456147658</v>
      </c>
      <c r="AF140" s="33">
        <f>IFERROR($AA140/VLOOKUP(CONCATENATE("EUR",C140),[1]GEINDICE!AR$1:AS$65536,2,0),"")</f>
        <v>119.68521165123214</v>
      </c>
      <c r="AG140" s="48" t="str">
        <f>VLOOKUP(E140,[1]Apresentação!AW$1:AX$65536,2,0)</f>
        <v xml:space="preserve">                    2 - LEATHER AUXILIARIES</v>
      </c>
      <c r="AH140" s="48" t="str">
        <f t="shared" si="44"/>
        <v xml:space="preserve">         5212000006 - ENSUL NFO BR</v>
      </c>
      <c r="AI140" s="49" t="str">
        <f t="shared" si="45"/>
        <v xml:space="preserve">     L00583 - SPM COUROS LTDA</v>
      </c>
      <c r="AJ140" t="str">
        <f t="shared" si="46"/>
        <v xml:space="preserve">     90 - SALES</v>
      </c>
      <c r="AK140" t="str">
        <f t="shared" si="47"/>
        <v/>
      </c>
      <c r="AL140">
        <f t="shared" si="48"/>
        <v>9</v>
      </c>
      <c r="AM140" t="str">
        <f t="shared" si="49"/>
        <v>2025 9</v>
      </c>
      <c r="AN140" t="str">
        <f t="shared" si="50"/>
        <v xml:space="preserve">SPM </v>
      </c>
    </row>
    <row r="141" spans="1:40" x14ac:dyDescent="0.35">
      <c r="A141">
        <v>83364</v>
      </c>
      <c r="B141" t="s">
        <v>274</v>
      </c>
      <c r="C141" s="31">
        <v>45873</v>
      </c>
      <c r="D141" t="s">
        <v>373</v>
      </c>
      <c r="E141" t="s">
        <v>374</v>
      </c>
      <c r="F141" t="s">
        <v>460</v>
      </c>
      <c r="G141" t="s">
        <v>461</v>
      </c>
      <c r="H141" t="s">
        <v>453</v>
      </c>
      <c r="I141" t="s">
        <v>454</v>
      </c>
      <c r="J141">
        <v>240</v>
      </c>
      <c r="K141">
        <v>3991.39</v>
      </c>
      <c r="L141">
        <v>2246.87059</v>
      </c>
      <c r="M141">
        <v>803.86</v>
      </c>
      <c r="N141">
        <v>16.630800000000001</v>
      </c>
      <c r="O141" s="32">
        <f t="shared" si="34"/>
        <v>3187.5299999999997</v>
      </c>
      <c r="P141" s="32">
        <f t="shared" si="35"/>
        <v>940.65940999999975</v>
      </c>
      <c r="Q141">
        <v>747804</v>
      </c>
      <c r="R141" t="s">
        <v>312</v>
      </c>
      <c r="S141" t="s">
        <v>457</v>
      </c>
      <c r="T141" t="str">
        <f t="shared" si="36"/>
        <v>VEN</v>
      </c>
      <c r="U141" t="s">
        <v>313</v>
      </c>
      <c r="V141" s="33">
        <f t="shared" si="37"/>
        <v>3991.39</v>
      </c>
      <c r="W141">
        <f t="shared" si="38"/>
        <v>240</v>
      </c>
      <c r="X141" s="33">
        <f t="shared" si="39"/>
        <v>3187.5299999999997</v>
      </c>
      <c r="Y141" s="33">
        <f t="shared" si="40"/>
        <v>803.86</v>
      </c>
      <c r="Z141" s="45">
        <f t="shared" si="41"/>
        <v>0.22364625105539668</v>
      </c>
      <c r="AA141" s="33">
        <f t="shared" si="42"/>
        <v>892.65940999999975</v>
      </c>
      <c r="AB141" s="45">
        <f t="shared" si="43"/>
        <v>0.28004737524038986</v>
      </c>
      <c r="AC141" s="33">
        <f>IFERROR($X141/VLOOKUP(CONCATENATE("USD",C141),[1]GEINDICE!AR$1:AS$65536,2,0),"")</f>
        <v>578.36263676446561</v>
      </c>
      <c r="AD141" s="33">
        <f>IFERROR($AA141/VLOOKUP(CONCATENATE("USD",C141),[1]GEINDICE!AR$1:AS$65536,2,0),"")</f>
        <v>161.96893836299961</v>
      </c>
      <c r="AE141" s="33">
        <f>IFERROR($X141/VLOOKUP(CONCATENATE("EUR",C141),[1]GEINDICE!AR$1:AS$65536,2,0),"")</f>
        <v>499.96549290251738</v>
      </c>
      <c r="AF141" s="33">
        <f>IFERROR($AA141/VLOOKUP(CONCATENATE("EUR",C141),[1]GEINDICE!AR$1:AS$65536,2,0),"")</f>
        <v>140.01402399811775</v>
      </c>
      <c r="AG141" s="48" t="str">
        <f>VLOOKUP(E141,[1]Apresentação!AW$1:AX$65536,2,0)</f>
        <v xml:space="preserve">                    2 - LEATHER AUXILIARIES</v>
      </c>
      <c r="AH141" s="48" t="str">
        <f t="shared" si="44"/>
        <v xml:space="preserve">         5212000006 - ENSUL NFO BR</v>
      </c>
      <c r="AI141" s="49" t="str">
        <f t="shared" si="45"/>
        <v xml:space="preserve">     L00583 - SPM COUROS LTDA</v>
      </c>
      <c r="AJ141" t="str">
        <f t="shared" si="46"/>
        <v xml:space="preserve">     90 - SALES</v>
      </c>
      <c r="AK141" t="str">
        <f t="shared" si="47"/>
        <v/>
      </c>
      <c r="AL141">
        <f t="shared" si="48"/>
        <v>8</v>
      </c>
      <c r="AM141" t="str">
        <f t="shared" si="49"/>
        <v>2025 8</v>
      </c>
      <c r="AN141" t="str">
        <f t="shared" si="50"/>
        <v xml:space="preserve">SPM </v>
      </c>
    </row>
    <row r="142" spans="1:40" x14ac:dyDescent="0.35">
      <c r="A142">
        <v>83020</v>
      </c>
      <c r="B142" t="s">
        <v>274</v>
      </c>
      <c r="C142" s="31">
        <v>45846</v>
      </c>
      <c r="D142" t="s">
        <v>373</v>
      </c>
      <c r="E142" t="s">
        <v>374</v>
      </c>
      <c r="F142" t="s">
        <v>427</v>
      </c>
      <c r="G142" t="s">
        <v>428</v>
      </c>
      <c r="H142" t="s">
        <v>453</v>
      </c>
      <c r="I142" t="s">
        <v>454</v>
      </c>
      <c r="J142">
        <v>360</v>
      </c>
      <c r="K142">
        <v>6545.58</v>
      </c>
      <c r="L142">
        <v>3546.7440099999999</v>
      </c>
      <c r="M142">
        <v>1318.29</v>
      </c>
      <c r="N142">
        <v>18.182179999999999</v>
      </c>
      <c r="O142" s="32">
        <f t="shared" si="34"/>
        <v>5227.29</v>
      </c>
      <c r="P142" s="32">
        <f t="shared" si="35"/>
        <v>1680.5459900000001</v>
      </c>
      <c r="Q142">
        <v>743128</v>
      </c>
      <c r="R142" t="s">
        <v>312</v>
      </c>
      <c r="S142" t="s">
        <v>457</v>
      </c>
      <c r="T142" t="str">
        <f t="shared" si="36"/>
        <v>VEN</v>
      </c>
      <c r="U142" t="s">
        <v>437</v>
      </c>
      <c r="V142" s="33">
        <f t="shared" si="37"/>
        <v>6545.58</v>
      </c>
      <c r="W142">
        <f t="shared" si="38"/>
        <v>360</v>
      </c>
      <c r="X142" s="33">
        <f t="shared" si="39"/>
        <v>5227.29</v>
      </c>
      <c r="Y142" s="33">
        <f t="shared" si="40"/>
        <v>1318.29</v>
      </c>
      <c r="Z142" s="45">
        <f t="shared" si="41"/>
        <v>0.24574537168593158</v>
      </c>
      <c r="AA142" s="33">
        <f t="shared" si="42"/>
        <v>1608.5459900000001</v>
      </c>
      <c r="AB142" s="45">
        <f t="shared" si="43"/>
        <v>0.30772082474857909</v>
      </c>
      <c r="AC142" s="33">
        <f>IFERROR($X142/VLOOKUP(CONCATENATE("USD",C142),[1]GEINDICE!AR$1:AS$65536,2,0),"")</f>
        <v>957.88788917190436</v>
      </c>
      <c r="AD142" s="33">
        <f>IFERROR($AA142/VLOOKUP(CONCATENATE("USD",C142),[1]GEINDICE!AR$1:AS$65536,2,0),"")</f>
        <v>294.76205127265393</v>
      </c>
      <c r="AE142" s="33">
        <f>IFERROR($X142/VLOOKUP(CONCATENATE("EUR",C142),[1]GEINDICE!AR$1:AS$65536,2,0),"")</f>
        <v>818.14468165028472</v>
      </c>
      <c r="AF142" s="33">
        <f>IFERROR($AA142/VLOOKUP(CONCATENATE("EUR",C142),[1]GEINDICE!AR$1:AS$65536,2,0),"")</f>
        <v>251.76015620108933</v>
      </c>
      <c r="AG142" s="48" t="str">
        <f>VLOOKUP(E142,[1]Apresentação!AW$1:AX$65536,2,0)</f>
        <v xml:space="preserve">                    2 - LEATHER AUXILIARIES</v>
      </c>
      <c r="AH142" s="48" t="str">
        <f t="shared" si="44"/>
        <v xml:space="preserve">         5212000006 - ENSUL NFO BR</v>
      </c>
      <c r="AI142" s="49" t="str">
        <f t="shared" si="45"/>
        <v xml:space="preserve">     L00258 - CORTUME KRUMENAUER SA</v>
      </c>
      <c r="AJ142" t="str">
        <f t="shared" si="46"/>
        <v xml:space="preserve">     90 - SALES</v>
      </c>
      <c r="AK142" t="str">
        <f t="shared" si="47"/>
        <v/>
      </c>
      <c r="AL142">
        <f t="shared" si="48"/>
        <v>7</v>
      </c>
      <c r="AM142" t="str">
        <f t="shared" si="49"/>
        <v>2025 7</v>
      </c>
      <c r="AN142" t="str">
        <f t="shared" si="50"/>
        <v xml:space="preserve">CORTUME </v>
      </c>
    </row>
    <row r="143" spans="1:40" x14ac:dyDescent="0.35">
      <c r="A143">
        <v>84478</v>
      </c>
      <c r="B143" t="s">
        <v>274</v>
      </c>
      <c r="C143" s="31">
        <v>45964</v>
      </c>
      <c r="D143" t="s">
        <v>373</v>
      </c>
      <c r="E143" t="s">
        <v>374</v>
      </c>
      <c r="F143" t="s">
        <v>451</v>
      </c>
      <c r="G143" t="s">
        <v>452</v>
      </c>
      <c r="H143" t="s">
        <v>453</v>
      </c>
      <c r="I143" t="s">
        <v>454</v>
      </c>
      <c r="J143">
        <v>120</v>
      </c>
      <c r="K143">
        <v>1893.1200000000001</v>
      </c>
      <c r="L143">
        <v>1125.43517</v>
      </c>
      <c r="M143">
        <v>381.28</v>
      </c>
      <c r="N143">
        <v>15.776000000000002</v>
      </c>
      <c r="O143" s="32">
        <f t="shared" si="34"/>
        <v>1511.8400000000001</v>
      </c>
      <c r="P143" s="32">
        <f t="shared" si="35"/>
        <v>386.40483000000017</v>
      </c>
      <c r="Q143">
        <v>765953</v>
      </c>
      <c r="R143" t="s">
        <v>312</v>
      </c>
      <c r="S143" t="s">
        <v>457</v>
      </c>
      <c r="T143" t="str">
        <f t="shared" si="36"/>
        <v>VEN</v>
      </c>
      <c r="U143" t="s">
        <v>313</v>
      </c>
      <c r="V143" s="33">
        <f t="shared" si="37"/>
        <v>1893.1200000000001</v>
      </c>
      <c r="W143">
        <f t="shared" si="38"/>
        <v>120</v>
      </c>
      <c r="X143" s="33">
        <f t="shared" si="39"/>
        <v>1511.8400000000001</v>
      </c>
      <c r="Y143" s="33">
        <f t="shared" si="40"/>
        <v>381.28</v>
      </c>
      <c r="Z143" s="45">
        <f t="shared" si="41"/>
        <v>0.19143257162778912</v>
      </c>
      <c r="AA143" s="33">
        <f t="shared" si="42"/>
        <v>362.40483000000017</v>
      </c>
      <c r="AB143" s="45">
        <f t="shared" si="43"/>
        <v>0.2397111003809928</v>
      </c>
      <c r="AC143" s="33" t="str">
        <f>IFERROR($X143/VLOOKUP(CONCATENATE("USD",C143),[1]GEINDICE!AR$1:AS$65536,2,0),"")</f>
        <v/>
      </c>
      <c r="AD143" s="33" t="str">
        <f>IFERROR($AA143/VLOOKUP(CONCATENATE("USD",C143),[1]GEINDICE!AR$1:AS$65536,2,0),"")</f>
        <v/>
      </c>
      <c r="AE143" s="33" t="str">
        <f>IFERROR($X143/VLOOKUP(CONCATENATE("EUR",C143),[1]GEINDICE!AR$1:AS$65536,2,0),"")</f>
        <v/>
      </c>
      <c r="AF143" s="33" t="str">
        <f>IFERROR($AA143/VLOOKUP(CONCATENATE("EUR",C143),[1]GEINDICE!AR$1:AS$65536,2,0),"")</f>
        <v/>
      </c>
      <c r="AG143" s="48" t="str">
        <f>VLOOKUP(E143,[1]Apresentação!AW$1:AX$65536,2,0)</f>
        <v xml:space="preserve">                    2 - LEATHER AUXILIARIES</v>
      </c>
      <c r="AH143" s="48" t="str">
        <f t="shared" si="44"/>
        <v xml:space="preserve">         5212000006 - ENSUL NFO BR</v>
      </c>
      <c r="AI143" s="49" t="str">
        <f t="shared" si="45"/>
        <v xml:space="preserve">     L00040 - CURTUME SULINO LTDA</v>
      </c>
      <c r="AJ143" t="str">
        <f t="shared" si="46"/>
        <v xml:space="preserve">     90 - SALES</v>
      </c>
      <c r="AK143" t="str">
        <f t="shared" si="47"/>
        <v/>
      </c>
      <c r="AL143">
        <f t="shared" si="48"/>
        <v>11</v>
      </c>
      <c r="AM143" t="str">
        <f t="shared" si="49"/>
        <v>2025 11</v>
      </c>
      <c r="AN143" t="str">
        <f t="shared" si="50"/>
        <v xml:space="preserve">CURTUME </v>
      </c>
    </row>
    <row r="144" spans="1:40" x14ac:dyDescent="0.35">
      <c r="A144">
        <v>84139</v>
      </c>
      <c r="B144" t="s">
        <v>274</v>
      </c>
      <c r="C144" s="31">
        <v>45937</v>
      </c>
      <c r="D144" t="s">
        <v>373</v>
      </c>
      <c r="E144" t="s">
        <v>374</v>
      </c>
      <c r="F144" t="s">
        <v>458</v>
      </c>
      <c r="G144" t="s">
        <v>459</v>
      </c>
      <c r="H144" t="s">
        <v>453</v>
      </c>
      <c r="I144" t="s">
        <v>454</v>
      </c>
      <c r="J144">
        <v>1000</v>
      </c>
      <c r="K144">
        <v>16979.09</v>
      </c>
      <c r="L144">
        <v>9378.62637</v>
      </c>
      <c r="M144">
        <v>3419.62</v>
      </c>
      <c r="N144">
        <v>16.979089999999999</v>
      </c>
      <c r="O144" s="32">
        <f t="shared" si="34"/>
        <v>13559.470000000001</v>
      </c>
      <c r="P144" s="32">
        <f t="shared" si="35"/>
        <v>4180.8436300000012</v>
      </c>
      <c r="Q144">
        <v>763487</v>
      </c>
      <c r="R144" t="s">
        <v>312</v>
      </c>
      <c r="S144" t="s">
        <v>457</v>
      </c>
      <c r="T144" t="str">
        <f t="shared" si="36"/>
        <v>VEN</v>
      </c>
      <c r="U144" t="s">
        <v>437</v>
      </c>
      <c r="V144" s="33">
        <f t="shared" si="37"/>
        <v>16979.09</v>
      </c>
      <c r="W144">
        <f t="shared" si="38"/>
        <v>1000</v>
      </c>
      <c r="X144" s="33">
        <f t="shared" si="39"/>
        <v>13559.470000000001</v>
      </c>
      <c r="Y144" s="33">
        <f t="shared" si="40"/>
        <v>3419.62</v>
      </c>
      <c r="Z144" s="45">
        <f t="shared" si="41"/>
        <v>0.23445565280589251</v>
      </c>
      <c r="AA144" s="33">
        <f t="shared" si="42"/>
        <v>3980.8436300000012</v>
      </c>
      <c r="AB144" s="45">
        <f t="shared" si="43"/>
        <v>0.29358401397694756</v>
      </c>
      <c r="AC144" s="33">
        <f>IFERROR($X144/VLOOKUP(CONCATENATE("USD",C144),[1]GEINDICE!AR$1:AS$65536,2,0),"")</f>
        <v>2540.9872008695165</v>
      </c>
      <c r="AD144" s="33">
        <f>IFERROR($AA144/VLOOKUP(CONCATENATE("USD",C144),[1]GEINDICE!AR$1:AS$65536,2,0),"")</f>
        <v>745.99322189532086</v>
      </c>
      <c r="AE144" s="33">
        <f>IFERROR($X144/VLOOKUP(CONCATENATE("EUR",C144),[1]GEINDICE!AR$1:AS$65536,2,0),"")</f>
        <v>2176.4450008828112</v>
      </c>
      <c r="AF144" s="33">
        <f>IFERROR($AA144/VLOOKUP(CONCATENATE("EUR",C144),[1]GEINDICE!AR$1:AS$65536,2,0),"")</f>
        <v>638.96945955923684</v>
      </c>
      <c r="AG144" s="48" t="str">
        <f>VLOOKUP(E144,[1]Apresentação!AW$1:AX$65536,2,0)</f>
        <v xml:space="preserve">                    2 - LEATHER AUXILIARIES</v>
      </c>
      <c r="AH144" s="48" t="str">
        <f t="shared" si="44"/>
        <v xml:space="preserve">         5212000006 - ENSUL NFO BR</v>
      </c>
      <c r="AI144" s="49" t="str">
        <f t="shared" si="45"/>
        <v xml:space="preserve">     L00052 - CURTUME RUSAN LTDA</v>
      </c>
      <c r="AJ144" t="str">
        <f t="shared" si="46"/>
        <v xml:space="preserve">     90 - SALES</v>
      </c>
      <c r="AK144" t="str">
        <f t="shared" si="47"/>
        <v/>
      </c>
      <c r="AL144">
        <f t="shared" si="48"/>
        <v>10</v>
      </c>
      <c r="AM144" t="str">
        <f t="shared" si="49"/>
        <v>2025 10</v>
      </c>
      <c r="AN144" t="str">
        <f t="shared" si="50"/>
        <v xml:space="preserve">CURTUME </v>
      </c>
    </row>
    <row r="145" spans="1:40" x14ac:dyDescent="0.35">
      <c r="A145">
        <v>83569</v>
      </c>
      <c r="B145" t="s">
        <v>274</v>
      </c>
      <c r="C145" s="31">
        <v>45889</v>
      </c>
      <c r="D145" t="s">
        <v>373</v>
      </c>
      <c r="E145" t="s">
        <v>374</v>
      </c>
      <c r="F145" t="s">
        <v>458</v>
      </c>
      <c r="G145" t="s">
        <v>459</v>
      </c>
      <c r="H145" t="s">
        <v>453</v>
      </c>
      <c r="I145" t="s">
        <v>454</v>
      </c>
      <c r="J145">
        <v>1000</v>
      </c>
      <c r="K145">
        <v>15867.640000000001</v>
      </c>
      <c r="L145">
        <v>9361.9607799999994</v>
      </c>
      <c r="M145">
        <v>3195.77</v>
      </c>
      <c r="N145">
        <v>15.86764</v>
      </c>
      <c r="O145" s="32">
        <f t="shared" si="34"/>
        <v>12671.87</v>
      </c>
      <c r="P145" s="32">
        <f t="shared" si="35"/>
        <v>3309.9092200000014</v>
      </c>
      <c r="Q145">
        <v>758607</v>
      </c>
      <c r="R145" t="s">
        <v>312</v>
      </c>
      <c r="S145" t="s">
        <v>457</v>
      </c>
      <c r="T145" t="str">
        <f t="shared" si="36"/>
        <v>VEN</v>
      </c>
      <c r="U145" t="s">
        <v>437</v>
      </c>
      <c r="V145" s="33">
        <f t="shared" si="37"/>
        <v>15867.640000000001</v>
      </c>
      <c r="W145">
        <f t="shared" si="38"/>
        <v>1000</v>
      </c>
      <c r="X145" s="33">
        <f t="shared" si="39"/>
        <v>12671.87</v>
      </c>
      <c r="Y145" s="33">
        <f t="shared" si="40"/>
        <v>3195.77</v>
      </c>
      <c r="Z145" s="45">
        <f t="shared" si="41"/>
        <v>0.19599065897638218</v>
      </c>
      <c r="AA145" s="33">
        <f t="shared" si="42"/>
        <v>3109.9092200000014</v>
      </c>
      <c r="AB145" s="45">
        <f t="shared" si="43"/>
        <v>0.24541833367924396</v>
      </c>
      <c r="AC145" s="33">
        <f>IFERROR($X145/VLOOKUP(CONCATENATE("USD",C145),[1]GEINDICE!AR$1:AS$65536,2,0),"")</f>
        <v>2315.5118225340789</v>
      </c>
      <c r="AD145" s="33">
        <f>IFERROR($AA145/VLOOKUP(CONCATENATE("USD",C145),[1]GEINDICE!AR$1:AS$65536,2,0),"")</f>
        <v>568.26905310090297</v>
      </c>
      <c r="AE145" s="33">
        <f>IFERROR($X145/VLOOKUP(CONCATENATE("EUR",C145),[1]GEINDICE!AR$1:AS$65536,2,0),"")</f>
        <v>1987.7443137254904</v>
      </c>
      <c r="AF145" s="33">
        <f>IFERROR($AA145/VLOOKUP(CONCATENATE("EUR",C145),[1]GEINDICE!AR$1:AS$65536,2,0),"")</f>
        <v>487.82889725490219</v>
      </c>
      <c r="AG145" s="48" t="str">
        <f>VLOOKUP(E145,[1]Apresentação!AW$1:AX$65536,2,0)</f>
        <v xml:space="preserve">                    2 - LEATHER AUXILIARIES</v>
      </c>
      <c r="AH145" s="48" t="str">
        <f t="shared" si="44"/>
        <v xml:space="preserve">         5212000006 - ENSUL NFO BR</v>
      </c>
      <c r="AI145" s="49" t="str">
        <f t="shared" si="45"/>
        <v xml:space="preserve">     L00052 - CURTUME RUSAN LTDA</v>
      </c>
      <c r="AJ145" t="str">
        <f t="shared" si="46"/>
        <v xml:space="preserve">     90 - SALES</v>
      </c>
      <c r="AK145" t="str">
        <f t="shared" si="47"/>
        <v/>
      </c>
      <c r="AL145">
        <f t="shared" si="48"/>
        <v>8</v>
      </c>
      <c r="AM145" t="str">
        <f t="shared" si="49"/>
        <v>2025 8</v>
      </c>
      <c r="AN145" t="str">
        <f t="shared" si="50"/>
        <v xml:space="preserve">CURTUME </v>
      </c>
    </row>
    <row r="146" spans="1:40" x14ac:dyDescent="0.35">
      <c r="A146">
        <v>84544</v>
      </c>
      <c r="B146" t="s">
        <v>274</v>
      </c>
      <c r="C146" s="31">
        <v>45967</v>
      </c>
      <c r="D146" t="s">
        <v>373</v>
      </c>
      <c r="E146" t="s">
        <v>374</v>
      </c>
      <c r="F146" t="s">
        <v>455</v>
      </c>
      <c r="G146" t="s">
        <v>456</v>
      </c>
      <c r="H146" t="s">
        <v>453</v>
      </c>
      <c r="I146" t="s">
        <v>454</v>
      </c>
      <c r="J146">
        <v>1000</v>
      </c>
      <c r="K146">
        <v>16709.66</v>
      </c>
      <c r="L146">
        <v>9378.6263799999997</v>
      </c>
      <c r="M146">
        <v>3365.34</v>
      </c>
      <c r="N146">
        <v>16.70966</v>
      </c>
      <c r="O146" s="32">
        <f t="shared" si="34"/>
        <v>13344.32</v>
      </c>
      <c r="P146" s="32">
        <f t="shared" si="35"/>
        <v>3965.69362</v>
      </c>
      <c r="Q146">
        <v>766448</v>
      </c>
      <c r="R146" t="s">
        <v>312</v>
      </c>
      <c r="S146" t="s">
        <v>457</v>
      </c>
      <c r="T146" t="str">
        <f t="shared" si="36"/>
        <v>VEN</v>
      </c>
      <c r="U146" t="s">
        <v>437</v>
      </c>
      <c r="V146" s="33">
        <f t="shared" si="37"/>
        <v>16709.66</v>
      </c>
      <c r="W146">
        <f t="shared" si="38"/>
        <v>1000</v>
      </c>
      <c r="X146" s="33">
        <f t="shared" si="39"/>
        <v>13344.32</v>
      </c>
      <c r="Y146" s="33">
        <f t="shared" si="40"/>
        <v>3365.34</v>
      </c>
      <c r="Z146" s="45">
        <f t="shared" si="41"/>
        <v>0.22536027782731666</v>
      </c>
      <c r="AA146" s="33">
        <f t="shared" si="42"/>
        <v>3765.69362</v>
      </c>
      <c r="AB146" s="45">
        <f t="shared" si="43"/>
        <v>0.28219449323757223</v>
      </c>
      <c r="AC146" s="33" t="str">
        <f>IFERROR($X146/VLOOKUP(CONCATENATE("USD",C146),[1]GEINDICE!AR$1:AS$65536,2,0),"")</f>
        <v/>
      </c>
      <c r="AD146" s="33" t="str">
        <f>IFERROR($AA146/VLOOKUP(CONCATENATE("USD",C146),[1]GEINDICE!AR$1:AS$65536,2,0),"")</f>
        <v/>
      </c>
      <c r="AE146" s="33" t="str">
        <f>IFERROR($X146/VLOOKUP(CONCATENATE("EUR",C146),[1]GEINDICE!AR$1:AS$65536,2,0),"")</f>
        <v/>
      </c>
      <c r="AF146" s="33" t="str">
        <f>IFERROR($AA146/VLOOKUP(CONCATENATE("EUR",C146),[1]GEINDICE!AR$1:AS$65536,2,0),"")</f>
        <v/>
      </c>
      <c r="AG146" s="48" t="str">
        <f>VLOOKUP(E146,[1]Apresentação!AW$1:AX$65536,2,0)</f>
        <v xml:space="preserve">                    2 - LEATHER AUXILIARIES</v>
      </c>
      <c r="AH146" s="48" t="str">
        <f t="shared" si="44"/>
        <v xml:space="preserve">         5212000006 - ENSUL NFO BR</v>
      </c>
      <c r="AI146" s="49" t="str">
        <f t="shared" si="45"/>
        <v xml:space="preserve">     L00088 - MATS BENEFICIMENTO DE COUROS LTDA</v>
      </c>
      <c r="AJ146" t="str">
        <f t="shared" si="46"/>
        <v xml:space="preserve">     90 - SALES</v>
      </c>
      <c r="AK146" t="str">
        <f t="shared" si="47"/>
        <v/>
      </c>
      <c r="AL146">
        <f t="shared" si="48"/>
        <v>11</v>
      </c>
      <c r="AM146" t="str">
        <f t="shared" si="49"/>
        <v>2025 11</v>
      </c>
      <c r="AN146" t="str">
        <f t="shared" si="50"/>
        <v xml:space="preserve">MATS </v>
      </c>
    </row>
    <row r="147" spans="1:40" x14ac:dyDescent="0.35">
      <c r="A147">
        <v>84705</v>
      </c>
      <c r="B147" t="s">
        <v>274</v>
      </c>
      <c r="C147" s="31">
        <v>45980</v>
      </c>
      <c r="D147" t="s">
        <v>373</v>
      </c>
      <c r="E147" t="s">
        <v>374</v>
      </c>
      <c r="F147" t="s">
        <v>451</v>
      </c>
      <c r="G147" t="s">
        <v>452</v>
      </c>
      <c r="H147" t="s">
        <v>453</v>
      </c>
      <c r="I147" t="s">
        <v>454</v>
      </c>
      <c r="J147">
        <v>120</v>
      </c>
      <c r="K147">
        <v>1876.17</v>
      </c>
      <c r="L147">
        <v>1125.43517</v>
      </c>
      <c r="M147">
        <v>377.86</v>
      </c>
      <c r="N147">
        <v>15.63477</v>
      </c>
      <c r="O147" s="32">
        <f t="shared" si="34"/>
        <v>1498.31</v>
      </c>
      <c r="P147" s="32">
        <f t="shared" si="35"/>
        <v>372.87482999999997</v>
      </c>
      <c r="Q147">
        <v>767672</v>
      </c>
      <c r="R147" t="s">
        <v>312</v>
      </c>
      <c r="S147" t="s">
        <v>457</v>
      </c>
      <c r="T147" t="str">
        <f t="shared" si="36"/>
        <v>VEN</v>
      </c>
      <c r="U147" t="s">
        <v>313</v>
      </c>
      <c r="V147" s="33">
        <f t="shared" si="37"/>
        <v>1876.17</v>
      </c>
      <c r="W147">
        <f t="shared" si="38"/>
        <v>120</v>
      </c>
      <c r="X147" s="33">
        <f t="shared" si="39"/>
        <v>1498.31</v>
      </c>
      <c r="Y147" s="33">
        <f t="shared" si="40"/>
        <v>377.86</v>
      </c>
      <c r="Z147" s="45">
        <f t="shared" si="41"/>
        <v>0.18595054286125456</v>
      </c>
      <c r="AA147" s="33">
        <f t="shared" si="42"/>
        <v>348.87482999999997</v>
      </c>
      <c r="AB147" s="45">
        <f t="shared" si="43"/>
        <v>0.23284555933017867</v>
      </c>
      <c r="AC147" s="33" t="str">
        <f>IFERROR($X147/VLOOKUP(CONCATENATE("USD",C147),[1]GEINDICE!AR$1:AS$65536,2,0),"")</f>
        <v/>
      </c>
      <c r="AD147" s="33" t="str">
        <f>IFERROR($AA147/VLOOKUP(CONCATENATE("USD",C147),[1]GEINDICE!AR$1:AS$65536,2,0),"")</f>
        <v/>
      </c>
      <c r="AE147" s="33" t="str">
        <f>IFERROR($X147/VLOOKUP(CONCATENATE("EUR",C147),[1]GEINDICE!AR$1:AS$65536,2,0),"")</f>
        <v/>
      </c>
      <c r="AF147" s="33" t="str">
        <f>IFERROR($AA147/VLOOKUP(CONCATENATE("EUR",C147),[1]GEINDICE!AR$1:AS$65536,2,0),"")</f>
        <v/>
      </c>
      <c r="AG147" s="48" t="str">
        <f>VLOOKUP(E147,[1]Apresentação!AW$1:AX$65536,2,0)</f>
        <v xml:space="preserve">                    2 - LEATHER AUXILIARIES</v>
      </c>
      <c r="AH147" s="48" t="str">
        <f t="shared" si="44"/>
        <v xml:space="preserve">         5212000006 - ENSUL NFO BR</v>
      </c>
      <c r="AI147" s="49" t="str">
        <f t="shared" si="45"/>
        <v xml:space="preserve">     L00040 - CURTUME SULINO LTDA</v>
      </c>
      <c r="AJ147" t="str">
        <f t="shared" si="46"/>
        <v xml:space="preserve">     90 - SALES</v>
      </c>
      <c r="AK147" t="str">
        <f t="shared" si="47"/>
        <v/>
      </c>
      <c r="AL147">
        <f t="shared" si="48"/>
        <v>11</v>
      </c>
      <c r="AM147" t="str">
        <f t="shared" si="49"/>
        <v>2025 11</v>
      </c>
      <c r="AN147" t="str">
        <f t="shared" si="50"/>
        <v xml:space="preserve">CURTUME </v>
      </c>
    </row>
    <row r="148" spans="1:40" x14ac:dyDescent="0.35">
      <c r="A148">
        <v>84800</v>
      </c>
      <c r="B148" t="s">
        <v>274</v>
      </c>
      <c r="C148" s="31">
        <v>45987</v>
      </c>
      <c r="D148" t="s">
        <v>373</v>
      </c>
      <c r="E148" t="s">
        <v>374</v>
      </c>
      <c r="F148" t="s">
        <v>427</v>
      </c>
      <c r="G148" t="s">
        <v>428</v>
      </c>
      <c r="H148" t="s">
        <v>453</v>
      </c>
      <c r="I148" t="s">
        <v>454</v>
      </c>
      <c r="J148">
        <v>240</v>
      </c>
      <c r="K148">
        <v>4306.8500000000004</v>
      </c>
      <c r="L148">
        <v>2264.0809100000001</v>
      </c>
      <c r="M148">
        <v>867.4</v>
      </c>
      <c r="N148">
        <v>17.945209999999999</v>
      </c>
      <c r="O148" s="32">
        <f t="shared" si="34"/>
        <v>3439.4500000000003</v>
      </c>
      <c r="P148" s="32">
        <f t="shared" si="35"/>
        <v>1175.3690900000001</v>
      </c>
      <c r="Q148">
        <v>768310</v>
      </c>
      <c r="R148" t="s">
        <v>312</v>
      </c>
      <c r="S148" t="s">
        <v>457</v>
      </c>
      <c r="T148" t="str">
        <f t="shared" si="36"/>
        <v>VEN</v>
      </c>
      <c r="U148" t="s">
        <v>437</v>
      </c>
      <c r="V148" s="33">
        <f t="shared" si="37"/>
        <v>4306.8500000000004</v>
      </c>
      <c r="W148">
        <f t="shared" si="38"/>
        <v>240</v>
      </c>
      <c r="X148" s="33">
        <f t="shared" si="39"/>
        <v>3439.4500000000003</v>
      </c>
      <c r="Y148" s="33">
        <f t="shared" si="40"/>
        <v>867.4</v>
      </c>
      <c r="Z148" s="45">
        <f t="shared" si="41"/>
        <v>0.2617618654004667</v>
      </c>
      <c r="AA148" s="33">
        <f t="shared" si="42"/>
        <v>1127.3690900000001</v>
      </c>
      <c r="AB148" s="45">
        <f t="shared" si="43"/>
        <v>0.32777597871752751</v>
      </c>
      <c r="AC148" s="33" t="str">
        <f>IFERROR($X148/VLOOKUP(CONCATENATE("USD",C148),[1]GEINDICE!AR$1:AS$65536,2,0),"")</f>
        <v/>
      </c>
      <c r="AD148" s="33" t="str">
        <f>IFERROR($AA148/VLOOKUP(CONCATENATE("USD",C148),[1]GEINDICE!AR$1:AS$65536,2,0),"")</f>
        <v/>
      </c>
      <c r="AE148" s="33" t="str">
        <f>IFERROR($X148/VLOOKUP(CONCATENATE("EUR",C148),[1]GEINDICE!AR$1:AS$65536,2,0),"")</f>
        <v/>
      </c>
      <c r="AF148" s="33" t="str">
        <f>IFERROR($AA148/VLOOKUP(CONCATENATE("EUR",C148),[1]GEINDICE!AR$1:AS$65536,2,0),"")</f>
        <v/>
      </c>
      <c r="AG148" s="48" t="str">
        <f>VLOOKUP(E148,[1]Apresentação!AW$1:AX$65536,2,0)</f>
        <v xml:space="preserve">                    2 - LEATHER AUXILIARIES</v>
      </c>
      <c r="AH148" s="48" t="str">
        <f t="shared" si="44"/>
        <v xml:space="preserve">         5212000006 - ENSUL NFO BR</v>
      </c>
      <c r="AI148" s="49" t="str">
        <f t="shared" si="45"/>
        <v xml:space="preserve">     L00258 - CORTUME KRUMENAUER SA</v>
      </c>
      <c r="AJ148" t="str">
        <f t="shared" si="46"/>
        <v xml:space="preserve">     90 - SALES</v>
      </c>
      <c r="AK148" t="str">
        <f t="shared" si="47"/>
        <v/>
      </c>
      <c r="AL148">
        <f t="shared" si="48"/>
        <v>11</v>
      </c>
      <c r="AM148" t="str">
        <f t="shared" si="49"/>
        <v>2025 11</v>
      </c>
      <c r="AN148" t="str">
        <f t="shared" si="50"/>
        <v xml:space="preserve">CORTUME </v>
      </c>
    </row>
    <row r="149" spans="1:40" x14ac:dyDescent="0.35">
      <c r="A149">
        <v>84768</v>
      </c>
      <c r="B149" t="s">
        <v>274</v>
      </c>
      <c r="C149" s="31">
        <v>45986</v>
      </c>
      <c r="D149" t="s">
        <v>373</v>
      </c>
      <c r="E149" t="s">
        <v>374</v>
      </c>
      <c r="F149" t="s">
        <v>451</v>
      </c>
      <c r="G149" t="s">
        <v>452</v>
      </c>
      <c r="H149" t="s">
        <v>453</v>
      </c>
      <c r="I149" t="s">
        <v>454</v>
      </c>
      <c r="J149">
        <v>120</v>
      </c>
      <c r="K149">
        <v>1896.81</v>
      </c>
      <c r="L149">
        <v>1132.03792</v>
      </c>
      <c r="M149">
        <v>382.02</v>
      </c>
      <c r="N149">
        <v>15.806759999999999</v>
      </c>
      <c r="O149" s="32">
        <f t="shared" si="34"/>
        <v>1514.79</v>
      </c>
      <c r="P149" s="32">
        <f t="shared" si="35"/>
        <v>382.75207999999998</v>
      </c>
      <c r="Q149">
        <v>768112</v>
      </c>
      <c r="R149" t="s">
        <v>312</v>
      </c>
      <c r="S149" t="s">
        <v>457</v>
      </c>
      <c r="T149" t="str">
        <f t="shared" si="36"/>
        <v>VEN</v>
      </c>
      <c r="U149" t="s">
        <v>313</v>
      </c>
      <c r="V149" s="33">
        <f t="shared" si="37"/>
        <v>1896.81</v>
      </c>
      <c r="W149">
        <f t="shared" si="38"/>
        <v>120</v>
      </c>
      <c r="X149" s="33">
        <f t="shared" si="39"/>
        <v>1514.79</v>
      </c>
      <c r="Y149" s="33">
        <f t="shared" si="40"/>
        <v>382.02</v>
      </c>
      <c r="Z149" s="45">
        <f t="shared" si="41"/>
        <v>0.18913443096567395</v>
      </c>
      <c r="AA149" s="33">
        <f t="shared" si="42"/>
        <v>358.75207999999998</v>
      </c>
      <c r="AB149" s="45">
        <f t="shared" si="43"/>
        <v>0.23683288112543652</v>
      </c>
      <c r="AC149" s="33" t="str">
        <f>IFERROR($X149/VLOOKUP(CONCATENATE("USD",C149),[1]GEINDICE!AR$1:AS$65536,2,0),"")</f>
        <v/>
      </c>
      <c r="AD149" s="33" t="str">
        <f>IFERROR($AA149/VLOOKUP(CONCATENATE("USD",C149),[1]GEINDICE!AR$1:AS$65536,2,0),"")</f>
        <v/>
      </c>
      <c r="AE149" s="33" t="str">
        <f>IFERROR($X149/VLOOKUP(CONCATENATE("EUR",C149),[1]GEINDICE!AR$1:AS$65536,2,0),"")</f>
        <v/>
      </c>
      <c r="AF149" s="33" t="str">
        <f>IFERROR($AA149/VLOOKUP(CONCATENATE("EUR",C149),[1]GEINDICE!AR$1:AS$65536,2,0),"")</f>
        <v/>
      </c>
      <c r="AG149" s="48" t="str">
        <f>VLOOKUP(E149,[1]Apresentação!AW$1:AX$65536,2,0)</f>
        <v xml:space="preserve">                    2 - LEATHER AUXILIARIES</v>
      </c>
      <c r="AH149" s="48" t="str">
        <f t="shared" si="44"/>
        <v xml:space="preserve">         5212000006 - ENSUL NFO BR</v>
      </c>
      <c r="AI149" s="49" t="str">
        <f t="shared" si="45"/>
        <v xml:space="preserve">     L00040 - CURTUME SULINO LTDA</v>
      </c>
      <c r="AJ149" t="str">
        <f t="shared" si="46"/>
        <v xml:space="preserve">     90 - SALES</v>
      </c>
      <c r="AK149" t="str">
        <f t="shared" si="47"/>
        <v/>
      </c>
      <c r="AL149">
        <f t="shared" si="48"/>
        <v>11</v>
      </c>
      <c r="AM149" t="str">
        <f t="shared" si="49"/>
        <v>2025 11</v>
      </c>
      <c r="AN149" t="str">
        <f t="shared" si="50"/>
        <v xml:space="preserve">CURTUME </v>
      </c>
    </row>
    <row r="150" spans="1:40" x14ac:dyDescent="0.35">
      <c r="A150">
        <v>84786</v>
      </c>
      <c r="B150" t="s">
        <v>274</v>
      </c>
      <c r="C150" s="31">
        <v>45986</v>
      </c>
      <c r="D150" t="s">
        <v>373</v>
      </c>
      <c r="E150" t="s">
        <v>374</v>
      </c>
      <c r="F150" t="s">
        <v>460</v>
      </c>
      <c r="G150" t="s">
        <v>461</v>
      </c>
      <c r="H150" t="s">
        <v>453</v>
      </c>
      <c r="I150" t="s">
        <v>454</v>
      </c>
      <c r="J150">
        <v>120</v>
      </c>
      <c r="K150">
        <v>1942.13</v>
      </c>
      <c r="L150">
        <v>1132.03792</v>
      </c>
      <c r="M150">
        <v>391.15</v>
      </c>
      <c r="N150">
        <v>16.1844</v>
      </c>
      <c r="O150" s="32">
        <f t="shared" si="34"/>
        <v>1550.98</v>
      </c>
      <c r="P150" s="32">
        <f t="shared" si="35"/>
        <v>418.94208000000003</v>
      </c>
      <c r="Q150">
        <v>768194</v>
      </c>
      <c r="R150" t="s">
        <v>312</v>
      </c>
      <c r="S150" t="s">
        <v>457</v>
      </c>
      <c r="T150" t="str">
        <f t="shared" si="36"/>
        <v>VEN</v>
      </c>
      <c r="U150" t="s">
        <v>437</v>
      </c>
      <c r="V150" s="33">
        <f t="shared" si="37"/>
        <v>1942.13</v>
      </c>
      <c r="W150">
        <f t="shared" si="38"/>
        <v>120</v>
      </c>
      <c r="X150" s="33">
        <f t="shared" si="39"/>
        <v>1550.98</v>
      </c>
      <c r="Y150" s="33">
        <f t="shared" si="40"/>
        <v>391.15</v>
      </c>
      <c r="Z150" s="45">
        <f t="shared" si="41"/>
        <v>0.20335512040903544</v>
      </c>
      <c r="AA150" s="33">
        <f t="shared" si="42"/>
        <v>394.94208000000003</v>
      </c>
      <c r="AB150" s="45">
        <f t="shared" si="43"/>
        <v>0.25464034352473919</v>
      </c>
      <c r="AC150" s="33" t="str">
        <f>IFERROR($X150/VLOOKUP(CONCATENATE("USD",C150),[1]GEINDICE!AR$1:AS$65536,2,0),"")</f>
        <v/>
      </c>
      <c r="AD150" s="33" t="str">
        <f>IFERROR($AA150/VLOOKUP(CONCATENATE("USD",C150),[1]GEINDICE!AR$1:AS$65536,2,0),"")</f>
        <v/>
      </c>
      <c r="AE150" s="33" t="str">
        <f>IFERROR($X150/VLOOKUP(CONCATENATE("EUR",C150),[1]GEINDICE!AR$1:AS$65536,2,0),"")</f>
        <v/>
      </c>
      <c r="AF150" s="33" t="str">
        <f>IFERROR($AA150/VLOOKUP(CONCATENATE("EUR",C150),[1]GEINDICE!AR$1:AS$65536,2,0),"")</f>
        <v/>
      </c>
      <c r="AG150" s="48" t="str">
        <f>VLOOKUP(E150,[1]Apresentação!AW$1:AX$65536,2,0)</f>
        <v xml:space="preserve">                    2 - LEATHER AUXILIARIES</v>
      </c>
      <c r="AH150" s="48" t="str">
        <f t="shared" si="44"/>
        <v xml:space="preserve">         5212000006 - ENSUL NFO BR</v>
      </c>
      <c r="AI150" s="49" t="str">
        <f t="shared" si="45"/>
        <v xml:space="preserve">     L00583 - SPM COUROS LTDA</v>
      </c>
      <c r="AJ150" t="str">
        <f t="shared" si="46"/>
        <v xml:space="preserve">     90 - SALES</v>
      </c>
      <c r="AK150" t="str">
        <f t="shared" si="47"/>
        <v/>
      </c>
      <c r="AL150">
        <f t="shared" si="48"/>
        <v>11</v>
      </c>
      <c r="AM150" t="str">
        <f t="shared" si="49"/>
        <v>2025 11</v>
      </c>
      <c r="AN150" t="str">
        <f t="shared" si="50"/>
        <v xml:space="preserve">SPM </v>
      </c>
    </row>
    <row r="151" spans="1:40" x14ac:dyDescent="0.35">
      <c r="A151">
        <v>81841</v>
      </c>
      <c r="B151" t="s">
        <v>274</v>
      </c>
      <c r="C151" s="31">
        <v>45747</v>
      </c>
      <c r="D151" t="s">
        <v>373</v>
      </c>
      <c r="E151" t="s">
        <v>374</v>
      </c>
      <c r="F151" t="s">
        <v>464</v>
      </c>
      <c r="G151" t="s">
        <v>465</v>
      </c>
      <c r="H151" t="s">
        <v>453</v>
      </c>
      <c r="I151" t="s">
        <v>454</v>
      </c>
      <c r="J151">
        <v>240</v>
      </c>
      <c r="K151">
        <v>4137.68</v>
      </c>
      <c r="L151">
        <v>2248.2778400000002</v>
      </c>
      <c r="M151">
        <v>496.53</v>
      </c>
      <c r="N151">
        <v>17.24034</v>
      </c>
      <c r="O151" s="32">
        <f t="shared" si="34"/>
        <v>3641.1500000000005</v>
      </c>
      <c r="P151" s="32">
        <f t="shared" si="35"/>
        <v>1392.8721600000003</v>
      </c>
      <c r="Q151">
        <v>724184</v>
      </c>
      <c r="R151" t="s">
        <v>312</v>
      </c>
      <c r="S151" t="s">
        <v>466</v>
      </c>
      <c r="T151" t="str">
        <f t="shared" si="36"/>
        <v>VEN</v>
      </c>
      <c r="U151" t="s">
        <v>387</v>
      </c>
      <c r="V151" s="33">
        <f t="shared" si="37"/>
        <v>4137.68</v>
      </c>
      <c r="W151">
        <f t="shared" si="38"/>
        <v>240</v>
      </c>
      <c r="X151" s="33">
        <f t="shared" si="39"/>
        <v>3641.1500000000005</v>
      </c>
      <c r="Y151" s="33">
        <f t="shared" si="40"/>
        <v>496.53</v>
      </c>
      <c r="Z151" s="45">
        <f t="shared" si="41"/>
        <v>0.32503049051642474</v>
      </c>
      <c r="AA151" s="33">
        <f t="shared" si="42"/>
        <v>1344.8721600000003</v>
      </c>
      <c r="AB151" s="45">
        <f t="shared" si="43"/>
        <v>0.36935368221578352</v>
      </c>
      <c r="AC151" s="33">
        <f>IFERROR($X151/VLOOKUP(CONCATENATE("USD",C151),[1]GEINDICE!AR$1:AS$65536,2,0),"")</f>
        <v>634.10365365191046</v>
      </c>
      <c r="AD151" s="33">
        <f>IFERROR($AA151/VLOOKUP(CONCATENATE("USD",C151),[1]GEINDICE!AR$1:AS$65536,2,0),"")</f>
        <v>234.20851938281498</v>
      </c>
      <c r="AE151" s="33">
        <f>IFERROR($X151/VLOOKUP(CONCATENATE("EUR",C151),[1]GEINDICE!AR$1:AS$65536,2,0),"")</f>
        <v>587.34857161292416</v>
      </c>
      <c r="AF151" s="33">
        <f>IFERROR($AA151/VLOOKUP(CONCATENATE("EUR",C151),[1]GEINDICE!AR$1:AS$65536,2,0),"")</f>
        <v>216.93935766941433</v>
      </c>
      <c r="AG151" s="48" t="str">
        <f>VLOOKUP(E151,[1]Apresentação!AW$1:AX$65536,2,0)</f>
        <v xml:space="preserve">                    2 - LEATHER AUXILIARIES</v>
      </c>
      <c r="AH151" s="48" t="str">
        <f t="shared" si="44"/>
        <v xml:space="preserve">         5212000006 - ENSUL NFO BR</v>
      </c>
      <c r="AI151" s="49" t="str">
        <f t="shared" si="45"/>
        <v xml:space="preserve">     ZC0056 - IND E COM DE COUROS DOWIDI LTDA</v>
      </c>
      <c r="AJ151" t="str">
        <f t="shared" si="46"/>
        <v xml:space="preserve">     90 - SALES</v>
      </c>
      <c r="AK151" t="str">
        <f t="shared" si="47"/>
        <v/>
      </c>
      <c r="AL151">
        <f t="shared" si="48"/>
        <v>3</v>
      </c>
      <c r="AM151" t="str">
        <f t="shared" si="49"/>
        <v>2025 3</v>
      </c>
      <c r="AN151" t="str">
        <f t="shared" si="50"/>
        <v xml:space="preserve">IND </v>
      </c>
    </row>
    <row r="152" spans="1:40" x14ac:dyDescent="0.35">
      <c r="A152">
        <v>82029</v>
      </c>
      <c r="B152" t="s">
        <v>274</v>
      </c>
      <c r="C152" s="31">
        <v>45758</v>
      </c>
      <c r="D152" t="s">
        <v>373</v>
      </c>
      <c r="E152" t="s">
        <v>374</v>
      </c>
      <c r="F152" t="s">
        <v>464</v>
      </c>
      <c r="G152" t="s">
        <v>465</v>
      </c>
      <c r="H152" t="s">
        <v>453</v>
      </c>
      <c r="I152" t="s">
        <v>454</v>
      </c>
      <c r="J152">
        <v>120</v>
      </c>
      <c r="K152">
        <v>2121.0500000000002</v>
      </c>
      <c r="L152">
        <v>1124.1389200000001</v>
      </c>
      <c r="M152">
        <v>254.53</v>
      </c>
      <c r="N152">
        <v>17.67539</v>
      </c>
      <c r="O152" s="32">
        <f t="shared" si="34"/>
        <v>1866.5200000000002</v>
      </c>
      <c r="P152" s="32">
        <f t="shared" si="35"/>
        <v>742.38108000000011</v>
      </c>
      <c r="Q152">
        <v>728524</v>
      </c>
      <c r="R152" t="s">
        <v>312</v>
      </c>
      <c r="S152" t="s">
        <v>466</v>
      </c>
      <c r="T152" t="str">
        <f t="shared" si="36"/>
        <v>VEN</v>
      </c>
      <c r="U152" t="s">
        <v>387</v>
      </c>
      <c r="V152" s="33">
        <f t="shared" si="37"/>
        <v>2121.0500000000002</v>
      </c>
      <c r="W152">
        <f t="shared" si="38"/>
        <v>120</v>
      </c>
      <c r="X152" s="33">
        <f t="shared" si="39"/>
        <v>1866.5200000000002</v>
      </c>
      <c r="Y152" s="33">
        <f t="shared" si="40"/>
        <v>254.53</v>
      </c>
      <c r="Z152" s="45">
        <f t="shared" si="41"/>
        <v>0.33869125197425803</v>
      </c>
      <c r="AA152" s="33">
        <f t="shared" si="42"/>
        <v>718.38108000000011</v>
      </c>
      <c r="AB152" s="45">
        <f t="shared" si="43"/>
        <v>0.38487724749801772</v>
      </c>
      <c r="AC152" s="33">
        <f>IFERROR($X152/VLOOKUP(CONCATENATE("USD",C152),[1]GEINDICE!AR$1:AS$65536,2,0),"")</f>
        <v>317.7758482728093</v>
      </c>
      <c r="AD152" s="33">
        <f>IFERROR($AA152/VLOOKUP(CONCATENATE("USD",C152),[1]GEINDICE!AR$1:AS$65536,2,0),"")</f>
        <v>122.30469380458656</v>
      </c>
      <c r="AE152" s="33">
        <f>IFERROR($X152/VLOOKUP(CONCATENATE("EUR",C152),[1]GEINDICE!AR$1:AS$65536,2,0),"")</f>
        <v>280.64593733084746</v>
      </c>
      <c r="AF152" s="33">
        <f>IFERROR($AA152/VLOOKUP(CONCATENATE("EUR",C152),[1]GEINDICE!AR$1:AS$65536,2,0),"")</f>
        <v>108.01423588139774</v>
      </c>
      <c r="AG152" s="48" t="str">
        <f>VLOOKUP(E152,[1]Apresentação!AW$1:AX$65536,2,0)</f>
        <v xml:space="preserve">                    2 - LEATHER AUXILIARIES</v>
      </c>
      <c r="AH152" s="48" t="str">
        <f t="shared" si="44"/>
        <v xml:space="preserve">         5212000006 - ENSUL NFO BR</v>
      </c>
      <c r="AI152" s="49" t="str">
        <f t="shared" si="45"/>
        <v xml:space="preserve">     ZC0056 - IND E COM DE COUROS DOWIDI LTDA</v>
      </c>
      <c r="AJ152" t="str">
        <f t="shared" si="46"/>
        <v xml:space="preserve">     90 - SALES</v>
      </c>
      <c r="AK152" t="str">
        <f t="shared" si="47"/>
        <v/>
      </c>
      <c r="AL152">
        <f t="shared" si="48"/>
        <v>4</v>
      </c>
      <c r="AM152" t="str">
        <f t="shared" si="49"/>
        <v>2025 4</v>
      </c>
      <c r="AN152" t="str">
        <f t="shared" si="50"/>
        <v xml:space="preserve">IND </v>
      </c>
    </row>
    <row r="153" spans="1:40" x14ac:dyDescent="0.35">
      <c r="A153">
        <v>81381</v>
      </c>
      <c r="B153" t="s">
        <v>274</v>
      </c>
      <c r="C153" s="31">
        <v>45712</v>
      </c>
      <c r="D153" t="s">
        <v>373</v>
      </c>
      <c r="E153" t="s">
        <v>374</v>
      </c>
      <c r="F153" t="s">
        <v>464</v>
      </c>
      <c r="G153" t="s">
        <v>465</v>
      </c>
      <c r="H153" t="s">
        <v>453</v>
      </c>
      <c r="I153" t="s">
        <v>454</v>
      </c>
      <c r="J153">
        <v>120</v>
      </c>
      <c r="K153">
        <v>2046.13</v>
      </c>
      <c r="L153">
        <v>1063.69769</v>
      </c>
      <c r="M153">
        <v>245.54</v>
      </c>
      <c r="N153">
        <v>17.051069999999999</v>
      </c>
      <c r="O153" s="32">
        <f t="shared" si="34"/>
        <v>1800.5900000000001</v>
      </c>
      <c r="P153" s="32">
        <f t="shared" si="35"/>
        <v>736.89231000000018</v>
      </c>
      <c r="Q153">
        <v>711083</v>
      </c>
      <c r="R153" t="s">
        <v>312</v>
      </c>
      <c r="S153" t="s">
        <v>466</v>
      </c>
      <c r="T153" t="str">
        <f t="shared" si="36"/>
        <v>VEN</v>
      </c>
      <c r="U153" t="s">
        <v>432</v>
      </c>
      <c r="V153" s="33">
        <f t="shared" si="37"/>
        <v>2046.13</v>
      </c>
      <c r="W153">
        <f t="shared" si="38"/>
        <v>120</v>
      </c>
      <c r="X153" s="33">
        <f t="shared" si="39"/>
        <v>1800.5900000000001</v>
      </c>
      <c r="Y153" s="33">
        <f t="shared" si="40"/>
        <v>245.54</v>
      </c>
      <c r="Z153" s="45">
        <f t="shared" si="41"/>
        <v>0.34841007658359935</v>
      </c>
      <c r="AA153" s="33">
        <f t="shared" si="42"/>
        <v>712.89231000000018</v>
      </c>
      <c r="AB153" s="45">
        <f t="shared" si="43"/>
        <v>0.395921509060919</v>
      </c>
      <c r="AC153" s="33">
        <f>IFERROR($X153/VLOOKUP(CONCATENATE("USD",C153),[1]GEINDICE!AR$1:AS$65536,2,0),"")</f>
        <v>314.46959376855636</v>
      </c>
      <c r="AD153" s="33">
        <f>IFERROR($AA153/VLOOKUP(CONCATENATE("USD",C153),[1]GEINDICE!AR$1:AS$65536,2,0),"")</f>
        <v>124.505276118621</v>
      </c>
      <c r="AE153" s="33">
        <f>IFERROR($X153/VLOOKUP(CONCATENATE("EUR",C153),[1]GEINDICE!AR$1:AS$65536,2,0),"")</f>
        <v>300.3836978462873</v>
      </c>
      <c r="AF153" s="33">
        <f>IFERROR($AA153/VLOOKUP(CONCATENATE("EUR",C153),[1]GEINDICE!AR$1:AS$65536,2,0),"")</f>
        <v>118.92836694860121</v>
      </c>
      <c r="AG153" s="48" t="str">
        <f>VLOOKUP(E153,[1]Apresentação!AW$1:AX$65536,2,0)</f>
        <v xml:space="preserve">                    2 - LEATHER AUXILIARIES</v>
      </c>
      <c r="AH153" s="48" t="str">
        <f t="shared" si="44"/>
        <v xml:space="preserve">         5212000006 - ENSUL NFO BR</v>
      </c>
      <c r="AI153" s="49" t="str">
        <f t="shared" si="45"/>
        <v xml:space="preserve">     ZC0056 - IND E COM DE COUROS DOWIDI LTDA</v>
      </c>
      <c r="AJ153" t="str">
        <f t="shared" si="46"/>
        <v xml:space="preserve">     90 - SALES</v>
      </c>
      <c r="AK153" t="str">
        <f t="shared" si="47"/>
        <v/>
      </c>
      <c r="AL153">
        <f t="shared" si="48"/>
        <v>2</v>
      </c>
      <c r="AM153" t="str">
        <f t="shared" si="49"/>
        <v>2025 2</v>
      </c>
      <c r="AN153" t="str">
        <f t="shared" si="50"/>
        <v xml:space="preserve">IND </v>
      </c>
    </row>
    <row r="154" spans="1:40" x14ac:dyDescent="0.35">
      <c r="A154">
        <v>80791</v>
      </c>
      <c r="B154" t="s">
        <v>274</v>
      </c>
      <c r="C154" s="31">
        <v>45665</v>
      </c>
      <c r="D154" t="s">
        <v>373</v>
      </c>
      <c r="E154" t="s">
        <v>374</v>
      </c>
      <c r="F154" t="s">
        <v>464</v>
      </c>
      <c r="G154" t="s">
        <v>465</v>
      </c>
      <c r="H154" t="s">
        <v>453</v>
      </c>
      <c r="I154" t="s">
        <v>454</v>
      </c>
      <c r="J154">
        <v>120</v>
      </c>
      <c r="K154">
        <v>2179.39</v>
      </c>
      <c r="L154">
        <v>1063.69769</v>
      </c>
      <c r="M154">
        <v>261.52999999999997</v>
      </c>
      <c r="N154">
        <v>18.161559999999998</v>
      </c>
      <c r="O154" s="32">
        <f t="shared" si="34"/>
        <v>1917.86</v>
      </c>
      <c r="P154" s="32">
        <f t="shared" si="35"/>
        <v>854.16230999999993</v>
      </c>
      <c r="Q154">
        <v>706598</v>
      </c>
      <c r="R154" t="s">
        <v>312</v>
      </c>
      <c r="S154" t="s">
        <v>466</v>
      </c>
      <c r="T154" t="str">
        <f t="shared" si="36"/>
        <v>VEN</v>
      </c>
      <c r="U154" t="s">
        <v>387</v>
      </c>
      <c r="V154" s="33">
        <f t="shared" si="37"/>
        <v>2179.39</v>
      </c>
      <c r="W154">
        <f t="shared" si="38"/>
        <v>120</v>
      </c>
      <c r="X154" s="33">
        <f t="shared" si="39"/>
        <v>1917.86</v>
      </c>
      <c r="Y154" s="33">
        <f t="shared" si="40"/>
        <v>261.52999999999997</v>
      </c>
      <c r="Z154" s="45">
        <f t="shared" si="41"/>
        <v>0.38091498538581897</v>
      </c>
      <c r="AA154" s="33">
        <f t="shared" si="42"/>
        <v>830.16230999999993</v>
      </c>
      <c r="AB154" s="45">
        <f t="shared" si="43"/>
        <v>0.43285866017331814</v>
      </c>
      <c r="AC154" s="33">
        <f>IFERROR($X154/VLOOKUP(CONCATENATE("USD",C154),[1]GEINDICE!AR$1:AS$65536,2,0),"")</f>
        <v>312.75745666248099</v>
      </c>
      <c r="AD154" s="33">
        <f>IFERROR($AA154/VLOOKUP(CONCATENATE("USD",C154),[1]GEINDICE!AR$1:AS$65536,2,0),"")</f>
        <v>135.37977365013614</v>
      </c>
      <c r="AE154" s="33">
        <f>IFERROR($X154/VLOOKUP(CONCATENATE("EUR",C154),[1]GEINDICE!AR$1:AS$65536,2,0),"")</f>
        <v>303.55972712451916</v>
      </c>
      <c r="AF154" s="33">
        <f>IFERROR($AA154/VLOOKUP(CONCATENATE("EUR",C154),[1]GEINDICE!AR$1:AS$65536,2,0),"")</f>
        <v>131.39845676569743</v>
      </c>
      <c r="AG154" s="48" t="str">
        <f>VLOOKUP(E154,[1]Apresentação!AW$1:AX$65536,2,0)</f>
        <v xml:space="preserve">                    2 - LEATHER AUXILIARIES</v>
      </c>
      <c r="AH154" s="48" t="str">
        <f t="shared" si="44"/>
        <v xml:space="preserve">         5212000006 - ENSUL NFO BR</v>
      </c>
      <c r="AI154" s="49" t="str">
        <f t="shared" si="45"/>
        <v xml:space="preserve">     ZC0056 - IND E COM DE COUROS DOWIDI LTDA</v>
      </c>
      <c r="AJ154" t="str">
        <f t="shared" si="46"/>
        <v xml:space="preserve">     90 - SALES</v>
      </c>
      <c r="AK154" t="str">
        <f t="shared" si="47"/>
        <v/>
      </c>
      <c r="AL154">
        <f t="shared" si="48"/>
        <v>1</v>
      </c>
      <c r="AM154" t="str">
        <f t="shared" si="49"/>
        <v>2025 1</v>
      </c>
      <c r="AN154" t="str">
        <f t="shared" si="50"/>
        <v xml:space="preserve">IND </v>
      </c>
    </row>
    <row r="155" spans="1:40" x14ac:dyDescent="0.35">
      <c r="A155">
        <v>82355</v>
      </c>
      <c r="B155" t="s">
        <v>274</v>
      </c>
      <c r="C155" s="31">
        <v>45786</v>
      </c>
      <c r="D155" t="s">
        <v>373</v>
      </c>
      <c r="E155" t="s">
        <v>374</v>
      </c>
      <c r="F155" t="s">
        <v>464</v>
      </c>
      <c r="G155" t="s">
        <v>465</v>
      </c>
      <c r="H155" t="s">
        <v>453</v>
      </c>
      <c r="I155" t="s">
        <v>454</v>
      </c>
      <c r="J155">
        <v>240</v>
      </c>
      <c r="K155">
        <v>4080.27</v>
      </c>
      <c r="L155">
        <v>2269.1150299999999</v>
      </c>
      <c r="M155">
        <v>489.64</v>
      </c>
      <c r="N155">
        <v>17.001139999999999</v>
      </c>
      <c r="O155" s="32">
        <f t="shared" si="34"/>
        <v>3590.63</v>
      </c>
      <c r="P155" s="32">
        <f t="shared" si="35"/>
        <v>1321.5149700000002</v>
      </c>
      <c r="Q155">
        <v>738317</v>
      </c>
      <c r="R155" t="s">
        <v>312</v>
      </c>
      <c r="S155" t="s">
        <v>466</v>
      </c>
      <c r="T155" t="str">
        <f t="shared" si="36"/>
        <v>VEN</v>
      </c>
      <c r="U155" t="s">
        <v>432</v>
      </c>
      <c r="V155" s="33">
        <f t="shared" si="37"/>
        <v>4080.27</v>
      </c>
      <c r="W155">
        <f t="shared" si="38"/>
        <v>240</v>
      </c>
      <c r="X155" s="33">
        <f t="shared" si="39"/>
        <v>3590.63</v>
      </c>
      <c r="Y155" s="33">
        <f t="shared" si="40"/>
        <v>489.64</v>
      </c>
      <c r="Z155" s="45">
        <f t="shared" si="41"/>
        <v>0.31211536736539497</v>
      </c>
      <c r="AA155" s="33">
        <f t="shared" si="42"/>
        <v>1273.5149700000002</v>
      </c>
      <c r="AB155" s="45">
        <f t="shared" si="43"/>
        <v>0.3546773045398719</v>
      </c>
      <c r="AC155" s="33">
        <f>IFERROR($X155/VLOOKUP(CONCATENATE("USD",C155),[1]GEINDICE!AR$1:AS$65536,2,0),"")</f>
        <v>635.38603103820492</v>
      </c>
      <c r="AD155" s="33">
        <f>IFERROR($AA155/VLOOKUP(CONCATENATE("USD",C155),[1]GEINDICE!AR$1:AS$65536,2,0),"")</f>
        <v>225.3570048309179</v>
      </c>
      <c r="AE155" s="33">
        <f>IFERROR($X155/VLOOKUP(CONCATENATE("EUR",C155),[1]GEINDICE!AR$1:AS$65536,2,0),"")</f>
        <v>563.78438638362013</v>
      </c>
      <c r="AF155" s="33">
        <f>IFERROR($AA155/VLOOKUP(CONCATENATE("EUR",C155),[1]GEINDICE!AR$1:AS$65536,2,0),"")</f>
        <v>199.96152650420802</v>
      </c>
      <c r="AG155" s="48" t="str">
        <f>VLOOKUP(E155,[1]Apresentação!AW$1:AX$65536,2,0)</f>
        <v xml:space="preserve">                    2 - LEATHER AUXILIARIES</v>
      </c>
      <c r="AH155" s="48" t="str">
        <f t="shared" si="44"/>
        <v xml:space="preserve">         5212000006 - ENSUL NFO BR</v>
      </c>
      <c r="AI155" s="49" t="str">
        <f t="shared" si="45"/>
        <v xml:space="preserve">     ZC0056 - IND E COM DE COUROS DOWIDI LTDA</v>
      </c>
      <c r="AJ155" t="str">
        <f t="shared" si="46"/>
        <v xml:space="preserve">     90 - SALES</v>
      </c>
      <c r="AK155" t="str">
        <f t="shared" si="47"/>
        <v/>
      </c>
      <c r="AL155">
        <f t="shared" si="48"/>
        <v>5</v>
      </c>
      <c r="AM155" t="str">
        <f t="shared" si="49"/>
        <v>2025 5</v>
      </c>
      <c r="AN155" t="str">
        <f t="shared" si="50"/>
        <v xml:space="preserve">IND </v>
      </c>
    </row>
    <row r="156" spans="1:40" x14ac:dyDescent="0.35">
      <c r="A156">
        <v>83847</v>
      </c>
      <c r="B156" t="s">
        <v>274</v>
      </c>
      <c r="C156" s="31">
        <v>45912</v>
      </c>
      <c r="D156" t="s">
        <v>373</v>
      </c>
      <c r="E156" t="s">
        <v>374</v>
      </c>
      <c r="F156" t="s">
        <v>464</v>
      </c>
      <c r="G156" t="s">
        <v>465</v>
      </c>
      <c r="H156" t="s">
        <v>453</v>
      </c>
      <c r="I156" t="s">
        <v>454</v>
      </c>
      <c r="J156">
        <v>120</v>
      </c>
      <c r="K156">
        <v>1932.42</v>
      </c>
      <c r="L156">
        <v>1123.4352899999999</v>
      </c>
      <c r="M156">
        <v>231.89</v>
      </c>
      <c r="N156">
        <v>16.103539999999999</v>
      </c>
      <c r="O156" s="32">
        <f t="shared" si="34"/>
        <v>1700.5300000000002</v>
      </c>
      <c r="P156" s="32">
        <f t="shared" si="35"/>
        <v>577.0947100000003</v>
      </c>
      <c r="Q156">
        <v>761257</v>
      </c>
      <c r="R156" t="s">
        <v>312</v>
      </c>
      <c r="S156" t="s">
        <v>466</v>
      </c>
      <c r="T156" t="str">
        <f t="shared" si="36"/>
        <v>VEN</v>
      </c>
      <c r="U156" t="s">
        <v>387</v>
      </c>
      <c r="V156" s="33">
        <f t="shared" si="37"/>
        <v>1932.42</v>
      </c>
      <c r="W156">
        <f t="shared" si="38"/>
        <v>120</v>
      </c>
      <c r="X156" s="33">
        <f t="shared" si="39"/>
        <v>1700.5300000000002</v>
      </c>
      <c r="Y156" s="33">
        <f t="shared" si="40"/>
        <v>231.89</v>
      </c>
      <c r="Z156" s="45">
        <f t="shared" si="41"/>
        <v>0.28621868434398334</v>
      </c>
      <c r="AA156" s="33">
        <f t="shared" si="42"/>
        <v>553.0947100000003</v>
      </c>
      <c r="AB156" s="45">
        <f t="shared" si="43"/>
        <v>0.32524842843113633</v>
      </c>
      <c r="AC156" s="33">
        <f>IFERROR($X156/VLOOKUP(CONCATENATE("USD",C156),[1]GEINDICE!AR$1:AS$65536,2,0),"")</f>
        <v>316.80794381206107</v>
      </c>
      <c r="AD156" s="33">
        <f>IFERROR($AA156/VLOOKUP(CONCATENATE("USD",C156),[1]GEINDICE!AR$1:AS$65536,2,0),"")</f>
        <v>103.04128583937259</v>
      </c>
      <c r="AE156" s="33">
        <f>IFERROR($X156/VLOOKUP(CONCATENATE("EUR",C156),[1]GEINDICE!AR$1:AS$65536,2,0),"")</f>
        <v>270.42761954741349</v>
      </c>
      <c r="AF156" s="33">
        <f>IFERROR($AA156/VLOOKUP(CONCATENATE("EUR",C156),[1]GEINDICE!AR$1:AS$65536,2,0),"")</f>
        <v>87.956158262169467</v>
      </c>
      <c r="AG156" s="48" t="str">
        <f>VLOOKUP(E156,[1]Apresentação!AW$1:AX$65536,2,0)</f>
        <v xml:space="preserve">                    2 - LEATHER AUXILIARIES</v>
      </c>
      <c r="AH156" s="48" t="str">
        <f t="shared" si="44"/>
        <v xml:space="preserve">         5212000006 - ENSUL NFO BR</v>
      </c>
      <c r="AI156" s="49" t="str">
        <f t="shared" si="45"/>
        <v xml:space="preserve">     ZC0056 - IND E COM DE COUROS DOWIDI LTDA</v>
      </c>
      <c r="AJ156" t="str">
        <f t="shared" si="46"/>
        <v xml:space="preserve">     90 - SALES</v>
      </c>
      <c r="AK156" t="str">
        <f t="shared" si="47"/>
        <v/>
      </c>
      <c r="AL156">
        <f t="shared" si="48"/>
        <v>9</v>
      </c>
      <c r="AM156" t="str">
        <f t="shared" si="49"/>
        <v>2025 9</v>
      </c>
      <c r="AN156" t="str">
        <f t="shared" si="50"/>
        <v xml:space="preserve">IND </v>
      </c>
    </row>
    <row r="157" spans="1:40" x14ac:dyDescent="0.35">
      <c r="A157">
        <v>83547</v>
      </c>
      <c r="B157" t="s">
        <v>274</v>
      </c>
      <c r="C157" s="31">
        <v>45888</v>
      </c>
      <c r="D157" t="s">
        <v>373</v>
      </c>
      <c r="E157" t="s">
        <v>374</v>
      </c>
      <c r="F157" t="s">
        <v>464</v>
      </c>
      <c r="G157" t="s">
        <v>465</v>
      </c>
      <c r="H157" t="s">
        <v>453</v>
      </c>
      <c r="I157" t="s">
        <v>454</v>
      </c>
      <c r="J157">
        <v>120</v>
      </c>
      <c r="K157">
        <v>1943.08</v>
      </c>
      <c r="L157">
        <v>1123.4352899999999</v>
      </c>
      <c r="M157">
        <v>233.17</v>
      </c>
      <c r="N157">
        <v>16.192349999999998</v>
      </c>
      <c r="O157" s="32">
        <f t="shared" si="34"/>
        <v>1709.9099999999999</v>
      </c>
      <c r="P157" s="32">
        <f t="shared" si="35"/>
        <v>586.47470999999996</v>
      </c>
      <c r="Q157">
        <v>757792</v>
      </c>
      <c r="R157" t="s">
        <v>312</v>
      </c>
      <c r="S157" t="s">
        <v>466</v>
      </c>
      <c r="T157" t="str">
        <f t="shared" si="36"/>
        <v>VEN</v>
      </c>
      <c r="U157" t="s">
        <v>387</v>
      </c>
      <c r="V157" s="33">
        <f t="shared" si="37"/>
        <v>1943.08</v>
      </c>
      <c r="W157">
        <f t="shared" si="38"/>
        <v>120</v>
      </c>
      <c r="X157" s="33">
        <f t="shared" si="39"/>
        <v>1709.9099999999999</v>
      </c>
      <c r="Y157" s="33">
        <f t="shared" si="40"/>
        <v>233.17</v>
      </c>
      <c r="Z157" s="45">
        <f t="shared" si="41"/>
        <v>0.28947583733042387</v>
      </c>
      <c r="AA157" s="33">
        <f t="shared" si="42"/>
        <v>562.47470999999996</v>
      </c>
      <c r="AB157" s="45">
        <f t="shared" si="43"/>
        <v>0.3289498920995842</v>
      </c>
      <c r="AC157" s="33">
        <f>IFERROR($X157/VLOOKUP(CONCATENATE("USD",C157),[1]GEINDICE!AR$1:AS$65536,2,0),"")</f>
        <v>312.50639666642292</v>
      </c>
      <c r="AD157" s="33">
        <f>IFERROR($AA157/VLOOKUP(CONCATENATE("USD",C157),[1]GEINDICE!AR$1:AS$65536,2,0),"")</f>
        <v>102.79894546384968</v>
      </c>
      <c r="AE157" s="33">
        <f>IFERROR($X157/VLOOKUP(CONCATENATE("EUR",C157),[1]GEINDICE!AR$1:AS$65536,2,0),"")</f>
        <v>268.01517265160891</v>
      </c>
      <c r="AF157" s="33">
        <f>IFERROR($AA157/VLOOKUP(CONCATENATE("EUR",C157),[1]GEINDICE!AR$1:AS$65536,2,0),"")</f>
        <v>88.16356212479819</v>
      </c>
      <c r="AG157" s="48" t="str">
        <f>VLOOKUP(E157,[1]Apresentação!AW$1:AX$65536,2,0)</f>
        <v xml:space="preserve">                    2 - LEATHER AUXILIARIES</v>
      </c>
      <c r="AH157" s="48" t="str">
        <f t="shared" si="44"/>
        <v xml:space="preserve">         5212000006 - ENSUL NFO BR</v>
      </c>
      <c r="AI157" s="49" t="str">
        <f t="shared" si="45"/>
        <v xml:space="preserve">     ZC0056 - IND E COM DE COUROS DOWIDI LTDA</v>
      </c>
      <c r="AJ157" t="str">
        <f t="shared" si="46"/>
        <v xml:space="preserve">     90 - SALES</v>
      </c>
      <c r="AK157" t="str">
        <f t="shared" si="47"/>
        <v/>
      </c>
      <c r="AL157">
        <f t="shared" si="48"/>
        <v>8</v>
      </c>
      <c r="AM157" t="str">
        <f t="shared" si="49"/>
        <v>2025 8</v>
      </c>
      <c r="AN157" t="str">
        <f t="shared" si="50"/>
        <v xml:space="preserve">IND </v>
      </c>
    </row>
    <row r="158" spans="1:40" x14ac:dyDescent="0.35">
      <c r="A158">
        <v>83463</v>
      </c>
      <c r="B158" t="s">
        <v>274</v>
      </c>
      <c r="C158" s="31">
        <v>45881</v>
      </c>
      <c r="D158" t="s">
        <v>373</v>
      </c>
      <c r="E158" t="s">
        <v>374</v>
      </c>
      <c r="F158" t="s">
        <v>464</v>
      </c>
      <c r="G158" t="s">
        <v>465</v>
      </c>
      <c r="H158" t="s">
        <v>453</v>
      </c>
      <c r="I158" t="s">
        <v>454</v>
      </c>
      <c r="J158">
        <v>120</v>
      </c>
      <c r="K158">
        <v>1954.49</v>
      </c>
      <c r="L158">
        <v>1123.4352899999999</v>
      </c>
      <c r="M158">
        <v>234.54</v>
      </c>
      <c r="N158">
        <v>16.287430000000001</v>
      </c>
      <c r="O158" s="32">
        <f t="shared" si="34"/>
        <v>1719.95</v>
      </c>
      <c r="P158" s="32">
        <f t="shared" si="35"/>
        <v>596.51471000000015</v>
      </c>
      <c r="Q158">
        <v>753139</v>
      </c>
      <c r="R158" t="s">
        <v>312</v>
      </c>
      <c r="S158" t="s">
        <v>466</v>
      </c>
      <c r="T158" t="str">
        <f t="shared" si="36"/>
        <v>VEN</v>
      </c>
      <c r="U158" t="s">
        <v>387</v>
      </c>
      <c r="V158" s="33">
        <f t="shared" si="37"/>
        <v>1954.49</v>
      </c>
      <c r="W158">
        <f t="shared" si="38"/>
        <v>120</v>
      </c>
      <c r="X158" s="33">
        <f t="shared" si="39"/>
        <v>1719.95</v>
      </c>
      <c r="Y158" s="33">
        <f t="shared" si="40"/>
        <v>234.54</v>
      </c>
      <c r="Z158" s="45">
        <f t="shared" si="41"/>
        <v>0.29292281362401451</v>
      </c>
      <c r="AA158" s="33">
        <f t="shared" si="42"/>
        <v>572.51471000000015</v>
      </c>
      <c r="AB158" s="45">
        <f t="shared" si="43"/>
        <v>0.33286706590307863</v>
      </c>
      <c r="AC158" s="33">
        <f>IFERROR($X158/VLOOKUP(CONCATENATE("USD",C158),[1]GEINDICE!AR$1:AS$65536,2,0),"")</f>
        <v>318.20284170798487</v>
      </c>
      <c r="AD158" s="33">
        <f>IFERROR($AA158/VLOOKUP(CONCATENATE("USD",C158),[1]GEINDICE!AR$1:AS$65536,2,0),"")</f>
        <v>105.91924628135871</v>
      </c>
      <c r="AE158" s="33">
        <f>IFERROR($X158/VLOOKUP(CONCATENATE("EUR",C158),[1]GEINDICE!AR$1:AS$65536,2,0),"")</f>
        <v>272.59687772406687</v>
      </c>
      <c r="AF158" s="33">
        <f>IFERROR($AA158/VLOOKUP(CONCATENATE("EUR",C158),[1]GEINDICE!AR$1:AS$65536,2,0),"")</f>
        <v>90.73852286235045</v>
      </c>
      <c r="AG158" s="48" t="str">
        <f>VLOOKUP(E158,[1]Apresentação!AW$1:AX$65536,2,0)</f>
        <v xml:space="preserve">                    2 - LEATHER AUXILIARIES</v>
      </c>
      <c r="AH158" s="48" t="str">
        <f t="shared" si="44"/>
        <v xml:space="preserve">         5212000006 - ENSUL NFO BR</v>
      </c>
      <c r="AI158" s="49" t="str">
        <f t="shared" si="45"/>
        <v xml:space="preserve">     ZC0056 - IND E COM DE COUROS DOWIDI LTDA</v>
      </c>
      <c r="AJ158" t="str">
        <f t="shared" si="46"/>
        <v xml:space="preserve">     90 - SALES</v>
      </c>
      <c r="AK158" t="str">
        <f t="shared" si="47"/>
        <v/>
      </c>
      <c r="AL158">
        <f t="shared" si="48"/>
        <v>8</v>
      </c>
      <c r="AM158" t="str">
        <f t="shared" si="49"/>
        <v>2025 8</v>
      </c>
      <c r="AN158" t="str">
        <f t="shared" si="50"/>
        <v xml:space="preserve">IND </v>
      </c>
    </row>
    <row r="159" spans="1:40" x14ac:dyDescent="0.35">
      <c r="A159">
        <v>83034</v>
      </c>
      <c r="B159" t="s">
        <v>274</v>
      </c>
      <c r="C159" s="31">
        <v>45847</v>
      </c>
      <c r="D159" t="s">
        <v>373</v>
      </c>
      <c r="E159" t="s">
        <v>374</v>
      </c>
      <c r="F159" t="s">
        <v>464</v>
      </c>
      <c r="G159" t="s">
        <v>465</v>
      </c>
      <c r="H159" t="s">
        <v>453</v>
      </c>
      <c r="I159" t="s">
        <v>454</v>
      </c>
      <c r="J159">
        <v>240</v>
      </c>
      <c r="K159">
        <v>3916.02</v>
      </c>
      <c r="L159">
        <v>2364.4960000000001</v>
      </c>
      <c r="M159">
        <v>469.93</v>
      </c>
      <c r="N159">
        <v>16.31673</v>
      </c>
      <c r="O159" s="32">
        <f t="shared" si="34"/>
        <v>3446.09</v>
      </c>
      <c r="P159" s="32">
        <f t="shared" si="35"/>
        <v>1081.5940000000001</v>
      </c>
      <c r="Q159">
        <v>743280</v>
      </c>
      <c r="R159" t="s">
        <v>312</v>
      </c>
      <c r="S159" t="s">
        <v>466</v>
      </c>
      <c r="T159" t="str">
        <f t="shared" si="36"/>
        <v>VEN</v>
      </c>
      <c r="U159" t="s">
        <v>387</v>
      </c>
      <c r="V159" s="33">
        <f t="shared" si="37"/>
        <v>3916.02</v>
      </c>
      <c r="W159">
        <f t="shared" si="38"/>
        <v>240</v>
      </c>
      <c r="X159" s="33">
        <f t="shared" si="39"/>
        <v>3446.09</v>
      </c>
      <c r="Y159" s="33">
        <f t="shared" si="40"/>
        <v>469.93</v>
      </c>
      <c r="Z159" s="45">
        <f t="shared" si="41"/>
        <v>0.26393991859081417</v>
      </c>
      <c r="AA159" s="33">
        <f t="shared" si="42"/>
        <v>1033.5940000000001</v>
      </c>
      <c r="AB159" s="45">
        <f t="shared" si="43"/>
        <v>0.2999323871402082</v>
      </c>
      <c r="AC159" s="33">
        <f>IFERROR($X159/VLOOKUP(CONCATENATE("USD",C159),[1]GEINDICE!AR$1:AS$65536,2,0),"")</f>
        <v>630.8516091238605</v>
      </c>
      <c r="AD159" s="33">
        <f>IFERROR($AA159/VLOOKUP(CONCATENATE("USD",C159),[1]GEINDICE!AR$1:AS$65536,2,0),"")</f>
        <v>189.21282905576101</v>
      </c>
      <c r="AE159" s="33">
        <f>IFERROR($X159/VLOOKUP(CONCATENATE("EUR",C159),[1]GEINDICE!AR$1:AS$65536,2,0),"")</f>
        <v>538.8641303497991</v>
      </c>
      <c r="AF159" s="33">
        <f>IFERROR($AA159/VLOOKUP(CONCATENATE("EUR",C159),[1]GEINDICE!AR$1:AS$65536,2,0),"")</f>
        <v>161.62280496004755</v>
      </c>
      <c r="AG159" s="48" t="str">
        <f>VLOOKUP(E159,[1]Apresentação!AW$1:AX$65536,2,0)</f>
        <v xml:space="preserve">                    2 - LEATHER AUXILIARIES</v>
      </c>
      <c r="AH159" s="48" t="str">
        <f t="shared" si="44"/>
        <v xml:space="preserve">         5212000006 - ENSUL NFO BR</v>
      </c>
      <c r="AI159" s="49" t="str">
        <f t="shared" si="45"/>
        <v xml:space="preserve">     ZC0056 - IND E COM DE COUROS DOWIDI LTDA</v>
      </c>
      <c r="AJ159" t="str">
        <f t="shared" si="46"/>
        <v xml:space="preserve">     90 - SALES</v>
      </c>
      <c r="AK159" t="str">
        <f t="shared" si="47"/>
        <v/>
      </c>
      <c r="AL159">
        <f t="shared" si="48"/>
        <v>7</v>
      </c>
      <c r="AM159" t="str">
        <f t="shared" si="49"/>
        <v>2025 7</v>
      </c>
      <c r="AN159" t="str">
        <f t="shared" si="50"/>
        <v xml:space="preserve">IND </v>
      </c>
    </row>
    <row r="160" spans="1:40" x14ac:dyDescent="0.35">
      <c r="A160">
        <v>83371</v>
      </c>
      <c r="B160" t="s">
        <v>274</v>
      </c>
      <c r="C160" s="31">
        <v>45873</v>
      </c>
      <c r="D160" t="s">
        <v>373</v>
      </c>
      <c r="E160" t="s">
        <v>374</v>
      </c>
      <c r="F160" t="s">
        <v>464</v>
      </c>
      <c r="G160" t="s">
        <v>465</v>
      </c>
      <c r="H160" t="s">
        <v>453</v>
      </c>
      <c r="I160" t="s">
        <v>454</v>
      </c>
      <c r="J160">
        <v>120</v>
      </c>
      <c r="K160">
        <v>1989.04</v>
      </c>
      <c r="L160">
        <v>1123.4352899999999</v>
      </c>
      <c r="M160">
        <v>238.69</v>
      </c>
      <c r="N160">
        <v>16.57536</v>
      </c>
      <c r="O160" s="32">
        <f t="shared" si="34"/>
        <v>1750.35</v>
      </c>
      <c r="P160" s="32">
        <f t="shared" si="35"/>
        <v>626.91471000000001</v>
      </c>
      <c r="Q160">
        <v>747941</v>
      </c>
      <c r="R160" t="s">
        <v>312</v>
      </c>
      <c r="S160" t="s">
        <v>466</v>
      </c>
      <c r="T160" t="str">
        <f t="shared" si="36"/>
        <v>VEN</v>
      </c>
      <c r="U160" t="s">
        <v>387</v>
      </c>
      <c r="V160" s="33">
        <f t="shared" si="37"/>
        <v>1989.04</v>
      </c>
      <c r="W160">
        <f t="shared" si="38"/>
        <v>120</v>
      </c>
      <c r="X160" s="33">
        <f t="shared" si="39"/>
        <v>1750.35</v>
      </c>
      <c r="Y160" s="33">
        <f t="shared" si="40"/>
        <v>238.69</v>
      </c>
      <c r="Z160" s="45">
        <f t="shared" si="41"/>
        <v>0.3031184440735229</v>
      </c>
      <c r="AA160" s="33">
        <f t="shared" si="42"/>
        <v>602.91471000000001</v>
      </c>
      <c r="AB160" s="45">
        <f t="shared" si="43"/>
        <v>0.34445380066843778</v>
      </c>
      <c r="AC160" s="33">
        <f>IFERROR($X160/VLOOKUP(CONCATENATE("USD",C160),[1]GEINDICE!AR$1:AS$65536,2,0),"")</f>
        <v>317.59294540308093</v>
      </c>
      <c r="AD160" s="33">
        <f>IFERROR($AA160/VLOOKUP(CONCATENATE("USD",C160),[1]GEINDICE!AR$1:AS$65536,2,0),"")</f>
        <v>109.39609710957487</v>
      </c>
      <c r="AE160" s="33">
        <f>IFERROR($X160/VLOOKUP(CONCATENATE("EUR",C160),[1]GEINDICE!AR$1:AS$65536,2,0),"")</f>
        <v>274.54317308446394</v>
      </c>
      <c r="AF160" s="33">
        <f>IFERROR($AA160/VLOOKUP(CONCATENATE("EUR",C160),[1]GEINDICE!AR$1:AS$65536,2,0),"")</f>
        <v>94.567439416516351</v>
      </c>
      <c r="AG160" s="48" t="str">
        <f>VLOOKUP(E160,[1]Apresentação!AW$1:AX$65536,2,0)</f>
        <v xml:space="preserve">                    2 - LEATHER AUXILIARIES</v>
      </c>
      <c r="AH160" s="48" t="str">
        <f t="shared" si="44"/>
        <v xml:space="preserve">         5212000006 - ENSUL NFO BR</v>
      </c>
      <c r="AI160" s="49" t="str">
        <f t="shared" si="45"/>
        <v xml:space="preserve">     ZC0056 - IND E COM DE COUROS DOWIDI LTDA</v>
      </c>
      <c r="AJ160" t="str">
        <f t="shared" si="46"/>
        <v xml:space="preserve">     90 - SALES</v>
      </c>
      <c r="AK160" t="str">
        <f t="shared" si="47"/>
        <v/>
      </c>
      <c r="AL160">
        <f t="shared" si="48"/>
        <v>8</v>
      </c>
      <c r="AM160" t="str">
        <f t="shared" si="49"/>
        <v>2025 8</v>
      </c>
      <c r="AN160" t="str">
        <f t="shared" si="50"/>
        <v xml:space="preserve">IND </v>
      </c>
    </row>
    <row r="161" spans="1:40" x14ac:dyDescent="0.35">
      <c r="A161">
        <v>83527</v>
      </c>
      <c r="B161" t="s">
        <v>274</v>
      </c>
      <c r="C161" s="31">
        <v>45884</v>
      </c>
      <c r="D161" t="s">
        <v>373</v>
      </c>
      <c r="E161" t="s">
        <v>374</v>
      </c>
      <c r="F161" t="s">
        <v>464</v>
      </c>
      <c r="G161" t="s">
        <v>465</v>
      </c>
      <c r="H161" t="s">
        <v>453</v>
      </c>
      <c r="I161" t="s">
        <v>454</v>
      </c>
      <c r="J161">
        <v>120</v>
      </c>
      <c r="K161">
        <v>1940.93</v>
      </c>
      <c r="L161">
        <v>1123.4352899999999</v>
      </c>
      <c r="M161">
        <v>232.92</v>
      </c>
      <c r="N161">
        <v>16.174409999999998</v>
      </c>
      <c r="O161" s="32">
        <f t="shared" si="34"/>
        <v>1708.01</v>
      </c>
      <c r="P161" s="32">
        <f t="shared" si="35"/>
        <v>584.5747100000001</v>
      </c>
      <c r="Q161">
        <v>755451</v>
      </c>
      <c r="R161" t="s">
        <v>312</v>
      </c>
      <c r="S161" t="s">
        <v>466</v>
      </c>
      <c r="T161" t="str">
        <f t="shared" si="36"/>
        <v>VEN</v>
      </c>
      <c r="U161" t="s">
        <v>387</v>
      </c>
      <c r="V161" s="33">
        <f t="shared" si="37"/>
        <v>1940.93</v>
      </c>
      <c r="W161">
        <f t="shared" si="38"/>
        <v>120</v>
      </c>
      <c r="X161" s="33">
        <f t="shared" si="39"/>
        <v>1708.01</v>
      </c>
      <c r="Y161" s="33">
        <f t="shared" si="40"/>
        <v>232.92</v>
      </c>
      <c r="Z161" s="45">
        <f t="shared" si="41"/>
        <v>0.28881758229302451</v>
      </c>
      <c r="AA161" s="33">
        <f t="shared" si="42"/>
        <v>560.5747100000001</v>
      </c>
      <c r="AB161" s="45">
        <f t="shared" si="43"/>
        <v>0.32820341215800852</v>
      </c>
      <c r="AC161" s="33">
        <f>IFERROR($X161/VLOOKUP(CONCATENATE("USD",C161),[1]GEINDICE!AR$1:AS$65536,2,0),"")</f>
        <v>316.72044207090937</v>
      </c>
      <c r="AD161" s="33">
        <f>IFERROR($AA161/VLOOKUP(CONCATENATE("USD",C161),[1]GEINDICE!AR$1:AS$65536,2,0),"")</f>
        <v>103.94872978786532</v>
      </c>
      <c r="AE161" s="33">
        <f>IFERROR($X161/VLOOKUP(CONCATENATE("EUR",C161),[1]GEINDICE!AR$1:AS$65536,2,0),"")</f>
        <v>270.53726993379161</v>
      </c>
      <c r="AF161" s="33">
        <f>IFERROR($AA161/VLOOKUP(CONCATENATE("EUR",C161),[1]GEINDICE!AR$1:AS$65536,2,0),"")</f>
        <v>88.791255108182597</v>
      </c>
      <c r="AG161" s="48" t="str">
        <f>VLOOKUP(E161,[1]Apresentação!AW$1:AX$65536,2,0)</f>
        <v xml:space="preserve">                    2 - LEATHER AUXILIARIES</v>
      </c>
      <c r="AH161" s="48" t="str">
        <f t="shared" si="44"/>
        <v xml:space="preserve">         5212000006 - ENSUL NFO BR</v>
      </c>
      <c r="AI161" s="49" t="str">
        <f t="shared" si="45"/>
        <v xml:space="preserve">     ZC0056 - IND E COM DE COUROS DOWIDI LTDA</v>
      </c>
      <c r="AJ161" t="str">
        <f t="shared" si="46"/>
        <v xml:space="preserve">     90 - SALES</v>
      </c>
      <c r="AK161" t="str">
        <f t="shared" si="47"/>
        <v/>
      </c>
      <c r="AL161">
        <f t="shared" si="48"/>
        <v>8</v>
      </c>
      <c r="AM161" t="str">
        <f t="shared" si="49"/>
        <v>2025 8</v>
      </c>
      <c r="AN161" t="str">
        <f t="shared" si="50"/>
        <v xml:space="preserve">IND </v>
      </c>
    </row>
    <row r="162" spans="1:40" x14ac:dyDescent="0.35">
      <c r="A162">
        <v>84065</v>
      </c>
      <c r="B162" t="s">
        <v>274</v>
      </c>
      <c r="C162" s="31">
        <v>45931</v>
      </c>
      <c r="D162" t="s">
        <v>373</v>
      </c>
      <c r="E162" t="s">
        <v>374</v>
      </c>
      <c r="F162" t="s">
        <v>464</v>
      </c>
      <c r="G162" t="s">
        <v>465</v>
      </c>
      <c r="H162" t="s">
        <v>453</v>
      </c>
      <c r="I162" t="s">
        <v>454</v>
      </c>
      <c r="J162">
        <v>120</v>
      </c>
      <c r="K162">
        <v>1908.31</v>
      </c>
      <c r="L162">
        <v>1132.80836</v>
      </c>
      <c r="M162">
        <v>229</v>
      </c>
      <c r="N162">
        <v>15.902609999999999</v>
      </c>
      <c r="O162" s="32">
        <f t="shared" si="34"/>
        <v>1679.31</v>
      </c>
      <c r="P162" s="32">
        <f t="shared" si="35"/>
        <v>546.50163999999995</v>
      </c>
      <c r="Q162">
        <v>762931</v>
      </c>
      <c r="R162" t="s">
        <v>312</v>
      </c>
      <c r="S162" t="s">
        <v>466</v>
      </c>
      <c r="T162" t="str">
        <f t="shared" si="36"/>
        <v>VEN</v>
      </c>
      <c r="U162" t="s">
        <v>387</v>
      </c>
      <c r="V162" s="33">
        <f t="shared" si="37"/>
        <v>1908.31</v>
      </c>
      <c r="W162">
        <f t="shared" si="38"/>
        <v>120</v>
      </c>
      <c r="X162" s="33">
        <f t="shared" si="39"/>
        <v>1679.31</v>
      </c>
      <c r="Y162" s="33">
        <f t="shared" si="40"/>
        <v>229</v>
      </c>
      <c r="Z162" s="45">
        <f t="shared" si="41"/>
        <v>0.27380333383988975</v>
      </c>
      <c r="AA162" s="33">
        <f t="shared" si="42"/>
        <v>522.50163999999995</v>
      </c>
      <c r="AB162" s="45">
        <f t="shared" si="43"/>
        <v>0.31114067087077429</v>
      </c>
      <c r="AC162" s="33">
        <f>IFERROR($X162/VLOOKUP(CONCATENATE("USD",C162),[1]GEINDICE!AR$1:AS$65536,2,0),"")</f>
        <v>315.6123139377537</v>
      </c>
      <c r="AD162" s="33">
        <f>IFERROR($AA162/VLOOKUP(CONCATENATE("USD",C162),[1]GEINDICE!AR$1:AS$65536,2,0),"")</f>
        <v>98.199827093670109</v>
      </c>
      <c r="AE162" s="33">
        <f>IFERROR($X162/VLOOKUP(CONCATENATE("EUR",C162),[1]GEINDICE!AR$1:AS$65536,2,0),"")</f>
        <v>269.22373989996152</v>
      </c>
      <c r="AF162" s="33">
        <f>IFERROR($AA162/VLOOKUP(CONCATENATE("EUR",C162),[1]GEINDICE!AR$1:AS$65536,2,0),"")</f>
        <v>83.766455046812865</v>
      </c>
      <c r="AG162" s="48" t="str">
        <f>VLOOKUP(E162,[1]Apresentação!AW$1:AX$65536,2,0)</f>
        <v xml:space="preserve">                    2 - LEATHER AUXILIARIES</v>
      </c>
      <c r="AH162" s="48" t="str">
        <f t="shared" si="44"/>
        <v xml:space="preserve">         5212000006 - ENSUL NFO BR</v>
      </c>
      <c r="AI162" s="49" t="str">
        <f t="shared" si="45"/>
        <v xml:space="preserve">     ZC0056 - IND E COM DE COUROS DOWIDI LTDA</v>
      </c>
      <c r="AJ162" t="str">
        <f t="shared" si="46"/>
        <v xml:space="preserve">     90 - SALES</v>
      </c>
      <c r="AK162" t="str">
        <f t="shared" si="47"/>
        <v/>
      </c>
      <c r="AL162">
        <f t="shared" si="48"/>
        <v>10</v>
      </c>
      <c r="AM162" t="str">
        <f t="shared" si="49"/>
        <v>2025 10</v>
      </c>
      <c r="AN162" t="str">
        <f t="shared" si="50"/>
        <v xml:space="preserve">IND </v>
      </c>
    </row>
    <row r="163" spans="1:40" x14ac:dyDescent="0.35">
      <c r="A163">
        <v>84527</v>
      </c>
      <c r="B163" t="s">
        <v>274</v>
      </c>
      <c r="C163" s="31">
        <v>45966</v>
      </c>
      <c r="D163" t="s">
        <v>373</v>
      </c>
      <c r="E163" t="s">
        <v>374</v>
      </c>
      <c r="F163" t="s">
        <v>464</v>
      </c>
      <c r="G163" t="s">
        <v>465</v>
      </c>
      <c r="H163" t="s">
        <v>453</v>
      </c>
      <c r="I163" t="s">
        <v>454</v>
      </c>
      <c r="J163">
        <v>120</v>
      </c>
      <c r="K163">
        <v>1931.99</v>
      </c>
      <c r="L163">
        <v>1125.43517</v>
      </c>
      <c r="M163">
        <v>231.84</v>
      </c>
      <c r="N163">
        <v>16.09995</v>
      </c>
      <c r="O163" s="32">
        <f t="shared" si="34"/>
        <v>1700.15</v>
      </c>
      <c r="P163" s="32">
        <f t="shared" si="35"/>
        <v>574.71483000000012</v>
      </c>
      <c r="Q163">
        <v>766334</v>
      </c>
      <c r="R163" t="s">
        <v>312</v>
      </c>
      <c r="S163" t="s">
        <v>466</v>
      </c>
      <c r="T163" t="str">
        <f t="shared" si="36"/>
        <v>VEN</v>
      </c>
      <c r="U163" t="s">
        <v>387</v>
      </c>
      <c r="V163" s="33">
        <f t="shared" si="37"/>
        <v>1931.99</v>
      </c>
      <c r="W163">
        <f t="shared" si="38"/>
        <v>120</v>
      </c>
      <c r="X163" s="33">
        <f t="shared" si="39"/>
        <v>1700.15</v>
      </c>
      <c r="Y163" s="33">
        <f t="shared" si="40"/>
        <v>231.84</v>
      </c>
      <c r="Z163" s="45">
        <f t="shared" si="41"/>
        <v>0.28505055926790518</v>
      </c>
      <c r="AA163" s="33">
        <f t="shared" si="42"/>
        <v>550.71483000000012</v>
      </c>
      <c r="AB163" s="45">
        <f t="shared" si="43"/>
        <v>0.32392131870717294</v>
      </c>
      <c r="AC163" s="33" t="str">
        <f>IFERROR($X163/VLOOKUP(CONCATENATE("USD",C163),[1]GEINDICE!AR$1:AS$65536,2,0),"")</f>
        <v/>
      </c>
      <c r="AD163" s="33" t="str">
        <f>IFERROR($AA163/VLOOKUP(CONCATENATE("USD",C163),[1]GEINDICE!AR$1:AS$65536,2,0),"")</f>
        <v/>
      </c>
      <c r="AE163" s="33" t="str">
        <f>IFERROR($X163/VLOOKUP(CONCATENATE("EUR",C163),[1]GEINDICE!AR$1:AS$65536,2,0),"")</f>
        <v/>
      </c>
      <c r="AF163" s="33" t="str">
        <f>IFERROR($AA163/VLOOKUP(CONCATENATE("EUR",C163),[1]GEINDICE!AR$1:AS$65536,2,0),"")</f>
        <v/>
      </c>
      <c r="AG163" s="48" t="str">
        <f>VLOOKUP(E163,[1]Apresentação!AW$1:AX$65536,2,0)</f>
        <v xml:space="preserve">                    2 - LEATHER AUXILIARIES</v>
      </c>
      <c r="AH163" s="48" t="str">
        <f t="shared" si="44"/>
        <v xml:space="preserve">         5212000006 - ENSUL NFO BR</v>
      </c>
      <c r="AI163" s="49" t="str">
        <f t="shared" si="45"/>
        <v xml:space="preserve">     ZC0056 - IND E COM DE COUROS DOWIDI LTDA</v>
      </c>
      <c r="AJ163" t="str">
        <f t="shared" si="46"/>
        <v xml:space="preserve">     90 - SALES</v>
      </c>
      <c r="AK163" t="str">
        <f t="shared" si="47"/>
        <v/>
      </c>
      <c r="AL163">
        <f t="shared" si="48"/>
        <v>11</v>
      </c>
      <c r="AM163" t="str">
        <f t="shared" si="49"/>
        <v>2025 11</v>
      </c>
      <c r="AN163" t="str">
        <f t="shared" si="50"/>
        <v xml:space="preserve">IND </v>
      </c>
    </row>
    <row r="164" spans="1:40" x14ac:dyDescent="0.35">
      <c r="A164">
        <v>82787</v>
      </c>
      <c r="B164" t="s">
        <v>274</v>
      </c>
      <c r="C164" s="31">
        <v>45824</v>
      </c>
      <c r="D164" t="s">
        <v>373</v>
      </c>
      <c r="E164" t="s">
        <v>374</v>
      </c>
      <c r="F164" t="s">
        <v>464</v>
      </c>
      <c r="G164" t="s">
        <v>465</v>
      </c>
      <c r="H164" t="s">
        <v>453</v>
      </c>
      <c r="I164" t="s">
        <v>454</v>
      </c>
      <c r="J164">
        <v>240</v>
      </c>
      <c r="K164">
        <v>3993.59</v>
      </c>
      <c r="L164">
        <v>2364.4960099999998</v>
      </c>
      <c r="M164">
        <v>479.24</v>
      </c>
      <c r="N164">
        <v>16.639949999999999</v>
      </c>
      <c r="O164" s="32">
        <f t="shared" si="34"/>
        <v>3514.3500000000004</v>
      </c>
      <c r="P164" s="32">
        <f t="shared" si="35"/>
        <v>1149.8539900000005</v>
      </c>
      <c r="Q164">
        <v>741412</v>
      </c>
      <c r="R164" t="s">
        <v>312</v>
      </c>
      <c r="S164" t="s">
        <v>466</v>
      </c>
      <c r="T164" t="str">
        <f t="shared" si="36"/>
        <v>VEN</v>
      </c>
      <c r="U164" t="s">
        <v>432</v>
      </c>
      <c r="V164" s="33">
        <f t="shared" si="37"/>
        <v>3993.59</v>
      </c>
      <c r="W164">
        <f t="shared" si="38"/>
        <v>240</v>
      </c>
      <c r="X164" s="33">
        <f t="shared" si="39"/>
        <v>3514.3500000000004</v>
      </c>
      <c r="Y164" s="33">
        <f t="shared" si="40"/>
        <v>479.24</v>
      </c>
      <c r="Z164" s="45">
        <f t="shared" si="41"/>
        <v>0.27590563628214226</v>
      </c>
      <c r="AA164" s="33">
        <f t="shared" si="42"/>
        <v>1101.8539900000005</v>
      </c>
      <c r="AB164" s="45">
        <f t="shared" si="43"/>
        <v>0.31352995290736563</v>
      </c>
      <c r="AC164" s="33">
        <f>IFERROR($X164/VLOOKUP(CONCATENATE("USD",C164),[1]GEINDICE!AR$1:AS$65536,2,0),"")</f>
        <v>637.54694047856606</v>
      </c>
      <c r="AD164" s="33">
        <f>IFERROR($AA164/VLOOKUP(CONCATENATE("USD",C164),[1]GEINDICE!AR$1:AS$65536,2,0),"")</f>
        <v>199.89006222447986</v>
      </c>
      <c r="AE164" s="33">
        <f>IFERROR($X164/VLOOKUP(CONCATENATE("EUR",C164),[1]GEINDICE!AR$1:AS$65536,2,0),"")</f>
        <v>550.51066762743199</v>
      </c>
      <c r="AF164" s="33">
        <f>IFERROR($AA164/VLOOKUP(CONCATENATE("EUR",C164),[1]GEINDICE!AR$1:AS$65536,2,0),"")</f>
        <v>172.60158369623116</v>
      </c>
      <c r="AG164" s="48" t="str">
        <f>VLOOKUP(E164,[1]Apresentação!AW$1:AX$65536,2,0)</f>
        <v xml:space="preserve">                    2 - LEATHER AUXILIARIES</v>
      </c>
      <c r="AH164" s="48" t="str">
        <f t="shared" si="44"/>
        <v xml:space="preserve">         5212000006 - ENSUL NFO BR</v>
      </c>
      <c r="AI164" s="49" t="str">
        <f t="shared" si="45"/>
        <v xml:space="preserve">     ZC0056 - IND E COM DE COUROS DOWIDI LTDA</v>
      </c>
      <c r="AJ164" t="str">
        <f t="shared" si="46"/>
        <v xml:space="preserve">     90 - SALES</v>
      </c>
      <c r="AK164" t="str">
        <f t="shared" si="47"/>
        <v/>
      </c>
      <c r="AL164">
        <f t="shared" si="48"/>
        <v>6</v>
      </c>
      <c r="AM164" t="str">
        <f t="shared" si="49"/>
        <v>2025 6</v>
      </c>
      <c r="AN164" t="str">
        <f t="shared" si="50"/>
        <v xml:space="preserve">IND </v>
      </c>
    </row>
    <row r="165" spans="1:40" x14ac:dyDescent="0.35">
      <c r="A165">
        <v>83662</v>
      </c>
      <c r="B165" t="s">
        <v>274</v>
      </c>
      <c r="C165" s="31">
        <v>45896</v>
      </c>
      <c r="D165" t="s">
        <v>373</v>
      </c>
      <c r="E165" t="s">
        <v>374</v>
      </c>
      <c r="F165" t="s">
        <v>464</v>
      </c>
      <c r="G165" t="s">
        <v>465</v>
      </c>
      <c r="H165" t="s">
        <v>453</v>
      </c>
      <c r="I165" t="s">
        <v>454</v>
      </c>
      <c r="J165">
        <v>120</v>
      </c>
      <c r="K165">
        <v>1945.3400000000001</v>
      </c>
      <c r="L165">
        <v>1123.4352899999999</v>
      </c>
      <c r="M165">
        <v>233.44</v>
      </c>
      <c r="N165">
        <v>16.211179999999999</v>
      </c>
      <c r="O165" s="32">
        <f t="shared" si="34"/>
        <v>1711.9</v>
      </c>
      <c r="P165" s="32">
        <f t="shared" si="35"/>
        <v>588.4647100000002</v>
      </c>
      <c r="Q165">
        <v>759828</v>
      </c>
      <c r="R165" t="s">
        <v>312</v>
      </c>
      <c r="S165" t="s">
        <v>466</v>
      </c>
      <c r="T165" t="str">
        <f t="shared" si="36"/>
        <v>VEN</v>
      </c>
      <c r="U165" t="s">
        <v>387</v>
      </c>
      <c r="V165" s="33">
        <f t="shared" si="37"/>
        <v>1945.3400000000001</v>
      </c>
      <c r="W165">
        <f t="shared" si="38"/>
        <v>120</v>
      </c>
      <c r="X165" s="33">
        <f t="shared" si="39"/>
        <v>1711.9</v>
      </c>
      <c r="Y165" s="33">
        <f t="shared" si="40"/>
        <v>233.44</v>
      </c>
      <c r="Z165" s="45">
        <f t="shared" si="41"/>
        <v>0.29016249601612065</v>
      </c>
      <c r="AA165" s="33">
        <f t="shared" si="42"/>
        <v>564.4647100000002</v>
      </c>
      <c r="AB165" s="45">
        <f t="shared" si="43"/>
        <v>0.32972995502073726</v>
      </c>
      <c r="AC165" s="33">
        <f>IFERROR($X165/VLOOKUP(CONCATENATE("USD",C165),[1]GEINDICE!AR$1:AS$65536,2,0),"")</f>
        <v>314.52561181744693</v>
      </c>
      <c r="AD165" s="33">
        <f>IFERROR($AA165/VLOOKUP(CONCATENATE("USD",C165),[1]GEINDICE!AR$1:AS$65536,2,0),"")</f>
        <v>103.70851583743665</v>
      </c>
      <c r="AE165" s="33">
        <f>IFERROR($X165/VLOOKUP(CONCATENATE("EUR",C165),[1]GEINDICE!AR$1:AS$65536,2,0),"")</f>
        <v>270.88739793657828</v>
      </c>
      <c r="AF165" s="33">
        <f>IFERROR($AA165/VLOOKUP(CONCATENATE("EUR",C165),[1]GEINDICE!AR$1:AS$65536,2,0),"")</f>
        <v>89.319689537312513</v>
      </c>
      <c r="AG165" s="48" t="str">
        <f>VLOOKUP(E165,[1]Apresentação!AW$1:AX$65536,2,0)</f>
        <v xml:space="preserve">                    2 - LEATHER AUXILIARIES</v>
      </c>
      <c r="AH165" s="48" t="str">
        <f t="shared" si="44"/>
        <v xml:space="preserve">         5212000006 - ENSUL NFO BR</v>
      </c>
      <c r="AI165" s="49" t="str">
        <f t="shared" si="45"/>
        <v xml:space="preserve">     ZC0056 - IND E COM DE COUROS DOWIDI LTDA</v>
      </c>
      <c r="AJ165" t="str">
        <f t="shared" si="46"/>
        <v xml:space="preserve">     90 - SALES</v>
      </c>
      <c r="AK165" t="str">
        <f t="shared" si="47"/>
        <v/>
      </c>
      <c r="AL165">
        <f t="shared" si="48"/>
        <v>8</v>
      </c>
      <c r="AM165" t="str">
        <f t="shared" si="49"/>
        <v>2025 8</v>
      </c>
      <c r="AN165" t="str">
        <f t="shared" si="50"/>
        <v xml:space="preserve">IND </v>
      </c>
    </row>
    <row r="166" spans="1:40" x14ac:dyDescent="0.35">
      <c r="A166">
        <v>84043</v>
      </c>
      <c r="B166" t="s">
        <v>274</v>
      </c>
      <c r="C166" s="31">
        <v>45930</v>
      </c>
      <c r="D166" t="s">
        <v>373</v>
      </c>
      <c r="E166" t="s">
        <v>374</v>
      </c>
      <c r="F166" t="s">
        <v>464</v>
      </c>
      <c r="G166" t="s">
        <v>465</v>
      </c>
      <c r="H166" t="s">
        <v>453</v>
      </c>
      <c r="I166" t="s">
        <v>454</v>
      </c>
      <c r="J166">
        <v>120</v>
      </c>
      <c r="K166">
        <v>1909.8600000000001</v>
      </c>
      <c r="L166">
        <v>1132.80836</v>
      </c>
      <c r="M166">
        <v>229.19</v>
      </c>
      <c r="N166">
        <v>15.915469999999999</v>
      </c>
      <c r="O166" s="32">
        <f t="shared" si="34"/>
        <v>1680.67</v>
      </c>
      <c r="P166" s="32">
        <f t="shared" si="35"/>
        <v>547.86164000000008</v>
      </c>
      <c r="Q166">
        <v>762823</v>
      </c>
      <c r="R166" t="s">
        <v>312</v>
      </c>
      <c r="S166" t="s">
        <v>466</v>
      </c>
      <c r="T166" t="str">
        <f t="shared" si="36"/>
        <v>VEN</v>
      </c>
      <c r="U166" t="s">
        <v>387</v>
      </c>
      <c r="V166" s="33">
        <f t="shared" si="37"/>
        <v>1909.8600000000001</v>
      </c>
      <c r="W166">
        <f t="shared" si="38"/>
        <v>120</v>
      </c>
      <c r="X166" s="33">
        <f t="shared" si="39"/>
        <v>1680.67</v>
      </c>
      <c r="Y166" s="33">
        <f t="shared" si="40"/>
        <v>229.19</v>
      </c>
      <c r="Z166" s="45">
        <f t="shared" si="41"/>
        <v>0.27429321520949179</v>
      </c>
      <c r="AA166" s="33">
        <f t="shared" si="42"/>
        <v>523.86164000000008</v>
      </c>
      <c r="AB166" s="45">
        <f t="shared" si="43"/>
        <v>0.31169809659243042</v>
      </c>
      <c r="AC166" s="33">
        <f>IFERROR($X166/VLOOKUP(CONCATENATE("USD",C166),[1]GEINDICE!AR$1:AS$65536,2,0),"")</f>
        <v>315.99857105253261</v>
      </c>
      <c r="AD166" s="33">
        <f>IFERROR($AA166/VLOOKUP(CONCATENATE("USD",C166),[1]GEINDICE!AR$1:AS$65536,2,0),"")</f>
        <v>98.496153123002316</v>
      </c>
      <c r="AE166" s="33">
        <f>IFERROR($X166/VLOOKUP(CONCATENATE("EUR",C166),[1]GEINDICE!AR$1:AS$65536,2,0),"")</f>
        <v>269.27772615118403</v>
      </c>
      <c r="AF166" s="33">
        <f>IFERROR($AA166/VLOOKUP(CONCATENATE("EUR",C166),[1]GEINDICE!AR$1:AS$65536,2,0),"")</f>
        <v>83.933354696061784</v>
      </c>
      <c r="AG166" s="48" t="str">
        <f>VLOOKUP(E166,[1]Apresentação!AW$1:AX$65536,2,0)</f>
        <v xml:space="preserve">                    2 - LEATHER AUXILIARIES</v>
      </c>
      <c r="AH166" s="48" t="str">
        <f t="shared" si="44"/>
        <v xml:space="preserve">         5212000006 - ENSUL NFO BR</v>
      </c>
      <c r="AI166" s="49" t="str">
        <f t="shared" si="45"/>
        <v xml:space="preserve">     ZC0056 - IND E COM DE COUROS DOWIDI LTDA</v>
      </c>
      <c r="AJ166" t="str">
        <f t="shared" si="46"/>
        <v xml:space="preserve">     90 - SALES</v>
      </c>
      <c r="AK166" t="str">
        <f t="shared" si="47"/>
        <v/>
      </c>
      <c r="AL166">
        <f t="shared" si="48"/>
        <v>9</v>
      </c>
      <c r="AM166" t="str">
        <f t="shared" si="49"/>
        <v>2025 9</v>
      </c>
      <c r="AN166" t="str">
        <f t="shared" si="50"/>
        <v xml:space="preserve">IND </v>
      </c>
    </row>
    <row r="167" spans="1:40" x14ac:dyDescent="0.35">
      <c r="A167">
        <v>84394</v>
      </c>
      <c r="B167" t="s">
        <v>274</v>
      </c>
      <c r="C167" s="31">
        <v>45958</v>
      </c>
      <c r="D167" t="s">
        <v>373</v>
      </c>
      <c r="E167" t="s">
        <v>374</v>
      </c>
      <c r="F167" t="s">
        <v>464</v>
      </c>
      <c r="G167" t="s">
        <v>465</v>
      </c>
      <c r="H167" t="s">
        <v>453</v>
      </c>
      <c r="I167" t="s">
        <v>454</v>
      </c>
      <c r="J167">
        <v>120</v>
      </c>
      <c r="K167">
        <v>1928.3400000000001</v>
      </c>
      <c r="L167">
        <v>1125.43516</v>
      </c>
      <c r="M167">
        <v>231.4</v>
      </c>
      <c r="N167">
        <v>16.069459999999999</v>
      </c>
      <c r="O167" s="32">
        <f t="shared" si="34"/>
        <v>1696.94</v>
      </c>
      <c r="P167" s="32">
        <f t="shared" si="35"/>
        <v>571.50484000000006</v>
      </c>
      <c r="Q167">
        <v>765430</v>
      </c>
      <c r="R167" t="s">
        <v>312</v>
      </c>
      <c r="S167" t="s">
        <v>466</v>
      </c>
      <c r="T167" t="str">
        <f t="shared" si="36"/>
        <v>VEN</v>
      </c>
      <c r="U167" t="s">
        <v>387</v>
      </c>
      <c r="V167" s="33">
        <f t="shared" si="37"/>
        <v>1928.3400000000001</v>
      </c>
      <c r="W167">
        <f t="shared" si="38"/>
        <v>120</v>
      </c>
      <c r="X167" s="33">
        <f t="shared" si="39"/>
        <v>1696.94</v>
      </c>
      <c r="Y167" s="33">
        <f t="shared" si="40"/>
        <v>231.4</v>
      </c>
      <c r="Z167" s="45">
        <f t="shared" si="41"/>
        <v>0.28392546957486753</v>
      </c>
      <c r="AA167" s="33">
        <f t="shared" si="42"/>
        <v>547.50484000000006</v>
      </c>
      <c r="AB167" s="45">
        <f t="shared" si="43"/>
        <v>0.32264242695675749</v>
      </c>
      <c r="AC167" s="33">
        <f>IFERROR($X167/VLOOKUP(CONCATENATE("USD",C167),[1]GEINDICE!AR$1:AS$65536,2,0),"")</f>
        <v>316.06258148631025</v>
      </c>
      <c r="AD167" s="33">
        <f>IFERROR($AA167/VLOOKUP(CONCATENATE("USD",C167),[1]GEINDICE!AR$1:AS$65536,2,0),"")</f>
        <v>101.97519836096107</v>
      </c>
      <c r="AE167" s="33">
        <f>IFERROR($X167/VLOOKUP(CONCATENATE("EUR",C167),[1]GEINDICE!AR$1:AS$65536,2,0),"")</f>
        <v>271.06368704375188</v>
      </c>
      <c r="AF167" s="33">
        <f>IFERROR($AA167/VLOOKUP(CONCATENATE("EUR",C167),[1]GEINDICE!AR$1:AS$65536,2,0),"")</f>
        <v>87.456645847643088</v>
      </c>
      <c r="AG167" s="48" t="str">
        <f>VLOOKUP(E167,[1]Apresentação!AW$1:AX$65536,2,0)</f>
        <v xml:space="preserve">                    2 - LEATHER AUXILIARIES</v>
      </c>
      <c r="AH167" s="48" t="str">
        <f t="shared" si="44"/>
        <v xml:space="preserve">         5212000006 - ENSUL NFO BR</v>
      </c>
      <c r="AI167" s="49" t="str">
        <f t="shared" si="45"/>
        <v xml:space="preserve">     ZC0056 - IND E COM DE COUROS DOWIDI LTDA</v>
      </c>
      <c r="AJ167" t="str">
        <f t="shared" si="46"/>
        <v xml:space="preserve">     90 - SALES</v>
      </c>
      <c r="AK167" t="str">
        <f t="shared" si="47"/>
        <v/>
      </c>
      <c r="AL167">
        <f t="shared" si="48"/>
        <v>10</v>
      </c>
      <c r="AM167" t="str">
        <f t="shared" si="49"/>
        <v>2025 10</v>
      </c>
      <c r="AN167" t="str">
        <f t="shared" si="50"/>
        <v xml:space="preserve">IND </v>
      </c>
    </row>
    <row r="168" spans="1:40" x14ac:dyDescent="0.35">
      <c r="A168">
        <v>84747</v>
      </c>
      <c r="B168" t="s">
        <v>274</v>
      </c>
      <c r="C168" s="31">
        <v>45982</v>
      </c>
      <c r="D168" t="s">
        <v>373</v>
      </c>
      <c r="E168" t="s">
        <v>374</v>
      </c>
      <c r="F168" t="s">
        <v>464</v>
      </c>
      <c r="G168" t="s">
        <v>465</v>
      </c>
      <c r="H168" t="s">
        <v>453</v>
      </c>
      <c r="I168" t="s">
        <v>454</v>
      </c>
      <c r="J168">
        <v>120</v>
      </c>
      <c r="K168">
        <v>1914.05</v>
      </c>
      <c r="L168">
        <v>1125.43517</v>
      </c>
      <c r="M168">
        <v>229.69</v>
      </c>
      <c r="N168">
        <v>15.95045</v>
      </c>
      <c r="O168" s="32">
        <f t="shared" si="34"/>
        <v>1684.36</v>
      </c>
      <c r="P168" s="32">
        <f t="shared" si="35"/>
        <v>558.92482999999993</v>
      </c>
      <c r="Q168">
        <v>768044</v>
      </c>
      <c r="R168" t="s">
        <v>312</v>
      </c>
      <c r="S168" t="s">
        <v>466</v>
      </c>
      <c r="T168" t="str">
        <f t="shared" si="36"/>
        <v>VEN</v>
      </c>
      <c r="U168" t="s">
        <v>387</v>
      </c>
      <c r="V168" s="33">
        <f t="shared" si="37"/>
        <v>1914.05</v>
      </c>
      <c r="W168">
        <f t="shared" si="38"/>
        <v>120</v>
      </c>
      <c r="X168" s="33">
        <f t="shared" si="39"/>
        <v>1684.36</v>
      </c>
      <c r="Y168" s="33">
        <f t="shared" si="40"/>
        <v>229.69</v>
      </c>
      <c r="Z168" s="45">
        <f t="shared" si="41"/>
        <v>0.27947275672004385</v>
      </c>
      <c r="AA168" s="33">
        <f t="shared" si="42"/>
        <v>534.92482999999993</v>
      </c>
      <c r="AB168" s="45">
        <f t="shared" si="43"/>
        <v>0.31758343228288488</v>
      </c>
      <c r="AC168" s="33" t="str">
        <f>IFERROR($X168/VLOOKUP(CONCATENATE("USD",C168),[1]GEINDICE!AR$1:AS$65536,2,0),"")</f>
        <v/>
      </c>
      <c r="AD168" s="33" t="str">
        <f>IFERROR($AA168/VLOOKUP(CONCATENATE("USD",C168),[1]GEINDICE!AR$1:AS$65536,2,0),"")</f>
        <v/>
      </c>
      <c r="AE168" s="33" t="str">
        <f>IFERROR($X168/VLOOKUP(CONCATENATE("EUR",C168),[1]GEINDICE!AR$1:AS$65536,2,0),"")</f>
        <v/>
      </c>
      <c r="AF168" s="33" t="str">
        <f>IFERROR($AA168/VLOOKUP(CONCATENATE("EUR",C168),[1]GEINDICE!AR$1:AS$65536,2,0),"")</f>
        <v/>
      </c>
      <c r="AG168" s="48" t="str">
        <f>VLOOKUP(E168,[1]Apresentação!AW$1:AX$65536,2,0)</f>
        <v xml:space="preserve">                    2 - LEATHER AUXILIARIES</v>
      </c>
      <c r="AH168" s="48" t="str">
        <f t="shared" si="44"/>
        <v xml:space="preserve">         5212000006 - ENSUL NFO BR</v>
      </c>
      <c r="AI168" s="49" t="str">
        <f t="shared" si="45"/>
        <v xml:space="preserve">     ZC0056 - IND E COM DE COUROS DOWIDI LTDA</v>
      </c>
      <c r="AJ168" t="str">
        <f t="shared" si="46"/>
        <v xml:space="preserve">     90 - SALES</v>
      </c>
      <c r="AK168" t="str">
        <f t="shared" si="47"/>
        <v/>
      </c>
      <c r="AL168">
        <f t="shared" si="48"/>
        <v>11</v>
      </c>
      <c r="AM168" t="str">
        <f t="shared" si="49"/>
        <v>2025 11</v>
      </c>
      <c r="AN168" t="str">
        <f t="shared" si="50"/>
        <v xml:space="preserve">IND </v>
      </c>
    </row>
    <row r="169" spans="1:40" x14ac:dyDescent="0.35">
      <c r="A169">
        <v>81202</v>
      </c>
      <c r="B169" t="s">
        <v>274</v>
      </c>
      <c r="C169" s="31">
        <v>45695</v>
      </c>
      <c r="D169" t="s">
        <v>373</v>
      </c>
      <c r="E169" t="s">
        <v>374</v>
      </c>
      <c r="F169" t="s">
        <v>467</v>
      </c>
      <c r="G169" t="s">
        <v>468</v>
      </c>
      <c r="H169" t="s">
        <v>453</v>
      </c>
      <c r="I169" t="s">
        <v>454</v>
      </c>
      <c r="J169">
        <v>240</v>
      </c>
      <c r="K169">
        <v>5368.11</v>
      </c>
      <c r="L169">
        <v>2127.3953799999999</v>
      </c>
      <c r="M169">
        <v>1081.1400000000001</v>
      </c>
      <c r="N169">
        <v>22.36713</v>
      </c>
      <c r="O169" s="32">
        <f t="shared" si="34"/>
        <v>4286.9699999999993</v>
      </c>
      <c r="P169" s="32">
        <f t="shared" si="35"/>
        <v>2159.5746199999994</v>
      </c>
      <c r="Q169">
        <v>709532</v>
      </c>
      <c r="R169" t="s">
        <v>298</v>
      </c>
      <c r="S169" t="s">
        <v>298</v>
      </c>
      <c r="T169" t="str">
        <f t="shared" si="36"/>
        <v>VEN</v>
      </c>
      <c r="U169" t="s">
        <v>300</v>
      </c>
      <c r="V169" s="33">
        <f t="shared" si="37"/>
        <v>5368.11</v>
      </c>
      <c r="W169">
        <f t="shared" si="38"/>
        <v>240</v>
      </c>
      <c r="X169" s="33">
        <f t="shared" si="39"/>
        <v>4286.9699999999993</v>
      </c>
      <c r="Y169" s="33">
        <f t="shared" si="40"/>
        <v>1081.1400000000001</v>
      </c>
      <c r="Z169" s="45">
        <f t="shared" si="41"/>
        <v>0.39335531872483975</v>
      </c>
      <c r="AA169" s="33">
        <f t="shared" si="42"/>
        <v>2111.5746199999994</v>
      </c>
      <c r="AB169" s="45">
        <f t="shared" si="43"/>
        <v>0.49255642563395585</v>
      </c>
      <c r="AC169" s="33">
        <f>IFERROR($X169/VLOOKUP(CONCATENATE("USD",C169),[1]GEINDICE!AR$1:AS$65536,2,0),"")</f>
        <v>744.82165505498881</v>
      </c>
      <c r="AD169" s="33">
        <f>IFERROR($AA169/VLOOKUP(CONCATENATE("USD",C169),[1]GEINDICE!AR$1:AS$65536,2,0),"")</f>
        <v>366.86669214865253</v>
      </c>
      <c r="AE169" s="33">
        <f>IFERROR($X169/VLOOKUP(CONCATENATE("EUR",C169),[1]GEINDICE!AR$1:AS$65536,2,0),"")</f>
        <v>719.35061666247157</v>
      </c>
      <c r="AF169" s="33">
        <f>IFERROR($AA169/VLOOKUP(CONCATENATE("EUR",C169),[1]GEINDICE!AR$1:AS$65536,2,0),"")</f>
        <v>354.32076852084896</v>
      </c>
      <c r="AG169" s="48" t="str">
        <f>VLOOKUP(E169,[1]Apresentação!AW$1:AX$65536,2,0)</f>
        <v xml:space="preserve">                    2 - LEATHER AUXILIARIES</v>
      </c>
      <c r="AH169" s="48" t="str">
        <f t="shared" si="44"/>
        <v xml:space="preserve">         5212000006 - ENSUL NFO BR</v>
      </c>
      <c r="AI169" s="49" t="str">
        <f t="shared" si="45"/>
        <v xml:space="preserve">     L00102 - CURTUME SANTO ANTONIO LTDA</v>
      </c>
      <c r="AJ169" t="str">
        <f t="shared" si="46"/>
        <v xml:space="preserve">     90 - SALES</v>
      </c>
      <c r="AK169" t="str">
        <f t="shared" si="47"/>
        <v/>
      </c>
      <c r="AL169">
        <f t="shared" si="48"/>
        <v>2</v>
      </c>
      <c r="AM169" t="str">
        <f t="shared" si="49"/>
        <v>2025 2</v>
      </c>
      <c r="AN169" t="str">
        <f t="shared" si="50"/>
        <v xml:space="preserve">CURTUME </v>
      </c>
    </row>
    <row r="170" spans="1:40" x14ac:dyDescent="0.35">
      <c r="A170">
        <v>82174</v>
      </c>
      <c r="B170" t="s">
        <v>274</v>
      </c>
      <c r="C170" s="31">
        <v>45772</v>
      </c>
      <c r="D170" t="s">
        <v>373</v>
      </c>
      <c r="E170" t="s">
        <v>374</v>
      </c>
      <c r="F170" t="s">
        <v>467</v>
      </c>
      <c r="G170" t="s">
        <v>468</v>
      </c>
      <c r="H170" t="s">
        <v>453</v>
      </c>
      <c r="I170" t="s">
        <v>454</v>
      </c>
      <c r="J170">
        <v>240</v>
      </c>
      <c r="K170">
        <v>5264.38</v>
      </c>
      <c r="L170">
        <v>2248.2778400000002</v>
      </c>
      <c r="M170">
        <v>1060.25</v>
      </c>
      <c r="N170">
        <v>21.934909999999999</v>
      </c>
      <c r="O170" s="32">
        <f t="shared" si="34"/>
        <v>4204.13</v>
      </c>
      <c r="P170" s="32">
        <f t="shared" si="35"/>
        <v>1955.8521599999999</v>
      </c>
      <c r="Q170">
        <v>733394</v>
      </c>
      <c r="R170" t="s">
        <v>298</v>
      </c>
      <c r="S170" t="s">
        <v>298</v>
      </c>
      <c r="T170" t="str">
        <f t="shared" si="36"/>
        <v>VEN</v>
      </c>
      <c r="U170" t="s">
        <v>300</v>
      </c>
      <c r="V170" s="33">
        <f t="shared" si="37"/>
        <v>5264.38</v>
      </c>
      <c r="W170">
        <f t="shared" si="38"/>
        <v>240</v>
      </c>
      <c r="X170" s="33">
        <f t="shared" si="39"/>
        <v>4204.13</v>
      </c>
      <c r="Y170" s="33">
        <f t="shared" si="40"/>
        <v>1060.25</v>
      </c>
      <c r="Z170" s="45">
        <f t="shared" si="41"/>
        <v>0.36240775931828628</v>
      </c>
      <c r="AA170" s="33">
        <f t="shared" si="42"/>
        <v>1907.8521599999999</v>
      </c>
      <c r="AB170" s="45">
        <f t="shared" si="43"/>
        <v>0.45380427341685436</v>
      </c>
      <c r="AC170" s="33">
        <f>IFERROR($X170/VLOOKUP(CONCATENATE("USD",C170),[1]GEINDICE!AR$1:AS$65536,2,0),"")</f>
        <v>739.56478907926669</v>
      </c>
      <c r="AD170" s="33">
        <f>IFERROR($AA170/VLOOKUP(CONCATENATE("USD",C170),[1]GEINDICE!AR$1:AS$65536,2,0),"")</f>
        <v>335.61766175280576</v>
      </c>
      <c r="AE170" s="33">
        <f>IFERROR($X170/VLOOKUP(CONCATENATE("EUR",C170),[1]GEINDICE!AR$1:AS$65536,2,0),"")</f>
        <v>649.82842834178302</v>
      </c>
      <c r="AF170" s="33">
        <f>IFERROR($AA170/VLOOKUP(CONCATENATE("EUR",C170),[1]GEINDICE!AR$1:AS$65536,2,0),"")</f>
        <v>294.89491776925928</v>
      </c>
      <c r="AG170" s="48" t="str">
        <f>VLOOKUP(E170,[1]Apresentação!AW$1:AX$65536,2,0)</f>
        <v xml:space="preserve">                    2 - LEATHER AUXILIARIES</v>
      </c>
      <c r="AH170" s="48" t="str">
        <f t="shared" si="44"/>
        <v xml:space="preserve">         5212000006 - ENSUL NFO BR</v>
      </c>
      <c r="AI170" s="49" t="str">
        <f t="shared" si="45"/>
        <v xml:space="preserve">     L00102 - CURTUME SANTO ANTONIO LTDA</v>
      </c>
      <c r="AJ170" t="str">
        <f t="shared" si="46"/>
        <v xml:space="preserve">     90 - SALES</v>
      </c>
      <c r="AK170" t="str">
        <f t="shared" si="47"/>
        <v/>
      </c>
      <c r="AL170">
        <f t="shared" si="48"/>
        <v>4</v>
      </c>
      <c r="AM170" t="str">
        <f t="shared" si="49"/>
        <v>2025 4</v>
      </c>
      <c r="AN170" t="str">
        <f t="shared" si="50"/>
        <v xml:space="preserve">CURTUME </v>
      </c>
    </row>
    <row r="171" spans="1:40" x14ac:dyDescent="0.35">
      <c r="A171">
        <v>81295</v>
      </c>
      <c r="B171" t="s">
        <v>274</v>
      </c>
      <c r="C171" s="31">
        <v>45702</v>
      </c>
      <c r="D171" t="s">
        <v>373</v>
      </c>
      <c r="E171" t="s">
        <v>374</v>
      </c>
      <c r="F171" t="s">
        <v>467</v>
      </c>
      <c r="G171" t="s">
        <v>468</v>
      </c>
      <c r="H171" t="s">
        <v>453</v>
      </c>
      <c r="I171" t="s">
        <v>454</v>
      </c>
      <c r="J171">
        <v>120</v>
      </c>
      <c r="K171">
        <v>2680.9</v>
      </c>
      <c r="L171">
        <v>1063.69769</v>
      </c>
      <c r="M171">
        <v>539.94000000000005</v>
      </c>
      <c r="N171">
        <v>22.34084</v>
      </c>
      <c r="O171" s="32">
        <f t="shared" si="34"/>
        <v>2140.96</v>
      </c>
      <c r="P171" s="32">
        <f t="shared" si="35"/>
        <v>1077.2623100000001</v>
      </c>
      <c r="Q171">
        <v>710261</v>
      </c>
      <c r="R171" t="s">
        <v>298</v>
      </c>
      <c r="S171" t="s">
        <v>298</v>
      </c>
      <c r="T171" t="str">
        <f t="shared" si="36"/>
        <v>VEN</v>
      </c>
      <c r="U171" t="s">
        <v>300</v>
      </c>
      <c r="V171" s="33">
        <f t="shared" si="37"/>
        <v>2680.9</v>
      </c>
      <c r="W171">
        <f t="shared" si="38"/>
        <v>120</v>
      </c>
      <c r="X171" s="33">
        <f t="shared" si="39"/>
        <v>2140.96</v>
      </c>
      <c r="Y171" s="33">
        <f t="shared" si="40"/>
        <v>539.94000000000005</v>
      </c>
      <c r="Z171" s="45">
        <f t="shared" si="41"/>
        <v>0.39287638852624118</v>
      </c>
      <c r="AA171" s="33">
        <f t="shared" si="42"/>
        <v>1053.2623100000001</v>
      </c>
      <c r="AB171" s="45">
        <f t="shared" si="43"/>
        <v>0.49195795811224874</v>
      </c>
      <c r="AC171" s="33">
        <f>IFERROR($X171/VLOOKUP(CONCATENATE("USD",C171),[1]GEINDICE!AR$1:AS$65536,2,0),"")</f>
        <v>373.75137475341728</v>
      </c>
      <c r="AD171" s="33">
        <f>IFERROR($AA171/VLOOKUP(CONCATENATE("USD",C171),[1]GEINDICE!AR$1:AS$65536,2,0),"")</f>
        <v>183.86996316533703</v>
      </c>
      <c r="AE171" s="33">
        <f>IFERROR($X171/VLOOKUP(CONCATENATE("EUR",C171),[1]GEINDICE!AR$1:AS$65536,2,0),"")</f>
        <v>355.64710377248787</v>
      </c>
      <c r="AF171" s="33">
        <f>IFERROR($AA171/VLOOKUP(CONCATENATE("EUR",C171),[1]GEINDICE!AR$1:AS$65536,2,0),"")</f>
        <v>174.96342298044817</v>
      </c>
      <c r="AG171" s="48" t="str">
        <f>VLOOKUP(E171,[1]Apresentação!AW$1:AX$65536,2,0)</f>
        <v xml:space="preserve">                    2 - LEATHER AUXILIARIES</v>
      </c>
      <c r="AH171" s="48" t="str">
        <f t="shared" si="44"/>
        <v xml:space="preserve">         5212000006 - ENSUL NFO BR</v>
      </c>
      <c r="AI171" s="49" t="str">
        <f t="shared" si="45"/>
        <v xml:space="preserve">     L00102 - CURTUME SANTO ANTONIO LTDA</v>
      </c>
      <c r="AJ171" t="str">
        <f t="shared" si="46"/>
        <v xml:space="preserve">     90 - SALES</v>
      </c>
      <c r="AK171" t="str">
        <f t="shared" si="47"/>
        <v/>
      </c>
      <c r="AL171">
        <f t="shared" si="48"/>
        <v>2</v>
      </c>
      <c r="AM171" t="str">
        <f t="shared" si="49"/>
        <v>2025 2</v>
      </c>
      <c r="AN171" t="str">
        <f t="shared" si="50"/>
        <v xml:space="preserve">CURTUME </v>
      </c>
    </row>
    <row r="172" spans="1:40" x14ac:dyDescent="0.35">
      <c r="A172">
        <v>81641</v>
      </c>
      <c r="B172" t="s">
        <v>274</v>
      </c>
      <c r="C172" s="31">
        <v>45730</v>
      </c>
      <c r="D172" t="s">
        <v>373</v>
      </c>
      <c r="E172" t="s">
        <v>374</v>
      </c>
      <c r="F172" t="s">
        <v>467</v>
      </c>
      <c r="G172" t="s">
        <v>468</v>
      </c>
      <c r="H172" t="s">
        <v>453</v>
      </c>
      <c r="I172" t="s">
        <v>454</v>
      </c>
      <c r="J172">
        <v>240</v>
      </c>
      <c r="K172">
        <v>5393.63</v>
      </c>
      <c r="L172">
        <v>2127.32321</v>
      </c>
      <c r="M172">
        <v>1086.29</v>
      </c>
      <c r="N172">
        <v>22.47344</v>
      </c>
      <c r="O172" s="32">
        <f t="shared" si="34"/>
        <v>4307.34</v>
      </c>
      <c r="P172" s="32">
        <f t="shared" si="35"/>
        <v>2180.0167900000001</v>
      </c>
      <c r="Q172">
        <v>717769</v>
      </c>
      <c r="R172" t="s">
        <v>298</v>
      </c>
      <c r="S172" t="s">
        <v>298</v>
      </c>
      <c r="T172" t="str">
        <f t="shared" si="36"/>
        <v>VEN</v>
      </c>
      <c r="U172" t="s">
        <v>300</v>
      </c>
      <c r="V172" s="33">
        <f t="shared" si="37"/>
        <v>5393.63</v>
      </c>
      <c r="W172">
        <f t="shared" si="38"/>
        <v>240</v>
      </c>
      <c r="X172" s="33">
        <f t="shared" si="39"/>
        <v>4307.34</v>
      </c>
      <c r="Y172" s="33">
        <f t="shared" si="40"/>
        <v>1086.29</v>
      </c>
      <c r="Z172" s="45">
        <f t="shared" si="41"/>
        <v>0.39528421304390549</v>
      </c>
      <c r="AA172" s="33">
        <f t="shared" si="42"/>
        <v>2132.0167900000001</v>
      </c>
      <c r="AB172" s="45">
        <f t="shared" si="43"/>
        <v>0.49497295082347809</v>
      </c>
      <c r="AC172" s="33">
        <f>IFERROR($X172/VLOOKUP(CONCATENATE("USD",C172),[1]GEINDICE!AR$1:AS$65536,2,0),"")</f>
        <v>750.15935491736184</v>
      </c>
      <c r="AD172" s="33">
        <f>IFERROR($AA172/VLOOKUP(CONCATENATE("USD",C172),[1]GEINDICE!AR$1:AS$65536,2,0),"")</f>
        <v>371.30858949128339</v>
      </c>
      <c r="AE172" s="33">
        <f>IFERROR($X172/VLOOKUP(CONCATENATE("EUR",C172),[1]GEINDICE!AR$1:AS$65536,2,0),"")</f>
        <v>689.99134975811364</v>
      </c>
      <c r="AF172" s="33">
        <f>IFERROR($AA172/VLOOKUP(CONCATENATE("EUR",C172),[1]GEINDICE!AR$1:AS$65536,2,0),"")</f>
        <v>341.52705443244804</v>
      </c>
      <c r="AG172" s="48" t="str">
        <f>VLOOKUP(E172,[1]Apresentação!AW$1:AX$65536,2,0)</f>
        <v xml:space="preserve">                    2 - LEATHER AUXILIARIES</v>
      </c>
      <c r="AH172" s="48" t="str">
        <f t="shared" si="44"/>
        <v xml:space="preserve">         5212000006 - ENSUL NFO BR</v>
      </c>
      <c r="AI172" s="49" t="str">
        <f t="shared" si="45"/>
        <v xml:space="preserve">     L00102 - CURTUME SANTO ANTONIO LTDA</v>
      </c>
      <c r="AJ172" t="str">
        <f t="shared" si="46"/>
        <v xml:space="preserve">     90 - SALES</v>
      </c>
      <c r="AK172" t="str">
        <f t="shared" si="47"/>
        <v/>
      </c>
      <c r="AL172">
        <f t="shared" si="48"/>
        <v>3</v>
      </c>
      <c r="AM172" t="str">
        <f t="shared" si="49"/>
        <v>2025 3</v>
      </c>
      <c r="AN172" t="str">
        <f t="shared" si="50"/>
        <v xml:space="preserve">CURTUME </v>
      </c>
    </row>
    <row r="173" spans="1:40" x14ac:dyDescent="0.35">
      <c r="A173">
        <v>84252</v>
      </c>
      <c r="B173" t="s">
        <v>274</v>
      </c>
      <c r="C173" s="31">
        <v>45947</v>
      </c>
      <c r="D173" t="s">
        <v>373</v>
      </c>
      <c r="E173" t="s">
        <v>374</v>
      </c>
      <c r="F173" t="s">
        <v>467</v>
      </c>
      <c r="G173" t="s">
        <v>468</v>
      </c>
      <c r="H173" t="s">
        <v>453</v>
      </c>
      <c r="I173" t="s">
        <v>454</v>
      </c>
      <c r="J173">
        <v>120</v>
      </c>
      <c r="K173">
        <v>2445.9299999999998</v>
      </c>
      <c r="L173">
        <v>1125.43516</v>
      </c>
      <c r="M173">
        <v>492.6</v>
      </c>
      <c r="N173">
        <v>20.382749999999998</v>
      </c>
      <c r="O173" s="32">
        <f t="shared" si="34"/>
        <v>1953.33</v>
      </c>
      <c r="P173" s="32">
        <f t="shared" si="35"/>
        <v>827.89483999999993</v>
      </c>
      <c r="Q173">
        <v>764517</v>
      </c>
      <c r="R173" t="s">
        <v>298</v>
      </c>
      <c r="S173" t="s">
        <v>298</v>
      </c>
      <c r="T173" t="str">
        <f t="shared" si="36"/>
        <v>VEN</v>
      </c>
      <c r="U173" t="s">
        <v>300</v>
      </c>
      <c r="V173" s="33">
        <f t="shared" si="37"/>
        <v>2445.9299999999998</v>
      </c>
      <c r="W173">
        <f t="shared" si="38"/>
        <v>120</v>
      </c>
      <c r="X173" s="33">
        <f t="shared" si="39"/>
        <v>1953.33</v>
      </c>
      <c r="Y173" s="33">
        <f t="shared" si="40"/>
        <v>492.6</v>
      </c>
      <c r="Z173" s="45">
        <f t="shared" si="41"/>
        <v>0.32866633141586227</v>
      </c>
      <c r="AA173" s="33">
        <f t="shared" si="42"/>
        <v>803.89483999999993</v>
      </c>
      <c r="AB173" s="45">
        <f t="shared" si="43"/>
        <v>0.41155096169106087</v>
      </c>
      <c r="AC173" s="33">
        <f>IFERROR($X173/VLOOKUP(CONCATENATE("USD",C173),[1]GEINDICE!AR$1:AS$65536,2,0),"")</f>
        <v>359.13403199117482</v>
      </c>
      <c r="AD173" s="33">
        <f>IFERROR($AA173/VLOOKUP(CONCATENATE("USD",C173),[1]GEINDICE!AR$1:AS$65536,2,0),"")</f>
        <v>147.80195624195622</v>
      </c>
      <c r="AE173" s="33">
        <f>IFERROR($X173/VLOOKUP(CONCATENATE("EUR",C173),[1]GEINDICE!AR$1:AS$65536,2,0),"")</f>
        <v>307.66431980343049</v>
      </c>
      <c r="AF173" s="33">
        <f>IFERROR($AA173/VLOOKUP(CONCATENATE("EUR",C173),[1]GEINDICE!AR$1:AS$65536,2,0),"")</f>
        <v>126.61954669312793</v>
      </c>
      <c r="AG173" s="48" t="str">
        <f>VLOOKUP(E173,[1]Apresentação!AW$1:AX$65536,2,0)</f>
        <v xml:space="preserve">                    2 - LEATHER AUXILIARIES</v>
      </c>
      <c r="AH173" s="48" t="str">
        <f t="shared" si="44"/>
        <v xml:space="preserve">         5212000006 - ENSUL NFO BR</v>
      </c>
      <c r="AI173" s="49" t="str">
        <f t="shared" si="45"/>
        <v xml:space="preserve">     L00102 - CURTUME SANTO ANTONIO LTDA</v>
      </c>
      <c r="AJ173" t="str">
        <f t="shared" si="46"/>
        <v xml:space="preserve">     90 - SALES</v>
      </c>
      <c r="AK173" t="str">
        <f t="shared" si="47"/>
        <v/>
      </c>
      <c r="AL173">
        <f t="shared" si="48"/>
        <v>10</v>
      </c>
      <c r="AM173" t="str">
        <f t="shared" si="49"/>
        <v>2025 10</v>
      </c>
      <c r="AN173" t="str">
        <f t="shared" si="50"/>
        <v xml:space="preserve">CURTUME </v>
      </c>
    </row>
    <row r="174" spans="1:40" x14ac:dyDescent="0.35">
      <c r="A174">
        <v>83172</v>
      </c>
      <c r="B174" t="s">
        <v>274</v>
      </c>
      <c r="C174" s="31">
        <v>45856</v>
      </c>
      <c r="D174" t="s">
        <v>373</v>
      </c>
      <c r="E174" t="s">
        <v>374</v>
      </c>
      <c r="F174" t="s">
        <v>467</v>
      </c>
      <c r="G174" t="s">
        <v>468</v>
      </c>
      <c r="H174" t="s">
        <v>453</v>
      </c>
      <c r="I174" t="s">
        <v>454</v>
      </c>
      <c r="J174">
        <v>120</v>
      </c>
      <c r="K174">
        <v>2585.75</v>
      </c>
      <c r="L174">
        <v>1123.4352899999999</v>
      </c>
      <c r="M174">
        <v>520.77</v>
      </c>
      <c r="N174">
        <v>21.547919999999998</v>
      </c>
      <c r="O174" s="32">
        <f t="shared" si="34"/>
        <v>2064.98</v>
      </c>
      <c r="P174" s="32">
        <f t="shared" si="35"/>
        <v>941.54471000000012</v>
      </c>
      <c r="Q174">
        <v>744283</v>
      </c>
      <c r="R174" t="s">
        <v>298</v>
      </c>
      <c r="S174" t="s">
        <v>298</v>
      </c>
      <c r="T174" t="str">
        <f t="shared" si="36"/>
        <v>VEN</v>
      </c>
      <c r="U174" t="s">
        <v>300</v>
      </c>
      <c r="V174" s="33">
        <f t="shared" si="37"/>
        <v>2585.75</v>
      </c>
      <c r="W174">
        <f t="shared" si="38"/>
        <v>120</v>
      </c>
      <c r="X174" s="33">
        <f t="shared" si="39"/>
        <v>2064.98</v>
      </c>
      <c r="Y174" s="33">
        <f t="shared" si="40"/>
        <v>520.77</v>
      </c>
      <c r="Z174" s="45">
        <f t="shared" si="41"/>
        <v>0.35484664410712563</v>
      </c>
      <c r="AA174" s="33">
        <f t="shared" si="42"/>
        <v>917.54471000000012</v>
      </c>
      <c r="AB174" s="45">
        <f t="shared" si="43"/>
        <v>0.44433588218772102</v>
      </c>
      <c r="AC174" s="33">
        <f>IFERROR($X174/VLOOKUP(CONCATENATE("USD",C174),[1]GEINDICE!AR$1:AS$65536,2,0),"")</f>
        <v>372.29654202574545</v>
      </c>
      <c r="AD174" s="33">
        <f>IFERROR($AA174/VLOOKUP(CONCATENATE("USD",C174),[1]GEINDICE!AR$1:AS$65536,2,0),"")</f>
        <v>165.42471243644755</v>
      </c>
      <c r="AE174" s="33">
        <f>IFERROR($X174/VLOOKUP(CONCATENATE("EUR",C174),[1]GEINDICE!AR$1:AS$65536,2,0),"")</f>
        <v>319.67614093751934</v>
      </c>
      <c r="AF174" s="33">
        <f>IFERROR($AA174/VLOOKUP(CONCATENATE("EUR",C174),[1]GEINDICE!AR$1:AS$65536,2,0),"")</f>
        <v>142.04358009783888</v>
      </c>
      <c r="AG174" s="48" t="str">
        <f>VLOOKUP(E174,[1]Apresentação!AW$1:AX$65536,2,0)</f>
        <v xml:space="preserve">                    2 - LEATHER AUXILIARIES</v>
      </c>
      <c r="AH174" s="48" t="str">
        <f t="shared" si="44"/>
        <v xml:space="preserve">         5212000006 - ENSUL NFO BR</v>
      </c>
      <c r="AI174" s="49" t="str">
        <f t="shared" si="45"/>
        <v xml:space="preserve">     L00102 - CURTUME SANTO ANTONIO LTDA</v>
      </c>
      <c r="AJ174" t="str">
        <f t="shared" si="46"/>
        <v xml:space="preserve">     90 - SALES</v>
      </c>
      <c r="AK174" t="str">
        <f t="shared" si="47"/>
        <v/>
      </c>
      <c r="AL174">
        <f t="shared" si="48"/>
        <v>7</v>
      </c>
      <c r="AM174" t="str">
        <f t="shared" si="49"/>
        <v>2025 7</v>
      </c>
      <c r="AN174" t="str">
        <f t="shared" si="50"/>
        <v xml:space="preserve">CURTUME </v>
      </c>
    </row>
    <row r="175" spans="1:40" x14ac:dyDescent="0.35">
      <c r="A175">
        <v>83189</v>
      </c>
      <c r="B175" t="s">
        <v>274</v>
      </c>
      <c r="C175" s="31">
        <v>45856</v>
      </c>
      <c r="D175" t="s">
        <v>373</v>
      </c>
      <c r="E175" t="s">
        <v>374</v>
      </c>
      <c r="F175" t="s">
        <v>469</v>
      </c>
      <c r="G175" t="s">
        <v>470</v>
      </c>
      <c r="H175" t="s">
        <v>453</v>
      </c>
      <c r="I175" t="s">
        <v>454</v>
      </c>
      <c r="J175">
        <v>1000</v>
      </c>
      <c r="K175">
        <v>18727.63</v>
      </c>
      <c r="L175">
        <v>9361.9607799999994</v>
      </c>
      <c r="M175">
        <v>3771.75</v>
      </c>
      <c r="N175">
        <v>18.727629999999998</v>
      </c>
      <c r="O175" s="32">
        <f t="shared" si="34"/>
        <v>14955.880000000001</v>
      </c>
      <c r="P175" s="32">
        <f t="shared" si="35"/>
        <v>5593.9192200000016</v>
      </c>
      <c r="Q175">
        <v>744326</v>
      </c>
      <c r="R175" t="s">
        <v>298</v>
      </c>
      <c r="S175" t="s">
        <v>298</v>
      </c>
      <c r="T175" t="str">
        <f t="shared" si="36"/>
        <v>VEN</v>
      </c>
      <c r="U175" t="s">
        <v>300</v>
      </c>
      <c r="V175" s="33">
        <f t="shared" si="37"/>
        <v>18727.63</v>
      </c>
      <c r="W175">
        <f t="shared" si="38"/>
        <v>1000</v>
      </c>
      <c r="X175" s="33">
        <f t="shared" si="39"/>
        <v>14955.880000000001</v>
      </c>
      <c r="Y175" s="33">
        <f t="shared" si="40"/>
        <v>3771.75</v>
      </c>
      <c r="Z175" s="45">
        <f t="shared" si="41"/>
        <v>0.28801931798097258</v>
      </c>
      <c r="AA175" s="33">
        <f t="shared" si="42"/>
        <v>5393.9192200000016</v>
      </c>
      <c r="AB175" s="45">
        <f t="shared" si="43"/>
        <v>0.36065542248266241</v>
      </c>
      <c r="AC175" s="33">
        <f>IFERROR($X175/VLOOKUP(CONCATENATE("USD",C175),[1]GEINDICE!AR$1:AS$65536,2,0),"")</f>
        <v>2696.4050048678469</v>
      </c>
      <c r="AD175" s="33">
        <f>IFERROR($AA175/VLOOKUP(CONCATENATE("USD",C175),[1]GEINDICE!AR$1:AS$65536,2,0),"")</f>
        <v>972.47308621497871</v>
      </c>
      <c r="AE175" s="33">
        <f>IFERROR($X175/VLOOKUP(CONCATENATE("EUR",C175),[1]GEINDICE!AR$1:AS$65536,2,0),"")</f>
        <v>2315.2950647098892</v>
      </c>
      <c r="AF175" s="33">
        <f>IFERROR($AA175/VLOOKUP(CONCATENATE("EUR",C175),[1]GEINDICE!AR$1:AS$65536,2,0),"")</f>
        <v>835.02371973496838</v>
      </c>
      <c r="AG175" s="48" t="str">
        <f>VLOOKUP(E175,[1]Apresentação!AW$1:AX$65536,2,0)</f>
        <v xml:space="preserve">                    2 - LEATHER AUXILIARIES</v>
      </c>
      <c r="AH175" s="48" t="str">
        <f t="shared" si="44"/>
        <v xml:space="preserve">         5212000006 - ENSUL NFO BR</v>
      </c>
      <c r="AI175" s="49" t="str">
        <f t="shared" si="45"/>
        <v xml:space="preserve">     L00351 - SOFTCOURO INDUSTRIA E COMERCIO LTDA</v>
      </c>
      <c r="AJ175" t="str">
        <f t="shared" si="46"/>
        <v xml:space="preserve">     90 - SALES</v>
      </c>
      <c r="AK175" t="str">
        <f t="shared" si="47"/>
        <v/>
      </c>
      <c r="AL175">
        <f t="shared" si="48"/>
        <v>7</v>
      </c>
      <c r="AM175" t="str">
        <f t="shared" si="49"/>
        <v>2025 7</v>
      </c>
      <c r="AN175" t="str">
        <f t="shared" si="50"/>
        <v xml:space="preserve">SOFTCOURO </v>
      </c>
    </row>
    <row r="176" spans="1:40" x14ac:dyDescent="0.35">
      <c r="A176">
        <v>83603</v>
      </c>
      <c r="B176" t="s">
        <v>274</v>
      </c>
      <c r="C176" s="31">
        <v>45891</v>
      </c>
      <c r="D176" t="s">
        <v>373</v>
      </c>
      <c r="E176" t="s">
        <v>374</v>
      </c>
      <c r="F176" t="s">
        <v>467</v>
      </c>
      <c r="G176" t="s">
        <v>468</v>
      </c>
      <c r="H176" t="s">
        <v>453</v>
      </c>
      <c r="I176" t="s">
        <v>454</v>
      </c>
      <c r="J176">
        <v>120</v>
      </c>
      <c r="K176">
        <v>2543.58</v>
      </c>
      <c r="L176">
        <v>1123.4352899999999</v>
      </c>
      <c r="M176">
        <v>512.27</v>
      </c>
      <c r="N176">
        <v>21.1965</v>
      </c>
      <c r="O176" s="32">
        <f t="shared" si="34"/>
        <v>2031.31</v>
      </c>
      <c r="P176" s="32">
        <f t="shared" si="35"/>
        <v>907.87471000000005</v>
      </c>
      <c r="Q176">
        <v>759534</v>
      </c>
      <c r="R176" t="s">
        <v>298</v>
      </c>
      <c r="S176" t="s">
        <v>298</v>
      </c>
      <c r="T176" t="str">
        <f t="shared" si="36"/>
        <v>VEN</v>
      </c>
      <c r="U176" t="s">
        <v>300</v>
      </c>
      <c r="V176" s="33">
        <f t="shared" si="37"/>
        <v>2543.58</v>
      </c>
      <c r="W176">
        <f t="shared" si="38"/>
        <v>120</v>
      </c>
      <c r="X176" s="33">
        <f t="shared" si="39"/>
        <v>2031.31</v>
      </c>
      <c r="Y176" s="33">
        <f t="shared" si="40"/>
        <v>512.27</v>
      </c>
      <c r="Z176" s="45">
        <f t="shared" si="41"/>
        <v>0.34749239654345454</v>
      </c>
      <c r="AA176" s="33">
        <f t="shared" si="42"/>
        <v>883.87471000000005</v>
      </c>
      <c r="AB176" s="45">
        <f t="shared" si="43"/>
        <v>0.43512546583239392</v>
      </c>
      <c r="AC176" s="33">
        <f>IFERROR($X176/VLOOKUP(CONCATENATE("USD",C176),[1]GEINDICE!AR$1:AS$65536,2,0),"")</f>
        <v>373.4574937490807</v>
      </c>
      <c r="AD176" s="33">
        <f>IFERROR($AA176/VLOOKUP(CONCATENATE("USD",C176),[1]GEINDICE!AR$1:AS$65536,2,0),"")</f>
        <v>162.50086593616709</v>
      </c>
      <c r="AE176" s="33">
        <f>IFERROR($X176/VLOOKUP(CONCATENATE("EUR",C176),[1]GEINDICE!AR$1:AS$65536,2,0),"")</f>
        <v>318.84192186347292</v>
      </c>
      <c r="AF176" s="33">
        <f>IFERROR($AA176/VLOOKUP(CONCATENATE("EUR",C176),[1]GEINDICE!AR$1:AS$65536,2,0),"")</f>
        <v>138.7362397777394</v>
      </c>
      <c r="AG176" s="48" t="str">
        <f>VLOOKUP(E176,[1]Apresentação!AW$1:AX$65536,2,0)</f>
        <v xml:space="preserve">                    2 - LEATHER AUXILIARIES</v>
      </c>
      <c r="AH176" s="48" t="str">
        <f t="shared" si="44"/>
        <v xml:space="preserve">         5212000006 - ENSUL NFO BR</v>
      </c>
      <c r="AI176" s="49" t="str">
        <f t="shared" si="45"/>
        <v xml:space="preserve">     L00102 - CURTUME SANTO ANTONIO LTDA</v>
      </c>
      <c r="AJ176" t="str">
        <f t="shared" si="46"/>
        <v xml:space="preserve">     90 - SALES</v>
      </c>
      <c r="AK176" t="str">
        <f t="shared" si="47"/>
        <v/>
      </c>
      <c r="AL176">
        <f t="shared" si="48"/>
        <v>8</v>
      </c>
      <c r="AM176" t="str">
        <f t="shared" si="49"/>
        <v>2025 8</v>
      </c>
      <c r="AN176" t="str">
        <f t="shared" si="50"/>
        <v xml:space="preserve">CURTUME </v>
      </c>
    </row>
    <row r="177" spans="1:40" x14ac:dyDescent="0.35">
      <c r="A177">
        <v>83767</v>
      </c>
      <c r="B177" t="s">
        <v>274</v>
      </c>
      <c r="C177" s="31">
        <v>45905</v>
      </c>
      <c r="D177" t="s">
        <v>373</v>
      </c>
      <c r="E177" t="s">
        <v>374</v>
      </c>
      <c r="F177" t="s">
        <v>469</v>
      </c>
      <c r="G177" t="s">
        <v>470</v>
      </c>
      <c r="H177" t="s">
        <v>453</v>
      </c>
      <c r="I177" t="s">
        <v>454</v>
      </c>
      <c r="J177">
        <v>1000</v>
      </c>
      <c r="K177">
        <v>18341.23</v>
      </c>
      <c r="L177">
        <v>9361.9607799999994</v>
      </c>
      <c r="M177">
        <v>3693.92</v>
      </c>
      <c r="N177">
        <v>18.341229999999999</v>
      </c>
      <c r="O177" s="32">
        <f t="shared" si="34"/>
        <v>14647.31</v>
      </c>
      <c r="P177" s="32">
        <f t="shared" si="35"/>
        <v>5285.3492200000001</v>
      </c>
      <c r="Q177">
        <v>760744</v>
      </c>
      <c r="R177" t="s">
        <v>298</v>
      </c>
      <c r="S177" t="s">
        <v>298</v>
      </c>
      <c r="T177" t="str">
        <f t="shared" si="36"/>
        <v>VEN</v>
      </c>
      <c r="U177" t="s">
        <v>300</v>
      </c>
      <c r="V177" s="33">
        <f t="shared" si="37"/>
        <v>18341.23</v>
      </c>
      <c r="W177">
        <f t="shared" si="38"/>
        <v>1000</v>
      </c>
      <c r="X177" s="33">
        <f t="shared" si="39"/>
        <v>14647.31</v>
      </c>
      <c r="Y177" s="33">
        <f t="shared" si="40"/>
        <v>3693.92</v>
      </c>
      <c r="Z177" s="45">
        <f t="shared" si="41"/>
        <v>0.27726325987951733</v>
      </c>
      <c r="AA177" s="33">
        <f t="shared" si="42"/>
        <v>5085.3492200000001</v>
      </c>
      <c r="AB177" s="45">
        <f t="shared" si="43"/>
        <v>0.34718656326656566</v>
      </c>
      <c r="AC177" s="33">
        <f>IFERROR($X177/VLOOKUP(CONCATENATE("USD",C177),[1]GEINDICE!AR$1:AS$65536,2,0),"")</f>
        <v>2714.0731544619034</v>
      </c>
      <c r="AD177" s="33">
        <f>IFERROR($AA177/VLOOKUP(CONCATENATE("USD",C177),[1]GEINDICE!AR$1:AS$65536,2,0),"")</f>
        <v>942.2897309516751</v>
      </c>
      <c r="AE177" s="33">
        <f>IFERROR($X177/VLOOKUP(CONCATENATE("EUR",C177),[1]GEINDICE!AR$1:AS$65536,2,0),"")</f>
        <v>2308.0805534107558</v>
      </c>
      <c r="AF177" s="33">
        <f>IFERROR($AA177/VLOOKUP(CONCATENATE("EUR",C177),[1]GEINDICE!AR$1:AS$65536,2,0),"")</f>
        <v>801.33455508107329</v>
      </c>
      <c r="AG177" s="48" t="str">
        <f>VLOOKUP(E177,[1]Apresentação!AW$1:AX$65536,2,0)</f>
        <v xml:space="preserve">                    2 - LEATHER AUXILIARIES</v>
      </c>
      <c r="AH177" s="48" t="str">
        <f t="shared" si="44"/>
        <v xml:space="preserve">         5212000006 - ENSUL NFO BR</v>
      </c>
      <c r="AI177" s="49" t="str">
        <f t="shared" si="45"/>
        <v xml:space="preserve">     L00351 - SOFTCOURO INDUSTRIA E COMERCIO LTDA</v>
      </c>
      <c r="AJ177" t="str">
        <f t="shared" si="46"/>
        <v xml:space="preserve">     90 - SALES</v>
      </c>
      <c r="AK177" t="str">
        <f t="shared" si="47"/>
        <v/>
      </c>
      <c r="AL177">
        <f t="shared" si="48"/>
        <v>9</v>
      </c>
      <c r="AM177" t="str">
        <f t="shared" si="49"/>
        <v>2025 9</v>
      </c>
      <c r="AN177" t="str">
        <f t="shared" si="50"/>
        <v xml:space="preserve">SOFTCOURO </v>
      </c>
    </row>
    <row r="178" spans="1:40" x14ac:dyDescent="0.35">
      <c r="A178">
        <v>82442</v>
      </c>
      <c r="B178" t="s">
        <v>274</v>
      </c>
      <c r="C178" s="31">
        <v>45793</v>
      </c>
      <c r="D178" t="s">
        <v>373</v>
      </c>
      <c r="E178" t="s">
        <v>374</v>
      </c>
      <c r="F178" t="s">
        <v>469</v>
      </c>
      <c r="G178" t="s">
        <v>470</v>
      </c>
      <c r="H178" t="s">
        <v>453</v>
      </c>
      <c r="I178" t="s">
        <v>454</v>
      </c>
      <c r="J178">
        <v>120</v>
      </c>
      <c r="K178">
        <v>2271.15</v>
      </c>
      <c r="L178">
        <v>1134.5575200000001</v>
      </c>
      <c r="M178">
        <v>457.41</v>
      </c>
      <c r="N178">
        <v>18.926209999999998</v>
      </c>
      <c r="O178" s="32">
        <f t="shared" si="34"/>
        <v>1813.74</v>
      </c>
      <c r="P178" s="32">
        <f t="shared" si="35"/>
        <v>679.18247999999994</v>
      </c>
      <c r="Q178">
        <v>738933</v>
      </c>
      <c r="R178" t="s">
        <v>298</v>
      </c>
      <c r="S178" t="s">
        <v>298</v>
      </c>
      <c r="T178" t="str">
        <f t="shared" si="36"/>
        <v>VEN</v>
      </c>
      <c r="U178" t="s">
        <v>300</v>
      </c>
      <c r="V178" s="33">
        <f t="shared" si="37"/>
        <v>2271.15</v>
      </c>
      <c r="W178">
        <f t="shared" si="38"/>
        <v>120</v>
      </c>
      <c r="X178" s="33">
        <f t="shared" si="39"/>
        <v>1813.74</v>
      </c>
      <c r="Y178" s="33">
        <f t="shared" si="40"/>
        <v>457.41</v>
      </c>
      <c r="Z178" s="45">
        <f t="shared" si="41"/>
        <v>0.28848049666468528</v>
      </c>
      <c r="AA178" s="33">
        <f t="shared" si="42"/>
        <v>655.18247999999994</v>
      </c>
      <c r="AB178" s="45">
        <f t="shared" si="43"/>
        <v>0.36123285586688275</v>
      </c>
      <c r="AC178" s="33">
        <f>IFERROR($X178/VLOOKUP(CONCATENATE("USD",C178),[1]GEINDICE!AR$1:AS$65536,2,0),"")</f>
        <v>318.61923583662713</v>
      </c>
      <c r="AD178" s="33">
        <f>IFERROR($AA178/VLOOKUP(CONCATENATE("USD",C178),[1]GEINDICE!AR$1:AS$65536,2,0),"")</f>
        <v>115.09573649538866</v>
      </c>
      <c r="AE178" s="33">
        <f>IFERROR($X178/VLOOKUP(CONCATENATE("EUR",C178),[1]GEINDICE!AR$1:AS$65536,2,0),"")</f>
        <v>285.98864711447493</v>
      </c>
      <c r="AF178" s="33">
        <f>IFERROR($AA178/VLOOKUP(CONCATENATE("EUR",C178),[1]GEINDICE!AR$1:AS$65536,2,0),"")</f>
        <v>103.30849574266792</v>
      </c>
      <c r="AG178" s="48" t="str">
        <f>VLOOKUP(E178,[1]Apresentação!AW$1:AX$65536,2,0)</f>
        <v xml:space="preserve">                    2 - LEATHER AUXILIARIES</v>
      </c>
      <c r="AH178" s="48" t="str">
        <f t="shared" si="44"/>
        <v xml:space="preserve">         5212000006 - ENSUL NFO BR</v>
      </c>
      <c r="AI178" s="49" t="str">
        <f t="shared" si="45"/>
        <v xml:space="preserve">     L00351 - SOFTCOURO INDUSTRIA E COMERCIO LTDA</v>
      </c>
      <c r="AJ178" t="str">
        <f t="shared" si="46"/>
        <v xml:space="preserve">     90 - SALES</v>
      </c>
      <c r="AK178" t="str">
        <f t="shared" si="47"/>
        <v/>
      </c>
      <c r="AL178">
        <f t="shared" si="48"/>
        <v>5</v>
      </c>
      <c r="AM178" t="str">
        <f t="shared" si="49"/>
        <v>2025 5</v>
      </c>
      <c r="AN178" t="str">
        <f t="shared" si="50"/>
        <v xml:space="preserve">SOFTCOURO </v>
      </c>
    </row>
    <row r="179" spans="1:40" x14ac:dyDescent="0.35">
      <c r="A179">
        <v>82752</v>
      </c>
      <c r="B179" t="s">
        <v>274</v>
      </c>
      <c r="C179" s="31">
        <v>45820</v>
      </c>
      <c r="D179" t="s">
        <v>373</v>
      </c>
      <c r="E179" t="s">
        <v>374</v>
      </c>
      <c r="F179" t="s">
        <v>469</v>
      </c>
      <c r="G179" t="s">
        <v>470</v>
      </c>
      <c r="H179" t="s">
        <v>453</v>
      </c>
      <c r="I179" t="s">
        <v>454</v>
      </c>
      <c r="J179">
        <v>120</v>
      </c>
      <c r="K179">
        <v>2233.3200000000002</v>
      </c>
      <c r="L179">
        <v>1182.248</v>
      </c>
      <c r="M179">
        <v>449.79</v>
      </c>
      <c r="N179">
        <v>18.611039999999999</v>
      </c>
      <c r="O179" s="32">
        <f t="shared" si="34"/>
        <v>1783.5300000000002</v>
      </c>
      <c r="P179" s="32">
        <f t="shared" si="35"/>
        <v>601.28200000000015</v>
      </c>
      <c r="Q179">
        <v>741196</v>
      </c>
      <c r="R179" t="s">
        <v>298</v>
      </c>
      <c r="S179" t="s">
        <v>298</v>
      </c>
      <c r="T179" t="str">
        <f t="shared" si="36"/>
        <v>VEN</v>
      </c>
      <c r="U179" t="s">
        <v>300</v>
      </c>
      <c r="V179" s="33">
        <f t="shared" si="37"/>
        <v>2233.3200000000002</v>
      </c>
      <c r="W179">
        <f t="shared" si="38"/>
        <v>120</v>
      </c>
      <c r="X179" s="33">
        <f t="shared" si="39"/>
        <v>1783.5300000000002</v>
      </c>
      <c r="Y179" s="33">
        <f t="shared" si="40"/>
        <v>449.79</v>
      </c>
      <c r="Z179" s="45">
        <f t="shared" si="41"/>
        <v>0.25848602081206462</v>
      </c>
      <c r="AA179" s="33">
        <f t="shared" si="42"/>
        <v>577.28200000000015</v>
      </c>
      <c r="AB179" s="45">
        <f t="shared" si="43"/>
        <v>0.32367383783844406</v>
      </c>
      <c r="AC179" s="33">
        <f>IFERROR($X179/VLOOKUP(CONCATENATE("USD",C179),[1]GEINDICE!AR$1:AS$65536,2,0),"")</f>
        <v>322.00657182061099</v>
      </c>
      <c r="AD179" s="33">
        <f>IFERROR($AA179/VLOOKUP(CONCATENATE("USD",C179),[1]GEINDICE!AR$1:AS$65536,2,0),"")</f>
        <v>104.22510291037773</v>
      </c>
      <c r="AE179" s="33">
        <f>IFERROR($X179/VLOOKUP(CONCATENATE("EUR",C179),[1]GEINDICE!AR$1:AS$65536,2,0),"")</f>
        <v>278.12032185628743</v>
      </c>
      <c r="AF179" s="33">
        <f>IFERROR($AA179/VLOOKUP(CONCATENATE("EUR",C179),[1]GEINDICE!AR$1:AS$65536,2,0),"")</f>
        <v>90.020271956087839</v>
      </c>
      <c r="AG179" s="48" t="str">
        <f>VLOOKUP(E179,[1]Apresentação!AW$1:AX$65536,2,0)</f>
        <v xml:space="preserve">                    2 - LEATHER AUXILIARIES</v>
      </c>
      <c r="AH179" s="48" t="str">
        <f t="shared" si="44"/>
        <v xml:space="preserve">         5212000006 - ENSUL NFO BR</v>
      </c>
      <c r="AI179" s="49" t="str">
        <f t="shared" si="45"/>
        <v xml:space="preserve">     L00351 - SOFTCOURO INDUSTRIA E COMERCIO LTDA</v>
      </c>
      <c r="AJ179" t="str">
        <f t="shared" si="46"/>
        <v xml:space="preserve">     90 - SALES</v>
      </c>
      <c r="AK179" t="str">
        <f t="shared" si="47"/>
        <v/>
      </c>
      <c r="AL179">
        <f t="shared" si="48"/>
        <v>6</v>
      </c>
      <c r="AM179" t="str">
        <f t="shared" si="49"/>
        <v>2025 6</v>
      </c>
      <c r="AN179" t="str">
        <f t="shared" si="50"/>
        <v xml:space="preserve">SOFTCOURO </v>
      </c>
    </row>
    <row r="180" spans="1:40" x14ac:dyDescent="0.35">
      <c r="A180">
        <v>84442</v>
      </c>
      <c r="B180" t="s">
        <v>274</v>
      </c>
      <c r="C180" s="31">
        <v>45961</v>
      </c>
      <c r="D180" t="s">
        <v>373</v>
      </c>
      <c r="E180" t="s">
        <v>374</v>
      </c>
      <c r="F180" t="s">
        <v>467</v>
      </c>
      <c r="G180" t="s">
        <v>468</v>
      </c>
      <c r="H180" t="s">
        <v>453</v>
      </c>
      <c r="I180" t="s">
        <v>454</v>
      </c>
      <c r="J180">
        <v>120</v>
      </c>
      <c r="K180">
        <v>2423.25</v>
      </c>
      <c r="L180">
        <v>1125.43516</v>
      </c>
      <c r="M180">
        <v>488.05</v>
      </c>
      <c r="N180">
        <v>20.193749999999998</v>
      </c>
      <c r="O180" s="32">
        <f t="shared" si="34"/>
        <v>1935.2</v>
      </c>
      <c r="P180" s="32">
        <f t="shared" si="35"/>
        <v>809.76484000000005</v>
      </c>
      <c r="Q180">
        <v>765794</v>
      </c>
      <c r="R180" t="s">
        <v>298</v>
      </c>
      <c r="S180" t="s">
        <v>298</v>
      </c>
      <c r="T180" t="str">
        <f t="shared" si="36"/>
        <v>VEN</v>
      </c>
      <c r="U180" t="s">
        <v>283</v>
      </c>
      <c r="V180" s="33">
        <f t="shared" si="37"/>
        <v>2423.25</v>
      </c>
      <c r="W180">
        <f t="shared" si="38"/>
        <v>120</v>
      </c>
      <c r="X180" s="33">
        <f t="shared" si="39"/>
        <v>1935.2</v>
      </c>
      <c r="Y180" s="33">
        <f t="shared" si="40"/>
        <v>488.05</v>
      </c>
      <c r="Z180" s="45">
        <f t="shared" si="41"/>
        <v>0.32426074074074074</v>
      </c>
      <c r="AA180" s="33">
        <f t="shared" si="42"/>
        <v>785.76484000000005</v>
      </c>
      <c r="AB180" s="45">
        <f t="shared" si="43"/>
        <v>0.40603805291442746</v>
      </c>
      <c r="AC180" s="33">
        <f>IFERROR($X180/VLOOKUP(CONCATENATE("USD",C180),[1]GEINDICE!AR$1:AS$65536,2,0),"")</f>
        <v>359.41533718403502</v>
      </c>
      <c r="AD180" s="33">
        <f>IFERROR($AA180/VLOOKUP(CONCATENATE("USD",C180),[1]GEINDICE!AR$1:AS$65536,2,0),"")</f>
        <v>145.93630369778802</v>
      </c>
      <c r="AE180" s="33">
        <f>IFERROR($X180/VLOOKUP(CONCATENATE("EUR",C180),[1]GEINDICE!AR$1:AS$65536,2,0),"")</f>
        <v>311.42581268104277</v>
      </c>
      <c r="AF180" s="33">
        <f>IFERROR($AA180/VLOOKUP(CONCATENATE("EUR",C180),[1]GEINDICE!AR$1:AS$65536,2,0),"")</f>
        <v>126.45073060830383</v>
      </c>
      <c r="AG180" s="48" t="str">
        <f>VLOOKUP(E180,[1]Apresentação!AW$1:AX$65536,2,0)</f>
        <v xml:space="preserve">                    2 - LEATHER AUXILIARIES</v>
      </c>
      <c r="AH180" s="48" t="str">
        <f t="shared" si="44"/>
        <v xml:space="preserve">         5212000006 - ENSUL NFO BR</v>
      </c>
      <c r="AI180" s="49" t="str">
        <f t="shared" si="45"/>
        <v xml:space="preserve">     L00102 - CURTUME SANTO ANTONIO LTDA</v>
      </c>
      <c r="AJ180" t="str">
        <f t="shared" si="46"/>
        <v xml:space="preserve">     90 - SALES</v>
      </c>
      <c r="AK180" t="str">
        <f t="shared" si="47"/>
        <v/>
      </c>
      <c r="AL180">
        <f t="shared" si="48"/>
        <v>10</v>
      </c>
      <c r="AM180" t="str">
        <f t="shared" si="49"/>
        <v>2025 10</v>
      </c>
      <c r="AN180" t="str">
        <f t="shared" si="50"/>
        <v xml:space="preserve">CURTUME </v>
      </c>
    </row>
    <row r="181" spans="1:40" x14ac:dyDescent="0.35">
      <c r="A181">
        <v>84235</v>
      </c>
      <c r="B181" t="s">
        <v>274</v>
      </c>
      <c r="C181" s="31">
        <v>45946</v>
      </c>
      <c r="D181" t="s">
        <v>373</v>
      </c>
      <c r="E181" t="s">
        <v>374</v>
      </c>
      <c r="F181" t="s">
        <v>469</v>
      </c>
      <c r="G181" t="s">
        <v>470</v>
      </c>
      <c r="H181" t="s">
        <v>453</v>
      </c>
      <c r="I181" t="s">
        <v>454</v>
      </c>
      <c r="J181">
        <v>1000</v>
      </c>
      <c r="K181">
        <v>18299.900000000001</v>
      </c>
      <c r="L181">
        <v>9378.62637</v>
      </c>
      <c r="M181">
        <v>3685.6</v>
      </c>
      <c r="N181">
        <v>18.299900000000001</v>
      </c>
      <c r="O181" s="32">
        <f t="shared" si="34"/>
        <v>14614.300000000001</v>
      </c>
      <c r="P181" s="32">
        <f t="shared" si="35"/>
        <v>5235.6736300000011</v>
      </c>
      <c r="Q181">
        <v>764410</v>
      </c>
      <c r="R181" t="s">
        <v>298</v>
      </c>
      <c r="S181" t="s">
        <v>298</v>
      </c>
      <c r="T181" t="str">
        <f t="shared" si="36"/>
        <v>VEN</v>
      </c>
      <c r="U181" t="s">
        <v>300</v>
      </c>
      <c r="V181" s="33">
        <f t="shared" si="37"/>
        <v>18299.900000000001</v>
      </c>
      <c r="W181">
        <f t="shared" si="38"/>
        <v>1000</v>
      </c>
      <c r="X181" s="33">
        <f t="shared" si="39"/>
        <v>14614.300000000001</v>
      </c>
      <c r="Y181" s="33">
        <f t="shared" si="40"/>
        <v>3685.6</v>
      </c>
      <c r="Z181" s="45">
        <f t="shared" si="41"/>
        <v>0.27517492609249233</v>
      </c>
      <c r="AA181" s="33">
        <f t="shared" si="42"/>
        <v>5035.6736300000011</v>
      </c>
      <c r="AB181" s="45">
        <f t="shared" si="43"/>
        <v>0.34457166131802419</v>
      </c>
      <c r="AC181" s="33">
        <f>IFERROR($X181/VLOOKUP(CONCATENATE("USD",C181),[1]GEINDICE!AR$1:AS$65536,2,0),"")</f>
        <v>2688.7257607535785</v>
      </c>
      <c r="AD181" s="33">
        <f>IFERROR($AA181/VLOOKUP(CONCATENATE("USD",C181),[1]GEINDICE!AR$1:AS$65536,2,0),"")</f>
        <v>926.45870221142889</v>
      </c>
      <c r="AE181" s="33">
        <f>IFERROR($X181/VLOOKUP(CONCATENATE("EUR",C181),[1]GEINDICE!AR$1:AS$65536,2,0),"")</f>
        <v>2304.7674620322036</v>
      </c>
      <c r="AF181" s="33">
        <f>IFERROR($AA181/VLOOKUP(CONCATENATE("EUR",C181),[1]GEINDICE!AR$1:AS$65536,2,0),"")</f>
        <v>794.15755334416258</v>
      </c>
      <c r="AG181" s="48" t="str">
        <f>VLOOKUP(E181,[1]Apresentação!AW$1:AX$65536,2,0)</f>
        <v xml:space="preserve">                    2 - LEATHER AUXILIARIES</v>
      </c>
      <c r="AH181" s="48" t="str">
        <f t="shared" si="44"/>
        <v xml:space="preserve">         5212000006 - ENSUL NFO BR</v>
      </c>
      <c r="AI181" s="49" t="str">
        <f t="shared" si="45"/>
        <v xml:space="preserve">     L00351 - SOFTCOURO INDUSTRIA E COMERCIO LTDA</v>
      </c>
      <c r="AJ181" t="str">
        <f t="shared" si="46"/>
        <v xml:space="preserve">     90 - SALES</v>
      </c>
      <c r="AK181" t="str">
        <f t="shared" si="47"/>
        <v/>
      </c>
      <c r="AL181">
        <f t="shared" si="48"/>
        <v>10</v>
      </c>
      <c r="AM181" t="str">
        <f t="shared" si="49"/>
        <v>2025 10</v>
      </c>
      <c r="AN181" t="str">
        <f t="shared" si="50"/>
        <v xml:space="preserve">SOFTCOURO </v>
      </c>
    </row>
    <row r="182" spans="1:40" x14ac:dyDescent="0.35">
      <c r="A182">
        <v>83926</v>
      </c>
      <c r="B182" t="s">
        <v>274</v>
      </c>
      <c r="C182" s="31">
        <v>45919</v>
      </c>
      <c r="D182" t="s">
        <v>373</v>
      </c>
      <c r="E182" t="s">
        <v>374</v>
      </c>
      <c r="F182" t="s">
        <v>467</v>
      </c>
      <c r="G182" t="s">
        <v>468</v>
      </c>
      <c r="H182" t="s">
        <v>453</v>
      </c>
      <c r="I182" t="s">
        <v>454</v>
      </c>
      <c r="J182">
        <v>240</v>
      </c>
      <c r="K182">
        <v>4770.9000000000005</v>
      </c>
      <c r="L182">
        <v>2246.87059</v>
      </c>
      <c r="M182">
        <v>960.86</v>
      </c>
      <c r="N182">
        <v>19.87875</v>
      </c>
      <c r="O182" s="32">
        <f t="shared" si="34"/>
        <v>3810.0400000000004</v>
      </c>
      <c r="P182" s="32">
        <f t="shared" si="35"/>
        <v>1563.1694100000004</v>
      </c>
      <c r="Q182">
        <v>761947</v>
      </c>
      <c r="R182" t="s">
        <v>298</v>
      </c>
      <c r="S182" t="s">
        <v>298</v>
      </c>
      <c r="T182" t="str">
        <f t="shared" si="36"/>
        <v>VEN</v>
      </c>
      <c r="U182" t="s">
        <v>300</v>
      </c>
      <c r="V182" s="33">
        <f t="shared" si="37"/>
        <v>4770.9000000000005</v>
      </c>
      <c r="W182">
        <f t="shared" si="38"/>
        <v>240</v>
      </c>
      <c r="X182" s="33">
        <f t="shared" si="39"/>
        <v>3810.0400000000004</v>
      </c>
      <c r="Y182" s="33">
        <f t="shared" si="40"/>
        <v>960.86</v>
      </c>
      <c r="Z182" s="45">
        <f t="shared" si="41"/>
        <v>0.31758565679431561</v>
      </c>
      <c r="AA182" s="33">
        <f t="shared" si="42"/>
        <v>1515.1694100000004</v>
      </c>
      <c r="AB182" s="45">
        <f t="shared" si="43"/>
        <v>0.39767808474451721</v>
      </c>
      <c r="AC182" s="33">
        <f>IFERROR($X182/VLOOKUP(CONCATENATE("USD",C182),[1]GEINDICE!AR$1:AS$65536,2,0),"")</f>
        <v>715.15128763420682</v>
      </c>
      <c r="AD182" s="33">
        <f>IFERROR($AA182/VLOOKUP(CONCATENATE("USD",C182),[1]GEINDICE!AR$1:AS$65536,2,0),"")</f>
        <v>284.39999436894669</v>
      </c>
      <c r="AE182" s="33">
        <f>IFERROR($X182/VLOOKUP(CONCATENATE("EUR",C182),[1]GEINDICE!AR$1:AS$65536,2,0),"")</f>
        <v>608.42848245796142</v>
      </c>
      <c r="AF182" s="33">
        <f>IFERROR($AA182/VLOOKUP(CONCATENATE("EUR",C182),[1]GEINDICE!AR$1:AS$65536,2,0),"")</f>
        <v>241.95867360789518</v>
      </c>
      <c r="AG182" s="48" t="str">
        <f>VLOOKUP(E182,[1]Apresentação!AW$1:AX$65536,2,0)</f>
        <v xml:space="preserve">                    2 - LEATHER AUXILIARIES</v>
      </c>
      <c r="AH182" s="48" t="str">
        <f t="shared" si="44"/>
        <v xml:space="preserve">         5212000006 - ENSUL NFO BR</v>
      </c>
      <c r="AI182" s="49" t="str">
        <f t="shared" si="45"/>
        <v xml:space="preserve">     L00102 - CURTUME SANTO ANTONIO LTDA</v>
      </c>
      <c r="AJ182" t="str">
        <f t="shared" si="46"/>
        <v xml:space="preserve">     90 - SALES</v>
      </c>
      <c r="AK182" t="str">
        <f t="shared" si="47"/>
        <v/>
      </c>
      <c r="AL182">
        <f t="shared" si="48"/>
        <v>9</v>
      </c>
      <c r="AM182" t="str">
        <f t="shared" si="49"/>
        <v>2025 9</v>
      </c>
      <c r="AN182" t="str">
        <f t="shared" si="50"/>
        <v xml:space="preserve">CURTUME </v>
      </c>
    </row>
    <row r="183" spans="1:40" x14ac:dyDescent="0.35">
      <c r="A183">
        <v>82579</v>
      </c>
      <c r="B183" t="s">
        <v>274</v>
      </c>
      <c r="C183" s="31">
        <v>45806</v>
      </c>
      <c r="D183" t="s">
        <v>373</v>
      </c>
      <c r="E183" t="s">
        <v>374</v>
      </c>
      <c r="F183" t="s">
        <v>469</v>
      </c>
      <c r="G183" t="s">
        <v>470</v>
      </c>
      <c r="H183" t="s">
        <v>453</v>
      </c>
      <c r="I183" t="s">
        <v>454</v>
      </c>
      <c r="J183">
        <v>240</v>
      </c>
      <c r="K183">
        <v>4591.32</v>
      </c>
      <c r="L183">
        <v>2308.0783200000001</v>
      </c>
      <c r="M183">
        <v>924.7</v>
      </c>
      <c r="N183">
        <v>19.130500000000001</v>
      </c>
      <c r="O183" s="32">
        <f t="shared" si="34"/>
        <v>3666.62</v>
      </c>
      <c r="P183" s="32">
        <f t="shared" si="35"/>
        <v>1358.5416799999998</v>
      </c>
      <c r="Q183">
        <v>739969</v>
      </c>
      <c r="R183" t="s">
        <v>298</v>
      </c>
      <c r="S183" t="s">
        <v>298</v>
      </c>
      <c r="T183" t="str">
        <f t="shared" si="36"/>
        <v>VEN</v>
      </c>
      <c r="U183" t="s">
        <v>300</v>
      </c>
      <c r="V183" s="33">
        <f t="shared" si="37"/>
        <v>4591.32</v>
      </c>
      <c r="W183">
        <f t="shared" si="38"/>
        <v>240</v>
      </c>
      <c r="X183" s="33">
        <f t="shared" si="39"/>
        <v>3666.62</v>
      </c>
      <c r="Y183" s="33">
        <f t="shared" si="40"/>
        <v>924.7</v>
      </c>
      <c r="Z183" s="45">
        <f t="shared" si="41"/>
        <v>0.28543897615500552</v>
      </c>
      <c r="AA183" s="33">
        <f t="shared" si="42"/>
        <v>1310.5416799999998</v>
      </c>
      <c r="AB183" s="45">
        <f t="shared" si="43"/>
        <v>0.3574250072273647</v>
      </c>
      <c r="AC183" s="33">
        <f>IFERROR($X183/VLOOKUP(CONCATENATE("USD",C183),[1]GEINDICE!AR$1:AS$65536,2,0),"")</f>
        <v>648.28232465213318</v>
      </c>
      <c r="AD183" s="33">
        <f>IFERROR($AA183/VLOOKUP(CONCATENATE("USD",C183),[1]GEINDICE!AR$1:AS$65536,2,0),"")</f>
        <v>231.71231457416147</v>
      </c>
      <c r="AE183" s="33">
        <f>IFERROR($X183/VLOOKUP(CONCATENATE("EUR",C183),[1]GEINDICE!AR$1:AS$65536,2,0),"")</f>
        <v>570.16545375380974</v>
      </c>
      <c r="AF183" s="33">
        <f>IFERROR($AA183/VLOOKUP(CONCATENATE("EUR",C183),[1]GEINDICE!AR$1:AS$65536,2,0),"")</f>
        <v>203.79139142874911</v>
      </c>
      <c r="AG183" s="48" t="str">
        <f>VLOOKUP(E183,[1]Apresentação!AW$1:AX$65536,2,0)</f>
        <v xml:space="preserve">                    2 - LEATHER AUXILIARIES</v>
      </c>
      <c r="AH183" s="48" t="str">
        <f t="shared" si="44"/>
        <v xml:space="preserve">         5212000006 - ENSUL NFO BR</v>
      </c>
      <c r="AI183" s="49" t="str">
        <f t="shared" si="45"/>
        <v xml:space="preserve">     L00351 - SOFTCOURO INDUSTRIA E COMERCIO LTDA</v>
      </c>
      <c r="AJ183" t="str">
        <f t="shared" si="46"/>
        <v xml:space="preserve">     90 - SALES</v>
      </c>
      <c r="AK183" t="str">
        <f t="shared" si="47"/>
        <v/>
      </c>
      <c r="AL183">
        <f t="shared" si="48"/>
        <v>5</v>
      </c>
      <c r="AM183" t="str">
        <f t="shared" si="49"/>
        <v>2025 5</v>
      </c>
      <c r="AN183" t="str">
        <f t="shared" si="50"/>
        <v xml:space="preserve">SOFTCOURO </v>
      </c>
    </row>
    <row r="184" spans="1:40" x14ac:dyDescent="0.35">
      <c r="A184">
        <v>84730</v>
      </c>
      <c r="B184" t="s">
        <v>274</v>
      </c>
      <c r="C184" s="31">
        <v>45981</v>
      </c>
      <c r="D184" t="s">
        <v>373</v>
      </c>
      <c r="E184" t="s">
        <v>374</v>
      </c>
      <c r="F184" t="s">
        <v>469</v>
      </c>
      <c r="G184" t="s">
        <v>470</v>
      </c>
      <c r="H184" t="s">
        <v>453</v>
      </c>
      <c r="I184" t="s">
        <v>454</v>
      </c>
      <c r="J184">
        <v>1000</v>
      </c>
      <c r="K184">
        <v>17924.260000000002</v>
      </c>
      <c r="L184">
        <v>9378.6263799999997</v>
      </c>
      <c r="M184">
        <v>3609.94</v>
      </c>
      <c r="N184">
        <v>17.92426</v>
      </c>
      <c r="O184" s="32">
        <f t="shared" si="34"/>
        <v>14314.320000000002</v>
      </c>
      <c r="P184" s="32">
        <f t="shared" si="35"/>
        <v>4935.6936200000018</v>
      </c>
      <c r="Q184">
        <v>767841</v>
      </c>
      <c r="R184" t="s">
        <v>298</v>
      </c>
      <c r="S184" t="s">
        <v>298</v>
      </c>
      <c r="T184" t="str">
        <f t="shared" si="36"/>
        <v>VEN</v>
      </c>
      <c r="U184" t="s">
        <v>300</v>
      </c>
      <c r="V184" s="33">
        <f t="shared" si="37"/>
        <v>17924.260000000002</v>
      </c>
      <c r="W184">
        <f t="shared" si="38"/>
        <v>1000</v>
      </c>
      <c r="X184" s="33">
        <f t="shared" si="39"/>
        <v>14314.320000000002</v>
      </c>
      <c r="Y184" s="33">
        <f t="shared" si="40"/>
        <v>3609.94</v>
      </c>
      <c r="Z184" s="45">
        <f t="shared" si="41"/>
        <v>0.26420580933327242</v>
      </c>
      <c r="AA184" s="33">
        <f t="shared" si="42"/>
        <v>4735.6936200000018</v>
      </c>
      <c r="AB184" s="45">
        <f t="shared" si="43"/>
        <v>0.33083608721895286</v>
      </c>
      <c r="AC184" s="33" t="str">
        <f>IFERROR($X184/VLOOKUP(CONCATENATE("USD",C184),[1]GEINDICE!AR$1:AS$65536,2,0),"")</f>
        <v/>
      </c>
      <c r="AD184" s="33" t="str">
        <f>IFERROR($AA184/VLOOKUP(CONCATENATE("USD",C184),[1]GEINDICE!AR$1:AS$65536,2,0),"")</f>
        <v/>
      </c>
      <c r="AE184" s="33" t="str">
        <f>IFERROR($X184/VLOOKUP(CONCATENATE("EUR",C184),[1]GEINDICE!AR$1:AS$65536,2,0),"")</f>
        <v/>
      </c>
      <c r="AF184" s="33" t="str">
        <f>IFERROR($AA184/VLOOKUP(CONCATENATE("EUR",C184),[1]GEINDICE!AR$1:AS$65536,2,0),"")</f>
        <v/>
      </c>
      <c r="AG184" s="48" t="str">
        <f>VLOOKUP(E184,[1]Apresentação!AW$1:AX$65536,2,0)</f>
        <v xml:space="preserve">                    2 - LEATHER AUXILIARIES</v>
      </c>
      <c r="AH184" s="48" t="str">
        <f t="shared" si="44"/>
        <v xml:space="preserve">         5212000006 - ENSUL NFO BR</v>
      </c>
      <c r="AI184" s="49" t="str">
        <f t="shared" si="45"/>
        <v xml:space="preserve">     L00351 - SOFTCOURO INDUSTRIA E COMERCIO LTDA</v>
      </c>
      <c r="AJ184" t="str">
        <f t="shared" si="46"/>
        <v xml:space="preserve">     90 - SALES</v>
      </c>
      <c r="AK184" t="str">
        <f t="shared" si="47"/>
        <v/>
      </c>
      <c r="AL184">
        <f t="shared" si="48"/>
        <v>11</v>
      </c>
      <c r="AM184" t="str">
        <f t="shared" si="49"/>
        <v>2025 11</v>
      </c>
      <c r="AN184" t="str">
        <f t="shared" si="50"/>
        <v xml:space="preserve">SOFTCOURO </v>
      </c>
    </row>
    <row r="185" spans="1:40" x14ac:dyDescent="0.35">
      <c r="A185">
        <v>83799</v>
      </c>
      <c r="B185" t="s">
        <v>274</v>
      </c>
      <c r="C185" s="31">
        <v>45909</v>
      </c>
      <c r="D185" t="s">
        <v>373</v>
      </c>
      <c r="E185" t="s">
        <v>374</v>
      </c>
      <c r="F185" t="s">
        <v>471</v>
      </c>
      <c r="G185" t="s">
        <v>472</v>
      </c>
      <c r="H185" t="s">
        <v>453</v>
      </c>
      <c r="I185" t="s">
        <v>454</v>
      </c>
      <c r="J185">
        <v>120</v>
      </c>
      <c r="K185">
        <v>2440.5500000000002</v>
      </c>
      <c r="L185">
        <v>1123.4352899999999</v>
      </c>
      <c r="M185">
        <v>491.53</v>
      </c>
      <c r="N185">
        <v>20.337900000000001</v>
      </c>
      <c r="O185" s="32">
        <f t="shared" si="34"/>
        <v>1949.0200000000002</v>
      </c>
      <c r="P185" s="32">
        <f t="shared" si="35"/>
        <v>825.58471000000031</v>
      </c>
      <c r="Q185">
        <v>760990</v>
      </c>
      <c r="R185" t="s">
        <v>473</v>
      </c>
      <c r="S185" t="s">
        <v>473</v>
      </c>
      <c r="T185" t="str">
        <f t="shared" si="36"/>
        <v>VEN</v>
      </c>
      <c r="U185" t="s">
        <v>474</v>
      </c>
      <c r="V185" s="33">
        <f t="shared" si="37"/>
        <v>2440.5500000000002</v>
      </c>
      <c r="W185">
        <f t="shared" si="38"/>
        <v>120</v>
      </c>
      <c r="X185" s="33">
        <f t="shared" si="39"/>
        <v>1949.0200000000002</v>
      </c>
      <c r="Y185" s="33">
        <f t="shared" si="40"/>
        <v>491.53</v>
      </c>
      <c r="Z185" s="45">
        <f t="shared" si="41"/>
        <v>0.32844428919710733</v>
      </c>
      <c r="AA185" s="33">
        <f t="shared" si="42"/>
        <v>801.58471000000031</v>
      </c>
      <c r="AB185" s="45">
        <f t="shared" si="43"/>
        <v>0.41127577449179598</v>
      </c>
      <c r="AC185" s="33">
        <f>IFERROR($X185/VLOOKUP(CONCATENATE("USD",C185),[1]GEINDICE!AR$1:AS$65536,2,0),"")</f>
        <v>359.08102730388003</v>
      </c>
      <c r="AD185" s="33">
        <f>IFERROR($AA185/VLOOKUP(CONCATENATE("USD",C185),[1]GEINDICE!AR$1:AS$65536,2,0),"")</f>
        <v>147.68132760971301</v>
      </c>
      <c r="AE185" s="33">
        <f>IFERROR($X185/VLOOKUP(CONCATENATE("EUR",C185),[1]GEINDICE!AR$1:AS$65536,2,0),"")</f>
        <v>306.3052019487663</v>
      </c>
      <c r="AF185" s="33">
        <f>IFERROR($AA185/VLOOKUP(CONCATENATE("EUR",C185),[1]GEINDICE!AR$1:AS$65536,2,0),"")</f>
        <v>125.97590916234485</v>
      </c>
      <c r="AG185" s="48" t="str">
        <f>VLOOKUP(E185,[1]Apresentação!AW$1:AX$65536,2,0)</f>
        <v xml:space="preserve">                    2 - LEATHER AUXILIARIES</v>
      </c>
      <c r="AH185" s="48" t="str">
        <f t="shared" si="44"/>
        <v xml:space="preserve">         5212000006 - ENSUL NFO BR</v>
      </c>
      <c r="AI185" s="49" t="str">
        <f t="shared" si="45"/>
        <v xml:space="preserve">     L00551 - TAIA IMPORTACAO E EXPORTACAO DE COUROS LTDA</v>
      </c>
      <c r="AJ185" t="str">
        <f t="shared" si="46"/>
        <v xml:space="preserve">     90 - SALES</v>
      </c>
      <c r="AK185" t="str">
        <f t="shared" si="47"/>
        <v/>
      </c>
      <c r="AL185">
        <f t="shared" si="48"/>
        <v>9</v>
      </c>
      <c r="AM185" t="str">
        <f t="shared" si="49"/>
        <v>2025 9</v>
      </c>
      <c r="AN185" t="str">
        <f t="shared" si="50"/>
        <v xml:space="preserve">TAIA </v>
      </c>
    </row>
    <row r="186" spans="1:40" x14ac:dyDescent="0.35">
      <c r="A186">
        <v>80797</v>
      </c>
      <c r="B186" t="s">
        <v>274</v>
      </c>
      <c r="C186" s="31">
        <v>45666</v>
      </c>
      <c r="D186" t="s">
        <v>373</v>
      </c>
      <c r="E186" t="s">
        <v>374</v>
      </c>
      <c r="F186" t="s">
        <v>375</v>
      </c>
      <c r="G186" t="s">
        <v>376</v>
      </c>
      <c r="H186" t="s">
        <v>626</v>
      </c>
      <c r="I186" t="s">
        <v>627</v>
      </c>
      <c r="J186">
        <v>1000</v>
      </c>
      <c r="K186">
        <v>17721.77</v>
      </c>
      <c r="L186">
        <v>5848.3377700000001</v>
      </c>
      <c r="M186">
        <v>2126.63</v>
      </c>
      <c r="N186">
        <v>17.721769999999999</v>
      </c>
      <c r="O186" s="32">
        <f t="shared" si="34"/>
        <v>15595.14</v>
      </c>
      <c r="P186" s="32">
        <f t="shared" si="35"/>
        <v>9746.8022299999993</v>
      </c>
      <c r="Q186">
        <v>706655</v>
      </c>
      <c r="R186" t="s">
        <v>312</v>
      </c>
      <c r="S186" t="s">
        <v>431</v>
      </c>
      <c r="T186" t="str">
        <f t="shared" si="36"/>
        <v>VEN</v>
      </c>
      <c r="U186" t="s">
        <v>387</v>
      </c>
      <c r="V186" s="33">
        <f t="shared" si="37"/>
        <v>17721.77</v>
      </c>
      <c r="W186">
        <f t="shared" si="38"/>
        <v>1000</v>
      </c>
      <c r="X186" s="33">
        <f t="shared" si="39"/>
        <v>15595.14</v>
      </c>
      <c r="Y186" s="33">
        <f t="shared" si="40"/>
        <v>2126.63</v>
      </c>
      <c r="Z186" s="45">
        <f t="shared" si="41"/>
        <v>0.53870478118156362</v>
      </c>
      <c r="AA186" s="33">
        <f t="shared" si="42"/>
        <v>9546.8022299999993</v>
      </c>
      <c r="AB186" s="45">
        <f t="shared" si="43"/>
        <v>0.61216521493234433</v>
      </c>
      <c r="AC186" s="33">
        <f>IFERROR($X186/VLOOKUP(CONCATENATE("USD",C186),[1]GEINDICE!AR$1:AS$65536,2,0),"")</f>
        <v>2560.9465317919075</v>
      </c>
      <c r="AD186" s="33">
        <f>IFERROR($AA186/VLOOKUP(CONCATENATE("USD",C186),[1]GEINDICE!AR$1:AS$65536,2,0),"")</f>
        <v>1567.7223840646348</v>
      </c>
      <c r="AE186" s="33">
        <f>IFERROR($X186/VLOOKUP(CONCATENATE("EUR",C186),[1]GEINDICE!AR$1:AS$65536,2,0),"")</f>
        <v>2486.3510992777765</v>
      </c>
      <c r="AF186" s="33">
        <f>IFERROR($AA186/VLOOKUP(CONCATENATE("EUR",C186),[1]GEINDICE!AR$1:AS$65536,2,0),"")</f>
        <v>1522.0576550866506</v>
      </c>
      <c r="AG186" s="48" t="str">
        <f>VLOOKUP(E186,[1]Apresentação!AW$1:AX$65536,2,0)</f>
        <v xml:space="preserve">                    2 - LEATHER AUXILIARIES</v>
      </c>
      <c r="AH186" s="48" t="str">
        <f t="shared" si="44"/>
        <v xml:space="preserve">         5213000023 - NOVALTAN 1097 BR</v>
      </c>
      <c r="AI186" s="49" t="str">
        <f t="shared" si="45"/>
        <v xml:space="preserve">     L00222 - DURLICOUROS IND COM DE COUROS IMP EXP LTDA</v>
      </c>
      <c r="AJ186" t="str">
        <f t="shared" si="46"/>
        <v xml:space="preserve">     90 - SALES</v>
      </c>
      <c r="AK186" t="str">
        <f t="shared" si="47"/>
        <v/>
      </c>
      <c r="AL186">
        <f t="shared" si="48"/>
        <v>1</v>
      </c>
      <c r="AM186" t="str">
        <f t="shared" si="49"/>
        <v>2025 1</v>
      </c>
      <c r="AN186" t="str">
        <f t="shared" si="50"/>
        <v xml:space="preserve">DURLICOUROS </v>
      </c>
    </row>
    <row r="187" spans="1:40" x14ac:dyDescent="0.35">
      <c r="A187">
        <v>81419</v>
      </c>
      <c r="B187" t="s">
        <v>274</v>
      </c>
      <c r="C187" s="31">
        <v>45714</v>
      </c>
      <c r="D187" t="s">
        <v>373</v>
      </c>
      <c r="E187" t="s">
        <v>374</v>
      </c>
      <c r="F187" t="s">
        <v>375</v>
      </c>
      <c r="G187" t="s">
        <v>376</v>
      </c>
      <c r="H187" t="s">
        <v>626</v>
      </c>
      <c r="I187" t="s">
        <v>627</v>
      </c>
      <c r="J187">
        <v>1000</v>
      </c>
      <c r="K187">
        <v>16698.13</v>
      </c>
      <c r="L187">
        <v>5848.3377700000001</v>
      </c>
      <c r="M187">
        <v>2003.8</v>
      </c>
      <c r="N187">
        <v>16.698129999999999</v>
      </c>
      <c r="O187" s="32">
        <f t="shared" si="34"/>
        <v>14694.330000000002</v>
      </c>
      <c r="P187" s="32">
        <f t="shared" si="35"/>
        <v>8845.9922300000017</v>
      </c>
      <c r="Q187">
        <v>711707</v>
      </c>
      <c r="R187" t="s">
        <v>312</v>
      </c>
      <c r="S187" t="s">
        <v>431</v>
      </c>
      <c r="T187" t="str">
        <f t="shared" si="36"/>
        <v>VEN</v>
      </c>
      <c r="U187" t="s">
        <v>432</v>
      </c>
      <c r="V187" s="33">
        <f t="shared" si="37"/>
        <v>16698.13</v>
      </c>
      <c r="W187">
        <f t="shared" si="38"/>
        <v>1000</v>
      </c>
      <c r="X187" s="33">
        <f t="shared" si="39"/>
        <v>14694.330000000002</v>
      </c>
      <c r="Y187" s="33">
        <f t="shared" si="40"/>
        <v>2003.8</v>
      </c>
      <c r="Z187" s="45">
        <f t="shared" si="41"/>
        <v>0.51778206481803657</v>
      </c>
      <c r="AA187" s="33">
        <f t="shared" si="42"/>
        <v>8645.9922300000017</v>
      </c>
      <c r="AB187" s="45">
        <f t="shared" si="43"/>
        <v>0.58838968704255323</v>
      </c>
      <c r="AC187" s="33">
        <f>IFERROR($X187/VLOOKUP(CONCATENATE("USD",C187),[1]GEINDICE!AR$1:AS$65536,2,0),"")</f>
        <v>2544.1643437159132</v>
      </c>
      <c r="AD187" s="33">
        <f>IFERROR($AA187/VLOOKUP(CONCATENATE("USD",C187),[1]GEINDICE!AR$1:AS$65536,2,0),"")</f>
        <v>1496.9600619838291</v>
      </c>
      <c r="AE187" s="33">
        <f>IFERROR($X187/VLOOKUP(CONCATENATE("EUR",C187),[1]GEINDICE!AR$1:AS$65536,2,0),"")</f>
        <v>2421.4105627420286</v>
      </c>
      <c r="AF187" s="33">
        <f>IFERROR($AA187/VLOOKUP(CONCATENATE("EUR",C187),[1]GEINDICE!AR$1:AS$65536,2,0),"")</f>
        <v>1424.733003213315</v>
      </c>
      <c r="AG187" s="48" t="str">
        <f>VLOOKUP(E187,[1]Apresentação!AW$1:AX$65536,2,0)</f>
        <v xml:space="preserve">                    2 - LEATHER AUXILIARIES</v>
      </c>
      <c r="AH187" s="48" t="str">
        <f t="shared" si="44"/>
        <v xml:space="preserve">         5213000023 - NOVALTAN 1097 BR</v>
      </c>
      <c r="AI187" s="49" t="str">
        <f t="shared" si="45"/>
        <v xml:space="preserve">     L00222 - DURLICOUROS IND COM DE COUROS IMP EXP LTDA</v>
      </c>
      <c r="AJ187" t="str">
        <f t="shared" si="46"/>
        <v xml:space="preserve">     90 - SALES</v>
      </c>
      <c r="AK187" t="str">
        <f t="shared" si="47"/>
        <v/>
      </c>
      <c r="AL187">
        <f t="shared" si="48"/>
        <v>2</v>
      </c>
      <c r="AM187" t="str">
        <f t="shared" si="49"/>
        <v>2025 2</v>
      </c>
      <c r="AN187" t="str">
        <f t="shared" si="50"/>
        <v xml:space="preserve">DURLICOUROS </v>
      </c>
    </row>
    <row r="188" spans="1:40" x14ac:dyDescent="0.35">
      <c r="A188">
        <v>82340</v>
      </c>
      <c r="B188" t="s">
        <v>274</v>
      </c>
      <c r="C188" s="31">
        <v>45786</v>
      </c>
      <c r="D188" t="s">
        <v>373</v>
      </c>
      <c r="E188" t="s">
        <v>374</v>
      </c>
      <c r="F188" t="s">
        <v>375</v>
      </c>
      <c r="G188" t="s">
        <v>376</v>
      </c>
      <c r="H188" t="s">
        <v>626</v>
      </c>
      <c r="I188" t="s">
        <v>627</v>
      </c>
      <c r="J188">
        <v>1000</v>
      </c>
      <c r="K188">
        <v>15579.64</v>
      </c>
      <c r="L188">
        <v>6024.5715399999999</v>
      </c>
      <c r="M188">
        <v>1869.58</v>
      </c>
      <c r="N188">
        <v>15.579639999999999</v>
      </c>
      <c r="O188" s="32">
        <f t="shared" si="34"/>
        <v>13710.06</v>
      </c>
      <c r="P188" s="32">
        <f t="shared" si="35"/>
        <v>7685.4884599999996</v>
      </c>
      <c r="Q188">
        <v>738192</v>
      </c>
      <c r="R188" t="s">
        <v>312</v>
      </c>
      <c r="S188" t="s">
        <v>431</v>
      </c>
      <c r="T188" t="str">
        <f t="shared" si="36"/>
        <v>VEN</v>
      </c>
      <c r="U188" t="s">
        <v>432</v>
      </c>
      <c r="V188" s="33">
        <f t="shared" si="37"/>
        <v>15579.64</v>
      </c>
      <c r="W188">
        <f t="shared" si="38"/>
        <v>1000</v>
      </c>
      <c r="X188" s="33">
        <f t="shared" si="39"/>
        <v>13710.06</v>
      </c>
      <c r="Y188" s="33">
        <f t="shared" si="40"/>
        <v>1869.58</v>
      </c>
      <c r="Z188" s="45">
        <f t="shared" si="41"/>
        <v>0.48046607367050842</v>
      </c>
      <c r="AA188" s="33">
        <f t="shared" si="42"/>
        <v>7485.4884599999996</v>
      </c>
      <c r="AB188" s="45">
        <f t="shared" si="43"/>
        <v>0.54598509853348565</v>
      </c>
      <c r="AC188" s="33">
        <f>IFERROR($X188/VLOOKUP(CONCATENATE("USD",C188),[1]GEINDICE!AR$1:AS$65536,2,0),"")</f>
        <v>2426.086956521739</v>
      </c>
      <c r="AD188" s="33">
        <f>IFERROR($AA188/VLOOKUP(CONCATENATE("USD",C188),[1]GEINDICE!AR$1:AS$65536,2,0),"")</f>
        <v>1324.6073260073258</v>
      </c>
      <c r="AE188" s="33">
        <f>IFERROR($X188/VLOOKUP(CONCATENATE("EUR",C188),[1]GEINDICE!AR$1:AS$65536,2,0),"")</f>
        <v>2152.6912448184898</v>
      </c>
      <c r="AF188" s="33">
        <f>IFERROR($AA188/VLOOKUP(CONCATENATE("EUR",C188),[1]GEINDICE!AR$1:AS$65536,2,0),"")</f>
        <v>1175.337341414395</v>
      </c>
      <c r="AG188" s="48" t="str">
        <f>VLOOKUP(E188,[1]Apresentação!AW$1:AX$65536,2,0)</f>
        <v xml:space="preserve">                    2 - LEATHER AUXILIARIES</v>
      </c>
      <c r="AH188" s="48" t="str">
        <f t="shared" si="44"/>
        <v xml:space="preserve">         5213000023 - NOVALTAN 1097 BR</v>
      </c>
      <c r="AI188" s="49" t="str">
        <f t="shared" si="45"/>
        <v xml:space="preserve">     L00222 - DURLICOUROS IND COM DE COUROS IMP EXP LTDA</v>
      </c>
      <c r="AJ188" t="str">
        <f t="shared" si="46"/>
        <v xml:space="preserve">     90 - SALES</v>
      </c>
      <c r="AK188" t="str">
        <f t="shared" si="47"/>
        <v/>
      </c>
      <c r="AL188">
        <f t="shared" si="48"/>
        <v>5</v>
      </c>
      <c r="AM188" t="str">
        <f t="shared" si="49"/>
        <v>2025 5</v>
      </c>
      <c r="AN188" t="str">
        <f t="shared" si="50"/>
        <v xml:space="preserve">DURLICOUROS </v>
      </c>
    </row>
    <row r="189" spans="1:40" x14ac:dyDescent="0.35">
      <c r="A189">
        <v>81706</v>
      </c>
      <c r="B189" t="s">
        <v>274</v>
      </c>
      <c r="C189" s="31">
        <v>45735</v>
      </c>
      <c r="D189" t="s">
        <v>373</v>
      </c>
      <c r="E189" t="s">
        <v>374</v>
      </c>
      <c r="F189" t="s">
        <v>375</v>
      </c>
      <c r="G189" t="s">
        <v>376</v>
      </c>
      <c r="H189" t="s">
        <v>626</v>
      </c>
      <c r="I189" t="s">
        <v>627</v>
      </c>
      <c r="J189">
        <v>1000</v>
      </c>
      <c r="K189">
        <v>16430.23</v>
      </c>
      <c r="L189">
        <v>5848.3377700000001</v>
      </c>
      <c r="M189">
        <v>1971.65</v>
      </c>
      <c r="N189">
        <v>16.430229999999998</v>
      </c>
      <c r="O189" s="32">
        <f t="shared" si="34"/>
        <v>14458.58</v>
      </c>
      <c r="P189" s="32">
        <f t="shared" si="35"/>
        <v>8610.2422299999998</v>
      </c>
      <c r="Q189">
        <v>719700</v>
      </c>
      <c r="R189" t="s">
        <v>312</v>
      </c>
      <c r="S189" t="s">
        <v>431</v>
      </c>
      <c r="T189" t="str">
        <f t="shared" si="36"/>
        <v>VEN</v>
      </c>
      <c r="U189" t="s">
        <v>387</v>
      </c>
      <c r="V189" s="33">
        <f t="shared" si="37"/>
        <v>16430.23</v>
      </c>
      <c r="W189">
        <f t="shared" si="38"/>
        <v>1000</v>
      </c>
      <c r="X189" s="33">
        <f t="shared" si="39"/>
        <v>14458.58</v>
      </c>
      <c r="Y189" s="33">
        <f t="shared" si="40"/>
        <v>1971.65</v>
      </c>
      <c r="Z189" s="45">
        <f t="shared" si="41"/>
        <v>0.51187611068134775</v>
      </c>
      <c r="AA189" s="33">
        <f t="shared" si="42"/>
        <v>8410.2422299999998</v>
      </c>
      <c r="AB189" s="45">
        <f t="shared" si="43"/>
        <v>0.58167829966704887</v>
      </c>
      <c r="AC189" s="33">
        <f>IFERROR($X189/VLOOKUP(CONCATENATE("USD",C189),[1]GEINDICE!AR$1:AS$65536,2,0),"")</f>
        <v>2551.9494502003281</v>
      </c>
      <c r="AD189" s="33">
        <f>IFERROR($AA189/VLOOKUP(CONCATENATE("USD",C189),[1]GEINDICE!AR$1:AS$65536,2,0),"")</f>
        <v>1484.4136170287873</v>
      </c>
      <c r="AE189" s="33">
        <f>IFERROR($X189/VLOOKUP(CONCATENATE("EUR",C189),[1]GEINDICE!AR$1:AS$65536,2,0),"")</f>
        <v>2345.7630968411827</v>
      </c>
      <c r="AF189" s="33">
        <f>IFERROR($AA189/VLOOKUP(CONCATENATE("EUR",C189),[1]GEINDICE!AR$1:AS$65536,2,0),"")</f>
        <v>1364.4794895922903</v>
      </c>
      <c r="AG189" s="48" t="str">
        <f>VLOOKUP(E189,[1]Apresentação!AW$1:AX$65536,2,0)</f>
        <v xml:space="preserve">                    2 - LEATHER AUXILIARIES</v>
      </c>
      <c r="AH189" s="48" t="str">
        <f t="shared" si="44"/>
        <v xml:space="preserve">         5213000023 - NOVALTAN 1097 BR</v>
      </c>
      <c r="AI189" s="49" t="str">
        <f t="shared" si="45"/>
        <v xml:space="preserve">     L00222 - DURLICOUROS IND COM DE COUROS IMP EXP LTDA</v>
      </c>
      <c r="AJ189" t="str">
        <f t="shared" si="46"/>
        <v xml:space="preserve">     90 - SALES</v>
      </c>
      <c r="AK189" t="str">
        <f t="shared" si="47"/>
        <v/>
      </c>
      <c r="AL189">
        <f t="shared" si="48"/>
        <v>3</v>
      </c>
      <c r="AM189" t="str">
        <f t="shared" si="49"/>
        <v>2025 3</v>
      </c>
      <c r="AN189" t="str">
        <f t="shared" si="50"/>
        <v xml:space="preserve">DURLICOUROS </v>
      </c>
    </row>
    <row r="190" spans="1:40" x14ac:dyDescent="0.35">
      <c r="A190">
        <v>81893</v>
      </c>
      <c r="B190" t="s">
        <v>274</v>
      </c>
      <c r="C190" s="31">
        <v>45749</v>
      </c>
      <c r="D190" t="s">
        <v>373</v>
      </c>
      <c r="E190" t="s">
        <v>374</v>
      </c>
      <c r="F190" t="s">
        <v>375</v>
      </c>
      <c r="G190" t="s">
        <v>376</v>
      </c>
      <c r="H190" t="s">
        <v>626</v>
      </c>
      <c r="I190" t="s">
        <v>627</v>
      </c>
      <c r="J190">
        <v>1000</v>
      </c>
      <c r="K190">
        <v>16487.740000000002</v>
      </c>
      <c r="L190">
        <v>5848.3377700000001</v>
      </c>
      <c r="M190">
        <v>1978.55</v>
      </c>
      <c r="N190">
        <v>16.487739999999999</v>
      </c>
      <c r="O190" s="32">
        <f t="shared" si="34"/>
        <v>14509.190000000002</v>
      </c>
      <c r="P190" s="32">
        <f t="shared" si="35"/>
        <v>8660.8522300000022</v>
      </c>
      <c r="Q190">
        <v>725070</v>
      </c>
      <c r="R190" t="s">
        <v>312</v>
      </c>
      <c r="S190" t="s">
        <v>431</v>
      </c>
      <c r="T190" t="str">
        <f t="shared" si="36"/>
        <v>VEN</v>
      </c>
      <c r="U190" t="s">
        <v>432</v>
      </c>
      <c r="V190" s="33">
        <f t="shared" si="37"/>
        <v>16487.740000000002</v>
      </c>
      <c r="W190">
        <f t="shared" si="38"/>
        <v>1000</v>
      </c>
      <c r="X190" s="33">
        <f t="shared" si="39"/>
        <v>14509.190000000002</v>
      </c>
      <c r="Y190" s="33">
        <f t="shared" si="40"/>
        <v>1978.55</v>
      </c>
      <c r="Z190" s="45">
        <f t="shared" si="41"/>
        <v>0.51316021662156253</v>
      </c>
      <c r="AA190" s="33">
        <f t="shared" si="42"/>
        <v>8460.8522300000022</v>
      </c>
      <c r="AB190" s="45">
        <f t="shared" si="43"/>
        <v>0.58313746184314907</v>
      </c>
      <c r="AC190" s="33">
        <f>IFERROR($X190/VLOOKUP(CONCATENATE("USD",C190),[1]GEINDICE!AR$1:AS$65536,2,0),"")</f>
        <v>2548.9152012367585</v>
      </c>
      <c r="AD190" s="33">
        <f>IFERROR($AA190/VLOOKUP(CONCATENATE("USD",C190),[1]GEINDICE!AR$1:AS$65536,2,0),"")</f>
        <v>1486.3679409026231</v>
      </c>
      <c r="AE190" s="33">
        <f>IFERROR($X190/VLOOKUP(CONCATENATE("EUR",C190),[1]GEINDICE!AR$1:AS$65536,2,0),"")</f>
        <v>2345.3365446786502</v>
      </c>
      <c r="AF190" s="33">
        <f>IFERROR($AA190/VLOOKUP(CONCATENATE("EUR",C190),[1]GEINDICE!AR$1:AS$65536,2,0),"")</f>
        <v>1367.6535998318898</v>
      </c>
      <c r="AG190" s="48" t="str">
        <f>VLOOKUP(E190,[1]Apresentação!AW$1:AX$65536,2,0)</f>
        <v xml:space="preserve">                    2 - LEATHER AUXILIARIES</v>
      </c>
      <c r="AH190" s="48" t="str">
        <f t="shared" si="44"/>
        <v xml:space="preserve">         5213000023 - NOVALTAN 1097 BR</v>
      </c>
      <c r="AI190" s="49" t="str">
        <f t="shared" si="45"/>
        <v xml:space="preserve">     L00222 - DURLICOUROS IND COM DE COUROS IMP EXP LTDA</v>
      </c>
      <c r="AJ190" t="str">
        <f t="shared" si="46"/>
        <v xml:space="preserve">     90 - SALES</v>
      </c>
      <c r="AK190" t="str">
        <f t="shared" si="47"/>
        <v/>
      </c>
      <c r="AL190">
        <f t="shared" si="48"/>
        <v>4</v>
      </c>
      <c r="AM190" t="str">
        <f t="shared" si="49"/>
        <v>2025 4</v>
      </c>
      <c r="AN190" t="str">
        <f t="shared" si="50"/>
        <v xml:space="preserve">DURLICOUROS </v>
      </c>
    </row>
    <row r="191" spans="1:40" x14ac:dyDescent="0.35">
      <c r="A191">
        <v>83307</v>
      </c>
      <c r="B191" t="s">
        <v>274</v>
      </c>
      <c r="C191" s="31">
        <v>45868</v>
      </c>
      <c r="D191" t="s">
        <v>373</v>
      </c>
      <c r="E191" t="s">
        <v>374</v>
      </c>
      <c r="F191" t="s">
        <v>375</v>
      </c>
      <c r="G191" t="s">
        <v>376</v>
      </c>
      <c r="H191" t="s">
        <v>626</v>
      </c>
      <c r="I191" t="s">
        <v>627</v>
      </c>
      <c r="J191">
        <v>1000</v>
      </c>
      <c r="K191">
        <v>15279.34</v>
      </c>
      <c r="L191">
        <v>5859.2703199999996</v>
      </c>
      <c r="M191">
        <v>1833.54</v>
      </c>
      <c r="N191">
        <v>15.279339999999999</v>
      </c>
      <c r="O191" s="32">
        <f t="shared" si="34"/>
        <v>13445.8</v>
      </c>
      <c r="P191" s="32">
        <f t="shared" si="35"/>
        <v>7586.5296799999996</v>
      </c>
      <c r="Q191">
        <v>745884</v>
      </c>
      <c r="R191" t="s">
        <v>312</v>
      </c>
      <c r="S191" t="s">
        <v>431</v>
      </c>
      <c r="T191" t="str">
        <f t="shared" si="36"/>
        <v>VEN</v>
      </c>
      <c r="U191" t="s">
        <v>432</v>
      </c>
      <c r="V191" s="33">
        <f t="shared" si="37"/>
        <v>15279.34</v>
      </c>
      <c r="W191">
        <f t="shared" si="38"/>
        <v>1000</v>
      </c>
      <c r="X191" s="33">
        <f t="shared" si="39"/>
        <v>13445.8</v>
      </c>
      <c r="Y191" s="33">
        <f t="shared" si="40"/>
        <v>1833.54</v>
      </c>
      <c r="Z191" s="45">
        <f t="shared" si="41"/>
        <v>0.48343250951939021</v>
      </c>
      <c r="AA191" s="33">
        <f t="shared" si="42"/>
        <v>7386.5296799999996</v>
      </c>
      <c r="AB191" s="45">
        <f t="shared" si="43"/>
        <v>0.54935590890835795</v>
      </c>
      <c r="AC191" s="33">
        <f>IFERROR($X191/VLOOKUP(CONCATENATE("USD",C191),[1]GEINDICE!AR$1:AS$65536,2,0),"")</f>
        <v>2399.5788271406641</v>
      </c>
      <c r="AD191" s="33">
        <f>IFERROR($AA191/VLOOKUP(CONCATENATE("USD",C191),[1]GEINDICE!AR$1:AS$65536,2,0),"")</f>
        <v>1318.2228075811113</v>
      </c>
      <c r="AE191" s="33">
        <f>IFERROR($X191/VLOOKUP(CONCATENATE("EUR",C191),[1]GEINDICE!AR$1:AS$65536,2,0),"")</f>
        <v>2092.0477353705401</v>
      </c>
      <c r="AF191" s="33">
        <f>IFERROR($AA191/VLOOKUP(CONCATENATE("EUR",C191),[1]GEINDICE!AR$1:AS$65536,2,0),"")</f>
        <v>1149.2787851441551</v>
      </c>
      <c r="AG191" s="48" t="str">
        <f>VLOOKUP(E191,[1]Apresentação!AW$1:AX$65536,2,0)</f>
        <v xml:space="preserve">                    2 - LEATHER AUXILIARIES</v>
      </c>
      <c r="AH191" s="48" t="str">
        <f t="shared" si="44"/>
        <v xml:space="preserve">         5213000023 - NOVALTAN 1097 BR</v>
      </c>
      <c r="AI191" s="49" t="str">
        <f t="shared" si="45"/>
        <v xml:space="preserve">     L00222 - DURLICOUROS IND COM DE COUROS IMP EXP LTDA</v>
      </c>
      <c r="AJ191" t="str">
        <f t="shared" si="46"/>
        <v xml:space="preserve">     90 - SALES</v>
      </c>
      <c r="AK191" t="str">
        <f t="shared" si="47"/>
        <v/>
      </c>
      <c r="AL191">
        <f t="shared" si="48"/>
        <v>7</v>
      </c>
      <c r="AM191" t="str">
        <f t="shared" si="49"/>
        <v>2025 7</v>
      </c>
      <c r="AN191" t="str">
        <f t="shared" si="50"/>
        <v xml:space="preserve">DURLICOUROS </v>
      </c>
    </row>
    <row r="192" spans="1:40" x14ac:dyDescent="0.35">
      <c r="A192">
        <v>82967</v>
      </c>
      <c r="B192" t="s">
        <v>274</v>
      </c>
      <c r="C192" s="31">
        <v>45841</v>
      </c>
      <c r="D192" t="s">
        <v>373</v>
      </c>
      <c r="E192" t="s">
        <v>374</v>
      </c>
      <c r="F192" t="s">
        <v>375</v>
      </c>
      <c r="G192" t="s">
        <v>376</v>
      </c>
      <c r="H192" t="s">
        <v>626</v>
      </c>
      <c r="I192" t="s">
        <v>627</v>
      </c>
      <c r="J192">
        <v>5000</v>
      </c>
      <c r="K192">
        <v>74681.45</v>
      </c>
      <c r="L192">
        <v>30162.77996</v>
      </c>
      <c r="M192">
        <v>8961.8700000000008</v>
      </c>
      <c r="N192">
        <v>14.93629</v>
      </c>
      <c r="O192" s="32">
        <f t="shared" si="34"/>
        <v>65719.58</v>
      </c>
      <c r="P192" s="32">
        <f t="shared" si="35"/>
        <v>35556.800040000002</v>
      </c>
      <c r="Q192">
        <v>742707</v>
      </c>
      <c r="R192" t="s">
        <v>312</v>
      </c>
      <c r="S192" t="s">
        <v>431</v>
      </c>
      <c r="T192" t="str">
        <f t="shared" si="36"/>
        <v>VEN</v>
      </c>
      <c r="U192" t="s">
        <v>432</v>
      </c>
      <c r="V192" s="33">
        <f t="shared" si="37"/>
        <v>74681.45</v>
      </c>
      <c r="W192">
        <f t="shared" si="38"/>
        <v>5000</v>
      </c>
      <c r="X192" s="33">
        <f t="shared" si="39"/>
        <v>65719.58</v>
      </c>
      <c r="Y192" s="33">
        <f t="shared" si="40"/>
        <v>8961.8700000000008</v>
      </c>
      <c r="Z192" s="45">
        <f t="shared" si="41"/>
        <v>0.46272267129253652</v>
      </c>
      <c r="AA192" s="33">
        <f t="shared" si="42"/>
        <v>34556.800040000002</v>
      </c>
      <c r="AB192" s="45">
        <f t="shared" si="43"/>
        <v>0.52582198547221393</v>
      </c>
      <c r="AC192" s="33">
        <f>IFERROR($X192/VLOOKUP(CONCATENATE("USD",C192),[1]GEINDICE!AR$1:AS$65536,2,0),"")</f>
        <v>12123.59430342385</v>
      </c>
      <c r="AD192" s="33">
        <f>IFERROR($AA192/VLOOKUP(CONCATENATE("USD",C192),[1]GEINDICE!AR$1:AS$65536,2,0),"")</f>
        <v>6374.8524276859507</v>
      </c>
      <c r="AE192" s="33">
        <f>IFERROR($X192/VLOOKUP(CONCATENATE("EUR",C192),[1]GEINDICE!AR$1:AS$65536,2,0),"")</f>
        <v>10310.8945997678</v>
      </c>
      <c r="AF192" s="33">
        <f>IFERROR($AA192/VLOOKUP(CONCATENATE("EUR",C192),[1]GEINDICE!AR$1:AS$65536,2,0),"")</f>
        <v>5421.6950704446326</v>
      </c>
      <c r="AG192" s="48" t="str">
        <f>VLOOKUP(E192,[1]Apresentação!AW$1:AX$65536,2,0)</f>
        <v xml:space="preserve">                    2 - LEATHER AUXILIARIES</v>
      </c>
      <c r="AH192" s="48" t="str">
        <f t="shared" si="44"/>
        <v xml:space="preserve">         5213000023 - NOVALTAN 1097 BR</v>
      </c>
      <c r="AI192" s="49" t="str">
        <f t="shared" si="45"/>
        <v xml:space="preserve">     L00222 - DURLICOUROS IND COM DE COUROS IMP EXP LTDA</v>
      </c>
      <c r="AJ192" t="str">
        <f t="shared" si="46"/>
        <v xml:space="preserve">     90 - SALES</v>
      </c>
      <c r="AK192" t="str">
        <f t="shared" si="47"/>
        <v/>
      </c>
      <c r="AL192">
        <f t="shared" si="48"/>
        <v>7</v>
      </c>
      <c r="AM192" t="str">
        <f t="shared" si="49"/>
        <v>2025 7</v>
      </c>
      <c r="AN192" t="str">
        <f t="shared" si="50"/>
        <v xml:space="preserve">DURLICOUROS </v>
      </c>
    </row>
    <row r="193" spans="1:40" x14ac:dyDescent="0.35">
      <c r="A193">
        <v>83495</v>
      </c>
      <c r="B193" t="s">
        <v>274</v>
      </c>
      <c r="C193" s="31">
        <v>45882</v>
      </c>
      <c r="D193" t="s">
        <v>373</v>
      </c>
      <c r="E193" t="s">
        <v>374</v>
      </c>
      <c r="F193" t="s">
        <v>375</v>
      </c>
      <c r="G193" t="s">
        <v>376</v>
      </c>
      <c r="H193" t="s">
        <v>626</v>
      </c>
      <c r="I193" t="s">
        <v>627</v>
      </c>
      <c r="J193">
        <v>4000</v>
      </c>
      <c r="K193">
        <v>59241</v>
      </c>
      <c r="L193">
        <v>23437.081279999999</v>
      </c>
      <c r="M193">
        <v>7109</v>
      </c>
      <c r="N193">
        <v>14.81025</v>
      </c>
      <c r="O193" s="32">
        <f t="shared" si="34"/>
        <v>52132</v>
      </c>
      <c r="P193" s="32">
        <f t="shared" si="35"/>
        <v>28694.918720000001</v>
      </c>
      <c r="Q193">
        <v>754051</v>
      </c>
      <c r="R193" t="s">
        <v>312</v>
      </c>
      <c r="S193" t="s">
        <v>431</v>
      </c>
      <c r="T193" t="str">
        <f t="shared" si="36"/>
        <v>VEN</v>
      </c>
      <c r="U193" t="s">
        <v>432</v>
      </c>
      <c r="V193" s="33">
        <f t="shared" si="37"/>
        <v>59241</v>
      </c>
      <c r="W193">
        <f t="shared" si="38"/>
        <v>4000</v>
      </c>
      <c r="X193" s="33">
        <f t="shared" si="39"/>
        <v>52132</v>
      </c>
      <c r="Y193" s="33">
        <f t="shared" si="40"/>
        <v>7109</v>
      </c>
      <c r="Z193" s="45">
        <f t="shared" si="41"/>
        <v>0.47087184078594219</v>
      </c>
      <c r="AA193" s="33">
        <f t="shared" si="42"/>
        <v>27894.918720000001</v>
      </c>
      <c r="AB193" s="45">
        <f t="shared" si="43"/>
        <v>0.53508245837489454</v>
      </c>
      <c r="AC193" s="33">
        <f>IFERROR($X193/VLOOKUP(CONCATENATE("USD",C193),[1]GEINDICE!AR$1:AS$65536,2,0),"")</f>
        <v>9666.9633585521424</v>
      </c>
      <c r="AD193" s="33">
        <f>IFERROR($AA193/VLOOKUP(CONCATENATE("USD",C193),[1]GEINDICE!AR$1:AS$65536,2,0),"")</f>
        <v>5172.6225189141078</v>
      </c>
      <c r="AE193" s="33">
        <f>IFERROR($X193/VLOOKUP(CONCATENATE("EUR",C193),[1]GEINDICE!AR$1:AS$65536,2,0),"")</f>
        <v>8252.5209352392721</v>
      </c>
      <c r="AF193" s="33">
        <f>IFERROR($AA193/VLOOKUP(CONCATENATE("EUR",C193),[1]GEINDICE!AR$1:AS$65536,2,0),"")</f>
        <v>4415.7791898181131</v>
      </c>
      <c r="AG193" s="48" t="str">
        <f>VLOOKUP(E193,[1]Apresentação!AW$1:AX$65536,2,0)</f>
        <v xml:space="preserve">                    2 - LEATHER AUXILIARIES</v>
      </c>
      <c r="AH193" s="48" t="str">
        <f t="shared" si="44"/>
        <v xml:space="preserve">         5213000023 - NOVALTAN 1097 BR</v>
      </c>
      <c r="AI193" s="49" t="str">
        <f t="shared" si="45"/>
        <v xml:space="preserve">     L00222 - DURLICOUROS IND COM DE COUROS IMP EXP LTDA</v>
      </c>
      <c r="AJ193" t="str">
        <f t="shared" si="46"/>
        <v xml:space="preserve">     90 - SALES</v>
      </c>
      <c r="AK193" t="str">
        <f t="shared" si="47"/>
        <v/>
      </c>
      <c r="AL193">
        <f t="shared" si="48"/>
        <v>8</v>
      </c>
      <c r="AM193" t="str">
        <f t="shared" si="49"/>
        <v>2025 8</v>
      </c>
      <c r="AN193" t="str">
        <f t="shared" si="50"/>
        <v xml:space="preserve">DURLICOUROS </v>
      </c>
    </row>
    <row r="194" spans="1:40" x14ac:dyDescent="0.35">
      <c r="A194">
        <v>82561</v>
      </c>
      <c r="B194" t="s">
        <v>274</v>
      </c>
      <c r="C194" s="31">
        <v>45805</v>
      </c>
      <c r="D194" t="s">
        <v>373</v>
      </c>
      <c r="E194" t="s">
        <v>374</v>
      </c>
      <c r="F194" t="s">
        <v>375</v>
      </c>
      <c r="G194" t="s">
        <v>376</v>
      </c>
      <c r="H194" t="s">
        <v>626</v>
      </c>
      <c r="I194" t="s">
        <v>627</v>
      </c>
      <c r="J194">
        <v>1000</v>
      </c>
      <c r="K194">
        <v>15491.69</v>
      </c>
      <c r="L194">
        <v>6024.5715399999999</v>
      </c>
      <c r="M194">
        <v>1859.02</v>
      </c>
      <c r="N194">
        <v>15.49169</v>
      </c>
      <c r="O194" s="32">
        <f t="shared" si="34"/>
        <v>13632.67</v>
      </c>
      <c r="P194" s="32">
        <f t="shared" si="35"/>
        <v>7608.0984600000002</v>
      </c>
      <c r="Q194">
        <v>739774</v>
      </c>
      <c r="R194" t="s">
        <v>312</v>
      </c>
      <c r="S194" t="s">
        <v>431</v>
      </c>
      <c r="T194" t="str">
        <f t="shared" si="36"/>
        <v>VEN</v>
      </c>
      <c r="U194" t="s">
        <v>432</v>
      </c>
      <c r="V194" s="33">
        <f t="shared" si="37"/>
        <v>15491.69</v>
      </c>
      <c r="W194">
        <f t="shared" si="38"/>
        <v>1000</v>
      </c>
      <c r="X194" s="33">
        <f t="shared" si="39"/>
        <v>13632.67</v>
      </c>
      <c r="Y194" s="33">
        <f t="shared" si="40"/>
        <v>1859.02</v>
      </c>
      <c r="Z194" s="45">
        <f t="shared" si="41"/>
        <v>0.47819821207369884</v>
      </c>
      <c r="AA194" s="33">
        <f t="shared" si="42"/>
        <v>7408.0984600000002</v>
      </c>
      <c r="AB194" s="45">
        <f t="shared" si="43"/>
        <v>0.54340774477780218</v>
      </c>
      <c r="AC194" s="33">
        <f>IFERROR($X194/VLOOKUP(CONCATENATE("USD",C194),[1]GEINDICE!AR$1:AS$65536,2,0),"")</f>
        <v>2394.3849234227905</v>
      </c>
      <c r="AD194" s="33">
        <f>IFERROR($AA194/VLOOKUP(CONCATENATE("USD",C194),[1]GEINDICE!AR$1:AS$65536,2,0),"")</f>
        <v>1301.1273113671491</v>
      </c>
      <c r="AE194" s="33">
        <f>IFERROR($X194/VLOOKUP(CONCATENATE("EUR",C194),[1]GEINDICE!AR$1:AS$65536,2,0),"")</f>
        <v>2121.5521802732733</v>
      </c>
      <c r="AF194" s="33">
        <f>IFERROR($AA194/VLOOKUP(CONCATENATE("EUR",C194),[1]GEINDICE!AR$1:AS$65536,2,0),"")</f>
        <v>1152.8678857107286</v>
      </c>
      <c r="AG194" s="48" t="str">
        <f>VLOOKUP(E194,[1]Apresentação!AW$1:AX$65536,2,0)</f>
        <v xml:space="preserve">                    2 - LEATHER AUXILIARIES</v>
      </c>
      <c r="AH194" s="48" t="str">
        <f t="shared" si="44"/>
        <v xml:space="preserve">         5213000023 - NOVALTAN 1097 BR</v>
      </c>
      <c r="AI194" s="49" t="str">
        <f t="shared" si="45"/>
        <v xml:space="preserve">     L00222 - DURLICOUROS IND COM DE COUROS IMP EXP LTDA</v>
      </c>
      <c r="AJ194" t="str">
        <f t="shared" si="46"/>
        <v xml:space="preserve">     90 - SALES</v>
      </c>
      <c r="AK194" t="str">
        <f t="shared" si="47"/>
        <v/>
      </c>
      <c r="AL194">
        <f t="shared" si="48"/>
        <v>5</v>
      </c>
      <c r="AM194" t="str">
        <f t="shared" si="49"/>
        <v>2025 5</v>
      </c>
      <c r="AN194" t="str">
        <f t="shared" si="50"/>
        <v xml:space="preserve">DURLICOUROS </v>
      </c>
    </row>
    <row r="195" spans="1:40" x14ac:dyDescent="0.35">
      <c r="A195">
        <v>83952</v>
      </c>
      <c r="B195" t="s">
        <v>274</v>
      </c>
      <c r="C195" s="31">
        <v>45923</v>
      </c>
      <c r="D195" t="s">
        <v>373</v>
      </c>
      <c r="E195" t="s">
        <v>374</v>
      </c>
      <c r="F195" t="s">
        <v>375</v>
      </c>
      <c r="G195" t="s">
        <v>376</v>
      </c>
      <c r="H195" t="s">
        <v>626</v>
      </c>
      <c r="I195" t="s">
        <v>627</v>
      </c>
      <c r="J195">
        <v>4000</v>
      </c>
      <c r="K195">
        <v>58588.880000000005</v>
      </c>
      <c r="L195">
        <v>23143.23734</v>
      </c>
      <c r="M195">
        <v>7030.74</v>
      </c>
      <c r="N195">
        <v>14.647219999999999</v>
      </c>
      <c r="O195" s="32">
        <f t="shared" si="34"/>
        <v>51558.140000000007</v>
      </c>
      <c r="P195" s="32">
        <f t="shared" si="35"/>
        <v>28414.902660000007</v>
      </c>
      <c r="Q195">
        <v>762114</v>
      </c>
      <c r="R195" t="s">
        <v>312</v>
      </c>
      <c r="S195" t="s">
        <v>431</v>
      </c>
      <c r="T195" t="str">
        <f t="shared" si="36"/>
        <v>VEN</v>
      </c>
      <c r="U195" t="s">
        <v>432</v>
      </c>
      <c r="V195" s="33">
        <f t="shared" si="37"/>
        <v>58588.880000000005</v>
      </c>
      <c r="W195">
        <f t="shared" si="38"/>
        <v>4000</v>
      </c>
      <c r="X195" s="33">
        <f t="shared" si="39"/>
        <v>51558.140000000007</v>
      </c>
      <c r="Y195" s="33">
        <f t="shared" si="40"/>
        <v>7030.74</v>
      </c>
      <c r="Z195" s="45">
        <f t="shared" si="41"/>
        <v>0.4713335134585267</v>
      </c>
      <c r="AA195" s="33">
        <f t="shared" si="42"/>
        <v>27614.902660000007</v>
      </c>
      <c r="AB195" s="45">
        <f t="shared" si="43"/>
        <v>0.53560703819028388</v>
      </c>
      <c r="AC195" s="33">
        <f>IFERROR($X195/VLOOKUP(CONCATENATE("USD",C195),[1]GEINDICE!AR$1:AS$65536,2,0),"")</f>
        <v>9716.4012588809528</v>
      </c>
      <c r="AD195" s="33">
        <f>IFERROR($AA195/VLOOKUP(CONCATENATE("USD",C195),[1]GEINDICE!AR$1:AS$65536,2,0),"")</f>
        <v>5204.1729001375734</v>
      </c>
      <c r="AE195" s="33">
        <f>IFERROR($X195/VLOOKUP(CONCATENATE("EUR",C195),[1]GEINDICE!AR$1:AS$65536,2,0),"")</f>
        <v>8233.4940913446189</v>
      </c>
      <c r="AF195" s="33">
        <f>IFERROR($AA195/VLOOKUP(CONCATENATE("EUR",C195),[1]GEINDICE!AR$1:AS$65536,2,0),"")</f>
        <v>4409.9173842222935</v>
      </c>
      <c r="AG195" s="48" t="str">
        <f>VLOOKUP(E195,[1]Apresentação!AW$1:AX$65536,2,0)</f>
        <v xml:space="preserve">                    2 - LEATHER AUXILIARIES</v>
      </c>
      <c r="AH195" s="48" t="str">
        <f t="shared" si="44"/>
        <v xml:space="preserve">         5213000023 - NOVALTAN 1097 BR</v>
      </c>
      <c r="AI195" s="49" t="str">
        <f t="shared" si="45"/>
        <v xml:space="preserve">     L00222 - DURLICOUROS IND COM DE COUROS IMP EXP LTDA</v>
      </c>
      <c r="AJ195" t="str">
        <f t="shared" si="46"/>
        <v xml:space="preserve">     90 - SALES</v>
      </c>
      <c r="AK195" t="str">
        <f t="shared" si="47"/>
        <v/>
      </c>
      <c r="AL195">
        <f t="shared" si="48"/>
        <v>9</v>
      </c>
      <c r="AM195" t="str">
        <f t="shared" si="49"/>
        <v>2025 9</v>
      </c>
      <c r="AN195" t="str">
        <f t="shared" si="50"/>
        <v xml:space="preserve">DURLICOUROS </v>
      </c>
    </row>
    <row r="196" spans="1:40" x14ac:dyDescent="0.35">
      <c r="A196">
        <v>83877</v>
      </c>
      <c r="B196" t="s">
        <v>274</v>
      </c>
      <c r="C196" s="31">
        <v>45916</v>
      </c>
      <c r="D196" t="s">
        <v>373</v>
      </c>
      <c r="E196" t="s">
        <v>374</v>
      </c>
      <c r="F196" t="s">
        <v>375</v>
      </c>
      <c r="G196" t="s">
        <v>376</v>
      </c>
      <c r="H196" t="s">
        <v>626</v>
      </c>
      <c r="I196" t="s">
        <v>627</v>
      </c>
      <c r="J196">
        <v>4000</v>
      </c>
      <c r="K196">
        <v>58315.96</v>
      </c>
      <c r="L196">
        <v>23143.237349999999</v>
      </c>
      <c r="M196">
        <v>6997.99</v>
      </c>
      <c r="N196">
        <v>14.578989999999999</v>
      </c>
      <c r="O196" s="32">
        <f t="shared" ref="O196:O259" si="51">$K196-$Y196</f>
        <v>51317.97</v>
      </c>
      <c r="P196" s="32">
        <f t="shared" ref="P196:P259" si="52">($O196-$L196)</f>
        <v>28174.732650000002</v>
      </c>
      <c r="Q196">
        <v>761524</v>
      </c>
      <c r="R196" t="s">
        <v>312</v>
      </c>
      <c r="S196" t="s">
        <v>431</v>
      </c>
      <c r="T196" t="str">
        <f t="shared" ref="T196:T259" si="53">MID($U196,1,3)</f>
        <v>VEN</v>
      </c>
      <c r="U196" t="s">
        <v>387</v>
      </c>
      <c r="V196" s="33">
        <f t="shared" ref="V196:V259" si="54">IF($T196="DEV",-$K196,$K196)</f>
        <v>58315.96</v>
      </c>
      <c r="W196">
        <f t="shared" ref="W196:W259" si="55">IF($T196="DEV",-$J196,$J196)</f>
        <v>4000</v>
      </c>
      <c r="X196" s="33">
        <f t="shared" ref="X196:X259" si="56">$V196-$Y196</f>
        <v>51317.97</v>
      </c>
      <c r="Y196" s="33">
        <f t="shared" ref="Y196:Y259" si="57">IF(A196=59876,M196,IF(A196=59868,M196,IF(R196="6111",((K196*0.12)+M196),IF(T196="DEV",-M196,M196))))</f>
        <v>6997.99</v>
      </c>
      <c r="Z196" s="45">
        <f t="shared" ref="Z196:Z259" si="58">IFERROR($AA196/$V196,0)</f>
        <v>0.46942093811025321</v>
      </c>
      <c r="AA196" s="33">
        <f t="shared" ref="AA196:AA259" si="59">IF(VLOOKUP(AL196,AR:AS,2,0)="sim",IF($T196="DEV",($X196-$L196),$P196)-(0.2*W196),IF(VLOOKUP(AL196,AR:AS,2,0)="OK",IF($T196="DEV",($X196-$L196),$P196)-(0.2*W196),IF($T196="DEV",($X196-$L196),$P196)))</f>
        <v>27374.732650000002</v>
      </c>
      <c r="AB196" s="45">
        <f t="shared" ref="AB196:AB259" si="60">IFERROR($AA196/$X196,0)</f>
        <v>0.53343366173681461</v>
      </c>
      <c r="AC196" s="33">
        <f>IFERROR($X196/VLOOKUP(CONCATENATE("USD",C196),[1]GEINDICE!AR$1:AS$65536,2,0),"")</f>
        <v>9665.1291999397308</v>
      </c>
      <c r="AD196" s="33">
        <f>IFERROR($AA196/VLOOKUP(CONCATENATE("USD",C196),[1]GEINDICE!AR$1:AS$65536,2,0),"")</f>
        <v>5155.70526028326</v>
      </c>
      <c r="AE196" s="33">
        <f>IFERROR($X196/VLOOKUP(CONCATENATE("EUR",C196),[1]GEINDICE!AR$1:AS$65536,2,0),"")</f>
        <v>8157.6222420041968</v>
      </c>
      <c r="AF196" s="33">
        <f>IFERROR($AA196/VLOOKUP(CONCATENATE("EUR",C196),[1]GEINDICE!AR$1:AS$65536,2,0),"")</f>
        <v>4351.5503036179825</v>
      </c>
      <c r="AG196" s="48" t="str">
        <f>VLOOKUP(E196,[1]Apresentação!AW$1:AX$65536,2,0)</f>
        <v xml:space="preserve">                    2 - LEATHER AUXILIARIES</v>
      </c>
      <c r="AH196" s="48" t="str">
        <f t="shared" ref="AH196:AH259" si="61">CONCATENATE("         ",H196," - ",I196)</f>
        <v xml:space="preserve">         5213000023 - NOVALTAN 1097 BR</v>
      </c>
      <c r="AI196" s="49" t="str">
        <f t="shared" ref="AI196:AI259" si="62">CONCATENATE("     ",F196," - ",G196)</f>
        <v xml:space="preserve">     L00222 - DURLICOUROS IND COM DE COUROS IMP EXP LTDA</v>
      </c>
      <c r="AJ196" t="str">
        <f t="shared" ref="AJ196:AJ259" si="63">IF(RIGHT(I196,2)="BR","     90 - SALES","     93 - RESALES")</f>
        <v xml:space="preserve">     90 - SALES</v>
      </c>
      <c r="AK196" t="str">
        <f t="shared" ref="AK196:AK259" si="64">IF(R196="3201","EXP",IF(R196="7101","EXP",""))</f>
        <v/>
      </c>
      <c r="AL196">
        <f t="shared" ref="AL196:AL259" si="65">VLOOKUP(MONTH(C196),AQ:AR,2,0)</f>
        <v>9</v>
      </c>
      <c r="AM196" t="str">
        <f t="shared" ref="AM196:AM259" si="66">CONCATENATE(YEAR(C196)," ",MONTH(C196))</f>
        <v>2025 9</v>
      </c>
      <c r="AN196" t="str">
        <f t="shared" ref="AN196:AN259" si="67">MID(G196,1,SEARCH(" ",G196,1))</f>
        <v xml:space="preserve">DURLICOUROS </v>
      </c>
    </row>
    <row r="197" spans="1:40" x14ac:dyDescent="0.35">
      <c r="A197">
        <v>82749</v>
      </c>
      <c r="B197" t="s">
        <v>274</v>
      </c>
      <c r="C197" s="31">
        <v>45820</v>
      </c>
      <c r="D197" t="s">
        <v>373</v>
      </c>
      <c r="E197" t="s">
        <v>374</v>
      </c>
      <c r="F197" t="s">
        <v>375</v>
      </c>
      <c r="G197" t="s">
        <v>376</v>
      </c>
      <c r="H197" t="s">
        <v>626</v>
      </c>
      <c r="I197" t="s">
        <v>627</v>
      </c>
      <c r="J197">
        <v>3000</v>
      </c>
      <c r="K197">
        <v>45530.58</v>
      </c>
      <c r="L197">
        <v>18073.714619999999</v>
      </c>
      <c r="M197">
        <v>5463.73</v>
      </c>
      <c r="N197">
        <v>15.17686</v>
      </c>
      <c r="O197" s="32">
        <f t="shared" si="51"/>
        <v>40066.850000000006</v>
      </c>
      <c r="P197" s="32">
        <f t="shared" si="52"/>
        <v>21993.135380000007</v>
      </c>
      <c r="Q197">
        <v>741184</v>
      </c>
      <c r="R197" t="s">
        <v>312</v>
      </c>
      <c r="S197" t="s">
        <v>431</v>
      </c>
      <c r="T197" t="str">
        <f t="shared" si="53"/>
        <v>VEN</v>
      </c>
      <c r="U197" t="s">
        <v>432</v>
      </c>
      <c r="V197" s="33">
        <f t="shared" si="54"/>
        <v>45530.58</v>
      </c>
      <c r="W197">
        <f t="shared" si="55"/>
        <v>3000</v>
      </c>
      <c r="X197" s="33">
        <f t="shared" si="56"/>
        <v>40066.850000000006</v>
      </c>
      <c r="Y197" s="33">
        <f t="shared" si="57"/>
        <v>5463.73</v>
      </c>
      <c r="Z197" s="45">
        <f t="shared" si="58"/>
        <v>0.46986301031087252</v>
      </c>
      <c r="AA197" s="33">
        <f t="shared" si="59"/>
        <v>21393.135380000007</v>
      </c>
      <c r="AB197" s="45">
        <f t="shared" si="60"/>
        <v>0.5339360438866545</v>
      </c>
      <c r="AC197" s="33">
        <f>IFERROR($X197/VLOOKUP(CONCATENATE("USD",C197),[1]GEINDICE!AR$1:AS$65536,2,0),"")</f>
        <v>7233.8502924821269</v>
      </c>
      <c r="AD197" s="33">
        <f>IFERROR($AA197/VLOOKUP(CONCATENATE("USD",C197),[1]GEINDICE!AR$1:AS$65536,2,0),"")</f>
        <v>3862.4134072362258</v>
      </c>
      <c r="AE197" s="33">
        <f>IFERROR($X197/VLOOKUP(CONCATENATE("EUR",C197),[1]GEINDICE!AR$1:AS$65536,2,0),"")</f>
        <v>6247.9494136726553</v>
      </c>
      <c r="AF197" s="33">
        <f>IFERROR($AA197/VLOOKUP(CONCATENATE("EUR",C197),[1]GEINDICE!AR$1:AS$65536,2,0),"")</f>
        <v>3336.0053923403202</v>
      </c>
      <c r="AG197" s="48" t="str">
        <f>VLOOKUP(E197,[1]Apresentação!AW$1:AX$65536,2,0)</f>
        <v xml:space="preserve">                    2 - LEATHER AUXILIARIES</v>
      </c>
      <c r="AH197" s="48" t="str">
        <f t="shared" si="61"/>
        <v xml:space="preserve">         5213000023 - NOVALTAN 1097 BR</v>
      </c>
      <c r="AI197" s="49" t="str">
        <f t="shared" si="62"/>
        <v xml:space="preserve">     L00222 - DURLICOUROS IND COM DE COUROS IMP EXP LTDA</v>
      </c>
      <c r="AJ197" t="str">
        <f t="shared" si="63"/>
        <v xml:space="preserve">     90 - SALES</v>
      </c>
      <c r="AK197" t="str">
        <f t="shared" si="64"/>
        <v/>
      </c>
      <c r="AL197">
        <f t="shared" si="65"/>
        <v>6</v>
      </c>
      <c r="AM197" t="str">
        <f t="shared" si="66"/>
        <v>2025 6</v>
      </c>
      <c r="AN197" t="str">
        <f t="shared" si="67"/>
        <v xml:space="preserve">DURLICOUROS </v>
      </c>
    </row>
    <row r="198" spans="1:40" x14ac:dyDescent="0.35">
      <c r="A198">
        <v>84447</v>
      </c>
      <c r="B198" t="s">
        <v>274</v>
      </c>
      <c r="C198" s="31">
        <v>45961</v>
      </c>
      <c r="D198" t="s">
        <v>373</v>
      </c>
      <c r="E198" t="s">
        <v>374</v>
      </c>
      <c r="F198" t="s">
        <v>375</v>
      </c>
      <c r="G198" t="s">
        <v>376</v>
      </c>
      <c r="H198" t="s">
        <v>626</v>
      </c>
      <c r="I198" t="s">
        <v>627</v>
      </c>
      <c r="J198">
        <v>1000</v>
      </c>
      <c r="K198">
        <v>14754.9</v>
      </c>
      <c r="L198">
        <v>5681.5569800000003</v>
      </c>
      <c r="M198">
        <v>1770.61</v>
      </c>
      <c r="N198">
        <v>14.754900000000001</v>
      </c>
      <c r="O198" s="32">
        <f t="shared" si="51"/>
        <v>12984.289999999999</v>
      </c>
      <c r="P198" s="32">
        <f t="shared" si="52"/>
        <v>7302.7330199999988</v>
      </c>
      <c r="Q198">
        <v>765816</v>
      </c>
      <c r="R198" t="s">
        <v>312</v>
      </c>
      <c r="S198" t="s">
        <v>431</v>
      </c>
      <c r="T198" t="str">
        <f t="shared" si="53"/>
        <v>VEN</v>
      </c>
      <c r="U198" t="s">
        <v>432</v>
      </c>
      <c r="V198" s="33">
        <f t="shared" si="54"/>
        <v>14754.9</v>
      </c>
      <c r="W198">
        <f t="shared" si="55"/>
        <v>1000</v>
      </c>
      <c r="X198" s="33">
        <f t="shared" si="56"/>
        <v>12984.289999999999</v>
      </c>
      <c r="Y198" s="33">
        <f t="shared" si="57"/>
        <v>1770.61</v>
      </c>
      <c r="Z198" s="45">
        <f t="shared" si="58"/>
        <v>0.48138130519352884</v>
      </c>
      <c r="AA198" s="33">
        <f t="shared" si="59"/>
        <v>7102.7330199999988</v>
      </c>
      <c r="AB198" s="45">
        <f t="shared" si="60"/>
        <v>0.5470251373005377</v>
      </c>
      <c r="AC198" s="33">
        <f>IFERROR($X198/VLOOKUP(CONCATENATE("USD",C198),[1]GEINDICE!AR$1:AS$65536,2,0),"")</f>
        <v>2411.5093884070347</v>
      </c>
      <c r="AD198" s="33">
        <f>IFERROR($AA198/VLOOKUP(CONCATENATE("USD",C198),[1]GEINDICE!AR$1:AS$65536,2,0),"")</f>
        <v>1319.1562542948941</v>
      </c>
      <c r="AE198" s="33">
        <f>IFERROR($X198/VLOOKUP(CONCATENATE("EUR",C198),[1]GEINDICE!AR$1:AS$65536,2,0),"")</f>
        <v>2089.5220469906658</v>
      </c>
      <c r="AF198" s="33">
        <f>IFERROR($AA198/VLOOKUP(CONCATENATE("EUR",C198),[1]GEINDICE!AR$1:AS$65536,2,0),"")</f>
        <v>1143.0210846475698</v>
      </c>
      <c r="AG198" s="48" t="str">
        <f>VLOOKUP(E198,[1]Apresentação!AW$1:AX$65536,2,0)</f>
        <v xml:space="preserve">                    2 - LEATHER AUXILIARIES</v>
      </c>
      <c r="AH198" s="48" t="str">
        <f t="shared" si="61"/>
        <v xml:space="preserve">         5213000023 - NOVALTAN 1097 BR</v>
      </c>
      <c r="AI198" s="49" t="str">
        <f t="shared" si="62"/>
        <v xml:space="preserve">     L00222 - DURLICOUROS IND COM DE COUROS IMP EXP LTDA</v>
      </c>
      <c r="AJ198" t="str">
        <f t="shared" si="63"/>
        <v xml:space="preserve">     90 - SALES</v>
      </c>
      <c r="AK198" t="str">
        <f t="shared" si="64"/>
        <v/>
      </c>
      <c r="AL198">
        <f t="shared" si="65"/>
        <v>10</v>
      </c>
      <c r="AM198" t="str">
        <f t="shared" si="66"/>
        <v>2025 10</v>
      </c>
      <c r="AN198" t="str">
        <f t="shared" si="67"/>
        <v xml:space="preserve">DURLICOUROS </v>
      </c>
    </row>
    <row r="199" spans="1:40" x14ac:dyDescent="0.35">
      <c r="A199">
        <v>84270</v>
      </c>
      <c r="B199" t="s">
        <v>274</v>
      </c>
      <c r="C199" s="31">
        <v>45950</v>
      </c>
      <c r="D199" t="s">
        <v>373</v>
      </c>
      <c r="E199" t="s">
        <v>374</v>
      </c>
      <c r="F199" t="s">
        <v>375</v>
      </c>
      <c r="G199" t="s">
        <v>376</v>
      </c>
      <c r="H199" t="s">
        <v>626</v>
      </c>
      <c r="I199" t="s">
        <v>627</v>
      </c>
      <c r="J199">
        <v>5000</v>
      </c>
      <c r="K199">
        <v>74514.3</v>
      </c>
      <c r="L199">
        <v>28894.469799999999</v>
      </c>
      <c r="M199">
        <v>8941.81</v>
      </c>
      <c r="N199">
        <v>14.902859999999999</v>
      </c>
      <c r="O199" s="32">
        <f t="shared" si="51"/>
        <v>65572.490000000005</v>
      </c>
      <c r="P199" s="32">
        <f t="shared" si="52"/>
        <v>36678.020200000006</v>
      </c>
      <c r="Q199">
        <v>764630</v>
      </c>
      <c r="R199" t="s">
        <v>312</v>
      </c>
      <c r="S199" t="s">
        <v>431</v>
      </c>
      <c r="T199" t="str">
        <f t="shared" si="53"/>
        <v>VEN</v>
      </c>
      <c r="U199" t="s">
        <v>387</v>
      </c>
      <c r="V199" s="33">
        <f t="shared" si="54"/>
        <v>74514.3</v>
      </c>
      <c r="W199">
        <f t="shared" si="55"/>
        <v>5000</v>
      </c>
      <c r="X199" s="33">
        <f t="shared" si="56"/>
        <v>65572.490000000005</v>
      </c>
      <c r="Y199" s="33">
        <f t="shared" si="57"/>
        <v>8941.81</v>
      </c>
      <c r="Z199" s="45">
        <f t="shared" si="58"/>
        <v>0.47880769463042672</v>
      </c>
      <c r="AA199" s="33">
        <f t="shared" si="59"/>
        <v>35678.020200000006</v>
      </c>
      <c r="AB199" s="45">
        <f t="shared" si="60"/>
        <v>0.54410043297120492</v>
      </c>
      <c r="AC199" s="33">
        <f>IFERROR($X199/VLOOKUP(CONCATENATE("USD",C199),[1]GEINDICE!AR$1:AS$65536,2,0),"")</f>
        <v>12194.768555541092</v>
      </c>
      <c r="AD199" s="33">
        <f>IFERROR($AA199/VLOOKUP(CONCATENATE("USD",C199),[1]GEINDICE!AR$1:AS$65536,2,0),"")</f>
        <v>6635.1788510535425</v>
      </c>
      <c r="AE199" s="33">
        <f>IFERROR($X199/VLOOKUP(CONCATENATE("EUR",C199),[1]GEINDICE!AR$1:AS$65536,2,0),"")</f>
        <v>10462.303948942961</v>
      </c>
      <c r="AF199" s="33">
        <f>IFERROR($AA199/VLOOKUP(CONCATENATE("EUR",C199),[1]GEINDICE!AR$1:AS$65536,2,0),"")</f>
        <v>5692.5441084962113</v>
      </c>
      <c r="AG199" s="48" t="str">
        <f>VLOOKUP(E199,[1]Apresentação!AW$1:AX$65536,2,0)</f>
        <v xml:space="preserve">                    2 - LEATHER AUXILIARIES</v>
      </c>
      <c r="AH199" s="48" t="str">
        <f t="shared" si="61"/>
        <v xml:space="preserve">         5213000023 - NOVALTAN 1097 BR</v>
      </c>
      <c r="AI199" s="49" t="str">
        <f t="shared" si="62"/>
        <v xml:space="preserve">     L00222 - DURLICOUROS IND COM DE COUROS IMP EXP LTDA</v>
      </c>
      <c r="AJ199" t="str">
        <f t="shared" si="63"/>
        <v xml:space="preserve">     90 - SALES</v>
      </c>
      <c r="AK199" t="str">
        <f t="shared" si="64"/>
        <v/>
      </c>
      <c r="AL199">
        <f t="shared" si="65"/>
        <v>10</v>
      </c>
      <c r="AM199" t="str">
        <f t="shared" si="66"/>
        <v>2025 10</v>
      </c>
      <c r="AN199" t="str">
        <f t="shared" si="67"/>
        <v xml:space="preserve">DURLICOUROS </v>
      </c>
    </row>
    <row r="200" spans="1:40" x14ac:dyDescent="0.35">
      <c r="A200">
        <v>84814</v>
      </c>
      <c r="B200" t="s">
        <v>274</v>
      </c>
      <c r="C200" s="31">
        <v>45988</v>
      </c>
      <c r="D200" t="s">
        <v>373</v>
      </c>
      <c r="E200" t="s">
        <v>374</v>
      </c>
      <c r="F200" t="s">
        <v>375</v>
      </c>
      <c r="G200" t="s">
        <v>376</v>
      </c>
      <c r="H200" t="s">
        <v>626</v>
      </c>
      <c r="I200" t="s">
        <v>627</v>
      </c>
      <c r="J200">
        <v>3000</v>
      </c>
      <c r="K200">
        <v>44136.480000000003</v>
      </c>
      <c r="L200">
        <v>16939.882079999999</v>
      </c>
      <c r="M200">
        <v>5296.43</v>
      </c>
      <c r="N200">
        <v>14.712159999999999</v>
      </c>
      <c r="O200" s="32">
        <f t="shared" si="51"/>
        <v>38840.050000000003</v>
      </c>
      <c r="P200" s="32">
        <f t="shared" si="52"/>
        <v>21900.167920000004</v>
      </c>
      <c r="Q200">
        <v>768447</v>
      </c>
      <c r="R200" t="s">
        <v>312</v>
      </c>
      <c r="S200" t="s">
        <v>431</v>
      </c>
      <c r="T200" t="str">
        <f t="shared" si="53"/>
        <v>VEN</v>
      </c>
      <c r="U200" t="s">
        <v>432</v>
      </c>
      <c r="V200" s="33">
        <f t="shared" si="54"/>
        <v>44136.480000000003</v>
      </c>
      <c r="W200">
        <f t="shared" si="55"/>
        <v>3000</v>
      </c>
      <c r="X200" s="33">
        <f t="shared" si="56"/>
        <v>38840.050000000003</v>
      </c>
      <c r="Y200" s="33">
        <f t="shared" si="57"/>
        <v>5296.43</v>
      </c>
      <c r="Z200" s="45">
        <f t="shared" si="58"/>
        <v>0.48259779484000542</v>
      </c>
      <c r="AA200" s="33">
        <f t="shared" si="59"/>
        <v>21300.167920000004</v>
      </c>
      <c r="AB200" s="45">
        <f t="shared" si="60"/>
        <v>0.54840732491333044</v>
      </c>
      <c r="AC200" s="33" t="str">
        <f>IFERROR($X200/VLOOKUP(CONCATENATE("USD",C200),[1]GEINDICE!AR$1:AS$65536,2,0),"")</f>
        <v/>
      </c>
      <c r="AD200" s="33" t="str">
        <f>IFERROR($AA200/VLOOKUP(CONCATENATE("USD",C200),[1]GEINDICE!AR$1:AS$65536,2,0),"")</f>
        <v/>
      </c>
      <c r="AE200" s="33" t="str">
        <f>IFERROR($X200/VLOOKUP(CONCATENATE("EUR",C200),[1]GEINDICE!AR$1:AS$65536,2,0),"")</f>
        <v/>
      </c>
      <c r="AF200" s="33" t="str">
        <f>IFERROR($AA200/VLOOKUP(CONCATENATE("EUR",C200),[1]GEINDICE!AR$1:AS$65536,2,0),"")</f>
        <v/>
      </c>
      <c r="AG200" s="48" t="str">
        <f>VLOOKUP(E200,[1]Apresentação!AW$1:AX$65536,2,0)</f>
        <v xml:space="preserve">                    2 - LEATHER AUXILIARIES</v>
      </c>
      <c r="AH200" s="48" t="str">
        <f t="shared" si="61"/>
        <v xml:space="preserve">         5213000023 - NOVALTAN 1097 BR</v>
      </c>
      <c r="AI200" s="49" t="str">
        <f t="shared" si="62"/>
        <v xml:space="preserve">     L00222 - DURLICOUROS IND COM DE COUROS IMP EXP LTDA</v>
      </c>
      <c r="AJ200" t="str">
        <f t="shared" si="63"/>
        <v xml:space="preserve">     90 - SALES</v>
      </c>
      <c r="AK200" t="str">
        <f t="shared" si="64"/>
        <v/>
      </c>
      <c r="AL200">
        <f t="shared" si="65"/>
        <v>11</v>
      </c>
      <c r="AM200" t="str">
        <f t="shared" si="66"/>
        <v>2025 11</v>
      </c>
      <c r="AN200" t="str">
        <f t="shared" si="67"/>
        <v xml:space="preserve">DURLICOUROS </v>
      </c>
    </row>
    <row r="201" spans="1:40" x14ac:dyDescent="0.35">
      <c r="A201">
        <v>81569</v>
      </c>
      <c r="B201" t="s">
        <v>274</v>
      </c>
      <c r="C201" s="31">
        <v>45726</v>
      </c>
      <c r="D201" t="s">
        <v>373</v>
      </c>
      <c r="E201" t="s">
        <v>374</v>
      </c>
      <c r="F201" t="s">
        <v>392</v>
      </c>
      <c r="G201" t="s">
        <v>393</v>
      </c>
      <c r="H201" t="s">
        <v>626</v>
      </c>
      <c r="I201" t="s">
        <v>627</v>
      </c>
      <c r="J201">
        <v>1000</v>
      </c>
      <c r="K201">
        <v>16671.830000000002</v>
      </c>
      <c r="L201">
        <v>5848.3377700000001</v>
      </c>
      <c r="M201">
        <v>2000.62</v>
      </c>
      <c r="N201">
        <v>16.67183</v>
      </c>
      <c r="O201" s="32">
        <f t="shared" si="51"/>
        <v>14671.210000000003</v>
      </c>
      <c r="P201" s="32">
        <f t="shared" si="52"/>
        <v>8822.8722300000027</v>
      </c>
      <c r="Q201">
        <v>716125</v>
      </c>
      <c r="R201" t="s">
        <v>298</v>
      </c>
      <c r="S201" t="s">
        <v>628</v>
      </c>
      <c r="T201" t="str">
        <f t="shared" si="53"/>
        <v>VEN</v>
      </c>
      <c r="U201" t="s">
        <v>629</v>
      </c>
      <c r="V201" s="33">
        <f t="shared" si="54"/>
        <v>16671.830000000002</v>
      </c>
      <c r="W201">
        <f t="shared" si="55"/>
        <v>1000</v>
      </c>
      <c r="X201" s="33">
        <f t="shared" si="56"/>
        <v>14671.210000000003</v>
      </c>
      <c r="Y201" s="33">
        <f t="shared" si="57"/>
        <v>2000.62</v>
      </c>
      <c r="Z201" s="45">
        <f t="shared" si="58"/>
        <v>0.5172121014909582</v>
      </c>
      <c r="AA201" s="33">
        <f t="shared" si="59"/>
        <v>8622.8722300000027</v>
      </c>
      <c r="AB201" s="45">
        <f t="shared" si="60"/>
        <v>0.58774104044588016</v>
      </c>
      <c r="AC201" s="33">
        <f>IFERROR($X201/VLOOKUP(CONCATENATE("USD",C201),[1]GEINDICE!AR$1:AS$65536,2,0),"")</f>
        <v>2532.5755221819441</v>
      </c>
      <c r="AD201" s="33">
        <f>IFERROR($AA201/VLOOKUP(CONCATENATE("USD",C201),[1]GEINDICE!AR$1:AS$65536,2,0),"")</f>
        <v>1488.498572414984</v>
      </c>
      <c r="AE201" s="33">
        <f>IFERROR($X201/VLOOKUP(CONCATENATE("EUR",C201),[1]GEINDICE!AR$1:AS$65536,2,0),"")</f>
        <v>2336.7380743808239</v>
      </c>
      <c r="AF201" s="33">
        <f>IFERROR($AA201/VLOOKUP(CONCATENATE("EUR",C201),[1]GEINDICE!AR$1:AS$65536,2,0),"")</f>
        <v>1373.3968670860879</v>
      </c>
      <c r="AG201" s="48" t="str">
        <f>VLOOKUP(E201,[1]Apresentação!AW$1:AX$65536,2,0)</f>
        <v xml:space="preserve">                    2 - LEATHER AUXILIARIES</v>
      </c>
      <c r="AH201" s="48" t="str">
        <f t="shared" si="61"/>
        <v xml:space="preserve">         5213000023 - NOVALTAN 1097 BR</v>
      </c>
      <c r="AI201" s="49" t="str">
        <f t="shared" si="62"/>
        <v xml:space="preserve">     L00567 - DURLICOUROS IND E COM DE COUROS, EXP E IMPORTACAO LTDA</v>
      </c>
      <c r="AJ201" t="str">
        <f t="shared" si="63"/>
        <v xml:space="preserve">     90 - SALES</v>
      </c>
      <c r="AK201" t="str">
        <f t="shared" si="64"/>
        <v/>
      </c>
      <c r="AL201">
        <f t="shared" si="65"/>
        <v>3</v>
      </c>
      <c r="AM201" t="str">
        <f t="shared" si="66"/>
        <v>2025 3</v>
      </c>
      <c r="AN201" t="str">
        <f t="shared" si="67"/>
        <v xml:space="preserve">DURLICOUROS </v>
      </c>
    </row>
    <row r="202" spans="1:40" x14ac:dyDescent="0.35">
      <c r="A202">
        <v>81848</v>
      </c>
      <c r="B202" t="s">
        <v>274</v>
      </c>
      <c r="C202" s="31">
        <v>45747</v>
      </c>
      <c r="D202" t="s">
        <v>373</v>
      </c>
      <c r="E202" t="s">
        <v>374</v>
      </c>
      <c r="F202" t="s">
        <v>392</v>
      </c>
      <c r="G202" t="s">
        <v>393</v>
      </c>
      <c r="H202" t="s">
        <v>626</v>
      </c>
      <c r="I202" t="s">
        <v>627</v>
      </c>
      <c r="J202">
        <v>4000</v>
      </c>
      <c r="K202">
        <v>66654.960000000006</v>
      </c>
      <c r="L202">
        <v>23393.3511</v>
      </c>
      <c r="M202">
        <v>7998.6</v>
      </c>
      <c r="N202">
        <v>16.663740000000001</v>
      </c>
      <c r="O202" s="32">
        <f t="shared" si="51"/>
        <v>58656.360000000008</v>
      </c>
      <c r="P202" s="32">
        <f t="shared" si="52"/>
        <v>35263.008900000008</v>
      </c>
      <c r="Q202">
        <v>724355</v>
      </c>
      <c r="R202" t="s">
        <v>298</v>
      </c>
      <c r="S202" t="s">
        <v>628</v>
      </c>
      <c r="T202" t="str">
        <f t="shared" si="53"/>
        <v>VEN</v>
      </c>
      <c r="U202" t="s">
        <v>629</v>
      </c>
      <c r="V202" s="33">
        <f t="shared" si="54"/>
        <v>66654.960000000006</v>
      </c>
      <c r="W202">
        <f t="shared" si="55"/>
        <v>4000</v>
      </c>
      <c r="X202" s="33">
        <f t="shared" si="56"/>
        <v>58656.360000000008</v>
      </c>
      <c r="Y202" s="33">
        <f t="shared" si="57"/>
        <v>7998.6</v>
      </c>
      <c r="Z202" s="45">
        <f t="shared" si="58"/>
        <v>0.51703592500843154</v>
      </c>
      <c r="AA202" s="33">
        <f t="shared" si="59"/>
        <v>34463.008900000008</v>
      </c>
      <c r="AB202" s="45">
        <f t="shared" si="60"/>
        <v>0.58754087195318638</v>
      </c>
      <c r="AC202" s="33">
        <f>IFERROR($X202/VLOOKUP(CONCATENATE("USD",C202),[1]GEINDICE!AR$1:AS$65536,2,0),"")</f>
        <v>10214.962906203198</v>
      </c>
      <c r="AD202" s="33">
        <f>IFERROR($AA202/VLOOKUP(CONCATENATE("USD",C202),[1]GEINDICE!AR$1:AS$65536,2,0),"")</f>
        <v>6001.7082128800821</v>
      </c>
      <c r="AE202" s="33">
        <f>IFERROR($X202/VLOOKUP(CONCATENATE("EUR",C202),[1]GEINDICE!AR$1:AS$65536,2,0),"")</f>
        <v>9461.7714903295546</v>
      </c>
      <c r="AF202" s="33">
        <f>IFERROR($AA202/VLOOKUP(CONCATENATE("EUR",C202),[1]GEINDICE!AR$1:AS$65536,2,0),"")</f>
        <v>5559.1774716500258</v>
      </c>
      <c r="AG202" s="48" t="str">
        <f>VLOOKUP(E202,[1]Apresentação!AW$1:AX$65536,2,0)</f>
        <v xml:space="preserve">                    2 - LEATHER AUXILIARIES</v>
      </c>
      <c r="AH202" s="48" t="str">
        <f t="shared" si="61"/>
        <v xml:space="preserve">         5213000023 - NOVALTAN 1097 BR</v>
      </c>
      <c r="AI202" s="49" t="str">
        <f t="shared" si="62"/>
        <v xml:space="preserve">     L00567 - DURLICOUROS IND E COM DE COUROS, EXP E IMPORTACAO LTDA</v>
      </c>
      <c r="AJ202" t="str">
        <f t="shared" si="63"/>
        <v xml:space="preserve">     90 - SALES</v>
      </c>
      <c r="AK202" t="str">
        <f t="shared" si="64"/>
        <v/>
      </c>
      <c r="AL202">
        <f t="shared" si="65"/>
        <v>3</v>
      </c>
      <c r="AM202" t="str">
        <f t="shared" si="66"/>
        <v>2025 3</v>
      </c>
      <c r="AN202" t="str">
        <f t="shared" si="67"/>
        <v xml:space="preserve">DURLICOUROS </v>
      </c>
    </row>
    <row r="203" spans="1:40" x14ac:dyDescent="0.35">
      <c r="A203">
        <v>83803</v>
      </c>
      <c r="B203" t="s">
        <v>274</v>
      </c>
      <c r="C203" s="31">
        <v>45909</v>
      </c>
      <c r="D203" t="s">
        <v>373</v>
      </c>
      <c r="E203" t="s">
        <v>374</v>
      </c>
      <c r="F203" t="s">
        <v>392</v>
      </c>
      <c r="G203" t="s">
        <v>393</v>
      </c>
      <c r="H203" t="s">
        <v>626</v>
      </c>
      <c r="I203" t="s">
        <v>627</v>
      </c>
      <c r="J203">
        <v>4000</v>
      </c>
      <c r="K203">
        <v>59488.68</v>
      </c>
      <c r="L203">
        <v>23437.081279999999</v>
      </c>
      <c r="M203">
        <v>7138.64</v>
      </c>
      <c r="N203">
        <v>14.872169999999999</v>
      </c>
      <c r="O203" s="32">
        <f t="shared" si="51"/>
        <v>52350.04</v>
      </c>
      <c r="P203" s="32">
        <f t="shared" si="52"/>
        <v>28912.958720000002</v>
      </c>
      <c r="Q203">
        <v>761001</v>
      </c>
      <c r="R203" t="s">
        <v>298</v>
      </c>
      <c r="S203" t="s">
        <v>628</v>
      </c>
      <c r="T203" t="str">
        <f t="shared" si="53"/>
        <v>VEN</v>
      </c>
      <c r="U203" t="s">
        <v>629</v>
      </c>
      <c r="V203" s="33">
        <f t="shared" si="54"/>
        <v>59488.68</v>
      </c>
      <c r="W203">
        <f t="shared" si="55"/>
        <v>4000</v>
      </c>
      <c r="X203" s="33">
        <f t="shared" si="56"/>
        <v>52350.04</v>
      </c>
      <c r="Y203" s="33">
        <f t="shared" si="57"/>
        <v>7138.64</v>
      </c>
      <c r="Z203" s="45">
        <f t="shared" si="58"/>
        <v>0.47257660986930627</v>
      </c>
      <c r="AA203" s="33">
        <f t="shared" si="59"/>
        <v>28112.958720000002</v>
      </c>
      <c r="AB203" s="45">
        <f t="shared" si="60"/>
        <v>0.53701885843831254</v>
      </c>
      <c r="AC203" s="33">
        <f>IFERROR($X203/VLOOKUP(CONCATENATE("USD",C203),[1]GEINDICE!AR$1:AS$65536,2,0),"")</f>
        <v>9644.7989977523121</v>
      </c>
      <c r="AD203" s="33">
        <f>IFERROR($AA203/VLOOKUP(CONCATENATE("USD",C203),[1]GEINDICE!AR$1:AS$65536,2,0),"")</f>
        <v>5179.4389476399274</v>
      </c>
      <c r="AE203" s="33">
        <f>IFERROR($X203/VLOOKUP(CONCATENATE("EUR",C203),[1]GEINDICE!AR$1:AS$65536,2,0),"")</f>
        <v>8227.2575829011475</v>
      </c>
      <c r="AF203" s="33">
        <f>IFERROR($AA203/VLOOKUP(CONCATENATE("EUR",C203),[1]GEINDICE!AR$1:AS$65536,2,0),"")</f>
        <v>4418.1924752475252</v>
      </c>
      <c r="AG203" s="48" t="str">
        <f>VLOOKUP(E203,[1]Apresentação!AW$1:AX$65536,2,0)</f>
        <v xml:space="preserve">                    2 - LEATHER AUXILIARIES</v>
      </c>
      <c r="AH203" s="48" t="str">
        <f t="shared" si="61"/>
        <v xml:space="preserve">         5213000023 - NOVALTAN 1097 BR</v>
      </c>
      <c r="AI203" s="49" t="str">
        <f t="shared" si="62"/>
        <v xml:space="preserve">     L00567 - DURLICOUROS IND E COM DE COUROS, EXP E IMPORTACAO LTDA</v>
      </c>
      <c r="AJ203" t="str">
        <f t="shared" si="63"/>
        <v xml:space="preserve">     90 - SALES</v>
      </c>
      <c r="AK203" t="str">
        <f t="shared" si="64"/>
        <v/>
      </c>
      <c r="AL203">
        <f t="shared" si="65"/>
        <v>9</v>
      </c>
      <c r="AM203" t="str">
        <f t="shared" si="66"/>
        <v>2025 9</v>
      </c>
      <c r="AN203" t="str">
        <f t="shared" si="67"/>
        <v xml:space="preserve">DURLICOUROS </v>
      </c>
    </row>
    <row r="204" spans="1:40" x14ac:dyDescent="0.35">
      <c r="A204">
        <v>82572</v>
      </c>
      <c r="B204" t="s">
        <v>274</v>
      </c>
      <c r="C204" s="31">
        <v>45805</v>
      </c>
      <c r="D204" t="s">
        <v>373</v>
      </c>
      <c r="E204" t="s">
        <v>374</v>
      </c>
      <c r="F204" t="s">
        <v>392</v>
      </c>
      <c r="G204" t="s">
        <v>393</v>
      </c>
      <c r="H204" t="s">
        <v>626</v>
      </c>
      <c r="I204" t="s">
        <v>627</v>
      </c>
      <c r="J204">
        <v>4000</v>
      </c>
      <c r="K204">
        <v>61966.76</v>
      </c>
      <c r="L204">
        <v>24098.28616</v>
      </c>
      <c r="M204">
        <v>7436.01</v>
      </c>
      <c r="N204">
        <v>15.49169</v>
      </c>
      <c r="O204" s="32">
        <f t="shared" si="51"/>
        <v>54530.75</v>
      </c>
      <c r="P204" s="32">
        <f t="shared" si="52"/>
        <v>30432.46384</v>
      </c>
      <c r="Q204">
        <v>739908</v>
      </c>
      <c r="R204" t="s">
        <v>298</v>
      </c>
      <c r="S204" t="s">
        <v>628</v>
      </c>
      <c r="T204" t="str">
        <f t="shared" si="53"/>
        <v>VEN</v>
      </c>
      <c r="U204" t="s">
        <v>629</v>
      </c>
      <c r="V204" s="33">
        <f t="shared" si="54"/>
        <v>61966.76</v>
      </c>
      <c r="W204">
        <f t="shared" si="55"/>
        <v>4000</v>
      </c>
      <c r="X204" s="33">
        <f t="shared" si="56"/>
        <v>54530.75</v>
      </c>
      <c r="Y204" s="33">
        <f t="shared" si="57"/>
        <v>7436.01</v>
      </c>
      <c r="Z204" s="45">
        <f t="shared" si="58"/>
        <v>0.47819934171158857</v>
      </c>
      <c r="AA204" s="33">
        <f t="shared" si="59"/>
        <v>29632.46384</v>
      </c>
      <c r="AB204" s="45">
        <f t="shared" si="60"/>
        <v>0.54340833089587071</v>
      </c>
      <c r="AC204" s="33">
        <f>IFERROR($X204/VLOOKUP(CONCATENATE("USD",C204),[1]GEINDICE!AR$1:AS$65536,2,0),"")</f>
        <v>9577.5519881972741</v>
      </c>
      <c r="AD204" s="33">
        <f>IFERROR($AA204/VLOOKUP(CONCATENATE("USD",C204),[1]GEINDICE!AR$1:AS$65536,2,0),"")</f>
        <v>5204.5215399747085</v>
      </c>
      <c r="AE204" s="33">
        <f>IFERROR($X204/VLOOKUP(CONCATENATE("EUR",C204),[1]GEINDICE!AR$1:AS$65536,2,0),"")</f>
        <v>8486.2196146783281</v>
      </c>
      <c r="AF204" s="33">
        <f>IFERROR($AA204/VLOOKUP(CONCATENATE("EUR",C204),[1]GEINDICE!AR$1:AS$65536,2,0),"")</f>
        <v>4611.4824364281485</v>
      </c>
      <c r="AG204" s="48" t="str">
        <f>VLOOKUP(E204,[1]Apresentação!AW$1:AX$65536,2,0)</f>
        <v xml:space="preserve">                    2 - LEATHER AUXILIARIES</v>
      </c>
      <c r="AH204" s="48" t="str">
        <f t="shared" si="61"/>
        <v xml:space="preserve">         5213000023 - NOVALTAN 1097 BR</v>
      </c>
      <c r="AI204" s="49" t="str">
        <f t="shared" si="62"/>
        <v xml:space="preserve">     L00567 - DURLICOUROS IND E COM DE COUROS, EXP E IMPORTACAO LTDA</v>
      </c>
      <c r="AJ204" t="str">
        <f t="shared" si="63"/>
        <v xml:space="preserve">     90 - SALES</v>
      </c>
      <c r="AK204" t="str">
        <f t="shared" si="64"/>
        <v/>
      </c>
      <c r="AL204">
        <f t="shared" si="65"/>
        <v>5</v>
      </c>
      <c r="AM204" t="str">
        <f t="shared" si="66"/>
        <v>2025 5</v>
      </c>
      <c r="AN204" t="str">
        <f t="shared" si="67"/>
        <v xml:space="preserve">DURLICOUROS </v>
      </c>
    </row>
    <row r="205" spans="1:40" x14ac:dyDescent="0.35">
      <c r="A205">
        <v>82819</v>
      </c>
      <c r="B205" t="s">
        <v>274</v>
      </c>
      <c r="C205" s="31">
        <v>45826</v>
      </c>
      <c r="D205" t="s">
        <v>373</v>
      </c>
      <c r="E205" t="s">
        <v>374</v>
      </c>
      <c r="F205" t="s">
        <v>392</v>
      </c>
      <c r="G205" t="s">
        <v>393</v>
      </c>
      <c r="H205" t="s">
        <v>626</v>
      </c>
      <c r="I205" t="s">
        <v>627</v>
      </c>
      <c r="J205">
        <v>8000</v>
      </c>
      <c r="K205">
        <v>120062.40000000001</v>
      </c>
      <c r="L205">
        <v>48196.572310000003</v>
      </c>
      <c r="M205">
        <v>14407.49</v>
      </c>
      <c r="N205">
        <v>15.007800000000001</v>
      </c>
      <c r="O205" s="32">
        <f t="shared" si="51"/>
        <v>105654.91</v>
      </c>
      <c r="P205" s="32">
        <f t="shared" si="52"/>
        <v>57458.33769</v>
      </c>
      <c r="Q205">
        <v>741668</v>
      </c>
      <c r="R205" t="s">
        <v>298</v>
      </c>
      <c r="S205" t="s">
        <v>628</v>
      </c>
      <c r="T205" t="str">
        <f t="shared" si="53"/>
        <v>VEN</v>
      </c>
      <c r="U205" t="s">
        <v>629</v>
      </c>
      <c r="V205" s="33">
        <f t="shared" si="54"/>
        <v>120062.40000000001</v>
      </c>
      <c r="W205">
        <f t="shared" si="55"/>
        <v>8000</v>
      </c>
      <c r="X205" s="33">
        <f t="shared" si="56"/>
        <v>105654.91</v>
      </c>
      <c r="Y205" s="33">
        <f t="shared" si="57"/>
        <v>14407.49</v>
      </c>
      <c r="Z205" s="45">
        <f t="shared" si="58"/>
        <v>0.46524422042204716</v>
      </c>
      <c r="AA205" s="33">
        <f t="shared" si="59"/>
        <v>55858.33769</v>
      </c>
      <c r="AB205" s="45">
        <f t="shared" si="60"/>
        <v>0.52868662412376288</v>
      </c>
      <c r="AC205" s="33">
        <f>IFERROR($X205/VLOOKUP(CONCATENATE("USD",C205),[1]GEINDICE!AR$1:AS$65536,2,0),"")</f>
        <v>19252.338781683338</v>
      </c>
      <c r="AD205" s="33">
        <f>IFERROR($AA205/VLOOKUP(CONCATENATE("USD",C205),[1]GEINDICE!AR$1:AS$65536,2,0),"")</f>
        <v>10178.453996975162</v>
      </c>
      <c r="AE205" s="33">
        <f>IFERROR($X205/VLOOKUP(CONCATENATE("EUR",C205),[1]GEINDICE!AR$1:AS$65536,2,0),"")</f>
        <v>16710.674406098755</v>
      </c>
      <c r="AF205" s="33">
        <f>IFERROR($AA205/VLOOKUP(CONCATENATE("EUR",C205),[1]GEINDICE!AR$1:AS$65536,2,0),"")</f>
        <v>8834.7100385917183</v>
      </c>
      <c r="AG205" s="48" t="str">
        <f>VLOOKUP(E205,[1]Apresentação!AW$1:AX$65536,2,0)</f>
        <v xml:space="preserve">                    2 - LEATHER AUXILIARIES</v>
      </c>
      <c r="AH205" s="48" t="str">
        <f t="shared" si="61"/>
        <v xml:space="preserve">         5213000023 - NOVALTAN 1097 BR</v>
      </c>
      <c r="AI205" s="49" t="str">
        <f t="shared" si="62"/>
        <v xml:space="preserve">     L00567 - DURLICOUROS IND E COM DE COUROS, EXP E IMPORTACAO LTDA</v>
      </c>
      <c r="AJ205" t="str">
        <f t="shared" si="63"/>
        <v xml:space="preserve">     90 - SALES</v>
      </c>
      <c r="AK205" t="str">
        <f t="shared" si="64"/>
        <v/>
      </c>
      <c r="AL205">
        <f t="shared" si="65"/>
        <v>6</v>
      </c>
      <c r="AM205" t="str">
        <f t="shared" si="66"/>
        <v>2025 6</v>
      </c>
      <c r="AN205" t="str">
        <f t="shared" si="67"/>
        <v xml:space="preserve">DURLICOUROS </v>
      </c>
    </row>
    <row r="206" spans="1:40" x14ac:dyDescent="0.35">
      <c r="A206">
        <v>84133</v>
      </c>
      <c r="B206" t="s">
        <v>274</v>
      </c>
      <c r="C206" s="31">
        <v>45936</v>
      </c>
      <c r="D206" t="s">
        <v>373</v>
      </c>
      <c r="E206" t="s">
        <v>374</v>
      </c>
      <c r="F206" t="s">
        <v>392</v>
      </c>
      <c r="G206" t="s">
        <v>393</v>
      </c>
      <c r="H206" t="s">
        <v>626</v>
      </c>
      <c r="I206" t="s">
        <v>627</v>
      </c>
      <c r="J206">
        <v>4000</v>
      </c>
      <c r="K206">
        <v>58633.8</v>
      </c>
      <c r="L206">
        <v>23143.237349999999</v>
      </c>
      <c r="M206">
        <v>7036.06</v>
      </c>
      <c r="N206">
        <v>14.65845</v>
      </c>
      <c r="O206" s="32">
        <f t="shared" si="51"/>
        <v>51597.740000000005</v>
      </c>
      <c r="P206" s="32">
        <f t="shared" si="52"/>
        <v>28454.502650000006</v>
      </c>
      <c r="Q206">
        <v>763407</v>
      </c>
      <c r="R206" t="s">
        <v>298</v>
      </c>
      <c r="S206" t="s">
        <v>628</v>
      </c>
      <c r="T206" t="str">
        <f t="shared" si="53"/>
        <v>VEN</v>
      </c>
      <c r="U206" t="s">
        <v>630</v>
      </c>
      <c r="V206" s="33">
        <f t="shared" si="54"/>
        <v>58633.8</v>
      </c>
      <c r="W206">
        <f t="shared" si="55"/>
        <v>4000</v>
      </c>
      <c r="X206" s="33">
        <f t="shared" si="56"/>
        <v>51597.740000000005</v>
      </c>
      <c r="Y206" s="33">
        <f t="shared" si="57"/>
        <v>7036.06</v>
      </c>
      <c r="Z206" s="45">
        <f t="shared" si="58"/>
        <v>0.47164779785720873</v>
      </c>
      <c r="AA206" s="33">
        <f t="shared" si="59"/>
        <v>27654.502650000006</v>
      </c>
      <c r="AB206" s="45">
        <f t="shared" si="60"/>
        <v>0.53596344820528963</v>
      </c>
      <c r="AC206" s="33">
        <f>IFERROR($X206/VLOOKUP(CONCATENATE("USD",C206),[1]GEINDICE!AR$1:AS$65536,2,0),"")</f>
        <v>9694.0855972644949</v>
      </c>
      <c r="AD206" s="33">
        <f>IFERROR($AA206/VLOOKUP(CONCATENATE("USD",C206),[1]GEINDICE!AR$1:AS$65536,2,0),"")</f>
        <v>5195.6755439071139</v>
      </c>
      <c r="AE206" s="33">
        <f>IFERROR($X206/VLOOKUP(CONCATENATE("EUR",C206),[1]GEINDICE!AR$1:AS$65536,2,0),"")</f>
        <v>8279.8818941861773</v>
      </c>
      <c r="AF206" s="33">
        <f>IFERROR($AA206/VLOOKUP(CONCATENATE("EUR",C206),[1]GEINDICE!AR$1:AS$65536,2,0),"")</f>
        <v>4437.7140507405693</v>
      </c>
      <c r="AG206" s="48" t="str">
        <f>VLOOKUP(E206,[1]Apresentação!AW$1:AX$65536,2,0)</f>
        <v xml:space="preserve">                    2 - LEATHER AUXILIARIES</v>
      </c>
      <c r="AH206" s="48" t="str">
        <f t="shared" si="61"/>
        <v xml:space="preserve">         5213000023 - NOVALTAN 1097 BR</v>
      </c>
      <c r="AI206" s="49" t="str">
        <f t="shared" si="62"/>
        <v xml:space="preserve">     L00567 - DURLICOUROS IND E COM DE COUROS, EXP E IMPORTACAO LTDA</v>
      </c>
      <c r="AJ206" t="str">
        <f t="shared" si="63"/>
        <v xml:space="preserve">     90 - SALES</v>
      </c>
      <c r="AK206" t="str">
        <f t="shared" si="64"/>
        <v/>
      </c>
      <c r="AL206">
        <f t="shared" si="65"/>
        <v>10</v>
      </c>
      <c r="AM206" t="str">
        <f t="shared" si="66"/>
        <v>2025 10</v>
      </c>
      <c r="AN206" t="str">
        <f t="shared" si="67"/>
        <v xml:space="preserve">DURLICOUROS </v>
      </c>
    </row>
    <row r="207" spans="1:40" x14ac:dyDescent="0.35">
      <c r="A207">
        <v>83444</v>
      </c>
      <c r="B207" t="s">
        <v>274</v>
      </c>
      <c r="C207" s="31">
        <v>45880</v>
      </c>
      <c r="D207" t="s">
        <v>373</v>
      </c>
      <c r="E207" t="s">
        <v>374</v>
      </c>
      <c r="F207" t="s">
        <v>392</v>
      </c>
      <c r="G207" t="s">
        <v>393</v>
      </c>
      <c r="H207" t="s">
        <v>626</v>
      </c>
      <c r="I207" t="s">
        <v>627</v>
      </c>
      <c r="J207">
        <v>4000</v>
      </c>
      <c r="K207">
        <v>59462.400000000001</v>
      </c>
      <c r="L207">
        <v>23437.081289999998</v>
      </c>
      <c r="M207">
        <v>7135.49</v>
      </c>
      <c r="N207">
        <v>14.865600000000001</v>
      </c>
      <c r="O207" s="32">
        <f t="shared" si="51"/>
        <v>52326.91</v>
      </c>
      <c r="P207" s="32">
        <f t="shared" si="52"/>
        <v>28889.828710000005</v>
      </c>
      <c r="Q207">
        <v>752354</v>
      </c>
      <c r="R207" t="s">
        <v>298</v>
      </c>
      <c r="S207" t="s">
        <v>628</v>
      </c>
      <c r="T207" t="str">
        <f t="shared" si="53"/>
        <v>VEN</v>
      </c>
      <c r="U207" t="s">
        <v>629</v>
      </c>
      <c r="V207" s="33">
        <f t="shared" si="54"/>
        <v>59462.400000000001</v>
      </c>
      <c r="W207">
        <f t="shared" si="55"/>
        <v>4000</v>
      </c>
      <c r="X207" s="33">
        <f t="shared" si="56"/>
        <v>52326.91</v>
      </c>
      <c r="Y207" s="33">
        <f t="shared" si="57"/>
        <v>7135.49</v>
      </c>
      <c r="Z207" s="45">
        <f t="shared" si="58"/>
        <v>0.47239648433295672</v>
      </c>
      <c r="AA207" s="33">
        <f t="shared" si="59"/>
        <v>28089.828710000005</v>
      </c>
      <c r="AB207" s="45">
        <f t="shared" si="60"/>
        <v>0.53681420725970641</v>
      </c>
      <c r="AC207" s="33">
        <f>IFERROR($X207/VLOOKUP(CONCATENATE("USD",C207),[1]GEINDICE!AR$1:AS$65536,2,0),"")</f>
        <v>9606.0268389844514</v>
      </c>
      <c r="AD207" s="33">
        <f>IFERROR($AA207/VLOOKUP(CONCATENATE("USD",C207),[1]GEINDICE!AR$1:AS$65536,2,0),"")</f>
        <v>5156.6516824849014</v>
      </c>
      <c r="AE207" s="33">
        <f>IFERROR($X207/VLOOKUP(CONCATENATE("EUR",C207),[1]GEINDICE!AR$1:AS$65536,2,0),"")</f>
        <v>8275.3842990890698</v>
      </c>
      <c r="AF207" s="33">
        <f>IFERROR($AA207/VLOOKUP(CONCATENATE("EUR",C207),[1]GEINDICE!AR$1:AS$65536,2,0),"")</f>
        <v>4442.3438622849199</v>
      </c>
      <c r="AG207" s="48" t="str">
        <f>VLOOKUP(E207,[1]Apresentação!AW$1:AX$65536,2,0)</f>
        <v xml:space="preserve">                    2 - LEATHER AUXILIARIES</v>
      </c>
      <c r="AH207" s="48" t="str">
        <f t="shared" si="61"/>
        <v xml:space="preserve">         5213000023 - NOVALTAN 1097 BR</v>
      </c>
      <c r="AI207" s="49" t="str">
        <f t="shared" si="62"/>
        <v xml:space="preserve">     L00567 - DURLICOUROS IND E COM DE COUROS, EXP E IMPORTACAO LTDA</v>
      </c>
      <c r="AJ207" t="str">
        <f t="shared" si="63"/>
        <v xml:space="preserve">     90 - SALES</v>
      </c>
      <c r="AK207" t="str">
        <f t="shared" si="64"/>
        <v/>
      </c>
      <c r="AL207">
        <f t="shared" si="65"/>
        <v>8</v>
      </c>
      <c r="AM207" t="str">
        <f t="shared" si="66"/>
        <v>2025 8</v>
      </c>
      <c r="AN207" t="str">
        <f t="shared" si="67"/>
        <v xml:space="preserve">DURLICOUROS </v>
      </c>
    </row>
    <row r="208" spans="1:40" x14ac:dyDescent="0.35">
      <c r="A208">
        <v>84659</v>
      </c>
      <c r="B208" t="s">
        <v>274</v>
      </c>
      <c r="C208" s="31">
        <v>45978</v>
      </c>
      <c r="D208" t="s">
        <v>373</v>
      </c>
      <c r="E208" t="s">
        <v>374</v>
      </c>
      <c r="F208" t="s">
        <v>392</v>
      </c>
      <c r="G208" t="s">
        <v>393</v>
      </c>
      <c r="H208" t="s">
        <v>626</v>
      </c>
      <c r="I208" t="s">
        <v>627</v>
      </c>
      <c r="J208">
        <v>8000</v>
      </c>
      <c r="K208">
        <v>116070.8</v>
      </c>
      <c r="L208">
        <v>45452.455809999999</v>
      </c>
      <c r="M208">
        <v>13928.5</v>
      </c>
      <c r="N208">
        <v>14.508849999999999</v>
      </c>
      <c r="O208" s="32">
        <f t="shared" si="51"/>
        <v>102142.3</v>
      </c>
      <c r="P208" s="32">
        <f t="shared" si="52"/>
        <v>56689.844190000003</v>
      </c>
      <c r="Q208">
        <v>767370</v>
      </c>
      <c r="R208" t="s">
        <v>298</v>
      </c>
      <c r="S208" t="s">
        <v>628</v>
      </c>
      <c r="T208" t="str">
        <f t="shared" si="53"/>
        <v>VEN</v>
      </c>
      <c r="U208" t="s">
        <v>629</v>
      </c>
      <c r="V208" s="33">
        <f t="shared" si="54"/>
        <v>116070.8</v>
      </c>
      <c r="W208">
        <f t="shared" si="55"/>
        <v>8000</v>
      </c>
      <c r="X208" s="33">
        <f t="shared" si="56"/>
        <v>102142.3</v>
      </c>
      <c r="Y208" s="33">
        <f t="shared" si="57"/>
        <v>13928.5</v>
      </c>
      <c r="Z208" s="45">
        <f t="shared" si="58"/>
        <v>0.47462276636328865</v>
      </c>
      <c r="AA208" s="33">
        <f t="shared" si="59"/>
        <v>55089.844190000003</v>
      </c>
      <c r="AB208" s="45">
        <f t="shared" si="60"/>
        <v>0.53934407380683613</v>
      </c>
      <c r="AC208" s="33" t="str">
        <f>IFERROR($X208/VLOOKUP(CONCATENATE("USD",C208),[1]GEINDICE!AR$1:AS$65536,2,0),"")</f>
        <v/>
      </c>
      <c r="AD208" s="33" t="str">
        <f>IFERROR($AA208/VLOOKUP(CONCATENATE("USD",C208),[1]GEINDICE!AR$1:AS$65536,2,0),"")</f>
        <v/>
      </c>
      <c r="AE208" s="33" t="str">
        <f>IFERROR($X208/VLOOKUP(CONCATENATE("EUR",C208),[1]GEINDICE!AR$1:AS$65536,2,0),"")</f>
        <v/>
      </c>
      <c r="AF208" s="33" t="str">
        <f>IFERROR($AA208/VLOOKUP(CONCATENATE("EUR",C208),[1]GEINDICE!AR$1:AS$65536,2,0),"")</f>
        <v/>
      </c>
      <c r="AG208" s="48" t="str">
        <f>VLOOKUP(E208,[1]Apresentação!AW$1:AX$65536,2,0)</f>
        <v xml:space="preserve">                    2 - LEATHER AUXILIARIES</v>
      </c>
      <c r="AH208" s="48" t="str">
        <f t="shared" si="61"/>
        <v xml:space="preserve">         5213000023 - NOVALTAN 1097 BR</v>
      </c>
      <c r="AI208" s="49" t="str">
        <f t="shared" si="62"/>
        <v xml:space="preserve">     L00567 - DURLICOUROS IND E COM DE COUROS, EXP E IMPORTACAO LTDA</v>
      </c>
      <c r="AJ208" t="str">
        <f t="shared" si="63"/>
        <v xml:space="preserve">     90 - SALES</v>
      </c>
      <c r="AK208" t="str">
        <f t="shared" si="64"/>
        <v/>
      </c>
      <c r="AL208">
        <f t="shared" si="65"/>
        <v>11</v>
      </c>
      <c r="AM208" t="str">
        <f t="shared" si="66"/>
        <v>2025 11</v>
      </c>
      <c r="AN208" t="str">
        <f t="shared" si="67"/>
        <v xml:space="preserve">DURLICOUROS </v>
      </c>
    </row>
    <row r="209" spans="1:40" x14ac:dyDescent="0.35">
      <c r="A209">
        <v>84182</v>
      </c>
      <c r="B209" t="s">
        <v>274</v>
      </c>
      <c r="C209" s="31">
        <v>45939</v>
      </c>
      <c r="D209" t="s">
        <v>373</v>
      </c>
      <c r="E209" t="s">
        <v>374</v>
      </c>
      <c r="F209" t="s">
        <v>392</v>
      </c>
      <c r="G209" t="s">
        <v>393</v>
      </c>
      <c r="H209" t="s">
        <v>626</v>
      </c>
      <c r="I209" t="s">
        <v>627</v>
      </c>
      <c r="J209">
        <v>4000</v>
      </c>
      <c r="K209">
        <v>58556</v>
      </c>
      <c r="L209">
        <v>23143.23734</v>
      </c>
      <c r="M209">
        <v>2342.2399999999998</v>
      </c>
      <c r="N209">
        <v>14.639000000000001</v>
      </c>
      <c r="O209" s="32">
        <f t="shared" si="51"/>
        <v>56213.760000000002</v>
      </c>
      <c r="P209" s="32">
        <f t="shared" si="52"/>
        <v>33070.522660000002</v>
      </c>
      <c r="Q209">
        <v>763809</v>
      </c>
      <c r="R209" t="s">
        <v>281</v>
      </c>
      <c r="S209" t="s">
        <v>631</v>
      </c>
      <c r="T209" t="str">
        <f t="shared" si="53"/>
        <v>VEN</v>
      </c>
      <c r="U209" t="s">
        <v>630</v>
      </c>
      <c r="V209" s="33">
        <f t="shared" si="54"/>
        <v>58556</v>
      </c>
      <c r="W209">
        <f t="shared" si="55"/>
        <v>4000</v>
      </c>
      <c r="X209" s="33">
        <f t="shared" si="56"/>
        <v>56213.760000000002</v>
      </c>
      <c r="Y209" s="33">
        <f t="shared" si="57"/>
        <v>2342.2399999999998</v>
      </c>
      <c r="Z209" s="45">
        <f t="shared" si="58"/>
        <v>0.55110531217979375</v>
      </c>
      <c r="AA209" s="33">
        <f t="shared" si="59"/>
        <v>32270.522660000002</v>
      </c>
      <c r="AB209" s="45">
        <f t="shared" si="60"/>
        <v>0.57406803352061841</v>
      </c>
      <c r="AC209" s="33">
        <f>IFERROR($X209/VLOOKUP(CONCATENATE("USD",C209),[1]GEINDICE!AR$1:AS$65536,2,0),"")</f>
        <v>10499.787067129888</v>
      </c>
      <c r="AD209" s="33">
        <f>IFERROR($AA209/VLOOKUP(CONCATENATE("USD",C209),[1]GEINDICE!AR$1:AS$65536,2,0),"")</f>
        <v>6027.5921140124765</v>
      </c>
      <c r="AE209" s="33">
        <f>IFERROR($X209/VLOOKUP(CONCATENATE("EUR",C209),[1]GEINDICE!AR$1:AS$65536,2,0),"")</f>
        <v>9082.8502181289386</v>
      </c>
      <c r="AF209" s="33">
        <f>IFERROR($AA209/VLOOKUP(CONCATENATE("EUR",C209),[1]GEINDICE!AR$1:AS$65536,2,0),"")</f>
        <v>5214.1739634836003</v>
      </c>
      <c r="AG209" s="48" t="str">
        <f>VLOOKUP(E209,[1]Apresentação!AW$1:AX$65536,2,0)</f>
        <v xml:space="preserve">                    2 - LEATHER AUXILIARIES</v>
      </c>
      <c r="AH209" s="48" t="str">
        <f t="shared" si="61"/>
        <v xml:space="preserve">         5213000023 - NOVALTAN 1097 BR</v>
      </c>
      <c r="AI209" s="49" t="str">
        <f t="shared" si="62"/>
        <v xml:space="preserve">     L00567 - DURLICOUROS IND E COM DE COUROS, EXP E IMPORTACAO LTDA</v>
      </c>
      <c r="AJ209" t="str">
        <f t="shared" si="63"/>
        <v xml:space="preserve">     90 - SALES</v>
      </c>
      <c r="AK209" t="str">
        <f t="shared" si="64"/>
        <v/>
      </c>
      <c r="AL209">
        <f t="shared" si="65"/>
        <v>10</v>
      </c>
      <c r="AM209" t="str">
        <f t="shared" si="66"/>
        <v>2025 10</v>
      </c>
      <c r="AN209" t="str">
        <f t="shared" si="67"/>
        <v xml:space="preserve">DURLICOUROS </v>
      </c>
    </row>
    <row r="210" spans="1:40" x14ac:dyDescent="0.35">
      <c r="A210">
        <v>80799</v>
      </c>
      <c r="B210" t="s">
        <v>274</v>
      </c>
      <c r="C210" s="31">
        <v>45666</v>
      </c>
      <c r="D210" t="s">
        <v>373</v>
      </c>
      <c r="E210" t="s">
        <v>374</v>
      </c>
      <c r="F210" t="s">
        <v>632</v>
      </c>
      <c r="G210" t="s">
        <v>633</v>
      </c>
      <c r="H210" t="s">
        <v>634</v>
      </c>
      <c r="I210" t="s">
        <v>635</v>
      </c>
      <c r="J210">
        <v>425</v>
      </c>
      <c r="K210">
        <v>1257.1500000000001</v>
      </c>
      <c r="L210">
        <v>425</v>
      </c>
      <c r="M210">
        <v>253.19</v>
      </c>
      <c r="N210">
        <v>2.9580000000000002</v>
      </c>
      <c r="O210" s="32">
        <f t="shared" si="51"/>
        <v>1003.96</v>
      </c>
      <c r="P210" s="32">
        <f t="shared" si="52"/>
        <v>578.96</v>
      </c>
      <c r="Q210">
        <v>706661</v>
      </c>
      <c r="R210" t="s">
        <v>312</v>
      </c>
      <c r="S210" t="s">
        <v>312</v>
      </c>
      <c r="T210" t="str">
        <f t="shared" si="53"/>
        <v>VEN</v>
      </c>
      <c r="U210" t="s">
        <v>313</v>
      </c>
      <c r="V210" s="33">
        <f t="shared" si="54"/>
        <v>1257.1500000000001</v>
      </c>
      <c r="W210">
        <f t="shared" si="55"/>
        <v>425</v>
      </c>
      <c r="X210" s="33">
        <f t="shared" si="56"/>
        <v>1003.96</v>
      </c>
      <c r="Y210" s="33">
        <f t="shared" si="57"/>
        <v>253.19</v>
      </c>
      <c r="Z210" s="45">
        <f t="shared" si="58"/>
        <v>0.39292049476991608</v>
      </c>
      <c r="AA210" s="33">
        <f t="shared" si="59"/>
        <v>493.96000000000004</v>
      </c>
      <c r="AB210" s="45">
        <f t="shared" si="60"/>
        <v>0.49201163392963865</v>
      </c>
      <c r="AC210" s="33">
        <f>IFERROR($X210/VLOOKUP(CONCATENATE("USD",C210),[1]GEINDICE!AR$1:AS$65536,2,0),"")</f>
        <v>164.86468733578562</v>
      </c>
      <c r="AD210" s="33">
        <f>IFERROR($AA210/VLOOKUP(CONCATENATE("USD",C210),[1]GEINDICE!AR$1:AS$65536,2,0),"")</f>
        <v>81.115344193378888</v>
      </c>
      <c r="AE210" s="33">
        <f>IFERROR($X210/VLOOKUP(CONCATENATE("EUR",C210),[1]GEINDICE!AR$1:AS$65536,2,0),"")</f>
        <v>160.06249701066594</v>
      </c>
      <c r="AF210" s="33">
        <f>IFERROR($AA210/VLOOKUP(CONCATENATE("EUR",C210),[1]GEINDICE!AR$1:AS$65536,2,0),"")</f>
        <v>78.752610685075652</v>
      </c>
      <c r="AG210" s="48" t="str">
        <f>VLOOKUP(E210,[1]Apresentação!AW$1:AX$65536,2,0)</f>
        <v xml:space="preserve">                    2 - LEATHER AUXILIARIES</v>
      </c>
      <c r="AH210" s="48" t="str">
        <f t="shared" si="61"/>
        <v xml:space="preserve">         5204000067 - NOVALTAN 1146 BR</v>
      </c>
      <c r="AI210" s="49" t="str">
        <f t="shared" si="62"/>
        <v xml:space="preserve">     L00577 - RINCAO GAUCHO INDUSTRIA DE COUROS LTDA</v>
      </c>
      <c r="AJ210" t="str">
        <f t="shared" si="63"/>
        <v xml:space="preserve">     90 - SALES</v>
      </c>
      <c r="AK210" t="str">
        <f t="shared" si="64"/>
        <v/>
      </c>
      <c r="AL210">
        <f t="shared" si="65"/>
        <v>1</v>
      </c>
      <c r="AM210" t="str">
        <f t="shared" si="66"/>
        <v>2025 1</v>
      </c>
      <c r="AN210" t="str">
        <f t="shared" si="67"/>
        <v xml:space="preserve">RINCAO </v>
      </c>
    </row>
    <row r="211" spans="1:40" x14ac:dyDescent="0.35">
      <c r="A211">
        <v>81847</v>
      </c>
      <c r="B211" t="s">
        <v>274</v>
      </c>
      <c r="C211" s="31">
        <v>45747</v>
      </c>
      <c r="D211" t="s">
        <v>373</v>
      </c>
      <c r="E211" t="s">
        <v>374</v>
      </c>
      <c r="F211" t="s">
        <v>632</v>
      </c>
      <c r="G211" t="s">
        <v>633</v>
      </c>
      <c r="H211" t="s">
        <v>634</v>
      </c>
      <c r="I211" t="s">
        <v>635</v>
      </c>
      <c r="J211">
        <v>325</v>
      </c>
      <c r="K211">
        <v>962</v>
      </c>
      <c r="L211">
        <v>325</v>
      </c>
      <c r="M211">
        <v>193.75</v>
      </c>
      <c r="N211">
        <v>2.96</v>
      </c>
      <c r="O211" s="32">
        <f t="shared" si="51"/>
        <v>768.25</v>
      </c>
      <c r="P211" s="32">
        <f t="shared" si="52"/>
        <v>443.25</v>
      </c>
      <c r="Q211">
        <v>724348</v>
      </c>
      <c r="R211" t="s">
        <v>312</v>
      </c>
      <c r="S211" t="s">
        <v>312</v>
      </c>
      <c r="T211" t="str">
        <f t="shared" si="53"/>
        <v>VEN</v>
      </c>
      <c r="U211" t="s">
        <v>313</v>
      </c>
      <c r="V211" s="33">
        <f t="shared" si="54"/>
        <v>962</v>
      </c>
      <c r="W211">
        <f t="shared" si="55"/>
        <v>325</v>
      </c>
      <c r="X211" s="33">
        <f t="shared" si="56"/>
        <v>768.25</v>
      </c>
      <c r="Y211" s="33">
        <f t="shared" si="57"/>
        <v>193.75</v>
      </c>
      <c r="Z211" s="45">
        <f t="shared" si="58"/>
        <v>0.39319126819126821</v>
      </c>
      <c r="AA211" s="33">
        <f t="shared" si="59"/>
        <v>378.25</v>
      </c>
      <c r="AB211" s="45">
        <f t="shared" si="60"/>
        <v>0.49235274975593885</v>
      </c>
      <c r="AC211" s="33">
        <f>IFERROR($X211/VLOOKUP(CONCATENATE("USD",C211),[1]GEINDICE!AR$1:AS$65536,2,0),"")</f>
        <v>133.79018494653616</v>
      </c>
      <c r="AD211" s="33">
        <f>IFERROR($AA211/VLOOKUP(CONCATENATE("USD",C211),[1]GEINDICE!AR$1:AS$65536,2,0),"")</f>
        <v>65.871965448782689</v>
      </c>
      <c r="AE211" s="33">
        <f>IFERROR($X211/VLOOKUP(CONCATENATE("EUR",C211),[1]GEINDICE!AR$1:AS$65536,2,0),"")</f>
        <v>123.92528188666462</v>
      </c>
      <c r="AF211" s="33">
        <f>IFERROR($AA211/VLOOKUP(CONCATENATE("EUR",C211),[1]GEINDICE!AR$1:AS$65536,2,0),"")</f>
        <v>61.014953301179162</v>
      </c>
      <c r="AG211" s="48" t="str">
        <f>VLOOKUP(E211,[1]Apresentação!AW$1:AX$65536,2,0)</f>
        <v xml:space="preserve">                    2 - LEATHER AUXILIARIES</v>
      </c>
      <c r="AH211" s="48" t="str">
        <f t="shared" si="61"/>
        <v xml:space="preserve">         5204000067 - NOVALTAN 1146 BR</v>
      </c>
      <c r="AI211" s="49" t="str">
        <f t="shared" si="62"/>
        <v xml:space="preserve">     L00577 - RINCAO GAUCHO INDUSTRIA DE COUROS LTDA</v>
      </c>
      <c r="AJ211" t="str">
        <f t="shared" si="63"/>
        <v xml:space="preserve">     90 - SALES</v>
      </c>
      <c r="AK211" t="str">
        <f t="shared" si="64"/>
        <v/>
      </c>
      <c r="AL211">
        <f t="shared" si="65"/>
        <v>3</v>
      </c>
      <c r="AM211" t="str">
        <f t="shared" si="66"/>
        <v>2025 3</v>
      </c>
      <c r="AN211" t="str">
        <f t="shared" si="67"/>
        <v xml:space="preserve">RINCAO </v>
      </c>
    </row>
    <row r="212" spans="1:40" x14ac:dyDescent="0.35">
      <c r="A212">
        <v>82112</v>
      </c>
      <c r="B212" t="s">
        <v>274</v>
      </c>
      <c r="C212" s="31">
        <v>45769</v>
      </c>
      <c r="D212" t="s">
        <v>373</v>
      </c>
      <c r="E212" t="s">
        <v>374</v>
      </c>
      <c r="F212" t="s">
        <v>632</v>
      </c>
      <c r="G212" t="s">
        <v>633</v>
      </c>
      <c r="H212" t="s">
        <v>634</v>
      </c>
      <c r="I212" t="s">
        <v>635</v>
      </c>
      <c r="J212">
        <v>1500</v>
      </c>
      <c r="K212">
        <v>4437</v>
      </c>
      <c r="L212">
        <v>1500</v>
      </c>
      <c r="M212">
        <v>893.63</v>
      </c>
      <c r="N212">
        <v>2.9580000000000002</v>
      </c>
      <c r="O212" s="32">
        <f t="shared" si="51"/>
        <v>3543.37</v>
      </c>
      <c r="P212" s="32">
        <f t="shared" si="52"/>
        <v>2043.37</v>
      </c>
      <c r="Q212">
        <v>732199</v>
      </c>
      <c r="R212" t="s">
        <v>312</v>
      </c>
      <c r="S212" t="s">
        <v>312</v>
      </c>
      <c r="T212" t="str">
        <f t="shared" si="53"/>
        <v>VEN</v>
      </c>
      <c r="U212" t="s">
        <v>313</v>
      </c>
      <c r="V212" s="33">
        <f t="shared" si="54"/>
        <v>4437</v>
      </c>
      <c r="W212">
        <f t="shared" si="55"/>
        <v>1500</v>
      </c>
      <c r="X212" s="33">
        <f t="shared" si="56"/>
        <v>3543.37</v>
      </c>
      <c r="Y212" s="33">
        <f t="shared" si="57"/>
        <v>893.63</v>
      </c>
      <c r="Z212" s="45">
        <f t="shared" si="58"/>
        <v>0.39291638494478248</v>
      </c>
      <c r="AA212" s="33">
        <f t="shared" si="59"/>
        <v>1743.37</v>
      </c>
      <c r="AB212" s="45">
        <f t="shared" si="60"/>
        <v>0.49200901966207311</v>
      </c>
      <c r="AC212" s="33">
        <f>IFERROR($X212/VLOOKUP(CONCATENATE("USD",C212),[1]GEINDICE!AR$1:AS$65536,2,0),"")</f>
        <v>616.28113260052874</v>
      </c>
      <c r="AD212" s="33">
        <f>IFERROR($AA212/VLOOKUP(CONCATENATE("USD",C212),[1]GEINDICE!AR$1:AS$65536,2,0),"")</f>
        <v>303.21587588701823</v>
      </c>
      <c r="AE212" s="33">
        <f>IFERROR($X212/VLOOKUP(CONCATENATE("EUR",C212),[1]GEINDICE!AR$1:AS$65536,2,0),"")</f>
        <v>537.48502085703444</v>
      </c>
      <c r="AF212" s="33">
        <f>IFERROR($AA212/VLOOKUP(CONCATENATE("EUR",C212),[1]GEINDICE!AR$1:AS$65536,2,0),"")</f>
        <v>264.44747819491846</v>
      </c>
      <c r="AG212" s="48" t="str">
        <f>VLOOKUP(E212,[1]Apresentação!AW$1:AX$65536,2,0)</f>
        <v xml:space="preserve">                    2 - LEATHER AUXILIARIES</v>
      </c>
      <c r="AH212" s="48" t="str">
        <f t="shared" si="61"/>
        <v xml:space="preserve">         5204000067 - NOVALTAN 1146 BR</v>
      </c>
      <c r="AI212" s="49" t="str">
        <f t="shared" si="62"/>
        <v xml:space="preserve">     L00577 - RINCAO GAUCHO INDUSTRIA DE COUROS LTDA</v>
      </c>
      <c r="AJ212" t="str">
        <f t="shared" si="63"/>
        <v xml:space="preserve">     90 - SALES</v>
      </c>
      <c r="AK212" t="str">
        <f t="shared" si="64"/>
        <v/>
      </c>
      <c r="AL212">
        <f t="shared" si="65"/>
        <v>4</v>
      </c>
      <c r="AM212" t="str">
        <f t="shared" si="66"/>
        <v>2025 4</v>
      </c>
      <c r="AN212" t="str">
        <f t="shared" si="67"/>
        <v xml:space="preserve">RINCAO </v>
      </c>
    </row>
    <row r="213" spans="1:40" x14ac:dyDescent="0.35">
      <c r="A213">
        <v>82364</v>
      </c>
      <c r="B213" t="s">
        <v>274</v>
      </c>
      <c r="C213" s="31">
        <v>45789</v>
      </c>
      <c r="D213" t="s">
        <v>373</v>
      </c>
      <c r="E213" t="s">
        <v>374</v>
      </c>
      <c r="F213" t="s">
        <v>632</v>
      </c>
      <c r="G213" t="s">
        <v>633</v>
      </c>
      <c r="H213" t="s">
        <v>634</v>
      </c>
      <c r="I213" t="s">
        <v>635</v>
      </c>
      <c r="J213">
        <v>2825</v>
      </c>
      <c r="K213">
        <v>8356.35</v>
      </c>
      <c r="L213">
        <v>2825</v>
      </c>
      <c r="M213">
        <v>1682.97</v>
      </c>
      <c r="N213">
        <v>2.9580000000000002</v>
      </c>
      <c r="O213" s="32">
        <f t="shared" si="51"/>
        <v>6673.38</v>
      </c>
      <c r="P213" s="32">
        <f t="shared" si="52"/>
        <v>3848.38</v>
      </c>
      <c r="Q213">
        <v>738435</v>
      </c>
      <c r="R213" t="s">
        <v>312</v>
      </c>
      <c r="S213" t="s">
        <v>312</v>
      </c>
      <c r="T213" t="str">
        <f t="shared" si="53"/>
        <v>VEN</v>
      </c>
      <c r="U213" t="s">
        <v>313</v>
      </c>
      <c r="V213" s="33">
        <f t="shared" si="54"/>
        <v>8356.35</v>
      </c>
      <c r="W213">
        <f t="shared" si="55"/>
        <v>2825</v>
      </c>
      <c r="X213" s="33">
        <f t="shared" si="56"/>
        <v>6673.38</v>
      </c>
      <c r="Y213" s="33">
        <f t="shared" si="57"/>
        <v>1682.97</v>
      </c>
      <c r="Z213" s="45">
        <f t="shared" si="58"/>
        <v>0.39292035398230091</v>
      </c>
      <c r="AA213" s="33">
        <f t="shared" si="59"/>
        <v>3283.38</v>
      </c>
      <c r="AB213" s="45">
        <f t="shared" si="60"/>
        <v>0.49201154437481459</v>
      </c>
      <c r="AC213" s="33">
        <f>IFERROR($X213/VLOOKUP(CONCATENATE("USD",C213),[1]GEINDICE!AR$1:AS$65536,2,0),"")</f>
        <v>1174.4359579036288</v>
      </c>
      <c r="AD213" s="33">
        <f>IFERROR($AA213/VLOOKUP(CONCATENATE("USD",C213),[1]GEINDICE!AR$1:AS$65536,2,0),"")</f>
        <v>577.83604941747922</v>
      </c>
      <c r="AE213" s="33">
        <f>IFERROR($X213/VLOOKUP(CONCATENATE("EUR",C213),[1]GEINDICE!AR$1:AS$65536,2,0),"")</f>
        <v>1057.4706450948388</v>
      </c>
      <c r="AF213" s="33">
        <f>IFERROR($AA213/VLOOKUP(CONCATENATE("EUR",C213),[1]GEINDICE!AR$1:AS$65536,2,0),"")</f>
        <v>520.28776522414307</v>
      </c>
      <c r="AG213" s="48" t="str">
        <f>VLOOKUP(E213,[1]Apresentação!AW$1:AX$65536,2,0)</f>
        <v xml:space="preserve">                    2 - LEATHER AUXILIARIES</v>
      </c>
      <c r="AH213" s="48" t="str">
        <f t="shared" si="61"/>
        <v xml:space="preserve">         5204000067 - NOVALTAN 1146 BR</v>
      </c>
      <c r="AI213" s="49" t="str">
        <f t="shared" si="62"/>
        <v xml:space="preserve">     L00577 - RINCAO GAUCHO INDUSTRIA DE COUROS LTDA</v>
      </c>
      <c r="AJ213" t="str">
        <f t="shared" si="63"/>
        <v xml:space="preserve">     90 - SALES</v>
      </c>
      <c r="AK213" t="str">
        <f t="shared" si="64"/>
        <v/>
      </c>
      <c r="AL213">
        <f t="shared" si="65"/>
        <v>5</v>
      </c>
      <c r="AM213" t="str">
        <f t="shared" si="66"/>
        <v>2025 5</v>
      </c>
      <c r="AN213" t="str">
        <f t="shared" si="67"/>
        <v xml:space="preserve">RINCAO </v>
      </c>
    </row>
    <row r="214" spans="1:40" x14ac:dyDescent="0.35">
      <c r="A214">
        <v>80772</v>
      </c>
      <c r="B214" t="s">
        <v>274</v>
      </c>
      <c r="C214" s="31">
        <v>45664</v>
      </c>
      <c r="D214" t="s">
        <v>373</v>
      </c>
      <c r="E214" t="s">
        <v>374</v>
      </c>
      <c r="F214" t="s">
        <v>447</v>
      </c>
      <c r="G214" t="s">
        <v>448</v>
      </c>
      <c r="H214" t="s">
        <v>636</v>
      </c>
      <c r="I214" t="s">
        <v>637</v>
      </c>
      <c r="J214">
        <v>2000</v>
      </c>
      <c r="K214">
        <v>13400</v>
      </c>
      <c r="L214">
        <v>6798.0435600000001</v>
      </c>
      <c r="M214">
        <v>2698.78</v>
      </c>
      <c r="N214">
        <v>6.7</v>
      </c>
      <c r="O214" s="32">
        <f t="shared" si="51"/>
        <v>10701.22</v>
      </c>
      <c r="P214" s="32">
        <f t="shared" si="52"/>
        <v>3903.1764399999993</v>
      </c>
      <c r="Q214">
        <v>706415</v>
      </c>
      <c r="R214" t="s">
        <v>312</v>
      </c>
      <c r="S214" t="s">
        <v>312</v>
      </c>
      <c r="T214" t="str">
        <f t="shared" si="53"/>
        <v>VEN</v>
      </c>
      <c r="U214" t="s">
        <v>313</v>
      </c>
      <c r="V214" s="33">
        <f t="shared" si="54"/>
        <v>13400</v>
      </c>
      <c r="W214">
        <f t="shared" si="55"/>
        <v>2000</v>
      </c>
      <c r="X214" s="33">
        <f t="shared" si="56"/>
        <v>10701.22</v>
      </c>
      <c r="Y214" s="33">
        <f t="shared" si="57"/>
        <v>2698.78</v>
      </c>
      <c r="Z214" s="45">
        <f t="shared" si="58"/>
        <v>0.26143107761194023</v>
      </c>
      <c r="AA214" s="33">
        <f t="shared" si="59"/>
        <v>3503.1764399999993</v>
      </c>
      <c r="AB214" s="45">
        <f t="shared" si="60"/>
        <v>0.32736234186382485</v>
      </c>
      <c r="AC214" s="33">
        <f>IFERROR($X214/VLOOKUP(CONCATENATE("USD",C214),[1]GEINDICE!AR$1:AS$65536,2,0),"")</f>
        <v>1761.7786997250619</v>
      </c>
      <c r="AD214" s="33">
        <f>IFERROR($AA214/VLOOKUP(CONCATENATE("USD",C214),[1]GEINDICE!AR$1:AS$65536,2,0),"")</f>
        <v>576.7400009878005</v>
      </c>
      <c r="AE214" s="33">
        <f>IFERROR($X214/VLOOKUP(CONCATENATE("EUR",C214),[1]GEINDICE!AR$1:AS$65536,2,0),"")</f>
        <v>1698.2559154460189</v>
      </c>
      <c r="AF214" s="33">
        <f>IFERROR($AA214/VLOOKUP(CONCATENATE("EUR",C214),[1]GEINDICE!AR$1:AS$65536,2,0),"")</f>
        <v>555.94503356450241</v>
      </c>
      <c r="AG214" s="48" t="str">
        <f>VLOOKUP(E214,[1]Apresentação!AW$1:AX$65536,2,0)</f>
        <v xml:space="preserve">                    2 - LEATHER AUXILIARIES</v>
      </c>
      <c r="AH214" s="48" t="str">
        <f t="shared" si="61"/>
        <v xml:space="preserve">         5204000054 - NOVALTAN AB BR</v>
      </c>
      <c r="AI214" s="49" t="str">
        <f t="shared" si="62"/>
        <v xml:space="preserve">     L00016 - A BUHLER SA CURTUME</v>
      </c>
      <c r="AJ214" t="str">
        <f t="shared" si="63"/>
        <v xml:space="preserve">     90 - SALES</v>
      </c>
      <c r="AK214" t="str">
        <f t="shared" si="64"/>
        <v/>
      </c>
      <c r="AL214">
        <f t="shared" si="65"/>
        <v>1</v>
      </c>
      <c r="AM214" t="str">
        <f t="shared" si="66"/>
        <v>2025 1</v>
      </c>
      <c r="AN214" t="str">
        <f t="shared" si="67"/>
        <v xml:space="preserve">A </v>
      </c>
    </row>
    <row r="215" spans="1:40" x14ac:dyDescent="0.35">
      <c r="A215">
        <v>81186</v>
      </c>
      <c r="B215" t="s">
        <v>274</v>
      </c>
      <c r="C215" s="31">
        <v>45694</v>
      </c>
      <c r="D215" t="s">
        <v>373</v>
      </c>
      <c r="E215" t="s">
        <v>374</v>
      </c>
      <c r="F215" t="s">
        <v>638</v>
      </c>
      <c r="G215" t="s">
        <v>639</v>
      </c>
      <c r="H215" t="s">
        <v>636</v>
      </c>
      <c r="I215" t="s">
        <v>637</v>
      </c>
      <c r="J215">
        <v>100</v>
      </c>
      <c r="K215">
        <v>640</v>
      </c>
      <c r="L215">
        <v>347.42845</v>
      </c>
      <c r="M215">
        <v>128.88999999999999</v>
      </c>
      <c r="N215">
        <v>6.4</v>
      </c>
      <c r="O215" s="32">
        <f t="shared" si="51"/>
        <v>511.11</v>
      </c>
      <c r="P215" s="32">
        <f t="shared" si="52"/>
        <v>163.68155000000002</v>
      </c>
      <c r="Q215">
        <v>709336</v>
      </c>
      <c r="R215" t="s">
        <v>312</v>
      </c>
      <c r="S215" t="s">
        <v>312</v>
      </c>
      <c r="T215" t="str">
        <f t="shared" si="53"/>
        <v>VEN</v>
      </c>
      <c r="U215" t="s">
        <v>437</v>
      </c>
      <c r="V215" s="33">
        <f t="shared" si="54"/>
        <v>640</v>
      </c>
      <c r="W215">
        <f t="shared" si="55"/>
        <v>100</v>
      </c>
      <c r="X215" s="33">
        <f t="shared" si="56"/>
        <v>511.11</v>
      </c>
      <c r="Y215" s="33">
        <f t="shared" si="57"/>
        <v>128.88999999999999</v>
      </c>
      <c r="Z215" s="45">
        <f t="shared" si="58"/>
        <v>0.22450242187500002</v>
      </c>
      <c r="AA215" s="33">
        <f t="shared" si="59"/>
        <v>143.68155000000002</v>
      </c>
      <c r="AB215" s="45">
        <f t="shared" si="60"/>
        <v>0.28111668721018962</v>
      </c>
      <c r="AC215" s="33">
        <f>IFERROR($X215/VLOOKUP(CONCATENATE("USD",C215),[1]GEINDICE!AR$1:AS$65536,2,0),"")</f>
        <v>88.341745022123888</v>
      </c>
      <c r="AD215" s="33">
        <f>IFERROR($AA215/VLOOKUP(CONCATENATE("USD",C215),[1]GEINDICE!AR$1:AS$65536,2,0),"")</f>
        <v>24.834338702986727</v>
      </c>
      <c r="AE215" s="33">
        <f>IFERROR($X215/VLOOKUP(CONCATENATE("EUR",C215),[1]GEINDICE!AR$1:AS$65536,2,0),"")</f>
        <v>85.189259462973141</v>
      </c>
      <c r="AF215" s="33">
        <f>IFERROR($AA215/VLOOKUP(CONCATENATE("EUR",C215),[1]GEINDICE!AR$1:AS$65536,2,0),"")</f>
        <v>23.948122406120305</v>
      </c>
      <c r="AG215" s="48" t="str">
        <f>VLOOKUP(E215,[1]Apresentação!AW$1:AX$65536,2,0)</f>
        <v xml:space="preserve">                    2 - LEATHER AUXILIARIES</v>
      </c>
      <c r="AH215" s="48" t="str">
        <f t="shared" si="61"/>
        <v xml:space="preserve">         5204000054 - NOVALTAN AB BR</v>
      </c>
      <c r="AI215" s="49" t="str">
        <f t="shared" si="62"/>
        <v xml:space="preserve">     L00032 - PARTNER INDUSTRIA E COMERCIO DE COUROS LTDA</v>
      </c>
      <c r="AJ215" t="str">
        <f t="shared" si="63"/>
        <v xml:space="preserve">     90 - SALES</v>
      </c>
      <c r="AK215" t="str">
        <f t="shared" si="64"/>
        <v/>
      </c>
      <c r="AL215">
        <f t="shared" si="65"/>
        <v>2</v>
      </c>
      <c r="AM215" t="str">
        <f t="shared" si="66"/>
        <v>2025 2</v>
      </c>
      <c r="AN215" t="str">
        <f t="shared" si="67"/>
        <v xml:space="preserve">PARTNER </v>
      </c>
    </row>
    <row r="216" spans="1:40" x14ac:dyDescent="0.35">
      <c r="A216">
        <v>80743</v>
      </c>
      <c r="B216" t="s">
        <v>274</v>
      </c>
      <c r="C216" s="31">
        <v>45663</v>
      </c>
      <c r="D216" t="s">
        <v>373</v>
      </c>
      <c r="E216" t="s">
        <v>374</v>
      </c>
      <c r="F216" t="s">
        <v>640</v>
      </c>
      <c r="G216" t="s">
        <v>641</v>
      </c>
      <c r="H216" t="s">
        <v>636</v>
      </c>
      <c r="I216" t="s">
        <v>637</v>
      </c>
      <c r="J216">
        <v>150</v>
      </c>
      <c r="K216">
        <v>1080</v>
      </c>
      <c r="L216">
        <v>509.85327000000001</v>
      </c>
      <c r="M216">
        <v>217.51</v>
      </c>
      <c r="N216">
        <v>7.2</v>
      </c>
      <c r="O216" s="32">
        <f t="shared" si="51"/>
        <v>862.49</v>
      </c>
      <c r="P216" s="32">
        <f t="shared" si="52"/>
        <v>352.63673</v>
      </c>
      <c r="Q216">
        <v>706197</v>
      </c>
      <c r="R216" t="s">
        <v>312</v>
      </c>
      <c r="S216" t="s">
        <v>312</v>
      </c>
      <c r="T216" t="str">
        <f t="shared" si="53"/>
        <v>VEN</v>
      </c>
      <c r="U216" t="s">
        <v>437</v>
      </c>
      <c r="V216" s="33">
        <f t="shared" si="54"/>
        <v>1080</v>
      </c>
      <c r="W216">
        <f t="shared" si="55"/>
        <v>150</v>
      </c>
      <c r="X216" s="33">
        <f t="shared" si="56"/>
        <v>862.49</v>
      </c>
      <c r="Y216" s="33">
        <f t="shared" si="57"/>
        <v>217.51</v>
      </c>
      <c r="Z216" s="45">
        <f t="shared" si="58"/>
        <v>0.29873771296296298</v>
      </c>
      <c r="AA216" s="33">
        <f t="shared" si="59"/>
        <v>322.63673</v>
      </c>
      <c r="AB216" s="45">
        <f t="shared" si="60"/>
        <v>0.37407590812647101</v>
      </c>
      <c r="AC216" s="33">
        <f>IFERROR($X216/VLOOKUP(CONCATENATE("USD",C216),[1]GEINDICE!AR$1:AS$65536,2,0),"")</f>
        <v>141.11651041411017</v>
      </c>
      <c r="AD216" s="33">
        <f>IFERROR($AA216/VLOOKUP(CONCATENATE("USD",C216),[1]GEINDICE!AR$1:AS$65536,2,0),"")</f>
        <v>52.788286784796867</v>
      </c>
      <c r="AE216" s="33">
        <f>IFERROR($X216/VLOOKUP(CONCATENATE("EUR",C216),[1]GEINDICE!AR$1:AS$65536,2,0),"")</f>
        <v>135.75464719122346</v>
      </c>
      <c r="AF216" s="33">
        <f>IFERROR($AA216/VLOOKUP(CONCATENATE("EUR",C216),[1]GEINDICE!AR$1:AS$65536,2,0),"")</f>
        <v>50.782542930445594</v>
      </c>
      <c r="AG216" s="48" t="str">
        <f>VLOOKUP(E216,[1]Apresentação!AW$1:AX$65536,2,0)</f>
        <v xml:space="preserve">                    2 - LEATHER AUXILIARIES</v>
      </c>
      <c r="AH216" s="48" t="str">
        <f t="shared" si="61"/>
        <v xml:space="preserve">         5204000054 - NOVALTAN AB BR</v>
      </c>
      <c r="AI216" s="49" t="str">
        <f t="shared" si="62"/>
        <v xml:space="preserve">     L00079 - BABY LEATHER IND E COM DE COUROS LTDA</v>
      </c>
      <c r="AJ216" t="str">
        <f t="shared" si="63"/>
        <v xml:space="preserve">     90 - SALES</v>
      </c>
      <c r="AK216" t="str">
        <f t="shared" si="64"/>
        <v/>
      </c>
      <c r="AL216">
        <f t="shared" si="65"/>
        <v>1</v>
      </c>
      <c r="AM216" t="str">
        <f t="shared" si="66"/>
        <v>2025 1</v>
      </c>
      <c r="AN216" t="str">
        <f t="shared" si="67"/>
        <v xml:space="preserve">BABY </v>
      </c>
    </row>
    <row r="217" spans="1:40" x14ac:dyDescent="0.35">
      <c r="A217">
        <v>80747</v>
      </c>
      <c r="B217" t="s">
        <v>274</v>
      </c>
      <c r="C217" s="31">
        <v>45663</v>
      </c>
      <c r="D217" t="s">
        <v>373</v>
      </c>
      <c r="E217" t="s">
        <v>374</v>
      </c>
      <c r="F217" t="s">
        <v>638</v>
      </c>
      <c r="G217" t="s">
        <v>639</v>
      </c>
      <c r="H217" t="s">
        <v>636</v>
      </c>
      <c r="I217" t="s">
        <v>637</v>
      </c>
      <c r="J217">
        <v>300</v>
      </c>
      <c r="K217">
        <v>1920</v>
      </c>
      <c r="L217">
        <v>1019.70653</v>
      </c>
      <c r="M217">
        <v>386.69</v>
      </c>
      <c r="N217">
        <v>6.4</v>
      </c>
      <c r="O217" s="32">
        <f t="shared" si="51"/>
        <v>1533.31</v>
      </c>
      <c r="P217" s="32">
        <f t="shared" si="52"/>
        <v>513.6034699999999</v>
      </c>
      <c r="Q217">
        <v>706202</v>
      </c>
      <c r="R217" t="s">
        <v>312</v>
      </c>
      <c r="S217" t="s">
        <v>312</v>
      </c>
      <c r="T217" t="str">
        <f t="shared" si="53"/>
        <v>VEN</v>
      </c>
      <c r="U217" t="s">
        <v>313</v>
      </c>
      <c r="V217" s="33">
        <f t="shared" si="54"/>
        <v>1920</v>
      </c>
      <c r="W217">
        <f t="shared" si="55"/>
        <v>300</v>
      </c>
      <c r="X217" s="33">
        <f t="shared" si="56"/>
        <v>1533.31</v>
      </c>
      <c r="Y217" s="33">
        <f t="shared" si="57"/>
        <v>386.69</v>
      </c>
      <c r="Z217" s="45">
        <f t="shared" si="58"/>
        <v>0.23625180729166662</v>
      </c>
      <c r="AA217" s="33">
        <f t="shared" si="59"/>
        <v>453.6034699999999</v>
      </c>
      <c r="AB217" s="45">
        <f t="shared" si="60"/>
        <v>0.29583285180426655</v>
      </c>
      <c r="AC217" s="33">
        <f>IFERROR($X217/VLOOKUP(CONCATENATE("USD",C217),[1]GEINDICE!AR$1:AS$65536,2,0),"")</f>
        <v>250.87288731818253</v>
      </c>
      <c r="AD217" s="33">
        <f>IFERROR($AA217/VLOOKUP(CONCATENATE("USD",C217),[1]GEINDICE!AR$1:AS$65536,2,0),"")</f>
        <v>74.216441695708355</v>
      </c>
      <c r="AE217" s="33">
        <f>IFERROR($X217/VLOOKUP(CONCATENATE("EUR",C217),[1]GEINDICE!AR$1:AS$65536,2,0),"")</f>
        <v>241.34072057041223</v>
      </c>
      <c r="AF217" s="33">
        <f>IFERROR($AA217/VLOOKUP(CONCATENATE("EUR",C217),[1]GEINDICE!AR$1:AS$65536,2,0),"")</f>
        <v>71.396513622841653</v>
      </c>
      <c r="AG217" s="48" t="str">
        <f>VLOOKUP(E217,[1]Apresentação!AW$1:AX$65536,2,0)</f>
        <v xml:space="preserve">                    2 - LEATHER AUXILIARIES</v>
      </c>
      <c r="AH217" s="48" t="str">
        <f t="shared" si="61"/>
        <v xml:space="preserve">         5204000054 - NOVALTAN AB BR</v>
      </c>
      <c r="AI217" s="49" t="str">
        <f t="shared" si="62"/>
        <v xml:space="preserve">     L00032 - PARTNER INDUSTRIA E COMERCIO DE COUROS LTDA</v>
      </c>
      <c r="AJ217" t="str">
        <f t="shared" si="63"/>
        <v xml:space="preserve">     90 - SALES</v>
      </c>
      <c r="AK217" t="str">
        <f t="shared" si="64"/>
        <v/>
      </c>
      <c r="AL217">
        <f t="shared" si="65"/>
        <v>1</v>
      </c>
      <c r="AM217" t="str">
        <f t="shared" si="66"/>
        <v>2025 1</v>
      </c>
      <c r="AN217" t="str">
        <f t="shared" si="67"/>
        <v xml:space="preserve">PARTNER </v>
      </c>
    </row>
    <row r="218" spans="1:40" x14ac:dyDescent="0.35">
      <c r="A218">
        <v>80748</v>
      </c>
      <c r="B218" t="s">
        <v>274</v>
      </c>
      <c r="C218" s="31">
        <v>45663</v>
      </c>
      <c r="D218" t="s">
        <v>373</v>
      </c>
      <c r="E218" t="s">
        <v>374</v>
      </c>
      <c r="F218" t="s">
        <v>642</v>
      </c>
      <c r="G218" t="s">
        <v>643</v>
      </c>
      <c r="H218" t="s">
        <v>636</v>
      </c>
      <c r="I218" t="s">
        <v>637</v>
      </c>
      <c r="J218">
        <v>100</v>
      </c>
      <c r="K218">
        <v>726.80000000000007</v>
      </c>
      <c r="L218">
        <v>339.90217999999999</v>
      </c>
      <c r="M218">
        <v>146.38</v>
      </c>
      <c r="N218">
        <v>7.2680000000000007</v>
      </c>
      <c r="O218" s="32">
        <f t="shared" si="51"/>
        <v>580.42000000000007</v>
      </c>
      <c r="P218" s="32">
        <f t="shared" si="52"/>
        <v>240.51782000000009</v>
      </c>
      <c r="Q218">
        <v>706204</v>
      </c>
      <c r="R218" t="s">
        <v>312</v>
      </c>
      <c r="S218" t="s">
        <v>312</v>
      </c>
      <c r="T218" t="str">
        <f t="shared" si="53"/>
        <v>VEN</v>
      </c>
      <c r="U218" t="s">
        <v>313</v>
      </c>
      <c r="V218" s="33">
        <f t="shared" si="54"/>
        <v>726.80000000000007</v>
      </c>
      <c r="W218">
        <f t="shared" si="55"/>
        <v>100</v>
      </c>
      <c r="X218" s="33">
        <f t="shared" si="56"/>
        <v>580.42000000000007</v>
      </c>
      <c r="Y218" s="33">
        <f t="shared" si="57"/>
        <v>146.38</v>
      </c>
      <c r="Z218" s="45">
        <f t="shared" si="58"/>
        <v>0.30340921849201991</v>
      </c>
      <c r="AA218" s="33">
        <f t="shared" si="59"/>
        <v>220.51782000000009</v>
      </c>
      <c r="AB218" s="45">
        <f t="shared" si="60"/>
        <v>0.37992801764239698</v>
      </c>
      <c r="AC218" s="33">
        <f>IFERROR($X218/VLOOKUP(CONCATENATE("USD",C218),[1]GEINDICE!AR$1:AS$65536,2,0),"")</f>
        <v>94.965558991475646</v>
      </c>
      <c r="AD218" s="33">
        <f>IFERROR($AA218/VLOOKUP(CONCATENATE("USD",C218),[1]GEINDICE!AR$1:AS$65536,2,0),"")</f>
        <v>36.080076571933454</v>
      </c>
      <c r="AE218" s="33">
        <f>IFERROR($X218/VLOOKUP(CONCATENATE("EUR",C218),[1]GEINDICE!AR$1:AS$65536,2,0),"")</f>
        <v>91.357247414729372</v>
      </c>
      <c r="AF218" s="33">
        <f>IFERROR($AA218/VLOOKUP(CONCATENATE("EUR",C218),[1]GEINDICE!AR$1:AS$65536,2,0),"")</f>
        <v>34.709177907544124</v>
      </c>
      <c r="AG218" s="48" t="str">
        <f>VLOOKUP(E218,[1]Apresentação!AW$1:AX$65536,2,0)</f>
        <v xml:space="preserve">                    2 - LEATHER AUXILIARIES</v>
      </c>
      <c r="AH218" s="48" t="str">
        <f t="shared" si="61"/>
        <v xml:space="preserve">         5204000054 - NOVALTAN AB BR</v>
      </c>
      <c r="AI218" s="49" t="str">
        <f t="shared" si="62"/>
        <v xml:space="preserve">     L00281 - ICL BENEFICIAMENTO DE COUROS LTDA.</v>
      </c>
      <c r="AJ218" t="str">
        <f t="shared" si="63"/>
        <v xml:space="preserve">     90 - SALES</v>
      </c>
      <c r="AK218" t="str">
        <f t="shared" si="64"/>
        <v/>
      </c>
      <c r="AL218">
        <f t="shared" si="65"/>
        <v>1</v>
      </c>
      <c r="AM218" t="str">
        <f t="shared" si="66"/>
        <v>2025 1</v>
      </c>
      <c r="AN218" t="str">
        <f t="shared" si="67"/>
        <v xml:space="preserve">ICL </v>
      </c>
    </row>
    <row r="219" spans="1:40" x14ac:dyDescent="0.35">
      <c r="A219">
        <v>81204</v>
      </c>
      <c r="B219" t="s">
        <v>274</v>
      </c>
      <c r="C219" s="31">
        <v>45695</v>
      </c>
      <c r="D219" t="s">
        <v>373</v>
      </c>
      <c r="E219" t="s">
        <v>374</v>
      </c>
      <c r="F219" t="s">
        <v>638</v>
      </c>
      <c r="G219" t="s">
        <v>639</v>
      </c>
      <c r="H219" t="s">
        <v>636</v>
      </c>
      <c r="I219" t="s">
        <v>637</v>
      </c>
      <c r="J219">
        <v>300</v>
      </c>
      <c r="K219">
        <v>1920</v>
      </c>
      <c r="L219">
        <v>1042.2853500000001</v>
      </c>
      <c r="M219">
        <v>386.69</v>
      </c>
      <c r="N219">
        <v>6.4</v>
      </c>
      <c r="O219" s="32">
        <f t="shared" si="51"/>
        <v>1533.31</v>
      </c>
      <c r="P219" s="32">
        <f t="shared" si="52"/>
        <v>491.02464999999984</v>
      </c>
      <c r="Q219">
        <v>709543</v>
      </c>
      <c r="R219" t="s">
        <v>312</v>
      </c>
      <c r="S219" t="s">
        <v>312</v>
      </c>
      <c r="T219" t="str">
        <f t="shared" si="53"/>
        <v>VEN</v>
      </c>
      <c r="U219" t="s">
        <v>437</v>
      </c>
      <c r="V219" s="33">
        <f t="shared" si="54"/>
        <v>1920</v>
      </c>
      <c r="W219">
        <f t="shared" si="55"/>
        <v>300</v>
      </c>
      <c r="X219" s="33">
        <f t="shared" si="56"/>
        <v>1533.31</v>
      </c>
      <c r="Y219" s="33">
        <f t="shared" si="57"/>
        <v>386.69</v>
      </c>
      <c r="Z219" s="45">
        <f t="shared" si="58"/>
        <v>0.22449200520833326</v>
      </c>
      <c r="AA219" s="33">
        <f t="shared" si="59"/>
        <v>431.02464999999984</v>
      </c>
      <c r="AB219" s="45">
        <f t="shared" si="60"/>
        <v>0.28110731032863534</v>
      </c>
      <c r="AC219" s="33">
        <f>IFERROR($X219/VLOOKUP(CONCATENATE("USD",C219),[1]GEINDICE!AR$1:AS$65536,2,0),"")</f>
        <v>266.39852667790188</v>
      </c>
      <c r="AD219" s="33">
        <f>IFERROR($AA219/VLOOKUP(CONCATENATE("USD",C219),[1]GEINDICE!AR$1:AS$65536,2,0),"")</f>
        <v>74.88657330993621</v>
      </c>
      <c r="AE219" s="33">
        <f>IFERROR($X219/VLOOKUP(CONCATENATE("EUR",C219),[1]GEINDICE!AR$1:AS$65536,2,0),"")</f>
        <v>257.28836311771119</v>
      </c>
      <c r="AF219" s="33">
        <f>IFERROR($AA219/VLOOKUP(CONCATENATE("EUR",C219),[1]GEINDICE!AR$1:AS$65536,2,0),"")</f>
        <v>72.325639734877058</v>
      </c>
      <c r="AG219" s="48" t="str">
        <f>VLOOKUP(E219,[1]Apresentação!AW$1:AX$65536,2,0)</f>
        <v xml:space="preserve">                    2 - LEATHER AUXILIARIES</v>
      </c>
      <c r="AH219" s="48" t="str">
        <f t="shared" si="61"/>
        <v xml:space="preserve">         5204000054 - NOVALTAN AB BR</v>
      </c>
      <c r="AI219" s="49" t="str">
        <f t="shared" si="62"/>
        <v xml:space="preserve">     L00032 - PARTNER INDUSTRIA E COMERCIO DE COUROS LTDA</v>
      </c>
      <c r="AJ219" t="str">
        <f t="shared" si="63"/>
        <v xml:space="preserve">     90 - SALES</v>
      </c>
      <c r="AK219" t="str">
        <f t="shared" si="64"/>
        <v/>
      </c>
      <c r="AL219">
        <f t="shared" si="65"/>
        <v>2</v>
      </c>
      <c r="AM219" t="str">
        <f t="shared" si="66"/>
        <v>2025 2</v>
      </c>
      <c r="AN219" t="str">
        <f t="shared" si="67"/>
        <v xml:space="preserve">PARTNER </v>
      </c>
    </row>
    <row r="220" spans="1:40" x14ac:dyDescent="0.35">
      <c r="A220">
        <v>82277</v>
      </c>
      <c r="B220" t="s">
        <v>274</v>
      </c>
      <c r="C220" s="31">
        <v>45782</v>
      </c>
      <c r="D220" t="s">
        <v>373</v>
      </c>
      <c r="E220" t="s">
        <v>374</v>
      </c>
      <c r="F220" t="s">
        <v>433</v>
      </c>
      <c r="G220" t="s">
        <v>434</v>
      </c>
      <c r="H220" t="s">
        <v>636</v>
      </c>
      <c r="I220" t="s">
        <v>637</v>
      </c>
      <c r="J220">
        <v>100</v>
      </c>
      <c r="K220">
        <v>667</v>
      </c>
      <c r="L220">
        <v>352.32893000000001</v>
      </c>
      <c r="M220">
        <v>134.33000000000001</v>
      </c>
      <c r="N220">
        <v>6.67</v>
      </c>
      <c r="O220" s="32">
        <f t="shared" si="51"/>
        <v>532.66999999999996</v>
      </c>
      <c r="P220" s="32">
        <f t="shared" si="52"/>
        <v>180.34106999999995</v>
      </c>
      <c r="Q220">
        <v>737005</v>
      </c>
      <c r="R220" t="s">
        <v>312</v>
      </c>
      <c r="S220" t="s">
        <v>312</v>
      </c>
      <c r="T220" t="str">
        <f t="shared" si="53"/>
        <v>VEN</v>
      </c>
      <c r="U220" t="s">
        <v>313</v>
      </c>
      <c r="V220" s="33">
        <f t="shared" si="54"/>
        <v>667</v>
      </c>
      <c r="W220">
        <f t="shared" si="55"/>
        <v>100</v>
      </c>
      <c r="X220" s="33">
        <f t="shared" si="56"/>
        <v>532.66999999999996</v>
      </c>
      <c r="Y220" s="33">
        <f t="shared" si="57"/>
        <v>134.33000000000001</v>
      </c>
      <c r="Z220" s="45">
        <f t="shared" si="58"/>
        <v>0.24039140929535224</v>
      </c>
      <c r="AA220" s="33">
        <f t="shared" si="59"/>
        <v>160.34106999999995</v>
      </c>
      <c r="AB220" s="45">
        <f t="shared" si="60"/>
        <v>0.30101389227852132</v>
      </c>
      <c r="AC220" s="33">
        <f>IFERROR($X220/VLOOKUP(CONCATENATE("USD",C220),[1]GEINDICE!AR$1:AS$65536,2,0),"")</f>
        <v>94.244515215852786</v>
      </c>
      <c r="AD220" s="33">
        <f>IFERROR($AA220/VLOOKUP(CONCATENATE("USD",C220),[1]GEINDICE!AR$1:AS$65536,2,0),"")</f>
        <v>28.368908351026175</v>
      </c>
      <c r="AE220" s="33">
        <f>IFERROR($X220/VLOOKUP(CONCATENATE("EUR",C220),[1]GEINDICE!AR$1:AS$65536,2,0),"")</f>
        <v>83.292156617463093</v>
      </c>
      <c r="AF220" s="33">
        <f>IFERROR($AA220/VLOOKUP(CONCATENATE("EUR",C220),[1]GEINDICE!AR$1:AS$65536,2,0),"")</f>
        <v>25.072096259694764</v>
      </c>
      <c r="AG220" s="48" t="str">
        <f>VLOOKUP(E220,[1]Apresentação!AW$1:AX$65536,2,0)</f>
        <v xml:space="preserve">                    2 - LEATHER AUXILIARIES</v>
      </c>
      <c r="AH220" s="48" t="str">
        <f t="shared" si="61"/>
        <v xml:space="preserve">         5204000054 - NOVALTAN AB BR</v>
      </c>
      <c r="AI220" s="49" t="str">
        <f t="shared" si="62"/>
        <v xml:space="preserve">     L00469 - VALESEMI BENEFICIAMENTO DE COUROS LTDA</v>
      </c>
      <c r="AJ220" t="str">
        <f t="shared" si="63"/>
        <v xml:space="preserve">     90 - SALES</v>
      </c>
      <c r="AK220" t="str">
        <f t="shared" si="64"/>
        <v/>
      </c>
      <c r="AL220">
        <f t="shared" si="65"/>
        <v>5</v>
      </c>
      <c r="AM220" t="str">
        <f t="shared" si="66"/>
        <v>2025 5</v>
      </c>
      <c r="AN220" t="str">
        <f t="shared" si="67"/>
        <v xml:space="preserve">VALESEMI </v>
      </c>
    </row>
    <row r="221" spans="1:40" x14ac:dyDescent="0.35">
      <c r="A221">
        <v>82389</v>
      </c>
      <c r="B221" t="s">
        <v>274</v>
      </c>
      <c r="C221" s="31">
        <v>45790</v>
      </c>
      <c r="D221" t="s">
        <v>373</v>
      </c>
      <c r="E221" t="s">
        <v>374</v>
      </c>
      <c r="F221" t="s">
        <v>642</v>
      </c>
      <c r="G221" t="s">
        <v>643</v>
      </c>
      <c r="H221" t="s">
        <v>636</v>
      </c>
      <c r="I221" t="s">
        <v>637</v>
      </c>
      <c r="J221">
        <v>75</v>
      </c>
      <c r="K221">
        <v>545.1</v>
      </c>
      <c r="L221">
        <v>264.24669999999998</v>
      </c>
      <c r="M221">
        <v>109.78</v>
      </c>
      <c r="N221">
        <v>7.2680000000000007</v>
      </c>
      <c r="O221" s="32">
        <f t="shared" si="51"/>
        <v>435.32000000000005</v>
      </c>
      <c r="P221" s="32">
        <f t="shared" si="52"/>
        <v>171.07330000000007</v>
      </c>
      <c r="Q221">
        <v>738536</v>
      </c>
      <c r="R221" t="s">
        <v>312</v>
      </c>
      <c r="S221" t="s">
        <v>312</v>
      </c>
      <c r="T221" t="str">
        <f t="shared" si="53"/>
        <v>VEN</v>
      </c>
      <c r="U221" t="s">
        <v>313</v>
      </c>
      <c r="V221" s="33">
        <f t="shared" si="54"/>
        <v>545.1</v>
      </c>
      <c r="W221">
        <f t="shared" si="55"/>
        <v>75</v>
      </c>
      <c r="X221" s="33">
        <f t="shared" si="56"/>
        <v>435.32000000000005</v>
      </c>
      <c r="Y221" s="33">
        <f t="shared" si="57"/>
        <v>109.78</v>
      </c>
      <c r="Z221" s="45">
        <f t="shared" si="58"/>
        <v>0.28632049165290785</v>
      </c>
      <c r="AA221" s="33">
        <f t="shared" si="59"/>
        <v>156.07330000000007</v>
      </c>
      <c r="AB221" s="45">
        <f t="shared" si="60"/>
        <v>0.35852545254065987</v>
      </c>
      <c r="AC221" s="33">
        <f>IFERROR($X221/VLOOKUP(CONCATENATE("USD",C221),[1]GEINDICE!AR$1:AS$65536,2,0),"")</f>
        <v>77.373715829511937</v>
      </c>
      <c r="AD221" s="33">
        <f>IFERROR($AA221/VLOOKUP(CONCATENATE("USD",C221),[1]GEINDICE!AR$1:AS$65536,2,0),"")</f>
        <v>27.740446482528185</v>
      </c>
      <c r="AE221" s="33">
        <f>IFERROR($X221/VLOOKUP(CONCATENATE("EUR",C221),[1]GEINDICE!AR$1:AS$65536,2,0),"")</f>
        <v>69.232481949171415</v>
      </c>
      <c r="AF221" s="33">
        <f>IFERROR($AA221/VLOOKUP(CONCATENATE("EUR",C221),[1]GEINDICE!AR$1:AS$65536,2,0),"")</f>
        <v>24.821606921339747</v>
      </c>
      <c r="AG221" s="48" t="str">
        <f>VLOOKUP(E221,[1]Apresentação!AW$1:AX$65536,2,0)</f>
        <v xml:space="preserve">                    2 - LEATHER AUXILIARIES</v>
      </c>
      <c r="AH221" s="48" t="str">
        <f t="shared" si="61"/>
        <v xml:space="preserve">         5204000054 - NOVALTAN AB BR</v>
      </c>
      <c r="AI221" s="49" t="str">
        <f t="shared" si="62"/>
        <v xml:space="preserve">     L00281 - ICL BENEFICIAMENTO DE COUROS LTDA.</v>
      </c>
      <c r="AJ221" t="str">
        <f t="shared" si="63"/>
        <v xml:space="preserve">     90 - SALES</v>
      </c>
      <c r="AK221" t="str">
        <f t="shared" si="64"/>
        <v/>
      </c>
      <c r="AL221">
        <f t="shared" si="65"/>
        <v>5</v>
      </c>
      <c r="AM221" t="str">
        <f t="shared" si="66"/>
        <v>2025 5</v>
      </c>
      <c r="AN221" t="str">
        <f t="shared" si="67"/>
        <v xml:space="preserve">ICL </v>
      </c>
    </row>
    <row r="222" spans="1:40" x14ac:dyDescent="0.35">
      <c r="A222">
        <v>82282</v>
      </c>
      <c r="B222" t="s">
        <v>274</v>
      </c>
      <c r="C222" s="31">
        <v>45783</v>
      </c>
      <c r="D222" t="s">
        <v>373</v>
      </c>
      <c r="E222" t="s">
        <v>374</v>
      </c>
      <c r="F222" t="s">
        <v>382</v>
      </c>
      <c r="G222" t="s">
        <v>383</v>
      </c>
      <c r="H222" t="s">
        <v>636</v>
      </c>
      <c r="I222" t="s">
        <v>637</v>
      </c>
      <c r="J222">
        <v>500</v>
      </c>
      <c r="K222">
        <v>3750.2000000000003</v>
      </c>
      <c r="L222">
        <v>1761.64465</v>
      </c>
      <c r="M222">
        <v>755.29</v>
      </c>
      <c r="N222">
        <v>7.5004</v>
      </c>
      <c r="O222" s="32">
        <f t="shared" si="51"/>
        <v>2994.9100000000003</v>
      </c>
      <c r="P222" s="32">
        <f t="shared" si="52"/>
        <v>1233.2653500000004</v>
      </c>
      <c r="Q222">
        <v>737361</v>
      </c>
      <c r="R222" t="s">
        <v>312</v>
      </c>
      <c r="S222" t="s">
        <v>312</v>
      </c>
      <c r="T222" t="str">
        <f t="shared" si="53"/>
        <v>VEN</v>
      </c>
      <c r="U222" t="s">
        <v>437</v>
      </c>
      <c r="V222" s="33">
        <f t="shared" si="54"/>
        <v>3750.2000000000003</v>
      </c>
      <c r="W222">
        <f t="shared" si="55"/>
        <v>500</v>
      </c>
      <c r="X222" s="33">
        <f t="shared" si="56"/>
        <v>2994.9100000000003</v>
      </c>
      <c r="Y222" s="33">
        <f t="shared" si="57"/>
        <v>755.29</v>
      </c>
      <c r="Z222" s="45">
        <f t="shared" si="58"/>
        <v>0.30218797664124586</v>
      </c>
      <c r="AA222" s="33">
        <f t="shared" si="59"/>
        <v>1133.2653500000004</v>
      </c>
      <c r="AB222" s="45">
        <f t="shared" si="60"/>
        <v>0.37839713046468848</v>
      </c>
      <c r="AC222" s="33">
        <f>IFERROR($X222/VLOOKUP(CONCATENATE("USD",C222),[1]GEINDICE!AR$1:AS$65536,2,0),"")</f>
        <v>523.49414438035308</v>
      </c>
      <c r="AD222" s="33">
        <f>IFERROR($AA222/VLOOKUP(CONCATENATE("USD",C222),[1]GEINDICE!AR$1:AS$65536,2,0),"")</f>
        <v>198.08868204859297</v>
      </c>
      <c r="AE222" s="33">
        <f>IFERROR($X222/VLOOKUP(CONCATENATE("EUR",C222),[1]GEINDICE!AR$1:AS$65536,2,0),"")</f>
        <v>461.42978198906098</v>
      </c>
      <c r="AF222" s="33">
        <f>IFERROR($AA222/VLOOKUP(CONCATENATE("EUR",C222),[1]GEINDICE!AR$1:AS$65536,2,0),"")</f>
        <v>174.60370541560749</v>
      </c>
      <c r="AG222" s="48" t="str">
        <f>VLOOKUP(E222,[1]Apresentação!AW$1:AX$65536,2,0)</f>
        <v xml:space="preserve">                    2 - LEATHER AUXILIARIES</v>
      </c>
      <c r="AH222" s="48" t="str">
        <f t="shared" si="61"/>
        <v xml:space="preserve">         5204000054 - NOVALTAN AB BR</v>
      </c>
      <c r="AI222" s="49" t="str">
        <f t="shared" si="62"/>
        <v xml:space="preserve">     ZF1123 - GOBBA LEATHER INDUSTRIA E COMERCIO LTDA</v>
      </c>
      <c r="AJ222" t="str">
        <f t="shared" si="63"/>
        <v xml:space="preserve">     90 - SALES</v>
      </c>
      <c r="AK222" t="str">
        <f t="shared" si="64"/>
        <v/>
      </c>
      <c r="AL222">
        <f t="shared" si="65"/>
        <v>5</v>
      </c>
      <c r="AM222" t="str">
        <f t="shared" si="66"/>
        <v>2025 5</v>
      </c>
      <c r="AN222" t="str">
        <f t="shared" si="67"/>
        <v xml:space="preserve">GOBBA </v>
      </c>
    </row>
    <row r="223" spans="1:40" x14ac:dyDescent="0.35">
      <c r="A223">
        <v>80798</v>
      </c>
      <c r="B223" t="s">
        <v>274</v>
      </c>
      <c r="C223" s="31">
        <v>45666</v>
      </c>
      <c r="D223" t="s">
        <v>373</v>
      </c>
      <c r="E223" t="s">
        <v>374</v>
      </c>
      <c r="F223" t="s">
        <v>638</v>
      </c>
      <c r="G223" t="s">
        <v>639</v>
      </c>
      <c r="H223" t="s">
        <v>636</v>
      </c>
      <c r="I223" t="s">
        <v>637</v>
      </c>
      <c r="J223">
        <v>300</v>
      </c>
      <c r="K223">
        <v>1920</v>
      </c>
      <c r="L223">
        <v>1019.70653</v>
      </c>
      <c r="M223">
        <v>386.69</v>
      </c>
      <c r="N223">
        <v>6.4</v>
      </c>
      <c r="O223" s="32">
        <f t="shared" si="51"/>
        <v>1533.31</v>
      </c>
      <c r="P223" s="32">
        <f t="shared" si="52"/>
        <v>513.6034699999999</v>
      </c>
      <c r="Q223">
        <v>706659</v>
      </c>
      <c r="R223" t="s">
        <v>312</v>
      </c>
      <c r="S223" t="s">
        <v>312</v>
      </c>
      <c r="T223" t="str">
        <f t="shared" si="53"/>
        <v>VEN</v>
      </c>
      <c r="U223" t="s">
        <v>437</v>
      </c>
      <c r="V223" s="33">
        <f t="shared" si="54"/>
        <v>1920</v>
      </c>
      <c r="W223">
        <f t="shared" si="55"/>
        <v>300</v>
      </c>
      <c r="X223" s="33">
        <f t="shared" si="56"/>
        <v>1533.31</v>
      </c>
      <c r="Y223" s="33">
        <f t="shared" si="57"/>
        <v>386.69</v>
      </c>
      <c r="Z223" s="45">
        <f t="shared" si="58"/>
        <v>0.23625180729166662</v>
      </c>
      <c r="AA223" s="33">
        <f t="shared" si="59"/>
        <v>453.6034699999999</v>
      </c>
      <c r="AB223" s="45">
        <f t="shared" si="60"/>
        <v>0.29583285180426655</v>
      </c>
      <c r="AC223" s="33">
        <f>IFERROR($X223/VLOOKUP(CONCATENATE("USD",C223),[1]GEINDICE!AR$1:AS$65536,2,0),"")</f>
        <v>251.79157908565423</v>
      </c>
      <c r="AD223" s="33">
        <f>IFERROR($AA223/VLOOKUP(CONCATENATE("USD",C223),[1]GEINDICE!AR$1:AS$65536,2,0),"")</f>
        <v>74.488220901208607</v>
      </c>
      <c r="AE223" s="33">
        <f>IFERROR($X223/VLOOKUP(CONCATENATE("EUR",C223),[1]GEINDICE!AR$1:AS$65536,2,0),"")</f>
        <v>244.45737608213889</v>
      </c>
      <c r="AF223" s="33">
        <f>IFERROR($AA223/VLOOKUP(CONCATENATE("EUR",C223),[1]GEINDICE!AR$1:AS$65536,2,0),"")</f>
        <v>72.318522710967244</v>
      </c>
      <c r="AG223" s="48" t="str">
        <f>VLOOKUP(E223,[1]Apresentação!AW$1:AX$65536,2,0)</f>
        <v xml:space="preserve">                    2 - LEATHER AUXILIARIES</v>
      </c>
      <c r="AH223" s="48" t="str">
        <f t="shared" si="61"/>
        <v xml:space="preserve">         5204000054 - NOVALTAN AB BR</v>
      </c>
      <c r="AI223" s="49" t="str">
        <f t="shared" si="62"/>
        <v xml:space="preserve">     L00032 - PARTNER INDUSTRIA E COMERCIO DE COUROS LTDA</v>
      </c>
      <c r="AJ223" t="str">
        <f t="shared" si="63"/>
        <v xml:space="preserve">     90 - SALES</v>
      </c>
      <c r="AK223" t="str">
        <f t="shared" si="64"/>
        <v/>
      </c>
      <c r="AL223">
        <f t="shared" si="65"/>
        <v>1</v>
      </c>
      <c r="AM223" t="str">
        <f t="shared" si="66"/>
        <v>2025 1</v>
      </c>
      <c r="AN223" t="str">
        <f t="shared" si="67"/>
        <v xml:space="preserve">PARTNER </v>
      </c>
    </row>
    <row r="224" spans="1:40" x14ac:dyDescent="0.35">
      <c r="A224">
        <v>81582</v>
      </c>
      <c r="B224" t="s">
        <v>274</v>
      </c>
      <c r="C224" s="31">
        <v>45726</v>
      </c>
      <c r="D224" t="s">
        <v>373</v>
      </c>
      <c r="E224" t="s">
        <v>374</v>
      </c>
      <c r="F224" t="s">
        <v>447</v>
      </c>
      <c r="G224" t="s">
        <v>448</v>
      </c>
      <c r="H224" t="s">
        <v>636</v>
      </c>
      <c r="I224" t="s">
        <v>637</v>
      </c>
      <c r="J224">
        <v>3000</v>
      </c>
      <c r="K224">
        <v>20100</v>
      </c>
      <c r="L224">
        <v>10511.37671</v>
      </c>
      <c r="M224">
        <v>4048.17</v>
      </c>
      <c r="N224">
        <v>6.7</v>
      </c>
      <c r="O224" s="32">
        <f t="shared" si="51"/>
        <v>16051.83</v>
      </c>
      <c r="P224" s="32">
        <f t="shared" si="52"/>
        <v>5540.4532899999995</v>
      </c>
      <c r="Q224">
        <v>716224</v>
      </c>
      <c r="R224" t="s">
        <v>312</v>
      </c>
      <c r="S224" t="s">
        <v>312</v>
      </c>
      <c r="T224" t="str">
        <f t="shared" si="53"/>
        <v>VEN</v>
      </c>
      <c r="U224" t="s">
        <v>313</v>
      </c>
      <c r="V224" s="33">
        <f t="shared" si="54"/>
        <v>20100</v>
      </c>
      <c r="W224">
        <f t="shared" si="55"/>
        <v>3000</v>
      </c>
      <c r="X224" s="33">
        <f t="shared" si="56"/>
        <v>16051.83</v>
      </c>
      <c r="Y224" s="33">
        <f t="shared" si="57"/>
        <v>4048.17</v>
      </c>
      <c r="Z224" s="45">
        <f t="shared" si="58"/>
        <v>0.24579369601990048</v>
      </c>
      <c r="AA224" s="33">
        <f t="shared" si="59"/>
        <v>4940.4532899999995</v>
      </c>
      <c r="AB224" s="45">
        <f t="shared" si="60"/>
        <v>0.30778131153893351</v>
      </c>
      <c r="AC224" s="33">
        <f>IFERROR($X224/VLOOKUP(CONCATENATE("USD",C224),[1]GEINDICE!AR$1:AS$65536,2,0),"")</f>
        <v>2770.9010875194199</v>
      </c>
      <c r="AD224" s="33">
        <f>IFERROR($AA224/VLOOKUP(CONCATENATE("USD",C224),[1]GEINDICE!AR$1:AS$65536,2,0),"")</f>
        <v>852.83157086138431</v>
      </c>
      <c r="AE224" s="33">
        <f>IFERROR($X224/VLOOKUP(CONCATENATE("EUR",C224),[1]GEINDICE!AR$1:AS$65536,2,0),"")</f>
        <v>2556.6345464681053</v>
      </c>
      <c r="AF224" s="33">
        <f>IFERROR($AA224/VLOOKUP(CONCATENATE("EUR",C224),[1]GEINDICE!AR$1:AS$65536,2,0),"")</f>
        <v>786.88433383769996</v>
      </c>
      <c r="AG224" s="48" t="str">
        <f>VLOOKUP(E224,[1]Apresentação!AW$1:AX$65536,2,0)</f>
        <v xml:space="preserve">                    2 - LEATHER AUXILIARIES</v>
      </c>
      <c r="AH224" s="48" t="str">
        <f t="shared" si="61"/>
        <v xml:space="preserve">         5204000054 - NOVALTAN AB BR</v>
      </c>
      <c r="AI224" s="49" t="str">
        <f t="shared" si="62"/>
        <v xml:space="preserve">     L00016 - A BUHLER SA CURTUME</v>
      </c>
      <c r="AJ224" t="str">
        <f t="shared" si="63"/>
        <v xml:space="preserve">     90 - SALES</v>
      </c>
      <c r="AK224" t="str">
        <f t="shared" si="64"/>
        <v/>
      </c>
      <c r="AL224">
        <f t="shared" si="65"/>
        <v>3</v>
      </c>
      <c r="AM224" t="str">
        <f t="shared" si="66"/>
        <v>2025 3</v>
      </c>
      <c r="AN224" t="str">
        <f t="shared" si="67"/>
        <v xml:space="preserve">A </v>
      </c>
    </row>
    <row r="225" spans="1:40" x14ac:dyDescent="0.35">
      <c r="A225">
        <v>80838</v>
      </c>
      <c r="B225" t="s">
        <v>274</v>
      </c>
      <c r="C225" s="31">
        <v>45670</v>
      </c>
      <c r="D225" t="s">
        <v>373</v>
      </c>
      <c r="E225" t="s">
        <v>374</v>
      </c>
      <c r="F225" t="s">
        <v>462</v>
      </c>
      <c r="G225" t="s">
        <v>463</v>
      </c>
      <c r="H225" t="s">
        <v>636</v>
      </c>
      <c r="I225" t="s">
        <v>637</v>
      </c>
      <c r="J225">
        <v>6000</v>
      </c>
      <c r="K225">
        <v>41820</v>
      </c>
      <c r="L225">
        <v>20394.130669999999</v>
      </c>
      <c r="M225">
        <v>8422.6</v>
      </c>
      <c r="N225">
        <v>6.97</v>
      </c>
      <c r="O225" s="32">
        <f t="shared" si="51"/>
        <v>33397.4</v>
      </c>
      <c r="P225" s="32">
        <f t="shared" si="52"/>
        <v>13003.269330000003</v>
      </c>
      <c r="Q225">
        <v>706868</v>
      </c>
      <c r="R225" t="s">
        <v>312</v>
      </c>
      <c r="S225" t="s">
        <v>312</v>
      </c>
      <c r="T225" t="str">
        <f t="shared" si="53"/>
        <v>VEN</v>
      </c>
      <c r="U225" t="s">
        <v>348</v>
      </c>
      <c r="V225" s="33">
        <f t="shared" si="54"/>
        <v>41820</v>
      </c>
      <c r="W225">
        <f t="shared" si="55"/>
        <v>6000</v>
      </c>
      <c r="X225" s="33">
        <f t="shared" si="56"/>
        <v>33397.4</v>
      </c>
      <c r="Y225" s="33">
        <f t="shared" si="57"/>
        <v>8422.6</v>
      </c>
      <c r="Z225" s="45">
        <f t="shared" si="58"/>
        <v>0.2822398213773315</v>
      </c>
      <c r="AA225" s="33">
        <f t="shared" si="59"/>
        <v>11803.269330000003</v>
      </c>
      <c r="AB225" s="45">
        <f t="shared" si="60"/>
        <v>0.35341880894919969</v>
      </c>
      <c r="AC225" s="33">
        <f>IFERROR($X225/VLOOKUP(CONCATENATE("USD",C225),[1]GEINDICE!AR$1:AS$65536,2,0),"")</f>
        <v>5467.9022249873115</v>
      </c>
      <c r="AD225" s="33">
        <f>IFERROR($AA225/VLOOKUP(CONCATENATE("USD",C225),[1]GEINDICE!AR$1:AS$65536,2,0),"")</f>
        <v>1932.4594918056948</v>
      </c>
      <c r="AE225" s="33">
        <f>IFERROR($X225/VLOOKUP(CONCATENATE("EUR",C225),[1]GEINDICE!AR$1:AS$65536,2,0),"")</f>
        <v>5361.7711276650398</v>
      </c>
      <c r="AF225" s="33">
        <f>IFERROR($AA225/VLOOKUP(CONCATENATE("EUR",C225),[1]GEINDICE!AR$1:AS$65536,2,0),"")</f>
        <v>1894.9507657975857</v>
      </c>
      <c r="AG225" s="48" t="str">
        <f>VLOOKUP(E225,[1]Apresentação!AW$1:AX$65536,2,0)</f>
        <v xml:space="preserve">                    2 - LEATHER AUXILIARIES</v>
      </c>
      <c r="AH225" s="48" t="str">
        <f t="shared" si="61"/>
        <v xml:space="preserve">         5204000054 - NOVALTAN AB BR</v>
      </c>
      <c r="AI225" s="49" t="str">
        <f t="shared" si="62"/>
        <v xml:space="preserve">     L00337 - AMCM IND COM IMP EXP E SERVS TECNICOS LTDA</v>
      </c>
      <c r="AJ225" t="str">
        <f t="shared" si="63"/>
        <v xml:space="preserve">     90 - SALES</v>
      </c>
      <c r="AK225" t="str">
        <f t="shared" si="64"/>
        <v/>
      </c>
      <c r="AL225">
        <f t="shared" si="65"/>
        <v>1</v>
      </c>
      <c r="AM225" t="str">
        <f t="shared" si="66"/>
        <v>2025 1</v>
      </c>
      <c r="AN225" t="str">
        <f t="shared" si="67"/>
        <v xml:space="preserve">AMCM </v>
      </c>
    </row>
    <row r="226" spans="1:40" x14ac:dyDescent="0.35">
      <c r="A226">
        <v>80839</v>
      </c>
      <c r="B226" t="s">
        <v>274</v>
      </c>
      <c r="C226" s="31">
        <v>45670</v>
      </c>
      <c r="D226" t="s">
        <v>373</v>
      </c>
      <c r="E226" t="s">
        <v>374</v>
      </c>
      <c r="F226" t="s">
        <v>433</v>
      </c>
      <c r="G226" t="s">
        <v>434</v>
      </c>
      <c r="H226" t="s">
        <v>636</v>
      </c>
      <c r="I226" t="s">
        <v>637</v>
      </c>
      <c r="J226">
        <v>100</v>
      </c>
      <c r="K226">
        <v>667</v>
      </c>
      <c r="L226">
        <v>339.90217999999999</v>
      </c>
      <c r="M226">
        <v>134.33000000000001</v>
      </c>
      <c r="N226">
        <v>6.67</v>
      </c>
      <c r="O226" s="32">
        <f t="shared" si="51"/>
        <v>532.66999999999996</v>
      </c>
      <c r="P226" s="32">
        <f t="shared" si="52"/>
        <v>192.76781999999997</v>
      </c>
      <c r="Q226">
        <v>706872</v>
      </c>
      <c r="R226" t="s">
        <v>312</v>
      </c>
      <c r="S226" t="s">
        <v>312</v>
      </c>
      <c r="T226" t="str">
        <f t="shared" si="53"/>
        <v>VEN</v>
      </c>
      <c r="U226" t="s">
        <v>313</v>
      </c>
      <c r="V226" s="33">
        <f t="shared" si="54"/>
        <v>667</v>
      </c>
      <c r="W226">
        <f t="shared" si="55"/>
        <v>100</v>
      </c>
      <c r="X226" s="33">
        <f t="shared" si="56"/>
        <v>532.66999999999996</v>
      </c>
      <c r="Y226" s="33">
        <f t="shared" si="57"/>
        <v>134.33000000000001</v>
      </c>
      <c r="Z226" s="45">
        <f t="shared" si="58"/>
        <v>0.25902221889055466</v>
      </c>
      <c r="AA226" s="33">
        <f t="shared" si="59"/>
        <v>172.76781999999997</v>
      </c>
      <c r="AB226" s="45">
        <f t="shared" si="60"/>
        <v>0.32434306418608139</v>
      </c>
      <c r="AC226" s="33">
        <f>IFERROR($X226/VLOOKUP(CONCATENATE("USD",C226),[1]GEINDICE!AR$1:AS$65536,2,0),"")</f>
        <v>87.210006712618082</v>
      </c>
      <c r="AD226" s="33">
        <f>IFERROR($AA226/VLOOKUP(CONCATENATE("USD",C226),[1]GEINDICE!AR$1:AS$65536,2,0),"")</f>
        <v>28.285960804859275</v>
      </c>
      <c r="AE226" s="33">
        <f>IFERROR($X226/VLOOKUP(CONCATENATE("EUR",C226),[1]GEINDICE!AR$1:AS$65536,2,0),"")</f>
        <v>85.517274595427679</v>
      </c>
      <c r="AF226" s="33">
        <f>IFERROR($AA226/VLOOKUP(CONCATENATE("EUR",C226),[1]GEINDICE!AR$1:AS$65536,2,0),"")</f>
        <v>27.736934883123549</v>
      </c>
      <c r="AG226" s="48" t="str">
        <f>VLOOKUP(E226,[1]Apresentação!AW$1:AX$65536,2,0)</f>
        <v xml:space="preserve">                    2 - LEATHER AUXILIARIES</v>
      </c>
      <c r="AH226" s="48" t="str">
        <f t="shared" si="61"/>
        <v xml:space="preserve">         5204000054 - NOVALTAN AB BR</v>
      </c>
      <c r="AI226" s="49" t="str">
        <f t="shared" si="62"/>
        <v xml:space="preserve">     L00469 - VALESEMI BENEFICIAMENTO DE COUROS LTDA</v>
      </c>
      <c r="AJ226" t="str">
        <f t="shared" si="63"/>
        <v xml:space="preserve">     90 - SALES</v>
      </c>
      <c r="AK226" t="str">
        <f t="shared" si="64"/>
        <v/>
      </c>
      <c r="AL226">
        <f t="shared" si="65"/>
        <v>1</v>
      </c>
      <c r="AM226" t="str">
        <f t="shared" si="66"/>
        <v>2025 1</v>
      </c>
      <c r="AN226" t="str">
        <f t="shared" si="67"/>
        <v xml:space="preserve">VALESEMI </v>
      </c>
    </row>
    <row r="227" spans="1:40" x14ac:dyDescent="0.35">
      <c r="A227">
        <v>80849</v>
      </c>
      <c r="B227" t="s">
        <v>274</v>
      </c>
      <c r="C227" s="31">
        <v>45670</v>
      </c>
      <c r="D227" t="s">
        <v>373</v>
      </c>
      <c r="E227" t="s">
        <v>374</v>
      </c>
      <c r="F227" t="s">
        <v>638</v>
      </c>
      <c r="G227" t="s">
        <v>639</v>
      </c>
      <c r="H227" t="s">
        <v>636</v>
      </c>
      <c r="I227" t="s">
        <v>637</v>
      </c>
      <c r="J227">
        <v>300</v>
      </c>
      <c r="K227">
        <v>1920</v>
      </c>
      <c r="L227">
        <v>1019.70653</v>
      </c>
      <c r="M227">
        <v>386.69</v>
      </c>
      <c r="N227">
        <v>6.4</v>
      </c>
      <c r="O227" s="32">
        <f t="shared" si="51"/>
        <v>1533.31</v>
      </c>
      <c r="P227" s="32">
        <f t="shared" si="52"/>
        <v>513.6034699999999</v>
      </c>
      <c r="Q227">
        <v>706916</v>
      </c>
      <c r="R227" t="s">
        <v>312</v>
      </c>
      <c r="S227" t="s">
        <v>312</v>
      </c>
      <c r="T227" t="str">
        <f t="shared" si="53"/>
        <v>VEN</v>
      </c>
      <c r="U227" t="s">
        <v>313</v>
      </c>
      <c r="V227" s="33">
        <f t="shared" si="54"/>
        <v>1920</v>
      </c>
      <c r="W227">
        <f t="shared" si="55"/>
        <v>300</v>
      </c>
      <c r="X227" s="33">
        <f t="shared" si="56"/>
        <v>1533.31</v>
      </c>
      <c r="Y227" s="33">
        <f t="shared" si="57"/>
        <v>386.69</v>
      </c>
      <c r="Z227" s="45">
        <f t="shared" si="58"/>
        <v>0.23625180729166662</v>
      </c>
      <c r="AA227" s="33">
        <f t="shared" si="59"/>
        <v>453.6034699999999</v>
      </c>
      <c r="AB227" s="45">
        <f t="shared" si="60"/>
        <v>0.29583285180426655</v>
      </c>
      <c r="AC227" s="33">
        <f>IFERROR($X227/VLOOKUP(CONCATENATE("USD",C227),[1]GEINDICE!AR$1:AS$65536,2,0),"")</f>
        <v>251.03718135529397</v>
      </c>
      <c r="AD227" s="33">
        <f>IFERROR($AA227/VLOOKUP(CONCATENATE("USD",C227),[1]GEINDICE!AR$1:AS$65536,2,0),"")</f>
        <v>74.265045269241455</v>
      </c>
      <c r="AE227" s="33">
        <f>IFERROR($X227/VLOOKUP(CONCATENATE("EUR",C227),[1]GEINDICE!AR$1:AS$65536,2,0),"")</f>
        <v>246.16459029026456</v>
      </c>
      <c r="AF227" s="33">
        <f>IFERROR($AA227/VLOOKUP(CONCATENATE("EUR",C227),[1]GEINDICE!AR$1:AS$65536,2,0),"")</f>
        <v>72.823572758797823</v>
      </c>
      <c r="AG227" s="48" t="str">
        <f>VLOOKUP(E227,[1]Apresentação!AW$1:AX$65536,2,0)</f>
        <v xml:space="preserve">                    2 - LEATHER AUXILIARIES</v>
      </c>
      <c r="AH227" s="48" t="str">
        <f t="shared" si="61"/>
        <v xml:space="preserve">         5204000054 - NOVALTAN AB BR</v>
      </c>
      <c r="AI227" s="49" t="str">
        <f t="shared" si="62"/>
        <v xml:space="preserve">     L00032 - PARTNER INDUSTRIA E COMERCIO DE COUROS LTDA</v>
      </c>
      <c r="AJ227" t="str">
        <f t="shared" si="63"/>
        <v xml:space="preserve">     90 - SALES</v>
      </c>
      <c r="AK227" t="str">
        <f t="shared" si="64"/>
        <v/>
      </c>
      <c r="AL227">
        <f t="shared" si="65"/>
        <v>1</v>
      </c>
      <c r="AM227" t="str">
        <f t="shared" si="66"/>
        <v>2025 1</v>
      </c>
      <c r="AN227" t="str">
        <f t="shared" si="67"/>
        <v xml:space="preserve">PARTNER </v>
      </c>
    </row>
    <row r="228" spans="1:40" x14ac:dyDescent="0.35">
      <c r="A228">
        <v>80856</v>
      </c>
      <c r="B228" t="s">
        <v>274</v>
      </c>
      <c r="C228" s="31">
        <v>45671</v>
      </c>
      <c r="D228" t="s">
        <v>373</v>
      </c>
      <c r="E228" t="s">
        <v>374</v>
      </c>
      <c r="F228" t="s">
        <v>642</v>
      </c>
      <c r="G228" t="s">
        <v>643</v>
      </c>
      <c r="H228" t="s">
        <v>636</v>
      </c>
      <c r="I228" t="s">
        <v>637</v>
      </c>
      <c r="J228">
        <v>50</v>
      </c>
      <c r="K228">
        <v>363.40000000000003</v>
      </c>
      <c r="L228">
        <v>169.95108999999999</v>
      </c>
      <c r="M228">
        <v>73.19</v>
      </c>
      <c r="N228">
        <v>7.2680000000000007</v>
      </c>
      <c r="O228" s="32">
        <f t="shared" si="51"/>
        <v>290.21000000000004</v>
      </c>
      <c r="P228" s="32">
        <f t="shared" si="52"/>
        <v>120.25891000000004</v>
      </c>
      <c r="Q228">
        <v>706942</v>
      </c>
      <c r="R228" t="s">
        <v>312</v>
      </c>
      <c r="S228" t="s">
        <v>312</v>
      </c>
      <c r="T228" t="str">
        <f t="shared" si="53"/>
        <v>VEN</v>
      </c>
      <c r="U228" t="s">
        <v>437</v>
      </c>
      <c r="V228" s="33">
        <f t="shared" si="54"/>
        <v>363.40000000000003</v>
      </c>
      <c r="W228">
        <f t="shared" si="55"/>
        <v>50</v>
      </c>
      <c r="X228" s="33">
        <f t="shared" si="56"/>
        <v>290.21000000000004</v>
      </c>
      <c r="Y228" s="33">
        <f t="shared" si="57"/>
        <v>73.19</v>
      </c>
      <c r="Z228" s="45">
        <f t="shared" si="58"/>
        <v>0.30340921849201991</v>
      </c>
      <c r="AA228" s="33">
        <f t="shared" si="59"/>
        <v>110.25891000000004</v>
      </c>
      <c r="AB228" s="45">
        <f t="shared" si="60"/>
        <v>0.37992801764239698</v>
      </c>
      <c r="AC228" s="33">
        <f>IFERROR($X228/VLOOKUP(CONCATENATE("USD",C228),[1]GEINDICE!AR$1:AS$65536,2,0),"")</f>
        <v>47.833396515633503</v>
      </c>
      <c r="AD228" s="33">
        <f>IFERROR($AA228/VLOOKUP(CONCATENATE("USD",C228),[1]GEINDICE!AR$1:AS$65536,2,0),"")</f>
        <v>18.173247515287375</v>
      </c>
      <c r="AE228" s="33">
        <f>IFERROR($X228/VLOOKUP(CONCATENATE("EUR",C228),[1]GEINDICE!AR$1:AS$65536,2,0),"")</f>
        <v>46.462592657818483</v>
      </c>
      <c r="AF228" s="33">
        <f>IFERROR($AA228/VLOOKUP(CONCATENATE("EUR",C228),[1]GEINDICE!AR$1:AS$65536,2,0),"")</f>
        <v>17.652440723011164</v>
      </c>
      <c r="AG228" s="48" t="str">
        <f>VLOOKUP(E228,[1]Apresentação!AW$1:AX$65536,2,0)</f>
        <v xml:space="preserve">                    2 - LEATHER AUXILIARIES</v>
      </c>
      <c r="AH228" s="48" t="str">
        <f t="shared" si="61"/>
        <v xml:space="preserve">         5204000054 - NOVALTAN AB BR</v>
      </c>
      <c r="AI228" s="49" t="str">
        <f t="shared" si="62"/>
        <v xml:space="preserve">     L00281 - ICL BENEFICIAMENTO DE COUROS LTDA.</v>
      </c>
      <c r="AJ228" t="str">
        <f t="shared" si="63"/>
        <v xml:space="preserve">     90 - SALES</v>
      </c>
      <c r="AK228" t="str">
        <f t="shared" si="64"/>
        <v/>
      </c>
      <c r="AL228">
        <f t="shared" si="65"/>
        <v>1</v>
      </c>
      <c r="AM228" t="str">
        <f t="shared" si="66"/>
        <v>2025 1</v>
      </c>
      <c r="AN228" t="str">
        <f t="shared" si="67"/>
        <v xml:space="preserve">ICL </v>
      </c>
    </row>
    <row r="229" spans="1:40" x14ac:dyDescent="0.35">
      <c r="A229">
        <v>80857</v>
      </c>
      <c r="B229" t="s">
        <v>274</v>
      </c>
      <c r="C229" s="31">
        <v>45671</v>
      </c>
      <c r="D229" t="s">
        <v>373</v>
      </c>
      <c r="E229" t="s">
        <v>374</v>
      </c>
      <c r="F229" t="s">
        <v>447</v>
      </c>
      <c r="G229" t="s">
        <v>448</v>
      </c>
      <c r="H229" t="s">
        <v>636</v>
      </c>
      <c r="I229" t="s">
        <v>637</v>
      </c>
      <c r="J229">
        <v>3000</v>
      </c>
      <c r="K229">
        <v>20100</v>
      </c>
      <c r="L229">
        <v>10197.065339999999</v>
      </c>
      <c r="M229">
        <v>4048.17</v>
      </c>
      <c r="N229">
        <v>6.7</v>
      </c>
      <c r="O229" s="32">
        <f t="shared" si="51"/>
        <v>16051.83</v>
      </c>
      <c r="P229" s="32">
        <f t="shared" si="52"/>
        <v>5854.7646600000007</v>
      </c>
      <c r="Q229">
        <v>706953</v>
      </c>
      <c r="R229" t="s">
        <v>312</v>
      </c>
      <c r="S229" t="s">
        <v>312</v>
      </c>
      <c r="T229" t="str">
        <f t="shared" si="53"/>
        <v>VEN</v>
      </c>
      <c r="U229" t="s">
        <v>437</v>
      </c>
      <c r="V229" s="33">
        <f t="shared" si="54"/>
        <v>20100</v>
      </c>
      <c r="W229">
        <f t="shared" si="55"/>
        <v>3000</v>
      </c>
      <c r="X229" s="33">
        <f t="shared" si="56"/>
        <v>16051.83</v>
      </c>
      <c r="Y229" s="33">
        <f t="shared" si="57"/>
        <v>4048.17</v>
      </c>
      <c r="Z229" s="45">
        <f t="shared" si="58"/>
        <v>0.26143107761194034</v>
      </c>
      <c r="AA229" s="33">
        <f t="shared" si="59"/>
        <v>5254.7646600000007</v>
      </c>
      <c r="AB229" s="45">
        <f t="shared" si="60"/>
        <v>0.3273623418638249</v>
      </c>
      <c r="AC229" s="33">
        <f>IFERROR($X229/VLOOKUP(CONCATENATE("USD",C229),[1]GEINDICE!AR$1:AS$65536,2,0),"")</f>
        <v>2645.7170641657463</v>
      </c>
      <c r="AD229" s="33">
        <f>IFERROR($AA229/VLOOKUP(CONCATENATE("USD",C229),[1]GEINDICE!AR$1:AS$65536,2,0),"")</f>
        <v>866.10813403438226</v>
      </c>
      <c r="AE229" s="33">
        <f>IFERROR($X229/VLOOKUP(CONCATENATE("EUR",C229),[1]GEINDICE!AR$1:AS$65536,2,0),"")</f>
        <v>2569.8964153631864</v>
      </c>
      <c r="AF229" s="33">
        <f>IFERROR($AA229/VLOOKUP(CONCATENATE("EUR",C229),[1]GEINDICE!AR$1:AS$65536,2,0),"")</f>
        <v>841.28730888074165</v>
      </c>
      <c r="AG229" s="48" t="str">
        <f>VLOOKUP(E229,[1]Apresentação!AW$1:AX$65536,2,0)</f>
        <v xml:space="preserve">                    2 - LEATHER AUXILIARIES</v>
      </c>
      <c r="AH229" s="48" t="str">
        <f t="shared" si="61"/>
        <v xml:space="preserve">         5204000054 - NOVALTAN AB BR</v>
      </c>
      <c r="AI229" s="49" t="str">
        <f t="shared" si="62"/>
        <v xml:space="preserve">     L00016 - A BUHLER SA CURTUME</v>
      </c>
      <c r="AJ229" t="str">
        <f t="shared" si="63"/>
        <v xml:space="preserve">     90 - SALES</v>
      </c>
      <c r="AK229" t="str">
        <f t="shared" si="64"/>
        <v/>
      </c>
      <c r="AL229">
        <f t="shared" si="65"/>
        <v>1</v>
      </c>
      <c r="AM229" t="str">
        <f t="shared" si="66"/>
        <v>2025 1</v>
      </c>
      <c r="AN229" t="str">
        <f t="shared" si="67"/>
        <v xml:space="preserve">A </v>
      </c>
    </row>
    <row r="230" spans="1:40" x14ac:dyDescent="0.35">
      <c r="A230">
        <v>81683</v>
      </c>
      <c r="B230" t="s">
        <v>274</v>
      </c>
      <c r="C230" s="31">
        <v>45734</v>
      </c>
      <c r="D230" t="s">
        <v>373</v>
      </c>
      <c r="E230" t="s">
        <v>374</v>
      </c>
      <c r="F230" t="s">
        <v>433</v>
      </c>
      <c r="G230" t="s">
        <v>434</v>
      </c>
      <c r="H230" t="s">
        <v>636</v>
      </c>
      <c r="I230" t="s">
        <v>637</v>
      </c>
      <c r="J230">
        <v>50</v>
      </c>
      <c r="K230">
        <v>333.5</v>
      </c>
      <c r="L230">
        <v>175.18960999999999</v>
      </c>
      <c r="M230">
        <v>67.16</v>
      </c>
      <c r="N230">
        <v>6.67</v>
      </c>
      <c r="O230" s="32">
        <f t="shared" si="51"/>
        <v>266.34000000000003</v>
      </c>
      <c r="P230" s="32">
        <f t="shared" si="52"/>
        <v>91.150390000000044</v>
      </c>
      <c r="Q230">
        <v>719288</v>
      </c>
      <c r="R230" t="s">
        <v>312</v>
      </c>
      <c r="S230" t="s">
        <v>312</v>
      </c>
      <c r="T230" t="str">
        <f t="shared" si="53"/>
        <v>VEN</v>
      </c>
      <c r="U230" t="s">
        <v>313</v>
      </c>
      <c r="V230" s="33">
        <f t="shared" si="54"/>
        <v>333.5</v>
      </c>
      <c r="W230">
        <f t="shared" si="55"/>
        <v>50</v>
      </c>
      <c r="X230" s="33">
        <f t="shared" si="56"/>
        <v>266.34000000000003</v>
      </c>
      <c r="Y230" s="33">
        <f t="shared" si="57"/>
        <v>67.16</v>
      </c>
      <c r="Z230" s="45">
        <f t="shared" si="58"/>
        <v>0.24332950524737645</v>
      </c>
      <c r="AA230" s="33">
        <f t="shared" si="59"/>
        <v>81.150390000000044</v>
      </c>
      <c r="AB230" s="45">
        <f t="shared" si="60"/>
        <v>0.30468720432529861</v>
      </c>
      <c r="AC230" s="33">
        <f>IFERROR($X230/VLOOKUP(CONCATENATE("USD",C230),[1]GEINDICE!AR$1:AS$65536,2,0),"")</f>
        <v>46.847956096531348</v>
      </c>
      <c r="AD230" s="33">
        <f>IFERROR($AA230/VLOOKUP(CONCATENATE("USD",C230),[1]GEINDICE!AR$1:AS$65536,2,0),"")</f>
        <v>14.273972771406466</v>
      </c>
      <c r="AE230" s="33">
        <f>IFERROR($X230/VLOOKUP(CONCATENATE("EUR",C230),[1]GEINDICE!AR$1:AS$65536,2,0),"")</f>
        <v>42.873700138437272</v>
      </c>
      <c r="AF230" s="33">
        <f>IFERROR($AA230/VLOOKUP(CONCATENATE("EUR",C230),[1]GEINDICE!AR$1:AS$65536,2,0),"")</f>
        <v>13.063067834261622</v>
      </c>
      <c r="AG230" s="48" t="str">
        <f>VLOOKUP(E230,[1]Apresentação!AW$1:AX$65536,2,0)</f>
        <v xml:space="preserve">                    2 - LEATHER AUXILIARIES</v>
      </c>
      <c r="AH230" s="48" t="str">
        <f t="shared" si="61"/>
        <v xml:space="preserve">         5204000054 - NOVALTAN AB BR</v>
      </c>
      <c r="AI230" s="49" t="str">
        <f t="shared" si="62"/>
        <v xml:space="preserve">     L00469 - VALESEMI BENEFICIAMENTO DE COUROS LTDA</v>
      </c>
      <c r="AJ230" t="str">
        <f t="shared" si="63"/>
        <v xml:space="preserve">     90 - SALES</v>
      </c>
      <c r="AK230" t="str">
        <f t="shared" si="64"/>
        <v/>
      </c>
      <c r="AL230">
        <f t="shared" si="65"/>
        <v>3</v>
      </c>
      <c r="AM230" t="str">
        <f t="shared" si="66"/>
        <v>2025 3</v>
      </c>
      <c r="AN230" t="str">
        <f t="shared" si="67"/>
        <v xml:space="preserve">VALESEMI </v>
      </c>
    </row>
    <row r="231" spans="1:40" x14ac:dyDescent="0.35">
      <c r="A231">
        <v>82148</v>
      </c>
      <c r="B231" t="s">
        <v>274</v>
      </c>
      <c r="C231" s="31">
        <v>45770</v>
      </c>
      <c r="D231" t="s">
        <v>373</v>
      </c>
      <c r="E231" t="s">
        <v>374</v>
      </c>
      <c r="F231" t="s">
        <v>462</v>
      </c>
      <c r="G231" t="s">
        <v>463</v>
      </c>
      <c r="H231" t="s">
        <v>636</v>
      </c>
      <c r="I231" t="s">
        <v>637</v>
      </c>
      <c r="J231">
        <v>5000</v>
      </c>
      <c r="K231">
        <v>34850</v>
      </c>
      <c r="L231">
        <v>17497.17641</v>
      </c>
      <c r="M231">
        <v>7018.83</v>
      </c>
      <c r="N231">
        <v>6.97</v>
      </c>
      <c r="O231" s="32">
        <f t="shared" si="51"/>
        <v>27831.17</v>
      </c>
      <c r="P231" s="32">
        <f t="shared" si="52"/>
        <v>10333.993589999998</v>
      </c>
      <c r="Q231">
        <v>732767</v>
      </c>
      <c r="R231" t="s">
        <v>312</v>
      </c>
      <c r="S231" t="s">
        <v>312</v>
      </c>
      <c r="T231" t="str">
        <f t="shared" si="53"/>
        <v>VEN</v>
      </c>
      <c r="U231" t="s">
        <v>313</v>
      </c>
      <c r="V231" s="33">
        <f t="shared" si="54"/>
        <v>34850</v>
      </c>
      <c r="W231">
        <f t="shared" si="55"/>
        <v>5000</v>
      </c>
      <c r="X231" s="33">
        <f t="shared" si="56"/>
        <v>27831.17</v>
      </c>
      <c r="Y231" s="33">
        <f t="shared" si="57"/>
        <v>7018.83</v>
      </c>
      <c r="Z231" s="45">
        <f t="shared" si="58"/>
        <v>0.26783338852223809</v>
      </c>
      <c r="AA231" s="33">
        <f t="shared" si="59"/>
        <v>9333.9935899999982</v>
      </c>
      <c r="AB231" s="45">
        <f t="shared" si="60"/>
        <v>0.33537913030605609</v>
      </c>
      <c r="AC231" s="33">
        <f>IFERROR($X231/VLOOKUP(CONCATENATE("USD",C231),[1]GEINDICE!AR$1:AS$65536,2,0),"")</f>
        <v>4892.962376933895</v>
      </c>
      <c r="AD231" s="33">
        <f>IFERROR($AA231/VLOOKUP(CONCATENATE("USD",C231),[1]GEINDICE!AR$1:AS$65536,2,0),"")</f>
        <v>1640.9974665963427</v>
      </c>
      <c r="AE231" s="33">
        <f>IFERROR($X231/VLOOKUP(CONCATENATE("EUR",C231),[1]GEINDICE!AR$1:AS$65536,2,0),"")</f>
        <v>4310.9667126194636</v>
      </c>
      <c r="AF231" s="33">
        <f>IFERROR($AA231/VLOOKUP(CONCATENATE("EUR",C231),[1]GEINDICE!AR$1:AS$65536,2,0),"")</f>
        <v>1445.8082668566733</v>
      </c>
      <c r="AG231" s="48" t="str">
        <f>VLOOKUP(E231,[1]Apresentação!AW$1:AX$65536,2,0)</f>
        <v xml:space="preserve">                    2 - LEATHER AUXILIARIES</v>
      </c>
      <c r="AH231" s="48" t="str">
        <f t="shared" si="61"/>
        <v xml:space="preserve">         5204000054 - NOVALTAN AB BR</v>
      </c>
      <c r="AI231" s="49" t="str">
        <f t="shared" si="62"/>
        <v xml:space="preserve">     L00337 - AMCM IND COM IMP EXP E SERVS TECNICOS LTDA</v>
      </c>
      <c r="AJ231" t="str">
        <f t="shared" si="63"/>
        <v xml:space="preserve">     90 - SALES</v>
      </c>
      <c r="AK231" t="str">
        <f t="shared" si="64"/>
        <v/>
      </c>
      <c r="AL231">
        <f t="shared" si="65"/>
        <v>4</v>
      </c>
      <c r="AM231" t="str">
        <f t="shared" si="66"/>
        <v>2025 4</v>
      </c>
      <c r="AN231" t="str">
        <f t="shared" si="67"/>
        <v xml:space="preserve">AMCM </v>
      </c>
    </row>
    <row r="232" spans="1:40" x14ac:dyDescent="0.35">
      <c r="A232">
        <v>81494</v>
      </c>
      <c r="B232" t="s">
        <v>274</v>
      </c>
      <c r="C232" s="31">
        <v>45721</v>
      </c>
      <c r="D232" t="s">
        <v>373</v>
      </c>
      <c r="E232" t="s">
        <v>374</v>
      </c>
      <c r="F232" t="s">
        <v>642</v>
      </c>
      <c r="G232" t="s">
        <v>643</v>
      </c>
      <c r="H232" t="s">
        <v>636</v>
      </c>
      <c r="I232" t="s">
        <v>637</v>
      </c>
      <c r="J232">
        <v>150</v>
      </c>
      <c r="K232">
        <v>1090.2</v>
      </c>
      <c r="L232">
        <v>525.56884000000002</v>
      </c>
      <c r="M232">
        <v>219.56</v>
      </c>
      <c r="N232">
        <v>7.2680000000000007</v>
      </c>
      <c r="O232" s="32">
        <f t="shared" si="51"/>
        <v>870.6400000000001</v>
      </c>
      <c r="P232" s="32">
        <f t="shared" si="52"/>
        <v>345.07116000000008</v>
      </c>
      <c r="Q232">
        <v>714249</v>
      </c>
      <c r="R232" t="s">
        <v>312</v>
      </c>
      <c r="S232" t="s">
        <v>312</v>
      </c>
      <c r="T232" t="str">
        <f t="shared" si="53"/>
        <v>VEN</v>
      </c>
      <c r="U232" t="s">
        <v>313</v>
      </c>
      <c r="V232" s="33">
        <f t="shared" si="54"/>
        <v>1090.2</v>
      </c>
      <c r="W232">
        <f t="shared" si="55"/>
        <v>150</v>
      </c>
      <c r="X232" s="33">
        <f t="shared" si="56"/>
        <v>870.6400000000001</v>
      </c>
      <c r="Y232" s="33">
        <f t="shared" si="57"/>
        <v>219.56</v>
      </c>
      <c r="Z232" s="45">
        <f t="shared" si="58"/>
        <v>0.28900308200330221</v>
      </c>
      <c r="AA232" s="33">
        <f t="shared" si="59"/>
        <v>315.07116000000008</v>
      </c>
      <c r="AB232" s="45">
        <f t="shared" si="60"/>
        <v>0.36188454470274745</v>
      </c>
      <c r="AC232" s="33">
        <f>IFERROR($X232/VLOOKUP(CONCATENATE("USD",C232),[1]GEINDICE!AR$1:AS$65536,2,0),"")</f>
        <v>150.33325275408365</v>
      </c>
      <c r="AD232" s="33">
        <f>IFERROR($AA232/VLOOKUP(CONCATENATE("USD",C232),[1]GEINDICE!AR$1:AS$65536,2,0),"")</f>
        <v>54.403280726594616</v>
      </c>
      <c r="AE232" s="33">
        <f>IFERROR($X232/VLOOKUP(CONCATENATE("EUR",C232),[1]GEINDICE!AR$1:AS$65536,2,0),"")</f>
        <v>139.53234931166563</v>
      </c>
      <c r="AF232" s="33">
        <f>IFERROR($AA232/VLOOKUP(CONCATENATE("EUR",C232),[1]GEINDICE!AR$1:AS$65536,2,0),"")</f>
        <v>50.494600701956834</v>
      </c>
      <c r="AG232" s="48" t="str">
        <f>VLOOKUP(E232,[1]Apresentação!AW$1:AX$65536,2,0)</f>
        <v xml:space="preserve">                    2 - LEATHER AUXILIARIES</v>
      </c>
      <c r="AH232" s="48" t="str">
        <f t="shared" si="61"/>
        <v xml:space="preserve">         5204000054 - NOVALTAN AB BR</v>
      </c>
      <c r="AI232" s="49" t="str">
        <f t="shared" si="62"/>
        <v xml:space="preserve">     L00281 - ICL BENEFICIAMENTO DE COUROS LTDA.</v>
      </c>
      <c r="AJ232" t="str">
        <f t="shared" si="63"/>
        <v xml:space="preserve">     90 - SALES</v>
      </c>
      <c r="AK232" t="str">
        <f t="shared" si="64"/>
        <v/>
      </c>
      <c r="AL232">
        <f t="shared" si="65"/>
        <v>3</v>
      </c>
      <c r="AM232" t="str">
        <f t="shared" si="66"/>
        <v>2025 3</v>
      </c>
      <c r="AN232" t="str">
        <f t="shared" si="67"/>
        <v xml:space="preserve">ICL </v>
      </c>
    </row>
    <row r="233" spans="1:40" x14ac:dyDescent="0.35">
      <c r="A233">
        <v>80964</v>
      </c>
      <c r="B233" t="s">
        <v>274</v>
      </c>
      <c r="C233" s="31">
        <v>45679</v>
      </c>
      <c r="D233" t="s">
        <v>373</v>
      </c>
      <c r="E233" t="s">
        <v>374</v>
      </c>
      <c r="F233" t="s">
        <v>462</v>
      </c>
      <c r="G233" t="s">
        <v>463</v>
      </c>
      <c r="H233" t="s">
        <v>636</v>
      </c>
      <c r="I233" t="s">
        <v>637</v>
      </c>
      <c r="J233">
        <v>6000</v>
      </c>
      <c r="K233">
        <v>41820</v>
      </c>
      <c r="L233">
        <v>20394.130109999998</v>
      </c>
      <c r="M233">
        <v>8422.6</v>
      </c>
      <c r="N233">
        <v>6.97</v>
      </c>
      <c r="O233" s="32">
        <f t="shared" si="51"/>
        <v>33397.4</v>
      </c>
      <c r="P233" s="32">
        <f t="shared" si="52"/>
        <v>13003.269890000003</v>
      </c>
      <c r="Q233">
        <v>707847</v>
      </c>
      <c r="R233" t="s">
        <v>312</v>
      </c>
      <c r="S233" t="s">
        <v>312</v>
      </c>
      <c r="T233" t="str">
        <f t="shared" si="53"/>
        <v>VEN</v>
      </c>
      <c r="U233" t="s">
        <v>437</v>
      </c>
      <c r="V233" s="33">
        <f t="shared" si="54"/>
        <v>41820</v>
      </c>
      <c r="W233">
        <f t="shared" si="55"/>
        <v>6000</v>
      </c>
      <c r="X233" s="33">
        <f t="shared" si="56"/>
        <v>33397.4</v>
      </c>
      <c r="Y233" s="33">
        <f t="shared" si="57"/>
        <v>8422.6</v>
      </c>
      <c r="Z233" s="45">
        <f t="shared" si="58"/>
        <v>0.28223983476805364</v>
      </c>
      <c r="AA233" s="33">
        <f t="shared" si="59"/>
        <v>11803.269890000003</v>
      </c>
      <c r="AB233" s="45">
        <f t="shared" si="60"/>
        <v>0.35341882571697208</v>
      </c>
      <c r="AC233" s="33">
        <f>IFERROR($X233/VLOOKUP(CONCATENATE("USD",C233),[1]GEINDICE!AR$1:AS$65536,2,0),"")</f>
        <v>5596.6417535274995</v>
      </c>
      <c r="AD233" s="33">
        <f>IFERROR($AA233/VLOOKUP(CONCATENATE("USD",C233),[1]GEINDICE!AR$1:AS$65536,2,0),"")</f>
        <v>1977.9585564902641</v>
      </c>
      <c r="AE233" s="33">
        <f>IFERROR($X233/VLOOKUP(CONCATENATE("EUR",C233),[1]GEINDICE!AR$1:AS$65536,2,0),"")</f>
        <v>5371.0839498230944</v>
      </c>
      <c r="AF233" s="33">
        <f>IFERROR($AA233/VLOOKUP(CONCATENATE("EUR",C233),[1]GEINDICE!AR$1:AS$65536,2,0),"")</f>
        <v>1898.2421823737541</v>
      </c>
      <c r="AG233" s="48" t="str">
        <f>VLOOKUP(E233,[1]Apresentação!AW$1:AX$65536,2,0)</f>
        <v xml:space="preserve">                    2 - LEATHER AUXILIARIES</v>
      </c>
      <c r="AH233" s="48" t="str">
        <f t="shared" si="61"/>
        <v xml:space="preserve">         5204000054 - NOVALTAN AB BR</v>
      </c>
      <c r="AI233" s="49" t="str">
        <f t="shared" si="62"/>
        <v xml:space="preserve">     L00337 - AMCM IND COM IMP EXP E SERVS TECNICOS LTDA</v>
      </c>
      <c r="AJ233" t="str">
        <f t="shared" si="63"/>
        <v xml:space="preserve">     90 - SALES</v>
      </c>
      <c r="AK233" t="str">
        <f t="shared" si="64"/>
        <v/>
      </c>
      <c r="AL233">
        <f t="shared" si="65"/>
        <v>1</v>
      </c>
      <c r="AM233" t="str">
        <f t="shared" si="66"/>
        <v>2025 1</v>
      </c>
      <c r="AN233" t="str">
        <f t="shared" si="67"/>
        <v xml:space="preserve">AMCM </v>
      </c>
    </row>
    <row r="234" spans="1:40" x14ac:dyDescent="0.35">
      <c r="A234">
        <v>81509</v>
      </c>
      <c r="B234" t="s">
        <v>274</v>
      </c>
      <c r="C234" s="31">
        <v>45721</v>
      </c>
      <c r="D234" t="s">
        <v>373</v>
      </c>
      <c r="E234" t="s">
        <v>374</v>
      </c>
      <c r="F234" t="s">
        <v>433</v>
      </c>
      <c r="G234" t="s">
        <v>434</v>
      </c>
      <c r="H234" t="s">
        <v>636</v>
      </c>
      <c r="I234" t="s">
        <v>637</v>
      </c>
      <c r="J234">
        <v>100</v>
      </c>
      <c r="K234">
        <v>667</v>
      </c>
      <c r="L234">
        <v>350.37921999999998</v>
      </c>
      <c r="M234">
        <v>134.33000000000001</v>
      </c>
      <c r="N234">
        <v>6.67</v>
      </c>
      <c r="O234" s="32">
        <f t="shared" si="51"/>
        <v>532.66999999999996</v>
      </c>
      <c r="P234" s="32">
        <f t="shared" si="52"/>
        <v>182.29077999999998</v>
      </c>
      <c r="Q234">
        <v>714391</v>
      </c>
      <c r="R234" t="s">
        <v>312</v>
      </c>
      <c r="S234" t="s">
        <v>312</v>
      </c>
      <c r="T234" t="str">
        <f t="shared" si="53"/>
        <v>VEN</v>
      </c>
      <c r="U234" t="s">
        <v>438</v>
      </c>
      <c r="V234" s="33">
        <f t="shared" si="54"/>
        <v>667</v>
      </c>
      <c r="W234">
        <f t="shared" si="55"/>
        <v>100</v>
      </c>
      <c r="X234" s="33">
        <f t="shared" si="56"/>
        <v>532.66999999999996</v>
      </c>
      <c r="Y234" s="33">
        <f t="shared" si="57"/>
        <v>134.33000000000001</v>
      </c>
      <c r="Z234" s="45">
        <f t="shared" si="58"/>
        <v>0.24331451274362817</v>
      </c>
      <c r="AA234" s="33">
        <f t="shared" si="59"/>
        <v>162.29077999999998</v>
      </c>
      <c r="AB234" s="45">
        <f t="shared" si="60"/>
        <v>0.3046741509752755</v>
      </c>
      <c r="AC234" s="33">
        <f>IFERROR($X234/VLOOKUP(CONCATENATE("USD",C234),[1]GEINDICE!AR$1:AS$65536,2,0),"")</f>
        <v>91.976033428877287</v>
      </c>
      <c r="AD234" s="33">
        <f>IFERROR($AA234/VLOOKUP(CONCATENATE("USD",C234),[1]GEINDICE!AR$1:AS$65536,2,0),"")</f>
        <v>28.022719895016746</v>
      </c>
      <c r="AE234" s="33">
        <f>IFERROR($X234/VLOOKUP(CONCATENATE("EUR",C234),[1]GEINDICE!AR$1:AS$65536,2,0),"")</f>
        <v>85.367886276583803</v>
      </c>
      <c r="AF234" s="33">
        <f>IFERROR($AA234/VLOOKUP(CONCATENATE("EUR",C234),[1]GEINDICE!AR$1:AS$65536,2,0),"")</f>
        <v>26.009388271872041</v>
      </c>
      <c r="AG234" s="48" t="str">
        <f>VLOOKUP(E234,[1]Apresentação!AW$1:AX$65536,2,0)</f>
        <v xml:space="preserve">                    2 - LEATHER AUXILIARIES</v>
      </c>
      <c r="AH234" s="48" t="str">
        <f t="shared" si="61"/>
        <v xml:space="preserve">         5204000054 - NOVALTAN AB BR</v>
      </c>
      <c r="AI234" s="49" t="str">
        <f t="shared" si="62"/>
        <v xml:space="preserve">     L00469 - VALESEMI BENEFICIAMENTO DE COUROS LTDA</v>
      </c>
      <c r="AJ234" t="str">
        <f t="shared" si="63"/>
        <v xml:space="preserve">     90 - SALES</v>
      </c>
      <c r="AK234" t="str">
        <f t="shared" si="64"/>
        <v/>
      </c>
      <c r="AL234">
        <f t="shared" si="65"/>
        <v>3</v>
      </c>
      <c r="AM234" t="str">
        <f t="shared" si="66"/>
        <v>2025 3</v>
      </c>
      <c r="AN234" t="str">
        <f t="shared" si="67"/>
        <v xml:space="preserve">VALESEMI </v>
      </c>
    </row>
    <row r="235" spans="1:40" x14ac:dyDescent="0.35">
      <c r="A235">
        <v>80973</v>
      </c>
      <c r="B235" t="s">
        <v>274</v>
      </c>
      <c r="C235" s="31">
        <v>45680</v>
      </c>
      <c r="D235" t="s">
        <v>373</v>
      </c>
      <c r="E235" t="s">
        <v>374</v>
      </c>
      <c r="F235" t="s">
        <v>640</v>
      </c>
      <c r="G235" t="s">
        <v>641</v>
      </c>
      <c r="H235" t="s">
        <v>636</v>
      </c>
      <c r="I235" t="s">
        <v>637</v>
      </c>
      <c r="J235">
        <v>100</v>
      </c>
      <c r="K235">
        <v>720</v>
      </c>
      <c r="L235">
        <v>339.90217000000001</v>
      </c>
      <c r="M235">
        <v>145</v>
      </c>
      <c r="N235">
        <v>7.2</v>
      </c>
      <c r="O235" s="32">
        <f t="shared" si="51"/>
        <v>575</v>
      </c>
      <c r="P235" s="32">
        <f t="shared" si="52"/>
        <v>235.09782999999999</v>
      </c>
      <c r="Q235">
        <v>707909</v>
      </c>
      <c r="R235" t="s">
        <v>312</v>
      </c>
      <c r="S235" t="s">
        <v>312</v>
      </c>
      <c r="T235" t="str">
        <f t="shared" si="53"/>
        <v>VEN</v>
      </c>
      <c r="U235" t="s">
        <v>313</v>
      </c>
      <c r="V235" s="33">
        <f t="shared" si="54"/>
        <v>720</v>
      </c>
      <c r="W235">
        <f t="shared" si="55"/>
        <v>100</v>
      </c>
      <c r="X235" s="33">
        <f t="shared" si="56"/>
        <v>575</v>
      </c>
      <c r="Y235" s="33">
        <f t="shared" si="57"/>
        <v>145</v>
      </c>
      <c r="Z235" s="45">
        <f t="shared" si="58"/>
        <v>0.29874698611111111</v>
      </c>
      <c r="AA235" s="33">
        <f t="shared" si="59"/>
        <v>215.09782999999999</v>
      </c>
      <c r="AB235" s="45">
        <f t="shared" si="60"/>
        <v>0.37408318260869561</v>
      </c>
      <c r="AC235" s="33">
        <f>IFERROR($X235/VLOOKUP(CONCATENATE("USD",C235),[1]GEINDICE!AR$1:AS$65536,2,0),"")</f>
        <v>96.802976481085537</v>
      </c>
      <c r="AD235" s="33">
        <f>IFERROR($AA235/VLOOKUP(CONCATENATE("USD",C235),[1]GEINDICE!AR$1:AS$65536,2,0),"")</f>
        <v>36.212365528039186</v>
      </c>
      <c r="AE235" s="33">
        <f>IFERROR($X235/VLOOKUP(CONCATENATE("EUR",C235),[1]GEINDICE!AR$1:AS$65536,2,0),"")</f>
        <v>93.106854283724928</v>
      </c>
      <c r="AF235" s="33">
        <f>IFERROR($AA235/VLOOKUP(CONCATENATE("EUR",C235),[1]GEINDICE!AR$1:AS$65536,2,0),"")</f>
        <v>34.829708373139887</v>
      </c>
      <c r="AG235" s="48" t="str">
        <f>VLOOKUP(E235,[1]Apresentação!AW$1:AX$65536,2,0)</f>
        <v xml:space="preserve">                    2 - LEATHER AUXILIARIES</v>
      </c>
      <c r="AH235" s="48" t="str">
        <f t="shared" si="61"/>
        <v xml:space="preserve">         5204000054 - NOVALTAN AB BR</v>
      </c>
      <c r="AI235" s="49" t="str">
        <f t="shared" si="62"/>
        <v xml:space="preserve">     L00079 - BABY LEATHER IND E COM DE COUROS LTDA</v>
      </c>
      <c r="AJ235" t="str">
        <f t="shared" si="63"/>
        <v xml:space="preserve">     90 - SALES</v>
      </c>
      <c r="AK235" t="str">
        <f t="shared" si="64"/>
        <v/>
      </c>
      <c r="AL235">
        <f t="shared" si="65"/>
        <v>1</v>
      </c>
      <c r="AM235" t="str">
        <f t="shared" si="66"/>
        <v>2025 1</v>
      </c>
      <c r="AN235" t="str">
        <f t="shared" si="67"/>
        <v xml:space="preserve">BABY </v>
      </c>
    </row>
    <row r="236" spans="1:40" x14ac:dyDescent="0.35">
      <c r="A236">
        <v>80974</v>
      </c>
      <c r="B236" t="s">
        <v>274</v>
      </c>
      <c r="C236" s="31">
        <v>45680</v>
      </c>
      <c r="D236" t="s">
        <v>373</v>
      </c>
      <c r="E236" t="s">
        <v>374</v>
      </c>
      <c r="F236" t="s">
        <v>638</v>
      </c>
      <c r="G236" t="s">
        <v>639</v>
      </c>
      <c r="H236" t="s">
        <v>636</v>
      </c>
      <c r="I236" t="s">
        <v>637</v>
      </c>
      <c r="J236">
        <v>200</v>
      </c>
      <c r="K236">
        <v>1280</v>
      </c>
      <c r="L236">
        <v>679.80434000000002</v>
      </c>
      <c r="M236">
        <v>257.8</v>
      </c>
      <c r="N236">
        <v>6.4</v>
      </c>
      <c r="O236" s="32">
        <f t="shared" si="51"/>
        <v>1022.2</v>
      </c>
      <c r="P236" s="32">
        <f t="shared" si="52"/>
        <v>342.39566000000002</v>
      </c>
      <c r="Q236">
        <v>707914</v>
      </c>
      <c r="R236" t="s">
        <v>312</v>
      </c>
      <c r="S236" t="s">
        <v>312</v>
      </c>
      <c r="T236" t="str">
        <f t="shared" si="53"/>
        <v>VEN</v>
      </c>
      <c r="U236" t="s">
        <v>437</v>
      </c>
      <c r="V236" s="33">
        <f t="shared" si="54"/>
        <v>1280</v>
      </c>
      <c r="W236">
        <f t="shared" si="55"/>
        <v>200</v>
      </c>
      <c r="X236" s="33">
        <f t="shared" si="56"/>
        <v>1022.2</v>
      </c>
      <c r="Y236" s="33">
        <f t="shared" si="57"/>
        <v>257.8</v>
      </c>
      <c r="Z236" s="45">
        <f t="shared" si="58"/>
        <v>0.23624660937500003</v>
      </c>
      <c r="AA236" s="33">
        <f t="shared" si="59"/>
        <v>302.39566000000002</v>
      </c>
      <c r="AB236" s="45">
        <f t="shared" si="60"/>
        <v>0.29582827235374681</v>
      </c>
      <c r="AC236" s="33">
        <f>IFERROR($X236/VLOOKUP(CONCATENATE("USD",C236),[1]GEINDICE!AR$1:AS$65536,2,0),"")</f>
        <v>172.0904392329837</v>
      </c>
      <c r="AD236" s="33">
        <f>IFERROR($AA236/VLOOKUP(CONCATENATE("USD",C236),[1]GEINDICE!AR$1:AS$65536,2,0),"")</f>
        <v>50.909217326891024</v>
      </c>
      <c r="AE236" s="33">
        <f>IFERROR($X236/VLOOKUP(CONCATENATE("EUR",C236),[1]GEINDICE!AR$1:AS$65536,2,0),"")</f>
        <v>165.51969817186716</v>
      </c>
      <c r="AF236" s="33">
        <f>IFERROR($AA236/VLOOKUP(CONCATENATE("EUR",C236),[1]GEINDICE!AR$1:AS$65536,2,0),"")</f>
        <v>48.965406350697087</v>
      </c>
      <c r="AG236" s="48" t="str">
        <f>VLOOKUP(E236,[1]Apresentação!AW$1:AX$65536,2,0)</f>
        <v xml:space="preserve">                    2 - LEATHER AUXILIARIES</v>
      </c>
      <c r="AH236" s="48" t="str">
        <f t="shared" si="61"/>
        <v xml:space="preserve">         5204000054 - NOVALTAN AB BR</v>
      </c>
      <c r="AI236" s="49" t="str">
        <f t="shared" si="62"/>
        <v xml:space="preserve">     L00032 - PARTNER INDUSTRIA E COMERCIO DE COUROS LTDA</v>
      </c>
      <c r="AJ236" t="str">
        <f t="shared" si="63"/>
        <v xml:space="preserve">     90 - SALES</v>
      </c>
      <c r="AK236" t="str">
        <f t="shared" si="64"/>
        <v/>
      </c>
      <c r="AL236">
        <f t="shared" si="65"/>
        <v>1</v>
      </c>
      <c r="AM236" t="str">
        <f t="shared" si="66"/>
        <v>2025 1</v>
      </c>
      <c r="AN236" t="str">
        <f t="shared" si="67"/>
        <v xml:space="preserve">PARTNER </v>
      </c>
    </row>
    <row r="237" spans="1:40" x14ac:dyDescent="0.35">
      <c r="A237">
        <v>82617</v>
      </c>
      <c r="B237" t="s">
        <v>274</v>
      </c>
      <c r="C237" s="31">
        <v>45810</v>
      </c>
      <c r="D237" t="s">
        <v>373</v>
      </c>
      <c r="E237" t="s">
        <v>374</v>
      </c>
      <c r="F237" t="s">
        <v>462</v>
      </c>
      <c r="G237" t="s">
        <v>463</v>
      </c>
      <c r="H237" t="s">
        <v>636</v>
      </c>
      <c r="I237" t="s">
        <v>637</v>
      </c>
      <c r="J237">
        <v>6000</v>
      </c>
      <c r="K237">
        <v>41820</v>
      </c>
      <c r="L237">
        <v>21136.64604</v>
      </c>
      <c r="M237">
        <v>8422.6</v>
      </c>
      <c r="N237">
        <v>6.97</v>
      </c>
      <c r="O237" s="32">
        <f t="shared" si="51"/>
        <v>33397.4</v>
      </c>
      <c r="P237" s="32">
        <f t="shared" si="52"/>
        <v>12260.753960000002</v>
      </c>
      <c r="Q237">
        <v>740169</v>
      </c>
      <c r="R237" t="s">
        <v>312</v>
      </c>
      <c r="S237" t="s">
        <v>312</v>
      </c>
      <c r="T237" t="str">
        <f t="shared" si="53"/>
        <v>VEN</v>
      </c>
      <c r="U237" t="s">
        <v>437</v>
      </c>
      <c r="V237" s="33">
        <f t="shared" si="54"/>
        <v>41820</v>
      </c>
      <c r="W237">
        <f t="shared" si="55"/>
        <v>6000</v>
      </c>
      <c r="X237" s="33">
        <f t="shared" si="56"/>
        <v>33397.4</v>
      </c>
      <c r="Y237" s="33">
        <f t="shared" si="57"/>
        <v>8422.6</v>
      </c>
      <c r="Z237" s="45">
        <f t="shared" si="58"/>
        <v>0.26448479100908662</v>
      </c>
      <c r="AA237" s="33">
        <f t="shared" si="59"/>
        <v>11060.753960000002</v>
      </c>
      <c r="AB237" s="45">
        <f t="shared" si="60"/>
        <v>0.33118607915586246</v>
      </c>
      <c r="AC237" s="33">
        <f>IFERROR($X237/VLOOKUP(CONCATENATE("USD",C237),[1]GEINDICE!AR$1:AS$65536,2,0),"")</f>
        <v>5865.6760981435618</v>
      </c>
      <c r="AD237" s="33">
        <f>IFERROR($AA237/VLOOKUP(CONCATENATE("USD",C237),[1]GEINDICE!AR$1:AS$65536,2,0),"")</f>
        <v>1942.6302685424241</v>
      </c>
      <c r="AE237" s="33">
        <f>IFERROR($X237/VLOOKUP(CONCATENATE("EUR",C237),[1]GEINDICE!AR$1:AS$65536,2,0),"")</f>
        <v>5131.3513098256126</v>
      </c>
      <c r="AF237" s="33">
        <f>IFERROR($AA237/VLOOKUP(CONCATENATE("EUR",C237),[1]GEINDICE!AR$1:AS$65536,2,0),"")</f>
        <v>1699.4321210724438</v>
      </c>
      <c r="AG237" s="48" t="str">
        <f>VLOOKUP(E237,[1]Apresentação!AW$1:AX$65536,2,0)</f>
        <v xml:space="preserve">                    2 - LEATHER AUXILIARIES</v>
      </c>
      <c r="AH237" s="48" t="str">
        <f t="shared" si="61"/>
        <v xml:space="preserve">         5204000054 - NOVALTAN AB BR</v>
      </c>
      <c r="AI237" s="49" t="str">
        <f t="shared" si="62"/>
        <v xml:space="preserve">     L00337 - AMCM IND COM IMP EXP E SERVS TECNICOS LTDA</v>
      </c>
      <c r="AJ237" t="str">
        <f t="shared" si="63"/>
        <v xml:space="preserve">     90 - SALES</v>
      </c>
      <c r="AK237" t="str">
        <f t="shared" si="64"/>
        <v/>
      </c>
      <c r="AL237">
        <f t="shared" si="65"/>
        <v>6</v>
      </c>
      <c r="AM237" t="str">
        <f t="shared" si="66"/>
        <v>2025 6</v>
      </c>
      <c r="AN237" t="str">
        <f t="shared" si="67"/>
        <v xml:space="preserve">AMCM </v>
      </c>
    </row>
    <row r="238" spans="1:40" x14ac:dyDescent="0.35">
      <c r="A238">
        <v>81398</v>
      </c>
      <c r="B238" t="s">
        <v>274</v>
      </c>
      <c r="C238" s="31">
        <v>45713</v>
      </c>
      <c r="D238" t="s">
        <v>373</v>
      </c>
      <c r="E238" t="s">
        <v>374</v>
      </c>
      <c r="F238" t="s">
        <v>642</v>
      </c>
      <c r="G238" t="s">
        <v>643</v>
      </c>
      <c r="H238" t="s">
        <v>636</v>
      </c>
      <c r="I238" t="s">
        <v>637</v>
      </c>
      <c r="J238">
        <v>50</v>
      </c>
      <c r="K238">
        <v>363.40000000000003</v>
      </c>
      <c r="L238">
        <v>174.91729000000001</v>
      </c>
      <c r="M238">
        <v>73.19</v>
      </c>
      <c r="N238">
        <v>7.2680000000000007</v>
      </c>
      <c r="O238" s="32">
        <f t="shared" si="51"/>
        <v>290.21000000000004</v>
      </c>
      <c r="P238" s="32">
        <f t="shared" si="52"/>
        <v>115.29271000000003</v>
      </c>
      <c r="Q238">
        <v>711253</v>
      </c>
      <c r="R238" t="s">
        <v>312</v>
      </c>
      <c r="S238" t="s">
        <v>312</v>
      </c>
      <c r="T238" t="str">
        <f t="shared" si="53"/>
        <v>VEN</v>
      </c>
      <c r="U238" t="s">
        <v>313</v>
      </c>
      <c r="V238" s="33">
        <f t="shared" si="54"/>
        <v>363.40000000000003</v>
      </c>
      <c r="W238">
        <f t="shared" si="55"/>
        <v>50</v>
      </c>
      <c r="X238" s="33">
        <f t="shared" si="56"/>
        <v>290.21000000000004</v>
      </c>
      <c r="Y238" s="33">
        <f t="shared" si="57"/>
        <v>73.19</v>
      </c>
      <c r="Z238" s="45">
        <f t="shared" si="58"/>
        <v>0.28974328563566321</v>
      </c>
      <c r="AA238" s="33">
        <f t="shared" si="59"/>
        <v>105.29271000000003</v>
      </c>
      <c r="AB238" s="45">
        <f t="shared" si="60"/>
        <v>0.36281558182006141</v>
      </c>
      <c r="AC238" s="33">
        <f>IFERROR($X238/VLOOKUP(CONCATENATE("USD",C238),[1]GEINDICE!AR$1:AS$65536,2,0),"")</f>
        <v>50.227591339413976</v>
      </c>
      <c r="AD238" s="33">
        <f>IFERROR($AA238/VLOOKUP(CONCATENATE("USD",C238),[1]GEINDICE!AR$1:AS$65536,2,0),"")</f>
        <v>18.223352775229756</v>
      </c>
      <c r="AE238" s="33">
        <f>IFERROR($X238/VLOOKUP(CONCATENATE("EUR",C238),[1]GEINDICE!AR$1:AS$65536,2,0),"")</f>
        <v>47.845225534159859</v>
      </c>
      <c r="AF238" s="33">
        <f>IFERROR($AA238/VLOOKUP(CONCATENATE("EUR",C238),[1]GEINDICE!AR$1:AS$65536,2,0),"")</f>
        <v>17.358993339488265</v>
      </c>
      <c r="AG238" s="48" t="str">
        <f>VLOOKUP(E238,[1]Apresentação!AW$1:AX$65536,2,0)</f>
        <v xml:space="preserve">                    2 - LEATHER AUXILIARIES</v>
      </c>
      <c r="AH238" s="48" t="str">
        <f t="shared" si="61"/>
        <v xml:space="preserve">         5204000054 - NOVALTAN AB BR</v>
      </c>
      <c r="AI238" s="49" t="str">
        <f t="shared" si="62"/>
        <v xml:space="preserve">     L00281 - ICL BENEFICIAMENTO DE COUROS LTDA.</v>
      </c>
      <c r="AJ238" t="str">
        <f t="shared" si="63"/>
        <v xml:space="preserve">     90 - SALES</v>
      </c>
      <c r="AK238" t="str">
        <f t="shared" si="64"/>
        <v/>
      </c>
      <c r="AL238">
        <f t="shared" si="65"/>
        <v>2</v>
      </c>
      <c r="AM238" t="str">
        <f t="shared" si="66"/>
        <v>2025 2</v>
      </c>
      <c r="AN238" t="str">
        <f t="shared" si="67"/>
        <v xml:space="preserve">ICL </v>
      </c>
    </row>
    <row r="239" spans="1:40" x14ac:dyDescent="0.35">
      <c r="A239">
        <v>82175</v>
      </c>
      <c r="B239" t="s">
        <v>274</v>
      </c>
      <c r="C239" s="31">
        <v>45772</v>
      </c>
      <c r="D239" t="s">
        <v>373</v>
      </c>
      <c r="E239" t="s">
        <v>374</v>
      </c>
      <c r="F239" t="s">
        <v>382</v>
      </c>
      <c r="G239" t="s">
        <v>383</v>
      </c>
      <c r="H239" t="s">
        <v>636</v>
      </c>
      <c r="I239" t="s">
        <v>637</v>
      </c>
      <c r="J239">
        <v>1000</v>
      </c>
      <c r="K239">
        <v>7565.04</v>
      </c>
      <c r="L239">
        <v>3499.4352800000001</v>
      </c>
      <c r="M239">
        <v>1523.61</v>
      </c>
      <c r="N239">
        <v>7.5650399999999998</v>
      </c>
      <c r="O239" s="32">
        <f t="shared" si="51"/>
        <v>6041.43</v>
      </c>
      <c r="P239" s="32">
        <f t="shared" si="52"/>
        <v>2541.9947200000001</v>
      </c>
      <c r="Q239">
        <v>733400</v>
      </c>
      <c r="R239" t="s">
        <v>312</v>
      </c>
      <c r="S239" t="s">
        <v>312</v>
      </c>
      <c r="T239" t="str">
        <f t="shared" si="53"/>
        <v>VEN</v>
      </c>
      <c r="U239" t="s">
        <v>437</v>
      </c>
      <c r="V239" s="33">
        <f t="shared" si="54"/>
        <v>7565.04</v>
      </c>
      <c r="W239">
        <f t="shared" si="55"/>
        <v>1000</v>
      </c>
      <c r="X239" s="33">
        <f t="shared" si="56"/>
        <v>6041.43</v>
      </c>
      <c r="Y239" s="33">
        <f t="shared" si="57"/>
        <v>1523.61</v>
      </c>
      <c r="Z239" s="45">
        <f t="shared" si="58"/>
        <v>0.30958127385975487</v>
      </c>
      <c r="AA239" s="33">
        <f t="shared" si="59"/>
        <v>2341.9947200000001</v>
      </c>
      <c r="AB239" s="45">
        <f t="shared" si="60"/>
        <v>0.38765569078843914</v>
      </c>
      <c r="AC239" s="33">
        <f>IFERROR($X239/VLOOKUP(CONCATENATE("USD",C239),[1]GEINDICE!AR$1:AS$65536,2,0),"")</f>
        <v>1062.771347148436</v>
      </c>
      <c r="AD239" s="33">
        <f>IFERROR($AA239/VLOOKUP(CONCATENATE("USD",C239),[1]GEINDICE!AR$1:AS$65536,2,0),"")</f>
        <v>411.98936072898709</v>
      </c>
      <c r="AE239" s="33">
        <f>IFERROR($X239/VLOOKUP(CONCATENATE("EUR",C239),[1]GEINDICE!AR$1:AS$65536,2,0),"")</f>
        <v>933.81816495610235</v>
      </c>
      <c r="AF239" s="33">
        <f>IFERROR($AA239/VLOOKUP(CONCATENATE("EUR",C239),[1]GEINDICE!AR$1:AS$65536,2,0),"")</f>
        <v>361.99992580685051</v>
      </c>
      <c r="AG239" s="48" t="str">
        <f>VLOOKUP(E239,[1]Apresentação!AW$1:AX$65536,2,0)</f>
        <v xml:space="preserve">                    2 - LEATHER AUXILIARIES</v>
      </c>
      <c r="AH239" s="48" t="str">
        <f t="shared" si="61"/>
        <v xml:space="preserve">         5204000054 - NOVALTAN AB BR</v>
      </c>
      <c r="AI239" s="49" t="str">
        <f t="shared" si="62"/>
        <v xml:space="preserve">     ZF1123 - GOBBA LEATHER INDUSTRIA E COMERCIO LTDA</v>
      </c>
      <c r="AJ239" t="str">
        <f t="shared" si="63"/>
        <v xml:space="preserve">     90 - SALES</v>
      </c>
      <c r="AK239" t="str">
        <f t="shared" si="64"/>
        <v/>
      </c>
      <c r="AL239">
        <f t="shared" si="65"/>
        <v>4</v>
      </c>
      <c r="AM239" t="str">
        <f t="shared" si="66"/>
        <v>2025 4</v>
      </c>
      <c r="AN239" t="str">
        <f t="shared" si="67"/>
        <v xml:space="preserve">GOBBA </v>
      </c>
    </row>
    <row r="240" spans="1:40" x14ac:dyDescent="0.35">
      <c r="A240">
        <v>82323</v>
      </c>
      <c r="B240" t="s">
        <v>274</v>
      </c>
      <c r="C240" s="31">
        <v>45785</v>
      </c>
      <c r="D240" t="s">
        <v>373</v>
      </c>
      <c r="E240" t="s">
        <v>374</v>
      </c>
      <c r="F240" t="s">
        <v>447</v>
      </c>
      <c r="G240" t="s">
        <v>448</v>
      </c>
      <c r="H240" t="s">
        <v>636</v>
      </c>
      <c r="I240" t="s">
        <v>637</v>
      </c>
      <c r="J240">
        <v>4000</v>
      </c>
      <c r="K240">
        <v>26800</v>
      </c>
      <c r="L240">
        <v>14093.157219999999</v>
      </c>
      <c r="M240">
        <v>5397.55</v>
      </c>
      <c r="N240">
        <v>6.7</v>
      </c>
      <c r="O240" s="32">
        <f t="shared" si="51"/>
        <v>21402.45</v>
      </c>
      <c r="P240" s="32">
        <f t="shared" si="52"/>
        <v>7309.2927800000016</v>
      </c>
      <c r="Q240">
        <v>738054</v>
      </c>
      <c r="R240" t="s">
        <v>312</v>
      </c>
      <c r="S240" t="s">
        <v>312</v>
      </c>
      <c r="T240" t="str">
        <f t="shared" si="53"/>
        <v>VEN</v>
      </c>
      <c r="U240" t="s">
        <v>437</v>
      </c>
      <c r="V240" s="33">
        <f t="shared" si="54"/>
        <v>26800</v>
      </c>
      <c r="W240">
        <f t="shared" si="55"/>
        <v>4000</v>
      </c>
      <c r="X240" s="33">
        <f t="shared" si="56"/>
        <v>21402.45</v>
      </c>
      <c r="Y240" s="33">
        <f t="shared" si="57"/>
        <v>5397.55</v>
      </c>
      <c r="Z240" s="45">
        <f t="shared" si="58"/>
        <v>0.24288405895522394</v>
      </c>
      <c r="AA240" s="33">
        <f t="shared" si="59"/>
        <v>6509.2927800000016</v>
      </c>
      <c r="AB240" s="45">
        <f t="shared" si="60"/>
        <v>0.30413774030543239</v>
      </c>
      <c r="AC240" s="33">
        <f>IFERROR($X240/VLOOKUP(CONCATENATE("USD",C240),[1]GEINDICE!AR$1:AS$65536,2,0),"")</f>
        <v>3764.0608512135072</v>
      </c>
      <c r="AD240" s="33">
        <f>IFERROR($AA240/VLOOKUP(CONCATENATE("USD",C240),[1]GEINDICE!AR$1:AS$65536,2,0),"")</f>
        <v>1144.7929616602185</v>
      </c>
      <c r="AE240" s="33">
        <f>IFERROR($X240/VLOOKUP(CONCATENATE("EUR",C240),[1]GEINDICE!AR$1:AS$65536,2,0),"")</f>
        <v>3346.1195709952785</v>
      </c>
      <c r="AF240" s="33">
        <f>IFERROR($AA240/VLOOKUP(CONCATENATE("EUR",C240),[1]GEINDICE!AR$1:AS$65536,2,0),"")</f>
        <v>1017.6812451142868</v>
      </c>
      <c r="AG240" s="48" t="str">
        <f>VLOOKUP(E240,[1]Apresentação!AW$1:AX$65536,2,0)</f>
        <v xml:space="preserve">                    2 - LEATHER AUXILIARIES</v>
      </c>
      <c r="AH240" s="48" t="str">
        <f t="shared" si="61"/>
        <v xml:space="preserve">         5204000054 - NOVALTAN AB BR</v>
      </c>
      <c r="AI240" s="49" t="str">
        <f t="shared" si="62"/>
        <v xml:space="preserve">     L00016 - A BUHLER SA CURTUME</v>
      </c>
      <c r="AJ240" t="str">
        <f t="shared" si="63"/>
        <v xml:space="preserve">     90 - SALES</v>
      </c>
      <c r="AK240" t="str">
        <f t="shared" si="64"/>
        <v/>
      </c>
      <c r="AL240">
        <f t="shared" si="65"/>
        <v>5</v>
      </c>
      <c r="AM240" t="str">
        <f t="shared" si="66"/>
        <v>2025 5</v>
      </c>
      <c r="AN240" t="str">
        <f t="shared" si="67"/>
        <v xml:space="preserve">A </v>
      </c>
    </row>
    <row r="241" spans="1:40" x14ac:dyDescent="0.35">
      <c r="A241">
        <v>81524</v>
      </c>
      <c r="B241" t="s">
        <v>274</v>
      </c>
      <c r="C241" s="31">
        <v>45722</v>
      </c>
      <c r="D241" t="s">
        <v>373</v>
      </c>
      <c r="E241" t="s">
        <v>374</v>
      </c>
      <c r="F241" t="s">
        <v>447</v>
      </c>
      <c r="G241" t="s">
        <v>448</v>
      </c>
      <c r="H241" t="s">
        <v>636</v>
      </c>
      <c r="I241" t="s">
        <v>637</v>
      </c>
      <c r="J241">
        <v>2000</v>
      </c>
      <c r="K241">
        <v>13400</v>
      </c>
      <c r="L241">
        <v>7007.5844800000004</v>
      </c>
      <c r="M241">
        <v>2698.78</v>
      </c>
      <c r="N241">
        <v>6.7</v>
      </c>
      <c r="O241" s="32">
        <f t="shared" si="51"/>
        <v>10701.22</v>
      </c>
      <c r="P241" s="32">
        <f t="shared" si="52"/>
        <v>3693.6355199999989</v>
      </c>
      <c r="Q241">
        <v>714653</v>
      </c>
      <c r="R241" t="s">
        <v>312</v>
      </c>
      <c r="S241" t="s">
        <v>312</v>
      </c>
      <c r="T241" t="str">
        <f t="shared" si="53"/>
        <v>VEN</v>
      </c>
      <c r="U241" t="s">
        <v>313</v>
      </c>
      <c r="V241" s="33">
        <f t="shared" si="54"/>
        <v>13400</v>
      </c>
      <c r="W241">
        <f t="shared" si="55"/>
        <v>2000</v>
      </c>
      <c r="X241" s="33">
        <f t="shared" si="56"/>
        <v>10701.22</v>
      </c>
      <c r="Y241" s="33">
        <f t="shared" si="57"/>
        <v>2698.78</v>
      </c>
      <c r="Z241" s="45">
        <f t="shared" si="58"/>
        <v>0.24579369552238797</v>
      </c>
      <c r="AA241" s="33">
        <f t="shared" si="59"/>
        <v>3293.6355199999989</v>
      </c>
      <c r="AB241" s="45">
        <f t="shared" si="60"/>
        <v>0.30778131091595157</v>
      </c>
      <c r="AC241" s="33">
        <f>IFERROR($X241/VLOOKUP(CONCATENATE("USD",C241),[1]GEINDICE!AR$1:AS$65536,2,0),"")</f>
        <v>1861.4378402824887</v>
      </c>
      <c r="AD241" s="33">
        <f>IFERROR($AA241/VLOOKUP(CONCATENATE("USD",C241),[1]GEINDICE!AR$1:AS$65536,2,0),"")</f>
        <v>572.91577867070203</v>
      </c>
      <c r="AE241" s="33">
        <f>IFERROR($X241/VLOOKUP(CONCATENATE("EUR",C241),[1]GEINDICE!AR$1:AS$65536,2,0),"")</f>
        <v>1720.6746848469254</v>
      </c>
      <c r="AF241" s="33">
        <f>IFERROR($AA241/VLOOKUP(CONCATENATE("EUR",C241),[1]GEINDICE!AR$1:AS$65536,2,0),"")</f>
        <v>529.59151016207852</v>
      </c>
      <c r="AG241" s="48" t="str">
        <f>VLOOKUP(E241,[1]Apresentação!AW$1:AX$65536,2,0)</f>
        <v xml:space="preserve">                    2 - LEATHER AUXILIARIES</v>
      </c>
      <c r="AH241" s="48" t="str">
        <f t="shared" si="61"/>
        <v xml:space="preserve">         5204000054 - NOVALTAN AB BR</v>
      </c>
      <c r="AI241" s="49" t="str">
        <f t="shared" si="62"/>
        <v xml:space="preserve">     L00016 - A BUHLER SA CURTUME</v>
      </c>
      <c r="AJ241" t="str">
        <f t="shared" si="63"/>
        <v xml:space="preserve">     90 - SALES</v>
      </c>
      <c r="AK241" t="str">
        <f t="shared" si="64"/>
        <v/>
      </c>
      <c r="AL241">
        <f t="shared" si="65"/>
        <v>3</v>
      </c>
      <c r="AM241" t="str">
        <f t="shared" si="66"/>
        <v>2025 3</v>
      </c>
      <c r="AN241" t="str">
        <f t="shared" si="67"/>
        <v xml:space="preserve">A </v>
      </c>
    </row>
    <row r="242" spans="1:40" x14ac:dyDescent="0.35">
      <c r="A242">
        <v>81024</v>
      </c>
      <c r="B242" t="s">
        <v>274</v>
      </c>
      <c r="C242" s="31">
        <v>45684</v>
      </c>
      <c r="D242" t="s">
        <v>373</v>
      </c>
      <c r="E242" t="s">
        <v>374</v>
      </c>
      <c r="F242" t="s">
        <v>447</v>
      </c>
      <c r="G242" t="s">
        <v>448</v>
      </c>
      <c r="H242" t="s">
        <v>636</v>
      </c>
      <c r="I242" t="s">
        <v>637</v>
      </c>
      <c r="J242">
        <v>3000</v>
      </c>
      <c r="K242">
        <v>20100</v>
      </c>
      <c r="L242">
        <v>10422.853510000001</v>
      </c>
      <c r="M242">
        <v>4048.17</v>
      </c>
      <c r="N242">
        <v>6.7</v>
      </c>
      <c r="O242" s="32">
        <f t="shared" si="51"/>
        <v>16051.83</v>
      </c>
      <c r="P242" s="32">
        <f t="shared" si="52"/>
        <v>5628.9764899999991</v>
      </c>
      <c r="Q242">
        <v>708216</v>
      </c>
      <c r="R242" t="s">
        <v>312</v>
      </c>
      <c r="S242" t="s">
        <v>312</v>
      </c>
      <c r="T242" t="str">
        <f t="shared" si="53"/>
        <v>VEN</v>
      </c>
      <c r="U242" t="s">
        <v>313</v>
      </c>
      <c r="V242" s="33">
        <f t="shared" si="54"/>
        <v>20100</v>
      </c>
      <c r="W242">
        <f t="shared" si="55"/>
        <v>3000</v>
      </c>
      <c r="X242" s="33">
        <f t="shared" si="56"/>
        <v>16051.83</v>
      </c>
      <c r="Y242" s="33">
        <f t="shared" si="57"/>
        <v>4048.17</v>
      </c>
      <c r="Z242" s="45">
        <f t="shared" si="58"/>
        <v>0.25019783532338302</v>
      </c>
      <c r="AA242" s="33">
        <f t="shared" si="59"/>
        <v>5028.9764899999991</v>
      </c>
      <c r="AB242" s="45">
        <f t="shared" si="60"/>
        <v>0.31329614691907398</v>
      </c>
      <c r="AC242" s="33">
        <f>IFERROR($X242/VLOOKUP(CONCATENATE("USD",C242),[1]GEINDICE!AR$1:AS$65536,2,0),"")</f>
        <v>2708.164057227696</v>
      </c>
      <c r="AD242" s="33">
        <f>IFERROR($AA242/VLOOKUP(CONCATENATE("USD",C242),[1]GEINDICE!AR$1:AS$65536,2,0),"")</f>
        <v>848.4573643541637</v>
      </c>
      <c r="AE242" s="33">
        <f>IFERROR($X242/VLOOKUP(CONCATENATE("EUR",C242),[1]GEINDICE!AR$1:AS$65536,2,0),"")</f>
        <v>2579.1872871007131</v>
      </c>
      <c r="AF242" s="33">
        <f>IFERROR($AA242/VLOOKUP(CONCATENATE("EUR",C242),[1]GEINDICE!AR$1:AS$65536,2,0),"")</f>
        <v>808.04943923131293</v>
      </c>
      <c r="AG242" s="48" t="str">
        <f>VLOOKUP(E242,[1]Apresentação!AW$1:AX$65536,2,0)</f>
        <v xml:space="preserve">                    2 - LEATHER AUXILIARIES</v>
      </c>
      <c r="AH242" s="48" t="str">
        <f t="shared" si="61"/>
        <v xml:space="preserve">         5204000054 - NOVALTAN AB BR</v>
      </c>
      <c r="AI242" s="49" t="str">
        <f t="shared" si="62"/>
        <v xml:space="preserve">     L00016 - A BUHLER SA CURTUME</v>
      </c>
      <c r="AJ242" t="str">
        <f t="shared" si="63"/>
        <v xml:space="preserve">     90 - SALES</v>
      </c>
      <c r="AK242" t="str">
        <f t="shared" si="64"/>
        <v/>
      </c>
      <c r="AL242">
        <f t="shared" si="65"/>
        <v>1</v>
      </c>
      <c r="AM242" t="str">
        <f t="shared" si="66"/>
        <v>2025 1</v>
      </c>
      <c r="AN242" t="str">
        <f t="shared" si="67"/>
        <v xml:space="preserve">A </v>
      </c>
    </row>
    <row r="243" spans="1:40" x14ac:dyDescent="0.35">
      <c r="A243">
        <v>81025</v>
      </c>
      <c r="B243" t="s">
        <v>274</v>
      </c>
      <c r="C243" s="31">
        <v>45684</v>
      </c>
      <c r="D243" t="s">
        <v>373</v>
      </c>
      <c r="E243" t="s">
        <v>374</v>
      </c>
      <c r="F243" t="s">
        <v>642</v>
      </c>
      <c r="G243" t="s">
        <v>643</v>
      </c>
      <c r="H243" t="s">
        <v>636</v>
      </c>
      <c r="I243" t="s">
        <v>637</v>
      </c>
      <c r="J243">
        <v>100</v>
      </c>
      <c r="K243">
        <v>726.80000000000007</v>
      </c>
      <c r="L243">
        <v>347.42845</v>
      </c>
      <c r="M243">
        <v>146.38</v>
      </c>
      <c r="N243">
        <v>7.2680000000000007</v>
      </c>
      <c r="O243" s="32">
        <f t="shared" si="51"/>
        <v>580.42000000000007</v>
      </c>
      <c r="P243" s="32">
        <f t="shared" si="52"/>
        <v>232.99155000000007</v>
      </c>
      <c r="Q243">
        <v>708221</v>
      </c>
      <c r="R243" t="s">
        <v>312</v>
      </c>
      <c r="S243" t="s">
        <v>312</v>
      </c>
      <c r="T243" t="str">
        <f t="shared" si="53"/>
        <v>VEN</v>
      </c>
      <c r="U243" t="s">
        <v>437</v>
      </c>
      <c r="V243" s="33">
        <f t="shared" si="54"/>
        <v>726.80000000000007</v>
      </c>
      <c r="W243">
        <f t="shared" si="55"/>
        <v>100</v>
      </c>
      <c r="X243" s="33">
        <f t="shared" si="56"/>
        <v>580.42000000000007</v>
      </c>
      <c r="Y243" s="33">
        <f t="shared" si="57"/>
        <v>146.38</v>
      </c>
      <c r="Z243" s="45">
        <f t="shared" si="58"/>
        <v>0.29305386626307106</v>
      </c>
      <c r="AA243" s="33">
        <f t="shared" si="59"/>
        <v>212.99155000000007</v>
      </c>
      <c r="AB243" s="45">
        <f t="shared" si="60"/>
        <v>0.36696107990765314</v>
      </c>
      <c r="AC243" s="33">
        <f>IFERROR($X243/VLOOKUP(CONCATENATE("USD",C243),[1]GEINDICE!AR$1:AS$65536,2,0),"")</f>
        <v>97.924821163449863</v>
      </c>
      <c r="AD243" s="33">
        <f>IFERROR($AA243/VLOOKUP(CONCATENATE("USD",C243),[1]GEINDICE!AR$1:AS$65536,2,0),"")</f>
        <v>35.93459812390337</v>
      </c>
      <c r="AE243" s="33">
        <f>IFERROR($X243/VLOOKUP(CONCATENATE("EUR",C243),[1]GEINDICE!AR$1:AS$65536,2,0),"")</f>
        <v>93.261135034385248</v>
      </c>
      <c r="AF243" s="33">
        <f>IFERROR($AA243/VLOOKUP(CONCATENATE("EUR",C243),[1]GEINDICE!AR$1:AS$65536,2,0),"")</f>
        <v>34.223206825631479</v>
      </c>
      <c r="AG243" s="48" t="str">
        <f>VLOOKUP(E243,[1]Apresentação!AW$1:AX$65536,2,0)</f>
        <v xml:space="preserve">                    2 - LEATHER AUXILIARIES</v>
      </c>
      <c r="AH243" s="48" t="str">
        <f t="shared" si="61"/>
        <v xml:space="preserve">         5204000054 - NOVALTAN AB BR</v>
      </c>
      <c r="AI243" s="49" t="str">
        <f t="shared" si="62"/>
        <v xml:space="preserve">     L00281 - ICL BENEFICIAMENTO DE COUROS LTDA.</v>
      </c>
      <c r="AJ243" t="str">
        <f t="shared" si="63"/>
        <v xml:space="preserve">     90 - SALES</v>
      </c>
      <c r="AK243" t="str">
        <f t="shared" si="64"/>
        <v/>
      </c>
      <c r="AL243">
        <f t="shared" si="65"/>
        <v>1</v>
      </c>
      <c r="AM243" t="str">
        <f t="shared" si="66"/>
        <v>2025 1</v>
      </c>
      <c r="AN243" t="str">
        <f t="shared" si="67"/>
        <v xml:space="preserve">ICL </v>
      </c>
    </row>
    <row r="244" spans="1:40" x14ac:dyDescent="0.35">
      <c r="A244">
        <v>82217</v>
      </c>
      <c r="B244" t="s">
        <v>274</v>
      </c>
      <c r="C244" s="31">
        <v>45776</v>
      </c>
      <c r="D244" t="s">
        <v>373</v>
      </c>
      <c r="E244" t="s">
        <v>374</v>
      </c>
      <c r="F244" t="s">
        <v>382</v>
      </c>
      <c r="G244" t="s">
        <v>383</v>
      </c>
      <c r="H244" t="s">
        <v>636</v>
      </c>
      <c r="I244" t="s">
        <v>637</v>
      </c>
      <c r="J244">
        <v>500</v>
      </c>
      <c r="K244">
        <v>3780.26</v>
      </c>
      <c r="L244">
        <v>1761.64465</v>
      </c>
      <c r="M244">
        <v>761.34</v>
      </c>
      <c r="N244">
        <v>7.5605199999999995</v>
      </c>
      <c r="O244" s="32">
        <f t="shared" si="51"/>
        <v>3018.92</v>
      </c>
      <c r="P244" s="32">
        <f t="shared" si="52"/>
        <v>1257.2753500000001</v>
      </c>
      <c r="Q244">
        <v>734926</v>
      </c>
      <c r="R244" t="s">
        <v>312</v>
      </c>
      <c r="S244" t="s">
        <v>312</v>
      </c>
      <c r="T244" t="str">
        <f t="shared" si="53"/>
        <v>VEN</v>
      </c>
      <c r="U244" t="s">
        <v>313</v>
      </c>
      <c r="V244" s="33">
        <f t="shared" si="54"/>
        <v>3780.26</v>
      </c>
      <c r="W244">
        <f t="shared" si="55"/>
        <v>500</v>
      </c>
      <c r="X244" s="33">
        <f t="shared" si="56"/>
        <v>3018.92</v>
      </c>
      <c r="Y244" s="33">
        <f t="shared" si="57"/>
        <v>761.34</v>
      </c>
      <c r="Z244" s="45">
        <f t="shared" si="58"/>
        <v>0.30613644299598441</v>
      </c>
      <c r="AA244" s="33">
        <f t="shared" si="59"/>
        <v>1157.2753500000001</v>
      </c>
      <c r="AB244" s="45">
        <f t="shared" si="60"/>
        <v>0.38334084705788829</v>
      </c>
      <c r="AC244" s="33">
        <f>IFERROR($X244/VLOOKUP(CONCATENATE("USD",C244),[1]GEINDICE!AR$1:AS$65536,2,0),"")</f>
        <v>534.63438822675187</v>
      </c>
      <c r="AD244" s="33">
        <f>IFERROR($AA244/VLOOKUP(CONCATENATE("USD",C244),[1]GEINDICE!AR$1:AS$65536,2,0),"")</f>
        <v>204.94719924911897</v>
      </c>
      <c r="AE244" s="33">
        <f>IFERROR($X244/VLOOKUP(CONCATENATE("EUR",C244),[1]GEINDICE!AR$1:AS$65536,2,0),"")</f>
        <v>469.14063714063712</v>
      </c>
      <c r="AF244" s="33">
        <f>IFERROR($AA244/VLOOKUP(CONCATENATE("EUR",C244),[1]GEINDICE!AR$1:AS$65536,2,0),"")</f>
        <v>179.84076923076924</v>
      </c>
      <c r="AG244" s="48" t="str">
        <f>VLOOKUP(E244,[1]Apresentação!AW$1:AX$65536,2,0)</f>
        <v xml:space="preserve">                    2 - LEATHER AUXILIARIES</v>
      </c>
      <c r="AH244" s="48" t="str">
        <f t="shared" si="61"/>
        <v xml:space="preserve">         5204000054 - NOVALTAN AB BR</v>
      </c>
      <c r="AI244" s="49" t="str">
        <f t="shared" si="62"/>
        <v xml:space="preserve">     ZF1123 - GOBBA LEATHER INDUSTRIA E COMERCIO LTDA</v>
      </c>
      <c r="AJ244" t="str">
        <f t="shared" si="63"/>
        <v xml:space="preserve">     90 - SALES</v>
      </c>
      <c r="AK244" t="str">
        <f t="shared" si="64"/>
        <v/>
      </c>
      <c r="AL244">
        <f t="shared" si="65"/>
        <v>4</v>
      </c>
      <c r="AM244" t="str">
        <f t="shared" si="66"/>
        <v>2025 4</v>
      </c>
      <c r="AN244" t="str">
        <f t="shared" si="67"/>
        <v xml:space="preserve">GOBBA </v>
      </c>
    </row>
    <row r="245" spans="1:40" x14ac:dyDescent="0.35">
      <c r="A245">
        <v>82266</v>
      </c>
      <c r="B245" t="s">
        <v>274</v>
      </c>
      <c r="C245" s="31">
        <v>45782</v>
      </c>
      <c r="D245" t="s">
        <v>373</v>
      </c>
      <c r="E245" t="s">
        <v>374</v>
      </c>
      <c r="F245" t="s">
        <v>447</v>
      </c>
      <c r="G245" t="s">
        <v>448</v>
      </c>
      <c r="H245" t="s">
        <v>636</v>
      </c>
      <c r="I245" t="s">
        <v>637</v>
      </c>
      <c r="J245">
        <v>3000</v>
      </c>
      <c r="K245">
        <v>20100</v>
      </c>
      <c r="L245">
        <v>10569.867920000001</v>
      </c>
      <c r="M245">
        <v>4048.17</v>
      </c>
      <c r="N245">
        <v>6.7</v>
      </c>
      <c r="O245" s="32">
        <f t="shared" si="51"/>
        <v>16051.83</v>
      </c>
      <c r="P245" s="32">
        <f t="shared" si="52"/>
        <v>5481.9620799999993</v>
      </c>
      <c r="Q245">
        <v>736900</v>
      </c>
      <c r="R245" t="s">
        <v>312</v>
      </c>
      <c r="S245" t="s">
        <v>312</v>
      </c>
      <c r="T245" t="str">
        <f t="shared" si="53"/>
        <v>VEN</v>
      </c>
      <c r="U245" t="s">
        <v>313</v>
      </c>
      <c r="V245" s="33">
        <f t="shared" si="54"/>
        <v>20100</v>
      </c>
      <c r="W245">
        <f t="shared" si="55"/>
        <v>3000</v>
      </c>
      <c r="X245" s="33">
        <f t="shared" si="56"/>
        <v>16051.83</v>
      </c>
      <c r="Y245" s="33">
        <f t="shared" si="57"/>
        <v>4048.17</v>
      </c>
      <c r="Z245" s="45">
        <f t="shared" si="58"/>
        <v>0.24288368557213927</v>
      </c>
      <c r="AA245" s="33">
        <f t="shared" si="59"/>
        <v>4881.9620799999993</v>
      </c>
      <c r="AB245" s="45">
        <f t="shared" si="60"/>
        <v>0.30413741486173224</v>
      </c>
      <c r="AC245" s="33">
        <f>IFERROR($X245/VLOOKUP(CONCATENATE("USD",C245),[1]GEINDICE!AR$1:AS$65536,2,0),"")</f>
        <v>2840.0265392781316</v>
      </c>
      <c r="AD245" s="33">
        <f>IFERROR($AA245/VLOOKUP(CONCATENATE("USD",C245),[1]GEINDICE!AR$1:AS$65536,2,0),"")</f>
        <v>863.75832979476274</v>
      </c>
      <c r="AE245" s="33">
        <f>IFERROR($X245/VLOOKUP(CONCATENATE("EUR",C245),[1]GEINDICE!AR$1:AS$65536,2,0),"")</f>
        <v>2509.9809231923941</v>
      </c>
      <c r="AF245" s="33">
        <f>IFERROR($AA245/VLOOKUP(CONCATENATE("EUR",C245),[1]GEINDICE!AR$1:AS$65536,2,0),"")</f>
        <v>763.37910933199885</v>
      </c>
      <c r="AG245" s="48" t="str">
        <f>VLOOKUP(E245,[1]Apresentação!AW$1:AX$65536,2,0)</f>
        <v xml:space="preserve">                    2 - LEATHER AUXILIARIES</v>
      </c>
      <c r="AH245" s="48" t="str">
        <f t="shared" si="61"/>
        <v xml:space="preserve">         5204000054 - NOVALTAN AB BR</v>
      </c>
      <c r="AI245" s="49" t="str">
        <f t="shared" si="62"/>
        <v xml:space="preserve">     L00016 - A BUHLER SA CURTUME</v>
      </c>
      <c r="AJ245" t="str">
        <f t="shared" si="63"/>
        <v xml:space="preserve">     90 - SALES</v>
      </c>
      <c r="AK245" t="str">
        <f t="shared" si="64"/>
        <v/>
      </c>
      <c r="AL245">
        <f t="shared" si="65"/>
        <v>5</v>
      </c>
      <c r="AM245" t="str">
        <f t="shared" si="66"/>
        <v>2025 5</v>
      </c>
      <c r="AN245" t="str">
        <f t="shared" si="67"/>
        <v xml:space="preserve">A </v>
      </c>
    </row>
    <row r="246" spans="1:40" x14ac:dyDescent="0.35">
      <c r="A246">
        <v>81860</v>
      </c>
      <c r="B246" t="s">
        <v>274</v>
      </c>
      <c r="C246" s="31">
        <v>45748</v>
      </c>
      <c r="D246" t="s">
        <v>373</v>
      </c>
      <c r="E246" t="s">
        <v>374</v>
      </c>
      <c r="F246" t="s">
        <v>447</v>
      </c>
      <c r="G246" t="s">
        <v>448</v>
      </c>
      <c r="H246" t="s">
        <v>636</v>
      </c>
      <c r="I246" t="s">
        <v>637</v>
      </c>
      <c r="J246">
        <v>4000</v>
      </c>
      <c r="K246">
        <v>26800</v>
      </c>
      <c r="L246">
        <v>13997.741120000001</v>
      </c>
      <c r="M246">
        <v>5397.55</v>
      </c>
      <c r="N246">
        <v>6.7</v>
      </c>
      <c r="O246" s="32">
        <f t="shared" si="51"/>
        <v>21402.45</v>
      </c>
      <c r="P246" s="32">
        <f t="shared" si="52"/>
        <v>7404.7088800000001</v>
      </c>
      <c r="Q246">
        <v>724624</v>
      </c>
      <c r="R246" t="s">
        <v>312</v>
      </c>
      <c r="S246" t="s">
        <v>312</v>
      </c>
      <c r="T246" t="str">
        <f t="shared" si="53"/>
        <v>VEN</v>
      </c>
      <c r="U246" t="s">
        <v>437</v>
      </c>
      <c r="V246" s="33">
        <f t="shared" si="54"/>
        <v>26800</v>
      </c>
      <c r="W246">
        <f t="shared" si="55"/>
        <v>4000</v>
      </c>
      <c r="X246" s="33">
        <f t="shared" si="56"/>
        <v>21402.45</v>
      </c>
      <c r="Y246" s="33">
        <f t="shared" si="57"/>
        <v>5397.55</v>
      </c>
      <c r="Z246" s="45">
        <f t="shared" si="58"/>
        <v>0.24644436119402985</v>
      </c>
      <c r="AA246" s="33">
        <f t="shared" si="59"/>
        <v>6604.7088800000001</v>
      </c>
      <c r="AB246" s="45">
        <f t="shared" si="60"/>
        <v>0.30859592616733128</v>
      </c>
      <c r="AC246" s="33">
        <f>IFERROR($X246/VLOOKUP(CONCATENATE("USD",C246),[1]GEINDICE!AR$1:AS$65536,2,0),"")</f>
        <v>3751.4592206972711</v>
      </c>
      <c r="AD246" s="33">
        <f>IFERROR($AA246/VLOOKUP(CONCATENATE("USD",C246),[1]GEINDICE!AR$1:AS$65536,2,0),"")</f>
        <v>1157.6850326900494</v>
      </c>
      <c r="AE246" s="33">
        <f>IFERROR($X246/VLOOKUP(CONCATENATE("EUR",C246),[1]GEINDICE!AR$1:AS$65536,2,0),"")</f>
        <v>3473.5778625334742</v>
      </c>
      <c r="AF246" s="33">
        <f>IFERROR($AA246/VLOOKUP(CONCATENATE("EUR",C246),[1]GEINDICE!AR$1:AS$65536,2,0),"")</f>
        <v>1071.9319776028565</v>
      </c>
      <c r="AG246" s="48" t="str">
        <f>VLOOKUP(E246,[1]Apresentação!AW$1:AX$65536,2,0)</f>
        <v xml:space="preserve">                    2 - LEATHER AUXILIARIES</v>
      </c>
      <c r="AH246" s="48" t="str">
        <f t="shared" si="61"/>
        <v xml:space="preserve">         5204000054 - NOVALTAN AB BR</v>
      </c>
      <c r="AI246" s="49" t="str">
        <f t="shared" si="62"/>
        <v xml:space="preserve">     L00016 - A BUHLER SA CURTUME</v>
      </c>
      <c r="AJ246" t="str">
        <f t="shared" si="63"/>
        <v xml:space="preserve">     90 - SALES</v>
      </c>
      <c r="AK246" t="str">
        <f t="shared" si="64"/>
        <v/>
      </c>
      <c r="AL246">
        <f t="shared" si="65"/>
        <v>4</v>
      </c>
      <c r="AM246" t="str">
        <f t="shared" si="66"/>
        <v>2025 4</v>
      </c>
      <c r="AN246" t="str">
        <f t="shared" si="67"/>
        <v xml:space="preserve">A </v>
      </c>
    </row>
    <row r="247" spans="1:40" x14ac:dyDescent="0.35">
      <c r="A247">
        <v>81236</v>
      </c>
      <c r="B247" t="s">
        <v>274</v>
      </c>
      <c r="C247" s="31">
        <v>45699</v>
      </c>
      <c r="D247" t="s">
        <v>373</v>
      </c>
      <c r="E247" t="s">
        <v>374</v>
      </c>
      <c r="F247" t="s">
        <v>447</v>
      </c>
      <c r="G247" t="s">
        <v>448</v>
      </c>
      <c r="H247" t="s">
        <v>636</v>
      </c>
      <c r="I247" t="s">
        <v>637</v>
      </c>
      <c r="J247">
        <v>2000</v>
      </c>
      <c r="K247">
        <v>13400</v>
      </c>
      <c r="L247">
        <v>6948.5690100000002</v>
      </c>
      <c r="M247">
        <v>2698.78</v>
      </c>
      <c r="N247">
        <v>6.7</v>
      </c>
      <c r="O247" s="32">
        <f t="shared" si="51"/>
        <v>10701.22</v>
      </c>
      <c r="P247" s="32">
        <f t="shared" si="52"/>
        <v>3752.6509899999992</v>
      </c>
      <c r="Q247">
        <v>709799</v>
      </c>
      <c r="R247" t="s">
        <v>312</v>
      </c>
      <c r="S247" t="s">
        <v>312</v>
      </c>
      <c r="T247" t="str">
        <f t="shared" si="53"/>
        <v>VEN</v>
      </c>
      <c r="U247" t="s">
        <v>437</v>
      </c>
      <c r="V247" s="33">
        <f t="shared" si="54"/>
        <v>13400</v>
      </c>
      <c r="W247">
        <f t="shared" si="55"/>
        <v>2000</v>
      </c>
      <c r="X247" s="33">
        <f t="shared" si="56"/>
        <v>10701.22</v>
      </c>
      <c r="Y247" s="33">
        <f t="shared" si="57"/>
        <v>2698.78</v>
      </c>
      <c r="Z247" s="45">
        <f t="shared" si="58"/>
        <v>0.25019783507462678</v>
      </c>
      <c r="AA247" s="33">
        <f t="shared" si="59"/>
        <v>3352.6509899999992</v>
      </c>
      <c r="AB247" s="45">
        <f t="shared" si="60"/>
        <v>0.31329614660758298</v>
      </c>
      <c r="AC247" s="33">
        <f>IFERROR($X247/VLOOKUP(CONCATENATE("USD",C247),[1]GEINDICE!AR$1:AS$65536,2,0),"")</f>
        <v>1851.8066034470821</v>
      </c>
      <c r="AD247" s="33">
        <f>IFERROR($AA247/VLOOKUP(CONCATENATE("USD",C247),[1]GEINDICE!AR$1:AS$65536,2,0),"")</f>
        <v>580.1638731224474</v>
      </c>
      <c r="AE247" s="33">
        <f>IFERROR($X247/VLOOKUP(CONCATENATE("EUR",C247),[1]GEINDICE!AR$1:AS$65536,2,0),"")</f>
        <v>1790.9092430505577</v>
      </c>
      <c r="AF247" s="33">
        <f>IFERROR($AA247/VLOOKUP(CONCATENATE("EUR",C247),[1]GEINDICE!AR$1:AS$65536,2,0),"")</f>
        <v>561.08496477164306</v>
      </c>
      <c r="AG247" s="48" t="str">
        <f>VLOOKUP(E247,[1]Apresentação!AW$1:AX$65536,2,0)</f>
        <v xml:space="preserve">                    2 - LEATHER AUXILIARIES</v>
      </c>
      <c r="AH247" s="48" t="str">
        <f t="shared" si="61"/>
        <v xml:space="preserve">         5204000054 - NOVALTAN AB BR</v>
      </c>
      <c r="AI247" s="49" t="str">
        <f t="shared" si="62"/>
        <v xml:space="preserve">     L00016 - A BUHLER SA CURTUME</v>
      </c>
      <c r="AJ247" t="str">
        <f t="shared" si="63"/>
        <v xml:space="preserve">     90 - SALES</v>
      </c>
      <c r="AK247" t="str">
        <f t="shared" si="64"/>
        <v/>
      </c>
      <c r="AL247">
        <f t="shared" si="65"/>
        <v>2</v>
      </c>
      <c r="AM247" t="str">
        <f t="shared" si="66"/>
        <v>2025 2</v>
      </c>
      <c r="AN247" t="str">
        <f t="shared" si="67"/>
        <v xml:space="preserve">A </v>
      </c>
    </row>
    <row r="248" spans="1:40" x14ac:dyDescent="0.35">
      <c r="A248">
        <v>81238</v>
      </c>
      <c r="B248" t="s">
        <v>274</v>
      </c>
      <c r="C248" s="31">
        <v>45699</v>
      </c>
      <c r="D248" t="s">
        <v>373</v>
      </c>
      <c r="E248" t="s">
        <v>374</v>
      </c>
      <c r="F248" t="s">
        <v>638</v>
      </c>
      <c r="G248" t="s">
        <v>639</v>
      </c>
      <c r="H248" t="s">
        <v>636</v>
      </c>
      <c r="I248" t="s">
        <v>637</v>
      </c>
      <c r="J248">
        <v>300</v>
      </c>
      <c r="K248">
        <v>1920</v>
      </c>
      <c r="L248">
        <v>1042.2853500000001</v>
      </c>
      <c r="M248">
        <v>386.69</v>
      </c>
      <c r="N248">
        <v>6.4</v>
      </c>
      <c r="O248" s="32">
        <f t="shared" si="51"/>
        <v>1533.31</v>
      </c>
      <c r="P248" s="32">
        <f t="shared" si="52"/>
        <v>491.02464999999984</v>
      </c>
      <c r="Q248">
        <v>709803</v>
      </c>
      <c r="R248" t="s">
        <v>312</v>
      </c>
      <c r="S248" t="s">
        <v>312</v>
      </c>
      <c r="T248" t="str">
        <f t="shared" si="53"/>
        <v>VEN</v>
      </c>
      <c r="U248" t="s">
        <v>437</v>
      </c>
      <c r="V248" s="33">
        <f t="shared" si="54"/>
        <v>1920</v>
      </c>
      <c r="W248">
        <f t="shared" si="55"/>
        <v>300</v>
      </c>
      <c r="X248" s="33">
        <f t="shared" si="56"/>
        <v>1533.31</v>
      </c>
      <c r="Y248" s="33">
        <f t="shared" si="57"/>
        <v>386.69</v>
      </c>
      <c r="Z248" s="45">
        <f t="shared" si="58"/>
        <v>0.22449200520833326</v>
      </c>
      <c r="AA248" s="33">
        <f t="shared" si="59"/>
        <v>431.02464999999984</v>
      </c>
      <c r="AB248" s="45">
        <f t="shared" si="60"/>
        <v>0.28110731032863534</v>
      </c>
      <c r="AC248" s="33">
        <f>IFERROR($X248/VLOOKUP(CONCATENATE("USD",C248),[1]GEINDICE!AR$1:AS$65536,2,0),"")</f>
        <v>265.33363328026576</v>
      </c>
      <c r="AD248" s="33">
        <f>IFERROR($AA248/VLOOKUP(CONCATENATE("USD",C248),[1]GEINDICE!AR$1:AS$65536,2,0),"")</f>
        <v>74.587223991139993</v>
      </c>
      <c r="AE248" s="33">
        <f>IFERROR($X248/VLOOKUP(CONCATENATE("EUR",C248),[1]GEINDICE!AR$1:AS$65536,2,0),"")</f>
        <v>256.60803641658157</v>
      </c>
      <c r="AF248" s="33">
        <f>IFERROR($AA248/VLOOKUP(CONCATENATE("EUR",C248),[1]GEINDICE!AR$1:AS$65536,2,0),"")</f>
        <v>72.134394925777755</v>
      </c>
      <c r="AG248" s="48" t="str">
        <f>VLOOKUP(E248,[1]Apresentação!AW$1:AX$65536,2,0)</f>
        <v xml:space="preserve">                    2 - LEATHER AUXILIARIES</v>
      </c>
      <c r="AH248" s="48" t="str">
        <f t="shared" si="61"/>
        <v xml:space="preserve">         5204000054 - NOVALTAN AB BR</v>
      </c>
      <c r="AI248" s="49" t="str">
        <f t="shared" si="62"/>
        <v xml:space="preserve">     L00032 - PARTNER INDUSTRIA E COMERCIO DE COUROS LTDA</v>
      </c>
      <c r="AJ248" t="str">
        <f t="shared" si="63"/>
        <v xml:space="preserve">     90 - SALES</v>
      </c>
      <c r="AK248" t="str">
        <f t="shared" si="64"/>
        <v/>
      </c>
      <c r="AL248">
        <f t="shared" si="65"/>
        <v>2</v>
      </c>
      <c r="AM248" t="str">
        <f t="shared" si="66"/>
        <v>2025 2</v>
      </c>
      <c r="AN248" t="str">
        <f t="shared" si="67"/>
        <v xml:space="preserve">PARTNER </v>
      </c>
    </row>
    <row r="249" spans="1:40" x14ac:dyDescent="0.35">
      <c r="A249">
        <v>81244</v>
      </c>
      <c r="B249" t="s">
        <v>274</v>
      </c>
      <c r="C249" s="31">
        <v>45699</v>
      </c>
      <c r="D249" t="s">
        <v>373</v>
      </c>
      <c r="E249" t="s">
        <v>374</v>
      </c>
      <c r="F249" t="s">
        <v>382</v>
      </c>
      <c r="G249" t="s">
        <v>383</v>
      </c>
      <c r="H249" t="s">
        <v>636</v>
      </c>
      <c r="I249" t="s">
        <v>637</v>
      </c>
      <c r="J249">
        <v>500</v>
      </c>
      <c r="K249">
        <v>3827.54</v>
      </c>
      <c r="L249">
        <v>1737.1422500000001</v>
      </c>
      <c r="M249">
        <v>770.88</v>
      </c>
      <c r="N249">
        <v>7.6550799999999999</v>
      </c>
      <c r="O249" s="32">
        <f t="shared" si="51"/>
        <v>3056.66</v>
      </c>
      <c r="P249" s="32">
        <f t="shared" si="52"/>
        <v>1319.5177499999998</v>
      </c>
      <c r="Q249">
        <v>709873</v>
      </c>
      <c r="R249" t="s">
        <v>312</v>
      </c>
      <c r="S249" t="s">
        <v>312</v>
      </c>
      <c r="T249" t="str">
        <f t="shared" si="53"/>
        <v>VEN</v>
      </c>
      <c r="U249" t="s">
        <v>348</v>
      </c>
      <c r="V249" s="33">
        <f t="shared" si="54"/>
        <v>3827.54</v>
      </c>
      <c r="W249">
        <f t="shared" si="55"/>
        <v>500</v>
      </c>
      <c r="X249" s="33">
        <f t="shared" si="56"/>
        <v>3056.66</v>
      </c>
      <c r="Y249" s="33">
        <f t="shared" si="57"/>
        <v>770.88</v>
      </c>
      <c r="Z249" s="45">
        <f t="shared" si="58"/>
        <v>0.31861659185795571</v>
      </c>
      <c r="AA249" s="33">
        <f t="shared" si="59"/>
        <v>1219.5177499999998</v>
      </c>
      <c r="AB249" s="45">
        <f t="shared" si="60"/>
        <v>0.39897069023051296</v>
      </c>
      <c r="AC249" s="33">
        <f>IFERROR($X249/VLOOKUP(CONCATENATE("USD",C249),[1]GEINDICE!AR$1:AS$65536,2,0),"")</f>
        <v>528.94372534090121</v>
      </c>
      <c r="AD249" s="33">
        <f>IFERROR($AA249/VLOOKUP(CONCATENATE("USD",C249),[1]GEINDICE!AR$1:AS$65536,2,0),"")</f>
        <v>211.03304319235821</v>
      </c>
      <c r="AE249" s="33">
        <f>IFERROR($X249/VLOOKUP(CONCATENATE("EUR",C249),[1]GEINDICE!AR$1:AS$65536,2,0),"")</f>
        <v>511.54921091828015</v>
      </c>
      <c r="AF249" s="33">
        <f>IFERROR($AA249/VLOOKUP(CONCATENATE("EUR",C249),[1]GEINDICE!AR$1:AS$65536,2,0),"")</f>
        <v>204.09314176694051</v>
      </c>
      <c r="AG249" s="48" t="str">
        <f>VLOOKUP(E249,[1]Apresentação!AW$1:AX$65536,2,0)</f>
        <v xml:space="preserve">                    2 - LEATHER AUXILIARIES</v>
      </c>
      <c r="AH249" s="48" t="str">
        <f t="shared" si="61"/>
        <v xml:space="preserve">         5204000054 - NOVALTAN AB BR</v>
      </c>
      <c r="AI249" s="49" t="str">
        <f t="shared" si="62"/>
        <v xml:space="preserve">     ZF1123 - GOBBA LEATHER INDUSTRIA E COMERCIO LTDA</v>
      </c>
      <c r="AJ249" t="str">
        <f t="shared" si="63"/>
        <v xml:space="preserve">     90 - SALES</v>
      </c>
      <c r="AK249" t="str">
        <f t="shared" si="64"/>
        <v/>
      </c>
      <c r="AL249">
        <f t="shared" si="65"/>
        <v>2</v>
      </c>
      <c r="AM249" t="str">
        <f t="shared" si="66"/>
        <v>2025 2</v>
      </c>
      <c r="AN249" t="str">
        <f t="shared" si="67"/>
        <v xml:space="preserve">GOBBA </v>
      </c>
    </row>
    <row r="250" spans="1:40" x14ac:dyDescent="0.35">
      <c r="A250">
        <v>80949</v>
      </c>
      <c r="B250" t="s">
        <v>274</v>
      </c>
      <c r="C250" s="31">
        <v>45678</v>
      </c>
      <c r="D250" t="s">
        <v>373</v>
      </c>
      <c r="E250" t="s">
        <v>374</v>
      </c>
      <c r="F250" t="s">
        <v>638</v>
      </c>
      <c r="G250" t="s">
        <v>639</v>
      </c>
      <c r="H250" t="s">
        <v>636</v>
      </c>
      <c r="I250" t="s">
        <v>637</v>
      </c>
      <c r="J250">
        <v>200</v>
      </c>
      <c r="K250">
        <v>1280</v>
      </c>
      <c r="L250">
        <v>679.80435999999997</v>
      </c>
      <c r="M250">
        <v>257.8</v>
      </c>
      <c r="N250">
        <v>6.4</v>
      </c>
      <c r="O250" s="32">
        <f t="shared" si="51"/>
        <v>1022.2</v>
      </c>
      <c r="P250" s="32">
        <f t="shared" si="52"/>
        <v>342.39564000000007</v>
      </c>
      <c r="Q250">
        <v>707698</v>
      </c>
      <c r="R250" t="s">
        <v>312</v>
      </c>
      <c r="S250" t="s">
        <v>312</v>
      </c>
      <c r="T250" t="str">
        <f t="shared" si="53"/>
        <v>VEN</v>
      </c>
      <c r="U250" t="s">
        <v>437</v>
      </c>
      <c r="V250" s="33">
        <f t="shared" si="54"/>
        <v>1280</v>
      </c>
      <c r="W250">
        <f t="shared" si="55"/>
        <v>200</v>
      </c>
      <c r="X250" s="33">
        <f t="shared" si="56"/>
        <v>1022.2</v>
      </c>
      <c r="Y250" s="33">
        <f t="shared" si="57"/>
        <v>257.8</v>
      </c>
      <c r="Z250" s="45">
        <f t="shared" si="58"/>
        <v>0.23624659375000007</v>
      </c>
      <c r="AA250" s="33">
        <f t="shared" si="59"/>
        <v>302.39564000000007</v>
      </c>
      <c r="AB250" s="45">
        <f t="shared" si="60"/>
        <v>0.29582825278810415</v>
      </c>
      <c r="AC250" s="33">
        <f>IFERROR($X250/VLOOKUP(CONCATENATE("USD",C250),[1]GEINDICE!AR$1:AS$65536,2,0),"")</f>
        <v>169.12640635340833</v>
      </c>
      <c r="AD250" s="33">
        <f>IFERROR($AA250/VLOOKUP(CONCATENATE("USD",C250),[1]GEINDICE!AR$1:AS$65536,2,0),"")</f>
        <v>50.032369291859702</v>
      </c>
      <c r="AE250" s="33">
        <f>IFERROR($X250/VLOOKUP(CONCATENATE("EUR",C250),[1]GEINDICE!AR$1:AS$65536,2,0),"")</f>
        <v>162.60498854670399</v>
      </c>
      <c r="AF250" s="33">
        <f>IFERROR($AA250/VLOOKUP(CONCATENATE("EUR",C250),[1]GEINDICE!AR$1:AS$65536,2,0),"")</f>
        <v>48.103149656401129</v>
      </c>
      <c r="AG250" s="48" t="str">
        <f>VLOOKUP(E250,[1]Apresentação!AW$1:AX$65536,2,0)</f>
        <v xml:space="preserve">                    2 - LEATHER AUXILIARIES</v>
      </c>
      <c r="AH250" s="48" t="str">
        <f t="shared" si="61"/>
        <v xml:space="preserve">         5204000054 - NOVALTAN AB BR</v>
      </c>
      <c r="AI250" s="49" t="str">
        <f t="shared" si="62"/>
        <v xml:space="preserve">     L00032 - PARTNER INDUSTRIA E COMERCIO DE COUROS LTDA</v>
      </c>
      <c r="AJ250" t="str">
        <f t="shared" si="63"/>
        <v xml:space="preserve">     90 - SALES</v>
      </c>
      <c r="AK250" t="str">
        <f t="shared" si="64"/>
        <v/>
      </c>
      <c r="AL250">
        <f t="shared" si="65"/>
        <v>1</v>
      </c>
      <c r="AM250" t="str">
        <f t="shared" si="66"/>
        <v>2025 1</v>
      </c>
      <c r="AN250" t="str">
        <f t="shared" si="67"/>
        <v xml:space="preserve">PARTNER </v>
      </c>
    </row>
    <row r="251" spans="1:40" x14ac:dyDescent="0.35">
      <c r="A251">
        <v>82110</v>
      </c>
      <c r="B251" t="s">
        <v>274</v>
      </c>
      <c r="C251" s="31">
        <v>45764</v>
      </c>
      <c r="D251" t="s">
        <v>373</v>
      </c>
      <c r="E251" t="s">
        <v>374</v>
      </c>
      <c r="F251" t="s">
        <v>447</v>
      </c>
      <c r="G251" t="s">
        <v>448</v>
      </c>
      <c r="H251" t="s">
        <v>636</v>
      </c>
      <c r="I251" t="s">
        <v>637</v>
      </c>
      <c r="J251">
        <v>2000</v>
      </c>
      <c r="K251">
        <v>13400</v>
      </c>
      <c r="L251">
        <v>6998.8705600000003</v>
      </c>
      <c r="M251">
        <v>2698.78</v>
      </c>
      <c r="N251">
        <v>6.7</v>
      </c>
      <c r="O251" s="32">
        <f t="shared" si="51"/>
        <v>10701.22</v>
      </c>
      <c r="P251" s="32">
        <f t="shared" si="52"/>
        <v>3702.349439999999</v>
      </c>
      <c r="Q251">
        <v>730817</v>
      </c>
      <c r="R251" t="s">
        <v>312</v>
      </c>
      <c r="S251" t="s">
        <v>312</v>
      </c>
      <c r="T251" t="str">
        <f t="shared" si="53"/>
        <v>VEN</v>
      </c>
      <c r="U251" t="s">
        <v>437</v>
      </c>
      <c r="V251" s="33">
        <f t="shared" si="54"/>
        <v>13400</v>
      </c>
      <c r="W251">
        <f t="shared" si="55"/>
        <v>2000</v>
      </c>
      <c r="X251" s="33">
        <f t="shared" si="56"/>
        <v>10701.22</v>
      </c>
      <c r="Y251" s="33">
        <f t="shared" si="57"/>
        <v>2698.78</v>
      </c>
      <c r="Z251" s="45">
        <f t="shared" si="58"/>
        <v>0.24644398805970141</v>
      </c>
      <c r="AA251" s="33">
        <f t="shared" si="59"/>
        <v>3302.349439999999</v>
      </c>
      <c r="AB251" s="45">
        <f t="shared" si="60"/>
        <v>0.3085956031181491</v>
      </c>
      <c r="AC251" s="33">
        <f>IFERROR($X251/VLOOKUP(CONCATENATE("USD",C251),[1]GEINDICE!AR$1:AS$65536,2,0),"")</f>
        <v>1827.4253317167299</v>
      </c>
      <c r="AD251" s="33">
        <f>IFERROR($AA251/VLOOKUP(CONCATENATE("USD",C251),[1]GEINDICE!AR$1:AS$65536,2,0),"")</f>
        <v>563.9354223945079</v>
      </c>
      <c r="AE251" s="33">
        <f>IFERROR($X251/VLOOKUP(CONCATENATE("EUR",C251),[1]GEINDICE!AR$1:AS$65536,2,0),"")</f>
        <v>1607.8037200637036</v>
      </c>
      <c r="AF251" s="33">
        <f>IFERROR($AA251/VLOOKUP(CONCATENATE("EUR",C251),[1]GEINDICE!AR$1:AS$65536,2,0),"")</f>
        <v>496.16115868866234</v>
      </c>
      <c r="AG251" s="48" t="str">
        <f>VLOOKUP(E251,[1]Apresentação!AW$1:AX$65536,2,0)</f>
        <v xml:space="preserve">                    2 - LEATHER AUXILIARIES</v>
      </c>
      <c r="AH251" s="48" t="str">
        <f t="shared" si="61"/>
        <v xml:space="preserve">         5204000054 - NOVALTAN AB BR</v>
      </c>
      <c r="AI251" s="49" t="str">
        <f t="shared" si="62"/>
        <v xml:space="preserve">     L00016 - A BUHLER SA CURTUME</v>
      </c>
      <c r="AJ251" t="str">
        <f t="shared" si="63"/>
        <v xml:space="preserve">     90 - SALES</v>
      </c>
      <c r="AK251" t="str">
        <f t="shared" si="64"/>
        <v/>
      </c>
      <c r="AL251">
        <f t="shared" si="65"/>
        <v>4</v>
      </c>
      <c r="AM251" t="str">
        <f t="shared" si="66"/>
        <v>2025 4</v>
      </c>
      <c r="AN251" t="str">
        <f t="shared" si="67"/>
        <v xml:space="preserve">A </v>
      </c>
    </row>
    <row r="252" spans="1:40" x14ac:dyDescent="0.35">
      <c r="A252">
        <v>81878</v>
      </c>
      <c r="B252" t="s">
        <v>274</v>
      </c>
      <c r="C252" s="31">
        <v>45748</v>
      </c>
      <c r="D252" t="s">
        <v>373</v>
      </c>
      <c r="E252" t="s">
        <v>374</v>
      </c>
      <c r="F252" t="s">
        <v>638</v>
      </c>
      <c r="G252" t="s">
        <v>639</v>
      </c>
      <c r="H252" t="s">
        <v>636</v>
      </c>
      <c r="I252" t="s">
        <v>637</v>
      </c>
      <c r="J252">
        <v>300</v>
      </c>
      <c r="K252">
        <v>1920</v>
      </c>
      <c r="L252">
        <v>1049.8305800000001</v>
      </c>
      <c r="M252">
        <v>386.69</v>
      </c>
      <c r="N252">
        <v>6.4</v>
      </c>
      <c r="O252" s="32">
        <f t="shared" si="51"/>
        <v>1533.31</v>
      </c>
      <c r="P252" s="32">
        <f t="shared" si="52"/>
        <v>483.47941999999989</v>
      </c>
      <c r="Q252">
        <v>724743</v>
      </c>
      <c r="R252" t="s">
        <v>312</v>
      </c>
      <c r="S252" t="s">
        <v>312</v>
      </c>
      <c r="T252" t="str">
        <f t="shared" si="53"/>
        <v>VEN</v>
      </c>
      <c r="U252" t="s">
        <v>437</v>
      </c>
      <c r="V252" s="33">
        <f t="shared" si="54"/>
        <v>1920</v>
      </c>
      <c r="W252">
        <f t="shared" si="55"/>
        <v>300</v>
      </c>
      <c r="X252" s="33">
        <f t="shared" si="56"/>
        <v>1533.31</v>
      </c>
      <c r="Y252" s="33">
        <f t="shared" si="57"/>
        <v>386.69</v>
      </c>
      <c r="Z252" s="45">
        <f t="shared" si="58"/>
        <v>0.22056219791666662</v>
      </c>
      <c r="AA252" s="33">
        <f t="shared" si="59"/>
        <v>423.47941999999989</v>
      </c>
      <c r="AB252" s="45">
        <f t="shared" si="60"/>
        <v>0.27618643327181058</v>
      </c>
      <c r="AC252" s="33">
        <f>IFERROR($X252/VLOOKUP(CONCATENATE("USD",C252),[1]GEINDICE!AR$1:AS$65536,2,0),"")</f>
        <v>268.76128376365006</v>
      </c>
      <c r="AD252" s="33">
        <f>IFERROR($AA252/VLOOKUP(CONCATENATE("USD",C252),[1]GEINDICE!AR$1:AS$65536,2,0),"")</f>
        <v>74.228220364235497</v>
      </c>
      <c r="AE252" s="33">
        <f>IFERROR($X252/VLOOKUP(CONCATENATE("EUR",C252),[1]GEINDICE!AR$1:AS$65536,2,0),"")</f>
        <v>248.85336362898644</v>
      </c>
      <c r="AF252" s="33">
        <f>IFERROR($AA252/VLOOKUP(CONCATENATE("EUR",C252),[1]GEINDICE!AR$1:AS$65536,2,0),"")</f>
        <v>68.729922908382676</v>
      </c>
      <c r="AG252" s="48" t="str">
        <f>VLOOKUP(E252,[1]Apresentação!AW$1:AX$65536,2,0)</f>
        <v xml:space="preserve">                    2 - LEATHER AUXILIARIES</v>
      </c>
      <c r="AH252" s="48" t="str">
        <f t="shared" si="61"/>
        <v xml:space="preserve">         5204000054 - NOVALTAN AB BR</v>
      </c>
      <c r="AI252" s="49" t="str">
        <f t="shared" si="62"/>
        <v xml:space="preserve">     L00032 - PARTNER INDUSTRIA E COMERCIO DE COUROS LTDA</v>
      </c>
      <c r="AJ252" t="str">
        <f t="shared" si="63"/>
        <v xml:space="preserve">     90 - SALES</v>
      </c>
      <c r="AK252" t="str">
        <f t="shared" si="64"/>
        <v/>
      </c>
      <c r="AL252">
        <f t="shared" si="65"/>
        <v>4</v>
      </c>
      <c r="AM252" t="str">
        <f t="shared" si="66"/>
        <v>2025 4</v>
      </c>
      <c r="AN252" t="str">
        <f t="shared" si="67"/>
        <v xml:space="preserve">PARTNER </v>
      </c>
    </row>
    <row r="253" spans="1:40" x14ac:dyDescent="0.35">
      <c r="A253">
        <v>81327</v>
      </c>
      <c r="B253" t="s">
        <v>274</v>
      </c>
      <c r="C253" s="31">
        <v>45707</v>
      </c>
      <c r="D253" t="s">
        <v>373</v>
      </c>
      <c r="E253" t="s">
        <v>374</v>
      </c>
      <c r="F253" t="s">
        <v>433</v>
      </c>
      <c r="G253" t="s">
        <v>434</v>
      </c>
      <c r="H253" t="s">
        <v>636</v>
      </c>
      <c r="I253" t="s">
        <v>637</v>
      </c>
      <c r="J253">
        <v>75</v>
      </c>
      <c r="K253">
        <v>500.25</v>
      </c>
      <c r="L253">
        <v>262.37594000000001</v>
      </c>
      <c r="M253">
        <v>100.75</v>
      </c>
      <c r="N253">
        <v>6.67</v>
      </c>
      <c r="O253" s="32">
        <f t="shared" si="51"/>
        <v>399.5</v>
      </c>
      <c r="P253" s="32">
        <f t="shared" si="52"/>
        <v>137.12405999999999</v>
      </c>
      <c r="Q253">
        <v>710633</v>
      </c>
      <c r="R253" t="s">
        <v>312</v>
      </c>
      <c r="S253" t="s">
        <v>312</v>
      </c>
      <c r="T253" t="str">
        <f t="shared" si="53"/>
        <v>VEN</v>
      </c>
      <c r="U253" t="s">
        <v>313</v>
      </c>
      <c r="V253" s="33">
        <f t="shared" si="54"/>
        <v>500.25</v>
      </c>
      <c r="W253">
        <f t="shared" si="55"/>
        <v>75</v>
      </c>
      <c r="X253" s="33">
        <f t="shared" si="56"/>
        <v>399.5</v>
      </c>
      <c r="Y253" s="33">
        <f t="shared" si="57"/>
        <v>100.75</v>
      </c>
      <c r="Z253" s="45">
        <f t="shared" si="58"/>
        <v>0.24412605697151421</v>
      </c>
      <c r="AA253" s="33">
        <f t="shared" si="59"/>
        <v>122.12405999999999</v>
      </c>
      <c r="AB253" s="45">
        <f t="shared" si="60"/>
        <v>0.30569226533166455</v>
      </c>
      <c r="AC253" s="33">
        <f>IFERROR($X253/VLOOKUP(CONCATENATE("USD",C253),[1]GEINDICE!AR$1:AS$65536,2,0),"")</f>
        <v>69.980906335943374</v>
      </c>
      <c r="AD253" s="33">
        <f>IFERROR($AA253/VLOOKUP(CONCATENATE("USD",C253),[1]GEINDICE!AR$1:AS$65536,2,0),"")</f>
        <v>21.39262178779757</v>
      </c>
      <c r="AE253" s="33">
        <f>IFERROR($X253/VLOOKUP(CONCATENATE("EUR",C253),[1]GEINDICE!AR$1:AS$65536,2,0),"")</f>
        <v>67.128190479391051</v>
      </c>
      <c r="AF253" s="33">
        <f>IFERROR($AA253/VLOOKUP(CONCATENATE("EUR",C253),[1]GEINDICE!AR$1:AS$65536,2,0),"")</f>
        <v>20.520568615260526</v>
      </c>
      <c r="AG253" s="48" t="str">
        <f>VLOOKUP(E253,[1]Apresentação!AW$1:AX$65536,2,0)</f>
        <v xml:space="preserve">                    2 - LEATHER AUXILIARIES</v>
      </c>
      <c r="AH253" s="48" t="str">
        <f t="shared" si="61"/>
        <v xml:space="preserve">         5204000054 - NOVALTAN AB BR</v>
      </c>
      <c r="AI253" s="49" t="str">
        <f t="shared" si="62"/>
        <v xml:space="preserve">     L00469 - VALESEMI BENEFICIAMENTO DE COUROS LTDA</v>
      </c>
      <c r="AJ253" t="str">
        <f t="shared" si="63"/>
        <v xml:space="preserve">     90 - SALES</v>
      </c>
      <c r="AK253" t="str">
        <f t="shared" si="64"/>
        <v/>
      </c>
      <c r="AL253">
        <f t="shared" si="65"/>
        <v>2</v>
      </c>
      <c r="AM253" t="str">
        <f t="shared" si="66"/>
        <v>2025 2</v>
      </c>
      <c r="AN253" t="str">
        <f t="shared" si="67"/>
        <v xml:space="preserve">VALESEMI </v>
      </c>
    </row>
    <row r="254" spans="1:40" x14ac:dyDescent="0.35">
      <c r="A254">
        <v>81786</v>
      </c>
      <c r="B254" t="s">
        <v>274</v>
      </c>
      <c r="C254" s="31">
        <v>45742</v>
      </c>
      <c r="D254" t="s">
        <v>373</v>
      </c>
      <c r="E254" t="s">
        <v>374</v>
      </c>
      <c r="F254" t="s">
        <v>638</v>
      </c>
      <c r="G254" t="s">
        <v>639</v>
      </c>
      <c r="H254" t="s">
        <v>636</v>
      </c>
      <c r="I254" t="s">
        <v>637</v>
      </c>
      <c r="J254">
        <v>100</v>
      </c>
      <c r="K254">
        <v>640</v>
      </c>
      <c r="L254">
        <v>349.94353000000001</v>
      </c>
      <c r="M254">
        <v>128.88999999999999</v>
      </c>
      <c r="N254">
        <v>6.4</v>
      </c>
      <c r="O254" s="32">
        <f t="shared" si="51"/>
        <v>511.11</v>
      </c>
      <c r="P254" s="32">
        <f t="shared" si="52"/>
        <v>161.16647</v>
      </c>
      <c r="Q254">
        <v>722289</v>
      </c>
      <c r="R254" t="s">
        <v>312</v>
      </c>
      <c r="S254" t="s">
        <v>312</v>
      </c>
      <c r="T254" t="str">
        <f t="shared" si="53"/>
        <v>VEN</v>
      </c>
      <c r="U254" t="s">
        <v>313</v>
      </c>
      <c r="V254" s="33">
        <f t="shared" si="54"/>
        <v>640</v>
      </c>
      <c r="W254">
        <f t="shared" si="55"/>
        <v>100</v>
      </c>
      <c r="X254" s="33">
        <f t="shared" si="56"/>
        <v>511.11</v>
      </c>
      <c r="Y254" s="33">
        <f t="shared" si="57"/>
        <v>128.88999999999999</v>
      </c>
      <c r="Z254" s="45">
        <f t="shared" si="58"/>
        <v>0.22057260937500001</v>
      </c>
      <c r="AA254" s="33">
        <f t="shared" si="59"/>
        <v>141.16647</v>
      </c>
      <c r="AB254" s="45">
        <f t="shared" si="60"/>
        <v>0.27619586781710392</v>
      </c>
      <c r="AC254" s="33">
        <f>IFERROR($X254/VLOOKUP(CONCATENATE("USD",C254),[1]GEINDICE!AR$1:AS$65536,2,0),"")</f>
        <v>89.20206638975182</v>
      </c>
      <c r="AD254" s="33">
        <f>IFERROR($AA254/VLOOKUP(CONCATENATE("USD",C254),[1]GEINDICE!AR$1:AS$65536,2,0),"")</f>
        <v>24.637242137596427</v>
      </c>
      <c r="AE254" s="33">
        <f>IFERROR($X254/VLOOKUP(CONCATENATE("EUR",C254),[1]GEINDICE!AR$1:AS$65536,2,0),"")</f>
        <v>82.73199630942554</v>
      </c>
      <c r="AF254" s="33">
        <f>IFERROR($AA254/VLOOKUP(CONCATENATE("EUR",C254),[1]GEINDICE!AR$1:AS$65536,2,0),"")</f>
        <v>22.850235516923227</v>
      </c>
      <c r="AG254" s="48" t="str">
        <f>VLOOKUP(E254,[1]Apresentação!AW$1:AX$65536,2,0)</f>
        <v xml:space="preserve">                    2 - LEATHER AUXILIARIES</v>
      </c>
      <c r="AH254" s="48" t="str">
        <f t="shared" si="61"/>
        <v xml:space="preserve">         5204000054 - NOVALTAN AB BR</v>
      </c>
      <c r="AI254" s="49" t="str">
        <f t="shared" si="62"/>
        <v xml:space="preserve">     L00032 - PARTNER INDUSTRIA E COMERCIO DE COUROS LTDA</v>
      </c>
      <c r="AJ254" t="str">
        <f t="shared" si="63"/>
        <v xml:space="preserve">     90 - SALES</v>
      </c>
      <c r="AK254" t="str">
        <f t="shared" si="64"/>
        <v/>
      </c>
      <c r="AL254">
        <f t="shared" si="65"/>
        <v>3</v>
      </c>
      <c r="AM254" t="str">
        <f t="shared" si="66"/>
        <v>2025 3</v>
      </c>
      <c r="AN254" t="str">
        <f t="shared" si="67"/>
        <v xml:space="preserve">PARTNER </v>
      </c>
    </row>
    <row r="255" spans="1:40" x14ac:dyDescent="0.35">
      <c r="A255">
        <v>81126</v>
      </c>
      <c r="B255" t="s">
        <v>274</v>
      </c>
      <c r="C255" s="31">
        <v>45691</v>
      </c>
      <c r="D255" t="s">
        <v>373</v>
      </c>
      <c r="E255" t="s">
        <v>374</v>
      </c>
      <c r="F255" t="s">
        <v>447</v>
      </c>
      <c r="G255" t="s">
        <v>448</v>
      </c>
      <c r="H255" t="s">
        <v>636</v>
      </c>
      <c r="I255" t="s">
        <v>637</v>
      </c>
      <c r="J255">
        <v>3000</v>
      </c>
      <c r="K255">
        <v>20100</v>
      </c>
      <c r="L255">
        <v>10422.853510000001</v>
      </c>
      <c r="M255">
        <v>4048.17</v>
      </c>
      <c r="N255">
        <v>6.7</v>
      </c>
      <c r="O255" s="32">
        <f t="shared" si="51"/>
        <v>16051.83</v>
      </c>
      <c r="P255" s="32">
        <f t="shared" si="52"/>
        <v>5628.9764899999991</v>
      </c>
      <c r="Q255">
        <v>708996</v>
      </c>
      <c r="R255" t="s">
        <v>312</v>
      </c>
      <c r="S255" t="s">
        <v>312</v>
      </c>
      <c r="T255" t="str">
        <f t="shared" si="53"/>
        <v>VEN</v>
      </c>
      <c r="U255" t="s">
        <v>437</v>
      </c>
      <c r="V255" s="33">
        <f t="shared" si="54"/>
        <v>20100</v>
      </c>
      <c r="W255">
        <f t="shared" si="55"/>
        <v>3000</v>
      </c>
      <c r="X255" s="33">
        <f t="shared" si="56"/>
        <v>16051.83</v>
      </c>
      <c r="Y255" s="33">
        <f t="shared" si="57"/>
        <v>4048.17</v>
      </c>
      <c r="Z255" s="45">
        <f t="shared" si="58"/>
        <v>0.25019783532338302</v>
      </c>
      <c r="AA255" s="33">
        <f t="shared" si="59"/>
        <v>5028.9764899999991</v>
      </c>
      <c r="AB255" s="45">
        <f t="shared" si="60"/>
        <v>0.31329614691907398</v>
      </c>
      <c r="AC255" s="33">
        <f>IFERROR($X255/VLOOKUP(CONCATENATE("USD",C255),[1]GEINDICE!AR$1:AS$65536,2,0),"")</f>
        <v>2735.159404978956</v>
      </c>
      <c r="AD255" s="33">
        <f>IFERROR($AA255/VLOOKUP(CONCATENATE("USD",C255),[1]GEINDICE!AR$1:AS$65536,2,0),"")</f>
        <v>856.91490278937397</v>
      </c>
      <c r="AE255" s="33">
        <f>IFERROR($X255/VLOOKUP(CONCATENATE("EUR",C255),[1]GEINDICE!AR$1:AS$65536,2,0),"")</f>
        <v>2651.8800594746408</v>
      </c>
      <c r="AF255" s="33">
        <f>IFERROR($AA255/VLOOKUP(CONCATENATE("EUR",C255),[1]GEINDICE!AR$1:AS$65536,2,0),"")</f>
        <v>830.82380472492969</v>
      </c>
      <c r="AG255" s="48" t="str">
        <f>VLOOKUP(E255,[1]Apresentação!AW$1:AX$65536,2,0)</f>
        <v xml:space="preserve">                    2 - LEATHER AUXILIARIES</v>
      </c>
      <c r="AH255" s="48" t="str">
        <f t="shared" si="61"/>
        <v xml:space="preserve">         5204000054 - NOVALTAN AB BR</v>
      </c>
      <c r="AI255" s="49" t="str">
        <f t="shared" si="62"/>
        <v xml:space="preserve">     L00016 - A BUHLER SA CURTUME</v>
      </c>
      <c r="AJ255" t="str">
        <f t="shared" si="63"/>
        <v xml:space="preserve">     90 - SALES</v>
      </c>
      <c r="AK255" t="str">
        <f t="shared" si="64"/>
        <v/>
      </c>
      <c r="AL255">
        <f t="shared" si="65"/>
        <v>2</v>
      </c>
      <c r="AM255" t="str">
        <f t="shared" si="66"/>
        <v>2025 2</v>
      </c>
      <c r="AN255" t="str">
        <f t="shared" si="67"/>
        <v xml:space="preserve">A </v>
      </c>
    </row>
    <row r="256" spans="1:40" x14ac:dyDescent="0.35">
      <c r="A256">
        <v>81803</v>
      </c>
      <c r="B256" t="s">
        <v>274</v>
      </c>
      <c r="C256" s="31">
        <v>45743</v>
      </c>
      <c r="D256" t="s">
        <v>373</v>
      </c>
      <c r="E256" t="s">
        <v>374</v>
      </c>
      <c r="F256" t="s">
        <v>462</v>
      </c>
      <c r="G256" t="s">
        <v>463</v>
      </c>
      <c r="H256" t="s">
        <v>636</v>
      </c>
      <c r="I256" t="s">
        <v>637</v>
      </c>
      <c r="J256">
        <v>5000</v>
      </c>
      <c r="K256">
        <v>34850</v>
      </c>
      <c r="L256">
        <v>17497.1764</v>
      </c>
      <c r="M256">
        <v>7018.83</v>
      </c>
      <c r="N256">
        <v>6.97</v>
      </c>
      <c r="O256" s="32">
        <f t="shared" si="51"/>
        <v>27831.17</v>
      </c>
      <c r="P256" s="32">
        <f t="shared" si="52"/>
        <v>10333.993599999998</v>
      </c>
      <c r="Q256">
        <v>722685</v>
      </c>
      <c r="R256" t="s">
        <v>312</v>
      </c>
      <c r="S256" t="s">
        <v>312</v>
      </c>
      <c r="T256" t="str">
        <f t="shared" si="53"/>
        <v>VEN</v>
      </c>
      <c r="U256" t="s">
        <v>313</v>
      </c>
      <c r="V256" s="33">
        <f t="shared" si="54"/>
        <v>34850</v>
      </c>
      <c r="W256">
        <f t="shared" si="55"/>
        <v>5000</v>
      </c>
      <c r="X256" s="33">
        <f t="shared" si="56"/>
        <v>27831.17</v>
      </c>
      <c r="Y256" s="33">
        <f t="shared" si="57"/>
        <v>7018.83</v>
      </c>
      <c r="Z256" s="45">
        <f t="shared" si="58"/>
        <v>0.26783338880918217</v>
      </c>
      <c r="AA256" s="33">
        <f t="shared" si="59"/>
        <v>9333.993599999998</v>
      </c>
      <c r="AB256" s="45">
        <f t="shared" si="60"/>
        <v>0.33537913066536545</v>
      </c>
      <c r="AC256" s="33">
        <f>IFERROR($X256/VLOOKUP(CONCATENATE("USD",C256),[1]GEINDICE!AR$1:AS$65536,2,0),"")</f>
        <v>4842.393082089292</v>
      </c>
      <c r="AD256" s="33">
        <f>IFERROR($AA256/VLOOKUP(CONCATENATE("USD",C256),[1]GEINDICE!AR$1:AS$65536,2,0),"")</f>
        <v>1624.0375822110864</v>
      </c>
      <c r="AE256" s="33">
        <f>IFERROR($X256/VLOOKUP(CONCATENATE("EUR",C256),[1]GEINDICE!AR$1:AS$65536,2,0),"")</f>
        <v>4483.6915195257116</v>
      </c>
      <c r="AF256" s="33">
        <f>IFERROR($AA256/VLOOKUP(CONCATENATE("EUR",C256),[1]GEINDICE!AR$1:AS$65536,2,0),"")</f>
        <v>1503.7365639902046</v>
      </c>
      <c r="AG256" s="48" t="str">
        <f>VLOOKUP(E256,[1]Apresentação!AW$1:AX$65536,2,0)</f>
        <v xml:space="preserve">                    2 - LEATHER AUXILIARIES</v>
      </c>
      <c r="AH256" s="48" t="str">
        <f t="shared" si="61"/>
        <v xml:space="preserve">         5204000054 - NOVALTAN AB BR</v>
      </c>
      <c r="AI256" s="49" t="str">
        <f t="shared" si="62"/>
        <v xml:space="preserve">     L00337 - AMCM IND COM IMP EXP E SERVS TECNICOS LTDA</v>
      </c>
      <c r="AJ256" t="str">
        <f t="shared" si="63"/>
        <v xml:space="preserve">     90 - SALES</v>
      </c>
      <c r="AK256" t="str">
        <f t="shared" si="64"/>
        <v/>
      </c>
      <c r="AL256">
        <f t="shared" si="65"/>
        <v>3</v>
      </c>
      <c r="AM256" t="str">
        <f t="shared" si="66"/>
        <v>2025 3</v>
      </c>
      <c r="AN256" t="str">
        <f t="shared" si="67"/>
        <v xml:space="preserve">AMCM </v>
      </c>
    </row>
    <row r="257" spans="1:40" x14ac:dyDescent="0.35">
      <c r="A257">
        <v>81378</v>
      </c>
      <c r="B257" t="s">
        <v>274</v>
      </c>
      <c r="C257" s="31">
        <v>45712</v>
      </c>
      <c r="D257" t="s">
        <v>373</v>
      </c>
      <c r="E257" t="s">
        <v>374</v>
      </c>
      <c r="F257" t="s">
        <v>462</v>
      </c>
      <c r="G257" t="s">
        <v>463</v>
      </c>
      <c r="H257" t="s">
        <v>636</v>
      </c>
      <c r="I257" t="s">
        <v>637</v>
      </c>
      <c r="J257">
        <v>8000</v>
      </c>
      <c r="K257">
        <v>55760</v>
      </c>
      <c r="L257">
        <v>27986.766469999999</v>
      </c>
      <c r="M257">
        <v>11230.12</v>
      </c>
      <c r="N257">
        <v>6.97</v>
      </c>
      <c r="O257" s="32">
        <f t="shared" si="51"/>
        <v>44529.88</v>
      </c>
      <c r="P257" s="32">
        <f t="shared" si="52"/>
        <v>16543.113529999999</v>
      </c>
      <c r="Q257">
        <v>711070</v>
      </c>
      <c r="R257" t="s">
        <v>312</v>
      </c>
      <c r="S257" t="s">
        <v>312</v>
      </c>
      <c r="T257" t="str">
        <f t="shared" si="53"/>
        <v>VEN</v>
      </c>
      <c r="U257" t="s">
        <v>437</v>
      </c>
      <c r="V257" s="33">
        <f t="shared" si="54"/>
        <v>55760</v>
      </c>
      <c r="W257">
        <f t="shared" si="55"/>
        <v>8000</v>
      </c>
      <c r="X257" s="33">
        <f t="shared" si="56"/>
        <v>44529.88</v>
      </c>
      <c r="Y257" s="33">
        <f t="shared" si="57"/>
        <v>11230.12</v>
      </c>
      <c r="Z257" s="45">
        <f t="shared" si="58"/>
        <v>0.26798984092539452</v>
      </c>
      <c r="AA257" s="33">
        <f t="shared" si="59"/>
        <v>14943.113529999999</v>
      </c>
      <c r="AB257" s="45">
        <f t="shared" si="60"/>
        <v>0.33557497864355351</v>
      </c>
      <c r="AC257" s="33">
        <f>IFERROR($X257/VLOOKUP(CONCATENATE("USD",C257),[1]GEINDICE!AR$1:AS$65536,2,0),"")</f>
        <v>7777.0582276712412</v>
      </c>
      <c r="AD257" s="33">
        <f>IFERROR($AA257/VLOOKUP(CONCATENATE("USD",C257),[1]GEINDICE!AR$1:AS$65536,2,0),"")</f>
        <v>2609.7861486604488</v>
      </c>
      <c r="AE257" s="33">
        <f>IFERROR($X257/VLOOKUP(CONCATENATE("EUR",C257),[1]GEINDICE!AR$1:AS$65536,2,0),"")</f>
        <v>7428.7039354053013</v>
      </c>
      <c r="AF257" s="33">
        <f>IFERROR($AA257/VLOOKUP(CONCATENATE("EUR",C257),[1]GEINDICE!AR$1:AS$65536,2,0),"")</f>
        <v>2492.8871644729156</v>
      </c>
      <c r="AG257" s="48" t="str">
        <f>VLOOKUP(E257,[1]Apresentação!AW$1:AX$65536,2,0)</f>
        <v xml:space="preserve">                    2 - LEATHER AUXILIARIES</v>
      </c>
      <c r="AH257" s="48" t="str">
        <f t="shared" si="61"/>
        <v xml:space="preserve">         5204000054 - NOVALTAN AB BR</v>
      </c>
      <c r="AI257" s="49" t="str">
        <f t="shared" si="62"/>
        <v xml:space="preserve">     L00337 - AMCM IND COM IMP EXP E SERVS TECNICOS LTDA</v>
      </c>
      <c r="AJ257" t="str">
        <f t="shared" si="63"/>
        <v xml:space="preserve">     90 - SALES</v>
      </c>
      <c r="AK257" t="str">
        <f t="shared" si="64"/>
        <v/>
      </c>
      <c r="AL257">
        <f t="shared" si="65"/>
        <v>2</v>
      </c>
      <c r="AM257" t="str">
        <f t="shared" si="66"/>
        <v>2025 2</v>
      </c>
      <c r="AN257" t="str">
        <f t="shared" si="67"/>
        <v xml:space="preserve">AMCM </v>
      </c>
    </row>
    <row r="258" spans="1:40" x14ac:dyDescent="0.35">
      <c r="A258">
        <v>81272</v>
      </c>
      <c r="B258" t="s">
        <v>274</v>
      </c>
      <c r="C258" s="31">
        <v>45701</v>
      </c>
      <c r="D258" t="s">
        <v>373</v>
      </c>
      <c r="E258" t="s">
        <v>374</v>
      </c>
      <c r="F258" t="s">
        <v>638</v>
      </c>
      <c r="G258" t="s">
        <v>639</v>
      </c>
      <c r="H258" t="s">
        <v>636</v>
      </c>
      <c r="I258" t="s">
        <v>637</v>
      </c>
      <c r="J258">
        <v>200</v>
      </c>
      <c r="K258">
        <v>1280</v>
      </c>
      <c r="L258">
        <v>699.66916000000003</v>
      </c>
      <c r="M258">
        <v>257.8</v>
      </c>
      <c r="N258">
        <v>6.4</v>
      </c>
      <c r="O258" s="32">
        <f t="shared" si="51"/>
        <v>1022.2</v>
      </c>
      <c r="P258" s="32">
        <f t="shared" si="52"/>
        <v>322.53084000000001</v>
      </c>
      <c r="Q258">
        <v>710093</v>
      </c>
      <c r="R258" t="s">
        <v>312</v>
      </c>
      <c r="S258" t="s">
        <v>312</v>
      </c>
      <c r="T258" t="str">
        <f t="shared" si="53"/>
        <v>VEN</v>
      </c>
      <c r="U258" t="s">
        <v>313</v>
      </c>
      <c r="V258" s="33">
        <f t="shared" si="54"/>
        <v>1280</v>
      </c>
      <c r="W258">
        <f t="shared" si="55"/>
        <v>200</v>
      </c>
      <c r="X258" s="33">
        <f t="shared" si="56"/>
        <v>1022.2</v>
      </c>
      <c r="Y258" s="33">
        <f t="shared" si="57"/>
        <v>257.8</v>
      </c>
      <c r="Z258" s="45">
        <f t="shared" si="58"/>
        <v>0.22072721875000001</v>
      </c>
      <c r="AA258" s="33">
        <f t="shared" si="59"/>
        <v>282.53084000000001</v>
      </c>
      <c r="AB258" s="45">
        <f t="shared" si="60"/>
        <v>0.27639487380160438</v>
      </c>
      <c r="AC258" s="33">
        <f>IFERROR($X258/VLOOKUP(CONCATENATE("USD",C258),[1]GEINDICE!AR$1:AS$65536,2,0),"")</f>
        <v>176.88793521146258</v>
      </c>
      <c r="AD258" s="33">
        <f>IFERROR($AA258/VLOOKUP(CONCATENATE("USD",C258),[1]GEINDICE!AR$1:AS$65536,2,0),"")</f>
        <v>48.890918529798576</v>
      </c>
      <c r="AE258" s="33">
        <f>IFERROR($X258/VLOOKUP(CONCATENATE("EUR",C258),[1]GEINDICE!AR$1:AS$65536,2,0),"")</f>
        <v>169.53031710229536</v>
      </c>
      <c r="AF258" s="33">
        <f>IFERROR($AA258/VLOOKUP(CONCATENATE("EUR",C258),[1]GEINDICE!AR$1:AS$65536,2,0),"")</f>
        <v>46.857310601034897</v>
      </c>
      <c r="AG258" s="48" t="str">
        <f>VLOOKUP(E258,[1]Apresentação!AW$1:AX$65536,2,0)</f>
        <v xml:space="preserve">                    2 - LEATHER AUXILIARIES</v>
      </c>
      <c r="AH258" s="48" t="str">
        <f t="shared" si="61"/>
        <v xml:space="preserve">         5204000054 - NOVALTAN AB BR</v>
      </c>
      <c r="AI258" s="49" t="str">
        <f t="shared" si="62"/>
        <v xml:space="preserve">     L00032 - PARTNER INDUSTRIA E COMERCIO DE COUROS LTDA</v>
      </c>
      <c r="AJ258" t="str">
        <f t="shared" si="63"/>
        <v xml:space="preserve">     90 - SALES</v>
      </c>
      <c r="AK258" t="str">
        <f t="shared" si="64"/>
        <v/>
      </c>
      <c r="AL258">
        <f t="shared" si="65"/>
        <v>2</v>
      </c>
      <c r="AM258" t="str">
        <f t="shared" si="66"/>
        <v>2025 2</v>
      </c>
      <c r="AN258" t="str">
        <f t="shared" si="67"/>
        <v xml:space="preserve">PARTNER </v>
      </c>
    </row>
    <row r="259" spans="1:40" x14ac:dyDescent="0.35">
      <c r="A259">
        <v>81273</v>
      </c>
      <c r="B259" t="s">
        <v>274</v>
      </c>
      <c r="C259" s="31">
        <v>45701</v>
      </c>
      <c r="D259" t="s">
        <v>373</v>
      </c>
      <c r="E259" t="s">
        <v>374</v>
      </c>
      <c r="F259" t="s">
        <v>640</v>
      </c>
      <c r="G259" t="s">
        <v>641</v>
      </c>
      <c r="H259" t="s">
        <v>636</v>
      </c>
      <c r="I259" t="s">
        <v>637</v>
      </c>
      <c r="J259">
        <v>25</v>
      </c>
      <c r="K259">
        <v>180</v>
      </c>
      <c r="L259">
        <v>87.458650000000006</v>
      </c>
      <c r="M259">
        <v>36.25</v>
      </c>
      <c r="N259">
        <v>7.2</v>
      </c>
      <c r="O259" s="32">
        <f t="shared" si="51"/>
        <v>143.75</v>
      </c>
      <c r="P259" s="32">
        <f t="shared" si="52"/>
        <v>56.291349999999994</v>
      </c>
      <c r="Q259">
        <v>710096</v>
      </c>
      <c r="R259" t="s">
        <v>312</v>
      </c>
      <c r="S259" t="s">
        <v>312</v>
      </c>
      <c r="T259" t="str">
        <f t="shared" si="53"/>
        <v>VEN</v>
      </c>
      <c r="U259" t="s">
        <v>313</v>
      </c>
      <c r="V259" s="33">
        <f t="shared" si="54"/>
        <v>180</v>
      </c>
      <c r="W259">
        <f t="shared" si="55"/>
        <v>25</v>
      </c>
      <c r="X259" s="33">
        <f t="shared" si="56"/>
        <v>143.75</v>
      </c>
      <c r="Y259" s="33">
        <f t="shared" si="57"/>
        <v>36.25</v>
      </c>
      <c r="Z259" s="45">
        <f t="shared" si="58"/>
        <v>0.28495194444444444</v>
      </c>
      <c r="AA259" s="33">
        <f t="shared" si="59"/>
        <v>51.291349999999994</v>
      </c>
      <c r="AB259" s="45">
        <f t="shared" si="60"/>
        <v>0.3568093913043478</v>
      </c>
      <c r="AC259" s="33">
        <f>IFERROR($X259/VLOOKUP(CONCATENATE("USD",C259),[1]GEINDICE!AR$1:AS$65536,2,0),"")</f>
        <v>24.875406658821898</v>
      </c>
      <c r="AD259" s="33">
        <f>IFERROR($AA259/VLOOKUP(CONCATENATE("USD",C259),[1]GEINDICE!AR$1:AS$65536,2,0),"")</f>
        <v>8.8757787083823612</v>
      </c>
      <c r="AE259" s="33">
        <f>IFERROR($X259/VLOOKUP(CONCATENATE("EUR",C259),[1]GEINDICE!AR$1:AS$65536,2,0),"")</f>
        <v>23.840719119012867</v>
      </c>
      <c r="AF259" s="33">
        <f>IFERROR($AA259/VLOOKUP(CONCATENATE("EUR",C259),[1]GEINDICE!AR$1:AS$65536,2,0),"")</f>
        <v>8.5065924771129087</v>
      </c>
      <c r="AG259" s="48" t="str">
        <f>VLOOKUP(E259,[1]Apresentação!AW$1:AX$65536,2,0)</f>
        <v xml:space="preserve">                    2 - LEATHER AUXILIARIES</v>
      </c>
      <c r="AH259" s="48" t="str">
        <f t="shared" si="61"/>
        <v xml:space="preserve">         5204000054 - NOVALTAN AB BR</v>
      </c>
      <c r="AI259" s="49" t="str">
        <f t="shared" si="62"/>
        <v xml:space="preserve">     L00079 - BABY LEATHER IND E COM DE COUROS LTDA</v>
      </c>
      <c r="AJ259" t="str">
        <f t="shared" si="63"/>
        <v xml:space="preserve">     90 - SALES</v>
      </c>
      <c r="AK259" t="str">
        <f t="shared" si="64"/>
        <v/>
      </c>
      <c r="AL259">
        <f t="shared" si="65"/>
        <v>2</v>
      </c>
      <c r="AM259" t="str">
        <f t="shared" si="66"/>
        <v>2025 2</v>
      </c>
      <c r="AN259" t="str">
        <f t="shared" si="67"/>
        <v xml:space="preserve">BABY </v>
      </c>
    </row>
    <row r="260" spans="1:40" x14ac:dyDescent="0.35">
      <c r="A260">
        <v>81806</v>
      </c>
      <c r="B260" t="s">
        <v>274</v>
      </c>
      <c r="C260" s="31">
        <v>45743</v>
      </c>
      <c r="D260" t="s">
        <v>373</v>
      </c>
      <c r="E260" t="s">
        <v>374</v>
      </c>
      <c r="F260" t="s">
        <v>382</v>
      </c>
      <c r="G260" t="s">
        <v>383</v>
      </c>
      <c r="H260" t="s">
        <v>636</v>
      </c>
      <c r="I260" t="s">
        <v>637</v>
      </c>
      <c r="J260">
        <v>500</v>
      </c>
      <c r="K260">
        <v>3789.9700000000003</v>
      </c>
      <c r="L260">
        <v>1749.7176400000001</v>
      </c>
      <c r="M260">
        <v>763.3</v>
      </c>
      <c r="N260">
        <v>7.5799399999999997</v>
      </c>
      <c r="O260" s="32">
        <f t="shared" ref="O260:O323" si="68">$K260-$Y260</f>
        <v>3026.67</v>
      </c>
      <c r="P260" s="32">
        <f t="shared" ref="P260:P323" si="69">($O260-$L260)</f>
        <v>1276.95236</v>
      </c>
      <c r="Q260">
        <v>722694</v>
      </c>
      <c r="R260" t="s">
        <v>312</v>
      </c>
      <c r="S260" t="s">
        <v>312</v>
      </c>
      <c r="T260" t="str">
        <f t="shared" ref="T260:T323" si="70">MID($U260,1,3)</f>
        <v>VEN</v>
      </c>
      <c r="U260" t="s">
        <v>348</v>
      </c>
      <c r="V260" s="33">
        <f t="shared" ref="V260:V323" si="71">IF($T260="DEV",-$K260,$K260)</f>
        <v>3789.9700000000003</v>
      </c>
      <c r="W260">
        <f t="shared" ref="W260:W323" si="72">IF($T260="DEV",-$J260,$J260)</f>
        <v>500</v>
      </c>
      <c r="X260" s="33">
        <f t="shared" ref="X260:X323" si="73">$V260-$Y260</f>
        <v>3026.67</v>
      </c>
      <c r="Y260" s="33">
        <f t="shared" ref="Y260:Y323" si="74">IF(A260=59876,M260,IF(A260=59868,M260,IF(R260="6111",((K260*0.12)+M260),IF(T260="DEV",-M260,M260))))</f>
        <v>763.3</v>
      </c>
      <c r="Z260" s="45">
        <f t="shared" ref="Z260:Z323" si="75">IFERROR($AA260/$V260,0)</f>
        <v>0.31054397792066951</v>
      </c>
      <c r="AA260" s="33">
        <f t="shared" ref="AA260:AA323" si="76">IF(VLOOKUP(AL260,AR:AS,2,0)="sim",IF($T260="DEV",($X260-$L260),$P260)-(0.2*W260),IF(VLOOKUP(AL260,AR:AS,2,0)="OK",IF($T260="DEV",($X260-$L260),$P260)-(0.2*W260),IF($T260="DEV",($X260-$L260),$P260)))</f>
        <v>1176.95236</v>
      </c>
      <c r="AB260" s="45">
        <f t="shared" ref="AB260:AB323" si="77">IFERROR($AA260/$X260,0)</f>
        <v>0.38886048363382858</v>
      </c>
      <c r="AC260" s="33">
        <f>IFERROR($X260/VLOOKUP(CONCATENATE("USD",C260),[1]GEINDICE!AR$1:AS$65536,2,0),"")</f>
        <v>526.61551310157643</v>
      </c>
      <c r="AD260" s="33">
        <f>IFERROR($AA260/VLOOKUP(CONCATENATE("USD",C260),[1]GEINDICE!AR$1:AS$65536,2,0),"")</f>
        <v>204.7799631137558</v>
      </c>
      <c r="AE260" s="33">
        <f>IFERROR($X260/VLOOKUP(CONCATENATE("EUR",C260),[1]GEINDICE!AR$1:AS$65536,2,0),"")</f>
        <v>487.60632813506896</v>
      </c>
      <c r="AF260" s="33">
        <f>IFERROR($AA260/VLOOKUP(CONCATENATE("EUR",C260),[1]GEINDICE!AR$1:AS$65536,2,0),"")</f>
        <v>189.61083258151822</v>
      </c>
      <c r="AG260" s="48" t="str">
        <f>VLOOKUP(E260,[1]Apresentação!AW$1:AX$65536,2,0)</f>
        <v xml:space="preserve">                    2 - LEATHER AUXILIARIES</v>
      </c>
      <c r="AH260" s="48" t="str">
        <f t="shared" ref="AH260:AH323" si="78">CONCATENATE("         ",H260," - ",I260)</f>
        <v xml:space="preserve">         5204000054 - NOVALTAN AB BR</v>
      </c>
      <c r="AI260" s="49" t="str">
        <f t="shared" ref="AI260:AI323" si="79">CONCATENATE("     ",F260," - ",G260)</f>
        <v xml:space="preserve">     ZF1123 - GOBBA LEATHER INDUSTRIA E COMERCIO LTDA</v>
      </c>
      <c r="AJ260" t="str">
        <f t="shared" ref="AJ260:AJ323" si="80">IF(RIGHT(I260,2)="BR","     90 - SALES","     93 - RESALES")</f>
        <v xml:space="preserve">     90 - SALES</v>
      </c>
      <c r="AK260" t="str">
        <f t="shared" ref="AK260:AK323" si="81">IF(R260="3201","EXP",IF(R260="7101","EXP",""))</f>
        <v/>
      </c>
      <c r="AL260">
        <f t="shared" ref="AL260:AL323" si="82">VLOOKUP(MONTH(C260),AQ:AR,2,0)</f>
        <v>3</v>
      </c>
      <c r="AM260" t="str">
        <f t="shared" ref="AM260:AM323" si="83">CONCATENATE(YEAR(C260)," ",MONTH(C260))</f>
        <v>2025 3</v>
      </c>
      <c r="AN260" t="str">
        <f t="shared" ref="AN260:AN323" si="84">MID(G260,1,SEARCH(" ",G260,1))</f>
        <v xml:space="preserve">GOBBA </v>
      </c>
    </row>
    <row r="261" spans="1:40" x14ac:dyDescent="0.35">
      <c r="A261">
        <v>81662</v>
      </c>
      <c r="B261" t="s">
        <v>274</v>
      </c>
      <c r="C261" s="31">
        <v>45733</v>
      </c>
      <c r="D261" t="s">
        <v>373</v>
      </c>
      <c r="E261" t="s">
        <v>374</v>
      </c>
      <c r="F261" t="s">
        <v>447</v>
      </c>
      <c r="G261" t="s">
        <v>448</v>
      </c>
      <c r="H261" t="s">
        <v>636</v>
      </c>
      <c r="I261" t="s">
        <v>637</v>
      </c>
      <c r="J261">
        <v>3000</v>
      </c>
      <c r="K261">
        <v>20100</v>
      </c>
      <c r="L261">
        <v>10511.37671</v>
      </c>
      <c r="M261">
        <v>4048.17</v>
      </c>
      <c r="N261">
        <v>6.7</v>
      </c>
      <c r="O261" s="32">
        <f t="shared" si="68"/>
        <v>16051.83</v>
      </c>
      <c r="P261" s="32">
        <f t="shared" si="69"/>
        <v>5540.4532899999995</v>
      </c>
      <c r="Q261">
        <v>718851</v>
      </c>
      <c r="R261" t="s">
        <v>312</v>
      </c>
      <c r="S261" t="s">
        <v>312</v>
      </c>
      <c r="T261" t="str">
        <f t="shared" si="70"/>
        <v>VEN</v>
      </c>
      <c r="U261" t="s">
        <v>437</v>
      </c>
      <c r="V261" s="33">
        <f t="shared" si="71"/>
        <v>20100</v>
      </c>
      <c r="W261">
        <f t="shared" si="72"/>
        <v>3000</v>
      </c>
      <c r="X261" s="33">
        <f t="shared" si="73"/>
        <v>16051.83</v>
      </c>
      <c r="Y261" s="33">
        <f t="shared" si="74"/>
        <v>4048.17</v>
      </c>
      <c r="Z261" s="45">
        <f t="shared" si="75"/>
        <v>0.24579369601990048</v>
      </c>
      <c r="AA261" s="33">
        <f t="shared" si="76"/>
        <v>4940.4532899999995</v>
      </c>
      <c r="AB261" s="45">
        <f t="shared" si="77"/>
        <v>0.30778131153893351</v>
      </c>
      <c r="AC261" s="33">
        <f>IFERROR($X261/VLOOKUP(CONCATENATE("USD",C261),[1]GEINDICE!AR$1:AS$65536,2,0),"")</f>
        <v>2812.0650993307868</v>
      </c>
      <c r="AD261" s="33">
        <f>IFERROR($AA261/VLOOKUP(CONCATENATE("USD",C261),[1]GEINDICE!AR$1:AS$65536,2,0),"")</f>
        <v>865.501084404891</v>
      </c>
      <c r="AE261" s="33">
        <f>IFERROR($X261/VLOOKUP(CONCATENATE("EUR",C261),[1]GEINDICE!AR$1:AS$65536,2,0),"")</f>
        <v>2574.6780014435799</v>
      </c>
      <c r="AF261" s="33">
        <f>IFERROR($AA261/VLOOKUP(CONCATENATE("EUR",C261),[1]GEINDICE!AR$1:AS$65536,2,0),"")</f>
        <v>792.43777207474523</v>
      </c>
      <c r="AG261" s="48" t="str">
        <f>VLOOKUP(E261,[1]Apresentação!AW$1:AX$65536,2,0)</f>
        <v xml:space="preserve">                    2 - LEATHER AUXILIARIES</v>
      </c>
      <c r="AH261" s="48" t="str">
        <f t="shared" si="78"/>
        <v xml:space="preserve">         5204000054 - NOVALTAN AB BR</v>
      </c>
      <c r="AI261" s="49" t="str">
        <f t="shared" si="79"/>
        <v xml:space="preserve">     L00016 - A BUHLER SA CURTUME</v>
      </c>
      <c r="AJ261" t="str">
        <f t="shared" si="80"/>
        <v xml:space="preserve">     90 - SALES</v>
      </c>
      <c r="AK261" t="str">
        <f t="shared" si="81"/>
        <v/>
      </c>
      <c r="AL261">
        <f t="shared" si="82"/>
        <v>3</v>
      </c>
      <c r="AM261" t="str">
        <f t="shared" si="83"/>
        <v>2025 3</v>
      </c>
      <c r="AN261" t="str">
        <f t="shared" si="84"/>
        <v xml:space="preserve">A </v>
      </c>
    </row>
    <row r="262" spans="1:40" x14ac:dyDescent="0.35">
      <c r="A262">
        <v>81913</v>
      </c>
      <c r="B262" t="s">
        <v>274</v>
      </c>
      <c r="C262" s="31">
        <v>45750</v>
      </c>
      <c r="D262" t="s">
        <v>373</v>
      </c>
      <c r="E262" t="s">
        <v>374</v>
      </c>
      <c r="F262" t="s">
        <v>638</v>
      </c>
      <c r="G262" t="s">
        <v>639</v>
      </c>
      <c r="H262" t="s">
        <v>636</v>
      </c>
      <c r="I262" t="s">
        <v>637</v>
      </c>
      <c r="J262">
        <v>300</v>
      </c>
      <c r="K262">
        <v>1920</v>
      </c>
      <c r="L262">
        <v>1049.8305800000001</v>
      </c>
      <c r="M262">
        <v>386.69</v>
      </c>
      <c r="N262">
        <v>6.4</v>
      </c>
      <c r="O262" s="32">
        <f t="shared" si="68"/>
        <v>1533.31</v>
      </c>
      <c r="P262" s="32">
        <f t="shared" si="69"/>
        <v>483.47941999999989</v>
      </c>
      <c r="Q262">
        <v>725504</v>
      </c>
      <c r="R262" t="s">
        <v>312</v>
      </c>
      <c r="S262" t="s">
        <v>312</v>
      </c>
      <c r="T262" t="str">
        <f t="shared" si="70"/>
        <v>VEN</v>
      </c>
      <c r="U262" t="s">
        <v>437</v>
      </c>
      <c r="V262" s="33">
        <f t="shared" si="71"/>
        <v>1920</v>
      </c>
      <c r="W262">
        <f t="shared" si="72"/>
        <v>300</v>
      </c>
      <c r="X262" s="33">
        <f t="shared" si="73"/>
        <v>1533.31</v>
      </c>
      <c r="Y262" s="33">
        <f t="shared" si="74"/>
        <v>386.69</v>
      </c>
      <c r="Z262" s="45">
        <f t="shared" si="75"/>
        <v>0.22056219791666662</v>
      </c>
      <c r="AA262" s="33">
        <f t="shared" si="76"/>
        <v>423.47941999999989</v>
      </c>
      <c r="AB262" s="45">
        <f t="shared" si="77"/>
        <v>0.27618643327181058</v>
      </c>
      <c r="AC262" s="33">
        <f>IFERROR($X262/VLOOKUP(CONCATENATE("USD",C262),[1]GEINDICE!AR$1:AS$65536,2,0),"")</f>
        <v>273.47816005850143</v>
      </c>
      <c r="AD262" s="33">
        <f>IFERROR($AA262/VLOOKUP(CONCATENATE("USD",C262),[1]GEINDICE!AR$1:AS$65536,2,0),"")</f>
        <v>75.530957604294841</v>
      </c>
      <c r="AE262" s="33">
        <f>IFERROR($X262/VLOOKUP(CONCATENATE("EUR",C262),[1]GEINDICE!AR$1:AS$65536,2,0),"")</f>
        <v>247.46772111039377</v>
      </c>
      <c r="AF262" s="33">
        <f>IFERROR($AA262/VLOOKUP(CONCATENATE("EUR",C262),[1]GEINDICE!AR$1:AS$65536,2,0),"")</f>
        <v>68.347227243382804</v>
      </c>
      <c r="AG262" s="48" t="str">
        <f>VLOOKUP(E262,[1]Apresentação!AW$1:AX$65536,2,0)</f>
        <v xml:space="preserve">                    2 - LEATHER AUXILIARIES</v>
      </c>
      <c r="AH262" s="48" t="str">
        <f t="shared" si="78"/>
        <v xml:space="preserve">         5204000054 - NOVALTAN AB BR</v>
      </c>
      <c r="AI262" s="49" t="str">
        <f t="shared" si="79"/>
        <v xml:space="preserve">     L00032 - PARTNER INDUSTRIA E COMERCIO DE COUROS LTDA</v>
      </c>
      <c r="AJ262" t="str">
        <f t="shared" si="80"/>
        <v xml:space="preserve">     90 - SALES</v>
      </c>
      <c r="AK262" t="str">
        <f t="shared" si="81"/>
        <v/>
      </c>
      <c r="AL262">
        <f t="shared" si="82"/>
        <v>4</v>
      </c>
      <c r="AM262" t="str">
        <f t="shared" si="83"/>
        <v>2025 4</v>
      </c>
      <c r="AN262" t="str">
        <f t="shared" si="84"/>
        <v xml:space="preserve">PARTNER </v>
      </c>
    </row>
    <row r="263" spans="1:40" x14ac:dyDescent="0.35">
      <c r="A263">
        <v>81976</v>
      </c>
      <c r="B263" t="s">
        <v>274</v>
      </c>
      <c r="C263" s="31">
        <v>45756</v>
      </c>
      <c r="D263" t="s">
        <v>373</v>
      </c>
      <c r="E263" t="s">
        <v>374</v>
      </c>
      <c r="F263" t="s">
        <v>638</v>
      </c>
      <c r="G263" t="s">
        <v>639</v>
      </c>
      <c r="H263" t="s">
        <v>636</v>
      </c>
      <c r="I263" t="s">
        <v>637</v>
      </c>
      <c r="J263">
        <v>200</v>
      </c>
      <c r="K263">
        <v>1280</v>
      </c>
      <c r="L263">
        <v>699.88706000000002</v>
      </c>
      <c r="M263">
        <v>257.8</v>
      </c>
      <c r="N263">
        <v>6.4</v>
      </c>
      <c r="O263" s="32">
        <f t="shared" si="68"/>
        <v>1022.2</v>
      </c>
      <c r="P263" s="32">
        <f t="shared" si="69"/>
        <v>322.31294000000003</v>
      </c>
      <c r="Q263">
        <v>727610</v>
      </c>
      <c r="R263" t="s">
        <v>312</v>
      </c>
      <c r="S263" t="s">
        <v>312</v>
      </c>
      <c r="T263" t="str">
        <f t="shared" si="70"/>
        <v>VEN</v>
      </c>
      <c r="U263" t="s">
        <v>437</v>
      </c>
      <c r="V263" s="33">
        <f t="shared" si="71"/>
        <v>1280</v>
      </c>
      <c r="W263">
        <f t="shared" si="72"/>
        <v>200</v>
      </c>
      <c r="X263" s="33">
        <f t="shared" si="73"/>
        <v>1022.2</v>
      </c>
      <c r="Y263" s="33">
        <f t="shared" si="74"/>
        <v>257.8</v>
      </c>
      <c r="Z263" s="45">
        <f t="shared" si="75"/>
        <v>0.22055698437500001</v>
      </c>
      <c r="AA263" s="33">
        <f t="shared" si="76"/>
        <v>282.31294000000003</v>
      </c>
      <c r="AB263" s="45">
        <f t="shared" si="77"/>
        <v>0.27618170612404619</v>
      </c>
      <c r="AC263" s="33">
        <f>IFERROR($X263/VLOOKUP(CONCATENATE("USD",C263),[1]GEINDICE!AR$1:AS$65536,2,0),"")</f>
        <v>168.66595165415396</v>
      </c>
      <c r="AD263" s="33">
        <f>IFERROR($AA263/VLOOKUP(CONCATENATE("USD",C263),[1]GEINDICE!AR$1:AS$65536,2,0),"")</f>
        <v>46.582450292880125</v>
      </c>
      <c r="AE263" s="33">
        <f>IFERROR($X263/VLOOKUP(CONCATENATE("EUR",C263),[1]GEINDICE!AR$1:AS$65536,2,0),"")</f>
        <v>152.79064900899826</v>
      </c>
      <c r="AF263" s="33">
        <f>IFERROR($AA263/VLOOKUP(CONCATENATE("EUR",C263),[1]GEINDICE!AR$1:AS$65536,2,0),"")</f>
        <v>42.19798212310544</v>
      </c>
      <c r="AG263" s="48" t="str">
        <f>VLOOKUP(E263,[1]Apresentação!AW$1:AX$65536,2,0)</f>
        <v xml:space="preserve">                    2 - LEATHER AUXILIARIES</v>
      </c>
      <c r="AH263" s="48" t="str">
        <f t="shared" si="78"/>
        <v xml:space="preserve">         5204000054 - NOVALTAN AB BR</v>
      </c>
      <c r="AI263" s="49" t="str">
        <f t="shared" si="79"/>
        <v xml:space="preserve">     L00032 - PARTNER INDUSTRIA E COMERCIO DE COUROS LTDA</v>
      </c>
      <c r="AJ263" t="str">
        <f t="shared" si="80"/>
        <v xml:space="preserve">     90 - SALES</v>
      </c>
      <c r="AK263" t="str">
        <f t="shared" si="81"/>
        <v/>
      </c>
      <c r="AL263">
        <f t="shared" si="82"/>
        <v>4</v>
      </c>
      <c r="AM263" t="str">
        <f t="shared" si="83"/>
        <v>2025 4</v>
      </c>
      <c r="AN263" t="str">
        <f t="shared" si="84"/>
        <v xml:space="preserve">PARTNER </v>
      </c>
    </row>
    <row r="264" spans="1:40" x14ac:dyDescent="0.35">
      <c r="A264">
        <v>81929</v>
      </c>
      <c r="B264" t="s">
        <v>274</v>
      </c>
      <c r="C264" s="31">
        <v>45751</v>
      </c>
      <c r="D264" t="s">
        <v>373</v>
      </c>
      <c r="E264" t="s">
        <v>374</v>
      </c>
      <c r="F264" t="s">
        <v>447</v>
      </c>
      <c r="G264" t="s">
        <v>448</v>
      </c>
      <c r="H264" t="s">
        <v>636</v>
      </c>
      <c r="I264" t="s">
        <v>637</v>
      </c>
      <c r="J264">
        <v>2000</v>
      </c>
      <c r="K264">
        <v>13400</v>
      </c>
      <c r="L264">
        <v>6998.8705600000003</v>
      </c>
      <c r="M264">
        <v>2698.78</v>
      </c>
      <c r="N264">
        <v>6.7</v>
      </c>
      <c r="O264" s="32">
        <f t="shared" si="68"/>
        <v>10701.22</v>
      </c>
      <c r="P264" s="32">
        <f t="shared" si="69"/>
        <v>3702.349439999999</v>
      </c>
      <c r="Q264">
        <v>725872</v>
      </c>
      <c r="R264" t="s">
        <v>312</v>
      </c>
      <c r="S264" t="s">
        <v>312</v>
      </c>
      <c r="T264" t="str">
        <f t="shared" si="70"/>
        <v>VEN</v>
      </c>
      <c r="U264" t="s">
        <v>437</v>
      </c>
      <c r="V264" s="33">
        <f t="shared" si="71"/>
        <v>13400</v>
      </c>
      <c r="W264">
        <f t="shared" si="72"/>
        <v>2000</v>
      </c>
      <c r="X264" s="33">
        <f t="shared" si="73"/>
        <v>10701.22</v>
      </c>
      <c r="Y264" s="33">
        <f t="shared" si="74"/>
        <v>2698.78</v>
      </c>
      <c r="Z264" s="45">
        <f t="shared" si="75"/>
        <v>0.24644398805970141</v>
      </c>
      <c r="AA264" s="33">
        <f t="shared" si="76"/>
        <v>3302.349439999999</v>
      </c>
      <c r="AB264" s="45">
        <f t="shared" si="77"/>
        <v>0.3085956031181491</v>
      </c>
      <c r="AC264" s="33">
        <f>IFERROR($X264/VLOOKUP(CONCATENATE("USD",C264),[1]GEINDICE!AR$1:AS$65536,2,0),"")</f>
        <v>1852.1591636810494</v>
      </c>
      <c r="AD264" s="33">
        <f>IFERROR($AA264/VLOOKUP(CONCATENATE("USD",C264),[1]GEINDICE!AR$1:AS$65536,2,0),"")</f>
        <v>571.56817418696005</v>
      </c>
      <c r="AE264" s="33">
        <f>IFERROR($X264/VLOOKUP(CONCATENATE("EUR",C264),[1]GEINDICE!AR$1:AS$65536,2,0),"")</f>
        <v>1681.4977765905624</v>
      </c>
      <c r="AF264" s="33">
        <f>IFERROR($AA264/VLOOKUP(CONCATENATE("EUR",C264),[1]GEINDICE!AR$1:AS$65536,2,0),"")</f>
        <v>518.90282050879136</v>
      </c>
      <c r="AG264" s="48" t="str">
        <f>VLOOKUP(E264,[1]Apresentação!AW$1:AX$65536,2,0)</f>
        <v xml:space="preserve">                    2 - LEATHER AUXILIARIES</v>
      </c>
      <c r="AH264" s="48" t="str">
        <f t="shared" si="78"/>
        <v xml:space="preserve">         5204000054 - NOVALTAN AB BR</v>
      </c>
      <c r="AI264" s="49" t="str">
        <f t="shared" si="79"/>
        <v xml:space="preserve">     L00016 - A BUHLER SA CURTUME</v>
      </c>
      <c r="AJ264" t="str">
        <f t="shared" si="80"/>
        <v xml:space="preserve">     90 - SALES</v>
      </c>
      <c r="AK264" t="str">
        <f t="shared" si="81"/>
        <v/>
      </c>
      <c r="AL264">
        <f t="shared" si="82"/>
        <v>4</v>
      </c>
      <c r="AM264" t="str">
        <f t="shared" si="83"/>
        <v>2025 4</v>
      </c>
      <c r="AN264" t="str">
        <f t="shared" si="84"/>
        <v xml:space="preserve">A </v>
      </c>
    </row>
    <row r="265" spans="1:40" x14ac:dyDescent="0.35">
      <c r="A265">
        <v>81977</v>
      </c>
      <c r="B265" t="s">
        <v>274</v>
      </c>
      <c r="C265" s="31">
        <v>45756</v>
      </c>
      <c r="D265" t="s">
        <v>373</v>
      </c>
      <c r="E265" t="s">
        <v>374</v>
      </c>
      <c r="F265" t="s">
        <v>462</v>
      </c>
      <c r="G265" t="s">
        <v>463</v>
      </c>
      <c r="H265" t="s">
        <v>636</v>
      </c>
      <c r="I265" t="s">
        <v>637</v>
      </c>
      <c r="J265">
        <v>5000</v>
      </c>
      <c r="K265">
        <v>34850</v>
      </c>
      <c r="L265">
        <v>17497.17641</v>
      </c>
      <c r="M265">
        <v>7018.83</v>
      </c>
      <c r="N265">
        <v>6.97</v>
      </c>
      <c r="O265" s="32">
        <f t="shared" si="68"/>
        <v>27831.17</v>
      </c>
      <c r="P265" s="32">
        <f t="shared" si="69"/>
        <v>10333.993589999998</v>
      </c>
      <c r="Q265">
        <v>727626</v>
      </c>
      <c r="R265" t="s">
        <v>312</v>
      </c>
      <c r="S265" t="s">
        <v>312</v>
      </c>
      <c r="T265" t="str">
        <f t="shared" si="70"/>
        <v>VEN</v>
      </c>
      <c r="U265" t="s">
        <v>313</v>
      </c>
      <c r="V265" s="33">
        <f t="shared" si="71"/>
        <v>34850</v>
      </c>
      <c r="W265">
        <f t="shared" si="72"/>
        <v>5000</v>
      </c>
      <c r="X265" s="33">
        <f t="shared" si="73"/>
        <v>27831.17</v>
      </c>
      <c r="Y265" s="33">
        <f t="shared" si="74"/>
        <v>7018.83</v>
      </c>
      <c r="Z265" s="45">
        <f t="shared" si="75"/>
        <v>0.26783338852223809</v>
      </c>
      <c r="AA265" s="33">
        <f t="shared" si="76"/>
        <v>9333.9935899999982</v>
      </c>
      <c r="AB265" s="45">
        <f t="shared" si="77"/>
        <v>0.33537913030605609</v>
      </c>
      <c r="AC265" s="33">
        <f>IFERROR($X265/VLOOKUP(CONCATENATE("USD",C265),[1]GEINDICE!AR$1:AS$65536,2,0),"")</f>
        <v>4592.2234139097427</v>
      </c>
      <c r="AD265" s="33">
        <f>IFERROR($AA265/VLOOKUP(CONCATENATE("USD",C265),[1]GEINDICE!AR$1:AS$65536,2,0),"")</f>
        <v>1540.1358947281574</v>
      </c>
      <c r="AE265" s="33">
        <f>IFERROR($X265/VLOOKUP(CONCATENATE("EUR",C265),[1]GEINDICE!AR$1:AS$65536,2,0),"")</f>
        <v>4159.9907327135206</v>
      </c>
      <c r="AF265" s="33">
        <f>IFERROR($AA265/VLOOKUP(CONCATENATE("EUR",C265),[1]GEINDICE!AR$1:AS$65536,2,0),"")</f>
        <v>1395.1740740187138</v>
      </c>
      <c r="AG265" s="48" t="str">
        <f>VLOOKUP(E265,[1]Apresentação!AW$1:AX$65536,2,0)</f>
        <v xml:space="preserve">                    2 - LEATHER AUXILIARIES</v>
      </c>
      <c r="AH265" s="48" t="str">
        <f t="shared" si="78"/>
        <v xml:space="preserve">         5204000054 - NOVALTAN AB BR</v>
      </c>
      <c r="AI265" s="49" t="str">
        <f t="shared" si="79"/>
        <v xml:space="preserve">     L00337 - AMCM IND COM IMP EXP E SERVS TECNICOS LTDA</v>
      </c>
      <c r="AJ265" t="str">
        <f t="shared" si="80"/>
        <v xml:space="preserve">     90 - SALES</v>
      </c>
      <c r="AK265" t="str">
        <f t="shared" si="81"/>
        <v/>
      </c>
      <c r="AL265">
        <f t="shared" si="82"/>
        <v>4</v>
      </c>
      <c r="AM265" t="str">
        <f t="shared" si="83"/>
        <v>2025 4</v>
      </c>
      <c r="AN265" t="str">
        <f t="shared" si="84"/>
        <v xml:space="preserve">AMCM </v>
      </c>
    </row>
    <row r="266" spans="1:40" x14ac:dyDescent="0.35">
      <c r="A266">
        <v>80781</v>
      </c>
      <c r="B266" t="s">
        <v>274</v>
      </c>
      <c r="C266" s="31">
        <v>45665</v>
      </c>
      <c r="D266" t="s">
        <v>373</v>
      </c>
      <c r="E266" t="s">
        <v>374</v>
      </c>
      <c r="F266" t="s">
        <v>382</v>
      </c>
      <c r="G266" t="s">
        <v>383</v>
      </c>
      <c r="H266" t="s">
        <v>636</v>
      </c>
      <c r="I266" t="s">
        <v>637</v>
      </c>
      <c r="J266">
        <v>1000</v>
      </c>
      <c r="K266">
        <v>8128.83</v>
      </c>
      <c r="L266">
        <v>3399.02178</v>
      </c>
      <c r="M266">
        <v>1637.16</v>
      </c>
      <c r="N266">
        <v>8.1288299999999989</v>
      </c>
      <c r="O266" s="32">
        <f t="shared" si="68"/>
        <v>6491.67</v>
      </c>
      <c r="P266" s="32">
        <f t="shared" si="69"/>
        <v>3092.64822</v>
      </c>
      <c r="Q266">
        <v>706510</v>
      </c>
      <c r="R266" t="s">
        <v>312</v>
      </c>
      <c r="S266" t="s">
        <v>312</v>
      </c>
      <c r="T266" t="str">
        <f t="shared" si="70"/>
        <v>VEN</v>
      </c>
      <c r="U266" t="s">
        <v>313</v>
      </c>
      <c r="V266" s="33">
        <f t="shared" si="71"/>
        <v>8128.83</v>
      </c>
      <c r="W266">
        <f t="shared" si="72"/>
        <v>1000</v>
      </c>
      <c r="X266" s="33">
        <f t="shared" si="73"/>
        <v>6491.67</v>
      </c>
      <c r="Y266" s="33">
        <f t="shared" si="74"/>
        <v>1637.16</v>
      </c>
      <c r="Z266" s="45">
        <f t="shared" si="75"/>
        <v>0.35585050001045659</v>
      </c>
      <c r="AA266" s="33">
        <f t="shared" si="76"/>
        <v>2892.64822</v>
      </c>
      <c r="AB266" s="45">
        <f t="shared" si="77"/>
        <v>0.44559384873229846</v>
      </c>
      <c r="AC266" s="33">
        <f>IFERROR($X266/VLOOKUP(CONCATENATE("USD",C266),[1]GEINDICE!AR$1:AS$65536,2,0),"")</f>
        <v>1058.6373346814305</v>
      </c>
      <c r="AD266" s="33">
        <f>IFERROR($AA266/VLOOKUP(CONCATENATE("USD",C266),[1]GEINDICE!AR$1:AS$65536,2,0),"")</f>
        <v>471.72228437240096</v>
      </c>
      <c r="AE266" s="33">
        <f>IFERROR($X266/VLOOKUP(CONCATENATE("EUR",C266),[1]GEINDICE!AR$1:AS$65536,2,0),"")</f>
        <v>1027.5043922822456</v>
      </c>
      <c r="AF266" s="33">
        <f>IFERROR($AA266/VLOOKUP(CONCATENATE("EUR",C266),[1]GEINDICE!AR$1:AS$65536,2,0),"")</f>
        <v>457.8496367463872</v>
      </c>
      <c r="AG266" s="48" t="str">
        <f>VLOOKUP(E266,[1]Apresentação!AW$1:AX$65536,2,0)</f>
        <v xml:space="preserve">                    2 - LEATHER AUXILIARIES</v>
      </c>
      <c r="AH266" s="48" t="str">
        <f t="shared" si="78"/>
        <v xml:space="preserve">         5204000054 - NOVALTAN AB BR</v>
      </c>
      <c r="AI266" s="49" t="str">
        <f t="shared" si="79"/>
        <v xml:space="preserve">     ZF1123 - GOBBA LEATHER INDUSTRIA E COMERCIO LTDA</v>
      </c>
      <c r="AJ266" t="str">
        <f t="shared" si="80"/>
        <v xml:space="preserve">     90 - SALES</v>
      </c>
      <c r="AK266" t="str">
        <f t="shared" si="81"/>
        <v/>
      </c>
      <c r="AL266">
        <f t="shared" si="82"/>
        <v>1</v>
      </c>
      <c r="AM266" t="str">
        <f t="shared" si="83"/>
        <v>2025 1</v>
      </c>
      <c r="AN266" t="str">
        <f t="shared" si="84"/>
        <v xml:space="preserve">GOBBA </v>
      </c>
    </row>
    <row r="267" spans="1:40" x14ac:dyDescent="0.35">
      <c r="A267">
        <v>81999</v>
      </c>
      <c r="B267" t="s">
        <v>274</v>
      </c>
      <c r="C267" s="31">
        <v>45757</v>
      </c>
      <c r="D267" t="s">
        <v>373</v>
      </c>
      <c r="E267" t="s">
        <v>374</v>
      </c>
      <c r="F267" t="s">
        <v>447</v>
      </c>
      <c r="G267" t="s">
        <v>448</v>
      </c>
      <c r="H267" t="s">
        <v>636</v>
      </c>
      <c r="I267" t="s">
        <v>637</v>
      </c>
      <c r="J267">
        <v>1000</v>
      </c>
      <c r="K267">
        <v>6700</v>
      </c>
      <c r="L267">
        <v>3499.4352800000001</v>
      </c>
      <c r="M267">
        <v>1349.39</v>
      </c>
      <c r="N267">
        <v>6.7</v>
      </c>
      <c r="O267" s="32">
        <f t="shared" si="68"/>
        <v>5350.61</v>
      </c>
      <c r="P267" s="32">
        <f t="shared" si="69"/>
        <v>1851.1747199999995</v>
      </c>
      <c r="Q267">
        <v>728083</v>
      </c>
      <c r="R267" t="s">
        <v>312</v>
      </c>
      <c r="S267" t="s">
        <v>312</v>
      </c>
      <c r="T267" t="str">
        <f t="shared" si="70"/>
        <v>VEN</v>
      </c>
      <c r="U267" t="s">
        <v>437</v>
      </c>
      <c r="V267" s="33">
        <f t="shared" si="71"/>
        <v>6700</v>
      </c>
      <c r="W267">
        <f t="shared" si="72"/>
        <v>1000</v>
      </c>
      <c r="X267" s="33">
        <f t="shared" si="73"/>
        <v>5350.61</v>
      </c>
      <c r="Y267" s="33">
        <f t="shared" si="74"/>
        <v>1349.39</v>
      </c>
      <c r="Z267" s="45">
        <f t="shared" si="75"/>
        <v>0.24644398805970141</v>
      </c>
      <c r="AA267" s="33">
        <f t="shared" si="76"/>
        <v>1651.1747199999995</v>
      </c>
      <c r="AB267" s="45">
        <f t="shared" si="77"/>
        <v>0.3085956031181491</v>
      </c>
      <c r="AC267" s="33">
        <f>IFERROR($X267/VLOOKUP(CONCATENATE("USD",C267),[1]GEINDICE!AR$1:AS$65536,2,0),"")</f>
        <v>905.11883616679347</v>
      </c>
      <c r="AD267" s="33">
        <f>IFERROR($AA267/VLOOKUP(CONCATENATE("USD",C267),[1]GEINDICE!AR$1:AS$65536,2,0),"")</f>
        <v>279.3156931404888</v>
      </c>
      <c r="AE267" s="33">
        <f>IFERROR($X267/VLOOKUP(CONCATENATE("EUR",C267),[1]GEINDICE!AR$1:AS$65536,2,0),"")</f>
        <v>808.93353894533129</v>
      </c>
      <c r="AF267" s="33">
        <f>IFERROR($AA267/VLOOKUP(CONCATENATE("EUR",C267),[1]GEINDICE!AR$1:AS$65536,2,0),"")</f>
        <v>249.63333333333324</v>
      </c>
      <c r="AG267" s="48" t="str">
        <f>VLOOKUP(E267,[1]Apresentação!AW$1:AX$65536,2,0)</f>
        <v xml:space="preserve">                    2 - LEATHER AUXILIARIES</v>
      </c>
      <c r="AH267" s="48" t="str">
        <f t="shared" si="78"/>
        <v xml:space="preserve">         5204000054 - NOVALTAN AB BR</v>
      </c>
      <c r="AI267" s="49" t="str">
        <f t="shared" si="79"/>
        <v xml:space="preserve">     L00016 - A BUHLER SA CURTUME</v>
      </c>
      <c r="AJ267" t="str">
        <f t="shared" si="80"/>
        <v xml:space="preserve">     90 - SALES</v>
      </c>
      <c r="AK267" t="str">
        <f t="shared" si="81"/>
        <v/>
      </c>
      <c r="AL267">
        <f t="shared" si="82"/>
        <v>4</v>
      </c>
      <c r="AM267" t="str">
        <f t="shared" si="83"/>
        <v>2025 4</v>
      </c>
      <c r="AN267" t="str">
        <f t="shared" si="84"/>
        <v xml:space="preserve">A </v>
      </c>
    </row>
    <row r="268" spans="1:40" x14ac:dyDescent="0.35">
      <c r="A268">
        <v>82054</v>
      </c>
      <c r="B268" t="s">
        <v>274</v>
      </c>
      <c r="C268" s="31">
        <v>45762</v>
      </c>
      <c r="D268" t="s">
        <v>373</v>
      </c>
      <c r="E268" t="s">
        <v>374</v>
      </c>
      <c r="F268" t="s">
        <v>447</v>
      </c>
      <c r="G268" t="s">
        <v>448</v>
      </c>
      <c r="H268" t="s">
        <v>636</v>
      </c>
      <c r="I268" t="s">
        <v>637</v>
      </c>
      <c r="J268">
        <v>3000</v>
      </c>
      <c r="K268">
        <v>20100</v>
      </c>
      <c r="L268">
        <v>10498.305840000001</v>
      </c>
      <c r="M268">
        <v>4048.17</v>
      </c>
      <c r="N268">
        <v>6.7</v>
      </c>
      <c r="O268" s="32">
        <f t="shared" si="68"/>
        <v>16051.83</v>
      </c>
      <c r="P268" s="32">
        <f t="shared" si="69"/>
        <v>5553.524159999999</v>
      </c>
      <c r="Q268">
        <v>729836</v>
      </c>
      <c r="R268" t="s">
        <v>312</v>
      </c>
      <c r="S268" t="s">
        <v>312</v>
      </c>
      <c r="T268" t="str">
        <f t="shared" si="70"/>
        <v>VEN</v>
      </c>
      <c r="U268" t="s">
        <v>313</v>
      </c>
      <c r="V268" s="33">
        <f t="shared" si="71"/>
        <v>20100</v>
      </c>
      <c r="W268">
        <f t="shared" si="72"/>
        <v>3000</v>
      </c>
      <c r="X268" s="33">
        <f t="shared" si="73"/>
        <v>16051.83</v>
      </c>
      <c r="Y268" s="33">
        <f t="shared" si="74"/>
        <v>4048.17</v>
      </c>
      <c r="Z268" s="45">
        <f t="shared" si="75"/>
        <v>0.24644398805970144</v>
      </c>
      <c r="AA268" s="33">
        <f t="shared" si="76"/>
        <v>4953.524159999999</v>
      </c>
      <c r="AB268" s="45">
        <f t="shared" si="77"/>
        <v>0.3085956031181491</v>
      </c>
      <c r="AC268" s="33">
        <f>IFERROR($X268/VLOOKUP(CONCATENATE("USD",C268),[1]GEINDICE!AR$1:AS$65536,2,0),"")</f>
        <v>2734.2276048852777</v>
      </c>
      <c r="AD268" s="33">
        <f>IFERROR($AA268/VLOOKUP(CONCATENATE("USD",C268),[1]GEINDICE!AR$1:AS$65536,2,0),"")</f>
        <v>843.77061679186443</v>
      </c>
      <c r="AE268" s="33">
        <f>IFERROR($X268/VLOOKUP(CONCATENATE("EUR",C268),[1]GEINDICE!AR$1:AS$65536,2,0),"")</f>
        <v>2421.8210621605308</v>
      </c>
      <c r="AF268" s="33">
        <f>IFERROR($AA268/VLOOKUP(CONCATENATE("EUR",C268),[1]GEINDICE!AR$1:AS$65536,2,0),"")</f>
        <v>747.36333132166556</v>
      </c>
      <c r="AG268" s="48" t="str">
        <f>VLOOKUP(E268,[1]Apresentação!AW$1:AX$65536,2,0)</f>
        <v xml:space="preserve">                    2 - LEATHER AUXILIARIES</v>
      </c>
      <c r="AH268" s="48" t="str">
        <f t="shared" si="78"/>
        <v xml:space="preserve">         5204000054 - NOVALTAN AB BR</v>
      </c>
      <c r="AI268" s="49" t="str">
        <f t="shared" si="79"/>
        <v xml:space="preserve">     L00016 - A BUHLER SA CURTUME</v>
      </c>
      <c r="AJ268" t="str">
        <f t="shared" si="80"/>
        <v xml:space="preserve">     90 - SALES</v>
      </c>
      <c r="AK268" t="str">
        <f t="shared" si="81"/>
        <v/>
      </c>
      <c r="AL268">
        <f t="shared" si="82"/>
        <v>4</v>
      </c>
      <c r="AM268" t="str">
        <f t="shared" si="83"/>
        <v>2025 4</v>
      </c>
      <c r="AN268" t="str">
        <f t="shared" si="84"/>
        <v xml:space="preserve">A </v>
      </c>
    </row>
    <row r="269" spans="1:40" x14ac:dyDescent="0.35">
      <c r="A269">
        <v>82134</v>
      </c>
      <c r="B269" t="s">
        <v>274</v>
      </c>
      <c r="C269" s="31">
        <v>45770</v>
      </c>
      <c r="D269" t="s">
        <v>373</v>
      </c>
      <c r="E269" t="s">
        <v>374</v>
      </c>
      <c r="F269" t="s">
        <v>642</v>
      </c>
      <c r="G269" t="s">
        <v>643</v>
      </c>
      <c r="H269" t="s">
        <v>636</v>
      </c>
      <c r="I269" t="s">
        <v>637</v>
      </c>
      <c r="J269">
        <v>100</v>
      </c>
      <c r="K269">
        <v>726.80000000000007</v>
      </c>
      <c r="L269">
        <v>349.94353000000001</v>
      </c>
      <c r="M269">
        <v>146.38</v>
      </c>
      <c r="N269">
        <v>7.2680000000000007</v>
      </c>
      <c r="O269" s="32">
        <f t="shared" si="68"/>
        <v>580.42000000000007</v>
      </c>
      <c r="P269" s="32">
        <f t="shared" si="69"/>
        <v>230.47647000000006</v>
      </c>
      <c r="Q269">
        <v>732586</v>
      </c>
      <c r="R269" t="s">
        <v>312</v>
      </c>
      <c r="S269" t="s">
        <v>312</v>
      </c>
      <c r="T269" t="str">
        <f t="shared" si="70"/>
        <v>VEN</v>
      </c>
      <c r="U269" t="s">
        <v>437</v>
      </c>
      <c r="V269" s="33">
        <f t="shared" si="71"/>
        <v>726.80000000000007</v>
      </c>
      <c r="W269">
        <f t="shared" si="72"/>
        <v>100</v>
      </c>
      <c r="X269" s="33">
        <f t="shared" si="73"/>
        <v>580.42000000000007</v>
      </c>
      <c r="Y269" s="33">
        <f t="shared" si="74"/>
        <v>146.38</v>
      </c>
      <c r="Z269" s="45">
        <f t="shared" si="75"/>
        <v>0.28959338194826645</v>
      </c>
      <c r="AA269" s="33">
        <f t="shared" si="76"/>
        <v>210.47647000000006</v>
      </c>
      <c r="AB269" s="45">
        <f t="shared" si="77"/>
        <v>0.36262787291961002</v>
      </c>
      <c r="AC269" s="33">
        <f>IFERROR($X269/VLOOKUP(CONCATENATE("USD",C269),[1]GEINDICE!AR$1:AS$65536,2,0),"")</f>
        <v>102.04289732770745</v>
      </c>
      <c r="AD269" s="33">
        <f>IFERROR($AA269/VLOOKUP(CONCATENATE("USD",C269),[1]GEINDICE!AR$1:AS$65536,2,0),"")</f>
        <v>37.003598804500712</v>
      </c>
      <c r="AE269" s="33">
        <f>IFERROR($X269/VLOOKUP(CONCATENATE("EUR",C269),[1]GEINDICE!AR$1:AS$65536,2,0),"")</f>
        <v>89.905357889682307</v>
      </c>
      <c r="AF269" s="33">
        <f>IFERROR($AA269/VLOOKUP(CONCATENATE("EUR",C269),[1]GEINDICE!AR$1:AS$65536,2,0),"")</f>
        <v>32.602188695611773</v>
      </c>
      <c r="AG269" s="48" t="str">
        <f>VLOOKUP(E269,[1]Apresentação!AW$1:AX$65536,2,0)</f>
        <v xml:space="preserve">                    2 - LEATHER AUXILIARIES</v>
      </c>
      <c r="AH269" s="48" t="str">
        <f t="shared" si="78"/>
        <v xml:space="preserve">         5204000054 - NOVALTAN AB BR</v>
      </c>
      <c r="AI269" s="49" t="str">
        <f t="shared" si="79"/>
        <v xml:space="preserve">     L00281 - ICL BENEFICIAMENTO DE COUROS LTDA.</v>
      </c>
      <c r="AJ269" t="str">
        <f t="shared" si="80"/>
        <v xml:space="preserve">     90 - SALES</v>
      </c>
      <c r="AK269" t="str">
        <f t="shared" si="81"/>
        <v/>
      </c>
      <c r="AL269">
        <f t="shared" si="82"/>
        <v>4</v>
      </c>
      <c r="AM269" t="str">
        <f t="shared" si="83"/>
        <v>2025 4</v>
      </c>
      <c r="AN269" t="str">
        <f t="shared" si="84"/>
        <v xml:space="preserve">ICL </v>
      </c>
    </row>
    <row r="270" spans="1:40" x14ac:dyDescent="0.35">
      <c r="A270">
        <v>81452</v>
      </c>
      <c r="B270" t="s">
        <v>274</v>
      </c>
      <c r="C270" s="31">
        <v>45715</v>
      </c>
      <c r="D270" t="s">
        <v>373</v>
      </c>
      <c r="E270" t="s">
        <v>374</v>
      </c>
      <c r="F270" t="s">
        <v>447</v>
      </c>
      <c r="G270" t="s">
        <v>448</v>
      </c>
      <c r="H270" t="s">
        <v>636</v>
      </c>
      <c r="I270" t="s">
        <v>637</v>
      </c>
      <c r="J270">
        <v>2000</v>
      </c>
      <c r="K270">
        <v>13400</v>
      </c>
      <c r="L270">
        <v>6996.6916199999996</v>
      </c>
      <c r="M270">
        <v>2698.78</v>
      </c>
      <c r="N270">
        <v>6.7</v>
      </c>
      <c r="O270" s="32">
        <f t="shared" si="68"/>
        <v>10701.22</v>
      </c>
      <c r="P270" s="32">
        <f t="shared" si="69"/>
        <v>3704.5283799999997</v>
      </c>
      <c r="Q270">
        <v>712264</v>
      </c>
      <c r="R270" t="s">
        <v>312</v>
      </c>
      <c r="S270" t="s">
        <v>312</v>
      </c>
      <c r="T270" t="str">
        <f t="shared" si="70"/>
        <v>VEN</v>
      </c>
      <c r="U270" t="s">
        <v>437</v>
      </c>
      <c r="V270" s="33">
        <f t="shared" si="71"/>
        <v>13400</v>
      </c>
      <c r="W270">
        <f t="shared" si="72"/>
        <v>2000</v>
      </c>
      <c r="X270" s="33">
        <f t="shared" si="73"/>
        <v>10701.22</v>
      </c>
      <c r="Y270" s="33">
        <f t="shared" si="74"/>
        <v>2698.78</v>
      </c>
      <c r="Z270" s="45">
        <f t="shared" si="75"/>
        <v>0.24660659552238803</v>
      </c>
      <c r="AA270" s="33">
        <f t="shared" si="76"/>
        <v>3304.5283799999997</v>
      </c>
      <c r="AB270" s="45">
        <f t="shared" si="77"/>
        <v>0.30879921915445152</v>
      </c>
      <c r="AC270" s="33">
        <f>IFERROR($X270/VLOOKUP(CONCATENATE("USD",C270),[1]GEINDICE!AR$1:AS$65536,2,0),"")</f>
        <v>1837.8134230954179</v>
      </c>
      <c r="AD270" s="33">
        <f>IFERROR($AA270/VLOOKUP(CONCATENATE("USD",C270),[1]GEINDICE!AR$1:AS$65536,2,0),"")</f>
        <v>567.51535000343472</v>
      </c>
      <c r="AE270" s="33">
        <f>IFERROR($X270/VLOOKUP(CONCATENATE("EUR",C270),[1]GEINDICE!AR$1:AS$65536,2,0),"")</f>
        <v>1764.4220939818629</v>
      </c>
      <c r="AF270" s="33">
        <f>IFERROR($AA270/VLOOKUP(CONCATENATE("EUR",C270),[1]GEINDICE!AR$1:AS$65536,2,0),"")</f>
        <v>544.8521648804616</v>
      </c>
      <c r="AG270" s="48" t="str">
        <f>VLOOKUP(E270,[1]Apresentação!AW$1:AX$65536,2,0)</f>
        <v xml:space="preserve">                    2 - LEATHER AUXILIARIES</v>
      </c>
      <c r="AH270" s="48" t="str">
        <f t="shared" si="78"/>
        <v xml:space="preserve">         5204000054 - NOVALTAN AB BR</v>
      </c>
      <c r="AI270" s="49" t="str">
        <f t="shared" si="79"/>
        <v xml:space="preserve">     L00016 - A BUHLER SA CURTUME</v>
      </c>
      <c r="AJ270" t="str">
        <f t="shared" si="80"/>
        <v xml:space="preserve">     90 - SALES</v>
      </c>
      <c r="AK270" t="str">
        <f t="shared" si="81"/>
        <v/>
      </c>
      <c r="AL270">
        <f t="shared" si="82"/>
        <v>2</v>
      </c>
      <c r="AM270" t="str">
        <f t="shared" si="83"/>
        <v>2025 2</v>
      </c>
      <c r="AN270" t="str">
        <f t="shared" si="84"/>
        <v xml:space="preserve">A </v>
      </c>
    </row>
    <row r="271" spans="1:40" x14ac:dyDescent="0.35">
      <c r="A271">
        <v>80818</v>
      </c>
      <c r="B271" t="s">
        <v>274</v>
      </c>
      <c r="C271" s="31">
        <v>45667</v>
      </c>
      <c r="D271" t="s">
        <v>373</v>
      </c>
      <c r="E271" t="s">
        <v>374</v>
      </c>
      <c r="F271" t="s">
        <v>638</v>
      </c>
      <c r="G271" t="s">
        <v>639</v>
      </c>
      <c r="H271" t="s">
        <v>636</v>
      </c>
      <c r="I271" t="s">
        <v>637</v>
      </c>
      <c r="J271">
        <v>400</v>
      </c>
      <c r="K271">
        <v>2560</v>
      </c>
      <c r="L271">
        <v>1359.60871</v>
      </c>
      <c r="M271">
        <v>515.58000000000004</v>
      </c>
      <c r="N271">
        <v>6.4</v>
      </c>
      <c r="O271" s="32">
        <f t="shared" si="68"/>
        <v>2044.42</v>
      </c>
      <c r="P271" s="32">
        <f t="shared" si="69"/>
        <v>684.8112900000001</v>
      </c>
      <c r="Q271">
        <v>706749</v>
      </c>
      <c r="R271" t="s">
        <v>312</v>
      </c>
      <c r="S271" t="s">
        <v>312</v>
      </c>
      <c r="T271" t="str">
        <f t="shared" si="70"/>
        <v>VEN</v>
      </c>
      <c r="U271" t="s">
        <v>437</v>
      </c>
      <c r="V271" s="33">
        <f t="shared" si="71"/>
        <v>2560</v>
      </c>
      <c r="W271">
        <f t="shared" si="72"/>
        <v>400</v>
      </c>
      <c r="X271" s="33">
        <f t="shared" si="73"/>
        <v>2044.42</v>
      </c>
      <c r="Y271" s="33">
        <f t="shared" si="74"/>
        <v>515.58000000000004</v>
      </c>
      <c r="Z271" s="45">
        <f t="shared" si="75"/>
        <v>0.23625441015625004</v>
      </c>
      <c r="AA271" s="33">
        <f t="shared" si="76"/>
        <v>604.8112900000001</v>
      </c>
      <c r="AB271" s="45">
        <f t="shared" si="77"/>
        <v>0.29583514639848957</v>
      </c>
      <c r="AC271" s="33">
        <f>IFERROR($X271/VLOOKUP(CONCATENATE("USD",C271),[1]GEINDICE!AR$1:AS$65536,2,0),"")</f>
        <v>335.34322972197162</v>
      </c>
      <c r="AD271" s="33">
        <f>IFERROR($AA271/VLOOKUP(CONCATENATE("USD",C271),[1]GEINDICE!AR$1:AS$65536,2,0),"")</f>
        <v>99.206313458541786</v>
      </c>
      <c r="AE271" s="33">
        <f>IFERROR($X271/VLOOKUP(CONCATENATE("EUR",C271),[1]GEINDICE!AR$1:AS$65536,2,0),"")</f>
        <v>327.10196636853806</v>
      </c>
      <c r="AF271" s="33">
        <f>IFERROR($AA271/VLOOKUP(CONCATENATE("EUR",C271),[1]GEINDICE!AR$1:AS$65536,2,0),"")</f>
        <v>96.768258107870281</v>
      </c>
      <c r="AG271" s="48" t="str">
        <f>VLOOKUP(E271,[1]Apresentação!AW$1:AX$65536,2,0)</f>
        <v xml:space="preserve">                    2 - LEATHER AUXILIARIES</v>
      </c>
      <c r="AH271" s="48" t="str">
        <f t="shared" si="78"/>
        <v xml:space="preserve">         5204000054 - NOVALTAN AB BR</v>
      </c>
      <c r="AI271" s="49" t="str">
        <f t="shared" si="79"/>
        <v xml:space="preserve">     L00032 - PARTNER INDUSTRIA E COMERCIO DE COUROS LTDA</v>
      </c>
      <c r="AJ271" t="str">
        <f t="shared" si="80"/>
        <v xml:space="preserve">     90 - SALES</v>
      </c>
      <c r="AK271" t="str">
        <f t="shared" si="81"/>
        <v/>
      </c>
      <c r="AL271">
        <f t="shared" si="82"/>
        <v>1</v>
      </c>
      <c r="AM271" t="str">
        <f t="shared" si="83"/>
        <v>2025 1</v>
      </c>
      <c r="AN271" t="str">
        <f t="shared" si="84"/>
        <v xml:space="preserve">PARTNER </v>
      </c>
    </row>
    <row r="272" spans="1:40" x14ac:dyDescent="0.35">
      <c r="A272">
        <v>81539</v>
      </c>
      <c r="B272" t="s">
        <v>274</v>
      </c>
      <c r="C272" s="31">
        <v>45723</v>
      </c>
      <c r="D272" t="s">
        <v>373</v>
      </c>
      <c r="E272" t="s">
        <v>374</v>
      </c>
      <c r="F272" t="s">
        <v>382</v>
      </c>
      <c r="G272" t="s">
        <v>383</v>
      </c>
      <c r="H272" t="s">
        <v>636</v>
      </c>
      <c r="I272" t="s">
        <v>637</v>
      </c>
      <c r="J272">
        <v>500</v>
      </c>
      <c r="K272">
        <v>3851.28</v>
      </c>
      <c r="L272">
        <v>1751.8961200000001</v>
      </c>
      <c r="M272">
        <v>775.65</v>
      </c>
      <c r="N272">
        <v>7.7025600000000001</v>
      </c>
      <c r="O272" s="32">
        <f t="shared" si="68"/>
        <v>3075.63</v>
      </c>
      <c r="P272" s="32">
        <f t="shared" si="69"/>
        <v>1323.73388</v>
      </c>
      <c r="Q272">
        <v>714979</v>
      </c>
      <c r="R272" t="s">
        <v>312</v>
      </c>
      <c r="S272" t="s">
        <v>312</v>
      </c>
      <c r="T272" t="str">
        <f t="shared" si="70"/>
        <v>VEN</v>
      </c>
      <c r="U272" t="s">
        <v>348</v>
      </c>
      <c r="V272" s="33">
        <f t="shared" si="71"/>
        <v>3851.28</v>
      </c>
      <c r="W272">
        <f t="shared" si="72"/>
        <v>500</v>
      </c>
      <c r="X272" s="33">
        <f t="shared" si="73"/>
        <v>3075.63</v>
      </c>
      <c r="Y272" s="33">
        <f t="shared" si="74"/>
        <v>775.65</v>
      </c>
      <c r="Z272" s="45">
        <f t="shared" si="75"/>
        <v>0.31774731517833033</v>
      </c>
      <c r="AA272" s="33">
        <f t="shared" si="76"/>
        <v>1223.73388</v>
      </c>
      <c r="AB272" s="45">
        <f t="shared" si="77"/>
        <v>0.39788072037273664</v>
      </c>
      <c r="AC272" s="33">
        <f>IFERROR($X272/VLOOKUP(CONCATENATE("USD",C272),[1]GEINDICE!AR$1:AS$65536,2,0),"")</f>
        <v>533.14900845929822</v>
      </c>
      <c r="AD272" s="33">
        <f>IFERROR($AA272/VLOOKUP(CONCATENATE("USD",C272),[1]GEINDICE!AR$1:AS$65536,2,0),"")</f>
        <v>212.12971155179585</v>
      </c>
      <c r="AE272" s="33">
        <f>IFERROR($X272/VLOOKUP(CONCATENATE("EUR",C272),[1]GEINDICE!AR$1:AS$65536,2,0),"")</f>
        <v>490.42941654840303</v>
      </c>
      <c r="AF272" s="33">
        <f>IFERROR($AA272/VLOOKUP(CONCATENATE("EUR",C272),[1]GEINDICE!AR$1:AS$65536,2,0),"")</f>
        <v>195.13240954825952</v>
      </c>
      <c r="AG272" s="48" t="str">
        <f>VLOOKUP(E272,[1]Apresentação!AW$1:AX$65536,2,0)</f>
        <v xml:space="preserve">                    2 - LEATHER AUXILIARIES</v>
      </c>
      <c r="AH272" s="48" t="str">
        <f t="shared" si="78"/>
        <v xml:space="preserve">         5204000054 - NOVALTAN AB BR</v>
      </c>
      <c r="AI272" s="49" t="str">
        <f t="shared" si="79"/>
        <v xml:space="preserve">     ZF1123 - GOBBA LEATHER INDUSTRIA E COMERCIO LTDA</v>
      </c>
      <c r="AJ272" t="str">
        <f t="shared" si="80"/>
        <v xml:space="preserve">     90 - SALES</v>
      </c>
      <c r="AK272" t="str">
        <f t="shared" si="81"/>
        <v/>
      </c>
      <c r="AL272">
        <f t="shared" si="82"/>
        <v>3</v>
      </c>
      <c r="AM272" t="str">
        <f t="shared" si="83"/>
        <v>2025 3</v>
      </c>
      <c r="AN272" t="str">
        <f t="shared" si="84"/>
        <v xml:space="preserve">GOBBA </v>
      </c>
    </row>
    <row r="273" spans="1:40" x14ac:dyDescent="0.35">
      <c r="A273">
        <v>81220</v>
      </c>
      <c r="B273" t="s">
        <v>274</v>
      </c>
      <c r="C273" s="31">
        <v>45698</v>
      </c>
      <c r="D273" t="s">
        <v>373</v>
      </c>
      <c r="E273" t="s">
        <v>374</v>
      </c>
      <c r="F273" t="s">
        <v>462</v>
      </c>
      <c r="G273" t="s">
        <v>463</v>
      </c>
      <c r="H273" t="s">
        <v>636</v>
      </c>
      <c r="I273" t="s">
        <v>637</v>
      </c>
      <c r="J273">
        <v>4000</v>
      </c>
      <c r="K273">
        <v>27880</v>
      </c>
      <c r="L273">
        <v>13897.138010000001</v>
      </c>
      <c r="M273">
        <v>5615.07</v>
      </c>
      <c r="N273">
        <v>6.97</v>
      </c>
      <c r="O273" s="32">
        <f t="shared" si="68"/>
        <v>22264.93</v>
      </c>
      <c r="P273" s="32">
        <f t="shared" si="69"/>
        <v>8367.7919899999997</v>
      </c>
      <c r="Q273">
        <v>709692</v>
      </c>
      <c r="R273" t="s">
        <v>312</v>
      </c>
      <c r="S273" t="s">
        <v>312</v>
      </c>
      <c r="T273" t="str">
        <f t="shared" si="70"/>
        <v>VEN</v>
      </c>
      <c r="U273" t="s">
        <v>437</v>
      </c>
      <c r="V273" s="33">
        <f t="shared" si="71"/>
        <v>27880</v>
      </c>
      <c r="W273">
        <f t="shared" si="72"/>
        <v>4000</v>
      </c>
      <c r="X273" s="33">
        <f t="shared" si="73"/>
        <v>22264.93</v>
      </c>
      <c r="Y273" s="33">
        <f t="shared" si="74"/>
        <v>5615.07</v>
      </c>
      <c r="Z273" s="45">
        <f t="shared" si="75"/>
        <v>0.27144160652797705</v>
      </c>
      <c r="AA273" s="33">
        <f t="shared" si="76"/>
        <v>7567.7919899999997</v>
      </c>
      <c r="AB273" s="45">
        <f t="shared" si="77"/>
        <v>0.33989740771697913</v>
      </c>
      <c r="AC273" s="33">
        <f>IFERROR($X273/VLOOKUP(CONCATENATE("USD",C273),[1]GEINDICE!AR$1:AS$65536,2,0),"")</f>
        <v>3851.5309299750897</v>
      </c>
      <c r="AD273" s="33">
        <f>IFERROR($AA273/VLOOKUP(CONCATENATE("USD",C273),[1]GEINDICE!AR$1:AS$65536,2,0),"")</f>
        <v>1309.1253788402989</v>
      </c>
      <c r="AE273" s="33">
        <f>IFERROR($X273/VLOOKUP(CONCATENATE("EUR",C273),[1]GEINDICE!AR$1:AS$65536,2,0),"")</f>
        <v>3733.1583977465166</v>
      </c>
      <c r="AF273" s="33">
        <f>IFERROR($AA273/VLOOKUP(CONCATENATE("EUR",C273),[1]GEINDICE!AR$1:AS$65536,2,0),"")</f>
        <v>1268.8908619909123</v>
      </c>
      <c r="AG273" s="48" t="str">
        <f>VLOOKUP(E273,[1]Apresentação!AW$1:AX$65536,2,0)</f>
        <v xml:space="preserve">                    2 - LEATHER AUXILIARIES</v>
      </c>
      <c r="AH273" s="48" t="str">
        <f t="shared" si="78"/>
        <v xml:space="preserve">         5204000054 - NOVALTAN AB BR</v>
      </c>
      <c r="AI273" s="49" t="str">
        <f t="shared" si="79"/>
        <v xml:space="preserve">     L00337 - AMCM IND COM IMP EXP E SERVS TECNICOS LTDA</v>
      </c>
      <c r="AJ273" t="str">
        <f t="shared" si="80"/>
        <v xml:space="preserve">     90 - SALES</v>
      </c>
      <c r="AK273" t="str">
        <f t="shared" si="81"/>
        <v/>
      </c>
      <c r="AL273">
        <f t="shared" si="82"/>
        <v>2</v>
      </c>
      <c r="AM273" t="str">
        <f t="shared" si="83"/>
        <v>2025 2</v>
      </c>
      <c r="AN273" t="str">
        <f t="shared" si="84"/>
        <v xml:space="preserve">AMCM </v>
      </c>
    </row>
    <row r="274" spans="1:40" x14ac:dyDescent="0.35">
      <c r="A274">
        <v>82067</v>
      </c>
      <c r="B274" t="s">
        <v>274</v>
      </c>
      <c r="C274" s="31">
        <v>45762</v>
      </c>
      <c r="D274" t="s">
        <v>373</v>
      </c>
      <c r="E274" t="s">
        <v>374</v>
      </c>
      <c r="F274" t="s">
        <v>433</v>
      </c>
      <c r="G274" t="s">
        <v>434</v>
      </c>
      <c r="H274" t="s">
        <v>636</v>
      </c>
      <c r="I274" t="s">
        <v>637</v>
      </c>
      <c r="J274">
        <v>100</v>
      </c>
      <c r="K274">
        <v>667</v>
      </c>
      <c r="L274">
        <v>349.94353000000001</v>
      </c>
      <c r="M274">
        <v>134.33000000000001</v>
      </c>
      <c r="N274">
        <v>6.67</v>
      </c>
      <c r="O274" s="32">
        <f t="shared" si="68"/>
        <v>532.66999999999996</v>
      </c>
      <c r="P274" s="32">
        <f t="shared" si="69"/>
        <v>182.72646999999995</v>
      </c>
      <c r="Q274">
        <v>729971</v>
      </c>
      <c r="R274" t="s">
        <v>312</v>
      </c>
      <c r="S274" t="s">
        <v>312</v>
      </c>
      <c r="T274" t="str">
        <f t="shared" si="70"/>
        <v>VEN</v>
      </c>
      <c r="U274" t="s">
        <v>313</v>
      </c>
      <c r="V274" s="33">
        <f t="shared" si="71"/>
        <v>667</v>
      </c>
      <c r="W274">
        <f t="shared" si="72"/>
        <v>100</v>
      </c>
      <c r="X274" s="33">
        <f t="shared" si="73"/>
        <v>532.66999999999996</v>
      </c>
      <c r="Y274" s="33">
        <f t="shared" si="74"/>
        <v>134.33000000000001</v>
      </c>
      <c r="Z274" s="45">
        <f t="shared" si="75"/>
        <v>0.24396772113943022</v>
      </c>
      <c r="AA274" s="33">
        <f t="shared" si="76"/>
        <v>162.72646999999995</v>
      </c>
      <c r="AB274" s="45">
        <f t="shared" si="77"/>
        <v>0.30549208703324754</v>
      </c>
      <c r="AC274" s="33">
        <f>IFERROR($X274/VLOOKUP(CONCATENATE("USD",C274),[1]GEINDICE!AR$1:AS$65536,2,0),"")</f>
        <v>90.733643347471329</v>
      </c>
      <c r="AD274" s="33">
        <f>IFERROR($AA274/VLOOKUP(CONCATENATE("USD",C274),[1]GEINDICE!AR$1:AS$65536,2,0),"")</f>
        <v>27.718410070349353</v>
      </c>
      <c r="AE274" s="33">
        <f>IFERROR($X274/VLOOKUP(CONCATENATE("EUR",C274),[1]GEINDICE!AR$1:AS$65536,2,0),"")</f>
        <v>80.366626433313215</v>
      </c>
      <c r="AF274" s="33">
        <f>IFERROR($AA274/VLOOKUP(CONCATENATE("EUR",C274),[1]GEINDICE!AR$1:AS$65536,2,0),"")</f>
        <v>24.551368436934212</v>
      </c>
      <c r="AG274" s="48" t="str">
        <f>VLOOKUP(E274,[1]Apresentação!AW$1:AX$65536,2,0)</f>
        <v xml:space="preserve">                    2 - LEATHER AUXILIARIES</v>
      </c>
      <c r="AH274" s="48" t="str">
        <f t="shared" si="78"/>
        <v xml:space="preserve">         5204000054 - NOVALTAN AB BR</v>
      </c>
      <c r="AI274" s="49" t="str">
        <f t="shared" si="79"/>
        <v xml:space="preserve">     L00469 - VALESEMI BENEFICIAMENTO DE COUROS LTDA</v>
      </c>
      <c r="AJ274" t="str">
        <f t="shared" si="80"/>
        <v xml:space="preserve">     90 - SALES</v>
      </c>
      <c r="AK274" t="str">
        <f t="shared" si="81"/>
        <v/>
      </c>
      <c r="AL274">
        <f t="shared" si="82"/>
        <v>4</v>
      </c>
      <c r="AM274" t="str">
        <f t="shared" si="83"/>
        <v>2025 4</v>
      </c>
      <c r="AN274" t="str">
        <f t="shared" si="84"/>
        <v xml:space="preserve">VALESEMI </v>
      </c>
    </row>
    <row r="275" spans="1:40" x14ac:dyDescent="0.35">
      <c r="A275">
        <v>82084</v>
      </c>
      <c r="B275" t="s">
        <v>274</v>
      </c>
      <c r="C275" s="31">
        <v>45764</v>
      </c>
      <c r="D275" t="s">
        <v>373</v>
      </c>
      <c r="E275" t="s">
        <v>374</v>
      </c>
      <c r="F275" t="s">
        <v>462</v>
      </c>
      <c r="G275" t="s">
        <v>463</v>
      </c>
      <c r="H275" t="s">
        <v>636</v>
      </c>
      <c r="I275" t="s">
        <v>637</v>
      </c>
      <c r="J275">
        <v>6000</v>
      </c>
      <c r="K275">
        <v>41820</v>
      </c>
      <c r="L275">
        <v>20996.611690000002</v>
      </c>
      <c r="M275">
        <v>8422.6</v>
      </c>
      <c r="N275">
        <v>6.97</v>
      </c>
      <c r="O275" s="32">
        <f t="shared" si="68"/>
        <v>33397.4</v>
      </c>
      <c r="P275" s="32">
        <f t="shared" si="69"/>
        <v>12400.78831</v>
      </c>
      <c r="Q275">
        <v>730627</v>
      </c>
      <c r="R275" t="s">
        <v>312</v>
      </c>
      <c r="S275" t="s">
        <v>312</v>
      </c>
      <c r="T275" t="str">
        <f t="shared" si="70"/>
        <v>VEN</v>
      </c>
      <c r="U275" t="s">
        <v>313</v>
      </c>
      <c r="V275" s="33">
        <f t="shared" si="71"/>
        <v>41820</v>
      </c>
      <c r="W275">
        <f t="shared" si="72"/>
        <v>6000</v>
      </c>
      <c r="X275" s="33">
        <f t="shared" si="73"/>
        <v>33397.4</v>
      </c>
      <c r="Y275" s="33">
        <f t="shared" si="74"/>
        <v>8422.6</v>
      </c>
      <c r="Z275" s="45">
        <f t="shared" si="75"/>
        <v>0.26783329292204688</v>
      </c>
      <c r="AA275" s="33">
        <f t="shared" si="76"/>
        <v>11200.78831</v>
      </c>
      <c r="AB275" s="45">
        <f t="shared" si="77"/>
        <v>0.33537905076443075</v>
      </c>
      <c r="AC275" s="33">
        <f>IFERROR($X275/VLOOKUP(CONCATENATE("USD",C275),[1]GEINDICE!AR$1:AS$65536,2,0),"")</f>
        <v>5703.2053142984005</v>
      </c>
      <c r="AD275" s="33">
        <f>IFERROR($AA275/VLOOKUP(CONCATENATE("USD",C275),[1]GEINDICE!AR$1:AS$65536,2,0),"")</f>
        <v>1912.7355846240544</v>
      </c>
      <c r="AE275" s="33">
        <f>IFERROR($X275/VLOOKUP(CONCATENATE("EUR",C275),[1]GEINDICE!AR$1:AS$65536,2,0),"")</f>
        <v>5017.7889960635839</v>
      </c>
      <c r="AF275" s="33">
        <f>IFERROR($AA275/VLOOKUP(CONCATENATE("EUR",C275),[1]GEINDICE!AR$1:AS$65536,2,0),"")</f>
        <v>1682.8613104360106</v>
      </c>
      <c r="AG275" s="48" t="str">
        <f>VLOOKUP(E275,[1]Apresentação!AW$1:AX$65536,2,0)</f>
        <v xml:space="preserve">                    2 - LEATHER AUXILIARIES</v>
      </c>
      <c r="AH275" s="48" t="str">
        <f t="shared" si="78"/>
        <v xml:space="preserve">         5204000054 - NOVALTAN AB BR</v>
      </c>
      <c r="AI275" s="49" t="str">
        <f t="shared" si="79"/>
        <v xml:space="preserve">     L00337 - AMCM IND COM IMP EXP E SERVS TECNICOS LTDA</v>
      </c>
      <c r="AJ275" t="str">
        <f t="shared" si="80"/>
        <v xml:space="preserve">     90 - SALES</v>
      </c>
      <c r="AK275" t="str">
        <f t="shared" si="81"/>
        <v/>
      </c>
      <c r="AL275">
        <f t="shared" si="82"/>
        <v>4</v>
      </c>
      <c r="AM275" t="str">
        <f t="shared" si="83"/>
        <v>2025 4</v>
      </c>
      <c r="AN275" t="str">
        <f t="shared" si="84"/>
        <v xml:space="preserve">AMCM </v>
      </c>
    </row>
    <row r="276" spans="1:40" x14ac:dyDescent="0.35">
      <c r="A276">
        <v>80935</v>
      </c>
      <c r="B276" t="s">
        <v>274</v>
      </c>
      <c r="C276" s="31">
        <v>45677</v>
      </c>
      <c r="D276" t="s">
        <v>373</v>
      </c>
      <c r="E276" t="s">
        <v>374</v>
      </c>
      <c r="F276" t="s">
        <v>447</v>
      </c>
      <c r="G276" t="s">
        <v>448</v>
      </c>
      <c r="H276" t="s">
        <v>636</v>
      </c>
      <c r="I276" t="s">
        <v>637</v>
      </c>
      <c r="J276">
        <v>3000</v>
      </c>
      <c r="K276">
        <v>20100</v>
      </c>
      <c r="L276">
        <v>10197.065339999999</v>
      </c>
      <c r="M276">
        <v>4048.17</v>
      </c>
      <c r="N276">
        <v>6.7</v>
      </c>
      <c r="O276" s="32">
        <f t="shared" si="68"/>
        <v>16051.83</v>
      </c>
      <c r="P276" s="32">
        <f t="shared" si="69"/>
        <v>5854.7646600000007</v>
      </c>
      <c r="Q276">
        <v>707564</v>
      </c>
      <c r="R276" t="s">
        <v>312</v>
      </c>
      <c r="S276" t="s">
        <v>312</v>
      </c>
      <c r="T276" t="str">
        <f t="shared" si="70"/>
        <v>VEN</v>
      </c>
      <c r="U276" t="s">
        <v>313</v>
      </c>
      <c r="V276" s="33">
        <f t="shared" si="71"/>
        <v>20100</v>
      </c>
      <c r="W276">
        <f t="shared" si="72"/>
        <v>3000</v>
      </c>
      <c r="X276" s="33">
        <f t="shared" si="73"/>
        <v>16051.83</v>
      </c>
      <c r="Y276" s="33">
        <f t="shared" si="74"/>
        <v>4048.17</v>
      </c>
      <c r="Z276" s="45">
        <f t="shared" si="75"/>
        <v>0.26143107761194034</v>
      </c>
      <c r="AA276" s="33">
        <f t="shared" si="76"/>
        <v>5254.7646600000007</v>
      </c>
      <c r="AB276" s="45">
        <f t="shared" si="77"/>
        <v>0.3273623418638249</v>
      </c>
      <c r="AC276" s="33">
        <f>IFERROR($X276/VLOOKUP(CONCATENATE("USD",C276),[1]GEINDICE!AR$1:AS$65536,2,0),"")</f>
        <v>2653.2827531488642</v>
      </c>
      <c r="AD276" s="33">
        <f>IFERROR($AA276/VLOOKUP(CONCATENATE("USD",C276),[1]GEINDICE!AR$1:AS$65536,2,0),"")</f>
        <v>868.58485569770914</v>
      </c>
      <c r="AE276" s="33">
        <f>IFERROR($X276/VLOOKUP(CONCATENATE("EUR",C276),[1]GEINDICE!AR$1:AS$65536,2,0),"")</f>
        <v>2550.9869048375817</v>
      </c>
      <c r="AF276" s="33">
        <f>IFERROR($AA276/VLOOKUP(CONCATENATE("EUR",C276),[1]GEINDICE!AR$1:AS$65536,2,0),"")</f>
        <v>835.09704723158097</v>
      </c>
      <c r="AG276" s="48" t="str">
        <f>VLOOKUP(E276,[1]Apresentação!AW$1:AX$65536,2,0)</f>
        <v xml:space="preserve">                    2 - LEATHER AUXILIARIES</v>
      </c>
      <c r="AH276" s="48" t="str">
        <f t="shared" si="78"/>
        <v xml:space="preserve">         5204000054 - NOVALTAN AB BR</v>
      </c>
      <c r="AI276" s="49" t="str">
        <f t="shared" si="79"/>
        <v xml:space="preserve">     L00016 - A BUHLER SA CURTUME</v>
      </c>
      <c r="AJ276" t="str">
        <f t="shared" si="80"/>
        <v xml:space="preserve">     90 - SALES</v>
      </c>
      <c r="AK276" t="str">
        <f t="shared" si="81"/>
        <v/>
      </c>
      <c r="AL276">
        <f t="shared" si="82"/>
        <v>1</v>
      </c>
      <c r="AM276" t="str">
        <f t="shared" si="83"/>
        <v>2025 1</v>
      </c>
      <c r="AN276" t="str">
        <f t="shared" si="84"/>
        <v xml:space="preserve">A </v>
      </c>
    </row>
    <row r="277" spans="1:40" x14ac:dyDescent="0.35">
      <c r="A277">
        <v>81896</v>
      </c>
      <c r="B277" t="s">
        <v>274</v>
      </c>
      <c r="C277" s="31">
        <v>45749</v>
      </c>
      <c r="D277" t="s">
        <v>373</v>
      </c>
      <c r="E277" t="s">
        <v>374</v>
      </c>
      <c r="F277" t="s">
        <v>642</v>
      </c>
      <c r="G277" t="s">
        <v>643</v>
      </c>
      <c r="H277" t="s">
        <v>636</v>
      </c>
      <c r="I277" t="s">
        <v>637</v>
      </c>
      <c r="J277">
        <v>100</v>
      </c>
      <c r="K277">
        <v>726.80000000000007</v>
      </c>
      <c r="L277">
        <v>349.94353000000001</v>
      </c>
      <c r="M277">
        <v>146.38</v>
      </c>
      <c r="N277">
        <v>7.2680000000000007</v>
      </c>
      <c r="O277" s="32">
        <f t="shared" si="68"/>
        <v>580.42000000000007</v>
      </c>
      <c r="P277" s="32">
        <f t="shared" si="69"/>
        <v>230.47647000000006</v>
      </c>
      <c r="Q277">
        <v>725113</v>
      </c>
      <c r="R277" t="s">
        <v>312</v>
      </c>
      <c r="S277" t="s">
        <v>312</v>
      </c>
      <c r="T277" t="str">
        <f t="shared" si="70"/>
        <v>VEN</v>
      </c>
      <c r="U277" t="s">
        <v>437</v>
      </c>
      <c r="V277" s="33">
        <f t="shared" si="71"/>
        <v>726.80000000000007</v>
      </c>
      <c r="W277">
        <f t="shared" si="72"/>
        <v>100</v>
      </c>
      <c r="X277" s="33">
        <f t="shared" si="73"/>
        <v>580.42000000000007</v>
      </c>
      <c r="Y277" s="33">
        <f t="shared" si="74"/>
        <v>146.38</v>
      </c>
      <c r="Z277" s="45">
        <f t="shared" si="75"/>
        <v>0.28959338194826645</v>
      </c>
      <c r="AA277" s="33">
        <f t="shared" si="76"/>
        <v>210.47647000000006</v>
      </c>
      <c r="AB277" s="45">
        <f t="shared" si="77"/>
        <v>0.36262787291961002</v>
      </c>
      <c r="AC277" s="33">
        <f>IFERROR($X277/VLOOKUP(CONCATENATE("USD",C277),[1]GEINDICE!AR$1:AS$65536,2,0),"")</f>
        <v>101.9658134673155</v>
      </c>
      <c r="AD277" s="33">
        <f>IFERROR($AA277/VLOOKUP(CONCATENATE("USD",C277),[1]GEINDICE!AR$1:AS$65536,2,0),"")</f>
        <v>36.975646048170347</v>
      </c>
      <c r="AE277" s="33">
        <f>IFERROR($X277/VLOOKUP(CONCATENATE("EUR",C277),[1]GEINDICE!AR$1:AS$65536,2,0),"")</f>
        <v>93.821931979826729</v>
      </c>
      <c r="AF277" s="33">
        <f>IFERROR($AA277/VLOOKUP(CONCATENATE("EUR",C277),[1]GEINDICE!AR$1:AS$65536,2,0),"")</f>
        <v>34.022447627052898</v>
      </c>
      <c r="AG277" s="48" t="str">
        <f>VLOOKUP(E277,[1]Apresentação!AW$1:AX$65536,2,0)</f>
        <v xml:space="preserve">                    2 - LEATHER AUXILIARIES</v>
      </c>
      <c r="AH277" s="48" t="str">
        <f t="shared" si="78"/>
        <v xml:space="preserve">         5204000054 - NOVALTAN AB BR</v>
      </c>
      <c r="AI277" s="49" t="str">
        <f t="shared" si="79"/>
        <v xml:space="preserve">     L00281 - ICL BENEFICIAMENTO DE COUROS LTDA.</v>
      </c>
      <c r="AJ277" t="str">
        <f t="shared" si="80"/>
        <v xml:space="preserve">     90 - SALES</v>
      </c>
      <c r="AK277" t="str">
        <f t="shared" si="81"/>
        <v/>
      </c>
      <c r="AL277">
        <f t="shared" si="82"/>
        <v>4</v>
      </c>
      <c r="AM277" t="str">
        <f t="shared" si="83"/>
        <v>2025 4</v>
      </c>
      <c r="AN277" t="str">
        <f t="shared" si="84"/>
        <v xml:space="preserve">ICL </v>
      </c>
    </row>
    <row r="278" spans="1:40" x14ac:dyDescent="0.35">
      <c r="A278">
        <v>82360</v>
      </c>
      <c r="B278" t="s">
        <v>274</v>
      </c>
      <c r="C278" s="31">
        <v>45789</v>
      </c>
      <c r="D278" t="s">
        <v>373</v>
      </c>
      <c r="E278" t="s">
        <v>374</v>
      </c>
      <c r="F278" t="s">
        <v>462</v>
      </c>
      <c r="G278" t="s">
        <v>463</v>
      </c>
      <c r="H278" t="s">
        <v>636</v>
      </c>
      <c r="I278" t="s">
        <v>637</v>
      </c>
      <c r="J278">
        <v>6000</v>
      </c>
      <c r="K278">
        <v>41820</v>
      </c>
      <c r="L278">
        <v>21139.735830000001</v>
      </c>
      <c r="M278">
        <v>8422.6</v>
      </c>
      <c r="N278">
        <v>6.97</v>
      </c>
      <c r="O278" s="32">
        <f t="shared" si="68"/>
        <v>33397.4</v>
      </c>
      <c r="P278" s="32">
        <f t="shared" si="69"/>
        <v>12257.66417</v>
      </c>
      <c r="Q278">
        <v>738394</v>
      </c>
      <c r="R278" t="s">
        <v>312</v>
      </c>
      <c r="S278" t="s">
        <v>312</v>
      </c>
      <c r="T278" t="str">
        <f t="shared" si="70"/>
        <v>VEN</v>
      </c>
      <c r="U278" t="s">
        <v>437</v>
      </c>
      <c r="V278" s="33">
        <f t="shared" si="71"/>
        <v>41820</v>
      </c>
      <c r="W278">
        <f t="shared" si="72"/>
        <v>6000</v>
      </c>
      <c r="X278" s="33">
        <f t="shared" si="73"/>
        <v>33397.4</v>
      </c>
      <c r="Y278" s="33">
        <f t="shared" si="74"/>
        <v>8422.6</v>
      </c>
      <c r="Z278" s="45">
        <f t="shared" si="75"/>
        <v>0.26441090793878524</v>
      </c>
      <c r="AA278" s="33">
        <f t="shared" si="76"/>
        <v>11057.66417</v>
      </c>
      <c r="AB278" s="45">
        <f t="shared" si="77"/>
        <v>0.33109356327139239</v>
      </c>
      <c r="AC278" s="33">
        <f>IFERROR($X278/VLOOKUP(CONCATENATE("USD",C278),[1]GEINDICE!AR$1:AS$65536,2,0),"")</f>
        <v>5877.5474288127843</v>
      </c>
      <c r="AD278" s="33">
        <f>IFERROR($AA278/VLOOKUP(CONCATENATE("USD",C278),[1]GEINDICE!AR$1:AS$65536,2,0),"")</f>
        <v>1946.0181215022351</v>
      </c>
      <c r="AE278" s="33">
        <f>IFERROR($X278/VLOOKUP(CONCATENATE("EUR",C278),[1]GEINDICE!AR$1:AS$65536,2,0),"")</f>
        <v>5292.1862867827658</v>
      </c>
      <c r="AF278" s="33">
        <f>IFERROR($AA278/VLOOKUP(CONCATENATE("EUR",C278),[1]GEINDICE!AR$1:AS$65536,2,0),"")</f>
        <v>1752.2088151869045</v>
      </c>
      <c r="AG278" s="48" t="str">
        <f>VLOOKUP(E278,[1]Apresentação!AW$1:AX$65536,2,0)</f>
        <v xml:space="preserve">                    2 - LEATHER AUXILIARIES</v>
      </c>
      <c r="AH278" s="48" t="str">
        <f t="shared" si="78"/>
        <v xml:space="preserve">         5204000054 - NOVALTAN AB BR</v>
      </c>
      <c r="AI278" s="49" t="str">
        <f t="shared" si="79"/>
        <v xml:space="preserve">     L00337 - AMCM IND COM IMP EXP E SERVS TECNICOS LTDA</v>
      </c>
      <c r="AJ278" t="str">
        <f t="shared" si="80"/>
        <v xml:space="preserve">     90 - SALES</v>
      </c>
      <c r="AK278" t="str">
        <f t="shared" si="81"/>
        <v/>
      </c>
      <c r="AL278">
        <f t="shared" si="82"/>
        <v>5</v>
      </c>
      <c r="AM278" t="str">
        <f t="shared" si="83"/>
        <v>2025 5</v>
      </c>
      <c r="AN278" t="str">
        <f t="shared" si="84"/>
        <v xml:space="preserve">AMCM </v>
      </c>
    </row>
    <row r="279" spans="1:40" x14ac:dyDescent="0.35">
      <c r="A279">
        <v>81895</v>
      </c>
      <c r="B279" t="s">
        <v>274</v>
      </c>
      <c r="C279" s="31">
        <v>45749</v>
      </c>
      <c r="D279" t="s">
        <v>373</v>
      </c>
      <c r="E279" t="s">
        <v>374</v>
      </c>
      <c r="F279" t="s">
        <v>433</v>
      </c>
      <c r="G279" t="s">
        <v>434</v>
      </c>
      <c r="H279" t="s">
        <v>636</v>
      </c>
      <c r="I279" t="s">
        <v>637</v>
      </c>
      <c r="J279">
        <v>50</v>
      </c>
      <c r="K279">
        <v>333.5</v>
      </c>
      <c r="L279">
        <v>174.97175999999999</v>
      </c>
      <c r="M279">
        <v>67.16</v>
      </c>
      <c r="N279">
        <v>6.67</v>
      </c>
      <c r="O279" s="32">
        <f t="shared" si="68"/>
        <v>266.34000000000003</v>
      </c>
      <c r="P279" s="32">
        <f t="shared" si="69"/>
        <v>91.368240000000043</v>
      </c>
      <c r="Q279">
        <v>725086</v>
      </c>
      <c r="R279" t="s">
        <v>312</v>
      </c>
      <c r="S279" t="s">
        <v>312</v>
      </c>
      <c r="T279" t="str">
        <f t="shared" si="70"/>
        <v>VEN</v>
      </c>
      <c r="U279" t="s">
        <v>348</v>
      </c>
      <c r="V279" s="33">
        <f t="shared" si="71"/>
        <v>333.5</v>
      </c>
      <c r="W279">
        <f t="shared" si="72"/>
        <v>50</v>
      </c>
      <c r="X279" s="33">
        <f t="shared" si="73"/>
        <v>266.34000000000003</v>
      </c>
      <c r="Y279" s="33">
        <f t="shared" si="74"/>
        <v>67.16</v>
      </c>
      <c r="Z279" s="45">
        <f t="shared" si="75"/>
        <v>0.24398272863568229</v>
      </c>
      <c r="AA279" s="33">
        <f t="shared" si="76"/>
        <v>81.368240000000043</v>
      </c>
      <c r="AB279" s="45">
        <f t="shared" si="77"/>
        <v>0.30550514380115656</v>
      </c>
      <c r="AC279" s="33">
        <f>IFERROR($X279/VLOOKUP(CONCATENATE("USD",C279),[1]GEINDICE!AR$1:AS$65536,2,0),"")</f>
        <v>46.789522688544174</v>
      </c>
      <c r="AD279" s="33">
        <f>IFERROR($AA279/VLOOKUP(CONCATENATE("USD",C279),[1]GEINDICE!AR$1:AS$65536,2,0),"")</f>
        <v>14.294439857351165</v>
      </c>
      <c r="AE279" s="33">
        <f>IFERROR($X279/VLOOKUP(CONCATENATE("EUR",C279),[1]GEINDICE!AR$1:AS$65536,2,0),"")</f>
        <v>43.052502263028586</v>
      </c>
      <c r="AF279" s="33">
        <f>IFERROR($AA279/VLOOKUP(CONCATENATE("EUR",C279),[1]GEINDICE!AR$1:AS$65536,2,0),"")</f>
        <v>13.152760894866166</v>
      </c>
      <c r="AG279" s="48" t="str">
        <f>VLOOKUP(E279,[1]Apresentação!AW$1:AX$65536,2,0)</f>
        <v xml:space="preserve">                    2 - LEATHER AUXILIARIES</v>
      </c>
      <c r="AH279" s="48" t="str">
        <f t="shared" si="78"/>
        <v xml:space="preserve">         5204000054 - NOVALTAN AB BR</v>
      </c>
      <c r="AI279" s="49" t="str">
        <f t="shared" si="79"/>
        <v xml:space="preserve">     L00469 - VALESEMI BENEFICIAMENTO DE COUROS LTDA</v>
      </c>
      <c r="AJ279" t="str">
        <f t="shared" si="80"/>
        <v xml:space="preserve">     90 - SALES</v>
      </c>
      <c r="AK279" t="str">
        <f t="shared" si="81"/>
        <v/>
      </c>
      <c r="AL279">
        <f t="shared" si="82"/>
        <v>4</v>
      </c>
      <c r="AM279" t="str">
        <f t="shared" si="83"/>
        <v>2025 4</v>
      </c>
      <c r="AN279" t="str">
        <f t="shared" si="84"/>
        <v xml:space="preserve">VALESEMI </v>
      </c>
    </row>
    <row r="280" spans="1:40" x14ac:dyDescent="0.35">
      <c r="A280">
        <v>81129</v>
      </c>
      <c r="B280" t="s">
        <v>274</v>
      </c>
      <c r="C280" s="31">
        <v>45692</v>
      </c>
      <c r="D280" t="s">
        <v>373</v>
      </c>
      <c r="E280" t="s">
        <v>374</v>
      </c>
      <c r="F280" t="s">
        <v>638</v>
      </c>
      <c r="G280" t="s">
        <v>639</v>
      </c>
      <c r="H280" t="s">
        <v>636</v>
      </c>
      <c r="I280" t="s">
        <v>637</v>
      </c>
      <c r="J280">
        <v>400</v>
      </c>
      <c r="K280">
        <v>2560</v>
      </c>
      <c r="L280">
        <v>1389.7138</v>
      </c>
      <c r="M280">
        <v>515.58000000000004</v>
      </c>
      <c r="N280">
        <v>6.4</v>
      </c>
      <c r="O280" s="32">
        <f t="shared" si="68"/>
        <v>2044.42</v>
      </c>
      <c r="P280" s="32">
        <f t="shared" si="69"/>
        <v>654.70620000000008</v>
      </c>
      <c r="Q280">
        <v>709074</v>
      </c>
      <c r="R280" t="s">
        <v>312</v>
      </c>
      <c r="S280" t="s">
        <v>312</v>
      </c>
      <c r="T280" t="str">
        <f t="shared" si="70"/>
        <v>VEN</v>
      </c>
      <c r="U280" t="s">
        <v>437</v>
      </c>
      <c r="V280" s="33">
        <f t="shared" si="71"/>
        <v>2560</v>
      </c>
      <c r="W280">
        <f t="shared" si="72"/>
        <v>400</v>
      </c>
      <c r="X280" s="33">
        <f t="shared" si="73"/>
        <v>2044.42</v>
      </c>
      <c r="Y280" s="33">
        <f t="shared" si="74"/>
        <v>515.58000000000004</v>
      </c>
      <c r="Z280" s="45">
        <f t="shared" si="75"/>
        <v>0.22449460937500004</v>
      </c>
      <c r="AA280" s="33">
        <f t="shared" si="76"/>
        <v>574.70620000000008</v>
      </c>
      <c r="AB280" s="45">
        <f t="shared" si="77"/>
        <v>0.28110965457195686</v>
      </c>
      <c r="AC280" s="33">
        <f>IFERROR($X280/VLOOKUP(CONCATENATE("USD",C280),[1]GEINDICE!AR$1:AS$65536,2,0),"")</f>
        <v>352.93041241562656</v>
      </c>
      <c r="AD280" s="33">
        <f>IFERROR($AA280/VLOOKUP(CONCATENATE("USD",C280),[1]GEINDICE!AR$1:AS$65536,2,0),"")</f>
        <v>99.212146322095066</v>
      </c>
      <c r="AE280" s="33">
        <f>IFERROR($X280/VLOOKUP(CONCATENATE("EUR",C280),[1]GEINDICE!AR$1:AS$65536,2,0),"")</f>
        <v>339.97738384275124</v>
      </c>
      <c r="AF280" s="33">
        <f>IFERROR($AA280/VLOOKUP(CONCATENATE("EUR",C280),[1]GEINDICE!AR$1:AS$65536,2,0),"")</f>
        <v>95.570924934313382</v>
      </c>
      <c r="AG280" s="48" t="str">
        <f>VLOOKUP(E280,[1]Apresentação!AW$1:AX$65536,2,0)</f>
        <v xml:space="preserve">                    2 - LEATHER AUXILIARIES</v>
      </c>
      <c r="AH280" s="48" t="str">
        <f t="shared" si="78"/>
        <v xml:space="preserve">         5204000054 - NOVALTAN AB BR</v>
      </c>
      <c r="AI280" s="49" t="str">
        <f t="shared" si="79"/>
        <v xml:space="preserve">     L00032 - PARTNER INDUSTRIA E COMERCIO DE COUROS LTDA</v>
      </c>
      <c r="AJ280" t="str">
        <f t="shared" si="80"/>
        <v xml:space="preserve">     90 - SALES</v>
      </c>
      <c r="AK280" t="str">
        <f t="shared" si="81"/>
        <v/>
      </c>
      <c r="AL280">
        <f t="shared" si="82"/>
        <v>2</v>
      </c>
      <c r="AM280" t="str">
        <f t="shared" si="83"/>
        <v>2025 2</v>
      </c>
      <c r="AN280" t="str">
        <f t="shared" si="84"/>
        <v xml:space="preserve">PARTNER </v>
      </c>
    </row>
    <row r="281" spans="1:40" x14ac:dyDescent="0.35">
      <c r="A281">
        <v>81069</v>
      </c>
      <c r="B281" t="s">
        <v>274</v>
      </c>
      <c r="C281" s="31">
        <v>45687</v>
      </c>
      <c r="D281" t="s">
        <v>373</v>
      </c>
      <c r="E281" t="s">
        <v>374</v>
      </c>
      <c r="F281" t="s">
        <v>638</v>
      </c>
      <c r="G281" t="s">
        <v>639</v>
      </c>
      <c r="H281" t="s">
        <v>636</v>
      </c>
      <c r="I281" t="s">
        <v>637</v>
      </c>
      <c r="J281">
        <v>200</v>
      </c>
      <c r="K281">
        <v>1280</v>
      </c>
      <c r="L281">
        <v>694.8569</v>
      </c>
      <c r="M281">
        <v>257.8</v>
      </c>
      <c r="N281">
        <v>6.4</v>
      </c>
      <c r="O281" s="32">
        <f t="shared" si="68"/>
        <v>1022.2</v>
      </c>
      <c r="P281" s="32">
        <f t="shared" si="69"/>
        <v>327.34310000000005</v>
      </c>
      <c r="Q281">
        <v>708615</v>
      </c>
      <c r="R281" t="s">
        <v>312</v>
      </c>
      <c r="S281" t="s">
        <v>312</v>
      </c>
      <c r="T281" t="str">
        <f t="shared" si="70"/>
        <v>VEN</v>
      </c>
      <c r="U281" t="s">
        <v>313</v>
      </c>
      <c r="V281" s="33">
        <f t="shared" si="71"/>
        <v>1280</v>
      </c>
      <c r="W281">
        <f t="shared" si="72"/>
        <v>200</v>
      </c>
      <c r="X281" s="33">
        <f t="shared" si="73"/>
        <v>1022.2</v>
      </c>
      <c r="Y281" s="33">
        <f t="shared" si="74"/>
        <v>257.8</v>
      </c>
      <c r="Z281" s="45">
        <f t="shared" si="75"/>
        <v>0.22448679687500003</v>
      </c>
      <c r="AA281" s="33">
        <f t="shared" si="76"/>
        <v>287.34310000000005</v>
      </c>
      <c r="AB281" s="45">
        <f t="shared" si="77"/>
        <v>0.28110262179612605</v>
      </c>
      <c r="AC281" s="33">
        <f>IFERROR($X281/VLOOKUP(CONCATENATE("USD",C281),[1]GEINDICE!AR$1:AS$65536,2,0),"")</f>
        <v>173.2366200047453</v>
      </c>
      <c r="AD281" s="33">
        <f>IFERROR($AA281/VLOOKUP(CONCATENATE("USD",C281),[1]GEINDICE!AR$1:AS$65536,2,0),"")</f>
        <v>48.697268074433119</v>
      </c>
      <c r="AE281" s="33">
        <f>IFERROR($X281/VLOOKUP(CONCATENATE("EUR",C281),[1]GEINDICE!AR$1:AS$65536,2,0),"")</f>
        <v>166.06287060352531</v>
      </c>
      <c r="AF281" s="33">
        <f>IFERROR($AA281/VLOOKUP(CONCATENATE("EUR",C281),[1]GEINDICE!AR$1:AS$65536,2,0),"")</f>
        <v>46.680708309641794</v>
      </c>
      <c r="AG281" s="48" t="str">
        <f>VLOOKUP(E281,[1]Apresentação!AW$1:AX$65536,2,0)</f>
        <v xml:space="preserve">                    2 - LEATHER AUXILIARIES</v>
      </c>
      <c r="AH281" s="48" t="str">
        <f t="shared" si="78"/>
        <v xml:space="preserve">         5204000054 - NOVALTAN AB BR</v>
      </c>
      <c r="AI281" s="49" t="str">
        <f t="shared" si="79"/>
        <v xml:space="preserve">     L00032 - PARTNER INDUSTRIA E COMERCIO DE COUROS LTDA</v>
      </c>
      <c r="AJ281" t="str">
        <f t="shared" si="80"/>
        <v xml:space="preserve">     90 - SALES</v>
      </c>
      <c r="AK281" t="str">
        <f t="shared" si="81"/>
        <v/>
      </c>
      <c r="AL281">
        <f t="shared" si="82"/>
        <v>1</v>
      </c>
      <c r="AM281" t="str">
        <f t="shared" si="83"/>
        <v>2025 1</v>
      </c>
      <c r="AN281" t="str">
        <f t="shared" si="84"/>
        <v xml:space="preserve">PARTNER </v>
      </c>
    </row>
    <row r="282" spans="1:40" x14ac:dyDescent="0.35">
      <c r="A282">
        <v>81153</v>
      </c>
      <c r="B282" t="s">
        <v>274</v>
      </c>
      <c r="C282" s="31">
        <v>45693</v>
      </c>
      <c r="D282" t="s">
        <v>373</v>
      </c>
      <c r="E282" t="s">
        <v>374</v>
      </c>
      <c r="F282" t="s">
        <v>638</v>
      </c>
      <c r="G282" t="s">
        <v>639</v>
      </c>
      <c r="H282" t="s">
        <v>636</v>
      </c>
      <c r="I282" t="s">
        <v>637</v>
      </c>
      <c r="J282">
        <v>100</v>
      </c>
      <c r="K282">
        <v>640</v>
      </c>
      <c r="L282">
        <v>347.42845</v>
      </c>
      <c r="M282">
        <v>128.88999999999999</v>
      </c>
      <c r="N282">
        <v>6.4</v>
      </c>
      <c r="O282" s="32">
        <f t="shared" si="68"/>
        <v>511.11</v>
      </c>
      <c r="P282" s="32">
        <f t="shared" si="69"/>
        <v>163.68155000000002</v>
      </c>
      <c r="Q282">
        <v>709217</v>
      </c>
      <c r="R282" t="s">
        <v>312</v>
      </c>
      <c r="S282" t="s">
        <v>312</v>
      </c>
      <c r="T282" t="str">
        <f t="shared" si="70"/>
        <v>VEN</v>
      </c>
      <c r="U282" t="s">
        <v>437</v>
      </c>
      <c r="V282" s="33">
        <f t="shared" si="71"/>
        <v>640</v>
      </c>
      <c r="W282">
        <f t="shared" si="72"/>
        <v>100</v>
      </c>
      <c r="X282" s="33">
        <f t="shared" si="73"/>
        <v>511.11</v>
      </c>
      <c r="Y282" s="33">
        <f t="shared" si="74"/>
        <v>128.88999999999999</v>
      </c>
      <c r="Z282" s="45">
        <f t="shared" si="75"/>
        <v>0.22450242187500002</v>
      </c>
      <c r="AA282" s="33">
        <f t="shared" si="76"/>
        <v>143.68155000000002</v>
      </c>
      <c r="AB282" s="45">
        <f t="shared" si="77"/>
        <v>0.28111668721018962</v>
      </c>
      <c r="AC282" s="33">
        <f>IFERROR($X282/VLOOKUP(CONCATENATE("USD",C282),[1]GEINDICE!AR$1:AS$65536,2,0),"")</f>
        <v>88.126972084762997</v>
      </c>
      <c r="AD282" s="33">
        <f>IFERROR($AA282/VLOOKUP(CONCATENATE("USD",C282),[1]GEINDICE!AR$1:AS$65536,2,0),"")</f>
        <v>24.773962446333432</v>
      </c>
      <c r="AE282" s="33">
        <f>IFERROR($X282/VLOOKUP(CONCATENATE("EUR",C282),[1]GEINDICE!AR$1:AS$65536,2,0),"")</f>
        <v>84.550868486352357</v>
      </c>
      <c r="AF282" s="33">
        <f>IFERROR($AA282/VLOOKUP(CONCATENATE("EUR",C282),[1]GEINDICE!AR$1:AS$65536,2,0),"")</f>
        <v>23.768660049627794</v>
      </c>
      <c r="AG282" s="48" t="str">
        <f>VLOOKUP(E282,[1]Apresentação!AW$1:AX$65536,2,0)</f>
        <v xml:space="preserve">                    2 - LEATHER AUXILIARIES</v>
      </c>
      <c r="AH282" s="48" t="str">
        <f t="shared" si="78"/>
        <v xml:space="preserve">         5204000054 - NOVALTAN AB BR</v>
      </c>
      <c r="AI282" s="49" t="str">
        <f t="shared" si="79"/>
        <v xml:space="preserve">     L00032 - PARTNER INDUSTRIA E COMERCIO DE COUROS LTDA</v>
      </c>
      <c r="AJ282" t="str">
        <f t="shared" si="80"/>
        <v xml:space="preserve">     90 - SALES</v>
      </c>
      <c r="AK282" t="str">
        <f t="shared" si="81"/>
        <v/>
      </c>
      <c r="AL282">
        <f t="shared" si="82"/>
        <v>2</v>
      </c>
      <c r="AM282" t="str">
        <f t="shared" si="83"/>
        <v>2025 2</v>
      </c>
      <c r="AN282" t="str">
        <f t="shared" si="84"/>
        <v xml:space="preserve">PARTNER </v>
      </c>
    </row>
    <row r="283" spans="1:40" x14ac:dyDescent="0.35">
      <c r="A283">
        <v>81754</v>
      </c>
      <c r="B283" t="s">
        <v>274</v>
      </c>
      <c r="C283" s="31">
        <v>45740</v>
      </c>
      <c r="D283" t="s">
        <v>373</v>
      </c>
      <c r="E283" t="s">
        <v>374</v>
      </c>
      <c r="F283" t="s">
        <v>447</v>
      </c>
      <c r="G283" t="s">
        <v>448</v>
      </c>
      <c r="H283" t="s">
        <v>636</v>
      </c>
      <c r="I283" t="s">
        <v>637</v>
      </c>
      <c r="J283">
        <v>2000</v>
      </c>
      <c r="K283">
        <v>13400</v>
      </c>
      <c r="L283">
        <v>7007.5844800000004</v>
      </c>
      <c r="M283">
        <v>2698.78</v>
      </c>
      <c r="N283">
        <v>6.7</v>
      </c>
      <c r="O283" s="32">
        <f t="shared" si="68"/>
        <v>10701.22</v>
      </c>
      <c r="P283" s="32">
        <f t="shared" si="69"/>
        <v>3693.6355199999989</v>
      </c>
      <c r="Q283">
        <v>721392</v>
      </c>
      <c r="R283" t="s">
        <v>312</v>
      </c>
      <c r="S283" t="s">
        <v>312</v>
      </c>
      <c r="T283" t="str">
        <f t="shared" si="70"/>
        <v>VEN</v>
      </c>
      <c r="U283" t="s">
        <v>313</v>
      </c>
      <c r="V283" s="33">
        <f t="shared" si="71"/>
        <v>13400</v>
      </c>
      <c r="W283">
        <f t="shared" si="72"/>
        <v>2000</v>
      </c>
      <c r="X283" s="33">
        <f t="shared" si="73"/>
        <v>10701.22</v>
      </c>
      <c r="Y283" s="33">
        <f t="shared" si="74"/>
        <v>2698.78</v>
      </c>
      <c r="Z283" s="45">
        <f t="shared" si="75"/>
        <v>0.24579369552238797</v>
      </c>
      <c r="AA283" s="33">
        <f t="shared" si="76"/>
        <v>3293.6355199999989</v>
      </c>
      <c r="AB283" s="45">
        <f t="shared" si="77"/>
        <v>0.30778131091595157</v>
      </c>
      <c r="AC283" s="33">
        <f>IFERROR($X283/VLOOKUP(CONCATENATE("USD",C283),[1]GEINDICE!AR$1:AS$65536,2,0),"")</f>
        <v>1864.2266083654163</v>
      </c>
      <c r="AD283" s="33">
        <f>IFERROR($AA283/VLOOKUP(CONCATENATE("USD",C283),[1]GEINDICE!AR$1:AS$65536,2,0),"")</f>
        <v>573.77410936710601</v>
      </c>
      <c r="AE283" s="33">
        <f>IFERROR($X283/VLOOKUP(CONCATENATE("EUR",C283),[1]GEINDICE!AR$1:AS$65536,2,0),"")</f>
        <v>1726.922394177546</v>
      </c>
      <c r="AF283" s="33">
        <f>IFERROR($AA283/VLOOKUP(CONCATENATE("EUR",C283),[1]GEINDICE!AR$1:AS$65536,2,0),"")</f>
        <v>531.51443833007875</v>
      </c>
      <c r="AG283" s="48" t="str">
        <f>VLOOKUP(E283,[1]Apresentação!AW$1:AX$65536,2,0)</f>
        <v xml:space="preserve">                    2 - LEATHER AUXILIARIES</v>
      </c>
      <c r="AH283" s="48" t="str">
        <f t="shared" si="78"/>
        <v xml:space="preserve">         5204000054 - NOVALTAN AB BR</v>
      </c>
      <c r="AI283" s="49" t="str">
        <f t="shared" si="79"/>
        <v xml:space="preserve">     L00016 - A BUHLER SA CURTUME</v>
      </c>
      <c r="AJ283" t="str">
        <f t="shared" si="80"/>
        <v xml:space="preserve">     90 - SALES</v>
      </c>
      <c r="AK283" t="str">
        <f t="shared" si="81"/>
        <v/>
      </c>
      <c r="AL283">
        <f t="shared" si="82"/>
        <v>3</v>
      </c>
      <c r="AM283" t="str">
        <f t="shared" si="83"/>
        <v>2025 3</v>
      </c>
      <c r="AN283" t="str">
        <f t="shared" si="84"/>
        <v xml:space="preserve">A </v>
      </c>
    </row>
    <row r="284" spans="1:40" x14ac:dyDescent="0.35">
      <c r="A284">
        <v>81285</v>
      </c>
      <c r="B284" t="s">
        <v>274</v>
      </c>
      <c r="C284" s="31">
        <v>45702</v>
      </c>
      <c r="D284" t="s">
        <v>373</v>
      </c>
      <c r="E284" t="s">
        <v>374</v>
      </c>
      <c r="F284" t="s">
        <v>642</v>
      </c>
      <c r="G284" t="s">
        <v>643</v>
      </c>
      <c r="H284" t="s">
        <v>636</v>
      </c>
      <c r="I284" t="s">
        <v>637</v>
      </c>
      <c r="J284">
        <v>50</v>
      </c>
      <c r="K284">
        <v>363.40000000000003</v>
      </c>
      <c r="L284">
        <v>174.91729000000001</v>
      </c>
      <c r="M284">
        <v>73.19</v>
      </c>
      <c r="N284">
        <v>7.2680000000000007</v>
      </c>
      <c r="O284" s="32">
        <f t="shared" si="68"/>
        <v>290.21000000000004</v>
      </c>
      <c r="P284" s="32">
        <f t="shared" si="69"/>
        <v>115.29271000000003</v>
      </c>
      <c r="Q284">
        <v>710205</v>
      </c>
      <c r="R284" t="s">
        <v>312</v>
      </c>
      <c r="S284" t="s">
        <v>312</v>
      </c>
      <c r="T284" t="str">
        <f t="shared" si="70"/>
        <v>VEN</v>
      </c>
      <c r="U284" t="s">
        <v>437</v>
      </c>
      <c r="V284" s="33">
        <f t="shared" si="71"/>
        <v>363.40000000000003</v>
      </c>
      <c r="W284">
        <f t="shared" si="72"/>
        <v>50</v>
      </c>
      <c r="X284" s="33">
        <f t="shared" si="73"/>
        <v>290.21000000000004</v>
      </c>
      <c r="Y284" s="33">
        <f t="shared" si="74"/>
        <v>73.19</v>
      </c>
      <c r="Z284" s="45">
        <f t="shared" si="75"/>
        <v>0.28974328563566321</v>
      </c>
      <c r="AA284" s="33">
        <f t="shared" si="76"/>
        <v>105.29271000000003</v>
      </c>
      <c r="AB284" s="45">
        <f t="shared" si="77"/>
        <v>0.36281558182006141</v>
      </c>
      <c r="AC284" s="33">
        <f>IFERROR($X284/VLOOKUP(CONCATENATE("USD",C284),[1]GEINDICE!AR$1:AS$65536,2,0),"")</f>
        <v>50.662500218214838</v>
      </c>
      <c r="AD284" s="33">
        <f>IFERROR($AA284/VLOOKUP(CONCATENATE("USD",C284),[1]GEINDICE!AR$1:AS$65536,2,0),"")</f>
        <v>18.381144493130602</v>
      </c>
      <c r="AE284" s="33">
        <f>IFERROR($X284/VLOOKUP(CONCATENATE("EUR",C284),[1]GEINDICE!AR$1:AS$65536,2,0),"")</f>
        <v>48.208442000697687</v>
      </c>
      <c r="AF284" s="33">
        <f>IFERROR($AA284/VLOOKUP(CONCATENATE("EUR",C284),[1]GEINDICE!AR$1:AS$65536,2,0),"")</f>
        <v>17.490773933121815</v>
      </c>
      <c r="AG284" s="48" t="str">
        <f>VLOOKUP(E284,[1]Apresentação!AW$1:AX$65536,2,0)</f>
        <v xml:space="preserve">                    2 - LEATHER AUXILIARIES</v>
      </c>
      <c r="AH284" s="48" t="str">
        <f t="shared" si="78"/>
        <v xml:space="preserve">         5204000054 - NOVALTAN AB BR</v>
      </c>
      <c r="AI284" s="49" t="str">
        <f t="shared" si="79"/>
        <v xml:space="preserve">     L00281 - ICL BENEFICIAMENTO DE COUROS LTDA.</v>
      </c>
      <c r="AJ284" t="str">
        <f t="shared" si="80"/>
        <v xml:space="preserve">     90 - SALES</v>
      </c>
      <c r="AK284" t="str">
        <f t="shared" si="81"/>
        <v/>
      </c>
      <c r="AL284">
        <f t="shared" si="82"/>
        <v>2</v>
      </c>
      <c r="AM284" t="str">
        <f t="shared" si="83"/>
        <v>2025 2</v>
      </c>
      <c r="AN284" t="str">
        <f t="shared" si="84"/>
        <v xml:space="preserve">ICL </v>
      </c>
    </row>
    <row r="285" spans="1:40" x14ac:dyDescent="0.35">
      <c r="A285">
        <v>81287</v>
      </c>
      <c r="B285" t="s">
        <v>274</v>
      </c>
      <c r="C285" s="31">
        <v>45702</v>
      </c>
      <c r="D285" t="s">
        <v>373</v>
      </c>
      <c r="E285" t="s">
        <v>374</v>
      </c>
      <c r="F285" t="s">
        <v>447</v>
      </c>
      <c r="G285" t="s">
        <v>448</v>
      </c>
      <c r="H285" t="s">
        <v>636</v>
      </c>
      <c r="I285" t="s">
        <v>637</v>
      </c>
      <c r="J285">
        <v>1000</v>
      </c>
      <c r="K285">
        <v>6700</v>
      </c>
      <c r="L285">
        <v>3498.3458099999998</v>
      </c>
      <c r="M285">
        <v>1349.39</v>
      </c>
      <c r="N285">
        <v>6.7</v>
      </c>
      <c r="O285" s="32">
        <f t="shared" si="68"/>
        <v>5350.61</v>
      </c>
      <c r="P285" s="32">
        <f t="shared" si="69"/>
        <v>1852.2641899999999</v>
      </c>
      <c r="Q285">
        <v>710214</v>
      </c>
      <c r="R285" t="s">
        <v>312</v>
      </c>
      <c r="S285" t="s">
        <v>312</v>
      </c>
      <c r="T285" t="str">
        <f t="shared" si="70"/>
        <v>VEN</v>
      </c>
      <c r="U285" t="s">
        <v>313</v>
      </c>
      <c r="V285" s="33">
        <f t="shared" si="71"/>
        <v>6700</v>
      </c>
      <c r="W285">
        <f t="shared" si="72"/>
        <v>1000</v>
      </c>
      <c r="X285" s="33">
        <f t="shared" si="73"/>
        <v>5350.61</v>
      </c>
      <c r="Y285" s="33">
        <f t="shared" si="74"/>
        <v>1349.39</v>
      </c>
      <c r="Z285" s="45">
        <f t="shared" si="75"/>
        <v>0.24660659552238803</v>
      </c>
      <c r="AA285" s="33">
        <f t="shared" si="76"/>
        <v>1652.2641899999999</v>
      </c>
      <c r="AB285" s="45">
        <f t="shared" si="77"/>
        <v>0.30879921915445152</v>
      </c>
      <c r="AC285" s="33">
        <f>IFERROR($X285/VLOOKUP(CONCATENATE("USD",C285),[1]GEINDICE!AR$1:AS$65536,2,0),"")</f>
        <v>934.06595324965519</v>
      </c>
      <c r="AD285" s="33">
        <f>IFERROR($AA285/VLOOKUP(CONCATENATE("USD",C285),[1]GEINDICE!AR$1:AS$65536,2,0),"")</f>
        <v>288.43883700225194</v>
      </c>
      <c r="AE285" s="33">
        <f>IFERROR($X285/VLOOKUP(CONCATENATE("EUR",C285),[1]GEINDICE!AR$1:AS$65536,2,0),"")</f>
        <v>888.82041229920742</v>
      </c>
      <c r="AF285" s="33">
        <f>IFERROR($AA285/VLOOKUP(CONCATENATE("EUR",C285),[1]GEINDICE!AR$1:AS$65536,2,0),"")</f>
        <v>274.46704928653293</v>
      </c>
      <c r="AG285" s="48" t="str">
        <f>VLOOKUP(E285,[1]Apresentação!AW$1:AX$65536,2,0)</f>
        <v xml:space="preserve">                    2 - LEATHER AUXILIARIES</v>
      </c>
      <c r="AH285" s="48" t="str">
        <f t="shared" si="78"/>
        <v xml:space="preserve">         5204000054 - NOVALTAN AB BR</v>
      </c>
      <c r="AI285" s="49" t="str">
        <f t="shared" si="79"/>
        <v xml:space="preserve">     L00016 - A BUHLER SA CURTUME</v>
      </c>
      <c r="AJ285" t="str">
        <f t="shared" si="80"/>
        <v xml:space="preserve">     90 - SALES</v>
      </c>
      <c r="AK285" t="str">
        <f t="shared" si="81"/>
        <v/>
      </c>
      <c r="AL285">
        <f t="shared" si="82"/>
        <v>2</v>
      </c>
      <c r="AM285" t="str">
        <f t="shared" si="83"/>
        <v>2025 2</v>
      </c>
      <c r="AN285" t="str">
        <f t="shared" si="84"/>
        <v xml:space="preserve">A </v>
      </c>
    </row>
    <row r="286" spans="1:40" x14ac:dyDescent="0.35">
      <c r="A286">
        <v>81291</v>
      </c>
      <c r="B286" t="s">
        <v>274</v>
      </c>
      <c r="C286" s="31">
        <v>45702</v>
      </c>
      <c r="D286" t="s">
        <v>373</v>
      </c>
      <c r="E286" t="s">
        <v>374</v>
      </c>
      <c r="F286" t="s">
        <v>382</v>
      </c>
      <c r="G286" t="s">
        <v>383</v>
      </c>
      <c r="H286" t="s">
        <v>636</v>
      </c>
      <c r="I286" t="s">
        <v>637</v>
      </c>
      <c r="J286">
        <v>500</v>
      </c>
      <c r="K286">
        <v>3842.9</v>
      </c>
      <c r="L286">
        <v>1749.1729</v>
      </c>
      <c r="M286">
        <v>773.96</v>
      </c>
      <c r="N286">
        <v>7.6858000000000004</v>
      </c>
      <c r="O286" s="32">
        <f t="shared" si="68"/>
        <v>3068.94</v>
      </c>
      <c r="P286" s="32">
        <f t="shared" si="69"/>
        <v>1319.7671</v>
      </c>
      <c r="Q286">
        <v>710227</v>
      </c>
      <c r="R286" t="s">
        <v>312</v>
      </c>
      <c r="S286" t="s">
        <v>312</v>
      </c>
      <c r="T286" t="str">
        <f t="shared" si="70"/>
        <v>VEN</v>
      </c>
      <c r="U286" t="s">
        <v>313</v>
      </c>
      <c r="V286" s="33">
        <f t="shared" si="71"/>
        <v>3842.9</v>
      </c>
      <c r="W286">
        <f t="shared" si="72"/>
        <v>500</v>
      </c>
      <c r="X286" s="33">
        <f t="shared" si="73"/>
        <v>3068.94</v>
      </c>
      <c r="Y286" s="33">
        <f t="shared" si="74"/>
        <v>773.96</v>
      </c>
      <c r="Z286" s="45">
        <f t="shared" si="75"/>
        <v>0.31740797314528091</v>
      </c>
      <c r="AA286" s="33">
        <f t="shared" si="76"/>
        <v>1219.7671</v>
      </c>
      <c r="AB286" s="45">
        <f t="shared" si="77"/>
        <v>0.39745550580982358</v>
      </c>
      <c r="AC286" s="33">
        <f>IFERROR($X286/VLOOKUP(CONCATENATE("USD",C286),[1]GEINDICE!AR$1:AS$65536,2,0),"")</f>
        <v>535.75057172284971</v>
      </c>
      <c r="AD286" s="33">
        <f>IFERROR($AA286/VLOOKUP(CONCATENATE("USD",C286),[1]GEINDICE!AR$1:AS$65536,2,0),"")</f>
        <v>212.93701447200741</v>
      </c>
      <c r="AE286" s="33">
        <f>IFERROR($X286/VLOOKUP(CONCATENATE("EUR",C286),[1]GEINDICE!AR$1:AS$65536,2,0),"")</f>
        <v>509.79916609910458</v>
      </c>
      <c r="AF286" s="33">
        <f>IFERROR($AA286/VLOOKUP(CONCATENATE("EUR",C286),[1]GEINDICE!AR$1:AS$65536,2,0),"")</f>
        <v>202.62248542334589</v>
      </c>
      <c r="AG286" s="48" t="str">
        <f>VLOOKUP(E286,[1]Apresentação!AW$1:AX$65536,2,0)</f>
        <v xml:space="preserve">                    2 - LEATHER AUXILIARIES</v>
      </c>
      <c r="AH286" s="48" t="str">
        <f t="shared" si="78"/>
        <v xml:space="preserve">         5204000054 - NOVALTAN AB BR</v>
      </c>
      <c r="AI286" s="49" t="str">
        <f t="shared" si="79"/>
        <v xml:space="preserve">     ZF1123 - GOBBA LEATHER INDUSTRIA E COMERCIO LTDA</v>
      </c>
      <c r="AJ286" t="str">
        <f t="shared" si="80"/>
        <v xml:space="preserve">     90 - SALES</v>
      </c>
      <c r="AK286" t="str">
        <f t="shared" si="81"/>
        <v/>
      </c>
      <c r="AL286">
        <f t="shared" si="82"/>
        <v>2</v>
      </c>
      <c r="AM286" t="str">
        <f t="shared" si="83"/>
        <v>2025 2</v>
      </c>
      <c r="AN286" t="str">
        <f t="shared" si="84"/>
        <v xml:space="preserve">GOBBA </v>
      </c>
    </row>
    <row r="287" spans="1:40" x14ac:dyDescent="0.35">
      <c r="A287">
        <v>81314</v>
      </c>
      <c r="B287" t="s">
        <v>274</v>
      </c>
      <c r="C287" s="31">
        <v>45705</v>
      </c>
      <c r="D287" t="s">
        <v>373</v>
      </c>
      <c r="E287" t="s">
        <v>374</v>
      </c>
      <c r="F287" t="s">
        <v>447</v>
      </c>
      <c r="G287" t="s">
        <v>448</v>
      </c>
      <c r="H287" t="s">
        <v>636</v>
      </c>
      <c r="I287" t="s">
        <v>637</v>
      </c>
      <c r="J287">
        <v>3000</v>
      </c>
      <c r="K287">
        <v>20100</v>
      </c>
      <c r="L287">
        <v>10495.03743</v>
      </c>
      <c r="M287">
        <v>4048.17</v>
      </c>
      <c r="N287">
        <v>6.7</v>
      </c>
      <c r="O287" s="32">
        <f t="shared" si="68"/>
        <v>16051.83</v>
      </c>
      <c r="P287" s="32">
        <f t="shared" si="69"/>
        <v>5556.7925699999996</v>
      </c>
      <c r="Q287">
        <v>710453</v>
      </c>
      <c r="R287" t="s">
        <v>312</v>
      </c>
      <c r="S287" t="s">
        <v>312</v>
      </c>
      <c r="T287" t="str">
        <f t="shared" si="70"/>
        <v>VEN</v>
      </c>
      <c r="U287" t="s">
        <v>313</v>
      </c>
      <c r="V287" s="33">
        <f t="shared" si="71"/>
        <v>20100</v>
      </c>
      <c r="W287">
        <f t="shared" si="72"/>
        <v>3000</v>
      </c>
      <c r="X287" s="33">
        <f t="shared" si="73"/>
        <v>16051.83</v>
      </c>
      <c r="Y287" s="33">
        <f t="shared" si="74"/>
        <v>4048.17</v>
      </c>
      <c r="Z287" s="45">
        <f t="shared" si="75"/>
        <v>0.24660659552238803</v>
      </c>
      <c r="AA287" s="33">
        <f t="shared" si="76"/>
        <v>4956.7925699999996</v>
      </c>
      <c r="AB287" s="45">
        <f t="shared" si="77"/>
        <v>0.30879921915445152</v>
      </c>
      <c r="AC287" s="33">
        <f>IFERROR($X287/VLOOKUP(CONCATENATE("USD",C287),[1]GEINDICE!AR$1:AS$65536,2,0),"")</f>
        <v>2810.9324927764642</v>
      </c>
      <c r="AD287" s="33">
        <f>IFERROR($AA287/VLOOKUP(CONCATENATE("USD",C287),[1]GEINDICE!AR$1:AS$65536,2,0),"")</f>
        <v>868.01375886524806</v>
      </c>
      <c r="AE287" s="33">
        <f>IFERROR($X287/VLOOKUP(CONCATENATE("EUR",C287),[1]GEINDICE!AR$1:AS$65536,2,0),"")</f>
        <v>2682.1892858336396</v>
      </c>
      <c r="AF287" s="33">
        <f>IFERROR($AA287/VLOOKUP(CONCATENATE("EUR",C287),[1]GEINDICE!AR$1:AS$65536,2,0),"")</f>
        <v>828.25795708986391</v>
      </c>
      <c r="AG287" s="48" t="str">
        <f>VLOOKUP(E287,[1]Apresentação!AW$1:AX$65536,2,0)</f>
        <v xml:space="preserve">                    2 - LEATHER AUXILIARIES</v>
      </c>
      <c r="AH287" s="48" t="str">
        <f t="shared" si="78"/>
        <v xml:space="preserve">         5204000054 - NOVALTAN AB BR</v>
      </c>
      <c r="AI287" s="49" t="str">
        <f t="shared" si="79"/>
        <v xml:space="preserve">     L00016 - A BUHLER SA CURTUME</v>
      </c>
      <c r="AJ287" t="str">
        <f t="shared" si="80"/>
        <v xml:space="preserve">     90 - SALES</v>
      </c>
      <c r="AK287" t="str">
        <f t="shared" si="81"/>
        <v/>
      </c>
      <c r="AL287">
        <f t="shared" si="82"/>
        <v>2</v>
      </c>
      <c r="AM287" t="str">
        <f t="shared" si="83"/>
        <v>2025 2</v>
      </c>
      <c r="AN287" t="str">
        <f t="shared" si="84"/>
        <v xml:space="preserve">A </v>
      </c>
    </row>
    <row r="288" spans="1:40" x14ac:dyDescent="0.35">
      <c r="A288">
        <v>82038</v>
      </c>
      <c r="B288" t="s">
        <v>274</v>
      </c>
      <c r="C288" s="31">
        <v>45761</v>
      </c>
      <c r="D288" t="s">
        <v>373</v>
      </c>
      <c r="E288" t="s">
        <v>374</v>
      </c>
      <c r="F288" t="s">
        <v>642</v>
      </c>
      <c r="G288" t="s">
        <v>643</v>
      </c>
      <c r="H288" t="s">
        <v>636</v>
      </c>
      <c r="I288" t="s">
        <v>637</v>
      </c>
      <c r="J288">
        <v>50</v>
      </c>
      <c r="K288">
        <v>363.40000000000003</v>
      </c>
      <c r="L288">
        <v>174.97175999999999</v>
      </c>
      <c r="M288">
        <v>73.19</v>
      </c>
      <c r="N288">
        <v>7.2680000000000007</v>
      </c>
      <c r="O288" s="32">
        <f t="shared" si="68"/>
        <v>290.21000000000004</v>
      </c>
      <c r="P288" s="32">
        <f t="shared" si="69"/>
        <v>115.23824000000005</v>
      </c>
      <c r="Q288">
        <v>729419</v>
      </c>
      <c r="R288" t="s">
        <v>312</v>
      </c>
      <c r="S288" t="s">
        <v>312</v>
      </c>
      <c r="T288" t="str">
        <f t="shared" si="70"/>
        <v>VEN</v>
      </c>
      <c r="U288" t="s">
        <v>313</v>
      </c>
      <c r="V288" s="33">
        <f t="shared" si="71"/>
        <v>363.40000000000003</v>
      </c>
      <c r="W288">
        <f t="shared" si="72"/>
        <v>50</v>
      </c>
      <c r="X288" s="33">
        <f t="shared" si="73"/>
        <v>290.21000000000004</v>
      </c>
      <c r="Y288" s="33">
        <f t="shared" si="74"/>
        <v>73.19</v>
      </c>
      <c r="Z288" s="45">
        <f t="shared" si="75"/>
        <v>0.28959339570720977</v>
      </c>
      <c r="AA288" s="33">
        <f t="shared" si="76"/>
        <v>105.23824000000005</v>
      </c>
      <c r="AB288" s="45">
        <f t="shared" si="77"/>
        <v>0.36262789014851327</v>
      </c>
      <c r="AC288" s="33">
        <f>IFERROR($X288/VLOOKUP(CONCATENATE("USD",C288),[1]GEINDICE!AR$1:AS$65536,2,0),"")</f>
        <v>49.672229353872488</v>
      </c>
      <c r="AD288" s="33">
        <f>IFERROR($AA288/VLOOKUP(CONCATENATE("USD",C288),[1]GEINDICE!AR$1:AS$65536,2,0),"")</f>
        <v>18.01253572956783</v>
      </c>
      <c r="AE288" s="33">
        <f>IFERROR($X288/VLOOKUP(CONCATENATE("EUR",C288),[1]GEINDICE!AR$1:AS$65536,2,0),"")</f>
        <v>43.733329314787746</v>
      </c>
      <c r="AF288" s="33">
        <f>IFERROR($AA288/VLOOKUP(CONCATENATE("EUR",C288),[1]GEINDICE!AR$1:AS$65536,2,0),"")</f>
        <v>15.858924938591606</v>
      </c>
      <c r="AG288" s="48" t="str">
        <f>VLOOKUP(E288,[1]Apresentação!AW$1:AX$65536,2,0)</f>
        <v xml:space="preserve">                    2 - LEATHER AUXILIARIES</v>
      </c>
      <c r="AH288" s="48" t="str">
        <f t="shared" si="78"/>
        <v xml:space="preserve">         5204000054 - NOVALTAN AB BR</v>
      </c>
      <c r="AI288" s="49" t="str">
        <f t="shared" si="79"/>
        <v xml:space="preserve">     L00281 - ICL BENEFICIAMENTO DE COUROS LTDA.</v>
      </c>
      <c r="AJ288" t="str">
        <f t="shared" si="80"/>
        <v xml:space="preserve">     90 - SALES</v>
      </c>
      <c r="AK288" t="str">
        <f t="shared" si="81"/>
        <v/>
      </c>
      <c r="AL288">
        <f t="shared" si="82"/>
        <v>4</v>
      </c>
      <c r="AM288" t="str">
        <f t="shared" si="83"/>
        <v>2025 4</v>
      </c>
      <c r="AN288" t="str">
        <f t="shared" si="84"/>
        <v xml:space="preserve">ICL </v>
      </c>
    </row>
    <row r="289" spans="1:40" x14ac:dyDescent="0.35">
      <c r="A289">
        <v>81131</v>
      </c>
      <c r="B289" t="s">
        <v>274</v>
      </c>
      <c r="C289" s="31">
        <v>45692</v>
      </c>
      <c r="D289" t="s">
        <v>373</v>
      </c>
      <c r="E289" t="s">
        <v>374</v>
      </c>
      <c r="F289" t="s">
        <v>433</v>
      </c>
      <c r="G289" t="s">
        <v>434</v>
      </c>
      <c r="H289" t="s">
        <v>636</v>
      </c>
      <c r="I289" t="s">
        <v>637</v>
      </c>
      <c r="J289">
        <v>50</v>
      </c>
      <c r="K289">
        <v>333.5</v>
      </c>
      <c r="L289">
        <v>173.71422999999999</v>
      </c>
      <c r="M289">
        <v>67.16</v>
      </c>
      <c r="N289">
        <v>6.67</v>
      </c>
      <c r="O289" s="32">
        <f t="shared" si="68"/>
        <v>266.34000000000003</v>
      </c>
      <c r="P289" s="32">
        <f t="shared" si="69"/>
        <v>92.625770000000045</v>
      </c>
      <c r="Q289">
        <v>709086</v>
      </c>
      <c r="R289" t="s">
        <v>312</v>
      </c>
      <c r="S289" t="s">
        <v>312</v>
      </c>
      <c r="T289" t="str">
        <f t="shared" si="70"/>
        <v>VEN</v>
      </c>
      <c r="U289" t="s">
        <v>313</v>
      </c>
      <c r="V289" s="33">
        <f t="shared" si="71"/>
        <v>333.5</v>
      </c>
      <c r="W289">
        <f t="shared" si="72"/>
        <v>50</v>
      </c>
      <c r="X289" s="33">
        <f t="shared" si="73"/>
        <v>266.34000000000003</v>
      </c>
      <c r="Y289" s="33">
        <f t="shared" si="74"/>
        <v>67.16</v>
      </c>
      <c r="Z289" s="45">
        <f t="shared" si="75"/>
        <v>0.24775343328335847</v>
      </c>
      <c r="AA289" s="33">
        <f t="shared" si="76"/>
        <v>82.625770000000045</v>
      </c>
      <c r="AB289" s="45">
        <f t="shared" si="77"/>
        <v>0.31022666516482705</v>
      </c>
      <c r="AC289" s="33">
        <f>IFERROR($X289/VLOOKUP(CONCATENATE("USD",C289),[1]GEINDICE!AR$1:AS$65536,2,0),"")</f>
        <v>45.978559221088616</v>
      </c>
      <c r="AD289" s="33">
        <f>IFERROR($AA289/VLOOKUP(CONCATENATE("USD",C289),[1]GEINDICE!AR$1:AS$65536,2,0),"")</f>
        <v>14.263775096241829</v>
      </c>
      <c r="AE289" s="33">
        <f>IFERROR($X289/VLOOKUP(CONCATENATE("EUR",C289),[1]GEINDICE!AR$1:AS$65536,2,0),"")</f>
        <v>44.291083247414115</v>
      </c>
      <c r="AF289" s="33">
        <f>IFERROR($AA289/VLOOKUP(CONCATENATE("EUR",C289),[1]GEINDICE!AR$1:AS$65536,2,0),"")</f>
        <v>13.740275052383019</v>
      </c>
      <c r="AG289" s="48" t="str">
        <f>VLOOKUP(E289,[1]Apresentação!AW$1:AX$65536,2,0)</f>
        <v xml:space="preserve">                    2 - LEATHER AUXILIARIES</v>
      </c>
      <c r="AH289" s="48" t="str">
        <f t="shared" si="78"/>
        <v xml:space="preserve">         5204000054 - NOVALTAN AB BR</v>
      </c>
      <c r="AI289" s="49" t="str">
        <f t="shared" si="79"/>
        <v xml:space="preserve">     L00469 - VALESEMI BENEFICIAMENTO DE COUROS LTDA</v>
      </c>
      <c r="AJ289" t="str">
        <f t="shared" si="80"/>
        <v xml:space="preserve">     90 - SALES</v>
      </c>
      <c r="AK289" t="str">
        <f t="shared" si="81"/>
        <v/>
      </c>
      <c r="AL289">
        <f t="shared" si="82"/>
        <v>2</v>
      </c>
      <c r="AM289" t="str">
        <f t="shared" si="83"/>
        <v>2025 2</v>
      </c>
      <c r="AN289" t="str">
        <f t="shared" si="84"/>
        <v xml:space="preserve">VALESEMI </v>
      </c>
    </row>
    <row r="290" spans="1:40" x14ac:dyDescent="0.35">
      <c r="A290">
        <v>81408</v>
      </c>
      <c r="B290" t="s">
        <v>274</v>
      </c>
      <c r="C290" s="31">
        <v>45713</v>
      </c>
      <c r="D290" t="s">
        <v>373</v>
      </c>
      <c r="E290" t="s">
        <v>374</v>
      </c>
      <c r="F290" t="s">
        <v>447</v>
      </c>
      <c r="G290" t="s">
        <v>448</v>
      </c>
      <c r="H290" t="s">
        <v>636</v>
      </c>
      <c r="I290" t="s">
        <v>637</v>
      </c>
      <c r="J290">
        <v>2000</v>
      </c>
      <c r="K290">
        <v>13400</v>
      </c>
      <c r="L290">
        <v>6996.6916199999996</v>
      </c>
      <c r="M290">
        <v>2698.78</v>
      </c>
      <c r="N290">
        <v>6.7</v>
      </c>
      <c r="O290" s="32">
        <f t="shared" si="68"/>
        <v>10701.22</v>
      </c>
      <c r="P290" s="32">
        <f t="shared" si="69"/>
        <v>3704.5283799999997</v>
      </c>
      <c r="Q290">
        <v>711342</v>
      </c>
      <c r="R290" t="s">
        <v>312</v>
      </c>
      <c r="S290" t="s">
        <v>312</v>
      </c>
      <c r="T290" t="str">
        <f t="shared" si="70"/>
        <v>VEN</v>
      </c>
      <c r="U290" t="s">
        <v>437</v>
      </c>
      <c r="V290" s="33">
        <f t="shared" si="71"/>
        <v>13400</v>
      </c>
      <c r="W290">
        <f t="shared" si="72"/>
        <v>2000</v>
      </c>
      <c r="X290" s="33">
        <f t="shared" si="73"/>
        <v>10701.22</v>
      </c>
      <c r="Y290" s="33">
        <f t="shared" si="74"/>
        <v>2698.78</v>
      </c>
      <c r="Z290" s="45">
        <f t="shared" si="75"/>
        <v>0.24660659552238803</v>
      </c>
      <c r="AA290" s="33">
        <f t="shared" si="76"/>
        <v>3304.5283799999997</v>
      </c>
      <c r="AB290" s="45">
        <f t="shared" si="77"/>
        <v>0.30879921915445152</v>
      </c>
      <c r="AC290" s="33">
        <f>IFERROR($X290/VLOOKUP(CONCATENATE("USD",C290),[1]GEINDICE!AR$1:AS$65536,2,0),"")</f>
        <v>1852.0950518354416</v>
      </c>
      <c r="AD290" s="33">
        <f>IFERROR($AA290/VLOOKUP(CONCATENATE("USD",C290),[1]GEINDICE!AR$1:AS$65536,2,0),"")</f>
        <v>571.92550580660782</v>
      </c>
      <c r="AE290" s="33">
        <f>IFERROR($X290/VLOOKUP(CONCATENATE("EUR",C290),[1]GEINDICE!AR$1:AS$65536,2,0),"")</f>
        <v>1764.2475600105513</v>
      </c>
      <c r="AF290" s="33">
        <f>IFERROR($AA290/VLOOKUP(CONCATENATE("EUR",C290),[1]GEINDICE!AR$1:AS$65536,2,0),"")</f>
        <v>544.7982689264046</v>
      </c>
      <c r="AG290" s="48" t="str">
        <f>VLOOKUP(E290,[1]Apresentação!AW$1:AX$65536,2,0)</f>
        <v xml:space="preserve">                    2 - LEATHER AUXILIARIES</v>
      </c>
      <c r="AH290" s="48" t="str">
        <f t="shared" si="78"/>
        <v xml:space="preserve">         5204000054 - NOVALTAN AB BR</v>
      </c>
      <c r="AI290" s="49" t="str">
        <f t="shared" si="79"/>
        <v xml:space="preserve">     L00016 - A BUHLER SA CURTUME</v>
      </c>
      <c r="AJ290" t="str">
        <f t="shared" si="80"/>
        <v xml:space="preserve">     90 - SALES</v>
      </c>
      <c r="AK290" t="str">
        <f t="shared" si="81"/>
        <v/>
      </c>
      <c r="AL290">
        <f t="shared" si="82"/>
        <v>2</v>
      </c>
      <c r="AM290" t="str">
        <f t="shared" si="83"/>
        <v>2025 2</v>
      </c>
      <c r="AN290" t="str">
        <f t="shared" si="84"/>
        <v xml:space="preserve">A </v>
      </c>
    </row>
    <row r="291" spans="1:40" x14ac:dyDescent="0.35">
      <c r="A291">
        <v>80870</v>
      </c>
      <c r="B291" t="s">
        <v>274</v>
      </c>
      <c r="C291" s="31">
        <v>45671</v>
      </c>
      <c r="D291" t="s">
        <v>373</v>
      </c>
      <c r="E291" t="s">
        <v>374</v>
      </c>
      <c r="F291" t="s">
        <v>382</v>
      </c>
      <c r="G291" t="s">
        <v>383</v>
      </c>
      <c r="H291" t="s">
        <v>636</v>
      </c>
      <c r="I291" t="s">
        <v>637</v>
      </c>
      <c r="J291">
        <v>1000</v>
      </c>
      <c r="K291">
        <v>8123.51</v>
      </c>
      <c r="L291">
        <v>3399.02178</v>
      </c>
      <c r="M291">
        <v>1636.08</v>
      </c>
      <c r="N291">
        <v>8.1235099999999996</v>
      </c>
      <c r="O291" s="32">
        <f t="shared" si="68"/>
        <v>6487.43</v>
      </c>
      <c r="P291" s="32">
        <f t="shared" si="69"/>
        <v>3088.4082200000003</v>
      </c>
      <c r="Q291">
        <v>707029</v>
      </c>
      <c r="R291" t="s">
        <v>312</v>
      </c>
      <c r="S291" t="s">
        <v>312</v>
      </c>
      <c r="T291" t="str">
        <f t="shared" si="70"/>
        <v>VEN</v>
      </c>
      <c r="U291" t="s">
        <v>437</v>
      </c>
      <c r="V291" s="33">
        <f t="shared" si="71"/>
        <v>8123.51</v>
      </c>
      <c r="W291">
        <f t="shared" si="72"/>
        <v>1000</v>
      </c>
      <c r="X291" s="33">
        <f t="shared" si="73"/>
        <v>6487.43</v>
      </c>
      <c r="Y291" s="33">
        <f t="shared" si="74"/>
        <v>1636.08</v>
      </c>
      <c r="Z291" s="45">
        <f t="shared" si="75"/>
        <v>0.35556160083510702</v>
      </c>
      <c r="AA291" s="33">
        <f t="shared" si="76"/>
        <v>2888.4082200000003</v>
      </c>
      <c r="AB291" s="45">
        <f t="shared" si="77"/>
        <v>0.44523150461739086</v>
      </c>
      <c r="AC291" s="33">
        <f>IFERROR($X291/VLOOKUP(CONCATENATE("USD",C291),[1]GEINDICE!AR$1:AS$65536,2,0),"")</f>
        <v>1069.2802162482901</v>
      </c>
      <c r="AD291" s="33">
        <f>IFERROR($AA291/VLOOKUP(CONCATENATE("USD",C291),[1]GEINDICE!AR$1:AS$65536,2,0),"")</f>
        <v>476.07723953783528</v>
      </c>
      <c r="AE291" s="33">
        <f>IFERROR($X291/VLOOKUP(CONCATENATE("EUR",C291),[1]GEINDICE!AR$1:AS$65536,2,0),"")</f>
        <v>1038.6369094314853</v>
      </c>
      <c r="AF291" s="33">
        <f>IFERROR($AA291/VLOOKUP(CONCATENATE("EUR",C291),[1]GEINDICE!AR$1:AS$65536,2,0),"")</f>
        <v>462.4338739373369</v>
      </c>
      <c r="AG291" s="48" t="str">
        <f>VLOOKUP(E291,[1]Apresentação!AW$1:AX$65536,2,0)</f>
        <v xml:space="preserve">                    2 - LEATHER AUXILIARIES</v>
      </c>
      <c r="AH291" s="48" t="str">
        <f t="shared" si="78"/>
        <v xml:space="preserve">         5204000054 - NOVALTAN AB BR</v>
      </c>
      <c r="AI291" s="49" t="str">
        <f t="shared" si="79"/>
        <v xml:space="preserve">     ZF1123 - GOBBA LEATHER INDUSTRIA E COMERCIO LTDA</v>
      </c>
      <c r="AJ291" t="str">
        <f t="shared" si="80"/>
        <v xml:space="preserve">     90 - SALES</v>
      </c>
      <c r="AK291" t="str">
        <f t="shared" si="81"/>
        <v/>
      </c>
      <c r="AL291">
        <f t="shared" si="82"/>
        <v>1</v>
      </c>
      <c r="AM291" t="str">
        <f t="shared" si="83"/>
        <v>2025 1</v>
      </c>
      <c r="AN291" t="str">
        <f t="shared" si="84"/>
        <v xml:space="preserve">GOBBA </v>
      </c>
    </row>
    <row r="292" spans="1:40" x14ac:dyDescent="0.35">
      <c r="A292">
        <v>81620</v>
      </c>
      <c r="B292" t="s">
        <v>274</v>
      </c>
      <c r="C292" s="31">
        <v>45728</v>
      </c>
      <c r="D292" t="s">
        <v>373</v>
      </c>
      <c r="E292" t="s">
        <v>374</v>
      </c>
      <c r="F292" t="s">
        <v>462</v>
      </c>
      <c r="G292" t="s">
        <v>463</v>
      </c>
      <c r="H292" t="s">
        <v>636</v>
      </c>
      <c r="I292" t="s">
        <v>637</v>
      </c>
      <c r="J292">
        <v>2000</v>
      </c>
      <c r="K292">
        <v>13940</v>
      </c>
      <c r="L292">
        <v>7007.5844800000004</v>
      </c>
      <c r="M292">
        <v>2807.54</v>
      </c>
      <c r="N292">
        <v>6.97</v>
      </c>
      <c r="O292" s="32">
        <f t="shared" si="68"/>
        <v>11132.46</v>
      </c>
      <c r="P292" s="32">
        <f t="shared" si="69"/>
        <v>4124.8755199999987</v>
      </c>
      <c r="Q292">
        <v>717020</v>
      </c>
      <c r="R292" t="s">
        <v>312</v>
      </c>
      <c r="S292" t="s">
        <v>312</v>
      </c>
      <c r="T292" t="str">
        <f t="shared" si="70"/>
        <v>VEN</v>
      </c>
      <c r="U292" t="s">
        <v>313</v>
      </c>
      <c r="V292" s="33">
        <f t="shared" si="71"/>
        <v>13940</v>
      </c>
      <c r="W292">
        <f t="shared" si="72"/>
        <v>2000</v>
      </c>
      <c r="X292" s="33">
        <f t="shared" si="73"/>
        <v>11132.46</v>
      </c>
      <c r="Y292" s="33">
        <f t="shared" si="74"/>
        <v>2807.54</v>
      </c>
      <c r="Z292" s="45">
        <f t="shared" si="75"/>
        <v>0.26720771305595398</v>
      </c>
      <c r="AA292" s="33">
        <f t="shared" si="76"/>
        <v>3724.8755199999987</v>
      </c>
      <c r="AB292" s="45">
        <f t="shared" si="77"/>
        <v>0.33459590422961311</v>
      </c>
      <c r="AC292" s="33">
        <f>IFERROR($X292/VLOOKUP(CONCATENATE("USD",C292),[1]GEINDICE!AR$1:AS$65536,2,0),"")</f>
        <v>1910.5615432141137</v>
      </c>
      <c r="AD292" s="33">
        <f>IFERROR($AA292/VLOOKUP(CONCATENATE("USD",C292),[1]GEINDICE!AR$1:AS$65536,2,0),"")</f>
        <v>639.26606713805154</v>
      </c>
      <c r="AE292" s="33">
        <f>IFERROR($X292/VLOOKUP(CONCATENATE("EUR",C292),[1]GEINDICE!AR$1:AS$65536,2,0),"")</f>
        <v>1748.7919821546386</v>
      </c>
      <c r="AF292" s="33">
        <f>IFERROR($AA292/VLOOKUP(CONCATENATE("EUR",C292),[1]GEINDICE!AR$1:AS$65536,2,0),"")</f>
        <v>585.13863457852881</v>
      </c>
      <c r="AG292" s="48" t="str">
        <f>VLOOKUP(E292,[1]Apresentação!AW$1:AX$65536,2,0)</f>
        <v xml:space="preserve">                    2 - LEATHER AUXILIARIES</v>
      </c>
      <c r="AH292" s="48" t="str">
        <f t="shared" si="78"/>
        <v xml:space="preserve">         5204000054 - NOVALTAN AB BR</v>
      </c>
      <c r="AI292" s="49" t="str">
        <f t="shared" si="79"/>
        <v xml:space="preserve">     L00337 - AMCM IND COM IMP EXP E SERVS TECNICOS LTDA</v>
      </c>
      <c r="AJ292" t="str">
        <f t="shared" si="80"/>
        <v xml:space="preserve">     90 - SALES</v>
      </c>
      <c r="AK292" t="str">
        <f t="shared" si="81"/>
        <v/>
      </c>
      <c r="AL292">
        <f t="shared" si="82"/>
        <v>3</v>
      </c>
      <c r="AM292" t="str">
        <f t="shared" si="83"/>
        <v>2025 3</v>
      </c>
      <c r="AN292" t="str">
        <f t="shared" si="84"/>
        <v xml:space="preserve">AMCM </v>
      </c>
    </row>
    <row r="293" spans="1:40" x14ac:dyDescent="0.35">
      <c r="A293">
        <v>82195</v>
      </c>
      <c r="B293" t="s">
        <v>274</v>
      </c>
      <c r="C293" s="31">
        <v>45775</v>
      </c>
      <c r="D293" t="s">
        <v>373</v>
      </c>
      <c r="E293" t="s">
        <v>374</v>
      </c>
      <c r="F293" t="s">
        <v>447</v>
      </c>
      <c r="G293" t="s">
        <v>448</v>
      </c>
      <c r="H293" t="s">
        <v>636</v>
      </c>
      <c r="I293" t="s">
        <v>637</v>
      </c>
      <c r="J293">
        <v>2000</v>
      </c>
      <c r="K293">
        <v>13400</v>
      </c>
      <c r="L293">
        <v>7046.5786099999996</v>
      </c>
      <c r="M293">
        <v>2698.78</v>
      </c>
      <c r="N293">
        <v>6.7</v>
      </c>
      <c r="O293" s="32">
        <f t="shared" si="68"/>
        <v>10701.22</v>
      </c>
      <c r="P293" s="32">
        <f t="shared" si="69"/>
        <v>3654.6413899999998</v>
      </c>
      <c r="Q293">
        <v>734322</v>
      </c>
      <c r="R293" t="s">
        <v>312</v>
      </c>
      <c r="S293" t="s">
        <v>312</v>
      </c>
      <c r="T293" t="str">
        <f t="shared" si="70"/>
        <v>VEN</v>
      </c>
      <c r="U293" t="s">
        <v>437</v>
      </c>
      <c r="V293" s="33">
        <f t="shared" si="71"/>
        <v>13400</v>
      </c>
      <c r="W293">
        <f t="shared" si="72"/>
        <v>2000</v>
      </c>
      <c r="X293" s="33">
        <f t="shared" si="73"/>
        <v>10701.22</v>
      </c>
      <c r="Y293" s="33">
        <f t="shared" si="74"/>
        <v>2698.78</v>
      </c>
      <c r="Z293" s="45">
        <f t="shared" si="75"/>
        <v>0.24288368582089551</v>
      </c>
      <c r="AA293" s="33">
        <f t="shared" si="76"/>
        <v>3254.6413899999998</v>
      </c>
      <c r="AB293" s="45">
        <f t="shared" si="77"/>
        <v>0.30413741517322324</v>
      </c>
      <c r="AC293" s="33">
        <f>IFERROR($X293/VLOOKUP(CONCATENATE("USD",C293),[1]GEINDICE!AR$1:AS$65536,2,0),"")</f>
        <v>1887.9730421128772</v>
      </c>
      <c r="AD293" s="33">
        <f>IFERROR($AA293/VLOOKUP(CONCATENATE("USD",C293),[1]GEINDICE!AR$1:AS$65536,2,0),"")</f>
        <v>574.20324094493742</v>
      </c>
      <c r="AE293" s="33">
        <f>IFERROR($X293/VLOOKUP(CONCATENATE("EUR",C293),[1]GEINDICE!AR$1:AS$65536,2,0),"")</f>
        <v>1657.9985436065879</v>
      </c>
      <c r="AF293" s="33">
        <f>IFERROR($AA293/VLOOKUP(CONCATENATE("EUR",C293),[1]GEINDICE!AR$1:AS$65536,2,0),"")</f>
        <v>504.25939141347624</v>
      </c>
      <c r="AG293" s="48" t="str">
        <f>VLOOKUP(E293,[1]Apresentação!AW$1:AX$65536,2,0)</f>
        <v xml:space="preserve">                    2 - LEATHER AUXILIARIES</v>
      </c>
      <c r="AH293" s="48" t="str">
        <f t="shared" si="78"/>
        <v xml:space="preserve">         5204000054 - NOVALTAN AB BR</v>
      </c>
      <c r="AI293" s="49" t="str">
        <f t="shared" si="79"/>
        <v xml:space="preserve">     L00016 - A BUHLER SA CURTUME</v>
      </c>
      <c r="AJ293" t="str">
        <f t="shared" si="80"/>
        <v xml:space="preserve">     90 - SALES</v>
      </c>
      <c r="AK293" t="str">
        <f t="shared" si="81"/>
        <v/>
      </c>
      <c r="AL293">
        <f t="shared" si="82"/>
        <v>4</v>
      </c>
      <c r="AM293" t="str">
        <f t="shared" si="83"/>
        <v>2025 4</v>
      </c>
      <c r="AN293" t="str">
        <f t="shared" si="84"/>
        <v xml:space="preserve">A </v>
      </c>
    </row>
    <row r="294" spans="1:40" x14ac:dyDescent="0.35">
      <c r="A294">
        <v>80896</v>
      </c>
      <c r="B294" t="s">
        <v>274</v>
      </c>
      <c r="C294" s="31">
        <v>45673</v>
      </c>
      <c r="D294" t="s">
        <v>373</v>
      </c>
      <c r="E294" t="s">
        <v>374</v>
      </c>
      <c r="F294" t="s">
        <v>382</v>
      </c>
      <c r="G294" t="s">
        <v>383</v>
      </c>
      <c r="H294" t="s">
        <v>636</v>
      </c>
      <c r="I294" t="s">
        <v>637</v>
      </c>
      <c r="J294">
        <v>500</v>
      </c>
      <c r="K294">
        <v>4015.07</v>
      </c>
      <c r="L294">
        <v>1699.51089</v>
      </c>
      <c r="M294">
        <v>808.64</v>
      </c>
      <c r="N294">
        <v>8.0301399999999994</v>
      </c>
      <c r="O294" s="32">
        <f t="shared" si="68"/>
        <v>3206.4300000000003</v>
      </c>
      <c r="P294" s="32">
        <f t="shared" si="69"/>
        <v>1506.9191100000003</v>
      </c>
      <c r="Q294">
        <v>707264</v>
      </c>
      <c r="R294" t="s">
        <v>312</v>
      </c>
      <c r="S294" t="s">
        <v>312</v>
      </c>
      <c r="T294" t="str">
        <f t="shared" si="70"/>
        <v>VEN</v>
      </c>
      <c r="U294" t="s">
        <v>313</v>
      </c>
      <c r="V294" s="33">
        <f t="shared" si="71"/>
        <v>4015.07</v>
      </c>
      <c r="W294">
        <f t="shared" si="72"/>
        <v>500</v>
      </c>
      <c r="X294" s="33">
        <f t="shared" si="73"/>
        <v>3206.4300000000003</v>
      </c>
      <c r="Y294" s="33">
        <f t="shared" si="74"/>
        <v>808.64</v>
      </c>
      <c r="Z294" s="45">
        <f t="shared" si="75"/>
        <v>0.35040960929697368</v>
      </c>
      <c r="AA294" s="33">
        <f t="shared" si="76"/>
        <v>1406.9191100000003</v>
      </c>
      <c r="AB294" s="45">
        <f t="shared" si="77"/>
        <v>0.43878054721294402</v>
      </c>
      <c r="AC294" s="33">
        <f>IFERROR($X294/VLOOKUP(CONCATENATE("USD",C294),[1]GEINDICE!AR$1:AS$65536,2,0),"")</f>
        <v>531.55233579788467</v>
      </c>
      <c r="AD294" s="33">
        <f>IFERROR($AA294/VLOOKUP(CONCATENATE("USD",C294),[1]GEINDICE!AR$1:AS$65536,2,0),"")</f>
        <v>233.23482477371442</v>
      </c>
      <c r="AE294" s="33">
        <f>IFERROR($X294/VLOOKUP(CONCATENATE("EUR",C294),[1]GEINDICE!AR$1:AS$65536,2,0),"")</f>
        <v>515.9677523171988</v>
      </c>
      <c r="AF294" s="33">
        <f>IFERROR($AA294/VLOOKUP(CONCATENATE("EUR",C294),[1]GEINDICE!AR$1:AS$65536,2,0),"")</f>
        <v>226.39661270597324</v>
      </c>
      <c r="AG294" s="48" t="str">
        <f>VLOOKUP(E294,[1]Apresentação!AW$1:AX$65536,2,0)</f>
        <v xml:space="preserve">                    2 - LEATHER AUXILIARIES</v>
      </c>
      <c r="AH294" s="48" t="str">
        <f t="shared" si="78"/>
        <v xml:space="preserve">         5204000054 - NOVALTAN AB BR</v>
      </c>
      <c r="AI294" s="49" t="str">
        <f t="shared" si="79"/>
        <v xml:space="preserve">     ZF1123 - GOBBA LEATHER INDUSTRIA E COMERCIO LTDA</v>
      </c>
      <c r="AJ294" t="str">
        <f t="shared" si="80"/>
        <v xml:space="preserve">     90 - SALES</v>
      </c>
      <c r="AK294" t="str">
        <f t="shared" si="81"/>
        <v/>
      </c>
      <c r="AL294">
        <f t="shared" si="82"/>
        <v>1</v>
      </c>
      <c r="AM294" t="str">
        <f t="shared" si="83"/>
        <v>2025 1</v>
      </c>
      <c r="AN294" t="str">
        <f t="shared" si="84"/>
        <v xml:space="preserve">GOBBA </v>
      </c>
    </row>
    <row r="295" spans="1:40" x14ac:dyDescent="0.35">
      <c r="A295">
        <v>80900</v>
      </c>
      <c r="B295" t="s">
        <v>274</v>
      </c>
      <c r="C295" s="31">
        <v>45673</v>
      </c>
      <c r="D295" t="s">
        <v>373</v>
      </c>
      <c r="E295" t="s">
        <v>374</v>
      </c>
      <c r="F295" t="s">
        <v>638</v>
      </c>
      <c r="G295" t="s">
        <v>639</v>
      </c>
      <c r="H295" t="s">
        <v>636</v>
      </c>
      <c r="I295" t="s">
        <v>637</v>
      </c>
      <c r="J295">
        <v>150</v>
      </c>
      <c r="K295">
        <v>960</v>
      </c>
      <c r="L295">
        <v>509.85327000000001</v>
      </c>
      <c r="M295">
        <v>193.34</v>
      </c>
      <c r="N295">
        <v>6.4</v>
      </c>
      <c r="O295" s="32">
        <f t="shared" si="68"/>
        <v>766.66</v>
      </c>
      <c r="P295" s="32">
        <f t="shared" si="69"/>
        <v>256.80672999999996</v>
      </c>
      <c r="Q295">
        <v>707269</v>
      </c>
      <c r="R295" t="s">
        <v>312</v>
      </c>
      <c r="S295" t="s">
        <v>312</v>
      </c>
      <c r="T295" t="str">
        <f t="shared" si="70"/>
        <v>VEN</v>
      </c>
      <c r="U295" t="s">
        <v>313</v>
      </c>
      <c r="V295" s="33">
        <f t="shared" si="71"/>
        <v>960</v>
      </c>
      <c r="W295">
        <f t="shared" si="72"/>
        <v>150</v>
      </c>
      <c r="X295" s="33">
        <f t="shared" si="73"/>
        <v>766.66</v>
      </c>
      <c r="Y295" s="33">
        <f t="shared" si="74"/>
        <v>193.34</v>
      </c>
      <c r="Z295" s="45">
        <f t="shared" si="75"/>
        <v>0.23625701041666664</v>
      </c>
      <c r="AA295" s="33">
        <f t="shared" si="76"/>
        <v>226.80672999999996</v>
      </c>
      <c r="AB295" s="45">
        <f t="shared" si="77"/>
        <v>0.29583743771684967</v>
      </c>
      <c r="AC295" s="33">
        <f>IFERROR($X295/VLOOKUP(CONCATENATE("USD",C295),[1]GEINDICE!AR$1:AS$65536,2,0),"")</f>
        <v>127.09459235436489</v>
      </c>
      <c r="AD295" s="33">
        <f>IFERROR($AA295/VLOOKUP(CONCATENATE("USD",C295),[1]GEINDICE!AR$1:AS$65536,2,0),"")</f>
        <v>37.599338549782821</v>
      </c>
      <c r="AE295" s="33">
        <f>IFERROR($X295/VLOOKUP(CONCATENATE("EUR",C295),[1]GEINDICE!AR$1:AS$65536,2,0),"")</f>
        <v>123.36830587023685</v>
      </c>
      <c r="AF295" s="33">
        <f>IFERROR($AA295/VLOOKUP(CONCATENATE("EUR",C295),[1]GEINDICE!AR$1:AS$65536,2,0),"")</f>
        <v>36.496963504119456</v>
      </c>
      <c r="AG295" s="48" t="str">
        <f>VLOOKUP(E295,[1]Apresentação!AW$1:AX$65536,2,0)</f>
        <v xml:space="preserve">                    2 - LEATHER AUXILIARIES</v>
      </c>
      <c r="AH295" s="48" t="str">
        <f t="shared" si="78"/>
        <v xml:space="preserve">         5204000054 - NOVALTAN AB BR</v>
      </c>
      <c r="AI295" s="49" t="str">
        <f t="shared" si="79"/>
        <v xml:space="preserve">     L00032 - PARTNER INDUSTRIA E COMERCIO DE COUROS LTDA</v>
      </c>
      <c r="AJ295" t="str">
        <f t="shared" si="80"/>
        <v xml:space="preserve">     90 - SALES</v>
      </c>
      <c r="AK295" t="str">
        <f t="shared" si="81"/>
        <v/>
      </c>
      <c r="AL295">
        <f t="shared" si="82"/>
        <v>1</v>
      </c>
      <c r="AM295" t="str">
        <f t="shared" si="83"/>
        <v>2025 1</v>
      </c>
      <c r="AN295" t="str">
        <f t="shared" si="84"/>
        <v xml:space="preserve">PARTNER </v>
      </c>
    </row>
    <row r="296" spans="1:40" x14ac:dyDescent="0.35">
      <c r="A296">
        <v>80902</v>
      </c>
      <c r="B296" t="s">
        <v>274</v>
      </c>
      <c r="C296" s="31">
        <v>45673</v>
      </c>
      <c r="D296" t="s">
        <v>373</v>
      </c>
      <c r="E296" t="s">
        <v>374</v>
      </c>
      <c r="F296" t="s">
        <v>640</v>
      </c>
      <c r="G296" t="s">
        <v>641</v>
      </c>
      <c r="H296" t="s">
        <v>636</v>
      </c>
      <c r="I296" t="s">
        <v>637</v>
      </c>
      <c r="J296">
        <v>50</v>
      </c>
      <c r="K296">
        <v>360</v>
      </c>
      <c r="L296">
        <v>169.95108999999999</v>
      </c>
      <c r="M296">
        <v>72.510000000000005</v>
      </c>
      <c r="N296">
        <v>7.2</v>
      </c>
      <c r="O296" s="32">
        <f t="shared" si="68"/>
        <v>287.49</v>
      </c>
      <c r="P296" s="32">
        <f t="shared" si="69"/>
        <v>117.53891000000002</v>
      </c>
      <c r="Q296">
        <v>707273</v>
      </c>
      <c r="R296" t="s">
        <v>312</v>
      </c>
      <c r="S296" t="s">
        <v>312</v>
      </c>
      <c r="T296" t="str">
        <f t="shared" si="70"/>
        <v>VEN</v>
      </c>
      <c r="U296" t="s">
        <v>313</v>
      </c>
      <c r="V296" s="33">
        <f t="shared" si="71"/>
        <v>360</v>
      </c>
      <c r="W296">
        <f t="shared" si="72"/>
        <v>50</v>
      </c>
      <c r="X296" s="33">
        <f t="shared" si="73"/>
        <v>287.49</v>
      </c>
      <c r="Y296" s="33">
        <f t="shared" si="74"/>
        <v>72.510000000000005</v>
      </c>
      <c r="Z296" s="45">
        <f t="shared" si="75"/>
        <v>0.2987191944444445</v>
      </c>
      <c r="AA296" s="33">
        <f t="shared" si="76"/>
        <v>107.53891000000002</v>
      </c>
      <c r="AB296" s="45">
        <f t="shared" si="77"/>
        <v>0.37406139343977185</v>
      </c>
      <c r="AC296" s="33">
        <f>IFERROR($X296/VLOOKUP(CONCATENATE("USD",C296),[1]GEINDICE!AR$1:AS$65536,2,0),"")</f>
        <v>47.659228805410962</v>
      </c>
      <c r="AD296" s="33">
        <f>IFERROR($AA296/VLOOKUP(CONCATENATE("USD",C296),[1]GEINDICE!AR$1:AS$65536,2,0),"")</f>
        <v>17.827477537216936</v>
      </c>
      <c r="AE296" s="33">
        <f>IFERROR($X296/VLOOKUP(CONCATENATE("EUR",C296),[1]GEINDICE!AR$1:AS$65536,2,0),"")</f>
        <v>46.261907826982494</v>
      </c>
      <c r="AF296" s="33">
        <f>IFERROR($AA296/VLOOKUP(CONCATENATE("EUR",C296),[1]GEINDICE!AR$1:AS$65536,2,0),"")</f>
        <v>17.304793704943357</v>
      </c>
      <c r="AG296" s="48" t="str">
        <f>VLOOKUP(E296,[1]Apresentação!AW$1:AX$65536,2,0)</f>
        <v xml:space="preserve">                    2 - LEATHER AUXILIARIES</v>
      </c>
      <c r="AH296" s="48" t="str">
        <f t="shared" si="78"/>
        <v xml:space="preserve">         5204000054 - NOVALTAN AB BR</v>
      </c>
      <c r="AI296" s="49" t="str">
        <f t="shared" si="79"/>
        <v xml:space="preserve">     L00079 - BABY LEATHER IND E COM DE COUROS LTDA</v>
      </c>
      <c r="AJ296" t="str">
        <f t="shared" si="80"/>
        <v xml:space="preserve">     90 - SALES</v>
      </c>
      <c r="AK296" t="str">
        <f t="shared" si="81"/>
        <v/>
      </c>
      <c r="AL296">
        <f t="shared" si="82"/>
        <v>1</v>
      </c>
      <c r="AM296" t="str">
        <f t="shared" si="83"/>
        <v>2025 1</v>
      </c>
      <c r="AN296" t="str">
        <f t="shared" si="84"/>
        <v xml:space="preserve">BABY </v>
      </c>
    </row>
    <row r="297" spans="1:40" x14ac:dyDescent="0.35">
      <c r="A297">
        <v>80910</v>
      </c>
      <c r="B297" t="s">
        <v>274</v>
      </c>
      <c r="C297" s="31">
        <v>45673</v>
      </c>
      <c r="D297" t="s">
        <v>373</v>
      </c>
      <c r="E297" t="s">
        <v>374</v>
      </c>
      <c r="F297" t="s">
        <v>638</v>
      </c>
      <c r="G297" t="s">
        <v>639</v>
      </c>
      <c r="H297" t="s">
        <v>636</v>
      </c>
      <c r="I297" t="s">
        <v>637</v>
      </c>
      <c r="J297">
        <v>300</v>
      </c>
      <c r="K297">
        <v>1920</v>
      </c>
      <c r="L297">
        <v>1019.70653</v>
      </c>
      <c r="M297">
        <v>386.69</v>
      </c>
      <c r="N297">
        <v>6.4</v>
      </c>
      <c r="O297" s="32">
        <f t="shared" si="68"/>
        <v>1533.31</v>
      </c>
      <c r="P297" s="32">
        <f t="shared" si="69"/>
        <v>513.6034699999999</v>
      </c>
      <c r="Q297">
        <v>707331</v>
      </c>
      <c r="R297" t="s">
        <v>312</v>
      </c>
      <c r="S297" t="s">
        <v>312</v>
      </c>
      <c r="T297" t="str">
        <f t="shared" si="70"/>
        <v>VEN</v>
      </c>
      <c r="U297" t="s">
        <v>313</v>
      </c>
      <c r="V297" s="33">
        <f t="shared" si="71"/>
        <v>1920</v>
      </c>
      <c r="W297">
        <f t="shared" si="72"/>
        <v>300</v>
      </c>
      <c r="X297" s="33">
        <f t="shared" si="73"/>
        <v>1533.31</v>
      </c>
      <c r="Y297" s="33">
        <f t="shared" si="74"/>
        <v>386.69</v>
      </c>
      <c r="Z297" s="45">
        <f t="shared" si="75"/>
        <v>0.23625180729166662</v>
      </c>
      <c r="AA297" s="33">
        <f t="shared" si="76"/>
        <v>453.6034699999999</v>
      </c>
      <c r="AB297" s="45">
        <f t="shared" si="77"/>
        <v>0.29583285180426655</v>
      </c>
      <c r="AC297" s="33">
        <f>IFERROR($X297/VLOOKUP(CONCATENATE("USD",C297),[1]GEINDICE!AR$1:AS$65536,2,0),"")</f>
        <v>254.18752693876195</v>
      </c>
      <c r="AD297" s="33">
        <f>IFERROR($AA297/VLOOKUP(CONCATENATE("USD",C297),[1]GEINDICE!AR$1:AS$65536,2,0),"")</f>
        <v>75.197020987367765</v>
      </c>
      <c r="AE297" s="33">
        <f>IFERROR($X297/VLOOKUP(CONCATENATE("EUR",C297),[1]GEINDICE!AR$1:AS$65536,2,0),"")</f>
        <v>246.73500257466526</v>
      </c>
      <c r="AF297" s="33">
        <f>IFERROR($AA297/VLOOKUP(CONCATENATE("EUR",C297),[1]GEINDICE!AR$1:AS$65536,2,0),"")</f>
        <v>72.992319451596273</v>
      </c>
      <c r="AG297" s="48" t="str">
        <f>VLOOKUP(E297,[1]Apresentação!AW$1:AX$65536,2,0)</f>
        <v xml:space="preserve">                    2 - LEATHER AUXILIARIES</v>
      </c>
      <c r="AH297" s="48" t="str">
        <f t="shared" si="78"/>
        <v xml:space="preserve">         5204000054 - NOVALTAN AB BR</v>
      </c>
      <c r="AI297" s="49" t="str">
        <f t="shared" si="79"/>
        <v xml:space="preserve">     L00032 - PARTNER INDUSTRIA E COMERCIO DE COUROS LTDA</v>
      </c>
      <c r="AJ297" t="str">
        <f t="shared" si="80"/>
        <v xml:space="preserve">     90 - SALES</v>
      </c>
      <c r="AK297" t="str">
        <f t="shared" si="81"/>
        <v/>
      </c>
      <c r="AL297">
        <f t="shared" si="82"/>
        <v>1</v>
      </c>
      <c r="AM297" t="str">
        <f t="shared" si="83"/>
        <v>2025 1</v>
      </c>
      <c r="AN297" t="str">
        <f t="shared" si="84"/>
        <v xml:space="preserve">PARTNER </v>
      </c>
    </row>
    <row r="298" spans="1:40" x14ac:dyDescent="0.35">
      <c r="A298">
        <v>80912</v>
      </c>
      <c r="B298" t="s">
        <v>274</v>
      </c>
      <c r="C298" s="31">
        <v>45673</v>
      </c>
      <c r="D298" t="s">
        <v>373</v>
      </c>
      <c r="E298" t="s">
        <v>374</v>
      </c>
      <c r="F298" t="s">
        <v>433</v>
      </c>
      <c r="G298" t="s">
        <v>434</v>
      </c>
      <c r="H298" t="s">
        <v>636</v>
      </c>
      <c r="I298" t="s">
        <v>637</v>
      </c>
      <c r="J298">
        <v>100</v>
      </c>
      <c r="K298">
        <v>667</v>
      </c>
      <c r="L298">
        <v>339.90217999999999</v>
      </c>
      <c r="M298">
        <v>134.33000000000001</v>
      </c>
      <c r="N298">
        <v>6.67</v>
      </c>
      <c r="O298" s="32">
        <f t="shared" si="68"/>
        <v>532.66999999999996</v>
      </c>
      <c r="P298" s="32">
        <f t="shared" si="69"/>
        <v>192.76781999999997</v>
      </c>
      <c r="Q298">
        <v>707335</v>
      </c>
      <c r="R298" t="s">
        <v>312</v>
      </c>
      <c r="S298" t="s">
        <v>312</v>
      </c>
      <c r="T298" t="str">
        <f t="shared" si="70"/>
        <v>VEN</v>
      </c>
      <c r="U298" t="s">
        <v>313</v>
      </c>
      <c r="V298" s="33">
        <f t="shared" si="71"/>
        <v>667</v>
      </c>
      <c r="W298">
        <f t="shared" si="72"/>
        <v>100</v>
      </c>
      <c r="X298" s="33">
        <f t="shared" si="73"/>
        <v>532.66999999999996</v>
      </c>
      <c r="Y298" s="33">
        <f t="shared" si="74"/>
        <v>134.33000000000001</v>
      </c>
      <c r="Z298" s="45">
        <f t="shared" si="75"/>
        <v>0.25902221889055466</v>
      </c>
      <c r="AA298" s="33">
        <f t="shared" si="76"/>
        <v>172.76781999999997</v>
      </c>
      <c r="AB298" s="45">
        <f t="shared" si="77"/>
        <v>0.32434306418608139</v>
      </c>
      <c r="AC298" s="33">
        <f>IFERROR($X298/VLOOKUP(CONCATENATE("USD",C298),[1]GEINDICE!AR$1:AS$65536,2,0),"")</f>
        <v>88.304432876893983</v>
      </c>
      <c r="AD298" s="33">
        <f>IFERROR($AA298/VLOOKUP(CONCATENATE("USD",C298),[1]GEINDICE!AR$1:AS$65536,2,0),"")</f>
        <v>28.640930340505946</v>
      </c>
      <c r="AE298" s="33">
        <f>IFERROR($X298/VLOOKUP(CONCATENATE("EUR",C298),[1]GEINDICE!AR$1:AS$65536,2,0),"")</f>
        <v>85.715435118434598</v>
      </c>
      <c r="AF298" s="33">
        <f>IFERROR($AA298/VLOOKUP(CONCATENATE("EUR",C298),[1]GEINDICE!AR$1:AS$65536,2,0),"")</f>
        <v>27.801206874356328</v>
      </c>
      <c r="AG298" s="48" t="str">
        <f>VLOOKUP(E298,[1]Apresentação!AW$1:AX$65536,2,0)</f>
        <v xml:space="preserve">                    2 - LEATHER AUXILIARIES</v>
      </c>
      <c r="AH298" s="48" t="str">
        <f t="shared" si="78"/>
        <v xml:space="preserve">         5204000054 - NOVALTAN AB BR</v>
      </c>
      <c r="AI298" s="49" t="str">
        <f t="shared" si="79"/>
        <v xml:space="preserve">     L00469 - VALESEMI BENEFICIAMENTO DE COUROS LTDA</v>
      </c>
      <c r="AJ298" t="str">
        <f t="shared" si="80"/>
        <v xml:space="preserve">     90 - SALES</v>
      </c>
      <c r="AK298" t="str">
        <f t="shared" si="81"/>
        <v/>
      </c>
      <c r="AL298">
        <f t="shared" si="82"/>
        <v>1</v>
      </c>
      <c r="AM298" t="str">
        <f t="shared" si="83"/>
        <v>2025 1</v>
      </c>
      <c r="AN298" t="str">
        <f t="shared" si="84"/>
        <v xml:space="preserve">VALESEMI </v>
      </c>
    </row>
    <row r="299" spans="1:40" x14ac:dyDescent="0.35">
      <c r="A299">
        <v>84118</v>
      </c>
      <c r="B299" t="s">
        <v>274</v>
      </c>
      <c r="C299" s="31">
        <v>45936</v>
      </c>
      <c r="D299" t="s">
        <v>373</v>
      </c>
      <c r="E299" t="s">
        <v>374</v>
      </c>
      <c r="F299" t="s">
        <v>642</v>
      </c>
      <c r="G299" t="s">
        <v>643</v>
      </c>
      <c r="H299" t="s">
        <v>636</v>
      </c>
      <c r="I299" t="s">
        <v>637</v>
      </c>
      <c r="J299">
        <v>100</v>
      </c>
      <c r="K299">
        <v>726.80000000000007</v>
      </c>
      <c r="L299">
        <v>360.23108000000002</v>
      </c>
      <c r="M299">
        <v>146.38</v>
      </c>
      <c r="N299">
        <v>7.2680000000000007</v>
      </c>
      <c r="O299" s="32">
        <f t="shared" si="68"/>
        <v>580.42000000000007</v>
      </c>
      <c r="P299" s="32">
        <f t="shared" si="69"/>
        <v>220.18892000000005</v>
      </c>
      <c r="Q299">
        <v>763321</v>
      </c>
      <c r="R299" t="s">
        <v>312</v>
      </c>
      <c r="S299" t="s">
        <v>312</v>
      </c>
      <c r="T299" t="str">
        <f t="shared" si="70"/>
        <v>VEN</v>
      </c>
      <c r="U299" t="s">
        <v>313</v>
      </c>
      <c r="V299" s="33">
        <f t="shared" si="71"/>
        <v>726.80000000000007</v>
      </c>
      <c r="W299">
        <f t="shared" si="72"/>
        <v>100</v>
      </c>
      <c r="X299" s="33">
        <f t="shared" si="73"/>
        <v>580.42000000000007</v>
      </c>
      <c r="Y299" s="33">
        <f t="shared" si="74"/>
        <v>146.38</v>
      </c>
      <c r="Z299" s="45">
        <f t="shared" si="75"/>
        <v>0.27543880022014317</v>
      </c>
      <c r="AA299" s="33">
        <f t="shared" si="76"/>
        <v>200.18892000000005</v>
      </c>
      <c r="AB299" s="45">
        <f t="shared" si="77"/>
        <v>0.34490355259984157</v>
      </c>
      <c r="AC299" s="33">
        <f>IFERROR($X299/VLOOKUP(CONCATENATE("USD",C299),[1]GEINDICE!AR$1:AS$65536,2,0),"")</f>
        <v>109.04820952166234</v>
      </c>
      <c r="AD299" s="33">
        <f>IFERROR($AA299/VLOOKUP(CONCATENATE("USD",C299),[1]GEINDICE!AR$1:AS$65536,2,0),"")</f>
        <v>37.611114868673212</v>
      </c>
      <c r="AE299" s="33">
        <f>IFERROR($X299/VLOOKUP(CONCATENATE("EUR",C299),[1]GEINDICE!AR$1:AS$65536,2,0),"")</f>
        <v>93.139913667217627</v>
      </c>
      <c r="AF299" s="33">
        <f>IFERROR($AA299/VLOOKUP(CONCATENATE("EUR",C299),[1]GEINDICE!AR$1:AS$65536,2,0),"")</f>
        <v>32.124287112665897</v>
      </c>
      <c r="AG299" s="48" t="str">
        <f>VLOOKUP(E299,[1]Apresentação!AW$1:AX$65536,2,0)</f>
        <v xml:space="preserve">                    2 - LEATHER AUXILIARIES</v>
      </c>
      <c r="AH299" s="48" t="str">
        <f t="shared" si="78"/>
        <v xml:space="preserve">         5204000054 - NOVALTAN AB BR</v>
      </c>
      <c r="AI299" s="49" t="str">
        <f t="shared" si="79"/>
        <v xml:space="preserve">     L00281 - ICL BENEFICIAMENTO DE COUROS LTDA.</v>
      </c>
      <c r="AJ299" t="str">
        <f t="shared" si="80"/>
        <v xml:space="preserve">     90 - SALES</v>
      </c>
      <c r="AK299" t="str">
        <f t="shared" si="81"/>
        <v/>
      </c>
      <c r="AL299">
        <f t="shared" si="82"/>
        <v>10</v>
      </c>
      <c r="AM299" t="str">
        <f t="shared" si="83"/>
        <v>2025 10</v>
      </c>
      <c r="AN299" t="str">
        <f t="shared" si="84"/>
        <v xml:space="preserve">ICL </v>
      </c>
    </row>
    <row r="300" spans="1:40" x14ac:dyDescent="0.35">
      <c r="A300">
        <v>83686</v>
      </c>
      <c r="B300" t="s">
        <v>274</v>
      </c>
      <c r="C300" s="31">
        <v>45898</v>
      </c>
      <c r="D300" t="s">
        <v>373</v>
      </c>
      <c r="E300" t="s">
        <v>374</v>
      </c>
      <c r="F300" t="s">
        <v>640</v>
      </c>
      <c r="G300" t="s">
        <v>641</v>
      </c>
      <c r="H300" t="s">
        <v>636</v>
      </c>
      <c r="I300" t="s">
        <v>637</v>
      </c>
      <c r="J300">
        <v>50</v>
      </c>
      <c r="K300">
        <v>360</v>
      </c>
      <c r="L300">
        <v>180.15313</v>
      </c>
      <c r="M300">
        <v>72.510000000000005</v>
      </c>
      <c r="N300">
        <v>7.2</v>
      </c>
      <c r="O300" s="32">
        <f t="shared" si="68"/>
        <v>287.49</v>
      </c>
      <c r="P300" s="32">
        <f t="shared" si="69"/>
        <v>107.33687</v>
      </c>
      <c r="Q300">
        <v>760156</v>
      </c>
      <c r="R300" t="s">
        <v>312</v>
      </c>
      <c r="S300" t="s">
        <v>312</v>
      </c>
      <c r="T300" t="str">
        <f t="shared" si="70"/>
        <v>VEN</v>
      </c>
      <c r="U300" t="s">
        <v>313</v>
      </c>
      <c r="V300" s="33">
        <f t="shared" si="71"/>
        <v>360</v>
      </c>
      <c r="W300">
        <f t="shared" si="72"/>
        <v>50</v>
      </c>
      <c r="X300" s="33">
        <f t="shared" si="73"/>
        <v>287.49</v>
      </c>
      <c r="Y300" s="33">
        <f t="shared" si="74"/>
        <v>72.510000000000005</v>
      </c>
      <c r="Z300" s="45">
        <f t="shared" si="75"/>
        <v>0.27038019444444444</v>
      </c>
      <c r="AA300" s="33">
        <f t="shared" si="76"/>
        <v>97.336870000000005</v>
      </c>
      <c r="AB300" s="45">
        <f t="shared" si="77"/>
        <v>0.33857480260182965</v>
      </c>
      <c r="AC300" s="33">
        <f>IFERROR($X300/VLOOKUP(CONCATENATE("USD",C300),[1]GEINDICE!AR$1:AS$65536,2,0),"")</f>
        <v>52.979876160990713</v>
      </c>
      <c r="AD300" s="33">
        <f>IFERROR($AA300/VLOOKUP(CONCATENATE("USD",C300),[1]GEINDICE!AR$1:AS$65536,2,0),"")</f>
        <v>17.937651113076811</v>
      </c>
      <c r="AE300" s="33">
        <f>IFERROR($X300/VLOOKUP(CONCATENATE("EUR",C300),[1]GEINDICE!AR$1:AS$65536,2,0),"")</f>
        <v>45.297556210314021</v>
      </c>
      <c r="AF300" s="33">
        <f>IFERROR($AA300/VLOOKUP(CONCATENATE("EUR",C300),[1]GEINDICE!AR$1:AS$65536,2,0),"")</f>
        <v>15.336611152252352</v>
      </c>
      <c r="AG300" s="46" t="str">
        <f>VLOOKUP(E300,[1]Apresentação!AW$1:AX$65536,2,0)</f>
        <v xml:space="preserve">                    2 - LEATHER AUXILIARIES</v>
      </c>
      <c r="AH300" s="46" t="str">
        <f t="shared" si="78"/>
        <v xml:space="preserve">         5204000054 - NOVALTAN AB BR</v>
      </c>
      <c r="AI300" s="47" t="str">
        <f t="shared" si="79"/>
        <v xml:space="preserve">     L00079 - BABY LEATHER IND E COM DE COUROS LTDA</v>
      </c>
      <c r="AJ300" t="str">
        <f t="shared" si="80"/>
        <v xml:space="preserve">     90 - SALES</v>
      </c>
      <c r="AK300" t="str">
        <f t="shared" si="81"/>
        <v/>
      </c>
      <c r="AL300">
        <f t="shared" si="82"/>
        <v>8</v>
      </c>
      <c r="AM300" t="str">
        <f t="shared" si="83"/>
        <v>2025 8</v>
      </c>
      <c r="AN300" t="str">
        <f t="shared" si="84"/>
        <v xml:space="preserve">BABY </v>
      </c>
    </row>
    <row r="301" spans="1:40" x14ac:dyDescent="0.35">
      <c r="A301">
        <v>82546</v>
      </c>
      <c r="B301" t="s">
        <v>274</v>
      </c>
      <c r="C301" s="31">
        <v>45804</v>
      </c>
      <c r="D301" t="s">
        <v>373</v>
      </c>
      <c r="E301" t="s">
        <v>374</v>
      </c>
      <c r="F301" t="s">
        <v>447</v>
      </c>
      <c r="G301" t="s">
        <v>448</v>
      </c>
      <c r="H301" t="s">
        <v>636</v>
      </c>
      <c r="I301" t="s">
        <v>637</v>
      </c>
      <c r="J301">
        <v>3000</v>
      </c>
      <c r="K301">
        <v>20100</v>
      </c>
      <c r="L301">
        <v>10568.32302</v>
      </c>
      <c r="M301">
        <v>4048.17</v>
      </c>
      <c r="N301">
        <v>6.7</v>
      </c>
      <c r="O301" s="32">
        <f t="shared" si="68"/>
        <v>16051.83</v>
      </c>
      <c r="P301" s="32">
        <f t="shared" si="69"/>
        <v>5483.5069800000001</v>
      </c>
      <c r="Q301">
        <v>739687</v>
      </c>
      <c r="R301" t="s">
        <v>312</v>
      </c>
      <c r="S301" t="s">
        <v>312</v>
      </c>
      <c r="T301" t="str">
        <f t="shared" si="70"/>
        <v>VEN</v>
      </c>
      <c r="U301" t="s">
        <v>313</v>
      </c>
      <c r="V301" s="33">
        <f t="shared" si="71"/>
        <v>20100</v>
      </c>
      <c r="W301">
        <f t="shared" si="72"/>
        <v>3000</v>
      </c>
      <c r="X301" s="33">
        <f t="shared" si="73"/>
        <v>16051.83</v>
      </c>
      <c r="Y301" s="33">
        <f t="shared" si="74"/>
        <v>4048.17</v>
      </c>
      <c r="Z301" s="45">
        <f t="shared" si="75"/>
        <v>0.24296054626865674</v>
      </c>
      <c r="AA301" s="33">
        <f t="shared" si="76"/>
        <v>4883.5069800000001</v>
      </c>
      <c r="AB301" s="45">
        <f t="shared" si="77"/>
        <v>0.3042336593397762</v>
      </c>
      <c r="AC301" s="33">
        <f>IFERROR($X301/VLOOKUP(CONCATENATE("USD",C301),[1]GEINDICE!AR$1:AS$65536,2,0),"")</f>
        <v>2839.0721448911372</v>
      </c>
      <c r="AD301" s="33">
        <f>IFERROR($AA301/VLOOKUP(CONCATENATE("USD",C301),[1]GEINDICE!AR$1:AS$65536,2,0),"")</f>
        <v>863.74130776985794</v>
      </c>
      <c r="AE301" s="33">
        <f>IFERROR($X301/VLOOKUP(CONCATENATE("EUR",C301),[1]GEINDICE!AR$1:AS$65536,2,0),"")</f>
        <v>2506.4535773398707</v>
      </c>
      <c r="AF301" s="33">
        <f>IFERROR($AA301/VLOOKUP(CONCATENATE("EUR",C301),[1]GEINDICE!AR$1:AS$65536,2,0),"")</f>
        <v>762.54754379938163</v>
      </c>
      <c r="AG301" s="48" t="str">
        <f>VLOOKUP(E301,[1]Apresentação!AW$1:AX$65536,2,0)</f>
        <v xml:space="preserve">                    2 - LEATHER AUXILIARIES</v>
      </c>
      <c r="AH301" s="48" t="str">
        <f t="shared" si="78"/>
        <v xml:space="preserve">         5204000054 - NOVALTAN AB BR</v>
      </c>
      <c r="AI301" s="49" t="str">
        <f t="shared" si="79"/>
        <v xml:space="preserve">     L00016 - A BUHLER SA CURTUME</v>
      </c>
      <c r="AJ301" t="str">
        <f t="shared" si="80"/>
        <v xml:space="preserve">     90 - SALES</v>
      </c>
      <c r="AK301" t="str">
        <f t="shared" si="81"/>
        <v/>
      </c>
      <c r="AL301">
        <f t="shared" si="82"/>
        <v>5</v>
      </c>
      <c r="AM301" t="str">
        <f t="shared" si="83"/>
        <v>2025 5</v>
      </c>
      <c r="AN301" t="str">
        <f t="shared" si="84"/>
        <v xml:space="preserve">A </v>
      </c>
    </row>
    <row r="302" spans="1:40" x14ac:dyDescent="0.35">
      <c r="A302">
        <v>84637</v>
      </c>
      <c r="B302" t="s">
        <v>274</v>
      </c>
      <c r="C302" s="31">
        <v>45975</v>
      </c>
      <c r="D302" t="s">
        <v>373</v>
      </c>
      <c r="E302" t="s">
        <v>374</v>
      </c>
      <c r="F302" t="s">
        <v>447</v>
      </c>
      <c r="G302" t="s">
        <v>448</v>
      </c>
      <c r="H302" t="s">
        <v>636</v>
      </c>
      <c r="I302" t="s">
        <v>637</v>
      </c>
      <c r="J302">
        <v>3000</v>
      </c>
      <c r="K302">
        <v>20100</v>
      </c>
      <c r="L302">
        <v>10235.54427</v>
      </c>
      <c r="M302">
        <v>4048.17</v>
      </c>
      <c r="N302">
        <v>6.7</v>
      </c>
      <c r="O302" s="32">
        <f t="shared" si="68"/>
        <v>16051.83</v>
      </c>
      <c r="P302" s="32">
        <f t="shared" si="69"/>
        <v>5816.2857299999996</v>
      </c>
      <c r="Q302">
        <v>767253</v>
      </c>
      <c r="R302" t="s">
        <v>312</v>
      </c>
      <c r="S302" t="s">
        <v>312</v>
      </c>
      <c r="T302" t="str">
        <f t="shared" si="70"/>
        <v>VEN</v>
      </c>
      <c r="U302" t="s">
        <v>313</v>
      </c>
      <c r="V302" s="33">
        <f t="shared" si="71"/>
        <v>20100</v>
      </c>
      <c r="W302">
        <f t="shared" si="72"/>
        <v>3000</v>
      </c>
      <c r="X302" s="33">
        <f t="shared" si="73"/>
        <v>16051.83</v>
      </c>
      <c r="Y302" s="33">
        <f t="shared" si="74"/>
        <v>4048.17</v>
      </c>
      <c r="Z302" s="45">
        <f t="shared" si="75"/>
        <v>0.25951670298507462</v>
      </c>
      <c r="AA302" s="33">
        <f t="shared" si="76"/>
        <v>5216.2857299999996</v>
      </c>
      <c r="AB302" s="45">
        <f t="shared" si="77"/>
        <v>0.32496517406426556</v>
      </c>
      <c r="AC302" s="33" t="str">
        <f>IFERROR($X302/VLOOKUP(CONCATENATE("USD",C302),[1]GEINDICE!AR$1:AS$65536,2,0),"")</f>
        <v/>
      </c>
      <c r="AD302" s="33" t="str">
        <f>IFERROR($AA302/VLOOKUP(CONCATENATE("USD",C302),[1]GEINDICE!AR$1:AS$65536,2,0),"")</f>
        <v/>
      </c>
      <c r="AE302" s="33" t="str">
        <f>IFERROR($X302/VLOOKUP(CONCATENATE("EUR",C302),[1]GEINDICE!AR$1:AS$65536,2,0),"")</f>
        <v/>
      </c>
      <c r="AF302" s="33" t="str">
        <f>IFERROR($AA302/VLOOKUP(CONCATENATE("EUR",C302),[1]GEINDICE!AR$1:AS$65536,2,0),"")</f>
        <v/>
      </c>
      <c r="AG302" s="48" t="str">
        <f>VLOOKUP(E302,[1]Apresentação!AW$1:AX$65536,2,0)</f>
        <v xml:space="preserve">                    2 - LEATHER AUXILIARIES</v>
      </c>
      <c r="AH302" s="48" t="str">
        <f t="shared" si="78"/>
        <v xml:space="preserve">         5204000054 - NOVALTAN AB BR</v>
      </c>
      <c r="AI302" s="49" t="str">
        <f t="shared" si="79"/>
        <v xml:space="preserve">     L00016 - A BUHLER SA CURTUME</v>
      </c>
      <c r="AJ302" t="str">
        <f t="shared" si="80"/>
        <v xml:space="preserve">     90 - SALES</v>
      </c>
      <c r="AK302" t="str">
        <f t="shared" si="81"/>
        <v/>
      </c>
      <c r="AL302">
        <f t="shared" si="82"/>
        <v>11</v>
      </c>
      <c r="AM302" t="str">
        <f t="shared" si="83"/>
        <v>2025 11</v>
      </c>
      <c r="AN302" t="str">
        <f t="shared" si="84"/>
        <v xml:space="preserve">A </v>
      </c>
    </row>
    <row r="303" spans="1:40" x14ac:dyDescent="0.35">
      <c r="A303">
        <v>82970</v>
      </c>
      <c r="B303" t="s">
        <v>274</v>
      </c>
      <c r="C303" s="31">
        <v>45841</v>
      </c>
      <c r="D303" t="s">
        <v>373</v>
      </c>
      <c r="E303" t="s">
        <v>374</v>
      </c>
      <c r="F303" t="s">
        <v>433</v>
      </c>
      <c r="G303" t="s">
        <v>434</v>
      </c>
      <c r="H303" t="s">
        <v>636</v>
      </c>
      <c r="I303" t="s">
        <v>637</v>
      </c>
      <c r="J303">
        <v>200</v>
      </c>
      <c r="K303">
        <v>1334</v>
      </c>
      <c r="L303">
        <v>722.10779000000002</v>
      </c>
      <c r="M303">
        <v>268.67</v>
      </c>
      <c r="N303">
        <v>6.67</v>
      </c>
      <c r="O303" s="32">
        <f t="shared" si="68"/>
        <v>1065.33</v>
      </c>
      <c r="P303" s="32">
        <f t="shared" si="69"/>
        <v>343.2222099999999</v>
      </c>
      <c r="Q303">
        <v>742717</v>
      </c>
      <c r="R303" t="s">
        <v>312</v>
      </c>
      <c r="S303" t="s">
        <v>312</v>
      </c>
      <c r="T303" t="str">
        <f t="shared" si="70"/>
        <v>VEN</v>
      </c>
      <c r="U303" t="s">
        <v>313</v>
      </c>
      <c r="V303" s="33">
        <f t="shared" si="71"/>
        <v>1334</v>
      </c>
      <c r="W303">
        <f t="shared" si="72"/>
        <v>200</v>
      </c>
      <c r="X303" s="33">
        <f t="shared" si="73"/>
        <v>1065.33</v>
      </c>
      <c r="Y303" s="33">
        <f t="shared" si="74"/>
        <v>268.67</v>
      </c>
      <c r="Z303" s="45">
        <f t="shared" si="75"/>
        <v>0.22730300599700143</v>
      </c>
      <c r="AA303" s="33">
        <f t="shared" si="76"/>
        <v>303.2222099999999</v>
      </c>
      <c r="AB303" s="45">
        <f t="shared" si="77"/>
        <v>0.28462749570555596</v>
      </c>
      <c r="AC303" s="33">
        <f>IFERROR($X303/VLOOKUP(CONCATENATE("USD",C303),[1]GEINDICE!AR$1:AS$65536,2,0),"")</f>
        <v>196.5263429752066</v>
      </c>
      <c r="AD303" s="33">
        <f>IFERROR($AA303/VLOOKUP(CONCATENATE("USD",C303),[1]GEINDICE!AR$1:AS$65536,2,0),"")</f>
        <v>55.936800841204231</v>
      </c>
      <c r="AE303" s="33">
        <f>IFERROR($X303/VLOOKUP(CONCATENATE("EUR",C303),[1]GEINDICE!AR$1:AS$65536,2,0),"")</f>
        <v>167.14205026828577</v>
      </c>
      <c r="AF303" s="33">
        <f>IFERROR($AA303/VLOOKUP(CONCATENATE("EUR",C303),[1]GEINDICE!AR$1:AS$65536,2,0),"")</f>
        <v>47.57322319495433</v>
      </c>
      <c r="AG303" s="48" t="str">
        <f>VLOOKUP(E303,[1]Apresentação!AW$1:AX$65536,2,0)</f>
        <v xml:space="preserve">                    2 - LEATHER AUXILIARIES</v>
      </c>
      <c r="AH303" s="48" t="str">
        <f t="shared" si="78"/>
        <v xml:space="preserve">         5204000054 - NOVALTAN AB BR</v>
      </c>
      <c r="AI303" s="49" t="str">
        <f t="shared" si="79"/>
        <v xml:space="preserve">     L00469 - VALESEMI BENEFICIAMENTO DE COUROS LTDA</v>
      </c>
      <c r="AJ303" t="str">
        <f t="shared" si="80"/>
        <v xml:space="preserve">     90 - SALES</v>
      </c>
      <c r="AK303" t="str">
        <f t="shared" si="81"/>
        <v/>
      </c>
      <c r="AL303">
        <f t="shared" si="82"/>
        <v>7</v>
      </c>
      <c r="AM303" t="str">
        <f t="shared" si="83"/>
        <v>2025 7</v>
      </c>
      <c r="AN303" t="str">
        <f t="shared" si="84"/>
        <v xml:space="preserve">VALESEMI </v>
      </c>
    </row>
    <row r="304" spans="1:40" x14ac:dyDescent="0.35">
      <c r="A304">
        <v>84593</v>
      </c>
      <c r="B304" t="s">
        <v>274</v>
      </c>
      <c r="C304" s="31">
        <v>45972</v>
      </c>
      <c r="D304" t="s">
        <v>373</v>
      </c>
      <c r="E304" t="s">
        <v>374</v>
      </c>
      <c r="F304" t="s">
        <v>433</v>
      </c>
      <c r="G304" t="s">
        <v>434</v>
      </c>
      <c r="H304" t="s">
        <v>636</v>
      </c>
      <c r="I304" t="s">
        <v>637</v>
      </c>
      <c r="J304">
        <v>250</v>
      </c>
      <c r="K304">
        <v>1667.5</v>
      </c>
      <c r="L304">
        <v>852.96202000000005</v>
      </c>
      <c r="M304">
        <v>335.84</v>
      </c>
      <c r="N304">
        <v>6.67</v>
      </c>
      <c r="O304" s="32">
        <f t="shared" si="68"/>
        <v>1331.66</v>
      </c>
      <c r="P304" s="32">
        <f t="shared" si="69"/>
        <v>478.69798000000003</v>
      </c>
      <c r="Q304">
        <v>766823</v>
      </c>
      <c r="R304" t="s">
        <v>312</v>
      </c>
      <c r="S304" t="s">
        <v>312</v>
      </c>
      <c r="T304" t="str">
        <f t="shared" si="70"/>
        <v>VEN</v>
      </c>
      <c r="U304" t="s">
        <v>313</v>
      </c>
      <c r="V304" s="33">
        <f t="shared" si="71"/>
        <v>1667.5</v>
      </c>
      <c r="W304">
        <f t="shared" si="72"/>
        <v>250</v>
      </c>
      <c r="X304" s="33">
        <f t="shared" si="73"/>
        <v>1331.66</v>
      </c>
      <c r="Y304" s="33">
        <f t="shared" si="74"/>
        <v>335.84</v>
      </c>
      <c r="Z304" s="45">
        <f t="shared" si="75"/>
        <v>0.25709024287856075</v>
      </c>
      <c r="AA304" s="33">
        <f t="shared" si="76"/>
        <v>428.69798000000003</v>
      </c>
      <c r="AB304" s="45">
        <f t="shared" si="77"/>
        <v>0.321927504017542</v>
      </c>
      <c r="AC304" s="33" t="str">
        <f>IFERROR($X304/VLOOKUP(CONCATENATE("USD",C304),[1]GEINDICE!AR$1:AS$65536,2,0),"")</f>
        <v/>
      </c>
      <c r="AD304" s="33" t="str">
        <f>IFERROR($AA304/VLOOKUP(CONCATENATE("USD",C304),[1]GEINDICE!AR$1:AS$65536,2,0),"")</f>
        <v/>
      </c>
      <c r="AE304" s="33" t="str">
        <f>IFERROR($X304/VLOOKUP(CONCATENATE("EUR",C304),[1]GEINDICE!AR$1:AS$65536,2,0),"")</f>
        <v/>
      </c>
      <c r="AF304" s="33" t="str">
        <f>IFERROR($AA304/VLOOKUP(CONCATENATE("EUR",C304),[1]GEINDICE!AR$1:AS$65536,2,0),"")</f>
        <v/>
      </c>
      <c r="AG304" s="48" t="str">
        <f>VLOOKUP(E304,[1]Apresentação!AW$1:AX$65536,2,0)</f>
        <v xml:space="preserve">                    2 - LEATHER AUXILIARIES</v>
      </c>
      <c r="AH304" s="48" t="str">
        <f t="shared" si="78"/>
        <v xml:space="preserve">         5204000054 - NOVALTAN AB BR</v>
      </c>
      <c r="AI304" s="49" t="str">
        <f t="shared" si="79"/>
        <v xml:space="preserve">     L00469 - VALESEMI BENEFICIAMENTO DE COUROS LTDA</v>
      </c>
      <c r="AJ304" t="str">
        <f t="shared" si="80"/>
        <v xml:space="preserve">     90 - SALES</v>
      </c>
      <c r="AK304" t="str">
        <f t="shared" si="81"/>
        <v/>
      </c>
      <c r="AL304">
        <f t="shared" si="82"/>
        <v>11</v>
      </c>
      <c r="AM304" t="str">
        <f t="shared" si="83"/>
        <v>2025 11</v>
      </c>
      <c r="AN304" t="str">
        <f t="shared" si="84"/>
        <v xml:space="preserve">VALESEMI </v>
      </c>
    </row>
    <row r="305" spans="1:40" x14ac:dyDescent="0.35">
      <c r="A305">
        <v>82468</v>
      </c>
      <c r="B305" t="s">
        <v>274</v>
      </c>
      <c r="C305" s="31">
        <v>45797</v>
      </c>
      <c r="D305" t="s">
        <v>373</v>
      </c>
      <c r="E305" t="s">
        <v>374</v>
      </c>
      <c r="F305" t="s">
        <v>642</v>
      </c>
      <c r="G305" t="s">
        <v>643</v>
      </c>
      <c r="H305" t="s">
        <v>636</v>
      </c>
      <c r="I305" t="s">
        <v>637</v>
      </c>
      <c r="J305">
        <v>100</v>
      </c>
      <c r="K305">
        <v>726.80000000000007</v>
      </c>
      <c r="L305">
        <v>352.27742999999998</v>
      </c>
      <c r="M305">
        <v>146.38</v>
      </c>
      <c r="N305">
        <v>7.2680000000000007</v>
      </c>
      <c r="O305" s="32">
        <f t="shared" si="68"/>
        <v>580.42000000000007</v>
      </c>
      <c r="P305" s="32">
        <f t="shared" si="69"/>
        <v>228.14257000000009</v>
      </c>
      <c r="Q305">
        <v>739077</v>
      </c>
      <c r="R305" t="s">
        <v>312</v>
      </c>
      <c r="S305" t="s">
        <v>312</v>
      </c>
      <c r="T305" t="str">
        <f t="shared" si="70"/>
        <v>VEN</v>
      </c>
      <c r="U305" t="s">
        <v>313</v>
      </c>
      <c r="V305" s="33">
        <f t="shared" si="71"/>
        <v>726.80000000000007</v>
      </c>
      <c r="W305">
        <f t="shared" si="72"/>
        <v>100</v>
      </c>
      <c r="X305" s="33">
        <f t="shared" si="73"/>
        <v>580.42000000000007</v>
      </c>
      <c r="Y305" s="33">
        <f t="shared" si="74"/>
        <v>146.38</v>
      </c>
      <c r="Z305" s="45">
        <f t="shared" si="75"/>
        <v>0.28638218216840955</v>
      </c>
      <c r="AA305" s="33">
        <f t="shared" si="76"/>
        <v>208.14257000000009</v>
      </c>
      <c r="AB305" s="45">
        <f t="shared" si="77"/>
        <v>0.35860681919988985</v>
      </c>
      <c r="AC305" s="33">
        <f>IFERROR($X305/VLOOKUP(CONCATENATE("USD",C305),[1]GEINDICE!AR$1:AS$65536,2,0),"")</f>
        <v>102.51148004238786</v>
      </c>
      <c r="AD305" s="33">
        <f>IFERROR($AA305/VLOOKUP(CONCATENATE("USD",C305),[1]GEINDICE!AR$1:AS$65536,2,0),"")</f>
        <v>36.761315789473699</v>
      </c>
      <c r="AE305" s="33">
        <f>IFERROR($X305/VLOOKUP(CONCATENATE("EUR",C305),[1]GEINDICE!AR$1:AS$65536,2,0),"")</f>
        <v>91.08913998744508</v>
      </c>
      <c r="AF305" s="33">
        <f>IFERROR($AA305/VLOOKUP(CONCATENATE("EUR",C305),[1]GEINDICE!AR$1:AS$65536,2,0),"")</f>
        <v>32.665186754551179</v>
      </c>
      <c r="AG305" s="48" t="str">
        <f>VLOOKUP(E305,[1]Apresentação!AW$1:AX$65536,2,0)</f>
        <v xml:space="preserve">                    2 - LEATHER AUXILIARIES</v>
      </c>
      <c r="AH305" s="48" t="str">
        <f t="shared" si="78"/>
        <v xml:space="preserve">         5204000054 - NOVALTAN AB BR</v>
      </c>
      <c r="AI305" s="49" t="str">
        <f t="shared" si="79"/>
        <v xml:space="preserve">     L00281 - ICL BENEFICIAMENTO DE COUROS LTDA.</v>
      </c>
      <c r="AJ305" t="str">
        <f t="shared" si="80"/>
        <v xml:space="preserve">     90 - SALES</v>
      </c>
      <c r="AK305" t="str">
        <f t="shared" si="81"/>
        <v/>
      </c>
      <c r="AL305">
        <f t="shared" si="82"/>
        <v>5</v>
      </c>
      <c r="AM305" t="str">
        <f t="shared" si="83"/>
        <v>2025 5</v>
      </c>
      <c r="AN305" t="str">
        <f t="shared" si="84"/>
        <v xml:space="preserve">ICL </v>
      </c>
    </row>
    <row r="306" spans="1:40" x14ac:dyDescent="0.35">
      <c r="A306">
        <v>83789</v>
      </c>
      <c r="B306" t="s">
        <v>274</v>
      </c>
      <c r="C306" s="31">
        <v>45909</v>
      </c>
      <c r="D306" t="s">
        <v>373</v>
      </c>
      <c r="E306" t="s">
        <v>374</v>
      </c>
      <c r="F306" t="s">
        <v>447</v>
      </c>
      <c r="G306" t="s">
        <v>448</v>
      </c>
      <c r="H306" t="s">
        <v>636</v>
      </c>
      <c r="I306" t="s">
        <v>637</v>
      </c>
      <c r="J306">
        <v>2000</v>
      </c>
      <c r="K306">
        <v>13400</v>
      </c>
      <c r="L306">
        <v>7204.6258200000002</v>
      </c>
      <c r="M306">
        <v>2698.78</v>
      </c>
      <c r="N306">
        <v>6.7</v>
      </c>
      <c r="O306" s="32">
        <f t="shared" si="68"/>
        <v>10701.22</v>
      </c>
      <c r="P306" s="32">
        <f t="shared" si="69"/>
        <v>3496.5941799999991</v>
      </c>
      <c r="Q306">
        <v>760944</v>
      </c>
      <c r="R306" t="s">
        <v>312</v>
      </c>
      <c r="S306" t="s">
        <v>312</v>
      </c>
      <c r="T306" t="str">
        <f t="shared" si="70"/>
        <v>VEN</v>
      </c>
      <c r="U306" t="s">
        <v>437</v>
      </c>
      <c r="V306" s="33">
        <f t="shared" si="71"/>
        <v>13400</v>
      </c>
      <c r="W306">
        <f t="shared" si="72"/>
        <v>2000</v>
      </c>
      <c r="X306" s="33">
        <f t="shared" si="73"/>
        <v>10701.22</v>
      </c>
      <c r="Y306" s="33">
        <f t="shared" si="74"/>
        <v>2698.78</v>
      </c>
      <c r="Z306" s="45">
        <f t="shared" si="75"/>
        <v>0.2310891179104477</v>
      </c>
      <c r="AA306" s="33">
        <f t="shared" si="76"/>
        <v>3096.5941799999991</v>
      </c>
      <c r="AB306" s="45">
        <f t="shared" si="77"/>
        <v>0.28936833183506172</v>
      </c>
      <c r="AC306" s="33">
        <f>IFERROR($X306/VLOOKUP(CONCATENATE("USD",C306),[1]GEINDICE!AR$1:AS$65536,2,0),"")</f>
        <v>1971.5575371236962</v>
      </c>
      <c r="AD306" s="33">
        <f>IFERROR($AA306/VLOOKUP(CONCATENATE("USD",C306),[1]GEINDICE!AR$1:AS$65536,2,0),"")</f>
        <v>570.50631563432682</v>
      </c>
      <c r="AE306" s="33">
        <f>IFERROR($X306/VLOOKUP(CONCATENATE("EUR",C306),[1]GEINDICE!AR$1:AS$65536,2,0),"")</f>
        <v>1681.7884645607417</v>
      </c>
      <c r="AF306" s="33">
        <f>IFERROR($AA306/VLOOKUP(CONCATENATE("EUR",C306),[1]GEINDICE!AR$1:AS$65536,2,0),"")</f>
        <v>486.65632248939164</v>
      </c>
      <c r="AG306" s="48" t="str">
        <f>VLOOKUP(E306,[1]Apresentação!AW$1:AX$65536,2,0)</f>
        <v xml:space="preserve">                    2 - LEATHER AUXILIARIES</v>
      </c>
      <c r="AH306" s="48" t="str">
        <f t="shared" si="78"/>
        <v xml:space="preserve">         5204000054 - NOVALTAN AB BR</v>
      </c>
      <c r="AI306" s="49" t="str">
        <f t="shared" si="79"/>
        <v xml:space="preserve">     L00016 - A BUHLER SA CURTUME</v>
      </c>
      <c r="AJ306" t="str">
        <f t="shared" si="80"/>
        <v xml:space="preserve">     90 - SALES</v>
      </c>
      <c r="AK306" t="str">
        <f t="shared" si="81"/>
        <v/>
      </c>
      <c r="AL306">
        <f t="shared" si="82"/>
        <v>9</v>
      </c>
      <c r="AM306" t="str">
        <f t="shared" si="83"/>
        <v>2025 9</v>
      </c>
      <c r="AN306" t="str">
        <f t="shared" si="84"/>
        <v xml:space="preserve">A </v>
      </c>
    </row>
    <row r="307" spans="1:40" x14ac:dyDescent="0.35">
      <c r="A307">
        <v>82506</v>
      </c>
      <c r="B307" t="s">
        <v>274</v>
      </c>
      <c r="C307" s="31">
        <v>45799</v>
      </c>
      <c r="D307" t="s">
        <v>373</v>
      </c>
      <c r="E307" t="s">
        <v>374</v>
      </c>
      <c r="F307" t="s">
        <v>433</v>
      </c>
      <c r="G307" t="s">
        <v>434</v>
      </c>
      <c r="H307" t="s">
        <v>636</v>
      </c>
      <c r="I307" t="s">
        <v>637</v>
      </c>
      <c r="J307">
        <v>100</v>
      </c>
      <c r="K307">
        <v>667</v>
      </c>
      <c r="L307">
        <v>352.27742999999998</v>
      </c>
      <c r="M307">
        <v>134.33000000000001</v>
      </c>
      <c r="N307">
        <v>6.67</v>
      </c>
      <c r="O307" s="32">
        <f t="shared" si="68"/>
        <v>532.66999999999996</v>
      </c>
      <c r="P307" s="32">
        <f t="shared" si="69"/>
        <v>180.39256999999998</v>
      </c>
      <c r="Q307">
        <v>739360</v>
      </c>
      <c r="R307" t="s">
        <v>312</v>
      </c>
      <c r="S307" t="s">
        <v>312</v>
      </c>
      <c r="T307" t="str">
        <f t="shared" si="70"/>
        <v>VEN</v>
      </c>
      <c r="U307" t="s">
        <v>313</v>
      </c>
      <c r="V307" s="33">
        <f t="shared" si="71"/>
        <v>667</v>
      </c>
      <c r="W307">
        <f t="shared" si="72"/>
        <v>100</v>
      </c>
      <c r="X307" s="33">
        <f t="shared" si="73"/>
        <v>532.66999999999996</v>
      </c>
      <c r="Y307" s="33">
        <f t="shared" si="74"/>
        <v>134.33000000000001</v>
      </c>
      <c r="Z307" s="45">
        <f t="shared" si="75"/>
        <v>0.24046862068965513</v>
      </c>
      <c r="AA307" s="33">
        <f t="shared" si="76"/>
        <v>160.39256999999998</v>
      </c>
      <c r="AB307" s="45">
        <f t="shared" si="77"/>
        <v>0.30111057502769067</v>
      </c>
      <c r="AC307" s="33">
        <f>IFERROR($X307/VLOOKUP(CONCATENATE("USD",C307),[1]GEINDICE!AR$1:AS$65536,2,0),"")</f>
        <v>94.46178400425606</v>
      </c>
      <c r="AD307" s="33">
        <f>IFERROR($AA307/VLOOKUP(CONCATENATE("USD",C307),[1]GEINDICE!AR$1:AS$65536,2,0),"")</f>
        <v>28.443442099663056</v>
      </c>
      <c r="AE307" s="33">
        <f>IFERROR($X307/VLOOKUP(CONCATENATE("EUR",C307),[1]GEINDICE!AR$1:AS$65536,2,0),"")</f>
        <v>83.728131533032567</v>
      </c>
      <c r="AF307" s="33">
        <f>IFERROR($AA307/VLOOKUP(CONCATENATE("EUR",C307),[1]GEINDICE!AR$1:AS$65536,2,0),"")</f>
        <v>25.211425831905558</v>
      </c>
      <c r="AG307" s="48" t="str">
        <f>VLOOKUP(E307,[1]Apresentação!AW$1:AX$65536,2,0)</f>
        <v xml:space="preserve">                    2 - LEATHER AUXILIARIES</v>
      </c>
      <c r="AH307" s="48" t="str">
        <f t="shared" si="78"/>
        <v xml:space="preserve">         5204000054 - NOVALTAN AB BR</v>
      </c>
      <c r="AI307" s="49" t="str">
        <f t="shared" si="79"/>
        <v xml:space="preserve">     L00469 - VALESEMI BENEFICIAMENTO DE COUROS LTDA</v>
      </c>
      <c r="AJ307" t="str">
        <f t="shared" si="80"/>
        <v xml:space="preserve">     90 - SALES</v>
      </c>
      <c r="AK307" t="str">
        <f t="shared" si="81"/>
        <v/>
      </c>
      <c r="AL307">
        <f t="shared" si="82"/>
        <v>5</v>
      </c>
      <c r="AM307" t="str">
        <f t="shared" si="83"/>
        <v>2025 5</v>
      </c>
      <c r="AN307" t="str">
        <f t="shared" si="84"/>
        <v xml:space="preserve">VALESEMI </v>
      </c>
    </row>
    <row r="308" spans="1:40" x14ac:dyDescent="0.35">
      <c r="A308">
        <v>82622</v>
      </c>
      <c r="B308" t="s">
        <v>274</v>
      </c>
      <c r="C308" s="31">
        <v>45810</v>
      </c>
      <c r="D308" t="s">
        <v>373</v>
      </c>
      <c r="E308" t="s">
        <v>374</v>
      </c>
      <c r="F308" t="s">
        <v>447</v>
      </c>
      <c r="G308" t="s">
        <v>448</v>
      </c>
      <c r="H308" t="s">
        <v>636</v>
      </c>
      <c r="I308" t="s">
        <v>637</v>
      </c>
      <c r="J308">
        <v>3000</v>
      </c>
      <c r="K308">
        <v>20100</v>
      </c>
      <c r="L308">
        <v>10568.32302</v>
      </c>
      <c r="M308">
        <v>4048.17</v>
      </c>
      <c r="N308">
        <v>6.7</v>
      </c>
      <c r="O308" s="32">
        <f t="shared" si="68"/>
        <v>16051.83</v>
      </c>
      <c r="P308" s="32">
        <f t="shared" si="69"/>
        <v>5483.5069800000001</v>
      </c>
      <c r="Q308">
        <v>740235</v>
      </c>
      <c r="R308" t="s">
        <v>312</v>
      </c>
      <c r="S308" t="s">
        <v>312</v>
      </c>
      <c r="T308" t="str">
        <f t="shared" si="70"/>
        <v>VEN</v>
      </c>
      <c r="U308" t="s">
        <v>437</v>
      </c>
      <c r="V308" s="33">
        <f t="shared" si="71"/>
        <v>20100</v>
      </c>
      <c r="W308">
        <f t="shared" si="72"/>
        <v>3000</v>
      </c>
      <c r="X308" s="33">
        <f t="shared" si="73"/>
        <v>16051.83</v>
      </c>
      <c r="Y308" s="33">
        <f t="shared" si="74"/>
        <v>4048.17</v>
      </c>
      <c r="Z308" s="45">
        <f t="shared" si="75"/>
        <v>0.24296054626865674</v>
      </c>
      <c r="AA308" s="33">
        <f t="shared" si="76"/>
        <v>4883.5069800000001</v>
      </c>
      <c r="AB308" s="45">
        <f t="shared" si="77"/>
        <v>0.3042336593397762</v>
      </c>
      <c r="AC308" s="33">
        <f>IFERROR($X308/VLOOKUP(CONCATENATE("USD",C308),[1]GEINDICE!AR$1:AS$65536,2,0),"")</f>
        <v>2819.2265135149373</v>
      </c>
      <c r="AD308" s="33">
        <f>IFERROR($AA308/VLOOKUP(CONCATENATE("USD",C308),[1]GEINDICE!AR$1:AS$65536,2,0),"")</f>
        <v>857.70359871436847</v>
      </c>
      <c r="AE308" s="33">
        <f>IFERROR($X308/VLOOKUP(CONCATENATE("EUR",C308),[1]GEINDICE!AR$1:AS$65536,2,0),"")</f>
        <v>2466.2871629407696</v>
      </c>
      <c r="AF308" s="33">
        <f>IFERROR($AA308/VLOOKUP(CONCATENATE("EUR",C308),[1]GEINDICE!AR$1:AS$65536,2,0),"")</f>
        <v>750.3275685641853</v>
      </c>
      <c r="AG308" s="48" t="str">
        <f>VLOOKUP(E308,[1]Apresentação!AW$1:AX$65536,2,0)</f>
        <v xml:space="preserve">                    2 - LEATHER AUXILIARIES</v>
      </c>
      <c r="AH308" s="48" t="str">
        <f t="shared" si="78"/>
        <v xml:space="preserve">         5204000054 - NOVALTAN AB BR</v>
      </c>
      <c r="AI308" s="49" t="str">
        <f t="shared" si="79"/>
        <v xml:space="preserve">     L00016 - A BUHLER SA CURTUME</v>
      </c>
      <c r="AJ308" t="str">
        <f t="shared" si="80"/>
        <v xml:space="preserve">     90 - SALES</v>
      </c>
      <c r="AK308" t="str">
        <f t="shared" si="81"/>
        <v/>
      </c>
      <c r="AL308">
        <f t="shared" si="82"/>
        <v>6</v>
      </c>
      <c r="AM308" t="str">
        <f t="shared" si="83"/>
        <v>2025 6</v>
      </c>
      <c r="AN308" t="str">
        <f t="shared" si="84"/>
        <v xml:space="preserve">A </v>
      </c>
    </row>
    <row r="309" spans="1:40" x14ac:dyDescent="0.35">
      <c r="A309">
        <v>82640</v>
      </c>
      <c r="B309" t="s">
        <v>274</v>
      </c>
      <c r="C309" s="31">
        <v>45811</v>
      </c>
      <c r="D309" t="s">
        <v>373</v>
      </c>
      <c r="E309" t="s">
        <v>374</v>
      </c>
      <c r="F309" t="s">
        <v>433</v>
      </c>
      <c r="G309" t="s">
        <v>434</v>
      </c>
      <c r="H309" t="s">
        <v>636</v>
      </c>
      <c r="I309" t="s">
        <v>637</v>
      </c>
      <c r="J309">
        <v>75</v>
      </c>
      <c r="K309">
        <v>500.25</v>
      </c>
      <c r="L309">
        <v>264.20808</v>
      </c>
      <c r="M309">
        <v>100.75</v>
      </c>
      <c r="N309">
        <v>6.67</v>
      </c>
      <c r="O309" s="32">
        <f t="shared" si="68"/>
        <v>399.5</v>
      </c>
      <c r="P309" s="32">
        <f t="shared" si="69"/>
        <v>135.29192</v>
      </c>
      <c r="Q309">
        <v>740311</v>
      </c>
      <c r="R309" t="s">
        <v>312</v>
      </c>
      <c r="S309" t="s">
        <v>312</v>
      </c>
      <c r="T309" t="str">
        <f t="shared" si="70"/>
        <v>VEN</v>
      </c>
      <c r="U309" t="s">
        <v>313</v>
      </c>
      <c r="V309" s="33">
        <f t="shared" si="71"/>
        <v>500.25</v>
      </c>
      <c r="W309">
        <f t="shared" si="72"/>
        <v>75</v>
      </c>
      <c r="X309" s="33">
        <f t="shared" si="73"/>
        <v>399.5</v>
      </c>
      <c r="Y309" s="33">
        <f t="shared" si="74"/>
        <v>100.75</v>
      </c>
      <c r="Z309" s="45">
        <f t="shared" si="75"/>
        <v>0.24046360819590207</v>
      </c>
      <c r="AA309" s="33">
        <f t="shared" si="76"/>
        <v>120.29192</v>
      </c>
      <c r="AB309" s="45">
        <f t="shared" si="77"/>
        <v>0.3011061827284105</v>
      </c>
      <c r="AC309" s="33">
        <f>IFERROR($X309/VLOOKUP(CONCATENATE("USD",C309),[1]GEINDICE!AR$1:AS$65536,2,0),"")</f>
        <v>70.466010512576275</v>
      </c>
      <c r="AD309" s="33">
        <f>IFERROR($AA309/VLOOKUP(CONCATENATE("USD",C309),[1]GEINDICE!AR$1:AS$65536,2,0),"")</f>
        <v>21.217751437541892</v>
      </c>
      <c r="AE309" s="33">
        <f>IFERROR($X309/VLOOKUP(CONCATENATE("EUR",C309),[1]GEINDICE!AR$1:AS$65536,2,0),"")</f>
        <v>61.959117838642641</v>
      </c>
      <c r="AF309" s="33">
        <f>IFERROR($AA309/VLOOKUP(CONCATENATE("EUR",C309),[1]GEINDICE!AR$1:AS$65536,2,0),"")</f>
        <v>18.656273457613452</v>
      </c>
      <c r="AG309" s="48" t="str">
        <f>VLOOKUP(E309,[1]Apresentação!AW$1:AX$65536,2,0)</f>
        <v xml:space="preserve">                    2 - LEATHER AUXILIARIES</v>
      </c>
      <c r="AH309" s="48" t="str">
        <f t="shared" si="78"/>
        <v xml:space="preserve">         5204000054 - NOVALTAN AB BR</v>
      </c>
      <c r="AI309" s="49" t="str">
        <f t="shared" si="79"/>
        <v xml:space="preserve">     L00469 - VALESEMI BENEFICIAMENTO DE COUROS LTDA</v>
      </c>
      <c r="AJ309" t="str">
        <f t="shared" si="80"/>
        <v xml:space="preserve">     90 - SALES</v>
      </c>
      <c r="AK309" t="str">
        <f t="shared" si="81"/>
        <v/>
      </c>
      <c r="AL309">
        <f t="shared" si="82"/>
        <v>6</v>
      </c>
      <c r="AM309" t="str">
        <f t="shared" si="83"/>
        <v>2025 6</v>
      </c>
      <c r="AN309" t="str">
        <f t="shared" si="84"/>
        <v xml:space="preserve">VALESEMI </v>
      </c>
    </row>
    <row r="310" spans="1:40" x14ac:dyDescent="0.35">
      <c r="A310">
        <v>82641</v>
      </c>
      <c r="B310" t="s">
        <v>274</v>
      </c>
      <c r="C310" s="31">
        <v>45811</v>
      </c>
      <c r="D310" t="s">
        <v>373</v>
      </c>
      <c r="E310" t="s">
        <v>374</v>
      </c>
      <c r="F310" t="s">
        <v>642</v>
      </c>
      <c r="G310" t="s">
        <v>643</v>
      </c>
      <c r="H310" t="s">
        <v>636</v>
      </c>
      <c r="I310" t="s">
        <v>637</v>
      </c>
      <c r="J310">
        <v>100</v>
      </c>
      <c r="K310">
        <v>726.80000000000007</v>
      </c>
      <c r="L310">
        <v>352.27742999999998</v>
      </c>
      <c r="M310">
        <v>146.38</v>
      </c>
      <c r="N310">
        <v>7.2680000000000007</v>
      </c>
      <c r="O310" s="32">
        <f t="shared" si="68"/>
        <v>580.42000000000007</v>
      </c>
      <c r="P310" s="32">
        <f t="shared" si="69"/>
        <v>228.14257000000009</v>
      </c>
      <c r="Q310">
        <v>740312</v>
      </c>
      <c r="R310" t="s">
        <v>312</v>
      </c>
      <c r="S310" t="s">
        <v>312</v>
      </c>
      <c r="T310" t="str">
        <f t="shared" si="70"/>
        <v>VEN</v>
      </c>
      <c r="U310" t="s">
        <v>313</v>
      </c>
      <c r="V310" s="33">
        <f t="shared" si="71"/>
        <v>726.80000000000007</v>
      </c>
      <c r="W310">
        <f t="shared" si="72"/>
        <v>100</v>
      </c>
      <c r="X310" s="33">
        <f t="shared" si="73"/>
        <v>580.42000000000007</v>
      </c>
      <c r="Y310" s="33">
        <f t="shared" si="74"/>
        <v>146.38</v>
      </c>
      <c r="Z310" s="45">
        <f t="shared" si="75"/>
        <v>0.28638218216840955</v>
      </c>
      <c r="AA310" s="33">
        <f t="shared" si="76"/>
        <v>208.14257000000009</v>
      </c>
      <c r="AB310" s="45">
        <f t="shared" si="77"/>
        <v>0.35860681919988985</v>
      </c>
      <c r="AC310" s="33">
        <f>IFERROR($X310/VLOOKUP(CONCATENATE("USD",C310),[1]GEINDICE!AR$1:AS$65536,2,0),"")</f>
        <v>102.37767665008643</v>
      </c>
      <c r="AD310" s="33">
        <f>IFERROR($AA310/VLOOKUP(CONCATENATE("USD",C310),[1]GEINDICE!AR$1:AS$65536,2,0),"")</f>
        <v>36.713332980562328</v>
      </c>
      <c r="AE310" s="33">
        <f>IFERROR($X310/VLOOKUP(CONCATENATE("EUR",C310),[1]GEINDICE!AR$1:AS$65536,2,0),"")</f>
        <v>90.01830081578214</v>
      </c>
      <c r="AF310" s="33">
        <f>IFERROR($AA310/VLOOKUP(CONCATENATE("EUR",C310),[1]GEINDICE!AR$1:AS$65536,2,0),"")</f>
        <v>32.28117652532648</v>
      </c>
      <c r="AG310" s="48" t="str">
        <f>VLOOKUP(E310,[1]Apresentação!AW$1:AX$65536,2,0)</f>
        <v xml:space="preserve">                    2 - LEATHER AUXILIARIES</v>
      </c>
      <c r="AH310" s="48" t="str">
        <f t="shared" si="78"/>
        <v xml:space="preserve">         5204000054 - NOVALTAN AB BR</v>
      </c>
      <c r="AI310" s="49" t="str">
        <f t="shared" si="79"/>
        <v xml:space="preserve">     L00281 - ICL BENEFICIAMENTO DE COUROS LTDA.</v>
      </c>
      <c r="AJ310" t="str">
        <f t="shared" si="80"/>
        <v xml:space="preserve">     90 - SALES</v>
      </c>
      <c r="AK310" t="str">
        <f t="shared" si="81"/>
        <v/>
      </c>
      <c r="AL310">
        <f t="shared" si="82"/>
        <v>6</v>
      </c>
      <c r="AM310" t="str">
        <f t="shared" si="83"/>
        <v>2025 6</v>
      </c>
      <c r="AN310" t="str">
        <f t="shared" si="84"/>
        <v xml:space="preserve">ICL </v>
      </c>
    </row>
    <row r="311" spans="1:40" x14ac:dyDescent="0.35">
      <c r="A311">
        <v>84190</v>
      </c>
      <c r="B311" t="s">
        <v>274</v>
      </c>
      <c r="C311" s="31">
        <v>45940</v>
      </c>
      <c r="D311" t="s">
        <v>373</v>
      </c>
      <c r="E311" t="s">
        <v>374</v>
      </c>
      <c r="F311" t="s">
        <v>433</v>
      </c>
      <c r="G311" t="s">
        <v>434</v>
      </c>
      <c r="H311" t="s">
        <v>636</v>
      </c>
      <c r="I311" t="s">
        <v>637</v>
      </c>
      <c r="J311">
        <v>200</v>
      </c>
      <c r="K311">
        <v>1334</v>
      </c>
      <c r="L311">
        <v>694.11797999999999</v>
      </c>
      <c r="M311">
        <v>268.67</v>
      </c>
      <c r="N311">
        <v>6.67</v>
      </c>
      <c r="O311" s="32">
        <f t="shared" si="68"/>
        <v>1065.33</v>
      </c>
      <c r="P311" s="32">
        <f t="shared" si="69"/>
        <v>371.21201999999994</v>
      </c>
      <c r="Q311">
        <v>763885</v>
      </c>
      <c r="R311" t="s">
        <v>312</v>
      </c>
      <c r="S311" t="s">
        <v>312</v>
      </c>
      <c r="T311" t="str">
        <f t="shared" si="70"/>
        <v>VEN</v>
      </c>
      <c r="U311" t="s">
        <v>313</v>
      </c>
      <c r="V311" s="33">
        <f t="shared" si="71"/>
        <v>1334</v>
      </c>
      <c r="W311">
        <f t="shared" si="72"/>
        <v>200</v>
      </c>
      <c r="X311" s="33">
        <f t="shared" si="73"/>
        <v>1065.33</v>
      </c>
      <c r="Y311" s="33">
        <f t="shared" si="74"/>
        <v>268.67</v>
      </c>
      <c r="Z311" s="45">
        <f t="shared" si="75"/>
        <v>0.24828487256371809</v>
      </c>
      <c r="AA311" s="33">
        <f t="shared" si="76"/>
        <v>331.21201999999994</v>
      </c>
      <c r="AB311" s="45">
        <f t="shared" si="77"/>
        <v>0.31090086639820519</v>
      </c>
      <c r="AC311" s="33">
        <f>IFERROR($X311/VLOOKUP(CONCATENATE("USD",C311),[1]GEINDICE!AR$1:AS$65536,2,0),"")</f>
        <v>195.66726664952427</v>
      </c>
      <c r="AD311" s="33">
        <f>IFERROR($AA311/VLOOKUP(CONCATENATE("USD",C311),[1]GEINDICE!AR$1:AS$65536,2,0),"")</f>
        <v>60.833122727105739</v>
      </c>
      <c r="AE311" s="33">
        <f>IFERROR($X311/VLOOKUP(CONCATENATE("EUR",C311),[1]GEINDICE!AR$1:AS$65536,2,0),"")</f>
        <v>168.47423854255621</v>
      </c>
      <c r="AF311" s="33">
        <f>IFERROR($AA311/VLOOKUP(CONCATENATE("EUR",C311),[1]GEINDICE!AR$1:AS$65536,2,0),"")</f>
        <v>52.378786728658618</v>
      </c>
      <c r="AG311" s="48" t="str">
        <f>VLOOKUP(E311,[1]Apresentação!AW$1:AX$65536,2,0)</f>
        <v xml:space="preserve">                    2 - LEATHER AUXILIARIES</v>
      </c>
      <c r="AH311" s="48" t="str">
        <f t="shared" si="78"/>
        <v xml:space="preserve">         5204000054 - NOVALTAN AB BR</v>
      </c>
      <c r="AI311" s="49" t="str">
        <f t="shared" si="79"/>
        <v xml:space="preserve">     L00469 - VALESEMI BENEFICIAMENTO DE COUROS LTDA</v>
      </c>
      <c r="AJ311" t="str">
        <f t="shared" si="80"/>
        <v xml:space="preserve">     90 - SALES</v>
      </c>
      <c r="AK311" t="str">
        <f t="shared" si="81"/>
        <v/>
      </c>
      <c r="AL311">
        <f t="shared" si="82"/>
        <v>10</v>
      </c>
      <c r="AM311" t="str">
        <f t="shared" si="83"/>
        <v>2025 10</v>
      </c>
      <c r="AN311" t="str">
        <f t="shared" si="84"/>
        <v xml:space="preserve">VALESEMI </v>
      </c>
    </row>
    <row r="312" spans="1:40" x14ac:dyDescent="0.35">
      <c r="A312">
        <v>84258</v>
      </c>
      <c r="B312" t="s">
        <v>274</v>
      </c>
      <c r="C312" s="31">
        <v>45947</v>
      </c>
      <c r="D312" t="s">
        <v>373</v>
      </c>
      <c r="E312" t="s">
        <v>374</v>
      </c>
      <c r="F312" t="s">
        <v>447</v>
      </c>
      <c r="G312" t="s">
        <v>448</v>
      </c>
      <c r="H312" t="s">
        <v>636</v>
      </c>
      <c r="I312" t="s">
        <v>637</v>
      </c>
      <c r="J312">
        <v>2000</v>
      </c>
      <c r="K312">
        <v>13400</v>
      </c>
      <c r="L312">
        <v>6941.1797699999997</v>
      </c>
      <c r="M312">
        <v>2698.78</v>
      </c>
      <c r="N312">
        <v>6.7</v>
      </c>
      <c r="O312" s="32">
        <f t="shared" si="68"/>
        <v>10701.22</v>
      </c>
      <c r="P312" s="32">
        <f t="shared" si="69"/>
        <v>3760.0402299999996</v>
      </c>
      <c r="Q312">
        <v>764538</v>
      </c>
      <c r="R312" t="s">
        <v>312</v>
      </c>
      <c r="S312" t="s">
        <v>312</v>
      </c>
      <c r="T312" t="str">
        <f t="shared" si="70"/>
        <v>VEN</v>
      </c>
      <c r="U312" t="s">
        <v>437</v>
      </c>
      <c r="V312" s="33">
        <f t="shared" si="71"/>
        <v>13400</v>
      </c>
      <c r="W312">
        <f t="shared" si="72"/>
        <v>2000</v>
      </c>
      <c r="X312" s="33">
        <f t="shared" si="73"/>
        <v>10701.22</v>
      </c>
      <c r="Y312" s="33">
        <f t="shared" si="74"/>
        <v>2698.78</v>
      </c>
      <c r="Z312" s="45">
        <f t="shared" si="75"/>
        <v>0.25074927089552235</v>
      </c>
      <c r="AA312" s="33">
        <f t="shared" si="76"/>
        <v>3360.0402299999996</v>
      </c>
      <c r="AB312" s="45">
        <f t="shared" si="77"/>
        <v>0.31398665105473955</v>
      </c>
      <c r="AC312" s="33">
        <f>IFERROR($X312/VLOOKUP(CONCATENATE("USD",C312),[1]GEINDICE!AR$1:AS$65536,2,0),"")</f>
        <v>1967.497701783416</v>
      </c>
      <c r="AD312" s="33">
        <f>IFERROR($AA312/VLOOKUP(CONCATENATE("USD",C312),[1]GEINDICE!AR$1:AS$65536,2,0),"")</f>
        <v>617.76801434087145</v>
      </c>
      <c r="AE312" s="33">
        <f>IFERROR($X312/VLOOKUP(CONCATENATE("EUR",C312),[1]GEINDICE!AR$1:AS$65536,2,0),"")</f>
        <v>1685.5234765077412</v>
      </c>
      <c r="AF312" s="33">
        <f>IFERROR($AA312/VLOOKUP(CONCATENATE("EUR",C312),[1]GEINDICE!AR$1:AS$65536,2,0),"")</f>
        <v>529.23187166280763</v>
      </c>
      <c r="AG312" s="48" t="str">
        <f>VLOOKUP(E312,[1]Apresentação!AW$1:AX$65536,2,0)</f>
        <v xml:space="preserve">                    2 - LEATHER AUXILIARIES</v>
      </c>
      <c r="AH312" s="48" t="str">
        <f t="shared" si="78"/>
        <v xml:space="preserve">         5204000054 - NOVALTAN AB BR</v>
      </c>
      <c r="AI312" s="49" t="str">
        <f t="shared" si="79"/>
        <v xml:space="preserve">     L00016 - A BUHLER SA CURTUME</v>
      </c>
      <c r="AJ312" t="str">
        <f t="shared" si="80"/>
        <v xml:space="preserve">     90 - SALES</v>
      </c>
      <c r="AK312" t="str">
        <f t="shared" si="81"/>
        <v/>
      </c>
      <c r="AL312">
        <f t="shared" si="82"/>
        <v>10</v>
      </c>
      <c r="AM312" t="str">
        <f t="shared" si="83"/>
        <v>2025 10</v>
      </c>
      <c r="AN312" t="str">
        <f t="shared" si="84"/>
        <v xml:space="preserve">A </v>
      </c>
    </row>
    <row r="313" spans="1:40" x14ac:dyDescent="0.35">
      <c r="A313">
        <v>83637</v>
      </c>
      <c r="B313" t="s">
        <v>274</v>
      </c>
      <c r="C313" s="31">
        <v>45895</v>
      </c>
      <c r="D313" t="s">
        <v>373</v>
      </c>
      <c r="E313" t="s">
        <v>374</v>
      </c>
      <c r="F313" t="s">
        <v>447</v>
      </c>
      <c r="G313" t="s">
        <v>448</v>
      </c>
      <c r="H313" t="s">
        <v>636</v>
      </c>
      <c r="I313" t="s">
        <v>637</v>
      </c>
      <c r="J313">
        <v>2000</v>
      </c>
      <c r="K313">
        <v>13400</v>
      </c>
      <c r="L313">
        <v>7206.1250399999999</v>
      </c>
      <c r="M313">
        <v>2698.78</v>
      </c>
      <c r="N313">
        <v>6.7</v>
      </c>
      <c r="O313" s="32">
        <f t="shared" si="68"/>
        <v>10701.22</v>
      </c>
      <c r="P313" s="32">
        <f t="shared" si="69"/>
        <v>3495.0949599999994</v>
      </c>
      <c r="Q313">
        <v>759742</v>
      </c>
      <c r="R313" t="s">
        <v>312</v>
      </c>
      <c r="S313" t="s">
        <v>312</v>
      </c>
      <c r="T313" t="str">
        <f t="shared" si="70"/>
        <v>VEN</v>
      </c>
      <c r="U313" t="s">
        <v>313</v>
      </c>
      <c r="V313" s="33">
        <f t="shared" si="71"/>
        <v>13400</v>
      </c>
      <c r="W313">
        <f t="shared" si="72"/>
        <v>2000</v>
      </c>
      <c r="X313" s="33">
        <f t="shared" si="73"/>
        <v>10701.22</v>
      </c>
      <c r="Y313" s="33">
        <f t="shared" si="74"/>
        <v>2698.78</v>
      </c>
      <c r="Z313" s="45">
        <f t="shared" si="75"/>
        <v>0.23097723582089549</v>
      </c>
      <c r="AA313" s="33">
        <f t="shared" si="76"/>
        <v>3095.0949599999994</v>
      </c>
      <c r="AB313" s="45">
        <f t="shared" si="77"/>
        <v>0.28922823379016593</v>
      </c>
      <c r="AC313" s="33">
        <f>IFERROR($X313/VLOOKUP(CONCATENATE("USD",C313),[1]GEINDICE!AR$1:AS$65536,2,0),"")</f>
        <v>1973.73934855583</v>
      </c>
      <c r="AD313" s="33">
        <f>IFERROR($AA313/VLOOKUP(CONCATENATE("USD",C313),[1]GEINDICE!AR$1:AS$65536,2,0),"")</f>
        <v>570.86114574495548</v>
      </c>
      <c r="AE313" s="33">
        <f>IFERROR($X313/VLOOKUP(CONCATENATE("EUR",C313),[1]GEINDICE!AR$1:AS$65536,2,0),"")</f>
        <v>1693.0434920182888</v>
      </c>
      <c r="AF313" s="33">
        <f>IFERROR($AA313/VLOOKUP(CONCATENATE("EUR",C313),[1]GEINDICE!AR$1:AS$65536,2,0),"")</f>
        <v>489.67597892638463</v>
      </c>
      <c r="AG313" s="48" t="str">
        <f>VLOOKUP(E313,[1]Apresentação!AW$1:AX$65536,2,0)</f>
        <v xml:space="preserve">                    2 - LEATHER AUXILIARIES</v>
      </c>
      <c r="AH313" s="48" t="str">
        <f t="shared" si="78"/>
        <v xml:space="preserve">         5204000054 - NOVALTAN AB BR</v>
      </c>
      <c r="AI313" s="49" t="str">
        <f t="shared" si="79"/>
        <v xml:space="preserve">     L00016 - A BUHLER SA CURTUME</v>
      </c>
      <c r="AJ313" t="str">
        <f t="shared" si="80"/>
        <v xml:space="preserve">     90 - SALES</v>
      </c>
      <c r="AK313" t="str">
        <f t="shared" si="81"/>
        <v/>
      </c>
      <c r="AL313">
        <f t="shared" si="82"/>
        <v>8</v>
      </c>
      <c r="AM313" t="str">
        <f t="shared" si="83"/>
        <v>2025 8</v>
      </c>
      <c r="AN313" t="str">
        <f t="shared" si="84"/>
        <v xml:space="preserve">A </v>
      </c>
    </row>
    <row r="314" spans="1:40" x14ac:dyDescent="0.35">
      <c r="A314">
        <v>83753</v>
      </c>
      <c r="B314" t="s">
        <v>274</v>
      </c>
      <c r="C314" s="31">
        <v>45904</v>
      </c>
      <c r="D314" t="s">
        <v>373</v>
      </c>
      <c r="E314" t="s">
        <v>374</v>
      </c>
      <c r="F314" t="s">
        <v>462</v>
      </c>
      <c r="G314" t="s">
        <v>463</v>
      </c>
      <c r="H314" t="s">
        <v>636</v>
      </c>
      <c r="I314" t="s">
        <v>637</v>
      </c>
      <c r="J314">
        <v>2000</v>
      </c>
      <c r="K314">
        <v>13600</v>
      </c>
      <c r="L314">
        <v>7206.1250399999999</v>
      </c>
      <c r="M314">
        <v>2739.06</v>
      </c>
      <c r="N314">
        <v>6.8</v>
      </c>
      <c r="O314" s="32">
        <f t="shared" si="68"/>
        <v>10860.94</v>
      </c>
      <c r="P314" s="32">
        <f t="shared" si="69"/>
        <v>3654.8149600000006</v>
      </c>
      <c r="Q314">
        <v>760621</v>
      </c>
      <c r="R314" t="s">
        <v>312</v>
      </c>
      <c r="S314" t="s">
        <v>312</v>
      </c>
      <c r="T314" t="str">
        <f t="shared" si="70"/>
        <v>VEN</v>
      </c>
      <c r="U314" t="s">
        <v>437</v>
      </c>
      <c r="V314" s="33">
        <f t="shared" si="71"/>
        <v>13600</v>
      </c>
      <c r="W314">
        <f t="shared" si="72"/>
        <v>2000</v>
      </c>
      <c r="X314" s="33">
        <f t="shared" si="73"/>
        <v>10860.94</v>
      </c>
      <c r="Y314" s="33">
        <f t="shared" si="74"/>
        <v>2739.06</v>
      </c>
      <c r="Z314" s="45">
        <f t="shared" si="75"/>
        <v>0.23932462941176474</v>
      </c>
      <c r="AA314" s="33">
        <f t="shared" si="76"/>
        <v>3254.8149600000006</v>
      </c>
      <c r="AB314" s="45">
        <f t="shared" si="77"/>
        <v>0.29968077901176143</v>
      </c>
      <c r="AC314" s="33">
        <f>IFERROR($X314/VLOOKUP(CONCATENATE("USD",C314),[1]GEINDICE!AR$1:AS$65536,2,0),"")</f>
        <v>1989.6568780112482</v>
      </c>
      <c r="AD314" s="33">
        <f>IFERROR($AA314/VLOOKUP(CONCATENATE("USD",C314),[1]GEINDICE!AR$1:AS$65536,2,0),"")</f>
        <v>596.26192316852007</v>
      </c>
      <c r="AE314" s="33">
        <f>IFERROR($X314/VLOOKUP(CONCATENATE("EUR",C314),[1]GEINDICE!AR$1:AS$65536,2,0),"")</f>
        <v>1708.0172359564697</v>
      </c>
      <c r="AF314" s="33">
        <f>IFERROR($AA314/VLOOKUP(CONCATENATE("EUR",C314),[1]GEINDICE!AR$1:AS$65536,2,0),"")</f>
        <v>511.85993583695046</v>
      </c>
      <c r="AG314" s="48" t="str">
        <f>VLOOKUP(E314,[1]Apresentação!AW$1:AX$65536,2,0)</f>
        <v xml:space="preserve">                    2 - LEATHER AUXILIARIES</v>
      </c>
      <c r="AH314" s="48" t="str">
        <f t="shared" si="78"/>
        <v xml:space="preserve">         5204000054 - NOVALTAN AB BR</v>
      </c>
      <c r="AI314" s="49" t="str">
        <f t="shared" si="79"/>
        <v xml:space="preserve">     L00337 - AMCM IND COM IMP EXP E SERVS TECNICOS LTDA</v>
      </c>
      <c r="AJ314" t="str">
        <f t="shared" si="80"/>
        <v xml:space="preserve">     90 - SALES</v>
      </c>
      <c r="AK314" t="str">
        <f t="shared" si="81"/>
        <v/>
      </c>
      <c r="AL314">
        <f t="shared" si="82"/>
        <v>9</v>
      </c>
      <c r="AM314" t="str">
        <f t="shared" si="83"/>
        <v>2025 9</v>
      </c>
      <c r="AN314" t="str">
        <f t="shared" si="84"/>
        <v xml:space="preserve">AMCM </v>
      </c>
    </row>
    <row r="315" spans="1:40" x14ac:dyDescent="0.35">
      <c r="A315">
        <v>83754</v>
      </c>
      <c r="B315" t="s">
        <v>274</v>
      </c>
      <c r="C315" s="31">
        <v>45904</v>
      </c>
      <c r="D315" t="s">
        <v>373</v>
      </c>
      <c r="E315" t="s">
        <v>374</v>
      </c>
      <c r="F315" t="s">
        <v>433</v>
      </c>
      <c r="G315" t="s">
        <v>434</v>
      </c>
      <c r="H315" t="s">
        <v>636</v>
      </c>
      <c r="I315" t="s">
        <v>637</v>
      </c>
      <c r="J315">
        <v>250</v>
      </c>
      <c r="K315">
        <v>1667.5</v>
      </c>
      <c r="L315">
        <v>900.76562999999999</v>
      </c>
      <c r="M315">
        <v>335.84</v>
      </c>
      <c r="N315">
        <v>6.67</v>
      </c>
      <c r="O315" s="32">
        <f t="shared" si="68"/>
        <v>1331.66</v>
      </c>
      <c r="P315" s="32">
        <f t="shared" si="69"/>
        <v>430.89437000000009</v>
      </c>
      <c r="Q315">
        <v>760623</v>
      </c>
      <c r="R315" t="s">
        <v>312</v>
      </c>
      <c r="S315" t="s">
        <v>312</v>
      </c>
      <c r="T315" t="str">
        <f t="shared" si="70"/>
        <v>VEN</v>
      </c>
      <c r="U315" t="s">
        <v>313</v>
      </c>
      <c r="V315" s="33">
        <f t="shared" si="71"/>
        <v>1667.5</v>
      </c>
      <c r="W315">
        <f t="shared" si="72"/>
        <v>250</v>
      </c>
      <c r="X315" s="33">
        <f t="shared" si="73"/>
        <v>1331.66</v>
      </c>
      <c r="Y315" s="33">
        <f t="shared" si="74"/>
        <v>335.84</v>
      </c>
      <c r="Z315" s="45">
        <f t="shared" si="75"/>
        <v>0.22842241079460276</v>
      </c>
      <c r="AA315" s="33">
        <f t="shared" si="76"/>
        <v>380.89437000000009</v>
      </c>
      <c r="AB315" s="45">
        <f t="shared" si="77"/>
        <v>0.2860297448297614</v>
      </c>
      <c r="AC315" s="33">
        <f>IFERROR($X315/VLOOKUP(CONCATENATE("USD",C315),[1]GEINDICE!AR$1:AS$65536,2,0),"")</f>
        <v>243.95185666917033</v>
      </c>
      <c r="AD315" s="33">
        <f>IFERROR($AA315/VLOOKUP(CONCATENATE("USD",C315),[1]GEINDICE!AR$1:AS$65536,2,0),"")</f>
        <v>69.777487313829312</v>
      </c>
      <c r="AE315" s="33">
        <f>IFERROR($X315/VLOOKUP(CONCATENATE("EUR",C315),[1]GEINDICE!AR$1:AS$65536,2,0),"")</f>
        <v>209.42001635528715</v>
      </c>
      <c r="AF315" s="33">
        <f>IFERROR($AA315/VLOOKUP(CONCATENATE("EUR",C315),[1]GEINDICE!AR$1:AS$65536,2,0),"")</f>
        <v>59.900353840347243</v>
      </c>
      <c r="AG315" s="48" t="str">
        <f>VLOOKUP(E315,[1]Apresentação!AW$1:AX$65536,2,0)</f>
        <v xml:space="preserve">                    2 - LEATHER AUXILIARIES</v>
      </c>
      <c r="AH315" s="48" t="str">
        <f t="shared" si="78"/>
        <v xml:space="preserve">         5204000054 - NOVALTAN AB BR</v>
      </c>
      <c r="AI315" s="49" t="str">
        <f t="shared" si="79"/>
        <v xml:space="preserve">     L00469 - VALESEMI BENEFICIAMENTO DE COUROS LTDA</v>
      </c>
      <c r="AJ315" t="str">
        <f t="shared" si="80"/>
        <v xml:space="preserve">     90 - SALES</v>
      </c>
      <c r="AK315" t="str">
        <f t="shared" si="81"/>
        <v/>
      </c>
      <c r="AL315">
        <f t="shared" si="82"/>
        <v>9</v>
      </c>
      <c r="AM315" t="str">
        <f t="shared" si="83"/>
        <v>2025 9</v>
      </c>
      <c r="AN315" t="str">
        <f t="shared" si="84"/>
        <v xml:space="preserve">VALESEMI </v>
      </c>
    </row>
    <row r="316" spans="1:40" x14ac:dyDescent="0.35">
      <c r="A316">
        <v>83652</v>
      </c>
      <c r="B316" t="s">
        <v>274</v>
      </c>
      <c r="C316" s="31">
        <v>45895</v>
      </c>
      <c r="D316" t="s">
        <v>373</v>
      </c>
      <c r="E316" t="s">
        <v>374</v>
      </c>
      <c r="F316" t="s">
        <v>433</v>
      </c>
      <c r="G316" t="s">
        <v>434</v>
      </c>
      <c r="H316" t="s">
        <v>636</v>
      </c>
      <c r="I316" t="s">
        <v>637</v>
      </c>
      <c r="J316">
        <v>100</v>
      </c>
      <c r="K316">
        <v>667</v>
      </c>
      <c r="L316">
        <v>360.30624999999998</v>
      </c>
      <c r="M316">
        <v>134.33000000000001</v>
      </c>
      <c r="N316">
        <v>6.67</v>
      </c>
      <c r="O316" s="32">
        <f t="shared" si="68"/>
        <v>532.66999999999996</v>
      </c>
      <c r="P316" s="32">
        <f t="shared" si="69"/>
        <v>172.36374999999998</v>
      </c>
      <c r="Q316">
        <v>759785</v>
      </c>
      <c r="R316" t="s">
        <v>312</v>
      </c>
      <c r="S316" t="s">
        <v>312</v>
      </c>
      <c r="T316" t="str">
        <f t="shared" si="70"/>
        <v>VEN</v>
      </c>
      <c r="U316" t="s">
        <v>313</v>
      </c>
      <c r="V316" s="33">
        <f t="shared" si="71"/>
        <v>667</v>
      </c>
      <c r="W316">
        <f t="shared" si="72"/>
        <v>100</v>
      </c>
      <c r="X316" s="33">
        <f t="shared" si="73"/>
        <v>532.66999999999996</v>
      </c>
      <c r="Y316" s="33">
        <f t="shared" si="74"/>
        <v>134.33000000000001</v>
      </c>
      <c r="Z316" s="45">
        <f t="shared" si="75"/>
        <v>0.2284314092953523</v>
      </c>
      <c r="AA316" s="33">
        <f t="shared" si="76"/>
        <v>152.36374999999998</v>
      </c>
      <c r="AB316" s="45">
        <f t="shared" si="77"/>
        <v>0.28603779075224811</v>
      </c>
      <c r="AC316" s="33">
        <f>IFERROR($X316/VLOOKUP(CONCATENATE("USD",C316),[1]GEINDICE!AR$1:AS$65536,2,0),"")</f>
        <v>98.245969973071666</v>
      </c>
      <c r="AD316" s="33">
        <f>IFERROR($AA316/VLOOKUP(CONCATENATE("USD",C316),[1]GEINDICE!AR$1:AS$65536,2,0),"")</f>
        <v>28.10206020140912</v>
      </c>
      <c r="AE316" s="33">
        <f>IFERROR($X316/VLOOKUP(CONCATENATE("EUR",C316),[1]GEINDICE!AR$1:AS$65536,2,0),"")</f>
        <v>84.273893714303782</v>
      </c>
      <c r="AF316" s="33">
        <f>IFERROR($AA316/VLOOKUP(CONCATENATE("EUR",C316),[1]GEINDICE!AR$1:AS$65536,2,0),"")</f>
        <v>24.105518376129222</v>
      </c>
      <c r="AG316" s="48" t="str">
        <f>VLOOKUP(E316,[1]Apresentação!AW$1:AX$65536,2,0)</f>
        <v xml:space="preserve">                    2 - LEATHER AUXILIARIES</v>
      </c>
      <c r="AH316" s="48" t="str">
        <f t="shared" si="78"/>
        <v xml:space="preserve">         5204000054 - NOVALTAN AB BR</v>
      </c>
      <c r="AI316" s="49" t="str">
        <f t="shared" si="79"/>
        <v xml:space="preserve">     L00469 - VALESEMI BENEFICIAMENTO DE COUROS LTDA</v>
      </c>
      <c r="AJ316" t="str">
        <f t="shared" si="80"/>
        <v xml:space="preserve">     90 - SALES</v>
      </c>
      <c r="AK316" t="str">
        <f t="shared" si="81"/>
        <v/>
      </c>
      <c r="AL316">
        <f t="shared" si="82"/>
        <v>8</v>
      </c>
      <c r="AM316" t="str">
        <f t="shared" si="83"/>
        <v>2025 8</v>
      </c>
      <c r="AN316" t="str">
        <f t="shared" si="84"/>
        <v xml:space="preserve">VALESEMI </v>
      </c>
    </row>
    <row r="317" spans="1:40" x14ac:dyDescent="0.35">
      <c r="A317">
        <v>83303</v>
      </c>
      <c r="B317" t="s">
        <v>274</v>
      </c>
      <c r="C317" s="31">
        <v>45868</v>
      </c>
      <c r="D317" t="s">
        <v>373</v>
      </c>
      <c r="E317" t="s">
        <v>374</v>
      </c>
      <c r="F317" t="s">
        <v>447</v>
      </c>
      <c r="G317" t="s">
        <v>448</v>
      </c>
      <c r="H317" t="s">
        <v>636</v>
      </c>
      <c r="I317" t="s">
        <v>637</v>
      </c>
      <c r="J317">
        <v>2000</v>
      </c>
      <c r="K317">
        <v>13400</v>
      </c>
      <c r="L317">
        <v>7221.0779300000004</v>
      </c>
      <c r="M317">
        <v>2698.78</v>
      </c>
      <c r="N317">
        <v>6.7</v>
      </c>
      <c r="O317" s="32">
        <f t="shared" si="68"/>
        <v>10701.22</v>
      </c>
      <c r="P317" s="32">
        <f t="shared" si="69"/>
        <v>3480.142069999999</v>
      </c>
      <c r="Q317">
        <v>745812</v>
      </c>
      <c r="R317" t="s">
        <v>312</v>
      </c>
      <c r="S317" t="s">
        <v>312</v>
      </c>
      <c r="T317" t="str">
        <f t="shared" si="70"/>
        <v>VEN</v>
      </c>
      <c r="U317" t="s">
        <v>437</v>
      </c>
      <c r="V317" s="33">
        <f t="shared" si="71"/>
        <v>13400</v>
      </c>
      <c r="W317">
        <f t="shared" si="72"/>
        <v>2000</v>
      </c>
      <c r="X317" s="33">
        <f t="shared" si="73"/>
        <v>10701.22</v>
      </c>
      <c r="Y317" s="33">
        <f t="shared" si="74"/>
        <v>2698.78</v>
      </c>
      <c r="Z317" s="45">
        <f t="shared" si="75"/>
        <v>0.22986134850746262</v>
      </c>
      <c r="AA317" s="33">
        <f t="shared" si="76"/>
        <v>3080.142069999999</v>
      </c>
      <c r="AB317" s="45">
        <f t="shared" si="77"/>
        <v>0.28783092675414573</v>
      </c>
      <c r="AC317" s="33">
        <f>IFERROR($X317/VLOOKUP(CONCATENATE("USD",C317),[1]GEINDICE!AR$1:AS$65536,2,0),"")</f>
        <v>1909.7726380411889</v>
      </c>
      <c r="AD317" s="33">
        <f>IFERROR($AA317/VLOOKUP(CONCATENATE("USD",C317),[1]GEINDICE!AR$1:AS$65536,2,0),"")</f>
        <v>549.69162829710513</v>
      </c>
      <c r="AE317" s="33">
        <f>IFERROR($X317/VLOOKUP(CONCATENATE("EUR",C317),[1]GEINDICE!AR$1:AS$65536,2,0),"")</f>
        <v>1665.0153257301115</v>
      </c>
      <c r="AF317" s="33">
        <f>IFERROR($AA317/VLOOKUP(CONCATENATE("EUR",C317),[1]GEINDICE!AR$1:AS$65536,2,0),"")</f>
        <v>479.24290426475375</v>
      </c>
      <c r="AG317" s="48" t="str">
        <f>VLOOKUP(E317,[1]Apresentação!AW$1:AX$65536,2,0)</f>
        <v xml:space="preserve">                    2 - LEATHER AUXILIARIES</v>
      </c>
      <c r="AH317" s="48" t="str">
        <f t="shared" si="78"/>
        <v xml:space="preserve">         5204000054 - NOVALTAN AB BR</v>
      </c>
      <c r="AI317" s="49" t="str">
        <f t="shared" si="79"/>
        <v xml:space="preserve">     L00016 - A BUHLER SA CURTUME</v>
      </c>
      <c r="AJ317" t="str">
        <f t="shared" si="80"/>
        <v xml:space="preserve">     90 - SALES</v>
      </c>
      <c r="AK317" t="str">
        <f t="shared" si="81"/>
        <v/>
      </c>
      <c r="AL317">
        <f t="shared" si="82"/>
        <v>7</v>
      </c>
      <c r="AM317" t="str">
        <f t="shared" si="83"/>
        <v>2025 7</v>
      </c>
      <c r="AN317" t="str">
        <f t="shared" si="84"/>
        <v xml:space="preserve">A </v>
      </c>
    </row>
    <row r="318" spans="1:40" x14ac:dyDescent="0.35">
      <c r="A318">
        <v>83987</v>
      </c>
      <c r="B318" t="s">
        <v>274</v>
      </c>
      <c r="C318" s="31">
        <v>45925</v>
      </c>
      <c r="D318" t="s">
        <v>373</v>
      </c>
      <c r="E318" t="s">
        <v>374</v>
      </c>
      <c r="F318" t="s">
        <v>462</v>
      </c>
      <c r="G318" t="s">
        <v>463</v>
      </c>
      <c r="H318" t="s">
        <v>636</v>
      </c>
      <c r="I318" t="s">
        <v>637</v>
      </c>
      <c r="J318">
        <v>4000</v>
      </c>
      <c r="K318">
        <v>27200</v>
      </c>
      <c r="L318">
        <v>14409.25165</v>
      </c>
      <c r="M318">
        <v>5478.11</v>
      </c>
      <c r="N318">
        <v>6.8</v>
      </c>
      <c r="O318" s="32">
        <f t="shared" si="68"/>
        <v>21721.89</v>
      </c>
      <c r="P318" s="32">
        <f t="shared" si="69"/>
        <v>7312.6383499999993</v>
      </c>
      <c r="Q318">
        <v>762298</v>
      </c>
      <c r="R318" t="s">
        <v>312</v>
      </c>
      <c r="S318" t="s">
        <v>312</v>
      </c>
      <c r="T318" t="str">
        <f t="shared" si="70"/>
        <v>VEN</v>
      </c>
      <c r="U318" t="s">
        <v>313</v>
      </c>
      <c r="V318" s="33">
        <f t="shared" si="71"/>
        <v>27200</v>
      </c>
      <c r="W318">
        <f t="shared" si="72"/>
        <v>4000</v>
      </c>
      <c r="X318" s="33">
        <f t="shared" si="73"/>
        <v>21721.89</v>
      </c>
      <c r="Y318" s="33">
        <f t="shared" si="74"/>
        <v>5478.11</v>
      </c>
      <c r="Z318" s="45">
        <f t="shared" si="75"/>
        <v>0.23943523345588233</v>
      </c>
      <c r="AA318" s="33">
        <f t="shared" si="76"/>
        <v>6512.6383499999993</v>
      </c>
      <c r="AB318" s="45">
        <f t="shared" si="77"/>
        <v>0.29981913866611054</v>
      </c>
      <c r="AC318" s="33">
        <f>IFERROR($X318/VLOOKUP(CONCATENATE("USD",C318),[1]GEINDICE!AR$1:AS$65536,2,0),"")</f>
        <v>4065.8661675245667</v>
      </c>
      <c r="AD318" s="33">
        <f>IFERROR($AA318/VLOOKUP(CONCATENATE("USD",C318),[1]GEINDICE!AR$1:AS$65536,2,0),"")</f>
        <v>1219.0244922788954</v>
      </c>
      <c r="AE318" s="33">
        <f>IFERROR($X318/VLOOKUP(CONCATENATE("EUR",C318),[1]GEINDICE!AR$1:AS$65536,2,0),"")</f>
        <v>3482.8581965110311</v>
      </c>
      <c r="AF318" s="33">
        <f>IFERROR($AA318/VLOOKUP(CONCATENATE("EUR",C318),[1]GEINDICE!AR$1:AS$65536,2,0),"")</f>
        <v>1044.2275445741404</v>
      </c>
      <c r="AG318" s="48" t="str">
        <f>VLOOKUP(E318,[1]Apresentação!AW$1:AX$65536,2,0)</f>
        <v xml:space="preserve">                    2 - LEATHER AUXILIARIES</v>
      </c>
      <c r="AH318" s="48" t="str">
        <f t="shared" si="78"/>
        <v xml:space="preserve">         5204000054 - NOVALTAN AB BR</v>
      </c>
      <c r="AI318" s="49" t="str">
        <f t="shared" si="79"/>
        <v xml:space="preserve">     L00337 - AMCM IND COM IMP EXP E SERVS TECNICOS LTDA</v>
      </c>
      <c r="AJ318" t="str">
        <f t="shared" si="80"/>
        <v xml:space="preserve">     90 - SALES</v>
      </c>
      <c r="AK318" t="str">
        <f t="shared" si="81"/>
        <v/>
      </c>
      <c r="AL318">
        <f t="shared" si="82"/>
        <v>9</v>
      </c>
      <c r="AM318" t="str">
        <f t="shared" si="83"/>
        <v>2025 9</v>
      </c>
      <c r="AN318" t="str">
        <f t="shared" si="84"/>
        <v xml:space="preserve">AMCM </v>
      </c>
    </row>
    <row r="319" spans="1:40" x14ac:dyDescent="0.35">
      <c r="A319">
        <v>82524</v>
      </c>
      <c r="B319" t="s">
        <v>274</v>
      </c>
      <c r="C319" s="31">
        <v>45803</v>
      </c>
      <c r="D319" t="s">
        <v>373</v>
      </c>
      <c r="E319" t="s">
        <v>374</v>
      </c>
      <c r="F319" t="s">
        <v>433</v>
      </c>
      <c r="G319" t="s">
        <v>434</v>
      </c>
      <c r="H319" t="s">
        <v>636</v>
      </c>
      <c r="I319" t="s">
        <v>637</v>
      </c>
      <c r="J319">
        <v>200</v>
      </c>
      <c r="K319">
        <v>1334</v>
      </c>
      <c r="L319">
        <v>704.55487000000005</v>
      </c>
      <c r="M319">
        <v>268.67</v>
      </c>
      <c r="N319">
        <v>6.67</v>
      </c>
      <c r="O319" s="32">
        <f t="shared" si="68"/>
        <v>1065.33</v>
      </c>
      <c r="P319" s="32">
        <f t="shared" si="69"/>
        <v>360.77512999999988</v>
      </c>
      <c r="Q319">
        <v>739543</v>
      </c>
      <c r="R319" t="s">
        <v>312</v>
      </c>
      <c r="S319" t="s">
        <v>312</v>
      </c>
      <c r="T319" t="str">
        <f t="shared" si="70"/>
        <v>VEN</v>
      </c>
      <c r="U319" t="s">
        <v>313</v>
      </c>
      <c r="V319" s="33">
        <f t="shared" si="71"/>
        <v>1334</v>
      </c>
      <c r="W319">
        <f t="shared" si="72"/>
        <v>200</v>
      </c>
      <c r="X319" s="33">
        <f t="shared" si="73"/>
        <v>1065.33</v>
      </c>
      <c r="Y319" s="33">
        <f t="shared" si="74"/>
        <v>268.67</v>
      </c>
      <c r="Z319" s="45">
        <f t="shared" si="75"/>
        <v>0.24046111694152913</v>
      </c>
      <c r="AA319" s="33">
        <f t="shared" si="76"/>
        <v>320.77512999999988</v>
      </c>
      <c r="AB319" s="45">
        <f t="shared" si="77"/>
        <v>0.30110400533168119</v>
      </c>
      <c r="AC319" s="33">
        <f>IFERROR($X319/VLOOKUP(CONCATENATE("USD",C319),[1]GEINDICE!AR$1:AS$65536,2,0),"")</f>
        <v>188.15768558257827</v>
      </c>
      <c r="AD319" s="33">
        <f>IFERROR($AA319/VLOOKUP(CONCATENATE("USD",C319),[1]GEINDICE!AR$1:AS$65536,2,0),"")</f>
        <v>56.655032762853438</v>
      </c>
      <c r="AE319" s="33">
        <f>IFERROR($X319/VLOOKUP(CONCATENATE("EUR",C319),[1]GEINDICE!AR$1:AS$65536,2,0),"")</f>
        <v>165.32636022222908</v>
      </c>
      <c r="AF319" s="33">
        <f>IFERROR($AA319/VLOOKUP(CONCATENATE("EUR",C319),[1]GEINDICE!AR$1:AS$65536,2,0),"")</f>
        <v>49.780429249821509</v>
      </c>
      <c r="AG319" s="48" t="str">
        <f>VLOOKUP(E319,[1]Apresentação!AW$1:AX$65536,2,0)</f>
        <v xml:space="preserve">                    2 - LEATHER AUXILIARIES</v>
      </c>
      <c r="AH319" s="48" t="str">
        <f t="shared" si="78"/>
        <v xml:space="preserve">         5204000054 - NOVALTAN AB BR</v>
      </c>
      <c r="AI319" s="49" t="str">
        <f t="shared" si="79"/>
        <v xml:space="preserve">     L00469 - VALESEMI BENEFICIAMENTO DE COUROS LTDA</v>
      </c>
      <c r="AJ319" t="str">
        <f t="shared" si="80"/>
        <v xml:space="preserve">     90 - SALES</v>
      </c>
      <c r="AK319" t="str">
        <f t="shared" si="81"/>
        <v/>
      </c>
      <c r="AL319">
        <f t="shared" si="82"/>
        <v>5</v>
      </c>
      <c r="AM319" t="str">
        <f t="shared" si="83"/>
        <v>2025 5</v>
      </c>
      <c r="AN319" t="str">
        <f t="shared" si="84"/>
        <v xml:space="preserve">VALESEMI </v>
      </c>
    </row>
    <row r="320" spans="1:40" x14ac:dyDescent="0.35">
      <c r="A320">
        <v>83722</v>
      </c>
      <c r="B320" t="s">
        <v>274</v>
      </c>
      <c r="C320" s="31">
        <v>45902</v>
      </c>
      <c r="D320" t="s">
        <v>373</v>
      </c>
      <c r="E320" t="s">
        <v>374</v>
      </c>
      <c r="F320" t="s">
        <v>433</v>
      </c>
      <c r="G320" t="s">
        <v>434</v>
      </c>
      <c r="H320" t="s">
        <v>636</v>
      </c>
      <c r="I320" t="s">
        <v>637</v>
      </c>
      <c r="J320">
        <v>150</v>
      </c>
      <c r="K320">
        <v>1000.5</v>
      </c>
      <c r="L320">
        <v>540.45938000000001</v>
      </c>
      <c r="M320">
        <v>201.5</v>
      </c>
      <c r="N320">
        <v>6.67</v>
      </c>
      <c r="O320" s="32">
        <f t="shared" si="68"/>
        <v>799</v>
      </c>
      <c r="P320" s="32">
        <f t="shared" si="69"/>
        <v>258.54061999999999</v>
      </c>
      <c r="Q320">
        <v>760363</v>
      </c>
      <c r="R320" t="s">
        <v>312</v>
      </c>
      <c r="S320" t="s">
        <v>312</v>
      </c>
      <c r="T320" t="str">
        <f t="shared" si="70"/>
        <v>VEN</v>
      </c>
      <c r="U320" t="s">
        <v>313</v>
      </c>
      <c r="V320" s="33">
        <f t="shared" si="71"/>
        <v>1000.5</v>
      </c>
      <c r="W320">
        <f t="shared" si="72"/>
        <v>150</v>
      </c>
      <c r="X320" s="33">
        <f t="shared" si="73"/>
        <v>799</v>
      </c>
      <c r="Y320" s="33">
        <f t="shared" si="74"/>
        <v>201.5</v>
      </c>
      <c r="Z320" s="45">
        <f t="shared" si="75"/>
        <v>0.2284264067966017</v>
      </c>
      <c r="AA320" s="33">
        <f t="shared" si="76"/>
        <v>228.54061999999999</v>
      </c>
      <c r="AB320" s="45">
        <f t="shared" si="77"/>
        <v>0.28603331664580722</v>
      </c>
      <c r="AC320" s="33">
        <f>IFERROR($X320/VLOOKUP(CONCATENATE("USD",C320),[1]GEINDICE!AR$1:AS$65536,2,0),"")</f>
        <v>146.12289685442576</v>
      </c>
      <c r="AD320" s="33">
        <f>IFERROR($AA320/VLOOKUP(CONCATENATE("USD",C320),[1]GEINDICE!AR$1:AS$65536,2,0),"")</f>
        <v>41.796016825164592</v>
      </c>
      <c r="AE320" s="33">
        <f>IFERROR($X320/VLOOKUP(CONCATENATE("EUR",C320),[1]GEINDICE!AR$1:AS$65536,2,0),"")</f>
        <v>125.38447052915697</v>
      </c>
      <c r="AF320" s="33">
        <f>IFERROR($AA320/VLOOKUP(CONCATENATE("EUR",C320),[1]GEINDICE!AR$1:AS$65536,2,0),"")</f>
        <v>35.864135961333247</v>
      </c>
      <c r="AG320" s="48" t="str">
        <f>VLOOKUP(E320,[1]Apresentação!AW$1:AX$65536,2,0)</f>
        <v xml:space="preserve">                    2 - LEATHER AUXILIARIES</v>
      </c>
      <c r="AH320" s="48" t="str">
        <f t="shared" si="78"/>
        <v xml:space="preserve">         5204000054 - NOVALTAN AB BR</v>
      </c>
      <c r="AI320" s="49" t="str">
        <f t="shared" si="79"/>
        <v xml:space="preserve">     L00469 - VALESEMI BENEFICIAMENTO DE COUROS LTDA</v>
      </c>
      <c r="AJ320" t="str">
        <f t="shared" si="80"/>
        <v xml:space="preserve">     90 - SALES</v>
      </c>
      <c r="AK320" t="str">
        <f t="shared" si="81"/>
        <v/>
      </c>
      <c r="AL320">
        <f t="shared" si="82"/>
        <v>9</v>
      </c>
      <c r="AM320" t="str">
        <f t="shared" si="83"/>
        <v>2025 9</v>
      </c>
      <c r="AN320" t="str">
        <f t="shared" si="84"/>
        <v xml:space="preserve">VALESEMI </v>
      </c>
    </row>
    <row r="321" spans="1:40" x14ac:dyDescent="0.35">
      <c r="A321">
        <v>82765</v>
      </c>
      <c r="B321" t="s">
        <v>274</v>
      </c>
      <c r="C321" s="31">
        <v>45821</v>
      </c>
      <c r="D321" t="s">
        <v>373</v>
      </c>
      <c r="E321" t="s">
        <v>374</v>
      </c>
      <c r="F321" t="s">
        <v>433</v>
      </c>
      <c r="G321" t="s">
        <v>434</v>
      </c>
      <c r="H321" t="s">
        <v>636</v>
      </c>
      <c r="I321" t="s">
        <v>637</v>
      </c>
      <c r="J321">
        <v>150</v>
      </c>
      <c r="K321">
        <v>1000.5</v>
      </c>
      <c r="L321">
        <v>536.37923000000001</v>
      </c>
      <c r="M321">
        <v>201.5</v>
      </c>
      <c r="N321">
        <v>6.67</v>
      </c>
      <c r="O321" s="32">
        <f t="shared" si="68"/>
        <v>799</v>
      </c>
      <c r="P321" s="32">
        <f t="shared" si="69"/>
        <v>262.62076999999999</v>
      </c>
      <c r="Q321">
        <v>741338</v>
      </c>
      <c r="R321" t="s">
        <v>312</v>
      </c>
      <c r="S321" t="s">
        <v>312</v>
      </c>
      <c r="T321" t="str">
        <f t="shared" si="70"/>
        <v>VEN</v>
      </c>
      <c r="U321" t="s">
        <v>313</v>
      </c>
      <c r="V321" s="33">
        <f t="shared" si="71"/>
        <v>1000.5</v>
      </c>
      <c r="W321">
        <f t="shared" si="72"/>
        <v>150</v>
      </c>
      <c r="X321" s="33">
        <f t="shared" si="73"/>
        <v>799</v>
      </c>
      <c r="Y321" s="33">
        <f t="shared" si="74"/>
        <v>201.5</v>
      </c>
      <c r="Z321" s="45">
        <f t="shared" si="75"/>
        <v>0.23250451774112943</v>
      </c>
      <c r="AA321" s="33">
        <f t="shared" si="76"/>
        <v>232.62076999999999</v>
      </c>
      <c r="AB321" s="45">
        <f t="shared" si="77"/>
        <v>0.29113988735919899</v>
      </c>
      <c r="AC321" s="33">
        <f>IFERROR($X321/VLOOKUP(CONCATENATE("USD",C321),[1]GEINDICE!AR$1:AS$65536,2,0),"")</f>
        <v>143.57076115862861</v>
      </c>
      <c r="AD321" s="33">
        <f>IFERROR($AA321/VLOOKUP(CONCATENATE("USD",C321),[1]GEINDICE!AR$1:AS$65536,2,0),"")</f>
        <v>41.799175231797598</v>
      </c>
      <c r="AE321" s="33">
        <f>IFERROR($X321/VLOOKUP(CONCATENATE("EUR",C321),[1]GEINDICE!AR$1:AS$65536,2,0),"")</f>
        <v>124.21684311987934</v>
      </c>
      <c r="AF321" s="33">
        <f>IFERROR($AA321/VLOOKUP(CONCATENATE("EUR",C321),[1]GEINDICE!AR$1:AS$65536,2,0),"")</f>
        <v>36.164477714036963</v>
      </c>
      <c r="AG321" s="48" t="str">
        <f>VLOOKUP(E321,[1]Apresentação!AW$1:AX$65536,2,0)</f>
        <v xml:space="preserve">                    2 - LEATHER AUXILIARIES</v>
      </c>
      <c r="AH321" s="48" t="str">
        <f t="shared" si="78"/>
        <v xml:space="preserve">         5204000054 - NOVALTAN AB BR</v>
      </c>
      <c r="AI321" s="49" t="str">
        <f t="shared" si="79"/>
        <v xml:space="preserve">     L00469 - VALESEMI BENEFICIAMENTO DE COUROS LTDA</v>
      </c>
      <c r="AJ321" t="str">
        <f t="shared" si="80"/>
        <v xml:space="preserve">     90 - SALES</v>
      </c>
      <c r="AK321" t="str">
        <f t="shared" si="81"/>
        <v/>
      </c>
      <c r="AL321">
        <f t="shared" si="82"/>
        <v>6</v>
      </c>
      <c r="AM321" t="str">
        <f t="shared" si="83"/>
        <v>2025 6</v>
      </c>
      <c r="AN321" t="str">
        <f t="shared" si="84"/>
        <v xml:space="preserve">VALESEMI </v>
      </c>
    </row>
    <row r="322" spans="1:40" x14ac:dyDescent="0.35">
      <c r="A322">
        <v>83848</v>
      </c>
      <c r="B322" t="s">
        <v>274</v>
      </c>
      <c r="C322" s="31">
        <v>45912</v>
      </c>
      <c r="D322" t="s">
        <v>373</v>
      </c>
      <c r="E322" t="s">
        <v>374</v>
      </c>
      <c r="F322" t="s">
        <v>642</v>
      </c>
      <c r="G322" t="s">
        <v>643</v>
      </c>
      <c r="H322" t="s">
        <v>636</v>
      </c>
      <c r="I322" t="s">
        <v>637</v>
      </c>
      <c r="J322">
        <v>50</v>
      </c>
      <c r="K322">
        <v>363.40000000000003</v>
      </c>
      <c r="L322">
        <v>180.11564999999999</v>
      </c>
      <c r="M322">
        <v>73.19</v>
      </c>
      <c r="N322">
        <v>7.2680000000000007</v>
      </c>
      <c r="O322" s="32">
        <f t="shared" si="68"/>
        <v>290.21000000000004</v>
      </c>
      <c r="P322" s="32">
        <f t="shared" si="69"/>
        <v>110.09435000000005</v>
      </c>
      <c r="Q322">
        <v>761263</v>
      </c>
      <c r="R322" t="s">
        <v>312</v>
      </c>
      <c r="S322" t="s">
        <v>312</v>
      </c>
      <c r="T322" t="str">
        <f t="shared" si="70"/>
        <v>VEN</v>
      </c>
      <c r="U322" t="s">
        <v>437</v>
      </c>
      <c r="V322" s="33">
        <f t="shared" si="71"/>
        <v>363.40000000000003</v>
      </c>
      <c r="W322">
        <f t="shared" si="72"/>
        <v>50</v>
      </c>
      <c r="X322" s="33">
        <f t="shared" si="73"/>
        <v>290.21000000000004</v>
      </c>
      <c r="Y322" s="33">
        <f t="shared" si="74"/>
        <v>73.19</v>
      </c>
      <c r="Z322" s="45">
        <f t="shared" si="75"/>
        <v>0.27543849752339034</v>
      </c>
      <c r="AA322" s="33">
        <f t="shared" si="76"/>
        <v>100.09435000000005</v>
      </c>
      <c r="AB322" s="45">
        <f t="shared" si="77"/>
        <v>0.34490317356397104</v>
      </c>
      <c r="AC322" s="33">
        <f>IFERROR($X322/VLOOKUP(CONCATENATE("USD",C322),[1]GEINDICE!AR$1:AS$65536,2,0),"")</f>
        <v>54.065987294371894</v>
      </c>
      <c r="AD322" s="33">
        <f>IFERROR($AA322/VLOOKUP(CONCATENATE("USD",C322),[1]GEINDICE!AR$1:AS$65536,2,0),"")</f>
        <v>18.647530599698204</v>
      </c>
      <c r="AE322" s="33">
        <f>IFERROR($X322/VLOOKUP(CONCATENATE("EUR",C322),[1]GEINDICE!AR$1:AS$65536,2,0),"")</f>
        <v>46.150787971311807</v>
      </c>
      <c r="AF322" s="33">
        <f>IFERROR($AA322/VLOOKUP(CONCATENATE("EUR",C322),[1]GEINDICE!AR$1:AS$65536,2,0),"")</f>
        <v>15.917553233783382</v>
      </c>
      <c r="AG322" s="48" t="str">
        <f>VLOOKUP(E322,[1]Apresentação!AW$1:AX$65536,2,0)</f>
        <v xml:space="preserve">                    2 - LEATHER AUXILIARIES</v>
      </c>
      <c r="AH322" s="48" t="str">
        <f t="shared" si="78"/>
        <v xml:space="preserve">         5204000054 - NOVALTAN AB BR</v>
      </c>
      <c r="AI322" s="49" t="str">
        <f t="shared" si="79"/>
        <v xml:space="preserve">     L00281 - ICL BENEFICIAMENTO DE COUROS LTDA.</v>
      </c>
      <c r="AJ322" t="str">
        <f t="shared" si="80"/>
        <v xml:space="preserve">     90 - SALES</v>
      </c>
      <c r="AK322" t="str">
        <f t="shared" si="81"/>
        <v/>
      </c>
      <c r="AL322">
        <f t="shared" si="82"/>
        <v>9</v>
      </c>
      <c r="AM322" t="str">
        <f t="shared" si="83"/>
        <v>2025 9</v>
      </c>
      <c r="AN322" t="str">
        <f t="shared" si="84"/>
        <v xml:space="preserve">ICL </v>
      </c>
    </row>
    <row r="323" spans="1:40" x14ac:dyDescent="0.35">
      <c r="A323">
        <v>82425</v>
      </c>
      <c r="B323" t="s">
        <v>274</v>
      </c>
      <c r="C323" s="31">
        <v>45792</v>
      </c>
      <c r="D323" t="s">
        <v>373</v>
      </c>
      <c r="E323" t="s">
        <v>374</v>
      </c>
      <c r="F323" t="s">
        <v>447</v>
      </c>
      <c r="G323" t="s">
        <v>448</v>
      </c>
      <c r="H323" t="s">
        <v>636</v>
      </c>
      <c r="I323" t="s">
        <v>637</v>
      </c>
      <c r="J323">
        <v>2000</v>
      </c>
      <c r="K323">
        <v>13400</v>
      </c>
      <c r="L323">
        <v>7045.5486799999999</v>
      </c>
      <c r="M323">
        <v>2698.78</v>
      </c>
      <c r="N323">
        <v>6.7</v>
      </c>
      <c r="O323" s="32">
        <f t="shared" si="68"/>
        <v>10701.22</v>
      </c>
      <c r="P323" s="32">
        <f t="shared" si="69"/>
        <v>3655.6713199999995</v>
      </c>
      <c r="Q323">
        <v>738813</v>
      </c>
      <c r="R323" t="s">
        <v>312</v>
      </c>
      <c r="S323" t="s">
        <v>312</v>
      </c>
      <c r="T323" t="str">
        <f t="shared" si="70"/>
        <v>VEN</v>
      </c>
      <c r="U323" t="s">
        <v>437</v>
      </c>
      <c r="V323" s="33">
        <f t="shared" si="71"/>
        <v>13400</v>
      </c>
      <c r="W323">
        <f t="shared" si="72"/>
        <v>2000</v>
      </c>
      <c r="X323" s="33">
        <f t="shared" si="73"/>
        <v>10701.22</v>
      </c>
      <c r="Y323" s="33">
        <f t="shared" si="74"/>
        <v>2698.78</v>
      </c>
      <c r="Z323" s="45">
        <f t="shared" si="75"/>
        <v>0.24296054626865668</v>
      </c>
      <c r="AA323" s="33">
        <f t="shared" si="76"/>
        <v>3255.6713199999995</v>
      </c>
      <c r="AB323" s="45">
        <f t="shared" si="77"/>
        <v>0.3042336593397762</v>
      </c>
      <c r="AC323" s="33">
        <f>IFERROR($X323/VLOOKUP(CONCATENATE("USD",C323),[1]GEINDICE!AR$1:AS$65536,2,0),"")</f>
        <v>1899.8047152393124</v>
      </c>
      <c r="AD323" s="33">
        <f>IFERROR($AA323/VLOOKUP(CONCATENATE("USD",C323),[1]GEINDICE!AR$1:AS$65536,2,0),"")</f>
        <v>577.98454054821741</v>
      </c>
      <c r="AE323" s="33">
        <f>IFERROR($X323/VLOOKUP(CONCATENATE("EUR",C323),[1]GEINDICE!AR$1:AS$65536,2,0),"")</f>
        <v>1697.932566441888</v>
      </c>
      <c r="AF323" s="33">
        <f>IFERROR($AA323/VLOOKUP(CONCATENATE("EUR",C323),[1]GEINDICE!AR$1:AS$65536,2,0),"")</f>
        <v>516.56823800079326</v>
      </c>
      <c r="AG323" s="48" t="str">
        <f>VLOOKUP(E323,[1]Apresentação!AW$1:AX$65536,2,0)</f>
        <v xml:space="preserve">                    2 - LEATHER AUXILIARIES</v>
      </c>
      <c r="AH323" s="48" t="str">
        <f t="shared" si="78"/>
        <v xml:space="preserve">         5204000054 - NOVALTAN AB BR</v>
      </c>
      <c r="AI323" s="49" t="str">
        <f t="shared" si="79"/>
        <v xml:space="preserve">     L00016 - A BUHLER SA CURTUME</v>
      </c>
      <c r="AJ323" t="str">
        <f t="shared" si="80"/>
        <v xml:space="preserve">     90 - SALES</v>
      </c>
      <c r="AK323" t="str">
        <f t="shared" si="81"/>
        <v/>
      </c>
      <c r="AL323">
        <f t="shared" si="82"/>
        <v>5</v>
      </c>
      <c r="AM323" t="str">
        <f t="shared" si="83"/>
        <v>2025 5</v>
      </c>
      <c r="AN323" t="str">
        <f t="shared" si="84"/>
        <v xml:space="preserve">A </v>
      </c>
    </row>
    <row r="324" spans="1:40" x14ac:dyDescent="0.35">
      <c r="A324">
        <v>82426</v>
      </c>
      <c r="B324" t="s">
        <v>274</v>
      </c>
      <c r="C324" s="31">
        <v>45792</v>
      </c>
      <c r="D324" t="s">
        <v>373</v>
      </c>
      <c r="E324" t="s">
        <v>374</v>
      </c>
      <c r="F324" t="s">
        <v>433</v>
      </c>
      <c r="G324" t="s">
        <v>434</v>
      </c>
      <c r="H324" t="s">
        <v>636</v>
      </c>
      <c r="I324" t="s">
        <v>637</v>
      </c>
      <c r="J324">
        <v>150</v>
      </c>
      <c r="K324">
        <v>1000.5</v>
      </c>
      <c r="L324">
        <v>528.41615000000002</v>
      </c>
      <c r="M324">
        <v>201.5</v>
      </c>
      <c r="N324">
        <v>6.67</v>
      </c>
      <c r="O324" s="32">
        <f t="shared" ref="O324:O387" si="85">$K324-$Y324</f>
        <v>799</v>
      </c>
      <c r="P324" s="32">
        <f t="shared" ref="P324:P387" si="86">($O324-$L324)</f>
        <v>270.58384999999998</v>
      </c>
      <c r="Q324">
        <v>738847</v>
      </c>
      <c r="R324" t="s">
        <v>312</v>
      </c>
      <c r="S324" t="s">
        <v>312</v>
      </c>
      <c r="T324" t="str">
        <f t="shared" ref="T324:T387" si="87">MID($U324,1,3)</f>
        <v>VEN</v>
      </c>
      <c r="U324" t="s">
        <v>348</v>
      </c>
      <c r="V324" s="33">
        <f t="shared" ref="V324:V387" si="88">IF($T324="DEV",-$K324,$K324)</f>
        <v>1000.5</v>
      </c>
      <c r="W324">
        <f t="shared" ref="W324:W387" si="89">IF($T324="DEV",-$J324,$J324)</f>
        <v>150</v>
      </c>
      <c r="X324" s="33">
        <f t="shared" ref="X324:X387" si="90">$V324-$Y324</f>
        <v>799</v>
      </c>
      <c r="Y324" s="33">
        <f t="shared" ref="Y324:Y387" si="91">IF(A324=59876,M324,IF(A324=59868,M324,IF(R324="6111",((K324*0.12)+M324),IF(T324="DEV",-M324,M324))))</f>
        <v>201.5</v>
      </c>
      <c r="Z324" s="45">
        <f t="shared" ref="Z324:Z387" si="92">IFERROR($AA324/$V324,0)</f>
        <v>0.24046361819090453</v>
      </c>
      <c r="AA324" s="33">
        <f t="shared" ref="AA324:AA387" si="93">IF(VLOOKUP(AL324,AR:AS,2,0)="sim",IF($T324="DEV",($X324-$L324),$P324)-(0.2*W324),IF(VLOOKUP(AL324,AR:AS,2,0)="OK",IF($T324="DEV",($X324-$L324),$P324)-(0.2*W324),IF($T324="DEV",($X324-$L324),$P324)))</f>
        <v>240.58384999999998</v>
      </c>
      <c r="AB324" s="45">
        <f t="shared" ref="AB324:AB387" si="94">IFERROR($AA324/$X324,0)</f>
        <v>0.30110619524405507</v>
      </c>
      <c r="AC324" s="33">
        <f>IFERROR($X324/VLOOKUP(CONCATENATE("USD",C324),[1]GEINDICE!AR$1:AS$65536,2,0),"")</f>
        <v>141.84774889930407</v>
      </c>
      <c r="AD324" s="33">
        <f>IFERROR($AA324/VLOOKUP(CONCATENATE("USD",C324),[1]GEINDICE!AR$1:AS$65536,2,0),"")</f>
        <v>42.711235975003547</v>
      </c>
      <c r="AE324" s="33">
        <f>IFERROR($X324/VLOOKUP(CONCATENATE("EUR",C324),[1]GEINDICE!AR$1:AS$65536,2,0),"")</f>
        <v>126.7750892502975</v>
      </c>
      <c r="AF324" s="33">
        <f>IFERROR($AA324/VLOOKUP(CONCATENATE("EUR",C324),[1]GEINDICE!AR$1:AS$65536,2,0),"")</f>
        <v>38.172764775882584</v>
      </c>
      <c r="AG324" s="48" t="str">
        <f>VLOOKUP(E324,[1]Apresentação!AW$1:AX$65536,2,0)</f>
        <v xml:space="preserve">                    2 - LEATHER AUXILIARIES</v>
      </c>
      <c r="AH324" s="48" t="str">
        <f t="shared" ref="AH324:AH387" si="95">CONCATENATE("         ",H324," - ",I324)</f>
        <v xml:space="preserve">         5204000054 - NOVALTAN AB BR</v>
      </c>
      <c r="AI324" s="49" t="str">
        <f t="shared" ref="AI324:AI387" si="96">CONCATENATE("     ",F324," - ",G324)</f>
        <v xml:space="preserve">     L00469 - VALESEMI BENEFICIAMENTO DE COUROS LTDA</v>
      </c>
      <c r="AJ324" t="str">
        <f t="shared" ref="AJ324:AJ387" si="97">IF(RIGHT(I324,2)="BR","     90 - SALES","     93 - RESALES")</f>
        <v xml:space="preserve">     90 - SALES</v>
      </c>
      <c r="AK324" t="str">
        <f t="shared" ref="AK324:AK387" si="98">IF(R324="3201","EXP",IF(R324="7101","EXP",""))</f>
        <v/>
      </c>
      <c r="AL324">
        <f t="shared" ref="AL324:AL387" si="99">VLOOKUP(MONTH(C324),AQ:AR,2,0)</f>
        <v>5</v>
      </c>
      <c r="AM324" t="str">
        <f t="shared" ref="AM324:AM387" si="100">CONCATENATE(YEAR(C324)," ",MONTH(C324))</f>
        <v>2025 5</v>
      </c>
      <c r="AN324" t="str">
        <f t="shared" ref="AN324:AN387" si="101">MID(G324,1,SEARCH(" ",G324,1))</f>
        <v xml:space="preserve">VALESEMI </v>
      </c>
    </row>
    <row r="325" spans="1:40" x14ac:dyDescent="0.35">
      <c r="A325">
        <v>82462</v>
      </c>
      <c r="B325" t="s">
        <v>274</v>
      </c>
      <c r="C325" s="31">
        <v>45796</v>
      </c>
      <c r="D325" t="s">
        <v>373</v>
      </c>
      <c r="E325" t="s">
        <v>374</v>
      </c>
      <c r="F325" t="s">
        <v>447</v>
      </c>
      <c r="G325" t="s">
        <v>448</v>
      </c>
      <c r="H325" t="s">
        <v>636</v>
      </c>
      <c r="I325" t="s">
        <v>637</v>
      </c>
      <c r="J325">
        <v>2000</v>
      </c>
      <c r="K325">
        <v>13400</v>
      </c>
      <c r="L325">
        <v>7045.5486799999999</v>
      </c>
      <c r="M325">
        <v>2698.78</v>
      </c>
      <c r="N325">
        <v>6.7</v>
      </c>
      <c r="O325" s="32">
        <f t="shared" si="85"/>
        <v>10701.22</v>
      </c>
      <c r="P325" s="32">
        <f t="shared" si="86"/>
        <v>3655.6713199999995</v>
      </c>
      <c r="Q325">
        <v>739025</v>
      </c>
      <c r="R325" t="s">
        <v>312</v>
      </c>
      <c r="S325" t="s">
        <v>312</v>
      </c>
      <c r="T325" t="str">
        <f t="shared" si="87"/>
        <v>VEN</v>
      </c>
      <c r="U325" t="s">
        <v>313</v>
      </c>
      <c r="V325" s="33">
        <f t="shared" si="88"/>
        <v>13400</v>
      </c>
      <c r="W325">
        <f t="shared" si="89"/>
        <v>2000</v>
      </c>
      <c r="X325" s="33">
        <f t="shared" si="90"/>
        <v>10701.22</v>
      </c>
      <c r="Y325" s="33">
        <f t="shared" si="91"/>
        <v>2698.78</v>
      </c>
      <c r="Z325" s="45">
        <f t="shared" si="92"/>
        <v>0.24296054626865668</v>
      </c>
      <c r="AA325" s="33">
        <f t="shared" si="93"/>
        <v>3255.6713199999995</v>
      </c>
      <c r="AB325" s="45">
        <f t="shared" si="94"/>
        <v>0.3042336593397762</v>
      </c>
      <c r="AC325" s="33">
        <f>IFERROR($X325/VLOOKUP(CONCATENATE("USD",C325),[1]GEINDICE!AR$1:AS$65536,2,0),"")</f>
        <v>1890.9755968263503</v>
      </c>
      <c r="AD325" s="33">
        <f>IFERROR($AA325/VLOOKUP(CONCATENATE("USD",C325),[1]GEINDICE!AR$1:AS$65536,2,0),"")</f>
        <v>575.29842554469781</v>
      </c>
      <c r="AE325" s="33">
        <f>IFERROR($X325/VLOOKUP(CONCATENATE("EUR",C325),[1]GEINDICE!AR$1:AS$65536,2,0),"")</f>
        <v>1682.819895897218</v>
      </c>
      <c r="AF325" s="33">
        <f>IFERROR($AA325/VLOOKUP(CONCATENATE("EUR",C325),[1]GEINDICE!AR$1:AS$65536,2,0),"")</f>
        <v>511.97045493859179</v>
      </c>
      <c r="AG325" s="48" t="str">
        <f>VLOOKUP(E325,[1]Apresentação!AW$1:AX$65536,2,0)</f>
        <v xml:space="preserve">                    2 - LEATHER AUXILIARIES</v>
      </c>
      <c r="AH325" s="48" t="str">
        <f t="shared" si="95"/>
        <v xml:space="preserve">         5204000054 - NOVALTAN AB BR</v>
      </c>
      <c r="AI325" s="49" t="str">
        <f t="shared" si="96"/>
        <v xml:space="preserve">     L00016 - A BUHLER SA CURTUME</v>
      </c>
      <c r="AJ325" t="str">
        <f t="shared" si="97"/>
        <v xml:space="preserve">     90 - SALES</v>
      </c>
      <c r="AK325" t="str">
        <f t="shared" si="98"/>
        <v/>
      </c>
      <c r="AL325">
        <f t="shared" si="99"/>
        <v>5</v>
      </c>
      <c r="AM325" t="str">
        <f t="shared" si="100"/>
        <v>2025 5</v>
      </c>
      <c r="AN325" t="str">
        <f t="shared" si="101"/>
        <v xml:space="preserve">A </v>
      </c>
    </row>
    <row r="326" spans="1:40" x14ac:dyDescent="0.35">
      <c r="A326">
        <v>83888</v>
      </c>
      <c r="B326" t="s">
        <v>274</v>
      </c>
      <c r="C326" s="31">
        <v>45917</v>
      </c>
      <c r="D326" t="s">
        <v>373</v>
      </c>
      <c r="E326" t="s">
        <v>374</v>
      </c>
      <c r="F326" t="s">
        <v>447</v>
      </c>
      <c r="G326" t="s">
        <v>448</v>
      </c>
      <c r="H326" t="s">
        <v>636</v>
      </c>
      <c r="I326" t="s">
        <v>637</v>
      </c>
      <c r="J326">
        <v>2000</v>
      </c>
      <c r="K326">
        <v>13400</v>
      </c>
      <c r="L326">
        <v>7204.62583</v>
      </c>
      <c r="M326">
        <v>2698.78</v>
      </c>
      <c r="N326">
        <v>6.7</v>
      </c>
      <c r="O326" s="32">
        <f t="shared" si="85"/>
        <v>10701.22</v>
      </c>
      <c r="P326" s="32">
        <f t="shared" si="86"/>
        <v>3496.5941699999994</v>
      </c>
      <c r="Q326">
        <v>761648</v>
      </c>
      <c r="R326" t="s">
        <v>312</v>
      </c>
      <c r="S326" t="s">
        <v>312</v>
      </c>
      <c r="T326" t="str">
        <f t="shared" si="87"/>
        <v>VEN</v>
      </c>
      <c r="U326" t="s">
        <v>313</v>
      </c>
      <c r="V326" s="33">
        <f t="shared" si="88"/>
        <v>13400</v>
      </c>
      <c r="W326">
        <f t="shared" si="89"/>
        <v>2000</v>
      </c>
      <c r="X326" s="33">
        <f t="shared" si="90"/>
        <v>10701.22</v>
      </c>
      <c r="Y326" s="33">
        <f t="shared" si="91"/>
        <v>2698.78</v>
      </c>
      <c r="Z326" s="45">
        <f t="shared" si="92"/>
        <v>0.23108911716417907</v>
      </c>
      <c r="AA326" s="33">
        <f t="shared" si="93"/>
        <v>3096.5941699999994</v>
      </c>
      <c r="AB326" s="45">
        <f t="shared" si="94"/>
        <v>0.28936833090058889</v>
      </c>
      <c r="AC326" s="33">
        <f>IFERROR($X326/VLOOKUP(CONCATENATE("USD",C326),[1]GEINDICE!AR$1:AS$65536,2,0),"")</f>
        <v>2018.6791420648544</v>
      </c>
      <c r="AD326" s="33">
        <f>IFERROR($AA326/VLOOKUP(CONCATENATE("USD",C326),[1]GEINDICE!AR$1:AS$65536,2,0),"")</f>
        <v>584.14181396313961</v>
      </c>
      <c r="AE326" s="33">
        <f>IFERROR($X326/VLOOKUP(CONCATENATE("EUR",C326),[1]GEINDICE!AR$1:AS$65536,2,0),"")</f>
        <v>1704.0973294902622</v>
      </c>
      <c r="AF326" s="33">
        <f>IFERROR($AA326/VLOOKUP(CONCATENATE("EUR",C326),[1]GEINDICE!AR$1:AS$65536,2,0),"")</f>
        <v>493.11179992674801</v>
      </c>
      <c r="AG326" s="48" t="str">
        <f>VLOOKUP(E326,[1]Apresentação!AW$1:AX$65536,2,0)</f>
        <v xml:space="preserve">                    2 - LEATHER AUXILIARIES</v>
      </c>
      <c r="AH326" s="48" t="str">
        <f t="shared" si="95"/>
        <v xml:space="preserve">         5204000054 - NOVALTAN AB BR</v>
      </c>
      <c r="AI326" s="49" t="str">
        <f t="shared" si="96"/>
        <v xml:space="preserve">     L00016 - A BUHLER SA CURTUME</v>
      </c>
      <c r="AJ326" t="str">
        <f t="shared" si="97"/>
        <v xml:space="preserve">     90 - SALES</v>
      </c>
      <c r="AK326" t="str">
        <f t="shared" si="98"/>
        <v/>
      </c>
      <c r="AL326">
        <f t="shared" si="99"/>
        <v>9</v>
      </c>
      <c r="AM326" t="str">
        <f t="shared" si="100"/>
        <v>2025 9</v>
      </c>
      <c r="AN326" t="str">
        <f t="shared" si="101"/>
        <v xml:space="preserve">A </v>
      </c>
    </row>
    <row r="327" spans="1:40" x14ac:dyDescent="0.35">
      <c r="A327">
        <v>83424</v>
      </c>
      <c r="B327" t="s">
        <v>274</v>
      </c>
      <c r="C327" s="31">
        <v>45876</v>
      </c>
      <c r="D327" t="s">
        <v>373</v>
      </c>
      <c r="E327" t="s">
        <v>374</v>
      </c>
      <c r="F327" t="s">
        <v>433</v>
      </c>
      <c r="G327" t="s">
        <v>434</v>
      </c>
      <c r="H327" t="s">
        <v>636</v>
      </c>
      <c r="I327" t="s">
        <v>637</v>
      </c>
      <c r="J327">
        <v>200</v>
      </c>
      <c r="K327">
        <v>1334</v>
      </c>
      <c r="L327">
        <v>719.47731999999996</v>
      </c>
      <c r="M327">
        <v>268.67</v>
      </c>
      <c r="N327">
        <v>6.67</v>
      </c>
      <c r="O327" s="32">
        <f t="shared" si="85"/>
        <v>1065.33</v>
      </c>
      <c r="P327" s="32">
        <f t="shared" si="86"/>
        <v>345.85267999999996</v>
      </c>
      <c r="Q327">
        <v>750043</v>
      </c>
      <c r="R327" t="s">
        <v>312</v>
      </c>
      <c r="S327" t="s">
        <v>312</v>
      </c>
      <c r="T327" t="str">
        <f t="shared" si="87"/>
        <v>VEN</v>
      </c>
      <c r="U327" t="s">
        <v>313</v>
      </c>
      <c r="V327" s="33">
        <f t="shared" si="88"/>
        <v>1334</v>
      </c>
      <c r="W327">
        <f t="shared" si="89"/>
        <v>200</v>
      </c>
      <c r="X327" s="33">
        <f t="shared" si="90"/>
        <v>1065.33</v>
      </c>
      <c r="Y327" s="33">
        <f t="shared" si="91"/>
        <v>268.67</v>
      </c>
      <c r="Z327" s="45">
        <f t="shared" si="92"/>
        <v>0.22927487256371812</v>
      </c>
      <c r="AA327" s="33">
        <f t="shared" si="93"/>
        <v>305.85267999999996</v>
      </c>
      <c r="AB327" s="45">
        <f t="shared" si="94"/>
        <v>0.28709665549641894</v>
      </c>
      <c r="AC327" s="33">
        <f>IFERROR($X327/VLOOKUP(CONCATENATE("USD",C327),[1]GEINDICE!AR$1:AS$65536,2,0),"")</f>
        <v>194.97968446868478</v>
      </c>
      <c r="AD327" s="33">
        <f>IFERROR($AA327/VLOOKUP(CONCATENATE("USD",C327),[1]GEINDICE!AR$1:AS$65536,2,0),"")</f>
        <v>55.97801530070646</v>
      </c>
      <c r="AE327" s="33">
        <f>IFERROR($X327/VLOOKUP(CONCATENATE("EUR",C327),[1]GEINDICE!AR$1:AS$65536,2,0),"")</f>
        <v>167.49418275580149</v>
      </c>
      <c r="AF327" s="33">
        <f>IFERROR($AA327/VLOOKUP(CONCATENATE("EUR",C327),[1]GEINDICE!AR$1:AS$65536,2,0),"")</f>
        <v>48.087019684296578</v>
      </c>
      <c r="AG327" s="48" t="str">
        <f>VLOOKUP(E327,[1]Apresentação!AW$1:AX$65536,2,0)</f>
        <v xml:space="preserve">                    2 - LEATHER AUXILIARIES</v>
      </c>
      <c r="AH327" s="48" t="str">
        <f t="shared" si="95"/>
        <v xml:space="preserve">         5204000054 - NOVALTAN AB BR</v>
      </c>
      <c r="AI327" s="49" t="str">
        <f t="shared" si="96"/>
        <v xml:space="preserve">     L00469 - VALESEMI BENEFICIAMENTO DE COUROS LTDA</v>
      </c>
      <c r="AJ327" t="str">
        <f t="shared" si="97"/>
        <v xml:space="preserve">     90 - SALES</v>
      </c>
      <c r="AK327" t="str">
        <f t="shared" si="98"/>
        <v/>
      </c>
      <c r="AL327">
        <f t="shared" si="99"/>
        <v>8</v>
      </c>
      <c r="AM327" t="str">
        <f t="shared" si="100"/>
        <v>2025 8</v>
      </c>
      <c r="AN327" t="str">
        <f t="shared" si="101"/>
        <v xml:space="preserve">VALESEMI </v>
      </c>
    </row>
    <row r="328" spans="1:40" x14ac:dyDescent="0.35">
      <c r="A328">
        <v>82732</v>
      </c>
      <c r="B328" t="s">
        <v>274</v>
      </c>
      <c r="C328" s="31">
        <v>45818</v>
      </c>
      <c r="D328" t="s">
        <v>373</v>
      </c>
      <c r="E328" t="s">
        <v>374</v>
      </c>
      <c r="F328" t="s">
        <v>447</v>
      </c>
      <c r="G328" t="s">
        <v>448</v>
      </c>
      <c r="H328" t="s">
        <v>636</v>
      </c>
      <c r="I328" t="s">
        <v>637</v>
      </c>
      <c r="J328">
        <v>3000</v>
      </c>
      <c r="K328">
        <v>20100</v>
      </c>
      <c r="L328">
        <v>10727.584570000001</v>
      </c>
      <c r="M328">
        <v>4048.17</v>
      </c>
      <c r="N328">
        <v>6.7</v>
      </c>
      <c r="O328" s="32">
        <f t="shared" si="85"/>
        <v>16051.83</v>
      </c>
      <c r="P328" s="32">
        <f t="shared" si="86"/>
        <v>5324.245429999999</v>
      </c>
      <c r="Q328">
        <v>741067</v>
      </c>
      <c r="R328" t="s">
        <v>312</v>
      </c>
      <c r="S328" t="s">
        <v>312</v>
      </c>
      <c r="T328" t="str">
        <f t="shared" si="87"/>
        <v>VEN</v>
      </c>
      <c r="U328" t="s">
        <v>313</v>
      </c>
      <c r="V328" s="33">
        <f t="shared" si="88"/>
        <v>20100</v>
      </c>
      <c r="W328">
        <f t="shared" si="89"/>
        <v>3000</v>
      </c>
      <c r="X328" s="33">
        <f t="shared" si="90"/>
        <v>16051.83</v>
      </c>
      <c r="Y328" s="33">
        <f t="shared" si="91"/>
        <v>4048.17</v>
      </c>
      <c r="Z328" s="45">
        <f t="shared" si="92"/>
        <v>0.23503708606965168</v>
      </c>
      <c r="AA328" s="33">
        <f t="shared" si="93"/>
        <v>4724.245429999999</v>
      </c>
      <c r="AB328" s="45">
        <f t="shared" si="94"/>
        <v>0.29431195259356713</v>
      </c>
      <c r="AC328" s="33">
        <f>IFERROR($X328/VLOOKUP(CONCATENATE("USD",C328),[1]GEINDICE!AR$1:AS$65536,2,0),"")</f>
        <v>2889.254279388736</v>
      </c>
      <c r="AD328" s="33">
        <f>IFERROR($AA328/VLOOKUP(CONCATENATE("USD",C328),[1]GEINDICE!AR$1:AS$65536,2,0),"")</f>
        <v>850.34206850621865</v>
      </c>
      <c r="AE328" s="33">
        <f>IFERROR($X328/VLOOKUP(CONCATENATE("EUR",C328),[1]GEINDICE!AR$1:AS$65536,2,0),"")</f>
        <v>2529.121762147854</v>
      </c>
      <c r="AF328" s="33">
        <f>IFERROR($AA328/VLOOKUP(CONCATENATE("EUR",C328),[1]GEINDICE!AR$1:AS$65536,2,0),"")</f>
        <v>744.35076416461823</v>
      </c>
      <c r="AG328" s="48" t="str">
        <f>VLOOKUP(E328,[1]Apresentação!AW$1:AX$65536,2,0)</f>
        <v xml:space="preserve">                    2 - LEATHER AUXILIARIES</v>
      </c>
      <c r="AH328" s="48" t="str">
        <f t="shared" si="95"/>
        <v xml:space="preserve">         5204000054 - NOVALTAN AB BR</v>
      </c>
      <c r="AI328" s="49" t="str">
        <f t="shared" si="96"/>
        <v xml:space="preserve">     L00016 - A BUHLER SA CURTUME</v>
      </c>
      <c r="AJ328" t="str">
        <f t="shared" si="97"/>
        <v xml:space="preserve">     90 - SALES</v>
      </c>
      <c r="AK328" t="str">
        <f t="shared" si="98"/>
        <v/>
      </c>
      <c r="AL328">
        <f t="shared" si="99"/>
        <v>6</v>
      </c>
      <c r="AM328" t="str">
        <f t="shared" si="100"/>
        <v>2025 6</v>
      </c>
      <c r="AN328" t="str">
        <f t="shared" si="101"/>
        <v xml:space="preserve">A </v>
      </c>
    </row>
    <row r="329" spans="1:40" x14ac:dyDescent="0.35">
      <c r="A329">
        <v>83389</v>
      </c>
      <c r="B329" t="s">
        <v>274</v>
      </c>
      <c r="C329" s="31">
        <v>45874</v>
      </c>
      <c r="D329" t="s">
        <v>373</v>
      </c>
      <c r="E329" t="s">
        <v>374</v>
      </c>
      <c r="F329" t="s">
        <v>462</v>
      </c>
      <c r="G329" t="s">
        <v>463</v>
      </c>
      <c r="H329" t="s">
        <v>636</v>
      </c>
      <c r="I329" t="s">
        <v>637</v>
      </c>
      <c r="J329">
        <v>2100</v>
      </c>
      <c r="K329">
        <v>14280</v>
      </c>
      <c r="L329">
        <v>7554.5118400000001</v>
      </c>
      <c r="M329">
        <v>2876.01</v>
      </c>
      <c r="N329">
        <v>6.8</v>
      </c>
      <c r="O329" s="32">
        <f t="shared" si="85"/>
        <v>11403.99</v>
      </c>
      <c r="P329" s="32">
        <f t="shared" si="86"/>
        <v>3849.4781599999997</v>
      </c>
      <c r="Q329">
        <v>748471</v>
      </c>
      <c r="R329" t="s">
        <v>312</v>
      </c>
      <c r="S329" t="s">
        <v>312</v>
      </c>
      <c r="T329" t="str">
        <f t="shared" si="87"/>
        <v>VEN</v>
      </c>
      <c r="U329" t="s">
        <v>313</v>
      </c>
      <c r="V329" s="33">
        <f t="shared" si="88"/>
        <v>14280</v>
      </c>
      <c r="W329">
        <f t="shared" si="89"/>
        <v>2100</v>
      </c>
      <c r="X329" s="33">
        <f t="shared" si="90"/>
        <v>11403.99</v>
      </c>
      <c r="Y329" s="33">
        <f t="shared" si="91"/>
        <v>2876.01</v>
      </c>
      <c r="Z329" s="45">
        <f t="shared" si="92"/>
        <v>0.24015953501400558</v>
      </c>
      <c r="AA329" s="33">
        <f t="shared" si="93"/>
        <v>3429.4781599999997</v>
      </c>
      <c r="AB329" s="45">
        <f t="shared" si="94"/>
        <v>0.30072616338667429</v>
      </c>
      <c r="AC329" s="33">
        <f>IFERROR($X329/VLOOKUP(CONCATENATE("USD",C329),[1]GEINDICE!AR$1:AS$65536,2,0),"")</f>
        <v>2068.9762150982415</v>
      </c>
      <c r="AD329" s="33">
        <f>IFERROR($AA329/VLOOKUP(CONCATENATE("USD",C329),[1]GEINDICE!AR$1:AS$65536,2,0),"")</f>
        <v>622.19527930477682</v>
      </c>
      <c r="AE329" s="33">
        <f>IFERROR($X329/VLOOKUP(CONCATENATE("EUR",C329),[1]GEINDICE!AR$1:AS$65536,2,0),"")</f>
        <v>1786.6751269035531</v>
      </c>
      <c r="AF329" s="33">
        <f>IFERROR($AA329/VLOOKUP(CONCATENATE("EUR",C329),[1]GEINDICE!AR$1:AS$65536,2,0),"")</f>
        <v>537.29995613210497</v>
      </c>
      <c r="AG329" s="48" t="str">
        <f>VLOOKUP(E329,[1]Apresentação!AW$1:AX$65536,2,0)</f>
        <v xml:space="preserve">                    2 - LEATHER AUXILIARIES</v>
      </c>
      <c r="AH329" s="48" t="str">
        <f t="shared" si="95"/>
        <v xml:space="preserve">         5204000054 - NOVALTAN AB BR</v>
      </c>
      <c r="AI329" s="49" t="str">
        <f t="shared" si="96"/>
        <v xml:space="preserve">     L00337 - AMCM IND COM IMP EXP E SERVS TECNICOS LTDA</v>
      </c>
      <c r="AJ329" t="str">
        <f t="shared" si="97"/>
        <v xml:space="preserve">     90 - SALES</v>
      </c>
      <c r="AK329" t="str">
        <f t="shared" si="98"/>
        <v/>
      </c>
      <c r="AL329">
        <f t="shared" si="99"/>
        <v>8</v>
      </c>
      <c r="AM329" t="str">
        <f t="shared" si="100"/>
        <v>2025 8</v>
      </c>
      <c r="AN329" t="str">
        <f t="shared" si="101"/>
        <v xml:space="preserve">AMCM </v>
      </c>
    </row>
    <row r="330" spans="1:40" x14ac:dyDescent="0.35">
      <c r="A330">
        <v>82877</v>
      </c>
      <c r="B330" t="s">
        <v>274</v>
      </c>
      <c r="C330" s="31">
        <v>45833</v>
      </c>
      <c r="D330" t="s">
        <v>373</v>
      </c>
      <c r="E330" t="s">
        <v>374</v>
      </c>
      <c r="F330" t="s">
        <v>462</v>
      </c>
      <c r="G330" t="s">
        <v>463</v>
      </c>
      <c r="H330" t="s">
        <v>636</v>
      </c>
      <c r="I330" t="s">
        <v>637</v>
      </c>
      <c r="J330">
        <v>3000</v>
      </c>
      <c r="K330">
        <v>20400</v>
      </c>
      <c r="L330">
        <v>10727.584580000001</v>
      </c>
      <c r="M330">
        <v>4108.59</v>
      </c>
      <c r="N330">
        <v>6.8</v>
      </c>
      <c r="O330" s="32">
        <f t="shared" si="85"/>
        <v>16291.41</v>
      </c>
      <c r="P330" s="32">
        <f t="shared" si="86"/>
        <v>5563.8254199999992</v>
      </c>
      <c r="Q330">
        <v>741992</v>
      </c>
      <c r="R330" t="s">
        <v>312</v>
      </c>
      <c r="S330" t="s">
        <v>312</v>
      </c>
      <c r="T330" t="str">
        <f t="shared" si="87"/>
        <v>VEN</v>
      </c>
      <c r="U330" t="s">
        <v>437</v>
      </c>
      <c r="V330" s="33">
        <f t="shared" si="88"/>
        <v>20400</v>
      </c>
      <c r="W330">
        <f t="shared" si="89"/>
        <v>3000</v>
      </c>
      <c r="X330" s="33">
        <f t="shared" si="90"/>
        <v>16291.41</v>
      </c>
      <c r="Y330" s="33">
        <f t="shared" si="91"/>
        <v>4108.59</v>
      </c>
      <c r="Z330" s="45">
        <f t="shared" si="92"/>
        <v>0.24332477549019604</v>
      </c>
      <c r="AA330" s="33">
        <f t="shared" si="93"/>
        <v>4963.8254199999992</v>
      </c>
      <c r="AB330" s="45">
        <f t="shared" si="94"/>
        <v>0.30468973649303527</v>
      </c>
      <c r="AC330" s="33">
        <f>IFERROR($X330/VLOOKUP(CONCATENATE("USD",C330),[1]GEINDICE!AR$1:AS$65536,2,0),"")</f>
        <v>2939.2552366175328</v>
      </c>
      <c r="AD330" s="33">
        <f>IFERROR($AA330/VLOOKUP(CONCATENATE("USD",C330),[1]GEINDICE!AR$1:AS$65536,2,0),"")</f>
        <v>895.56090353077002</v>
      </c>
      <c r="AE330" s="33">
        <f>IFERROR($X330/VLOOKUP(CONCATENATE("EUR",C330),[1]GEINDICE!AR$1:AS$65536,2,0),"")</f>
        <v>2529.4863832562182</v>
      </c>
      <c r="AF330" s="33">
        <f>IFERROR($AA330/VLOOKUP(CONCATENATE("EUR",C330),[1]GEINDICE!AR$1:AS$65536,2,0),"")</f>
        <v>770.70853957705788</v>
      </c>
      <c r="AG330" s="48" t="str">
        <f>VLOOKUP(E330,[1]Apresentação!AW$1:AX$65536,2,0)</f>
        <v xml:space="preserve">                    2 - LEATHER AUXILIARIES</v>
      </c>
      <c r="AH330" s="48" t="str">
        <f t="shared" si="95"/>
        <v xml:space="preserve">         5204000054 - NOVALTAN AB BR</v>
      </c>
      <c r="AI330" s="49" t="str">
        <f t="shared" si="96"/>
        <v xml:space="preserve">     L00337 - AMCM IND COM IMP EXP E SERVS TECNICOS LTDA</v>
      </c>
      <c r="AJ330" t="str">
        <f t="shared" si="97"/>
        <v xml:space="preserve">     90 - SALES</v>
      </c>
      <c r="AK330" t="str">
        <f t="shared" si="98"/>
        <v/>
      </c>
      <c r="AL330">
        <f t="shared" si="99"/>
        <v>6</v>
      </c>
      <c r="AM330" t="str">
        <f t="shared" si="100"/>
        <v>2025 6</v>
      </c>
      <c r="AN330" t="str">
        <f t="shared" si="101"/>
        <v xml:space="preserve">AMCM </v>
      </c>
    </row>
    <row r="331" spans="1:40" x14ac:dyDescent="0.35">
      <c r="A331">
        <v>82987</v>
      </c>
      <c r="B331" t="s">
        <v>274</v>
      </c>
      <c r="C331" s="31">
        <v>45842</v>
      </c>
      <c r="D331" t="s">
        <v>373</v>
      </c>
      <c r="E331" t="s">
        <v>374</v>
      </c>
      <c r="F331" t="s">
        <v>447</v>
      </c>
      <c r="G331" t="s">
        <v>448</v>
      </c>
      <c r="H331" t="s">
        <v>636</v>
      </c>
      <c r="I331" t="s">
        <v>637</v>
      </c>
      <c r="J331">
        <v>2000</v>
      </c>
      <c r="K331">
        <v>13400</v>
      </c>
      <c r="L331">
        <v>7221.0779300000004</v>
      </c>
      <c r="M331">
        <v>2698.78</v>
      </c>
      <c r="N331">
        <v>6.7</v>
      </c>
      <c r="O331" s="32">
        <f t="shared" si="85"/>
        <v>10701.22</v>
      </c>
      <c r="P331" s="32">
        <f t="shared" si="86"/>
        <v>3480.142069999999</v>
      </c>
      <c r="Q331">
        <v>742825</v>
      </c>
      <c r="R331" t="s">
        <v>312</v>
      </c>
      <c r="S331" t="s">
        <v>312</v>
      </c>
      <c r="T331" t="str">
        <f t="shared" si="87"/>
        <v>VEN</v>
      </c>
      <c r="U331" t="s">
        <v>437</v>
      </c>
      <c r="V331" s="33">
        <f t="shared" si="88"/>
        <v>13400</v>
      </c>
      <c r="W331">
        <f t="shared" si="89"/>
        <v>2000</v>
      </c>
      <c r="X331" s="33">
        <f t="shared" si="90"/>
        <v>10701.22</v>
      </c>
      <c r="Y331" s="33">
        <f t="shared" si="91"/>
        <v>2698.78</v>
      </c>
      <c r="Z331" s="45">
        <f t="shared" si="92"/>
        <v>0.22986134850746262</v>
      </c>
      <c r="AA331" s="33">
        <f t="shared" si="93"/>
        <v>3080.142069999999</v>
      </c>
      <c r="AB331" s="45">
        <f t="shared" si="94"/>
        <v>0.28783092675414573</v>
      </c>
      <c r="AC331" s="33">
        <f>IFERROR($X331/VLOOKUP(CONCATENATE("USD",C331),[1]GEINDICE!AR$1:AS$65536,2,0),"")</f>
        <v>1978.4100573118872</v>
      </c>
      <c r="AD331" s="33">
        <f>IFERROR($AA331/VLOOKUP(CONCATENATE("USD",C331),[1]GEINDICE!AR$1:AS$65536,2,0),"")</f>
        <v>569.447600295803</v>
      </c>
      <c r="AE331" s="33">
        <f>IFERROR($X331/VLOOKUP(CONCATENATE("EUR",C331),[1]GEINDICE!AR$1:AS$65536,2,0),"")</f>
        <v>1679.4657710537051</v>
      </c>
      <c r="AF331" s="33">
        <f>IFERROR($AA331/VLOOKUP(CONCATENATE("EUR",C331),[1]GEINDICE!AR$1:AS$65536,2,0),"")</f>
        <v>483.40218933425388</v>
      </c>
      <c r="AG331" s="48" t="str">
        <f>VLOOKUP(E331,[1]Apresentação!AW$1:AX$65536,2,0)</f>
        <v xml:space="preserve">                    2 - LEATHER AUXILIARIES</v>
      </c>
      <c r="AH331" s="48" t="str">
        <f t="shared" si="95"/>
        <v xml:space="preserve">         5204000054 - NOVALTAN AB BR</v>
      </c>
      <c r="AI331" s="49" t="str">
        <f t="shared" si="96"/>
        <v xml:space="preserve">     L00016 - A BUHLER SA CURTUME</v>
      </c>
      <c r="AJ331" t="str">
        <f t="shared" si="97"/>
        <v xml:space="preserve">     90 - SALES</v>
      </c>
      <c r="AK331" t="str">
        <f t="shared" si="98"/>
        <v/>
      </c>
      <c r="AL331">
        <f t="shared" si="99"/>
        <v>7</v>
      </c>
      <c r="AM331" t="str">
        <f t="shared" si="100"/>
        <v>2025 7</v>
      </c>
      <c r="AN331" t="str">
        <f t="shared" si="101"/>
        <v xml:space="preserve">A </v>
      </c>
    </row>
    <row r="332" spans="1:40" x14ac:dyDescent="0.35">
      <c r="A332">
        <v>84067</v>
      </c>
      <c r="B332" t="s">
        <v>274</v>
      </c>
      <c r="C332" s="31">
        <v>45931</v>
      </c>
      <c r="D332" t="s">
        <v>373</v>
      </c>
      <c r="E332" t="s">
        <v>374</v>
      </c>
      <c r="F332" t="s">
        <v>462</v>
      </c>
      <c r="G332" t="s">
        <v>463</v>
      </c>
      <c r="H332" t="s">
        <v>636</v>
      </c>
      <c r="I332" t="s">
        <v>637</v>
      </c>
      <c r="J332">
        <v>5000</v>
      </c>
      <c r="K332">
        <v>34000</v>
      </c>
      <c r="L332">
        <v>18011.554220000002</v>
      </c>
      <c r="M332">
        <v>6847.64</v>
      </c>
      <c r="N332">
        <v>6.8</v>
      </c>
      <c r="O332" s="32">
        <f t="shared" si="85"/>
        <v>27152.36</v>
      </c>
      <c r="P332" s="32">
        <f t="shared" si="86"/>
        <v>9140.8057799999988</v>
      </c>
      <c r="Q332">
        <v>762939</v>
      </c>
      <c r="R332" t="s">
        <v>312</v>
      </c>
      <c r="S332" t="s">
        <v>312</v>
      </c>
      <c r="T332" t="str">
        <f t="shared" si="87"/>
        <v>VEN</v>
      </c>
      <c r="U332" t="s">
        <v>437</v>
      </c>
      <c r="V332" s="33">
        <f t="shared" si="88"/>
        <v>34000</v>
      </c>
      <c r="W332">
        <f t="shared" si="89"/>
        <v>5000</v>
      </c>
      <c r="X332" s="33">
        <f t="shared" si="90"/>
        <v>27152.36</v>
      </c>
      <c r="Y332" s="33">
        <f t="shared" si="91"/>
        <v>6847.64</v>
      </c>
      <c r="Z332" s="45">
        <f t="shared" si="92"/>
        <v>0.23943546411764702</v>
      </c>
      <c r="AA332" s="33">
        <f t="shared" si="93"/>
        <v>8140.8057799999988</v>
      </c>
      <c r="AB332" s="45">
        <f t="shared" si="94"/>
        <v>0.29981945510445496</v>
      </c>
      <c r="AC332" s="33">
        <f>IFERROR($X332/VLOOKUP(CONCATENATE("USD",C332),[1]GEINDICE!AR$1:AS$65536,2,0),"")</f>
        <v>5103.0596902721391</v>
      </c>
      <c r="AD332" s="33">
        <f>IFERROR($AA332/VLOOKUP(CONCATENATE("USD",C332),[1]GEINDICE!AR$1:AS$65536,2,0),"")</f>
        <v>1529.9965757029015</v>
      </c>
      <c r="AE332" s="33">
        <f>IFERROR($X332/VLOOKUP(CONCATENATE("EUR",C332),[1]GEINDICE!AR$1:AS$65536,2,0),"")</f>
        <v>4353.0139797357951</v>
      </c>
      <c r="AF332" s="33">
        <f>IFERROR($AA332/VLOOKUP(CONCATENATE("EUR",C332),[1]GEINDICE!AR$1:AS$65536,2,0),"")</f>
        <v>1305.1182794664612</v>
      </c>
      <c r="AG332" s="48" t="str">
        <f>VLOOKUP(E332,[1]Apresentação!AW$1:AX$65536,2,0)</f>
        <v xml:space="preserve">                    2 - LEATHER AUXILIARIES</v>
      </c>
      <c r="AH332" s="48" t="str">
        <f t="shared" si="95"/>
        <v xml:space="preserve">         5204000054 - NOVALTAN AB BR</v>
      </c>
      <c r="AI332" s="49" t="str">
        <f t="shared" si="96"/>
        <v xml:space="preserve">     L00337 - AMCM IND COM IMP EXP E SERVS TECNICOS LTDA</v>
      </c>
      <c r="AJ332" t="str">
        <f t="shared" si="97"/>
        <v xml:space="preserve">     90 - SALES</v>
      </c>
      <c r="AK332" t="str">
        <f t="shared" si="98"/>
        <v/>
      </c>
      <c r="AL332">
        <f t="shared" si="99"/>
        <v>10</v>
      </c>
      <c r="AM332" t="str">
        <f t="shared" si="100"/>
        <v>2025 10</v>
      </c>
      <c r="AN332" t="str">
        <f t="shared" si="101"/>
        <v xml:space="preserve">AMCM </v>
      </c>
    </row>
    <row r="333" spans="1:40" x14ac:dyDescent="0.35">
      <c r="A333">
        <v>84075</v>
      </c>
      <c r="B333" t="s">
        <v>274</v>
      </c>
      <c r="C333" s="31">
        <v>45931</v>
      </c>
      <c r="D333" t="s">
        <v>373</v>
      </c>
      <c r="E333" t="s">
        <v>374</v>
      </c>
      <c r="F333" t="s">
        <v>433</v>
      </c>
      <c r="G333" t="s">
        <v>434</v>
      </c>
      <c r="H333" t="s">
        <v>636</v>
      </c>
      <c r="I333" t="s">
        <v>637</v>
      </c>
      <c r="J333">
        <v>250</v>
      </c>
      <c r="K333">
        <v>1667.5</v>
      </c>
      <c r="L333">
        <v>900.57771000000002</v>
      </c>
      <c r="M333">
        <v>335.84</v>
      </c>
      <c r="N333">
        <v>6.67</v>
      </c>
      <c r="O333" s="32">
        <f t="shared" si="85"/>
        <v>1331.66</v>
      </c>
      <c r="P333" s="32">
        <f t="shared" si="86"/>
        <v>431.08229000000006</v>
      </c>
      <c r="Q333">
        <v>762996</v>
      </c>
      <c r="R333" t="s">
        <v>312</v>
      </c>
      <c r="S333" t="s">
        <v>312</v>
      </c>
      <c r="T333" t="str">
        <f t="shared" si="87"/>
        <v>VEN</v>
      </c>
      <c r="U333" t="s">
        <v>313</v>
      </c>
      <c r="V333" s="33">
        <f t="shared" si="88"/>
        <v>1667.5</v>
      </c>
      <c r="W333">
        <f t="shared" si="89"/>
        <v>250</v>
      </c>
      <c r="X333" s="33">
        <f t="shared" si="90"/>
        <v>1331.66</v>
      </c>
      <c r="Y333" s="33">
        <f t="shared" si="91"/>
        <v>335.84</v>
      </c>
      <c r="Z333" s="45">
        <f t="shared" si="92"/>
        <v>0.22853510644677666</v>
      </c>
      <c r="AA333" s="33">
        <f t="shared" si="93"/>
        <v>381.08229000000006</v>
      </c>
      <c r="AB333" s="45">
        <f t="shared" si="94"/>
        <v>0.28617086193172436</v>
      </c>
      <c r="AC333" s="33">
        <f>IFERROR($X333/VLOOKUP(CONCATENATE("USD",C333),[1]GEINDICE!AR$1:AS$65536,2,0),"")</f>
        <v>250.27439482784544</v>
      </c>
      <c r="AD333" s="33">
        <f>IFERROR($AA333/VLOOKUP(CONCATENATE("USD",C333),[1]GEINDICE!AR$1:AS$65536,2,0),"")</f>
        <v>71.621239287325224</v>
      </c>
      <c r="AE333" s="33">
        <f>IFERROR($X333/VLOOKUP(CONCATENATE("EUR",C333),[1]GEINDICE!AR$1:AS$65536,2,0),"")</f>
        <v>213.48916249839681</v>
      </c>
      <c r="AF333" s="33">
        <f>IFERROR($AA333/VLOOKUP(CONCATENATE("EUR",C333),[1]GEINDICE!AR$1:AS$65536,2,0),"")</f>
        <v>61.09437764524818</v>
      </c>
      <c r="AG333" s="48" t="str">
        <f>VLOOKUP(E333,[1]Apresentação!AW$1:AX$65536,2,0)</f>
        <v xml:space="preserve">                    2 - LEATHER AUXILIARIES</v>
      </c>
      <c r="AH333" s="48" t="str">
        <f t="shared" si="95"/>
        <v xml:space="preserve">         5204000054 - NOVALTAN AB BR</v>
      </c>
      <c r="AI333" s="49" t="str">
        <f t="shared" si="96"/>
        <v xml:space="preserve">     L00469 - VALESEMI BENEFICIAMENTO DE COUROS LTDA</v>
      </c>
      <c r="AJ333" t="str">
        <f t="shared" si="97"/>
        <v xml:space="preserve">     90 - SALES</v>
      </c>
      <c r="AK333" t="str">
        <f t="shared" si="98"/>
        <v/>
      </c>
      <c r="AL333">
        <f t="shared" si="99"/>
        <v>10</v>
      </c>
      <c r="AM333" t="str">
        <f t="shared" si="100"/>
        <v>2025 10</v>
      </c>
      <c r="AN333" t="str">
        <f t="shared" si="101"/>
        <v xml:space="preserve">VALESEMI </v>
      </c>
    </row>
    <row r="334" spans="1:40" x14ac:dyDescent="0.35">
      <c r="A334">
        <v>83261</v>
      </c>
      <c r="B334" t="s">
        <v>274</v>
      </c>
      <c r="C334" s="31">
        <v>45862</v>
      </c>
      <c r="D334" t="s">
        <v>373</v>
      </c>
      <c r="E334" t="s">
        <v>374</v>
      </c>
      <c r="F334" t="s">
        <v>433</v>
      </c>
      <c r="G334" t="s">
        <v>434</v>
      </c>
      <c r="H334" t="s">
        <v>636</v>
      </c>
      <c r="I334" t="s">
        <v>637</v>
      </c>
      <c r="J334">
        <v>150</v>
      </c>
      <c r="K334">
        <v>1000.5</v>
      </c>
      <c r="L334">
        <v>541.58085000000005</v>
      </c>
      <c r="M334">
        <v>201.5</v>
      </c>
      <c r="N334">
        <v>6.67</v>
      </c>
      <c r="O334" s="32">
        <f t="shared" si="85"/>
        <v>799</v>
      </c>
      <c r="P334" s="32">
        <f t="shared" si="86"/>
        <v>257.41914999999995</v>
      </c>
      <c r="Q334">
        <v>744786</v>
      </c>
      <c r="R334" t="s">
        <v>312</v>
      </c>
      <c r="S334" t="s">
        <v>312</v>
      </c>
      <c r="T334" t="str">
        <f t="shared" si="87"/>
        <v>VEN</v>
      </c>
      <c r="U334" t="s">
        <v>313</v>
      </c>
      <c r="V334" s="33">
        <f t="shared" si="88"/>
        <v>1000.5</v>
      </c>
      <c r="W334">
        <f t="shared" si="89"/>
        <v>150</v>
      </c>
      <c r="X334" s="33">
        <f t="shared" si="90"/>
        <v>799</v>
      </c>
      <c r="Y334" s="33">
        <f t="shared" si="91"/>
        <v>201.5</v>
      </c>
      <c r="Z334" s="45">
        <f t="shared" si="92"/>
        <v>0.22730549725137425</v>
      </c>
      <c r="AA334" s="33">
        <f t="shared" si="93"/>
        <v>227.41914999999995</v>
      </c>
      <c r="AB334" s="45">
        <f t="shared" si="94"/>
        <v>0.2846297246558197</v>
      </c>
      <c r="AC334" s="33">
        <f>IFERROR($X334/VLOOKUP(CONCATENATE("USD",C334),[1]GEINDICE!AR$1:AS$65536,2,0),"")</f>
        <v>144.64418255218231</v>
      </c>
      <c r="AD334" s="33">
        <f>IFERROR($AA334/VLOOKUP(CONCATENATE("USD",C334),[1]GEINDICE!AR$1:AS$65536,2,0),"")</f>
        <v>41.170033852893773</v>
      </c>
      <c r="AE334" s="33">
        <f>IFERROR($X334/VLOOKUP(CONCATENATE("EUR",C334),[1]GEINDICE!AR$1:AS$65536,2,0),"")</f>
        <v>122.94388281093724</v>
      </c>
      <c r="AF334" s="33">
        <f>IFERROR($AA334/VLOOKUP(CONCATENATE("EUR",C334),[1]GEINDICE!AR$1:AS$65536,2,0),"")</f>
        <v>34.99348351259443</v>
      </c>
      <c r="AG334" s="48" t="str">
        <f>VLOOKUP(E334,[1]Apresentação!AW$1:AX$65536,2,0)</f>
        <v xml:space="preserve">                    2 - LEATHER AUXILIARIES</v>
      </c>
      <c r="AH334" s="48" t="str">
        <f t="shared" si="95"/>
        <v xml:space="preserve">         5204000054 - NOVALTAN AB BR</v>
      </c>
      <c r="AI334" s="49" t="str">
        <f t="shared" si="96"/>
        <v xml:space="preserve">     L00469 - VALESEMI BENEFICIAMENTO DE COUROS LTDA</v>
      </c>
      <c r="AJ334" t="str">
        <f t="shared" si="97"/>
        <v xml:space="preserve">     90 - SALES</v>
      </c>
      <c r="AK334" t="str">
        <f t="shared" si="98"/>
        <v/>
      </c>
      <c r="AL334">
        <f t="shared" si="99"/>
        <v>7</v>
      </c>
      <c r="AM334" t="str">
        <f t="shared" si="100"/>
        <v>2025 7</v>
      </c>
      <c r="AN334" t="str">
        <f t="shared" si="101"/>
        <v xml:space="preserve">VALESEMI </v>
      </c>
    </row>
    <row r="335" spans="1:40" x14ac:dyDescent="0.35">
      <c r="A335">
        <v>82852</v>
      </c>
      <c r="B335" t="s">
        <v>274</v>
      </c>
      <c r="C335" s="31">
        <v>45832</v>
      </c>
      <c r="D335" t="s">
        <v>373</v>
      </c>
      <c r="E335" t="s">
        <v>374</v>
      </c>
      <c r="F335" t="s">
        <v>447</v>
      </c>
      <c r="G335" t="s">
        <v>448</v>
      </c>
      <c r="H335" t="s">
        <v>636</v>
      </c>
      <c r="I335" t="s">
        <v>637</v>
      </c>
      <c r="J335">
        <v>3000</v>
      </c>
      <c r="K335">
        <v>20100</v>
      </c>
      <c r="L335">
        <v>10727.584570000001</v>
      </c>
      <c r="M335">
        <v>4048.17</v>
      </c>
      <c r="N335">
        <v>6.7</v>
      </c>
      <c r="O335" s="32">
        <f t="shared" si="85"/>
        <v>16051.83</v>
      </c>
      <c r="P335" s="32">
        <f t="shared" si="86"/>
        <v>5324.245429999999</v>
      </c>
      <c r="Q335">
        <v>741873</v>
      </c>
      <c r="R335" t="s">
        <v>312</v>
      </c>
      <c r="S335" t="s">
        <v>312</v>
      </c>
      <c r="T335" t="str">
        <f t="shared" si="87"/>
        <v>VEN</v>
      </c>
      <c r="U335" t="s">
        <v>437</v>
      </c>
      <c r="V335" s="33">
        <f t="shared" si="88"/>
        <v>20100</v>
      </c>
      <c r="W335">
        <f t="shared" si="89"/>
        <v>3000</v>
      </c>
      <c r="X335" s="33">
        <f t="shared" si="90"/>
        <v>16051.83</v>
      </c>
      <c r="Y335" s="33">
        <f t="shared" si="91"/>
        <v>4048.17</v>
      </c>
      <c r="Z335" s="45">
        <f t="shared" si="92"/>
        <v>0.23503708606965168</v>
      </c>
      <c r="AA335" s="33">
        <f t="shared" si="93"/>
        <v>4724.245429999999</v>
      </c>
      <c r="AB335" s="45">
        <f t="shared" si="94"/>
        <v>0.29431195259356713</v>
      </c>
      <c r="AC335" s="33">
        <f>IFERROR($X335/VLOOKUP(CONCATENATE("USD",C335),[1]GEINDICE!AR$1:AS$65536,2,0),"")</f>
        <v>2921.8082201754705</v>
      </c>
      <c r="AD335" s="33">
        <f>IFERROR($AA335/VLOOKUP(CONCATENATE("USD",C335),[1]GEINDICE!AR$1:AS$65536,2,0),"")</f>
        <v>859.92308238377791</v>
      </c>
      <c r="AE335" s="33">
        <f>IFERROR($X335/VLOOKUP(CONCATENATE("EUR",C335),[1]GEINDICE!AR$1:AS$65536,2,0),"")</f>
        <v>2517.0654832841997</v>
      </c>
      <c r="AF335" s="33">
        <f>IFERROR($AA335/VLOOKUP(CONCATENATE("EUR",C335),[1]GEINDICE!AR$1:AS$65536,2,0),"")</f>
        <v>740.80245719124366</v>
      </c>
      <c r="AG335" s="48" t="str">
        <f>VLOOKUP(E335,[1]Apresentação!AW$1:AX$65536,2,0)</f>
        <v xml:space="preserve">                    2 - LEATHER AUXILIARIES</v>
      </c>
      <c r="AH335" s="48" t="str">
        <f t="shared" si="95"/>
        <v xml:space="preserve">         5204000054 - NOVALTAN AB BR</v>
      </c>
      <c r="AI335" s="49" t="str">
        <f t="shared" si="96"/>
        <v xml:space="preserve">     L00016 - A BUHLER SA CURTUME</v>
      </c>
      <c r="AJ335" t="str">
        <f t="shared" si="97"/>
        <v xml:space="preserve">     90 - SALES</v>
      </c>
      <c r="AK335" t="str">
        <f t="shared" si="98"/>
        <v/>
      </c>
      <c r="AL335">
        <f t="shared" si="99"/>
        <v>6</v>
      </c>
      <c r="AM335" t="str">
        <f t="shared" si="100"/>
        <v>2025 6</v>
      </c>
      <c r="AN335" t="str">
        <f t="shared" si="101"/>
        <v xml:space="preserve">A </v>
      </c>
    </row>
    <row r="336" spans="1:40" x14ac:dyDescent="0.35">
      <c r="A336">
        <v>83714</v>
      </c>
      <c r="B336" t="s">
        <v>274</v>
      </c>
      <c r="C336" s="31">
        <v>45901</v>
      </c>
      <c r="D336" t="s">
        <v>373</v>
      </c>
      <c r="E336" t="s">
        <v>374</v>
      </c>
      <c r="F336" t="s">
        <v>447</v>
      </c>
      <c r="G336" t="s">
        <v>448</v>
      </c>
      <c r="H336" t="s">
        <v>636</v>
      </c>
      <c r="I336" t="s">
        <v>637</v>
      </c>
      <c r="J336">
        <v>3000</v>
      </c>
      <c r="K336">
        <v>20100</v>
      </c>
      <c r="L336">
        <v>10809.18756</v>
      </c>
      <c r="M336">
        <v>4048.17</v>
      </c>
      <c r="N336">
        <v>6.7</v>
      </c>
      <c r="O336" s="32">
        <f t="shared" si="85"/>
        <v>16051.83</v>
      </c>
      <c r="P336" s="32">
        <f t="shared" si="86"/>
        <v>5242.6424399999996</v>
      </c>
      <c r="Q336">
        <v>760281</v>
      </c>
      <c r="R336" t="s">
        <v>312</v>
      </c>
      <c r="S336" t="s">
        <v>312</v>
      </c>
      <c r="T336" t="str">
        <f t="shared" si="87"/>
        <v>VEN</v>
      </c>
      <c r="U336" t="s">
        <v>313</v>
      </c>
      <c r="V336" s="33">
        <f t="shared" si="88"/>
        <v>20100</v>
      </c>
      <c r="W336">
        <f t="shared" si="89"/>
        <v>3000</v>
      </c>
      <c r="X336" s="33">
        <f t="shared" si="90"/>
        <v>16051.83</v>
      </c>
      <c r="Y336" s="33">
        <f t="shared" si="91"/>
        <v>4048.17</v>
      </c>
      <c r="Z336" s="45">
        <f t="shared" si="92"/>
        <v>0.23097723582089549</v>
      </c>
      <c r="AA336" s="33">
        <f t="shared" si="93"/>
        <v>4642.6424399999996</v>
      </c>
      <c r="AB336" s="45">
        <f t="shared" si="94"/>
        <v>0.28922823379016593</v>
      </c>
      <c r="AC336" s="33">
        <f>IFERROR($X336/VLOOKUP(CONCATENATE("USD",C336),[1]GEINDICE!AR$1:AS$65536,2,0),"")</f>
        <v>2951.8978263268232</v>
      </c>
      <c r="AD336" s="33">
        <f>IFERROR($AA336/VLOOKUP(CONCATENATE("USD",C336),[1]GEINDICE!AR$1:AS$65536,2,0),"")</f>
        <v>853.77219463753715</v>
      </c>
      <c r="AE336" s="33">
        <f>IFERROR($X336/VLOOKUP(CONCATENATE("EUR",C336),[1]GEINDICE!AR$1:AS$65536,2,0),"")</f>
        <v>2522.7619915760356</v>
      </c>
      <c r="AF336" s="33">
        <f>IFERROR($AA336/VLOOKUP(CONCATENATE("EUR",C336),[1]GEINDICE!AR$1:AS$65536,2,0),"")</f>
        <v>729.65399509649831</v>
      </c>
      <c r="AG336" s="48" t="str">
        <f>VLOOKUP(E336,[1]Apresentação!AW$1:AX$65536,2,0)</f>
        <v xml:space="preserve">                    2 - LEATHER AUXILIARIES</v>
      </c>
      <c r="AH336" s="48" t="str">
        <f t="shared" si="95"/>
        <v xml:space="preserve">         5204000054 - NOVALTAN AB BR</v>
      </c>
      <c r="AI336" s="49" t="str">
        <f t="shared" si="96"/>
        <v xml:space="preserve">     L00016 - A BUHLER SA CURTUME</v>
      </c>
      <c r="AJ336" t="str">
        <f t="shared" si="97"/>
        <v xml:space="preserve">     90 - SALES</v>
      </c>
      <c r="AK336" t="str">
        <f t="shared" si="98"/>
        <v/>
      </c>
      <c r="AL336">
        <f t="shared" si="99"/>
        <v>9</v>
      </c>
      <c r="AM336" t="str">
        <f t="shared" si="100"/>
        <v>2025 9</v>
      </c>
      <c r="AN336" t="str">
        <f t="shared" si="101"/>
        <v xml:space="preserve">A </v>
      </c>
    </row>
    <row r="337" spans="1:40" x14ac:dyDescent="0.35">
      <c r="A337">
        <v>82734</v>
      </c>
      <c r="B337" t="s">
        <v>274</v>
      </c>
      <c r="C337" s="31">
        <v>45819</v>
      </c>
      <c r="D337" t="s">
        <v>373</v>
      </c>
      <c r="E337" t="s">
        <v>374</v>
      </c>
      <c r="F337" t="s">
        <v>462</v>
      </c>
      <c r="G337" t="s">
        <v>463</v>
      </c>
      <c r="H337" t="s">
        <v>636</v>
      </c>
      <c r="I337" t="s">
        <v>637</v>
      </c>
      <c r="J337">
        <v>10000</v>
      </c>
      <c r="K337">
        <v>68000</v>
      </c>
      <c r="L337">
        <v>35758.615239999999</v>
      </c>
      <c r="M337">
        <v>13695.28</v>
      </c>
      <c r="N337">
        <v>6.8</v>
      </c>
      <c r="O337" s="32">
        <f t="shared" si="85"/>
        <v>54304.72</v>
      </c>
      <c r="P337" s="32">
        <f t="shared" si="86"/>
        <v>18546.104760000002</v>
      </c>
      <c r="Q337">
        <v>741106</v>
      </c>
      <c r="R337" t="s">
        <v>312</v>
      </c>
      <c r="S337" t="s">
        <v>312</v>
      </c>
      <c r="T337" t="str">
        <f t="shared" si="87"/>
        <v>VEN</v>
      </c>
      <c r="U337" t="s">
        <v>313</v>
      </c>
      <c r="V337" s="33">
        <f t="shared" si="88"/>
        <v>68000</v>
      </c>
      <c r="W337">
        <f t="shared" si="89"/>
        <v>10000</v>
      </c>
      <c r="X337" s="33">
        <f t="shared" si="90"/>
        <v>54304.72</v>
      </c>
      <c r="Y337" s="33">
        <f t="shared" si="91"/>
        <v>13695.28</v>
      </c>
      <c r="Z337" s="45">
        <f t="shared" si="92"/>
        <v>0.24332507000000003</v>
      </c>
      <c r="AA337" s="33">
        <f t="shared" si="93"/>
        <v>16546.104760000002</v>
      </c>
      <c r="AB337" s="45">
        <f t="shared" si="94"/>
        <v>0.30468999306137667</v>
      </c>
      <c r="AC337" s="33">
        <f>IFERROR($X337/VLOOKUP(CONCATENATE("USD",C337),[1]GEINDICE!AR$1:AS$65536,2,0),"")</f>
        <v>9804.0657158331815</v>
      </c>
      <c r="AD337" s="33">
        <f>IFERROR($AA337/VLOOKUP(CONCATENATE("USD",C337),[1]GEINDICE!AR$1:AS$65536,2,0),"")</f>
        <v>2987.2007149304927</v>
      </c>
      <c r="AE337" s="33">
        <f>IFERROR($X337/VLOOKUP(CONCATENATE("EUR",C337),[1]GEINDICE!AR$1:AS$65536,2,0),"")</f>
        <v>8532.709017488176</v>
      </c>
      <c r="AF337" s="33">
        <f>IFERROR($AA337/VLOOKUP(CONCATENATE("EUR",C337),[1]GEINDICE!AR$1:AS$65536,2,0),"")</f>
        <v>2599.8310513332185</v>
      </c>
      <c r="AG337" s="48" t="str">
        <f>VLOOKUP(E337,[1]Apresentação!AW$1:AX$65536,2,0)</f>
        <v xml:space="preserve">                    2 - LEATHER AUXILIARIES</v>
      </c>
      <c r="AH337" s="48" t="str">
        <f t="shared" si="95"/>
        <v xml:space="preserve">         5204000054 - NOVALTAN AB BR</v>
      </c>
      <c r="AI337" s="49" t="str">
        <f t="shared" si="96"/>
        <v xml:space="preserve">     L00337 - AMCM IND COM IMP EXP E SERVS TECNICOS LTDA</v>
      </c>
      <c r="AJ337" t="str">
        <f t="shared" si="97"/>
        <v xml:space="preserve">     90 - SALES</v>
      </c>
      <c r="AK337" t="str">
        <f t="shared" si="98"/>
        <v/>
      </c>
      <c r="AL337">
        <f t="shared" si="99"/>
        <v>6</v>
      </c>
      <c r="AM337" t="str">
        <f t="shared" si="100"/>
        <v>2025 6</v>
      </c>
      <c r="AN337" t="str">
        <f t="shared" si="101"/>
        <v xml:space="preserve">AMCM </v>
      </c>
    </row>
    <row r="338" spans="1:40" x14ac:dyDescent="0.35">
      <c r="A338">
        <v>82736</v>
      </c>
      <c r="B338" t="s">
        <v>274</v>
      </c>
      <c r="C338" s="31">
        <v>45819</v>
      </c>
      <c r="D338" t="s">
        <v>373</v>
      </c>
      <c r="E338" t="s">
        <v>374</v>
      </c>
      <c r="F338" t="s">
        <v>642</v>
      </c>
      <c r="G338" t="s">
        <v>643</v>
      </c>
      <c r="H338" t="s">
        <v>636</v>
      </c>
      <c r="I338" t="s">
        <v>637</v>
      </c>
      <c r="J338">
        <v>50</v>
      </c>
      <c r="K338">
        <v>363.40000000000003</v>
      </c>
      <c r="L338">
        <v>178.79308</v>
      </c>
      <c r="M338">
        <v>73.19</v>
      </c>
      <c r="N338">
        <v>7.2680000000000007</v>
      </c>
      <c r="O338" s="32">
        <f t="shared" si="85"/>
        <v>290.21000000000004</v>
      </c>
      <c r="P338" s="32">
        <f t="shared" si="86"/>
        <v>111.41692000000003</v>
      </c>
      <c r="Q338">
        <v>741108</v>
      </c>
      <c r="R338" t="s">
        <v>312</v>
      </c>
      <c r="S338" t="s">
        <v>312</v>
      </c>
      <c r="T338" t="str">
        <f t="shared" si="87"/>
        <v>VEN</v>
      </c>
      <c r="U338" t="s">
        <v>437</v>
      </c>
      <c r="V338" s="33">
        <f t="shared" si="88"/>
        <v>363.40000000000003</v>
      </c>
      <c r="W338">
        <f t="shared" si="89"/>
        <v>50</v>
      </c>
      <c r="X338" s="33">
        <f t="shared" si="90"/>
        <v>290.21000000000004</v>
      </c>
      <c r="Y338" s="33">
        <f t="shared" si="91"/>
        <v>73.19</v>
      </c>
      <c r="Z338" s="45">
        <f t="shared" si="92"/>
        <v>0.27907793065492575</v>
      </c>
      <c r="AA338" s="33">
        <f t="shared" si="93"/>
        <v>101.41692000000003</v>
      </c>
      <c r="AB338" s="45">
        <f t="shared" si="94"/>
        <v>0.34946045966713768</v>
      </c>
      <c r="AC338" s="33">
        <f>IFERROR($X338/VLOOKUP(CONCATENATE("USD",C338),[1]GEINDICE!AR$1:AS$65536,2,0),"")</f>
        <v>52.393933923090813</v>
      </c>
      <c r="AD338" s="33">
        <f>IFERROR($AA338/VLOOKUP(CONCATENATE("USD",C338),[1]GEINDICE!AR$1:AS$65536,2,0),"")</f>
        <v>18.309608232532952</v>
      </c>
      <c r="AE338" s="33">
        <f>IFERROR($X338/VLOOKUP(CONCATENATE("EUR",C338),[1]GEINDICE!AR$1:AS$65536,2,0),"")</f>
        <v>45.599673176940122</v>
      </c>
      <c r="AF338" s="33">
        <f>IFERROR($AA338/VLOOKUP(CONCATENATE("EUR",C338),[1]GEINDICE!AR$1:AS$65536,2,0),"")</f>
        <v>15.935282749084744</v>
      </c>
      <c r="AG338" s="48" t="str">
        <f>VLOOKUP(E338,[1]Apresentação!AW$1:AX$65536,2,0)</f>
        <v xml:space="preserve">                    2 - LEATHER AUXILIARIES</v>
      </c>
      <c r="AH338" s="48" t="str">
        <f t="shared" si="95"/>
        <v xml:space="preserve">         5204000054 - NOVALTAN AB BR</v>
      </c>
      <c r="AI338" s="49" t="str">
        <f t="shared" si="96"/>
        <v xml:space="preserve">     L00281 - ICL BENEFICIAMENTO DE COUROS LTDA.</v>
      </c>
      <c r="AJ338" t="str">
        <f t="shared" si="97"/>
        <v xml:space="preserve">     90 - SALES</v>
      </c>
      <c r="AK338" t="str">
        <f t="shared" si="98"/>
        <v/>
      </c>
      <c r="AL338">
        <f t="shared" si="99"/>
        <v>6</v>
      </c>
      <c r="AM338" t="str">
        <f t="shared" si="100"/>
        <v>2025 6</v>
      </c>
      <c r="AN338" t="str">
        <f t="shared" si="101"/>
        <v xml:space="preserve">ICL </v>
      </c>
    </row>
    <row r="339" spans="1:40" x14ac:dyDescent="0.35">
      <c r="A339">
        <v>83274</v>
      </c>
      <c r="B339" t="s">
        <v>274</v>
      </c>
      <c r="C339" s="31">
        <v>45867</v>
      </c>
      <c r="D339" t="s">
        <v>373</v>
      </c>
      <c r="E339" t="s">
        <v>374</v>
      </c>
      <c r="F339" t="s">
        <v>462</v>
      </c>
      <c r="G339" t="s">
        <v>463</v>
      </c>
      <c r="H339" t="s">
        <v>636</v>
      </c>
      <c r="I339" t="s">
        <v>637</v>
      </c>
      <c r="J339">
        <v>3000</v>
      </c>
      <c r="K339">
        <v>20400</v>
      </c>
      <c r="L339">
        <v>10831.616900000001</v>
      </c>
      <c r="M339">
        <v>4108.59</v>
      </c>
      <c r="N339">
        <v>6.8</v>
      </c>
      <c r="O339" s="32">
        <f t="shared" si="85"/>
        <v>16291.41</v>
      </c>
      <c r="P339" s="32">
        <f t="shared" si="86"/>
        <v>5459.793099999999</v>
      </c>
      <c r="Q339">
        <v>745296</v>
      </c>
      <c r="R339" t="s">
        <v>312</v>
      </c>
      <c r="S339" t="s">
        <v>312</v>
      </c>
      <c r="T339" t="str">
        <f t="shared" si="87"/>
        <v>VEN</v>
      </c>
      <c r="U339" t="s">
        <v>437</v>
      </c>
      <c r="V339" s="33">
        <f t="shared" si="88"/>
        <v>20400</v>
      </c>
      <c r="W339">
        <f t="shared" si="89"/>
        <v>3000</v>
      </c>
      <c r="X339" s="33">
        <f t="shared" si="90"/>
        <v>16291.41</v>
      </c>
      <c r="Y339" s="33">
        <f t="shared" si="91"/>
        <v>4108.59</v>
      </c>
      <c r="Z339" s="45">
        <f t="shared" si="92"/>
        <v>0.23822515196078425</v>
      </c>
      <c r="AA339" s="33">
        <f t="shared" si="93"/>
        <v>4859.793099999999</v>
      </c>
      <c r="AB339" s="45">
        <f t="shared" si="94"/>
        <v>0.29830402033955311</v>
      </c>
      <c r="AC339" s="33">
        <f>IFERROR($X339/VLOOKUP(CONCATENATE("USD",C339),[1]GEINDICE!AR$1:AS$65536,2,0),"")</f>
        <v>2921.4923606627931</v>
      </c>
      <c r="AD339" s="33">
        <f>IFERROR($AA339/VLOOKUP(CONCATENATE("USD",C339),[1]GEINDICE!AR$1:AS$65536,2,0),"")</f>
        <v>871.4929165770028</v>
      </c>
      <c r="AE339" s="33">
        <f>IFERROR($X339/VLOOKUP(CONCATENATE("EUR",C339),[1]GEINDICE!AR$1:AS$65536,2,0),"")</f>
        <v>2532.710963248554</v>
      </c>
      <c r="AF339" s="33">
        <f>IFERROR($AA339/VLOOKUP(CONCATENATE("EUR",C339),[1]GEINDICE!AR$1:AS$65536,2,0),"")</f>
        <v>755.5178626951058</v>
      </c>
      <c r="AG339" s="48" t="str">
        <f>VLOOKUP(E339,[1]Apresentação!AW$1:AX$65536,2,0)</f>
        <v xml:space="preserve">                    2 - LEATHER AUXILIARIES</v>
      </c>
      <c r="AH339" s="48" t="str">
        <f t="shared" si="95"/>
        <v xml:space="preserve">         5204000054 - NOVALTAN AB BR</v>
      </c>
      <c r="AI339" s="49" t="str">
        <f t="shared" si="96"/>
        <v xml:space="preserve">     L00337 - AMCM IND COM IMP EXP E SERVS TECNICOS LTDA</v>
      </c>
      <c r="AJ339" t="str">
        <f t="shared" si="97"/>
        <v xml:space="preserve">     90 - SALES</v>
      </c>
      <c r="AK339" t="str">
        <f t="shared" si="98"/>
        <v/>
      </c>
      <c r="AL339">
        <f t="shared" si="99"/>
        <v>7</v>
      </c>
      <c r="AM339" t="str">
        <f t="shared" si="100"/>
        <v>2025 7</v>
      </c>
      <c r="AN339" t="str">
        <f t="shared" si="101"/>
        <v xml:space="preserve">AMCM </v>
      </c>
    </row>
    <row r="340" spans="1:40" x14ac:dyDescent="0.35">
      <c r="A340">
        <v>82478</v>
      </c>
      <c r="B340" t="s">
        <v>274</v>
      </c>
      <c r="C340" s="31">
        <v>45798</v>
      </c>
      <c r="D340" t="s">
        <v>373</v>
      </c>
      <c r="E340" t="s">
        <v>374</v>
      </c>
      <c r="F340" t="s">
        <v>462</v>
      </c>
      <c r="G340" t="s">
        <v>463</v>
      </c>
      <c r="H340" t="s">
        <v>636</v>
      </c>
      <c r="I340" t="s">
        <v>637</v>
      </c>
      <c r="J340">
        <v>5000</v>
      </c>
      <c r="K340">
        <v>34850</v>
      </c>
      <c r="L340">
        <v>17613.8717</v>
      </c>
      <c r="M340">
        <v>7018.83</v>
      </c>
      <c r="N340">
        <v>6.97</v>
      </c>
      <c r="O340" s="32">
        <f t="shared" si="85"/>
        <v>27831.17</v>
      </c>
      <c r="P340" s="32">
        <f t="shared" si="86"/>
        <v>10217.298299999999</v>
      </c>
      <c r="Q340">
        <v>739192</v>
      </c>
      <c r="R340" t="s">
        <v>312</v>
      </c>
      <c r="S340" t="s">
        <v>312</v>
      </c>
      <c r="T340" t="str">
        <f t="shared" si="87"/>
        <v>VEN</v>
      </c>
      <c r="U340" t="s">
        <v>437</v>
      </c>
      <c r="V340" s="33">
        <f t="shared" si="88"/>
        <v>34850</v>
      </c>
      <c r="W340">
        <f t="shared" si="89"/>
        <v>5000</v>
      </c>
      <c r="X340" s="33">
        <f t="shared" si="90"/>
        <v>27831.17</v>
      </c>
      <c r="Y340" s="33">
        <f t="shared" si="91"/>
        <v>7018.83</v>
      </c>
      <c r="Z340" s="45">
        <f t="shared" si="92"/>
        <v>0.26448488665710185</v>
      </c>
      <c r="AA340" s="33">
        <f t="shared" si="93"/>
        <v>9217.2982999999986</v>
      </c>
      <c r="AB340" s="45">
        <f t="shared" si="94"/>
        <v>0.33118615925956396</v>
      </c>
      <c r="AC340" s="33">
        <f>IFERROR($X340/VLOOKUP(CONCATENATE("USD",C340),[1]GEINDICE!AR$1:AS$65536,2,0),"")</f>
        <v>4919.688532993936</v>
      </c>
      <c r="AD340" s="33">
        <f>IFERROR($AA340/VLOOKUP(CONCATENATE("USD",C340),[1]GEINDICE!AR$1:AS$65536,2,0),"")</f>
        <v>1629.3327499955803</v>
      </c>
      <c r="AE340" s="33">
        <f>IFERROR($X340/VLOOKUP(CONCATENATE("EUR",C340),[1]GEINDICE!AR$1:AS$65536,2,0),"")</f>
        <v>4337.2350704400942</v>
      </c>
      <c r="AF340" s="33">
        <f>IFERROR($AA340/VLOOKUP(CONCATENATE("EUR",C340),[1]GEINDICE!AR$1:AS$65536,2,0),"")</f>
        <v>1436.4322247849393</v>
      </c>
      <c r="AG340" s="48" t="str">
        <f>VLOOKUP(E340,[1]Apresentação!AW$1:AX$65536,2,0)</f>
        <v xml:space="preserve">                    2 - LEATHER AUXILIARIES</v>
      </c>
      <c r="AH340" s="48" t="str">
        <f t="shared" si="95"/>
        <v xml:space="preserve">         5204000054 - NOVALTAN AB BR</v>
      </c>
      <c r="AI340" s="49" t="str">
        <f t="shared" si="96"/>
        <v xml:space="preserve">     L00337 - AMCM IND COM IMP EXP E SERVS TECNICOS LTDA</v>
      </c>
      <c r="AJ340" t="str">
        <f t="shared" si="97"/>
        <v xml:space="preserve">     90 - SALES</v>
      </c>
      <c r="AK340" t="str">
        <f t="shared" si="98"/>
        <v/>
      </c>
      <c r="AL340">
        <f t="shared" si="99"/>
        <v>5</v>
      </c>
      <c r="AM340" t="str">
        <f t="shared" si="100"/>
        <v>2025 5</v>
      </c>
      <c r="AN340" t="str">
        <f t="shared" si="101"/>
        <v xml:space="preserve">AMCM </v>
      </c>
    </row>
    <row r="341" spans="1:40" x14ac:dyDescent="0.35">
      <c r="A341">
        <v>83810</v>
      </c>
      <c r="B341" t="s">
        <v>274</v>
      </c>
      <c r="C341" s="31">
        <v>45909</v>
      </c>
      <c r="D341" t="s">
        <v>373</v>
      </c>
      <c r="E341" t="s">
        <v>374</v>
      </c>
      <c r="F341" t="s">
        <v>433</v>
      </c>
      <c r="G341" t="s">
        <v>434</v>
      </c>
      <c r="H341" t="s">
        <v>636</v>
      </c>
      <c r="I341" t="s">
        <v>637</v>
      </c>
      <c r="J341">
        <v>150</v>
      </c>
      <c r="K341">
        <v>1000.5</v>
      </c>
      <c r="L341">
        <v>540.34694000000002</v>
      </c>
      <c r="M341">
        <v>201.5</v>
      </c>
      <c r="N341">
        <v>6.67</v>
      </c>
      <c r="O341" s="32">
        <f t="shared" si="85"/>
        <v>799</v>
      </c>
      <c r="P341" s="32">
        <f t="shared" si="86"/>
        <v>258.65305999999998</v>
      </c>
      <c r="Q341">
        <v>761016</v>
      </c>
      <c r="R341" t="s">
        <v>312</v>
      </c>
      <c r="S341" t="s">
        <v>312</v>
      </c>
      <c r="T341" t="str">
        <f t="shared" si="87"/>
        <v>VEN</v>
      </c>
      <c r="U341" t="s">
        <v>313</v>
      </c>
      <c r="V341" s="33">
        <f t="shared" si="88"/>
        <v>1000.5</v>
      </c>
      <c r="W341">
        <f t="shared" si="89"/>
        <v>150</v>
      </c>
      <c r="X341" s="33">
        <f t="shared" si="90"/>
        <v>799</v>
      </c>
      <c r="Y341" s="33">
        <f t="shared" si="91"/>
        <v>201.5</v>
      </c>
      <c r="Z341" s="45">
        <f t="shared" si="92"/>
        <v>0.22853879060469764</v>
      </c>
      <c r="AA341" s="33">
        <f t="shared" si="93"/>
        <v>228.65305999999998</v>
      </c>
      <c r="AB341" s="45">
        <f t="shared" si="94"/>
        <v>0.28617404255319145</v>
      </c>
      <c r="AC341" s="33">
        <f>IFERROR($X341/VLOOKUP(CONCATENATE("USD",C341),[1]GEINDICE!AR$1:AS$65536,2,0),"")</f>
        <v>147.20512914993182</v>
      </c>
      <c r="AD341" s="33">
        <f>IFERROR($AA341/VLOOKUP(CONCATENATE("USD",C341),[1]GEINDICE!AR$1:AS$65536,2,0),"")</f>
        <v>42.126286893400632</v>
      </c>
      <c r="AE341" s="33">
        <f>IFERROR($X341/VLOOKUP(CONCATENATE("EUR",C341),[1]GEINDICE!AR$1:AS$65536,2,0),"")</f>
        <v>125.56969982712556</v>
      </c>
      <c r="AF341" s="33">
        <f>IFERROR($AA341/VLOOKUP(CONCATENATE("EUR",C341),[1]GEINDICE!AR$1:AS$65536,2,0),"")</f>
        <v>35.934788621719306</v>
      </c>
      <c r="AG341" s="48" t="str">
        <f>VLOOKUP(E341,[1]Apresentação!AW$1:AX$65536,2,0)</f>
        <v xml:space="preserve">                    2 - LEATHER AUXILIARIES</v>
      </c>
      <c r="AH341" s="48" t="str">
        <f t="shared" si="95"/>
        <v xml:space="preserve">         5204000054 - NOVALTAN AB BR</v>
      </c>
      <c r="AI341" s="49" t="str">
        <f t="shared" si="96"/>
        <v xml:space="preserve">     L00469 - VALESEMI BENEFICIAMENTO DE COUROS LTDA</v>
      </c>
      <c r="AJ341" t="str">
        <f t="shared" si="97"/>
        <v xml:space="preserve">     90 - SALES</v>
      </c>
      <c r="AK341" t="str">
        <f t="shared" si="98"/>
        <v/>
      </c>
      <c r="AL341">
        <f t="shared" si="99"/>
        <v>9</v>
      </c>
      <c r="AM341" t="str">
        <f t="shared" si="100"/>
        <v>2025 9</v>
      </c>
      <c r="AN341" t="str">
        <f t="shared" si="101"/>
        <v xml:space="preserve">VALESEMI </v>
      </c>
    </row>
    <row r="342" spans="1:40" x14ac:dyDescent="0.35">
      <c r="A342">
        <v>83346</v>
      </c>
      <c r="B342" t="s">
        <v>274</v>
      </c>
      <c r="C342" s="31">
        <v>45870</v>
      </c>
      <c r="D342" t="s">
        <v>373</v>
      </c>
      <c r="E342" t="s">
        <v>374</v>
      </c>
      <c r="F342" t="s">
        <v>433</v>
      </c>
      <c r="G342" t="s">
        <v>434</v>
      </c>
      <c r="H342" t="s">
        <v>636</v>
      </c>
      <c r="I342" t="s">
        <v>637</v>
      </c>
      <c r="J342">
        <v>200</v>
      </c>
      <c r="K342">
        <v>1334</v>
      </c>
      <c r="L342">
        <v>722.10779000000002</v>
      </c>
      <c r="M342">
        <v>268.67</v>
      </c>
      <c r="N342">
        <v>6.67</v>
      </c>
      <c r="O342" s="32">
        <f t="shared" si="85"/>
        <v>1065.33</v>
      </c>
      <c r="P342" s="32">
        <f t="shared" si="86"/>
        <v>343.2222099999999</v>
      </c>
      <c r="Q342">
        <v>746788</v>
      </c>
      <c r="R342" t="s">
        <v>312</v>
      </c>
      <c r="S342" t="s">
        <v>312</v>
      </c>
      <c r="T342" t="str">
        <f t="shared" si="87"/>
        <v>VEN</v>
      </c>
      <c r="U342" t="s">
        <v>313</v>
      </c>
      <c r="V342" s="33">
        <f t="shared" si="88"/>
        <v>1334</v>
      </c>
      <c r="W342">
        <f t="shared" si="89"/>
        <v>200</v>
      </c>
      <c r="X342" s="33">
        <f t="shared" si="90"/>
        <v>1065.33</v>
      </c>
      <c r="Y342" s="33">
        <f t="shared" si="91"/>
        <v>268.67</v>
      </c>
      <c r="Z342" s="45">
        <f t="shared" si="92"/>
        <v>0.22730300599700143</v>
      </c>
      <c r="AA342" s="33">
        <f t="shared" si="93"/>
        <v>303.2222099999999</v>
      </c>
      <c r="AB342" s="45">
        <f t="shared" si="94"/>
        <v>0.28462749570555596</v>
      </c>
      <c r="AC342" s="33">
        <f>IFERROR($X342/VLOOKUP(CONCATENATE("USD",C342),[1]GEINDICE!AR$1:AS$65536,2,0),"")</f>
        <v>192.17295620174613</v>
      </c>
      <c r="AD342" s="33">
        <f>IFERROR($AA342/VLOOKUP(CONCATENATE("USD",C342),[1]GEINDICE!AR$1:AS$65536,2,0),"")</f>
        <v>54.697707266036488</v>
      </c>
      <c r="AE342" s="33">
        <f>IFERROR($X342/VLOOKUP(CONCATENATE("EUR",C342),[1]GEINDICE!AR$1:AS$65536,2,0),"")</f>
        <v>166.32527204883607</v>
      </c>
      <c r="AF342" s="33">
        <f>IFERROR($AA342/VLOOKUP(CONCATENATE("EUR",C342),[1]GEINDICE!AR$1:AS$65536,2,0),"")</f>
        <v>47.340745655805513</v>
      </c>
      <c r="AG342" s="48" t="str">
        <f>VLOOKUP(E342,[1]Apresentação!AW$1:AX$65536,2,0)</f>
        <v xml:space="preserve">                    2 - LEATHER AUXILIARIES</v>
      </c>
      <c r="AH342" s="48" t="str">
        <f t="shared" si="95"/>
        <v xml:space="preserve">         5204000054 - NOVALTAN AB BR</v>
      </c>
      <c r="AI342" s="49" t="str">
        <f t="shared" si="96"/>
        <v xml:space="preserve">     L00469 - VALESEMI BENEFICIAMENTO DE COUROS LTDA</v>
      </c>
      <c r="AJ342" t="str">
        <f t="shared" si="97"/>
        <v xml:space="preserve">     90 - SALES</v>
      </c>
      <c r="AK342" t="str">
        <f t="shared" si="98"/>
        <v/>
      </c>
      <c r="AL342">
        <f t="shared" si="99"/>
        <v>8</v>
      </c>
      <c r="AM342" t="str">
        <f t="shared" si="100"/>
        <v>2025 8</v>
      </c>
      <c r="AN342" t="str">
        <f t="shared" si="101"/>
        <v xml:space="preserve">VALESEMI </v>
      </c>
    </row>
    <row r="343" spans="1:40" x14ac:dyDescent="0.35">
      <c r="A343">
        <v>83935</v>
      </c>
      <c r="B343" t="s">
        <v>274</v>
      </c>
      <c r="C343" s="31">
        <v>45922</v>
      </c>
      <c r="D343" t="s">
        <v>373</v>
      </c>
      <c r="E343" t="s">
        <v>374</v>
      </c>
      <c r="F343" t="s">
        <v>642</v>
      </c>
      <c r="G343" t="s">
        <v>643</v>
      </c>
      <c r="H343" t="s">
        <v>636</v>
      </c>
      <c r="I343" t="s">
        <v>637</v>
      </c>
      <c r="J343">
        <v>100</v>
      </c>
      <c r="K343">
        <v>726.80000000000007</v>
      </c>
      <c r="L343">
        <v>360.23129</v>
      </c>
      <c r="M343">
        <v>146.38</v>
      </c>
      <c r="N343">
        <v>7.2680000000000007</v>
      </c>
      <c r="O343" s="32">
        <f t="shared" si="85"/>
        <v>580.42000000000007</v>
      </c>
      <c r="P343" s="32">
        <f t="shared" si="86"/>
        <v>220.18871000000007</v>
      </c>
      <c r="Q343">
        <v>761992</v>
      </c>
      <c r="R343" t="s">
        <v>312</v>
      </c>
      <c r="S343" t="s">
        <v>312</v>
      </c>
      <c r="T343" t="str">
        <f t="shared" si="87"/>
        <v>VEN</v>
      </c>
      <c r="U343" t="s">
        <v>437</v>
      </c>
      <c r="V343" s="33">
        <f t="shared" si="88"/>
        <v>726.80000000000007</v>
      </c>
      <c r="W343">
        <f t="shared" si="89"/>
        <v>100</v>
      </c>
      <c r="X343" s="33">
        <f t="shared" si="90"/>
        <v>580.42000000000007</v>
      </c>
      <c r="Y343" s="33">
        <f t="shared" si="91"/>
        <v>146.38</v>
      </c>
      <c r="Z343" s="45">
        <f t="shared" si="92"/>
        <v>0.2754385112823336</v>
      </c>
      <c r="AA343" s="33">
        <f t="shared" si="93"/>
        <v>200.18871000000007</v>
      </c>
      <c r="AB343" s="45">
        <f t="shared" si="94"/>
        <v>0.34490319079287418</v>
      </c>
      <c r="AC343" s="33">
        <f>IFERROR($X343/VLOOKUP(CONCATENATE("USD",C343),[1]GEINDICE!AR$1:AS$65536,2,0),"")</f>
        <v>108.57698711113606</v>
      </c>
      <c r="AD343" s="33">
        <f>IFERROR($AA343/VLOOKUP(CONCATENATE("USD",C343),[1]GEINDICE!AR$1:AS$65536,2,0),"")</f>
        <v>37.448549301307608</v>
      </c>
      <c r="AE343" s="33">
        <f>IFERROR($X343/VLOOKUP(CONCATENATE("EUR",C343),[1]GEINDICE!AR$1:AS$65536,2,0),"")</f>
        <v>92.232639440648356</v>
      </c>
      <c r="AF343" s="33">
        <f>IFERROR($AA343/VLOOKUP(CONCATENATE("EUR",C343),[1]GEINDICE!AR$1:AS$65536,2,0),"")</f>
        <v>31.811331638328312</v>
      </c>
      <c r="AG343" s="48" t="str">
        <f>VLOOKUP(E343,[1]Apresentação!AW$1:AX$65536,2,0)</f>
        <v xml:space="preserve">                    2 - LEATHER AUXILIARIES</v>
      </c>
      <c r="AH343" s="48" t="str">
        <f t="shared" si="95"/>
        <v xml:space="preserve">         5204000054 - NOVALTAN AB BR</v>
      </c>
      <c r="AI343" s="49" t="str">
        <f t="shared" si="96"/>
        <v xml:space="preserve">     L00281 - ICL BENEFICIAMENTO DE COUROS LTDA.</v>
      </c>
      <c r="AJ343" t="str">
        <f t="shared" si="97"/>
        <v xml:space="preserve">     90 - SALES</v>
      </c>
      <c r="AK343" t="str">
        <f t="shared" si="98"/>
        <v/>
      </c>
      <c r="AL343">
        <f t="shared" si="99"/>
        <v>9</v>
      </c>
      <c r="AM343" t="str">
        <f t="shared" si="100"/>
        <v>2025 9</v>
      </c>
      <c r="AN343" t="str">
        <f t="shared" si="101"/>
        <v xml:space="preserve">ICL </v>
      </c>
    </row>
    <row r="344" spans="1:40" x14ac:dyDescent="0.35">
      <c r="A344">
        <v>82493</v>
      </c>
      <c r="B344" t="s">
        <v>274</v>
      </c>
      <c r="C344" s="31">
        <v>45798</v>
      </c>
      <c r="D344" t="s">
        <v>373</v>
      </c>
      <c r="E344" t="s">
        <v>374</v>
      </c>
      <c r="F344" t="s">
        <v>447</v>
      </c>
      <c r="G344" t="s">
        <v>448</v>
      </c>
      <c r="H344" t="s">
        <v>636</v>
      </c>
      <c r="I344" t="s">
        <v>637</v>
      </c>
      <c r="J344">
        <v>1000</v>
      </c>
      <c r="K344">
        <v>6700</v>
      </c>
      <c r="L344">
        <v>3522.7743399999999</v>
      </c>
      <c r="M344">
        <v>1349.39</v>
      </c>
      <c r="N344">
        <v>6.7</v>
      </c>
      <c r="O344" s="32">
        <f t="shared" si="85"/>
        <v>5350.61</v>
      </c>
      <c r="P344" s="32">
        <f t="shared" si="86"/>
        <v>1827.8356599999997</v>
      </c>
      <c r="Q344">
        <v>739273</v>
      </c>
      <c r="R344" t="s">
        <v>312</v>
      </c>
      <c r="S344" t="s">
        <v>312</v>
      </c>
      <c r="T344" t="str">
        <f t="shared" si="87"/>
        <v>VEN</v>
      </c>
      <c r="U344" t="s">
        <v>437</v>
      </c>
      <c r="V344" s="33">
        <f t="shared" si="88"/>
        <v>6700</v>
      </c>
      <c r="W344">
        <f t="shared" si="89"/>
        <v>1000</v>
      </c>
      <c r="X344" s="33">
        <f t="shared" si="90"/>
        <v>5350.61</v>
      </c>
      <c r="Y344" s="33">
        <f t="shared" si="91"/>
        <v>1349.39</v>
      </c>
      <c r="Z344" s="45">
        <f t="shared" si="92"/>
        <v>0.24296054626865668</v>
      </c>
      <c r="AA344" s="33">
        <f t="shared" si="93"/>
        <v>1627.8356599999997</v>
      </c>
      <c r="AB344" s="45">
        <f t="shared" si="94"/>
        <v>0.3042336593397762</v>
      </c>
      <c r="AC344" s="33">
        <f>IFERROR($X344/VLOOKUP(CONCATENATE("USD",C344),[1]GEINDICE!AR$1:AS$65536,2,0),"")</f>
        <v>945.82206430856786</v>
      </c>
      <c r="AD344" s="33">
        <f>IFERROR($AA344/VLOOKUP(CONCATENATE("USD",C344),[1]GEINDICE!AR$1:AS$65536,2,0),"")</f>
        <v>287.7509077088967</v>
      </c>
      <c r="AE344" s="33">
        <f>IFERROR($X344/VLOOKUP(CONCATENATE("EUR",C344),[1]GEINDICE!AR$1:AS$65536,2,0),"")</f>
        <v>833.84397207330744</v>
      </c>
      <c r="AF344" s="33">
        <f>IFERROR($AA344/VLOOKUP(CONCATENATE("EUR",C344),[1]GEINDICE!AR$1:AS$65536,2,0),"")</f>
        <v>253.68340294227647</v>
      </c>
      <c r="AG344" s="48" t="str">
        <f>VLOOKUP(E344,[1]Apresentação!AW$1:AX$65536,2,0)</f>
        <v xml:space="preserve">                    2 - LEATHER AUXILIARIES</v>
      </c>
      <c r="AH344" s="48" t="str">
        <f t="shared" si="95"/>
        <v xml:space="preserve">         5204000054 - NOVALTAN AB BR</v>
      </c>
      <c r="AI344" s="49" t="str">
        <f t="shared" si="96"/>
        <v xml:space="preserve">     L00016 - A BUHLER SA CURTUME</v>
      </c>
      <c r="AJ344" t="str">
        <f t="shared" si="97"/>
        <v xml:space="preserve">     90 - SALES</v>
      </c>
      <c r="AK344" t="str">
        <f t="shared" si="98"/>
        <v/>
      </c>
      <c r="AL344">
        <f t="shared" si="99"/>
        <v>5</v>
      </c>
      <c r="AM344" t="str">
        <f t="shared" si="100"/>
        <v>2025 5</v>
      </c>
      <c r="AN344" t="str">
        <f t="shared" si="101"/>
        <v xml:space="preserve">A </v>
      </c>
    </row>
    <row r="345" spans="1:40" x14ac:dyDescent="0.35">
      <c r="A345">
        <v>83367</v>
      </c>
      <c r="B345" t="s">
        <v>274</v>
      </c>
      <c r="C345" s="31">
        <v>45873</v>
      </c>
      <c r="D345" t="s">
        <v>373</v>
      </c>
      <c r="E345" t="s">
        <v>374</v>
      </c>
      <c r="F345" t="s">
        <v>447</v>
      </c>
      <c r="G345" t="s">
        <v>448</v>
      </c>
      <c r="H345" t="s">
        <v>636</v>
      </c>
      <c r="I345" t="s">
        <v>637</v>
      </c>
      <c r="J345">
        <v>3000</v>
      </c>
      <c r="K345">
        <v>20100</v>
      </c>
      <c r="L345">
        <v>10845.12393</v>
      </c>
      <c r="M345">
        <v>4048.17</v>
      </c>
      <c r="N345">
        <v>6.7</v>
      </c>
      <c r="O345" s="32">
        <f t="shared" si="85"/>
        <v>16051.83</v>
      </c>
      <c r="P345" s="32">
        <f t="shared" si="86"/>
        <v>5206.7060700000002</v>
      </c>
      <c r="Q345">
        <v>747898</v>
      </c>
      <c r="R345" t="s">
        <v>312</v>
      </c>
      <c r="S345" t="s">
        <v>312</v>
      </c>
      <c r="T345" t="str">
        <f t="shared" si="87"/>
        <v>VEN</v>
      </c>
      <c r="U345" t="s">
        <v>313</v>
      </c>
      <c r="V345" s="33">
        <f t="shared" si="88"/>
        <v>20100</v>
      </c>
      <c r="W345">
        <f t="shared" si="89"/>
        <v>3000</v>
      </c>
      <c r="X345" s="33">
        <f t="shared" si="90"/>
        <v>16051.83</v>
      </c>
      <c r="Y345" s="33">
        <f t="shared" si="91"/>
        <v>4048.17</v>
      </c>
      <c r="Z345" s="45">
        <f t="shared" si="92"/>
        <v>0.22918935671641791</v>
      </c>
      <c r="AA345" s="33">
        <f t="shared" si="93"/>
        <v>4606.7060700000002</v>
      </c>
      <c r="AB345" s="45">
        <f t="shared" si="94"/>
        <v>0.28698946288367122</v>
      </c>
      <c r="AC345" s="33">
        <f>IFERROR($X345/VLOOKUP(CONCATENATE("USD",C345),[1]GEINDICE!AR$1:AS$65536,2,0),"")</f>
        <v>2912.5306189102389</v>
      </c>
      <c r="AD345" s="33">
        <f>IFERROR($AA345/VLOOKUP(CONCATENATE("USD",C345),[1]GEINDICE!AR$1:AS$65536,2,0),"")</f>
        <v>835.86559795329595</v>
      </c>
      <c r="AE345" s="33">
        <f>IFERROR($X345/VLOOKUP(CONCATENATE("EUR",C345),[1]GEINDICE!AR$1:AS$65536,2,0),"")</f>
        <v>2517.7366481060308</v>
      </c>
      <c r="AF345" s="33">
        <f>IFERROR($AA345/VLOOKUP(CONCATENATE("EUR",C345),[1]GEINDICE!AR$1:AS$65536,2,0),"")</f>
        <v>722.56388832248444</v>
      </c>
      <c r="AG345" s="48" t="str">
        <f>VLOOKUP(E345,[1]Apresentação!AW$1:AX$65536,2,0)</f>
        <v xml:space="preserve">                    2 - LEATHER AUXILIARIES</v>
      </c>
      <c r="AH345" s="48" t="str">
        <f t="shared" si="95"/>
        <v xml:space="preserve">         5204000054 - NOVALTAN AB BR</v>
      </c>
      <c r="AI345" s="49" t="str">
        <f t="shared" si="96"/>
        <v xml:space="preserve">     L00016 - A BUHLER SA CURTUME</v>
      </c>
      <c r="AJ345" t="str">
        <f t="shared" si="97"/>
        <v xml:space="preserve">     90 - SALES</v>
      </c>
      <c r="AK345" t="str">
        <f t="shared" si="98"/>
        <v/>
      </c>
      <c r="AL345">
        <f t="shared" si="99"/>
        <v>8</v>
      </c>
      <c r="AM345" t="str">
        <f t="shared" si="100"/>
        <v>2025 8</v>
      </c>
      <c r="AN345" t="str">
        <f t="shared" si="101"/>
        <v xml:space="preserve">A </v>
      </c>
    </row>
    <row r="346" spans="1:40" x14ac:dyDescent="0.35">
      <c r="A346">
        <v>84295</v>
      </c>
      <c r="B346" t="s">
        <v>274</v>
      </c>
      <c r="C346" s="31">
        <v>45951</v>
      </c>
      <c r="D346" t="s">
        <v>373</v>
      </c>
      <c r="E346" t="s">
        <v>374</v>
      </c>
      <c r="F346" t="s">
        <v>462</v>
      </c>
      <c r="G346" t="s">
        <v>463</v>
      </c>
      <c r="H346" t="s">
        <v>636</v>
      </c>
      <c r="I346" t="s">
        <v>637</v>
      </c>
      <c r="J346">
        <v>8000</v>
      </c>
      <c r="K346">
        <v>54400</v>
      </c>
      <c r="L346">
        <v>27764.719089999999</v>
      </c>
      <c r="M346">
        <v>10956.23</v>
      </c>
      <c r="N346">
        <v>6.8</v>
      </c>
      <c r="O346" s="32">
        <f t="shared" si="85"/>
        <v>43443.770000000004</v>
      </c>
      <c r="P346" s="32">
        <f t="shared" si="86"/>
        <v>15679.050910000005</v>
      </c>
      <c r="Q346">
        <v>764764</v>
      </c>
      <c r="R346" t="s">
        <v>312</v>
      </c>
      <c r="S346" t="s">
        <v>312</v>
      </c>
      <c r="T346" t="str">
        <f t="shared" si="87"/>
        <v>VEN</v>
      </c>
      <c r="U346" t="s">
        <v>437</v>
      </c>
      <c r="V346" s="33">
        <f t="shared" si="88"/>
        <v>54400</v>
      </c>
      <c r="W346">
        <f t="shared" si="89"/>
        <v>8000</v>
      </c>
      <c r="X346" s="33">
        <f t="shared" si="90"/>
        <v>43443.770000000004</v>
      </c>
      <c r="Y346" s="33">
        <f t="shared" si="91"/>
        <v>10956.23</v>
      </c>
      <c r="Z346" s="45">
        <f t="shared" si="92"/>
        <v>0.25880608290441187</v>
      </c>
      <c r="AA346" s="33">
        <f t="shared" si="93"/>
        <v>14079.050910000005</v>
      </c>
      <c r="AB346" s="45">
        <f t="shared" si="94"/>
        <v>0.32407525659030062</v>
      </c>
      <c r="AC346" s="33">
        <f>IFERROR($X346/VLOOKUP(CONCATENATE("USD",C346),[1]GEINDICE!AR$1:AS$65536,2,0),"")</f>
        <v>8067.8521022136383</v>
      </c>
      <c r="AD346" s="33">
        <f>IFERROR($AA346/VLOOKUP(CONCATENATE("USD",C346),[1]GEINDICE!AR$1:AS$65536,2,0),"")</f>
        <v>2614.591240157481</v>
      </c>
      <c r="AE346" s="33">
        <f>IFERROR($X346/VLOOKUP(CONCATENATE("EUR",C346),[1]GEINDICE!AR$1:AS$65536,2,0),"")</f>
        <v>6945.4468425259802</v>
      </c>
      <c r="AF346" s="33">
        <f>IFERROR($AA346/VLOOKUP(CONCATENATE("EUR",C346),[1]GEINDICE!AR$1:AS$65536,2,0),"")</f>
        <v>2250.8474676259002</v>
      </c>
      <c r="AG346" s="48" t="str">
        <f>VLOOKUP(E346,[1]Apresentação!AW$1:AX$65536,2,0)</f>
        <v xml:space="preserve">                    2 - LEATHER AUXILIARIES</v>
      </c>
      <c r="AH346" s="48" t="str">
        <f t="shared" si="95"/>
        <v xml:space="preserve">         5204000054 - NOVALTAN AB BR</v>
      </c>
      <c r="AI346" s="49" t="str">
        <f t="shared" si="96"/>
        <v xml:space="preserve">     L00337 - AMCM IND COM IMP EXP E SERVS TECNICOS LTDA</v>
      </c>
      <c r="AJ346" t="str">
        <f t="shared" si="97"/>
        <v xml:space="preserve">     90 - SALES</v>
      </c>
      <c r="AK346" t="str">
        <f t="shared" si="98"/>
        <v/>
      </c>
      <c r="AL346">
        <f t="shared" si="99"/>
        <v>10</v>
      </c>
      <c r="AM346" t="str">
        <f t="shared" si="100"/>
        <v>2025 10</v>
      </c>
      <c r="AN346" t="str">
        <f t="shared" si="101"/>
        <v xml:space="preserve">AMCM </v>
      </c>
    </row>
    <row r="347" spans="1:40" x14ac:dyDescent="0.35">
      <c r="A347">
        <v>84311</v>
      </c>
      <c r="B347" t="s">
        <v>274</v>
      </c>
      <c r="C347" s="31">
        <v>45952</v>
      </c>
      <c r="D347" t="s">
        <v>373</v>
      </c>
      <c r="E347" t="s">
        <v>374</v>
      </c>
      <c r="F347" t="s">
        <v>447</v>
      </c>
      <c r="G347" t="s">
        <v>448</v>
      </c>
      <c r="H347" t="s">
        <v>636</v>
      </c>
      <c r="I347" t="s">
        <v>637</v>
      </c>
      <c r="J347">
        <v>2000</v>
      </c>
      <c r="K347">
        <v>13400</v>
      </c>
      <c r="L347">
        <v>6941.1797699999997</v>
      </c>
      <c r="M347">
        <v>2698.78</v>
      </c>
      <c r="N347">
        <v>6.7</v>
      </c>
      <c r="O347" s="32">
        <f t="shared" si="85"/>
        <v>10701.22</v>
      </c>
      <c r="P347" s="32">
        <f t="shared" si="86"/>
        <v>3760.0402299999996</v>
      </c>
      <c r="Q347">
        <v>764880</v>
      </c>
      <c r="R347" t="s">
        <v>312</v>
      </c>
      <c r="S347" t="s">
        <v>312</v>
      </c>
      <c r="T347" t="str">
        <f t="shared" si="87"/>
        <v>VEN</v>
      </c>
      <c r="U347" t="s">
        <v>437</v>
      </c>
      <c r="V347" s="33">
        <f t="shared" si="88"/>
        <v>13400</v>
      </c>
      <c r="W347">
        <f t="shared" si="89"/>
        <v>2000</v>
      </c>
      <c r="X347" s="33">
        <f t="shared" si="90"/>
        <v>10701.22</v>
      </c>
      <c r="Y347" s="33">
        <f t="shared" si="91"/>
        <v>2698.78</v>
      </c>
      <c r="Z347" s="45">
        <f t="shared" si="92"/>
        <v>0.25074927089552235</v>
      </c>
      <c r="AA347" s="33">
        <f t="shared" si="93"/>
        <v>3360.0402299999996</v>
      </c>
      <c r="AB347" s="45">
        <f t="shared" si="94"/>
        <v>0.31398665105473955</v>
      </c>
      <c r="AC347" s="33">
        <f>IFERROR($X347/VLOOKUP(CONCATENATE("USD",C347),[1]GEINDICE!AR$1:AS$65536,2,0),"")</f>
        <v>1985.4577164273255</v>
      </c>
      <c r="AD347" s="33">
        <f>IFERROR($AA347/VLOOKUP(CONCATENATE("USD",C347),[1]GEINDICE!AR$1:AS$65536,2,0),"")</f>
        <v>623.40721919180669</v>
      </c>
      <c r="AE347" s="33">
        <f>IFERROR($X347/VLOOKUP(CONCATENATE("EUR",C347),[1]GEINDICE!AR$1:AS$65536,2,0),"")</f>
        <v>1709.8424567794711</v>
      </c>
      <c r="AF347" s="33">
        <f>IFERROR($AA347/VLOOKUP(CONCATENATE("EUR",C347),[1]GEINDICE!AR$1:AS$65536,2,0),"")</f>
        <v>536.86770683539442</v>
      </c>
      <c r="AG347" s="48" t="str">
        <f>VLOOKUP(E347,[1]Apresentação!AW$1:AX$65536,2,0)</f>
        <v xml:space="preserve">                    2 - LEATHER AUXILIARIES</v>
      </c>
      <c r="AH347" s="48" t="str">
        <f t="shared" si="95"/>
        <v xml:space="preserve">         5204000054 - NOVALTAN AB BR</v>
      </c>
      <c r="AI347" s="49" t="str">
        <f t="shared" si="96"/>
        <v xml:space="preserve">     L00016 - A BUHLER SA CURTUME</v>
      </c>
      <c r="AJ347" t="str">
        <f t="shared" si="97"/>
        <v xml:space="preserve">     90 - SALES</v>
      </c>
      <c r="AK347" t="str">
        <f t="shared" si="98"/>
        <v/>
      </c>
      <c r="AL347">
        <f t="shared" si="99"/>
        <v>10</v>
      </c>
      <c r="AM347" t="str">
        <f t="shared" si="100"/>
        <v>2025 10</v>
      </c>
      <c r="AN347" t="str">
        <f t="shared" si="101"/>
        <v xml:space="preserve">A </v>
      </c>
    </row>
    <row r="348" spans="1:40" x14ac:dyDescent="0.35">
      <c r="A348">
        <v>83035</v>
      </c>
      <c r="B348" t="s">
        <v>274</v>
      </c>
      <c r="C348" s="31">
        <v>45847</v>
      </c>
      <c r="D348" t="s">
        <v>373</v>
      </c>
      <c r="E348" t="s">
        <v>374</v>
      </c>
      <c r="F348" t="s">
        <v>447</v>
      </c>
      <c r="G348" t="s">
        <v>448</v>
      </c>
      <c r="H348" t="s">
        <v>636</v>
      </c>
      <c r="I348" t="s">
        <v>637</v>
      </c>
      <c r="J348">
        <v>3000</v>
      </c>
      <c r="K348">
        <v>20100</v>
      </c>
      <c r="L348">
        <v>10831.616900000001</v>
      </c>
      <c r="M348">
        <v>4048.17</v>
      </c>
      <c r="N348">
        <v>6.7</v>
      </c>
      <c r="O348" s="32">
        <f t="shared" si="85"/>
        <v>16051.83</v>
      </c>
      <c r="P348" s="32">
        <f t="shared" si="86"/>
        <v>5220.213099999999</v>
      </c>
      <c r="Q348">
        <v>743283</v>
      </c>
      <c r="R348" t="s">
        <v>312</v>
      </c>
      <c r="S348" t="s">
        <v>312</v>
      </c>
      <c r="T348" t="str">
        <f t="shared" si="87"/>
        <v>VEN</v>
      </c>
      <c r="U348" t="s">
        <v>437</v>
      </c>
      <c r="V348" s="33">
        <f t="shared" si="88"/>
        <v>20100</v>
      </c>
      <c r="W348">
        <f t="shared" si="89"/>
        <v>3000</v>
      </c>
      <c r="X348" s="33">
        <f t="shared" si="90"/>
        <v>16051.83</v>
      </c>
      <c r="Y348" s="33">
        <f t="shared" si="91"/>
        <v>4048.17</v>
      </c>
      <c r="Z348" s="45">
        <f t="shared" si="92"/>
        <v>0.22986134825870641</v>
      </c>
      <c r="AA348" s="33">
        <f t="shared" si="93"/>
        <v>4620.213099999999</v>
      </c>
      <c r="AB348" s="45">
        <f t="shared" si="94"/>
        <v>0.28783092644265479</v>
      </c>
      <c r="AC348" s="33">
        <f>IFERROR($X348/VLOOKUP(CONCATENATE("USD",C348),[1]GEINDICE!AR$1:AS$65536,2,0),"")</f>
        <v>2938.4963204334931</v>
      </c>
      <c r="AD348" s="33">
        <f>IFERROR($AA348/VLOOKUP(CONCATENATE("USD",C348),[1]GEINDICE!AR$1:AS$65536,2,0),"")</f>
        <v>845.79011825870441</v>
      </c>
      <c r="AE348" s="33">
        <f>IFERROR($X348/VLOOKUP(CONCATENATE("EUR",C348),[1]GEINDICE!AR$1:AS$65536,2,0),"")</f>
        <v>2510.0201716939532</v>
      </c>
      <c r="AF348" s="33">
        <f>IFERROR($AA348/VLOOKUP(CONCATENATE("EUR",C348),[1]GEINDICE!AR$1:AS$65536,2,0),"")</f>
        <v>722.46143140842184</v>
      </c>
      <c r="AG348" s="48" t="str">
        <f>VLOOKUP(E348,[1]Apresentação!AW$1:AX$65536,2,0)</f>
        <v xml:space="preserve">                    2 - LEATHER AUXILIARIES</v>
      </c>
      <c r="AH348" s="48" t="str">
        <f t="shared" si="95"/>
        <v xml:space="preserve">         5204000054 - NOVALTAN AB BR</v>
      </c>
      <c r="AI348" s="49" t="str">
        <f t="shared" si="96"/>
        <v xml:space="preserve">     L00016 - A BUHLER SA CURTUME</v>
      </c>
      <c r="AJ348" t="str">
        <f t="shared" si="97"/>
        <v xml:space="preserve">     90 - SALES</v>
      </c>
      <c r="AK348" t="str">
        <f t="shared" si="98"/>
        <v/>
      </c>
      <c r="AL348">
        <f t="shared" si="99"/>
        <v>7</v>
      </c>
      <c r="AM348" t="str">
        <f t="shared" si="100"/>
        <v>2025 7</v>
      </c>
      <c r="AN348" t="str">
        <f t="shared" si="101"/>
        <v xml:space="preserve">A </v>
      </c>
    </row>
    <row r="349" spans="1:40" x14ac:dyDescent="0.35">
      <c r="A349">
        <v>83384</v>
      </c>
      <c r="B349" t="s">
        <v>274</v>
      </c>
      <c r="C349" s="31">
        <v>45873</v>
      </c>
      <c r="D349" t="s">
        <v>373</v>
      </c>
      <c r="E349" t="s">
        <v>374</v>
      </c>
      <c r="F349" t="s">
        <v>462</v>
      </c>
      <c r="G349" t="s">
        <v>463</v>
      </c>
      <c r="H349" t="s">
        <v>636</v>
      </c>
      <c r="I349" t="s">
        <v>637</v>
      </c>
      <c r="J349">
        <v>2850</v>
      </c>
      <c r="K349">
        <v>19380</v>
      </c>
      <c r="L349">
        <v>10302.86773</v>
      </c>
      <c r="M349">
        <v>3903.16</v>
      </c>
      <c r="N349">
        <v>6.8</v>
      </c>
      <c r="O349" s="32">
        <f t="shared" si="85"/>
        <v>15476.84</v>
      </c>
      <c r="P349" s="32">
        <f t="shared" si="86"/>
        <v>5173.9722700000002</v>
      </c>
      <c r="Q349">
        <v>748004</v>
      </c>
      <c r="R349" t="s">
        <v>312</v>
      </c>
      <c r="S349" t="s">
        <v>312</v>
      </c>
      <c r="T349" t="str">
        <f t="shared" si="87"/>
        <v>VEN</v>
      </c>
      <c r="U349" t="s">
        <v>437</v>
      </c>
      <c r="V349" s="33">
        <f t="shared" si="88"/>
        <v>19380</v>
      </c>
      <c r="W349">
        <f t="shared" si="89"/>
        <v>2850</v>
      </c>
      <c r="X349" s="33">
        <f t="shared" si="90"/>
        <v>15476.84</v>
      </c>
      <c r="Y349" s="33">
        <f t="shared" si="91"/>
        <v>3903.16</v>
      </c>
      <c r="Z349" s="45">
        <f t="shared" si="92"/>
        <v>0.237563068627451</v>
      </c>
      <c r="AA349" s="33">
        <f t="shared" si="93"/>
        <v>4603.9722700000002</v>
      </c>
      <c r="AB349" s="45">
        <f t="shared" si="94"/>
        <v>0.29747495418961495</v>
      </c>
      <c r="AC349" s="33">
        <f>IFERROR($X349/VLOOKUP(CONCATENATE("USD",C349),[1]GEINDICE!AR$1:AS$65536,2,0),"")</f>
        <v>2808.2013318091917</v>
      </c>
      <c r="AD349" s="33">
        <f>IFERROR($AA349/VLOOKUP(CONCATENATE("USD",C349),[1]GEINDICE!AR$1:AS$65536,2,0),"")</f>
        <v>835.36956253515507</v>
      </c>
      <c r="AE349" s="33">
        <f>IFERROR($X349/VLOOKUP(CONCATENATE("EUR",C349),[1]GEINDICE!AR$1:AS$65536,2,0),"")</f>
        <v>2427.5492118265233</v>
      </c>
      <c r="AF349" s="33">
        <f>IFERROR($AA349/VLOOKUP(CONCATENATE("EUR",C349),[1]GEINDICE!AR$1:AS$65536,2,0),"")</f>
        <v>722.13509058113084</v>
      </c>
      <c r="AG349" s="48" t="str">
        <f>VLOOKUP(E349,[1]Apresentação!AW$1:AX$65536,2,0)</f>
        <v xml:space="preserve">                    2 - LEATHER AUXILIARIES</v>
      </c>
      <c r="AH349" s="48" t="str">
        <f t="shared" si="95"/>
        <v xml:space="preserve">         5204000054 - NOVALTAN AB BR</v>
      </c>
      <c r="AI349" s="49" t="str">
        <f t="shared" si="96"/>
        <v xml:space="preserve">     L00337 - AMCM IND COM IMP EXP E SERVS TECNICOS LTDA</v>
      </c>
      <c r="AJ349" t="str">
        <f t="shared" si="97"/>
        <v xml:space="preserve">     90 - SALES</v>
      </c>
      <c r="AK349" t="str">
        <f t="shared" si="98"/>
        <v/>
      </c>
      <c r="AL349">
        <f t="shared" si="99"/>
        <v>8</v>
      </c>
      <c r="AM349" t="str">
        <f t="shared" si="100"/>
        <v>2025 8</v>
      </c>
      <c r="AN349" t="str">
        <f t="shared" si="101"/>
        <v xml:space="preserve">AMCM </v>
      </c>
    </row>
    <row r="350" spans="1:40" x14ac:dyDescent="0.35">
      <c r="A350">
        <v>83384</v>
      </c>
      <c r="B350" t="s">
        <v>274</v>
      </c>
      <c r="C350" s="31">
        <v>45873</v>
      </c>
      <c r="D350" t="s">
        <v>373</v>
      </c>
      <c r="E350" t="s">
        <v>374</v>
      </c>
      <c r="F350" t="s">
        <v>462</v>
      </c>
      <c r="G350" t="s">
        <v>463</v>
      </c>
      <c r="H350" t="s">
        <v>636</v>
      </c>
      <c r="I350" t="s">
        <v>637</v>
      </c>
      <c r="J350">
        <v>50</v>
      </c>
      <c r="K350">
        <v>340</v>
      </c>
      <c r="L350">
        <v>180.75207</v>
      </c>
      <c r="M350">
        <v>68.48</v>
      </c>
      <c r="N350">
        <v>6.8</v>
      </c>
      <c r="O350" s="32">
        <f t="shared" si="85"/>
        <v>271.52</v>
      </c>
      <c r="P350" s="32">
        <f t="shared" si="86"/>
        <v>90.767929999999978</v>
      </c>
      <c r="Q350">
        <v>748012</v>
      </c>
      <c r="R350" t="s">
        <v>312</v>
      </c>
      <c r="S350" t="s">
        <v>312</v>
      </c>
      <c r="T350" t="str">
        <f t="shared" si="87"/>
        <v>VEN</v>
      </c>
      <c r="U350" t="s">
        <v>437</v>
      </c>
      <c r="V350" s="33">
        <f t="shared" si="88"/>
        <v>340</v>
      </c>
      <c r="W350">
        <f t="shared" si="89"/>
        <v>50</v>
      </c>
      <c r="X350" s="33">
        <f t="shared" si="90"/>
        <v>271.52</v>
      </c>
      <c r="Y350" s="33">
        <f t="shared" si="91"/>
        <v>68.48</v>
      </c>
      <c r="Z350" s="45">
        <f t="shared" si="92"/>
        <v>0.23755273529411758</v>
      </c>
      <c r="AA350" s="33">
        <f t="shared" si="93"/>
        <v>80.767929999999978</v>
      </c>
      <c r="AB350" s="45">
        <f t="shared" si="94"/>
        <v>0.29746585886859156</v>
      </c>
      <c r="AC350" s="33">
        <f>IFERROR($X350/VLOOKUP(CONCATENATE("USD",C350),[1]GEINDICE!AR$1:AS$65536,2,0),"")</f>
        <v>49.266053381234912</v>
      </c>
      <c r="AD350" s="33">
        <f>IFERROR($AA350/VLOOKUP(CONCATENATE("USD",C350),[1]GEINDICE!AR$1:AS$65536,2,0),"")</f>
        <v>14.654968882114924</v>
      </c>
      <c r="AE350" s="33">
        <f>IFERROR($X350/VLOOKUP(CONCATENATE("EUR",C350),[1]GEINDICE!AR$1:AS$65536,2,0),"")</f>
        <v>42.58803231119127</v>
      </c>
      <c r="AF350" s="33">
        <f>IFERROR($AA350/VLOOKUP(CONCATENATE("EUR",C350),[1]GEINDICE!AR$1:AS$65536,2,0),"")</f>
        <v>12.668485608971841</v>
      </c>
      <c r="AG350" s="48" t="str">
        <f>VLOOKUP(E350,[1]Apresentação!AW$1:AX$65536,2,0)</f>
        <v xml:space="preserve">                    2 - LEATHER AUXILIARIES</v>
      </c>
      <c r="AH350" s="48" t="str">
        <f t="shared" si="95"/>
        <v xml:space="preserve">         5204000054 - NOVALTAN AB BR</v>
      </c>
      <c r="AI350" s="49" t="str">
        <f t="shared" si="96"/>
        <v xml:space="preserve">     L00337 - AMCM IND COM IMP EXP E SERVS TECNICOS LTDA</v>
      </c>
      <c r="AJ350" t="str">
        <f t="shared" si="97"/>
        <v xml:space="preserve">     90 - SALES</v>
      </c>
      <c r="AK350" t="str">
        <f t="shared" si="98"/>
        <v/>
      </c>
      <c r="AL350">
        <f t="shared" si="99"/>
        <v>8</v>
      </c>
      <c r="AM350" t="str">
        <f t="shared" si="100"/>
        <v>2025 8</v>
      </c>
      <c r="AN350" t="str">
        <f t="shared" si="101"/>
        <v xml:space="preserve">AMCM </v>
      </c>
    </row>
    <row r="351" spans="1:40" x14ac:dyDescent="0.35">
      <c r="A351">
        <v>83193</v>
      </c>
      <c r="B351" t="s">
        <v>274</v>
      </c>
      <c r="C351" s="31">
        <v>45859</v>
      </c>
      <c r="D351" t="s">
        <v>373</v>
      </c>
      <c r="E351" t="s">
        <v>374</v>
      </c>
      <c r="F351" t="s">
        <v>462</v>
      </c>
      <c r="G351" t="s">
        <v>463</v>
      </c>
      <c r="H351" t="s">
        <v>636</v>
      </c>
      <c r="I351" t="s">
        <v>637</v>
      </c>
      <c r="J351">
        <v>2000</v>
      </c>
      <c r="K351">
        <v>13600</v>
      </c>
      <c r="L351">
        <v>7221.0779300000004</v>
      </c>
      <c r="M351">
        <v>2739.06</v>
      </c>
      <c r="N351">
        <v>6.8</v>
      </c>
      <c r="O351" s="32">
        <f t="shared" si="85"/>
        <v>10860.94</v>
      </c>
      <c r="P351" s="32">
        <f t="shared" si="86"/>
        <v>3639.8620700000001</v>
      </c>
      <c r="Q351">
        <v>744335</v>
      </c>
      <c r="R351" t="s">
        <v>312</v>
      </c>
      <c r="S351" t="s">
        <v>312</v>
      </c>
      <c r="T351" t="str">
        <f t="shared" si="87"/>
        <v>VEN</v>
      </c>
      <c r="U351" t="s">
        <v>437</v>
      </c>
      <c r="V351" s="33">
        <f t="shared" si="88"/>
        <v>13600</v>
      </c>
      <c r="W351">
        <f t="shared" si="89"/>
        <v>2000</v>
      </c>
      <c r="X351" s="33">
        <f t="shared" si="90"/>
        <v>10860.94</v>
      </c>
      <c r="Y351" s="33">
        <f t="shared" si="91"/>
        <v>2739.06</v>
      </c>
      <c r="Z351" s="45">
        <f t="shared" si="92"/>
        <v>0.23822515220588236</v>
      </c>
      <c r="AA351" s="33">
        <f t="shared" si="93"/>
        <v>3239.8620700000001</v>
      </c>
      <c r="AB351" s="45">
        <f t="shared" si="94"/>
        <v>0.29830402064646339</v>
      </c>
      <c r="AC351" s="33">
        <f>IFERROR($X351/VLOOKUP(CONCATENATE("USD",C351),[1]GEINDICE!AR$1:AS$65536,2,0),"")</f>
        <v>1952.5285393258428</v>
      </c>
      <c r="AD351" s="33">
        <f>IFERROR($AA351/VLOOKUP(CONCATENATE("USD",C351),[1]GEINDICE!AR$1:AS$65536,2,0),"")</f>
        <v>582.44711370786524</v>
      </c>
      <c r="AE351" s="33">
        <f>IFERROR($X351/VLOOKUP(CONCATENATE("EUR",C351),[1]GEINDICE!AR$1:AS$65536,2,0),"")</f>
        <v>1668.1165430278456</v>
      </c>
      <c r="AF351" s="33">
        <f>IFERROR($AA351/VLOOKUP(CONCATENATE("EUR",C351),[1]GEINDICE!AR$1:AS$65536,2,0),"")</f>
        <v>497.6058716920856</v>
      </c>
      <c r="AG351" s="48" t="str">
        <f>VLOOKUP(E351,[1]Apresentação!AW$1:AX$65536,2,0)</f>
        <v xml:space="preserve">                    2 - LEATHER AUXILIARIES</v>
      </c>
      <c r="AH351" s="48" t="str">
        <f t="shared" si="95"/>
        <v xml:space="preserve">         5204000054 - NOVALTAN AB BR</v>
      </c>
      <c r="AI351" s="49" t="str">
        <f t="shared" si="96"/>
        <v xml:space="preserve">     L00337 - AMCM IND COM IMP EXP E SERVS TECNICOS LTDA</v>
      </c>
      <c r="AJ351" t="str">
        <f t="shared" si="97"/>
        <v xml:space="preserve">     90 - SALES</v>
      </c>
      <c r="AK351" t="str">
        <f t="shared" si="98"/>
        <v/>
      </c>
      <c r="AL351">
        <f t="shared" si="99"/>
        <v>7</v>
      </c>
      <c r="AM351" t="str">
        <f t="shared" si="100"/>
        <v>2025 7</v>
      </c>
      <c r="AN351" t="str">
        <f t="shared" si="101"/>
        <v xml:space="preserve">AMCM </v>
      </c>
    </row>
    <row r="352" spans="1:40" x14ac:dyDescent="0.35">
      <c r="A352">
        <v>83868</v>
      </c>
      <c r="B352" t="s">
        <v>274</v>
      </c>
      <c r="C352" s="31">
        <v>45915</v>
      </c>
      <c r="D352" t="s">
        <v>373</v>
      </c>
      <c r="E352" t="s">
        <v>374</v>
      </c>
      <c r="F352" t="s">
        <v>433</v>
      </c>
      <c r="G352" t="s">
        <v>434</v>
      </c>
      <c r="H352" t="s">
        <v>636</v>
      </c>
      <c r="I352" t="s">
        <v>637</v>
      </c>
      <c r="J352">
        <v>300</v>
      </c>
      <c r="K352">
        <v>2001</v>
      </c>
      <c r="L352">
        <v>1080.6938700000001</v>
      </c>
      <c r="M352">
        <v>403</v>
      </c>
      <c r="N352">
        <v>6.67</v>
      </c>
      <c r="O352" s="32">
        <f t="shared" si="85"/>
        <v>1598</v>
      </c>
      <c r="P352" s="32">
        <f t="shared" si="86"/>
        <v>517.30612999999994</v>
      </c>
      <c r="Q352">
        <v>761430</v>
      </c>
      <c r="R352" t="s">
        <v>312</v>
      </c>
      <c r="S352" t="s">
        <v>312</v>
      </c>
      <c r="T352" t="str">
        <f t="shared" si="87"/>
        <v>VEN</v>
      </c>
      <c r="U352" t="s">
        <v>313</v>
      </c>
      <c r="V352" s="33">
        <f t="shared" si="88"/>
        <v>2001</v>
      </c>
      <c r="W352">
        <f t="shared" si="89"/>
        <v>300</v>
      </c>
      <c r="X352" s="33">
        <f t="shared" si="90"/>
        <v>1598</v>
      </c>
      <c r="Y352" s="33">
        <f t="shared" si="91"/>
        <v>403</v>
      </c>
      <c r="Z352" s="45">
        <f t="shared" si="92"/>
        <v>0.22853879560219886</v>
      </c>
      <c r="AA352" s="33">
        <f t="shared" si="93"/>
        <v>457.30612999999994</v>
      </c>
      <c r="AB352" s="45">
        <f t="shared" si="94"/>
        <v>0.28617404881101371</v>
      </c>
      <c r="AC352" s="33">
        <f>IFERROR($X352/VLOOKUP(CONCATENATE("USD",C352),[1]GEINDICE!AR$1:AS$65536,2,0),"")</f>
        <v>300.33077732671779</v>
      </c>
      <c r="AD352" s="33">
        <f>IFERROR($AA352/VLOOKUP(CONCATENATE("USD",C352),[1]GEINDICE!AR$1:AS$65536,2,0),"")</f>
        <v>85.946874530145834</v>
      </c>
      <c r="AE352" s="33">
        <f>IFERROR($X352/VLOOKUP(CONCATENATE("EUR",C352),[1]GEINDICE!AR$1:AS$65536,2,0),"")</f>
        <v>255.10041186424442</v>
      </c>
      <c r="AF352" s="33">
        <f>IFERROR($AA352/VLOOKUP(CONCATENATE("EUR",C352),[1]GEINDICE!AR$1:AS$65536,2,0),"")</f>
        <v>73.00311771654799</v>
      </c>
      <c r="AG352" s="48" t="str">
        <f>VLOOKUP(E352,[1]Apresentação!AW$1:AX$65536,2,0)</f>
        <v xml:space="preserve">                    2 - LEATHER AUXILIARIES</v>
      </c>
      <c r="AH352" s="48" t="str">
        <f t="shared" si="95"/>
        <v xml:space="preserve">         5204000054 - NOVALTAN AB BR</v>
      </c>
      <c r="AI352" s="49" t="str">
        <f t="shared" si="96"/>
        <v xml:space="preserve">     L00469 - VALESEMI BENEFICIAMENTO DE COUROS LTDA</v>
      </c>
      <c r="AJ352" t="str">
        <f t="shared" si="97"/>
        <v xml:space="preserve">     90 - SALES</v>
      </c>
      <c r="AK352" t="str">
        <f t="shared" si="98"/>
        <v/>
      </c>
      <c r="AL352">
        <f t="shared" si="99"/>
        <v>9</v>
      </c>
      <c r="AM352" t="str">
        <f t="shared" si="100"/>
        <v>2025 9</v>
      </c>
      <c r="AN352" t="str">
        <f t="shared" si="101"/>
        <v xml:space="preserve">VALESEMI </v>
      </c>
    </row>
    <row r="353" spans="1:40" x14ac:dyDescent="0.35">
      <c r="A353">
        <v>82803</v>
      </c>
      <c r="B353" t="s">
        <v>274</v>
      </c>
      <c r="C353" s="31">
        <v>45825</v>
      </c>
      <c r="D353" t="s">
        <v>373</v>
      </c>
      <c r="E353" t="s">
        <v>374</v>
      </c>
      <c r="F353" t="s">
        <v>447</v>
      </c>
      <c r="G353" t="s">
        <v>448</v>
      </c>
      <c r="H353" t="s">
        <v>636</v>
      </c>
      <c r="I353" t="s">
        <v>637</v>
      </c>
      <c r="J353">
        <v>3000</v>
      </c>
      <c r="K353">
        <v>20100</v>
      </c>
      <c r="L353">
        <v>10727.584570000001</v>
      </c>
      <c r="M353">
        <v>4048.17</v>
      </c>
      <c r="N353">
        <v>6.7</v>
      </c>
      <c r="O353" s="32">
        <f t="shared" si="85"/>
        <v>16051.83</v>
      </c>
      <c r="P353" s="32">
        <f t="shared" si="86"/>
        <v>5324.245429999999</v>
      </c>
      <c r="Q353">
        <v>741581</v>
      </c>
      <c r="R353" t="s">
        <v>312</v>
      </c>
      <c r="S353" t="s">
        <v>312</v>
      </c>
      <c r="T353" t="str">
        <f t="shared" si="87"/>
        <v>VEN</v>
      </c>
      <c r="U353" t="s">
        <v>437</v>
      </c>
      <c r="V353" s="33">
        <f t="shared" si="88"/>
        <v>20100</v>
      </c>
      <c r="W353">
        <f t="shared" si="89"/>
        <v>3000</v>
      </c>
      <c r="X353" s="33">
        <f t="shared" si="90"/>
        <v>16051.83</v>
      </c>
      <c r="Y353" s="33">
        <f t="shared" si="91"/>
        <v>4048.17</v>
      </c>
      <c r="Z353" s="45">
        <f t="shared" si="92"/>
        <v>0.23503708606965168</v>
      </c>
      <c r="AA353" s="33">
        <f t="shared" si="93"/>
        <v>4724.245429999999</v>
      </c>
      <c r="AB353" s="45">
        <f t="shared" si="94"/>
        <v>0.29431195259356713</v>
      </c>
      <c r="AC353" s="33">
        <f>IFERROR($X353/VLOOKUP(CONCATENATE("USD",C353),[1]GEINDICE!AR$1:AS$65536,2,0),"")</f>
        <v>2930.6099720665288</v>
      </c>
      <c r="AD353" s="33">
        <f>IFERROR($AA353/VLOOKUP(CONCATENATE("USD",C353),[1]GEINDICE!AR$1:AS$65536,2,0),"")</f>
        <v>862.51354316907941</v>
      </c>
      <c r="AE353" s="33">
        <f>IFERROR($X353/VLOOKUP(CONCATENATE("EUR",C353),[1]GEINDICE!AR$1:AS$65536,2,0),"")</f>
        <v>2540.6103100615692</v>
      </c>
      <c r="AF353" s="33">
        <f>IFERROR($AA353/VLOOKUP(CONCATENATE("EUR",C353),[1]GEINDICE!AR$1:AS$65536,2,0),"")</f>
        <v>747.73198113356841</v>
      </c>
      <c r="AG353" s="48" t="str">
        <f>VLOOKUP(E353,[1]Apresentação!AW$1:AX$65536,2,0)</f>
        <v xml:space="preserve">                    2 - LEATHER AUXILIARIES</v>
      </c>
      <c r="AH353" s="48" t="str">
        <f t="shared" si="95"/>
        <v xml:space="preserve">         5204000054 - NOVALTAN AB BR</v>
      </c>
      <c r="AI353" s="49" t="str">
        <f t="shared" si="96"/>
        <v xml:space="preserve">     L00016 - A BUHLER SA CURTUME</v>
      </c>
      <c r="AJ353" t="str">
        <f t="shared" si="97"/>
        <v xml:space="preserve">     90 - SALES</v>
      </c>
      <c r="AK353" t="str">
        <f t="shared" si="98"/>
        <v/>
      </c>
      <c r="AL353">
        <f t="shared" si="99"/>
        <v>6</v>
      </c>
      <c r="AM353" t="str">
        <f t="shared" si="100"/>
        <v>2025 6</v>
      </c>
      <c r="AN353" t="str">
        <f t="shared" si="101"/>
        <v xml:space="preserve">A </v>
      </c>
    </row>
    <row r="354" spans="1:40" x14ac:dyDescent="0.35">
      <c r="A354">
        <v>82805</v>
      </c>
      <c r="B354" t="s">
        <v>274</v>
      </c>
      <c r="C354" s="31">
        <v>45825</v>
      </c>
      <c r="D354" t="s">
        <v>373</v>
      </c>
      <c r="E354" t="s">
        <v>374</v>
      </c>
      <c r="F354" t="s">
        <v>433</v>
      </c>
      <c r="G354" t="s">
        <v>434</v>
      </c>
      <c r="H354" t="s">
        <v>636</v>
      </c>
      <c r="I354" t="s">
        <v>637</v>
      </c>
      <c r="J354">
        <v>150</v>
      </c>
      <c r="K354">
        <v>1000.5</v>
      </c>
      <c r="L354">
        <v>536.37923000000001</v>
      </c>
      <c r="M354">
        <v>201.5</v>
      </c>
      <c r="N354">
        <v>6.67</v>
      </c>
      <c r="O354" s="32">
        <f t="shared" si="85"/>
        <v>799</v>
      </c>
      <c r="P354" s="32">
        <f t="shared" si="86"/>
        <v>262.62076999999999</v>
      </c>
      <c r="Q354">
        <v>741587</v>
      </c>
      <c r="R354" t="s">
        <v>312</v>
      </c>
      <c r="S354" t="s">
        <v>312</v>
      </c>
      <c r="T354" t="str">
        <f t="shared" si="87"/>
        <v>VEN</v>
      </c>
      <c r="U354" t="s">
        <v>313</v>
      </c>
      <c r="V354" s="33">
        <f t="shared" si="88"/>
        <v>1000.5</v>
      </c>
      <c r="W354">
        <f t="shared" si="89"/>
        <v>150</v>
      </c>
      <c r="X354" s="33">
        <f t="shared" si="90"/>
        <v>799</v>
      </c>
      <c r="Y354" s="33">
        <f t="shared" si="91"/>
        <v>201.5</v>
      </c>
      <c r="Z354" s="45">
        <f t="shared" si="92"/>
        <v>0.23250451774112943</v>
      </c>
      <c r="AA354" s="33">
        <f t="shared" si="93"/>
        <v>232.62076999999999</v>
      </c>
      <c r="AB354" s="45">
        <f t="shared" si="94"/>
        <v>0.29113988735919899</v>
      </c>
      <c r="AC354" s="33">
        <f>IFERROR($X354/VLOOKUP(CONCATENATE("USD",C354),[1]GEINDICE!AR$1:AS$65536,2,0),"")</f>
        <v>145.8747923246855</v>
      </c>
      <c r="AD354" s="33">
        <f>IFERROR($AA354/VLOOKUP(CONCATENATE("USD",C354),[1]GEINDICE!AR$1:AS$65536,2,0),"")</f>
        <v>42.469970605955481</v>
      </c>
      <c r="AE354" s="33">
        <f>IFERROR($X354/VLOOKUP(CONCATENATE("EUR",C354),[1]GEINDICE!AR$1:AS$65536,2,0),"")</f>
        <v>126.46206929298364</v>
      </c>
      <c r="AF354" s="33">
        <f>IFERROR($AA354/VLOOKUP(CONCATENATE("EUR",C354),[1]GEINDICE!AR$1:AS$65536,2,0),"")</f>
        <v>36.818152609170475</v>
      </c>
      <c r="AG354" s="48" t="str">
        <f>VLOOKUP(E354,[1]Apresentação!AW$1:AX$65536,2,0)</f>
        <v xml:space="preserve">                    2 - LEATHER AUXILIARIES</v>
      </c>
      <c r="AH354" s="48" t="str">
        <f t="shared" si="95"/>
        <v xml:space="preserve">         5204000054 - NOVALTAN AB BR</v>
      </c>
      <c r="AI354" s="49" t="str">
        <f t="shared" si="96"/>
        <v xml:space="preserve">     L00469 - VALESEMI BENEFICIAMENTO DE COUROS LTDA</v>
      </c>
      <c r="AJ354" t="str">
        <f t="shared" si="97"/>
        <v xml:space="preserve">     90 - SALES</v>
      </c>
      <c r="AK354" t="str">
        <f t="shared" si="98"/>
        <v/>
      </c>
      <c r="AL354">
        <f t="shared" si="99"/>
        <v>6</v>
      </c>
      <c r="AM354" t="str">
        <f t="shared" si="100"/>
        <v>2025 6</v>
      </c>
      <c r="AN354" t="str">
        <f t="shared" si="101"/>
        <v xml:space="preserve">VALESEMI </v>
      </c>
    </row>
    <row r="355" spans="1:40" x14ac:dyDescent="0.35">
      <c r="A355">
        <v>83104</v>
      </c>
      <c r="B355" t="s">
        <v>274</v>
      </c>
      <c r="C355" s="31">
        <v>45853</v>
      </c>
      <c r="D355" t="s">
        <v>373</v>
      </c>
      <c r="E355" t="s">
        <v>374</v>
      </c>
      <c r="F355" t="s">
        <v>433</v>
      </c>
      <c r="G355" t="s">
        <v>434</v>
      </c>
      <c r="H355" t="s">
        <v>636</v>
      </c>
      <c r="I355" t="s">
        <v>637</v>
      </c>
      <c r="J355">
        <v>150</v>
      </c>
      <c r="K355">
        <v>1000.5</v>
      </c>
      <c r="L355">
        <v>541.58083999999997</v>
      </c>
      <c r="M355">
        <v>201.5</v>
      </c>
      <c r="N355">
        <v>6.67</v>
      </c>
      <c r="O355" s="32">
        <f t="shared" si="85"/>
        <v>799</v>
      </c>
      <c r="P355" s="32">
        <f t="shared" si="86"/>
        <v>257.41916000000003</v>
      </c>
      <c r="Q355">
        <v>743782</v>
      </c>
      <c r="R355" t="s">
        <v>312</v>
      </c>
      <c r="S355" t="s">
        <v>312</v>
      </c>
      <c r="T355" t="str">
        <f t="shared" si="87"/>
        <v>VEN</v>
      </c>
      <c r="U355" t="s">
        <v>313</v>
      </c>
      <c r="V355" s="33">
        <f t="shared" si="88"/>
        <v>1000.5</v>
      </c>
      <c r="W355">
        <f t="shared" si="89"/>
        <v>150</v>
      </c>
      <c r="X355" s="33">
        <f t="shared" si="90"/>
        <v>799</v>
      </c>
      <c r="Y355" s="33">
        <f t="shared" si="91"/>
        <v>201.5</v>
      </c>
      <c r="Z355" s="45">
        <f t="shared" si="92"/>
        <v>0.22730550724637685</v>
      </c>
      <c r="AA355" s="33">
        <f t="shared" si="93"/>
        <v>227.41916000000003</v>
      </c>
      <c r="AB355" s="45">
        <f t="shared" si="94"/>
        <v>0.28462973717146439</v>
      </c>
      <c r="AC355" s="33">
        <f>IFERROR($X355/VLOOKUP(CONCATENATE("USD",C355),[1]GEINDICE!AR$1:AS$65536,2,0),"")</f>
        <v>143.76709370951491</v>
      </c>
      <c r="AD355" s="33">
        <f>IFERROR($AA355/VLOOKUP(CONCATENATE("USD",C355),[1]GEINDICE!AR$1:AS$65536,2,0),"")</f>
        <v>40.920390096444514</v>
      </c>
      <c r="AE355" s="33">
        <f>IFERROR($X355/VLOOKUP(CONCATENATE("EUR",C355),[1]GEINDICE!AR$1:AS$65536,2,0),"")</f>
        <v>123.72443054243639</v>
      </c>
      <c r="AF355" s="33">
        <f>IFERROR($AA355/VLOOKUP(CONCATENATE("EUR",C355),[1]GEINDICE!AR$1:AS$65536,2,0),"")</f>
        <v>35.215652146982769</v>
      </c>
      <c r="AG355" s="48" t="str">
        <f>VLOOKUP(E355,[1]Apresentação!AW$1:AX$65536,2,0)</f>
        <v xml:space="preserve">                    2 - LEATHER AUXILIARIES</v>
      </c>
      <c r="AH355" s="48" t="str">
        <f t="shared" si="95"/>
        <v xml:space="preserve">         5204000054 - NOVALTAN AB BR</v>
      </c>
      <c r="AI355" s="49" t="str">
        <f t="shared" si="96"/>
        <v xml:space="preserve">     L00469 - VALESEMI BENEFICIAMENTO DE COUROS LTDA</v>
      </c>
      <c r="AJ355" t="str">
        <f t="shared" si="97"/>
        <v xml:space="preserve">     90 - SALES</v>
      </c>
      <c r="AK355" t="str">
        <f t="shared" si="98"/>
        <v/>
      </c>
      <c r="AL355">
        <f t="shared" si="99"/>
        <v>7</v>
      </c>
      <c r="AM355" t="str">
        <f t="shared" si="100"/>
        <v>2025 7</v>
      </c>
      <c r="AN355" t="str">
        <f t="shared" si="101"/>
        <v xml:space="preserve">VALESEMI </v>
      </c>
    </row>
    <row r="356" spans="1:40" x14ac:dyDescent="0.35">
      <c r="A356">
        <v>83108</v>
      </c>
      <c r="B356" t="s">
        <v>274</v>
      </c>
      <c r="C356" s="31">
        <v>45853</v>
      </c>
      <c r="D356" t="s">
        <v>373</v>
      </c>
      <c r="E356" t="s">
        <v>374</v>
      </c>
      <c r="F356" t="s">
        <v>447</v>
      </c>
      <c r="G356" t="s">
        <v>448</v>
      </c>
      <c r="H356" t="s">
        <v>636</v>
      </c>
      <c r="I356" t="s">
        <v>637</v>
      </c>
      <c r="J356">
        <v>2000</v>
      </c>
      <c r="K356">
        <v>13400</v>
      </c>
      <c r="L356">
        <v>7221.0779300000004</v>
      </c>
      <c r="M356">
        <v>2698.78</v>
      </c>
      <c r="N356">
        <v>6.7</v>
      </c>
      <c r="O356" s="32">
        <f t="shared" si="85"/>
        <v>10701.22</v>
      </c>
      <c r="P356" s="32">
        <f t="shared" si="86"/>
        <v>3480.142069999999</v>
      </c>
      <c r="Q356">
        <v>743792</v>
      </c>
      <c r="R356" t="s">
        <v>312</v>
      </c>
      <c r="S356" t="s">
        <v>312</v>
      </c>
      <c r="T356" t="str">
        <f t="shared" si="87"/>
        <v>VEN</v>
      </c>
      <c r="U356" t="s">
        <v>437</v>
      </c>
      <c r="V356" s="33">
        <f t="shared" si="88"/>
        <v>13400</v>
      </c>
      <c r="W356">
        <f t="shared" si="89"/>
        <v>2000</v>
      </c>
      <c r="X356" s="33">
        <f t="shared" si="90"/>
        <v>10701.22</v>
      </c>
      <c r="Y356" s="33">
        <f t="shared" si="91"/>
        <v>2698.78</v>
      </c>
      <c r="Z356" s="45">
        <f t="shared" si="92"/>
        <v>0.22986134850746262</v>
      </c>
      <c r="AA356" s="33">
        <f t="shared" si="93"/>
        <v>3080.142069999999</v>
      </c>
      <c r="AB356" s="45">
        <f t="shared" si="94"/>
        <v>0.28783092675414573</v>
      </c>
      <c r="AC356" s="33">
        <f>IFERROR($X356/VLOOKUP(CONCATENATE("USD",C356),[1]GEINDICE!AR$1:AS$65536,2,0),"")</f>
        <v>1925.5110119476033</v>
      </c>
      <c r="AD356" s="33">
        <f>IFERROR($AA356/VLOOKUP(CONCATENATE("USD",C356),[1]GEINDICE!AR$1:AS$65536,2,0),"")</f>
        <v>554.22161904419158</v>
      </c>
      <c r="AE356" s="33">
        <f>IFERROR($X356/VLOOKUP(CONCATENATE("EUR",C356),[1]GEINDICE!AR$1:AS$65536,2,0),"")</f>
        <v>1657.0742811130551</v>
      </c>
      <c r="AF356" s="33">
        <f>IFERROR($AA356/VLOOKUP(CONCATENATE("EUR",C356),[1]GEINDICE!AR$1:AS$65536,2,0),"")</f>
        <v>476.95722603323043</v>
      </c>
      <c r="AG356" s="48" t="str">
        <f>VLOOKUP(E356,[1]Apresentação!AW$1:AX$65536,2,0)</f>
        <v xml:space="preserve">                    2 - LEATHER AUXILIARIES</v>
      </c>
      <c r="AH356" s="48" t="str">
        <f t="shared" si="95"/>
        <v xml:space="preserve">         5204000054 - NOVALTAN AB BR</v>
      </c>
      <c r="AI356" s="49" t="str">
        <f t="shared" si="96"/>
        <v xml:space="preserve">     L00016 - A BUHLER SA CURTUME</v>
      </c>
      <c r="AJ356" t="str">
        <f t="shared" si="97"/>
        <v xml:space="preserve">     90 - SALES</v>
      </c>
      <c r="AK356" t="str">
        <f t="shared" si="98"/>
        <v/>
      </c>
      <c r="AL356">
        <f t="shared" si="99"/>
        <v>7</v>
      </c>
      <c r="AM356" t="str">
        <f t="shared" si="100"/>
        <v>2025 7</v>
      </c>
      <c r="AN356" t="str">
        <f t="shared" si="101"/>
        <v xml:space="preserve">A </v>
      </c>
    </row>
    <row r="357" spans="1:40" x14ac:dyDescent="0.35">
      <c r="A357">
        <v>83529</v>
      </c>
      <c r="B357" t="s">
        <v>274</v>
      </c>
      <c r="C357" s="31">
        <v>45887</v>
      </c>
      <c r="D357" t="s">
        <v>373</v>
      </c>
      <c r="E357" t="s">
        <v>374</v>
      </c>
      <c r="F357" t="s">
        <v>447</v>
      </c>
      <c r="G357" t="s">
        <v>448</v>
      </c>
      <c r="H357" t="s">
        <v>636</v>
      </c>
      <c r="I357" t="s">
        <v>637</v>
      </c>
      <c r="J357">
        <v>1000</v>
      </c>
      <c r="K357">
        <v>6700</v>
      </c>
      <c r="L357">
        <v>3560.7804999999998</v>
      </c>
      <c r="M357">
        <v>1349.39</v>
      </c>
      <c r="N357">
        <v>6.7</v>
      </c>
      <c r="O357" s="32">
        <f t="shared" si="85"/>
        <v>5350.61</v>
      </c>
      <c r="P357" s="32">
        <f t="shared" si="86"/>
        <v>1789.8294999999998</v>
      </c>
      <c r="Q357">
        <v>757073</v>
      </c>
      <c r="R357" t="s">
        <v>312</v>
      </c>
      <c r="S357" t="s">
        <v>312</v>
      </c>
      <c r="T357" t="str">
        <f t="shared" si="87"/>
        <v>VEN</v>
      </c>
      <c r="U357" t="s">
        <v>437</v>
      </c>
      <c r="V357" s="33">
        <f t="shared" si="88"/>
        <v>6700</v>
      </c>
      <c r="W357">
        <f t="shared" si="89"/>
        <v>1000</v>
      </c>
      <c r="X357" s="33">
        <f t="shared" si="90"/>
        <v>5350.61</v>
      </c>
      <c r="Y357" s="33">
        <f t="shared" si="91"/>
        <v>1349.39</v>
      </c>
      <c r="Z357" s="45">
        <f t="shared" si="92"/>
        <v>0.23728798507462684</v>
      </c>
      <c r="AA357" s="33">
        <f t="shared" si="93"/>
        <v>1589.8294999999998</v>
      </c>
      <c r="AB357" s="45">
        <f t="shared" si="94"/>
        <v>0.29713051409091673</v>
      </c>
      <c r="AC357" s="33">
        <f>IFERROR($X357/VLOOKUP(CONCATENATE("USD",C357),[1]GEINDICE!AR$1:AS$65536,2,0),"")</f>
        <v>988.01772689502332</v>
      </c>
      <c r="AD357" s="33">
        <f>IFERROR($AA357/VLOOKUP(CONCATENATE("USD",C357),[1]GEINDICE!AR$1:AS$65536,2,0),"")</f>
        <v>293.57021512325724</v>
      </c>
      <c r="AE357" s="33">
        <f>IFERROR($X357/VLOOKUP(CONCATENATE("EUR",C357),[1]GEINDICE!AR$1:AS$65536,2,0),"")</f>
        <v>846.84329645632511</v>
      </c>
      <c r="AF357" s="33">
        <f>IFERROR($AA357/VLOOKUP(CONCATENATE("EUR",C357),[1]GEINDICE!AR$1:AS$65536,2,0),"")</f>
        <v>251.62298403051449</v>
      </c>
      <c r="AG357" s="48" t="str">
        <f>VLOOKUP(E357,[1]Apresentação!AW$1:AX$65536,2,0)</f>
        <v xml:space="preserve">                    2 - LEATHER AUXILIARIES</v>
      </c>
      <c r="AH357" s="48" t="str">
        <f t="shared" si="95"/>
        <v xml:space="preserve">         5204000054 - NOVALTAN AB BR</v>
      </c>
      <c r="AI357" s="49" t="str">
        <f t="shared" si="96"/>
        <v xml:space="preserve">     L00016 - A BUHLER SA CURTUME</v>
      </c>
      <c r="AJ357" t="str">
        <f t="shared" si="97"/>
        <v xml:space="preserve">     90 - SALES</v>
      </c>
      <c r="AK357" t="str">
        <f t="shared" si="98"/>
        <v/>
      </c>
      <c r="AL357">
        <f t="shared" si="99"/>
        <v>8</v>
      </c>
      <c r="AM357" t="str">
        <f t="shared" si="100"/>
        <v>2025 8</v>
      </c>
      <c r="AN357" t="str">
        <f t="shared" si="101"/>
        <v xml:space="preserve">A </v>
      </c>
    </row>
    <row r="358" spans="1:40" x14ac:dyDescent="0.35">
      <c r="A358">
        <v>83195</v>
      </c>
      <c r="B358" t="s">
        <v>274</v>
      </c>
      <c r="C358" s="31">
        <v>45859</v>
      </c>
      <c r="D358" t="s">
        <v>373</v>
      </c>
      <c r="E358" t="s">
        <v>374</v>
      </c>
      <c r="F358" t="s">
        <v>447</v>
      </c>
      <c r="G358" t="s">
        <v>448</v>
      </c>
      <c r="H358" t="s">
        <v>636</v>
      </c>
      <c r="I358" t="s">
        <v>637</v>
      </c>
      <c r="J358">
        <v>3000</v>
      </c>
      <c r="K358">
        <v>20100</v>
      </c>
      <c r="L358">
        <v>10831.616900000001</v>
      </c>
      <c r="M358">
        <v>4048.17</v>
      </c>
      <c r="N358">
        <v>6.7</v>
      </c>
      <c r="O358" s="32">
        <f t="shared" si="85"/>
        <v>16051.83</v>
      </c>
      <c r="P358" s="32">
        <f t="shared" si="86"/>
        <v>5220.213099999999</v>
      </c>
      <c r="Q358">
        <v>744353</v>
      </c>
      <c r="R358" t="s">
        <v>312</v>
      </c>
      <c r="S358" t="s">
        <v>312</v>
      </c>
      <c r="T358" t="str">
        <f t="shared" si="87"/>
        <v>VEN</v>
      </c>
      <c r="U358" t="s">
        <v>437</v>
      </c>
      <c r="V358" s="33">
        <f t="shared" si="88"/>
        <v>20100</v>
      </c>
      <c r="W358">
        <f t="shared" si="89"/>
        <v>3000</v>
      </c>
      <c r="X358" s="33">
        <f t="shared" si="90"/>
        <v>16051.83</v>
      </c>
      <c r="Y358" s="33">
        <f t="shared" si="91"/>
        <v>4048.17</v>
      </c>
      <c r="Z358" s="45">
        <f t="shared" si="92"/>
        <v>0.22986134825870641</v>
      </c>
      <c r="AA358" s="33">
        <f t="shared" si="93"/>
        <v>4620.213099999999</v>
      </c>
      <c r="AB358" s="45">
        <f t="shared" si="94"/>
        <v>0.28783092644265479</v>
      </c>
      <c r="AC358" s="33">
        <f>IFERROR($X358/VLOOKUP(CONCATENATE("USD",C358),[1]GEINDICE!AR$1:AS$65536,2,0),"")</f>
        <v>2885.7222471910113</v>
      </c>
      <c r="AD358" s="33">
        <f>IFERROR($AA358/VLOOKUP(CONCATENATE("USD",C358),[1]GEINDICE!AR$1:AS$65536,2,0),"")</f>
        <v>830.60010786516841</v>
      </c>
      <c r="AE358" s="33">
        <f>IFERROR($X358/VLOOKUP(CONCATENATE("EUR",C358),[1]GEINDICE!AR$1:AS$65536,2,0),"")</f>
        <v>2465.3780583329494</v>
      </c>
      <c r="AF358" s="33">
        <f>IFERROR($AA358/VLOOKUP(CONCATENATE("EUR",C358),[1]GEINDICE!AR$1:AS$65536,2,0),"")</f>
        <v>709.61205056136612</v>
      </c>
      <c r="AG358" s="48" t="str">
        <f>VLOOKUP(E358,[1]Apresentação!AW$1:AX$65536,2,0)</f>
        <v xml:space="preserve">                    2 - LEATHER AUXILIARIES</v>
      </c>
      <c r="AH358" s="48" t="str">
        <f t="shared" si="95"/>
        <v xml:space="preserve">         5204000054 - NOVALTAN AB BR</v>
      </c>
      <c r="AI358" s="49" t="str">
        <f t="shared" si="96"/>
        <v xml:space="preserve">     L00016 - A BUHLER SA CURTUME</v>
      </c>
      <c r="AJ358" t="str">
        <f t="shared" si="97"/>
        <v xml:space="preserve">     90 - SALES</v>
      </c>
      <c r="AK358" t="str">
        <f t="shared" si="98"/>
        <v/>
      </c>
      <c r="AL358">
        <f t="shared" si="99"/>
        <v>7</v>
      </c>
      <c r="AM358" t="str">
        <f t="shared" si="100"/>
        <v>2025 7</v>
      </c>
      <c r="AN358" t="str">
        <f t="shared" si="101"/>
        <v xml:space="preserve">A </v>
      </c>
    </row>
    <row r="359" spans="1:40" x14ac:dyDescent="0.35">
      <c r="A359">
        <v>83240</v>
      </c>
      <c r="B359" t="s">
        <v>274</v>
      </c>
      <c r="C359" s="31">
        <v>45862</v>
      </c>
      <c r="D359" t="s">
        <v>373</v>
      </c>
      <c r="E359" t="s">
        <v>374</v>
      </c>
      <c r="F359" t="s">
        <v>447</v>
      </c>
      <c r="G359" t="s">
        <v>448</v>
      </c>
      <c r="H359" t="s">
        <v>636</v>
      </c>
      <c r="I359" t="s">
        <v>637</v>
      </c>
      <c r="J359">
        <v>1000</v>
      </c>
      <c r="K359">
        <v>6700</v>
      </c>
      <c r="L359">
        <v>3610.5389700000001</v>
      </c>
      <c r="M359">
        <v>1349.39</v>
      </c>
      <c r="N359">
        <v>6.7</v>
      </c>
      <c r="O359" s="32">
        <f t="shared" si="85"/>
        <v>5350.61</v>
      </c>
      <c r="P359" s="32">
        <f t="shared" si="86"/>
        <v>1740.0710299999996</v>
      </c>
      <c r="Q359">
        <v>744720</v>
      </c>
      <c r="R359" t="s">
        <v>312</v>
      </c>
      <c r="S359" t="s">
        <v>312</v>
      </c>
      <c r="T359" t="str">
        <f t="shared" si="87"/>
        <v>VEN</v>
      </c>
      <c r="U359" t="s">
        <v>313</v>
      </c>
      <c r="V359" s="33">
        <f t="shared" si="88"/>
        <v>6700</v>
      </c>
      <c r="W359">
        <f t="shared" si="89"/>
        <v>1000</v>
      </c>
      <c r="X359" s="33">
        <f t="shared" si="90"/>
        <v>5350.61</v>
      </c>
      <c r="Y359" s="33">
        <f t="shared" si="91"/>
        <v>1349.39</v>
      </c>
      <c r="Z359" s="45">
        <f t="shared" si="92"/>
        <v>0.22986134776119396</v>
      </c>
      <c r="AA359" s="33">
        <f t="shared" si="93"/>
        <v>1540.0710299999996</v>
      </c>
      <c r="AB359" s="45">
        <f t="shared" si="94"/>
        <v>0.28783092581967284</v>
      </c>
      <c r="AC359" s="33">
        <f>IFERROR($X359/VLOOKUP(CONCATENATE("USD",C359),[1]GEINDICE!AR$1:AS$65536,2,0),"")</f>
        <v>968.62904831731191</v>
      </c>
      <c r="AD359" s="33">
        <f>IFERROR($AA359/VLOOKUP(CONCATENATE("USD",C359),[1]GEINDICE!AR$1:AS$65536,2,0),"")</f>
        <v>278.80139575300052</v>
      </c>
      <c r="AE359" s="33">
        <f>IFERROR($X359/VLOOKUP(CONCATENATE("EUR",C359),[1]GEINDICE!AR$1:AS$65536,2,0),"")</f>
        <v>823.31009863207612</v>
      </c>
      <c r="AF359" s="33">
        <f>IFERROR($AA359/VLOOKUP(CONCATENATE("EUR",C359),[1]GEINDICE!AR$1:AS$65536,2,0),"")</f>
        <v>236.97410792595664</v>
      </c>
      <c r="AG359" s="48" t="str">
        <f>VLOOKUP(E359,[1]Apresentação!AW$1:AX$65536,2,0)</f>
        <v xml:space="preserve">                    2 - LEATHER AUXILIARIES</v>
      </c>
      <c r="AH359" s="48" t="str">
        <f t="shared" si="95"/>
        <v xml:space="preserve">         5204000054 - NOVALTAN AB BR</v>
      </c>
      <c r="AI359" s="49" t="str">
        <f t="shared" si="96"/>
        <v xml:space="preserve">     L00016 - A BUHLER SA CURTUME</v>
      </c>
      <c r="AJ359" t="str">
        <f t="shared" si="97"/>
        <v xml:space="preserve">     90 - SALES</v>
      </c>
      <c r="AK359" t="str">
        <f t="shared" si="98"/>
        <v/>
      </c>
      <c r="AL359">
        <f t="shared" si="99"/>
        <v>7</v>
      </c>
      <c r="AM359" t="str">
        <f t="shared" si="100"/>
        <v>2025 7</v>
      </c>
      <c r="AN359" t="str">
        <f t="shared" si="101"/>
        <v xml:space="preserve">A </v>
      </c>
    </row>
    <row r="360" spans="1:40" x14ac:dyDescent="0.35">
      <c r="A360">
        <v>83948</v>
      </c>
      <c r="B360" t="s">
        <v>274</v>
      </c>
      <c r="C360" s="31">
        <v>45923</v>
      </c>
      <c r="D360" t="s">
        <v>373</v>
      </c>
      <c r="E360" t="s">
        <v>374</v>
      </c>
      <c r="F360" t="s">
        <v>447</v>
      </c>
      <c r="G360" t="s">
        <v>448</v>
      </c>
      <c r="H360" t="s">
        <v>636</v>
      </c>
      <c r="I360" t="s">
        <v>637</v>
      </c>
      <c r="J360">
        <v>2000</v>
      </c>
      <c r="K360">
        <v>13400</v>
      </c>
      <c r="L360">
        <v>7204.62583</v>
      </c>
      <c r="M360">
        <v>2698.78</v>
      </c>
      <c r="N360">
        <v>6.7</v>
      </c>
      <c r="O360" s="32">
        <f t="shared" si="85"/>
        <v>10701.22</v>
      </c>
      <c r="P360" s="32">
        <f t="shared" si="86"/>
        <v>3496.5941699999994</v>
      </c>
      <c r="Q360">
        <v>762097</v>
      </c>
      <c r="R360" t="s">
        <v>312</v>
      </c>
      <c r="S360" t="s">
        <v>312</v>
      </c>
      <c r="T360" t="str">
        <f t="shared" si="87"/>
        <v>VEN</v>
      </c>
      <c r="U360" t="s">
        <v>437</v>
      </c>
      <c r="V360" s="33">
        <f t="shared" si="88"/>
        <v>13400</v>
      </c>
      <c r="W360">
        <f t="shared" si="89"/>
        <v>2000</v>
      </c>
      <c r="X360" s="33">
        <f t="shared" si="90"/>
        <v>10701.22</v>
      </c>
      <c r="Y360" s="33">
        <f t="shared" si="91"/>
        <v>2698.78</v>
      </c>
      <c r="Z360" s="45">
        <f t="shared" si="92"/>
        <v>0.23108911716417907</v>
      </c>
      <c r="AA360" s="33">
        <f t="shared" si="93"/>
        <v>3096.5941699999994</v>
      </c>
      <c r="AB360" s="45">
        <f t="shared" si="94"/>
        <v>0.28936833090058889</v>
      </c>
      <c r="AC360" s="33">
        <f>IFERROR($X360/VLOOKUP(CONCATENATE("USD",C360),[1]GEINDICE!AR$1:AS$65536,2,0),"")</f>
        <v>2016.7009027005633</v>
      </c>
      <c r="AD360" s="33">
        <f>IFERROR($AA360/VLOOKUP(CONCATENATE("USD",C360),[1]GEINDICE!AR$1:AS$65536,2,0),"")</f>
        <v>583.56937414017284</v>
      </c>
      <c r="AE360" s="33">
        <f>IFERROR($X360/VLOOKUP(CONCATENATE("EUR",C360),[1]GEINDICE!AR$1:AS$65536,2,0),"")</f>
        <v>1708.9140849568826</v>
      </c>
      <c r="AF360" s="33">
        <f>IFERROR($AA360/VLOOKUP(CONCATENATE("EUR",C360),[1]GEINDICE!AR$1:AS$65536,2,0),"")</f>
        <v>494.50561641648022</v>
      </c>
      <c r="AG360" s="48" t="str">
        <f>VLOOKUP(E360,[1]Apresentação!AW$1:AX$65536,2,0)</f>
        <v xml:space="preserve">                    2 - LEATHER AUXILIARIES</v>
      </c>
      <c r="AH360" s="48" t="str">
        <f t="shared" si="95"/>
        <v xml:space="preserve">         5204000054 - NOVALTAN AB BR</v>
      </c>
      <c r="AI360" s="49" t="str">
        <f t="shared" si="96"/>
        <v xml:space="preserve">     L00016 - A BUHLER SA CURTUME</v>
      </c>
      <c r="AJ360" t="str">
        <f t="shared" si="97"/>
        <v xml:space="preserve">     90 - SALES</v>
      </c>
      <c r="AK360" t="str">
        <f t="shared" si="98"/>
        <v/>
      </c>
      <c r="AL360">
        <f t="shared" si="99"/>
        <v>9</v>
      </c>
      <c r="AM360" t="str">
        <f t="shared" si="100"/>
        <v>2025 9</v>
      </c>
      <c r="AN360" t="str">
        <f t="shared" si="101"/>
        <v xml:space="preserve">A </v>
      </c>
    </row>
    <row r="361" spans="1:40" x14ac:dyDescent="0.35">
      <c r="A361">
        <v>84064</v>
      </c>
      <c r="B361" t="s">
        <v>274</v>
      </c>
      <c r="C361" s="31">
        <v>45931</v>
      </c>
      <c r="D361" t="s">
        <v>373</v>
      </c>
      <c r="E361" t="s">
        <v>374</v>
      </c>
      <c r="F361" t="s">
        <v>447</v>
      </c>
      <c r="G361" t="s">
        <v>448</v>
      </c>
      <c r="H361" t="s">
        <v>636</v>
      </c>
      <c r="I361" t="s">
        <v>637</v>
      </c>
      <c r="J361">
        <v>3000</v>
      </c>
      <c r="K361">
        <v>20100</v>
      </c>
      <c r="L361">
        <v>10806.93253</v>
      </c>
      <c r="M361">
        <v>4048.17</v>
      </c>
      <c r="N361">
        <v>6.7</v>
      </c>
      <c r="O361" s="32">
        <f t="shared" si="85"/>
        <v>16051.83</v>
      </c>
      <c r="P361" s="32">
        <f t="shared" si="86"/>
        <v>5244.8974699999999</v>
      </c>
      <c r="Q361">
        <v>762928</v>
      </c>
      <c r="R361" t="s">
        <v>312</v>
      </c>
      <c r="S361" t="s">
        <v>312</v>
      </c>
      <c r="T361" t="str">
        <f t="shared" si="87"/>
        <v>VEN</v>
      </c>
      <c r="U361" t="s">
        <v>437</v>
      </c>
      <c r="V361" s="33">
        <f t="shared" si="88"/>
        <v>20100</v>
      </c>
      <c r="W361">
        <f t="shared" si="89"/>
        <v>3000</v>
      </c>
      <c r="X361" s="33">
        <f t="shared" si="90"/>
        <v>16051.83</v>
      </c>
      <c r="Y361" s="33">
        <f t="shared" si="91"/>
        <v>4048.17</v>
      </c>
      <c r="Z361" s="45">
        <f t="shared" si="92"/>
        <v>0.23108942636815921</v>
      </c>
      <c r="AA361" s="33">
        <f t="shared" si="93"/>
        <v>4644.8974699999999</v>
      </c>
      <c r="AB361" s="45">
        <f t="shared" si="94"/>
        <v>0.28936871808385711</v>
      </c>
      <c r="AC361" s="33">
        <f>IFERROR($X361/VLOOKUP(CONCATENATE("USD",C361),[1]GEINDICE!AR$1:AS$65536,2,0),"")</f>
        <v>3016.8076229138474</v>
      </c>
      <c r="AD361" s="33">
        <f>IFERROR($AA361/VLOOKUP(CONCATENATE("USD",C361),[1]GEINDICE!AR$1:AS$65536,2,0),"")</f>
        <v>872.96975454818823</v>
      </c>
      <c r="AE361" s="33">
        <f>IFERROR($X361/VLOOKUP(CONCATENATE("EUR",C361),[1]GEINDICE!AR$1:AS$65536,2,0),"")</f>
        <v>2573.3984224701808</v>
      </c>
      <c r="AF361" s="33">
        <f>IFERROR($AA361/VLOOKUP(CONCATENATE("EUR",C361),[1]GEINDICE!AR$1:AS$65536,2,0),"")</f>
        <v>744.66100262921634</v>
      </c>
      <c r="AG361" s="48" t="str">
        <f>VLOOKUP(E361,[1]Apresentação!AW$1:AX$65536,2,0)</f>
        <v xml:space="preserve">                    2 - LEATHER AUXILIARIES</v>
      </c>
      <c r="AH361" s="48" t="str">
        <f t="shared" si="95"/>
        <v xml:space="preserve">         5204000054 - NOVALTAN AB BR</v>
      </c>
      <c r="AI361" s="49" t="str">
        <f t="shared" si="96"/>
        <v xml:space="preserve">     L00016 - A BUHLER SA CURTUME</v>
      </c>
      <c r="AJ361" t="str">
        <f t="shared" si="97"/>
        <v xml:space="preserve">     90 - SALES</v>
      </c>
      <c r="AK361" t="str">
        <f t="shared" si="98"/>
        <v/>
      </c>
      <c r="AL361">
        <f t="shared" si="99"/>
        <v>10</v>
      </c>
      <c r="AM361" t="str">
        <f t="shared" si="100"/>
        <v>2025 10</v>
      </c>
      <c r="AN361" t="str">
        <f t="shared" si="101"/>
        <v xml:space="preserve">A </v>
      </c>
    </row>
    <row r="362" spans="1:40" x14ac:dyDescent="0.35">
      <c r="A362">
        <v>83458</v>
      </c>
      <c r="B362" t="s">
        <v>274</v>
      </c>
      <c r="C362" s="31">
        <v>45880</v>
      </c>
      <c r="D362" t="s">
        <v>373</v>
      </c>
      <c r="E362" t="s">
        <v>374</v>
      </c>
      <c r="F362" t="s">
        <v>447</v>
      </c>
      <c r="G362" t="s">
        <v>448</v>
      </c>
      <c r="H362" t="s">
        <v>636</v>
      </c>
      <c r="I362" t="s">
        <v>637</v>
      </c>
      <c r="J362">
        <v>3000</v>
      </c>
      <c r="K362">
        <v>20100</v>
      </c>
      <c r="L362">
        <v>10876.00153</v>
      </c>
      <c r="M362">
        <v>4048.17</v>
      </c>
      <c r="N362">
        <v>6.7</v>
      </c>
      <c r="O362" s="32">
        <f t="shared" si="85"/>
        <v>16051.83</v>
      </c>
      <c r="P362" s="32">
        <f t="shared" si="86"/>
        <v>5175.8284700000004</v>
      </c>
      <c r="Q362">
        <v>752593</v>
      </c>
      <c r="R362" t="s">
        <v>312</v>
      </c>
      <c r="S362" t="s">
        <v>312</v>
      </c>
      <c r="T362" t="str">
        <f t="shared" si="87"/>
        <v>VEN</v>
      </c>
      <c r="U362" t="s">
        <v>437</v>
      </c>
      <c r="V362" s="33">
        <f t="shared" si="88"/>
        <v>20100</v>
      </c>
      <c r="W362">
        <f t="shared" si="89"/>
        <v>3000</v>
      </c>
      <c r="X362" s="33">
        <f t="shared" si="90"/>
        <v>16051.83</v>
      </c>
      <c r="Y362" s="33">
        <f t="shared" si="91"/>
        <v>4048.17</v>
      </c>
      <c r="Z362" s="45">
        <f t="shared" si="92"/>
        <v>0.22765315771144282</v>
      </c>
      <c r="AA362" s="33">
        <f t="shared" si="93"/>
        <v>4575.8284700000004</v>
      </c>
      <c r="AB362" s="45">
        <f t="shared" si="94"/>
        <v>0.28506584420592546</v>
      </c>
      <c r="AC362" s="33">
        <f>IFERROR($X362/VLOOKUP(CONCATENATE("USD",C362),[1]GEINDICE!AR$1:AS$65536,2,0),"")</f>
        <v>2946.7497659390888</v>
      </c>
      <c r="AD362" s="33">
        <f>IFERROR($AA362/VLOOKUP(CONCATENATE("USD",C362),[1]GEINDICE!AR$1:AS$65536,2,0),"")</f>
        <v>840.01770969103961</v>
      </c>
      <c r="AE362" s="33">
        <f>IFERROR($X362/VLOOKUP(CONCATENATE("EUR",C362),[1]GEINDICE!AR$1:AS$65536,2,0),"")</f>
        <v>2538.5611715587042</v>
      </c>
      <c r="AF362" s="33">
        <f>IFERROR($AA362/VLOOKUP(CONCATENATE("EUR",C362),[1]GEINDICE!AR$1:AS$65536,2,0),"")</f>
        <v>723.6570834387652</v>
      </c>
      <c r="AG362" s="48" t="str">
        <f>VLOOKUP(E362,[1]Apresentação!AW$1:AX$65536,2,0)</f>
        <v xml:space="preserve">                    2 - LEATHER AUXILIARIES</v>
      </c>
      <c r="AH362" s="48" t="str">
        <f t="shared" si="95"/>
        <v xml:space="preserve">         5204000054 - NOVALTAN AB BR</v>
      </c>
      <c r="AI362" s="49" t="str">
        <f t="shared" si="96"/>
        <v xml:space="preserve">     L00016 - A BUHLER SA CURTUME</v>
      </c>
      <c r="AJ362" t="str">
        <f t="shared" si="97"/>
        <v xml:space="preserve">     90 - SALES</v>
      </c>
      <c r="AK362" t="str">
        <f t="shared" si="98"/>
        <v/>
      </c>
      <c r="AL362">
        <f t="shared" si="99"/>
        <v>8</v>
      </c>
      <c r="AM362" t="str">
        <f t="shared" si="100"/>
        <v>2025 8</v>
      </c>
      <c r="AN362" t="str">
        <f t="shared" si="101"/>
        <v xml:space="preserve">A </v>
      </c>
    </row>
    <row r="363" spans="1:40" x14ac:dyDescent="0.35">
      <c r="A363">
        <v>82942</v>
      </c>
      <c r="B363" t="s">
        <v>274</v>
      </c>
      <c r="C363" s="31">
        <v>45839</v>
      </c>
      <c r="D363" t="s">
        <v>373</v>
      </c>
      <c r="E363" t="s">
        <v>374</v>
      </c>
      <c r="F363" t="s">
        <v>642</v>
      </c>
      <c r="G363" t="s">
        <v>643</v>
      </c>
      <c r="H363" t="s">
        <v>636</v>
      </c>
      <c r="I363" t="s">
        <v>637</v>
      </c>
      <c r="J363">
        <v>100</v>
      </c>
      <c r="K363">
        <v>726.80000000000007</v>
      </c>
      <c r="L363">
        <v>361.0539</v>
      </c>
      <c r="M363">
        <v>146.38</v>
      </c>
      <c r="N363">
        <v>7.2680000000000007</v>
      </c>
      <c r="O363" s="32">
        <f t="shared" si="85"/>
        <v>580.42000000000007</v>
      </c>
      <c r="P363" s="32">
        <f t="shared" si="86"/>
        <v>219.36610000000007</v>
      </c>
      <c r="Q363">
        <v>742524</v>
      </c>
      <c r="R363" t="s">
        <v>312</v>
      </c>
      <c r="S363" t="s">
        <v>312</v>
      </c>
      <c r="T363" t="str">
        <f t="shared" si="87"/>
        <v>VEN</v>
      </c>
      <c r="U363" t="s">
        <v>437</v>
      </c>
      <c r="V363" s="33">
        <f t="shared" si="88"/>
        <v>726.80000000000007</v>
      </c>
      <c r="W363">
        <f t="shared" si="89"/>
        <v>100</v>
      </c>
      <c r="X363" s="33">
        <f t="shared" si="90"/>
        <v>580.42000000000007</v>
      </c>
      <c r="Y363" s="33">
        <f t="shared" si="91"/>
        <v>146.38</v>
      </c>
      <c r="Z363" s="45">
        <f t="shared" si="92"/>
        <v>0.27430668684645027</v>
      </c>
      <c r="AA363" s="33">
        <f t="shared" si="93"/>
        <v>199.36610000000007</v>
      </c>
      <c r="AB363" s="45">
        <f t="shared" si="94"/>
        <v>0.34348592398607913</v>
      </c>
      <c r="AC363" s="33">
        <f>IFERROR($X363/VLOOKUP(CONCATENATE("USD",C363),[1]GEINDICE!AR$1:AS$65536,2,0),"")</f>
        <v>106.47759167874375</v>
      </c>
      <c r="AD363" s="33">
        <f>IFERROR($AA363/VLOOKUP(CONCATENATE("USD",C363),[1]GEINDICE!AR$1:AS$65536,2,0),"")</f>
        <v>36.573553961585745</v>
      </c>
      <c r="AE363" s="33">
        <f>IFERROR($X363/VLOOKUP(CONCATENATE("EUR",C363),[1]GEINDICE!AR$1:AS$65536,2,0),"")</f>
        <v>90.419366899302105</v>
      </c>
      <c r="AF363" s="33">
        <f>IFERROR($AA363/VLOOKUP(CONCATENATE("EUR",C363),[1]GEINDICE!AR$1:AS$65536,2,0),"")</f>
        <v>31.057779785643081</v>
      </c>
      <c r="AG363" s="48" t="str">
        <f>VLOOKUP(E363,[1]Apresentação!AW$1:AX$65536,2,0)</f>
        <v xml:space="preserve">                    2 - LEATHER AUXILIARIES</v>
      </c>
      <c r="AH363" s="48" t="str">
        <f t="shared" si="95"/>
        <v xml:space="preserve">         5204000054 - NOVALTAN AB BR</v>
      </c>
      <c r="AI363" s="49" t="str">
        <f t="shared" si="96"/>
        <v xml:space="preserve">     L00281 - ICL BENEFICIAMENTO DE COUROS LTDA.</v>
      </c>
      <c r="AJ363" t="str">
        <f t="shared" si="97"/>
        <v xml:space="preserve">     90 - SALES</v>
      </c>
      <c r="AK363" t="str">
        <f t="shared" si="98"/>
        <v/>
      </c>
      <c r="AL363">
        <f t="shared" si="99"/>
        <v>7</v>
      </c>
      <c r="AM363" t="str">
        <f t="shared" si="100"/>
        <v>2025 7</v>
      </c>
      <c r="AN363" t="str">
        <f t="shared" si="101"/>
        <v xml:space="preserve">ICL </v>
      </c>
    </row>
    <row r="364" spans="1:40" x14ac:dyDescent="0.35">
      <c r="A364">
        <v>83916</v>
      </c>
      <c r="B364" t="s">
        <v>274</v>
      </c>
      <c r="C364" s="31">
        <v>45919</v>
      </c>
      <c r="D364" t="s">
        <v>373</v>
      </c>
      <c r="E364" t="s">
        <v>374</v>
      </c>
      <c r="F364" t="s">
        <v>433</v>
      </c>
      <c r="G364" t="s">
        <v>434</v>
      </c>
      <c r="H364" t="s">
        <v>636</v>
      </c>
      <c r="I364" t="s">
        <v>637</v>
      </c>
      <c r="J364">
        <v>300</v>
      </c>
      <c r="K364">
        <v>2001</v>
      </c>
      <c r="L364">
        <v>1080.6938700000001</v>
      </c>
      <c r="M364">
        <v>403</v>
      </c>
      <c r="N364">
        <v>6.67</v>
      </c>
      <c r="O364" s="32">
        <f t="shared" si="85"/>
        <v>1598</v>
      </c>
      <c r="P364" s="32">
        <f t="shared" si="86"/>
        <v>517.30612999999994</v>
      </c>
      <c r="Q364">
        <v>761892</v>
      </c>
      <c r="R364" t="s">
        <v>312</v>
      </c>
      <c r="S364" t="s">
        <v>312</v>
      </c>
      <c r="T364" t="str">
        <f t="shared" si="87"/>
        <v>VEN</v>
      </c>
      <c r="U364" t="s">
        <v>313</v>
      </c>
      <c r="V364" s="33">
        <f t="shared" si="88"/>
        <v>2001</v>
      </c>
      <c r="W364">
        <f t="shared" si="89"/>
        <v>300</v>
      </c>
      <c r="X364" s="33">
        <f t="shared" si="90"/>
        <v>1598</v>
      </c>
      <c r="Y364" s="33">
        <f t="shared" si="91"/>
        <v>403</v>
      </c>
      <c r="Z364" s="45">
        <f t="shared" si="92"/>
        <v>0.22853879560219886</v>
      </c>
      <c r="AA364" s="33">
        <f t="shared" si="93"/>
        <v>457.30612999999994</v>
      </c>
      <c r="AB364" s="45">
        <f t="shared" si="94"/>
        <v>0.28617404881101371</v>
      </c>
      <c r="AC364" s="33">
        <f>IFERROR($X364/VLOOKUP(CONCATENATE("USD",C364),[1]GEINDICE!AR$1:AS$65536,2,0),"")</f>
        <v>299.94744350176438</v>
      </c>
      <c r="AD364" s="33">
        <f>IFERROR($AA364/VLOOKUP(CONCATENATE("USD",C364),[1]GEINDICE!AR$1:AS$65536,2,0),"")</f>
        <v>85.837174337412705</v>
      </c>
      <c r="AE364" s="33">
        <f>IFERROR($X364/VLOOKUP(CONCATENATE("EUR",C364),[1]GEINDICE!AR$1:AS$65536,2,0),"")</f>
        <v>255.18595998147586</v>
      </c>
      <c r="AF364" s="33">
        <f>IFERROR($AA364/VLOOKUP(CONCATENATE("EUR",C364),[1]GEINDICE!AR$1:AS$65536,2,0),"")</f>
        <v>73.027599367624262</v>
      </c>
      <c r="AG364" s="48" t="str">
        <f>VLOOKUP(E364,[1]Apresentação!AW$1:AX$65536,2,0)</f>
        <v xml:space="preserve">                    2 - LEATHER AUXILIARIES</v>
      </c>
      <c r="AH364" s="48" t="str">
        <f t="shared" si="95"/>
        <v xml:space="preserve">         5204000054 - NOVALTAN AB BR</v>
      </c>
      <c r="AI364" s="49" t="str">
        <f t="shared" si="96"/>
        <v xml:space="preserve">     L00469 - VALESEMI BENEFICIAMENTO DE COUROS LTDA</v>
      </c>
      <c r="AJ364" t="str">
        <f t="shared" si="97"/>
        <v xml:space="preserve">     90 - SALES</v>
      </c>
      <c r="AK364" t="str">
        <f t="shared" si="98"/>
        <v/>
      </c>
      <c r="AL364">
        <f t="shared" si="99"/>
        <v>9</v>
      </c>
      <c r="AM364" t="str">
        <f t="shared" si="100"/>
        <v>2025 9</v>
      </c>
      <c r="AN364" t="str">
        <f t="shared" si="101"/>
        <v xml:space="preserve">VALESEMI </v>
      </c>
    </row>
    <row r="365" spans="1:40" x14ac:dyDescent="0.35">
      <c r="A365">
        <v>84540</v>
      </c>
      <c r="B365" t="s">
        <v>274</v>
      </c>
      <c r="C365" s="31">
        <v>45967</v>
      </c>
      <c r="D365" t="s">
        <v>373</v>
      </c>
      <c r="E365" t="s">
        <v>374</v>
      </c>
      <c r="F365" t="s">
        <v>447</v>
      </c>
      <c r="G365" t="s">
        <v>448</v>
      </c>
      <c r="H365" t="s">
        <v>636</v>
      </c>
      <c r="I365" t="s">
        <v>637</v>
      </c>
      <c r="J365">
        <v>2000</v>
      </c>
      <c r="K365">
        <v>13400</v>
      </c>
      <c r="L365">
        <v>6823.6961799999999</v>
      </c>
      <c r="M365">
        <v>2698.78</v>
      </c>
      <c r="N365">
        <v>6.7</v>
      </c>
      <c r="O365" s="32">
        <f t="shared" si="85"/>
        <v>10701.22</v>
      </c>
      <c r="P365" s="32">
        <f t="shared" si="86"/>
        <v>3877.5238199999994</v>
      </c>
      <c r="Q365">
        <v>766406</v>
      </c>
      <c r="R365" t="s">
        <v>312</v>
      </c>
      <c r="S365" t="s">
        <v>312</v>
      </c>
      <c r="T365" t="str">
        <f t="shared" si="87"/>
        <v>VEN</v>
      </c>
      <c r="U365" t="s">
        <v>437</v>
      </c>
      <c r="V365" s="33">
        <f t="shared" si="88"/>
        <v>13400</v>
      </c>
      <c r="W365">
        <f t="shared" si="89"/>
        <v>2000</v>
      </c>
      <c r="X365" s="33">
        <f t="shared" si="90"/>
        <v>10701.22</v>
      </c>
      <c r="Y365" s="33">
        <f t="shared" si="91"/>
        <v>2698.78</v>
      </c>
      <c r="Z365" s="45">
        <f t="shared" si="92"/>
        <v>0.25951670298507457</v>
      </c>
      <c r="AA365" s="33">
        <f t="shared" si="93"/>
        <v>3477.5238199999994</v>
      </c>
      <c r="AB365" s="45">
        <f t="shared" si="94"/>
        <v>0.32496517406426556</v>
      </c>
      <c r="AC365" s="33" t="str">
        <f>IFERROR($X365/VLOOKUP(CONCATENATE("USD",C365),[1]GEINDICE!AR$1:AS$65536,2,0),"")</f>
        <v/>
      </c>
      <c r="AD365" s="33" t="str">
        <f>IFERROR($AA365/VLOOKUP(CONCATENATE("USD",C365),[1]GEINDICE!AR$1:AS$65536,2,0),"")</f>
        <v/>
      </c>
      <c r="AE365" s="33" t="str">
        <f>IFERROR($X365/VLOOKUP(CONCATENATE("EUR",C365),[1]GEINDICE!AR$1:AS$65536,2,0),"")</f>
        <v/>
      </c>
      <c r="AF365" s="33" t="str">
        <f>IFERROR($AA365/VLOOKUP(CONCATENATE("EUR",C365),[1]GEINDICE!AR$1:AS$65536,2,0),"")</f>
        <v/>
      </c>
      <c r="AG365" s="48" t="str">
        <f>VLOOKUP(E365,[1]Apresentação!AW$1:AX$65536,2,0)</f>
        <v xml:space="preserve">                    2 - LEATHER AUXILIARIES</v>
      </c>
      <c r="AH365" s="48" t="str">
        <f t="shared" si="95"/>
        <v xml:space="preserve">         5204000054 - NOVALTAN AB BR</v>
      </c>
      <c r="AI365" s="49" t="str">
        <f t="shared" si="96"/>
        <v xml:space="preserve">     L00016 - A BUHLER SA CURTUME</v>
      </c>
      <c r="AJ365" t="str">
        <f t="shared" si="97"/>
        <v xml:space="preserve">     90 - SALES</v>
      </c>
      <c r="AK365" t="str">
        <f t="shared" si="98"/>
        <v/>
      </c>
      <c r="AL365">
        <f t="shared" si="99"/>
        <v>11</v>
      </c>
      <c r="AM365" t="str">
        <f t="shared" si="100"/>
        <v>2025 11</v>
      </c>
      <c r="AN365" t="str">
        <f t="shared" si="101"/>
        <v xml:space="preserve">A </v>
      </c>
    </row>
    <row r="366" spans="1:40" x14ac:dyDescent="0.35">
      <c r="A366">
        <v>83530</v>
      </c>
      <c r="B366" t="s">
        <v>274</v>
      </c>
      <c r="C366" s="31">
        <v>45887</v>
      </c>
      <c r="D366" t="s">
        <v>373</v>
      </c>
      <c r="E366" t="s">
        <v>374</v>
      </c>
      <c r="F366" t="s">
        <v>433</v>
      </c>
      <c r="G366" t="s">
        <v>434</v>
      </c>
      <c r="H366" t="s">
        <v>636</v>
      </c>
      <c r="I366" t="s">
        <v>637</v>
      </c>
      <c r="J366">
        <v>200</v>
      </c>
      <c r="K366">
        <v>1334</v>
      </c>
      <c r="L366">
        <v>712.15610000000004</v>
      </c>
      <c r="M366">
        <v>268.67</v>
      </c>
      <c r="N366">
        <v>6.67</v>
      </c>
      <c r="O366" s="32">
        <f t="shared" si="85"/>
        <v>1065.33</v>
      </c>
      <c r="P366" s="32">
        <f t="shared" si="86"/>
        <v>353.17389999999989</v>
      </c>
      <c r="Q366">
        <v>757100</v>
      </c>
      <c r="R366" t="s">
        <v>312</v>
      </c>
      <c r="S366" t="s">
        <v>312</v>
      </c>
      <c r="T366" t="str">
        <f t="shared" si="87"/>
        <v>VEN</v>
      </c>
      <c r="U366" t="s">
        <v>313</v>
      </c>
      <c r="V366" s="33">
        <f t="shared" si="88"/>
        <v>1334</v>
      </c>
      <c r="W366">
        <f t="shared" si="89"/>
        <v>200</v>
      </c>
      <c r="X366" s="33">
        <f t="shared" si="90"/>
        <v>1065.33</v>
      </c>
      <c r="Y366" s="33">
        <f t="shared" si="91"/>
        <v>268.67</v>
      </c>
      <c r="Z366" s="45">
        <f t="shared" si="92"/>
        <v>0.2347630434782608</v>
      </c>
      <c r="AA366" s="33">
        <f t="shared" si="93"/>
        <v>313.17389999999989</v>
      </c>
      <c r="AB366" s="45">
        <f t="shared" si="94"/>
        <v>0.29396891104164896</v>
      </c>
      <c r="AC366" s="33">
        <f>IFERROR($X366/VLOOKUP(CONCATENATE("USD",C366),[1]GEINDICE!AR$1:AS$65536,2,0),"")</f>
        <v>196.71867786907947</v>
      </c>
      <c r="AD366" s="33">
        <f>IFERROR($AA366/VLOOKUP(CONCATENATE("USD",C366),[1]GEINDICE!AR$1:AS$65536,2,0),"")</f>
        <v>57.829175514726224</v>
      </c>
      <c r="AE366" s="33">
        <f>IFERROR($X366/VLOOKUP(CONCATENATE("EUR",C366),[1]GEINDICE!AR$1:AS$65536,2,0),"")</f>
        <v>168.61022743459472</v>
      </c>
      <c r="AF366" s="33">
        <f>IFERROR($AA366/VLOOKUP(CONCATENATE("EUR",C366),[1]GEINDICE!AR$1:AS$65536,2,0),"")</f>
        <v>49.566164949432576</v>
      </c>
      <c r="AG366" s="48" t="str">
        <f>VLOOKUP(E366,[1]Apresentação!AW$1:AX$65536,2,0)</f>
        <v xml:space="preserve">                    2 - LEATHER AUXILIARIES</v>
      </c>
      <c r="AH366" s="48" t="str">
        <f t="shared" si="95"/>
        <v xml:space="preserve">         5204000054 - NOVALTAN AB BR</v>
      </c>
      <c r="AI366" s="49" t="str">
        <f t="shared" si="96"/>
        <v xml:space="preserve">     L00469 - VALESEMI BENEFICIAMENTO DE COUROS LTDA</v>
      </c>
      <c r="AJ366" t="str">
        <f t="shared" si="97"/>
        <v xml:space="preserve">     90 - SALES</v>
      </c>
      <c r="AK366" t="str">
        <f t="shared" si="98"/>
        <v/>
      </c>
      <c r="AL366">
        <f t="shared" si="99"/>
        <v>8</v>
      </c>
      <c r="AM366" t="str">
        <f t="shared" si="100"/>
        <v>2025 8</v>
      </c>
      <c r="AN366" t="str">
        <f t="shared" si="101"/>
        <v xml:space="preserve">VALESEMI </v>
      </c>
    </row>
    <row r="367" spans="1:40" x14ac:dyDescent="0.35">
      <c r="A367">
        <v>83531</v>
      </c>
      <c r="B367" t="s">
        <v>274</v>
      </c>
      <c r="C367" s="31">
        <v>45887</v>
      </c>
      <c r="D367" t="s">
        <v>373</v>
      </c>
      <c r="E367" t="s">
        <v>374</v>
      </c>
      <c r="F367" t="s">
        <v>462</v>
      </c>
      <c r="G367" t="s">
        <v>463</v>
      </c>
      <c r="H367" t="s">
        <v>636</v>
      </c>
      <c r="I367" t="s">
        <v>637</v>
      </c>
      <c r="J367">
        <v>5000</v>
      </c>
      <c r="K367">
        <v>34000</v>
      </c>
      <c r="L367">
        <v>17803.90249</v>
      </c>
      <c r="M367">
        <v>6847.64</v>
      </c>
      <c r="N367">
        <v>6.8</v>
      </c>
      <c r="O367" s="32">
        <f t="shared" si="85"/>
        <v>27152.36</v>
      </c>
      <c r="P367" s="32">
        <f t="shared" si="86"/>
        <v>9348.4575100000002</v>
      </c>
      <c r="Q367">
        <v>757109</v>
      </c>
      <c r="R367" t="s">
        <v>312</v>
      </c>
      <c r="S367" t="s">
        <v>312</v>
      </c>
      <c r="T367" t="str">
        <f t="shared" si="87"/>
        <v>VEN</v>
      </c>
      <c r="U367" t="s">
        <v>437</v>
      </c>
      <c r="V367" s="33">
        <f t="shared" si="88"/>
        <v>34000</v>
      </c>
      <c r="W367">
        <f t="shared" si="89"/>
        <v>5000</v>
      </c>
      <c r="X367" s="33">
        <f t="shared" si="90"/>
        <v>27152.36</v>
      </c>
      <c r="Y367" s="33">
        <f t="shared" si="91"/>
        <v>6847.64</v>
      </c>
      <c r="Z367" s="45">
        <f t="shared" si="92"/>
        <v>0.24554286794117647</v>
      </c>
      <c r="AA367" s="33">
        <f t="shared" si="93"/>
        <v>8348.4575100000002</v>
      </c>
      <c r="AB367" s="45">
        <f t="shared" si="94"/>
        <v>0.30746710451688175</v>
      </c>
      <c r="AC367" s="33">
        <f>IFERROR($X367/VLOOKUP(CONCATENATE("USD",C367),[1]GEINDICE!AR$1:AS$65536,2,0),"")</f>
        <v>5013.8232850152335</v>
      </c>
      <c r="AD367" s="33">
        <f>IFERROR($AA367/VLOOKUP(CONCATENATE("USD",C367),[1]GEINDICE!AR$1:AS$65536,2,0),"")</f>
        <v>1541.5857280029543</v>
      </c>
      <c r="AE367" s="33">
        <f>IFERROR($X367/VLOOKUP(CONCATENATE("EUR",C367),[1]GEINDICE!AR$1:AS$65536,2,0),"")</f>
        <v>4297.4154440276652</v>
      </c>
      <c r="AF367" s="33">
        <f>IFERROR($AA367/VLOOKUP(CONCATENATE("EUR",C367),[1]GEINDICE!AR$1:AS$65536,2,0),"")</f>
        <v>1321.313883481316</v>
      </c>
      <c r="AG367" s="48" t="str">
        <f>VLOOKUP(E367,[1]Apresentação!AW$1:AX$65536,2,0)</f>
        <v xml:space="preserve">                    2 - LEATHER AUXILIARIES</v>
      </c>
      <c r="AH367" s="48" t="str">
        <f t="shared" si="95"/>
        <v xml:space="preserve">         5204000054 - NOVALTAN AB BR</v>
      </c>
      <c r="AI367" s="49" t="str">
        <f t="shared" si="96"/>
        <v xml:space="preserve">     L00337 - AMCM IND COM IMP EXP E SERVS TECNICOS LTDA</v>
      </c>
      <c r="AJ367" t="str">
        <f t="shared" si="97"/>
        <v xml:space="preserve">     90 - SALES</v>
      </c>
      <c r="AK367" t="str">
        <f t="shared" si="98"/>
        <v/>
      </c>
      <c r="AL367">
        <f t="shared" si="99"/>
        <v>8</v>
      </c>
      <c r="AM367" t="str">
        <f t="shared" si="100"/>
        <v>2025 8</v>
      </c>
      <c r="AN367" t="str">
        <f t="shared" si="101"/>
        <v xml:space="preserve">AMCM </v>
      </c>
    </row>
    <row r="368" spans="1:40" x14ac:dyDescent="0.35">
      <c r="A368">
        <v>83660</v>
      </c>
      <c r="B368" t="s">
        <v>274</v>
      </c>
      <c r="C368" s="31">
        <v>45896</v>
      </c>
      <c r="D368" t="s">
        <v>373</v>
      </c>
      <c r="E368" t="s">
        <v>374</v>
      </c>
      <c r="F368" t="s">
        <v>642</v>
      </c>
      <c r="G368" t="s">
        <v>643</v>
      </c>
      <c r="H368" t="s">
        <v>636</v>
      </c>
      <c r="I368" t="s">
        <v>637</v>
      </c>
      <c r="J368">
        <v>75</v>
      </c>
      <c r="K368">
        <v>545.1</v>
      </c>
      <c r="L368">
        <v>270.22969000000001</v>
      </c>
      <c r="M368">
        <v>109.78</v>
      </c>
      <c r="N368">
        <v>7.2680000000000007</v>
      </c>
      <c r="O368" s="32">
        <f t="shared" si="85"/>
        <v>435.32000000000005</v>
      </c>
      <c r="P368" s="32">
        <f t="shared" si="86"/>
        <v>165.09031000000004</v>
      </c>
      <c r="Q368">
        <v>759825</v>
      </c>
      <c r="R368" t="s">
        <v>312</v>
      </c>
      <c r="S368" t="s">
        <v>312</v>
      </c>
      <c r="T368" t="str">
        <f t="shared" si="87"/>
        <v>VEN</v>
      </c>
      <c r="U368" t="s">
        <v>313</v>
      </c>
      <c r="V368" s="33">
        <f t="shared" si="88"/>
        <v>545.1</v>
      </c>
      <c r="W368">
        <f t="shared" si="89"/>
        <v>75</v>
      </c>
      <c r="X368" s="33">
        <f t="shared" si="90"/>
        <v>435.32000000000005</v>
      </c>
      <c r="Y368" s="33">
        <f t="shared" si="91"/>
        <v>109.78</v>
      </c>
      <c r="Z368" s="45">
        <f t="shared" si="92"/>
        <v>0.27534454228581917</v>
      </c>
      <c r="AA368" s="33">
        <f t="shared" si="93"/>
        <v>150.09031000000004</v>
      </c>
      <c r="AB368" s="45">
        <f t="shared" si="94"/>
        <v>0.34478156298814672</v>
      </c>
      <c r="AC368" s="33">
        <f>IFERROR($X368/VLOOKUP(CONCATENATE("USD",C368),[1]GEINDICE!AR$1:AS$65536,2,0),"")</f>
        <v>79.980892187844503</v>
      </c>
      <c r="AD368" s="33">
        <f>IFERROR($AA368/VLOOKUP(CONCATENATE("USD",C368),[1]GEINDICE!AR$1:AS$65536,2,0),"")</f>
        <v>27.575937017711478</v>
      </c>
      <c r="AE368" s="33">
        <f>IFERROR($X368/VLOOKUP(CONCATENATE("EUR",C368),[1]GEINDICE!AR$1:AS$65536,2,0),"")</f>
        <v>68.884106589024626</v>
      </c>
      <c r="AF368" s="33">
        <f>IFERROR($AA368/VLOOKUP(CONCATENATE("EUR",C368),[1]GEINDICE!AR$1:AS$65536,2,0),"")</f>
        <v>23.749969934806007</v>
      </c>
      <c r="AG368" s="48" t="str">
        <f>VLOOKUP(E368,[1]Apresentação!AW$1:AX$65536,2,0)</f>
        <v xml:space="preserve">                    2 - LEATHER AUXILIARIES</v>
      </c>
      <c r="AH368" s="48" t="str">
        <f t="shared" si="95"/>
        <v xml:space="preserve">         5204000054 - NOVALTAN AB BR</v>
      </c>
      <c r="AI368" s="49" t="str">
        <f t="shared" si="96"/>
        <v xml:space="preserve">     L00281 - ICL BENEFICIAMENTO DE COUROS LTDA.</v>
      </c>
      <c r="AJ368" t="str">
        <f t="shared" si="97"/>
        <v xml:space="preserve">     90 - SALES</v>
      </c>
      <c r="AK368" t="str">
        <f t="shared" si="98"/>
        <v/>
      </c>
      <c r="AL368">
        <f t="shared" si="99"/>
        <v>8</v>
      </c>
      <c r="AM368" t="str">
        <f t="shared" si="100"/>
        <v>2025 8</v>
      </c>
      <c r="AN368" t="str">
        <f t="shared" si="101"/>
        <v xml:space="preserve">ICL </v>
      </c>
    </row>
    <row r="369" spans="1:40" x14ac:dyDescent="0.35">
      <c r="A369">
        <v>82889</v>
      </c>
      <c r="B369" t="s">
        <v>274</v>
      </c>
      <c r="C369" s="31">
        <v>45834</v>
      </c>
      <c r="D369" t="s">
        <v>373</v>
      </c>
      <c r="E369" t="s">
        <v>374</v>
      </c>
      <c r="F369" t="s">
        <v>433</v>
      </c>
      <c r="G369" t="s">
        <v>434</v>
      </c>
      <c r="H369" t="s">
        <v>636</v>
      </c>
      <c r="I369" t="s">
        <v>637</v>
      </c>
      <c r="J369">
        <v>75</v>
      </c>
      <c r="K369">
        <v>500.25</v>
      </c>
      <c r="L369">
        <v>270.79041999999998</v>
      </c>
      <c r="M369">
        <v>100.75</v>
      </c>
      <c r="N369">
        <v>6.67</v>
      </c>
      <c r="O369" s="32">
        <f t="shared" si="85"/>
        <v>399.5</v>
      </c>
      <c r="P369" s="32">
        <f t="shared" si="86"/>
        <v>128.70958000000002</v>
      </c>
      <c r="Q369">
        <v>742133</v>
      </c>
      <c r="R369" t="s">
        <v>312</v>
      </c>
      <c r="S369" t="s">
        <v>312</v>
      </c>
      <c r="T369" t="str">
        <f t="shared" si="87"/>
        <v>VEN</v>
      </c>
      <c r="U369" t="s">
        <v>348</v>
      </c>
      <c r="V369" s="33">
        <f t="shared" si="88"/>
        <v>500.25</v>
      </c>
      <c r="W369">
        <f t="shared" si="89"/>
        <v>75</v>
      </c>
      <c r="X369" s="33">
        <f t="shared" si="90"/>
        <v>399.5</v>
      </c>
      <c r="Y369" s="33">
        <f t="shared" si="91"/>
        <v>100.75</v>
      </c>
      <c r="Z369" s="45">
        <f t="shared" si="92"/>
        <v>0.22730550724637685</v>
      </c>
      <c r="AA369" s="33">
        <f t="shared" si="93"/>
        <v>113.70958000000002</v>
      </c>
      <c r="AB369" s="45">
        <f t="shared" si="94"/>
        <v>0.28462973717146439</v>
      </c>
      <c r="AC369" s="33">
        <f>IFERROR($X369/VLOOKUP(CONCATENATE("USD",C369),[1]GEINDICE!AR$1:AS$65536,2,0),"")</f>
        <v>72.445371293861641</v>
      </c>
      <c r="AD369" s="33">
        <f>IFERROR($AA369/VLOOKUP(CONCATENATE("USD",C369),[1]GEINDICE!AR$1:AS$65536,2,0),"")</f>
        <v>20.62010699066099</v>
      </c>
      <c r="AE369" s="33">
        <f>IFERROR($X369/VLOOKUP(CONCATENATE("EUR",C369),[1]GEINDICE!AR$1:AS$65536,2,0),"")</f>
        <v>61.829662761363807</v>
      </c>
      <c r="AF369" s="33">
        <f>IFERROR($AA369/VLOOKUP(CONCATENATE("EUR",C369),[1]GEINDICE!AR$1:AS$65536,2,0),"")</f>
        <v>17.598560661167259</v>
      </c>
      <c r="AG369" s="48" t="str">
        <f>VLOOKUP(E369,[1]Apresentação!AW$1:AX$65536,2,0)</f>
        <v xml:space="preserve">                    2 - LEATHER AUXILIARIES</v>
      </c>
      <c r="AH369" s="48" t="str">
        <f t="shared" si="95"/>
        <v xml:space="preserve">         5204000054 - NOVALTAN AB BR</v>
      </c>
      <c r="AI369" s="49" t="str">
        <f t="shared" si="96"/>
        <v xml:space="preserve">     L00469 - VALESEMI BENEFICIAMENTO DE COUROS LTDA</v>
      </c>
      <c r="AJ369" t="str">
        <f t="shared" si="97"/>
        <v xml:space="preserve">     90 - SALES</v>
      </c>
      <c r="AK369" t="str">
        <f t="shared" si="98"/>
        <v/>
      </c>
      <c r="AL369">
        <f t="shared" si="99"/>
        <v>6</v>
      </c>
      <c r="AM369" t="str">
        <f t="shared" si="100"/>
        <v>2025 6</v>
      </c>
      <c r="AN369" t="str">
        <f t="shared" si="101"/>
        <v xml:space="preserve">VALESEMI </v>
      </c>
    </row>
    <row r="370" spans="1:40" x14ac:dyDescent="0.35">
      <c r="A370">
        <v>84473</v>
      </c>
      <c r="B370" t="s">
        <v>274</v>
      </c>
      <c r="C370" s="31">
        <v>45964</v>
      </c>
      <c r="D370" t="s">
        <v>373</v>
      </c>
      <c r="E370" t="s">
        <v>374</v>
      </c>
      <c r="F370" t="s">
        <v>642</v>
      </c>
      <c r="G370" t="s">
        <v>643</v>
      </c>
      <c r="H370" t="s">
        <v>636</v>
      </c>
      <c r="I370" t="s">
        <v>637</v>
      </c>
      <c r="J370">
        <v>75</v>
      </c>
      <c r="K370">
        <v>545.1</v>
      </c>
      <c r="L370">
        <v>260.29424</v>
      </c>
      <c r="M370">
        <v>109.78</v>
      </c>
      <c r="N370">
        <v>7.2680000000000007</v>
      </c>
      <c r="O370" s="32">
        <f t="shared" si="85"/>
        <v>435.32000000000005</v>
      </c>
      <c r="P370" s="32">
        <f t="shared" si="86"/>
        <v>175.02576000000005</v>
      </c>
      <c r="Q370">
        <v>765943</v>
      </c>
      <c r="R370" t="s">
        <v>312</v>
      </c>
      <c r="S370" t="s">
        <v>312</v>
      </c>
      <c r="T370" t="str">
        <f t="shared" si="87"/>
        <v>VEN</v>
      </c>
      <c r="U370" t="s">
        <v>313</v>
      </c>
      <c r="V370" s="33">
        <f t="shared" si="88"/>
        <v>545.1</v>
      </c>
      <c r="W370">
        <f t="shared" si="89"/>
        <v>75</v>
      </c>
      <c r="X370" s="33">
        <f t="shared" si="90"/>
        <v>435.32000000000005</v>
      </c>
      <c r="Y370" s="33">
        <f t="shared" si="91"/>
        <v>109.78</v>
      </c>
      <c r="Z370" s="45">
        <f t="shared" si="92"/>
        <v>0.29357138139790873</v>
      </c>
      <c r="AA370" s="33">
        <f t="shared" si="93"/>
        <v>160.02576000000005</v>
      </c>
      <c r="AB370" s="45">
        <f t="shared" si="94"/>
        <v>0.3676048883579896</v>
      </c>
      <c r="AC370" s="33" t="str">
        <f>IFERROR($X370/VLOOKUP(CONCATENATE("USD",C370),[1]GEINDICE!AR$1:AS$65536,2,0),"")</f>
        <v/>
      </c>
      <c r="AD370" s="33" t="str">
        <f>IFERROR($AA370/VLOOKUP(CONCATENATE("USD",C370),[1]GEINDICE!AR$1:AS$65536,2,0),"")</f>
        <v/>
      </c>
      <c r="AE370" s="33" t="str">
        <f>IFERROR($X370/VLOOKUP(CONCATENATE("EUR",C370),[1]GEINDICE!AR$1:AS$65536,2,0),"")</f>
        <v/>
      </c>
      <c r="AF370" s="33" t="str">
        <f>IFERROR($AA370/VLOOKUP(CONCATENATE("EUR",C370),[1]GEINDICE!AR$1:AS$65536,2,0),"")</f>
        <v/>
      </c>
      <c r="AG370" s="48" t="str">
        <f>VLOOKUP(E370,[1]Apresentação!AW$1:AX$65536,2,0)</f>
        <v xml:space="preserve">                    2 - LEATHER AUXILIARIES</v>
      </c>
      <c r="AH370" s="48" t="str">
        <f t="shared" si="95"/>
        <v xml:space="preserve">         5204000054 - NOVALTAN AB BR</v>
      </c>
      <c r="AI370" s="49" t="str">
        <f t="shared" si="96"/>
        <v xml:space="preserve">     L00281 - ICL BENEFICIAMENTO DE COUROS LTDA.</v>
      </c>
      <c r="AJ370" t="str">
        <f t="shared" si="97"/>
        <v xml:space="preserve">     90 - SALES</v>
      </c>
      <c r="AK370" t="str">
        <f t="shared" si="98"/>
        <v/>
      </c>
      <c r="AL370">
        <f t="shared" si="99"/>
        <v>11</v>
      </c>
      <c r="AM370" t="str">
        <f t="shared" si="100"/>
        <v>2025 11</v>
      </c>
      <c r="AN370" t="str">
        <f t="shared" si="101"/>
        <v xml:space="preserve">ICL </v>
      </c>
    </row>
    <row r="371" spans="1:40" x14ac:dyDescent="0.35">
      <c r="A371">
        <v>82904</v>
      </c>
      <c r="B371" t="s">
        <v>274</v>
      </c>
      <c r="C371" s="31">
        <v>45835</v>
      </c>
      <c r="D371" t="s">
        <v>373</v>
      </c>
      <c r="E371" t="s">
        <v>374</v>
      </c>
      <c r="F371" t="s">
        <v>447</v>
      </c>
      <c r="G371" t="s">
        <v>448</v>
      </c>
      <c r="H371" t="s">
        <v>636</v>
      </c>
      <c r="I371" t="s">
        <v>637</v>
      </c>
      <c r="J371">
        <v>2000</v>
      </c>
      <c r="K371">
        <v>13400</v>
      </c>
      <c r="L371">
        <v>7221.0779300000004</v>
      </c>
      <c r="M371">
        <v>2698.78</v>
      </c>
      <c r="N371">
        <v>6.7</v>
      </c>
      <c r="O371" s="32">
        <f t="shared" si="85"/>
        <v>10701.22</v>
      </c>
      <c r="P371" s="32">
        <f t="shared" si="86"/>
        <v>3480.142069999999</v>
      </c>
      <c r="Q371">
        <v>742186</v>
      </c>
      <c r="R371" t="s">
        <v>312</v>
      </c>
      <c r="S371" t="s">
        <v>312</v>
      </c>
      <c r="T371" t="str">
        <f t="shared" si="87"/>
        <v>VEN</v>
      </c>
      <c r="U371" t="s">
        <v>437</v>
      </c>
      <c r="V371" s="33">
        <f t="shared" si="88"/>
        <v>13400</v>
      </c>
      <c r="W371">
        <f t="shared" si="89"/>
        <v>2000</v>
      </c>
      <c r="X371" s="33">
        <f t="shared" si="90"/>
        <v>10701.22</v>
      </c>
      <c r="Y371" s="33">
        <f t="shared" si="91"/>
        <v>2698.78</v>
      </c>
      <c r="Z371" s="45">
        <f t="shared" si="92"/>
        <v>0.22986134850746262</v>
      </c>
      <c r="AA371" s="33">
        <f t="shared" si="93"/>
        <v>3080.142069999999</v>
      </c>
      <c r="AB371" s="45">
        <f t="shared" si="94"/>
        <v>0.28783092675414573</v>
      </c>
      <c r="AC371" s="33">
        <f>IFERROR($X371/VLOOKUP(CONCATENATE("USD",C371),[1]GEINDICE!AR$1:AS$65536,2,0),"")</f>
        <v>1954.239485746635</v>
      </c>
      <c r="AD371" s="33">
        <f>IFERROR($AA371/VLOOKUP(CONCATENATE("USD",C371),[1]GEINDICE!AR$1:AS$65536,2,0),"")</f>
        <v>562.49056228199913</v>
      </c>
      <c r="AE371" s="33">
        <f>IFERROR($X371/VLOOKUP(CONCATENATE("EUR",C371),[1]GEINDICE!AR$1:AS$65536,2,0),"")</f>
        <v>1666.8826617237028</v>
      </c>
      <c r="AF371" s="33">
        <f>IFERROR($AA371/VLOOKUP(CONCATENATE("EUR",C371),[1]GEINDICE!AR$1:AS$65536,2,0),"")</f>
        <v>479.78038131435051</v>
      </c>
      <c r="AG371" s="48" t="str">
        <f>VLOOKUP(E371,[1]Apresentação!AW$1:AX$65536,2,0)</f>
        <v xml:space="preserve">                    2 - LEATHER AUXILIARIES</v>
      </c>
      <c r="AH371" s="48" t="str">
        <f t="shared" si="95"/>
        <v xml:space="preserve">         5204000054 - NOVALTAN AB BR</v>
      </c>
      <c r="AI371" s="49" t="str">
        <f t="shared" si="96"/>
        <v xml:space="preserve">     L00016 - A BUHLER SA CURTUME</v>
      </c>
      <c r="AJ371" t="str">
        <f t="shared" si="97"/>
        <v xml:space="preserve">     90 - SALES</v>
      </c>
      <c r="AK371" t="str">
        <f t="shared" si="98"/>
        <v/>
      </c>
      <c r="AL371">
        <f t="shared" si="99"/>
        <v>6</v>
      </c>
      <c r="AM371" t="str">
        <f t="shared" si="100"/>
        <v>2025 6</v>
      </c>
      <c r="AN371" t="str">
        <f t="shared" si="101"/>
        <v xml:space="preserve">A </v>
      </c>
    </row>
    <row r="372" spans="1:40" x14ac:dyDescent="0.35">
      <c r="A372">
        <v>84170</v>
      </c>
      <c r="B372" t="s">
        <v>274</v>
      </c>
      <c r="C372" s="31">
        <v>45939</v>
      </c>
      <c r="D372" t="s">
        <v>373</v>
      </c>
      <c r="E372" t="s">
        <v>374</v>
      </c>
      <c r="F372" t="s">
        <v>447</v>
      </c>
      <c r="G372" t="s">
        <v>448</v>
      </c>
      <c r="H372" t="s">
        <v>636</v>
      </c>
      <c r="I372" t="s">
        <v>637</v>
      </c>
      <c r="J372">
        <v>2000</v>
      </c>
      <c r="K372">
        <v>13400</v>
      </c>
      <c r="L372">
        <v>6941.1797699999997</v>
      </c>
      <c r="M372">
        <v>2698.78</v>
      </c>
      <c r="N372">
        <v>6.7</v>
      </c>
      <c r="O372" s="32">
        <f t="shared" si="85"/>
        <v>10701.22</v>
      </c>
      <c r="P372" s="32">
        <f t="shared" si="86"/>
        <v>3760.0402299999996</v>
      </c>
      <c r="Q372">
        <v>763741</v>
      </c>
      <c r="R372" t="s">
        <v>312</v>
      </c>
      <c r="S372" t="s">
        <v>312</v>
      </c>
      <c r="T372" t="str">
        <f t="shared" si="87"/>
        <v>VEN</v>
      </c>
      <c r="U372" t="s">
        <v>348</v>
      </c>
      <c r="V372" s="33">
        <f t="shared" si="88"/>
        <v>13400</v>
      </c>
      <c r="W372">
        <f t="shared" si="89"/>
        <v>2000</v>
      </c>
      <c r="X372" s="33">
        <f t="shared" si="90"/>
        <v>10701.22</v>
      </c>
      <c r="Y372" s="33">
        <f t="shared" si="91"/>
        <v>2698.78</v>
      </c>
      <c r="Z372" s="45">
        <f t="shared" si="92"/>
        <v>0.25074927089552235</v>
      </c>
      <c r="AA372" s="33">
        <f t="shared" si="93"/>
        <v>3360.0402299999996</v>
      </c>
      <c r="AB372" s="45">
        <f t="shared" si="94"/>
        <v>0.31398665105473955</v>
      </c>
      <c r="AC372" s="33">
        <f>IFERROR($X372/VLOOKUP(CONCATENATE("USD",C372),[1]GEINDICE!AR$1:AS$65536,2,0),"")</f>
        <v>1998.808323060256</v>
      </c>
      <c r="AD372" s="33">
        <f>IFERROR($AA372/VLOOKUP(CONCATENATE("USD",C372),[1]GEINDICE!AR$1:AS$65536,2,0),"")</f>
        <v>627.59913145802966</v>
      </c>
      <c r="AE372" s="33">
        <f>IFERROR($X372/VLOOKUP(CONCATENATE("EUR",C372),[1]GEINDICE!AR$1:AS$65536,2,0),"")</f>
        <v>1729.0709322992404</v>
      </c>
      <c r="AF372" s="33">
        <f>IFERROR($AA372/VLOOKUP(CONCATENATE("EUR",C372),[1]GEINDICE!AR$1:AS$65536,2,0),"")</f>
        <v>542.90519146873476</v>
      </c>
      <c r="AG372" s="48" t="str">
        <f>VLOOKUP(E372,[1]Apresentação!AW$1:AX$65536,2,0)</f>
        <v xml:space="preserve">                    2 - LEATHER AUXILIARIES</v>
      </c>
      <c r="AH372" s="48" t="str">
        <f t="shared" si="95"/>
        <v xml:space="preserve">         5204000054 - NOVALTAN AB BR</v>
      </c>
      <c r="AI372" s="49" t="str">
        <f t="shared" si="96"/>
        <v xml:space="preserve">     L00016 - A BUHLER SA CURTUME</v>
      </c>
      <c r="AJ372" t="str">
        <f t="shared" si="97"/>
        <v xml:space="preserve">     90 - SALES</v>
      </c>
      <c r="AK372" t="str">
        <f t="shared" si="98"/>
        <v/>
      </c>
      <c r="AL372">
        <f t="shared" si="99"/>
        <v>10</v>
      </c>
      <c r="AM372" t="str">
        <f t="shared" si="100"/>
        <v>2025 10</v>
      </c>
      <c r="AN372" t="str">
        <f t="shared" si="101"/>
        <v xml:space="preserve">A </v>
      </c>
    </row>
    <row r="373" spans="1:40" x14ac:dyDescent="0.35">
      <c r="A373">
        <v>84491</v>
      </c>
      <c r="B373" t="s">
        <v>274</v>
      </c>
      <c r="C373" s="31">
        <v>45964</v>
      </c>
      <c r="D373" t="s">
        <v>373</v>
      </c>
      <c r="E373" t="s">
        <v>374</v>
      </c>
      <c r="F373" t="s">
        <v>433</v>
      </c>
      <c r="G373" t="s">
        <v>434</v>
      </c>
      <c r="H373" t="s">
        <v>636</v>
      </c>
      <c r="I373" t="s">
        <v>637</v>
      </c>
      <c r="J373">
        <v>200</v>
      </c>
      <c r="K373">
        <v>1334</v>
      </c>
      <c r="L373">
        <v>694.11797999999999</v>
      </c>
      <c r="M373">
        <v>268.67</v>
      </c>
      <c r="N373">
        <v>6.67</v>
      </c>
      <c r="O373" s="32">
        <f t="shared" si="85"/>
        <v>1065.33</v>
      </c>
      <c r="P373" s="32">
        <f t="shared" si="86"/>
        <v>371.21201999999994</v>
      </c>
      <c r="Q373">
        <v>766002</v>
      </c>
      <c r="R373" t="s">
        <v>312</v>
      </c>
      <c r="S373" t="s">
        <v>312</v>
      </c>
      <c r="T373" t="str">
        <f t="shared" si="87"/>
        <v>VEN</v>
      </c>
      <c r="U373" t="s">
        <v>313</v>
      </c>
      <c r="V373" s="33">
        <f t="shared" si="88"/>
        <v>1334</v>
      </c>
      <c r="W373">
        <f t="shared" si="89"/>
        <v>200</v>
      </c>
      <c r="X373" s="33">
        <f t="shared" si="90"/>
        <v>1065.33</v>
      </c>
      <c r="Y373" s="33">
        <f t="shared" si="91"/>
        <v>268.67</v>
      </c>
      <c r="Z373" s="45">
        <f t="shared" si="92"/>
        <v>0.24828487256371809</v>
      </c>
      <c r="AA373" s="33">
        <f t="shared" si="93"/>
        <v>331.21201999999994</v>
      </c>
      <c r="AB373" s="45">
        <f t="shared" si="94"/>
        <v>0.31090086639820519</v>
      </c>
      <c r="AC373" s="33" t="str">
        <f>IFERROR($X373/VLOOKUP(CONCATENATE("USD",C373),[1]GEINDICE!AR$1:AS$65536,2,0),"")</f>
        <v/>
      </c>
      <c r="AD373" s="33" t="str">
        <f>IFERROR($AA373/VLOOKUP(CONCATENATE("USD",C373),[1]GEINDICE!AR$1:AS$65536,2,0),"")</f>
        <v/>
      </c>
      <c r="AE373" s="33" t="str">
        <f>IFERROR($X373/VLOOKUP(CONCATENATE("EUR",C373),[1]GEINDICE!AR$1:AS$65536,2,0),"")</f>
        <v/>
      </c>
      <c r="AF373" s="33" t="str">
        <f>IFERROR($AA373/VLOOKUP(CONCATENATE("EUR",C373),[1]GEINDICE!AR$1:AS$65536,2,0),"")</f>
        <v/>
      </c>
      <c r="AG373" s="48" t="str">
        <f>VLOOKUP(E373,[1]Apresentação!AW$1:AX$65536,2,0)</f>
        <v xml:space="preserve">                    2 - LEATHER AUXILIARIES</v>
      </c>
      <c r="AH373" s="48" t="str">
        <f t="shared" si="95"/>
        <v xml:space="preserve">         5204000054 - NOVALTAN AB BR</v>
      </c>
      <c r="AI373" s="49" t="str">
        <f t="shared" si="96"/>
        <v xml:space="preserve">     L00469 - VALESEMI BENEFICIAMENTO DE COUROS LTDA</v>
      </c>
      <c r="AJ373" t="str">
        <f t="shared" si="97"/>
        <v xml:space="preserve">     90 - SALES</v>
      </c>
      <c r="AK373" t="str">
        <f t="shared" si="98"/>
        <v/>
      </c>
      <c r="AL373">
        <f t="shared" si="99"/>
        <v>11</v>
      </c>
      <c r="AM373" t="str">
        <f t="shared" si="100"/>
        <v>2025 11</v>
      </c>
      <c r="AN373" t="str">
        <f t="shared" si="101"/>
        <v xml:space="preserve">VALESEMI </v>
      </c>
    </row>
    <row r="374" spans="1:40" x14ac:dyDescent="0.35">
      <c r="A374">
        <v>84493</v>
      </c>
      <c r="B374" t="s">
        <v>274</v>
      </c>
      <c r="C374" s="31">
        <v>45965</v>
      </c>
      <c r="D374" t="s">
        <v>373</v>
      </c>
      <c r="E374" t="s">
        <v>374</v>
      </c>
      <c r="F374" t="s">
        <v>447</v>
      </c>
      <c r="G374" t="s">
        <v>448</v>
      </c>
      <c r="H374" t="s">
        <v>636</v>
      </c>
      <c r="I374" t="s">
        <v>637</v>
      </c>
      <c r="J374">
        <v>3000</v>
      </c>
      <c r="K374">
        <v>20100</v>
      </c>
      <c r="L374">
        <v>10411.76966</v>
      </c>
      <c r="M374">
        <v>4048.17</v>
      </c>
      <c r="N374">
        <v>6.7</v>
      </c>
      <c r="O374" s="32">
        <f t="shared" si="85"/>
        <v>16051.83</v>
      </c>
      <c r="P374" s="32">
        <f t="shared" si="86"/>
        <v>5640.06034</v>
      </c>
      <c r="Q374">
        <v>766046</v>
      </c>
      <c r="R374" t="s">
        <v>312</v>
      </c>
      <c r="S374" t="s">
        <v>312</v>
      </c>
      <c r="T374" t="str">
        <f t="shared" si="87"/>
        <v>VEN</v>
      </c>
      <c r="U374" t="s">
        <v>313</v>
      </c>
      <c r="V374" s="33">
        <f t="shared" si="88"/>
        <v>20100</v>
      </c>
      <c r="W374">
        <f t="shared" si="89"/>
        <v>3000</v>
      </c>
      <c r="X374" s="33">
        <f t="shared" si="90"/>
        <v>16051.83</v>
      </c>
      <c r="Y374" s="33">
        <f t="shared" si="91"/>
        <v>4048.17</v>
      </c>
      <c r="Z374" s="45">
        <f t="shared" si="92"/>
        <v>0.25074927064676616</v>
      </c>
      <c r="AA374" s="33">
        <f t="shared" si="93"/>
        <v>5040.06034</v>
      </c>
      <c r="AB374" s="45">
        <f t="shared" si="94"/>
        <v>0.31398665074324861</v>
      </c>
      <c r="AC374" s="33" t="str">
        <f>IFERROR($X374/VLOOKUP(CONCATENATE("USD",C374),[1]GEINDICE!AR$1:AS$65536,2,0),"")</f>
        <v/>
      </c>
      <c r="AD374" s="33" t="str">
        <f>IFERROR($AA374/VLOOKUP(CONCATENATE("USD",C374),[1]GEINDICE!AR$1:AS$65536,2,0),"")</f>
        <v/>
      </c>
      <c r="AE374" s="33" t="str">
        <f>IFERROR($X374/VLOOKUP(CONCATENATE("EUR",C374),[1]GEINDICE!AR$1:AS$65536,2,0),"")</f>
        <v/>
      </c>
      <c r="AF374" s="33" t="str">
        <f>IFERROR($AA374/VLOOKUP(CONCATENATE("EUR",C374),[1]GEINDICE!AR$1:AS$65536,2,0),"")</f>
        <v/>
      </c>
      <c r="AG374" s="48" t="str">
        <f>VLOOKUP(E374,[1]Apresentação!AW$1:AX$65536,2,0)</f>
        <v xml:space="preserve">                    2 - LEATHER AUXILIARIES</v>
      </c>
      <c r="AH374" s="48" t="str">
        <f t="shared" si="95"/>
        <v xml:space="preserve">         5204000054 - NOVALTAN AB BR</v>
      </c>
      <c r="AI374" s="49" t="str">
        <f t="shared" si="96"/>
        <v xml:space="preserve">     L00016 - A BUHLER SA CURTUME</v>
      </c>
      <c r="AJ374" t="str">
        <f t="shared" si="97"/>
        <v xml:space="preserve">     90 - SALES</v>
      </c>
      <c r="AK374" t="str">
        <f t="shared" si="98"/>
        <v/>
      </c>
      <c r="AL374">
        <f t="shared" si="99"/>
        <v>11</v>
      </c>
      <c r="AM374" t="str">
        <f t="shared" si="100"/>
        <v>2025 11</v>
      </c>
      <c r="AN374" t="str">
        <f t="shared" si="101"/>
        <v xml:space="preserve">A </v>
      </c>
    </row>
    <row r="375" spans="1:40" x14ac:dyDescent="0.35">
      <c r="A375">
        <v>83448</v>
      </c>
      <c r="B375" t="s">
        <v>274</v>
      </c>
      <c r="C375" s="31">
        <v>45880</v>
      </c>
      <c r="D375" t="s">
        <v>373</v>
      </c>
      <c r="E375" t="s">
        <v>374</v>
      </c>
      <c r="F375" t="s">
        <v>642</v>
      </c>
      <c r="G375" t="s">
        <v>643</v>
      </c>
      <c r="H375" t="s">
        <v>636</v>
      </c>
      <c r="I375" t="s">
        <v>637</v>
      </c>
      <c r="J375">
        <v>50</v>
      </c>
      <c r="K375">
        <v>363.40000000000003</v>
      </c>
      <c r="L375">
        <v>179.86932999999999</v>
      </c>
      <c r="M375">
        <v>73.19</v>
      </c>
      <c r="N375">
        <v>7.2680000000000007</v>
      </c>
      <c r="O375" s="32">
        <f t="shared" si="85"/>
        <v>290.21000000000004</v>
      </c>
      <c r="P375" s="32">
        <f t="shared" si="86"/>
        <v>110.34067000000005</v>
      </c>
      <c r="Q375">
        <v>752385</v>
      </c>
      <c r="R375" t="s">
        <v>312</v>
      </c>
      <c r="S375" t="s">
        <v>312</v>
      </c>
      <c r="T375" t="str">
        <f t="shared" si="87"/>
        <v>VEN</v>
      </c>
      <c r="U375" t="s">
        <v>313</v>
      </c>
      <c r="V375" s="33">
        <f t="shared" si="88"/>
        <v>363.40000000000003</v>
      </c>
      <c r="W375">
        <f t="shared" si="89"/>
        <v>50</v>
      </c>
      <c r="X375" s="33">
        <f t="shared" si="90"/>
        <v>290.21000000000004</v>
      </c>
      <c r="Y375" s="33">
        <f t="shared" si="91"/>
        <v>73.19</v>
      </c>
      <c r="Z375" s="45">
        <f t="shared" si="92"/>
        <v>0.27611631810676951</v>
      </c>
      <c r="AA375" s="33">
        <f t="shared" si="93"/>
        <v>100.34067000000005</v>
      </c>
      <c r="AB375" s="45">
        <f t="shared" si="94"/>
        <v>0.34575193825161099</v>
      </c>
      <c r="AC375" s="33">
        <f>IFERROR($X375/VLOOKUP(CONCATENATE("USD",C375),[1]GEINDICE!AR$1:AS$65536,2,0),"")</f>
        <v>53.275934866814758</v>
      </c>
      <c r="AD375" s="33">
        <f>IFERROR($AA375/VLOOKUP(CONCATENATE("USD",C375),[1]GEINDICE!AR$1:AS$65536,2,0),"")</f>
        <v>18.420257742367784</v>
      </c>
      <c r="AE375" s="33">
        <f>IFERROR($X375/VLOOKUP(CONCATENATE("EUR",C375),[1]GEINDICE!AR$1:AS$65536,2,0),"")</f>
        <v>45.896065283400816</v>
      </c>
      <c r="AF375" s="33">
        <f>IFERROR($AA375/VLOOKUP(CONCATENATE("EUR",C375),[1]GEINDICE!AR$1:AS$65536,2,0),"")</f>
        <v>15.868653529858307</v>
      </c>
      <c r="AG375" s="48" t="str">
        <f>VLOOKUP(E375,[1]Apresentação!AW$1:AX$65536,2,0)</f>
        <v xml:space="preserve">                    2 - LEATHER AUXILIARIES</v>
      </c>
      <c r="AH375" s="48" t="str">
        <f t="shared" si="95"/>
        <v xml:space="preserve">         5204000054 - NOVALTAN AB BR</v>
      </c>
      <c r="AI375" s="49" t="str">
        <f t="shared" si="96"/>
        <v xml:space="preserve">     L00281 - ICL BENEFICIAMENTO DE COUROS LTDA.</v>
      </c>
      <c r="AJ375" t="str">
        <f t="shared" si="97"/>
        <v xml:space="preserve">     90 - SALES</v>
      </c>
      <c r="AK375" t="str">
        <f t="shared" si="98"/>
        <v/>
      </c>
      <c r="AL375">
        <f t="shared" si="99"/>
        <v>8</v>
      </c>
      <c r="AM375" t="str">
        <f t="shared" si="100"/>
        <v>2025 8</v>
      </c>
      <c r="AN375" t="str">
        <f t="shared" si="101"/>
        <v xml:space="preserve">ICL </v>
      </c>
    </row>
    <row r="376" spans="1:40" x14ac:dyDescent="0.35">
      <c r="A376">
        <v>83568</v>
      </c>
      <c r="B376" t="s">
        <v>274</v>
      </c>
      <c r="C376" s="31">
        <v>45889</v>
      </c>
      <c r="D376" t="s">
        <v>373</v>
      </c>
      <c r="E376" t="s">
        <v>374</v>
      </c>
      <c r="F376" t="s">
        <v>447</v>
      </c>
      <c r="G376" t="s">
        <v>448</v>
      </c>
      <c r="H376" t="s">
        <v>636</v>
      </c>
      <c r="I376" t="s">
        <v>637</v>
      </c>
      <c r="J376">
        <v>2000</v>
      </c>
      <c r="K376">
        <v>13400</v>
      </c>
      <c r="L376">
        <v>7206.1250399999999</v>
      </c>
      <c r="M376">
        <v>2698.78</v>
      </c>
      <c r="N376">
        <v>6.7</v>
      </c>
      <c r="O376" s="32">
        <f t="shared" si="85"/>
        <v>10701.22</v>
      </c>
      <c r="P376" s="32">
        <f t="shared" si="86"/>
        <v>3495.0949599999994</v>
      </c>
      <c r="Q376">
        <v>758601</v>
      </c>
      <c r="R376" t="s">
        <v>312</v>
      </c>
      <c r="S376" t="s">
        <v>312</v>
      </c>
      <c r="T376" t="str">
        <f t="shared" si="87"/>
        <v>VEN</v>
      </c>
      <c r="U376" t="s">
        <v>437</v>
      </c>
      <c r="V376" s="33">
        <f t="shared" si="88"/>
        <v>13400</v>
      </c>
      <c r="W376">
        <f t="shared" si="89"/>
        <v>2000</v>
      </c>
      <c r="X376" s="33">
        <f t="shared" si="90"/>
        <v>10701.22</v>
      </c>
      <c r="Y376" s="33">
        <f t="shared" si="91"/>
        <v>2698.78</v>
      </c>
      <c r="Z376" s="45">
        <f t="shared" si="92"/>
        <v>0.23097723582089549</v>
      </c>
      <c r="AA376" s="33">
        <f t="shared" si="93"/>
        <v>3095.0949599999994</v>
      </c>
      <c r="AB376" s="45">
        <f t="shared" si="94"/>
        <v>0.28922823379016593</v>
      </c>
      <c r="AC376" s="33">
        <f>IFERROR($X376/VLOOKUP(CONCATENATE("USD",C376),[1]GEINDICE!AR$1:AS$65536,2,0),"")</f>
        <v>1955.417900084055</v>
      </c>
      <c r="AD376" s="33">
        <f>IFERROR($AA376/VLOOKUP(CONCATENATE("USD",C376),[1]GEINDICE!AR$1:AS$65536,2,0),"")</f>
        <v>565.56206556298639</v>
      </c>
      <c r="AE376" s="33">
        <f>IFERROR($X376/VLOOKUP(CONCATENATE("EUR",C376),[1]GEINDICE!AR$1:AS$65536,2,0),"")</f>
        <v>1678.6227450980391</v>
      </c>
      <c r="AF376" s="33">
        <f>IFERROR($AA376/VLOOKUP(CONCATENATE("EUR",C376),[1]GEINDICE!AR$1:AS$65536,2,0),"")</f>
        <v>485.50509176470581</v>
      </c>
      <c r="AG376" s="48" t="str">
        <f>VLOOKUP(E376,[1]Apresentação!AW$1:AX$65536,2,0)</f>
        <v xml:space="preserve">                    2 - LEATHER AUXILIARIES</v>
      </c>
      <c r="AH376" s="48" t="str">
        <f t="shared" si="95"/>
        <v xml:space="preserve">         5204000054 - NOVALTAN AB BR</v>
      </c>
      <c r="AI376" s="49" t="str">
        <f t="shared" si="96"/>
        <v xml:space="preserve">     L00016 - A BUHLER SA CURTUME</v>
      </c>
      <c r="AJ376" t="str">
        <f t="shared" si="97"/>
        <v xml:space="preserve">     90 - SALES</v>
      </c>
      <c r="AK376" t="str">
        <f t="shared" si="98"/>
        <v/>
      </c>
      <c r="AL376">
        <f t="shared" si="99"/>
        <v>8</v>
      </c>
      <c r="AM376" t="str">
        <f t="shared" si="100"/>
        <v>2025 8</v>
      </c>
      <c r="AN376" t="str">
        <f t="shared" si="101"/>
        <v xml:space="preserve">A </v>
      </c>
    </row>
    <row r="377" spans="1:40" x14ac:dyDescent="0.35">
      <c r="A377">
        <v>84391</v>
      </c>
      <c r="B377" t="s">
        <v>274</v>
      </c>
      <c r="C377" s="31">
        <v>45958</v>
      </c>
      <c r="D377" t="s">
        <v>373</v>
      </c>
      <c r="E377" t="s">
        <v>374</v>
      </c>
      <c r="F377" t="s">
        <v>447</v>
      </c>
      <c r="G377" t="s">
        <v>448</v>
      </c>
      <c r="H377" t="s">
        <v>636</v>
      </c>
      <c r="I377" t="s">
        <v>637</v>
      </c>
      <c r="J377">
        <v>2000</v>
      </c>
      <c r="K377">
        <v>13400</v>
      </c>
      <c r="L377">
        <v>6941.1797699999997</v>
      </c>
      <c r="M377">
        <v>2698.78</v>
      </c>
      <c r="N377">
        <v>6.7</v>
      </c>
      <c r="O377" s="32">
        <f t="shared" si="85"/>
        <v>10701.22</v>
      </c>
      <c r="P377" s="32">
        <f t="shared" si="86"/>
        <v>3760.0402299999996</v>
      </c>
      <c r="Q377">
        <v>765421</v>
      </c>
      <c r="R377" t="s">
        <v>312</v>
      </c>
      <c r="S377" t="s">
        <v>312</v>
      </c>
      <c r="T377" t="str">
        <f t="shared" si="87"/>
        <v>VEN</v>
      </c>
      <c r="U377" t="s">
        <v>437</v>
      </c>
      <c r="V377" s="33">
        <f t="shared" si="88"/>
        <v>13400</v>
      </c>
      <c r="W377">
        <f t="shared" si="89"/>
        <v>2000</v>
      </c>
      <c r="X377" s="33">
        <f t="shared" si="90"/>
        <v>10701.22</v>
      </c>
      <c r="Y377" s="33">
        <f t="shared" si="91"/>
        <v>2698.78</v>
      </c>
      <c r="Z377" s="45">
        <f t="shared" si="92"/>
        <v>0.25074927089552235</v>
      </c>
      <c r="AA377" s="33">
        <f t="shared" si="93"/>
        <v>3360.0402299999996</v>
      </c>
      <c r="AB377" s="45">
        <f t="shared" si="94"/>
        <v>0.31398665105473955</v>
      </c>
      <c r="AC377" s="33">
        <f>IFERROR($X377/VLOOKUP(CONCATENATE("USD",C377),[1]GEINDICE!AR$1:AS$65536,2,0),"")</f>
        <v>1993.1495623021044</v>
      </c>
      <c r="AD377" s="33">
        <f>IFERROR($AA377/VLOOKUP(CONCATENATE("USD",C377),[1]GEINDICE!AR$1:AS$65536,2,0),"")</f>
        <v>625.82235611845772</v>
      </c>
      <c r="AE377" s="33">
        <f>IFERROR($X377/VLOOKUP(CONCATENATE("EUR",C377),[1]GEINDICE!AR$1:AS$65536,2,0),"")</f>
        <v>1709.3781448173409</v>
      </c>
      <c r="AF377" s="33">
        <f>IFERROR($AA377/VLOOKUP(CONCATENATE("EUR",C377),[1]GEINDICE!AR$1:AS$65536,2,0),"")</f>
        <v>536.72191907736044</v>
      </c>
      <c r="AG377" s="48" t="str">
        <f>VLOOKUP(E377,[1]Apresentação!AW$1:AX$65536,2,0)</f>
        <v xml:space="preserve">                    2 - LEATHER AUXILIARIES</v>
      </c>
      <c r="AH377" s="48" t="str">
        <f t="shared" si="95"/>
        <v xml:space="preserve">         5204000054 - NOVALTAN AB BR</v>
      </c>
      <c r="AI377" s="49" t="str">
        <f t="shared" si="96"/>
        <v xml:space="preserve">     L00016 - A BUHLER SA CURTUME</v>
      </c>
      <c r="AJ377" t="str">
        <f t="shared" si="97"/>
        <v xml:space="preserve">     90 - SALES</v>
      </c>
      <c r="AK377" t="str">
        <f t="shared" si="98"/>
        <v/>
      </c>
      <c r="AL377">
        <f t="shared" si="99"/>
        <v>10</v>
      </c>
      <c r="AM377" t="str">
        <f t="shared" si="100"/>
        <v>2025 10</v>
      </c>
      <c r="AN377" t="str">
        <f t="shared" si="101"/>
        <v xml:space="preserve">A </v>
      </c>
    </row>
    <row r="378" spans="1:40" x14ac:dyDescent="0.35">
      <c r="A378">
        <v>84542</v>
      </c>
      <c r="B378" t="s">
        <v>274</v>
      </c>
      <c r="C378" s="31">
        <v>45967</v>
      </c>
      <c r="D378" t="s">
        <v>373</v>
      </c>
      <c r="E378" t="s">
        <v>374</v>
      </c>
      <c r="F378" t="s">
        <v>462</v>
      </c>
      <c r="G378" t="s">
        <v>463</v>
      </c>
      <c r="H378" t="s">
        <v>636</v>
      </c>
      <c r="I378" t="s">
        <v>637</v>
      </c>
      <c r="J378">
        <v>3000</v>
      </c>
      <c r="K378">
        <v>20400</v>
      </c>
      <c r="L378">
        <v>10235.54427</v>
      </c>
      <c r="M378">
        <v>4108.59</v>
      </c>
      <c r="N378">
        <v>6.8</v>
      </c>
      <c r="O378" s="32">
        <f t="shared" si="85"/>
        <v>16291.41</v>
      </c>
      <c r="P378" s="32">
        <f t="shared" si="86"/>
        <v>6055.8657299999995</v>
      </c>
      <c r="Q378">
        <v>766443</v>
      </c>
      <c r="R378" t="s">
        <v>312</v>
      </c>
      <c r="S378" t="s">
        <v>312</v>
      </c>
      <c r="T378" t="str">
        <f t="shared" si="87"/>
        <v>VEN</v>
      </c>
      <c r="U378" t="s">
        <v>437</v>
      </c>
      <c r="V378" s="33">
        <f t="shared" si="88"/>
        <v>20400</v>
      </c>
      <c r="W378">
        <f t="shared" si="89"/>
        <v>3000</v>
      </c>
      <c r="X378" s="33">
        <f t="shared" si="90"/>
        <v>16291.41</v>
      </c>
      <c r="Y378" s="33">
        <f t="shared" si="91"/>
        <v>4108.59</v>
      </c>
      <c r="Z378" s="45">
        <f t="shared" si="92"/>
        <v>0.26744439852941176</v>
      </c>
      <c r="AA378" s="33">
        <f t="shared" si="93"/>
        <v>5455.8657299999995</v>
      </c>
      <c r="AB378" s="45">
        <f t="shared" si="94"/>
        <v>0.33489217507876851</v>
      </c>
      <c r="AC378" s="33" t="str">
        <f>IFERROR($X378/VLOOKUP(CONCATENATE("USD",C378),[1]GEINDICE!AR$1:AS$65536,2,0),"")</f>
        <v/>
      </c>
      <c r="AD378" s="33" t="str">
        <f>IFERROR($AA378/VLOOKUP(CONCATENATE("USD",C378),[1]GEINDICE!AR$1:AS$65536,2,0),"")</f>
        <v/>
      </c>
      <c r="AE378" s="33" t="str">
        <f>IFERROR($X378/VLOOKUP(CONCATENATE("EUR",C378),[1]GEINDICE!AR$1:AS$65536,2,0),"")</f>
        <v/>
      </c>
      <c r="AF378" s="33" t="str">
        <f>IFERROR($AA378/VLOOKUP(CONCATENATE("EUR",C378),[1]GEINDICE!AR$1:AS$65536,2,0),"")</f>
        <v/>
      </c>
      <c r="AG378" s="48" t="str">
        <f>VLOOKUP(E378,[1]Apresentação!AW$1:AX$65536,2,0)</f>
        <v xml:space="preserve">                    2 - LEATHER AUXILIARIES</v>
      </c>
      <c r="AH378" s="48" t="str">
        <f t="shared" si="95"/>
        <v xml:space="preserve">         5204000054 - NOVALTAN AB BR</v>
      </c>
      <c r="AI378" s="49" t="str">
        <f t="shared" si="96"/>
        <v xml:space="preserve">     L00337 - AMCM IND COM IMP EXP E SERVS TECNICOS LTDA</v>
      </c>
      <c r="AJ378" t="str">
        <f t="shared" si="97"/>
        <v xml:space="preserve">     90 - SALES</v>
      </c>
      <c r="AK378" t="str">
        <f t="shared" si="98"/>
        <v/>
      </c>
      <c r="AL378">
        <f t="shared" si="99"/>
        <v>11</v>
      </c>
      <c r="AM378" t="str">
        <f t="shared" si="100"/>
        <v>2025 11</v>
      </c>
      <c r="AN378" t="str">
        <f t="shared" si="101"/>
        <v xml:space="preserve">AMCM </v>
      </c>
    </row>
    <row r="379" spans="1:40" x14ac:dyDescent="0.35">
      <c r="A379">
        <v>84707</v>
      </c>
      <c r="B379" t="s">
        <v>274</v>
      </c>
      <c r="C379" s="31">
        <v>45980</v>
      </c>
      <c r="D379" t="s">
        <v>373</v>
      </c>
      <c r="E379" t="s">
        <v>374</v>
      </c>
      <c r="F379" t="s">
        <v>447</v>
      </c>
      <c r="G379" t="s">
        <v>448</v>
      </c>
      <c r="H379" t="s">
        <v>636</v>
      </c>
      <c r="I379" t="s">
        <v>637</v>
      </c>
      <c r="J379">
        <v>2000</v>
      </c>
      <c r="K379">
        <v>13400</v>
      </c>
      <c r="L379">
        <v>6823.6961799999999</v>
      </c>
      <c r="M379">
        <v>2698.78</v>
      </c>
      <c r="N379">
        <v>6.7</v>
      </c>
      <c r="O379" s="32">
        <f t="shared" si="85"/>
        <v>10701.22</v>
      </c>
      <c r="P379" s="32">
        <f t="shared" si="86"/>
        <v>3877.5238199999994</v>
      </c>
      <c r="Q379">
        <v>767683</v>
      </c>
      <c r="R379" t="s">
        <v>312</v>
      </c>
      <c r="S379" t="s">
        <v>312</v>
      </c>
      <c r="T379" t="str">
        <f t="shared" si="87"/>
        <v>VEN</v>
      </c>
      <c r="U379" t="s">
        <v>437</v>
      </c>
      <c r="V379" s="33">
        <f t="shared" si="88"/>
        <v>13400</v>
      </c>
      <c r="W379">
        <f t="shared" si="89"/>
        <v>2000</v>
      </c>
      <c r="X379" s="33">
        <f t="shared" si="90"/>
        <v>10701.22</v>
      </c>
      <c r="Y379" s="33">
        <f t="shared" si="91"/>
        <v>2698.78</v>
      </c>
      <c r="Z379" s="45">
        <f t="shared" si="92"/>
        <v>0.25951670298507457</v>
      </c>
      <c r="AA379" s="33">
        <f t="shared" si="93"/>
        <v>3477.5238199999994</v>
      </c>
      <c r="AB379" s="45">
        <f t="shared" si="94"/>
        <v>0.32496517406426556</v>
      </c>
      <c r="AC379" s="33" t="str">
        <f>IFERROR($X379/VLOOKUP(CONCATENATE("USD",C379),[1]GEINDICE!AR$1:AS$65536,2,0),"")</f>
        <v/>
      </c>
      <c r="AD379" s="33" t="str">
        <f>IFERROR($AA379/VLOOKUP(CONCATENATE("USD",C379),[1]GEINDICE!AR$1:AS$65536,2,0),"")</f>
        <v/>
      </c>
      <c r="AE379" s="33" t="str">
        <f>IFERROR($X379/VLOOKUP(CONCATENATE("EUR",C379),[1]GEINDICE!AR$1:AS$65536,2,0),"")</f>
        <v/>
      </c>
      <c r="AF379" s="33" t="str">
        <f>IFERROR($AA379/VLOOKUP(CONCATENATE("EUR",C379),[1]GEINDICE!AR$1:AS$65536,2,0),"")</f>
        <v/>
      </c>
      <c r="AG379" s="48" t="str">
        <f>VLOOKUP(E379,[1]Apresentação!AW$1:AX$65536,2,0)</f>
        <v xml:space="preserve">                    2 - LEATHER AUXILIARIES</v>
      </c>
      <c r="AH379" s="48" t="str">
        <f t="shared" si="95"/>
        <v xml:space="preserve">         5204000054 - NOVALTAN AB BR</v>
      </c>
      <c r="AI379" s="49" t="str">
        <f t="shared" si="96"/>
        <v xml:space="preserve">     L00016 - A BUHLER SA CURTUME</v>
      </c>
      <c r="AJ379" t="str">
        <f t="shared" si="97"/>
        <v xml:space="preserve">     90 - SALES</v>
      </c>
      <c r="AK379" t="str">
        <f t="shared" si="98"/>
        <v/>
      </c>
      <c r="AL379">
        <f t="shared" si="99"/>
        <v>11</v>
      </c>
      <c r="AM379" t="str">
        <f t="shared" si="100"/>
        <v>2025 11</v>
      </c>
      <c r="AN379" t="str">
        <f t="shared" si="101"/>
        <v xml:space="preserve">A </v>
      </c>
    </row>
    <row r="380" spans="1:40" x14ac:dyDescent="0.35">
      <c r="A380">
        <v>84708</v>
      </c>
      <c r="B380" t="s">
        <v>274</v>
      </c>
      <c r="C380" s="31">
        <v>45980</v>
      </c>
      <c r="D380" t="s">
        <v>373</v>
      </c>
      <c r="E380" t="s">
        <v>374</v>
      </c>
      <c r="F380" t="s">
        <v>642</v>
      </c>
      <c r="G380" t="s">
        <v>643</v>
      </c>
      <c r="H380" t="s">
        <v>636</v>
      </c>
      <c r="I380" t="s">
        <v>637</v>
      </c>
      <c r="J380">
        <v>50</v>
      </c>
      <c r="K380">
        <v>363.40000000000003</v>
      </c>
      <c r="L380">
        <v>170.5924</v>
      </c>
      <c r="M380">
        <v>73.19</v>
      </c>
      <c r="N380">
        <v>7.2680000000000007</v>
      </c>
      <c r="O380" s="32">
        <f t="shared" si="85"/>
        <v>290.21000000000004</v>
      </c>
      <c r="P380" s="32">
        <f t="shared" si="86"/>
        <v>119.61760000000004</v>
      </c>
      <c r="Q380">
        <v>767697</v>
      </c>
      <c r="R380" t="s">
        <v>312</v>
      </c>
      <c r="S380" t="s">
        <v>312</v>
      </c>
      <c r="T380" t="str">
        <f t="shared" si="87"/>
        <v>VEN</v>
      </c>
      <c r="U380" t="s">
        <v>313</v>
      </c>
      <c r="V380" s="33">
        <f t="shared" si="88"/>
        <v>363.40000000000003</v>
      </c>
      <c r="W380">
        <f t="shared" si="89"/>
        <v>50</v>
      </c>
      <c r="X380" s="33">
        <f t="shared" si="90"/>
        <v>290.21000000000004</v>
      </c>
      <c r="Y380" s="33">
        <f t="shared" si="91"/>
        <v>73.19</v>
      </c>
      <c r="Z380" s="45">
        <f t="shared" si="92"/>
        <v>0.30164446890478819</v>
      </c>
      <c r="AA380" s="33">
        <f t="shared" si="93"/>
        <v>109.61760000000004</v>
      </c>
      <c r="AB380" s="45">
        <f t="shared" si="94"/>
        <v>0.3777182040591297</v>
      </c>
      <c r="AC380" s="33" t="str">
        <f>IFERROR($X380/VLOOKUP(CONCATENATE("USD",C380),[1]GEINDICE!AR$1:AS$65536,2,0),"")</f>
        <v/>
      </c>
      <c r="AD380" s="33" t="str">
        <f>IFERROR($AA380/VLOOKUP(CONCATENATE("USD",C380),[1]GEINDICE!AR$1:AS$65536,2,0),"")</f>
        <v/>
      </c>
      <c r="AE380" s="33" t="str">
        <f>IFERROR($X380/VLOOKUP(CONCATENATE("EUR",C380),[1]GEINDICE!AR$1:AS$65536,2,0),"")</f>
        <v/>
      </c>
      <c r="AF380" s="33" t="str">
        <f>IFERROR($AA380/VLOOKUP(CONCATENATE("EUR",C380),[1]GEINDICE!AR$1:AS$65536,2,0),"")</f>
        <v/>
      </c>
      <c r="AG380" s="48" t="str">
        <f>VLOOKUP(E380,[1]Apresentação!AW$1:AX$65536,2,0)</f>
        <v xml:space="preserve">                    2 - LEATHER AUXILIARIES</v>
      </c>
      <c r="AH380" s="48" t="str">
        <f t="shared" si="95"/>
        <v xml:space="preserve">         5204000054 - NOVALTAN AB BR</v>
      </c>
      <c r="AI380" s="49" t="str">
        <f t="shared" si="96"/>
        <v xml:space="preserve">     L00281 - ICL BENEFICIAMENTO DE COUROS LTDA.</v>
      </c>
      <c r="AJ380" t="str">
        <f t="shared" si="97"/>
        <v xml:space="preserve">     90 - SALES</v>
      </c>
      <c r="AK380" t="str">
        <f t="shared" si="98"/>
        <v/>
      </c>
      <c r="AL380">
        <f t="shared" si="99"/>
        <v>11</v>
      </c>
      <c r="AM380" t="str">
        <f t="shared" si="100"/>
        <v>2025 11</v>
      </c>
      <c r="AN380" t="str">
        <f t="shared" si="101"/>
        <v xml:space="preserve">ICL </v>
      </c>
    </row>
    <row r="381" spans="1:40" x14ac:dyDescent="0.35">
      <c r="A381">
        <v>84797</v>
      </c>
      <c r="B381" t="s">
        <v>274</v>
      </c>
      <c r="C381" s="31">
        <v>45987</v>
      </c>
      <c r="D381" t="s">
        <v>373</v>
      </c>
      <c r="E381" t="s">
        <v>374</v>
      </c>
      <c r="F381" t="s">
        <v>447</v>
      </c>
      <c r="G381" t="s">
        <v>448</v>
      </c>
      <c r="H381" t="s">
        <v>636</v>
      </c>
      <c r="I381" t="s">
        <v>637</v>
      </c>
      <c r="J381">
        <v>3000</v>
      </c>
      <c r="K381">
        <v>20100</v>
      </c>
      <c r="L381">
        <v>10235.54427</v>
      </c>
      <c r="M381">
        <v>4048.17</v>
      </c>
      <c r="N381">
        <v>6.7</v>
      </c>
      <c r="O381" s="32">
        <f t="shared" si="85"/>
        <v>16051.83</v>
      </c>
      <c r="P381" s="32">
        <f t="shared" si="86"/>
        <v>5816.2857299999996</v>
      </c>
      <c r="Q381">
        <v>768297</v>
      </c>
      <c r="R381" t="s">
        <v>312</v>
      </c>
      <c r="S381" t="s">
        <v>312</v>
      </c>
      <c r="T381" t="str">
        <f t="shared" si="87"/>
        <v>VEN</v>
      </c>
      <c r="U381" t="s">
        <v>437</v>
      </c>
      <c r="V381" s="33">
        <f t="shared" si="88"/>
        <v>20100</v>
      </c>
      <c r="W381">
        <f t="shared" si="89"/>
        <v>3000</v>
      </c>
      <c r="X381" s="33">
        <f t="shared" si="90"/>
        <v>16051.83</v>
      </c>
      <c r="Y381" s="33">
        <f t="shared" si="91"/>
        <v>4048.17</v>
      </c>
      <c r="Z381" s="45">
        <f t="shared" si="92"/>
        <v>0.25951670298507462</v>
      </c>
      <c r="AA381" s="33">
        <f t="shared" si="93"/>
        <v>5216.2857299999996</v>
      </c>
      <c r="AB381" s="45">
        <f t="shared" si="94"/>
        <v>0.32496517406426556</v>
      </c>
      <c r="AC381" s="33" t="str">
        <f>IFERROR($X381/VLOOKUP(CONCATENATE("USD",C381),[1]GEINDICE!AR$1:AS$65536,2,0),"")</f>
        <v/>
      </c>
      <c r="AD381" s="33" t="str">
        <f>IFERROR($AA381/VLOOKUP(CONCATENATE("USD",C381),[1]GEINDICE!AR$1:AS$65536,2,0),"")</f>
        <v/>
      </c>
      <c r="AE381" s="33" t="str">
        <f>IFERROR($X381/VLOOKUP(CONCATENATE("EUR",C381),[1]GEINDICE!AR$1:AS$65536,2,0),"")</f>
        <v/>
      </c>
      <c r="AF381" s="33" t="str">
        <f>IFERROR($AA381/VLOOKUP(CONCATENATE("EUR",C381),[1]GEINDICE!AR$1:AS$65536,2,0),"")</f>
        <v/>
      </c>
      <c r="AG381" s="48" t="str">
        <f>VLOOKUP(E381,[1]Apresentação!AW$1:AX$65536,2,0)</f>
        <v xml:space="preserve">                    2 - LEATHER AUXILIARIES</v>
      </c>
      <c r="AH381" s="48" t="str">
        <f t="shared" si="95"/>
        <v xml:space="preserve">         5204000054 - NOVALTAN AB BR</v>
      </c>
      <c r="AI381" s="49" t="str">
        <f t="shared" si="96"/>
        <v xml:space="preserve">     L00016 - A BUHLER SA CURTUME</v>
      </c>
      <c r="AJ381" t="str">
        <f t="shared" si="97"/>
        <v xml:space="preserve">     90 - SALES</v>
      </c>
      <c r="AK381" t="str">
        <f t="shared" si="98"/>
        <v/>
      </c>
      <c r="AL381">
        <f t="shared" si="99"/>
        <v>11</v>
      </c>
      <c r="AM381" t="str">
        <f t="shared" si="100"/>
        <v>2025 11</v>
      </c>
      <c r="AN381" t="str">
        <f t="shared" si="101"/>
        <v xml:space="preserve">A </v>
      </c>
    </row>
    <row r="382" spans="1:40" x14ac:dyDescent="0.35">
      <c r="A382">
        <v>84682</v>
      </c>
      <c r="B382" t="s">
        <v>274</v>
      </c>
      <c r="C382" s="31">
        <v>45979</v>
      </c>
      <c r="D382" t="s">
        <v>373</v>
      </c>
      <c r="E382" t="s">
        <v>374</v>
      </c>
      <c r="F382" t="s">
        <v>462</v>
      </c>
      <c r="G382" t="s">
        <v>463</v>
      </c>
      <c r="H382" t="s">
        <v>636</v>
      </c>
      <c r="I382" t="s">
        <v>637</v>
      </c>
      <c r="J382">
        <v>7000</v>
      </c>
      <c r="K382">
        <v>47600</v>
      </c>
      <c r="L382">
        <v>23882.93663</v>
      </c>
      <c r="M382">
        <v>9586.69</v>
      </c>
      <c r="N382">
        <v>6.8</v>
      </c>
      <c r="O382" s="32">
        <f t="shared" si="85"/>
        <v>38013.31</v>
      </c>
      <c r="P382" s="32">
        <f t="shared" si="86"/>
        <v>14130.373369999998</v>
      </c>
      <c r="Q382">
        <v>767551</v>
      </c>
      <c r="R382" t="s">
        <v>312</v>
      </c>
      <c r="S382" t="s">
        <v>312</v>
      </c>
      <c r="T382" t="str">
        <f t="shared" si="87"/>
        <v>VEN</v>
      </c>
      <c r="U382" t="s">
        <v>437</v>
      </c>
      <c r="V382" s="33">
        <f t="shared" si="88"/>
        <v>47600</v>
      </c>
      <c r="W382">
        <f t="shared" si="89"/>
        <v>7000</v>
      </c>
      <c r="X382" s="33">
        <f t="shared" si="90"/>
        <v>38013.31</v>
      </c>
      <c r="Y382" s="33">
        <f t="shared" si="91"/>
        <v>9586.69</v>
      </c>
      <c r="Z382" s="45">
        <f t="shared" si="92"/>
        <v>0.26744481869747894</v>
      </c>
      <c r="AA382" s="33">
        <f t="shared" si="93"/>
        <v>12730.373369999998</v>
      </c>
      <c r="AB382" s="45">
        <f t="shared" si="94"/>
        <v>0.33489252501294936</v>
      </c>
      <c r="AC382" s="33" t="str">
        <f>IFERROR($X382/VLOOKUP(CONCATENATE("USD",C382),[1]GEINDICE!AR$1:AS$65536,2,0),"")</f>
        <v/>
      </c>
      <c r="AD382" s="33" t="str">
        <f>IFERROR($AA382/VLOOKUP(CONCATENATE("USD",C382),[1]GEINDICE!AR$1:AS$65536,2,0),"")</f>
        <v/>
      </c>
      <c r="AE382" s="33" t="str">
        <f>IFERROR($X382/VLOOKUP(CONCATENATE("EUR",C382),[1]GEINDICE!AR$1:AS$65536,2,0),"")</f>
        <v/>
      </c>
      <c r="AF382" s="33" t="str">
        <f>IFERROR($AA382/VLOOKUP(CONCATENATE("EUR",C382),[1]GEINDICE!AR$1:AS$65536,2,0),"")</f>
        <v/>
      </c>
      <c r="AG382" s="48" t="str">
        <f>VLOOKUP(E382,[1]Apresentação!AW$1:AX$65536,2,0)</f>
        <v xml:space="preserve">                    2 - LEATHER AUXILIARIES</v>
      </c>
      <c r="AH382" s="48" t="str">
        <f t="shared" si="95"/>
        <v xml:space="preserve">         5204000054 - NOVALTAN AB BR</v>
      </c>
      <c r="AI382" s="49" t="str">
        <f t="shared" si="96"/>
        <v xml:space="preserve">     L00337 - AMCM IND COM IMP EXP E SERVS TECNICOS LTDA</v>
      </c>
      <c r="AJ382" t="str">
        <f t="shared" si="97"/>
        <v xml:space="preserve">     90 - SALES</v>
      </c>
      <c r="AK382" t="str">
        <f t="shared" si="98"/>
        <v/>
      </c>
      <c r="AL382">
        <f t="shared" si="99"/>
        <v>11</v>
      </c>
      <c r="AM382" t="str">
        <f t="shared" si="100"/>
        <v>2025 11</v>
      </c>
      <c r="AN382" t="str">
        <f t="shared" si="101"/>
        <v xml:space="preserve">AMCM </v>
      </c>
    </row>
    <row r="383" spans="1:40" x14ac:dyDescent="0.35">
      <c r="A383">
        <v>84821</v>
      </c>
      <c r="B383" t="s">
        <v>274</v>
      </c>
      <c r="C383" s="31">
        <v>45988</v>
      </c>
      <c r="D383" t="s">
        <v>373</v>
      </c>
      <c r="E383" t="s">
        <v>374</v>
      </c>
      <c r="F383" t="s">
        <v>433</v>
      </c>
      <c r="G383" t="s">
        <v>434</v>
      </c>
      <c r="H383" t="s">
        <v>636</v>
      </c>
      <c r="I383" t="s">
        <v>637</v>
      </c>
      <c r="J383">
        <v>150</v>
      </c>
      <c r="K383">
        <v>1000.5</v>
      </c>
      <c r="L383">
        <v>511.77721000000003</v>
      </c>
      <c r="M383">
        <v>201.5</v>
      </c>
      <c r="N383">
        <v>6.67</v>
      </c>
      <c r="O383" s="32">
        <f t="shared" si="85"/>
        <v>799</v>
      </c>
      <c r="P383" s="32">
        <f t="shared" si="86"/>
        <v>287.22278999999997</v>
      </c>
      <c r="Q383">
        <v>768473</v>
      </c>
      <c r="R383" t="s">
        <v>312</v>
      </c>
      <c r="S383" t="s">
        <v>312</v>
      </c>
      <c r="T383" t="str">
        <f t="shared" si="87"/>
        <v>VEN</v>
      </c>
      <c r="U383" t="s">
        <v>313</v>
      </c>
      <c r="V383" s="33">
        <f t="shared" si="88"/>
        <v>1000.5</v>
      </c>
      <c r="W383">
        <f t="shared" si="89"/>
        <v>150</v>
      </c>
      <c r="X383" s="33">
        <f t="shared" si="90"/>
        <v>799</v>
      </c>
      <c r="Y383" s="33">
        <f t="shared" si="91"/>
        <v>201.5</v>
      </c>
      <c r="Z383" s="45">
        <f t="shared" si="92"/>
        <v>0.2570942428785607</v>
      </c>
      <c r="AA383" s="33">
        <f t="shared" si="93"/>
        <v>257.22278999999997</v>
      </c>
      <c r="AB383" s="45">
        <f t="shared" si="94"/>
        <v>0.32193090112640799</v>
      </c>
      <c r="AC383" s="33" t="str">
        <f>IFERROR($X383/VLOOKUP(CONCATENATE("USD",C383),[1]GEINDICE!AR$1:AS$65536,2,0),"")</f>
        <v/>
      </c>
      <c r="AD383" s="33" t="str">
        <f>IFERROR($AA383/VLOOKUP(CONCATENATE("USD",C383),[1]GEINDICE!AR$1:AS$65536,2,0),"")</f>
        <v/>
      </c>
      <c r="AE383" s="33" t="str">
        <f>IFERROR($X383/VLOOKUP(CONCATENATE("EUR",C383),[1]GEINDICE!AR$1:AS$65536,2,0),"")</f>
        <v/>
      </c>
      <c r="AF383" s="33" t="str">
        <f>IFERROR($AA383/VLOOKUP(CONCATENATE("EUR",C383),[1]GEINDICE!AR$1:AS$65536,2,0),"")</f>
        <v/>
      </c>
      <c r="AG383" s="48" t="str">
        <f>VLOOKUP(E383,[1]Apresentação!AW$1:AX$65536,2,0)</f>
        <v xml:space="preserve">                    2 - LEATHER AUXILIARIES</v>
      </c>
      <c r="AH383" s="48" t="str">
        <f t="shared" si="95"/>
        <v xml:space="preserve">         5204000054 - NOVALTAN AB BR</v>
      </c>
      <c r="AI383" s="49" t="str">
        <f t="shared" si="96"/>
        <v xml:space="preserve">     L00469 - VALESEMI BENEFICIAMENTO DE COUROS LTDA</v>
      </c>
      <c r="AJ383" t="str">
        <f t="shared" si="97"/>
        <v xml:space="preserve">     90 - SALES</v>
      </c>
      <c r="AK383" t="str">
        <f t="shared" si="98"/>
        <v/>
      </c>
      <c r="AL383">
        <f t="shared" si="99"/>
        <v>11</v>
      </c>
      <c r="AM383" t="str">
        <f t="shared" si="100"/>
        <v>2025 11</v>
      </c>
      <c r="AN383" t="str">
        <f t="shared" si="101"/>
        <v xml:space="preserve">VALESEMI </v>
      </c>
    </row>
    <row r="384" spans="1:40" x14ac:dyDescent="0.35">
      <c r="A384">
        <v>81091</v>
      </c>
      <c r="B384" t="s">
        <v>274</v>
      </c>
      <c r="C384" s="31">
        <v>45688</v>
      </c>
      <c r="D384" t="s">
        <v>373</v>
      </c>
      <c r="E384" t="s">
        <v>374</v>
      </c>
      <c r="F384" t="s">
        <v>644</v>
      </c>
      <c r="G384" t="s">
        <v>645</v>
      </c>
      <c r="H384" t="s">
        <v>636</v>
      </c>
      <c r="I384" t="s">
        <v>637</v>
      </c>
      <c r="J384">
        <v>300</v>
      </c>
      <c r="K384">
        <v>1992</v>
      </c>
      <c r="L384">
        <v>1042.2853500000001</v>
      </c>
      <c r="M384">
        <v>401.18</v>
      </c>
      <c r="N384">
        <v>6.6400000000000006</v>
      </c>
      <c r="O384" s="32">
        <f t="shared" si="85"/>
        <v>1590.82</v>
      </c>
      <c r="P384" s="32">
        <f t="shared" si="86"/>
        <v>548.53464999999983</v>
      </c>
      <c r="Q384">
        <v>708780</v>
      </c>
      <c r="R384" t="s">
        <v>312</v>
      </c>
      <c r="S384" t="s">
        <v>457</v>
      </c>
      <c r="T384" t="str">
        <f t="shared" si="87"/>
        <v>VEN</v>
      </c>
      <c r="U384" t="s">
        <v>437</v>
      </c>
      <c r="V384" s="33">
        <f t="shared" si="88"/>
        <v>1992</v>
      </c>
      <c r="W384">
        <f t="shared" si="89"/>
        <v>300</v>
      </c>
      <c r="X384" s="33">
        <f t="shared" si="90"/>
        <v>1590.82</v>
      </c>
      <c r="Y384" s="33">
        <f t="shared" si="91"/>
        <v>401.18</v>
      </c>
      <c r="Z384" s="45">
        <f t="shared" si="92"/>
        <v>0.24524831827309229</v>
      </c>
      <c r="AA384" s="33">
        <f t="shared" si="93"/>
        <v>488.53464999999983</v>
      </c>
      <c r="AB384" s="45">
        <f t="shared" si="94"/>
        <v>0.3070961202398762</v>
      </c>
      <c r="AC384" s="33">
        <f>IFERROR($X384/VLOOKUP(CONCATENATE("USD",C384),[1]GEINDICE!AR$1:AS$65536,2,0),"")</f>
        <v>272.86324419821273</v>
      </c>
      <c r="AD384" s="33">
        <f>IFERROR($AA384/VLOOKUP(CONCATENATE("USD",C384),[1]GEINDICE!AR$1:AS$65536,2,0),"")</f>
        <v>83.795243649337039</v>
      </c>
      <c r="AE384" s="33">
        <f>IFERROR($X384/VLOOKUP(CONCATENATE("EUR",C384),[1]GEINDICE!AR$1:AS$65536,2,0),"")</f>
        <v>262.44225946944698</v>
      </c>
      <c r="AF384" s="33">
        <f>IFERROR($AA384/VLOOKUP(CONCATENATE("EUR",C384),[1]GEINDICE!AR$1:AS$65536,2,0),"")</f>
        <v>80.594999670054079</v>
      </c>
      <c r="AG384" s="48" t="str">
        <f>VLOOKUP(E384,[1]Apresentação!AW$1:AX$65536,2,0)</f>
        <v xml:space="preserve">                    2 - LEATHER AUXILIARIES</v>
      </c>
      <c r="AH384" s="48" t="str">
        <f t="shared" si="95"/>
        <v xml:space="preserve">         5204000054 - NOVALTAN AB BR</v>
      </c>
      <c r="AI384" s="49" t="str">
        <f t="shared" si="96"/>
        <v xml:space="preserve">     L00087 - BOLZANO BRASIL INDUSTRIA E COM DE COUROS E PELES LTDA</v>
      </c>
      <c r="AJ384" t="str">
        <f t="shared" si="97"/>
        <v xml:space="preserve">     90 - SALES</v>
      </c>
      <c r="AK384" t="str">
        <f t="shared" si="98"/>
        <v/>
      </c>
      <c r="AL384">
        <f t="shared" si="99"/>
        <v>1</v>
      </c>
      <c r="AM384" t="str">
        <f t="shared" si="100"/>
        <v>2025 1</v>
      </c>
      <c r="AN384" t="str">
        <f t="shared" si="101"/>
        <v xml:space="preserve">BOLZANO </v>
      </c>
    </row>
    <row r="385" spans="1:40" x14ac:dyDescent="0.35">
      <c r="A385">
        <v>82232</v>
      </c>
      <c r="B385" t="s">
        <v>274</v>
      </c>
      <c r="C385" s="31">
        <v>45777</v>
      </c>
      <c r="D385" t="s">
        <v>373</v>
      </c>
      <c r="E385" t="s">
        <v>374</v>
      </c>
      <c r="F385" t="s">
        <v>644</v>
      </c>
      <c r="G385" t="s">
        <v>645</v>
      </c>
      <c r="H385" t="s">
        <v>636</v>
      </c>
      <c r="I385" t="s">
        <v>637</v>
      </c>
      <c r="J385">
        <v>200</v>
      </c>
      <c r="K385">
        <v>1328</v>
      </c>
      <c r="L385">
        <v>704.65786000000003</v>
      </c>
      <c r="M385">
        <v>267.45999999999998</v>
      </c>
      <c r="N385">
        <v>6.6400000000000006</v>
      </c>
      <c r="O385" s="32">
        <f t="shared" si="85"/>
        <v>1060.54</v>
      </c>
      <c r="P385" s="32">
        <f t="shared" si="86"/>
        <v>355.88213999999994</v>
      </c>
      <c r="Q385">
        <v>735249</v>
      </c>
      <c r="R385" t="s">
        <v>312</v>
      </c>
      <c r="S385" t="s">
        <v>457</v>
      </c>
      <c r="T385" t="str">
        <f t="shared" si="87"/>
        <v>VEN</v>
      </c>
      <c r="U385" t="s">
        <v>437</v>
      </c>
      <c r="V385" s="33">
        <f t="shared" si="88"/>
        <v>1328</v>
      </c>
      <c r="W385">
        <f t="shared" si="89"/>
        <v>200</v>
      </c>
      <c r="X385" s="33">
        <f t="shared" si="90"/>
        <v>1060.54</v>
      </c>
      <c r="Y385" s="33">
        <f t="shared" si="91"/>
        <v>267.45999999999998</v>
      </c>
      <c r="Z385" s="45">
        <f t="shared" si="92"/>
        <v>0.23786305722891563</v>
      </c>
      <c r="AA385" s="33">
        <f t="shared" si="93"/>
        <v>315.88213999999994</v>
      </c>
      <c r="AB385" s="45">
        <f t="shared" si="94"/>
        <v>0.29785028381767775</v>
      </c>
      <c r="AC385" s="33">
        <f>IFERROR($X385/VLOOKUP(CONCATENATE("USD",C385),[1]GEINDICE!AR$1:AS$65536,2,0),"")</f>
        <v>187.34807801017524</v>
      </c>
      <c r="AD385" s="33">
        <f>IFERROR($AA385/VLOOKUP(CONCATENATE("USD",C385),[1]GEINDICE!AR$1:AS$65536,2,0),"")</f>
        <v>55.80167820802712</v>
      </c>
      <c r="AE385" s="33">
        <f>IFERROR($X385/VLOOKUP(CONCATENATE("EUR",C385),[1]GEINDICE!AR$1:AS$65536,2,0),"")</f>
        <v>165.04917828685257</v>
      </c>
      <c r="AF385" s="33">
        <f>IFERROR($AA385/VLOOKUP(CONCATENATE("EUR",C385),[1]GEINDICE!AR$1:AS$65536,2,0),"")</f>
        <v>49.159944596613535</v>
      </c>
      <c r="AG385" s="48" t="str">
        <f>VLOOKUP(E385,[1]Apresentação!AW$1:AX$65536,2,0)</f>
        <v xml:space="preserve">                    2 - LEATHER AUXILIARIES</v>
      </c>
      <c r="AH385" s="48" t="str">
        <f t="shared" si="95"/>
        <v xml:space="preserve">         5204000054 - NOVALTAN AB BR</v>
      </c>
      <c r="AI385" s="49" t="str">
        <f t="shared" si="96"/>
        <v xml:space="preserve">     L00087 - BOLZANO BRASIL INDUSTRIA E COM DE COUROS E PELES LTDA</v>
      </c>
      <c r="AJ385" t="str">
        <f t="shared" si="97"/>
        <v xml:space="preserve">     90 - SALES</v>
      </c>
      <c r="AK385" t="str">
        <f t="shared" si="98"/>
        <v/>
      </c>
      <c r="AL385">
        <f t="shared" si="99"/>
        <v>4</v>
      </c>
      <c r="AM385" t="str">
        <f t="shared" si="100"/>
        <v>2025 4</v>
      </c>
      <c r="AN385" t="str">
        <f t="shared" si="101"/>
        <v xml:space="preserve">BOLZANO </v>
      </c>
    </row>
    <row r="386" spans="1:40" x14ac:dyDescent="0.35">
      <c r="A386">
        <v>80841</v>
      </c>
      <c r="B386" t="s">
        <v>274</v>
      </c>
      <c r="C386" s="31">
        <v>45670</v>
      </c>
      <c r="D386" t="s">
        <v>373</v>
      </c>
      <c r="E386" t="s">
        <v>374</v>
      </c>
      <c r="F386" t="s">
        <v>644</v>
      </c>
      <c r="G386" t="s">
        <v>645</v>
      </c>
      <c r="H386" t="s">
        <v>636</v>
      </c>
      <c r="I386" t="s">
        <v>637</v>
      </c>
      <c r="J386">
        <v>300</v>
      </c>
      <c r="K386">
        <v>1992</v>
      </c>
      <c r="L386">
        <v>1019.70653</v>
      </c>
      <c r="M386">
        <v>401.18</v>
      </c>
      <c r="N386">
        <v>6.6400000000000006</v>
      </c>
      <c r="O386" s="32">
        <f t="shared" si="85"/>
        <v>1590.82</v>
      </c>
      <c r="P386" s="32">
        <f t="shared" si="86"/>
        <v>571.11346999999989</v>
      </c>
      <c r="Q386">
        <v>706875</v>
      </c>
      <c r="R386" t="s">
        <v>312</v>
      </c>
      <c r="S386" t="s">
        <v>457</v>
      </c>
      <c r="T386" t="str">
        <f t="shared" si="87"/>
        <v>VEN</v>
      </c>
      <c r="U386" t="s">
        <v>437</v>
      </c>
      <c r="V386" s="33">
        <f t="shared" si="88"/>
        <v>1992</v>
      </c>
      <c r="W386">
        <f t="shared" si="89"/>
        <v>300</v>
      </c>
      <c r="X386" s="33">
        <f t="shared" si="90"/>
        <v>1590.82</v>
      </c>
      <c r="Y386" s="33">
        <f t="shared" si="91"/>
        <v>401.18</v>
      </c>
      <c r="Z386" s="45">
        <f t="shared" si="92"/>
        <v>0.25658306726907626</v>
      </c>
      <c r="AA386" s="33">
        <f t="shared" si="93"/>
        <v>511.11346999999989</v>
      </c>
      <c r="AB386" s="45">
        <f t="shared" si="94"/>
        <v>0.32128931620170725</v>
      </c>
      <c r="AC386" s="33">
        <f>IFERROR($X386/VLOOKUP(CONCATENATE("USD",C386),[1]GEINDICE!AR$1:AS$65536,2,0),"")</f>
        <v>260.45285613713389</v>
      </c>
      <c r="AD386" s="33">
        <f>IFERROR($AA386/VLOOKUP(CONCATENATE("USD",C386),[1]GEINDICE!AR$1:AS$65536,2,0),"")</f>
        <v>83.680720051081366</v>
      </c>
      <c r="AE386" s="33">
        <f>IFERROR($X386/VLOOKUP(CONCATENATE("EUR",C386),[1]GEINDICE!AR$1:AS$65536,2,0),"")</f>
        <v>255.39750834831747</v>
      </c>
      <c r="AF386" s="33">
        <f>IFERROR($AA386/VLOOKUP(CONCATENATE("EUR",C386),[1]GEINDICE!AR$1:AS$65536,2,0),"")</f>
        <v>82.05649081685074</v>
      </c>
      <c r="AG386" s="48" t="str">
        <f>VLOOKUP(E386,[1]Apresentação!AW$1:AX$65536,2,0)</f>
        <v xml:space="preserve">                    2 - LEATHER AUXILIARIES</v>
      </c>
      <c r="AH386" s="48" t="str">
        <f t="shared" si="95"/>
        <v xml:space="preserve">         5204000054 - NOVALTAN AB BR</v>
      </c>
      <c r="AI386" s="49" t="str">
        <f t="shared" si="96"/>
        <v xml:space="preserve">     L00087 - BOLZANO BRASIL INDUSTRIA E COM DE COUROS E PELES LTDA</v>
      </c>
      <c r="AJ386" t="str">
        <f t="shared" si="97"/>
        <v xml:space="preserve">     90 - SALES</v>
      </c>
      <c r="AK386" t="str">
        <f t="shared" si="98"/>
        <v/>
      </c>
      <c r="AL386">
        <f t="shared" si="99"/>
        <v>1</v>
      </c>
      <c r="AM386" t="str">
        <f t="shared" si="100"/>
        <v>2025 1</v>
      </c>
      <c r="AN386" t="str">
        <f t="shared" si="101"/>
        <v xml:space="preserve">BOLZANO </v>
      </c>
    </row>
    <row r="387" spans="1:40" x14ac:dyDescent="0.35">
      <c r="A387">
        <v>80960</v>
      </c>
      <c r="B387" t="s">
        <v>274</v>
      </c>
      <c r="C387" s="31">
        <v>45679</v>
      </c>
      <c r="D387" t="s">
        <v>373</v>
      </c>
      <c r="E387" t="s">
        <v>374</v>
      </c>
      <c r="F387" t="s">
        <v>644</v>
      </c>
      <c r="G387" t="s">
        <v>645</v>
      </c>
      <c r="H387" t="s">
        <v>636</v>
      </c>
      <c r="I387" t="s">
        <v>637</v>
      </c>
      <c r="J387">
        <v>300</v>
      </c>
      <c r="K387">
        <v>1992</v>
      </c>
      <c r="L387">
        <v>1019.70651</v>
      </c>
      <c r="M387">
        <v>401.18</v>
      </c>
      <c r="N387">
        <v>6.6400000000000006</v>
      </c>
      <c r="O387" s="32">
        <f t="shared" si="85"/>
        <v>1590.82</v>
      </c>
      <c r="P387" s="32">
        <f t="shared" si="86"/>
        <v>571.11348999999996</v>
      </c>
      <c r="Q387">
        <v>707812</v>
      </c>
      <c r="R387" t="s">
        <v>312</v>
      </c>
      <c r="S387" t="s">
        <v>457</v>
      </c>
      <c r="T387" t="str">
        <f t="shared" si="87"/>
        <v>VEN</v>
      </c>
      <c r="U387" t="s">
        <v>437</v>
      </c>
      <c r="V387" s="33">
        <f t="shared" si="88"/>
        <v>1992</v>
      </c>
      <c r="W387">
        <f t="shared" si="89"/>
        <v>300</v>
      </c>
      <c r="X387" s="33">
        <f t="shared" si="90"/>
        <v>1590.82</v>
      </c>
      <c r="Y387" s="33">
        <f t="shared" si="91"/>
        <v>401.18</v>
      </c>
      <c r="Z387" s="45">
        <f t="shared" si="92"/>
        <v>0.25658307730923691</v>
      </c>
      <c r="AA387" s="33">
        <f t="shared" si="93"/>
        <v>511.11348999999996</v>
      </c>
      <c r="AB387" s="45">
        <f t="shared" si="94"/>
        <v>0.32128932877383987</v>
      </c>
      <c r="AC387" s="33">
        <f>IFERROR($X387/VLOOKUP(CONCATENATE("USD",C387),[1]GEINDICE!AR$1:AS$65536,2,0),"")</f>
        <v>266.58511244428058</v>
      </c>
      <c r="AD387" s="33">
        <f>IFERROR($AA387/VLOOKUP(CONCATENATE("USD",C387),[1]GEINDICE!AR$1:AS$65536,2,0),"")</f>
        <v>85.650951838321532</v>
      </c>
      <c r="AE387" s="33">
        <f>IFERROR($X387/VLOOKUP(CONCATENATE("EUR",C387),[1]GEINDICE!AR$1:AS$65536,2,0),"")</f>
        <v>255.84110646510132</v>
      </c>
      <c r="AF387" s="33">
        <f>IFERROR($AA387/VLOOKUP(CONCATENATE("EUR",C387),[1]GEINDICE!AR$1:AS$65536,2,0),"")</f>
        <v>82.199017368928907</v>
      </c>
      <c r="AG387" s="48" t="str">
        <f>VLOOKUP(E387,[1]Apresentação!AW$1:AX$65536,2,0)</f>
        <v xml:space="preserve">                    2 - LEATHER AUXILIARIES</v>
      </c>
      <c r="AH387" s="48" t="str">
        <f t="shared" si="95"/>
        <v xml:space="preserve">         5204000054 - NOVALTAN AB BR</v>
      </c>
      <c r="AI387" s="49" t="str">
        <f t="shared" si="96"/>
        <v xml:space="preserve">     L00087 - BOLZANO BRASIL INDUSTRIA E COM DE COUROS E PELES LTDA</v>
      </c>
      <c r="AJ387" t="str">
        <f t="shared" si="97"/>
        <v xml:space="preserve">     90 - SALES</v>
      </c>
      <c r="AK387" t="str">
        <f t="shared" si="98"/>
        <v/>
      </c>
      <c r="AL387">
        <f t="shared" si="99"/>
        <v>1</v>
      </c>
      <c r="AM387" t="str">
        <f t="shared" si="100"/>
        <v>2025 1</v>
      </c>
      <c r="AN387" t="str">
        <f t="shared" si="101"/>
        <v xml:space="preserve">BOLZANO </v>
      </c>
    </row>
    <row r="388" spans="1:40" x14ac:dyDescent="0.35">
      <c r="A388">
        <v>81375</v>
      </c>
      <c r="B388" t="s">
        <v>274</v>
      </c>
      <c r="C388" s="31">
        <v>45712</v>
      </c>
      <c r="D388" t="s">
        <v>373</v>
      </c>
      <c r="E388" t="s">
        <v>374</v>
      </c>
      <c r="F388" t="s">
        <v>644</v>
      </c>
      <c r="G388" t="s">
        <v>645</v>
      </c>
      <c r="H388" t="s">
        <v>636</v>
      </c>
      <c r="I388" t="s">
        <v>637</v>
      </c>
      <c r="J388">
        <v>300</v>
      </c>
      <c r="K388">
        <v>1992</v>
      </c>
      <c r="L388">
        <v>1049.5037400000001</v>
      </c>
      <c r="M388">
        <v>401.18</v>
      </c>
      <c r="N388">
        <v>6.6400000000000006</v>
      </c>
      <c r="O388" s="32">
        <f t="shared" ref="O388:O451" si="102">$K388-$Y388</f>
        <v>1590.82</v>
      </c>
      <c r="P388" s="32">
        <f t="shared" ref="P388:P451" si="103">($O388-$L388)</f>
        <v>541.31625999999983</v>
      </c>
      <c r="Q388">
        <v>711016</v>
      </c>
      <c r="R388" t="s">
        <v>312</v>
      </c>
      <c r="S388" t="s">
        <v>457</v>
      </c>
      <c r="T388" t="str">
        <f t="shared" ref="T388:T451" si="104">MID($U388,1,3)</f>
        <v>VEN</v>
      </c>
      <c r="U388" t="s">
        <v>437</v>
      </c>
      <c r="V388" s="33">
        <f t="shared" ref="V388:V451" si="105">IF($T388="DEV",-$K388,$K388)</f>
        <v>1992</v>
      </c>
      <c r="W388">
        <f t="shared" ref="W388:W451" si="106">IF($T388="DEV",-$J388,$J388)</f>
        <v>300</v>
      </c>
      <c r="X388" s="33">
        <f t="shared" ref="X388:X451" si="107">$V388-$Y388</f>
        <v>1590.82</v>
      </c>
      <c r="Y388" s="33">
        <f t="shared" ref="Y388:Y451" si="108">IF(A388=59876,M388,IF(A388=59868,M388,IF(R388="6111",((K388*0.12)+M388),IF(T388="DEV",-M388,M388))))</f>
        <v>401.18</v>
      </c>
      <c r="Z388" s="45">
        <f t="shared" ref="Z388:Z451" si="109">IFERROR($AA388/$V388,0)</f>
        <v>0.24162462851405614</v>
      </c>
      <c r="AA388" s="33">
        <f t="shared" ref="AA388:AA451" si="110">IF(VLOOKUP(AL388,AR:AS,2,0)="sim",IF($T388="DEV",($X388-$L388),$P388)-(0.2*W388),IF(VLOOKUP(AL388,AR:AS,2,0)="OK",IF($T388="DEV",($X388-$L388),$P388)-(0.2*W388),IF($T388="DEV",($X388-$L388),$P388)))</f>
        <v>481.31625999999983</v>
      </c>
      <c r="AB388" s="45">
        <f t="shared" ref="AB388:AB451" si="111">IFERROR($AA388/$X388,0)</f>
        <v>0.30255859242403277</v>
      </c>
      <c r="AC388" s="33">
        <f>IFERROR($X388/VLOOKUP(CONCATENATE("USD",C388),[1]GEINDICE!AR$1:AS$65536,2,0),"")</f>
        <v>277.83366516469312</v>
      </c>
      <c r="AD388" s="33">
        <f>IFERROR($AA388/VLOOKUP(CONCATENATE("USD",C388),[1]GEINDICE!AR$1:AS$65536,2,0),"")</f>
        <v>84.060962660239582</v>
      </c>
      <c r="AE388" s="33">
        <f>IFERROR($X388/VLOOKUP(CONCATENATE("EUR",C388),[1]GEINDICE!AR$1:AS$65536,2,0),"")</f>
        <v>265.38878601337939</v>
      </c>
      <c r="AF388" s="33">
        <f>IFERROR($AA388/VLOOKUP(CONCATENATE("EUR",C388),[1]GEINDICE!AR$1:AS$65536,2,0),"")</f>
        <v>80.295657541330897</v>
      </c>
      <c r="AG388" s="48" t="str">
        <f>VLOOKUP(E388,[1]Apresentação!AW$1:AX$65536,2,0)</f>
        <v xml:space="preserve">                    2 - LEATHER AUXILIARIES</v>
      </c>
      <c r="AH388" s="48" t="str">
        <f t="shared" ref="AH388:AH451" si="112">CONCATENATE("         ",H388," - ",I388)</f>
        <v xml:space="preserve">         5204000054 - NOVALTAN AB BR</v>
      </c>
      <c r="AI388" s="49" t="str">
        <f t="shared" ref="AI388:AI451" si="113">CONCATENATE("     ",F388," - ",G388)</f>
        <v xml:space="preserve">     L00087 - BOLZANO BRASIL INDUSTRIA E COM DE COUROS E PELES LTDA</v>
      </c>
      <c r="AJ388" t="str">
        <f t="shared" ref="AJ388:AJ451" si="114">IF(RIGHT(I388,2)="BR","     90 - SALES","     93 - RESALES")</f>
        <v xml:space="preserve">     90 - SALES</v>
      </c>
      <c r="AK388" t="str">
        <f t="shared" ref="AK388:AK451" si="115">IF(R388="3201","EXP",IF(R388="7101","EXP",""))</f>
        <v/>
      </c>
      <c r="AL388">
        <f t="shared" ref="AL388:AL451" si="116">VLOOKUP(MONTH(C388),AQ:AR,2,0)</f>
        <v>2</v>
      </c>
      <c r="AM388" t="str">
        <f t="shared" ref="AM388:AM451" si="117">CONCATENATE(YEAR(C388)," ",MONTH(C388))</f>
        <v>2025 2</v>
      </c>
      <c r="AN388" t="str">
        <f t="shared" ref="AN388:AN451" si="118">MID(G388,1,SEARCH(" ",G388,1))</f>
        <v xml:space="preserve">BOLZANO </v>
      </c>
    </row>
    <row r="389" spans="1:40" x14ac:dyDescent="0.35">
      <c r="A389">
        <v>81965</v>
      </c>
      <c r="B389" t="s">
        <v>274</v>
      </c>
      <c r="C389" s="31">
        <v>45755</v>
      </c>
      <c r="D389" t="s">
        <v>373</v>
      </c>
      <c r="E389" t="s">
        <v>374</v>
      </c>
      <c r="F389" t="s">
        <v>644</v>
      </c>
      <c r="G389" t="s">
        <v>645</v>
      </c>
      <c r="H389" t="s">
        <v>636</v>
      </c>
      <c r="I389" t="s">
        <v>637</v>
      </c>
      <c r="J389">
        <v>200</v>
      </c>
      <c r="K389">
        <v>1328</v>
      </c>
      <c r="L389">
        <v>699.88706000000002</v>
      </c>
      <c r="M389">
        <v>267.45999999999998</v>
      </c>
      <c r="N389">
        <v>6.6400000000000006</v>
      </c>
      <c r="O389" s="32">
        <f t="shared" si="102"/>
        <v>1060.54</v>
      </c>
      <c r="P389" s="32">
        <f t="shared" si="103"/>
        <v>360.65293999999994</v>
      </c>
      <c r="Q389">
        <v>727275</v>
      </c>
      <c r="R389" t="s">
        <v>312</v>
      </c>
      <c r="S389" t="s">
        <v>457</v>
      </c>
      <c r="T389" t="str">
        <f t="shared" si="104"/>
        <v>VEN</v>
      </c>
      <c r="U389" t="s">
        <v>437</v>
      </c>
      <c r="V389" s="33">
        <f t="shared" si="105"/>
        <v>1328</v>
      </c>
      <c r="W389">
        <f t="shared" si="106"/>
        <v>200</v>
      </c>
      <c r="X389" s="33">
        <f t="shared" si="107"/>
        <v>1060.54</v>
      </c>
      <c r="Y389" s="33">
        <f t="shared" si="108"/>
        <v>267.45999999999998</v>
      </c>
      <c r="Z389" s="45">
        <f t="shared" si="109"/>
        <v>0.24145552710843368</v>
      </c>
      <c r="AA389" s="33">
        <f t="shared" si="110"/>
        <v>320.65293999999994</v>
      </c>
      <c r="AB389" s="45">
        <f t="shared" si="111"/>
        <v>0.30234874686480467</v>
      </c>
      <c r="AC389" s="33">
        <f>IFERROR($X389/VLOOKUP(CONCATENATE("USD",C389),[1]GEINDICE!AR$1:AS$65536,2,0),"")</f>
        <v>178.63832367605443</v>
      </c>
      <c r="AD389" s="33">
        <f>IFERROR($AA389/VLOOKUP(CONCATENATE("USD",C389),[1]GEINDICE!AR$1:AS$65536,2,0),"")</f>
        <v>54.01107330548443</v>
      </c>
      <c r="AE389" s="33">
        <f>IFERROR($X389/VLOOKUP(CONCATENATE("EUR",C389),[1]GEINDICE!AR$1:AS$65536,2,0),"")</f>
        <v>163.69389393097487</v>
      </c>
      <c r="AF389" s="33">
        <f>IFERROR($AA389/VLOOKUP(CONCATENATE("EUR",C389),[1]GEINDICE!AR$1:AS$65536,2,0),"")</f>
        <v>49.492643699450504</v>
      </c>
      <c r="AG389" s="48" t="str">
        <f>VLOOKUP(E389,[1]Apresentação!AW$1:AX$65536,2,0)</f>
        <v xml:space="preserve">                    2 - LEATHER AUXILIARIES</v>
      </c>
      <c r="AH389" s="48" t="str">
        <f t="shared" si="112"/>
        <v xml:space="preserve">         5204000054 - NOVALTAN AB BR</v>
      </c>
      <c r="AI389" s="49" t="str">
        <f t="shared" si="113"/>
        <v xml:space="preserve">     L00087 - BOLZANO BRASIL INDUSTRIA E COM DE COUROS E PELES LTDA</v>
      </c>
      <c r="AJ389" t="str">
        <f t="shared" si="114"/>
        <v xml:space="preserve">     90 - SALES</v>
      </c>
      <c r="AK389" t="str">
        <f t="shared" si="115"/>
        <v/>
      </c>
      <c r="AL389">
        <f t="shared" si="116"/>
        <v>4</v>
      </c>
      <c r="AM389" t="str">
        <f t="shared" si="117"/>
        <v>2025 4</v>
      </c>
      <c r="AN389" t="str">
        <f t="shared" si="118"/>
        <v xml:space="preserve">BOLZANO </v>
      </c>
    </row>
    <row r="390" spans="1:40" x14ac:dyDescent="0.35">
      <c r="A390">
        <v>82154</v>
      </c>
      <c r="B390" t="s">
        <v>274</v>
      </c>
      <c r="C390" s="31">
        <v>45771</v>
      </c>
      <c r="D390" t="s">
        <v>373</v>
      </c>
      <c r="E390" t="s">
        <v>374</v>
      </c>
      <c r="F390" t="s">
        <v>644</v>
      </c>
      <c r="G390" t="s">
        <v>645</v>
      </c>
      <c r="H390" t="s">
        <v>636</v>
      </c>
      <c r="I390" t="s">
        <v>637</v>
      </c>
      <c r="J390">
        <v>300</v>
      </c>
      <c r="K390">
        <v>1992</v>
      </c>
      <c r="L390">
        <v>1049.8305800000001</v>
      </c>
      <c r="M390">
        <v>401.18</v>
      </c>
      <c r="N390">
        <v>6.6400000000000006</v>
      </c>
      <c r="O390" s="32">
        <f t="shared" si="102"/>
        <v>1590.82</v>
      </c>
      <c r="P390" s="32">
        <f t="shared" si="103"/>
        <v>540.98941999999988</v>
      </c>
      <c r="Q390">
        <v>732999</v>
      </c>
      <c r="R390" t="s">
        <v>312</v>
      </c>
      <c r="S390" t="s">
        <v>457</v>
      </c>
      <c r="T390" t="str">
        <f t="shared" si="104"/>
        <v>VEN</v>
      </c>
      <c r="U390" t="s">
        <v>437</v>
      </c>
      <c r="V390" s="33">
        <f t="shared" si="105"/>
        <v>1992</v>
      </c>
      <c r="W390">
        <f t="shared" si="106"/>
        <v>300</v>
      </c>
      <c r="X390" s="33">
        <f t="shared" si="107"/>
        <v>1590.82</v>
      </c>
      <c r="Y390" s="33">
        <f t="shared" si="108"/>
        <v>401.18</v>
      </c>
      <c r="Z390" s="45">
        <f t="shared" si="109"/>
        <v>0.24146055220883528</v>
      </c>
      <c r="AA390" s="33">
        <f t="shared" si="110"/>
        <v>480.98941999999988</v>
      </c>
      <c r="AB390" s="45">
        <f t="shared" si="111"/>
        <v>0.30235313863290625</v>
      </c>
      <c r="AC390" s="33">
        <f>IFERROR($X390/VLOOKUP(CONCATENATE("USD",C390),[1]GEINDICE!AR$1:AS$65536,2,0),"")</f>
        <v>280.3799922450562</v>
      </c>
      <c r="AD390" s="33">
        <f>IFERROR($AA390/VLOOKUP(CONCATENATE("USD",C390),[1]GEINDICE!AR$1:AS$65536,2,0),"")</f>
        <v>84.773770665162658</v>
      </c>
      <c r="AE390" s="33">
        <f>IFERROR($X390/VLOOKUP(CONCATENATE("EUR",C390),[1]GEINDICE!AR$1:AS$65536,2,0),"")</f>
        <v>246.72673976766907</v>
      </c>
      <c r="AF390" s="33">
        <f>IFERROR($AA390/VLOOKUP(CONCATENATE("EUR",C390),[1]GEINDICE!AR$1:AS$65536,2,0),"")</f>
        <v>74.598604153419032</v>
      </c>
      <c r="AG390" s="48" t="str">
        <f>VLOOKUP(E390,[1]Apresentação!AW$1:AX$65536,2,0)</f>
        <v xml:space="preserve">                    2 - LEATHER AUXILIARIES</v>
      </c>
      <c r="AH390" s="48" t="str">
        <f t="shared" si="112"/>
        <v xml:space="preserve">         5204000054 - NOVALTAN AB BR</v>
      </c>
      <c r="AI390" s="49" t="str">
        <f t="shared" si="113"/>
        <v xml:space="preserve">     L00087 - BOLZANO BRASIL INDUSTRIA E COM DE COUROS E PELES LTDA</v>
      </c>
      <c r="AJ390" t="str">
        <f t="shared" si="114"/>
        <v xml:space="preserve">     90 - SALES</v>
      </c>
      <c r="AK390" t="str">
        <f t="shared" si="115"/>
        <v/>
      </c>
      <c r="AL390">
        <f t="shared" si="116"/>
        <v>4</v>
      </c>
      <c r="AM390" t="str">
        <f t="shared" si="117"/>
        <v>2025 4</v>
      </c>
      <c r="AN390" t="str">
        <f t="shared" si="118"/>
        <v xml:space="preserve">BOLZANO </v>
      </c>
    </row>
    <row r="391" spans="1:40" x14ac:dyDescent="0.35">
      <c r="A391">
        <v>82345</v>
      </c>
      <c r="B391" t="s">
        <v>274</v>
      </c>
      <c r="C391" s="31">
        <v>45786</v>
      </c>
      <c r="D391" t="s">
        <v>373</v>
      </c>
      <c r="E391" t="s">
        <v>374</v>
      </c>
      <c r="F391" t="s">
        <v>644</v>
      </c>
      <c r="G391" t="s">
        <v>645</v>
      </c>
      <c r="H391" t="s">
        <v>636</v>
      </c>
      <c r="I391" t="s">
        <v>637</v>
      </c>
      <c r="J391">
        <v>300</v>
      </c>
      <c r="K391">
        <v>1992</v>
      </c>
      <c r="L391">
        <v>1056.9867899999999</v>
      </c>
      <c r="M391">
        <v>401.18</v>
      </c>
      <c r="N391">
        <v>6.6400000000000006</v>
      </c>
      <c r="O391" s="32">
        <f t="shared" si="102"/>
        <v>1590.82</v>
      </c>
      <c r="P391" s="32">
        <f t="shared" si="103"/>
        <v>533.83321000000001</v>
      </c>
      <c r="Q391">
        <v>738233</v>
      </c>
      <c r="R391" t="s">
        <v>312</v>
      </c>
      <c r="S391" t="s">
        <v>457</v>
      </c>
      <c r="T391" t="str">
        <f t="shared" si="104"/>
        <v>VEN</v>
      </c>
      <c r="U391" t="s">
        <v>437</v>
      </c>
      <c r="V391" s="33">
        <f t="shared" si="105"/>
        <v>1992</v>
      </c>
      <c r="W391">
        <f t="shared" si="106"/>
        <v>300</v>
      </c>
      <c r="X391" s="33">
        <f t="shared" si="107"/>
        <v>1590.82</v>
      </c>
      <c r="Y391" s="33">
        <f t="shared" si="108"/>
        <v>401.18</v>
      </c>
      <c r="Z391" s="45">
        <f t="shared" si="109"/>
        <v>0.23786807730923695</v>
      </c>
      <c r="AA391" s="33">
        <f t="shared" si="110"/>
        <v>473.83321000000001</v>
      </c>
      <c r="AB391" s="45">
        <f t="shared" si="111"/>
        <v>0.29785469757735006</v>
      </c>
      <c r="AC391" s="33">
        <f>IFERROR($X391/VLOOKUP(CONCATENATE("USD",C391),[1]GEINDICE!AR$1:AS$65536,2,0),"")</f>
        <v>281.50625541929884</v>
      </c>
      <c r="AD391" s="33">
        <f>IFERROR($AA391/VLOOKUP(CONCATENATE("USD",C391),[1]GEINDICE!AR$1:AS$65536,2,0),"")</f>
        <v>83.847960574047519</v>
      </c>
      <c r="AE391" s="33">
        <f>IFERROR($X391/VLOOKUP(CONCATENATE("EUR",C391),[1]GEINDICE!AR$1:AS$65536,2,0),"")</f>
        <v>249.78331867855795</v>
      </c>
      <c r="AF391" s="33">
        <f>IFERROR($AA391/VLOOKUP(CONCATENATE("EUR",C391),[1]GEINDICE!AR$1:AS$65536,2,0),"")</f>
        <v>74.39913484486874</v>
      </c>
      <c r="AG391" s="48" t="str">
        <f>VLOOKUP(E391,[1]Apresentação!AW$1:AX$65536,2,0)</f>
        <v xml:space="preserve">                    2 - LEATHER AUXILIARIES</v>
      </c>
      <c r="AH391" s="48" t="str">
        <f t="shared" si="112"/>
        <v xml:space="preserve">         5204000054 - NOVALTAN AB BR</v>
      </c>
      <c r="AI391" s="49" t="str">
        <f t="shared" si="113"/>
        <v xml:space="preserve">     L00087 - BOLZANO BRASIL INDUSTRIA E COM DE COUROS E PELES LTDA</v>
      </c>
      <c r="AJ391" t="str">
        <f t="shared" si="114"/>
        <v xml:space="preserve">     90 - SALES</v>
      </c>
      <c r="AK391" t="str">
        <f t="shared" si="115"/>
        <v/>
      </c>
      <c r="AL391">
        <f t="shared" si="116"/>
        <v>5</v>
      </c>
      <c r="AM391" t="str">
        <f t="shared" si="117"/>
        <v>2025 5</v>
      </c>
      <c r="AN391" t="str">
        <f t="shared" si="118"/>
        <v xml:space="preserve">BOLZANO </v>
      </c>
    </row>
    <row r="392" spans="1:40" x14ac:dyDescent="0.35">
      <c r="A392">
        <v>82971</v>
      </c>
      <c r="B392" t="s">
        <v>274</v>
      </c>
      <c r="C392" s="31">
        <v>45841</v>
      </c>
      <c r="D392" t="s">
        <v>373</v>
      </c>
      <c r="E392" t="s">
        <v>374</v>
      </c>
      <c r="F392" t="s">
        <v>644</v>
      </c>
      <c r="G392" t="s">
        <v>645</v>
      </c>
      <c r="H392" t="s">
        <v>636</v>
      </c>
      <c r="I392" t="s">
        <v>637</v>
      </c>
      <c r="J392">
        <v>150</v>
      </c>
      <c r="K392">
        <v>996</v>
      </c>
      <c r="L392">
        <v>541.58083999999997</v>
      </c>
      <c r="M392">
        <v>200.59</v>
      </c>
      <c r="N392">
        <v>6.6400000000000006</v>
      </c>
      <c r="O392" s="32">
        <f t="shared" si="102"/>
        <v>795.41</v>
      </c>
      <c r="P392" s="32">
        <f t="shared" si="103"/>
        <v>253.82916</v>
      </c>
      <c r="Q392">
        <v>742721</v>
      </c>
      <c r="R392" t="s">
        <v>312</v>
      </c>
      <c r="S392" t="s">
        <v>457</v>
      </c>
      <c r="T392" t="str">
        <f t="shared" si="104"/>
        <v>VEN</v>
      </c>
      <c r="U392" t="s">
        <v>437</v>
      </c>
      <c r="V392" s="33">
        <f t="shared" si="105"/>
        <v>996</v>
      </c>
      <c r="W392">
        <f t="shared" si="106"/>
        <v>150</v>
      </c>
      <c r="X392" s="33">
        <f t="shared" si="107"/>
        <v>795.41</v>
      </c>
      <c r="Y392" s="33">
        <f t="shared" si="108"/>
        <v>200.59</v>
      </c>
      <c r="Z392" s="45">
        <f t="shared" si="109"/>
        <v>0.22472807228915662</v>
      </c>
      <c r="AA392" s="33">
        <f t="shared" si="110"/>
        <v>223.82916</v>
      </c>
      <c r="AB392" s="45">
        <f t="shared" si="111"/>
        <v>0.28140098816962322</v>
      </c>
      <c r="AC392" s="33">
        <f>IFERROR($X392/VLOOKUP(CONCATENATE("USD",C392),[1]GEINDICE!AR$1:AS$65536,2,0),"")</f>
        <v>146.73295454545453</v>
      </c>
      <c r="AD392" s="33">
        <f>IFERROR($AA392/VLOOKUP(CONCATENATE("USD",C392),[1]GEINDICE!AR$1:AS$65536,2,0),"")</f>
        <v>41.290798406139317</v>
      </c>
      <c r="AE392" s="33">
        <f>IFERROR($X392/VLOOKUP(CONCATENATE("EUR",C392),[1]GEINDICE!AR$1:AS$65536,2,0),"")</f>
        <v>124.79368665474284</v>
      </c>
      <c r="AF392" s="33">
        <f>IFERROR($AA392/VLOOKUP(CONCATENATE("EUR",C392),[1]GEINDICE!AR$1:AS$65536,2,0),"")</f>
        <v>35.117066741974959</v>
      </c>
      <c r="AG392" s="48" t="str">
        <f>VLOOKUP(E392,[1]Apresentação!AW$1:AX$65536,2,0)</f>
        <v xml:space="preserve">                    2 - LEATHER AUXILIARIES</v>
      </c>
      <c r="AH392" s="48" t="str">
        <f t="shared" si="112"/>
        <v xml:space="preserve">         5204000054 - NOVALTAN AB BR</v>
      </c>
      <c r="AI392" s="49" t="str">
        <f t="shared" si="113"/>
        <v xml:space="preserve">     L00087 - BOLZANO BRASIL INDUSTRIA E COM DE COUROS E PELES LTDA</v>
      </c>
      <c r="AJ392" t="str">
        <f t="shared" si="114"/>
        <v xml:space="preserve">     90 - SALES</v>
      </c>
      <c r="AK392" t="str">
        <f t="shared" si="115"/>
        <v/>
      </c>
      <c r="AL392">
        <f t="shared" si="116"/>
        <v>7</v>
      </c>
      <c r="AM392" t="str">
        <f t="shared" si="117"/>
        <v>2025 7</v>
      </c>
      <c r="AN392" t="str">
        <f t="shared" si="118"/>
        <v xml:space="preserve">BOLZANO </v>
      </c>
    </row>
    <row r="393" spans="1:40" x14ac:dyDescent="0.35">
      <c r="A393">
        <v>83047</v>
      </c>
      <c r="B393" t="s">
        <v>274</v>
      </c>
      <c r="C393" s="31">
        <v>45847</v>
      </c>
      <c r="D393" t="s">
        <v>373</v>
      </c>
      <c r="E393" t="s">
        <v>374</v>
      </c>
      <c r="F393" t="s">
        <v>644</v>
      </c>
      <c r="G393" t="s">
        <v>645</v>
      </c>
      <c r="H393" t="s">
        <v>636</v>
      </c>
      <c r="I393" t="s">
        <v>637</v>
      </c>
      <c r="J393">
        <v>150</v>
      </c>
      <c r="K393">
        <v>996</v>
      </c>
      <c r="L393">
        <v>541.58083999999997</v>
      </c>
      <c r="M393">
        <v>200.59</v>
      </c>
      <c r="N393">
        <v>6.6400000000000006</v>
      </c>
      <c r="O393" s="32">
        <f t="shared" si="102"/>
        <v>795.41</v>
      </c>
      <c r="P393" s="32">
        <f t="shared" si="103"/>
        <v>253.82916</v>
      </c>
      <c r="Q393">
        <v>743381</v>
      </c>
      <c r="R393" t="s">
        <v>312</v>
      </c>
      <c r="S393" t="s">
        <v>457</v>
      </c>
      <c r="T393" t="str">
        <f t="shared" si="104"/>
        <v>VEN</v>
      </c>
      <c r="U393" t="s">
        <v>437</v>
      </c>
      <c r="V393" s="33">
        <f t="shared" si="105"/>
        <v>996</v>
      </c>
      <c r="W393">
        <f t="shared" si="106"/>
        <v>150</v>
      </c>
      <c r="X393" s="33">
        <f t="shared" si="107"/>
        <v>795.41</v>
      </c>
      <c r="Y393" s="33">
        <f t="shared" si="108"/>
        <v>200.59</v>
      </c>
      <c r="Z393" s="45">
        <f t="shared" si="109"/>
        <v>0.22472807228915662</v>
      </c>
      <c r="AA393" s="33">
        <f t="shared" si="110"/>
        <v>223.82916</v>
      </c>
      <c r="AB393" s="45">
        <f t="shared" si="111"/>
        <v>0.28140098816962322</v>
      </c>
      <c r="AC393" s="33">
        <f>IFERROR($X393/VLOOKUP(CONCATENATE("USD",C393),[1]GEINDICE!AR$1:AS$65536,2,0),"")</f>
        <v>145.61014901329037</v>
      </c>
      <c r="AD393" s="33">
        <f>IFERROR($AA393/VLOOKUP(CONCATENATE("USD",C393),[1]GEINDICE!AR$1:AS$65536,2,0),"")</f>
        <v>40.974839819865998</v>
      </c>
      <c r="AE393" s="33">
        <f>IFERROR($X393/VLOOKUP(CONCATENATE("EUR",C393),[1]GEINDICE!AR$1:AS$65536,2,0),"")</f>
        <v>124.37803943644352</v>
      </c>
      <c r="AF393" s="33">
        <f>IFERROR($AA393/VLOOKUP(CONCATENATE("EUR",C393),[1]GEINDICE!AR$1:AS$65536,2,0),"")</f>
        <v>35.000103204015574</v>
      </c>
      <c r="AG393" s="48" t="str">
        <f>VLOOKUP(E393,[1]Apresentação!AW$1:AX$65536,2,0)</f>
        <v xml:space="preserve">                    2 - LEATHER AUXILIARIES</v>
      </c>
      <c r="AH393" s="48" t="str">
        <f t="shared" si="112"/>
        <v xml:space="preserve">         5204000054 - NOVALTAN AB BR</v>
      </c>
      <c r="AI393" s="49" t="str">
        <f t="shared" si="113"/>
        <v xml:space="preserve">     L00087 - BOLZANO BRASIL INDUSTRIA E COM DE COUROS E PELES LTDA</v>
      </c>
      <c r="AJ393" t="str">
        <f t="shared" si="114"/>
        <v xml:space="preserve">     90 - SALES</v>
      </c>
      <c r="AK393" t="str">
        <f t="shared" si="115"/>
        <v/>
      </c>
      <c r="AL393">
        <f t="shared" si="116"/>
        <v>7</v>
      </c>
      <c r="AM393" t="str">
        <f t="shared" si="117"/>
        <v>2025 7</v>
      </c>
      <c r="AN393" t="str">
        <f t="shared" si="118"/>
        <v xml:space="preserve">BOLZANO </v>
      </c>
    </row>
    <row r="394" spans="1:40" x14ac:dyDescent="0.35">
      <c r="A394">
        <v>83031</v>
      </c>
      <c r="B394" t="s">
        <v>274</v>
      </c>
      <c r="C394" s="31">
        <v>45846</v>
      </c>
      <c r="D394" t="s">
        <v>373</v>
      </c>
      <c r="E394" t="s">
        <v>374</v>
      </c>
      <c r="F394" t="s">
        <v>433</v>
      </c>
      <c r="G394" t="s">
        <v>434</v>
      </c>
      <c r="H394" t="s">
        <v>636</v>
      </c>
      <c r="I394" t="s">
        <v>637</v>
      </c>
      <c r="J394">
        <v>100</v>
      </c>
      <c r="K394">
        <v>667</v>
      </c>
      <c r="L394">
        <v>361.0539</v>
      </c>
      <c r="M394">
        <v>134.33000000000001</v>
      </c>
      <c r="N394">
        <v>6.67</v>
      </c>
      <c r="O394" s="32">
        <f t="shared" si="102"/>
        <v>532.66999999999996</v>
      </c>
      <c r="P394" s="32">
        <f t="shared" si="103"/>
        <v>171.61609999999996</v>
      </c>
      <c r="Q394">
        <v>743218</v>
      </c>
      <c r="R394" t="s">
        <v>346</v>
      </c>
      <c r="S394" t="s">
        <v>347</v>
      </c>
      <c r="T394" t="str">
        <f t="shared" si="104"/>
        <v>VEN</v>
      </c>
      <c r="U394" t="s">
        <v>348</v>
      </c>
      <c r="V394" s="33">
        <f t="shared" si="105"/>
        <v>667</v>
      </c>
      <c r="W394">
        <f t="shared" si="106"/>
        <v>100</v>
      </c>
      <c r="X394" s="33">
        <f t="shared" si="107"/>
        <v>532.66999999999996</v>
      </c>
      <c r="Y394" s="33">
        <f t="shared" si="108"/>
        <v>134.33000000000001</v>
      </c>
      <c r="Z394" s="45">
        <f t="shared" si="109"/>
        <v>0.22731049475262363</v>
      </c>
      <c r="AA394" s="33">
        <f t="shared" si="110"/>
        <v>151.61609999999996</v>
      </c>
      <c r="AB394" s="45">
        <f t="shared" si="111"/>
        <v>0.28463420128785172</v>
      </c>
      <c r="AC394" s="33">
        <f>IFERROR($X394/VLOOKUP(CONCATENATE("USD",C394),[1]GEINDICE!AR$1:AS$65536,2,0),"")</f>
        <v>97.61045243810814</v>
      </c>
      <c r="AD394" s="33">
        <f>IFERROR($AA394/VLOOKUP(CONCATENATE("USD",C394),[1]GEINDICE!AR$1:AS$65536,2,0),"")</f>
        <v>27.783273167066746</v>
      </c>
      <c r="AE394" s="33">
        <f>IFERROR($X394/VLOOKUP(CONCATENATE("EUR",C394),[1]GEINDICE!AR$1:AS$65536,2,0),"")</f>
        <v>83.370375007825686</v>
      </c>
      <c r="AF394" s="33">
        <f>IFERROR($AA394/VLOOKUP(CONCATENATE("EUR",C394),[1]GEINDICE!AR$1:AS$65536,2,0),"")</f>
        <v>23.730060101421138</v>
      </c>
      <c r="AG394" s="48" t="str">
        <f>VLOOKUP(E394,[1]Apresentação!AW$1:AX$65536,2,0)</f>
        <v xml:space="preserve">                    2 - LEATHER AUXILIARIES</v>
      </c>
      <c r="AH394" s="48" t="str">
        <f t="shared" si="112"/>
        <v xml:space="preserve">         5204000054 - NOVALTAN AB BR</v>
      </c>
      <c r="AI394" s="49" t="str">
        <f t="shared" si="113"/>
        <v xml:space="preserve">     L00469 - VALESEMI BENEFICIAMENTO DE COUROS LTDA</v>
      </c>
      <c r="AJ394" t="str">
        <f t="shared" si="114"/>
        <v xml:space="preserve">     90 - SALES</v>
      </c>
      <c r="AK394" t="str">
        <f t="shared" si="115"/>
        <v/>
      </c>
      <c r="AL394">
        <f t="shared" si="116"/>
        <v>7</v>
      </c>
      <c r="AM394" t="str">
        <f t="shared" si="117"/>
        <v>2025 7</v>
      </c>
      <c r="AN394" t="str">
        <f t="shared" si="118"/>
        <v xml:space="preserve">VALESEMI </v>
      </c>
    </row>
    <row r="395" spans="1:40" x14ac:dyDescent="0.35">
      <c r="A395">
        <v>81013</v>
      </c>
      <c r="B395" t="s">
        <v>274</v>
      </c>
      <c r="C395" s="31">
        <v>45681</v>
      </c>
      <c r="D395" t="s">
        <v>373</v>
      </c>
      <c r="E395" t="s">
        <v>374</v>
      </c>
      <c r="F395" t="s">
        <v>646</v>
      </c>
      <c r="G395" t="s">
        <v>647</v>
      </c>
      <c r="H395" t="s">
        <v>636</v>
      </c>
      <c r="I395" t="s">
        <v>637</v>
      </c>
      <c r="J395">
        <v>1000</v>
      </c>
      <c r="K395">
        <v>10335.43</v>
      </c>
      <c r="L395">
        <v>3399.02169</v>
      </c>
      <c r="M395">
        <v>2081.5500000000002</v>
      </c>
      <c r="N395">
        <v>10.335429999999999</v>
      </c>
      <c r="O395" s="32">
        <f t="shared" si="102"/>
        <v>8253.880000000001</v>
      </c>
      <c r="P395" s="32">
        <f t="shared" si="103"/>
        <v>4854.8583100000014</v>
      </c>
      <c r="Q395">
        <v>708110</v>
      </c>
      <c r="R395" t="s">
        <v>298</v>
      </c>
      <c r="S395" t="s">
        <v>298</v>
      </c>
      <c r="T395" t="str">
        <f t="shared" si="104"/>
        <v>VEN</v>
      </c>
      <c r="U395" t="s">
        <v>300</v>
      </c>
      <c r="V395" s="33">
        <f t="shared" si="105"/>
        <v>10335.43</v>
      </c>
      <c r="W395">
        <f t="shared" si="106"/>
        <v>1000</v>
      </c>
      <c r="X395" s="33">
        <f t="shared" si="107"/>
        <v>8253.880000000001</v>
      </c>
      <c r="Y395" s="33">
        <f t="shared" si="108"/>
        <v>2081.5500000000002</v>
      </c>
      <c r="Z395" s="45">
        <f t="shared" si="109"/>
        <v>0.45037877572582868</v>
      </c>
      <c r="AA395" s="33">
        <f t="shared" si="110"/>
        <v>4654.8583100000014</v>
      </c>
      <c r="AB395" s="45">
        <f t="shared" si="111"/>
        <v>0.56396001759172665</v>
      </c>
      <c r="AC395" s="33">
        <f>IFERROR($X395/VLOOKUP(CONCATENATE("USD",C395),[1]GEINDICE!AR$1:AS$65536,2,0),"")</f>
        <v>1400.7433177768351</v>
      </c>
      <c r="AD395" s="33">
        <f>IFERROR($AA395/VLOOKUP(CONCATENATE("USD",C395),[1]GEINDICE!AR$1:AS$65536,2,0),"")</f>
        <v>789.96322613491748</v>
      </c>
      <c r="AE395" s="33">
        <f>IFERROR($X395/VLOOKUP(CONCATENATE("EUR",C395),[1]GEINDICE!AR$1:AS$65536,2,0),"")</f>
        <v>1331.8939503961531</v>
      </c>
      <c r="AF395" s="33">
        <f>IFERROR($AA395/VLOOKUP(CONCATENATE("EUR",C395),[1]GEINDICE!AR$1:AS$65536,2,0),"")</f>
        <v>751.13493569572881</v>
      </c>
      <c r="AG395" s="48" t="str">
        <f>VLOOKUP(E395,[1]Apresentação!AW$1:AX$65536,2,0)</f>
        <v xml:space="preserve">                    2 - LEATHER AUXILIARIES</v>
      </c>
      <c r="AH395" s="48" t="str">
        <f t="shared" si="112"/>
        <v xml:space="preserve">         5204000054 - NOVALTAN AB BR</v>
      </c>
      <c r="AI395" s="49" t="str">
        <f t="shared" si="113"/>
        <v xml:space="preserve">     L00260 - CURTUME CUBATAO LTDA</v>
      </c>
      <c r="AJ395" t="str">
        <f t="shared" si="114"/>
        <v xml:space="preserve">     90 - SALES</v>
      </c>
      <c r="AK395" t="str">
        <f t="shared" si="115"/>
        <v/>
      </c>
      <c r="AL395">
        <f t="shared" si="116"/>
        <v>1</v>
      </c>
      <c r="AM395" t="str">
        <f t="shared" si="117"/>
        <v>2025 1</v>
      </c>
      <c r="AN395" t="str">
        <f t="shared" si="118"/>
        <v xml:space="preserve">CURTUME </v>
      </c>
    </row>
    <row r="396" spans="1:40" x14ac:dyDescent="0.35">
      <c r="A396">
        <v>81459</v>
      </c>
      <c r="B396" t="s">
        <v>274</v>
      </c>
      <c r="C396" s="31">
        <v>45716</v>
      </c>
      <c r="D396" t="s">
        <v>373</v>
      </c>
      <c r="E396" t="s">
        <v>374</v>
      </c>
      <c r="F396" t="s">
        <v>646</v>
      </c>
      <c r="G396" t="s">
        <v>647</v>
      </c>
      <c r="H396" t="s">
        <v>636</v>
      </c>
      <c r="I396" t="s">
        <v>637</v>
      </c>
      <c r="J396">
        <v>1000</v>
      </c>
      <c r="K396">
        <v>10131.67</v>
      </c>
      <c r="L396">
        <v>3498.3458099999998</v>
      </c>
      <c r="M396">
        <v>2040.52</v>
      </c>
      <c r="N396">
        <v>10.13167</v>
      </c>
      <c r="O396" s="32">
        <f t="shared" si="102"/>
        <v>8091.15</v>
      </c>
      <c r="P396" s="32">
        <f t="shared" si="103"/>
        <v>4592.8041899999998</v>
      </c>
      <c r="Q396">
        <v>712542</v>
      </c>
      <c r="R396" t="s">
        <v>298</v>
      </c>
      <c r="S396" t="s">
        <v>298</v>
      </c>
      <c r="T396" t="str">
        <f t="shared" si="104"/>
        <v>VEN</v>
      </c>
      <c r="U396" t="s">
        <v>300</v>
      </c>
      <c r="V396" s="33">
        <f t="shared" si="105"/>
        <v>10131.67</v>
      </c>
      <c r="W396">
        <f t="shared" si="106"/>
        <v>1000</v>
      </c>
      <c r="X396" s="33">
        <f t="shared" si="107"/>
        <v>8091.15</v>
      </c>
      <c r="Y396" s="33">
        <f t="shared" si="108"/>
        <v>2040.52</v>
      </c>
      <c r="Z396" s="45">
        <f t="shared" si="109"/>
        <v>0.4335715819800684</v>
      </c>
      <c r="AA396" s="33">
        <f t="shared" si="110"/>
        <v>4392.8041899999998</v>
      </c>
      <c r="AB396" s="45">
        <f t="shared" si="111"/>
        <v>0.54291468950643607</v>
      </c>
      <c r="AC396" s="33">
        <f>IFERROR($X396/VLOOKUP(CONCATENATE("USD",C396),[1]GEINDICE!AR$1:AS$65536,2,0),"")</f>
        <v>1383.3863356585964</v>
      </c>
      <c r="AD396" s="33">
        <f>IFERROR($AA396/VLOOKUP(CONCATENATE("USD",C396),[1]GEINDICE!AR$1:AS$65536,2,0),"")</f>
        <v>751.06076289153316</v>
      </c>
      <c r="AE396" s="33">
        <f>IFERROR($X396/VLOOKUP(CONCATENATE("EUR",C396),[1]GEINDICE!AR$1:AS$65536,2,0),"")</f>
        <v>1330.1686723219568</v>
      </c>
      <c r="AF396" s="33">
        <f>IFERROR($AA396/VLOOKUP(CONCATENATE("EUR",C396),[1]GEINDICE!AR$1:AS$65536,2,0),"")</f>
        <v>722.16811172486348</v>
      </c>
      <c r="AG396" s="48" t="str">
        <f>VLOOKUP(E396,[1]Apresentação!AW$1:AX$65536,2,0)</f>
        <v xml:space="preserve">                    2 - LEATHER AUXILIARIES</v>
      </c>
      <c r="AH396" s="48" t="str">
        <f t="shared" si="112"/>
        <v xml:space="preserve">         5204000054 - NOVALTAN AB BR</v>
      </c>
      <c r="AI396" s="49" t="str">
        <f t="shared" si="113"/>
        <v xml:space="preserve">     L00260 - CURTUME CUBATAO LTDA</v>
      </c>
      <c r="AJ396" t="str">
        <f t="shared" si="114"/>
        <v xml:space="preserve">     90 - SALES</v>
      </c>
      <c r="AK396" t="str">
        <f t="shared" si="115"/>
        <v/>
      </c>
      <c r="AL396">
        <f t="shared" si="116"/>
        <v>2</v>
      </c>
      <c r="AM396" t="str">
        <f t="shared" si="117"/>
        <v>2025 2</v>
      </c>
      <c r="AN396" t="str">
        <f t="shared" si="118"/>
        <v xml:space="preserve">CURTUME </v>
      </c>
    </row>
    <row r="397" spans="1:40" x14ac:dyDescent="0.35">
      <c r="A397">
        <v>80819</v>
      </c>
      <c r="B397" t="s">
        <v>274</v>
      </c>
      <c r="C397" s="31">
        <v>45667</v>
      </c>
      <c r="D397" t="s">
        <v>373</v>
      </c>
      <c r="E397" t="s">
        <v>374</v>
      </c>
      <c r="F397" t="s">
        <v>646</v>
      </c>
      <c r="G397" t="s">
        <v>647</v>
      </c>
      <c r="H397" t="s">
        <v>636</v>
      </c>
      <c r="I397" t="s">
        <v>637</v>
      </c>
      <c r="J397">
        <v>1000</v>
      </c>
      <c r="K397">
        <v>10595.9</v>
      </c>
      <c r="L397">
        <v>3399.02178</v>
      </c>
      <c r="M397">
        <v>2134.0100000000002</v>
      </c>
      <c r="N397">
        <v>10.5959</v>
      </c>
      <c r="O397" s="32">
        <f t="shared" si="102"/>
        <v>8461.89</v>
      </c>
      <c r="P397" s="32">
        <f t="shared" si="103"/>
        <v>5062.8682199999994</v>
      </c>
      <c r="Q397">
        <v>706752</v>
      </c>
      <c r="R397" t="s">
        <v>298</v>
      </c>
      <c r="S397" t="s">
        <v>298</v>
      </c>
      <c r="T397" t="str">
        <f t="shared" si="104"/>
        <v>VEN</v>
      </c>
      <c r="U397" t="s">
        <v>300</v>
      </c>
      <c r="V397" s="33">
        <f t="shared" si="105"/>
        <v>10595.9</v>
      </c>
      <c r="W397">
        <f t="shared" si="106"/>
        <v>1000</v>
      </c>
      <c r="X397" s="33">
        <f t="shared" si="107"/>
        <v>8461.89</v>
      </c>
      <c r="Y397" s="33">
        <f t="shared" si="108"/>
        <v>2134.0100000000002</v>
      </c>
      <c r="Z397" s="45">
        <f t="shared" si="109"/>
        <v>0.45893866684283541</v>
      </c>
      <c r="AA397" s="33">
        <f t="shared" si="110"/>
        <v>4862.8682199999994</v>
      </c>
      <c r="AB397" s="45">
        <f t="shared" si="111"/>
        <v>0.57467873252902124</v>
      </c>
      <c r="AC397" s="33">
        <f>IFERROR($X397/VLOOKUP(CONCATENATE("USD",C397),[1]GEINDICE!AR$1:AS$65536,2,0),"")</f>
        <v>1387.9914705158694</v>
      </c>
      <c r="AD397" s="33">
        <f>IFERROR($AA397/VLOOKUP(CONCATENATE("USD",C397),[1]GEINDICE!AR$1:AS$65536,2,0),"")</f>
        <v>797.64917903715229</v>
      </c>
      <c r="AE397" s="33">
        <f>IFERROR($X397/VLOOKUP(CONCATENATE("EUR",C397),[1]GEINDICE!AR$1:AS$65536,2,0),"")</f>
        <v>1353.8807379081932</v>
      </c>
      <c r="AF397" s="33">
        <f>IFERROR($AA397/VLOOKUP(CONCATENATE("EUR",C397),[1]GEINDICE!AR$1:AS$65536,2,0),"")</f>
        <v>778.04646645653656</v>
      </c>
      <c r="AG397" s="48" t="str">
        <f>VLOOKUP(E397,[1]Apresentação!AW$1:AX$65536,2,0)</f>
        <v xml:space="preserve">                    2 - LEATHER AUXILIARIES</v>
      </c>
      <c r="AH397" s="48" t="str">
        <f t="shared" si="112"/>
        <v xml:space="preserve">         5204000054 - NOVALTAN AB BR</v>
      </c>
      <c r="AI397" s="49" t="str">
        <f t="shared" si="113"/>
        <v xml:space="preserve">     L00260 - CURTUME CUBATAO LTDA</v>
      </c>
      <c r="AJ397" t="str">
        <f t="shared" si="114"/>
        <v xml:space="preserve">     90 - SALES</v>
      </c>
      <c r="AK397" t="str">
        <f t="shared" si="115"/>
        <v/>
      </c>
      <c r="AL397">
        <f t="shared" si="116"/>
        <v>1</v>
      </c>
      <c r="AM397" t="str">
        <f t="shared" si="117"/>
        <v>2025 1</v>
      </c>
      <c r="AN397" t="str">
        <f t="shared" si="118"/>
        <v xml:space="preserve">CURTUME </v>
      </c>
    </row>
    <row r="398" spans="1:40" x14ac:dyDescent="0.35">
      <c r="A398">
        <v>84352</v>
      </c>
      <c r="B398" t="s">
        <v>274</v>
      </c>
      <c r="C398" s="31">
        <v>45954</v>
      </c>
      <c r="D398" t="s">
        <v>373</v>
      </c>
      <c r="E398" t="s">
        <v>374</v>
      </c>
      <c r="F398" t="s">
        <v>648</v>
      </c>
      <c r="G398" t="s">
        <v>649</v>
      </c>
      <c r="H398" t="s">
        <v>636</v>
      </c>
      <c r="I398" t="s">
        <v>637</v>
      </c>
      <c r="J398">
        <v>200</v>
      </c>
      <c r="K398">
        <v>1669.04</v>
      </c>
      <c r="L398">
        <v>694.11797999999999</v>
      </c>
      <c r="M398">
        <v>336.14</v>
      </c>
      <c r="N398">
        <v>8.3452000000000002</v>
      </c>
      <c r="O398" s="32">
        <f t="shared" si="102"/>
        <v>1332.9</v>
      </c>
      <c r="P398" s="32">
        <f t="shared" si="103"/>
        <v>638.7820200000001</v>
      </c>
      <c r="Q398">
        <v>765188</v>
      </c>
      <c r="R398" t="s">
        <v>298</v>
      </c>
      <c r="S398" t="s">
        <v>298</v>
      </c>
      <c r="T398" t="str">
        <f t="shared" si="104"/>
        <v>VEN</v>
      </c>
      <c r="U398" t="s">
        <v>300</v>
      </c>
      <c r="V398" s="33">
        <f t="shared" si="105"/>
        <v>1669.04</v>
      </c>
      <c r="W398">
        <f t="shared" si="106"/>
        <v>200</v>
      </c>
      <c r="X398" s="33">
        <f t="shared" si="107"/>
        <v>1332.9</v>
      </c>
      <c r="Y398" s="33">
        <f t="shared" si="108"/>
        <v>336.14</v>
      </c>
      <c r="Z398" s="45">
        <f t="shared" si="109"/>
        <v>0.35875834012366398</v>
      </c>
      <c r="AA398" s="33">
        <f t="shared" si="110"/>
        <v>598.7820200000001</v>
      </c>
      <c r="AB398" s="45">
        <f t="shared" si="111"/>
        <v>0.4492325155675595</v>
      </c>
      <c r="AC398" s="33">
        <f>IFERROR($X398/VLOOKUP(CONCATENATE("USD",C398),[1]GEINDICE!AR$1:AS$65536,2,0),"")</f>
        <v>247.76474524601741</v>
      </c>
      <c r="AD398" s="33">
        <f>IFERROR($AA398/VLOOKUP(CONCATENATE("USD",C398),[1]GEINDICE!AR$1:AS$65536,2,0),"")</f>
        <v>111.30397977582393</v>
      </c>
      <c r="AE398" s="33">
        <f>IFERROR($X398/VLOOKUP(CONCATENATE("EUR",C398),[1]GEINDICE!AR$1:AS$65536,2,0),"")</f>
        <v>213.11396776669224</v>
      </c>
      <c r="AF398" s="33">
        <f>IFERROR($AA398/VLOOKUP(CONCATENATE("EUR",C398),[1]GEINDICE!AR$1:AS$65536,2,0),"")</f>
        <v>95.737723842414951</v>
      </c>
      <c r="AG398" s="48" t="str">
        <f>VLOOKUP(E398,[1]Apresentação!AW$1:AX$65536,2,0)</f>
        <v xml:space="preserve">                    2 - LEATHER AUXILIARIES</v>
      </c>
      <c r="AH398" s="48" t="str">
        <f t="shared" si="112"/>
        <v xml:space="preserve">         5204000054 - NOVALTAN AB BR</v>
      </c>
      <c r="AI398" s="49" t="str">
        <f t="shared" si="113"/>
        <v xml:space="preserve">     L00010 - CURTUME TROPICAL LTDA</v>
      </c>
      <c r="AJ398" t="str">
        <f t="shared" si="114"/>
        <v xml:space="preserve">     90 - SALES</v>
      </c>
      <c r="AK398" t="str">
        <f t="shared" si="115"/>
        <v/>
      </c>
      <c r="AL398">
        <f t="shared" si="116"/>
        <v>10</v>
      </c>
      <c r="AM398" t="str">
        <f t="shared" si="117"/>
        <v>2025 10</v>
      </c>
      <c r="AN398" t="str">
        <f t="shared" si="118"/>
        <v xml:space="preserve">CURTUME </v>
      </c>
    </row>
    <row r="399" spans="1:40" x14ac:dyDescent="0.35">
      <c r="A399">
        <v>84553</v>
      </c>
      <c r="B399" t="s">
        <v>274</v>
      </c>
      <c r="C399" s="31">
        <v>45968</v>
      </c>
      <c r="D399" t="s">
        <v>373</v>
      </c>
      <c r="E399" t="s">
        <v>374</v>
      </c>
      <c r="F399" t="s">
        <v>646</v>
      </c>
      <c r="G399" t="s">
        <v>647</v>
      </c>
      <c r="H399" t="s">
        <v>636</v>
      </c>
      <c r="I399" t="s">
        <v>637</v>
      </c>
      <c r="J399">
        <v>500</v>
      </c>
      <c r="K399">
        <v>4650.24</v>
      </c>
      <c r="L399">
        <v>1705.9240400000001</v>
      </c>
      <c r="M399">
        <v>936.56</v>
      </c>
      <c r="N399">
        <v>9.3004699999999989</v>
      </c>
      <c r="O399" s="32">
        <f t="shared" si="102"/>
        <v>3713.68</v>
      </c>
      <c r="P399" s="32">
        <f t="shared" si="103"/>
        <v>2007.7559599999997</v>
      </c>
      <c r="Q399">
        <v>766588</v>
      </c>
      <c r="R399" t="s">
        <v>298</v>
      </c>
      <c r="S399" t="s">
        <v>298</v>
      </c>
      <c r="T399" t="str">
        <f t="shared" si="104"/>
        <v>VEN</v>
      </c>
      <c r="U399" t="s">
        <v>300</v>
      </c>
      <c r="V399" s="33">
        <f t="shared" si="105"/>
        <v>4650.24</v>
      </c>
      <c r="W399">
        <f t="shared" si="106"/>
        <v>500</v>
      </c>
      <c r="X399" s="33">
        <f t="shared" si="107"/>
        <v>3713.68</v>
      </c>
      <c r="Y399" s="33">
        <f t="shared" si="108"/>
        <v>936.56</v>
      </c>
      <c r="Z399" s="45">
        <f t="shared" si="109"/>
        <v>0.41024892478667763</v>
      </c>
      <c r="AA399" s="33">
        <f t="shared" si="110"/>
        <v>1907.7559599999997</v>
      </c>
      <c r="AB399" s="45">
        <f t="shared" si="111"/>
        <v>0.51371037892333204</v>
      </c>
      <c r="AC399" s="33" t="str">
        <f>IFERROR($X399/VLOOKUP(CONCATENATE("USD",C399),[1]GEINDICE!AR$1:AS$65536,2,0),"")</f>
        <v/>
      </c>
      <c r="AD399" s="33" t="str">
        <f>IFERROR($AA399/VLOOKUP(CONCATENATE("USD",C399),[1]GEINDICE!AR$1:AS$65536,2,0),"")</f>
        <v/>
      </c>
      <c r="AE399" s="33" t="str">
        <f>IFERROR($X399/VLOOKUP(CONCATENATE("EUR",C399),[1]GEINDICE!AR$1:AS$65536,2,0),"")</f>
        <v/>
      </c>
      <c r="AF399" s="33" t="str">
        <f>IFERROR($AA399/VLOOKUP(CONCATENATE("EUR",C399),[1]GEINDICE!AR$1:AS$65536,2,0),"")</f>
        <v/>
      </c>
      <c r="AG399" s="48" t="str">
        <f>VLOOKUP(E399,[1]Apresentação!AW$1:AX$65536,2,0)</f>
        <v xml:space="preserve">                    2 - LEATHER AUXILIARIES</v>
      </c>
      <c r="AH399" s="48" t="str">
        <f t="shared" si="112"/>
        <v xml:space="preserve">         5204000054 - NOVALTAN AB BR</v>
      </c>
      <c r="AI399" s="49" t="str">
        <f t="shared" si="113"/>
        <v xml:space="preserve">     L00260 - CURTUME CUBATAO LTDA</v>
      </c>
      <c r="AJ399" t="str">
        <f t="shared" si="114"/>
        <v xml:space="preserve">     90 - SALES</v>
      </c>
      <c r="AK399" t="str">
        <f t="shared" si="115"/>
        <v/>
      </c>
      <c r="AL399">
        <f t="shared" si="116"/>
        <v>11</v>
      </c>
      <c r="AM399" t="str">
        <f t="shared" si="117"/>
        <v>2025 11</v>
      </c>
      <c r="AN399" t="str">
        <f t="shared" si="118"/>
        <v xml:space="preserve">CURTUME </v>
      </c>
    </row>
    <row r="400" spans="1:40" x14ac:dyDescent="0.35">
      <c r="A400">
        <v>83605</v>
      </c>
      <c r="B400" t="s">
        <v>274</v>
      </c>
      <c r="C400" s="31">
        <v>45891</v>
      </c>
      <c r="D400" t="s">
        <v>373</v>
      </c>
      <c r="E400" t="s">
        <v>374</v>
      </c>
      <c r="F400" t="s">
        <v>648</v>
      </c>
      <c r="G400" t="s">
        <v>649</v>
      </c>
      <c r="H400" t="s">
        <v>636</v>
      </c>
      <c r="I400" t="s">
        <v>637</v>
      </c>
      <c r="J400">
        <v>200</v>
      </c>
      <c r="K400">
        <v>1699.67</v>
      </c>
      <c r="L400">
        <v>720.61249999999995</v>
      </c>
      <c r="M400">
        <v>342.31</v>
      </c>
      <c r="N400">
        <v>8.4983399999999989</v>
      </c>
      <c r="O400" s="32">
        <f t="shared" si="102"/>
        <v>1357.3600000000001</v>
      </c>
      <c r="P400" s="32">
        <f t="shared" si="103"/>
        <v>636.74750000000017</v>
      </c>
      <c r="Q400">
        <v>759538</v>
      </c>
      <c r="R400" t="s">
        <v>298</v>
      </c>
      <c r="S400" t="s">
        <v>298</v>
      </c>
      <c r="T400" t="str">
        <f t="shared" si="104"/>
        <v>VEN</v>
      </c>
      <c r="U400" t="s">
        <v>300</v>
      </c>
      <c r="V400" s="33">
        <f t="shared" si="105"/>
        <v>1699.67</v>
      </c>
      <c r="W400">
        <f t="shared" si="106"/>
        <v>200</v>
      </c>
      <c r="X400" s="33">
        <f t="shared" si="107"/>
        <v>1357.3600000000001</v>
      </c>
      <c r="Y400" s="33">
        <f t="shared" si="108"/>
        <v>342.31</v>
      </c>
      <c r="Z400" s="45">
        <f t="shared" si="109"/>
        <v>0.35109609512434775</v>
      </c>
      <c r="AA400" s="33">
        <f t="shared" si="110"/>
        <v>596.74750000000017</v>
      </c>
      <c r="AB400" s="45">
        <f t="shared" si="111"/>
        <v>0.43963834207579428</v>
      </c>
      <c r="AC400" s="33">
        <f>IFERROR($X400/VLOOKUP(CONCATENATE("USD",C400),[1]GEINDICE!AR$1:AS$65536,2,0),"")</f>
        <v>249.55140461832622</v>
      </c>
      <c r="AD400" s="33">
        <f>IFERROR($AA400/VLOOKUP(CONCATENATE("USD",C400),[1]GEINDICE!AR$1:AS$65536,2,0),"")</f>
        <v>109.71236578908665</v>
      </c>
      <c r="AE400" s="33">
        <f>IFERROR($X400/VLOOKUP(CONCATENATE("EUR",C400),[1]GEINDICE!AR$1:AS$65536,2,0),"")</f>
        <v>213.05624009166681</v>
      </c>
      <c r="AF400" s="33">
        <f>IFERROR($AA400/VLOOKUP(CONCATENATE("EUR",C400),[1]GEINDICE!AR$1:AS$65536,2,0),"")</f>
        <v>93.667692162802766</v>
      </c>
      <c r="AG400" s="48" t="str">
        <f>VLOOKUP(E400,[1]Apresentação!AW$1:AX$65536,2,0)</f>
        <v xml:space="preserve">                    2 - LEATHER AUXILIARIES</v>
      </c>
      <c r="AH400" s="48" t="str">
        <f t="shared" si="112"/>
        <v xml:space="preserve">         5204000054 - NOVALTAN AB BR</v>
      </c>
      <c r="AI400" s="49" t="str">
        <f t="shared" si="113"/>
        <v xml:space="preserve">     L00010 - CURTUME TROPICAL LTDA</v>
      </c>
      <c r="AJ400" t="str">
        <f t="shared" si="114"/>
        <v xml:space="preserve">     90 - SALES</v>
      </c>
      <c r="AK400" t="str">
        <f t="shared" si="115"/>
        <v/>
      </c>
      <c r="AL400">
        <f t="shared" si="116"/>
        <v>8</v>
      </c>
      <c r="AM400" t="str">
        <f t="shared" si="117"/>
        <v>2025 8</v>
      </c>
      <c r="AN400" t="str">
        <f t="shared" si="118"/>
        <v xml:space="preserve">CURTUME </v>
      </c>
    </row>
    <row r="401" spans="1:40" x14ac:dyDescent="0.35">
      <c r="A401">
        <v>83169</v>
      </c>
      <c r="B401" t="s">
        <v>274</v>
      </c>
      <c r="C401" s="31">
        <v>45856</v>
      </c>
      <c r="D401" t="s">
        <v>373</v>
      </c>
      <c r="E401" t="s">
        <v>374</v>
      </c>
      <c r="F401" t="s">
        <v>646</v>
      </c>
      <c r="G401" t="s">
        <v>647</v>
      </c>
      <c r="H401" t="s">
        <v>636</v>
      </c>
      <c r="I401" t="s">
        <v>637</v>
      </c>
      <c r="J401">
        <v>1000</v>
      </c>
      <c r="K401">
        <v>9698.24</v>
      </c>
      <c r="L401">
        <v>3610.5389700000001</v>
      </c>
      <c r="M401">
        <v>1953.23</v>
      </c>
      <c r="N401">
        <v>9.6982400000000002</v>
      </c>
      <c r="O401" s="32">
        <f t="shared" si="102"/>
        <v>7745.01</v>
      </c>
      <c r="P401" s="32">
        <f t="shared" si="103"/>
        <v>4134.4710300000006</v>
      </c>
      <c r="Q401">
        <v>744273</v>
      </c>
      <c r="R401" t="s">
        <v>298</v>
      </c>
      <c r="S401" t="s">
        <v>298</v>
      </c>
      <c r="T401" t="str">
        <f t="shared" si="104"/>
        <v>VEN</v>
      </c>
      <c r="U401" t="s">
        <v>300</v>
      </c>
      <c r="V401" s="33">
        <f t="shared" si="105"/>
        <v>9698.24</v>
      </c>
      <c r="W401">
        <f t="shared" si="106"/>
        <v>1000</v>
      </c>
      <c r="X401" s="33">
        <f t="shared" si="107"/>
        <v>7745.01</v>
      </c>
      <c r="Y401" s="33">
        <f t="shared" si="108"/>
        <v>1953.23</v>
      </c>
      <c r="Z401" s="45">
        <f t="shared" si="109"/>
        <v>0.40568917968621115</v>
      </c>
      <c r="AA401" s="33">
        <f t="shared" si="110"/>
        <v>3934.4710300000006</v>
      </c>
      <c r="AB401" s="45">
        <f t="shared" si="111"/>
        <v>0.5080007682365808</v>
      </c>
      <c r="AC401" s="33">
        <f>IFERROR($X401/VLOOKUP(CONCATENATE("USD",C401),[1]GEINDICE!AR$1:AS$65536,2,0),"")</f>
        <v>1396.3527205855839</v>
      </c>
      <c r="AD401" s="33">
        <f>IFERROR($AA401/VLOOKUP(CONCATENATE("USD",C401),[1]GEINDICE!AR$1:AS$65536,2,0),"")</f>
        <v>709.34825478671621</v>
      </c>
      <c r="AE401" s="33">
        <f>IFERROR($X401/VLOOKUP(CONCATENATE("EUR",C401),[1]GEINDICE!AR$1:AS$65536,2,0),"")</f>
        <v>1198.9921976592977</v>
      </c>
      <c r="AF401" s="33">
        <f>IFERROR($AA401/VLOOKUP(CONCATENATE("EUR",C401),[1]GEINDICE!AR$1:AS$65536,2,0),"")</f>
        <v>609.08895752058959</v>
      </c>
      <c r="AG401" s="48" t="str">
        <f>VLOOKUP(E401,[1]Apresentação!AW$1:AX$65536,2,0)</f>
        <v xml:space="preserve">                    2 - LEATHER AUXILIARIES</v>
      </c>
      <c r="AH401" s="48" t="str">
        <f t="shared" si="112"/>
        <v xml:space="preserve">         5204000054 - NOVALTAN AB BR</v>
      </c>
      <c r="AI401" s="49" t="str">
        <f t="shared" si="113"/>
        <v xml:space="preserve">     L00260 - CURTUME CUBATAO LTDA</v>
      </c>
      <c r="AJ401" t="str">
        <f t="shared" si="114"/>
        <v xml:space="preserve">     90 - SALES</v>
      </c>
      <c r="AK401" t="str">
        <f t="shared" si="115"/>
        <v/>
      </c>
      <c r="AL401">
        <f t="shared" si="116"/>
        <v>7</v>
      </c>
      <c r="AM401" t="str">
        <f t="shared" si="117"/>
        <v>2025 7</v>
      </c>
      <c r="AN401" t="str">
        <f t="shared" si="118"/>
        <v xml:space="preserve">CURTUME </v>
      </c>
    </row>
    <row r="402" spans="1:40" x14ac:dyDescent="0.35">
      <c r="A402">
        <v>82984</v>
      </c>
      <c r="B402" t="s">
        <v>274</v>
      </c>
      <c r="C402" s="31">
        <v>45842</v>
      </c>
      <c r="D402" t="s">
        <v>373</v>
      </c>
      <c r="E402" t="s">
        <v>374</v>
      </c>
      <c r="F402" t="s">
        <v>648</v>
      </c>
      <c r="G402" t="s">
        <v>649</v>
      </c>
      <c r="H402" t="s">
        <v>636</v>
      </c>
      <c r="I402" t="s">
        <v>637</v>
      </c>
      <c r="J402">
        <v>200</v>
      </c>
      <c r="K402">
        <v>1680.45</v>
      </c>
      <c r="L402">
        <v>722.10779000000002</v>
      </c>
      <c r="M402">
        <v>338.44</v>
      </c>
      <c r="N402">
        <v>8.402239999999999</v>
      </c>
      <c r="O402" s="32">
        <f t="shared" si="102"/>
        <v>1342.01</v>
      </c>
      <c r="P402" s="32">
        <f t="shared" si="103"/>
        <v>619.90220999999997</v>
      </c>
      <c r="Q402">
        <v>742821</v>
      </c>
      <c r="R402" t="s">
        <v>298</v>
      </c>
      <c r="S402" t="s">
        <v>298</v>
      </c>
      <c r="T402" t="str">
        <f t="shared" si="104"/>
        <v>VEN</v>
      </c>
      <c r="U402" t="s">
        <v>300</v>
      </c>
      <c r="V402" s="33">
        <f t="shared" si="105"/>
        <v>1680.45</v>
      </c>
      <c r="W402">
        <f t="shared" si="106"/>
        <v>200</v>
      </c>
      <c r="X402" s="33">
        <f t="shared" si="107"/>
        <v>1342.01</v>
      </c>
      <c r="Y402" s="33">
        <f t="shared" si="108"/>
        <v>338.44</v>
      </c>
      <c r="Z402" s="45">
        <f t="shared" si="109"/>
        <v>0.34508745276562824</v>
      </c>
      <c r="AA402" s="33">
        <f t="shared" si="110"/>
        <v>579.90220999999997</v>
      </c>
      <c r="AB402" s="45">
        <f t="shared" si="111"/>
        <v>0.43211467127666708</v>
      </c>
      <c r="AC402" s="33">
        <f>IFERROR($X402/VLOOKUP(CONCATENATE("USD",C402),[1]GEINDICE!AR$1:AS$65536,2,0),"")</f>
        <v>248.10685893880566</v>
      </c>
      <c r="AD402" s="33">
        <f>IFERROR($AA402/VLOOKUP(CONCATENATE("USD",C402),[1]GEINDICE!AR$1:AS$65536,2,0),"")</f>
        <v>107.21061379182841</v>
      </c>
      <c r="AE402" s="33">
        <f>IFERROR($X402/VLOOKUP(CONCATENATE("EUR",C402),[1]GEINDICE!AR$1:AS$65536,2,0),"")</f>
        <v>210.61709407074923</v>
      </c>
      <c r="AF402" s="33">
        <f>IFERROR($AA402/VLOOKUP(CONCATENATE("EUR",C402),[1]GEINDICE!AR$1:AS$65536,2,0),"")</f>
        <v>91.01073636962866</v>
      </c>
      <c r="AG402" s="48" t="str">
        <f>VLOOKUP(E402,[1]Apresentação!AW$1:AX$65536,2,0)</f>
        <v xml:space="preserve">                    2 - LEATHER AUXILIARIES</v>
      </c>
      <c r="AH402" s="48" t="str">
        <f t="shared" si="112"/>
        <v xml:space="preserve">         5204000054 - NOVALTAN AB BR</v>
      </c>
      <c r="AI402" s="49" t="str">
        <f t="shared" si="113"/>
        <v xml:space="preserve">     L00010 - CURTUME TROPICAL LTDA</v>
      </c>
      <c r="AJ402" t="str">
        <f t="shared" si="114"/>
        <v xml:space="preserve">     90 - SALES</v>
      </c>
      <c r="AK402" t="str">
        <f t="shared" si="115"/>
        <v/>
      </c>
      <c r="AL402">
        <f t="shared" si="116"/>
        <v>7</v>
      </c>
      <c r="AM402" t="str">
        <f t="shared" si="117"/>
        <v>2025 7</v>
      </c>
      <c r="AN402" t="str">
        <f t="shared" si="118"/>
        <v xml:space="preserve">CURTUME </v>
      </c>
    </row>
    <row r="403" spans="1:40" x14ac:dyDescent="0.35">
      <c r="A403">
        <v>82776</v>
      </c>
      <c r="B403" t="s">
        <v>274</v>
      </c>
      <c r="C403" s="31">
        <v>45821</v>
      </c>
      <c r="D403" t="s">
        <v>373</v>
      </c>
      <c r="E403" t="s">
        <v>374</v>
      </c>
      <c r="F403" t="s">
        <v>646</v>
      </c>
      <c r="G403" t="s">
        <v>647</v>
      </c>
      <c r="H403" t="s">
        <v>636</v>
      </c>
      <c r="I403" t="s">
        <v>637</v>
      </c>
      <c r="J403">
        <v>1000</v>
      </c>
      <c r="K403">
        <v>9637.51</v>
      </c>
      <c r="L403">
        <v>3575.8615199999999</v>
      </c>
      <c r="M403">
        <v>1941</v>
      </c>
      <c r="N403">
        <v>9.6375099999999989</v>
      </c>
      <c r="O403" s="32">
        <f t="shared" si="102"/>
        <v>7696.51</v>
      </c>
      <c r="P403" s="32">
        <f t="shared" si="103"/>
        <v>4120.6484799999998</v>
      </c>
      <c r="Q403">
        <v>741369</v>
      </c>
      <c r="R403" t="s">
        <v>298</v>
      </c>
      <c r="S403" t="s">
        <v>298</v>
      </c>
      <c r="T403" t="str">
        <f t="shared" si="104"/>
        <v>VEN</v>
      </c>
      <c r="U403" t="s">
        <v>300</v>
      </c>
      <c r="V403" s="33">
        <f t="shared" si="105"/>
        <v>9637.51</v>
      </c>
      <c r="W403">
        <f t="shared" si="106"/>
        <v>1000</v>
      </c>
      <c r="X403" s="33">
        <f t="shared" si="107"/>
        <v>7696.51</v>
      </c>
      <c r="Y403" s="33">
        <f t="shared" si="108"/>
        <v>1941</v>
      </c>
      <c r="Z403" s="45">
        <f t="shared" si="109"/>
        <v>0.4068113527249258</v>
      </c>
      <c r="AA403" s="33">
        <f t="shared" si="110"/>
        <v>3920.6484799999998</v>
      </c>
      <c r="AB403" s="45">
        <f t="shared" si="111"/>
        <v>0.50940601389460938</v>
      </c>
      <c r="AC403" s="33">
        <f>IFERROR($X403/VLOOKUP(CONCATENATE("USD",C403),[1]GEINDICE!AR$1:AS$65536,2,0),"")</f>
        <v>1382.9709624092575</v>
      </c>
      <c r="AD403" s="33">
        <f>IFERROR($AA403/VLOOKUP(CONCATENATE("USD",C403),[1]GEINDICE!AR$1:AS$65536,2,0),"")</f>
        <v>704.49372529289155</v>
      </c>
      <c r="AE403" s="33">
        <f>IFERROR($X403/VLOOKUP(CONCATENATE("EUR",C403),[1]GEINDICE!AR$1:AS$65536,2,0),"")</f>
        <v>1196.5408951696904</v>
      </c>
      <c r="AF403" s="33">
        <f>IFERROR($AA403/VLOOKUP(CONCATENATE("EUR",C403),[1]GEINDICE!AR$1:AS$65536,2,0),"")</f>
        <v>609.52512787027956</v>
      </c>
      <c r="AG403" s="48" t="str">
        <f>VLOOKUP(E403,[1]Apresentação!AW$1:AX$65536,2,0)</f>
        <v xml:space="preserve">                    2 - LEATHER AUXILIARIES</v>
      </c>
      <c r="AH403" s="48" t="str">
        <f t="shared" si="112"/>
        <v xml:space="preserve">         5204000054 - NOVALTAN AB BR</v>
      </c>
      <c r="AI403" s="49" t="str">
        <f t="shared" si="113"/>
        <v xml:space="preserve">     L00260 - CURTUME CUBATAO LTDA</v>
      </c>
      <c r="AJ403" t="str">
        <f t="shared" si="114"/>
        <v xml:space="preserve">     90 - SALES</v>
      </c>
      <c r="AK403" t="str">
        <f t="shared" si="115"/>
        <v/>
      </c>
      <c r="AL403">
        <f t="shared" si="116"/>
        <v>6</v>
      </c>
      <c r="AM403" t="str">
        <f t="shared" si="117"/>
        <v>2025 6</v>
      </c>
      <c r="AN403" t="str">
        <f t="shared" si="118"/>
        <v xml:space="preserve">CURTUME </v>
      </c>
    </row>
    <row r="404" spans="1:40" x14ac:dyDescent="0.35">
      <c r="A404">
        <v>84843</v>
      </c>
      <c r="B404" t="s">
        <v>274</v>
      </c>
      <c r="C404" s="31">
        <v>45989</v>
      </c>
      <c r="D404" t="s">
        <v>373</v>
      </c>
      <c r="E404" t="s">
        <v>374</v>
      </c>
      <c r="F404" t="s">
        <v>646</v>
      </c>
      <c r="G404" t="s">
        <v>647</v>
      </c>
      <c r="H404" t="s">
        <v>636</v>
      </c>
      <c r="I404" t="s">
        <v>637</v>
      </c>
      <c r="J404">
        <v>500</v>
      </c>
      <c r="K404">
        <v>4653.63</v>
      </c>
      <c r="L404">
        <v>1680.4311399999999</v>
      </c>
      <c r="M404">
        <v>937.24</v>
      </c>
      <c r="N404">
        <v>9.3072599999999994</v>
      </c>
      <c r="O404" s="32">
        <f t="shared" si="102"/>
        <v>3716.3900000000003</v>
      </c>
      <c r="P404" s="32">
        <f t="shared" si="103"/>
        <v>2035.9588600000004</v>
      </c>
      <c r="Q404">
        <v>768625</v>
      </c>
      <c r="R404" t="s">
        <v>298</v>
      </c>
      <c r="S404" t="s">
        <v>298</v>
      </c>
      <c r="T404" t="str">
        <f t="shared" si="104"/>
        <v>VEN</v>
      </c>
      <c r="U404" t="s">
        <v>300</v>
      </c>
      <c r="V404" s="33">
        <f t="shared" si="105"/>
        <v>4653.63</v>
      </c>
      <c r="W404">
        <f t="shared" si="106"/>
        <v>500</v>
      </c>
      <c r="X404" s="33">
        <f t="shared" si="107"/>
        <v>3716.3900000000003</v>
      </c>
      <c r="Y404" s="33">
        <f t="shared" si="108"/>
        <v>937.24</v>
      </c>
      <c r="Z404" s="45">
        <f t="shared" si="109"/>
        <v>0.41601048213974906</v>
      </c>
      <c r="AA404" s="33">
        <f t="shared" si="110"/>
        <v>1935.9588600000004</v>
      </c>
      <c r="AB404" s="45">
        <f t="shared" si="111"/>
        <v>0.52092456927286968</v>
      </c>
      <c r="AC404" s="33" t="str">
        <f>IFERROR($X404/VLOOKUP(CONCATENATE("USD",C404),[1]GEINDICE!AR$1:AS$65536,2,0),"")</f>
        <v/>
      </c>
      <c r="AD404" s="33" t="str">
        <f>IFERROR($AA404/VLOOKUP(CONCATENATE("USD",C404),[1]GEINDICE!AR$1:AS$65536,2,0),"")</f>
        <v/>
      </c>
      <c r="AE404" s="33" t="str">
        <f>IFERROR($X404/VLOOKUP(CONCATENATE("EUR",C404),[1]GEINDICE!AR$1:AS$65536,2,0),"")</f>
        <v/>
      </c>
      <c r="AF404" s="33" t="str">
        <f>IFERROR($AA404/VLOOKUP(CONCATENATE("EUR",C404),[1]GEINDICE!AR$1:AS$65536,2,0),"")</f>
        <v/>
      </c>
      <c r="AG404" s="48" t="str">
        <f>VLOOKUP(E404,[1]Apresentação!AW$1:AX$65536,2,0)</f>
        <v xml:space="preserve">                    2 - LEATHER AUXILIARIES</v>
      </c>
      <c r="AH404" s="48" t="str">
        <f t="shared" si="112"/>
        <v xml:space="preserve">         5204000054 - NOVALTAN AB BR</v>
      </c>
      <c r="AI404" s="49" t="str">
        <f t="shared" si="113"/>
        <v xml:space="preserve">     L00260 - CURTUME CUBATAO LTDA</v>
      </c>
      <c r="AJ404" t="str">
        <f t="shared" si="114"/>
        <v xml:space="preserve">     90 - SALES</v>
      </c>
      <c r="AK404" t="str">
        <f t="shared" si="115"/>
        <v/>
      </c>
      <c r="AL404">
        <f t="shared" si="116"/>
        <v>11</v>
      </c>
      <c r="AM404" t="str">
        <f t="shared" si="117"/>
        <v>2025 11</v>
      </c>
      <c r="AN404" t="str">
        <f t="shared" si="118"/>
        <v xml:space="preserve">CURTUME </v>
      </c>
    </row>
    <row r="405" spans="1:40" x14ac:dyDescent="0.35">
      <c r="A405">
        <v>83600</v>
      </c>
      <c r="B405" t="s">
        <v>274</v>
      </c>
      <c r="C405" s="31">
        <v>45891</v>
      </c>
      <c r="D405" t="s">
        <v>373</v>
      </c>
      <c r="E405" t="s">
        <v>374</v>
      </c>
      <c r="F405" t="s">
        <v>650</v>
      </c>
      <c r="G405" t="s">
        <v>651</v>
      </c>
      <c r="H405" t="s">
        <v>636</v>
      </c>
      <c r="I405" t="s">
        <v>637</v>
      </c>
      <c r="J405">
        <v>5000</v>
      </c>
      <c r="K405">
        <v>50436</v>
      </c>
      <c r="L405">
        <v>18015.312600000001</v>
      </c>
      <c r="M405">
        <v>0</v>
      </c>
      <c r="N405">
        <v>10.087200000000001</v>
      </c>
      <c r="O405" s="32">
        <f t="shared" si="102"/>
        <v>50436</v>
      </c>
      <c r="P405" s="32">
        <f t="shared" si="103"/>
        <v>32420.687399999999</v>
      </c>
      <c r="Q405">
        <v>759522</v>
      </c>
      <c r="R405" t="s">
        <v>652</v>
      </c>
      <c r="S405" t="s">
        <v>652</v>
      </c>
      <c r="T405" t="str">
        <f t="shared" si="104"/>
        <v>EXP</v>
      </c>
      <c r="U405" t="s">
        <v>653</v>
      </c>
      <c r="V405" s="33">
        <f t="shared" si="105"/>
        <v>50436</v>
      </c>
      <c r="W405">
        <f t="shared" si="106"/>
        <v>5000</v>
      </c>
      <c r="X405" s="33">
        <f t="shared" si="107"/>
        <v>50436</v>
      </c>
      <c r="Y405" s="33">
        <f t="shared" si="108"/>
        <v>0</v>
      </c>
      <c r="Z405" s="45">
        <f t="shared" si="109"/>
        <v>0.62298135062257121</v>
      </c>
      <c r="AA405" s="33">
        <f t="shared" si="110"/>
        <v>31420.687399999999</v>
      </c>
      <c r="AB405" s="45">
        <f t="shared" si="111"/>
        <v>0.62298135062257121</v>
      </c>
      <c r="AC405" s="33">
        <f>IFERROR($X405/VLOOKUP(CONCATENATE("USD",C405),[1]GEINDICE!AR$1:AS$65536,2,0),"")</f>
        <v>9272.6871598764519</v>
      </c>
      <c r="AD405" s="33">
        <f>IFERROR($AA405/VLOOKUP(CONCATENATE("USD",C405),[1]GEINDICE!AR$1:AS$65536,2,0),"")</f>
        <v>5776.7111707604054</v>
      </c>
      <c r="AE405" s="33">
        <f>IFERROR($X405/VLOOKUP(CONCATENATE("EUR",C405),[1]GEINDICE!AR$1:AS$65536,2,0),"")</f>
        <v>7916.6208855891628</v>
      </c>
      <c r="AF405" s="33">
        <f>IFERROR($AA405/VLOOKUP(CONCATENATE("EUR",C405),[1]GEINDICE!AR$1:AS$65536,2,0),"")</f>
        <v>4931.9071716711915</v>
      </c>
      <c r="AG405" s="48" t="str">
        <f>VLOOKUP(E405,[1]Apresentação!AW$1:AX$65536,2,0)</f>
        <v xml:space="preserve">                    2 - LEATHER AUXILIARIES</v>
      </c>
      <c r="AH405" s="48" t="str">
        <f t="shared" si="112"/>
        <v xml:space="preserve">         5204000054 - NOVALTAN AB BR</v>
      </c>
      <c r="AI405" s="49" t="str">
        <f t="shared" si="113"/>
        <v xml:space="preserve">     L00565 - PARPELLI INDUSTRIAL SA</v>
      </c>
      <c r="AJ405" t="str">
        <f t="shared" si="114"/>
        <v xml:space="preserve">     90 - SALES</v>
      </c>
      <c r="AK405" t="str">
        <f t="shared" si="115"/>
        <v>EXP</v>
      </c>
      <c r="AL405">
        <f t="shared" si="116"/>
        <v>8</v>
      </c>
      <c r="AM405" t="str">
        <f t="shared" si="117"/>
        <v>2025 8</v>
      </c>
      <c r="AN405" t="str">
        <f t="shared" si="118"/>
        <v xml:space="preserve">PARPELLI </v>
      </c>
    </row>
    <row r="406" spans="1:40" x14ac:dyDescent="0.35">
      <c r="A406">
        <v>80811</v>
      </c>
      <c r="B406" t="s">
        <v>274</v>
      </c>
      <c r="C406" s="31">
        <v>45666</v>
      </c>
      <c r="D406" t="s">
        <v>373</v>
      </c>
      <c r="E406" t="s">
        <v>374</v>
      </c>
      <c r="F406" t="s">
        <v>458</v>
      </c>
      <c r="G406" t="s">
        <v>459</v>
      </c>
      <c r="H406" t="s">
        <v>654</v>
      </c>
      <c r="I406" t="s">
        <v>655</v>
      </c>
      <c r="J406">
        <v>150</v>
      </c>
      <c r="K406">
        <v>6852.62</v>
      </c>
      <c r="L406">
        <v>3302.3244599999998</v>
      </c>
      <c r="M406">
        <v>1380.13</v>
      </c>
      <c r="N406">
        <v>45.684149999999995</v>
      </c>
      <c r="O406" s="32">
        <f t="shared" si="102"/>
        <v>5472.49</v>
      </c>
      <c r="P406" s="32">
        <f t="shared" si="103"/>
        <v>2170.16554</v>
      </c>
      <c r="Q406">
        <v>706700</v>
      </c>
      <c r="R406" t="s">
        <v>346</v>
      </c>
      <c r="S406" t="s">
        <v>347</v>
      </c>
      <c r="T406" t="str">
        <f t="shared" si="104"/>
        <v>VEN</v>
      </c>
      <c r="U406" t="s">
        <v>437</v>
      </c>
      <c r="V406" s="33">
        <f t="shared" si="105"/>
        <v>6852.62</v>
      </c>
      <c r="W406">
        <f t="shared" si="106"/>
        <v>150</v>
      </c>
      <c r="X406" s="33">
        <f t="shared" si="107"/>
        <v>5472.49</v>
      </c>
      <c r="Y406" s="33">
        <f t="shared" si="108"/>
        <v>1380.13</v>
      </c>
      <c r="Z406" s="45">
        <f t="shared" si="109"/>
        <v>0.31231347134380716</v>
      </c>
      <c r="AA406" s="33">
        <f t="shared" si="110"/>
        <v>2140.16554</v>
      </c>
      <c r="AB406" s="45">
        <f t="shared" si="111"/>
        <v>0.39107710384121308</v>
      </c>
      <c r="AC406" s="33">
        <f>IFERROR($X406/VLOOKUP(CONCATENATE("USD",C406),[1]GEINDICE!AR$1:AS$65536,2,0),"")</f>
        <v>898.66165265370466</v>
      </c>
      <c r="AD406" s="33">
        <f>IFERROR($AA406/VLOOKUP(CONCATENATE("USD",C406),[1]GEINDICE!AR$1:AS$65536,2,0),"")</f>
        <v>351.44599645296898</v>
      </c>
      <c r="AE406" s="33">
        <f>IFERROR($X406/VLOOKUP(CONCATENATE("EUR",C406),[1]GEINDICE!AR$1:AS$65536,2,0),"")</f>
        <v>872.48537219201876</v>
      </c>
      <c r="AF406" s="33">
        <f>IFERROR($AA406/VLOOKUP(CONCATENATE("EUR",C406),[1]GEINDICE!AR$1:AS$65536,2,0),"")</f>
        <v>341.20905250067756</v>
      </c>
      <c r="AG406" s="48" t="str">
        <f>VLOOKUP(E406,[1]Apresentação!AW$1:AX$65536,2,0)</f>
        <v xml:space="preserve">                    2 - LEATHER AUXILIARIES</v>
      </c>
      <c r="AH406" s="48" t="str">
        <f t="shared" si="112"/>
        <v xml:space="preserve">         5204000026 - NOVALTAN AL</v>
      </c>
      <c r="AI406" s="49" t="str">
        <f t="shared" si="113"/>
        <v xml:space="preserve">     L00052 - CURTUME RUSAN LTDA</v>
      </c>
      <c r="AJ406" t="str">
        <f t="shared" si="114"/>
        <v xml:space="preserve">     93 - RESALES</v>
      </c>
      <c r="AK406" t="str">
        <f t="shared" si="115"/>
        <v/>
      </c>
      <c r="AL406">
        <f t="shared" si="116"/>
        <v>1</v>
      </c>
      <c r="AM406" t="str">
        <f t="shared" si="117"/>
        <v>2025 1</v>
      </c>
      <c r="AN406" t="str">
        <f t="shared" si="118"/>
        <v xml:space="preserve">CURTUME </v>
      </c>
    </row>
    <row r="407" spans="1:40" x14ac:dyDescent="0.35">
      <c r="A407">
        <v>81595</v>
      </c>
      <c r="B407" t="s">
        <v>274</v>
      </c>
      <c r="C407" s="31">
        <v>45727</v>
      </c>
      <c r="D407" t="s">
        <v>373</v>
      </c>
      <c r="E407" t="s">
        <v>374</v>
      </c>
      <c r="F407" t="s">
        <v>656</v>
      </c>
      <c r="G407" t="s">
        <v>657</v>
      </c>
      <c r="H407" t="s">
        <v>654</v>
      </c>
      <c r="I407" t="s">
        <v>655</v>
      </c>
      <c r="J407">
        <v>200</v>
      </c>
      <c r="K407">
        <v>7890.0700000000006</v>
      </c>
      <c r="L407">
        <v>4410.6086699999996</v>
      </c>
      <c r="M407">
        <v>1589.07</v>
      </c>
      <c r="N407">
        <v>39.450330000000001</v>
      </c>
      <c r="O407" s="32">
        <f t="shared" si="102"/>
        <v>6301.0000000000009</v>
      </c>
      <c r="P407" s="32">
        <f t="shared" si="103"/>
        <v>1890.3913300000013</v>
      </c>
      <c r="Q407">
        <v>716585</v>
      </c>
      <c r="R407" t="s">
        <v>346</v>
      </c>
      <c r="S407" t="s">
        <v>347</v>
      </c>
      <c r="T407" t="str">
        <f t="shared" si="104"/>
        <v>VEN</v>
      </c>
      <c r="U407" t="s">
        <v>348</v>
      </c>
      <c r="V407" s="33">
        <f t="shared" si="105"/>
        <v>7890.0700000000006</v>
      </c>
      <c r="W407">
        <f t="shared" si="106"/>
        <v>200</v>
      </c>
      <c r="X407" s="33">
        <f t="shared" si="107"/>
        <v>6301.0000000000009</v>
      </c>
      <c r="Y407" s="33">
        <f t="shared" si="108"/>
        <v>1589.07</v>
      </c>
      <c r="Z407" s="45">
        <f t="shared" si="109"/>
        <v>0.23452153529689865</v>
      </c>
      <c r="AA407" s="33">
        <f t="shared" si="110"/>
        <v>1850.3913300000013</v>
      </c>
      <c r="AB407" s="45">
        <f t="shared" si="111"/>
        <v>0.29366629582605952</v>
      </c>
      <c r="AC407" s="33">
        <f>IFERROR($X407/VLOOKUP(CONCATENATE("USD",C407),[1]GEINDICE!AR$1:AS$65536,2,0),"")</f>
        <v>1079.9369279813527</v>
      </c>
      <c r="AD407" s="33">
        <f>IFERROR($AA407/VLOOKUP(CONCATENATE("USD",C407),[1]GEINDICE!AR$1:AS$65536,2,0),"")</f>
        <v>317.14107736605786</v>
      </c>
      <c r="AE407" s="33">
        <f>IFERROR($X407/VLOOKUP(CONCATENATE("EUR",C407),[1]GEINDICE!AR$1:AS$65536,2,0),"")</f>
        <v>988.31464198886363</v>
      </c>
      <c r="AF407" s="33">
        <f>IFERROR($AA407/VLOOKUP(CONCATENATE("EUR",C407),[1]GEINDICE!AR$1:AS$65536,2,0),"")</f>
        <v>290.23470002352775</v>
      </c>
      <c r="AG407" s="48" t="str">
        <f>VLOOKUP(E407,[1]Apresentação!AW$1:AX$65536,2,0)</f>
        <v xml:space="preserve">                    2 - LEATHER AUXILIARIES</v>
      </c>
      <c r="AH407" s="48" t="str">
        <f t="shared" si="112"/>
        <v xml:space="preserve">         5204000026 - NOVALTAN AL</v>
      </c>
      <c r="AI407" s="49" t="str">
        <f t="shared" si="113"/>
        <v xml:space="preserve">     L00248 - ATC DO BRASIL PROD PARA COURO LTDA</v>
      </c>
      <c r="AJ407" t="str">
        <f t="shared" si="114"/>
        <v xml:space="preserve">     93 - RESALES</v>
      </c>
      <c r="AK407" t="str">
        <f t="shared" si="115"/>
        <v/>
      </c>
      <c r="AL407">
        <f t="shared" si="116"/>
        <v>3</v>
      </c>
      <c r="AM407" t="str">
        <f t="shared" si="117"/>
        <v>2025 3</v>
      </c>
      <c r="AN407" t="str">
        <f t="shared" si="118"/>
        <v xml:space="preserve">ATC </v>
      </c>
    </row>
    <row r="408" spans="1:40" x14ac:dyDescent="0.35">
      <c r="A408">
        <v>81973</v>
      </c>
      <c r="B408" t="s">
        <v>274</v>
      </c>
      <c r="C408" s="31">
        <v>45756</v>
      </c>
      <c r="D408" t="s">
        <v>373</v>
      </c>
      <c r="E408" t="s">
        <v>374</v>
      </c>
      <c r="F408" t="s">
        <v>458</v>
      </c>
      <c r="G408" t="s">
        <v>459</v>
      </c>
      <c r="H408" t="s">
        <v>654</v>
      </c>
      <c r="I408" t="s">
        <v>655</v>
      </c>
      <c r="J408">
        <v>75</v>
      </c>
      <c r="K408">
        <v>3317.19</v>
      </c>
      <c r="L408">
        <v>1656.8068499999999</v>
      </c>
      <c r="M408">
        <v>668.09</v>
      </c>
      <c r="N408">
        <v>44.22916</v>
      </c>
      <c r="O408" s="32">
        <f t="shared" si="102"/>
        <v>2649.1</v>
      </c>
      <c r="P408" s="32">
        <f t="shared" si="103"/>
        <v>992.29314999999997</v>
      </c>
      <c r="Q408">
        <v>727584</v>
      </c>
      <c r="R408" t="s">
        <v>346</v>
      </c>
      <c r="S408" t="s">
        <v>347</v>
      </c>
      <c r="T408" t="str">
        <f t="shared" si="104"/>
        <v>VEN</v>
      </c>
      <c r="U408" t="s">
        <v>437</v>
      </c>
      <c r="V408" s="33">
        <f t="shared" si="105"/>
        <v>3317.19</v>
      </c>
      <c r="W408">
        <f t="shared" si="106"/>
        <v>75</v>
      </c>
      <c r="X408" s="33">
        <f t="shared" si="107"/>
        <v>2649.1</v>
      </c>
      <c r="Y408" s="33">
        <f t="shared" si="108"/>
        <v>668.09</v>
      </c>
      <c r="Z408" s="45">
        <f t="shared" si="109"/>
        <v>0.29461476430352196</v>
      </c>
      <c r="AA408" s="33">
        <f t="shared" si="110"/>
        <v>977.29314999999997</v>
      </c>
      <c r="AB408" s="45">
        <f t="shared" si="111"/>
        <v>0.36891515986561474</v>
      </c>
      <c r="AC408" s="33">
        <f>IFERROR($X408/VLOOKUP(CONCATENATE("USD",C408),[1]GEINDICE!AR$1:AS$65536,2,0),"")</f>
        <v>437.10914941011464</v>
      </c>
      <c r="AD408" s="33">
        <f>IFERROR($AA408/VLOOKUP(CONCATENATE("USD",C408),[1]GEINDICE!AR$1:AS$65536,2,0),"")</f>
        <v>161.25619173335534</v>
      </c>
      <c r="AE408" s="33">
        <f>IFERROR($X408/VLOOKUP(CONCATENATE("EUR",C408),[1]GEINDICE!AR$1:AS$65536,2,0),"")</f>
        <v>395.96723565812681</v>
      </c>
      <c r="AF408" s="33">
        <f>IFERROR($AA408/VLOOKUP(CONCATENATE("EUR",C408),[1]GEINDICE!AR$1:AS$65536,2,0),"")</f>
        <v>146.07831604436339</v>
      </c>
      <c r="AG408" s="48" t="str">
        <f>VLOOKUP(E408,[1]Apresentação!AW$1:AX$65536,2,0)</f>
        <v xml:space="preserve">                    2 - LEATHER AUXILIARIES</v>
      </c>
      <c r="AH408" s="48" t="str">
        <f t="shared" si="112"/>
        <v xml:space="preserve">         5204000026 - NOVALTAN AL</v>
      </c>
      <c r="AI408" s="49" t="str">
        <f t="shared" si="113"/>
        <v xml:space="preserve">     L00052 - CURTUME RUSAN LTDA</v>
      </c>
      <c r="AJ408" t="str">
        <f t="shared" si="114"/>
        <v xml:space="preserve">     93 - RESALES</v>
      </c>
      <c r="AK408" t="str">
        <f t="shared" si="115"/>
        <v/>
      </c>
      <c r="AL408">
        <f t="shared" si="116"/>
        <v>4</v>
      </c>
      <c r="AM408" t="str">
        <f t="shared" si="117"/>
        <v>2025 4</v>
      </c>
      <c r="AN408" t="str">
        <f t="shared" si="118"/>
        <v xml:space="preserve">CURTUME </v>
      </c>
    </row>
    <row r="409" spans="1:40" x14ac:dyDescent="0.35">
      <c r="A409">
        <v>81448</v>
      </c>
      <c r="B409" t="s">
        <v>274</v>
      </c>
      <c r="C409" s="31">
        <v>45715</v>
      </c>
      <c r="D409" t="s">
        <v>373</v>
      </c>
      <c r="E409" t="s">
        <v>374</v>
      </c>
      <c r="F409" t="s">
        <v>458</v>
      </c>
      <c r="G409" t="s">
        <v>459</v>
      </c>
      <c r="H409" t="s">
        <v>654</v>
      </c>
      <c r="I409" t="s">
        <v>655</v>
      </c>
      <c r="J409">
        <v>200</v>
      </c>
      <c r="K409">
        <v>8605.7900000000009</v>
      </c>
      <c r="L409">
        <v>4406.8372200000003</v>
      </c>
      <c r="M409">
        <v>1733.21</v>
      </c>
      <c r="N409">
        <v>43.028970000000001</v>
      </c>
      <c r="O409" s="32">
        <f t="shared" si="102"/>
        <v>6872.5800000000008</v>
      </c>
      <c r="P409" s="32">
        <f t="shared" si="103"/>
        <v>2465.7427800000005</v>
      </c>
      <c r="Q409">
        <v>712247</v>
      </c>
      <c r="R409" t="s">
        <v>346</v>
      </c>
      <c r="S409" t="s">
        <v>347</v>
      </c>
      <c r="T409" t="str">
        <f t="shared" si="104"/>
        <v>VEN</v>
      </c>
      <c r="U409" t="s">
        <v>437</v>
      </c>
      <c r="V409" s="33">
        <f t="shared" si="105"/>
        <v>8605.7900000000009</v>
      </c>
      <c r="W409">
        <f t="shared" si="106"/>
        <v>200</v>
      </c>
      <c r="X409" s="33">
        <f t="shared" si="107"/>
        <v>6872.5800000000008</v>
      </c>
      <c r="Y409" s="33">
        <f t="shared" si="108"/>
        <v>1733.21</v>
      </c>
      <c r="Z409" s="45">
        <f t="shared" si="109"/>
        <v>0.28187334108780254</v>
      </c>
      <c r="AA409" s="33">
        <f t="shared" si="110"/>
        <v>2425.7427800000005</v>
      </c>
      <c r="AB409" s="45">
        <f t="shared" si="111"/>
        <v>0.35295955521798222</v>
      </c>
      <c r="AC409" s="33">
        <f>IFERROR($X409/VLOOKUP(CONCATENATE("USD",C409),[1]GEINDICE!AR$1:AS$65536,2,0),"")</f>
        <v>1180.2878340317375</v>
      </c>
      <c r="AD409" s="33">
        <f>IFERROR($AA409/VLOOKUP(CONCATENATE("USD",C409),[1]GEINDICE!AR$1:AS$65536,2,0),"")</f>
        <v>416.59386892903768</v>
      </c>
      <c r="AE409" s="33">
        <f>IFERROR($X409/VLOOKUP(CONCATENATE("EUR",C409),[1]GEINDICE!AR$1:AS$65536,2,0),"")</f>
        <v>1133.1541632316571</v>
      </c>
      <c r="AF409" s="33">
        <f>IFERROR($AA409/VLOOKUP(CONCATENATE("EUR",C409),[1]GEINDICE!AR$1:AS$65536,2,0),"")</f>
        <v>399.95758944765049</v>
      </c>
      <c r="AG409" s="48" t="str">
        <f>VLOOKUP(E409,[1]Apresentação!AW$1:AX$65536,2,0)</f>
        <v xml:space="preserve">                    2 - LEATHER AUXILIARIES</v>
      </c>
      <c r="AH409" s="48" t="str">
        <f t="shared" si="112"/>
        <v xml:space="preserve">         5204000026 - NOVALTAN AL</v>
      </c>
      <c r="AI409" s="49" t="str">
        <f t="shared" si="113"/>
        <v xml:space="preserve">     L00052 - CURTUME RUSAN LTDA</v>
      </c>
      <c r="AJ409" t="str">
        <f t="shared" si="114"/>
        <v xml:space="preserve">     93 - RESALES</v>
      </c>
      <c r="AK409" t="str">
        <f t="shared" si="115"/>
        <v/>
      </c>
      <c r="AL409">
        <f t="shared" si="116"/>
        <v>2</v>
      </c>
      <c r="AM409" t="str">
        <f t="shared" si="117"/>
        <v>2025 2</v>
      </c>
      <c r="AN409" t="str">
        <f t="shared" si="118"/>
        <v xml:space="preserve">CURTUME </v>
      </c>
    </row>
    <row r="410" spans="1:40" x14ac:dyDescent="0.35">
      <c r="A410">
        <v>84598</v>
      </c>
      <c r="B410" t="s">
        <v>274</v>
      </c>
      <c r="C410" s="31">
        <v>45972</v>
      </c>
      <c r="D410" t="s">
        <v>373</v>
      </c>
      <c r="E410" t="s">
        <v>374</v>
      </c>
      <c r="F410" t="s">
        <v>435</v>
      </c>
      <c r="G410" t="s">
        <v>436</v>
      </c>
      <c r="H410" t="s">
        <v>654</v>
      </c>
      <c r="I410" t="s">
        <v>655</v>
      </c>
      <c r="J410">
        <v>50</v>
      </c>
      <c r="K410">
        <v>2217</v>
      </c>
      <c r="L410">
        <v>1117.3201200000001</v>
      </c>
      <c r="M410">
        <v>446.5</v>
      </c>
      <c r="N410">
        <v>44.34</v>
      </c>
      <c r="O410" s="32">
        <f t="shared" si="102"/>
        <v>1770.5</v>
      </c>
      <c r="P410" s="32">
        <f t="shared" si="103"/>
        <v>653.17987999999991</v>
      </c>
      <c r="Q410">
        <v>766842</v>
      </c>
      <c r="R410" t="s">
        <v>346</v>
      </c>
      <c r="S410" t="s">
        <v>347</v>
      </c>
      <c r="T410" t="str">
        <f t="shared" si="104"/>
        <v>VEN</v>
      </c>
      <c r="U410" t="s">
        <v>348</v>
      </c>
      <c r="V410" s="33">
        <f t="shared" si="105"/>
        <v>2217</v>
      </c>
      <c r="W410">
        <f t="shared" si="106"/>
        <v>50</v>
      </c>
      <c r="X410" s="33">
        <f t="shared" si="107"/>
        <v>1770.5</v>
      </c>
      <c r="Y410" s="33">
        <f t="shared" si="108"/>
        <v>446.5</v>
      </c>
      <c r="Z410" s="45">
        <f t="shared" si="109"/>
        <v>0.29011271087054574</v>
      </c>
      <c r="AA410" s="33">
        <f t="shared" si="110"/>
        <v>643.17987999999991</v>
      </c>
      <c r="AB410" s="45">
        <f t="shared" si="111"/>
        <v>0.36327584298220839</v>
      </c>
      <c r="AC410" s="33" t="str">
        <f>IFERROR($X410/VLOOKUP(CONCATENATE("USD",C410),[1]GEINDICE!AR$1:AS$65536,2,0),"")</f>
        <v/>
      </c>
      <c r="AD410" s="33" t="str">
        <f>IFERROR($AA410/VLOOKUP(CONCATENATE("USD",C410),[1]GEINDICE!AR$1:AS$65536,2,0),"")</f>
        <v/>
      </c>
      <c r="AE410" s="33" t="str">
        <f>IFERROR($X410/VLOOKUP(CONCATENATE("EUR",C410),[1]GEINDICE!AR$1:AS$65536,2,0),"")</f>
        <v/>
      </c>
      <c r="AF410" s="33" t="str">
        <f>IFERROR($AA410/VLOOKUP(CONCATENATE("EUR",C410),[1]GEINDICE!AR$1:AS$65536,2,0),"")</f>
        <v/>
      </c>
      <c r="AG410" s="48" t="str">
        <f>VLOOKUP(E410,[1]Apresentação!AW$1:AX$65536,2,0)</f>
        <v xml:space="preserve">                    2 - LEATHER AUXILIARIES</v>
      </c>
      <c r="AH410" s="48" t="str">
        <f t="shared" si="112"/>
        <v xml:space="preserve">         5204000026 - NOVALTAN AL</v>
      </c>
      <c r="AI410" s="49" t="str">
        <f t="shared" si="113"/>
        <v xml:space="preserve">     L00024 - FUGA S/A</v>
      </c>
      <c r="AJ410" t="str">
        <f t="shared" si="114"/>
        <v xml:space="preserve">     93 - RESALES</v>
      </c>
      <c r="AK410" t="str">
        <f t="shared" si="115"/>
        <v/>
      </c>
      <c r="AL410">
        <f t="shared" si="116"/>
        <v>11</v>
      </c>
      <c r="AM410" t="str">
        <f t="shared" si="117"/>
        <v>2025 11</v>
      </c>
      <c r="AN410" t="str">
        <f t="shared" si="118"/>
        <v xml:space="preserve">FUGA </v>
      </c>
    </row>
    <row r="411" spans="1:40" x14ac:dyDescent="0.35">
      <c r="A411">
        <v>82666</v>
      </c>
      <c r="B411" t="s">
        <v>274</v>
      </c>
      <c r="C411" s="31">
        <v>45814</v>
      </c>
      <c r="D411" t="s">
        <v>373</v>
      </c>
      <c r="E411" t="s">
        <v>374</v>
      </c>
      <c r="F411" t="s">
        <v>435</v>
      </c>
      <c r="G411" t="s">
        <v>436</v>
      </c>
      <c r="H411" t="s">
        <v>654</v>
      </c>
      <c r="I411" t="s">
        <v>655</v>
      </c>
      <c r="J411">
        <v>25</v>
      </c>
      <c r="K411">
        <v>1034.03</v>
      </c>
      <c r="L411">
        <v>552.26895000000002</v>
      </c>
      <c r="M411">
        <v>208.26</v>
      </c>
      <c r="N411">
        <v>41.361089999999997</v>
      </c>
      <c r="O411" s="32">
        <f t="shared" si="102"/>
        <v>825.77</v>
      </c>
      <c r="P411" s="32">
        <f t="shared" si="103"/>
        <v>273.50104999999996</v>
      </c>
      <c r="Q411">
        <v>740589</v>
      </c>
      <c r="R411" t="s">
        <v>346</v>
      </c>
      <c r="S411" t="s">
        <v>347</v>
      </c>
      <c r="T411" t="str">
        <f t="shared" si="104"/>
        <v>VEN</v>
      </c>
      <c r="U411" t="s">
        <v>348</v>
      </c>
      <c r="V411" s="33">
        <f t="shared" si="105"/>
        <v>1034.03</v>
      </c>
      <c r="W411">
        <f t="shared" si="106"/>
        <v>25</v>
      </c>
      <c r="X411" s="33">
        <f t="shared" si="107"/>
        <v>825.77</v>
      </c>
      <c r="Y411" s="33">
        <f t="shared" si="108"/>
        <v>208.26</v>
      </c>
      <c r="Z411" s="45">
        <f t="shared" si="109"/>
        <v>0.25966466156687906</v>
      </c>
      <c r="AA411" s="33">
        <f t="shared" si="110"/>
        <v>268.50104999999996</v>
      </c>
      <c r="AB411" s="45">
        <f t="shared" si="111"/>
        <v>0.32515234266200027</v>
      </c>
      <c r="AC411" s="33">
        <f>IFERROR($X411/VLOOKUP(CONCATENATE("USD",C411),[1]GEINDICE!AR$1:AS$65536,2,0),"")</f>
        <v>147.59862012261604</v>
      </c>
      <c r="AD411" s="33">
        <f>IFERROR($AA411/VLOOKUP(CONCATENATE("USD",C411),[1]GEINDICE!AR$1:AS$65536,2,0),"")</f>
        <v>47.992037106547258</v>
      </c>
      <c r="AE411" s="33">
        <f>IFERROR($X411/VLOOKUP(CONCATENATE("EUR",C411),[1]GEINDICE!AR$1:AS$65536,2,0),"")</f>
        <v>129.50613992440756</v>
      </c>
      <c r="AF411" s="33">
        <f>IFERROR($AA411/VLOOKUP(CONCATENATE("EUR",C411),[1]GEINDICE!AR$1:AS$65536,2,0),"")</f>
        <v>42.109224785533918</v>
      </c>
      <c r="AG411" s="48" t="str">
        <f>VLOOKUP(E411,[1]Apresentação!AW$1:AX$65536,2,0)</f>
        <v xml:space="preserve">                    2 - LEATHER AUXILIARIES</v>
      </c>
      <c r="AH411" s="48" t="str">
        <f t="shared" si="112"/>
        <v xml:space="preserve">         5204000026 - NOVALTAN AL</v>
      </c>
      <c r="AI411" s="49" t="str">
        <f t="shared" si="113"/>
        <v xml:space="preserve">     L00024 - FUGA S/A</v>
      </c>
      <c r="AJ411" t="str">
        <f t="shared" si="114"/>
        <v xml:space="preserve">     93 - RESALES</v>
      </c>
      <c r="AK411" t="str">
        <f t="shared" si="115"/>
        <v/>
      </c>
      <c r="AL411">
        <f t="shared" si="116"/>
        <v>6</v>
      </c>
      <c r="AM411" t="str">
        <f t="shared" si="117"/>
        <v>2025 6</v>
      </c>
      <c r="AN411" t="str">
        <f t="shared" si="118"/>
        <v xml:space="preserve">FUGA </v>
      </c>
    </row>
    <row r="412" spans="1:40" x14ac:dyDescent="0.35">
      <c r="A412">
        <v>82839</v>
      </c>
      <c r="B412" t="s">
        <v>274</v>
      </c>
      <c r="C412" s="31">
        <v>45831</v>
      </c>
      <c r="D412" t="s">
        <v>373</v>
      </c>
      <c r="E412" t="s">
        <v>374</v>
      </c>
      <c r="F412" t="s">
        <v>435</v>
      </c>
      <c r="G412" t="s">
        <v>436</v>
      </c>
      <c r="H412" t="s">
        <v>654</v>
      </c>
      <c r="I412" t="s">
        <v>655</v>
      </c>
      <c r="J412">
        <v>150</v>
      </c>
      <c r="K412">
        <v>6091.9800000000005</v>
      </c>
      <c r="L412">
        <v>3335.0394799999999</v>
      </c>
      <c r="M412">
        <v>1226.94</v>
      </c>
      <c r="N412">
        <v>40.613219999999998</v>
      </c>
      <c r="O412" s="32">
        <f t="shared" si="102"/>
        <v>4865.0400000000009</v>
      </c>
      <c r="P412" s="32">
        <f t="shared" si="103"/>
        <v>1530.000520000001</v>
      </c>
      <c r="Q412">
        <v>741773</v>
      </c>
      <c r="R412" t="s">
        <v>346</v>
      </c>
      <c r="S412" t="s">
        <v>347</v>
      </c>
      <c r="T412" t="str">
        <f t="shared" si="104"/>
        <v>VEN</v>
      </c>
      <c r="U412" t="s">
        <v>348</v>
      </c>
      <c r="V412" s="33">
        <f t="shared" si="105"/>
        <v>6091.9800000000005</v>
      </c>
      <c r="W412">
        <f t="shared" si="106"/>
        <v>150</v>
      </c>
      <c r="X412" s="33">
        <f t="shared" si="107"/>
        <v>4865.0400000000009</v>
      </c>
      <c r="Y412" s="33">
        <f t="shared" si="108"/>
        <v>1226.94</v>
      </c>
      <c r="Z412" s="45">
        <f t="shared" si="109"/>
        <v>0.24622545051034325</v>
      </c>
      <c r="AA412" s="33">
        <f t="shared" si="110"/>
        <v>1500.000520000001</v>
      </c>
      <c r="AB412" s="45">
        <f t="shared" si="111"/>
        <v>0.3083223406179601</v>
      </c>
      <c r="AC412" s="33">
        <f>IFERROR($X412/VLOOKUP(CONCATENATE("USD",C412),[1]GEINDICE!AR$1:AS$65536,2,0),"")</f>
        <v>881.14031115860405</v>
      </c>
      <c r="AD412" s="33">
        <f>IFERROR($AA412/VLOOKUP(CONCATENATE("USD",C412),[1]GEINDICE!AR$1:AS$65536,2,0),"")</f>
        <v>271.67524314925851</v>
      </c>
      <c r="AE412" s="33">
        <f>IFERROR($X412/VLOOKUP(CONCATENATE("EUR",C412),[1]GEINDICE!AR$1:AS$65536,2,0),"")</f>
        <v>763.62266520169521</v>
      </c>
      <c r="AF412" s="33">
        <f>IFERROR($AA412/VLOOKUP(CONCATENATE("EUR",C412),[1]GEINDICE!AR$1:AS$65536,2,0),"")</f>
        <v>235.4419274839116</v>
      </c>
      <c r="AG412" s="48" t="str">
        <f>VLOOKUP(E412,[1]Apresentação!AW$1:AX$65536,2,0)</f>
        <v xml:space="preserve">                    2 - LEATHER AUXILIARIES</v>
      </c>
      <c r="AH412" s="48" t="str">
        <f t="shared" si="112"/>
        <v xml:space="preserve">         5204000026 - NOVALTAN AL</v>
      </c>
      <c r="AI412" s="49" t="str">
        <f t="shared" si="113"/>
        <v xml:space="preserve">     L00024 - FUGA S/A</v>
      </c>
      <c r="AJ412" t="str">
        <f t="shared" si="114"/>
        <v xml:space="preserve">     93 - RESALES</v>
      </c>
      <c r="AK412" t="str">
        <f t="shared" si="115"/>
        <v/>
      </c>
      <c r="AL412">
        <f t="shared" si="116"/>
        <v>6</v>
      </c>
      <c r="AM412" t="str">
        <f t="shared" si="117"/>
        <v>2025 6</v>
      </c>
      <c r="AN412" t="str">
        <f t="shared" si="118"/>
        <v xml:space="preserve">FUGA </v>
      </c>
    </row>
    <row r="413" spans="1:40" x14ac:dyDescent="0.35">
      <c r="A413">
        <v>83994</v>
      </c>
      <c r="B413" t="s">
        <v>274</v>
      </c>
      <c r="C413" s="31">
        <v>45925</v>
      </c>
      <c r="D413" t="s">
        <v>373</v>
      </c>
      <c r="E413" t="s">
        <v>374</v>
      </c>
      <c r="F413" t="s">
        <v>435</v>
      </c>
      <c r="G413" t="s">
        <v>436</v>
      </c>
      <c r="H413" t="s">
        <v>654</v>
      </c>
      <c r="I413" t="s">
        <v>655</v>
      </c>
      <c r="J413">
        <v>350</v>
      </c>
      <c r="K413">
        <v>15519</v>
      </c>
      <c r="L413">
        <v>7789.3748900000001</v>
      </c>
      <c r="M413">
        <v>3125.55</v>
      </c>
      <c r="N413">
        <v>44.34</v>
      </c>
      <c r="O413" s="32">
        <f t="shared" si="102"/>
        <v>12393.45</v>
      </c>
      <c r="P413" s="32">
        <f t="shared" si="103"/>
        <v>4604.0751100000007</v>
      </c>
      <c r="Q413">
        <v>762335</v>
      </c>
      <c r="R413" t="s">
        <v>346</v>
      </c>
      <c r="S413" t="s">
        <v>347</v>
      </c>
      <c r="T413" t="str">
        <f t="shared" si="104"/>
        <v>VEN</v>
      </c>
      <c r="U413" t="s">
        <v>348</v>
      </c>
      <c r="V413" s="33">
        <f t="shared" si="105"/>
        <v>15519</v>
      </c>
      <c r="W413">
        <f t="shared" si="106"/>
        <v>350</v>
      </c>
      <c r="X413" s="33">
        <f t="shared" si="107"/>
        <v>12393.45</v>
      </c>
      <c r="Y413" s="33">
        <f t="shared" si="108"/>
        <v>3125.55</v>
      </c>
      <c r="Z413" s="45">
        <f t="shared" si="109"/>
        <v>0.29216283974482898</v>
      </c>
      <c r="AA413" s="33">
        <f t="shared" si="110"/>
        <v>4534.0751100000007</v>
      </c>
      <c r="AB413" s="45">
        <f t="shared" si="111"/>
        <v>0.36584446703702361</v>
      </c>
      <c r="AC413" s="33">
        <f>IFERROR($X413/VLOOKUP(CONCATENATE("USD",C413),[1]GEINDICE!AR$1:AS$65536,2,0),"")</f>
        <v>2319.7847449695837</v>
      </c>
      <c r="AD413" s="33">
        <f>IFERROR($AA413/VLOOKUP(CONCATENATE("USD",C413),[1]GEINDICE!AR$1:AS$65536,2,0),"")</f>
        <v>848.68041366401508</v>
      </c>
      <c r="AE413" s="33">
        <f>IFERROR($X413/VLOOKUP(CONCATENATE("EUR",C413),[1]GEINDICE!AR$1:AS$65536,2,0),"")</f>
        <v>1987.1488583889172</v>
      </c>
      <c r="AF413" s="33">
        <f>IFERROR($AA413/VLOOKUP(CONCATENATE("EUR",C413),[1]GEINDICE!AR$1:AS$65536,2,0),"")</f>
        <v>726.98741502052337</v>
      </c>
      <c r="AG413" s="48" t="str">
        <f>VLOOKUP(E413,[1]Apresentação!AW$1:AX$65536,2,0)</f>
        <v xml:space="preserve">                    2 - LEATHER AUXILIARIES</v>
      </c>
      <c r="AH413" s="48" t="str">
        <f t="shared" si="112"/>
        <v xml:space="preserve">         5204000026 - NOVALTAN AL</v>
      </c>
      <c r="AI413" s="49" t="str">
        <f t="shared" si="113"/>
        <v xml:space="preserve">     L00024 - FUGA S/A</v>
      </c>
      <c r="AJ413" t="str">
        <f t="shared" si="114"/>
        <v xml:space="preserve">     93 - RESALES</v>
      </c>
      <c r="AK413" t="str">
        <f t="shared" si="115"/>
        <v/>
      </c>
      <c r="AL413">
        <f t="shared" si="116"/>
        <v>9</v>
      </c>
      <c r="AM413" t="str">
        <f t="shared" si="117"/>
        <v>2025 9</v>
      </c>
      <c r="AN413" t="str">
        <f t="shared" si="118"/>
        <v xml:space="preserve">FUGA </v>
      </c>
    </row>
    <row r="414" spans="1:40" x14ac:dyDescent="0.35">
      <c r="A414">
        <v>82728</v>
      </c>
      <c r="B414" t="s">
        <v>274</v>
      </c>
      <c r="C414" s="31">
        <v>45818</v>
      </c>
      <c r="D414" t="s">
        <v>373</v>
      </c>
      <c r="E414" t="s">
        <v>374</v>
      </c>
      <c r="F414" t="s">
        <v>435</v>
      </c>
      <c r="G414" t="s">
        <v>436</v>
      </c>
      <c r="H414" t="s">
        <v>654</v>
      </c>
      <c r="I414" t="s">
        <v>655</v>
      </c>
      <c r="J414">
        <v>300</v>
      </c>
      <c r="K414">
        <v>12361.99</v>
      </c>
      <c r="L414">
        <v>6630.67569</v>
      </c>
      <c r="M414">
        <v>2489.73</v>
      </c>
      <c r="N414">
        <v>41.20664</v>
      </c>
      <c r="O414" s="32">
        <f t="shared" si="102"/>
        <v>9872.26</v>
      </c>
      <c r="P414" s="32">
        <f t="shared" si="103"/>
        <v>3241.5843100000002</v>
      </c>
      <c r="Q414">
        <v>741056</v>
      </c>
      <c r="R414" t="s">
        <v>346</v>
      </c>
      <c r="S414" t="s">
        <v>347</v>
      </c>
      <c r="T414" t="str">
        <f t="shared" si="104"/>
        <v>VEN</v>
      </c>
      <c r="U414" t="s">
        <v>348</v>
      </c>
      <c r="V414" s="33">
        <f t="shared" si="105"/>
        <v>12361.99</v>
      </c>
      <c r="W414">
        <f t="shared" si="106"/>
        <v>300</v>
      </c>
      <c r="X414" s="33">
        <f t="shared" si="107"/>
        <v>9872.26</v>
      </c>
      <c r="Y414" s="33">
        <f t="shared" si="108"/>
        <v>2489.73</v>
      </c>
      <c r="Z414" s="45">
        <f t="shared" si="109"/>
        <v>0.25736829669009603</v>
      </c>
      <c r="AA414" s="33">
        <f t="shared" si="110"/>
        <v>3181.5843100000002</v>
      </c>
      <c r="AB414" s="45">
        <f t="shared" si="111"/>
        <v>0.32227517407361639</v>
      </c>
      <c r="AC414" s="33">
        <f>IFERROR($X414/VLOOKUP(CONCATENATE("USD",C414),[1]GEINDICE!AR$1:AS$65536,2,0),"")</f>
        <v>1776.9605990244254</v>
      </c>
      <c r="AD414" s="33">
        <f>IFERROR($AA414/VLOOKUP(CONCATENATE("USD",C414),[1]GEINDICE!AR$1:AS$65536,2,0),"")</f>
        <v>572.67028637255441</v>
      </c>
      <c r="AE414" s="33">
        <f>IFERROR($X414/VLOOKUP(CONCATENATE("EUR",C414),[1]GEINDICE!AR$1:AS$65536,2,0),"")</f>
        <v>1555.4704733093843</v>
      </c>
      <c r="AF414" s="33">
        <f>IFERROR($AA414/VLOOKUP(CONCATENATE("EUR",C414),[1]GEINDICE!AR$1:AS$65536,2,0),"")</f>
        <v>501.28951755215229</v>
      </c>
      <c r="AG414" s="48" t="str">
        <f>VLOOKUP(E414,[1]Apresentação!AW$1:AX$65536,2,0)</f>
        <v xml:space="preserve">                    2 - LEATHER AUXILIARIES</v>
      </c>
      <c r="AH414" s="48" t="str">
        <f t="shared" si="112"/>
        <v xml:space="preserve">         5204000026 - NOVALTAN AL</v>
      </c>
      <c r="AI414" s="49" t="str">
        <f t="shared" si="113"/>
        <v xml:space="preserve">     L00024 - FUGA S/A</v>
      </c>
      <c r="AJ414" t="str">
        <f t="shared" si="114"/>
        <v xml:space="preserve">     93 - RESALES</v>
      </c>
      <c r="AK414" t="str">
        <f t="shared" si="115"/>
        <v/>
      </c>
      <c r="AL414">
        <f t="shared" si="116"/>
        <v>6</v>
      </c>
      <c r="AM414" t="str">
        <f t="shared" si="117"/>
        <v>2025 6</v>
      </c>
      <c r="AN414" t="str">
        <f t="shared" si="118"/>
        <v xml:space="preserve">FUGA </v>
      </c>
    </row>
    <row r="415" spans="1:40" x14ac:dyDescent="0.35">
      <c r="A415">
        <v>82872</v>
      </c>
      <c r="B415" t="s">
        <v>274</v>
      </c>
      <c r="C415" s="31">
        <v>45833</v>
      </c>
      <c r="D415" t="s">
        <v>373</v>
      </c>
      <c r="E415" t="s">
        <v>374</v>
      </c>
      <c r="F415" t="s">
        <v>435</v>
      </c>
      <c r="G415" t="s">
        <v>436</v>
      </c>
      <c r="H415" t="s">
        <v>654</v>
      </c>
      <c r="I415" t="s">
        <v>655</v>
      </c>
      <c r="J415">
        <v>350</v>
      </c>
      <c r="K415">
        <v>13767.460000000001</v>
      </c>
      <c r="L415">
        <v>7781.7587899999999</v>
      </c>
      <c r="M415">
        <v>2772.78</v>
      </c>
      <c r="N415">
        <v>40.599179999999997</v>
      </c>
      <c r="O415" s="32">
        <f t="shared" si="102"/>
        <v>10994.68</v>
      </c>
      <c r="P415" s="32">
        <f t="shared" si="103"/>
        <v>3212.9212100000004</v>
      </c>
      <c r="Q415">
        <v>741968</v>
      </c>
      <c r="R415" t="s">
        <v>346</v>
      </c>
      <c r="S415" t="s">
        <v>347</v>
      </c>
      <c r="T415" t="str">
        <f t="shared" si="104"/>
        <v>VEN</v>
      </c>
      <c r="U415" t="s">
        <v>348</v>
      </c>
      <c r="V415" s="33">
        <f t="shared" si="105"/>
        <v>13767.460000000001</v>
      </c>
      <c r="W415">
        <f t="shared" si="106"/>
        <v>350</v>
      </c>
      <c r="X415" s="33">
        <f t="shared" si="107"/>
        <v>10994.68</v>
      </c>
      <c r="Y415" s="33">
        <f t="shared" si="108"/>
        <v>2772.78</v>
      </c>
      <c r="Z415" s="45">
        <f t="shared" si="109"/>
        <v>0.22828620602493127</v>
      </c>
      <c r="AA415" s="33">
        <f t="shared" si="110"/>
        <v>3142.9212100000004</v>
      </c>
      <c r="AB415" s="45">
        <f t="shared" si="111"/>
        <v>0.28585836149847021</v>
      </c>
      <c r="AC415" s="33">
        <f>IFERROR($X415/VLOOKUP(CONCATENATE("USD",C415),[1]GEINDICE!AR$1:AS$65536,2,0),"")</f>
        <v>1983.6325256643875</v>
      </c>
      <c r="AD415" s="33">
        <f>IFERROR($AA415/VLOOKUP(CONCATENATE("USD",C415),[1]GEINDICE!AR$1:AS$65536,2,0),"")</f>
        <v>567.03794360149391</v>
      </c>
      <c r="AE415" s="33">
        <f>IFERROR($X415/VLOOKUP(CONCATENATE("EUR",C415),[1]GEINDICE!AR$1:AS$65536,2,0),"")</f>
        <v>1707.0894016085458</v>
      </c>
      <c r="AF415" s="33">
        <f>IFERROR($AA415/VLOOKUP(CONCATENATE("EUR",C415),[1]GEINDICE!AR$1:AS$65536,2,0),"")</f>
        <v>487.98577927522285</v>
      </c>
      <c r="AG415" s="48" t="str">
        <f>VLOOKUP(E415,[1]Apresentação!AW$1:AX$65536,2,0)</f>
        <v xml:space="preserve">                    2 - LEATHER AUXILIARIES</v>
      </c>
      <c r="AH415" s="48" t="str">
        <f t="shared" si="112"/>
        <v xml:space="preserve">         5204000026 - NOVALTAN AL</v>
      </c>
      <c r="AI415" s="49" t="str">
        <f t="shared" si="113"/>
        <v xml:space="preserve">     L00024 - FUGA S/A</v>
      </c>
      <c r="AJ415" t="str">
        <f t="shared" si="114"/>
        <v xml:space="preserve">     93 - RESALES</v>
      </c>
      <c r="AK415" t="str">
        <f t="shared" si="115"/>
        <v/>
      </c>
      <c r="AL415">
        <f t="shared" si="116"/>
        <v>6</v>
      </c>
      <c r="AM415" t="str">
        <f t="shared" si="117"/>
        <v>2025 6</v>
      </c>
      <c r="AN415" t="str">
        <f t="shared" si="118"/>
        <v xml:space="preserve">FUGA </v>
      </c>
    </row>
    <row r="416" spans="1:40" x14ac:dyDescent="0.35">
      <c r="A416">
        <v>84336</v>
      </c>
      <c r="B416" t="s">
        <v>274</v>
      </c>
      <c r="C416" s="31">
        <v>45953</v>
      </c>
      <c r="D416" t="s">
        <v>373</v>
      </c>
      <c r="E416" t="s">
        <v>374</v>
      </c>
      <c r="F416" t="s">
        <v>435</v>
      </c>
      <c r="G416" t="s">
        <v>436</v>
      </c>
      <c r="H416" t="s">
        <v>654</v>
      </c>
      <c r="I416" t="s">
        <v>655</v>
      </c>
      <c r="J416">
        <v>100</v>
      </c>
      <c r="K416">
        <v>4434</v>
      </c>
      <c r="L416">
        <v>2234.6402400000002</v>
      </c>
      <c r="M416">
        <v>893.02</v>
      </c>
      <c r="N416">
        <v>44.34</v>
      </c>
      <c r="O416" s="32">
        <f t="shared" si="102"/>
        <v>3540.98</v>
      </c>
      <c r="P416" s="32">
        <f t="shared" si="103"/>
        <v>1306.3397599999998</v>
      </c>
      <c r="Q416">
        <v>765084</v>
      </c>
      <c r="R416" t="s">
        <v>346</v>
      </c>
      <c r="S416" t="s">
        <v>347</v>
      </c>
      <c r="T416" t="str">
        <f t="shared" si="104"/>
        <v>VEN</v>
      </c>
      <c r="U416" t="s">
        <v>348</v>
      </c>
      <c r="V416" s="33">
        <f t="shared" si="105"/>
        <v>4434</v>
      </c>
      <c r="W416">
        <f t="shared" si="106"/>
        <v>100</v>
      </c>
      <c r="X416" s="33">
        <f t="shared" si="107"/>
        <v>3540.98</v>
      </c>
      <c r="Y416" s="33">
        <f t="shared" si="108"/>
        <v>893.02</v>
      </c>
      <c r="Z416" s="45">
        <f t="shared" si="109"/>
        <v>0.29010820027063594</v>
      </c>
      <c r="AA416" s="33">
        <f t="shared" si="110"/>
        <v>1286.3397599999998</v>
      </c>
      <c r="AB416" s="45">
        <f t="shared" si="111"/>
        <v>0.36327224666617713</v>
      </c>
      <c r="AC416" s="33">
        <f>IFERROR($X416/VLOOKUP(CONCATENATE("USD",C416),[1]GEINDICE!AR$1:AS$65536,2,0),"")</f>
        <v>657.68573551263</v>
      </c>
      <c r="AD416" s="33">
        <f>IFERROR($AA416/VLOOKUP(CONCATENATE("USD",C416),[1]GEINDICE!AR$1:AS$65536,2,0),"")</f>
        <v>238.91897473997022</v>
      </c>
      <c r="AE416" s="33">
        <f>IFERROR($X416/VLOOKUP(CONCATENATE("EUR",C416),[1]GEINDICE!AR$1:AS$65536,2,0),"")</f>
        <v>566.33932569893159</v>
      </c>
      <c r="AF416" s="33">
        <f>IFERROR($AA416/VLOOKUP(CONCATENATE("EUR",C416),[1]GEINDICE!AR$1:AS$65536,2,0),"")</f>
        <v>205.73535922205869</v>
      </c>
      <c r="AG416" s="48" t="str">
        <f>VLOOKUP(E416,[1]Apresentação!AW$1:AX$65536,2,0)</f>
        <v xml:space="preserve">                    2 - LEATHER AUXILIARIES</v>
      </c>
      <c r="AH416" s="48" t="str">
        <f t="shared" si="112"/>
        <v xml:space="preserve">         5204000026 - NOVALTAN AL</v>
      </c>
      <c r="AI416" s="49" t="str">
        <f t="shared" si="113"/>
        <v xml:space="preserve">     L00024 - FUGA S/A</v>
      </c>
      <c r="AJ416" t="str">
        <f t="shared" si="114"/>
        <v xml:space="preserve">     93 - RESALES</v>
      </c>
      <c r="AK416" t="str">
        <f t="shared" si="115"/>
        <v/>
      </c>
      <c r="AL416">
        <f t="shared" si="116"/>
        <v>10</v>
      </c>
      <c r="AM416" t="str">
        <f t="shared" si="117"/>
        <v>2025 10</v>
      </c>
      <c r="AN416" t="str">
        <f t="shared" si="118"/>
        <v xml:space="preserve">FUGA </v>
      </c>
    </row>
    <row r="417" spans="1:40" x14ac:dyDescent="0.35">
      <c r="A417">
        <v>83590</v>
      </c>
      <c r="B417" t="s">
        <v>274</v>
      </c>
      <c r="C417" s="31">
        <v>45890</v>
      </c>
      <c r="D417" t="s">
        <v>373</v>
      </c>
      <c r="E417" t="s">
        <v>374</v>
      </c>
      <c r="F417" t="s">
        <v>435</v>
      </c>
      <c r="G417" t="s">
        <v>436</v>
      </c>
      <c r="H417" t="s">
        <v>654</v>
      </c>
      <c r="I417" t="s">
        <v>655</v>
      </c>
      <c r="J417">
        <v>50</v>
      </c>
      <c r="K417">
        <v>2022.13</v>
      </c>
      <c r="L417">
        <v>1111.67983</v>
      </c>
      <c r="M417">
        <v>407.26</v>
      </c>
      <c r="N417">
        <v>40.442509999999999</v>
      </c>
      <c r="O417" s="32">
        <f t="shared" si="102"/>
        <v>1614.8700000000001</v>
      </c>
      <c r="P417" s="32">
        <f t="shared" si="103"/>
        <v>503.19017000000008</v>
      </c>
      <c r="Q417">
        <v>759399</v>
      </c>
      <c r="R417" t="s">
        <v>346</v>
      </c>
      <c r="S417" t="s">
        <v>347</v>
      </c>
      <c r="T417" t="str">
        <f t="shared" si="104"/>
        <v>VEN</v>
      </c>
      <c r="U417" t="s">
        <v>348</v>
      </c>
      <c r="V417" s="33">
        <f t="shared" si="105"/>
        <v>2022.13</v>
      </c>
      <c r="W417">
        <f t="shared" si="106"/>
        <v>50</v>
      </c>
      <c r="X417" s="33">
        <f t="shared" si="107"/>
        <v>1614.8700000000001</v>
      </c>
      <c r="Y417" s="33">
        <f t="shared" si="108"/>
        <v>407.26</v>
      </c>
      <c r="Z417" s="45">
        <f t="shared" si="109"/>
        <v>0.24389637164771802</v>
      </c>
      <c r="AA417" s="33">
        <f t="shared" si="110"/>
        <v>493.19017000000008</v>
      </c>
      <c r="AB417" s="45">
        <f t="shared" si="111"/>
        <v>0.30540549394068878</v>
      </c>
      <c r="AC417" s="33">
        <f>IFERROR($X417/VLOOKUP(CONCATENATE("USD",C417),[1]GEINDICE!AR$1:AS$65536,2,0),"")</f>
        <v>294.5338148391333</v>
      </c>
      <c r="AD417" s="33">
        <f>IFERROR($AA417/VLOOKUP(CONCATENATE("USD",C417),[1]GEINDICE!AR$1:AS$65536,2,0),"")</f>
        <v>89.952245203180865</v>
      </c>
      <c r="AE417" s="33">
        <f>IFERROR($X417/VLOOKUP(CONCATENATE("EUR",C417),[1]GEINDICE!AR$1:AS$65536,2,0),"")</f>
        <v>253.79864210724841</v>
      </c>
      <c r="AF417" s="33">
        <f>IFERROR($AA417/VLOOKUP(CONCATENATE("EUR",C417),[1]GEINDICE!AR$1:AS$65536,2,0),"")</f>
        <v>77.511499654240282</v>
      </c>
      <c r="AG417" s="48" t="str">
        <f>VLOOKUP(E417,[1]Apresentação!AW$1:AX$65536,2,0)</f>
        <v xml:space="preserve">                    2 - LEATHER AUXILIARIES</v>
      </c>
      <c r="AH417" s="48" t="str">
        <f t="shared" si="112"/>
        <v xml:space="preserve">         5204000026 - NOVALTAN AL</v>
      </c>
      <c r="AI417" s="49" t="str">
        <f t="shared" si="113"/>
        <v xml:space="preserve">     L00024 - FUGA S/A</v>
      </c>
      <c r="AJ417" t="str">
        <f t="shared" si="114"/>
        <v xml:space="preserve">     93 - RESALES</v>
      </c>
      <c r="AK417" t="str">
        <f t="shared" si="115"/>
        <v/>
      </c>
      <c r="AL417">
        <f t="shared" si="116"/>
        <v>8</v>
      </c>
      <c r="AM417" t="str">
        <f t="shared" si="117"/>
        <v>2025 8</v>
      </c>
      <c r="AN417" t="str">
        <f t="shared" si="118"/>
        <v xml:space="preserve">FUGA </v>
      </c>
    </row>
    <row r="418" spans="1:40" x14ac:dyDescent="0.35">
      <c r="A418">
        <v>84290</v>
      </c>
      <c r="B418" t="s">
        <v>274</v>
      </c>
      <c r="C418" s="31">
        <v>45950</v>
      </c>
      <c r="D418" t="s">
        <v>373</v>
      </c>
      <c r="E418" t="s">
        <v>374</v>
      </c>
      <c r="F418" t="s">
        <v>435</v>
      </c>
      <c r="G418" t="s">
        <v>436</v>
      </c>
      <c r="H418" t="s">
        <v>654</v>
      </c>
      <c r="I418" t="s">
        <v>655</v>
      </c>
      <c r="J418">
        <v>300</v>
      </c>
      <c r="K418">
        <v>13302</v>
      </c>
      <c r="L418">
        <v>6703.9207200000001</v>
      </c>
      <c r="M418">
        <v>2679.04</v>
      </c>
      <c r="N418">
        <v>44.34</v>
      </c>
      <c r="O418" s="32">
        <f t="shared" si="102"/>
        <v>10622.96</v>
      </c>
      <c r="P418" s="32">
        <f t="shared" si="103"/>
        <v>3919.0392799999991</v>
      </c>
      <c r="Q418">
        <v>764697</v>
      </c>
      <c r="R418" t="s">
        <v>346</v>
      </c>
      <c r="S418" t="s">
        <v>347</v>
      </c>
      <c r="T418" t="str">
        <f t="shared" si="104"/>
        <v>VEN</v>
      </c>
      <c r="U418" t="s">
        <v>348</v>
      </c>
      <c r="V418" s="33">
        <f t="shared" si="105"/>
        <v>13302</v>
      </c>
      <c r="W418">
        <f t="shared" si="106"/>
        <v>300</v>
      </c>
      <c r="X418" s="33">
        <f t="shared" si="107"/>
        <v>10622.96</v>
      </c>
      <c r="Y418" s="33">
        <f t="shared" si="108"/>
        <v>2679.04</v>
      </c>
      <c r="Z418" s="45">
        <f t="shared" si="109"/>
        <v>0.29010970380393919</v>
      </c>
      <c r="AA418" s="33">
        <f t="shared" si="110"/>
        <v>3859.0392799999991</v>
      </c>
      <c r="AB418" s="45">
        <f t="shared" si="111"/>
        <v>0.3632734454427014</v>
      </c>
      <c r="AC418" s="33">
        <f>IFERROR($X418/VLOOKUP(CONCATENATE("USD",C418),[1]GEINDICE!AR$1:AS$65536,2,0),"")</f>
        <v>1975.5927916534931</v>
      </c>
      <c r="AD418" s="33">
        <f>IFERROR($AA418/VLOOKUP(CONCATENATE("USD",C418),[1]GEINDICE!AR$1:AS$65536,2,0),"")</f>
        <v>717.68040021572938</v>
      </c>
      <c r="AE418" s="33">
        <f>IFERROR($X418/VLOOKUP(CONCATENATE("EUR",C418),[1]GEINDICE!AR$1:AS$65536,2,0),"")</f>
        <v>1694.9278021539687</v>
      </c>
      <c r="AF418" s="33">
        <f>IFERROR($AA418/VLOOKUP(CONCATENATE("EUR",C418),[1]GEINDICE!AR$1:AS$65536,2,0),"")</f>
        <v>615.72226246509751</v>
      </c>
      <c r="AG418" s="48" t="str">
        <f>VLOOKUP(E418,[1]Apresentação!AW$1:AX$65536,2,0)</f>
        <v xml:space="preserve">                    2 - LEATHER AUXILIARIES</v>
      </c>
      <c r="AH418" s="48" t="str">
        <f t="shared" si="112"/>
        <v xml:space="preserve">         5204000026 - NOVALTAN AL</v>
      </c>
      <c r="AI418" s="49" t="str">
        <f t="shared" si="113"/>
        <v xml:space="preserve">     L00024 - FUGA S/A</v>
      </c>
      <c r="AJ418" t="str">
        <f t="shared" si="114"/>
        <v xml:space="preserve">     93 - RESALES</v>
      </c>
      <c r="AK418" t="str">
        <f t="shared" si="115"/>
        <v/>
      </c>
      <c r="AL418">
        <f t="shared" si="116"/>
        <v>10</v>
      </c>
      <c r="AM418" t="str">
        <f t="shared" si="117"/>
        <v>2025 10</v>
      </c>
      <c r="AN418" t="str">
        <f t="shared" si="118"/>
        <v xml:space="preserve">FUGA </v>
      </c>
    </row>
    <row r="419" spans="1:40" x14ac:dyDescent="0.35">
      <c r="A419">
        <v>84674</v>
      </c>
      <c r="B419" t="s">
        <v>274</v>
      </c>
      <c r="C419" s="31">
        <v>45979</v>
      </c>
      <c r="D419" t="s">
        <v>373</v>
      </c>
      <c r="E419" t="s">
        <v>374</v>
      </c>
      <c r="F419" t="s">
        <v>458</v>
      </c>
      <c r="G419" t="s">
        <v>459</v>
      </c>
      <c r="H419" t="s">
        <v>654</v>
      </c>
      <c r="I419" t="s">
        <v>655</v>
      </c>
      <c r="J419">
        <v>100</v>
      </c>
      <c r="K419">
        <v>3956.55</v>
      </c>
      <c r="L419">
        <v>2234.6402400000002</v>
      </c>
      <c r="M419">
        <v>796.85</v>
      </c>
      <c r="N419">
        <v>39.565460000000002</v>
      </c>
      <c r="O419" s="32">
        <f t="shared" si="102"/>
        <v>3159.7000000000003</v>
      </c>
      <c r="P419" s="32">
        <f t="shared" si="103"/>
        <v>925.0597600000001</v>
      </c>
      <c r="Q419">
        <v>767525</v>
      </c>
      <c r="R419" t="s">
        <v>346</v>
      </c>
      <c r="S419" t="s">
        <v>347</v>
      </c>
      <c r="T419" t="str">
        <f t="shared" si="104"/>
        <v>VEN</v>
      </c>
      <c r="U419" t="s">
        <v>437</v>
      </c>
      <c r="V419" s="33">
        <f t="shared" si="105"/>
        <v>3956.55</v>
      </c>
      <c r="W419">
        <f t="shared" si="106"/>
        <v>100</v>
      </c>
      <c r="X419" s="33">
        <f t="shared" si="107"/>
        <v>3159.7000000000003</v>
      </c>
      <c r="Y419" s="33">
        <f t="shared" si="108"/>
        <v>796.85</v>
      </c>
      <c r="Z419" s="45">
        <f t="shared" si="109"/>
        <v>0.22874973398541659</v>
      </c>
      <c r="AA419" s="33">
        <f t="shared" si="110"/>
        <v>905.0597600000001</v>
      </c>
      <c r="AB419" s="45">
        <f t="shared" si="111"/>
        <v>0.28643850998512516</v>
      </c>
      <c r="AC419" s="33" t="str">
        <f>IFERROR($X419/VLOOKUP(CONCATENATE("USD",C419),[1]GEINDICE!AR$1:AS$65536,2,0),"")</f>
        <v/>
      </c>
      <c r="AD419" s="33" t="str">
        <f>IFERROR($AA419/VLOOKUP(CONCATENATE("USD",C419),[1]GEINDICE!AR$1:AS$65536,2,0),"")</f>
        <v/>
      </c>
      <c r="AE419" s="33" t="str">
        <f>IFERROR($X419/VLOOKUP(CONCATENATE("EUR",C419),[1]GEINDICE!AR$1:AS$65536,2,0),"")</f>
        <v/>
      </c>
      <c r="AF419" s="33" t="str">
        <f>IFERROR($AA419/VLOOKUP(CONCATENATE("EUR",C419),[1]GEINDICE!AR$1:AS$65536,2,0),"")</f>
        <v/>
      </c>
      <c r="AG419" s="48" t="str">
        <f>VLOOKUP(E419,[1]Apresentação!AW$1:AX$65536,2,0)</f>
        <v xml:space="preserve">                    2 - LEATHER AUXILIARIES</v>
      </c>
      <c r="AH419" s="48" t="str">
        <f t="shared" si="112"/>
        <v xml:space="preserve">         5204000026 - NOVALTAN AL</v>
      </c>
      <c r="AI419" s="49" t="str">
        <f t="shared" si="113"/>
        <v xml:space="preserve">     L00052 - CURTUME RUSAN LTDA</v>
      </c>
      <c r="AJ419" t="str">
        <f t="shared" si="114"/>
        <v xml:space="preserve">     93 - RESALES</v>
      </c>
      <c r="AK419" t="str">
        <f t="shared" si="115"/>
        <v/>
      </c>
      <c r="AL419">
        <f t="shared" si="116"/>
        <v>11</v>
      </c>
      <c r="AM419" t="str">
        <f t="shared" si="117"/>
        <v>2025 11</v>
      </c>
      <c r="AN419" t="str">
        <f t="shared" si="118"/>
        <v xml:space="preserve">CURTUME </v>
      </c>
    </row>
    <row r="420" spans="1:40" x14ac:dyDescent="0.35">
      <c r="A420">
        <v>83128</v>
      </c>
      <c r="B420" t="s">
        <v>274</v>
      </c>
      <c r="C420" s="31">
        <v>45854</v>
      </c>
      <c r="D420" t="s">
        <v>373</v>
      </c>
      <c r="E420" t="s">
        <v>374</v>
      </c>
      <c r="F420" t="s">
        <v>658</v>
      </c>
      <c r="G420" t="s">
        <v>659</v>
      </c>
      <c r="H420" t="s">
        <v>654</v>
      </c>
      <c r="I420" t="s">
        <v>655</v>
      </c>
      <c r="J420">
        <v>50</v>
      </c>
      <c r="K420">
        <v>1753.42</v>
      </c>
      <c r="L420">
        <v>1111.67983</v>
      </c>
      <c r="M420">
        <v>210.41</v>
      </c>
      <c r="N420">
        <v>35.068460000000002</v>
      </c>
      <c r="O420" s="32">
        <f t="shared" si="102"/>
        <v>1543.01</v>
      </c>
      <c r="P420" s="32">
        <f t="shared" si="103"/>
        <v>431.33016999999995</v>
      </c>
      <c r="Q420">
        <v>743979</v>
      </c>
      <c r="R420" t="s">
        <v>346</v>
      </c>
      <c r="S420" t="s">
        <v>660</v>
      </c>
      <c r="T420" t="str">
        <f t="shared" si="104"/>
        <v>VEN</v>
      </c>
      <c r="U420" t="s">
        <v>388</v>
      </c>
      <c r="V420" s="33">
        <f t="shared" si="105"/>
        <v>1753.42</v>
      </c>
      <c r="W420">
        <f t="shared" si="106"/>
        <v>50</v>
      </c>
      <c r="X420" s="33">
        <f t="shared" si="107"/>
        <v>1543.01</v>
      </c>
      <c r="Y420" s="33">
        <f t="shared" si="108"/>
        <v>210.41</v>
      </c>
      <c r="Z420" s="45">
        <f t="shared" si="109"/>
        <v>0.24029050084976786</v>
      </c>
      <c r="AA420" s="33">
        <f t="shared" si="110"/>
        <v>421.33016999999995</v>
      </c>
      <c r="AB420" s="45">
        <f t="shared" si="111"/>
        <v>0.27305731654363868</v>
      </c>
      <c r="AC420" s="33">
        <f>IFERROR($X420/VLOOKUP(CONCATENATE("USD",C420),[1]GEINDICE!AR$1:AS$65536,2,0),"")</f>
        <v>276.9121711352787</v>
      </c>
      <c r="AD420" s="33">
        <f>IFERROR($AA420/VLOOKUP(CONCATENATE("USD",C420),[1]GEINDICE!AR$1:AS$65536,2,0),"")</f>
        <v>75.612894368472041</v>
      </c>
      <c r="AE420" s="33">
        <f>IFERROR($X420/VLOOKUP(CONCATENATE("EUR",C420),[1]GEINDICE!AR$1:AS$65536,2,0),"")</f>
        <v>238.14087724171992</v>
      </c>
      <c r="AF420" s="33">
        <f>IFERROR($AA420/VLOOKUP(CONCATENATE("EUR",C420),[1]GEINDICE!AR$1:AS$65536,2,0),"")</f>
        <v>65.026108898972126</v>
      </c>
      <c r="AG420" s="48" t="str">
        <f>VLOOKUP(E420,[1]Apresentação!AW$1:AX$65536,2,0)</f>
        <v xml:space="preserve">                    2 - LEATHER AUXILIARIES</v>
      </c>
      <c r="AH420" s="48" t="str">
        <f t="shared" si="112"/>
        <v xml:space="preserve">         5204000026 - NOVALTAN AL</v>
      </c>
      <c r="AI420" s="49" t="str">
        <f t="shared" si="113"/>
        <v xml:space="preserve">     L00462 - HALO ORIGEM INDUSTRIA DE COUROS ARTESANAIS LTDA</v>
      </c>
      <c r="AJ420" t="str">
        <f t="shared" si="114"/>
        <v xml:space="preserve">     93 - RESALES</v>
      </c>
      <c r="AK420" t="str">
        <f t="shared" si="115"/>
        <v/>
      </c>
      <c r="AL420">
        <f t="shared" si="116"/>
        <v>7</v>
      </c>
      <c r="AM420" t="str">
        <f t="shared" si="117"/>
        <v>2025 7</v>
      </c>
      <c r="AN420" t="str">
        <f t="shared" si="118"/>
        <v xml:space="preserve">HALO </v>
      </c>
    </row>
    <row r="421" spans="1:40" x14ac:dyDescent="0.35">
      <c r="A421">
        <v>82959</v>
      </c>
      <c r="B421" t="s">
        <v>274</v>
      </c>
      <c r="C421" s="31">
        <v>45840</v>
      </c>
      <c r="D421" t="s">
        <v>373</v>
      </c>
      <c r="E421" t="s">
        <v>374</v>
      </c>
      <c r="F421" t="s">
        <v>458</v>
      </c>
      <c r="G421" t="s">
        <v>459</v>
      </c>
      <c r="H421" t="s">
        <v>654</v>
      </c>
      <c r="I421" t="s">
        <v>655</v>
      </c>
      <c r="J421">
        <v>500</v>
      </c>
      <c r="K421">
        <v>18424.72</v>
      </c>
      <c r="L421">
        <v>11116.798280000001</v>
      </c>
      <c r="M421">
        <v>2210.9899999999998</v>
      </c>
      <c r="N421">
        <v>36.849440000000001</v>
      </c>
      <c r="O421" s="32">
        <f t="shared" si="102"/>
        <v>16213.730000000001</v>
      </c>
      <c r="P421" s="32">
        <f t="shared" si="103"/>
        <v>5096.9317200000005</v>
      </c>
      <c r="Q421">
        <v>742613</v>
      </c>
      <c r="R421" t="s">
        <v>346</v>
      </c>
      <c r="S421" t="s">
        <v>660</v>
      </c>
      <c r="T421" t="str">
        <f t="shared" si="104"/>
        <v>VEN</v>
      </c>
      <c r="U421" t="s">
        <v>388</v>
      </c>
      <c r="V421" s="33">
        <f t="shared" si="105"/>
        <v>18424.72</v>
      </c>
      <c r="W421">
        <f t="shared" si="106"/>
        <v>500</v>
      </c>
      <c r="X421" s="33">
        <f t="shared" si="107"/>
        <v>16213.730000000001</v>
      </c>
      <c r="Y421" s="33">
        <f t="shared" si="108"/>
        <v>2210.9899999999998</v>
      </c>
      <c r="Z421" s="45">
        <f t="shared" si="109"/>
        <v>0.27120801401595251</v>
      </c>
      <c r="AA421" s="33">
        <f t="shared" si="110"/>
        <v>4996.9317200000005</v>
      </c>
      <c r="AB421" s="45">
        <f t="shared" si="111"/>
        <v>0.30819137360743026</v>
      </c>
      <c r="AC421" s="33">
        <f>IFERROR($X421/VLOOKUP(CONCATENATE("USD",C421),[1]GEINDICE!AR$1:AS$65536,2,0),"")</f>
        <v>2974.3414294100385</v>
      </c>
      <c r="AD421" s="33">
        <f>IFERROR($AA421/VLOOKUP(CONCATENATE("USD",C421),[1]GEINDICE!AR$1:AS$65536,2,0),"")</f>
        <v>916.66637070736726</v>
      </c>
      <c r="AE421" s="33">
        <f>IFERROR($X421/VLOOKUP(CONCATENATE("EUR",C421),[1]GEINDICE!AR$1:AS$65536,2,0),"")</f>
        <v>2522.7524505990355</v>
      </c>
      <c r="AF421" s="33">
        <f>IFERROR($AA421/VLOOKUP(CONCATENATE("EUR",C421),[1]GEINDICE!AR$1:AS$65536,2,0),"")</f>
        <v>777.49054302162756</v>
      </c>
      <c r="AG421" s="48" t="str">
        <f>VLOOKUP(E421,[1]Apresentação!AW$1:AX$65536,2,0)</f>
        <v xml:space="preserve">                    2 - LEATHER AUXILIARIES</v>
      </c>
      <c r="AH421" s="48" t="str">
        <f t="shared" si="112"/>
        <v xml:space="preserve">         5204000026 - NOVALTAN AL</v>
      </c>
      <c r="AI421" s="49" t="str">
        <f t="shared" si="113"/>
        <v xml:space="preserve">     L00052 - CURTUME RUSAN LTDA</v>
      </c>
      <c r="AJ421" t="str">
        <f t="shared" si="114"/>
        <v xml:space="preserve">     93 - RESALES</v>
      </c>
      <c r="AK421" t="str">
        <f t="shared" si="115"/>
        <v/>
      </c>
      <c r="AL421">
        <f t="shared" si="116"/>
        <v>7</v>
      </c>
      <c r="AM421" t="str">
        <f t="shared" si="117"/>
        <v>2025 7</v>
      </c>
      <c r="AN421" t="str">
        <f t="shared" si="118"/>
        <v xml:space="preserve">CURTUME </v>
      </c>
    </row>
    <row r="422" spans="1:40" x14ac:dyDescent="0.35">
      <c r="A422">
        <v>82541</v>
      </c>
      <c r="B422" t="s">
        <v>274</v>
      </c>
      <c r="C422" s="31">
        <v>45803</v>
      </c>
      <c r="D422" t="s">
        <v>373</v>
      </c>
      <c r="E422" t="s">
        <v>374</v>
      </c>
      <c r="F422" t="s">
        <v>458</v>
      </c>
      <c r="G422" t="s">
        <v>459</v>
      </c>
      <c r="H422" t="s">
        <v>654</v>
      </c>
      <c r="I422" t="s">
        <v>655</v>
      </c>
      <c r="J422">
        <v>75</v>
      </c>
      <c r="K422">
        <v>2886.4500000000003</v>
      </c>
      <c r="L422">
        <v>1656.8068499999999</v>
      </c>
      <c r="M422">
        <v>346.38</v>
      </c>
      <c r="N422">
        <v>38.48603</v>
      </c>
      <c r="O422" s="32">
        <f t="shared" si="102"/>
        <v>2540.0700000000002</v>
      </c>
      <c r="P422" s="32">
        <f t="shared" si="103"/>
        <v>883.26315000000022</v>
      </c>
      <c r="Q422">
        <v>739608</v>
      </c>
      <c r="R422" t="s">
        <v>346</v>
      </c>
      <c r="S422" t="s">
        <v>660</v>
      </c>
      <c r="T422" t="str">
        <f t="shared" si="104"/>
        <v>VEN</v>
      </c>
      <c r="U422" t="s">
        <v>388</v>
      </c>
      <c r="V422" s="33">
        <f t="shared" si="105"/>
        <v>2886.4500000000003</v>
      </c>
      <c r="W422">
        <f t="shared" si="106"/>
        <v>75</v>
      </c>
      <c r="X422" s="33">
        <f t="shared" si="107"/>
        <v>2540.0700000000002</v>
      </c>
      <c r="Y422" s="33">
        <f t="shared" si="108"/>
        <v>346.38</v>
      </c>
      <c r="Z422" s="45">
        <f t="shared" si="109"/>
        <v>0.30080657901574603</v>
      </c>
      <c r="AA422" s="33">
        <f t="shared" si="110"/>
        <v>868.26315000000022</v>
      </c>
      <c r="AB422" s="45">
        <f t="shared" si="111"/>
        <v>0.34182646541237061</v>
      </c>
      <c r="AC422" s="33">
        <f>IFERROR($X422/VLOOKUP(CONCATENATE("USD",C422),[1]GEINDICE!AR$1:AS$65536,2,0),"")</f>
        <v>448.62501986965509</v>
      </c>
      <c r="AD422" s="33">
        <f>IFERROR($AA422/VLOOKUP(CONCATENATE("USD",C422),[1]GEINDICE!AR$1:AS$65536,2,0),"")</f>
        <v>153.35190483759871</v>
      </c>
      <c r="AE422" s="33">
        <f>IFERROR($X422/VLOOKUP(CONCATENATE("EUR",C422),[1]GEINDICE!AR$1:AS$65536,2,0),"")</f>
        <v>394.18821192464077</v>
      </c>
      <c r="AF422" s="33">
        <f>IFERROR($AA422/VLOOKUP(CONCATENATE("EUR",C422),[1]GEINDICE!AR$1:AS$65536,2,0),"")</f>
        <v>134.74396318942243</v>
      </c>
      <c r="AG422" s="48" t="str">
        <f>VLOOKUP(E422,[1]Apresentação!AW$1:AX$65536,2,0)</f>
        <v xml:space="preserve">                    2 - LEATHER AUXILIARIES</v>
      </c>
      <c r="AH422" s="48" t="str">
        <f t="shared" si="112"/>
        <v xml:space="preserve">         5204000026 - NOVALTAN AL</v>
      </c>
      <c r="AI422" s="49" t="str">
        <f t="shared" si="113"/>
        <v xml:space="preserve">     L00052 - CURTUME RUSAN LTDA</v>
      </c>
      <c r="AJ422" t="str">
        <f t="shared" si="114"/>
        <v xml:space="preserve">     93 - RESALES</v>
      </c>
      <c r="AK422" t="str">
        <f t="shared" si="115"/>
        <v/>
      </c>
      <c r="AL422">
        <f t="shared" si="116"/>
        <v>5</v>
      </c>
      <c r="AM422" t="str">
        <f t="shared" si="117"/>
        <v>2025 5</v>
      </c>
      <c r="AN422" t="str">
        <f t="shared" si="118"/>
        <v xml:space="preserve">CURTUME </v>
      </c>
    </row>
    <row r="423" spans="1:40" x14ac:dyDescent="0.35">
      <c r="A423">
        <v>82774</v>
      </c>
      <c r="B423" t="s">
        <v>274</v>
      </c>
      <c r="C423" s="31">
        <v>45821</v>
      </c>
      <c r="D423" t="s">
        <v>373</v>
      </c>
      <c r="E423" t="s">
        <v>374</v>
      </c>
      <c r="F423" t="s">
        <v>646</v>
      </c>
      <c r="G423" t="s">
        <v>647</v>
      </c>
      <c r="H423" t="s">
        <v>661</v>
      </c>
      <c r="I423" t="s">
        <v>662</v>
      </c>
      <c r="J423">
        <v>2190</v>
      </c>
      <c r="K423">
        <v>20984.84</v>
      </c>
      <c r="L423">
        <v>15001.5</v>
      </c>
      <c r="M423">
        <v>4226.3500000000004</v>
      </c>
      <c r="N423">
        <v>9.5821199999999997</v>
      </c>
      <c r="O423" s="32">
        <f t="shared" si="102"/>
        <v>16758.489999999998</v>
      </c>
      <c r="P423" s="32">
        <f t="shared" si="103"/>
        <v>1756.989999999998</v>
      </c>
      <c r="Q423">
        <v>741366</v>
      </c>
      <c r="R423" t="s">
        <v>298</v>
      </c>
      <c r="S423" t="s">
        <v>298</v>
      </c>
      <c r="T423" t="str">
        <f t="shared" si="104"/>
        <v>VEN</v>
      </c>
      <c r="U423" t="s">
        <v>300</v>
      </c>
      <c r="V423" s="33">
        <f t="shared" si="105"/>
        <v>20984.84</v>
      </c>
      <c r="W423">
        <f t="shared" si="106"/>
        <v>2190</v>
      </c>
      <c r="X423" s="33">
        <f t="shared" si="107"/>
        <v>16758.489999999998</v>
      </c>
      <c r="Y423" s="33">
        <f t="shared" si="108"/>
        <v>4226.3500000000004</v>
      </c>
      <c r="Z423" s="45">
        <f t="shared" si="109"/>
        <v>6.2854422525975798E-2</v>
      </c>
      <c r="AA423" s="33">
        <f t="shared" si="110"/>
        <v>1318.989999999998</v>
      </c>
      <c r="AB423" s="45">
        <f t="shared" si="111"/>
        <v>7.8705778384567951E-2</v>
      </c>
      <c r="AC423" s="33">
        <f>IFERROR($X423/VLOOKUP(CONCATENATE("USD",C423),[1]GEINDICE!AR$1:AS$65536,2,0),"")</f>
        <v>3011.3005821893189</v>
      </c>
      <c r="AD423" s="33">
        <f>IFERROR($AA423/VLOOKUP(CONCATENATE("USD",C423),[1]GEINDICE!AR$1:AS$65536,2,0),"")</f>
        <v>237.00675627111298</v>
      </c>
      <c r="AE423" s="33">
        <f>IFERROR($X423/VLOOKUP(CONCATENATE("EUR",C423),[1]GEINDICE!AR$1:AS$65536,2,0),"")</f>
        <v>2605.3651104581559</v>
      </c>
      <c r="AF423" s="33">
        <f>IFERROR($AA423/VLOOKUP(CONCATENATE("EUR",C423),[1]GEINDICE!AR$1:AS$65536,2,0),"")</f>
        <v>205.05728899460502</v>
      </c>
      <c r="AG423" s="48" t="str">
        <f>VLOOKUP(E423,[1]Apresentação!AW$1:AX$65536,2,0)</f>
        <v xml:space="preserve">                    2 - LEATHER AUXILIARIES</v>
      </c>
      <c r="AH423" s="48" t="str">
        <f t="shared" si="112"/>
        <v xml:space="preserve">         5204000015 - NOVALTAN AP BR</v>
      </c>
      <c r="AI423" s="49" t="str">
        <f t="shared" si="113"/>
        <v xml:space="preserve">     L00260 - CURTUME CUBATAO LTDA</v>
      </c>
      <c r="AJ423" t="str">
        <f t="shared" si="114"/>
        <v xml:space="preserve">     90 - SALES</v>
      </c>
      <c r="AK423" t="str">
        <f t="shared" si="115"/>
        <v/>
      </c>
      <c r="AL423">
        <f t="shared" si="116"/>
        <v>6</v>
      </c>
      <c r="AM423" t="str">
        <f t="shared" si="117"/>
        <v>2025 6</v>
      </c>
      <c r="AN423" t="str">
        <f t="shared" si="118"/>
        <v xml:space="preserve">CURTUME </v>
      </c>
    </row>
    <row r="424" spans="1:40" x14ac:dyDescent="0.35">
      <c r="A424">
        <v>81206</v>
      </c>
      <c r="B424" t="s">
        <v>274</v>
      </c>
      <c r="C424" s="31">
        <v>45695</v>
      </c>
      <c r="D424" t="s">
        <v>373</v>
      </c>
      <c r="E424" t="s">
        <v>374</v>
      </c>
      <c r="F424" t="s">
        <v>663</v>
      </c>
      <c r="G424" t="s">
        <v>664</v>
      </c>
      <c r="H424" t="s">
        <v>665</v>
      </c>
      <c r="I424" t="s">
        <v>666</v>
      </c>
      <c r="J424">
        <v>100</v>
      </c>
      <c r="K424">
        <v>798.41</v>
      </c>
      <c r="L424">
        <v>366.52449000000001</v>
      </c>
      <c r="M424">
        <v>160.80000000000001</v>
      </c>
      <c r="N424">
        <v>7.9841299999999995</v>
      </c>
      <c r="O424" s="32">
        <f t="shared" si="102"/>
        <v>637.6099999999999</v>
      </c>
      <c r="P424" s="32">
        <f t="shared" si="103"/>
        <v>271.08550999999989</v>
      </c>
      <c r="Q424">
        <v>709557</v>
      </c>
      <c r="R424" t="s">
        <v>298</v>
      </c>
      <c r="S424" t="s">
        <v>298</v>
      </c>
      <c r="T424" t="str">
        <f t="shared" si="104"/>
        <v>VEN</v>
      </c>
      <c r="U424" t="s">
        <v>300</v>
      </c>
      <c r="V424" s="33">
        <f t="shared" si="105"/>
        <v>798.41</v>
      </c>
      <c r="W424">
        <f t="shared" si="106"/>
        <v>100</v>
      </c>
      <c r="X424" s="33">
        <f t="shared" si="107"/>
        <v>637.6099999999999</v>
      </c>
      <c r="Y424" s="33">
        <f t="shared" si="108"/>
        <v>160.80000000000001</v>
      </c>
      <c r="Z424" s="45">
        <f t="shared" si="109"/>
        <v>0.31448192031662919</v>
      </c>
      <c r="AA424" s="33">
        <f t="shared" si="110"/>
        <v>251.08550999999989</v>
      </c>
      <c r="AB424" s="45">
        <f t="shared" si="111"/>
        <v>0.39379167516193275</v>
      </c>
      <c r="AC424" s="33">
        <f>IFERROR($X424/VLOOKUP(CONCATENATE("USD",C424),[1]GEINDICE!AR$1:AS$65536,2,0),"")</f>
        <v>110.77888006671645</v>
      </c>
      <c r="AD424" s="33">
        <f>IFERROR($AA424/VLOOKUP(CONCATENATE("USD",C424),[1]GEINDICE!AR$1:AS$65536,2,0),"")</f>
        <v>43.623800754035109</v>
      </c>
      <c r="AE424" s="33">
        <f>IFERROR($X424/VLOOKUP(CONCATENATE("EUR",C424),[1]GEINDICE!AR$1:AS$65536,2,0),"")</f>
        <v>106.99051933887068</v>
      </c>
      <c r="AF424" s="33">
        <f>IFERROR($AA424/VLOOKUP(CONCATENATE("EUR",C424),[1]GEINDICE!AR$1:AS$65536,2,0),"")</f>
        <v>42.131975836899045</v>
      </c>
      <c r="AG424" s="48" t="str">
        <f>VLOOKUP(E424,[1]Apresentação!AW$1:AX$65536,2,0)</f>
        <v xml:space="preserve">                    2 - LEATHER AUXILIARIES</v>
      </c>
      <c r="AH424" s="48" t="str">
        <f t="shared" si="112"/>
        <v xml:space="preserve">         5204000078 - NOVALTAN BM BR</v>
      </c>
      <c r="AI424" s="49" t="str">
        <f t="shared" si="113"/>
        <v xml:space="preserve">     L00147 - QUIMPROL BENEFICIAMENTO DE COUROS LTDA</v>
      </c>
      <c r="AJ424" t="str">
        <f t="shared" si="114"/>
        <v xml:space="preserve">     90 - SALES</v>
      </c>
      <c r="AK424" t="str">
        <f t="shared" si="115"/>
        <v/>
      </c>
      <c r="AL424">
        <f t="shared" si="116"/>
        <v>2</v>
      </c>
      <c r="AM424" t="str">
        <f t="shared" si="117"/>
        <v>2025 2</v>
      </c>
      <c r="AN424" t="str">
        <f t="shared" si="118"/>
        <v xml:space="preserve">QUIMPROL </v>
      </c>
    </row>
    <row r="425" spans="1:40" x14ac:dyDescent="0.35">
      <c r="A425">
        <v>81088</v>
      </c>
      <c r="B425" t="s">
        <v>274</v>
      </c>
      <c r="C425" s="31">
        <v>45688</v>
      </c>
      <c r="D425" t="s">
        <v>373</v>
      </c>
      <c r="E425" t="s">
        <v>374</v>
      </c>
      <c r="F425" t="s">
        <v>667</v>
      </c>
      <c r="G425" t="s">
        <v>668</v>
      </c>
      <c r="H425" t="s">
        <v>665</v>
      </c>
      <c r="I425" t="s">
        <v>666</v>
      </c>
      <c r="J425">
        <v>1050</v>
      </c>
      <c r="K425">
        <v>9603.23</v>
      </c>
      <c r="L425">
        <v>3742.4612299999999</v>
      </c>
      <c r="M425">
        <v>1934.09</v>
      </c>
      <c r="N425">
        <v>9.1459299999999999</v>
      </c>
      <c r="O425" s="32">
        <f t="shared" si="102"/>
        <v>7669.1399999999994</v>
      </c>
      <c r="P425" s="32">
        <f t="shared" si="103"/>
        <v>3926.6787699999995</v>
      </c>
      <c r="Q425">
        <v>708761</v>
      </c>
      <c r="R425" t="s">
        <v>298</v>
      </c>
      <c r="S425" t="s">
        <v>298</v>
      </c>
      <c r="T425" t="str">
        <f t="shared" si="104"/>
        <v>VEN</v>
      </c>
      <c r="U425" t="s">
        <v>300</v>
      </c>
      <c r="V425" s="33">
        <f t="shared" si="105"/>
        <v>9603.23</v>
      </c>
      <c r="W425">
        <f t="shared" si="106"/>
        <v>1050</v>
      </c>
      <c r="X425" s="33">
        <f t="shared" si="107"/>
        <v>7669.1399999999994</v>
      </c>
      <c r="Y425" s="33">
        <f t="shared" si="108"/>
        <v>1934.09</v>
      </c>
      <c r="Z425" s="45">
        <f t="shared" si="109"/>
        <v>0.38702382115184158</v>
      </c>
      <c r="AA425" s="33">
        <f t="shared" si="110"/>
        <v>3716.6787699999995</v>
      </c>
      <c r="AB425" s="45">
        <f t="shared" si="111"/>
        <v>0.48462784223524408</v>
      </c>
      <c r="AC425" s="33">
        <f>IFERROR($X425/VLOOKUP(CONCATENATE("USD",C425),[1]GEINDICE!AR$1:AS$65536,2,0),"")</f>
        <v>1315.4388432445412</v>
      </c>
      <c r="AD425" s="33">
        <f>IFERROR($AA425/VLOOKUP(CONCATENATE("USD",C425),[1]GEINDICE!AR$1:AS$65536,2,0),"")</f>
        <v>637.49828819402751</v>
      </c>
      <c r="AE425" s="33">
        <f>IFERROR($X425/VLOOKUP(CONCATENATE("EUR",C425),[1]GEINDICE!AR$1:AS$65536,2,0),"")</f>
        <v>1265.2006071004353</v>
      </c>
      <c r="AF425" s="33">
        <f>IFERROR($AA425/VLOOKUP(CONCATENATE("EUR",C425),[1]GEINDICE!AR$1:AS$65536,2,0),"")</f>
        <v>613.15144021380479</v>
      </c>
      <c r="AG425" s="46" t="str">
        <f>VLOOKUP(E425,[1]Apresentação!AW$1:AX$65536,2,0)</f>
        <v xml:space="preserve">                    2 - LEATHER AUXILIARIES</v>
      </c>
      <c r="AH425" s="46" t="str">
        <f t="shared" si="112"/>
        <v xml:space="preserve">         5204000078 - NOVALTAN BM BR</v>
      </c>
      <c r="AI425" s="47" t="str">
        <f t="shared" si="113"/>
        <v xml:space="preserve">     L00109 - FAF ARTEFATOS DE COURO LTDA - ME</v>
      </c>
      <c r="AJ425" t="str">
        <f t="shared" si="114"/>
        <v xml:space="preserve">     90 - SALES</v>
      </c>
      <c r="AK425" t="str">
        <f t="shared" si="115"/>
        <v/>
      </c>
      <c r="AL425">
        <f t="shared" si="116"/>
        <v>1</v>
      </c>
      <c r="AM425" t="str">
        <f t="shared" si="117"/>
        <v>2025 1</v>
      </c>
      <c r="AN425" t="str">
        <f t="shared" si="118"/>
        <v xml:space="preserve">FAF </v>
      </c>
    </row>
    <row r="426" spans="1:40" x14ac:dyDescent="0.35">
      <c r="A426">
        <v>81201</v>
      </c>
      <c r="B426" t="s">
        <v>274</v>
      </c>
      <c r="C426" s="31">
        <v>45695</v>
      </c>
      <c r="D426" t="s">
        <v>373</v>
      </c>
      <c r="E426" t="s">
        <v>374</v>
      </c>
      <c r="F426" t="s">
        <v>669</v>
      </c>
      <c r="G426" t="s">
        <v>670</v>
      </c>
      <c r="H426" t="s">
        <v>665</v>
      </c>
      <c r="I426" t="s">
        <v>666</v>
      </c>
      <c r="J426">
        <v>50</v>
      </c>
      <c r="K426">
        <v>506.24</v>
      </c>
      <c r="L426">
        <v>183.26224999999999</v>
      </c>
      <c r="M426">
        <v>101.96</v>
      </c>
      <c r="N426">
        <v>10.1248</v>
      </c>
      <c r="O426" s="32">
        <f t="shared" si="102"/>
        <v>404.28000000000003</v>
      </c>
      <c r="P426" s="32">
        <f t="shared" si="103"/>
        <v>221.01775000000004</v>
      </c>
      <c r="Q426">
        <v>709507</v>
      </c>
      <c r="R426" t="s">
        <v>298</v>
      </c>
      <c r="S426" t="s">
        <v>298</v>
      </c>
      <c r="T426" t="str">
        <f t="shared" si="104"/>
        <v>VEN</v>
      </c>
      <c r="U426" t="s">
        <v>300</v>
      </c>
      <c r="V426" s="33">
        <f t="shared" si="105"/>
        <v>506.24</v>
      </c>
      <c r="W426">
        <f t="shared" si="106"/>
        <v>50</v>
      </c>
      <c r="X426" s="33">
        <f t="shared" si="107"/>
        <v>404.28000000000003</v>
      </c>
      <c r="Y426" s="33">
        <f t="shared" si="108"/>
        <v>101.96</v>
      </c>
      <c r="Z426" s="45">
        <f t="shared" si="109"/>
        <v>0.41683341893173204</v>
      </c>
      <c r="AA426" s="33">
        <f t="shared" si="110"/>
        <v>211.01775000000004</v>
      </c>
      <c r="AB426" s="45">
        <f t="shared" si="111"/>
        <v>0.52195940932027307</v>
      </c>
      <c r="AC426" s="33">
        <f>IFERROR($X426/VLOOKUP(CONCATENATE("USD",C426),[1]GEINDICE!AR$1:AS$65536,2,0),"")</f>
        <v>70.239936063380654</v>
      </c>
      <c r="AD426" s="33">
        <f>IFERROR($AA426/VLOOKUP(CONCATENATE("USD",C426),[1]GEINDICE!AR$1:AS$65536,2,0),"")</f>
        <v>36.662395538335915</v>
      </c>
      <c r="AE426" s="33">
        <f>IFERROR($X426/VLOOKUP(CONCATENATE("EUR",C426),[1]GEINDICE!AR$1:AS$65536,2,0),"")</f>
        <v>67.837905864585963</v>
      </c>
      <c r="AF426" s="33">
        <f>IFERROR($AA426/VLOOKUP(CONCATENATE("EUR",C426),[1]GEINDICE!AR$1:AS$65536,2,0),"")</f>
        <v>35.408633274603581</v>
      </c>
      <c r="AG426" s="48" t="str">
        <f>VLOOKUP(E426,[1]Apresentação!AW$1:AX$65536,2,0)</f>
        <v xml:space="preserve">                    2 - LEATHER AUXILIARIES</v>
      </c>
      <c r="AH426" s="48" t="str">
        <f t="shared" si="112"/>
        <v xml:space="preserve">         5204000078 - NOVALTAN BM BR</v>
      </c>
      <c r="AI426" s="49" t="str">
        <f t="shared" si="113"/>
        <v xml:space="preserve">     L00456 - IVAN JUNIOR DE ANDRADE EEPP</v>
      </c>
      <c r="AJ426" t="str">
        <f t="shared" si="114"/>
        <v xml:space="preserve">     90 - SALES</v>
      </c>
      <c r="AK426" t="str">
        <f t="shared" si="115"/>
        <v/>
      </c>
      <c r="AL426">
        <f t="shared" si="116"/>
        <v>2</v>
      </c>
      <c r="AM426" t="str">
        <f t="shared" si="117"/>
        <v>2025 2</v>
      </c>
      <c r="AN426" t="str">
        <f t="shared" si="118"/>
        <v xml:space="preserve">IVAN </v>
      </c>
    </row>
    <row r="427" spans="1:40" x14ac:dyDescent="0.35">
      <c r="A427">
        <v>81010</v>
      </c>
      <c r="B427" t="s">
        <v>274</v>
      </c>
      <c r="C427" s="31">
        <v>45681</v>
      </c>
      <c r="D427" t="s">
        <v>373</v>
      </c>
      <c r="E427" t="s">
        <v>374</v>
      </c>
      <c r="F427" t="s">
        <v>669</v>
      </c>
      <c r="G427" t="s">
        <v>670</v>
      </c>
      <c r="H427" t="s">
        <v>665</v>
      </c>
      <c r="I427" t="s">
        <v>666</v>
      </c>
      <c r="J427">
        <v>50</v>
      </c>
      <c r="K427">
        <v>519.74</v>
      </c>
      <c r="L427">
        <v>178.21243999999999</v>
      </c>
      <c r="M427">
        <v>104.68</v>
      </c>
      <c r="N427">
        <v>10.394829999999999</v>
      </c>
      <c r="O427" s="32">
        <f t="shared" si="102"/>
        <v>415.06</v>
      </c>
      <c r="P427" s="32">
        <f t="shared" si="103"/>
        <v>236.84756000000002</v>
      </c>
      <c r="Q427">
        <v>708090</v>
      </c>
      <c r="R427" t="s">
        <v>298</v>
      </c>
      <c r="S427" t="s">
        <v>298</v>
      </c>
      <c r="T427" t="str">
        <f t="shared" si="104"/>
        <v>VEN</v>
      </c>
      <c r="U427" t="s">
        <v>300</v>
      </c>
      <c r="V427" s="33">
        <f t="shared" si="105"/>
        <v>519.74</v>
      </c>
      <c r="W427">
        <f t="shared" si="106"/>
        <v>50</v>
      </c>
      <c r="X427" s="33">
        <f t="shared" si="107"/>
        <v>415.06</v>
      </c>
      <c r="Y427" s="33">
        <f t="shared" si="108"/>
        <v>104.68</v>
      </c>
      <c r="Z427" s="45">
        <f t="shared" si="109"/>
        <v>0.43646353946203875</v>
      </c>
      <c r="AA427" s="33">
        <f t="shared" si="110"/>
        <v>226.84756000000002</v>
      </c>
      <c r="AB427" s="45">
        <f t="shared" si="111"/>
        <v>0.54654160844215294</v>
      </c>
      <c r="AC427" s="33">
        <f>IFERROR($X427/VLOOKUP(CONCATENATE("USD",C427),[1]GEINDICE!AR$1:AS$65536,2,0),"")</f>
        <v>70.438693254136609</v>
      </c>
      <c r="AD427" s="33">
        <f>IFERROR($AA427/VLOOKUP(CONCATENATE("USD",C427),[1]GEINDICE!AR$1:AS$65536,2,0),"")</f>
        <v>38.497676707679254</v>
      </c>
      <c r="AE427" s="33">
        <f>IFERROR($X427/VLOOKUP(CONCATENATE("EUR",C427),[1]GEINDICE!AR$1:AS$65536,2,0),"")</f>
        <v>66.976489002920715</v>
      </c>
      <c r="AF427" s="33">
        <f>IFERROR($AA427/VLOOKUP(CONCATENATE("EUR",C427),[1]GEINDICE!AR$1:AS$65536,2,0),"")</f>
        <v>36.605438027464459</v>
      </c>
      <c r="AG427" s="48" t="str">
        <f>VLOOKUP(E427,[1]Apresentação!AW$1:AX$65536,2,0)</f>
        <v xml:space="preserve">                    2 - LEATHER AUXILIARIES</v>
      </c>
      <c r="AH427" s="48" t="str">
        <f t="shared" si="112"/>
        <v xml:space="preserve">         5204000078 - NOVALTAN BM BR</v>
      </c>
      <c r="AI427" s="49" t="str">
        <f t="shared" si="113"/>
        <v xml:space="preserve">     L00456 - IVAN JUNIOR DE ANDRADE EEPP</v>
      </c>
      <c r="AJ427" t="str">
        <f t="shared" si="114"/>
        <v xml:space="preserve">     90 - SALES</v>
      </c>
      <c r="AK427" t="str">
        <f t="shared" si="115"/>
        <v/>
      </c>
      <c r="AL427">
        <f t="shared" si="116"/>
        <v>1</v>
      </c>
      <c r="AM427" t="str">
        <f t="shared" si="117"/>
        <v>2025 1</v>
      </c>
      <c r="AN427" t="str">
        <f t="shared" si="118"/>
        <v xml:space="preserve">IVAN </v>
      </c>
    </row>
    <row r="428" spans="1:40" x14ac:dyDescent="0.35">
      <c r="A428">
        <v>82233</v>
      </c>
      <c r="B428" t="s">
        <v>274</v>
      </c>
      <c r="C428" s="31">
        <v>45777</v>
      </c>
      <c r="D428" t="s">
        <v>373</v>
      </c>
      <c r="E428" t="s">
        <v>374</v>
      </c>
      <c r="F428" t="s">
        <v>669</v>
      </c>
      <c r="G428" t="s">
        <v>670</v>
      </c>
      <c r="H428" t="s">
        <v>665</v>
      </c>
      <c r="I428" t="s">
        <v>666</v>
      </c>
      <c r="J428">
        <v>100</v>
      </c>
      <c r="K428">
        <v>988.17000000000007</v>
      </c>
      <c r="L428">
        <v>357.37184000000002</v>
      </c>
      <c r="M428">
        <v>199.02</v>
      </c>
      <c r="N428">
        <v>9.8817299999999992</v>
      </c>
      <c r="O428" s="32">
        <f t="shared" si="102"/>
        <v>789.15000000000009</v>
      </c>
      <c r="P428" s="32">
        <f t="shared" si="103"/>
        <v>431.77816000000007</v>
      </c>
      <c r="Q428">
        <v>735280</v>
      </c>
      <c r="R428" t="s">
        <v>298</v>
      </c>
      <c r="S428" t="s">
        <v>298</v>
      </c>
      <c r="T428" t="str">
        <f t="shared" si="104"/>
        <v>VEN</v>
      </c>
      <c r="U428" t="s">
        <v>381</v>
      </c>
      <c r="V428" s="33">
        <f t="shared" si="105"/>
        <v>988.17000000000007</v>
      </c>
      <c r="W428">
        <f t="shared" si="106"/>
        <v>100</v>
      </c>
      <c r="X428" s="33">
        <f t="shared" si="107"/>
        <v>789.15000000000009</v>
      </c>
      <c r="Y428" s="33">
        <f t="shared" si="108"/>
        <v>199.02</v>
      </c>
      <c r="Z428" s="45">
        <f t="shared" si="109"/>
        <v>0.41670781343291136</v>
      </c>
      <c r="AA428" s="33">
        <f t="shared" si="110"/>
        <v>411.77816000000007</v>
      </c>
      <c r="AB428" s="45">
        <f t="shared" si="111"/>
        <v>0.52179960717227403</v>
      </c>
      <c r="AC428" s="33">
        <f>IFERROR($X428/VLOOKUP(CONCATENATE("USD",C428),[1]GEINDICE!AR$1:AS$65536,2,0),"")</f>
        <v>139.40609101187113</v>
      </c>
      <c r="AD428" s="33">
        <f>IFERROR($AA428/VLOOKUP(CONCATENATE("USD",C428),[1]GEINDICE!AR$1:AS$65536,2,0),"")</f>
        <v>72.742043527416627</v>
      </c>
      <c r="AE428" s="33">
        <f>IFERROR($X428/VLOOKUP(CONCATENATE("EUR",C428),[1]GEINDICE!AR$1:AS$65536,2,0),"")</f>
        <v>122.81343376494024</v>
      </c>
      <c r="AF428" s="33">
        <f>IFERROR($AA428/VLOOKUP(CONCATENATE("EUR",C428),[1]GEINDICE!AR$1:AS$65536,2,0),"")</f>
        <v>64.084001494023909</v>
      </c>
      <c r="AG428" s="48" t="str">
        <f>VLOOKUP(E428,[1]Apresentação!AW$1:AX$65536,2,0)</f>
        <v xml:space="preserve">                    2 - LEATHER AUXILIARIES</v>
      </c>
      <c r="AH428" s="48" t="str">
        <f t="shared" si="112"/>
        <v xml:space="preserve">         5204000078 - NOVALTAN BM BR</v>
      </c>
      <c r="AI428" s="49" t="str">
        <f t="shared" si="113"/>
        <v xml:space="preserve">     L00456 - IVAN JUNIOR DE ANDRADE EEPP</v>
      </c>
      <c r="AJ428" t="str">
        <f t="shared" si="114"/>
        <v xml:space="preserve">     90 - SALES</v>
      </c>
      <c r="AK428" t="str">
        <f t="shared" si="115"/>
        <v/>
      </c>
      <c r="AL428">
        <f t="shared" si="116"/>
        <v>4</v>
      </c>
      <c r="AM428" t="str">
        <f t="shared" si="117"/>
        <v>2025 4</v>
      </c>
      <c r="AN428" t="str">
        <f t="shared" si="118"/>
        <v xml:space="preserve">IVAN </v>
      </c>
    </row>
    <row r="429" spans="1:40" x14ac:dyDescent="0.35">
      <c r="A429">
        <v>81732</v>
      </c>
      <c r="B429" t="s">
        <v>274</v>
      </c>
      <c r="C429" s="31">
        <v>45737</v>
      </c>
      <c r="D429" t="s">
        <v>373</v>
      </c>
      <c r="E429" t="s">
        <v>374</v>
      </c>
      <c r="F429" t="s">
        <v>671</v>
      </c>
      <c r="G429" t="s">
        <v>672</v>
      </c>
      <c r="H429" t="s">
        <v>665</v>
      </c>
      <c r="I429" t="s">
        <v>666</v>
      </c>
      <c r="J429">
        <v>300</v>
      </c>
      <c r="K429">
        <v>2769.11</v>
      </c>
      <c r="L429">
        <v>1072.11553</v>
      </c>
      <c r="M429">
        <v>557.70000000000005</v>
      </c>
      <c r="N429">
        <v>9.2303599999999992</v>
      </c>
      <c r="O429" s="32">
        <f t="shared" si="102"/>
        <v>2211.41</v>
      </c>
      <c r="P429" s="32">
        <f t="shared" si="103"/>
        <v>1139.2944699999998</v>
      </c>
      <c r="Q429">
        <v>720434</v>
      </c>
      <c r="R429" t="s">
        <v>298</v>
      </c>
      <c r="S429" t="s">
        <v>298</v>
      </c>
      <c r="T429" t="str">
        <f t="shared" si="104"/>
        <v>VEN</v>
      </c>
      <c r="U429" t="s">
        <v>300</v>
      </c>
      <c r="V429" s="33">
        <f t="shared" si="105"/>
        <v>2769.11</v>
      </c>
      <c r="W429">
        <f t="shared" si="106"/>
        <v>300</v>
      </c>
      <c r="X429" s="33">
        <f t="shared" si="107"/>
        <v>2211.41</v>
      </c>
      <c r="Y429" s="33">
        <f t="shared" si="108"/>
        <v>557.70000000000005</v>
      </c>
      <c r="Z429" s="45">
        <f t="shared" si="109"/>
        <v>0.38976222324140242</v>
      </c>
      <c r="AA429" s="33">
        <f t="shared" si="110"/>
        <v>1079.2944699999998</v>
      </c>
      <c r="AB429" s="45">
        <f t="shared" si="111"/>
        <v>0.48805715358074708</v>
      </c>
      <c r="AC429" s="33">
        <f>IFERROR($X429/VLOOKUP(CONCATENATE("USD",C429),[1]GEINDICE!AR$1:AS$65536,2,0),"")</f>
        <v>386.33322269002986</v>
      </c>
      <c r="AD429" s="33">
        <f>IFERROR($AA429/VLOOKUP(CONCATENATE("USD",C429),[1]GEINDICE!AR$1:AS$65536,2,0),"")</f>
        <v>188.55269299977286</v>
      </c>
      <c r="AE429" s="33">
        <f>IFERROR($X429/VLOOKUP(CONCATENATE("EUR",C429),[1]GEINDICE!AR$1:AS$65536,2,0),"")</f>
        <v>357.48625929518266</v>
      </c>
      <c r="AF429" s="33">
        <f>IFERROR($AA429/VLOOKUP(CONCATENATE("EUR",C429),[1]GEINDICE!AR$1:AS$65536,2,0),"")</f>
        <v>174.47372615583572</v>
      </c>
      <c r="AG429" s="48" t="str">
        <f>VLOOKUP(E429,[1]Apresentação!AW$1:AX$65536,2,0)</f>
        <v xml:space="preserve">                    2 - LEATHER AUXILIARIES</v>
      </c>
      <c r="AH429" s="48" t="str">
        <f t="shared" si="112"/>
        <v xml:space="preserve">         5204000078 - NOVALTAN BM BR</v>
      </c>
      <c r="AI429" s="49" t="str">
        <f t="shared" si="113"/>
        <v xml:space="preserve">     L00277 - TREAT INDUSTRIA E COMERCIO DE COUROS LTDA</v>
      </c>
      <c r="AJ429" t="str">
        <f t="shared" si="114"/>
        <v xml:space="preserve">     90 - SALES</v>
      </c>
      <c r="AK429" t="str">
        <f t="shared" si="115"/>
        <v/>
      </c>
      <c r="AL429">
        <f t="shared" si="116"/>
        <v>3</v>
      </c>
      <c r="AM429" t="str">
        <f t="shared" si="117"/>
        <v>2025 3</v>
      </c>
      <c r="AN429" t="str">
        <f t="shared" si="118"/>
        <v xml:space="preserve">TREAT </v>
      </c>
    </row>
    <row r="430" spans="1:40" x14ac:dyDescent="0.35">
      <c r="A430">
        <v>81736</v>
      </c>
      <c r="B430" t="s">
        <v>274</v>
      </c>
      <c r="C430" s="31">
        <v>45737</v>
      </c>
      <c r="D430" t="s">
        <v>373</v>
      </c>
      <c r="E430" t="s">
        <v>374</v>
      </c>
      <c r="F430" t="s">
        <v>669</v>
      </c>
      <c r="G430" t="s">
        <v>670</v>
      </c>
      <c r="H430" t="s">
        <v>665</v>
      </c>
      <c r="I430" t="s">
        <v>666</v>
      </c>
      <c r="J430">
        <v>25</v>
      </c>
      <c r="K430">
        <v>247.75</v>
      </c>
      <c r="L430">
        <v>89.342960000000005</v>
      </c>
      <c r="M430">
        <v>49.9</v>
      </c>
      <c r="N430">
        <v>9.9099000000000004</v>
      </c>
      <c r="O430" s="32">
        <f t="shared" si="102"/>
        <v>197.85</v>
      </c>
      <c r="P430" s="32">
        <f t="shared" si="103"/>
        <v>108.50703999999999</v>
      </c>
      <c r="Q430">
        <v>720489</v>
      </c>
      <c r="R430" t="s">
        <v>298</v>
      </c>
      <c r="S430" t="s">
        <v>298</v>
      </c>
      <c r="T430" t="str">
        <f t="shared" si="104"/>
        <v>VEN</v>
      </c>
      <c r="U430" t="s">
        <v>300</v>
      </c>
      <c r="V430" s="33">
        <f t="shared" si="105"/>
        <v>247.75</v>
      </c>
      <c r="W430">
        <f t="shared" si="106"/>
        <v>25</v>
      </c>
      <c r="X430" s="33">
        <f t="shared" si="107"/>
        <v>197.85</v>
      </c>
      <c r="Y430" s="33">
        <f t="shared" si="108"/>
        <v>49.9</v>
      </c>
      <c r="Z430" s="45">
        <f t="shared" si="109"/>
        <v>0.41778825428859734</v>
      </c>
      <c r="AA430" s="33">
        <f t="shared" si="110"/>
        <v>103.50703999999999</v>
      </c>
      <c r="AB430" s="45">
        <f t="shared" si="111"/>
        <v>0.52315916098054083</v>
      </c>
      <c r="AC430" s="33">
        <f>IFERROR($X430/VLOOKUP(CONCATENATE("USD",C430),[1]GEINDICE!AR$1:AS$65536,2,0),"")</f>
        <v>34.564385667615866</v>
      </c>
      <c r="AD430" s="33">
        <f>IFERROR($AA430/VLOOKUP(CONCATENATE("USD",C430),[1]GEINDICE!AR$1:AS$65536,2,0),"")</f>
        <v>18.082675005677746</v>
      </c>
      <c r="AE430" s="33">
        <f>IFERROR($X430/VLOOKUP(CONCATENATE("EUR",C430),[1]GEINDICE!AR$1:AS$65536,2,0),"")</f>
        <v>31.983511154219205</v>
      </c>
      <c r="AF430" s="33">
        <f>IFERROR($AA430/VLOOKUP(CONCATENATE("EUR",C430),[1]GEINDICE!AR$1:AS$65536,2,0),"")</f>
        <v>16.732466860653087</v>
      </c>
      <c r="AG430" s="48" t="str">
        <f>VLOOKUP(E430,[1]Apresentação!AW$1:AX$65536,2,0)</f>
        <v xml:space="preserve">                    2 - LEATHER AUXILIARIES</v>
      </c>
      <c r="AH430" s="48" t="str">
        <f t="shared" si="112"/>
        <v xml:space="preserve">         5204000078 - NOVALTAN BM BR</v>
      </c>
      <c r="AI430" s="49" t="str">
        <f t="shared" si="113"/>
        <v xml:space="preserve">     L00456 - IVAN JUNIOR DE ANDRADE EEPP</v>
      </c>
      <c r="AJ430" t="str">
        <f t="shared" si="114"/>
        <v xml:space="preserve">     90 - SALES</v>
      </c>
      <c r="AK430" t="str">
        <f t="shared" si="115"/>
        <v/>
      </c>
      <c r="AL430">
        <f t="shared" si="116"/>
        <v>3</v>
      </c>
      <c r="AM430" t="str">
        <f t="shared" si="117"/>
        <v>2025 3</v>
      </c>
      <c r="AN430" t="str">
        <f t="shared" si="118"/>
        <v xml:space="preserve">IVAN </v>
      </c>
    </row>
    <row r="431" spans="1:40" x14ac:dyDescent="0.35">
      <c r="A431">
        <v>82009</v>
      </c>
      <c r="B431" t="s">
        <v>274</v>
      </c>
      <c r="C431" s="31">
        <v>45758</v>
      </c>
      <c r="D431" t="s">
        <v>373</v>
      </c>
      <c r="E431" t="s">
        <v>374</v>
      </c>
      <c r="F431" t="s">
        <v>671</v>
      </c>
      <c r="G431" t="s">
        <v>672</v>
      </c>
      <c r="H431" t="s">
        <v>665</v>
      </c>
      <c r="I431" t="s">
        <v>666</v>
      </c>
      <c r="J431">
        <v>300</v>
      </c>
      <c r="K431">
        <v>2890.73</v>
      </c>
      <c r="L431">
        <v>1072.11553</v>
      </c>
      <c r="M431">
        <v>582.19000000000005</v>
      </c>
      <c r="N431">
        <v>9.6357499999999998</v>
      </c>
      <c r="O431" s="32">
        <f t="shared" si="102"/>
        <v>2308.54</v>
      </c>
      <c r="P431" s="32">
        <f t="shared" si="103"/>
        <v>1236.4244699999999</v>
      </c>
      <c r="Q431">
        <v>728414</v>
      </c>
      <c r="R431" t="s">
        <v>298</v>
      </c>
      <c r="S431" t="s">
        <v>298</v>
      </c>
      <c r="T431" t="str">
        <f t="shared" si="104"/>
        <v>VEN</v>
      </c>
      <c r="U431" t="s">
        <v>300</v>
      </c>
      <c r="V431" s="33">
        <f t="shared" si="105"/>
        <v>2890.73</v>
      </c>
      <c r="W431">
        <f t="shared" si="106"/>
        <v>300</v>
      </c>
      <c r="X431" s="33">
        <f t="shared" si="107"/>
        <v>2308.54</v>
      </c>
      <c r="Y431" s="33">
        <f t="shared" si="108"/>
        <v>582.19000000000005</v>
      </c>
      <c r="Z431" s="45">
        <f t="shared" si="109"/>
        <v>0.40696449339786139</v>
      </c>
      <c r="AA431" s="33">
        <f t="shared" si="110"/>
        <v>1176.4244699999999</v>
      </c>
      <c r="AB431" s="45">
        <f t="shared" si="111"/>
        <v>0.50959674512895592</v>
      </c>
      <c r="AC431" s="33">
        <f>IFERROR($X431/VLOOKUP(CONCATENATE("USD",C431),[1]GEINDICE!AR$1:AS$65536,2,0),"")</f>
        <v>393.02994705211364</v>
      </c>
      <c r="AD431" s="33">
        <f>IFERROR($AA431/VLOOKUP(CONCATENATE("USD",C431),[1]GEINDICE!AR$1:AS$65536,2,0),"")</f>
        <v>200.28678175596301</v>
      </c>
      <c r="AE431" s="33">
        <f>IFERROR($X431/VLOOKUP(CONCATENATE("EUR",C431),[1]GEINDICE!AR$1:AS$65536,2,0),"")</f>
        <v>347.10711493354182</v>
      </c>
      <c r="AF431" s="33">
        <f>IFERROR($AA431/VLOOKUP(CONCATENATE("EUR",C431),[1]GEINDICE!AR$1:AS$65536,2,0),"")</f>
        <v>176.88465598123531</v>
      </c>
      <c r="AG431" s="48" t="str">
        <f>VLOOKUP(E431,[1]Apresentação!AW$1:AX$65536,2,0)</f>
        <v xml:space="preserve">                    2 - LEATHER AUXILIARIES</v>
      </c>
      <c r="AH431" s="48" t="str">
        <f t="shared" si="112"/>
        <v xml:space="preserve">         5204000078 - NOVALTAN BM BR</v>
      </c>
      <c r="AI431" s="49" t="str">
        <f t="shared" si="113"/>
        <v xml:space="preserve">     L00277 - TREAT INDUSTRIA E COMERCIO DE COUROS LTDA</v>
      </c>
      <c r="AJ431" t="str">
        <f t="shared" si="114"/>
        <v xml:space="preserve">     90 - SALES</v>
      </c>
      <c r="AK431" t="str">
        <f t="shared" si="115"/>
        <v/>
      </c>
      <c r="AL431">
        <f t="shared" si="116"/>
        <v>4</v>
      </c>
      <c r="AM431" t="str">
        <f t="shared" si="117"/>
        <v>2025 4</v>
      </c>
      <c r="AN431" t="str">
        <f t="shared" si="118"/>
        <v xml:space="preserve">TREAT </v>
      </c>
    </row>
    <row r="432" spans="1:40" x14ac:dyDescent="0.35">
      <c r="A432">
        <v>82172</v>
      </c>
      <c r="B432" t="s">
        <v>274</v>
      </c>
      <c r="C432" s="31">
        <v>45772</v>
      </c>
      <c r="D432" t="s">
        <v>373</v>
      </c>
      <c r="E432" t="s">
        <v>374</v>
      </c>
      <c r="F432" t="s">
        <v>667</v>
      </c>
      <c r="G432" t="s">
        <v>668</v>
      </c>
      <c r="H432" t="s">
        <v>665</v>
      </c>
      <c r="I432" t="s">
        <v>666</v>
      </c>
      <c r="J432">
        <v>1500</v>
      </c>
      <c r="K432">
        <v>13191.59</v>
      </c>
      <c r="L432">
        <v>5360.5776500000002</v>
      </c>
      <c r="M432">
        <v>2656.78</v>
      </c>
      <c r="N432">
        <v>8.7943899999999999</v>
      </c>
      <c r="O432" s="32">
        <f t="shared" si="102"/>
        <v>10534.81</v>
      </c>
      <c r="P432" s="32">
        <f t="shared" si="103"/>
        <v>5174.2323499999993</v>
      </c>
      <c r="Q432">
        <v>733361</v>
      </c>
      <c r="R432" t="s">
        <v>298</v>
      </c>
      <c r="S432" t="s">
        <v>298</v>
      </c>
      <c r="T432" t="str">
        <f t="shared" si="104"/>
        <v>VEN</v>
      </c>
      <c r="U432" t="s">
        <v>300</v>
      </c>
      <c r="V432" s="33">
        <f t="shared" si="105"/>
        <v>13191.59</v>
      </c>
      <c r="W432">
        <f t="shared" si="106"/>
        <v>1500</v>
      </c>
      <c r="X432" s="33">
        <f t="shared" si="107"/>
        <v>10534.81</v>
      </c>
      <c r="Y432" s="33">
        <f t="shared" si="108"/>
        <v>2656.78</v>
      </c>
      <c r="Z432" s="45">
        <f t="shared" si="109"/>
        <v>0.36949543989769235</v>
      </c>
      <c r="AA432" s="33">
        <f t="shared" si="110"/>
        <v>4874.2323499999993</v>
      </c>
      <c r="AB432" s="45">
        <f t="shared" si="111"/>
        <v>0.46267871466120408</v>
      </c>
      <c r="AC432" s="33">
        <f>IFERROR($X432/VLOOKUP(CONCATENATE("USD",C432),[1]GEINDICE!AR$1:AS$65536,2,0),"")</f>
        <v>1853.2192238679941</v>
      </c>
      <c r="AD432" s="33">
        <f>IFERROR($AA432/VLOOKUP(CONCATENATE("USD",C432),[1]GEINDICE!AR$1:AS$65536,2,0),"")</f>
        <v>857.44508848467774</v>
      </c>
      <c r="AE432" s="33">
        <f>IFERROR($X432/VLOOKUP(CONCATENATE("EUR",C432),[1]GEINDICE!AR$1:AS$65536,2,0),"")</f>
        <v>1628.3556943242238</v>
      </c>
      <c r="AF432" s="33">
        <f>IFERROR($AA432/VLOOKUP(CONCATENATE("EUR",C432),[1]GEINDICE!AR$1:AS$65536,2,0),"")</f>
        <v>753.40551966118448</v>
      </c>
      <c r="AG432" s="48" t="str">
        <f>VLOOKUP(E432,[1]Apresentação!AW$1:AX$65536,2,0)</f>
        <v xml:space="preserve">                    2 - LEATHER AUXILIARIES</v>
      </c>
      <c r="AH432" s="48" t="str">
        <f t="shared" si="112"/>
        <v xml:space="preserve">         5204000078 - NOVALTAN BM BR</v>
      </c>
      <c r="AI432" s="49" t="str">
        <f t="shared" si="113"/>
        <v xml:space="preserve">     L00109 - FAF ARTEFATOS DE COURO LTDA - ME</v>
      </c>
      <c r="AJ432" t="str">
        <f t="shared" si="114"/>
        <v xml:space="preserve">     90 - SALES</v>
      </c>
      <c r="AK432" t="str">
        <f t="shared" si="115"/>
        <v/>
      </c>
      <c r="AL432">
        <f t="shared" si="116"/>
        <v>4</v>
      </c>
      <c r="AM432" t="str">
        <f t="shared" si="117"/>
        <v>2025 4</v>
      </c>
      <c r="AN432" t="str">
        <f t="shared" si="118"/>
        <v xml:space="preserve">FAF </v>
      </c>
    </row>
    <row r="433" spans="1:40" x14ac:dyDescent="0.35">
      <c r="A433">
        <v>82021</v>
      </c>
      <c r="B433" t="s">
        <v>274</v>
      </c>
      <c r="C433" s="31">
        <v>45758</v>
      </c>
      <c r="D433" t="s">
        <v>373</v>
      </c>
      <c r="E433" t="s">
        <v>374</v>
      </c>
      <c r="F433" t="s">
        <v>669</v>
      </c>
      <c r="G433" t="s">
        <v>670</v>
      </c>
      <c r="H433" t="s">
        <v>665</v>
      </c>
      <c r="I433" t="s">
        <v>666</v>
      </c>
      <c r="J433">
        <v>25</v>
      </c>
      <c r="K433">
        <v>258.63</v>
      </c>
      <c r="L433">
        <v>89.342960000000005</v>
      </c>
      <c r="M433">
        <v>52.1</v>
      </c>
      <c r="N433">
        <v>10.345129999999999</v>
      </c>
      <c r="O433" s="32">
        <f t="shared" si="102"/>
        <v>206.53</v>
      </c>
      <c r="P433" s="32">
        <f t="shared" si="103"/>
        <v>117.18704</v>
      </c>
      <c r="Q433">
        <v>728450</v>
      </c>
      <c r="R433" t="s">
        <v>298</v>
      </c>
      <c r="S433" t="s">
        <v>298</v>
      </c>
      <c r="T433" t="str">
        <f t="shared" si="104"/>
        <v>VEN</v>
      </c>
      <c r="U433" t="s">
        <v>381</v>
      </c>
      <c r="V433" s="33">
        <f t="shared" si="105"/>
        <v>258.63</v>
      </c>
      <c r="W433">
        <f t="shared" si="106"/>
        <v>25</v>
      </c>
      <c r="X433" s="33">
        <f t="shared" si="107"/>
        <v>206.53</v>
      </c>
      <c r="Y433" s="33">
        <f t="shared" si="108"/>
        <v>52.1</v>
      </c>
      <c r="Z433" s="45">
        <f t="shared" si="109"/>
        <v>0.43377427212620345</v>
      </c>
      <c r="AA433" s="33">
        <f t="shared" si="110"/>
        <v>112.18704</v>
      </c>
      <c r="AB433" s="45">
        <f t="shared" si="111"/>
        <v>0.54319972885295109</v>
      </c>
      <c r="AC433" s="33">
        <f>IFERROR($X433/VLOOKUP(CONCATENATE("USD",C433),[1]GEINDICE!AR$1:AS$65536,2,0),"")</f>
        <v>35.161823041694333</v>
      </c>
      <c r="AD433" s="33">
        <f>IFERROR($AA433/VLOOKUP(CONCATENATE("USD",C433),[1]GEINDICE!AR$1:AS$65536,2,0),"")</f>
        <v>19.099892742223808</v>
      </c>
      <c r="AE433" s="33">
        <f>IFERROR($X433/VLOOKUP(CONCATENATE("EUR",C433),[1]GEINDICE!AR$1:AS$65536,2,0),"")</f>
        <v>31.053407108919227</v>
      </c>
      <c r="AF433" s="33">
        <f>IFERROR($AA433/VLOOKUP(CONCATENATE("EUR",C433),[1]GEINDICE!AR$1:AS$65536,2,0),"")</f>
        <v>16.868202321525228</v>
      </c>
      <c r="AG433" s="48" t="str">
        <f>VLOOKUP(E433,[1]Apresentação!AW$1:AX$65536,2,0)</f>
        <v xml:space="preserve">                    2 - LEATHER AUXILIARIES</v>
      </c>
      <c r="AH433" s="48" t="str">
        <f t="shared" si="112"/>
        <v xml:space="preserve">         5204000078 - NOVALTAN BM BR</v>
      </c>
      <c r="AI433" s="49" t="str">
        <f t="shared" si="113"/>
        <v xml:space="preserve">     L00456 - IVAN JUNIOR DE ANDRADE EEPP</v>
      </c>
      <c r="AJ433" t="str">
        <f t="shared" si="114"/>
        <v xml:space="preserve">     90 - SALES</v>
      </c>
      <c r="AK433" t="str">
        <f t="shared" si="115"/>
        <v/>
      </c>
      <c r="AL433">
        <f t="shared" si="116"/>
        <v>4</v>
      </c>
      <c r="AM433" t="str">
        <f t="shared" si="117"/>
        <v>2025 4</v>
      </c>
      <c r="AN433" t="str">
        <f t="shared" si="118"/>
        <v xml:space="preserve">IVAN </v>
      </c>
    </row>
    <row r="434" spans="1:40" x14ac:dyDescent="0.35">
      <c r="A434">
        <v>82023</v>
      </c>
      <c r="B434" t="s">
        <v>274</v>
      </c>
      <c r="C434" s="31">
        <v>45758</v>
      </c>
      <c r="D434" t="s">
        <v>373</v>
      </c>
      <c r="E434" t="s">
        <v>374</v>
      </c>
      <c r="F434" t="s">
        <v>673</v>
      </c>
      <c r="G434" t="s">
        <v>674</v>
      </c>
      <c r="H434" t="s">
        <v>665</v>
      </c>
      <c r="I434" t="s">
        <v>666</v>
      </c>
      <c r="J434">
        <v>50</v>
      </c>
      <c r="K434">
        <v>443.36</v>
      </c>
      <c r="L434">
        <v>178.68592000000001</v>
      </c>
      <c r="M434">
        <v>89.29</v>
      </c>
      <c r="N434">
        <v>8.8672500000000003</v>
      </c>
      <c r="O434" s="32">
        <f t="shared" si="102"/>
        <v>354.07</v>
      </c>
      <c r="P434" s="32">
        <f t="shared" si="103"/>
        <v>175.38407999999998</v>
      </c>
      <c r="Q434">
        <v>728476</v>
      </c>
      <c r="R434" t="s">
        <v>298</v>
      </c>
      <c r="S434" t="s">
        <v>298</v>
      </c>
      <c r="T434" t="str">
        <f t="shared" si="104"/>
        <v>VEN</v>
      </c>
      <c r="U434" t="s">
        <v>300</v>
      </c>
      <c r="V434" s="33">
        <f t="shared" si="105"/>
        <v>443.36</v>
      </c>
      <c r="W434">
        <f t="shared" si="106"/>
        <v>50</v>
      </c>
      <c r="X434" s="33">
        <f t="shared" si="107"/>
        <v>354.07</v>
      </c>
      <c r="Y434" s="33">
        <f t="shared" si="108"/>
        <v>89.29</v>
      </c>
      <c r="Z434" s="45">
        <f t="shared" si="109"/>
        <v>0.37302435943702628</v>
      </c>
      <c r="AA434" s="33">
        <f t="shared" si="110"/>
        <v>165.38407999999998</v>
      </c>
      <c r="AB434" s="45">
        <f t="shared" si="111"/>
        <v>0.46709430338633601</v>
      </c>
      <c r="AC434" s="33">
        <f>IFERROR($X434/VLOOKUP(CONCATENATE("USD",C434),[1]GEINDICE!AR$1:AS$65536,2,0),"")</f>
        <v>60.280572722474759</v>
      </c>
      <c r="AD434" s="33">
        <f>IFERROR($AA434/VLOOKUP(CONCATENATE("USD",C434),[1]GEINDICE!AR$1:AS$65536,2,0),"")</f>
        <v>28.156712123533712</v>
      </c>
      <c r="AE434" s="33">
        <f>IFERROR($X434/VLOOKUP(CONCATENATE("EUR",C434),[1]GEINDICE!AR$1:AS$65536,2,0),"")</f>
        <v>53.237204546821431</v>
      </c>
      <c r="AF434" s="33">
        <f>IFERROR($AA434/VLOOKUP(CONCATENATE("EUR",C434),[1]GEINDICE!AR$1:AS$65536,2,0),"")</f>
        <v>24.866794972033436</v>
      </c>
      <c r="AG434" s="48" t="str">
        <f>VLOOKUP(E434,[1]Apresentação!AW$1:AX$65536,2,0)</f>
        <v xml:space="preserve">                    2 - LEATHER AUXILIARIES</v>
      </c>
      <c r="AH434" s="48" t="str">
        <f t="shared" si="112"/>
        <v xml:space="preserve">         5204000078 - NOVALTAN BM BR</v>
      </c>
      <c r="AI434" s="49" t="str">
        <f t="shared" si="113"/>
        <v xml:space="preserve">     L00008 - CURTUME TOINZINHO LTDA</v>
      </c>
      <c r="AJ434" t="str">
        <f t="shared" si="114"/>
        <v xml:space="preserve">     90 - SALES</v>
      </c>
      <c r="AK434" t="str">
        <f t="shared" si="115"/>
        <v/>
      </c>
      <c r="AL434">
        <f t="shared" si="116"/>
        <v>4</v>
      </c>
      <c r="AM434" t="str">
        <f t="shared" si="117"/>
        <v>2025 4</v>
      </c>
      <c r="AN434" t="str">
        <f t="shared" si="118"/>
        <v xml:space="preserve">CURTUME </v>
      </c>
    </row>
    <row r="435" spans="1:40" x14ac:dyDescent="0.35">
      <c r="A435">
        <v>82178</v>
      </c>
      <c r="B435" t="s">
        <v>274</v>
      </c>
      <c r="C435" s="31">
        <v>45772</v>
      </c>
      <c r="D435" t="s">
        <v>373</v>
      </c>
      <c r="E435" t="s">
        <v>374</v>
      </c>
      <c r="F435" t="s">
        <v>671</v>
      </c>
      <c r="G435" t="s">
        <v>672</v>
      </c>
      <c r="H435" t="s">
        <v>665</v>
      </c>
      <c r="I435" t="s">
        <v>666</v>
      </c>
      <c r="J435">
        <v>1000</v>
      </c>
      <c r="K435">
        <v>9248.2900000000009</v>
      </c>
      <c r="L435">
        <v>3573.7184299999999</v>
      </c>
      <c r="M435">
        <v>1862.61</v>
      </c>
      <c r="N435">
        <v>9.248289999999999</v>
      </c>
      <c r="O435" s="32">
        <f t="shared" si="102"/>
        <v>7385.6800000000012</v>
      </c>
      <c r="P435" s="32">
        <f t="shared" si="103"/>
        <v>3811.9615700000013</v>
      </c>
      <c r="Q435">
        <v>733416</v>
      </c>
      <c r="R435" t="s">
        <v>298</v>
      </c>
      <c r="S435" t="s">
        <v>298</v>
      </c>
      <c r="T435" t="str">
        <f t="shared" si="104"/>
        <v>VEN</v>
      </c>
      <c r="U435" t="s">
        <v>300</v>
      </c>
      <c r="V435" s="33">
        <f t="shared" si="105"/>
        <v>9248.2900000000009</v>
      </c>
      <c r="W435">
        <f t="shared" si="106"/>
        <v>1000</v>
      </c>
      <c r="X435" s="33">
        <f t="shared" si="107"/>
        <v>7385.6800000000012</v>
      </c>
      <c r="Y435" s="33">
        <f t="shared" si="108"/>
        <v>1862.61</v>
      </c>
      <c r="Z435" s="45">
        <f t="shared" si="109"/>
        <v>0.39055453170261756</v>
      </c>
      <c r="AA435" s="33">
        <f t="shared" si="110"/>
        <v>3611.9615700000013</v>
      </c>
      <c r="AB435" s="45">
        <f t="shared" si="111"/>
        <v>0.48904929133133318</v>
      </c>
      <c r="AC435" s="33">
        <f>IFERROR($X435/VLOOKUP(CONCATENATE("USD",C435),[1]GEINDICE!AR$1:AS$65536,2,0),"")</f>
        <v>1299.2435703479578</v>
      </c>
      <c r="AD435" s="33">
        <f>IFERROR($AA435/VLOOKUP(CONCATENATE("USD",C435),[1]GEINDICE!AR$1:AS$65536,2,0),"")</f>
        <v>635.39414734545983</v>
      </c>
      <c r="AE435" s="33">
        <f>IFERROR($X435/VLOOKUP(CONCATENATE("EUR",C435),[1]GEINDICE!AR$1:AS$65536,2,0),"")</f>
        <v>1141.5976258192161</v>
      </c>
      <c r="AF435" s="33">
        <f>IFERROR($AA435/VLOOKUP(CONCATENATE("EUR",C435),[1]GEINDICE!AR$1:AS$65536,2,0),"")</f>
        <v>558.29750989242007</v>
      </c>
      <c r="AG435" s="48" t="str">
        <f>VLOOKUP(E435,[1]Apresentação!AW$1:AX$65536,2,0)</f>
        <v xml:space="preserve">                    2 - LEATHER AUXILIARIES</v>
      </c>
      <c r="AH435" s="48" t="str">
        <f t="shared" si="112"/>
        <v xml:space="preserve">         5204000078 - NOVALTAN BM BR</v>
      </c>
      <c r="AI435" s="49" t="str">
        <f t="shared" si="113"/>
        <v xml:space="preserve">     L00277 - TREAT INDUSTRIA E COMERCIO DE COUROS LTDA</v>
      </c>
      <c r="AJ435" t="str">
        <f t="shared" si="114"/>
        <v xml:space="preserve">     90 - SALES</v>
      </c>
      <c r="AK435" t="str">
        <f t="shared" si="115"/>
        <v/>
      </c>
      <c r="AL435">
        <f t="shared" si="116"/>
        <v>4</v>
      </c>
      <c r="AM435" t="str">
        <f t="shared" si="117"/>
        <v>2025 4</v>
      </c>
      <c r="AN435" t="str">
        <f t="shared" si="118"/>
        <v xml:space="preserve">TREAT </v>
      </c>
    </row>
    <row r="436" spans="1:40" x14ac:dyDescent="0.35">
      <c r="A436">
        <v>81461</v>
      </c>
      <c r="B436" t="s">
        <v>274</v>
      </c>
      <c r="C436" s="31">
        <v>45716</v>
      </c>
      <c r="D436" t="s">
        <v>373</v>
      </c>
      <c r="E436" t="s">
        <v>374</v>
      </c>
      <c r="F436" t="s">
        <v>667</v>
      </c>
      <c r="G436" t="s">
        <v>668</v>
      </c>
      <c r="H436" t="s">
        <v>665</v>
      </c>
      <c r="I436" t="s">
        <v>666</v>
      </c>
      <c r="J436">
        <v>1000</v>
      </c>
      <c r="K436">
        <v>8837.9500000000007</v>
      </c>
      <c r="L436">
        <v>3573.7184299999999</v>
      </c>
      <c r="M436">
        <v>1779.96</v>
      </c>
      <c r="N436">
        <v>8.8379499999999993</v>
      </c>
      <c r="O436" s="32">
        <f t="shared" si="102"/>
        <v>7057.9900000000007</v>
      </c>
      <c r="P436" s="32">
        <f t="shared" si="103"/>
        <v>3484.2715700000008</v>
      </c>
      <c r="Q436">
        <v>712553</v>
      </c>
      <c r="R436" t="s">
        <v>298</v>
      </c>
      <c r="S436" t="s">
        <v>298</v>
      </c>
      <c r="T436" t="str">
        <f t="shared" si="104"/>
        <v>VEN</v>
      </c>
      <c r="U436" t="s">
        <v>300</v>
      </c>
      <c r="V436" s="33">
        <f t="shared" si="105"/>
        <v>8837.9500000000007</v>
      </c>
      <c r="W436">
        <f t="shared" si="106"/>
        <v>1000</v>
      </c>
      <c r="X436" s="33">
        <f t="shared" si="107"/>
        <v>7057.9900000000007</v>
      </c>
      <c r="Y436" s="33">
        <f t="shared" si="108"/>
        <v>1779.96</v>
      </c>
      <c r="Z436" s="45">
        <f t="shared" si="109"/>
        <v>0.37161010981053305</v>
      </c>
      <c r="AA436" s="33">
        <f t="shared" si="110"/>
        <v>3284.2715700000008</v>
      </c>
      <c r="AB436" s="45">
        <f t="shared" si="111"/>
        <v>0.46532675308409344</v>
      </c>
      <c r="AC436" s="33">
        <f>IFERROR($X436/VLOOKUP(CONCATENATE("USD",C436),[1]GEINDICE!AR$1:AS$65536,2,0),"")</f>
        <v>1206.7415538230064</v>
      </c>
      <c r="AD436" s="33">
        <f>IFERROR($AA436/VLOOKUP(CONCATENATE("USD",C436),[1]GEINDICE!AR$1:AS$65536,2,0),"")</f>
        <v>561.52912905211338</v>
      </c>
      <c r="AE436" s="33">
        <f>IFERROR($X436/VLOOKUP(CONCATENATE("EUR",C436),[1]GEINDICE!AR$1:AS$65536,2,0),"")</f>
        <v>1160.3192608667061</v>
      </c>
      <c r="AF436" s="33">
        <f>IFERROR($AA436/VLOOKUP(CONCATENATE("EUR",C436),[1]GEINDICE!AR$1:AS$65536,2,0),"")</f>
        <v>539.92759420003949</v>
      </c>
      <c r="AG436" s="48" t="str">
        <f>VLOOKUP(E436,[1]Apresentação!AW$1:AX$65536,2,0)</f>
        <v xml:space="preserve">                    2 - LEATHER AUXILIARIES</v>
      </c>
      <c r="AH436" s="48" t="str">
        <f t="shared" si="112"/>
        <v xml:space="preserve">         5204000078 - NOVALTAN BM BR</v>
      </c>
      <c r="AI436" s="49" t="str">
        <f t="shared" si="113"/>
        <v xml:space="preserve">     L00109 - FAF ARTEFATOS DE COURO LTDA - ME</v>
      </c>
      <c r="AJ436" t="str">
        <f t="shared" si="114"/>
        <v xml:space="preserve">     90 - SALES</v>
      </c>
      <c r="AK436" t="str">
        <f t="shared" si="115"/>
        <v/>
      </c>
      <c r="AL436">
        <f t="shared" si="116"/>
        <v>2</v>
      </c>
      <c r="AM436" t="str">
        <f t="shared" si="117"/>
        <v>2025 2</v>
      </c>
      <c r="AN436" t="str">
        <f t="shared" si="118"/>
        <v xml:space="preserve">FAF </v>
      </c>
    </row>
    <row r="437" spans="1:40" x14ac:dyDescent="0.35">
      <c r="A437">
        <v>82094</v>
      </c>
      <c r="B437" t="s">
        <v>274</v>
      </c>
      <c r="C437" s="31">
        <v>45764</v>
      </c>
      <c r="D437" t="s">
        <v>373</v>
      </c>
      <c r="E437" t="s">
        <v>374</v>
      </c>
      <c r="F437" t="s">
        <v>673</v>
      </c>
      <c r="G437" t="s">
        <v>674</v>
      </c>
      <c r="H437" t="s">
        <v>665</v>
      </c>
      <c r="I437" t="s">
        <v>666</v>
      </c>
      <c r="J437">
        <v>50</v>
      </c>
      <c r="K437">
        <v>441.06</v>
      </c>
      <c r="L437">
        <v>178.68592000000001</v>
      </c>
      <c r="M437">
        <v>88.83</v>
      </c>
      <c r="N437">
        <v>8.821200000000001</v>
      </c>
      <c r="O437" s="32">
        <f t="shared" si="102"/>
        <v>352.23</v>
      </c>
      <c r="P437" s="32">
        <f t="shared" si="103"/>
        <v>173.54408000000001</v>
      </c>
      <c r="Q437">
        <v>730712</v>
      </c>
      <c r="R437" t="s">
        <v>298</v>
      </c>
      <c r="S437" t="s">
        <v>298</v>
      </c>
      <c r="T437" t="str">
        <f t="shared" si="104"/>
        <v>VEN</v>
      </c>
      <c r="U437" t="s">
        <v>300</v>
      </c>
      <c r="V437" s="33">
        <f t="shared" si="105"/>
        <v>441.06</v>
      </c>
      <c r="W437">
        <f t="shared" si="106"/>
        <v>50</v>
      </c>
      <c r="X437" s="33">
        <f t="shared" si="107"/>
        <v>352.23</v>
      </c>
      <c r="Y437" s="33">
        <f t="shared" si="108"/>
        <v>88.83</v>
      </c>
      <c r="Z437" s="45">
        <f t="shared" si="109"/>
        <v>0.37079780528726253</v>
      </c>
      <c r="AA437" s="33">
        <f t="shared" si="110"/>
        <v>163.54408000000001</v>
      </c>
      <c r="AB437" s="45">
        <f t="shared" si="111"/>
        <v>0.46431047894841437</v>
      </c>
      <c r="AC437" s="33">
        <f>IFERROR($X437/VLOOKUP(CONCATENATE("USD",C437),[1]GEINDICE!AR$1:AS$65536,2,0),"")</f>
        <v>60.14959271845489</v>
      </c>
      <c r="AD437" s="33">
        <f>IFERROR($AA437/VLOOKUP(CONCATENATE("USD",C437),[1]GEINDICE!AR$1:AS$65536,2,0),"")</f>
        <v>27.928086203657852</v>
      </c>
      <c r="AE437" s="33">
        <f>IFERROR($X437/VLOOKUP(CONCATENATE("EUR",C437),[1]GEINDICE!AR$1:AS$65536,2,0),"")</f>
        <v>52.920760840169478</v>
      </c>
      <c r="AF437" s="33">
        <f>IFERROR($AA437/VLOOKUP(CONCATENATE("EUR",C437),[1]GEINDICE!AR$1:AS$65536,2,0),"")</f>
        <v>24.571663812013583</v>
      </c>
      <c r="AG437" s="48" t="str">
        <f>VLOOKUP(E437,[1]Apresentação!AW$1:AX$65536,2,0)</f>
        <v xml:space="preserve">                    2 - LEATHER AUXILIARIES</v>
      </c>
      <c r="AH437" s="48" t="str">
        <f t="shared" si="112"/>
        <v xml:space="preserve">         5204000078 - NOVALTAN BM BR</v>
      </c>
      <c r="AI437" s="49" t="str">
        <f t="shared" si="113"/>
        <v xml:space="preserve">     L00008 - CURTUME TOINZINHO LTDA</v>
      </c>
      <c r="AJ437" t="str">
        <f t="shared" si="114"/>
        <v xml:space="preserve">     90 - SALES</v>
      </c>
      <c r="AK437" t="str">
        <f t="shared" si="115"/>
        <v/>
      </c>
      <c r="AL437">
        <f t="shared" si="116"/>
        <v>4</v>
      </c>
      <c r="AM437" t="str">
        <f t="shared" si="117"/>
        <v>2025 4</v>
      </c>
      <c r="AN437" t="str">
        <f t="shared" si="118"/>
        <v xml:space="preserve">CURTUME </v>
      </c>
    </row>
    <row r="438" spans="1:40" x14ac:dyDescent="0.35">
      <c r="A438">
        <v>82096</v>
      </c>
      <c r="B438" t="s">
        <v>274</v>
      </c>
      <c r="C438" s="31">
        <v>45764</v>
      </c>
      <c r="D438" t="s">
        <v>373</v>
      </c>
      <c r="E438" t="s">
        <v>374</v>
      </c>
      <c r="F438" t="s">
        <v>669</v>
      </c>
      <c r="G438" t="s">
        <v>670</v>
      </c>
      <c r="H438" t="s">
        <v>665</v>
      </c>
      <c r="I438" t="s">
        <v>666</v>
      </c>
      <c r="J438">
        <v>25</v>
      </c>
      <c r="K438">
        <v>257.29000000000002</v>
      </c>
      <c r="L438">
        <v>89.342960000000005</v>
      </c>
      <c r="M438">
        <v>51.82</v>
      </c>
      <c r="N438">
        <v>10.291400000000001</v>
      </c>
      <c r="O438" s="32">
        <f t="shared" si="102"/>
        <v>205.47000000000003</v>
      </c>
      <c r="P438" s="32">
        <f t="shared" si="103"/>
        <v>116.12704000000002</v>
      </c>
      <c r="Q438">
        <v>730716</v>
      </c>
      <c r="R438" t="s">
        <v>298</v>
      </c>
      <c r="S438" t="s">
        <v>298</v>
      </c>
      <c r="T438" t="str">
        <f t="shared" si="104"/>
        <v>VEN</v>
      </c>
      <c r="U438" t="s">
        <v>300</v>
      </c>
      <c r="V438" s="33">
        <f t="shared" si="105"/>
        <v>257.29000000000002</v>
      </c>
      <c r="W438">
        <f t="shared" si="106"/>
        <v>25</v>
      </c>
      <c r="X438" s="33">
        <f t="shared" si="107"/>
        <v>205.47000000000003</v>
      </c>
      <c r="Y438" s="33">
        <f t="shared" si="108"/>
        <v>51.82</v>
      </c>
      <c r="Z438" s="45">
        <f t="shared" si="109"/>
        <v>0.43191356057367181</v>
      </c>
      <c r="AA438" s="33">
        <f t="shared" si="110"/>
        <v>111.12704000000002</v>
      </c>
      <c r="AB438" s="45">
        <f t="shared" si="111"/>
        <v>0.54084314011777879</v>
      </c>
      <c r="AC438" s="33">
        <f>IFERROR($X438/VLOOKUP(CONCATENATE("USD",C438),[1]GEINDICE!AR$1:AS$65536,2,0),"")</f>
        <v>35.087689338957297</v>
      </c>
      <c r="AD438" s="33">
        <f>IFERROR($AA438/VLOOKUP(CONCATENATE("USD",C438),[1]GEINDICE!AR$1:AS$65536,2,0),"")</f>
        <v>18.976936081558772</v>
      </c>
      <c r="AE438" s="33">
        <f>IFERROR($X438/VLOOKUP(CONCATENATE("EUR",C438),[1]GEINDICE!AR$1:AS$65536,2,0),"")</f>
        <v>30.870819435680161</v>
      </c>
      <c r="AF438" s="33">
        <f>IFERROR($AA438/VLOOKUP(CONCATENATE("EUR",C438),[1]GEINDICE!AR$1:AS$65536,2,0),"")</f>
        <v>16.696270921602213</v>
      </c>
      <c r="AG438" s="48" t="str">
        <f>VLOOKUP(E438,[1]Apresentação!AW$1:AX$65536,2,0)</f>
        <v xml:space="preserve">                    2 - LEATHER AUXILIARIES</v>
      </c>
      <c r="AH438" s="48" t="str">
        <f t="shared" si="112"/>
        <v xml:space="preserve">         5204000078 - NOVALTAN BM BR</v>
      </c>
      <c r="AI438" s="49" t="str">
        <f t="shared" si="113"/>
        <v xml:space="preserve">     L00456 - IVAN JUNIOR DE ANDRADE EEPP</v>
      </c>
      <c r="AJ438" t="str">
        <f t="shared" si="114"/>
        <v xml:space="preserve">     90 - SALES</v>
      </c>
      <c r="AK438" t="str">
        <f t="shared" si="115"/>
        <v/>
      </c>
      <c r="AL438">
        <f t="shared" si="116"/>
        <v>4</v>
      </c>
      <c r="AM438" t="str">
        <f t="shared" si="117"/>
        <v>2025 4</v>
      </c>
      <c r="AN438" t="str">
        <f t="shared" si="118"/>
        <v xml:space="preserve">IVAN </v>
      </c>
    </row>
    <row r="439" spans="1:40" x14ac:dyDescent="0.35">
      <c r="A439">
        <v>81919</v>
      </c>
      <c r="B439" t="s">
        <v>274</v>
      </c>
      <c r="C439" s="31">
        <v>45751</v>
      </c>
      <c r="D439" t="s">
        <v>373</v>
      </c>
      <c r="E439" t="s">
        <v>374</v>
      </c>
      <c r="F439" t="s">
        <v>669</v>
      </c>
      <c r="G439" t="s">
        <v>670</v>
      </c>
      <c r="H439" t="s">
        <v>665</v>
      </c>
      <c r="I439" t="s">
        <v>666</v>
      </c>
      <c r="J439">
        <v>50</v>
      </c>
      <c r="K439">
        <v>490.59000000000003</v>
      </c>
      <c r="L439">
        <v>178.68592000000001</v>
      </c>
      <c r="M439">
        <v>98.8</v>
      </c>
      <c r="N439">
        <v>9.811729999999999</v>
      </c>
      <c r="O439" s="32">
        <f t="shared" si="102"/>
        <v>391.79</v>
      </c>
      <c r="P439" s="32">
        <f t="shared" si="103"/>
        <v>213.10408000000001</v>
      </c>
      <c r="Q439">
        <v>725797</v>
      </c>
      <c r="R439" t="s">
        <v>298</v>
      </c>
      <c r="S439" t="s">
        <v>298</v>
      </c>
      <c r="T439" t="str">
        <f t="shared" si="104"/>
        <v>VEN</v>
      </c>
      <c r="U439" t="s">
        <v>381</v>
      </c>
      <c r="V439" s="33">
        <f t="shared" si="105"/>
        <v>490.59000000000003</v>
      </c>
      <c r="W439">
        <f t="shared" si="106"/>
        <v>50</v>
      </c>
      <c r="X439" s="33">
        <f t="shared" si="107"/>
        <v>391.79</v>
      </c>
      <c r="Y439" s="33">
        <f t="shared" si="108"/>
        <v>98.8</v>
      </c>
      <c r="Z439" s="45">
        <f t="shared" si="109"/>
        <v>0.413999633094845</v>
      </c>
      <c r="AA439" s="33">
        <f t="shared" si="110"/>
        <v>203.10408000000001</v>
      </c>
      <c r="AB439" s="45">
        <f t="shared" si="111"/>
        <v>0.51840036754383723</v>
      </c>
      <c r="AC439" s="33">
        <f>IFERROR($X439/VLOOKUP(CONCATENATE("USD",C439),[1]GEINDICE!AR$1:AS$65536,2,0),"")</f>
        <v>67.810720528930204</v>
      </c>
      <c r="AD439" s="33">
        <f>IFERROR($AA439/VLOOKUP(CONCATENATE("USD",C439),[1]GEINDICE!AR$1:AS$65536,2,0),"")</f>
        <v>35.153102445609846</v>
      </c>
      <c r="AE439" s="33">
        <f>IFERROR($X439/VLOOKUP(CONCATENATE("EUR",C439),[1]GEINDICE!AR$1:AS$65536,2,0),"")</f>
        <v>61.562514731069591</v>
      </c>
      <c r="AF439" s="33">
        <f>IFERROR($AA439/VLOOKUP(CONCATENATE("EUR",C439),[1]GEINDICE!AR$1:AS$65536,2,0),"")</f>
        <v>31.914030263509371</v>
      </c>
      <c r="AG439" s="48" t="str">
        <f>VLOOKUP(E439,[1]Apresentação!AW$1:AX$65536,2,0)</f>
        <v xml:space="preserve">                    2 - LEATHER AUXILIARIES</v>
      </c>
      <c r="AH439" s="48" t="str">
        <f t="shared" si="112"/>
        <v xml:space="preserve">         5204000078 - NOVALTAN BM BR</v>
      </c>
      <c r="AI439" s="49" t="str">
        <f t="shared" si="113"/>
        <v xml:space="preserve">     L00456 - IVAN JUNIOR DE ANDRADE EEPP</v>
      </c>
      <c r="AJ439" t="str">
        <f t="shared" si="114"/>
        <v xml:space="preserve">     90 - SALES</v>
      </c>
      <c r="AK439" t="str">
        <f t="shared" si="115"/>
        <v/>
      </c>
      <c r="AL439">
        <f t="shared" si="116"/>
        <v>4</v>
      </c>
      <c r="AM439" t="str">
        <f t="shared" si="117"/>
        <v>2025 4</v>
      </c>
      <c r="AN439" t="str">
        <f t="shared" si="118"/>
        <v xml:space="preserve">IVAN </v>
      </c>
    </row>
    <row r="440" spans="1:40" x14ac:dyDescent="0.35">
      <c r="A440">
        <v>80821</v>
      </c>
      <c r="B440" t="s">
        <v>274</v>
      </c>
      <c r="C440" s="31">
        <v>45667</v>
      </c>
      <c r="D440" t="s">
        <v>373</v>
      </c>
      <c r="E440" t="s">
        <v>374</v>
      </c>
      <c r="F440" t="s">
        <v>669</v>
      </c>
      <c r="G440" t="s">
        <v>670</v>
      </c>
      <c r="H440" t="s">
        <v>665</v>
      </c>
      <c r="I440" t="s">
        <v>666</v>
      </c>
      <c r="J440">
        <v>50</v>
      </c>
      <c r="K440">
        <v>532.84</v>
      </c>
      <c r="L440">
        <v>170.23859999999999</v>
      </c>
      <c r="M440">
        <v>107.32</v>
      </c>
      <c r="N440">
        <v>10.6568</v>
      </c>
      <c r="O440" s="32">
        <f t="shared" si="102"/>
        <v>425.52000000000004</v>
      </c>
      <c r="P440" s="32">
        <f t="shared" si="103"/>
        <v>255.28140000000005</v>
      </c>
      <c r="Q440">
        <v>706759</v>
      </c>
      <c r="R440" t="s">
        <v>298</v>
      </c>
      <c r="S440" t="s">
        <v>298</v>
      </c>
      <c r="T440" t="str">
        <f t="shared" si="104"/>
        <v>VEN</v>
      </c>
      <c r="U440" t="s">
        <v>381</v>
      </c>
      <c r="V440" s="33">
        <f t="shared" si="105"/>
        <v>532.84</v>
      </c>
      <c r="W440">
        <f t="shared" si="106"/>
        <v>50</v>
      </c>
      <c r="X440" s="33">
        <f t="shared" si="107"/>
        <v>425.52000000000004</v>
      </c>
      <c r="Y440" s="33">
        <f t="shared" si="108"/>
        <v>107.32</v>
      </c>
      <c r="Z440" s="45">
        <f t="shared" si="109"/>
        <v>0.46032842879663693</v>
      </c>
      <c r="AA440" s="33">
        <f t="shared" si="110"/>
        <v>245.28140000000005</v>
      </c>
      <c r="AB440" s="45">
        <f t="shared" si="111"/>
        <v>0.5764274299680392</v>
      </c>
      <c r="AC440" s="33">
        <f>IFERROR($X440/VLOOKUP(CONCATENATE("USD",C440),[1]GEINDICE!AR$1:AS$65536,2,0),"")</f>
        <v>69.797424751906831</v>
      </c>
      <c r="AD440" s="33">
        <f>IFERROR($AA440/VLOOKUP(CONCATENATE("USD",C440),[1]GEINDICE!AR$1:AS$65536,2,0),"")</f>
        <v>40.233150168129256</v>
      </c>
      <c r="AE440" s="33">
        <f>IFERROR($X440/VLOOKUP(CONCATENATE("EUR",C440),[1]GEINDICE!AR$1:AS$65536,2,0),"")</f>
        <v>68.082110686229015</v>
      </c>
      <c r="AF440" s="33">
        <f>IFERROR($AA440/VLOOKUP(CONCATENATE("EUR",C440),[1]GEINDICE!AR$1:AS$65536,2,0),"")</f>
        <v>39.244396089662565</v>
      </c>
      <c r="AG440" s="48" t="str">
        <f>VLOOKUP(E440,[1]Apresentação!AW$1:AX$65536,2,0)</f>
        <v xml:space="preserve">                    2 - LEATHER AUXILIARIES</v>
      </c>
      <c r="AH440" s="48" t="str">
        <f t="shared" si="112"/>
        <v xml:space="preserve">         5204000078 - NOVALTAN BM BR</v>
      </c>
      <c r="AI440" s="49" t="str">
        <f t="shared" si="113"/>
        <v xml:space="preserve">     L00456 - IVAN JUNIOR DE ANDRADE EEPP</v>
      </c>
      <c r="AJ440" t="str">
        <f t="shared" si="114"/>
        <v xml:space="preserve">     90 - SALES</v>
      </c>
      <c r="AK440" t="str">
        <f t="shared" si="115"/>
        <v/>
      </c>
      <c r="AL440">
        <f t="shared" si="116"/>
        <v>1</v>
      </c>
      <c r="AM440" t="str">
        <f t="shared" si="117"/>
        <v>2025 1</v>
      </c>
      <c r="AN440" t="str">
        <f t="shared" si="118"/>
        <v xml:space="preserve">IVAN </v>
      </c>
    </row>
    <row r="441" spans="1:40" x14ac:dyDescent="0.35">
      <c r="A441">
        <v>81551</v>
      </c>
      <c r="B441" t="s">
        <v>274</v>
      </c>
      <c r="C441" s="31">
        <v>45723</v>
      </c>
      <c r="D441" t="s">
        <v>373</v>
      </c>
      <c r="E441" t="s">
        <v>374</v>
      </c>
      <c r="F441" t="s">
        <v>669</v>
      </c>
      <c r="G441" t="s">
        <v>670</v>
      </c>
      <c r="H441" t="s">
        <v>665</v>
      </c>
      <c r="I441" t="s">
        <v>666</v>
      </c>
      <c r="J441">
        <v>50</v>
      </c>
      <c r="K441">
        <v>503.03000000000003</v>
      </c>
      <c r="L441">
        <v>178.68592000000001</v>
      </c>
      <c r="M441">
        <v>101.3</v>
      </c>
      <c r="N441">
        <v>10.06058</v>
      </c>
      <c r="O441" s="32">
        <f t="shared" si="102"/>
        <v>401.73</v>
      </c>
      <c r="P441" s="32">
        <f t="shared" si="103"/>
        <v>223.04408000000001</v>
      </c>
      <c r="Q441">
        <v>715108</v>
      </c>
      <c r="R441" t="s">
        <v>298</v>
      </c>
      <c r="S441" t="s">
        <v>298</v>
      </c>
      <c r="T441" t="str">
        <f t="shared" si="104"/>
        <v>VEN</v>
      </c>
      <c r="U441" t="s">
        <v>381</v>
      </c>
      <c r="V441" s="33">
        <f t="shared" si="105"/>
        <v>503.03000000000003</v>
      </c>
      <c r="W441">
        <f t="shared" si="106"/>
        <v>50</v>
      </c>
      <c r="X441" s="33">
        <f t="shared" si="107"/>
        <v>401.73</v>
      </c>
      <c r="Y441" s="33">
        <f t="shared" si="108"/>
        <v>101.3</v>
      </c>
      <c r="Z441" s="45">
        <f t="shared" si="109"/>
        <v>0.4235216189889271</v>
      </c>
      <c r="AA441" s="33">
        <f t="shared" si="110"/>
        <v>213.04408000000001</v>
      </c>
      <c r="AB441" s="45">
        <f t="shared" si="111"/>
        <v>0.53031658078809152</v>
      </c>
      <c r="AC441" s="33">
        <f>IFERROR($X441/VLOOKUP(CONCATENATE("USD",C441),[1]GEINDICE!AR$1:AS$65536,2,0),"")</f>
        <v>69.63839966717515</v>
      </c>
      <c r="AD441" s="33">
        <f>IFERROR($AA441/VLOOKUP(CONCATENATE("USD",C441),[1]GEINDICE!AR$1:AS$65536,2,0),"")</f>
        <v>36.93039800305089</v>
      </c>
      <c r="AE441" s="33">
        <f>IFERROR($X441/VLOOKUP(CONCATENATE("EUR",C441),[1]GEINDICE!AR$1:AS$65536,2,0),"")</f>
        <v>64.058488670610558</v>
      </c>
      <c r="AF441" s="33">
        <f>IFERROR($AA441/VLOOKUP(CONCATENATE("EUR",C441),[1]GEINDICE!AR$1:AS$65536,2,0),"")</f>
        <v>33.97127868225089</v>
      </c>
      <c r="AG441" s="48" t="str">
        <f>VLOOKUP(E441,[1]Apresentação!AW$1:AX$65536,2,0)</f>
        <v xml:space="preserve">                    2 - LEATHER AUXILIARIES</v>
      </c>
      <c r="AH441" s="48" t="str">
        <f t="shared" si="112"/>
        <v xml:space="preserve">         5204000078 - NOVALTAN BM BR</v>
      </c>
      <c r="AI441" s="49" t="str">
        <f t="shared" si="113"/>
        <v xml:space="preserve">     L00456 - IVAN JUNIOR DE ANDRADE EEPP</v>
      </c>
      <c r="AJ441" t="str">
        <f t="shared" si="114"/>
        <v xml:space="preserve">     90 - SALES</v>
      </c>
      <c r="AK441" t="str">
        <f t="shared" si="115"/>
        <v/>
      </c>
      <c r="AL441">
        <f t="shared" si="116"/>
        <v>3</v>
      </c>
      <c r="AM441" t="str">
        <f t="shared" si="117"/>
        <v>2025 3</v>
      </c>
      <c r="AN441" t="str">
        <f t="shared" si="118"/>
        <v xml:space="preserve">IVAN </v>
      </c>
    </row>
    <row r="442" spans="1:40" x14ac:dyDescent="0.35">
      <c r="A442">
        <v>81821</v>
      </c>
      <c r="B442" t="s">
        <v>274</v>
      </c>
      <c r="C442" s="31">
        <v>45744</v>
      </c>
      <c r="D442" t="s">
        <v>373</v>
      </c>
      <c r="E442" t="s">
        <v>374</v>
      </c>
      <c r="F442" t="s">
        <v>667</v>
      </c>
      <c r="G442" t="s">
        <v>668</v>
      </c>
      <c r="H442" t="s">
        <v>665</v>
      </c>
      <c r="I442" t="s">
        <v>666</v>
      </c>
      <c r="J442">
        <v>1000</v>
      </c>
      <c r="K442">
        <v>8908.4699999999993</v>
      </c>
      <c r="L442">
        <v>3573.7184299999999</v>
      </c>
      <c r="M442">
        <v>1794.17</v>
      </c>
      <c r="N442">
        <v>8.9084699999999994</v>
      </c>
      <c r="O442" s="32">
        <f t="shared" si="102"/>
        <v>7114.2999999999993</v>
      </c>
      <c r="P442" s="32">
        <f t="shared" si="103"/>
        <v>3540.5815699999994</v>
      </c>
      <c r="Q442">
        <v>723099</v>
      </c>
      <c r="R442" t="s">
        <v>298</v>
      </c>
      <c r="S442" t="s">
        <v>298</v>
      </c>
      <c r="T442" t="str">
        <f t="shared" si="104"/>
        <v>VEN</v>
      </c>
      <c r="U442" t="s">
        <v>300</v>
      </c>
      <c r="V442" s="33">
        <f t="shared" si="105"/>
        <v>8908.4699999999993</v>
      </c>
      <c r="W442">
        <f t="shared" si="106"/>
        <v>1000</v>
      </c>
      <c r="X442" s="33">
        <f t="shared" si="107"/>
        <v>7114.2999999999993</v>
      </c>
      <c r="Y442" s="33">
        <f t="shared" si="108"/>
        <v>1794.17</v>
      </c>
      <c r="Z442" s="45">
        <f t="shared" si="109"/>
        <v>0.37498937191234855</v>
      </c>
      <c r="AA442" s="33">
        <f t="shared" si="110"/>
        <v>3340.5815699999994</v>
      </c>
      <c r="AB442" s="45">
        <f t="shared" si="111"/>
        <v>0.46955871554474787</v>
      </c>
      <c r="AC442" s="33">
        <f>IFERROR($X442/VLOOKUP(CONCATENATE("USD",C442),[1]GEINDICE!AR$1:AS$65536,2,0),"")</f>
        <v>1233.8362816510578</v>
      </c>
      <c r="AD442" s="33">
        <f>IFERROR($AA442/VLOOKUP(CONCATENATE("USD",C442),[1]GEINDICE!AR$1:AS$65536,2,0),"")</f>
        <v>579.35857960457849</v>
      </c>
      <c r="AE442" s="33">
        <f>IFERROR($X442/VLOOKUP(CONCATENATE("EUR",C442),[1]GEINDICE!AR$1:AS$65536,2,0),"")</f>
        <v>1139.6921006680229</v>
      </c>
      <c r="AF442" s="33">
        <f>IFERROR($AA442/VLOOKUP(CONCATENATE("EUR",C442),[1]GEINDICE!AR$1:AS$65536,2,0),"")</f>
        <v>535.15235890617225</v>
      </c>
      <c r="AG442" s="48" t="str">
        <f>VLOOKUP(E442,[1]Apresentação!AW$1:AX$65536,2,0)</f>
        <v xml:space="preserve">                    2 - LEATHER AUXILIARIES</v>
      </c>
      <c r="AH442" s="48" t="str">
        <f t="shared" si="112"/>
        <v xml:space="preserve">         5204000078 - NOVALTAN BM BR</v>
      </c>
      <c r="AI442" s="49" t="str">
        <f t="shared" si="113"/>
        <v xml:space="preserve">     L00109 - FAF ARTEFATOS DE COURO LTDA - ME</v>
      </c>
      <c r="AJ442" t="str">
        <f t="shared" si="114"/>
        <v xml:space="preserve">     90 - SALES</v>
      </c>
      <c r="AK442" t="str">
        <f t="shared" si="115"/>
        <v/>
      </c>
      <c r="AL442">
        <f t="shared" si="116"/>
        <v>3</v>
      </c>
      <c r="AM442" t="str">
        <f t="shared" si="117"/>
        <v>2025 3</v>
      </c>
      <c r="AN442" t="str">
        <f t="shared" si="118"/>
        <v xml:space="preserve">FAF </v>
      </c>
    </row>
    <row r="443" spans="1:40" x14ac:dyDescent="0.35">
      <c r="A443">
        <v>81296</v>
      </c>
      <c r="B443" t="s">
        <v>274</v>
      </c>
      <c r="C443" s="31">
        <v>45702</v>
      </c>
      <c r="D443" t="s">
        <v>373</v>
      </c>
      <c r="E443" t="s">
        <v>374</v>
      </c>
      <c r="F443" t="s">
        <v>675</v>
      </c>
      <c r="G443" t="s">
        <v>676</v>
      </c>
      <c r="H443" t="s">
        <v>665</v>
      </c>
      <c r="I443" t="s">
        <v>666</v>
      </c>
      <c r="J443">
        <v>200</v>
      </c>
      <c r="K443">
        <v>1814.54</v>
      </c>
      <c r="L443">
        <v>733.04898000000003</v>
      </c>
      <c r="M443">
        <v>365.45</v>
      </c>
      <c r="N443">
        <v>9.0727200000000003</v>
      </c>
      <c r="O443" s="32">
        <f t="shared" si="102"/>
        <v>1449.09</v>
      </c>
      <c r="P443" s="32">
        <f t="shared" si="103"/>
        <v>716.04101999999989</v>
      </c>
      <c r="Q443">
        <v>710264</v>
      </c>
      <c r="R443" t="s">
        <v>298</v>
      </c>
      <c r="S443" t="s">
        <v>298</v>
      </c>
      <c r="T443" t="str">
        <f t="shared" si="104"/>
        <v>VEN</v>
      </c>
      <c r="U443" t="s">
        <v>300</v>
      </c>
      <c r="V443" s="33">
        <f t="shared" si="105"/>
        <v>1814.54</v>
      </c>
      <c r="W443">
        <f t="shared" si="106"/>
        <v>200</v>
      </c>
      <c r="X443" s="33">
        <f t="shared" si="107"/>
        <v>1449.09</v>
      </c>
      <c r="Y443" s="33">
        <f t="shared" si="108"/>
        <v>365.45</v>
      </c>
      <c r="Z443" s="45">
        <f t="shared" si="109"/>
        <v>0.3725688163391272</v>
      </c>
      <c r="AA443" s="33">
        <f t="shared" si="110"/>
        <v>676.04101999999989</v>
      </c>
      <c r="AB443" s="45">
        <f t="shared" si="111"/>
        <v>0.46652797272771185</v>
      </c>
      <c r="AC443" s="33">
        <f>IFERROR($X443/VLOOKUP(CONCATENATE("USD",C443),[1]GEINDICE!AR$1:AS$65536,2,0),"")</f>
        <v>252.97034024056001</v>
      </c>
      <c r="AD443" s="33">
        <f>IFERROR($AA443/VLOOKUP(CONCATENATE("USD",C443),[1]GEINDICE!AR$1:AS$65536,2,0),"")</f>
        <v>118.01773999266797</v>
      </c>
      <c r="AE443" s="33">
        <f>IFERROR($X443/VLOOKUP(CONCATENATE("EUR",C443),[1]GEINDICE!AR$1:AS$65536,2,0),"")</f>
        <v>240.71662319972089</v>
      </c>
      <c r="AF443" s="33">
        <f>IFERROR($AA443/VLOOKUP(CONCATENATE("EUR",C443),[1]GEINDICE!AR$1:AS$65536,2,0),"")</f>
        <v>112.30103822322627</v>
      </c>
      <c r="AG443" s="48" t="str">
        <f>VLOOKUP(E443,[1]Apresentação!AW$1:AX$65536,2,0)</f>
        <v xml:space="preserve">                    2 - LEATHER AUXILIARIES</v>
      </c>
      <c r="AH443" s="48" t="str">
        <f t="shared" si="112"/>
        <v xml:space="preserve">         5204000078 - NOVALTAN BM BR</v>
      </c>
      <c r="AI443" s="49" t="str">
        <f t="shared" si="113"/>
        <v xml:space="preserve">     L00072 - QUIMIFRAM PRODUTOS QUIMICOS E CURTUME LTDA</v>
      </c>
      <c r="AJ443" t="str">
        <f t="shared" si="114"/>
        <v xml:space="preserve">     90 - SALES</v>
      </c>
      <c r="AK443" t="str">
        <f t="shared" si="115"/>
        <v/>
      </c>
      <c r="AL443">
        <f t="shared" si="116"/>
        <v>2</v>
      </c>
      <c r="AM443" t="str">
        <f t="shared" si="117"/>
        <v>2025 2</v>
      </c>
      <c r="AN443" t="str">
        <f t="shared" si="118"/>
        <v xml:space="preserve">QUIMIFRAM </v>
      </c>
    </row>
    <row r="444" spans="1:40" x14ac:dyDescent="0.35">
      <c r="A444">
        <v>81358</v>
      </c>
      <c r="B444" t="s">
        <v>274</v>
      </c>
      <c r="C444" s="31">
        <v>45709</v>
      </c>
      <c r="D444" t="s">
        <v>373</v>
      </c>
      <c r="E444" t="s">
        <v>374</v>
      </c>
      <c r="F444" t="s">
        <v>667</v>
      </c>
      <c r="G444" t="s">
        <v>668</v>
      </c>
      <c r="H444" t="s">
        <v>665</v>
      </c>
      <c r="I444" t="s">
        <v>666</v>
      </c>
      <c r="J444">
        <v>1000</v>
      </c>
      <c r="K444">
        <v>8837.9500000000007</v>
      </c>
      <c r="L444">
        <v>3665.2449000000001</v>
      </c>
      <c r="M444">
        <v>1779.96</v>
      </c>
      <c r="N444">
        <v>8.8379499999999993</v>
      </c>
      <c r="O444" s="32">
        <f t="shared" si="102"/>
        <v>7057.9900000000007</v>
      </c>
      <c r="P444" s="32">
        <f t="shared" si="103"/>
        <v>3392.7451000000005</v>
      </c>
      <c r="Q444">
        <v>710935</v>
      </c>
      <c r="R444" t="s">
        <v>298</v>
      </c>
      <c r="S444" t="s">
        <v>298</v>
      </c>
      <c r="T444" t="str">
        <f t="shared" si="104"/>
        <v>VEN</v>
      </c>
      <c r="U444" t="s">
        <v>300</v>
      </c>
      <c r="V444" s="33">
        <f t="shared" si="105"/>
        <v>8837.9500000000007</v>
      </c>
      <c r="W444">
        <f t="shared" si="106"/>
        <v>1000</v>
      </c>
      <c r="X444" s="33">
        <f t="shared" si="107"/>
        <v>7057.9900000000007</v>
      </c>
      <c r="Y444" s="33">
        <f t="shared" si="108"/>
        <v>1779.96</v>
      </c>
      <c r="Z444" s="45">
        <f t="shared" si="109"/>
        <v>0.36125403515521137</v>
      </c>
      <c r="AA444" s="33">
        <f t="shared" si="110"/>
        <v>3192.7451000000005</v>
      </c>
      <c r="AB444" s="45">
        <f t="shared" si="111"/>
        <v>0.45235897188859719</v>
      </c>
      <c r="AC444" s="33">
        <f>IFERROR($X444/VLOOKUP(CONCATENATE("USD",C444),[1]GEINDICE!AR$1:AS$65536,2,0),"")</f>
        <v>1237.6576007855929</v>
      </c>
      <c r="AD444" s="33">
        <f>IFERROR($AA444/VLOOKUP(CONCATENATE("USD",C444),[1]GEINDICE!AR$1:AS$65536,2,0),"")</f>
        <v>559.86551984147866</v>
      </c>
      <c r="AE444" s="33">
        <f>IFERROR($X444/VLOOKUP(CONCATENATE("EUR",C444),[1]GEINDICE!AR$1:AS$65536,2,0),"")</f>
        <v>1183.78954077354</v>
      </c>
      <c r="AF444" s="33">
        <f>IFERROR($AA444/VLOOKUP(CONCATENATE("EUR",C444),[1]GEINDICE!AR$1:AS$65536,2,0),"")</f>
        <v>535.49781959679319</v>
      </c>
      <c r="AG444" s="48" t="str">
        <f>VLOOKUP(E444,[1]Apresentação!AW$1:AX$65536,2,0)</f>
        <v xml:space="preserve">                    2 - LEATHER AUXILIARIES</v>
      </c>
      <c r="AH444" s="48" t="str">
        <f t="shared" si="112"/>
        <v xml:space="preserve">         5204000078 - NOVALTAN BM BR</v>
      </c>
      <c r="AI444" s="49" t="str">
        <f t="shared" si="113"/>
        <v xml:space="preserve">     L00109 - FAF ARTEFATOS DE COURO LTDA - ME</v>
      </c>
      <c r="AJ444" t="str">
        <f t="shared" si="114"/>
        <v xml:space="preserve">     90 - SALES</v>
      </c>
      <c r="AK444" t="str">
        <f t="shared" si="115"/>
        <v/>
      </c>
      <c r="AL444">
        <f t="shared" si="116"/>
        <v>2</v>
      </c>
      <c r="AM444" t="str">
        <f t="shared" si="117"/>
        <v>2025 2</v>
      </c>
      <c r="AN444" t="str">
        <f t="shared" si="118"/>
        <v xml:space="preserve">FAF </v>
      </c>
    </row>
    <row r="445" spans="1:40" x14ac:dyDescent="0.35">
      <c r="A445">
        <v>81360</v>
      </c>
      <c r="B445" t="s">
        <v>274</v>
      </c>
      <c r="C445" s="31">
        <v>45709</v>
      </c>
      <c r="D445" t="s">
        <v>373</v>
      </c>
      <c r="E445" t="s">
        <v>374</v>
      </c>
      <c r="F445" t="s">
        <v>669</v>
      </c>
      <c r="G445" t="s">
        <v>670</v>
      </c>
      <c r="H445" t="s">
        <v>665</v>
      </c>
      <c r="I445" t="s">
        <v>666</v>
      </c>
      <c r="J445">
        <v>50</v>
      </c>
      <c r="K445">
        <v>498.92</v>
      </c>
      <c r="L445">
        <v>183.26224999999999</v>
      </c>
      <c r="M445">
        <v>100.48</v>
      </c>
      <c r="N445">
        <v>9.9783299999999997</v>
      </c>
      <c r="O445" s="32">
        <f t="shared" si="102"/>
        <v>398.44</v>
      </c>
      <c r="P445" s="32">
        <f t="shared" si="103"/>
        <v>215.17775</v>
      </c>
      <c r="Q445">
        <v>710941</v>
      </c>
      <c r="R445" t="s">
        <v>298</v>
      </c>
      <c r="S445" t="s">
        <v>298</v>
      </c>
      <c r="T445" t="str">
        <f t="shared" si="104"/>
        <v>VEN</v>
      </c>
      <c r="U445" t="s">
        <v>381</v>
      </c>
      <c r="V445" s="33">
        <f t="shared" si="105"/>
        <v>498.92</v>
      </c>
      <c r="W445">
        <f t="shared" si="106"/>
        <v>50</v>
      </c>
      <c r="X445" s="33">
        <f t="shared" si="107"/>
        <v>398.44</v>
      </c>
      <c r="Y445" s="33">
        <f t="shared" si="108"/>
        <v>100.48</v>
      </c>
      <c r="Z445" s="45">
        <f t="shared" si="109"/>
        <v>0.41124378657901067</v>
      </c>
      <c r="AA445" s="33">
        <f t="shared" si="110"/>
        <v>205.17775</v>
      </c>
      <c r="AB445" s="45">
        <f t="shared" si="111"/>
        <v>0.51495269049292236</v>
      </c>
      <c r="AC445" s="33">
        <f>IFERROR($X445/VLOOKUP(CONCATENATE("USD",C445),[1]GEINDICE!AR$1:AS$65536,2,0),"")</f>
        <v>69.868658705525448</v>
      </c>
      <c r="AD445" s="33">
        <f>IFERROR($AA445/VLOOKUP(CONCATENATE("USD",C445),[1]GEINDICE!AR$1:AS$65536,2,0),"")</f>
        <v>35.979053781542078</v>
      </c>
      <c r="AE445" s="33">
        <f>IFERROR($X445/VLOOKUP(CONCATENATE("EUR",C445),[1]GEINDICE!AR$1:AS$65536,2,0),"")</f>
        <v>66.827681057327837</v>
      </c>
      <c r="AF445" s="33">
        <f>IFERROR($AA445/VLOOKUP(CONCATENATE("EUR",C445),[1]GEINDICE!AR$1:AS$65536,2,0),"")</f>
        <v>34.413094159873872</v>
      </c>
      <c r="AG445" s="48" t="str">
        <f>VLOOKUP(E445,[1]Apresentação!AW$1:AX$65536,2,0)</f>
        <v xml:space="preserve">                    2 - LEATHER AUXILIARIES</v>
      </c>
      <c r="AH445" s="48" t="str">
        <f t="shared" si="112"/>
        <v xml:space="preserve">         5204000078 - NOVALTAN BM BR</v>
      </c>
      <c r="AI445" s="49" t="str">
        <f t="shared" si="113"/>
        <v xml:space="preserve">     L00456 - IVAN JUNIOR DE ANDRADE EEPP</v>
      </c>
      <c r="AJ445" t="str">
        <f t="shared" si="114"/>
        <v xml:space="preserve">     90 - SALES</v>
      </c>
      <c r="AK445" t="str">
        <f t="shared" si="115"/>
        <v/>
      </c>
      <c r="AL445">
        <f t="shared" si="116"/>
        <v>2</v>
      </c>
      <c r="AM445" t="str">
        <f t="shared" si="117"/>
        <v>2025 2</v>
      </c>
      <c r="AN445" t="str">
        <f t="shared" si="118"/>
        <v xml:space="preserve">IVAN </v>
      </c>
    </row>
    <row r="446" spans="1:40" x14ac:dyDescent="0.35">
      <c r="A446">
        <v>81300</v>
      </c>
      <c r="B446" t="s">
        <v>274</v>
      </c>
      <c r="C446" s="31">
        <v>45702</v>
      </c>
      <c r="D446" t="s">
        <v>373</v>
      </c>
      <c r="E446" t="s">
        <v>374</v>
      </c>
      <c r="F446" t="s">
        <v>669</v>
      </c>
      <c r="G446" t="s">
        <v>670</v>
      </c>
      <c r="H446" t="s">
        <v>665</v>
      </c>
      <c r="I446" t="s">
        <v>666</v>
      </c>
      <c r="J446">
        <v>50</v>
      </c>
      <c r="K446">
        <v>505.65000000000003</v>
      </c>
      <c r="L446">
        <v>183.26224999999999</v>
      </c>
      <c r="M446">
        <v>101.84</v>
      </c>
      <c r="N446">
        <v>10.1129</v>
      </c>
      <c r="O446" s="32">
        <f t="shared" si="102"/>
        <v>403.81000000000006</v>
      </c>
      <c r="P446" s="32">
        <f t="shared" si="103"/>
        <v>220.54775000000006</v>
      </c>
      <c r="Q446">
        <v>710279</v>
      </c>
      <c r="R446" t="s">
        <v>298</v>
      </c>
      <c r="S446" t="s">
        <v>298</v>
      </c>
      <c r="T446" t="str">
        <f t="shared" si="104"/>
        <v>VEN</v>
      </c>
      <c r="U446" t="s">
        <v>381</v>
      </c>
      <c r="V446" s="33">
        <f t="shared" si="105"/>
        <v>505.65000000000003</v>
      </c>
      <c r="W446">
        <f t="shared" si="106"/>
        <v>50</v>
      </c>
      <c r="X446" s="33">
        <f t="shared" si="107"/>
        <v>403.81000000000006</v>
      </c>
      <c r="Y446" s="33">
        <f t="shared" si="108"/>
        <v>101.84</v>
      </c>
      <c r="Z446" s="45">
        <f t="shared" si="109"/>
        <v>0.41639028972609521</v>
      </c>
      <c r="AA446" s="33">
        <f t="shared" si="110"/>
        <v>210.54775000000006</v>
      </c>
      <c r="AB446" s="45">
        <f t="shared" si="111"/>
        <v>0.52140301131720368</v>
      </c>
      <c r="AC446" s="33">
        <f>IFERROR($X446/VLOOKUP(CONCATENATE("USD",C446),[1]GEINDICE!AR$1:AS$65536,2,0),"")</f>
        <v>70.49386379903288</v>
      </c>
      <c r="AD446" s="33">
        <f>IFERROR($AA446/VLOOKUP(CONCATENATE("USD",C446),[1]GEINDICE!AR$1:AS$65536,2,0),"")</f>
        <v>36.755712864200561</v>
      </c>
      <c r="AE446" s="33">
        <f>IFERROR($X446/VLOOKUP(CONCATENATE("EUR",C446),[1]GEINDICE!AR$1:AS$65536,2,0),"")</f>
        <v>67.079187361916311</v>
      </c>
      <c r="AF446" s="33">
        <f>IFERROR($AA446/VLOOKUP(CONCATENATE("EUR",C446),[1]GEINDICE!AR$1:AS$65536,2,0),"")</f>
        <v>34.975290287214079</v>
      </c>
      <c r="AG446" s="48" t="str">
        <f>VLOOKUP(E446,[1]Apresentação!AW$1:AX$65536,2,0)</f>
        <v xml:space="preserve">                    2 - LEATHER AUXILIARIES</v>
      </c>
      <c r="AH446" s="48" t="str">
        <f t="shared" si="112"/>
        <v xml:space="preserve">         5204000078 - NOVALTAN BM BR</v>
      </c>
      <c r="AI446" s="49" t="str">
        <f t="shared" si="113"/>
        <v xml:space="preserve">     L00456 - IVAN JUNIOR DE ANDRADE EEPP</v>
      </c>
      <c r="AJ446" t="str">
        <f t="shared" si="114"/>
        <v xml:space="preserve">     90 - SALES</v>
      </c>
      <c r="AK446" t="str">
        <f t="shared" si="115"/>
        <v/>
      </c>
      <c r="AL446">
        <f t="shared" si="116"/>
        <v>2</v>
      </c>
      <c r="AM446" t="str">
        <f t="shared" si="117"/>
        <v>2025 2</v>
      </c>
      <c r="AN446" t="str">
        <f t="shared" si="118"/>
        <v xml:space="preserve">IVAN </v>
      </c>
    </row>
    <row r="447" spans="1:40" x14ac:dyDescent="0.35">
      <c r="A447">
        <v>81640</v>
      </c>
      <c r="B447" t="s">
        <v>274</v>
      </c>
      <c r="C447" s="31">
        <v>45730</v>
      </c>
      <c r="D447" t="s">
        <v>373</v>
      </c>
      <c r="E447" t="s">
        <v>374</v>
      </c>
      <c r="F447" t="s">
        <v>669</v>
      </c>
      <c r="G447" t="s">
        <v>670</v>
      </c>
      <c r="H447" t="s">
        <v>665</v>
      </c>
      <c r="I447" t="s">
        <v>666</v>
      </c>
      <c r="J447">
        <v>50</v>
      </c>
      <c r="K447">
        <v>508.65000000000003</v>
      </c>
      <c r="L447">
        <v>178.68592000000001</v>
      </c>
      <c r="M447">
        <v>102.45</v>
      </c>
      <c r="N447">
        <v>10.172929999999999</v>
      </c>
      <c r="O447" s="32">
        <f t="shared" si="102"/>
        <v>406.20000000000005</v>
      </c>
      <c r="P447" s="32">
        <f t="shared" si="103"/>
        <v>227.51408000000004</v>
      </c>
      <c r="Q447">
        <v>717739</v>
      </c>
      <c r="R447" t="s">
        <v>298</v>
      </c>
      <c r="S447" t="s">
        <v>298</v>
      </c>
      <c r="T447" t="str">
        <f t="shared" si="104"/>
        <v>VEN</v>
      </c>
      <c r="U447" t="s">
        <v>381</v>
      </c>
      <c r="V447" s="33">
        <f t="shared" si="105"/>
        <v>508.65000000000003</v>
      </c>
      <c r="W447">
        <f t="shared" si="106"/>
        <v>50</v>
      </c>
      <c r="X447" s="33">
        <f t="shared" si="107"/>
        <v>406.20000000000005</v>
      </c>
      <c r="Y447" s="33">
        <f t="shared" si="108"/>
        <v>102.45</v>
      </c>
      <c r="Z447" s="45">
        <f t="shared" si="109"/>
        <v>0.4276301582620663</v>
      </c>
      <c r="AA447" s="33">
        <f t="shared" si="110"/>
        <v>217.51408000000004</v>
      </c>
      <c r="AB447" s="45">
        <f t="shared" si="111"/>
        <v>0.53548517971442644</v>
      </c>
      <c r="AC447" s="33">
        <f>IFERROR($X447/VLOOKUP(CONCATENATE("USD",C447),[1]GEINDICE!AR$1:AS$65536,2,0),"")</f>
        <v>70.743133805883076</v>
      </c>
      <c r="AD447" s="33">
        <f>IFERROR($AA447/VLOOKUP(CONCATENATE("USD",C447),[1]GEINDICE!AR$1:AS$65536,2,0),"")</f>
        <v>37.881899719605016</v>
      </c>
      <c r="AE447" s="33">
        <f>IFERROR($X447/VLOOKUP(CONCATENATE("EUR",C447),[1]GEINDICE!AR$1:AS$65536,2,0),"")</f>
        <v>65.069041745426588</v>
      </c>
      <c r="AF447" s="33">
        <f>IFERROR($AA447/VLOOKUP(CONCATENATE("EUR",C447),[1]GEINDICE!AR$1:AS$65536,2,0),"")</f>
        <v>34.843507512895272</v>
      </c>
      <c r="AG447" s="48" t="str">
        <f>VLOOKUP(E447,[1]Apresentação!AW$1:AX$65536,2,0)</f>
        <v xml:space="preserve">                    2 - LEATHER AUXILIARIES</v>
      </c>
      <c r="AH447" s="48" t="str">
        <f t="shared" si="112"/>
        <v xml:space="preserve">         5204000078 - NOVALTAN BM BR</v>
      </c>
      <c r="AI447" s="49" t="str">
        <f t="shared" si="113"/>
        <v xml:space="preserve">     L00456 - IVAN JUNIOR DE ANDRADE EEPP</v>
      </c>
      <c r="AJ447" t="str">
        <f t="shared" si="114"/>
        <v xml:space="preserve">     90 - SALES</v>
      </c>
      <c r="AK447" t="str">
        <f t="shared" si="115"/>
        <v/>
      </c>
      <c r="AL447">
        <f t="shared" si="116"/>
        <v>3</v>
      </c>
      <c r="AM447" t="str">
        <f t="shared" si="117"/>
        <v>2025 3</v>
      </c>
      <c r="AN447" t="str">
        <f t="shared" si="118"/>
        <v xml:space="preserve">IVAN </v>
      </c>
    </row>
    <row r="448" spans="1:40" x14ac:dyDescent="0.35">
      <c r="A448">
        <v>80918</v>
      </c>
      <c r="B448" t="s">
        <v>274</v>
      </c>
      <c r="C448" s="31">
        <v>45674</v>
      </c>
      <c r="D448" t="s">
        <v>373</v>
      </c>
      <c r="E448" t="s">
        <v>374</v>
      </c>
      <c r="F448" t="s">
        <v>669</v>
      </c>
      <c r="G448" t="s">
        <v>670</v>
      </c>
      <c r="H448" t="s">
        <v>665</v>
      </c>
      <c r="I448" t="s">
        <v>666</v>
      </c>
      <c r="J448">
        <v>25</v>
      </c>
      <c r="K448">
        <v>263.91000000000003</v>
      </c>
      <c r="L448">
        <v>89.075490000000002</v>
      </c>
      <c r="M448">
        <v>53.15</v>
      </c>
      <c r="N448">
        <v>10.55635</v>
      </c>
      <c r="O448" s="32">
        <f t="shared" si="102"/>
        <v>210.76000000000002</v>
      </c>
      <c r="P448" s="32">
        <f t="shared" si="103"/>
        <v>121.68451000000002</v>
      </c>
      <c r="Q448">
        <v>707461</v>
      </c>
      <c r="R448" t="s">
        <v>298</v>
      </c>
      <c r="S448" t="s">
        <v>298</v>
      </c>
      <c r="T448" t="str">
        <f t="shared" si="104"/>
        <v>VEN</v>
      </c>
      <c r="U448" t="s">
        <v>381</v>
      </c>
      <c r="V448" s="33">
        <f t="shared" si="105"/>
        <v>263.91000000000003</v>
      </c>
      <c r="W448">
        <f t="shared" si="106"/>
        <v>25</v>
      </c>
      <c r="X448" s="33">
        <f t="shared" si="107"/>
        <v>210.76000000000002</v>
      </c>
      <c r="Y448" s="33">
        <f t="shared" si="108"/>
        <v>53.15</v>
      </c>
      <c r="Z448" s="45">
        <f t="shared" si="109"/>
        <v>0.44213750899928006</v>
      </c>
      <c r="AA448" s="33">
        <f t="shared" si="110"/>
        <v>116.68451000000002</v>
      </c>
      <c r="AB448" s="45">
        <f t="shared" si="111"/>
        <v>0.55363688555703172</v>
      </c>
      <c r="AC448" s="33">
        <f>IFERROR($X448/VLOOKUP(CONCATENATE("USD",C448),[1]GEINDICE!AR$1:AS$65536,2,0),"")</f>
        <v>34.773713474896468</v>
      </c>
      <c r="AD448" s="33">
        <f>IFERROR($AA448/VLOOKUP(CONCATENATE("USD",C448),[1]GEINDICE!AR$1:AS$65536,2,0),"")</f>
        <v>19.25201042749427</v>
      </c>
      <c r="AE448" s="33">
        <f>IFERROR($X448/VLOOKUP(CONCATENATE("EUR",C448),[1]GEINDICE!AR$1:AS$65536,2,0),"")</f>
        <v>33.761032886411328</v>
      </c>
      <c r="AF448" s="33">
        <f>IFERROR($AA448/VLOOKUP(CONCATENATE("EUR",C448),[1]GEINDICE!AR$1:AS$65536,2,0),"")</f>
        <v>18.691353100421296</v>
      </c>
      <c r="AG448" s="48" t="str">
        <f>VLOOKUP(E448,[1]Apresentação!AW$1:AX$65536,2,0)</f>
        <v xml:space="preserve">                    2 - LEATHER AUXILIARIES</v>
      </c>
      <c r="AH448" s="48" t="str">
        <f t="shared" si="112"/>
        <v xml:space="preserve">         5204000078 - NOVALTAN BM BR</v>
      </c>
      <c r="AI448" s="49" t="str">
        <f t="shared" si="113"/>
        <v xml:space="preserve">     L00456 - IVAN JUNIOR DE ANDRADE EEPP</v>
      </c>
      <c r="AJ448" t="str">
        <f t="shared" si="114"/>
        <v xml:space="preserve">     90 - SALES</v>
      </c>
      <c r="AK448" t="str">
        <f t="shared" si="115"/>
        <v/>
      </c>
      <c r="AL448">
        <f t="shared" si="116"/>
        <v>1</v>
      </c>
      <c r="AM448" t="str">
        <f t="shared" si="117"/>
        <v>2025 1</v>
      </c>
      <c r="AN448" t="str">
        <f t="shared" si="118"/>
        <v xml:space="preserve">IVAN </v>
      </c>
    </row>
    <row r="449" spans="1:40" x14ac:dyDescent="0.35">
      <c r="A449">
        <v>80919</v>
      </c>
      <c r="B449" t="s">
        <v>274</v>
      </c>
      <c r="C449" s="31">
        <v>45674</v>
      </c>
      <c r="D449" t="s">
        <v>373</v>
      </c>
      <c r="E449" t="s">
        <v>374</v>
      </c>
      <c r="F449" t="s">
        <v>667</v>
      </c>
      <c r="G449" t="s">
        <v>668</v>
      </c>
      <c r="H449" t="s">
        <v>665</v>
      </c>
      <c r="I449" t="s">
        <v>666</v>
      </c>
      <c r="J449">
        <v>200</v>
      </c>
      <c r="K449">
        <v>1869.98</v>
      </c>
      <c r="L449">
        <v>712.60388999999998</v>
      </c>
      <c r="M449">
        <v>376.61</v>
      </c>
      <c r="N449">
        <v>9.3499099999999995</v>
      </c>
      <c r="O449" s="32">
        <f t="shared" si="102"/>
        <v>1493.37</v>
      </c>
      <c r="P449" s="32">
        <f t="shared" si="103"/>
        <v>780.76610999999991</v>
      </c>
      <c r="Q449">
        <v>707464</v>
      </c>
      <c r="R449" t="s">
        <v>298</v>
      </c>
      <c r="S449" t="s">
        <v>298</v>
      </c>
      <c r="T449" t="str">
        <f t="shared" si="104"/>
        <v>VEN</v>
      </c>
      <c r="U449" t="s">
        <v>300</v>
      </c>
      <c r="V449" s="33">
        <f t="shared" si="105"/>
        <v>1869.98</v>
      </c>
      <c r="W449">
        <f t="shared" si="106"/>
        <v>200</v>
      </c>
      <c r="X449" s="33">
        <f t="shared" si="107"/>
        <v>1493.37</v>
      </c>
      <c r="Y449" s="33">
        <f t="shared" si="108"/>
        <v>376.61</v>
      </c>
      <c r="Z449" s="45">
        <f t="shared" si="109"/>
        <v>0.39613584637268845</v>
      </c>
      <c r="AA449" s="33">
        <f t="shared" si="110"/>
        <v>740.76610999999991</v>
      </c>
      <c r="AB449" s="45">
        <f t="shared" si="111"/>
        <v>0.49603655490601789</v>
      </c>
      <c r="AC449" s="33">
        <f>IFERROR($X449/VLOOKUP(CONCATENATE("USD",C449),[1]GEINDICE!AR$1:AS$65536,2,0),"")</f>
        <v>246.39409988615549</v>
      </c>
      <c r="AD449" s="33">
        <f>IFERROR($AA449/VLOOKUP(CONCATENATE("USD",C449),[1]GEINDICE!AR$1:AS$65536,2,0),"")</f>
        <v>122.22048045669783</v>
      </c>
      <c r="AE449" s="33">
        <f>IFERROR($X449/VLOOKUP(CONCATENATE("EUR",C449),[1]GEINDICE!AR$1:AS$65536,2,0),"")</f>
        <v>239.21860733336536</v>
      </c>
      <c r="AF449" s="33">
        <f>IFERROR($AA449/VLOOKUP(CONCATENATE("EUR",C449),[1]GEINDICE!AR$1:AS$65536,2,0),"")</f>
        <v>118.66117385105802</v>
      </c>
      <c r="AG449" s="48" t="str">
        <f>VLOOKUP(E449,[1]Apresentação!AW$1:AX$65536,2,0)</f>
        <v xml:space="preserve">                    2 - LEATHER AUXILIARIES</v>
      </c>
      <c r="AH449" s="48" t="str">
        <f t="shared" si="112"/>
        <v xml:space="preserve">         5204000078 - NOVALTAN BM BR</v>
      </c>
      <c r="AI449" s="49" t="str">
        <f t="shared" si="113"/>
        <v xml:space="preserve">     L00109 - FAF ARTEFATOS DE COURO LTDA - ME</v>
      </c>
      <c r="AJ449" t="str">
        <f t="shared" si="114"/>
        <v xml:space="preserve">     90 - SALES</v>
      </c>
      <c r="AK449" t="str">
        <f t="shared" si="115"/>
        <v/>
      </c>
      <c r="AL449">
        <f t="shared" si="116"/>
        <v>1</v>
      </c>
      <c r="AM449" t="str">
        <f t="shared" si="117"/>
        <v>2025 1</v>
      </c>
      <c r="AN449" t="str">
        <f t="shared" si="118"/>
        <v xml:space="preserve">FAF </v>
      </c>
    </row>
    <row r="450" spans="1:40" x14ac:dyDescent="0.35">
      <c r="A450">
        <v>80922</v>
      </c>
      <c r="B450" t="s">
        <v>274</v>
      </c>
      <c r="C450" s="31">
        <v>45674</v>
      </c>
      <c r="D450" t="s">
        <v>373</v>
      </c>
      <c r="E450" t="s">
        <v>374</v>
      </c>
      <c r="F450" t="s">
        <v>675</v>
      </c>
      <c r="G450" t="s">
        <v>676</v>
      </c>
      <c r="H450" t="s">
        <v>665</v>
      </c>
      <c r="I450" t="s">
        <v>666</v>
      </c>
      <c r="J450">
        <v>150</v>
      </c>
      <c r="K450">
        <v>1420.58</v>
      </c>
      <c r="L450">
        <v>534.45290999999997</v>
      </c>
      <c r="M450">
        <v>286.11</v>
      </c>
      <c r="N450">
        <v>9.4705499999999994</v>
      </c>
      <c r="O450" s="32">
        <f t="shared" si="102"/>
        <v>1134.4699999999998</v>
      </c>
      <c r="P450" s="32">
        <f t="shared" si="103"/>
        <v>600.01708999999983</v>
      </c>
      <c r="Q450">
        <v>707471</v>
      </c>
      <c r="R450" t="s">
        <v>298</v>
      </c>
      <c r="S450" t="s">
        <v>298</v>
      </c>
      <c r="T450" t="str">
        <f t="shared" si="104"/>
        <v>VEN</v>
      </c>
      <c r="U450" t="s">
        <v>300</v>
      </c>
      <c r="V450" s="33">
        <f t="shared" si="105"/>
        <v>1420.58</v>
      </c>
      <c r="W450">
        <f t="shared" si="106"/>
        <v>150</v>
      </c>
      <c r="X450" s="33">
        <f t="shared" si="107"/>
        <v>1134.4699999999998</v>
      </c>
      <c r="Y450" s="33">
        <f t="shared" si="108"/>
        <v>286.11</v>
      </c>
      <c r="Z450" s="45">
        <f t="shared" si="109"/>
        <v>0.40125659237776107</v>
      </c>
      <c r="AA450" s="33">
        <f t="shared" si="110"/>
        <v>570.01708999999983</v>
      </c>
      <c r="AB450" s="45">
        <f t="shared" si="111"/>
        <v>0.50245232575563914</v>
      </c>
      <c r="AC450" s="33">
        <f>IFERROR($X450/VLOOKUP(CONCATENATE("USD",C450),[1]GEINDICE!AR$1:AS$65536,2,0),"")</f>
        <v>187.17847184411553</v>
      </c>
      <c r="AD450" s="33">
        <f>IFERROR($AA450/VLOOKUP(CONCATENATE("USD",C450),[1]GEINDICE!AR$1:AS$65536,2,0),"")</f>
        <v>94.048258509462258</v>
      </c>
      <c r="AE450" s="33">
        <f>IFERROR($X450/VLOOKUP(CONCATENATE("EUR",C450),[1]GEINDICE!AR$1:AS$65536,2,0),"")</f>
        <v>181.72745767055918</v>
      </c>
      <c r="AF450" s="33">
        <f>IFERROR($AA450/VLOOKUP(CONCATENATE("EUR",C450),[1]GEINDICE!AR$1:AS$65536,2,0),"")</f>
        <v>91.309383760231924</v>
      </c>
      <c r="AG450" s="48" t="str">
        <f>VLOOKUP(E450,[1]Apresentação!AW$1:AX$65536,2,0)</f>
        <v xml:space="preserve">                    2 - LEATHER AUXILIARIES</v>
      </c>
      <c r="AH450" s="48" t="str">
        <f t="shared" si="112"/>
        <v xml:space="preserve">         5204000078 - NOVALTAN BM BR</v>
      </c>
      <c r="AI450" s="49" t="str">
        <f t="shared" si="113"/>
        <v xml:space="preserve">     L00072 - QUIMIFRAM PRODUTOS QUIMICOS E CURTUME LTDA</v>
      </c>
      <c r="AJ450" t="str">
        <f t="shared" si="114"/>
        <v xml:space="preserve">     90 - SALES</v>
      </c>
      <c r="AK450" t="str">
        <f t="shared" si="115"/>
        <v/>
      </c>
      <c r="AL450">
        <f t="shared" si="116"/>
        <v>1</v>
      </c>
      <c r="AM450" t="str">
        <f t="shared" si="117"/>
        <v>2025 1</v>
      </c>
      <c r="AN450" t="str">
        <f t="shared" si="118"/>
        <v xml:space="preserve">QUIMIFRAM </v>
      </c>
    </row>
    <row r="451" spans="1:40" x14ac:dyDescent="0.35">
      <c r="A451">
        <v>82597</v>
      </c>
      <c r="B451" t="s">
        <v>274</v>
      </c>
      <c r="C451" s="31">
        <v>45807</v>
      </c>
      <c r="D451" t="s">
        <v>373</v>
      </c>
      <c r="E451" t="s">
        <v>374</v>
      </c>
      <c r="F451" t="s">
        <v>667</v>
      </c>
      <c r="G451" t="s">
        <v>668</v>
      </c>
      <c r="H451" t="s">
        <v>665</v>
      </c>
      <c r="I451" t="s">
        <v>666</v>
      </c>
      <c r="J451">
        <v>1000</v>
      </c>
      <c r="K451">
        <v>8766.65</v>
      </c>
      <c r="L451">
        <v>3573.7184299999999</v>
      </c>
      <c r="M451">
        <v>1765.6</v>
      </c>
      <c r="N451">
        <v>8.7666500000000003</v>
      </c>
      <c r="O451" s="32">
        <f t="shared" si="102"/>
        <v>7001.0499999999993</v>
      </c>
      <c r="P451" s="32">
        <f t="shared" si="103"/>
        <v>3427.3315699999994</v>
      </c>
      <c r="Q451">
        <v>740046</v>
      </c>
      <c r="R451" t="s">
        <v>298</v>
      </c>
      <c r="S451" t="s">
        <v>298</v>
      </c>
      <c r="T451" t="str">
        <f t="shared" si="104"/>
        <v>VEN</v>
      </c>
      <c r="U451" t="s">
        <v>300</v>
      </c>
      <c r="V451" s="33">
        <f t="shared" si="105"/>
        <v>8766.65</v>
      </c>
      <c r="W451">
        <f t="shared" si="106"/>
        <v>1000</v>
      </c>
      <c r="X451" s="33">
        <f t="shared" si="107"/>
        <v>7001.0499999999993</v>
      </c>
      <c r="Y451" s="33">
        <f t="shared" si="108"/>
        <v>1765.6</v>
      </c>
      <c r="Z451" s="45">
        <f t="shared" si="109"/>
        <v>0.36813738086954534</v>
      </c>
      <c r="AA451" s="33">
        <f t="shared" si="110"/>
        <v>3227.3315699999994</v>
      </c>
      <c r="AB451" s="45">
        <f t="shared" si="111"/>
        <v>0.46097822040979564</v>
      </c>
      <c r="AC451" s="33">
        <f>IFERROR($X451/VLOOKUP(CONCATENATE("USD",C451),[1]GEINDICE!AR$1:AS$65536,2,0),"")</f>
        <v>1226.3825389318056</v>
      </c>
      <c r="AD451" s="33">
        <f>IFERROR($AA451/VLOOKUP(CONCATENATE("USD",C451),[1]GEINDICE!AR$1:AS$65536,2,0),"")</f>
        <v>565.33564033843072</v>
      </c>
      <c r="AE451" s="33">
        <f>IFERROR($X451/VLOOKUP(CONCATENATE("EUR",C451),[1]GEINDICE!AR$1:AS$65536,2,0),"")</f>
        <v>1080.7925652623614</v>
      </c>
      <c r="AF451" s="33">
        <f>IFERROR($AA451/VLOOKUP(CONCATENATE("EUR",C451),[1]GEINDICE!AR$1:AS$65536,2,0),"")</f>
        <v>498.22183336678131</v>
      </c>
      <c r="AG451" s="48" t="str">
        <f>VLOOKUP(E451,[1]Apresentação!AW$1:AX$65536,2,0)</f>
        <v xml:space="preserve">                    2 - LEATHER AUXILIARIES</v>
      </c>
      <c r="AH451" s="48" t="str">
        <f t="shared" si="112"/>
        <v xml:space="preserve">         5204000078 - NOVALTAN BM BR</v>
      </c>
      <c r="AI451" s="49" t="str">
        <f t="shared" si="113"/>
        <v xml:space="preserve">     L00109 - FAF ARTEFATOS DE COURO LTDA - ME</v>
      </c>
      <c r="AJ451" t="str">
        <f t="shared" si="114"/>
        <v xml:space="preserve">     90 - SALES</v>
      </c>
      <c r="AK451" t="str">
        <f t="shared" si="115"/>
        <v/>
      </c>
      <c r="AL451">
        <f t="shared" si="116"/>
        <v>5</v>
      </c>
      <c r="AM451" t="str">
        <f t="shared" si="117"/>
        <v>2025 5</v>
      </c>
      <c r="AN451" t="str">
        <f t="shared" si="118"/>
        <v xml:space="preserve">FAF </v>
      </c>
    </row>
    <row r="452" spans="1:40" x14ac:dyDescent="0.35">
      <c r="A452">
        <v>82635</v>
      </c>
      <c r="B452" t="s">
        <v>274</v>
      </c>
      <c r="C452" s="31">
        <v>45811</v>
      </c>
      <c r="D452" t="s">
        <v>373</v>
      </c>
      <c r="E452" t="s">
        <v>374</v>
      </c>
      <c r="F452" t="s">
        <v>671</v>
      </c>
      <c r="G452" t="s">
        <v>672</v>
      </c>
      <c r="H452" t="s">
        <v>665</v>
      </c>
      <c r="I452" t="s">
        <v>666</v>
      </c>
      <c r="J452">
        <v>300</v>
      </c>
      <c r="K452">
        <v>2784.2200000000003</v>
      </c>
      <c r="L452">
        <v>1072.11553</v>
      </c>
      <c r="M452">
        <v>560.75</v>
      </c>
      <c r="N452">
        <v>9.2807300000000001</v>
      </c>
      <c r="O452" s="32">
        <f t="shared" ref="O452:O515" si="119">$K452-$Y452</f>
        <v>2223.4700000000003</v>
      </c>
      <c r="P452" s="32">
        <f t="shared" ref="P452:P515" si="120">($O452-$L452)</f>
        <v>1151.3544700000002</v>
      </c>
      <c r="Q452">
        <v>740295</v>
      </c>
      <c r="R452" t="s">
        <v>298</v>
      </c>
      <c r="S452" t="s">
        <v>298</v>
      </c>
      <c r="T452" t="str">
        <f t="shared" ref="T452:T515" si="121">MID($U452,1,3)</f>
        <v>VEN</v>
      </c>
      <c r="U452" t="s">
        <v>300</v>
      </c>
      <c r="V452" s="33">
        <f t="shared" ref="V452:V515" si="122">IF($T452="DEV",-$K452,$K452)</f>
        <v>2784.2200000000003</v>
      </c>
      <c r="W452">
        <f t="shared" ref="W452:W515" si="123">IF($T452="DEV",-$J452,$J452)</f>
        <v>300</v>
      </c>
      <c r="X452" s="33">
        <f t="shared" ref="X452:X515" si="124">$V452-$Y452</f>
        <v>2223.4700000000003</v>
      </c>
      <c r="Y452" s="33">
        <f t="shared" ref="Y452:Y515" si="125">IF(A452=59876,M452,IF(A452=59868,M452,IF(R452="6111",((K452*0.12)+M452),IF(T452="DEV",-M452,M452))))</f>
        <v>560.75</v>
      </c>
      <c r="Z452" s="45">
        <f t="shared" ref="Z452:Z515" si="126">IFERROR($AA452/$V452,0)</f>
        <v>0.39197853258722376</v>
      </c>
      <c r="AA452" s="33">
        <f t="shared" ref="AA452:AA515" si="127">IF(VLOOKUP(AL452,AR:AS,2,0)="sim",IF($T452="DEV",($X452-$L452),$P452)-(0.2*W452),IF(VLOOKUP(AL452,AR:AS,2,0)="OK",IF($T452="DEV",($X452-$L452),$P452)-(0.2*W452),IF($T452="DEV",($X452-$L452),$P452)))</f>
        <v>1091.3544700000002</v>
      </c>
      <c r="AB452" s="45">
        <f t="shared" ref="AB452:AB515" si="128">IFERROR($AA452/$X452,0)</f>
        <v>0.49083390826051176</v>
      </c>
      <c r="AC452" s="33">
        <f>IFERROR($X452/VLOOKUP(CONCATENATE("USD",C452),[1]GEINDICE!AR$1:AS$65536,2,0),"")</f>
        <v>392.18788584329911</v>
      </c>
      <c r="AD452" s="33">
        <f>IFERROR($AA452/VLOOKUP(CONCATENATE("USD",C452),[1]GEINDICE!AR$1:AS$65536,2,0),"")</f>
        <v>192.49911278089394</v>
      </c>
      <c r="AE452" s="33">
        <f>IFERROR($X452/VLOOKUP(CONCATENATE("EUR",C452),[1]GEINDICE!AR$1:AS$65536,2,0),"")</f>
        <v>344.84165141598692</v>
      </c>
      <c r="AF452" s="33">
        <f>IFERROR($AA452/VLOOKUP(CONCATENATE("EUR",C452),[1]GEINDICE!AR$1:AS$65536,2,0),"")</f>
        <v>169.25997549551789</v>
      </c>
      <c r="AG452" s="48" t="str">
        <f>VLOOKUP(E452,[1]Apresentação!AW$1:AX$65536,2,0)</f>
        <v xml:space="preserve">                    2 - LEATHER AUXILIARIES</v>
      </c>
      <c r="AH452" s="48" t="str">
        <f t="shared" ref="AH452:AH515" si="129">CONCATENATE("         ",H452," - ",I452)</f>
        <v xml:space="preserve">         5204000078 - NOVALTAN BM BR</v>
      </c>
      <c r="AI452" s="49" t="str">
        <f t="shared" ref="AI452:AI515" si="130">CONCATENATE("     ",F452," - ",G452)</f>
        <v xml:space="preserve">     L00277 - TREAT INDUSTRIA E COMERCIO DE COUROS LTDA</v>
      </c>
      <c r="AJ452" t="str">
        <f t="shared" ref="AJ452:AJ515" si="131">IF(RIGHT(I452,2)="BR","     90 - SALES","     93 - RESALES")</f>
        <v xml:space="preserve">     90 - SALES</v>
      </c>
      <c r="AK452" t="str">
        <f t="shared" ref="AK452:AK515" si="132">IF(R452="3201","EXP",IF(R452="7101","EXP",""))</f>
        <v/>
      </c>
      <c r="AL452">
        <f t="shared" ref="AL452:AL515" si="133">VLOOKUP(MONTH(C452),AQ:AR,2,0)</f>
        <v>6</v>
      </c>
      <c r="AM452" t="str">
        <f t="shared" ref="AM452:AM515" si="134">CONCATENATE(YEAR(C452)," ",MONTH(C452))</f>
        <v>2025 6</v>
      </c>
      <c r="AN452" t="str">
        <f t="shared" ref="AN452:AN515" si="135">MID(G452,1,SEARCH(" ",G452,1))</f>
        <v xml:space="preserve">TREAT </v>
      </c>
    </row>
    <row r="453" spans="1:40" x14ac:dyDescent="0.35">
      <c r="A453">
        <v>82775</v>
      </c>
      <c r="B453" t="s">
        <v>274</v>
      </c>
      <c r="C453" s="31">
        <v>45821</v>
      </c>
      <c r="D453" t="s">
        <v>373</v>
      </c>
      <c r="E453" t="s">
        <v>374</v>
      </c>
      <c r="F453" t="s">
        <v>671</v>
      </c>
      <c r="G453" t="s">
        <v>672</v>
      </c>
      <c r="H453" t="s">
        <v>665</v>
      </c>
      <c r="I453" t="s">
        <v>666</v>
      </c>
      <c r="J453">
        <v>300</v>
      </c>
      <c r="K453">
        <v>2708.4700000000003</v>
      </c>
      <c r="L453">
        <v>1072.11553</v>
      </c>
      <c r="M453">
        <v>545.49</v>
      </c>
      <c r="N453">
        <v>9.0282400000000003</v>
      </c>
      <c r="O453" s="32">
        <f t="shared" si="119"/>
        <v>2162.9800000000005</v>
      </c>
      <c r="P453" s="32">
        <f t="shared" si="120"/>
        <v>1090.8644700000004</v>
      </c>
      <c r="Q453">
        <v>741367</v>
      </c>
      <c r="R453" t="s">
        <v>298</v>
      </c>
      <c r="S453" t="s">
        <v>298</v>
      </c>
      <c r="T453" t="str">
        <f t="shared" si="121"/>
        <v>VEN</v>
      </c>
      <c r="U453" t="s">
        <v>300</v>
      </c>
      <c r="V453" s="33">
        <f t="shared" si="122"/>
        <v>2708.4700000000003</v>
      </c>
      <c r="W453">
        <f t="shared" si="123"/>
        <v>300</v>
      </c>
      <c r="X453" s="33">
        <f t="shared" si="124"/>
        <v>2162.9800000000005</v>
      </c>
      <c r="Y453" s="33">
        <f t="shared" si="125"/>
        <v>545.49</v>
      </c>
      <c r="Z453" s="45">
        <f t="shared" si="126"/>
        <v>0.38060767518192939</v>
      </c>
      <c r="AA453" s="33">
        <f t="shared" si="127"/>
        <v>1030.8644700000004</v>
      </c>
      <c r="AB453" s="45">
        <f t="shared" si="128"/>
        <v>0.47659454548816921</v>
      </c>
      <c r="AC453" s="33">
        <f>IFERROR($X453/VLOOKUP(CONCATENATE("USD",C453),[1]GEINDICE!AR$1:AS$65536,2,0),"")</f>
        <v>388.66168331776043</v>
      </c>
      <c r="AD453" s="33">
        <f>IFERROR($AA453/VLOOKUP(CONCATENATE("USD",C453),[1]GEINDICE!AR$1:AS$65536,2,0),"")</f>
        <v>185.23403830949479</v>
      </c>
      <c r="AE453" s="33">
        <f>IFERROR($X453/VLOOKUP(CONCATENATE("EUR",C453),[1]GEINDICE!AR$1:AS$65536,2,0),"")</f>
        <v>336.26851981406344</v>
      </c>
      <c r="AF453" s="33">
        <f>IFERROR($AA453/VLOOKUP(CONCATENATE("EUR",C453),[1]GEINDICE!AR$1:AS$65536,2,0),"")</f>
        <v>160.263742362763</v>
      </c>
      <c r="AG453" s="48" t="str">
        <f>VLOOKUP(E453,[1]Apresentação!AW$1:AX$65536,2,0)</f>
        <v xml:space="preserve">                    2 - LEATHER AUXILIARIES</v>
      </c>
      <c r="AH453" s="48" t="str">
        <f t="shared" si="129"/>
        <v xml:space="preserve">         5204000078 - NOVALTAN BM BR</v>
      </c>
      <c r="AI453" s="49" t="str">
        <f t="shared" si="130"/>
        <v xml:space="preserve">     L00277 - TREAT INDUSTRIA E COMERCIO DE COUROS LTDA</v>
      </c>
      <c r="AJ453" t="str">
        <f t="shared" si="131"/>
        <v xml:space="preserve">     90 - SALES</v>
      </c>
      <c r="AK453" t="str">
        <f t="shared" si="132"/>
        <v/>
      </c>
      <c r="AL453">
        <f t="shared" si="133"/>
        <v>6</v>
      </c>
      <c r="AM453" t="str">
        <f t="shared" si="134"/>
        <v>2025 6</v>
      </c>
      <c r="AN453" t="str">
        <f t="shared" si="135"/>
        <v xml:space="preserve">TREAT </v>
      </c>
    </row>
    <row r="454" spans="1:40" x14ac:dyDescent="0.35">
      <c r="A454">
        <v>82441</v>
      </c>
      <c r="B454" t="s">
        <v>274</v>
      </c>
      <c r="C454" s="31">
        <v>45793</v>
      </c>
      <c r="D454" t="s">
        <v>373</v>
      </c>
      <c r="E454" t="s">
        <v>374</v>
      </c>
      <c r="F454" t="s">
        <v>669</v>
      </c>
      <c r="G454" t="s">
        <v>670</v>
      </c>
      <c r="H454" t="s">
        <v>665</v>
      </c>
      <c r="I454" t="s">
        <v>666</v>
      </c>
      <c r="J454">
        <v>25</v>
      </c>
      <c r="K454">
        <v>246.44</v>
      </c>
      <c r="L454">
        <v>89.342960000000005</v>
      </c>
      <c r="M454">
        <v>49.63</v>
      </c>
      <c r="N454">
        <v>9.8574000000000002</v>
      </c>
      <c r="O454" s="32">
        <f t="shared" si="119"/>
        <v>196.81</v>
      </c>
      <c r="P454" s="32">
        <f t="shared" si="120"/>
        <v>107.46704</v>
      </c>
      <c r="Q454">
        <v>738924</v>
      </c>
      <c r="R454" t="s">
        <v>298</v>
      </c>
      <c r="S454" t="s">
        <v>298</v>
      </c>
      <c r="T454" t="str">
        <f t="shared" si="121"/>
        <v>VEN</v>
      </c>
      <c r="U454" t="s">
        <v>381</v>
      </c>
      <c r="V454" s="33">
        <f t="shared" si="122"/>
        <v>246.44</v>
      </c>
      <c r="W454">
        <f t="shared" si="123"/>
        <v>25</v>
      </c>
      <c r="X454" s="33">
        <f t="shared" si="124"/>
        <v>196.81</v>
      </c>
      <c r="Y454" s="33">
        <f t="shared" si="125"/>
        <v>49.63</v>
      </c>
      <c r="Z454" s="45">
        <f t="shared" si="126"/>
        <v>0.41578899529297192</v>
      </c>
      <c r="AA454" s="33">
        <f t="shared" si="127"/>
        <v>102.46704</v>
      </c>
      <c r="AB454" s="45">
        <f t="shared" si="128"/>
        <v>0.52063939840455264</v>
      </c>
      <c r="AC454" s="33">
        <f>IFERROR($X454/VLOOKUP(CONCATENATE("USD",C454),[1]GEINDICE!AR$1:AS$65536,2,0),"")</f>
        <v>34.573561703996489</v>
      </c>
      <c r="AD454" s="33">
        <f>IFERROR($AA454/VLOOKUP(CONCATENATE("USD",C454),[1]GEINDICE!AR$1:AS$65536,2,0),"")</f>
        <v>18.00035836627141</v>
      </c>
      <c r="AE454" s="33">
        <f>IFERROR($X454/VLOOKUP(CONCATENATE("EUR",C454),[1]GEINDICE!AR$1:AS$65536,2,0),"")</f>
        <v>31.032797224850203</v>
      </c>
      <c r="AF454" s="33">
        <f>IFERROR($AA454/VLOOKUP(CONCATENATE("EUR",C454),[1]GEINDICE!AR$1:AS$65536,2,0),"")</f>
        <v>16.156896877956481</v>
      </c>
      <c r="AG454" s="48" t="str">
        <f>VLOOKUP(E454,[1]Apresentação!AW$1:AX$65536,2,0)</f>
        <v xml:space="preserve">                    2 - LEATHER AUXILIARIES</v>
      </c>
      <c r="AH454" s="48" t="str">
        <f t="shared" si="129"/>
        <v xml:space="preserve">         5204000078 - NOVALTAN BM BR</v>
      </c>
      <c r="AI454" s="49" t="str">
        <f t="shared" si="130"/>
        <v xml:space="preserve">     L00456 - IVAN JUNIOR DE ANDRADE EEPP</v>
      </c>
      <c r="AJ454" t="str">
        <f t="shared" si="131"/>
        <v xml:space="preserve">     90 - SALES</v>
      </c>
      <c r="AK454" t="str">
        <f t="shared" si="132"/>
        <v/>
      </c>
      <c r="AL454">
        <f t="shared" si="133"/>
        <v>5</v>
      </c>
      <c r="AM454" t="str">
        <f t="shared" si="134"/>
        <v>2025 5</v>
      </c>
      <c r="AN454" t="str">
        <f t="shared" si="135"/>
        <v xml:space="preserve">IVAN </v>
      </c>
    </row>
    <row r="455" spans="1:40" x14ac:dyDescent="0.35">
      <c r="A455">
        <v>82514</v>
      </c>
      <c r="B455" t="s">
        <v>274</v>
      </c>
      <c r="C455" s="31">
        <v>45800</v>
      </c>
      <c r="D455" t="s">
        <v>373</v>
      </c>
      <c r="E455" t="s">
        <v>374</v>
      </c>
      <c r="F455" t="s">
        <v>669</v>
      </c>
      <c r="G455" t="s">
        <v>670</v>
      </c>
      <c r="H455" t="s">
        <v>665</v>
      </c>
      <c r="I455" t="s">
        <v>666</v>
      </c>
      <c r="J455">
        <v>50</v>
      </c>
      <c r="K455">
        <v>493.41</v>
      </c>
      <c r="L455">
        <v>178.68592000000001</v>
      </c>
      <c r="M455">
        <v>99.37</v>
      </c>
      <c r="N455">
        <v>9.8682499999999997</v>
      </c>
      <c r="O455" s="32">
        <f t="shared" si="119"/>
        <v>394.04</v>
      </c>
      <c r="P455" s="32">
        <f t="shared" si="120"/>
        <v>215.35408000000001</v>
      </c>
      <c r="Q455">
        <v>739406</v>
      </c>
      <c r="R455" t="s">
        <v>298</v>
      </c>
      <c r="S455" t="s">
        <v>298</v>
      </c>
      <c r="T455" t="str">
        <f t="shared" si="121"/>
        <v>VEN</v>
      </c>
      <c r="U455" t="s">
        <v>300</v>
      </c>
      <c r="V455" s="33">
        <f t="shared" si="122"/>
        <v>493.41</v>
      </c>
      <c r="W455">
        <f t="shared" si="123"/>
        <v>50</v>
      </c>
      <c r="X455" s="33">
        <f t="shared" si="124"/>
        <v>394.04</v>
      </c>
      <c r="Y455" s="33">
        <f t="shared" si="125"/>
        <v>99.37</v>
      </c>
      <c r="Z455" s="45">
        <f t="shared" si="126"/>
        <v>0.41619359153645041</v>
      </c>
      <c r="AA455" s="33">
        <f t="shared" si="127"/>
        <v>205.35408000000001</v>
      </c>
      <c r="AB455" s="45">
        <f t="shared" si="128"/>
        <v>0.52115034006699823</v>
      </c>
      <c r="AC455" s="33">
        <f>IFERROR($X455/VLOOKUP(CONCATENATE("USD",C455),[1]GEINDICE!AR$1:AS$65536,2,0),"")</f>
        <v>69.212393732874304</v>
      </c>
      <c r="AD455" s="33">
        <f>IFERROR($AA455/VLOOKUP(CONCATENATE("USD",C455),[1]GEINDICE!AR$1:AS$65536,2,0),"")</f>
        <v>36.070062530738426</v>
      </c>
      <c r="AE455" s="33">
        <f>IFERROR($X455/VLOOKUP(CONCATENATE("EUR",C455),[1]GEINDICE!AR$1:AS$65536,2,0),"")</f>
        <v>60.979912717818564</v>
      </c>
      <c r="AF455" s="33">
        <f>IFERROR($AA455/VLOOKUP(CONCATENATE("EUR",C455),[1]GEINDICE!AR$1:AS$65536,2,0),"")</f>
        <v>31.779702250147018</v>
      </c>
      <c r="AG455" s="48" t="str">
        <f>VLOOKUP(E455,[1]Apresentação!AW$1:AX$65536,2,0)</f>
        <v xml:space="preserve">                    2 - LEATHER AUXILIARIES</v>
      </c>
      <c r="AH455" s="48" t="str">
        <f t="shared" si="129"/>
        <v xml:space="preserve">         5204000078 - NOVALTAN BM BR</v>
      </c>
      <c r="AI455" s="49" t="str">
        <f t="shared" si="130"/>
        <v xml:space="preserve">     L00456 - IVAN JUNIOR DE ANDRADE EEPP</v>
      </c>
      <c r="AJ455" t="str">
        <f t="shared" si="131"/>
        <v xml:space="preserve">     90 - SALES</v>
      </c>
      <c r="AK455" t="str">
        <f t="shared" si="132"/>
        <v/>
      </c>
      <c r="AL455">
        <f t="shared" si="133"/>
        <v>5</v>
      </c>
      <c r="AM455" t="str">
        <f t="shared" si="134"/>
        <v>2025 5</v>
      </c>
      <c r="AN455" t="str">
        <f t="shared" si="135"/>
        <v xml:space="preserve">IVAN </v>
      </c>
    </row>
    <row r="456" spans="1:40" x14ac:dyDescent="0.35">
      <c r="A456">
        <v>81460</v>
      </c>
      <c r="B456" t="s">
        <v>274</v>
      </c>
      <c r="C456" s="31">
        <v>45716</v>
      </c>
      <c r="D456" t="s">
        <v>373</v>
      </c>
      <c r="E456" t="s">
        <v>374</v>
      </c>
      <c r="F456" t="s">
        <v>669</v>
      </c>
      <c r="G456" t="s">
        <v>670</v>
      </c>
      <c r="H456" t="s">
        <v>665</v>
      </c>
      <c r="I456" t="s">
        <v>666</v>
      </c>
      <c r="J456">
        <v>50</v>
      </c>
      <c r="K456">
        <v>509.5</v>
      </c>
      <c r="L456">
        <v>178.68592000000001</v>
      </c>
      <c r="M456">
        <v>102.62</v>
      </c>
      <c r="N456">
        <v>10.1899</v>
      </c>
      <c r="O456" s="32">
        <f t="shared" si="119"/>
        <v>406.88</v>
      </c>
      <c r="P456" s="32">
        <f t="shared" si="120"/>
        <v>228.19407999999999</v>
      </c>
      <c r="Q456">
        <v>712549</v>
      </c>
      <c r="R456" t="s">
        <v>298</v>
      </c>
      <c r="S456" t="s">
        <v>500</v>
      </c>
      <c r="T456" t="str">
        <f t="shared" si="121"/>
        <v>VEN</v>
      </c>
      <c r="U456" t="s">
        <v>381</v>
      </c>
      <c r="V456" s="33">
        <f t="shared" si="122"/>
        <v>509.5</v>
      </c>
      <c r="W456">
        <f t="shared" si="123"/>
        <v>50</v>
      </c>
      <c r="X456" s="33">
        <f t="shared" si="124"/>
        <v>406.88</v>
      </c>
      <c r="Y456" s="33">
        <f t="shared" si="125"/>
        <v>102.62</v>
      </c>
      <c r="Z456" s="45">
        <f t="shared" si="126"/>
        <v>0.4282513837095191</v>
      </c>
      <c r="AA456" s="33">
        <f t="shared" si="127"/>
        <v>218.19407999999999</v>
      </c>
      <c r="AB456" s="45">
        <f t="shared" si="128"/>
        <v>0.53626150216279977</v>
      </c>
      <c r="AC456" s="33">
        <f>IFERROR($X456/VLOOKUP(CONCATENATE("USD",C456),[1]GEINDICE!AR$1:AS$65536,2,0),"")</f>
        <v>69.566406784297627</v>
      </c>
      <c r="AD456" s="33">
        <f>IFERROR($AA456/VLOOKUP(CONCATENATE("USD",C456),[1]GEINDICE!AR$1:AS$65536,2,0),"")</f>
        <v>37.30578580221583</v>
      </c>
      <c r="AE456" s="33">
        <f>IFERROR($X456/VLOOKUP(CONCATENATE("EUR",C456),[1]GEINDICE!AR$1:AS$65536,2,0),"")</f>
        <v>66.890247912145711</v>
      </c>
      <c r="AF456" s="33">
        <f>IFERROR($AA456/VLOOKUP(CONCATENATE("EUR",C456),[1]GEINDICE!AR$1:AS$65536,2,0),"")</f>
        <v>35.870664825409342</v>
      </c>
      <c r="AG456" s="48" t="str">
        <f>VLOOKUP(E456,[1]Apresentação!AW$1:AX$65536,2,0)</f>
        <v xml:space="preserve">                    2 - LEATHER AUXILIARIES</v>
      </c>
      <c r="AH456" s="48" t="str">
        <f t="shared" si="129"/>
        <v xml:space="preserve">         5204000078 - NOVALTAN BM BR</v>
      </c>
      <c r="AI456" s="49" t="str">
        <f t="shared" si="130"/>
        <v xml:space="preserve">     L00456 - IVAN JUNIOR DE ANDRADE EEPP</v>
      </c>
      <c r="AJ456" t="str">
        <f t="shared" si="131"/>
        <v xml:space="preserve">     90 - SALES</v>
      </c>
      <c r="AK456" t="str">
        <f t="shared" si="132"/>
        <v/>
      </c>
      <c r="AL456">
        <f t="shared" si="133"/>
        <v>2</v>
      </c>
      <c r="AM456" t="str">
        <f t="shared" si="134"/>
        <v>2025 2</v>
      </c>
      <c r="AN456" t="str">
        <f t="shared" si="135"/>
        <v xml:space="preserve">IVAN </v>
      </c>
    </row>
    <row r="457" spans="1:40" x14ac:dyDescent="0.35">
      <c r="A457">
        <v>84648</v>
      </c>
      <c r="B457" t="s">
        <v>274</v>
      </c>
      <c r="C457" s="31">
        <v>45975</v>
      </c>
      <c r="D457" t="s">
        <v>373</v>
      </c>
      <c r="E457" t="s">
        <v>374</v>
      </c>
      <c r="F457" t="s">
        <v>671</v>
      </c>
      <c r="G457" t="s">
        <v>672</v>
      </c>
      <c r="H457" t="s">
        <v>665</v>
      </c>
      <c r="I457" t="s">
        <v>666</v>
      </c>
      <c r="J457">
        <v>500</v>
      </c>
      <c r="K457">
        <v>4304.83</v>
      </c>
      <c r="L457">
        <v>1860.0152399999999</v>
      </c>
      <c r="M457">
        <v>867</v>
      </c>
      <c r="N457">
        <v>8.6096599999999999</v>
      </c>
      <c r="O457" s="32">
        <f t="shared" si="119"/>
        <v>3437.83</v>
      </c>
      <c r="P457" s="32">
        <f t="shared" si="120"/>
        <v>1577.81476</v>
      </c>
      <c r="Q457">
        <v>767301</v>
      </c>
      <c r="R457" t="s">
        <v>298</v>
      </c>
      <c r="S457" t="s">
        <v>500</v>
      </c>
      <c r="T457" t="str">
        <f t="shared" si="121"/>
        <v>VEN</v>
      </c>
      <c r="U457" t="s">
        <v>381</v>
      </c>
      <c r="V457" s="33">
        <f t="shared" si="122"/>
        <v>4304.83</v>
      </c>
      <c r="W457">
        <f t="shared" si="123"/>
        <v>500</v>
      </c>
      <c r="X457" s="33">
        <f t="shared" si="124"/>
        <v>3437.83</v>
      </c>
      <c r="Y457" s="33">
        <f t="shared" si="125"/>
        <v>867</v>
      </c>
      <c r="Z457" s="45">
        <f t="shared" si="126"/>
        <v>0.34329224615141596</v>
      </c>
      <c r="AA457" s="33">
        <f t="shared" si="127"/>
        <v>1477.81476</v>
      </c>
      <c r="AB457" s="45">
        <f t="shared" si="128"/>
        <v>0.4298684809894614</v>
      </c>
      <c r="AC457" s="33" t="str">
        <f>IFERROR($X457/VLOOKUP(CONCATENATE("USD",C457),[1]GEINDICE!AR$1:AS$65536,2,0),"")</f>
        <v/>
      </c>
      <c r="AD457" s="33" t="str">
        <f>IFERROR($AA457/VLOOKUP(CONCATENATE("USD",C457),[1]GEINDICE!AR$1:AS$65536,2,0),"")</f>
        <v/>
      </c>
      <c r="AE457" s="33" t="str">
        <f>IFERROR($X457/VLOOKUP(CONCATENATE("EUR",C457),[1]GEINDICE!AR$1:AS$65536,2,0),"")</f>
        <v/>
      </c>
      <c r="AF457" s="33" t="str">
        <f>IFERROR($AA457/VLOOKUP(CONCATENATE("EUR",C457),[1]GEINDICE!AR$1:AS$65536,2,0),"")</f>
        <v/>
      </c>
      <c r="AG457" s="48" t="str">
        <f>VLOOKUP(E457,[1]Apresentação!AW$1:AX$65536,2,0)</f>
        <v xml:space="preserve">                    2 - LEATHER AUXILIARIES</v>
      </c>
      <c r="AH457" s="48" t="str">
        <f t="shared" si="129"/>
        <v xml:space="preserve">         5204000078 - NOVALTAN BM BR</v>
      </c>
      <c r="AI457" s="49" t="str">
        <f t="shared" si="130"/>
        <v xml:space="preserve">     L00277 - TREAT INDUSTRIA E COMERCIO DE COUROS LTDA</v>
      </c>
      <c r="AJ457" t="str">
        <f t="shared" si="131"/>
        <v xml:space="preserve">     90 - SALES</v>
      </c>
      <c r="AK457" t="str">
        <f t="shared" si="132"/>
        <v/>
      </c>
      <c r="AL457">
        <f t="shared" si="133"/>
        <v>11</v>
      </c>
      <c r="AM457" t="str">
        <f t="shared" si="134"/>
        <v>2025 11</v>
      </c>
      <c r="AN457" t="str">
        <f t="shared" si="135"/>
        <v xml:space="preserve">TREAT </v>
      </c>
    </row>
    <row r="458" spans="1:40" x14ac:dyDescent="0.35">
      <c r="A458">
        <v>83682</v>
      </c>
      <c r="B458" t="s">
        <v>274</v>
      </c>
      <c r="C458" s="31">
        <v>45898</v>
      </c>
      <c r="D458" t="s">
        <v>373</v>
      </c>
      <c r="E458" t="s">
        <v>374</v>
      </c>
      <c r="F458" t="s">
        <v>669</v>
      </c>
      <c r="G458" t="s">
        <v>670</v>
      </c>
      <c r="H458" t="s">
        <v>665</v>
      </c>
      <c r="I458" t="s">
        <v>666</v>
      </c>
      <c r="J458">
        <v>25</v>
      </c>
      <c r="K458">
        <v>236.75</v>
      </c>
      <c r="L458">
        <v>89.342579999999998</v>
      </c>
      <c r="M458">
        <v>47.68</v>
      </c>
      <c r="N458">
        <v>9.4701299999999993</v>
      </c>
      <c r="O458" s="32">
        <f t="shared" si="119"/>
        <v>189.07</v>
      </c>
      <c r="P458" s="32">
        <f t="shared" si="120"/>
        <v>99.727419999999995</v>
      </c>
      <c r="Q458">
        <v>760144</v>
      </c>
      <c r="R458" t="s">
        <v>298</v>
      </c>
      <c r="S458" t="s">
        <v>500</v>
      </c>
      <c r="T458" t="str">
        <f t="shared" si="121"/>
        <v>VEN</v>
      </c>
      <c r="U458" t="s">
        <v>381</v>
      </c>
      <c r="V458" s="33">
        <f t="shared" si="122"/>
        <v>236.75</v>
      </c>
      <c r="W458">
        <f t="shared" si="123"/>
        <v>25</v>
      </c>
      <c r="X458" s="33">
        <f t="shared" si="124"/>
        <v>189.07</v>
      </c>
      <c r="Y458" s="33">
        <f t="shared" si="125"/>
        <v>47.68</v>
      </c>
      <c r="Z458" s="45">
        <f t="shared" si="126"/>
        <v>0.40011581837381199</v>
      </c>
      <c r="AA458" s="33">
        <f t="shared" si="127"/>
        <v>94.727419999999995</v>
      </c>
      <c r="AB458" s="45">
        <f t="shared" si="128"/>
        <v>0.50101771830538955</v>
      </c>
      <c r="AC458" s="33">
        <f>IFERROR($X458/VLOOKUP(CONCATENATE("USD",C458),[1]GEINDICE!AR$1:AS$65536,2,0),"")</f>
        <v>34.842621259029926</v>
      </c>
      <c r="AD458" s="33">
        <f>IFERROR($AA458/VLOOKUP(CONCATENATE("USD",C458),[1]GEINDICE!AR$1:AS$65536,2,0),"")</f>
        <v>17.456770602978033</v>
      </c>
      <c r="AE458" s="33">
        <f>IFERROR($X458/VLOOKUP(CONCATENATE("EUR",C458),[1]GEINDICE!AR$1:AS$65536,2,0),"")</f>
        <v>29.7902847148912</v>
      </c>
      <c r="AF458" s="33">
        <f>IFERROR($AA458/VLOOKUP(CONCATENATE("EUR",C458),[1]GEINDICE!AR$1:AS$65536,2,0),"")</f>
        <v>14.925460475522712</v>
      </c>
      <c r="AG458" s="48" t="str">
        <f>VLOOKUP(E458,[1]Apresentação!AW$1:AX$65536,2,0)</f>
        <v xml:space="preserve">                    2 - LEATHER AUXILIARIES</v>
      </c>
      <c r="AH458" s="48" t="str">
        <f t="shared" si="129"/>
        <v xml:space="preserve">         5204000078 - NOVALTAN BM BR</v>
      </c>
      <c r="AI458" s="49" t="str">
        <f t="shared" si="130"/>
        <v xml:space="preserve">     L00456 - IVAN JUNIOR DE ANDRADE EEPP</v>
      </c>
      <c r="AJ458" t="str">
        <f t="shared" si="131"/>
        <v xml:space="preserve">     90 - SALES</v>
      </c>
      <c r="AK458" t="str">
        <f t="shared" si="132"/>
        <v/>
      </c>
      <c r="AL458">
        <f t="shared" si="133"/>
        <v>8</v>
      </c>
      <c r="AM458" t="str">
        <f t="shared" si="134"/>
        <v>2025 8</v>
      </c>
      <c r="AN458" t="str">
        <f t="shared" si="135"/>
        <v xml:space="preserve">IVAN </v>
      </c>
    </row>
    <row r="459" spans="1:40" x14ac:dyDescent="0.35">
      <c r="A459">
        <v>83797</v>
      </c>
      <c r="B459" t="s">
        <v>274</v>
      </c>
      <c r="C459" s="31">
        <v>45909</v>
      </c>
      <c r="D459" t="s">
        <v>373</v>
      </c>
      <c r="E459" t="s">
        <v>374</v>
      </c>
      <c r="F459" t="s">
        <v>671</v>
      </c>
      <c r="G459" t="s">
        <v>672</v>
      </c>
      <c r="H459" t="s">
        <v>665</v>
      </c>
      <c r="I459" t="s">
        <v>666</v>
      </c>
      <c r="J459">
        <v>500</v>
      </c>
      <c r="K459">
        <v>4423.66</v>
      </c>
      <c r="L459">
        <v>1786.8515</v>
      </c>
      <c r="M459">
        <v>890.92</v>
      </c>
      <c r="N459">
        <v>8.8473100000000002</v>
      </c>
      <c r="O459" s="32">
        <f t="shared" si="119"/>
        <v>3532.74</v>
      </c>
      <c r="P459" s="32">
        <f t="shared" si="120"/>
        <v>1745.8884999999998</v>
      </c>
      <c r="Q459">
        <v>760985</v>
      </c>
      <c r="R459" t="s">
        <v>298</v>
      </c>
      <c r="S459" t="s">
        <v>500</v>
      </c>
      <c r="T459" t="str">
        <f t="shared" si="121"/>
        <v>VEN</v>
      </c>
      <c r="U459" t="s">
        <v>381</v>
      </c>
      <c r="V459" s="33">
        <f t="shared" si="122"/>
        <v>4423.66</v>
      </c>
      <c r="W459">
        <f t="shared" si="123"/>
        <v>500</v>
      </c>
      <c r="X459" s="33">
        <f t="shared" si="124"/>
        <v>3532.74</v>
      </c>
      <c r="Y459" s="33">
        <f t="shared" si="125"/>
        <v>890.92</v>
      </c>
      <c r="Z459" s="45">
        <f t="shared" si="126"/>
        <v>0.37206487388271248</v>
      </c>
      <c r="AA459" s="33">
        <f t="shared" si="127"/>
        <v>1645.8884999999998</v>
      </c>
      <c r="AB459" s="45">
        <f t="shared" si="128"/>
        <v>0.46589573532159173</v>
      </c>
      <c r="AC459" s="33">
        <f>IFERROR($X459/VLOOKUP(CONCATENATE("USD",C459),[1]GEINDICE!AR$1:AS$65536,2,0),"")</f>
        <v>650.86038542319159</v>
      </c>
      <c r="AD459" s="33">
        <f>IFERROR($AA459/VLOOKUP(CONCATENATE("USD",C459),[1]GEINDICE!AR$1:AS$65536,2,0),"")</f>
        <v>303.23307785843247</v>
      </c>
      <c r="AE459" s="33">
        <f>IFERROR($X459/VLOOKUP(CONCATENATE("EUR",C459),[1]GEINDICE!AR$1:AS$65536,2,0),"")</f>
        <v>555.20037718057517</v>
      </c>
      <c r="AF459" s="33">
        <f>IFERROR($AA459/VLOOKUP(CONCATENATE("EUR",C459),[1]GEINDICE!AR$1:AS$65536,2,0),"")</f>
        <v>258.66548797736914</v>
      </c>
      <c r="AG459" s="48" t="str">
        <f>VLOOKUP(E459,[1]Apresentação!AW$1:AX$65536,2,0)</f>
        <v xml:space="preserve">                    2 - LEATHER AUXILIARIES</v>
      </c>
      <c r="AH459" s="48" t="str">
        <f t="shared" si="129"/>
        <v xml:space="preserve">         5204000078 - NOVALTAN BM BR</v>
      </c>
      <c r="AI459" s="49" t="str">
        <f t="shared" si="130"/>
        <v xml:space="preserve">     L00277 - TREAT INDUSTRIA E COMERCIO DE COUROS LTDA</v>
      </c>
      <c r="AJ459" t="str">
        <f t="shared" si="131"/>
        <v xml:space="preserve">     90 - SALES</v>
      </c>
      <c r="AK459" t="str">
        <f t="shared" si="132"/>
        <v/>
      </c>
      <c r="AL459">
        <f t="shared" si="133"/>
        <v>9</v>
      </c>
      <c r="AM459" t="str">
        <f t="shared" si="134"/>
        <v>2025 9</v>
      </c>
      <c r="AN459" t="str">
        <f t="shared" si="135"/>
        <v xml:space="preserve">TREAT </v>
      </c>
    </row>
    <row r="460" spans="1:40" x14ac:dyDescent="0.35">
      <c r="A460">
        <v>84556</v>
      </c>
      <c r="B460" t="s">
        <v>274</v>
      </c>
      <c r="C460" s="31">
        <v>45968</v>
      </c>
      <c r="D460" t="s">
        <v>373</v>
      </c>
      <c r="E460" t="s">
        <v>374</v>
      </c>
      <c r="F460" t="s">
        <v>669</v>
      </c>
      <c r="G460" t="s">
        <v>670</v>
      </c>
      <c r="H460" t="s">
        <v>665</v>
      </c>
      <c r="I460" t="s">
        <v>666</v>
      </c>
      <c r="J460">
        <v>50</v>
      </c>
      <c r="K460">
        <v>467.7</v>
      </c>
      <c r="L460">
        <v>186.00152</v>
      </c>
      <c r="M460">
        <v>94.19</v>
      </c>
      <c r="N460">
        <v>9.3539300000000001</v>
      </c>
      <c r="O460" s="32">
        <f t="shared" si="119"/>
        <v>373.51</v>
      </c>
      <c r="P460" s="32">
        <f t="shared" si="120"/>
        <v>187.50847999999999</v>
      </c>
      <c r="Q460">
        <v>766602</v>
      </c>
      <c r="R460" t="s">
        <v>298</v>
      </c>
      <c r="S460" t="s">
        <v>500</v>
      </c>
      <c r="T460" t="str">
        <f t="shared" si="121"/>
        <v>VEN</v>
      </c>
      <c r="U460" t="s">
        <v>381</v>
      </c>
      <c r="V460" s="33">
        <f t="shared" si="122"/>
        <v>467.7</v>
      </c>
      <c r="W460">
        <f t="shared" si="123"/>
        <v>50</v>
      </c>
      <c r="X460" s="33">
        <f t="shared" si="124"/>
        <v>373.51</v>
      </c>
      <c r="Y460" s="33">
        <f t="shared" si="125"/>
        <v>94.19</v>
      </c>
      <c r="Z460" s="45">
        <f t="shared" si="126"/>
        <v>0.37953491554415225</v>
      </c>
      <c r="AA460" s="33">
        <f t="shared" si="127"/>
        <v>177.50847999999999</v>
      </c>
      <c r="AB460" s="45">
        <f t="shared" si="128"/>
        <v>0.47524425048860808</v>
      </c>
      <c r="AC460" s="33" t="str">
        <f>IFERROR($X460/VLOOKUP(CONCATENATE("USD",C460),[1]GEINDICE!AR$1:AS$65536,2,0),"")</f>
        <v/>
      </c>
      <c r="AD460" s="33" t="str">
        <f>IFERROR($AA460/VLOOKUP(CONCATENATE("USD",C460),[1]GEINDICE!AR$1:AS$65536,2,0),"")</f>
        <v/>
      </c>
      <c r="AE460" s="33" t="str">
        <f>IFERROR($X460/VLOOKUP(CONCATENATE("EUR",C460),[1]GEINDICE!AR$1:AS$65536,2,0),"")</f>
        <v/>
      </c>
      <c r="AF460" s="33" t="str">
        <f>IFERROR($AA460/VLOOKUP(CONCATENATE("EUR",C460),[1]GEINDICE!AR$1:AS$65536,2,0),"")</f>
        <v/>
      </c>
      <c r="AG460" s="48" t="str">
        <f>VLOOKUP(E460,[1]Apresentação!AW$1:AX$65536,2,0)</f>
        <v xml:space="preserve">                    2 - LEATHER AUXILIARIES</v>
      </c>
      <c r="AH460" s="48" t="str">
        <f t="shared" si="129"/>
        <v xml:space="preserve">         5204000078 - NOVALTAN BM BR</v>
      </c>
      <c r="AI460" s="49" t="str">
        <f t="shared" si="130"/>
        <v xml:space="preserve">     L00456 - IVAN JUNIOR DE ANDRADE EEPP</v>
      </c>
      <c r="AJ460" t="str">
        <f t="shared" si="131"/>
        <v xml:space="preserve">     90 - SALES</v>
      </c>
      <c r="AK460" t="str">
        <f t="shared" si="132"/>
        <v/>
      </c>
      <c r="AL460">
        <f t="shared" si="133"/>
        <v>11</v>
      </c>
      <c r="AM460" t="str">
        <f t="shared" si="134"/>
        <v>2025 11</v>
      </c>
      <c r="AN460" t="str">
        <f t="shared" si="135"/>
        <v xml:space="preserve">IVAN </v>
      </c>
    </row>
    <row r="461" spans="1:40" x14ac:dyDescent="0.35">
      <c r="A461">
        <v>84025</v>
      </c>
      <c r="B461" t="s">
        <v>274</v>
      </c>
      <c r="C461" s="31">
        <v>45929</v>
      </c>
      <c r="D461" t="s">
        <v>373</v>
      </c>
      <c r="E461" t="s">
        <v>374</v>
      </c>
      <c r="F461" t="s">
        <v>669</v>
      </c>
      <c r="G461" t="s">
        <v>670</v>
      </c>
      <c r="H461" t="s">
        <v>665</v>
      </c>
      <c r="I461" t="s">
        <v>666</v>
      </c>
      <c r="J461">
        <v>25</v>
      </c>
      <c r="K461">
        <v>233.82</v>
      </c>
      <c r="L461">
        <v>93.000770000000003</v>
      </c>
      <c r="M461">
        <v>47.1</v>
      </c>
      <c r="N461">
        <v>9.352879999999999</v>
      </c>
      <c r="O461" s="32">
        <f t="shared" si="119"/>
        <v>186.72</v>
      </c>
      <c r="P461" s="32">
        <f t="shared" si="120"/>
        <v>93.719229999999996</v>
      </c>
      <c r="Q461">
        <v>762638</v>
      </c>
      <c r="R461" t="s">
        <v>298</v>
      </c>
      <c r="S461" t="s">
        <v>500</v>
      </c>
      <c r="T461" t="str">
        <f t="shared" si="121"/>
        <v>VEN</v>
      </c>
      <c r="U461" t="s">
        <v>381</v>
      </c>
      <c r="V461" s="33">
        <f t="shared" si="122"/>
        <v>233.82</v>
      </c>
      <c r="W461">
        <f t="shared" si="123"/>
        <v>25</v>
      </c>
      <c r="X461" s="33">
        <f t="shared" si="124"/>
        <v>186.72</v>
      </c>
      <c r="Y461" s="33">
        <f t="shared" si="125"/>
        <v>47.1</v>
      </c>
      <c r="Z461" s="45">
        <f t="shared" si="126"/>
        <v>0.37943388076298007</v>
      </c>
      <c r="AA461" s="33">
        <f t="shared" si="127"/>
        <v>88.719229999999996</v>
      </c>
      <c r="AB461" s="45">
        <f t="shared" si="128"/>
        <v>0.47514583333333332</v>
      </c>
      <c r="AC461" s="33">
        <f>IFERROR($X461/VLOOKUP(CONCATENATE("USD",C461),[1]GEINDICE!AR$1:AS$65536,2,0),"")</f>
        <v>35.078622555373947</v>
      </c>
      <c r="AD461" s="33">
        <f>IFERROR($AA461/VLOOKUP(CONCATENATE("USD",C461),[1]GEINDICE!AR$1:AS$65536,2,0),"")</f>
        <v>16.667461346258616</v>
      </c>
      <c r="AE461" s="33">
        <f>IFERROR($X461/VLOOKUP(CONCATENATE("EUR",C461),[1]GEINDICE!AR$1:AS$65536,2,0),"")</f>
        <v>29.904865626701685</v>
      </c>
      <c r="AF461" s="33">
        <f>IFERROR($AA461/VLOOKUP(CONCATENATE("EUR",C461),[1]GEINDICE!AR$1:AS$65536,2,0),"")</f>
        <v>14.209172298920528</v>
      </c>
      <c r="AG461" s="48" t="str">
        <f>VLOOKUP(E461,[1]Apresentação!AW$1:AX$65536,2,0)</f>
        <v xml:space="preserve">                    2 - LEATHER AUXILIARIES</v>
      </c>
      <c r="AH461" s="48" t="str">
        <f t="shared" si="129"/>
        <v xml:space="preserve">         5204000078 - NOVALTAN BM BR</v>
      </c>
      <c r="AI461" s="49" t="str">
        <f t="shared" si="130"/>
        <v xml:space="preserve">     L00456 - IVAN JUNIOR DE ANDRADE EEPP</v>
      </c>
      <c r="AJ461" t="str">
        <f t="shared" si="131"/>
        <v xml:space="preserve">     90 - SALES</v>
      </c>
      <c r="AK461" t="str">
        <f t="shared" si="132"/>
        <v/>
      </c>
      <c r="AL461">
        <f t="shared" si="133"/>
        <v>9</v>
      </c>
      <c r="AM461" t="str">
        <f t="shared" si="134"/>
        <v>2025 9</v>
      </c>
      <c r="AN461" t="str">
        <f t="shared" si="135"/>
        <v xml:space="preserve">IVAN </v>
      </c>
    </row>
    <row r="462" spans="1:40" x14ac:dyDescent="0.35">
      <c r="A462">
        <v>84193</v>
      </c>
      <c r="B462" t="s">
        <v>274</v>
      </c>
      <c r="C462" s="31">
        <v>45940</v>
      </c>
      <c r="D462" t="s">
        <v>373</v>
      </c>
      <c r="E462" t="s">
        <v>374</v>
      </c>
      <c r="F462" t="s">
        <v>671</v>
      </c>
      <c r="G462" t="s">
        <v>672</v>
      </c>
      <c r="H462" t="s">
        <v>665</v>
      </c>
      <c r="I462" t="s">
        <v>666</v>
      </c>
      <c r="J462">
        <v>500</v>
      </c>
      <c r="K462">
        <v>4363.3500000000004</v>
      </c>
      <c r="L462">
        <v>1860.0153299999999</v>
      </c>
      <c r="M462">
        <v>878.78</v>
      </c>
      <c r="N462">
        <v>8.7266899999999996</v>
      </c>
      <c r="O462" s="32">
        <f t="shared" si="119"/>
        <v>3484.5700000000006</v>
      </c>
      <c r="P462" s="32">
        <f t="shared" si="120"/>
        <v>1624.5546700000007</v>
      </c>
      <c r="Q462">
        <v>763905</v>
      </c>
      <c r="R462" t="s">
        <v>298</v>
      </c>
      <c r="S462" t="s">
        <v>500</v>
      </c>
      <c r="T462" t="str">
        <f t="shared" si="121"/>
        <v>VEN</v>
      </c>
      <c r="U462" t="s">
        <v>381</v>
      </c>
      <c r="V462" s="33">
        <f t="shared" si="122"/>
        <v>4363.3500000000004</v>
      </c>
      <c r="W462">
        <f t="shared" si="123"/>
        <v>500</v>
      </c>
      <c r="X462" s="33">
        <f t="shared" si="124"/>
        <v>3484.5700000000006</v>
      </c>
      <c r="Y462" s="33">
        <f t="shared" si="125"/>
        <v>878.78</v>
      </c>
      <c r="Z462" s="45">
        <f t="shared" si="126"/>
        <v>0.34940004125270735</v>
      </c>
      <c r="AA462" s="33">
        <f t="shared" si="127"/>
        <v>1524.5546700000007</v>
      </c>
      <c r="AB462" s="45">
        <f t="shared" si="128"/>
        <v>0.43751586852897212</v>
      </c>
      <c r="AC462" s="33">
        <f>IFERROR($X462/VLOOKUP(CONCATENATE("USD",C462),[1]GEINDICE!AR$1:AS$65536,2,0),"")</f>
        <v>640.00477537376491</v>
      </c>
      <c r="AD462" s="33">
        <f>IFERROR($AA462/VLOOKUP(CONCATENATE("USD",C462),[1]GEINDICE!AR$1:AS$65536,2,0),"")</f>
        <v>280.01224516034245</v>
      </c>
      <c r="AE462" s="33">
        <f>IFERROR($X462/VLOOKUP(CONCATENATE("EUR",C462),[1]GEINDICE!AR$1:AS$65536,2,0),"")</f>
        <v>551.05955656766935</v>
      </c>
      <c r="AF462" s="33">
        <f>IFERROR($AA462/VLOOKUP(CONCATENATE("EUR",C462),[1]GEINDICE!AR$1:AS$65536,2,0),"")</f>
        <v>241.09730050289411</v>
      </c>
      <c r="AG462" s="48" t="str">
        <f>VLOOKUP(E462,[1]Apresentação!AW$1:AX$65536,2,0)</f>
        <v xml:space="preserve">                    2 - LEATHER AUXILIARIES</v>
      </c>
      <c r="AH462" s="48" t="str">
        <f t="shared" si="129"/>
        <v xml:space="preserve">         5204000078 - NOVALTAN BM BR</v>
      </c>
      <c r="AI462" s="49" t="str">
        <f t="shared" si="130"/>
        <v xml:space="preserve">     L00277 - TREAT INDUSTRIA E COMERCIO DE COUROS LTDA</v>
      </c>
      <c r="AJ462" t="str">
        <f t="shared" si="131"/>
        <v xml:space="preserve">     90 - SALES</v>
      </c>
      <c r="AK462" t="str">
        <f t="shared" si="132"/>
        <v/>
      </c>
      <c r="AL462">
        <f t="shared" si="133"/>
        <v>10</v>
      </c>
      <c r="AM462" t="str">
        <f t="shared" si="134"/>
        <v>2025 10</v>
      </c>
      <c r="AN462" t="str">
        <f t="shared" si="135"/>
        <v xml:space="preserve">TREAT </v>
      </c>
    </row>
    <row r="463" spans="1:40" x14ac:dyDescent="0.35">
      <c r="A463">
        <v>84644</v>
      </c>
      <c r="B463" t="s">
        <v>274</v>
      </c>
      <c r="C463" s="31">
        <v>45975</v>
      </c>
      <c r="D463" t="s">
        <v>373</v>
      </c>
      <c r="E463" t="s">
        <v>374</v>
      </c>
      <c r="F463" t="s">
        <v>669</v>
      </c>
      <c r="G463" t="s">
        <v>670</v>
      </c>
      <c r="H463" t="s">
        <v>665</v>
      </c>
      <c r="I463" t="s">
        <v>666</v>
      </c>
      <c r="J463">
        <v>25</v>
      </c>
      <c r="K463">
        <v>231.09</v>
      </c>
      <c r="L463">
        <v>93.00076</v>
      </c>
      <c r="M463">
        <v>46.55</v>
      </c>
      <c r="N463">
        <v>9.2435000000000009</v>
      </c>
      <c r="O463" s="32">
        <f t="shared" si="119"/>
        <v>184.54000000000002</v>
      </c>
      <c r="P463" s="32">
        <f t="shared" si="120"/>
        <v>91.539240000000021</v>
      </c>
      <c r="Q463">
        <v>767289</v>
      </c>
      <c r="R463" t="s">
        <v>298</v>
      </c>
      <c r="S463" t="s">
        <v>500</v>
      </c>
      <c r="T463" t="str">
        <f t="shared" si="121"/>
        <v>VEN</v>
      </c>
      <c r="U463" t="s">
        <v>381</v>
      </c>
      <c r="V463" s="33">
        <f t="shared" si="122"/>
        <v>231.09</v>
      </c>
      <c r="W463">
        <f t="shared" si="123"/>
        <v>25</v>
      </c>
      <c r="X463" s="33">
        <f t="shared" si="124"/>
        <v>184.54000000000002</v>
      </c>
      <c r="Y463" s="33">
        <f t="shared" si="125"/>
        <v>46.55</v>
      </c>
      <c r="Z463" s="45">
        <f t="shared" si="126"/>
        <v>0.37448284218269945</v>
      </c>
      <c r="AA463" s="33">
        <f t="shared" si="127"/>
        <v>86.539240000000021</v>
      </c>
      <c r="AB463" s="45">
        <f t="shared" si="128"/>
        <v>0.46894570282865511</v>
      </c>
      <c r="AC463" s="33" t="str">
        <f>IFERROR($X463/VLOOKUP(CONCATENATE("USD",C463),[1]GEINDICE!AR$1:AS$65536,2,0),"")</f>
        <v/>
      </c>
      <c r="AD463" s="33" t="str">
        <f>IFERROR($AA463/VLOOKUP(CONCATENATE("USD",C463),[1]GEINDICE!AR$1:AS$65536,2,0),"")</f>
        <v/>
      </c>
      <c r="AE463" s="33" t="str">
        <f>IFERROR($X463/VLOOKUP(CONCATENATE("EUR",C463),[1]GEINDICE!AR$1:AS$65536,2,0),"")</f>
        <v/>
      </c>
      <c r="AF463" s="33" t="str">
        <f>IFERROR($AA463/VLOOKUP(CONCATENATE("EUR",C463),[1]GEINDICE!AR$1:AS$65536,2,0),"")</f>
        <v/>
      </c>
      <c r="AG463" s="48" t="str">
        <f>VLOOKUP(E463,[1]Apresentação!AW$1:AX$65536,2,0)</f>
        <v xml:space="preserve">                    2 - LEATHER AUXILIARIES</v>
      </c>
      <c r="AH463" s="48" t="str">
        <f t="shared" si="129"/>
        <v xml:space="preserve">         5204000078 - NOVALTAN BM BR</v>
      </c>
      <c r="AI463" s="49" t="str">
        <f t="shared" si="130"/>
        <v xml:space="preserve">     L00456 - IVAN JUNIOR DE ANDRADE EEPP</v>
      </c>
      <c r="AJ463" t="str">
        <f t="shared" si="131"/>
        <v xml:space="preserve">     90 - SALES</v>
      </c>
      <c r="AK463" t="str">
        <f t="shared" si="132"/>
        <v/>
      </c>
      <c r="AL463">
        <f t="shared" si="133"/>
        <v>11</v>
      </c>
      <c r="AM463" t="str">
        <f t="shared" si="134"/>
        <v>2025 11</v>
      </c>
      <c r="AN463" t="str">
        <f t="shared" si="135"/>
        <v xml:space="preserve">IVAN </v>
      </c>
    </row>
    <row r="464" spans="1:40" x14ac:dyDescent="0.35">
      <c r="A464">
        <v>83170</v>
      </c>
      <c r="B464" t="s">
        <v>274</v>
      </c>
      <c r="C464" s="31">
        <v>45856</v>
      </c>
      <c r="D464" t="s">
        <v>373</v>
      </c>
      <c r="E464" t="s">
        <v>374</v>
      </c>
      <c r="F464" t="s">
        <v>677</v>
      </c>
      <c r="G464" t="s">
        <v>678</v>
      </c>
      <c r="H464" t="s">
        <v>665</v>
      </c>
      <c r="I464" t="s">
        <v>666</v>
      </c>
      <c r="J464">
        <v>50</v>
      </c>
      <c r="K464">
        <v>418.03000000000003</v>
      </c>
      <c r="L464">
        <v>178.68514999999999</v>
      </c>
      <c r="M464">
        <v>84.19</v>
      </c>
      <c r="N464">
        <v>8.3605499999999999</v>
      </c>
      <c r="O464" s="32">
        <f t="shared" si="119"/>
        <v>333.84000000000003</v>
      </c>
      <c r="P464" s="32">
        <f t="shared" si="120"/>
        <v>155.15485000000004</v>
      </c>
      <c r="Q464">
        <v>744274</v>
      </c>
      <c r="R464" t="s">
        <v>298</v>
      </c>
      <c r="S464" t="s">
        <v>500</v>
      </c>
      <c r="T464" t="str">
        <f t="shared" si="121"/>
        <v>VEN</v>
      </c>
      <c r="U464" t="s">
        <v>293</v>
      </c>
      <c r="V464" s="33">
        <f t="shared" si="122"/>
        <v>418.03000000000003</v>
      </c>
      <c r="W464">
        <f t="shared" si="123"/>
        <v>50</v>
      </c>
      <c r="X464" s="33">
        <f t="shared" si="124"/>
        <v>333.84000000000003</v>
      </c>
      <c r="Y464" s="33">
        <f t="shared" si="125"/>
        <v>84.19</v>
      </c>
      <c r="Z464" s="45">
        <f t="shared" si="126"/>
        <v>0.34723548549147198</v>
      </c>
      <c r="AA464" s="33">
        <f t="shared" si="127"/>
        <v>145.15485000000004</v>
      </c>
      <c r="AB464" s="45">
        <f t="shared" si="128"/>
        <v>0.43480364845434949</v>
      </c>
      <c r="AC464" s="33">
        <f>IFERROR($X464/VLOOKUP(CONCATENATE("USD",C464),[1]GEINDICE!AR$1:AS$65536,2,0),"")</f>
        <v>60.188223416146826</v>
      </c>
      <c r="AD464" s="33">
        <f>IFERROR($AA464/VLOOKUP(CONCATENATE("USD",C464),[1]GEINDICE!AR$1:AS$65536,2,0),"")</f>
        <v>26.170059135326149</v>
      </c>
      <c r="AE464" s="33">
        <f>IFERROR($X464/VLOOKUP(CONCATENATE("EUR",C464),[1]GEINDICE!AR$1:AS$65536,2,0),"")</f>
        <v>51.681218651309685</v>
      </c>
      <c r="AF464" s="33">
        <f>IFERROR($AA464/VLOOKUP(CONCATENATE("EUR",C464),[1]GEINDICE!AR$1:AS$65536,2,0),"")</f>
        <v>22.471182426156425</v>
      </c>
      <c r="AG464" s="48" t="str">
        <f>VLOOKUP(E464,[1]Apresentação!AW$1:AX$65536,2,0)</f>
        <v xml:space="preserve">                    2 - LEATHER AUXILIARIES</v>
      </c>
      <c r="AH464" s="48" t="str">
        <f t="shared" si="129"/>
        <v xml:space="preserve">         5204000078 - NOVALTAN BM BR</v>
      </c>
      <c r="AI464" s="49" t="str">
        <f t="shared" si="130"/>
        <v xml:space="preserve">     L00127 - REAL COM E INDUSTRIA DE COUROS E ARTEFATOS LTDA</v>
      </c>
      <c r="AJ464" t="str">
        <f t="shared" si="131"/>
        <v xml:space="preserve">     90 - SALES</v>
      </c>
      <c r="AK464" t="str">
        <f t="shared" si="132"/>
        <v/>
      </c>
      <c r="AL464">
        <f t="shared" si="133"/>
        <v>7</v>
      </c>
      <c r="AM464" t="str">
        <f t="shared" si="134"/>
        <v>2025 7</v>
      </c>
      <c r="AN464" t="str">
        <f t="shared" si="135"/>
        <v xml:space="preserve">REAL </v>
      </c>
    </row>
    <row r="465" spans="1:40" x14ac:dyDescent="0.35">
      <c r="A465">
        <v>83171</v>
      </c>
      <c r="B465" t="s">
        <v>274</v>
      </c>
      <c r="C465" s="31">
        <v>45856</v>
      </c>
      <c r="D465" t="s">
        <v>373</v>
      </c>
      <c r="E465" t="s">
        <v>374</v>
      </c>
      <c r="F465" t="s">
        <v>669</v>
      </c>
      <c r="G465" t="s">
        <v>670</v>
      </c>
      <c r="H465" t="s">
        <v>665</v>
      </c>
      <c r="I465" t="s">
        <v>666</v>
      </c>
      <c r="J465">
        <v>25</v>
      </c>
      <c r="K465">
        <v>243.85</v>
      </c>
      <c r="L465">
        <v>89.342569999999995</v>
      </c>
      <c r="M465">
        <v>49.11</v>
      </c>
      <c r="N465">
        <v>9.7539800000000003</v>
      </c>
      <c r="O465" s="32">
        <f t="shared" si="119"/>
        <v>194.74</v>
      </c>
      <c r="P465" s="32">
        <f t="shared" si="120"/>
        <v>105.39743000000001</v>
      </c>
      <c r="Q465">
        <v>744280</v>
      </c>
      <c r="R465" t="s">
        <v>298</v>
      </c>
      <c r="S465" t="s">
        <v>500</v>
      </c>
      <c r="T465" t="str">
        <f t="shared" si="121"/>
        <v>VEN</v>
      </c>
      <c r="U465" t="s">
        <v>381</v>
      </c>
      <c r="V465" s="33">
        <f t="shared" si="122"/>
        <v>243.85</v>
      </c>
      <c r="W465">
        <f t="shared" si="123"/>
        <v>25</v>
      </c>
      <c r="X465" s="33">
        <f t="shared" si="124"/>
        <v>194.74</v>
      </c>
      <c r="Y465" s="33">
        <f t="shared" si="125"/>
        <v>49.11</v>
      </c>
      <c r="Z465" s="45">
        <f t="shared" si="126"/>
        <v>0.41171798236620882</v>
      </c>
      <c r="AA465" s="33">
        <f t="shared" si="127"/>
        <v>100.39743000000001</v>
      </c>
      <c r="AB465" s="45">
        <f t="shared" si="128"/>
        <v>0.51554601006470169</v>
      </c>
      <c r="AC465" s="33">
        <f>IFERROR($X465/VLOOKUP(CONCATENATE("USD",C465),[1]GEINDICE!AR$1:AS$65536,2,0),"")</f>
        <v>35.109796992752315</v>
      </c>
      <c r="AD465" s="33">
        <f>IFERROR($AA465/VLOOKUP(CONCATENATE("USD",C465),[1]GEINDICE!AR$1:AS$65536,2,0),"")</f>
        <v>18.100715753795118</v>
      </c>
      <c r="AE465" s="33">
        <f>IFERROR($X465/VLOOKUP(CONCATENATE("EUR",C465),[1]GEINDICE!AR$1:AS$65536,2,0),"")</f>
        <v>30.147377546597316</v>
      </c>
      <c r="AF465" s="33">
        <f>IFERROR($AA465/VLOOKUP(CONCATENATE("EUR",C465),[1]GEINDICE!AR$1:AS$65536,2,0),"")</f>
        <v>15.542360208062421</v>
      </c>
      <c r="AG465" s="48" t="str">
        <f>VLOOKUP(E465,[1]Apresentação!AW$1:AX$65536,2,0)</f>
        <v xml:space="preserve">                    2 - LEATHER AUXILIARIES</v>
      </c>
      <c r="AH465" s="48" t="str">
        <f t="shared" si="129"/>
        <v xml:space="preserve">         5204000078 - NOVALTAN BM BR</v>
      </c>
      <c r="AI465" s="49" t="str">
        <f t="shared" si="130"/>
        <v xml:space="preserve">     L00456 - IVAN JUNIOR DE ANDRADE EEPP</v>
      </c>
      <c r="AJ465" t="str">
        <f t="shared" si="131"/>
        <v xml:space="preserve">     90 - SALES</v>
      </c>
      <c r="AK465" t="str">
        <f t="shared" si="132"/>
        <v/>
      </c>
      <c r="AL465">
        <f t="shared" si="133"/>
        <v>7</v>
      </c>
      <c r="AM465" t="str">
        <f t="shared" si="134"/>
        <v>2025 7</v>
      </c>
      <c r="AN465" t="str">
        <f t="shared" si="135"/>
        <v xml:space="preserve">IVAN </v>
      </c>
    </row>
    <row r="466" spans="1:40" x14ac:dyDescent="0.35">
      <c r="A466">
        <v>83173</v>
      </c>
      <c r="B466" t="s">
        <v>274</v>
      </c>
      <c r="C466" s="31">
        <v>45856</v>
      </c>
      <c r="D466" t="s">
        <v>373</v>
      </c>
      <c r="E466" t="s">
        <v>374</v>
      </c>
      <c r="F466" t="s">
        <v>671</v>
      </c>
      <c r="G466" t="s">
        <v>672</v>
      </c>
      <c r="H466" t="s">
        <v>665</v>
      </c>
      <c r="I466" t="s">
        <v>666</v>
      </c>
      <c r="J466">
        <v>500</v>
      </c>
      <c r="K466">
        <v>4542.57</v>
      </c>
      <c r="L466">
        <v>1786.8515</v>
      </c>
      <c r="M466">
        <v>914.88</v>
      </c>
      <c r="N466">
        <v>9.0851299999999995</v>
      </c>
      <c r="O466" s="32">
        <f t="shared" si="119"/>
        <v>3627.6899999999996</v>
      </c>
      <c r="P466" s="32">
        <f t="shared" si="120"/>
        <v>1840.8384999999996</v>
      </c>
      <c r="Q466">
        <v>744288</v>
      </c>
      <c r="R466" t="s">
        <v>298</v>
      </c>
      <c r="S466" t="s">
        <v>500</v>
      </c>
      <c r="T466" t="str">
        <f t="shared" si="121"/>
        <v>VEN</v>
      </c>
      <c r="U466" t="s">
        <v>381</v>
      </c>
      <c r="V466" s="33">
        <f t="shared" si="122"/>
        <v>4542.57</v>
      </c>
      <c r="W466">
        <f t="shared" si="123"/>
        <v>500</v>
      </c>
      <c r="X466" s="33">
        <f t="shared" si="124"/>
        <v>3627.6899999999996</v>
      </c>
      <c r="Y466" s="33">
        <f t="shared" si="125"/>
        <v>914.88</v>
      </c>
      <c r="Z466" s="45">
        <f t="shared" si="126"/>
        <v>0.38322766627701932</v>
      </c>
      <c r="AA466" s="33">
        <f t="shared" si="127"/>
        <v>1740.8384999999996</v>
      </c>
      <c r="AB466" s="45">
        <f t="shared" si="128"/>
        <v>0.479875209844281</v>
      </c>
      <c r="AC466" s="33">
        <f>IFERROR($X466/VLOOKUP(CONCATENATE("USD",C466),[1]GEINDICE!AR$1:AS$65536,2,0),"")</f>
        <v>654.03851007824596</v>
      </c>
      <c r="AD466" s="33">
        <f>IFERROR($AA466/VLOOKUP(CONCATENATE("USD",C466),[1]GEINDICE!AR$1:AS$65536,2,0),"")</f>
        <v>313.85686727003917</v>
      </c>
      <c r="AE466" s="33">
        <f>IFERROR($X466/VLOOKUP(CONCATENATE("EUR",C466),[1]GEINDICE!AR$1:AS$65536,2,0),"")</f>
        <v>561.59669329370229</v>
      </c>
      <c r="AF466" s="33">
        <f>IFERROR($AA466/VLOOKUP(CONCATENATE("EUR",C466),[1]GEINDICE!AR$1:AS$65536,2,0),"")</f>
        <v>269.49633104216974</v>
      </c>
      <c r="AG466" s="48" t="str">
        <f>VLOOKUP(E466,[1]Apresentação!AW$1:AX$65536,2,0)</f>
        <v xml:space="preserve">                    2 - LEATHER AUXILIARIES</v>
      </c>
      <c r="AH466" s="48" t="str">
        <f t="shared" si="129"/>
        <v xml:space="preserve">         5204000078 - NOVALTAN BM BR</v>
      </c>
      <c r="AI466" s="49" t="str">
        <f t="shared" si="130"/>
        <v xml:space="preserve">     L00277 - TREAT INDUSTRIA E COMERCIO DE COUROS LTDA</v>
      </c>
      <c r="AJ466" t="str">
        <f t="shared" si="131"/>
        <v xml:space="preserve">     90 - SALES</v>
      </c>
      <c r="AK466" t="str">
        <f t="shared" si="132"/>
        <v/>
      </c>
      <c r="AL466">
        <f t="shared" si="133"/>
        <v>7</v>
      </c>
      <c r="AM466" t="str">
        <f t="shared" si="134"/>
        <v>2025 7</v>
      </c>
      <c r="AN466" t="str">
        <f t="shared" si="135"/>
        <v xml:space="preserve">TREAT </v>
      </c>
    </row>
    <row r="467" spans="1:40" x14ac:dyDescent="0.35">
      <c r="A467">
        <v>83852</v>
      </c>
      <c r="B467" t="s">
        <v>274</v>
      </c>
      <c r="C467" s="31">
        <v>45912</v>
      </c>
      <c r="D467" t="s">
        <v>373</v>
      </c>
      <c r="E467" t="s">
        <v>374</v>
      </c>
      <c r="F467" t="s">
        <v>669</v>
      </c>
      <c r="G467" t="s">
        <v>670</v>
      </c>
      <c r="H467" t="s">
        <v>665</v>
      </c>
      <c r="I467" t="s">
        <v>666</v>
      </c>
      <c r="J467">
        <v>25</v>
      </c>
      <c r="K467">
        <v>235.63</v>
      </c>
      <c r="L467">
        <v>89.342579999999998</v>
      </c>
      <c r="M467">
        <v>47.46</v>
      </c>
      <c r="N467">
        <v>9.4251500000000004</v>
      </c>
      <c r="O467" s="32">
        <f t="shared" si="119"/>
        <v>188.17</v>
      </c>
      <c r="P467" s="32">
        <f t="shared" si="120"/>
        <v>98.827419999999989</v>
      </c>
      <c r="Q467">
        <v>761282</v>
      </c>
      <c r="R467" t="s">
        <v>298</v>
      </c>
      <c r="S467" t="s">
        <v>500</v>
      </c>
      <c r="T467" t="str">
        <f t="shared" si="121"/>
        <v>VEN</v>
      </c>
      <c r="U467" t="s">
        <v>381</v>
      </c>
      <c r="V467" s="33">
        <f t="shared" si="122"/>
        <v>235.63</v>
      </c>
      <c r="W467">
        <f t="shared" si="123"/>
        <v>25</v>
      </c>
      <c r="X467" s="33">
        <f t="shared" si="124"/>
        <v>188.17</v>
      </c>
      <c r="Y467" s="33">
        <f t="shared" si="125"/>
        <v>47.46</v>
      </c>
      <c r="Z467" s="45">
        <f t="shared" si="126"/>
        <v>0.39819810720196913</v>
      </c>
      <c r="AA467" s="33">
        <f t="shared" si="127"/>
        <v>93.827419999999989</v>
      </c>
      <c r="AB467" s="45">
        <f t="shared" si="128"/>
        <v>0.49863113142371257</v>
      </c>
      <c r="AC467" s="33">
        <f>IFERROR($X467/VLOOKUP(CONCATENATE("USD",C467),[1]GEINDICE!AR$1:AS$65536,2,0),"")</f>
        <v>35.055983009482645</v>
      </c>
      <c r="AD467" s="33">
        <f>IFERROR($AA467/VLOOKUP(CONCATENATE("USD",C467),[1]GEINDICE!AR$1:AS$65536,2,0),"")</f>
        <v>17.480004471188774</v>
      </c>
      <c r="AE467" s="33">
        <f>IFERROR($X467/VLOOKUP(CONCATENATE("EUR",C467),[1]GEINDICE!AR$1:AS$65536,2,0),"")</f>
        <v>29.923826789434344</v>
      </c>
      <c r="AF467" s="33">
        <f>IFERROR($AA467/VLOOKUP(CONCATENATE("EUR",C467),[1]GEINDICE!AR$1:AS$65536,2,0),"")</f>
        <v>14.920951608542847</v>
      </c>
      <c r="AG467" s="48" t="str">
        <f>VLOOKUP(E467,[1]Apresentação!AW$1:AX$65536,2,0)</f>
        <v xml:space="preserve">                    2 - LEATHER AUXILIARIES</v>
      </c>
      <c r="AH467" s="48" t="str">
        <f t="shared" si="129"/>
        <v xml:space="preserve">         5204000078 - NOVALTAN BM BR</v>
      </c>
      <c r="AI467" s="49" t="str">
        <f t="shared" si="130"/>
        <v xml:space="preserve">     L00456 - IVAN JUNIOR DE ANDRADE EEPP</v>
      </c>
      <c r="AJ467" t="str">
        <f t="shared" si="131"/>
        <v xml:space="preserve">     90 - SALES</v>
      </c>
      <c r="AK467" t="str">
        <f t="shared" si="132"/>
        <v/>
      </c>
      <c r="AL467">
        <f t="shared" si="133"/>
        <v>9</v>
      </c>
      <c r="AM467" t="str">
        <f t="shared" si="134"/>
        <v>2025 9</v>
      </c>
      <c r="AN467" t="str">
        <f t="shared" si="135"/>
        <v xml:space="preserve">IVAN </v>
      </c>
    </row>
    <row r="468" spans="1:40" x14ac:dyDescent="0.35">
      <c r="A468">
        <v>82990</v>
      </c>
      <c r="B468" t="s">
        <v>274</v>
      </c>
      <c r="C468" s="31">
        <v>45842</v>
      </c>
      <c r="D468" t="s">
        <v>373</v>
      </c>
      <c r="E468" t="s">
        <v>374</v>
      </c>
      <c r="F468" t="s">
        <v>669</v>
      </c>
      <c r="G468" t="s">
        <v>670</v>
      </c>
      <c r="H468" t="s">
        <v>665</v>
      </c>
      <c r="I468" t="s">
        <v>666</v>
      </c>
      <c r="J468">
        <v>25</v>
      </c>
      <c r="K468">
        <v>237.16</v>
      </c>
      <c r="L468">
        <v>89.342569999999995</v>
      </c>
      <c r="M468">
        <v>47.76</v>
      </c>
      <c r="N468">
        <v>9.4863999999999997</v>
      </c>
      <c r="O468" s="32">
        <f t="shared" si="119"/>
        <v>189.4</v>
      </c>
      <c r="P468" s="32">
        <f t="shared" si="120"/>
        <v>100.05743000000001</v>
      </c>
      <c r="Q468">
        <v>742832</v>
      </c>
      <c r="R468" t="s">
        <v>298</v>
      </c>
      <c r="S468" t="s">
        <v>500</v>
      </c>
      <c r="T468" t="str">
        <f t="shared" si="121"/>
        <v>VEN</v>
      </c>
      <c r="U468" t="s">
        <v>381</v>
      </c>
      <c r="V468" s="33">
        <f t="shared" si="122"/>
        <v>237.16</v>
      </c>
      <c r="W468">
        <f t="shared" si="123"/>
        <v>25</v>
      </c>
      <c r="X468" s="33">
        <f t="shared" si="124"/>
        <v>189.4</v>
      </c>
      <c r="Y468" s="33">
        <f t="shared" si="125"/>
        <v>47.76</v>
      </c>
      <c r="Z468" s="45">
        <f t="shared" si="126"/>
        <v>0.40081560971496044</v>
      </c>
      <c r="AA468" s="33">
        <f t="shared" si="127"/>
        <v>95.057430000000011</v>
      </c>
      <c r="AB468" s="45">
        <f t="shared" si="128"/>
        <v>0.50188717001055971</v>
      </c>
      <c r="AC468" s="33">
        <f>IFERROR($X468/VLOOKUP(CONCATENATE("USD",C468),[1]GEINDICE!AR$1:AS$65536,2,0),"")</f>
        <v>35.015714549824366</v>
      </c>
      <c r="AD468" s="33">
        <f>IFERROR($AA468/VLOOKUP(CONCATENATE("USD",C468),[1]GEINDICE!AR$1:AS$65536,2,0),"")</f>
        <v>17.573937881308929</v>
      </c>
      <c r="AE468" s="33">
        <f>IFERROR($X468/VLOOKUP(CONCATENATE("EUR",C468),[1]GEINDICE!AR$1:AS$65536,2,0),"")</f>
        <v>29.724724567626101</v>
      </c>
      <c r="AF468" s="33">
        <f>IFERROR($AA468/VLOOKUP(CONCATENATE("EUR",C468),[1]GEINDICE!AR$1:AS$65536,2,0),"")</f>
        <v>14.918457892589222</v>
      </c>
      <c r="AG468" s="48" t="str">
        <f>VLOOKUP(E468,[1]Apresentação!AW$1:AX$65536,2,0)</f>
        <v xml:space="preserve">                    2 - LEATHER AUXILIARIES</v>
      </c>
      <c r="AH468" s="48" t="str">
        <f t="shared" si="129"/>
        <v xml:space="preserve">         5204000078 - NOVALTAN BM BR</v>
      </c>
      <c r="AI468" s="49" t="str">
        <f t="shared" si="130"/>
        <v xml:space="preserve">     L00456 - IVAN JUNIOR DE ANDRADE EEPP</v>
      </c>
      <c r="AJ468" t="str">
        <f t="shared" si="131"/>
        <v xml:space="preserve">     90 - SALES</v>
      </c>
      <c r="AK468" t="str">
        <f t="shared" si="132"/>
        <v/>
      </c>
      <c r="AL468">
        <f t="shared" si="133"/>
        <v>7</v>
      </c>
      <c r="AM468" t="str">
        <f t="shared" si="134"/>
        <v>2025 7</v>
      </c>
      <c r="AN468" t="str">
        <f t="shared" si="135"/>
        <v xml:space="preserve">IVAN </v>
      </c>
    </row>
    <row r="469" spans="1:40" x14ac:dyDescent="0.35">
      <c r="A469">
        <v>83246</v>
      </c>
      <c r="B469" t="s">
        <v>274</v>
      </c>
      <c r="C469" s="31">
        <v>45862</v>
      </c>
      <c r="D469" t="s">
        <v>373</v>
      </c>
      <c r="E469" t="s">
        <v>374</v>
      </c>
      <c r="F469" t="s">
        <v>669</v>
      </c>
      <c r="G469" t="s">
        <v>670</v>
      </c>
      <c r="H469" t="s">
        <v>665</v>
      </c>
      <c r="I469" t="s">
        <v>666</v>
      </c>
      <c r="J469">
        <v>25</v>
      </c>
      <c r="K469">
        <v>242.97</v>
      </c>
      <c r="L469">
        <v>89.342569999999995</v>
      </c>
      <c r="M469">
        <v>48.94</v>
      </c>
      <c r="N469">
        <v>9.7189800000000002</v>
      </c>
      <c r="O469" s="32">
        <f t="shared" si="119"/>
        <v>194.03</v>
      </c>
      <c r="P469" s="32">
        <f t="shared" si="120"/>
        <v>104.68743000000001</v>
      </c>
      <c r="Q469">
        <v>744739</v>
      </c>
      <c r="R469" t="s">
        <v>298</v>
      </c>
      <c r="S469" t="s">
        <v>500</v>
      </c>
      <c r="T469" t="str">
        <f t="shared" si="121"/>
        <v>VEN</v>
      </c>
      <c r="U469" t="s">
        <v>381</v>
      </c>
      <c r="V469" s="33">
        <f t="shared" si="122"/>
        <v>242.97</v>
      </c>
      <c r="W469">
        <f t="shared" si="123"/>
        <v>25</v>
      </c>
      <c r="X469" s="33">
        <f t="shared" si="124"/>
        <v>194.03</v>
      </c>
      <c r="Y469" s="33">
        <f t="shared" si="125"/>
        <v>48.94</v>
      </c>
      <c r="Z469" s="45">
        <f t="shared" si="126"/>
        <v>0.4102869901633947</v>
      </c>
      <c r="AA469" s="33">
        <f t="shared" si="127"/>
        <v>99.687430000000006</v>
      </c>
      <c r="AB469" s="45">
        <f t="shared" si="128"/>
        <v>0.51377328248209042</v>
      </c>
      <c r="AC469" s="33">
        <f>IFERROR($X469/VLOOKUP(CONCATENATE("USD",C469),[1]GEINDICE!AR$1:AS$65536,2,0),"")</f>
        <v>35.125545357446732</v>
      </c>
      <c r="AD469" s="33">
        <f>IFERROR($AA469/VLOOKUP(CONCATENATE("USD",C469),[1]GEINDICE!AR$1:AS$65536,2,0),"")</f>
        <v>18.046566737268957</v>
      </c>
      <c r="AE469" s="33">
        <f>IFERROR($X469/VLOOKUP(CONCATENATE("EUR",C469),[1]GEINDICE!AR$1:AS$65536,2,0),"")</f>
        <v>29.855821754450755</v>
      </c>
      <c r="AF469" s="33">
        <f>IFERROR($AA469/VLOOKUP(CONCATENATE("EUR",C469),[1]GEINDICE!AR$1:AS$65536,2,0),"")</f>
        <v>15.339123543984368</v>
      </c>
      <c r="AG469" s="48" t="str">
        <f>VLOOKUP(E469,[1]Apresentação!AW$1:AX$65536,2,0)</f>
        <v xml:space="preserve">                    2 - LEATHER AUXILIARIES</v>
      </c>
      <c r="AH469" s="48" t="str">
        <f t="shared" si="129"/>
        <v xml:space="preserve">         5204000078 - NOVALTAN BM BR</v>
      </c>
      <c r="AI469" s="49" t="str">
        <f t="shared" si="130"/>
        <v xml:space="preserve">     L00456 - IVAN JUNIOR DE ANDRADE EEPP</v>
      </c>
      <c r="AJ469" t="str">
        <f t="shared" si="131"/>
        <v xml:space="preserve">     90 - SALES</v>
      </c>
      <c r="AK469" t="str">
        <f t="shared" si="132"/>
        <v/>
      </c>
      <c r="AL469">
        <f t="shared" si="133"/>
        <v>7</v>
      </c>
      <c r="AM469" t="str">
        <f t="shared" si="134"/>
        <v>2025 7</v>
      </c>
      <c r="AN469" t="str">
        <f t="shared" si="135"/>
        <v xml:space="preserve">IVAN </v>
      </c>
    </row>
    <row r="470" spans="1:40" x14ac:dyDescent="0.35">
      <c r="A470">
        <v>83997</v>
      </c>
      <c r="B470" t="s">
        <v>274</v>
      </c>
      <c r="C470" s="31">
        <v>45925</v>
      </c>
      <c r="D470" t="s">
        <v>373</v>
      </c>
      <c r="E470" t="s">
        <v>374</v>
      </c>
      <c r="F470" t="s">
        <v>671</v>
      </c>
      <c r="G470" t="s">
        <v>672</v>
      </c>
      <c r="H470" t="s">
        <v>665</v>
      </c>
      <c r="I470" t="s">
        <v>666</v>
      </c>
      <c r="J470">
        <v>1000</v>
      </c>
      <c r="K470">
        <v>8657.26</v>
      </c>
      <c r="L470">
        <v>3720.0306599999999</v>
      </c>
      <c r="M470">
        <v>1743.57</v>
      </c>
      <c r="N470">
        <v>8.6572599999999991</v>
      </c>
      <c r="O470" s="32">
        <f t="shared" si="119"/>
        <v>6913.6900000000005</v>
      </c>
      <c r="P470" s="32">
        <f t="shared" si="120"/>
        <v>3193.6593400000006</v>
      </c>
      <c r="Q470">
        <v>762338</v>
      </c>
      <c r="R470" t="s">
        <v>298</v>
      </c>
      <c r="S470" t="s">
        <v>500</v>
      </c>
      <c r="T470" t="str">
        <f t="shared" si="121"/>
        <v>VEN</v>
      </c>
      <c r="U470" t="s">
        <v>381</v>
      </c>
      <c r="V470" s="33">
        <f t="shared" si="122"/>
        <v>8657.26</v>
      </c>
      <c r="W470">
        <f t="shared" si="123"/>
        <v>1000</v>
      </c>
      <c r="X470" s="33">
        <f t="shared" si="124"/>
        <v>6913.6900000000005</v>
      </c>
      <c r="Y470" s="33">
        <f t="shared" si="125"/>
        <v>1743.57</v>
      </c>
      <c r="Z470" s="45">
        <f t="shared" si="126"/>
        <v>0.34579755488457092</v>
      </c>
      <c r="AA470" s="33">
        <f t="shared" si="127"/>
        <v>2993.6593400000006</v>
      </c>
      <c r="AB470" s="45">
        <f t="shared" si="128"/>
        <v>0.43300456630251</v>
      </c>
      <c r="AC470" s="33">
        <f>IFERROR($X470/VLOOKUP(CONCATENATE("USD",C470),[1]GEINDICE!AR$1:AS$65536,2,0),"")</f>
        <v>1294.0926532522228</v>
      </c>
      <c r="AD470" s="33">
        <f>IFERROR($AA470/VLOOKUP(CONCATENATE("USD",C470),[1]GEINDICE!AR$1:AS$65536,2,0),"")</f>
        <v>560.34802807674316</v>
      </c>
      <c r="AE470" s="33">
        <f>IFERROR($X470/VLOOKUP(CONCATENATE("EUR",C470),[1]GEINDICE!AR$1:AS$65536,2,0),"")</f>
        <v>1108.531618778861</v>
      </c>
      <c r="AF470" s="33">
        <f>IFERROR($AA470/VLOOKUP(CONCATENATE("EUR",C470),[1]GEINDICE!AR$1:AS$65536,2,0),"")</f>
        <v>479.99925282196006</v>
      </c>
      <c r="AG470" s="48" t="str">
        <f>VLOOKUP(E470,[1]Apresentação!AW$1:AX$65536,2,0)</f>
        <v xml:space="preserve">                    2 - LEATHER AUXILIARIES</v>
      </c>
      <c r="AH470" s="48" t="str">
        <f t="shared" si="129"/>
        <v xml:space="preserve">         5204000078 - NOVALTAN BM BR</v>
      </c>
      <c r="AI470" s="49" t="str">
        <f t="shared" si="130"/>
        <v xml:space="preserve">     L00277 - TREAT INDUSTRIA E COMERCIO DE COUROS LTDA</v>
      </c>
      <c r="AJ470" t="str">
        <f t="shared" si="131"/>
        <v xml:space="preserve">     90 - SALES</v>
      </c>
      <c r="AK470" t="str">
        <f t="shared" si="132"/>
        <v/>
      </c>
      <c r="AL470">
        <f t="shared" si="133"/>
        <v>9</v>
      </c>
      <c r="AM470" t="str">
        <f t="shared" si="134"/>
        <v>2025 9</v>
      </c>
      <c r="AN470" t="str">
        <f t="shared" si="135"/>
        <v xml:space="preserve">TREAT </v>
      </c>
    </row>
    <row r="471" spans="1:40" x14ac:dyDescent="0.35">
      <c r="A471">
        <v>84437</v>
      </c>
      <c r="B471" t="s">
        <v>274</v>
      </c>
      <c r="C471" s="31">
        <v>45961</v>
      </c>
      <c r="D471" t="s">
        <v>373</v>
      </c>
      <c r="E471" t="s">
        <v>374</v>
      </c>
      <c r="F471" t="s">
        <v>669</v>
      </c>
      <c r="G471" t="s">
        <v>670</v>
      </c>
      <c r="H471" t="s">
        <v>665</v>
      </c>
      <c r="I471" t="s">
        <v>666</v>
      </c>
      <c r="J471">
        <v>25</v>
      </c>
      <c r="K471">
        <v>235.59</v>
      </c>
      <c r="L471">
        <v>93.00076</v>
      </c>
      <c r="M471">
        <v>47.45</v>
      </c>
      <c r="N471">
        <v>9.4237500000000001</v>
      </c>
      <c r="O471" s="32">
        <f t="shared" si="119"/>
        <v>188.14</v>
      </c>
      <c r="P471" s="32">
        <f t="shared" si="120"/>
        <v>95.139239999999987</v>
      </c>
      <c r="Q471">
        <v>765768</v>
      </c>
      <c r="R471" t="s">
        <v>298</v>
      </c>
      <c r="S471" t="s">
        <v>500</v>
      </c>
      <c r="T471" t="str">
        <f t="shared" si="121"/>
        <v>VEN</v>
      </c>
      <c r="U471" t="s">
        <v>381</v>
      </c>
      <c r="V471" s="33">
        <f t="shared" si="122"/>
        <v>235.59</v>
      </c>
      <c r="W471">
        <f t="shared" si="123"/>
        <v>25</v>
      </c>
      <c r="X471" s="33">
        <f t="shared" si="124"/>
        <v>188.14</v>
      </c>
      <c r="Y471" s="33">
        <f t="shared" si="125"/>
        <v>47.45</v>
      </c>
      <c r="Z471" s="45">
        <f t="shared" si="126"/>
        <v>0.38261063712381677</v>
      </c>
      <c r="AA471" s="33">
        <f t="shared" si="127"/>
        <v>90.139239999999987</v>
      </c>
      <c r="AB471" s="45">
        <f t="shared" si="128"/>
        <v>0.47910726055065372</v>
      </c>
      <c r="AC471" s="33">
        <f>IFERROR($X471/VLOOKUP(CONCATENATE("USD",C471),[1]GEINDICE!AR$1:AS$65536,2,0),"")</f>
        <v>34.942332336608281</v>
      </c>
      <c r="AD471" s="33">
        <f>IFERROR($AA471/VLOOKUP(CONCATENATE("USD",C471),[1]GEINDICE!AR$1:AS$65536,2,0),"")</f>
        <v>16.741125123042917</v>
      </c>
      <c r="AE471" s="33">
        <f>IFERROR($X471/VLOOKUP(CONCATENATE("EUR",C471),[1]GEINDICE!AR$1:AS$65536,2,0),"")</f>
        <v>30.276794335371736</v>
      </c>
      <c r="AF471" s="33">
        <f>IFERROR($AA471/VLOOKUP(CONCATENATE("EUR",C471),[1]GEINDICE!AR$1:AS$65536,2,0),"")</f>
        <v>14.505831992275503</v>
      </c>
      <c r="AG471" s="48" t="str">
        <f>VLOOKUP(E471,[1]Apresentação!AW$1:AX$65536,2,0)</f>
        <v xml:space="preserve">                    2 - LEATHER AUXILIARIES</v>
      </c>
      <c r="AH471" s="48" t="str">
        <f t="shared" si="129"/>
        <v xml:space="preserve">         5204000078 - NOVALTAN BM BR</v>
      </c>
      <c r="AI471" s="49" t="str">
        <f t="shared" si="130"/>
        <v xml:space="preserve">     L00456 - IVAN JUNIOR DE ANDRADE EEPP</v>
      </c>
      <c r="AJ471" t="str">
        <f t="shared" si="131"/>
        <v xml:space="preserve">     90 - SALES</v>
      </c>
      <c r="AK471" t="str">
        <f t="shared" si="132"/>
        <v/>
      </c>
      <c r="AL471">
        <f t="shared" si="133"/>
        <v>10</v>
      </c>
      <c r="AM471" t="str">
        <f t="shared" si="134"/>
        <v>2025 10</v>
      </c>
      <c r="AN471" t="str">
        <f t="shared" si="135"/>
        <v xml:space="preserve">IVAN </v>
      </c>
    </row>
    <row r="472" spans="1:40" x14ac:dyDescent="0.35">
      <c r="A472">
        <v>84439</v>
      </c>
      <c r="B472" t="s">
        <v>274</v>
      </c>
      <c r="C472" s="31">
        <v>45961</v>
      </c>
      <c r="D472" t="s">
        <v>373</v>
      </c>
      <c r="E472" t="s">
        <v>374</v>
      </c>
      <c r="F472" t="s">
        <v>671</v>
      </c>
      <c r="G472" t="s">
        <v>672</v>
      </c>
      <c r="H472" t="s">
        <v>665</v>
      </c>
      <c r="I472" t="s">
        <v>666</v>
      </c>
      <c r="J472">
        <v>500</v>
      </c>
      <c r="K472">
        <v>4388.78</v>
      </c>
      <c r="L472">
        <v>1860.0152399999999</v>
      </c>
      <c r="M472">
        <v>883.9</v>
      </c>
      <c r="N472">
        <v>8.7775499999999997</v>
      </c>
      <c r="O472" s="32">
        <f t="shared" si="119"/>
        <v>3504.8799999999997</v>
      </c>
      <c r="P472" s="32">
        <f t="shared" si="120"/>
        <v>1644.8647599999997</v>
      </c>
      <c r="Q472">
        <v>765782</v>
      </c>
      <c r="R472" t="s">
        <v>298</v>
      </c>
      <c r="S472" t="s">
        <v>500</v>
      </c>
      <c r="T472" t="str">
        <f t="shared" si="121"/>
        <v>VEN</v>
      </c>
      <c r="U472" t="s">
        <v>381</v>
      </c>
      <c r="V472" s="33">
        <f t="shared" si="122"/>
        <v>4388.78</v>
      </c>
      <c r="W472">
        <f t="shared" si="123"/>
        <v>500</v>
      </c>
      <c r="X472" s="33">
        <f t="shared" si="124"/>
        <v>3504.8799999999997</v>
      </c>
      <c r="Y472" s="33">
        <f t="shared" si="125"/>
        <v>883.9</v>
      </c>
      <c r="Z472" s="45">
        <f t="shared" si="126"/>
        <v>0.3520032355233117</v>
      </c>
      <c r="AA472" s="33">
        <f t="shared" si="127"/>
        <v>1544.8647599999997</v>
      </c>
      <c r="AB472" s="45">
        <f t="shared" si="128"/>
        <v>0.44077536463445249</v>
      </c>
      <c r="AC472" s="33">
        <f>IFERROR($X472/VLOOKUP(CONCATENATE("USD",C472),[1]GEINDICE!AR$1:AS$65536,2,0),"")</f>
        <v>650.94441245844382</v>
      </c>
      <c r="AD472" s="33">
        <f>IFERROR($AA472/VLOOKUP(CONCATENATE("USD",C472),[1]GEINDICE!AR$1:AS$65536,2,0),"")</f>
        <v>286.92026075813004</v>
      </c>
      <c r="AE472" s="33">
        <f>IFERROR($X472/VLOOKUP(CONCATENATE("EUR",C472),[1]GEINDICE!AR$1:AS$65536,2,0),"")</f>
        <v>564.02961055680714</v>
      </c>
      <c r="AF472" s="33">
        <f>IFERROR($AA472/VLOOKUP(CONCATENATE("EUR",C472),[1]GEINDICE!AR$1:AS$65536,2,0),"")</f>
        <v>248.61035725780491</v>
      </c>
      <c r="AG472" s="48" t="str">
        <f>VLOOKUP(E472,[1]Apresentação!AW$1:AX$65536,2,0)</f>
        <v xml:space="preserve">                    2 - LEATHER AUXILIARIES</v>
      </c>
      <c r="AH472" s="48" t="str">
        <f t="shared" si="129"/>
        <v xml:space="preserve">         5204000078 - NOVALTAN BM BR</v>
      </c>
      <c r="AI472" s="49" t="str">
        <f t="shared" si="130"/>
        <v xml:space="preserve">     L00277 - TREAT INDUSTRIA E COMERCIO DE COUROS LTDA</v>
      </c>
      <c r="AJ472" t="str">
        <f t="shared" si="131"/>
        <v xml:space="preserve">     90 - SALES</v>
      </c>
      <c r="AK472" t="str">
        <f t="shared" si="132"/>
        <v/>
      </c>
      <c r="AL472">
        <f t="shared" si="133"/>
        <v>10</v>
      </c>
      <c r="AM472" t="str">
        <f t="shared" si="134"/>
        <v>2025 10</v>
      </c>
      <c r="AN472" t="str">
        <f t="shared" si="135"/>
        <v xml:space="preserve">TREAT </v>
      </c>
    </row>
    <row r="473" spans="1:40" x14ac:dyDescent="0.35">
      <c r="A473">
        <v>83517</v>
      </c>
      <c r="B473" t="s">
        <v>274</v>
      </c>
      <c r="C473" s="31">
        <v>45884</v>
      </c>
      <c r="D473" t="s">
        <v>373</v>
      </c>
      <c r="E473" t="s">
        <v>374</v>
      </c>
      <c r="F473" t="s">
        <v>671</v>
      </c>
      <c r="G473" t="s">
        <v>672</v>
      </c>
      <c r="H473" t="s">
        <v>665</v>
      </c>
      <c r="I473" t="s">
        <v>666</v>
      </c>
      <c r="J473">
        <v>500</v>
      </c>
      <c r="K473">
        <v>4408.75</v>
      </c>
      <c r="L473">
        <v>1786.8515</v>
      </c>
      <c r="M473">
        <v>887.93</v>
      </c>
      <c r="N473">
        <v>8.8174899999999994</v>
      </c>
      <c r="O473" s="32">
        <f t="shared" si="119"/>
        <v>3520.82</v>
      </c>
      <c r="P473" s="32">
        <f t="shared" si="120"/>
        <v>1733.9685000000002</v>
      </c>
      <c r="Q473">
        <v>755390</v>
      </c>
      <c r="R473" t="s">
        <v>298</v>
      </c>
      <c r="S473" t="s">
        <v>500</v>
      </c>
      <c r="T473" t="str">
        <f t="shared" si="121"/>
        <v>VEN</v>
      </c>
      <c r="U473" t="s">
        <v>381</v>
      </c>
      <c r="V473" s="33">
        <f t="shared" si="122"/>
        <v>4408.75</v>
      </c>
      <c r="W473">
        <f t="shared" si="123"/>
        <v>500</v>
      </c>
      <c r="X473" s="33">
        <f t="shared" si="124"/>
        <v>3520.82</v>
      </c>
      <c r="Y473" s="33">
        <f t="shared" si="125"/>
        <v>887.93</v>
      </c>
      <c r="Z473" s="45">
        <f t="shared" si="126"/>
        <v>0.37061944995747098</v>
      </c>
      <c r="AA473" s="33">
        <f t="shared" si="127"/>
        <v>1633.9685000000002</v>
      </c>
      <c r="AB473" s="45">
        <f t="shared" si="128"/>
        <v>0.4640874853017195</v>
      </c>
      <c r="AC473" s="33">
        <f>IFERROR($X473/VLOOKUP(CONCATENATE("USD",C473),[1]GEINDICE!AR$1:AS$65536,2,0),"")</f>
        <v>652.87420264055777</v>
      </c>
      <c r="AD473" s="33">
        <f>IFERROR($AA473/VLOOKUP(CONCATENATE("USD",C473),[1]GEINDICE!AR$1:AS$65536,2,0),"")</f>
        <v>302.99074692182171</v>
      </c>
      <c r="AE473" s="33">
        <f>IFERROR($X473/VLOOKUP(CONCATENATE("EUR",C473),[1]GEINDICE!AR$1:AS$65536,2,0),"")</f>
        <v>557.67415338803175</v>
      </c>
      <c r="AF473" s="33">
        <f>IFERROR($AA473/VLOOKUP(CONCATENATE("EUR",C473),[1]GEINDICE!AR$1:AS$65536,2,0),"")</f>
        <v>258.80959546361709</v>
      </c>
      <c r="AG473" s="48" t="str">
        <f>VLOOKUP(E473,[1]Apresentação!AW$1:AX$65536,2,0)</f>
        <v xml:space="preserve">                    2 - LEATHER AUXILIARIES</v>
      </c>
      <c r="AH473" s="48" t="str">
        <f t="shared" si="129"/>
        <v xml:space="preserve">         5204000078 - NOVALTAN BM BR</v>
      </c>
      <c r="AI473" s="49" t="str">
        <f t="shared" si="130"/>
        <v xml:space="preserve">     L00277 - TREAT INDUSTRIA E COMERCIO DE COUROS LTDA</v>
      </c>
      <c r="AJ473" t="str">
        <f t="shared" si="131"/>
        <v xml:space="preserve">     90 - SALES</v>
      </c>
      <c r="AK473" t="str">
        <f t="shared" si="132"/>
        <v/>
      </c>
      <c r="AL473">
        <f t="shared" si="133"/>
        <v>8</v>
      </c>
      <c r="AM473" t="str">
        <f t="shared" si="134"/>
        <v>2025 8</v>
      </c>
      <c r="AN473" t="str">
        <f t="shared" si="135"/>
        <v xml:space="preserve">TREAT </v>
      </c>
    </row>
    <row r="474" spans="1:40" x14ac:dyDescent="0.35">
      <c r="A474">
        <v>83520</v>
      </c>
      <c r="B474" t="s">
        <v>274</v>
      </c>
      <c r="C474" s="31">
        <v>45884</v>
      </c>
      <c r="D474" t="s">
        <v>373</v>
      </c>
      <c r="E474" t="s">
        <v>374</v>
      </c>
      <c r="F474" t="s">
        <v>669</v>
      </c>
      <c r="G474" t="s">
        <v>670</v>
      </c>
      <c r="H474" t="s">
        <v>665</v>
      </c>
      <c r="I474" t="s">
        <v>666</v>
      </c>
      <c r="J474">
        <v>25</v>
      </c>
      <c r="K474">
        <v>236.67000000000002</v>
      </c>
      <c r="L474">
        <v>89.342579999999998</v>
      </c>
      <c r="M474">
        <v>47.67</v>
      </c>
      <c r="N474">
        <v>9.4666300000000003</v>
      </c>
      <c r="O474" s="32">
        <f t="shared" si="119"/>
        <v>189</v>
      </c>
      <c r="P474" s="32">
        <f t="shared" si="120"/>
        <v>99.657420000000002</v>
      </c>
      <c r="Q474">
        <v>755408</v>
      </c>
      <c r="R474" t="s">
        <v>298</v>
      </c>
      <c r="S474" t="s">
        <v>500</v>
      </c>
      <c r="T474" t="str">
        <f t="shared" si="121"/>
        <v>VEN</v>
      </c>
      <c r="U474" t="s">
        <v>381</v>
      </c>
      <c r="V474" s="33">
        <f t="shared" si="122"/>
        <v>236.67000000000002</v>
      </c>
      <c r="W474">
        <f t="shared" si="123"/>
        <v>25</v>
      </c>
      <c r="X474" s="33">
        <f t="shared" si="124"/>
        <v>189</v>
      </c>
      <c r="Y474" s="33">
        <f t="shared" si="125"/>
        <v>47.67</v>
      </c>
      <c r="Z474" s="45">
        <f t="shared" si="126"/>
        <v>0.39995529640427596</v>
      </c>
      <c r="AA474" s="33">
        <f t="shared" si="127"/>
        <v>94.657420000000002</v>
      </c>
      <c r="AB474" s="45">
        <f t="shared" si="128"/>
        <v>0.50083291005291009</v>
      </c>
      <c r="AC474" s="33">
        <f>IFERROR($X474/VLOOKUP(CONCATENATE("USD",C474),[1]GEINDICE!AR$1:AS$65536,2,0),"")</f>
        <v>35.046728971962615</v>
      </c>
      <c r="AD474" s="33">
        <f>IFERROR($AA474/VLOOKUP(CONCATENATE("USD",C474),[1]GEINDICE!AR$1:AS$65536,2,0),"")</f>
        <v>17.55255525886367</v>
      </c>
      <c r="AE474" s="33">
        <f>IFERROR($X474/VLOOKUP(CONCATENATE("EUR",C474),[1]GEINDICE!AR$1:AS$65536,2,0),"")</f>
        <v>29.93632590996927</v>
      </c>
      <c r="AF474" s="33">
        <f>IFERROR($AA474/VLOOKUP(CONCATENATE("EUR",C474),[1]GEINDICE!AR$1:AS$65536,2,0),"")</f>
        <v>14.993097221782239</v>
      </c>
      <c r="AG474" s="48" t="str">
        <f>VLOOKUP(E474,[1]Apresentação!AW$1:AX$65536,2,0)</f>
        <v xml:space="preserve">                    2 - LEATHER AUXILIARIES</v>
      </c>
      <c r="AH474" s="48" t="str">
        <f t="shared" si="129"/>
        <v xml:space="preserve">         5204000078 - NOVALTAN BM BR</v>
      </c>
      <c r="AI474" s="49" t="str">
        <f t="shared" si="130"/>
        <v xml:space="preserve">     L00456 - IVAN JUNIOR DE ANDRADE EEPP</v>
      </c>
      <c r="AJ474" t="str">
        <f t="shared" si="131"/>
        <v xml:space="preserve">     90 - SALES</v>
      </c>
      <c r="AK474" t="str">
        <f t="shared" si="132"/>
        <v/>
      </c>
      <c r="AL474">
        <f t="shared" si="133"/>
        <v>8</v>
      </c>
      <c r="AM474" t="str">
        <f t="shared" si="134"/>
        <v>2025 8</v>
      </c>
      <c r="AN474" t="str">
        <f t="shared" si="135"/>
        <v xml:space="preserve">IVAN </v>
      </c>
    </row>
    <row r="475" spans="1:40" x14ac:dyDescent="0.35">
      <c r="A475">
        <v>82821</v>
      </c>
      <c r="B475" t="s">
        <v>274</v>
      </c>
      <c r="C475" s="31">
        <v>45826</v>
      </c>
      <c r="D475" t="s">
        <v>373</v>
      </c>
      <c r="E475" t="s">
        <v>374</v>
      </c>
      <c r="F475" t="s">
        <v>677</v>
      </c>
      <c r="G475" t="s">
        <v>678</v>
      </c>
      <c r="H475" t="s">
        <v>665</v>
      </c>
      <c r="I475" t="s">
        <v>666</v>
      </c>
      <c r="J475">
        <v>75</v>
      </c>
      <c r="K475">
        <v>616.20000000000005</v>
      </c>
      <c r="L475">
        <v>268.02888000000002</v>
      </c>
      <c r="M475">
        <v>124.1</v>
      </c>
      <c r="N475">
        <v>8.2159499999999994</v>
      </c>
      <c r="O475" s="32">
        <f t="shared" si="119"/>
        <v>492.1</v>
      </c>
      <c r="P475" s="32">
        <f t="shared" si="120"/>
        <v>224.07112000000001</v>
      </c>
      <c r="Q475">
        <v>741671</v>
      </c>
      <c r="R475" t="s">
        <v>298</v>
      </c>
      <c r="S475" t="s">
        <v>500</v>
      </c>
      <c r="T475" t="str">
        <f t="shared" si="121"/>
        <v>VEN</v>
      </c>
      <c r="U475" t="s">
        <v>300</v>
      </c>
      <c r="V475" s="33">
        <f t="shared" si="122"/>
        <v>616.20000000000005</v>
      </c>
      <c r="W475">
        <f t="shared" si="123"/>
        <v>75</v>
      </c>
      <c r="X475" s="33">
        <f t="shared" si="124"/>
        <v>492.1</v>
      </c>
      <c r="Y475" s="33">
        <f t="shared" si="125"/>
        <v>124.1</v>
      </c>
      <c r="Z475" s="45">
        <f t="shared" si="126"/>
        <v>0.33929100941252838</v>
      </c>
      <c r="AA475" s="33">
        <f t="shared" si="127"/>
        <v>209.07112000000001</v>
      </c>
      <c r="AB475" s="45">
        <f t="shared" si="128"/>
        <v>0.42485494818126396</v>
      </c>
      <c r="AC475" s="33">
        <f>IFERROR($X475/VLOOKUP(CONCATENATE("USD",C475),[1]GEINDICE!AR$1:AS$65536,2,0),"")</f>
        <v>89.670001275533437</v>
      </c>
      <c r="AD475" s="33">
        <f>IFERROR($AA475/VLOOKUP(CONCATENATE("USD",C475),[1]GEINDICE!AR$1:AS$65536,2,0),"")</f>
        <v>38.096743745330635</v>
      </c>
      <c r="AE475" s="33">
        <f>IFERROR($X475/VLOOKUP(CONCATENATE("EUR",C475),[1]GEINDICE!AR$1:AS$65536,2,0),"")</f>
        <v>77.831904596210421</v>
      </c>
      <c r="AF475" s="33">
        <f>IFERROR($AA475/VLOOKUP(CONCATENATE("EUR",C475),[1]GEINDICE!AR$1:AS$65536,2,0),"")</f>
        <v>33.067269794072061</v>
      </c>
      <c r="AG475" s="48" t="str">
        <f>VLOOKUP(E475,[1]Apresentação!AW$1:AX$65536,2,0)</f>
        <v xml:space="preserve">                    2 - LEATHER AUXILIARIES</v>
      </c>
      <c r="AH475" s="48" t="str">
        <f t="shared" si="129"/>
        <v xml:space="preserve">         5204000078 - NOVALTAN BM BR</v>
      </c>
      <c r="AI475" s="49" t="str">
        <f t="shared" si="130"/>
        <v xml:space="preserve">     L00127 - REAL COM E INDUSTRIA DE COUROS E ARTEFATOS LTDA</v>
      </c>
      <c r="AJ475" t="str">
        <f t="shared" si="131"/>
        <v xml:space="preserve">     90 - SALES</v>
      </c>
      <c r="AK475" t="str">
        <f t="shared" si="132"/>
        <v/>
      </c>
      <c r="AL475">
        <f t="shared" si="133"/>
        <v>6</v>
      </c>
      <c r="AM475" t="str">
        <f t="shared" si="134"/>
        <v>2025 6</v>
      </c>
      <c r="AN475" t="str">
        <f t="shared" si="135"/>
        <v xml:space="preserve">REAL </v>
      </c>
    </row>
    <row r="476" spans="1:40" x14ac:dyDescent="0.35">
      <c r="A476">
        <v>83917</v>
      </c>
      <c r="B476" t="s">
        <v>274</v>
      </c>
      <c r="C476" s="31">
        <v>45919</v>
      </c>
      <c r="D476" t="s">
        <v>373</v>
      </c>
      <c r="E476" t="s">
        <v>374</v>
      </c>
      <c r="F476" t="s">
        <v>667</v>
      </c>
      <c r="G476" t="s">
        <v>668</v>
      </c>
      <c r="H476" t="s">
        <v>665</v>
      </c>
      <c r="I476" t="s">
        <v>666</v>
      </c>
      <c r="J476">
        <v>1000</v>
      </c>
      <c r="K476">
        <v>8216.5499999999993</v>
      </c>
      <c r="L476">
        <v>3720.0306599999999</v>
      </c>
      <c r="M476">
        <v>1654.81</v>
      </c>
      <c r="N476">
        <v>8.2165499999999998</v>
      </c>
      <c r="O476" s="32">
        <f t="shared" si="119"/>
        <v>6561.74</v>
      </c>
      <c r="P476" s="32">
        <f t="shared" si="120"/>
        <v>2841.7093399999999</v>
      </c>
      <c r="Q476">
        <v>761893</v>
      </c>
      <c r="R476" t="s">
        <v>298</v>
      </c>
      <c r="S476" t="s">
        <v>500</v>
      </c>
      <c r="T476" t="str">
        <f t="shared" si="121"/>
        <v>VEN</v>
      </c>
      <c r="U476" t="s">
        <v>381</v>
      </c>
      <c r="V476" s="33">
        <f t="shared" si="122"/>
        <v>8216.5499999999993</v>
      </c>
      <c r="W476">
        <f t="shared" si="123"/>
        <v>1000</v>
      </c>
      <c r="X476" s="33">
        <f t="shared" si="124"/>
        <v>6561.74</v>
      </c>
      <c r="Y476" s="33">
        <f t="shared" si="125"/>
        <v>1654.81</v>
      </c>
      <c r="Z476" s="45">
        <f t="shared" si="126"/>
        <v>0.32151077276959311</v>
      </c>
      <c r="AA476" s="33">
        <f t="shared" si="127"/>
        <v>2641.7093399999999</v>
      </c>
      <c r="AB476" s="45">
        <f t="shared" si="128"/>
        <v>0.40259280922438256</v>
      </c>
      <c r="AC476" s="33">
        <f>IFERROR($X476/VLOOKUP(CONCATENATE("USD",C476),[1]GEINDICE!AR$1:AS$65536,2,0),"")</f>
        <v>1231.6502740445978</v>
      </c>
      <c r="AD476" s="33">
        <f>IFERROR($AA476/VLOOKUP(CONCATENATE("USD",C476),[1]GEINDICE!AR$1:AS$65536,2,0),"")</f>
        <v>495.85354380959524</v>
      </c>
      <c r="AE476" s="33">
        <f>IFERROR($X476/VLOOKUP(CONCATENATE("EUR",C476),[1]GEINDICE!AR$1:AS$65536,2,0),"")</f>
        <v>1047.8497628591047</v>
      </c>
      <c r="AF476" s="33">
        <f>IFERROR($AA476/VLOOKUP(CONCATENATE("EUR",C476),[1]GEINDICE!AR$1:AS$65536,2,0),"")</f>
        <v>421.85677967455001</v>
      </c>
      <c r="AG476" s="48" t="str">
        <f>VLOOKUP(E476,[1]Apresentação!AW$1:AX$65536,2,0)</f>
        <v xml:space="preserve">                    2 - LEATHER AUXILIARIES</v>
      </c>
      <c r="AH476" s="48" t="str">
        <f t="shared" si="129"/>
        <v xml:space="preserve">         5204000078 - NOVALTAN BM BR</v>
      </c>
      <c r="AI476" s="49" t="str">
        <f t="shared" si="130"/>
        <v xml:space="preserve">     L00109 - FAF ARTEFATOS DE COURO LTDA - ME</v>
      </c>
      <c r="AJ476" t="str">
        <f t="shared" si="131"/>
        <v xml:space="preserve">     90 - SALES</v>
      </c>
      <c r="AK476" t="str">
        <f t="shared" si="132"/>
        <v/>
      </c>
      <c r="AL476">
        <f t="shared" si="133"/>
        <v>9</v>
      </c>
      <c r="AM476" t="str">
        <f t="shared" si="134"/>
        <v>2025 9</v>
      </c>
      <c r="AN476" t="str">
        <f t="shared" si="135"/>
        <v xml:space="preserve">FAF </v>
      </c>
    </row>
    <row r="477" spans="1:40" x14ac:dyDescent="0.35">
      <c r="A477">
        <v>83072</v>
      </c>
      <c r="B477" t="s">
        <v>274</v>
      </c>
      <c r="C477" s="31">
        <v>45849</v>
      </c>
      <c r="D477" t="s">
        <v>373</v>
      </c>
      <c r="E477" t="s">
        <v>374</v>
      </c>
      <c r="F477" t="s">
        <v>667</v>
      </c>
      <c r="G477" t="s">
        <v>668</v>
      </c>
      <c r="H477" t="s">
        <v>665</v>
      </c>
      <c r="I477" t="s">
        <v>666</v>
      </c>
      <c r="J477">
        <v>1000</v>
      </c>
      <c r="K477">
        <v>8592.1200000000008</v>
      </c>
      <c r="L477">
        <v>3573.7029900000002</v>
      </c>
      <c r="M477">
        <v>1730.45</v>
      </c>
      <c r="N477">
        <v>8.5921199999999995</v>
      </c>
      <c r="O477" s="32">
        <f t="shared" si="119"/>
        <v>6861.670000000001</v>
      </c>
      <c r="P477" s="32">
        <f t="shared" si="120"/>
        <v>3287.9670100000008</v>
      </c>
      <c r="Q477">
        <v>743568</v>
      </c>
      <c r="R477" t="s">
        <v>298</v>
      </c>
      <c r="S477" t="s">
        <v>500</v>
      </c>
      <c r="T477" t="str">
        <f t="shared" si="121"/>
        <v>VEN</v>
      </c>
      <c r="U477" t="s">
        <v>381</v>
      </c>
      <c r="V477" s="33">
        <f t="shared" si="122"/>
        <v>8592.1200000000008</v>
      </c>
      <c r="W477">
        <f t="shared" si="123"/>
        <v>1000</v>
      </c>
      <c r="X477" s="33">
        <f t="shared" si="124"/>
        <v>6861.670000000001</v>
      </c>
      <c r="Y477" s="33">
        <f t="shared" si="125"/>
        <v>1730.45</v>
      </c>
      <c r="Z477" s="45">
        <f t="shared" si="126"/>
        <v>0.35939523772945448</v>
      </c>
      <c r="AA477" s="33">
        <f t="shared" si="127"/>
        <v>3087.9670100000008</v>
      </c>
      <c r="AB477" s="45">
        <f t="shared" si="128"/>
        <v>0.45003140780597145</v>
      </c>
      <c r="AC477" s="33">
        <f>IFERROR($X477/VLOOKUP(CONCATENATE("USD",C477),[1]GEINDICE!AR$1:AS$65536,2,0),"")</f>
        <v>1231.4112917698576</v>
      </c>
      <c r="AD477" s="33">
        <f>IFERROR($AA477/VLOOKUP(CONCATENATE("USD",C477),[1]GEINDICE!AR$1:AS$65536,2,0),"")</f>
        <v>554.17375722335885</v>
      </c>
      <c r="AE477" s="33">
        <f>IFERROR($X477/VLOOKUP(CONCATENATE("EUR",C477),[1]GEINDICE!AR$1:AS$65536,2,0),"")</f>
        <v>1052.758599527448</v>
      </c>
      <c r="AF477" s="33">
        <f>IFERROR($AA477/VLOOKUP(CONCATENATE("EUR",C477),[1]GEINDICE!AR$1:AS$65536,2,0),"")</f>
        <v>473.77443462518039</v>
      </c>
      <c r="AG477" s="48" t="str">
        <f>VLOOKUP(E477,[1]Apresentação!AW$1:AX$65536,2,0)</f>
        <v xml:space="preserve">                    2 - LEATHER AUXILIARIES</v>
      </c>
      <c r="AH477" s="48" t="str">
        <f t="shared" si="129"/>
        <v xml:space="preserve">         5204000078 - NOVALTAN BM BR</v>
      </c>
      <c r="AI477" s="49" t="str">
        <f t="shared" si="130"/>
        <v xml:space="preserve">     L00109 - FAF ARTEFATOS DE COURO LTDA - ME</v>
      </c>
      <c r="AJ477" t="str">
        <f t="shared" si="131"/>
        <v xml:space="preserve">     90 - SALES</v>
      </c>
      <c r="AK477" t="str">
        <f t="shared" si="132"/>
        <v/>
      </c>
      <c r="AL477">
        <f t="shared" si="133"/>
        <v>7</v>
      </c>
      <c r="AM477" t="str">
        <f t="shared" si="134"/>
        <v>2025 7</v>
      </c>
      <c r="AN477" t="str">
        <f t="shared" si="135"/>
        <v xml:space="preserve">FAF </v>
      </c>
    </row>
    <row r="478" spans="1:40" x14ac:dyDescent="0.35">
      <c r="A478">
        <v>83073</v>
      </c>
      <c r="B478" t="s">
        <v>274</v>
      </c>
      <c r="C478" s="31">
        <v>45849</v>
      </c>
      <c r="D478" t="s">
        <v>373</v>
      </c>
      <c r="E478" t="s">
        <v>374</v>
      </c>
      <c r="F478" t="s">
        <v>669</v>
      </c>
      <c r="G478" t="s">
        <v>670</v>
      </c>
      <c r="H478" t="s">
        <v>665</v>
      </c>
      <c r="I478" t="s">
        <v>666</v>
      </c>
      <c r="J478">
        <v>25</v>
      </c>
      <c r="K478">
        <v>242.52</v>
      </c>
      <c r="L478">
        <v>89.342569999999995</v>
      </c>
      <c r="M478">
        <v>48.84</v>
      </c>
      <c r="N478">
        <v>9.70078</v>
      </c>
      <c r="O478" s="32">
        <f t="shared" si="119"/>
        <v>193.68</v>
      </c>
      <c r="P478" s="32">
        <f t="shared" si="120"/>
        <v>104.33743000000001</v>
      </c>
      <c r="Q478">
        <v>743572</v>
      </c>
      <c r="R478" t="s">
        <v>298</v>
      </c>
      <c r="S478" t="s">
        <v>500</v>
      </c>
      <c r="T478" t="str">
        <f t="shared" si="121"/>
        <v>VEN</v>
      </c>
      <c r="U478" t="s">
        <v>381</v>
      </c>
      <c r="V478" s="33">
        <f t="shared" si="122"/>
        <v>242.52</v>
      </c>
      <c r="W478">
        <f t="shared" si="123"/>
        <v>25</v>
      </c>
      <c r="X478" s="33">
        <f t="shared" si="124"/>
        <v>193.68</v>
      </c>
      <c r="Y478" s="33">
        <f t="shared" si="125"/>
        <v>48.84</v>
      </c>
      <c r="Z478" s="45">
        <f t="shared" si="126"/>
        <v>0.40960510473363027</v>
      </c>
      <c r="AA478" s="33">
        <f t="shared" si="127"/>
        <v>99.337430000000012</v>
      </c>
      <c r="AB478" s="45">
        <f t="shared" si="128"/>
        <v>0.51289461999173902</v>
      </c>
      <c r="AC478" s="33">
        <f>IFERROR($X478/VLOOKUP(CONCATENATE("USD",C478),[1]GEINDICE!AR$1:AS$65536,2,0),"")</f>
        <v>34.758264240335954</v>
      </c>
      <c r="AD478" s="33">
        <f>IFERROR($AA478/VLOOKUP(CONCATENATE("USD",C478),[1]GEINDICE!AR$1:AS$65536,2,0),"")</f>
        <v>17.827326729119559</v>
      </c>
      <c r="AE478" s="33">
        <f>IFERROR($X478/VLOOKUP(CONCATENATE("EUR",C478),[1]GEINDICE!AR$1:AS$65536,2,0),"")</f>
        <v>29.71554819110743</v>
      </c>
      <c r="AF478" s="33">
        <f>IFERROR($AA478/VLOOKUP(CONCATENATE("EUR",C478),[1]GEINDICE!AR$1:AS$65536,2,0),"")</f>
        <v>15.240944797324252</v>
      </c>
      <c r="AG478" s="48" t="str">
        <f>VLOOKUP(E478,[1]Apresentação!AW$1:AX$65536,2,0)</f>
        <v xml:space="preserve">                    2 - LEATHER AUXILIARIES</v>
      </c>
      <c r="AH478" s="48" t="str">
        <f t="shared" si="129"/>
        <v xml:space="preserve">         5204000078 - NOVALTAN BM BR</v>
      </c>
      <c r="AI478" s="49" t="str">
        <f t="shared" si="130"/>
        <v xml:space="preserve">     L00456 - IVAN JUNIOR DE ANDRADE EEPP</v>
      </c>
      <c r="AJ478" t="str">
        <f t="shared" si="131"/>
        <v xml:space="preserve">     90 - SALES</v>
      </c>
      <c r="AK478" t="str">
        <f t="shared" si="132"/>
        <v/>
      </c>
      <c r="AL478">
        <f t="shared" si="133"/>
        <v>7</v>
      </c>
      <c r="AM478" t="str">
        <f t="shared" si="134"/>
        <v>2025 7</v>
      </c>
      <c r="AN478" t="str">
        <f t="shared" si="135"/>
        <v xml:space="preserve">IVAN </v>
      </c>
    </row>
    <row r="479" spans="1:40" x14ac:dyDescent="0.35">
      <c r="A479">
        <v>83924</v>
      </c>
      <c r="B479" t="s">
        <v>274</v>
      </c>
      <c r="C479" s="31">
        <v>45919</v>
      </c>
      <c r="D479" t="s">
        <v>373</v>
      </c>
      <c r="E479" t="s">
        <v>374</v>
      </c>
      <c r="F479" t="s">
        <v>669</v>
      </c>
      <c r="G479" t="s">
        <v>670</v>
      </c>
      <c r="H479" t="s">
        <v>665</v>
      </c>
      <c r="I479" t="s">
        <v>666</v>
      </c>
      <c r="J479">
        <v>50</v>
      </c>
      <c r="K479">
        <v>463.84000000000003</v>
      </c>
      <c r="L479">
        <v>186.00153</v>
      </c>
      <c r="M479">
        <v>93.41</v>
      </c>
      <c r="N479">
        <v>9.2767499999999998</v>
      </c>
      <c r="O479" s="32">
        <f t="shared" si="119"/>
        <v>370.43000000000006</v>
      </c>
      <c r="P479" s="32">
        <f t="shared" si="120"/>
        <v>184.42847000000006</v>
      </c>
      <c r="Q479">
        <v>761942</v>
      </c>
      <c r="R479" t="s">
        <v>298</v>
      </c>
      <c r="S479" t="s">
        <v>500</v>
      </c>
      <c r="T479" t="str">
        <f t="shared" si="121"/>
        <v>VEN</v>
      </c>
      <c r="U479" t="s">
        <v>381</v>
      </c>
      <c r="V479" s="33">
        <f t="shared" si="122"/>
        <v>463.84000000000003</v>
      </c>
      <c r="W479">
        <f t="shared" si="123"/>
        <v>50</v>
      </c>
      <c r="X479" s="33">
        <f t="shared" si="124"/>
        <v>370.43000000000006</v>
      </c>
      <c r="Y479" s="33">
        <f t="shared" si="125"/>
        <v>93.41</v>
      </c>
      <c r="Z479" s="45">
        <f t="shared" si="126"/>
        <v>0.37605310020696803</v>
      </c>
      <c r="AA479" s="33">
        <f t="shared" si="127"/>
        <v>174.42847000000006</v>
      </c>
      <c r="AB479" s="45">
        <f t="shared" si="128"/>
        <v>0.47088105714979894</v>
      </c>
      <c r="AC479" s="33">
        <f>IFERROR($X479/VLOOKUP(CONCATENATE("USD",C479),[1]GEINDICE!AR$1:AS$65536,2,0),"")</f>
        <v>69.530370147909011</v>
      </c>
      <c r="AD479" s="33">
        <f>IFERROR($AA479/VLOOKUP(CONCATENATE("USD",C479),[1]GEINDICE!AR$1:AS$65536,2,0),"")</f>
        <v>32.740534199264218</v>
      </c>
      <c r="AE479" s="33">
        <f>IFERROR($X479/VLOOKUP(CONCATENATE("EUR",C479),[1]GEINDICE!AR$1:AS$65536,2,0),"")</f>
        <v>59.154277319110214</v>
      </c>
      <c r="AF479" s="33">
        <f>IFERROR($AA479/VLOOKUP(CONCATENATE("EUR",C479),[1]GEINDICE!AR$1:AS$65536,2,0),"")</f>
        <v>27.854628638954992</v>
      </c>
      <c r="AG479" s="48" t="str">
        <f>VLOOKUP(E479,[1]Apresentação!AW$1:AX$65536,2,0)</f>
        <v xml:space="preserve">                    2 - LEATHER AUXILIARIES</v>
      </c>
      <c r="AH479" s="48" t="str">
        <f t="shared" si="129"/>
        <v xml:space="preserve">         5204000078 - NOVALTAN BM BR</v>
      </c>
      <c r="AI479" s="49" t="str">
        <f t="shared" si="130"/>
        <v xml:space="preserve">     L00456 - IVAN JUNIOR DE ANDRADE EEPP</v>
      </c>
      <c r="AJ479" t="str">
        <f t="shared" si="131"/>
        <v xml:space="preserve">     90 - SALES</v>
      </c>
      <c r="AK479" t="str">
        <f t="shared" si="132"/>
        <v/>
      </c>
      <c r="AL479">
        <f t="shared" si="133"/>
        <v>9</v>
      </c>
      <c r="AM479" t="str">
        <f t="shared" si="134"/>
        <v>2025 9</v>
      </c>
      <c r="AN479" t="str">
        <f t="shared" si="135"/>
        <v xml:space="preserve">IVAN </v>
      </c>
    </row>
    <row r="480" spans="1:40" x14ac:dyDescent="0.35">
      <c r="A480">
        <v>83342</v>
      </c>
      <c r="B480" t="s">
        <v>274</v>
      </c>
      <c r="C480" s="31">
        <v>45869</v>
      </c>
      <c r="D480" t="s">
        <v>373</v>
      </c>
      <c r="E480" t="s">
        <v>374</v>
      </c>
      <c r="F480" t="s">
        <v>667</v>
      </c>
      <c r="G480" t="s">
        <v>668</v>
      </c>
      <c r="H480" t="s">
        <v>665</v>
      </c>
      <c r="I480" t="s">
        <v>666</v>
      </c>
      <c r="J480">
        <v>1000</v>
      </c>
      <c r="K480">
        <v>8685.27</v>
      </c>
      <c r="L480">
        <v>3573.703</v>
      </c>
      <c r="M480">
        <v>1749.21</v>
      </c>
      <c r="N480">
        <v>8.6852699999999992</v>
      </c>
      <c r="O480" s="32">
        <f t="shared" si="119"/>
        <v>6936.06</v>
      </c>
      <c r="P480" s="32">
        <f t="shared" si="120"/>
        <v>3362.3570000000004</v>
      </c>
      <c r="Q480">
        <v>746557</v>
      </c>
      <c r="R480" t="s">
        <v>298</v>
      </c>
      <c r="S480" t="s">
        <v>500</v>
      </c>
      <c r="T480" t="str">
        <f t="shared" si="121"/>
        <v>VEN</v>
      </c>
      <c r="U480" t="s">
        <v>300</v>
      </c>
      <c r="V480" s="33">
        <f t="shared" si="122"/>
        <v>8685.27</v>
      </c>
      <c r="W480">
        <f t="shared" si="123"/>
        <v>1000</v>
      </c>
      <c r="X480" s="33">
        <f t="shared" si="124"/>
        <v>6936.06</v>
      </c>
      <c r="Y480" s="33">
        <f t="shared" si="125"/>
        <v>1749.21</v>
      </c>
      <c r="Z480" s="45">
        <f t="shared" si="126"/>
        <v>0.36410577909495045</v>
      </c>
      <c r="AA480" s="33">
        <f t="shared" si="127"/>
        <v>3162.3570000000004</v>
      </c>
      <c r="AB480" s="45">
        <f t="shared" si="128"/>
        <v>0.45592987949931235</v>
      </c>
      <c r="AC480" s="33">
        <f>IFERROR($X480/VLOOKUP(CONCATENATE("USD",C480),[1]GEINDICE!AR$1:AS$65536,2,0),"")</f>
        <v>1237.8306028482707</v>
      </c>
      <c r="AD480" s="33">
        <f>IFERROR($AA480/VLOOKUP(CONCATENATE("USD",C480),[1]GEINDICE!AR$1:AS$65536,2,0),"")</f>
        <v>564.36395759717311</v>
      </c>
      <c r="AE480" s="33">
        <f>IFERROR($X480/VLOOKUP(CONCATENATE("EUR",C480),[1]GEINDICE!AR$1:AS$65536,2,0),"")</f>
        <v>1083.1162747118899</v>
      </c>
      <c r="AF480" s="33">
        <f>IFERROR($AA480/VLOOKUP(CONCATENATE("EUR",C480),[1]GEINDICE!AR$1:AS$65536,2,0),"")</f>
        <v>493.825072613136</v>
      </c>
      <c r="AG480" s="48" t="str">
        <f>VLOOKUP(E480,[1]Apresentação!AW$1:AX$65536,2,0)</f>
        <v xml:space="preserve">                    2 - LEATHER AUXILIARIES</v>
      </c>
      <c r="AH480" s="48" t="str">
        <f t="shared" si="129"/>
        <v xml:space="preserve">         5204000078 - NOVALTAN BM BR</v>
      </c>
      <c r="AI480" s="49" t="str">
        <f t="shared" si="130"/>
        <v xml:space="preserve">     L00109 - FAF ARTEFATOS DE COURO LTDA - ME</v>
      </c>
      <c r="AJ480" t="str">
        <f t="shared" si="131"/>
        <v xml:space="preserve">     90 - SALES</v>
      </c>
      <c r="AK480" t="str">
        <f t="shared" si="132"/>
        <v/>
      </c>
      <c r="AL480">
        <f t="shared" si="133"/>
        <v>7</v>
      </c>
      <c r="AM480" t="str">
        <f t="shared" si="134"/>
        <v>2025 7</v>
      </c>
      <c r="AN480" t="str">
        <f t="shared" si="135"/>
        <v xml:space="preserve">FAF </v>
      </c>
    </row>
    <row r="481" spans="1:40" x14ac:dyDescent="0.35">
      <c r="A481">
        <v>84101</v>
      </c>
      <c r="B481" t="s">
        <v>274</v>
      </c>
      <c r="C481" s="31">
        <v>45933</v>
      </c>
      <c r="D481" t="s">
        <v>373</v>
      </c>
      <c r="E481" t="s">
        <v>374</v>
      </c>
      <c r="F481" t="s">
        <v>669</v>
      </c>
      <c r="G481" t="s">
        <v>670</v>
      </c>
      <c r="H481" t="s">
        <v>665</v>
      </c>
      <c r="I481" t="s">
        <v>666</v>
      </c>
      <c r="J481">
        <v>50</v>
      </c>
      <c r="K481">
        <v>467.68</v>
      </c>
      <c r="L481">
        <v>186.00153</v>
      </c>
      <c r="M481">
        <v>94.19</v>
      </c>
      <c r="N481">
        <v>9.3535799999999991</v>
      </c>
      <c r="O481" s="32">
        <f t="shared" si="119"/>
        <v>373.49</v>
      </c>
      <c r="P481" s="32">
        <f t="shared" si="120"/>
        <v>187.48847000000001</v>
      </c>
      <c r="Q481">
        <v>763247</v>
      </c>
      <c r="R481" t="s">
        <v>298</v>
      </c>
      <c r="S481" t="s">
        <v>500</v>
      </c>
      <c r="T481" t="str">
        <f t="shared" si="121"/>
        <v>VEN</v>
      </c>
      <c r="U481" t="s">
        <v>300</v>
      </c>
      <c r="V481" s="33">
        <f t="shared" si="122"/>
        <v>467.68</v>
      </c>
      <c r="W481">
        <f t="shared" si="123"/>
        <v>50</v>
      </c>
      <c r="X481" s="33">
        <f t="shared" si="124"/>
        <v>373.49</v>
      </c>
      <c r="Y481" s="33">
        <f t="shared" si="125"/>
        <v>94.19</v>
      </c>
      <c r="Z481" s="45">
        <f t="shared" si="126"/>
        <v>0.3795083604173794</v>
      </c>
      <c r="AA481" s="33">
        <f t="shared" si="127"/>
        <v>177.48847000000001</v>
      </c>
      <c r="AB481" s="45">
        <f t="shared" si="128"/>
        <v>0.47521612359099308</v>
      </c>
      <c r="AC481" s="33">
        <f>IFERROR($X481/VLOOKUP(CONCATENATE("USD",C481),[1]GEINDICE!AR$1:AS$65536,2,0),"")</f>
        <v>69.813824815880963</v>
      </c>
      <c r="AD481" s="33">
        <f>IFERROR($AA481/VLOOKUP(CONCATENATE("USD",C481),[1]GEINDICE!AR$1:AS$65536,2,0),"")</f>
        <v>33.176655202063628</v>
      </c>
      <c r="AE481" s="33">
        <f>IFERROR($X481/VLOOKUP(CONCATENATE("EUR",C481),[1]GEINDICE!AR$1:AS$65536,2,0),"")</f>
        <v>59.431290178855576</v>
      </c>
      <c r="AF481" s="33">
        <f>IFERROR($AA481/VLOOKUP(CONCATENATE("EUR",C481),[1]GEINDICE!AR$1:AS$65536,2,0),"")</f>
        <v>28.242707338807204</v>
      </c>
      <c r="AG481" s="48" t="str">
        <f>VLOOKUP(E481,[1]Apresentação!AW$1:AX$65536,2,0)</f>
        <v xml:space="preserve">                    2 - LEATHER AUXILIARIES</v>
      </c>
      <c r="AH481" s="48" t="str">
        <f t="shared" si="129"/>
        <v xml:space="preserve">         5204000078 - NOVALTAN BM BR</v>
      </c>
      <c r="AI481" s="49" t="str">
        <f t="shared" si="130"/>
        <v xml:space="preserve">     L00456 - IVAN JUNIOR DE ANDRADE EEPP</v>
      </c>
      <c r="AJ481" t="str">
        <f t="shared" si="131"/>
        <v xml:space="preserve">     90 - SALES</v>
      </c>
      <c r="AK481" t="str">
        <f t="shared" si="132"/>
        <v/>
      </c>
      <c r="AL481">
        <f t="shared" si="133"/>
        <v>10</v>
      </c>
      <c r="AM481" t="str">
        <f t="shared" si="134"/>
        <v>2025 10</v>
      </c>
      <c r="AN481" t="str">
        <f t="shared" si="135"/>
        <v xml:space="preserve">IVAN </v>
      </c>
    </row>
    <row r="482" spans="1:40" x14ac:dyDescent="0.35">
      <c r="A482">
        <v>82902</v>
      </c>
      <c r="B482" t="s">
        <v>274</v>
      </c>
      <c r="C482" s="31">
        <v>45835</v>
      </c>
      <c r="D482" t="s">
        <v>373</v>
      </c>
      <c r="E482" t="s">
        <v>374</v>
      </c>
      <c r="F482" t="s">
        <v>669</v>
      </c>
      <c r="G482" t="s">
        <v>670</v>
      </c>
      <c r="H482" t="s">
        <v>665</v>
      </c>
      <c r="I482" t="s">
        <v>666</v>
      </c>
      <c r="J482">
        <v>50</v>
      </c>
      <c r="K482">
        <v>482.52</v>
      </c>
      <c r="L482">
        <v>178.68514999999999</v>
      </c>
      <c r="M482">
        <v>97.18</v>
      </c>
      <c r="N482">
        <v>9.6503800000000002</v>
      </c>
      <c r="O482" s="32">
        <f t="shared" si="119"/>
        <v>385.34</v>
      </c>
      <c r="P482" s="32">
        <f t="shared" si="120"/>
        <v>206.65484999999998</v>
      </c>
      <c r="Q482">
        <v>742181</v>
      </c>
      <c r="R482" t="s">
        <v>298</v>
      </c>
      <c r="S482" t="s">
        <v>500</v>
      </c>
      <c r="T482" t="str">
        <f t="shared" si="121"/>
        <v>VEN</v>
      </c>
      <c r="U482" t="s">
        <v>381</v>
      </c>
      <c r="V482" s="33">
        <f t="shared" si="122"/>
        <v>482.52</v>
      </c>
      <c r="W482">
        <f t="shared" si="123"/>
        <v>50</v>
      </c>
      <c r="X482" s="33">
        <f t="shared" si="124"/>
        <v>385.34</v>
      </c>
      <c r="Y482" s="33">
        <f t="shared" si="125"/>
        <v>97.18</v>
      </c>
      <c r="Z482" s="45">
        <f t="shared" si="126"/>
        <v>0.40755792506010113</v>
      </c>
      <c r="AA482" s="33">
        <f t="shared" si="127"/>
        <v>196.65484999999998</v>
      </c>
      <c r="AB482" s="45">
        <f t="shared" si="128"/>
        <v>0.51034112731613634</v>
      </c>
      <c r="AC482" s="33">
        <f>IFERROR($X482/VLOOKUP(CONCATENATE("USD",C482),[1]GEINDICE!AR$1:AS$65536,2,0),"")</f>
        <v>70.370167461056624</v>
      </c>
      <c r="AD482" s="33">
        <f>IFERROR($AA482/VLOOKUP(CONCATENATE("USD",C482),[1]GEINDICE!AR$1:AS$65536,2,0),"")</f>
        <v>35.912790591500936</v>
      </c>
      <c r="AE482" s="33">
        <f>IFERROR($X482/VLOOKUP(CONCATENATE("EUR",C482),[1]GEINDICE!AR$1:AS$65536,2,0),"")</f>
        <v>60.022741787255249</v>
      </c>
      <c r="AF482" s="33">
        <f>IFERROR($AA482/VLOOKUP(CONCATENATE("EUR",C482),[1]GEINDICE!AR$1:AS$65536,2,0),"")</f>
        <v>30.632073708313211</v>
      </c>
      <c r="AG482" s="46" t="str">
        <f>VLOOKUP(E482,[1]Apresentação!AW$1:AX$65536,2,0)</f>
        <v xml:space="preserve">                    2 - LEATHER AUXILIARIES</v>
      </c>
      <c r="AH482" s="46" t="str">
        <f t="shared" si="129"/>
        <v xml:space="preserve">         5204000078 - NOVALTAN BM BR</v>
      </c>
      <c r="AI482" s="47" t="str">
        <f t="shared" si="130"/>
        <v xml:space="preserve">     L00456 - IVAN JUNIOR DE ANDRADE EEPP</v>
      </c>
      <c r="AJ482" t="str">
        <f t="shared" si="131"/>
        <v xml:space="preserve">     90 - SALES</v>
      </c>
      <c r="AK482" t="str">
        <f t="shared" si="132"/>
        <v/>
      </c>
      <c r="AL482">
        <f t="shared" si="133"/>
        <v>6</v>
      </c>
      <c r="AM482" t="str">
        <f t="shared" si="134"/>
        <v>2025 6</v>
      </c>
      <c r="AN482" t="str">
        <f t="shared" si="135"/>
        <v xml:space="preserve">IVAN </v>
      </c>
    </row>
    <row r="483" spans="1:40" x14ac:dyDescent="0.35">
      <c r="A483">
        <v>83429</v>
      </c>
      <c r="B483" t="s">
        <v>274</v>
      </c>
      <c r="C483" s="31">
        <v>45877</v>
      </c>
      <c r="D483" t="s">
        <v>373</v>
      </c>
      <c r="E483" t="s">
        <v>374</v>
      </c>
      <c r="F483" t="s">
        <v>669</v>
      </c>
      <c r="G483" t="s">
        <v>670</v>
      </c>
      <c r="H483" t="s">
        <v>665</v>
      </c>
      <c r="I483" t="s">
        <v>666</v>
      </c>
      <c r="J483">
        <v>25</v>
      </c>
      <c r="K483">
        <v>239.04</v>
      </c>
      <c r="L483">
        <v>89.342569999999995</v>
      </c>
      <c r="M483">
        <v>48.14</v>
      </c>
      <c r="N483">
        <v>9.5616500000000002</v>
      </c>
      <c r="O483" s="32">
        <f t="shared" si="119"/>
        <v>190.89999999999998</v>
      </c>
      <c r="P483" s="32">
        <f t="shared" si="120"/>
        <v>101.55742999999998</v>
      </c>
      <c r="Q483">
        <v>750529</v>
      </c>
      <c r="R483" t="s">
        <v>298</v>
      </c>
      <c r="S483" t="s">
        <v>500</v>
      </c>
      <c r="T483" t="str">
        <f t="shared" si="121"/>
        <v>VEN</v>
      </c>
      <c r="U483" t="s">
        <v>381</v>
      </c>
      <c r="V483" s="33">
        <f t="shared" si="122"/>
        <v>239.04</v>
      </c>
      <c r="W483">
        <f t="shared" si="123"/>
        <v>25</v>
      </c>
      <c r="X483" s="33">
        <f t="shared" si="124"/>
        <v>190.89999999999998</v>
      </c>
      <c r="Y483" s="33">
        <f t="shared" si="125"/>
        <v>48.14</v>
      </c>
      <c r="Z483" s="45">
        <f t="shared" si="126"/>
        <v>0.40393837851405617</v>
      </c>
      <c r="AA483" s="33">
        <f t="shared" si="127"/>
        <v>96.557429999999982</v>
      </c>
      <c r="AB483" s="45">
        <f t="shared" si="128"/>
        <v>0.50580110005238343</v>
      </c>
      <c r="AC483" s="33">
        <f>IFERROR($X483/VLOOKUP(CONCATENATE("USD",C483),[1]GEINDICE!AR$1:AS$65536,2,0),"")</f>
        <v>35.186345707228952</v>
      </c>
      <c r="AD483" s="33">
        <f>IFERROR($AA483/VLOOKUP(CONCATENATE("USD",C483),[1]GEINDICE!AR$1:AS$65536,2,0),"")</f>
        <v>17.797292365539864</v>
      </c>
      <c r="AE483" s="33">
        <f>IFERROR($X483/VLOOKUP(CONCATENATE("EUR",C483),[1]GEINDICE!AR$1:AS$65536,2,0),"")</f>
        <v>30.177047107176726</v>
      </c>
      <c r="AF483" s="33">
        <f>IFERROR($AA483/VLOOKUP(CONCATENATE("EUR",C483),[1]GEINDICE!AR$1:AS$65536,2,0),"")</f>
        <v>15.263583623142582</v>
      </c>
      <c r="AG483" s="48" t="str">
        <f>VLOOKUP(E483,[1]Apresentação!AW$1:AX$65536,2,0)</f>
        <v xml:space="preserve">                    2 - LEATHER AUXILIARIES</v>
      </c>
      <c r="AH483" s="48" t="str">
        <f t="shared" si="129"/>
        <v xml:space="preserve">         5204000078 - NOVALTAN BM BR</v>
      </c>
      <c r="AI483" s="49" t="str">
        <f t="shared" si="130"/>
        <v xml:space="preserve">     L00456 - IVAN JUNIOR DE ANDRADE EEPP</v>
      </c>
      <c r="AJ483" t="str">
        <f t="shared" si="131"/>
        <v xml:space="preserve">     90 - SALES</v>
      </c>
      <c r="AK483" t="str">
        <f t="shared" si="132"/>
        <v/>
      </c>
      <c r="AL483">
        <f t="shared" si="133"/>
        <v>8</v>
      </c>
      <c r="AM483" t="str">
        <f t="shared" si="134"/>
        <v>2025 8</v>
      </c>
      <c r="AN483" t="str">
        <f t="shared" si="135"/>
        <v xml:space="preserve">IVAN </v>
      </c>
    </row>
    <row r="484" spans="1:40" x14ac:dyDescent="0.35">
      <c r="A484">
        <v>84499</v>
      </c>
      <c r="B484" t="s">
        <v>274</v>
      </c>
      <c r="C484" s="31">
        <v>45965</v>
      </c>
      <c r="D484" t="s">
        <v>373</v>
      </c>
      <c r="E484" t="s">
        <v>374</v>
      </c>
      <c r="F484" t="s">
        <v>669</v>
      </c>
      <c r="G484" t="s">
        <v>670</v>
      </c>
      <c r="H484" t="s">
        <v>665</v>
      </c>
      <c r="I484" t="s">
        <v>666</v>
      </c>
      <c r="J484">
        <v>100</v>
      </c>
      <c r="K484">
        <v>936.34</v>
      </c>
      <c r="L484">
        <v>372.00304999999997</v>
      </c>
      <c r="M484">
        <v>188.58</v>
      </c>
      <c r="N484">
        <v>9.3633799999999994</v>
      </c>
      <c r="O484" s="32">
        <f t="shared" si="119"/>
        <v>747.76</v>
      </c>
      <c r="P484" s="32">
        <f t="shared" si="120"/>
        <v>375.75695000000002</v>
      </c>
      <c r="Q484">
        <v>766111</v>
      </c>
      <c r="R484" t="s">
        <v>298</v>
      </c>
      <c r="S484" t="s">
        <v>500</v>
      </c>
      <c r="T484" t="str">
        <f t="shared" si="121"/>
        <v>VEN</v>
      </c>
      <c r="U484" t="s">
        <v>381</v>
      </c>
      <c r="V484" s="33">
        <f t="shared" si="122"/>
        <v>936.34</v>
      </c>
      <c r="W484">
        <f t="shared" si="123"/>
        <v>100</v>
      </c>
      <c r="X484" s="33">
        <f t="shared" si="124"/>
        <v>747.76</v>
      </c>
      <c r="Y484" s="33">
        <f t="shared" si="125"/>
        <v>188.58</v>
      </c>
      <c r="Z484" s="45">
        <f t="shared" si="126"/>
        <v>0.37994419762052245</v>
      </c>
      <c r="AA484" s="33">
        <f t="shared" si="127"/>
        <v>355.75695000000002</v>
      </c>
      <c r="AB484" s="45">
        <f t="shared" si="128"/>
        <v>0.47576354712742058</v>
      </c>
      <c r="AC484" s="33" t="str">
        <f>IFERROR($X484/VLOOKUP(CONCATENATE("USD",C484),[1]GEINDICE!AR$1:AS$65536,2,0),"")</f>
        <v/>
      </c>
      <c r="AD484" s="33" t="str">
        <f>IFERROR($AA484/VLOOKUP(CONCATENATE("USD",C484),[1]GEINDICE!AR$1:AS$65536,2,0),"")</f>
        <v/>
      </c>
      <c r="AE484" s="33" t="str">
        <f>IFERROR($X484/VLOOKUP(CONCATENATE("EUR",C484),[1]GEINDICE!AR$1:AS$65536,2,0),"")</f>
        <v/>
      </c>
      <c r="AF484" s="33" t="str">
        <f>IFERROR($AA484/VLOOKUP(CONCATENATE("EUR",C484),[1]GEINDICE!AR$1:AS$65536,2,0),"")</f>
        <v/>
      </c>
      <c r="AG484" s="48" t="str">
        <f>VLOOKUP(E484,[1]Apresentação!AW$1:AX$65536,2,0)</f>
        <v xml:space="preserve">                    2 - LEATHER AUXILIARIES</v>
      </c>
      <c r="AH484" s="48" t="str">
        <f t="shared" si="129"/>
        <v xml:space="preserve">         5204000078 - NOVALTAN BM BR</v>
      </c>
      <c r="AI484" s="49" t="str">
        <f t="shared" si="130"/>
        <v xml:space="preserve">     L00456 - IVAN JUNIOR DE ANDRADE EEPP</v>
      </c>
      <c r="AJ484" t="str">
        <f t="shared" si="131"/>
        <v xml:space="preserve">     90 - SALES</v>
      </c>
      <c r="AK484" t="str">
        <f t="shared" si="132"/>
        <v/>
      </c>
      <c r="AL484">
        <f t="shared" si="133"/>
        <v>11</v>
      </c>
      <c r="AM484" t="str">
        <f t="shared" si="134"/>
        <v>2025 11</v>
      </c>
      <c r="AN484" t="str">
        <f t="shared" si="135"/>
        <v xml:space="preserve">IVAN </v>
      </c>
    </row>
    <row r="485" spans="1:40" x14ac:dyDescent="0.35">
      <c r="A485">
        <v>84396</v>
      </c>
      <c r="B485" t="s">
        <v>274</v>
      </c>
      <c r="C485" s="31">
        <v>45958</v>
      </c>
      <c r="D485" t="s">
        <v>373</v>
      </c>
      <c r="E485" t="s">
        <v>374</v>
      </c>
      <c r="F485" t="s">
        <v>671</v>
      </c>
      <c r="G485" t="s">
        <v>672</v>
      </c>
      <c r="H485" t="s">
        <v>665</v>
      </c>
      <c r="I485" t="s">
        <v>666</v>
      </c>
      <c r="J485">
        <v>500</v>
      </c>
      <c r="K485">
        <v>4380.1400000000003</v>
      </c>
      <c r="L485">
        <v>1860.0153299999999</v>
      </c>
      <c r="M485">
        <v>882.16</v>
      </c>
      <c r="N485">
        <v>8.7602700000000002</v>
      </c>
      <c r="O485" s="32">
        <f t="shared" si="119"/>
        <v>3497.9800000000005</v>
      </c>
      <c r="P485" s="32">
        <f t="shared" si="120"/>
        <v>1637.9646700000005</v>
      </c>
      <c r="Q485">
        <v>765434</v>
      </c>
      <c r="R485" t="s">
        <v>298</v>
      </c>
      <c r="S485" t="s">
        <v>500</v>
      </c>
      <c r="T485" t="str">
        <f t="shared" si="121"/>
        <v>VEN</v>
      </c>
      <c r="U485" t="s">
        <v>381</v>
      </c>
      <c r="V485" s="33">
        <f t="shared" si="122"/>
        <v>4380.1400000000003</v>
      </c>
      <c r="W485">
        <f t="shared" si="123"/>
        <v>500</v>
      </c>
      <c r="X485" s="33">
        <f t="shared" si="124"/>
        <v>3497.9800000000005</v>
      </c>
      <c r="Y485" s="33">
        <f t="shared" si="125"/>
        <v>882.16</v>
      </c>
      <c r="Z485" s="45">
        <f t="shared" si="126"/>
        <v>0.35112226321533113</v>
      </c>
      <c r="AA485" s="33">
        <f t="shared" si="127"/>
        <v>1537.9646700000005</v>
      </c>
      <c r="AB485" s="45">
        <f t="shared" si="128"/>
        <v>0.43967223083036505</v>
      </c>
      <c r="AC485" s="33">
        <f>IFERROR($X485/VLOOKUP(CONCATENATE("USD",C485),[1]GEINDICE!AR$1:AS$65536,2,0),"")</f>
        <v>651.51424846340103</v>
      </c>
      <c r="AD485" s="33">
        <f>IFERROR($AA485/VLOOKUP(CONCATENATE("USD",C485),[1]GEINDICE!AR$1:AS$65536,2,0),"")</f>
        <v>286.45272303967226</v>
      </c>
      <c r="AE485" s="33">
        <f>IFERROR($X485/VLOOKUP(CONCATENATE("EUR",C485),[1]GEINDICE!AR$1:AS$65536,2,0),"")</f>
        <v>558.75597016117445</v>
      </c>
      <c r="AF485" s="33">
        <f>IFERROR($AA485/VLOOKUP(CONCATENATE("EUR",C485),[1]GEINDICE!AR$1:AS$65536,2,0),"")</f>
        <v>245.66948389054846</v>
      </c>
      <c r="AG485" s="48" t="str">
        <f>VLOOKUP(E485,[1]Apresentação!AW$1:AX$65536,2,0)</f>
        <v xml:space="preserve">                    2 - LEATHER AUXILIARIES</v>
      </c>
      <c r="AH485" s="48" t="str">
        <f t="shared" si="129"/>
        <v xml:space="preserve">         5204000078 - NOVALTAN BM BR</v>
      </c>
      <c r="AI485" s="49" t="str">
        <f t="shared" si="130"/>
        <v xml:space="preserve">     L00277 - TREAT INDUSTRIA E COMERCIO DE COUROS LTDA</v>
      </c>
      <c r="AJ485" t="str">
        <f t="shared" si="131"/>
        <v xml:space="preserve">     90 - SALES</v>
      </c>
      <c r="AK485" t="str">
        <f t="shared" si="132"/>
        <v/>
      </c>
      <c r="AL485">
        <f t="shared" si="133"/>
        <v>10</v>
      </c>
      <c r="AM485" t="str">
        <f t="shared" si="134"/>
        <v>2025 10</v>
      </c>
      <c r="AN485" t="str">
        <f t="shared" si="135"/>
        <v xml:space="preserve">TREAT </v>
      </c>
    </row>
    <row r="486" spans="1:40" x14ac:dyDescent="0.35">
      <c r="A486">
        <v>84842</v>
      </c>
      <c r="B486" t="s">
        <v>274</v>
      </c>
      <c r="C486" s="31">
        <v>45989</v>
      </c>
      <c r="D486" t="s">
        <v>373</v>
      </c>
      <c r="E486" t="s">
        <v>374</v>
      </c>
      <c r="F486" t="s">
        <v>667</v>
      </c>
      <c r="G486" t="s">
        <v>668</v>
      </c>
      <c r="H486" t="s">
        <v>665</v>
      </c>
      <c r="I486" t="s">
        <v>666</v>
      </c>
      <c r="J486">
        <v>1000</v>
      </c>
      <c r="K486">
        <v>8290.9500000000007</v>
      </c>
      <c r="L486">
        <v>3720.0304900000001</v>
      </c>
      <c r="M486">
        <v>1669.79</v>
      </c>
      <c r="N486">
        <v>8.2909500000000005</v>
      </c>
      <c r="O486" s="32">
        <f t="shared" si="119"/>
        <v>6621.1600000000008</v>
      </c>
      <c r="P486" s="32">
        <f t="shared" si="120"/>
        <v>2901.1295100000007</v>
      </c>
      <c r="Q486">
        <v>768624</v>
      </c>
      <c r="R486" t="s">
        <v>298</v>
      </c>
      <c r="S486" t="s">
        <v>500</v>
      </c>
      <c r="T486" t="str">
        <f t="shared" si="121"/>
        <v>VEN</v>
      </c>
      <c r="U486" t="s">
        <v>381</v>
      </c>
      <c r="V486" s="33">
        <f t="shared" si="122"/>
        <v>8290.9500000000007</v>
      </c>
      <c r="W486">
        <f t="shared" si="123"/>
        <v>1000</v>
      </c>
      <c r="X486" s="33">
        <f t="shared" si="124"/>
        <v>6621.1600000000008</v>
      </c>
      <c r="Y486" s="33">
        <f t="shared" si="125"/>
        <v>1669.79</v>
      </c>
      <c r="Z486" s="45">
        <f t="shared" si="126"/>
        <v>0.32579252196672281</v>
      </c>
      <c r="AA486" s="33">
        <f t="shared" si="127"/>
        <v>2701.1295100000007</v>
      </c>
      <c r="AB486" s="45">
        <f t="shared" si="128"/>
        <v>0.40795412133221376</v>
      </c>
      <c r="AC486" s="33" t="str">
        <f>IFERROR($X486/VLOOKUP(CONCATENATE("USD",C486),[1]GEINDICE!AR$1:AS$65536,2,0),"")</f>
        <v/>
      </c>
      <c r="AD486" s="33" t="str">
        <f>IFERROR($AA486/VLOOKUP(CONCATENATE("USD",C486),[1]GEINDICE!AR$1:AS$65536,2,0),"")</f>
        <v/>
      </c>
      <c r="AE486" s="33" t="str">
        <f>IFERROR($X486/VLOOKUP(CONCATENATE("EUR",C486),[1]GEINDICE!AR$1:AS$65536,2,0),"")</f>
        <v/>
      </c>
      <c r="AF486" s="33" t="str">
        <f>IFERROR($AA486/VLOOKUP(CONCATENATE("EUR",C486),[1]GEINDICE!AR$1:AS$65536,2,0),"")</f>
        <v/>
      </c>
      <c r="AG486" s="48" t="str">
        <f>VLOOKUP(E486,[1]Apresentação!AW$1:AX$65536,2,0)</f>
        <v xml:space="preserve">                    2 - LEATHER AUXILIARIES</v>
      </c>
      <c r="AH486" s="48" t="str">
        <f t="shared" si="129"/>
        <v xml:space="preserve">         5204000078 - NOVALTAN BM BR</v>
      </c>
      <c r="AI486" s="49" t="str">
        <f t="shared" si="130"/>
        <v xml:space="preserve">     L00109 - FAF ARTEFATOS DE COURO LTDA - ME</v>
      </c>
      <c r="AJ486" t="str">
        <f t="shared" si="131"/>
        <v xml:space="preserve">     90 - SALES</v>
      </c>
      <c r="AK486" t="str">
        <f t="shared" si="132"/>
        <v/>
      </c>
      <c r="AL486">
        <f t="shared" si="133"/>
        <v>11</v>
      </c>
      <c r="AM486" t="str">
        <f t="shared" si="134"/>
        <v>2025 11</v>
      </c>
      <c r="AN486" t="str">
        <f t="shared" si="135"/>
        <v xml:space="preserve">FAF </v>
      </c>
    </row>
    <row r="487" spans="1:40" x14ac:dyDescent="0.35">
      <c r="A487">
        <v>84713</v>
      </c>
      <c r="B487" t="s">
        <v>274</v>
      </c>
      <c r="C487" s="31">
        <v>45980</v>
      </c>
      <c r="D487" t="s">
        <v>373</v>
      </c>
      <c r="E487" t="s">
        <v>374</v>
      </c>
      <c r="F487" t="s">
        <v>669</v>
      </c>
      <c r="G487" t="s">
        <v>670</v>
      </c>
      <c r="H487" t="s">
        <v>665</v>
      </c>
      <c r="I487" t="s">
        <v>666</v>
      </c>
      <c r="J487">
        <v>25</v>
      </c>
      <c r="K487">
        <v>233.45000000000002</v>
      </c>
      <c r="L487">
        <v>93.00076</v>
      </c>
      <c r="M487">
        <v>47.01</v>
      </c>
      <c r="N487">
        <v>9.3381799999999995</v>
      </c>
      <c r="O487" s="32">
        <f t="shared" si="119"/>
        <v>186.44000000000003</v>
      </c>
      <c r="P487" s="32">
        <f t="shared" si="120"/>
        <v>93.439240000000026</v>
      </c>
      <c r="Q487">
        <v>767728</v>
      </c>
      <c r="R487" t="s">
        <v>298</v>
      </c>
      <c r="S487" t="s">
        <v>500</v>
      </c>
      <c r="T487" t="str">
        <f t="shared" si="121"/>
        <v>VEN</v>
      </c>
      <c r="U487" t="s">
        <v>381</v>
      </c>
      <c r="V487" s="33">
        <f t="shared" si="122"/>
        <v>233.45000000000002</v>
      </c>
      <c r="W487">
        <f t="shared" si="123"/>
        <v>25</v>
      </c>
      <c r="X487" s="33">
        <f t="shared" si="124"/>
        <v>186.44000000000003</v>
      </c>
      <c r="Y487" s="33">
        <f t="shared" si="125"/>
        <v>47.01</v>
      </c>
      <c r="Z487" s="45">
        <f t="shared" si="126"/>
        <v>0.37883589633754561</v>
      </c>
      <c r="AA487" s="33">
        <f t="shared" si="127"/>
        <v>88.439240000000026</v>
      </c>
      <c r="AB487" s="45">
        <f t="shared" si="128"/>
        <v>0.47435764857326762</v>
      </c>
      <c r="AC487" s="33" t="str">
        <f>IFERROR($X487/VLOOKUP(CONCATENATE("USD",C487),[1]GEINDICE!AR$1:AS$65536,2,0),"")</f>
        <v/>
      </c>
      <c r="AD487" s="33" t="str">
        <f>IFERROR($AA487/VLOOKUP(CONCATENATE("USD",C487),[1]GEINDICE!AR$1:AS$65536,2,0),"")</f>
        <v/>
      </c>
      <c r="AE487" s="33" t="str">
        <f>IFERROR($X487/VLOOKUP(CONCATENATE("EUR",C487),[1]GEINDICE!AR$1:AS$65536,2,0),"")</f>
        <v/>
      </c>
      <c r="AF487" s="33" t="str">
        <f>IFERROR($AA487/VLOOKUP(CONCATENATE("EUR",C487),[1]GEINDICE!AR$1:AS$65536,2,0),"")</f>
        <v/>
      </c>
      <c r="AG487" s="48" t="str">
        <f>VLOOKUP(E487,[1]Apresentação!AW$1:AX$65536,2,0)</f>
        <v xml:space="preserve">                    2 - LEATHER AUXILIARIES</v>
      </c>
      <c r="AH487" s="48" t="str">
        <f t="shared" si="129"/>
        <v xml:space="preserve">         5204000078 - NOVALTAN BM BR</v>
      </c>
      <c r="AI487" s="49" t="str">
        <f t="shared" si="130"/>
        <v xml:space="preserve">     L00456 - IVAN JUNIOR DE ANDRADE EEPP</v>
      </c>
      <c r="AJ487" t="str">
        <f t="shared" si="131"/>
        <v xml:space="preserve">     90 - SALES</v>
      </c>
      <c r="AK487" t="str">
        <f t="shared" si="132"/>
        <v/>
      </c>
      <c r="AL487">
        <f t="shared" si="133"/>
        <v>11</v>
      </c>
      <c r="AM487" t="str">
        <f t="shared" si="134"/>
        <v>2025 11</v>
      </c>
      <c r="AN487" t="str">
        <f t="shared" si="135"/>
        <v xml:space="preserve">IVAN </v>
      </c>
    </row>
    <row r="488" spans="1:40" x14ac:dyDescent="0.35">
      <c r="A488">
        <v>81355</v>
      </c>
      <c r="B488" t="s">
        <v>274</v>
      </c>
      <c r="C488" s="31">
        <v>45709</v>
      </c>
      <c r="D488" t="s">
        <v>373</v>
      </c>
      <c r="E488" t="s">
        <v>374</v>
      </c>
      <c r="F488" t="s">
        <v>671</v>
      </c>
      <c r="G488" t="s">
        <v>672</v>
      </c>
      <c r="H488" t="s">
        <v>665</v>
      </c>
      <c r="I488" t="s">
        <v>666</v>
      </c>
      <c r="J488">
        <v>200</v>
      </c>
      <c r="K488">
        <v>1858.82</v>
      </c>
      <c r="L488">
        <v>733.04898000000003</v>
      </c>
      <c r="M488">
        <v>239.41</v>
      </c>
      <c r="N488">
        <v>9.2941000000000003</v>
      </c>
      <c r="O488" s="32">
        <f t="shared" si="119"/>
        <v>1619.4099999999999</v>
      </c>
      <c r="P488" s="32">
        <f t="shared" si="120"/>
        <v>886.36101999999983</v>
      </c>
      <c r="Q488">
        <v>710907</v>
      </c>
      <c r="R488" t="s">
        <v>281</v>
      </c>
      <c r="S488" t="s">
        <v>292</v>
      </c>
      <c r="T488" t="str">
        <f t="shared" si="121"/>
        <v>VEN</v>
      </c>
      <c r="U488" t="s">
        <v>293</v>
      </c>
      <c r="V488" s="33">
        <f t="shared" si="122"/>
        <v>1858.82</v>
      </c>
      <c r="W488">
        <f t="shared" si="123"/>
        <v>200</v>
      </c>
      <c r="X488" s="33">
        <f t="shared" si="124"/>
        <v>1619.4099999999999</v>
      </c>
      <c r="Y488" s="33">
        <f t="shared" si="125"/>
        <v>239.41</v>
      </c>
      <c r="Z488" s="45">
        <f t="shared" si="126"/>
        <v>0.45532166643354377</v>
      </c>
      <c r="AA488" s="33">
        <f t="shared" si="127"/>
        <v>846.36101999999983</v>
      </c>
      <c r="AB488" s="45">
        <f t="shared" si="128"/>
        <v>0.52263541660234281</v>
      </c>
      <c r="AC488" s="33">
        <f>IFERROR($X488/VLOOKUP(CONCATENATE("USD",C488),[1]GEINDICE!AR$1:AS$65536,2,0),"")</f>
        <v>283.97250425237166</v>
      </c>
      <c r="AD488" s="33">
        <f>IFERROR($AA488/VLOOKUP(CONCATENATE("USD",C488),[1]GEINDICE!AR$1:AS$65536,2,0),"")</f>
        <v>148.4140880635488</v>
      </c>
      <c r="AE488" s="33">
        <f>IFERROR($X488/VLOOKUP(CONCATENATE("EUR",C488),[1]GEINDICE!AR$1:AS$65536,2,0),"")</f>
        <v>271.6128274797893</v>
      </c>
      <c r="AF488" s="33">
        <f>IFERROR($AA488/VLOOKUP(CONCATENATE("EUR",C488),[1]GEINDICE!AR$1:AS$65536,2,0),"")</f>
        <v>141.95448324443993</v>
      </c>
      <c r="AG488" s="48" t="str">
        <f>VLOOKUP(E488,[1]Apresentação!AW$1:AX$65536,2,0)</f>
        <v xml:space="preserve">                    2 - LEATHER AUXILIARIES</v>
      </c>
      <c r="AH488" s="48" t="str">
        <f t="shared" si="129"/>
        <v xml:space="preserve">         5204000078 - NOVALTAN BM BR</v>
      </c>
      <c r="AI488" s="49" t="str">
        <f t="shared" si="130"/>
        <v xml:space="preserve">     L00277 - TREAT INDUSTRIA E COMERCIO DE COUROS LTDA</v>
      </c>
      <c r="AJ488" t="str">
        <f t="shared" si="131"/>
        <v xml:space="preserve">     90 - SALES</v>
      </c>
      <c r="AK488" t="str">
        <f t="shared" si="132"/>
        <v/>
      </c>
      <c r="AL488">
        <f t="shared" si="133"/>
        <v>2</v>
      </c>
      <c r="AM488" t="str">
        <f t="shared" si="134"/>
        <v>2025 2</v>
      </c>
      <c r="AN488" t="str">
        <f t="shared" si="135"/>
        <v xml:space="preserve">TREAT </v>
      </c>
    </row>
    <row r="489" spans="1:40" x14ac:dyDescent="0.35">
      <c r="A489">
        <v>82772</v>
      </c>
      <c r="B489" t="s">
        <v>274</v>
      </c>
      <c r="C489" s="31">
        <v>45821</v>
      </c>
      <c r="D489" t="s">
        <v>373</v>
      </c>
      <c r="E489" t="s">
        <v>374</v>
      </c>
      <c r="F489" t="s">
        <v>669</v>
      </c>
      <c r="G489" t="s">
        <v>670</v>
      </c>
      <c r="H489" t="s">
        <v>665</v>
      </c>
      <c r="I489" t="s">
        <v>666</v>
      </c>
      <c r="J489">
        <v>25</v>
      </c>
      <c r="K489">
        <v>242.32</v>
      </c>
      <c r="L489">
        <v>89.342960000000005</v>
      </c>
      <c r="M489">
        <v>31.21</v>
      </c>
      <c r="N489">
        <v>9.6928999999999998</v>
      </c>
      <c r="O489" s="32">
        <f t="shared" si="119"/>
        <v>211.10999999999999</v>
      </c>
      <c r="P489" s="32">
        <f t="shared" si="120"/>
        <v>121.76703999999998</v>
      </c>
      <c r="Q489">
        <v>741352</v>
      </c>
      <c r="R489" t="s">
        <v>281</v>
      </c>
      <c r="S489" t="s">
        <v>292</v>
      </c>
      <c r="T489" t="str">
        <f t="shared" si="121"/>
        <v>VEN</v>
      </c>
      <c r="U489" t="s">
        <v>381</v>
      </c>
      <c r="V489" s="33">
        <f t="shared" si="122"/>
        <v>242.32</v>
      </c>
      <c r="W489">
        <f t="shared" si="123"/>
        <v>25</v>
      </c>
      <c r="X489" s="33">
        <f t="shared" si="124"/>
        <v>211.10999999999999</v>
      </c>
      <c r="Y489" s="33">
        <f t="shared" si="125"/>
        <v>31.21</v>
      </c>
      <c r="Z489" s="45">
        <f t="shared" si="126"/>
        <v>0.48187124463519304</v>
      </c>
      <c r="AA489" s="33">
        <f t="shared" si="127"/>
        <v>116.76703999999998</v>
      </c>
      <c r="AB489" s="45">
        <f t="shared" si="128"/>
        <v>0.55310994268390878</v>
      </c>
      <c r="AC489" s="33">
        <f>IFERROR($X489/VLOOKUP(CONCATENATE("USD",C489),[1]GEINDICE!AR$1:AS$65536,2,0),"")</f>
        <v>37.933946668583339</v>
      </c>
      <c r="AD489" s="33">
        <f>IFERROR($AA489/VLOOKUP(CONCATENATE("USD",C489),[1]GEINDICE!AR$1:AS$65536,2,0),"")</f>
        <v>20.981643067634582</v>
      </c>
      <c r="AE489" s="33">
        <f>IFERROR($X489/VLOOKUP(CONCATENATE("EUR",C489),[1]GEINDICE!AR$1:AS$65536,2,0),"")</f>
        <v>32.820297560748095</v>
      </c>
      <c r="AF489" s="33">
        <f>IFERROR($AA489/VLOOKUP(CONCATENATE("EUR",C489),[1]GEINDICE!AR$1:AS$65536,2,0),"")</f>
        <v>18.15323290269421</v>
      </c>
      <c r="AG489" s="48" t="str">
        <f>VLOOKUP(E489,[1]Apresentação!AW$1:AX$65536,2,0)</f>
        <v xml:space="preserve">                    2 - LEATHER AUXILIARIES</v>
      </c>
      <c r="AH489" s="48" t="str">
        <f t="shared" si="129"/>
        <v xml:space="preserve">         5204000078 - NOVALTAN BM BR</v>
      </c>
      <c r="AI489" s="49" t="str">
        <f t="shared" si="130"/>
        <v xml:space="preserve">     L00456 - IVAN JUNIOR DE ANDRADE EEPP</v>
      </c>
      <c r="AJ489" t="str">
        <f t="shared" si="131"/>
        <v xml:space="preserve">     90 - SALES</v>
      </c>
      <c r="AK489" t="str">
        <f t="shared" si="132"/>
        <v/>
      </c>
      <c r="AL489">
        <f t="shared" si="133"/>
        <v>6</v>
      </c>
      <c r="AM489" t="str">
        <f t="shared" si="134"/>
        <v>2025 6</v>
      </c>
      <c r="AN489" t="str">
        <f t="shared" si="135"/>
        <v xml:space="preserve">IVAN </v>
      </c>
    </row>
    <row r="490" spans="1:40" x14ac:dyDescent="0.35">
      <c r="A490">
        <v>81200</v>
      </c>
      <c r="B490" t="s">
        <v>274</v>
      </c>
      <c r="C490" s="31">
        <v>45695</v>
      </c>
      <c r="D490" t="s">
        <v>373</v>
      </c>
      <c r="E490" t="s">
        <v>374</v>
      </c>
      <c r="F490" t="s">
        <v>427</v>
      </c>
      <c r="G490" t="s">
        <v>428</v>
      </c>
      <c r="H490" t="s">
        <v>679</v>
      </c>
      <c r="I490" t="s">
        <v>680</v>
      </c>
      <c r="J490">
        <v>600</v>
      </c>
      <c r="K490">
        <v>5970.74</v>
      </c>
      <c r="L490">
        <v>2666.6433999999999</v>
      </c>
      <c r="M490">
        <v>1202.51</v>
      </c>
      <c r="N490">
        <v>9.9512299999999989</v>
      </c>
      <c r="O490" s="32">
        <f t="shared" si="119"/>
        <v>4768.2299999999996</v>
      </c>
      <c r="P490" s="32">
        <f t="shared" si="120"/>
        <v>2101.5865999999996</v>
      </c>
      <c r="Q490">
        <v>709505</v>
      </c>
      <c r="R490" t="s">
        <v>312</v>
      </c>
      <c r="S490" t="s">
        <v>312</v>
      </c>
      <c r="T490" t="str">
        <f t="shared" si="121"/>
        <v>VEN</v>
      </c>
      <c r="U490" t="s">
        <v>313</v>
      </c>
      <c r="V490" s="33">
        <f t="shared" si="122"/>
        <v>5970.74</v>
      </c>
      <c r="W490">
        <f t="shared" si="123"/>
        <v>600</v>
      </c>
      <c r="X490" s="33">
        <f t="shared" si="124"/>
        <v>4768.2299999999996</v>
      </c>
      <c r="Y490" s="33">
        <f t="shared" si="125"/>
        <v>1202.51</v>
      </c>
      <c r="Z490" s="45">
        <f t="shared" si="126"/>
        <v>0.33188291568549289</v>
      </c>
      <c r="AA490" s="33">
        <f t="shared" si="127"/>
        <v>1981.5865999999996</v>
      </c>
      <c r="AB490" s="45">
        <f t="shared" si="128"/>
        <v>0.41558116953250995</v>
      </c>
      <c r="AC490" s="33">
        <f>IFERROR($X490/VLOOKUP(CONCATENATE("USD",C490),[1]GEINDICE!AR$1:AS$65536,2,0),"")</f>
        <v>828.43615893809601</v>
      </c>
      <c r="AD490" s="33">
        <f>IFERROR($AA490/VLOOKUP(CONCATENATE("USD",C490),[1]GEINDICE!AR$1:AS$65536,2,0),"")</f>
        <v>344.28246781451423</v>
      </c>
      <c r="AE490" s="33">
        <f>IFERROR($X490/VLOOKUP(CONCATENATE("EUR",C490),[1]GEINDICE!AR$1:AS$65536,2,0),"")</f>
        <v>800.10571356657431</v>
      </c>
      <c r="AF490" s="33">
        <f>IFERROR($AA490/VLOOKUP(CONCATENATE("EUR",C490),[1]GEINDICE!AR$1:AS$65536,2,0),"")</f>
        <v>332.50886819364035</v>
      </c>
      <c r="AG490" s="48" t="str">
        <f>VLOOKUP(E490,[1]Apresentação!AW$1:AX$65536,2,0)</f>
        <v xml:space="preserve">                    2 - LEATHER AUXILIARIES</v>
      </c>
      <c r="AH490" s="48" t="str">
        <f t="shared" si="129"/>
        <v xml:space="preserve">         5204000047 - NOVALTAN CA BR</v>
      </c>
      <c r="AI490" s="49" t="str">
        <f t="shared" si="130"/>
        <v xml:space="preserve">     L00258 - CORTUME KRUMENAUER SA</v>
      </c>
      <c r="AJ490" t="str">
        <f t="shared" si="131"/>
        <v xml:space="preserve">     90 - SALES</v>
      </c>
      <c r="AK490" t="str">
        <f t="shared" si="132"/>
        <v/>
      </c>
      <c r="AL490">
        <f t="shared" si="133"/>
        <v>2</v>
      </c>
      <c r="AM490" t="str">
        <f t="shared" si="134"/>
        <v>2025 2</v>
      </c>
      <c r="AN490" t="str">
        <f t="shared" si="135"/>
        <v xml:space="preserve">CORTUME </v>
      </c>
    </row>
    <row r="491" spans="1:40" x14ac:dyDescent="0.35">
      <c r="A491">
        <v>81827</v>
      </c>
      <c r="B491" t="s">
        <v>274</v>
      </c>
      <c r="C491" s="31">
        <v>45744</v>
      </c>
      <c r="D491" t="s">
        <v>373</v>
      </c>
      <c r="E491" t="s">
        <v>374</v>
      </c>
      <c r="F491" t="s">
        <v>427</v>
      </c>
      <c r="G491" t="s">
        <v>428</v>
      </c>
      <c r="H491" t="s">
        <v>679</v>
      </c>
      <c r="I491" t="s">
        <v>680</v>
      </c>
      <c r="J491">
        <v>600</v>
      </c>
      <c r="K491">
        <v>5931.32</v>
      </c>
      <c r="L491">
        <v>2666.6433999999999</v>
      </c>
      <c r="M491">
        <v>1194.57</v>
      </c>
      <c r="N491">
        <v>9.8855299999999993</v>
      </c>
      <c r="O491" s="32">
        <f t="shared" si="119"/>
        <v>4736.75</v>
      </c>
      <c r="P491" s="32">
        <f t="shared" si="120"/>
        <v>2070.1066000000001</v>
      </c>
      <c r="Q491">
        <v>723125</v>
      </c>
      <c r="R491" t="s">
        <v>312</v>
      </c>
      <c r="S491" t="s">
        <v>312</v>
      </c>
      <c r="T491" t="str">
        <f t="shared" si="121"/>
        <v>VEN</v>
      </c>
      <c r="U491" t="s">
        <v>313</v>
      </c>
      <c r="V491" s="33">
        <f t="shared" si="122"/>
        <v>5931.32</v>
      </c>
      <c r="W491">
        <f t="shared" si="123"/>
        <v>600</v>
      </c>
      <c r="X491" s="33">
        <f t="shared" si="124"/>
        <v>4736.75</v>
      </c>
      <c r="Y491" s="33">
        <f t="shared" si="125"/>
        <v>1194.57</v>
      </c>
      <c r="Z491" s="45">
        <f t="shared" si="126"/>
        <v>0.32878121564845603</v>
      </c>
      <c r="AA491" s="33">
        <f t="shared" si="127"/>
        <v>1950.1066000000001</v>
      </c>
      <c r="AB491" s="45">
        <f t="shared" si="128"/>
        <v>0.41169717633398428</v>
      </c>
      <c r="AC491" s="33">
        <f>IFERROR($X491/VLOOKUP(CONCATENATE("USD",C491),[1]GEINDICE!AR$1:AS$65536,2,0),"")</f>
        <v>821.49670482136662</v>
      </c>
      <c r="AD491" s="33">
        <f>IFERROR($AA491/VLOOKUP(CONCATENATE("USD",C491),[1]GEINDICE!AR$1:AS$65536,2,0),"")</f>
        <v>338.2078737426292</v>
      </c>
      <c r="AE491" s="33">
        <f>IFERROR($X491/VLOOKUP(CONCATENATE("EUR",C491),[1]GEINDICE!AR$1:AS$65536,2,0),"")</f>
        <v>758.81485990740589</v>
      </c>
      <c r="AF491" s="33">
        <f>IFERROR($AA491/VLOOKUP(CONCATENATE("EUR",C491),[1]GEINDICE!AR$1:AS$65536,2,0),"")</f>
        <v>312.40193518414685</v>
      </c>
      <c r="AG491" s="48" t="str">
        <f>VLOOKUP(E491,[1]Apresentação!AW$1:AX$65536,2,0)</f>
        <v xml:space="preserve">                    2 - LEATHER AUXILIARIES</v>
      </c>
      <c r="AH491" s="48" t="str">
        <f t="shared" si="129"/>
        <v xml:space="preserve">         5204000047 - NOVALTAN CA BR</v>
      </c>
      <c r="AI491" s="49" t="str">
        <f t="shared" si="130"/>
        <v xml:space="preserve">     L00258 - CORTUME KRUMENAUER SA</v>
      </c>
      <c r="AJ491" t="str">
        <f t="shared" si="131"/>
        <v xml:space="preserve">     90 - SALES</v>
      </c>
      <c r="AK491" t="str">
        <f t="shared" si="132"/>
        <v/>
      </c>
      <c r="AL491">
        <f t="shared" si="133"/>
        <v>3</v>
      </c>
      <c r="AM491" t="str">
        <f t="shared" si="134"/>
        <v>2025 3</v>
      </c>
      <c r="AN491" t="str">
        <f t="shared" si="135"/>
        <v xml:space="preserve">CORTUME </v>
      </c>
    </row>
    <row r="492" spans="1:40" x14ac:dyDescent="0.35">
      <c r="A492">
        <v>81286</v>
      </c>
      <c r="B492" t="s">
        <v>274</v>
      </c>
      <c r="C492" s="31">
        <v>45702</v>
      </c>
      <c r="D492" t="s">
        <v>373</v>
      </c>
      <c r="E492" t="s">
        <v>374</v>
      </c>
      <c r="F492" t="s">
        <v>427</v>
      </c>
      <c r="G492" t="s">
        <v>428</v>
      </c>
      <c r="H492" t="s">
        <v>679</v>
      </c>
      <c r="I492" t="s">
        <v>680</v>
      </c>
      <c r="J492">
        <v>300</v>
      </c>
      <c r="K492">
        <v>2981.86</v>
      </c>
      <c r="L492">
        <v>1333.3217</v>
      </c>
      <c r="M492">
        <v>600.55999999999995</v>
      </c>
      <c r="N492">
        <v>9.9395399999999992</v>
      </c>
      <c r="O492" s="32">
        <f t="shared" si="119"/>
        <v>2381.3000000000002</v>
      </c>
      <c r="P492" s="32">
        <f t="shared" si="120"/>
        <v>1047.9783000000002</v>
      </c>
      <c r="Q492">
        <v>710212</v>
      </c>
      <c r="R492" t="s">
        <v>312</v>
      </c>
      <c r="S492" t="s">
        <v>312</v>
      </c>
      <c r="T492" t="str">
        <f t="shared" si="121"/>
        <v>VEN</v>
      </c>
      <c r="U492" t="s">
        <v>313</v>
      </c>
      <c r="V492" s="33">
        <f t="shared" si="122"/>
        <v>2981.86</v>
      </c>
      <c r="W492">
        <f t="shared" si="123"/>
        <v>300</v>
      </c>
      <c r="X492" s="33">
        <f t="shared" si="124"/>
        <v>2381.3000000000002</v>
      </c>
      <c r="Y492" s="33">
        <f t="shared" si="125"/>
        <v>600.55999999999995</v>
      </c>
      <c r="Z492" s="45">
        <f t="shared" si="126"/>
        <v>0.33132953928085163</v>
      </c>
      <c r="AA492" s="33">
        <f t="shared" si="127"/>
        <v>987.97830000000022</v>
      </c>
      <c r="AB492" s="45">
        <f t="shared" si="128"/>
        <v>0.41489031201444593</v>
      </c>
      <c r="AC492" s="33">
        <f>IFERROR($X492/VLOOKUP(CONCATENATE("USD",C492),[1]GEINDICE!AR$1:AS$65536,2,0),"")</f>
        <v>415.70797618839799</v>
      </c>
      <c r="AD492" s="33">
        <f>IFERROR($AA492/VLOOKUP(CONCATENATE("USD",C492),[1]GEINDICE!AR$1:AS$65536,2,0),"")</f>
        <v>172.4732119476983</v>
      </c>
      <c r="AE492" s="33">
        <f>IFERROR($X492/VLOOKUP(CONCATENATE("EUR",C492),[1]GEINDICE!AR$1:AS$65536,2,0),"")</f>
        <v>395.57135500589709</v>
      </c>
      <c r="AF492" s="33">
        <f>IFERROR($AA492/VLOOKUP(CONCATENATE("EUR",C492),[1]GEINDICE!AR$1:AS$65536,2,0),"")</f>
        <v>164.1187229023738</v>
      </c>
      <c r="AG492" s="48" t="str">
        <f>VLOOKUP(E492,[1]Apresentação!AW$1:AX$65536,2,0)</f>
        <v xml:space="preserve">                    2 - LEATHER AUXILIARIES</v>
      </c>
      <c r="AH492" s="48" t="str">
        <f t="shared" si="129"/>
        <v xml:space="preserve">         5204000047 - NOVALTAN CA BR</v>
      </c>
      <c r="AI492" s="49" t="str">
        <f t="shared" si="130"/>
        <v xml:space="preserve">     L00258 - CORTUME KRUMENAUER SA</v>
      </c>
      <c r="AJ492" t="str">
        <f t="shared" si="131"/>
        <v xml:space="preserve">     90 - SALES</v>
      </c>
      <c r="AK492" t="str">
        <f t="shared" si="132"/>
        <v/>
      </c>
      <c r="AL492">
        <f t="shared" si="133"/>
        <v>2</v>
      </c>
      <c r="AM492" t="str">
        <f t="shared" si="134"/>
        <v>2025 2</v>
      </c>
      <c r="AN492" t="str">
        <f t="shared" si="135"/>
        <v xml:space="preserve">CORTUME </v>
      </c>
    </row>
    <row r="493" spans="1:40" x14ac:dyDescent="0.35">
      <c r="A493">
        <v>80899</v>
      </c>
      <c r="B493" t="s">
        <v>274</v>
      </c>
      <c r="C493" s="31">
        <v>45673</v>
      </c>
      <c r="D493" t="s">
        <v>373</v>
      </c>
      <c r="E493" t="s">
        <v>374</v>
      </c>
      <c r="F493" t="s">
        <v>427</v>
      </c>
      <c r="G493" t="s">
        <v>428</v>
      </c>
      <c r="H493" t="s">
        <v>679</v>
      </c>
      <c r="I493" t="s">
        <v>680</v>
      </c>
      <c r="J493">
        <v>600</v>
      </c>
      <c r="K493">
        <v>6393.92</v>
      </c>
      <c r="L493">
        <v>2597.1226099999999</v>
      </c>
      <c r="M493">
        <v>1287.74</v>
      </c>
      <c r="N493">
        <v>10.65654</v>
      </c>
      <c r="O493" s="32">
        <f t="shared" si="119"/>
        <v>5106.18</v>
      </c>
      <c r="P493" s="32">
        <f t="shared" si="120"/>
        <v>2509.0573900000004</v>
      </c>
      <c r="Q493">
        <v>707268</v>
      </c>
      <c r="R493" t="s">
        <v>312</v>
      </c>
      <c r="S493" t="s">
        <v>312</v>
      </c>
      <c r="T493" t="str">
        <f t="shared" si="121"/>
        <v>VEN</v>
      </c>
      <c r="U493" t="s">
        <v>313</v>
      </c>
      <c r="V493" s="33">
        <f t="shared" si="122"/>
        <v>6393.92</v>
      </c>
      <c r="W493">
        <f t="shared" si="123"/>
        <v>600</v>
      </c>
      <c r="X493" s="33">
        <f t="shared" si="124"/>
        <v>5106.18</v>
      </c>
      <c r="Y493" s="33">
        <f t="shared" si="125"/>
        <v>1287.74</v>
      </c>
      <c r="Z493" s="45">
        <f t="shared" si="126"/>
        <v>0.3736451801086032</v>
      </c>
      <c r="AA493" s="33">
        <f t="shared" si="127"/>
        <v>2389.0573900000004</v>
      </c>
      <c r="AB493" s="45">
        <f t="shared" si="128"/>
        <v>0.46787567026622645</v>
      </c>
      <c r="AC493" s="33">
        <f>IFERROR($X493/VLOOKUP(CONCATENATE("USD",C493),[1]GEINDICE!AR$1:AS$65536,2,0),"")</f>
        <v>846.48718543814857</v>
      </c>
      <c r="AD493" s="33">
        <f>IFERROR($AA493/VLOOKUP(CONCATENATE("USD",C493),[1]GEINDICE!AR$1:AS$65536,2,0),"")</f>
        <v>396.05075925864531</v>
      </c>
      <c r="AE493" s="33">
        <f>IFERROR($X493/VLOOKUP(CONCATENATE("EUR",C493),[1]GEINDICE!AR$1:AS$65536,2,0),"")</f>
        <v>821.6690267765191</v>
      </c>
      <c r="AF493" s="33">
        <f>IFERROR($AA493/VLOOKUP(CONCATENATE("EUR",C493),[1]GEINDICE!AR$1:AS$65536,2,0),"")</f>
        <v>384.43894664006183</v>
      </c>
      <c r="AG493" s="48" t="str">
        <f>VLOOKUP(E493,[1]Apresentação!AW$1:AX$65536,2,0)</f>
        <v xml:space="preserve">                    2 - LEATHER AUXILIARIES</v>
      </c>
      <c r="AH493" s="48" t="str">
        <f t="shared" si="129"/>
        <v xml:space="preserve">         5204000047 - NOVALTAN CA BR</v>
      </c>
      <c r="AI493" s="49" t="str">
        <f t="shared" si="130"/>
        <v xml:space="preserve">     L00258 - CORTUME KRUMENAUER SA</v>
      </c>
      <c r="AJ493" t="str">
        <f t="shared" si="131"/>
        <v xml:space="preserve">     90 - SALES</v>
      </c>
      <c r="AK493" t="str">
        <f t="shared" si="132"/>
        <v/>
      </c>
      <c r="AL493">
        <f t="shared" si="133"/>
        <v>1</v>
      </c>
      <c r="AM493" t="str">
        <f t="shared" si="134"/>
        <v>2025 1</v>
      </c>
      <c r="AN493" t="str">
        <f t="shared" si="135"/>
        <v xml:space="preserve">CORTUME </v>
      </c>
    </row>
    <row r="494" spans="1:40" x14ac:dyDescent="0.35">
      <c r="A494">
        <v>84434</v>
      </c>
      <c r="B494" t="s">
        <v>274</v>
      </c>
      <c r="C494" s="31">
        <v>45960</v>
      </c>
      <c r="D494" t="s">
        <v>373</v>
      </c>
      <c r="E494" t="s">
        <v>374</v>
      </c>
      <c r="F494" t="s">
        <v>427</v>
      </c>
      <c r="G494" t="s">
        <v>428</v>
      </c>
      <c r="H494" t="s">
        <v>679</v>
      </c>
      <c r="I494" t="s">
        <v>680</v>
      </c>
      <c r="J494">
        <v>300</v>
      </c>
      <c r="K494">
        <v>2756.27</v>
      </c>
      <c r="L494">
        <v>1329.0536999999999</v>
      </c>
      <c r="M494">
        <v>555.12</v>
      </c>
      <c r="N494">
        <v>9.1875499999999999</v>
      </c>
      <c r="O494" s="32">
        <f t="shared" si="119"/>
        <v>2201.15</v>
      </c>
      <c r="P494" s="32">
        <f t="shared" si="120"/>
        <v>872.09630000000016</v>
      </c>
      <c r="Q494">
        <v>765667</v>
      </c>
      <c r="R494" t="s">
        <v>312</v>
      </c>
      <c r="S494" t="s">
        <v>312</v>
      </c>
      <c r="T494" t="str">
        <f t="shared" si="121"/>
        <v>VEN</v>
      </c>
      <c r="U494" t="s">
        <v>313</v>
      </c>
      <c r="V494" s="33">
        <f t="shared" si="122"/>
        <v>2756.27</v>
      </c>
      <c r="W494">
        <f t="shared" si="123"/>
        <v>300</v>
      </c>
      <c r="X494" s="33">
        <f t="shared" si="124"/>
        <v>2201.15</v>
      </c>
      <c r="Y494" s="33">
        <f t="shared" si="125"/>
        <v>555.12</v>
      </c>
      <c r="Z494" s="45">
        <f t="shared" si="126"/>
        <v>0.2946359754305638</v>
      </c>
      <c r="AA494" s="33">
        <f t="shared" si="127"/>
        <v>812.09630000000016</v>
      </c>
      <c r="AB494" s="45">
        <f t="shared" si="128"/>
        <v>0.36894182586375307</v>
      </c>
      <c r="AC494" s="33">
        <f>IFERROR($X494/VLOOKUP(CONCATENATE("USD",C494),[1]GEINDICE!AR$1:AS$65536,2,0),"")</f>
        <v>408.75580315691735</v>
      </c>
      <c r="AD494" s="33">
        <f>IFERROR($AA494/VLOOKUP(CONCATENATE("USD",C494),[1]GEINDICE!AR$1:AS$65536,2,0),"")</f>
        <v>150.80711234911794</v>
      </c>
      <c r="AE494" s="33">
        <f>IFERROR($X494/VLOOKUP(CONCATENATE("EUR",C494),[1]GEINDICE!AR$1:AS$65536,2,0),"")</f>
        <v>353.43941680850378</v>
      </c>
      <c r="AF494" s="33">
        <f>IFERROR($AA494/VLOOKUP(CONCATENATE("EUR",C494),[1]GEINDICE!AR$1:AS$65536,2,0),"")</f>
        <v>130.39858376954945</v>
      </c>
      <c r="AG494" s="48" t="str">
        <f>VLOOKUP(E494,[1]Apresentação!AW$1:AX$65536,2,0)</f>
        <v xml:space="preserve">                    2 - LEATHER AUXILIARIES</v>
      </c>
      <c r="AH494" s="48" t="str">
        <f t="shared" si="129"/>
        <v xml:space="preserve">         5204000047 - NOVALTAN CA BR</v>
      </c>
      <c r="AI494" s="49" t="str">
        <f t="shared" si="130"/>
        <v xml:space="preserve">     L00258 - CORTUME KRUMENAUER SA</v>
      </c>
      <c r="AJ494" t="str">
        <f t="shared" si="131"/>
        <v xml:space="preserve">     90 - SALES</v>
      </c>
      <c r="AK494" t="str">
        <f t="shared" si="132"/>
        <v/>
      </c>
      <c r="AL494">
        <f t="shared" si="133"/>
        <v>10</v>
      </c>
      <c r="AM494" t="str">
        <f t="shared" si="134"/>
        <v>2025 10</v>
      </c>
      <c r="AN494" t="str">
        <f t="shared" si="135"/>
        <v xml:space="preserve">CORTUME </v>
      </c>
    </row>
    <row r="495" spans="1:40" x14ac:dyDescent="0.35">
      <c r="A495">
        <v>83639</v>
      </c>
      <c r="B495" t="s">
        <v>274</v>
      </c>
      <c r="C495" s="31">
        <v>45895</v>
      </c>
      <c r="D495" t="s">
        <v>373</v>
      </c>
      <c r="E495" t="s">
        <v>374</v>
      </c>
      <c r="F495" t="s">
        <v>427</v>
      </c>
      <c r="G495" t="s">
        <v>428</v>
      </c>
      <c r="H495" t="s">
        <v>679</v>
      </c>
      <c r="I495" t="s">
        <v>680</v>
      </c>
      <c r="J495">
        <v>200</v>
      </c>
      <c r="K495">
        <v>1863.5900000000001</v>
      </c>
      <c r="L495">
        <v>886.03588000000002</v>
      </c>
      <c r="M495">
        <v>375.33</v>
      </c>
      <c r="N495">
        <v>9.3179299999999987</v>
      </c>
      <c r="O495" s="32">
        <f t="shared" si="119"/>
        <v>1488.2600000000002</v>
      </c>
      <c r="P495" s="32">
        <f t="shared" si="120"/>
        <v>602.2241200000002</v>
      </c>
      <c r="Q495">
        <v>759747</v>
      </c>
      <c r="R495" t="s">
        <v>312</v>
      </c>
      <c r="S495" t="s">
        <v>312</v>
      </c>
      <c r="T495" t="str">
        <f t="shared" si="121"/>
        <v>VEN</v>
      </c>
      <c r="U495" t="s">
        <v>313</v>
      </c>
      <c r="V495" s="33">
        <f t="shared" si="122"/>
        <v>1863.5900000000001</v>
      </c>
      <c r="W495">
        <f t="shared" si="123"/>
        <v>200</v>
      </c>
      <c r="X495" s="33">
        <f t="shared" si="124"/>
        <v>1488.2600000000002</v>
      </c>
      <c r="Y495" s="33">
        <f t="shared" si="125"/>
        <v>375.33</v>
      </c>
      <c r="Z495" s="45">
        <f t="shared" si="126"/>
        <v>0.30168874054915523</v>
      </c>
      <c r="AA495" s="33">
        <f t="shared" si="127"/>
        <v>562.2241200000002</v>
      </c>
      <c r="AB495" s="45">
        <f t="shared" si="128"/>
        <v>0.37777278163761718</v>
      </c>
      <c r="AC495" s="33">
        <f>IFERROR($X495/VLOOKUP(CONCATENATE("USD",C495),[1]GEINDICE!AR$1:AS$65536,2,0),"")</f>
        <v>274.49555498174044</v>
      </c>
      <c r="AD495" s="33">
        <f>IFERROR($AA495/VLOOKUP(CONCATENATE("USD",C495),[1]GEINDICE!AR$1:AS$65536,2,0),"")</f>
        <v>103.69694935261356</v>
      </c>
      <c r="AE495" s="33">
        <f>IFERROR($X495/VLOOKUP(CONCATENATE("EUR",C495),[1]GEINDICE!AR$1:AS$65536,2,0),"")</f>
        <v>235.45809799547521</v>
      </c>
      <c r="AF495" s="33">
        <f>IFERROR($AA495/VLOOKUP(CONCATENATE("EUR",C495),[1]GEINDICE!AR$1:AS$65536,2,0),"")</f>
        <v>88.949660638853317</v>
      </c>
      <c r="AG495" s="48" t="str">
        <f>VLOOKUP(E495,[1]Apresentação!AW$1:AX$65536,2,0)</f>
        <v xml:space="preserve">                    2 - LEATHER AUXILIARIES</v>
      </c>
      <c r="AH495" s="48" t="str">
        <f t="shared" si="129"/>
        <v xml:space="preserve">         5204000047 - NOVALTAN CA BR</v>
      </c>
      <c r="AI495" s="49" t="str">
        <f t="shared" si="130"/>
        <v xml:space="preserve">     L00258 - CORTUME KRUMENAUER SA</v>
      </c>
      <c r="AJ495" t="str">
        <f t="shared" si="131"/>
        <v xml:space="preserve">     90 - SALES</v>
      </c>
      <c r="AK495" t="str">
        <f t="shared" si="132"/>
        <v/>
      </c>
      <c r="AL495">
        <f t="shared" si="133"/>
        <v>8</v>
      </c>
      <c r="AM495" t="str">
        <f t="shared" si="134"/>
        <v>2025 8</v>
      </c>
      <c r="AN495" t="str">
        <f t="shared" si="135"/>
        <v xml:space="preserve">CORTUME </v>
      </c>
    </row>
    <row r="496" spans="1:40" x14ac:dyDescent="0.35">
      <c r="A496">
        <v>84080</v>
      </c>
      <c r="B496" t="s">
        <v>274</v>
      </c>
      <c r="C496" s="31">
        <v>45932</v>
      </c>
      <c r="D496" t="s">
        <v>373</v>
      </c>
      <c r="E496" t="s">
        <v>374</v>
      </c>
      <c r="F496" t="s">
        <v>427</v>
      </c>
      <c r="G496" t="s">
        <v>428</v>
      </c>
      <c r="H496" t="s">
        <v>679</v>
      </c>
      <c r="I496" t="s">
        <v>680</v>
      </c>
      <c r="J496">
        <v>225</v>
      </c>
      <c r="K496">
        <v>2059.15</v>
      </c>
      <c r="L496">
        <v>996.79024000000004</v>
      </c>
      <c r="M496">
        <v>414.72</v>
      </c>
      <c r="N496">
        <v>9.1517800000000005</v>
      </c>
      <c r="O496" s="32">
        <f t="shared" si="119"/>
        <v>1644.43</v>
      </c>
      <c r="P496" s="32">
        <f t="shared" si="120"/>
        <v>647.63976000000002</v>
      </c>
      <c r="Q496">
        <v>763045</v>
      </c>
      <c r="R496" t="s">
        <v>312</v>
      </c>
      <c r="S496" t="s">
        <v>312</v>
      </c>
      <c r="T496" t="str">
        <f t="shared" si="121"/>
        <v>VEN</v>
      </c>
      <c r="U496" t="s">
        <v>313</v>
      </c>
      <c r="V496" s="33">
        <f t="shared" si="122"/>
        <v>2059.15</v>
      </c>
      <c r="W496">
        <f t="shared" si="123"/>
        <v>225</v>
      </c>
      <c r="X496" s="33">
        <f t="shared" si="124"/>
        <v>1644.43</v>
      </c>
      <c r="Y496" s="33">
        <f t="shared" si="125"/>
        <v>414.72</v>
      </c>
      <c r="Z496" s="45">
        <f t="shared" si="126"/>
        <v>0.29266433237015271</v>
      </c>
      <c r="AA496" s="33">
        <f t="shared" si="127"/>
        <v>602.63976000000002</v>
      </c>
      <c r="AB496" s="45">
        <f t="shared" si="128"/>
        <v>0.36647334334693482</v>
      </c>
      <c r="AC496" s="33">
        <f>IFERROR($X496/VLOOKUP(CONCATENATE("USD",C496),[1]GEINDICE!AR$1:AS$65536,2,0),"")</f>
        <v>307.66338004452842</v>
      </c>
      <c r="AD496" s="33">
        <f>IFERROR($AA496/VLOOKUP(CONCATENATE("USD",C496),[1]GEINDICE!AR$1:AS$65536,2,0),"")</f>
        <v>112.75042751033696</v>
      </c>
      <c r="AE496" s="33">
        <f>IFERROR($X496/VLOOKUP(CONCATENATE("EUR",C496),[1]GEINDICE!AR$1:AS$65536,2,0),"")</f>
        <v>263.00359856057577</v>
      </c>
      <c r="AF496" s="33">
        <f>IFERROR($AA496/VLOOKUP(CONCATENATE("EUR",C496),[1]GEINDICE!AR$1:AS$65536,2,0),"")</f>
        <v>96.383808076769284</v>
      </c>
      <c r="AG496" s="48" t="str">
        <f>VLOOKUP(E496,[1]Apresentação!AW$1:AX$65536,2,0)</f>
        <v xml:space="preserve">                    2 - LEATHER AUXILIARIES</v>
      </c>
      <c r="AH496" s="48" t="str">
        <f t="shared" si="129"/>
        <v xml:space="preserve">         5204000047 - NOVALTAN CA BR</v>
      </c>
      <c r="AI496" s="49" t="str">
        <f t="shared" si="130"/>
        <v xml:space="preserve">     L00258 - CORTUME KRUMENAUER SA</v>
      </c>
      <c r="AJ496" t="str">
        <f t="shared" si="131"/>
        <v xml:space="preserve">     90 - SALES</v>
      </c>
      <c r="AK496" t="str">
        <f t="shared" si="132"/>
        <v/>
      </c>
      <c r="AL496">
        <f t="shared" si="133"/>
        <v>10</v>
      </c>
      <c r="AM496" t="str">
        <f t="shared" si="134"/>
        <v>2025 10</v>
      </c>
      <c r="AN496" t="str">
        <f t="shared" si="135"/>
        <v xml:space="preserve">CORTUME </v>
      </c>
    </row>
    <row r="497" spans="1:40" x14ac:dyDescent="0.35">
      <c r="A497">
        <v>82737</v>
      </c>
      <c r="B497" t="s">
        <v>274</v>
      </c>
      <c r="C497" s="31">
        <v>45819</v>
      </c>
      <c r="D497" t="s">
        <v>373</v>
      </c>
      <c r="E497" t="s">
        <v>374</v>
      </c>
      <c r="F497" t="s">
        <v>427</v>
      </c>
      <c r="G497" t="s">
        <v>428</v>
      </c>
      <c r="H497" t="s">
        <v>679</v>
      </c>
      <c r="I497" t="s">
        <v>680</v>
      </c>
      <c r="J497">
        <v>300</v>
      </c>
      <c r="K497">
        <v>2866.7400000000002</v>
      </c>
      <c r="L497">
        <v>1333.31881</v>
      </c>
      <c r="M497">
        <v>577.37</v>
      </c>
      <c r="N497">
        <v>9.5557999999999996</v>
      </c>
      <c r="O497" s="32">
        <f t="shared" si="119"/>
        <v>2289.3700000000003</v>
      </c>
      <c r="P497" s="32">
        <f t="shared" si="120"/>
        <v>956.05119000000036</v>
      </c>
      <c r="Q497">
        <v>741120</v>
      </c>
      <c r="R497" t="s">
        <v>312</v>
      </c>
      <c r="S497" t="s">
        <v>312</v>
      </c>
      <c r="T497" t="str">
        <f t="shared" si="121"/>
        <v>VEN</v>
      </c>
      <c r="U497" t="s">
        <v>313</v>
      </c>
      <c r="V497" s="33">
        <f t="shared" si="122"/>
        <v>2866.7400000000002</v>
      </c>
      <c r="W497">
        <f t="shared" si="123"/>
        <v>300</v>
      </c>
      <c r="X497" s="33">
        <f t="shared" si="124"/>
        <v>2289.3700000000003</v>
      </c>
      <c r="Y497" s="33">
        <f t="shared" si="125"/>
        <v>577.37</v>
      </c>
      <c r="Z497" s="45">
        <f t="shared" si="126"/>
        <v>0.31256800058603162</v>
      </c>
      <c r="AA497" s="33">
        <f t="shared" si="127"/>
        <v>896.05119000000036</v>
      </c>
      <c r="AB497" s="45">
        <f t="shared" si="128"/>
        <v>0.39139640599815678</v>
      </c>
      <c r="AC497" s="33">
        <f>IFERROR($X497/VLOOKUP(CONCATENATE("USD",C497),[1]GEINDICE!AR$1:AS$65536,2,0),"")</f>
        <v>413.31828849972919</v>
      </c>
      <c r="AD497" s="33">
        <f>IFERROR($AA497/VLOOKUP(CONCATENATE("USD",C497),[1]GEINDICE!AR$1:AS$65536,2,0),"")</f>
        <v>161.77129265210331</v>
      </c>
      <c r="AE497" s="33">
        <f>IFERROR($X497/VLOOKUP(CONCATENATE("EUR",C497),[1]GEINDICE!AR$1:AS$65536,2,0),"")</f>
        <v>359.72062913439032</v>
      </c>
      <c r="AF497" s="33">
        <f>IFERROR($AA497/VLOOKUP(CONCATENATE("EUR",C497),[1]GEINDICE!AR$1:AS$65536,2,0),"")</f>
        <v>140.79336140659623</v>
      </c>
      <c r="AG497" s="48" t="str">
        <f>VLOOKUP(E497,[1]Apresentação!AW$1:AX$65536,2,0)</f>
        <v xml:space="preserve">                    2 - LEATHER AUXILIARIES</v>
      </c>
      <c r="AH497" s="48" t="str">
        <f t="shared" si="129"/>
        <v xml:space="preserve">         5204000047 - NOVALTAN CA BR</v>
      </c>
      <c r="AI497" s="49" t="str">
        <f t="shared" si="130"/>
        <v xml:space="preserve">     L00258 - CORTUME KRUMENAUER SA</v>
      </c>
      <c r="AJ497" t="str">
        <f t="shared" si="131"/>
        <v xml:space="preserve">     90 - SALES</v>
      </c>
      <c r="AK497" t="str">
        <f t="shared" si="132"/>
        <v/>
      </c>
      <c r="AL497">
        <f t="shared" si="133"/>
        <v>6</v>
      </c>
      <c r="AM497" t="str">
        <f t="shared" si="134"/>
        <v>2025 6</v>
      </c>
      <c r="AN497" t="str">
        <f t="shared" si="135"/>
        <v xml:space="preserve">CORTUME </v>
      </c>
    </row>
    <row r="498" spans="1:40" x14ac:dyDescent="0.35">
      <c r="A498">
        <v>82422</v>
      </c>
      <c r="B498" t="s">
        <v>274</v>
      </c>
      <c r="C498" s="31">
        <v>45792</v>
      </c>
      <c r="D498" t="s">
        <v>373</v>
      </c>
      <c r="E498" t="s">
        <v>374</v>
      </c>
      <c r="F498" t="s">
        <v>427</v>
      </c>
      <c r="G498" t="s">
        <v>428</v>
      </c>
      <c r="H498" t="s">
        <v>679</v>
      </c>
      <c r="I498" t="s">
        <v>680</v>
      </c>
      <c r="J498">
        <v>600</v>
      </c>
      <c r="K498">
        <v>5789.52</v>
      </c>
      <c r="L498">
        <v>2666.63762</v>
      </c>
      <c r="M498">
        <v>1166.01</v>
      </c>
      <c r="N498">
        <v>9.6492000000000004</v>
      </c>
      <c r="O498" s="32">
        <f t="shared" si="119"/>
        <v>4623.51</v>
      </c>
      <c r="P498" s="32">
        <f t="shared" si="120"/>
        <v>1956.8723800000002</v>
      </c>
      <c r="Q498">
        <v>738779</v>
      </c>
      <c r="R498" t="s">
        <v>312</v>
      </c>
      <c r="S498" t="s">
        <v>312</v>
      </c>
      <c r="T498" t="str">
        <f t="shared" si="121"/>
        <v>VEN</v>
      </c>
      <c r="U498" t="s">
        <v>348</v>
      </c>
      <c r="V498" s="33">
        <f t="shared" si="122"/>
        <v>5789.52</v>
      </c>
      <c r="W498">
        <f t="shared" si="123"/>
        <v>600</v>
      </c>
      <c r="X498" s="33">
        <f t="shared" si="124"/>
        <v>4623.51</v>
      </c>
      <c r="Y498" s="33">
        <f t="shared" si="125"/>
        <v>1166.01</v>
      </c>
      <c r="Z498" s="45">
        <f t="shared" si="126"/>
        <v>0.31727541834210782</v>
      </c>
      <c r="AA498" s="33">
        <f t="shared" si="127"/>
        <v>1836.8723800000002</v>
      </c>
      <c r="AB498" s="45">
        <f t="shared" si="128"/>
        <v>0.39728958734814029</v>
      </c>
      <c r="AC498" s="33">
        <f>IFERROR($X498/VLOOKUP(CONCATENATE("USD",C498),[1]GEINDICE!AR$1:AS$65536,2,0),"")</f>
        <v>820.81913080528329</v>
      </c>
      <c r="AD498" s="33">
        <f>IFERROR($AA498/VLOOKUP(CONCATENATE("USD",C498),[1]GEINDICE!AR$1:AS$65536,2,0),"")</f>
        <v>326.10289376509019</v>
      </c>
      <c r="AE498" s="33">
        <f>IFERROR($X498/VLOOKUP(CONCATENATE("EUR",C498),[1]GEINDICE!AR$1:AS$65536,2,0),"")</f>
        <v>733.59936533121777</v>
      </c>
      <c r="AF498" s="33">
        <f>IFERROR($AA498/VLOOKUP(CONCATENATE("EUR",C498),[1]GEINDICE!AR$1:AS$65536,2,0),"")</f>
        <v>291.45138913129711</v>
      </c>
      <c r="AG498" s="48" t="str">
        <f>VLOOKUP(E498,[1]Apresentação!AW$1:AX$65536,2,0)</f>
        <v xml:space="preserve">                    2 - LEATHER AUXILIARIES</v>
      </c>
      <c r="AH498" s="48" t="str">
        <f t="shared" si="129"/>
        <v xml:space="preserve">         5204000047 - NOVALTAN CA BR</v>
      </c>
      <c r="AI498" s="49" t="str">
        <f t="shared" si="130"/>
        <v xml:space="preserve">     L00258 - CORTUME KRUMENAUER SA</v>
      </c>
      <c r="AJ498" t="str">
        <f t="shared" si="131"/>
        <v xml:space="preserve">     90 - SALES</v>
      </c>
      <c r="AK498" t="str">
        <f t="shared" si="132"/>
        <v/>
      </c>
      <c r="AL498">
        <f t="shared" si="133"/>
        <v>5</v>
      </c>
      <c r="AM498" t="str">
        <f t="shared" si="134"/>
        <v>2025 5</v>
      </c>
      <c r="AN498" t="str">
        <f t="shared" si="135"/>
        <v xml:space="preserve">CORTUME </v>
      </c>
    </row>
    <row r="499" spans="1:40" x14ac:dyDescent="0.35">
      <c r="A499">
        <v>83318</v>
      </c>
      <c r="B499" t="s">
        <v>274</v>
      </c>
      <c r="C499" s="31">
        <v>45869</v>
      </c>
      <c r="D499" t="s">
        <v>373</v>
      </c>
      <c r="E499" t="s">
        <v>374</v>
      </c>
      <c r="F499" t="s">
        <v>427</v>
      </c>
      <c r="G499" t="s">
        <v>428</v>
      </c>
      <c r="H499" t="s">
        <v>679</v>
      </c>
      <c r="I499" t="s">
        <v>680</v>
      </c>
      <c r="J499">
        <v>175</v>
      </c>
      <c r="K499">
        <v>1686.6200000000001</v>
      </c>
      <c r="L499">
        <v>777.76931000000002</v>
      </c>
      <c r="M499">
        <v>339.69</v>
      </c>
      <c r="N499">
        <v>9.6378500000000003</v>
      </c>
      <c r="O499" s="32">
        <f t="shared" si="119"/>
        <v>1346.93</v>
      </c>
      <c r="P499" s="32">
        <f t="shared" si="120"/>
        <v>569.16069000000005</v>
      </c>
      <c r="Q499">
        <v>746279</v>
      </c>
      <c r="R499" t="s">
        <v>312</v>
      </c>
      <c r="S499" t="s">
        <v>312</v>
      </c>
      <c r="T499" t="str">
        <f t="shared" si="121"/>
        <v>VEN</v>
      </c>
      <c r="U499" t="s">
        <v>313</v>
      </c>
      <c r="V499" s="33">
        <f t="shared" si="122"/>
        <v>1686.6200000000001</v>
      </c>
      <c r="W499">
        <f t="shared" si="123"/>
        <v>175</v>
      </c>
      <c r="X499" s="33">
        <f t="shared" si="124"/>
        <v>1346.93</v>
      </c>
      <c r="Y499" s="33">
        <f t="shared" si="125"/>
        <v>339.69</v>
      </c>
      <c r="Z499" s="45">
        <f t="shared" si="126"/>
        <v>0.31670482384888121</v>
      </c>
      <c r="AA499" s="33">
        <f t="shared" si="127"/>
        <v>534.16069000000005</v>
      </c>
      <c r="AB499" s="45">
        <f t="shared" si="128"/>
        <v>0.39657642936158527</v>
      </c>
      <c r="AC499" s="33">
        <f>IFERROR($X499/VLOOKUP(CONCATENATE("USD",C499),[1]GEINDICE!AR$1:AS$65536,2,0),"")</f>
        <v>240.37727094264196</v>
      </c>
      <c r="AD499" s="33">
        <f>IFERROR($AA499/VLOOKUP(CONCATENATE("USD",C499),[1]GEINDICE!AR$1:AS$65536,2,0),"")</f>
        <v>95.327959810115289</v>
      </c>
      <c r="AE499" s="33">
        <f>IFERROR($X499/VLOOKUP(CONCATENATE("EUR",C499),[1]GEINDICE!AR$1:AS$65536,2,0),"")</f>
        <v>210.33292732440114</v>
      </c>
      <c r="AF499" s="33">
        <f>IFERROR($AA499/VLOOKUP(CONCATENATE("EUR",C499),[1]GEINDICE!AR$1:AS$65536,2,0),"")</f>
        <v>83.413081295480808</v>
      </c>
      <c r="AG499" s="48" t="str">
        <f>VLOOKUP(E499,[1]Apresentação!AW$1:AX$65536,2,0)</f>
        <v xml:space="preserve">                    2 - LEATHER AUXILIARIES</v>
      </c>
      <c r="AH499" s="48" t="str">
        <f t="shared" si="129"/>
        <v xml:space="preserve">         5204000047 - NOVALTAN CA BR</v>
      </c>
      <c r="AI499" s="49" t="str">
        <f t="shared" si="130"/>
        <v xml:space="preserve">     L00258 - CORTUME KRUMENAUER SA</v>
      </c>
      <c r="AJ499" t="str">
        <f t="shared" si="131"/>
        <v xml:space="preserve">     90 - SALES</v>
      </c>
      <c r="AK499" t="str">
        <f t="shared" si="132"/>
        <v/>
      </c>
      <c r="AL499">
        <f t="shared" si="133"/>
        <v>7</v>
      </c>
      <c r="AM499" t="str">
        <f t="shared" si="134"/>
        <v>2025 7</v>
      </c>
      <c r="AN499" t="str">
        <f t="shared" si="135"/>
        <v xml:space="preserve">CORTUME </v>
      </c>
    </row>
    <row r="500" spans="1:40" x14ac:dyDescent="0.35">
      <c r="A500">
        <v>84488</v>
      </c>
      <c r="B500" t="s">
        <v>274</v>
      </c>
      <c r="C500" s="31">
        <v>45964</v>
      </c>
      <c r="D500" t="s">
        <v>373</v>
      </c>
      <c r="E500" t="s">
        <v>374</v>
      </c>
      <c r="F500" t="s">
        <v>427</v>
      </c>
      <c r="G500" t="s">
        <v>428</v>
      </c>
      <c r="H500" t="s">
        <v>679</v>
      </c>
      <c r="I500" t="s">
        <v>680</v>
      </c>
      <c r="J500">
        <v>150</v>
      </c>
      <c r="K500">
        <v>1389.15</v>
      </c>
      <c r="L500">
        <v>664.52684999999997</v>
      </c>
      <c r="M500">
        <v>279.77999999999997</v>
      </c>
      <c r="N500">
        <v>9.261000000000001</v>
      </c>
      <c r="O500" s="32">
        <f t="shared" si="119"/>
        <v>1109.3700000000001</v>
      </c>
      <c r="P500" s="32">
        <f t="shared" si="120"/>
        <v>444.84315000000015</v>
      </c>
      <c r="Q500">
        <v>765995</v>
      </c>
      <c r="R500" t="s">
        <v>312</v>
      </c>
      <c r="S500" t="s">
        <v>312</v>
      </c>
      <c r="T500" t="str">
        <f t="shared" si="121"/>
        <v>VEN</v>
      </c>
      <c r="U500" t="s">
        <v>313</v>
      </c>
      <c r="V500" s="33">
        <f t="shared" si="122"/>
        <v>1389.15</v>
      </c>
      <c r="W500">
        <f t="shared" si="123"/>
        <v>150</v>
      </c>
      <c r="X500" s="33">
        <f t="shared" si="124"/>
        <v>1109.3700000000001</v>
      </c>
      <c r="Y500" s="33">
        <f t="shared" si="125"/>
        <v>279.77999999999997</v>
      </c>
      <c r="Z500" s="45">
        <f t="shared" si="126"/>
        <v>0.29863092538602753</v>
      </c>
      <c r="AA500" s="33">
        <f t="shared" si="127"/>
        <v>414.84315000000015</v>
      </c>
      <c r="AB500" s="45">
        <f t="shared" si="128"/>
        <v>0.37394480651180412</v>
      </c>
      <c r="AC500" s="33" t="str">
        <f>IFERROR($X500/VLOOKUP(CONCATENATE("USD",C500),[1]GEINDICE!AR$1:AS$65536,2,0),"")</f>
        <v/>
      </c>
      <c r="AD500" s="33" t="str">
        <f>IFERROR($AA500/VLOOKUP(CONCATENATE("USD",C500),[1]GEINDICE!AR$1:AS$65536,2,0),"")</f>
        <v/>
      </c>
      <c r="AE500" s="33" t="str">
        <f>IFERROR($X500/VLOOKUP(CONCATENATE("EUR",C500),[1]GEINDICE!AR$1:AS$65536,2,0),"")</f>
        <v/>
      </c>
      <c r="AF500" s="33" t="str">
        <f>IFERROR($AA500/VLOOKUP(CONCATENATE("EUR",C500),[1]GEINDICE!AR$1:AS$65536,2,0),"")</f>
        <v/>
      </c>
      <c r="AG500" s="48" t="str">
        <f>VLOOKUP(E500,[1]Apresentação!AW$1:AX$65536,2,0)</f>
        <v xml:space="preserve">                    2 - LEATHER AUXILIARIES</v>
      </c>
      <c r="AH500" s="48" t="str">
        <f t="shared" si="129"/>
        <v xml:space="preserve">         5204000047 - NOVALTAN CA BR</v>
      </c>
      <c r="AI500" s="49" t="str">
        <f t="shared" si="130"/>
        <v xml:space="preserve">     L00258 - CORTUME KRUMENAUER SA</v>
      </c>
      <c r="AJ500" t="str">
        <f t="shared" si="131"/>
        <v xml:space="preserve">     90 - SALES</v>
      </c>
      <c r="AK500" t="str">
        <f t="shared" si="132"/>
        <v/>
      </c>
      <c r="AL500">
        <f t="shared" si="133"/>
        <v>11</v>
      </c>
      <c r="AM500" t="str">
        <f t="shared" si="134"/>
        <v>2025 11</v>
      </c>
      <c r="AN500" t="str">
        <f t="shared" si="135"/>
        <v xml:space="preserve">CORTUME </v>
      </c>
    </row>
    <row r="501" spans="1:40" x14ac:dyDescent="0.35">
      <c r="A501">
        <v>84373</v>
      </c>
      <c r="B501" t="s">
        <v>274</v>
      </c>
      <c r="C501" s="31">
        <v>45957</v>
      </c>
      <c r="D501" t="s">
        <v>373</v>
      </c>
      <c r="E501" t="s">
        <v>374</v>
      </c>
      <c r="F501" t="s">
        <v>427</v>
      </c>
      <c r="G501" t="s">
        <v>428</v>
      </c>
      <c r="H501" t="s">
        <v>679</v>
      </c>
      <c r="I501" t="s">
        <v>680</v>
      </c>
      <c r="J501">
        <v>300</v>
      </c>
      <c r="K501">
        <v>2775.92</v>
      </c>
      <c r="L501">
        <v>1329.05366</v>
      </c>
      <c r="M501">
        <v>559.08000000000004</v>
      </c>
      <c r="N501">
        <v>9.2530799999999989</v>
      </c>
      <c r="O501" s="32">
        <f t="shared" si="119"/>
        <v>2216.84</v>
      </c>
      <c r="P501" s="32">
        <f t="shared" si="120"/>
        <v>887.78634000000011</v>
      </c>
      <c r="Q501">
        <v>765349</v>
      </c>
      <c r="R501" t="s">
        <v>312</v>
      </c>
      <c r="S501" t="s">
        <v>312</v>
      </c>
      <c r="T501" t="str">
        <f t="shared" si="121"/>
        <v>VEN</v>
      </c>
      <c r="U501" t="s">
        <v>313</v>
      </c>
      <c r="V501" s="33">
        <f t="shared" si="122"/>
        <v>2775.92</v>
      </c>
      <c r="W501">
        <f t="shared" si="123"/>
        <v>300</v>
      </c>
      <c r="X501" s="33">
        <f t="shared" si="124"/>
        <v>2216.84</v>
      </c>
      <c r="Y501" s="33">
        <f t="shared" si="125"/>
        <v>559.08000000000004</v>
      </c>
      <c r="Z501" s="45">
        <f t="shared" si="126"/>
        <v>0.29820252024554023</v>
      </c>
      <c r="AA501" s="33">
        <f t="shared" si="127"/>
        <v>827.78634000000011</v>
      </c>
      <c r="AB501" s="45">
        <f t="shared" si="128"/>
        <v>0.37340824777611376</v>
      </c>
      <c r="AC501" s="33">
        <f>IFERROR($X501/VLOOKUP(CONCATENATE("USD",C501),[1]GEINDICE!AR$1:AS$65536,2,0),"")</f>
        <v>412.48139327180706</v>
      </c>
      <c r="AD501" s="33">
        <f>IFERROR($AA501/VLOOKUP(CONCATENATE("USD",C501),[1]GEINDICE!AR$1:AS$65536,2,0),"")</f>
        <v>154.02395430187556</v>
      </c>
      <c r="AE501" s="33">
        <f>IFERROR($X501/VLOOKUP(CONCATENATE("EUR",C501),[1]GEINDICE!AR$1:AS$65536,2,0),"")</f>
        <v>354.48454514927164</v>
      </c>
      <c r="AF501" s="33">
        <f>IFERROR($AA501/VLOOKUP(CONCATENATE("EUR",C501),[1]GEINDICE!AR$1:AS$65536,2,0),"")</f>
        <v>132.36745286790222</v>
      </c>
      <c r="AG501" s="48" t="str">
        <f>VLOOKUP(E501,[1]Apresentação!AW$1:AX$65536,2,0)</f>
        <v xml:space="preserve">                    2 - LEATHER AUXILIARIES</v>
      </c>
      <c r="AH501" s="48" t="str">
        <f t="shared" si="129"/>
        <v xml:space="preserve">         5204000047 - NOVALTAN CA BR</v>
      </c>
      <c r="AI501" s="49" t="str">
        <f t="shared" si="130"/>
        <v xml:space="preserve">     L00258 - CORTUME KRUMENAUER SA</v>
      </c>
      <c r="AJ501" t="str">
        <f t="shared" si="131"/>
        <v xml:space="preserve">     90 - SALES</v>
      </c>
      <c r="AK501" t="str">
        <f t="shared" si="132"/>
        <v/>
      </c>
      <c r="AL501">
        <f t="shared" si="133"/>
        <v>10</v>
      </c>
      <c r="AM501" t="str">
        <f t="shared" si="134"/>
        <v>2025 10</v>
      </c>
      <c r="AN501" t="str">
        <f t="shared" si="135"/>
        <v xml:space="preserve">CORTUME </v>
      </c>
    </row>
    <row r="502" spans="1:40" x14ac:dyDescent="0.35">
      <c r="A502">
        <v>80745</v>
      </c>
      <c r="B502" t="s">
        <v>274</v>
      </c>
      <c r="C502" s="31">
        <v>45663</v>
      </c>
      <c r="D502" t="s">
        <v>373</v>
      </c>
      <c r="E502" t="s">
        <v>374</v>
      </c>
      <c r="F502" t="s">
        <v>681</v>
      </c>
      <c r="G502" t="s">
        <v>682</v>
      </c>
      <c r="H502" t="s">
        <v>679</v>
      </c>
      <c r="I502" t="s">
        <v>680</v>
      </c>
      <c r="J502">
        <v>200</v>
      </c>
      <c r="K502">
        <v>1964.4</v>
      </c>
      <c r="L502">
        <v>865.69356000000005</v>
      </c>
      <c r="M502">
        <v>395.63</v>
      </c>
      <c r="N502">
        <v>9.822000000000001</v>
      </c>
      <c r="O502" s="32">
        <f t="shared" si="119"/>
        <v>1568.77</v>
      </c>
      <c r="P502" s="32">
        <f t="shared" si="120"/>
        <v>703.07643999999993</v>
      </c>
      <c r="Q502">
        <v>706200</v>
      </c>
      <c r="R502" t="s">
        <v>312</v>
      </c>
      <c r="S502" t="s">
        <v>457</v>
      </c>
      <c r="T502" t="str">
        <f t="shared" si="121"/>
        <v>VEN</v>
      </c>
      <c r="U502" t="s">
        <v>437</v>
      </c>
      <c r="V502" s="33">
        <f t="shared" si="122"/>
        <v>1964.4</v>
      </c>
      <c r="W502">
        <f t="shared" si="123"/>
        <v>200</v>
      </c>
      <c r="X502" s="33">
        <f t="shared" si="124"/>
        <v>1568.77</v>
      </c>
      <c r="Y502" s="33">
        <f t="shared" si="125"/>
        <v>395.63</v>
      </c>
      <c r="Z502" s="45">
        <f t="shared" si="126"/>
        <v>0.3375465485644471</v>
      </c>
      <c r="AA502" s="33">
        <f t="shared" si="127"/>
        <v>663.07643999999993</v>
      </c>
      <c r="AB502" s="45">
        <f t="shared" si="128"/>
        <v>0.4226728201074727</v>
      </c>
      <c r="AC502" s="33">
        <f>IFERROR($X502/VLOOKUP(CONCATENATE("USD",C502),[1]GEINDICE!AR$1:AS$65536,2,0),"")</f>
        <v>256.67468381354405</v>
      </c>
      <c r="AD502" s="33">
        <f>IFERROR($AA502/VLOOKUP(CONCATENATE("USD",C502),[1]GEINDICE!AR$1:AS$65536,2,0),"")</f>
        <v>108.48941245766454</v>
      </c>
      <c r="AE502" s="33">
        <f>IFERROR($X502/VLOOKUP(CONCATENATE("EUR",C502),[1]GEINDICE!AR$1:AS$65536,2,0),"")</f>
        <v>246.92207199408182</v>
      </c>
      <c r="AF502" s="33">
        <f>IFERROR($AA502/VLOOKUP(CONCATENATE("EUR",C502),[1]GEINDICE!AR$1:AS$65536,2,0),"")</f>
        <v>104.36724851651897</v>
      </c>
      <c r="AG502" s="48" t="str">
        <f>VLOOKUP(E502,[1]Apresentação!AW$1:AX$65536,2,0)</f>
        <v xml:space="preserve">                    2 - LEATHER AUXILIARIES</v>
      </c>
      <c r="AH502" s="48" t="str">
        <f t="shared" si="129"/>
        <v xml:space="preserve">         5204000047 - NOVALTAN CA BR</v>
      </c>
      <c r="AI502" s="49" t="str">
        <f t="shared" si="130"/>
        <v xml:space="preserve">     L00207 - COUROS NOBRE BENEFICIAMENTO LTDA</v>
      </c>
      <c r="AJ502" t="str">
        <f t="shared" si="131"/>
        <v xml:space="preserve">     90 - SALES</v>
      </c>
      <c r="AK502" t="str">
        <f t="shared" si="132"/>
        <v/>
      </c>
      <c r="AL502">
        <f t="shared" si="133"/>
        <v>1</v>
      </c>
      <c r="AM502" t="str">
        <f t="shared" si="134"/>
        <v>2025 1</v>
      </c>
      <c r="AN502" t="str">
        <f t="shared" si="135"/>
        <v xml:space="preserve">COUROS </v>
      </c>
    </row>
    <row r="503" spans="1:40" x14ac:dyDescent="0.35">
      <c r="A503">
        <v>81141</v>
      </c>
      <c r="B503" t="s">
        <v>274</v>
      </c>
      <c r="C503" s="31">
        <v>45692</v>
      </c>
      <c r="D503" t="s">
        <v>373</v>
      </c>
      <c r="E503" t="s">
        <v>374</v>
      </c>
      <c r="F503" t="s">
        <v>681</v>
      </c>
      <c r="G503" t="s">
        <v>682</v>
      </c>
      <c r="H503" t="s">
        <v>679</v>
      </c>
      <c r="I503" t="s">
        <v>680</v>
      </c>
      <c r="J503">
        <v>100</v>
      </c>
      <c r="K503">
        <v>982.2</v>
      </c>
      <c r="L503">
        <v>444.44056999999998</v>
      </c>
      <c r="M503">
        <v>197.81</v>
      </c>
      <c r="N503">
        <v>9.822000000000001</v>
      </c>
      <c r="O503" s="32">
        <f t="shared" si="119"/>
        <v>784.3900000000001</v>
      </c>
      <c r="P503" s="32">
        <f t="shared" si="120"/>
        <v>339.94943000000012</v>
      </c>
      <c r="Q503">
        <v>709111</v>
      </c>
      <c r="R503" t="s">
        <v>312</v>
      </c>
      <c r="S503" t="s">
        <v>457</v>
      </c>
      <c r="T503" t="str">
        <f t="shared" si="121"/>
        <v>VEN</v>
      </c>
      <c r="U503" t="s">
        <v>437</v>
      </c>
      <c r="V503" s="33">
        <f t="shared" si="122"/>
        <v>982.2</v>
      </c>
      <c r="W503">
        <f t="shared" si="123"/>
        <v>100</v>
      </c>
      <c r="X503" s="33">
        <f t="shared" si="124"/>
        <v>784.3900000000001</v>
      </c>
      <c r="Y503" s="33">
        <f t="shared" si="125"/>
        <v>197.81</v>
      </c>
      <c r="Z503" s="45">
        <f t="shared" si="126"/>
        <v>0.32574773976786814</v>
      </c>
      <c r="AA503" s="33">
        <f t="shared" si="127"/>
        <v>319.94943000000012</v>
      </c>
      <c r="AB503" s="45">
        <f t="shared" si="128"/>
        <v>0.40789585537806461</v>
      </c>
      <c r="AC503" s="33">
        <f>IFERROR($X503/VLOOKUP(CONCATENATE("USD",C503),[1]GEINDICE!AR$1:AS$65536,2,0),"")</f>
        <v>135.4100851071176</v>
      </c>
      <c r="AD503" s="33">
        <f>IFERROR($AA503/VLOOKUP(CONCATENATE("USD",C503),[1]GEINDICE!AR$1:AS$65536,2,0),"")</f>
        <v>55.233212491584254</v>
      </c>
      <c r="AE503" s="33">
        <f>IFERROR($X503/VLOOKUP(CONCATENATE("EUR",C503),[1]GEINDICE!AR$1:AS$65536,2,0),"")</f>
        <v>130.44034988525627</v>
      </c>
      <c r="AF503" s="33">
        <f>IFERROR($AA503/VLOOKUP(CONCATENATE("EUR",C503),[1]GEINDICE!AR$1:AS$65536,2,0),"")</f>
        <v>53.20607809226064</v>
      </c>
      <c r="AG503" s="48" t="str">
        <f>VLOOKUP(E503,[1]Apresentação!AW$1:AX$65536,2,0)</f>
        <v xml:space="preserve">                    2 - LEATHER AUXILIARIES</v>
      </c>
      <c r="AH503" s="48" t="str">
        <f t="shared" si="129"/>
        <v xml:space="preserve">         5204000047 - NOVALTAN CA BR</v>
      </c>
      <c r="AI503" s="49" t="str">
        <f t="shared" si="130"/>
        <v xml:space="preserve">     L00207 - COUROS NOBRE BENEFICIAMENTO LTDA</v>
      </c>
      <c r="AJ503" t="str">
        <f t="shared" si="131"/>
        <v xml:space="preserve">     90 - SALES</v>
      </c>
      <c r="AK503" t="str">
        <f t="shared" si="132"/>
        <v/>
      </c>
      <c r="AL503">
        <f t="shared" si="133"/>
        <v>2</v>
      </c>
      <c r="AM503" t="str">
        <f t="shared" si="134"/>
        <v>2025 2</v>
      </c>
      <c r="AN503" t="str">
        <f t="shared" si="135"/>
        <v xml:space="preserve">COUROS </v>
      </c>
    </row>
    <row r="504" spans="1:40" x14ac:dyDescent="0.35">
      <c r="A504">
        <v>82263</v>
      </c>
      <c r="B504" t="s">
        <v>274</v>
      </c>
      <c r="C504" s="31">
        <v>45782</v>
      </c>
      <c r="D504" t="s">
        <v>373</v>
      </c>
      <c r="E504" t="s">
        <v>374</v>
      </c>
      <c r="F504" t="s">
        <v>681</v>
      </c>
      <c r="G504" t="s">
        <v>682</v>
      </c>
      <c r="H504" t="s">
        <v>679</v>
      </c>
      <c r="I504" t="s">
        <v>680</v>
      </c>
      <c r="J504">
        <v>100</v>
      </c>
      <c r="K504">
        <v>982.2</v>
      </c>
      <c r="L504">
        <v>444.43955999999997</v>
      </c>
      <c r="M504">
        <v>197.81</v>
      </c>
      <c r="N504">
        <v>9.822000000000001</v>
      </c>
      <c r="O504" s="32">
        <f t="shared" si="119"/>
        <v>784.3900000000001</v>
      </c>
      <c r="P504" s="32">
        <f t="shared" si="120"/>
        <v>339.95044000000013</v>
      </c>
      <c r="Q504">
        <v>736880</v>
      </c>
      <c r="R504" t="s">
        <v>312</v>
      </c>
      <c r="S504" t="s">
        <v>457</v>
      </c>
      <c r="T504" t="str">
        <f t="shared" si="121"/>
        <v>VEN</v>
      </c>
      <c r="U504" t="s">
        <v>437</v>
      </c>
      <c r="V504" s="33">
        <f t="shared" si="122"/>
        <v>982.2</v>
      </c>
      <c r="W504">
        <f t="shared" si="123"/>
        <v>100</v>
      </c>
      <c r="X504" s="33">
        <f t="shared" si="124"/>
        <v>784.3900000000001</v>
      </c>
      <c r="Y504" s="33">
        <f t="shared" si="125"/>
        <v>197.81</v>
      </c>
      <c r="Z504" s="45">
        <f t="shared" si="126"/>
        <v>0.32574876807167596</v>
      </c>
      <c r="AA504" s="33">
        <f t="shared" si="127"/>
        <v>319.95044000000013</v>
      </c>
      <c r="AB504" s="45">
        <f t="shared" si="128"/>
        <v>0.40789714300284308</v>
      </c>
      <c r="AC504" s="33">
        <f>IFERROR($X504/VLOOKUP(CONCATENATE("USD",C504),[1]GEINDICE!AR$1:AS$65536,2,0),"")</f>
        <v>138.78096249115359</v>
      </c>
      <c r="AD504" s="33">
        <f>IFERROR($AA504/VLOOKUP(CONCATENATE("USD",C504),[1]GEINDICE!AR$1:AS$65536,2,0),"")</f>
        <v>56.608358103326275</v>
      </c>
      <c r="AE504" s="33">
        <f>IFERROR($X504/VLOOKUP(CONCATENATE("EUR",C504),[1]GEINDICE!AR$1:AS$65536,2,0),"")</f>
        <v>122.65292719539656</v>
      </c>
      <c r="AF504" s="33">
        <f>IFERROR($AA504/VLOOKUP(CONCATENATE("EUR",C504),[1]GEINDICE!AR$1:AS$65536,2,0),"")</f>
        <v>50.029778583937976</v>
      </c>
      <c r="AG504" s="48" t="str">
        <f>VLOOKUP(E504,[1]Apresentação!AW$1:AX$65536,2,0)</f>
        <v xml:space="preserve">                    2 - LEATHER AUXILIARIES</v>
      </c>
      <c r="AH504" s="48" t="str">
        <f t="shared" si="129"/>
        <v xml:space="preserve">         5204000047 - NOVALTAN CA BR</v>
      </c>
      <c r="AI504" s="49" t="str">
        <f t="shared" si="130"/>
        <v xml:space="preserve">     L00207 - COUROS NOBRE BENEFICIAMENTO LTDA</v>
      </c>
      <c r="AJ504" t="str">
        <f t="shared" si="131"/>
        <v xml:space="preserve">     90 - SALES</v>
      </c>
      <c r="AK504" t="str">
        <f t="shared" si="132"/>
        <v/>
      </c>
      <c r="AL504">
        <f t="shared" si="133"/>
        <v>5</v>
      </c>
      <c r="AM504" t="str">
        <f t="shared" si="134"/>
        <v>2025 5</v>
      </c>
      <c r="AN504" t="str">
        <f t="shared" si="135"/>
        <v xml:space="preserve">COUROS </v>
      </c>
    </row>
    <row r="505" spans="1:40" x14ac:dyDescent="0.35">
      <c r="A505">
        <v>81783</v>
      </c>
      <c r="B505" t="s">
        <v>274</v>
      </c>
      <c r="C505" s="31">
        <v>45742</v>
      </c>
      <c r="D505" t="s">
        <v>373</v>
      </c>
      <c r="E505" t="s">
        <v>374</v>
      </c>
      <c r="F505" t="s">
        <v>681</v>
      </c>
      <c r="G505" t="s">
        <v>682</v>
      </c>
      <c r="H505" t="s">
        <v>679</v>
      </c>
      <c r="I505" t="s">
        <v>680</v>
      </c>
      <c r="J505">
        <v>100</v>
      </c>
      <c r="K505">
        <v>982.2</v>
      </c>
      <c r="L505">
        <v>444.44056999999998</v>
      </c>
      <c r="M505">
        <v>197.81</v>
      </c>
      <c r="N505">
        <v>9.822000000000001</v>
      </c>
      <c r="O505" s="32">
        <f t="shared" si="119"/>
        <v>784.3900000000001</v>
      </c>
      <c r="P505" s="32">
        <f t="shared" si="120"/>
        <v>339.94943000000012</v>
      </c>
      <c r="Q505">
        <v>722226</v>
      </c>
      <c r="R505" t="s">
        <v>312</v>
      </c>
      <c r="S505" t="s">
        <v>457</v>
      </c>
      <c r="T505" t="str">
        <f t="shared" si="121"/>
        <v>VEN</v>
      </c>
      <c r="U505" t="s">
        <v>437</v>
      </c>
      <c r="V505" s="33">
        <f t="shared" si="122"/>
        <v>982.2</v>
      </c>
      <c r="W505">
        <f t="shared" si="123"/>
        <v>100</v>
      </c>
      <c r="X505" s="33">
        <f t="shared" si="124"/>
        <v>784.3900000000001</v>
      </c>
      <c r="Y505" s="33">
        <f t="shared" si="125"/>
        <v>197.81</v>
      </c>
      <c r="Z505" s="45">
        <f t="shared" si="126"/>
        <v>0.32574773976786814</v>
      </c>
      <c r="AA505" s="33">
        <f t="shared" si="127"/>
        <v>319.94943000000012</v>
      </c>
      <c r="AB505" s="45">
        <f t="shared" si="128"/>
        <v>0.40789585537806461</v>
      </c>
      <c r="AC505" s="33">
        <f>IFERROR($X505/VLOOKUP(CONCATENATE("USD",C505),[1]GEINDICE!AR$1:AS$65536,2,0),"")</f>
        <v>136.89657579671194</v>
      </c>
      <c r="AD505" s="33">
        <f>IFERROR($AA505/VLOOKUP(CONCATENATE("USD",C505),[1]GEINDICE!AR$1:AS$65536,2,0),"")</f>
        <v>55.839545882927872</v>
      </c>
      <c r="AE505" s="33">
        <f>IFERROR($X505/VLOOKUP(CONCATENATE("EUR",C505),[1]GEINDICE!AR$1:AS$65536,2,0),"")</f>
        <v>126.96709237766881</v>
      </c>
      <c r="AF505" s="33">
        <f>IFERROR($AA505/VLOOKUP(CONCATENATE("EUR",C505),[1]GEINDICE!AR$1:AS$65536,2,0),"")</f>
        <v>51.789350750254961</v>
      </c>
      <c r="AG505" s="48" t="str">
        <f>VLOOKUP(E505,[1]Apresentação!AW$1:AX$65536,2,0)</f>
        <v xml:space="preserve">                    2 - LEATHER AUXILIARIES</v>
      </c>
      <c r="AH505" s="48" t="str">
        <f t="shared" si="129"/>
        <v xml:space="preserve">         5204000047 - NOVALTAN CA BR</v>
      </c>
      <c r="AI505" s="49" t="str">
        <f t="shared" si="130"/>
        <v xml:space="preserve">     L00207 - COUROS NOBRE BENEFICIAMENTO LTDA</v>
      </c>
      <c r="AJ505" t="str">
        <f t="shared" si="131"/>
        <v xml:space="preserve">     90 - SALES</v>
      </c>
      <c r="AK505" t="str">
        <f t="shared" si="132"/>
        <v/>
      </c>
      <c r="AL505">
        <f t="shared" si="133"/>
        <v>3</v>
      </c>
      <c r="AM505" t="str">
        <f t="shared" si="134"/>
        <v>2025 3</v>
      </c>
      <c r="AN505" t="str">
        <f t="shared" si="135"/>
        <v xml:space="preserve">COUROS </v>
      </c>
    </row>
    <row r="506" spans="1:40" x14ac:dyDescent="0.35">
      <c r="A506">
        <v>81881</v>
      </c>
      <c r="B506" t="s">
        <v>274</v>
      </c>
      <c r="C506" s="31">
        <v>45749</v>
      </c>
      <c r="D506" t="s">
        <v>373</v>
      </c>
      <c r="E506" t="s">
        <v>374</v>
      </c>
      <c r="F506" t="s">
        <v>681</v>
      </c>
      <c r="G506" t="s">
        <v>682</v>
      </c>
      <c r="H506" t="s">
        <v>679</v>
      </c>
      <c r="I506" t="s">
        <v>680</v>
      </c>
      <c r="J506">
        <v>100</v>
      </c>
      <c r="K506">
        <v>982.2</v>
      </c>
      <c r="L506">
        <v>444.44056999999998</v>
      </c>
      <c r="M506">
        <v>197.81</v>
      </c>
      <c r="N506">
        <v>9.822000000000001</v>
      </c>
      <c r="O506" s="32">
        <f t="shared" si="119"/>
        <v>784.3900000000001</v>
      </c>
      <c r="P506" s="32">
        <f t="shared" si="120"/>
        <v>339.94943000000012</v>
      </c>
      <c r="Q506">
        <v>724971</v>
      </c>
      <c r="R506" t="s">
        <v>312</v>
      </c>
      <c r="S506" t="s">
        <v>457</v>
      </c>
      <c r="T506" t="str">
        <f t="shared" si="121"/>
        <v>VEN</v>
      </c>
      <c r="U506" t="s">
        <v>437</v>
      </c>
      <c r="V506" s="33">
        <f t="shared" si="122"/>
        <v>982.2</v>
      </c>
      <c r="W506">
        <f t="shared" si="123"/>
        <v>100</v>
      </c>
      <c r="X506" s="33">
        <f t="shared" si="124"/>
        <v>784.3900000000001</v>
      </c>
      <c r="Y506" s="33">
        <f t="shared" si="125"/>
        <v>197.81</v>
      </c>
      <c r="Z506" s="45">
        <f t="shared" si="126"/>
        <v>0.32574773976786814</v>
      </c>
      <c r="AA506" s="33">
        <f t="shared" si="127"/>
        <v>319.94943000000012</v>
      </c>
      <c r="AB506" s="45">
        <f t="shared" si="128"/>
        <v>0.40789585537806461</v>
      </c>
      <c r="AC506" s="33">
        <f>IFERROR($X506/VLOOKUP(CONCATENATE("USD",C506),[1]GEINDICE!AR$1:AS$65536,2,0),"")</f>
        <v>137.79842945733711</v>
      </c>
      <c r="AD506" s="33">
        <f>IFERROR($AA506/VLOOKUP(CONCATENATE("USD",C506),[1]GEINDICE!AR$1:AS$65536,2,0),"")</f>
        <v>56.207408253254414</v>
      </c>
      <c r="AE506" s="33">
        <f>IFERROR($X506/VLOOKUP(CONCATENATE("EUR",C506),[1]GEINDICE!AR$1:AS$65536,2,0),"")</f>
        <v>126.79264192422089</v>
      </c>
      <c r="AF506" s="33">
        <f>IFERROR($AA506/VLOOKUP(CONCATENATE("EUR",C506),[1]GEINDICE!AR$1:AS$65536,2,0),"")</f>
        <v>51.718193133324732</v>
      </c>
      <c r="AG506" s="48" t="str">
        <f>VLOOKUP(E506,[1]Apresentação!AW$1:AX$65536,2,0)</f>
        <v xml:space="preserve">                    2 - LEATHER AUXILIARIES</v>
      </c>
      <c r="AH506" s="48" t="str">
        <f t="shared" si="129"/>
        <v xml:space="preserve">         5204000047 - NOVALTAN CA BR</v>
      </c>
      <c r="AI506" s="49" t="str">
        <f t="shared" si="130"/>
        <v xml:space="preserve">     L00207 - COUROS NOBRE BENEFICIAMENTO LTDA</v>
      </c>
      <c r="AJ506" t="str">
        <f t="shared" si="131"/>
        <v xml:space="preserve">     90 - SALES</v>
      </c>
      <c r="AK506" t="str">
        <f t="shared" si="132"/>
        <v/>
      </c>
      <c r="AL506">
        <f t="shared" si="133"/>
        <v>4</v>
      </c>
      <c r="AM506" t="str">
        <f t="shared" si="134"/>
        <v>2025 4</v>
      </c>
      <c r="AN506" t="str">
        <f t="shared" si="135"/>
        <v xml:space="preserve">COUROS </v>
      </c>
    </row>
    <row r="507" spans="1:40" x14ac:dyDescent="0.35">
      <c r="A507">
        <v>81340</v>
      </c>
      <c r="B507" t="s">
        <v>274</v>
      </c>
      <c r="C507" s="31">
        <v>45708</v>
      </c>
      <c r="D507" t="s">
        <v>373</v>
      </c>
      <c r="E507" t="s">
        <v>374</v>
      </c>
      <c r="F507" t="s">
        <v>681</v>
      </c>
      <c r="G507" t="s">
        <v>682</v>
      </c>
      <c r="H507" t="s">
        <v>679</v>
      </c>
      <c r="I507" t="s">
        <v>680</v>
      </c>
      <c r="J507">
        <v>100</v>
      </c>
      <c r="K507">
        <v>982.2</v>
      </c>
      <c r="L507">
        <v>444.44056999999998</v>
      </c>
      <c r="M507">
        <v>197.81</v>
      </c>
      <c r="N507">
        <v>9.822000000000001</v>
      </c>
      <c r="O507" s="32">
        <f t="shared" si="119"/>
        <v>784.3900000000001</v>
      </c>
      <c r="P507" s="32">
        <f t="shared" si="120"/>
        <v>339.94943000000012</v>
      </c>
      <c r="Q507">
        <v>710759</v>
      </c>
      <c r="R507" t="s">
        <v>312</v>
      </c>
      <c r="S507" t="s">
        <v>457</v>
      </c>
      <c r="T507" t="str">
        <f t="shared" si="121"/>
        <v>VEN</v>
      </c>
      <c r="U507" t="s">
        <v>437</v>
      </c>
      <c r="V507" s="33">
        <f t="shared" si="122"/>
        <v>982.2</v>
      </c>
      <c r="W507">
        <f t="shared" si="123"/>
        <v>100</v>
      </c>
      <c r="X507" s="33">
        <f t="shared" si="124"/>
        <v>784.3900000000001</v>
      </c>
      <c r="Y507" s="33">
        <f t="shared" si="125"/>
        <v>197.81</v>
      </c>
      <c r="Z507" s="45">
        <f t="shared" si="126"/>
        <v>0.32574773976786814</v>
      </c>
      <c r="AA507" s="33">
        <f t="shared" si="127"/>
        <v>319.94943000000012</v>
      </c>
      <c r="AB507" s="45">
        <f t="shared" si="128"/>
        <v>0.40789585537806461</v>
      </c>
      <c r="AC507" s="33">
        <f>IFERROR($X507/VLOOKUP(CONCATENATE("USD",C507),[1]GEINDICE!AR$1:AS$65536,2,0),"")</f>
        <v>137.56642522667883</v>
      </c>
      <c r="AD507" s="33">
        <f>IFERROR($AA507/VLOOKUP(CONCATENATE("USD",C507),[1]GEINDICE!AR$1:AS$65536,2,0),"")</f>
        <v>56.112774689138725</v>
      </c>
      <c r="AE507" s="33">
        <f>IFERROR($X507/VLOOKUP(CONCATENATE("EUR",C507),[1]GEINDICE!AR$1:AS$65536,2,0),"")</f>
        <v>131.34020963798937</v>
      </c>
      <c r="AF507" s="33">
        <f>IFERROR($AA507/VLOOKUP(CONCATENATE("EUR",C507),[1]GEINDICE!AR$1:AS$65536,2,0),"")</f>
        <v>53.573127155821993</v>
      </c>
      <c r="AG507" s="48" t="str">
        <f>VLOOKUP(E507,[1]Apresentação!AW$1:AX$65536,2,0)</f>
        <v xml:space="preserve">                    2 - LEATHER AUXILIARIES</v>
      </c>
      <c r="AH507" s="48" t="str">
        <f t="shared" si="129"/>
        <v xml:space="preserve">         5204000047 - NOVALTAN CA BR</v>
      </c>
      <c r="AI507" s="49" t="str">
        <f t="shared" si="130"/>
        <v xml:space="preserve">     L00207 - COUROS NOBRE BENEFICIAMENTO LTDA</v>
      </c>
      <c r="AJ507" t="str">
        <f t="shared" si="131"/>
        <v xml:space="preserve">     90 - SALES</v>
      </c>
      <c r="AK507" t="str">
        <f t="shared" si="132"/>
        <v/>
      </c>
      <c r="AL507">
        <f t="shared" si="133"/>
        <v>2</v>
      </c>
      <c r="AM507" t="str">
        <f t="shared" si="134"/>
        <v>2025 2</v>
      </c>
      <c r="AN507" t="str">
        <f t="shared" si="135"/>
        <v xml:space="preserve">COUROS </v>
      </c>
    </row>
    <row r="508" spans="1:40" x14ac:dyDescent="0.35">
      <c r="A508">
        <v>84383</v>
      </c>
      <c r="B508" t="s">
        <v>274</v>
      </c>
      <c r="C508" s="31">
        <v>45957</v>
      </c>
      <c r="D508" t="s">
        <v>373</v>
      </c>
      <c r="E508" t="s">
        <v>374</v>
      </c>
      <c r="F508" t="s">
        <v>681</v>
      </c>
      <c r="G508" t="s">
        <v>682</v>
      </c>
      <c r="H508" t="s">
        <v>679</v>
      </c>
      <c r="I508" t="s">
        <v>680</v>
      </c>
      <c r="J508">
        <v>100</v>
      </c>
      <c r="K508">
        <v>982.2</v>
      </c>
      <c r="L508">
        <v>443.01789000000002</v>
      </c>
      <c r="M508">
        <v>197.81</v>
      </c>
      <c r="N508">
        <v>9.822000000000001</v>
      </c>
      <c r="O508" s="32">
        <f t="shared" si="119"/>
        <v>784.3900000000001</v>
      </c>
      <c r="P508" s="32">
        <f t="shared" si="120"/>
        <v>341.37211000000008</v>
      </c>
      <c r="Q508">
        <v>765383</v>
      </c>
      <c r="R508" t="s">
        <v>312</v>
      </c>
      <c r="S508" t="s">
        <v>457</v>
      </c>
      <c r="T508" t="str">
        <f t="shared" si="121"/>
        <v>VEN</v>
      </c>
      <c r="U508" t="s">
        <v>437</v>
      </c>
      <c r="V508" s="33">
        <f t="shared" si="122"/>
        <v>982.2</v>
      </c>
      <c r="W508">
        <f t="shared" si="123"/>
        <v>100</v>
      </c>
      <c r="X508" s="33">
        <f t="shared" si="124"/>
        <v>784.3900000000001</v>
      </c>
      <c r="Y508" s="33">
        <f t="shared" si="125"/>
        <v>197.81</v>
      </c>
      <c r="Z508" s="45">
        <f t="shared" si="126"/>
        <v>0.32719620240276936</v>
      </c>
      <c r="AA508" s="33">
        <f t="shared" si="127"/>
        <v>321.37211000000008</v>
      </c>
      <c r="AB508" s="45">
        <f t="shared" si="128"/>
        <v>0.40970959599178985</v>
      </c>
      <c r="AC508" s="33">
        <f>IFERROR($X508/VLOOKUP(CONCATENATE("USD",C508),[1]GEINDICE!AR$1:AS$65536,2,0),"")</f>
        <v>145.94931527240252</v>
      </c>
      <c r="AD508" s="33">
        <f>IFERROR($AA508/VLOOKUP(CONCATENATE("USD",C508),[1]GEINDICE!AR$1:AS$65536,2,0),"")</f>
        <v>59.796834995534397</v>
      </c>
      <c r="AE508" s="33">
        <f>IFERROR($X508/VLOOKUP(CONCATENATE("EUR",C508),[1]GEINDICE!AR$1:AS$65536,2,0),"")</f>
        <v>125.42814653724996</v>
      </c>
      <c r="AF508" s="33">
        <f>IFERROR($AA508/VLOOKUP(CONCATENATE("EUR",C508),[1]GEINDICE!AR$1:AS$65536,2,0),"")</f>
        <v>51.389115243775692</v>
      </c>
      <c r="AG508" s="48" t="str">
        <f>VLOOKUP(E508,[1]Apresentação!AW$1:AX$65536,2,0)</f>
        <v xml:space="preserve">                    2 - LEATHER AUXILIARIES</v>
      </c>
      <c r="AH508" s="48" t="str">
        <f t="shared" si="129"/>
        <v xml:space="preserve">         5204000047 - NOVALTAN CA BR</v>
      </c>
      <c r="AI508" s="49" t="str">
        <f t="shared" si="130"/>
        <v xml:space="preserve">     L00207 - COUROS NOBRE BENEFICIAMENTO LTDA</v>
      </c>
      <c r="AJ508" t="str">
        <f t="shared" si="131"/>
        <v xml:space="preserve">     90 - SALES</v>
      </c>
      <c r="AK508" t="str">
        <f t="shared" si="132"/>
        <v/>
      </c>
      <c r="AL508">
        <f t="shared" si="133"/>
        <v>10</v>
      </c>
      <c r="AM508" t="str">
        <f t="shared" si="134"/>
        <v>2025 10</v>
      </c>
      <c r="AN508" t="str">
        <f t="shared" si="135"/>
        <v xml:space="preserve">COUROS </v>
      </c>
    </row>
    <row r="509" spans="1:40" x14ac:dyDescent="0.35">
      <c r="A509">
        <v>82623</v>
      </c>
      <c r="B509" t="s">
        <v>274</v>
      </c>
      <c r="C509" s="31">
        <v>45810</v>
      </c>
      <c r="D509" t="s">
        <v>373</v>
      </c>
      <c r="E509" t="s">
        <v>374</v>
      </c>
      <c r="F509" t="s">
        <v>681</v>
      </c>
      <c r="G509" t="s">
        <v>682</v>
      </c>
      <c r="H509" t="s">
        <v>679</v>
      </c>
      <c r="I509" t="s">
        <v>680</v>
      </c>
      <c r="J509">
        <v>100</v>
      </c>
      <c r="K509">
        <v>982.2</v>
      </c>
      <c r="L509">
        <v>444.43959999999998</v>
      </c>
      <c r="M509">
        <v>197.81</v>
      </c>
      <c r="N509">
        <v>9.822000000000001</v>
      </c>
      <c r="O509" s="32">
        <f t="shared" si="119"/>
        <v>784.3900000000001</v>
      </c>
      <c r="P509" s="32">
        <f t="shared" si="120"/>
        <v>339.95040000000012</v>
      </c>
      <c r="Q509">
        <v>740240</v>
      </c>
      <c r="R509" t="s">
        <v>312</v>
      </c>
      <c r="S509" t="s">
        <v>457</v>
      </c>
      <c r="T509" t="str">
        <f t="shared" si="121"/>
        <v>VEN</v>
      </c>
      <c r="U509" t="s">
        <v>437</v>
      </c>
      <c r="V509" s="33">
        <f t="shared" si="122"/>
        <v>982.2</v>
      </c>
      <c r="W509">
        <f t="shared" si="123"/>
        <v>100</v>
      </c>
      <c r="X509" s="33">
        <f t="shared" si="124"/>
        <v>784.3900000000001</v>
      </c>
      <c r="Y509" s="33">
        <f t="shared" si="125"/>
        <v>197.81</v>
      </c>
      <c r="Z509" s="45">
        <f t="shared" si="126"/>
        <v>0.32574872734677263</v>
      </c>
      <c r="AA509" s="33">
        <f t="shared" si="127"/>
        <v>319.95040000000012</v>
      </c>
      <c r="AB509" s="45">
        <f t="shared" si="128"/>
        <v>0.40789709200780233</v>
      </c>
      <c r="AC509" s="33">
        <f>IFERROR($X509/VLOOKUP(CONCATENATE("USD",C509),[1]GEINDICE!AR$1:AS$65536,2,0),"")</f>
        <v>137.76454677977415</v>
      </c>
      <c r="AD509" s="33">
        <f>IFERROR($AA509/VLOOKUP(CONCATENATE("USD",C509),[1]GEINDICE!AR$1:AS$65536,2,0),"")</f>
        <v>56.193758013242721</v>
      </c>
      <c r="AE509" s="33">
        <f>IFERROR($X509/VLOOKUP(CONCATENATE("EUR",C509),[1]GEINDICE!AR$1:AS$65536,2,0),"")</f>
        <v>120.51778443573788</v>
      </c>
      <c r="AF509" s="33">
        <f>IFERROR($AA509/VLOOKUP(CONCATENATE("EUR",C509),[1]GEINDICE!AR$1:AS$65536,2,0),"")</f>
        <v>49.158853806560664</v>
      </c>
      <c r="AG509" s="48" t="str">
        <f>VLOOKUP(E509,[1]Apresentação!AW$1:AX$65536,2,0)</f>
        <v xml:space="preserve">                    2 - LEATHER AUXILIARIES</v>
      </c>
      <c r="AH509" s="48" t="str">
        <f t="shared" si="129"/>
        <v xml:space="preserve">         5204000047 - NOVALTAN CA BR</v>
      </c>
      <c r="AI509" s="49" t="str">
        <f t="shared" si="130"/>
        <v xml:space="preserve">     L00207 - COUROS NOBRE BENEFICIAMENTO LTDA</v>
      </c>
      <c r="AJ509" t="str">
        <f t="shared" si="131"/>
        <v xml:space="preserve">     90 - SALES</v>
      </c>
      <c r="AK509" t="str">
        <f t="shared" si="132"/>
        <v/>
      </c>
      <c r="AL509">
        <f t="shared" si="133"/>
        <v>6</v>
      </c>
      <c r="AM509" t="str">
        <f t="shared" si="134"/>
        <v>2025 6</v>
      </c>
      <c r="AN509" t="str">
        <f t="shared" si="135"/>
        <v xml:space="preserve">COUROS </v>
      </c>
    </row>
    <row r="510" spans="1:40" x14ac:dyDescent="0.35">
      <c r="A510">
        <v>83845</v>
      </c>
      <c r="B510" t="s">
        <v>274</v>
      </c>
      <c r="C510" s="31">
        <v>45912</v>
      </c>
      <c r="D510" t="s">
        <v>373</v>
      </c>
      <c r="E510" t="s">
        <v>374</v>
      </c>
      <c r="F510" t="s">
        <v>681</v>
      </c>
      <c r="G510" t="s">
        <v>682</v>
      </c>
      <c r="H510" t="s">
        <v>679</v>
      </c>
      <c r="I510" t="s">
        <v>680</v>
      </c>
      <c r="J510">
        <v>100</v>
      </c>
      <c r="K510">
        <v>982.2</v>
      </c>
      <c r="L510">
        <v>443.01794000000001</v>
      </c>
      <c r="M510">
        <v>197.81</v>
      </c>
      <c r="N510">
        <v>9.822000000000001</v>
      </c>
      <c r="O510" s="32">
        <f t="shared" si="119"/>
        <v>784.3900000000001</v>
      </c>
      <c r="P510" s="32">
        <f t="shared" si="120"/>
        <v>341.37206000000009</v>
      </c>
      <c r="Q510">
        <v>761255</v>
      </c>
      <c r="R510" t="s">
        <v>312</v>
      </c>
      <c r="S510" t="s">
        <v>457</v>
      </c>
      <c r="T510" t="str">
        <f t="shared" si="121"/>
        <v>VEN</v>
      </c>
      <c r="U510" t="s">
        <v>437</v>
      </c>
      <c r="V510" s="33">
        <f t="shared" si="122"/>
        <v>982.2</v>
      </c>
      <c r="W510">
        <f t="shared" si="123"/>
        <v>100</v>
      </c>
      <c r="X510" s="33">
        <f t="shared" si="124"/>
        <v>784.3900000000001</v>
      </c>
      <c r="Y510" s="33">
        <f t="shared" si="125"/>
        <v>197.81</v>
      </c>
      <c r="Z510" s="45">
        <f t="shared" si="126"/>
        <v>0.32719615149664028</v>
      </c>
      <c r="AA510" s="33">
        <f t="shared" si="127"/>
        <v>321.37206000000009</v>
      </c>
      <c r="AB510" s="45">
        <f t="shared" si="128"/>
        <v>0.40970953224798895</v>
      </c>
      <c r="AC510" s="33">
        <f>IFERROR($X510/VLOOKUP(CONCATENATE("USD",C510),[1]GEINDICE!AR$1:AS$65536,2,0),"")</f>
        <v>146.13149020995959</v>
      </c>
      <c r="AD510" s="33">
        <f>IFERROR($AA510/VLOOKUP(CONCATENATE("USD",C510),[1]GEINDICE!AR$1:AS$65536,2,0),"")</f>
        <v>59.871464500624121</v>
      </c>
      <c r="AE510" s="33">
        <f>IFERROR($X510/VLOOKUP(CONCATENATE("EUR",C510),[1]GEINDICE!AR$1:AS$65536,2,0),"")</f>
        <v>124.73800550228202</v>
      </c>
      <c r="AF510" s="33">
        <f>IFERROR($AA510/VLOOKUP(CONCATENATE("EUR",C510),[1]GEINDICE!AR$1:AS$65536,2,0),"")</f>
        <v>51.106349887887042</v>
      </c>
      <c r="AG510" s="48" t="str">
        <f>VLOOKUP(E510,[1]Apresentação!AW$1:AX$65536,2,0)</f>
        <v xml:space="preserve">                    2 - LEATHER AUXILIARIES</v>
      </c>
      <c r="AH510" s="48" t="str">
        <f t="shared" si="129"/>
        <v xml:space="preserve">         5204000047 - NOVALTAN CA BR</v>
      </c>
      <c r="AI510" s="49" t="str">
        <f t="shared" si="130"/>
        <v xml:space="preserve">     L00207 - COUROS NOBRE BENEFICIAMENTO LTDA</v>
      </c>
      <c r="AJ510" t="str">
        <f t="shared" si="131"/>
        <v xml:space="preserve">     90 - SALES</v>
      </c>
      <c r="AK510" t="str">
        <f t="shared" si="132"/>
        <v/>
      </c>
      <c r="AL510">
        <f t="shared" si="133"/>
        <v>9</v>
      </c>
      <c r="AM510" t="str">
        <f t="shared" si="134"/>
        <v>2025 9</v>
      </c>
      <c r="AN510" t="str">
        <f t="shared" si="135"/>
        <v xml:space="preserve">COUROS </v>
      </c>
    </row>
    <row r="511" spans="1:40" x14ac:dyDescent="0.35">
      <c r="A511">
        <v>83715</v>
      </c>
      <c r="B511" t="s">
        <v>274</v>
      </c>
      <c r="C511" s="31">
        <v>45901</v>
      </c>
      <c r="D511" t="s">
        <v>373</v>
      </c>
      <c r="E511" t="s">
        <v>374</v>
      </c>
      <c r="F511" t="s">
        <v>681</v>
      </c>
      <c r="G511" t="s">
        <v>682</v>
      </c>
      <c r="H511" t="s">
        <v>679</v>
      </c>
      <c r="I511" t="s">
        <v>680</v>
      </c>
      <c r="J511">
        <v>100</v>
      </c>
      <c r="K511">
        <v>982.2</v>
      </c>
      <c r="L511">
        <v>443.01794000000001</v>
      </c>
      <c r="M511">
        <v>197.81</v>
      </c>
      <c r="N511">
        <v>9.822000000000001</v>
      </c>
      <c r="O511" s="32">
        <f t="shared" si="119"/>
        <v>784.3900000000001</v>
      </c>
      <c r="P511" s="32">
        <f t="shared" si="120"/>
        <v>341.37206000000009</v>
      </c>
      <c r="Q511">
        <v>760285</v>
      </c>
      <c r="R511" t="s">
        <v>312</v>
      </c>
      <c r="S511" t="s">
        <v>457</v>
      </c>
      <c r="T511" t="str">
        <f t="shared" si="121"/>
        <v>VEN</v>
      </c>
      <c r="U511" t="s">
        <v>437</v>
      </c>
      <c r="V511" s="33">
        <f t="shared" si="122"/>
        <v>982.2</v>
      </c>
      <c r="W511">
        <f t="shared" si="123"/>
        <v>100</v>
      </c>
      <c r="X511" s="33">
        <f t="shared" si="124"/>
        <v>784.3900000000001</v>
      </c>
      <c r="Y511" s="33">
        <f t="shared" si="125"/>
        <v>197.81</v>
      </c>
      <c r="Z511" s="45">
        <f t="shared" si="126"/>
        <v>0.32719615149664028</v>
      </c>
      <c r="AA511" s="33">
        <f t="shared" si="127"/>
        <v>321.37206000000009</v>
      </c>
      <c r="AB511" s="45">
        <f t="shared" si="128"/>
        <v>0.40970953224798895</v>
      </c>
      <c r="AC511" s="33">
        <f>IFERROR($X511/VLOOKUP(CONCATENATE("USD",C511),[1]GEINDICE!AR$1:AS$65536,2,0),"")</f>
        <v>144.24767369156646</v>
      </c>
      <c r="AD511" s="33">
        <f>IFERROR($AA511/VLOOKUP(CONCATENATE("USD",C511),[1]GEINDICE!AR$1:AS$65536,2,0),"")</f>
        <v>59.099646916032235</v>
      </c>
      <c r="AE511" s="33">
        <f>IFERROR($X511/VLOOKUP(CONCATENATE("EUR",C511),[1]GEINDICE!AR$1:AS$65536,2,0),"")</f>
        <v>123.27748789840952</v>
      </c>
      <c r="AF511" s="33">
        <f>IFERROR($AA511/VLOOKUP(CONCATENATE("EUR",C511),[1]GEINDICE!AR$1:AS$65536,2,0),"")</f>
        <v>50.507961903564485</v>
      </c>
      <c r="AG511" s="48" t="str">
        <f>VLOOKUP(E511,[1]Apresentação!AW$1:AX$65536,2,0)</f>
        <v xml:space="preserve">                    2 - LEATHER AUXILIARIES</v>
      </c>
      <c r="AH511" s="48" t="str">
        <f t="shared" si="129"/>
        <v xml:space="preserve">         5204000047 - NOVALTAN CA BR</v>
      </c>
      <c r="AI511" s="49" t="str">
        <f t="shared" si="130"/>
        <v xml:space="preserve">     L00207 - COUROS NOBRE BENEFICIAMENTO LTDA</v>
      </c>
      <c r="AJ511" t="str">
        <f t="shared" si="131"/>
        <v xml:space="preserve">     90 - SALES</v>
      </c>
      <c r="AK511" t="str">
        <f t="shared" si="132"/>
        <v/>
      </c>
      <c r="AL511">
        <f t="shared" si="133"/>
        <v>9</v>
      </c>
      <c r="AM511" t="str">
        <f t="shared" si="134"/>
        <v>2025 9</v>
      </c>
      <c r="AN511" t="str">
        <f t="shared" si="135"/>
        <v xml:space="preserve">COUROS </v>
      </c>
    </row>
    <row r="512" spans="1:40" x14ac:dyDescent="0.35">
      <c r="A512">
        <v>82739</v>
      </c>
      <c r="B512" t="s">
        <v>274</v>
      </c>
      <c r="C512" s="31">
        <v>45819</v>
      </c>
      <c r="D512" t="s">
        <v>373</v>
      </c>
      <c r="E512" t="s">
        <v>374</v>
      </c>
      <c r="F512" t="s">
        <v>681</v>
      </c>
      <c r="G512" t="s">
        <v>682</v>
      </c>
      <c r="H512" t="s">
        <v>679</v>
      </c>
      <c r="I512" t="s">
        <v>680</v>
      </c>
      <c r="J512">
        <v>200</v>
      </c>
      <c r="K512">
        <v>1964.4</v>
      </c>
      <c r="L512">
        <v>888.87920999999994</v>
      </c>
      <c r="M512">
        <v>395.63</v>
      </c>
      <c r="N512">
        <v>9.822000000000001</v>
      </c>
      <c r="O512" s="32">
        <f t="shared" si="119"/>
        <v>1568.77</v>
      </c>
      <c r="P512" s="32">
        <f t="shared" si="120"/>
        <v>679.89079000000004</v>
      </c>
      <c r="Q512">
        <v>741123</v>
      </c>
      <c r="R512" t="s">
        <v>312</v>
      </c>
      <c r="S512" t="s">
        <v>457</v>
      </c>
      <c r="T512" t="str">
        <f t="shared" si="121"/>
        <v>VEN</v>
      </c>
      <c r="U512" t="s">
        <v>437</v>
      </c>
      <c r="V512" s="33">
        <f t="shared" si="122"/>
        <v>1964.4</v>
      </c>
      <c r="W512">
        <f t="shared" si="123"/>
        <v>200</v>
      </c>
      <c r="X512" s="33">
        <f t="shared" si="124"/>
        <v>1568.77</v>
      </c>
      <c r="Y512" s="33">
        <f t="shared" si="125"/>
        <v>395.63</v>
      </c>
      <c r="Z512" s="45">
        <f t="shared" si="126"/>
        <v>0.32574363164324988</v>
      </c>
      <c r="AA512" s="33">
        <f t="shared" si="127"/>
        <v>639.89079000000004</v>
      </c>
      <c r="AB512" s="45">
        <f t="shared" si="128"/>
        <v>0.4078933113203338</v>
      </c>
      <c r="AC512" s="33">
        <f>IFERROR($X512/VLOOKUP(CONCATENATE("USD",C512),[1]GEINDICE!AR$1:AS$65536,2,0),"")</f>
        <v>283.22260335800684</v>
      </c>
      <c r="AD512" s="33">
        <f>IFERROR($AA512/VLOOKUP(CONCATENATE("USD",C512),[1]GEINDICE!AR$1:AS$65536,2,0),"")</f>
        <v>115.5246055244629</v>
      </c>
      <c r="AE512" s="33">
        <f>IFERROR($X512/VLOOKUP(CONCATENATE("EUR",C512),[1]GEINDICE!AR$1:AS$65536,2,0),"")</f>
        <v>246.49529406219065</v>
      </c>
      <c r="AF512" s="33">
        <f>IFERROR($AA512/VLOOKUP(CONCATENATE("EUR",C512),[1]GEINDICE!AR$1:AS$65536,2,0),"")</f>
        <v>100.54378171990636</v>
      </c>
      <c r="AG512" s="48" t="str">
        <f>VLOOKUP(E512,[1]Apresentação!AW$1:AX$65536,2,0)</f>
        <v xml:space="preserve">                    2 - LEATHER AUXILIARIES</v>
      </c>
      <c r="AH512" s="48" t="str">
        <f t="shared" si="129"/>
        <v xml:space="preserve">         5204000047 - NOVALTAN CA BR</v>
      </c>
      <c r="AI512" s="49" t="str">
        <f t="shared" si="130"/>
        <v xml:space="preserve">     L00207 - COUROS NOBRE BENEFICIAMENTO LTDA</v>
      </c>
      <c r="AJ512" t="str">
        <f t="shared" si="131"/>
        <v xml:space="preserve">     90 - SALES</v>
      </c>
      <c r="AK512" t="str">
        <f t="shared" si="132"/>
        <v/>
      </c>
      <c r="AL512">
        <f t="shared" si="133"/>
        <v>6</v>
      </c>
      <c r="AM512" t="str">
        <f t="shared" si="134"/>
        <v>2025 6</v>
      </c>
      <c r="AN512" t="str">
        <f t="shared" si="135"/>
        <v xml:space="preserve">COUROS </v>
      </c>
    </row>
    <row r="513" spans="1:40" x14ac:dyDescent="0.35">
      <c r="A513">
        <v>83127</v>
      </c>
      <c r="B513" t="s">
        <v>274</v>
      </c>
      <c r="C513" s="31">
        <v>45854</v>
      </c>
      <c r="D513" t="s">
        <v>373</v>
      </c>
      <c r="E513" t="s">
        <v>374</v>
      </c>
      <c r="F513" t="s">
        <v>681</v>
      </c>
      <c r="G513" t="s">
        <v>682</v>
      </c>
      <c r="H513" t="s">
        <v>679</v>
      </c>
      <c r="I513" t="s">
        <v>680</v>
      </c>
      <c r="J513">
        <v>200</v>
      </c>
      <c r="K513">
        <v>1964.4</v>
      </c>
      <c r="L513">
        <v>888.87920999999994</v>
      </c>
      <c r="M513">
        <v>395.63</v>
      </c>
      <c r="N513">
        <v>9.822000000000001</v>
      </c>
      <c r="O513" s="32">
        <f t="shared" si="119"/>
        <v>1568.77</v>
      </c>
      <c r="P513" s="32">
        <f t="shared" si="120"/>
        <v>679.89079000000004</v>
      </c>
      <c r="Q513">
        <v>743978</v>
      </c>
      <c r="R513" t="s">
        <v>312</v>
      </c>
      <c r="S513" t="s">
        <v>457</v>
      </c>
      <c r="T513" t="str">
        <f t="shared" si="121"/>
        <v>VEN</v>
      </c>
      <c r="U513" t="s">
        <v>437</v>
      </c>
      <c r="V513" s="33">
        <f t="shared" si="122"/>
        <v>1964.4</v>
      </c>
      <c r="W513">
        <f t="shared" si="123"/>
        <v>200</v>
      </c>
      <c r="X513" s="33">
        <f t="shared" si="124"/>
        <v>1568.77</v>
      </c>
      <c r="Y513" s="33">
        <f t="shared" si="125"/>
        <v>395.63</v>
      </c>
      <c r="Z513" s="45">
        <f t="shared" si="126"/>
        <v>0.32574363164324988</v>
      </c>
      <c r="AA513" s="33">
        <f t="shared" si="127"/>
        <v>639.89079000000004</v>
      </c>
      <c r="AB513" s="45">
        <f t="shared" si="128"/>
        <v>0.4078933113203338</v>
      </c>
      <c r="AC513" s="33">
        <f>IFERROR($X513/VLOOKUP(CONCATENATE("USD",C513),[1]GEINDICE!AR$1:AS$65536,2,0),"")</f>
        <v>281.53512077814867</v>
      </c>
      <c r="AD513" s="33">
        <f>IFERROR($AA513/VLOOKUP(CONCATENATE("USD",C513),[1]GEINDICE!AR$1:AS$65536,2,0),"")</f>
        <v>114.83629266716916</v>
      </c>
      <c r="AE513" s="33">
        <f>IFERROR($X513/VLOOKUP(CONCATENATE("EUR",C513),[1]GEINDICE!AR$1:AS$65536,2,0),"")</f>
        <v>242.11655400191376</v>
      </c>
      <c r="AF513" s="33">
        <f>IFERROR($AA513/VLOOKUP(CONCATENATE("EUR",C513),[1]GEINDICE!AR$1:AS$65536,2,0),"")</f>
        <v>98.757722937309012</v>
      </c>
      <c r="AG513" s="48" t="str">
        <f>VLOOKUP(E513,[1]Apresentação!AW$1:AX$65536,2,0)</f>
        <v xml:space="preserve">                    2 - LEATHER AUXILIARIES</v>
      </c>
      <c r="AH513" s="48" t="str">
        <f t="shared" si="129"/>
        <v xml:space="preserve">         5204000047 - NOVALTAN CA BR</v>
      </c>
      <c r="AI513" s="49" t="str">
        <f t="shared" si="130"/>
        <v xml:space="preserve">     L00207 - COUROS NOBRE BENEFICIAMENTO LTDA</v>
      </c>
      <c r="AJ513" t="str">
        <f t="shared" si="131"/>
        <v xml:space="preserve">     90 - SALES</v>
      </c>
      <c r="AK513" t="str">
        <f t="shared" si="132"/>
        <v/>
      </c>
      <c r="AL513">
        <f t="shared" si="133"/>
        <v>7</v>
      </c>
      <c r="AM513" t="str">
        <f t="shared" si="134"/>
        <v>2025 7</v>
      </c>
      <c r="AN513" t="str">
        <f t="shared" si="135"/>
        <v xml:space="preserve">COUROS </v>
      </c>
    </row>
    <row r="514" spans="1:40" x14ac:dyDescent="0.35">
      <c r="A514">
        <v>83447</v>
      </c>
      <c r="B514" t="s">
        <v>274</v>
      </c>
      <c r="C514" s="31">
        <v>45880</v>
      </c>
      <c r="D514" t="s">
        <v>373</v>
      </c>
      <c r="E514" t="s">
        <v>374</v>
      </c>
      <c r="F514" t="s">
        <v>681</v>
      </c>
      <c r="G514" t="s">
        <v>682</v>
      </c>
      <c r="H514" t="s">
        <v>679</v>
      </c>
      <c r="I514" t="s">
        <v>680</v>
      </c>
      <c r="J514">
        <v>100</v>
      </c>
      <c r="K514">
        <v>982.2</v>
      </c>
      <c r="L514">
        <v>444.43973</v>
      </c>
      <c r="M514">
        <v>197.81</v>
      </c>
      <c r="N514">
        <v>9.822000000000001</v>
      </c>
      <c r="O514" s="32">
        <f t="shared" si="119"/>
        <v>784.3900000000001</v>
      </c>
      <c r="P514" s="32">
        <f t="shared" si="120"/>
        <v>339.9502700000001</v>
      </c>
      <c r="Q514">
        <v>752376</v>
      </c>
      <c r="R514" t="s">
        <v>312</v>
      </c>
      <c r="S514" t="s">
        <v>457</v>
      </c>
      <c r="T514" t="str">
        <f t="shared" si="121"/>
        <v>VEN</v>
      </c>
      <c r="U514" t="s">
        <v>437</v>
      </c>
      <c r="V514" s="33">
        <f t="shared" si="122"/>
        <v>982.2</v>
      </c>
      <c r="W514">
        <f t="shared" si="123"/>
        <v>100</v>
      </c>
      <c r="X514" s="33">
        <f t="shared" si="124"/>
        <v>784.3900000000001</v>
      </c>
      <c r="Y514" s="33">
        <f t="shared" si="125"/>
        <v>197.81</v>
      </c>
      <c r="Z514" s="45">
        <f t="shared" si="126"/>
        <v>0.32574859499083697</v>
      </c>
      <c r="AA514" s="33">
        <f t="shared" si="127"/>
        <v>319.9502700000001</v>
      </c>
      <c r="AB514" s="45">
        <f t="shared" si="128"/>
        <v>0.40789692627391994</v>
      </c>
      <c r="AC514" s="33">
        <f>IFERROR($X514/VLOOKUP(CONCATENATE("USD",C514),[1]GEINDICE!AR$1:AS$65536,2,0),"")</f>
        <v>143.99610816367743</v>
      </c>
      <c r="AD514" s="33">
        <f>IFERROR($AA514/VLOOKUP(CONCATENATE("USD",C514),[1]GEINDICE!AR$1:AS$65536,2,0),"")</f>
        <v>58.735569915370931</v>
      </c>
      <c r="AE514" s="33">
        <f>IFERROR($X514/VLOOKUP(CONCATENATE("EUR",C514),[1]GEINDICE!AR$1:AS$65536,2,0),"")</f>
        <v>124.04953188259111</v>
      </c>
      <c r="AF514" s="33">
        <f>IFERROR($AA514/VLOOKUP(CONCATENATE("EUR",C514),[1]GEINDICE!AR$1:AS$65536,2,0),"")</f>
        <v>50.599422760627547</v>
      </c>
      <c r="AG514" s="48" t="str">
        <f>VLOOKUP(E514,[1]Apresentação!AW$1:AX$65536,2,0)</f>
        <v xml:space="preserve">                    2 - LEATHER AUXILIARIES</v>
      </c>
      <c r="AH514" s="48" t="str">
        <f t="shared" si="129"/>
        <v xml:space="preserve">         5204000047 - NOVALTAN CA BR</v>
      </c>
      <c r="AI514" s="49" t="str">
        <f t="shared" si="130"/>
        <v xml:space="preserve">     L00207 - COUROS NOBRE BENEFICIAMENTO LTDA</v>
      </c>
      <c r="AJ514" t="str">
        <f t="shared" si="131"/>
        <v xml:space="preserve">     90 - SALES</v>
      </c>
      <c r="AK514" t="str">
        <f t="shared" si="132"/>
        <v/>
      </c>
      <c r="AL514">
        <f t="shared" si="133"/>
        <v>8</v>
      </c>
      <c r="AM514" t="str">
        <f t="shared" si="134"/>
        <v>2025 8</v>
      </c>
      <c r="AN514" t="str">
        <f t="shared" si="135"/>
        <v xml:space="preserve">COUROS </v>
      </c>
    </row>
    <row r="515" spans="1:40" x14ac:dyDescent="0.35">
      <c r="A515">
        <v>81492</v>
      </c>
      <c r="B515" t="s">
        <v>274</v>
      </c>
      <c r="C515" s="31">
        <v>45721</v>
      </c>
      <c r="D515" t="s">
        <v>373</v>
      </c>
      <c r="E515" t="s">
        <v>374</v>
      </c>
      <c r="F515" t="s">
        <v>681</v>
      </c>
      <c r="G515" t="s">
        <v>682</v>
      </c>
      <c r="H515" t="s">
        <v>679</v>
      </c>
      <c r="I515" t="s">
        <v>680</v>
      </c>
      <c r="J515">
        <v>100</v>
      </c>
      <c r="K515">
        <v>982.2</v>
      </c>
      <c r="L515">
        <v>444.44056999999998</v>
      </c>
      <c r="M515">
        <v>117.86</v>
      </c>
      <c r="N515">
        <v>9.822000000000001</v>
      </c>
      <c r="O515" s="32">
        <f t="shared" si="119"/>
        <v>864.34</v>
      </c>
      <c r="P515" s="32">
        <f t="shared" si="120"/>
        <v>419.89943000000005</v>
      </c>
      <c r="Q515">
        <v>714228</v>
      </c>
      <c r="R515" t="s">
        <v>312</v>
      </c>
      <c r="S515" t="s">
        <v>466</v>
      </c>
      <c r="T515" t="str">
        <f t="shared" si="121"/>
        <v>VEN</v>
      </c>
      <c r="U515" t="s">
        <v>387</v>
      </c>
      <c r="V515" s="33">
        <f t="shared" si="122"/>
        <v>982.2</v>
      </c>
      <c r="W515">
        <f t="shared" si="123"/>
        <v>100</v>
      </c>
      <c r="X515" s="33">
        <f t="shared" si="124"/>
        <v>864.34</v>
      </c>
      <c r="Y515" s="33">
        <f t="shared" si="125"/>
        <v>117.86</v>
      </c>
      <c r="Z515" s="45">
        <f t="shared" si="126"/>
        <v>0.40714664019547958</v>
      </c>
      <c r="AA515" s="33">
        <f t="shared" si="127"/>
        <v>399.89943000000005</v>
      </c>
      <c r="AB515" s="45">
        <f t="shared" si="128"/>
        <v>0.46266449545317817</v>
      </c>
      <c r="AC515" s="33">
        <f>IFERROR($X515/VLOOKUP(CONCATENATE("USD",C515),[1]GEINDICE!AR$1:AS$65536,2,0),"")</f>
        <v>149.24543288324065</v>
      </c>
      <c r="AD515" s="33">
        <f>IFERROR($AA515/VLOOKUP(CONCATENATE("USD",C515),[1]GEINDICE!AR$1:AS$65536,2,0),"")</f>
        <v>69.050562903615713</v>
      </c>
      <c r="AE515" s="33">
        <f>IFERROR($X515/VLOOKUP(CONCATENATE("EUR",C515),[1]GEINDICE!AR$1:AS$65536,2,0),"")</f>
        <v>138.52268538551533</v>
      </c>
      <c r="AF515" s="33">
        <f>IFERROR($AA515/VLOOKUP(CONCATENATE("EUR",C515),[1]GEINDICE!AR$1:AS$65536,2,0),"")</f>
        <v>64.089528342708789</v>
      </c>
      <c r="AG515" s="48" t="str">
        <f>VLOOKUP(E515,[1]Apresentação!AW$1:AX$65536,2,0)</f>
        <v xml:space="preserve">                    2 - LEATHER AUXILIARIES</v>
      </c>
      <c r="AH515" s="48" t="str">
        <f t="shared" si="129"/>
        <v xml:space="preserve">         5204000047 - NOVALTAN CA BR</v>
      </c>
      <c r="AI515" s="49" t="str">
        <f t="shared" si="130"/>
        <v xml:space="preserve">     L00207 - COUROS NOBRE BENEFICIAMENTO LTDA</v>
      </c>
      <c r="AJ515" t="str">
        <f t="shared" si="131"/>
        <v xml:space="preserve">     90 - SALES</v>
      </c>
      <c r="AK515" t="str">
        <f t="shared" si="132"/>
        <v/>
      </c>
      <c r="AL515">
        <f t="shared" si="133"/>
        <v>3</v>
      </c>
      <c r="AM515" t="str">
        <f t="shared" si="134"/>
        <v>2025 3</v>
      </c>
      <c r="AN515" t="str">
        <f t="shared" si="135"/>
        <v xml:space="preserve">COUROS </v>
      </c>
    </row>
    <row r="516" spans="1:40" x14ac:dyDescent="0.35">
      <c r="A516">
        <v>81202</v>
      </c>
      <c r="B516" t="s">
        <v>274</v>
      </c>
      <c r="C516" s="31">
        <v>45695</v>
      </c>
      <c r="D516" t="s">
        <v>373</v>
      </c>
      <c r="E516" t="s">
        <v>374</v>
      </c>
      <c r="F516" t="s">
        <v>467</v>
      </c>
      <c r="G516" t="s">
        <v>468</v>
      </c>
      <c r="H516" t="s">
        <v>679</v>
      </c>
      <c r="I516" t="s">
        <v>680</v>
      </c>
      <c r="J516">
        <v>500</v>
      </c>
      <c r="K516">
        <v>6335.2300000000005</v>
      </c>
      <c r="L516">
        <v>2222.2028399999999</v>
      </c>
      <c r="M516">
        <v>1275.92</v>
      </c>
      <c r="N516">
        <v>12.67046</v>
      </c>
      <c r="O516" s="32">
        <f t="shared" ref="O516:O579" si="136">$K516-$Y516</f>
        <v>5059.3100000000004</v>
      </c>
      <c r="P516" s="32">
        <f t="shared" ref="P516:P579" si="137">($O516-$L516)</f>
        <v>2837.1071600000005</v>
      </c>
      <c r="Q516">
        <v>709534</v>
      </c>
      <c r="R516" t="s">
        <v>298</v>
      </c>
      <c r="S516" t="s">
        <v>298</v>
      </c>
      <c r="T516" t="str">
        <f t="shared" ref="T516:T579" si="138">MID($U516,1,3)</f>
        <v>VEN</v>
      </c>
      <c r="U516" t="s">
        <v>300</v>
      </c>
      <c r="V516" s="33">
        <f t="shared" ref="V516:V579" si="139">IF($T516="DEV",-$K516,$K516)</f>
        <v>6335.2300000000005</v>
      </c>
      <c r="W516">
        <f t="shared" ref="W516:W579" si="140">IF($T516="DEV",-$J516,$J516)</f>
        <v>500</v>
      </c>
      <c r="X516" s="33">
        <f t="shared" ref="X516:X579" si="141">$V516-$Y516</f>
        <v>5059.3100000000004</v>
      </c>
      <c r="Y516" s="33">
        <f t="shared" ref="Y516:Y579" si="142">IF(A516=59876,M516,IF(A516=59868,M516,IF(R516="6111",((K516*0.12)+M516),IF(T516="DEV",-M516,M516))))</f>
        <v>1275.92</v>
      </c>
      <c r="Z516" s="45">
        <f t="shared" ref="Z516:Z579" si="143">IFERROR($AA516/$V516,0)</f>
        <v>0.43204542850062277</v>
      </c>
      <c r="AA516" s="33">
        <f t="shared" ref="AA516:AA579" si="144">IF(VLOOKUP(AL516,AR:AS,2,0)="sim",IF($T516="DEV",($X516-$L516),$P516)-(0.2*W516),IF(VLOOKUP(AL516,AR:AS,2,0)="OK",IF($T516="DEV",($X516-$L516),$P516)-(0.2*W516),IF($T516="DEV",($X516-$L516),$P516)))</f>
        <v>2737.1071600000005</v>
      </c>
      <c r="AB516" s="45">
        <f t="shared" ref="AB516:AB579" si="145">IFERROR($AA516/$X516,0)</f>
        <v>0.54100404205316543</v>
      </c>
      <c r="AC516" s="33">
        <f>IFERROR($X516/VLOOKUP(CONCATENATE("USD",C516),[1]GEINDICE!AR$1:AS$65536,2,0),"")</f>
        <v>879.0086349184287</v>
      </c>
      <c r="AD516" s="33">
        <f>IFERROR($AA516/VLOOKUP(CONCATENATE("USD",C516),[1]GEINDICE!AR$1:AS$65536,2,0),"")</f>
        <v>475.54722449050513</v>
      </c>
      <c r="AE516" s="33">
        <f>IFERROR($X516/VLOOKUP(CONCATENATE("EUR",C516),[1]GEINDICE!AR$1:AS$65536,2,0),"")</f>
        <v>848.94873731017708</v>
      </c>
      <c r="AF516" s="33">
        <f>IFERROR($AA516/VLOOKUP(CONCATENATE("EUR",C516),[1]GEINDICE!AR$1:AS$65536,2,0),"")</f>
        <v>459.2846983807367</v>
      </c>
      <c r="AG516" s="48" t="str">
        <f>VLOOKUP(E516,[1]Apresentação!AW$1:AX$65536,2,0)</f>
        <v xml:space="preserve">                    2 - LEATHER AUXILIARIES</v>
      </c>
      <c r="AH516" s="48" t="str">
        <f t="shared" ref="AH516:AH579" si="146">CONCATENATE("         ",H516," - ",I516)</f>
        <v xml:space="preserve">         5204000047 - NOVALTAN CA BR</v>
      </c>
      <c r="AI516" s="49" t="str">
        <f t="shared" ref="AI516:AI579" si="147">CONCATENATE("     ",F516," - ",G516)</f>
        <v xml:space="preserve">     L00102 - CURTUME SANTO ANTONIO LTDA</v>
      </c>
      <c r="AJ516" t="str">
        <f t="shared" ref="AJ516:AJ579" si="148">IF(RIGHT(I516,2)="BR","     90 - SALES","     93 - RESALES")</f>
        <v xml:space="preserve">     90 - SALES</v>
      </c>
      <c r="AK516" t="str">
        <f t="shared" ref="AK516:AK579" si="149">IF(R516="3201","EXP",IF(R516="7101","EXP",""))</f>
        <v/>
      </c>
      <c r="AL516">
        <f t="shared" ref="AL516:AL579" si="150">VLOOKUP(MONTH(C516),AQ:AR,2,0)</f>
        <v>2</v>
      </c>
      <c r="AM516" t="str">
        <f t="shared" ref="AM516:AM579" si="151">CONCATENATE(YEAR(C516)," ",MONTH(C516))</f>
        <v>2025 2</v>
      </c>
      <c r="AN516" t="str">
        <f t="shared" ref="AN516:AN579" si="152">MID(G516,1,SEARCH(" ",G516,1))</f>
        <v xml:space="preserve">CURTUME </v>
      </c>
    </row>
    <row r="517" spans="1:40" x14ac:dyDescent="0.35">
      <c r="A517">
        <v>80831</v>
      </c>
      <c r="B517" t="s">
        <v>274</v>
      </c>
      <c r="C517" s="31">
        <v>45667</v>
      </c>
      <c r="D517" t="s">
        <v>373</v>
      </c>
      <c r="E517" t="s">
        <v>374</v>
      </c>
      <c r="F517" t="s">
        <v>683</v>
      </c>
      <c r="G517" t="s">
        <v>684</v>
      </c>
      <c r="H517" t="s">
        <v>679</v>
      </c>
      <c r="I517" t="s">
        <v>680</v>
      </c>
      <c r="J517">
        <v>500</v>
      </c>
      <c r="K517">
        <v>6059.1500000000005</v>
      </c>
      <c r="L517">
        <v>2164.2340300000001</v>
      </c>
      <c r="M517">
        <v>1220.32</v>
      </c>
      <c r="N517">
        <v>12.118300000000001</v>
      </c>
      <c r="O517" s="32">
        <f t="shared" si="136"/>
        <v>4838.8300000000008</v>
      </c>
      <c r="P517" s="32">
        <f t="shared" si="137"/>
        <v>2674.5959700000008</v>
      </c>
      <c r="Q517">
        <v>706839</v>
      </c>
      <c r="R517" t="s">
        <v>298</v>
      </c>
      <c r="S517" t="s">
        <v>298</v>
      </c>
      <c r="T517" t="str">
        <f t="shared" si="138"/>
        <v>VEN</v>
      </c>
      <c r="U517" t="s">
        <v>300</v>
      </c>
      <c r="V517" s="33">
        <f t="shared" si="139"/>
        <v>6059.1500000000005</v>
      </c>
      <c r="W517">
        <f t="shared" si="140"/>
        <v>500</v>
      </c>
      <c r="X517" s="33">
        <f t="shared" si="141"/>
        <v>4838.8300000000008</v>
      </c>
      <c r="Y517" s="33">
        <f t="shared" si="142"/>
        <v>1220.32</v>
      </c>
      <c r="Z517" s="45">
        <f t="shared" si="143"/>
        <v>0.42491041977835181</v>
      </c>
      <c r="AA517" s="33">
        <f t="shared" si="144"/>
        <v>2574.5959700000008</v>
      </c>
      <c r="AB517" s="45">
        <f t="shared" si="145"/>
        <v>0.53206993632758337</v>
      </c>
      <c r="AC517" s="33">
        <f>IFERROR($X517/VLOOKUP(CONCATENATE("USD",C517),[1]GEINDICE!AR$1:AS$65536,2,0),"")</f>
        <v>793.70622488312972</v>
      </c>
      <c r="AD517" s="33">
        <f>IFERROR($AA517/VLOOKUP(CONCATENATE("USD",C517),[1]GEINDICE!AR$1:AS$65536,2,0),"")</f>
        <v>422.30722053637339</v>
      </c>
      <c r="AE517" s="33">
        <f>IFERROR($X517/VLOOKUP(CONCATENATE("EUR",C517),[1]GEINDICE!AR$1:AS$65536,2,0),"")</f>
        <v>774.20041279339534</v>
      </c>
      <c r="AF517" s="33">
        <f>IFERROR($AA517/VLOOKUP(CONCATENATE("EUR",C517),[1]GEINDICE!AR$1:AS$65536,2,0),"")</f>
        <v>411.92876433977062</v>
      </c>
      <c r="AG517" s="48" t="str">
        <f>VLOOKUP(E517,[1]Apresentação!AW$1:AX$65536,2,0)</f>
        <v xml:space="preserve">                    2 - LEATHER AUXILIARIES</v>
      </c>
      <c r="AH517" s="48" t="str">
        <f t="shared" si="146"/>
        <v xml:space="preserve">         5204000047 - NOVALTAN CA BR</v>
      </c>
      <c r="AI517" s="49" t="str">
        <f t="shared" si="147"/>
        <v xml:space="preserve">     L00148 - CURTIDORA ITAUNA EIRELI</v>
      </c>
      <c r="AJ517" t="str">
        <f t="shared" si="148"/>
        <v xml:space="preserve">     90 - SALES</v>
      </c>
      <c r="AK517" t="str">
        <f t="shared" si="149"/>
        <v/>
      </c>
      <c r="AL517">
        <f t="shared" si="150"/>
        <v>1</v>
      </c>
      <c r="AM517" t="str">
        <f t="shared" si="151"/>
        <v>2025 1</v>
      </c>
      <c r="AN517" t="str">
        <f t="shared" si="152"/>
        <v xml:space="preserve">CURTIDORA </v>
      </c>
    </row>
    <row r="518" spans="1:40" x14ac:dyDescent="0.35">
      <c r="A518">
        <v>82174</v>
      </c>
      <c r="B518" t="s">
        <v>274</v>
      </c>
      <c r="C518" s="31">
        <v>45772</v>
      </c>
      <c r="D518" t="s">
        <v>373</v>
      </c>
      <c r="E518" t="s">
        <v>374</v>
      </c>
      <c r="F518" t="s">
        <v>467</v>
      </c>
      <c r="G518" t="s">
        <v>468</v>
      </c>
      <c r="H518" t="s">
        <v>679</v>
      </c>
      <c r="I518" t="s">
        <v>680</v>
      </c>
      <c r="J518">
        <v>300</v>
      </c>
      <c r="K518">
        <v>3727.69</v>
      </c>
      <c r="L518">
        <v>1333.3186900000001</v>
      </c>
      <c r="M518">
        <v>750.76</v>
      </c>
      <c r="N518">
        <v>12.425619999999999</v>
      </c>
      <c r="O518" s="32">
        <f t="shared" si="136"/>
        <v>2976.9300000000003</v>
      </c>
      <c r="P518" s="32">
        <f t="shared" si="137"/>
        <v>1643.6113100000002</v>
      </c>
      <c r="Q518">
        <v>733393</v>
      </c>
      <c r="R518" t="s">
        <v>298</v>
      </c>
      <c r="S518" t="s">
        <v>298</v>
      </c>
      <c r="T518" t="str">
        <f t="shared" si="138"/>
        <v>VEN</v>
      </c>
      <c r="U518" t="s">
        <v>300</v>
      </c>
      <c r="V518" s="33">
        <f t="shared" si="139"/>
        <v>3727.69</v>
      </c>
      <c r="W518">
        <f t="shared" si="140"/>
        <v>300</v>
      </c>
      <c r="X518" s="33">
        <f t="shared" si="141"/>
        <v>2976.9300000000003</v>
      </c>
      <c r="Y518" s="33">
        <f t="shared" si="142"/>
        <v>750.76</v>
      </c>
      <c r="Z518" s="45">
        <f t="shared" si="143"/>
        <v>0.42482376753431755</v>
      </c>
      <c r="AA518" s="33">
        <f t="shared" si="144"/>
        <v>1583.6113100000002</v>
      </c>
      <c r="AB518" s="45">
        <f t="shared" si="145"/>
        <v>0.53196121843644295</v>
      </c>
      <c r="AC518" s="33">
        <f>IFERROR($X518/VLOOKUP(CONCATENATE("USD",C518),[1]GEINDICE!AR$1:AS$65536,2,0),"")</f>
        <v>523.68328466382854</v>
      </c>
      <c r="AD518" s="33">
        <f>IFERROR($AA518/VLOOKUP(CONCATENATE("USD",C518),[1]GEINDICE!AR$1:AS$65536,2,0),"")</f>
        <v>278.57919818456884</v>
      </c>
      <c r="AE518" s="33">
        <f>IFERROR($X518/VLOOKUP(CONCATENATE("EUR",C518),[1]GEINDICE!AR$1:AS$65536,2,0),"")</f>
        <v>460.1412761221714</v>
      </c>
      <c r="AF518" s="33">
        <f>IFERROR($AA518/VLOOKUP(CONCATENATE("EUR",C518),[1]GEINDICE!AR$1:AS$65536,2,0),"")</f>
        <v>244.77731389885002</v>
      </c>
      <c r="AG518" s="48" t="str">
        <f>VLOOKUP(E518,[1]Apresentação!AW$1:AX$65536,2,0)</f>
        <v xml:space="preserve">                    2 - LEATHER AUXILIARIES</v>
      </c>
      <c r="AH518" s="48" t="str">
        <f t="shared" si="146"/>
        <v xml:space="preserve">         5204000047 - NOVALTAN CA BR</v>
      </c>
      <c r="AI518" s="49" t="str">
        <f t="shared" si="147"/>
        <v xml:space="preserve">     L00102 - CURTUME SANTO ANTONIO LTDA</v>
      </c>
      <c r="AJ518" t="str">
        <f t="shared" si="148"/>
        <v xml:space="preserve">     90 - SALES</v>
      </c>
      <c r="AK518" t="str">
        <f t="shared" si="149"/>
        <v/>
      </c>
      <c r="AL518">
        <f t="shared" si="150"/>
        <v>4</v>
      </c>
      <c r="AM518" t="str">
        <f t="shared" si="151"/>
        <v>2025 4</v>
      </c>
      <c r="AN518" t="str">
        <f t="shared" si="152"/>
        <v xml:space="preserve">CURTUME </v>
      </c>
    </row>
    <row r="519" spans="1:40" x14ac:dyDescent="0.35">
      <c r="A519">
        <v>82179</v>
      </c>
      <c r="B519" t="s">
        <v>274</v>
      </c>
      <c r="C519" s="31">
        <v>45772</v>
      </c>
      <c r="D519" t="s">
        <v>373</v>
      </c>
      <c r="E519" t="s">
        <v>374</v>
      </c>
      <c r="F519" t="s">
        <v>685</v>
      </c>
      <c r="G519" t="s">
        <v>686</v>
      </c>
      <c r="H519" t="s">
        <v>679</v>
      </c>
      <c r="I519" t="s">
        <v>680</v>
      </c>
      <c r="J519">
        <v>200</v>
      </c>
      <c r="K519">
        <v>2553.21</v>
      </c>
      <c r="L519">
        <v>888.87913000000003</v>
      </c>
      <c r="M519">
        <v>514.22</v>
      </c>
      <c r="N519">
        <v>12.76605</v>
      </c>
      <c r="O519" s="32">
        <f t="shared" si="136"/>
        <v>2038.99</v>
      </c>
      <c r="P519" s="32">
        <f t="shared" si="137"/>
        <v>1150.11087</v>
      </c>
      <c r="Q519">
        <v>733419</v>
      </c>
      <c r="R519" t="s">
        <v>298</v>
      </c>
      <c r="S519" t="s">
        <v>298</v>
      </c>
      <c r="T519" t="str">
        <f t="shared" si="138"/>
        <v>VEN</v>
      </c>
      <c r="U519" t="s">
        <v>300</v>
      </c>
      <c r="V519" s="33">
        <f t="shared" si="139"/>
        <v>2553.21</v>
      </c>
      <c r="W519">
        <f t="shared" si="140"/>
        <v>200</v>
      </c>
      <c r="X519" s="33">
        <f t="shared" si="141"/>
        <v>2038.99</v>
      </c>
      <c r="Y519" s="33">
        <f t="shared" si="142"/>
        <v>514.22</v>
      </c>
      <c r="Z519" s="45">
        <f t="shared" si="143"/>
        <v>0.43479027185386238</v>
      </c>
      <c r="AA519" s="33">
        <f t="shared" si="144"/>
        <v>1110.11087</v>
      </c>
      <c r="AB519" s="45">
        <f t="shared" si="145"/>
        <v>0.54444154704044645</v>
      </c>
      <c r="AC519" s="33">
        <f>IFERROR($X519/VLOOKUP(CONCATENATE("USD",C519),[1]GEINDICE!AR$1:AS$65536,2,0),"")</f>
        <v>358.68662702740733</v>
      </c>
      <c r="AD519" s="33">
        <f>IFERROR($AA519/VLOOKUP(CONCATENATE("USD",C519),[1]GEINDICE!AR$1:AS$65536,2,0),"")</f>
        <v>195.28390212152129</v>
      </c>
      <c r="AE519" s="33">
        <f>IFERROR($X519/VLOOKUP(CONCATENATE("EUR",C519),[1]GEINDICE!AR$1:AS$65536,2,0),"")</f>
        <v>315.16477061951275</v>
      </c>
      <c r="AF519" s="33">
        <f>IFERROR($AA519/VLOOKUP(CONCATENATE("EUR",C519),[1]GEINDICE!AR$1:AS$65536,2,0),"")</f>
        <v>171.58879528873499</v>
      </c>
      <c r="AG519" s="48" t="str">
        <f>VLOOKUP(E519,[1]Apresentação!AW$1:AX$65536,2,0)</f>
        <v xml:space="preserve">                    2 - LEATHER AUXILIARIES</v>
      </c>
      <c r="AH519" s="48" t="str">
        <f t="shared" si="146"/>
        <v xml:space="preserve">         5204000047 - NOVALTAN CA BR</v>
      </c>
      <c r="AI519" s="49" t="str">
        <f t="shared" si="147"/>
        <v xml:space="preserve">     L00578 - ALLQUIN PRODUTOS QUIMICOS LTDA</v>
      </c>
      <c r="AJ519" t="str">
        <f t="shared" si="148"/>
        <v xml:space="preserve">     90 - SALES</v>
      </c>
      <c r="AK519" t="str">
        <f t="shared" si="149"/>
        <v/>
      </c>
      <c r="AL519">
        <f t="shared" si="150"/>
        <v>4</v>
      </c>
      <c r="AM519" t="str">
        <f t="shared" si="151"/>
        <v>2025 4</v>
      </c>
      <c r="AN519" t="str">
        <f t="shared" si="152"/>
        <v xml:space="preserve">ALLQUIN </v>
      </c>
    </row>
    <row r="520" spans="1:40" x14ac:dyDescent="0.35">
      <c r="A520">
        <v>82326</v>
      </c>
      <c r="B520" t="s">
        <v>274</v>
      </c>
      <c r="C520" s="31">
        <v>45785</v>
      </c>
      <c r="D520" t="s">
        <v>373</v>
      </c>
      <c r="E520" t="s">
        <v>374</v>
      </c>
      <c r="F520" t="s">
        <v>683</v>
      </c>
      <c r="G520" t="s">
        <v>684</v>
      </c>
      <c r="H520" t="s">
        <v>679</v>
      </c>
      <c r="I520" t="s">
        <v>680</v>
      </c>
      <c r="J520">
        <v>500</v>
      </c>
      <c r="K520">
        <v>5708.82</v>
      </c>
      <c r="L520">
        <v>2222.1978199999999</v>
      </c>
      <c r="M520">
        <v>1149.76</v>
      </c>
      <c r="N520">
        <v>11.417629999999999</v>
      </c>
      <c r="O520" s="32">
        <f t="shared" si="136"/>
        <v>4559.0599999999995</v>
      </c>
      <c r="P520" s="32">
        <f t="shared" si="137"/>
        <v>2336.8621799999996</v>
      </c>
      <c r="Q520">
        <v>738075</v>
      </c>
      <c r="R520" t="s">
        <v>298</v>
      </c>
      <c r="S520" t="s">
        <v>298</v>
      </c>
      <c r="T520" t="str">
        <f t="shared" si="138"/>
        <v>VEN</v>
      </c>
      <c r="U520" t="s">
        <v>300</v>
      </c>
      <c r="V520" s="33">
        <f t="shared" si="139"/>
        <v>5708.82</v>
      </c>
      <c r="W520">
        <f t="shared" si="140"/>
        <v>500</v>
      </c>
      <c r="X520" s="33">
        <f t="shared" si="141"/>
        <v>4559.0599999999995</v>
      </c>
      <c r="Y520" s="33">
        <f t="shared" si="142"/>
        <v>1149.76</v>
      </c>
      <c r="Z520" s="45">
        <f t="shared" si="143"/>
        <v>0.39182566274641689</v>
      </c>
      <c r="AA520" s="33">
        <f t="shared" si="144"/>
        <v>2236.8621799999996</v>
      </c>
      <c r="AB520" s="45">
        <f t="shared" si="145"/>
        <v>0.49064109268138606</v>
      </c>
      <c r="AC520" s="33">
        <f>IFERROR($X520/VLOOKUP(CONCATENATE("USD",C520),[1]GEINDICE!AR$1:AS$65536,2,0),"")</f>
        <v>801.80443193809344</v>
      </c>
      <c r="AD520" s="33">
        <f>IFERROR($AA520/VLOOKUP(CONCATENATE("USD",C520),[1]GEINDICE!AR$1:AS$65536,2,0),"")</f>
        <v>393.39820260288423</v>
      </c>
      <c r="AE520" s="33">
        <f>IFERROR($X520/VLOOKUP(CONCATENATE("EUR",C520),[1]GEINDICE!AR$1:AS$65536,2,0),"")</f>
        <v>712.77633594946985</v>
      </c>
      <c r="AF520" s="33">
        <f>IFERROR($AA520/VLOOKUP(CONCATENATE("EUR",C520),[1]GEINDICE!AR$1:AS$65536,2,0),"")</f>
        <v>349.71736030768261</v>
      </c>
      <c r="AG520" s="48" t="str">
        <f>VLOOKUP(E520,[1]Apresentação!AW$1:AX$65536,2,0)</f>
        <v xml:space="preserve">                    2 - LEATHER AUXILIARIES</v>
      </c>
      <c r="AH520" s="48" t="str">
        <f t="shared" si="146"/>
        <v xml:space="preserve">         5204000047 - NOVALTAN CA BR</v>
      </c>
      <c r="AI520" s="49" t="str">
        <f t="shared" si="147"/>
        <v xml:space="preserve">     L00148 - CURTIDORA ITAUNA EIRELI</v>
      </c>
      <c r="AJ520" t="str">
        <f t="shared" si="148"/>
        <v xml:space="preserve">     90 - SALES</v>
      </c>
      <c r="AK520" t="str">
        <f t="shared" si="149"/>
        <v/>
      </c>
      <c r="AL520">
        <f t="shared" si="150"/>
        <v>5</v>
      </c>
      <c r="AM520" t="str">
        <f t="shared" si="151"/>
        <v>2025 5</v>
      </c>
      <c r="AN520" t="str">
        <f t="shared" si="152"/>
        <v xml:space="preserve">CURTIDORA </v>
      </c>
    </row>
    <row r="521" spans="1:40" x14ac:dyDescent="0.35">
      <c r="A521">
        <v>81003</v>
      </c>
      <c r="B521" t="s">
        <v>274</v>
      </c>
      <c r="C521" s="31">
        <v>45681</v>
      </c>
      <c r="D521" t="s">
        <v>373</v>
      </c>
      <c r="E521" t="s">
        <v>374</v>
      </c>
      <c r="F521" t="s">
        <v>467</v>
      </c>
      <c r="G521" t="s">
        <v>468</v>
      </c>
      <c r="H521" t="s">
        <v>679</v>
      </c>
      <c r="I521" t="s">
        <v>680</v>
      </c>
      <c r="J521">
        <v>500</v>
      </c>
      <c r="K521">
        <v>6504.1900000000005</v>
      </c>
      <c r="L521">
        <v>2164.2690299999999</v>
      </c>
      <c r="M521">
        <v>1309.94</v>
      </c>
      <c r="N521">
        <v>13.008379999999999</v>
      </c>
      <c r="O521" s="32">
        <f t="shared" si="136"/>
        <v>5194.25</v>
      </c>
      <c r="P521" s="32">
        <f t="shared" si="137"/>
        <v>3029.9809700000001</v>
      </c>
      <c r="Q521">
        <v>708067</v>
      </c>
      <c r="R521" t="s">
        <v>298</v>
      </c>
      <c r="S521" t="s">
        <v>298</v>
      </c>
      <c r="T521" t="str">
        <f t="shared" si="138"/>
        <v>VEN</v>
      </c>
      <c r="U521" t="s">
        <v>283</v>
      </c>
      <c r="V521" s="33">
        <f t="shared" si="139"/>
        <v>6504.1900000000005</v>
      </c>
      <c r="W521">
        <f t="shared" si="140"/>
        <v>500</v>
      </c>
      <c r="X521" s="33">
        <f t="shared" si="141"/>
        <v>5194.25</v>
      </c>
      <c r="Y521" s="33">
        <f t="shared" si="142"/>
        <v>1309.94</v>
      </c>
      <c r="Z521" s="45">
        <f t="shared" si="143"/>
        <v>0.45047591936889908</v>
      </c>
      <c r="AA521" s="33">
        <f t="shared" si="144"/>
        <v>2929.9809700000001</v>
      </c>
      <c r="AB521" s="45">
        <f t="shared" si="145"/>
        <v>0.56408162294845265</v>
      </c>
      <c r="AC521" s="33">
        <f>IFERROR($X521/VLOOKUP(CONCATENATE("USD",C521),[1]GEINDICE!AR$1:AS$65536,2,0),"")</f>
        <v>881.50190920661862</v>
      </c>
      <c r="AD521" s="33">
        <f>IFERROR($AA521/VLOOKUP(CONCATENATE("USD",C521),[1]GEINDICE!AR$1:AS$65536,2,0),"")</f>
        <v>497.23902757742894</v>
      </c>
      <c r="AE521" s="33">
        <f>IFERROR($X521/VLOOKUP(CONCATENATE("EUR",C521),[1]GEINDICE!AR$1:AS$65536,2,0),"")</f>
        <v>838.17430733730282</v>
      </c>
      <c r="AF521" s="33">
        <f>IFERROR($AA521/VLOOKUP(CONCATENATE("EUR",C521),[1]GEINDICE!AR$1:AS$65536,2,0),"")</f>
        <v>472.79872359652092</v>
      </c>
      <c r="AG521" s="48" t="str">
        <f>VLOOKUP(E521,[1]Apresentação!AW$1:AX$65536,2,0)</f>
        <v xml:space="preserve">                    2 - LEATHER AUXILIARIES</v>
      </c>
      <c r="AH521" s="48" t="str">
        <f t="shared" si="146"/>
        <v xml:space="preserve">         5204000047 - NOVALTAN CA BR</v>
      </c>
      <c r="AI521" s="49" t="str">
        <f t="shared" si="147"/>
        <v xml:space="preserve">     L00102 - CURTUME SANTO ANTONIO LTDA</v>
      </c>
      <c r="AJ521" t="str">
        <f t="shared" si="148"/>
        <v xml:space="preserve">     90 - SALES</v>
      </c>
      <c r="AK521" t="str">
        <f t="shared" si="149"/>
        <v/>
      </c>
      <c r="AL521">
        <f t="shared" si="150"/>
        <v>1</v>
      </c>
      <c r="AM521" t="str">
        <f t="shared" si="151"/>
        <v>2025 1</v>
      </c>
      <c r="AN521" t="str">
        <f t="shared" si="152"/>
        <v xml:space="preserve">CURTUME </v>
      </c>
    </row>
    <row r="522" spans="1:40" x14ac:dyDescent="0.35">
      <c r="A522">
        <v>82092</v>
      </c>
      <c r="B522" t="s">
        <v>274</v>
      </c>
      <c r="C522" s="31">
        <v>45764</v>
      </c>
      <c r="D522" t="s">
        <v>373</v>
      </c>
      <c r="E522" t="s">
        <v>374</v>
      </c>
      <c r="F522" t="s">
        <v>467</v>
      </c>
      <c r="G522" t="s">
        <v>468</v>
      </c>
      <c r="H522" t="s">
        <v>679</v>
      </c>
      <c r="I522" t="s">
        <v>680</v>
      </c>
      <c r="J522">
        <v>300</v>
      </c>
      <c r="K522">
        <v>3863.69</v>
      </c>
      <c r="L522">
        <v>1333.3186900000001</v>
      </c>
      <c r="M522">
        <v>778.14</v>
      </c>
      <c r="N522">
        <v>12.87895</v>
      </c>
      <c r="O522" s="32">
        <f t="shared" si="136"/>
        <v>3085.55</v>
      </c>
      <c r="P522" s="32">
        <f t="shared" si="137"/>
        <v>1752.2313100000001</v>
      </c>
      <c r="Q522">
        <v>730704</v>
      </c>
      <c r="R522" t="s">
        <v>298</v>
      </c>
      <c r="S522" t="s">
        <v>298</v>
      </c>
      <c r="T522" t="str">
        <f t="shared" si="138"/>
        <v>VEN</v>
      </c>
      <c r="U522" t="s">
        <v>300</v>
      </c>
      <c r="V522" s="33">
        <f t="shared" si="139"/>
        <v>3863.69</v>
      </c>
      <c r="W522">
        <f t="shared" si="140"/>
        <v>300</v>
      </c>
      <c r="X522" s="33">
        <f t="shared" si="141"/>
        <v>3085.55</v>
      </c>
      <c r="Y522" s="33">
        <f t="shared" si="142"/>
        <v>778.14</v>
      </c>
      <c r="Z522" s="45">
        <f t="shared" si="143"/>
        <v>0.43798319999792945</v>
      </c>
      <c r="AA522" s="33">
        <f t="shared" si="144"/>
        <v>1692.2313100000001</v>
      </c>
      <c r="AB522" s="45">
        <f t="shared" si="145"/>
        <v>0.54843749412584464</v>
      </c>
      <c r="AC522" s="33">
        <f>IFERROR($X522/VLOOKUP(CONCATENATE("USD",C522),[1]GEINDICE!AR$1:AS$65536,2,0),"")</f>
        <v>526.91302788640519</v>
      </c>
      <c r="AD522" s="33">
        <f>IFERROR($AA522/VLOOKUP(CONCATENATE("USD",C522),[1]GEINDICE!AR$1:AS$65536,2,0),"")</f>
        <v>288.97886063628135</v>
      </c>
      <c r="AE522" s="33">
        <f>IFERROR($X522/VLOOKUP(CONCATENATE("EUR",C522),[1]GEINDICE!AR$1:AS$65536,2,0),"")</f>
        <v>463.58814868235226</v>
      </c>
      <c r="AF522" s="33">
        <f>IFERROR($AA522/VLOOKUP(CONCATENATE("EUR",C522),[1]GEINDICE!AR$1:AS$65536,2,0),"")</f>
        <v>254.24912256978877</v>
      </c>
      <c r="AG522" s="48" t="str">
        <f>VLOOKUP(E522,[1]Apresentação!AW$1:AX$65536,2,0)</f>
        <v xml:space="preserve">                    2 - LEATHER AUXILIARIES</v>
      </c>
      <c r="AH522" s="48" t="str">
        <f t="shared" si="146"/>
        <v xml:space="preserve">         5204000047 - NOVALTAN CA BR</v>
      </c>
      <c r="AI522" s="49" t="str">
        <f t="shared" si="147"/>
        <v xml:space="preserve">     L00102 - CURTUME SANTO ANTONIO LTDA</v>
      </c>
      <c r="AJ522" t="str">
        <f t="shared" si="148"/>
        <v xml:space="preserve">     90 - SALES</v>
      </c>
      <c r="AK522" t="str">
        <f t="shared" si="149"/>
        <v/>
      </c>
      <c r="AL522">
        <f t="shared" si="150"/>
        <v>4</v>
      </c>
      <c r="AM522" t="str">
        <f t="shared" si="151"/>
        <v>2025 4</v>
      </c>
      <c r="AN522" t="str">
        <f t="shared" si="152"/>
        <v xml:space="preserve">CURTUME </v>
      </c>
    </row>
    <row r="523" spans="1:40" x14ac:dyDescent="0.35">
      <c r="A523">
        <v>81615</v>
      </c>
      <c r="B523" t="s">
        <v>274</v>
      </c>
      <c r="C523" s="31">
        <v>45728</v>
      </c>
      <c r="D523" t="s">
        <v>373</v>
      </c>
      <c r="E523" t="s">
        <v>374</v>
      </c>
      <c r="F523" t="s">
        <v>683</v>
      </c>
      <c r="G523" t="s">
        <v>684</v>
      </c>
      <c r="H523" t="s">
        <v>679</v>
      </c>
      <c r="I523" t="s">
        <v>680</v>
      </c>
      <c r="J523">
        <v>500</v>
      </c>
      <c r="K523">
        <v>5805.43</v>
      </c>
      <c r="L523">
        <v>2222.2028399999999</v>
      </c>
      <c r="M523">
        <v>1169.21</v>
      </c>
      <c r="N523">
        <v>11.610849999999999</v>
      </c>
      <c r="O523" s="32">
        <f t="shared" si="136"/>
        <v>4636.22</v>
      </c>
      <c r="P523" s="32">
        <f t="shared" si="137"/>
        <v>2414.0171600000003</v>
      </c>
      <c r="Q523">
        <v>716954</v>
      </c>
      <c r="R523" t="s">
        <v>298</v>
      </c>
      <c r="S523" t="s">
        <v>298</v>
      </c>
      <c r="T523" t="str">
        <f t="shared" si="138"/>
        <v>VEN</v>
      </c>
      <c r="U523" t="s">
        <v>300</v>
      </c>
      <c r="V523" s="33">
        <f t="shared" si="139"/>
        <v>5805.43</v>
      </c>
      <c r="W523">
        <f t="shared" si="140"/>
        <v>500</v>
      </c>
      <c r="X523" s="33">
        <f t="shared" si="141"/>
        <v>4636.22</v>
      </c>
      <c r="Y523" s="33">
        <f t="shared" si="142"/>
        <v>1169.21</v>
      </c>
      <c r="Z523" s="45">
        <f t="shared" si="143"/>
        <v>0.39859530818561245</v>
      </c>
      <c r="AA523" s="33">
        <f t="shared" si="144"/>
        <v>2314.0171600000003</v>
      </c>
      <c r="AB523" s="45">
        <f t="shared" si="145"/>
        <v>0.49911720323884551</v>
      </c>
      <c r="AC523" s="33">
        <f>IFERROR($X523/VLOOKUP(CONCATENATE("USD",C523),[1]GEINDICE!AR$1:AS$65536,2,0),"")</f>
        <v>795.67172375918165</v>
      </c>
      <c r="AD523" s="33">
        <f>IFERROR($AA523/VLOOKUP(CONCATENATE("USD",C523),[1]GEINDICE!AR$1:AS$65536,2,0),"")</f>
        <v>397.13344545891403</v>
      </c>
      <c r="AE523" s="33">
        <f>IFERROR($X523/VLOOKUP(CONCATENATE("EUR",C523),[1]GEINDICE!AR$1:AS$65536,2,0),"")</f>
        <v>728.30123472305138</v>
      </c>
      <c r="AF523" s="33">
        <f>IFERROR($AA523/VLOOKUP(CONCATENATE("EUR",C523),[1]GEINDICE!AR$1:AS$65536,2,0),"")</f>
        <v>363.5076753903673</v>
      </c>
      <c r="AG523" s="48" t="str">
        <f>VLOOKUP(E523,[1]Apresentação!AW$1:AX$65536,2,0)</f>
        <v xml:space="preserve">                    2 - LEATHER AUXILIARIES</v>
      </c>
      <c r="AH523" s="48" t="str">
        <f t="shared" si="146"/>
        <v xml:space="preserve">         5204000047 - NOVALTAN CA BR</v>
      </c>
      <c r="AI523" s="49" t="str">
        <f t="shared" si="147"/>
        <v xml:space="preserve">     L00148 - CURTIDORA ITAUNA EIRELI</v>
      </c>
      <c r="AJ523" t="str">
        <f t="shared" si="148"/>
        <v xml:space="preserve">     90 - SALES</v>
      </c>
      <c r="AK523" t="str">
        <f t="shared" si="149"/>
        <v/>
      </c>
      <c r="AL523">
        <f t="shared" si="150"/>
        <v>3</v>
      </c>
      <c r="AM523" t="str">
        <f t="shared" si="151"/>
        <v>2025 3</v>
      </c>
      <c r="AN523" t="str">
        <f t="shared" si="152"/>
        <v xml:space="preserve">CURTIDORA </v>
      </c>
    </row>
    <row r="524" spans="1:40" x14ac:dyDescent="0.35">
      <c r="A524">
        <v>81914</v>
      </c>
      <c r="B524" t="s">
        <v>274</v>
      </c>
      <c r="C524" s="31">
        <v>45750</v>
      </c>
      <c r="D524" t="s">
        <v>373</v>
      </c>
      <c r="E524" t="s">
        <v>374</v>
      </c>
      <c r="F524" t="s">
        <v>683</v>
      </c>
      <c r="G524" t="s">
        <v>684</v>
      </c>
      <c r="H524" t="s">
        <v>679</v>
      </c>
      <c r="I524" t="s">
        <v>680</v>
      </c>
      <c r="J524">
        <v>500</v>
      </c>
      <c r="K524">
        <v>5663.84</v>
      </c>
      <c r="L524">
        <v>2222.2028399999999</v>
      </c>
      <c r="M524">
        <v>1140.7</v>
      </c>
      <c r="N524">
        <v>11.327679999999999</v>
      </c>
      <c r="O524" s="32">
        <f t="shared" si="136"/>
        <v>4523.1400000000003</v>
      </c>
      <c r="P524" s="32">
        <f t="shared" si="137"/>
        <v>2300.9371600000004</v>
      </c>
      <c r="Q524">
        <v>725511</v>
      </c>
      <c r="R524" t="s">
        <v>298</v>
      </c>
      <c r="S524" t="s">
        <v>298</v>
      </c>
      <c r="T524" t="str">
        <f t="shared" si="138"/>
        <v>VEN</v>
      </c>
      <c r="U524" t="s">
        <v>300</v>
      </c>
      <c r="V524" s="33">
        <f t="shared" si="139"/>
        <v>5663.84</v>
      </c>
      <c r="W524">
        <f t="shared" si="140"/>
        <v>500</v>
      </c>
      <c r="X524" s="33">
        <f t="shared" si="141"/>
        <v>4523.1400000000003</v>
      </c>
      <c r="Y524" s="33">
        <f t="shared" si="142"/>
        <v>1140.7</v>
      </c>
      <c r="Z524" s="45">
        <f t="shared" si="143"/>
        <v>0.38859451538179052</v>
      </c>
      <c r="AA524" s="33">
        <f t="shared" si="144"/>
        <v>2200.9371600000004</v>
      </c>
      <c r="AB524" s="45">
        <f t="shared" si="145"/>
        <v>0.4865949672130423</v>
      </c>
      <c r="AC524" s="33">
        <f>IFERROR($X524/VLOOKUP(CONCATENATE("USD",C524),[1]GEINDICE!AR$1:AS$65536,2,0),"")</f>
        <v>806.73836659710707</v>
      </c>
      <c r="AD524" s="33">
        <f>IFERROR($AA524/VLOOKUP(CONCATENATE("USD",C524),[1]GEINDICE!AR$1:AS$65536,2,0),"")</f>
        <v>392.55482904382262</v>
      </c>
      <c r="AE524" s="33">
        <f>IFERROR($X524/VLOOKUP(CONCATENATE("EUR",C524),[1]GEINDICE!AR$1:AS$65536,2,0),"")</f>
        <v>730.00968366688187</v>
      </c>
      <c r="AF524" s="33">
        <f>IFERROR($AA524/VLOOKUP(CONCATENATE("EUR",C524),[1]GEINDICE!AR$1:AS$65536,2,0),"")</f>
        <v>355.21903808908979</v>
      </c>
      <c r="AG524" s="48" t="str">
        <f>VLOOKUP(E524,[1]Apresentação!AW$1:AX$65536,2,0)</f>
        <v xml:space="preserve">                    2 - LEATHER AUXILIARIES</v>
      </c>
      <c r="AH524" s="48" t="str">
        <f t="shared" si="146"/>
        <v xml:space="preserve">         5204000047 - NOVALTAN CA BR</v>
      </c>
      <c r="AI524" s="49" t="str">
        <f t="shared" si="147"/>
        <v xml:space="preserve">     L00148 - CURTIDORA ITAUNA EIRELI</v>
      </c>
      <c r="AJ524" t="str">
        <f t="shared" si="148"/>
        <v xml:space="preserve">     90 - SALES</v>
      </c>
      <c r="AK524" t="str">
        <f t="shared" si="149"/>
        <v/>
      </c>
      <c r="AL524">
        <f t="shared" si="150"/>
        <v>4</v>
      </c>
      <c r="AM524" t="str">
        <f t="shared" si="151"/>
        <v>2025 4</v>
      </c>
      <c r="AN524" t="str">
        <f t="shared" si="152"/>
        <v xml:space="preserve">CURTIDORA </v>
      </c>
    </row>
    <row r="525" spans="1:40" x14ac:dyDescent="0.35">
      <c r="A525">
        <v>81921</v>
      </c>
      <c r="B525" t="s">
        <v>274</v>
      </c>
      <c r="C525" s="31">
        <v>45751</v>
      </c>
      <c r="D525" t="s">
        <v>373</v>
      </c>
      <c r="E525" t="s">
        <v>374</v>
      </c>
      <c r="F525" t="s">
        <v>467</v>
      </c>
      <c r="G525" t="s">
        <v>468</v>
      </c>
      <c r="H525" t="s">
        <v>679</v>
      </c>
      <c r="I525" t="s">
        <v>680</v>
      </c>
      <c r="J525">
        <v>300</v>
      </c>
      <c r="K525">
        <v>3683.6</v>
      </c>
      <c r="L525">
        <v>1333.3217</v>
      </c>
      <c r="M525">
        <v>741.88</v>
      </c>
      <c r="N525">
        <v>12.27867</v>
      </c>
      <c r="O525" s="32">
        <f t="shared" si="136"/>
        <v>2941.72</v>
      </c>
      <c r="P525" s="32">
        <f t="shared" si="137"/>
        <v>1608.3982999999998</v>
      </c>
      <c r="Q525">
        <v>725807</v>
      </c>
      <c r="R525" t="s">
        <v>298</v>
      </c>
      <c r="S525" t="s">
        <v>298</v>
      </c>
      <c r="T525" t="str">
        <f t="shared" si="138"/>
        <v>VEN</v>
      </c>
      <c r="U525" t="s">
        <v>300</v>
      </c>
      <c r="V525" s="33">
        <f t="shared" si="139"/>
        <v>3683.6</v>
      </c>
      <c r="W525">
        <f t="shared" si="140"/>
        <v>300</v>
      </c>
      <c r="X525" s="33">
        <f t="shared" si="141"/>
        <v>2941.72</v>
      </c>
      <c r="Y525" s="33">
        <f t="shared" si="142"/>
        <v>741.88</v>
      </c>
      <c r="Z525" s="45">
        <f t="shared" si="143"/>
        <v>0.4203491964382669</v>
      </c>
      <c r="AA525" s="33">
        <f t="shared" si="144"/>
        <v>1548.3982999999998</v>
      </c>
      <c r="AB525" s="45">
        <f t="shared" si="145"/>
        <v>0.52635815101369265</v>
      </c>
      <c r="AC525" s="33">
        <f>IFERROR($X525/VLOOKUP(CONCATENATE("USD",C525),[1]GEINDICE!AR$1:AS$65536,2,0),"")</f>
        <v>509.15070010557827</v>
      </c>
      <c r="AD525" s="33">
        <f>IFERROR($AA525/VLOOKUP(CONCATENATE("USD",C525),[1]GEINDICE!AR$1:AS$65536,2,0),"")</f>
        <v>267.99562109489932</v>
      </c>
      <c r="AE525" s="33">
        <f>IFERROR($X525/VLOOKUP(CONCATENATE("EUR",C525),[1]GEINDICE!AR$1:AS$65536,2,0),"")</f>
        <v>462.23660847566811</v>
      </c>
      <c r="AF525" s="33">
        <f>IFERROR($AA525/VLOOKUP(CONCATENATE("EUR",C525),[1]GEINDICE!AR$1:AS$65536,2,0),"")</f>
        <v>243.30200656809285</v>
      </c>
      <c r="AG525" s="48" t="str">
        <f>VLOOKUP(E525,[1]Apresentação!AW$1:AX$65536,2,0)</f>
        <v xml:space="preserve">                    2 - LEATHER AUXILIARIES</v>
      </c>
      <c r="AH525" s="48" t="str">
        <f t="shared" si="146"/>
        <v xml:space="preserve">         5204000047 - NOVALTAN CA BR</v>
      </c>
      <c r="AI525" s="49" t="str">
        <f t="shared" si="147"/>
        <v xml:space="preserve">     L00102 - CURTUME SANTO ANTONIO LTDA</v>
      </c>
      <c r="AJ525" t="str">
        <f t="shared" si="148"/>
        <v xml:space="preserve">     90 - SALES</v>
      </c>
      <c r="AK525" t="str">
        <f t="shared" si="149"/>
        <v/>
      </c>
      <c r="AL525">
        <f t="shared" si="150"/>
        <v>4</v>
      </c>
      <c r="AM525" t="str">
        <f t="shared" si="151"/>
        <v>2025 4</v>
      </c>
      <c r="AN525" t="str">
        <f t="shared" si="152"/>
        <v xml:space="preserve">CURTUME </v>
      </c>
    </row>
    <row r="526" spans="1:40" x14ac:dyDescent="0.35">
      <c r="A526">
        <v>80824</v>
      </c>
      <c r="B526" t="s">
        <v>274</v>
      </c>
      <c r="C526" s="31">
        <v>45667</v>
      </c>
      <c r="D526" t="s">
        <v>373</v>
      </c>
      <c r="E526" t="s">
        <v>374</v>
      </c>
      <c r="F526" t="s">
        <v>467</v>
      </c>
      <c r="G526" t="s">
        <v>468</v>
      </c>
      <c r="H526" t="s">
        <v>679</v>
      </c>
      <c r="I526" t="s">
        <v>680</v>
      </c>
      <c r="J526">
        <v>1000</v>
      </c>
      <c r="K526">
        <v>13336.220000000001</v>
      </c>
      <c r="L526">
        <v>4328.4680600000002</v>
      </c>
      <c r="M526">
        <v>2685.92</v>
      </c>
      <c r="N526">
        <v>13.336219999999999</v>
      </c>
      <c r="O526" s="32">
        <f t="shared" si="136"/>
        <v>10650.300000000001</v>
      </c>
      <c r="P526" s="32">
        <f t="shared" si="137"/>
        <v>6321.8319400000009</v>
      </c>
      <c r="Q526">
        <v>706768</v>
      </c>
      <c r="R526" t="s">
        <v>298</v>
      </c>
      <c r="S526" t="s">
        <v>298</v>
      </c>
      <c r="T526" t="str">
        <f t="shared" si="138"/>
        <v>VEN</v>
      </c>
      <c r="U526" t="s">
        <v>300</v>
      </c>
      <c r="V526" s="33">
        <f t="shared" si="139"/>
        <v>13336.220000000001</v>
      </c>
      <c r="W526">
        <f t="shared" si="140"/>
        <v>1000</v>
      </c>
      <c r="X526" s="33">
        <f t="shared" si="141"/>
        <v>10650.300000000001</v>
      </c>
      <c r="Y526" s="33">
        <f t="shared" si="142"/>
        <v>2685.92</v>
      </c>
      <c r="Z526" s="45">
        <f t="shared" si="143"/>
        <v>0.45903801377001885</v>
      </c>
      <c r="AA526" s="33">
        <f t="shared" si="144"/>
        <v>6121.8319400000009</v>
      </c>
      <c r="AB526" s="45">
        <f t="shared" si="145"/>
        <v>0.57480370881571419</v>
      </c>
      <c r="AC526" s="33">
        <f>IFERROR($X526/VLOOKUP(CONCATENATE("USD",C526),[1]GEINDICE!AR$1:AS$65536,2,0),"")</f>
        <v>1746.9531698515541</v>
      </c>
      <c r="AD526" s="33">
        <f>IFERROR($AA526/VLOOKUP(CONCATENATE("USD",C526),[1]GEINDICE!AR$1:AS$65536,2,0),"")</f>
        <v>1004.1551611580416</v>
      </c>
      <c r="AE526" s="33">
        <f>IFERROR($X526/VLOOKUP(CONCATENATE("EUR",C526),[1]GEINDICE!AR$1:AS$65536,2,0),"")</f>
        <v>1704.0207356682292</v>
      </c>
      <c r="AF526" s="33">
        <f>IFERROR($AA526/VLOOKUP(CONCATENATE("EUR",C526),[1]GEINDICE!AR$1:AS$65536,2,0),"")</f>
        <v>979.47743876097991</v>
      </c>
      <c r="AG526" s="48" t="str">
        <f>VLOOKUP(E526,[1]Apresentação!AW$1:AX$65536,2,0)</f>
        <v xml:space="preserve">                    2 - LEATHER AUXILIARIES</v>
      </c>
      <c r="AH526" s="48" t="str">
        <f t="shared" si="146"/>
        <v xml:space="preserve">         5204000047 - NOVALTAN CA BR</v>
      </c>
      <c r="AI526" s="49" t="str">
        <f t="shared" si="147"/>
        <v xml:space="preserve">     L00102 - CURTUME SANTO ANTONIO LTDA</v>
      </c>
      <c r="AJ526" t="str">
        <f t="shared" si="148"/>
        <v xml:space="preserve">     90 - SALES</v>
      </c>
      <c r="AK526" t="str">
        <f t="shared" si="149"/>
        <v/>
      </c>
      <c r="AL526">
        <f t="shared" si="150"/>
        <v>1</v>
      </c>
      <c r="AM526" t="str">
        <f t="shared" si="151"/>
        <v>2025 1</v>
      </c>
      <c r="AN526" t="str">
        <f t="shared" si="152"/>
        <v xml:space="preserve">CURTUME </v>
      </c>
    </row>
    <row r="527" spans="1:40" x14ac:dyDescent="0.35">
      <c r="A527">
        <v>81550</v>
      </c>
      <c r="B527" t="s">
        <v>274</v>
      </c>
      <c r="C527" s="31">
        <v>45723</v>
      </c>
      <c r="D527" t="s">
        <v>373</v>
      </c>
      <c r="E527" t="s">
        <v>374</v>
      </c>
      <c r="F527" t="s">
        <v>467</v>
      </c>
      <c r="G527" t="s">
        <v>468</v>
      </c>
      <c r="H527" t="s">
        <v>679</v>
      </c>
      <c r="I527" t="s">
        <v>680</v>
      </c>
      <c r="J527">
        <v>500</v>
      </c>
      <c r="K527">
        <v>6295.05</v>
      </c>
      <c r="L527">
        <v>2222.2028399999999</v>
      </c>
      <c r="M527">
        <v>1267.82</v>
      </c>
      <c r="N527">
        <v>12.59009</v>
      </c>
      <c r="O527" s="32">
        <f t="shared" si="136"/>
        <v>5027.2300000000005</v>
      </c>
      <c r="P527" s="32">
        <f t="shared" si="137"/>
        <v>2805.0271600000005</v>
      </c>
      <c r="Q527">
        <v>715094</v>
      </c>
      <c r="R527" t="s">
        <v>298</v>
      </c>
      <c r="S527" t="s">
        <v>298</v>
      </c>
      <c r="T527" t="str">
        <f t="shared" si="138"/>
        <v>VEN</v>
      </c>
      <c r="U527" t="s">
        <v>293</v>
      </c>
      <c r="V527" s="33">
        <f t="shared" si="139"/>
        <v>6295.05</v>
      </c>
      <c r="W527">
        <f t="shared" si="140"/>
        <v>500</v>
      </c>
      <c r="X527" s="33">
        <f t="shared" si="141"/>
        <v>5027.2300000000005</v>
      </c>
      <c r="Y527" s="33">
        <f t="shared" si="142"/>
        <v>1267.82</v>
      </c>
      <c r="Z527" s="45">
        <f t="shared" si="143"/>
        <v>0.42970701741844791</v>
      </c>
      <c r="AA527" s="33">
        <f t="shared" si="144"/>
        <v>2705.0271600000005</v>
      </c>
      <c r="AB527" s="45">
        <f t="shared" si="145"/>
        <v>0.53807507514078334</v>
      </c>
      <c r="AC527" s="33">
        <f>IFERROR($X527/VLOOKUP(CONCATENATE("USD",C527),[1]GEINDICE!AR$1:AS$65536,2,0),"")</f>
        <v>871.45160171959503</v>
      </c>
      <c r="AD527" s="33">
        <f>IFERROR($AA527/VLOOKUP(CONCATENATE("USD",C527),[1]GEINDICE!AR$1:AS$65536,2,0),"")</f>
        <v>468.90638607682712</v>
      </c>
      <c r="AE527" s="33">
        <f>IFERROR($X527/VLOOKUP(CONCATENATE("EUR",C527),[1]GEINDICE!AR$1:AS$65536,2,0),"")</f>
        <v>801.62486246870674</v>
      </c>
      <c r="AF527" s="33">
        <f>IFERROR($AA527/VLOOKUP(CONCATENATE("EUR",C527),[1]GEINDICE!AR$1:AS$65536,2,0),"")</f>
        <v>431.33435810756947</v>
      </c>
      <c r="AG527" s="48" t="str">
        <f>VLOOKUP(E527,[1]Apresentação!AW$1:AX$65536,2,0)</f>
        <v xml:space="preserve">                    2 - LEATHER AUXILIARIES</v>
      </c>
      <c r="AH527" s="48" t="str">
        <f t="shared" si="146"/>
        <v xml:space="preserve">         5204000047 - NOVALTAN CA BR</v>
      </c>
      <c r="AI527" s="49" t="str">
        <f t="shared" si="147"/>
        <v xml:space="preserve">     L00102 - CURTUME SANTO ANTONIO LTDA</v>
      </c>
      <c r="AJ527" t="str">
        <f t="shared" si="148"/>
        <v xml:space="preserve">     90 - SALES</v>
      </c>
      <c r="AK527" t="str">
        <f t="shared" si="149"/>
        <v/>
      </c>
      <c r="AL527">
        <f t="shared" si="150"/>
        <v>3</v>
      </c>
      <c r="AM527" t="str">
        <f t="shared" si="151"/>
        <v>2025 3</v>
      </c>
      <c r="AN527" t="str">
        <f t="shared" si="152"/>
        <v xml:space="preserve">CURTUME </v>
      </c>
    </row>
    <row r="528" spans="1:40" x14ac:dyDescent="0.35">
      <c r="A528">
        <v>81819</v>
      </c>
      <c r="B528" t="s">
        <v>274</v>
      </c>
      <c r="C528" s="31">
        <v>45744</v>
      </c>
      <c r="D528" t="s">
        <v>373</v>
      </c>
      <c r="E528" t="s">
        <v>374</v>
      </c>
      <c r="F528" t="s">
        <v>467</v>
      </c>
      <c r="G528" t="s">
        <v>468</v>
      </c>
      <c r="H528" t="s">
        <v>679</v>
      </c>
      <c r="I528" t="s">
        <v>680</v>
      </c>
      <c r="J528">
        <v>400</v>
      </c>
      <c r="K528">
        <v>5034.72</v>
      </c>
      <c r="L528">
        <v>1777.7622699999999</v>
      </c>
      <c r="M528">
        <v>1013.99</v>
      </c>
      <c r="N528">
        <v>12.58681</v>
      </c>
      <c r="O528" s="32">
        <f t="shared" si="136"/>
        <v>4020.7300000000005</v>
      </c>
      <c r="P528" s="32">
        <f t="shared" si="137"/>
        <v>2242.9677300000003</v>
      </c>
      <c r="Q528">
        <v>723089</v>
      </c>
      <c r="R528" t="s">
        <v>298</v>
      </c>
      <c r="S528" t="s">
        <v>298</v>
      </c>
      <c r="T528" t="str">
        <f t="shared" si="138"/>
        <v>VEN</v>
      </c>
      <c r="U528" t="s">
        <v>300</v>
      </c>
      <c r="V528" s="33">
        <f t="shared" si="139"/>
        <v>5034.72</v>
      </c>
      <c r="W528">
        <f t="shared" si="140"/>
        <v>400</v>
      </c>
      <c r="X528" s="33">
        <f t="shared" si="141"/>
        <v>4020.7300000000005</v>
      </c>
      <c r="Y528" s="33">
        <f t="shared" si="142"/>
        <v>1013.99</v>
      </c>
      <c r="Z528" s="45">
        <f t="shared" si="143"/>
        <v>0.42961033185559477</v>
      </c>
      <c r="AA528" s="33">
        <f t="shared" si="144"/>
        <v>2162.9677300000003</v>
      </c>
      <c r="AB528" s="45">
        <f t="shared" si="145"/>
        <v>0.53795398596772226</v>
      </c>
      <c r="AC528" s="33">
        <f>IFERROR($X528/VLOOKUP(CONCATENATE("USD",C528),[1]GEINDICE!AR$1:AS$65536,2,0),"")</f>
        <v>697.31703087062101</v>
      </c>
      <c r="AD528" s="33">
        <f>IFERROR($AA528/VLOOKUP(CONCATENATE("USD",C528),[1]GEINDICE!AR$1:AS$65536,2,0),"")</f>
        <v>375.12447624002778</v>
      </c>
      <c r="AE528" s="33">
        <f>IFERROR($X528/VLOOKUP(CONCATENATE("EUR",C528),[1]GEINDICE!AR$1:AS$65536,2,0),"")</f>
        <v>644.11034394373871</v>
      </c>
      <c r="AF528" s="33">
        <f>IFERROR($AA528/VLOOKUP(CONCATENATE("EUR",C528),[1]GEINDICE!AR$1:AS$65536,2,0),"")</f>
        <v>346.50172692757479</v>
      </c>
      <c r="AG528" s="48" t="str">
        <f>VLOOKUP(E528,[1]Apresentação!AW$1:AX$65536,2,0)</f>
        <v xml:space="preserve">                    2 - LEATHER AUXILIARIES</v>
      </c>
      <c r="AH528" s="48" t="str">
        <f t="shared" si="146"/>
        <v xml:space="preserve">         5204000047 - NOVALTAN CA BR</v>
      </c>
      <c r="AI528" s="49" t="str">
        <f t="shared" si="147"/>
        <v xml:space="preserve">     L00102 - CURTUME SANTO ANTONIO LTDA</v>
      </c>
      <c r="AJ528" t="str">
        <f t="shared" si="148"/>
        <v xml:space="preserve">     90 - SALES</v>
      </c>
      <c r="AK528" t="str">
        <f t="shared" si="149"/>
        <v/>
      </c>
      <c r="AL528">
        <f t="shared" si="150"/>
        <v>3</v>
      </c>
      <c r="AM528" t="str">
        <f t="shared" si="151"/>
        <v>2025 3</v>
      </c>
      <c r="AN528" t="str">
        <f t="shared" si="152"/>
        <v xml:space="preserve">CURTUME </v>
      </c>
    </row>
    <row r="529" spans="1:40" x14ac:dyDescent="0.35">
      <c r="A529">
        <v>81295</v>
      </c>
      <c r="B529" t="s">
        <v>274</v>
      </c>
      <c r="C529" s="31">
        <v>45702</v>
      </c>
      <c r="D529" t="s">
        <v>373</v>
      </c>
      <c r="E529" t="s">
        <v>374</v>
      </c>
      <c r="F529" t="s">
        <v>467</v>
      </c>
      <c r="G529" t="s">
        <v>468</v>
      </c>
      <c r="H529" t="s">
        <v>679</v>
      </c>
      <c r="I529" t="s">
        <v>680</v>
      </c>
      <c r="J529">
        <v>500</v>
      </c>
      <c r="K529">
        <v>6327.79</v>
      </c>
      <c r="L529">
        <v>2222.2028399999999</v>
      </c>
      <c r="M529">
        <v>1274.4100000000001</v>
      </c>
      <c r="N529">
        <v>12.655569999999999</v>
      </c>
      <c r="O529" s="32">
        <f t="shared" si="136"/>
        <v>5053.38</v>
      </c>
      <c r="P529" s="32">
        <f t="shared" si="137"/>
        <v>2831.1771600000002</v>
      </c>
      <c r="Q529">
        <v>710260</v>
      </c>
      <c r="R529" t="s">
        <v>298</v>
      </c>
      <c r="S529" t="s">
        <v>298</v>
      </c>
      <c r="T529" t="str">
        <f t="shared" si="138"/>
        <v>VEN</v>
      </c>
      <c r="U529" t="s">
        <v>300</v>
      </c>
      <c r="V529" s="33">
        <f t="shared" si="139"/>
        <v>6327.79</v>
      </c>
      <c r="W529">
        <f t="shared" si="140"/>
        <v>500</v>
      </c>
      <c r="X529" s="33">
        <f t="shared" si="141"/>
        <v>5053.38</v>
      </c>
      <c r="Y529" s="33">
        <f t="shared" si="142"/>
        <v>1274.4100000000001</v>
      </c>
      <c r="Z529" s="45">
        <f t="shared" si="143"/>
        <v>0.43161627677277536</v>
      </c>
      <c r="AA529" s="33">
        <f t="shared" si="144"/>
        <v>2731.1771600000002</v>
      </c>
      <c r="AB529" s="45">
        <f t="shared" si="145"/>
        <v>0.54046542314253032</v>
      </c>
      <c r="AC529" s="33">
        <f>IFERROR($X529/VLOOKUP(CONCATENATE("USD",C529),[1]GEINDICE!AR$1:AS$65536,2,0),"")</f>
        <v>882.17795855663985</v>
      </c>
      <c r="AD529" s="33">
        <f>IFERROR($AA529/VLOOKUP(CONCATENATE("USD",C529),[1]GEINDICE!AR$1:AS$65536,2,0),"")</f>
        <v>476.786683658328</v>
      </c>
      <c r="AE529" s="33">
        <f>IFERROR($X529/VLOOKUP(CONCATENATE("EUR",C529),[1]GEINDICE!AR$1:AS$65536,2,0),"")</f>
        <v>839.44583797073028</v>
      </c>
      <c r="AF529" s="33">
        <f>IFERROR($AA529/VLOOKUP(CONCATENATE("EUR",C529),[1]GEINDICE!AR$1:AS$65536,2,0),"")</f>
        <v>453.69145002408675</v>
      </c>
      <c r="AG529" s="48" t="str">
        <f>VLOOKUP(E529,[1]Apresentação!AW$1:AX$65536,2,0)</f>
        <v xml:space="preserve">                    2 - LEATHER AUXILIARIES</v>
      </c>
      <c r="AH529" s="48" t="str">
        <f t="shared" si="146"/>
        <v xml:space="preserve">         5204000047 - NOVALTAN CA BR</v>
      </c>
      <c r="AI529" s="49" t="str">
        <f t="shared" si="147"/>
        <v xml:space="preserve">     L00102 - CURTUME SANTO ANTONIO LTDA</v>
      </c>
      <c r="AJ529" t="str">
        <f t="shared" si="148"/>
        <v xml:space="preserve">     90 - SALES</v>
      </c>
      <c r="AK529" t="str">
        <f t="shared" si="149"/>
        <v/>
      </c>
      <c r="AL529">
        <f t="shared" si="150"/>
        <v>2</v>
      </c>
      <c r="AM529" t="str">
        <f t="shared" si="151"/>
        <v>2025 2</v>
      </c>
      <c r="AN529" t="str">
        <f t="shared" si="152"/>
        <v xml:space="preserve">CURTUME </v>
      </c>
    </row>
    <row r="530" spans="1:40" x14ac:dyDescent="0.35">
      <c r="A530">
        <v>81641</v>
      </c>
      <c r="B530" t="s">
        <v>274</v>
      </c>
      <c r="C530" s="31">
        <v>45730</v>
      </c>
      <c r="D530" t="s">
        <v>373</v>
      </c>
      <c r="E530" t="s">
        <v>374</v>
      </c>
      <c r="F530" t="s">
        <v>467</v>
      </c>
      <c r="G530" t="s">
        <v>468</v>
      </c>
      <c r="H530" t="s">
        <v>679</v>
      </c>
      <c r="I530" t="s">
        <v>680</v>
      </c>
      <c r="J530">
        <v>300</v>
      </c>
      <c r="K530">
        <v>3819.21</v>
      </c>
      <c r="L530">
        <v>1333.3217</v>
      </c>
      <c r="M530">
        <v>769.19</v>
      </c>
      <c r="N530">
        <v>12.730689999999999</v>
      </c>
      <c r="O530" s="32">
        <f t="shared" si="136"/>
        <v>3050.02</v>
      </c>
      <c r="P530" s="32">
        <f t="shared" si="137"/>
        <v>1716.6983</v>
      </c>
      <c r="Q530">
        <v>717766</v>
      </c>
      <c r="R530" t="s">
        <v>298</v>
      </c>
      <c r="S530" t="s">
        <v>298</v>
      </c>
      <c r="T530" t="str">
        <f t="shared" si="138"/>
        <v>VEN</v>
      </c>
      <c r="U530" t="s">
        <v>300</v>
      </c>
      <c r="V530" s="33">
        <f t="shared" si="139"/>
        <v>3819.21</v>
      </c>
      <c r="W530">
        <f t="shared" si="140"/>
        <v>300</v>
      </c>
      <c r="X530" s="33">
        <f t="shared" si="141"/>
        <v>3050.02</v>
      </c>
      <c r="Y530" s="33">
        <f t="shared" si="142"/>
        <v>769.19</v>
      </c>
      <c r="Z530" s="45">
        <f t="shared" si="143"/>
        <v>0.43378036295464245</v>
      </c>
      <c r="AA530" s="33">
        <f t="shared" si="144"/>
        <v>1656.6983</v>
      </c>
      <c r="AB530" s="45">
        <f t="shared" si="145"/>
        <v>0.54317620868059879</v>
      </c>
      <c r="AC530" s="33">
        <f>IFERROR($X530/VLOOKUP(CONCATENATE("USD",C530),[1]GEINDICE!AR$1:AS$65536,2,0),"")</f>
        <v>531.18654104042218</v>
      </c>
      <c r="AD530" s="33">
        <f>IFERROR($AA530/VLOOKUP(CONCATENATE("USD",C530),[1]GEINDICE!AR$1:AS$65536,2,0),"")</f>
        <v>288.52789146449783</v>
      </c>
      <c r="AE530" s="33">
        <f>IFERROR($X530/VLOOKUP(CONCATENATE("EUR",C530),[1]GEINDICE!AR$1:AS$65536,2,0),"")</f>
        <v>488.58168070996055</v>
      </c>
      <c r="AF530" s="33">
        <f>IFERROR($AA530/VLOOKUP(CONCATENATE("EUR",C530),[1]GEINDICE!AR$1:AS$65536,2,0),"")</f>
        <v>265.38594495883126</v>
      </c>
      <c r="AG530" s="48" t="str">
        <f>VLOOKUP(E530,[1]Apresentação!AW$1:AX$65536,2,0)</f>
        <v xml:space="preserve">                    2 - LEATHER AUXILIARIES</v>
      </c>
      <c r="AH530" s="48" t="str">
        <f t="shared" si="146"/>
        <v xml:space="preserve">         5204000047 - NOVALTAN CA BR</v>
      </c>
      <c r="AI530" s="49" t="str">
        <f t="shared" si="147"/>
        <v xml:space="preserve">     L00102 - CURTUME SANTO ANTONIO LTDA</v>
      </c>
      <c r="AJ530" t="str">
        <f t="shared" si="148"/>
        <v xml:space="preserve">     90 - SALES</v>
      </c>
      <c r="AK530" t="str">
        <f t="shared" si="149"/>
        <v/>
      </c>
      <c r="AL530">
        <f t="shared" si="150"/>
        <v>3</v>
      </c>
      <c r="AM530" t="str">
        <f t="shared" si="151"/>
        <v>2025 3</v>
      </c>
      <c r="AN530" t="str">
        <f t="shared" si="152"/>
        <v xml:space="preserve">CURTUME </v>
      </c>
    </row>
    <row r="531" spans="1:40" x14ac:dyDescent="0.35">
      <c r="A531">
        <v>83975</v>
      </c>
      <c r="B531" t="s">
        <v>274</v>
      </c>
      <c r="C531" s="31">
        <v>45924</v>
      </c>
      <c r="D531" t="s">
        <v>373</v>
      </c>
      <c r="E531" t="s">
        <v>374</v>
      </c>
      <c r="F531" t="s">
        <v>683</v>
      </c>
      <c r="G531" t="s">
        <v>684</v>
      </c>
      <c r="H531" t="s">
        <v>679</v>
      </c>
      <c r="I531" t="s">
        <v>680</v>
      </c>
      <c r="J531">
        <v>500</v>
      </c>
      <c r="K531">
        <v>5279.77</v>
      </c>
      <c r="L531">
        <v>2215.0897</v>
      </c>
      <c r="M531">
        <v>1063.3399999999999</v>
      </c>
      <c r="N531">
        <v>10.55954</v>
      </c>
      <c r="O531" s="32">
        <f t="shared" si="136"/>
        <v>4216.43</v>
      </c>
      <c r="P531" s="32">
        <f t="shared" si="137"/>
        <v>2001.3403000000003</v>
      </c>
      <c r="Q531">
        <v>762218</v>
      </c>
      <c r="R531" t="s">
        <v>298</v>
      </c>
      <c r="S531" t="s">
        <v>298</v>
      </c>
      <c r="T531" t="str">
        <f t="shared" si="138"/>
        <v>VEN</v>
      </c>
      <c r="U531" t="s">
        <v>300</v>
      </c>
      <c r="V531" s="33">
        <f t="shared" si="139"/>
        <v>5279.77</v>
      </c>
      <c r="W531">
        <f t="shared" si="140"/>
        <v>500</v>
      </c>
      <c r="X531" s="33">
        <f t="shared" si="141"/>
        <v>4216.43</v>
      </c>
      <c r="Y531" s="33">
        <f t="shared" si="142"/>
        <v>1063.3399999999999</v>
      </c>
      <c r="Z531" s="45">
        <f t="shared" si="143"/>
        <v>0.36011801650450687</v>
      </c>
      <c r="AA531" s="33">
        <f t="shared" si="144"/>
        <v>1901.3403000000003</v>
      </c>
      <c r="AB531" s="45">
        <f t="shared" si="145"/>
        <v>0.45093605253733615</v>
      </c>
      <c r="AC531" s="33">
        <f>IFERROR($X531/VLOOKUP(CONCATENATE("USD",C531),[1]GEINDICE!AR$1:AS$65536,2,0),"")</f>
        <v>793.87520710950446</v>
      </c>
      <c r="AD531" s="33">
        <f>IFERROR($AA531/VLOOKUP(CONCATENATE("USD",C531),[1]GEINDICE!AR$1:AS$65536,2,0),"")</f>
        <v>357.98695210122008</v>
      </c>
      <c r="AE531" s="33">
        <f>IFERROR($X531/VLOOKUP(CONCATENATE("EUR",C531),[1]GEINDICE!AR$1:AS$65536,2,0),"")</f>
        <v>676.0457919799901</v>
      </c>
      <c r="AF531" s="33">
        <f>IFERROR($AA531/VLOOKUP(CONCATENATE("EUR",C531),[1]GEINDICE!AR$1:AS$65536,2,0),"")</f>
        <v>304.85342076993379</v>
      </c>
      <c r="AG531" s="48" t="str">
        <f>VLOOKUP(E531,[1]Apresentação!AW$1:AX$65536,2,0)</f>
        <v xml:space="preserve">                    2 - LEATHER AUXILIARIES</v>
      </c>
      <c r="AH531" s="48" t="str">
        <f t="shared" si="146"/>
        <v xml:space="preserve">         5204000047 - NOVALTAN CA BR</v>
      </c>
      <c r="AI531" s="49" t="str">
        <f t="shared" si="147"/>
        <v xml:space="preserve">     L00148 - CURTIDORA ITAUNA EIRELI</v>
      </c>
      <c r="AJ531" t="str">
        <f t="shared" si="148"/>
        <v xml:space="preserve">     90 - SALES</v>
      </c>
      <c r="AK531" t="str">
        <f t="shared" si="149"/>
        <v/>
      </c>
      <c r="AL531">
        <f t="shared" si="150"/>
        <v>9</v>
      </c>
      <c r="AM531" t="str">
        <f t="shared" si="151"/>
        <v>2025 9</v>
      </c>
      <c r="AN531" t="str">
        <f t="shared" si="152"/>
        <v xml:space="preserve">CURTIDORA </v>
      </c>
    </row>
    <row r="532" spans="1:40" x14ac:dyDescent="0.35">
      <c r="A532">
        <v>82505</v>
      </c>
      <c r="B532" t="s">
        <v>274</v>
      </c>
      <c r="C532" s="31">
        <v>45799</v>
      </c>
      <c r="D532" t="s">
        <v>373</v>
      </c>
      <c r="E532" t="s">
        <v>374</v>
      </c>
      <c r="F532" t="s">
        <v>683</v>
      </c>
      <c r="G532" t="s">
        <v>684</v>
      </c>
      <c r="H532" t="s">
        <v>679</v>
      </c>
      <c r="I532" t="s">
        <v>680</v>
      </c>
      <c r="J532">
        <v>500</v>
      </c>
      <c r="K532">
        <v>5628.82</v>
      </c>
      <c r="L532">
        <v>2222.1980100000001</v>
      </c>
      <c r="M532">
        <v>1133.6500000000001</v>
      </c>
      <c r="N532">
        <v>11.257629999999999</v>
      </c>
      <c r="O532" s="32">
        <f t="shared" si="136"/>
        <v>4495.17</v>
      </c>
      <c r="P532" s="32">
        <f t="shared" si="137"/>
        <v>2272.97199</v>
      </c>
      <c r="Q532">
        <v>739357</v>
      </c>
      <c r="R532" t="s">
        <v>298</v>
      </c>
      <c r="S532" t="s">
        <v>298</v>
      </c>
      <c r="T532" t="str">
        <f t="shared" si="138"/>
        <v>VEN</v>
      </c>
      <c r="U532" t="s">
        <v>300</v>
      </c>
      <c r="V532" s="33">
        <f t="shared" si="139"/>
        <v>5628.82</v>
      </c>
      <c r="W532">
        <f t="shared" si="140"/>
        <v>500</v>
      </c>
      <c r="X532" s="33">
        <f t="shared" si="141"/>
        <v>4495.17</v>
      </c>
      <c r="Y532" s="33">
        <f t="shared" si="142"/>
        <v>1133.6500000000001</v>
      </c>
      <c r="Z532" s="45">
        <f t="shared" si="143"/>
        <v>0.38604396480967595</v>
      </c>
      <c r="AA532" s="33">
        <f t="shared" si="144"/>
        <v>2172.97199</v>
      </c>
      <c r="AB532" s="45">
        <f t="shared" si="145"/>
        <v>0.48340151540431175</v>
      </c>
      <c r="AC532" s="33">
        <f>IFERROR($X532/VLOOKUP(CONCATENATE("USD",C532),[1]GEINDICE!AR$1:AS$65536,2,0),"")</f>
        <v>797.15729739315475</v>
      </c>
      <c r="AD532" s="33">
        <f>IFERROR($AA532/VLOOKUP(CONCATENATE("USD",C532),[1]GEINDICE!AR$1:AS$65536,2,0),"")</f>
        <v>385.3470455754566</v>
      </c>
      <c r="AE532" s="33">
        <f>IFERROR($X532/VLOOKUP(CONCATENATE("EUR",C532),[1]GEINDICE!AR$1:AS$65536,2,0),"")</f>
        <v>706.57665162923024</v>
      </c>
      <c r="AF532" s="33">
        <f>IFERROR($AA532/VLOOKUP(CONCATENATE("EUR",C532),[1]GEINDICE!AR$1:AS$65536,2,0),"")</f>
        <v>341.56022414687436</v>
      </c>
      <c r="AG532" s="48" t="str">
        <f>VLOOKUP(E532,[1]Apresentação!AW$1:AX$65536,2,0)</f>
        <v xml:space="preserve">                    2 - LEATHER AUXILIARIES</v>
      </c>
      <c r="AH532" s="48" t="str">
        <f t="shared" si="146"/>
        <v xml:space="preserve">         5204000047 - NOVALTAN CA BR</v>
      </c>
      <c r="AI532" s="49" t="str">
        <f t="shared" si="147"/>
        <v xml:space="preserve">     L00148 - CURTIDORA ITAUNA EIRELI</v>
      </c>
      <c r="AJ532" t="str">
        <f t="shared" si="148"/>
        <v xml:space="preserve">     90 - SALES</v>
      </c>
      <c r="AK532" t="str">
        <f t="shared" si="149"/>
        <v/>
      </c>
      <c r="AL532">
        <f t="shared" si="150"/>
        <v>5</v>
      </c>
      <c r="AM532" t="str">
        <f t="shared" si="151"/>
        <v>2025 5</v>
      </c>
      <c r="AN532" t="str">
        <f t="shared" si="152"/>
        <v xml:space="preserve">CURTIDORA </v>
      </c>
    </row>
    <row r="533" spans="1:40" x14ac:dyDescent="0.35">
      <c r="A533">
        <v>83170</v>
      </c>
      <c r="B533" t="s">
        <v>274</v>
      </c>
      <c r="C533" s="31">
        <v>45856</v>
      </c>
      <c r="D533" t="s">
        <v>373</v>
      </c>
      <c r="E533" t="s">
        <v>374</v>
      </c>
      <c r="F533" t="s">
        <v>677</v>
      </c>
      <c r="G533" t="s">
        <v>678</v>
      </c>
      <c r="H533" t="s">
        <v>679</v>
      </c>
      <c r="I533" t="s">
        <v>680</v>
      </c>
      <c r="J533">
        <v>125</v>
      </c>
      <c r="K533">
        <v>1302.8500000000001</v>
      </c>
      <c r="L533">
        <v>555.54949999999997</v>
      </c>
      <c r="M533">
        <v>262.39</v>
      </c>
      <c r="N533">
        <v>10.42282</v>
      </c>
      <c r="O533" s="32">
        <f t="shared" si="136"/>
        <v>1040.46</v>
      </c>
      <c r="P533" s="32">
        <f t="shared" si="137"/>
        <v>484.91050000000007</v>
      </c>
      <c r="Q533">
        <v>744275</v>
      </c>
      <c r="R533" t="s">
        <v>298</v>
      </c>
      <c r="S533" t="s">
        <v>298</v>
      </c>
      <c r="T533" t="str">
        <f t="shared" si="138"/>
        <v>VEN</v>
      </c>
      <c r="U533" t="s">
        <v>293</v>
      </c>
      <c r="V533" s="33">
        <f t="shared" si="139"/>
        <v>1302.8500000000001</v>
      </c>
      <c r="W533">
        <f t="shared" si="140"/>
        <v>125</v>
      </c>
      <c r="X533" s="33">
        <f t="shared" si="141"/>
        <v>1040.46</v>
      </c>
      <c r="Y533" s="33">
        <f t="shared" si="142"/>
        <v>262.39</v>
      </c>
      <c r="Z533" s="34">
        <f t="shared" si="143"/>
        <v>0.35300341558890125</v>
      </c>
      <c r="AA533" s="33">
        <f t="shared" si="144"/>
        <v>459.91050000000007</v>
      </c>
      <c r="AB533" s="34">
        <f t="shared" si="145"/>
        <v>0.44202612306095385</v>
      </c>
      <c r="AC533" s="33">
        <f>IFERROR($X533/VLOOKUP(CONCATENATE("USD",C533),[1]GEINDICE!AR$1:AS$65536,2,0),"")</f>
        <v>187.58518732196299</v>
      </c>
      <c r="AD533" s="33">
        <f>IFERROR($AA533/VLOOKUP(CONCATENATE("USD",C533),[1]GEINDICE!AR$1:AS$65536,2,0),"")</f>
        <v>82.917553095590094</v>
      </c>
      <c r="AE533" s="33">
        <f>IFERROR($X533/VLOOKUP(CONCATENATE("EUR",C533),[1]GEINDICE!AR$1:AS$65536,2,0),"")</f>
        <v>161.07189299647038</v>
      </c>
      <c r="AF533" s="33">
        <f>IFERROR($AA533/VLOOKUP(CONCATENATE("EUR",C533),[1]GEINDICE!AR$1:AS$65536,2,0),"")</f>
        <v>71.197984395318613</v>
      </c>
      <c r="AG533" s="43" t="str">
        <f>VLOOKUP(E533,[1]Apresentação!AW$1:AX$65536,2,0)</f>
        <v xml:space="preserve">                    2 - LEATHER AUXILIARIES</v>
      </c>
      <c r="AH533" s="43" t="str">
        <f t="shared" si="146"/>
        <v xml:space="preserve">         5204000047 - NOVALTAN CA BR</v>
      </c>
      <c r="AI533" s="44" t="str">
        <f t="shared" si="147"/>
        <v xml:space="preserve">     L00127 - REAL COM E INDUSTRIA DE COUROS E ARTEFATOS LTDA</v>
      </c>
      <c r="AJ533" t="str">
        <f t="shared" si="148"/>
        <v xml:space="preserve">     90 - SALES</v>
      </c>
      <c r="AK533" t="str">
        <f t="shared" si="149"/>
        <v/>
      </c>
      <c r="AL533">
        <f t="shared" si="150"/>
        <v>7</v>
      </c>
      <c r="AM533" t="str">
        <f t="shared" si="151"/>
        <v>2025 7</v>
      </c>
      <c r="AN533" t="str">
        <f t="shared" si="152"/>
        <v xml:space="preserve">REAL </v>
      </c>
    </row>
    <row r="534" spans="1:40" x14ac:dyDescent="0.35">
      <c r="A534">
        <v>83172</v>
      </c>
      <c r="B534" t="s">
        <v>274</v>
      </c>
      <c r="C534" s="31">
        <v>45856</v>
      </c>
      <c r="D534" t="s">
        <v>373</v>
      </c>
      <c r="E534" t="s">
        <v>374</v>
      </c>
      <c r="F534" t="s">
        <v>467</v>
      </c>
      <c r="G534" t="s">
        <v>468</v>
      </c>
      <c r="H534" t="s">
        <v>679</v>
      </c>
      <c r="I534" t="s">
        <v>680</v>
      </c>
      <c r="J534">
        <v>500</v>
      </c>
      <c r="K534">
        <v>6103.2</v>
      </c>
      <c r="L534">
        <v>2222.1980100000001</v>
      </c>
      <c r="M534">
        <v>1229.18</v>
      </c>
      <c r="N534">
        <v>12.2064</v>
      </c>
      <c r="O534" s="32">
        <f t="shared" si="136"/>
        <v>4874.0199999999995</v>
      </c>
      <c r="P534" s="32">
        <f t="shared" si="137"/>
        <v>2651.8219899999995</v>
      </c>
      <c r="Q534">
        <v>744284</v>
      </c>
      <c r="R534" t="s">
        <v>298</v>
      </c>
      <c r="S534" t="s">
        <v>298</v>
      </c>
      <c r="T534" t="str">
        <f t="shared" si="138"/>
        <v>VEN</v>
      </c>
      <c r="U534" t="s">
        <v>300</v>
      </c>
      <c r="V534" s="33">
        <f t="shared" si="139"/>
        <v>6103.2</v>
      </c>
      <c r="W534">
        <f t="shared" si="140"/>
        <v>500</v>
      </c>
      <c r="X534" s="33">
        <f t="shared" si="141"/>
        <v>4874.0199999999995</v>
      </c>
      <c r="Y534" s="33">
        <f t="shared" si="142"/>
        <v>1229.18</v>
      </c>
      <c r="Z534" s="34">
        <f t="shared" si="143"/>
        <v>0.41811213625638999</v>
      </c>
      <c r="AA534" s="33">
        <f t="shared" si="144"/>
        <v>2551.8219899999995</v>
      </c>
      <c r="AB534" s="34">
        <f t="shared" si="145"/>
        <v>0.52355591277836355</v>
      </c>
      <c r="AC534" s="33">
        <f>IFERROR($X534/VLOOKUP(CONCATENATE("USD",C534),[1]GEINDICE!AR$1:AS$65536,2,0),"")</f>
        <v>878.74012908808982</v>
      </c>
      <c r="AD534" s="33">
        <f>IFERROR($AA534/VLOOKUP(CONCATENATE("USD",C534),[1]GEINDICE!AR$1:AS$65536,2,0),"")</f>
        <v>460.06959037969193</v>
      </c>
      <c r="AE534" s="33">
        <f>IFERROR($X534/VLOOKUP(CONCATENATE("EUR",C534),[1]GEINDICE!AR$1:AS$65536,2,0),"")</f>
        <v>754.53898074184156</v>
      </c>
      <c r="AF534" s="33">
        <f>IFERROR($AA534/VLOOKUP(CONCATENATE("EUR",C534),[1]GEINDICE!AR$1:AS$65536,2,0),"")</f>
        <v>395.04334478915092</v>
      </c>
      <c r="AG534" s="43" t="str">
        <f>VLOOKUP(E534,[1]Apresentação!AW$1:AX$65536,2,0)</f>
        <v xml:space="preserve">                    2 - LEATHER AUXILIARIES</v>
      </c>
      <c r="AH534" s="43" t="str">
        <f t="shared" si="146"/>
        <v xml:space="preserve">         5204000047 - NOVALTAN CA BR</v>
      </c>
      <c r="AI534" s="44" t="str">
        <f t="shared" si="147"/>
        <v xml:space="preserve">     L00102 - CURTUME SANTO ANTONIO LTDA</v>
      </c>
      <c r="AJ534" t="str">
        <f t="shared" si="148"/>
        <v xml:space="preserve">     90 - SALES</v>
      </c>
      <c r="AK534" t="str">
        <f t="shared" si="149"/>
        <v/>
      </c>
      <c r="AL534">
        <f t="shared" si="150"/>
        <v>7</v>
      </c>
      <c r="AM534" t="str">
        <f t="shared" si="151"/>
        <v>2025 7</v>
      </c>
      <c r="AN534" t="str">
        <f t="shared" si="152"/>
        <v xml:space="preserve">CURTUME </v>
      </c>
    </row>
    <row r="535" spans="1:40" x14ac:dyDescent="0.35">
      <c r="A535">
        <v>82676</v>
      </c>
      <c r="B535" t="s">
        <v>274</v>
      </c>
      <c r="C535" s="31">
        <v>45814</v>
      </c>
      <c r="D535" t="s">
        <v>373</v>
      </c>
      <c r="E535" t="s">
        <v>374</v>
      </c>
      <c r="F535" t="s">
        <v>467</v>
      </c>
      <c r="G535" t="s">
        <v>468</v>
      </c>
      <c r="H535" t="s">
        <v>679</v>
      </c>
      <c r="I535" t="s">
        <v>680</v>
      </c>
      <c r="J535">
        <v>800</v>
      </c>
      <c r="K535">
        <v>9805.77</v>
      </c>
      <c r="L535">
        <v>3555.5168199999998</v>
      </c>
      <c r="M535">
        <v>1974.88</v>
      </c>
      <c r="N535">
        <v>12.257209999999999</v>
      </c>
      <c r="O535" s="32">
        <f t="shared" si="136"/>
        <v>7830.89</v>
      </c>
      <c r="P535" s="32">
        <f t="shared" si="137"/>
        <v>4275.3731800000005</v>
      </c>
      <c r="Q535">
        <v>740668</v>
      </c>
      <c r="R535" t="s">
        <v>298</v>
      </c>
      <c r="S535" t="s">
        <v>298</v>
      </c>
      <c r="T535" t="str">
        <f t="shared" si="138"/>
        <v>VEN</v>
      </c>
      <c r="U535" t="s">
        <v>300</v>
      </c>
      <c r="V535" s="33">
        <f t="shared" si="139"/>
        <v>9805.77</v>
      </c>
      <c r="W535">
        <f t="shared" si="140"/>
        <v>800</v>
      </c>
      <c r="X535" s="33">
        <f t="shared" si="141"/>
        <v>7830.89</v>
      </c>
      <c r="Y535" s="33">
        <f t="shared" si="142"/>
        <v>1974.88</v>
      </c>
      <c r="Z535" s="34">
        <f t="shared" si="143"/>
        <v>0.41968893620796738</v>
      </c>
      <c r="AA535" s="33">
        <f t="shared" si="144"/>
        <v>4115.3731800000005</v>
      </c>
      <c r="AB535" s="34">
        <f t="shared" si="145"/>
        <v>0.52553070979160743</v>
      </c>
      <c r="AC535" s="33">
        <f>IFERROR($X535/VLOOKUP(CONCATENATE("USD",C535),[1]GEINDICE!AR$1:AS$65536,2,0),"")</f>
        <v>1399.6979283965181</v>
      </c>
      <c r="AD535" s="33">
        <f>IFERROR($AA535/VLOOKUP(CONCATENATE("USD",C535),[1]GEINDICE!AR$1:AS$65536,2,0),"")</f>
        <v>735.58424580406461</v>
      </c>
      <c r="AE535" s="33">
        <f>IFERROR($X535/VLOOKUP(CONCATENATE("EUR",C535),[1]GEINDICE!AR$1:AS$65536,2,0),"")</f>
        <v>1228.1244608942491</v>
      </c>
      <c r="AF535" s="33">
        <f>IFERROR($AA535/VLOOKUP(CONCATENATE("EUR",C535),[1]GEINDICE!AR$1:AS$65536,2,0),"")</f>
        <v>645.4171196461898</v>
      </c>
      <c r="AG535" s="43" t="str">
        <f>VLOOKUP(E535,[1]Apresentação!AW$1:AX$65536,2,0)</f>
        <v xml:space="preserve">                    2 - LEATHER AUXILIARIES</v>
      </c>
      <c r="AH535" s="43" t="str">
        <f t="shared" si="146"/>
        <v xml:space="preserve">         5204000047 - NOVALTAN CA BR</v>
      </c>
      <c r="AI535" s="44" t="str">
        <f t="shared" si="147"/>
        <v xml:space="preserve">     L00102 - CURTUME SANTO ANTONIO LTDA</v>
      </c>
      <c r="AJ535" t="str">
        <f t="shared" si="148"/>
        <v xml:space="preserve">     90 - SALES</v>
      </c>
      <c r="AK535" t="str">
        <f t="shared" si="149"/>
        <v/>
      </c>
      <c r="AL535">
        <f t="shared" si="150"/>
        <v>6</v>
      </c>
      <c r="AM535" t="str">
        <f t="shared" si="151"/>
        <v>2025 6</v>
      </c>
      <c r="AN535" t="str">
        <f t="shared" si="152"/>
        <v xml:space="preserve">CURTUME </v>
      </c>
    </row>
    <row r="536" spans="1:40" x14ac:dyDescent="0.35">
      <c r="A536">
        <v>83603</v>
      </c>
      <c r="B536" t="s">
        <v>274</v>
      </c>
      <c r="C536" s="31">
        <v>45891</v>
      </c>
      <c r="D536" t="s">
        <v>373</v>
      </c>
      <c r="E536" t="s">
        <v>374</v>
      </c>
      <c r="F536" t="s">
        <v>467</v>
      </c>
      <c r="G536" t="s">
        <v>468</v>
      </c>
      <c r="H536" t="s">
        <v>679</v>
      </c>
      <c r="I536" t="s">
        <v>680</v>
      </c>
      <c r="J536">
        <v>300</v>
      </c>
      <c r="K536">
        <v>3602.2000000000003</v>
      </c>
      <c r="L536">
        <v>1329.0538200000001</v>
      </c>
      <c r="M536">
        <v>725.48</v>
      </c>
      <c r="N536">
        <v>12.00733</v>
      </c>
      <c r="O536" s="32">
        <f t="shared" si="136"/>
        <v>2876.7200000000003</v>
      </c>
      <c r="P536" s="32">
        <f t="shared" si="137"/>
        <v>1547.6661800000002</v>
      </c>
      <c r="Q536">
        <v>759533</v>
      </c>
      <c r="R536" t="s">
        <v>298</v>
      </c>
      <c r="S536" t="s">
        <v>298</v>
      </c>
      <c r="T536" t="str">
        <f t="shared" si="138"/>
        <v>VEN</v>
      </c>
      <c r="U536" t="s">
        <v>300</v>
      </c>
      <c r="V536" s="33">
        <f t="shared" si="139"/>
        <v>3602.2000000000003</v>
      </c>
      <c r="W536">
        <f t="shared" si="140"/>
        <v>300</v>
      </c>
      <c r="X536" s="33">
        <f t="shared" si="141"/>
        <v>2876.7200000000003</v>
      </c>
      <c r="Y536" s="33">
        <f t="shared" si="142"/>
        <v>725.48</v>
      </c>
      <c r="Z536" s="34">
        <f t="shared" si="143"/>
        <v>0.41298822386319473</v>
      </c>
      <c r="AA536" s="33">
        <f t="shared" si="144"/>
        <v>1487.6661800000002</v>
      </c>
      <c r="AB536" s="34">
        <f t="shared" si="145"/>
        <v>0.51713972162740895</v>
      </c>
      <c r="AC536" s="33">
        <f>IFERROR($X536/VLOOKUP(CONCATENATE("USD",C536),[1]GEINDICE!AR$1:AS$65536,2,0),"")</f>
        <v>528.88660097073102</v>
      </c>
      <c r="AD536" s="33">
        <f>IFERROR($AA536/VLOOKUP(CONCATENATE("USD",C536),[1]GEINDICE!AR$1:AS$65536,2,0),"")</f>
        <v>273.50826959847035</v>
      </c>
      <c r="AE536" s="33">
        <f>IFERROR($X536/VLOOKUP(CONCATENATE("EUR",C536),[1]GEINDICE!AR$1:AS$65536,2,0),"")</f>
        <v>451.54059865953002</v>
      </c>
      <c r="AF536" s="33">
        <f>IFERROR($AA536/VLOOKUP(CONCATENATE("EUR",C536),[1]GEINDICE!AR$1:AS$65536,2,0),"")</f>
        <v>233.50957949426297</v>
      </c>
      <c r="AG536" s="43" t="str">
        <f>VLOOKUP(E536,[1]Apresentação!AW$1:AX$65536,2,0)</f>
        <v xml:space="preserve">                    2 - LEATHER AUXILIARIES</v>
      </c>
      <c r="AH536" s="43" t="str">
        <f t="shared" si="146"/>
        <v xml:space="preserve">         5204000047 - NOVALTAN CA BR</v>
      </c>
      <c r="AI536" s="44" t="str">
        <f t="shared" si="147"/>
        <v xml:space="preserve">     L00102 - CURTUME SANTO ANTONIO LTDA</v>
      </c>
      <c r="AJ536" t="str">
        <f t="shared" si="148"/>
        <v xml:space="preserve">     90 - SALES</v>
      </c>
      <c r="AK536" t="str">
        <f t="shared" si="149"/>
        <v/>
      </c>
      <c r="AL536">
        <f t="shared" si="150"/>
        <v>8</v>
      </c>
      <c r="AM536" t="str">
        <f t="shared" si="151"/>
        <v>2025 8</v>
      </c>
      <c r="AN536" t="str">
        <f t="shared" si="152"/>
        <v xml:space="preserve">CURTUME </v>
      </c>
    </row>
    <row r="537" spans="1:40" x14ac:dyDescent="0.35">
      <c r="A537">
        <v>82439</v>
      </c>
      <c r="B537" t="s">
        <v>274</v>
      </c>
      <c r="C537" s="31">
        <v>45793</v>
      </c>
      <c r="D537" t="s">
        <v>373</v>
      </c>
      <c r="E537" t="s">
        <v>374</v>
      </c>
      <c r="F537" t="s">
        <v>467</v>
      </c>
      <c r="G537" t="s">
        <v>468</v>
      </c>
      <c r="H537" t="s">
        <v>679</v>
      </c>
      <c r="I537" t="s">
        <v>680</v>
      </c>
      <c r="J537">
        <v>500</v>
      </c>
      <c r="K537">
        <v>6167.92</v>
      </c>
      <c r="L537">
        <v>2222.1980100000001</v>
      </c>
      <c r="M537">
        <v>1242.22</v>
      </c>
      <c r="N537">
        <v>12.33583</v>
      </c>
      <c r="O537" s="32">
        <f t="shared" si="136"/>
        <v>4925.7</v>
      </c>
      <c r="P537" s="32">
        <f t="shared" si="137"/>
        <v>2703.5019899999998</v>
      </c>
      <c r="Q537">
        <v>738909</v>
      </c>
      <c r="R537" t="s">
        <v>298</v>
      </c>
      <c r="S537" t="s">
        <v>298</v>
      </c>
      <c r="T537" t="str">
        <f t="shared" si="138"/>
        <v>VEN</v>
      </c>
      <c r="U537" t="s">
        <v>300</v>
      </c>
      <c r="V537" s="33">
        <f t="shared" si="139"/>
        <v>6167.92</v>
      </c>
      <c r="W537">
        <f t="shared" si="140"/>
        <v>500</v>
      </c>
      <c r="X537" s="33">
        <f t="shared" si="141"/>
        <v>4925.7</v>
      </c>
      <c r="Y537" s="33">
        <f t="shared" si="142"/>
        <v>1242.22</v>
      </c>
      <c r="Z537" s="34">
        <f t="shared" si="143"/>
        <v>0.42210372216241449</v>
      </c>
      <c r="AA537" s="33">
        <f t="shared" si="144"/>
        <v>2603.5019899999998</v>
      </c>
      <c r="AB537" s="34">
        <f t="shared" si="145"/>
        <v>0.5285547211563838</v>
      </c>
      <c r="AC537" s="33">
        <f>IFERROR($X537/VLOOKUP(CONCATENATE("USD",C537),[1]GEINDICE!AR$1:AS$65536,2,0),"")</f>
        <v>865.296442687747</v>
      </c>
      <c r="AD537" s="33">
        <f>IFERROR($AA537/VLOOKUP(CONCATENATE("USD",C537),[1]GEINDICE!AR$1:AS$65536,2,0),"")</f>
        <v>457.35651998243299</v>
      </c>
      <c r="AE537" s="33">
        <f>IFERROR($X537/VLOOKUP(CONCATENATE("EUR",C537),[1]GEINDICE!AR$1:AS$65536,2,0),"")</f>
        <v>776.67928098391667</v>
      </c>
      <c r="AF537" s="33">
        <f>IFERROR($AA537/VLOOKUP(CONCATENATE("EUR",C537),[1]GEINDICE!AR$1:AS$65536,2,0),"")</f>
        <v>410.51750078839473</v>
      </c>
      <c r="AG537" s="43" t="str">
        <f>VLOOKUP(E537,[1]Apresentação!AW$1:AX$65536,2,0)</f>
        <v xml:space="preserve">                    2 - LEATHER AUXILIARIES</v>
      </c>
      <c r="AH537" s="43" t="str">
        <f t="shared" si="146"/>
        <v xml:space="preserve">         5204000047 - NOVALTAN CA BR</v>
      </c>
      <c r="AI537" s="44" t="str">
        <f t="shared" si="147"/>
        <v xml:space="preserve">     L00102 - CURTUME SANTO ANTONIO LTDA</v>
      </c>
      <c r="AJ537" t="str">
        <f t="shared" si="148"/>
        <v xml:space="preserve">     90 - SALES</v>
      </c>
      <c r="AK537" t="str">
        <f t="shared" si="149"/>
        <v/>
      </c>
      <c r="AL537">
        <f t="shared" si="150"/>
        <v>5</v>
      </c>
      <c r="AM537" t="str">
        <f t="shared" si="151"/>
        <v>2025 5</v>
      </c>
      <c r="AN537" t="str">
        <f t="shared" si="152"/>
        <v xml:space="preserve">CURTUME </v>
      </c>
    </row>
    <row r="538" spans="1:40" x14ac:dyDescent="0.35">
      <c r="A538">
        <v>82439</v>
      </c>
      <c r="B538" t="s">
        <v>274</v>
      </c>
      <c r="C538" s="31">
        <v>45793</v>
      </c>
      <c r="D538" t="s">
        <v>373</v>
      </c>
      <c r="E538" t="s">
        <v>374</v>
      </c>
      <c r="F538" t="s">
        <v>467</v>
      </c>
      <c r="G538" t="s">
        <v>468</v>
      </c>
      <c r="H538" t="s">
        <v>679</v>
      </c>
      <c r="I538" t="s">
        <v>680</v>
      </c>
      <c r="J538">
        <v>100</v>
      </c>
      <c r="K538">
        <v>1233.58</v>
      </c>
      <c r="L538">
        <v>444.43959999999998</v>
      </c>
      <c r="M538">
        <v>248.44</v>
      </c>
      <c r="N538">
        <v>12.33583</v>
      </c>
      <c r="O538" s="32">
        <f t="shared" si="136"/>
        <v>985.13999999999987</v>
      </c>
      <c r="P538" s="32">
        <f t="shared" si="137"/>
        <v>540.70039999999995</v>
      </c>
      <c r="Q538">
        <v>738911</v>
      </c>
      <c r="R538" t="s">
        <v>298</v>
      </c>
      <c r="S538" t="s">
        <v>298</v>
      </c>
      <c r="T538" t="str">
        <f t="shared" si="138"/>
        <v>VEN</v>
      </c>
      <c r="U538" t="s">
        <v>300</v>
      </c>
      <c r="V538" s="33">
        <f t="shared" si="139"/>
        <v>1233.58</v>
      </c>
      <c r="W538">
        <f t="shared" si="140"/>
        <v>100</v>
      </c>
      <c r="X538" s="33">
        <f t="shared" si="141"/>
        <v>985.13999999999987</v>
      </c>
      <c r="Y538" s="33">
        <f t="shared" si="142"/>
        <v>248.44</v>
      </c>
      <c r="Z538" s="34">
        <f t="shared" si="143"/>
        <v>0.42210509249501449</v>
      </c>
      <c r="AA538" s="33">
        <f t="shared" si="144"/>
        <v>520.70039999999995</v>
      </c>
      <c r="AB538" s="34">
        <f t="shared" si="145"/>
        <v>0.52855472318655217</v>
      </c>
      <c r="AC538" s="33">
        <f>IFERROR($X538/VLOOKUP(CONCATENATE("USD",C538),[1]GEINDICE!AR$1:AS$65536,2,0),"")</f>
        <v>173.05928853754938</v>
      </c>
      <c r="AD538" s="33">
        <f>IFERROR($AA538/VLOOKUP(CONCATENATE("USD",C538),[1]GEINDICE!AR$1:AS$65536,2,0),"")</f>
        <v>91.471304347826077</v>
      </c>
      <c r="AE538" s="33">
        <f>IFERROR($X538/VLOOKUP(CONCATENATE("EUR",C538),[1]GEINDICE!AR$1:AS$65536,2,0),"")</f>
        <v>155.33585619678331</v>
      </c>
      <c r="AF538" s="33">
        <f>IFERROR($AA538/VLOOKUP(CONCATENATE("EUR",C538),[1]GEINDICE!AR$1:AS$65536,2,0),"")</f>
        <v>82.103500473036888</v>
      </c>
      <c r="AG538" s="43" t="str">
        <f>VLOOKUP(E538,[1]Apresentação!AW$1:AX$65536,2,0)</f>
        <v xml:space="preserve">                    2 - LEATHER AUXILIARIES</v>
      </c>
      <c r="AH538" s="43" t="str">
        <f t="shared" si="146"/>
        <v xml:space="preserve">         5204000047 - NOVALTAN CA BR</v>
      </c>
      <c r="AI538" s="44" t="str">
        <f t="shared" si="147"/>
        <v xml:space="preserve">     L00102 - CURTUME SANTO ANTONIO LTDA</v>
      </c>
      <c r="AJ538" t="str">
        <f t="shared" si="148"/>
        <v xml:space="preserve">     90 - SALES</v>
      </c>
      <c r="AK538" t="str">
        <f t="shared" si="149"/>
        <v/>
      </c>
      <c r="AL538">
        <f t="shared" si="150"/>
        <v>5</v>
      </c>
      <c r="AM538" t="str">
        <f t="shared" si="151"/>
        <v>2025 5</v>
      </c>
      <c r="AN538" t="str">
        <f t="shared" si="152"/>
        <v xml:space="preserve">CURTUME </v>
      </c>
    </row>
    <row r="539" spans="1:40" x14ac:dyDescent="0.35">
      <c r="A539">
        <v>84001</v>
      </c>
      <c r="B539" t="s">
        <v>274</v>
      </c>
      <c r="C539" s="31">
        <v>45925</v>
      </c>
      <c r="D539" t="s">
        <v>373</v>
      </c>
      <c r="E539" t="s">
        <v>374</v>
      </c>
      <c r="F539" t="s">
        <v>467</v>
      </c>
      <c r="G539" t="s">
        <v>468</v>
      </c>
      <c r="H539" t="s">
        <v>679</v>
      </c>
      <c r="I539" t="s">
        <v>680</v>
      </c>
      <c r="J539">
        <v>600</v>
      </c>
      <c r="K539">
        <v>6692.1100000000006</v>
      </c>
      <c r="L539">
        <v>2658.1076400000002</v>
      </c>
      <c r="M539">
        <v>1347.79</v>
      </c>
      <c r="N539">
        <v>11.15352</v>
      </c>
      <c r="O539" s="32">
        <f t="shared" si="136"/>
        <v>5344.3200000000006</v>
      </c>
      <c r="P539" s="32">
        <f t="shared" si="137"/>
        <v>2686.2123600000004</v>
      </c>
      <c r="Q539">
        <v>762344</v>
      </c>
      <c r="R539" t="s">
        <v>298</v>
      </c>
      <c r="S539" t="s">
        <v>298</v>
      </c>
      <c r="T539" t="str">
        <f t="shared" si="138"/>
        <v>VEN</v>
      </c>
      <c r="U539" t="s">
        <v>300</v>
      </c>
      <c r="V539" s="33">
        <f t="shared" si="139"/>
        <v>6692.1100000000006</v>
      </c>
      <c r="W539">
        <f t="shared" si="140"/>
        <v>600</v>
      </c>
      <c r="X539" s="33">
        <f t="shared" si="141"/>
        <v>5344.3200000000006</v>
      </c>
      <c r="Y539" s="33">
        <f t="shared" si="142"/>
        <v>1347.79</v>
      </c>
      <c r="Z539" s="34">
        <f t="shared" si="143"/>
        <v>0.38346834705347044</v>
      </c>
      <c r="AA539" s="33">
        <f t="shared" si="144"/>
        <v>2566.2123600000004</v>
      </c>
      <c r="AB539" s="34">
        <f t="shared" si="145"/>
        <v>0.48017565564936232</v>
      </c>
      <c r="AC539" s="33">
        <f>IFERROR($X539/VLOOKUP(CONCATENATE("USD",C539),[1]GEINDICE!AR$1:AS$65536,2,0),"")</f>
        <v>1000.34066448292</v>
      </c>
      <c r="AD539" s="33">
        <f>IFERROR($AA539/VLOOKUP(CONCATENATE("USD",C539),[1]GEINDICE!AR$1:AS$65536,2,0),"")</f>
        <v>480.33923444080494</v>
      </c>
      <c r="AE539" s="33">
        <f>IFERROR($X539/VLOOKUP(CONCATENATE("EUR",C539),[1]GEINDICE!AR$1:AS$65536,2,0),"")</f>
        <v>856.90097485890203</v>
      </c>
      <c r="AF539" s="33">
        <f>IFERROR($AA539/VLOOKUP(CONCATENATE("EUR",C539),[1]GEINDICE!AR$1:AS$65536,2,0),"")</f>
        <v>411.46298742945106</v>
      </c>
      <c r="AG539" s="43" t="str">
        <f>VLOOKUP(E539,[1]Apresentação!AW$1:AX$65536,2,0)</f>
        <v xml:space="preserve">                    2 - LEATHER AUXILIARIES</v>
      </c>
      <c r="AH539" s="43" t="str">
        <f t="shared" si="146"/>
        <v xml:space="preserve">         5204000047 - NOVALTAN CA BR</v>
      </c>
      <c r="AI539" s="44" t="str">
        <f t="shared" si="147"/>
        <v xml:space="preserve">     L00102 - CURTUME SANTO ANTONIO LTDA</v>
      </c>
      <c r="AJ539" t="str">
        <f t="shared" si="148"/>
        <v xml:space="preserve">     90 - SALES</v>
      </c>
      <c r="AK539" t="str">
        <f t="shared" si="149"/>
        <v/>
      </c>
      <c r="AL539">
        <f t="shared" si="150"/>
        <v>9</v>
      </c>
      <c r="AM539" t="str">
        <f t="shared" si="151"/>
        <v>2025 9</v>
      </c>
      <c r="AN539" t="str">
        <f t="shared" si="152"/>
        <v xml:space="preserve">CURTUME </v>
      </c>
    </row>
    <row r="540" spans="1:40" x14ac:dyDescent="0.35">
      <c r="A540">
        <v>82754</v>
      </c>
      <c r="B540" t="s">
        <v>274</v>
      </c>
      <c r="C540" s="31">
        <v>45820</v>
      </c>
      <c r="D540" t="s">
        <v>373</v>
      </c>
      <c r="E540" t="s">
        <v>374</v>
      </c>
      <c r="F540" t="s">
        <v>683</v>
      </c>
      <c r="G540" t="s">
        <v>684</v>
      </c>
      <c r="H540" t="s">
        <v>679</v>
      </c>
      <c r="I540" t="s">
        <v>680</v>
      </c>
      <c r="J540">
        <v>500</v>
      </c>
      <c r="K540">
        <v>5511.31</v>
      </c>
      <c r="L540">
        <v>2222.1980100000001</v>
      </c>
      <c r="M540">
        <v>1109.98</v>
      </c>
      <c r="N540">
        <v>11.02261</v>
      </c>
      <c r="O540" s="32">
        <f t="shared" si="136"/>
        <v>4401.33</v>
      </c>
      <c r="P540" s="32">
        <f t="shared" si="137"/>
        <v>2179.1319899999999</v>
      </c>
      <c r="Q540">
        <v>741208</v>
      </c>
      <c r="R540" t="s">
        <v>298</v>
      </c>
      <c r="S540" t="s">
        <v>298</v>
      </c>
      <c r="T540" t="str">
        <f t="shared" si="138"/>
        <v>VEN</v>
      </c>
      <c r="U540" t="s">
        <v>300</v>
      </c>
      <c r="V540" s="33">
        <f t="shared" si="139"/>
        <v>5511.31</v>
      </c>
      <c r="W540">
        <f t="shared" si="140"/>
        <v>500</v>
      </c>
      <c r="X540" s="33">
        <f t="shared" si="141"/>
        <v>4401.33</v>
      </c>
      <c r="Y540" s="33">
        <f t="shared" si="142"/>
        <v>1109.98</v>
      </c>
      <c r="Z540" s="34">
        <f t="shared" si="143"/>
        <v>0.37724823862203355</v>
      </c>
      <c r="AA540" s="33">
        <f t="shared" si="144"/>
        <v>2079.1319899999999</v>
      </c>
      <c r="AB540" s="34">
        <f t="shared" si="145"/>
        <v>0.47238720795759459</v>
      </c>
      <c r="AC540" s="33">
        <f>IFERROR($X540/VLOOKUP(CONCATENATE("USD",C540),[1]GEINDICE!AR$1:AS$65536,2,0),"")</f>
        <v>794.63602224308511</v>
      </c>
      <c r="AD540" s="33">
        <f>IFERROR($AA540/VLOOKUP(CONCATENATE("USD",C540),[1]GEINDICE!AR$1:AS$65536,2,0),"")</f>
        <v>375.37589188994002</v>
      </c>
      <c r="AE540" s="33">
        <f>IFERROR($X540/VLOOKUP(CONCATENATE("EUR",C540),[1]GEINDICE!AR$1:AS$65536,2,0),"")</f>
        <v>686.33514221556879</v>
      </c>
      <c r="AF540" s="33">
        <f>IFERROR($AA540/VLOOKUP(CONCATENATE("EUR",C540),[1]GEINDICE!AR$1:AS$65536,2,0),"")</f>
        <v>324.21594155439118</v>
      </c>
      <c r="AG540" s="43" t="str">
        <f>VLOOKUP(E540,[1]Apresentação!AW$1:AX$65536,2,0)</f>
        <v xml:space="preserve">                    2 - LEATHER AUXILIARIES</v>
      </c>
      <c r="AH540" s="43" t="str">
        <f t="shared" si="146"/>
        <v xml:space="preserve">         5204000047 - NOVALTAN CA BR</v>
      </c>
      <c r="AI540" s="44" t="str">
        <f t="shared" si="147"/>
        <v xml:space="preserve">     L00148 - CURTIDORA ITAUNA EIRELI</v>
      </c>
      <c r="AJ540" t="str">
        <f t="shared" si="148"/>
        <v xml:space="preserve">     90 - SALES</v>
      </c>
      <c r="AK540" t="str">
        <f t="shared" si="149"/>
        <v/>
      </c>
      <c r="AL540">
        <f t="shared" si="150"/>
        <v>6</v>
      </c>
      <c r="AM540" t="str">
        <f t="shared" si="151"/>
        <v>2025 6</v>
      </c>
      <c r="AN540" t="str">
        <f t="shared" si="152"/>
        <v xml:space="preserve">CURTIDORA </v>
      </c>
    </row>
    <row r="541" spans="1:40" x14ac:dyDescent="0.35">
      <c r="A541">
        <v>84442</v>
      </c>
      <c r="B541" t="s">
        <v>274</v>
      </c>
      <c r="C541" s="31">
        <v>45961</v>
      </c>
      <c r="D541" t="s">
        <v>373</v>
      </c>
      <c r="E541" t="s">
        <v>374</v>
      </c>
      <c r="F541" t="s">
        <v>467</v>
      </c>
      <c r="G541" t="s">
        <v>468</v>
      </c>
      <c r="H541" t="s">
        <v>679</v>
      </c>
      <c r="I541" t="s">
        <v>680</v>
      </c>
      <c r="J541">
        <v>500</v>
      </c>
      <c r="K541">
        <v>5654.25</v>
      </c>
      <c r="L541">
        <v>2215.0895</v>
      </c>
      <c r="M541">
        <v>1138.77</v>
      </c>
      <c r="N541">
        <v>11.3085</v>
      </c>
      <c r="O541" s="32">
        <f t="shared" si="136"/>
        <v>4515.4799999999996</v>
      </c>
      <c r="P541" s="32">
        <f t="shared" si="137"/>
        <v>2300.3904999999995</v>
      </c>
      <c r="Q541">
        <v>765795</v>
      </c>
      <c r="R541" t="s">
        <v>298</v>
      </c>
      <c r="S541" t="s">
        <v>298</v>
      </c>
      <c r="T541" t="str">
        <f t="shared" si="138"/>
        <v>VEN</v>
      </c>
      <c r="U541" t="s">
        <v>283</v>
      </c>
      <c r="V541" s="33">
        <f t="shared" si="139"/>
        <v>5654.25</v>
      </c>
      <c r="W541">
        <f t="shared" si="140"/>
        <v>500</v>
      </c>
      <c r="X541" s="33">
        <f t="shared" si="141"/>
        <v>4515.4799999999996</v>
      </c>
      <c r="Y541" s="33">
        <f t="shared" si="142"/>
        <v>1138.77</v>
      </c>
      <c r="Z541" s="34">
        <f t="shared" si="143"/>
        <v>0.38915691736304542</v>
      </c>
      <c r="AA541" s="33">
        <f t="shared" si="144"/>
        <v>2200.3904999999995</v>
      </c>
      <c r="AB541" s="34">
        <f t="shared" si="145"/>
        <v>0.48729935687900283</v>
      </c>
      <c r="AC541" s="33">
        <f>IFERROR($X541/VLOOKUP(CONCATENATE("USD",C541),[1]GEINDICE!AR$1:AS$65536,2,0),"")</f>
        <v>838.63826309826698</v>
      </c>
      <c r="AD541" s="33">
        <f>IFERROR($AA541/VLOOKUP(CONCATENATE("USD",C541),[1]GEINDICE!AR$1:AS$65536,2,0),"")</f>
        <v>408.66788626190947</v>
      </c>
      <c r="AE541" s="33">
        <f>IFERROR($X541/VLOOKUP(CONCATENATE("EUR",C541),[1]GEINDICE!AR$1:AS$65536,2,0),"")</f>
        <v>726.66237528162208</v>
      </c>
      <c r="AF541" s="33">
        <f>IFERROR($AA541/VLOOKUP(CONCATENATE("EUR",C541),[1]GEINDICE!AR$1:AS$65536,2,0),"")</f>
        <v>354.10210814290303</v>
      </c>
      <c r="AG541" s="43" t="str">
        <f>VLOOKUP(E541,[1]Apresentação!AW$1:AX$65536,2,0)</f>
        <v xml:space="preserve">                    2 - LEATHER AUXILIARIES</v>
      </c>
      <c r="AH541" s="43" t="str">
        <f t="shared" si="146"/>
        <v xml:space="preserve">         5204000047 - NOVALTAN CA BR</v>
      </c>
      <c r="AI541" s="44" t="str">
        <f t="shared" si="147"/>
        <v xml:space="preserve">     L00102 - CURTUME SANTO ANTONIO LTDA</v>
      </c>
      <c r="AJ541" t="str">
        <f t="shared" si="148"/>
        <v xml:space="preserve">     90 - SALES</v>
      </c>
      <c r="AK541" t="str">
        <f t="shared" si="149"/>
        <v/>
      </c>
      <c r="AL541">
        <f t="shared" si="150"/>
        <v>10</v>
      </c>
      <c r="AM541" t="str">
        <f t="shared" si="151"/>
        <v>2025 10</v>
      </c>
      <c r="AN541" t="str">
        <f t="shared" si="152"/>
        <v xml:space="preserve">CURTUME </v>
      </c>
    </row>
    <row r="542" spans="1:40" x14ac:dyDescent="0.35">
      <c r="A542">
        <v>84317</v>
      </c>
      <c r="B542" t="s">
        <v>274</v>
      </c>
      <c r="C542" s="31">
        <v>45952</v>
      </c>
      <c r="D542" t="s">
        <v>373</v>
      </c>
      <c r="E542" t="s">
        <v>374</v>
      </c>
      <c r="F542" t="s">
        <v>683</v>
      </c>
      <c r="G542" t="s">
        <v>684</v>
      </c>
      <c r="H542" t="s">
        <v>679</v>
      </c>
      <c r="I542" t="s">
        <v>680</v>
      </c>
      <c r="J542">
        <v>500</v>
      </c>
      <c r="K542">
        <v>5357.88</v>
      </c>
      <c r="L542">
        <v>2215.08943</v>
      </c>
      <c r="M542">
        <v>1079.08</v>
      </c>
      <c r="N542">
        <v>10.71575</v>
      </c>
      <c r="O542" s="32">
        <f t="shared" si="136"/>
        <v>4278.8</v>
      </c>
      <c r="P542" s="32">
        <f t="shared" si="137"/>
        <v>2063.7105700000002</v>
      </c>
      <c r="Q542">
        <v>764911</v>
      </c>
      <c r="R542" t="s">
        <v>298</v>
      </c>
      <c r="S542" t="s">
        <v>298</v>
      </c>
      <c r="T542" t="str">
        <f t="shared" si="138"/>
        <v>VEN</v>
      </c>
      <c r="U542" t="s">
        <v>300</v>
      </c>
      <c r="V542" s="33">
        <f t="shared" si="139"/>
        <v>5357.88</v>
      </c>
      <c r="W542">
        <f t="shared" si="140"/>
        <v>500</v>
      </c>
      <c r="X542" s="33">
        <f t="shared" si="141"/>
        <v>4278.8</v>
      </c>
      <c r="Y542" s="33">
        <f t="shared" si="142"/>
        <v>1079.08</v>
      </c>
      <c r="Z542" s="34">
        <f t="shared" si="143"/>
        <v>0.36650887477883048</v>
      </c>
      <c r="AA542" s="33">
        <f t="shared" si="144"/>
        <v>1963.7105700000002</v>
      </c>
      <c r="AB542" s="34">
        <f t="shared" si="145"/>
        <v>0.45893955548284571</v>
      </c>
      <c r="AC542" s="33">
        <f>IFERROR($X542/VLOOKUP(CONCATENATE("USD",C542),[1]GEINDICE!AR$1:AS$65536,2,0),"")</f>
        <v>793.86990240825264</v>
      </c>
      <c r="AD542" s="33">
        <f>IFERROR($AA542/VLOOKUP(CONCATENATE("USD",C542),[1]GEINDICE!AR$1:AS$65536,2,0),"")</f>
        <v>364.33830012245357</v>
      </c>
      <c r="AE542" s="33">
        <f>IFERROR($X542/VLOOKUP(CONCATENATE("EUR",C542),[1]GEINDICE!AR$1:AS$65536,2,0),"")</f>
        <v>683.66727383120826</v>
      </c>
      <c r="AF542" s="33">
        <f>IFERROR($AA542/VLOOKUP(CONCATENATE("EUR",C542),[1]GEINDICE!AR$1:AS$65536,2,0),"")</f>
        <v>313.76195475026367</v>
      </c>
      <c r="AG542" s="43" t="str">
        <f>VLOOKUP(E542,[1]Apresentação!AW$1:AX$65536,2,0)</f>
        <v xml:space="preserve">                    2 - LEATHER AUXILIARIES</v>
      </c>
      <c r="AH542" s="43" t="str">
        <f t="shared" si="146"/>
        <v xml:space="preserve">         5204000047 - NOVALTAN CA BR</v>
      </c>
      <c r="AI542" s="44" t="str">
        <f t="shared" si="147"/>
        <v xml:space="preserve">     L00148 - CURTIDORA ITAUNA EIRELI</v>
      </c>
      <c r="AJ542" t="str">
        <f t="shared" si="148"/>
        <v xml:space="preserve">     90 - SALES</v>
      </c>
      <c r="AK542" t="str">
        <f t="shared" si="149"/>
        <v/>
      </c>
      <c r="AL542">
        <f t="shared" si="150"/>
        <v>10</v>
      </c>
      <c r="AM542" t="str">
        <f t="shared" si="151"/>
        <v>2025 10</v>
      </c>
      <c r="AN542" t="str">
        <f t="shared" si="152"/>
        <v xml:space="preserve">CURTIDORA </v>
      </c>
    </row>
    <row r="543" spans="1:40" x14ac:dyDescent="0.35">
      <c r="A543">
        <v>82821</v>
      </c>
      <c r="B543" t="s">
        <v>274</v>
      </c>
      <c r="C543" s="31">
        <v>45826</v>
      </c>
      <c r="D543" t="s">
        <v>373</v>
      </c>
      <c r="E543" t="s">
        <v>374</v>
      </c>
      <c r="F543" t="s">
        <v>677</v>
      </c>
      <c r="G543" t="s">
        <v>678</v>
      </c>
      <c r="H543" t="s">
        <v>679</v>
      </c>
      <c r="I543" t="s">
        <v>680</v>
      </c>
      <c r="J543">
        <v>100</v>
      </c>
      <c r="K543">
        <v>1024.26</v>
      </c>
      <c r="L543">
        <v>444.43959999999998</v>
      </c>
      <c r="M543">
        <v>206.28</v>
      </c>
      <c r="N543">
        <v>10.24255</v>
      </c>
      <c r="O543" s="32">
        <f t="shared" si="136"/>
        <v>817.98</v>
      </c>
      <c r="P543" s="32">
        <f t="shared" si="137"/>
        <v>373.54040000000003</v>
      </c>
      <c r="Q543">
        <v>741675</v>
      </c>
      <c r="R543" t="s">
        <v>298</v>
      </c>
      <c r="S543" t="s">
        <v>298</v>
      </c>
      <c r="T543" t="str">
        <f t="shared" si="138"/>
        <v>VEN</v>
      </c>
      <c r="U543" t="s">
        <v>300</v>
      </c>
      <c r="V543" s="33">
        <f t="shared" si="139"/>
        <v>1024.26</v>
      </c>
      <c r="W543">
        <f t="shared" si="140"/>
        <v>100</v>
      </c>
      <c r="X543" s="33">
        <f t="shared" si="141"/>
        <v>817.98</v>
      </c>
      <c r="Y543" s="33">
        <f t="shared" si="142"/>
        <v>206.28</v>
      </c>
      <c r="Z543" s="34">
        <f t="shared" si="143"/>
        <v>0.34516665690352061</v>
      </c>
      <c r="AA543" s="33">
        <f t="shared" si="144"/>
        <v>353.54040000000003</v>
      </c>
      <c r="AB543" s="34">
        <f t="shared" si="145"/>
        <v>0.43221154551456031</v>
      </c>
      <c r="AC543" s="33">
        <f>IFERROR($X543/VLOOKUP(CONCATENATE("USD",C543),[1]GEINDICE!AR$1:AS$65536,2,0),"")</f>
        <v>149.05154977313725</v>
      </c>
      <c r="AD543" s="33">
        <f>IFERROR($AA543/VLOOKUP(CONCATENATE("USD",C543),[1]GEINDICE!AR$1:AS$65536,2,0),"")</f>
        <v>64.421800688788053</v>
      </c>
      <c r="AE543" s="33">
        <f>IFERROR($X543/VLOOKUP(CONCATENATE("EUR",C543),[1]GEINDICE!AR$1:AS$65536,2,0),"")</f>
        <v>129.37399171227025</v>
      </c>
      <c r="AF543" s="33">
        <f>IFERROR($AA543/VLOOKUP(CONCATENATE("EUR",C543),[1]GEINDICE!AR$1:AS$65536,2,0),"")</f>
        <v>55.916932907348247</v>
      </c>
      <c r="AG543" s="43" t="str">
        <f>VLOOKUP(E543,[1]Apresentação!AW$1:AX$65536,2,0)</f>
        <v xml:space="preserve">                    2 - LEATHER AUXILIARIES</v>
      </c>
      <c r="AH543" s="43" t="str">
        <f t="shared" si="146"/>
        <v xml:space="preserve">         5204000047 - NOVALTAN CA BR</v>
      </c>
      <c r="AI543" s="44" t="str">
        <f t="shared" si="147"/>
        <v xml:space="preserve">     L00127 - REAL COM E INDUSTRIA DE COUROS E ARTEFATOS LTDA</v>
      </c>
      <c r="AJ543" t="str">
        <f t="shared" si="148"/>
        <v xml:space="preserve">     90 - SALES</v>
      </c>
      <c r="AK543" t="str">
        <f t="shared" si="149"/>
        <v/>
      </c>
      <c r="AL543">
        <f t="shared" si="150"/>
        <v>6</v>
      </c>
      <c r="AM543" t="str">
        <f t="shared" si="151"/>
        <v>2025 6</v>
      </c>
      <c r="AN543" t="str">
        <f t="shared" si="152"/>
        <v xml:space="preserve">REAL </v>
      </c>
    </row>
    <row r="544" spans="1:40" x14ac:dyDescent="0.35">
      <c r="A544">
        <v>83057</v>
      </c>
      <c r="B544" t="s">
        <v>274</v>
      </c>
      <c r="C544" s="31">
        <v>45848</v>
      </c>
      <c r="D544" t="s">
        <v>373</v>
      </c>
      <c r="E544" t="s">
        <v>374</v>
      </c>
      <c r="F544" t="s">
        <v>683</v>
      </c>
      <c r="G544" t="s">
        <v>684</v>
      </c>
      <c r="H544" t="s">
        <v>679</v>
      </c>
      <c r="I544" t="s">
        <v>680</v>
      </c>
      <c r="J544">
        <v>500</v>
      </c>
      <c r="K544">
        <v>5435.29</v>
      </c>
      <c r="L544">
        <v>2222.1980199999998</v>
      </c>
      <c r="M544">
        <v>1094.6600000000001</v>
      </c>
      <c r="N544">
        <v>10.870569999999999</v>
      </c>
      <c r="O544" s="32">
        <f t="shared" si="136"/>
        <v>4340.63</v>
      </c>
      <c r="P544" s="32">
        <f t="shared" si="137"/>
        <v>2118.4319800000003</v>
      </c>
      <c r="Q544">
        <v>743450</v>
      </c>
      <c r="R544" t="s">
        <v>298</v>
      </c>
      <c r="S544" t="s">
        <v>298</v>
      </c>
      <c r="T544" t="str">
        <f t="shared" si="138"/>
        <v>VEN</v>
      </c>
      <c r="U544" t="s">
        <v>300</v>
      </c>
      <c r="V544" s="33">
        <f t="shared" si="139"/>
        <v>5435.29</v>
      </c>
      <c r="W544">
        <f t="shared" si="140"/>
        <v>500</v>
      </c>
      <c r="X544" s="33">
        <f t="shared" si="141"/>
        <v>4340.63</v>
      </c>
      <c r="Y544" s="33">
        <f t="shared" si="142"/>
        <v>1094.6600000000001</v>
      </c>
      <c r="Z544" s="34">
        <f t="shared" si="143"/>
        <v>0.37135681444780322</v>
      </c>
      <c r="AA544" s="33">
        <f t="shared" si="144"/>
        <v>2018.4319800000003</v>
      </c>
      <c r="AB544" s="34">
        <f t="shared" si="145"/>
        <v>0.46500899178229893</v>
      </c>
      <c r="AC544" s="33">
        <f>IFERROR($X544/VLOOKUP(CONCATENATE("USD",C544),[1]GEINDICE!AR$1:AS$65536,2,0),"")</f>
        <v>783.04078797828004</v>
      </c>
      <c r="AD544" s="33">
        <f>IFERROR($AA544/VLOOKUP(CONCATENATE("USD",C544),[1]GEINDICE!AR$1:AS$65536,2,0),"")</f>
        <v>364.12100734219689</v>
      </c>
      <c r="AE544" s="33">
        <f>IFERROR($X544/VLOOKUP(CONCATENATE("EUR",C544),[1]GEINDICE!AR$1:AS$65536,2,0),"")</f>
        <v>669.89165997901102</v>
      </c>
      <c r="AF544" s="33">
        <f>IFERROR($AA544/VLOOKUP(CONCATENATE("EUR",C544),[1]GEINDICE!AR$1:AS$65536,2,0),"")</f>
        <v>311.50564541021055</v>
      </c>
      <c r="AG544" s="43" t="str">
        <f>VLOOKUP(E544,[1]Apresentação!AW$1:AX$65536,2,0)</f>
        <v xml:space="preserve">                    2 - LEATHER AUXILIARIES</v>
      </c>
      <c r="AH544" s="43" t="str">
        <f t="shared" si="146"/>
        <v xml:space="preserve">         5204000047 - NOVALTAN CA BR</v>
      </c>
      <c r="AI544" s="44" t="str">
        <f t="shared" si="147"/>
        <v xml:space="preserve">     L00148 - CURTIDORA ITAUNA EIRELI</v>
      </c>
      <c r="AJ544" t="str">
        <f t="shared" si="148"/>
        <v xml:space="preserve">     90 - SALES</v>
      </c>
      <c r="AK544" t="str">
        <f t="shared" si="149"/>
        <v/>
      </c>
      <c r="AL544">
        <f t="shared" si="150"/>
        <v>7</v>
      </c>
      <c r="AM544" t="str">
        <f t="shared" si="151"/>
        <v>2025 7</v>
      </c>
      <c r="AN544" t="str">
        <f t="shared" si="152"/>
        <v xml:space="preserve">CURTIDORA </v>
      </c>
    </row>
    <row r="545" spans="1:40" x14ac:dyDescent="0.35">
      <c r="A545">
        <v>83926</v>
      </c>
      <c r="B545" t="s">
        <v>274</v>
      </c>
      <c r="C545" s="31">
        <v>45919</v>
      </c>
      <c r="D545" t="s">
        <v>373</v>
      </c>
      <c r="E545" t="s">
        <v>374</v>
      </c>
      <c r="F545" t="s">
        <v>467</v>
      </c>
      <c r="G545" t="s">
        <v>468</v>
      </c>
      <c r="H545" t="s">
        <v>679</v>
      </c>
      <c r="I545" t="s">
        <v>680</v>
      </c>
      <c r="J545">
        <v>300</v>
      </c>
      <c r="K545">
        <v>3339.63</v>
      </c>
      <c r="L545">
        <v>1329.0538200000001</v>
      </c>
      <c r="M545">
        <v>672.6</v>
      </c>
      <c r="N545">
        <v>11.132100000000001</v>
      </c>
      <c r="O545" s="32">
        <f t="shared" si="136"/>
        <v>2667.03</v>
      </c>
      <c r="P545" s="32">
        <f t="shared" si="137"/>
        <v>1337.9761800000001</v>
      </c>
      <c r="Q545">
        <v>761950</v>
      </c>
      <c r="R545" t="s">
        <v>298</v>
      </c>
      <c r="S545" t="s">
        <v>298</v>
      </c>
      <c r="T545" t="str">
        <f t="shared" si="138"/>
        <v>VEN</v>
      </c>
      <c r="U545" t="s">
        <v>300</v>
      </c>
      <c r="V545" s="33">
        <f t="shared" si="139"/>
        <v>3339.63</v>
      </c>
      <c r="W545">
        <f t="shared" si="140"/>
        <v>300</v>
      </c>
      <c r="X545" s="33">
        <f t="shared" si="141"/>
        <v>2667.03</v>
      </c>
      <c r="Y545" s="33">
        <f t="shared" si="142"/>
        <v>672.6</v>
      </c>
      <c r="Z545" s="34">
        <f t="shared" si="143"/>
        <v>0.3826699903881568</v>
      </c>
      <c r="AA545" s="33">
        <f t="shared" si="144"/>
        <v>1277.9761800000001</v>
      </c>
      <c r="AB545" s="34">
        <f t="shared" si="145"/>
        <v>0.47917577980000226</v>
      </c>
      <c r="AC545" s="33">
        <f>IFERROR($X545/VLOOKUP(CONCATENATE("USD",C545),[1]GEINDICE!AR$1:AS$65536,2,0),"")</f>
        <v>500.60627674750356</v>
      </c>
      <c r="AD545" s="33">
        <f>IFERROR($AA545/VLOOKUP(CONCATENATE("USD",C545),[1]GEINDICE!AR$1:AS$65536,2,0),"")</f>
        <v>239.87840303326075</v>
      </c>
      <c r="AE545" s="33">
        <f>IFERROR($X545/VLOOKUP(CONCATENATE("EUR",C545),[1]GEINDICE!AR$1:AS$65536,2,0),"")</f>
        <v>425.90025710225007</v>
      </c>
      <c r="AF545" s="33">
        <f>IFERROR($AA545/VLOOKUP(CONCATENATE("EUR",C545),[1]GEINDICE!AR$1:AS$65536,2,0),"")</f>
        <v>204.08108781399213</v>
      </c>
      <c r="AG545" s="43" t="str">
        <f>VLOOKUP(E545,[1]Apresentação!AW$1:AX$65536,2,0)</f>
        <v xml:space="preserve">                    2 - LEATHER AUXILIARIES</v>
      </c>
      <c r="AH545" s="43" t="str">
        <f t="shared" si="146"/>
        <v xml:space="preserve">         5204000047 - NOVALTAN CA BR</v>
      </c>
      <c r="AI545" s="44" t="str">
        <f t="shared" si="147"/>
        <v xml:space="preserve">     L00102 - CURTUME SANTO ANTONIO LTDA</v>
      </c>
      <c r="AJ545" t="str">
        <f t="shared" si="148"/>
        <v xml:space="preserve">     90 - SALES</v>
      </c>
      <c r="AK545" t="str">
        <f t="shared" si="149"/>
        <v/>
      </c>
      <c r="AL545">
        <f t="shared" si="150"/>
        <v>9</v>
      </c>
      <c r="AM545" t="str">
        <f t="shared" si="151"/>
        <v>2025 9</v>
      </c>
      <c r="AN545" t="str">
        <f t="shared" si="152"/>
        <v xml:space="preserve">CURTUME </v>
      </c>
    </row>
    <row r="546" spans="1:40" x14ac:dyDescent="0.35">
      <c r="A546">
        <v>84102</v>
      </c>
      <c r="B546" t="s">
        <v>274</v>
      </c>
      <c r="C546" s="31">
        <v>45933</v>
      </c>
      <c r="D546" t="s">
        <v>373</v>
      </c>
      <c r="E546" t="s">
        <v>374</v>
      </c>
      <c r="F546" t="s">
        <v>467</v>
      </c>
      <c r="G546" t="s">
        <v>468</v>
      </c>
      <c r="H546" t="s">
        <v>679</v>
      </c>
      <c r="I546" t="s">
        <v>680</v>
      </c>
      <c r="J546">
        <v>300</v>
      </c>
      <c r="K546">
        <v>3367.29</v>
      </c>
      <c r="L546">
        <v>1329.05366</v>
      </c>
      <c r="M546">
        <v>678.16</v>
      </c>
      <c r="N546">
        <v>11.22429</v>
      </c>
      <c r="O546" s="32">
        <f t="shared" si="136"/>
        <v>2689.13</v>
      </c>
      <c r="P546" s="32">
        <f t="shared" si="137"/>
        <v>1360.0763400000001</v>
      </c>
      <c r="Q546">
        <v>763252</v>
      </c>
      <c r="R546" t="s">
        <v>298</v>
      </c>
      <c r="S546" t="s">
        <v>298</v>
      </c>
      <c r="T546" t="str">
        <f t="shared" si="138"/>
        <v>VEN</v>
      </c>
      <c r="U546" t="s">
        <v>300</v>
      </c>
      <c r="V546" s="33">
        <f t="shared" si="139"/>
        <v>3367.29</v>
      </c>
      <c r="W546">
        <f t="shared" si="140"/>
        <v>300</v>
      </c>
      <c r="X546" s="33">
        <f t="shared" si="141"/>
        <v>2689.13</v>
      </c>
      <c r="Y546" s="33">
        <f t="shared" si="142"/>
        <v>678.16</v>
      </c>
      <c r="Z546" s="34">
        <f t="shared" si="143"/>
        <v>0.38608980515488717</v>
      </c>
      <c r="AA546" s="33">
        <f t="shared" si="144"/>
        <v>1300.0763400000001</v>
      </c>
      <c r="AB546" s="34">
        <f t="shared" si="145"/>
        <v>0.48345611405919386</v>
      </c>
      <c r="AC546" s="33">
        <f>IFERROR($X546/VLOOKUP(CONCATENATE("USD",C546),[1]GEINDICE!AR$1:AS$65536,2,0),"")</f>
        <v>502.65991252009422</v>
      </c>
      <c r="AD546" s="33">
        <f>IFERROR($AA546/VLOOKUP(CONCATENATE("USD",C546),[1]GEINDICE!AR$1:AS$65536,2,0),"")</f>
        <v>243.01400800029907</v>
      </c>
      <c r="AE546" s="33">
        <f>IFERROR($X546/VLOOKUP(CONCATENATE("EUR",C546),[1]GEINDICE!AR$1:AS$65536,2,0),"")</f>
        <v>427.90560753612118</v>
      </c>
      <c r="AF546" s="33">
        <f>IFERROR($AA546/VLOOKUP(CONCATENATE("EUR",C546),[1]GEINDICE!AR$1:AS$65536,2,0),"")</f>
        <v>206.87358220355165</v>
      </c>
      <c r="AG546" s="43" t="str">
        <f>VLOOKUP(E546,[1]Apresentação!AW$1:AX$65536,2,0)</f>
        <v xml:space="preserve">                    2 - LEATHER AUXILIARIES</v>
      </c>
      <c r="AH546" s="43" t="str">
        <f t="shared" si="146"/>
        <v xml:space="preserve">         5204000047 - NOVALTAN CA BR</v>
      </c>
      <c r="AI546" s="44" t="str">
        <f t="shared" si="147"/>
        <v xml:space="preserve">     L00102 - CURTUME SANTO ANTONIO LTDA</v>
      </c>
      <c r="AJ546" t="str">
        <f t="shared" si="148"/>
        <v xml:space="preserve">     90 - SALES</v>
      </c>
      <c r="AK546" t="str">
        <f t="shared" si="149"/>
        <v/>
      </c>
      <c r="AL546">
        <f t="shared" si="150"/>
        <v>10</v>
      </c>
      <c r="AM546" t="str">
        <f t="shared" si="151"/>
        <v>2025 10</v>
      </c>
      <c r="AN546" t="str">
        <f t="shared" si="152"/>
        <v xml:space="preserve">CURTUME </v>
      </c>
    </row>
    <row r="547" spans="1:40" x14ac:dyDescent="0.35">
      <c r="A547">
        <v>82905</v>
      </c>
      <c r="B547" t="s">
        <v>274</v>
      </c>
      <c r="C547" s="31">
        <v>45835</v>
      </c>
      <c r="D547" t="s">
        <v>373</v>
      </c>
      <c r="E547" t="s">
        <v>374</v>
      </c>
      <c r="F547" t="s">
        <v>467</v>
      </c>
      <c r="G547" t="s">
        <v>468</v>
      </c>
      <c r="H547" t="s">
        <v>679</v>
      </c>
      <c r="I547" t="s">
        <v>680</v>
      </c>
      <c r="J547">
        <v>600</v>
      </c>
      <c r="K547">
        <v>7246.06</v>
      </c>
      <c r="L547">
        <v>2666.63762</v>
      </c>
      <c r="M547">
        <v>1459.36</v>
      </c>
      <c r="N547">
        <v>12.07676</v>
      </c>
      <c r="O547" s="32">
        <f t="shared" si="136"/>
        <v>5786.7000000000007</v>
      </c>
      <c r="P547" s="32">
        <f t="shared" si="137"/>
        <v>3120.0623800000008</v>
      </c>
      <c r="Q547">
        <v>742190</v>
      </c>
      <c r="R547" t="s">
        <v>298</v>
      </c>
      <c r="S547" t="s">
        <v>298</v>
      </c>
      <c r="T547" t="str">
        <f t="shared" si="138"/>
        <v>VEN</v>
      </c>
      <c r="U547" t="s">
        <v>300</v>
      </c>
      <c r="V547" s="33">
        <f t="shared" si="139"/>
        <v>7246.06</v>
      </c>
      <c r="W547">
        <f t="shared" si="140"/>
        <v>600</v>
      </c>
      <c r="X547" s="33">
        <f t="shared" si="141"/>
        <v>5786.7000000000007</v>
      </c>
      <c r="Y547" s="33">
        <f t="shared" si="142"/>
        <v>1459.36</v>
      </c>
      <c r="Z547" s="34">
        <f t="shared" si="143"/>
        <v>0.41402670968774763</v>
      </c>
      <c r="AA547" s="33">
        <f t="shared" si="144"/>
        <v>3000.0623800000008</v>
      </c>
      <c r="AB547" s="34">
        <f t="shared" si="145"/>
        <v>0.51844097326628313</v>
      </c>
      <c r="AC547" s="33">
        <f>IFERROR($X547/VLOOKUP(CONCATENATE("USD",C547),[1]GEINDICE!AR$1:AS$65536,2,0),"")</f>
        <v>1056.7577932394677</v>
      </c>
      <c r="AD547" s="33">
        <f>IFERROR($AA547/VLOOKUP(CONCATENATE("USD",C547),[1]GEINDICE!AR$1:AS$65536,2,0),"")</f>
        <v>547.86653883379915</v>
      </c>
      <c r="AE547" s="33">
        <f>IFERROR($X547/VLOOKUP(CONCATENATE("EUR",C547),[1]GEINDICE!AR$1:AS$65536,2,0),"")</f>
        <v>901.36918020529924</v>
      </c>
      <c r="AF547" s="33">
        <f>IFERROR($AA547/VLOOKUP(CONCATENATE("EUR",C547),[1]GEINDICE!AR$1:AS$65536,2,0),"")</f>
        <v>467.30671505786705</v>
      </c>
      <c r="AG547" s="43" t="str">
        <f>VLOOKUP(E547,[1]Apresentação!AW$1:AX$65536,2,0)</f>
        <v xml:space="preserve">                    2 - LEATHER AUXILIARIES</v>
      </c>
      <c r="AH547" s="43" t="str">
        <f t="shared" si="146"/>
        <v xml:space="preserve">         5204000047 - NOVALTAN CA BR</v>
      </c>
      <c r="AI547" s="44" t="str">
        <f t="shared" si="147"/>
        <v xml:space="preserve">     L00102 - CURTUME SANTO ANTONIO LTDA</v>
      </c>
      <c r="AJ547" t="str">
        <f t="shared" si="148"/>
        <v xml:space="preserve">     90 - SALES</v>
      </c>
      <c r="AK547" t="str">
        <f t="shared" si="149"/>
        <v/>
      </c>
      <c r="AL547">
        <f t="shared" si="150"/>
        <v>6</v>
      </c>
      <c r="AM547" t="str">
        <f t="shared" si="151"/>
        <v>2025 6</v>
      </c>
      <c r="AN547" t="str">
        <f t="shared" si="152"/>
        <v xml:space="preserve">CURTUME </v>
      </c>
    </row>
    <row r="548" spans="1:40" x14ac:dyDescent="0.35">
      <c r="A548">
        <v>84834</v>
      </c>
      <c r="B548" t="s">
        <v>274</v>
      </c>
      <c r="C548" s="31">
        <v>45989</v>
      </c>
      <c r="D548" t="s">
        <v>373</v>
      </c>
      <c r="E548" t="s">
        <v>374</v>
      </c>
      <c r="F548" t="s">
        <v>469</v>
      </c>
      <c r="G548" t="s">
        <v>470</v>
      </c>
      <c r="H548" t="s">
        <v>679</v>
      </c>
      <c r="I548" t="s">
        <v>680</v>
      </c>
      <c r="J548">
        <v>200</v>
      </c>
      <c r="K548">
        <v>2011.22</v>
      </c>
      <c r="L548">
        <v>869.25540999999998</v>
      </c>
      <c r="M548">
        <v>405.06</v>
      </c>
      <c r="N548">
        <v>10.05612</v>
      </c>
      <c r="O548" s="32">
        <f t="shared" si="136"/>
        <v>1606.16</v>
      </c>
      <c r="P548" s="32">
        <f t="shared" si="137"/>
        <v>736.9045900000001</v>
      </c>
      <c r="Q548">
        <v>768609</v>
      </c>
      <c r="R548" t="s">
        <v>298</v>
      </c>
      <c r="S548" t="s">
        <v>298</v>
      </c>
      <c r="T548" t="str">
        <f t="shared" si="138"/>
        <v>VEN</v>
      </c>
      <c r="U548" t="s">
        <v>300</v>
      </c>
      <c r="V548" s="33">
        <f t="shared" si="139"/>
        <v>2011.22</v>
      </c>
      <c r="W548">
        <f t="shared" si="140"/>
        <v>200</v>
      </c>
      <c r="X548" s="33">
        <f t="shared" si="141"/>
        <v>1606.16</v>
      </c>
      <c r="Y548" s="33">
        <f t="shared" si="142"/>
        <v>405.06</v>
      </c>
      <c r="Z548" s="34">
        <f t="shared" si="143"/>
        <v>0.34650838297152975</v>
      </c>
      <c r="AA548" s="33">
        <f t="shared" si="144"/>
        <v>696.9045900000001</v>
      </c>
      <c r="AB548" s="34">
        <f t="shared" si="145"/>
        <v>0.43389487348707478</v>
      </c>
      <c r="AC548" s="33" t="str">
        <f>IFERROR($X548/VLOOKUP(CONCATENATE("USD",C548),[1]GEINDICE!AR$1:AS$65536,2,0),"")</f>
        <v/>
      </c>
      <c r="AD548" s="33" t="str">
        <f>IFERROR($AA548/VLOOKUP(CONCATENATE("USD",C548),[1]GEINDICE!AR$1:AS$65536,2,0),"")</f>
        <v/>
      </c>
      <c r="AE548" s="33" t="str">
        <f>IFERROR($X548/VLOOKUP(CONCATENATE("EUR",C548),[1]GEINDICE!AR$1:AS$65536,2,0),"")</f>
        <v/>
      </c>
      <c r="AF548" s="33" t="str">
        <f>IFERROR($AA548/VLOOKUP(CONCATENATE("EUR",C548),[1]GEINDICE!AR$1:AS$65536,2,0),"")</f>
        <v/>
      </c>
      <c r="AG548" s="43" t="str">
        <f>VLOOKUP(E548,[1]Apresentação!AW$1:AX$65536,2,0)</f>
        <v xml:space="preserve">                    2 - LEATHER AUXILIARIES</v>
      </c>
      <c r="AH548" s="43" t="str">
        <f t="shared" si="146"/>
        <v xml:space="preserve">         5204000047 - NOVALTAN CA BR</v>
      </c>
      <c r="AI548" s="44" t="str">
        <f t="shared" si="147"/>
        <v xml:space="preserve">     L00351 - SOFTCOURO INDUSTRIA E COMERCIO LTDA</v>
      </c>
      <c r="AJ548" t="str">
        <f t="shared" si="148"/>
        <v xml:space="preserve">     90 - SALES</v>
      </c>
      <c r="AK548" t="str">
        <f t="shared" si="149"/>
        <v/>
      </c>
      <c r="AL548">
        <f t="shared" si="150"/>
        <v>11</v>
      </c>
      <c r="AM548" t="str">
        <f t="shared" si="151"/>
        <v>2025 11</v>
      </c>
      <c r="AN548" t="str">
        <f t="shared" si="152"/>
        <v xml:space="preserve">SOFTCOURO </v>
      </c>
    </row>
    <row r="549" spans="1:40" x14ac:dyDescent="0.35">
      <c r="A549">
        <v>84751</v>
      </c>
      <c r="B549" t="s">
        <v>274</v>
      </c>
      <c r="C549" s="31">
        <v>45982</v>
      </c>
      <c r="D549" t="s">
        <v>373</v>
      </c>
      <c r="E549" t="s">
        <v>374</v>
      </c>
      <c r="F549" t="s">
        <v>683</v>
      </c>
      <c r="G549" t="s">
        <v>684</v>
      </c>
      <c r="H549" t="s">
        <v>679</v>
      </c>
      <c r="I549" t="s">
        <v>680</v>
      </c>
      <c r="J549">
        <v>500</v>
      </c>
      <c r="K549">
        <v>5307.93</v>
      </c>
      <c r="L549">
        <v>2173.1385399999999</v>
      </c>
      <c r="M549">
        <v>1069.01</v>
      </c>
      <c r="N549">
        <v>10.61585</v>
      </c>
      <c r="O549" s="32">
        <f t="shared" si="136"/>
        <v>4238.92</v>
      </c>
      <c r="P549" s="32">
        <f t="shared" si="137"/>
        <v>2065.7814600000002</v>
      </c>
      <c r="Q549">
        <v>768053</v>
      </c>
      <c r="R549" t="s">
        <v>298</v>
      </c>
      <c r="S549" t="s">
        <v>298</v>
      </c>
      <c r="T549" t="str">
        <f t="shared" si="138"/>
        <v>VEN</v>
      </c>
      <c r="U549" t="s">
        <v>300</v>
      </c>
      <c r="V549" s="33">
        <f t="shared" si="139"/>
        <v>5307.93</v>
      </c>
      <c r="W549">
        <f t="shared" si="140"/>
        <v>500</v>
      </c>
      <c r="X549" s="33">
        <f t="shared" si="141"/>
        <v>4238.92</v>
      </c>
      <c r="Y549" s="33">
        <f t="shared" si="142"/>
        <v>1069.01</v>
      </c>
      <c r="Z549" s="34">
        <f t="shared" si="143"/>
        <v>0.37034803774729508</v>
      </c>
      <c r="AA549" s="33">
        <f t="shared" si="144"/>
        <v>1965.7814600000002</v>
      </c>
      <c r="AB549" s="34">
        <f t="shared" si="145"/>
        <v>0.46374582676719545</v>
      </c>
      <c r="AC549" s="33" t="str">
        <f>IFERROR($X549/VLOOKUP(CONCATENATE("USD",C549),[1]GEINDICE!AR$1:AS$65536,2,0),"")</f>
        <v/>
      </c>
      <c r="AD549" s="33" t="str">
        <f>IFERROR($AA549/VLOOKUP(CONCATENATE("USD",C549),[1]GEINDICE!AR$1:AS$65536,2,0),"")</f>
        <v/>
      </c>
      <c r="AE549" s="33" t="str">
        <f>IFERROR($X549/VLOOKUP(CONCATENATE("EUR",C549),[1]GEINDICE!AR$1:AS$65536,2,0),"")</f>
        <v/>
      </c>
      <c r="AF549" s="33" t="str">
        <f>IFERROR($AA549/VLOOKUP(CONCATENATE("EUR",C549),[1]GEINDICE!AR$1:AS$65536,2,0),"")</f>
        <v/>
      </c>
      <c r="AG549" s="43" t="str">
        <f>VLOOKUP(E549,[1]Apresentação!AW$1:AX$65536,2,0)</f>
        <v xml:space="preserve">                    2 - LEATHER AUXILIARIES</v>
      </c>
      <c r="AH549" s="43" t="str">
        <f t="shared" si="146"/>
        <v xml:space="preserve">         5204000047 - NOVALTAN CA BR</v>
      </c>
      <c r="AI549" s="44" t="str">
        <f t="shared" si="147"/>
        <v xml:space="preserve">     L00148 - CURTIDORA ITAUNA EIRELI</v>
      </c>
      <c r="AJ549" t="str">
        <f t="shared" si="148"/>
        <v xml:space="preserve">     90 - SALES</v>
      </c>
      <c r="AK549" t="str">
        <f t="shared" si="149"/>
        <v/>
      </c>
      <c r="AL549">
        <f t="shared" si="150"/>
        <v>11</v>
      </c>
      <c r="AM549" t="str">
        <f t="shared" si="151"/>
        <v>2025 11</v>
      </c>
      <c r="AN549" t="str">
        <f t="shared" si="152"/>
        <v xml:space="preserve">CURTIDORA </v>
      </c>
    </row>
    <row r="550" spans="1:40" x14ac:dyDescent="0.35">
      <c r="A550">
        <v>84714</v>
      </c>
      <c r="B550" t="s">
        <v>274</v>
      </c>
      <c r="C550" s="31">
        <v>45980</v>
      </c>
      <c r="D550" t="s">
        <v>373</v>
      </c>
      <c r="E550" t="s">
        <v>374</v>
      </c>
      <c r="F550" t="s">
        <v>467</v>
      </c>
      <c r="G550" t="s">
        <v>468</v>
      </c>
      <c r="H550" t="s">
        <v>679</v>
      </c>
      <c r="I550" t="s">
        <v>680</v>
      </c>
      <c r="J550">
        <v>500</v>
      </c>
      <c r="K550">
        <v>5602.91</v>
      </c>
      <c r="L550">
        <v>2215.0894899999998</v>
      </c>
      <c r="M550">
        <v>1128.42</v>
      </c>
      <c r="N550">
        <v>11.20581</v>
      </c>
      <c r="O550" s="32">
        <f t="shared" si="136"/>
        <v>4474.49</v>
      </c>
      <c r="P550" s="32">
        <f t="shared" si="137"/>
        <v>2259.4005099999999</v>
      </c>
      <c r="Q550">
        <v>767732</v>
      </c>
      <c r="R550" t="s">
        <v>298</v>
      </c>
      <c r="S550" t="s">
        <v>298</v>
      </c>
      <c r="T550" t="str">
        <f t="shared" si="138"/>
        <v>VEN</v>
      </c>
      <c r="U550" t="s">
        <v>300</v>
      </c>
      <c r="V550" s="33">
        <f t="shared" si="139"/>
        <v>5602.91</v>
      </c>
      <c r="W550">
        <f t="shared" si="140"/>
        <v>500</v>
      </c>
      <c r="X550" s="33">
        <f t="shared" si="141"/>
        <v>4474.49</v>
      </c>
      <c r="Y550" s="33">
        <f t="shared" si="142"/>
        <v>1128.42</v>
      </c>
      <c r="Z550" s="34">
        <f t="shared" si="143"/>
        <v>0.38540695995473778</v>
      </c>
      <c r="AA550" s="33">
        <f t="shared" si="144"/>
        <v>2159.4005099999999</v>
      </c>
      <c r="AB550" s="34">
        <f t="shared" si="145"/>
        <v>0.48260260051983578</v>
      </c>
      <c r="AC550" s="33" t="str">
        <f>IFERROR($X550/VLOOKUP(CONCATENATE("USD",C550),[1]GEINDICE!AR$1:AS$65536,2,0),"")</f>
        <v/>
      </c>
      <c r="AD550" s="33" t="str">
        <f>IFERROR($AA550/VLOOKUP(CONCATENATE("USD",C550),[1]GEINDICE!AR$1:AS$65536,2,0),"")</f>
        <v/>
      </c>
      <c r="AE550" s="33" t="str">
        <f>IFERROR($X550/VLOOKUP(CONCATENATE("EUR",C550),[1]GEINDICE!AR$1:AS$65536,2,0),"")</f>
        <v/>
      </c>
      <c r="AF550" s="33" t="str">
        <f>IFERROR($AA550/VLOOKUP(CONCATENATE("EUR",C550),[1]GEINDICE!AR$1:AS$65536,2,0),"")</f>
        <v/>
      </c>
      <c r="AG550" s="43" t="str">
        <f>VLOOKUP(E550,[1]Apresentação!AW$1:AX$65536,2,0)</f>
        <v xml:space="preserve">                    2 - LEATHER AUXILIARIES</v>
      </c>
      <c r="AH550" s="43" t="str">
        <f t="shared" si="146"/>
        <v xml:space="preserve">         5204000047 - NOVALTAN CA BR</v>
      </c>
      <c r="AI550" s="44" t="str">
        <f t="shared" si="147"/>
        <v xml:space="preserve">     L00102 - CURTUME SANTO ANTONIO LTDA</v>
      </c>
      <c r="AJ550" t="str">
        <f t="shared" si="148"/>
        <v xml:space="preserve">     90 - SALES</v>
      </c>
      <c r="AK550" t="str">
        <f t="shared" si="149"/>
        <v/>
      </c>
      <c r="AL550">
        <f t="shared" si="150"/>
        <v>11</v>
      </c>
      <c r="AM550" t="str">
        <f t="shared" si="151"/>
        <v>2025 11</v>
      </c>
      <c r="AN550" t="str">
        <f t="shared" si="152"/>
        <v xml:space="preserve">CURTUME </v>
      </c>
    </row>
    <row r="551" spans="1:40" x14ac:dyDescent="0.35">
      <c r="A551">
        <v>81204</v>
      </c>
      <c r="B551" t="s">
        <v>274</v>
      </c>
      <c r="C551" s="31">
        <v>45695</v>
      </c>
      <c r="D551" t="s">
        <v>373</v>
      </c>
      <c r="E551" t="s">
        <v>374</v>
      </c>
      <c r="F551" t="s">
        <v>638</v>
      </c>
      <c r="G551" t="s">
        <v>639</v>
      </c>
      <c r="H551" t="s">
        <v>687</v>
      </c>
      <c r="I551" t="s">
        <v>688</v>
      </c>
      <c r="J551">
        <v>50</v>
      </c>
      <c r="K551">
        <v>538.4</v>
      </c>
      <c r="L551">
        <v>278.06896999999998</v>
      </c>
      <c r="M551">
        <v>108.44</v>
      </c>
      <c r="N551">
        <v>10.768000000000001</v>
      </c>
      <c r="O551" s="32">
        <f t="shared" si="136"/>
        <v>429.96</v>
      </c>
      <c r="P551" s="32">
        <f t="shared" si="137"/>
        <v>151.89103</v>
      </c>
      <c r="Q551">
        <v>709544</v>
      </c>
      <c r="R551" t="s">
        <v>312</v>
      </c>
      <c r="S551" t="s">
        <v>312</v>
      </c>
      <c r="T551" t="str">
        <f t="shared" si="138"/>
        <v>VEN</v>
      </c>
      <c r="U551" t="s">
        <v>437</v>
      </c>
      <c r="V551" s="33">
        <f t="shared" si="139"/>
        <v>538.4</v>
      </c>
      <c r="W551">
        <f t="shared" si="140"/>
        <v>50</v>
      </c>
      <c r="X551" s="33">
        <f t="shared" si="141"/>
        <v>429.96</v>
      </c>
      <c r="Y551" s="33">
        <f t="shared" si="142"/>
        <v>108.44</v>
      </c>
      <c r="Z551" s="34">
        <f t="shared" si="143"/>
        <v>0.26354203194650816</v>
      </c>
      <c r="AA551" s="33">
        <f t="shared" si="144"/>
        <v>141.89103</v>
      </c>
      <c r="AB551" s="34">
        <f t="shared" si="145"/>
        <v>0.33000983812447671</v>
      </c>
      <c r="AC551" s="33">
        <f>IFERROR($X551/VLOOKUP(CONCATENATE("USD",C551),[1]GEINDICE!AR$1:AS$65536,2,0),"")</f>
        <v>74.701600152891913</v>
      </c>
      <c r="AD551" s="33">
        <f>IFERROR($AA551/VLOOKUP(CONCATENATE("USD",C551),[1]GEINDICE!AR$1:AS$65536,2,0),"")</f>
        <v>24.652262974095244</v>
      </c>
      <c r="AE551" s="33">
        <f>IFERROR($X551/VLOOKUP(CONCATENATE("EUR",C551),[1]GEINDICE!AR$1:AS$65536,2,0),"")</f>
        <v>72.146992197331983</v>
      </c>
      <c r="AF551" s="33">
        <f>IFERROR($AA551/VLOOKUP(CONCATENATE("EUR",C551),[1]GEINDICE!AR$1:AS$65536,2,0),"")</f>
        <v>23.809217216209412</v>
      </c>
      <c r="AG551" s="43" t="str">
        <f>VLOOKUP(E551,[1]Apresentação!AW$1:AX$65536,2,0)</f>
        <v xml:space="preserve">                    2 - LEATHER AUXILIARIES</v>
      </c>
      <c r="AH551" s="43" t="str">
        <f t="shared" si="146"/>
        <v xml:space="preserve">         5204000048 - NOVALTAN CN BR</v>
      </c>
      <c r="AI551" s="44" t="str">
        <f t="shared" si="147"/>
        <v xml:space="preserve">     L00032 - PARTNER INDUSTRIA E COMERCIO DE COUROS LTDA</v>
      </c>
      <c r="AJ551" t="str">
        <f t="shared" si="148"/>
        <v xml:space="preserve">     90 - SALES</v>
      </c>
      <c r="AK551" t="str">
        <f t="shared" si="149"/>
        <v/>
      </c>
      <c r="AL551">
        <f t="shared" si="150"/>
        <v>2</v>
      </c>
      <c r="AM551" t="str">
        <f t="shared" si="151"/>
        <v>2025 2</v>
      </c>
      <c r="AN551" t="str">
        <f t="shared" si="152"/>
        <v xml:space="preserve">PARTNER </v>
      </c>
    </row>
    <row r="552" spans="1:40" x14ac:dyDescent="0.35">
      <c r="A552">
        <v>80748</v>
      </c>
      <c r="B552" t="s">
        <v>274</v>
      </c>
      <c r="C552" s="31">
        <v>45663</v>
      </c>
      <c r="D552" t="s">
        <v>373</v>
      </c>
      <c r="E552" t="s">
        <v>374</v>
      </c>
      <c r="F552" t="s">
        <v>642</v>
      </c>
      <c r="G552" t="s">
        <v>643</v>
      </c>
      <c r="H552" t="s">
        <v>687</v>
      </c>
      <c r="I552" t="s">
        <v>688</v>
      </c>
      <c r="J552">
        <v>50</v>
      </c>
      <c r="K552">
        <v>513.25</v>
      </c>
      <c r="L552">
        <v>278.06896999999998</v>
      </c>
      <c r="M552">
        <v>103.37</v>
      </c>
      <c r="N552">
        <v>10.265000000000001</v>
      </c>
      <c r="O552" s="32">
        <f t="shared" si="136"/>
        <v>409.88</v>
      </c>
      <c r="P552" s="32">
        <f t="shared" si="137"/>
        <v>131.81103000000002</v>
      </c>
      <c r="Q552">
        <v>706206</v>
      </c>
      <c r="R552" t="s">
        <v>312</v>
      </c>
      <c r="S552" t="s">
        <v>312</v>
      </c>
      <c r="T552" t="str">
        <f t="shared" si="138"/>
        <v>VEN</v>
      </c>
      <c r="U552" t="s">
        <v>313</v>
      </c>
      <c r="V552" s="33">
        <f t="shared" si="139"/>
        <v>513.25</v>
      </c>
      <c r="W552">
        <f t="shared" si="140"/>
        <v>50</v>
      </c>
      <c r="X552" s="33">
        <f t="shared" si="141"/>
        <v>409.88</v>
      </c>
      <c r="Y552" s="33">
        <f t="shared" si="142"/>
        <v>103.37</v>
      </c>
      <c r="Z552" s="34">
        <f t="shared" si="143"/>
        <v>0.23733274232830009</v>
      </c>
      <c r="AA552" s="33">
        <f t="shared" si="144"/>
        <v>121.81103000000002</v>
      </c>
      <c r="AB552" s="34">
        <f t="shared" si="145"/>
        <v>0.29718705474773111</v>
      </c>
      <c r="AC552" s="33">
        <f>IFERROR($X552/VLOOKUP(CONCATENATE("USD",C552),[1]GEINDICE!AR$1:AS$65536,2,0),"")</f>
        <v>67.062615553264934</v>
      </c>
      <c r="AD552" s="33">
        <f>IFERROR($AA552/VLOOKUP(CONCATENATE("USD",C552),[1]GEINDICE!AR$1:AS$65536,2,0),"")</f>
        <v>19.930141199954189</v>
      </c>
      <c r="AE552" s="33">
        <f>IFERROR($X552/VLOOKUP(CONCATENATE("EUR",C552),[1]GEINDICE!AR$1:AS$65536,2,0),"")</f>
        <v>64.514504273369738</v>
      </c>
      <c r="AF552" s="33">
        <f>IFERROR($AA552/VLOOKUP(CONCATENATE("EUR",C552),[1]GEINDICE!AR$1:AS$65536,2,0),"")</f>
        <v>19.172875513512665</v>
      </c>
      <c r="AG552" s="43" t="str">
        <f>VLOOKUP(E552,[1]Apresentação!AW$1:AX$65536,2,0)</f>
        <v xml:space="preserve">                    2 - LEATHER AUXILIARIES</v>
      </c>
      <c r="AH552" s="43" t="str">
        <f t="shared" si="146"/>
        <v xml:space="preserve">         5204000048 - NOVALTAN CN BR</v>
      </c>
      <c r="AI552" s="44" t="str">
        <f t="shared" si="147"/>
        <v xml:space="preserve">     L00281 - ICL BENEFICIAMENTO DE COUROS LTDA.</v>
      </c>
      <c r="AJ552" t="str">
        <f t="shared" si="148"/>
        <v xml:space="preserve">     90 - SALES</v>
      </c>
      <c r="AK552" t="str">
        <f t="shared" si="149"/>
        <v/>
      </c>
      <c r="AL552">
        <f t="shared" si="150"/>
        <v>1</v>
      </c>
      <c r="AM552" t="str">
        <f t="shared" si="151"/>
        <v>2025 1</v>
      </c>
      <c r="AN552" t="str">
        <f t="shared" si="152"/>
        <v xml:space="preserve">ICL </v>
      </c>
    </row>
    <row r="553" spans="1:40" x14ac:dyDescent="0.35">
      <c r="A553">
        <v>82389</v>
      </c>
      <c r="B553" t="s">
        <v>274</v>
      </c>
      <c r="C553" s="31">
        <v>45790</v>
      </c>
      <c r="D553" t="s">
        <v>373</v>
      </c>
      <c r="E553" t="s">
        <v>374</v>
      </c>
      <c r="F553" t="s">
        <v>642</v>
      </c>
      <c r="G553" t="s">
        <v>643</v>
      </c>
      <c r="H553" t="s">
        <v>687</v>
      </c>
      <c r="I553" t="s">
        <v>688</v>
      </c>
      <c r="J553">
        <v>75</v>
      </c>
      <c r="K553">
        <v>769.88</v>
      </c>
      <c r="L553">
        <v>430.46726999999998</v>
      </c>
      <c r="M553">
        <v>155.06</v>
      </c>
      <c r="N553">
        <v>10.265000000000001</v>
      </c>
      <c r="O553" s="32">
        <f t="shared" si="136"/>
        <v>614.81999999999994</v>
      </c>
      <c r="P553" s="32">
        <f t="shared" si="137"/>
        <v>184.35272999999995</v>
      </c>
      <c r="Q553">
        <v>738534</v>
      </c>
      <c r="R553" t="s">
        <v>312</v>
      </c>
      <c r="S553" t="s">
        <v>312</v>
      </c>
      <c r="T553" t="str">
        <f t="shared" si="138"/>
        <v>VEN</v>
      </c>
      <c r="U553" t="s">
        <v>313</v>
      </c>
      <c r="V553" s="33">
        <f t="shared" si="139"/>
        <v>769.88</v>
      </c>
      <c r="W553">
        <f t="shared" si="140"/>
        <v>75</v>
      </c>
      <c r="X553" s="33">
        <f t="shared" si="141"/>
        <v>614.81999999999994</v>
      </c>
      <c r="Y553" s="33">
        <f t="shared" si="142"/>
        <v>155.06</v>
      </c>
      <c r="Z553" s="34">
        <f t="shared" si="143"/>
        <v>0.21997289187925384</v>
      </c>
      <c r="AA553" s="33">
        <f t="shared" si="144"/>
        <v>169.35272999999995</v>
      </c>
      <c r="AB553" s="34">
        <f t="shared" si="145"/>
        <v>0.27545091246218401</v>
      </c>
      <c r="AC553" s="33">
        <f>IFERROR($X553/VLOOKUP(CONCATENATE("USD",C553),[1]GEINDICE!AR$1:AS$65536,2,0),"")</f>
        <v>109.27802068891968</v>
      </c>
      <c r="AD553" s="33">
        <f>IFERROR($AA553/VLOOKUP(CONCATENATE("USD",C553),[1]GEINDICE!AR$1:AS$65536,2,0),"")</f>
        <v>30.100730510824349</v>
      </c>
      <c r="AE553" s="33">
        <f>IFERROR($X553/VLOOKUP(CONCATENATE("EUR",C553),[1]GEINDICE!AR$1:AS$65536,2,0),"")</f>
        <v>97.779827602659097</v>
      </c>
      <c r="AF553" s="33">
        <f>IFERROR($AA553/VLOOKUP(CONCATENATE("EUR",C553),[1]GEINDICE!AR$1:AS$65536,2,0),"")</f>
        <v>26.933542733547494</v>
      </c>
      <c r="AG553" s="43" t="str">
        <f>VLOOKUP(E553,[1]Apresentação!AW$1:AX$65536,2,0)</f>
        <v xml:space="preserve">                    2 - LEATHER AUXILIARIES</v>
      </c>
      <c r="AH553" s="43" t="str">
        <f t="shared" si="146"/>
        <v xml:space="preserve">         5204000048 - NOVALTAN CN BR</v>
      </c>
      <c r="AI553" s="44" t="str">
        <f t="shared" si="147"/>
        <v xml:space="preserve">     L00281 - ICL BENEFICIAMENTO DE COUROS LTDA.</v>
      </c>
      <c r="AJ553" t="str">
        <f t="shared" si="148"/>
        <v xml:space="preserve">     90 - SALES</v>
      </c>
      <c r="AK553" t="str">
        <f t="shared" si="149"/>
        <v/>
      </c>
      <c r="AL553">
        <f t="shared" si="150"/>
        <v>5</v>
      </c>
      <c r="AM553" t="str">
        <f t="shared" si="151"/>
        <v>2025 5</v>
      </c>
      <c r="AN553" t="str">
        <f t="shared" si="152"/>
        <v xml:space="preserve">ICL </v>
      </c>
    </row>
    <row r="554" spans="1:40" x14ac:dyDescent="0.35">
      <c r="A554">
        <v>80856</v>
      </c>
      <c r="B554" t="s">
        <v>274</v>
      </c>
      <c r="C554" s="31">
        <v>45671</v>
      </c>
      <c r="D554" t="s">
        <v>373</v>
      </c>
      <c r="E554" t="s">
        <v>374</v>
      </c>
      <c r="F554" t="s">
        <v>642</v>
      </c>
      <c r="G554" t="s">
        <v>643</v>
      </c>
      <c r="H554" t="s">
        <v>687</v>
      </c>
      <c r="I554" t="s">
        <v>688</v>
      </c>
      <c r="J554">
        <v>100</v>
      </c>
      <c r="K554">
        <v>1026.5</v>
      </c>
      <c r="L554">
        <v>556.13792999999998</v>
      </c>
      <c r="M554">
        <v>206.73</v>
      </c>
      <c r="N554">
        <v>10.265000000000001</v>
      </c>
      <c r="O554" s="32">
        <f t="shared" si="136"/>
        <v>819.77</v>
      </c>
      <c r="P554" s="32">
        <f t="shared" si="137"/>
        <v>263.63207</v>
      </c>
      <c r="Q554">
        <v>706944</v>
      </c>
      <c r="R554" t="s">
        <v>312</v>
      </c>
      <c r="S554" t="s">
        <v>312</v>
      </c>
      <c r="T554" t="str">
        <f t="shared" si="138"/>
        <v>VEN</v>
      </c>
      <c r="U554" t="s">
        <v>437</v>
      </c>
      <c r="V554" s="33">
        <f t="shared" si="139"/>
        <v>1026.5</v>
      </c>
      <c r="W554">
        <f t="shared" si="140"/>
        <v>100</v>
      </c>
      <c r="X554" s="33">
        <f t="shared" si="141"/>
        <v>819.77</v>
      </c>
      <c r="Y554" s="33">
        <f t="shared" si="142"/>
        <v>206.73</v>
      </c>
      <c r="Z554" s="34">
        <f t="shared" si="143"/>
        <v>0.23734249391134923</v>
      </c>
      <c r="AA554" s="33">
        <f t="shared" si="144"/>
        <v>243.63207</v>
      </c>
      <c r="AB554" s="34">
        <f t="shared" si="145"/>
        <v>0.29719564024055528</v>
      </c>
      <c r="AC554" s="33">
        <f>IFERROR($X554/VLOOKUP(CONCATENATE("USD",C554),[1]GEINDICE!AR$1:AS$65536,2,0),"")</f>
        <v>135.11727184321998</v>
      </c>
      <c r="AD554" s="33">
        <f>IFERROR($AA554/VLOOKUP(CONCATENATE("USD",C554),[1]GEINDICE!AR$1:AS$65536,2,0),"")</f>
        <v>40.156264113002919</v>
      </c>
      <c r="AE554" s="33">
        <f>IFERROR($X554/VLOOKUP(CONCATENATE("EUR",C554),[1]GEINDICE!AR$1:AS$65536,2,0),"")</f>
        <v>131.24509694049087</v>
      </c>
      <c r="AF554" s="33">
        <f>IFERROR($AA554/VLOOKUP(CONCATENATE("EUR",C554),[1]GEINDICE!AR$1:AS$65536,2,0),"")</f>
        <v>39.005470613662922</v>
      </c>
      <c r="AG554" s="43" t="str">
        <f>VLOOKUP(E554,[1]Apresentação!AW$1:AX$65536,2,0)</f>
        <v xml:space="preserve">                    2 - LEATHER AUXILIARIES</v>
      </c>
      <c r="AH554" s="43" t="str">
        <f t="shared" si="146"/>
        <v xml:space="preserve">         5204000048 - NOVALTAN CN BR</v>
      </c>
      <c r="AI554" s="44" t="str">
        <f t="shared" si="147"/>
        <v xml:space="preserve">     L00281 - ICL BENEFICIAMENTO DE COUROS LTDA.</v>
      </c>
      <c r="AJ554" t="str">
        <f t="shared" si="148"/>
        <v xml:space="preserve">     90 - SALES</v>
      </c>
      <c r="AK554" t="str">
        <f t="shared" si="149"/>
        <v/>
      </c>
      <c r="AL554">
        <f t="shared" si="150"/>
        <v>1</v>
      </c>
      <c r="AM554" t="str">
        <f t="shared" si="151"/>
        <v>2025 1</v>
      </c>
      <c r="AN554" t="str">
        <f t="shared" si="152"/>
        <v xml:space="preserve">ICL </v>
      </c>
    </row>
    <row r="555" spans="1:40" x14ac:dyDescent="0.35">
      <c r="A555">
        <v>80925</v>
      </c>
      <c r="B555" t="s">
        <v>274</v>
      </c>
      <c r="C555" s="31">
        <v>45674</v>
      </c>
      <c r="D555" t="s">
        <v>373</v>
      </c>
      <c r="E555" t="s">
        <v>374</v>
      </c>
      <c r="F555" t="s">
        <v>642</v>
      </c>
      <c r="G555" t="s">
        <v>643</v>
      </c>
      <c r="H555" t="s">
        <v>687</v>
      </c>
      <c r="I555" t="s">
        <v>688</v>
      </c>
      <c r="J555">
        <v>100</v>
      </c>
      <c r="K555">
        <v>1026.5</v>
      </c>
      <c r="L555">
        <v>556.13792999999998</v>
      </c>
      <c r="M555">
        <v>206.73</v>
      </c>
      <c r="N555">
        <v>10.265000000000001</v>
      </c>
      <c r="O555" s="32">
        <f t="shared" si="136"/>
        <v>819.77</v>
      </c>
      <c r="P555" s="32">
        <f t="shared" si="137"/>
        <v>263.63207</v>
      </c>
      <c r="Q555">
        <v>707509</v>
      </c>
      <c r="R555" t="s">
        <v>312</v>
      </c>
      <c r="S555" t="s">
        <v>312</v>
      </c>
      <c r="T555" t="str">
        <f t="shared" si="138"/>
        <v>VEN</v>
      </c>
      <c r="U555" t="s">
        <v>313</v>
      </c>
      <c r="V555" s="33">
        <f t="shared" si="139"/>
        <v>1026.5</v>
      </c>
      <c r="W555">
        <f t="shared" si="140"/>
        <v>100</v>
      </c>
      <c r="X555" s="33">
        <f t="shared" si="141"/>
        <v>819.77</v>
      </c>
      <c r="Y555" s="33">
        <f t="shared" si="142"/>
        <v>206.73</v>
      </c>
      <c r="Z555" s="34">
        <f t="shared" si="143"/>
        <v>0.23734249391134923</v>
      </c>
      <c r="AA555" s="33">
        <f t="shared" si="144"/>
        <v>243.63207</v>
      </c>
      <c r="AB555" s="34">
        <f t="shared" si="145"/>
        <v>0.29719564024055528</v>
      </c>
      <c r="AC555" s="33">
        <f>IFERROR($X555/VLOOKUP(CONCATENATE("USD",C555),[1]GEINDICE!AR$1:AS$65536,2,0),"")</f>
        <v>135.25549010872973</v>
      </c>
      <c r="AD555" s="33">
        <f>IFERROR($AA555/VLOOKUP(CONCATENATE("USD",C555),[1]GEINDICE!AR$1:AS$65536,2,0),"")</f>
        <v>40.197341978914018</v>
      </c>
      <c r="AE555" s="33">
        <f>IFERROR($X555/VLOOKUP(CONCATENATE("EUR",C555),[1]GEINDICE!AR$1:AS$65536,2,0),"")</f>
        <v>131.31657776282697</v>
      </c>
      <c r="AF555" s="33">
        <f>IFERROR($AA555/VLOOKUP(CONCATENATE("EUR",C555),[1]GEINDICE!AR$1:AS$65536,2,0),"")</f>
        <v>39.02671440242203</v>
      </c>
      <c r="AG555" s="43" t="str">
        <f>VLOOKUP(E555,[1]Apresentação!AW$1:AX$65536,2,0)</f>
        <v xml:space="preserve">                    2 - LEATHER AUXILIARIES</v>
      </c>
      <c r="AH555" s="43" t="str">
        <f t="shared" si="146"/>
        <v xml:space="preserve">         5204000048 - NOVALTAN CN BR</v>
      </c>
      <c r="AI555" s="44" t="str">
        <f t="shared" si="147"/>
        <v xml:space="preserve">     L00281 - ICL BENEFICIAMENTO DE COUROS LTDA.</v>
      </c>
      <c r="AJ555" t="str">
        <f t="shared" si="148"/>
        <v xml:space="preserve">     90 - SALES</v>
      </c>
      <c r="AK555" t="str">
        <f t="shared" si="149"/>
        <v/>
      </c>
      <c r="AL555">
        <f t="shared" si="150"/>
        <v>1</v>
      </c>
      <c r="AM555" t="str">
        <f t="shared" si="151"/>
        <v>2025 1</v>
      </c>
      <c r="AN555" t="str">
        <f t="shared" si="152"/>
        <v xml:space="preserve">ICL </v>
      </c>
    </row>
    <row r="556" spans="1:40" x14ac:dyDescent="0.35">
      <c r="A556">
        <v>81494</v>
      </c>
      <c r="B556" t="s">
        <v>274</v>
      </c>
      <c r="C556" s="31">
        <v>45721</v>
      </c>
      <c r="D556" t="s">
        <v>373</v>
      </c>
      <c r="E556" t="s">
        <v>374</v>
      </c>
      <c r="F556" t="s">
        <v>642</v>
      </c>
      <c r="G556" t="s">
        <v>643</v>
      </c>
      <c r="H556" t="s">
        <v>687</v>
      </c>
      <c r="I556" t="s">
        <v>688</v>
      </c>
      <c r="J556">
        <v>150</v>
      </c>
      <c r="K556">
        <v>1539.75</v>
      </c>
      <c r="L556">
        <v>834.20690000000002</v>
      </c>
      <c r="M556">
        <v>310.11</v>
      </c>
      <c r="N556">
        <v>10.265000000000001</v>
      </c>
      <c r="O556" s="32">
        <f t="shared" si="136"/>
        <v>1229.6399999999999</v>
      </c>
      <c r="P556" s="32">
        <f t="shared" si="137"/>
        <v>395.43309999999985</v>
      </c>
      <c r="Q556">
        <v>714247</v>
      </c>
      <c r="R556" t="s">
        <v>312</v>
      </c>
      <c r="S556" t="s">
        <v>312</v>
      </c>
      <c r="T556" t="str">
        <f t="shared" si="138"/>
        <v>VEN</v>
      </c>
      <c r="U556" t="s">
        <v>313</v>
      </c>
      <c r="V556" s="33">
        <f t="shared" si="139"/>
        <v>1539.75</v>
      </c>
      <c r="W556">
        <f t="shared" si="140"/>
        <v>150</v>
      </c>
      <c r="X556" s="33">
        <f t="shared" si="141"/>
        <v>1229.6399999999999</v>
      </c>
      <c r="Y556" s="33">
        <f t="shared" si="142"/>
        <v>310.11</v>
      </c>
      <c r="Z556" s="34">
        <f t="shared" si="143"/>
        <v>0.23733274882286076</v>
      </c>
      <c r="AA556" s="33">
        <f t="shared" si="144"/>
        <v>365.43309999999985</v>
      </c>
      <c r="AB556" s="34">
        <f t="shared" si="145"/>
        <v>0.29718706288019248</v>
      </c>
      <c r="AC556" s="33">
        <f>IFERROR($X556/VLOOKUP(CONCATENATE("USD",C556),[1]GEINDICE!AR$1:AS$65536,2,0),"")</f>
        <v>212.32171841005626</v>
      </c>
      <c r="AD556" s="33">
        <f>IFERROR($AA556/VLOOKUP(CONCATENATE("USD",C556),[1]GEINDICE!AR$1:AS$65536,2,0),"")</f>
        <v>63.09926787995991</v>
      </c>
      <c r="AE556" s="33">
        <f>IFERROR($X556/VLOOKUP(CONCATENATE("EUR",C556),[1]GEINDICE!AR$1:AS$65536,2,0),"")</f>
        <v>197.06716669070627</v>
      </c>
      <c r="AF556" s="33">
        <f>IFERROR($AA556/VLOOKUP(CONCATENATE("EUR",C556),[1]GEINDICE!AR$1:AS$65536,2,0),"")</f>
        <v>58.565812458932299</v>
      </c>
      <c r="AG556" s="43" t="str">
        <f>VLOOKUP(E556,[1]Apresentação!AW$1:AX$65536,2,0)</f>
        <v xml:space="preserve">                    2 - LEATHER AUXILIARIES</v>
      </c>
      <c r="AH556" s="43" t="str">
        <f t="shared" si="146"/>
        <v xml:space="preserve">         5204000048 - NOVALTAN CN BR</v>
      </c>
      <c r="AI556" s="44" t="str">
        <f t="shared" si="147"/>
        <v xml:space="preserve">     L00281 - ICL BENEFICIAMENTO DE COUROS LTDA.</v>
      </c>
      <c r="AJ556" t="str">
        <f t="shared" si="148"/>
        <v xml:space="preserve">     90 - SALES</v>
      </c>
      <c r="AK556" t="str">
        <f t="shared" si="149"/>
        <v/>
      </c>
      <c r="AL556">
        <f t="shared" si="150"/>
        <v>3</v>
      </c>
      <c r="AM556" t="str">
        <f t="shared" si="151"/>
        <v>2025 3</v>
      </c>
      <c r="AN556" t="str">
        <f t="shared" si="152"/>
        <v xml:space="preserve">ICL </v>
      </c>
    </row>
    <row r="557" spans="1:40" x14ac:dyDescent="0.35">
      <c r="A557">
        <v>81731</v>
      </c>
      <c r="B557" t="s">
        <v>274</v>
      </c>
      <c r="C557" s="31">
        <v>45737</v>
      </c>
      <c r="D557" t="s">
        <v>373</v>
      </c>
      <c r="E557" t="s">
        <v>374</v>
      </c>
      <c r="F557" t="s">
        <v>638</v>
      </c>
      <c r="G557" t="s">
        <v>639</v>
      </c>
      <c r="H557" t="s">
        <v>687</v>
      </c>
      <c r="I557" t="s">
        <v>688</v>
      </c>
      <c r="J557">
        <v>100</v>
      </c>
      <c r="K557">
        <v>1076.8</v>
      </c>
      <c r="L557">
        <v>556.13792999999998</v>
      </c>
      <c r="M557">
        <v>216.88</v>
      </c>
      <c r="N557">
        <v>10.768000000000001</v>
      </c>
      <c r="O557" s="32">
        <f t="shared" si="136"/>
        <v>859.92</v>
      </c>
      <c r="P557" s="32">
        <f t="shared" si="137"/>
        <v>303.78206999999998</v>
      </c>
      <c r="Q557">
        <v>720429</v>
      </c>
      <c r="R557" t="s">
        <v>312</v>
      </c>
      <c r="S557" t="s">
        <v>312</v>
      </c>
      <c r="T557" t="str">
        <f t="shared" si="138"/>
        <v>VEN</v>
      </c>
      <c r="U557" t="s">
        <v>313</v>
      </c>
      <c r="V557" s="33">
        <f t="shared" si="139"/>
        <v>1076.8</v>
      </c>
      <c r="W557">
        <f t="shared" si="140"/>
        <v>100</v>
      </c>
      <c r="X557" s="33">
        <f t="shared" si="141"/>
        <v>859.92</v>
      </c>
      <c r="Y557" s="33">
        <f t="shared" si="142"/>
        <v>216.88</v>
      </c>
      <c r="Z557" s="34">
        <f t="shared" si="143"/>
        <v>0.26354204123328379</v>
      </c>
      <c r="AA557" s="33">
        <f t="shared" si="144"/>
        <v>283.78206999999998</v>
      </c>
      <c r="AB557" s="34">
        <f t="shared" si="145"/>
        <v>0.33000984975346542</v>
      </c>
      <c r="AC557" s="33">
        <f>IFERROR($X557/VLOOKUP(CONCATENATE("USD",C557),[1]GEINDICE!AR$1:AS$65536,2,0),"")</f>
        <v>150.22798343844445</v>
      </c>
      <c r="AD557" s="33">
        <f>IFERROR($AA557/VLOOKUP(CONCATENATE("USD",C557),[1]GEINDICE!AR$1:AS$65536,2,0),"")</f>
        <v>49.576714243287149</v>
      </c>
      <c r="AE557" s="33">
        <f>IFERROR($X557/VLOOKUP(CONCATENATE("EUR",C557),[1]GEINDICE!AR$1:AS$65536,2,0),"")</f>
        <v>139.01066925315229</v>
      </c>
      <c r="AF557" s="33">
        <f>IFERROR($AA557/VLOOKUP(CONCATENATE("EUR",C557),[1]GEINDICE!AR$1:AS$65536,2,0),"")</f>
        <v>45.87489007436146</v>
      </c>
      <c r="AG557" s="43" t="str">
        <f>VLOOKUP(E557,[1]Apresentação!AW$1:AX$65536,2,0)</f>
        <v xml:space="preserve">                    2 - LEATHER AUXILIARIES</v>
      </c>
      <c r="AH557" s="43" t="str">
        <f t="shared" si="146"/>
        <v xml:space="preserve">         5204000048 - NOVALTAN CN BR</v>
      </c>
      <c r="AI557" s="44" t="str">
        <f t="shared" si="147"/>
        <v xml:space="preserve">     L00032 - PARTNER INDUSTRIA E COMERCIO DE COUROS LTDA</v>
      </c>
      <c r="AJ557" t="str">
        <f t="shared" si="148"/>
        <v xml:space="preserve">     90 - SALES</v>
      </c>
      <c r="AK557" t="str">
        <f t="shared" si="149"/>
        <v/>
      </c>
      <c r="AL557">
        <f t="shared" si="150"/>
        <v>3</v>
      </c>
      <c r="AM557" t="str">
        <f t="shared" si="151"/>
        <v>2025 3</v>
      </c>
      <c r="AN557" t="str">
        <f t="shared" si="152"/>
        <v xml:space="preserve">PARTNER </v>
      </c>
    </row>
    <row r="558" spans="1:40" x14ac:dyDescent="0.35">
      <c r="A558">
        <v>80974</v>
      </c>
      <c r="B558" t="s">
        <v>274</v>
      </c>
      <c r="C558" s="31">
        <v>45680</v>
      </c>
      <c r="D558" t="s">
        <v>373</v>
      </c>
      <c r="E558" t="s">
        <v>374</v>
      </c>
      <c r="F558" t="s">
        <v>638</v>
      </c>
      <c r="G558" t="s">
        <v>639</v>
      </c>
      <c r="H558" t="s">
        <v>687</v>
      </c>
      <c r="I558" t="s">
        <v>688</v>
      </c>
      <c r="J558">
        <v>50</v>
      </c>
      <c r="K558">
        <v>538.4</v>
      </c>
      <c r="L558">
        <v>278.06896999999998</v>
      </c>
      <c r="M558">
        <v>108.44</v>
      </c>
      <c r="N558">
        <v>10.768000000000001</v>
      </c>
      <c r="O558" s="32">
        <f t="shared" si="136"/>
        <v>429.96</v>
      </c>
      <c r="P558" s="32">
        <f t="shared" si="137"/>
        <v>151.89103</v>
      </c>
      <c r="Q558">
        <v>707915</v>
      </c>
      <c r="R558" t="s">
        <v>312</v>
      </c>
      <c r="S558" t="s">
        <v>312</v>
      </c>
      <c r="T558" t="str">
        <f t="shared" si="138"/>
        <v>VEN</v>
      </c>
      <c r="U558" t="s">
        <v>437</v>
      </c>
      <c r="V558" s="33">
        <f t="shared" si="139"/>
        <v>538.4</v>
      </c>
      <c r="W558">
        <f t="shared" si="140"/>
        <v>50</v>
      </c>
      <c r="X558" s="33">
        <f t="shared" si="141"/>
        <v>429.96</v>
      </c>
      <c r="Y558" s="33">
        <f t="shared" si="142"/>
        <v>108.44</v>
      </c>
      <c r="Z558" s="34">
        <f t="shared" si="143"/>
        <v>0.26354203194650816</v>
      </c>
      <c r="AA558" s="33">
        <f t="shared" si="144"/>
        <v>141.89103</v>
      </c>
      <c r="AB558" s="34">
        <f t="shared" si="145"/>
        <v>0.33000983812447671</v>
      </c>
      <c r="AC558" s="33">
        <f>IFERROR($X558/VLOOKUP(CONCATENATE("USD",C558),[1]GEINDICE!AR$1:AS$65536,2,0),"")</f>
        <v>72.385056987491367</v>
      </c>
      <c r="AD558" s="33">
        <f>IFERROR($AA558/VLOOKUP(CONCATENATE("USD",C558),[1]GEINDICE!AR$1:AS$65536,2,0),"")</f>
        <v>23.887780939073046</v>
      </c>
      <c r="AE558" s="33">
        <f>IFERROR($X558/VLOOKUP(CONCATENATE("EUR",C558),[1]GEINDICE!AR$1:AS$65536,2,0),"")</f>
        <v>69.621257509270208</v>
      </c>
      <c r="AF558" s="33">
        <f>IFERROR($AA558/VLOOKUP(CONCATENATE("EUR",C558),[1]GEINDICE!AR$1:AS$65536,2,0),"")</f>
        <v>22.975699920656769</v>
      </c>
      <c r="AG558" s="43" t="str">
        <f>VLOOKUP(E558,[1]Apresentação!AW$1:AX$65536,2,0)</f>
        <v xml:space="preserve">                    2 - LEATHER AUXILIARIES</v>
      </c>
      <c r="AH558" s="43" t="str">
        <f t="shared" si="146"/>
        <v xml:space="preserve">         5204000048 - NOVALTAN CN BR</v>
      </c>
      <c r="AI558" s="44" t="str">
        <f t="shared" si="147"/>
        <v xml:space="preserve">     L00032 - PARTNER INDUSTRIA E COMERCIO DE COUROS LTDA</v>
      </c>
      <c r="AJ558" t="str">
        <f t="shared" si="148"/>
        <v xml:space="preserve">     90 - SALES</v>
      </c>
      <c r="AK558" t="str">
        <f t="shared" si="149"/>
        <v/>
      </c>
      <c r="AL558">
        <f t="shared" si="150"/>
        <v>1</v>
      </c>
      <c r="AM558" t="str">
        <f t="shared" si="151"/>
        <v>2025 1</v>
      </c>
      <c r="AN558" t="str">
        <f t="shared" si="152"/>
        <v xml:space="preserve">PARTNER </v>
      </c>
    </row>
    <row r="559" spans="1:40" x14ac:dyDescent="0.35">
      <c r="A559">
        <v>81398</v>
      </c>
      <c r="B559" t="s">
        <v>274</v>
      </c>
      <c r="C559" s="31">
        <v>45713</v>
      </c>
      <c r="D559" t="s">
        <v>373</v>
      </c>
      <c r="E559" t="s">
        <v>374</v>
      </c>
      <c r="F559" t="s">
        <v>642</v>
      </c>
      <c r="G559" t="s">
        <v>643</v>
      </c>
      <c r="H559" t="s">
        <v>687</v>
      </c>
      <c r="I559" t="s">
        <v>688</v>
      </c>
      <c r="J559">
        <v>100</v>
      </c>
      <c r="K559">
        <v>1026.5</v>
      </c>
      <c r="L559">
        <v>556.13792999999998</v>
      </c>
      <c r="M559">
        <v>206.73</v>
      </c>
      <c r="N559">
        <v>10.265000000000001</v>
      </c>
      <c r="O559" s="32">
        <f t="shared" si="136"/>
        <v>819.77</v>
      </c>
      <c r="P559" s="32">
        <f t="shared" si="137"/>
        <v>263.63207</v>
      </c>
      <c r="Q559">
        <v>711252</v>
      </c>
      <c r="R559" t="s">
        <v>312</v>
      </c>
      <c r="S559" t="s">
        <v>312</v>
      </c>
      <c r="T559" t="str">
        <f t="shared" si="138"/>
        <v>VEN</v>
      </c>
      <c r="U559" t="s">
        <v>313</v>
      </c>
      <c r="V559" s="33">
        <f t="shared" si="139"/>
        <v>1026.5</v>
      </c>
      <c r="W559">
        <f t="shared" si="140"/>
        <v>100</v>
      </c>
      <c r="X559" s="33">
        <f t="shared" si="141"/>
        <v>819.77</v>
      </c>
      <c r="Y559" s="33">
        <f t="shared" si="142"/>
        <v>206.73</v>
      </c>
      <c r="Z559" s="34">
        <f t="shared" si="143"/>
        <v>0.23734249391134923</v>
      </c>
      <c r="AA559" s="33">
        <f t="shared" si="144"/>
        <v>243.63207</v>
      </c>
      <c r="AB559" s="34">
        <f t="shared" si="145"/>
        <v>0.29719564024055528</v>
      </c>
      <c r="AC559" s="33">
        <f>IFERROR($X559/VLOOKUP(CONCATENATE("USD",C559),[1]GEINDICE!AR$1:AS$65536,2,0),"")</f>
        <v>141.88026791740941</v>
      </c>
      <c r="AD559" s="33">
        <f>IFERROR($AA559/VLOOKUP(CONCATENATE("USD",C559),[1]GEINDICE!AR$1:AS$65536,2,0),"")</f>
        <v>42.16619706121601</v>
      </c>
      <c r="AE559" s="33">
        <f>IFERROR($X559/VLOOKUP(CONCATENATE("EUR",C559),[1]GEINDICE!AR$1:AS$65536,2,0),"")</f>
        <v>135.15068583487206</v>
      </c>
      <c r="AF559" s="33">
        <f>IFERROR($AA559/VLOOKUP(CONCATENATE("EUR",C559),[1]GEINDICE!AR$1:AS$65536,2,0),"")</f>
        <v>40.166194605644947</v>
      </c>
      <c r="AG559" s="43" t="str">
        <f>VLOOKUP(E559,[1]Apresentação!AW$1:AX$65536,2,0)</f>
        <v xml:space="preserve">                    2 - LEATHER AUXILIARIES</v>
      </c>
      <c r="AH559" s="43" t="str">
        <f t="shared" si="146"/>
        <v xml:space="preserve">         5204000048 - NOVALTAN CN BR</v>
      </c>
      <c r="AI559" s="44" t="str">
        <f t="shared" si="147"/>
        <v xml:space="preserve">     L00281 - ICL BENEFICIAMENTO DE COUROS LTDA.</v>
      </c>
      <c r="AJ559" t="str">
        <f t="shared" si="148"/>
        <v xml:space="preserve">     90 - SALES</v>
      </c>
      <c r="AK559" t="str">
        <f t="shared" si="149"/>
        <v/>
      </c>
      <c r="AL559">
        <f t="shared" si="150"/>
        <v>2</v>
      </c>
      <c r="AM559" t="str">
        <f t="shared" si="151"/>
        <v>2025 2</v>
      </c>
      <c r="AN559" t="str">
        <f t="shared" si="152"/>
        <v xml:space="preserve">ICL </v>
      </c>
    </row>
    <row r="560" spans="1:40" x14ac:dyDescent="0.35">
      <c r="A560">
        <v>81025</v>
      </c>
      <c r="B560" t="s">
        <v>274</v>
      </c>
      <c r="C560" s="31">
        <v>45684</v>
      </c>
      <c r="D560" t="s">
        <v>373</v>
      </c>
      <c r="E560" t="s">
        <v>374</v>
      </c>
      <c r="F560" t="s">
        <v>642</v>
      </c>
      <c r="G560" t="s">
        <v>643</v>
      </c>
      <c r="H560" t="s">
        <v>687</v>
      </c>
      <c r="I560" t="s">
        <v>688</v>
      </c>
      <c r="J560">
        <v>150</v>
      </c>
      <c r="K560">
        <v>1539.75</v>
      </c>
      <c r="L560">
        <v>834.20690000000002</v>
      </c>
      <c r="M560">
        <v>310.11</v>
      </c>
      <c r="N560">
        <v>10.265000000000001</v>
      </c>
      <c r="O560" s="32">
        <f t="shared" si="136"/>
        <v>1229.6399999999999</v>
      </c>
      <c r="P560" s="32">
        <f t="shared" si="137"/>
        <v>395.43309999999985</v>
      </c>
      <c r="Q560">
        <v>708222</v>
      </c>
      <c r="R560" t="s">
        <v>312</v>
      </c>
      <c r="S560" t="s">
        <v>312</v>
      </c>
      <c r="T560" t="str">
        <f t="shared" si="138"/>
        <v>VEN</v>
      </c>
      <c r="U560" t="s">
        <v>437</v>
      </c>
      <c r="V560" s="33">
        <f t="shared" si="139"/>
        <v>1539.75</v>
      </c>
      <c r="W560">
        <f t="shared" si="140"/>
        <v>150</v>
      </c>
      <c r="X560" s="33">
        <f t="shared" si="141"/>
        <v>1229.6399999999999</v>
      </c>
      <c r="Y560" s="33">
        <f t="shared" si="142"/>
        <v>310.11</v>
      </c>
      <c r="Z560" s="34">
        <f t="shared" si="143"/>
        <v>0.23733274882286076</v>
      </c>
      <c r="AA560" s="33">
        <f t="shared" si="144"/>
        <v>365.43309999999985</v>
      </c>
      <c r="AB560" s="34">
        <f t="shared" si="145"/>
        <v>0.29718706288019248</v>
      </c>
      <c r="AC560" s="33">
        <f>IFERROR($X560/VLOOKUP(CONCATENATE("USD",C560),[1]GEINDICE!AR$1:AS$65536,2,0),"")</f>
        <v>207.45714671345658</v>
      </c>
      <c r="AD560" s="33">
        <f>IFERROR($AA560/VLOOKUP(CONCATENATE("USD",C560),[1]GEINDICE!AR$1:AS$65536,2,0),"")</f>
        <v>61.653580105277342</v>
      </c>
      <c r="AE560" s="33">
        <f>IFERROR($X560/VLOOKUP(CONCATENATE("EUR",C560),[1]GEINDICE!AR$1:AS$65536,2,0),"")</f>
        <v>197.57696510058483</v>
      </c>
      <c r="AF560" s="33">
        <f>IFERROR($AA560/VLOOKUP(CONCATENATE("EUR",C560),[1]GEINDICE!AR$1:AS$65536,2,0),"")</f>
        <v>58.717317951025102</v>
      </c>
      <c r="AG560" s="43" t="str">
        <f>VLOOKUP(E560,[1]Apresentação!AW$1:AX$65536,2,0)</f>
        <v xml:space="preserve">                    2 - LEATHER AUXILIARIES</v>
      </c>
      <c r="AH560" s="43" t="str">
        <f t="shared" si="146"/>
        <v xml:space="preserve">         5204000048 - NOVALTAN CN BR</v>
      </c>
      <c r="AI560" s="44" t="str">
        <f t="shared" si="147"/>
        <v xml:space="preserve">     L00281 - ICL BENEFICIAMENTO DE COUROS LTDA.</v>
      </c>
      <c r="AJ560" t="str">
        <f t="shared" si="148"/>
        <v xml:space="preserve">     90 - SALES</v>
      </c>
      <c r="AK560" t="str">
        <f t="shared" si="149"/>
        <v/>
      </c>
      <c r="AL560">
        <f t="shared" si="150"/>
        <v>1</v>
      </c>
      <c r="AM560" t="str">
        <f t="shared" si="151"/>
        <v>2025 1</v>
      </c>
      <c r="AN560" t="str">
        <f t="shared" si="152"/>
        <v xml:space="preserve">ICL </v>
      </c>
    </row>
    <row r="561" spans="1:40" x14ac:dyDescent="0.35">
      <c r="A561">
        <v>80949</v>
      </c>
      <c r="B561" t="s">
        <v>274</v>
      </c>
      <c r="C561" s="31">
        <v>45678</v>
      </c>
      <c r="D561" t="s">
        <v>373</v>
      </c>
      <c r="E561" t="s">
        <v>374</v>
      </c>
      <c r="F561" t="s">
        <v>638</v>
      </c>
      <c r="G561" t="s">
        <v>639</v>
      </c>
      <c r="H561" t="s">
        <v>687</v>
      </c>
      <c r="I561" t="s">
        <v>688</v>
      </c>
      <c r="J561">
        <v>50</v>
      </c>
      <c r="K561">
        <v>538.4</v>
      </c>
      <c r="L561">
        <v>278.06896999999998</v>
      </c>
      <c r="M561">
        <v>108.44</v>
      </c>
      <c r="N561">
        <v>10.768000000000001</v>
      </c>
      <c r="O561" s="32">
        <f t="shared" si="136"/>
        <v>429.96</v>
      </c>
      <c r="P561" s="32">
        <f t="shared" si="137"/>
        <v>151.89103</v>
      </c>
      <c r="Q561">
        <v>707699</v>
      </c>
      <c r="R561" t="s">
        <v>312</v>
      </c>
      <c r="S561" t="s">
        <v>312</v>
      </c>
      <c r="T561" t="str">
        <f t="shared" si="138"/>
        <v>VEN</v>
      </c>
      <c r="U561" t="s">
        <v>437</v>
      </c>
      <c r="V561" s="33">
        <f t="shared" si="139"/>
        <v>538.4</v>
      </c>
      <c r="W561">
        <f t="shared" si="140"/>
        <v>50</v>
      </c>
      <c r="X561" s="33">
        <f t="shared" si="141"/>
        <v>429.96</v>
      </c>
      <c r="Y561" s="33">
        <f t="shared" si="142"/>
        <v>108.44</v>
      </c>
      <c r="Z561" s="34">
        <f t="shared" si="143"/>
        <v>0.26354203194650816</v>
      </c>
      <c r="AA561" s="33">
        <f t="shared" si="144"/>
        <v>141.89103</v>
      </c>
      <c r="AB561" s="34">
        <f t="shared" si="145"/>
        <v>0.33000983812447671</v>
      </c>
      <c r="AC561" s="33">
        <f>IFERROR($X561/VLOOKUP(CONCATENATE("USD",C561),[1]GEINDICE!AR$1:AS$65536,2,0),"")</f>
        <v>71.138318994043672</v>
      </c>
      <c r="AD561" s="33">
        <f>IFERROR($AA561/VLOOKUP(CONCATENATE("USD",C561),[1]GEINDICE!AR$1:AS$65536,2,0),"")</f>
        <v>23.476345135671739</v>
      </c>
      <c r="AE561" s="33">
        <f>IFERROR($X561/VLOOKUP(CONCATENATE("EUR",C561),[1]GEINDICE!AR$1:AS$65536,2,0),"")</f>
        <v>68.39526597098498</v>
      </c>
      <c r="AF561" s="33">
        <f>IFERROR($AA561/VLOOKUP(CONCATENATE("EUR",C561),[1]GEINDICE!AR$1:AS$65536,2,0),"")</f>
        <v>22.571110651565281</v>
      </c>
      <c r="AG561" s="43" t="str">
        <f>VLOOKUP(E561,[1]Apresentação!AW$1:AX$65536,2,0)</f>
        <v xml:space="preserve">                    2 - LEATHER AUXILIARIES</v>
      </c>
      <c r="AH561" s="43" t="str">
        <f t="shared" si="146"/>
        <v xml:space="preserve">         5204000048 - NOVALTAN CN BR</v>
      </c>
      <c r="AI561" s="44" t="str">
        <f t="shared" si="147"/>
        <v xml:space="preserve">     L00032 - PARTNER INDUSTRIA E COMERCIO DE COUROS LTDA</v>
      </c>
      <c r="AJ561" t="str">
        <f t="shared" si="148"/>
        <v xml:space="preserve">     90 - SALES</v>
      </c>
      <c r="AK561" t="str">
        <f t="shared" si="149"/>
        <v/>
      </c>
      <c r="AL561">
        <f t="shared" si="150"/>
        <v>1</v>
      </c>
      <c r="AM561" t="str">
        <f t="shared" si="151"/>
        <v>2025 1</v>
      </c>
      <c r="AN561" t="str">
        <f t="shared" si="152"/>
        <v xml:space="preserve">PARTNER </v>
      </c>
    </row>
    <row r="562" spans="1:40" x14ac:dyDescent="0.35">
      <c r="A562">
        <v>81878</v>
      </c>
      <c r="B562" t="s">
        <v>274</v>
      </c>
      <c r="C562" s="31">
        <v>45748</v>
      </c>
      <c r="D562" t="s">
        <v>373</v>
      </c>
      <c r="E562" t="s">
        <v>374</v>
      </c>
      <c r="F562" t="s">
        <v>638</v>
      </c>
      <c r="G562" t="s">
        <v>639</v>
      </c>
      <c r="H562" t="s">
        <v>687</v>
      </c>
      <c r="I562" t="s">
        <v>688</v>
      </c>
      <c r="J562">
        <v>100</v>
      </c>
      <c r="K562">
        <v>1076.8</v>
      </c>
      <c r="L562">
        <v>573.95636000000002</v>
      </c>
      <c r="M562">
        <v>216.88</v>
      </c>
      <c r="N562">
        <v>10.768000000000001</v>
      </c>
      <c r="O562" s="32">
        <f t="shared" si="136"/>
        <v>859.92</v>
      </c>
      <c r="P562" s="32">
        <f t="shared" si="137"/>
        <v>285.96363999999994</v>
      </c>
      <c r="Q562">
        <v>724744</v>
      </c>
      <c r="R562" t="s">
        <v>312</v>
      </c>
      <c r="S562" t="s">
        <v>312</v>
      </c>
      <c r="T562" t="str">
        <f t="shared" si="138"/>
        <v>VEN</v>
      </c>
      <c r="U562" t="s">
        <v>437</v>
      </c>
      <c r="V562" s="33">
        <f t="shared" si="139"/>
        <v>1076.8</v>
      </c>
      <c r="W562">
        <f t="shared" si="140"/>
        <v>100</v>
      </c>
      <c r="X562" s="33">
        <f t="shared" si="141"/>
        <v>859.92</v>
      </c>
      <c r="Y562" s="33">
        <f t="shared" si="142"/>
        <v>216.88</v>
      </c>
      <c r="Z562" s="34">
        <f t="shared" si="143"/>
        <v>0.24699446508172357</v>
      </c>
      <c r="AA562" s="33">
        <f t="shared" si="144"/>
        <v>265.96363999999994</v>
      </c>
      <c r="AB562" s="34">
        <f t="shared" si="145"/>
        <v>0.30928881756442456</v>
      </c>
      <c r="AC562" s="33">
        <f>IFERROR($X562/VLOOKUP(CONCATENATE("USD",C562),[1]GEINDICE!AR$1:AS$65536,2,0),"")</f>
        <v>150.72829573539465</v>
      </c>
      <c r="AD562" s="33">
        <f>IFERROR($AA562/VLOOKUP(CONCATENATE("USD",C562),[1]GEINDICE!AR$1:AS$65536,2,0),"")</f>
        <v>46.618576361501106</v>
      </c>
      <c r="AE562" s="33">
        <f>IFERROR($X562/VLOOKUP(CONCATENATE("EUR",C562),[1]GEINDICE!AR$1:AS$65536,2,0),"")</f>
        <v>139.56341799886391</v>
      </c>
      <c r="AF562" s="33">
        <f>IFERROR($AA562/VLOOKUP(CONCATENATE("EUR",C562),[1]GEINDICE!AR$1:AS$65536,2,0),"")</f>
        <v>43.165404528118145</v>
      </c>
      <c r="AG562" s="43" t="str">
        <f>VLOOKUP(E562,[1]Apresentação!AW$1:AX$65536,2,0)</f>
        <v xml:space="preserve">                    2 - LEATHER AUXILIARIES</v>
      </c>
      <c r="AH562" s="43" t="str">
        <f t="shared" si="146"/>
        <v xml:space="preserve">         5204000048 - NOVALTAN CN BR</v>
      </c>
      <c r="AI562" s="44" t="str">
        <f t="shared" si="147"/>
        <v xml:space="preserve">     L00032 - PARTNER INDUSTRIA E COMERCIO DE COUROS LTDA</v>
      </c>
      <c r="AJ562" t="str">
        <f t="shared" si="148"/>
        <v xml:space="preserve">     90 - SALES</v>
      </c>
      <c r="AK562" t="str">
        <f t="shared" si="149"/>
        <v/>
      </c>
      <c r="AL562">
        <f t="shared" si="150"/>
        <v>4</v>
      </c>
      <c r="AM562" t="str">
        <f t="shared" si="151"/>
        <v>2025 4</v>
      </c>
      <c r="AN562" t="str">
        <f t="shared" si="152"/>
        <v xml:space="preserve">PARTNER </v>
      </c>
    </row>
    <row r="563" spans="1:40" x14ac:dyDescent="0.35">
      <c r="A563">
        <v>81116</v>
      </c>
      <c r="B563" t="s">
        <v>274</v>
      </c>
      <c r="C563" s="31">
        <v>45691</v>
      </c>
      <c r="D563" t="s">
        <v>373</v>
      </c>
      <c r="E563" t="s">
        <v>374</v>
      </c>
      <c r="F563" t="s">
        <v>642</v>
      </c>
      <c r="G563" t="s">
        <v>643</v>
      </c>
      <c r="H563" t="s">
        <v>687</v>
      </c>
      <c r="I563" t="s">
        <v>688</v>
      </c>
      <c r="J563">
        <v>150</v>
      </c>
      <c r="K563">
        <v>1539.75</v>
      </c>
      <c r="L563">
        <v>834.20690000000002</v>
      </c>
      <c r="M563">
        <v>310.11</v>
      </c>
      <c r="N563">
        <v>10.265000000000001</v>
      </c>
      <c r="O563" s="32">
        <f t="shared" si="136"/>
        <v>1229.6399999999999</v>
      </c>
      <c r="P563" s="32">
        <f t="shared" si="137"/>
        <v>395.43309999999985</v>
      </c>
      <c r="Q563">
        <v>708896</v>
      </c>
      <c r="R563" t="s">
        <v>312</v>
      </c>
      <c r="S563" t="s">
        <v>312</v>
      </c>
      <c r="T563" t="str">
        <f t="shared" si="138"/>
        <v>VEN</v>
      </c>
      <c r="U563" t="s">
        <v>437</v>
      </c>
      <c r="V563" s="33">
        <f t="shared" si="139"/>
        <v>1539.75</v>
      </c>
      <c r="W563">
        <f t="shared" si="140"/>
        <v>150</v>
      </c>
      <c r="X563" s="33">
        <f t="shared" si="141"/>
        <v>1229.6399999999999</v>
      </c>
      <c r="Y563" s="33">
        <f t="shared" si="142"/>
        <v>310.11</v>
      </c>
      <c r="Z563" s="34">
        <f t="shared" si="143"/>
        <v>0.23733274882286076</v>
      </c>
      <c r="AA563" s="33">
        <f t="shared" si="144"/>
        <v>365.43309999999985</v>
      </c>
      <c r="AB563" s="34">
        <f t="shared" si="145"/>
        <v>0.29718706288019248</v>
      </c>
      <c r="AC563" s="33">
        <f>IFERROR($X563/VLOOKUP(CONCATENATE("USD",C563),[1]GEINDICE!AR$1:AS$65536,2,0),"")</f>
        <v>209.52510777514607</v>
      </c>
      <c r="AD563" s="33">
        <f>IFERROR($AA563/VLOOKUP(CONCATENATE("USD",C563),[1]GEINDICE!AR$1:AS$65536,2,0),"")</f>
        <v>62.268151379351444</v>
      </c>
      <c r="AE563" s="33">
        <f>IFERROR($X563/VLOOKUP(CONCATENATE("EUR",C563),[1]GEINDICE!AR$1:AS$65536,2,0),"")</f>
        <v>203.14554766231618</v>
      </c>
      <c r="AF563" s="33">
        <f>IFERROR($AA563/VLOOKUP(CONCATENATE("EUR",C563),[1]GEINDICE!AR$1:AS$65536,2,0),"")</f>
        <v>60.372228646951903</v>
      </c>
      <c r="AG563" s="43" t="str">
        <f>VLOOKUP(E563,[1]Apresentação!AW$1:AX$65536,2,0)</f>
        <v xml:space="preserve">                    2 - LEATHER AUXILIARIES</v>
      </c>
      <c r="AH563" s="43" t="str">
        <f t="shared" si="146"/>
        <v xml:space="preserve">         5204000048 - NOVALTAN CN BR</v>
      </c>
      <c r="AI563" s="44" t="str">
        <f t="shared" si="147"/>
        <v xml:space="preserve">     L00281 - ICL BENEFICIAMENTO DE COUROS LTDA.</v>
      </c>
      <c r="AJ563" t="str">
        <f t="shared" si="148"/>
        <v xml:space="preserve">     90 - SALES</v>
      </c>
      <c r="AK563" t="str">
        <f t="shared" si="149"/>
        <v/>
      </c>
      <c r="AL563">
        <f t="shared" si="150"/>
        <v>2</v>
      </c>
      <c r="AM563" t="str">
        <f t="shared" si="151"/>
        <v>2025 2</v>
      </c>
      <c r="AN563" t="str">
        <f t="shared" si="152"/>
        <v xml:space="preserve">ICL </v>
      </c>
    </row>
    <row r="564" spans="1:40" x14ac:dyDescent="0.35">
      <c r="A564">
        <v>81794</v>
      </c>
      <c r="B564" t="s">
        <v>274</v>
      </c>
      <c r="C564" s="31">
        <v>45742</v>
      </c>
      <c r="D564" t="s">
        <v>373</v>
      </c>
      <c r="E564" t="s">
        <v>374</v>
      </c>
      <c r="F564" t="s">
        <v>642</v>
      </c>
      <c r="G564" t="s">
        <v>643</v>
      </c>
      <c r="H564" t="s">
        <v>687</v>
      </c>
      <c r="I564" t="s">
        <v>688</v>
      </c>
      <c r="J564">
        <v>100</v>
      </c>
      <c r="K564">
        <v>1026.5</v>
      </c>
      <c r="L564">
        <v>573.95636000000002</v>
      </c>
      <c r="M564">
        <v>206.73</v>
      </c>
      <c r="N564">
        <v>10.265000000000001</v>
      </c>
      <c r="O564" s="32">
        <f t="shared" si="136"/>
        <v>819.77</v>
      </c>
      <c r="P564" s="32">
        <f t="shared" si="137"/>
        <v>245.81363999999996</v>
      </c>
      <c r="Q564">
        <v>722432</v>
      </c>
      <c r="R564" t="s">
        <v>312</v>
      </c>
      <c r="S564" t="s">
        <v>312</v>
      </c>
      <c r="T564" t="str">
        <f t="shared" si="138"/>
        <v>VEN</v>
      </c>
      <c r="U564" t="s">
        <v>313</v>
      </c>
      <c r="V564" s="33">
        <f t="shared" si="139"/>
        <v>1026.5</v>
      </c>
      <c r="W564">
        <f t="shared" si="140"/>
        <v>100</v>
      </c>
      <c r="X564" s="33">
        <f t="shared" si="141"/>
        <v>819.77</v>
      </c>
      <c r="Y564" s="33">
        <f t="shared" si="142"/>
        <v>206.73</v>
      </c>
      <c r="Z564" s="34">
        <f t="shared" si="143"/>
        <v>0.2199840623477837</v>
      </c>
      <c r="AA564" s="33">
        <f t="shared" si="144"/>
        <v>225.81363999999996</v>
      </c>
      <c r="AB564" s="34">
        <f t="shared" si="145"/>
        <v>0.27545975090574182</v>
      </c>
      <c r="AC564" s="33">
        <f>IFERROR($X564/VLOOKUP(CONCATENATE("USD",C564),[1]GEINDICE!AR$1:AS$65536,2,0),"")</f>
        <v>143.07131138957729</v>
      </c>
      <c r="AD564" s="33">
        <f>IFERROR($AA564/VLOOKUP(CONCATENATE("USD",C564),[1]GEINDICE!AR$1:AS$65536,2,0),"")</f>
        <v>39.410387797130781</v>
      </c>
      <c r="AE564" s="33">
        <f>IFERROR($X564/VLOOKUP(CONCATENATE("EUR",C564),[1]GEINDICE!AR$1:AS$65536,2,0),"")</f>
        <v>132.69395749364671</v>
      </c>
      <c r="AF564" s="33">
        <f>IFERROR($AA564/VLOOKUP(CONCATENATE("EUR",C564),[1]GEINDICE!AR$1:AS$65536,2,0),"")</f>
        <v>36.551844477897014</v>
      </c>
      <c r="AG564" s="43" t="str">
        <f>VLOOKUP(E564,[1]Apresentação!AW$1:AX$65536,2,0)</f>
        <v xml:space="preserve">                    2 - LEATHER AUXILIARIES</v>
      </c>
      <c r="AH564" s="43" t="str">
        <f t="shared" si="146"/>
        <v xml:space="preserve">         5204000048 - NOVALTAN CN BR</v>
      </c>
      <c r="AI564" s="44" t="str">
        <f t="shared" si="147"/>
        <v xml:space="preserve">     L00281 - ICL BENEFICIAMENTO DE COUROS LTDA.</v>
      </c>
      <c r="AJ564" t="str">
        <f t="shared" si="148"/>
        <v xml:space="preserve">     90 - SALES</v>
      </c>
      <c r="AK564" t="str">
        <f t="shared" si="149"/>
        <v/>
      </c>
      <c r="AL564">
        <f t="shared" si="150"/>
        <v>3</v>
      </c>
      <c r="AM564" t="str">
        <f t="shared" si="151"/>
        <v>2025 3</v>
      </c>
      <c r="AN564" t="str">
        <f t="shared" si="152"/>
        <v xml:space="preserve">ICL </v>
      </c>
    </row>
    <row r="565" spans="1:40" x14ac:dyDescent="0.35">
      <c r="A565">
        <v>81272</v>
      </c>
      <c r="B565" t="s">
        <v>274</v>
      </c>
      <c r="C565" s="31">
        <v>45701</v>
      </c>
      <c r="D565" t="s">
        <v>373</v>
      </c>
      <c r="E565" t="s">
        <v>374</v>
      </c>
      <c r="F565" t="s">
        <v>638</v>
      </c>
      <c r="G565" t="s">
        <v>639</v>
      </c>
      <c r="H565" t="s">
        <v>687</v>
      </c>
      <c r="I565" t="s">
        <v>688</v>
      </c>
      <c r="J565">
        <v>100</v>
      </c>
      <c r="K565">
        <v>1076.8</v>
      </c>
      <c r="L565">
        <v>556.13792999999998</v>
      </c>
      <c r="M565">
        <v>216.88</v>
      </c>
      <c r="N565">
        <v>10.768000000000001</v>
      </c>
      <c r="O565" s="32">
        <f t="shared" si="136"/>
        <v>859.92</v>
      </c>
      <c r="P565" s="32">
        <f t="shared" si="137"/>
        <v>303.78206999999998</v>
      </c>
      <c r="Q565">
        <v>710094</v>
      </c>
      <c r="R565" t="s">
        <v>312</v>
      </c>
      <c r="S565" t="s">
        <v>312</v>
      </c>
      <c r="T565" t="str">
        <f t="shared" si="138"/>
        <v>VEN</v>
      </c>
      <c r="U565" t="s">
        <v>313</v>
      </c>
      <c r="V565" s="33">
        <f t="shared" si="139"/>
        <v>1076.8</v>
      </c>
      <c r="W565">
        <f t="shared" si="140"/>
        <v>100</v>
      </c>
      <c r="X565" s="33">
        <f t="shared" si="141"/>
        <v>859.92</v>
      </c>
      <c r="Y565" s="33">
        <f t="shared" si="142"/>
        <v>216.88</v>
      </c>
      <c r="Z565" s="34">
        <f t="shared" si="143"/>
        <v>0.26354204123328379</v>
      </c>
      <c r="AA565" s="33">
        <f t="shared" si="144"/>
        <v>283.78206999999998</v>
      </c>
      <c r="AB565" s="34">
        <f t="shared" si="145"/>
        <v>0.33000984975346542</v>
      </c>
      <c r="AC565" s="33">
        <f>IFERROR($X565/VLOOKUP(CONCATENATE("USD",C565),[1]GEINDICE!AR$1:AS$65536,2,0),"")</f>
        <v>148.80598048037652</v>
      </c>
      <c r="AD565" s="33">
        <f>IFERROR($AA565/VLOOKUP(CONCATENATE("USD",C565),[1]GEINDICE!AR$1:AS$65536,2,0),"")</f>
        <v>49.107439260746169</v>
      </c>
      <c r="AE565" s="33">
        <f>IFERROR($X565/VLOOKUP(CONCATENATE("EUR",C565),[1]GEINDICE!AR$1:AS$65536,2,0),"")</f>
        <v>142.61642563354118</v>
      </c>
      <c r="AF565" s="33">
        <f>IFERROR($AA565/VLOOKUP(CONCATENATE("EUR",C565),[1]GEINDICE!AR$1:AS$65536,2,0),"")</f>
        <v>47.064825195701204</v>
      </c>
      <c r="AG565" s="43" t="str">
        <f>VLOOKUP(E565,[1]Apresentação!AW$1:AX$65536,2,0)</f>
        <v xml:space="preserve">                    2 - LEATHER AUXILIARIES</v>
      </c>
      <c r="AH565" s="43" t="str">
        <f t="shared" si="146"/>
        <v xml:space="preserve">         5204000048 - NOVALTAN CN BR</v>
      </c>
      <c r="AI565" s="44" t="str">
        <f t="shared" si="147"/>
        <v xml:space="preserve">     L00032 - PARTNER INDUSTRIA E COMERCIO DE COUROS LTDA</v>
      </c>
      <c r="AJ565" t="str">
        <f t="shared" si="148"/>
        <v xml:space="preserve">     90 - SALES</v>
      </c>
      <c r="AK565" t="str">
        <f t="shared" si="149"/>
        <v/>
      </c>
      <c r="AL565">
        <f t="shared" si="150"/>
        <v>2</v>
      </c>
      <c r="AM565" t="str">
        <f t="shared" si="151"/>
        <v>2025 2</v>
      </c>
      <c r="AN565" t="str">
        <f t="shared" si="152"/>
        <v xml:space="preserve">PARTNER </v>
      </c>
    </row>
    <row r="566" spans="1:40" x14ac:dyDescent="0.35">
      <c r="A566">
        <v>82134</v>
      </c>
      <c r="B566" t="s">
        <v>274</v>
      </c>
      <c r="C566" s="31">
        <v>45770</v>
      </c>
      <c r="D566" t="s">
        <v>373</v>
      </c>
      <c r="E566" t="s">
        <v>374</v>
      </c>
      <c r="F566" t="s">
        <v>642</v>
      </c>
      <c r="G566" t="s">
        <v>643</v>
      </c>
      <c r="H566" t="s">
        <v>687</v>
      </c>
      <c r="I566" t="s">
        <v>688</v>
      </c>
      <c r="J566">
        <v>50</v>
      </c>
      <c r="K566">
        <v>513.25</v>
      </c>
      <c r="L566">
        <v>286.97818000000001</v>
      </c>
      <c r="M566">
        <v>103.37</v>
      </c>
      <c r="N566">
        <v>10.265000000000001</v>
      </c>
      <c r="O566" s="32">
        <f t="shared" si="136"/>
        <v>409.88</v>
      </c>
      <c r="P566" s="32">
        <f t="shared" si="137"/>
        <v>122.90181999999999</v>
      </c>
      <c r="Q566">
        <v>732588</v>
      </c>
      <c r="R566" t="s">
        <v>312</v>
      </c>
      <c r="S566" t="s">
        <v>312</v>
      </c>
      <c r="T566" t="str">
        <f t="shared" si="138"/>
        <v>VEN</v>
      </c>
      <c r="U566" t="s">
        <v>437</v>
      </c>
      <c r="V566" s="33">
        <f t="shared" si="139"/>
        <v>513.25</v>
      </c>
      <c r="W566">
        <f t="shared" si="140"/>
        <v>50</v>
      </c>
      <c r="X566" s="33">
        <f t="shared" si="141"/>
        <v>409.88</v>
      </c>
      <c r="Y566" s="33">
        <f t="shared" si="142"/>
        <v>103.37</v>
      </c>
      <c r="Z566" s="34">
        <f t="shared" si="143"/>
        <v>0.21997432050657573</v>
      </c>
      <c r="AA566" s="33">
        <f t="shared" si="144"/>
        <v>112.90181999999999</v>
      </c>
      <c r="AB566" s="34">
        <f t="shared" si="145"/>
        <v>0.27545091246218401</v>
      </c>
      <c r="AC566" s="33">
        <f>IFERROR($X566/VLOOKUP(CONCATENATE("USD",C566),[1]GEINDICE!AR$1:AS$65536,2,0),"")</f>
        <v>72.060478199718702</v>
      </c>
      <c r="AD566" s="33">
        <f>IFERROR($AA566/VLOOKUP(CONCATENATE("USD",C566),[1]GEINDICE!AR$1:AS$65536,2,0),"")</f>
        <v>19.849124472573834</v>
      </c>
      <c r="AE566" s="33">
        <f>IFERROR($X566/VLOOKUP(CONCATENATE("EUR",C566),[1]GEINDICE!AR$1:AS$65536,2,0),"")</f>
        <v>63.489211419012058</v>
      </c>
      <c r="AF566" s="33">
        <f>IFERROR($AA566/VLOOKUP(CONCATENATE("EUR",C566),[1]GEINDICE!AR$1:AS$65536,2,0),"")</f>
        <v>17.488161216871386</v>
      </c>
      <c r="AG566" s="43" t="str">
        <f>VLOOKUP(E566,[1]Apresentação!AW$1:AX$65536,2,0)</f>
        <v xml:space="preserve">                    2 - LEATHER AUXILIARIES</v>
      </c>
      <c r="AH566" s="43" t="str">
        <f t="shared" si="146"/>
        <v xml:space="preserve">         5204000048 - NOVALTAN CN BR</v>
      </c>
      <c r="AI566" s="44" t="str">
        <f t="shared" si="147"/>
        <v xml:space="preserve">     L00281 - ICL BENEFICIAMENTO DE COUROS LTDA.</v>
      </c>
      <c r="AJ566" t="str">
        <f t="shared" si="148"/>
        <v xml:space="preserve">     90 - SALES</v>
      </c>
      <c r="AK566" t="str">
        <f t="shared" si="149"/>
        <v/>
      </c>
      <c r="AL566">
        <f t="shared" si="150"/>
        <v>4</v>
      </c>
      <c r="AM566" t="str">
        <f t="shared" si="151"/>
        <v>2025 4</v>
      </c>
      <c r="AN566" t="str">
        <f t="shared" si="152"/>
        <v xml:space="preserve">ICL </v>
      </c>
    </row>
    <row r="567" spans="1:40" x14ac:dyDescent="0.35">
      <c r="A567">
        <v>80818</v>
      </c>
      <c r="B567" t="s">
        <v>274</v>
      </c>
      <c r="C567" s="31">
        <v>45667</v>
      </c>
      <c r="D567" t="s">
        <v>373</v>
      </c>
      <c r="E567" t="s">
        <v>374</v>
      </c>
      <c r="F567" t="s">
        <v>638</v>
      </c>
      <c r="G567" t="s">
        <v>639</v>
      </c>
      <c r="H567" t="s">
        <v>687</v>
      </c>
      <c r="I567" t="s">
        <v>688</v>
      </c>
      <c r="J567">
        <v>100</v>
      </c>
      <c r="K567">
        <v>1076.8</v>
      </c>
      <c r="L567">
        <v>556.13792999999998</v>
      </c>
      <c r="M567">
        <v>216.88</v>
      </c>
      <c r="N567">
        <v>10.768000000000001</v>
      </c>
      <c r="O567" s="32">
        <f t="shared" si="136"/>
        <v>859.92</v>
      </c>
      <c r="P567" s="32">
        <f t="shared" si="137"/>
        <v>303.78206999999998</v>
      </c>
      <c r="Q567">
        <v>706750</v>
      </c>
      <c r="R567" t="s">
        <v>312</v>
      </c>
      <c r="S567" t="s">
        <v>312</v>
      </c>
      <c r="T567" t="str">
        <f t="shared" si="138"/>
        <v>VEN</v>
      </c>
      <c r="U567" t="s">
        <v>437</v>
      </c>
      <c r="V567" s="33">
        <f t="shared" si="139"/>
        <v>1076.8</v>
      </c>
      <c r="W567">
        <f t="shared" si="140"/>
        <v>100</v>
      </c>
      <c r="X567" s="33">
        <f t="shared" si="141"/>
        <v>859.92</v>
      </c>
      <c r="Y567" s="33">
        <f t="shared" si="142"/>
        <v>216.88</v>
      </c>
      <c r="Z567" s="34">
        <f t="shared" si="143"/>
        <v>0.26354204123328379</v>
      </c>
      <c r="AA567" s="33">
        <f t="shared" si="144"/>
        <v>283.78206999999998</v>
      </c>
      <c r="AB567" s="34">
        <f t="shared" si="145"/>
        <v>0.33000984975346542</v>
      </c>
      <c r="AC567" s="33">
        <f>IFERROR($X567/VLOOKUP(CONCATENATE("USD",C567),[1]GEINDICE!AR$1:AS$65536,2,0),"")</f>
        <v>141.05142294759287</v>
      </c>
      <c r="AD567" s="33">
        <f>IFERROR($AA567/VLOOKUP(CONCATENATE("USD",C567),[1]GEINDICE!AR$1:AS$65536,2,0),"")</f>
        <v>46.548358894447624</v>
      </c>
      <c r="AE567" s="33">
        <f>IFERROR($X567/VLOOKUP(CONCATENATE("EUR",C567),[1]GEINDICE!AR$1:AS$65536,2,0),"")</f>
        <v>137.58499864002175</v>
      </c>
      <c r="AF567" s="33">
        <f>IFERROR($AA567/VLOOKUP(CONCATENATE("EUR",C567),[1]GEINDICE!AR$1:AS$65536,2,0),"")</f>
        <v>45.404404729524316</v>
      </c>
      <c r="AG567" s="43" t="str">
        <f>VLOOKUP(E567,[1]Apresentação!AW$1:AX$65536,2,0)</f>
        <v xml:space="preserve">                    2 - LEATHER AUXILIARIES</v>
      </c>
      <c r="AH567" s="43" t="str">
        <f t="shared" si="146"/>
        <v xml:space="preserve">         5204000048 - NOVALTAN CN BR</v>
      </c>
      <c r="AI567" s="44" t="str">
        <f t="shared" si="147"/>
        <v xml:space="preserve">     L00032 - PARTNER INDUSTRIA E COMERCIO DE COUROS LTDA</v>
      </c>
      <c r="AJ567" t="str">
        <f t="shared" si="148"/>
        <v xml:space="preserve">     90 - SALES</v>
      </c>
      <c r="AK567" t="str">
        <f t="shared" si="149"/>
        <v/>
      </c>
      <c r="AL567">
        <f t="shared" si="150"/>
        <v>1</v>
      </c>
      <c r="AM567" t="str">
        <f t="shared" si="151"/>
        <v>2025 1</v>
      </c>
      <c r="AN567" t="str">
        <f t="shared" si="152"/>
        <v xml:space="preserve">PARTNER </v>
      </c>
    </row>
    <row r="568" spans="1:40" x14ac:dyDescent="0.35">
      <c r="A568">
        <v>81896</v>
      </c>
      <c r="B568" t="s">
        <v>274</v>
      </c>
      <c r="C568" s="31">
        <v>45749</v>
      </c>
      <c r="D568" t="s">
        <v>373</v>
      </c>
      <c r="E568" t="s">
        <v>374</v>
      </c>
      <c r="F568" t="s">
        <v>642</v>
      </c>
      <c r="G568" t="s">
        <v>643</v>
      </c>
      <c r="H568" t="s">
        <v>687</v>
      </c>
      <c r="I568" t="s">
        <v>688</v>
      </c>
      <c r="J568">
        <v>100</v>
      </c>
      <c r="K568">
        <v>1026.5</v>
      </c>
      <c r="L568">
        <v>573.95636000000002</v>
      </c>
      <c r="M568">
        <v>206.73</v>
      </c>
      <c r="N568">
        <v>10.265000000000001</v>
      </c>
      <c r="O568" s="32">
        <f t="shared" si="136"/>
        <v>819.77</v>
      </c>
      <c r="P568" s="32">
        <f t="shared" si="137"/>
        <v>245.81363999999996</v>
      </c>
      <c r="Q568">
        <v>725115</v>
      </c>
      <c r="R568" t="s">
        <v>312</v>
      </c>
      <c r="S568" t="s">
        <v>312</v>
      </c>
      <c r="T568" t="str">
        <f t="shared" si="138"/>
        <v>VEN</v>
      </c>
      <c r="U568" t="s">
        <v>437</v>
      </c>
      <c r="V568" s="33">
        <f t="shared" si="139"/>
        <v>1026.5</v>
      </c>
      <c r="W568">
        <f t="shared" si="140"/>
        <v>100</v>
      </c>
      <c r="X568" s="33">
        <f t="shared" si="141"/>
        <v>819.77</v>
      </c>
      <c r="Y568" s="33">
        <f t="shared" si="142"/>
        <v>206.73</v>
      </c>
      <c r="Z568" s="34">
        <f t="shared" si="143"/>
        <v>0.2199840623477837</v>
      </c>
      <c r="AA568" s="33">
        <f t="shared" si="144"/>
        <v>225.81363999999996</v>
      </c>
      <c r="AB568" s="34">
        <f t="shared" si="145"/>
        <v>0.27545975090574182</v>
      </c>
      <c r="AC568" s="33">
        <f>IFERROR($X568/VLOOKUP(CONCATENATE("USD",C568),[1]GEINDICE!AR$1:AS$65536,2,0),"")</f>
        <v>144.01384326195034</v>
      </c>
      <c r="AD568" s="33">
        <f>IFERROR($AA568/VLOOKUP(CONCATENATE("USD",C568),[1]GEINDICE!AR$1:AS$65536,2,0),"")</f>
        <v>39.670017391915387</v>
      </c>
      <c r="AE568" s="33">
        <f>IFERROR($X568/VLOOKUP(CONCATENATE("EUR",C568),[1]GEINDICE!AR$1:AS$65536,2,0),"")</f>
        <v>132.51163843269106</v>
      </c>
      <c r="AF568" s="33">
        <f>IFERROR($AA568/VLOOKUP(CONCATENATE("EUR",C568),[1]GEINDICE!AR$1:AS$65536,2,0),"")</f>
        <v>36.501622914780803</v>
      </c>
      <c r="AG568" s="43" t="str">
        <f>VLOOKUP(E568,[1]Apresentação!AW$1:AX$65536,2,0)</f>
        <v xml:space="preserve">                    2 - LEATHER AUXILIARIES</v>
      </c>
      <c r="AH568" s="43" t="str">
        <f t="shared" si="146"/>
        <v xml:space="preserve">         5204000048 - NOVALTAN CN BR</v>
      </c>
      <c r="AI568" s="44" t="str">
        <f t="shared" si="147"/>
        <v xml:space="preserve">     L00281 - ICL BENEFICIAMENTO DE COUROS LTDA.</v>
      </c>
      <c r="AJ568" t="str">
        <f t="shared" si="148"/>
        <v xml:space="preserve">     90 - SALES</v>
      </c>
      <c r="AK568" t="str">
        <f t="shared" si="149"/>
        <v/>
      </c>
      <c r="AL568">
        <f t="shared" si="150"/>
        <v>4</v>
      </c>
      <c r="AM568" t="str">
        <f t="shared" si="151"/>
        <v>2025 4</v>
      </c>
      <c r="AN568" t="str">
        <f t="shared" si="152"/>
        <v xml:space="preserve">ICL </v>
      </c>
    </row>
    <row r="569" spans="1:40" x14ac:dyDescent="0.35">
      <c r="A569">
        <v>81129</v>
      </c>
      <c r="B569" t="s">
        <v>274</v>
      </c>
      <c r="C569" s="31">
        <v>45692</v>
      </c>
      <c r="D569" t="s">
        <v>373</v>
      </c>
      <c r="E569" t="s">
        <v>374</v>
      </c>
      <c r="F569" t="s">
        <v>638</v>
      </c>
      <c r="G569" t="s">
        <v>639</v>
      </c>
      <c r="H569" t="s">
        <v>687</v>
      </c>
      <c r="I569" t="s">
        <v>688</v>
      </c>
      <c r="J569">
        <v>100</v>
      </c>
      <c r="K569">
        <v>1076.8</v>
      </c>
      <c r="L569">
        <v>556.13792999999998</v>
      </c>
      <c r="M569">
        <v>216.88</v>
      </c>
      <c r="N569">
        <v>10.768000000000001</v>
      </c>
      <c r="O569" s="32">
        <f t="shared" si="136"/>
        <v>859.92</v>
      </c>
      <c r="P569" s="32">
        <f t="shared" si="137"/>
        <v>303.78206999999998</v>
      </c>
      <c r="Q569">
        <v>709075</v>
      </c>
      <c r="R569" t="s">
        <v>312</v>
      </c>
      <c r="S569" t="s">
        <v>312</v>
      </c>
      <c r="T569" t="str">
        <f t="shared" si="138"/>
        <v>VEN</v>
      </c>
      <c r="U569" t="s">
        <v>437</v>
      </c>
      <c r="V569" s="33">
        <f t="shared" si="139"/>
        <v>1076.8</v>
      </c>
      <c r="W569">
        <f t="shared" si="140"/>
        <v>100</v>
      </c>
      <c r="X569" s="33">
        <f t="shared" si="141"/>
        <v>859.92</v>
      </c>
      <c r="Y569" s="33">
        <f t="shared" si="142"/>
        <v>216.88</v>
      </c>
      <c r="Z569" s="34">
        <f t="shared" si="143"/>
        <v>0.26354204123328379</v>
      </c>
      <c r="AA569" s="33">
        <f t="shared" si="144"/>
        <v>283.78206999999998</v>
      </c>
      <c r="AB569" s="34">
        <f t="shared" si="145"/>
        <v>0.33000984975346542</v>
      </c>
      <c r="AC569" s="33">
        <f>IFERROR($X569/VLOOKUP(CONCATENATE("USD",C569),[1]GEINDICE!AR$1:AS$65536,2,0),"")</f>
        <v>148.44890983479206</v>
      </c>
      <c r="AD569" s="33">
        <f>IFERROR($AA569/VLOOKUP(CONCATENATE("USD",C569),[1]GEINDICE!AR$1:AS$65536,2,0),"")</f>
        <v>48.989602430645462</v>
      </c>
      <c r="AE569" s="33">
        <f>IFERROR($X569/VLOOKUP(CONCATENATE("EUR",C569),[1]GEINDICE!AR$1:AS$65536,2,0),"")</f>
        <v>143.00063192204078</v>
      </c>
      <c r="AF569" s="33">
        <f>IFERROR($AA569/VLOOKUP(CONCATENATE("EUR",C569),[1]GEINDICE!AR$1:AS$65536,2,0),"")</f>
        <v>47.191617055243285</v>
      </c>
      <c r="AG569" s="43" t="str">
        <f>VLOOKUP(E569,[1]Apresentação!AW$1:AX$65536,2,0)</f>
        <v xml:space="preserve">                    2 - LEATHER AUXILIARIES</v>
      </c>
      <c r="AH569" s="43" t="str">
        <f t="shared" si="146"/>
        <v xml:space="preserve">         5204000048 - NOVALTAN CN BR</v>
      </c>
      <c r="AI569" s="44" t="str">
        <f t="shared" si="147"/>
        <v xml:space="preserve">     L00032 - PARTNER INDUSTRIA E COMERCIO DE COUROS LTDA</v>
      </c>
      <c r="AJ569" t="str">
        <f t="shared" si="148"/>
        <v xml:space="preserve">     90 - SALES</v>
      </c>
      <c r="AK569" t="str">
        <f t="shared" si="149"/>
        <v/>
      </c>
      <c r="AL569">
        <f t="shared" si="150"/>
        <v>2</v>
      </c>
      <c r="AM569" t="str">
        <f t="shared" si="151"/>
        <v>2025 2</v>
      </c>
      <c r="AN569" t="str">
        <f t="shared" si="152"/>
        <v xml:space="preserve">PARTNER </v>
      </c>
    </row>
    <row r="570" spans="1:40" x14ac:dyDescent="0.35">
      <c r="A570">
        <v>81153</v>
      </c>
      <c r="B570" t="s">
        <v>274</v>
      </c>
      <c r="C570" s="31">
        <v>45693</v>
      </c>
      <c r="D570" t="s">
        <v>373</v>
      </c>
      <c r="E570" t="s">
        <v>374</v>
      </c>
      <c r="F570" t="s">
        <v>638</v>
      </c>
      <c r="G570" t="s">
        <v>639</v>
      </c>
      <c r="H570" t="s">
        <v>687</v>
      </c>
      <c r="I570" t="s">
        <v>688</v>
      </c>
      <c r="J570">
        <v>50</v>
      </c>
      <c r="K570">
        <v>538.4</v>
      </c>
      <c r="L570">
        <v>278.06896999999998</v>
      </c>
      <c r="M570">
        <v>108.44</v>
      </c>
      <c r="N570">
        <v>10.768000000000001</v>
      </c>
      <c r="O570" s="32">
        <f t="shared" si="136"/>
        <v>429.96</v>
      </c>
      <c r="P570" s="32">
        <f t="shared" si="137"/>
        <v>151.89103</v>
      </c>
      <c r="Q570">
        <v>709218</v>
      </c>
      <c r="R570" t="s">
        <v>312</v>
      </c>
      <c r="S570" t="s">
        <v>312</v>
      </c>
      <c r="T570" t="str">
        <f t="shared" si="138"/>
        <v>VEN</v>
      </c>
      <c r="U570" t="s">
        <v>437</v>
      </c>
      <c r="V570" s="33">
        <f t="shared" si="139"/>
        <v>538.4</v>
      </c>
      <c r="W570">
        <f t="shared" si="140"/>
        <v>50</v>
      </c>
      <c r="X570" s="33">
        <f t="shared" si="141"/>
        <v>429.96</v>
      </c>
      <c r="Y570" s="33">
        <f t="shared" si="142"/>
        <v>108.44</v>
      </c>
      <c r="Z570" s="34">
        <f t="shared" si="143"/>
        <v>0.26354203194650816</v>
      </c>
      <c r="AA570" s="33">
        <f t="shared" si="144"/>
        <v>141.89103</v>
      </c>
      <c r="AB570" s="34">
        <f t="shared" si="145"/>
        <v>0.33000983812447671</v>
      </c>
      <c r="AC570" s="33">
        <f>IFERROR($X570/VLOOKUP(CONCATENATE("USD",C570),[1]GEINDICE!AR$1:AS$65536,2,0),"")</f>
        <v>74.134869044950591</v>
      </c>
      <c r="AD570" s="33">
        <f>IFERROR($AA570/VLOOKUP(CONCATENATE("USD",C570),[1]GEINDICE!AR$1:AS$65536,2,0),"")</f>
        <v>24.465236132903424</v>
      </c>
      <c r="AE570" s="33">
        <f>IFERROR($X570/VLOOKUP(CONCATENATE("EUR",C570),[1]GEINDICE!AR$1:AS$65536,2,0),"")</f>
        <v>71.126550868486348</v>
      </c>
      <c r="AF570" s="33">
        <f>IFERROR($AA570/VLOOKUP(CONCATENATE("EUR",C570),[1]GEINDICE!AR$1:AS$65536,2,0),"")</f>
        <v>23.472461538461538</v>
      </c>
      <c r="AG570" s="43" t="str">
        <f>VLOOKUP(E570,[1]Apresentação!AW$1:AX$65536,2,0)</f>
        <v xml:space="preserve">                    2 - LEATHER AUXILIARIES</v>
      </c>
      <c r="AH570" s="43" t="str">
        <f t="shared" si="146"/>
        <v xml:space="preserve">         5204000048 - NOVALTAN CN BR</v>
      </c>
      <c r="AI570" s="44" t="str">
        <f t="shared" si="147"/>
        <v xml:space="preserve">     L00032 - PARTNER INDUSTRIA E COMERCIO DE COUROS LTDA</v>
      </c>
      <c r="AJ570" t="str">
        <f t="shared" si="148"/>
        <v xml:space="preserve">     90 - SALES</v>
      </c>
      <c r="AK570" t="str">
        <f t="shared" si="149"/>
        <v/>
      </c>
      <c r="AL570">
        <f t="shared" si="150"/>
        <v>2</v>
      </c>
      <c r="AM570" t="str">
        <f t="shared" si="151"/>
        <v>2025 2</v>
      </c>
      <c r="AN570" t="str">
        <f t="shared" si="152"/>
        <v xml:space="preserve">PARTNER </v>
      </c>
    </row>
    <row r="571" spans="1:40" x14ac:dyDescent="0.35">
      <c r="A571">
        <v>82038</v>
      </c>
      <c r="B571" t="s">
        <v>274</v>
      </c>
      <c r="C571" s="31">
        <v>45761</v>
      </c>
      <c r="D571" t="s">
        <v>373</v>
      </c>
      <c r="E571" t="s">
        <v>374</v>
      </c>
      <c r="F571" t="s">
        <v>642</v>
      </c>
      <c r="G571" t="s">
        <v>643</v>
      </c>
      <c r="H571" t="s">
        <v>687</v>
      </c>
      <c r="I571" t="s">
        <v>688</v>
      </c>
      <c r="J571">
        <v>50</v>
      </c>
      <c r="K571">
        <v>513.25</v>
      </c>
      <c r="L571">
        <v>286.97818000000001</v>
      </c>
      <c r="M571">
        <v>103.37</v>
      </c>
      <c r="N571">
        <v>10.265000000000001</v>
      </c>
      <c r="O571" s="32">
        <f t="shared" si="136"/>
        <v>409.88</v>
      </c>
      <c r="P571" s="32">
        <f t="shared" si="137"/>
        <v>122.90181999999999</v>
      </c>
      <c r="Q571">
        <v>729418</v>
      </c>
      <c r="R571" t="s">
        <v>312</v>
      </c>
      <c r="S571" t="s">
        <v>312</v>
      </c>
      <c r="T571" t="str">
        <f t="shared" si="138"/>
        <v>VEN</v>
      </c>
      <c r="U571" t="s">
        <v>313</v>
      </c>
      <c r="V571" s="33">
        <f t="shared" si="139"/>
        <v>513.25</v>
      </c>
      <c r="W571">
        <f t="shared" si="140"/>
        <v>50</v>
      </c>
      <c r="X571" s="33">
        <f t="shared" si="141"/>
        <v>409.88</v>
      </c>
      <c r="Y571" s="33">
        <f t="shared" si="142"/>
        <v>103.37</v>
      </c>
      <c r="Z571" s="34">
        <f t="shared" si="143"/>
        <v>0.21997432050657573</v>
      </c>
      <c r="AA571" s="33">
        <f t="shared" si="144"/>
        <v>112.90181999999999</v>
      </c>
      <c r="AB571" s="34">
        <f t="shared" si="145"/>
        <v>0.27545091246218401</v>
      </c>
      <c r="AC571" s="33">
        <f>IFERROR($X571/VLOOKUP(CONCATENATE("USD",C571),[1]GEINDICE!AR$1:AS$65536,2,0),"")</f>
        <v>70.154899443731281</v>
      </c>
      <c r="AD571" s="33">
        <f>IFERROR($AA571/VLOOKUP(CONCATENATE("USD",C571),[1]GEINDICE!AR$1:AS$65536,2,0),"")</f>
        <v>19.324231065468545</v>
      </c>
      <c r="AE571" s="33">
        <f>IFERROR($X571/VLOOKUP(CONCATENATE("EUR",C571),[1]GEINDICE!AR$1:AS$65536,2,0),"")</f>
        <v>61.767054958634091</v>
      </c>
      <c r="AF571" s="33">
        <f>IFERROR($AA571/VLOOKUP(CONCATENATE("EUR",C571),[1]GEINDICE!AR$1:AS$65536,2,0),"")</f>
        <v>17.01379164845763</v>
      </c>
      <c r="AG571" s="43" t="str">
        <f>VLOOKUP(E571,[1]Apresentação!AW$1:AX$65536,2,0)</f>
        <v xml:space="preserve">                    2 - LEATHER AUXILIARIES</v>
      </c>
      <c r="AH571" s="43" t="str">
        <f t="shared" si="146"/>
        <v xml:space="preserve">         5204000048 - NOVALTAN CN BR</v>
      </c>
      <c r="AI571" s="44" t="str">
        <f t="shared" si="147"/>
        <v xml:space="preserve">     L00281 - ICL BENEFICIAMENTO DE COUROS LTDA.</v>
      </c>
      <c r="AJ571" t="str">
        <f t="shared" si="148"/>
        <v xml:space="preserve">     90 - SALES</v>
      </c>
      <c r="AK571" t="str">
        <f t="shared" si="149"/>
        <v/>
      </c>
      <c r="AL571">
        <f t="shared" si="150"/>
        <v>4</v>
      </c>
      <c r="AM571" t="str">
        <f t="shared" si="151"/>
        <v>2025 4</v>
      </c>
      <c r="AN571" t="str">
        <f t="shared" si="152"/>
        <v xml:space="preserve">ICL </v>
      </c>
    </row>
    <row r="572" spans="1:40" x14ac:dyDescent="0.35">
      <c r="A572">
        <v>81629</v>
      </c>
      <c r="B572" t="s">
        <v>274</v>
      </c>
      <c r="C572" s="31">
        <v>45729</v>
      </c>
      <c r="D572" t="s">
        <v>373</v>
      </c>
      <c r="E572" t="s">
        <v>374</v>
      </c>
      <c r="F572" t="s">
        <v>642</v>
      </c>
      <c r="G572" t="s">
        <v>643</v>
      </c>
      <c r="H572" t="s">
        <v>687</v>
      </c>
      <c r="I572" t="s">
        <v>688</v>
      </c>
      <c r="J572">
        <v>50</v>
      </c>
      <c r="K572">
        <v>513.25</v>
      </c>
      <c r="L572">
        <v>278.06896999999998</v>
      </c>
      <c r="M572">
        <v>103.37</v>
      </c>
      <c r="N572">
        <v>10.265000000000001</v>
      </c>
      <c r="O572" s="32">
        <f t="shared" si="136"/>
        <v>409.88</v>
      </c>
      <c r="P572" s="32">
        <f t="shared" si="137"/>
        <v>131.81103000000002</v>
      </c>
      <c r="Q572">
        <v>717414</v>
      </c>
      <c r="R572" t="s">
        <v>312</v>
      </c>
      <c r="S572" t="s">
        <v>312</v>
      </c>
      <c r="T572" t="str">
        <f t="shared" si="138"/>
        <v>VEN</v>
      </c>
      <c r="U572" t="s">
        <v>437</v>
      </c>
      <c r="V572" s="33">
        <f t="shared" si="139"/>
        <v>513.25</v>
      </c>
      <c r="W572">
        <f t="shared" si="140"/>
        <v>50</v>
      </c>
      <c r="X572" s="33">
        <f t="shared" si="141"/>
        <v>409.88</v>
      </c>
      <c r="Y572" s="33">
        <f t="shared" si="142"/>
        <v>103.37</v>
      </c>
      <c r="Z572" s="34">
        <f t="shared" si="143"/>
        <v>0.23733274232830009</v>
      </c>
      <c r="AA572" s="33">
        <f t="shared" si="144"/>
        <v>121.81103000000002</v>
      </c>
      <c r="AB572" s="34">
        <f t="shared" si="145"/>
        <v>0.29718705474773111</v>
      </c>
      <c r="AC572" s="33">
        <f>IFERROR($X572/VLOOKUP(CONCATENATE("USD",C572),[1]GEINDICE!AR$1:AS$65536,2,0),"")</f>
        <v>70.509710825549192</v>
      </c>
      <c r="AD572" s="33">
        <f>IFERROR($AA572/VLOOKUP(CONCATENATE("USD",C572),[1]GEINDICE!AR$1:AS$65536,2,0),"")</f>
        <v>20.954573291359171</v>
      </c>
      <c r="AE572" s="33">
        <f>IFERROR($X572/VLOOKUP(CONCATENATE("EUR",C572),[1]GEINDICE!AR$1:AS$65536,2,0),"")</f>
        <v>64.932513782396555</v>
      </c>
      <c r="AF572" s="33">
        <f>IFERROR($AA572/VLOOKUP(CONCATENATE("EUR",C572),[1]GEINDICE!AR$1:AS$65536,2,0),"")</f>
        <v>19.297102528356888</v>
      </c>
      <c r="AG572" s="43" t="str">
        <f>VLOOKUP(E572,[1]Apresentação!AW$1:AX$65536,2,0)</f>
        <v xml:space="preserve">                    2 - LEATHER AUXILIARIES</v>
      </c>
      <c r="AH572" s="43" t="str">
        <f t="shared" si="146"/>
        <v xml:space="preserve">         5204000048 - NOVALTAN CN BR</v>
      </c>
      <c r="AI572" s="44" t="str">
        <f t="shared" si="147"/>
        <v xml:space="preserve">     L00281 - ICL BENEFICIAMENTO DE COUROS LTDA.</v>
      </c>
      <c r="AJ572" t="str">
        <f t="shared" si="148"/>
        <v xml:space="preserve">     90 - SALES</v>
      </c>
      <c r="AK572" t="str">
        <f t="shared" si="149"/>
        <v/>
      </c>
      <c r="AL572">
        <f t="shared" si="150"/>
        <v>3</v>
      </c>
      <c r="AM572" t="str">
        <f t="shared" si="151"/>
        <v>2025 3</v>
      </c>
      <c r="AN572" t="str">
        <f t="shared" si="152"/>
        <v xml:space="preserve">ICL </v>
      </c>
    </row>
    <row r="573" spans="1:40" x14ac:dyDescent="0.35">
      <c r="A573">
        <v>84118</v>
      </c>
      <c r="B573" t="s">
        <v>274</v>
      </c>
      <c r="C573" s="31">
        <v>45936</v>
      </c>
      <c r="D573" t="s">
        <v>373</v>
      </c>
      <c r="E573" t="s">
        <v>374</v>
      </c>
      <c r="F573" t="s">
        <v>642</v>
      </c>
      <c r="G573" t="s">
        <v>643</v>
      </c>
      <c r="H573" t="s">
        <v>687</v>
      </c>
      <c r="I573" t="s">
        <v>688</v>
      </c>
      <c r="J573">
        <v>50</v>
      </c>
      <c r="K573">
        <v>513.25</v>
      </c>
      <c r="L573">
        <v>282.61693000000002</v>
      </c>
      <c r="M573">
        <v>103.37</v>
      </c>
      <c r="N573">
        <v>10.265000000000001</v>
      </c>
      <c r="O573" s="32">
        <f t="shared" si="136"/>
        <v>409.88</v>
      </c>
      <c r="P573" s="32">
        <f t="shared" si="137"/>
        <v>127.26306999999997</v>
      </c>
      <c r="Q573">
        <v>763323</v>
      </c>
      <c r="R573" t="s">
        <v>312</v>
      </c>
      <c r="S573" t="s">
        <v>312</v>
      </c>
      <c r="T573" t="str">
        <f t="shared" si="138"/>
        <v>VEN</v>
      </c>
      <c r="U573" t="s">
        <v>313</v>
      </c>
      <c r="V573" s="33">
        <f t="shared" si="139"/>
        <v>513.25</v>
      </c>
      <c r="W573">
        <f t="shared" si="140"/>
        <v>50</v>
      </c>
      <c r="X573" s="33">
        <f t="shared" si="141"/>
        <v>409.88</v>
      </c>
      <c r="Y573" s="33">
        <f t="shared" si="142"/>
        <v>103.37</v>
      </c>
      <c r="Z573" s="34">
        <f t="shared" si="143"/>
        <v>0.22847164150024349</v>
      </c>
      <c r="AA573" s="33">
        <f t="shared" si="144"/>
        <v>117.26306999999997</v>
      </c>
      <c r="AB573" s="34">
        <f t="shared" si="145"/>
        <v>0.2860912218210207</v>
      </c>
      <c r="AC573" s="33">
        <f>IFERROR($X573/VLOOKUP(CONCATENATE("USD",C573),[1]GEINDICE!AR$1:AS$65536,2,0),"")</f>
        <v>77.007477548566484</v>
      </c>
      <c r="AD573" s="33">
        <f>IFERROR($AA573/VLOOKUP(CONCATENATE("USD",C573),[1]GEINDICE!AR$1:AS$65536,2,0),"")</f>
        <v>22.031163341224207</v>
      </c>
      <c r="AE573" s="33">
        <f>IFERROR($X573/VLOOKUP(CONCATENATE("EUR",C573),[1]GEINDICE!AR$1:AS$65536,2,0),"")</f>
        <v>65.773384469727361</v>
      </c>
      <c r="AF573" s="33">
        <f>IFERROR($AA573/VLOOKUP(CONCATENATE("EUR",C573),[1]GEINDICE!AR$1:AS$65536,2,0),"")</f>
        <v>18.817187926248049</v>
      </c>
      <c r="AG573" s="43" t="str">
        <f>VLOOKUP(E573,[1]Apresentação!AW$1:AX$65536,2,0)</f>
        <v xml:space="preserve">                    2 - LEATHER AUXILIARIES</v>
      </c>
      <c r="AH573" s="43" t="str">
        <f t="shared" si="146"/>
        <v xml:space="preserve">         5204000048 - NOVALTAN CN BR</v>
      </c>
      <c r="AI573" s="44" t="str">
        <f t="shared" si="147"/>
        <v xml:space="preserve">     L00281 - ICL BENEFICIAMENTO DE COUROS LTDA.</v>
      </c>
      <c r="AJ573" t="str">
        <f t="shared" si="148"/>
        <v xml:space="preserve">     90 - SALES</v>
      </c>
      <c r="AK573" t="str">
        <f t="shared" si="149"/>
        <v/>
      </c>
      <c r="AL573">
        <f t="shared" si="150"/>
        <v>10</v>
      </c>
      <c r="AM573" t="str">
        <f t="shared" si="151"/>
        <v>2025 10</v>
      </c>
      <c r="AN573" t="str">
        <f t="shared" si="152"/>
        <v xml:space="preserve">ICL </v>
      </c>
    </row>
    <row r="574" spans="1:40" x14ac:dyDescent="0.35">
      <c r="A574">
        <v>82549</v>
      </c>
      <c r="B574" t="s">
        <v>274</v>
      </c>
      <c r="C574" s="31">
        <v>45804</v>
      </c>
      <c r="D574" t="s">
        <v>373</v>
      </c>
      <c r="E574" t="s">
        <v>374</v>
      </c>
      <c r="F574" t="s">
        <v>638</v>
      </c>
      <c r="G574" t="s">
        <v>639</v>
      </c>
      <c r="H574" t="s">
        <v>687</v>
      </c>
      <c r="I574" t="s">
        <v>688</v>
      </c>
      <c r="J574">
        <v>100</v>
      </c>
      <c r="K574">
        <v>1076.8</v>
      </c>
      <c r="L574">
        <v>573.95636000000002</v>
      </c>
      <c r="M574">
        <v>216.88</v>
      </c>
      <c r="N574">
        <v>10.768000000000001</v>
      </c>
      <c r="O574" s="32">
        <f t="shared" si="136"/>
        <v>859.92</v>
      </c>
      <c r="P574" s="32">
        <f t="shared" si="137"/>
        <v>285.96363999999994</v>
      </c>
      <c r="Q574">
        <v>739731</v>
      </c>
      <c r="R574" t="s">
        <v>312</v>
      </c>
      <c r="S574" t="s">
        <v>312</v>
      </c>
      <c r="T574" t="str">
        <f t="shared" si="138"/>
        <v>VEN</v>
      </c>
      <c r="U574" t="s">
        <v>313</v>
      </c>
      <c r="V574" s="33">
        <f t="shared" si="139"/>
        <v>1076.8</v>
      </c>
      <c r="W574">
        <f t="shared" si="140"/>
        <v>100</v>
      </c>
      <c r="X574" s="33">
        <f t="shared" si="141"/>
        <v>859.92</v>
      </c>
      <c r="Y574" s="33">
        <f t="shared" si="142"/>
        <v>216.88</v>
      </c>
      <c r="Z574" s="34">
        <f t="shared" si="143"/>
        <v>0.24699446508172357</v>
      </c>
      <c r="AA574" s="33">
        <f t="shared" si="144"/>
        <v>265.96363999999994</v>
      </c>
      <c r="AB574" s="34">
        <f t="shared" si="145"/>
        <v>0.30928881756442456</v>
      </c>
      <c r="AC574" s="33">
        <f>IFERROR($X574/VLOOKUP(CONCATENATE("USD",C574),[1]GEINDICE!AR$1:AS$65536,2,0),"")</f>
        <v>152.09324537045225</v>
      </c>
      <c r="AD574" s="33">
        <f>IFERROR($AA574/VLOOKUP(CONCATENATE("USD",C574),[1]GEINDICE!AR$1:AS$65536,2,0),"")</f>
        <v>47.040740020163064</v>
      </c>
      <c r="AE574" s="33">
        <f>IFERROR($X574/VLOOKUP(CONCATENATE("EUR",C574),[1]GEINDICE!AR$1:AS$65536,2,0),"")</f>
        <v>134.27438243652603</v>
      </c>
      <c r="AF574" s="33">
        <f>IFERROR($AA574/VLOOKUP(CONCATENATE("EUR",C574),[1]GEINDICE!AR$1:AS$65536,2,0),"")</f>
        <v>41.529564972986464</v>
      </c>
      <c r="AG574" s="43" t="str">
        <f>VLOOKUP(E574,[1]Apresentação!AW$1:AX$65536,2,0)</f>
        <v xml:space="preserve">                    2 - LEATHER AUXILIARIES</v>
      </c>
      <c r="AH574" s="43" t="str">
        <f t="shared" si="146"/>
        <v xml:space="preserve">         5204000048 - NOVALTAN CN BR</v>
      </c>
      <c r="AI574" s="44" t="str">
        <f t="shared" si="147"/>
        <v xml:space="preserve">     L00032 - PARTNER INDUSTRIA E COMERCIO DE COUROS LTDA</v>
      </c>
      <c r="AJ574" t="str">
        <f t="shared" si="148"/>
        <v xml:space="preserve">     90 - SALES</v>
      </c>
      <c r="AK574" t="str">
        <f t="shared" si="149"/>
        <v/>
      </c>
      <c r="AL574">
        <f t="shared" si="150"/>
        <v>5</v>
      </c>
      <c r="AM574" t="str">
        <f t="shared" si="151"/>
        <v>2025 5</v>
      </c>
      <c r="AN574" t="str">
        <f t="shared" si="152"/>
        <v xml:space="preserve">PARTNER </v>
      </c>
    </row>
    <row r="575" spans="1:40" x14ac:dyDescent="0.35">
      <c r="A575">
        <v>84329</v>
      </c>
      <c r="B575" t="s">
        <v>274</v>
      </c>
      <c r="C575" s="31">
        <v>45953</v>
      </c>
      <c r="D575" t="s">
        <v>373</v>
      </c>
      <c r="E575" t="s">
        <v>374</v>
      </c>
      <c r="F575" t="s">
        <v>642</v>
      </c>
      <c r="G575" t="s">
        <v>643</v>
      </c>
      <c r="H575" t="s">
        <v>687</v>
      </c>
      <c r="I575" t="s">
        <v>688</v>
      </c>
      <c r="J575">
        <v>100</v>
      </c>
      <c r="K575">
        <v>1026.5</v>
      </c>
      <c r="L575">
        <v>565.23386000000005</v>
      </c>
      <c r="M575">
        <v>206.73</v>
      </c>
      <c r="N575">
        <v>10.265000000000001</v>
      </c>
      <c r="O575" s="32">
        <f t="shared" si="136"/>
        <v>819.77</v>
      </c>
      <c r="P575" s="32">
        <f t="shared" si="137"/>
        <v>254.53613999999993</v>
      </c>
      <c r="Q575">
        <v>764999</v>
      </c>
      <c r="R575" t="s">
        <v>312</v>
      </c>
      <c r="S575" t="s">
        <v>312</v>
      </c>
      <c r="T575" t="str">
        <f t="shared" si="138"/>
        <v>VEN</v>
      </c>
      <c r="U575" t="s">
        <v>437</v>
      </c>
      <c r="V575" s="33">
        <f t="shared" si="139"/>
        <v>1026.5</v>
      </c>
      <c r="W575">
        <f t="shared" si="140"/>
        <v>100</v>
      </c>
      <c r="X575" s="33">
        <f t="shared" si="141"/>
        <v>819.77</v>
      </c>
      <c r="Y575" s="33">
        <f t="shared" si="142"/>
        <v>206.73</v>
      </c>
      <c r="Z575" s="34">
        <f t="shared" si="143"/>
        <v>0.22848138334145146</v>
      </c>
      <c r="AA575" s="33">
        <f t="shared" si="144"/>
        <v>234.53613999999993</v>
      </c>
      <c r="AB575" s="34">
        <f t="shared" si="145"/>
        <v>0.28609993046830201</v>
      </c>
      <c r="AC575" s="33">
        <f>IFERROR($X575/VLOOKUP(CONCATENATE("USD",C575),[1]GEINDICE!AR$1:AS$65536,2,0),"")</f>
        <v>152.26040118870728</v>
      </c>
      <c r="AD575" s="33">
        <f>IFERROR($AA575/VLOOKUP(CONCATENATE("USD",C575),[1]GEINDICE!AR$1:AS$65536,2,0),"")</f>
        <v>43.561690193164921</v>
      </c>
      <c r="AE575" s="33">
        <f>IFERROR($X575/VLOOKUP(CONCATENATE("EUR",C575),[1]GEINDICE!AR$1:AS$65536,2,0),"")</f>
        <v>131.11285266457679</v>
      </c>
      <c r="AF575" s="33">
        <f>IFERROR($AA575/VLOOKUP(CONCATENATE("EUR",C575),[1]GEINDICE!AR$1:AS$65536,2,0),"")</f>
        <v>37.511378030836141</v>
      </c>
      <c r="AG575" s="43" t="str">
        <f>VLOOKUP(E575,[1]Apresentação!AW$1:AX$65536,2,0)</f>
        <v xml:space="preserve">                    2 - LEATHER AUXILIARIES</v>
      </c>
      <c r="AH575" s="43" t="str">
        <f t="shared" si="146"/>
        <v xml:space="preserve">         5204000048 - NOVALTAN CN BR</v>
      </c>
      <c r="AI575" s="44" t="str">
        <f t="shared" si="147"/>
        <v xml:space="preserve">     L00281 - ICL BENEFICIAMENTO DE COUROS LTDA.</v>
      </c>
      <c r="AJ575" t="str">
        <f t="shared" si="148"/>
        <v xml:space="preserve">     90 - SALES</v>
      </c>
      <c r="AK575" t="str">
        <f t="shared" si="149"/>
        <v/>
      </c>
      <c r="AL575">
        <f t="shared" si="150"/>
        <v>10</v>
      </c>
      <c r="AM575" t="str">
        <f t="shared" si="151"/>
        <v>2025 10</v>
      </c>
      <c r="AN575" t="str">
        <f t="shared" si="152"/>
        <v xml:space="preserve">ICL </v>
      </c>
    </row>
    <row r="576" spans="1:40" x14ac:dyDescent="0.35">
      <c r="A576">
        <v>84426</v>
      </c>
      <c r="B576" t="s">
        <v>274</v>
      </c>
      <c r="C576" s="31">
        <v>45960</v>
      </c>
      <c r="D576" t="s">
        <v>373</v>
      </c>
      <c r="E576" t="s">
        <v>374</v>
      </c>
      <c r="F576" t="s">
        <v>638</v>
      </c>
      <c r="G576" t="s">
        <v>639</v>
      </c>
      <c r="H576" t="s">
        <v>687</v>
      </c>
      <c r="I576" t="s">
        <v>688</v>
      </c>
      <c r="J576">
        <v>100</v>
      </c>
      <c r="K576">
        <v>1076.8</v>
      </c>
      <c r="L576">
        <v>565.23386000000005</v>
      </c>
      <c r="M576">
        <v>216.88</v>
      </c>
      <c r="N576">
        <v>10.768000000000001</v>
      </c>
      <c r="O576" s="32">
        <f t="shared" si="136"/>
        <v>859.92</v>
      </c>
      <c r="P576" s="32">
        <f t="shared" si="137"/>
        <v>294.68613999999991</v>
      </c>
      <c r="Q576">
        <v>765620</v>
      </c>
      <c r="R576" t="s">
        <v>312</v>
      </c>
      <c r="S576" t="s">
        <v>312</v>
      </c>
      <c r="T576" t="str">
        <f t="shared" si="138"/>
        <v>VEN</v>
      </c>
      <c r="U576" t="s">
        <v>313</v>
      </c>
      <c r="V576" s="33">
        <f t="shared" si="139"/>
        <v>1076.8</v>
      </c>
      <c r="W576">
        <f t="shared" si="140"/>
        <v>100</v>
      </c>
      <c r="X576" s="33">
        <f t="shared" si="141"/>
        <v>859.92</v>
      </c>
      <c r="Y576" s="33">
        <f t="shared" si="142"/>
        <v>216.88</v>
      </c>
      <c r="Z576" s="34">
        <f t="shared" si="143"/>
        <v>0.25509485512630009</v>
      </c>
      <c r="AA576" s="33">
        <f t="shared" si="144"/>
        <v>274.68613999999991</v>
      </c>
      <c r="AB576" s="34">
        <f t="shared" si="145"/>
        <v>0.31943220299562741</v>
      </c>
      <c r="AC576" s="33">
        <f>IFERROR($X576/VLOOKUP(CONCATENATE("USD",C576),[1]GEINDICE!AR$1:AS$65536,2,0),"")</f>
        <v>159.68802228412252</v>
      </c>
      <c r="AD576" s="33">
        <f>IFERROR($AA576/VLOOKUP(CONCATENATE("USD",C576),[1]GEINDICE!AR$1:AS$65536,2,0),"")</f>
        <v>51.009496750232103</v>
      </c>
      <c r="AE576" s="33">
        <f>IFERROR($X576/VLOOKUP(CONCATENATE("EUR",C576),[1]GEINDICE!AR$1:AS$65536,2,0),"")</f>
        <v>138.077651819262</v>
      </c>
      <c r="AF576" s="33">
        <f>IFERROR($AA576/VLOOKUP(CONCATENATE("EUR",C576),[1]GEINDICE!AR$1:AS$65536,2,0),"")</f>
        <v>44.106448505090064</v>
      </c>
      <c r="AG576" s="43" t="str">
        <f>VLOOKUP(E576,[1]Apresentação!AW$1:AX$65536,2,0)</f>
        <v xml:space="preserve">                    2 - LEATHER AUXILIARIES</v>
      </c>
      <c r="AH576" s="43" t="str">
        <f t="shared" si="146"/>
        <v xml:space="preserve">         5204000048 - NOVALTAN CN BR</v>
      </c>
      <c r="AI576" s="44" t="str">
        <f t="shared" si="147"/>
        <v xml:space="preserve">     L00032 - PARTNER INDUSTRIA E COMERCIO DE COUROS LTDA</v>
      </c>
      <c r="AJ576" t="str">
        <f t="shared" si="148"/>
        <v xml:space="preserve">     90 - SALES</v>
      </c>
      <c r="AK576" t="str">
        <f t="shared" si="149"/>
        <v/>
      </c>
      <c r="AL576">
        <f t="shared" si="150"/>
        <v>10</v>
      </c>
      <c r="AM576" t="str">
        <f t="shared" si="151"/>
        <v>2025 10</v>
      </c>
      <c r="AN576" t="str">
        <f t="shared" si="152"/>
        <v xml:space="preserve">PARTNER </v>
      </c>
    </row>
    <row r="577" spans="1:40" x14ac:dyDescent="0.35">
      <c r="A577">
        <v>84594</v>
      </c>
      <c r="B577" t="s">
        <v>274</v>
      </c>
      <c r="C577" s="31">
        <v>45972</v>
      </c>
      <c r="D577" t="s">
        <v>373</v>
      </c>
      <c r="E577" t="s">
        <v>374</v>
      </c>
      <c r="F577" t="s">
        <v>642</v>
      </c>
      <c r="G577" t="s">
        <v>643</v>
      </c>
      <c r="H577" t="s">
        <v>687</v>
      </c>
      <c r="I577" t="s">
        <v>688</v>
      </c>
      <c r="J577">
        <v>50</v>
      </c>
      <c r="K577">
        <v>513.25</v>
      </c>
      <c r="L577">
        <v>282.61693000000002</v>
      </c>
      <c r="M577">
        <v>103.37</v>
      </c>
      <c r="N577">
        <v>10.265000000000001</v>
      </c>
      <c r="O577" s="32">
        <f t="shared" si="136"/>
        <v>409.88</v>
      </c>
      <c r="P577" s="32">
        <f t="shared" si="137"/>
        <v>127.26306999999997</v>
      </c>
      <c r="Q577">
        <v>766830</v>
      </c>
      <c r="R577" t="s">
        <v>312</v>
      </c>
      <c r="S577" t="s">
        <v>312</v>
      </c>
      <c r="T577" t="str">
        <f t="shared" si="138"/>
        <v>VEN</v>
      </c>
      <c r="U577" t="s">
        <v>313</v>
      </c>
      <c r="V577" s="33">
        <f t="shared" si="139"/>
        <v>513.25</v>
      </c>
      <c r="W577">
        <f t="shared" si="140"/>
        <v>50</v>
      </c>
      <c r="X577" s="33">
        <f t="shared" si="141"/>
        <v>409.88</v>
      </c>
      <c r="Y577" s="33">
        <f t="shared" si="142"/>
        <v>103.37</v>
      </c>
      <c r="Z577" s="34">
        <f t="shared" si="143"/>
        <v>0.22847164150024349</v>
      </c>
      <c r="AA577" s="33">
        <f t="shared" si="144"/>
        <v>117.26306999999997</v>
      </c>
      <c r="AB577" s="34">
        <f t="shared" si="145"/>
        <v>0.2860912218210207</v>
      </c>
      <c r="AC577" s="33" t="str">
        <f>IFERROR($X577/VLOOKUP(CONCATENATE("USD",C577),[1]GEINDICE!AR$1:AS$65536,2,0),"")</f>
        <v/>
      </c>
      <c r="AD577" s="33" t="str">
        <f>IFERROR($AA577/VLOOKUP(CONCATENATE("USD",C577),[1]GEINDICE!AR$1:AS$65536,2,0),"")</f>
        <v/>
      </c>
      <c r="AE577" s="33" t="str">
        <f>IFERROR($X577/VLOOKUP(CONCATENATE("EUR",C577),[1]GEINDICE!AR$1:AS$65536,2,0),"")</f>
        <v/>
      </c>
      <c r="AF577" s="33" t="str">
        <f>IFERROR($AA577/VLOOKUP(CONCATENATE("EUR",C577),[1]GEINDICE!AR$1:AS$65536,2,0),"")</f>
        <v/>
      </c>
      <c r="AG577" s="43" t="str">
        <f>VLOOKUP(E577,[1]Apresentação!AW$1:AX$65536,2,0)</f>
        <v xml:space="preserve">                    2 - LEATHER AUXILIARIES</v>
      </c>
      <c r="AH577" s="43" t="str">
        <f t="shared" si="146"/>
        <v xml:space="preserve">         5204000048 - NOVALTAN CN BR</v>
      </c>
      <c r="AI577" s="44" t="str">
        <f t="shared" si="147"/>
        <v xml:space="preserve">     L00281 - ICL BENEFICIAMENTO DE COUROS LTDA.</v>
      </c>
      <c r="AJ577" t="str">
        <f t="shared" si="148"/>
        <v xml:space="preserve">     90 - SALES</v>
      </c>
      <c r="AK577" t="str">
        <f t="shared" si="149"/>
        <v/>
      </c>
      <c r="AL577">
        <f t="shared" si="150"/>
        <v>11</v>
      </c>
      <c r="AM577" t="str">
        <f t="shared" si="151"/>
        <v>2025 11</v>
      </c>
      <c r="AN577" t="str">
        <f t="shared" si="152"/>
        <v xml:space="preserve">ICL </v>
      </c>
    </row>
    <row r="578" spans="1:40" x14ac:dyDescent="0.35">
      <c r="A578">
        <v>83224</v>
      </c>
      <c r="B578" t="s">
        <v>274</v>
      </c>
      <c r="C578" s="31">
        <v>45861</v>
      </c>
      <c r="D578" t="s">
        <v>373</v>
      </c>
      <c r="E578" t="s">
        <v>374</v>
      </c>
      <c r="F578" t="s">
        <v>642</v>
      </c>
      <c r="G578" t="s">
        <v>643</v>
      </c>
      <c r="H578" t="s">
        <v>687</v>
      </c>
      <c r="I578" t="s">
        <v>688</v>
      </c>
      <c r="J578">
        <v>100</v>
      </c>
      <c r="K578">
        <v>1026.5</v>
      </c>
      <c r="L578">
        <v>565.25432000000001</v>
      </c>
      <c r="M578">
        <v>206.73</v>
      </c>
      <c r="N578">
        <v>10.265000000000001</v>
      </c>
      <c r="O578" s="32">
        <f t="shared" si="136"/>
        <v>819.77</v>
      </c>
      <c r="P578" s="32">
        <f t="shared" si="137"/>
        <v>254.51567999999997</v>
      </c>
      <c r="Q578">
        <v>744605</v>
      </c>
      <c r="R578" t="s">
        <v>312</v>
      </c>
      <c r="S578" t="s">
        <v>312</v>
      </c>
      <c r="T578" t="str">
        <f t="shared" si="138"/>
        <v>VEN</v>
      </c>
      <c r="U578" t="s">
        <v>437</v>
      </c>
      <c r="V578" s="33">
        <f t="shared" si="139"/>
        <v>1026.5</v>
      </c>
      <c r="W578">
        <f t="shared" si="140"/>
        <v>100</v>
      </c>
      <c r="X578" s="33">
        <f t="shared" si="141"/>
        <v>819.77</v>
      </c>
      <c r="Y578" s="33">
        <f t="shared" si="142"/>
        <v>206.73</v>
      </c>
      <c r="Z578" s="34">
        <f t="shared" si="143"/>
        <v>0.22846145153433997</v>
      </c>
      <c r="AA578" s="33">
        <f t="shared" si="144"/>
        <v>234.51567999999997</v>
      </c>
      <c r="AB578" s="34">
        <f t="shared" si="145"/>
        <v>0.28607497224831352</v>
      </c>
      <c r="AC578" s="33">
        <f>IFERROR($X578/VLOOKUP(CONCATENATE("USD",C578),[1]GEINDICE!AR$1:AS$65536,2,0),"")</f>
        <v>147.60790103894701</v>
      </c>
      <c r="AD578" s="33">
        <f>IFERROR($AA578/VLOOKUP(CONCATENATE("USD",C578),[1]GEINDICE!AR$1:AS$65536,2,0),"")</f>
        <v>42.226926193348575</v>
      </c>
      <c r="AE578" s="33">
        <f>IFERROR($X578/VLOOKUP(CONCATENATE("EUR",C578),[1]GEINDICE!AR$1:AS$65536,2,0),"")</f>
        <v>125.65643250203098</v>
      </c>
      <c r="AF578" s="33">
        <f>IFERROR($AA578/VLOOKUP(CONCATENATE("EUR",C578),[1]GEINDICE!AR$1:AS$65536,2,0),"")</f>
        <v>35.947160440840598</v>
      </c>
      <c r="AG578" s="43" t="str">
        <f>VLOOKUP(E578,[1]Apresentação!AW$1:AX$65536,2,0)</f>
        <v xml:space="preserve">                    2 - LEATHER AUXILIARIES</v>
      </c>
      <c r="AH578" s="43" t="str">
        <f t="shared" si="146"/>
        <v xml:space="preserve">         5204000048 - NOVALTAN CN BR</v>
      </c>
      <c r="AI578" s="44" t="str">
        <f t="shared" si="147"/>
        <v xml:space="preserve">     L00281 - ICL BENEFICIAMENTO DE COUROS LTDA.</v>
      </c>
      <c r="AJ578" t="str">
        <f t="shared" si="148"/>
        <v xml:space="preserve">     90 - SALES</v>
      </c>
      <c r="AK578" t="str">
        <f t="shared" si="149"/>
        <v/>
      </c>
      <c r="AL578">
        <f t="shared" si="150"/>
        <v>7</v>
      </c>
      <c r="AM578" t="str">
        <f t="shared" si="151"/>
        <v>2025 7</v>
      </c>
      <c r="AN578" t="str">
        <f t="shared" si="152"/>
        <v xml:space="preserve">ICL </v>
      </c>
    </row>
    <row r="579" spans="1:40" x14ac:dyDescent="0.35">
      <c r="A579">
        <v>83848</v>
      </c>
      <c r="B579" t="s">
        <v>274</v>
      </c>
      <c r="C579" s="31">
        <v>45912</v>
      </c>
      <c r="D579" t="s">
        <v>373</v>
      </c>
      <c r="E579" t="s">
        <v>374</v>
      </c>
      <c r="F579" t="s">
        <v>642</v>
      </c>
      <c r="G579" t="s">
        <v>643</v>
      </c>
      <c r="H579" t="s">
        <v>687</v>
      </c>
      <c r="I579" t="s">
        <v>688</v>
      </c>
      <c r="J579">
        <v>100</v>
      </c>
      <c r="K579">
        <v>1026.5</v>
      </c>
      <c r="L579">
        <v>565.25309000000004</v>
      </c>
      <c r="M579">
        <v>206.73</v>
      </c>
      <c r="N579">
        <v>10.265000000000001</v>
      </c>
      <c r="O579" s="32">
        <f t="shared" si="136"/>
        <v>819.77</v>
      </c>
      <c r="P579" s="32">
        <f t="shared" si="137"/>
        <v>254.51690999999994</v>
      </c>
      <c r="Q579">
        <v>761264</v>
      </c>
      <c r="R579" t="s">
        <v>312</v>
      </c>
      <c r="S579" t="s">
        <v>312</v>
      </c>
      <c r="T579" t="str">
        <f t="shared" si="138"/>
        <v>VEN</v>
      </c>
      <c r="U579" t="s">
        <v>437</v>
      </c>
      <c r="V579" s="33">
        <f t="shared" si="139"/>
        <v>1026.5</v>
      </c>
      <c r="W579">
        <f t="shared" si="140"/>
        <v>100</v>
      </c>
      <c r="X579" s="33">
        <f t="shared" si="141"/>
        <v>819.77</v>
      </c>
      <c r="Y579" s="33">
        <f t="shared" si="142"/>
        <v>206.73</v>
      </c>
      <c r="Z579" s="34">
        <f t="shared" si="143"/>
        <v>0.22846264978080852</v>
      </c>
      <c r="AA579" s="33">
        <f t="shared" si="144"/>
        <v>234.51690999999994</v>
      </c>
      <c r="AB579" s="34">
        <f t="shared" si="145"/>
        <v>0.28607647266916325</v>
      </c>
      <c r="AC579" s="33">
        <f>IFERROR($X579/VLOOKUP(CONCATENATE("USD",C579),[1]GEINDICE!AR$1:AS$65536,2,0),"")</f>
        <v>152.72276766585315</v>
      </c>
      <c r="AD579" s="33">
        <f>IFERROR($AA579/VLOOKUP(CONCATENATE("USD",C579),[1]GEINDICE!AR$1:AS$65536,2,0),"")</f>
        <v>43.690390670119406</v>
      </c>
      <c r="AE579" s="33">
        <f>IFERROR($X579/VLOOKUP(CONCATENATE("EUR",C579),[1]GEINDICE!AR$1:AS$65536,2,0),"")</f>
        <v>130.36432740168249</v>
      </c>
      <c r="AF579" s="33">
        <f>IFERROR($AA579/VLOOKUP(CONCATENATE("EUR",C579),[1]GEINDICE!AR$1:AS$65536,2,0),"")</f>
        <v>37.294166944961262</v>
      </c>
      <c r="AG579" s="43" t="str">
        <f>VLOOKUP(E579,[1]Apresentação!AW$1:AX$65536,2,0)</f>
        <v xml:space="preserve">                    2 - LEATHER AUXILIARIES</v>
      </c>
      <c r="AH579" s="43" t="str">
        <f t="shared" si="146"/>
        <v xml:space="preserve">         5204000048 - NOVALTAN CN BR</v>
      </c>
      <c r="AI579" s="44" t="str">
        <f t="shared" si="147"/>
        <v xml:space="preserve">     L00281 - ICL BENEFICIAMENTO DE COUROS LTDA.</v>
      </c>
      <c r="AJ579" t="str">
        <f t="shared" si="148"/>
        <v xml:space="preserve">     90 - SALES</v>
      </c>
      <c r="AK579" t="str">
        <f t="shared" si="149"/>
        <v/>
      </c>
      <c r="AL579">
        <f t="shared" si="150"/>
        <v>9</v>
      </c>
      <c r="AM579" t="str">
        <f t="shared" si="151"/>
        <v>2025 9</v>
      </c>
      <c r="AN579" t="str">
        <f t="shared" si="152"/>
        <v xml:space="preserve">ICL </v>
      </c>
    </row>
    <row r="580" spans="1:40" x14ac:dyDescent="0.35">
      <c r="A580">
        <v>83413</v>
      </c>
      <c r="B580" t="s">
        <v>274</v>
      </c>
      <c r="C580" s="31">
        <v>45876</v>
      </c>
      <c r="D580" t="s">
        <v>373</v>
      </c>
      <c r="E580" t="s">
        <v>374</v>
      </c>
      <c r="F580" t="s">
        <v>638</v>
      </c>
      <c r="G580" t="s">
        <v>639</v>
      </c>
      <c r="H580" t="s">
        <v>687</v>
      </c>
      <c r="I580" t="s">
        <v>688</v>
      </c>
      <c r="J580">
        <v>100</v>
      </c>
      <c r="K580">
        <v>1076.8</v>
      </c>
      <c r="L580">
        <v>565.25432000000001</v>
      </c>
      <c r="M580">
        <v>216.88</v>
      </c>
      <c r="N580">
        <v>10.768000000000001</v>
      </c>
      <c r="O580" s="32">
        <f t="shared" ref="O580:O643" si="153">$K580-$Y580</f>
        <v>859.92</v>
      </c>
      <c r="P580" s="32">
        <f t="shared" ref="P580:P643" si="154">($O580-$L580)</f>
        <v>294.66567999999995</v>
      </c>
      <c r="Q580">
        <v>749845</v>
      </c>
      <c r="R580" t="s">
        <v>312</v>
      </c>
      <c r="S580" t="s">
        <v>312</v>
      </c>
      <c r="T580" t="str">
        <f t="shared" ref="T580:T643" si="155">MID($U580,1,3)</f>
        <v>VEN</v>
      </c>
      <c r="U580" t="s">
        <v>313</v>
      </c>
      <c r="V580" s="33">
        <f t="shared" ref="V580:V643" si="156">IF($T580="DEV",-$K580,$K580)</f>
        <v>1076.8</v>
      </c>
      <c r="W580">
        <f t="shared" ref="W580:W643" si="157">IF($T580="DEV",-$J580,$J580)</f>
        <v>100</v>
      </c>
      <c r="X580" s="33">
        <f t="shared" ref="X580:X643" si="158">$V580-$Y580</f>
        <v>859.92</v>
      </c>
      <c r="Y580" s="33">
        <f t="shared" ref="Y580:Y643" si="159">IF(A580=59876,M580,IF(A580=59868,M580,IF(R580="6111",((K580*0.12)+M580),IF(T580="DEV",-M580,M580))))</f>
        <v>216.88</v>
      </c>
      <c r="Z580" s="34">
        <f t="shared" ref="Z580:Z643" si="160">IFERROR($AA580/$V580,0)</f>
        <v>0.25507585438335806</v>
      </c>
      <c r="AA580" s="33">
        <f t="shared" ref="AA580:AA643" si="161">IF(VLOOKUP(AL580,AR:AS,2,0)="sim",IF($T580="DEV",($X580-$L580),$P580)-(0.2*W580),IF(VLOOKUP(AL580,AR:AS,2,0)="OK",IF($T580="DEV",($X580-$L580),$P580)-(0.2*W580),IF($T580="DEV",($X580-$L580),$P580)))</f>
        <v>274.66567999999995</v>
      </c>
      <c r="AB580" s="34">
        <f t="shared" ref="AB580:AB643" si="162">IFERROR($AA580/$X580,0)</f>
        <v>0.31940841008465898</v>
      </c>
      <c r="AC580" s="33">
        <f>IFERROR($X580/VLOOKUP(CONCATENATE("USD",C580),[1]GEINDICE!AR$1:AS$65536,2,0),"")</f>
        <v>157.38497016728283</v>
      </c>
      <c r="AD580" s="33">
        <f>IFERROR($AA580/VLOOKUP(CONCATENATE("USD",C580),[1]GEINDICE!AR$1:AS$65536,2,0),"")</f>
        <v>50.270083092353296</v>
      </c>
      <c r="AE580" s="33">
        <f>IFERROR($X580/VLOOKUP(CONCATENATE("EUR",C580),[1]GEINDICE!AR$1:AS$65536,2,0),"")</f>
        <v>135.19904408527765</v>
      </c>
      <c r="AF580" s="33">
        <f>IFERROR($AA580/VLOOKUP(CONCATENATE("EUR",C580),[1]GEINDICE!AR$1:AS$65536,2,0),"")</f>
        <v>43.183711716244254</v>
      </c>
      <c r="AG580" s="43" t="str">
        <f>VLOOKUP(E580,[1]Apresentação!AW$1:AX$65536,2,0)</f>
        <v xml:space="preserve">                    2 - LEATHER AUXILIARIES</v>
      </c>
      <c r="AH580" s="43" t="str">
        <f t="shared" ref="AH580:AH643" si="163">CONCATENATE("         ",H580," - ",I580)</f>
        <v xml:space="preserve">         5204000048 - NOVALTAN CN BR</v>
      </c>
      <c r="AI580" s="44" t="str">
        <f t="shared" ref="AI580:AI643" si="164">CONCATENATE("     ",F580," - ",G580)</f>
        <v xml:space="preserve">     L00032 - PARTNER INDUSTRIA E COMERCIO DE COUROS LTDA</v>
      </c>
      <c r="AJ580" t="str">
        <f t="shared" ref="AJ580:AJ643" si="165">IF(RIGHT(I580,2)="BR","     90 - SALES","     93 - RESALES")</f>
        <v xml:space="preserve">     90 - SALES</v>
      </c>
      <c r="AK580" t="str">
        <f t="shared" ref="AK580:AK643" si="166">IF(R580="3201","EXP",IF(R580="7101","EXP",""))</f>
        <v/>
      </c>
      <c r="AL580">
        <f t="shared" ref="AL580:AL643" si="167">VLOOKUP(MONTH(C580),AQ:AR,2,0)</f>
        <v>8</v>
      </c>
      <c r="AM580" t="str">
        <f t="shared" ref="AM580:AM643" si="168">CONCATENATE(YEAR(C580)," ",MONTH(C580))</f>
        <v>2025 8</v>
      </c>
      <c r="AN580" t="str">
        <f t="shared" ref="AN580:AN643" si="169">MID(G580,1,SEARCH(" ",G580,1))</f>
        <v xml:space="preserve">PARTNER </v>
      </c>
    </row>
    <row r="581" spans="1:40" x14ac:dyDescent="0.35">
      <c r="A581">
        <v>82736</v>
      </c>
      <c r="B581" t="s">
        <v>274</v>
      </c>
      <c r="C581" s="31">
        <v>45819</v>
      </c>
      <c r="D581" t="s">
        <v>373</v>
      </c>
      <c r="E581" t="s">
        <v>374</v>
      </c>
      <c r="F581" t="s">
        <v>642</v>
      </c>
      <c r="G581" t="s">
        <v>643</v>
      </c>
      <c r="H581" t="s">
        <v>687</v>
      </c>
      <c r="I581" t="s">
        <v>688</v>
      </c>
      <c r="J581">
        <v>75</v>
      </c>
      <c r="K581">
        <v>769.88</v>
      </c>
      <c r="L581">
        <v>430.46726999999998</v>
      </c>
      <c r="M581">
        <v>155.06</v>
      </c>
      <c r="N581">
        <v>10.265000000000001</v>
      </c>
      <c r="O581" s="32">
        <f t="shared" si="153"/>
        <v>614.81999999999994</v>
      </c>
      <c r="P581" s="32">
        <f t="shared" si="154"/>
        <v>184.35272999999995</v>
      </c>
      <c r="Q581">
        <v>741110</v>
      </c>
      <c r="R581" t="s">
        <v>312</v>
      </c>
      <c r="S581" t="s">
        <v>312</v>
      </c>
      <c r="T581" t="str">
        <f t="shared" si="155"/>
        <v>VEN</v>
      </c>
      <c r="U581" t="s">
        <v>437</v>
      </c>
      <c r="V581" s="33">
        <f t="shared" si="156"/>
        <v>769.88</v>
      </c>
      <c r="W581">
        <f t="shared" si="157"/>
        <v>75</v>
      </c>
      <c r="X581" s="33">
        <f t="shared" si="158"/>
        <v>614.81999999999994</v>
      </c>
      <c r="Y581" s="33">
        <f t="shared" si="159"/>
        <v>155.06</v>
      </c>
      <c r="Z581" s="34">
        <f t="shared" si="160"/>
        <v>0.21997289187925384</v>
      </c>
      <c r="AA581" s="33">
        <f t="shared" si="161"/>
        <v>169.35272999999995</v>
      </c>
      <c r="AB581" s="34">
        <f t="shared" si="162"/>
        <v>0.27545091246218401</v>
      </c>
      <c r="AC581" s="33">
        <f>IFERROR($X581/VLOOKUP(CONCATENATE("USD",C581),[1]GEINDICE!AR$1:AS$65536,2,0),"")</f>
        <v>110.99837515797073</v>
      </c>
      <c r="AD581" s="33">
        <f>IFERROR($AA581/VLOOKUP(CONCATENATE("USD",C581),[1]GEINDICE!AR$1:AS$65536,2,0),"")</f>
        <v>30.574603719082855</v>
      </c>
      <c r="AE581" s="33">
        <f>IFERROR($X581/VLOOKUP(CONCATENATE("EUR",C581),[1]GEINDICE!AR$1:AS$65536,2,0),"")</f>
        <v>96.60449695960277</v>
      </c>
      <c r="AF581" s="33">
        <f>IFERROR($AA581/VLOOKUP(CONCATENATE("EUR",C581),[1]GEINDICE!AR$1:AS$65536,2,0),"")</f>
        <v>26.609796835472864</v>
      </c>
      <c r="AG581" s="43" t="str">
        <f>VLOOKUP(E581,[1]Apresentação!AW$1:AX$65536,2,0)</f>
        <v xml:space="preserve">                    2 - LEATHER AUXILIARIES</v>
      </c>
      <c r="AH581" s="43" t="str">
        <f t="shared" si="163"/>
        <v xml:space="preserve">         5204000048 - NOVALTAN CN BR</v>
      </c>
      <c r="AI581" s="44" t="str">
        <f t="shared" si="164"/>
        <v xml:space="preserve">     L00281 - ICL BENEFICIAMENTO DE COUROS LTDA.</v>
      </c>
      <c r="AJ581" t="str">
        <f t="shared" si="165"/>
        <v xml:space="preserve">     90 - SALES</v>
      </c>
      <c r="AK581" t="str">
        <f t="shared" si="166"/>
        <v/>
      </c>
      <c r="AL581">
        <f t="shared" si="167"/>
        <v>6</v>
      </c>
      <c r="AM581" t="str">
        <f t="shared" si="168"/>
        <v>2025 6</v>
      </c>
      <c r="AN581" t="str">
        <f t="shared" si="169"/>
        <v xml:space="preserve">ICL </v>
      </c>
    </row>
    <row r="582" spans="1:40" x14ac:dyDescent="0.35">
      <c r="A582">
        <v>84018</v>
      </c>
      <c r="B582" t="s">
        <v>274</v>
      </c>
      <c r="C582" s="31">
        <v>45929</v>
      </c>
      <c r="D582" t="s">
        <v>373</v>
      </c>
      <c r="E582" t="s">
        <v>374</v>
      </c>
      <c r="F582" t="s">
        <v>642</v>
      </c>
      <c r="G582" t="s">
        <v>643</v>
      </c>
      <c r="H582" t="s">
        <v>687</v>
      </c>
      <c r="I582" t="s">
        <v>688</v>
      </c>
      <c r="J582">
        <v>100</v>
      </c>
      <c r="K582">
        <v>1026.5</v>
      </c>
      <c r="L582">
        <v>565.23386000000005</v>
      </c>
      <c r="M582">
        <v>206.73</v>
      </c>
      <c r="N582">
        <v>10.265000000000001</v>
      </c>
      <c r="O582" s="32">
        <f t="shared" si="153"/>
        <v>819.77</v>
      </c>
      <c r="P582" s="32">
        <f t="shared" si="154"/>
        <v>254.53613999999993</v>
      </c>
      <c r="Q582">
        <v>762608</v>
      </c>
      <c r="R582" t="s">
        <v>312</v>
      </c>
      <c r="S582" t="s">
        <v>312</v>
      </c>
      <c r="T582" t="str">
        <f t="shared" si="155"/>
        <v>VEN</v>
      </c>
      <c r="U582" t="s">
        <v>313</v>
      </c>
      <c r="V582" s="33">
        <f t="shared" si="156"/>
        <v>1026.5</v>
      </c>
      <c r="W582">
        <f t="shared" si="157"/>
        <v>100</v>
      </c>
      <c r="X582" s="33">
        <f t="shared" si="158"/>
        <v>819.77</v>
      </c>
      <c r="Y582" s="33">
        <f t="shared" si="159"/>
        <v>206.73</v>
      </c>
      <c r="Z582" s="34">
        <f t="shared" si="160"/>
        <v>0.22848138334145146</v>
      </c>
      <c r="AA582" s="33">
        <f t="shared" si="161"/>
        <v>234.53613999999993</v>
      </c>
      <c r="AB582" s="34">
        <f t="shared" si="162"/>
        <v>0.28609993046830201</v>
      </c>
      <c r="AC582" s="33">
        <f>IFERROR($X582/VLOOKUP(CONCATENATE("USD",C582),[1]GEINDICE!AR$1:AS$65536,2,0),"")</f>
        <v>154.00815345018691</v>
      </c>
      <c r="AD582" s="33">
        <f>IFERROR($AA582/VLOOKUP(CONCATENATE("USD",C582),[1]GEINDICE!AR$1:AS$65536,2,0),"")</f>
        <v>44.06172199365006</v>
      </c>
      <c r="AE582" s="33">
        <f>IFERROR($X582/VLOOKUP(CONCATENATE("EUR",C582),[1]GEINDICE!AR$1:AS$65536,2,0),"")</f>
        <v>131.29344309555077</v>
      </c>
      <c r="AF582" s="33">
        <f>IFERROR($AA582/VLOOKUP(CONCATENATE("EUR",C582),[1]GEINDICE!AR$1:AS$65536,2,0),"")</f>
        <v>37.563044940581044</v>
      </c>
      <c r="AG582" s="43" t="str">
        <f>VLOOKUP(E582,[1]Apresentação!AW$1:AX$65536,2,0)</f>
        <v xml:space="preserve">                    2 - LEATHER AUXILIARIES</v>
      </c>
      <c r="AH582" s="43" t="str">
        <f t="shared" si="163"/>
        <v xml:space="preserve">         5204000048 - NOVALTAN CN BR</v>
      </c>
      <c r="AI582" s="44" t="str">
        <f t="shared" si="164"/>
        <v xml:space="preserve">     L00281 - ICL BENEFICIAMENTO DE COUROS LTDA.</v>
      </c>
      <c r="AJ582" t="str">
        <f t="shared" si="165"/>
        <v xml:space="preserve">     90 - SALES</v>
      </c>
      <c r="AK582" t="str">
        <f t="shared" si="166"/>
        <v/>
      </c>
      <c r="AL582">
        <f t="shared" si="167"/>
        <v>9</v>
      </c>
      <c r="AM582" t="str">
        <f t="shared" si="168"/>
        <v>2025 9</v>
      </c>
      <c r="AN582" t="str">
        <f t="shared" si="169"/>
        <v xml:space="preserve">ICL </v>
      </c>
    </row>
    <row r="583" spans="1:40" x14ac:dyDescent="0.35">
      <c r="A583">
        <v>83765</v>
      </c>
      <c r="B583" t="s">
        <v>274</v>
      </c>
      <c r="C583" s="31">
        <v>45905</v>
      </c>
      <c r="D583" t="s">
        <v>373</v>
      </c>
      <c r="E583" t="s">
        <v>374</v>
      </c>
      <c r="F583" t="s">
        <v>642</v>
      </c>
      <c r="G583" t="s">
        <v>643</v>
      </c>
      <c r="H583" t="s">
        <v>687</v>
      </c>
      <c r="I583" t="s">
        <v>688</v>
      </c>
      <c r="J583">
        <v>100</v>
      </c>
      <c r="K583">
        <v>1026.5</v>
      </c>
      <c r="L583">
        <v>565.25309000000004</v>
      </c>
      <c r="M583">
        <v>206.73</v>
      </c>
      <c r="N583">
        <v>10.265000000000001</v>
      </c>
      <c r="O583" s="32">
        <f t="shared" si="153"/>
        <v>819.77</v>
      </c>
      <c r="P583" s="32">
        <f t="shared" si="154"/>
        <v>254.51690999999994</v>
      </c>
      <c r="Q583">
        <v>760734</v>
      </c>
      <c r="R583" t="s">
        <v>312</v>
      </c>
      <c r="S583" t="s">
        <v>312</v>
      </c>
      <c r="T583" t="str">
        <f t="shared" si="155"/>
        <v>VEN</v>
      </c>
      <c r="U583" t="s">
        <v>437</v>
      </c>
      <c r="V583" s="33">
        <f t="shared" si="156"/>
        <v>1026.5</v>
      </c>
      <c r="W583">
        <f t="shared" si="157"/>
        <v>100</v>
      </c>
      <c r="X583" s="33">
        <f t="shared" si="158"/>
        <v>819.77</v>
      </c>
      <c r="Y583" s="33">
        <f t="shared" si="159"/>
        <v>206.73</v>
      </c>
      <c r="Z583" s="34">
        <f t="shared" si="160"/>
        <v>0.22846264978080852</v>
      </c>
      <c r="AA583" s="33">
        <f t="shared" si="161"/>
        <v>234.51690999999994</v>
      </c>
      <c r="AB583" s="34">
        <f t="shared" si="162"/>
        <v>0.28607647266916325</v>
      </c>
      <c r="AC583" s="33">
        <f>IFERROR($X583/VLOOKUP(CONCATENATE("USD",C583),[1]GEINDICE!AR$1:AS$65536,2,0),"")</f>
        <v>151.89927364364067</v>
      </c>
      <c r="AD583" s="33">
        <f>IFERROR($AA583/VLOOKUP(CONCATENATE("USD",C583),[1]GEINDICE!AR$1:AS$65536,2,0),"")</f>
        <v>43.454808404980717</v>
      </c>
      <c r="AE583" s="33">
        <f>IFERROR($X583/VLOOKUP(CONCATENATE("EUR",C583),[1]GEINDICE!AR$1:AS$65536,2,0),"")</f>
        <v>129.17697483493797</v>
      </c>
      <c r="AF583" s="33">
        <f>IFERROR($AA583/VLOOKUP(CONCATENATE("EUR",C583),[1]GEINDICE!AR$1:AS$65536,2,0),"")</f>
        <v>36.954493310852321</v>
      </c>
      <c r="AG583" s="43" t="str">
        <f>VLOOKUP(E583,[1]Apresentação!AW$1:AX$65536,2,0)</f>
        <v xml:space="preserve">                    2 - LEATHER AUXILIARIES</v>
      </c>
      <c r="AH583" s="43" t="str">
        <f t="shared" si="163"/>
        <v xml:space="preserve">         5204000048 - NOVALTAN CN BR</v>
      </c>
      <c r="AI583" s="44" t="str">
        <f t="shared" si="164"/>
        <v xml:space="preserve">     L00281 - ICL BENEFICIAMENTO DE COUROS LTDA.</v>
      </c>
      <c r="AJ583" t="str">
        <f t="shared" si="165"/>
        <v xml:space="preserve">     90 - SALES</v>
      </c>
      <c r="AK583" t="str">
        <f t="shared" si="166"/>
        <v/>
      </c>
      <c r="AL583">
        <f t="shared" si="167"/>
        <v>9</v>
      </c>
      <c r="AM583" t="str">
        <f t="shared" si="168"/>
        <v>2025 9</v>
      </c>
      <c r="AN583" t="str">
        <f t="shared" si="169"/>
        <v xml:space="preserve">ICL </v>
      </c>
    </row>
    <row r="584" spans="1:40" x14ac:dyDescent="0.35">
      <c r="A584">
        <v>83935</v>
      </c>
      <c r="B584" t="s">
        <v>274</v>
      </c>
      <c r="C584" s="31">
        <v>45922</v>
      </c>
      <c r="D584" t="s">
        <v>373</v>
      </c>
      <c r="E584" t="s">
        <v>374</v>
      </c>
      <c r="F584" t="s">
        <v>642</v>
      </c>
      <c r="G584" t="s">
        <v>643</v>
      </c>
      <c r="H584" t="s">
        <v>687</v>
      </c>
      <c r="I584" t="s">
        <v>688</v>
      </c>
      <c r="J584">
        <v>100</v>
      </c>
      <c r="K584">
        <v>1026.5</v>
      </c>
      <c r="L584">
        <v>565.23386000000005</v>
      </c>
      <c r="M584">
        <v>206.73</v>
      </c>
      <c r="N584">
        <v>10.265000000000001</v>
      </c>
      <c r="O584" s="32">
        <f t="shared" si="153"/>
        <v>819.77</v>
      </c>
      <c r="P584" s="32">
        <f t="shared" si="154"/>
        <v>254.53613999999993</v>
      </c>
      <c r="Q584">
        <v>761993</v>
      </c>
      <c r="R584" t="s">
        <v>312</v>
      </c>
      <c r="S584" t="s">
        <v>312</v>
      </c>
      <c r="T584" t="str">
        <f t="shared" si="155"/>
        <v>VEN</v>
      </c>
      <c r="U584" t="s">
        <v>437</v>
      </c>
      <c r="V584" s="33">
        <f t="shared" si="156"/>
        <v>1026.5</v>
      </c>
      <c r="W584">
        <f t="shared" si="157"/>
        <v>100</v>
      </c>
      <c r="X584" s="33">
        <f t="shared" si="158"/>
        <v>819.77</v>
      </c>
      <c r="Y584" s="33">
        <f t="shared" si="159"/>
        <v>206.73</v>
      </c>
      <c r="Z584" s="34">
        <f t="shared" si="160"/>
        <v>0.22848138334145146</v>
      </c>
      <c r="AA584" s="33">
        <f t="shared" si="161"/>
        <v>234.53613999999993</v>
      </c>
      <c r="AB584" s="34">
        <f t="shared" si="162"/>
        <v>0.28609993046830201</v>
      </c>
      <c r="AC584" s="33">
        <f>IFERROR($X584/VLOOKUP(CONCATENATE("USD",C584),[1]GEINDICE!AR$1:AS$65536,2,0),"")</f>
        <v>153.35129169238829</v>
      </c>
      <c r="AD584" s="33">
        <f>IFERROR($AA584/VLOOKUP(CONCATENATE("USD",C584),[1]GEINDICE!AR$1:AS$65536,2,0),"")</f>
        <v>43.873793890416586</v>
      </c>
      <c r="AE584" s="33">
        <f>IFERROR($X584/VLOOKUP(CONCATENATE("EUR",C584),[1]GEINDICE!AR$1:AS$65536,2,0),"")</f>
        <v>130.26696329254727</v>
      </c>
      <c r="AF584" s="33">
        <f>IFERROR($AA584/VLOOKUP(CONCATENATE("EUR",C584),[1]GEINDICE!AR$1:AS$65536,2,0),"")</f>
        <v>37.269369140314623</v>
      </c>
      <c r="AG584" s="43" t="str">
        <f>VLOOKUP(E584,[1]Apresentação!AW$1:AX$65536,2,0)</f>
        <v xml:space="preserve">                    2 - LEATHER AUXILIARIES</v>
      </c>
      <c r="AH584" s="43" t="str">
        <f t="shared" si="163"/>
        <v xml:space="preserve">         5204000048 - NOVALTAN CN BR</v>
      </c>
      <c r="AI584" s="44" t="str">
        <f t="shared" si="164"/>
        <v xml:space="preserve">     L00281 - ICL BENEFICIAMENTO DE COUROS LTDA.</v>
      </c>
      <c r="AJ584" t="str">
        <f t="shared" si="165"/>
        <v xml:space="preserve">     90 - SALES</v>
      </c>
      <c r="AK584" t="str">
        <f t="shared" si="166"/>
        <v/>
      </c>
      <c r="AL584">
        <f t="shared" si="167"/>
        <v>9</v>
      </c>
      <c r="AM584" t="str">
        <f t="shared" si="168"/>
        <v>2025 9</v>
      </c>
      <c r="AN584" t="str">
        <f t="shared" si="169"/>
        <v xml:space="preserve">ICL </v>
      </c>
    </row>
    <row r="585" spans="1:40" x14ac:dyDescent="0.35">
      <c r="A585">
        <v>83365</v>
      </c>
      <c r="B585" t="s">
        <v>274</v>
      </c>
      <c r="C585" s="31">
        <v>45873</v>
      </c>
      <c r="D585" t="s">
        <v>373</v>
      </c>
      <c r="E585" t="s">
        <v>374</v>
      </c>
      <c r="F585" t="s">
        <v>642</v>
      </c>
      <c r="G585" t="s">
        <v>643</v>
      </c>
      <c r="H585" t="s">
        <v>687</v>
      </c>
      <c r="I585" t="s">
        <v>688</v>
      </c>
      <c r="J585">
        <v>75</v>
      </c>
      <c r="K585">
        <v>769.88</v>
      </c>
      <c r="L585">
        <v>423.94074000000001</v>
      </c>
      <c r="M585">
        <v>155.06</v>
      </c>
      <c r="N585">
        <v>10.265000000000001</v>
      </c>
      <c r="O585" s="32">
        <f t="shared" si="153"/>
        <v>614.81999999999994</v>
      </c>
      <c r="P585" s="32">
        <f t="shared" si="154"/>
        <v>190.87925999999993</v>
      </c>
      <c r="Q585">
        <v>747818</v>
      </c>
      <c r="R585" t="s">
        <v>312</v>
      </c>
      <c r="S585" t="s">
        <v>312</v>
      </c>
      <c r="T585" t="str">
        <f t="shared" si="155"/>
        <v>VEN</v>
      </c>
      <c r="U585" t="s">
        <v>313</v>
      </c>
      <c r="V585" s="33">
        <f t="shared" si="156"/>
        <v>769.88</v>
      </c>
      <c r="W585">
        <f t="shared" si="157"/>
        <v>75</v>
      </c>
      <c r="X585" s="33">
        <f t="shared" si="158"/>
        <v>614.81999999999994</v>
      </c>
      <c r="Y585" s="33">
        <f t="shared" si="159"/>
        <v>155.06</v>
      </c>
      <c r="Z585" s="34">
        <f t="shared" si="160"/>
        <v>0.22845022600924811</v>
      </c>
      <c r="AA585" s="33">
        <f t="shared" si="161"/>
        <v>175.87925999999993</v>
      </c>
      <c r="AB585" s="34">
        <f t="shared" si="162"/>
        <v>0.28606626329657453</v>
      </c>
      <c r="AC585" s="33">
        <f>IFERROR($X585/VLOOKUP(CONCATENATE("USD",C585),[1]GEINDICE!AR$1:AS$65536,2,0),"")</f>
        <v>111.55625714441237</v>
      </c>
      <c r="AD585" s="33">
        <f>IFERROR($AA585/VLOOKUP(CONCATENATE("USD",C585),[1]GEINDICE!AR$1:AS$65536,2,0),"")</f>
        <v>31.912481628653843</v>
      </c>
      <c r="AE585" s="33">
        <f>IFERROR($X585/VLOOKUP(CONCATENATE("EUR",C585),[1]GEINDICE!AR$1:AS$65536,2,0),"")</f>
        <v>96.434789428280112</v>
      </c>
      <c r="AF585" s="33">
        <f>IFERROR($AA585/VLOOKUP(CONCATENATE("EUR",C585),[1]GEINDICE!AR$1:AS$65536,2,0),"")</f>
        <v>27.5867398635401</v>
      </c>
      <c r="AG585" s="43" t="str">
        <f>VLOOKUP(E585,[1]Apresentação!AW$1:AX$65536,2,0)</f>
        <v xml:space="preserve">                    2 - LEATHER AUXILIARIES</v>
      </c>
      <c r="AH585" s="43" t="str">
        <f t="shared" si="163"/>
        <v xml:space="preserve">         5204000048 - NOVALTAN CN BR</v>
      </c>
      <c r="AI585" s="44" t="str">
        <f t="shared" si="164"/>
        <v xml:space="preserve">     L00281 - ICL BENEFICIAMENTO DE COUROS LTDA.</v>
      </c>
      <c r="AJ585" t="str">
        <f t="shared" si="165"/>
        <v xml:space="preserve">     90 - SALES</v>
      </c>
      <c r="AK585" t="str">
        <f t="shared" si="166"/>
        <v/>
      </c>
      <c r="AL585">
        <f t="shared" si="167"/>
        <v>8</v>
      </c>
      <c r="AM585" t="str">
        <f t="shared" si="168"/>
        <v>2025 8</v>
      </c>
      <c r="AN585" t="str">
        <f t="shared" si="169"/>
        <v xml:space="preserve">ICL </v>
      </c>
    </row>
    <row r="586" spans="1:40" x14ac:dyDescent="0.35">
      <c r="A586">
        <v>83039</v>
      </c>
      <c r="B586" t="s">
        <v>274</v>
      </c>
      <c r="C586" s="31">
        <v>45847</v>
      </c>
      <c r="D586" t="s">
        <v>373</v>
      </c>
      <c r="E586" t="s">
        <v>374</v>
      </c>
      <c r="F586" t="s">
        <v>642</v>
      </c>
      <c r="G586" t="s">
        <v>643</v>
      </c>
      <c r="H586" t="s">
        <v>687</v>
      </c>
      <c r="I586" t="s">
        <v>688</v>
      </c>
      <c r="J586">
        <v>100</v>
      </c>
      <c r="K586">
        <v>1026.5</v>
      </c>
      <c r="L586">
        <v>573.95636000000002</v>
      </c>
      <c r="M586">
        <v>206.73</v>
      </c>
      <c r="N586">
        <v>10.265000000000001</v>
      </c>
      <c r="O586" s="32">
        <f t="shared" si="153"/>
        <v>819.77</v>
      </c>
      <c r="P586" s="32">
        <f t="shared" si="154"/>
        <v>245.81363999999996</v>
      </c>
      <c r="Q586">
        <v>743316</v>
      </c>
      <c r="R586" t="s">
        <v>312</v>
      </c>
      <c r="S586" t="s">
        <v>312</v>
      </c>
      <c r="T586" t="str">
        <f t="shared" si="155"/>
        <v>VEN</v>
      </c>
      <c r="U586" t="s">
        <v>313</v>
      </c>
      <c r="V586" s="33">
        <f t="shared" si="156"/>
        <v>1026.5</v>
      </c>
      <c r="W586">
        <f t="shared" si="157"/>
        <v>100</v>
      </c>
      <c r="X586" s="33">
        <f t="shared" si="158"/>
        <v>819.77</v>
      </c>
      <c r="Y586" s="33">
        <f t="shared" si="159"/>
        <v>206.73</v>
      </c>
      <c r="Z586" s="34">
        <f t="shared" si="160"/>
        <v>0.2199840623477837</v>
      </c>
      <c r="AA586" s="33">
        <f t="shared" si="161"/>
        <v>225.81363999999996</v>
      </c>
      <c r="AB586" s="34">
        <f t="shared" si="162"/>
        <v>0.27545975090574182</v>
      </c>
      <c r="AC586" s="33">
        <f>IFERROR($X586/VLOOKUP(CONCATENATE("USD",C586),[1]GEINDICE!AR$1:AS$65536,2,0),"")</f>
        <v>150.06956394390949</v>
      </c>
      <c r="AD586" s="33">
        <f>IFERROR($AA586/VLOOKUP(CONCATENATE("USD",C586),[1]GEINDICE!AR$1:AS$65536,2,0),"")</f>
        <v>41.338124702522599</v>
      </c>
      <c r="AE586" s="33">
        <f>IFERROR($X586/VLOOKUP(CONCATENATE("EUR",C586),[1]GEINDICE!AR$1:AS$65536,2,0),"")</f>
        <v>128.18720582946318</v>
      </c>
      <c r="AF586" s="33">
        <f>IFERROR($AA586/VLOOKUP(CONCATENATE("EUR",C586),[1]GEINDICE!AR$1:AS$65536,2,0),"")</f>
        <v>35.310415787086981</v>
      </c>
      <c r="AG586" s="43" t="str">
        <f>VLOOKUP(E586,[1]Apresentação!AW$1:AX$65536,2,0)</f>
        <v xml:space="preserve">                    2 - LEATHER AUXILIARIES</v>
      </c>
      <c r="AH586" s="43" t="str">
        <f t="shared" si="163"/>
        <v xml:space="preserve">         5204000048 - NOVALTAN CN BR</v>
      </c>
      <c r="AI586" s="44" t="str">
        <f t="shared" si="164"/>
        <v xml:space="preserve">     L00281 - ICL BENEFICIAMENTO DE COUROS LTDA.</v>
      </c>
      <c r="AJ586" t="str">
        <f t="shared" si="165"/>
        <v xml:space="preserve">     90 - SALES</v>
      </c>
      <c r="AK586" t="str">
        <f t="shared" si="166"/>
        <v/>
      </c>
      <c r="AL586">
        <f t="shared" si="167"/>
        <v>7</v>
      </c>
      <c r="AM586" t="str">
        <f t="shared" si="168"/>
        <v>2025 7</v>
      </c>
      <c r="AN586" t="str">
        <f t="shared" si="169"/>
        <v xml:space="preserve">ICL </v>
      </c>
    </row>
    <row r="587" spans="1:40" x14ac:dyDescent="0.35">
      <c r="A587">
        <v>82802</v>
      </c>
      <c r="B587" t="s">
        <v>274</v>
      </c>
      <c r="C587" s="31">
        <v>45825</v>
      </c>
      <c r="D587" t="s">
        <v>373</v>
      </c>
      <c r="E587" t="s">
        <v>374</v>
      </c>
      <c r="F587" t="s">
        <v>642</v>
      </c>
      <c r="G587" t="s">
        <v>643</v>
      </c>
      <c r="H587" t="s">
        <v>687</v>
      </c>
      <c r="I587" t="s">
        <v>688</v>
      </c>
      <c r="J587">
        <v>75</v>
      </c>
      <c r="K587">
        <v>769.88</v>
      </c>
      <c r="L587">
        <v>430.46726999999998</v>
      </c>
      <c r="M587">
        <v>155.06</v>
      </c>
      <c r="N587">
        <v>10.265000000000001</v>
      </c>
      <c r="O587" s="32">
        <f t="shared" si="153"/>
        <v>614.81999999999994</v>
      </c>
      <c r="P587" s="32">
        <f t="shared" si="154"/>
        <v>184.35272999999995</v>
      </c>
      <c r="Q587">
        <v>741576</v>
      </c>
      <c r="R587" t="s">
        <v>312</v>
      </c>
      <c r="S587" t="s">
        <v>312</v>
      </c>
      <c r="T587" t="str">
        <f t="shared" si="155"/>
        <v>VEN</v>
      </c>
      <c r="U587" t="s">
        <v>437</v>
      </c>
      <c r="V587" s="33">
        <f t="shared" si="156"/>
        <v>769.88</v>
      </c>
      <c r="W587">
        <f t="shared" si="157"/>
        <v>75</v>
      </c>
      <c r="X587" s="33">
        <f t="shared" si="158"/>
        <v>614.81999999999994</v>
      </c>
      <c r="Y587" s="33">
        <f t="shared" si="159"/>
        <v>155.06</v>
      </c>
      <c r="Z587" s="34">
        <f t="shared" si="160"/>
        <v>0.21997289187925384</v>
      </c>
      <c r="AA587" s="33">
        <f t="shared" si="161"/>
        <v>169.35272999999995</v>
      </c>
      <c r="AB587" s="34">
        <f t="shared" si="162"/>
        <v>0.27545091246218401</v>
      </c>
      <c r="AC587" s="33">
        <f>IFERROR($X587/VLOOKUP(CONCATENATE("USD",C587),[1]GEINDICE!AR$1:AS$65536,2,0),"")</f>
        <v>112.2487356909426</v>
      </c>
      <c r="AD587" s="33">
        <f>IFERROR($AA587/VLOOKUP(CONCATENATE("USD",C587),[1]GEINDICE!AR$1:AS$65536,2,0),"")</f>
        <v>30.919016668796658</v>
      </c>
      <c r="AE587" s="33">
        <f>IFERROR($X587/VLOOKUP(CONCATENATE("EUR",C587),[1]GEINDICE!AR$1:AS$65536,2,0),"")</f>
        <v>97.310900428926402</v>
      </c>
      <c r="AF587" s="33">
        <f>IFERROR($AA587/VLOOKUP(CONCATENATE("EUR",C587),[1]GEINDICE!AR$1:AS$65536,2,0),"")</f>
        <v>26.804376315664509</v>
      </c>
      <c r="AG587" s="43" t="str">
        <f>VLOOKUP(E587,[1]Apresentação!AW$1:AX$65536,2,0)</f>
        <v xml:space="preserve">                    2 - LEATHER AUXILIARIES</v>
      </c>
      <c r="AH587" s="43" t="str">
        <f t="shared" si="163"/>
        <v xml:space="preserve">         5204000048 - NOVALTAN CN BR</v>
      </c>
      <c r="AI587" s="44" t="str">
        <f t="shared" si="164"/>
        <v xml:space="preserve">     L00281 - ICL BENEFICIAMENTO DE COUROS LTDA.</v>
      </c>
      <c r="AJ587" t="str">
        <f t="shared" si="165"/>
        <v xml:space="preserve">     90 - SALES</v>
      </c>
      <c r="AK587" t="str">
        <f t="shared" si="166"/>
        <v/>
      </c>
      <c r="AL587">
        <f t="shared" si="167"/>
        <v>6</v>
      </c>
      <c r="AM587" t="str">
        <f t="shared" si="168"/>
        <v>2025 6</v>
      </c>
      <c r="AN587" t="str">
        <f t="shared" si="169"/>
        <v xml:space="preserve">ICL </v>
      </c>
    </row>
    <row r="588" spans="1:40" x14ac:dyDescent="0.35">
      <c r="A588">
        <v>82813</v>
      </c>
      <c r="B588" t="s">
        <v>274</v>
      </c>
      <c r="C588" s="31">
        <v>45826</v>
      </c>
      <c r="D588" t="s">
        <v>373</v>
      </c>
      <c r="E588" t="s">
        <v>374</v>
      </c>
      <c r="F588" t="s">
        <v>638</v>
      </c>
      <c r="G588" t="s">
        <v>639</v>
      </c>
      <c r="H588" t="s">
        <v>687</v>
      </c>
      <c r="I588" t="s">
        <v>688</v>
      </c>
      <c r="J588">
        <v>100</v>
      </c>
      <c r="K588">
        <v>1076.8</v>
      </c>
      <c r="L588">
        <v>573.95636000000002</v>
      </c>
      <c r="M588">
        <v>216.88</v>
      </c>
      <c r="N588">
        <v>10.768000000000001</v>
      </c>
      <c r="O588" s="32">
        <f t="shared" si="153"/>
        <v>859.92</v>
      </c>
      <c r="P588" s="32">
        <f t="shared" si="154"/>
        <v>285.96363999999994</v>
      </c>
      <c r="Q588">
        <v>741630</v>
      </c>
      <c r="R588" t="s">
        <v>312</v>
      </c>
      <c r="S588" t="s">
        <v>312</v>
      </c>
      <c r="T588" t="str">
        <f t="shared" si="155"/>
        <v>VEN</v>
      </c>
      <c r="U588" t="s">
        <v>437</v>
      </c>
      <c r="V588" s="33">
        <f t="shared" si="156"/>
        <v>1076.8</v>
      </c>
      <c r="W588">
        <f t="shared" si="157"/>
        <v>100</v>
      </c>
      <c r="X588" s="33">
        <f t="shared" si="158"/>
        <v>859.92</v>
      </c>
      <c r="Y588" s="33">
        <f t="shared" si="159"/>
        <v>216.88</v>
      </c>
      <c r="Z588" s="34">
        <f t="shared" si="160"/>
        <v>0.24699446508172357</v>
      </c>
      <c r="AA588" s="33">
        <f t="shared" si="161"/>
        <v>265.96363999999994</v>
      </c>
      <c r="AB588" s="34">
        <f t="shared" si="162"/>
        <v>0.30928881756442456</v>
      </c>
      <c r="AC588" s="33">
        <f>IFERROR($X588/VLOOKUP(CONCATENATE("USD",C588),[1]GEINDICE!AR$1:AS$65536,2,0),"")</f>
        <v>156.69381730716665</v>
      </c>
      <c r="AD588" s="33">
        <f>IFERROR($AA588/VLOOKUP(CONCATENATE("USD",C588),[1]GEINDICE!AR$1:AS$65536,2,0),"")</f>
        <v>48.463645474589534</v>
      </c>
      <c r="AE588" s="33">
        <f>IFERROR($X588/VLOOKUP(CONCATENATE("EUR",C588),[1]GEINDICE!AR$1:AS$65536,2,0),"")</f>
        <v>136.00733875304462</v>
      </c>
      <c r="AF588" s="33">
        <f>IFERROR($AA588/VLOOKUP(CONCATENATE("EUR",C588),[1]GEINDICE!AR$1:AS$65536,2,0),"")</f>
        <v>42.065548983013308</v>
      </c>
      <c r="AG588" s="43" t="str">
        <f>VLOOKUP(E588,[1]Apresentação!AW$1:AX$65536,2,0)</f>
        <v xml:space="preserve">                    2 - LEATHER AUXILIARIES</v>
      </c>
      <c r="AH588" s="43" t="str">
        <f t="shared" si="163"/>
        <v xml:space="preserve">         5204000048 - NOVALTAN CN BR</v>
      </c>
      <c r="AI588" s="44" t="str">
        <f t="shared" si="164"/>
        <v xml:space="preserve">     L00032 - PARTNER INDUSTRIA E COMERCIO DE COUROS LTDA</v>
      </c>
      <c r="AJ588" t="str">
        <f t="shared" si="165"/>
        <v xml:space="preserve">     90 - SALES</v>
      </c>
      <c r="AK588" t="str">
        <f t="shared" si="166"/>
        <v/>
      </c>
      <c r="AL588">
        <f t="shared" si="167"/>
        <v>6</v>
      </c>
      <c r="AM588" t="str">
        <f t="shared" si="168"/>
        <v>2025 6</v>
      </c>
      <c r="AN588" t="str">
        <f t="shared" si="169"/>
        <v xml:space="preserve">PARTNER </v>
      </c>
    </row>
    <row r="589" spans="1:40" x14ac:dyDescent="0.35">
      <c r="A589">
        <v>83946</v>
      </c>
      <c r="B589" t="s">
        <v>274</v>
      </c>
      <c r="C589" s="31">
        <v>45923</v>
      </c>
      <c r="D589" t="s">
        <v>373</v>
      </c>
      <c r="E589" t="s">
        <v>374</v>
      </c>
      <c r="F589" t="s">
        <v>638</v>
      </c>
      <c r="G589" t="s">
        <v>639</v>
      </c>
      <c r="H589" t="s">
        <v>687</v>
      </c>
      <c r="I589" t="s">
        <v>688</v>
      </c>
      <c r="J589">
        <v>100</v>
      </c>
      <c r="K589">
        <v>1076.8</v>
      </c>
      <c r="L589">
        <v>565.23386000000005</v>
      </c>
      <c r="M589">
        <v>216.88</v>
      </c>
      <c r="N589">
        <v>10.768000000000001</v>
      </c>
      <c r="O589" s="32">
        <f t="shared" si="153"/>
        <v>859.92</v>
      </c>
      <c r="P589" s="32">
        <f t="shared" si="154"/>
        <v>294.68613999999991</v>
      </c>
      <c r="Q589">
        <v>762088</v>
      </c>
      <c r="R589" t="s">
        <v>312</v>
      </c>
      <c r="S589" t="s">
        <v>312</v>
      </c>
      <c r="T589" t="str">
        <f t="shared" si="155"/>
        <v>VEN</v>
      </c>
      <c r="U589" t="s">
        <v>313</v>
      </c>
      <c r="V589" s="33">
        <f t="shared" si="156"/>
        <v>1076.8</v>
      </c>
      <c r="W589">
        <f t="shared" si="157"/>
        <v>100</v>
      </c>
      <c r="X589" s="33">
        <f t="shared" si="158"/>
        <v>859.92</v>
      </c>
      <c r="Y589" s="33">
        <f t="shared" si="159"/>
        <v>216.88</v>
      </c>
      <c r="Z589" s="34">
        <f t="shared" si="160"/>
        <v>0.25509485512630009</v>
      </c>
      <c r="AA589" s="33">
        <f t="shared" si="161"/>
        <v>274.68613999999991</v>
      </c>
      <c r="AB589" s="34">
        <f t="shared" si="162"/>
        <v>0.31943220299562741</v>
      </c>
      <c r="AC589" s="33">
        <f>IFERROR($X589/VLOOKUP(CONCATENATE("USD",C589),[1]GEINDICE!AR$1:AS$65536,2,0),"")</f>
        <v>162.05642349659837</v>
      </c>
      <c r="AD589" s="33">
        <f>IFERROR($AA589/VLOOKUP(CONCATENATE("USD",C589),[1]GEINDICE!AR$1:AS$65536,2,0),"")</f>
        <v>51.766040367110776</v>
      </c>
      <c r="AE589" s="33">
        <f>IFERROR($X589/VLOOKUP(CONCATENATE("EUR",C589),[1]GEINDICE!AR$1:AS$65536,2,0),"")</f>
        <v>137.32353880549343</v>
      </c>
      <c r="AF589" s="33">
        <f>IFERROR($AA589/VLOOKUP(CONCATENATE("EUR",C589),[1]GEINDICE!AR$1:AS$65536,2,0),"")</f>
        <v>43.865560523794301</v>
      </c>
      <c r="AG589" s="43" t="str">
        <f>VLOOKUP(E589,[1]Apresentação!AW$1:AX$65536,2,0)</f>
        <v xml:space="preserve">                    2 - LEATHER AUXILIARIES</v>
      </c>
      <c r="AH589" s="43" t="str">
        <f t="shared" si="163"/>
        <v xml:space="preserve">         5204000048 - NOVALTAN CN BR</v>
      </c>
      <c r="AI589" s="44" t="str">
        <f t="shared" si="164"/>
        <v xml:space="preserve">     L00032 - PARTNER INDUSTRIA E COMERCIO DE COUROS LTDA</v>
      </c>
      <c r="AJ589" t="str">
        <f t="shared" si="165"/>
        <v xml:space="preserve">     90 - SALES</v>
      </c>
      <c r="AK589" t="str">
        <f t="shared" si="166"/>
        <v/>
      </c>
      <c r="AL589">
        <f t="shared" si="167"/>
        <v>9</v>
      </c>
      <c r="AM589" t="str">
        <f t="shared" si="168"/>
        <v>2025 9</v>
      </c>
      <c r="AN589" t="str">
        <f t="shared" si="169"/>
        <v xml:space="preserve">PARTNER </v>
      </c>
    </row>
    <row r="590" spans="1:40" x14ac:dyDescent="0.35">
      <c r="A590">
        <v>83448</v>
      </c>
      <c r="B590" t="s">
        <v>274</v>
      </c>
      <c r="C590" s="31">
        <v>45880</v>
      </c>
      <c r="D590" t="s">
        <v>373</v>
      </c>
      <c r="E590" t="s">
        <v>374</v>
      </c>
      <c r="F590" t="s">
        <v>642</v>
      </c>
      <c r="G590" t="s">
        <v>643</v>
      </c>
      <c r="H590" t="s">
        <v>687</v>
      </c>
      <c r="I590" t="s">
        <v>688</v>
      </c>
      <c r="J590">
        <v>100</v>
      </c>
      <c r="K590">
        <v>1026.5</v>
      </c>
      <c r="L590">
        <v>565.25432000000001</v>
      </c>
      <c r="M590">
        <v>206.73</v>
      </c>
      <c r="N590">
        <v>10.265000000000001</v>
      </c>
      <c r="O590" s="32">
        <f t="shared" si="153"/>
        <v>819.77</v>
      </c>
      <c r="P590" s="32">
        <f t="shared" si="154"/>
        <v>254.51567999999997</v>
      </c>
      <c r="Q590">
        <v>752387</v>
      </c>
      <c r="R590" t="s">
        <v>312</v>
      </c>
      <c r="S590" t="s">
        <v>312</v>
      </c>
      <c r="T590" t="str">
        <f t="shared" si="155"/>
        <v>VEN</v>
      </c>
      <c r="U590" t="s">
        <v>313</v>
      </c>
      <c r="V590" s="33">
        <f t="shared" si="156"/>
        <v>1026.5</v>
      </c>
      <c r="W590">
        <f t="shared" si="157"/>
        <v>100</v>
      </c>
      <c r="X590" s="33">
        <f t="shared" si="158"/>
        <v>819.77</v>
      </c>
      <c r="Y590" s="33">
        <f t="shared" si="159"/>
        <v>206.73</v>
      </c>
      <c r="Z590" s="34">
        <f t="shared" si="160"/>
        <v>0.22846145153433997</v>
      </c>
      <c r="AA590" s="33">
        <f t="shared" si="161"/>
        <v>234.51567999999997</v>
      </c>
      <c r="AB590" s="34">
        <f t="shared" si="162"/>
        <v>0.28607497224831352</v>
      </c>
      <c r="AC590" s="33">
        <f>IFERROR($X590/VLOOKUP(CONCATENATE("USD",C590),[1]GEINDICE!AR$1:AS$65536,2,0),"")</f>
        <v>150.4910689699484</v>
      </c>
      <c r="AD590" s="33">
        <f>IFERROR($AA590/VLOOKUP(CONCATENATE("USD",C590),[1]GEINDICE!AR$1:AS$65536,2,0),"")</f>
        <v>43.05172837919703</v>
      </c>
      <c r="AE590" s="33">
        <f>IFERROR($X590/VLOOKUP(CONCATENATE("EUR",C590),[1]GEINDICE!AR$1:AS$65536,2,0),"")</f>
        <v>129.64480010121457</v>
      </c>
      <c r="AF590" s="33">
        <f>IFERROR($AA590/VLOOKUP(CONCATENATE("EUR",C590),[1]GEINDICE!AR$1:AS$65536,2,0),"")</f>
        <v>37.088132591093114</v>
      </c>
      <c r="AG590" s="43" t="str">
        <f>VLOOKUP(E590,[1]Apresentação!AW$1:AX$65536,2,0)</f>
        <v xml:space="preserve">                    2 - LEATHER AUXILIARIES</v>
      </c>
      <c r="AH590" s="43" t="str">
        <f t="shared" si="163"/>
        <v xml:space="preserve">         5204000048 - NOVALTAN CN BR</v>
      </c>
      <c r="AI590" s="44" t="str">
        <f t="shared" si="164"/>
        <v xml:space="preserve">     L00281 - ICL BENEFICIAMENTO DE COUROS LTDA.</v>
      </c>
      <c r="AJ590" t="str">
        <f t="shared" si="165"/>
        <v xml:space="preserve">     90 - SALES</v>
      </c>
      <c r="AK590" t="str">
        <f t="shared" si="166"/>
        <v/>
      </c>
      <c r="AL590">
        <f t="shared" si="167"/>
        <v>8</v>
      </c>
      <c r="AM590" t="str">
        <f t="shared" si="168"/>
        <v>2025 8</v>
      </c>
      <c r="AN590" t="str">
        <f t="shared" si="169"/>
        <v xml:space="preserve">ICL </v>
      </c>
    </row>
    <row r="591" spans="1:40" x14ac:dyDescent="0.35">
      <c r="A591">
        <v>82942</v>
      </c>
      <c r="B591" t="s">
        <v>274</v>
      </c>
      <c r="C591" s="31">
        <v>45839</v>
      </c>
      <c r="D591" t="s">
        <v>373</v>
      </c>
      <c r="E591" t="s">
        <v>374</v>
      </c>
      <c r="F591" t="s">
        <v>642</v>
      </c>
      <c r="G591" t="s">
        <v>643</v>
      </c>
      <c r="H591" t="s">
        <v>687</v>
      </c>
      <c r="I591" t="s">
        <v>688</v>
      </c>
      <c r="J591">
        <v>50</v>
      </c>
      <c r="K591">
        <v>513.25</v>
      </c>
      <c r="L591">
        <v>286.97818000000001</v>
      </c>
      <c r="M591">
        <v>103.37</v>
      </c>
      <c r="N591">
        <v>10.265000000000001</v>
      </c>
      <c r="O591" s="32">
        <f t="shared" si="153"/>
        <v>409.88</v>
      </c>
      <c r="P591" s="32">
        <f t="shared" si="154"/>
        <v>122.90181999999999</v>
      </c>
      <c r="Q591">
        <v>742527</v>
      </c>
      <c r="R591" t="s">
        <v>312</v>
      </c>
      <c r="S591" t="s">
        <v>312</v>
      </c>
      <c r="T591" t="str">
        <f t="shared" si="155"/>
        <v>VEN</v>
      </c>
      <c r="U591" t="s">
        <v>437</v>
      </c>
      <c r="V591" s="33">
        <f t="shared" si="156"/>
        <v>513.25</v>
      </c>
      <c r="W591">
        <f t="shared" si="157"/>
        <v>50</v>
      </c>
      <c r="X591" s="33">
        <f t="shared" si="158"/>
        <v>409.88</v>
      </c>
      <c r="Y591" s="33">
        <f t="shared" si="159"/>
        <v>103.37</v>
      </c>
      <c r="Z591" s="34">
        <f t="shared" si="160"/>
        <v>0.21997432050657573</v>
      </c>
      <c r="AA591" s="33">
        <f t="shared" si="161"/>
        <v>112.90181999999999</v>
      </c>
      <c r="AB591" s="34">
        <f t="shared" si="162"/>
        <v>0.27545091246218401</v>
      </c>
      <c r="AC591" s="33">
        <f>IFERROR($X591/VLOOKUP(CONCATENATE("USD",C591),[1]GEINDICE!AR$1:AS$65536,2,0),"")</f>
        <v>75.192163049659698</v>
      </c>
      <c r="AD591" s="33">
        <f>IFERROR($AA591/VLOOKUP(CONCATENATE("USD",C591),[1]GEINDICE!AR$1:AS$65536,2,0),"")</f>
        <v>20.71174992203408</v>
      </c>
      <c r="AE591" s="33">
        <f>IFERROR($X591/VLOOKUP(CONCATENATE("EUR",C591),[1]GEINDICE!AR$1:AS$65536,2,0),"")</f>
        <v>63.852193419740779</v>
      </c>
      <c r="AF591" s="33">
        <f>IFERROR($AA591/VLOOKUP(CONCATENATE("EUR",C591),[1]GEINDICE!AR$1:AS$65536,2,0),"")</f>
        <v>17.588144940179461</v>
      </c>
      <c r="AG591" s="43" t="str">
        <f>VLOOKUP(E591,[1]Apresentação!AW$1:AX$65536,2,0)</f>
        <v xml:space="preserve">                    2 - LEATHER AUXILIARIES</v>
      </c>
      <c r="AH591" s="43" t="str">
        <f t="shared" si="163"/>
        <v xml:space="preserve">         5204000048 - NOVALTAN CN BR</v>
      </c>
      <c r="AI591" s="44" t="str">
        <f t="shared" si="164"/>
        <v xml:space="preserve">     L00281 - ICL BENEFICIAMENTO DE COUROS LTDA.</v>
      </c>
      <c r="AJ591" t="str">
        <f t="shared" si="165"/>
        <v xml:space="preserve">     90 - SALES</v>
      </c>
      <c r="AK591" t="str">
        <f t="shared" si="166"/>
        <v/>
      </c>
      <c r="AL591">
        <f t="shared" si="167"/>
        <v>7</v>
      </c>
      <c r="AM591" t="str">
        <f t="shared" si="168"/>
        <v>2025 7</v>
      </c>
      <c r="AN591" t="str">
        <f t="shared" si="169"/>
        <v xml:space="preserve">ICL </v>
      </c>
    </row>
    <row r="592" spans="1:40" x14ac:dyDescent="0.35">
      <c r="A592">
        <v>83533</v>
      </c>
      <c r="B592" t="s">
        <v>274</v>
      </c>
      <c r="C592" s="31">
        <v>45887</v>
      </c>
      <c r="D592" t="s">
        <v>373</v>
      </c>
      <c r="E592" t="s">
        <v>374</v>
      </c>
      <c r="F592" t="s">
        <v>642</v>
      </c>
      <c r="G592" t="s">
        <v>643</v>
      </c>
      <c r="H592" t="s">
        <v>687</v>
      </c>
      <c r="I592" t="s">
        <v>688</v>
      </c>
      <c r="J592">
        <v>50</v>
      </c>
      <c r="K592">
        <v>513.25</v>
      </c>
      <c r="L592">
        <v>282.62716</v>
      </c>
      <c r="M592">
        <v>103.37</v>
      </c>
      <c r="N592">
        <v>10.265000000000001</v>
      </c>
      <c r="O592" s="32">
        <f t="shared" si="153"/>
        <v>409.88</v>
      </c>
      <c r="P592" s="32">
        <f t="shared" si="154"/>
        <v>127.25283999999999</v>
      </c>
      <c r="Q592">
        <v>757120</v>
      </c>
      <c r="R592" t="s">
        <v>312</v>
      </c>
      <c r="S592" t="s">
        <v>312</v>
      </c>
      <c r="T592" t="str">
        <f t="shared" si="155"/>
        <v>VEN</v>
      </c>
      <c r="U592" t="s">
        <v>313</v>
      </c>
      <c r="V592" s="33">
        <f t="shared" si="156"/>
        <v>513.25</v>
      </c>
      <c r="W592">
        <f t="shared" si="157"/>
        <v>50</v>
      </c>
      <c r="X592" s="33">
        <f t="shared" si="158"/>
        <v>409.88</v>
      </c>
      <c r="Y592" s="33">
        <f t="shared" si="159"/>
        <v>103.37</v>
      </c>
      <c r="Z592" s="34">
        <f t="shared" si="160"/>
        <v>0.228451709693132</v>
      </c>
      <c r="AA592" s="33">
        <f t="shared" si="161"/>
        <v>117.25283999999999</v>
      </c>
      <c r="AB592" s="34">
        <f t="shared" si="162"/>
        <v>0.28606626329657459</v>
      </c>
      <c r="AC592" s="33">
        <f>IFERROR($X592/VLOOKUP(CONCATENATE("USD",C592),[1]GEINDICE!AR$1:AS$65536,2,0),"")</f>
        <v>75.68645554427107</v>
      </c>
      <c r="AD592" s="33">
        <f>IFERROR($AA592/VLOOKUP(CONCATENATE("USD",C592),[1]GEINDICE!AR$1:AS$65536,2,0),"")</f>
        <v>21.651341519711934</v>
      </c>
      <c r="AE592" s="33">
        <f>IFERROR($X592/VLOOKUP(CONCATENATE("EUR",C592),[1]GEINDICE!AR$1:AS$65536,2,0),"")</f>
        <v>64.871880094329157</v>
      </c>
      <c r="AF592" s="33">
        <f>IFERROR($AA592/VLOOKUP(CONCATENATE("EUR",C592),[1]GEINDICE!AR$1:AS$65536,2,0),"")</f>
        <v>18.557656331608182</v>
      </c>
      <c r="AG592" s="43" t="str">
        <f>VLOOKUP(E592,[1]Apresentação!AW$1:AX$65536,2,0)</f>
        <v xml:space="preserve">                    2 - LEATHER AUXILIARIES</v>
      </c>
      <c r="AH592" s="43" t="str">
        <f t="shared" si="163"/>
        <v xml:space="preserve">         5204000048 - NOVALTAN CN BR</v>
      </c>
      <c r="AI592" s="44" t="str">
        <f t="shared" si="164"/>
        <v xml:space="preserve">     L00281 - ICL BENEFICIAMENTO DE COUROS LTDA.</v>
      </c>
      <c r="AJ592" t="str">
        <f t="shared" si="165"/>
        <v xml:space="preserve">     90 - SALES</v>
      </c>
      <c r="AK592" t="str">
        <f t="shared" si="166"/>
        <v/>
      </c>
      <c r="AL592">
        <f t="shared" si="167"/>
        <v>8</v>
      </c>
      <c r="AM592" t="str">
        <f t="shared" si="168"/>
        <v>2025 8</v>
      </c>
      <c r="AN592" t="str">
        <f t="shared" si="169"/>
        <v xml:space="preserve">ICL </v>
      </c>
    </row>
    <row r="593" spans="1:40" x14ac:dyDescent="0.35">
      <c r="A593">
        <v>83660</v>
      </c>
      <c r="B593" t="s">
        <v>274</v>
      </c>
      <c r="C593" s="31">
        <v>45896</v>
      </c>
      <c r="D593" t="s">
        <v>373</v>
      </c>
      <c r="E593" t="s">
        <v>374</v>
      </c>
      <c r="F593" t="s">
        <v>642</v>
      </c>
      <c r="G593" t="s">
        <v>643</v>
      </c>
      <c r="H593" t="s">
        <v>687</v>
      </c>
      <c r="I593" t="s">
        <v>688</v>
      </c>
      <c r="J593">
        <v>75</v>
      </c>
      <c r="K593">
        <v>769.88</v>
      </c>
      <c r="L593">
        <v>423.93982</v>
      </c>
      <c r="M593">
        <v>155.06</v>
      </c>
      <c r="N593">
        <v>10.265000000000001</v>
      </c>
      <c r="O593" s="32">
        <f t="shared" si="153"/>
        <v>614.81999999999994</v>
      </c>
      <c r="P593" s="32">
        <f t="shared" si="154"/>
        <v>190.88017999999994</v>
      </c>
      <c r="Q593">
        <v>759824</v>
      </c>
      <c r="R593" t="s">
        <v>312</v>
      </c>
      <c r="S593" t="s">
        <v>312</v>
      </c>
      <c r="T593" t="str">
        <f t="shared" si="155"/>
        <v>VEN</v>
      </c>
      <c r="U593" t="s">
        <v>313</v>
      </c>
      <c r="V593" s="33">
        <f t="shared" si="156"/>
        <v>769.88</v>
      </c>
      <c r="W593">
        <f t="shared" si="157"/>
        <v>75</v>
      </c>
      <c r="X593" s="33">
        <f t="shared" si="158"/>
        <v>614.81999999999994</v>
      </c>
      <c r="Y593" s="33">
        <f t="shared" si="159"/>
        <v>155.06</v>
      </c>
      <c r="Z593" s="34">
        <f t="shared" si="160"/>
        <v>0.22845142100067536</v>
      </c>
      <c r="AA593" s="33">
        <f t="shared" si="161"/>
        <v>175.88017999999994</v>
      </c>
      <c r="AB593" s="34">
        <f t="shared" si="162"/>
        <v>0.28606775966949671</v>
      </c>
      <c r="AC593" s="33">
        <f>IFERROR($X593/VLOOKUP(CONCATENATE("USD",C593),[1]GEINDICE!AR$1:AS$65536,2,0),"")</f>
        <v>112.96024105239948</v>
      </c>
      <c r="AD593" s="33">
        <f>IFERROR($AA593/VLOOKUP(CONCATENATE("USD",C593),[1]GEINDICE!AR$1:AS$65536,2,0),"")</f>
        <v>32.314283089586233</v>
      </c>
      <c r="AE593" s="33">
        <f>IFERROR($X593/VLOOKUP(CONCATENATE("EUR",C593),[1]GEINDICE!AR$1:AS$65536,2,0),"")</f>
        <v>97.287803025507927</v>
      </c>
      <c r="AF593" s="33">
        <f>IFERROR($AA593/VLOOKUP(CONCATENATE("EUR",C593),[1]GEINDICE!AR$1:AS$65536,2,0),"")</f>
        <v>27.830903854674336</v>
      </c>
      <c r="AG593" s="43" t="str">
        <f>VLOOKUP(E593,[1]Apresentação!AW$1:AX$65536,2,0)</f>
        <v xml:space="preserve">                    2 - LEATHER AUXILIARIES</v>
      </c>
      <c r="AH593" s="43" t="str">
        <f t="shared" si="163"/>
        <v xml:space="preserve">         5204000048 - NOVALTAN CN BR</v>
      </c>
      <c r="AI593" s="44" t="str">
        <f t="shared" si="164"/>
        <v xml:space="preserve">     L00281 - ICL BENEFICIAMENTO DE COUROS LTDA.</v>
      </c>
      <c r="AJ593" t="str">
        <f t="shared" si="165"/>
        <v xml:space="preserve">     90 - SALES</v>
      </c>
      <c r="AK593" t="str">
        <f t="shared" si="166"/>
        <v/>
      </c>
      <c r="AL593">
        <f t="shared" si="167"/>
        <v>8</v>
      </c>
      <c r="AM593" t="str">
        <f t="shared" si="168"/>
        <v>2025 8</v>
      </c>
      <c r="AN593" t="str">
        <f t="shared" si="169"/>
        <v xml:space="preserve">ICL </v>
      </c>
    </row>
    <row r="594" spans="1:40" x14ac:dyDescent="0.35">
      <c r="A594">
        <v>82518</v>
      </c>
      <c r="B594" t="s">
        <v>274</v>
      </c>
      <c r="C594" s="31">
        <v>45800</v>
      </c>
      <c r="D594" t="s">
        <v>373</v>
      </c>
      <c r="E594" t="s">
        <v>374</v>
      </c>
      <c r="F594" t="s">
        <v>642</v>
      </c>
      <c r="G594" t="s">
        <v>643</v>
      </c>
      <c r="H594" t="s">
        <v>687</v>
      </c>
      <c r="I594" t="s">
        <v>688</v>
      </c>
      <c r="J594">
        <v>150</v>
      </c>
      <c r="K594">
        <v>1539.75</v>
      </c>
      <c r="L594">
        <v>860.93453999999997</v>
      </c>
      <c r="M594">
        <v>310.11</v>
      </c>
      <c r="N594">
        <v>10.265000000000001</v>
      </c>
      <c r="O594" s="32">
        <f t="shared" si="153"/>
        <v>1229.6399999999999</v>
      </c>
      <c r="P594" s="32">
        <f t="shared" si="154"/>
        <v>368.7054599999999</v>
      </c>
      <c r="Q594">
        <v>739417</v>
      </c>
      <c r="R594" t="s">
        <v>312</v>
      </c>
      <c r="S594" t="s">
        <v>312</v>
      </c>
      <c r="T594" t="str">
        <f t="shared" si="155"/>
        <v>VEN</v>
      </c>
      <c r="U594" t="s">
        <v>313</v>
      </c>
      <c r="V594" s="33">
        <f t="shared" si="156"/>
        <v>1539.75</v>
      </c>
      <c r="W594">
        <f t="shared" si="157"/>
        <v>150</v>
      </c>
      <c r="X594" s="33">
        <f t="shared" si="158"/>
        <v>1229.6399999999999</v>
      </c>
      <c r="Y594" s="33">
        <f t="shared" si="159"/>
        <v>310.11</v>
      </c>
      <c r="Z594" s="45">
        <f t="shared" si="160"/>
        <v>0.21997432050657567</v>
      </c>
      <c r="AA594" s="33">
        <f t="shared" si="161"/>
        <v>338.7054599999999</v>
      </c>
      <c r="AB594" s="45">
        <f t="shared" si="162"/>
        <v>0.27545091246218401</v>
      </c>
      <c r="AC594" s="33">
        <f>IFERROR($X594/VLOOKUP(CONCATENATE("USD",C594),[1]GEINDICE!AR$1:AS$65536,2,0),"")</f>
        <v>215.98398088948215</v>
      </c>
      <c r="AD594" s="33">
        <f>IFERROR($AA594/VLOOKUP(CONCATENATE("USD",C594),[1]GEINDICE!AR$1:AS$65536,2,0),"")</f>
        <v>59.492984613222774</v>
      </c>
      <c r="AE594" s="33">
        <f>IFERROR($X594/VLOOKUP(CONCATENATE("EUR",C594),[1]GEINDICE!AR$1:AS$65536,2,0),"")</f>
        <v>190.2937262063202</v>
      </c>
      <c r="AF594" s="33">
        <f>IFERROR($AA594/VLOOKUP(CONCATENATE("EUR",C594),[1]GEINDICE!AR$1:AS$65536,2,0),"")</f>
        <v>52.416580519359911</v>
      </c>
      <c r="AG594" s="48" t="str">
        <f>VLOOKUP(E594,[1]Apresentação!AW$1:AX$65536,2,0)</f>
        <v xml:space="preserve">                    2 - LEATHER AUXILIARIES</v>
      </c>
      <c r="AH594" s="48" t="str">
        <f t="shared" si="163"/>
        <v xml:space="preserve">         5204000048 - NOVALTAN CN BR</v>
      </c>
      <c r="AI594" s="49" t="str">
        <f t="shared" si="164"/>
        <v xml:space="preserve">     L00281 - ICL BENEFICIAMENTO DE COUROS LTDA.</v>
      </c>
      <c r="AJ594" t="str">
        <f t="shared" si="165"/>
        <v xml:space="preserve">     90 - SALES</v>
      </c>
      <c r="AK594" t="str">
        <f t="shared" si="166"/>
        <v/>
      </c>
      <c r="AL594">
        <f t="shared" si="167"/>
        <v>5</v>
      </c>
      <c r="AM594" t="str">
        <f t="shared" si="168"/>
        <v>2025 5</v>
      </c>
      <c r="AN594" t="str">
        <f t="shared" si="169"/>
        <v xml:space="preserve">ICL </v>
      </c>
    </row>
    <row r="595" spans="1:40" x14ac:dyDescent="0.35">
      <c r="A595">
        <v>84473</v>
      </c>
      <c r="B595" t="s">
        <v>274</v>
      </c>
      <c r="C595" s="31">
        <v>45964</v>
      </c>
      <c r="D595" t="s">
        <v>373</v>
      </c>
      <c r="E595" t="s">
        <v>374</v>
      </c>
      <c r="F595" t="s">
        <v>642</v>
      </c>
      <c r="G595" t="s">
        <v>643</v>
      </c>
      <c r="H595" t="s">
        <v>687</v>
      </c>
      <c r="I595" t="s">
        <v>688</v>
      </c>
      <c r="J595">
        <v>100</v>
      </c>
      <c r="K595">
        <v>1026.5</v>
      </c>
      <c r="L595">
        <v>565.23387000000002</v>
      </c>
      <c r="M595">
        <v>206.73</v>
      </c>
      <c r="N595">
        <v>10.265000000000001</v>
      </c>
      <c r="O595" s="32">
        <f t="shared" si="153"/>
        <v>819.77</v>
      </c>
      <c r="P595" s="32">
        <f t="shared" si="154"/>
        <v>254.53612999999996</v>
      </c>
      <c r="Q595">
        <v>765944</v>
      </c>
      <c r="R595" t="s">
        <v>312</v>
      </c>
      <c r="S595" t="s">
        <v>312</v>
      </c>
      <c r="T595" t="str">
        <f t="shared" si="155"/>
        <v>VEN</v>
      </c>
      <c r="U595" t="s">
        <v>313</v>
      </c>
      <c r="V595" s="33">
        <f t="shared" si="156"/>
        <v>1026.5</v>
      </c>
      <c r="W595">
        <f t="shared" si="157"/>
        <v>100</v>
      </c>
      <c r="X595" s="33">
        <f t="shared" si="158"/>
        <v>819.77</v>
      </c>
      <c r="Y595" s="33">
        <f t="shared" si="159"/>
        <v>206.73</v>
      </c>
      <c r="Z595" s="45">
        <f t="shared" si="160"/>
        <v>0.22848137359961029</v>
      </c>
      <c r="AA595" s="33">
        <f t="shared" si="161"/>
        <v>234.53612999999996</v>
      </c>
      <c r="AB595" s="45">
        <f t="shared" si="162"/>
        <v>0.28609991826975856</v>
      </c>
      <c r="AC595" s="33" t="str">
        <f>IFERROR($X595/VLOOKUP(CONCATENATE("USD",C595),[1]GEINDICE!AR$1:AS$65536,2,0),"")</f>
        <v/>
      </c>
      <c r="AD595" s="33" t="str">
        <f>IFERROR($AA595/VLOOKUP(CONCATENATE("USD",C595),[1]GEINDICE!AR$1:AS$65536,2,0),"")</f>
        <v/>
      </c>
      <c r="AE595" s="33" t="str">
        <f>IFERROR($X595/VLOOKUP(CONCATENATE("EUR",C595),[1]GEINDICE!AR$1:AS$65536,2,0),"")</f>
        <v/>
      </c>
      <c r="AF595" s="33" t="str">
        <f>IFERROR($AA595/VLOOKUP(CONCATENATE("EUR",C595),[1]GEINDICE!AR$1:AS$65536,2,0),"")</f>
        <v/>
      </c>
      <c r="AG595" s="48" t="str">
        <f>VLOOKUP(E595,[1]Apresentação!AW$1:AX$65536,2,0)</f>
        <v xml:space="preserve">                    2 - LEATHER AUXILIARIES</v>
      </c>
      <c r="AH595" s="48" t="str">
        <f t="shared" si="163"/>
        <v xml:space="preserve">         5204000048 - NOVALTAN CN BR</v>
      </c>
      <c r="AI595" s="49" t="str">
        <f t="shared" si="164"/>
        <v xml:space="preserve">     L00281 - ICL BENEFICIAMENTO DE COUROS LTDA.</v>
      </c>
      <c r="AJ595" t="str">
        <f t="shared" si="165"/>
        <v xml:space="preserve">     90 - SALES</v>
      </c>
      <c r="AK595" t="str">
        <f t="shared" si="166"/>
        <v/>
      </c>
      <c r="AL595">
        <f t="shared" si="167"/>
        <v>11</v>
      </c>
      <c r="AM595" t="str">
        <f t="shared" si="168"/>
        <v>2025 11</v>
      </c>
      <c r="AN595" t="str">
        <f t="shared" si="169"/>
        <v xml:space="preserve">ICL </v>
      </c>
    </row>
    <row r="596" spans="1:40" x14ac:dyDescent="0.35">
      <c r="A596">
        <v>84708</v>
      </c>
      <c r="B596" t="s">
        <v>274</v>
      </c>
      <c r="C596" s="31">
        <v>45980</v>
      </c>
      <c r="D596" t="s">
        <v>373</v>
      </c>
      <c r="E596" t="s">
        <v>374</v>
      </c>
      <c r="F596" t="s">
        <v>642</v>
      </c>
      <c r="G596" t="s">
        <v>643</v>
      </c>
      <c r="H596" t="s">
        <v>687</v>
      </c>
      <c r="I596" t="s">
        <v>688</v>
      </c>
      <c r="J596">
        <v>75</v>
      </c>
      <c r="K596">
        <v>769.88</v>
      </c>
      <c r="L596">
        <v>423.92540000000002</v>
      </c>
      <c r="M596">
        <v>155.06</v>
      </c>
      <c r="N596">
        <v>10.265000000000001</v>
      </c>
      <c r="O596" s="32">
        <f t="shared" si="153"/>
        <v>614.81999999999994</v>
      </c>
      <c r="P596" s="32">
        <f t="shared" si="154"/>
        <v>190.89459999999991</v>
      </c>
      <c r="Q596">
        <v>767695</v>
      </c>
      <c r="R596" t="s">
        <v>312</v>
      </c>
      <c r="S596" t="s">
        <v>312</v>
      </c>
      <c r="T596" t="str">
        <f t="shared" si="155"/>
        <v>VEN</v>
      </c>
      <c r="U596" t="s">
        <v>313</v>
      </c>
      <c r="V596" s="33">
        <f t="shared" si="156"/>
        <v>769.88</v>
      </c>
      <c r="W596">
        <f t="shared" si="157"/>
        <v>75</v>
      </c>
      <c r="X596" s="33">
        <f t="shared" si="158"/>
        <v>614.81999999999994</v>
      </c>
      <c r="Y596" s="33">
        <f t="shared" si="159"/>
        <v>155.06</v>
      </c>
      <c r="Z596" s="45">
        <f t="shared" si="160"/>
        <v>0.2284701511923935</v>
      </c>
      <c r="AA596" s="33">
        <f t="shared" si="161"/>
        <v>175.89459999999991</v>
      </c>
      <c r="AB596" s="45">
        <f t="shared" si="162"/>
        <v>0.28609121368855917</v>
      </c>
      <c r="AC596" s="33" t="str">
        <f>IFERROR($X596/VLOOKUP(CONCATENATE("USD",C596),[1]GEINDICE!AR$1:AS$65536,2,0),"")</f>
        <v/>
      </c>
      <c r="AD596" s="33" t="str">
        <f>IFERROR($AA596/VLOOKUP(CONCATENATE("USD",C596),[1]GEINDICE!AR$1:AS$65536,2,0),"")</f>
        <v/>
      </c>
      <c r="AE596" s="33" t="str">
        <f>IFERROR($X596/VLOOKUP(CONCATENATE("EUR",C596),[1]GEINDICE!AR$1:AS$65536,2,0),"")</f>
        <v/>
      </c>
      <c r="AF596" s="33" t="str">
        <f>IFERROR($AA596/VLOOKUP(CONCATENATE("EUR",C596),[1]GEINDICE!AR$1:AS$65536,2,0),"")</f>
        <v/>
      </c>
      <c r="AG596" s="48" t="str">
        <f>VLOOKUP(E596,[1]Apresentação!AW$1:AX$65536,2,0)</f>
        <v xml:space="preserve">                    2 - LEATHER AUXILIARIES</v>
      </c>
      <c r="AH596" s="48" t="str">
        <f t="shared" si="163"/>
        <v xml:space="preserve">         5204000048 - NOVALTAN CN BR</v>
      </c>
      <c r="AI596" s="49" t="str">
        <f t="shared" si="164"/>
        <v xml:space="preserve">     L00281 - ICL BENEFICIAMENTO DE COUROS LTDA.</v>
      </c>
      <c r="AJ596" t="str">
        <f t="shared" si="165"/>
        <v xml:space="preserve">     90 - SALES</v>
      </c>
      <c r="AK596" t="str">
        <f t="shared" si="166"/>
        <v/>
      </c>
      <c r="AL596">
        <f t="shared" si="167"/>
        <v>11</v>
      </c>
      <c r="AM596" t="str">
        <f t="shared" si="168"/>
        <v>2025 11</v>
      </c>
      <c r="AN596" t="str">
        <f t="shared" si="169"/>
        <v xml:space="preserve">ICL </v>
      </c>
    </row>
    <row r="597" spans="1:40" x14ac:dyDescent="0.35">
      <c r="A597">
        <v>81208</v>
      </c>
      <c r="B597" t="s">
        <v>274</v>
      </c>
      <c r="C597" s="31">
        <v>45695</v>
      </c>
      <c r="D597" t="s">
        <v>373</v>
      </c>
      <c r="E597" t="s">
        <v>374</v>
      </c>
      <c r="F597" t="s">
        <v>673</v>
      </c>
      <c r="G597" t="s">
        <v>674</v>
      </c>
      <c r="H597" t="s">
        <v>687</v>
      </c>
      <c r="I597" t="s">
        <v>688</v>
      </c>
      <c r="J597">
        <v>200</v>
      </c>
      <c r="K597">
        <v>2534.09</v>
      </c>
      <c r="L597">
        <v>1112.2758699999999</v>
      </c>
      <c r="M597">
        <v>510.37</v>
      </c>
      <c r="N597">
        <v>12.67046</v>
      </c>
      <c r="O597" s="32">
        <f t="shared" si="153"/>
        <v>2023.7200000000003</v>
      </c>
      <c r="P597" s="32">
        <f t="shared" si="154"/>
        <v>911.44413000000031</v>
      </c>
      <c r="Q597">
        <v>709580</v>
      </c>
      <c r="R597" t="s">
        <v>298</v>
      </c>
      <c r="S597" t="s">
        <v>298</v>
      </c>
      <c r="T597" t="str">
        <f t="shared" si="155"/>
        <v>VEN</v>
      </c>
      <c r="U597" t="s">
        <v>283</v>
      </c>
      <c r="V597" s="33">
        <f t="shared" si="156"/>
        <v>2534.09</v>
      </c>
      <c r="W597">
        <f t="shared" si="157"/>
        <v>200</v>
      </c>
      <c r="X597" s="33">
        <f t="shared" si="158"/>
        <v>2023.7200000000003</v>
      </c>
      <c r="Y597" s="33">
        <f t="shared" si="159"/>
        <v>510.37</v>
      </c>
      <c r="Z597" s="45">
        <f t="shared" si="160"/>
        <v>0.34388838991511755</v>
      </c>
      <c r="AA597" s="33">
        <f t="shared" si="161"/>
        <v>871.44413000000031</v>
      </c>
      <c r="AB597" s="45">
        <f t="shared" si="162"/>
        <v>0.43061497143873667</v>
      </c>
      <c r="AC597" s="33">
        <f>IFERROR($X597/VLOOKUP(CONCATENATE("USD",C597),[1]GEINDICE!AR$1:AS$65536,2,0),"")</f>
        <v>351.60275900411767</v>
      </c>
      <c r="AD597" s="33">
        <f>IFERROR($AA597/VLOOKUP(CONCATENATE("USD",C597),[1]GEINDICE!AR$1:AS$65536,2,0),"")</f>
        <v>151.40541202633915</v>
      </c>
      <c r="AE597" s="33">
        <f>IFERROR($X597/VLOOKUP(CONCATENATE("EUR",C597),[1]GEINDICE!AR$1:AS$65536,2,0),"")</f>
        <v>339.57882372682275</v>
      </c>
      <c r="AF597" s="33">
        <f>IFERROR($AA597/VLOOKUP(CONCATENATE("EUR",C597),[1]GEINDICE!AR$1:AS$65536,2,0),"")</f>
        <v>146.22772548032557</v>
      </c>
      <c r="AG597" s="48" t="str">
        <f>VLOOKUP(E597,[1]Apresentação!AW$1:AX$65536,2,0)</f>
        <v xml:space="preserve">                    2 - LEATHER AUXILIARIES</v>
      </c>
      <c r="AH597" s="48" t="str">
        <f t="shared" si="163"/>
        <v xml:space="preserve">         5204000048 - NOVALTAN CN BR</v>
      </c>
      <c r="AI597" s="49" t="str">
        <f t="shared" si="164"/>
        <v xml:space="preserve">     L00008 - CURTUME TOINZINHO LTDA</v>
      </c>
      <c r="AJ597" t="str">
        <f t="shared" si="165"/>
        <v xml:space="preserve">     90 - SALES</v>
      </c>
      <c r="AK597" t="str">
        <f t="shared" si="166"/>
        <v/>
      </c>
      <c r="AL597">
        <f t="shared" si="167"/>
        <v>2</v>
      </c>
      <c r="AM597" t="str">
        <f t="shared" si="168"/>
        <v>2025 2</v>
      </c>
      <c r="AN597" t="str">
        <f t="shared" si="169"/>
        <v xml:space="preserve">CURTUME </v>
      </c>
    </row>
    <row r="598" spans="1:40" x14ac:dyDescent="0.35">
      <c r="A598">
        <v>82014</v>
      </c>
      <c r="B598" t="s">
        <v>274</v>
      </c>
      <c r="C598" s="31">
        <v>45758</v>
      </c>
      <c r="D598" t="s">
        <v>373</v>
      </c>
      <c r="E598" t="s">
        <v>374</v>
      </c>
      <c r="F598" t="s">
        <v>673</v>
      </c>
      <c r="G598" t="s">
        <v>674</v>
      </c>
      <c r="H598" t="s">
        <v>687</v>
      </c>
      <c r="I598" t="s">
        <v>688</v>
      </c>
      <c r="J598">
        <v>500</v>
      </c>
      <c r="K598">
        <v>6473.1</v>
      </c>
      <c r="L598">
        <v>2869.7818000000002</v>
      </c>
      <c r="M598">
        <v>1303.68</v>
      </c>
      <c r="N598">
        <v>12.94619</v>
      </c>
      <c r="O598" s="32">
        <f t="shared" si="153"/>
        <v>5169.42</v>
      </c>
      <c r="P598" s="32">
        <f t="shared" si="154"/>
        <v>2299.6381999999999</v>
      </c>
      <c r="Q598">
        <v>728431</v>
      </c>
      <c r="R598" t="s">
        <v>298</v>
      </c>
      <c r="S598" t="s">
        <v>298</v>
      </c>
      <c r="T598" t="str">
        <f t="shared" si="155"/>
        <v>VEN</v>
      </c>
      <c r="U598" t="s">
        <v>300</v>
      </c>
      <c r="V598" s="33">
        <f t="shared" si="156"/>
        <v>6473.1</v>
      </c>
      <c r="W598">
        <f t="shared" si="157"/>
        <v>500</v>
      </c>
      <c r="X598" s="33">
        <f t="shared" si="158"/>
        <v>5169.42</v>
      </c>
      <c r="Y598" s="33">
        <f t="shared" si="159"/>
        <v>1303.68</v>
      </c>
      <c r="Z598" s="45">
        <f t="shared" si="160"/>
        <v>0.33981217654601348</v>
      </c>
      <c r="AA598" s="33">
        <f t="shared" si="161"/>
        <v>2199.6381999999999</v>
      </c>
      <c r="AB598" s="45">
        <f t="shared" si="162"/>
        <v>0.42550967033052062</v>
      </c>
      <c r="AC598" s="33">
        <f>IFERROR($X598/VLOOKUP(CONCATENATE("USD",C598),[1]GEINDICE!AR$1:AS$65536,2,0),"")</f>
        <v>880.09602124725473</v>
      </c>
      <c r="AD598" s="33">
        <f>IFERROR($AA598/VLOOKUP(CONCATENATE("USD",C598),[1]GEINDICE!AR$1:AS$65536,2,0),"")</f>
        <v>374.48936786012217</v>
      </c>
      <c r="AE598" s="33">
        <f>IFERROR($X598/VLOOKUP(CONCATENATE("EUR",C598),[1]GEINDICE!AR$1:AS$65536,2,0),"")</f>
        <v>777.26288566788958</v>
      </c>
      <c r="AF598" s="33">
        <f>IFERROR($AA598/VLOOKUP(CONCATENATE("EUR",C598),[1]GEINDICE!AR$1:AS$65536,2,0),"")</f>
        <v>330.73287424069281</v>
      </c>
      <c r="AG598" s="48" t="str">
        <f>VLOOKUP(E598,[1]Apresentação!AW$1:AX$65536,2,0)</f>
        <v xml:space="preserve">                    2 - LEATHER AUXILIARIES</v>
      </c>
      <c r="AH598" s="48" t="str">
        <f t="shared" si="163"/>
        <v xml:space="preserve">         5204000048 - NOVALTAN CN BR</v>
      </c>
      <c r="AI598" s="49" t="str">
        <f t="shared" si="164"/>
        <v xml:space="preserve">     L00008 - CURTUME TOINZINHO LTDA</v>
      </c>
      <c r="AJ598" t="str">
        <f t="shared" si="165"/>
        <v xml:space="preserve">     90 - SALES</v>
      </c>
      <c r="AK598" t="str">
        <f t="shared" si="166"/>
        <v/>
      </c>
      <c r="AL598">
        <f t="shared" si="167"/>
        <v>4</v>
      </c>
      <c r="AM598" t="str">
        <f t="shared" si="168"/>
        <v>2025 4</v>
      </c>
      <c r="AN598" t="str">
        <f t="shared" si="169"/>
        <v xml:space="preserve">CURTUME </v>
      </c>
    </row>
    <row r="599" spans="1:40" x14ac:dyDescent="0.35">
      <c r="A599">
        <v>81462</v>
      </c>
      <c r="B599" t="s">
        <v>274</v>
      </c>
      <c r="C599" s="31">
        <v>45716</v>
      </c>
      <c r="D599" t="s">
        <v>373</v>
      </c>
      <c r="E599" t="s">
        <v>374</v>
      </c>
      <c r="F599" t="s">
        <v>673</v>
      </c>
      <c r="G599" t="s">
        <v>674</v>
      </c>
      <c r="H599" t="s">
        <v>687</v>
      </c>
      <c r="I599" t="s">
        <v>688</v>
      </c>
      <c r="J599">
        <v>1000</v>
      </c>
      <c r="K599">
        <v>12751.93</v>
      </c>
      <c r="L599">
        <v>5561.3793299999998</v>
      </c>
      <c r="M599">
        <v>2568.2399999999998</v>
      </c>
      <c r="N599">
        <v>12.75193</v>
      </c>
      <c r="O599" s="32">
        <f t="shared" si="153"/>
        <v>10183.69</v>
      </c>
      <c r="P599" s="32">
        <f t="shared" si="154"/>
        <v>4622.3106700000008</v>
      </c>
      <c r="Q599">
        <v>712567</v>
      </c>
      <c r="R599" t="s">
        <v>298</v>
      </c>
      <c r="S599" t="s">
        <v>298</v>
      </c>
      <c r="T599" t="str">
        <f t="shared" si="155"/>
        <v>VEN</v>
      </c>
      <c r="U599" t="s">
        <v>283</v>
      </c>
      <c r="V599" s="33">
        <f t="shared" si="156"/>
        <v>12751.93</v>
      </c>
      <c r="W599">
        <f t="shared" si="157"/>
        <v>1000</v>
      </c>
      <c r="X599" s="33">
        <f t="shared" si="158"/>
        <v>10183.69</v>
      </c>
      <c r="Y599" s="33">
        <f t="shared" si="159"/>
        <v>2568.2399999999998</v>
      </c>
      <c r="Z599" s="45">
        <f t="shared" si="160"/>
        <v>0.34679540038253037</v>
      </c>
      <c r="AA599" s="33">
        <f t="shared" si="161"/>
        <v>4422.3106700000008</v>
      </c>
      <c r="AB599" s="45">
        <f t="shared" si="162"/>
        <v>0.43425425066945289</v>
      </c>
      <c r="AC599" s="33">
        <f>IFERROR($X599/VLOOKUP(CONCATENATE("USD",C599),[1]GEINDICE!AR$1:AS$65536,2,0),"")</f>
        <v>1741.1588701955955</v>
      </c>
      <c r="AD599" s="33">
        <f>IFERROR($AA599/VLOOKUP(CONCATENATE("USD",C599),[1]GEINDICE!AR$1:AS$65536,2,0),"")</f>
        <v>756.10564047325954</v>
      </c>
      <c r="AE599" s="33">
        <f>IFERROR($X599/VLOOKUP(CONCATENATE("EUR",C599),[1]GEINDICE!AR$1:AS$65536,2,0),"")</f>
        <v>1674.1780101269151</v>
      </c>
      <c r="AF599" s="33">
        <f>IFERROR($AA599/VLOOKUP(CONCATENATE("EUR",C599),[1]GEINDICE!AR$1:AS$65536,2,0),"")</f>
        <v>727.01891727493921</v>
      </c>
      <c r="AG599" s="48" t="str">
        <f>VLOOKUP(E599,[1]Apresentação!AW$1:AX$65536,2,0)</f>
        <v xml:space="preserve">                    2 - LEATHER AUXILIARIES</v>
      </c>
      <c r="AH599" s="48" t="str">
        <f t="shared" si="163"/>
        <v xml:space="preserve">         5204000048 - NOVALTAN CN BR</v>
      </c>
      <c r="AI599" s="49" t="str">
        <f t="shared" si="164"/>
        <v xml:space="preserve">     L00008 - CURTUME TOINZINHO LTDA</v>
      </c>
      <c r="AJ599" t="str">
        <f t="shared" si="165"/>
        <v xml:space="preserve">     90 - SALES</v>
      </c>
      <c r="AK599" t="str">
        <f t="shared" si="166"/>
        <v/>
      </c>
      <c r="AL599">
        <f t="shared" si="167"/>
        <v>2</v>
      </c>
      <c r="AM599" t="str">
        <f t="shared" si="168"/>
        <v>2025 2</v>
      </c>
      <c r="AN599" t="str">
        <f t="shared" si="169"/>
        <v xml:space="preserve">CURTUME </v>
      </c>
    </row>
    <row r="600" spans="1:40" x14ac:dyDescent="0.35">
      <c r="A600">
        <v>82094</v>
      </c>
      <c r="B600" t="s">
        <v>274</v>
      </c>
      <c r="C600" s="31">
        <v>45764</v>
      </c>
      <c r="D600" t="s">
        <v>373</v>
      </c>
      <c r="E600" t="s">
        <v>374</v>
      </c>
      <c r="F600" t="s">
        <v>673</v>
      </c>
      <c r="G600" t="s">
        <v>674</v>
      </c>
      <c r="H600" t="s">
        <v>687</v>
      </c>
      <c r="I600" t="s">
        <v>688</v>
      </c>
      <c r="J600">
        <v>400</v>
      </c>
      <c r="K600">
        <v>5151.58</v>
      </c>
      <c r="L600">
        <v>2295.8254400000001</v>
      </c>
      <c r="M600">
        <v>1037.53</v>
      </c>
      <c r="N600">
        <v>12.87895</v>
      </c>
      <c r="O600" s="32">
        <f t="shared" si="153"/>
        <v>4114.05</v>
      </c>
      <c r="P600" s="32">
        <f t="shared" si="154"/>
        <v>1818.2245600000001</v>
      </c>
      <c r="Q600">
        <v>730711</v>
      </c>
      <c r="R600" t="s">
        <v>298</v>
      </c>
      <c r="S600" t="s">
        <v>298</v>
      </c>
      <c r="T600" t="str">
        <f t="shared" si="155"/>
        <v>VEN</v>
      </c>
      <c r="U600" t="s">
        <v>300</v>
      </c>
      <c r="V600" s="33">
        <f t="shared" si="156"/>
        <v>5151.58</v>
      </c>
      <c r="W600">
        <f t="shared" si="157"/>
        <v>400</v>
      </c>
      <c r="X600" s="33">
        <f t="shared" si="158"/>
        <v>4114.05</v>
      </c>
      <c r="Y600" s="33">
        <f t="shared" si="159"/>
        <v>1037.53</v>
      </c>
      <c r="Z600" s="45">
        <f t="shared" si="160"/>
        <v>0.33741581417739802</v>
      </c>
      <c r="AA600" s="33">
        <f t="shared" si="161"/>
        <v>1738.2245600000001</v>
      </c>
      <c r="AB600" s="45">
        <f t="shared" si="162"/>
        <v>0.42250934237551807</v>
      </c>
      <c r="AC600" s="33">
        <f>IFERROR($X600/VLOOKUP(CONCATENATE("USD",C600),[1]GEINDICE!AR$1:AS$65536,2,0),"")</f>
        <v>702.54785771614957</v>
      </c>
      <c r="AD600" s="33">
        <f>IFERROR($AA600/VLOOKUP(CONCATENATE("USD",C600),[1]GEINDICE!AR$1:AS$65536,2,0),"")</f>
        <v>296.83303335097935</v>
      </c>
      <c r="AE600" s="33">
        <f>IFERROR($X600/VLOOKUP(CONCATENATE("EUR",C600),[1]GEINDICE!AR$1:AS$65536,2,0),"")</f>
        <v>618.11502749481656</v>
      </c>
      <c r="AF600" s="33">
        <f>IFERROR($AA600/VLOOKUP(CONCATENATE("EUR",C600),[1]GEINDICE!AR$1:AS$65536,2,0),"")</f>
        <v>261.15937377926019</v>
      </c>
      <c r="AG600" s="48" t="str">
        <f>VLOOKUP(E600,[1]Apresentação!AW$1:AX$65536,2,0)</f>
        <v xml:space="preserve">                    2 - LEATHER AUXILIARIES</v>
      </c>
      <c r="AH600" s="48" t="str">
        <f t="shared" si="163"/>
        <v xml:space="preserve">         5204000048 - NOVALTAN CN BR</v>
      </c>
      <c r="AI600" s="49" t="str">
        <f t="shared" si="164"/>
        <v xml:space="preserve">     L00008 - CURTUME TOINZINHO LTDA</v>
      </c>
      <c r="AJ600" t="str">
        <f t="shared" si="165"/>
        <v xml:space="preserve">     90 - SALES</v>
      </c>
      <c r="AK600" t="str">
        <f t="shared" si="166"/>
        <v/>
      </c>
      <c r="AL600">
        <f t="shared" si="167"/>
        <v>4</v>
      </c>
      <c r="AM600" t="str">
        <f t="shared" si="168"/>
        <v>2025 4</v>
      </c>
      <c r="AN600" t="str">
        <f t="shared" si="169"/>
        <v xml:space="preserve">CURTUME </v>
      </c>
    </row>
    <row r="601" spans="1:40" x14ac:dyDescent="0.35">
      <c r="A601">
        <v>81294</v>
      </c>
      <c r="B601" t="s">
        <v>274</v>
      </c>
      <c r="C601" s="31">
        <v>45702</v>
      </c>
      <c r="D601" t="s">
        <v>373</v>
      </c>
      <c r="E601" t="s">
        <v>374</v>
      </c>
      <c r="F601" t="s">
        <v>673</v>
      </c>
      <c r="G601" t="s">
        <v>674</v>
      </c>
      <c r="H601" t="s">
        <v>687</v>
      </c>
      <c r="I601" t="s">
        <v>688</v>
      </c>
      <c r="J601">
        <v>500</v>
      </c>
      <c r="K601">
        <v>6327.79</v>
      </c>
      <c r="L601">
        <v>2780.68966</v>
      </c>
      <c r="M601">
        <v>1274.4100000000001</v>
      </c>
      <c r="N601">
        <v>12.655569999999999</v>
      </c>
      <c r="O601" s="32">
        <f t="shared" si="153"/>
        <v>5053.38</v>
      </c>
      <c r="P601" s="32">
        <f t="shared" si="154"/>
        <v>2272.6903400000001</v>
      </c>
      <c r="Q601">
        <v>710237</v>
      </c>
      <c r="R601" t="s">
        <v>298</v>
      </c>
      <c r="S601" t="s">
        <v>298</v>
      </c>
      <c r="T601" t="str">
        <f t="shared" si="155"/>
        <v>VEN</v>
      </c>
      <c r="U601" t="s">
        <v>300</v>
      </c>
      <c r="V601" s="33">
        <f t="shared" si="156"/>
        <v>6327.79</v>
      </c>
      <c r="W601">
        <f t="shared" si="157"/>
        <v>500</v>
      </c>
      <c r="X601" s="33">
        <f t="shared" si="158"/>
        <v>5053.38</v>
      </c>
      <c r="Y601" s="33">
        <f t="shared" si="159"/>
        <v>1274.4100000000001</v>
      </c>
      <c r="Z601" s="45">
        <f t="shared" si="160"/>
        <v>0.34335689711573869</v>
      </c>
      <c r="AA601" s="33">
        <f t="shared" si="161"/>
        <v>2172.6903400000001</v>
      </c>
      <c r="AB601" s="45">
        <f t="shared" si="162"/>
        <v>0.42994794375249834</v>
      </c>
      <c r="AC601" s="33">
        <f>IFERROR($X601/VLOOKUP(CONCATENATE("USD",C601),[1]GEINDICE!AR$1:AS$65536,2,0),"")</f>
        <v>882.17795855663985</v>
      </c>
      <c r="AD601" s="33">
        <f>IFERROR($AA601/VLOOKUP(CONCATENATE("USD",C601),[1]GEINDICE!AR$1:AS$65536,2,0),"")</f>
        <v>379.29059930520401</v>
      </c>
      <c r="AE601" s="33">
        <f>IFERROR($X601/VLOOKUP(CONCATENATE("EUR",C601),[1]GEINDICE!AR$1:AS$65536,2,0),"")</f>
        <v>839.44583797073028</v>
      </c>
      <c r="AF601" s="33">
        <f>IFERROR($AA601/VLOOKUP(CONCATENATE("EUR",C601),[1]GEINDICE!AR$1:AS$65536,2,0),"")</f>
        <v>360.91801192710841</v>
      </c>
      <c r="AG601" s="48" t="str">
        <f>VLOOKUP(E601,[1]Apresentação!AW$1:AX$65536,2,0)</f>
        <v xml:space="preserve">                    2 - LEATHER AUXILIARIES</v>
      </c>
      <c r="AH601" s="48" t="str">
        <f t="shared" si="163"/>
        <v xml:space="preserve">         5204000048 - NOVALTAN CN BR</v>
      </c>
      <c r="AI601" s="49" t="str">
        <f t="shared" si="164"/>
        <v xml:space="preserve">     L00008 - CURTUME TOINZINHO LTDA</v>
      </c>
      <c r="AJ601" t="str">
        <f t="shared" si="165"/>
        <v xml:space="preserve">     90 - SALES</v>
      </c>
      <c r="AK601" t="str">
        <f t="shared" si="166"/>
        <v/>
      </c>
      <c r="AL601">
        <f t="shared" si="167"/>
        <v>2</v>
      </c>
      <c r="AM601" t="str">
        <f t="shared" si="168"/>
        <v>2025 2</v>
      </c>
      <c r="AN601" t="str">
        <f t="shared" si="169"/>
        <v xml:space="preserve">CURTUME </v>
      </c>
    </row>
    <row r="602" spans="1:40" x14ac:dyDescent="0.35">
      <c r="A602">
        <v>81644</v>
      </c>
      <c r="B602" t="s">
        <v>274</v>
      </c>
      <c r="C602" s="31">
        <v>45730</v>
      </c>
      <c r="D602" t="s">
        <v>373</v>
      </c>
      <c r="E602" t="s">
        <v>374</v>
      </c>
      <c r="F602" t="s">
        <v>673</v>
      </c>
      <c r="G602" t="s">
        <v>674</v>
      </c>
      <c r="H602" t="s">
        <v>687</v>
      </c>
      <c r="I602" t="s">
        <v>688</v>
      </c>
      <c r="J602">
        <v>200</v>
      </c>
      <c r="K602">
        <v>2546.14</v>
      </c>
      <c r="L602">
        <v>1112.27586</v>
      </c>
      <c r="M602">
        <v>512.79999999999995</v>
      </c>
      <c r="N602">
        <v>12.730689999999999</v>
      </c>
      <c r="O602" s="32">
        <f t="shared" si="153"/>
        <v>2033.34</v>
      </c>
      <c r="P602" s="32">
        <f t="shared" si="154"/>
        <v>921.06413999999995</v>
      </c>
      <c r="Q602">
        <v>717794</v>
      </c>
      <c r="R602" t="s">
        <v>298</v>
      </c>
      <c r="S602" t="s">
        <v>298</v>
      </c>
      <c r="T602" t="str">
        <f t="shared" si="155"/>
        <v>VEN</v>
      </c>
      <c r="U602" t="s">
        <v>300</v>
      </c>
      <c r="V602" s="33">
        <f t="shared" si="156"/>
        <v>2546.14</v>
      </c>
      <c r="W602">
        <f t="shared" si="157"/>
        <v>200</v>
      </c>
      <c r="X602" s="33">
        <f t="shared" si="158"/>
        <v>2033.34</v>
      </c>
      <c r="Y602" s="33">
        <f t="shared" si="159"/>
        <v>512.79999999999995</v>
      </c>
      <c r="Z602" s="45">
        <f t="shared" si="160"/>
        <v>0.34603915731263796</v>
      </c>
      <c r="AA602" s="33">
        <f t="shared" si="161"/>
        <v>881.06413999999995</v>
      </c>
      <c r="AB602" s="45">
        <f t="shared" si="162"/>
        <v>0.43330881210225541</v>
      </c>
      <c r="AC602" s="33">
        <f>IFERROR($X602/VLOOKUP(CONCATENATE("USD",C602),[1]GEINDICE!AR$1:AS$65536,2,0),"")</f>
        <v>354.12319963775053</v>
      </c>
      <c r="AD602" s="33">
        <f>IFERROR($AA602/VLOOKUP(CONCATENATE("USD",C602),[1]GEINDICE!AR$1:AS$65536,2,0),"")</f>
        <v>153.44470297288353</v>
      </c>
      <c r="AE602" s="33">
        <f>IFERROR($X602/VLOOKUP(CONCATENATE("EUR",C602),[1]GEINDICE!AR$1:AS$65536,2,0),"")</f>
        <v>325.72005254220994</v>
      </c>
      <c r="AF602" s="33">
        <f>IFERROR($AA602/VLOOKUP(CONCATENATE("EUR",C602),[1]GEINDICE!AR$1:AS$65536,2,0),"")</f>
        <v>141.1373690449492</v>
      </c>
      <c r="AG602" s="48" t="str">
        <f>VLOOKUP(E602,[1]Apresentação!AW$1:AX$65536,2,0)</f>
        <v xml:space="preserve">                    2 - LEATHER AUXILIARIES</v>
      </c>
      <c r="AH602" s="48" t="str">
        <f t="shared" si="163"/>
        <v xml:space="preserve">         5204000048 - NOVALTAN CN BR</v>
      </c>
      <c r="AI602" s="49" t="str">
        <f t="shared" si="164"/>
        <v xml:space="preserve">     L00008 - CURTUME TOINZINHO LTDA</v>
      </c>
      <c r="AJ602" t="str">
        <f t="shared" si="165"/>
        <v xml:space="preserve">     90 - SALES</v>
      </c>
      <c r="AK602" t="str">
        <f t="shared" si="166"/>
        <v/>
      </c>
      <c r="AL602">
        <f t="shared" si="167"/>
        <v>3</v>
      </c>
      <c r="AM602" t="str">
        <f t="shared" si="168"/>
        <v>2025 3</v>
      </c>
      <c r="AN602" t="str">
        <f t="shared" si="169"/>
        <v xml:space="preserve">CURTUME </v>
      </c>
    </row>
    <row r="603" spans="1:40" x14ac:dyDescent="0.35">
      <c r="A603">
        <v>80921</v>
      </c>
      <c r="B603" t="s">
        <v>274</v>
      </c>
      <c r="C603" s="31">
        <v>45674</v>
      </c>
      <c r="D603" t="s">
        <v>373</v>
      </c>
      <c r="E603" t="s">
        <v>374</v>
      </c>
      <c r="F603" t="s">
        <v>673</v>
      </c>
      <c r="G603" t="s">
        <v>674</v>
      </c>
      <c r="H603" t="s">
        <v>687</v>
      </c>
      <c r="I603" t="s">
        <v>688</v>
      </c>
      <c r="J603">
        <v>100</v>
      </c>
      <c r="K603">
        <v>1321.05</v>
      </c>
      <c r="L603">
        <v>556.13792999999998</v>
      </c>
      <c r="M603">
        <v>266.06</v>
      </c>
      <c r="N603">
        <v>13.210519999999999</v>
      </c>
      <c r="O603" s="32">
        <f t="shared" si="153"/>
        <v>1054.99</v>
      </c>
      <c r="P603" s="32">
        <f t="shared" si="154"/>
        <v>498.85207000000003</v>
      </c>
      <c r="Q603">
        <v>707466</v>
      </c>
      <c r="R603" t="s">
        <v>298</v>
      </c>
      <c r="S603" t="s">
        <v>298</v>
      </c>
      <c r="T603" t="str">
        <f t="shared" si="155"/>
        <v>VEN</v>
      </c>
      <c r="U603" t="s">
        <v>300</v>
      </c>
      <c r="V603" s="33">
        <f t="shared" si="156"/>
        <v>1321.05</v>
      </c>
      <c r="W603">
        <f t="shared" si="157"/>
        <v>100</v>
      </c>
      <c r="X603" s="33">
        <f t="shared" si="158"/>
        <v>1054.99</v>
      </c>
      <c r="Y603" s="33">
        <f t="shared" si="159"/>
        <v>266.06</v>
      </c>
      <c r="Z603" s="45">
        <f t="shared" si="160"/>
        <v>0.36247838461829607</v>
      </c>
      <c r="AA603" s="33">
        <f t="shared" si="161"/>
        <v>478.85207000000003</v>
      </c>
      <c r="AB603" s="45">
        <f t="shared" si="162"/>
        <v>0.45389252030824939</v>
      </c>
      <c r="AC603" s="33">
        <f>IFERROR($X603/VLOOKUP(CONCATENATE("USD",C603),[1]GEINDICE!AR$1:AS$65536,2,0),"")</f>
        <v>174.06490785196917</v>
      </c>
      <c r="AD603" s="33">
        <f>IFERROR($AA603/VLOOKUP(CONCATENATE("USD",C603),[1]GEINDICE!AR$1:AS$65536,2,0),"")</f>
        <v>79.006759722153475</v>
      </c>
      <c r="AE603" s="33">
        <f>IFERROR($X603/VLOOKUP(CONCATENATE("EUR",C603),[1]GEINDICE!AR$1:AS$65536,2,0),"")</f>
        <v>168.99578707930863</v>
      </c>
      <c r="AF603" s="33">
        <f>IFERROR($AA603/VLOOKUP(CONCATENATE("EUR",C603),[1]GEINDICE!AR$1:AS$65536,2,0),"")</f>
        <v>76.705923718903676</v>
      </c>
      <c r="AG603" s="48" t="str">
        <f>VLOOKUP(E603,[1]Apresentação!AW$1:AX$65536,2,0)</f>
        <v xml:space="preserve">                    2 - LEATHER AUXILIARIES</v>
      </c>
      <c r="AH603" s="48" t="str">
        <f t="shared" si="163"/>
        <v xml:space="preserve">         5204000048 - NOVALTAN CN BR</v>
      </c>
      <c r="AI603" s="49" t="str">
        <f t="shared" si="164"/>
        <v xml:space="preserve">     L00008 - CURTUME TOINZINHO LTDA</v>
      </c>
      <c r="AJ603" t="str">
        <f t="shared" si="165"/>
        <v xml:space="preserve">     90 - SALES</v>
      </c>
      <c r="AK603" t="str">
        <f t="shared" si="166"/>
        <v/>
      </c>
      <c r="AL603">
        <f t="shared" si="167"/>
        <v>1</v>
      </c>
      <c r="AM603" t="str">
        <f t="shared" si="168"/>
        <v>2025 1</v>
      </c>
      <c r="AN603" t="str">
        <f t="shared" si="169"/>
        <v xml:space="preserve">CURTUME </v>
      </c>
    </row>
    <row r="604" spans="1:40" x14ac:dyDescent="0.35">
      <c r="A604">
        <v>83170</v>
      </c>
      <c r="B604" t="s">
        <v>274</v>
      </c>
      <c r="C604" s="31">
        <v>45856</v>
      </c>
      <c r="D604" t="s">
        <v>373</v>
      </c>
      <c r="E604" t="s">
        <v>374</v>
      </c>
      <c r="F604" t="s">
        <v>677</v>
      </c>
      <c r="G604" t="s">
        <v>678</v>
      </c>
      <c r="H604" t="s">
        <v>687</v>
      </c>
      <c r="I604" t="s">
        <v>688</v>
      </c>
      <c r="J604">
        <v>50</v>
      </c>
      <c r="K604">
        <v>607.53</v>
      </c>
      <c r="L604">
        <v>282.62716</v>
      </c>
      <c r="M604">
        <v>122.35</v>
      </c>
      <c r="N604">
        <v>12.15067</v>
      </c>
      <c r="O604" s="32">
        <f t="shared" si="153"/>
        <v>485.17999999999995</v>
      </c>
      <c r="P604" s="32">
        <f t="shared" si="154"/>
        <v>202.55283999999995</v>
      </c>
      <c r="Q604">
        <v>744277</v>
      </c>
      <c r="R604" t="s">
        <v>298</v>
      </c>
      <c r="S604" t="s">
        <v>298</v>
      </c>
      <c r="T604" t="str">
        <f t="shared" si="155"/>
        <v>VEN</v>
      </c>
      <c r="U604" t="s">
        <v>293</v>
      </c>
      <c r="V604" s="33">
        <f t="shared" si="156"/>
        <v>607.53</v>
      </c>
      <c r="W604">
        <f t="shared" si="157"/>
        <v>50</v>
      </c>
      <c r="X604" s="33">
        <f t="shared" si="158"/>
        <v>485.17999999999995</v>
      </c>
      <c r="Y604" s="33">
        <f t="shared" si="159"/>
        <v>122.35</v>
      </c>
      <c r="Z604" s="45">
        <f t="shared" si="160"/>
        <v>0.31694375586390788</v>
      </c>
      <c r="AA604" s="33">
        <f t="shared" si="161"/>
        <v>192.55283999999995</v>
      </c>
      <c r="AB604" s="45">
        <f t="shared" si="162"/>
        <v>0.39686887340780735</v>
      </c>
      <c r="AC604" s="33">
        <f>IFERROR($X604/VLOOKUP(CONCATENATE("USD",C604),[1]GEINDICE!AR$1:AS$65536,2,0),"")</f>
        <v>87.47340713229724</v>
      </c>
      <c r="AD604" s="33">
        <f>IFERROR($AA604/VLOOKUP(CONCATENATE("USD",C604),[1]GEINDICE!AR$1:AS$65536,2,0),"")</f>
        <v>34.71547254173727</v>
      </c>
      <c r="AE604" s="33">
        <f>IFERROR($X604/VLOOKUP(CONCATENATE("EUR",C604),[1]GEINDICE!AR$1:AS$65536,2,0),"")</f>
        <v>75.109913926558917</v>
      </c>
      <c r="AF604" s="33">
        <f>IFERROR($AA604/VLOOKUP(CONCATENATE("EUR",C604),[1]GEINDICE!AR$1:AS$65536,2,0),"")</f>
        <v>29.808786921790816</v>
      </c>
      <c r="AG604" s="48" t="str">
        <f>VLOOKUP(E604,[1]Apresentação!AW$1:AX$65536,2,0)</f>
        <v xml:space="preserve">                    2 - LEATHER AUXILIARIES</v>
      </c>
      <c r="AH604" s="48" t="str">
        <f t="shared" si="163"/>
        <v xml:space="preserve">         5204000048 - NOVALTAN CN BR</v>
      </c>
      <c r="AI604" s="49" t="str">
        <f t="shared" si="164"/>
        <v xml:space="preserve">     L00127 - REAL COM E INDUSTRIA DE COUROS E ARTEFATOS LTDA</v>
      </c>
      <c r="AJ604" t="str">
        <f t="shared" si="165"/>
        <v xml:space="preserve">     90 - SALES</v>
      </c>
      <c r="AK604" t="str">
        <f t="shared" si="166"/>
        <v/>
      </c>
      <c r="AL604">
        <f t="shared" si="167"/>
        <v>7</v>
      </c>
      <c r="AM604" t="str">
        <f t="shared" si="168"/>
        <v>2025 7</v>
      </c>
      <c r="AN604" t="str">
        <f t="shared" si="169"/>
        <v xml:space="preserve">REAL </v>
      </c>
    </row>
    <row r="605" spans="1:40" x14ac:dyDescent="0.35">
      <c r="A605">
        <v>82528</v>
      </c>
      <c r="B605" t="s">
        <v>274</v>
      </c>
      <c r="C605" s="31">
        <v>45803</v>
      </c>
      <c r="D605" t="s">
        <v>373</v>
      </c>
      <c r="E605" t="s">
        <v>374</v>
      </c>
      <c r="F605" t="s">
        <v>683</v>
      </c>
      <c r="G605" t="s">
        <v>684</v>
      </c>
      <c r="H605" t="s">
        <v>687</v>
      </c>
      <c r="I605" t="s">
        <v>688</v>
      </c>
      <c r="J605">
        <v>500</v>
      </c>
      <c r="K605">
        <v>6689.51</v>
      </c>
      <c r="L605">
        <v>2869.78179</v>
      </c>
      <c r="M605">
        <v>1347.26</v>
      </c>
      <c r="N605">
        <v>13.379019999999999</v>
      </c>
      <c r="O605" s="32">
        <f t="shared" si="153"/>
        <v>5342.25</v>
      </c>
      <c r="P605" s="32">
        <f t="shared" si="154"/>
        <v>2472.46821</v>
      </c>
      <c r="Q605">
        <v>739556</v>
      </c>
      <c r="R605" t="s">
        <v>298</v>
      </c>
      <c r="S605" t="s">
        <v>298</v>
      </c>
      <c r="T605" t="str">
        <f t="shared" si="155"/>
        <v>VEN</v>
      </c>
      <c r="U605" t="s">
        <v>300</v>
      </c>
      <c r="V605" s="33">
        <f t="shared" si="156"/>
        <v>6689.51</v>
      </c>
      <c r="W605">
        <f t="shared" si="157"/>
        <v>500</v>
      </c>
      <c r="X605" s="33">
        <f t="shared" si="158"/>
        <v>5342.25</v>
      </c>
      <c r="Y605" s="33">
        <f t="shared" si="159"/>
        <v>1347.26</v>
      </c>
      <c r="Z605" s="45">
        <f t="shared" si="160"/>
        <v>0.35465500612152456</v>
      </c>
      <c r="AA605" s="33">
        <f t="shared" si="161"/>
        <v>2372.46821</v>
      </c>
      <c r="AB605" s="45">
        <f t="shared" si="162"/>
        <v>0.44409531751602788</v>
      </c>
      <c r="AC605" s="33">
        <f>IFERROR($X605/VLOOKUP(CONCATENATE("USD",C605),[1]GEINDICE!AR$1:AS$65536,2,0),"")</f>
        <v>943.54368674826469</v>
      </c>
      <c r="AD605" s="33">
        <f>IFERROR($AA605/VLOOKUP(CONCATENATE("USD",C605),[1]GEINDICE!AR$1:AS$65536,2,0),"")</f>
        <v>419.02333315671416</v>
      </c>
      <c r="AE605" s="33">
        <f>IFERROR($X605/VLOOKUP(CONCATENATE("EUR",C605),[1]GEINDICE!AR$1:AS$65536,2,0),"")</f>
        <v>829.05273285949283</v>
      </c>
      <c r="AF605" s="33">
        <f>IFERROR($AA605/VLOOKUP(CONCATENATE("EUR",C605),[1]GEINDICE!AR$1:AS$65536,2,0),"")</f>
        <v>368.17843663676712</v>
      </c>
      <c r="AG605" s="48" t="str">
        <f>VLOOKUP(E605,[1]Apresentação!AW$1:AX$65536,2,0)</f>
        <v xml:space="preserve">                    2 - LEATHER AUXILIARIES</v>
      </c>
      <c r="AH605" s="48" t="str">
        <f t="shared" si="163"/>
        <v xml:space="preserve">         5204000048 - NOVALTAN CN BR</v>
      </c>
      <c r="AI605" s="49" t="str">
        <f t="shared" si="164"/>
        <v xml:space="preserve">     L00148 - CURTIDORA ITAUNA EIRELI</v>
      </c>
      <c r="AJ605" t="str">
        <f t="shared" si="165"/>
        <v xml:space="preserve">     90 - SALES</v>
      </c>
      <c r="AK605" t="str">
        <f t="shared" si="166"/>
        <v/>
      </c>
      <c r="AL605">
        <f t="shared" si="167"/>
        <v>5</v>
      </c>
      <c r="AM605" t="str">
        <f t="shared" si="168"/>
        <v>2025 5</v>
      </c>
      <c r="AN605" t="str">
        <f t="shared" si="169"/>
        <v xml:space="preserve">CURTIDORA </v>
      </c>
    </row>
    <row r="606" spans="1:40" x14ac:dyDescent="0.35">
      <c r="A606">
        <v>83840</v>
      </c>
      <c r="B606" t="s">
        <v>274</v>
      </c>
      <c r="C606" s="31">
        <v>45912</v>
      </c>
      <c r="D606" t="s">
        <v>373</v>
      </c>
      <c r="E606" t="s">
        <v>374</v>
      </c>
      <c r="F606" t="s">
        <v>683</v>
      </c>
      <c r="G606" t="s">
        <v>684</v>
      </c>
      <c r="H606" t="s">
        <v>687</v>
      </c>
      <c r="I606" t="s">
        <v>688</v>
      </c>
      <c r="J606">
        <v>500</v>
      </c>
      <c r="K606">
        <v>6328.32</v>
      </c>
      <c r="L606">
        <v>2826.2654499999999</v>
      </c>
      <c r="M606">
        <v>1274.53</v>
      </c>
      <c r="N606">
        <v>12.65663</v>
      </c>
      <c r="O606" s="32">
        <f t="shared" si="153"/>
        <v>5053.79</v>
      </c>
      <c r="P606" s="32">
        <f t="shared" si="154"/>
        <v>2227.5245500000001</v>
      </c>
      <c r="Q606">
        <v>761244</v>
      </c>
      <c r="R606" t="s">
        <v>298</v>
      </c>
      <c r="S606" t="s">
        <v>298</v>
      </c>
      <c r="T606" t="str">
        <f t="shared" si="155"/>
        <v>VEN</v>
      </c>
      <c r="U606" t="s">
        <v>300</v>
      </c>
      <c r="V606" s="33">
        <f t="shared" si="156"/>
        <v>6328.32</v>
      </c>
      <c r="W606">
        <f t="shared" si="157"/>
        <v>500</v>
      </c>
      <c r="X606" s="33">
        <f t="shared" si="158"/>
        <v>5053.79</v>
      </c>
      <c r="Y606" s="33">
        <f t="shared" si="159"/>
        <v>1274.53</v>
      </c>
      <c r="Z606" s="45">
        <f t="shared" si="160"/>
        <v>0.33619105070540051</v>
      </c>
      <c r="AA606" s="33">
        <f t="shared" si="161"/>
        <v>2127.5245500000001</v>
      </c>
      <c r="AB606" s="45">
        <f t="shared" si="162"/>
        <v>0.42097604965778163</v>
      </c>
      <c r="AC606" s="33">
        <f>IFERROR($X606/VLOOKUP(CONCATENATE("USD",C606),[1]GEINDICE!AR$1:AS$65536,2,0),"")</f>
        <v>941.51871378802832</v>
      </c>
      <c r="AD606" s="33">
        <f>IFERROR($AA606/VLOOKUP(CONCATENATE("USD",C606),[1]GEINDICE!AR$1:AS$65536,2,0),"")</f>
        <v>396.35682880935968</v>
      </c>
      <c r="AE606" s="33">
        <f>IFERROR($X606/VLOOKUP(CONCATENATE("EUR",C606),[1]GEINDICE!AR$1:AS$65536,2,0),"")</f>
        <v>803.68144013485357</v>
      </c>
      <c r="AF606" s="33">
        <f>IFERROR($AA606/VLOOKUP(CONCATENATE("EUR",C606),[1]GEINDICE!AR$1:AS$65536,2,0),"")</f>
        <v>338.33063785124756</v>
      </c>
      <c r="AG606" s="48" t="str">
        <f>VLOOKUP(E606,[1]Apresentação!AW$1:AX$65536,2,0)</f>
        <v xml:space="preserve">                    2 - LEATHER AUXILIARIES</v>
      </c>
      <c r="AH606" s="48" t="str">
        <f t="shared" si="163"/>
        <v xml:space="preserve">         5204000048 - NOVALTAN CN BR</v>
      </c>
      <c r="AI606" s="49" t="str">
        <f t="shared" si="164"/>
        <v xml:space="preserve">     L00148 - CURTIDORA ITAUNA EIRELI</v>
      </c>
      <c r="AJ606" t="str">
        <f t="shared" si="165"/>
        <v xml:space="preserve">     90 - SALES</v>
      </c>
      <c r="AK606" t="str">
        <f t="shared" si="166"/>
        <v/>
      </c>
      <c r="AL606">
        <f t="shared" si="167"/>
        <v>9</v>
      </c>
      <c r="AM606" t="str">
        <f t="shared" si="168"/>
        <v>2025 9</v>
      </c>
      <c r="AN606" t="str">
        <f t="shared" si="169"/>
        <v xml:space="preserve">CURTIDORA </v>
      </c>
    </row>
    <row r="607" spans="1:40" x14ac:dyDescent="0.35">
      <c r="A607">
        <v>82770</v>
      </c>
      <c r="B607" t="s">
        <v>274</v>
      </c>
      <c r="C607" s="31">
        <v>45821</v>
      </c>
      <c r="D607" t="s">
        <v>373</v>
      </c>
      <c r="E607" t="s">
        <v>374</v>
      </c>
      <c r="F607" t="s">
        <v>673</v>
      </c>
      <c r="G607" t="s">
        <v>674</v>
      </c>
      <c r="H607" t="s">
        <v>687</v>
      </c>
      <c r="I607" t="s">
        <v>688</v>
      </c>
      <c r="J607">
        <v>800</v>
      </c>
      <c r="K607">
        <v>9703.98</v>
      </c>
      <c r="L607">
        <v>4591.6508700000004</v>
      </c>
      <c r="M607">
        <v>1954.38</v>
      </c>
      <c r="N607">
        <v>12.12997</v>
      </c>
      <c r="O607" s="32">
        <f t="shared" si="153"/>
        <v>7749.5999999999995</v>
      </c>
      <c r="P607" s="32">
        <f t="shared" si="154"/>
        <v>3157.9491299999991</v>
      </c>
      <c r="Q607">
        <v>741349</v>
      </c>
      <c r="R607" t="s">
        <v>298</v>
      </c>
      <c r="S607" t="s">
        <v>298</v>
      </c>
      <c r="T607" t="str">
        <f t="shared" si="155"/>
        <v>VEN</v>
      </c>
      <c r="U607" t="s">
        <v>300</v>
      </c>
      <c r="V607" s="33">
        <f t="shared" si="156"/>
        <v>9703.98</v>
      </c>
      <c r="W607">
        <f t="shared" si="157"/>
        <v>800</v>
      </c>
      <c r="X607" s="33">
        <f t="shared" si="158"/>
        <v>7749.5999999999995</v>
      </c>
      <c r="Y607" s="33">
        <f t="shared" si="159"/>
        <v>1954.38</v>
      </c>
      <c r="Z607" s="45">
        <f t="shared" si="160"/>
        <v>0.30894015960461574</v>
      </c>
      <c r="AA607" s="33">
        <f t="shared" si="161"/>
        <v>2997.9491299999991</v>
      </c>
      <c r="AB607" s="45">
        <f t="shared" si="162"/>
        <v>0.38685211236708983</v>
      </c>
      <c r="AC607" s="33">
        <f>IFERROR($X607/VLOOKUP(CONCATENATE("USD",C607),[1]GEINDICE!AR$1:AS$65536,2,0),"")</f>
        <v>1392.5106015956299</v>
      </c>
      <c r="AD607" s="33">
        <f>IFERROR($AA607/VLOOKUP(CONCATENATE("USD",C607),[1]GEINDICE!AR$1:AS$65536,2,0),"")</f>
        <v>538.69566772083647</v>
      </c>
      <c r="AE607" s="33">
        <f>IFERROR($X607/VLOOKUP(CONCATENATE("EUR",C607),[1]GEINDICE!AR$1:AS$65536,2,0),"")</f>
        <v>1204.7945524928873</v>
      </c>
      <c r="AF607" s="33">
        <f>IFERROR($AA607/VLOOKUP(CONCATENATE("EUR",C607),[1]GEINDICE!AR$1:AS$65536,2,0),"")</f>
        <v>466.07731760023614</v>
      </c>
      <c r="AG607" s="48" t="str">
        <f>VLOOKUP(E607,[1]Apresentação!AW$1:AX$65536,2,0)</f>
        <v xml:space="preserve">                    2 - LEATHER AUXILIARIES</v>
      </c>
      <c r="AH607" s="48" t="str">
        <f t="shared" si="163"/>
        <v xml:space="preserve">         5204000048 - NOVALTAN CN BR</v>
      </c>
      <c r="AI607" s="49" t="str">
        <f t="shared" si="164"/>
        <v xml:space="preserve">     L00008 - CURTUME TOINZINHO LTDA</v>
      </c>
      <c r="AJ607" t="str">
        <f t="shared" si="165"/>
        <v xml:space="preserve">     90 - SALES</v>
      </c>
      <c r="AK607" t="str">
        <f t="shared" si="166"/>
        <v/>
      </c>
      <c r="AL607">
        <f t="shared" si="167"/>
        <v>6</v>
      </c>
      <c r="AM607" t="str">
        <f t="shared" si="168"/>
        <v>2025 6</v>
      </c>
      <c r="AN607" t="str">
        <f t="shared" si="169"/>
        <v xml:space="preserve">CURTUME </v>
      </c>
    </row>
    <row r="608" spans="1:40" x14ac:dyDescent="0.35">
      <c r="A608">
        <v>82821</v>
      </c>
      <c r="B608" t="s">
        <v>274</v>
      </c>
      <c r="C608" s="31">
        <v>45826</v>
      </c>
      <c r="D608" t="s">
        <v>373</v>
      </c>
      <c r="E608" t="s">
        <v>374</v>
      </c>
      <c r="F608" t="s">
        <v>677</v>
      </c>
      <c r="G608" t="s">
        <v>678</v>
      </c>
      <c r="H608" t="s">
        <v>687</v>
      </c>
      <c r="I608" t="s">
        <v>688</v>
      </c>
      <c r="J608">
        <v>50</v>
      </c>
      <c r="K608">
        <v>597.03</v>
      </c>
      <c r="L608">
        <v>286.97818000000001</v>
      </c>
      <c r="M608">
        <v>120.24</v>
      </c>
      <c r="N608">
        <v>11.94051</v>
      </c>
      <c r="O608" s="32">
        <f t="shared" si="153"/>
        <v>476.78999999999996</v>
      </c>
      <c r="P608" s="32">
        <f t="shared" si="154"/>
        <v>189.81181999999995</v>
      </c>
      <c r="Q608">
        <v>741677</v>
      </c>
      <c r="R608" t="s">
        <v>298</v>
      </c>
      <c r="S608" t="s">
        <v>298</v>
      </c>
      <c r="T608" t="str">
        <f t="shared" si="155"/>
        <v>VEN</v>
      </c>
      <c r="U608" t="s">
        <v>300</v>
      </c>
      <c r="V608" s="33">
        <f t="shared" si="156"/>
        <v>597.03</v>
      </c>
      <c r="W608">
        <f t="shared" si="157"/>
        <v>50</v>
      </c>
      <c r="X608" s="33">
        <f t="shared" si="158"/>
        <v>476.78999999999996</v>
      </c>
      <c r="Y608" s="33">
        <f t="shared" si="159"/>
        <v>120.24</v>
      </c>
      <c r="Z608" s="45">
        <f t="shared" si="160"/>
        <v>0.30117719377585711</v>
      </c>
      <c r="AA608" s="33">
        <f t="shared" si="161"/>
        <v>179.81181999999995</v>
      </c>
      <c r="AB608" s="45">
        <f t="shared" si="162"/>
        <v>0.37713001531072371</v>
      </c>
      <c r="AC608" s="33">
        <f>IFERROR($X608/VLOOKUP(CONCATENATE("USD",C608),[1]GEINDICE!AR$1:AS$65536,2,0),"")</f>
        <v>86.880227409391551</v>
      </c>
      <c r="AD608" s="33">
        <f>IFERROR($AA608/VLOOKUP(CONCATENATE("USD",C608),[1]GEINDICE!AR$1:AS$65536,2,0),"")</f>
        <v>32.765141493102995</v>
      </c>
      <c r="AE608" s="33">
        <f>IFERROR($X608/VLOOKUP(CONCATENATE("EUR",C608),[1]GEINDICE!AR$1:AS$65536,2,0),"")</f>
        <v>75.410432417043609</v>
      </c>
      <c r="AF608" s="33">
        <f>IFERROR($AA608/VLOOKUP(CONCATENATE("EUR",C608),[1]GEINDICE!AR$1:AS$65536,2,0),"")</f>
        <v>28.439537532027956</v>
      </c>
      <c r="AG608" s="48" t="str">
        <f>VLOOKUP(E608,[1]Apresentação!AW$1:AX$65536,2,0)</f>
        <v xml:space="preserve">                    2 - LEATHER AUXILIARIES</v>
      </c>
      <c r="AH608" s="48" t="str">
        <f t="shared" si="163"/>
        <v xml:space="preserve">         5204000048 - NOVALTAN CN BR</v>
      </c>
      <c r="AI608" s="49" t="str">
        <f t="shared" si="164"/>
        <v xml:space="preserve">     L00127 - REAL COM E INDUSTRIA DE COUROS E ARTEFATOS LTDA</v>
      </c>
      <c r="AJ608" t="str">
        <f t="shared" si="165"/>
        <v xml:space="preserve">     90 - SALES</v>
      </c>
      <c r="AK608" t="str">
        <f t="shared" si="166"/>
        <v/>
      </c>
      <c r="AL608">
        <f t="shared" si="167"/>
        <v>6</v>
      </c>
      <c r="AM608" t="str">
        <f t="shared" si="168"/>
        <v>2025 6</v>
      </c>
      <c r="AN608" t="str">
        <f t="shared" si="169"/>
        <v xml:space="preserve">REAL </v>
      </c>
    </row>
    <row r="609" spans="1:40" x14ac:dyDescent="0.35">
      <c r="A609">
        <v>83076</v>
      </c>
      <c r="B609" t="s">
        <v>274</v>
      </c>
      <c r="C609" s="31">
        <v>45849</v>
      </c>
      <c r="D609" t="s">
        <v>373</v>
      </c>
      <c r="E609" t="s">
        <v>374</v>
      </c>
      <c r="F609" t="s">
        <v>689</v>
      </c>
      <c r="G609" t="s">
        <v>690</v>
      </c>
      <c r="H609" t="s">
        <v>687</v>
      </c>
      <c r="I609" t="s">
        <v>688</v>
      </c>
      <c r="J609">
        <v>50</v>
      </c>
      <c r="K609">
        <v>633.66</v>
      </c>
      <c r="L609">
        <v>286.97852</v>
      </c>
      <c r="M609">
        <v>127.62</v>
      </c>
      <c r="N609">
        <v>12.67323</v>
      </c>
      <c r="O609" s="32">
        <f t="shared" si="153"/>
        <v>506.03999999999996</v>
      </c>
      <c r="P609" s="32">
        <f t="shared" si="154"/>
        <v>219.06147999999996</v>
      </c>
      <c r="Q609">
        <v>743581</v>
      </c>
      <c r="R609" t="s">
        <v>298</v>
      </c>
      <c r="S609" t="s">
        <v>298</v>
      </c>
      <c r="T609" t="str">
        <f t="shared" si="155"/>
        <v>VEN</v>
      </c>
      <c r="U609" t="s">
        <v>300</v>
      </c>
      <c r="V609" s="33">
        <f t="shared" si="156"/>
        <v>633.66</v>
      </c>
      <c r="W609">
        <f t="shared" si="157"/>
        <v>50</v>
      </c>
      <c r="X609" s="33">
        <f t="shared" si="158"/>
        <v>506.03999999999996</v>
      </c>
      <c r="Y609" s="33">
        <f t="shared" si="159"/>
        <v>127.62</v>
      </c>
      <c r="Z609" s="45">
        <f t="shared" si="160"/>
        <v>0.32992690086166077</v>
      </c>
      <c r="AA609" s="33">
        <f t="shared" si="161"/>
        <v>209.06147999999996</v>
      </c>
      <c r="AB609" s="45">
        <f t="shared" si="162"/>
        <v>0.4131323215556082</v>
      </c>
      <c r="AC609" s="33">
        <f>IFERROR($X609/VLOOKUP(CONCATENATE("USD",C609),[1]GEINDICE!AR$1:AS$65536,2,0),"")</f>
        <v>90.815117906751354</v>
      </c>
      <c r="AD609" s="33">
        <f>IFERROR($AA609/VLOOKUP(CONCATENATE("USD",C609),[1]GEINDICE!AR$1:AS$65536,2,0),"")</f>
        <v>37.518660493162471</v>
      </c>
      <c r="AE609" s="33">
        <f>IFERROR($X609/VLOOKUP(CONCATENATE("EUR",C609),[1]GEINDICE!AR$1:AS$65536,2,0),"")</f>
        <v>77.63969437540274</v>
      </c>
      <c r="AF609" s="33">
        <f>IFERROR($AA609/VLOOKUP(CONCATENATE("EUR",C609),[1]GEINDICE!AR$1:AS$65536,2,0),"")</f>
        <v>32.075467182178031</v>
      </c>
      <c r="AG609" s="48" t="str">
        <f>VLOOKUP(E609,[1]Apresentação!AW$1:AX$65536,2,0)</f>
        <v xml:space="preserve">                    2 - LEATHER AUXILIARIES</v>
      </c>
      <c r="AH609" s="48" t="str">
        <f t="shared" si="163"/>
        <v xml:space="preserve">         5204000048 - NOVALTAN CN BR</v>
      </c>
      <c r="AI609" s="49" t="str">
        <f t="shared" si="164"/>
        <v xml:space="preserve">     L00246 - COLORPELLI COMERCIO DE COUROS EIRELI EPP</v>
      </c>
      <c r="AJ609" t="str">
        <f t="shared" si="165"/>
        <v xml:space="preserve">     90 - SALES</v>
      </c>
      <c r="AK609" t="str">
        <f t="shared" si="166"/>
        <v/>
      </c>
      <c r="AL609">
        <f t="shared" si="167"/>
        <v>7</v>
      </c>
      <c r="AM609" t="str">
        <f t="shared" si="168"/>
        <v>2025 7</v>
      </c>
      <c r="AN609" t="str">
        <f t="shared" si="169"/>
        <v xml:space="preserve">COLORPELLI </v>
      </c>
    </row>
    <row r="610" spans="1:40" x14ac:dyDescent="0.35">
      <c r="A610">
        <v>83342</v>
      </c>
      <c r="B610" t="s">
        <v>274</v>
      </c>
      <c r="C610" s="31">
        <v>45869</v>
      </c>
      <c r="D610" t="s">
        <v>373</v>
      </c>
      <c r="E610" t="s">
        <v>374</v>
      </c>
      <c r="F610" t="s">
        <v>667</v>
      </c>
      <c r="G610" t="s">
        <v>668</v>
      </c>
      <c r="H610" t="s">
        <v>687</v>
      </c>
      <c r="I610" t="s">
        <v>688</v>
      </c>
      <c r="J610">
        <v>150</v>
      </c>
      <c r="K610">
        <v>1891.15</v>
      </c>
      <c r="L610">
        <v>847.88148000000001</v>
      </c>
      <c r="M610">
        <v>380.88</v>
      </c>
      <c r="N610">
        <v>12.60765</v>
      </c>
      <c r="O610" s="32">
        <f t="shared" si="153"/>
        <v>1510.27</v>
      </c>
      <c r="P610" s="32">
        <f t="shared" si="154"/>
        <v>662.38851999999997</v>
      </c>
      <c r="Q610">
        <v>746558</v>
      </c>
      <c r="R610" t="s">
        <v>298</v>
      </c>
      <c r="S610" t="s">
        <v>298</v>
      </c>
      <c r="T610" t="str">
        <f t="shared" si="155"/>
        <v>VEN</v>
      </c>
      <c r="U610" t="s">
        <v>300</v>
      </c>
      <c r="V610" s="33">
        <f t="shared" si="156"/>
        <v>1891.15</v>
      </c>
      <c r="W610">
        <f t="shared" si="157"/>
        <v>150</v>
      </c>
      <c r="X610" s="33">
        <f t="shared" si="158"/>
        <v>1510.27</v>
      </c>
      <c r="Y610" s="33">
        <f t="shared" si="159"/>
        <v>380.88</v>
      </c>
      <c r="Z610" s="45">
        <f t="shared" si="160"/>
        <v>0.33439363350342383</v>
      </c>
      <c r="AA610" s="33">
        <f t="shared" si="161"/>
        <v>632.38851999999997</v>
      </c>
      <c r="AB610" s="45">
        <f t="shared" si="162"/>
        <v>0.41872547292868162</v>
      </c>
      <c r="AC610" s="33">
        <f>IFERROR($X610/VLOOKUP(CONCATENATE("USD",C610),[1]GEINDICE!AR$1:AS$65536,2,0),"")</f>
        <v>269.52742977477959</v>
      </c>
      <c r="AD610" s="33">
        <f>IFERROR($AA610/VLOOKUP(CONCATENATE("USD",C610),[1]GEINDICE!AR$1:AS$65536,2,0),"")</f>
        <v>112.8580004996966</v>
      </c>
      <c r="AE610" s="33">
        <f>IFERROR($X610/VLOOKUP(CONCATENATE("EUR",C610),[1]GEINDICE!AR$1:AS$65536,2,0),"")</f>
        <v>235.83965770323869</v>
      </c>
      <c r="AF610" s="33">
        <f>IFERROR($AA610/VLOOKUP(CONCATENATE("EUR",C610),[1]GEINDICE!AR$1:AS$65536,2,0),"")</f>
        <v>98.752072207127014</v>
      </c>
      <c r="AG610" s="48" t="str">
        <f>VLOOKUP(E610,[1]Apresentação!AW$1:AX$65536,2,0)</f>
        <v xml:space="preserve">                    2 - LEATHER AUXILIARIES</v>
      </c>
      <c r="AH610" s="48" t="str">
        <f t="shared" si="163"/>
        <v xml:space="preserve">         5204000048 - NOVALTAN CN BR</v>
      </c>
      <c r="AI610" s="49" t="str">
        <f t="shared" si="164"/>
        <v xml:space="preserve">     L00109 - FAF ARTEFATOS DE COURO LTDA - ME</v>
      </c>
      <c r="AJ610" t="str">
        <f t="shared" si="165"/>
        <v xml:space="preserve">     90 - SALES</v>
      </c>
      <c r="AK610" t="str">
        <f t="shared" si="166"/>
        <v/>
      </c>
      <c r="AL610">
        <f t="shared" si="167"/>
        <v>7</v>
      </c>
      <c r="AM610" t="str">
        <f t="shared" si="168"/>
        <v>2025 7</v>
      </c>
      <c r="AN610" t="str">
        <f t="shared" si="169"/>
        <v xml:space="preserve">FAF </v>
      </c>
    </row>
    <row r="611" spans="1:40" x14ac:dyDescent="0.35">
      <c r="A611">
        <v>84685</v>
      </c>
      <c r="B611" t="s">
        <v>274</v>
      </c>
      <c r="C611" s="31">
        <v>45979</v>
      </c>
      <c r="D611" t="s">
        <v>373</v>
      </c>
      <c r="E611" t="s">
        <v>374</v>
      </c>
      <c r="F611" t="s">
        <v>467</v>
      </c>
      <c r="G611" t="s">
        <v>468</v>
      </c>
      <c r="H611" t="s">
        <v>691</v>
      </c>
      <c r="I611" t="s">
        <v>692</v>
      </c>
      <c r="J611">
        <v>500</v>
      </c>
      <c r="K611">
        <v>3985.27</v>
      </c>
      <c r="L611">
        <v>-2705.55161</v>
      </c>
      <c r="M611">
        <v>802.64</v>
      </c>
      <c r="N611">
        <v>7.9705399999999997</v>
      </c>
      <c r="O611" s="32">
        <f t="shared" si="153"/>
        <v>4787.91</v>
      </c>
      <c r="P611" s="32">
        <f t="shared" si="154"/>
        <v>7493.4616100000003</v>
      </c>
      <c r="Q611">
        <v>767558</v>
      </c>
      <c r="R611" t="s">
        <v>521</v>
      </c>
      <c r="S611" t="s">
        <v>522</v>
      </c>
      <c r="T611" t="str">
        <f t="shared" si="155"/>
        <v>DEV</v>
      </c>
      <c r="U611" t="s">
        <v>523</v>
      </c>
      <c r="V611" s="33">
        <f t="shared" si="156"/>
        <v>-3985.27</v>
      </c>
      <c r="W611">
        <f t="shared" si="157"/>
        <v>-500</v>
      </c>
      <c r="X611" s="33">
        <f t="shared" si="158"/>
        <v>-3182.63</v>
      </c>
      <c r="Y611" s="33">
        <f t="shared" si="159"/>
        <v>-802.64</v>
      </c>
      <c r="Z611" s="45">
        <f t="shared" si="160"/>
        <v>9.4618028389544528E-2</v>
      </c>
      <c r="AA611" s="33">
        <f t="shared" si="161"/>
        <v>-377.07839000000013</v>
      </c>
      <c r="AB611" s="45">
        <f t="shared" si="162"/>
        <v>0.11848012178607005</v>
      </c>
      <c r="AC611" s="33" t="str">
        <f>IFERROR($X611/VLOOKUP(CONCATENATE("USD",C611),[1]GEINDICE!AR$1:AS$65536,2,0),"")</f>
        <v/>
      </c>
      <c r="AD611" s="33" t="str">
        <f>IFERROR($AA611/VLOOKUP(CONCATENATE("USD",C611),[1]GEINDICE!AR$1:AS$65536,2,0),"")</f>
        <v/>
      </c>
      <c r="AE611" s="33" t="str">
        <f>IFERROR($X611/VLOOKUP(CONCATENATE("EUR",C611),[1]GEINDICE!AR$1:AS$65536,2,0),"")</f>
        <v/>
      </c>
      <c r="AF611" s="33" t="str">
        <f>IFERROR($AA611/VLOOKUP(CONCATENATE("EUR",C611),[1]GEINDICE!AR$1:AS$65536,2,0),"")</f>
        <v/>
      </c>
      <c r="AG611" s="48" t="str">
        <f>VLOOKUP(E611,[1]Apresentação!AW$1:AX$65536,2,0)</f>
        <v xml:space="preserve">                    2 - LEATHER AUXILIARIES</v>
      </c>
      <c r="AH611" s="48" t="str">
        <f t="shared" si="163"/>
        <v xml:space="preserve">         5204000043 - NOVALTAN CS BR</v>
      </c>
      <c r="AI611" s="49" t="str">
        <f t="shared" si="164"/>
        <v xml:space="preserve">     L00102 - CURTUME SANTO ANTONIO LTDA</v>
      </c>
      <c r="AJ611" t="str">
        <f t="shared" si="165"/>
        <v xml:space="preserve">     90 - SALES</v>
      </c>
      <c r="AK611" t="str">
        <f t="shared" si="166"/>
        <v/>
      </c>
      <c r="AL611">
        <f t="shared" si="167"/>
        <v>11</v>
      </c>
      <c r="AM611" t="str">
        <f t="shared" si="168"/>
        <v>2025 11</v>
      </c>
      <c r="AN611" t="str">
        <f t="shared" si="169"/>
        <v xml:space="preserve">CURTUME </v>
      </c>
    </row>
    <row r="612" spans="1:40" x14ac:dyDescent="0.35">
      <c r="A612">
        <v>81027</v>
      </c>
      <c r="B612" t="s">
        <v>274</v>
      </c>
      <c r="C612" s="31">
        <v>45684</v>
      </c>
      <c r="D612" t="s">
        <v>373</v>
      </c>
      <c r="E612" t="s">
        <v>374</v>
      </c>
      <c r="F612" t="s">
        <v>435</v>
      </c>
      <c r="G612" t="s">
        <v>436</v>
      </c>
      <c r="H612" t="s">
        <v>691</v>
      </c>
      <c r="I612" t="s">
        <v>692</v>
      </c>
      <c r="J612">
        <v>1000</v>
      </c>
      <c r="K612">
        <v>12374.25</v>
      </c>
      <c r="L612">
        <v>5344.4928799999998</v>
      </c>
      <c r="M612">
        <v>2492.1799999999998</v>
      </c>
      <c r="N612">
        <v>12.37425</v>
      </c>
      <c r="O612" s="32">
        <f t="shared" si="153"/>
        <v>9882.07</v>
      </c>
      <c r="P612" s="32">
        <f t="shared" si="154"/>
        <v>4537.5771199999999</v>
      </c>
      <c r="Q612">
        <v>708231</v>
      </c>
      <c r="R612" t="s">
        <v>312</v>
      </c>
      <c r="S612" t="s">
        <v>312</v>
      </c>
      <c r="T612" t="str">
        <f t="shared" si="155"/>
        <v>VEN</v>
      </c>
      <c r="U612" t="s">
        <v>313</v>
      </c>
      <c r="V612" s="33">
        <f t="shared" si="156"/>
        <v>12374.25</v>
      </c>
      <c r="W612">
        <f t="shared" si="157"/>
        <v>1000</v>
      </c>
      <c r="X612" s="33">
        <f t="shared" si="158"/>
        <v>9882.07</v>
      </c>
      <c r="Y612" s="33">
        <f t="shared" si="159"/>
        <v>2492.1799999999998</v>
      </c>
      <c r="Z612" s="45">
        <f t="shared" si="160"/>
        <v>0.35053252681980723</v>
      </c>
      <c r="AA612" s="33">
        <f t="shared" si="161"/>
        <v>4337.5771199999999</v>
      </c>
      <c r="AB612" s="45">
        <f t="shared" si="162"/>
        <v>0.43893406138592422</v>
      </c>
      <c r="AC612" s="33">
        <f>IFERROR($X612/VLOOKUP(CONCATENATE("USD",C612),[1]GEINDICE!AR$1:AS$65536,2,0),"")</f>
        <v>1667.2408557160211</v>
      </c>
      <c r="AD612" s="33">
        <f>IFERROR($AA612/VLOOKUP(CONCATENATE("USD",C612),[1]GEINDICE!AR$1:AS$65536,2,0),"")</f>
        <v>731.80880010797682</v>
      </c>
      <c r="AE612" s="33">
        <f>IFERROR($X612/VLOOKUP(CONCATENATE("EUR",C612),[1]GEINDICE!AR$1:AS$65536,2,0),"")</f>
        <v>1587.8382286779356</v>
      </c>
      <c r="AF612" s="33">
        <f>IFERROR($AA612/VLOOKUP(CONCATENATE("EUR",C612),[1]GEINDICE!AR$1:AS$65536,2,0),"")</f>
        <v>696.95628253743814</v>
      </c>
      <c r="AG612" s="48" t="str">
        <f>VLOOKUP(E612,[1]Apresentação!AW$1:AX$65536,2,0)</f>
        <v xml:space="preserve">                    2 - LEATHER AUXILIARIES</v>
      </c>
      <c r="AH612" s="48" t="str">
        <f t="shared" si="163"/>
        <v xml:space="preserve">         5204000043 - NOVALTAN CS BR</v>
      </c>
      <c r="AI612" s="49" t="str">
        <f t="shared" si="164"/>
        <v xml:space="preserve">     L00024 - FUGA S/A</v>
      </c>
      <c r="AJ612" t="str">
        <f t="shared" si="165"/>
        <v xml:space="preserve">     90 - SALES</v>
      </c>
      <c r="AK612" t="str">
        <f t="shared" si="166"/>
        <v/>
      </c>
      <c r="AL612">
        <f t="shared" si="167"/>
        <v>1</v>
      </c>
      <c r="AM612" t="str">
        <f t="shared" si="168"/>
        <v>2025 1</v>
      </c>
      <c r="AN612" t="str">
        <f t="shared" si="169"/>
        <v xml:space="preserve">FUGA </v>
      </c>
    </row>
    <row r="613" spans="1:40" x14ac:dyDescent="0.35">
      <c r="A613">
        <v>81240</v>
      </c>
      <c r="B613" t="s">
        <v>274</v>
      </c>
      <c r="C613" s="31">
        <v>45699</v>
      </c>
      <c r="D613" t="s">
        <v>373</v>
      </c>
      <c r="E613" t="s">
        <v>374</v>
      </c>
      <c r="F613" t="s">
        <v>435</v>
      </c>
      <c r="G613" t="s">
        <v>436</v>
      </c>
      <c r="H613" t="s">
        <v>691</v>
      </c>
      <c r="I613" t="s">
        <v>692</v>
      </c>
      <c r="J613">
        <v>1000</v>
      </c>
      <c r="K613">
        <v>13411.460000000001</v>
      </c>
      <c r="L613">
        <v>5290.0335599999999</v>
      </c>
      <c r="M613">
        <v>2701.08</v>
      </c>
      <c r="N613">
        <v>13.41146</v>
      </c>
      <c r="O613" s="32">
        <f t="shared" si="153"/>
        <v>10710.380000000001</v>
      </c>
      <c r="P613" s="32">
        <f t="shared" si="154"/>
        <v>5420.3464400000012</v>
      </c>
      <c r="Q613">
        <v>709858</v>
      </c>
      <c r="R613" t="s">
        <v>312</v>
      </c>
      <c r="S613" t="s">
        <v>312</v>
      </c>
      <c r="T613" t="str">
        <f t="shared" si="155"/>
        <v>VEN</v>
      </c>
      <c r="U613" t="s">
        <v>348</v>
      </c>
      <c r="V613" s="33">
        <f t="shared" si="156"/>
        <v>13411.460000000001</v>
      </c>
      <c r="W613">
        <f t="shared" si="157"/>
        <v>1000</v>
      </c>
      <c r="X613" s="33">
        <f t="shared" si="158"/>
        <v>10710.380000000001</v>
      </c>
      <c r="Y613" s="33">
        <f t="shared" si="159"/>
        <v>2701.08</v>
      </c>
      <c r="Z613" s="45">
        <f t="shared" si="160"/>
        <v>0.38924520074622754</v>
      </c>
      <c r="AA613" s="33">
        <f t="shared" si="161"/>
        <v>5220.3464400000012</v>
      </c>
      <c r="AB613" s="45">
        <f t="shared" si="162"/>
        <v>0.48741001159622727</v>
      </c>
      <c r="AC613" s="33">
        <f>IFERROR($X613/VLOOKUP(CONCATENATE("USD",C613),[1]GEINDICE!AR$1:AS$65536,2,0),"")</f>
        <v>1853.3917076209593</v>
      </c>
      <c r="AD613" s="33">
        <f>IFERROR($AA613/VLOOKUP(CONCATENATE("USD",C613),[1]GEINDICE!AR$1:AS$65536,2,0),"")</f>
        <v>903.3616737038833</v>
      </c>
      <c r="AE613" s="33">
        <f>IFERROR($X613/VLOOKUP(CONCATENATE("EUR",C613),[1]GEINDICE!AR$1:AS$65536,2,0),"")</f>
        <v>1792.4422204742857</v>
      </c>
      <c r="AF613" s="33">
        <f>IFERROR($AA613/VLOOKUP(CONCATENATE("EUR",C613),[1]GEINDICE!AR$1:AS$65536,2,0),"")</f>
        <v>873.65428346693898</v>
      </c>
      <c r="AG613" s="48" t="str">
        <f>VLOOKUP(E613,[1]Apresentação!AW$1:AX$65536,2,0)</f>
        <v xml:space="preserve">                    2 - LEATHER AUXILIARIES</v>
      </c>
      <c r="AH613" s="48" t="str">
        <f t="shared" si="163"/>
        <v xml:space="preserve">         5204000043 - NOVALTAN CS BR</v>
      </c>
      <c r="AI613" s="49" t="str">
        <f t="shared" si="164"/>
        <v xml:space="preserve">     L00024 - FUGA S/A</v>
      </c>
      <c r="AJ613" t="str">
        <f t="shared" si="165"/>
        <v xml:space="preserve">     90 - SALES</v>
      </c>
      <c r="AK613" t="str">
        <f t="shared" si="166"/>
        <v/>
      </c>
      <c r="AL613">
        <f t="shared" si="167"/>
        <v>2</v>
      </c>
      <c r="AM613" t="str">
        <f t="shared" si="168"/>
        <v>2025 2</v>
      </c>
      <c r="AN613" t="str">
        <f t="shared" si="169"/>
        <v xml:space="preserve">FUGA </v>
      </c>
    </row>
    <row r="614" spans="1:40" x14ac:dyDescent="0.35">
      <c r="A614">
        <v>80787</v>
      </c>
      <c r="B614" t="s">
        <v>274</v>
      </c>
      <c r="C614" s="31">
        <v>45665</v>
      </c>
      <c r="D614" t="s">
        <v>373</v>
      </c>
      <c r="E614" t="s">
        <v>374</v>
      </c>
      <c r="F614" t="s">
        <v>435</v>
      </c>
      <c r="G614" t="s">
        <v>436</v>
      </c>
      <c r="H614" t="s">
        <v>691</v>
      </c>
      <c r="I614" t="s">
        <v>692</v>
      </c>
      <c r="J614">
        <v>1000</v>
      </c>
      <c r="K614">
        <v>14517.1</v>
      </c>
      <c r="L614">
        <v>5372.9928600000003</v>
      </c>
      <c r="M614">
        <v>2923.76</v>
      </c>
      <c r="N614">
        <v>14.517100000000001</v>
      </c>
      <c r="O614" s="32">
        <f t="shared" si="153"/>
        <v>11593.34</v>
      </c>
      <c r="P614" s="32">
        <f t="shared" si="154"/>
        <v>6220.3471399999999</v>
      </c>
      <c r="Q614">
        <v>706568</v>
      </c>
      <c r="R614" t="s">
        <v>312</v>
      </c>
      <c r="S614" t="s">
        <v>312</v>
      </c>
      <c r="T614" t="str">
        <f t="shared" si="155"/>
        <v>VEN</v>
      </c>
      <c r="U614" t="s">
        <v>313</v>
      </c>
      <c r="V614" s="33">
        <f t="shared" si="156"/>
        <v>14517.1</v>
      </c>
      <c r="W614">
        <f t="shared" si="157"/>
        <v>1000</v>
      </c>
      <c r="X614" s="33">
        <f t="shared" si="158"/>
        <v>11593.34</v>
      </c>
      <c r="Y614" s="33">
        <f t="shared" si="159"/>
        <v>2923.76</v>
      </c>
      <c r="Z614" s="45">
        <f t="shared" si="160"/>
        <v>0.41470728589043265</v>
      </c>
      <c r="AA614" s="33">
        <f t="shared" si="161"/>
        <v>6020.3471399999999</v>
      </c>
      <c r="AB614" s="45">
        <f t="shared" si="162"/>
        <v>0.51929358925037994</v>
      </c>
      <c r="AC614" s="33">
        <f>IFERROR($X614/VLOOKUP(CONCATENATE("USD",C614),[1]GEINDICE!AR$1:AS$65536,2,0),"")</f>
        <v>1890.5986529900033</v>
      </c>
      <c r="AD614" s="33">
        <f>IFERROR($AA614/VLOOKUP(CONCATENATE("USD",C614),[1]GEINDICE!AR$1:AS$65536,2,0),"")</f>
        <v>981.77576034311244</v>
      </c>
      <c r="AE614" s="33">
        <f>IFERROR($X614/VLOOKUP(CONCATENATE("EUR",C614),[1]GEINDICE!AR$1:AS$65536,2,0),"")</f>
        <v>1834.9989711771314</v>
      </c>
      <c r="AF614" s="33">
        <f>IFERROR($AA614/VLOOKUP(CONCATENATE("EUR",C614),[1]GEINDICE!AR$1:AS$65536,2,0),"")</f>
        <v>952.90320201332713</v>
      </c>
      <c r="AG614" s="48" t="str">
        <f>VLOOKUP(E614,[1]Apresentação!AW$1:AX$65536,2,0)</f>
        <v xml:space="preserve">                    2 - LEATHER AUXILIARIES</v>
      </c>
      <c r="AH614" s="48" t="str">
        <f t="shared" si="163"/>
        <v xml:space="preserve">         5204000043 - NOVALTAN CS BR</v>
      </c>
      <c r="AI614" s="49" t="str">
        <f t="shared" si="164"/>
        <v xml:space="preserve">     L00024 - FUGA S/A</v>
      </c>
      <c r="AJ614" t="str">
        <f t="shared" si="165"/>
        <v xml:space="preserve">     90 - SALES</v>
      </c>
      <c r="AK614" t="str">
        <f t="shared" si="166"/>
        <v/>
      </c>
      <c r="AL614">
        <f t="shared" si="167"/>
        <v>1</v>
      </c>
      <c r="AM614" t="str">
        <f t="shared" si="168"/>
        <v>2025 1</v>
      </c>
      <c r="AN614" t="str">
        <f t="shared" si="169"/>
        <v xml:space="preserve">FUGA </v>
      </c>
    </row>
    <row r="615" spans="1:40" x14ac:dyDescent="0.35">
      <c r="A615">
        <v>81454</v>
      </c>
      <c r="B615" t="s">
        <v>274</v>
      </c>
      <c r="C615" s="31">
        <v>45715</v>
      </c>
      <c r="D615" t="s">
        <v>373</v>
      </c>
      <c r="E615" t="s">
        <v>374</v>
      </c>
      <c r="F615" t="s">
        <v>435</v>
      </c>
      <c r="G615" t="s">
        <v>436</v>
      </c>
      <c r="H615" t="s">
        <v>691</v>
      </c>
      <c r="I615" t="s">
        <v>692</v>
      </c>
      <c r="J615">
        <v>2000</v>
      </c>
      <c r="K615">
        <v>26799.24</v>
      </c>
      <c r="L615">
        <v>10738.13889</v>
      </c>
      <c r="M615">
        <v>5397.39</v>
      </c>
      <c r="N615">
        <v>13.399619999999999</v>
      </c>
      <c r="O615" s="32">
        <f t="shared" si="153"/>
        <v>21401.850000000002</v>
      </c>
      <c r="P615" s="32">
        <f t="shared" si="154"/>
        <v>10663.711110000002</v>
      </c>
      <c r="Q615">
        <v>712279</v>
      </c>
      <c r="R615" t="s">
        <v>312</v>
      </c>
      <c r="S615" t="s">
        <v>312</v>
      </c>
      <c r="T615" t="str">
        <f t="shared" si="155"/>
        <v>VEN</v>
      </c>
      <c r="U615" t="s">
        <v>437</v>
      </c>
      <c r="V615" s="33">
        <f t="shared" si="156"/>
        <v>26799.24</v>
      </c>
      <c r="W615">
        <f t="shared" si="157"/>
        <v>2000</v>
      </c>
      <c r="X615" s="33">
        <f t="shared" si="158"/>
        <v>21401.850000000002</v>
      </c>
      <c r="Y615" s="33">
        <f t="shared" si="159"/>
        <v>5397.39</v>
      </c>
      <c r="Z615" s="45">
        <f t="shared" si="160"/>
        <v>0.38298515592233218</v>
      </c>
      <c r="AA615" s="33">
        <f t="shared" si="161"/>
        <v>10263.711110000002</v>
      </c>
      <c r="AB615" s="45">
        <f t="shared" si="162"/>
        <v>0.47957121043274303</v>
      </c>
      <c r="AC615" s="33">
        <f>IFERROR($X615/VLOOKUP(CONCATENATE("USD",C615),[1]GEINDICE!AR$1:AS$65536,2,0),"")</f>
        <v>3675.5255203682082</v>
      </c>
      <c r="AD615" s="33">
        <f>IFERROR($AA615/VLOOKUP(CONCATENATE("USD",C615),[1]GEINDICE!AR$1:AS$65536,2,0),"")</f>
        <v>1762.6762227794193</v>
      </c>
      <c r="AE615" s="33">
        <f>IFERROR($X615/VLOOKUP(CONCATENATE("EUR",C615),[1]GEINDICE!AR$1:AS$65536,2,0),"")</f>
        <v>3528.7469084913441</v>
      </c>
      <c r="AF615" s="33">
        <f>IFERROR($AA615/VLOOKUP(CONCATENATE("EUR",C615),[1]GEINDICE!AR$1:AS$65536,2,0),"")</f>
        <v>1692.2854262159935</v>
      </c>
      <c r="AG615" s="48" t="str">
        <f>VLOOKUP(E615,[1]Apresentação!AW$1:AX$65536,2,0)</f>
        <v xml:space="preserve">                    2 - LEATHER AUXILIARIES</v>
      </c>
      <c r="AH615" s="48" t="str">
        <f t="shared" si="163"/>
        <v xml:space="preserve">         5204000043 - NOVALTAN CS BR</v>
      </c>
      <c r="AI615" s="49" t="str">
        <f t="shared" si="164"/>
        <v xml:space="preserve">     L00024 - FUGA S/A</v>
      </c>
      <c r="AJ615" t="str">
        <f t="shared" si="165"/>
        <v xml:space="preserve">     90 - SALES</v>
      </c>
      <c r="AK615" t="str">
        <f t="shared" si="166"/>
        <v/>
      </c>
      <c r="AL615">
        <f t="shared" si="167"/>
        <v>2</v>
      </c>
      <c r="AM615" t="str">
        <f t="shared" si="168"/>
        <v>2025 2</v>
      </c>
      <c r="AN615" t="str">
        <f t="shared" si="169"/>
        <v xml:space="preserve">FUGA </v>
      </c>
    </row>
    <row r="616" spans="1:40" x14ac:dyDescent="0.35">
      <c r="A616">
        <v>81963</v>
      </c>
      <c r="B616" t="s">
        <v>274</v>
      </c>
      <c r="C616" s="31">
        <v>45755</v>
      </c>
      <c r="D616" t="s">
        <v>373</v>
      </c>
      <c r="E616" t="s">
        <v>374</v>
      </c>
      <c r="F616" t="s">
        <v>435</v>
      </c>
      <c r="G616" t="s">
        <v>436</v>
      </c>
      <c r="H616" t="s">
        <v>691</v>
      </c>
      <c r="I616" t="s">
        <v>692</v>
      </c>
      <c r="J616">
        <v>1000</v>
      </c>
      <c r="K616">
        <v>13330</v>
      </c>
      <c r="L616">
        <v>5502.7876500000002</v>
      </c>
      <c r="M616">
        <v>2684.68</v>
      </c>
      <c r="N616">
        <v>13.33</v>
      </c>
      <c r="O616" s="32">
        <f t="shared" si="153"/>
        <v>10645.32</v>
      </c>
      <c r="P616" s="32">
        <f t="shared" si="154"/>
        <v>5142.5323499999995</v>
      </c>
      <c r="Q616">
        <v>727262</v>
      </c>
      <c r="R616" t="s">
        <v>312</v>
      </c>
      <c r="S616" t="s">
        <v>312</v>
      </c>
      <c r="T616" t="str">
        <f t="shared" si="155"/>
        <v>VEN</v>
      </c>
      <c r="U616" t="s">
        <v>313</v>
      </c>
      <c r="V616" s="33">
        <f t="shared" si="156"/>
        <v>13330</v>
      </c>
      <c r="W616">
        <f t="shared" si="157"/>
        <v>1000</v>
      </c>
      <c r="X616" s="33">
        <f t="shared" si="158"/>
        <v>10645.32</v>
      </c>
      <c r="Y616" s="33">
        <f t="shared" si="159"/>
        <v>2684.68</v>
      </c>
      <c r="Z616" s="45">
        <f t="shared" si="160"/>
        <v>0.37078262190547634</v>
      </c>
      <c r="AA616" s="33">
        <f t="shared" si="161"/>
        <v>4942.5323499999995</v>
      </c>
      <c r="AB616" s="45">
        <f t="shared" si="162"/>
        <v>0.4642915713196033</v>
      </c>
      <c r="AC616" s="33">
        <f>IFERROR($X616/VLOOKUP(CONCATENATE("USD",C616),[1]GEINDICE!AR$1:AS$65536,2,0),"")</f>
        <v>1793.1073979248081</v>
      </c>
      <c r="AD616" s="33">
        <f>IFERROR($AA616/VLOOKUP(CONCATENATE("USD",C616),[1]GEINDICE!AR$1:AS$65536,2,0),"")</f>
        <v>832.52465132731436</v>
      </c>
      <c r="AE616" s="33">
        <f>IFERROR($X616/VLOOKUP(CONCATENATE("EUR",C616),[1]GEINDICE!AR$1:AS$65536,2,0),"")</f>
        <v>1643.1005741804036</v>
      </c>
      <c r="AF616" s="33">
        <f>IFERROR($AA616/VLOOKUP(CONCATENATE("EUR",C616),[1]GEINDICE!AR$1:AS$65536,2,0),"")</f>
        <v>762.87774742236206</v>
      </c>
      <c r="AG616" s="48" t="str">
        <f>VLOOKUP(E616,[1]Apresentação!AW$1:AX$65536,2,0)</f>
        <v xml:space="preserve">                    2 - LEATHER AUXILIARIES</v>
      </c>
      <c r="AH616" s="48" t="str">
        <f t="shared" si="163"/>
        <v xml:space="preserve">         5204000043 - NOVALTAN CS BR</v>
      </c>
      <c r="AI616" s="49" t="str">
        <f t="shared" si="164"/>
        <v xml:space="preserve">     L00024 - FUGA S/A</v>
      </c>
      <c r="AJ616" t="str">
        <f t="shared" si="165"/>
        <v xml:space="preserve">     90 - SALES</v>
      </c>
      <c r="AK616" t="str">
        <f t="shared" si="166"/>
        <v/>
      </c>
      <c r="AL616">
        <f t="shared" si="167"/>
        <v>4</v>
      </c>
      <c r="AM616" t="str">
        <f t="shared" si="168"/>
        <v>2025 4</v>
      </c>
      <c r="AN616" t="str">
        <f t="shared" si="169"/>
        <v xml:space="preserve">FUGA </v>
      </c>
    </row>
    <row r="617" spans="1:40" x14ac:dyDescent="0.35">
      <c r="A617">
        <v>82034</v>
      </c>
      <c r="B617" t="s">
        <v>274</v>
      </c>
      <c r="C617" s="31">
        <v>45761</v>
      </c>
      <c r="D617" t="s">
        <v>373</v>
      </c>
      <c r="E617" t="s">
        <v>374</v>
      </c>
      <c r="F617" t="s">
        <v>435</v>
      </c>
      <c r="G617" t="s">
        <v>436</v>
      </c>
      <c r="H617" t="s">
        <v>691</v>
      </c>
      <c r="I617" t="s">
        <v>692</v>
      </c>
      <c r="J617">
        <v>1000</v>
      </c>
      <c r="K617">
        <v>13332.5</v>
      </c>
      <c r="L617">
        <v>5534.6211899999998</v>
      </c>
      <c r="M617">
        <v>2685.19</v>
      </c>
      <c r="N617">
        <v>13.332500000000001</v>
      </c>
      <c r="O617" s="32">
        <f t="shared" si="153"/>
        <v>10647.31</v>
      </c>
      <c r="P617" s="32">
        <f t="shared" si="154"/>
        <v>5112.6888099999996</v>
      </c>
      <c r="Q617">
        <v>729391</v>
      </c>
      <c r="R617" t="s">
        <v>312</v>
      </c>
      <c r="S617" t="s">
        <v>312</v>
      </c>
      <c r="T617" t="str">
        <f t="shared" si="155"/>
        <v>VEN</v>
      </c>
      <c r="U617" t="s">
        <v>313</v>
      </c>
      <c r="V617" s="33">
        <f t="shared" si="156"/>
        <v>13332.5</v>
      </c>
      <c r="W617">
        <f t="shared" si="157"/>
        <v>1000</v>
      </c>
      <c r="X617" s="33">
        <f t="shared" si="158"/>
        <v>10647.31</v>
      </c>
      <c r="Y617" s="33">
        <f t="shared" si="159"/>
        <v>2685.19</v>
      </c>
      <c r="Z617" s="45">
        <f t="shared" si="160"/>
        <v>0.36847469041815112</v>
      </c>
      <c r="AA617" s="33">
        <f t="shared" si="161"/>
        <v>4912.6888099999996</v>
      </c>
      <c r="AB617" s="45">
        <f t="shared" si="162"/>
        <v>0.46140187615463435</v>
      </c>
      <c r="AC617" s="33">
        <f>IFERROR($X617/VLOOKUP(CONCATENATE("USD",C617),[1]GEINDICE!AR$1:AS$65536,2,0),"")</f>
        <v>1822.3893881044071</v>
      </c>
      <c r="AD617" s="33">
        <f>IFERROR($AA617/VLOOKUP(CONCATENATE("USD",C617),[1]GEINDICE!AR$1:AS$65536,2,0),"")</f>
        <v>840.85388275566959</v>
      </c>
      <c r="AE617" s="33">
        <f>IFERROR($X617/VLOOKUP(CONCATENATE("EUR",C617),[1]GEINDICE!AR$1:AS$65536,2,0),"")</f>
        <v>1604.501273376633</v>
      </c>
      <c r="AF617" s="33">
        <f>IFERROR($AA617/VLOOKUP(CONCATENATE("EUR",C617),[1]GEINDICE!AR$1:AS$65536,2,0),"")</f>
        <v>740.31989782847836</v>
      </c>
      <c r="AG617" s="48" t="str">
        <f>VLOOKUP(E617,[1]Apresentação!AW$1:AX$65536,2,0)</f>
        <v xml:space="preserve">                    2 - LEATHER AUXILIARIES</v>
      </c>
      <c r="AH617" s="48" t="str">
        <f t="shared" si="163"/>
        <v xml:space="preserve">         5204000043 - NOVALTAN CS BR</v>
      </c>
      <c r="AI617" s="49" t="str">
        <f t="shared" si="164"/>
        <v xml:space="preserve">     L00024 - FUGA S/A</v>
      </c>
      <c r="AJ617" t="str">
        <f t="shared" si="165"/>
        <v xml:space="preserve">     90 - SALES</v>
      </c>
      <c r="AK617" t="str">
        <f t="shared" si="166"/>
        <v/>
      </c>
      <c r="AL617">
        <f t="shared" si="167"/>
        <v>4</v>
      </c>
      <c r="AM617" t="str">
        <f t="shared" si="168"/>
        <v>2025 4</v>
      </c>
      <c r="AN617" t="str">
        <f t="shared" si="169"/>
        <v xml:space="preserve">FUGA </v>
      </c>
    </row>
    <row r="618" spans="1:40" x14ac:dyDescent="0.35">
      <c r="A618">
        <v>82507</v>
      </c>
      <c r="B618" t="s">
        <v>274</v>
      </c>
      <c r="C618" s="31">
        <v>45799</v>
      </c>
      <c r="D618" t="s">
        <v>373</v>
      </c>
      <c r="E618" t="s">
        <v>374</v>
      </c>
      <c r="F618" t="s">
        <v>435</v>
      </c>
      <c r="G618" t="s">
        <v>436</v>
      </c>
      <c r="H618" t="s">
        <v>691</v>
      </c>
      <c r="I618" t="s">
        <v>692</v>
      </c>
      <c r="J618">
        <v>1000</v>
      </c>
      <c r="K618">
        <v>13124.470000000001</v>
      </c>
      <c r="L618">
        <v>5605.8911099999996</v>
      </c>
      <c r="M618">
        <v>2643.28</v>
      </c>
      <c r="N618">
        <v>13.124469999999999</v>
      </c>
      <c r="O618" s="32">
        <f t="shared" si="153"/>
        <v>10481.19</v>
      </c>
      <c r="P618" s="32">
        <f t="shared" si="154"/>
        <v>4875.2988900000009</v>
      </c>
      <c r="Q618">
        <v>739371</v>
      </c>
      <c r="R618" t="s">
        <v>312</v>
      </c>
      <c r="S618" t="s">
        <v>312</v>
      </c>
      <c r="T618" t="str">
        <f t="shared" si="155"/>
        <v>VEN</v>
      </c>
      <c r="U618" t="s">
        <v>313</v>
      </c>
      <c r="V618" s="33">
        <f t="shared" si="156"/>
        <v>13124.470000000001</v>
      </c>
      <c r="W618">
        <f t="shared" si="157"/>
        <v>1000</v>
      </c>
      <c r="X618" s="33">
        <f t="shared" si="158"/>
        <v>10481.19</v>
      </c>
      <c r="Y618" s="33">
        <f t="shared" si="159"/>
        <v>2643.28</v>
      </c>
      <c r="Z618" s="45">
        <f t="shared" si="160"/>
        <v>0.3562276335730129</v>
      </c>
      <c r="AA618" s="33">
        <f t="shared" si="161"/>
        <v>4675.2988900000009</v>
      </c>
      <c r="AB618" s="45">
        <f t="shared" si="162"/>
        <v>0.44606565571275786</v>
      </c>
      <c r="AC618" s="33">
        <f>IFERROR($X618/VLOOKUP(CONCATENATE("USD",C618),[1]GEINDICE!AR$1:AS$65536,2,0),"")</f>
        <v>1858.6965774073417</v>
      </c>
      <c r="AD618" s="33">
        <f>IFERROR($AA618/VLOOKUP(CONCATENATE("USD",C618),[1]GEINDICE!AR$1:AS$65536,2,0),"")</f>
        <v>829.1007075722647</v>
      </c>
      <c r="AE618" s="33">
        <f>IFERROR($X618/VLOOKUP(CONCATENATE("EUR",C618),[1]GEINDICE!AR$1:AS$65536,2,0),"")</f>
        <v>1647.4936732737076</v>
      </c>
      <c r="AF618" s="33">
        <f>IFERROR($AA618/VLOOKUP(CONCATENATE("EUR",C618),[1]GEINDICE!AR$1:AS$65536,2,0),"")</f>
        <v>734.89034565145641</v>
      </c>
      <c r="AG618" s="48" t="str">
        <f>VLOOKUP(E618,[1]Apresentação!AW$1:AX$65536,2,0)</f>
        <v xml:space="preserve">                    2 - LEATHER AUXILIARIES</v>
      </c>
      <c r="AH618" s="48" t="str">
        <f t="shared" si="163"/>
        <v xml:space="preserve">         5204000043 - NOVALTAN CS BR</v>
      </c>
      <c r="AI618" s="49" t="str">
        <f t="shared" si="164"/>
        <v xml:space="preserve">     L00024 - FUGA S/A</v>
      </c>
      <c r="AJ618" t="str">
        <f t="shared" si="165"/>
        <v xml:space="preserve">     90 - SALES</v>
      </c>
      <c r="AK618" t="str">
        <f t="shared" si="166"/>
        <v/>
      </c>
      <c r="AL618">
        <f t="shared" si="167"/>
        <v>5</v>
      </c>
      <c r="AM618" t="str">
        <f t="shared" si="168"/>
        <v>2025 5</v>
      </c>
      <c r="AN618" t="str">
        <f t="shared" si="169"/>
        <v xml:space="preserve">FUGA </v>
      </c>
    </row>
    <row r="619" spans="1:40" x14ac:dyDescent="0.35">
      <c r="A619">
        <v>84598</v>
      </c>
      <c r="B619" t="s">
        <v>274</v>
      </c>
      <c r="C619" s="31">
        <v>45972</v>
      </c>
      <c r="D619" t="s">
        <v>373</v>
      </c>
      <c r="E619" t="s">
        <v>374</v>
      </c>
      <c r="F619" t="s">
        <v>435</v>
      </c>
      <c r="G619" t="s">
        <v>436</v>
      </c>
      <c r="H619" t="s">
        <v>691</v>
      </c>
      <c r="I619" t="s">
        <v>692</v>
      </c>
      <c r="J619">
        <v>500</v>
      </c>
      <c r="K619">
        <v>6082.6</v>
      </c>
      <c r="L619">
        <v>2705.55161</v>
      </c>
      <c r="M619">
        <v>1225.04</v>
      </c>
      <c r="N619">
        <v>12.1652</v>
      </c>
      <c r="O619" s="32">
        <f t="shared" si="153"/>
        <v>4857.5600000000004</v>
      </c>
      <c r="P619" s="32">
        <f t="shared" si="154"/>
        <v>2152.0083900000004</v>
      </c>
      <c r="Q619">
        <v>766840</v>
      </c>
      <c r="R619" t="s">
        <v>312</v>
      </c>
      <c r="S619" t="s">
        <v>312</v>
      </c>
      <c r="T619" t="str">
        <f t="shared" si="155"/>
        <v>VEN</v>
      </c>
      <c r="U619" t="s">
        <v>348</v>
      </c>
      <c r="V619" s="33">
        <f t="shared" si="156"/>
        <v>6082.6</v>
      </c>
      <c r="W619">
        <f t="shared" si="157"/>
        <v>500</v>
      </c>
      <c r="X619" s="33">
        <f t="shared" si="158"/>
        <v>4857.5600000000004</v>
      </c>
      <c r="Y619" s="33">
        <f t="shared" si="159"/>
        <v>1225.04</v>
      </c>
      <c r="Z619" s="45">
        <f t="shared" si="160"/>
        <v>0.33735711537829222</v>
      </c>
      <c r="AA619" s="33">
        <f t="shared" si="161"/>
        <v>2052.0083900000004</v>
      </c>
      <c r="AB619" s="45">
        <f t="shared" si="162"/>
        <v>0.42243603578751476</v>
      </c>
      <c r="AC619" s="33" t="str">
        <f>IFERROR($X619/VLOOKUP(CONCATENATE("USD",C619),[1]GEINDICE!AR$1:AS$65536,2,0),"")</f>
        <v/>
      </c>
      <c r="AD619" s="33" t="str">
        <f>IFERROR($AA619/VLOOKUP(CONCATENATE("USD",C619),[1]GEINDICE!AR$1:AS$65536,2,0),"")</f>
        <v/>
      </c>
      <c r="AE619" s="33" t="str">
        <f>IFERROR($X619/VLOOKUP(CONCATENATE("EUR",C619),[1]GEINDICE!AR$1:AS$65536,2,0),"")</f>
        <v/>
      </c>
      <c r="AF619" s="33" t="str">
        <f>IFERROR($AA619/VLOOKUP(CONCATENATE("EUR",C619),[1]GEINDICE!AR$1:AS$65536,2,0),"")</f>
        <v/>
      </c>
      <c r="AG619" s="48" t="str">
        <f>VLOOKUP(E619,[1]Apresentação!AW$1:AX$65536,2,0)</f>
        <v xml:space="preserve">                    2 - LEATHER AUXILIARIES</v>
      </c>
      <c r="AH619" s="48" t="str">
        <f t="shared" si="163"/>
        <v xml:space="preserve">         5204000043 - NOVALTAN CS BR</v>
      </c>
      <c r="AI619" s="49" t="str">
        <f t="shared" si="164"/>
        <v xml:space="preserve">     L00024 - FUGA S/A</v>
      </c>
      <c r="AJ619" t="str">
        <f t="shared" si="165"/>
        <v xml:space="preserve">     90 - SALES</v>
      </c>
      <c r="AK619" t="str">
        <f t="shared" si="166"/>
        <v/>
      </c>
      <c r="AL619">
        <f t="shared" si="167"/>
        <v>11</v>
      </c>
      <c r="AM619" t="str">
        <f t="shared" si="168"/>
        <v>2025 11</v>
      </c>
      <c r="AN619" t="str">
        <f t="shared" si="169"/>
        <v xml:space="preserve">FUGA </v>
      </c>
    </row>
    <row r="620" spans="1:40" x14ac:dyDescent="0.35">
      <c r="A620">
        <v>83839</v>
      </c>
      <c r="B620" t="s">
        <v>274</v>
      </c>
      <c r="C620" s="31">
        <v>45912</v>
      </c>
      <c r="D620" t="s">
        <v>373</v>
      </c>
      <c r="E620" t="s">
        <v>374</v>
      </c>
      <c r="F620" t="s">
        <v>435</v>
      </c>
      <c r="G620" t="s">
        <v>436</v>
      </c>
      <c r="H620" t="s">
        <v>691</v>
      </c>
      <c r="I620" t="s">
        <v>692</v>
      </c>
      <c r="J620">
        <v>1000</v>
      </c>
      <c r="K620">
        <v>12350</v>
      </c>
      <c r="L620">
        <v>5573.9526100000003</v>
      </c>
      <c r="M620">
        <v>2487.31</v>
      </c>
      <c r="N620">
        <v>12.35</v>
      </c>
      <c r="O620" s="32">
        <f t="shared" si="153"/>
        <v>9862.69</v>
      </c>
      <c r="P620" s="32">
        <f t="shared" si="154"/>
        <v>4288.7373900000002</v>
      </c>
      <c r="Q620">
        <v>761228</v>
      </c>
      <c r="R620" t="s">
        <v>312</v>
      </c>
      <c r="S620" t="s">
        <v>312</v>
      </c>
      <c r="T620" t="str">
        <f t="shared" si="155"/>
        <v>VEN</v>
      </c>
      <c r="U620" t="s">
        <v>313</v>
      </c>
      <c r="V620" s="33">
        <f t="shared" si="156"/>
        <v>12350</v>
      </c>
      <c r="W620">
        <f t="shared" si="157"/>
        <v>1000</v>
      </c>
      <c r="X620" s="33">
        <f t="shared" si="158"/>
        <v>9862.69</v>
      </c>
      <c r="Y620" s="33">
        <f t="shared" si="159"/>
        <v>2487.31</v>
      </c>
      <c r="Z620" s="45">
        <f t="shared" si="160"/>
        <v>0.33107185344129558</v>
      </c>
      <c r="AA620" s="33">
        <f t="shared" si="161"/>
        <v>4088.7373900000002</v>
      </c>
      <c r="AB620" s="45">
        <f t="shared" si="162"/>
        <v>0.41456614676117776</v>
      </c>
      <c r="AC620" s="33">
        <f>IFERROR($X620/VLOOKUP(CONCATENATE("USD",C620),[1]GEINDICE!AR$1:AS$65536,2,0),"")</f>
        <v>1837.4145350895169</v>
      </c>
      <c r="AD620" s="33">
        <f>IFERROR($AA620/VLOOKUP(CONCATENATE("USD",C620),[1]GEINDICE!AR$1:AS$65536,2,0),"")</f>
        <v>761.72986381504188</v>
      </c>
      <c r="AE620" s="33">
        <f>IFERROR($X620/VLOOKUP(CONCATENATE("EUR",C620),[1]GEINDICE!AR$1:AS$65536,2,0),"")</f>
        <v>1568.4191275861519</v>
      </c>
      <c r="AF620" s="33">
        <f>IFERROR($AA620/VLOOKUP(CONCATENATE("EUR",C620),[1]GEINDICE!AR$1:AS$65536,2,0),"")</f>
        <v>650.21347422991903</v>
      </c>
      <c r="AG620" s="48" t="str">
        <f>VLOOKUP(E620,[1]Apresentação!AW$1:AX$65536,2,0)</f>
        <v xml:space="preserve">                    2 - LEATHER AUXILIARIES</v>
      </c>
      <c r="AH620" s="48" t="str">
        <f t="shared" si="163"/>
        <v xml:space="preserve">         5204000043 - NOVALTAN CS BR</v>
      </c>
      <c r="AI620" s="49" t="str">
        <f t="shared" si="164"/>
        <v xml:space="preserve">     L00024 - FUGA S/A</v>
      </c>
      <c r="AJ620" t="str">
        <f t="shared" si="165"/>
        <v xml:space="preserve">     90 - SALES</v>
      </c>
      <c r="AK620" t="str">
        <f t="shared" si="166"/>
        <v/>
      </c>
      <c r="AL620">
        <f t="shared" si="167"/>
        <v>9</v>
      </c>
      <c r="AM620" t="str">
        <f t="shared" si="168"/>
        <v>2025 9</v>
      </c>
      <c r="AN620" t="str">
        <f t="shared" si="169"/>
        <v xml:space="preserve">FUGA </v>
      </c>
    </row>
    <row r="621" spans="1:40" x14ac:dyDescent="0.35">
      <c r="A621">
        <v>83068</v>
      </c>
      <c r="B621" t="s">
        <v>274</v>
      </c>
      <c r="C621" s="31">
        <v>45849</v>
      </c>
      <c r="D621" t="s">
        <v>373</v>
      </c>
      <c r="E621" t="s">
        <v>374</v>
      </c>
      <c r="F621" t="s">
        <v>435</v>
      </c>
      <c r="G621" t="s">
        <v>436</v>
      </c>
      <c r="H621" t="s">
        <v>691</v>
      </c>
      <c r="I621" t="s">
        <v>692</v>
      </c>
      <c r="J621">
        <v>1000</v>
      </c>
      <c r="K621">
        <v>12636.1</v>
      </c>
      <c r="L621">
        <v>5607.5310499999996</v>
      </c>
      <c r="M621">
        <v>2544.9299999999998</v>
      </c>
      <c r="N621">
        <v>12.636100000000001</v>
      </c>
      <c r="O621" s="32">
        <f t="shared" si="153"/>
        <v>10091.17</v>
      </c>
      <c r="P621" s="32">
        <f t="shared" si="154"/>
        <v>4483.6389500000005</v>
      </c>
      <c r="Q621">
        <v>743553</v>
      </c>
      <c r="R621" t="s">
        <v>312</v>
      </c>
      <c r="S621" t="s">
        <v>312</v>
      </c>
      <c r="T621" t="str">
        <f t="shared" si="155"/>
        <v>VEN</v>
      </c>
      <c r="U621" t="s">
        <v>437</v>
      </c>
      <c r="V621" s="33">
        <f t="shared" si="156"/>
        <v>12636.1</v>
      </c>
      <c r="W621">
        <f t="shared" si="157"/>
        <v>1000</v>
      </c>
      <c r="X621" s="33">
        <f t="shared" si="158"/>
        <v>10091.17</v>
      </c>
      <c r="Y621" s="33">
        <f t="shared" si="159"/>
        <v>2544.9299999999998</v>
      </c>
      <c r="Z621" s="45">
        <f t="shared" si="160"/>
        <v>0.33900008309525886</v>
      </c>
      <c r="AA621" s="33">
        <f t="shared" si="161"/>
        <v>4283.6389500000005</v>
      </c>
      <c r="AB621" s="45">
        <f t="shared" si="162"/>
        <v>0.42449378516069003</v>
      </c>
      <c r="AC621" s="33">
        <f>IFERROR($X621/VLOOKUP(CONCATENATE("USD",C621),[1]GEINDICE!AR$1:AS$65536,2,0),"")</f>
        <v>1810.9848892717416</v>
      </c>
      <c r="AD621" s="33">
        <f>IFERROR($AA621/VLOOKUP(CONCATENATE("USD",C621),[1]GEINDICE!AR$1:AS$65536,2,0),"")</f>
        <v>768.75183051577471</v>
      </c>
      <c r="AE621" s="33">
        <f>IFERROR($X621/VLOOKUP(CONCATENATE("EUR",C621),[1]GEINDICE!AR$1:AS$65536,2,0),"")</f>
        <v>1548.2478750498633</v>
      </c>
      <c r="AF621" s="33">
        <f>IFERROR($AA621/VLOOKUP(CONCATENATE("EUR",C621),[1]GEINDICE!AR$1:AS$65536,2,0),"")</f>
        <v>657.22160084691154</v>
      </c>
      <c r="AG621" s="48" t="str">
        <f>VLOOKUP(E621,[1]Apresentação!AW$1:AX$65536,2,0)</f>
        <v xml:space="preserve">                    2 - LEATHER AUXILIARIES</v>
      </c>
      <c r="AH621" s="48" t="str">
        <f t="shared" si="163"/>
        <v xml:space="preserve">         5204000043 - NOVALTAN CS BR</v>
      </c>
      <c r="AI621" s="49" t="str">
        <f t="shared" si="164"/>
        <v xml:space="preserve">     L00024 - FUGA S/A</v>
      </c>
      <c r="AJ621" t="str">
        <f t="shared" si="165"/>
        <v xml:space="preserve">     90 - SALES</v>
      </c>
      <c r="AK621" t="str">
        <f t="shared" si="166"/>
        <v/>
      </c>
      <c r="AL621">
        <f t="shared" si="167"/>
        <v>7</v>
      </c>
      <c r="AM621" t="str">
        <f t="shared" si="168"/>
        <v>2025 7</v>
      </c>
      <c r="AN621" t="str">
        <f t="shared" si="169"/>
        <v xml:space="preserve">FUGA </v>
      </c>
    </row>
    <row r="622" spans="1:40" x14ac:dyDescent="0.35">
      <c r="A622">
        <v>84289</v>
      </c>
      <c r="B622" t="s">
        <v>274</v>
      </c>
      <c r="C622" s="31">
        <v>45950</v>
      </c>
      <c r="D622" t="s">
        <v>373</v>
      </c>
      <c r="E622" t="s">
        <v>374</v>
      </c>
      <c r="F622" t="s">
        <v>435</v>
      </c>
      <c r="G622" t="s">
        <v>436</v>
      </c>
      <c r="H622" t="s">
        <v>691</v>
      </c>
      <c r="I622" t="s">
        <v>692</v>
      </c>
      <c r="J622">
        <v>500</v>
      </c>
      <c r="K622">
        <v>6082.6</v>
      </c>
      <c r="L622">
        <v>2657.5233400000002</v>
      </c>
      <c r="M622">
        <v>1225.04</v>
      </c>
      <c r="N622">
        <v>12.1652</v>
      </c>
      <c r="O622" s="32">
        <f t="shared" si="153"/>
        <v>4857.5600000000004</v>
      </c>
      <c r="P622" s="32">
        <f t="shared" si="154"/>
        <v>2200.0366600000002</v>
      </c>
      <c r="Q622">
        <v>764693</v>
      </c>
      <c r="R622" t="s">
        <v>312</v>
      </c>
      <c r="S622" t="s">
        <v>312</v>
      </c>
      <c r="T622" t="str">
        <f t="shared" si="155"/>
        <v>VEN</v>
      </c>
      <c r="U622" t="s">
        <v>313</v>
      </c>
      <c r="V622" s="33">
        <f t="shared" si="156"/>
        <v>6082.6</v>
      </c>
      <c r="W622">
        <f t="shared" si="157"/>
        <v>500</v>
      </c>
      <c r="X622" s="33">
        <f t="shared" si="158"/>
        <v>4857.5600000000004</v>
      </c>
      <c r="Y622" s="33">
        <f t="shared" si="159"/>
        <v>1225.04</v>
      </c>
      <c r="Z622" s="45">
        <f t="shared" si="160"/>
        <v>0.34525312530825636</v>
      </c>
      <c r="AA622" s="33">
        <f t="shared" si="161"/>
        <v>2100.0366600000002</v>
      </c>
      <c r="AB622" s="45">
        <f t="shared" si="162"/>
        <v>0.43232335987615184</v>
      </c>
      <c r="AC622" s="33">
        <f>IFERROR($X622/VLOOKUP(CONCATENATE("USD",C622),[1]GEINDICE!AR$1:AS$65536,2,0),"")</f>
        <v>903.37914489222817</v>
      </c>
      <c r="AD622" s="33">
        <f>IFERROR($AA622/VLOOKUP(CONCATENATE("USD",C622),[1]GEINDICE!AR$1:AS$65536,2,0),"")</f>
        <v>390.55190716185302</v>
      </c>
      <c r="AE622" s="33">
        <f>IFERROR($X622/VLOOKUP(CONCATENATE("EUR",C622),[1]GEINDICE!AR$1:AS$65536,2,0),"")</f>
        <v>775.03948942959721</v>
      </c>
      <c r="AF622" s="33">
        <f>IFERROR($AA622/VLOOKUP(CONCATENATE("EUR",C622),[1]GEINDICE!AR$1:AS$65536,2,0),"")</f>
        <v>335.06767610690071</v>
      </c>
      <c r="AG622" s="48" t="str">
        <f>VLOOKUP(E622,[1]Apresentação!AW$1:AX$65536,2,0)</f>
        <v xml:space="preserve">                    2 - LEATHER AUXILIARIES</v>
      </c>
      <c r="AH622" s="48" t="str">
        <f t="shared" si="163"/>
        <v xml:space="preserve">         5204000043 - NOVALTAN CS BR</v>
      </c>
      <c r="AI622" s="49" t="str">
        <f t="shared" si="164"/>
        <v xml:space="preserve">     L00024 - FUGA S/A</v>
      </c>
      <c r="AJ622" t="str">
        <f t="shared" si="165"/>
        <v xml:space="preserve">     90 - SALES</v>
      </c>
      <c r="AK622" t="str">
        <f t="shared" si="166"/>
        <v/>
      </c>
      <c r="AL622">
        <f t="shared" si="167"/>
        <v>10</v>
      </c>
      <c r="AM622" t="str">
        <f t="shared" si="168"/>
        <v>2025 10</v>
      </c>
      <c r="AN622" t="str">
        <f t="shared" si="169"/>
        <v xml:space="preserve">FUGA </v>
      </c>
    </row>
    <row r="623" spans="1:40" x14ac:dyDescent="0.35">
      <c r="A623">
        <v>84694</v>
      </c>
      <c r="B623" t="s">
        <v>274</v>
      </c>
      <c r="C623" s="31">
        <v>45979</v>
      </c>
      <c r="D623" t="s">
        <v>373</v>
      </c>
      <c r="E623" t="s">
        <v>374</v>
      </c>
      <c r="F623" t="s">
        <v>435</v>
      </c>
      <c r="G623" t="s">
        <v>436</v>
      </c>
      <c r="H623" t="s">
        <v>691</v>
      </c>
      <c r="I623" t="s">
        <v>692</v>
      </c>
      <c r="J623">
        <v>500</v>
      </c>
      <c r="K623">
        <v>6102.45</v>
      </c>
      <c r="L623">
        <v>2705.55161</v>
      </c>
      <c r="M623">
        <v>1229.04</v>
      </c>
      <c r="N623">
        <v>12.2049</v>
      </c>
      <c r="O623" s="32">
        <f t="shared" si="153"/>
        <v>4873.41</v>
      </c>
      <c r="P623" s="32">
        <f t="shared" si="154"/>
        <v>2167.8583899999999</v>
      </c>
      <c r="Q623">
        <v>767577</v>
      </c>
      <c r="R623" t="s">
        <v>312</v>
      </c>
      <c r="S623" t="s">
        <v>312</v>
      </c>
      <c r="T623" t="str">
        <f t="shared" si="155"/>
        <v>VEN</v>
      </c>
      <c r="U623" t="s">
        <v>348</v>
      </c>
      <c r="V623" s="33">
        <f t="shared" si="156"/>
        <v>6102.45</v>
      </c>
      <c r="W623">
        <f t="shared" si="157"/>
        <v>500</v>
      </c>
      <c r="X623" s="33">
        <f t="shared" si="158"/>
        <v>4873.41</v>
      </c>
      <c r="Y623" s="33">
        <f t="shared" si="159"/>
        <v>1229.04</v>
      </c>
      <c r="Z623" s="45">
        <f t="shared" si="160"/>
        <v>0.33885708035297296</v>
      </c>
      <c r="AA623" s="33">
        <f t="shared" si="161"/>
        <v>2067.8583899999999</v>
      </c>
      <c r="AB623" s="45">
        <f t="shared" si="162"/>
        <v>0.42431447179695531</v>
      </c>
      <c r="AC623" s="33" t="str">
        <f>IFERROR($X623/VLOOKUP(CONCATENATE("USD",C623),[1]GEINDICE!AR$1:AS$65536,2,0),"")</f>
        <v/>
      </c>
      <c r="AD623" s="33" t="str">
        <f>IFERROR($AA623/VLOOKUP(CONCATENATE("USD",C623),[1]GEINDICE!AR$1:AS$65536,2,0),"")</f>
        <v/>
      </c>
      <c r="AE623" s="33" t="str">
        <f>IFERROR($X623/VLOOKUP(CONCATENATE("EUR",C623),[1]GEINDICE!AR$1:AS$65536,2,0),"")</f>
        <v/>
      </c>
      <c r="AF623" s="33" t="str">
        <f>IFERROR($AA623/VLOOKUP(CONCATENATE("EUR",C623),[1]GEINDICE!AR$1:AS$65536,2,0),"")</f>
        <v/>
      </c>
      <c r="AG623" s="48" t="str">
        <f>VLOOKUP(E623,[1]Apresentação!AW$1:AX$65536,2,0)</f>
        <v xml:space="preserve">                    2 - LEATHER AUXILIARIES</v>
      </c>
      <c r="AH623" s="48" t="str">
        <f t="shared" si="163"/>
        <v xml:space="preserve">         5204000043 - NOVALTAN CS BR</v>
      </c>
      <c r="AI623" s="49" t="str">
        <f t="shared" si="164"/>
        <v xml:space="preserve">     L00024 - FUGA S/A</v>
      </c>
      <c r="AJ623" t="str">
        <f t="shared" si="165"/>
        <v xml:space="preserve">     90 - SALES</v>
      </c>
      <c r="AK623" t="str">
        <f t="shared" si="166"/>
        <v/>
      </c>
      <c r="AL623">
        <f t="shared" si="167"/>
        <v>11</v>
      </c>
      <c r="AM623" t="str">
        <f t="shared" si="168"/>
        <v>2025 11</v>
      </c>
      <c r="AN623" t="str">
        <f t="shared" si="169"/>
        <v xml:space="preserve">FUGA </v>
      </c>
    </row>
    <row r="624" spans="1:40" x14ac:dyDescent="0.35">
      <c r="A624">
        <v>84829</v>
      </c>
      <c r="B624" t="s">
        <v>274</v>
      </c>
      <c r="C624" s="31">
        <v>45988</v>
      </c>
      <c r="D624" t="s">
        <v>373</v>
      </c>
      <c r="E624" t="s">
        <v>374</v>
      </c>
      <c r="F624" t="s">
        <v>435</v>
      </c>
      <c r="G624" t="s">
        <v>436</v>
      </c>
      <c r="H624" t="s">
        <v>691</v>
      </c>
      <c r="I624" t="s">
        <v>692</v>
      </c>
      <c r="J624">
        <v>1000</v>
      </c>
      <c r="K624">
        <v>12204.9</v>
      </c>
      <c r="L624">
        <v>5416.0597799999996</v>
      </c>
      <c r="M624">
        <v>2458.0700000000002</v>
      </c>
      <c r="N624">
        <v>12.2049</v>
      </c>
      <c r="O624" s="32">
        <f t="shared" si="153"/>
        <v>9746.83</v>
      </c>
      <c r="P624" s="32">
        <f t="shared" si="154"/>
        <v>4330.7702200000003</v>
      </c>
      <c r="Q624">
        <v>768522</v>
      </c>
      <c r="R624" t="s">
        <v>312</v>
      </c>
      <c r="S624" t="s">
        <v>312</v>
      </c>
      <c r="T624" t="str">
        <f t="shared" si="155"/>
        <v>VEN</v>
      </c>
      <c r="U624" t="s">
        <v>313</v>
      </c>
      <c r="V624" s="33">
        <f t="shared" si="156"/>
        <v>12204.9</v>
      </c>
      <c r="W624">
        <f t="shared" si="157"/>
        <v>1000</v>
      </c>
      <c r="X624" s="33">
        <f t="shared" si="158"/>
        <v>9746.83</v>
      </c>
      <c r="Y624" s="33">
        <f t="shared" si="159"/>
        <v>2458.0700000000002</v>
      </c>
      <c r="Z624" s="45">
        <f t="shared" si="160"/>
        <v>0.33845178739686521</v>
      </c>
      <c r="AA624" s="33">
        <f t="shared" si="161"/>
        <v>4130.7702200000003</v>
      </c>
      <c r="AB624" s="45">
        <f t="shared" si="162"/>
        <v>0.42380653196988155</v>
      </c>
      <c r="AC624" s="33" t="str">
        <f>IFERROR($X624/VLOOKUP(CONCATENATE("USD",C624),[1]GEINDICE!AR$1:AS$65536,2,0),"")</f>
        <v/>
      </c>
      <c r="AD624" s="33" t="str">
        <f>IFERROR($AA624/VLOOKUP(CONCATENATE("USD",C624),[1]GEINDICE!AR$1:AS$65536,2,0),"")</f>
        <v/>
      </c>
      <c r="AE624" s="33" t="str">
        <f>IFERROR($X624/VLOOKUP(CONCATENATE("EUR",C624),[1]GEINDICE!AR$1:AS$65536,2,0),"")</f>
        <v/>
      </c>
      <c r="AF624" s="33" t="str">
        <f>IFERROR($AA624/VLOOKUP(CONCATENATE("EUR",C624),[1]GEINDICE!AR$1:AS$65536,2,0),"")</f>
        <v/>
      </c>
      <c r="AG624" s="48" t="str">
        <f>VLOOKUP(E624,[1]Apresentação!AW$1:AX$65536,2,0)</f>
        <v xml:space="preserve">                    2 - LEATHER AUXILIARIES</v>
      </c>
      <c r="AH624" s="48" t="str">
        <f t="shared" si="163"/>
        <v xml:space="preserve">         5204000043 - NOVALTAN CS BR</v>
      </c>
      <c r="AI624" s="49" t="str">
        <f t="shared" si="164"/>
        <v xml:space="preserve">     L00024 - FUGA S/A</v>
      </c>
      <c r="AJ624" t="str">
        <f t="shared" si="165"/>
        <v xml:space="preserve">     90 - SALES</v>
      </c>
      <c r="AK624" t="str">
        <f t="shared" si="166"/>
        <v/>
      </c>
      <c r="AL624">
        <f t="shared" si="167"/>
        <v>11</v>
      </c>
      <c r="AM624" t="str">
        <f t="shared" si="168"/>
        <v>2025 11</v>
      </c>
      <c r="AN624" t="str">
        <f t="shared" si="169"/>
        <v xml:space="preserve">FUGA </v>
      </c>
    </row>
    <row r="625" spans="1:40" x14ac:dyDescent="0.35">
      <c r="A625">
        <v>80797</v>
      </c>
      <c r="B625" t="s">
        <v>274</v>
      </c>
      <c r="C625" s="31">
        <v>45666</v>
      </c>
      <c r="D625" t="s">
        <v>373</v>
      </c>
      <c r="E625" t="s">
        <v>374</v>
      </c>
      <c r="F625" t="s">
        <v>375</v>
      </c>
      <c r="G625" t="s">
        <v>376</v>
      </c>
      <c r="H625" t="s">
        <v>691</v>
      </c>
      <c r="I625" t="s">
        <v>692</v>
      </c>
      <c r="J625">
        <v>1000</v>
      </c>
      <c r="K625">
        <v>13858.550000000001</v>
      </c>
      <c r="L625">
        <v>5372.9928600000003</v>
      </c>
      <c r="M625">
        <v>1663.04</v>
      </c>
      <c r="N625">
        <v>13.858549999999999</v>
      </c>
      <c r="O625" s="32">
        <f t="shared" si="153"/>
        <v>12195.510000000002</v>
      </c>
      <c r="P625" s="32">
        <f t="shared" si="154"/>
        <v>6822.5171400000017</v>
      </c>
      <c r="Q625">
        <v>706654</v>
      </c>
      <c r="R625" t="s">
        <v>312</v>
      </c>
      <c r="S625" t="s">
        <v>431</v>
      </c>
      <c r="T625" t="str">
        <f t="shared" si="155"/>
        <v>VEN</v>
      </c>
      <c r="U625" t="s">
        <v>387</v>
      </c>
      <c r="V625" s="33">
        <f t="shared" si="156"/>
        <v>13858.550000000001</v>
      </c>
      <c r="W625">
        <f t="shared" si="157"/>
        <v>1000</v>
      </c>
      <c r="X625" s="33">
        <f t="shared" si="158"/>
        <v>12195.510000000002</v>
      </c>
      <c r="Y625" s="33">
        <f t="shared" si="159"/>
        <v>1663.04</v>
      </c>
      <c r="Z625" s="45">
        <f t="shared" si="160"/>
        <v>0.47786508256635807</v>
      </c>
      <c r="AA625" s="33">
        <f t="shared" si="161"/>
        <v>6622.5171400000017</v>
      </c>
      <c r="AB625" s="45">
        <f t="shared" si="162"/>
        <v>0.54302912629320144</v>
      </c>
      <c r="AC625" s="33">
        <f>IFERROR($X625/VLOOKUP(CONCATENATE("USD",C625),[1]GEINDICE!AR$1:AS$65536,2,0),"")</f>
        <v>2002.6783368365741</v>
      </c>
      <c r="AD625" s="33">
        <f>IFERROR($AA625/VLOOKUP(CONCATENATE("USD",C625),[1]GEINDICE!AR$1:AS$65536,2,0),"")</f>
        <v>1087.5126674986866</v>
      </c>
      <c r="AE625" s="33">
        <f>IFERROR($X625/VLOOKUP(CONCATENATE("EUR",C625),[1]GEINDICE!AR$1:AS$65536,2,0),"")</f>
        <v>1944.3441799658819</v>
      </c>
      <c r="AF625" s="33">
        <f>IFERROR($AA625/VLOOKUP(CONCATENATE("EUR",C625),[1]GEINDICE!AR$1:AS$65536,2,0),"")</f>
        <v>1055.8355212601441</v>
      </c>
      <c r="AG625" s="48" t="str">
        <f>VLOOKUP(E625,[1]Apresentação!AW$1:AX$65536,2,0)</f>
        <v xml:space="preserve">                    2 - LEATHER AUXILIARIES</v>
      </c>
      <c r="AH625" s="48" t="str">
        <f t="shared" si="163"/>
        <v xml:space="preserve">         5204000043 - NOVALTAN CS BR</v>
      </c>
      <c r="AI625" s="49" t="str">
        <f t="shared" si="164"/>
        <v xml:space="preserve">     L00222 - DURLICOUROS IND COM DE COUROS IMP EXP LTDA</v>
      </c>
      <c r="AJ625" t="str">
        <f t="shared" si="165"/>
        <v xml:space="preserve">     90 - SALES</v>
      </c>
      <c r="AK625" t="str">
        <f t="shared" si="166"/>
        <v/>
      </c>
      <c r="AL625">
        <f t="shared" si="167"/>
        <v>1</v>
      </c>
      <c r="AM625" t="str">
        <f t="shared" si="168"/>
        <v>2025 1</v>
      </c>
      <c r="AN625" t="str">
        <f t="shared" si="169"/>
        <v xml:space="preserve">DURLICOUROS </v>
      </c>
    </row>
    <row r="626" spans="1:40" x14ac:dyDescent="0.35">
      <c r="A626">
        <v>81419</v>
      </c>
      <c r="B626" t="s">
        <v>274</v>
      </c>
      <c r="C626" s="31">
        <v>45714</v>
      </c>
      <c r="D626" t="s">
        <v>373</v>
      </c>
      <c r="E626" t="s">
        <v>374</v>
      </c>
      <c r="F626" t="s">
        <v>375</v>
      </c>
      <c r="G626" t="s">
        <v>376</v>
      </c>
      <c r="H626" t="s">
        <v>691</v>
      </c>
      <c r="I626" t="s">
        <v>692</v>
      </c>
      <c r="J626">
        <v>1000</v>
      </c>
      <c r="K626">
        <v>12538.04</v>
      </c>
      <c r="L626">
        <v>5369.06945</v>
      </c>
      <c r="M626">
        <v>1504.58</v>
      </c>
      <c r="N626">
        <v>12.538039999999999</v>
      </c>
      <c r="O626" s="32">
        <f t="shared" si="153"/>
        <v>11033.460000000001</v>
      </c>
      <c r="P626" s="32">
        <f t="shared" si="154"/>
        <v>5664.390550000001</v>
      </c>
      <c r="Q626">
        <v>711710</v>
      </c>
      <c r="R626" t="s">
        <v>312</v>
      </c>
      <c r="S626" t="s">
        <v>431</v>
      </c>
      <c r="T626" t="str">
        <f t="shared" si="155"/>
        <v>VEN</v>
      </c>
      <c r="U626" t="s">
        <v>432</v>
      </c>
      <c r="V626" s="33">
        <f t="shared" si="156"/>
        <v>12538.04</v>
      </c>
      <c r="W626">
        <f t="shared" si="157"/>
        <v>1000</v>
      </c>
      <c r="X626" s="33">
        <f t="shared" si="158"/>
        <v>11033.460000000001</v>
      </c>
      <c r="Y626" s="33">
        <f t="shared" si="159"/>
        <v>1504.58</v>
      </c>
      <c r="Z626" s="45">
        <f t="shared" si="160"/>
        <v>0.43582494153791185</v>
      </c>
      <c r="AA626" s="33">
        <f t="shared" si="161"/>
        <v>5464.390550000001</v>
      </c>
      <c r="AB626" s="45">
        <f t="shared" si="162"/>
        <v>0.4952562976618396</v>
      </c>
      <c r="AC626" s="33">
        <f>IFERROR($X626/VLOOKUP(CONCATENATE("USD",C626),[1]GEINDICE!AR$1:AS$65536,2,0),"")</f>
        <v>1910.3242896964871</v>
      </c>
      <c r="AD626" s="33">
        <f>IFERROR($AA626/VLOOKUP(CONCATENATE("USD",C626),[1]GEINDICE!AR$1:AS$65536,2,0),"")</f>
        <v>946.10013504856568</v>
      </c>
      <c r="AE626" s="33">
        <f>IFERROR($X626/VLOOKUP(CONCATENATE("EUR",C626),[1]GEINDICE!AR$1:AS$65536,2,0),"")</f>
        <v>1818.1527560352642</v>
      </c>
      <c r="AF626" s="33">
        <f>IFERROR($AA626/VLOOKUP(CONCATENATE("EUR",C626),[1]GEINDICE!AR$1:AS$65536,2,0),"")</f>
        <v>900.45160253769473</v>
      </c>
      <c r="AG626" s="48" t="str">
        <f>VLOOKUP(E626,[1]Apresentação!AW$1:AX$65536,2,0)</f>
        <v xml:space="preserve">                    2 - LEATHER AUXILIARIES</v>
      </c>
      <c r="AH626" s="48" t="str">
        <f t="shared" si="163"/>
        <v xml:space="preserve">         5204000043 - NOVALTAN CS BR</v>
      </c>
      <c r="AI626" s="49" t="str">
        <f t="shared" si="164"/>
        <v xml:space="preserve">     L00222 - DURLICOUROS IND COM DE COUROS IMP EXP LTDA</v>
      </c>
      <c r="AJ626" t="str">
        <f t="shared" si="165"/>
        <v xml:space="preserve">     90 - SALES</v>
      </c>
      <c r="AK626" t="str">
        <f t="shared" si="166"/>
        <v/>
      </c>
      <c r="AL626">
        <f t="shared" si="167"/>
        <v>2</v>
      </c>
      <c r="AM626" t="str">
        <f t="shared" si="168"/>
        <v>2025 2</v>
      </c>
      <c r="AN626" t="str">
        <f t="shared" si="169"/>
        <v xml:space="preserve">DURLICOUROS </v>
      </c>
    </row>
    <row r="627" spans="1:40" x14ac:dyDescent="0.35">
      <c r="A627">
        <v>81795</v>
      </c>
      <c r="B627" t="s">
        <v>274</v>
      </c>
      <c r="C627" s="31">
        <v>45742</v>
      </c>
      <c r="D627" t="s">
        <v>373</v>
      </c>
      <c r="E627" t="s">
        <v>374</v>
      </c>
      <c r="F627" t="s">
        <v>435</v>
      </c>
      <c r="G627" t="s">
        <v>436</v>
      </c>
      <c r="H627" t="s">
        <v>691</v>
      </c>
      <c r="I627" t="s">
        <v>692</v>
      </c>
      <c r="J627">
        <v>2000</v>
      </c>
      <c r="K627">
        <v>23936.639999999999</v>
      </c>
      <c r="L627">
        <v>11005.57531</v>
      </c>
      <c r="M627">
        <v>2872.43</v>
      </c>
      <c r="N627">
        <v>11.96832</v>
      </c>
      <c r="O627" s="32">
        <f t="shared" si="153"/>
        <v>21064.21</v>
      </c>
      <c r="P627" s="32">
        <f t="shared" si="154"/>
        <v>10058.634689999999</v>
      </c>
      <c r="Q627">
        <v>722440</v>
      </c>
      <c r="R627" t="s">
        <v>312</v>
      </c>
      <c r="S627" t="s">
        <v>431</v>
      </c>
      <c r="T627" t="str">
        <f t="shared" si="155"/>
        <v>VEN</v>
      </c>
      <c r="U627" t="s">
        <v>432</v>
      </c>
      <c r="V627" s="33">
        <f t="shared" si="156"/>
        <v>23936.639999999999</v>
      </c>
      <c r="W627">
        <f t="shared" si="157"/>
        <v>2000</v>
      </c>
      <c r="X627" s="33">
        <f t="shared" si="158"/>
        <v>21064.21</v>
      </c>
      <c r="Y627" s="33">
        <f t="shared" si="159"/>
        <v>2872.43</v>
      </c>
      <c r="Z627" s="45">
        <f t="shared" si="160"/>
        <v>0.40350837419119806</v>
      </c>
      <c r="AA627" s="33">
        <f t="shared" si="161"/>
        <v>9658.634689999999</v>
      </c>
      <c r="AB627" s="45">
        <f t="shared" si="162"/>
        <v>0.45853296610696531</v>
      </c>
      <c r="AC627" s="33">
        <f>IFERROR($X627/VLOOKUP(CONCATENATE("USD",C627),[1]GEINDICE!AR$1:AS$65536,2,0),"")</f>
        <v>3676.2557157317879</v>
      </c>
      <c r="AD627" s="33">
        <f>IFERROR($AA627/VLOOKUP(CONCATENATE("USD",C627),[1]GEINDICE!AR$1:AS$65536,2,0),"")</f>
        <v>1685.6844375021815</v>
      </c>
      <c r="AE627" s="33">
        <f>IFERROR($X627/VLOOKUP(CONCATENATE("EUR",C627),[1]GEINDICE!AR$1:AS$65536,2,0),"")</f>
        <v>3409.6068243254176</v>
      </c>
      <c r="AF627" s="33">
        <f>IFERROR($AA627/VLOOKUP(CONCATENATE("EUR",C627),[1]GEINDICE!AR$1:AS$65536,2,0),"")</f>
        <v>1563.4171304164843</v>
      </c>
      <c r="AG627" s="48" t="str">
        <f>VLOOKUP(E627,[1]Apresentação!AW$1:AX$65536,2,0)</f>
        <v xml:space="preserve">                    2 - LEATHER AUXILIARIES</v>
      </c>
      <c r="AH627" s="48" t="str">
        <f t="shared" si="163"/>
        <v xml:space="preserve">         5204000043 - NOVALTAN CS BR</v>
      </c>
      <c r="AI627" s="49" t="str">
        <f t="shared" si="164"/>
        <v xml:space="preserve">     L00024 - FUGA S/A</v>
      </c>
      <c r="AJ627" t="str">
        <f t="shared" si="165"/>
        <v xml:space="preserve">     90 - SALES</v>
      </c>
      <c r="AK627" t="str">
        <f t="shared" si="166"/>
        <v/>
      </c>
      <c r="AL627">
        <f t="shared" si="167"/>
        <v>3</v>
      </c>
      <c r="AM627" t="str">
        <f t="shared" si="168"/>
        <v>2025 3</v>
      </c>
      <c r="AN627" t="str">
        <f t="shared" si="169"/>
        <v xml:space="preserve">FUGA </v>
      </c>
    </row>
    <row r="628" spans="1:40" x14ac:dyDescent="0.35">
      <c r="A628">
        <v>82340</v>
      </c>
      <c r="B628" t="s">
        <v>274</v>
      </c>
      <c r="C628" s="31">
        <v>45786</v>
      </c>
      <c r="D628" t="s">
        <v>373</v>
      </c>
      <c r="E628" t="s">
        <v>374</v>
      </c>
      <c r="F628" t="s">
        <v>375</v>
      </c>
      <c r="G628" t="s">
        <v>376</v>
      </c>
      <c r="H628" t="s">
        <v>691</v>
      </c>
      <c r="I628" t="s">
        <v>692</v>
      </c>
      <c r="J628">
        <v>2000</v>
      </c>
      <c r="K628">
        <v>23653.760000000002</v>
      </c>
      <c r="L628">
        <v>11148.29335</v>
      </c>
      <c r="M628">
        <v>2838.48</v>
      </c>
      <c r="N628">
        <v>11.826879999999999</v>
      </c>
      <c r="O628" s="32">
        <f t="shared" si="153"/>
        <v>20815.280000000002</v>
      </c>
      <c r="P628" s="32">
        <f t="shared" si="154"/>
        <v>9666.9866500000026</v>
      </c>
      <c r="Q628">
        <v>738191</v>
      </c>
      <c r="R628" t="s">
        <v>312</v>
      </c>
      <c r="S628" t="s">
        <v>431</v>
      </c>
      <c r="T628" t="str">
        <f t="shared" si="155"/>
        <v>VEN</v>
      </c>
      <c r="U628" t="s">
        <v>432</v>
      </c>
      <c r="V628" s="33">
        <f t="shared" si="156"/>
        <v>23653.760000000002</v>
      </c>
      <c r="W628">
        <f t="shared" si="157"/>
        <v>2000</v>
      </c>
      <c r="X628" s="33">
        <f t="shared" si="158"/>
        <v>20815.280000000002</v>
      </c>
      <c r="Y628" s="33">
        <f t="shared" si="159"/>
        <v>2838.48</v>
      </c>
      <c r="Z628" s="45">
        <f t="shared" si="160"/>
        <v>0.39177647232406188</v>
      </c>
      <c r="AA628" s="33">
        <f t="shared" si="161"/>
        <v>9266.9866500000026</v>
      </c>
      <c r="AB628" s="45">
        <f t="shared" si="162"/>
        <v>0.44520115271089322</v>
      </c>
      <c r="AC628" s="33">
        <f>IFERROR($X628/VLOOKUP(CONCATENATE("USD",C628),[1]GEINDICE!AR$1:AS$65536,2,0),"")</f>
        <v>3683.4032312293184</v>
      </c>
      <c r="AD628" s="33">
        <f>IFERROR($AA628/VLOOKUP(CONCATENATE("USD",C628),[1]GEINDICE!AR$1:AS$65536,2,0),"")</f>
        <v>1639.8553644423214</v>
      </c>
      <c r="AE628" s="33">
        <f>IFERROR($X628/VLOOKUP(CONCATENATE("EUR",C628),[1]GEINDICE!AR$1:AS$65536,2,0),"")</f>
        <v>3268.320562743374</v>
      </c>
      <c r="AF628" s="33">
        <f>IFERROR($AA628/VLOOKUP(CONCATENATE("EUR",C628),[1]GEINDICE!AR$1:AS$65536,2,0),"")</f>
        <v>1455.0600819620654</v>
      </c>
      <c r="AG628" s="48" t="str">
        <f>VLOOKUP(E628,[1]Apresentação!AW$1:AX$65536,2,0)</f>
        <v xml:space="preserve">                    2 - LEATHER AUXILIARIES</v>
      </c>
      <c r="AH628" s="48" t="str">
        <f t="shared" si="163"/>
        <v xml:space="preserve">         5204000043 - NOVALTAN CS BR</v>
      </c>
      <c r="AI628" s="49" t="str">
        <f t="shared" si="164"/>
        <v xml:space="preserve">     L00222 - DURLICOUROS IND COM DE COUROS IMP EXP LTDA</v>
      </c>
      <c r="AJ628" t="str">
        <f t="shared" si="165"/>
        <v xml:space="preserve">     90 - SALES</v>
      </c>
      <c r="AK628" t="str">
        <f t="shared" si="166"/>
        <v/>
      </c>
      <c r="AL628">
        <f t="shared" si="167"/>
        <v>5</v>
      </c>
      <c r="AM628" t="str">
        <f t="shared" si="168"/>
        <v>2025 5</v>
      </c>
      <c r="AN628" t="str">
        <f t="shared" si="169"/>
        <v xml:space="preserve">DURLICOUROS </v>
      </c>
    </row>
    <row r="629" spans="1:40" x14ac:dyDescent="0.35">
      <c r="A629">
        <v>81706</v>
      </c>
      <c r="B629" t="s">
        <v>274</v>
      </c>
      <c r="C629" s="31">
        <v>45735</v>
      </c>
      <c r="D629" t="s">
        <v>373</v>
      </c>
      <c r="E629" t="s">
        <v>374</v>
      </c>
      <c r="F629" t="s">
        <v>375</v>
      </c>
      <c r="G629" t="s">
        <v>376</v>
      </c>
      <c r="H629" t="s">
        <v>691</v>
      </c>
      <c r="I629" t="s">
        <v>692</v>
      </c>
      <c r="J629">
        <v>1000</v>
      </c>
      <c r="K629">
        <v>12336.880000000001</v>
      </c>
      <c r="L629">
        <v>5502.7876500000002</v>
      </c>
      <c r="M629">
        <v>1480.44</v>
      </c>
      <c r="N629">
        <v>12.336879999999999</v>
      </c>
      <c r="O629" s="32">
        <f t="shared" si="153"/>
        <v>10856.44</v>
      </c>
      <c r="P629" s="32">
        <f t="shared" si="154"/>
        <v>5353.6523500000003</v>
      </c>
      <c r="Q629">
        <v>719699</v>
      </c>
      <c r="R629" t="s">
        <v>312</v>
      </c>
      <c r="S629" t="s">
        <v>431</v>
      </c>
      <c r="T629" t="str">
        <f t="shared" si="155"/>
        <v>VEN</v>
      </c>
      <c r="U629" t="s">
        <v>387</v>
      </c>
      <c r="V629" s="33">
        <f t="shared" si="156"/>
        <v>12336.880000000001</v>
      </c>
      <c r="W629">
        <f t="shared" si="157"/>
        <v>1000</v>
      </c>
      <c r="X629" s="33">
        <f t="shared" si="158"/>
        <v>10856.44</v>
      </c>
      <c r="Y629" s="33">
        <f t="shared" si="159"/>
        <v>1480.44</v>
      </c>
      <c r="Z629" s="45">
        <f t="shared" si="160"/>
        <v>0.41774357455045358</v>
      </c>
      <c r="AA629" s="33">
        <f t="shared" si="161"/>
        <v>5153.6523500000003</v>
      </c>
      <c r="AB629" s="45">
        <f t="shared" si="162"/>
        <v>0.47470923709798057</v>
      </c>
      <c r="AC629" s="33">
        <f>IFERROR($X629/VLOOKUP(CONCATENATE("USD",C629),[1]GEINDICE!AR$1:AS$65536,2,0),"")</f>
        <v>1916.169228868454</v>
      </c>
      <c r="AD629" s="33">
        <f>IFERROR($AA629/VLOOKUP(CONCATENATE("USD",C629),[1]GEINDICE!AR$1:AS$65536,2,0),"")</f>
        <v>909.62323278676956</v>
      </c>
      <c r="AE629" s="33">
        <f>IFERROR($X629/VLOOKUP(CONCATENATE("EUR",C629),[1]GEINDICE!AR$1:AS$65536,2,0),"")</f>
        <v>1761.351136492691</v>
      </c>
      <c r="AF629" s="33">
        <f>IFERROR($AA629/VLOOKUP(CONCATENATE("EUR",C629),[1]GEINDICE!AR$1:AS$65536,2,0),"")</f>
        <v>836.1296542661064</v>
      </c>
      <c r="AG629" s="48" t="str">
        <f>VLOOKUP(E629,[1]Apresentação!AW$1:AX$65536,2,0)</f>
        <v xml:space="preserve">                    2 - LEATHER AUXILIARIES</v>
      </c>
      <c r="AH629" s="48" t="str">
        <f t="shared" si="163"/>
        <v xml:space="preserve">         5204000043 - NOVALTAN CS BR</v>
      </c>
      <c r="AI629" s="49" t="str">
        <f t="shared" si="164"/>
        <v xml:space="preserve">     L00222 - DURLICOUROS IND COM DE COUROS IMP EXP LTDA</v>
      </c>
      <c r="AJ629" t="str">
        <f t="shared" si="165"/>
        <v xml:space="preserve">     90 - SALES</v>
      </c>
      <c r="AK629" t="str">
        <f t="shared" si="166"/>
        <v/>
      </c>
      <c r="AL629">
        <f t="shared" si="167"/>
        <v>3</v>
      </c>
      <c r="AM629" t="str">
        <f t="shared" si="168"/>
        <v>2025 3</v>
      </c>
      <c r="AN629" t="str">
        <f t="shared" si="169"/>
        <v xml:space="preserve">DURLICOUROS </v>
      </c>
    </row>
    <row r="630" spans="1:40" x14ac:dyDescent="0.35">
      <c r="A630">
        <v>82967</v>
      </c>
      <c r="B630" t="s">
        <v>274</v>
      </c>
      <c r="C630" s="31">
        <v>45841</v>
      </c>
      <c r="D630" t="s">
        <v>373</v>
      </c>
      <c r="E630" t="s">
        <v>374</v>
      </c>
      <c r="F630" t="s">
        <v>375</v>
      </c>
      <c r="G630" t="s">
        <v>376</v>
      </c>
      <c r="H630" t="s">
        <v>691</v>
      </c>
      <c r="I630" t="s">
        <v>692</v>
      </c>
      <c r="J630">
        <v>3000</v>
      </c>
      <c r="K630">
        <v>34015.5</v>
      </c>
      <c r="L630">
        <v>16832.062740000001</v>
      </c>
      <c r="M630">
        <v>4081.91</v>
      </c>
      <c r="N630">
        <v>11.3385</v>
      </c>
      <c r="O630" s="32">
        <f t="shared" si="153"/>
        <v>29933.59</v>
      </c>
      <c r="P630" s="32">
        <f t="shared" si="154"/>
        <v>13101.527259999999</v>
      </c>
      <c r="Q630">
        <v>742706</v>
      </c>
      <c r="R630" t="s">
        <v>312</v>
      </c>
      <c r="S630" t="s">
        <v>431</v>
      </c>
      <c r="T630" t="str">
        <f t="shared" si="155"/>
        <v>VEN</v>
      </c>
      <c r="U630" t="s">
        <v>432</v>
      </c>
      <c r="V630" s="33">
        <f t="shared" si="156"/>
        <v>34015.5</v>
      </c>
      <c r="W630">
        <f t="shared" si="157"/>
        <v>3000</v>
      </c>
      <c r="X630" s="33">
        <f t="shared" si="158"/>
        <v>29933.59</v>
      </c>
      <c r="Y630" s="33">
        <f t="shared" si="159"/>
        <v>4081.91</v>
      </c>
      <c r="Z630" s="45">
        <f t="shared" si="160"/>
        <v>0.3675244303332304</v>
      </c>
      <c r="AA630" s="33">
        <f t="shared" si="161"/>
        <v>12501.527259999999</v>
      </c>
      <c r="AB630" s="45">
        <f t="shared" si="162"/>
        <v>0.41764209571922373</v>
      </c>
      <c r="AC630" s="33">
        <f>IFERROR($X630/VLOOKUP(CONCATENATE("USD",C630),[1]GEINDICE!AR$1:AS$65536,2,0),"")</f>
        <v>5521.9875295159391</v>
      </c>
      <c r="AD630" s="33">
        <f>IFERROR($AA630/VLOOKUP(CONCATENATE("USD",C630),[1]GEINDICE!AR$1:AS$65536,2,0),"")</f>
        <v>2306.2144443624557</v>
      </c>
      <c r="AE630" s="33">
        <f>IFERROR($X630/VLOOKUP(CONCATENATE("EUR",C630),[1]GEINDICE!AR$1:AS$65536,2,0),"")</f>
        <v>4696.3491166964759</v>
      </c>
      <c r="AF630" s="33">
        <f>IFERROR($AA630/VLOOKUP(CONCATENATE("EUR",C630),[1]GEINDICE!AR$1:AS$65536,2,0),"")</f>
        <v>1961.3930873262416</v>
      </c>
      <c r="AG630" s="48" t="str">
        <f>VLOOKUP(E630,[1]Apresentação!AW$1:AX$65536,2,0)</f>
        <v xml:space="preserve">                    2 - LEATHER AUXILIARIES</v>
      </c>
      <c r="AH630" s="48" t="str">
        <f t="shared" si="163"/>
        <v xml:space="preserve">         5204000043 - NOVALTAN CS BR</v>
      </c>
      <c r="AI630" s="49" t="str">
        <f t="shared" si="164"/>
        <v xml:space="preserve">     L00222 - DURLICOUROS IND COM DE COUROS IMP EXP LTDA</v>
      </c>
      <c r="AJ630" t="str">
        <f t="shared" si="165"/>
        <v xml:space="preserve">     90 - SALES</v>
      </c>
      <c r="AK630" t="str">
        <f t="shared" si="166"/>
        <v/>
      </c>
      <c r="AL630">
        <f t="shared" si="167"/>
        <v>7</v>
      </c>
      <c r="AM630" t="str">
        <f t="shared" si="168"/>
        <v>2025 7</v>
      </c>
      <c r="AN630" t="str">
        <f t="shared" si="169"/>
        <v xml:space="preserve">DURLICOUROS </v>
      </c>
    </row>
    <row r="631" spans="1:40" x14ac:dyDescent="0.35">
      <c r="A631">
        <v>83495</v>
      </c>
      <c r="B631" t="s">
        <v>274</v>
      </c>
      <c r="C631" s="31">
        <v>45882</v>
      </c>
      <c r="D631" t="s">
        <v>373</v>
      </c>
      <c r="E631" t="s">
        <v>374</v>
      </c>
      <c r="F631" t="s">
        <v>375</v>
      </c>
      <c r="G631" t="s">
        <v>376</v>
      </c>
      <c r="H631" t="s">
        <v>691</v>
      </c>
      <c r="I631" t="s">
        <v>692</v>
      </c>
      <c r="J631">
        <v>3000</v>
      </c>
      <c r="K631">
        <v>37133.730000000003</v>
      </c>
      <c r="L631">
        <v>16802.256099999999</v>
      </c>
      <c r="M631">
        <v>4456.09</v>
      </c>
      <c r="N631">
        <v>11.24282</v>
      </c>
      <c r="O631" s="32">
        <f t="shared" si="153"/>
        <v>32677.640000000003</v>
      </c>
      <c r="P631" s="32">
        <f t="shared" si="154"/>
        <v>15875.383900000004</v>
      </c>
      <c r="Q631">
        <v>754047</v>
      </c>
      <c r="R631" t="s">
        <v>312</v>
      </c>
      <c r="S631" t="s">
        <v>431</v>
      </c>
      <c r="T631" t="str">
        <f t="shared" si="155"/>
        <v>VEN</v>
      </c>
      <c r="U631" t="s">
        <v>432</v>
      </c>
      <c r="V631" s="33">
        <f t="shared" si="156"/>
        <v>37133.730000000003</v>
      </c>
      <c r="W631">
        <f t="shared" si="157"/>
        <v>3000</v>
      </c>
      <c r="X631" s="33">
        <f t="shared" si="158"/>
        <v>32677.640000000003</v>
      </c>
      <c r="Y631" s="33">
        <f t="shared" si="159"/>
        <v>4456.09</v>
      </c>
      <c r="Z631" s="45">
        <f t="shared" si="160"/>
        <v>0.41136141992738146</v>
      </c>
      <c r="AA631" s="33">
        <f t="shared" si="161"/>
        <v>15275.383900000004</v>
      </c>
      <c r="AB631" s="45">
        <f t="shared" si="162"/>
        <v>0.46745676554365623</v>
      </c>
      <c r="AC631" s="33">
        <f>IFERROR($X631/VLOOKUP(CONCATENATE("USD",C631),[1]GEINDICE!AR$1:AS$65536,2,0),"")</f>
        <v>6059.4941403352623</v>
      </c>
      <c r="AD631" s="33">
        <f>IFERROR($AA631/VLOOKUP(CONCATENATE("USD",C631),[1]GEINDICE!AR$1:AS$65536,2,0),"")</f>
        <v>2832.5515316718593</v>
      </c>
      <c r="AE631" s="33">
        <f>IFERROR($X631/VLOOKUP(CONCATENATE("EUR",C631),[1]GEINDICE!AR$1:AS$65536,2,0),"")</f>
        <v>5172.8862927609189</v>
      </c>
      <c r="AF631" s="33">
        <f>IFERROR($AA631/VLOOKUP(CONCATENATE("EUR",C631),[1]GEINDICE!AR$1:AS$65536,2,0),"")</f>
        <v>2418.100694939134</v>
      </c>
      <c r="AG631" s="48" t="str">
        <f>VLOOKUP(E631,[1]Apresentação!AW$1:AX$65536,2,0)</f>
        <v xml:space="preserve">                    2 - LEATHER AUXILIARIES</v>
      </c>
      <c r="AH631" s="48" t="str">
        <f t="shared" si="163"/>
        <v xml:space="preserve">         5204000043 - NOVALTAN CS BR</v>
      </c>
      <c r="AI631" s="49" t="str">
        <f t="shared" si="164"/>
        <v xml:space="preserve">     L00222 - DURLICOUROS IND COM DE COUROS IMP EXP LTDA</v>
      </c>
      <c r="AJ631" t="str">
        <f t="shared" si="165"/>
        <v xml:space="preserve">     90 - SALES</v>
      </c>
      <c r="AK631" t="str">
        <f t="shared" si="166"/>
        <v/>
      </c>
      <c r="AL631">
        <f t="shared" si="167"/>
        <v>8</v>
      </c>
      <c r="AM631" t="str">
        <f t="shared" si="168"/>
        <v>2025 8</v>
      </c>
      <c r="AN631" t="str">
        <f t="shared" si="169"/>
        <v xml:space="preserve">DURLICOUROS </v>
      </c>
    </row>
    <row r="632" spans="1:40" x14ac:dyDescent="0.35">
      <c r="A632">
        <v>82561</v>
      </c>
      <c r="B632" t="s">
        <v>274</v>
      </c>
      <c r="C632" s="31">
        <v>45805</v>
      </c>
      <c r="D632" t="s">
        <v>373</v>
      </c>
      <c r="E632" t="s">
        <v>374</v>
      </c>
      <c r="F632" t="s">
        <v>375</v>
      </c>
      <c r="G632" t="s">
        <v>376</v>
      </c>
      <c r="H632" t="s">
        <v>691</v>
      </c>
      <c r="I632" t="s">
        <v>692</v>
      </c>
      <c r="J632">
        <v>1000</v>
      </c>
      <c r="K632">
        <v>11760.11</v>
      </c>
      <c r="L632">
        <v>5619.0530399999998</v>
      </c>
      <c r="M632">
        <v>1411.23</v>
      </c>
      <c r="N632">
        <v>11.760109999999999</v>
      </c>
      <c r="O632" s="32">
        <f t="shared" si="153"/>
        <v>10348.880000000001</v>
      </c>
      <c r="P632" s="32">
        <f t="shared" si="154"/>
        <v>4729.8269600000012</v>
      </c>
      <c r="Q632">
        <v>739772</v>
      </c>
      <c r="R632" t="s">
        <v>312</v>
      </c>
      <c r="S632" t="s">
        <v>431</v>
      </c>
      <c r="T632" t="str">
        <f t="shared" si="155"/>
        <v>VEN</v>
      </c>
      <c r="U632" t="s">
        <v>432</v>
      </c>
      <c r="V632" s="33">
        <f t="shared" si="156"/>
        <v>11760.11</v>
      </c>
      <c r="W632">
        <f t="shared" si="157"/>
        <v>1000</v>
      </c>
      <c r="X632" s="33">
        <f t="shared" si="158"/>
        <v>10348.880000000001</v>
      </c>
      <c r="Y632" s="33">
        <f t="shared" si="159"/>
        <v>1411.23</v>
      </c>
      <c r="Z632" s="45">
        <f t="shared" si="160"/>
        <v>0.38518576441887031</v>
      </c>
      <c r="AA632" s="33">
        <f t="shared" si="161"/>
        <v>4529.8269600000012</v>
      </c>
      <c r="AB632" s="45">
        <f t="shared" si="162"/>
        <v>0.43771180649500241</v>
      </c>
      <c r="AC632" s="33">
        <f>IFERROR($X632/VLOOKUP(CONCATENATE("USD",C632),[1]GEINDICE!AR$1:AS$65536,2,0),"")</f>
        <v>1817.6338344808207</v>
      </c>
      <c r="AD632" s="33">
        <f>IFERROR($AA632/VLOOKUP(CONCATENATE("USD",C632),[1]GEINDICE!AR$1:AS$65536,2,0),"")</f>
        <v>795.59978923703829</v>
      </c>
      <c r="AE632" s="33">
        <f>IFERROR($X632/VLOOKUP(CONCATENATE("EUR",C632),[1]GEINDICE!AR$1:AS$65536,2,0),"")</f>
        <v>1610.5200908836255</v>
      </c>
      <c r="AF632" s="33">
        <f>IFERROR($AA632/VLOOKUP(CONCATENATE("EUR",C632),[1]GEINDICE!AR$1:AS$65536,2,0),"")</f>
        <v>704.94365837716714</v>
      </c>
      <c r="AG632" s="48" t="str">
        <f>VLOOKUP(E632,[1]Apresentação!AW$1:AX$65536,2,0)</f>
        <v xml:space="preserve">                    2 - LEATHER AUXILIARIES</v>
      </c>
      <c r="AH632" s="48" t="str">
        <f t="shared" si="163"/>
        <v xml:space="preserve">         5204000043 - NOVALTAN CS BR</v>
      </c>
      <c r="AI632" s="49" t="str">
        <f t="shared" si="164"/>
        <v xml:space="preserve">     L00222 - DURLICOUROS IND COM DE COUROS IMP EXP LTDA</v>
      </c>
      <c r="AJ632" t="str">
        <f t="shared" si="165"/>
        <v xml:space="preserve">     90 - SALES</v>
      </c>
      <c r="AK632" t="str">
        <f t="shared" si="166"/>
        <v/>
      </c>
      <c r="AL632">
        <f t="shared" si="167"/>
        <v>5</v>
      </c>
      <c r="AM632" t="str">
        <f t="shared" si="168"/>
        <v>2025 5</v>
      </c>
      <c r="AN632" t="str">
        <f t="shared" si="169"/>
        <v xml:space="preserve">DURLICOUROS </v>
      </c>
    </row>
    <row r="633" spans="1:40" x14ac:dyDescent="0.35">
      <c r="A633">
        <v>83307</v>
      </c>
      <c r="B633" t="s">
        <v>274</v>
      </c>
      <c r="C633" s="31">
        <v>45868</v>
      </c>
      <c r="D633" t="s">
        <v>373</v>
      </c>
      <c r="E633" t="s">
        <v>374</v>
      </c>
      <c r="F633" t="s">
        <v>375</v>
      </c>
      <c r="G633" t="s">
        <v>376</v>
      </c>
      <c r="H633" t="s">
        <v>691</v>
      </c>
      <c r="I633" t="s">
        <v>692</v>
      </c>
      <c r="J633">
        <v>1000</v>
      </c>
      <c r="K633">
        <v>11598.91</v>
      </c>
      <c r="L633">
        <v>5600.7520400000003</v>
      </c>
      <c r="M633">
        <v>1391.88</v>
      </c>
      <c r="N633">
        <v>11.59891</v>
      </c>
      <c r="O633" s="32">
        <f t="shared" si="153"/>
        <v>10207.029999999999</v>
      </c>
      <c r="P633" s="32">
        <f t="shared" si="154"/>
        <v>4606.2779599999985</v>
      </c>
      <c r="Q633">
        <v>745881</v>
      </c>
      <c r="R633" t="s">
        <v>312</v>
      </c>
      <c r="S633" t="s">
        <v>431</v>
      </c>
      <c r="T633" t="str">
        <f t="shared" si="155"/>
        <v>VEN</v>
      </c>
      <c r="U633" t="s">
        <v>432</v>
      </c>
      <c r="V633" s="33">
        <f t="shared" si="156"/>
        <v>11598.91</v>
      </c>
      <c r="W633">
        <f t="shared" si="157"/>
        <v>1000</v>
      </c>
      <c r="X633" s="33">
        <f t="shared" si="158"/>
        <v>10207.029999999999</v>
      </c>
      <c r="Y633" s="33">
        <f t="shared" si="159"/>
        <v>1391.88</v>
      </c>
      <c r="Z633" s="45">
        <f t="shared" si="160"/>
        <v>0.37988724457729206</v>
      </c>
      <c r="AA633" s="33">
        <f t="shared" si="161"/>
        <v>4406.2779599999985</v>
      </c>
      <c r="AB633" s="45">
        <f t="shared" si="162"/>
        <v>0.4316905074247846</v>
      </c>
      <c r="AC633" s="33">
        <f>IFERROR($X633/VLOOKUP(CONCATENATE("USD",C633),[1]GEINDICE!AR$1:AS$65536,2,0),"")</f>
        <v>1821.5779705178995</v>
      </c>
      <c r="AD633" s="33">
        <f>IFERROR($AA633/VLOOKUP(CONCATENATE("USD",C633),[1]GEINDICE!AR$1:AS$65536,2,0),"")</f>
        <v>786.35791840668128</v>
      </c>
      <c r="AE633" s="33">
        <f>IFERROR($X633/VLOOKUP(CONCATENATE("EUR",C633),[1]GEINDICE!AR$1:AS$65536,2,0),"")</f>
        <v>1588.1237260973064</v>
      </c>
      <c r="AF633" s="33">
        <f>IFERROR($AA633/VLOOKUP(CONCATENATE("EUR",C633),[1]GEINDICE!AR$1:AS$65536,2,0),"")</f>
        <v>685.57793717228583</v>
      </c>
      <c r="AG633" s="48" t="str">
        <f>VLOOKUP(E633,[1]Apresentação!AW$1:AX$65536,2,0)</f>
        <v xml:space="preserve">                    2 - LEATHER AUXILIARIES</v>
      </c>
      <c r="AH633" s="48" t="str">
        <f t="shared" si="163"/>
        <v xml:space="preserve">         5204000043 - NOVALTAN CS BR</v>
      </c>
      <c r="AI633" s="49" t="str">
        <f t="shared" si="164"/>
        <v xml:space="preserve">     L00222 - DURLICOUROS IND COM DE COUROS IMP EXP LTDA</v>
      </c>
      <c r="AJ633" t="str">
        <f t="shared" si="165"/>
        <v xml:space="preserve">     90 - SALES</v>
      </c>
      <c r="AK633" t="str">
        <f t="shared" si="166"/>
        <v/>
      </c>
      <c r="AL633">
        <f t="shared" si="167"/>
        <v>7</v>
      </c>
      <c r="AM633" t="str">
        <f t="shared" si="168"/>
        <v>2025 7</v>
      </c>
      <c r="AN633" t="str">
        <f t="shared" si="169"/>
        <v xml:space="preserve">DURLICOUROS </v>
      </c>
    </row>
    <row r="634" spans="1:40" x14ac:dyDescent="0.35">
      <c r="A634">
        <v>83952</v>
      </c>
      <c r="B634" t="s">
        <v>274</v>
      </c>
      <c r="C634" s="31">
        <v>45923</v>
      </c>
      <c r="D634" t="s">
        <v>373</v>
      </c>
      <c r="E634" t="s">
        <v>374</v>
      </c>
      <c r="F634" t="s">
        <v>375</v>
      </c>
      <c r="G634" t="s">
        <v>376</v>
      </c>
      <c r="H634" t="s">
        <v>691</v>
      </c>
      <c r="I634" t="s">
        <v>692</v>
      </c>
      <c r="J634">
        <v>3000</v>
      </c>
      <c r="K634">
        <v>33357.18</v>
      </c>
      <c r="L634">
        <v>16654.6342</v>
      </c>
      <c r="M634">
        <v>4002.9</v>
      </c>
      <c r="N634">
        <v>11.119059999999999</v>
      </c>
      <c r="O634" s="32">
        <f t="shared" si="153"/>
        <v>29354.28</v>
      </c>
      <c r="P634" s="32">
        <f t="shared" si="154"/>
        <v>12699.645799999998</v>
      </c>
      <c r="Q634">
        <v>762112</v>
      </c>
      <c r="R634" t="s">
        <v>312</v>
      </c>
      <c r="S634" t="s">
        <v>431</v>
      </c>
      <c r="T634" t="str">
        <f t="shared" si="155"/>
        <v>VEN</v>
      </c>
      <c r="U634" t="s">
        <v>432</v>
      </c>
      <c r="V634" s="33">
        <f t="shared" si="156"/>
        <v>33357.18</v>
      </c>
      <c r="W634">
        <f t="shared" si="157"/>
        <v>3000</v>
      </c>
      <c r="X634" s="33">
        <f t="shared" si="158"/>
        <v>29354.28</v>
      </c>
      <c r="Y634" s="33">
        <f t="shared" si="159"/>
        <v>4002.9</v>
      </c>
      <c r="Z634" s="45">
        <f t="shared" si="160"/>
        <v>0.36272987704596127</v>
      </c>
      <c r="AA634" s="33">
        <f t="shared" si="161"/>
        <v>12099.645799999998</v>
      </c>
      <c r="AB634" s="45">
        <f t="shared" si="162"/>
        <v>0.41219358131080031</v>
      </c>
      <c r="AC634" s="33">
        <f>IFERROR($X634/VLOOKUP(CONCATENATE("USD",C634),[1]GEINDICE!AR$1:AS$65536,2,0),"")</f>
        <v>5531.9676610821098</v>
      </c>
      <c r="AD634" s="33">
        <f>IFERROR($AA634/VLOOKUP(CONCATENATE("USD",C634),[1]GEINDICE!AR$1:AS$65536,2,0),"")</f>
        <v>2280.241561916966</v>
      </c>
      <c r="AE634" s="33">
        <f>IFERROR($X634/VLOOKUP(CONCATENATE("EUR",C634),[1]GEINDICE!AR$1:AS$65536,2,0),"")</f>
        <v>4687.6844458639407</v>
      </c>
      <c r="AF634" s="33">
        <f>IFERROR($AA634/VLOOKUP(CONCATENATE("EUR",C634),[1]GEINDICE!AR$1:AS$65536,2,0),"")</f>
        <v>1932.2334397955922</v>
      </c>
      <c r="AG634" s="48" t="str">
        <f>VLOOKUP(E634,[1]Apresentação!AW$1:AX$65536,2,0)</f>
        <v xml:space="preserve">                    2 - LEATHER AUXILIARIES</v>
      </c>
      <c r="AH634" s="48" t="str">
        <f t="shared" si="163"/>
        <v xml:space="preserve">         5204000043 - NOVALTAN CS BR</v>
      </c>
      <c r="AI634" s="49" t="str">
        <f t="shared" si="164"/>
        <v xml:space="preserve">     L00222 - DURLICOUROS IND COM DE COUROS IMP EXP LTDA</v>
      </c>
      <c r="AJ634" t="str">
        <f t="shared" si="165"/>
        <v xml:space="preserve">     90 - SALES</v>
      </c>
      <c r="AK634" t="str">
        <f t="shared" si="166"/>
        <v/>
      </c>
      <c r="AL634">
        <f t="shared" si="167"/>
        <v>9</v>
      </c>
      <c r="AM634" t="str">
        <f t="shared" si="168"/>
        <v>2025 9</v>
      </c>
      <c r="AN634" t="str">
        <f t="shared" si="169"/>
        <v xml:space="preserve">DURLICOUROS </v>
      </c>
    </row>
    <row r="635" spans="1:40" x14ac:dyDescent="0.35">
      <c r="A635">
        <v>83877</v>
      </c>
      <c r="B635" t="s">
        <v>274</v>
      </c>
      <c r="C635" s="31">
        <v>45916</v>
      </c>
      <c r="D635" t="s">
        <v>373</v>
      </c>
      <c r="E635" t="s">
        <v>374</v>
      </c>
      <c r="F635" t="s">
        <v>375</v>
      </c>
      <c r="G635" t="s">
        <v>376</v>
      </c>
      <c r="H635" t="s">
        <v>691</v>
      </c>
      <c r="I635" t="s">
        <v>692</v>
      </c>
      <c r="J635">
        <v>2000</v>
      </c>
      <c r="K635">
        <v>22134.52</v>
      </c>
      <c r="L635">
        <v>11147.905220000001</v>
      </c>
      <c r="M635">
        <v>2656.17</v>
      </c>
      <c r="N635">
        <v>11.067259999999999</v>
      </c>
      <c r="O635" s="32">
        <f t="shared" si="153"/>
        <v>19478.349999999999</v>
      </c>
      <c r="P635" s="32">
        <f t="shared" si="154"/>
        <v>8330.444779999998</v>
      </c>
      <c r="Q635">
        <v>761522</v>
      </c>
      <c r="R635" t="s">
        <v>312</v>
      </c>
      <c r="S635" t="s">
        <v>431</v>
      </c>
      <c r="T635" t="str">
        <f t="shared" si="155"/>
        <v>VEN</v>
      </c>
      <c r="U635" t="s">
        <v>387</v>
      </c>
      <c r="V635" s="33">
        <f t="shared" si="156"/>
        <v>22134.52</v>
      </c>
      <c r="W635">
        <f t="shared" si="157"/>
        <v>2000</v>
      </c>
      <c r="X635" s="33">
        <f t="shared" si="158"/>
        <v>19478.349999999999</v>
      </c>
      <c r="Y635" s="33">
        <f t="shared" si="159"/>
        <v>2656.17</v>
      </c>
      <c r="Z635" s="45">
        <f t="shared" si="160"/>
        <v>0.35828401880863003</v>
      </c>
      <c r="AA635" s="33">
        <f t="shared" si="161"/>
        <v>7930.444779999998</v>
      </c>
      <c r="AB635" s="45">
        <f t="shared" si="162"/>
        <v>0.40714150736587024</v>
      </c>
      <c r="AC635" s="33">
        <f>IFERROR($X635/VLOOKUP(CONCATENATE("USD",C635),[1]GEINDICE!AR$1:AS$65536,2,0),"")</f>
        <v>3668.5155190598157</v>
      </c>
      <c r="AD635" s="33">
        <f>IFERROR($AA635/VLOOKUP(CONCATENATE("USD",C635),[1]GEINDICE!AR$1:AS$65536,2,0),"")</f>
        <v>1493.6049382251013</v>
      </c>
      <c r="AE635" s="33">
        <f>IFERROR($X635/VLOOKUP(CONCATENATE("EUR",C635),[1]GEINDICE!AR$1:AS$65536,2,0),"")</f>
        <v>3096.3232021364529</v>
      </c>
      <c r="AF635" s="33">
        <f>IFERROR($AA635/VLOOKUP(CONCATENATE("EUR",C635),[1]GEINDICE!AR$1:AS$65536,2,0),"")</f>
        <v>1260.6416958097536</v>
      </c>
      <c r="AG635" s="48" t="str">
        <f>VLOOKUP(E635,[1]Apresentação!AW$1:AX$65536,2,0)</f>
        <v xml:space="preserve">                    2 - LEATHER AUXILIARIES</v>
      </c>
      <c r="AH635" s="48" t="str">
        <f t="shared" si="163"/>
        <v xml:space="preserve">         5204000043 - NOVALTAN CS BR</v>
      </c>
      <c r="AI635" s="49" t="str">
        <f t="shared" si="164"/>
        <v xml:space="preserve">     L00222 - DURLICOUROS IND COM DE COUROS IMP EXP LTDA</v>
      </c>
      <c r="AJ635" t="str">
        <f t="shared" si="165"/>
        <v xml:space="preserve">     90 - SALES</v>
      </c>
      <c r="AK635" t="str">
        <f t="shared" si="166"/>
        <v/>
      </c>
      <c r="AL635">
        <f t="shared" si="167"/>
        <v>9</v>
      </c>
      <c r="AM635" t="str">
        <f t="shared" si="168"/>
        <v>2025 9</v>
      </c>
      <c r="AN635" t="str">
        <f t="shared" si="169"/>
        <v xml:space="preserve">DURLICOUROS </v>
      </c>
    </row>
    <row r="636" spans="1:40" x14ac:dyDescent="0.35">
      <c r="A636">
        <v>83287</v>
      </c>
      <c r="B636" t="s">
        <v>274</v>
      </c>
      <c r="C636" s="31">
        <v>45867</v>
      </c>
      <c r="D636" t="s">
        <v>373</v>
      </c>
      <c r="E636" t="s">
        <v>374</v>
      </c>
      <c r="F636" t="s">
        <v>435</v>
      </c>
      <c r="G636" t="s">
        <v>436</v>
      </c>
      <c r="H636" t="s">
        <v>691</v>
      </c>
      <c r="I636" t="s">
        <v>692</v>
      </c>
      <c r="J636">
        <v>1000</v>
      </c>
      <c r="K636">
        <v>12944.460000000001</v>
      </c>
      <c r="L636">
        <v>5600.7520400000003</v>
      </c>
      <c r="M636">
        <v>1553.35</v>
      </c>
      <c r="N636">
        <v>12.944459999999999</v>
      </c>
      <c r="O636" s="32">
        <f t="shared" si="153"/>
        <v>11391.11</v>
      </c>
      <c r="P636" s="32">
        <f t="shared" si="154"/>
        <v>5790.3579600000003</v>
      </c>
      <c r="Q636">
        <v>745484</v>
      </c>
      <c r="R636" t="s">
        <v>312</v>
      </c>
      <c r="S636" t="s">
        <v>431</v>
      </c>
      <c r="T636" t="str">
        <f t="shared" si="155"/>
        <v>VEN</v>
      </c>
      <c r="U636" t="s">
        <v>432</v>
      </c>
      <c r="V636" s="33">
        <f t="shared" si="156"/>
        <v>12944.460000000001</v>
      </c>
      <c r="W636">
        <f t="shared" si="157"/>
        <v>1000</v>
      </c>
      <c r="X636" s="33">
        <f t="shared" si="158"/>
        <v>11391.11</v>
      </c>
      <c r="Y636" s="33">
        <f t="shared" si="159"/>
        <v>1553.35</v>
      </c>
      <c r="Z636" s="45">
        <f t="shared" si="160"/>
        <v>0.4318726281358975</v>
      </c>
      <c r="AA636" s="33">
        <f t="shared" si="161"/>
        <v>5590.3579600000003</v>
      </c>
      <c r="AB636" s="45">
        <f t="shared" si="162"/>
        <v>0.49076498778433358</v>
      </c>
      <c r="AC636" s="33">
        <f>IFERROR($X636/VLOOKUP(CONCATENATE("USD",C636),[1]GEINDICE!AR$1:AS$65536,2,0),"")</f>
        <v>2042.7354565669607</v>
      </c>
      <c r="AD636" s="33">
        <f>IFERROR($AA636/VLOOKUP(CONCATENATE("USD",C636),[1]GEINDICE!AR$1:AS$65536,2,0),"")</f>
        <v>1002.5030413887096</v>
      </c>
      <c r="AE636" s="33">
        <f>IFERROR($X636/VLOOKUP(CONCATENATE("EUR",C636),[1]GEINDICE!AR$1:AS$65536,2,0),"")</f>
        <v>1770.8957776257696</v>
      </c>
      <c r="AF636" s="33">
        <f>IFERROR($AA636/VLOOKUP(CONCATENATE("EUR",C636),[1]GEINDICE!AR$1:AS$65536,2,0),"")</f>
        <v>869.09364467383864</v>
      </c>
      <c r="AG636" s="48" t="str">
        <f>VLOOKUP(E636,[1]Apresentação!AW$1:AX$65536,2,0)</f>
        <v xml:space="preserve">                    2 - LEATHER AUXILIARIES</v>
      </c>
      <c r="AH636" s="48" t="str">
        <f t="shared" si="163"/>
        <v xml:space="preserve">         5204000043 - NOVALTAN CS BR</v>
      </c>
      <c r="AI636" s="49" t="str">
        <f t="shared" si="164"/>
        <v xml:space="preserve">     L00024 - FUGA S/A</v>
      </c>
      <c r="AJ636" t="str">
        <f t="shared" si="165"/>
        <v xml:space="preserve">     90 - SALES</v>
      </c>
      <c r="AK636" t="str">
        <f t="shared" si="166"/>
        <v/>
      </c>
      <c r="AL636">
        <f t="shared" si="167"/>
        <v>7</v>
      </c>
      <c r="AM636" t="str">
        <f t="shared" si="168"/>
        <v>2025 7</v>
      </c>
      <c r="AN636" t="str">
        <f t="shared" si="169"/>
        <v xml:space="preserve">FUGA </v>
      </c>
    </row>
    <row r="637" spans="1:40" x14ac:dyDescent="0.35">
      <c r="A637">
        <v>82749</v>
      </c>
      <c r="B637" t="s">
        <v>274</v>
      </c>
      <c r="C637" s="31">
        <v>45820</v>
      </c>
      <c r="D637" t="s">
        <v>373</v>
      </c>
      <c r="E637" t="s">
        <v>374</v>
      </c>
      <c r="F637" t="s">
        <v>375</v>
      </c>
      <c r="G637" t="s">
        <v>376</v>
      </c>
      <c r="H637" t="s">
        <v>691</v>
      </c>
      <c r="I637" t="s">
        <v>692</v>
      </c>
      <c r="J637">
        <v>3000</v>
      </c>
      <c r="K637">
        <v>34563.360000000001</v>
      </c>
      <c r="L637">
        <v>16857.159029999999</v>
      </c>
      <c r="M637">
        <v>4147.6499999999996</v>
      </c>
      <c r="N637">
        <v>11.52112</v>
      </c>
      <c r="O637" s="32">
        <f t="shared" si="153"/>
        <v>30415.71</v>
      </c>
      <c r="P637" s="32">
        <f t="shared" si="154"/>
        <v>13558.55097</v>
      </c>
      <c r="Q637">
        <v>741182</v>
      </c>
      <c r="R637" t="s">
        <v>312</v>
      </c>
      <c r="S637" t="s">
        <v>431</v>
      </c>
      <c r="T637" t="str">
        <f t="shared" si="155"/>
        <v>VEN</v>
      </c>
      <c r="U637" t="s">
        <v>432</v>
      </c>
      <c r="V637" s="33">
        <f t="shared" si="156"/>
        <v>34563.360000000001</v>
      </c>
      <c r="W637">
        <f t="shared" si="157"/>
        <v>3000</v>
      </c>
      <c r="X637" s="33">
        <f t="shared" si="158"/>
        <v>30415.71</v>
      </c>
      <c r="Y637" s="33">
        <f t="shared" si="159"/>
        <v>4147.6499999999996</v>
      </c>
      <c r="Z637" s="45">
        <f t="shared" si="160"/>
        <v>0.37492162133542573</v>
      </c>
      <c r="AA637" s="33">
        <f t="shared" si="161"/>
        <v>12958.55097</v>
      </c>
      <c r="AB637" s="45">
        <f t="shared" si="162"/>
        <v>0.42604795252190397</v>
      </c>
      <c r="AC637" s="33">
        <f>IFERROR($X637/VLOOKUP(CONCATENATE("USD",C637),[1]GEINDICE!AR$1:AS$65536,2,0),"")</f>
        <v>5491.3898317325047</v>
      </c>
      <c r="AD637" s="33">
        <f>IFERROR($AA637/VLOOKUP(CONCATENATE("USD",C637),[1]GEINDICE!AR$1:AS$65536,2,0),"")</f>
        <v>2339.5953943092368</v>
      </c>
      <c r="AE637" s="33">
        <f>IFERROR($X637/VLOOKUP(CONCATENATE("EUR",C637),[1]GEINDICE!AR$1:AS$65536,2,0),"")</f>
        <v>4742.9687499999991</v>
      </c>
      <c r="AF637" s="33">
        <f>IFERROR($AA637/VLOOKUP(CONCATENATE("EUR",C637),[1]GEINDICE!AR$1:AS$65536,2,0),"")</f>
        <v>2020.732124812874</v>
      </c>
      <c r="AG637" s="48" t="str">
        <f>VLOOKUP(E637,[1]Apresentação!AW$1:AX$65536,2,0)</f>
        <v xml:space="preserve">                    2 - LEATHER AUXILIARIES</v>
      </c>
      <c r="AH637" s="48" t="str">
        <f t="shared" si="163"/>
        <v xml:space="preserve">         5204000043 - NOVALTAN CS BR</v>
      </c>
      <c r="AI637" s="49" t="str">
        <f t="shared" si="164"/>
        <v xml:space="preserve">     L00222 - DURLICOUROS IND COM DE COUROS IMP EXP LTDA</v>
      </c>
      <c r="AJ637" t="str">
        <f t="shared" si="165"/>
        <v xml:space="preserve">     90 - SALES</v>
      </c>
      <c r="AK637" t="str">
        <f t="shared" si="166"/>
        <v/>
      </c>
      <c r="AL637">
        <f t="shared" si="167"/>
        <v>6</v>
      </c>
      <c r="AM637" t="str">
        <f t="shared" si="168"/>
        <v>2025 6</v>
      </c>
      <c r="AN637" t="str">
        <f t="shared" si="169"/>
        <v xml:space="preserve">DURLICOUROS </v>
      </c>
    </row>
    <row r="638" spans="1:40" x14ac:dyDescent="0.35">
      <c r="A638">
        <v>84447</v>
      </c>
      <c r="B638" t="s">
        <v>274</v>
      </c>
      <c r="C638" s="31">
        <v>45961</v>
      </c>
      <c r="D638" t="s">
        <v>373</v>
      </c>
      <c r="E638" t="s">
        <v>374</v>
      </c>
      <c r="F638" t="s">
        <v>375</v>
      </c>
      <c r="G638" t="s">
        <v>376</v>
      </c>
      <c r="H638" t="s">
        <v>691</v>
      </c>
      <c r="I638" t="s">
        <v>692</v>
      </c>
      <c r="J638">
        <v>1000</v>
      </c>
      <c r="K638">
        <v>11200.800000000001</v>
      </c>
      <c r="L638">
        <v>5383.6496200000001</v>
      </c>
      <c r="M638">
        <v>1344.11</v>
      </c>
      <c r="N638">
        <v>11.200800000000001</v>
      </c>
      <c r="O638" s="32">
        <f t="shared" si="153"/>
        <v>9856.69</v>
      </c>
      <c r="P638" s="32">
        <f t="shared" si="154"/>
        <v>4473.0403800000004</v>
      </c>
      <c r="Q638">
        <v>765814</v>
      </c>
      <c r="R638" t="s">
        <v>312</v>
      </c>
      <c r="S638" t="s">
        <v>431</v>
      </c>
      <c r="T638" t="str">
        <f t="shared" si="155"/>
        <v>VEN</v>
      </c>
      <c r="U638" t="s">
        <v>432</v>
      </c>
      <c r="V638" s="33">
        <f t="shared" si="156"/>
        <v>11200.800000000001</v>
      </c>
      <c r="W638">
        <f t="shared" si="157"/>
        <v>1000</v>
      </c>
      <c r="X638" s="33">
        <f t="shared" si="158"/>
        <v>9856.69</v>
      </c>
      <c r="Y638" s="33">
        <f t="shared" si="159"/>
        <v>1344.11</v>
      </c>
      <c r="Z638" s="45">
        <f t="shared" si="160"/>
        <v>0.38149421291336333</v>
      </c>
      <c r="AA638" s="33">
        <f t="shared" si="161"/>
        <v>4273.0403800000004</v>
      </c>
      <c r="AB638" s="45">
        <f t="shared" si="162"/>
        <v>0.4335167667847929</v>
      </c>
      <c r="AC638" s="33">
        <f>IFERROR($X638/VLOOKUP(CONCATENATE("USD",C638),[1]GEINDICE!AR$1:AS$65536,2,0),"")</f>
        <v>1830.6353657857103</v>
      </c>
      <c r="AD638" s="33">
        <f>IFERROR($AA638/VLOOKUP(CONCATENATE("USD",C638),[1]GEINDICE!AR$1:AS$65536,2,0),"")</f>
        <v>793.61112493731775</v>
      </c>
      <c r="AE638" s="33">
        <f>IFERROR($X638/VLOOKUP(CONCATENATE("EUR",C638),[1]GEINDICE!AR$1:AS$65536,2,0),"")</f>
        <v>1586.2069520437722</v>
      </c>
      <c r="AF638" s="33">
        <f>IFERROR($AA638/VLOOKUP(CONCATENATE("EUR",C638),[1]GEINDICE!AR$1:AS$65536,2,0),"")</f>
        <v>687.64730930157714</v>
      </c>
      <c r="AG638" s="48" t="str">
        <f>VLOOKUP(E638,[1]Apresentação!AW$1:AX$65536,2,0)</f>
        <v xml:space="preserve">                    2 - LEATHER AUXILIARIES</v>
      </c>
      <c r="AH638" s="48" t="str">
        <f t="shared" si="163"/>
        <v xml:space="preserve">         5204000043 - NOVALTAN CS BR</v>
      </c>
      <c r="AI638" s="49" t="str">
        <f t="shared" si="164"/>
        <v xml:space="preserve">     L00222 - DURLICOUROS IND COM DE COUROS IMP EXP LTDA</v>
      </c>
      <c r="AJ638" t="str">
        <f t="shared" si="165"/>
        <v xml:space="preserve">     90 - SALES</v>
      </c>
      <c r="AK638" t="str">
        <f t="shared" si="166"/>
        <v/>
      </c>
      <c r="AL638">
        <f t="shared" si="167"/>
        <v>10</v>
      </c>
      <c r="AM638" t="str">
        <f t="shared" si="168"/>
        <v>2025 10</v>
      </c>
      <c r="AN638" t="str">
        <f t="shared" si="169"/>
        <v xml:space="preserve">DURLICOUROS </v>
      </c>
    </row>
    <row r="639" spans="1:40" x14ac:dyDescent="0.35">
      <c r="A639">
        <v>84270</v>
      </c>
      <c r="B639" t="s">
        <v>274</v>
      </c>
      <c r="C639" s="31">
        <v>45950</v>
      </c>
      <c r="D639" t="s">
        <v>373</v>
      </c>
      <c r="E639" t="s">
        <v>374</v>
      </c>
      <c r="F639" t="s">
        <v>375</v>
      </c>
      <c r="G639" t="s">
        <v>376</v>
      </c>
      <c r="H639" t="s">
        <v>691</v>
      </c>
      <c r="I639" t="s">
        <v>692</v>
      </c>
      <c r="J639">
        <v>6000</v>
      </c>
      <c r="K639">
        <v>67878.720000000001</v>
      </c>
      <c r="L639">
        <v>31890.280119999999</v>
      </c>
      <c r="M639">
        <v>8145.53</v>
      </c>
      <c r="N639">
        <v>11.31312</v>
      </c>
      <c r="O639" s="32">
        <f t="shared" si="153"/>
        <v>59733.19</v>
      </c>
      <c r="P639" s="32">
        <f t="shared" si="154"/>
        <v>27842.909880000003</v>
      </c>
      <c r="Q639">
        <v>764628</v>
      </c>
      <c r="R639" t="s">
        <v>312</v>
      </c>
      <c r="S639" t="s">
        <v>431</v>
      </c>
      <c r="T639" t="str">
        <f t="shared" si="155"/>
        <v>VEN</v>
      </c>
      <c r="U639" t="s">
        <v>387</v>
      </c>
      <c r="V639" s="33">
        <f t="shared" si="156"/>
        <v>67878.720000000001</v>
      </c>
      <c r="W639">
        <f t="shared" si="157"/>
        <v>6000</v>
      </c>
      <c r="X639" s="33">
        <f t="shared" si="158"/>
        <v>59733.19</v>
      </c>
      <c r="Y639" s="33">
        <f t="shared" si="159"/>
        <v>8145.53</v>
      </c>
      <c r="Z639" s="45">
        <f t="shared" si="160"/>
        <v>0.39250754698968987</v>
      </c>
      <c r="AA639" s="33">
        <f t="shared" si="161"/>
        <v>26642.909880000003</v>
      </c>
      <c r="AB639" s="45">
        <f t="shared" si="162"/>
        <v>0.44603192764357641</v>
      </c>
      <c r="AC639" s="33">
        <f>IFERROR($X639/VLOOKUP(CONCATENATE("USD",C639),[1]GEINDICE!AR$1:AS$65536,2,0),"")</f>
        <v>11108.811441111378</v>
      </c>
      <c r="AD639" s="33">
        <f>IFERROR($AA639/VLOOKUP(CONCATENATE("USD",C639),[1]GEINDICE!AR$1:AS$65536,2,0),"")</f>
        <v>4954.8845809079248</v>
      </c>
      <c r="AE639" s="33">
        <f>IFERROR($X639/VLOOKUP(CONCATENATE("EUR",C639),[1]GEINDICE!AR$1:AS$65536,2,0),"")</f>
        <v>9530.6246509772645</v>
      </c>
      <c r="AF639" s="33">
        <f>IFERROR($AA639/VLOOKUP(CONCATENATE("EUR",C639),[1]GEINDICE!AR$1:AS$65536,2,0),"")</f>
        <v>4250.9628847227768</v>
      </c>
      <c r="AG639" s="48" t="str">
        <f>VLOOKUP(E639,[1]Apresentação!AW$1:AX$65536,2,0)</f>
        <v xml:space="preserve">                    2 - LEATHER AUXILIARIES</v>
      </c>
      <c r="AH639" s="48" t="str">
        <f t="shared" si="163"/>
        <v xml:space="preserve">         5204000043 - NOVALTAN CS BR</v>
      </c>
      <c r="AI639" s="49" t="str">
        <f t="shared" si="164"/>
        <v xml:space="preserve">     L00222 - DURLICOUROS IND COM DE COUROS IMP EXP LTDA</v>
      </c>
      <c r="AJ639" t="str">
        <f t="shared" si="165"/>
        <v xml:space="preserve">     90 - SALES</v>
      </c>
      <c r="AK639" t="str">
        <f t="shared" si="166"/>
        <v/>
      </c>
      <c r="AL639">
        <f t="shared" si="167"/>
        <v>10</v>
      </c>
      <c r="AM639" t="str">
        <f t="shared" si="168"/>
        <v>2025 10</v>
      </c>
      <c r="AN639" t="str">
        <f t="shared" si="169"/>
        <v xml:space="preserve">DURLICOUROS </v>
      </c>
    </row>
    <row r="640" spans="1:40" x14ac:dyDescent="0.35">
      <c r="A640">
        <v>84814</v>
      </c>
      <c r="B640" t="s">
        <v>274</v>
      </c>
      <c r="C640" s="31">
        <v>45988</v>
      </c>
      <c r="D640" t="s">
        <v>373</v>
      </c>
      <c r="E640" t="s">
        <v>374</v>
      </c>
      <c r="F640" t="s">
        <v>375</v>
      </c>
      <c r="G640" t="s">
        <v>376</v>
      </c>
      <c r="H640" t="s">
        <v>691</v>
      </c>
      <c r="I640" t="s">
        <v>692</v>
      </c>
      <c r="J640">
        <v>4000</v>
      </c>
      <c r="K640">
        <v>44673.4</v>
      </c>
      <c r="L640">
        <v>21664.239109999999</v>
      </c>
      <c r="M640">
        <v>5360.87</v>
      </c>
      <c r="N640">
        <v>11.16835</v>
      </c>
      <c r="O640" s="32">
        <f t="shared" si="153"/>
        <v>39312.53</v>
      </c>
      <c r="P640" s="32">
        <f t="shared" si="154"/>
        <v>17648.29089</v>
      </c>
      <c r="Q640">
        <v>768444</v>
      </c>
      <c r="R640" t="s">
        <v>312</v>
      </c>
      <c r="S640" t="s">
        <v>431</v>
      </c>
      <c r="T640" t="str">
        <f t="shared" si="155"/>
        <v>VEN</v>
      </c>
      <c r="U640" t="s">
        <v>432</v>
      </c>
      <c r="V640" s="33">
        <f t="shared" si="156"/>
        <v>44673.4</v>
      </c>
      <c r="W640">
        <f t="shared" si="157"/>
        <v>4000</v>
      </c>
      <c r="X640" s="33">
        <f t="shared" si="158"/>
        <v>39312.53</v>
      </c>
      <c r="Y640" s="33">
        <f t="shared" si="159"/>
        <v>5360.87</v>
      </c>
      <c r="Z640" s="45">
        <f t="shared" si="160"/>
        <v>0.37714368930952197</v>
      </c>
      <c r="AA640" s="33">
        <f t="shared" si="161"/>
        <v>16848.29089</v>
      </c>
      <c r="AB640" s="45">
        <f t="shared" si="162"/>
        <v>0.42857305011913505</v>
      </c>
      <c r="AC640" s="33" t="str">
        <f>IFERROR($X640/VLOOKUP(CONCATENATE("USD",C640),[1]GEINDICE!AR$1:AS$65536,2,0),"")</f>
        <v/>
      </c>
      <c r="AD640" s="33" t="str">
        <f>IFERROR($AA640/VLOOKUP(CONCATENATE("USD",C640),[1]GEINDICE!AR$1:AS$65536,2,0),"")</f>
        <v/>
      </c>
      <c r="AE640" s="33" t="str">
        <f>IFERROR($X640/VLOOKUP(CONCATENATE("EUR",C640),[1]GEINDICE!AR$1:AS$65536,2,0),"")</f>
        <v/>
      </c>
      <c r="AF640" s="33" t="str">
        <f>IFERROR($AA640/VLOOKUP(CONCATENATE("EUR",C640),[1]GEINDICE!AR$1:AS$65536,2,0),"")</f>
        <v/>
      </c>
      <c r="AG640" s="48" t="str">
        <f>VLOOKUP(E640,[1]Apresentação!AW$1:AX$65536,2,0)</f>
        <v xml:space="preserve">                    2 - LEATHER AUXILIARIES</v>
      </c>
      <c r="AH640" s="48" t="str">
        <f t="shared" si="163"/>
        <v xml:space="preserve">         5204000043 - NOVALTAN CS BR</v>
      </c>
      <c r="AI640" s="49" t="str">
        <f t="shared" si="164"/>
        <v xml:space="preserve">     L00222 - DURLICOUROS IND COM DE COUROS IMP EXP LTDA</v>
      </c>
      <c r="AJ640" t="str">
        <f t="shared" si="165"/>
        <v xml:space="preserve">     90 - SALES</v>
      </c>
      <c r="AK640" t="str">
        <f t="shared" si="166"/>
        <v/>
      </c>
      <c r="AL640">
        <f t="shared" si="167"/>
        <v>11</v>
      </c>
      <c r="AM640" t="str">
        <f t="shared" si="168"/>
        <v>2025 11</v>
      </c>
      <c r="AN640" t="str">
        <f t="shared" si="169"/>
        <v xml:space="preserve">DURLICOUROS </v>
      </c>
    </row>
    <row r="641" spans="1:40" x14ac:dyDescent="0.35">
      <c r="A641">
        <v>80763</v>
      </c>
      <c r="B641" t="s">
        <v>274</v>
      </c>
      <c r="C641" s="31">
        <v>45664</v>
      </c>
      <c r="D641" t="s">
        <v>373</v>
      </c>
      <c r="E641" t="s">
        <v>374</v>
      </c>
      <c r="F641" t="s">
        <v>420</v>
      </c>
      <c r="G641" t="s">
        <v>421</v>
      </c>
      <c r="H641" t="s">
        <v>691</v>
      </c>
      <c r="I641" t="s">
        <v>692</v>
      </c>
      <c r="J641">
        <v>150</v>
      </c>
      <c r="K641">
        <v>2212.5700000000002</v>
      </c>
      <c r="L641">
        <v>805.94893000000002</v>
      </c>
      <c r="M641">
        <v>445.62</v>
      </c>
      <c r="N641">
        <v>14.750489999999999</v>
      </c>
      <c r="O641" s="32">
        <f t="shared" si="153"/>
        <v>1766.9500000000003</v>
      </c>
      <c r="P641" s="32">
        <f t="shared" si="154"/>
        <v>961.00107000000025</v>
      </c>
      <c r="Q641">
        <v>706358</v>
      </c>
      <c r="R641" t="s">
        <v>439</v>
      </c>
      <c r="S641" t="s">
        <v>439</v>
      </c>
      <c r="T641" t="str">
        <f t="shared" si="155"/>
        <v>VEN</v>
      </c>
      <c r="U641" t="s">
        <v>440</v>
      </c>
      <c r="V641" s="33">
        <f t="shared" si="156"/>
        <v>2212.5700000000002</v>
      </c>
      <c r="W641">
        <f t="shared" si="157"/>
        <v>150</v>
      </c>
      <c r="X641" s="33">
        <f t="shared" si="158"/>
        <v>1766.9500000000003</v>
      </c>
      <c r="Y641" s="33">
        <f t="shared" si="159"/>
        <v>445.62</v>
      </c>
      <c r="Z641" s="45">
        <f t="shared" si="160"/>
        <v>0.42077813131335967</v>
      </c>
      <c r="AA641" s="33">
        <f t="shared" si="161"/>
        <v>931.00107000000025</v>
      </c>
      <c r="AB641" s="45">
        <f t="shared" si="162"/>
        <v>0.52689723534904787</v>
      </c>
      <c r="AC641" s="33">
        <f>IFERROR($X641/VLOOKUP(CONCATENATE("USD",C641),[1]GEINDICE!AR$1:AS$65536,2,0),"")</f>
        <v>290.89906323570574</v>
      </c>
      <c r="AD641" s="33">
        <f>IFERROR($AA641/VLOOKUP(CONCATENATE("USD",C641),[1]GEINDICE!AR$1:AS$65536,2,0),"")</f>
        <v>153.27391218452118</v>
      </c>
      <c r="AE641" s="33">
        <f>IFERROR($X641/VLOOKUP(CONCATENATE("EUR",C641),[1]GEINDICE!AR$1:AS$65536,2,0),"")</f>
        <v>280.41039150651454</v>
      </c>
      <c r="AF641" s="33">
        <f>IFERROR($AA641/VLOOKUP(CONCATENATE("EUR",C641),[1]GEINDICE!AR$1:AS$65536,2,0),"")</f>
        <v>147.74746004792664</v>
      </c>
      <c r="AG641" s="48" t="str">
        <f>VLOOKUP(E641,[1]Apresentação!AW$1:AX$65536,2,0)</f>
        <v xml:space="preserve">                    2 - LEATHER AUXILIARIES</v>
      </c>
      <c r="AH641" s="48" t="str">
        <f t="shared" si="163"/>
        <v xml:space="preserve">         5204000043 - NOVALTAN CS BR</v>
      </c>
      <c r="AI641" s="49" t="str">
        <f t="shared" si="164"/>
        <v xml:space="preserve">     L00506 - CURTUME BAGE LTDA</v>
      </c>
      <c r="AJ641" t="str">
        <f t="shared" si="165"/>
        <v xml:space="preserve">     90 - SALES</v>
      </c>
      <c r="AK641" t="str">
        <f t="shared" si="166"/>
        <v/>
      </c>
      <c r="AL641">
        <f t="shared" si="167"/>
        <v>1</v>
      </c>
      <c r="AM641" t="str">
        <f t="shared" si="168"/>
        <v>2025 1</v>
      </c>
      <c r="AN641" t="str">
        <f t="shared" si="169"/>
        <v xml:space="preserve">CURTUME </v>
      </c>
    </row>
    <row r="642" spans="1:40" x14ac:dyDescent="0.35">
      <c r="A642">
        <v>81181</v>
      </c>
      <c r="B642" t="s">
        <v>274</v>
      </c>
      <c r="C642" s="31">
        <v>45694</v>
      </c>
      <c r="D642" t="s">
        <v>373</v>
      </c>
      <c r="E642" t="s">
        <v>374</v>
      </c>
      <c r="F642" t="s">
        <v>420</v>
      </c>
      <c r="G642" t="s">
        <v>421</v>
      </c>
      <c r="H642" t="s">
        <v>691</v>
      </c>
      <c r="I642" t="s">
        <v>692</v>
      </c>
      <c r="J642">
        <v>200</v>
      </c>
      <c r="K642">
        <v>2775.86</v>
      </c>
      <c r="L642">
        <v>1058.0067100000001</v>
      </c>
      <c r="M642">
        <v>559.07000000000005</v>
      </c>
      <c r="N642">
        <v>13.87931</v>
      </c>
      <c r="O642" s="32">
        <f t="shared" si="153"/>
        <v>2216.79</v>
      </c>
      <c r="P642" s="32">
        <f t="shared" si="154"/>
        <v>1158.7832899999999</v>
      </c>
      <c r="Q642">
        <v>709323</v>
      </c>
      <c r="R642" t="s">
        <v>439</v>
      </c>
      <c r="S642" t="s">
        <v>439</v>
      </c>
      <c r="T642" t="str">
        <f t="shared" si="155"/>
        <v>VEN</v>
      </c>
      <c r="U642" t="s">
        <v>440</v>
      </c>
      <c r="V642" s="33">
        <f t="shared" si="156"/>
        <v>2775.86</v>
      </c>
      <c r="W642">
        <f t="shared" si="157"/>
        <v>200</v>
      </c>
      <c r="X642" s="33">
        <f t="shared" si="158"/>
        <v>2216.79</v>
      </c>
      <c r="Y642" s="33">
        <f t="shared" si="159"/>
        <v>559.07000000000005</v>
      </c>
      <c r="Z642" s="45">
        <f t="shared" si="160"/>
        <v>0.40304024338403227</v>
      </c>
      <c r="AA642" s="33">
        <f t="shared" si="161"/>
        <v>1118.7832899999999</v>
      </c>
      <c r="AB642" s="45">
        <f t="shared" si="162"/>
        <v>0.50468618588138703</v>
      </c>
      <c r="AC642" s="33">
        <f>IFERROR($X642/VLOOKUP(CONCATENATE("USD",C642),[1]GEINDICE!AR$1:AS$65536,2,0),"")</f>
        <v>383.15645741150439</v>
      </c>
      <c r="AD642" s="33">
        <f>IFERROR($AA642/VLOOKUP(CONCATENATE("USD",C642),[1]GEINDICE!AR$1:AS$65536,2,0),"")</f>
        <v>193.37377108683623</v>
      </c>
      <c r="AE642" s="33">
        <f>IFERROR($X642/VLOOKUP(CONCATENATE("EUR",C642),[1]GEINDICE!AR$1:AS$65536,2,0),"")</f>
        <v>369.48347417370866</v>
      </c>
      <c r="AF642" s="33">
        <f>IFERROR($AA642/VLOOKUP(CONCATENATE("EUR",C642),[1]GEINDICE!AR$1:AS$65536,2,0),"")</f>
        <v>186.47320532693297</v>
      </c>
      <c r="AG642" s="48" t="str">
        <f>VLOOKUP(E642,[1]Apresentação!AW$1:AX$65536,2,0)</f>
        <v xml:space="preserve">                    2 - LEATHER AUXILIARIES</v>
      </c>
      <c r="AH642" s="48" t="str">
        <f t="shared" si="163"/>
        <v xml:space="preserve">         5204000043 - NOVALTAN CS BR</v>
      </c>
      <c r="AI642" s="49" t="str">
        <f t="shared" si="164"/>
        <v xml:space="preserve">     L00506 - CURTUME BAGE LTDA</v>
      </c>
      <c r="AJ642" t="str">
        <f t="shared" si="165"/>
        <v xml:space="preserve">     90 - SALES</v>
      </c>
      <c r="AK642" t="str">
        <f t="shared" si="166"/>
        <v/>
      </c>
      <c r="AL642">
        <f t="shared" si="167"/>
        <v>2</v>
      </c>
      <c r="AM642" t="str">
        <f t="shared" si="168"/>
        <v>2025 2</v>
      </c>
      <c r="AN642" t="str">
        <f t="shared" si="169"/>
        <v xml:space="preserve">CURTUME </v>
      </c>
    </row>
    <row r="643" spans="1:40" x14ac:dyDescent="0.35">
      <c r="A643">
        <v>80978</v>
      </c>
      <c r="B643" t="s">
        <v>274</v>
      </c>
      <c r="C643" s="31">
        <v>45680</v>
      </c>
      <c r="D643" t="s">
        <v>373</v>
      </c>
      <c r="E643" t="s">
        <v>374</v>
      </c>
      <c r="F643" t="s">
        <v>420</v>
      </c>
      <c r="G643" t="s">
        <v>421</v>
      </c>
      <c r="H643" t="s">
        <v>691</v>
      </c>
      <c r="I643" t="s">
        <v>692</v>
      </c>
      <c r="J643">
        <v>100</v>
      </c>
      <c r="K643">
        <v>1448.14</v>
      </c>
      <c r="L643">
        <v>534.44929000000002</v>
      </c>
      <c r="M643">
        <v>291.66000000000003</v>
      </c>
      <c r="N643">
        <v>14.48142</v>
      </c>
      <c r="O643" s="32">
        <f t="shared" si="153"/>
        <v>1156.48</v>
      </c>
      <c r="P643" s="32">
        <f t="shared" si="154"/>
        <v>622.03071</v>
      </c>
      <c r="Q643">
        <v>707930</v>
      </c>
      <c r="R643" t="s">
        <v>439</v>
      </c>
      <c r="S643" t="s">
        <v>439</v>
      </c>
      <c r="T643" t="str">
        <f t="shared" si="155"/>
        <v>VEN</v>
      </c>
      <c r="U643" t="s">
        <v>441</v>
      </c>
      <c r="V643" s="33">
        <f t="shared" si="156"/>
        <v>1448.14</v>
      </c>
      <c r="W643">
        <f t="shared" si="157"/>
        <v>100</v>
      </c>
      <c r="X643" s="33">
        <f t="shared" si="158"/>
        <v>1156.48</v>
      </c>
      <c r="Y643" s="33">
        <f t="shared" si="159"/>
        <v>291.66000000000003</v>
      </c>
      <c r="Z643" s="45">
        <f t="shared" si="160"/>
        <v>0.41572687033021666</v>
      </c>
      <c r="AA643" s="33">
        <f t="shared" si="161"/>
        <v>602.03071</v>
      </c>
      <c r="AB643" s="45">
        <f t="shared" si="162"/>
        <v>0.52057165709739894</v>
      </c>
      <c r="AC643" s="33">
        <f>IFERROR($X643/VLOOKUP(CONCATENATE("USD",C643),[1]GEINDICE!AR$1:AS$65536,2,0),"")</f>
        <v>194.69688041886226</v>
      </c>
      <c r="AD643" s="33">
        <f>IFERROR($AA643/VLOOKUP(CONCATENATE("USD",C643),[1]GEINDICE!AR$1:AS$65536,2,0),"")</f>
        <v>101.35367767134126</v>
      </c>
      <c r="AE643" s="33">
        <f>IFERROR($X643/VLOOKUP(CONCATENATE("EUR",C643),[1]GEINDICE!AR$1:AS$65536,2,0),"")</f>
        <v>187.26298233398643</v>
      </c>
      <c r="AF643" s="33">
        <f>IFERROR($AA643/VLOOKUP(CONCATENATE("EUR",C643),[1]GEINDICE!AR$1:AS$65536,2,0),"")</f>
        <v>97.483801026604269</v>
      </c>
      <c r="AG643" s="48" t="str">
        <f>VLOOKUP(E643,[1]Apresentação!AW$1:AX$65536,2,0)</f>
        <v xml:space="preserve">                    2 - LEATHER AUXILIARIES</v>
      </c>
      <c r="AH643" s="48" t="str">
        <f t="shared" si="163"/>
        <v xml:space="preserve">         5204000043 - NOVALTAN CS BR</v>
      </c>
      <c r="AI643" s="49" t="str">
        <f t="shared" si="164"/>
        <v xml:space="preserve">     L00506 - CURTUME BAGE LTDA</v>
      </c>
      <c r="AJ643" t="str">
        <f t="shared" si="165"/>
        <v xml:space="preserve">     90 - SALES</v>
      </c>
      <c r="AK643" t="str">
        <f t="shared" si="166"/>
        <v/>
      </c>
      <c r="AL643">
        <f t="shared" si="167"/>
        <v>1</v>
      </c>
      <c r="AM643" t="str">
        <f t="shared" si="168"/>
        <v>2025 1</v>
      </c>
      <c r="AN643" t="str">
        <f t="shared" si="169"/>
        <v xml:space="preserve">CURTUME </v>
      </c>
    </row>
    <row r="644" spans="1:40" x14ac:dyDescent="0.35">
      <c r="A644">
        <v>82223</v>
      </c>
      <c r="B644" t="s">
        <v>274</v>
      </c>
      <c r="C644" s="31">
        <v>45776</v>
      </c>
      <c r="D644" t="s">
        <v>373</v>
      </c>
      <c r="E644" t="s">
        <v>374</v>
      </c>
      <c r="F644" t="s">
        <v>420</v>
      </c>
      <c r="G644" t="s">
        <v>421</v>
      </c>
      <c r="H644" t="s">
        <v>691</v>
      </c>
      <c r="I644" t="s">
        <v>692</v>
      </c>
      <c r="J644">
        <v>50</v>
      </c>
      <c r="K644">
        <v>681.02</v>
      </c>
      <c r="L644">
        <v>276.73106000000001</v>
      </c>
      <c r="M644">
        <v>137.16</v>
      </c>
      <c r="N644">
        <v>13.6203</v>
      </c>
      <c r="O644" s="32">
        <f t="shared" ref="O644:O707" si="170">$K644-$Y644</f>
        <v>543.86</v>
      </c>
      <c r="P644" s="32">
        <f t="shared" ref="P644:P707" si="171">($O644-$L644)</f>
        <v>267.12894</v>
      </c>
      <c r="Q644">
        <v>734941</v>
      </c>
      <c r="R644" t="s">
        <v>439</v>
      </c>
      <c r="S644" t="s">
        <v>439</v>
      </c>
      <c r="T644" t="str">
        <f t="shared" ref="T644:T707" si="172">MID($U644,1,3)</f>
        <v>VEN</v>
      </c>
      <c r="U644" t="s">
        <v>440</v>
      </c>
      <c r="V644" s="33">
        <f t="shared" ref="V644:V707" si="173">IF($T644="DEV",-$K644,$K644)</f>
        <v>681.02</v>
      </c>
      <c r="W644">
        <f t="shared" ref="W644:W707" si="174">IF($T644="DEV",-$J644,$J644)</f>
        <v>50</v>
      </c>
      <c r="X644" s="33">
        <f t="shared" ref="X644:X707" si="175">$V644-$Y644</f>
        <v>543.86</v>
      </c>
      <c r="Y644" s="33">
        <f t="shared" ref="Y644:Y707" si="176">IF(A644=59876,M644,IF(A644=59868,M644,IF(R644="6111",((K644*0.12)+M644),IF(T644="DEV",-M644,M644))))</f>
        <v>137.16</v>
      </c>
      <c r="Z644" s="45">
        <f t="shared" ref="Z644:Z707" si="177">IFERROR($AA644/$V644,0)</f>
        <v>0.37756444744647738</v>
      </c>
      <c r="AA644" s="33">
        <f t="shared" ref="AA644:AA707" si="178">IF(VLOOKUP(AL644,AR:AS,2,0)="sim",IF($T644="DEV",($X644-$L644),$P644)-(0.2*W644),IF(VLOOKUP(AL644,AR:AS,2,0)="OK",IF($T644="DEV",($X644-$L644),$P644)-(0.2*W644),IF($T644="DEV",($X644-$L644),$P644)))</f>
        <v>257.12894</v>
      </c>
      <c r="AB644" s="45">
        <f t="shared" ref="AB644:AB707" si="179">IFERROR($AA644/$X644,0)</f>
        <v>0.47278516529989334</v>
      </c>
      <c r="AC644" s="33">
        <f>IFERROR($X644/VLOOKUP(CONCATENATE("USD",C644),[1]GEINDICE!AR$1:AS$65536,2,0),"")</f>
        <v>96.314661660793035</v>
      </c>
      <c r="AD644" s="33">
        <f>IFERROR($AA644/VLOOKUP(CONCATENATE("USD",C644),[1]GEINDICE!AR$1:AS$65536,2,0),"")</f>
        <v>45.536143234101331</v>
      </c>
      <c r="AE644" s="33">
        <f>IFERROR($X644/VLOOKUP(CONCATENATE("EUR",C644),[1]GEINDICE!AR$1:AS$65536,2,0),"")</f>
        <v>84.515928515928508</v>
      </c>
      <c r="AF644" s="33">
        <f>IFERROR($AA644/VLOOKUP(CONCATENATE("EUR",C644),[1]GEINDICE!AR$1:AS$65536,2,0),"")</f>
        <v>39.957877233877234</v>
      </c>
      <c r="AG644" s="48" t="str">
        <f>VLOOKUP(E644,[1]Apresentação!AW$1:AX$65536,2,0)</f>
        <v xml:space="preserve">                    2 - LEATHER AUXILIARIES</v>
      </c>
      <c r="AH644" s="48" t="str">
        <f t="shared" ref="AH644:AH707" si="180">CONCATENATE("         ",H644," - ",I644)</f>
        <v xml:space="preserve">         5204000043 - NOVALTAN CS BR</v>
      </c>
      <c r="AI644" s="49" t="str">
        <f t="shared" ref="AI644:AI707" si="181">CONCATENATE("     ",F644," - ",G644)</f>
        <v xml:space="preserve">     L00506 - CURTUME BAGE LTDA</v>
      </c>
      <c r="AJ644" t="str">
        <f t="shared" ref="AJ644:AJ707" si="182">IF(RIGHT(I644,2)="BR","     90 - SALES","     93 - RESALES")</f>
        <v xml:space="preserve">     90 - SALES</v>
      </c>
      <c r="AK644" t="str">
        <f t="shared" ref="AK644:AK707" si="183">IF(R644="3201","EXP",IF(R644="7101","EXP",""))</f>
        <v/>
      </c>
      <c r="AL644">
        <f t="shared" ref="AL644:AL707" si="184">VLOOKUP(MONTH(C644),AQ:AR,2,0)</f>
        <v>4</v>
      </c>
      <c r="AM644" t="str">
        <f t="shared" ref="AM644:AM707" si="185">CONCATENATE(YEAR(C644)," ",MONTH(C644))</f>
        <v>2025 4</v>
      </c>
      <c r="AN644" t="str">
        <f t="shared" ref="AN644:AN707" si="186">MID(G644,1,SEARCH(" ",G644,1))</f>
        <v xml:space="preserve">CURTUME </v>
      </c>
    </row>
    <row r="645" spans="1:40" x14ac:dyDescent="0.35">
      <c r="A645">
        <v>81652</v>
      </c>
      <c r="B645" t="s">
        <v>274</v>
      </c>
      <c r="C645" s="31">
        <v>45733</v>
      </c>
      <c r="D645" t="s">
        <v>373</v>
      </c>
      <c r="E645" t="s">
        <v>374</v>
      </c>
      <c r="F645" t="s">
        <v>693</v>
      </c>
      <c r="G645" t="s">
        <v>391</v>
      </c>
      <c r="H645" t="s">
        <v>691</v>
      </c>
      <c r="I645" t="s">
        <v>692</v>
      </c>
      <c r="J645">
        <v>2000</v>
      </c>
      <c r="K645">
        <v>24345.66</v>
      </c>
      <c r="L645">
        <v>11005.57531</v>
      </c>
      <c r="M645">
        <v>4903.25</v>
      </c>
      <c r="N645">
        <v>12.172829999999999</v>
      </c>
      <c r="O645" s="32">
        <f t="shared" si="170"/>
        <v>19442.41</v>
      </c>
      <c r="P645" s="32">
        <f t="shared" si="171"/>
        <v>8436.8346899999997</v>
      </c>
      <c r="Q645">
        <v>718695</v>
      </c>
      <c r="R645" t="s">
        <v>439</v>
      </c>
      <c r="S645" t="s">
        <v>439</v>
      </c>
      <c r="T645" t="str">
        <f t="shared" si="172"/>
        <v>VEN</v>
      </c>
      <c r="U645" t="s">
        <v>440</v>
      </c>
      <c r="V645" s="33">
        <f t="shared" si="173"/>
        <v>24345.66</v>
      </c>
      <c r="W645">
        <f t="shared" si="174"/>
        <v>2000</v>
      </c>
      <c r="X645" s="33">
        <f t="shared" si="175"/>
        <v>19442.41</v>
      </c>
      <c r="Y645" s="33">
        <f t="shared" si="176"/>
        <v>4903.25</v>
      </c>
      <c r="Z645" s="45">
        <f t="shared" si="177"/>
        <v>0.33011365023581202</v>
      </c>
      <c r="AA645" s="33">
        <f t="shared" si="178"/>
        <v>8036.8346899999997</v>
      </c>
      <c r="AB645" s="45">
        <f t="shared" si="179"/>
        <v>0.41336617682684396</v>
      </c>
      <c r="AC645" s="33">
        <f>IFERROR($X645/VLOOKUP(CONCATENATE("USD",C645),[1]GEINDICE!AR$1:AS$65536,2,0),"")</f>
        <v>3406.0491923898949</v>
      </c>
      <c r="AD645" s="33">
        <f>IFERROR($AA645/VLOOKUP(CONCATENATE("USD",C645),[1]GEINDICE!AR$1:AS$65536,2,0),"")</f>
        <v>1407.9455327423705</v>
      </c>
      <c r="AE645" s="33">
        <f>IFERROR($X645/VLOOKUP(CONCATENATE("EUR",C645),[1]GEINDICE!AR$1:AS$65536,2,0),"")</f>
        <v>3118.5195284305073</v>
      </c>
      <c r="AF645" s="33">
        <f>IFERROR($AA645/VLOOKUP(CONCATENATE("EUR",C645),[1]GEINDICE!AR$1:AS$65536,2,0),"")</f>
        <v>1289.0904948271711</v>
      </c>
      <c r="AG645" s="48" t="str">
        <f>VLOOKUP(E645,[1]Apresentação!AW$1:AX$65536,2,0)</f>
        <v xml:space="preserve">                    2 - LEATHER AUXILIARIES</v>
      </c>
      <c r="AH645" s="48" t="str">
        <f t="shared" si="180"/>
        <v xml:space="preserve">         5204000043 - NOVALTAN CS BR</v>
      </c>
      <c r="AI645" s="49" t="str">
        <f t="shared" si="181"/>
        <v xml:space="preserve">     L00414 - JBS S.A</v>
      </c>
      <c r="AJ645" t="str">
        <f t="shared" si="182"/>
        <v xml:space="preserve">     90 - SALES</v>
      </c>
      <c r="AK645" t="str">
        <f t="shared" si="183"/>
        <v/>
      </c>
      <c r="AL645">
        <f t="shared" si="184"/>
        <v>3</v>
      </c>
      <c r="AM645" t="str">
        <f t="shared" si="185"/>
        <v>2025 3</v>
      </c>
      <c r="AN645" t="str">
        <f t="shared" si="186"/>
        <v xml:space="preserve">JBS </v>
      </c>
    </row>
    <row r="646" spans="1:40" x14ac:dyDescent="0.35">
      <c r="A646">
        <v>81799</v>
      </c>
      <c r="B646" t="s">
        <v>274</v>
      </c>
      <c r="C646" s="31">
        <v>45743</v>
      </c>
      <c r="D646" t="s">
        <v>373</v>
      </c>
      <c r="E646" t="s">
        <v>374</v>
      </c>
      <c r="F646" t="s">
        <v>420</v>
      </c>
      <c r="G646" t="s">
        <v>421</v>
      </c>
      <c r="H646" t="s">
        <v>691</v>
      </c>
      <c r="I646" t="s">
        <v>692</v>
      </c>
      <c r="J646">
        <v>50</v>
      </c>
      <c r="K646">
        <v>682.76</v>
      </c>
      <c r="L646">
        <v>275.13938000000002</v>
      </c>
      <c r="M646">
        <v>137.5</v>
      </c>
      <c r="N646">
        <v>13.655279999999999</v>
      </c>
      <c r="O646" s="32">
        <f t="shared" si="170"/>
        <v>545.26</v>
      </c>
      <c r="P646" s="32">
        <f t="shared" si="171"/>
        <v>270.12061999999997</v>
      </c>
      <c r="Q646">
        <v>722665</v>
      </c>
      <c r="R646" t="s">
        <v>439</v>
      </c>
      <c r="S646" t="s">
        <v>439</v>
      </c>
      <c r="T646" t="str">
        <f t="shared" si="172"/>
        <v>VEN</v>
      </c>
      <c r="U646" t="s">
        <v>440</v>
      </c>
      <c r="V646" s="33">
        <f t="shared" si="173"/>
        <v>682.76</v>
      </c>
      <c r="W646">
        <f t="shared" si="174"/>
        <v>50</v>
      </c>
      <c r="X646" s="33">
        <f t="shared" si="175"/>
        <v>545.26</v>
      </c>
      <c r="Y646" s="33">
        <f t="shared" si="176"/>
        <v>137.5</v>
      </c>
      <c r="Z646" s="45">
        <f t="shared" si="177"/>
        <v>0.38098397680004681</v>
      </c>
      <c r="AA646" s="33">
        <f t="shared" si="178"/>
        <v>260.12061999999997</v>
      </c>
      <c r="AB646" s="45">
        <f t="shared" si="179"/>
        <v>0.47705795400359458</v>
      </c>
      <c r="AC646" s="33">
        <f>IFERROR($X646/VLOOKUP(CONCATENATE("USD",C646),[1]GEINDICE!AR$1:AS$65536,2,0),"")</f>
        <v>94.87072415353029</v>
      </c>
      <c r="AD646" s="33">
        <f>IFERROR($AA646/VLOOKUP(CONCATENATE("USD",C646),[1]GEINDICE!AR$1:AS$65536,2,0),"")</f>
        <v>45.258833559522564</v>
      </c>
      <c r="AE646" s="33">
        <f>IFERROR($X646/VLOOKUP(CONCATENATE("EUR",C646),[1]GEINDICE!AR$1:AS$65536,2,0),"")</f>
        <v>87.843149890449794</v>
      </c>
      <c r="AF646" s="33">
        <f>IFERROR($AA646/VLOOKUP(CONCATENATE("EUR",C646),[1]GEINDICE!AR$1:AS$65536,2,0),"")</f>
        <v>41.906273359969063</v>
      </c>
      <c r="AG646" s="48" t="str">
        <f>VLOOKUP(E646,[1]Apresentação!AW$1:AX$65536,2,0)</f>
        <v xml:space="preserve">                    2 - LEATHER AUXILIARIES</v>
      </c>
      <c r="AH646" s="48" t="str">
        <f t="shared" si="180"/>
        <v xml:space="preserve">         5204000043 - NOVALTAN CS BR</v>
      </c>
      <c r="AI646" s="49" t="str">
        <f t="shared" si="181"/>
        <v xml:space="preserve">     L00506 - CURTUME BAGE LTDA</v>
      </c>
      <c r="AJ646" t="str">
        <f t="shared" si="182"/>
        <v xml:space="preserve">     90 - SALES</v>
      </c>
      <c r="AK646" t="str">
        <f t="shared" si="183"/>
        <v/>
      </c>
      <c r="AL646">
        <f t="shared" si="184"/>
        <v>3</v>
      </c>
      <c r="AM646" t="str">
        <f t="shared" si="185"/>
        <v>2025 3</v>
      </c>
      <c r="AN646" t="str">
        <f t="shared" si="186"/>
        <v xml:space="preserve">CURTUME </v>
      </c>
    </row>
    <row r="647" spans="1:40" x14ac:dyDescent="0.35">
      <c r="A647">
        <v>81274</v>
      </c>
      <c r="B647" t="s">
        <v>274</v>
      </c>
      <c r="C647" s="31">
        <v>45701</v>
      </c>
      <c r="D647" t="s">
        <v>373</v>
      </c>
      <c r="E647" t="s">
        <v>374</v>
      </c>
      <c r="F647" t="s">
        <v>420</v>
      </c>
      <c r="G647" t="s">
        <v>421</v>
      </c>
      <c r="H647" t="s">
        <v>691</v>
      </c>
      <c r="I647" t="s">
        <v>692</v>
      </c>
      <c r="J647">
        <v>200</v>
      </c>
      <c r="K647">
        <v>2769.2000000000003</v>
      </c>
      <c r="L647">
        <v>1058.0067100000001</v>
      </c>
      <c r="M647">
        <v>557.71</v>
      </c>
      <c r="N647">
        <v>13.846</v>
      </c>
      <c r="O647" s="32">
        <f t="shared" si="170"/>
        <v>2211.4900000000002</v>
      </c>
      <c r="P647" s="32">
        <f t="shared" si="171"/>
        <v>1153.4832900000001</v>
      </c>
      <c r="Q647">
        <v>710098</v>
      </c>
      <c r="R647" t="s">
        <v>439</v>
      </c>
      <c r="S647" t="s">
        <v>439</v>
      </c>
      <c r="T647" t="str">
        <f t="shared" si="172"/>
        <v>VEN</v>
      </c>
      <c r="U647" t="s">
        <v>440</v>
      </c>
      <c r="V647" s="33">
        <f t="shared" si="173"/>
        <v>2769.2000000000003</v>
      </c>
      <c r="W647">
        <f t="shared" si="174"/>
        <v>200</v>
      </c>
      <c r="X647" s="33">
        <f t="shared" si="175"/>
        <v>2211.4900000000002</v>
      </c>
      <c r="Y647" s="33">
        <f t="shared" si="176"/>
        <v>557.71</v>
      </c>
      <c r="Z647" s="45">
        <f t="shared" si="177"/>
        <v>0.40209565578506429</v>
      </c>
      <c r="AA647" s="33">
        <f t="shared" si="178"/>
        <v>1113.4832900000001</v>
      </c>
      <c r="AB647" s="45">
        <f t="shared" si="179"/>
        <v>0.50349912954614306</v>
      </c>
      <c r="AC647" s="33">
        <f>IFERROR($X647/VLOOKUP(CONCATENATE("USD",C647),[1]GEINDICE!AR$1:AS$65536,2,0),"")</f>
        <v>382.69017789160381</v>
      </c>
      <c r="AD647" s="33">
        <f>IFERROR($AA647/VLOOKUP(CONCATENATE("USD",C647),[1]GEINDICE!AR$1:AS$65536,2,0),"")</f>
        <v>192.68417145428117</v>
      </c>
      <c r="AE647" s="33">
        <f>IFERROR($X647/VLOOKUP(CONCATENATE("EUR",C647),[1]GEINDICE!AR$1:AS$65536,2,0),"")</f>
        <v>366.77225686612712</v>
      </c>
      <c r="AF647" s="33">
        <f>IFERROR($AA647/VLOOKUP(CONCATENATE("EUR",C647),[1]GEINDICE!AR$1:AS$65536,2,0),"")</f>
        <v>184.66951207376943</v>
      </c>
      <c r="AG647" s="48" t="str">
        <f>VLOOKUP(E647,[1]Apresentação!AW$1:AX$65536,2,0)</f>
        <v xml:space="preserve">                    2 - LEATHER AUXILIARIES</v>
      </c>
      <c r="AH647" s="48" t="str">
        <f t="shared" si="180"/>
        <v xml:space="preserve">         5204000043 - NOVALTAN CS BR</v>
      </c>
      <c r="AI647" s="49" t="str">
        <f t="shared" si="181"/>
        <v xml:space="preserve">     L00506 - CURTUME BAGE LTDA</v>
      </c>
      <c r="AJ647" t="str">
        <f t="shared" si="182"/>
        <v xml:space="preserve">     90 - SALES</v>
      </c>
      <c r="AK647" t="str">
        <f t="shared" si="183"/>
        <v/>
      </c>
      <c r="AL647">
        <f t="shared" si="184"/>
        <v>2</v>
      </c>
      <c r="AM647" t="str">
        <f t="shared" si="185"/>
        <v>2025 2</v>
      </c>
      <c r="AN647" t="str">
        <f t="shared" si="186"/>
        <v xml:space="preserve">CURTUME </v>
      </c>
    </row>
    <row r="648" spans="1:40" x14ac:dyDescent="0.35">
      <c r="A648">
        <v>81980</v>
      </c>
      <c r="B648" t="s">
        <v>274</v>
      </c>
      <c r="C648" s="31">
        <v>45756</v>
      </c>
      <c r="D648" t="s">
        <v>373</v>
      </c>
      <c r="E648" t="s">
        <v>374</v>
      </c>
      <c r="F648" t="s">
        <v>420</v>
      </c>
      <c r="G648" t="s">
        <v>421</v>
      </c>
      <c r="H648" t="s">
        <v>691</v>
      </c>
      <c r="I648" t="s">
        <v>692</v>
      </c>
      <c r="J648">
        <v>150</v>
      </c>
      <c r="K648">
        <v>2133.69</v>
      </c>
      <c r="L648">
        <v>825.41814999999997</v>
      </c>
      <c r="M648">
        <v>429.73</v>
      </c>
      <c r="N648">
        <v>14.22457</v>
      </c>
      <c r="O648" s="32">
        <f t="shared" si="170"/>
        <v>1703.96</v>
      </c>
      <c r="P648" s="32">
        <f t="shared" si="171"/>
        <v>878.54185000000007</v>
      </c>
      <c r="Q648">
        <v>727679</v>
      </c>
      <c r="R648" t="s">
        <v>439</v>
      </c>
      <c r="S648" t="s">
        <v>439</v>
      </c>
      <c r="T648" t="str">
        <f t="shared" si="172"/>
        <v>VEN</v>
      </c>
      <c r="U648" t="s">
        <v>441</v>
      </c>
      <c r="V648" s="33">
        <f t="shared" si="173"/>
        <v>2133.69</v>
      </c>
      <c r="W648">
        <f t="shared" si="174"/>
        <v>150</v>
      </c>
      <c r="X648" s="33">
        <f t="shared" si="175"/>
        <v>1703.96</v>
      </c>
      <c r="Y648" s="33">
        <f t="shared" si="176"/>
        <v>429.73</v>
      </c>
      <c r="Z648" s="45">
        <f t="shared" si="177"/>
        <v>0.39768750380795714</v>
      </c>
      <c r="AA648" s="33">
        <f t="shared" si="178"/>
        <v>848.54185000000007</v>
      </c>
      <c r="AB648" s="45">
        <f t="shared" si="179"/>
        <v>0.49798225897321535</v>
      </c>
      <c r="AC648" s="33">
        <f>IFERROR($X648/VLOOKUP(CONCATENATE("USD",C648),[1]GEINDICE!AR$1:AS$65536,2,0),"")</f>
        <v>281.15832027060475</v>
      </c>
      <c r="AD648" s="33">
        <f>IFERROR($AA648/VLOOKUP(CONCATENATE("USD",C648),[1]GEINDICE!AR$1:AS$65536,2,0),"")</f>
        <v>140.01185545747052</v>
      </c>
      <c r="AE648" s="33">
        <f>IFERROR($X648/VLOOKUP(CONCATENATE("EUR",C648),[1]GEINDICE!AR$1:AS$65536,2,0),"")</f>
        <v>254.69492690801471</v>
      </c>
      <c r="AF648" s="33">
        <f>IFERROR($AA648/VLOOKUP(CONCATENATE("EUR",C648),[1]GEINDICE!AR$1:AS$65536,2,0),"")</f>
        <v>126.83355505067114</v>
      </c>
      <c r="AG648" s="48" t="str">
        <f>VLOOKUP(E648,[1]Apresentação!AW$1:AX$65536,2,0)</f>
        <v xml:space="preserve">                    2 - LEATHER AUXILIARIES</v>
      </c>
      <c r="AH648" s="48" t="str">
        <f t="shared" si="180"/>
        <v xml:space="preserve">         5204000043 - NOVALTAN CS BR</v>
      </c>
      <c r="AI648" s="49" t="str">
        <f t="shared" si="181"/>
        <v xml:space="preserve">     L00506 - CURTUME BAGE LTDA</v>
      </c>
      <c r="AJ648" t="str">
        <f t="shared" si="182"/>
        <v xml:space="preserve">     90 - SALES</v>
      </c>
      <c r="AK648" t="str">
        <f t="shared" si="183"/>
        <v/>
      </c>
      <c r="AL648">
        <f t="shared" si="184"/>
        <v>4</v>
      </c>
      <c r="AM648" t="str">
        <f t="shared" si="185"/>
        <v>2025 4</v>
      </c>
      <c r="AN648" t="str">
        <f t="shared" si="186"/>
        <v xml:space="preserve">CURTUME </v>
      </c>
    </row>
    <row r="649" spans="1:40" x14ac:dyDescent="0.35">
      <c r="A649">
        <v>82049</v>
      </c>
      <c r="B649" t="s">
        <v>274</v>
      </c>
      <c r="C649" s="31">
        <v>45762</v>
      </c>
      <c r="D649" t="s">
        <v>373</v>
      </c>
      <c r="E649" t="s">
        <v>374</v>
      </c>
      <c r="F649" t="s">
        <v>420</v>
      </c>
      <c r="G649" t="s">
        <v>421</v>
      </c>
      <c r="H649" t="s">
        <v>691</v>
      </c>
      <c r="I649" t="s">
        <v>692</v>
      </c>
      <c r="J649">
        <v>50</v>
      </c>
      <c r="K649">
        <v>703.67</v>
      </c>
      <c r="L649">
        <v>276.73106000000001</v>
      </c>
      <c r="M649">
        <v>141.72</v>
      </c>
      <c r="N649">
        <v>14.07339</v>
      </c>
      <c r="O649" s="32">
        <f t="shared" si="170"/>
        <v>561.94999999999993</v>
      </c>
      <c r="P649" s="32">
        <f t="shared" si="171"/>
        <v>285.21893999999992</v>
      </c>
      <c r="Q649">
        <v>729801</v>
      </c>
      <c r="R649" t="s">
        <v>439</v>
      </c>
      <c r="S649" t="s">
        <v>439</v>
      </c>
      <c r="T649" t="str">
        <f t="shared" si="172"/>
        <v>VEN</v>
      </c>
      <c r="U649" t="s">
        <v>440</v>
      </c>
      <c r="V649" s="33">
        <f t="shared" si="173"/>
        <v>703.67</v>
      </c>
      <c r="W649">
        <f t="shared" si="174"/>
        <v>50</v>
      </c>
      <c r="X649" s="33">
        <f t="shared" si="175"/>
        <v>561.94999999999993</v>
      </c>
      <c r="Y649" s="33">
        <f t="shared" si="176"/>
        <v>141.72</v>
      </c>
      <c r="Z649" s="45">
        <f t="shared" si="177"/>
        <v>0.39111933150482459</v>
      </c>
      <c r="AA649" s="33">
        <f t="shared" si="178"/>
        <v>275.21893999999992</v>
      </c>
      <c r="AB649" s="45">
        <f t="shared" si="179"/>
        <v>0.48975698905596576</v>
      </c>
      <c r="AC649" s="33">
        <f>IFERROR($X649/VLOOKUP(CONCATENATE("USD",C649),[1]GEINDICE!AR$1:AS$65536,2,0),"")</f>
        <v>95.721123545744106</v>
      </c>
      <c r="AD649" s="33">
        <f>IFERROR($AA649/VLOOKUP(CONCATENATE("USD",C649),[1]GEINDICE!AR$1:AS$65536,2,0),"")</f>
        <v>46.88008925681774</v>
      </c>
      <c r="AE649" s="33">
        <f>IFERROR($X649/VLOOKUP(CONCATENATE("EUR",C649),[1]GEINDICE!AR$1:AS$65536,2,0),"")</f>
        <v>84.784248642124311</v>
      </c>
      <c r="AF649" s="33">
        <f>IFERROR($AA649/VLOOKUP(CONCATENATE("EUR",C649),[1]GEINDICE!AR$1:AS$65536,2,0),"")</f>
        <v>41.523678334339152</v>
      </c>
      <c r="AG649" s="48" t="str">
        <f>VLOOKUP(E649,[1]Apresentação!AW$1:AX$65536,2,0)</f>
        <v xml:space="preserve">                    2 - LEATHER AUXILIARIES</v>
      </c>
      <c r="AH649" s="48" t="str">
        <f t="shared" si="180"/>
        <v xml:space="preserve">         5204000043 - NOVALTAN CS BR</v>
      </c>
      <c r="AI649" s="49" t="str">
        <f t="shared" si="181"/>
        <v xml:space="preserve">     L00506 - CURTUME BAGE LTDA</v>
      </c>
      <c r="AJ649" t="str">
        <f t="shared" si="182"/>
        <v xml:space="preserve">     90 - SALES</v>
      </c>
      <c r="AK649" t="str">
        <f t="shared" si="183"/>
        <v/>
      </c>
      <c r="AL649">
        <f t="shared" si="184"/>
        <v>4</v>
      </c>
      <c r="AM649" t="str">
        <f t="shared" si="185"/>
        <v>2025 4</v>
      </c>
      <c r="AN649" t="str">
        <f t="shared" si="186"/>
        <v xml:space="preserve">CURTUME </v>
      </c>
    </row>
    <row r="650" spans="1:40" x14ac:dyDescent="0.35">
      <c r="A650">
        <v>82135</v>
      </c>
      <c r="B650" t="s">
        <v>274</v>
      </c>
      <c r="C650" s="31">
        <v>45770</v>
      </c>
      <c r="D650" t="s">
        <v>373</v>
      </c>
      <c r="E650" t="s">
        <v>374</v>
      </c>
      <c r="F650" t="s">
        <v>420</v>
      </c>
      <c r="G650" t="s">
        <v>421</v>
      </c>
      <c r="H650" t="s">
        <v>691</v>
      </c>
      <c r="I650" t="s">
        <v>692</v>
      </c>
      <c r="J650">
        <v>50</v>
      </c>
      <c r="K650">
        <v>701.54</v>
      </c>
      <c r="L650">
        <v>276.73106000000001</v>
      </c>
      <c r="M650">
        <v>141.29</v>
      </c>
      <c r="N650">
        <v>14.03074</v>
      </c>
      <c r="O650" s="32">
        <f t="shared" si="170"/>
        <v>560.25</v>
      </c>
      <c r="P650" s="32">
        <f t="shared" si="171"/>
        <v>283.51893999999999</v>
      </c>
      <c r="Q650">
        <v>732598</v>
      </c>
      <c r="R650" t="s">
        <v>439</v>
      </c>
      <c r="S650" t="s">
        <v>439</v>
      </c>
      <c r="T650" t="str">
        <f t="shared" si="172"/>
        <v>VEN</v>
      </c>
      <c r="U650" t="s">
        <v>440</v>
      </c>
      <c r="V650" s="33">
        <f t="shared" si="173"/>
        <v>701.54</v>
      </c>
      <c r="W650">
        <f t="shared" si="174"/>
        <v>50</v>
      </c>
      <c r="X650" s="33">
        <f t="shared" si="175"/>
        <v>560.25</v>
      </c>
      <c r="Y650" s="33">
        <f t="shared" si="176"/>
        <v>141.29</v>
      </c>
      <c r="Z650" s="45">
        <f t="shared" si="177"/>
        <v>0.38988359893947599</v>
      </c>
      <c r="AA650" s="33">
        <f t="shared" si="178"/>
        <v>273.51893999999999</v>
      </c>
      <c r="AB650" s="45">
        <f t="shared" si="179"/>
        <v>0.48820872824631856</v>
      </c>
      <c r="AC650" s="33">
        <f>IFERROR($X650/VLOOKUP(CONCATENATE("USD",C650),[1]GEINDICE!AR$1:AS$65536,2,0),"")</f>
        <v>98.496835443037966</v>
      </c>
      <c r="AD650" s="33">
        <f>IFERROR($AA650/VLOOKUP(CONCATENATE("USD",C650),[1]GEINDICE!AR$1:AS$65536,2,0),"")</f>
        <v>48.08701476793248</v>
      </c>
      <c r="AE650" s="33">
        <f>IFERROR($X650/VLOOKUP(CONCATENATE("EUR",C650),[1]GEINDICE!AR$1:AS$65536,2,0),"")</f>
        <v>86.781083969702124</v>
      </c>
      <c r="AF650" s="33">
        <f>IFERROR($AA650/VLOOKUP(CONCATENATE("EUR",C650),[1]GEINDICE!AR$1:AS$65536,2,0),"")</f>
        <v>42.367282640685261</v>
      </c>
      <c r="AG650" s="48" t="str">
        <f>VLOOKUP(E650,[1]Apresentação!AW$1:AX$65536,2,0)</f>
        <v xml:space="preserve">                    2 - LEATHER AUXILIARIES</v>
      </c>
      <c r="AH650" s="48" t="str">
        <f t="shared" si="180"/>
        <v xml:space="preserve">         5204000043 - NOVALTAN CS BR</v>
      </c>
      <c r="AI650" s="49" t="str">
        <f t="shared" si="181"/>
        <v xml:space="preserve">     L00506 - CURTUME BAGE LTDA</v>
      </c>
      <c r="AJ650" t="str">
        <f t="shared" si="182"/>
        <v xml:space="preserve">     90 - SALES</v>
      </c>
      <c r="AK650" t="str">
        <f t="shared" si="183"/>
        <v/>
      </c>
      <c r="AL650">
        <f t="shared" si="184"/>
        <v>4</v>
      </c>
      <c r="AM650" t="str">
        <f t="shared" si="185"/>
        <v>2025 4</v>
      </c>
      <c r="AN650" t="str">
        <f t="shared" si="186"/>
        <v xml:space="preserve">CURTUME </v>
      </c>
    </row>
    <row r="651" spans="1:40" x14ac:dyDescent="0.35">
      <c r="A651">
        <v>81898</v>
      </c>
      <c r="B651" t="s">
        <v>274</v>
      </c>
      <c r="C651" s="31">
        <v>45749</v>
      </c>
      <c r="D651" t="s">
        <v>373</v>
      </c>
      <c r="E651" t="s">
        <v>374</v>
      </c>
      <c r="F651" t="s">
        <v>420</v>
      </c>
      <c r="G651" t="s">
        <v>421</v>
      </c>
      <c r="H651" t="s">
        <v>691</v>
      </c>
      <c r="I651" t="s">
        <v>692</v>
      </c>
      <c r="J651">
        <v>50</v>
      </c>
      <c r="K651">
        <v>683.47</v>
      </c>
      <c r="L651">
        <v>275.13938000000002</v>
      </c>
      <c r="M651">
        <v>137.65</v>
      </c>
      <c r="N651">
        <v>13.669419999999999</v>
      </c>
      <c r="O651" s="32">
        <f t="shared" si="170"/>
        <v>545.82000000000005</v>
      </c>
      <c r="P651" s="32">
        <f t="shared" si="171"/>
        <v>270.68062000000003</v>
      </c>
      <c r="Q651">
        <v>725144</v>
      </c>
      <c r="R651" t="s">
        <v>439</v>
      </c>
      <c r="S651" t="s">
        <v>439</v>
      </c>
      <c r="T651" t="str">
        <f t="shared" si="172"/>
        <v>VEN</v>
      </c>
      <c r="U651" t="s">
        <v>440</v>
      </c>
      <c r="V651" s="33">
        <f t="shared" si="173"/>
        <v>683.47</v>
      </c>
      <c r="W651">
        <f t="shared" si="174"/>
        <v>50</v>
      </c>
      <c r="X651" s="33">
        <f t="shared" si="175"/>
        <v>545.82000000000005</v>
      </c>
      <c r="Y651" s="33">
        <f t="shared" si="176"/>
        <v>137.65</v>
      </c>
      <c r="Z651" s="45">
        <f t="shared" si="177"/>
        <v>0.38140755263581433</v>
      </c>
      <c r="AA651" s="33">
        <f t="shared" si="178"/>
        <v>260.68062000000003</v>
      </c>
      <c r="AB651" s="45">
        <f t="shared" si="179"/>
        <v>0.47759448169726287</v>
      </c>
      <c r="AC651" s="33">
        <f>IFERROR($X651/VLOOKUP(CONCATENATE("USD",C651),[1]GEINDICE!AR$1:AS$65536,2,0),"")</f>
        <v>95.88742687490118</v>
      </c>
      <c r="AD651" s="33">
        <f>IFERROR($AA651/VLOOKUP(CONCATENATE("USD",C651),[1]GEINDICE!AR$1:AS$65536,2,0),"")</f>
        <v>45.795305939602621</v>
      </c>
      <c r="AE651" s="33">
        <f>IFERROR($X651/VLOOKUP(CONCATENATE("EUR",C651),[1]GEINDICE!AR$1:AS$65536,2,0),"")</f>
        <v>88.229018492176394</v>
      </c>
      <c r="AF651" s="33">
        <f>IFERROR($AA651/VLOOKUP(CONCATENATE("EUR",C651),[1]GEINDICE!AR$1:AS$65536,2,0),"")</f>
        <v>42.137692357429202</v>
      </c>
      <c r="AG651" s="48" t="str">
        <f>VLOOKUP(E651,[1]Apresentação!AW$1:AX$65536,2,0)</f>
        <v xml:space="preserve">                    2 - LEATHER AUXILIARIES</v>
      </c>
      <c r="AH651" s="48" t="str">
        <f t="shared" si="180"/>
        <v xml:space="preserve">         5204000043 - NOVALTAN CS BR</v>
      </c>
      <c r="AI651" s="49" t="str">
        <f t="shared" si="181"/>
        <v xml:space="preserve">     L00506 - CURTUME BAGE LTDA</v>
      </c>
      <c r="AJ651" t="str">
        <f t="shared" si="182"/>
        <v xml:space="preserve">     90 - SALES</v>
      </c>
      <c r="AK651" t="str">
        <f t="shared" si="183"/>
        <v/>
      </c>
      <c r="AL651">
        <f t="shared" si="184"/>
        <v>4</v>
      </c>
      <c r="AM651" t="str">
        <f t="shared" si="185"/>
        <v>2025 4</v>
      </c>
      <c r="AN651" t="str">
        <f t="shared" si="186"/>
        <v xml:space="preserve">CURTUME </v>
      </c>
    </row>
    <row r="652" spans="1:40" x14ac:dyDescent="0.35">
      <c r="A652">
        <v>80943</v>
      </c>
      <c r="B652" t="s">
        <v>274</v>
      </c>
      <c r="C652" s="31">
        <v>45677</v>
      </c>
      <c r="D652" t="s">
        <v>373</v>
      </c>
      <c r="E652" t="s">
        <v>374</v>
      </c>
      <c r="F652" t="s">
        <v>420</v>
      </c>
      <c r="G652" t="s">
        <v>421</v>
      </c>
      <c r="H652" t="s">
        <v>691</v>
      </c>
      <c r="I652" t="s">
        <v>692</v>
      </c>
      <c r="J652">
        <v>100</v>
      </c>
      <c r="K652">
        <v>1463.45</v>
      </c>
      <c r="L652">
        <v>540.88216999999997</v>
      </c>
      <c r="M652">
        <v>294.75</v>
      </c>
      <c r="N652">
        <v>14.63453</v>
      </c>
      <c r="O652" s="32">
        <f t="shared" si="170"/>
        <v>1168.7</v>
      </c>
      <c r="P652" s="32">
        <f t="shared" si="171"/>
        <v>627.81783000000007</v>
      </c>
      <c r="Q652">
        <v>707618</v>
      </c>
      <c r="R652" t="s">
        <v>439</v>
      </c>
      <c r="S652" t="s">
        <v>439</v>
      </c>
      <c r="T652" t="str">
        <f t="shared" si="172"/>
        <v>VEN</v>
      </c>
      <c r="U652" t="s">
        <v>440</v>
      </c>
      <c r="V652" s="33">
        <f t="shared" si="173"/>
        <v>1463.45</v>
      </c>
      <c r="W652">
        <f t="shared" si="174"/>
        <v>100</v>
      </c>
      <c r="X652" s="33">
        <f t="shared" si="175"/>
        <v>1168.7</v>
      </c>
      <c r="Y652" s="33">
        <f t="shared" si="176"/>
        <v>294.75</v>
      </c>
      <c r="Z652" s="45">
        <f t="shared" si="177"/>
        <v>0.41533214663978957</v>
      </c>
      <c r="AA652" s="33">
        <f t="shared" si="178"/>
        <v>607.81783000000007</v>
      </c>
      <c r="AB652" s="45">
        <f t="shared" si="179"/>
        <v>0.52008028578762733</v>
      </c>
      <c r="AC652" s="33">
        <f>IFERROR($X652/VLOOKUP(CONCATENATE("USD",C652),[1]GEINDICE!AR$1:AS$65536,2,0),"")</f>
        <v>193.17993983272174</v>
      </c>
      <c r="AD652" s="33">
        <f>IFERROR($AA652/VLOOKUP(CONCATENATE("USD",C652),[1]GEINDICE!AR$1:AS$65536,2,0),"")</f>
        <v>100.46907831663857</v>
      </c>
      <c r="AE652" s="33">
        <f>IFERROR($X652/VLOOKUP(CONCATENATE("EUR",C652),[1]GEINDICE!AR$1:AS$65536,2,0),"")</f>
        <v>185.73199415167502</v>
      </c>
      <c r="AF652" s="33">
        <f>IFERROR($AA652/VLOOKUP(CONCATENATE("EUR",C652),[1]GEINDICE!AR$1:AS$65536,2,0),"")</f>
        <v>96.59554859830908</v>
      </c>
      <c r="AG652" s="48" t="str">
        <f>VLOOKUP(E652,[1]Apresentação!AW$1:AX$65536,2,0)</f>
        <v xml:space="preserve">                    2 - LEATHER AUXILIARIES</v>
      </c>
      <c r="AH652" s="48" t="str">
        <f t="shared" si="180"/>
        <v xml:space="preserve">         5204000043 - NOVALTAN CS BR</v>
      </c>
      <c r="AI652" s="49" t="str">
        <f t="shared" si="181"/>
        <v xml:space="preserve">     L00506 - CURTUME BAGE LTDA</v>
      </c>
      <c r="AJ652" t="str">
        <f t="shared" si="182"/>
        <v xml:space="preserve">     90 - SALES</v>
      </c>
      <c r="AK652" t="str">
        <f t="shared" si="183"/>
        <v/>
      </c>
      <c r="AL652">
        <f t="shared" si="184"/>
        <v>1</v>
      </c>
      <c r="AM652" t="str">
        <f t="shared" si="185"/>
        <v>2025 1</v>
      </c>
      <c r="AN652" t="str">
        <f t="shared" si="186"/>
        <v xml:space="preserve">CURTUME </v>
      </c>
    </row>
    <row r="653" spans="1:40" x14ac:dyDescent="0.35">
      <c r="A653">
        <v>83310</v>
      </c>
      <c r="B653" t="s">
        <v>274</v>
      </c>
      <c r="C653" s="31">
        <v>45868</v>
      </c>
      <c r="D653" t="s">
        <v>373</v>
      </c>
      <c r="E653" t="s">
        <v>374</v>
      </c>
      <c r="F653" t="s">
        <v>420</v>
      </c>
      <c r="G653" t="s">
        <v>421</v>
      </c>
      <c r="H653" t="s">
        <v>691</v>
      </c>
      <c r="I653" t="s">
        <v>692</v>
      </c>
      <c r="J653">
        <v>150</v>
      </c>
      <c r="K653">
        <v>2004.16</v>
      </c>
      <c r="L653">
        <v>840.11280999999997</v>
      </c>
      <c r="M653">
        <v>403.64</v>
      </c>
      <c r="N653">
        <v>13.361049999999999</v>
      </c>
      <c r="O653" s="32">
        <f t="shared" si="170"/>
        <v>1600.52</v>
      </c>
      <c r="P653" s="32">
        <f t="shared" si="171"/>
        <v>760.40719000000001</v>
      </c>
      <c r="Q653">
        <v>745971</v>
      </c>
      <c r="R653" t="s">
        <v>439</v>
      </c>
      <c r="S653" t="s">
        <v>439</v>
      </c>
      <c r="T653" t="str">
        <f t="shared" si="172"/>
        <v>VEN</v>
      </c>
      <c r="U653" t="s">
        <v>441</v>
      </c>
      <c r="V653" s="33">
        <f t="shared" si="173"/>
        <v>2004.16</v>
      </c>
      <c r="W653">
        <f t="shared" si="174"/>
        <v>150</v>
      </c>
      <c r="X653" s="33">
        <f t="shared" si="175"/>
        <v>1600.52</v>
      </c>
      <c r="Y653" s="33">
        <f t="shared" si="176"/>
        <v>403.64</v>
      </c>
      <c r="Z653" s="45">
        <f t="shared" si="177"/>
        <v>0.36444554825962</v>
      </c>
      <c r="AA653" s="33">
        <f t="shared" si="178"/>
        <v>730.40719000000001</v>
      </c>
      <c r="AB653" s="45">
        <f t="shared" si="179"/>
        <v>0.45635617799215256</v>
      </c>
      <c r="AC653" s="33">
        <f>IFERROR($X653/VLOOKUP(CONCATENATE("USD",C653),[1]GEINDICE!AR$1:AS$65536,2,0),"")</f>
        <v>285.63372238283898</v>
      </c>
      <c r="AD653" s="33">
        <f>IFERROR($AA653/VLOOKUP(CONCATENATE("USD",C653),[1]GEINDICE!AR$1:AS$65536,2,0),"")</f>
        <v>130.35071385230395</v>
      </c>
      <c r="AE653" s="33">
        <f>IFERROR($X653/VLOOKUP(CONCATENATE("EUR",C653),[1]GEINDICE!AR$1:AS$65536,2,0),"")</f>
        <v>249.02677724012383</v>
      </c>
      <c r="AF653" s="33">
        <f>IFERROR($AA653/VLOOKUP(CONCATENATE("EUR",C653),[1]GEINDICE!AR$1:AS$65536,2,0),"")</f>
        <v>113.64490827900607</v>
      </c>
      <c r="AG653" s="48" t="str">
        <f>VLOOKUP(E653,[1]Apresentação!AW$1:AX$65536,2,0)</f>
        <v xml:space="preserve">                    2 - LEATHER AUXILIARIES</v>
      </c>
      <c r="AH653" s="48" t="str">
        <f t="shared" si="180"/>
        <v xml:space="preserve">         5204000043 - NOVALTAN CS BR</v>
      </c>
      <c r="AI653" s="49" t="str">
        <f t="shared" si="181"/>
        <v xml:space="preserve">     L00506 - CURTUME BAGE LTDA</v>
      </c>
      <c r="AJ653" t="str">
        <f t="shared" si="182"/>
        <v xml:space="preserve">     90 - SALES</v>
      </c>
      <c r="AK653" t="str">
        <f t="shared" si="183"/>
        <v/>
      </c>
      <c r="AL653">
        <f t="shared" si="184"/>
        <v>7</v>
      </c>
      <c r="AM653" t="str">
        <f t="shared" si="185"/>
        <v>2025 7</v>
      </c>
      <c r="AN653" t="str">
        <f t="shared" si="186"/>
        <v xml:space="preserve">CURTUME </v>
      </c>
    </row>
    <row r="654" spans="1:40" x14ac:dyDescent="0.35">
      <c r="A654">
        <v>82566</v>
      </c>
      <c r="B654" t="s">
        <v>274</v>
      </c>
      <c r="C654" s="31">
        <v>45805</v>
      </c>
      <c r="D654" t="s">
        <v>373</v>
      </c>
      <c r="E654" t="s">
        <v>374</v>
      </c>
      <c r="F654" t="s">
        <v>420</v>
      </c>
      <c r="G654" t="s">
        <v>421</v>
      </c>
      <c r="H654" t="s">
        <v>691</v>
      </c>
      <c r="I654" t="s">
        <v>692</v>
      </c>
      <c r="J654">
        <v>600</v>
      </c>
      <c r="K654">
        <v>8139.55</v>
      </c>
      <c r="L654">
        <v>3371.43183</v>
      </c>
      <c r="M654">
        <v>1639.31</v>
      </c>
      <c r="N654">
        <v>13.565909999999999</v>
      </c>
      <c r="O654" s="32">
        <f t="shared" si="170"/>
        <v>6500.24</v>
      </c>
      <c r="P654" s="32">
        <f t="shared" si="171"/>
        <v>3128.8081699999998</v>
      </c>
      <c r="Q654">
        <v>739801</v>
      </c>
      <c r="R654" t="s">
        <v>439</v>
      </c>
      <c r="S654" t="s">
        <v>439</v>
      </c>
      <c r="T654" t="str">
        <f t="shared" si="172"/>
        <v>VEN</v>
      </c>
      <c r="U654" t="s">
        <v>440</v>
      </c>
      <c r="V654" s="33">
        <f t="shared" si="173"/>
        <v>8139.55</v>
      </c>
      <c r="W654">
        <f t="shared" si="174"/>
        <v>600</v>
      </c>
      <c r="X654" s="33">
        <f t="shared" si="175"/>
        <v>6500.24</v>
      </c>
      <c r="Y654" s="33">
        <f t="shared" si="176"/>
        <v>1639.31</v>
      </c>
      <c r="Z654" s="45">
        <f t="shared" si="177"/>
        <v>0.36965288867320673</v>
      </c>
      <c r="AA654" s="33">
        <f t="shared" si="178"/>
        <v>3008.8081699999998</v>
      </c>
      <c r="AB654" s="45">
        <f t="shared" si="179"/>
        <v>0.46287647379173691</v>
      </c>
      <c r="AC654" s="33">
        <f>IFERROR($X654/VLOOKUP(CONCATENATE("USD",C654),[1]GEINDICE!AR$1:AS$65536,2,0),"")</f>
        <v>1141.6748630040747</v>
      </c>
      <c r="AD654" s="33">
        <f>IFERROR($AA654/VLOOKUP(CONCATENATE("USD",C654),[1]GEINDICE!AR$1:AS$65536,2,0),"")</f>
        <v>528.45443480399035</v>
      </c>
      <c r="AE654" s="33">
        <f>IFERROR($X654/VLOOKUP(CONCATENATE("EUR",C654),[1]GEINDICE!AR$1:AS$65536,2,0),"")</f>
        <v>1011.5845497836843</v>
      </c>
      <c r="AF654" s="33">
        <f>IFERROR($AA654/VLOOKUP(CONCATENATE("EUR",C654),[1]GEINDICE!AR$1:AS$65536,2,0),"")</f>
        <v>468.23868934607356</v>
      </c>
      <c r="AG654" s="48" t="str">
        <f>VLOOKUP(E654,[1]Apresentação!AW$1:AX$65536,2,0)</f>
        <v xml:space="preserve">                    2 - LEATHER AUXILIARIES</v>
      </c>
      <c r="AH654" s="48" t="str">
        <f t="shared" si="180"/>
        <v xml:space="preserve">         5204000043 - NOVALTAN CS BR</v>
      </c>
      <c r="AI654" s="49" t="str">
        <f t="shared" si="181"/>
        <v xml:space="preserve">     L00506 - CURTUME BAGE LTDA</v>
      </c>
      <c r="AJ654" t="str">
        <f t="shared" si="182"/>
        <v xml:space="preserve">     90 - SALES</v>
      </c>
      <c r="AK654" t="str">
        <f t="shared" si="183"/>
        <v/>
      </c>
      <c r="AL654">
        <f t="shared" si="184"/>
        <v>5</v>
      </c>
      <c r="AM654" t="str">
        <f t="shared" si="185"/>
        <v>2025 5</v>
      </c>
      <c r="AN654" t="str">
        <f t="shared" si="186"/>
        <v xml:space="preserve">CURTUME </v>
      </c>
    </row>
    <row r="655" spans="1:40" x14ac:dyDescent="0.35">
      <c r="A655">
        <v>82743</v>
      </c>
      <c r="B655" t="s">
        <v>274</v>
      </c>
      <c r="C655" s="31">
        <v>45819</v>
      </c>
      <c r="D655" t="s">
        <v>373</v>
      </c>
      <c r="E655" t="s">
        <v>374</v>
      </c>
      <c r="F655" t="s">
        <v>420</v>
      </c>
      <c r="G655" t="s">
        <v>421</v>
      </c>
      <c r="H655" t="s">
        <v>691</v>
      </c>
      <c r="I655" t="s">
        <v>692</v>
      </c>
      <c r="J655">
        <v>150</v>
      </c>
      <c r="K655">
        <v>1996.72</v>
      </c>
      <c r="L655">
        <v>842.85794999999996</v>
      </c>
      <c r="M655">
        <v>402.14</v>
      </c>
      <c r="N655">
        <v>13.311459999999999</v>
      </c>
      <c r="O655" s="32">
        <f t="shared" si="170"/>
        <v>1594.58</v>
      </c>
      <c r="P655" s="32">
        <f t="shared" si="171"/>
        <v>751.72204999999997</v>
      </c>
      <c r="Q655">
        <v>741150</v>
      </c>
      <c r="R655" t="s">
        <v>439</v>
      </c>
      <c r="S655" t="s">
        <v>439</v>
      </c>
      <c r="T655" t="str">
        <f t="shared" si="172"/>
        <v>VEN</v>
      </c>
      <c r="U655" t="s">
        <v>440</v>
      </c>
      <c r="V655" s="33">
        <f t="shared" si="173"/>
        <v>1996.72</v>
      </c>
      <c r="W655">
        <f t="shared" si="174"/>
        <v>150</v>
      </c>
      <c r="X655" s="33">
        <f t="shared" si="175"/>
        <v>1594.58</v>
      </c>
      <c r="Y655" s="33">
        <f t="shared" si="176"/>
        <v>402.14</v>
      </c>
      <c r="Z655" s="45">
        <f t="shared" si="177"/>
        <v>0.3614538092471653</v>
      </c>
      <c r="AA655" s="33">
        <f t="shared" si="178"/>
        <v>721.72204999999997</v>
      </c>
      <c r="AB655" s="45">
        <f t="shared" si="179"/>
        <v>0.45260949591742028</v>
      </c>
      <c r="AC655" s="33">
        <f>IFERROR($X655/VLOOKUP(CONCATENATE("USD",C655),[1]GEINDICE!AR$1:AS$65536,2,0),"")</f>
        <v>287.88228922188114</v>
      </c>
      <c r="AD655" s="33">
        <f>IFERROR($AA655/VLOOKUP(CONCATENATE("USD",C655),[1]GEINDICE!AR$1:AS$65536,2,0),"")</f>
        <v>130.29825780826863</v>
      </c>
      <c r="AE655" s="33">
        <f>IFERROR($X655/VLOOKUP(CONCATENATE("EUR",C655),[1]GEINDICE!AR$1:AS$65536,2,0),"")</f>
        <v>250.55072828119353</v>
      </c>
      <c r="AF655" s="33">
        <f>IFERROR($AA655/VLOOKUP(CONCATENATE("EUR",C655),[1]GEINDICE!AR$1:AS$65536,2,0),"")</f>
        <v>113.40163882909353</v>
      </c>
      <c r="AG655" s="48" t="str">
        <f>VLOOKUP(E655,[1]Apresentação!AW$1:AX$65536,2,0)</f>
        <v xml:space="preserve">                    2 - LEATHER AUXILIARIES</v>
      </c>
      <c r="AH655" s="48" t="str">
        <f t="shared" si="180"/>
        <v xml:space="preserve">         5204000043 - NOVALTAN CS BR</v>
      </c>
      <c r="AI655" s="49" t="str">
        <f t="shared" si="181"/>
        <v xml:space="preserve">     L00506 - CURTUME BAGE LTDA</v>
      </c>
      <c r="AJ655" t="str">
        <f t="shared" si="182"/>
        <v xml:space="preserve">     90 - SALES</v>
      </c>
      <c r="AK655" t="str">
        <f t="shared" si="183"/>
        <v/>
      </c>
      <c r="AL655">
        <f t="shared" si="184"/>
        <v>6</v>
      </c>
      <c r="AM655" t="str">
        <f t="shared" si="185"/>
        <v>2025 6</v>
      </c>
      <c r="AN655" t="str">
        <f t="shared" si="186"/>
        <v xml:space="preserve">CURTUME </v>
      </c>
    </row>
    <row r="656" spans="1:40" x14ac:dyDescent="0.35">
      <c r="A656">
        <v>83163</v>
      </c>
      <c r="B656" t="s">
        <v>274</v>
      </c>
      <c r="C656" s="31">
        <v>45856</v>
      </c>
      <c r="D656" t="s">
        <v>373</v>
      </c>
      <c r="E656" t="s">
        <v>374</v>
      </c>
      <c r="F656" t="s">
        <v>420</v>
      </c>
      <c r="G656" t="s">
        <v>421</v>
      </c>
      <c r="H656" t="s">
        <v>691</v>
      </c>
      <c r="I656" t="s">
        <v>692</v>
      </c>
      <c r="J656">
        <v>400</v>
      </c>
      <c r="K656">
        <v>5340.4000000000005</v>
      </c>
      <c r="L656">
        <v>2243.01242</v>
      </c>
      <c r="M656">
        <v>1075.57</v>
      </c>
      <c r="N656">
        <v>13.350989999999999</v>
      </c>
      <c r="O656" s="32">
        <f t="shared" si="170"/>
        <v>4264.8300000000008</v>
      </c>
      <c r="P656" s="32">
        <f t="shared" si="171"/>
        <v>2021.8175800000008</v>
      </c>
      <c r="Q656">
        <v>744247</v>
      </c>
      <c r="R656" t="s">
        <v>439</v>
      </c>
      <c r="S656" t="s">
        <v>439</v>
      </c>
      <c r="T656" t="str">
        <f t="shared" si="172"/>
        <v>VEN</v>
      </c>
      <c r="U656" t="s">
        <v>440</v>
      </c>
      <c r="V656" s="33">
        <f t="shared" si="173"/>
        <v>5340.4000000000005</v>
      </c>
      <c r="W656">
        <f t="shared" si="174"/>
        <v>400</v>
      </c>
      <c r="X656" s="33">
        <f t="shared" si="175"/>
        <v>4264.8300000000008</v>
      </c>
      <c r="Y656" s="33">
        <f t="shared" si="176"/>
        <v>1075.57</v>
      </c>
      <c r="Z656" s="45">
        <f t="shared" si="177"/>
        <v>0.36360901430604459</v>
      </c>
      <c r="AA656" s="33">
        <f t="shared" si="178"/>
        <v>1941.8175800000008</v>
      </c>
      <c r="AB656" s="45">
        <f t="shared" si="179"/>
        <v>0.45530949182030711</v>
      </c>
      <c r="AC656" s="33">
        <f>IFERROR($X656/VLOOKUP(CONCATENATE("USD",C656),[1]GEINDICE!AR$1:AS$65536,2,0),"")</f>
        <v>768.90888111635968</v>
      </c>
      <c r="AD656" s="33">
        <f>IFERROR($AA656/VLOOKUP(CONCATENATE("USD",C656),[1]GEINDICE!AR$1:AS$65536,2,0),"")</f>
        <v>350.09151191721065</v>
      </c>
      <c r="AE656" s="33">
        <f>IFERROR($X656/VLOOKUP(CONCATENATE("EUR",C656),[1]GEINDICE!AR$1:AS$65536,2,0),"")</f>
        <v>660.23128367081563</v>
      </c>
      <c r="AF656" s="33">
        <f>IFERROR($AA656/VLOOKUP(CONCATENATE("EUR",C656),[1]GEINDICE!AR$1:AS$65536,2,0),"")</f>
        <v>300.60957025202811</v>
      </c>
      <c r="AG656" s="48" t="str">
        <f>VLOOKUP(E656,[1]Apresentação!AW$1:AX$65536,2,0)</f>
        <v xml:space="preserve">                    2 - LEATHER AUXILIARIES</v>
      </c>
      <c r="AH656" s="48" t="str">
        <f t="shared" si="180"/>
        <v xml:space="preserve">         5204000043 - NOVALTAN CS BR</v>
      </c>
      <c r="AI656" s="49" t="str">
        <f t="shared" si="181"/>
        <v xml:space="preserve">     L00506 - CURTUME BAGE LTDA</v>
      </c>
      <c r="AJ656" t="str">
        <f t="shared" si="182"/>
        <v xml:space="preserve">     90 - SALES</v>
      </c>
      <c r="AK656" t="str">
        <f t="shared" si="183"/>
        <v/>
      </c>
      <c r="AL656">
        <f t="shared" si="184"/>
        <v>7</v>
      </c>
      <c r="AM656" t="str">
        <f t="shared" si="185"/>
        <v>2025 7</v>
      </c>
      <c r="AN656" t="str">
        <f t="shared" si="186"/>
        <v xml:space="preserve">CURTUME </v>
      </c>
    </row>
    <row r="657" spans="1:40" x14ac:dyDescent="0.35">
      <c r="A657">
        <v>83232</v>
      </c>
      <c r="B657" t="s">
        <v>274</v>
      </c>
      <c r="C657" s="31">
        <v>45861</v>
      </c>
      <c r="D657" t="s">
        <v>373</v>
      </c>
      <c r="E657" t="s">
        <v>374</v>
      </c>
      <c r="F657" t="s">
        <v>420</v>
      </c>
      <c r="G657" t="s">
        <v>421</v>
      </c>
      <c r="H657" t="s">
        <v>691</v>
      </c>
      <c r="I657" t="s">
        <v>692</v>
      </c>
      <c r="J657">
        <v>300</v>
      </c>
      <c r="K657">
        <v>3998.33</v>
      </c>
      <c r="L657">
        <v>1680.22561</v>
      </c>
      <c r="M657">
        <v>805.28</v>
      </c>
      <c r="N657">
        <v>13.32775</v>
      </c>
      <c r="O657" s="32">
        <f t="shared" si="170"/>
        <v>3193.05</v>
      </c>
      <c r="P657" s="32">
        <f t="shared" si="171"/>
        <v>1512.8243900000002</v>
      </c>
      <c r="Q657">
        <v>744654</v>
      </c>
      <c r="R657" t="s">
        <v>439</v>
      </c>
      <c r="S657" t="s">
        <v>439</v>
      </c>
      <c r="T657" t="str">
        <f t="shared" si="172"/>
        <v>VEN</v>
      </c>
      <c r="U657" t="s">
        <v>440</v>
      </c>
      <c r="V657" s="33">
        <f t="shared" si="173"/>
        <v>3998.33</v>
      </c>
      <c r="W657">
        <f t="shared" si="174"/>
        <v>300</v>
      </c>
      <c r="X657" s="33">
        <f t="shared" si="175"/>
        <v>3193.05</v>
      </c>
      <c r="Y657" s="33">
        <f t="shared" si="176"/>
        <v>805.28</v>
      </c>
      <c r="Z657" s="45">
        <f t="shared" si="177"/>
        <v>0.36335779938124174</v>
      </c>
      <c r="AA657" s="33">
        <f t="shared" si="178"/>
        <v>1452.8243900000002</v>
      </c>
      <c r="AB657" s="45">
        <f t="shared" si="179"/>
        <v>0.4549958159126854</v>
      </c>
      <c r="AC657" s="33">
        <f>IFERROR($X657/VLOOKUP(CONCATENATE("USD",C657),[1]GEINDICE!AR$1:AS$65536,2,0),"")</f>
        <v>574.94103030412157</v>
      </c>
      <c r="AD657" s="33">
        <f>IFERROR($AA657/VLOOKUP(CONCATENATE("USD",C657),[1]GEINDICE!AR$1:AS$65536,2,0),"")</f>
        <v>261.59576318490377</v>
      </c>
      <c r="AE657" s="33">
        <f>IFERROR($X657/VLOOKUP(CONCATENATE("EUR",C657),[1]GEINDICE!AR$1:AS$65536,2,0),"")</f>
        <v>489.43883260013183</v>
      </c>
      <c r="AF657" s="33">
        <f>IFERROR($AA657/VLOOKUP(CONCATENATE("EUR",C657),[1]GEINDICE!AR$1:AS$65536,2,0),"")</f>
        <v>222.69262097824924</v>
      </c>
      <c r="AG657" s="48" t="str">
        <f>VLOOKUP(E657,[1]Apresentação!AW$1:AX$65536,2,0)</f>
        <v xml:space="preserve">                    2 - LEATHER AUXILIARIES</v>
      </c>
      <c r="AH657" s="48" t="str">
        <f t="shared" si="180"/>
        <v xml:space="preserve">         5204000043 - NOVALTAN CS BR</v>
      </c>
      <c r="AI657" s="49" t="str">
        <f t="shared" si="181"/>
        <v xml:space="preserve">     L00506 - CURTUME BAGE LTDA</v>
      </c>
      <c r="AJ657" t="str">
        <f t="shared" si="182"/>
        <v xml:space="preserve">     90 - SALES</v>
      </c>
      <c r="AK657" t="str">
        <f t="shared" si="183"/>
        <v/>
      </c>
      <c r="AL657">
        <f t="shared" si="184"/>
        <v>7</v>
      </c>
      <c r="AM657" t="str">
        <f t="shared" si="185"/>
        <v>2025 7</v>
      </c>
      <c r="AN657" t="str">
        <f t="shared" si="186"/>
        <v xml:space="preserve">CURTUME </v>
      </c>
    </row>
    <row r="658" spans="1:40" x14ac:dyDescent="0.35">
      <c r="A658">
        <v>83409</v>
      </c>
      <c r="B658" t="s">
        <v>274</v>
      </c>
      <c r="C658" s="31">
        <v>45875</v>
      </c>
      <c r="D658" t="s">
        <v>373</v>
      </c>
      <c r="E658" t="s">
        <v>374</v>
      </c>
      <c r="F658" t="s">
        <v>420</v>
      </c>
      <c r="G658" t="s">
        <v>421</v>
      </c>
      <c r="H658" t="s">
        <v>691</v>
      </c>
      <c r="I658" t="s">
        <v>692</v>
      </c>
      <c r="J658">
        <v>150</v>
      </c>
      <c r="K658">
        <v>1980.76</v>
      </c>
      <c r="L658">
        <v>840.11280999999997</v>
      </c>
      <c r="M658">
        <v>398.92</v>
      </c>
      <c r="N658">
        <v>13.205069999999999</v>
      </c>
      <c r="O658" s="32">
        <f t="shared" si="170"/>
        <v>1581.84</v>
      </c>
      <c r="P658" s="32">
        <f t="shared" si="171"/>
        <v>741.72718999999995</v>
      </c>
      <c r="Q658">
        <v>749282</v>
      </c>
      <c r="R658" t="s">
        <v>439</v>
      </c>
      <c r="S658" t="s">
        <v>439</v>
      </c>
      <c r="T658" t="str">
        <f t="shared" si="172"/>
        <v>VEN</v>
      </c>
      <c r="U658" t="s">
        <v>440</v>
      </c>
      <c r="V658" s="33">
        <f t="shared" si="173"/>
        <v>1980.76</v>
      </c>
      <c r="W658">
        <f t="shared" si="174"/>
        <v>150</v>
      </c>
      <c r="X658" s="33">
        <f t="shared" si="175"/>
        <v>1581.84</v>
      </c>
      <c r="Y658" s="33">
        <f t="shared" si="176"/>
        <v>398.92</v>
      </c>
      <c r="Z658" s="45">
        <f t="shared" si="177"/>
        <v>0.35932025586138649</v>
      </c>
      <c r="AA658" s="33">
        <f t="shared" si="178"/>
        <v>711.72718999999995</v>
      </c>
      <c r="AB658" s="45">
        <f t="shared" si="179"/>
        <v>0.4499362704192586</v>
      </c>
      <c r="AC658" s="33">
        <f>IFERROR($X658/VLOOKUP(CONCATENATE("USD",C658),[1]GEINDICE!AR$1:AS$65536,2,0),"")</f>
        <v>288.64639976643184</v>
      </c>
      <c r="AD658" s="33">
        <f>IFERROR($AA658/VLOOKUP(CONCATENATE("USD",C658),[1]GEINDICE!AR$1:AS$65536,2,0),"")</f>
        <v>129.87248458085472</v>
      </c>
      <c r="AE658" s="33">
        <f>IFERROR($X658/VLOOKUP(CONCATENATE("EUR",C658),[1]GEINDICE!AR$1:AS$65536,2,0),"")</f>
        <v>247.82853919909755</v>
      </c>
      <c r="AF658" s="33">
        <f>IFERROR($AA658/VLOOKUP(CONCATENATE("EUR",C658),[1]GEINDICE!AR$1:AS$65536,2,0),"")</f>
        <v>111.50704863069498</v>
      </c>
      <c r="AG658" s="48" t="str">
        <f>VLOOKUP(E658,[1]Apresentação!AW$1:AX$65536,2,0)</f>
        <v xml:space="preserve">                    2 - LEATHER AUXILIARIES</v>
      </c>
      <c r="AH658" s="48" t="str">
        <f t="shared" si="180"/>
        <v xml:space="preserve">         5204000043 - NOVALTAN CS BR</v>
      </c>
      <c r="AI658" s="49" t="str">
        <f t="shared" si="181"/>
        <v xml:space="preserve">     L00506 - CURTUME BAGE LTDA</v>
      </c>
      <c r="AJ658" t="str">
        <f t="shared" si="182"/>
        <v xml:space="preserve">     90 - SALES</v>
      </c>
      <c r="AK658" t="str">
        <f t="shared" si="183"/>
        <v/>
      </c>
      <c r="AL658">
        <f t="shared" si="184"/>
        <v>8</v>
      </c>
      <c r="AM658" t="str">
        <f t="shared" si="185"/>
        <v>2025 8</v>
      </c>
      <c r="AN658" t="str">
        <f t="shared" si="186"/>
        <v xml:space="preserve">CURTUME </v>
      </c>
    </row>
    <row r="659" spans="1:40" x14ac:dyDescent="0.35">
      <c r="A659">
        <v>83741</v>
      </c>
      <c r="B659" t="s">
        <v>274</v>
      </c>
      <c r="C659" s="31">
        <v>45903</v>
      </c>
      <c r="D659" t="s">
        <v>373</v>
      </c>
      <c r="E659" t="s">
        <v>374</v>
      </c>
      <c r="F659" t="s">
        <v>420</v>
      </c>
      <c r="G659" t="s">
        <v>421</v>
      </c>
      <c r="H659" t="s">
        <v>691</v>
      </c>
      <c r="I659" t="s">
        <v>692</v>
      </c>
      <c r="J659">
        <v>50</v>
      </c>
      <c r="K659">
        <v>651.45000000000005</v>
      </c>
      <c r="L659">
        <v>278.69763</v>
      </c>
      <c r="M659">
        <v>131.21</v>
      </c>
      <c r="N659">
        <v>13.028969999999999</v>
      </c>
      <c r="O659" s="32">
        <f t="shared" si="170"/>
        <v>520.24</v>
      </c>
      <c r="P659" s="32">
        <f t="shared" si="171"/>
        <v>241.54237000000001</v>
      </c>
      <c r="Q659">
        <v>760501</v>
      </c>
      <c r="R659" t="s">
        <v>439</v>
      </c>
      <c r="S659" t="s">
        <v>439</v>
      </c>
      <c r="T659" t="str">
        <f t="shared" si="172"/>
        <v>VEN</v>
      </c>
      <c r="U659" t="s">
        <v>440</v>
      </c>
      <c r="V659" s="33">
        <f t="shared" si="173"/>
        <v>651.45000000000005</v>
      </c>
      <c r="W659">
        <f t="shared" si="174"/>
        <v>50</v>
      </c>
      <c r="X659" s="33">
        <f t="shared" si="175"/>
        <v>520.24</v>
      </c>
      <c r="Y659" s="33">
        <f t="shared" si="176"/>
        <v>131.21</v>
      </c>
      <c r="Z659" s="45">
        <f t="shared" si="177"/>
        <v>0.35542615703430808</v>
      </c>
      <c r="AA659" s="33">
        <f t="shared" si="178"/>
        <v>231.54237000000001</v>
      </c>
      <c r="AB659" s="45">
        <f t="shared" si="179"/>
        <v>0.44506837228971247</v>
      </c>
      <c r="AC659" s="33">
        <f>IFERROR($X659/VLOOKUP(CONCATENATE("USD",C659),[1]GEINDICE!AR$1:AS$65536,2,0),"")</f>
        <v>95.483160502890698</v>
      </c>
      <c r="AD659" s="33">
        <f>IFERROR($AA659/VLOOKUP(CONCATENATE("USD",C659),[1]GEINDICE!AR$1:AS$65536,2,0),"")</f>
        <v>42.496534826098923</v>
      </c>
      <c r="AE659" s="33">
        <f>IFERROR($X659/VLOOKUP(CONCATENATE("EUR",C659),[1]GEINDICE!AR$1:AS$65536,2,0),"")</f>
        <v>81.776883537419252</v>
      </c>
      <c r="AF659" s="33">
        <f>IFERROR($AA659/VLOOKUP(CONCATENATE("EUR",C659),[1]GEINDICE!AR$1:AS$65536,2,0),"")</f>
        <v>36.396304446924567</v>
      </c>
      <c r="AG659" s="48" t="str">
        <f>VLOOKUP(E659,[1]Apresentação!AW$1:AX$65536,2,0)</f>
        <v xml:space="preserve">                    2 - LEATHER AUXILIARIES</v>
      </c>
      <c r="AH659" s="48" t="str">
        <f t="shared" si="180"/>
        <v xml:space="preserve">         5204000043 - NOVALTAN CS BR</v>
      </c>
      <c r="AI659" s="49" t="str">
        <f t="shared" si="181"/>
        <v xml:space="preserve">     L00506 - CURTUME BAGE LTDA</v>
      </c>
      <c r="AJ659" t="str">
        <f t="shared" si="182"/>
        <v xml:space="preserve">     90 - SALES</v>
      </c>
      <c r="AK659" t="str">
        <f t="shared" si="183"/>
        <v/>
      </c>
      <c r="AL659">
        <f t="shared" si="184"/>
        <v>9</v>
      </c>
      <c r="AM659" t="str">
        <f t="shared" si="185"/>
        <v>2025 9</v>
      </c>
      <c r="AN659" t="str">
        <f t="shared" si="186"/>
        <v xml:space="preserve">CURTUME </v>
      </c>
    </row>
    <row r="660" spans="1:40" x14ac:dyDescent="0.35">
      <c r="A660">
        <v>84148</v>
      </c>
      <c r="B660" t="s">
        <v>274</v>
      </c>
      <c r="C660" s="31">
        <v>45937</v>
      </c>
      <c r="D660" t="s">
        <v>373</v>
      </c>
      <c r="E660" t="s">
        <v>374</v>
      </c>
      <c r="F660" t="s">
        <v>420</v>
      </c>
      <c r="G660" t="s">
        <v>421</v>
      </c>
      <c r="H660" t="s">
        <v>691</v>
      </c>
      <c r="I660" t="s">
        <v>692</v>
      </c>
      <c r="J660">
        <v>100</v>
      </c>
      <c r="K660">
        <v>1275.3</v>
      </c>
      <c r="L660">
        <v>531.50467000000003</v>
      </c>
      <c r="M660">
        <v>256.85000000000002</v>
      </c>
      <c r="N660">
        <v>12.75295</v>
      </c>
      <c r="O660" s="32">
        <f t="shared" si="170"/>
        <v>1018.4499999999999</v>
      </c>
      <c r="P660" s="32">
        <f t="shared" si="171"/>
        <v>486.9453299999999</v>
      </c>
      <c r="Q660">
        <v>763545</v>
      </c>
      <c r="R660" t="s">
        <v>439</v>
      </c>
      <c r="S660" t="s">
        <v>439</v>
      </c>
      <c r="T660" t="str">
        <f t="shared" si="172"/>
        <v>VEN</v>
      </c>
      <c r="U660" t="s">
        <v>440</v>
      </c>
      <c r="V660" s="33">
        <f t="shared" si="173"/>
        <v>1275.3</v>
      </c>
      <c r="W660">
        <f t="shared" si="174"/>
        <v>100</v>
      </c>
      <c r="X660" s="33">
        <f t="shared" si="175"/>
        <v>1018.4499999999999</v>
      </c>
      <c r="Y660" s="33">
        <f t="shared" si="176"/>
        <v>256.85000000000002</v>
      </c>
      <c r="Z660" s="45">
        <f t="shared" si="177"/>
        <v>0.36614547949502069</v>
      </c>
      <c r="AA660" s="33">
        <f t="shared" si="178"/>
        <v>466.9453299999999</v>
      </c>
      <c r="AB660" s="45">
        <f t="shared" si="179"/>
        <v>0.45848625853011921</v>
      </c>
      <c r="AC660" s="33">
        <f>IFERROR($X660/VLOOKUP(CONCATENATE("USD",C660),[1]GEINDICE!AR$1:AS$65536,2,0),"")</f>
        <v>190.85321290032417</v>
      </c>
      <c r="AD660" s="33">
        <f>IFERROR($AA660/VLOOKUP(CONCATENATE("USD",C660),[1]GEINDICE!AR$1:AS$65536,2,0),"")</f>
        <v>87.503575511121909</v>
      </c>
      <c r="AE660" s="33">
        <f>IFERROR($X660/VLOOKUP(CONCATENATE("EUR",C660),[1]GEINDICE!AR$1:AS$65536,2,0),"")</f>
        <v>163.47249642862874</v>
      </c>
      <c r="AF660" s="33">
        <f>IFERROR($AA660/VLOOKUP(CONCATENATE("EUR",C660),[1]GEINDICE!AR$1:AS$65536,2,0),"")</f>
        <v>74.949893260140271</v>
      </c>
      <c r="AG660" s="48" t="str">
        <f>VLOOKUP(E660,[1]Apresentação!AW$1:AX$65536,2,0)</f>
        <v xml:space="preserve">                    2 - LEATHER AUXILIARIES</v>
      </c>
      <c r="AH660" s="48" t="str">
        <f t="shared" si="180"/>
        <v xml:space="preserve">         5204000043 - NOVALTAN CS BR</v>
      </c>
      <c r="AI660" s="49" t="str">
        <f t="shared" si="181"/>
        <v xml:space="preserve">     L00506 - CURTUME BAGE LTDA</v>
      </c>
      <c r="AJ660" t="str">
        <f t="shared" si="182"/>
        <v xml:space="preserve">     90 - SALES</v>
      </c>
      <c r="AK660" t="str">
        <f t="shared" si="183"/>
        <v/>
      </c>
      <c r="AL660">
        <f t="shared" si="184"/>
        <v>10</v>
      </c>
      <c r="AM660" t="str">
        <f t="shared" si="185"/>
        <v>2025 10</v>
      </c>
      <c r="AN660" t="str">
        <f t="shared" si="186"/>
        <v xml:space="preserve">CURTUME </v>
      </c>
    </row>
    <row r="661" spans="1:40" x14ac:dyDescent="0.35">
      <c r="A661">
        <v>82875</v>
      </c>
      <c r="B661" t="s">
        <v>274</v>
      </c>
      <c r="C661" s="31">
        <v>45833</v>
      </c>
      <c r="D661" t="s">
        <v>373</v>
      </c>
      <c r="E661" t="s">
        <v>374</v>
      </c>
      <c r="F661" t="s">
        <v>420</v>
      </c>
      <c r="G661" t="s">
        <v>421</v>
      </c>
      <c r="H661" t="s">
        <v>691</v>
      </c>
      <c r="I661" t="s">
        <v>692</v>
      </c>
      <c r="J661">
        <v>50</v>
      </c>
      <c r="K661">
        <v>661.45</v>
      </c>
      <c r="L661">
        <v>280.29109999999997</v>
      </c>
      <c r="M661">
        <v>133.22</v>
      </c>
      <c r="N661">
        <v>13.22903</v>
      </c>
      <c r="O661" s="32">
        <f t="shared" si="170"/>
        <v>528.23</v>
      </c>
      <c r="P661" s="32">
        <f t="shared" si="171"/>
        <v>247.93890000000005</v>
      </c>
      <c r="Q661">
        <v>741982</v>
      </c>
      <c r="R661" t="s">
        <v>439</v>
      </c>
      <c r="S661" t="s">
        <v>439</v>
      </c>
      <c r="T661" t="str">
        <f t="shared" si="172"/>
        <v>VEN</v>
      </c>
      <c r="U661" t="s">
        <v>441</v>
      </c>
      <c r="V661" s="33">
        <f t="shared" si="173"/>
        <v>661.45</v>
      </c>
      <c r="W661">
        <f t="shared" si="174"/>
        <v>50</v>
      </c>
      <c r="X661" s="33">
        <f t="shared" si="175"/>
        <v>528.23</v>
      </c>
      <c r="Y661" s="33">
        <f t="shared" si="176"/>
        <v>133.22</v>
      </c>
      <c r="Z661" s="45">
        <f t="shared" si="177"/>
        <v>0.35972318391412811</v>
      </c>
      <c r="AA661" s="33">
        <f t="shared" si="178"/>
        <v>237.93890000000005</v>
      </c>
      <c r="AB661" s="45">
        <f t="shared" si="179"/>
        <v>0.45044563921019259</v>
      </c>
      <c r="AC661" s="33">
        <f>IFERROR($X661/VLOOKUP(CONCATENATE("USD",C661),[1]GEINDICE!AR$1:AS$65536,2,0),"")</f>
        <v>95.301928662926017</v>
      </c>
      <c r="AD661" s="33">
        <f>IFERROR($AA661/VLOOKUP(CONCATENATE("USD",C661),[1]GEINDICE!AR$1:AS$65536,2,0),"")</f>
        <v>42.928338174535888</v>
      </c>
      <c r="AE661" s="33">
        <f>IFERROR($X661/VLOOKUP(CONCATENATE("EUR",C661),[1]GEINDICE!AR$1:AS$65536,2,0),"")</f>
        <v>82.015650715771827</v>
      </c>
      <c r="AF661" s="33">
        <f>IFERROR($AA661/VLOOKUP(CONCATENATE("EUR",C661),[1]GEINDICE!AR$1:AS$65536,2,0),"")</f>
        <v>36.943592211905731</v>
      </c>
      <c r="AG661" s="48" t="str">
        <f>VLOOKUP(E661,[1]Apresentação!AW$1:AX$65536,2,0)</f>
        <v xml:space="preserve">                    2 - LEATHER AUXILIARIES</v>
      </c>
      <c r="AH661" s="48" t="str">
        <f t="shared" si="180"/>
        <v xml:space="preserve">         5204000043 - NOVALTAN CS BR</v>
      </c>
      <c r="AI661" s="49" t="str">
        <f t="shared" si="181"/>
        <v xml:space="preserve">     L00506 - CURTUME BAGE LTDA</v>
      </c>
      <c r="AJ661" t="str">
        <f t="shared" si="182"/>
        <v xml:space="preserve">     90 - SALES</v>
      </c>
      <c r="AK661" t="str">
        <f t="shared" si="183"/>
        <v/>
      </c>
      <c r="AL661">
        <f t="shared" si="184"/>
        <v>6</v>
      </c>
      <c r="AM661" t="str">
        <f t="shared" si="185"/>
        <v>2025 6</v>
      </c>
      <c r="AN661" t="str">
        <f t="shared" si="186"/>
        <v xml:space="preserve">CURTUME </v>
      </c>
    </row>
    <row r="662" spans="1:40" x14ac:dyDescent="0.35">
      <c r="A662">
        <v>83883</v>
      </c>
      <c r="B662" t="s">
        <v>274</v>
      </c>
      <c r="C662" s="31">
        <v>45916</v>
      </c>
      <c r="D662" t="s">
        <v>373</v>
      </c>
      <c r="E662" t="s">
        <v>374</v>
      </c>
      <c r="F662" t="s">
        <v>420</v>
      </c>
      <c r="G662" t="s">
        <v>421</v>
      </c>
      <c r="H662" t="s">
        <v>691</v>
      </c>
      <c r="I662" t="s">
        <v>692</v>
      </c>
      <c r="J662">
        <v>1000</v>
      </c>
      <c r="K662">
        <v>12748.64</v>
      </c>
      <c r="L662">
        <v>5573.9526100000003</v>
      </c>
      <c r="M662">
        <v>2567.59</v>
      </c>
      <c r="N662">
        <v>12.74864</v>
      </c>
      <c r="O662" s="32">
        <f t="shared" si="170"/>
        <v>10181.049999999999</v>
      </c>
      <c r="P662" s="32">
        <f t="shared" si="171"/>
        <v>4607.097389999999</v>
      </c>
      <c r="Q662">
        <v>761557</v>
      </c>
      <c r="R662" t="s">
        <v>439</v>
      </c>
      <c r="S662" t="s">
        <v>439</v>
      </c>
      <c r="T662" t="str">
        <f t="shared" si="172"/>
        <v>VEN</v>
      </c>
      <c r="U662" t="s">
        <v>440</v>
      </c>
      <c r="V662" s="33">
        <f t="shared" si="173"/>
        <v>12748.64</v>
      </c>
      <c r="W662">
        <f t="shared" si="174"/>
        <v>1000</v>
      </c>
      <c r="X662" s="33">
        <f t="shared" si="175"/>
        <v>10181.049999999999</v>
      </c>
      <c r="Y662" s="33">
        <f t="shared" si="176"/>
        <v>2567.59</v>
      </c>
      <c r="Z662" s="45">
        <f t="shared" si="177"/>
        <v>0.34569157102247761</v>
      </c>
      <c r="AA662" s="33">
        <f t="shared" si="178"/>
        <v>4407.097389999999</v>
      </c>
      <c r="AB662" s="45">
        <f t="shared" si="179"/>
        <v>0.43287258092239989</v>
      </c>
      <c r="AC662" s="33">
        <f>IFERROR($X662/VLOOKUP(CONCATENATE("USD",C662),[1]GEINDICE!AR$1:AS$65536,2,0),"")</f>
        <v>1917.4796594847066</v>
      </c>
      <c r="AD662" s="33">
        <f>IFERROR($AA662/VLOOKUP(CONCATENATE("USD",C662),[1]GEINDICE!AR$1:AS$65536,2,0),"")</f>
        <v>830.02436906734943</v>
      </c>
      <c r="AE662" s="33">
        <f>IFERROR($X662/VLOOKUP(CONCATENATE("EUR",C662),[1]GEINDICE!AR$1:AS$65536,2,0),"")</f>
        <v>1618.403064793031</v>
      </c>
      <c r="AF662" s="33">
        <f>IFERROR($AA662/VLOOKUP(CONCATENATE("EUR",C662),[1]GEINDICE!AR$1:AS$65536,2,0),"")</f>
        <v>700.56231162968129</v>
      </c>
      <c r="AG662" s="48" t="str">
        <f>VLOOKUP(E662,[1]Apresentação!AW$1:AX$65536,2,0)</f>
        <v xml:space="preserve">                    2 - LEATHER AUXILIARIES</v>
      </c>
      <c r="AH662" s="48" t="str">
        <f t="shared" si="180"/>
        <v xml:space="preserve">         5204000043 - NOVALTAN CS BR</v>
      </c>
      <c r="AI662" s="49" t="str">
        <f t="shared" si="181"/>
        <v xml:space="preserve">     L00506 - CURTUME BAGE LTDA</v>
      </c>
      <c r="AJ662" t="str">
        <f t="shared" si="182"/>
        <v xml:space="preserve">     90 - SALES</v>
      </c>
      <c r="AK662" t="str">
        <f t="shared" si="183"/>
        <v/>
      </c>
      <c r="AL662">
        <f t="shared" si="184"/>
        <v>9</v>
      </c>
      <c r="AM662" t="str">
        <f t="shared" si="185"/>
        <v>2025 9</v>
      </c>
      <c r="AN662" t="str">
        <f t="shared" si="186"/>
        <v xml:space="preserve">CURTUME </v>
      </c>
    </row>
    <row r="663" spans="1:40" x14ac:dyDescent="0.35">
      <c r="A663">
        <v>82475</v>
      </c>
      <c r="B663" t="s">
        <v>274</v>
      </c>
      <c r="C663" s="31">
        <v>45798</v>
      </c>
      <c r="D663" t="s">
        <v>373</v>
      </c>
      <c r="E663" t="s">
        <v>374</v>
      </c>
      <c r="F663" t="s">
        <v>420</v>
      </c>
      <c r="G663" t="s">
        <v>421</v>
      </c>
      <c r="H663" t="s">
        <v>691</v>
      </c>
      <c r="I663" t="s">
        <v>692</v>
      </c>
      <c r="J663">
        <v>100</v>
      </c>
      <c r="K663">
        <v>1355.92</v>
      </c>
      <c r="L663">
        <v>560.04277000000002</v>
      </c>
      <c r="M663">
        <v>273.08</v>
      </c>
      <c r="N663">
        <v>13.559200000000001</v>
      </c>
      <c r="O663" s="32">
        <f t="shared" si="170"/>
        <v>1082.8400000000001</v>
      </c>
      <c r="P663" s="32">
        <f t="shared" si="171"/>
        <v>522.79723000000013</v>
      </c>
      <c r="Q663">
        <v>739182</v>
      </c>
      <c r="R663" t="s">
        <v>439</v>
      </c>
      <c r="S663" t="s">
        <v>439</v>
      </c>
      <c r="T663" t="str">
        <f t="shared" si="172"/>
        <v>VEN</v>
      </c>
      <c r="U663" t="s">
        <v>440</v>
      </c>
      <c r="V663" s="33">
        <f t="shared" si="173"/>
        <v>1355.92</v>
      </c>
      <c r="W663">
        <f t="shared" si="174"/>
        <v>100</v>
      </c>
      <c r="X663" s="33">
        <f t="shared" si="175"/>
        <v>1082.8400000000001</v>
      </c>
      <c r="Y663" s="33">
        <f t="shared" si="176"/>
        <v>273.08</v>
      </c>
      <c r="Z663" s="45">
        <f t="shared" si="177"/>
        <v>0.37081629447165032</v>
      </c>
      <c r="AA663" s="33">
        <f t="shared" si="178"/>
        <v>502.79723000000013</v>
      </c>
      <c r="AB663" s="45">
        <f t="shared" si="179"/>
        <v>0.46433196963540324</v>
      </c>
      <c r="AC663" s="33">
        <f>IFERROR($X663/VLOOKUP(CONCATENATE("USD",C663),[1]GEINDICE!AR$1:AS$65536,2,0),"")</f>
        <v>191.41256120627176</v>
      </c>
      <c r="AD663" s="33">
        <f>IFERROR($AA663/VLOOKUP(CONCATENATE("USD",C663),[1]GEINDICE!AR$1:AS$65536,2,0),"")</f>
        <v>88.878971557865356</v>
      </c>
      <c r="AE663" s="33">
        <f>IFERROR($X663/VLOOKUP(CONCATENATE("EUR",C663),[1]GEINDICE!AR$1:AS$65536,2,0),"")</f>
        <v>168.75077920458799</v>
      </c>
      <c r="AF663" s="33">
        <f>IFERROR($AA663/VLOOKUP(CONCATENATE("EUR",C663),[1]GEINDICE!AR$1:AS$65536,2,0),"")</f>
        <v>78.356381685575386</v>
      </c>
      <c r="AG663" s="48" t="str">
        <f>VLOOKUP(E663,[1]Apresentação!AW$1:AX$65536,2,0)</f>
        <v xml:space="preserve">                    2 - LEATHER AUXILIARIES</v>
      </c>
      <c r="AH663" s="48" t="str">
        <f t="shared" si="180"/>
        <v xml:space="preserve">         5204000043 - NOVALTAN CS BR</v>
      </c>
      <c r="AI663" s="49" t="str">
        <f t="shared" si="181"/>
        <v xml:space="preserve">     L00506 - CURTUME BAGE LTDA</v>
      </c>
      <c r="AJ663" t="str">
        <f t="shared" si="182"/>
        <v xml:space="preserve">     90 - SALES</v>
      </c>
      <c r="AK663" t="str">
        <f t="shared" si="183"/>
        <v/>
      </c>
      <c r="AL663">
        <f t="shared" si="184"/>
        <v>5</v>
      </c>
      <c r="AM663" t="str">
        <f t="shared" si="185"/>
        <v>2025 5</v>
      </c>
      <c r="AN663" t="str">
        <f t="shared" si="186"/>
        <v xml:space="preserve">CURTUME </v>
      </c>
    </row>
    <row r="664" spans="1:40" x14ac:dyDescent="0.35">
      <c r="A664">
        <v>83811</v>
      </c>
      <c r="B664" t="s">
        <v>274</v>
      </c>
      <c r="C664" s="31">
        <v>45909</v>
      </c>
      <c r="D664" t="s">
        <v>373</v>
      </c>
      <c r="E664" t="s">
        <v>374</v>
      </c>
      <c r="F664" t="s">
        <v>420</v>
      </c>
      <c r="G664" t="s">
        <v>421</v>
      </c>
      <c r="H664" t="s">
        <v>691</v>
      </c>
      <c r="I664" t="s">
        <v>692</v>
      </c>
      <c r="J664">
        <v>200</v>
      </c>
      <c r="K664">
        <v>2601</v>
      </c>
      <c r="L664">
        <v>1114.79052</v>
      </c>
      <c r="M664">
        <v>523.84</v>
      </c>
      <c r="N664">
        <v>13.005009999999999</v>
      </c>
      <c r="O664" s="32">
        <f t="shared" si="170"/>
        <v>2077.16</v>
      </c>
      <c r="P664" s="32">
        <f t="shared" si="171"/>
        <v>962.36947999999984</v>
      </c>
      <c r="Q664">
        <v>761019</v>
      </c>
      <c r="R664" t="s">
        <v>439</v>
      </c>
      <c r="S664" t="s">
        <v>439</v>
      </c>
      <c r="T664" t="str">
        <f t="shared" si="172"/>
        <v>VEN</v>
      </c>
      <c r="U664" t="s">
        <v>313</v>
      </c>
      <c r="V664" s="33">
        <f t="shared" si="173"/>
        <v>2601</v>
      </c>
      <c r="W664">
        <f t="shared" si="174"/>
        <v>200</v>
      </c>
      <c r="X664" s="33">
        <f t="shared" si="175"/>
        <v>2077.16</v>
      </c>
      <c r="Y664" s="33">
        <f t="shared" si="176"/>
        <v>523.84</v>
      </c>
      <c r="Z664" s="45">
        <f t="shared" si="177"/>
        <v>0.35462109957708565</v>
      </c>
      <c r="AA664" s="33">
        <f t="shared" si="178"/>
        <v>922.36947999999984</v>
      </c>
      <c r="AB664" s="45">
        <f t="shared" si="179"/>
        <v>0.4440531687496389</v>
      </c>
      <c r="AC664" s="33">
        <f>IFERROR($X664/VLOOKUP(CONCATENATE("USD",C664),[1]GEINDICE!AR$1:AS$65536,2,0),"")</f>
        <v>382.68911898006553</v>
      </c>
      <c r="AD664" s="33">
        <f>IFERROR($AA664/VLOOKUP(CONCATENATE("USD",C664),[1]GEINDICE!AR$1:AS$65536,2,0),"")</f>
        <v>169.93431592910568</v>
      </c>
      <c r="AE664" s="33">
        <f>IFERROR($X664/VLOOKUP(CONCATENATE("EUR",C664),[1]GEINDICE!AR$1:AS$65536,2,0),"")</f>
        <v>326.44350149300641</v>
      </c>
      <c r="AF664" s="33">
        <f>IFERROR($AA664/VLOOKUP(CONCATENATE("EUR",C664),[1]GEINDICE!AR$1:AS$65536,2,0),"")</f>
        <v>144.95827125569696</v>
      </c>
      <c r="AG664" s="48" t="str">
        <f>VLOOKUP(E664,[1]Apresentação!AW$1:AX$65536,2,0)</f>
        <v xml:space="preserve">                    2 - LEATHER AUXILIARIES</v>
      </c>
      <c r="AH664" s="48" t="str">
        <f t="shared" si="180"/>
        <v xml:space="preserve">         5204000043 - NOVALTAN CS BR</v>
      </c>
      <c r="AI664" s="49" t="str">
        <f t="shared" si="181"/>
        <v xml:space="preserve">     L00506 - CURTUME BAGE LTDA</v>
      </c>
      <c r="AJ664" t="str">
        <f t="shared" si="182"/>
        <v xml:space="preserve">     90 - SALES</v>
      </c>
      <c r="AK664" t="str">
        <f t="shared" si="183"/>
        <v/>
      </c>
      <c r="AL664">
        <f t="shared" si="184"/>
        <v>9</v>
      </c>
      <c r="AM664" t="str">
        <f t="shared" si="185"/>
        <v>2025 9</v>
      </c>
      <c r="AN664" t="str">
        <f t="shared" si="186"/>
        <v xml:space="preserve">CURTUME </v>
      </c>
    </row>
    <row r="665" spans="1:40" x14ac:dyDescent="0.35">
      <c r="A665">
        <v>83133</v>
      </c>
      <c r="B665" t="s">
        <v>274</v>
      </c>
      <c r="C665" s="31">
        <v>45854</v>
      </c>
      <c r="D665" t="s">
        <v>373</v>
      </c>
      <c r="E665" t="s">
        <v>374</v>
      </c>
      <c r="F665" t="s">
        <v>420</v>
      </c>
      <c r="G665" t="s">
        <v>421</v>
      </c>
      <c r="H665" t="s">
        <v>691</v>
      </c>
      <c r="I665" t="s">
        <v>692</v>
      </c>
      <c r="J665">
        <v>150</v>
      </c>
      <c r="K665">
        <v>1998.0800000000002</v>
      </c>
      <c r="L665">
        <v>841.12965999999994</v>
      </c>
      <c r="M665">
        <v>402.41</v>
      </c>
      <c r="N665">
        <v>13.320559999999999</v>
      </c>
      <c r="O665" s="32">
        <f t="shared" si="170"/>
        <v>1595.67</v>
      </c>
      <c r="P665" s="32">
        <f t="shared" si="171"/>
        <v>754.54034000000013</v>
      </c>
      <c r="Q665">
        <v>743989</v>
      </c>
      <c r="R665" t="s">
        <v>439</v>
      </c>
      <c r="S665" t="s">
        <v>439</v>
      </c>
      <c r="T665" t="str">
        <f t="shared" si="172"/>
        <v>VEN</v>
      </c>
      <c r="U665" t="s">
        <v>440</v>
      </c>
      <c r="V665" s="33">
        <f t="shared" si="173"/>
        <v>1998.0800000000002</v>
      </c>
      <c r="W665">
        <f t="shared" si="174"/>
        <v>150</v>
      </c>
      <c r="X665" s="33">
        <f t="shared" si="175"/>
        <v>1595.67</v>
      </c>
      <c r="Y665" s="33">
        <f t="shared" si="176"/>
        <v>402.41</v>
      </c>
      <c r="Z665" s="45">
        <f t="shared" si="177"/>
        <v>0.36261828355221015</v>
      </c>
      <c r="AA665" s="33">
        <f t="shared" si="178"/>
        <v>724.54034000000013</v>
      </c>
      <c r="AB665" s="45">
        <f t="shared" si="179"/>
        <v>0.45406653004693959</v>
      </c>
      <c r="AC665" s="33">
        <f>IFERROR($X665/VLOOKUP(CONCATENATE("USD",C665),[1]GEINDICE!AR$1:AS$65536,2,0),"")</f>
        <v>286.36265747819533</v>
      </c>
      <c r="AD665" s="33">
        <f>IFERROR($AA665/VLOOKUP(CONCATENATE("USD",C665),[1]GEINDICE!AR$1:AS$65536,2,0),"")</f>
        <v>130.02769821614444</v>
      </c>
      <c r="AE665" s="33">
        <f>IFERROR($X665/VLOOKUP(CONCATENATE("EUR",C665),[1]GEINDICE!AR$1:AS$65536,2,0),"")</f>
        <v>246.26817297897955</v>
      </c>
      <c r="AF665" s="33">
        <f>IFERROR($AA665/VLOOKUP(CONCATENATE("EUR",C665),[1]GEINDICE!AR$1:AS$65536,2,0),"")</f>
        <v>111.82213476556473</v>
      </c>
      <c r="AG665" s="48" t="str">
        <f>VLOOKUP(E665,[1]Apresentação!AW$1:AX$65536,2,0)</f>
        <v xml:space="preserve">                    2 - LEATHER AUXILIARIES</v>
      </c>
      <c r="AH665" s="48" t="str">
        <f t="shared" si="180"/>
        <v xml:space="preserve">         5204000043 - NOVALTAN CS BR</v>
      </c>
      <c r="AI665" s="49" t="str">
        <f t="shared" si="181"/>
        <v xml:space="preserve">     L00506 - CURTUME BAGE LTDA</v>
      </c>
      <c r="AJ665" t="str">
        <f t="shared" si="182"/>
        <v xml:space="preserve">     90 - SALES</v>
      </c>
      <c r="AK665" t="str">
        <f t="shared" si="183"/>
        <v/>
      </c>
      <c r="AL665">
        <f t="shared" si="184"/>
        <v>7</v>
      </c>
      <c r="AM665" t="str">
        <f t="shared" si="185"/>
        <v>2025 7</v>
      </c>
      <c r="AN665" t="str">
        <f t="shared" si="186"/>
        <v xml:space="preserve">CURTUME </v>
      </c>
    </row>
    <row r="666" spans="1:40" x14ac:dyDescent="0.35">
      <c r="A666">
        <v>84309</v>
      </c>
      <c r="B666" t="s">
        <v>274</v>
      </c>
      <c r="C666" s="31">
        <v>45952</v>
      </c>
      <c r="D666" t="s">
        <v>373</v>
      </c>
      <c r="E666" t="s">
        <v>374</v>
      </c>
      <c r="F666" t="s">
        <v>420</v>
      </c>
      <c r="G666" t="s">
        <v>421</v>
      </c>
      <c r="H666" t="s">
        <v>691</v>
      </c>
      <c r="I666" t="s">
        <v>692</v>
      </c>
      <c r="J666">
        <v>300</v>
      </c>
      <c r="K666">
        <v>3865.06</v>
      </c>
      <c r="L666">
        <v>1594.5140100000001</v>
      </c>
      <c r="M666">
        <v>778.43</v>
      </c>
      <c r="N666">
        <v>12.883529999999999</v>
      </c>
      <c r="O666" s="32">
        <f t="shared" si="170"/>
        <v>3086.63</v>
      </c>
      <c r="P666" s="32">
        <f t="shared" si="171"/>
        <v>1492.11599</v>
      </c>
      <c r="Q666">
        <v>764873</v>
      </c>
      <c r="R666" t="s">
        <v>439</v>
      </c>
      <c r="S666" t="s">
        <v>439</v>
      </c>
      <c r="T666" t="str">
        <f t="shared" si="172"/>
        <v>VEN</v>
      </c>
      <c r="U666" t="s">
        <v>440</v>
      </c>
      <c r="V666" s="33">
        <f t="shared" si="173"/>
        <v>3865.06</v>
      </c>
      <c r="W666">
        <f t="shared" si="174"/>
        <v>300</v>
      </c>
      <c r="X666" s="33">
        <f t="shared" si="175"/>
        <v>3086.63</v>
      </c>
      <c r="Y666" s="33">
        <f t="shared" si="176"/>
        <v>778.43</v>
      </c>
      <c r="Z666" s="45">
        <f t="shared" si="177"/>
        <v>0.37052878609905149</v>
      </c>
      <c r="AA666" s="33">
        <f t="shared" si="178"/>
        <v>1432.11599</v>
      </c>
      <c r="AB666" s="45">
        <f t="shared" si="179"/>
        <v>0.46397397485283304</v>
      </c>
      <c r="AC666" s="33">
        <f>IFERROR($X666/VLOOKUP(CONCATENATE("USD",C666),[1]GEINDICE!AR$1:AS$65536,2,0),"")</f>
        <v>572.67987680433407</v>
      </c>
      <c r="AD666" s="33">
        <f>IFERROR($AA666/VLOOKUP(CONCATENATE("USD",C666),[1]GEINDICE!AR$1:AS$65536,2,0),"")</f>
        <v>265.70855875913765</v>
      </c>
      <c r="AE666" s="33">
        <f>IFERROR($X666/VLOOKUP(CONCATENATE("EUR",C666),[1]GEINDICE!AR$1:AS$65536,2,0),"")</f>
        <v>493.18218131850574</v>
      </c>
      <c r="AF666" s="33">
        <f>IFERROR($AA666/VLOOKUP(CONCATENATE("EUR",C666),[1]GEINDICE!AR$1:AS$65536,2,0),"")</f>
        <v>228.8236969929377</v>
      </c>
      <c r="AG666" s="48" t="str">
        <f>VLOOKUP(E666,[1]Apresentação!AW$1:AX$65536,2,0)</f>
        <v xml:space="preserve">                    2 - LEATHER AUXILIARIES</v>
      </c>
      <c r="AH666" s="48" t="str">
        <f t="shared" si="180"/>
        <v xml:space="preserve">         5204000043 - NOVALTAN CS BR</v>
      </c>
      <c r="AI666" s="49" t="str">
        <f t="shared" si="181"/>
        <v xml:space="preserve">     L00506 - CURTUME BAGE LTDA</v>
      </c>
      <c r="AJ666" t="str">
        <f t="shared" si="182"/>
        <v xml:space="preserve">     90 - SALES</v>
      </c>
      <c r="AK666" t="str">
        <f t="shared" si="183"/>
        <v/>
      </c>
      <c r="AL666">
        <f t="shared" si="184"/>
        <v>10</v>
      </c>
      <c r="AM666" t="str">
        <f t="shared" si="185"/>
        <v>2025 10</v>
      </c>
      <c r="AN666" t="str">
        <f t="shared" si="186"/>
        <v xml:space="preserve">CURTUME </v>
      </c>
    </row>
    <row r="667" spans="1:40" x14ac:dyDescent="0.35">
      <c r="A667">
        <v>84409</v>
      </c>
      <c r="B667" t="s">
        <v>274</v>
      </c>
      <c r="C667" s="31">
        <v>45959</v>
      </c>
      <c r="D667" t="s">
        <v>373</v>
      </c>
      <c r="E667" t="s">
        <v>374</v>
      </c>
      <c r="F667" t="s">
        <v>420</v>
      </c>
      <c r="G667" t="s">
        <v>421</v>
      </c>
      <c r="H667" t="s">
        <v>691</v>
      </c>
      <c r="I667" t="s">
        <v>692</v>
      </c>
      <c r="J667">
        <v>1000</v>
      </c>
      <c r="K667">
        <v>12877.06</v>
      </c>
      <c r="L667">
        <v>5383.6496200000001</v>
      </c>
      <c r="M667">
        <v>2593.4499999999998</v>
      </c>
      <c r="N667">
        <v>12.87706</v>
      </c>
      <c r="O667" s="32">
        <f t="shared" si="170"/>
        <v>10283.61</v>
      </c>
      <c r="P667" s="32">
        <f t="shared" si="171"/>
        <v>4899.9603800000004</v>
      </c>
      <c r="Q667">
        <v>765521</v>
      </c>
      <c r="R667" t="s">
        <v>439</v>
      </c>
      <c r="S667" t="s">
        <v>439</v>
      </c>
      <c r="T667" t="str">
        <f t="shared" si="172"/>
        <v>VEN</v>
      </c>
      <c r="U667" t="s">
        <v>440</v>
      </c>
      <c r="V667" s="33">
        <f t="shared" si="173"/>
        <v>12877.06</v>
      </c>
      <c r="W667">
        <f t="shared" si="174"/>
        <v>1000</v>
      </c>
      <c r="X667" s="33">
        <f t="shared" si="175"/>
        <v>10283.61</v>
      </c>
      <c r="Y667" s="33">
        <f t="shared" si="176"/>
        <v>2593.4499999999998</v>
      </c>
      <c r="Z667" s="45">
        <f t="shared" si="177"/>
        <v>0.36498706847681073</v>
      </c>
      <c r="AA667" s="33">
        <f t="shared" si="178"/>
        <v>4699.9603800000004</v>
      </c>
      <c r="AB667" s="45">
        <f t="shared" si="179"/>
        <v>0.45703409405840945</v>
      </c>
      <c r="AC667" s="33">
        <f>IFERROR($X667/VLOOKUP(CONCATENATE("USD",C667),[1]GEINDICE!AR$1:AS$65536,2,0),"")</f>
        <v>1925.1928261195146</v>
      </c>
      <c r="AD667" s="33">
        <f>IFERROR($AA667/VLOOKUP(CONCATENATE("USD",C667),[1]GEINDICE!AR$1:AS$65536,2,0),"")</f>
        <v>879.87875917328142</v>
      </c>
      <c r="AE667" s="33">
        <f>IFERROR($X667/VLOOKUP(CONCATENATE("EUR",C667),[1]GEINDICE!AR$1:AS$65536,2,0),"")</f>
        <v>1650.5537365177195</v>
      </c>
      <c r="AF667" s="33">
        <f>IFERROR($AA667/VLOOKUP(CONCATENATE("EUR",C667),[1]GEINDICE!AR$1:AS$65536,2,0),"")</f>
        <v>754.35933166409859</v>
      </c>
      <c r="AG667" s="48" t="str">
        <f>VLOOKUP(E667,[1]Apresentação!AW$1:AX$65536,2,0)</f>
        <v xml:space="preserve">                    2 - LEATHER AUXILIARIES</v>
      </c>
      <c r="AH667" s="48" t="str">
        <f t="shared" si="180"/>
        <v xml:space="preserve">         5204000043 - NOVALTAN CS BR</v>
      </c>
      <c r="AI667" s="49" t="str">
        <f t="shared" si="181"/>
        <v xml:space="preserve">     L00506 - CURTUME BAGE LTDA</v>
      </c>
      <c r="AJ667" t="str">
        <f t="shared" si="182"/>
        <v xml:space="preserve">     90 - SALES</v>
      </c>
      <c r="AK667" t="str">
        <f t="shared" si="183"/>
        <v/>
      </c>
      <c r="AL667">
        <f t="shared" si="184"/>
        <v>10</v>
      </c>
      <c r="AM667" t="str">
        <f t="shared" si="185"/>
        <v>2025 10</v>
      </c>
      <c r="AN667" t="str">
        <f t="shared" si="186"/>
        <v xml:space="preserve">CURTUME </v>
      </c>
    </row>
    <row r="668" spans="1:40" x14ac:dyDescent="0.35">
      <c r="A668">
        <v>84224</v>
      </c>
      <c r="B668" t="s">
        <v>274</v>
      </c>
      <c r="C668" s="31">
        <v>45945</v>
      </c>
      <c r="D668" t="s">
        <v>373</v>
      </c>
      <c r="E668" t="s">
        <v>374</v>
      </c>
      <c r="F668" t="s">
        <v>420</v>
      </c>
      <c r="G668" t="s">
        <v>421</v>
      </c>
      <c r="H668" t="s">
        <v>691</v>
      </c>
      <c r="I668" t="s">
        <v>692</v>
      </c>
      <c r="J668">
        <v>350</v>
      </c>
      <c r="K668">
        <v>4581.1900000000005</v>
      </c>
      <c r="L668">
        <v>1860.2663399999999</v>
      </c>
      <c r="M668">
        <v>922.66</v>
      </c>
      <c r="N668">
        <v>13.08911</v>
      </c>
      <c r="O668" s="32">
        <f t="shared" si="170"/>
        <v>3658.5300000000007</v>
      </c>
      <c r="P668" s="32">
        <f t="shared" si="171"/>
        <v>1798.2636600000008</v>
      </c>
      <c r="Q668">
        <v>764310</v>
      </c>
      <c r="R668" t="s">
        <v>439</v>
      </c>
      <c r="S668" t="s">
        <v>439</v>
      </c>
      <c r="T668" t="str">
        <f t="shared" si="172"/>
        <v>VEN</v>
      </c>
      <c r="U668" t="s">
        <v>440</v>
      </c>
      <c r="V668" s="33">
        <f t="shared" si="173"/>
        <v>4581.1900000000005</v>
      </c>
      <c r="W668">
        <f t="shared" si="174"/>
        <v>350</v>
      </c>
      <c r="X668" s="33">
        <f t="shared" si="175"/>
        <v>3658.5300000000007</v>
      </c>
      <c r="Y668" s="33">
        <f t="shared" si="176"/>
        <v>922.66</v>
      </c>
      <c r="Z668" s="45">
        <f t="shared" si="177"/>
        <v>0.3772521244480147</v>
      </c>
      <c r="AA668" s="33">
        <f t="shared" si="178"/>
        <v>1728.2636600000008</v>
      </c>
      <c r="AB668" s="45">
        <f t="shared" si="179"/>
        <v>0.47239291737391809</v>
      </c>
      <c r="AC668" s="33">
        <f>IFERROR($X668/VLOOKUP(CONCATENATE("USD",C668),[1]GEINDICE!AR$1:AS$65536,2,0),"")</f>
        <v>671.73362220916579</v>
      </c>
      <c r="AD668" s="33">
        <f>IFERROR($AA668/VLOOKUP(CONCATENATE("USD",C668),[1]GEINDICE!AR$1:AS$65536,2,0),"")</f>
        <v>317.32220549353713</v>
      </c>
      <c r="AE668" s="33">
        <f>IFERROR($X668/VLOOKUP(CONCATENATE("EUR",C668),[1]GEINDICE!AR$1:AS$65536,2,0),"")</f>
        <v>577.13713303150303</v>
      </c>
      <c r="AF668" s="33">
        <f>IFERROR($AA668/VLOOKUP(CONCATENATE("EUR",C668),[1]GEINDICE!AR$1:AS$65536,2,0),"")</f>
        <v>272.63549399757073</v>
      </c>
      <c r="AG668" s="48" t="str">
        <f>VLOOKUP(E668,[1]Apresentação!AW$1:AX$65536,2,0)</f>
        <v xml:space="preserve">                    2 - LEATHER AUXILIARIES</v>
      </c>
      <c r="AH668" s="48" t="str">
        <f t="shared" si="180"/>
        <v xml:space="preserve">         5204000043 - NOVALTAN CS BR</v>
      </c>
      <c r="AI668" s="49" t="str">
        <f t="shared" si="181"/>
        <v xml:space="preserve">     L00506 - CURTUME BAGE LTDA</v>
      </c>
      <c r="AJ668" t="str">
        <f t="shared" si="182"/>
        <v xml:space="preserve">     90 - SALES</v>
      </c>
      <c r="AK668" t="str">
        <f t="shared" si="183"/>
        <v/>
      </c>
      <c r="AL668">
        <f t="shared" si="184"/>
        <v>10</v>
      </c>
      <c r="AM668" t="str">
        <f t="shared" si="185"/>
        <v>2025 10</v>
      </c>
      <c r="AN668" t="str">
        <f t="shared" si="186"/>
        <v xml:space="preserve">CURTUME </v>
      </c>
    </row>
    <row r="669" spans="1:40" x14ac:dyDescent="0.35">
      <c r="A669">
        <v>82405</v>
      </c>
      <c r="B669" t="s">
        <v>274</v>
      </c>
      <c r="C669" s="31">
        <v>45791</v>
      </c>
      <c r="D669" t="s">
        <v>373</v>
      </c>
      <c r="E669" t="s">
        <v>374</v>
      </c>
      <c r="F669" t="s">
        <v>420</v>
      </c>
      <c r="G669" t="s">
        <v>421</v>
      </c>
      <c r="H669" t="s">
        <v>691</v>
      </c>
      <c r="I669" t="s">
        <v>692</v>
      </c>
      <c r="J669">
        <v>50</v>
      </c>
      <c r="K669">
        <v>680.73</v>
      </c>
      <c r="L669">
        <v>280.02139</v>
      </c>
      <c r="M669">
        <v>137.1</v>
      </c>
      <c r="N669">
        <v>13.614549999999999</v>
      </c>
      <c r="O669" s="32">
        <f t="shared" si="170"/>
        <v>543.63</v>
      </c>
      <c r="P669" s="32">
        <f t="shared" si="171"/>
        <v>263.60861</v>
      </c>
      <c r="Q669">
        <v>738647</v>
      </c>
      <c r="R669" t="s">
        <v>439</v>
      </c>
      <c r="S669" t="s">
        <v>439</v>
      </c>
      <c r="T669" t="str">
        <f t="shared" si="172"/>
        <v>VEN</v>
      </c>
      <c r="U669" t="s">
        <v>440</v>
      </c>
      <c r="V669" s="33">
        <f t="shared" si="173"/>
        <v>680.73</v>
      </c>
      <c r="W669">
        <f t="shared" si="174"/>
        <v>50</v>
      </c>
      <c r="X669" s="33">
        <f t="shared" si="175"/>
        <v>543.63</v>
      </c>
      <c r="Y669" s="33">
        <f t="shared" si="176"/>
        <v>137.1</v>
      </c>
      <c r="Z669" s="45">
        <f t="shared" si="177"/>
        <v>0.37255389067618583</v>
      </c>
      <c r="AA669" s="33">
        <f t="shared" si="178"/>
        <v>253.60861</v>
      </c>
      <c r="AB669" s="45">
        <f t="shared" si="179"/>
        <v>0.46650959292165628</v>
      </c>
      <c r="AC669" s="33">
        <f>IFERROR($X669/VLOOKUP(CONCATENATE("USD",C669),[1]GEINDICE!AR$1:AS$65536,2,0),"")</f>
        <v>96.903743315508009</v>
      </c>
      <c r="AD669" s="33">
        <f>IFERROR($AA669/VLOOKUP(CONCATENATE("USD",C669),[1]GEINDICE!AR$1:AS$65536,2,0),"")</f>
        <v>45.206525846702313</v>
      </c>
      <c r="AE669" s="33">
        <f>IFERROR($X669/VLOOKUP(CONCATENATE("EUR",C669),[1]GEINDICE!AR$1:AS$65536,2,0),"")</f>
        <v>86.47440587917157</v>
      </c>
      <c r="AF669" s="33">
        <f>IFERROR($AA669/VLOOKUP(CONCATENATE("EUR",C669),[1]GEINDICE!AR$1:AS$65536,2,0),"")</f>
        <v>40.341139884834412</v>
      </c>
      <c r="AG669" s="48" t="str">
        <f>VLOOKUP(E669,[1]Apresentação!AW$1:AX$65536,2,0)</f>
        <v xml:space="preserve">                    2 - LEATHER AUXILIARIES</v>
      </c>
      <c r="AH669" s="48" t="str">
        <f t="shared" si="180"/>
        <v xml:space="preserve">         5204000043 - NOVALTAN CS BR</v>
      </c>
      <c r="AI669" s="49" t="str">
        <f t="shared" si="181"/>
        <v xml:space="preserve">     L00506 - CURTUME BAGE LTDA</v>
      </c>
      <c r="AJ669" t="str">
        <f t="shared" si="182"/>
        <v xml:space="preserve">     90 - SALES</v>
      </c>
      <c r="AK669" t="str">
        <f t="shared" si="183"/>
        <v/>
      </c>
      <c r="AL669">
        <f t="shared" si="184"/>
        <v>5</v>
      </c>
      <c r="AM669" t="str">
        <f t="shared" si="185"/>
        <v>2025 5</v>
      </c>
      <c r="AN669" t="str">
        <f t="shared" si="186"/>
        <v xml:space="preserve">CURTUME </v>
      </c>
    </row>
    <row r="670" spans="1:40" x14ac:dyDescent="0.35">
      <c r="A670">
        <v>83666</v>
      </c>
      <c r="B670" t="s">
        <v>274</v>
      </c>
      <c r="C670" s="31">
        <v>45896</v>
      </c>
      <c r="D670" t="s">
        <v>373</v>
      </c>
      <c r="E670" t="s">
        <v>374</v>
      </c>
      <c r="F670" t="s">
        <v>420</v>
      </c>
      <c r="G670" t="s">
        <v>421</v>
      </c>
      <c r="H670" t="s">
        <v>691</v>
      </c>
      <c r="I670" t="s">
        <v>692</v>
      </c>
      <c r="J670">
        <v>200</v>
      </c>
      <c r="K670">
        <v>2596.02</v>
      </c>
      <c r="L670">
        <v>1114.3727100000001</v>
      </c>
      <c r="M670">
        <v>522.83000000000004</v>
      </c>
      <c r="N670">
        <v>12.980089999999999</v>
      </c>
      <c r="O670" s="32">
        <f t="shared" si="170"/>
        <v>2073.19</v>
      </c>
      <c r="P670" s="32">
        <f t="shared" si="171"/>
        <v>958.81728999999996</v>
      </c>
      <c r="Q670">
        <v>759913</v>
      </c>
      <c r="R670" t="s">
        <v>439</v>
      </c>
      <c r="S670" t="s">
        <v>439</v>
      </c>
      <c r="T670" t="str">
        <f t="shared" si="172"/>
        <v>VEN</v>
      </c>
      <c r="U670" t="s">
        <v>440</v>
      </c>
      <c r="V670" s="33">
        <f t="shared" si="173"/>
        <v>2596.02</v>
      </c>
      <c r="W670">
        <f t="shared" si="174"/>
        <v>200</v>
      </c>
      <c r="X670" s="33">
        <f t="shared" si="175"/>
        <v>2073.19</v>
      </c>
      <c r="Y670" s="33">
        <f t="shared" si="176"/>
        <v>522.83000000000004</v>
      </c>
      <c r="Z670" s="45">
        <f t="shared" si="177"/>
        <v>0.35393305521529106</v>
      </c>
      <c r="AA670" s="33">
        <f t="shared" si="178"/>
        <v>918.81728999999996</v>
      </c>
      <c r="AB670" s="45">
        <f t="shared" si="179"/>
        <v>0.44319010317433516</v>
      </c>
      <c r="AC670" s="33">
        <f>IFERROR($X670/VLOOKUP(CONCATENATE("USD",C670),[1]GEINDICE!AR$1:AS$65536,2,0),"")</f>
        <v>380.90504887190417</v>
      </c>
      <c r="AD670" s="33">
        <f>IFERROR($AA670/VLOOKUP(CONCATENATE("USD",C670),[1]GEINDICE!AR$1:AS$65536,2,0),"")</f>
        <v>168.81334790916438</v>
      </c>
      <c r="AE670" s="33">
        <f>IFERROR($X670/VLOOKUP(CONCATENATE("EUR",C670),[1]GEINDICE!AR$1:AS$65536,2,0),"")</f>
        <v>328.05715551617192</v>
      </c>
      <c r="AF670" s="33">
        <f>IFERROR($AA670/VLOOKUP(CONCATENATE("EUR",C670),[1]GEINDICE!AR$1:AS$65536,2,0),"")</f>
        <v>145.39168460029114</v>
      </c>
      <c r="AG670" s="48" t="str">
        <f>VLOOKUP(E670,[1]Apresentação!AW$1:AX$65536,2,0)</f>
        <v xml:space="preserve">                    2 - LEATHER AUXILIARIES</v>
      </c>
      <c r="AH670" s="48" t="str">
        <f t="shared" si="180"/>
        <v xml:space="preserve">         5204000043 - NOVALTAN CS BR</v>
      </c>
      <c r="AI670" s="49" t="str">
        <f t="shared" si="181"/>
        <v xml:space="preserve">     L00506 - CURTUME BAGE LTDA</v>
      </c>
      <c r="AJ670" t="str">
        <f t="shared" si="182"/>
        <v xml:space="preserve">     90 - SALES</v>
      </c>
      <c r="AK670" t="str">
        <f t="shared" si="183"/>
        <v/>
      </c>
      <c r="AL670">
        <f t="shared" si="184"/>
        <v>8</v>
      </c>
      <c r="AM670" t="str">
        <f t="shared" si="185"/>
        <v>2025 8</v>
      </c>
      <c r="AN670" t="str">
        <f t="shared" si="186"/>
        <v xml:space="preserve">CURTUME </v>
      </c>
    </row>
    <row r="671" spans="1:40" x14ac:dyDescent="0.35">
      <c r="A671">
        <v>84047</v>
      </c>
      <c r="B671" t="s">
        <v>274</v>
      </c>
      <c r="C671" s="31">
        <v>45930</v>
      </c>
      <c r="D671" t="s">
        <v>373</v>
      </c>
      <c r="E671" t="s">
        <v>374</v>
      </c>
      <c r="F671" t="s">
        <v>420</v>
      </c>
      <c r="G671" t="s">
        <v>421</v>
      </c>
      <c r="H671" t="s">
        <v>691</v>
      </c>
      <c r="I671" t="s">
        <v>692</v>
      </c>
      <c r="J671">
        <v>100</v>
      </c>
      <c r="K671">
        <v>1275.3700000000001</v>
      </c>
      <c r="L671">
        <v>531.50467000000003</v>
      </c>
      <c r="M671">
        <v>256.86</v>
      </c>
      <c r="N671">
        <v>12.75367</v>
      </c>
      <c r="O671" s="32">
        <f t="shared" si="170"/>
        <v>1018.5100000000001</v>
      </c>
      <c r="P671" s="32">
        <f t="shared" si="171"/>
        <v>487.00533000000007</v>
      </c>
      <c r="Q671">
        <v>762829</v>
      </c>
      <c r="R671" t="s">
        <v>439</v>
      </c>
      <c r="S671" t="s">
        <v>439</v>
      </c>
      <c r="T671" t="str">
        <f t="shared" si="172"/>
        <v>VEN</v>
      </c>
      <c r="U671" t="s">
        <v>440</v>
      </c>
      <c r="V671" s="33">
        <f t="shared" si="173"/>
        <v>1275.3700000000001</v>
      </c>
      <c r="W671">
        <f t="shared" si="174"/>
        <v>100</v>
      </c>
      <c r="X671" s="33">
        <f t="shared" si="175"/>
        <v>1018.5100000000001</v>
      </c>
      <c r="Y671" s="33">
        <f t="shared" si="176"/>
        <v>256.86</v>
      </c>
      <c r="Z671" s="45">
        <f t="shared" si="177"/>
        <v>0.36617242839332903</v>
      </c>
      <c r="AA671" s="33">
        <f t="shared" si="178"/>
        <v>467.00533000000007</v>
      </c>
      <c r="AB671" s="45">
        <f t="shared" si="179"/>
        <v>0.45851815887914699</v>
      </c>
      <c r="AC671" s="33">
        <f>IFERROR($X671/VLOOKUP(CONCATENATE("USD",C671),[1]GEINDICE!AR$1:AS$65536,2,0),"")</f>
        <v>191.49964276313318</v>
      </c>
      <c r="AD671" s="33">
        <f>IFERROR($AA671/VLOOKUP(CONCATENATE("USD",C671),[1]GEINDICE!AR$1:AS$65536,2,0),"")</f>
        <v>87.8060636257662</v>
      </c>
      <c r="AE671" s="33">
        <f>IFERROR($X671/VLOOKUP(CONCATENATE("EUR",C671),[1]GEINDICE!AR$1:AS$65536,2,0),"")</f>
        <v>163.18614413432883</v>
      </c>
      <c r="AF671" s="33">
        <f>IFERROR($AA671/VLOOKUP(CONCATENATE("EUR",C671),[1]GEINDICE!AR$1:AS$65536,2,0),"")</f>
        <v>74.823810363059579</v>
      </c>
      <c r="AG671" s="48" t="str">
        <f>VLOOKUP(E671,[1]Apresentação!AW$1:AX$65536,2,0)</f>
        <v xml:space="preserve">                    2 - LEATHER AUXILIARIES</v>
      </c>
      <c r="AH671" s="48" t="str">
        <f t="shared" si="180"/>
        <v xml:space="preserve">         5204000043 - NOVALTAN CS BR</v>
      </c>
      <c r="AI671" s="49" t="str">
        <f t="shared" si="181"/>
        <v xml:space="preserve">     L00506 - CURTUME BAGE LTDA</v>
      </c>
      <c r="AJ671" t="str">
        <f t="shared" si="182"/>
        <v xml:space="preserve">     90 - SALES</v>
      </c>
      <c r="AK671" t="str">
        <f t="shared" si="183"/>
        <v/>
      </c>
      <c r="AL671">
        <f t="shared" si="184"/>
        <v>9</v>
      </c>
      <c r="AM671" t="str">
        <f t="shared" si="185"/>
        <v>2025 9</v>
      </c>
      <c r="AN671" t="str">
        <f t="shared" si="186"/>
        <v xml:space="preserve">CURTUME </v>
      </c>
    </row>
    <row r="672" spans="1:40" x14ac:dyDescent="0.35">
      <c r="A672">
        <v>84511</v>
      </c>
      <c r="B672" t="s">
        <v>274</v>
      </c>
      <c r="C672" s="31">
        <v>45966</v>
      </c>
      <c r="D672" t="s">
        <v>373</v>
      </c>
      <c r="E672" t="s">
        <v>374</v>
      </c>
      <c r="F672" t="s">
        <v>420</v>
      </c>
      <c r="G672" t="s">
        <v>421</v>
      </c>
      <c r="H672" t="s">
        <v>691</v>
      </c>
      <c r="I672" t="s">
        <v>692</v>
      </c>
      <c r="J672">
        <v>1000</v>
      </c>
      <c r="K672">
        <v>12819.800000000001</v>
      </c>
      <c r="L672">
        <v>5383.6496200000001</v>
      </c>
      <c r="M672">
        <v>2581.9299999999998</v>
      </c>
      <c r="N672">
        <v>12.819800000000001</v>
      </c>
      <c r="O672" s="32">
        <f t="shared" si="170"/>
        <v>10237.870000000001</v>
      </c>
      <c r="P672" s="32">
        <f t="shared" si="171"/>
        <v>4854.2203800000007</v>
      </c>
      <c r="Q672">
        <v>766283</v>
      </c>
      <c r="R672" t="s">
        <v>439</v>
      </c>
      <c r="S672" t="s">
        <v>439</v>
      </c>
      <c r="T672" t="str">
        <f t="shared" si="172"/>
        <v>VEN</v>
      </c>
      <c r="U672" t="s">
        <v>440</v>
      </c>
      <c r="V672" s="33">
        <f t="shared" si="173"/>
        <v>12819.800000000001</v>
      </c>
      <c r="W672">
        <f t="shared" si="174"/>
        <v>1000</v>
      </c>
      <c r="X672" s="33">
        <f t="shared" si="175"/>
        <v>10237.870000000001</v>
      </c>
      <c r="Y672" s="33">
        <f t="shared" si="176"/>
        <v>2581.9299999999998</v>
      </c>
      <c r="Z672" s="45">
        <f t="shared" si="177"/>
        <v>0.36304937518526031</v>
      </c>
      <c r="AA672" s="33">
        <f t="shared" si="178"/>
        <v>4654.2203800000007</v>
      </c>
      <c r="AB672" s="45">
        <f t="shared" si="179"/>
        <v>0.45460827105638185</v>
      </c>
      <c r="AC672" s="33" t="str">
        <f>IFERROR($X672/VLOOKUP(CONCATENATE("USD",C672),[1]GEINDICE!AR$1:AS$65536,2,0),"")</f>
        <v/>
      </c>
      <c r="AD672" s="33" t="str">
        <f>IFERROR($AA672/VLOOKUP(CONCATENATE("USD",C672),[1]GEINDICE!AR$1:AS$65536,2,0),"")</f>
        <v/>
      </c>
      <c r="AE672" s="33" t="str">
        <f>IFERROR($X672/VLOOKUP(CONCATENATE("EUR",C672),[1]GEINDICE!AR$1:AS$65536,2,0),"")</f>
        <v/>
      </c>
      <c r="AF672" s="33" t="str">
        <f>IFERROR($AA672/VLOOKUP(CONCATENATE("EUR",C672),[1]GEINDICE!AR$1:AS$65536,2,0),"")</f>
        <v/>
      </c>
      <c r="AG672" s="48" t="str">
        <f>VLOOKUP(E672,[1]Apresentação!AW$1:AX$65536,2,0)</f>
        <v xml:space="preserve">                    2 - LEATHER AUXILIARIES</v>
      </c>
      <c r="AH672" s="48" t="str">
        <f t="shared" si="180"/>
        <v xml:space="preserve">         5204000043 - NOVALTAN CS BR</v>
      </c>
      <c r="AI672" s="49" t="str">
        <f t="shared" si="181"/>
        <v xml:space="preserve">     L00506 - CURTUME BAGE LTDA</v>
      </c>
      <c r="AJ672" t="str">
        <f t="shared" si="182"/>
        <v xml:space="preserve">     90 - SALES</v>
      </c>
      <c r="AK672" t="str">
        <f t="shared" si="183"/>
        <v/>
      </c>
      <c r="AL672">
        <f t="shared" si="184"/>
        <v>11</v>
      </c>
      <c r="AM672" t="str">
        <f t="shared" si="185"/>
        <v>2025 11</v>
      </c>
      <c r="AN672" t="str">
        <f t="shared" si="186"/>
        <v xml:space="preserve">CURTUME </v>
      </c>
    </row>
    <row r="673" spans="1:40" x14ac:dyDescent="0.35">
      <c r="A673">
        <v>84789</v>
      </c>
      <c r="B673" t="s">
        <v>274</v>
      </c>
      <c r="C673" s="31">
        <v>45986</v>
      </c>
      <c r="D673" t="s">
        <v>373</v>
      </c>
      <c r="E673" t="s">
        <v>374</v>
      </c>
      <c r="F673" t="s">
        <v>420</v>
      </c>
      <c r="G673" t="s">
        <v>421</v>
      </c>
      <c r="H673" t="s">
        <v>691</v>
      </c>
      <c r="I673" t="s">
        <v>692</v>
      </c>
      <c r="J673">
        <v>150</v>
      </c>
      <c r="K673">
        <v>1938.89</v>
      </c>
      <c r="L673">
        <v>811.66548</v>
      </c>
      <c r="M673">
        <v>390.49</v>
      </c>
      <c r="N673">
        <v>12.925939999999999</v>
      </c>
      <c r="O673" s="32">
        <f t="shared" si="170"/>
        <v>1548.4</v>
      </c>
      <c r="P673" s="32">
        <f t="shared" si="171"/>
        <v>736.73452000000009</v>
      </c>
      <c r="Q673">
        <v>768206</v>
      </c>
      <c r="R673" t="s">
        <v>439</v>
      </c>
      <c r="S673" t="s">
        <v>439</v>
      </c>
      <c r="T673" t="str">
        <f t="shared" si="172"/>
        <v>VEN</v>
      </c>
      <c r="U673" t="s">
        <v>440</v>
      </c>
      <c r="V673" s="33">
        <f t="shared" si="173"/>
        <v>1938.89</v>
      </c>
      <c r="W673">
        <f t="shared" si="174"/>
        <v>150</v>
      </c>
      <c r="X673" s="33">
        <f t="shared" si="175"/>
        <v>1548.4</v>
      </c>
      <c r="Y673" s="33">
        <f t="shared" si="176"/>
        <v>390.49</v>
      </c>
      <c r="Z673" s="45">
        <f t="shared" si="177"/>
        <v>0.36450470114343775</v>
      </c>
      <c r="AA673" s="33">
        <f t="shared" si="178"/>
        <v>706.73452000000009</v>
      </c>
      <c r="AB673" s="45">
        <f t="shared" si="179"/>
        <v>0.45642890725910623</v>
      </c>
      <c r="AC673" s="33" t="str">
        <f>IFERROR($X673/VLOOKUP(CONCATENATE("USD",C673),[1]GEINDICE!AR$1:AS$65536,2,0),"")</f>
        <v/>
      </c>
      <c r="AD673" s="33" t="str">
        <f>IFERROR($AA673/VLOOKUP(CONCATENATE("USD",C673),[1]GEINDICE!AR$1:AS$65536,2,0),"")</f>
        <v/>
      </c>
      <c r="AE673" s="33" t="str">
        <f>IFERROR($X673/VLOOKUP(CONCATENATE("EUR",C673),[1]GEINDICE!AR$1:AS$65536,2,0),"")</f>
        <v/>
      </c>
      <c r="AF673" s="33" t="str">
        <f>IFERROR($AA673/VLOOKUP(CONCATENATE("EUR",C673),[1]GEINDICE!AR$1:AS$65536,2,0),"")</f>
        <v/>
      </c>
      <c r="AG673" s="48" t="str">
        <f>VLOOKUP(E673,[1]Apresentação!AW$1:AX$65536,2,0)</f>
        <v xml:space="preserve">                    2 - LEATHER AUXILIARIES</v>
      </c>
      <c r="AH673" s="48" t="str">
        <f t="shared" si="180"/>
        <v xml:space="preserve">         5204000043 - NOVALTAN CS BR</v>
      </c>
      <c r="AI673" s="49" t="str">
        <f t="shared" si="181"/>
        <v xml:space="preserve">     L00506 - CURTUME BAGE LTDA</v>
      </c>
      <c r="AJ673" t="str">
        <f t="shared" si="182"/>
        <v xml:space="preserve">     90 - SALES</v>
      </c>
      <c r="AK673" t="str">
        <f t="shared" si="183"/>
        <v/>
      </c>
      <c r="AL673">
        <f t="shared" si="184"/>
        <v>11</v>
      </c>
      <c r="AM673" t="str">
        <f t="shared" si="185"/>
        <v>2025 11</v>
      </c>
      <c r="AN673" t="str">
        <f t="shared" si="186"/>
        <v xml:space="preserve">CURTUME </v>
      </c>
    </row>
    <row r="674" spans="1:40" x14ac:dyDescent="0.35">
      <c r="A674">
        <v>81207</v>
      </c>
      <c r="B674" t="s">
        <v>274</v>
      </c>
      <c r="C674" s="31">
        <v>45695</v>
      </c>
      <c r="D674" t="s">
        <v>373</v>
      </c>
      <c r="E674" t="s">
        <v>374</v>
      </c>
      <c r="F674" t="s">
        <v>648</v>
      </c>
      <c r="G674" t="s">
        <v>649</v>
      </c>
      <c r="H674" t="s">
        <v>691</v>
      </c>
      <c r="I674" t="s">
        <v>692</v>
      </c>
      <c r="J674">
        <v>200</v>
      </c>
      <c r="K674">
        <v>2291.1</v>
      </c>
      <c r="L674">
        <v>1058.0067100000001</v>
      </c>
      <c r="M674">
        <v>461.43</v>
      </c>
      <c r="N674">
        <v>11.455489999999999</v>
      </c>
      <c r="O674" s="32">
        <f t="shared" si="170"/>
        <v>1829.6699999999998</v>
      </c>
      <c r="P674" s="32">
        <f t="shared" si="171"/>
        <v>771.66328999999973</v>
      </c>
      <c r="Q674">
        <v>709575</v>
      </c>
      <c r="R674" t="s">
        <v>298</v>
      </c>
      <c r="S674" t="s">
        <v>298</v>
      </c>
      <c r="T674" t="str">
        <f t="shared" si="172"/>
        <v>VEN</v>
      </c>
      <c r="U674" t="s">
        <v>300</v>
      </c>
      <c r="V674" s="33">
        <f t="shared" si="173"/>
        <v>2291.1</v>
      </c>
      <c r="W674">
        <f t="shared" si="174"/>
        <v>200</v>
      </c>
      <c r="X674" s="33">
        <f t="shared" si="175"/>
        <v>1829.6699999999998</v>
      </c>
      <c r="Y674" s="33">
        <f t="shared" si="176"/>
        <v>461.43</v>
      </c>
      <c r="Z674" s="45">
        <f t="shared" si="177"/>
        <v>0.31935022041813965</v>
      </c>
      <c r="AA674" s="33">
        <f t="shared" si="178"/>
        <v>731.66328999999973</v>
      </c>
      <c r="AB674" s="45">
        <f t="shared" si="179"/>
        <v>0.39988811643629713</v>
      </c>
      <c r="AC674" s="33">
        <f>IFERROR($X674/VLOOKUP(CONCATENATE("USD",C674),[1]GEINDICE!AR$1:AS$65536,2,0),"")</f>
        <v>317.88835415327412</v>
      </c>
      <c r="AD674" s="33">
        <f>IFERROR($AA674/VLOOKUP(CONCATENATE("USD",C674),[1]GEINDICE!AR$1:AS$65536,2,0),"")</f>
        <v>127.11977517938735</v>
      </c>
      <c r="AE674" s="33">
        <f>IFERROR($X674/VLOOKUP(CONCATENATE("EUR",C674),[1]GEINDICE!AR$1:AS$65536,2,0),"")</f>
        <v>307.01736722879434</v>
      </c>
      <c r="AF674" s="33">
        <f>IFERROR($AA674/VLOOKUP(CONCATENATE("EUR",C674),[1]GEINDICE!AR$1:AS$65536,2,0),"")</f>
        <v>122.77259669435351</v>
      </c>
      <c r="AG674" s="48" t="str">
        <f>VLOOKUP(E674,[1]Apresentação!AW$1:AX$65536,2,0)</f>
        <v xml:space="preserve">                    2 - LEATHER AUXILIARIES</v>
      </c>
      <c r="AH674" s="48" t="str">
        <f t="shared" si="180"/>
        <v xml:space="preserve">         5204000043 - NOVALTAN CS BR</v>
      </c>
      <c r="AI674" s="49" t="str">
        <f t="shared" si="181"/>
        <v xml:space="preserve">     L00010 - CURTUME TROPICAL LTDA</v>
      </c>
      <c r="AJ674" t="str">
        <f t="shared" si="182"/>
        <v xml:space="preserve">     90 - SALES</v>
      </c>
      <c r="AK674" t="str">
        <f t="shared" si="183"/>
        <v/>
      </c>
      <c r="AL674">
        <f t="shared" si="184"/>
        <v>2</v>
      </c>
      <c r="AM674" t="str">
        <f t="shared" si="185"/>
        <v>2025 2</v>
      </c>
      <c r="AN674" t="str">
        <f t="shared" si="186"/>
        <v xml:space="preserve">CURTUME </v>
      </c>
    </row>
    <row r="675" spans="1:40" x14ac:dyDescent="0.35">
      <c r="A675">
        <v>81096</v>
      </c>
      <c r="B675" t="s">
        <v>274</v>
      </c>
      <c r="C675" s="31">
        <v>45688</v>
      </c>
      <c r="D675" t="s">
        <v>373</v>
      </c>
      <c r="E675" t="s">
        <v>374</v>
      </c>
      <c r="F675" t="s">
        <v>669</v>
      </c>
      <c r="G675" t="s">
        <v>670</v>
      </c>
      <c r="H675" t="s">
        <v>691</v>
      </c>
      <c r="I675" t="s">
        <v>692</v>
      </c>
      <c r="J675">
        <v>350</v>
      </c>
      <c r="K675">
        <v>4909.01</v>
      </c>
      <c r="L675">
        <v>1851.51468</v>
      </c>
      <c r="M675">
        <v>988.67</v>
      </c>
      <c r="N675">
        <v>14.025729999999999</v>
      </c>
      <c r="O675" s="32">
        <f t="shared" si="170"/>
        <v>3920.34</v>
      </c>
      <c r="P675" s="32">
        <f t="shared" si="171"/>
        <v>2068.8253199999999</v>
      </c>
      <c r="Q675">
        <v>708789</v>
      </c>
      <c r="R675" t="s">
        <v>298</v>
      </c>
      <c r="S675" t="s">
        <v>298</v>
      </c>
      <c r="T675" t="str">
        <f t="shared" si="172"/>
        <v>VEN</v>
      </c>
      <c r="U675" t="s">
        <v>381</v>
      </c>
      <c r="V675" s="33">
        <f t="shared" si="173"/>
        <v>4909.01</v>
      </c>
      <c r="W675">
        <f t="shared" si="174"/>
        <v>350</v>
      </c>
      <c r="X675" s="33">
        <f t="shared" si="175"/>
        <v>3920.34</v>
      </c>
      <c r="Y675" s="33">
        <f t="shared" si="176"/>
        <v>988.67</v>
      </c>
      <c r="Z675" s="45">
        <f t="shared" si="177"/>
        <v>0.40717483158518719</v>
      </c>
      <c r="AA675" s="33">
        <f t="shared" si="178"/>
        <v>1998.8253199999999</v>
      </c>
      <c r="AB675" s="45">
        <f t="shared" si="179"/>
        <v>0.50986019579934394</v>
      </c>
      <c r="AC675" s="33">
        <f>IFERROR($X675/VLOOKUP(CONCATENATE("USD",C675),[1]GEINDICE!AR$1:AS$65536,2,0),"")</f>
        <v>672.43100461398603</v>
      </c>
      <c r="AD675" s="33">
        <f>IFERROR($AA675/VLOOKUP(CONCATENATE("USD",C675),[1]GEINDICE!AR$1:AS$65536,2,0),"")</f>
        <v>342.84580367403646</v>
      </c>
      <c r="AE675" s="33">
        <f>IFERROR($X675/VLOOKUP(CONCATENATE("EUR",C675),[1]GEINDICE!AR$1:AS$65536,2,0),"")</f>
        <v>646.75003299458888</v>
      </c>
      <c r="AF675" s="33">
        <f>IFERROR($AA675/VLOOKUP(CONCATENATE("EUR",C675),[1]GEINDICE!AR$1:AS$65536,2,0),"")</f>
        <v>329.75209845585323</v>
      </c>
      <c r="AG675" s="48" t="str">
        <f>VLOOKUP(E675,[1]Apresentação!AW$1:AX$65536,2,0)</f>
        <v xml:space="preserve">                    2 - LEATHER AUXILIARIES</v>
      </c>
      <c r="AH675" s="48" t="str">
        <f t="shared" si="180"/>
        <v xml:space="preserve">         5204000043 - NOVALTAN CS BR</v>
      </c>
      <c r="AI675" s="49" t="str">
        <f t="shared" si="181"/>
        <v xml:space="preserve">     L00456 - IVAN JUNIOR DE ANDRADE EEPP</v>
      </c>
      <c r="AJ675" t="str">
        <f t="shared" si="182"/>
        <v xml:space="preserve">     90 - SALES</v>
      </c>
      <c r="AK675" t="str">
        <f t="shared" si="183"/>
        <v/>
      </c>
      <c r="AL675">
        <f t="shared" si="184"/>
        <v>1</v>
      </c>
      <c r="AM675" t="str">
        <f t="shared" si="185"/>
        <v>2025 1</v>
      </c>
      <c r="AN675" t="str">
        <f t="shared" si="186"/>
        <v xml:space="preserve">IVAN </v>
      </c>
    </row>
    <row r="676" spans="1:40" x14ac:dyDescent="0.35">
      <c r="A676">
        <v>81201</v>
      </c>
      <c r="B676" t="s">
        <v>274</v>
      </c>
      <c r="C676" s="31">
        <v>45695</v>
      </c>
      <c r="D676" t="s">
        <v>373</v>
      </c>
      <c r="E676" t="s">
        <v>374</v>
      </c>
      <c r="F676" t="s">
        <v>669</v>
      </c>
      <c r="G676" t="s">
        <v>670</v>
      </c>
      <c r="H676" t="s">
        <v>691</v>
      </c>
      <c r="I676" t="s">
        <v>692</v>
      </c>
      <c r="J676">
        <v>350</v>
      </c>
      <c r="K676">
        <v>4813.33</v>
      </c>
      <c r="L676">
        <v>1851.5117399999999</v>
      </c>
      <c r="M676">
        <v>969.41</v>
      </c>
      <c r="N676">
        <v>13.752369999999999</v>
      </c>
      <c r="O676" s="32">
        <f t="shared" si="170"/>
        <v>3843.92</v>
      </c>
      <c r="P676" s="32">
        <f t="shared" si="171"/>
        <v>1992.4082600000002</v>
      </c>
      <c r="Q676">
        <v>709506</v>
      </c>
      <c r="R676" t="s">
        <v>298</v>
      </c>
      <c r="S676" t="s">
        <v>298</v>
      </c>
      <c r="T676" t="str">
        <f t="shared" si="172"/>
        <v>VEN</v>
      </c>
      <c r="U676" t="s">
        <v>300</v>
      </c>
      <c r="V676" s="33">
        <f t="shared" si="173"/>
        <v>4813.33</v>
      </c>
      <c r="W676">
        <f t="shared" si="174"/>
        <v>350</v>
      </c>
      <c r="X676" s="33">
        <f t="shared" si="175"/>
        <v>3843.92</v>
      </c>
      <c r="Y676" s="33">
        <f t="shared" si="176"/>
        <v>969.41</v>
      </c>
      <c r="Z676" s="45">
        <f t="shared" si="177"/>
        <v>0.39939257437158893</v>
      </c>
      <c r="AA676" s="33">
        <f t="shared" si="178"/>
        <v>1922.4082600000002</v>
      </c>
      <c r="AB676" s="45">
        <f t="shared" si="179"/>
        <v>0.50011661533018381</v>
      </c>
      <c r="AC676" s="33">
        <f>IFERROR($X676/VLOOKUP(CONCATENATE("USD",C676),[1]GEINDICE!AR$1:AS$65536,2,0),"")</f>
        <v>667.84578765397782</v>
      </c>
      <c r="AD676" s="33">
        <f>IFERROR($AA676/VLOOKUP(CONCATENATE("USD",C676),[1]GEINDICE!AR$1:AS$65536,2,0),"")</f>
        <v>334.00077488402803</v>
      </c>
      <c r="AE676" s="33">
        <f>IFERROR($X676/VLOOKUP(CONCATENATE("EUR",C676),[1]GEINDICE!AR$1:AS$65536,2,0),"")</f>
        <v>645.00713147076101</v>
      </c>
      <c r="AF676" s="33">
        <f>IFERROR($AA676/VLOOKUP(CONCATENATE("EUR",C676),[1]GEINDICE!AR$1:AS$65536,2,0),"")</f>
        <v>322.57878345498784</v>
      </c>
      <c r="AG676" s="48" t="str">
        <f>VLOOKUP(E676,[1]Apresentação!AW$1:AX$65536,2,0)</f>
        <v xml:space="preserve">                    2 - LEATHER AUXILIARIES</v>
      </c>
      <c r="AH676" s="48" t="str">
        <f t="shared" si="180"/>
        <v xml:space="preserve">         5204000043 - NOVALTAN CS BR</v>
      </c>
      <c r="AI676" s="49" t="str">
        <f t="shared" si="181"/>
        <v xml:space="preserve">     L00456 - IVAN JUNIOR DE ANDRADE EEPP</v>
      </c>
      <c r="AJ676" t="str">
        <f t="shared" si="182"/>
        <v xml:space="preserve">     90 - SALES</v>
      </c>
      <c r="AK676" t="str">
        <f t="shared" si="183"/>
        <v/>
      </c>
      <c r="AL676">
        <f t="shared" si="184"/>
        <v>2</v>
      </c>
      <c r="AM676" t="str">
        <f t="shared" si="185"/>
        <v>2025 2</v>
      </c>
      <c r="AN676" t="str">
        <f t="shared" si="186"/>
        <v xml:space="preserve">IVAN </v>
      </c>
    </row>
    <row r="677" spans="1:40" x14ac:dyDescent="0.35">
      <c r="A677">
        <v>81010</v>
      </c>
      <c r="B677" t="s">
        <v>274</v>
      </c>
      <c r="C677" s="31">
        <v>45681</v>
      </c>
      <c r="D677" t="s">
        <v>373</v>
      </c>
      <c r="E677" t="s">
        <v>374</v>
      </c>
      <c r="F677" t="s">
        <v>669</v>
      </c>
      <c r="G677" t="s">
        <v>670</v>
      </c>
      <c r="H677" t="s">
        <v>691</v>
      </c>
      <c r="I677" t="s">
        <v>692</v>
      </c>
      <c r="J677">
        <v>350</v>
      </c>
      <c r="K677">
        <v>4941.7</v>
      </c>
      <c r="L677">
        <v>1870.57251</v>
      </c>
      <c r="M677">
        <v>995.25</v>
      </c>
      <c r="N677">
        <v>14.11914</v>
      </c>
      <c r="O677" s="32">
        <f t="shared" si="170"/>
        <v>3946.45</v>
      </c>
      <c r="P677" s="32">
        <f t="shared" si="171"/>
        <v>2075.8774899999999</v>
      </c>
      <c r="Q677">
        <v>708089</v>
      </c>
      <c r="R677" t="s">
        <v>298</v>
      </c>
      <c r="S677" t="s">
        <v>298</v>
      </c>
      <c r="T677" t="str">
        <f t="shared" si="172"/>
        <v>VEN</v>
      </c>
      <c r="U677" t="s">
        <v>300</v>
      </c>
      <c r="V677" s="33">
        <f t="shared" si="173"/>
        <v>4941.7</v>
      </c>
      <c r="W677">
        <f t="shared" si="174"/>
        <v>350</v>
      </c>
      <c r="X677" s="33">
        <f t="shared" si="175"/>
        <v>3946.45</v>
      </c>
      <c r="Y677" s="33">
        <f t="shared" si="176"/>
        <v>995.25</v>
      </c>
      <c r="Z677" s="45">
        <f t="shared" si="177"/>
        <v>0.4059083898253637</v>
      </c>
      <c r="AA677" s="33">
        <f t="shared" si="178"/>
        <v>2005.8774899999999</v>
      </c>
      <c r="AB677" s="45">
        <f t="shared" si="179"/>
        <v>0.50827388919155192</v>
      </c>
      <c r="AC677" s="33">
        <f>IFERROR($X677/VLOOKUP(CONCATENATE("USD",C677),[1]GEINDICE!AR$1:AS$65536,2,0),"")</f>
        <v>669.74119643614756</v>
      </c>
      <c r="AD677" s="33">
        <f>IFERROR($AA677/VLOOKUP(CONCATENATE("USD",C677),[1]GEINDICE!AR$1:AS$65536,2,0),"")</f>
        <v>340.41196266440386</v>
      </c>
      <c r="AE677" s="33">
        <f>IFERROR($X677/VLOOKUP(CONCATENATE("EUR",C677),[1]GEINDICE!AR$1:AS$65536,2,0),"")</f>
        <v>636.82206193219395</v>
      </c>
      <c r="AF677" s="33">
        <f>IFERROR($AA677/VLOOKUP(CONCATENATE("EUR",C677),[1]GEINDICE!AR$1:AS$65536,2,0),"")</f>
        <v>323.68002614125953</v>
      </c>
      <c r="AG677" s="48" t="str">
        <f>VLOOKUP(E677,[1]Apresentação!AW$1:AX$65536,2,0)</f>
        <v xml:space="preserve">                    2 - LEATHER AUXILIARIES</v>
      </c>
      <c r="AH677" s="48" t="str">
        <f t="shared" si="180"/>
        <v xml:space="preserve">         5204000043 - NOVALTAN CS BR</v>
      </c>
      <c r="AI677" s="49" t="str">
        <f t="shared" si="181"/>
        <v xml:space="preserve">     L00456 - IVAN JUNIOR DE ANDRADE EEPP</v>
      </c>
      <c r="AJ677" t="str">
        <f t="shared" si="182"/>
        <v xml:space="preserve">     90 - SALES</v>
      </c>
      <c r="AK677" t="str">
        <f t="shared" si="183"/>
        <v/>
      </c>
      <c r="AL677">
        <f t="shared" si="184"/>
        <v>1</v>
      </c>
      <c r="AM677" t="str">
        <f t="shared" si="185"/>
        <v>2025 1</v>
      </c>
      <c r="AN677" t="str">
        <f t="shared" si="186"/>
        <v xml:space="preserve">IVAN </v>
      </c>
    </row>
    <row r="678" spans="1:40" x14ac:dyDescent="0.35">
      <c r="A678">
        <v>82233</v>
      </c>
      <c r="B678" t="s">
        <v>274</v>
      </c>
      <c r="C678" s="31">
        <v>45777</v>
      </c>
      <c r="D678" t="s">
        <v>373</v>
      </c>
      <c r="E678" t="s">
        <v>374</v>
      </c>
      <c r="F678" t="s">
        <v>669</v>
      </c>
      <c r="G678" t="s">
        <v>670</v>
      </c>
      <c r="H678" t="s">
        <v>691</v>
      </c>
      <c r="I678" t="s">
        <v>692</v>
      </c>
      <c r="J678">
        <v>400</v>
      </c>
      <c r="K678">
        <v>5368.88</v>
      </c>
      <c r="L678">
        <v>2213.8484699999999</v>
      </c>
      <c r="M678">
        <v>1081.3</v>
      </c>
      <c r="N678">
        <v>13.42221</v>
      </c>
      <c r="O678" s="32">
        <f t="shared" si="170"/>
        <v>4287.58</v>
      </c>
      <c r="P678" s="32">
        <f t="shared" si="171"/>
        <v>2073.73153</v>
      </c>
      <c r="Q678">
        <v>735279</v>
      </c>
      <c r="R678" t="s">
        <v>298</v>
      </c>
      <c r="S678" t="s">
        <v>298</v>
      </c>
      <c r="T678" t="str">
        <f t="shared" si="172"/>
        <v>VEN</v>
      </c>
      <c r="U678" t="s">
        <v>381</v>
      </c>
      <c r="V678" s="33">
        <f t="shared" si="173"/>
        <v>5368.88</v>
      </c>
      <c r="W678">
        <f t="shared" si="174"/>
        <v>400</v>
      </c>
      <c r="X678" s="33">
        <f t="shared" si="175"/>
        <v>4287.58</v>
      </c>
      <c r="Y678" s="33">
        <f t="shared" si="176"/>
        <v>1081.3</v>
      </c>
      <c r="Z678" s="45">
        <f t="shared" si="177"/>
        <v>0.37134961667982891</v>
      </c>
      <c r="AA678" s="33">
        <f t="shared" si="178"/>
        <v>1993.73153</v>
      </c>
      <c r="AB678" s="45">
        <f t="shared" si="179"/>
        <v>0.46500159297319232</v>
      </c>
      <c r="AC678" s="33">
        <f>IFERROR($X678/VLOOKUP(CONCATENATE("USD",C678),[1]GEINDICE!AR$1:AS$65536,2,0),"")</f>
        <v>757.41591294516672</v>
      </c>
      <c r="AD678" s="33">
        <f>IFERROR($AA678/VLOOKUP(CONCATENATE("USD",C678),[1]GEINDICE!AR$1:AS$65536,2,0),"")</f>
        <v>352.19960606274731</v>
      </c>
      <c r="AE678" s="33">
        <f>IFERROR($X678/VLOOKUP(CONCATENATE("EUR",C678),[1]GEINDICE!AR$1:AS$65536,2,0),"")</f>
        <v>667.26531374501985</v>
      </c>
      <c r="AF678" s="33">
        <f>IFERROR($AA678/VLOOKUP(CONCATENATE("EUR",C678),[1]GEINDICE!AR$1:AS$65536,2,0),"")</f>
        <v>310.27943382719121</v>
      </c>
      <c r="AG678" s="48" t="str">
        <f>VLOOKUP(E678,[1]Apresentação!AW$1:AX$65536,2,0)</f>
        <v xml:space="preserve">                    2 - LEATHER AUXILIARIES</v>
      </c>
      <c r="AH678" s="48" t="str">
        <f t="shared" si="180"/>
        <v xml:space="preserve">         5204000043 - NOVALTAN CS BR</v>
      </c>
      <c r="AI678" s="49" t="str">
        <f t="shared" si="181"/>
        <v xml:space="preserve">     L00456 - IVAN JUNIOR DE ANDRADE EEPP</v>
      </c>
      <c r="AJ678" t="str">
        <f t="shared" si="182"/>
        <v xml:space="preserve">     90 - SALES</v>
      </c>
      <c r="AK678" t="str">
        <f t="shared" si="183"/>
        <v/>
      </c>
      <c r="AL678">
        <f t="shared" si="184"/>
        <v>4</v>
      </c>
      <c r="AM678" t="str">
        <f t="shared" si="185"/>
        <v>2025 4</v>
      </c>
      <c r="AN678" t="str">
        <f t="shared" si="186"/>
        <v xml:space="preserve">IVAN </v>
      </c>
    </row>
    <row r="679" spans="1:40" x14ac:dyDescent="0.35">
      <c r="A679">
        <v>82243</v>
      </c>
      <c r="B679" t="s">
        <v>274</v>
      </c>
      <c r="C679" s="31">
        <v>45777</v>
      </c>
      <c r="D679" t="s">
        <v>373</v>
      </c>
      <c r="E679" t="s">
        <v>374</v>
      </c>
      <c r="F679" t="s">
        <v>648</v>
      </c>
      <c r="G679" t="s">
        <v>649</v>
      </c>
      <c r="H679" t="s">
        <v>691</v>
      </c>
      <c r="I679" t="s">
        <v>692</v>
      </c>
      <c r="J679">
        <v>200</v>
      </c>
      <c r="K679">
        <v>2349.0300000000002</v>
      </c>
      <c r="L679">
        <v>1106.9242400000001</v>
      </c>
      <c r="M679">
        <v>473.09</v>
      </c>
      <c r="N679">
        <v>11.745139999999999</v>
      </c>
      <c r="O679" s="32">
        <f t="shared" si="170"/>
        <v>1875.9400000000003</v>
      </c>
      <c r="P679" s="32">
        <f t="shared" si="171"/>
        <v>769.01576000000023</v>
      </c>
      <c r="Q679">
        <v>735384</v>
      </c>
      <c r="R679" t="s">
        <v>298</v>
      </c>
      <c r="S679" t="s">
        <v>298</v>
      </c>
      <c r="T679" t="str">
        <f t="shared" si="172"/>
        <v>VEN</v>
      </c>
      <c r="U679" t="s">
        <v>300</v>
      </c>
      <c r="V679" s="33">
        <f t="shared" si="173"/>
        <v>2349.0300000000002</v>
      </c>
      <c r="W679">
        <f t="shared" si="174"/>
        <v>200</v>
      </c>
      <c r="X679" s="33">
        <f t="shared" si="175"/>
        <v>1875.9400000000003</v>
      </c>
      <c r="Y679" s="33">
        <f t="shared" si="176"/>
        <v>473.09</v>
      </c>
      <c r="Z679" s="45">
        <f t="shared" si="177"/>
        <v>0.31034757325364093</v>
      </c>
      <c r="AA679" s="33">
        <f t="shared" si="178"/>
        <v>729.01576000000023</v>
      </c>
      <c r="AB679" s="45">
        <f t="shared" si="179"/>
        <v>0.38861358039169702</v>
      </c>
      <c r="AC679" s="33">
        <f>IFERROR($X679/VLOOKUP(CONCATENATE("USD",C679),[1]GEINDICE!AR$1:AS$65536,2,0),"")</f>
        <v>331.39132278123236</v>
      </c>
      <c r="AD679" s="33">
        <f>IFERROR($AA679/VLOOKUP(CONCATENATE("USD",C679),[1]GEINDICE!AR$1:AS$65536,2,0),"")</f>
        <v>128.78316845675528</v>
      </c>
      <c r="AE679" s="33">
        <f>IFERROR($X679/VLOOKUP(CONCATENATE("EUR",C679),[1]GEINDICE!AR$1:AS$65536,2,0),"")</f>
        <v>291.94783366533869</v>
      </c>
      <c r="AF679" s="33">
        <f>IFERROR($AA679/VLOOKUP(CONCATENATE("EUR",C679),[1]GEINDICE!AR$1:AS$65536,2,0),"")</f>
        <v>113.45489292828688</v>
      </c>
      <c r="AG679" s="48" t="str">
        <f>VLOOKUP(E679,[1]Apresentação!AW$1:AX$65536,2,0)</f>
        <v xml:space="preserve">                    2 - LEATHER AUXILIARIES</v>
      </c>
      <c r="AH679" s="48" t="str">
        <f t="shared" si="180"/>
        <v xml:space="preserve">         5204000043 - NOVALTAN CS BR</v>
      </c>
      <c r="AI679" s="49" t="str">
        <f t="shared" si="181"/>
        <v xml:space="preserve">     L00010 - CURTUME TROPICAL LTDA</v>
      </c>
      <c r="AJ679" t="str">
        <f t="shared" si="182"/>
        <v xml:space="preserve">     90 - SALES</v>
      </c>
      <c r="AK679" t="str">
        <f t="shared" si="183"/>
        <v/>
      </c>
      <c r="AL679">
        <f t="shared" si="184"/>
        <v>4</v>
      </c>
      <c r="AM679" t="str">
        <f t="shared" si="185"/>
        <v>2025 4</v>
      </c>
      <c r="AN679" t="str">
        <f t="shared" si="186"/>
        <v xml:space="preserve">CURTUME </v>
      </c>
    </row>
    <row r="680" spans="1:40" x14ac:dyDescent="0.35">
      <c r="A680">
        <v>81736</v>
      </c>
      <c r="B680" t="s">
        <v>274</v>
      </c>
      <c r="C680" s="31">
        <v>45737</v>
      </c>
      <c r="D680" t="s">
        <v>373</v>
      </c>
      <c r="E680" t="s">
        <v>374</v>
      </c>
      <c r="F680" t="s">
        <v>669</v>
      </c>
      <c r="G680" t="s">
        <v>670</v>
      </c>
      <c r="H680" t="s">
        <v>691</v>
      </c>
      <c r="I680" t="s">
        <v>692</v>
      </c>
      <c r="J680">
        <v>350</v>
      </c>
      <c r="K680">
        <v>4711.17</v>
      </c>
      <c r="L680">
        <v>1925.97568</v>
      </c>
      <c r="M680">
        <v>948.83</v>
      </c>
      <c r="N680">
        <v>13.460479999999999</v>
      </c>
      <c r="O680" s="32">
        <f t="shared" si="170"/>
        <v>3762.34</v>
      </c>
      <c r="P680" s="32">
        <f t="shared" si="171"/>
        <v>1836.3643200000001</v>
      </c>
      <c r="Q680">
        <v>720488</v>
      </c>
      <c r="R680" t="s">
        <v>298</v>
      </c>
      <c r="S680" t="s">
        <v>298</v>
      </c>
      <c r="T680" t="str">
        <f t="shared" si="172"/>
        <v>VEN</v>
      </c>
      <c r="U680" t="s">
        <v>300</v>
      </c>
      <c r="V680" s="33">
        <f t="shared" si="173"/>
        <v>4711.17</v>
      </c>
      <c r="W680">
        <f t="shared" si="174"/>
        <v>350</v>
      </c>
      <c r="X680" s="33">
        <f t="shared" si="175"/>
        <v>3762.34</v>
      </c>
      <c r="Y680" s="33">
        <f t="shared" si="176"/>
        <v>948.83</v>
      </c>
      <c r="Z680" s="45">
        <f t="shared" si="177"/>
        <v>0.37493113600230943</v>
      </c>
      <c r="AA680" s="33">
        <f t="shared" si="178"/>
        <v>1766.3643200000001</v>
      </c>
      <c r="AB680" s="45">
        <f t="shared" si="179"/>
        <v>0.46948556483465081</v>
      </c>
      <c r="AC680" s="33">
        <f>IFERROR($X680/VLOOKUP(CONCATENATE("USD",C680),[1]GEINDICE!AR$1:AS$65536,2,0),"")</f>
        <v>657.28062053423253</v>
      </c>
      <c r="AD680" s="33">
        <f>IFERROR($AA680/VLOOKUP(CONCATENATE("USD",C680),[1]GEINDICE!AR$1:AS$65536,2,0),"")</f>
        <v>308.58376338638391</v>
      </c>
      <c r="AE680" s="33">
        <f>IFERROR($X680/VLOOKUP(CONCATENATE("EUR",C680),[1]GEINDICE!AR$1:AS$65536,2,0),"")</f>
        <v>608.20239249919177</v>
      </c>
      <c r="AF680" s="33">
        <f>IFERROR($AA680/VLOOKUP(CONCATENATE("EUR",C680),[1]GEINDICE!AR$1:AS$65536,2,0),"")</f>
        <v>285.542243776269</v>
      </c>
      <c r="AG680" s="48" t="str">
        <f>VLOOKUP(E680,[1]Apresentação!AW$1:AX$65536,2,0)</f>
        <v xml:space="preserve">                    2 - LEATHER AUXILIARIES</v>
      </c>
      <c r="AH680" s="48" t="str">
        <f t="shared" si="180"/>
        <v xml:space="preserve">         5204000043 - NOVALTAN CS BR</v>
      </c>
      <c r="AI680" s="49" t="str">
        <f t="shared" si="181"/>
        <v xml:space="preserve">     L00456 - IVAN JUNIOR DE ANDRADE EEPP</v>
      </c>
      <c r="AJ680" t="str">
        <f t="shared" si="182"/>
        <v xml:space="preserve">     90 - SALES</v>
      </c>
      <c r="AK680" t="str">
        <f t="shared" si="183"/>
        <v/>
      </c>
      <c r="AL680">
        <f t="shared" si="184"/>
        <v>3</v>
      </c>
      <c r="AM680" t="str">
        <f t="shared" si="185"/>
        <v>2025 3</v>
      </c>
      <c r="AN680" t="str">
        <f t="shared" si="186"/>
        <v xml:space="preserve">IVAN </v>
      </c>
    </row>
    <row r="681" spans="1:40" x14ac:dyDescent="0.35">
      <c r="A681">
        <v>82021</v>
      </c>
      <c r="B681" t="s">
        <v>274</v>
      </c>
      <c r="C681" s="31">
        <v>45758</v>
      </c>
      <c r="D681" t="s">
        <v>373</v>
      </c>
      <c r="E681" t="s">
        <v>374</v>
      </c>
      <c r="F681" t="s">
        <v>669</v>
      </c>
      <c r="G681" t="s">
        <v>670</v>
      </c>
      <c r="H681" t="s">
        <v>691</v>
      </c>
      <c r="I681" t="s">
        <v>692</v>
      </c>
      <c r="J681">
        <v>350</v>
      </c>
      <c r="K681">
        <v>4918.07</v>
      </c>
      <c r="L681">
        <v>1937.11742</v>
      </c>
      <c r="M681">
        <v>990.5</v>
      </c>
      <c r="N681">
        <v>14.051639999999999</v>
      </c>
      <c r="O681" s="32">
        <f t="shared" si="170"/>
        <v>3927.5699999999997</v>
      </c>
      <c r="P681" s="32">
        <f t="shared" si="171"/>
        <v>1990.4525799999997</v>
      </c>
      <c r="Q681">
        <v>728449</v>
      </c>
      <c r="R681" t="s">
        <v>298</v>
      </c>
      <c r="S681" t="s">
        <v>298</v>
      </c>
      <c r="T681" t="str">
        <f t="shared" si="172"/>
        <v>VEN</v>
      </c>
      <c r="U681" t="s">
        <v>381</v>
      </c>
      <c r="V681" s="33">
        <f t="shared" si="173"/>
        <v>4918.07</v>
      </c>
      <c r="W681">
        <f t="shared" si="174"/>
        <v>350</v>
      </c>
      <c r="X681" s="33">
        <f t="shared" si="175"/>
        <v>3927.5699999999997</v>
      </c>
      <c r="Y681" s="33">
        <f t="shared" si="176"/>
        <v>990.5</v>
      </c>
      <c r="Z681" s="45">
        <f t="shared" si="177"/>
        <v>0.39048906989937104</v>
      </c>
      <c r="AA681" s="33">
        <f t="shared" si="178"/>
        <v>1920.4525799999997</v>
      </c>
      <c r="AB681" s="45">
        <f t="shared" si="179"/>
        <v>0.48896711707238821</v>
      </c>
      <c r="AC681" s="33">
        <f>IFERROR($X681/VLOOKUP(CONCATENATE("USD",C681),[1]GEINDICE!AR$1:AS$65536,2,0),"")</f>
        <v>668.67051432657433</v>
      </c>
      <c r="AD681" s="33">
        <f>IFERROR($AA681/VLOOKUP(CONCATENATE("USD",C681),[1]GEINDICE!AR$1:AS$65536,2,0),"")</f>
        <v>326.95789366157612</v>
      </c>
      <c r="AE681" s="33">
        <f>IFERROR($X681/VLOOKUP(CONCATENATE("EUR",C681),[1]GEINDICE!AR$1:AS$65536,2,0),"")</f>
        <v>590.54098755036978</v>
      </c>
      <c r="AF681" s="33">
        <f>IFERROR($AA681/VLOOKUP(CONCATENATE("EUR",C681),[1]GEINDICE!AR$1:AS$65536,2,0),"")</f>
        <v>288.75512419558544</v>
      </c>
      <c r="AG681" s="48" t="str">
        <f>VLOOKUP(E681,[1]Apresentação!AW$1:AX$65536,2,0)</f>
        <v xml:space="preserve">                    2 - LEATHER AUXILIARIES</v>
      </c>
      <c r="AH681" s="48" t="str">
        <f t="shared" si="180"/>
        <v xml:space="preserve">         5204000043 - NOVALTAN CS BR</v>
      </c>
      <c r="AI681" s="49" t="str">
        <f t="shared" si="181"/>
        <v xml:space="preserve">     L00456 - IVAN JUNIOR DE ANDRADE EEPP</v>
      </c>
      <c r="AJ681" t="str">
        <f t="shared" si="182"/>
        <v xml:space="preserve">     90 - SALES</v>
      </c>
      <c r="AK681" t="str">
        <f t="shared" si="183"/>
        <v/>
      </c>
      <c r="AL681">
        <f t="shared" si="184"/>
        <v>4</v>
      </c>
      <c r="AM681" t="str">
        <f t="shared" si="185"/>
        <v>2025 4</v>
      </c>
      <c r="AN681" t="str">
        <f t="shared" si="186"/>
        <v xml:space="preserve">IVAN </v>
      </c>
    </row>
    <row r="682" spans="1:40" x14ac:dyDescent="0.35">
      <c r="A682">
        <v>82026</v>
      </c>
      <c r="B682" t="s">
        <v>274</v>
      </c>
      <c r="C682" s="31">
        <v>45758</v>
      </c>
      <c r="D682" t="s">
        <v>373</v>
      </c>
      <c r="E682" t="s">
        <v>374</v>
      </c>
      <c r="F682" t="s">
        <v>648</v>
      </c>
      <c r="G682" t="s">
        <v>649</v>
      </c>
      <c r="H682" t="s">
        <v>691</v>
      </c>
      <c r="I682" t="s">
        <v>692</v>
      </c>
      <c r="J682">
        <v>200</v>
      </c>
      <c r="K682">
        <v>2459.1799999999998</v>
      </c>
      <c r="L682">
        <v>1106.9242400000001</v>
      </c>
      <c r="M682">
        <v>495.28</v>
      </c>
      <c r="N682">
        <v>12.295919999999999</v>
      </c>
      <c r="O682" s="32">
        <f t="shared" si="170"/>
        <v>1963.8999999999999</v>
      </c>
      <c r="P682" s="32">
        <f t="shared" si="171"/>
        <v>856.97575999999981</v>
      </c>
      <c r="Q682">
        <v>728511</v>
      </c>
      <c r="R682" t="s">
        <v>298</v>
      </c>
      <c r="S682" t="s">
        <v>298</v>
      </c>
      <c r="T682" t="str">
        <f t="shared" si="172"/>
        <v>VEN</v>
      </c>
      <c r="U682" t="s">
        <v>300</v>
      </c>
      <c r="V682" s="33">
        <f t="shared" si="173"/>
        <v>2459.1799999999998</v>
      </c>
      <c r="W682">
        <f t="shared" si="174"/>
        <v>200</v>
      </c>
      <c r="X682" s="33">
        <f t="shared" si="175"/>
        <v>1963.8999999999999</v>
      </c>
      <c r="Y682" s="33">
        <f t="shared" si="176"/>
        <v>495.28</v>
      </c>
      <c r="Z682" s="45">
        <f t="shared" si="177"/>
        <v>0.33221470571491307</v>
      </c>
      <c r="AA682" s="33">
        <f t="shared" si="178"/>
        <v>816.97575999999981</v>
      </c>
      <c r="AB682" s="45">
        <f t="shared" si="179"/>
        <v>0.41599661897245271</v>
      </c>
      <c r="AC682" s="33">
        <f>IFERROR($X682/VLOOKUP(CONCATENATE("USD",C682),[1]GEINDICE!AR$1:AS$65536,2,0),"")</f>
        <v>334.35483596370256</v>
      </c>
      <c r="AD682" s="33">
        <f>IFERROR($AA682/VLOOKUP(CONCATENATE("USD",C682),[1]GEINDICE!AR$1:AS$65536,2,0),"")</f>
        <v>139.0904812979893</v>
      </c>
      <c r="AE682" s="33">
        <f>IFERROR($X682/VLOOKUP(CONCATENATE("EUR",C682),[1]GEINDICE!AR$1:AS$65536,2,0),"")</f>
        <v>295.28778492812893</v>
      </c>
      <c r="AF682" s="33">
        <f>IFERROR($AA682/VLOOKUP(CONCATENATE("EUR",C682),[1]GEINDICE!AR$1:AS$65536,2,0),"")</f>
        <v>122.83872015396641</v>
      </c>
      <c r="AG682" s="48" t="str">
        <f>VLOOKUP(E682,[1]Apresentação!AW$1:AX$65536,2,0)</f>
        <v xml:space="preserve">                    2 - LEATHER AUXILIARIES</v>
      </c>
      <c r="AH682" s="48" t="str">
        <f t="shared" si="180"/>
        <v xml:space="preserve">         5204000043 - NOVALTAN CS BR</v>
      </c>
      <c r="AI682" s="49" t="str">
        <f t="shared" si="181"/>
        <v xml:space="preserve">     L00010 - CURTUME TROPICAL LTDA</v>
      </c>
      <c r="AJ682" t="str">
        <f t="shared" si="182"/>
        <v xml:space="preserve">     90 - SALES</v>
      </c>
      <c r="AK682" t="str">
        <f t="shared" si="183"/>
        <v/>
      </c>
      <c r="AL682">
        <f t="shared" si="184"/>
        <v>4</v>
      </c>
      <c r="AM682" t="str">
        <f t="shared" si="185"/>
        <v>2025 4</v>
      </c>
      <c r="AN682" t="str">
        <f t="shared" si="186"/>
        <v xml:space="preserve">CURTUME </v>
      </c>
    </row>
    <row r="683" spans="1:40" x14ac:dyDescent="0.35">
      <c r="A683">
        <v>81460</v>
      </c>
      <c r="B683" t="s">
        <v>274</v>
      </c>
      <c r="C683" s="31">
        <v>45716</v>
      </c>
      <c r="D683" t="s">
        <v>373</v>
      </c>
      <c r="E683" t="s">
        <v>374</v>
      </c>
      <c r="F683" t="s">
        <v>669</v>
      </c>
      <c r="G683" t="s">
        <v>670</v>
      </c>
      <c r="H683" t="s">
        <v>691</v>
      </c>
      <c r="I683" t="s">
        <v>692</v>
      </c>
      <c r="J683">
        <v>350</v>
      </c>
      <c r="K683">
        <v>4844.28</v>
      </c>
      <c r="L683">
        <v>1879.1743100000001</v>
      </c>
      <c r="M683">
        <v>975.64</v>
      </c>
      <c r="N683">
        <v>13.840800000000002</v>
      </c>
      <c r="O683" s="32">
        <f t="shared" si="170"/>
        <v>3868.64</v>
      </c>
      <c r="P683" s="32">
        <f t="shared" si="171"/>
        <v>1989.4656899999998</v>
      </c>
      <c r="Q683">
        <v>712548</v>
      </c>
      <c r="R683" t="s">
        <v>298</v>
      </c>
      <c r="S683" t="s">
        <v>298</v>
      </c>
      <c r="T683" t="str">
        <f t="shared" si="172"/>
        <v>VEN</v>
      </c>
      <c r="U683" t="s">
        <v>381</v>
      </c>
      <c r="V683" s="33">
        <f t="shared" si="173"/>
        <v>4844.28</v>
      </c>
      <c r="W683">
        <f t="shared" si="174"/>
        <v>350</v>
      </c>
      <c r="X683" s="33">
        <f t="shared" si="175"/>
        <v>3868.64</v>
      </c>
      <c r="Y683" s="33">
        <f t="shared" si="176"/>
        <v>975.64</v>
      </c>
      <c r="Z683" s="45">
        <f t="shared" si="177"/>
        <v>0.39623343200640754</v>
      </c>
      <c r="AA683" s="33">
        <f t="shared" si="178"/>
        <v>1919.4656899999998</v>
      </c>
      <c r="AB683" s="45">
        <f t="shared" si="179"/>
        <v>0.49616032766036638</v>
      </c>
      <c r="AC683" s="33">
        <f>IFERROR($X683/VLOOKUP(CONCATENATE("USD",C683),[1]GEINDICE!AR$1:AS$65536,2,0),"")</f>
        <v>661.44166324716173</v>
      </c>
      <c r="AD683" s="33">
        <f>IFERROR($AA683/VLOOKUP(CONCATENATE("USD",C683),[1]GEINDICE!AR$1:AS$65536,2,0),"")</f>
        <v>328.1811123649295</v>
      </c>
      <c r="AE683" s="33">
        <f>IFERROR($X683/VLOOKUP(CONCATENATE("EUR",C683),[1]GEINDICE!AR$1:AS$65536,2,0),"")</f>
        <v>635.99658052212783</v>
      </c>
      <c r="AF683" s="33">
        <f>IFERROR($AA683/VLOOKUP(CONCATENATE("EUR",C683),[1]GEINDICE!AR$1:AS$65536,2,0),"")</f>
        <v>315.55627178273159</v>
      </c>
      <c r="AG683" s="48" t="str">
        <f>VLOOKUP(E683,[1]Apresentação!AW$1:AX$65536,2,0)</f>
        <v xml:space="preserve">                    2 - LEATHER AUXILIARIES</v>
      </c>
      <c r="AH683" s="48" t="str">
        <f t="shared" si="180"/>
        <v xml:space="preserve">         5204000043 - NOVALTAN CS BR</v>
      </c>
      <c r="AI683" s="49" t="str">
        <f t="shared" si="181"/>
        <v xml:space="preserve">     L00456 - IVAN JUNIOR DE ANDRADE EEPP</v>
      </c>
      <c r="AJ683" t="str">
        <f t="shared" si="182"/>
        <v xml:space="preserve">     90 - SALES</v>
      </c>
      <c r="AK683" t="str">
        <f t="shared" si="183"/>
        <v/>
      </c>
      <c r="AL683">
        <f t="shared" si="184"/>
        <v>2</v>
      </c>
      <c r="AM683" t="str">
        <f t="shared" si="185"/>
        <v>2025 2</v>
      </c>
      <c r="AN683" t="str">
        <f t="shared" si="186"/>
        <v xml:space="preserve">IVAN </v>
      </c>
    </row>
    <row r="684" spans="1:40" x14ac:dyDescent="0.35">
      <c r="A684">
        <v>82096</v>
      </c>
      <c r="B684" t="s">
        <v>274</v>
      </c>
      <c r="C684" s="31">
        <v>45764</v>
      </c>
      <c r="D684" t="s">
        <v>373</v>
      </c>
      <c r="E684" t="s">
        <v>374</v>
      </c>
      <c r="F684" t="s">
        <v>669</v>
      </c>
      <c r="G684" t="s">
        <v>670</v>
      </c>
      <c r="H684" t="s">
        <v>691</v>
      </c>
      <c r="I684" t="s">
        <v>692</v>
      </c>
      <c r="J684">
        <v>350</v>
      </c>
      <c r="K684">
        <v>4892.53</v>
      </c>
      <c r="L684">
        <v>1937.11742</v>
      </c>
      <c r="M684">
        <v>985.35</v>
      </c>
      <c r="N684">
        <v>13.97866</v>
      </c>
      <c r="O684" s="32">
        <f t="shared" si="170"/>
        <v>3907.18</v>
      </c>
      <c r="P684" s="32">
        <f t="shared" si="171"/>
        <v>1970.0625799999998</v>
      </c>
      <c r="Q684">
        <v>730715</v>
      </c>
      <c r="R684" t="s">
        <v>298</v>
      </c>
      <c r="S684" t="s">
        <v>298</v>
      </c>
      <c r="T684" t="str">
        <f t="shared" si="172"/>
        <v>VEN</v>
      </c>
      <c r="U684" t="s">
        <v>300</v>
      </c>
      <c r="V684" s="33">
        <f t="shared" si="173"/>
        <v>4892.53</v>
      </c>
      <c r="W684">
        <f t="shared" si="174"/>
        <v>350</v>
      </c>
      <c r="X684" s="33">
        <f t="shared" si="175"/>
        <v>3907.18</v>
      </c>
      <c r="Y684" s="33">
        <f t="shared" si="176"/>
        <v>985.35</v>
      </c>
      <c r="Z684" s="45">
        <f t="shared" si="177"/>
        <v>0.38835992421099103</v>
      </c>
      <c r="AA684" s="33">
        <f t="shared" si="178"/>
        <v>1900.0625799999998</v>
      </c>
      <c r="AB684" s="45">
        <f t="shared" si="179"/>
        <v>0.48630024211835643</v>
      </c>
      <c r="AC684" s="33">
        <f>IFERROR($X684/VLOOKUP(CONCATENATE("USD",C684),[1]GEINDICE!AR$1:AS$65536,2,0),"")</f>
        <v>667.22109325637382</v>
      </c>
      <c r="AD684" s="33">
        <f>IFERROR($AA684/VLOOKUP(CONCATENATE("USD",C684),[1]GEINDICE!AR$1:AS$65536,2,0),"")</f>
        <v>324.46977919704909</v>
      </c>
      <c r="AE684" s="33">
        <f>IFERROR($X684/VLOOKUP(CONCATENATE("EUR",C684),[1]GEINDICE!AR$1:AS$65536,2,0),"")</f>
        <v>587.03386520027641</v>
      </c>
      <c r="AF684" s="33">
        <f>IFERROR($AA684/VLOOKUP(CONCATENATE("EUR",C684),[1]GEINDICE!AR$1:AS$65536,2,0),"")</f>
        <v>285.47471077856903</v>
      </c>
      <c r="AG684" s="48" t="str">
        <f>VLOOKUP(E684,[1]Apresentação!AW$1:AX$65536,2,0)</f>
        <v xml:space="preserve">                    2 - LEATHER AUXILIARIES</v>
      </c>
      <c r="AH684" s="48" t="str">
        <f t="shared" si="180"/>
        <v xml:space="preserve">         5204000043 - NOVALTAN CS BR</v>
      </c>
      <c r="AI684" s="49" t="str">
        <f t="shared" si="181"/>
        <v xml:space="preserve">     L00456 - IVAN JUNIOR DE ANDRADE EEPP</v>
      </c>
      <c r="AJ684" t="str">
        <f t="shared" si="182"/>
        <v xml:space="preserve">     90 - SALES</v>
      </c>
      <c r="AK684" t="str">
        <f t="shared" si="183"/>
        <v/>
      </c>
      <c r="AL684">
        <f t="shared" si="184"/>
        <v>4</v>
      </c>
      <c r="AM684" t="str">
        <f t="shared" si="185"/>
        <v>2025 4</v>
      </c>
      <c r="AN684" t="str">
        <f t="shared" si="186"/>
        <v xml:space="preserve">IVAN </v>
      </c>
    </row>
    <row r="685" spans="1:40" x14ac:dyDescent="0.35">
      <c r="A685">
        <v>81919</v>
      </c>
      <c r="B685" t="s">
        <v>274</v>
      </c>
      <c r="C685" s="31">
        <v>45751</v>
      </c>
      <c r="D685" t="s">
        <v>373</v>
      </c>
      <c r="E685" t="s">
        <v>374</v>
      </c>
      <c r="F685" t="s">
        <v>669</v>
      </c>
      <c r="G685" t="s">
        <v>670</v>
      </c>
      <c r="H685" t="s">
        <v>691</v>
      </c>
      <c r="I685" t="s">
        <v>692</v>
      </c>
      <c r="J685">
        <v>350</v>
      </c>
      <c r="K685">
        <v>4664.5</v>
      </c>
      <c r="L685">
        <v>1925.97568</v>
      </c>
      <c r="M685">
        <v>939.43</v>
      </c>
      <c r="N685">
        <v>13.327129999999999</v>
      </c>
      <c r="O685" s="32">
        <f t="shared" si="170"/>
        <v>3725.07</v>
      </c>
      <c r="P685" s="32">
        <f t="shared" si="171"/>
        <v>1799.0943200000002</v>
      </c>
      <c r="Q685">
        <v>725796</v>
      </c>
      <c r="R685" t="s">
        <v>298</v>
      </c>
      <c r="S685" t="s">
        <v>298</v>
      </c>
      <c r="T685" t="str">
        <f t="shared" si="172"/>
        <v>VEN</v>
      </c>
      <c r="U685" t="s">
        <v>381</v>
      </c>
      <c r="V685" s="33">
        <f t="shared" si="173"/>
        <v>4664.5</v>
      </c>
      <c r="W685">
        <f t="shared" si="174"/>
        <v>350</v>
      </c>
      <c r="X685" s="33">
        <f t="shared" si="175"/>
        <v>3725.07</v>
      </c>
      <c r="Y685" s="33">
        <f t="shared" si="176"/>
        <v>939.43</v>
      </c>
      <c r="Z685" s="45">
        <f t="shared" si="177"/>
        <v>0.37069231857648199</v>
      </c>
      <c r="AA685" s="33">
        <f t="shared" si="178"/>
        <v>1729.0943200000002</v>
      </c>
      <c r="AB685" s="45">
        <f t="shared" si="179"/>
        <v>0.46417767182898578</v>
      </c>
      <c r="AC685" s="33">
        <f>IFERROR($X685/VLOOKUP(CONCATENATE("USD",C685),[1]GEINDICE!AR$1:AS$65536,2,0),"")</f>
        <v>644.73233293525107</v>
      </c>
      <c r="AD685" s="33">
        <f>IFERROR($AA685/VLOOKUP(CONCATENATE("USD",C685),[1]GEINDICE!AR$1:AS$65536,2,0),"")</f>
        <v>299.27035325475538</v>
      </c>
      <c r="AE685" s="33">
        <f>IFERROR($X685/VLOOKUP(CONCATENATE("EUR",C685),[1]GEINDICE!AR$1:AS$65536,2,0),"")</f>
        <v>585.32549771373795</v>
      </c>
      <c r="AF685" s="33">
        <f>IFERROR($AA685/VLOOKUP(CONCATENATE("EUR",C685),[1]GEINDICE!AR$1:AS$65536,2,0),"")</f>
        <v>271.69502679090522</v>
      </c>
      <c r="AG685" s="48" t="str">
        <f>VLOOKUP(E685,[1]Apresentação!AW$1:AX$65536,2,0)</f>
        <v xml:space="preserve">                    2 - LEATHER AUXILIARIES</v>
      </c>
      <c r="AH685" s="48" t="str">
        <f t="shared" si="180"/>
        <v xml:space="preserve">         5204000043 - NOVALTAN CS BR</v>
      </c>
      <c r="AI685" s="49" t="str">
        <f t="shared" si="181"/>
        <v xml:space="preserve">     L00456 - IVAN JUNIOR DE ANDRADE EEPP</v>
      </c>
      <c r="AJ685" t="str">
        <f t="shared" si="182"/>
        <v xml:space="preserve">     90 - SALES</v>
      </c>
      <c r="AK685" t="str">
        <f t="shared" si="183"/>
        <v/>
      </c>
      <c r="AL685">
        <f t="shared" si="184"/>
        <v>4</v>
      </c>
      <c r="AM685" t="str">
        <f t="shared" si="185"/>
        <v>2025 4</v>
      </c>
      <c r="AN685" t="str">
        <f t="shared" si="186"/>
        <v xml:space="preserve">IVAN </v>
      </c>
    </row>
    <row r="686" spans="1:40" x14ac:dyDescent="0.35">
      <c r="A686">
        <v>80821</v>
      </c>
      <c r="B686" t="s">
        <v>274</v>
      </c>
      <c r="C686" s="31">
        <v>45667</v>
      </c>
      <c r="D686" t="s">
        <v>373</v>
      </c>
      <c r="E686" t="s">
        <v>374</v>
      </c>
      <c r="F686" t="s">
        <v>669</v>
      </c>
      <c r="G686" t="s">
        <v>670</v>
      </c>
      <c r="H686" t="s">
        <v>691</v>
      </c>
      <c r="I686" t="s">
        <v>692</v>
      </c>
      <c r="J686">
        <v>300</v>
      </c>
      <c r="K686">
        <v>4342.49</v>
      </c>
      <c r="L686">
        <v>1611.89786</v>
      </c>
      <c r="M686">
        <v>874.58</v>
      </c>
      <c r="N686">
        <v>14.474979999999999</v>
      </c>
      <c r="O686" s="32">
        <f t="shared" si="170"/>
        <v>3467.91</v>
      </c>
      <c r="P686" s="32">
        <f t="shared" si="171"/>
        <v>1856.0121399999998</v>
      </c>
      <c r="Q686">
        <v>706758</v>
      </c>
      <c r="R686" t="s">
        <v>298</v>
      </c>
      <c r="S686" t="s">
        <v>298</v>
      </c>
      <c r="T686" t="str">
        <f t="shared" si="172"/>
        <v>VEN</v>
      </c>
      <c r="U686" t="s">
        <v>381</v>
      </c>
      <c r="V686" s="33">
        <f t="shared" si="173"/>
        <v>4342.49</v>
      </c>
      <c r="W686">
        <f t="shared" si="174"/>
        <v>300</v>
      </c>
      <c r="X686" s="33">
        <f t="shared" si="175"/>
        <v>3467.91</v>
      </c>
      <c r="Y686" s="33">
        <f t="shared" si="176"/>
        <v>874.58</v>
      </c>
      <c r="Z686" s="45">
        <f t="shared" si="177"/>
        <v>0.41359039168771833</v>
      </c>
      <c r="AA686" s="33">
        <f t="shared" si="178"/>
        <v>1796.0121399999998</v>
      </c>
      <c r="AB686" s="45">
        <f t="shared" si="179"/>
        <v>0.5178946800810863</v>
      </c>
      <c r="AC686" s="33">
        <f>IFERROR($X686/VLOOKUP(CONCATENATE("USD",C686),[1]GEINDICE!AR$1:AS$65536,2,0),"")</f>
        <v>568.83621750184523</v>
      </c>
      <c r="AD686" s="33">
        <f>IFERROR($AA686/VLOOKUP(CONCATENATE("USD",C686),[1]GEINDICE!AR$1:AS$65536,2,0),"")</f>
        <v>294.59725088165334</v>
      </c>
      <c r="AE686" s="33">
        <f>IFERROR($X686/VLOOKUP(CONCATENATE("EUR",C686),[1]GEINDICE!AR$1:AS$65536,2,0),"")</f>
        <v>554.85672229244324</v>
      </c>
      <c r="AF686" s="33">
        <f>IFERROR($AA686/VLOOKUP(CONCATENATE("EUR",C686),[1]GEINDICE!AR$1:AS$65536,2,0),"")</f>
        <v>287.35734468248501</v>
      </c>
      <c r="AG686" s="48" t="str">
        <f>VLOOKUP(E686,[1]Apresentação!AW$1:AX$65536,2,0)</f>
        <v xml:space="preserve">                    2 - LEATHER AUXILIARIES</v>
      </c>
      <c r="AH686" s="48" t="str">
        <f t="shared" si="180"/>
        <v xml:space="preserve">         5204000043 - NOVALTAN CS BR</v>
      </c>
      <c r="AI686" s="49" t="str">
        <f t="shared" si="181"/>
        <v xml:space="preserve">     L00456 - IVAN JUNIOR DE ANDRADE EEPP</v>
      </c>
      <c r="AJ686" t="str">
        <f t="shared" si="182"/>
        <v xml:space="preserve">     90 - SALES</v>
      </c>
      <c r="AK686" t="str">
        <f t="shared" si="183"/>
        <v/>
      </c>
      <c r="AL686">
        <f t="shared" si="184"/>
        <v>1</v>
      </c>
      <c r="AM686" t="str">
        <f t="shared" si="185"/>
        <v>2025 1</v>
      </c>
      <c r="AN686" t="str">
        <f t="shared" si="186"/>
        <v xml:space="preserve">IVAN </v>
      </c>
    </row>
    <row r="687" spans="1:40" x14ac:dyDescent="0.35">
      <c r="A687">
        <v>81551</v>
      </c>
      <c r="B687" t="s">
        <v>274</v>
      </c>
      <c r="C687" s="31">
        <v>45723</v>
      </c>
      <c r="D687" t="s">
        <v>373</v>
      </c>
      <c r="E687" t="s">
        <v>374</v>
      </c>
      <c r="F687" t="s">
        <v>669</v>
      </c>
      <c r="G687" t="s">
        <v>670</v>
      </c>
      <c r="H687" t="s">
        <v>691</v>
      </c>
      <c r="I687" t="s">
        <v>692</v>
      </c>
      <c r="J687">
        <v>350</v>
      </c>
      <c r="K687">
        <v>4782.8</v>
      </c>
      <c r="L687">
        <v>1901.04259</v>
      </c>
      <c r="M687">
        <v>963.26</v>
      </c>
      <c r="N687">
        <v>13.665139999999999</v>
      </c>
      <c r="O687" s="32">
        <f t="shared" si="170"/>
        <v>3819.54</v>
      </c>
      <c r="P687" s="32">
        <f t="shared" si="171"/>
        <v>1918.4974099999999</v>
      </c>
      <c r="Q687">
        <v>715107</v>
      </c>
      <c r="R687" t="s">
        <v>298</v>
      </c>
      <c r="S687" t="s">
        <v>298</v>
      </c>
      <c r="T687" t="str">
        <f t="shared" si="172"/>
        <v>VEN</v>
      </c>
      <c r="U687" t="s">
        <v>381</v>
      </c>
      <c r="V687" s="33">
        <f t="shared" si="173"/>
        <v>4782.8</v>
      </c>
      <c r="W687">
        <f t="shared" si="174"/>
        <v>350</v>
      </c>
      <c r="X687" s="33">
        <f t="shared" si="175"/>
        <v>3819.54</v>
      </c>
      <c r="Y687" s="33">
        <f t="shared" si="176"/>
        <v>963.26</v>
      </c>
      <c r="Z687" s="45">
        <f t="shared" si="177"/>
        <v>0.38648854436731617</v>
      </c>
      <c r="AA687" s="33">
        <f t="shared" si="178"/>
        <v>1848.4974099999999</v>
      </c>
      <c r="AB687" s="45">
        <f t="shared" si="179"/>
        <v>0.48395812322949883</v>
      </c>
      <c r="AC687" s="33">
        <f>IFERROR($X687/VLOOKUP(CONCATENATE("USD",C687),[1]GEINDICE!AR$1:AS$65536,2,0),"")</f>
        <v>662.10303702676458</v>
      </c>
      <c r="AD687" s="33">
        <f>IFERROR($AA687/VLOOKUP(CONCATENATE("USD",C687),[1]GEINDICE!AR$1:AS$65536,2,0),"")</f>
        <v>320.43014318402436</v>
      </c>
      <c r="AE687" s="33">
        <f>IFERROR($X687/VLOOKUP(CONCATENATE("EUR",C687),[1]GEINDICE!AR$1:AS$65536,2,0),"")</f>
        <v>609.05075502686839</v>
      </c>
      <c r="AF687" s="33">
        <f>IFERROR($AA687/VLOOKUP(CONCATENATE("EUR",C687),[1]GEINDICE!AR$1:AS$65536,2,0),"")</f>
        <v>294.75506035431249</v>
      </c>
      <c r="AG687" s="48" t="str">
        <f>VLOOKUP(E687,[1]Apresentação!AW$1:AX$65536,2,0)</f>
        <v xml:space="preserve">                    2 - LEATHER AUXILIARIES</v>
      </c>
      <c r="AH687" s="48" t="str">
        <f t="shared" si="180"/>
        <v xml:space="preserve">         5204000043 - NOVALTAN CS BR</v>
      </c>
      <c r="AI687" s="49" t="str">
        <f t="shared" si="181"/>
        <v xml:space="preserve">     L00456 - IVAN JUNIOR DE ANDRADE EEPP</v>
      </c>
      <c r="AJ687" t="str">
        <f t="shared" si="182"/>
        <v xml:space="preserve">     90 - SALES</v>
      </c>
      <c r="AK687" t="str">
        <f t="shared" si="183"/>
        <v/>
      </c>
      <c r="AL687">
        <f t="shared" si="184"/>
        <v>3</v>
      </c>
      <c r="AM687" t="str">
        <f t="shared" si="185"/>
        <v>2025 3</v>
      </c>
      <c r="AN687" t="str">
        <f t="shared" si="186"/>
        <v xml:space="preserve">IVAN </v>
      </c>
    </row>
    <row r="688" spans="1:40" x14ac:dyDescent="0.35">
      <c r="A688">
        <v>82348</v>
      </c>
      <c r="B688" t="s">
        <v>274</v>
      </c>
      <c r="C688" s="31">
        <v>45786</v>
      </c>
      <c r="D688" t="s">
        <v>373</v>
      </c>
      <c r="E688" t="s">
        <v>374</v>
      </c>
      <c r="F688" t="s">
        <v>669</v>
      </c>
      <c r="G688" t="s">
        <v>670</v>
      </c>
      <c r="H688" t="s">
        <v>691</v>
      </c>
      <c r="I688" t="s">
        <v>692</v>
      </c>
      <c r="J688">
        <v>300</v>
      </c>
      <c r="K688">
        <v>4054.69</v>
      </c>
      <c r="L688">
        <v>1680.12832</v>
      </c>
      <c r="M688">
        <v>816.61</v>
      </c>
      <c r="N688">
        <v>13.51562</v>
      </c>
      <c r="O688" s="32">
        <f t="shared" si="170"/>
        <v>3238.08</v>
      </c>
      <c r="P688" s="32">
        <f t="shared" si="171"/>
        <v>1557.9516799999999</v>
      </c>
      <c r="Q688">
        <v>738286</v>
      </c>
      <c r="R688" t="s">
        <v>298</v>
      </c>
      <c r="S688" t="s">
        <v>298</v>
      </c>
      <c r="T688" t="str">
        <f t="shared" si="172"/>
        <v>VEN</v>
      </c>
      <c r="U688" t="s">
        <v>381</v>
      </c>
      <c r="V688" s="33">
        <f t="shared" si="173"/>
        <v>4054.69</v>
      </c>
      <c r="W688">
        <f t="shared" si="174"/>
        <v>300</v>
      </c>
      <c r="X688" s="33">
        <f t="shared" si="175"/>
        <v>3238.08</v>
      </c>
      <c r="Y688" s="33">
        <f t="shared" si="176"/>
        <v>816.61</v>
      </c>
      <c r="Z688" s="45">
        <f t="shared" si="177"/>
        <v>0.3694367954146926</v>
      </c>
      <c r="AA688" s="33">
        <f t="shared" si="178"/>
        <v>1497.9516799999999</v>
      </c>
      <c r="AB688" s="45">
        <f t="shared" si="179"/>
        <v>0.46260490167012547</v>
      </c>
      <c r="AC688" s="33">
        <f>IFERROR($X688/VLOOKUP(CONCATENATE("USD",C688),[1]GEINDICE!AR$1:AS$65536,2,0),"")</f>
        <v>572.99994691299037</v>
      </c>
      <c r="AD688" s="33">
        <f>IFERROR($AA688/VLOOKUP(CONCATENATE("USD",C688),[1]GEINDICE!AR$1:AS$65536,2,0),"")</f>
        <v>265.07258409867103</v>
      </c>
      <c r="AE688" s="33">
        <f>IFERROR($X688/VLOOKUP(CONCATENATE("EUR",C688),[1]GEINDICE!AR$1:AS$65536,2,0),"")</f>
        <v>508.42858937319431</v>
      </c>
      <c r="AF688" s="33">
        <f>IFERROR($AA688/VLOOKUP(CONCATENATE("EUR",C688),[1]GEINDICE!AR$1:AS$65536,2,0),"")</f>
        <v>235.20155759326715</v>
      </c>
      <c r="AG688" s="48" t="str">
        <f>VLOOKUP(E688,[1]Apresentação!AW$1:AX$65536,2,0)</f>
        <v xml:space="preserve">                    2 - LEATHER AUXILIARIES</v>
      </c>
      <c r="AH688" s="48" t="str">
        <f t="shared" si="180"/>
        <v xml:space="preserve">         5204000043 - NOVALTAN CS BR</v>
      </c>
      <c r="AI688" s="49" t="str">
        <f t="shared" si="181"/>
        <v xml:space="preserve">     L00456 - IVAN JUNIOR DE ANDRADE EEPP</v>
      </c>
      <c r="AJ688" t="str">
        <f t="shared" si="182"/>
        <v xml:space="preserve">     90 - SALES</v>
      </c>
      <c r="AK688" t="str">
        <f t="shared" si="183"/>
        <v/>
      </c>
      <c r="AL688">
        <f t="shared" si="184"/>
        <v>5</v>
      </c>
      <c r="AM688" t="str">
        <f t="shared" si="185"/>
        <v>2025 5</v>
      </c>
      <c r="AN688" t="str">
        <f t="shared" si="186"/>
        <v xml:space="preserve">IVAN </v>
      </c>
    </row>
    <row r="689" spans="1:40" x14ac:dyDescent="0.35">
      <c r="A689">
        <v>81822</v>
      </c>
      <c r="B689" t="s">
        <v>274</v>
      </c>
      <c r="C689" s="31">
        <v>45744</v>
      </c>
      <c r="D689" t="s">
        <v>373</v>
      </c>
      <c r="E689" t="s">
        <v>374</v>
      </c>
      <c r="F689" t="s">
        <v>669</v>
      </c>
      <c r="G689" t="s">
        <v>670</v>
      </c>
      <c r="H689" t="s">
        <v>691</v>
      </c>
      <c r="I689" t="s">
        <v>692</v>
      </c>
      <c r="J689">
        <v>350</v>
      </c>
      <c r="K689">
        <v>4781.55</v>
      </c>
      <c r="L689">
        <v>1925.97568</v>
      </c>
      <c r="M689">
        <v>963.01</v>
      </c>
      <c r="N689">
        <v>13.661569999999999</v>
      </c>
      <c r="O689" s="32">
        <f t="shared" si="170"/>
        <v>3818.54</v>
      </c>
      <c r="P689" s="32">
        <f t="shared" si="171"/>
        <v>1892.56432</v>
      </c>
      <c r="Q689">
        <v>723111</v>
      </c>
      <c r="R689" t="s">
        <v>298</v>
      </c>
      <c r="S689" t="s">
        <v>298</v>
      </c>
      <c r="T689" t="str">
        <f t="shared" si="172"/>
        <v>VEN</v>
      </c>
      <c r="U689" t="s">
        <v>381</v>
      </c>
      <c r="V689" s="33">
        <f t="shared" si="173"/>
        <v>4781.55</v>
      </c>
      <c r="W689">
        <f t="shared" si="174"/>
        <v>350</v>
      </c>
      <c r="X689" s="33">
        <f t="shared" si="175"/>
        <v>3818.54</v>
      </c>
      <c r="Y689" s="33">
        <f t="shared" si="176"/>
        <v>963.01</v>
      </c>
      <c r="Z689" s="45">
        <f t="shared" si="177"/>
        <v>0.38116600683878654</v>
      </c>
      <c r="AA689" s="33">
        <f t="shared" si="178"/>
        <v>1822.56432</v>
      </c>
      <c r="AB689" s="45">
        <f t="shared" si="179"/>
        <v>0.4772934996097985</v>
      </c>
      <c r="AC689" s="33">
        <f>IFERROR($X689/VLOOKUP(CONCATENATE("USD",C689),[1]GEINDICE!AR$1:AS$65536,2,0),"")</f>
        <v>662.25112729795353</v>
      </c>
      <c r="AD689" s="33">
        <f>IFERROR($AA689/VLOOKUP(CONCATENATE("USD",C689),[1]GEINDICE!AR$1:AS$65536,2,0),"")</f>
        <v>316.08815816857441</v>
      </c>
      <c r="AE689" s="33">
        <f>IFERROR($X689/VLOOKUP(CONCATENATE("EUR",C689),[1]GEINDICE!AR$1:AS$65536,2,0),"")</f>
        <v>611.72003908815657</v>
      </c>
      <c r="AF689" s="33">
        <f>IFERROR($AA689/VLOOKUP(CONCATENATE("EUR",C689),[1]GEINDICE!AR$1:AS$65536,2,0),"")</f>
        <v>291.96999823782897</v>
      </c>
      <c r="AG689" s="48" t="str">
        <f>VLOOKUP(E689,[1]Apresentação!AW$1:AX$65536,2,0)</f>
        <v xml:space="preserve">                    2 - LEATHER AUXILIARIES</v>
      </c>
      <c r="AH689" s="48" t="str">
        <f t="shared" si="180"/>
        <v xml:space="preserve">         5204000043 - NOVALTAN CS BR</v>
      </c>
      <c r="AI689" s="49" t="str">
        <f t="shared" si="181"/>
        <v xml:space="preserve">     L00456 - IVAN JUNIOR DE ANDRADE EEPP</v>
      </c>
      <c r="AJ689" t="str">
        <f t="shared" si="182"/>
        <v xml:space="preserve">     90 - SALES</v>
      </c>
      <c r="AK689" t="str">
        <f t="shared" si="183"/>
        <v/>
      </c>
      <c r="AL689">
        <f t="shared" si="184"/>
        <v>3</v>
      </c>
      <c r="AM689" t="str">
        <f t="shared" si="185"/>
        <v>2025 3</v>
      </c>
      <c r="AN689" t="str">
        <f t="shared" si="186"/>
        <v xml:space="preserve">IVAN </v>
      </c>
    </row>
    <row r="690" spans="1:40" x14ac:dyDescent="0.35">
      <c r="A690">
        <v>81360</v>
      </c>
      <c r="B690" t="s">
        <v>274</v>
      </c>
      <c r="C690" s="31">
        <v>45709</v>
      </c>
      <c r="D690" t="s">
        <v>373</v>
      </c>
      <c r="E690" t="s">
        <v>374</v>
      </c>
      <c r="F690" t="s">
        <v>669</v>
      </c>
      <c r="G690" t="s">
        <v>670</v>
      </c>
      <c r="H690" t="s">
        <v>691</v>
      </c>
      <c r="I690" t="s">
        <v>692</v>
      </c>
      <c r="J690">
        <v>350</v>
      </c>
      <c r="K690">
        <v>4743.7</v>
      </c>
      <c r="L690">
        <v>1879.1743100000001</v>
      </c>
      <c r="M690">
        <v>955.38</v>
      </c>
      <c r="N690">
        <v>13.553419999999999</v>
      </c>
      <c r="O690" s="32">
        <f t="shared" si="170"/>
        <v>3788.3199999999997</v>
      </c>
      <c r="P690" s="32">
        <f t="shared" si="171"/>
        <v>1909.1456899999996</v>
      </c>
      <c r="Q690">
        <v>710940</v>
      </c>
      <c r="R690" t="s">
        <v>298</v>
      </c>
      <c r="S690" t="s">
        <v>298</v>
      </c>
      <c r="T690" t="str">
        <f t="shared" si="172"/>
        <v>VEN</v>
      </c>
      <c r="U690" t="s">
        <v>381</v>
      </c>
      <c r="V690" s="33">
        <f t="shared" si="173"/>
        <v>4743.7</v>
      </c>
      <c r="W690">
        <f t="shared" si="174"/>
        <v>350</v>
      </c>
      <c r="X690" s="33">
        <f t="shared" si="175"/>
        <v>3788.3199999999997</v>
      </c>
      <c r="Y690" s="33">
        <f t="shared" si="176"/>
        <v>955.38</v>
      </c>
      <c r="Z690" s="45">
        <f t="shared" si="177"/>
        <v>0.3877027826380251</v>
      </c>
      <c r="AA690" s="33">
        <f t="shared" si="178"/>
        <v>1839.1456899999996</v>
      </c>
      <c r="AB690" s="45">
        <f t="shared" si="179"/>
        <v>0.48547791369261301</v>
      </c>
      <c r="AC690" s="33">
        <f>IFERROR($X690/VLOOKUP(CONCATENATE("USD",C690),[1]GEINDICE!AR$1:AS$65536,2,0),"")</f>
        <v>664.3028740771914</v>
      </c>
      <c r="AD690" s="33">
        <f>IFERROR($AA690/VLOOKUP(CONCATENATE("USD",C690),[1]GEINDICE!AR$1:AS$65536,2,0),"")</f>
        <v>322.50437336700151</v>
      </c>
      <c r="AE690" s="33">
        <f>IFERROR($X690/VLOOKUP(CONCATENATE("EUR",C690),[1]GEINDICE!AR$1:AS$65536,2,0),"")</f>
        <v>635.38962128073524</v>
      </c>
      <c r="AF690" s="33">
        <f>IFERROR($AA690/VLOOKUP(CONCATENATE("EUR",C690),[1]GEINDICE!AR$1:AS$65536,2,0),"")</f>
        <v>308.46762772131086</v>
      </c>
      <c r="AG690" s="48" t="str">
        <f>VLOOKUP(E690,[1]Apresentação!AW$1:AX$65536,2,0)</f>
        <v xml:space="preserve">                    2 - LEATHER AUXILIARIES</v>
      </c>
      <c r="AH690" s="48" t="str">
        <f t="shared" si="180"/>
        <v xml:space="preserve">         5204000043 - NOVALTAN CS BR</v>
      </c>
      <c r="AI690" s="49" t="str">
        <f t="shared" si="181"/>
        <v xml:space="preserve">     L00456 - IVAN JUNIOR DE ANDRADE EEPP</v>
      </c>
      <c r="AJ690" t="str">
        <f t="shared" si="182"/>
        <v xml:space="preserve">     90 - SALES</v>
      </c>
      <c r="AK690" t="str">
        <f t="shared" si="183"/>
        <v/>
      </c>
      <c r="AL690">
        <f t="shared" si="184"/>
        <v>2</v>
      </c>
      <c r="AM690" t="str">
        <f t="shared" si="185"/>
        <v>2025 2</v>
      </c>
      <c r="AN690" t="str">
        <f t="shared" si="186"/>
        <v xml:space="preserve">IVAN </v>
      </c>
    </row>
    <row r="691" spans="1:40" x14ac:dyDescent="0.35">
      <c r="A691">
        <v>81300</v>
      </c>
      <c r="B691" t="s">
        <v>274</v>
      </c>
      <c r="C691" s="31">
        <v>45702</v>
      </c>
      <c r="D691" t="s">
        <v>373</v>
      </c>
      <c r="E691" t="s">
        <v>374</v>
      </c>
      <c r="F691" t="s">
        <v>669</v>
      </c>
      <c r="G691" t="s">
        <v>670</v>
      </c>
      <c r="H691" t="s">
        <v>691</v>
      </c>
      <c r="I691" t="s">
        <v>692</v>
      </c>
      <c r="J691">
        <v>350</v>
      </c>
      <c r="K691">
        <v>4807.67</v>
      </c>
      <c r="L691">
        <v>1879.1743100000001</v>
      </c>
      <c r="M691">
        <v>968.27</v>
      </c>
      <c r="N691">
        <v>13.73621</v>
      </c>
      <c r="O691" s="32">
        <f t="shared" si="170"/>
        <v>3839.4</v>
      </c>
      <c r="P691" s="32">
        <f t="shared" si="171"/>
        <v>1960.22569</v>
      </c>
      <c r="Q691">
        <v>710278</v>
      </c>
      <c r="R691" t="s">
        <v>298</v>
      </c>
      <c r="S691" t="s">
        <v>298</v>
      </c>
      <c r="T691" t="str">
        <f t="shared" si="172"/>
        <v>VEN</v>
      </c>
      <c r="U691" t="s">
        <v>381</v>
      </c>
      <c r="V691" s="33">
        <f t="shared" si="173"/>
        <v>4807.67</v>
      </c>
      <c r="W691">
        <f t="shared" si="174"/>
        <v>350</v>
      </c>
      <c r="X691" s="33">
        <f t="shared" si="175"/>
        <v>3839.4</v>
      </c>
      <c r="Y691" s="33">
        <f t="shared" si="176"/>
        <v>968.27</v>
      </c>
      <c r="Z691" s="45">
        <f t="shared" si="177"/>
        <v>0.39316876782308269</v>
      </c>
      <c r="AA691" s="33">
        <f t="shared" si="178"/>
        <v>1890.22569</v>
      </c>
      <c r="AB691" s="45">
        <f t="shared" si="179"/>
        <v>0.49232319893733395</v>
      </c>
      <c r="AC691" s="33">
        <f>IFERROR($X691/VLOOKUP(CONCATENATE("USD",C691),[1]GEINDICE!AR$1:AS$65536,2,0),"")</f>
        <v>670.25120891014785</v>
      </c>
      <c r="AD691" s="33">
        <f>IFERROR($AA691/VLOOKUP(CONCATENATE("USD",C691),[1]GEINDICE!AR$1:AS$65536,2,0),"")</f>
        <v>329.98021926225931</v>
      </c>
      <c r="AE691" s="33">
        <f>IFERROR($X691/VLOOKUP(CONCATENATE("EUR",C691),[1]GEINDICE!AR$1:AS$65536,2,0),"")</f>
        <v>637.78468080865127</v>
      </c>
      <c r="AF691" s="33">
        <f>IFERROR($AA691/VLOOKUP(CONCATENATE("EUR",C691),[1]GEINDICE!AR$1:AS$65536,2,0),"")</f>
        <v>313.99619428894164</v>
      </c>
      <c r="AG691" s="48" t="str">
        <f>VLOOKUP(E691,[1]Apresentação!AW$1:AX$65536,2,0)</f>
        <v xml:space="preserve">                    2 - LEATHER AUXILIARIES</v>
      </c>
      <c r="AH691" s="48" t="str">
        <f t="shared" si="180"/>
        <v xml:space="preserve">         5204000043 - NOVALTAN CS BR</v>
      </c>
      <c r="AI691" s="49" t="str">
        <f t="shared" si="181"/>
        <v xml:space="preserve">     L00456 - IVAN JUNIOR DE ANDRADE EEPP</v>
      </c>
      <c r="AJ691" t="str">
        <f t="shared" si="182"/>
        <v xml:space="preserve">     90 - SALES</v>
      </c>
      <c r="AK691" t="str">
        <f t="shared" si="183"/>
        <v/>
      </c>
      <c r="AL691">
        <f t="shared" si="184"/>
        <v>2</v>
      </c>
      <c r="AM691" t="str">
        <f t="shared" si="185"/>
        <v>2025 2</v>
      </c>
      <c r="AN691" t="str">
        <f t="shared" si="186"/>
        <v xml:space="preserve">IVAN </v>
      </c>
    </row>
    <row r="692" spans="1:40" x14ac:dyDescent="0.35">
      <c r="A692">
        <v>81640</v>
      </c>
      <c r="B692" t="s">
        <v>274</v>
      </c>
      <c r="C692" s="31">
        <v>45730</v>
      </c>
      <c r="D692" t="s">
        <v>373</v>
      </c>
      <c r="E692" t="s">
        <v>374</v>
      </c>
      <c r="F692" t="s">
        <v>669</v>
      </c>
      <c r="G692" t="s">
        <v>670</v>
      </c>
      <c r="H692" t="s">
        <v>691</v>
      </c>
      <c r="I692" t="s">
        <v>692</v>
      </c>
      <c r="J692">
        <v>400</v>
      </c>
      <c r="K692">
        <v>5527.1</v>
      </c>
      <c r="L692">
        <v>2201.1150600000001</v>
      </c>
      <c r="M692">
        <v>1113.1500000000001</v>
      </c>
      <c r="N692">
        <v>13.817739999999999</v>
      </c>
      <c r="O692" s="32">
        <f t="shared" si="170"/>
        <v>4413.9500000000007</v>
      </c>
      <c r="P692" s="32">
        <f t="shared" si="171"/>
        <v>2212.8349400000006</v>
      </c>
      <c r="Q692">
        <v>717738</v>
      </c>
      <c r="R692" t="s">
        <v>298</v>
      </c>
      <c r="S692" t="s">
        <v>298</v>
      </c>
      <c r="T692" t="str">
        <f t="shared" si="172"/>
        <v>VEN</v>
      </c>
      <c r="U692" t="s">
        <v>381</v>
      </c>
      <c r="V692" s="33">
        <f t="shared" si="173"/>
        <v>5527.1</v>
      </c>
      <c r="W692">
        <f t="shared" si="174"/>
        <v>400</v>
      </c>
      <c r="X692" s="33">
        <f t="shared" si="175"/>
        <v>4413.9500000000007</v>
      </c>
      <c r="Y692" s="33">
        <f t="shared" si="176"/>
        <v>1113.1500000000001</v>
      </c>
      <c r="Z692" s="45">
        <f t="shared" si="177"/>
        <v>0.38588680139675424</v>
      </c>
      <c r="AA692" s="33">
        <f t="shared" si="178"/>
        <v>2132.8349400000006</v>
      </c>
      <c r="AB692" s="45">
        <f t="shared" si="179"/>
        <v>0.48320323972858786</v>
      </c>
      <c r="AC692" s="33">
        <f>IFERROR($X692/VLOOKUP(CONCATENATE("USD",C692),[1]GEINDICE!AR$1:AS$65536,2,0),"")</f>
        <v>768.72637976976273</v>
      </c>
      <c r="AD692" s="33">
        <f>IFERROR($AA692/VLOOKUP(CONCATENATE("USD",C692),[1]GEINDICE!AR$1:AS$65536,2,0),"")</f>
        <v>371.45107716957813</v>
      </c>
      <c r="AE692" s="33">
        <f>IFERROR($X692/VLOOKUP(CONCATENATE("EUR",C692),[1]GEINDICE!AR$1:AS$65536,2,0),"")</f>
        <v>707.0691698971583</v>
      </c>
      <c r="AF692" s="33">
        <f>IFERROR($AA692/VLOOKUP(CONCATENATE("EUR",C692),[1]GEINDICE!AR$1:AS$65536,2,0),"")</f>
        <v>341.6581136065102</v>
      </c>
      <c r="AG692" s="48" t="str">
        <f>VLOOKUP(E692,[1]Apresentação!AW$1:AX$65536,2,0)</f>
        <v xml:space="preserve">                    2 - LEATHER AUXILIARIES</v>
      </c>
      <c r="AH692" s="48" t="str">
        <f t="shared" si="180"/>
        <v xml:space="preserve">         5204000043 - NOVALTAN CS BR</v>
      </c>
      <c r="AI692" s="49" t="str">
        <f t="shared" si="181"/>
        <v xml:space="preserve">     L00456 - IVAN JUNIOR DE ANDRADE EEPP</v>
      </c>
      <c r="AJ692" t="str">
        <f t="shared" si="182"/>
        <v xml:space="preserve">     90 - SALES</v>
      </c>
      <c r="AK692" t="str">
        <f t="shared" si="183"/>
        <v/>
      </c>
      <c r="AL692">
        <f t="shared" si="184"/>
        <v>3</v>
      </c>
      <c r="AM692" t="str">
        <f t="shared" si="185"/>
        <v>2025 3</v>
      </c>
      <c r="AN692" t="str">
        <f t="shared" si="186"/>
        <v xml:space="preserve">IVAN </v>
      </c>
    </row>
    <row r="693" spans="1:40" x14ac:dyDescent="0.35">
      <c r="A693">
        <v>80918</v>
      </c>
      <c r="B693" t="s">
        <v>274</v>
      </c>
      <c r="C693" s="31">
        <v>45674</v>
      </c>
      <c r="D693" t="s">
        <v>373</v>
      </c>
      <c r="E693" t="s">
        <v>374</v>
      </c>
      <c r="F693" t="s">
        <v>669</v>
      </c>
      <c r="G693" t="s">
        <v>670</v>
      </c>
      <c r="H693" t="s">
        <v>691</v>
      </c>
      <c r="I693" t="s">
        <v>692</v>
      </c>
      <c r="J693">
        <v>400</v>
      </c>
      <c r="K693">
        <v>5735.42</v>
      </c>
      <c r="L693">
        <v>2163.5286799999999</v>
      </c>
      <c r="M693">
        <v>1155.1099999999999</v>
      </c>
      <c r="N693">
        <v>14.33854</v>
      </c>
      <c r="O693" s="32">
        <f t="shared" si="170"/>
        <v>4580.3100000000004</v>
      </c>
      <c r="P693" s="32">
        <f t="shared" si="171"/>
        <v>2416.7813200000005</v>
      </c>
      <c r="Q693">
        <v>707460</v>
      </c>
      <c r="R693" t="s">
        <v>298</v>
      </c>
      <c r="S693" t="s">
        <v>298</v>
      </c>
      <c r="T693" t="str">
        <f t="shared" si="172"/>
        <v>VEN</v>
      </c>
      <c r="U693" t="s">
        <v>381</v>
      </c>
      <c r="V693" s="33">
        <f t="shared" si="173"/>
        <v>5735.42</v>
      </c>
      <c r="W693">
        <f t="shared" si="174"/>
        <v>400</v>
      </c>
      <c r="X693" s="33">
        <f t="shared" si="175"/>
        <v>4580.3100000000004</v>
      </c>
      <c r="Y693" s="33">
        <f t="shared" si="176"/>
        <v>1155.1099999999999</v>
      </c>
      <c r="Z693" s="45">
        <f t="shared" si="177"/>
        <v>0.40742985169351165</v>
      </c>
      <c r="AA693" s="33">
        <f t="shared" si="178"/>
        <v>2336.7813200000005</v>
      </c>
      <c r="AB693" s="45">
        <f t="shared" si="179"/>
        <v>0.51017973019293461</v>
      </c>
      <c r="AC693" s="33">
        <f>IFERROR($X693/VLOOKUP(CONCATENATE("USD",C693),[1]GEINDICE!AR$1:AS$65536,2,0),"")</f>
        <v>755.71449784685444</v>
      </c>
      <c r="AD693" s="33">
        <f>IFERROR($AA693/VLOOKUP(CONCATENATE("USD",C693),[1]GEINDICE!AR$1:AS$65536,2,0),"")</f>
        <v>385.55021861439729</v>
      </c>
      <c r="AE693" s="33">
        <f>IFERROR($X693/VLOOKUP(CONCATENATE("EUR",C693),[1]GEINDICE!AR$1:AS$65536,2,0),"")</f>
        <v>733.70656927291077</v>
      </c>
      <c r="AF693" s="33">
        <f>IFERROR($AA693/VLOOKUP(CONCATENATE("EUR",C693),[1]GEINDICE!AR$1:AS$65536,2,0),"")</f>
        <v>374.32221955243733</v>
      </c>
      <c r="AG693" s="48" t="str">
        <f>VLOOKUP(E693,[1]Apresentação!AW$1:AX$65536,2,0)</f>
        <v xml:space="preserve">                    2 - LEATHER AUXILIARIES</v>
      </c>
      <c r="AH693" s="48" t="str">
        <f t="shared" si="180"/>
        <v xml:space="preserve">         5204000043 - NOVALTAN CS BR</v>
      </c>
      <c r="AI693" s="49" t="str">
        <f t="shared" si="181"/>
        <v xml:space="preserve">     L00456 - IVAN JUNIOR DE ANDRADE EEPP</v>
      </c>
      <c r="AJ693" t="str">
        <f t="shared" si="182"/>
        <v xml:space="preserve">     90 - SALES</v>
      </c>
      <c r="AK693" t="str">
        <f t="shared" si="183"/>
        <v/>
      </c>
      <c r="AL693">
        <f t="shared" si="184"/>
        <v>1</v>
      </c>
      <c r="AM693" t="str">
        <f t="shared" si="185"/>
        <v>2025 1</v>
      </c>
      <c r="AN693" t="str">
        <f t="shared" si="186"/>
        <v xml:space="preserve">IVAN </v>
      </c>
    </row>
    <row r="694" spans="1:40" x14ac:dyDescent="0.35">
      <c r="A694">
        <v>84645</v>
      </c>
      <c r="B694" t="s">
        <v>274</v>
      </c>
      <c r="C694" s="31">
        <v>45975</v>
      </c>
      <c r="D694" t="s">
        <v>373</v>
      </c>
      <c r="E694" t="s">
        <v>374</v>
      </c>
      <c r="F694" t="s">
        <v>467</v>
      </c>
      <c r="G694" t="s">
        <v>468</v>
      </c>
      <c r="H694" t="s">
        <v>691</v>
      </c>
      <c r="I694" t="s">
        <v>692</v>
      </c>
      <c r="J694">
        <v>500</v>
      </c>
      <c r="K694">
        <v>3985.27</v>
      </c>
      <c r="L694">
        <v>2705.55161</v>
      </c>
      <c r="M694">
        <v>802.64</v>
      </c>
      <c r="N694">
        <v>7.9705399999999997</v>
      </c>
      <c r="O694" s="32">
        <f t="shared" si="170"/>
        <v>3182.63</v>
      </c>
      <c r="P694" s="32">
        <f t="shared" si="171"/>
        <v>477.07839000000013</v>
      </c>
      <c r="Q694">
        <v>767294</v>
      </c>
      <c r="R694" t="s">
        <v>298</v>
      </c>
      <c r="S694" t="s">
        <v>298</v>
      </c>
      <c r="T694" t="str">
        <f t="shared" si="172"/>
        <v>VEN</v>
      </c>
      <c r="U694" t="s">
        <v>300</v>
      </c>
      <c r="V694" s="33">
        <f t="shared" si="173"/>
        <v>3985.27</v>
      </c>
      <c r="W694">
        <f t="shared" si="174"/>
        <v>500</v>
      </c>
      <c r="X694" s="33">
        <f t="shared" si="175"/>
        <v>3182.63</v>
      </c>
      <c r="Y694" s="33">
        <f t="shared" si="176"/>
        <v>802.64</v>
      </c>
      <c r="Z694" s="45">
        <f t="shared" si="177"/>
        <v>9.4618028389544528E-2</v>
      </c>
      <c r="AA694" s="33">
        <f t="shared" si="178"/>
        <v>377.07839000000013</v>
      </c>
      <c r="AB694" s="45">
        <f t="shared" si="179"/>
        <v>0.11848012178607005</v>
      </c>
      <c r="AC694" s="33" t="str">
        <f>IFERROR($X694/VLOOKUP(CONCATENATE("USD",C694),[1]GEINDICE!AR$1:AS$65536,2,0),"")</f>
        <v/>
      </c>
      <c r="AD694" s="33" t="str">
        <f>IFERROR($AA694/VLOOKUP(CONCATENATE("USD",C694),[1]GEINDICE!AR$1:AS$65536,2,0),"")</f>
        <v/>
      </c>
      <c r="AE694" s="33" t="str">
        <f>IFERROR($X694/VLOOKUP(CONCATENATE("EUR",C694),[1]GEINDICE!AR$1:AS$65536,2,0),"")</f>
        <v/>
      </c>
      <c r="AF694" s="33" t="str">
        <f>IFERROR($AA694/VLOOKUP(CONCATENATE("EUR",C694),[1]GEINDICE!AR$1:AS$65536,2,0),"")</f>
        <v/>
      </c>
      <c r="AG694" s="48" t="str">
        <f>VLOOKUP(E694,[1]Apresentação!AW$1:AX$65536,2,0)</f>
        <v xml:space="preserve">                    2 - LEATHER AUXILIARIES</v>
      </c>
      <c r="AH694" s="48" t="str">
        <f t="shared" si="180"/>
        <v xml:space="preserve">         5204000043 - NOVALTAN CS BR</v>
      </c>
      <c r="AI694" s="49" t="str">
        <f t="shared" si="181"/>
        <v xml:space="preserve">     L00102 - CURTUME SANTO ANTONIO LTDA</v>
      </c>
      <c r="AJ694" t="str">
        <f t="shared" si="182"/>
        <v xml:space="preserve">     90 - SALES</v>
      </c>
      <c r="AK694" t="str">
        <f t="shared" si="183"/>
        <v/>
      </c>
      <c r="AL694">
        <f t="shared" si="184"/>
        <v>11</v>
      </c>
      <c r="AM694" t="str">
        <f t="shared" si="185"/>
        <v>2025 11</v>
      </c>
      <c r="AN694" t="str">
        <f t="shared" si="186"/>
        <v xml:space="preserve">CURTUME </v>
      </c>
    </row>
    <row r="695" spans="1:40" x14ac:dyDescent="0.35">
      <c r="A695">
        <v>83682</v>
      </c>
      <c r="B695" t="s">
        <v>274</v>
      </c>
      <c r="C695" s="31">
        <v>45898</v>
      </c>
      <c r="D695" t="s">
        <v>373</v>
      </c>
      <c r="E695" t="s">
        <v>374</v>
      </c>
      <c r="F695" t="s">
        <v>669</v>
      </c>
      <c r="G695" t="s">
        <v>670</v>
      </c>
      <c r="H695" t="s">
        <v>691</v>
      </c>
      <c r="I695" t="s">
        <v>692</v>
      </c>
      <c r="J695">
        <v>300</v>
      </c>
      <c r="K695">
        <v>3858.94</v>
      </c>
      <c r="L695">
        <v>1671.55906</v>
      </c>
      <c r="M695">
        <v>777.19</v>
      </c>
      <c r="N695">
        <v>12.86314</v>
      </c>
      <c r="O695" s="32">
        <f t="shared" si="170"/>
        <v>3081.75</v>
      </c>
      <c r="P695" s="32">
        <f t="shared" si="171"/>
        <v>1410.19094</v>
      </c>
      <c r="Q695">
        <v>760143</v>
      </c>
      <c r="R695" t="s">
        <v>298</v>
      </c>
      <c r="S695" t="s">
        <v>298</v>
      </c>
      <c r="T695" t="str">
        <f t="shared" si="172"/>
        <v>VEN</v>
      </c>
      <c r="U695" t="s">
        <v>381</v>
      </c>
      <c r="V695" s="33">
        <f t="shared" si="173"/>
        <v>3858.94</v>
      </c>
      <c r="W695">
        <f t="shared" si="174"/>
        <v>300</v>
      </c>
      <c r="X695" s="33">
        <f t="shared" si="175"/>
        <v>3081.75</v>
      </c>
      <c r="Y695" s="33">
        <f t="shared" si="176"/>
        <v>777.19</v>
      </c>
      <c r="Z695" s="45">
        <f t="shared" si="177"/>
        <v>0.34988648177997067</v>
      </c>
      <c r="AA695" s="33">
        <f t="shared" si="178"/>
        <v>1350.19094</v>
      </c>
      <c r="AB695" s="45">
        <f t="shared" si="179"/>
        <v>0.43812474730266893</v>
      </c>
      <c r="AC695" s="33">
        <f>IFERROR($X695/VLOOKUP(CONCATENATE("USD",C695),[1]GEINDICE!AR$1:AS$65536,2,0),"")</f>
        <v>567.91795665634675</v>
      </c>
      <c r="AD695" s="33">
        <f>IFERROR($AA695/VLOOKUP(CONCATENATE("USD",C695),[1]GEINDICE!AR$1:AS$65536,2,0),"")</f>
        <v>248.81891124871001</v>
      </c>
      <c r="AE695" s="33">
        <f>IFERROR($X695/VLOOKUP(CONCATENATE("EUR",C695),[1]GEINDICE!AR$1:AS$65536,2,0),"")</f>
        <v>485.56730269273794</v>
      </c>
      <c r="AF695" s="33">
        <f>IFERROR($AA695/VLOOKUP(CONCATENATE("EUR",C695),[1]GEINDICE!AR$1:AS$65536,2,0),"")</f>
        <v>212.73905179069436</v>
      </c>
      <c r="AG695" s="48" t="str">
        <f>VLOOKUP(E695,[1]Apresentação!AW$1:AX$65536,2,0)</f>
        <v xml:space="preserve">                    2 - LEATHER AUXILIARIES</v>
      </c>
      <c r="AH695" s="48" t="str">
        <f t="shared" si="180"/>
        <v xml:space="preserve">         5204000043 - NOVALTAN CS BR</v>
      </c>
      <c r="AI695" s="49" t="str">
        <f t="shared" si="181"/>
        <v xml:space="preserve">     L00456 - IVAN JUNIOR DE ANDRADE EEPP</v>
      </c>
      <c r="AJ695" t="str">
        <f t="shared" si="182"/>
        <v xml:space="preserve">     90 - SALES</v>
      </c>
      <c r="AK695" t="str">
        <f t="shared" si="183"/>
        <v/>
      </c>
      <c r="AL695">
        <f t="shared" si="184"/>
        <v>8</v>
      </c>
      <c r="AM695" t="str">
        <f t="shared" si="185"/>
        <v>2025 8</v>
      </c>
      <c r="AN695" t="str">
        <f t="shared" si="186"/>
        <v xml:space="preserve">IVAN </v>
      </c>
    </row>
    <row r="696" spans="1:40" x14ac:dyDescent="0.35">
      <c r="A696">
        <v>84342</v>
      </c>
      <c r="B696" t="s">
        <v>274</v>
      </c>
      <c r="C696" s="31">
        <v>45954</v>
      </c>
      <c r="D696" t="s">
        <v>373</v>
      </c>
      <c r="E696" t="s">
        <v>374</v>
      </c>
      <c r="F696" t="s">
        <v>669</v>
      </c>
      <c r="G696" t="s">
        <v>670</v>
      </c>
      <c r="H696" t="s">
        <v>691</v>
      </c>
      <c r="I696" t="s">
        <v>692</v>
      </c>
      <c r="J696">
        <v>350</v>
      </c>
      <c r="K696">
        <v>4479.22</v>
      </c>
      <c r="L696">
        <v>1875.21435</v>
      </c>
      <c r="M696">
        <v>902.12</v>
      </c>
      <c r="N696">
        <v>12.79777</v>
      </c>
      <c r="O696" s="32">
        <f t="shared" si="170"/>
        <v>3577.1000000000004</v>
      </c>
      <c r="P696" s="32">
        <f t="shared" si="171"/>
        <v>1701.8856500000004</v>
      </c>
      <c r="Q696">
        <v>765143</v>
      </c>
      <c r="R696" t="s">
        <v>298</v>
      </c>
      <c r="S696" t="s">
        <v>298</v>
      </c>
      <c r="T696" t="str">
        <f t="shared" si="172"/>
        <v>VEN</v>
      </c>
      <c r="U696" t="s">
        <v>381</v>
      </c>
      <c r="V696" s="33">
        <f t="shared" si="173"/>
        <v>4479.22</v>
      </c>
      <c r="W696">
        <f t="shared" si="174"/>
        <v>350</v>
      </c>
      <c r="X696" s="33">
        <f t="shared" si="175"/>
        <v>3577.1000000000004</v>
      </c>
      <c r="Y696" s="33">
        <f t="shared" si="176"/>
        <v>902.12</v>
      </c>
      <c r="Z696" s="45">
        <f t="shared" si="177"/>
        <v>0.36432362107688399</v>
      </c>
      <c r="AA696" s="33">
        <f t="shared" si="178"/>
        <v>1631.8856500000004</v>
      </c>
      <c r="AB696" s="45">
        <f t="shared" si="179"/>
        <v>0.45620353079310061</v>
      </c>
      <c r="AC696" s="33">
        <f>IFERROR($X696/VLOOKUP(CONCATENATE("USD",C696),[1]GEINDICE!AR$1:AS$65536,2,0),"")</f>
        <v>664.92555346952429</v>
      </c>
      <c r="AD696" s="33">
        <f>IFERROR($AA696/VLOOKUP(CONCATENATE("USD",C696),[1]GEINDICE!AR$1:AS$65536,2,0),"")</f>
        <v>303.3413852073536</v>
      </c>
      <c r="AE696" s="33">
        <f>IFERROR($X696/VLOOKUP(CONCATENATE("EUR",C696),[1]GEINDICE!AR$1:AS$65536,2,0),"")</f>
        <v>571.93335891532365</v>
      </c>
      <c r="AF696" s="33">
        <f>IFERROR($AA696/VLOOKUP(CONCATENATE("EUR",C696),[1]GEINDICE!AR$1:AS$65536,2,0),"")</f>
        <v>260.91801771552832</v>
      </c>
      <c r="AG696" s="48" t="str">
        <f>VLOOKUP(E696,[1]Apresentação!AW$1:AX$65536,2,0)</f>
        <v xml:space="preserve">                    2 - LEATHER AUXILIARIES</v>
      </c>
      <c r="AH696" s="48" t="str">
        <f t="shared" si="180"/>
        <v xml:space="preserve">         5204000043 - NOVALTAN CS BR</v>
      </c>
      <c r="AI696" s="49" t="str">
        <f t="shared" si="181"/>
        <v xml:space="preserve">     L00456 - IVAN JUNIOR DE ANDRADE EEPP</v>
      </c>
      <c r="AJ696" t="str">
        <f t="shared" si="182"/>
        <v xml:space="preserve">     90 - SALES</v>
      </c>
      <c r="AK696" t="str">
        <f t="shared" si="183"/>
        <v/>
      </c>
      <c r="AL696">
        <f t="shared" si="184"/>
        <v>10</v>
      </c>
      <c r="AM696" t="str">
        <f t="shared" si="185"/>
        <v>2025 10</v>
      </c>
      <c r="AN696" t="str">
        <f t="shared" si="186"/>
        <v xml:space="preserve">IVAN </v>
      </c>
    </row>
    <row r="697" spans="1:40" x14ac:dyDescent="0.35">
      <c r="A697">
        <v>84352</v>
      </c>
      <c r="B697" t="s">
        <v>274</v>
      </c>
      <c r="C697" s="31">
        <v>45954</v>
      </c>
      <c r="D697" t="s">
        <v>373</v>
      </c>
      <c r="E697" t="s">
        <v>374</v>
      </c>
      <c r="F697" t="s">
        <v>648</v>
      </c>
      <c r="G697" t="s">
        <v>649</v>
      </c>
      <c r="H697" t="s">
        <v>691</v>
      </c>
      <c r="I697" t="s">
        <v>692</v>
      </c>
      <c r="J697">
        <v>200</v>
      </c>
      <c r="K697">
        <v>2239.7400000000002</v>
      </c>
      <c r="L697">
        <v>1071.55106</v>
      </c>
      <c r="M697">
        <v>451.08</v>
      </c>
      <c r="N697">
        <v>11.19872</v>
      </c>
      <c r="O697" s="32">
        <f t="shared" si="170"/>
        <v>1788.6600000000003</v>
      </c>
      <c r="P697" s="32">
        <f t="shared" si="171"/>
        <v>717.1089400000003</v>
      </c>
      <c r="Q697">
        <v>765190</v>
      </c>
      <c r="R697" t="s">
        <v>298</v>
      </c>
      <c r="S697" t="s">
        <v>298</v>
      </c>
      <c r="T697" t="str">
        <f t="shared" si="172"/>
        <v>VEN</v>
      </c>
      <c r="U697" t="s">
        <v>300</v>
      </c>
      <c r="V697" s="33">
        <f t="shared" si="173"/>
        <v>2239.7400000000002</v>
      </c>
      <c r="W697">
        <f t="shared" si="174"/>
        <v>200</v>
      </c>
      <c r="X697" s="33">
        <f t="shared" si="175"/>
        <v>1788.6600000000003</v>
      </c>
      <c r="Y697" s="33">
        <f t="shared" si="176"/>
        <v>451.08</v>
      </c>
      <c r="Z697" s="45">
        <f t="shared" si="177"/>
        <v>0.30231586702027924</v>
      </c>
      <c r="AA697" s="33">
        <f t="shared" si="178"/>
        <v>677.1089400000003</v>
      </c>
      <c r="AB697" s="45">
        <f t="shared" si="179"/>
        <v>0.37855653953238749</v>
      </c>
      <c r="AC697" s="33">
        <f>IFERROR($X697/VLOOKUP(CONCATENATE("USD",C697),[1]GEINDICE!AR$1:AS$65536,2,0),"")</f>
        <v>332.48322397159694</v>
      </c>
      <c r="AD697" s="33">
        <f>IFERROR($AA697/VLOOKUP(CONCATENATE("USD",C697),[1]GEINDICE!AR$1:AS$65536,2,0),"")</f>
        <v>125.86369871925947</v>
      </c>
      <c r="AE697" s="33">
        <f>IFERROR($X697/VLOOKUP(CONCATENATE("EUR",C697),[1]GEINDICE!AR$1:AS$65536,2,0),"")</f>
        <v>285.98426707597855</v>
      </c>
      <c r="AF697" s="33">
        <f>IFERROR($AA697/VLOOKUP(CONCATENATE("EUR",C697),[1]GEINDICE!AR$1:AS$65536,2,0),"")</f>
        <v>108.26121450498853</v>
      </c>
      <c r="AG697" s="48" t="str">
        <f>VLOOKUP(E697,[1]Apresentação!AW$1:AX$65536,2,0)</f>
        <v xml:space="preserve">                    2 - LEATHER AUXILIARIES</v>
      </c>
      <c r="AH697" s="48" t="str">
        <f t="shared" si="180"/>
        <v xml:space="preserve">         5204000043 - NOVALTAN CS BR</v>
      </c>
      <c r="AI697" s="49" t="str">
        <f t="shared" si="181"/>
        <v xml:space="preserve">     L00010 - CURTUME TROPICAL LTDA</v>
      </c>
      <c r="AJ697" t="str">
        <f t="shared" si="182"/>
        <v xml:space="preserve">     90 - SALES</v>
      </c>
      <c r="AK697" t="str">
        <f t="shared" si="183"/>
        <v/>
      </c>
      <c r="AL697">
        <f t="shared" si="184"/>
        <v>10</v>
      </c>
      <c r="AM697" t="str">
        <f t="shared" si="185"/>
        <v>2025 10</v>
      </c>
      <c r="AN697" t="str">
        <f t="shared" si="186"/>
        <v xml:space="preserve">CURTUME </v>
      </c>
    </row>
    <row r="698" spans="1:40" x14ac:dyDescent="0.35">
      <c r="A698">
        <v>83793</v>
      </c>
      <c r="B698" t="s">
        <v>274</v>
      </c>
      <c r="C698" s="31">
        <v>45909</v>
      </c>
      <c r="D698" t="s">
        <v>373</v>
      </c>
      <c r="E698" t="s">
        <v>374</v>
      </c>
      <c r="F698" t="s">
        <v>648</v>
      </c>
      <c r="G698" t="s">
        <v>649</v>
      </c>
      <c r="H698" t="s">
        <v>691</v>
      </c>
      <c r="I698" t="s">
        <v>692</v>
      </c>
      <c r="J698">
        <v>200</v>
      </c>
      <c r="K698">
        <v>2257.96</v>
      </c>
      <c r="L698">
        <v>1114.79052</v>
      </c>
      <c r="M698">
        <v>454.76</v>
      </c>
      <c r="N698">
        <v>11.289819999999999</v>
      </c>
      <c r="O698" s="32">
        <f t="shared" si="170"/>
        <v>1803.2</v>
      </c>
      <c r="P698" s="32">
        <f t="shared" si="171"/>
        <v>688.40948000000003</v>
      </c>
      <c r="Q698">
        <v>760958</v>
      </c>
      <c r="R698" t="s">
        <v>298</v>
      </c>
      <c r="S698" t="s">
        <v>298</v>
      </c>
      <c r="T698" t="str">
        <f t="shared" si="172"/>
        <v>VEN</v>
      </c>
      <c r="U698" t="s">
        <v>300</v>
      </c>
      <c r="V698" s="33">
        <f t="shared" si="173"/>
        <v>2257.96</v>
      </c>
      <c r="W698">
        <f t="shared" si="174"/>
        <v>200</v>
      </c>
      <c r="X698" s="33">
        <f t="shared" si="175"/>
        <v>1803.2</v>
      </c>
      <c r="Y698" s="33">
        <f t="shared" si="176"/>
        <v>454.76</v>
      </c>
      <c r="Z698" s="45">
        <f t="shared" si="177"/>
        <v>0.28716606140055628</v>
      </c>
      <c r="AA698" s="33">
        <f t="shared" si="178"/>
        <v>648.40948000000003</v>
      </c>
      <c r="AB698" s="45">
        <f t="shared" si="179"/>
        <v>0.35958822094055015</v>
      </c>
      <c r="AC698" s="33">
        <f>IFERROR($X698/VLOOKUP(CONCATENATE("USD",C698),[1]GEINDICE!AR$1:AS$65536,2,0),"")</f>
        <v>332.21563064224915</v>
      </c>
      <c r="AD698" s="33">
        <f>IFERROR($AA698/VLOOKUP(CONCATENATE("USD",C698),[1]GEINDICE!AR$1:AS$65536,2,0),"")</f>
        <v>119.46082759128929</v>
      </c>
      <c r="AE698" s="33">
        <f>IFERROR($X698/VLOOKUP(CONCATENATE("EUR",C698),[1]GEINDICE!AR$1:AS$65536,2,0),"")</f>
        <v>283.38833883388338</v>
      </c>
      <c r="AF698" s="33">
        <f>IFERROR($AA698/VLOOKUP(CONCATENATE("EUR",C698),[1]GEINDICE!AR$1:AS$65536,2,0),"")</f>
        <v>101.90310859657394</v>
      </c>
      <c r="AG698" s="48" t="str">
        <f>VLOOKUP(E698,[1]Apresentação!AW$1:AX$65536,2,0)</f>
        <v xml:space="preserve">                    2 - LEATHER AUXILIARIES</v>
      </c>
      <c r="AH698" s="48" t="str">
        <f t="shared" si="180"/>
        <v xml:space="preserve">         5204000043 - NOVALTAN CS BR</v>
      </c>
      <c r="AI698" s="49" t="str">
        <f t="shared" si="181"/>
        <v xml:space="preserve">     L00010 - CURTUME TROPICAL LTDA</v>
      </c>
      <c r="AJ698" t="str">
        <f t="shared" si="182"/>
        <v xml:space="preserve">     90 - SALES</v>
      </c>
      <c r="AK698" t="str">
        <f t="shared" si="183"/>
        <v/>
      </c>
      <c r="AL698">
        <f t="shared" si="184"/>
        <v>9</v>
      </c>
      <c r="AM698" t="str">
        <f t="shared" si="185"/>
        <v>2025 9</v>
      </c>
      <c r="AN698" t="str">
        <f t="shared" si="186"/>
        <v xml:space="preserve">CURTUME </v>
      </c>
    </row>
    <row r="699" spans="1:40" x14ac:dyDescent="0.35">
      <c r="A699">
        <v>83798</v>
      </c>
      <c r="B699" t="s">
        <v>274</v>
      </c>
      <c r="C699" s="31">
        <v>45909</v>
      </c>
      <c r="D699" t="s">
        <v>373</v>
      </c>
      <c r="E699" t="s">
        <v>374</v>
      </c>
      <c r="F699" t="s">
        <v>669</v>
      </c>
      <c r="G699" t="s">
        <v>670</v>
      </c>
      <c r="H699" t="s">
        <v>691</v>
      </c>
      <c r="I699" t="s">
        <v>692</v>
      </c>
      <c r="J699">
        <v>300</v>
      </c>
      <c r="K699">
        <v>3870.56</v>
      </c>
      <c r="L699">
        <v>1672.18578</v>
      </c>
      <c r="M699">
        <v>779.53</v>
      </c>
      <c r="N699">
        <v>12.90188</v>
      </c>
      <c r="O699" s="32">
        <f t="shared" si="170"/>
        <v>3091.0299999999997</v>
      </c>
      <c r="P699" s="32">
        <f t="shared" si="171"/>
        <v>1418.8442199999997</v>
      </c>
      <c r="Q699">
        <v>760989</v>
      </c>
      <c r="R699" t="s">
        <v>298</v>
      </c>
      <c r="S699" t="s">
        <v>298</v>
      </c>
      <c r="T699" t="str">
        <f t="shared" si="172"/>
        <v>VEN</v>
      </c>
      <c r="U699" t="s">
        <v>300</v>
      </c>
      <c r="V699" s="33">
        <f t="shared" si="173"/>
        <v>3870.56</v>
      </c>
      <c r="W699">
        <f t="shared" si="174"/>
        <v>300</v>
      </c>
      <c r="X699" s="33">
        <f t="shared" si="175"/>
        <v>3091.0299999999997</v>
      </c>
      <c r="Y699" s="33">
        <f t="shared" si="176"/>
        <v>779.53</v>
      </c>
      <c r="Z699" s="45">
        <f t="shared" si="177"/>
        <v>0.35107173638956629</v>
      </c>
      <c r="AA699" s="33">
        <f t="shared" si="178"/>
        <v>1358.8442199999997</v>
      </c>
      <c r="AB699" s="45">
        <f t="shared" si="179"/>
        <v>0.43960887471166565</v>
      </c>
      <c r="AC699" s="33">
        <f>IFERROR($X699/VLOOKUP(CONCATENATE("USD",C699),[1]GEINDICE!AR$1:AS$65536,2,0),"")</f>
        <v>569.48118943218242</v>
      </c>
      <c r="AD699" s="33">
        <f>IFERROR($AA699/VLOOKUP(CONCATENATE("USD",C699),[1]GEINDICE!AR$1:AS$65536,2,0),"")</f>
        <v>250.3489848557426</v>
      </c>
      <c r="AE699" s="33">
        <f>IFERROR($X699/VLOOKUP(CONCATENATE("EUR",C699),[1]GEINDICE!AR$1:AS$65536,2,0),"")</f>
        <v>485.78186390067572</v>
      </c>
      <c r="AF699" s="33">
        <f>IFERROR($AA699/VLOOKUP(CONCATENATE("EUR",C699),[1]GEINDICE!AR$1:AS$65536,2,0),"")</f>
        <v>213.55401854471157</v>
      </c>
      <c r="AG699" s="48" t="str">
        <f>VLOOKUP(E699,[1]Apresentação!AW$1:AX$65536,2,0)</f>
        <v xml:space="preserve">                    2 - LEATHER AUXILIARIES</v>
      </c>
      <c r="AH699" s="48" t="str">
        <f t="shared" si="180"/>
        <v xml:space="preserve">         5204000043 - NOVALTAN CS BR</v>
      </c>
      <c r="AI699" s="49" t="str">
        <f t="shared" si="181"/>
        <v xml:space="preserve">     L00456 - IVAN JUNIOR DE ANDRADE EEPP</v>
      </c>
      <c r="AJ699" t="str">
        <f t="shared" si="182"/>
        <v xml:space="preserve">     90 - SALES</v>
      </c>
      <c r="AK699" t="str">
        <f t="shared" si="183"/>
        <v/>
      </c>
      <c r="AL699">
        <f t="shared" si="184"/>
        <v>9</v>
      </c>
      <c r="AM699" t="str">
        <f t="shared" si="185"/>
        <v>2025 9</v>
      </c>
      <c r="AN699" t="str">
        <f t="shared" si="186"/>
        <v xml:space="preserve">IVAN </v>
      </c>
    </row>
    <row r="700" spans="1:40" x14ac:dyDescent="0.35">
      <c r="A700">
        <v>84556</v>
      </c>
      <c r="B700" t="s">
        <v>274</v>
      </c>
      <c r="C700" s="31">
        <v>45968</v>
      </c>
      <c r="D700" t="s">
        <v>373</v>
      </c>
      <c r="E700" t="s">
        <v>374</v>
      </c>
      <c r="F700" t="s">
        <v>669</v>
      </c>
      <c r="G700" t="s">
        <v>670</v>
      </c>
      <c r="H700" t="s">
        <v>691</v>
      </c>
      <c r="I700" t="s">
        <v>692</v>
      </c>
      <c r="J700">
        <v>300</v>
      </c>
      <c r="K700">
        <v>3811.59</v>
      </c>
      <c r="L700">
        <v>1623.33096</v>
      </c>
      <c r="M700">
        <v>767.65</v>
      </c>
      <c r="N700">
        <v>12.705300000000001</v>
      </c>
      <c r="O700" s="32">
        <f t="shared" si="170"/>
        <v>3043.94</v>
      </c>
      <c r="P700" s="32">
        <f t="shared" si="171"/>
        <v>1420.60904</v>
      </c>
      <c r="Q700">
        <v>766601</v>
      </c>
      <c r="R700" t="s">
        <v>298</v>
      </c>
      <c r="S700" t="s">
        <v>298</v>
      </c>
      <c r="T700" t="str">
        <f t="shared" si="172"/>
        <v>VEN</v>
      </c>
      <c r="U700" t="s">
        <v>381</v>
      </c>
      <c r="V700" s="33">
        <f t="shared" si="173"/>
        <v>3811.59</v>
      </c>
      <c r="W700">
        <f t="shared" si="174"/>
        <v>300</v>
      </c>
      <c r="X700" s="33">
        <f t="shared" si="175"/>
        <v>3043.94</v>
      </c>
      <c r="Y700" s="33">
        <f t="shared" si="176"/>
        <v>767.65</v>
      </c>
      <c r="Z700" s="45">
        <f t="shared" si="177"/>
        <v>0.35696626342287602</v>
      </c>
      <c r="AA700" s="33">
        <f t="shared" si="178"/>
        <v>1360.60904</v>
      </c>
      <c r="AB700" s="45">
        <f t="shared" si="179"/>
        <v>0.4469894413161889</v>
      </c>
      <c r="AC700" s="33" t="str">
        <f>IFERROR($X700/VLOOKUP(CONCATENATE("USD",C700),[1]GEINDICE!AR$1:AS$65536,2,0),"")</f>
        <v/>
      </c>
      <c r="AD700" s="33" t="str">
        <f>IFERROR($AA700/VLOOKUP(CONCATENATE("USD",C700),[1]GEINDICE!AR$1:AS$65536,2,0),"")</f>
        <v/>
      </c>
      <c r="AE700" s="33" t="str">
        <f>IFERROR($X700/VLOOKUP(CONCATENATE("EUR",C700),[1]GEINDICE!AR$1:AS$65536,2,0),"")</f>
        <v/>
      </c>
      <c r="AF700" s="33" t="str">
        <f>IFERROR($AA700/VLOOKUP(CONCATENATE("EUR",C700),[1]GEINDICE!AR$1:AS$65536,2,0),"")</f>
        <v/>
      </c>
      <c r="AG700" s="48" t="str">
        <f>VLOOKUP(E700,[1]Apresentação!AW$1:AX$65536,2,0)</f>
        <v xml:space="preserve">                    2 - LEATHER AUXILIARIES</v>
      </c>
      <c r="AH700" s="48" t="str">
        <f t="shared" si="180"/>
        <v xml:space="preserve">         5204000043 - NOVALTAN CS BR</v>
      </c>
      <c r="AI700" s="49" t="str">
        <f t="shared" si="181"/>
        <v xml:space="preserve">     L00456 - IVAN JUNIOR DE ANDRADE EEPP</v>
      </c>
      <c r="AJ700" t="str">
        <f t="shared" si="182"/>
        <v xml:space="preserve">     90 - SALES</v>
      </c>
      <c r="AK700" t="str">
        <f t="shared" si="183"/>
        <v/>
      </c>
      <c r="AL700">
        <f t="shared" si="184"/>
        <v>11</v>
      </c>
      <c r="AM700" t="str">
        <f t="shared" si="185"/>
        <v>2025 11</v>
      </c>
      <c r="AN700" t="str">
        <f t="shared" si="186"/>
        <v xml:space="preserve">IVAN </v>
      </c>
    </row>
    <row r="701" spans="1:40" x14ac:dyDescent="0.35">
      <c r="A701">
        <v>84025</v>
      </c>
      <c r="B701" t="s">
        <v>274</v>
      </c>
      <c r="C701" s="31">
        <v>45929</v>
      </c>
      <c r="D701" t="s">
        <v>373</v>
      </c>
      <c r="E701" t="s">
        <v>374</v>
      </c>
      <c r="F701" t="s">
        <v>669</v>
      </c>
      <c r="G701" t="s">
        <v>670</v>
      </c>
      <c r="H701" t="s">
        <v>691</v>
      </c>
      <c r="I701" t="s">
        <v>692</v>
      </c>
      <c r="J701">
        <v>300</v>
      </c>
      <c r="K701">
        <v>3811.16</v>
      </c>
      <c r="L701">
        <v>1594.5140100000001</v>
      </c>
      <c r="M701">
        <v>767.57</v>
      </c>
      <c r="N701">
        <v>12.70388</v>
      </c>
      <c r="O701" s="32">
        <f t="shared" si="170"/>
        <v>3043.5899999999997</v>
      </c>
      <c r="P701" s="32">
        <f t="shared" si="171"/>
        <v>1449.0759899999996</v>
      </c>
      <c r="Q701">
        <v>762637</v>
      </c>
      <c r="R701" t="s">
        <v>298</v>
      </c>
      <c r="S701" t="s">
        <v>298</v>
      </c>
      <c r="T701" t="str">
        <f t="shared" si="172"/>
        <v>VEN</v>
      </c>
      <c r="U701" t="s">
        <v>381</v>
      </c>
      <c r="V701" s="33">
        <f t="shared" si="173"/>
        <v>3811.16</v>
      </c>
      <c r="W701">
        <f t="shared" si="174"/>
        <v>300</v>
      </c>
      <c r="X701" s="33">
        <f t="shared" si="175"/>
        <v>3043.5899999999997</v>
      </c>
      <c r="Y701" s="33">
        <f t="shared" si="176"/>
        <v>767.57</v>
      </c>
      <c r="Z701" s="45">
        <f t="shared" si="177"/>
        <v>0.36447590497381366</v>
      </c>
      <c r="AA701" s="33">
        <f t="shared" si="178"/>
        <v>1389.0759899999996</v>
      </c>
      <c r="AB701" s="45">
        <f t="shared" si="179"/>
        <v>0.45639392625156466</v>
      </c>
      <c r="AC701" s="33">
        <f>IFERROR($X701/VLOOKUP(CONCATENATE("USD",C701),[1]GEINDICE!AR$1:AS$65536,2,0),"")</f>
        <v>571.79169249844995</v>
      </c>
      <c r="AD701" s="33">
        <f>IFERROR($AA701/VLOOKUP(CONCATENATE("USD",C701),[1]GEINDICE!AR$1:AS$65536,2,0),"")</f>
        <v>260.96225553739492</v>
      </c>
      <c r="AE701" s="33">
        <f>IFERROR($X701/VLOOKUP(CONCATENATE("EUR",C701),[1]GEINDICE!AR$1:AS$65536,2,0),"")</f>
        <v>487.45795829462821</v>
      </c>
      <c r="AF701" s="33">
        <f>IFERROR($AA701/VLOOKUP(CONCATENATE("EUR",C701),[1]GEINDICE!AR$1:AS$65536,2,0),"")</f>
        <v>222.47285146865684</v>
      </c>
      <c r="AG701" s="48" t="str">
        <f>VLOOKUP(E701,[1]Apresentação!AW$1:AX$65536,2,0)</f>
        <v xml:space="preserve">                    2 - LEATHER AUXILIARIES</v>
      </c>
      <c r="AH701" s="48" t="str">
        <f t="shared" si="180"/>
        <v xml:space="preserve">         5204000043 - NOVALTAN CS BR</v>
      </c>
      <c r="AI701" s="49" t="str">
        <f t="shared" si="181"/>
        <v xml:space="preserve">     L00456 - IVAN JUNIOR DE ANDRADE EEPP</v>
      </c>
      <c r="AJ701" t="str">
        <f t="shared" si="182"/>
        <v xml:space="preserve">     90 - SALES</v>
      </c>
      <c r="AK701" t="str">
        <f t="shared" si="183"/>
        <v/>
      </c>
      <c r="AL701">
        <f t="shared" si="184"/>
        <v>9</v>
      </c>
      <c r="AM701" t="str">
        <f t="shared" si="185"/>
        <v>2025 9</v>
      </c>
      <c r="AN701" t="str">
        <f t="shared" si="186"/>
        <v xml:space="preserve">IVAN </v>
      </c>
    </row>
    <row r="702" spans="1:40" x14ac:dyDescent="0.35">
      <c r="A702">
        <v>82596</v>
      </c>
      <c r="B702" t="s">
        <v>274</v>
      </c>
      <c r="C702" s="31">
        <v>45807</v>
      </c>
      <c r="D702" t="s">
        <v>373</v>
      </c>
      <c r="E702" t="s">
        <v>374</v>
      </c>
      <c r="F702" t="s">
        <v>669</v>
      </c>
      <c r="G702" t="s">
        <v>670</v>
      </c>
      <c r="H702" t="s">
        <v>691</v>
      </c>
      <c r="I702" t="s">
        <v>692</v>
      </c>
      <c r="J702">
        <v>350</v>
      </c>
      <c r="K702">
        <v>4705.42</v>
      </c>
      <c r="L702">
        <v>1966.66857</v>
      </c>
      <c r="M702">
        <v>947.67</v>
      </c>
      <c r="N702">
        <v>13.44407</v>
      </c>
      <c r="O702" s="32">
        <f t="shared" si="170"/>
        <v>3757.75</v>
      </c>
      <c r="P702" s="32">
        <f t="shared" si="171"/>
        <v>1791.08143</v>
      </c>
      <c r="Q702">
        <v>740041</v>
      </c>
      <c r="R702" t="s">
        <v>298</v>
      </c>
      <c r="S702" t="s">
        <v>298</v>
      </c>
      <c r="T702" t="str">
        <f t="shared" si="172"/>
        <v>VEN</v>
      </c>
      <c r="U702" t="s">
        <v>381</v>
      </c>
      <c r="V702" s="33">
        <f t="shared" si="173"/>
        <v>4705.42</v>
      </c>
      <c r="W702">
        <f t="shared" si="174"/>
        <v>350</v>
      </c>
      <c r="X702" s="33">
        <f t="shared" si="175"/>
        <v>3757.75</v>
      </c>
      <c r="Y702" s="33">
        <f t="shared" si="176"/>
        <v>947.67</v>
      </c>
      <c r="Z702" s="45">
        <f t="shared" si="177"/>
        <v>0.36576574035899023</v>
      </c>
      <c r="AA702" s="33">
        <f t="shared" si="178"/>
        <v>1721.08143</v>
      </c>
      <c r="AB702" s="45">
        <f t="shared" si="179"/>
        <v>0.45800849710598096</v>
      </c>
      <c r="AC702" s="33">
        <f>IFERROR($X702/VLOOKUP(CONCATENATE("USD",C702),[1]GEINDICE!AR$1:AS$65536,2,0),"")</f>
        <v>658.24968907106688</v>
      </c>
      <c r="AD702" s="33">
        <f>IFERROR($AA702/VLOOKUP(CONCATENATE("USD",C702),[1]GEINDICE!AR$1:AS$65536,2,0),"")</f>
        <v>301.48395081191865</v>
      </c>
      <c r="AE702" s="33">
        <f>IFERROR($X702/VLOOKUP(CONCATENATE("EUR",C702),[1]GEINDICE!AR$1:AS$65536,2,0),"")</f>
        <v>580.10559303456466</v>
      </c>
      <c r="AF702" s="33">
        <f>IFERROR($AA702/VLOOKUP(CONCATENATE("EUR",C702),[1]GEINDICE!AR$1:AS$65536,2,0),"")</f>
        <v>265.69329082853477</v>
      </c>
      <c r="AG702" s="48" t="str">
        <f>VLOOKUP(E702,[1]Apresentação!AW$1:AX$65536,2,0)</f>
        <v xml:space="preserve">                    2 - LEATHER AUXILIARIES</v>
      </c>
      <c r="AH702" s="48" t="str">
        <f t="shared" si="180"/>
        <v xml:space="preserve">         5204000043 - NOVALTAN CS BR</v>
      </c>
      <c r="AI702" s="49" t="str">
        <f t="shared" si="181"/>
        <v xml:space="preserve">     L00456 - IVAN JUNIOR DE ANDRADE EEPP</v>
      </c>
      <c r="AJ702" t="str">
        <f t="shared" si="182"/>
        <v xml:space="preserve">     90 - SALES</v>
      </c>
      <c r="AK702" t="str">
        <f t="shared" si="183"/>
        <v/>
      </c>
      <c r="AL702">
        <f t="shared" si="184"/>
        <v>5</v>
      </c>
      <c r="AM702" t="str">
        <f t="shared" si="185"/>
        <v>2025 5</v>
      </c>
      <c r="AN702" t="str">
        <f t="shared" si="186"/>
        <v xml:space="preserve">IVAN </v>
      </c>
    </row>
    <row r="703" spans="1:40" x14ac:dyDescent="0.35">
      <c r="A703">
        <v>83211</v>
      </c>
      <c r="B703" t="s">
        <v>274</v>
      </c>
      <c r="C703" s="31">
        <v>45860</v>
      </c>
      <c r="D703" t="s">
        <v>373</v>
      </c>
      <c r="E703" t="s">
        <v>374</v>
      </c>
      <c r="F703" t="s">
        <v>648</v>
      </c>
      <c r="G703" t="s">
        <v>649</v>
      </c>
      <c r="H703" t="s">
        <v>691</v>
      </c>
      <c r="I703" t="s">
        <v>692</v>
      </c>
      <c r="J703">
        <v>200</v>
      </c>
      <c r="K703">
        <v>2314</v>
      </c>
      <c r="L703">
        <v>1121.50621</v>
      </c>
      <c r="M703">
        <v>466.04</v>
      </c>
      <c r="N703">
        <v>11.57</v>
      </c>
      <c r="O703" s="32">
        <f t="shared" si="170"/>
        <v>1847.96</v>
      </c>
      <c r="P703" s="32">
        <f t="shared" si="171"/>
        <v>726.45379000000003</v>
      </c>
      <c r="Q703">
        <v>744455</v>
      </c>
      <c r="R703" t="s">
        <v>298</v>
      </c>
      <c r="S703" t="s">
        <v>298</v>
      </c>
      <c r="T703" t="str">
        <f t="shared" si="172"/>
        <v>VEN</v>
      </c>
      <c r="U703" t="s">
        <v>300</v>
      </c>
      <c r="V703" s="33">
        <f t="shared" si="173"/>
        <v>2314</v>
      </c>
      <c r="W703">
        <f t="shared" si="174"/>
        <v>200</v>
      </c>
      <c r="X703" s="33">
        <f t="shared" si="175"/>
        <v>1847.96</v>
      </c>
      <c r="Y703" s="33">
        <f t="shared" si="176"/>
        <v>466.04</v>
      </c>
      <c r="Z703" s="45">
        <f t="shared" si="177"/>
        <v>0.29665245894554887</v>
      </c>
      <c r="AA703" s="33">
        <f t="shared" si="178"/>
        <v>686.45379000000003</v>
      </c>
      <c r="AB703" s="45">
        <f t="shared" si="179"/>
        <v>0.37146571895495573</v>
      </c>
      <c r="AC703" s="33">
        <f>IFERROR($X703/VLOOKUP(CONCATENATE("USD",C703),[1]GEINDICE!AR$1:AS$65536,2,0),"")</f>
        <v>331.71659875424081</v>
      </c>
      <c r="AD703" s="33">
        <f>IFERROR($AA703/VLOOKUP(CONCATENATE("USD",C703),[1]GEINDICE!AR$1:AS$65536,2,0),"")</f>
        <v>123.22134484553663</v>
      </c>
      <c r="AE703" s="33">
        <f>IFERROR($X703/VLOOKUP(CONCATENATE("EUR",C703),[1]GEINDICE!AR$1:AS$65536,2,0),"")</f>
        <v>282.33388843903259</v>
      </c>
      <c r="AF703" s="33">
        <f>IFERROR($AA703/VLOOKUP(CONCATENATE("EUR",C703),[1]GEINDICE!AR$1:AS$65536,2,0),"")</f>
        <v>104.87736085435351</v>
      </c>
      <c r="AG703" s="48" t="str">
        <f>VLOOKUP(E703,[1]Apresentação!AW$1:AX$65536,2,0)</f>
        <v xml:space="preserve">                    2 - LEATHER AUXILIARIES</v>
      </c>
      <c r="AH703" s="48" t="str">
        <f t="shared" si="180"/>
        <v xml:space="preserve">         5204000043 - NOVALTAN CS BR</v>
      </c>
      <c r="AI703" s="49" t="str">
        <f t="shared" si="181"/>
        <v xml:space="preserve">     L00010 - CURTUME TROPICAL LTDA</v>
      </c>
      <c r="AJ703" t="str">
        <f t="shared" si="182"/>
        <v xml:space="preserve">     90 - SALES</v>
      </c>
      <c r="AK703" t="str">
        <f t="shared" si="183"/>
        <v/>
      </c>
      <c r="AL703">
        <f t="shared" si="184"/>
        <v>7</v>
      </c>
      <c r="AM703" t="str">
        <f t="shared" si="185"/>
        <v>2025 7</v>
      </c>
      <c r="AN703" t="str">
        <f t="shared" si="186"/>
        <v xml:space="preserve">CURTUME </v>
      </c>
    </row>
    <row r="704" spans="1:40" x14ac:dyDescent="0.35">
      <c r="A704">
        <v>84184</v>
      </c>
      <c r="B704" t="s">
        <v>274</v>
      </c>
      <c r="C704" s="31">
        <v>45940</v>
      </c>
      <c r="D704" t="s">
        <v>373</v>
      </c>
      <c r="E704" t="s">
        <v>374</v>
      </c>
      <c r="F704" t="s">
        <v>669</v>
      </c>
      <c r="G704" t="s">
        <v>670</v>
      </c>
      <c r="H704" t="s">
        <v>691</v>
      </c>
      <c r="I704" t="s">
        <v>692</v>
      </c>
      <c r="J704">
        <v>350</v>
      </c>
      <c r="K704">
        <v>4454.09</v>
      </c>
      <c r="L704">
        <v>1860.2663399999999</v>
      </c>
      <c r="M704">
        <v>897.05</v>
      </c>
      <c r="N704">
        <v>12.72598</v>
      </c>
      <c r="O704" s="32">
        <f t="shared" si="170"/>
        <v>3557.04</v>
      </c>
      <c r="P704" s="32">
        <f t="shared" si="171"/>
        <v>1696.7736600000001</v>
      </c>
      <c r="Q704">
        <v>763863</v>
      </c>
      <c r="R704" t="s">
        <v>298</v>
      </c>
      <c r="S704" t="s">
        <v>298</v>
      </c>
      <c r="T704" t="str">
        <f t="shared" si="172"/>
        <v>VEN</v>
      </c>
      <c r="U704" t="s">
        <v>381</v>
      </c>
      <c r="V704" s="33">
        <f t="shared" si="173"/>
        <v>4454.09</v>
      </c>
      <c r="W704">
        <f t="shared" si="174"/>
        <v>350</v>
      </c>
      <c r="X704" s="33">
        <f t="shared" si="175"/>
        <v>3557.04</v>
      </c>
      <c r="Y704" s="33">
        <f t="shared" si="176"/>
        <v>897.05</v>
      </c>
      <c r="Z704" s="45">
        <f t="shared" si="177"/>
        <v>0.36523142998906621</v>
      </c>
      <c r="AA704" s="33">
        <f t="shared" si="178"/>
        <v>1626.7736600000001</v>
      </c>
      <c r="AB704" s="45">
        <f t="shared" si="179"/>
        <v>0.4573391527787149</v>
      </c>
      <c r="AC704" s="33">
        <f>IFERROR($X704/VLOOKUP(CONCATENATE("USD",C704),[1]GEINDICE!AR$1:AS$65536,2,0),"")</f>
        <v>653.31521140212317</v>
      </c>
      <c r="AD704" s="33">
        <f>IFERROR($AA704/VLOOKUP(CONCATENATE("USD",C704),[1]GEINDICE!AR$1:AS$65536,2,0),"")</f>
        <v>298.78662528009403</v>
      </c>
      <c r="AE704" s="33">
        <f>IFERROR($X704/VLOOKUP(CONCATENATE("EUR",C704),[1]GEINDICE!AR$1:AS$65536,2,0),"")</f>
        <v>562.52016320333996</v>
      </c>
      <c r="AF704" s="33">
        <f>IFERROR($AA704/VLOOKUP(CONCATENATE("EUR",C704),[1]GEINDICE!AR$1:AS$65536,2,0),"")</f>
        <v>257.26249486035994</v>
      </c>
      <c r="AG704" s="48" t="str">
        <f>VLOOKUP(E704,[1]Apresentação!AW$1:AX$65536,2,0)</f>
        <v xml:space="preserve">                    2 - LEATHER AUXILIARIES</v>
      </c>
      <c r="AH704" s="48" t="str">
        <f t="shared" si="180"/>
        <v xml:space="preserve">         5204000043 - NOVALTAN CS BR</v>
      </c>
      <c r="AI704" s="49" t="str">
        <f t="shared" si="181"/>
        <v xml:space="preserve">     L00456 - IVAN JUNIOR DE ANDRADE EEPP</v>
      </c>
      <c r="AJ704" t="str">
        <f t="shared" si="182"/>
        <v xml:space="preserve">     90 - SALES</v>
      </c>
      <c r="AK704" t="str">
        <f t="shared" si="183"/>
        <v/>
      </c>
      <c r="AL704">
        <f t="shared" si="184"/>
        <v>10</v>
      </c>
      <c r="AM704" t="str">
        <f t="shared" si="185"/>
        <v>2025 10</v>
      </c>
      <c r="AN704" t="str">
        <f t="shared" si="186"/>
        <v xml:space="preserve">IVAN </v>
      </c>
    </row>
    <row r="705" spans="1:40" x14ac:dyDescent="0.35">
      <c r="A705">
        <v>84253</v>
      </c>
      <c r="B705" t="s">
        <v>274</v>
      </c>
      <c r="C705" s="31">
        <v>45947</v>
      </c>
      <c r="D705" t="s">
        <v>373</v>
      </c>
      <c r="E705" t="s">
        <v>374</v>
      </c>
      <c r="F705" t="s">
        <v>669</v>
      </c>
      <c r="G705" t="s">
        <v>670</v>
      </c>
      <c r="H705" t="s">
        <v>691</v>
      </c>
      <c r="I705" t="s">
        <v>692</v>
      </c>
      <c r="J705">
        <v>400</v>
      </c>
      <c r="K705">
        <v>5167.9800000000005</v>
      </c>
      <c r="L705">
        <v>2126.0186699999999</v>
      </c>
      <c r="M705">
        <v>1040.83</v>
      </c>
      <c r="N705">
        <v>12.91995</v>
      </c>
      <c r="O705" s="32">
        <f t="shared" si="170"/>
        <v>4127.1500000000005</v>
      </c>
      <c r="P705" s="32">
        <f t="shared" si="171"/>
        <v>2001.1313300000006</v>
      </c>
      <c r="Q705">
        <v>764518</v>
      </c>
      <c r="R705" t="s">
        <v>298</v>
      </c>
      <c r="S705" t="s">
        <v>298</v>
      </c>
      <c r="T705" t="str">
        <f t="shared" si="172"/>
        <v>VEN</v>
      </c>
      <c r="U705" t="s">
        <v>381</v>
      </c>
      <c r="V705" s="33">
        <f t="shared" si="173"/>
        <v>5167.9800000000005</v>
      </c>
      <c r="W705">
        <f t="shared" si="174"/>
        <v>400</v>
      </c>
      <c r="X705" s="33">
        <f t="shared" si="175"/>
        <v>4127.1500000000005</v>
      </c>
      <c r="Y705" s="33">
        <f t="shared" si="176"/>
        <v>1040.83</v>
      </c>
      <c r="Z705" s="45">
        <f t="shared" si="177"/>
        <v>0.37173737707963272</v>
      </c>
      <c r="AA705" s="33">
        <f t="shared" si="178"/>
        <v>1921.1313300000006</v>
      </c>
      <c r="AB705" s="45">
        <f t="shared" si="179"/>
        <v>0.4654861902281236</v>
      </c>
      <c r="AC705" s="33">
        <f>IFERROR($X705/VLOOKUP(CONCATENATE("USD",C705),[1]GEINDICE!AR$1:AS$65536,2,0),"")</f>
        <v>758.80676594962324</v>
      </c>
      <c r="AD705" s="33">
        <f>IFERROR($AA705/VLOOKUP(CONCATENATE("USD",C705),[1]GEINDICE!AR$1:AS$65536,2,0),"")</f>
        <v>353.21407060121356</v>
      </c>
      <c r="AE705" s="33">
        <f>IFERROR($X705/VLOOKUP(CONCATENATE("EUR",C705),[1]GEINDICE!AR$1:AS$65536,2,0),"")</f>
        <v>650.05749027390573</v>
      </c>
      <c r="AF705" s="33">
        <f>IFERROR($AA705/VLOOKUP(CONCATENATE("EUR",C705),[1]GEINDICE!AR$1:AS$65536,2,0),"")</f>
        <v>302.59278457685593</v>
      </c>
      <c r="AG705" s="48" t="str">
        <f>VLOOKUP(E705,[1]Apresentação!AW$1:AX$65536,2,0)</f>
        <v xml:space="preserve">                    2 - LEATHER AUXILIARIES</v>
      </c>
      <c r="AH705" s="48" t="str">
        <f t="shared" si="180"/>
        <v xml:space="preserve">         5204000043 - NOVALTAN CS BR</v>
      </c>
      <c r="AI705" s="49" t="str">
        <f t="shared" si="181"/>
        <v xml:space="preserve">     L00456 - IVAN JUNIOR DE ANDRADE EEPP</v>
      </c>
      <c r="AJ705" t="str">
        <f t="shared" si="182"/>
        <v xml:space="preserve">     90 - SALES</v>
      </c>
      <c r="AK705" t="str">
        <f t="shared" si="183"/>
        <v/>
      </c>
      <c r="AL705">
        <f t="shared" si="184"/>
        <v>10</v>
      </c>
      <c r="AM705" t="str">
        <f t="shared" si="185"/>
        <v>2025 10</v>
      </c>
      <c r="AN705" t="str">
        <f t="shared" si="186"/>
        <v xml:space="preserve">IVAN </v>
      </c>
    </row>
    <row r="706" spans="1:40" x14ac:dyDescent="0.35">
      <c r="A706">
        <v>84644</v>
      </c>
      <c r="B706" t="s">
        <v>274</v>
      </c>
      <c r="C706" s="31">
        <v>45975</v>
      </c>
      <c r="D706" t="s">
        <v>373</v>
      </c>
      <c r="E706" t="s">
        <v>374</v>
      </c>
      <c r="F706" t="s">
        <v>669</v>
      </c>
      <c r="G706" t="s">
        <v>670</v>
      </c>
      <c r="H706" t="s">
        <v>691</v>
      </c>
      <c r="I706" t="s">
        <v>692</v>
      </c>
      <c r="J706">
        <v>300</v>
      </c>
      <c r="K706">
        <v>3766.59</v>
      </c>
      <c r="L706">
        <v>1623.33096</v>
      </c>
      <c r="M706">
        <v>758.59</v>
      </c>
      <c r="N706">
        <v>12.555309999999999</v>
      </c>
      <c r="O706" s="32">
        <f t="shared" si="170"/>
        <v>3008</v>
      </c>
      <c r="P706" s="32">
        <f t="shared" si="171"/>
        <v>1384.66904</v>
      </c>
      <c r="Q706">
        <v>767288</v>
      </c>
      <c r="R706" t="s">
        <v>298</v>
      </c>
      <c r="S706" t="s">
        <v>298</v>
      </c>
      <c r="T706" t="str">
        <f t="shared" si="172"/>
        <v>VEN</v>
      </c>
      <c r="U706" t="s">
        <v>381</v>
      </c>
      <c r="V706" s="33">
        <f t="shared" si="173"/>
        <v>3766.59</v>
      </c>
      <c r="W706">
        <f t="shared" si="174"/>
        <v>300</v>
      </c>
      <c r="X706" s="33">
        <f t="shared" si="175"/>
        <v>3008</v>
      </c>
      <c r="Y706" s="33">
        <f t="shared" si="176"/>
        <v>758.59</v>
      </c>
      <c r="Z706" s="45">
        <f t="shared" si="177"/>
        <v>0.35168920429353873</v>
      </c>
      <c r="AA706" s="33">
        <f t="shared" si="178"/>
        <v>1324.66904</v>
      </c>
      <c r="AB706" s="45">
        <f t="shared" si="179"/>
        <v>0.44038199468085104</v>
      </c>
      <c r="AC706" s="33" t="str">
        <f>IFERROR($X706/VLOOKUP(CONCATENATE("USD",C706),[1]GEINDICE!AR$1:AS$65536,2,0),"")</f>
        <v/>
      </c>
      <c r="AD706" s="33" t="str">
        <f>IFERROR($AA706/VLOOKUP(CONCATENATE("USD",C706),[1]GEINDICE!AR$1:AS$65536,2,0),"")</f>
        <v/>
      </c>
      <c r="AE706" s="33" t="str">
        <f>IFERROR($X706/VLOOKUP(CONCATENATE("EUR",C706),[1]GEINDICE!AR$1:AS$65536,2,0),"")</f>
        <v/>
      </c>
      <c r="AF706" s="33" t="str">
        <f>IFERROR($AA706/VLOOKUP(CONCATENATE("EUR",C706),[1]GEINDICE!AR$1:AS$65536,2,0),"")</f>
        <v/>
      </c>
      <c r="AG706" s="48" t="str">
        <f>VLOOKUP(E706,[1]Apresentação!AW$1:AX$65536,2,0)</f>
        <v xml:space="preserve">                    2 - LEATHER AUXILIARIES</v>
      </c>
      <c r="AH706" s="48" t="str">
        <f t="shared" si="180"/>
        <v xml:space="preserve">         5204000043 - NOVALTAN CS BR</v>
      </c>
      <c r="AI706" s="49" t="str">
        <f t="shared" si="181"/>
        <v xml:space="preserve">     L00456 - IVAN JUNIOR DE ANDRADE EEPP</v>
      </c>
      <c r="AJ706" t="str">
        <f t="shared" si="182"/>
        <v xml:space="preserve">     90 - SALES</v>
      </c>
      <c r="AK706" t="str">
        <f t="shared" si="183"/>
        <v/>
      </c>
      <c r="AL706">
        <f t="shared" si="184"/>
        <v>11</v>
      </c>
      <c r="AM706" t="str">
        <f t="shared" si="185"/>
        <v>2025 11</v>
      </c>
      <c r="AN706" t="str">
        <f t="shared" si="186"/>
        <v xml:space="preserve">IVAN </v>
      </c>
    </row>
    <row r="707" spans="1:40" x14ac:dyDescent="0.35">
      <c r="A707">
        <v>83607</v>
      </c>
      <c r="B707" t="s">
        <v>274</v>
      </c>
      <c r="C707" s="31">
        <v>45891</v>
      </c>
      <c r="D707" t="s">
        <v>373</v>
      </c>
      <c r="E707" t="s">
        <v>374</v>
      </c>
      <c r="F707" t="s">
        <v>669</v>
      </c>
      <c r="G707" t="s">
        <v>670</v>
      </c>
      <c r="H707" t="s">
        <v>691</v>
      </c>
      <c r="I707" t="s">
        <v>692</v>
      </c>
      <c r="J707">
        <v>300</v>
      </c>
      <c r="K707">
        <v>3909.79</v>
      </c>
      <c r="L707">
        <v>1680.22561</v>
      </c>
      <c r="M707">
        <v>787.43</v>
      </c>
      <c r="N707">
        <v>13.03262</v>
      </c>
      <c r="O707" s="32">
        <f t="shared" si="170"/>
        <v>3122.36</v>
      </c>
      <c r="P707" s="32">
        <f t="shared" si="171"/>
        <v>1442.1343900000002</v>
      </c>
      <c r="Q707">
        <v>759561</v>
      </c>
      <c r="R707" t="s">
        <v>298</v>
      </c>
      <c r="S707" t="s">
        <v>298</v>
      </c>
      <c r="T707" t="str">
        <f t="shared" si="172"/>
        <v>VEN</v>
      </c>
      <c r="U707" t="s">
        <v>381</v>
      </c>
      <c r="V707" s="33">
        <f t="shared" si="173"/>
        <v>3909.79</v>
      </c>
      <c r="W707">
        <f t="shared" si="174"/>
        <v>300</v>
      </c>
      <c r="X707" s="33">
        <f t="shared" si="175"/>
        <v>3122.36</v>
      </c>
      <c r="Y707" s="33">
        <f t="shared" si="176"/>
        <v>787.43</v>
      </c>
      <c r="Z707" s="45">
        <f t="shared" si="177"/>
        <v>0.35350604252402307</v>
      </c>
      <c r="AA707" s="33">
        <f t="shared" si="178"/>
        <v>1382.1343900000002</v>
      </c>
      <c r="AB707" s="45">
        <f t="shared" si="179"/>
        <v>0.44265696140099159</v>
      </c>
      <c r="AC707" s="33">
        <f>IFERROR($X707/VLOOKUP(CONCATENATE("USD",C707),[1]GEINDICE!AR$1:AS$65536,2,0),"")</f>
        <v>574.0476540667745</v>
      </c>
      <c r="AD707" s="33">
        <f>IFERROR($AA707/VLOOKUP(CONCATENATE("USD",C707),[1]GEINDICE!AR$1:AS$65536,2,0),"")</f>
        <v>254.10619024856598</v>
      </c>
      <c r="AE707" s="33">
        <f>IFERROR($X707/VLOOKUP(CONCATENATE("EUR",C707),[1]GEINDICE!AR$1:AS$65536,2,0),"")</f>
        <v>490.09716052677015</v>
      </c>
      <c r="AF707" s="33">
        <f>IFERROR($AA707/VLOOKUP(CONCATENATE("EUR",C707),[1]GEINDICE!AR$1:AS$65536,2,0),"")</f>
        <v>216.94491987003406</v>
      </c>
      <c r="AG707" s="48" t="str">
        <f>VLOOKUP(E707,[1]Apresentação!AW$1:AX$65536,2,0)</f>
        <v xml:space="preserve">                    2 - LEATHER AUXILIARIES</v>
      </c>
      <c r="AH707" s="48" t="str">
        <f t="shared" si="180"/>
        <v xml:space="preserve">         5204000043 - NOVALTAN CS BR</v>
      </c>
      <c r="AI707" s="49" t="str">
        <f t="shared" si="181"/>
        <v xml:space="preserve">     L00456 - IVAN JUNIOR DE ANDRADE EEPP</v>
      </c>
      <c r="AJ707" t="str">
        <f t="shared" si="182"/>
        <v xml:space="preserve">     90 - SALES</v>
      </c>
      <c r="AK707" t="str">
        <f t="shared" si="183"/>
        <v/>
      </c>
      <c r="AL707">
        <f t="shared" si="184"/>
        <v>8</v>
      </c>
      <c r="AM707" t="str">
        <f t="shared" si="185"/>
        <v>2025 8</v>
      </c>
      <c r="AN707" t="str">
        <f t="shared" si="186"/>
        <v xml:space="preserve">IVAN </v>
      </c>
    </row>
    <row r="708" spans="1:40" x14ac:dyDescent="0.35">
      <c r="A708">
        <v>83171</v>
      </c>
      <c r="B708" t="s">
        <v>274</v>
      </c>
      <c r="C708" s="31">
        <v>45856</v>
      </c>
      <c r="D708" t="s">
        <v>373</v>
      </c>
      <c r="E708" t="s">
        <v>374</v>
      </c>
      <c r="F708" t="s">
        <v>669</v>
      </c>
      <c r="G708" t="s">
        <v>670</v>
      </c>
      <c r="H708" t="s">
        <v>691</v>
      </c>
      <c r="I708" t="s">
        <v>692</v>
      </c>
      <c r="J708">
        <v>300</v>
      </c>
      <c r="K708">
        <v>3974.6</v>
      </c>
      <c r="L708">
        <v>1682.2593099999999</v>
      </c>
      <c r="M708">
        <v>800.48</v>
      </c>
      <c r="N708">
        <v>13.24868</v>
      </c>
      <c r="O708" s="32">
        <f t="shared" ref="O708:O771" si="187">$K708-$Y708</f>
        <v>3174.12</v>
      </c>
      <c r="P708" s="32">
        <f t="shared" ref="P708:P771" si="188">($O708-$L708)</f>
        <v>1491.86069</v>
      </c>
      <c r="Q708">
        <v>744279</v>
      </c>
      <c r="R708" t="s">
        <v>298</v>
      </c>
      <c r="S708" t="s">
        <v>298</v>
      </c>
      <c r="T708" t="str">
        <f t="shared" ref="T708:T771" si="189">MID($U708,1,3)</f>
        <v>VEN</v>
      </c>
      <c r="U708" t="s">
        <v>381</v>
      </c>
      <c r="V708" s="33">
        <f t="shared" ref="V708:V771" si="190">IF($T708="DEV",-$K708,$K708)</f>
        <v>3974.6</v>
      </c>
      <c r="W708">
        <f t="shared" ref="W708:W771" si="191">IF($T708="DEV",-$J708,$J708)</f>
        <v>300</v>
      </c>
      <c r="X708" s="33">
        <f t="shared" ref="X708:X771" si="192">$V708-$Y708</f>
        <v>3174.12</v>
      </c>
      <c r="Y708" s="33">
        <f t="shared" ref="Y708:Y771" si="193">IF(A708=59876,M708,IF(A708=59868,M708,IF(R708="6111",((K708*0.12)+M708),IF(T708="DEV",-M708,M708))))</f>
        <v>800.48</v>
      </c>
      <c r="Z708" s="45">
        <f t="shared" ref="Z708:Z771" si="194">IFERROR($AA708/$V708,0)</f>
        <v>0.36025277763800129</v>
      </c>
      <c r="AA708" s="33">
        <f t="shared" ref="AA708:AA771" si="195">IF(VLOOKUP(AL708,AR:AS,2,0)="sim",IF($T708="DEV",($X708-$L708),$P708)-(0.2*W708),IF(VLOOKUP(AL708,AR:AS,2,0)="OK",IF($T708="DEV",($X708-$L708),$P708)-(0.2*W708),IF($T708="DEV",($X708-$L708),$P708)))</f>
        <v>1431.86069</v>
      </c>
      <c r="AB708" s="45">
        <f t="shared" ref="AB708:AB771" si="196">IFERROR($AA708/$X708,0)</f>
        <v>0.45110477549683065</v>
      </c>
      <c r="AC708" s="33">
        <f>IFERROR($X708/VLOOKUP(CONCATENATE("USD",C708),[1]GEINDICE!AR$1:AS$65536,2,0),"")</f>
        <v>572.26408971261662</v>
      </c>
      <c r="AD708" s="33">
        <f>IFERROR($AA708/VLOOKUP(CONCATENATE("USD",C708),[1]GEINDICE!AR$1:AS$65536,2,0),"")</f>
        <v>258.15106371470807</v>
      </c>
      <c r="AE708" s="33">
        <f>IFERROR($X708/VLOOKUP(CONCATENATE("EUR",C708),[1]GEINDICE!AR$1:AS$65536,2,0),"")</f>
        <v>491.38027122422437</v>
      </c>
      <c r="AF708" s="33">
        <f>IFERROR($AA708/VLOOKUP(CONCATENATE("EUR",C708),[1]GEINDICE!AR$1:AS$65536,2,0),"")</f>
        <v>221.66398693417548</v>
      </c>
      <c r="AG708" s="48" t="str">
        <f>VLOOKUP(E708,[1]Apresentação!AW$1:AX$65536,2,0)</f>
        <v xml:space="preserve">                    2 - LEATHER AUXILIARIES</v>
      </c>
      <c r="AH708" s="48" t="str">
        <f t="shared" ref="AH708:AH771" si="197">CONCATENATE("         ",H708," - ",I708)</f>
        <v xml:space="preserve">         5204000043 - NOVALTAN CS BR</v>
      </c>
      <c r="AI708" s="49" t="str">
        <f t="shared" ref="AI708:AI771" si="198">CONCATENATE("     ",F708," - ",G708)</f>
        <v xml:space="preserve">     L00456 - IVAN JUNIOR DE ANDRADE EEPP</v>
      </c>
      <c r="AJ708" t="str">
        <f t="shared" ref="AJ708:AJ771" si="199">IF(RIGHT(I708,2)="BR","     90 - SALES","     93 - RESALES")</f>
        <v xml:space="preserve">     90 - SALES</v>
      </c>
      <c r="AK708" t="str">
        <f t="shared" ref="AK708:AK771" si="200">IF(R708="3201","EXP",IF(R708="7101","EXP",""))</f>
        <v/>
      </c>
      <c r="AL708">
        <f t="shared" ref="AL708:AL771" si="201">VLOOKUP(MONTH(C708),AQ:AR,2,0)</f>
        <v>7</v>
      </c>
      <c r="AM708" t="str">
        <f t="shared" ref="AM708:AM771" si="202">CONCATENATE(YEAR(C708)," ",MONTH(C708))</f>
        <v>2025 7</v>
      </c>
      <c r="AN708" t="str">
        <f t="shared" ref="AN708:AN771" si="203">MID(G708,1,SEARCH(" ",G708,1))</f>
        <v xml:space="preserve">IVAN </v>
      </c>
    </row>
    <row r="709" spans="1:40" x14ac:dyDescent="0.35">
      <c r="A709">
        <v>82674</v>
      </c>
      <c r="B709" t="s">
        <v>274</v>
      </c>
      <c r="C709" s="31">
        <v>45814</v>
      </c>
      <c r="D709" t="s">
        <v>373</v>
      </c>
      <c r="E709" t="s">
        <v>374</v>
      </c>
      <c r="F709" t="s">
        <v>669</v>
      </c>
      <c r="G709" t="s">
        <v>670</v>
      </c>
      <c r="H709" t="s">
        <v>691</v>
      </c>
      <c r="I709" t="s">
        <v>692</v>
      </c>
      <c r="J709">
        <v>350</v>
      </c>
      <c r="K709">
        <v>4656.34</v>
      </c>
      <c r="L709">
        <v>1966.6685500000001</v>
      </c>
      <c r="M709">
        <v>937.79</v>
      </c>
      <c r="N709">
        <v>13.30383</v>
      </c>
      <c r="O709" s="32">
        <f t="shared" si="187"/>
        <v>3718.55</v>
      </c>
      <c r="P709" s="32">
        <f t="shared" si="188"/>
        <v>1751.8814500000001</v>
      </c>
      <c r="Q709">
        <v>740655</v>
      </c>
      <c r="R709" t="s">
        <v>298</v>
      </c>
      <c r="S709" t="s">
        <v>298</v>
      </c>
      <c r="T709" t="str">
        <f t="shared" si="189"/>
        <v>VEN</v>
      </c>
      <c r="U709" t="s">
        <v>381</v>
      </c>
      <c r="V709" s="33">
        <f t="shared" si="190"/>
        <v>4656.34</v>
      </c>
      <c r="W709">
        <f t="shared" si="191"/>
        <v>350</v>
      </c>
      <c r="X709" s="33">
        <f t="shared" si="192"/>
        <v>3718.55</v>
      </c>
      <c r="Y709" s="33">
        <f t="shared" si="193"/>
        <v>937.79</v>
      </c>
      <c r="Z709" s="45">
        <f t="shared" si="194"/>
        <v>0.36120245729478517</v>
      </c>
      <c r="AA709" s="33">
        <f t="shared" si="195"/>
        <v>1681.8814500000001</v>
      </c>
      <c r="AB709" s="45">
        <f t="shared" si="196"/>
        <v>0.4522949671242823</v>
      </c>
      <c r="AC709" s="33">
        <f>IFERROR($X709/VLOOKUP(CONCATENATE("USD",C709),[1]GEINDICE!AR$1:AS$65536,2,0),"")</f>
        <v>664.65583498668377</v>
      </c>
      <c r="AD709" s="33">
        <f>IFERROR($AA709/VLOOKUP(CONCATENATE("USD",C709),[1]GEINDICE!AR$1:AS$65536,2,0),"")</f>
        <v>300.62048903426455</v>
      </c>
      <c r="AE709" s="33">
        <f>IFERROR($X709/VLOOKUP(CONCATENATE("EUR",C709),[1]GEINDICE!AR$1:AS$65536,2,0),"")</f>
        <v>583.18303718457412</v>
      </c>
      <c r="AF709" s="33">
        <f>IFERROR($AA709/VLOOKUP(CONCATENATE("EUR",C709),[1]GEINDICE!AR$1:AS$65536,2,0),"")</f>
        <v>263.77075263083606</v>
      </c>
      <c r="AG709" s="48" t="str">
        <f>VLOOKUP(E709,[1]Apresentação!AW$1:AX$65536,2,0)</f>
        <v xml:space="preserve">                    2 - LEATHER AUXILIARIES</v>
      </c>
      <c r="AH709" s="48" t="str">
        <f t="shared" si="197"/>
        <v xml:space="preserve">         5204000043 - NOVALTAN CS BR</v>
      </c>
      <c r="AI709" s="49" t="str">
        <f t="shared" si="198"/>
        <v xml:space="preserve">     L00456 - IVAN JUNIOR DE ANDRADE EEPP</v>
      </c>
      <c r="AJ709" t="str">
        <f t="shared" si="199"/>
        <v xml:space="preserve">     90 - SALES</v>
      </c>
      <c r="AK709" t="str">
        <f t="shared" si="200"/>
        <v/>
      </c>
      <c r="AL709">
        <f t="shared" si="201"/>
        <v>6</v>
      </c>
      <c r="AM709" t="str">
        <f t="shared" si="202"/>
        <v>2025 6</v>
      </c>
      <c r="AN709" t="str">
        <f t="shared" si="203"/>
        <v xml:space="preserve">IVAN </v>
      </c>
    </row>
    <row r="710" spans="1:40" x14ac:dyDescent="0.35">
      <c r="A710">
        <v>82679</v>
      </c>
      <c r="B710" t="s">
        <v>274</v>
      </c>
      <c r="C710" s="31">
        <v>45814</v>
      </c>
      <c r="D710" t="s">
        <v>373</v>
      </c>
      <c r="E710" t="s">
        <v>374</v>
      </c>
      <c r="F710" t="s">
        <v>648</v>
      </c>
      <c r="G710" t="s">
        <v>649</v>
      </c>
      <c r="H710" t="s">
        <v>691</v>
      </c>
      <c r="I710" t="s">
        <v>692</v>
      </c>
      <c r="J710">
        <v>500</v>
      </c>
      <c r="K710">
        <v>5820.78</v>
      </c>
      <c r="L710">
        <v>2809.5264999999999</v>
      </c>
      <c r="M710">
        <v>1172.3</v>
      </c>
      <c r="N710">
        <v>11.641549999999999</v>
      </c>
      <c r="O710" s="32">
        <f t="shared" si="187"/>
        <v>4648.4799999999996</v>
      </c>
      <c r="P710" s="32">
        <f t="shared" si="188"/>
        <v>1838.9534999999996</v>
      </c>
      <c r="Q710">
        <v>740697</v>
      </c>
      <c r="R710" t="s">
        <v>298</v>
      </c>
      <c r="S710" t="s">
        <v>298</v>
      </c>
      <c r="T710" t="str">
        <f t="shared" si="189"/>
        <v>VEN</v>
      </c>
      <c r="U710" t="s">
        <v>300</v>
      </c>
      <c r="V710" s="33">
        <f t="shared" si="190"/>
        <v>5820.78</v>
      </c>
      <c r="W710">
        <f t="shared" si="191"/>
        <v>500</v>
      </c>
      <c r="X710" s="33">
        <f t="shared" si="192"/>
        <v>4648.4799999999996</v>
      </c>
      <c r="Y710" s="33">
        <f t="shared" si="193"/>
        <v>1172.3</v>
      </c>
      <c r="Z710" s="45">
        <f t="shared" si="194"/>
        <v>0.29874922261277692</v>
      </c>
      <c r="AA710" s="33">
        <f t="shared" si="195"/>
        <v>1738.9534999999996</v>
      </c>
      <c r="AB710" s="45">
        <f t="shared" si="196"/>
        <v>0.37409077806078539</v>
      </c>
      <c r="AC710" s="33">
        <f>IFERROR($X710/VLOOKUP(CONCATENATE("USD",C710),[1]GEINDICE!AR$1:AS$65536,2,0),"")</f>
        <v>830.87207535703419</v>
      </c>
      <c r="AD710" s="33">
        <f>IFERROR($AA710/VLOOKUP(CONCATENATE("USD",C710),[1]GEINDICE!AR$1:AS$65536,2,0),"")</f>
        <v>310.82158113929245</v>
      </c>
      <c r="AE710" s="33">
        <f>IFERROR($X710/VLOOKUP(CONCATENATE("EUR",C710),[1]GEINDICE!AR$1:AS$65536,2,0),"")</f>
        <v>729.02466947916491</v>
      </c>
      <c r="AF710" s="33">
        <f>IFERROR($AA710/VLOOKUP(CONCATENATE("EUR",C710),[1]GEINDICE!AR$1:AS$65536,2,0),"")</f>
        <v>272.72140583096774</v>
      </c>
      <c r="AG710" s="48" t="str">
        <f>VLOOKUP(E710,[1]Apresentação!AW$1:AX$65536,2,0)</f>
        <v xml:space="preserve">                    2 - LEATHER AUXILIARIES</v>
      </c>
      <c r="AH710" s="48" t="str">
        <f t="shared" si="197"/>
        <v xml:space="preserve">         5204000043 - NOVALTAN CS BR</v>
      </c>
      <c r="AI710" s="49" t="str">
        <f t="shared" si="198"/>
        <v xml:space="preserve">     L00010 - CURTUME TROPICAL LTDA</v>
      </c>
      <c r="AJ710" t="str">
        <f t="shared" si="199"/>
        <v xml:space="preserve">     90 - SALES</v>
      </c>
      <c r="AK710" t="str">
        <f t="shared" si="200"/>
        <v/>
      </c>
      <c r="AL710">
        <f t="shared" si="201"/>
        <v>6</v>
      </c>
      <c r="AM710" t="str">
        <f t="shared" si="202"/>
        <v>2025 6</v>
      </c>
      <c r="AN710" t="str">
        <f t="shared" si="203"/>
        <v xml:space="preserve">CURTUME </v>
      </c>
    </row>
    <row r="711" spans="1:40" x14ac:dyDescent="0.35">
      <c r="A711">
        <v>84099</v>
      </c>
      <c r="B711" t="s">
        <v>274</v>
      </c>
      <c r="C711" s="31">
        <v>45933</v>
      </c>
      <c r="D711" t="s">
        <v>373</v>
      </c>
      <c r="E711" t="s">
        <v>374</v>
      </c>
      <c r="F711" t="s">
        <v>648</v>
      </c>
      <c r="G711" t="s">
        <v>649</v>
      </c>
      <c r="H711" t="s">
        <v>691</v>
      </c>
      <c r="I711" t="s">
        <v>692</v>
      </c>
      <c r="J711">
        <v>300</v>
      </c>
      <c r="K711">
        <v>3335.2200000000003</v>
      </c>
      <c r="L711">
        <v>1594.5140100000001</v>
      </c>
      <c r="M711">
        <v>671.72</v>
      </c>
      <c r="N711">
        <v>11.11739</v>
      </c>
      <c r="O711" s="32">
        <f t="shared" si="187"/>
        <v>2663.5</v>
      </c>
      <c r="P711" s="32">
        <f t="shared" si="188"/>
        <v>1068.9859899999999</v>
      </c>
      <c r="Q711">
        <v>763238</v>
      </c>
      <c r="R711" t="s">
        <v>298</v>
      </c>
      <c r="S711" t="s">
        <v>298</v>
      </c>
      <c r="T711" t="str">
        <f t="shared" si="189"/>
        <v>VEN</v>
      </c>
      <c r="U711" t="s">
        <v>300</v>
      </c>
      <c r="V711" s="33">
        <f t="shared" si="190"/>
        <v>3335.2200000000003</v>
      </c>
      <c r="W711">
        <f t="shared" si="191"/>
        <v>300</v>
      </c>
      <c r="X711" s="33">
        <f t="shared" si="192"/>
        <v>2663.5</v>
      </c>
      <c r="Y711" s="33">
        <f t="shared" si="193"/>
        <v>671.72</v>
      </c>
      <c r="Z711" s="45">
        <f t="shared" si="194"/>
        <v>0.30252456809445849</v>
      </c>
      <c r="AA711" s="33">
        <f t="shared" si="195"/>
        <v>1008.9859899999999</v>
      </c>
      <c r="AB711" s="45">
        <f t="shared" si="196"/>
        <v>0.37881959451849068</v>
      </c>
      <c r="AC711" s="33">
        <f>IFERROR($X711/VLOOKUP(CONCATENATE("USD",C711),[1]GEINDICE!AR$1:AS$65536,2,0),"")</f>
        <v>497.8690792179147</v>
      </c>
      <c r="AD711" s="33">
        <f>IFERROR($AA711/VLOOKUP(CONCATENATE("USD",C711),[1]GEINDICE!AR$1:AS$65536,2,0),"")</f>
        <v>188.60256271262475</v>
      </c>
      <c r="AE711" s="33">
        <f>IFERROR($X711/VLOOKUP(CONCATENATE("EUR",C711),[1]GEINDICE!AR$1:AS$65536,2,0),"")</f>
        <v>423.82725478963778</v>
      </c>
      <c r="AF711" s="33">
        <f>IFERROR($AA711/VLOOKUP(CONCATENATE("EUR",C711),[1]GEINDICE!AR$1:AS$65536,2,0),"")</f>
        <v>160.55406880529563</v>
      </c>
      <c r="AG711" s="48" t="str">
        <f>VLOOKUP(E711,[1]Apresentação!AW$1:AX$65536,2,0)</f>
        <v xml:space="preserve">                    2 - LEATHER AUXILIARIES</v>
      </c>
      <c r="AH711" s="48" t="str">
        <f t="shared" si="197"/>
        <v xml:space="preserve">         5204000043 - NOVALTAN CS BR</v>
      </c>
      <c r="AI711" s="49" t="str">
        <f t="shared" si="198"/>
        <v xml:space="preserve">     L00010 - CURTUME TROPICAL LTDA</v>
      </c>
      <c r="AJ711" t="str">
        <f t="shared" si="199"/>
        <v xml:space="preserve">     90 - SALES</v>
      </c>
      <c r="AK711" t="str">
        <f t="shared" si="200"/>
        <v/>
      </c>
      <c r="AL711">
        <f t="shared" si="201"/>
        <v>10</v>
      </c>
      <c r="AM711" t="str">
        <f t="shared" si="202"/>
        <v>2025 10</v>
      </c>
      <c r="AN711" t="str">
        <f t="shared" si="203"/>
        <v xml:space="preserve">CURTUME </v>
      </c>
    </row>
    <row r="712" spans="1:40" x14ac:dyDescent="0.35">
      <c r="A712">
        <v>82772</v>
      </c>
      <c r="B712" t="s">
        <v>274</v>
      </c>
      <c r="C712" s="31">
        <v>45821</v>
      </c>
      <c r="D712" t="s">
        <v>373</v>
      </c>
      <c r="E712" t="s">
        <v>374</v>
      </c>
      <c r="F712" t="s">
        <v>669</v>
      </c>
      <c r="G712" t="s">
        <v>670</v>
      </c>
      <c r="H712" t="s">
        <v>691</v>
      </c>
      <c r="I712" t="s">
        <v>692</v>
      </c>
      <c r="J712">
        <v>350</v>
      </c>
      <c r="K712">
        <v>4608.01</v>
      </c>
      <c r="L712">
        <v>1961.42182</v>
      </c>
      <c r="M712">
        <v>928.05</v>
      </c>
      <c r="N712">
        <v>13.16573</v>
      </c>
      <c r="O712" s="32">
        <f t="shared" si="187"/>
        <v>3679.96</v>
      </c>
      <c r="P712" s="32">
        <f t="shared" si="188"/>
        <v>1718.53818</v>
      </c>
      <c r="Q712">
        <v>741351</v>
      </c>
      <c r="R712" t="s">
        <v>298</v>
      </c>
      <c r="S712" t="s">
        <v>298</v>
      </c>
      <c r="T712" t="str">
        <f t="shared" si="189"/>
        <v>VEN</v>
      </c>
      <c r="U712" t="s">
        <v>381</v>
      </c>
      <c r="V712" s="33">
        <f t="shared" si="190"/>
        <v>4608.01</v>
      </c>
      <c r="W712">
        <f t="shared" si="191"/>
        <v>350</v>
      </c>
      <c r="X712" s="33">
        <f t="shared" si="192"/>
        <v>3679.96</v>
      </c>
      <c r="Y712" s="33">
        <f t="shared" si="193"/>
        <v>928.05</v>
      </c>
      <c r="Z712" s="45">
        <f t="shared" si="194"/>
        <v>0.35775490504577895</v>
      </c>
      <c r="AA712" s="33">
        <f t="shared" si="195"/>
        <v>1648.53818</v>
      </c>
      <c r="AB712" s="45">
        <f t="shared" si="196"/>
        <v>0.44797720083913956</v>
      </c>
      <c r="AC712" s="33">
        <f>IFERROR($X712/VLOOKUP(CONCATENATE("USD",C712),[1]GEINDICE!AR$1:AS$65536,2,0),"")</f>
        <v>661.24487889024658</v>
      </c>
      <c r="AD712" s="33">
        <f>IFERROR($AA712/VLOOKUP(CONCATENATE("USD",C712),[1]GEINDICE!AR$1:AS$65536,2,0),"")</f>
        <v>296.22262991446848</v>
      </c>
      <c r="AE712" s="33">
        <f>IFERROR($X712/VLOOKUP(CONCATENATE("EUR",C712),[1]GEINDICE!AR$1:AS$65536,2,0),"")</f>
        <v>572.1064005099264</v>
      </c>
      <c r="AF712" s="33">
        <f>IFERROR($AA712/VLOOKUP(CONCATENATE("EUR",C712),[1]GEINDICE!AR$1:AS$65536,2,0),"")</f>
        <v>256.29062388259251</v>
      </c>
      <c r="AG712" s="48" t="str">
        <f>VLOOKUP(E712,[1]Apresentação!AW$1:AX$65536,2,0)</f>
        <v xml:space="preserve">                    2 - LEATHER AUXILIARIES</v>
      </c>
      <c r="AH712" s="48" t="str">
        <f t="shared" si="197"/>
        <v xml:space="preserve">         5204000043 - NOVALTAN CS BR</v>
      </c>
      <c r="AI712" s="49" t="str">
        <f t="shared" si="198"/>
        <v xml:space="preserve">     L00456 - IVAN JUNIOR DE ANDRADE EEPP</v>
      </c>
      <c r="AJ712" t="str">
        <f t="shared" si="199"/>
        <v xml:space="preserve">     90 - SALES</v>
      </c>
      <c r="AK712" t="str">
        <f t="shared" si="200"/>
        <v/>
      </c>
      <c r="AL712">
        <f t="shared" si="201"/>
        <v>6</v>
      </c>
      <c r="AM712" t="str">
        <f t="shared" si="202"/>
        <v>2025 6</v>
      </c>
      <c r="AN712" t="str">
        <f t="shared" si="203"/>
        <v xml:space="preserve">IVAN </v>
      </c>
    </row>
    <row r="713" spans="1:40" x14ac:dyDescent="0.35">
      <c r="A713">
        <v>82990</v>
      </c>
      <c r="B713" t="s">
        <v>274</v>
      </c>
      <c r="C713" s="31">
        <v>45842</v>
      </c>
      <c r="D713" t="s">
        <v>373</v>
      </c>
      <c r="E713" t="s">
        <v>374</v>
      </c>
      <c r="F713" t="s">
        <v>669</v>
      </c>
      <c r="G713" t="s">
        <v>670</v>
      </c>
      <c r="H713" t="s">
        <v>691</v>
      </c>
      <c r="I713" t="s">
        <v>692</v>
      </c>
      <c r="J713">
        <v>150</v>
      </c>
      <c r="K713">
        <v>1932.79</v>
      </c>
      <c r="L713">
        <v>841.60314000000005</v>
      </c>
      <c r="M713">
        <v>389.26</v>
      </c>
      <c r="N713">
        <v>12.88524</v>
      </c>
      <c r="O713" s="32">
        <f t="shared" si="187"/>
        <v>1543.53</v>
      </c>
      <c r="P713" s="32">
        <f t="shared" si="188"/>
        <v>701.92685999999992</v>
      </c>
      <c r="Q713">
        <v>742831</v>
      </c>
      <c r="R713" t="s">
        <v>298</v>
      </c>
      <c r="S713" t="s">
        <v>298</v>
      </c>
      <c r="T713" t="str">
        <f t="shared" si="189"/>
        <v>VEN</v>
      </c>
      <c r="U713" t="s">
        <v>381</v>
      </c>
      <c r="V713" s="33">
        <f t="shared" si="190"/>
        <v>1932.79</v>
      </c>
      <c r="W713">
        <f t="shared" si="191"/>
        <v>150</v>
      </c>
      <c r="X713" s="33">
        <f t="shared" si="192"/>
        <v>1543.53</v>
      </c>
      <c r="Y713" s="33">
        <f t="shared" si="193"/>
        <v>389.26</v>
      </c>
      <c r="Z713" s="45">
        <f t="shared" si="194"/>
        <v>0.3476460763973323</v>
      </c>
      <c r="AA713" s="33">
        <f t="shared" si="195"/>
        <v>671.92685999999992</v>
      </c>
      <c r="AB713" s="45">
        <f t="shared" si="196"/>
        <v>0.4353183028512565</v>
      </c>
      <c r="AC713" s="33">
        <f>IFERROR($X713/VLOOKUP(CONCATENATE("USD",C713),[1]GEINDICE!AR$1:AS$65536,2,0),"")</f>
        <v>285.36328341652796</v>
      </c>
      <c r="AD713" s="33">
        <f>IFERROR($AA713/VLOOKUP(CONCATENATE("USD",C713),[1]GEINDICE!AR$1:AS$65536,2,0),"")</f>
        <v>124.22386023294506</v>
      </c>
      <c r="AE713" s="33">
        <f>IFERROR($X713/VLOOKUP(CONCATENATE("EUR",C713),[1]GEINDICE!AR$1:AS$65536,2,0),"")</f>
        <v>242.24394990426566</v>
      </c>
      <c r="AF713" s="33">
        <f>IFERROR($AA713/VLOOKUP(CONCATENATE("EUR",C713),[1]GEINDICE!AR$1:AS$65536,2,0),"")</f>
        <v>105.45322514830973</v>
      </c>
      <c r="AG713" s="48" t="str">
        <f>VLOOKUP(E713,[1]Apresentação!AW$1:AX$65536,2,0)</f>
        <v xml:space="preserve">                    2 - LEATHER AUXILIARIES</v>
      </c>
      <c r="AH713" s="48" t="str">
        <f t="shared" si="197"/>
        <v xml:space="preserve">         5204000043 - NOVALTAN CS BR</v>
      </c>
      <c r="AI713" s="49" t="str">
        <f t="shared" si="198"/>
        <v xml:space="preserve">     L00456 - IVAN JUNIOR DE ANDRADE EEPP</v>
      </c>
      <c r="AJ713" t="str">
        <f t="shared" si="199"/>
        <v xml:space="preserve">     90 - SALES</v>
      </c>
      <c r="AK713" t="str">
        <f t="shared" si="200"/>
        <v/>
      </c>
      <c r="AL713">
        <f t="shared" si="201"/>
        <v>7</v>
      </c>
      <c r="AM713" t="str">
        <f t="shared" si="202"/>
        <v>2025 7</v>
      </c>
      <c r="AN713" t="str">
        <f t="shared" si="203"/>
        <v xml:space="preserve">IVAN </v>
      </c>
    </row>
    <row r="714" spans="1:40" x14ac:dyDescent="0.35">
      <c r="A714">
        <v>83246</v>
      </c>
      <c r="B714" t="s">
        <v>274</v>
      </c>
      <c r="C714" s="31">
        <v>45862</v>
      </c>
      <c r="D714" t="s">
        <v>373</v>
      </c>
      <c r="E714" t="s">
        <v>374</v>
      </c>
      <c r="F714" t="s">
        <v>669</v>
      </c>
      <c r="G714" t="s">
        <v>670</v>
      </c>
      <c r="H714" t="s">
        <v>691</v>
      </c>
      <c r="I714" t="s">
        <v>692</v>
      </c>
      <c r="J714">
        <v>300</v>
      </c>
      <c r="K714">
        <v>3960.34</v>
      </c>
      <c r="L714">
        <v>1680.22561</v>
      </c>
      <c r="M714">
        <v>797.61</v>
      </c>
      <c r="N714">
        <v>13.201139999999999</v>
      </c>
      <c r="O714" s="32">
        <f t="shared" si="187"/>
        <v>3162.73</v>
      </c>
      <c r="P714" s="32">
        <f t="shared" si="188"/>
        <v>1482.5043900000001</v>
      </c>
      <c r="Q714">
        <v>744738</v>
      </c>
      <c r="R714" t="s">
        <v>298</v>
      </c>
      <c r="S714" t="s">
        <v>298</v>
      </c>
      <c r="T714" t="str">
        <f t="shared" si="189"/>
        <v>VEN</v>
      </c>
      <c r="U714" t="s">
        <v>381</v>
      </c>
      <c r="V714" s="33">
        <f t="shared" si="190"/>
        <v>3960.34</v>
      </c>
      <c r="W714">
        <f t="shared" si="191"/>
        <v>300</v>
      </c>
      <c r="X714" s="33">
        <f t="shared" si="192"/>
        <v>3162.73</v>
      </c>
      <c r="Y714" s="33">
        <f t="shared" si="193"/>
        <v>797.61</v>
      </c>
      <c r="Z714" s="45">
        <f t="shared" si="194"/>
        <v>0.35918744097728983</v>
      </c>
      <c r="AA714" s="33">
        <f t="shared" si="195"/>
        <v>1422.5043900000001</v>
      </c>
      <c r="AB714" s="45">
        <f t="shared" si="196"/>
        <v>0.44977104906204451</v>
      </c>
      <c r="AC714" s="33">
        <f>IFERROR($X714/VLOOKUP(CONCATENATE("USD",C714),[1]GEINDICE!AR$1:AS$65536,2,0),"")</f>
        <v>572.55381161860282</v>
      </c>
      <c r="AD714" s="33">
        <f>IFERROR($AA714/VLOOKUP(CONCATENATE("USD",C714),[1]GEINDICE!AR$1:AS$65536,2,0),"")</f>
        <v>257.51812849617119</v>
      </c>
      <c r="AE714" s="33">
        <f>IFERROR($X714/VLOOKUP(CONCATENATE("EUR",C714),[1]GEINDICE!AR$1:AS$65536,2,0),"")</f>
        <v>486.65620335749128</v>
      </c>
      <c r="AF714" s="33">
        <f>IFERROR($AA714/VLOOKUP(CONCATENATE("EUR",C714),[1]GEINDICE!AR$1:AS$65536,2,0),"")</f>
        <v>218.88387111665051</v>
      </c>
      <c r="AG714" s="48" t="str">
        <f>VLOOKUP(E714,[1]Apresentação!AW$1:AX$65536,2,0)</f>
        <v xml:space="preserve">                    2 - LEATHER AUXILIARIES</v>
      </c>
      <c r="AH714" s="48" t="str">
        <f t="shared" si="197"/>
        <v xml:space="preserve">         5204000043 - NOVALTAN CS BR</v>
      </c>
      <c r="AI714" s="49" t="str">
        <f t="shared" si="198"/>
        <v xml:space="preserve">     L00456 - IVAN JUNIOR DE ANDRADE EEPP</v>
      </c>
      <c r="AJ714" t="str">
        <f t="shared" si="199"/>
        <v xml:space="preserve">     90 - SALES</v>
      </c>
      <c r="AK714" t="str">
        <f t="shared" si="200"/>
        <v/>
      </c>
      <c r="AL714">
        <f t="shared" si="201"/>
        <v>7</v>
      </c>
      <c r="AM714" t="str">
        <f t="shared" si="202"/>
        <v>2025 7</v>
      </c>
      <c r="AN714" t="str">
        <f t="shared" si="203"/>
        <v xml:space="preserve">IVAN </v>
      </c>
    </row>
    <row r="715" spans="1:40" x14ac:dyDescent="0.35">
      <c r="A715">
        <v>83764</v>
      </c>
      <c r="B715" t="s">
        <v>274</v>
      </c>
      <c r="C715" s="31">
        <v>45905</v>
      </c>
      <c r="D715" t="s">
        <v>373</v>
      </c>
      <c r="E715" t="s">
        <v>374</v>
      </c>
      <c r="F715" t="s">
        <v>669</v>
      </c>
      <c r="G715" t="s">
        <v>670</v>
      </c>
      <c r="H715" t="s">
        <v>691</v>
      </c>
      <c r="I715" t="s">
        <v>692</v>
      </c>
      <c r="J715">
        <v>300</v>
      </c>
      <c r="K715">
        <v>3892.6</v>
      </c>
      <c r="L715">
        <v>1672.18578</v>
      </c>
      <c r="M715">
        <v>783.97</v>
      </c>
      <c r="N715">
        <v>12.97533</v>
      </c>
      <c r="O715" s="32">
        <f t="shared" si="187"/>
        <v>3108.63</v>
      </c>
      <c r="P715" s="32">
        <f t="shared" si="188"/>
        <v>1436.4442200000001</v>
      </c>
      <c r="Q715">
        <v>760730</v>
      </c>
      <c r="R715" t="s">
        <v>298</v>
      </c>
      <c r="S715" t="s">
        <v>298</v>
      </c>
      <c r="T715" t="str">
        <f t="shared" si="189"/>
        <v>VEN</v>
      </c>
      <c r="U715" t="s">
        <v>381</v>
      </c>
      <c r="V715" s="33">
        <f t="shared" si="190"/>
        <v>3892.6</v>
      </c>
      <c r="W715">
        <f t="shared" si="191"/>
        <v>300</v>
      </c>
      <c r="X715" s="33">
        <f t="shared" si="192"/>
        <v>3108.63</v>
      </c>
      <c r="Y715" s="33">
        <f t="shared" si="193"/>
        <v>783.97</v>
      </c>
      <c r="Z715" s="45">
        <f t="shared" si="194"/>
        <v>0.35360535888609157</v>
      </c>
      <c r="AA715" s="33">
        <f t="shared" si="195"/>
        <v>1376.4442200000001</v>
      </c>
      <c r="AB715" s="45">
        <f t="shared" si="196"/>
        <v>0.44278161762577084</v>
      </c>
      <c r="AC715" s="33">
        <f>IFERROR($X715/VLOOKUP(CONCATENATE("USD",C715),[1]GEINDICE!AR$1:AS$65536,2,0),"")</f>
        <v>576.01356359324052</v>
      </c>
      <c r="AD715" s="33">
        <f>IFERROR($AA715/VLOOKUP(CONCATENATE("USD",C715),[1]GEINDICE!AR$1:AS$65536,2,0),"")</f>
        <v>255.04821746219986</v>
      </c>
      <c r="AE715" s="33">
        <f>IFERROR($X715/VLOOKUP(CONCATENATE("EUR",C715),[1]GEINDICE!AR$1:AS$65536,2,0),"")</f>
        <v>489.84888356628477</v>
      </c>
      <c r="AF715" s="33">
        <f>IFERROR($AA715/VLOOKUP(CONCATENATE("EUR",C715),[1]GEINDICE!AR$1:AS$65536,2,0),"")</f>
        <v>216.89608105765745</v>
      </c>
      <c r="AG715" s="48" t="str">
        <f>VLOOKUP(E715,[1]Apresentação!AW$1:AX$65536,2,0)</f>
        <v xml:space="preserve">                    2 - LEATHER AUXILIARIES</v>
      </c>
      <c r="AH715" s="48" t="str">
        <f t="shared" si="197"/>
        <v xml:space="preserve">         5204000043 - NOVALTAN CS BR</v>
      </c>
      <c r="AI715" s="49" t="str">
        <f t="shared" si="198"/>
        <v xml:space="preserve">     L00456 - IVAN JUNIOR DE ANDRADE EEPP</v>
      </c>
      <c r="AJ715" t="str">
        <f t="shared" si="199"/>
        <v xml:space="preserve">     90 - SALES</v>
      </c>
      <c r="AK715" t="str">
        <f t="shared" si="200"/>
        <v/>
      </c>
      <c r="AL715">
        <f t="shared" si="201"/>
        <v>9</v>
      </c>
      <c r="AM715" t="str">
        <f t="shared" si="202"/>
        <v>2025 9</v>
      </c>
      <c r="AN715" t="str">
        <f t="shared" si="203"/>
        <v xml:space="preserve">IVAN </v>
      </c>
    </row>
    <row r="716" spans="1:40" x14ac:dyDescent="0.35">
      <c r="A716">
        <v>83345</v>
      </c>
      <c r="B716" t="s">
        <v>274</v>
      </c>
      <c r="C716" s="31">
        <v>45870</v>
      </c>
      <c r="D716" t="s">
        <v>373</v>
      </c>
      <c r="E716" t="s">
        <v>374</v>
      </c>
      <c r="F716" t="s">
        <v>669</v>
      </c>
      <c r="G716" t="s">
        <v>670</v>
      </c>
      <c r="H716" t="s">
        <v>691</v>
      </c>
      <c r="I716" t="s">
        <v>692</v>
      </c>
      <c r="J716">
        <v>300</v>
      </c>
      <c r="K716">
        <v>3994.86</v>
      </c>
      <c r="L716">
        <v>1680.22561</v>
      </c>
      <c r="M716">
        <v>804.57</v>
      </c>
      <c r="N716">
        <v>13.316189999999999</v>
      </c>
      <c r="O716" s="32">
        <f t="shared" si="187"/>
        <v>3190.29</v>
      </c>
      <c r="P716" s="32">
        <f t="shared" si="188"/>
        <v>1510.06439</v>
      </c>
      <c r="Q716">
        <v>746779</v>
      </c>
      <c r="R716" t="s">
        <v>298</v>
      </c>
      <c r="S716" t="s">
        <v>298</v>
      </c>
      <c r="T716" t="str">
        <f t="shared" si="189"/>
        <v>VEN</v>
      </c>
      <c r="U716" t="s">
        <v>381</v>
      </c>
      <c r="V716" s="33">
        <f t="shared" si="190"/>
        <v>3994.86</v>
      </c>
      <c r="W716">
        <f t="shared" si="191"/>
        <v>300</v>
      </c>
      <c r="X716" s="33">
        <f t="shared" si="192"/>
        <v>3190.29</v>
      </c>
      <c r="Y716" s="33">
        <f t="shared" si="193"/>
        <v>804.57</v>
      </c>
      <c r="Z716" s="45">
        <f t="shared" si="194"/>
        <v>0.36298253005111569</v>
      </c>
      <c r="AA716" s="33">
        <f t="shared" si="195"/>
        <v>1450.06439</v>
      </c>
      <c r="AB716" s="45">
        <f t="shared" si="196"/>
        <v>0.45452431910578661</v>
      </c>
      <c r="AC716" s="33">
        <f>IFERROR($X716/VLOOKUP(CONCATENATE("USD",C716),[1]GEINDICE!AR$1:AS$65536,2,0),"")</f>
        <v>575.49065589147835</v>
      </c>
      <c r="AD716" s="33">
        <f>IFERROR($AA716/VLOOKUP(CONCATENATE("USD",C716),[1]GEINDICE!AR$1:AS$65536,2,0),"")</f>
        <v>261.57449852081675</v>
      </c>
      <c r="AE716" s="33">
        <f>IFERROR($X716/VLOOKUP(CONCATENATE("EUR",C716),[1]GEINDICE!AR$1:AS$65536,2,0),"")</f>
        <v>498.08590029819987</v>
      </c>
      <c r="AF716" s="33">
        <f>IFERROR($AA716/VLOOKUP(CONCATENATE("EUR",C716),[1]GEINDICE!AR$1:AS$65536,2,0),"")</f>
        <v>226.39215468923203</v>
      </c>
      <c r="AG716" s="48" t="str">
        <f>VLOOKUP(E716,[1]Apresentação!AW$1:AX$65536,2,0)</f>
        <v xml:space="preserve">                    2 - LEATHER AUXILIARIES</v>
      </c>
      <c r="AH716" s="48" t="str">
        <f t="shared" si="197"/>
        <v xml:space="preserve">         5204000043 - NOVALTAN CS BR</v>
      </c>
      <c r="AI716" s="49" t="str">
        <f t="shared" si="198"/>
        <v xml:space="preserve">     L00456 - IVAN JUNIOR DE ANDRADE EEPP</v>
      </c>
      <c r="AJ716" t="str">
        <f t="shared" si="199"/>
        <v xml:space="preserve">     90 - SALES</v>
      </c>
      <c r="AK716" t="str">
        <f t="shared" si="200"/>
        <v/>
      </c>
      <c r="AL716">
        <f t="shared" si="201"/>
        <v>8</v>
      </c>
      <c r="AM716" t="str">
        <f t="shared" si="202"/>
        <v>2025 8</v>
      </c>
      <c r="AN716" t="str">
        <f t="shared" si="203"/>
        <v xml:space="preserve">IVAN </v>
      </c>
    </row>
    <row r="717" spans="1:40" x14ac:dyDescent="0.35">
      <c r="A717">
        <v>82441</v>
      </c>
      <c r="B717" t="s">
        <v>274</v>
      </c>
      <c r="C717" s="31">
        <v>45793</v>
      </c>
      <c r="D717" t="s">
        <v>373</v>
      </c>
      <c r="E717" t="s">
        <v>374</v>
      </c>
      <c r="F717" t="s">
        <v>669</v>
      </c>
      <c r="G717" t="s">
        <v>670</v>
      </c>
      <c r="H717" t="s">
        <v>691</v>
      </c>
      <c r="I717" t="s">
        <v>692</v>
      </c>
      <c r="J717">
        <v>300</v>
      </c>
      <c r="K717">
        <v>4016.75</v>
      </c>
      <c r="L717">
        <v>1680.12832</v>
      </c>
      <c r="M717">
        <v>808.97</v>
      </c>
      <c r="N717">
        <v>13.38917</v>
      </c>
      <c r="O717" s="32">
        <f t="shared" si="187"/>
        <v>3207.7799999999997</v>
      </c>
      <c r="P717" s="32">
        <f t="shared" si="188"/>
        <v>1527.6516799999997</v>
      </c>
      <c r="Q717">
        <v>738922</v>
      </c>
      <c r="R717" t="s">
        <v>298</v>
      </c>
      <c r="S717" t="s">
        <v>298</v>
      </c>
      <c r="T717" t="str">
        <f t="shared" si="189"/>
        <v>VEN</v>
      </c>
      <c r="U717" t="s">
        <v>381</v>
      </c>
      <c r="V717" s="33">
        <f t="shared" si="190"/>
        <v>4016.75</v>
      </c>
      <c r="W717">
        <f t="shared" si="191"/>
        <v>300</v>
      </c>
      <c r="X717" s="33">
        <f t="shared" si="192"/>
        <v>3207.7799999999997</v>
      </c>
      <c r="Y717" s="33">
        <f t="shared" si="193"/>
        <v>808.97</v>
      </c>
      <c r="Z717" s="45">
        <f t="shared" si="194"/>
        <v>0.36538287919337764</v>
      </c>
      <c r="AA717" s="33">
        <f t="shared" si="195"/>
        <v>1467.6516799999997</v>
      </c>
      <c r="AB717" s="45">
        <f t="shared" si="196"/>
        <v>0.45752878314597628</v>
      </c>
      <c r="AC717" s="33">
        <f>IFERROR($X717/VLOOKUP(CONCATENATE("USD",C717),[1]GEINDICE!AR$1:AS$65536,2,0),"")</f>
        <v>563.50988142292488</v>
      </c>
      <c r="AD717" s="33">
        <f>IFERROR($AA717/VLOOKUP(CONCATENATE("USD",C717),[1]GEINDICE!AR$1:AS$65536,2,0),"")</f>
        <v>257.8219903381642</v>
      </c>
      <c r="AE717" s="33">
        <f>IFERROR($X717/VLOOKUP(CONCATENATE("EUR",C717),[1]GEINDICE!AR$1:AS$65536,2,0),"")</f>
        <v>505.79943235572364</v>
      </c>
      <c r="AF717" s="33">
        <f>IFERROR($AA717/VLOOKUP(CONCATENATE("EUR",C717),[1]GEINDICE!AR$1:AS$65536,2,0),"")</f>
        <v>231.4177988016398</v>
      </c>
      <c r="AG717" s="48" t="str">
        <f>VLOOKUP(E717,[1]Apresentação!AW$1:AX$65536,2,0)</f>
        <v xml:space="preserve">                    2 - LEATHER AUXILIARIES</v>
      </c>
      <c r="AH717" s="48" t="str">
        <f t="shared" si="197"/>
        <v xml:space="preserve">         5204000043 - NOVALTAN CS BR</v>
      </c>
      <c r="AI717" s="49" t="str">
        <f t="shared" si="198"/>
        <v xml:space="preserve">     L00456 - IVAN JUNIOR DE ANDRADE EEPP</v>
      </c>
      <c r="AJ717" t="str">
        <f t="shared" si="199"/>
        <v xml:space="preserve">     90 - SALES</v>
      </c>
      <c r="AK717" t="str">
        <f t="shared" si="200"/>
        <v/>
      </c>
      <c r="AL717">
        <f t="shared" si="201"/>
        <v>5</v>
      </c>
      <c r="AM717" t="str">
        <f t="shared" si="202"/>
        <v>2025 5</v>
      </c>
      <c r="AN717" t="str">
        <f t="shared" si="203"/>
        <v xml:space="preserve">IVAN </v>
      </c>
    </row>
    <row r="718" spans="1:40" x14ac:dyDescent="0.35">
      <c r="A718">
        <v>82483</v>
      </c>
      <c r="B718" t="s">
        <v>274</v>
      </c>
      <c r="C718" s="31">
        <v>45798</v>
      </c>
      <c r="D718" t="s">
        <v>373</v>
      </c>
      <c r="E718" t="s">
        <v>374</v>
      </c>
      <c r="F718" t="s">
        <v>669</v>
      </c>
      <c r="G718" t="s">
        <v>670</v>
      </c>
      <c r="H718" t="s">
        <v>691</v>
      </c>
      <c r="I718" t="s">
        <v>692</v>
      </c>
      <c r="J718">
        <v>150</v>
      </c>
      <c r="K718">
        <v>2018.79</v>
      </c>
      <c r="L718">
        <v>840.06416000000002</v>
      </c>
      <c r="M718">
        <v>406.58</v>
      </c>
      <c r="N718">
        <v>13.45857</v>
      </c>
      <c r="O718" s="32">
        <f t="shared" si="187"/>
        <v>1612.21</v>
      </c>
      <c r="P718" s="32">
        <f t="shared" si="188"/>
        <v>772.14584000000002</v>
      </c>
      <c r="Q718">
        <v>739201</v>
      </c>
      <c r="R718" t="s">
        <v>298</v>
      </c>
      <c r="S718" t="s">
        <v>298</v>
      </c>
      <c r="T718" t="str">
        <f t="shared" si="189"/>
        <v>VEN</v>
      </c>
      <c r="U718" t="s">
        <v>381</v>
      </c>
      <c r="V718" s="33">
        <f t="shared" si="190"/>
        <v>2018.79</v>
      </c>
      <c r="W718">
        <f t="shared" si="191"/>
        <v>150</v>
      </c>
      <c r="X718" s="33">
        <f t="shared" si="192"/>
        <v>1612.21</v>
      </c>
      <c r="Y718" s="33">
        <f t="shared" si="193"/>
        <v>406.58</v>
      </c>
      <c r="Z718" s="45">
        <f t="shared" si="194"/>
        <v>0.36761913819664255</v>
      </c>
      <c r="AA718" s="33">
        <f t="shared" si="195"/>
        <v>742.14584000000002</v>
      </c>
      <c r="AB718" s="45">
        <f t="shared" si="196"/>
        <v>0.46032826989039888</v>
      </c>
      <c r="AC718" s="33">
        <f>IFERROR($X718/VLOOKUP(CONCATENATE("USD",C718),[1]GEINDICE!AR$1:AS$65536,2,0),"")</f>
        <v>284.9887751674886</v>
      </c>
      <c r="AD718" s="33">
        <f>IFERROR($AA718/VLOOKUP(CONCATENATE("USD",C718),[1]GEINDICE!AR$1:AS$65536,2,0),"")</f>
        <v>131.18838981103391</v>
      </c>
      <c r="AE718" s="33">
        <f>IFERROR($X718/VLOOKUP(CONCATENATE("EUR",C718),[1]GEINDICE!AR$1:AS$65536,2,0),"")</f>
        <v>251.2482857499065</v>
      </c>
      <c r="AF718" s="33">
        <f>IFERROR($AA718/VLOOKUP(CONCATENATE("EUR",C718),[1]GEINDICE!AR$1:AS$65536,2,0),"")</f>
        <v>115.65668869218302</v>
      </c>
      <c r="AG718" s="48" t="str">
        <f>VLOOKUP(E718,[1]Apresentação!AW$1:AX$65536,2,0)</f>
        <v xml:space="preserve">                    2 - LEATHER AUXILIARIES</v>
      </c>
      <c r="AH718" s="48" t="str">
        <f t="shared" si="197"/>
        <v xml:space="preserve">         5204000043 - NOVALTAN CS BR</v>
      </c>
      <c r="AI718" s="49" t="str">
        <f t="shared" si="198"/>
        <v xml:space="preserve">     L00456 - IVAN JUNIOR DE ANDRADE EEPP</v>
      </c>
      <c r="AJ718" t="str">
        <f t="shared" si="199"/>
        <v xml:space="preserve">     90 - SALES</v>
      </c>
      <c r="AK718" t="str">
        <f t="shared" si="200"/>
        <v/>
      </c>
      <c r="AL718">
        <f t="shared" si="201"/>
        <v>5</v>
      </c>
      <c r="AM718" t="str">
        <f t="shared" si="202"/>
        <v>2025 5</v>
      </c>
      <c r="AN718" t="str">
        <f t="shared" si="203"/>
        <v xml:space="preserve">IVAN </v>
      </c>
    </row>
    <row r="719" spans="1:40" x14ac:dyDescent="0.35">
      <c r="A719">
        <v>84437</v>
      </c>
      <c r="B719" t="s">
        <v>274</v>
      </c>
      <c r="C719" s="31">
        <v>45961</v>
      </c>
      <c r="D719" t="s">
        <v>373</v>
      </c>
      <c r="E719" t="s">
        <v>374</v>
      </c>
      <c r="F719" t="s">
        <v>669</v>
      </c>
      <c r="G719" t="s">
        <v>670</v>
      </c>
      <c r="H719" t="s">
        <v>691</v>
      </c>
      <c r="I719" t="s">
        <v>692</v>
      </c>
      <c r="J719">
        <v>350</v>
      </c>
      <c r="K719">
        <v>4480.05</v>
      </c>
      <c r="L719">
        <v>1884.27737</v>
      </c>
      <c r="M719">
        <v>902.29</v>
      </c>
      <c r="N719">
        <v>12.800149999999999</v>
      </c>
      <c r="O719" s="32">
        <f t="shared" si="187"/>
        <v>3577.76</v>
      </c>
      <c r="P719" s="32">
        <f t="shared" si="188"/>
        <v>1693.4826300000002</v>
      </c>
      <c r="Q719">
        <v>765767</v>
      </c>
      <c r="R719" t="s">
        <v>298</v>
      </c>
      <c r="S719" t="s">
        <v>298</v>
      </c>
      <c r="T719" t="str">
        <f t="shared" si="189"/>
        <v>VEN</v>
      </c>
      <c r="U719" t="s">
        <v>381</v>
      </c>
      <c r="V719" s="33">
        <f t="shared" si="190"/>
        <v>4480.05</v>
      </c>
      <c r="W719">
        <f t="shared" si="191"/>
        <v>350</v>
      </c>
      <c r="X719" s="33">
        <f t="shared" si="192"/>
        <v>3577.76</v>
      </c>
      <c r="Y719" s="33">
        <f t="shared" si="193"/>
        <v>902.29</v>
      </c>
      <c r="Z719" s="45">
        <f t="shared" si="194"/>
        <v>0.36238047120009825</v>
      </c>
      <c r="AA719" s="33">
        <f t="shared" si="195"/>
        <v>1623.4826300000002</v>
      </c>
      <c r="AB719" s="45">
        <f t="shared" si="196"/>
        <v>0.45377069171772283</v>
      </c>
      <c r="AC719" s="33">
        <f>IFERROR($X719/VLOOKUP(CONCATENATE("USD",C719),[1]GEINDICE!AR$1:AS$65536,2,0),"")</f>
        <v>664.4800624036551</v>
      </c>
      <c r="AD719" s="33">
        <f>IFERROR($AA719/VLOOKUP(CONCATENATE("USD",C719),[1]GEINDICE!AR$1:AS$65536,2,0),"")</f>
        <v>301.5215775495422</v>
      </c>
      <c r="AE719" s="33">
        <f>IFERROR($X719/VLOOKUP(CONCATENATE("EUR",C719),[1]GEINDICE!AR$1:AS$65536,2,0),"")</f>
        <v>575.75796588348885</v>
      </c>
      <c r="AF719" s="33">
        <f>IFERROR($AA719/VLOOKUP(CONCATENATE("EUR",C719),[1]GEINDICE!AR$1:AS$65536,2,0),"")</f>
        <v>261.2620904409398</v>
      </c>
      <c r="AG719" s="48" t="str">
        <f>VLOOKUP(E719,[1]Apresentação!AW$1:AX$65536,2,0)</f>
        <v xml:space="preserve">                    2 - LEATHER AUXILIARIES</v>
      </c>
      <c r="AH719" s="48" t="str">
        <f t="shared" si="197"/>
        <v xml:space="preserve">         5204000043 - NOVALTAN CS BR</v>
      </c>
      <c r="AI719" s="49" t="str">
        <f t="shared" si="198"/>
        <v xml:space="preserve">     L00456 - IVAN JUNIOR DE ANDRADE EEPP</v>
      </c>
      <c r="AJ719" t="str">
        <f t="shared" si="199"/>
        <v xml:space="preserve">     90 - SALES</v>
      </c>
      <c r="AK719" t="str">
        <f t="shared" si="200"/>
        <v/>
      </c>
      <c r="AL719">
        <f t="shared" si="201"/>
        <v>10</v>
      </c>
      <c r="AM719" t="str">
        <f t="shared" si="202"/>
        <v>2025 10</v>
      </c>
      <c r="AN719" t="str">
        <f t="shared" si="203"/>
        <v xml:space="preserve">IVAN </v>
      </c>
    </row>
    <row r="720" spans="1:40" x14ac:dyDescent="0.35">
      <c r="A720">
        <v>83520</v>
      </c>
      <c r="B720" t="s">
        <v>274</v>
      </c>
      <c r="C720" s="31">
        <v>45884</v>
      </c>
      <c r="D720" t="s">
        <v>373</v>
      </c>
      <c r="E720" t="s">
        <v>374</v>
      </c>
      <c r="F720" t="s">
        <v>669</v>
      </c>
      <c r="G720" t="s">
        <v>670</v>
      </c>
      <c r="H720" t="s">
        <v>691</v>
      </c>
      <c r="I720" t="s">
        <v>692</v>
      </c>
      <c r="J720">
        <v>300</v>
      </c>
      <c r="K720">
        <v>3857.51</v>
      </c>
      <c r="L720">
        <v>1680.22561</v>
      </c>
      <c r="M720">
        <v>776.9</v>
      </c>
      <c r="N720">
        <v>12.858379999999999</v>
      </c>
      <c r="O720" s="32">
        <f t="shared" si="187"/>
        <v>3080.61</v>
      </c>
      <c r="P720" s="32">
        <f t="shared" si="188"/>
        <v>1400.3843900000002</v>
      </c>
      <c r="Q720">
        <v>755407</v>
      </c>
      <c r="R720" t="s">
        <v>298</v>
      </c>
      <c r="S720" t="s">
        <v>298</v>
      </c>
      <c r="T720" t="str">
        <f t="shared" si="189"/>
        <v>VEN</v>
      </c>
      <c r="U720" t="s">
        <v>381</v>
      </c>
      <c r="V720" s="33">
        <f t="shared" si="190"/>
        <v>3857.51</v>
      </c>
      <c r="W720">
        <f t="shared" si="191"/>
        <v>300</v>
      </c>
      <c r="X720" s="33">
        <f t="shared" si="192"/>
        <v>3080.61</v>
      </c>
      <c r="Y720" s="33">
        <f t="shared" si="193"/>
        <v>776.9</v>
      </c>
      <c r="Z720" s="45">
        <f t="shared" si="194"/>
        <v>0.34747398969801768</v>
      </c>
      <c r="AA720" s="33">
        <f t="shared" si="195"/>
        <v>1340.3843900000002</v>
      </c>
      <c r="AB720" s="45">
        <f t="shared" si="196"/>
        <v>0.4351035639045514</v>
      </c>
      <c r="AC720" s="33">
        <f>IFERROR($X720/VLOOKUP(CONCATENATE("USD",C720),[1]GEINDICE!AR$1:AS$65536,2,0),"")</f>
        <v>571.24499332443258</v>
      </c>
      <c r="AD720" s="33">
        <f>IFERROR($AA720/VLOOKUP(CONCATENATE("USD",C720),[1]GEINDICE!AR$1:AS$65536,2,0),"")</f>
        <v>248.55073245809228</v>
      </c>
      <c r="AE720" s="33">
        <f>IFERROR($X720/VLOOKUP(CONCATENATE("EUR",C720),[1]GEINDICE!AR$1:AS$65536,2,0),"")</f>
        <v>487.94785693920863</v>
      </c>
      <c r="AF720" s="33">
        <f>IFERROR($AA720/VLOOKUP(CONCATENATE("EUR",C720),[1]GEINDICE!AR$1:AS$65536,2,0),"")</f>
        <v>212.30785155383788</v>
      </c>
      <c r="AG720" s="48" t="str">
        <f>VLOOKUP(E720,[1]Apresentação!AW$1:AX$65536,2,0)</f>
        <v xml:space="preserve">                    2 - LEATHER AUXILIARIES</v>
      </c>
      <c r="AH720" s="48" t="str">
        <f t="shared" si="197"/>
        <v xml:space="preserve">         5204000043 - NOVALTAN CS BR</v>
      </c>
      <c r="AI720" s="49" t="str">
        <f t="shared" si="198"/>
        <v xml:space="preserve">     L00456 - IVAN JUNIOR DE ANDRADE EEPP</v>
      </c>
      <c r="AJ720" t="str">
        <f t="shared" si="199"/>
        <v xml:space="preserve">     90 - SALES</v>
      </c>
      <c r="AK720" t="str">
        <f t="shared" si="200"/>
        <v/>
      </c>
      <c r="AL720">
        <f t="shared" si="201"/>
        <v>8</v>
      </c>
      <c r="AM720" t="str">
        <f t="shared" si="202"/>
        <v>2025 8</v>
      </c>
      <c r="AN720" t="str">
        <f t="shared" si="203"/>
        <v xml:space="preserve">IVAN </v>
      </c>
    </row>
    <row r="721" spans="1:40" x14ac:dyDescent="0.35">
      <c r="A721">
        <v>82816</v>
      </c>
      <c r="B721" t="s">
        <v>274</v>
      </c>
      <c r="C721" s="31">
        <v>45826</v>
      </c>
      <c r="D721" t="s">
        <v>373</v>
      </c>
      <c r="E721" t="s">
        <v>374</v>
      </c>
      <c r="F721" t="s">
        <v>669</v>
      </c>
      <c r="G721" t="s">
        <v>670</v>
      </c>
      <c r="H721" t="s">
        <v>691</v>
      </c>
      <c r="I721" t="s">
        <v>692</v>
      </c>
      <c r="J721">
        <v>350</v>
      </c>
      <c r="K721">
        <v>4556.84</v>
      </c>
      <c r="L721">
        <v>1961.42182</v>
      </c>
      <c r="M721">
        <v>917.75</v>
      </c>
      <c r="N721">
        <v>13.019539999999999</v>
      </c>
      <c r="O721" s="32">
        <f t="shared" si="187"/>
        <v>3639.09</v>
      </c>
      <c r="P721" s="32">
        <f t="shared" si="188"/>
        <v>1677.6681800000001</v>
      </c>
      <c r="Q721">
        <v>741652</v>
      </c>
      <c r="R721" t="s">
        <v>298</v>
      </c>
      <c r="S721" t="s">
        <v>298</v>
      </c>
      <c r="T721" t="str">
        <f t="shared" si="189"/>
        <v>VEN</v>
      </c>
      <c r="U721" t="s">
        <v>381</v>
      </c>
      <c r="V721" s="33">
        <f t="shared" si="190"/>
        <v>4556.84</v>
      </c>
      <c r="W721">
        <f t="shared" si="191"/>
        <v>350</v>
      </c>
      <c r="X721" s="33">
        <f t="shared" si="192"/>
        <v>3639.09</v>
      </c>
      <c r="Y721" s="33">
        <f t="shared" si="193"/>
        <v>917.75</v>
      </c>
      <c r="Z721" s="45">
        <f t="shared" si="194"/>
        <v>0.35280329789942155</v>
      </c>
      <c r="AA721" s="33">
        <f t="shared" si="195"/>
        <v>1607.6681800000001</v>
      </c>
      <c r="AB721" s="45">
        <f t="shared" si="196"/>
        <v>0.44177752679928223</v>
      </c>
      <c r="AC721" s="33">
        <f>IFERROR($X721/VLOOKUP(CONCATENATE("USD",C721),[1]GEINDICE!AR$1:AS$65536,2,0),"")</f>
        <v>663.11157273273921</v>
      </c>
      <c r="AD721" s="33">
        <f>IFERROR($AA721/VLOOKUP(CONCATENATE("USD",C721),[1]GEINDICE!AR$1:AS$65536,2,0),"")</f>
        <v>292.94779059385189</v>
      </c>
      <c r="AE721" s="33">
        <f>IFERROR($X721/VLOOKUP(CONCATENATE("EUR",C721),[1]GEINDICE!AR$1:AS$65536,2,0),"")</f>
        <v>575.56859519817795</v>
      </c>
      <c r="AF721" s="33">
        <f>IFERROR($AA721/VLOOKUP(CONCATENATE("EUR",C721),[1]GEINDICE!AR$1:AS$65536,2,0),"")</f>
        <v>254.27327048998831</v>
      </c>
      <c r="AG721" s="48" t="str">
        <f>VLOOKUP(E721,[1]Apresentação!AW$1:AX$65536,2,0)</f>
        <v xml:space="preserve">                    2 - LEATHER AUXILIARIES</v>
      </c>
      <c r="AH721" s="48" t="str">
        <f t="shared" si="197"/>
        <v xml:space="preserve">         5204000043 - NOVALTAN CS BR</v>
      </c>
      <c r="AI721" s="49" t="str">
        <f t="shared" si="198"/>
        <v xml:space="preserve">     L00456 - IVAN JUNIOR DE ANDRADE EEPP</v>
      </c>
      <c r="AJ721" t="str">
        <f t="shared" si="199"/>
        <v xml:space="preserve">     90 - SALES</v>
      </c>
      <c r="AK721" t="str">
        <f t="shared" si="200"/>
        <v/>
      </c>
      <c r="AL721">
        <f t="shared" si="201"/>
        <v>6</v>
      </c>
      <c r="AM721" t="str">
        <f t="shared" si="202"/>
        <v>2025 6</v>
      </c>
      <c r="AN721" t="str">
        <f t="shared" si="203"/>
        <v xml:space="preserve">IVAN </v>
      </c>
    </row>
    <row r="722" spans="1:40" x14ac:dyDescent="0.35">
      <c r="A722">
        <v>83073</v>
      </c>
      <c r="B722" t="s">
        <v>274</v>
      </c>
      <c r="C722" s="31">
        <v>45849</v>
      </c>
      <c r="D722" t="s">
        <v>373</v>
      </c>
      <c r="E722" t="s">
        <v>374</v>
      </c>
      <c r="F722" t="s">
        <v>669</v>
      </c>
      <c r="G722" t="s">
        <v>670</v>
      </c>
      <c r="H722" t="s">
        <v>691</v>
      </c>
      <c r="I722" t="s">
        <v>692</v>
      </c>
      <c r="J722">
        <v>350</v>
      </c>
      <c r="K722">
        <v>4611.75</v>
      </c>
      <c r="L722">
        <v>1962.6358700000001</v>
      </c>
      <c r="M722">
        <v>928.8</v>
      </c>
      <c r="N722">
        <v>13.17642</v>
      </c>
      <c r="O722" s="32">
        <f t="shared" si="187"/>
        <v>3682.95</v>
      </c>
      <c r="P722" s="32">
        <f t="shared" si="188"/>
        <v>1720.3141299999997</v>
      </c>
      <c r="Q722">
        <v>743569</v>
      </c>
      <c r="R722" t="s">
        <v>298</v>
      </c>
      <c r="S722" t="s">
        <v>298</v>
      </c>
      <c r="T722" t="str">
        <f t="shared" si="189"/>
        <v>VEN</v>
      </c>
      <c r="U722" t="s">
        <v>381</v>
      </c>
      <c r="V722" s="33">
        <f t="shared" si="190"/>
        <v>4611.75</v>
      </c>
      <c r="W722">
        <f t="shared" si="191"/>
        <v>350</v>
      </c>
      <c r="X722" s="33">
        <f t="shared" si="192"/>
        <v>3682.95</v>
      </c>
      <c r="Y722" s="33">
        <f t="shared" si="193"/>
        <v>928.8</v>
      </c>
      <c r="Z722" s="45">
        <f t="shared" si="194"/>
        <v>0.35784986827126358</v>
      </c>
      <c r="AA722" s="33">
        <f t="shared" si="195"/>
        <v>1650.3141299999997</v>
      </c>
      <c r="AB722" s="45">
        <f t="shared" si="196"/>
        <v>0.44809571946401655</v>
      </c>
      <c r="AC722" s="33">
        <f>IFERROR($X722/VLOOKUP(CONCATENATE("USD",C722),[1]GEINDICE!AR$1:AS$65536,2,0),"")</f>
        <v>660.95079142887903</v>
      </c>
      <c r="AD722" s="33">
        <f>IFERROR($AA722/VLOOKUP(CONCATENATE("USD",C722),[1]GEINDICE!AR$1:AS$65536,2,0),"")</f>
        <v>296.1692204156347</v>
      </c>
      <c r="AE722" s="33">
        <f>IFERROR($X722/VLOOKUP(CONCATENATE("EUR",C722),[1]GEINDICE!AR$1:AS$65536,2,0),"")</f>
        <v>565.06029641903706</v>
      </c>
      <c r="AF722" s="33">
        <f>IFERROR($AA722/VLOOKUP(CONCATENATE("EUR",C722),[1]GEINDICE!AR$1:AS$65536,2,0),"")</f>
        <v>253.20110006443886</v>
      </c>
      <c r="AG722" s="48" t="str">
        <f>VLOOKUP(E722,[1]Apresentação!AW$1:AX$65536,2,0)</f>
        <v xml:space="preserve">                    2 - LEATHER AUXILIARIES</v>
      </c>
      <c r="AH722" s="48" t="str">
        <f t="shared" si="197"/>
        <v xml:space="preserve">         5204000043 - NOVALTAN CS BR</v>
      </c>
      <c r="AI722" s="49" t="str">
        <f t="shared" si="198"/>
        <v xml:space="preserve">     L00456 - IVAN JUNIOR DE ANDRADE EEPP</v>
      </c>
      <c r="AJ722" t="str">
        <f t="shared" si="199"/>
        <v xml:space="preserve">     90 - SALES</v>
      </c>
      <c r="AK722" t="str">
        <f t="shared" si="200"/>
        <v/>
      </c>
      <c r="AL722">
        <f t="shared" si="201"/>
        <v>7</v>
      </c>
      <c r="AM722" t="str">
        <f t="shared" si="202"/>
        <v>2025 7</v>
      </c>
      <c r="AN722" t="str">
        <f t="shared" si="203"/>
        <v xml:space="preserve">IVAN </v>
      </c>
    </row>
    <row r="723" spans="1:40" x14ac:dyDescent="0.35">
      <c r="A723">
        <v>83924</v>
      </c>
      <c r="B723" t="s">
        <v>274</v>
      </c>
      <c r="C723" s="31">
        <v>45919</v>
      </c>
      <c r="D723" t="s">
        <v>373</v>
      </c>
      <c r="E723" t="s">
        <v>374</v>
      </c>
      <c r="F723" t="s">
        <v>669</v>
      </c>
      <c r="G723" t="s">
        <v>670</v>
      </c>
      <c r="H723" t="s">
        <v>691</v>
      </c>
      <c r="I723" t="s">
        <v>692</v>
      </c>
      <c r="J723">
        <v>300</v>
      </c>
      <c r="K723">
        <v>3780.14</v>
      </c>
      <c r="L723">
        <v>1665.46342</v>
      </c>
      <c r="M723">
        <v>761.33</v>
      </c>
      <c r="N723">
        <v>12.600479999999999</v>
      </c>
      <c r="O723" s="32">
        <f t="shared" si="187"/>
        <v>3018.81</v>
      </c>
      <c r="P723" s="32">
        <f t="shared" si="188"/>
        <v>1353.3465799999999</v>
      </c>
      <c r="Q723">
        <v>761941</v>
      </c>
      <c r="R723" t="s">
        <v>298</v>
      </c>
      <c r="S723" t="s">
        <v>298</v>
      </c>
      <c r="T723" t="str">
        <f t="shared" si="189"/>
        <v>VEN</v>
      </c>
      <c r="U723" t="s">
        <v>381</v>
      </c>
      <c r="V723" s="33">
        <f t="shared" si="190"/>
        <v>3780.14</v>
      </c>
      <c r="W723">
        <f t="shared" si="191"/>
        <v>300</v>
      </c>
      <c r="X723" s="33">
        <f t="shared" si="192"/>
        <v>3018.81</v>
      </c>
      <c r="Y723" s="33">
        <f t="shared" si="193"/>
        <v>761.33</v>
      </c>
      <c r="Z723" s="45">
        <f t="shared" si="194"/>
        <v>0.34214250794944101</v>
      </c>
      <c r="AA723" s="33">
        <f t="shared" si="195"/>
        <v>1293.3465799999999</v>
      </c>
      <c r="AB723" s="45">
        <f t="shared" si="196"/>
        <v>0.42842927511171619</v>
      </c>
      <c r="AC723" s="33">
        <f>IFERROR($X723/VLOOKUP(CONCATENATE("USD",C723),[1]GEINDICE!AR$1:AS$65536,2,0),"")</f>
        <v>566.6360087093625</v>
      </c>
      <c r="AD723" s="33">
        <f>IFERROR($AA723/VLOOKUP(CONCATENATE("USD",C723),[1]GEINDICE!AR$1:AS$65536,2,0),"")</f>
        <v>242.76345446354827</v>
      </c>
      <c r="AE723" s="33">
        <f>IFERROR($X723/VLOOKUP(CONCATENATE("EUR",C723),[1]GEINDICE!AR$1:AS$65536,2,0),"")</f>
        <v>482.07630028265277</v>
      </c>
      <c r="AF723" s="33">
        <f>IFERROR($AA723/VLOOKUP(CONCATENATE("EUR",C723),[1]GEINDICE!AR$1:AS$65536,2,0),"")</f>
        <v>206.53559987863494</v>
      </c>
      <c r="AG723" s="48" t="str">
        <f>VLOOKUP(E723,[1]Apresentação!AW$1:AX$65536,2,0)</f>
        <v xml:space="preserve">                    2 - LEATHER AUXILIARIES</v>
      </c>
      <c r="AH723" s="48" t="str">
        <f t="shared" si="197"/>
        <v xml:space="preserve">         5204000043 - NOVALTAN CS BR</v>
      </c>
      <c r="AI723" s="49" t="str">
        <f t="shared" si="198"/>
        <v xml:space="preserve">     L00456 - IVAN JUNIOR DE ANDRADE EEPP</v>
      </c>
      <c r="AJ723" t="str">
        <f t="shared" si="199"/>
        <v xml:space="preserve">     90 - SALES</v>
      </c>
      <c r="AK723" t="str">
        <f t="shared" si="200"/>
        <v/>
      </c>
      <c r="AL723">
        <f t="shared" si="201"/>
        <v>9</v>
      </c>
      <c r="AM723" t="str">
        <f t="shared" si="202"/>
        <v>2025 9</v>
      </c>
      <c r="AN723" t="str">
        <f t="shared" si="203"/>
        <v xml:space="preserve">IVAN </v>
      </c>
    </row>
    <row r="724" spans="1:40" x14ac:dyDescent="0.35">
      <c r="A724">
        <v>82514</v>
      </c>
      <c r="B724" t="s">
        <v>274</v>
      </c>
      <c r="C724" s="31">
        <v>45800</v>
      </c>
      <c r="D724" t="s">
        <v>373</v>
      </c>
      <c r="E724" t="s">
        <v>374</v>
      </c>
      <c r="F724" t="s">
        <v>669</v>
      </c>
      <c r="G724" t="s">
        <v>670</v>
      </c>
      <c r="H724" t="s">
        <v>691</v>
      </c>
      <c r="I724" t="s">
        <v>692</v>
      </c>
      <c r="J724">
        <v>350</v>
      </c>
      <c r="K724">
        <v>4691.37</v>
      </c>
      <c r="L724">
        <v>1962.0618899999999</v>
      </c>
      <c r="M724">
        <v>944.84</v>
      </c>
      <c r="N724">
        <v>13.4039</v>
      </c>
      <c r="O724" s="32">
        <f t="shared" si="187"/>
        <v>3746.5299999999997</v>
      </c>
      <c r="P724" s="32">
        <f t="shared" si="188"/>
        <v>1784.4681099999998</v>
      </c>
      <c r="Q724">
        <v>739405</v>
      </c>
      <c r="R724" t="s">
        <v>298</v>
      </c>
      <c r="S724" t="s">
        <v>298</v>
      </c>
      <c r="T724" t="str">
        <f t="shared" si="189"/>
        <v>VEN</v>
      </c>
      <c r="U724" t="s">
        <v>300</v>
      </c>
      <c r="V724" s="33">
        <f t="shared" si="190"/>
        <v>4691.37</v>
      </c>
      <c r="W724">
        <f t="shared" si="191"/>
        <v>350</v>
      </c>
      <c r="X724" s="33">
        <f t="shared" si="192"/>
        <v>3746.5299999999997</v>
      </c>
      <c r="Y724" s="33">
        <f t="shared" si="193"/>
        <v>944.84</v>
      </c>
      <c r="Z724" s="45">
        <f t="shared" si="194"/>
        <v>0.36545148005806405</v>
      </c>
      <c r="AA724" s="33">
        <f t="shared" si="195"/>
        <v>1714.4681099999998</v>
      </c>
      <c r="AB724" s="45">
        <f t="shared" si="196"/>
        <v>0.45761494235999711</v>
      </c>
      <c r="AC724" s="33">
        <f>IFERROR($X724/VLOOKUP(CONCATENATE("USD",C724),[1]GEINDICE!AR$1:AS$65536,2,0),"")</f>
        <v>658.07103210848027</v>
      </c>
      <c r="AD724" s="33">
        <f>IFERROR($AA724/VLOOKUP(CONCATENATE("USD",C724),[1]GEINDICE!AR$1:AS$65536,2,0),"")</f>
        <v>301.14313742710596</v>
      </c>
      <c r="AE724" s="33">
        <f>IFERROR($X724/VLOOKUP(CONCATENATE("EUR",C724),[1]GEINDICE!AR$1:AS$65536,2,0),"")</f>
        <v>579.7966510879321</v>
      </c>
      <c r="AF724" s="33">
        <f>IFERROR($AA724/VLOOKUP(CONCATENATE("EUR",C724),[1]GEINDICE!AR$1:AS$65536,2,0),"")</f>
        <v>265.3236110681234</v>
      </c>
      <c r="AG724" s="48" t="str">
        <f>VLOOKUP(E724,[1]Apresentação!AW$1:AX$65536,2,0)</f>
        <v xml:space="preserve">                    2 - LEATHER AUXILIARIES</v>
      </c>
      <c r="AH724" s="48" t="str">
        <f t="shared" si="197"/>
        <v xml:space="preserve">         5204000043 - NOVALTAN CS BR</v>
      </c>
      <c r="AI724" s="49" t="str">
        <f t="shared" si="198"/>
        <v xml:space="preserve">     L00456 - IVAN JUNIOR DE ANDRADE EEPP</v>
      </c>
      <c r="AJ724" t="str">
        <f t="shared" si="199"/>
        <v xml:space="preserve">     90 - SALES</v>
      </c>
      <c r="AK724" t="str">
        <f t="shared" si="200"/>
        <v/>
      </c>
      <c r="AL724">
        <f t="shared" si="201"/>
        <v>5</v>
      </c>
      <c r="AM724" t="str">
        <f t="shared" si="202"/>
        <v>2025 5</v>
      </c>
      <c r="AN724" t="str">
        <f t="shared" si="203"/>
        <v xml:space="preserve">IVAN </v>
      </c>
    </row>
    <row r="725" spans="1:40" x14ac:dyDescent="0.35">
      <c r="A725">
        <v>84101</v>
      </c>
      <c r="B725" t="s">
        <v>274</v>
      </c>
      <c r="C725" s="31">
        <v>45933</v>
      </c>
      <c r="D725" t="s">
        <v>373</v>
      </c>
      <c r="E725" t="s">
        <v>374</v>
      </c>
      <c r="F725" t="s">
        <v>669</v>
      </c>
      <c r="G725" t="s">
        <v>670</v>
      </c>
      <c r="H725" t="s">
        <v>691</v>
      </c>
      <c r="I725" t="s">
        <v>692</v>
      </c>
      <c r="J725">
        <v>350</v>
      </c>
      <c r="K725">
        <v>4446.6900000000005</v>
      </c>
      <c r="L725">
        <v>1860.2663399999999</v>
      </c>
      <c r="M725">
        <v>895.56</v>
      </c>
      <c r="N725">
        <v>12.704829999999999</v>
      </c>
      <c r="O725" s="32">
        <f t="shared" si="187"/>
        <v>3551.1300000000006</v>
      </c>
      <c r="P725" s="32">
        <f t="shared" si="188"/>
        <v>1690.8636600000007</v>
      </c>
      <c r="Q725">
        <v>763246</v>
      </c>
      <c r="R725" t="s">
        <v>298</v>
      </c>
      <c r="S725" t="s">
        <v>298</v>
      </c>
      <c r="T725" t="str">
        <f t="shared" si="189"/>
        <v>VEN</v>
      </c>
      <c r="U725" t="s">
        <v>300</v>
      </c>
      <c r="V725" s="33">
        <f t="shared" si="190"/>
        <v>4446.6900000000005</v>
      </c>
      <c r="W725">
        <f t="shared" si="191"/>
        <v>350</v>
      </c>
      <c r="X725" s="33">
        <f t="shared" si="192"/>
        <v>3551.1300000000006</v>
      </c>
      <c r="Y725" s="33">
        <f t="shared" si="193"/>
        <v>895.56</v>
      </c>
      <c r="Z725" s="45">
        <f t="shared" si="194"/>
        <v>0.36451015474431553</v>
      </c>
      <c r="AA725" s="33">
        <f t="shared" si="195"/>
        <v>1620.8636600000007</v>
      </c>
      <c r="AB725" s="45">
        <f t="shared" si="196"/>
        <v>0.45643602458935617</v>
      </c>
      <c r="AC725" s="33">
        <f>IFERROR($X725/VLOOKUP(CONCATENATE("USD",C725),[1]GEINDICE!AR$1:AS$65536,2,0),"")</f>
        <v>663.78743130584326</v>
      </c>
      <c r="AD725" s="33">
        <f>IFERROR($AA725/VLOOKUP(CONCATENATE("USD",C725),[1]GEINDICE!AR$1:AS$65536,2,0),"")</f>
        <v>302.97649631761948</v>
      </c>
      <c r="AE725" s="33">
        <f>IFERROR($X725/VLOOKUP(CONCATENATE("EUR",C725),[1]GEINDICE!AR$1:AS$65536,2,0),"")</f>
        <v>565.07065113614669</v>
      </c>
      <c r="AF725" s="33">
        <f>IFERROR($AA725/VLOOKUP(CONCATENATE("EUR",C725),[1]GEINDICE!AR$1:AS$65536,2,0),"")</f>
        <v>257.91860161670178</v>
      </c>
      <c r="AG725" s="48" t="str">
        <f>VLOOKUP(E725,[1]Apresentação!AW$1:AX$65536,2,0)</f>
        <v xml:space="preserve">                    2 - LEATHER AUXILIARIES</v>
      </c>
      <c r="AH725" s="48" t="str">
        <f t="shared" si="197"/>
        <v xml:space="preserve">         5204000043 - NOVALTAN CS BR</v>
      </c>
      <c r="AI725" s="49" t="str">
        <f t="shared" si="198"/>
        <v xml:space="preserve">     L00456 - IVAN JUNIOR DE ANDRADE EEPP</v>
      </c>
      <c r="AJ725" t="str">
        <f t="shared" si="199"/>
        <v xml:space="preserve">     90 - SALES</v>
      </c>
      <c r="AK725" t="str">
        <f t="shared" si="200"/>
        <v/>
      </c>
      <c r="AL725">
        <f t="shared" si="201"/>
        <v>10</v>
      </c>
      <c r="AM725" t="str">
        <f t="shared" si="202"/>
        <v>2025 10</v>
      </c>
      <c r="AN725" t="str">
        <f t="shared" si="203"/>
        <v xml:space="preserve">IVAN </v>
      </c>
    </row>
    <row r="726" spans="1:40" x14ac:dyDescent="0.35">
      <c r="A726">
        <v>82902</v>
      </c>
      <c r="B726" t="s">
        <v>274</v>
      </c>
      <c r="C726" s="31">
        <v>45835</v>
      </c>
      <c r="D726" t="s">
        <v>373</v>
      </c>
      <c r="E726" t="s">
        <v>374</v>
      </c>
      <c r="F726" t="s">
        <v>669</v>
      </c>
      <c r="G726" t="s">
        <v>670</v>
      </c>
      <c r="H726" t="s">
        <v>691</v>
      </c>
      <c r="I726" t="s">
        <v>692</v>
      </c>
      <c r="J726">
        <v>350</v>
      </c>
      <c r="K726">
        <v>4587.79</v>
      </c>
      <c r="L726">
        <v>1962.0377000000001</v>
      </c>
      <c r="M726">
        <v>923.97</v>
      </c>
      <c r="N726">
        <v>13.10797</v>
      </c>
      <c r="O726" s="32">
        <f t="shared" si="187"/>
        <v>3663.8199999999997</v>
      </c>
      <c r="P726" s="32">
        <f t="shared" si="188"/>
        <v>1701.7822999999996</v>
      </c>
      <c r="Q726">
        <v>742180</v>
      </c>
      <c r="R726" t="s">
        <v>298</v>
      </c>
      <c r="S726" t="s">
        <v>298</v>
      </c>
      <c r="T726" t="str">
        <f t="shared" si="189"/>
        <v>VEN</v>
      </c>
      <c r="U726" t="s">
        <v>381</v>
      </c>
      <c r="V726" s="33">
        <f t="shared" si="190"/>
        <v>4587.79</v>
      </c>
      <c r="W726">
        <f t="shared" si="191"/>
        <v>350</v>
      </c>
      <c r="X726" s="33">
        <f t="shared" si="192"/>
        <v>3663.8199999999997</v>
      </c>
      <c r="Y726" s="33">
        <f t="shared" si="193"/>
        <v>923.97</v>
      </c>
      <c r="Z726" s="45">
        <f t="shared" si="194"/>
        <v>0.35567937939617977</v>
      </c>
      <c r="AA726" s="33">
        <f t="shared" si="195"/>
        <v>1631.7822999999996</v>
      </c>
      <c r="AB726" s="45">
        <f t="shared" si="196"/>
        <v>0.44537731111244544</v>
      </c>
      <c r="AC726" s="33">
        <f>IFERROR($X726/VLOOKUP(CONCATENATE("USD",C726),[1]GEINDICE!AR$1:AS$65536,2,0),"")</f>
        <v>669.08088168154995</v>
      </c>
      <c r="AD726" s="33">
        <f>IFERROR($AA726/VLOOKUP(CONCATENATE("USD",C726),[1]GEINDICE!AR$1:AS$65536,2,0),"")</f>
        <v>297.99344400007294</v>
      </c>
      <c r="AE726" s="33">
        <f>IFERROR($X726/VLOOKUP(CONCATENATE("EUR",C726),[1]GEINDICE!AR$1:AS$65536,2,0),"")</f>
        <v>570.69736288727233</v>
      </c>
      <c r="AF726" s="33">
        <f>IFERROR($AA726/VLOOKUP(CONCATENATE("EUR",C726),[1]GEINDICE!AR$1:AS$65536,2,0),"")</f>
        <v>254.17565694169684</v>
      </c>
      <c r="AG726" s="48" t="str">
        <f>VLOOKUP(E726,[1]Apresentação!AW$1:AX$65536,2,0)</f>
        <v xml:space="preserve">                    2 - LEATHER AUXILIARIES</v>
      </c>
      <c r="AH726" s="48" t="str">
        <f t="shared" si="197"/>
        <v xml:space="preserve">         5204000043 - NOVALTAN CS BR</v>
      </c>
      <c r="AI726" s="49" t="str">
        <f t="shared" si="198"/>
        <v xml:space="preserve">     L00456 - IVAN JUNIOR DE ANDRADE EEPP</v>
      </c>
      <c r="AJ726" t="str">
        <f t="shared" si="199"/>
        <v xml:space="preserve">     90 - SALES</v>
      </c>
      <c r="AK726" t="str">
        <f t="shared" si="200"/>
        <v/>
      </c>
      <c r="AL726">
        <f t="shared" si="201"/>
        <v>6</v>
      </c>
      <c r="AM726" t="str">
        <f t="shared" si="202"/>
        <v>2025 6</v>
      </c>
      <c r="AN726" t="str">
        <f t="shared" si="203"/>
        <v xml:space="preserve">IVAN </v>
      </c>
    </row>
    <row r="727" spans="1:40" x14ac:dyDescent="0.35">
      <c r="A727">
        <v>83429</v>
      </c>
      <c r="B727" t="s">
        <v>274</v>
      </c>
      <c r="C727" s="31">
        <v>45877</v>
      </c>
      <c r="D727" t="s">
        <v>373</v>
      </c>
      <c r="E727" t="s">
        <v>374</v>
      </c>
      <c r="F727" t="s">
        <v>669</v>
      </c>
      <c r="G727" t="s">
        <v>670</v>
      </c>
      <c r="H727" t="s">
        <v>691</v>
      </c>
      <c r="I727" t="s">
        <v>692</v>
      </c>
      <c r="J727">
        <v>250</v>
      </c>
      <c r="K727">
        <v>3246.86</v>
      </c>
      <c r="L727">
        <v>1400.1880100000001</v>
      </c>
      <c r="M727">
        <v>653.91</v>
      </c>
      <c r="N727">
        <v>12.987449999999999</v>
      </c>
      <c r="O727" s="32">
        <f t="shared" si="187"/>
        <v>2592.9500000000003</v>
      </c>
      <c r="P727" s="32">
        <f t="shared" si="188"/>
        <v>1192.7619900000002</v>
      </c>
      <c r="Q727">
        <v>750528</v>
      </c>
      <c r="R727" t="s">
        <v>298</v>
      </c>
      <c r="S727" t="s">
        <v>298</v>
      </c>
      <c r="T727" t="str">
        <f t="shared" si="189"/>
        <v>VEN</v>
      </c>
      <c r="U727" t="s">
        <v>381</v>
      </c>
      <c r="V727" s="33">
        <f t="shared" si="190"/>
        <v>3246.86</v>
      </c>
      <c r="W727">
        <f t="shared" si="191"/>
        <v>250</v>
      </c>
      <c r="X727" s="33">
        <f t="shared" si="192"/>
        <v>2592.9500000000003</v>
      </c>
      <c r="Y727" s="33">
        <f t="shared" si="193"/>
        <v>653.91</v>
      </c>
      <c r="Z727" s="45">
        <f t="shared" si="194"/>
        <v>0.35195912050411787</v>
      </c>
      <c r="AA727" s="33">
        <f t="shared" si="195"/>
        <v>1142.7619900000002</v>
      </c>
      <c r="AB727" s="45">
        <f t="shared" si="196"/>
        <v>0.44071886847027519</v>
      </c>
      <c r="AC727" s="33">
        <f>IFERROR($X727/VLOOKUP(CONCATENATE("USD",C727),[1]GEINDICE!AR$1:AS$65536,2,0),"")</f>
        <v>477.92789471744015</v>
      </c>
      <c r="AD727" s="33">
        <f>IFERROR($AA727/VLOOKUP(CONCATENATE("USD",C727),[1]GEINDICE!AR$1:AS$65536,2,0),"")</f>
        <v>210.63184097025106</v>
      </c>
      <c r="AE727" s="33">
        <f>IFERROR($X727/VLOOKUP(CONCATENATE("EUR",C727),[1]GEINDICE!AR$1:AS$65536,2,0),"")</f>
        <v>409.88776478027188</v>
      </c>
      <c r="AF727" s="33">
        <f>IFERROR($AA727/VLOOKUP(CONCATENATE("EUR",C727),[1]GEINDICE!AR$1:AS$65536,2,0),"")</f>
        <v>180.64527189377176</v>
      </c>
      <c r="AG727" s="48" t="str">
        <f>VLOOKUP(E727,[1]Apresentação!AW$1:AX$65536,2,0)</f>
        <v xml:space="preserve">                    2 - LEATHER AUXILIARIES</v>
      </c>
      <c r="AH727" s="48" t="str">
        <f t="shared" si="197"/>
        <v xml:space="preserve">         5204000043 - NOVALTAN CS BR</v>
      </c>
      <c r="AI727" s="49" t="str">
        <f t="shared" si="198"/>
        <v xml:space="preserve">     L00456 - IVAN JUNIOR DE ANDRADE EEPP</v>
      </c>
      <c r="AJ727" t="str">
        <f t="shared" si="199"/>
        <v xml:space="preserve">     90 - SALES</v>
      </c>
      <c r="AK727" t="str">
        <f t="shared" si="200"/>
        <v/>
      </c>
      <c r="AL727">
        <f t="shared" si="201"/>
        <v>8</v>
      </c>
      <c r="AM727" t="str">
        <f t="shared" si="202"/>
        <v>2025 8</v>
      </c>
      <c r="AN727" t="str">
        <f t="shared" si="203"/>
        <v xml:space="preserve">IVAN </v>
      </c>
    </row>
    <row r="728" spans="1:40" x14ac:dyDescent="0.35">
      <c r="A728">
        <v>83432</v>
      </c>
      <c r="B728" t="s">
        <v>274</v>
      </c>
      <c r="C728" s="31">
        <v>45877</v>
      </c>
      <c r="D728" t="s">
        <v>373</v>
      </c>
      <c r="E728" t="s">
        <v>374</v>
      </c>
      <c r="F728" t="s">
        <v>648</v>
      </c>
      <c r="G728" t="s">
        <v>649</v>
      </c>
      <c r="H728" t="s">
        <v>691</v>
      </c>
      <c r="I728" t="s">
        <v>692</v>
      </c>
      <c r="J728">
        <v>200</v>
      </c>
      <c r="K728">
        <v>2272.94</v>
      </c>
      <c r="L728">
        <v>1120.15041</v>
      </c>
      <c r="M728">
        <v>457.76</v>
      </c>
      <c r="N728">
        <v>11.364700000000001</v>
      </c>
      <c r="O728" s="32">
        <f t="shared" si="187"/>
        <v>1815.18</v>
      </c>
      <c r="P728" s="32">
        <f t="shared" si="188"/>
        <v>695.0295900000001</v>
      </c>
      <c r="Q728">
        <v>750550</v>
      </c>
      <c r="R728" t="s">
        <v>298</v>
      </c>
      <c r="S728" t="s">
        <v>298</v>
      </c>
      <c r="T728" t="str">
        <f t="shared" si="189"/>
        <v>VEN</v>
      </c>
      <c r="U728" t="s">
        <v>293</v>
      </c>
      <c r="V728" s="33">
        <f t="shared" si="190"/>
        <v>2272.94</v>
      </c>
      <c r="W728">
        <f t="shared" si="191"/>
        <v>200</v>
      </c>
      <c r="X728" s="33">
        <f t="shared" si="192"/>
        <v>1815.18</v>
      </c>
      <c r="Y728" s="33">
        <f t="shared" si="193"/>
        <v>457.76</v>
      </c>
      <c r="Z728" s="45">
        <f t="shared" si="194"/>
        <v>0.28818604538615189</v>
      </c>
      <c r="AA728" s="33">
        <f t="shared" si="195"/>
        <v>655.0295900000001</v>
      </c>
      <c r="AB728" s="45">
        <f t="shared" si="196"/>
        <v>0.36086205775735741</v>
      </c>
      <c r="AC728" s="33">
        <f>IFERROR($X728/VLOOKUP(CONCATENATE("USD",C728),[1]GEINDICE!AR$1:AS$65536,2,0),"")</f>
        <v>334.57072289600762</v>
      </c>
      <c r="AD728" s="33">
        <f>IFERROR($AA728/VLOOKUP(CONCATENATE("USD",C728),[1]GEINDICE!AR$1:AS$65536,2,0),"")</f>
        <v>120.73387952961994</v>
      </c>
      <c r="AE728" s="33">
        <f>IFERROR($X728/VLOOKUP(CONCATENATE("EUR",C728),[1]GEINDICE!AR$1:AS$65536,2,0),"")</f>
        <v>286.93961429023079</v>
      </c>
      <c r="AF728" s="33">
        <f>IFERROR($AA728/VLOOKUP(CONCATENATE("EUR",C728),[1]GEINDICE!AR$1:AS$65536,2,0),"")</f>
        <v>103.54561966487512</v>
      </c>
      <c r="AG728" s="48" t="str">
        <f>VLOOKUP(E728,[1]Apresentação!AW$1:AX$65536,2,0)</f>
        <v xml:space="preserve">                    2 - LEATHER AUXILIARIES</v>
      </c>
      <c r="AH728" s="48" t="str">
        <f t="shared" si="197"/>
        <v xml:space="preserve">         5204000043 - NOVALTAN CS BR</v>
      </c>
      <c r="AI728" s="49" t="str">
        <f t="shared" si="198"/>
        <v xml:space="preserve">     L00010 - CURTUME TROPICAL LTDA</v>
      </c>
      <c r="AJ728" t="str">
        <f t="shared" si="199"/>
        <v xml:space="preserve">     90 - SALES</v>
      </c>
      <c r="AK728" t="str">
        <f t="shared" si="200"/>
        <v/>
      </c>
      <c r="AL728">
        <f t="shared" si="201"/>
        <v>8</v>
      </c>
      <c r="AM728" t="str">
        <f t="shared" si="202"/>
        <v>2025 8</v>
      </c>
      <c r="AN728" t="str">
        <f t="shared" si="203"/>
        <v xml:space="preserve">CURTUME </v>
      </c>
    </row>
    <row r="729" spans="1:40" x14ac:dyDescent="0.35">
      <c r="A729">
        <v>84700</v>
      </c>
      <c r="B729" t="s">
        <v>274</v>
      </c>
      <c r="C729" s="31">
        <v>45979</v>
      </c>
      <c r="D729" t="s">
        <v>373</v>
      </c>
      <c r="E729" t="s">
        <v>374</v>
      </c>
      <c r="F729" t="s">
        <v>669</v>
      </c>
      <c r="G729" t="s">
        <v>670</v>
      </c>
      <c r="H729" t="s">
        <v>691</v>
      </c>
      <c r="I729" t="s">
        <v>692</v>
      </c>
      <c r="J729">
        <v>500</v>
      </c>
      <c r="K729">
        <v>6311.89</v>
      </c>
      <c r="L729">
        <v>2705.55161</v>
      </c>
      <c r="M729">
        <v>1271.22</v>
      </c>
      <c r="N729">
        <v>12.623769999999999</v>
      </c>
      <c r="O729" s="32">
        <f t="shared" si="187"/>
        <v>5040.67</v>
      </c>
      <c r="P729" s="32">
        <f t="shared" si="188"/>
        <v>2335.1183900000001</v>
      </c>
      <c r="Q729">
        <v>767600</v>
      </c>
      <c r="R729" t="s">
        <v>298</v>
      </c>
      <c r="S729" t="s">
        <v>298</v>
      </c>
      <c r="T729" t="str">
        <f t="shared" si="189"/>
        <v>VEN</v>
      </c>
      <c r="U729" t="s">
        <v>300</v>
      </c>
      <c r="V729" s="33">
        <f t="shared" si="190"/>
        <v>6311.89</v>
      </c>
      <c r="W729">
        <f t="shared" si="191"/>
        <v>500</v>
      </c>
      <c r="X729" s="33">
        <f t="shared" si="192"/>
        <v>5040.67</v>
      </c>
      <c r="Y729" s="33">
        <f t="shared" si="193"/>
        <v>1271.22</v>
      </c>
      <c r="Z729" s="45">
        <f t="shared" si="194"/>
        <v>0.35411237996859896</v>
      </c>
      <c r="AA729" s="33">
        <f t="shared" si="195"/>
        <v>2235.1183900000001</v>
      </c>
      <c r="AB729" s="45">
        <f t="shared" si="196"/>
        <v>0.44341692473421196</v>
      </c>
      <c r="AC729" s="33" t="str">
        <f>IFERROR($X729/VLOOKUP(CONCATENATE("USD",C729),[1]GEINDICE!AR$1:AS$65536,2,0),"")</f>
        <v/>
      </c>
      <c r="AD729" s="33" t="str">
        <f>IFERROR($AA729/VLOOKUP(CONCATENATE("USD",C729),[1]GEINDICE!AR$1:AS$65536,2,0),"")</f>
        <v/>
      </c>
      <c r="AE729" s="33" t="str">
        <f>IFERROR($X729/VLOOKUP(CONCATENATE("EUR",C729),[1]GEINDICE!AR$1:AS$65536,2,0),"")</f>
        <v/>
      </c>
      <c r="AF729" s="33" t="str">
        <f>IFERROR($AA729/VLOOKUP(CONCATENATE("EUR",C729),[1]GEINDICE!AR$1:AS$65536,2,0),"")</f>
        <v/>
      </c>
      <c r="AG729" s="48" t="str">
        <f>VLOOKUP(E729,[1]Apresentação!AW$1:AX$65536,2,0)</f>
        <v xml:space="preserve">                    2 - LEATHER AUXILIARIES</v>
      </c>
      <c r="AH729" s="48" t="str">
        <f t="shared" si="197"/>
        <v xml:space="preserve">         5204000043 - NOVALTAN CS BR</v>
      </c>
      <c r="AI729" s="49" t="str">
        <f t="shared" si="198"/>
        <v xml:space="preserve">     L00456 - IVAN JUNIOR DE ANDRADE EEPP</v>
      </c>
      <c r="AJ729" t="str">
        <f t="shared" si="199"/>
        <v xml:space="preserve">     90 - SALES</v>
      </c>
      <c r="AK729" t="str">
        <f t="shared" si="200"/>
        <v/>
      </c>
      <c r="AL729">
        <f t="shared" si="201"/>
        <v>11</v>
      </c>
      <c r="AM729" t="str">
        <f t="shared" si="202"/>
        <v>2025 11</v>
      </c>
      <c r="AN729" t="str">
        <f t="shared" si="203"/>
        <v xml:space="preserve">IVAN </v>
      </c>
    </row>
    <row r="730" spans="1:40" x14ac:dyDescent="0.35">
      <c r="A730">
        <v>81569</v>
      </c>
      <c r="B730" t="s">
        <v>274</v>
      </c>
      <c r="C730" s="31">
        <v>45726</v>
      </c>
      <c r="D730" t="s">
        <v>373</v>
      </c>
      <c r="E730" t="s">
        <v>374</v>
      </c>
      <c r="F730" t="s">
        <v>392</v>
      </c>
      <c r="G730" t="s">
        <v>393</v>
      </c>
      <c r="H730" t="s">
        <v>691</v>
      </c>
      <c r="I730" t="s">
        <v>692</v>
      </c>
      <c r="J730">
        <v>1000</v>
      </c>
      <c r="K730">
        <v>12518.300000000001</v>
      </c>
      <c r="L730">
        <v>5431.5502500000002</v>
      </c>
      <c r="M730">
        <v>1502.2</v>
      </c>
      <c r="N730">
        <v>12.5183</v>
      </c>
      <c r="O730" s="32">
        <f t="shared" si="187"/>
        <v>11016.1</v>
      </c>
      <c r="P730" s="32">
        <f t="shared" si="188"/>
        <v>5584.5497500000001</v>
      </c>
      <c r="Q730">
        <v>716124</v>
      </c>
      <c r="R730" t="s">
        <v>298</v>
      </c>
      <c r="S730" t="s">
        <v>628</v>
      </c>
      <c r="T730" t="str">
        <f t="shared" si="189"/>
        <v>VEN</v>
      </c>
      <c r="U730" t="s">
        <v>629</v>
      </c>
      <c r="V730" s="33">
        <f t="shared" si="190"/>
        <v>12518.300000000001</v>
      </c>
      <c r="W730">
        <f t="shared" si="191"/>
        <v>1000</v>
      </c>
      <c r="X730" s="33">
        <f t="shared" si="192"/>
        <v>11016.1</v>
      </c>
      <c r="Y730" s="33">
        <f t="shared" si="193"/>
        <v>1502.2</v>
      </c>
      <c r="Z730" s="45">
        <f t="shared" si="194"/>
        <v>0.43013426343832628</v>
      </c>
      <c r="AA730" s="33">
        <f t="shared" si="195"/>
        <v>5384.5497500000001</v>
      </c>
      <c r="AB730" s="45">
        <f t="shared" si="196"/>
        <v>0.48878911320703333</v>
      </c>
      <c r="AC730" s="33">
        <f>IFERROR($X730/VLOOKUP(CONCATENATE("USD",C730),[1]GEINDICE!AR$1:AS$65536,2,0),"")</f>
        <v>1901.6226480234766</v>
      </c>
      <c r="AD730" s="33">
        <f>IFERROR($AA730/VLOOKUP(CONCATENATE("USD",C730),[1]GEINDICE!AR$1:AS$65536,2,0),"")</f>
        <v>929.49244778180559</v>
      </c>
      <c r="AE730" s="33">
        <f>IFERROR($X730/VLOOKUP(CONCATENATE("EUR",C730),[1]GEINDICE!AR$1:AS$65536,2,0),"")</f>
        <v>1754.5751373735766</v>
      </c>
      <c r="AF730" s="33">
        <f>IFERROR($AA730/VLOOKUP(CONCATENATE("EUR",C730),[1]GEINDICE!AR$1:AS$65536,2,0),"")</f>
        <v>857.61722545193913</v>
      </c>
      <c r="AG730" s="48" t="str">
        <f>VLOOKUP(E730,[1]Apresentação!AW$1:AX$65536,2,0)</f>
        <v xml:space="preserve">                    2 - LEATHER AUXILIARIES</v>
      </c>
      <c r="AH730" s="48" t="str">
        <f t="shared" si="197"/>
        <v xml:space="preserve">         5204000043 - NOVALTAN CS BR</v>
      </c>
      <c r="AI730" s="49" t="str">
        <f t="shared" si="198"/>
        <v xml:space="preserve">     L00567 - DURLICOUROS IND E COM DE COUROS, EXP E IMPORTACAO LTDA</v>
      </c>
      <c r="AJ730" t="str">
        <f t="shared" si="199"/>
        <v xml:space="preserve">     90 - SALES</v>
      </c>
      <c r="AK730" t="str">
        <f t="shared" si="200"/>
        <v/>
      </c>
      <c r="AL730">
        <f t="shared" si="201"/>
        <v>3</v>
      </c>
      <c r="AM730" t="str">
        <f t="shared" si="202"/>
        <v>2025 3</v>
      </c>
      <c r="AN730" t="str">
        <f t="shared" si="203"/>
        <v xml:space="preserve">DURLICOUROS </v>
      </c>
    </row>
    <row r="731" spans="1:40" x14ac:dyDescent="0.35">
      <c r="A731">
        <v>81601</v>
      </c>
      <c r="B731" t="s">
        <v>274</v>
      </c>
      <c r="C731" s="31">
        <v>45727</v>
      </c>
      <c r="D731" t="s">
        <v>373</v>
      </c>
      <c r="E731" t="s">
        <v>374</v>
      </c>
      <c r="F731" t="s">
        <v>443</v>
      </c>
      <c r="G731" t="s">
        <v>444</v>
      </c>
      <c r="H731" t="s">
        <v>691</v>
      </c>
      <c r="I731" t="s">
        <v>692</v>
      </c>
      <c r="J731">
        <v>5000</v>
      </c>
      <c r="K731">
        <v>62274.75</v>
      </c>
      <c r="L731">
        <v>27340.159019999999</v>
      </c>
      <c r="M731">
        <v>7472.97</v>
      </c>
      <c r="N731">
        <v>12.45495</v>
      </c>
      <c r="O731" s="32">
        <f t="shared" si="187"/>
        <v>54801.78</v>
      </c>
      <c r="P731" s="32">
        <f t="shared" si="188"/>
        <v>27461.62098</v>
      </c>
      <c r="Q731">
        <v>716626</v>
      </c>
      <c r="R731" t="s">
        <v>298</v>
      </c>
      <c r="S731" t="s">
        <v>628</v>
      </c>
      <c r="T731" t="str">
        <f t="shared" si="189"/>
        <v>VEN</v>
      </c>
      <c r="U731" t="s">
        <v>629</v>
      </c>
      <c r="V731" s="33">
        <f t="shared" si="190"/>
        <v>62274.75</v>
      </c>
      <c r="W731">
        <f t="shared" si="191"/>
        <v>5000</v>
      </c>
      <c r="X731" s="33">
        <f t="shared" si="192"/>
        <v>54801.78</v>
      </c>
      <c r="Y731" s="33">
        <f t="shared" si="193"/>
        <v>7472.97</v>
      </c>
      <c r="Z731" s="45">
        <f t="shared" si="194"/>
        <v>0.42491733776530616</v>
      </c>
      <c r="AA731" s="33">
        <f t="shared" si="195"/>
        <v>26461.62098</v>
      </c>
      <c r="AB731" s="45">
        <f t="shared" si="196"/>
        <v>0.48286061109693884</v>
      </c>
      <c r="AC731" s="33">
        <f>IFERROR($X731/VLOOKUP(CONCATENATE("USD",C731),[1]GEINDICE!AR$1:AS$65536,2,0),"")</f>
        <v>9392.5513317108289</v>
      </c>
      <c r="AD731" s="33">
        <f>IFERROR($AA731/VLOOKUP(CONCATENATE("USD",C731),[1]GEINDICE!AR$1:AS$65536,2,0),"")</f>
        <v>4535.2930757892573</v>
      </c>
      <c r="AE731" s="33">
        <f>IFERROR($X731/VLOOKUP(CONCATENATE("EUR",C731),[1]GEINDICE!AR$1:AS$65536,2,0),"")</f>
        <v>8595.6834758058176</v>
      </c>
      <c r="AF731" s="33">
        <f>IFERROR($AA731/VLOOKUP(CONCATENATE("EUR",C731),[1]GEINDICE!AR$1:AS$65536,2,0),"")</f>
        <v>4150.5169759234568</v>
      </c>
      <c r="AG731" s="48" t="str">
        <f>VLOOKUP(E731,[1]Apresentação!AW$1:AX$65536,2,0)</f>
        <v xml:space="preserve">                    2 - LEATHER AUXILIARIES</v>
      </c>
      <c r="AH731" s="48" t="str">
        <f t="shared" si="197"/>
        <v xml:space="preserve">         5204000043 - NOVALTAN CS BR</v>
      </c>
      <c r="AI731" s="49" t="str">
        <f t="shared" si="198"/>
        <v xml:space="preserve">     L00021 - VIPOSA S.A</v>
      </c>
      <c r="AJ731" t="str">
        <f t="shared" si="199"/>
        <v xml:space="preserve">     90 - SALES</v>
      </c>
      <c r="AK731" t="str">
        <f t="shared" si="200"/>
        <v/>
      </c>
      <c r="AL731">
        <f t="shared" si="201"/>
        <v>3</v>
      </c>
      <c r="AM731" t="str">
        <f t="shared" si="202"/>
        <v>2025 3</v>
      </c>
      <c r="AN731" t="str">
        <f t="shared" si="203"/>
        <v xml:space="preserve">VIPOSA </v>
      </c>
    </row>
    <row r="732" spans="1:40" x14ac:dyDescent="0.35">
      <c r="A732">
        <v>80863</v>
      </c>
      <c r="B732" t="s">
        <v>274</v>
      </c>
      <c r="C732" s="31">
        <v>45671</v>
      </c>
      <c r="D732" t="s">
        <v>373</v>
      </c>
      <c r="E732" t="s">
        <v>374</v>
      </c>
      <c r="F732" t="s">
        <v>694</v>
      </c>
      <c r="G732" t="s">
        <v>444</v>
      </c>
      <c r="H732" t="s">
        <v>691</v>
      </c>
      <c r="I732" t="s">
        <v>692</v>
      </c>
      <c r="J732">
        <v>22000</v>
      </c>
      <c r="K732">
        <v>273074.34000000003</v>
      </c>
      <c r="L732">
        <v>118994.07759</v>
      </c>
      <c r="M732">
        <v>19115.2</v>
      </c>
      <c r="N732">
        <v>12.412469999999999</v>
      </c>
      <c r="O732" s="32">
        <f t="shared" si="187"/>
        <v>253959.14</v>
      </c>
      <c r="P732" s="32">
        <f t="shared" si="188"/>
        <v>134965.06241000001</v>
      </c>
      <c r="Q732">
        <v>707001</v>
      </c>
      <c r="R732" t="s">
        <v>298</v>
      </c>
      <c r="S732" t="s">
        <v>628</v>
      </c>
      <c r="T732" t="str">
        <f t="shared" si="189"/>
        <v>VEN</v>
      </c>
      <c r="U732" t="s">
        <v>629</v>
      </c>
      <c r="V732" s="33">
        <f t="shared" si="190"/>
        <v>273074.34000000003</v>
      </c>
      <c r="W732">
        <f t="shared" si="191"/>
        <v>22000</v>
      </c>
      <c r="X732" s="33">
        <f t="shared" si="192"/>
        <v>253959.14</v>
      </c>
      <c r="Y732" s="33">
        <f t="shared" si="193"/>
        <v>19115.2</v>
      </c>
      <c r="Z732" s="45">
        <f t="shared" si="194"/>
        <v>0.47813010336306222</v>
      </c>
      <c r="AA732" s="33">
        <f t="shared" si="195"/>
        <v>130565.06241000001</v>
      </c>
      <c r="AB732" s="45">
        <f t="shared" si="196"/>
        <v>0.51411838302019763</v>
      </c>
      <c r="AC732" s="33">
        <f>IFERROR($X732/VLOOKUP(CONCATENATE("USD",C732),[1]GEINDICE!AR$1:AS$65536,2,0),"")</f>
        <v>41858.406817095485</v>
      </c>
      <c r="AD732" s="33">
        <f>IFERROR($AA732/VLOOKUP(CONCATENATE("USD",C732),[1]GEINDICE!AR$1:AS$65536,2,0),"")</f>
        <v>21520.176428606752</v>
      </c>
      <c r="AE732" s="33">
        <f>IFERROR($X732/VLOOKUP(CONCATENATE("EUR",C732),[1]GEINDICE!AR$1:AS$65536,2,0),"")</f>
        <v>40658.83351211156</v>
      </c>
      <c r="AF732" s="33">
        <f>IFERROR($AA732/VLOOKUP(CONCATENATE("EUR",C732),[1]GEINDICE!AR$1:AS$65536,2,0),"")</f>
        <v>20903.453740734221</v>
      </c>
      <c r="AG732" s="48" t="str">
        <f>VLOOKUP(E732,[1]Apresentação!AW$1:AX$65536,2,0)</f>
        <v xml:space="preserve">                    2 - LEATHER AUXILIARIES</v>
      </c>
      <c r="AH732" s="48" t="str">
        <f t="shared" si="197"/>
        <v xml:space="preserve">         5204000043 - NOVALTAN CS BR</v>
      </c>
      <c r="AI732" s="49" t="str">
        <f t="shared" si="198"/>
        <v xml:space="preserve">     L00428 - VIPOSA S.A</v>
      </c>
      <c r="AJ732" t="str">
        <f t="shared" si="199"/>
        <v xml:space="preserve">     90 - SALES</v>
      </c>
      <c r="AK732" t="str">
        <f t="shared" si="200"/>
        <v/>
      </c>
      <c r="AL732">
        <f t="shared" si="201"/>
        <v>1</v>
      </c>
      <c r="AM732" t="str">
        <f t="shared" si="202"/>
        <v>2025 1</v>
      </c>
      <c r="AN732" t="str">
        <f t="shared" si="203"/>
        <v xml:space="preserve">VIPOSA </v>
      </c>
    </row>
    <row r="733" spans="1:40" x14ac:dyDescent="0.35">
      <c r="A733">
        <v>81848</v>
      </c>
      <c r="B733" t="s">
        <v>274</v>
      </c>
      <c r="C733" s="31">
        <v>45747</v>
      </c>
      <c r="D733" t="s">
        <v>373</v>
      </c>
      <c r="E733" t="s">
        <v>374</v>
      </c>
      <c r="F733" t="s">
        <v>392</v>
      </c>
      <c r="G733" t="s">
        <v>393</v>
      </c>
      <c r="H733" t="s">
        <v>691</v>
      </c>
      <c r="I733" t="s">
        <v>692</v>
      </c>
      <c r="J733">
        <v>3000</v>
      </c>
      <c r="K733">
        <v>37536.660000000003</v>
      </c>
      <c r="L733">
        <v>16508.362959999999</v>
      </c>
      <c r="M733">
        <v>4504.3999999999996</v>
      </c>
      <c r="N733">
        <v>12.512219999999999</v>
      </c>
      <c r="O733" s="32">
        <f t="shared" si="187"/>
        <v>33032.26</v>
      </c>
      <c r="P733" s="32">
        <f t="shared" si="188"/>
        <v>16523.897040000003</v>
      </c>
      <c r="Q733">
        <v>724354</v>
      </c>
      <c r="R733" t="s">
        <v>298</v>
      </c>
      <c r="S733" t="s">
        <v>628</v>
      </c>
      <c r="T733" t="str">
        <f t="shared" si="189"/>
        <v>VEN</v>
      </c>
      <c r="U733" t="s">
        <v>629</v>
      </c>
      <c r="V733" s="33">
        <f t="shared" si="190"/>
        <v>37536.660000000003</v>
      </c>
      <c r="W733">
        <f t="shared" si="191"/>
        <v>3000</v>
      </c>
      <c r="X733" s="33">
        <f t="shared" si="192"/>
        <v>33032.26</v>
      </c>
      <c r="Y733" s="33">
        <f t="shared" si="193"/>
        <v>4504.3999999999996</v>
      </c>
      <c r="Z733" s="45">
        <f t="shared" si="194"/>
        <v>0.42422253445032143</v>
      </c>
      <c r="AA733" s="33">
        <f t="shared" si="195"/>
        <v>15923.897040000003</v>
      </c>
      <c r="AB733" s="45">
        <f t="shared" si="196"/>
        <v>0.48207107355052309</v>
      </c>
      <c r="AC733" s="33">
        <f>IFERROR($X733/VLOOKUP(CONCATENATE("USD",C733),[1]GEINDICE!AR$1:AS$65536,2,0),"")</f>
        <v>5752.544320991954</v>
      </c>
      <c r="AD733" s="33">
        <f>IFERROR($AA733/VLOOKUP(CONCATENATE("USD",C733),[1]GEINDICE!AR$1:AS$65536,2,0),"")</f>
        <v>2773.1352164675563</v>
      </c>
      <c r="AE733" s="33">
        <f>IFERROR($X733/VLOOKUP(CONCATENATE("EUR",C733),[1]GEINDICE!AR$1:AS$65536,2,0),"")</f>
        <v>5328.3854628748413</v>
      </c>
      <c r="AF733" s="33">
        <f>IFERROR($AA733/VLOOKUP(CONCATENATE("EUR",C733),[1]GEINDICE!AR$1:AS$65536,2,0),"")</f>
        <v>2568.6605003790755</v>
      </c>
      <c r="AG733" s="48" t="str">
        <f>VLOOKUP(E733,[1]Apresentação!AW$1:AX$65536,2,0)</f>
        <v xml:space="preserve">                    2 - LEATHER AUXILIARIES</v>
      </c>
      <c r="AH733" s="48" t="str">
        <f t="shared" si="197"/>
        <v xml:space="preserve">         5204000043 - NOVALTAN CS BR</v>
      </c>
      <c r="AI733" s="49" t="str">
        <f t="shared" si="198"/>
        <v xml:space="preserve">     L00567 - DURLICOUROS IND E COM DE COUROS, EXP E IMPORTACAO LTDA</v>
      </c>
      <c r="AJ733" t="str">
        <f t="shared" si="199"/>
        <v xml:space="preserve">     90 - SALES</v>
      </c>
      <c r="AK733" t="str">
        <f t="shared" si="200"/>
        <v/>
      </c>
      <c r="AL733">
        <f t="shared" si="201"/>
        <v>3</v>
      </c>
      <c r="AM733" t="str">
        <f t="shared" si="202"/>
        <v>2025 3</v>
      </c>
      <c r="AN733" t="str">
        <f t="shared" si="203"/>
        <v xml:space="preserve">DURLICOUROS </v>
      </c>
    </row>
    <row r="734" spans="1:40" x14ac:dyDescent="0.35">
      <c r="A734">
        <v>81321</v>
      </c>
      <c r="B734" t="s">
        <v>274</v>
      </c>
      <c r="C734" s="31">
        <v>45706</v>
      </c>
      <c r="D734" t="s">
        <v>373</v>
      </c>
      <c r="E734" t="s">
        <v>374</v>
      </c>
      <c r="F734" t="s">
        <v>443</v>
      </c>
      <c r="G734" t="s">
        <v>444</v>
      </c>
      <c r="H734" t="s">
        <v>691</v>
      </c>
      <c r="I734" t="s">
        <v>692</v>
      </c>
      <c r="J734">
        <v>5000</v>
      </c>
      <c r="K734">
        <v>61330.75</v>
      </c>
      <c r="L734">
        <v>26845.347229999999</v>
      </c>
      <c r="M734">
        <v>7359.69</v>
      </c>
      <c r="N734">
        <v>12.26615</v>
      </c>
      <c r="O734" s="32">
        <f t="shared" si="187"/>
        <v>53971.06</v>
      </c>
      <c r="P734" s="32">
        <f t="shared" si="188"/>
        <v>27125.712769999998</v>
      </c>
      <c r="Q734">
        <v>710539</v>
      </c>
      <c r="R734" t="s">
        <v>298</v>
      </c>
      <c r="S734" t="s">
        <v>628</v>
      </c>
      <c r="T734" t="str">
        <f t="shared" si="189"/>
        <v>VEN</v>
      </c>
      <c r="U734" t="s">
        <v>629</v>
      </c>
      <c r="V734" s="33">
        <f t="shared" si="190"/>
        <v>61330.75</v>
      </c>
      <c r="W734">
        <f t="shared" si="191"/>
        <v>5000</v>
      </c>
      <c r="X734" s="33">
        <f t="shared" si="192"/>
        <v>53971.06</v>
      </c>
      <c r="Y734" s="33">
        <f t="shared" si="193"/>
        <v>7359.69</v>
      </c>
      <c r="Z734" s="45">
        <f t="shared" si="194"/>
        <v>0.4259806503263045</v>
      </c>
      <c r="AA734" s="33">
        <f t="shared" si="195"/>
        <v>26125.712769999998</v>
      </c>
      <c r="AB734" s="45">
        <f t="shared" si="196"/>
        <v>0.48406892082534603</v>
      </c>
      <c r="AC734" s="33">
        <f>IFERROR($X734/VLOOKUP(CONCATENATE("USD",C734),[1]GEINDICE!AR$1:AS$65536,2,0),"")</f>
        <v>9472.0967373944768</v>
      </c>
      <c r="AD734" s="33">
        <f>IFERROR($AA734/VLOOKUP(CONCATENATE("USD",C734),[1]GEINDICE!AR$1:AS$65536,2,0),"")</f>
        <v>4585.1476456238252</v>
      </c>
      <c r="AE734" s="33">
        <f>IFERROR($X734/VLOOKUP(CONCATENATE("EUR",C734),[1]GEINDICE!AR$1:AS$65536,2,0),"")</f>
        <v>9049.4735077129426</v>
      </c>
      <c r="AF734" s="33">
        <f>IFERROR($AA734/VLOOKUP(CONCATENATE("EUR",C734),[1]GEINDICE!AR$1:AS$65536,2,0),"")</f>
        <v>4380.5688749161627</v>
      </c>
      <c r="AG734" s="48" t="str">
        <f>VLOOKUP(E734,[1]Apresentação!AW$1:AX$65536,2,0)</f>
        <v xml:space="preserve">                    2 - LEATHER AUXILIARIES</v>
      </c>
      <c r="AH734" s="48" t="str">
        <f t="shared" si="197"/>
        <v xml:space="preserve">         5204000043 - NOVALTAN CS BR</v>
      </c>
      <c r="AI734" s="49" t="str">
        <f t="shared" si="198"/>
        <v xml:space="preserve">     L00021 - VIPOSA S.A</v>
      </c>
      <c r="AJ734" t="str">
        <f t="shared" si="199"/>
        <v xml:space="preserve">     90 - SALES</v>
      </c>
      <c r="AK734" t="str">
        <f t="shared" si="200"/>
        <v/>
      </c>
      <c r="AL734">
        <f t="shared" si="201"/>
        <v>2</v>
      </c>
      <c r="AM734" t="str">
        <f t="shared" si="202"/>
        <v>2025 2</v>
      </c>
      <c r="AN734" t="str">
        <f t="shared" si="203"/>
        <v xml:space="preserve">VIPOSA </v>
      </c>
    </row>
    <row r="735" spans="1:40" x14ac:dyDescent="0.35">
      <c r="A735">
        <v>82063</v>
      </c>
      <c r="B735" t="s">
        <v>274</v>
      </c>
      <c r="C735" s="31">
        <v>45762</v>
      </c>
      <c r="D735" t="s">
        <v>373</v>
      </c>
      <c r="E735" t="s">
        <v>374</v>
      </c>
      <c r="F735" t="s">
        <v>443</v>
      </c>
      <c r="G735" t="s">
        <v>444</v>
      </c>
      <c r="H735" t="s">
        <v>691</v>
      </c>
      <c r="I735" t="s">
        <v>692</v>
      </c>
      <c r="J735">
        <v>5000</v>
      </c>
      <c r="K735">
        <v>62748.450000000004</v>
      </c>
      <c r="L735">
        <v>27673.105930000002</v>
      </c>
      <c r="M735">
        <v>7529.81</v>
      </c>
      <c r="N735">
        <v>12.54969</v>
      </c>
      <c r="O735" s="32">
        <f t="shared" si="187"/>
        <v>55218.640000000007</v>
      </c>
      <c r="P735" s="32">
        <f t="shared" si="188"/>
        <v>27545.534070000005</v>
      </c>
      <c r="Q735">
        <v>729932</v>
      </c>
      <c r="R735" t="s">
        <v>298</v>
      </c>
      <c r="S735" t="s">
        <v>628</v>
      </c>
      <c r="T735" t="str">
        <f t="shared" si="189"/>
        <v>VEN</v>
      </c>
      <c r="U735" t="s">
        <v>629</v>
      </c>
      <c r="V735" s="33">
        <f t="shared" si="190"/>
        <v>62748.450000000004</v>
      </c>
      <c r="W735">
        <f t="shared" si="191"/>
        <v>5000</v>
      </c>
      <c r="X735" s="33">
        <f t="shared" si="192"/>
        <v>55218.640000000007</v>
      </c>
      <c r="Y735" s="33">
        <f t="shared" si="193"/>
        <v>7529.81</v>
      </c>
      <c r="Z735" s="45">
        <f t="shared" si="194"/>
        <v>0.42304684928472341</v>
      </c>
      <c r="AA735" s="33">
        <f t="shared" si="195"/>
        <v>26545.534070000005</v>
      </c>
      <c r="AB735" s="45">
        <f t="shared" si="196"/>
        <v>0.48073502118125333</v>
      </c>
      <c r="AC735" s="33">
        <f>IFERROR($X735/VLOOKUP(CONCATENATE("USD",C735),[1]GEINDICE!AR$1:AS$65536,2,0),"")</f>
        <v>9405.8016931541388</v>
      </c>
      <c r="AD735" s="33">
        <f>IFERROR($AA735/VLOOKUP(CONCATENATE("USD",C735),[1]GEINDICE!AR$1:AS$65536,2,0),"")</f>
        <v>4521.6982761851232</v>
      </c>
      <c r="AE735" s="33">
        <f>IFERROR($X735/VLOOKUP(CONCATENATE("EUR",C735),[1]GEINDICE!AR$1:AS$65536,2,0),"")</f>
        <v>8331.1164755582395</v>
      </c>
      <c r="AF735" s="33">
        <f>IFERROR($AA735/VLOOKUP(CONCATENATE("EUR",C735),[1]GEINDICE!AR$1:AS$65536,2,0),"")</f>
        <v>4005.0594553409783</v>
      </c>
      <c r="AG735" s="48" t="str">
        <f>VLOOKUP(E735,[1]Apresentação!AW$1:AX$65536,2,0)</f>
        <v xml:space="preserve">                    2 - LEATHER AUXILIARIES</v>
      </c>
      <c r="AH735" s="48" t="str">
        <f t="shared" si="197"/>
        <v xml:space="preserve">         5204000043 - NOVALTAN CS BR</v>
      </c>
      <c r="AI735" s="49" t="str">
        <f t="shared" si="198"/>
        <v xml:space="preserve">     L00021 - VIPOSA S.A</v>
      </c>
      <c r="AJ735" t="str">
        <f t="shared" si="199"/>
        <v xml:space="preserve">     90 - SALES</v>
      </c>
      <c r="AK735" t="str">
        <f t="shared" si="200"/>
        <v/>
      </c>
      <c r="AL735">
        <f t="shared" si="201"/>
        <v>4</v>
      </c>
      <c r="AM735" t="str">
        <f t="shared" si="202"/>
        <v>2025 4</v>
      </c>
      <c r="AN735" t="str">
        <f t="shared" si="203"/>
        <v xml:space="preserve">VIPOSA </v>
      </c>
    </row>
    <row r="736" spans="1:40" x14ac:dyDescent="0.35">
      <c r="A736">
        <v>82271</v>
      </c>
      <c r="B736" t="s">
        <v>274</v>
      </c>
      <c r="C736" s="31">
        <v>45782</v>
      </c>
      <c r="D736" t="s">
        <v>373</v>
      </c>
      <c r="E736" t="s">
        <v>374</v>
      </c>
      <c r="F736" t="s">
        <v>443</v>
      </c>
      <c r="G736" t="s">
        <v>444</v>
      </c>
      <c r="H736" t="s">
        <v>691</v>
      </c>
      <c r="I736" t="s">
        <v>692</v>
      </c>
      <c r="J736">
        <v>5000</v>
      </c>
      <c r="K736">
        <v>58649.75</v>
      </c>
      <c r="L736">
        <v>27673.105930000002</v>
      </c>
      <c r="M736">
        <v>7037.97</v>
      </c>
      <c r="N736">
        <v>11.729949999999999</v>
      </c>
      <c r="O736" s="32">
        <f t="shared" si="187"/>
        <v>51611.78</v>
      </c>
      <c r="P736" s="32">
        <f t="shared" si="188"/>
        <v>23938.674069999997</v>
      </c>
      <c r="Q736">
        <v>736948</v>
      </c>
      <c r="R736" t="s">
        <v>298</v>
      </c>
      <c r="S736" t="s">
        <v>628</v>
      </c>
      <c r="T736" t="str">
        <f t="shared" si="189"/>
        <v>VEN</v>
      </c>
      <c r="U736" t="s">
        <v>629</v>
      </c>
      <c r="V736" s="33">
        <f t="shared" si="190"/>
        <v>58649.75</v>
      </c>
      <c r="W736">
        <f t="shared" si="191"/>
        <v>5000</v>
      </c>
      <c r="X736" s="33">
        <f t="shared" si="192"/>
        <v>51611.78</v>
      </c>
      <c r="Y736" s="33">
        <f t="shared" si="193"/>
        <v>7037.97</v>
      </c>
      <c r="Z736" s="45">
        <f t="shared" si="194"/>
        <v>0.39111290448808389</v>
      </c>
      <c r="AA736" s="33">
        <f t="shared" si="195"/>
        <v>22938.674069999997</v>
      </c>
      <c r="AB736" s="45">
        <f t="shared" si="196"/>
        <v>0.44444648237282258</v>
      </c>
      <c r="AC736" s="33">
        <f>IFERROR($X736/VLOOKUP(CONCATENATE("USD",C736),[1]GEINDICE!AR$1:AS$65536,2,0),"")</f>
        <v>9131.5958952583151</v>
      </c>
      <c r="AD736" s="33">
        <f>IFERROR($AA736/VLOOKUP(CONCATENATE("USD",C736),[1]GEINDICE!AR$1:AS$65536,2,0),"")</f>
        <v>4058.5056740976638</v>
      </c>
      <c r="AE736" s="33">
        <f>IFERROR($X736/VLOOKUP(CONCATENATE("EUR",C736),[1]GEINDICE!AR$1:AS$65536,2,0),"")</f>
        <v>8070.3934200650483</v>
      </c>
      <c r="AF736" s="33">
        <f>IFERROR($AA736/VLOOKUP(CONCATENATE("EUR",C736),[1]GEINDICE!AR$1:AS$65536,2,0),"")</f>
        <v>3586.8579669126839</v>
      </c>
      <c r="AG736" s="48" t="str">
        <f>VLOOKUP(E736,[1]Apresentação!AW$1:AX$65536,2,0)</f>
        <v xml:space="preserve">                    2 - LEATHER AUXILIARIES</v>
      </c>
      <c r="AH736" s="48" t="str">
        <f t="shared" si="197"/>
        <v xml:space="preserve">         5204000043 - NOVALTAN CS BR</v>
      </c>
      <c r="AI736" s="49" t="str">
        <f t="shared" si="198"/>
        <v xml:space="preserve">     L00021 - VIPOSA S.A</v>
      </c>
      <c r="AJ736" t="str">
        <f t="shared" si="199"/>
        <v xml:space="preserve">     90 - SALES</v>
      </c>
      <c r="AK736" t="str">
        <f t="shared" si="200"/>
        <v/>
      </c>
      <c r="AL736">
        <f t="shared" si="201"/>
        <v>5</v>
      </c>
      <c r="AM736" t="str">
        <f t="shared" si="202"/>
        <v>2025 5</v>
      </c>
      <c r="AN736" t="str">
        <f t="shared" si="203"/>
        <v xml:space="preserve">VIPOSA </v>
      </c>
    </row>
    <row r="737" spans="1:40" x14ac:dyDescent="0.35">
      <c r="A737">
        <v>81885</v>
      </c>
      <c r="B737" t="s">
        <v>274</v>
      </c>
      <c r="C737" s="31">
        <v>45749</v>
      </c>
      <c r="D737" t="s">
        <v>373</v>
      </c>
      <c r="E737" t="s">
        <v>374</v>
      </c>
      <c r="F737" t="s">
        <v>443</v>
      </c>
      <c r="G737" t="s">
        <v>444</v>
      </c>
      <c r="H737" t="s">
        <v>691</v>
      </c>
      <c r="I737" t="s">
        <v>692</v>
      </c>
      <c r="J737">
        <v>5000</v>
      </c>
      <c r="K737">
        <v>61272.5</v>
      </c>
      <c r="L737">
        <v>27513.938269999999</v>
      </c>
      <c r="M737">
        <v>7352.7</v>
      </c>
      <c r="N737">
        <v>12.2545</v>
      </c>
      <c r="O737" s="32">
        <f t="shared" si="187"/>
        <v>53919.8</v>
      </c>
      <c r="P737" s="32">
        <f t="shared" si="188"/>
        <v>26405.861730000004</v>
      </c>
      <c r="Q737">
        <v>724985</v>
      </c>
      <c r="R737" t="s">
        <v>298</v>
      </c>
      <c r="S737" t="s">
        <v>628</v>
      </c>
      <c r="T737" t="str">
        <f t="shared" si="189"/>
        <v>VEN</v>
      </c>
      <c r="U737" t="s">
        <v>629</v>
      </c>
      <c r="V737" s="33">
        <f t="shared" si="190"/>
        <v>61272.5</v>
      </c>
      <c r="W737">
        <f t="shared" si="191"/>
        <v>5000</v>
      </c>
      <c r="X737" s="33">
        <f t="shared" si="192"/>
        <v>53919.8</v>
      </c>
      <c r="Y737" s="33">
        <f t="shared" si="193"/>
        <v>7352.7</v>
      </c>
      <c r="Z737" s="45">
        <f t="shared" si="194"/>
        <v>0.41463726353584407</v>
      </c>
      <c r="AA737" s="33">
        <f t="shared" si="195"/>
        <v>25405.861730000004</v>
      </c>
      <c r="AB737" s="45">
        <f t="shared" si="196"/>
        <v>0.47117870856345911</v>
      </c>
      <c r="AC737" s="33">
        <f>IFERROR($X737/VLOOKUP(CONCATENATE("USD",C737),[1]GEINDICE!AR$1:AS$65536,2,0),"")</f>
        <v>9472.4100978514834</v>
      </c>
      <c r="AD737" s="33">
        <f>IFERROR($AA737/VLOOKUP(CONCATENATE("USD",C737),[1]GEINDICE!AR$1:AS$65536,2,0),"")</f>
        <v>4463.1979568891311</v>
      </c>
      <c r="AE737" s="33">
        <f>IFERROR($X737/VLOOKUP(CONCATENATE("EUR",C737),[1]GEINDICE!AR$1:AS$65536,2,0),"")</f>
        <v>8715.860597439545</v>
      </c>
      <c r="AF737" s="33">
        <f>IFERROR($AA737/VLOOKUP(CONCATENATE("EUR",C737),[1]GEINDICE!AR$1:AS$65536,2,0),"")</f>
        <v>4106.727940320704</v>
      </c>
      <c r="AG737" s="48" t="str">
        <f>VLOOKUP(E737,[1]Apresentação!AW$1:AX$65536,2,0)</f>
        <v xml:space="preserve">                    2 - LEATHER AUXILIARIES</v>
      </c>
      <c r="AH737" s="48" t="str">
        <f t="shared" si="197"/>
        <v xml:space="preserve">         5204000043 - NOVALTAN CS BR</v>
      </c>
      <c r="AI737" s="49" t="str">
        <f t="shared" si="198"/>
        <v xml:space="preserve">     L00021 - VIPOSA S.A</v>
      </c>
      <c r="AJ737" t="str">
        <f t="shared" si="199"/>
        <v xml:space="preserve">     90 - SALES</v>
      </c>
      <c r="AK737" t="str">
        <f t="shared" si="200"/>
        <v/>
      </c>
      <c r="AL737">
        <f t="shared" si="201"/>
        <v>4</v>
      </c>
      <c r="AM737" t="str">
        <f t="shared" si="202"/>
        <v>2025 4</v>
      </c>
      <c r="AN737" t="str">
        <f t="shared" si="203"/>
        <v xml:space="preserve">VIPOSA </v>
      </c>
    </row>
    <row r="738" spans="1:40" x14ac:dyDescent="0.35">
      <c r="A738">
        <v>81052</v>
      </c>
      <c r="B738" t="s">
        <v>274</v>
      </c>
      <c r="C738" s="31">
        <v>45685</v>
      </c>
      <c r="D738" t="s">
        <v>373</v>
      </c>
      <c r="E738" t="s">
        <v>374</v>
      </c>
      <c r="F738" t="s">
        <v>443</v>
      </c>
      <c r="G738" t="s">
        <v>444</v>
      </c>
      <c r="H738" t="s">
        <v>691</v>
      </c>
      <c r="I738" t="s">
        <v>692</v>
      </c>
      <c r="J738">
        <v>5000</v>
      </c>
      <c r="K738">
        <v>63658</v>
      </c>
      <c r="L738">
        <v>26722.46441</v>
      </c>
      <c r="M738">
        <v>7638.96</v>
      </c>
      <c r="N738">
        <v>12.7316</v>
      </c>
      <c r="O738" s="32">
        <f t="shared" si="187"/>
        <v>56019.040000000001</v>
      </c>
      <c r="P738" s="32">
        <f t="shared" si="188"/>
        <v>29296.57559</v>
      </c>
      <c r="Q738">
        <v>708406</v>
      </c>
      <c r="R738" t="s">
        <v>298</v>
      </c>
      <c r="S738" t="s">
        <v>628</v>
      </c>
      <c r="T738" t="str">
        <f t="shared" si="189"/>
        <v>VEN</v>
      </c>
      <c r="U738" t="s">
        <v>629</v>
      </c>
      <c r="V738" s="33">
        <f t="shared" si="190"/>
        <v>63658</v>
      </c>
      <c r="W738">
        <f t="shared" si="191"/>
        <v>5000</v>
      </c>
      <c r="X738" s="33">
        <f t="shared" si="192"/>
        <v>56019.040000000001</v>
      </c>
      <c r="Y738" s="33">
        <f t="shared" si="193"/>
        <v>7638.96</v>
      </c>
      <c r="Z738" s="45">
        <f t="shared" si="194"/>
        <v>0.44450934038141321</v>
      </c>
      <c r="AA738" s="33">
        <f t="shared" si="195"/>
        <v>28296.57559</v>
      </c>
      <c r="AB738" s="45">
        <f t="shared" si="196"/>
        <v>0.50512425043342402</v>
      </c>
      <c r="AC738" s="33">
        <f>IFERROR($X738/VLOOKUP(CONCATENATE("USD",C738),[1]GEINDICE!AR$1:AS$65536,2,0),"")</f>
        <v>9506.0308840997786</v>
      </c>
      <c r="AD738" s="33">
        <f>IFERROR($AA738/VLOOKUP(CONCATENATE("USD",C738),[1]GEINDICE!AR$1:AS$65536,2,0),"")</f>
        <v>4801.7267249278802</v>
      </c>
      <c r="AE738" s="33">
        <f>IFERROR($X738/VLOOKUP(CONCATENATE("EUR",C738),[1]GEINDICE!AR$1:AS$65536,2,0),"")</f>
        <v>9118.4243509400167</v>
      </c>
      <c r="AF738" s="33">
        <f>IFERROR($AA738/VLOOKUP(CONCATENATE("EUR",C738),[1]GEINDICE!AR$1:AS$65536,2,0),"")</f>
        <v>4605.9372654024573</v>
      </c>
      <c r="AG738" s="48" t="str">
        <f>VLOOKUP(E738,[1]Apresentação!AW$1:AX$65536,2,0)</f>
        <v xml:space="preserve">                    2 - LEATHER AUXILIARIES</v>
      </c>
      <c r="AH738" s="48" t="str">
        <f t="shared" si="197"/>
        <v xml:space="preserve">         5204000043 - NOVALTAN CS BR</v>
      </c>
      <c r="AI738" s="49" t="str">
        <f t="shared" si="198"/>
        <v xml:space="preserve">     L00021 - VIPOSA S.A</v>
      </c>
      <c r="AJ738" t="str">
        <f t="shared" si="199"/>
        <v xml:space="preserve">     90 - SALES</v>
      </c>
      <c r="AK738" t="str">
        <f t="shared" si="200"/>
        <v/>
      </c>
      <c r="AL738">
        <f t="shared" si="201"/>
        <v>1</v>
      </c>
      <c r="AM738" t="str">
        <f t="shared" si="202"/>
        <v>2025 1</v>
      </c>
      <c r="AN738" t="str">
        <f t="shared" si="203"/>
        <v xml:space="preserve">VIPOSA </v>
      </c>
    </row>
    <row r="739" spans="1:40" x14ac:dyDescent="0.35">
      <c r="A739">
        <v>82151</v>
      </c>
      <c r="B739" t="s">
        <v>274</v>
      </c>
      <c r="C739" s="31">
        <v>45771</v>
      </c>
      <c r="D739" t="s">
        <v>373</v>
      </c>
      <c r="E739" t="s">
        <v>374</v>
      </c>
      <c r="F739" t="s">
        <v>694</v>
      </c>
      <c r="G739" t="s">
        <v>444</v>
      </c>
      <c r="H739" t="s">
        <v>691</v>
      </c>
      <c r="I739" t="s">
        <v>692</v>
      </c>
      <c r="J739">
        <v>12000</v>
      </c>
      <c r="K739">
        <v>138764.28</v>
      </c>
      <c r="L739">
        <v>66415.454240000006</v>
      </c>
      <c r="M739">
        <v>9713.5</v>
      </c>
      <c r="N739">
        <v>11.563689999999999</v>
      </c>
      <c r="O739" s="32">
        <f t="shared" si="187"/>
        <v>129050.78</v>
      </c>
      <c r="P739" s="32">
        <f t="shared" si="188"/>
        <v>62635.325759999992</v>
      </c>
      <c r="Q739">
        <v>732961</v>
      </c>
      <c r="R739" t="s">
        <v>298</v>
      </c>
      <c r="S739" t="s">
        <v>628</v>
      </c>
      <c r="T739" t="str">
        <f t="shared" si="189"/>
        <v>VEN</v>
      </c>
      <c r="U739" t="s">
        <v>629</v>
      </c>
      <c r="V739" s="33">
        <f t="shared" si="190"/>
        <v>138764.28</v>
      </c>
      <c r="W739">
        <f t="shared" si="191"/>
        <v>12000</v>
      </c>
      <c r="X739" s="33">
        <f t="shared" si="192"/>
        <v>129050.78</v>
      </c>
      <c r="Y739" s="33">
        <f t="shared" si="193"/>
        <v>9713.5</v>
      </c>
      <c r="Z739" s="45">
        <f t="shared" si="194"/>
        <v>0.43408379851068296</v>
      </c>
      <c r="AA739" s="33">
        <f t="shared" si="195"/>
        <v>60235.325759999992</v>
      </c>
      <c r="AB739" s="45">
        <f t="shared" si="196"/>
        <v>0.46675677403887056</v>
      </c>
      <c r="AC739" s="33">
        <f>IFERROR($X739/VLOOKUP(CONCATENATE("USD",C739),[1]GEINDICE!AR$1:AS$65536,2,0),"")</f>
        <v>22745.035073495717</v>
      </c>
      <c r="AD739" s="33">
        <f>IFERROR($AA739/VLOOKUP(CONCATENATE("USD",C739),[1]GEINDICE!AR$1:AS$65536,2,0),"")</f>
        <v>10616.399196305825</v>
      </c>
      <c r="AE739" s="33">
        <f>IFERROR($X739/VLOOKUP(CONCATENATE("EUR",C739),[1]GEINDICE!AR$1:AS$65536,2,0),"")</f>
        <v>20015.010003567164</v>
      </c>
      <c r="AF739" s="33">
        <f>IFERROR($AA739/VLOOKUP(CONCATENATE("EUR",C739),[1]GEINDICE!AR$1:AS$65536,2,0),"")</f>
        <v>9342.141501620732</v>
      </c>
      <c r="AG739" s="48" t="str">
        <f>VLOOKUP(E739,[1]Apresentação!AW$1:AX$65536,2,0)</f>
        <v xml:space="preserve">                    2 - LEATHER AUXILIARIES</v>
      </c>
      <c r="AH739" s="48" t="str">
        <f t="shared" si="197"/>
        <v xml:space="preserve">         5204000043 - NOVALTAN CS BR</v>
      </c>
      <c r="AI739" s="49" t="str">
        <f t="shared" si="198"/>
        <v xml:space="preserve">     L00428 - VIPOSA S.A</v>
      </c>
      <c r="AJ739" t="str">
        <f t="shared" si="199"/>
        <v xml:space="preserve">     90 - SALES</v>
      </c>
      <c r="AK739" t="str">
        <f t="shared" si="200"/>
        <v/>
      </c>
      <c r="AL739">
        <f t="shared" si="201"/>
        <v>4</v>
      </c>
      <c r="AM739" t="str">
        <f t="shared" si="202"/>
        <v>2025 4</v>
      </c>
      <c r="AN739" t="str">
        <f t="shared" si="203"/>
        <v xml:space="preserve">VIPOSA </v>
      </c>
    </row>
    <row r="740" spans="1:40" x14ac:dyDescent="0.35">
      <c r="A740">
        <v>81407</v>
      </c>
      <c r="B740" t="s">
        <v>274</v>
      </c>
      <c r="C740" s="31">
        <v>45713</v>
      </c>
      <c r="D740" t="s">
        <v>373</v>
      </c>
      <c r="E740" t="s">
        <v>374</v>
      </c>
      <c r="F740" t="s">
        <v>443</v>
      </c>
      <c r="G740" t="s">
        <v>444</v>
      </c>
      <c r="H740" t="s">
        <v>691</v>
      </c>
      <c r="I740" t="s">
        <v>692</v>
      </c>
      <c r="J740">
        <v>5000</v>
      </c>
      <c r="K740">
        <v>61495</v>
      </c>
      <c r="L740">
        <v>26845.347229999999</v>
      </c>
      <c r="M740">
        <v>7379.4</v>
      </c>
      <c r="N740">
        <v>12.299000000000001</v>
      </c>
      <c r="O740" s="32">
        <f t="shared" si="187"/>
        <v>54115.6</v>
      </c>
      <c r="P740" s="32">
        <f t="shared" si="188"/>
        <v>27270.252769999999</v>
      </c>
      <c r="Q740">
        <v>711330</v>
      </c>
      <c r="R740" t="s">
        <v>298</v>
      </c>
      <c r="S740" t="s">
        <v>628</v>
      </c>
      <c r="T740" t="str">
        <f t="shared" si="189"/>
        <v>VEN</v>
      </c>
      <c r="U740" t="s">
        <v>629</v>
      </c>
      <c r="V740" s="33">
        <f t="shared" si="190"/>
        <v>61495</v>
      </c>
      <c r="W740">
        <f t="shared" si="191"/>
        <v>5000</v>
      </c>
      <c r="X740" s="33">
        <f t="shared" si="192"/>
        <v>54115.6</v>
      </c>
      <c r="Y740" s="33">
        <f t="shared" si="193"/>
        <v>7379.4</v>
      </c>
      <c r="Z740" s="45">
        <f t="shared" si="194"/>
        <v>0.42719331278965766</v>
      </c>
      <c r="AA740" s="33">
        <f t="shared" si="195"/>
        <v>26270.252769999999</v>
      </c>
      <c r="AB740" s="45">
        <f t="shared" si="196"/>
        <v>0.48544694635188373</v>
      </c>
      <c r="AC740" s="33">
        <f>IFERROR($X740/VLOOKUP(CONCATENATE("USD",C740),[1]GEINDICE!AR$1:AS$65536,2,0),"")</f>
        <v>9365.9634123124306</v>
      </c>
      <c r="AD740" s="33">
        <f>IFERROR($AA740/VLOOKUP(CONCATENATE("USD",C740),[1]GEINDICE!AR$1:AS$65536,2,0),"")</f>
        <v>4546.6783381505384</v>
      </c>
      <c r="AE740" s="33">
        <f>IFERROR($X740/VLOOKUP(CONCATENATE("EUR",C740),[1]GEINDICE!AR$1:AS$65536,2,0),"")</f>
        <v>8921.7225006594563</v>
      </c>
      <c r="AF740" s="33">
        <f>IFERROR($AA740/VLOOKUP(CONCATENATE("EUR",C740),[1]GEINDICE!AR$1:AS$65536,2,0),"")</f>
        <v>4331.0229441440251</v>
      </c>
      <c r="AG740" s="48" t="str">
        <f>VLOOKUP(E740,[1]Apresentação!AW$1:AX$65536,2,0)</f>
        <v xml:space="preserve">                    2 - LEATHER AUXILIARIES</v>
      </c>
      <c r="AH740" s="48" t="str">
        <f t="shared" si="197"/>
        <v xml:space="preserve">         5204000043 - NOVALTAN CS BR</v>
      </c>
      <c r="AI740" s="49" t="str">
        <f t="shared" si="198"/>
        <v xml:space="preserve">     L00021 - VIPOSA S.A</v>
      </c>
      <c r="AJ740" t="str">
        <f t="shared" si="199"/>
        <v xml:space="preserve">     90 - SALES</v>
      </c>
      <c r="AK740" t="str">
        <f t="shared" si="200"/>
        <v/>
      </c>
      <c r="AL740">
        <f t="shared" si="201"/>
        <v>2</v>
      </c>
      <c r="AM740" t="str">
        <f t="shared" si="202"/>
        <v>2025 2</v>
      </c>
      <c r="AN740" t="str">
        <f t="shared" si="203"/>
        <v xml:space="preserve">VIPOSA </v>
      </c>
    </row>
    <row r="741" spans="1:40" x14ac:dyDescent="0.35">
      <c r="A741">
        <v>80874</v>
      </c>
      <c r="B741" t="s">
        <v>274</v>
      </c>
      <c r="C741" s="31">
        <v>45671</v>
      </c>
      <c r="D741" t="s">
        <v>373</v>
      </c>
      <c r="E741" t="s">
        <v>374</v>
      </c>
      <c r="F741" t="s">
        <v>443</v>
      </c>
      <c r="G741" t="s">
        <v>444</v>
      </c>
      <c r="H741" t="s">
        <v>691</v>
      </c>
      <c r="I741" t="s">
        <v>692</v>
      </c>
      <c r="J741">
        <v>6000</v>
      </c>
      <c r="K741">
        <v>78718.2</v>
      </c>
      <c r="L741">
        <v>32452.930250000001</v>
      </c>
      <c r="M741">
        <v>9446.18</v>
      </c>
      <c r="N741">
        <v>13.1197</v>
      </c>
      <c r="O741" s="32">
        <f t="shared" si="187"/>
        <v>69272.01999999999</v>
      </c>
      <c r="P741" s="32">
        <f t="shared" si="188"/>
        <v>36819.089749999985</v>
      </c>
      <c r="Q741">
        <v>707054</v>
      </c>
      <c r="R741" t="s">
        <v>298</v>
      </c>
      <c r="S741" t="s">
        <v>628</v>
      </c>
      <c r="T741" t="str">
        <f t="shared" si="189"/>
        <v>VEN</v>
      </c>
      <c r="U741" t="s">
        <v>629</v>
      </c>
      <c r="V741" s="33">
        <f t="shared" si="190"/>
        <v>78718.2</v>
      </c>
      <c r="W741">
        <f t="shared" si="191"/>
        <v>6000</v>
      </c>
      <c r="X741" s="33">
        <f t="shared" si="192"/>
        <v>69272.01999999999</v>
      </c>
      <c r="Y741" s="33">
        <f t="shared" si="193"/>
        <v>9446.18</v>
      </c>
      <c r="Z741" s="45">
        <f t="shared" si="194"/>
        <v>0.45248862080179664</v>
      </c>
      <c r="AA741" s="33">
        <f t="shared" si="195"/>
        <v>35619.089749999985</v>
      </c>
      <c r="AB741" s="45">
        <f t="shared" si="196"/>
        <v>0.51419158485633865</v>
      </c>
      <c r="AC741" s="33">
        <f>IFERROR($X741/VLOOKUP(CONCATENATE("USD",C741),[1]GEINDICE!AR$1:AS$65536,2,0),"")</f>
        <v>11417.649288787063</v>
      </c>
      <c r="AD741" s="33">
        <f>IFERROR($AA741/VLOOKUP(CONCATENATE("USD",C741),[1]GEINDICE!AR$1:AS$65536,2,0),"")</f>
        <v>5870.8591831352678</v>
      </c>
      <c r="AE741" s="33">
        <f>IFERROR($X741/VLOOKUP(CONCATENATE("EUR",C741),[1]GEINDICE!AR$1:AS$65536,2,0),"")</f>
        <v>11090.443636829379</v>
      </c>
      <c r="AF741" s="33">
        <f>IFERROR($AA741/VLOOKUP(CONCATENATE("EUR",C741),[1]GEINDICE!AR$1:AS$65536,2,0),"")</f>
        <v>5702.6127903811948</v>
      </c>
      <c r="AG741" s="48" t="str">
        <f>VLOOKUP(E741,[1]Apresentação!AW$1:AX$65536,2,0)</f>
        <v xml:space="preserve">                    2 - LEATHER AUXILIARIES</v>
      </c>
      <c r="AH741" s="48" t="str">
        <f t="shared" si="197"/>
        <v xml:space="preserve">         5204000043 - NOVALTAN CS BR</v>
      </c>
      <c r="AI741" s="49" t="str">
        <f t="shared" si="198"/>
        <v xml:space="preserve">     L00021 - VIPOSA S.A</v>
      </c>
      <c r="AJ741" t="str">
        <f t="shared" si="199"/>
        <v xml:space="preserve">     90 - SALES</v>
      </c>
      <c r="AK741" t="str">
        <f t="shared" si="200"/>
        <v/>
      </c>
      <c r="AL741">
        <f t="shared" si="201"/>
        <v>1</v>
      </c>
      <c r="AM741" t="str">
        <f t="shared" si="202"/>
        <v>2025 1</v>
      </c>
      <c r="AN741" t="str">
        <f t="shared" si="203"/>
        <v xml:space="preserve">VIPOSA </v>
      </c>
    </row>
    <row r="742" spans="1:40" x14ac:dyDescent="0.35">
      <c r="A742">
        <v>83803</v>
      </c>
      <c r="B742" t="s">
        <v>274</v>
      </c>
      <c r="C742" s="31">
        <v>45909</v>
      </c>
      <c r="D742" t="s">
        <v>373</v>
      </c>
      <c r="E742" t="s">
        <v>374</v>
      </c>
      <c r="F742" t="s">
        <v>392</v>
      </c>
      <c r="G742" t="s">
        <v>393</v>
      </c>
      <c r="H742" t="s">
        <v>691</v>
      </c>
      <c r="I742" t="s">
        <v>692</v>
      </c>
      <c r="J742">
        <v>3000</v>
      </c>
      <c r="K742">
        <v>33869.46</v>
      </c>
      <c r="L742">
        <v>16721.857830000001</v>
      </c>
      <c r="M742">
        <v>4064.34</v>
      </c>
      <c r="N742">
        <v>11.289819999999999</v>
      </c>
      <c r="O742" s="32">
        <f t="shared" si="187"/>
        <v>29805.119999999999</v>
      </c>
      <c r="P742" s="32">
        <f t="shared" si="188"/>
        <v>13083.262169999998</v>
      </c>
      <c r="Q742">
        <v>761000</v>
      </c>
      <c r="R742" t="s">
        <v>298</v>
      </c>
      <c r="S742" t="s">
        <v>628</v>
      </c>
      <c r="T742" t="str">
        <f t="shared" si="189"/>
        <v>VEN</v>
      </c>
      <c r="U742" t="s">
        <v>629</v>
      </c>
      <c r="V742" s="33">
        <f t="shared" si="190"/>
        <v>33869.46</v>
      </c>
      <c r="W742">
        <f t="shared" si="191"/>
        <v>3000</v>
      </c>
      <c r="X742" s="33">
        <f t="shared" si="192"/>
        <v>29805.119999999999</v>
      </c>
      <c r="Y742" s="33">
        <f t="shared" si="193"/>
        <v>4064.34</v>
      </c>
      <c r="Z742" s="45">
        <f t="shared" si="194"/>
        <v>0.36856986116696278</v>
      </c>
      <c r="AA742" s="33">
        <f t="shared" si="195"/>
        <v>12483.262169999998</v>
      </c>
      <c r="AB742" s="45">
        <f t="shared" si="196"/>
        <v>0.41882945514059322</v>
      </c>
      <c r="AC742" s="33">
        <f>IFERROR($X742/VLOOKUP(CONCATENATE("USD",C742),[1]GEINDICE!AR$1:AS$65536,2,0),"")</f>
        <v>5491.1971701241746</v>
      </c>
      <c r="AD742" s="33">
        <f>IFERROR($AA742/VLOOKUP(CONCATENATE("USD",C742),[1]GEINDICE!AR$1:AS$65536,2,0),"")</f>
        <v>2299.8751188326755</v>
      </c>
      <c r="AE742" s="33">
        <f>IFERROR($X742/VLOOKUP(CONCATENATE("EUR",C742),[1]GEINDICE!AR$1:AS$65536,2,0),"")</f>
        <v>4684.1301272984438</v>
      </c>
      <c r="AF742" s="33">
        <f>IFERROR($AA742/VLOOKUP(CONCATENATE("EUR",C742),[1]GEINDICE!AR$1:AS$65536,2,0),"")</f>
        <v>1961.8516690240449</v>
      </c>
      <c r="AG742" s="48" t="str">
        <f>VLOOKUP(E742,[1]Apresentação!AW$1:AX$65536,2,0)</f>
        <v xml:space="preserve">                    2 - LEATHER AUXILIARIES</v>
      </c>
      <c r="AH742" s="48" t="str">
        <f t="shared" si="197"/>
        <v xml:space="preserve">         5204000043 - NOVALTAN CS BR</v>
      </c>
      <c r="AI742" s="49" t="str">
        <f t="shared" si="198"/>
        <v xml:space="preserve">     L00567 - DURLICOUROS IND E COM DE COUROS, EXP E IMPORTACAO LTDA</v>
      </c>
      <c r="AJ742" t="str">
        <f t="shared" si="199"/>
        <v xml:space="preserve">     90 - SALES</v>
      </c>
      <c r="AK742" t="str">
        <f t="shared" si="200"/>
        <v/>
      </c>
      <c r="AL742">
        <f t="shared" si="201"/>
        <v>9</v>
      </c>
      <c r="AM742" t="str">
        <f t="shared" si="202"/>
        <v>2025 9</v>
      </c>
      <c r="AN742" t="str">
        <f t="shared" si="203"/>
        <v xml:space="preserve">DURLICOUROS </v>
      </c>
    </row>
    <row r="743" spans="1:40" x14ac:dyDescent="0.35">
      <c r="A743">
        <v>82556</v>
      </c>
      <c r="B743" t="s">
        <v>274</v>
      </c>
      <c r="C743" s="31">
        <v>45804</v>
      </c>
      <c r="D743" t="s">
        <v>373</v>
      </c>
      <c r="E743" t="s">
        <v>374</v>
      </c>
      <c r="F743" t="s">
        <v>443</v>
      </c>
      <c r="G743" t="s">
        <v>444</v>
      </c>
      <c r="H743" t="s">
        <v>691</v>
      </c>
      <c r="I743" t="s">
        <v>692</v>
      </c>
      <c r="J743">
        <v>5000</v>
      </c>
      <c r="K743">
        <v>58883.75</v>
      </c>
      <c r="L743">
        <v>28095.265220000001</v>
      </c>
      <c r="M743">
        <v>7066.05</v>
      </c>
      <c r="N743">
        <v>11.77675</v>
      </c>
      <c r="O743" s="32">
        <f t="shared" si="187"/>
        <v>51817.7</v>
      </c>
      <c r="P743" s="32">
        <f t="shared" si="188"/>
        <v>23722.434779999996</v>
      </c>
      <c r="Q743">
        <v>739749</v>
      </c>
      <c r="R743" t="s">
        <v>298</v>
      </c>
      <c r="S743" t="s">
        <v>628</v>
      </c>
      <c r="T743" t="str">
        <f t="shared" si="189"/>
        <v>VEN</v>
      </c>
      <c r="U743" t="s">
        <v>629</v>
      </c>
      <c r="V743" s="33">
        <f t="shared" si="190"/>
        <v>58883.75</v>
      </c>
      <c r="W743">
        <f t="shared" si="191"/>
        <v>5000</v>
      </c>
      <c r="X743" s="33">
        <f t="shared" si="192"/>
        <v>51817.7</v>
      </c>
      <c r="Y743" s="33">
        <f t="shared" si="193"/>
        <v>7066.05</v>
      </c>
      <c r="Z743" s="45">
        <f t="shared" si="194"/>
        <v>0.38588634011930278</v>
      </c>
      <c r="AA743" s="33">
        <f t="shared" si="195"/>
        <v>22722.434779999996</v>
      </c>
      <c r="AB743" s="45">
        <f t="shared" si="196"/>
        <v>0.43850720468102594</v>
      </c>
      <c r="AC743" s="33">
        <f>IFERROR($X743/VLOOKUP(CONCATENATE("USD",C743),[1]GEINDICE!AR$1:AS$65536,2,0),"")</f>
        <v>9164.9480889297647</v>
      </c>
      <c r="AD743" s="33">
        <f>IFERROR($AA743/VLOOKUP(CONCATENATE("USD",C743),[1]GEINDICE!AR$1:AS$65536,2,0),"")</f>
        <v>4018.8957675233019</v>
      </c>
      <c r="AE743" s="33">
        <f>IFERROR($X743/VLOOKUP(CONCATENATE("EUR",C743),[1]GEINDICE!AR$1:AS$65536,2,0),"")</f>
        <v>8091.2057712126407</v>
      </c>
      <c r="AF743" s="33">
        <f>IFERROR($AA743/VLOOKUP(CONCATENATE("EUR",C743),[1]GEINDICE!AR$1:AS$65536,2,0),"")</f>
        <v>3548.05202523344</v>
      </c>
      <c r="AG743" s="48" t="str">
        <f>VLOOKUP(E743,[1]Apresentação!AW$1:AX$65536,2,0)</f>
        <v xml:space="preserve">                    2 - LEATHER AUXILIARIES</v>
      </c>
      <c r="AH743" s="48" t="str">
        <f t="shared" si="197"/>
        <v xml:space="preserve">         5204000043 - NOVALTAN CS BR</v>
      </c>
      <c r="AI743" s="49" t="str">
        <f t="shared" si="198"/>
        <v xml:space="preserve">     L00021 - VIPOSA S.A</v>
      </c>
      <c r="AJ743" t="str">
        <f t="shared" si="199"/>
        <v xml:space="preserve">     90 - SALES</v>
      </c>
      <c r="AK743" t="str">
        <f t="shared" si="200"/>
        <v/>
      </c>
      <c r="AL743">
        <f t="shared" si="201"/>
        <v>5</v>
      </c>
      <c r="AM743" t="str">
        <f t="shared" si="202"/>
        <v>2025 5</v>
      </c>
      <c r="AN743" t="str">
        <f t="shared" si="203"/>
        <v xml:space="preserve">VIPOSA </v>
      </c>
    </row>
    <row r="744" spans="1:40" x14ac:dyDescent="0.35">
      <c r="A744">
        <v>82572</v>
      </c>
      <c r="B744" t="s">
        <v>274</v>
      </c>
      <c r="C744" s="31">
        <v>45805</v>
      </c>
      <c r="D744" t="s">
        <v>373</v>
      </c>
      <c r="E744" t="s">
        <v>374</v>
      </c>
      <c r="F744" t="s">
        <v>392</v>
      </c>
      <c r="G744" t="s">
        <v>393</v>
      </c>
      <c r="H744" t="s">
        <v>691</v>
      </c>
      <c r="I744" t="s">
        <v>692</v>
      </c>
      <c r="J744">
        <v>3000</v>
      </c>
      <c r="K744">
        <v>35280.33</v>
      </c>
      <c r="L744">
        <v>16857.15913</v>
      </c>
      <c r="M744">
        <v>4233.6400000000003</v>
      </c>
      <c r="N744">
        <v>11.760109999999999</v>
      </c>
      <c r="O744" s="32">
        <f t="shared" si="187"/>
        <v>31046.690000000002</v>
      </c>
      <c r="P744" s="32">
        <f t="shared" si="188"/>
        <v>14189.530870000002</v>
      </c>
      <c r="Q744">
        <v>739907</v>
      </c>
      <c r="R744" t="s">
        <v>298</v>
      </c>
      <c r="S744" t="s">
        <v>628</v>
      </c>
      <c r="T744" t="str">
        <f t="shared" si="189"/>
        <v>VEN</v>
      </c>
      <c r="U744" t="s">
        <v>629</v>
      </c>
      <c r="V744" s="33">
        <f t="shared" si="190"/>
        <v>35280.33</v>
      </c>
      <c r="W744">
        <f t="shared" si="191"/>
        <v>3000</v>
      </c>
      <c r="X744" s="33">
        <f t="shared" si="192"/>
        <v>31046.690000000002</v>
      </c>
      <c r="Y744" s="33">
        <f t="shared" si="193"/>
        <v>4233.6400000000003</v>
      </c>
      <c r="Z744" s="45">
        <f t="shared" si="194"/>
        <v>0.38518718135572999</v>
      </c>
      <c r="AA744" s="33">
        <f t="shared" si="195"/>
        <v>13589.530870000002</v>
      </c>
      <c r="AB744" s="45">
        <f t="shared" si="196"/>
        <v>0.43771271172546899</v>
      </c>
      <c r="AC744" s="33">
        <f>IFERROR($X744/VLOOKUP(CONCATENATE("USD",C744),[1]GEINDICE!AR$1:AS$65536,2,0),"")</f>
        <v>5452.9102852325423</v>
      </c>
      <c r="AD744" s="33">
        <f>IFERROR($AA744/VLOOKUP(CONCATENATE("USD",C744),[1]GEINDICE!AR$1:AS$65536,2,0),"")</f>
        <v>2386.8081477448368</v>
      </c>
      <c r="AE744" s="33">
        <f>IFERROR($X744/VLOOKUP(CONCATENATE("EUR",C744),[1]GEINDICE!AR$1:AS$65536,2,0),"")</f>
        <v>4831.5680537831868</v>
      </c>
      <c r="AF744" s="33">
        <f>IFERROR($AA744/VLOOKUP(CONCATENATE("EUR",C744),[1]GEINDICE!AR$1:AS$65536,2,0),"")</f>
        <v>2114.8387547075854</v>
      </c>
      <c r="AG744" s="48" t="str">
        <f>VLOOKUP(E744,[1]Apresentação!AW$1:AX$65536,2,0)</f>
        <v xml:space="preserve">                    2 - LEATHER AUXILIARIES</v>
      </c>
      <c r="AH744" s="48" t="str">
        <f t="shared" si="197"/>
        <v xml:space="preserve">         5204000043 - NOVALTAN CS BR</v>
      </c>
      <c r="AI744" s="49" t="str">
        <f t="shared" si="198"/>
        <v xml:space="preserve">     L00567 - DURLICOUROS IND E COM DE COUROS, EXP E IMPORTACAO LTDA</v>
      </c>
      <c r="AJ744" t="str">
        <f t="shared" si="199"/>
        <v xml:space="preserve">     90 - SALES</v>
      </c>
      <c r="AK744" t="str">
        <f t="shared" si="200"/>
        <v/>
      </c>
      <c r="AL744">
        <f t="shared" si="201"/>
        <v>5</v>
      </c>
      <c r="AM744" t="str">
        <f t="shared" si="202"/>
        <v>2025 5</v>
      </c>
      <c r="AN744" t="str">
        <f t="shared" si="203"/>
        <v xml:space="preserve">DURLICOUROS </v>
      </c>
    </row>
    <row r="745" spans="1:40" x14ac:dyDescent="0.35">
      <c r="A745">
        <v>84116</v>
      </c>
      <c r="B745" t="s">
        <v>274</v>
      </c>
      <c r="C745" s="31">
        <v>45936</v>
      </c>
      <c r="D745" t="s">
        <v>373</v>
      </c>
      <c r="E745" t="s">
        <v>374</v>
      </c>
      <c r="F745" t="s">
        <v>694</v>
      </c>
      <c r="G745" t="s">
        <v>444</v>
      </c>
      <c r="H745" t="s">
        <v>691</v>
      </c>
      <c r="I745" t="s">
        <v>692</v>
      </c>
      <c r="J745">
        <v>16000</v>
      </c>
      <c r="K745">
        <v>168625.76</v>
      </c>
      <c r="L745">
        <v>85040.74699</v>
      </c>
      <c r="M745">
        <v>11803.8</v>
      </c>
      <c r="N745">
        <v>10.539109999999999</v>
      </c>
      <c r="O745" s="32">
        <f t="shared" si="187"/>
        <v>156821.96000000002</v>
      </c>
      <c r="P745" s="32">
        <f t="shared" si="188"/>
        <v>71781.213010000021</v>
      </c>
      <c r="Q745">
        <v>763318</v>
      </c>
      <c r="R745" t="s">
        <v>298</v>
      </c>
      <c r="S745" t="s">
        <v>628</v>
      </c>
      <c r="T745" t="str">
        <f t="shared" si="189"/>
        <v>VEN</v>
      </c>
      <c r="U745" t="s">
        <v>629</v>
      </c>
      <c r="V745" s="33">
        <f t="shared" si="190"/>
        <v>168625.76</v>
      </c>
      <c r="W745">
        <f t="shared" si="191"/>
        <v>16000</v>
      </c>
      <c r="X745" s="33">
        <f t="shared" si="192"/>
        <v>156821.96000000002</v>
      </c>
      <c r="Y745" s="33">
        <f t="shared" si="193"/>
        <v>11803.8</v>
      </c>
      <c r="Z745" s="45">
        <f t="shared" si="194"/>
        <v>0.40670662068476382</v>
      </c>
      <c r="AA745" s="33">
        <f t="shared" si="195"/>
        <v>68581.213010000021</v>
      </c>
      <c r="AB745" s="45">
        <f t="shared" si="196"/>
        <v>0.43731893804923755</v>
      </c>
      <c r="AC745" s="33">
        <f>IFERROR($X745/VLOOKUP(CONCATENATE("USD",C745),[1]GEINDICE!AR$1:AS$65536,2,0),"")</f>
        <v>29463.412617893511</v>
      </c>
      <c r="AD745" s="33">
        <f>IFERROR($AA745/VLOOKUP(CONCATENATE("USD",C745),[1]GEINDICE!AR$1:AS$65536,2,0),"")</f>
        <v>12884.908317363697</v>
      </c>
      <c r="AE745" s="33">
        <f>IFERROR($X745/VLOOKUP(CONCATENATE("EUR",C745),[1]GEINDICE!AR$1:AS$65536,2,0),"")</f>
        <v>25165.197297687631</v>
      </c>
      <c r="AF745" s="33">
        <f>IFERROR($AA745/VLOOKUP(CONCATENATE("EUR",C745),[1]GEINDICE!AR$1:AS$65536,2,0),"")</f>
        <v>11005.217358024298</v>
      </c>
      <c r="AG745" s="48" t="str">
        <f>VLOOKUP(E745,[1]Apresentação!AW$1:AX$65536,2,0)</f>
        <v xml:space="preserve">                    2 - LEATHER AUXILIARIES</v>
      </c>
      <c r="AH745" s="48" t="str">
        <f t="shared" si="197"/>
        <v xml:space="preserve">         5204000043 - NOVALTAN CS BR</v>
      </c>
      <c r="AI745" s="49" t="str">
        <f t="shared" si="198"/>
        <v xml:space="preserve">     L00428 - VIPOSA S.A</v>
      </c>
      <c r="AJ745" t="str">
        <f t="shared" si="199"/>
        <v xml:space="preserve">     90 - SALES</v>
      </c>
      <c r="AK745" t="str">
        <f t="shared" si="200"/>
        <v/>
      </c>
      <c r="AL745">
        <f t="shared" si="201"/>
        <v>10</v>
      </c>
      <c r="AM745" t="str">
        <f t="shared" si="202"/>
        <v>2025 10</v>
      </c>
      <c r="AN745" t="str">
        <f t="shared" si="203"/>
        <v xml:space="preserve">VIPOSA </v>
      </c>
    </row>
    <row r="746" spans="1:40" x14ac:dyDescent="0.35">
      <c r="A746">
        <v>83747</v>
      </c>
      <c r="B746" t="s">
        <v>274</v>
      </c>
      <c r="C746" s="31">
        <v>45903</v>
      </c>
      <c r="D746" t="s">
        <v>373</v>
      </c>
      <c r="E746" t="s">
        <v>374</v>
      </c>
      <c r="F746" t="s">
        <v>443</v>
      </c>
      <c r="G746" t="s">
        <v>444</v>
      </c>
      <c r="H746" t="s">
        <v>691</v>
      </c>
      <c r="I746" t="s">
        <v>692</v>
      </c>
      <c r="J746">
        <v>5000</v>
      </c>
      <c r="K746">
        <v>56867.200000000004</v>
      </c>
      <c r="L746">
        <v>27869.763060000001</v>
      </c>
      <c r="M746">
        <v>6824.06</v>
      </c>
      <c r="N746">
        <v>11.373439999999999</v>
      </c>
      <c r="O746" s="32">
        <f t="shared" si="187"/>
        <v>50043.140000000007</v>
      </c>
      <c r="P746" s="32">
        <f t="shared" si="188"/>
        <v>22173.376940000006</v>
      </c>
      <c r="Q746">
        <v>760530</v>
      </c>
      <c r="R746" t="s">
        <v>298</v>
      </c>
      <c r="S746" t="s">
        <v>628</v>
      </c>
      <c r="T746" t="str">
        <f t="shared" si="189"/>
        <v>VEN</v>
      </c>
      <c r="U746" t="s">
        <v>629</v>
      </c>
      <c r="V746" s="33">
        <f t="shared" si="190"/>
        <v>56867.200000000004</v>
      </c>
      <c r="W746">
        <f t="shared" si="191"/>
        <v>5000</v>
      </c>
      <c r="X746" s="33">
        <f t="shared" si="192"/>
        <v>50043.140000000007</v>
      </c>
      <c r="Y746" s="33">
        <f t="shared" si="193"/>
        <v>6824.06</v>
      </c>
      <c r="Z746" s="45">
        <f t="shared" si="194"/>
        <v>0.37233021741882849</v>
      </c>
      <c r="AA746" s="33">
        <f t="shared" si="195"/>
        <v>21173.376940000006</v>
      </c>
      <c r="AB746" s="45">
        <f t="shared" si="196"/>
        <v>0.42310248597510075</v>
      </c>
      <c r="AC746" s="33">
        <f>IFERROR($X746/VLOOKUP(CONCATENATE("USD",C746),[1]GEINDICE!AR$1:AS$65536,2,0),"")</f>
        <v>9184.7554372763152</v>
      </c>
      <c r="AD746" s="33">
        <f>IFERROR($AA746/VLOOKUP(CONCATENATE("USD",C746),[1]GEINDICE!AR$1:AS$65536,2,0),"")</f>
        <v>3886.0928585849324</v>
      </c>
      <c r="AE746" s="33">
        <f>IFERROR($X746/VLOOKUP(CONCATENATE("EUR",C746),[1]GEINDICE!AR$1:AS$65536,2,0),"")</f>
        <v>7866.3156074634153</v>
      </c>
      <c r="AF746" s="33">
        <f>IFERROR($AA746/VLOOKUP(CONCATENATE("EUR",C746),[1]GEINDICE!AR$1:AS$65536,2,0),"")</f>
        <v>3328.2576889825054</v>
      </c>
      <c r="AG746" s="48" t="str">
        <f>VLOOKUP(E746,[1]Apresentação!AW$1:AX$65536,2,0)</f>
        <v xml:space="preserve">                    2 - LEATHER AUXILIARIES</v>
      </c>
      <c r="AH746" s="48" t="str">
        <f t="shared" si="197"/>
        <v xml:space="preserve">         5204000043 - NOVALTAN CS BR</v>
      </c>
      <c r="AI746" s="49" t="str">
        <f t="shared" si="198"/>
        <v xml:space="preserve">     L00021 - VIPOSA S.A</v>
      </c>
      <c r="AJ746" t="str">
        <f t="shared" si="199"/>
        <v xml:space="preserve">     90 - SALES</v>
      </c>
      <c r="AK746" t="str">
        <f t="shared" si="200"/>
        <v/>
      </c>
      <c r="AL746">
        <f t="shared" si="201"/>
        <v>9</v>
      </c>
      <c r="AM746" t="str">
        <f t="shared" si="202"/>
        <v>2025 9</v>
      </c>
      <c r="AN746" t="str">
        <f t="shared" si="203"/>
        <v xml:space="preserve">VIPOSA </v>
      </c>
    </row>
    <row r="747" spans="1:40" x14ac:dyDescent="0.35">
      <c r="A747">
        <v>83870</v>
      </c>
      <c r="B747" t="s">
        <v>274</v>
      </c>
      <c r="C747" s="31">
        <v>45916</v>
      </c>
      <c r="D747" t="s">
        <v>373</v>
      </c>
      <c r="E747" t="s">
        <v>374</v>
      </c>
      <c r="F747" t="s">
        <v>443</v>
      </c>
      <c r="G747" t="s">
        <v>444</v>
      </c>
      <c r="H747" t="s">
        <v>691</v>
      </c>
      <c r="I747" t="s">
        <v>692</v>
      </c>
      <c r="J747">
        <v>5000</v>
      </c>
      <c r="K747">
        <v>55336.3</v>
      </c>
      <c r="L747">
        <v>27869.763060000001</v>
      </c>
      <c r="M747">
        <v>6640.36</v>
      </c>
      <c r="N747">
        <v>11.067259999999999</v>
      </c>
      <c r="O747" s="32">
        <f t="shared" si="187"/>
        <v>48695.94</v>
      </c>
      <c r="P747" s="32">
        <f t="shared" si="188"/>
        <v>20826.176940000001</v>
      </c>
      <c r="Q747">
        <v>761467</v>
      </c>
      <c r="R747" t="s">
        <v>298</v>
      </c>
      <c r="S747" t="s">
        <v>628</v>
      </c>
      <c r="T747" t="str">
        <f t="shared" si="189"/>
        <v>VEN</v>
      </c>
      <c r="U747" t="s">
        <v>629</v>
      </c>
      <c r="V747" s="33">
        <f t="shared" si="190"/>
        <v>55336.3</v>
      </c>
      <c r="W747">
        <f t="shared" si="191"/>
        <v>5000</v>
      </c>
      <c r="X747" s="33">
        <f t="shared" si="192"/>
        <v>48695.94</v>
      </c>
      <c r="Y747" s="33">
        <f t="shared" si="193"/>
        <v>6640.36</v>
      </c>
      <c r="Z747" s="45">
        <f t="shared" si="194"/>
        <v>0.35828519326373465</v>
      </c>
      <c r="AA747" s="33">
        <f t="shared" si="195"/>
        <v>19826.176940000001</v>
      </c>
      <c r="AB747" s="45">
        <f t="shared" si="196"/>
        <v>0.40714229851605699</v>
      </c>
      <c r="AC747" s="33">
        <f>IFERROR($X747/VLOOKUP(CONCATENATE("USD",C747),[1]GEINDICE!AR$1:AS$65536,2,0),"")</f>
        <v>9171.3010396263362</v>
      </c>
      <c r="AD747" s="33">
        <f>IFERROR($AA747/VLOOKUP(CONCATENATE("USD",C747),[1]GEINDICE!AR$1:AS$65536,2,0),"")</f>
        <v>3734.0245856561696</v>
      </c>
      <c r="AE747" s="33">
        <f>IFERROR($X747/VLOOKUP(CONCATENATE("EUR",C747),[1]GEINDICE!AR$1:AS$65536,2,0),"")</f>
        <v>7740.8183378902531</v>
      </c>
      <c r="AF747" s="33">
        <f>IFERROR($AA747/VLOOKUP(CONCATENATE("EUR",C747),[1]GEINDICE!AR$1:AS$65536,2,0),"")</f>
        <v>3151.6145704838814</v>
      </c>
      <c r="AG747" s="48" t="str">
        <f>VLOOKUP(E747,[1]Apresentação!AW$1:AX$65536,2,0)</f>
        <v xml:space="preserve">                    2 - LEATHER AUXILIARIES</v>
      </c>
      <c r="AH747" s="48" t="str">
        <f t="shared" si="197"/>
        <v xml:space="preserve">         5204000043 - NOVALTAN CS BR</v>
      </c>
      <c r="AI747" s="49" t="str">
        <f t="shared" si="198"/>
        <v xml:space="preserve">     L00021 - VIPOSA S.A</v>
      </c>
      <c r="AJ747" t="str">
        <f t="shared" si="199"/>
        <v xml:space="preserve">     90 - SALES</v>
      </c>
      <c r="AK747" t="str">
        <f t="shared" si="200"/>
        <v/>
      </c>
      <c r="AL747">
        <f t="shared" si="201"/>
        <v>9</v>
      </c>
      <c r="AM747" t="str">
        <f t="shared" si="202"/>
        <v>2025 9</v>
      </c>
      <c r="AN747" t="str">
        <f t="shared" si="203"/>
        <v xml:space="preserve">VIPOSA </v>
      </c>
    </row>
    <row r="748" spans="1:40" x14ac:dyDescent="0.35">
      <c r="A748">
        <v>83399</v>
      </c>
      <c r="B748" t="s">
        <v>274</v>
      </c>
      <c r="C748" s="31">
        <v>45874</v>
      </c>
      <c r="D748" t="s">
        <v>373</v>
      </c>
      <c r="E748" t="s">
        <v>374</v>
      </c>
      <c r="F748" t="s">
        <v>443</v>
      </c>
      <c r="G748" t="s">
        <v>444</v>
      </c>
      <c r="H748" t="s">
        <v>691</v>
      </c>
      <c r="I748" t="s">
        <v>692</v>
      </c>
      <c r="J748">
        <v>5000</v>
      </c>
      <c r="K748">
        <v>57317.5</v>
      </c>
      <c r="L748">
        <v>28003.760180000001</v>
      </c>
      <c r="M748">
        <v>6878.1</v>
      </c>
      <c r="N748">
        <v>11.4635</v>
      </c>
      <c r="O748" s="32">
        <f t="shared" si="187"/>
        <v>50439.4</v>
      </c>
      <c r="P748" s="32">
        <f t="shared" si="188"/>
        <v>22435.63982</v>
      </c>
      <c r="Q748">
        <v>748618</v>
      </c>
      <c r="R748" t="s">
        <v>298</v>
      </c>
      <c r="S748" t="s">
        <v>628</v>
      </c>
      <c r="T748" t="str">
        <f t="shared" si="189"/>
        <v>VEN</v>
      </c>
      <c r="U748" t="s">
        <v>629</v>
      </c>
      <c r="V748" s="33">
        <f t="shared" si="190"/>
        <v>57317.5</v>
      </c>
      <c r="W748">
        <f t="shared" si="191"/>
        <v>5000</v>
      </c>
      <c r="X748" s="33">
        <f t="shared" si="192"/>
        <v>50439.4</v>
      </c>
      <c r="Y748" s="33">
        <f t="shared" si="193"/>
        <v>6878.1</v>
      </c>
      <c r="Z748" s="45">
        <f t="shared" si="194"/>
        <v>0.37398071827975748</v>
      </c>
      <c r="AA748" s="33">
        <f t="shared" si="195"/>
        <v>21435.63982</v>
      </c>
      <c r="AB748" s="45">
        <f t="shared" si="196"/>
        <v>0.42497808895426986</v>
      </c>
      <c r="AC748" s="33">
        <f>IFERROR($X748/VLOOKUP(CONCATENATE("USD",C748),[1]GEINDICE!AR$1:AS$65536,2,0),"")</f>
        <v>9151.000562419491</v>
      </c>
      <c r="AD748" s="33">
        <f>IFERROR($AA748/VLOOKUP(CONCATENATE("USD",C748),[1]GEINDICE!AR$1:AS$65536,2,0),"")</f>
        <v>3888.9747310364842</v>
      </c>
      <c r="AE748" s="33">
        <f>IFERROR($X748/VLOOKUP(CONCATENATE("EUR",C748),[1]GEINDICE!AR$1:AS$65536,2,0),"")</f>
        <v>7902.3939336968097</v>
      </c>
      <c r="AF748" s="33">
        <f>IFERROR($AA748/VLOOKUP(CONCATENATE("EUR",C748),[1]GEINDICE!AR$1:AS$65536,2,0),"")</f>
        <v>3358.3442721062856</v>
      </c>
      <c r="AG748" s="48" t="str">
        <f>VLOOKUP(E748,[1]Apresentação!AW$1:AX$65536,2,0)</f>
        <v xml:space="preserve">                    2 - LEATHER AUXILIARIES</v>
      </c>
      <c r="AH748" s="48" t="str">
        <f t="shared" si="197"/>
        <v xml:space="preserve">         5204000043 - NOVALTAN CS BR</v>
      </c>
      <c r="AI748" s="49" t="str">
        <f t="shared" si="198"/>
        <v xml:space="preserve">     L00021 - VIPOSA S.A</v>
      </c>
      <c r="AJ748" t="str">
        <f t="shared" si="199"/>
        <v xml:space="preserve">     90 - SALES</v>
      </c>
      <c r="AK748" t="str">
        <f t="shared" si="200"/>
        <v/>
      </c>
      <c r="AL748">
        <f t="shared" si="201"/>
        <v>8</v>
      </c>
      <c r="AM748" t="str">
        <f t="shared" si="202"/>
        <v>2025 8</v>
      </c>
      <c r="AN748" t="str">
        <f t="shared" si="203"/>
        <v xml:space="preserve">VIPOSA </v>
      </c>
    </row>
    <row r="749" spans="1:40" x14ac:dyDescent="0.35">
      <c r="A749">
        <v>82881</v>
      </c>
      <c r="B749" t="s">
        <v>274</v>
      </c>
      <c r="C749" s="31">
        <v>45833</v>
      </c>
      <c r="D749" t="s">
        <v>373</v>
      </c>
      <c r="E749" t="s">
        <v>374</v>
      </c>
      <c r="F749" t="s">
        <v>694</v>
      </c>
      <c r="G749" t="s">
        <v>444</v>
      </c>
      <c r="H749" t="s">
        <v>691</v>
      </c>
      <c r="I749" t="s">
        <v>692</v>
      </c>
      <c r="J749">
        <v>15000</v>
      </c>
      <c r="K749">
        <v>167533.35</v>
      </c>
      <c r="L749">
        <v>84087.330170000001</v>
      </c>
      <c r="M749">
        <v>11727.33</v>
      </c>
      <c r="N749">
        <v>11.168889999999999</v>
      </c>
      <c r="O749" s="32">
        <f t="shared" si="187"/>
        <v>155806.02000000002</v>
      </c>
      <c r="P749" s="32">
        <f t="shared" si="188"/>
        <v>71718.689830000018</v>
      </c>
      <c r="Q749">
        <v>742043</v>
      </c>
      <c r="R749" t="s">
        <v>298</v>
      </c>
      <c r="S749" t="s">
        <v>628</v>
      </c>
      <c r="T749" t="str">
        <f t="shared" si="189"/>
        <v>VEN</v>
      </c>
      <c r="U749" t="s">
        <v>629</v>
      </c>
      <c r="V749" s="33">
        <f t="shared" si="190"/>
        <v>167533.35</v>
      </c>
      <c r="W749">
        <f t="shared" si="191"/>
        <v>15000</v>
      </c>
      <c r="X749" s="33">
        <f t="shared" si="192"/>
        <v>155806.02000000002</v>
      </c>
      <c r="Y749" s="33">
        <f t="shared" si="193"/>
        <v>11727.33</v>
      </c>
      <c r="Z749" s="45">
        <f t="shared" si="194"/>
        <v>0.41017916629733731</v>
      </c>
      <c r="AA749" s="33">
        <f t="shared" si="195"/>
        <v>68718.689830000018</v>
      </c>
      <c r="AB749" s="45">
        <f t="shared" si="196"/>
        <v>0.44105285424786544</v>
      </c>
      <c r="AC749" s="33">
        <f>IFERROR($X749/VLOOKUP(CONCATENATE("USD",C749),[1]GEINDICE!AR$1:AS$65536,2,0),"")</f>
        <v>28110.130441842426</v>
      </c>
      <c r="AD749" s="33">
        <f>IFERROR($AA749/VLOOKUP(CONCATENATE("USD",C749),[1]GEINDICE!AR$1:AS$65536,2,0),"")</f>
        <v>12398.053264654414</v>
      </c>
      <c r="AE749" s="33">
        <f>IFERROR($X749/VLOOKUP(CONCATENATE("EUR",C749),[1]GEINDICE!AR$1:AS$65536,2,0),"")</f>
        <v>24191.227525385835</v>
      </c>
      <c r="AF749" s="33">
        <f>IFERROR($AA749/VLOOKUP(CONCATENATE("EUR",C749),[1]GEINDICE!AR$1:AS$65536,2,0),"")</f>
        <v>10669.60994783095</v>
      </c>
      <c r="AG749" s="48" t="str">
        <f>VLOOKUP(E749,[1]Apresentação!AW$1:AX$65536,2,0)</f>
        <v xml:space="preserve">                    2 - LEATHER AUXILIARIES</v>
      </c>
      <c r="AH749" s="48" t="str">
        <f t="shared" si="197"/>
        <v xml:space="preserve">         5204000043 - NOVALTAN CS BR</v>
      </c>
      <c r="AI749" s="49" t="str">
        <f t="shared" si="198"/>
        <v xml:space="preserve">     L00428 - VIPOSA S.A</v>
      </c>
      <c r="AJ749" t="str">
        <f t="shared" si="199"/>
        <v xml:space="preserve">     90 - SALES</v>
      </c>
      <c r="AK749" t="str">
        <f t="shared" si="200"/>
        <v/>
      </c>
      <c r="AL749">
        <f t="shared" si="201"/>
        <v>6</v>
      </c>
      <c r="AM749" t="str">
        <f t="shared" si="202"/>
        <v>2025 6</v>
      </c>
      <c r="AN749" t="str">
        <f t="shared" si="203"/>
        <v xml:space="preserve">VIPOSA </v>
      </c>
    </row>
    <row r="750" spans="1:40" x14ac:dyDescent="0.35">
      <c r="A750">
        <v>82867</v>
      </c>
      <c r="B750" t="s">
        <v>274</v>
      </c>
      <c r="C750" s="31">
        <v>45832</v>
      </c>
      <c r="D750" t="s">
        <v>373</v>
      </c>
      <c r="E750" t="s">
        <v>374</v>
      </c>
      <c r="F750" t="s">
        <v>443</v>
      </c>
      <c r="G750" t="s">
        <v>444</v>
      </c>
      <c r="H750" t="s">
        <v>691</v>
      </c>
      <c r="I750" t="s">
        <v>692</v>
      </c>
      <c r="J750">
        <v>5000</v>
      </c>
      <c r="K750">
        <v>57421.5</v>
      </c>
      <c r="L750">
        <v>28029.110059999999</v>
      </c>
      <c r="M750">
        <v>6890.58</v>
      </c>
      <c r="N750">
        <v>11.484300000000001</v>
      </c>
      <c r="O750" s="32">
        <f t="shared" si="187"/>
        <v>50530.92</v>
      </c>
      <c r="P750" s="32">
        <f t="shared" si="188"/>
        <v>22501.809939999999</v>
      </c>
      <c r="Q750">
        <v>741950</v>
      </c>
      <c r="R750" t="s">
        <v>298</v>
      </c>
      <c r="S750" t="s">
        <v>628</v>
      </c>
      <c r="T750" t="str">
        <f t="shared" si="189"/>
        <v>VEN</v>
      </c>
      <c r="U750" t="s">
        <v>629</v>
      </c>
      <c r="V750" s="33">
        <f t="shared" si="190"/>
        <v>57421.5</v>
      </c>
      <c r="W750">
        <f t="shared" si="191"/>
        <v>5000</v>
      </c>
      <c r="X750" s="33">
        <f t="shared" si="192"/>
        <v>50530.92</v>
      </c>
      <c r="Y750" s="33">
        <f t="shared" si="193"/>
        <v>6890.58</v>
      </c>
      <c r="Z750" s="45">
        <f t="shared" si="194"/>
        <v>0.37445573417622319</v>
      </c>
      <c r="AA750" s="33">
        <f t="shared" si="195"/>
        <v>21501.809939999999</v>
      </c>
      <c r="AB750" s="45">
        <f t="shared" si="196"/>
        <v>0.42551787974570815</v>
      </c>
      <c r="AC750" s="33">
        <f>IFERROR($X750/VLOOKUP(CONCATENATE("USD",C750),[1]GEINDICE!AR$1:AS$65536,2,0),"")</f>
        <v>9197.8084386035152</v>
      </c>
      <c r="AD750" s="33">
        <f>IFERROR($AA750/VLOOKUP(CONCATENATE("USD",C750),[1]GEINDICE!AR$1:AS$65536,2,0),"")</f>
        <v>3913.8319451017505</v>
      </c>
      <c r="AE750" s="33">
        <f>IFERROR($X750/VLOOKUP(CONCATENATE("EUR",C750),[1]GEINDICE!AR$1:AS$65536,2,0),"")</f>
        <v>7923.6843755880318</v>
      </c>
      <c r="AF750" s="33">
        <f>IFERROR($AA750/VLOOKUP(CONCATENATE("EUR",C750),[1]GEINDICE!AR$1:AS$65536,2,0),"")</f>
        <v>3371.669375274415</v>
      </c>
      <c r="AG750" s="48" t="str">
        <f>VLOOKUP(E750,[1]Apresentação!AW$1:AX$65536,2,0)</f>
        <v xml:space="preserve">                    2 - LEATHER AUXILIARIES</v>
      </c>
      <c r="AH750" s="48" t="str">
        <f t="shared" si="197"/>
        <v xml:space="preserve">         5204000043 - NOVALTAN CS BR</v>
      </c>
      <c r="AI750" s="49" t="str">
        <f t="shared" si="198"/>
        <v xml:space="preserve">     L00021 - VIPOSA S.A</v>
      </c>
      <c r="AJ750" t="str">
        <f t="shared" si="199"/>
        <v xml:space="preserve">     90 - SALES</v>
      </c>
      <c r="AK750" t="str">
        <f t="shared" si="200"/>
        <v/>
      </c>
      <c r="AL750">
        <f t="shared" si="201"/>
        <v>6</v>
      </c>
      <c r="AM750" t="str">
        <f t="shared" si="202"/>
        <v>2025 6</v>
      </c>
      <c r="AN750" t="str">
        <f t="shared" si="203"/>
        <v xml:space="preserve">VIPOSA </v>
      </c>
    </row>
    <row r="751" spans="1:40" x14ac:dyDescent="0.35">
      <c r="A751">
        <v>83093</v>
      </c>
      <c r="B751" t="s">
        <v>274</v>
      </c>
      <c r="C751" s="31">
        <v>45852</v>
      </c>
      <c r="D751" t="s">
        <v>373</v>
      </c>
      <c r="E751" t="s">
        <v>374</v>
      </c>
      <c r="F751" t="s">
        <v>443</v>
      </c>
      <c r="G751" t="s">
        <v>444</v>
      </c>
      <c r="H751" t="s">
        <v>691</v>
      </c>
      <c r="I751" t="s">
        <v>692</v>
      </c>
      <c r="J751">
        <v>8000</v>
      </c>
      <c r="K751">
        <v>92721.44</v>
      </c>
      <c r="L751">
        <v>44860.248379999997</v>
      </c>
      <c r="M751">
        <v>11126.57</v>
      </c>
      <c r="N751">
        <v>11.59018</v>
      </c>
      <c r="O751" s="32">
        <f t="shared" si="187"/>
        <v>81594.87</v>
      </c>
      <c r="P751" s="32">
        <f t="shared" si="188"/>
        <v>36734.621619999998</v>
      </c>
      <c r="Q751">
        <v>743694</v>
      </c>
      <c r="R751" t="s">
        <v>298</v>
      </c>
      <c r="S751" t="s">
        <v>628</v>
      </c>
      <c r="T751" t="str">
        <f t="shared" si="189"/>
        <v>VEN</v>
      </c>
      <c r="U751" t="s">
        <v>629</v>
      </c>
      <c r="V751" s="33">
        <f t="shared" si="190"/>
        <v>92721.44</v>
      </c>
      <c r="W751">
        <f t="shared" si="191"/>
        <v>8000</v>
      </c>
      <c r="X751" s="33">
        <f t="shared" si="192"/>
        <v>81594.87</v>
      </c>
      <c r="Y751" s="33">
        <f t="shared" si="193"/>
        <v>11126.57</v>
      </c>
      <c r="Z751" s="45">
        <f t="shared" si="194"/>
        <v>0.3789266174036986</v>
      </c>
      <c r="AA751" s="33">
        <f t="shared" si="195"/>
        <v>35134.621619999998</v>
      </c>
      <c r="AB751" s="45">
        <f t="shared" si="196"/>
        <v>0.43059841409147415</v>
      </c>
      <c r="AC751" s="33">
        <f>IFERROR($X751/VLOOKUP(CONCATENATE("USD",C751),[1]GEINDICE!AR$1:AS$65536,2,0),"")</f>
        <v>14676.656174116377</v>
      </c>
      <c r="AD751" s="33">
        <f>IFERROR($AA751/VLOOKUP(CONCATENATE("USD",C751),[1]GEINDICE!AR$1:AS$65536,2,0),"")</f>
        <v>6319.7448727403544</v>
      </c>
      <c r="AE751" s="33">
        <f>IFERROR($X751/VLOOKUP(CONCATENATE("EUR",C751),[1]GEINDICE!AR$1:AS$65536,2,0),"")</f>
        <v>12574.336569579287</v>
      </c>
      <c r="AF751" s="33">
        <f>IFERROR($AA751/VLOOKUP(CONCATENATE("EUR",C751),[1]GEINDICE!AR$1:AS$65536,2,0),"")</f>
        <v>5414.4893851132683</v>
      </c>
      <c r="AG751" s="48" t="str">
        <f>VLOOKUP(E751,[1]Apresentação!AW$1:AX$65536,2,0)</f>
        <v xml:space="preserve">                    2 - LEATHER AUXILIARIES</v>
      </c>
      <c r="AH751" s="48" t="str">
        <f t="shared" si="197"/>
        <v xml:space="preserve">         5204000043 - NOVALTAN CS BR</v>
      </c>
      <c r="AI751" s="49" t="str">
        <f t="shared" si="198"/>
        <v xml:space="preserve">     L00021 - VIPOSA S.A</v>
      </c>
      <c r="AJ751" t="str">
        <f t="shared" si="199"/>
        <v xml:space="preserve">     90 - SALES</v>
      </c>
      <c r="AK751" t="str">
        <f t="shared" si="200"/>
        <v/>
      </c>
      <c r="AL751">
        <f t="shared" si="201"/>
        <v>7</v>
      </c>
      <c r="AM751" t="str">
        <f t="shared" si="202"/>
        <v>2025 7</v>
      </c>
      <c r="AN751" t="str">
        <f t="shared" si="203"/>
        <v xml:space="preserve">VIPOSA </v>
      </c>
    </row>
    <row r="752" spans="1:40" x14ac:dyDescent="0.35">
      <c r="A752">
        <v>82705</v>
      </c>
      <c r="B752" t="s">
        <v>274</v>
      </c>
      <c r="C752" s="31">
        <v>45817</v>
      </c>
      <c r="D752" t="s">
        <v>373</v>
      </c>
      <c r="E752" t="s">
        <v>374</v>
      </c>
      <c r="F752" t="s">
        <v>443</v>
      </c>
      <c r="G752" t="s">
        <v>444</v>
      </c>
      <c r="H752" t="s">
        <v>691</v>
      </c>
      <c r="I752" t="s">
        <v>692</v>
      </c>
      <c r="J752">
        <v>5000</v>
      </c>
      <c r="K752">
        <v>58184.9</v>
      </c>
      <c r="L752">
        <v>28095.265039999998</v>
      </c>
      <c r="M752">
        <v>6982.19</v>
      </c>
      <c r="N752">
        <v>11.636979999999999</v>
      </c>
      <c r="O752" s="32">
        <f t="shared" si="187"/>
        <v>51202.71</v>
      </c>
      <c r="P752" s="32">
        <f t="shared" si="188"/>
        <v>23107.444960000001</v>
      </c>
      <c r="Q752">
        <v>740906</v>
      </c>
      <c r="R752" t="s">
        <v>298</v>
      </c>
      <c r="S752" t="s">
        <v>628</v>
      </c>
      <c r="T752" t="str">
        <f t="shared" si="189"/>
        <v>VEN</v>
      </c>
      <c r="U752" t="s">
        <v>629</v>
      </c>
      <c r="V752" s="33">
        <f t="shared" si="190"/>
        <v>58184.9</v>
      </c>
      <c r="W752">
        <f t="shared" si="191"/>
        <v>5000</v>
      </c>
      <c r="X752" s="33">
        <f t="shared" si="192"/>
        <v>51202.71</v>
      </c>
      <c r="Y752" s="33">
        <f t="shared" si="193"/>
        <v>6982.19</v>
      </c>
      <c r="Z752" s="45">
        <f t="shared" si="194"/>
        <v>0.37995158468949847</v>
      </c>
      <c r="AA752" s="33">
        <f t="shared" si="195"/>
        <v>22107.444960000001</v>
      </c>
      <c r="AB752" s="45">
        <f t="shared" si="196"/>
        <v>0.43176318128474062</v>
      </c>
      <c r="AC752" s="33">
        <f>IFERROR($X752/VLOOKUP(CONCATENATE("USD",C752),[1]GEINDICE!AR$1:AS$65536,2,0),"")</f>
        <v>9182.6954806312751</v>
      </c>
      <c r="AD752" s="33">
        <f>IFERROR($AA752/VLOOKUP(CONCATENATE("USD",C752),[1]GEINDICE!AR$1:AS$65536,2,0),"")</f>
        <v>3964.7498134863699</v>
      </c>
      <c r="AE752" s="33">
        <f>IFERROR($X752/VLOOKUP(CONCATENATE("EUR",C752),[1]GEINDICE!AR$1:AS$65536,2,0),"")</f>
        <v>8037.3449910526469</v>
      </c>
      <c r="AF752" s="33">
        <f>IFERROR($AA752/VLOOKUP(CONCATENATE("EUR",C752),[1]GEINDICE!AR$1:AS$65536,2,0),"")</f>
        <v>3470.2296424198662</v>
      </c>
      <c r="AG752" s="48" t="str">
        <f>VLOOKUP(E752,[1]Apresentação!AW$1:AX$65536,2,0)</f>
        <v xml:space="preserve">                    2 - LEATHER AUXILIARIES</v>
      </c>
      <c r="AH752" s="48" t="str">
        <f t="shared" si="197"/>
        <v xml:space="preserve">         5204000043 - NOVALTAN CS BR</v>
      </c>
      <c r="AI752" s="49" t="str">
        <f t="shared" si="198"/>
        <v xml:space="preserve">     L00021 - VIPOSA S.A</v>
      </c>
      <c r="AJ752" t="str">
        <f t="shared" si="199"/>
        <v xml:space="preserve">     90 - SALES</v>
      </c>
      <c r="AK752" t="str">
        <f t="shared" si="200"/>
        <v/>
      </c>
      <c r="AL752">
        <f t="shared" si="201"/>
        <v>6</v>
      </c>
      <c r="AM752" t="str">
        <f t="shared" si="202"/>
        <v>2025 6</v>
      </c>
      <c r="AN752" t="str">
        <f t="shared" si="203"/>
        <v xml:space="preserve">VIPOSA </v>
      </c>
    </row>
    <row r="753" spans="1:40" x14ac:dyDescent="0.35">
      <c r="A753">
        <v>84306</v>
      </c>
      <c r="B753" t="s">
        <v>274</v>
      </c>
      <c r="C753" s="31">
        <v>45951</v>
      </c>
      <c r="D753" t="s">
        <v>373</v>
      </c>
      <c r="E753" t="s">
        <v>374</v>
      </c>
      <c r="F753" t="s">
        <v>443</v>
      </c>
      <c r="G753" t="s">
        <v>444</v>
      </c>
      <c r="H753" t="s">
        <v>691</v>
      </c>
      <c r="I753" t="s">
        <v>692</v>
      </c>
      <c r="J753">
        <v>6000</v>
      </c>
      <c r="K753">
        <v>67106.22</v>
      </c>
      <c r="L753">
        <v>31890.280119999999</v>
      </c>
      <c r="M753">
        <v>8052.75</v>
      </c>
      <c r="N753">
        <v>11.184369999999999</v>
      </c>
      <c r="O753" s="32">
        <f t="shared" si="187"/>
        <v>59053.47</v>
      </c>
      <c r="P753" s="32">
        <f t="shared" si="188"/>
        <v>27163.189880000002</v>
      </c>
      <c r="Q753">
        <v>764804</v>
      </c>
      <c r="R753" t="s">
        <v>298</v>
      </c>
      <c r="S753" t="s">
        <v>628</v>
      </c>
      <c r="T753" t="str">
        <f t="shared" si="189"/>
        <v>VEN</v>
      </c>
      <c r="U753" t="s">
        <v>629</v>
      </c>
      <c r="V753" s="33">
        <f t="shared" si="190"/>
        <v>67106.22</v>
      </c>
      <c r="W753">
        <f t="shared" si="191"/>
        <v>6000</v>
      </c>
      <c r="X753" s="33">
        <f t="shared" si="192"/>
        <v>59053.47</v>
      </c>
      <c r="Y753" s="33">
        <f t="shared" si="193"/>
        <v>8052.75</v>
      </c>
      <c r="Z753" s="45">
        <f t="shared" si="194"/>
        <v>0.38689692073253418</v>
      </c>
      <c r="AA753" s="33">
        <f t="shared" si="195"/>
        <v>25963.189880000002</v>
      </c>
      <c r="AB753" s="45">
        <f t="shared" si="196"/>
        <v>0.43965561854366902</v>
      </c>
      <c r="AC753" s="33">
        <f>IFERROR($X753/VLOOKUP(CONCATENATE("USD",C753),[1]GEINDICE!AR$1:AS$65536,2,0),"")</f>
        <v>10966.696998960035</v>
      </c>
      <c r="AD753" s="33">
        <f>IFERROR($AA753/VLOOKUP(CONCATENATE("USD",C753),[1]GEINDICE!AR$1:AS$65536,2,0),"")</f>
        <v>4821.5699524587726</v>
      </c>
      <c r="AE753" s="33">
        <f>IFERROR($X753/VLOOKUP(CONCATENATE("EUR",C753),[1]GEINDICE!AR$1:AS$65536,2,0),"")</f>
        <v>9441.0023980815349</v>
      </c>
      <c r="AF753" s="33">
        <f>IFERROR($AA753/VLOOKUP(CONCATENATE("EUR",C753),[1]GEINDICE!AR$1:AS$65536,2,0),"")</f>
        <v>4150.7897490007999</v>
      </c>
      <c r="AG753" s="48" t="str">
        <f>VLOOKUP(E753,[1]Apresentação!AW$1:AX$65536,2,0)</f>
        <v xml:space="preserve">                    2 - LEATHER AUXILIARIES</v>
      </c>
      <c r="AH753" s="48" t="str">
        <f t="shared" si="197"/>
        <v xml:space="preserve">         5204000043 - NOVALTAN CS BR</v>
      </c>
      <c r="AI753" s="49" t="str">
        <f t="shared" si="198"/>
        <v xml:space="preserve">     L00021 - VIPOSA S.A</v>
      </c>
      <c r="AJ753" t="str">
        <f t="shared" si="199"/>
        <v xml:space="preserve">     90 - SALES</v>
      </c>
      <c r="AK753" t="str">
        <f t="shared" si="200"/>
        <v/>
      </c>
      <c r="AL753">
        <f t="shared" si="201"/>
        <v>10</v>
      </c>
      <c r="AM753" t="str">
        <f t="shared" si="202"/>
        <v>2025 10</v>
      </c>
      <c r="AN753" t="str">
        <f t="shared" si="203"/>
        <v xml:space="preserve">VIPOSA </v>
      </c>
    </row>
    <row r="754" spans="1:40" x14ac:dyDescent="0.35">
      <c r="A754">
        <v>84415</v>
      </c>
      <c r="B754" t="s">
        <v>274</v>
      </c>
      <c r="C754" s="31">
        <v>45959</v>
      </c>
      <c r="D754" t="s">
        <v>373</v>
      </c>
      <c r="E754" t="s">
        <v>374</v>
      </c>
      <c r="F754" t="s">
        <v>443</v>
      </c>
      <c r="G754" t="s">
        <v>444</v>
      </c>
      <c r="H754" t="s">
        <v>691</v>
      </c>
      <c r="I754" t="s">
        <v>692</v>
      </c>
      <c r="J754">
        <v>5000</v>
      </c>
      <c r="K754">
        <v>55837.599999999999</v>
      </c>
      <c r="L754">
        <v>26918.24812</v>
      </c>
      <c r="M754">
        <v>6700.51</v>
      </c>
      <c r="N754">
        <v>11.16752</v>
      </c>
      <c r="O754" s="32">
        <f t="shared" si="187"/>
        <v>49137.09</v>
      </c>
      <c r="P754" s="32">
        <f t="shared" si="188"/>
        <v>22218.841879999996</v>
      </c>
      <c r="Q754">
        <v>765560</v>
      </c>
      <c r="R754" t="s">
        <v>298</v>
      </c>
      <c r="S754" t="s">
        <v>628</v>
      </c>
      <c r="T754" t="str">
        <f t="shared" si="189"/>
        <v>VEN</v>
      </c>
      <c r="U754" t="s">
        <v>629</v>
      </c>
      <c r="V754" s="33">
        <f t="shared" si="190"/>
        <v>55837.599999999999</v>
      </c>
      <c r="W754">
        <f t="shared" si="191"/>
        <v>5000</v>
      </c>
      <c r="X754" s="33">
        <f t="shared" si="192"/>
        <v>49137.09</v>
      </c>
      <c r="Y754" s="33">
        <f t="shared" si="193"/>
        <v>6700.51</v>
      </c>
      <c r="Z754" s="45">
        <f t="shared" si="194"/>
        <v>0.38000991948077995</v>
      </c>
      <c r="AA754" s="33">
        <f t="shared" si="195"/>
        <v>21218.841879999996</v>
      </c>
      <c r="AB754" s="45">
        <f t="shared" si="196"/>
        <v>0.43182943637891452</v>
      </c>
      <c r="AC754" s="33">
        <f>IFERROR($X754/VLOOKUP(CONCATENATE("USD",C754),[1]GEINDICE!AR$1:AS$65536,2,0),"")</f>
        <v>9198.9460086865347</v>
      </c>
      <c r="AD754" s="33">
        <f>IFERROR($AA754/VLOOKUP(CONCATENATE("USD",C754),[1]GEINDICE!AR$1:AS$65536,2,0),"")</f>
        <v>3972.3756702111714</v>
      </c>
      <c r="AE754" s="33">
        <f>IFERROR($X754/VLOOKUP(CONCATENATE("EUR",C754),[1]GEINDICE!AR$1:AS$65536,2,0),"")</f>
        <v>7886.6669876733422</v>
      </c>
      <c r="AF754" s="33">
        <f>IFERROR($AA754/VLOOKUP(CONCATENATE("EUR",C754),[1]GEINDICE!AR$1:AS$65536,2,0),"")</f>
        <v>3405.6949601951715</v>
      </c>
      <c r="AG754" s="48" t="str">
        <f>VLOOKUP(E754,[1]Apresentação!AW$1:AX$65536,2,0)</f>
        <v xml:space="preserve">                    2 - LEATHER AUXILIARIES</v>
      </c>
      <c r="AH754" s="48" t="str">
        <f t="shared" si="197"/>
        <v xml:space="preserve">         5204000043 - NOVALTAN CS BR</v>
      </c>
      <c r="AI754" s="49" t="str">
        <f t="shared" si="198"/>
        <v xml:space="preserve">     L00021 - VIPOSA S.A</v>
      </c>
      <c r="AJ754" t="str">
        <f t="shared" si="199"/>
        <v xml:space="preserve">     90 - SALES</v>
      </c>
      <c r="AK754" t="str">
        <f t="shared" si="200"/>
        <v/>
      </c>
      <c r="AL754">
        <f t="shared" si="201"/>
        <v>10</v>
      </c>
      <c r="AM754" t="str">
        <f t="shared" si="202"/>
        <v>2025 10</v>
      </c>
      <c r="AN754" t="str">
        <f t="shared" si="203"/>
        <v xml:space="preserve">VIPOSA </v>
      </c>
    </row>
    <row r="755" spans="1:40" x14ac:dyDescent="0.35">
      <c r="A755">
        <v>82819</v>
      </c>
      <c r="B755" t="s">
        <v>274</v>
      </c>
      <c r="C755" s="31">
        <v>45826</v>
      </c>
      <c r="D755" t="s">
        <v>373</v>
      </c>
      <c r="E755" t="s">
        <v>374</v>
      </c>
      <c r="F755" t="s">
        <v>392</v>
      </c>
      <c r="G755" t="s">
        <v>393</v>
      </c>
      <c r="H755" t="s">
        <v>691</v>
      </c>
      <c r="I755" t="s">
        <v>692</v>
      </c>
      <c r="J755">
        <v>6000</v>
      </c>
      <c r="K755">
        <v>68356.680000000008</v>
      </c>
      <c r="L755">
        <v>33624.374000000003</v>
      </c>
      <c r="M755">
        <v>8202.7999999999993</v>
      </c>
      <c r="N755">
        <v>11.39278</v>
      </c>
      <c r="O755" s="32">
        <f t="shared" si="187"/>
        <v>60153.880000000005</v>
      </c>
      <c r="P755" s="32">
        <f t="shared" si="188"/>
        <v>26529.506000000001</v>
      </c>
      <c r="Q755">
        <v>741667</v>
      </c>
      <c r="R755" t="s">
        <v>298</v>
      </c>
      <c r="S755" t="s">
        <v>628</v>
      </c>
      <c r="T755" t="str">
        <f t="shared" si="189"/>
        <v>VEN</v>
      </c>
      <c r="U755" t="s">
        <v>629</v>
      </c>
      <c r="V755" s="33">
        <f t="shared" si="190"/>
        <v>68356.680000000008</v>
      </c>
      <c r="W755">
        <f t="shared" si="191"/>
        <v>6000</v>
      </c>
      <c r="X755" s="33">
        <f t="shared" si="192"/>
        <v>60153.880000000005</v>
      </c>
      <c r="Y755" s="33">
        <f t="shared" si="193"/>
        <v>8202.7999999999993</v>
      </c>
      <c r="Z755" s="45">
        <f t="shared" si="194"/>
        <v>0.37054909629900101</v>
      </c>
      <c r="AA755" s="33">
        <f t="shared" si="195"/>
        <v>25329.506000000001</v>
      </c>
      <c r="AB755" s="45">
        <f t="shared" si="196"/>
        <v>0.42107850732155599</v>
      </c>
      <c r="AC755" s="33">
        <f>IFERROR($X755/VLOOKUP(CONCATENATE("USD",C755),[1]GEINDICE!AR$1:AS$65536,2,0),"")</f>
        <v>10961.183695038175</v>
      </c>
      <c r="AD755" s="33">
        <f>IFERROR($AA755/VLOOKUP(CONCATENATE("USD",C755),[1]GEINDICE!AR$1:AS$65536,2,0),"")</f>
        <v>4615.5188687840518</v>
      </c>
      <c r="AE755" s="33">
        <f>IFERROR($X755/VLOOKUP(CONCATENATE("EUR",C755),[1]GEINDICE!AR$1:AS$65536,2,0),"")</f>
        <v>9514.1049568215603</v>
      </c>
      <c r="AF755" s="33">
        <f>IFERROR($AA755/VLOOKUP(CONCATENATE("EUR",C755),[1]GEINDICE!AR$1:AS$65536,2,0),"")</f>
        <v>4006.1851137190397</v>
      </c>
      <c r="AG755" s="48" t="str">
        <f>VLOOKUP(E755,[1]Apresentação!AW$1:AX$65536,2,0)</f>
        <v xml:space="preserve">                    2 - LEATHER AUXILIARIES</v>
      </c>
      <c r="AH755" s="48" t="str">
        <f t="shared" si="197"/>
        <v xml:space="preserve">         5204000043 - NOVALTAN CS BR</v>
      </c>
      <c r="AI755" s="49" t="str">
        <f t="shared" si="198"/>
        <v xml:space="preserve">     L00567 - DURLICOUROS IND E COM DE COUROS, EXP E IMPORTACAO LTDA</v>
      </c>
      <c r="AJ755" t="str">
        <f t="shared" si="199"/>
        <v xml:space="preserve">     90 - SALES</v>
      </c>
      <c r="AK755" t="str">
        <f t="shared" si="200"/>
        <v/>
      </c>
      <c r="AL755">
        <f t="shared" si="201"/>
        <v>6</v>
      </c>
      <c r="AM755" t="str">
        <f t="shared" si="202"/>
        <v>2025 6</v>
      </c>
      <c r="AN755" t="str">
        <f t="shared" si="203"/>
        <v xml:space="preserve">DURLICOUROS </v>
      </c>
    </row>
    <row r="756" spans="1:40" x14ac:dyDescent="0.35">
      <c r="A756">
        <v>82412</v>
      </c>
      <c r="B756" t="s">
        <v>274</v>
      </c>
      <c r="C756" s="31">
        <v>45791</v>
      </c>
      <c r="D756" t="s">
        <v>373</v>
      </c>
      <c r="E756" t="s">
        <v>374</v>
      </c>
      <c r="F756" t="s">
        <v>443</v>
      </c>
      <c r="G756" t="s">
        <v>444</v>
      </c>
      <c r="H756" t="s">
        <v>691</v>
      </c>
      <c r="I756" t="s">
        <v>692</v>
      </c>
      <c r="J756">
        <v>5000</v>
      </c>
      <c r="K756">
        <v>58512.5</v>
      </c>
      <c r="L756">
        <v>28002.138709999999</v>
      </c>
      <c r="M756">
        <v>7021.5</v>
      </c>
      <c r="N756">
        <v>11.702500000000001</v>
      </c>
      <c r="O756" s="32">
        <f t="shared" si="187"/>
        <v>51491</v>
      </c>
      <c r="P756" s="32">
        <f t="shared" si="188"/>
        <v>23488.861290000001</v>
      </c>
      <c r="Q756">
        <v>738699</v>
      </c>
      <c r="R756" t="s">
        <v>298</v>
      </c>
      <c r="S756" t="s">
        <v>628</v>
      </c>
      <c r="T756" t="str">
        <f t="shared" si="189"/>
        <v>VEN</v>
      </c>
      <c r="U756" t="s">
        <v>629</v>
      </c>
      <c r="V756" s="33">
        <f t="shared" si="190"/>
        <v>58512.5</v>
      </c>
      <c r="W756">
        <f t="shared" si="191"/>
        <v>5000</v>
      </c>
      <c r="X756" s="33">
        <f t="shared" si="192"/>
        <v>51491</v>
      </c>
      <c r="Y756" s="33">
        <f t="shared" si="193"/>
        <v>7021.5</v>
      </c>
      <c r="Z756" s="45">
        <f t="shared" si="194"/>
        <v>0.38434285477462082</v>
      </c>
      <c r="AA756" s="33">
        <f t="shared" si="195"/>
        <v>22488.861290000001</v>
      </c>
      <c r="AB756" s="45">
        <f t="shared" si="196"/>
        <v>0.43675324406206911</v>
      </c>
      <c r="AC756" s="33">
        <f>IFERROR($X756/VLOOKUP(CONCATENATE("USD",C756),[1]GEINDICE!AR$1:AS$65536,2,0),"")</f>
        <v>9178.4313725490192</v>
      </c>
      <c r="AD756" s="33">
        <f>IFERROR($AA756/VLOOKUP(CONCATENATE("USD",C756),[1]GEINDICE!AR$1:AS$65536,2,0),"")</f>
        <v>4008.7096773618537</v>
      </c>
      <c r="AE756" s="33">
        <f>IFERROR($X756/VLOOKUP(CONCATENATE("EUR",C756),[1]GEINDICE!AR$1:AS$65536,2,0),"")</f>
        <v>8190.595870581873</v>
      </c>
      <c r="AF756" s="33">
        <f>IFERROR($AA756/VLOOKUP(CONCATENATE("EUR",C756),[1]GEINDICE!AR$1:AS$65536,2,0),"")</f>
        <v>3577.26931727802</v>
      </c>
      <c r="AG756" s="48" t="str">
        <f>VLOOKUP(E756,[1]Apresentação!AW$1:AX$65536,2,0)</f>
        <v xml:space="preserve">                    2 - LEATHER AUXILIARIES</v>
      </c>
      <c r="AH756" s="48" t="str">
        <f t="shared" si="197"/>
        <v xml:space="preserve">         5204000043 - NOVALTAN CS BR</v>
      </c>
      <c r="AI756" s="49" t="str">
        <f t="shared" si="198"/>
        <v xml:space="preserve">     L00021 - VIPOSA S.A</v>
      </c>
      <c r="AJ756" t="str">
        <f t="shared" si="199"/>
        <v xml:space="preserve">     90 - SALES</v>
      </c>
      <c r="AK756" t="str">
        <f t="shared" si="200"/>
        <v/>
      </c>
      <c r="AL756">
        <f t="shared" si="201"/>
        <v>5</v>
      </c>
      <c r="AM756" t="str">
        <f t="shared" si="202"/>
        <v>2025 5</v>
      </c>
      <c r="AN756" t="str">
        <f t="shared" si="203"/>
        <v xml:space="preserve">VIPOSA </v>
      </c>
    </row>
    <row r="757" spans="1:40" x14ac:dyDescent="0.35">
      <c r="A757">
        <v>82943</v>
      </c>
      <c r="B757" t="s">
        <v>274</v>
      </c>
      <c r="C757" s="31">
        <v>45839</v>
      </c>
      <c r="D757" t="s">
        <v>373</v>
      </c>
      <c r="E757" t="s">
        <v>374</v>
      </c>
      <c r="F757" t="s">
        <v>443</v>
      </c>
      <c r="G757" t="s">
        <v>444</v>
      </c>
      <c r="H757" t="s">
        <v>691</v>
      </c>
      <c r="I757" t="s">
        <v>692</v>
      </c>
      <c r="J757">
        <v>5000</v>
      </c>
      <c r="K757">
        <v>56753.85</v>
      </c>
      <c r="L757">
        <v>28053.437900000001</v>
      </c>
      <c r="M757">
        <v>6810.46</v>
      </c>
      <c r="N757">
        <v>11.350769999999999</v>
      </c>
      <c r="O757" s="32">
        <f t="shared" si="187"/>
        <v>49943.39</v>
      </c>
      <c r="P757" s="32">
        <f t="shared" si="188"/>
        <v>21889.952099999999</v>
      </c>
      <c r="Q757">
        <v>742535</v>
      </c>
      <c r="R757" t="s">
        <v>298</v>
      </c>
      <c r="S757" t="s">
        <v>628</v>
      </c>
      <c r="T757" t="str">
        <f t="shared" si="189"/>
        <v>VEN</v>
      </c>
      <c r="U757" t="s">
        <v>629</v>
      </c>
      <c r="V757" s="33">
        <f t="shared" si="190"/>
        <v>56753.85</v>
      </c>
      <c r="W757">
        <f t="shared" si="191"/>
        <v>5000</v>
      </c>
      <c r="X757" s="33">
        <f t="shared" si="192"/>
        <v>49943.39</v>
      </c>
      <c r="Y757" s="33">
        <f t="shared" si="193"/>
        <v>6810.46</v>
      </c>
      <c r="Z757" s="45">
        <f t="shared" si="194"/>
        <v>0.36807991175929033</v>
      </c>
      <c r="AA757" s="33">
        <f t="shared" si="195"/>
        <v>20889.952099999999</v>
      </c>
      <c r="AB757" s="45">
        <f t="shared" si="196"/>
        <v>0.41827261024932427</v>
      </c>
      <c r="AC757" s="33">
        <f>IFERROR($X757/VLOOKUP(CONCATENATE("USD",C757),[1]GEINDICE!AR$1:AS$65536,2,0),"")</f>
        <v>9162.075544385536</v>
      </c>
      <c r="AD757" s="33">
        <f>IFERROR($AA757/VLOOKUP(CONCATENATE("USD",C757),[1]GEINDICE!AR$1:AS$65536,2,0),"")</f>
        <v>3832.2452532516368</v>
      </c>
      <c r="AE757" s="33">
        <f>IFERROR($X757/VLOOKUP(CONCATENATE("EUR",C757),[1]GEINDICE!AR$1:AS$65536,2,0),"")</f>
        <v>7780.3137462612167</v>
      </c>
      <c r="AF757" s="33">
        <f>IFERROR($AA757/VLOOKUP(CONCATENATE("EUR",C757),[1]GEINDICE!AR$1:AS$65536,2,0),"")</f>
        <v>3254.2921392073777</v>
      </c>
      <c r="AG757" s="48" t="str">
        <f>VLOOKUP(E757,[1]Apresentação!AW$1:AX$65536,2,0)</f>
        <v xml:space="preserve">                    2 - LEATHER AUXILIARIES</v>
      </c>
      <c r="AH757" s="48" t="str">
        <f t="shared" si="197"/>
        <v xml:space="preserve">         5204000043 - NOVALTAN CS BR</v>
      </c>
      <c r="AI757" s="49" t="str">
        <f t="shared" si="198"/>
        <v xml:space="preserve">     L00021 - VIPOSA S.A</v>
      </c>
      <c r="AJ757" t="str">
        <f t="shared" si="199"/>
        <v xml:space="preserve">     90 - SALES</v>
      </c>
      <c r="AK757" t="str">
        <f t="shared" si="200"/>
        <v/>
      </c>
      <c r="AL757">
        <f t="shared" si="201"/>
        <v>7</v>
      </c>
      <c r="AM757" t="str">
        <f t="shared" si="202"/>
        <v>2025 7</v>
      </c>
      <c r="AN757" t="str">
        <f t="shared" si="203"/>
        <v xml:space="preserve">VIPOSA </v>
      </c>
    </row>
    <row r="758" spans="1:40" x14ac:dyDescent="0.35">
      <c r="A758">
        <v>83560</v>
      </c>
      <c r="B758" t="s">
        <v>274</v>
      </c>
      <c r="C758" s="31">
        <v>45889</v>
      </c>
      <c r="D758" t="s">
        <v>373</v>
      </c>
      <c r="E758" t="s">
        <v>374</v>
      </c>
      <c r="F758" t="s">
        <v>443</v>
      </c>
      <c r="G758" t="s">
        <v>444</v>
      </c>
      <c r="H758" t="s">
        <v>691</v>
      </c>
      <c r="I758" t="s">
        <v>692</v>
      </c>
      <c r="J758">
        <v>5000</v>
      </c>
      <c r="K758">
        <v>56904.6</v>
      </c>
      <c r="L758">
        <v>28003.760180000001</v>
      </c>
      <c r="M758">
        <v>6828.55</v>
      </c>
      <c r="N758">
        <v>11.38092</v>
      </c>
      <c r="O758" s="32">
        <f t="shared" si="187"/>
        <v>50076.049999999996</v>
      </c>
      <c r="P758" s="32">
        <f t="shared" si="188"/>
        <v>22072.289819999995</v>
      </c>
      <c r="Q758">
        <v>758529</v>
      </c>
      <c r="R758" t="s">
        <v>298</v>
      </c>
      <c r="S758" t="s">
        <v>628</v>
      </c>
      <c r="T758" t="str">
        <f t="shared" si="189"/>
        <v>VEN</v>
      </c>
      <c r="U758" t="s">
        <v>629</v>
      </c>
      <c r="V758" s="33">
        <f t="shared" si="190"/>
        <v>56904.6</v>
      </c>
      <c r="W758">
        <f t="shared" si="191"/>
        <v>5000</v>
      </c>
      <c r="X758" s="33">
        <f t="shared" si="192"/>
        <v>50076.049999999996</v>
      </c>
      <c r="Y758" s="33">
        <f t="shared" si="193"/>
        <v>6828.55</v>
      </c>
      <c r="Z758" s="45">
        <f t="shared" si="194"/>
        <v>0.37030907554046588</v>
      </c>
      <c r="AA758" s="33">
        <f t="shared" si="195"/>
        <v>21072.289819999995</v>
      </c>
      <c r="AB758" s="45">
        <f t="shared" si="196"/>
        <v>0.42080575085295258</v>
      </c>
      <c r="AC758" s="33">
        <f>IFERROR($X758/VLOOKUP(CONCATENATE("USD",C758),[1]GEINDICE!AR$1:AS$65536,2,0),"")</f>
        <v>9150.3216021635053</v>
      </c>
      <c r="AD758" s="33">
        <f>IFERROR($AA758/VLOOKUP(CONCATENATE("USD",C758),[1]GEINDICE!AR$1:AS$65536,2,0),"")</f>
        <v>3850.5079523444056</v>
      </c>
      <c r="AE758" s="33">
        <f>IFERROR($X758/VLOOKUP(CONCATENATE("EUR",C758),[1]GEINDICE!AR$1:AS$65536,2,0),"")</f>
        <v>7855.0666666666657</v>
      </c>
      <c r="AF758" s="33">
        <f>IFERROR($AA758/VLOOKUP(CONCATENATE("EUR",C758),[1]GEINDICE!AR$1:AS$65536,2,0),"")</f>
        <v>3305.457226666666</v>
      </c>
      <c r="AG758" s="48" t="str">
        <f>VLOOKUP(E758,[1]Apresentação!AW$1:AX$65536,2,0)</f>
        <v xml:space="preserve">                    2 - LEATHER AUXILIARIES</v>
      </c>
      <c r="AH758" s="48" t="str">
        <f t="shared" si="197"/>
        <v xml:space="preserve">         5204000043 - NOVALTAN CS BR</v>
      </c>
      <c r="AI758" s="49" t="str">
        <f t="shared" si="198"/>
        <v xml:space="preserve">     L00021 - VIPOSA S.A</v>
      </c>
      <c r="AJ758" t="str">
        <f t="shared" si="199"/>
        <v xml:space="preserve">     90 - SALES</v>
      </c>
      <c r="AK758" t="str">
        <f t="shared" si="200"/>
        <v/>
      </c>
      <c r="AL758">
        <f t="shared" si="201"/>
        <v>8</v>
      </c>
      <c r="AM758" t="str">
        <f t="shared" si="202"/>
        <v>2025 8</v>
      </c>
      <c r="AN758" t="str">
        <f t="shared" si="203"/>
        <v xml:space="preserve">VIPOSA </v>
      </c>
    </row>
    <row r="759" spans="1:40" x14ac:dyDescent="0.35">
      <c r="A759">
        <v>83539</v>
      </c>
      <c r="B759" t="s">
        <v>274</v>
      </c>
      <c r="C759" s="31">
        <v>45887</v>
      </c>
      <c r="D759" t="s">
        <v>373</v>
      </c>
      <c r="E759" t="s">
        <v>374</v>
      </c>
      <c r="F759" t="s">
        <v>694</v>
      </c>
      <c r="G759" t="s">
        <v>444</v>
      </c>
      <c r="H759" t="s">
        <v>691</v>
      </c>
      <c r="I759" t="s">
        <v>692</v>
      </c>
      <c r="J759">
        <v>16000</v>
      </c>
      <c r="K759">
        <v>169981.12</v>
      </c>
      <c r="L759">
        <v>89612.032560000007</v>
      </c>
      <c r="M759">
        <v>11898.68</v>
      </c>
      <c r="N759">
        <v>10.62382</v>
      </c>
      <c r="O759" s="32">
        <f t="shared" si="187"/>
        <v>158082.44</v>
      </c>
      <c r="P759" s="32">
        <f t="shared" si="188"/>
        <v>68470.407439999995</v>
      </c>
      <c r="Q759">
        <v>757255</v>
      </c>
      <c r="R759" t="s">
        <v>298</v>
      </c>
      <c r="S759" t="s">
        <v>628</v>
      </c>
      <c r="T759" t="str">
        <f t="shared" si="189"/>
        <v>VEN</v>
      </c>
      <c r="U759" t="s">
        <v>629</v>
      </c>
      <c r="V759" s="33">
        <f t="shared" si="190"/>
        <v>169981.12</v>
      </c>
      <c r="W759">
        <f t="shared" si="191"/>
        <v>16000</v>
      </c>
      <c r="X759" s="33">
        <f t="shared" si="192"/>
        <v>158082.44</v>
      </c>
      <c r="Y759" s="33">
        <f t="shared" si="193"/>
        <v>11898.68</v>
      </c>
      <c r="Z759" s="45">
        <f t="shared" si="194"/>
        <v>0.38398621823411916</v>
      </c>
      <c r="AA759" s="33">
        <f t="shared" si="195"/>
        <v>65270.407439999995</v>
      </c>
      <c r="AB759" s="45">
        <f t="shared" si="196"/>
        <v>0.41288841088232187</v>
      </c>
      <c r="AC759" s="33">
        <f>IFERROR($X759/VLOOKUP(CONCATENATE("USD",C759),[1]GEINDICE!AR$1:AS$65536,2,0),"")</f>
        <v>29190.737697350196</v>
      </c>
      <c r="AD759" s="33">
        <f>IFERROR($AA759/VLOOKUP(CONCATENATE("USD",C759),[1]GEINDICE!AR$1:AS$65536,2,0),"")</f>
        <v>12052.517300341609</v>
      </c>
      <c r="AE759" s="33">
        <f>IFERROR($X759/VLOOKUP(CONCATENATE("EUR",C759),[1]GEINDICE!AR$1:AS$65536,2,0),"")</f>
        <v>25019.774306379877</v>
      </c>
      <c r="AF759" s="33">
        <f>IFERROR($AA759/VLOOKUP(CONCATENATE("EUR",C759),[1]GEINDICE!AR$1:AS$65536,2,0),"")</f>
        <v>10330.374853995534</v>
      </c>
      <c r="AG759" s="48" t="str">
        <f>VLOOKUP(E759,[1]Apresentação!AW$1:AX$65536,2,0)</f>
        <v xml:space="preserve">                    2 - LEATHER AUXILIARIES</v>
      </c>
      <c r="AH759" s="48" t="str">
        <f t="shared" si="197"/>
        <v xml:space="preserve">         5204000043 - NOVALTAN CS BR</v>
      </c>
      <c r="AI759" s="49" t="str">
        <f t="shared" si="198"/>
        <v xml:space="preserve">     L00428 - VIPOSA S.A</v>
      </c>
      <c r="AJ759" t="str">
        <f t="shared" si="199"/>
        <v xml:space="preserve">     90 - SALES</v>
      </c>
      <c r="AK759" t="str">
        <f t="shared" si="200"/>
        <v/>
      </c>
      <c r="AL759">
        <f t="shared" si="201"/>
        <v>8</v>
      </c>
      <c r="AM759" t="str">
        <f t="shared" si="202"/>
        <v>2025 8</v>
      </c>
      <c r="AN759" t="str">
        <f t="shared" si="203"/>
        <v xml:space="preserve">VIPOSA </v>
      </c>
    </row>
    <row r="760" spans="1:40" x14ac:dyDescent="0.35">
      <c r="A760">
        <v>84044</v>
      </c>
      <c r="B760" t="s">
        <v>274</v>
      </c>
      <c r="C760" s="31">
        <v>45930</v>
      </c>
      <c r="D760" t="s">
        <v>373</v>
      </c>
      <c r="E760" t="s">
        <v>374</v>
      </c>
      <c r="F760" t="s">
        <v>443</v>
      </c>
      <c r="G760" t="s">
        <v>444</v>
      </c>
      <c r="H760" t="s">
        <v>691</v>
      </c>
      <c r="I760" t="s">
        <v>692</v>
      </c>
      <c r="J760">
        <v>6000</v>
      </c>
      <c r="K760">
        <v>66429.78</v>
      </c>
      <c r="L760">
        <v>31890.280119999999</v>
      </c>
      <c r="M760">
        <v>7971.57</v>
      </c>
      <c r="N760">
        <v>11.071629999999999</v>
      </c>
      <c r="O760" s="32">
        <f t="shared" si="187"/>
        <v>58458.21</v>
      </c>
      <c r="P760" s="32">
        <f t="shared" si="188"/>
        <v>26567.92988</v>
      </c>
      <c r="Q760">
        <v>762824</v>
      </c>
      <c r="R760" t="s">
        <v>298</v>
      </c>
      <c r="S760" t="s">
        <v>628</v>
      </c>
      <c r="T760" t="str">
        <f t="shared" si="189"/>
        <v>VEN</v>
      </c>
      <c r="U760" t="s">
        <v>629</v>
      </c>
      <c r="V760" s="33">
        <f t="shared" si="190"/>
        <v>66429.78</v>
      </c>
      <c r="W760">
        <f t="shared" si="191"/>
        <v>6000</v>
      </c>
      <c r="X760" s="33">
        <f t="shared" si="192"/>
        <v>58458.21</v>
      </c>
      <c r="Y760" s="33">
        <f t="shared" si="193"/>
        <v>7971.57</v>
      </c>
      <c r="Z760" s="45">
        <f t="shared" si="194"/>
        <v>0.3818758677207722</v>
      </c>
      <c r="AA760" s="33">
        <f t="shared" si="195"/>
        <v>25367.92988</v>
      </c>
      <c r="AB760" s="45">
        <f t="shared" si="196"/>
        <v>0.43394982295899925</v>
      </c>
      <c r="AC760" s="33">
        <f>IFERROR($X760/VLOOKUP(CONCATENATE("USD",C760),[1]GEINDICE!AR$1:AS$65536,2,0),"")</f>
        <v>10991.277779866881</v>
      </c>
      <c r="AD760" s="33">
        <f>IFERROR($AA760/VLOOKUP(CONCATENATE("USD",C760),[1]GEINDICE!AR$1:AS$65536,2,0),"")</f>
        <v>4769.6630466664155</v>
      </c>
      <c r="AE760" s="33">
        <f>IFERROR($X760/VLOOKUP(CONCATENATE("EUR",C760),[1]GEINDICE!AR$1:AS$65536,2,0),"")</f>
        <v>9366.2014932547172</v>
      </c>
      <c r="AF760" s="33">
        <f>IFERROR($AA760/VLOOKUP(CONCATENATE("EUR",C760),[1]GEINDICE!AR$1:AS$65536,2,0),"")</f>
        <v>4064.461479796199</v>
      </c>
      <c r="AG760" s="48" t="str">
        <f>VLOOKUP(E760,[1]Apresentação!AW$1:AX$65536,2,0)</f>
        <v xml:space="preserve">                    2 - LEATHER AUXILIARIES</v>
      </c>
      <c r="AH760" s="48" t="str">
        <f t="shared" si="197"/>
        <v xml:space="preserve">         5204000043 - NOVALTAN CS BR</v>
      </c>
      <c r="AI760" s="49" t="str">
        <f t="shared" si="198"/>
        <v xml:space="preserve">     L00021 - VIPOSA S.A</v>
      </c>
      <c r="AJ760" t="str">
        <f t="shared" si="199"/>
        <v xml:space="preserve">     90 - SALES</v>
      </c>
      <c r="AK760" t="str">
        <f t="shared" si="200"/>
        <v/>
      </c>
      <c r="AL760">
        <f t="shared" si="201"/>
        <v>9</v>
      </c>
      <c r="AM760" t="str">
        <f t="shared" si="202"/>
        <v>2025 9</v>
      </c>
      <c r="AN760" t="str">
        <f t="shared" si="203"/>
        <v xml:space="preserve">VIPOSA </v>
      </c>
    </row>
    <row r="761" spans="1:40" x14ac:dyDescent="0.35">
      <c r="A761">
        <v>84133</v>
      </c>
      <c r="B761" t="s">
        <v>274</v>
      </c>
      <c r="C761" s="31">
        <v>45936</v>
      </c>
      <c r="D761" t="s">
        <v>373</v>
      </c>
      <c r="E761" t="s">
        <v>374</v>
      </c>
      <c r="F761" t="s">
        <v>392</v>
      </c>
      <c r="G761" t="s">
        <v>393</v>
      </c>
      <c r="H761" t="s">
        <v>691</v>
      </c>
      <c r="I761" t="s">
        <v>692</v>
      </c>
      <c r="J761">
        <v>3000</v>
      </c>
      <c r="K761">
        <v>33382.74</v>
      </c>
      <c r="L761">
        <v>15945.14006</v>
      </c>
      <c r="M761">
        <v>4005.93</v>
      </c>
      <c r="N761">
        <v>11.12758</v>
      </c>
      <c r="O761" s="32">
        <f t="shared" si="187"/>
        <v>29376.809999999998</v>
      </c>
      <c r="P761" s="32">
        <f t="shared" si="188"/>
        <v>13431.669939999998</v>
      </c>
      <c r="Q761">
        <v>763406</v>
      </c>
      <c r="R761" t="s">
        <v>298</v>
      </c>
      <c r="S761" t="s">
        <v>628</v>
      </c>
      <c r="T761" t="str">
        <f t="shared" si="189"/>
        <v>VEN</v>
      </c>
      <c r="U761" t="s">
        <v>630</v>
      </c>
      <c r="V761" s="33">
        <f t="shared" si="190"/>
        <v>33382.74</v>
      </c>
      <c r="W761">
        <f t="shared" si="191"/>
        <v>3000</v>
      </c>
      <c r="X761" s="33">
        <f t="shared" si="192"/>
        <v>29376.809999999998</v>
      </c>
      <c r="Y761" s="33">
        <f t="shared" si="193"/>
        <v>4005.93</v>
      </c>
      <c r="Z761" s="45">
        <f t="shared" si="194"/>
        <v>0.3843803696161549</v>
      </c>
      <c r="AA761" s="33">
        <f t="shared" si="195"/>
        <v>12831.669939999998</v>
      </c>
      <c r="AB761" s="45">
        <f t="shared" si="196"/>
        <v>0.43679589240628913</v>
      </c>
      <c r="AC761" s="33">
        <f>IFERROR($X761/VLOOKUP(CONCATENATE("USD",C761),[1]GEINDICE!AR$1:AS$65536,2,0),"")</f>
        <v>5519.2593845113279</v>
      </c>
      <c r="AD761" s="33">
        <f>IFERROR($AA761/VLOOKUP(CONCATENATE("USD",C761),[1]GEINDICE!AR$1:AS$65536,2,0),"")</f>
        <v>2410.7898282794117</v>
      </c>
      <c r="AE761" s="33">
        <f>IFERROR($X761/VLOOKUP(CONCATENATE("EUR",C761),[1]GEINDICE!AR$1:AS$65536,2,0),"")</f>
        <v>4714.0924627308759</v>
      </c>
      <c r="AF761" s="33">
        <f>IFERROR($AA761/VLOOKUP(CONCATENATE("EUR",C761),[1]GEINDICE!AR$1:AS$65536,2,0),"")</f>
        <v>2059.096224144294</v>
      </c>
      <c r="AG761" s="48" t="str">
        <f>VLOOKUP(E761,[1]Apresentação!AW$1:AX$65536,2,0)</f>
        <v xml:space="preserve">                    2 - LEATHER AUXILIARIES</v>
      </c>
      <c r="AH761" s="48" t="str">
        <f t="shared" si="197"/>
        <v xml:space="preserve">         5204000043 - NOVALTAN CS BR</v>
      </c>
      <c r="AI761" s="49" t="str">
        <f t="shared" si="198"/>
        <v xml:space="preserve">     L00567 - DURLICOUROS IND E COM DE COUROS, EXP E IMPORTACAO LTDA</v>
      </c>
      <c r="AJ761" t="str">
        <f t="shared" si="199"/>
        <v xml:space="preserve">     90 - SALES</v>
      </c>
      <c r="AK761" t="str">
        <f t="shared" si="200"/>
        <v/>
      </c>
      <c r="AL761">
        <f t="shared" si="201"/>
        <v>10</v>
      </c>
      <c r="AM761" t="str">
        <f t="shared" si="202"/>
        <v>2025 10</v>
      </c>
      <c r="AN761" t="str">
        <f t="shared" si="203"/>
        <v xml:space="preserve">DURLICOUROS </v>
      </c>
    </row>
    <row r="762" spans="1:40" x14ac:dyDescent="0.35">
      <c r="A762">
        <v>83444</v>
      </c>
      <c r="B762" t="s">
        <v>274</v>
      </c>
      <c r="C762" s="31">
        <v>45880</v>
      </c>
      <c r="D762" t="s">
        <v>373</v>
      </c>
      <c r="E762" t="s">
        <v>374</v>
      </c>
      <c r="F762" t="s">
        <v>392</v>
      </c>
      <c r="G762" t="s">
        <v>393</v>
      </c>
      <c r="H762" t="s">
        <v>691</v>
      </c>
      <c r="I762" t="s">
        <v>692</v>
      </c>
      <c r="J762">
        <v>3000</v>
      </c>
      <c r="K762">
        <v>33854.49</v>
      </c>
      <c r="L762">
        <v>16802.256099999999</v>
      </c>
      <c r="M762">
        <v>4062.54</v>
      </c>
      <c r="N762">
        <v>11.284829999999999</v>
      </c>
      <c r="O762" s="32">
        <f t="shared" si="187"/>
        <v>29791.949999999997</v>
      </c>
      <c r="P762" s="32">
        <f t="shared" si="188"/>
        <v>12989.693899999998</v>
      </c>
      <c r="Q762">
        <v>752353</v>
      </c>
      <c r="R762" t="s">
        <v>298</v>
      </c>
      <c r="S762" t="s">
        <v>628</v>
      </c>
      <c r="T762" t="str">
        <f t="shared" si="189"/>
        <v>VEN</v>
      </c>
      <c r="U762" t="s">
        <v>629</v>
      </c>
      <c r="V762" s="33">
        <f t="shared" si="190"/>
        <v>33854.49</v>
      </c>
      <c r="W762">
        <f t="shared" si="191"/>
        <v>3000</v>
      </c>
      <c r="X762" s="33">
        <f t="shared" si="192"/>
        <v>29791.949999999997</v>
      </c>
      <c r="Y762" s="33">
        <f t="shared" si="193"/>
        <v>4062.54</v>
      </c>
      <c r="Z762" s="45">
        <f t="shared" si="194"/>
        <v>0.365969001452983</v>
      </c>
      <c r="AA762" s="33">
        <f t="shared" si="195"/>
        <v>12389.693899999998</v>
      </c>
      <c r="AB762" s="45">
        <f t="shared" si="196"/>
        <v>0.41587388203860437</v>
      </c>
      <c r="AC762" s="33">
        <f>IFERROR($X762/VLOOKUP(CONCATENATE("USD",C762),[1]GEINDICE!AR$1:AS$65536,2,0),"")</f>
        <v>5469.1223174783827</v>
      </c>
      <c r="AD762" s="33">
        <f>IFERROR($AA762/VLOOKUP(CONCATENATE("USD",C762),[1]GEINDICE!AR$1:AS$65536,2,0),"")</f>
        <v>2274.4651295137037</v>
      </c>
      <c r="AE762" s="33">
        <f>IFERROR($X762/VLOOKUP(CONCATENATE("EUR",C762),[1]GEINDICE!AR$1:AS$65536,2,0),"")</f>
        <v>4711.5305541497974</v>
      </c>
      <c r="AF762" s="33">
        <f>IFERROR($AA762/VLOOKUP(CONCATENATE("EUR",C762),[1]GEINDICE!AR$1:AS$65536,2,0),"")</f>
        <v>1959.4025018977729</v>
      </c>
      <c r="AG762" s="48" t="str">
        <f>VLOOKUP(E762,[1]Apresentação!AW$1:AX$65536,2,0)</f>
        <v xml:space="preserve">                    2 - LEATHER AUXILIARIES</v>
      </c>
      <c r="AH762" s="48" t="str">
        <f t="shared" si="197"/>
        <v xml:space="preserve">         5204000043 - NOVALTAN CS BR</v>
      </c>
      <c r="AI762" s="49" t="str">
        <f t="shared" si="198"/>
        <v xml:space="preserve">     L00567 - DURLICOUROS IND E COM DE COUROS, EXP E IMPORTACAO LTDA</v>
      </c>
      <c r="AJ762" t="str">
        <f t="shared" si="199"/>
        <v xml:space="preserve">     90 - SALES</v>
      </c>
      <c r="AK762" t="str">
        <f t="shared" si="200"/>
        <v/>
      </c>
      <c r="AL762">
        <f t="shared" si="201"/>
        <v>8</v>
      </c>
      <c r="AM762" t="str">
        <f t="shared" si="202"/>
        <v>2025 8</v>
      </c>
      <c r="AN762" t="str">
        <f t="shared" si="203"/>
        <v xml:space="preserve">DURLICOUROS </v>
      </c>
    </row>
    <row r="763" spans="1:40" x14ac:dyDescent="0.35">
      <c r="A763">
        <v>84395</v>
      </c>
      <c r="B763" t="s">
        <v>274</v>
      </c>
      <c r="C763" s="31">
        <v>45958</v>
      </c>
      <c r="D763" t="s">
        <v>373</v>
      </c>
      <c r="E763" t="s">
        <v>374</v>
      </c>
      <c r="F763" t="s">
        <v>694</v>
      </c>
      <c r="G763" t="s">
        <v>444</v>
      </c>
      <c r="H763" t="s">
        <v>691</v>
      </c>
      <c r="I763" t="s">
        <v>692</v>
      </c>
      <c r="J763">
        <v>5000</v>
      </c>
      <c r="K763">
        <v>52937.950000000004</v>
      </c>
      <c r="L763">
        <v>26918.24812</v>
      </c>
      <c r="M763">
        <v>3705.66</v>
      </c>
      <c r="N763">
        <v>10.587589999999999</v>
      </c>
      <c r="O763" s="32">
        <f t="shared" si="187"/>
        <v>49232.290000000008</v>
      </c>
      <c r="P763" s="32">
        <f t="shared" si="188"/>
        <v>22314.041880000008</v>
      </c>
      <c r="Q763">
        <v>765432</v>
      </c>
      <c r="R763" t="s">
        <v>298</v>
      </c>
      <c r="S763" t="s">
        <v>628</v>
      </c>
      <c r="T763" t="str">
        <f t="shared" si="189"/>
        <v>VEN</v>
      </c>
      <c r="U763" t="s">
        <v>629</v>
      </c>
      <c r="V763" s="33">
        <f t="shared" si="190"/>
        <v>52937.950000000004</v>
      </c>
      <c r="W763">
        <f t="shared" si="191"/>
        <v>5000</v>
      </c>
      <c r="X763" s="33">
        <f t="shared" si="192"/>
        <v>49232.290000000008</v>
      </c>
      <c r="Y763" s="33">
        <f t="shared" si="193"/>
        <v>3705.66</v>
      </c>
      <c r="Z763" s="45">
        <f t="shared" si="194"/>
        <v>0.40262310648598987</v>
      </c>
      <c r="AA763" s="33">
        <f t="shared" si="195"/>
        <v>21314.041880000008</v>
      </c>
      <c r="AB763" s="45">
        <f t="shared" si="196"/>
        <v>0.43292810226784095</v>
      </c>
      <c r="AC763" s="33">
        <f>IFERROR($X763/VLOOKUP(CONCATENATE("USD",C763),[1]GEINDICE!AR$1:AS$65536,2,0),"")</f>
        <v>9169.7317936300988</v>
      </c>
      <c r="AD763" s="33">
        <f>IFERROR($AA763/VLOOKUP(CONCATENATE("USD",C763),[1]GEINDICE!AR$1:AS$65536,2,0),"")</f>
        <v>3969.8345837213642</v>
      </c>
      <c r="AE763" s="33">
        <f>IFERROR($X763/VLOOKUP(CONCATENATE("EUR",C763),[1]GEINDICE!AR$1:AS$65536,2,0),"")</f>
        <v>7864.2061882018443</v>
      </c>
      <c r="AF763" s="33">
        <f>IFERROR($AA763/VLOOKUP(CONCATENATE("EUR",C763),[1]GEINDICE!AR$1:AS$65536,2,0),"")</f>
        <v>3404.6358609012359</v>
      </c>
      <c r="AG763" s="48" t="str">
        <f>VLOOKUP(E763,[1]Apresentação!AW$1:AX$65536,2,0)</f>
        <v xml:space="preserve">                    2 - LEATHER AUXILIARIES</v>
      </c>
      <c r="AH763" s="48" t="str">
        <f t="shared" si="197"/>
        <v xml:space="preserve">         5204000043 - NOVALTAN CS BR</v>
      </c>
      <c r="AI763" s="49" t="str">
        <f t="shared" si="198"/>
        <v xml:space="preserve">     L00428 - VIPOSA S.A</v>
      </c>
      <c r="AJ763" t="str">
        <f t="shared" si="199"/>
        <v xml:space="preserve">     90 - SALES</v>
      </c>
      <c r="AK763" t="str">
        <f t="shared" si="200"/>
        <v/>
      </c>
      <c r="AL763">
        <f t="shared" si="201"/>
        <v>10</v>
      </c>
      <c r="AM763" t="str">
        <f t="shared" si="202"/>
        <v>2025 10</v>
      </c>
      <c r="AN763" t="str">
        <f t="shared" si="203"/>
        <v xml:space="preserve">VIPOSA </v>
      </c>
    </row>
    <row r="764" spans="1:40" x14ac:dyDescent="0.35">
      <c r="A764">
        <v>84798</v>
      </c>
      <c r="B764" t="s">
        <v>274</v>
      </c>
      <c r="C764" s="31">
        <v>45987</v>
      </c>
      <c r="D764" t="s">
        <v>373</v>
      </c>
      <c r="E764" t="s">
        <v>374</v>
      </c>
      <c r="F764" t="s">
        <v>443</v>
      </c>
      <c r="G764" t="s">
        <v>444</v>
      </c>
      <c r="H764" t="s">
        <v>691</v>
      </c>
      <c r="I764" t="s">
        <v>692</v>
      </c>
      <c r="J764">
        <v>5000</v>
      </c>
      <c r="K764">
        <v>55994.65</v>
      </c>
      <c r="L764">
        <v>27055.516049999998</v>
      </c>
      <c r="M764">
        <v>6719.36</v>
      </c>
      <c r="N764">
        <v>11.198929999999999</v>
      </c>
      <c r="O764" s="32">
        <f t="shared" si="187"/>
        <v>49275.29</v>
      </c>
      <c r="P764" s="32">
        <f t="shared" si="188"/>
        <v>22219.773950000003</v>
      </c>
      <c r="Q764">
        <v>768302</v>
      </c>
      <c r="R764" t="s">
        <v>298</v>
      </c>
      <c r="S764" t="s">
        <v>628</v>
      </c>
      <c r="T764" t="str">
        <f t="shared" si="189"/>
        <v>VEN</v>
      </c>
      <c r="U764" t="s">
        <v>629</v>
      </c>
      <c r="V764" s="33">
        <f t="shared" si="190"/>
        <v>55994.65</v>
      </c>
      <c r="W764">
        <f t="shared" si="191"/>
        <v>5000</v>
      </c>
      <c r="X764" s="33">
        <f t="shared" si="192"/>
        <v>49275.29</v>
      </c>
      <c r="Y764" s="33">
        <f t="shared" si="193"/>
        <v>6719.36</v>
      </c>
      <c r="Z764" s="45">
        <f t="shared" si="194"/>
        <v>0.37896073910632538</v>
      </c>
      <c r="AA764" s="33">
        <f t="shared" si="195"/>
        <v>21219.773950000003</v>
      </c>
      <c r="AB764" s="45">
        <f t="shared" si="196"/>
        <v>0.43063722100874502</v>
      </c>
      <c r="AC764" s="33" t="str">
        <f>IFERROR($X764/VLOOKUP(CONCATENATE("USD",C764),[1]GEINDICE!AR$1:AS$65536,2,0),"")</f>
        <v/>
      </c>
      <c r="AD764" s="33" t="str">
        <f>IFERROR($AA764/VLOOKUP(CONCATENATE("USD",C764),[1]GEINDICE!AR$1:AS$65536,2,0),"")</f>
        <v/>
      </c>
      <c r="AE764" s="33" t="str">
        <f>IFERROR($X764/VLOOKUP(CONCATENATE("EUR",C764),[1]GEINDICE!AR$1:AS$65536,2,0),"")</f>
        <v/>
      </c>
      <c r="AF764" s="33" t="str">
        <f>IFERROR($AA764/VLOOKUP(CONCATENATE("EUR",C764),[1]GEINDICE!AR$1:AS$65536,2,0),"")</f>
        <v/>
      </c>
      <c r="AG764" s="48" t="str">
        <f>VLOOKUP(E764,[1]Apresentação!AW$1:AX$65536,2,0)</f>
        <v xml:space="preserve">                    2 - LEATHER AUXILIARIES</v>
      </c>
      <c r="AH764" s="48" t="str">
        <f t="shared" si="197"/>
        <v xml:space="preserve">         5204000043 - NOVALTAN CS BR</v>
      </c>
      <c r="AI764" s="49" t="str">
        <f t="shared" si="198"/>
        <v xml:space="preserve">     L00021 - VIPOSA S.A</v>
      </c>
      <c r="AJ764" t="str">
        <f t="shared" si="199"/>
        <v xml:space="preserve">     90 - SALES</v>
      </c>
      <c r="AK764" t="str">
        <f t="shared" si="200"/>
        <v/>
      </c>
      <c r="AL764">
        <f t="shared" si="201"/>
        <v>11</v>
      </c>
      <c r="AM764" t="str">
        <f t="shared" si="202"/>
        <v>2025 11</v>
      </c>
      <c r="AN764" t="str">
        <f t="shared" si="203"/>
        <v xml:space="preserve">VIPOSA </v>
      </c>
    </row>
    <row r="765" spans="1:40" x14ac:dyDescent="0.35">
      <c r="A765">
        <v>84659</v>
      </c>
      <c r="B765" t="s">
        <v>274</v>
      </c>
      <c r="C765" s="31">
        <v>45978</v>
      </c>
      <c r="D765" t="s">
        <v>373</v>
      </c>
      <c r="E765" t="s">
        <v>374</v>
      </c>
      <c r="F765" t="s">
        <v>392</v>
      </c>
      <c r="G765" t="s">
        <v>393</v>
      </c>
      <c r="H765" t="s">
        <v>691</v>
      </c>
      <c r="I765" t="s">
        <v>692</v>
      </c>
      <c r="J765">
        <v>5000</v>
      </c>
      <c r="K765">
        <v>55070.1</v>
      </c>
      <c r="L765">
        <v>27055.516049999998</v>
      </c>
      <c r="M765">
        <v>6608.41</v>
      </c>
      <c r="N765">
        <v>11.01402</v>
      </c>
      <c r="O765" s="32">
        <f t="shared" si="187"/>
        <v>48461.69</v>
      </c>
      <c r="P765" s="32">
        <f t="shared" si="188"/>
        <v>21406.173950000004</v>
      </c>
      <c r="Q765">
        <v>767369</v>
      </c>
      <c r="R765" t="s">
        <v>298</v>
      </c>
      <c r="S765" t="s">
        <v>628</v>
      </c>
      <c r="T765" t="str">
        <f t="shared" si="189"/>
        <v>VEN</v>
      </c>
      <c r="U765" t="s">
        <v>629</v>
      </c>
      <c r="V765" s="33">
        <f t="shared" si="190"/>
        <v>55070.1</v>
      </c>
      <c r="W765">
        <f t="shared" si="191"/>
        <v>5000</v>
      </c>
      <c r="X765" s="33">
        <f t="shared" si="192"/>
        <v>48461.69</v>
      </c>
      <c r="Y765" s="33">
        <f t="shared" si="193"/>
        <v>6608.41</v>
      </c>
      <c r="Z765" s="45">
        <f t="shared" si="194"/>
        <v>0.37054906292162182</v>
      </c>
      <c r="AA765" s="33">
        <f t="shared" si="195"/>
        <v>20406.173950000004</v>
      </c>
      <c r="AB765" s="45">
        <f t="shared" si="196"/>
        <v>0.42107846321496428</v>
      </c>
      <c r="AC765" s="33" t="str">
        <f>IFERROR($X765/VLOOKUP(CONCATENATE("USD",C765),[1]GEINDICE!AR$1:AS$65536,2,0),"")</f>
        <v/>
      </c>
      <c r="AD765" s="33" t="str">
        <f>IFERROR($AA765/VLOOKUP(CONCATENATE("USD",C765),[1]GEINDICE!AR$1:AS$65536,2,0),"")</f>
        <v/>
      </c>
      <c r="AE765" s="33" t="str">
        <f>IFERROR($X765/VLOOKUP(CONCATENATE("EUR",C765),[1]GEINDICE!AR$1:AS$65536,2,0),"")</f>
        <v/>
      </c>
      <c r="AF765" s="33" t="str">
        <f>IFERROR($AA765/VLOOKUP(CONCATENATE("EUR",C765),[1]GEINDICE!AR$1:AS$65536,2,0),"")</f>
        <v/>
      </c>
      <c r="AG765" s="48" t="str">
        <f>VLOOKUP(E765,[1]Apresentação!AW$1:AX$65536,2,0)</f>
        <v xml:space="preserve">                    2 - LEATHER AUXILIARIES</v>
      </c>
      <c r="AH765" s="48" t="str">
        <f t="shared" si="197"/>
        <v xml:space="preserve">         5204000043 - NOVALTAN CS BR</v>
      </c>
      <c r="AI765" s="49" t="str">
        <f t="shared" si="198"/>
        <v xml:space="preserve">     L00567 - DURLICOUROS IND E COM DE COUROS, EXP E IMPORTACAO LTDA</v>
      </c>
      <c r="AJ765" t="str">
        <f t="shared" si="199"/>
        <v xml:space="preserve">     90 - SALES</v>
      </c>
      <c r="AK765" t="str">
        <f t="shared" si="200"/>
        <v/>
      </c>
      <c r="AL765">
        <f t="shared" si="201"/>
        <v>11</v>
      </c>
      <c r="AM765" t="str">
        <f t="shared" si="202"/>
        <v>2025 11</v>
      </c>
      <c r="AN765" t="str">
        <f t="shared" si="203"/>
        <v xml:space="preserve">DURLICOUROS </v>
      </c>
    </row>
    <row r="766" spans="1:40" x14ac:dyDescent="0.35">
      <c r="A766">
        <v>84686</v>
      </c>
      <c r="B766" t="s">
        <v>274</v>
      </c>
      <c r="C766" s="31">
        <v>45979</v>
      </c>
      <c r="D766" t="s">
        <v>373</v>
      </c>
      <c r="E766" t="s">
        <v>374</v>
      </c>
      <c r="F766" t="s">
        <v>443</v>
      </c>
      <c r="G766" t="s">
        <v>444</v>
      </c>
      <c r="H766" t="s">
        <v>691</v>
      </c>
      <c r="I766" t="s">
        <v>692</v>
      </c>
      <c r="J766">
        <v>10000</v>
      </c>
      <c r="K766">
        <v>110464.6</v>
      </c>
      <c r="L766">
        <v>54111.032099999997</v>
      </c>
      <c r="M766">
        <v>13255.75</v>
      </c>
      <c r="N766">
        <v>11.04646</v>
      </c>
      <c r="O766" s="32">
        <f t="shared" si="187"/>
        <v>97208.85</v>
      </c>
      <c r="P766" s="32">
        <f t="shared" si="188"/>
        <v>43097.817900000009</v>
      </c>
      <c r="Q766">
        <v>767562</v>
      </c>
      <c r="R766" t="s">
        <v>298</v>
      </c>
      <c r="S766" t="s">
        <v>628</v>
      </c>
      <c r="T766" t="str">
        <f t="shared" si="189"/>
        <v>VEN</v>
      </c>
      <c r="U766" t="s">
        <v>629</v>
      </c>
      <c r="V766" s="33">
        <f t="shared" si="190"/>
        <v>110464.6</v>
      </c>
      <c r="W766">
        <f t="shared" si="191"/>
        <v>10000</v>
      </c>
      <c r="X766" s="33">
        <f t="shared" si="192"/>
        <v>97208.85</v>
      </c>
      <c r="Y766" s="33">
        <f t="shared" si="193"/>
        <v>13255.75</v>
      </c>
      <c r="Z766" s="45">
        <f t="shared" si="194"/>
        <v>0.37204514296887881</v>
      </c>
      <c r="AA766" s="33">
        <f t="shared" si="195"/>
        <v>41097.817900000009</v>
      </c>
      <c r="AB766" s="45">
        <f t="shared" si="196"/>
        <v>0.42277856285718846</v>
      </c>
      <c r="AC766" s="33" t="str">
        <f>IFERROR($X766/VLOOKUP(CONCATENATE("USD",C766),[1]GEINDICE!AR$1:AS$65536,2,0),"")</f>
        <v/>
      </c>
      <c r="AD766" s="33" t="str">
        <f>IFERROR($AA766/VLOOKUP(CONCATENATE("USD",C766),[1]GEINDICE!AR$1:AS$65536,2,0),"")</f>
        <v/>
      </c>
      <c r="AE766" s="33" t="str">
        <f>IFERROR($X766/VLOOKUP(CONCATENATE("EUR",C766),[1]GEINDICE!AR$1:AS$65536,2,0),"")</f>
        <v/>
      </c>
      <c r="AF766" s="33" t="str">
        <f>IFERROR($AA766/VLOOKUP(CONCATENATE("EUR",C766),[1]GEINDICE!AR$1:AS$65536,2,0),"")</f>
        <v/>
      </c>
      <c r="AG766" s="48" t="str">
        <f>VLOOKUP(E766,[1]Apresentação!AW$1:AX$65536,2,0)</f>
        <v xml:space="preserve">                    2 - LEATHER AUXILIARIES</v>
      </c>
      <c r="AH766" s="48" t="str">
        <f t="shared" si="197"/>
        <v xml:space="preserve">         5204000043 - NOVALTAN CS BR</v>
      </c>
      <c r="AI766" s="49" t="str">
        <f t="shared" si="198"/>
        <v xml:space="preserve">     L00021 - VIPOSA S.A</v>
      </c>
      <c r="AJ766" t="str">
        <f t="shared" si="199"/>
        <v xml:space="preserve">     90 - SALES</v>
      </c>
      <c r="AK766" t="str">
        <f t="shared" si="200"/>
        <v/>
      </c>
      <c r="AL766">
        <f t="shared" si="201"/>
        <v>11</v>
      </c>
      <c r="AM766" t="str">
        <f t="shared" si="202"/>
        <v>2025 11</v>
      </c>
      <c r="AN766" t="str">
        <f t="shared" si="203"/>
        <v xml:space="preserve">VIPOSA </v>
      </c>
    </row>
    <row r="767" spans="1:40" x14ac:dyDescent="0.35">
      <c r="A767">
        <v>84689</v>
      </c>
      <c r="B767" t="s">
        <v>274</v>
      </c>
      <c r="C767" s="31">
        <v>45979</v>
      </c>
      <c r="D767" t="s">
        <v>373</v>
      </c>
      <c r="E767" t="s">
        <v>374</v>
      </c>
      <c r="F767" t="s">
        <v>694</v>
      </c>
      <c r="G767" t="s">
        <v>444</v>
      </c>
      <c r="H767" t="s">
        <v>691</v>
      </c>
      <c r="I767" t="s">
        <v>692</v>
      </c>
      <c r="J767">
        <v>5000</v>
      </c>
      <c r="K767">
        <v>52311.4</v>
      </c>
      <c r="L767">
        <v>27055.516049999998</v>
      </c>
      <c r="M767">
        <v>3661.8</v>
      </c>
      <c r="N767">
        <v>10.46228</v>
      </c>
      <c r="O767" s="32">
        <f t="shared" si="187"/>
        <v>48649.599999999999</v>
      </c>
      <c r="P767" s="32">
        <f t="shared" si="188"/>
        <v>21594.08395</v>
      </c>
      <c r="Q767">
        <v>767568</v>
      </c>
      <c r="R767" t="s">
        <v>298</v>
      </c>
      <c r="S767" t="s">
        <v>628</v>
      </c>
      <c r="T767" t="str">
        <f t="shared" si="189"/>
        <v>VEN</v>
      </c>
      <c r="U767" t="s">
        <v>629</v>
      </c>
      <c r="V767" s="33">
        <f t="shared" si="190"/>
        <v>52311.4</v>
      </c>
      <c r="W767">
        <f t="shared" si="191"/>
        <v>5000</v>
      </c>
      <c r="X767" s="33">
        <f t="shared" si="192"/>
        <v>48649.599999999999</v>
      </c>
      <c r="Y767" s="33">
        <f t="shared" si="193"/>
        <v>3661.8</v>
      </c>
      <c r="Z767" s="45">
        <f t="shared" si="194"/>
        <v>0.39368252331231812</v>
      </c>
      <c r="AA767" s="33">
        <f t="shared" si="195"/>
        <v>20594.08395</v>
      </c>
      <c r="AB767" s="45">
        <f t="shared" si="196"/>
        <v>0.42331455859863187</v>
      </c>
      <c r="AC767" s="33" t="str">
        <f>IFERROR($X767/VLOOKUP(CONCATENATE("USD",C767),[1]GEINDICE!AR$1:AS$65536,2,0),"")</f>
        <v/>
      </c>
      <c r="AD767" s="33" t="str">
        <f>IFERROR($AA767/VLOOKUP(CONCATENATE("USD",C767),[1]GEINDICE!AR$1:AS$65536,2,0),"")</f>
        <v/>
      </c>
      <c r="AE767" s="33" t="str">
        <f>IFERROR($X767/VLOOKUP(CONCATENATE("EUR",C767),[1]GEINDICE!AR$1:AS$65536,2,0),"")</f>
        <v/>
      </c>
      <c r="AF767" s="33" t="str">
        <f>IFERROR($AA767/VLOOKUP(CONCATENATE("EUR",C767),[1]GEINDICE!AR$1:AS$65536,2,0),"")</f>
        <v/>
      </c>
      <c r="AG767" s="48" t="str">
        <f>VLOOKUP(E767,[1]Apresentação!AW$1:AX$65536,2,0)</f>
        <v xml:space="preserve">                    2 - LEATHER AUXILIARIES</v>
      </c>
      <c r="AH767" s="48" t="str">
        <f t="shared" si="197"/>
        <v xml:space="preserve">         5204000043 - NOVALTAN CS BR</v>
      </c>
      <c r="AI767" s="49" t="str">
        <f t="shared" si="198"/>
        <v xml:space="preserve">     L00428 - VIPOSA S.A</v>
      </c>
      <c r="AJ767" t="str">
        <f t="shared" si="199"/>
        <v xml:space="preserve">     90 - SALES</v>
      </c>
      <c r="AK767" t="str">
        <f t="shared" si="200"/>
        <v/>
      </c>
      <c r="AL767">
        <f t="shared" si="201"/>
        <v>11</v>
      </c>
      <c r="AM767" t="str">
        <f t="shared" si="202"/>
        <v>2025 11</v>
      </c>
      <c r="AN767" t="str">
        <f t="shared" si="203"/>
        <v xml:space="preserve">VIPOSA </v>
      </c>
    </row>
    <row r="768" spans="1:40" x14ac:dyDescent="0.35">
      <c r="A768">
        <v>84182</v>
      </c>
      <c r="B768" t="s">
        <v>274</v>
      </c>
      <c r="C768" s="31">
        <v>45939</v>
      </c>
      <c r="D768" t="s">
        <v>373</v>
      </c>
      <c r="E768" t="s">
        <v>374</v>
      </c>
      <c r="F768" t="s">
        <v>392</v>
      </c>
      <c r="G768" t="s">
        <v>393</v>
      </c>
      <c r="H768" t="s">
        <v>691</v>
      </c>
      <c r="I768" t="s">
        <v>692</v>
      </c>
      <c r="J768">
        <v>3000</v>
      </c>
      <c r="K768">
        <v>33338.46</v>
      </c>
      <c r="L768">
        <v>15945.14006</v>
      </c>
      <c r="M768">
        <v>1333.54</v>
      </c>
      <c r="N768">
        <v>11.112819999999999</v>
      </c>
      <c r="O768" s="32">
        <f t="shared" si="187"/>
        <v>32004.92</v>
      </c>
      <c r="P768" s="32">
        <f t="shared" si="188"/>
        <v>16059.779939999999</v>
      </c>
      <c r="Q768">
        <v>763808</v>
      </c>
      <c r="R768" t="s">
        <v>281</v>
      </c>
      <c r="S768" t="s">
        <v>631</v>
      </c>
      <c r="T768" t="str">
        <f t="shared" si="189"/>
        <v>VEN</v>
      </c>
      <c r="U768" t="s">
        <v>630</v>
      </c>
      <c r="V768" s="33">
        <f t="shared" si="190"/>
        <v>33338.46</v>
      </c>
      <c r="W768">
        <f t="shared" si="191"/>
        <v>3000</v>
      </c>
      <c r="X768" s="33">
        <f t="shared" si="192"/>
        <v>32004.92</v>
      </c>
      <c r="Y768" s="33">
        <f t="shared" si="193"/>
        <v>1333.54</v>
      </c>
      <c r="Z768" s="45">
        <f t="shared" si="194"/>
        <v>0.46372207774444285</v>
      </c>
      <c r="AA768" s="33">
        <f t="shared" si="195"/>
        <v>15459.779939999999</v>
      </c>
      <c r="AB768" s="45">
        <f t="shared" si="196"/>
        <v>0.48304385513227338</v>
      </c>
      <c r="AC768" s="33">
        <f>IFERROR($X768/VLOOKUP(CONCATENATE("USD",C768),[1]GEINDICE!AR$1:AS$65536,2,0),"")</f>
        <v>5977.9819940976495</v>
      </c>
      <c r="AD768" s="33">
        <f>IFERROR($AA768/VLOOKUP(CONCATENATE("USD",C768),[1]GEINDICE!AR$1:AS$65536,2,0),"")</f>
        <v>2887.6274683402439</v>
      </c>
      <c r="AE768" s="33">
        <f>IFERROR($X768/VLOOKUP(CONCATENATE("EUR",C768),[1]GEINDICE!AR$1:AS$65536,2,0),"")</f>
        <v>5171.2586847632892</v>
      </c>
      <c r="AF768" s="33">
        <f>IFERROR($AA768/VLOOKUP(CONCATENATE("EUR",C768),[1]GEINDICE!AR$1:AS$65536,2,0),"")</f>
        <v>2497.9447309743091</v>
      </c>
      <c r="AG768" s="48" t="str">
        <f>VLOOKUP(E768,[1]Apresentação!AW$1:AX$65536,2,0)</f>
        <v xml:space="preserve">                    2 - LEATHER AUXILIARIES</v>
      </c>
      <c r="AH768" s="48" t="str">
        <f t="shared" si="197"/>
        <v xml:space="preserve">         5204000043 - NOVALTAN CS BR</v>
      </c>
      <c r="AI768" s="49" t="str">
        <f t="shared" si="198"/>
        <v xml:space="preserve">     L00567 - DURLICOUROS IND E COM DE COUROS, EXP E IMPORTACAO LTDA</v>
      </c>
      <c r="AJ768" t="str">
        <f t="shared" si="199"/>
        <v xml:space="preserve">     90 - SALES</v>
      </c>
      <c r="AK768" t="str">
        <f t="shared" si="200"/>
        <v/>
      </c>
      <c r="AL768">
        <f t="shared" si="201"/>
        <v>10</v>
      </c>
      <c r="AM768" t="str">
        <f t="shared" si="202"/>
        <v>2025 10</v>
      </c>
      <c r="AN768" t="str">
        <f t="shared" si="203"/>
        <v xml:space="preserve">DURLICOUROS </v>
      </c>
    </row>
    <row r="769" spans="1:40" x14ac:dyDescent="0.35">
      <c r="A769">
        <v>80837</v>
      </c>
      <c r="B769" t="s">
        <v>274</v>
      </c>
      <c r="C769" s="31">
        <v>45670</v>
      </c>
      <c r="D769" t="s">
        <v>373</v>
      </c>
      <c r="E769" t="s">
        <v>374</v>
      </c>
      <c r="F769" t="s">
        <v>695</v>
      </c>
      <c r="G769" t="s">
        <v>696</v>
      </c>
      <c r="H769" t="s">
        <v>691</v>
      </c>
      <c r="I769" t="s">
        <v>692</v>
      </c>
      <c r="J769">
        <v>20000</v>
      </c>
      <c r="K769">
        <v>222552.2</v>
      </c>
      <c r="L769">
        <v>107459.85721</v>
      </c>
      <c r="M769">
        <v>0</v>
      </c>
      <c r="N769">
        <v>11.127609999999999</v>
      </c>
      <c r="O769" s="32">
        <f t="shared" si="187"/>
        <v>222552.2</v>
      </c>
      <c r="P769" s="32">
        <f t="shared" si="188"/>
        <v>115092.34279000001</v>
      </c>
      <c r="Q769">
        <v>706866</v>
      </c>
      <c r="R769" t="s">
        <v>652</v>
      </c>
      <c r="S769" t="s">
        <v>652</v>
      </c>
      <c r="T769" t="str">
        <f t="shared" si="189"/>
        <v>EXP</v>
      </c>
      <c r="U769" t="s">
        <v>653</v>
      </c>
      <c r="V769" s="33">
        <f t="shared" si="190"/>
        <v>222552.2</v>
      </c>
      <c r="W769">
        <f t="shared" si="191"/>
        <v>20000</v>
      </c>
      <c r="X769" s="33">
        <f t="shared" si="192"/>
        <v>222552.2</v>
      </c>
      <c r="Y769" s="33">
        <f t="shared" si="193"/>
        <v>0</v>
      </c>
      <c r="Z769" s="45">
        <f t="shared" si="194"/>
        <v>0.49917431860929706</v>
      </c>
      <c r="AA769" s="33">
        <f t="shared" si="195"/>
        <v>111092.34279000001</v>
      </c>
      <c r="AB769" s="45">
        <f t="shared" si="196"/>
        <v>0.49917431860929706</v>
      </c>
      <c r="AC769" s="33">
        <f>IFERROR($X769/VLOOKUP(CONCATENATE("USD",C769),[1]GEINDICE!AR$1:AS$65536,2,0),"")</f>
        <v>36436.778598208883</v>
      </c>
      <c r="AD769" s="33">
        <f>IFERROR($AA769/VLOOKUP(CONCATENATE("USD",C769),[1]GEINDICE!AR$1:AS$65536,2,0),"")</f>
        <v>18188.304129078737</v>
      </c>
      <c r="AE769" s="33">
        <f>IFERROR($X769/VLOOKUP(CONCATENATE("EUR",C769),[1]GEINDICE!AR$1:AS$65536,2,0),"")</f>
        <v>35729.546622142305</v>
      </c>
      <c r="AF769" s="33">
        <f>IFERROR($AA769/VLOOKUP(CONCATENATE("EUR",C769),[1]GEINDICE!AR$1:AS$65536,2,0),"")</f>
        <v>17835.272089326998</v>
      </c>
      <c r="AG769" s="48" t="str">
        <f>VLOOKUP(E769,[1]Apresentação!AW$1:AX$65536,2,0)</f>
        <v xml:space="preserve">                    2 - LEATHER AUXILIARIES</v>
      </c>
      <c r="AH769" s="48" t="str">
        <f t="shared" si="197"/>
        <v xml:space="preserve">         5204000043 - NOVALTAN CS BR</v>
      </c>
      <c r="AI769" s="49" t="str">
        <f t="shared" si="198"/>
        <v xml:space="preserve">     L00559 - ZSCHIMMER &amp; SCHWARZ URUGUAY SA DE CV - VC</v>
      </c>
      <c r="AJ769" t="str">
        <f t="shared" si="199"/>
        <v xml:space="preserve">     90 - SALES</v>
      </c>
      <c r="AK769" t="str">
        <f t="shared" si="200"/>
        <v>EXP</v>
      </c>
      <c r="AL769">
        <f t="shared" si="201"/>
        <v>1</v>
      </c>
      <c r="AM769" t="str">
        <f t="shared" si="202"/>
        <v>2025 1</v>
      </c>
      <c r="AN769" t="str">
        <f t="shared" si="203"/>
        <v xml:space="preserve">ZSCHIMMER </v>
      </c>
    </row>
    <row r="770" spans="1:40" x14ac:dyDescent="0.35">
      <c r="A770">
        <v>81664</v>
      </c>
      <c r="B770" t="s">
        <v>274</v>
      </c>
      <c r="C770" s="31">
        <v>45734</v>
      </c>
      <c r="D770" t="s">
        <v>373</v>
      </c>
      <c r="E770" t="s">
        <v>374</v>
      </c>
      <c r="F770" t="s">
        <v>695</v>
      </c>
      <c r="G770" t="s">
        <v>696</v>
      </c>
      <c r="H770" t="s">
        <v>691</v>
      </c>
      <c r="I770" t="s">
        <v>692</v>
      </c>
      <c r="J770">
        <v>20000</v>
      </c>
      <c r="K770">
        <v>208314.4</v>
      </c>
      <c r="L770">
        <v>110055.75307999999</v>
      </c>
      <c r="M770">
        <v>0</v>
      </c>
      <c r="N770">
        <v>10.41572</v>
      </c>
      <c r="O770" s="32">
        <f t="shared" si="187"/>
        <v>208314.4</v>
      </c>
      <c r="P770" s="32">
        <f t="shared" si="188"/>
        <v>98258.646919999999</v>
      </c>
      <c r="Q770">
        <v>719101</v>
      </c>
      <c r="R770" t="s">
        <v>652</v>
      </c>
      <c r="S770" t="s">
        <v>652</v>
      </c>
      <c r="T770" t="str">
        <f t="shared" si="189"/>
        <v>EXP</v>
      </c>
      <c r="U770" t="s">
        <v>653</v>
      </c>
      <c r="V770" s="33">
        <f t="shared" si="190"/>
        <v>208314.4</v>
      </c>
      <c r="W770">
        <f t="shared" si="191"/>
        <v>20000</v>
      </c>
      <c r="X770" s="33">
        <f t="shared" si="192"/>
        <v>208314.4</v>
      </c>
      <c r="Y770" s="33">
        <f t="shared" si="193"/>
        <v>0</v>
      </c>
      <c r="Z770" s="45">
        <f t="shared" si="194"/>
        <v>0.45248262683712698</v>
      </c>
      <c r="AA770" s="33">
        <f t="shared" si="195"/>
        <v>94258.646919999999</v>
      </c>
      <c r="AB770" s="45">
        <f t="shared" si="196"/>
        <v>0.45248262683712698</v>
      </c>
      <c r="AC770" s="33">
        <f>IFERROR($X770/VLOOKUP(CONCATENATE("USD",C770),[1]GEINDICE!AR$1:AS$65536,2,0),"")</f>
        <v>36641.525364103283</v>
      </c>
      <c r="AD770" s="33">
        <f>IFERROR($AA770/VLOOKUP(CONCATENATE("USD",C770),[1]GEINDICE!AR$1:AS$65536,2,0),"")</f>
        <v>16579.65364806867</v>
      </c>
      <c r="AE770" s="33">
        <f>IFERROR($X770/VLOOKUP(CONCATENATE("EUR",C770),[1]GEINDICE!AR$1:AS$65536,2,0),"")</f>
        <v>33533.112262966417</v>
      </c>
      <c r="AF770" s="33">
        <f>IFERROR($AA770/VLOOKUP(CONCATENATE("EUR",C770),[1]GEINDICE!AR$1:AS$65536,2,0),"")</f>
        <v>15173.150722771321</v>
      </c>
      <c r="AG770" s="48" t="str">
        <f>VLOOKUP(E770,[1]Apresentação!AW$1:AX$65536,2,0)</f>
        <v xml:space="preserve">                    2 - LEATHER AUXILIARIES</v>
      </c>
      <c r="AH770" s="48" t="str">
        <f t="shared" si="197"/>
        <v xml:space="preserve">         5204000043 - NOVALTAN CS BR</v>
      </c>
      <c r="AI770" s="49" t="str">
        <f t="shared" si="198"/>
        <v xml:space="preserve">     L00559 - ZSCHIMMER &amp; SCHWARZ URUGUAY SA DE CV - VC</v>
      </c>
      <c r="AJ770" t="str">
        <f t="shared" si="199"/>
        <v xml:space="preserve">     90 - SALES</v>
      </c>
      <c r="AK770" t="str">
        <f t="shared" si="200"/>
        <v>EXP</v>
      </c>
      <c r="AL770">
        <f t="shared" si="201"/>
        <v>3</v>
      </c>
      <c r="AM770" t="str">
        <f t="shared" si="202"/>
        <v>2025 3</v>
      </c>
      <c r="AN770" t="str">
        <f t="shared" si="203"/>
        <v xml:space="preserve">ZSCHIMMER </v>
      </c>
    </row>
    <row r="771" spans="1:40" x14ac:dyDescent="0.35">
      <c r="A771">
        <v>81838</v>
      </c>
      <c r="B771" t="s">
        <v>274</v>
      </c>
      <c r="C771" s="31">
        <v>45747</v>
      </c>
      <c r="D771" t="s">
        <v>373</v>
      </c>
      <c r="E771" t="s">
        <v>374</v>
      </c>
      <c r="F771" t="s">
        <v>695</v>
      </c>
      <c r="G771" t="s">
        <v>696</v>
      </c>
      <c r="H771" t="s">
        <v>691</v>
      </c>
      <c r="I771" t="s">
        <v>692</v>
      </c>
      <c r="J771">
        <v>15000</v>
      </c>
      <c r="K771">
        <v>157652.85</v>
      </c>
      <c r="L771">
        <v>82541.814809999996</v>
      </c>
      <c r="M771">
        <v>0</v>
      </c>
      <c r="N771">
        <v>10.51019</v>
      </c>
      <c r="O771" s="32">
        <f t="shared" si="187"/>
        <v>157652.85</v>
      </c>
      <c r="P771" s="32">
        <f t="shared" si="188"/>
        <v>75111.03519000001</v>
      </c>
      <c r="Q771">
        <v>724170</v>
      </c>
      <c r="R771" t="s">
        <v>652</v>
      </c>
      <c r="S771" t="s">
        <v>652</v>
      </c>
      <c r="T771" t="str">
        <f t="shared" si="189"/>
        <v>EXP</v>
      </c>
      <c r="U771" t="s">
        <v>653</v>
      </c>
      <c r="V771" s="33">
        <f t="shared" si="190"/>
        <v>157652.85</v>
      </c>
      <c r="W771">
        <f t="shared" si="191"/>
        <v>15000</v>
      </c>
      <c r="X771" s="33">
        <f t="shared" si="192"/>
        <v>157652.85</v>
      </c>
      <c r="Y771" s="33">
        <f t="shared" si="193"/>
        <v>0</v>
      </c>
      <c r="Z771" s="45">
        <f t="shared" si="194"/>
        <v>0.45740394284023417</v>
      </c>
      <c r="AA771" s="33">
        <f t="shared" si="195"/>
        <v>72111.03519000001</v>
      </c>
      <c r="AB771" s="45">
        <f t="shared" si="196"/>
        <v>0.45740394284023417</v>
      </c>
      <c r="AC771" s="33">
        <f>IFERROR($X771/VLOOKUP(CONCATENATE("USD",C771),[1]GEINDICE!AR$1:AS$65536,2,0),"")</f>
        <v>27455.130437811291</v>
      </c>
      <c r="AD771" s="33">
        <f>IFERROR($AA771/VLOOKUP(CONCATENATE("USD",C771),[1]GEINDICE!AR$1:AS$65536,2,0),"")</f>
        <v>12558.084913447809</v>
      </c>
      <c r="AE771" s="33">
        <f>IFERROR($X771/VLOOKUP(CONCATENATE("EUR",C771),[1]GEINDICE!AR$1:AS$65536,2,0),"")</f>
        <v>25430.750245995518</v>
      </c>
      <c r="AF771" s="33">
        <f>IFERROR($AA771/VLOOKUP(CONCATENATE("EUR",C771),[1]GEINDICE!AR$1:AS$65536,2,0),"")</f>
        <v>11632.125431903603</v>
      </c>
      <c r="AG771" s="48" t="str">
        <f>VLOOKUP(E771,[1]Apresentação!AW$1:AX$65536,2,0)</f>
        <v xml:space="preserve">                    2 - LEATHER AUXILIARIES</v>
      </c>
      <c r="AH771" s="48" t="str">
        <f t="shared" si="197"/>
        <v xml:space="preserve">         5204000043 - NOVALTAN CS BR</v>
      </c>
      <c r="AI771" s="49" t="str">
        <f t="shared" si="198"/>
        <v xml:space="preserve">     L00559 - ZSCHIMMER &amp; SCHWARZ URUGUAY SA DE CV - VC</v>
      </c>
      <c r="AJ771" t="str">
        <f t="shared" si="199"/>
        <v xml:space="preserve">     90 - SALES</v>
      </c>
      <c r="AK771" t="str">
        <f t="shared" si="200"/>
        <v>EXP</v>
      </c>
      <c r="AL771">
        <f t="shared" si="201"/>
        <v>3</v>
      </c>
      <c r="AM771" t="str">
        <f t="shared" si="202"/>
        <v>2025 3</v>
      </c>
      <c r="AN771" t="str">
        <f t="shared" si="203"/>
        <v xml:space="preserve">ZSCHIMMER </v>
      </c>
    </row>
    <row r="772" spans="1:40" x14ac:dyDescent="0.35">
      <c r="A772">
        <v>81118</v>
      </c>
      <c r="B772" t="s">
        <v>274</v>
      </c>
      <c r="C772" s="31">
        <v>45691</v>
      </c>
      <c r="D772" t="s">
        <v>373</v>
      </c>
      <c r="E772" t="s">
        <v>374</v>
      </c>
      <c r="F772" t="s">
        <v>695</v>
      </c>
      <c r="G772" t="s">
        <v>696</v>
      </c>
      <c r="H772" t="s">
        <v>691</v>
      </c>
      <c r="I772" t="s">
        <v>692</v>
      </c>
      <c r="J772">
        <v>20000</v>
      </c>
      <c r="K772">
        <v>212784.4</v>
      </c>
      <c r="L772">
        <v>105800.67110000001</v>
      </c>
      <c r="M772">
        <v>0</v>
      </c>
      <c r="N772">
        <v>10.63922</v>
      </c>
      <c r="O772" s="32">
        <f t="shared" ref="O772:O835" si="204">$K772-$Y772</f>
        <v>212784.4</v>
      </c>
      <c r="P772" s="32">
        <f t="shared" ref="P772:P835" si="205">($O772-$L772)</f>
        <v>106983.72889999999</v>
      </c>
      <c r="Q772">
        <v>708919</v>
      </c>
      <c r="R772" t="s">
        <v>652</v>
      </c>
      <c r="S772" t="s">
        <v>652</v>
      </c>
      <c r="T772" t="str">
        <f t="shared" ref="T772:T835" si="206">MID($U772,1,3)</f>
        <v>EXP</v>
      </c>
      <c r="U772" t="s">
        <v>653</v>
      </c>
      <c r="V772" s="33">
        <f t="shared" ref="V772:V835" si="207">IF($T772="DEV",-$K772,$K772)</f>
        <v>212784.4</v>
      </c>
      <c r="W772">
        <f t="shared" ref="W772:W835" si="208">IF($T772="DEV",-$J772,$J772)</f>
        <v>20000</v>
      </c>
      <c r="X772" s="33">
        <f t="shared" ref="X772:X835" si="209">$V772-$Y772</f>
        <v>212784.4</v>
      </c>
      <c r="Y772" s="33">
        <f t="shared" ref="Y772:Y835" si="210">IF(A772=59876,M772,IF(A772=59868,M772,IF(R772="6111",((K772*0.12)+M772),IF(T772="DEV",-M772,M772))))</f>
        <v>0</v>
      </c>
      <c r="Z772" s="45">
        <f t="shared" ref="Z772:Z835" si="211">IFERROR($AA772/$V772,0)</f>
        <v>0.48398157430713901</v>
      </c>
      <c r="AA772" s="33">
        <f t="shared" ref="AA772:AA835" si="212">IF(VLOOKUP(AL772,AR:AS,2,0)="sim",IF($T772="DEV",($X772-$L772),$P772)-(0.2*W772),IF(VLOOKUP(AL772,AR:AS,2,0)="OK",IF($T772="DEV",($X772-$L772),$P772)-(0.2*W772),IF($T772="DEV",($X772-$L772),$P772)))</f>
        <v>102983.72889999999</v>
      </c>
      <c r="AB772" s="45">
        <f t="shared" ref="AB772:AB835" si="213">IFERROR($AA772/$X772,0)</f>
        <v>0.48398157430713901</v>
      </c>
      <c r="AC772" s="33">
        <f>IFERROR($X772/VLOOKUP(CONCATENATE("USD",C772),[1]GEINDICE!AR$1:AS$65536,2,0),"")</f>
        <v>36257.501661356</v>
      </c>
      <c r="AD772" s="33">
        <f>IFERROR($AA772/VLOOKUP(CONCATENATE("USD",C772),[1]GEINDICE!AR$1:AS$65536,2,0),"")</f>
        <v>17547.962734506786</v>
      </c>
      <c r="AE772" s="33">
        <f>IFERROR($X772/VLOOKUP(CONCATENATE("EUR",C772),[1]GEINDICE!AR$1:AS$65536,2,0),"")</f>
        <v>35153.543697340159</v>
      </c>
      <c r="AF772" s="33">
        <f>IFERROR($AA772/VLOOKUP(CONCATENATE("EUR",C772),[1]GEINDICE!AR$1:AS$65536,2,0),"")</f>
        <v>17013.667421113496</v>
      </c>
      <c r="AG772" s="48" t="str">
        <f>VLOOKUP(E772,[1]Apresentação!AW$1:AX$65536,2,0)</f>
        <v xml:space="preserve">                    2 - LEATHER AUXILIARIES</v>
      </c>
      <c r="AH772" s="48" t="str">
        <f t="shared" ref="AH772:AH835" si="214">CONCATENATE("         ",H772," - ",I772)</f>
        <v xml:space="preserve">         5204000043 - NOVALTAN CS BR</v>
      </c>
      <c r="AI772" s="49" t="str">
        <f t="shared" ref="AI772:AI835" si="215">CONCATENATE("     ",F772," - ",G772)</f>
        <v xml:space="preserve">     L00559 - ZSCHIMMER &amp; SCHWARZ URUGUAY SA DE CV - VC</v>
      </c>
      <c r="AJ772" t="str">
        <f t="shared" ref="AJ772:AJ835" si="216">IF(RIGHT(I772,2)="BR","     90 - SALES","     93 - RESALES")</f>
        <v xml:space="preserve">     90 - SALES</v>
      </c>
      <c r="AK772" t="str">
        <f t="shared" ref="AK772:AK835" si="217">IF(R772="3201","EXP",IF(R772="7101","EXP",""))</f>
        <v>EXP</v>
      </c>
      <c r="AL772">
        <f t="shared" ref="AL772:AL835" si="218">VLOOKUP(MONTH(C772),AQ:AR,2,0)</f>
        <v>2</v>
      </c>
      <c r="AM772" t="str">
        <f t="shared" ref="AM772:AM835" si="219">CONCATENATE(YEAR(C772)," ",MONTH(C772))</f>
        <v>2025 2</v>
      </c>
      <c r="AN772" t="str">
        <f t="shared" ref="AN772:AN835" si="220">MID(G772,1,SEARCH(" ",G772,1))</f>
        <v xml:space="preserve">ZSCHIMMER </v>
      </c>
    </row>
    <row r="773" spans="1:40" x14ac:dyDescent="0.35">
      <c r="A773">
        <v>81521</v>
      </c>
      <c r="B773" t="s">
        <v>274</v>
      </c>
      <c r="C773" s="31">
        <v>45722</v>
      </c>
      <c r="D773" t="s">
        <v>373</v>
      </c>
      <c r="E773" t="s">
        <v>374</v>
      </c>
      <c r="F773" t="s">
        <v>695</v>
      </c>
      <c r="G773" t="s">
        <v>696</v>
      </c>
      <c r="H773" t="s">
        <v>691</v>
      </c>
      <c r="I773" t="s">
        <v>692</v>
      </c>
      <c r="J773">
        <v>10000</v>
      </c>
      <c r="K773">
        <v>105682.7</v>
      </c>
      <c r="L773">
        <v>53690.694459999999</v>
      </c>
      <c r="M773">
        <v>0</v>
      </c>
      <c r="N773">
        <v>10.56827</v>
      </c>
      <c r="O773" s="32">
        <f t="shared" si="204"/>
        <v>105682.7</v>
      </c>
      <c r="P773" s="32">
        <f t="shared" si="205"/>
        <v>51992.005539999998</v>
      </c>
      <c r="Q773">
        <v>714642</v>
      </c>
      <c r="R773" t="s">
        <v>652</v>
      </c>
      <c r="S773" t="s">
        <v>652</v>
      </c>
      <c r="T773" t="str">
        <f t="shared" si="206"/>
        <v>EXP</v>
      </c>
      <c r="U773" t="s">
        <v>653</v>
      </c>
      <c r="V773" s="33">
        <f t="shared" si="207"/>
        <v>105682.7</v>
      </c>
      <c r="W773">
        <f t="shared" si="208"/>
        <v>10000</v>
      </c>
      <c r="X773" s="33">
        <f t="shared" si="209"/>
        <v>105682.7</v>
      </c>
      <c r="Y773" s="33">
        <f t="shared" si="210"/>
        <v>0</v>
      </c>
      <c r="Z773" s="45">
        <f t="shared" si="211"/>
        <v>0.47303868599117926</v>
      </c>
      <c r="AA773" s="33">
        <f t="shared" si="212"/>
        <v>49992.005539999998</v>
      </c>
      <c r="AB773" s="45">
        <f t="shared" si="213"/>
        <v>0.47303868599117926</v>
      </c>
      <c r="AC773" s="33">
        <f>IFERROR($X773/VLOOKUP(CONCATENATE("USD",C773),[1]GEINDICE!AR$1:AS$65536,2,0),"")</f>
        <v>18383.116770164728</v>
      </c>
      <c r="AD773" s="33">
        <f>IFERROR($AA773/VLOOKUP(CONCATENATE("USD",C773),[1]GEINDICE!AR$1:AS$65536,2,0),"")</f>
        <v>8695.9254013811333</v>
      </c>
      <c r="AE773" s="33">
        <f>IFERROR($X773/VLOOKUP(CONCATENATE("EUR",C773),[1]GEINDICE!AR$1:AS$65536,2,0),"")</f>
        <v>16992.973372781064</v>
      </c>
      <c r="AF773" s="33">
        <f>IFERROR($AA773/VLOOKUP(CONCATENATE("EUR",C773),[1]GEINDICE!AR$1:AS$65536,2,0),"")</f>
        <v>8038.3337953434511</v>
      </c>
      <c r="AG773" s="48" t="str">
        <f>VLOOKUP(E773,[1]Apresentação!AW$1:AX$65536,2,0)</f>
        <v xml:space="preserve">                    2 - LEATHER AUXILIARIES</v>
      </c>
      <c r="AH773" s="48" t="str">
        <f t="shared" si="214"/>
        <v xml:space="preserve">         5204000043 - NOVALTAN CS BR</v>
      </c>
      <c r="AI773" s="49" t="str">
        <f t="shared" si="215"/>
        <v xml:space="preserve">     L00559 - ZSCHIMMER &amp; SCHWARZ URUGUAY SA DE CV - VC</v>
      </c>
      <c r="AJ773" t="str">
        <f t="shared" si="216"/>
        <v xml:space="preserve">     90 - SALES</v>
      </c>
      <c r="AK773" t="str">
        <f t="shared" si="217"/>
        <v>EXP</v>
      </c>
      <c r="AL773">
        <f t="shared" si="218"/>
        <v>3</v>
      </c>
      <c r="AM773" t="str">
        <f t="shared" si="219"/>
        <v>2025 3</v>
      </c>
      <c r="AN773" t="str">
        <f t="shared" si="220"/>
        <v xml:space="preserve">ZSCHIMMER </v>
      </c>
    </row>
    <row r="774" spans="1:40" x14ac:dyDescent="0.35">
      <c r="A774">
        <v>82196</v>
      </c>
      <c r="B774" t="s">
        <v>274</v>
      </c>
      <c r="C774" s="31">
        <v>45775</v>
      </c>
      <c r="D774" t="s">
        <v>373</v>
      </c>
      <c r="E774" t="s">
        <v>374</v>
      </c>
      <c r="F774" t="s">
        <v>695</v>
      </c>
      <c r="G774" t="s">
        <v>696</v>
      </c>
      <c r="H774" t="s">
        <v>691</v>
      </c>
      <c r="I774" t="s">
        <v>692</v>
      </c>
      <c r="J774">
        <v>20000</v>
      </c>
      <c r="K774">
        <v>207329.4</v>
      </c>
      <c r="L774">
        <v>110692.42372000001</v>
      </c>
      <c r="M774">
        <v>0</v>
      </c>
      <c r="N774">
        <v>10.36647</v>
      </c>
      <c r="O774" s="32">
        <f t="shared" si="204"/>
        <v>207329.4</v>
      </c>
      <c r="P774" s="32">
        <f t="shared" si="205"/>
        <v>96636.976279999988</v>
      </c>
      <c r="Q774">
        <v>734328</v>
      </c>
      <c r="R774" t="s">
        <v>652</v>
      </c>
      <c r="S774" t="s">
        <v>652</v>
      </c>
      <c r="T774" t="str">
        <f t="shared" si="206"/>
        <v>EXP</v>
      </c>
      <c r="U774" t="s">
        <v>653</v>
      </c>
      <c r="V774" s="33">
        <f t="shared" si="207"/>
        <v>207329.4</v>
      </c>
      <c r="W774">
        <f t="shared" si="208"/>
        <v>20000</v>
      </c>
      <c r="X774" s="33">
        <f t="shared" si="209"/>
        <v>207329.4</v>
      </c>
      <c r="Y774" s="33">
        <f t="shared" si="210"/>
        <v>0</v>
      </c>
      <c r="Z774" s="45">
        <f t="shared" si="211"/>
        <v>0.44681061287014767</v>
      </c>
      <c r="AA774" s="33">
        <f t="shared" si="212"/>
        <v>92636.976279999988</v>
      </c>
      <c r="AB774" s="45">
        <f t="shared" si="213"/>
        <v>0.44681061287014767</v>
      </c>
      <c r="AC774" s="33">
        <f>IFERROR($X774/VLOOKUP(CONCATENATE("USD",C774),[1]GEINDICE!AR$1:AS$65536,2,0),"")</f>
        <v>36578.28902101233</v>
      </c>
      <c r="AD774" s="33">
        <f>IFERROR($AA774/VLOOKUP(CONCATENATE("USD",C774),[1]GEINDICE!AR$1:AS$65536,2,0),"")</f>
        <v>16343.567735219913</v>
      </c>
      <c r="AE774" s="33">
        <f>IFERROR($X774/VLOOKUP(CONCATENATE("EUR",C774),[1]GEINDICE!AR$1:AS$65536,2,0),"")</f>
        <v>32122.677904652712</v>
      </c>
      <c r="AF774" s="33">
        <f>IFERROR($AA774/VLOOKUP(CONCATENATE("EUR",C774),[1]GEINDICE!AR$1:AS$65536,2,0),"")</f>
        <v>14352.753401608228</v>
      </c>
      <c r="AG774" s="48" t="str">
        <f>VLOOKUP(E774,[1]Apresentação!AW$1:AX$65536,2,0)</f>
        <v xml:space="preserve">                    2 - LEATHER AUXILIARIES</v>
      </c>
      <c r="AH774" s="48" t="str">
        <f t="shared" si="214"/>
        <v xml:space="preserve">         5204000043 - NOVALTAN CS BR</v>
      </c>
      <c r="AI774" s="49" t="str">
        <f t="shared" si="215"/>
        <v xml:space="preserve">     L00559 - ZSCHIMMER &amp; SCHWARZ URUGUAY SA DE CV - VC</v>
      </c>
      <c r="AJ774" t="str">
        <f t="shared" si="216"/>
        <v xml:space="preserve">     90 - SALES</v>
      </c>
      <c r="AK774" t="str">
        <f t="shared" si="217"/>
        <v>EXP</v>
      </c>
      <c r="AL774">
        <f t="shared" si="218"/>
        <v>4</v>
      </c>
      <c r="AM774" t="str">
        <f t="shared" si="219"/>
        <v>2025 4</v>
      </c>
      <c r="AN774" t="str">
        <f t="shared" si="220"/>
        <v xml:space="preserve">ZSCHIMMER </v>
      </c>
    </row>
    <row r="775" spans="1:40" x14ac:dyDescent="0.35">
      <c r="A775">
        <v>82620</v>
      </c>
      <c r="B775" t="s">
        <v>274</v>
      </c>
      <c r="C775" s="31">
        <v>45810</v>
      </c>
      <c r="D775" t="s">
        <v>373</v>
      </c>
      <c r="E775" t="s">
        <v>374</v>
      </c>
      <c r="F775" t="s">
        <v>695</v>
      </c>
      <c r="G775" t="s">
        <v>696</v>
      </c>
      <c r="H775" t="s">
        <v>691</v>
      </c>
      <c r="I775" t="s">
        <v>692</v>
      </c>
      <c r="J775">
        <v>20000</v>
      </c>
      <c r="K775">
        <v>201568.80000000002</v>
      </c>
      <c r="L775">
        <v>112381.06017</v>
      </c>
      <c r="M775">
        <v>0</v>
      </c>
      <c r="N775">
        <v>10.078439999999999</v>
      </c>
      <c r="O775" s="32">
        <f t="shared" si="204"/>
        <v>201568.80000000002</v>
      </c>
      <c r="P775" s="32">
        <f t="shared" si="205"/>
        <v>89187.73983000002</v>
      </c>
      <c r="Q775">
        <v>740200</v>
      </c>
      <c r="R775" t="s">
        <v>652</v>
      </c>
      <c r="S775" t="s">
        <v>652</v>
      </c>
      <c r="T775" t="str">
        <f t="shared" si="206"/>
        <v>EXP</v>
      </c>
      <c r="U775" t="s">
        <v>653</v>
      </c>
      <c r="V775" s="33">
        <f t="shared" si="207"/>
        <v>201568.80000000002</v>
      </c>
      <c r="W775">
        <f t="shared" si="208"/>
        <v>20000</v>
      </c>
      <c r="X775" s="33">
        <f t="shared" si="209"/>
        <v>201568.80000000002</v>
      </c>
      <c r="Y775" s="33">
        <f t="shared" si="210"/>
        <v>0</v>
      </c>
      <c r="Z775" s="45">
        <f t="shared" si="211"/>
        <v>0.42262363932314928</v>
      </c>
      <c r="AA775" s="33">
        <f t="shared" si="212"/>
        <v>85187.73983000002</v>
      </c>
      <c r="AB775" s="45">
        <f t="shared" si="213"/>
        <v>0.42262363932314928</v>
      </c>
      <c r="AC775" s="33">
        <f>IFERROR($X775/VLOOKUP(CONCATENATE("USD",C775),[1]GEINDICE!AR$1:AS$65536,2,0),"")</f>
        <v>35402.075978713314</v>
      </c>
      <c r="AD775" s="33">
        <f>IFERROR($AA775/VLOOKUP(CONCATENATE("USD",C775),[1]GEINDICE!AR$1:AS$65536,2,0),"")</f>
        <v>14961.754189718462</v>
      </c>
      <c r="AE775" s="33">
        <f>IFERROR($X775/VLOOKUP(CONCATENATE("EUR",C775),[1]GEINDICE!AR$1:AS$65536,2,0),"")</f>
        <v>30970.085273104403</v>
      </c>
      <c r="AF775" s="33">
        <f>IFERROR($AA775/VLOOKUP(CONCATENATE("EUR",C775),[1]GEINDICE!AR$1:AS$65536,2,0),"")</f>
        <v>13088.690148267651</v>
      </c>
      <c r="AG775" s="48" t="str">
        <f>VLOOKUP(E775,[1]Apresentação!AW$1:AX$65536,2,0)</f>
        <v xml:space="preserve">                    2 - LEATHER AUXILIARIES</v>
      </c>
      <c r="AH775" s="48" t="str">
        <f t="shared" si="214"/>
        <v xml:space="preserve">         5204000043 - NOVALTAN CS BR</v>
      </c>
      <c r="AI775" s="49" t="str">
        <f t="shared" si="215"/>
        <v xml:space="preserve">     L00559 - ZSCHIMMER &amp; SCHWARZ URUGUAY SA DE CV - VC</v>
      </c>
      <c r="AJ775" t="str">
        <f t="shared" si="216"/>
        <v xml:space="preserve">     90 - SALES</v>
      </c>
      <c r="AK775" t="str">
        <f t="shared" si="217"/>
        <v>EXP</v>
      </c>
      <c r="AL775">
        <f t="shared" si="218"/>
        <v>6</v>
      </c>
      <c r="AM775" t="str">
        <f t="shared" si="219"/>
        <v>2025 6</v>
      </c>
      <c r="AN775" t="str">
        <f t="shared" si="220"/>
        <v xml:space="preserve">ZSCHIMMER </v>
      </c>
    </row>
    <row r="776" spans="1:40" x14ac:dyDescent="0.35">
      <c r="A776">
        <v>82451</v>
      </c>
      <c r="B776" t="s">
        <v>274</v>
      </c>
      <c r="C776" s="31">
        <v>45796</v>
      </c>
      <c r="D776" t="s">
        <v>373</v>
      </c>
      <c r="E776" t="s">
        <v>374</v>
      </c>
      <c r="F776" t="s">
        <v>695</v>
      </c>
      <c r="G776" t="s">
        <v>696</v>
      </c>
      <c r="H776" t="s">
        <v>691</v>
      </c>
      <c r="I776" t="s">
        <v>692</v>
      </c>
      <c r="J776">
        <v>10000</v>
      </c>
      <c r="K776">
        <v>100008.90000000001</v>
      </c>
      <c r="L776">
        <v>56004.277430000002</v>
      </c>
      <c r="M776">
        <v>0</v>
      </c>
      <c r="N776">
        <v>10.00089</v>
      </c>
      <c r="O776" s="32">
        <f t="shared" si="204"/>
        <v>100008.90000000001</v>
      </c>
      <c r="P776" s="32">
        <f t="shared" si="205"/>
        <v>44004.622570000007</v>
      </c>
      <c r="Q776">
        <v>738994</v>
      </c>
      <c r="R776" t="s">
        <v>652</v>
      </c>
      <c r="S776" t="s">
        <v>652</v>
      </c>
      <c r="T776" t="str">
        <f t="shared" si="206"/>
        <v>EXP</v>
      </c>
      <c r="U776" t="s">
        <v>653</v>
      </c>
      <c r="V776" s="33">
        <f t="shared" si="207"/>
        <v>100008.90000000001</v>
      </c>
      <c r="W776">
        <f t="shared" si="208"/>
        <v>10000</v>
      </c>
      <c r="X776" s="33">
        <f t="shared" si="209"/>
        <v>100008.90000000001</v>
      </c>
      <c r="Y776" s="33">
        <f t="shared" si="210"/>
        <v>0</v>
      </c>
      <c r="Z776" s="45">
        <f t="shared" si="211"/>
        <v>0.42000884491280277</v>
      </c>
      <c r="AA776" s="33">
        <f t="shared" si="212"/>
        <v>42004.622570000007</v>
      </c>
      <c r="AB776" s="45">
        <f t="shared" si="213"/>
        <v>0.42000884491280277</v>
      </c>
      <c r="AC776" s="33">
        <f>IFERROR($X776/VLOOKUP(CONCATENATE("USD",C776),[1]GEINDICE!AR$1:AS$65536,2,0),"")</f>
        <v>17672.227032567014</v>
      </c>
      <c r="AD776" s="33">
        <f>IFERROR($AA776/VLOOKUP(CONCATENATE("USD",C776),[1]GEINDICE!AR$1:AS$65536,2,0),"")</f>
        <v>7422.4916629852805</v>
      </c>
      <c r="AE776" s="33">
        <f>IFERROR($X776/VLOOKUP(CONCATENATE("EUR",C776),[1]GEINDICE!AR$1:AS$65536,2,0),"")</f>
        <v>15726.895315374817</v>
      </c>
      <c r="AF776" s="33">
        <f>IFERROR($AA776/VLOOKUP(CONCATENATE("EUR",C776),[1]GEINDICE!AR$1:AS$65536,2,0),"")</f>
        <v>6605.4351354751461</v>
      </c>
      <c r="AG776" s="48" t="str">
        <f>VLOOKUP(E776,[1]Apresentação!AW$1:AX$65536,2,0)</f>
        <v xml:space="preserve">                    2 - LEATHER AUXILIARIES</v>
      </c>
      <c r="AH776" s="48" t="str">
        <f t="shared" si="214"/>
        <v xml:space="preserve">         5204000043 - NOVALTAN CS BR</v>
      </c>
      <c r="AI776" s="49" t="str">
        <f t="shared" si="215"/>
        <v xml:space="preserve">     L00559 - ZSCHIMMER &amp; SCHWARZ URUGUAY SA DE CV - VC</v>
      </c>
      <c r="AJ776" t="str">
        <f t="shared" si="216"/>
        <v xml:space="preserve">     90 - SALES</v>
      </c>
      <c r="AK776" t="str">
        <f t="shared" si="217"/>
        <v>EXP</v>
      </c>
      <c r="AL776">
        <f t="shared" si="218"/>
        <v>5</v>
      </c>
      <c r="AM776" t="str">
        <f t="shared" si="219"/>
        <v>2025 5</v>
      </c>
      <c r="AN776" t="str">
        <f t="shared" si="220"/>
        <v xml:space="preserve">ZSCHIMMER </v>
      </c>
    </row>
    <row r="777" spans="1:40" x14ac:dyDescent="0.35">
      <c r="A777">
        <v>83703</v>
      </c>
      <c r="B777" t="s">
        <v>274</v>
      </c>
      <c r="C777" s="31">
        <v>45901</v>
      </c>
      <c r="D777" t="s">
        <v>373</v>
      </c>
      <c r="E777" t="s">
        <v>374</v>
      </c>
      <c r="F777" t="s">
        <v>695</v>
      </c>
      <c r="G777" t="s">
        <v>696</v>
      </c>
      <c r="H777" t="s">
        <v>691</v>
      </c>
      <c r="I777" t="s">
        <v>692</v>
      </c>
      <c r="J777">
        <v>15000</v>
      </c>
      <c r="K777">
        <v>142923.45000000001</v>
      </c>
      <c r="L777">
        <v>83609.289170000004</v>
      </c>
      <c r="M777">
        <v>0</v>
      </c>
      <c r="N777">
        <v>9.5282299999999989</v>
      </c>
      <c r="O777" s="32">
        <f t="shared" si="204"/>
        <v>142923.45000000001</v>
      </c>
      <c r="P777" s="32">
        <f t="shared" si="205"/>
        <v>59314.160830000008</v>
      </c>
      <c r="Q777">
        <v>760262</v>
      </c>
      <c r="R777" t="s">
        <v>652</v>
      </c>
      <c r="S777" t="s">
        <v>652</v>
      </c>
      <c r="T777" t="str">
        <f t="shared" si="206"/>
        <v>EXP</v>
      </c>
      <c r="U777" t="s">
        <v>653</v>
      </c>
      <c r="V777" s="33">
        <f t="shared" si="207"/>
        <v>142923.45000000001</v>
      </c>
      <c r="W777">
        <f t="shared" si="208"/>
        <v>15000</v>
      </c>
      <c r="X777" s="33">
        <f t="shared" si="209"/>
        <v>142923.45000000001</v>
      </c>
      <c r="Y777" s="33">
        <f t="shared" si="210"/>
        <v>0</v>
      </c>
      <c r="Z777" s="45">
        <f t="shared" si="211"/>
        <v>0.39401624317073231</v>
      </c>
      <c r="AA777" s="33">
        <f t="shared" si="212"/>
        <v>56314.160830000008</v>
      </c>
      <c r="AB777" s="45">
        <f t="shared" si="213"/>
        <v>0.39401624317073231</v>
      </c>
      <c r="AC777" s="33">
        <f>IFERROR($X777/VLOOKUP(CONCATENATE("USD",C777),[1]GEINDICE!AR$1:AS$65536,2,0),"")</f>
        <v>26283.322299459342</v>
      </c>
      <c r="AD777" s="33">
        <f>IFERROR($AA777/VLOOKUP(CONCATENATE("USD",C777),[1]GEINDICE!AR$1:AS$65536,2,0),"")</f>
        <v>10356.055910478504</v>
      </c>
      <c r="AE777" s="33">
        <f>IFERROR($X777/VLOOKUP(CONCATENATE("EUR",C777),[1]GEINDICE!AR$1:AS$65536,2,0),"")</f>
        <v>22462.351480480294</v>
      </c>
      <c r="AF777" s="33">
        <f>IFERROR($AA777/VLOOKUP(CONCATENATE("EUR",C777),[1]GEINDICE!AR$1:AS$65536,2,0),"")</f>
        <v>8850.5313431193827</v>
      </c>
      <c r="AG777" s="48" t="str">
        <f>VLOOKUP(E777,[1]Apresentação!AW$1:AX$65536,2,0)</f>
        <v xml:space="preserve">                    2 - LEATHER AUXILIARIES</v>
      </c>
      <c r="AH777" s="48" t="str">
        <f t="shared" si="214"/>
        <v xml:space="preserve">         5204000043 - NOVALTAN CS BR</v>
      </c>
      <c r="AI777" s="49" t="str">
        <f t="shared" si="215"/>
        <v xml:space="preserve">     L00559 - ZSCHIMMER &amp; SCHWARZ URUGUAY SA DE CV - VC</v>
      </c>
      <c r="AJ777" t="str">
        <f t="shared" si="216"/>
        <v xml:space="preserve">     90 - SALES</v>
      </c>
      <c r="AK777" t="str">
        <f t="shared" si="217"/>
        <v>EXP</v>
      </c>
      <c r="AL777">
        <f t="shared" si="218"/>
        <v>9</v>
      </c>
      <c r="AM777" t="str">
        <f t="shared" si="219"/>
        <v>2025 9</v>
      </c>
      <c r="AN777" t="str">
        <f t="shared" si="220"/>
        <v xml:space="preserve">ZSCHIMMER </v>
      </c>
    </row>
    <row r="778" spans="1:40" x14ac:dyDescent="0.35">
      <c r="A778">
        <v>83199</v>
      </c>
      <c r="B778" t="s">
        <v>274</v>
      </c>
      <c r="C778" s="31">
        <v>45859</v>
      </c>
      <c r="D778" t="s">
        <v>373</v>
      </c>
      <c r="E778" t="s">
        <v>374</v>
      </c>
      <c r="F778" t="s">
        <v>695</v>
      </c>
      <c r="G778" t="s">
        <v>696</v>
      </c>
      <c r="H778" t="s">
        <v>691</v>
      </c>
      <c r="I778" t="s">
        <v>692</v>
      </c>
      <c r="J778">
        <v>10000</v>
      </c>
      <c r="K778">
        <v>98400</v>
      </c>
      <c r="L778">
        <v>56075.31048</v>
      </c>
      <c r="M778">
        <v>0</v>
      </c>
      <c r="N778">
        <v>9.84</v>
      </c>
      <c r="O778" s="32">
        <f t="shared" si="204"/>
        <v>98400</v>
      </c>
      <c r="P778" s="32">
        <f t="shared" si="205"/>
        <v>42324.68952</v>
      </c>
      <c r="Q778">
        <v>744361</v>
      </c>
      <c r="R778" t="s">
        <v>652</v>
      </c>
      <c r="S778" t="s">
        <v>652</v>
      </c>
      <c r="T778" t="str">
        <f t="shared" si="206"/>
        <v>EXP</v>
      </c>
      <c r="U778" t="s">
        <v>653</v>
      </c>
      <c r="V778" s="33">
        <f t="shared" si="207"/>
        <v>98400</v>
      </c>
      <c r="W778">
        <f t="shared" si="208"/>
        <v>10000</v>
      </c>
      <c r="X778" s="33">
        <f t="shared" si="209"/>
        <v>98400</v>
      </c>
      <c r="Y778" s="33">
        <f t="shared" si="210"/>
        <v>0</v>
      </c>
      <c r="Z778" s="45">
        <f t="shared" si="211"/>
        <v>0.40980375528455282</v>
      </c>
      <c r="AA778" s="33">
        <f t="shared" si="212"/>
        <v>40324.68952</v>
      </c>
      <c r="AB778" s="45">
        <f t="shared" si="213"/>
        <v>0.40980375528455282</v>
      </c>
      <c r="AC778" s="33">
        <f>IFERROR($X778/VLOOKUP(CONCATENATE("USD",C778),[1]GEINDICE!AR$1:AS$65536,2,0),"")</f>
        <v>17689.887640449437</v>
      </c>
      <c r="AD778" s="33">
        <f>IFERROR($AA778/VLOOKUP(CONCATENATE("USD",C778),[1]GEINDICE!AR$1:AS$65536,2,0),"")</f>
        <v>7249.3823856179779</v>
      </c>
      <c r="AE778" s="33">
        <f>IFERROR($X778/VLOOKUP(CONCATENATE("EUR",C778),[1]GEINDICE!AR$1:AS$65536,2,0),"")</f>
        <v>15113.118002119521</v>
      </c>
      <c r="AF778" s="33">
        <f>IFERROR($AA778/VLOOKUP(CONCATENATE("EUR",C778),[1]GEINDICE!AR$1:AS$65536,2,0),"")</f>
        <v>6193.4125113271584</v>
      </c>
      <c r="AG778" s="48" t="str">
        <f>VLOOKUP(E778,[1]Apresentação!AW$1:AX$65536,2,0)</f>
        <v xml:space="preserve">                    2 - LEATHER AUXILIARIES</v>
      </c>
      <c r="AH778" s="48" t="str">
        <f t="shared" si="214"/>
        <v xml:space="preserve">         5204000043 - NOVALTAN CS BR</v>
      </c>
      <c r="AI778" s="49" t="str">
        <f t="shared" si="215"/>
        <v xml:space="preserve">     L00559 - ZSCHIMMER &amp; SCHWARZ URUGUAY SA DE CV - VC</v>
      </c>
      <c r="AJ778" t="str">
        <f t="shared" si="216"/>
        <v xml:space="preserve">     90 - SALES</v>
      </c>
      <c r="AK778" t="str">
        <f t="shared" si="217"/>
        <v>EXP</v>
      </c>
      <c r="AL778">
        <f t="shared" si="218"/>
        <v>7</v>
      </c>
      <c r="AM778" t="str">
        <f t="shared" si="219"/>
        <v>2025 7</v>
      </c>
      <c r="AN778" t="str">
        <f t="shared" si="220"/>
        <v xml:space="preserve">ZSCHIMMER </v>
      </c>
    </row>
    <row r="779" spans="1:40" x14ac:dyDescent="0.35">
      <c r="A779">
        <v>83536</v>
      </c>
      <c r="B779" t="s">
        <v>274</v>
      </c>
      <c r="C779" s="31">
        <v>45887</v>
      </c>
      <c r="D779" t="s">
        <v>373</v>
      </c>
      <c r="E779" t="s">
        <v>374</v>
      </c>
      <c r="F779" t="s">
        <v>695</v>
      </c>
      <c r="G779" t="s">
        <v>696</v>
      </c>
      <c r="H779" t="s">
        <v>691</v>
      </c>
      <c r="I779" t="s">
        <v>692</v>
      </c>
      <c r="J779">
        <v>20000</v>
      </c>
      <c r="K779">
        <v>190353.80000000002</v>
      </c>
      <c r="L779">
        <v>112015.0407</v>
      </c>
      <c r="M779">
        <v>0</v>
      </c>
      <c r="N779">
        <v>9.51769</v>
      </c>
      <c r="O779" s="32">
        <f t="shared" si="204"/>
        <v>190353.80000000002</v>
      </c>
      <c r="P779" s="32">
        <f t="shared" si="205"/>
        <v>78338.75930000002</v>
      </c>
      <c r="Q779">
        <v>757215</v>
      </c>
      <c r="R779" t="s">
        <v>652</v>
      </c>
      <c r="S779" t="s">
        <v>652</v>
      </c>
      <c r="T779" t="str">
        <f t="shared" si="206"/>
        <v>EXP</v>
      </c>
      <c r="U779" t="s">
        <v>653</v>
      </c>
      <c r="V779" s="33">
        <f t="shared" si="207"/>
        <v>190353.80000000002</v>
      </c>
      <c r="W779">
        <f t="shared" si="208"/>
        <v>20000</v>
      </c>
      <c r="X779" s="33">
        <f t="shared" si="209"/>
        <v>190353.80000000002</v>
      </c>
      <c r="Y779" s="33">
        <f t="shared" si="210"/>
        <v>0</v>
      </c>
      <c r="Z779" s="45">
        <f t="shared" si="211"/>
        <v>0.39052942100446647</v>
      </c>
      <c r="AA779" s="33">
        <f t="shared" si="212"/>
        <v>74338.75930000002</v>
      </c>
      <c r="AB779" s="45">
        <f t="shared" si="213"/>
        <v>0.39052942100446647</v>
      </c>
      <c r="AC779" s="33">
        <f>IFERROR($X779/VLOOKUP(CONCATENATE("USD",C779),[1]GEINDICE!AR$1:AS$65536,2,0),"")</f>
        <v>35149.810728464588</v>
      </c>
      <c r="AD779" s="33">
        <f>IFERROR($AA779/VLOOKUP(CONCATENATE("USD",C779),[1]GEINDICE!AR$1:AS$65536,2,0),"")</f>
        <v>13727.035232203862</v>
      </c>
      <c r="AE779" s="33">
        <f>IFERROR($X779/VLOOKUP(CONCATENATE("EUR",C779),[1]GEINDICE!AR$1:AS$65536,2,0),"")</f>
        <v>30127.376034692876</v>
      </c>
      <c r="AF779" s="33">
        <f>IFERROR($AA779/VLOOKUP(CONCATENATE("EUR",C779),[1]GEINDICE!AR$1:AS$65536,2,0),"")</f>
        <v>11765.626719212449</v>
      </c>
      <c r="AG779" s="48" t="str">
        <f>VLOOKUP(E779,[1]Apresentação!AW$1:AX$65536,2,0)</f>
        <v xml:space="preserve">                    2 - LEATHER AUXILIARIES</v>
      </c>
      <c r="AH779" s="48" t="str">
        <f t="shared" si="214"/>
        <v xml:space="preserve">         5204000043 - NOVALTAN CS BR</v>
      </c>
      <c r="AI779" s="49" t="str">
        <f t="shared" si="215"/>
        <v xml:space="preserve">     L00559 - ZSCHIMMER &amp; SCHWARZ URUGUAY SA DE CV - VC</v>
      </c>
      <c r="AJ779" t="str">
        <f t="shared" si="216"/>
        <v xml:space="preserve">     90 - SALES</v>
      </c>
      <c r="AK779" t="str">
        <f t="shared" si="217"/>
        <v>EXP</v>
      </c>
      <c r="AL779">
        <f t="shared" si="218"/>
        <v>8</v>
      </c>
      <c r="AM779" t="str">
        <f t="shared" si="219"/>
        <v>2025 8</v>
      </c>
      <c r="AN779" t="str">
        <f t="shared" si="220"/>
        <v xml:space="preserve">ZSCHIMMER </v>
      </c>
    </row>
    <row r="780" spans="1:40" x14ac:dyDescent="0.35">
      <c r="A780">
        <v>84375</v>
      </c>
      <c r="B780" t="s">
        <v>274</v>
      </c>
      <c r="C780" s="31">
        <v>45957</v>
      </c>
      <c r="D780" t="s">
        <v>373</v>
      </c>
      <c r="E780" t="s">
        <v>374</v>
      </c>
      <c r="F780" t="s">
        <v>695</v>
      </c>
      <c r="G780" t="s">
        <v>696</v>
      </c>
      <c r="H780" t="s">
        <v>691</v>
      </c>
      <c r="I780" t="s">
        <v>692</v>
      </c>
      <c r="J780">
        <v>15000</v>
      </c>
      <c r="K780">
        <v>141675</v>
      </c>
      <c r="L780">
        <v>80366.329310000001</v>
      </c>
      <c r="M780">
        <v>0</v>
      </c>
      <c r="N780">
        <v>9.4450000000000003</v>
      </c>
      <c r="O780" s="32">
        <f t="shared" si="204"/>
        <v>141675</v>
      </c>
      <c r="P780" s="32">
        <f t="shared" si="205"/>
        <v>61308.670689999999</v>
      </c>
      <c r="Q780">
        <v>765354</v>
      </c>
      <c r="R780" t="s">
        <v>652</v>
      </c>
      <c r="S780" t="s">
        <v>652</v>
      </c>
      <c r="T780" t="str">
        <f t="shared" si="206"/>
        <v>EXP</v>
      </c>
      <c r="U780" t="s">
        <v>653</v>
      </c>
      <c r="V780" s="33">
        <f t="shared" si="207"/>
        <v>141675</v>
      </c>
      <c r="W780">
        <f t="shared" si="208"/>
        <v>15000</v>
      </c>
      <c r="X780" s="33">
        <f t="shared" si="209"/>
        <v>141675</v>
      </c>
      <c r="Y780" s="33">
        <f t="shared" si="210"/>
        <v>0</v>
      </c>
      <c r="Z780" s="45">
        <f t="shared" si="211"/>
        <v>0.41156640684665607</v>
      </c>
      <c r="AA780" s="33">
        <f t="shared" si="212"/>
        <v>58308.670689999999</v>
      </c>
      <c r="AB780" s="45">
        <f t="shared" si="213"/>
        <v>0.41156640684665607</v>
      </c>
      <c r="AC780" s="33">
        <f>IFERROR($X780/VLOOKUP(CONCATENATE("USD",C780),[1]GEINDICE!AR$1:AS$65536,2,0),"")</f>
        <v>26361.082167311699</v>
      </c>
      <c r="AD780" s="33">
        <f>IFERROR($AA780/VLOOKUP(CONCATENATE("USD",C780),[1]GEINDICE!AR$1:AS$65536,2,0),"")</f>
        <v>10849.335868189937</v>
      </c>
      <c r="AE780" s="33">
        <f>IFERROR($X780/VLOOKUP(CONCATENATE("EUR",C780),[1]GEINDICE!AR$1:AS$65536,2,0),"")</f>
        <v>22654.588483617696</v>
      </c>
      <c r="AF780" s="33">
        <f>IFERROR($AA780/VLOOKUP(CONCATENATE("EUR",C780),[1]GEINDICE!AR$1:AS$65536,2,0),"")</f>
        <v>9323.86758079217</v>
      </c>
      <c r="AG780" s="48" t="str">
        <f>VLOOKUP(E780,[1]Apresentação!AW$1:AX$65536,2,0)</f>
        <v xml:space="preserve">                    2 - LEATHER AUXILIARIES</v>
      </c>
      <c r="AH780" s="48" t="str">
        <f t="shared" si="214"/>
        <v xml:space="preserve">         5204000043 - NOVALTAN CS BR</v>
      </c>
      <c r="AI780" s="49" t="str">
        <f t="shared" si="215"/>
        <v xml:space="preserve">     L00559 - ZSCHIMMER &amp; SCHWARZ URUGUAY SA DE CV - VC</v>
      </c>
      <c r="AJ780" t="str">
        <f t="shared" si="216"/>
        <v xml:space="preserve">     90 - SALES</v>
      </c>
      <c r="AK780" t="str">
        <f t="shared" si="217"/>
        <v>EXP</v>
      </c>
      <c r="AL780">
        <f t="shared" si="218"/>
        <v>10</v>
      </c>
      <c r="AM780" t="str">
        <f t="shared" si="219"/>
        <v>2025 10</v>
      </c>
      <c r="AN780" t="str">
        <f t="shared" si="220"/>
        <v xml:space="preserve">ZSCHIMMER </v>
      </c>
    </row>
    <row r="781" spans="1:40" x14ac:dyDescent="0.35">
      <c r="A781">
        <v>81328</v>
      </c>
      <c r="B781" t="s">
        <v>274</v>
      </c>
      <c r="C781" s="31">
        <v>45707</v>
      </c>
      <c r="D781" t="s">
        <v>373</v>
      </c>
      <c r="E781" t="s">
        <v>374</v>
      </c>
      <c r="F781" t="s">
        <v>697</v>
      </c>
      <c r="G781" t="s">
        <v>391</v>
      </c>
      <c r="H781" t="s">
        <v>698</v>
      </c>
      <c r="I781" t="s">
        <v>699</v>
      </c>
      <c r="J781">
        <v>175</v>
      </c>
      <c r="K781">
        <v>3430.14</v>
      </c>
      <c r="L781">
        <v>1111.3111899999999</v>
      </c>
      <c r="M781">
        <v>535.19000000000005</v>
      </c>
      <c r="N781">
        <v>19.60078</v>
      </c>
      <c r="O781" s="32">
        <f t="shared" si="204"/>
        <v>2894.95</v>
      </c>
      <c r="P781" s="32">
        <f t="shared" si="205"/>
        <v>1783.6388099999999</v>
      </c>
      <c r="Q781">
        <v>710637</v>
      </c>
      <c r="R781" t="s">
        <v>298</v>
      </c>
      <c r="S781" t="s">
        <v>298</v>
      </c>
      <c r="T781" t="str">
        <f t="shared" si="206"/>
        <v>VEN</v>
      </c>
      <c r="U781" t="s">
        <v>300</v>
      </c>
      <c r="V781" s="33">
        <f t="shared" si="207"/>
        <v>3430.14</v>
      </c>
      <c r="W781">
        <f t="shared" si="208"/>
        <v>175</v>
      </c>
      <c r="X781" s="33">
        <f t="shared" si="209"/>
        <v>2894.95</v>
      </c>
      <c r="Y781" s="33">
        <f t="shared" si="210"/>
        <v>535.19000000000005</v>
      </c>
      <c r="Z781" s="45">
        <f t="shared" si="211"/>
        <v>0.50978642562694232</v>
      </c>
      <c r="AA781" s="33">
        <f t="shared" si="212"/>
        <v>1748.6388099999999</v>
      </c>
      <c r="AB781" s="45">
        <f t="shared" si="213"/>
        <v>0.60403074664501977</v>
      </c>
      <c r="AC781" s="33">
        <f>IFERROR($X781/VLOOKUP(CONCATENATE("USD",C781),[1]GEINDICE!AR$1:AS$65536,2,0),"")</f>
        <v>507.11195193301444</v>
      </c>
      <c r="AD781" s="33">
        <f>IFERROR($AA781/VLOOKUP(CONCATENATE("USD",C781),[1]GEINDICE!AR$1:AS$65536,2,0),"")</f>
        <v>306.31121095871208</v>
      </c>
      <c r="AE781" s="33">
        <f>IFERROR($X781/VLOOKUP(CONCATENATE("EUR",C781),[1]GEINDICE!AR$1:AS$65536,2,0),"")</f>
        <v>486.4399374926486</v>
      </c>
      <c r="AF781" s="33">
        <f>IFERROR($AA781/VLOOKUP(CONCATENATE("EUR",C781),[1]GEINDICE!AR$1:AS$65536,2,0),"")</f>
        <v>293.8246786416413</v>
      </c>
      <c r="AG781" s="48" t="str">
        <f>VLOOKUP(E781,[1]Apresentação!AW$1:AX$65536,2,0)</f>
        <v xml:space="preserve">                    2 - LEATHER AUXILIARIES</v>
      </c>
      <c r="AH781" s="48" t="str">
        <f t="shared" si="214"/>
        <v xml:space="preserve">         5204000079 - NOVALTAN DT BR</v>
      </c>
      <c r="AI781" s="49" t="str">
        <f t="shared" si="215"/>
        <v xml:space="preserve">     L00457 - JBS S.A</v>
      </c>
      <c r="AJ781" t="str">
        <f t="shared" si="216"/>
        <v xml:space="preserve">     90 - SALES</v>
      </c>
      <c r="AK781" t="str">
        <f t="shared" si="217"/>
        <v/>
      </c>
      <c r="AL781">
        <f t="shared" si="218"/>
        <v>2</v>
      </c>
      <c r="AM781" t="str">
        <f t="shared" si="219"/>
        <v>2025 2</v>
      </c>
      <c r="AN781" t="str">
        <f t="shared" si="220"/>
        <v xml:space="preserve">JBS </v>
      </c>
    </row>
    <row r="782" spans="1:40" x14ac:dyDescent="0.35">
      <c r="A782">
        <v>81711</v>
      </c>
      <c r="B782" t="s">
        <v>274</v>
      </c>
      <c r="C782" s="31">
        <v>45736</v>
      </c>
      <c r="D782" t="s">
        <v>373</v>
      </c>
      <c r="E782" t="s">
        <v>374</v>
      </c>
      <c r="F782" t="s">
        <v>427</v>
      </c>
      <c r="G782" t="s">
        <v>428</v>
      </c>
      <c r="H782" t="s">
        <v>700</v>
      </c>
      <c r="I782" t="s">
        <v>701</v>
      </c>
      <c r="J782">
        <v>400</v>
      </c>
      <c r="K782">
        <v>5076.47</v>
      </c>
      <c r="L782">
        <v>2730.5485899999999</v>
      </c>
      <c r="M782">
        <v>1022.4</v>
      </c>
      <c r="N782">
        <v>12.69117</v>
      </c>
      <c r="O782" s="32">
        <f t="shared" si="204"/>
        <v>4054.07</v>
      </c>
      <c r="P782" s="32">
        <f t="shared" si="205"/>
        <v>1323.5214100000003</v>
      </c>
      <c r="Q782">
        <v>719929</v>
      </c>
      <c r="R782" t="s">
        <v>312</v>
      </c>
      <c r="S782" t="s">
        <v>312</v>
      </c>
      <c r="T782" t="str">
        <f t="shared" si="206"/>
        <v>VEN</v>
      </c>
      <c r="U782" t="s">
        <v>313</v>
      </c>
      <c r="V782" s="33">
        <f t="shared" si="207"/>
        <v>5076.47</v>
      </c>
      <c r="W782">
        <f t="shared" si="208"/>
        <v>400</v>
      </c>
      <c r="X782" s="33">
        <f t="shared" si="209"/>
        <v>4054.07</v>
      </c>
      <c r="Y782" s="33">
        <f t="shared" si="210"/>
        <v>1022.4</v>
      </c>
      <c r="Z782" s="45">
        <f t="shared" si="211"/>
        <v>0.24495789593950132</v>
      </c>
      <c r="AA782" s="33">
        <f t="shared" si="212"/>
        <v>1243.5214100000003</v>
      </c>
      <c r="AB782" s="45">
        <f t="shared" si="213"/>
        <v>0.30673407464597313</v>
      </c>
      <c r="AC782" s="33">
        <f>IFERROR($X782/VLOOKUP(CONCATENATE("USD",C782),[1]GEINDICE!AR$1:AS$65536,2,0),"")</f>
        <v>715.91262273080463</v>
      </c>
      <c r="AD782" s="33">
        <f>IFERROR($AA782/VLOOKUP(CONCATENATE("USD",C782),[1]GEINDICE!AR$1:AS$65536,2,0),"")</f>
        <v>219.59479586070501</v>
      </c>
      <c r="AE782" s="33">
        <f>IFERROR($X782/VLOOKUP(CONCATENATE("EUR",C782),[1]GEINDICE!AR$1:AS$65536,2,0),"")</f>
        <v>659.94953605730097</v>
      </c>
      <c r="AF782" s="33">
        <f>IFERROR($AA782/VLOOKUP(CONCATENATE("EUR",C782),[1]GEINDICE!AR$1:AS$65536,2,0),"")</f>
        <v>202.42901025557546</v>
      </c>
      <c r="AG782" s="48" t="str">
        <f>VLOOKUP(E782,[1]Apresentação!AW$1:AX$65536,2,0)</f>
        <v xml:space="preserve">                    2 - LEATHER AUXILIARIES</v>
      </c>
      <c r="AH782" s="48" t="str">
        <f t="shared" si="214"/>
        <v xml:space="preserve">         5204000012 - NOVALTAN DZ BR</v>
      </c>
      <c r="AI782" s="49" t="str">
        <f t="shared" si="215"/>
        <v xml:space="preserve">     L00258 - CORTUME KRUMENAUER SA</v>
      </c>
      <c r="AJ782" t="str">
        <f t="shared" si="216"/>
        <v xml:space="preserve">     90 - SALES</v>
      </c>
      <c r="AK782" t="str">
        <f t="shared" si="217"/>
        <v/>
      </c>
      <c r="AL782">
        <f t="shared" si="218"/>
        <v>3</v>
      </c>
      <c r="AM782" t="str">
        <f t="shared" si="219"/>
        <v>2025 3</v>
      </c>
      <c r="AN782" t="str">
        <f t="shared" si="220"/>
        <v xml:space="preserve">CORTUME </v>
      </c>
    </row>
    <row r="783" spans="1:40" x14ac:dyDescent="0.35">
      <c r="A783">
        <v>81796</v>
      </c>
      <c r="B783" t="s">
        <v>274</v>
      </c>
      <c r="C783" s="31">
        <v>45742</v>
      </c>
      <c r="D783" t="s">
        <v>373</v>
      </c>
      <c r="E783" t="s">
        <v>374</v>
      </c>
      <c r="F783" t="s">
        <v>435</v>
      </c>
      <c r="G783" t="s">
        <v>436</v>
      </c>
      <c r="H783" t="s">
        <v>700</v>
      </c>
      <c r="I783" t="s">
        <v>701</v>
      </c>
      <c r="J783">
        <v>3200</v>
      </c>
      <c r="K783">
        <v>51064.83</v>
      </c>
      <c r="L783">
        <v>21844.399219999999</v>
      </c>
      <c r="M783">
        <v>10284.52</v>
      </c>
      <c r="N783">
        <v>15.957759999999999</v>
      </c>
      <c r="O783" s="32">
        <f t="shared" si="204"/>
        <v>40780.31</v>
      </c>
      <c r="P783" s="32">
        <f t="shared" si="205"/>
        <v>18935.910779999998</v>
      </c>
      <c r="Q783">
        <v>722443</v>
      </c>
      <c r="R783" t="s">
        <v>312</v>
      </c>
      <c r="S783" t="s">
        <v>312</v>
      </c>
      <c r="T783" t="str">
        <f t="shared" si="206"/>
        <v>VEN</v>
      </c>
      <c r="U783" t="s">
        <v>313</v>
      </c>
      <c r="V783" s="33">
        <f t="shared" si="207"/>
        <v>51064.83</v>
      </c>
      <c r="W783">
        <f t="shared" si="208"/>
        <v>3200</v>
      </c>
      <c r="X783" s="33">
        <f t="shared" si="209"/>
        <v>40780.31</v>
      </c>
      <c r="Y783" s="33">
        <f t="shared" si="210"/>
        <v>10284.52</v>
      </c>
      <c r="Z783" s="45">
        <f t="shared" si="211"/>
        <v>0.35828790147739642</v>
      </c>
      <c r="AA783" s="33">
        <f t="shared" si="212"/>
        <v>18295.910779999998</v>
      </c>
      <c r="AB783" s="45">
        <f t="shared" si="213"/>
        <v>0.44864570132007331</v>
      </c>
      <c r="AC783" s="33">
        <f>IFERROR($X783/VLOOKUP(CONCATENATE("USD",C783),[1]GEINDICE!AR$1:AS$65536,2,0),"")</f>
        <v>7117.2309679220907</v>
      </c>
      <c r="AD783" s="33">
        <f>IFERROR($AA783/VLOOKUP(CONCATENATE("USD",C783),[1]GEINDICE!AR$1:AS$65536,2,0),"")</f>
        <v>3193.115079060351</v>
      </c>
      <c r="AE783" s="33">
        <f>IFERROR($X783/VLOOKUP(CONCATENATE("EUR",C783),[1]GEINDICE!AR$1:AS$65536,2,0),"")</f>
        <v>6600.9987212483202</v>
      </c>
      <c r="AF783" s="33">
        <f>IFERROR($AA783/VLOOKUP(CONCATENATE("EUR",C783),[1]GEINDICE!AR$1:AS$65536,2,0),"")</f>
        <v>2961.5097007073596</v>
      </c>
      <c r="AG783" s="48" t="str">
        <f>VLOOKUP(E783,[1]Apresentação!AW$1:AX$65536,2,0)</f>
        <v xml:space="preserve">                    2 - LEATHER AUXILIARIES</v>
      </c>
      <c r="AH783" s="48" t="str">
        <f t="shared" si="214"/>
        <v xml:space="preserve">         5204000012 - NOVALTAN DZ BR</v>
      </c>
      <c r="AI783" s="49" t="str">
        <f t="shared" si="215"/>
        <v xml:space="preserve">     L00024 - FUGA S/A</v>
      </c>
      <c r="AJ783" t="str">
        <f t="shared" si="216"/>
        <v xml:space="preserve">     90 - SALES</v>
      </c>
      <c r="AK783" t="str">
        <f t="shared" si="217"/>
        <v/>
      </c>
      <c r="AL783">
        <f t="shared" si="218"/>
        <v>3</v>
      </c>
      <c r="AM783" t="str">
        <f t="shared" si="219"/>
        <v>2025 3</v>
      </c>
      <c r="AN783" t="str">
        <f t="shared" si="220"/>
        <v xml:space="preserve">FUGA </v>
      </c>
    </row>
    <row r="784" spans="1:40" x14ac:dyDescent="0.35">
      <c r="A784">
        <v>81949</v>
      </c>
      <c r="B784" t="s">
        <v>274</v>
      </c>
      <c r="C784" s="31">
        <v>45755</v>
      </c>
      <c r="D784" t="s">
        <v>373</v>
      </c>
      <c r="E784" t="s">
        <v>374</v>
      </c>
      <c r="F784" t="s">
        <v>427</v>
      </c>
      <c r="G784" t="s">
        <v>428</v>
      </c>
      <c r="H784" t="s">
        <v>700</v>
      </c>
      <c r="I784" t="s">
        <v>701</v>
      </c>
      <c r="J784">
        <v>400</v>
      </c>
      <c r="K784">
        <v>5275.38</v>
      </c>
      <c r="L784">
        <v>2730.5499</v>
      </c>
      <c r="M784">
        <v>1062.47</v>
      </c>
      <c r="N784">
        <v>13.18845</v>
      </c>
      <c r="O784" s="32">
        <f t="shared" si="204"/>
        <v>4212.91</v>
      </c>
      <c r="P784" s="32">
        <f t="shared" si="205"/>
        <v>1482.3600999999999</v>
      </c>
      <c r="Q784">
        <v>727118</v>
      </c>
      <c r="R784" t="s">
        <v>312</v>
      </c>
      <c r="S784" t="s">
        <v>312</v>
      </c>
      <c r="T784" t="str">
        <f t="shared" si="206"/>
        <v>VEN</v>
      </c>
      <c r="U784" t="s">
        <v>313</v>
      </c>
      <c r="V784" s="33">
        <f t="shared" si="207"/>
        <v>5275.38</v>
      </c>
      <c r="W784">
        <f t="shared" si="208"/>
        <v>400</v>
      </c>
      <c r="X784" s="33">
        <f t="shared" si="209"/>
        <v>4212.91</v>
      </c>
      <c r="Y784" s="33">
        <f t="shared" si="210"/>
        <v>1062.47</v>
      </c>
      <c r="Z784" s="45">
        <f t="shared" si="211"/>
        <v>0.2658311060056337</v>
      </c>
      <c r="AA784" s="33">
        <f t="shared" si="212"/>
        <v>1402.3600999999999</v>
      </c>
      <c r="AB784" s="45">
        <f t="shared" si="213"/>
        <v>0.33287207654566559</v>
      </c>
      <c r="AC784" s="33">
        <f>IFERROR($X784/VLOOKUP(CONCATENATE("USD",C784),[1]GEINDICE!AR$1:AS$65536,2,0),"")</f>
        <v>709.62639805956064</v>
      </c>
      <c r="AD784" s="33">
        <f>IFERROR($AA784/VLOOKUP(CONCATENATE("USD",C784),[1]GEINDICE!AR$1:AS$65536,2,0),"")</f>
        <v>236.21481269370705</v>
      </c>
      <c r="AE784" s="33">
        <f>IFERROR($X784/VLOOKUP(CONCATENATE("EUR",C784),[1]GEINDICE!AR$1:AS$65536,2,0),"")</f>
        <v>650.26085077483481</v>
      </c>
      <c r="AF784" s="33">
        <f>IFERROR($AA784/VLOOKUP(CONCATENATE("EUR",C784),[1]GEINDICE!AR$1:AS$65536,2,0),"")</f>
        <v>216.45367969377043</v>
      </c>
      <c r="AG784" s="48" t="str">
        <f>VLOOKUP(E784,[1]Apresentação!AW$1:AX$65536,2,0)</f>
        <v xml:space="preserve">                    2 - LEATHER AUXILIARIES</v>
      </c>
      <c r="AH784" s="48" t="str">
        <f t="shared" si="214"/>
        <v xml:space="preserve">         5204000012 - NOVALTAN DZ BR</v>
      </c>
      <c r="AI784" s="49" t="str">
        <f t="shared" si="215"/>
        <v xml:space="preserve">     L00258 - CORTUME KRUMENAUER SA</v>
      </c>
      <c r="AJ784" t="str">
        <f t="shared" si="216"/>
        <v xml:space="preserve">     90 - SALES</v>
      </c>
      <c r="AK784" t="str">
        <f t="shared" si="217"/>
        <v/>
      </c>
      <c r="AL784">
        <f t="shared" si="218"/>
        <v>4</v>
      </c>
      <c r="AM784" t="str">
        <f t="shared" si="219"/>
        <v>2025 4</v>
      </c>
      <c r="AN784" t="str">
        <f t="shared" si="220"/>
        <v xml:space="preserve">CORTUME </v>
      </c>
    </row>
    <row r="785" spans="1:40" x14ac:dyDescent="0.35">
      <c r="A785">
        <v>81634</v>
      </c>
      <c r="B785" t="s">
        <v>274</v>
      </c>
      <c r="C785" s="31">
        <v>45730</v>
      </c>
      <c r="D785" t="s">
        <v>373</v>
      </c>
      <c r="E785" t="s">
        <v>374</v>
      </c>
      <c r="F785" t="s">
        <v>427</v>
      </c>
      <c r="G785" t="s">
        <v>428</v>
      </c>
      <c r="H785" t="s">
        <v>700</v>
      </c>
      <c r="I785" t="s">
        <v>701</v>
      </c>
      <c r="J785">
        <v>400</v>
      </c>
      <c r="K785">
        <v>5208.54</v>
      </c>
      <c r="L785">
        <v>2730.5485899999999</v>
      </c>
      <c r="M785">
        <v>1049.01</v>
      </c>
      <c r="N785">
        <v>13.021339999999999</v>
      </c>
      <c r="O785" s="32">
        <f t="shared" si="204"/>
        <v>4159.53</v>
      </c>
      <c r="P785" s="32">
        <f t="shared" si="205"/>
        <v>1428.9814099999999</v>
      </c>
      <c r="Q785">
        <v>717702</v>
      </c>
      <c r="R785" t="s">
        <v>312</v>
      </c>
      <c r="S785" t="s">
        <v>312</v>
      </c>
      <c r="T785" t="str">
        <f t="shared" si="206"/>
        <v>VEN</v>
      </c>
      <c r="U785" t="s">
        <v>313</v>
      </c>
      <c r="V785" s="33">
        <f t="shared" si="207"/>
        <v>5208.54</v>
      </c>
      <c r="W785">
        <f t="shared" si="208"/>
        <v>400</v>
      </c>
      <c r="X785" s="33">
        <f t="shared" si="209"/>
        <v>4159.53</v>
      </c>
      <c r="Y785" s="33">
        <f t="shared" si="210"/>
        <v>1049.01</v>
      </c>
      <c r="Z785" s="45">
        <f t="shared" si="211"/>
        <v>0.25899415383197594</v>
      </c>
      <c r="AA785" s="33">
        <f t="shared" si="212"/>
        <v>1348.9814099999999</v>
      </c>
      <c r="AB785" s="45">
        <f t="shared" si="213"/>
        <v>0.32431101831216508</v>
      </c>
      <c r="AC785" s="33">
        <f>IFERROR($X785/VLOOKUP(CONCATENATE("USD",C785),[1]GEINDICE!AR$1:AS$65536,2,0),"")</f>
        <v>724.41700482418707</v>
      </c>
      <c r="AD785" s="33">
        <f>IFERROR($AA785/VLOOKUP(CONCATENATE("USD",C785),[1]GEINDICE!AR$1:AS$65536,2,0),"")</f>
        <v>234.9364165171807</v>
      </c>
      <c r="AE785" s="33">
        <f>IFERROR($X785/VLOOKUP(CONCATENATE("EUR",C785),[1]GEINDICE!AR$1:AS$65536,2,0),"")</f>
        <v>666.31371543907983</v>
      </c>
      <c r="AF785" s="33">
        <f>IFERROR($AA785/VLOOKUP(CONCATENATE("EUR",C785),[1]GEINDICE!AR$1:AS$65536,2,0),"")</f>
        <v>216.09287956941014</v>
      </c>
      <c r="AG785" s="48" t="str">
        <f>VLOOKUP(E785,[1]Apresentação!AW$1:AX$65536,2,0)</f>
        <v xml:space="preserve">                    2 - LEATHER AUXILIARIES</v>
      </c>
      <c r="AH785" s="48" t="str">
        <f t="shared" si="214"/>
        <v xml:space="preserve">         5204000012 - NOVALTAN DZ BR</v>
      </c>
      <c r="AI785" s="49" t="str">
        <f t="shared" si="215"/>
        <v xml:space="preserve">     L00258 - CORTUME KRUMENAUER SA</v>
      </c>
      <c r="AJ785" t="str">
        <f t="shared" si="216"/>
        <v xml:space="preserve">     90 - SALES</v>
      </c>
      <c r="AK785" t="str">
        <f t="shared" si="217"/>
        <v/>
      </c>
      <c r="AL785">
        <f t="shared" si="218"/>
        <v>3</v>
      </c>
      <c r="AM785" t="str">
        <f t="shared" si="219"/>
        <v>2025 3</v>
      </c>
      <c r="AN785" t="str">
        <f t="shared" si="220"/>
        <v xml:space="preserve">CORTUME </v>
      </c>
    </row>
    <row r="786" spans="1:40" x14ac:dyDescent="0.35">
      <c r="A786">
        <v>80899</v>
      </c>
      <c r="B786" t="s">
        <v>274</v>
      </c>
      <c r="C786" s="31">
        <v>45673</v>
      </c>
      <c r="D786" t="s">
        <v>373</v>
      </c>
      <c r="E786" t="s">
        <v>374</v>
      </c>
      <c r="F786" t="s">
        <v>427</v>
      </c>
      <c r="G786" t="s">
        <v>428</v>
      </c>
      <c r="H786" t="s">
        <v>700</v>
      </c>
      <c r="I786" t="s">
        <v>701</v>
      </c>
      <c r="J786">
        <v>600</v>
      </c>
      <c r="K786">
        <v>8288.56</v>
      </c>
      <c r="L786">
        <v>3815.98344</v>
      </c>
      <c r="M786">
        <v>1669.33</v>
      </c>
      <c r="N786">
        <v>13.814259999999999</v>
      </c>
      <c r="O786" s="32">
        <f t="shared" si="204"/>
        <v>6619.23</v>
      </c>
      <c r="P786" s="32">
        <f t="shared" si="205"/>
        <v>2803.2465599999996</v>
      </c>
      <c r="Q786">
        <v>707267</v>
      </c>
      <c r="R786" t="s">
        <v>312</v>
      </c>
      <c r="S786" t="s">
        <v>312</v>
      </c>
      <c r="T786" t="str">
        <f t="shared" si="206"/>
        <v>VEN</v>
      </c>
      <c r="U786" t="s">
        <v>313</v>
      </c>
      <c r="V786" s="33">
        <f t="shared" si="207"/>
        <v>8288.56</v>
      </c>
      <c r="W786">
        <f t="shared" si="208"/>
        <v>600</v>
      </c>
      <c r="X786" s="33">
        <f t="shared" si="209"/>
        <v>6619.23</v>
      </c>
      <c r="Y786" s="33">
        <f t="shared" si="210"/>
        <v>1669.33</v>
      </c>
      <c r="Z786" s="45">
        <f t="shared" si="211"/>
        <v>0.32372891793025566</v>
      </c>
      <c r="AA786" s="33">
        <f t="shared" si="212"/>
        <v>2683.2465599999996</v>
      </c>
      <c r="AB786" s="45">
        <f t="shared" si="213"/>
        <v>0.40537140422677559</v>
      </c>
      <c r="AC786" s="33">
        <f>IFERROR($X786/VLOOKUP(CONCATENATE("USD",C786),[1]GEINDICE!AR$1:AS$65536,2,0),"")</f>
        <v>1097.3160704220682</v>
      </c>
      <c r="AD786" s="33">
        <f>IFERROR($AA786/VLOOKUP(CONCATENATE("USD",C786),[1]GEINDICE!AR$1:AS$65536,2,0),"")</f>
        <v>444.8205563476011</v>
      </c>
      <c r="AE786" s="33">
        <f>IFERROR($X786/VLOOKUP(CONCATENATE("EUR",C786),[1]GEINDICE!AR$1:AS$65536,2,0),"")</f>
        <v>1065.1438594232748</v>
      </c>
      <c r="AF786" s="33">
        <f>IFERROR($AA786/VLOOKUP(CONCATENATE("EUR",C786),[1]GEINDICE!AR$1:AS$65536,2,0),"")</f>
        <v>431.77886199794017</v>
      </c>
      <c r="AG786" s="48" t="str">
        <f>VLOOKUP(E786,[1]Apresentação!AW$1:AX$65536,2,0)</f>
        <v xml:space="preserve">                    2 - LEATHER AUXILIARIES</v>
      </c>
      <c r="AH786" s="48" t="str">
        <f t="shared" si="214"/>
        <v xml:space="preserve">         5204000012 - NOVALTAN DZ BR</v>
      </c>
      <c r="AI786" s="49" t="str">
        <f t="shared" si="215"/>
        <v xml:space="preserve">     L00258 - CORTUME KRUMENAUER SA</v>
      </c>
      <c r="AJ786" t="str">
        <f t="shared" si="216"/>
        <v xml:space="preserve">     90 - SALES</v>
      </c>
      <c r="AK786" t="str">
        <f t="shared" si="217"/>
        <v/>
      </c>
      <c r="AL786">
        <f t="shared" si="218"/>
        <v>1</v>
      </c>
      <c r="AM786" t="str">
        <f t="shared" si="219"/>
        <v>2025 1</v>
      </c>
      <c r="AN786" t="str">
        <f t="shared" si="220"/>
        <v xml:space="preserve">CORTUME </v>
      </c>
    </row>
    <row r="787" spans="1:40" x14ac:dyDescent="0.35">
      <c r="A787">
        <v>84692</v>
      </c>
      <c r="B787" t="s">
        <v>274</v>
      </c>
      <c r="C787" s="31">
        <v>45979</v>
      </c>
      <c r="D787" t="s">
        <v>373</v>
      </c>
      <c r="E787" t="s">
        <v>374</v>
      </c>
      <c r="F787" t="s">
        <v>435</v>
      </c>
      <c r="G787" t="s">
        <v>436</v>
      </c>
      <c r="H787" t="s">
        <v>700</v>
      </c>
      <c r="I787" t="s">
        <v>701</v>
      </c>
      <c r="J787">
        <v>300</v>
      </c>
      <c r="K787">
        <v>4430.1000000000004</v>
      </c>
      <c r="L787">
        <v>2047.91236</v>
      </c>
      <c r="M787">
        <v>892.22</v>
      </c>
      <c r="N787">
        <v>14.767000000000001</v>
      </c>
      <c r="O787" s="32">
        <f t="shared" si="204"/>
        <v>3537.88</v>
      </c>
      <c r="P787" s="32">
        <f t="shared" si="205"/>
        <v>1489.9676400000001</v>
      </c>
      <c r="Q787">
        <v>767575</v>
      </c>
      <c r="R787" t="s">
        <v>312</v>
      </c>
      <c r="S787" t="s">
        <v>312</v>
      </c>
      <c r="T787" t="str">
        <f t="shared" si="206"/>
        <v>VEN</v>
      </c>
      <c r="U787" t="s">
        <v>348</v>
      </c>
      <c r="V787" s="33">
        <f t="shared" si="207"/>
        <v>4430.1000000000004</v>
      </c>
      <c r="W787">
        <f t="shared" si="208"/>
        <v>300</v>
      </c>
      <c r="X787" s="33">
        <f t="shared" si="209"/>
        <v>3537.88</v>
      </c>
      <c r="Y787" s="33">
        <f t="shared" si="210"/>
        <v>892.22</v>
      </c>
      <c r="Z787" s="45">
        <f t="shared" si="211"/>
        <v>0.32278450599309272</v>
      </c>
      <c r="AA787" s="33">
        <f t="shared" si="212"/>
        <v>1429.9676400000001</v>
      </c>
      <c r="AB787" s="45">
        <f t="shared" si="213"/>
        <v>0.40418771693782718</v>
      </c>
      <c r="AC787" s="33" t="str">
        <f>IFERROR($X787/VLOOKUP(CONCATENATE("USD",C787),[1]GEINDICE!AR$1:AS$65536,2,0),"")</f>
        <v/>
      </c>
      <c r="AD787" s="33" t="str">
        <f>IFERROR($AA787/VLOOKUP(CONCATENATE("USD",C787),[1]GEINDICE!AR$1:AS$65536,2,0),"")</f>
        <v/>
      </c>
      <c r="AE787" s="33" t="str">
        <f>IFERROR($X787/VLOOKUP(CONCATENATE("EUR",C787),[1]GEINDICE!AR$1:AS$65536,2,0),"")</f>
        <v/>
      </c>
      <c r="AF787" s="33" t="str">
        <f>IFERROR($AA787/VLOOKUP(CONCATENATE("EUR",C787),[1]GEINDICE!AR$1:AS$65536,2,0),"")</f>
        <v/>
      </c>
      <c r="AG787" s="48" t="str">
        <f>VLOOKUP(E787,[1]Apresentação!AW$1:AX$65536,2,0)</f>
        <v xml:space="preserve">                    2 - LEATHER AUXILIARIES</v>
      </c>
      <c r="AH787" s="48" t="str">
        <f t="shared" si="214"/>
        <v xml:space="preserve">         5204000012 - NOVALTAN DZ BR</v>
      </c>
      <c r="AI787" s="49" t="str">
        <f t="shared" si="215"/>
        <v xml:space="preserve">     L00024 - FUGA S/A</v>
      </c>
      <c r="AJ787" t="str">
        <f t="shared" si="216"/>
        <v xml:space="preserve">     90 - SALES</v>
      </c>
      <c r="AK787" t="str">
        <f t="shared" si="217"/>
        <v/>
      </c>
      <c r="AL787">
        <f t="shared" si="218"/>
        <v>11</v>
      </c>
      <c r="AM787" t="str">
        <f t="shared" si="219"/>
        <v>2025 11</v>
      </c>
      <c r="AN787" t="str">
        <f t="shared" si="220"/>
        <v xml:space="preserve">FUGA </v>
      </c>
    </row>
    <row r="788" spans="1:40" x14ac:dyDescent="0.35">
      <c r="A788">
        <v>82045</v>
      </c>
      <c r="B788" t="s">
        <v>274</v>
      </c>
      <c r="C788" s="31">
        <v>45761</v>
      </c>
      <c r="D788" t="s">
        <v>373</v>
      </c>
      <c r="E788" t="s">
        <v>374</v>
      </c>
      <c r="F788" t="s">
        <v>429</v>
      </c>
      <c r="G788" t="s">
        <v>430</v>
      </c>
      <c r="H788" t="s">
        <v>700</v>
      </c>
      <c r="I788" t="s">
        <v>701</v>
      </c>
      <c r="J788">
        <v>2000</v>
      </c>
      <c r="K788">
        <v>32070.400000000001</v>
      </c>
      <c r="L788">
        <v>13652.74951</v>
      </c>
      <c r="M788">
        <v>3848.49</v>
      </c>
      <c r="N788">
        <v>16.0352</v>
      </c>
      <c r="O788" s="32">
        <f t="shared" si="204"/>
        <v>28221.910000000003</v>
      </c>
      <c r="P788" s="32">
        <f t="shared" si="205"/>
        <v>14569.160490000004</v>
      </c>
      <c r="Q788">
        <v>729492</v>
      </c>
      <c r="R788" t="s">
        <v>312</v>
      </c>
      <c r="S788" t="s">
        <v>431</v>
      </c>
      <c r="T788" t="str">
        <f t="shared" si="206"/>
        <v>VEN</v>
      </c>
      <c r="U788" t="s">
        <v>432</v>
      </c>
      <c r="V788" s="33">
        <f t="shared" si="207"/>
        <v>32070.400000000001</v>
      </c>
      <c r="W788">
        <f t="shared" si="208"/>
        <v>2000</v>
      </c>
      <c r="X788" s="33">
        <f t="shared" si="209"/>
        <v>28221.910000000003</v>
      </c>
      <c r="Y788" s="33">
        <f t="shared" si="210"/>
        <v>3848.49</v>
      </c>
      <c r="Z788" s="45">
        <f t="shared" si="211"/>
        <v>0.4418142739098983</v>
      </c>
      <c r="AA788" s="33">
        <f t="shared" si="212"/>
        <v>14169.160490000004</v>
      </c>
      <c r="AB788" s="45">
        <f t="shared" si="213"/>
        <v>0.50206242206852769</v>
      </c>
      <c r="AC788" s="33">
        <f>IFERROR($X788/VLOOKUP(CONCATENATE("USD",C788),[1]GEINDICE!AR$1:AS$65536,2,0),"")</f>
        <v>4830.4510055626879</v>
      </c>
      <c r="AD788" s="33">
        <f>IFERROR($AA788/VLOOKUP(CONCATENATE("USD",C788),[1]GEINDICE!AR$1:AS$65536,2,0),"")</f>
        <v>2425.187931536158</v>
      </c>
      <c r="AE788" s="33">
        <f>IFERROR($X788/VLOOKUP(CONCATENATE("EUR",C788),[1]GEINDICE!AR$1:AS$65536,2,0),"")</f>
        <v>4252.9136967103186</v>
      </c>
      <c r="AF788" s="33">
        <f>IFERROR($AA788/VLOOKUP(CONCATENATE("EUR",C788),[1]GEINDICE!AR$1:AS$65536,2,0),"")</f>
        <v>2135.228151418798</v>
      </c>
      <c r="AG788" s="48" t="str">
        <f>VLOOKUP(E788,[1]Apresentação!AW$1:AX$65536,2,0)</f>
        <v xml:space="preserve">                    2 - LEATHER AUXILIARIES</v>
      </c>
      <c r="AH788" s="48" t="str">
        <f t="shared" si="214"/>
        <v xml:space="preserve">         5204000012 - NOVALTAN DZ BR</v>
      </c>
      <c r="AI788" s="49" t="str">
        <f t="shared" si="215"/>
        <v xml:space="preserve">     L00085 - CURTUME NIMO LTDA</v>
      </c>
      <c r="AJ788" t="str">
        <f t="shared" si="216"/>
        <v xml:space="preserve">     90 - SALES</v>
      </c>
      <c r="AK788" t="str">
        <f t="shared" si="217"/>
        <v/>
      </c>
      <c r="AL788">
        <f t="shared" si="218"/>
        <v>4</v>
      </c>
      <c r="AM788" t="str">
        <f t="shared" si="219"/>
        <v>2025 4</v>
      </c>
      <c r="AN788" t="str">
        <f t="shared" si="220"/>
        <v xml:space="preserve">CURTUME </v>
      </c>
    </row>
    <row r="789" spans="1:40" x14ac:dyDescent="0.35">
      <c r="A789">
        <v>81962</v>
      </c>
      <c r="B789" t="s">
        <v>274</v>
      </c>
      <c r="C789" s="31">
        <v>45755</v>
      </c>
      <c r="D789" t="s">
        <v>373</v>
      </c>
      <c r="E789" t="s">
        <v>374</v>
      </c>
      <c r="F789" t="s">
        <v>435</v>
      </c>
      <c r="G789" t="s">
        <v>436</v>
      </c>
      <c r="H789" t="s">
        <v>700</v>
      </c>
      <c r="I789" t="s">
        <v>701</v>
      </c>
      <c r="J789">
        <v>1000</v>
      </c>
      <c r="K789">
        <v>16090</v>
      </c>
      <c r="L789">
        <v>6826.3747499999999</v>
      </c>
      <c r="M789">
        <v>3240.55</v>
      </c>
      <c r="N789">
        <v>16.09</v>
      </c>
      <c r="O789" s="32">
        <f t="shared" si="204"/>
        <v>12849.45</v>
      </c>
      <c r="P789" s="32">
        <f t="shared" si="205"/>
        <v>6023.0752500000008</v>
      </c>
      <c r="Q789">
        <v>727260</v>
      </c>
      <c r="R789" t="s">
        <v>312</v>
      </c>
      <c r="S789" t="s">
        <v>457</v>
      </c>
      <c r="T789" t="str">
        <f t="shared" si="206"/>
        <v>VEN</v>
      </c>
      <c r="U789" t="s">
        <v>437</v>
      </c>
      <c r="V789" s="33">
        <f t="shared" si="207"/>
        <v>16090</v>
      </c>
      <c r="W789">
        <f t="shared" si="208"/>
        <v>1000</v>
      </c>
      <c r="X789" s="33">
        <f t="shared" si="209"/>
        <v>12849.45</v>
      </c>
      <c r="Y789" s="33">
        <f t="shared" si="210"/>
        <v>3240.55</v>
      </c>
      <c r="Z789" s="45">
        <f t="shared" si="211"/>
        <v>0.36190647917961472</v>
      </c>
      <c r="AA789" s="33">
        <f t="shared" si="212"/>
        <v>5823.0752500000008</v>
      </c>
      <c r="AB789" s="45">
        <f t="shared" si="213"/>
        <v>0.45317700368498265</v>
      </c>
      <c r="AC789" s="33">
        <f>IFERROR($X789/VLOOKUP(CONCATENATE("USD",C789),[1]GEINDICE!AR$1:AS$65536,2,0),"")</f>
        <v>2164.3730629295246</v>
      </c>
      <c r="AD789" s="33">
        <f>IFERROR($AA789/VLOOKUP(CONCATENATE("USD",C789),[1]GEINDICE!AR$1:AS$65536,2,0),"")</f>
        <v>980.84409951489033</v>
      </c>
      <c r="AE789" s="33">
        <f>IFERROR($X789/VLOOKUP(CONCATENATE("EUR",C789),[1]GEINDICE!AR$1:AS$65536,2,0),"")</f>
        <v>1983.3070939062789</v>
      </c>
      <c r="AF789" s="33">
        <f>IFERROR($AA789/VLOOKUP(CONCATENATE("EUR",C789),[1]GEINDICE!AR$1:AS$65536,2,0),"")</f>
        <v>898.78916620361804</v>
      </c>
      <c r="AG789" s="48" t="str">
        <f>VLOOKUP(E789,[1]Apresentação!AW$1:AX$65536,2,0)</f>
        <v xml:space="preserve">                    2 - LEATHER AUXILIARIES</v>
      </c>
      <c r="AH789" s="48" t="str">
        <f t="shared" si="214"/>
        <v xml:space="preserve">         5204000012 - NOVALTAN DZ BR</v>
      </c>
      <c r="AI789" s="49" t="str">
        <f t="shared" si="215"/>
        <v xml:space="preserve">     L00024 - FUGA S/A</v>
      </c>
      <c r="AJ789" t="str">
        <f t="shared" si="216"/>
        <v xml:space="preserve">     90 - SALES</v>
      </c>
      <c r="AK789" t="str">
        <f t="shared" si="217"/>
        <v/>
      </c>
      <c r="AL789">
        <f t="shared" si="218"/>
        <v>4</v>
      </c>
      <c r="AM789" t="str">
        <f t="shared" si="219"/>
        <v>2025 4</v>
      </c>
      <c r="AN789" t="str">
        <f t="shared" si="220"/>
        <v xml:space="preserve">FUGA </v>
      </c>
    </row>
    <row r="790" spans="1:40" x14ac:dyDescent="0.35">
      <c r="A790">
        <v>81197</v>
      </c>
      <c r="B790" t="s">
        <v>274</v>
      </c>
      <c r="C790" s="31">
        <v>45694</v>
      </c>
      <c r="D790" t="s">
        <v>373</v>
      </c>
      <c r="E790" t="s">
        <v>374</v>
      </c>
      <c r="F790" t="s">
        <v>632</v>
      </c>
      <c r="G790" t="s">
        <v>633</v>
      </c>
      <c r="H790" t="s">
        <v>702</v>
      </c>
      <c r="I790" t="s">
        <v>703</v>
      </c>
      <c r="J790">
        <v>200</v>
      </c>
      <c r="K790">
        <v>1250</v>
      </c>
      <c r="L790">
        <v>590.52981999999997</v>
      </c>
      <c r="M790">
        <v>251.75</v>
      </c>
      <c r="N790">
        <v>6.25</v>
      </c>
      <c r="O790" s="32">
        <f t="shared" si="204"/>
        <v>998.25</v>
      </c>
      <c r="P790" s="32">
        <f t="shared" si="205"/>
        <v>407.72018000000003</v>
      </c>
      <c r="Q790">
        <v>709438</v>
      </c>
      <c r="R790" t="s">
        <v>312</v>
      </c>
      <c r="S790" t="s">
        <v>312</v>
      </c>
      <c r="T790" t="str">
        <f t="shared" si="206"/>
        <v>VEN</v>
      </c>
      <c r="U790" t="s">
        <v>313</v>
      </c>
      <c r="V790" s="33">
        <f t="shared" si="207"/>
        <v>1250</v>
      </c>
      <c r="W790">
        <f t="shared" si="208"/>
        <v>200</v>
      </c>
      <c r="X790" s="33">
        <f t="shared" si="209"/>
        <v>998.25</v>
      </c>
      <c r="Y790" s="33">
        <f t="shared" si="210"/>
        <v>251.75</v>
      </c>
      <c r="Z790" s="45">
        <f t="shared" si="211"/>
        <v>0.29417614400000003</v>
      </c>
      <c r="AA790" s="33">
        <f t="shared" si="212"/>
        <v>367.72018000000003</v>
      </c>
      <c r="AB790" s="45">
        <f t="shared" si="213"/>
        <v>0.36836481843225649</v>
      </c>
      <c r="AC790" s="33">
        <f>IFERROR($X790/VLOOKUP(CONCATENATE("USD",C790),[1]GEINDICE!AR$1:AS$65536,2,0),"")</f>
        <v>172.54044524336283</v>
      </c>
      <c r="AD790" s="33">
        <f>IFERROR($AA790/VLOOKUP(CONCATENATE("USD",C790),[1]GEINDICE!AR$1:AS$65536,2,0),"")</f>
        <v>63.557829784292032</v>
      </c>
      <c r="AE790" s="33">
        <f>IFERROR($X790/VLOOKUP(CONCATENATE("EUR",C790),[1]GEINDICE!AR$1:AS$65536,2,0),"")</f>
        <v>166.38331916595828</v>
      </c>
      <c r="AF790" s="33">
        <f>IFERROR($AA790/VLOOKUP(CONCATENATE("EUR",C790),[1]GEINDICE!AR$1:AS$65536,2,0),"")</f>
        <v>61.289761154724403</v>
      </c>
      <c r="AG790" s="48" t="str">
        <f>VLOOKUP(E790,[1]Apresentação!AW$1:AX$65536,2,0)</f>
        <v xml:space="preserve">                    2 - LEATHER AUXILIARIES</v>
      </c>
      <c r="AH790" s="48" t="str">
        <f t="shared" si="214"/>
        <v xml:space="preserve">         5204000045 - NOVALTAN FSB BR</v>
      </c>
      <c r="AI790" s="49" t="str">
        <f t="shared" si="215"/>
        <v xml:space="preserve">     L00577 - RINCAO GAUCHO INDUSTRIA DE COUROS LTDA</v>
      </c>
      <c r="AJ790" t="str">
        <f t="shared" si="216"/>
        <v xml:space="preserve">     90 - SALES</v>
      </c>
      <c r="AK790" t="str">
        <f t="shared" si="217"/>
        <v/>
      </c>
      <c r="AL790">
        <f t="shared" si="218"/>
        <v>2</v>
      </c>
      <c r="AM790" t="str">
        <f t="shared" si="219"/>
        <v>2025 2</v>
      </c>
      <c r="AN790" t="str">
        <f t="shared" si="220"/>
        <v xml:space="preserve">RINCAO </v>
      </c>
    </row>
    <row r="791" spans="1:40" x14ac:dyDescent="0.35">
      <c r="A791">
        <v>81199</v>
      </c>
      <c r="B791" t="s">
        <v>274</v>
      </c>
      <c r="C791" s="31">
        <v>45694</v>
      </c>
      <c r="D791" t="s">
        <v>373</v>
      </c>
      <c r="E791" t="s">
        <v>374</v>
      </c>
      <c r="F791" t="s">
        <v>451</v>
      </c>
      <c r="G791" t="s">
        <v>452</v>
      </c>
      <c r="H791" t="s">
        <v>702</v>
      </c>
      <c r="I791" t="s">
        <v>703</v>
      </c>
      <c r="J791">
        <v>200</v>
      </c>
      <c r="K791">
        <v>1234.6000000000001</v>
      </c>
      <c r="L791">
        <v>590.52981999999997</v>
      </c>
      <c r="M791">
        <v>248.65</v>
      </c>
      <c r="N791">
        <v>6.173</v>
      </c>
      <c r="O791" s="32">
        <f t="shared" si="204"/>
        <v>985.95000000000016</v>
      </c>
      <c r="P791" s="32">
        <f t="shared" si="205"/>
        <v>395.42018000000019</v>
      </c>
      <c r="Q791">
        <v>709443</v>
      </c>
      <c r="R791" t="s">
        <v>312</v>
      </c>
      <c r="S791" t="s">
        <v>312</v>
      </c>
      <c r="T791" t="str">
        <f t="shared" si="206"/>
        <v>VEN</v>
      </c>
      <c r="U791" t="s">
        <v>313</v>
      </c>
      <c r="V791" s="33">
        <f t="shared" si="207"/>
        <v>1234.6000000000001</v>
      </c>
      <c r="W791">
        <f t="shared" si="208"/>
        <v>200</v>
      </c>
      <c r="X791" s="33">
        <f t="shared" si="209"/>
        <v>985.95000000000016</v>
      </c>
      <c r="Y791" s="33">
        <f t="shared" si="210"/>
        <v>248.65</v>
      </c>
      <c r="Z791" s="45">
        <f t="shared" si="211"/>
        <v>0.28788286084561815</v>
      </c>
      <c r="AA791" s="33">
        <f t="shared" si="212"/>
        <v>355.42018000000019</v>
      </c>
      <c r="AB791" s="45">
        <f t="shared" si="213"/>
        <v>0.3604849941680614</v>
      </c>
      <c r="AC791" s="33">
        <f>IFERROR($X791/VLOOKUP(CONCATENATE("USD",C791),[1]GEINDICE!AR$1:AS$65536,2,0),"")</f>
        <v>170.41447732300887</v>
      </c>
      <c r="AD791" s="33">
        <f>IFERROR($AA791/VLOOKUP(CONCATENATE("USD",C791),[1]GEINDICE!AR$1:AS$65536,2,0),"")</f>
        <v>61.431861863938082</v>
      </c>
      <c r="AE791" s="33">
        <f>IFERROR($X791/VLOOKUP(CONCATENATE("EUR",C791),[1]GEINDICE!AR$1:AS$65536,2,0),"")</f>
        <v>164.33321666083305</v>
      </c>
      <c r="AF791" s="33">
        <f>IFERROR($AA791/VLOOKUP(CONCATENATE("EUR",C791),[1]GEINDICE!AR$1:AS$65536,2,0),"")</f>
        <v>59.239658649599171</v>
      </c>
      <c r="AG791" s="48" t="str">
        <f>VLOOKUP(E791,[1]Apresentação!AW$1:AX$65536,2,0)</f>
        <v xml:space="preserve">                    2 - LEATHER AUXILIARIES</v>
      </c>
      <c r="AH791" s="48" t="str">
        <f t="shared" si="214"/>
        <v xml:space="preserve">         5204000045 - NOVALTAN FSB BR</v>
      </c>
      <c r="AI791" s="49" t="str">
        <f t="shared" si="215"/>
        <v xml:space="preserve">     L00040 - CURTUME SULINO LTDA</v>
      </c>
      <c r="AJ791" t="str">
        <f t="shared" si="216"/>
        <v xml:space="preserve">     90 - SALES</v>
      </c>
      <c r="AK791" t="str">
        <f t="shared" si="217"/>
        <v/>
      </c>
      <c r="AL791">
        <f t="shared" si="218"/>
        <v>2</v>
      </c>
      <c r="AM791" t="str">
        <f t="shared" si="219"/>
        <v>2025 2</v>
      </c>
      <c r="AN791" t="str">
        <f t="shared" si="220"/>
        <v xml:space="preserve">CURTUME </v>
      </c>
    </row>
    <row r="792" spans="1:40" x14ac:dyDescent="0.35">
      <c r="A792">
        <v>82391</v>
      </c>
      <c r="B792" t="s">
        <v>274</v>
      </c>
      <c r="C792" s="31">
        <v>45790</v>
      </c>
      <c r="D792" t="s">
        <v>373</v>
      </c>
      <c r="E792" t="s">
        <v>374</v>
      </c>
      <c r="F792" t="s">
        <v>451</v>
      </c>
      <c r="G792" t="s">
        <v>452</v>
      </c>
      <c r="H792" t="s">
        <v>702</v>
      </c>
      <c r="I792" t="s">
        <v>703</v>
      </c>
      <c r="J792">
        <v>200</v>
      </c>
      <c r="K792">
        <v>1234.6000000000001</v>
      </c>
      <c r="L792">
        <v>590.52985000000001</v>
      </c>
      <c r="M792">
        <v>248.65</v>
      </c>
      <c r="N792">
        <v>6.173</v>
      </c>
      <c r="O792" s="32">
        <f t="shared" si="204"/>
        <v>985.95000000000016</v>
      </c>
      <c r="P792" s="32">
        <f t="shared" si="205"/>
        <v>395.42015000000015</v>
      </c>
      <c r="Q792">
        <v>738544</v>
      </c>
      <c r="R792" t="s">
        <v>312</v>
      </c>
      <c r="S792" t="s">
        <v>312</v>
      </c>
      <c r="T792" t="str">
        <f t="shared" si="206"/>
        <v>VEN</v>
      </c>
      <c r="U792" t="s">
        <v>313</v>
      </c>
      <c r="V792" s="33">
        <f t="shared" si="207"/>
        <v>1234.6000000000001</v>
      </c>
      <c r="W792">
        <f t="shared" si="208"/>
        <v>200</v>
      </c>
      <c r="X792" s="33">
        <f t="shared" si="209"/>
        <v>985.95000000000016</v>
      </c>
      <c r="Y792" s="33">
        <f t="shared" si="210"/>
        <v>248.65</v>
      </c>
      <c r="Z792" s="45">
        <f t="shared" si="211"/>
        <v>0.28788283654624991</v>
      </c>
      <c r="AA792" s="33">
        <f t="shared" si="212"/>
        <v>355.42015000000015</v>
      </c>
      <c r="AB792" s="45">
        <f t="shared" si="213"/>
        <v>0.36048496374055489</v>
      </c>
      <c r="AC792" s="33">
        <f>IFERROR($X792/VLOOKUP(CONCATENATE("USD",C792),[1]GEINDICE!AR$1:AS$65536,2,0),"")</f>
        <v>175.24261490881949</v>
      </c>
      <c r="AD792" s="33">
        <f>IFERROR($AA792/VLOOKUP(CONCATENATE("USD",C792),[1]GEINDICE!AR$1:AS$65536,2,0),"")</f>
        <v>63.172327681205815</v>
      </c>
      <c r="AE792" s="33">
        <f>IFERROR($X792/VLOOKUP(CONCATENATE("EUR",C792),[1]GEINDICE!AR$1:AS$65536,2,0),"")</f>
        <v>156.80365151563345</v>
      </c>
      <c r="AF792" s="33">
        <f>IFERROR($AA792/VLOOKUP(CONCATENATE("EUR",C792),[1]GEINDICE!AR$1:AS$65536,2,0),"")</f>
        <v>56.525358630999733</v>
      </c>
      <c r="AG792" s="48" t="str">
        <f>VLOOKUP(E792,[1]Apresentação!AW$1:AX$65536,2,0)</f>
        <v xml:space="preserve">                    2 - LEATHER AUXILIARIES</v>
      </c>
      <c r="AH792" s="48" t="str">
        <f t="shared" si="214"/>
        <v xml:space="preserve">         5204000045 - NOVALTAN FSB BR</v>
      </c>
      <c r="AI792" s="49" t="str">
        <f t="shared" si="215"/>
        <v xml:space="preserve">     L00040 - CURTUME SULINO LTDA</v>
      </c>
      <c r="AJ792" t="str">
        <f t="shared" si="216"/>
        <v xml:space="preserve">     90 - SALES</v>
      </c>
      <c r="AK792" t="str">
        <f t="shared" si="217"/>
        <v/>
      </c>
      <c r="AL792">
        <f t="shared" si="218"/>
        <v>5</v>
      </c>
      <c r="AM792" t="str">
        <f t="shared" si="219"/>
        <v>2025 5</v>
      </c>
      <c r="AN792" t="str">
        <f t="shared" si="220"/>
        <v xml:space="preserve">CURTUME </v>
      </c>
    </row>
    <row r="793" spans="1:40" x14ac:dyDescent="0.35">
      <c r="A793">
        <v>81532</v>
      </c>
      <c r="B793" t="s">
        <v>274</v>
      </c>
      <c r="C793" s="31">
        <v>45722</v>
      </c>
      <c r="D793" t="s">
        <v>373</v>
      </c>
      <c r="E793" t="s">
        <v>374</v>
      </c>
      <c r="F793" t="s">
        <v>451</v>
      </c>
      <c r="G793" t="s">
        <v>452</v>
      </c>
      <c r="H793" t="s">
        <v>702</v>
      </c>
      <c r="I793" t="s">
        <v>703</v>
      </c>
      <c r="J793">
        <v>300</v>
      </c>
      <c r="K793">
        <v>1851.9</v>
      </c>
      <c r="L793">
        <v>885.79475000000002</v>
      </c>
      <c r="M793">
        <v>372.97</v>
      </c>
      <c r="N793">
        <v>6.173</v>
      </c>
      <c r="O793" s="32">
        <f t="shared" si="204"/>
        <v>1478.93</v>
      </c>
      <c r="P793" s="32">
        <f t="shared" si="205"/>
        <v>593.13525000000004</v>
      </c>
      <c r="Q793">
        <v>714712</v>
      </c>
      <c r="R793" t="s">
        <v>312</v>
      </c>
      <c r="S793" t="s">
        <v>312</v>
      </c>
      <c r="T793" t="str">
        <f t="shared" si="206"/>
        <v>VEN</v>
      </c>
      <c r="U793" t="s">
        <v>313</v>
      </c>
      <c r="V793" s="33">
        <f t="shared" si="207"/>
        <v>1851.9</v>
      </c>
      <c r="W793">
        <f t="shared" si="208"/>
        <v>300</v>
      </c>
      <c r="X793" s="33">
        <f t="shared" si="209"/>
        <v>1478.93</v>
      </c>
      <c r="Y793" s="33">
        <f t="shared" si="210"/>
        <v>372.97</v>
      </c>
      <c r="Z793" s="45">
        <f t="shared" si="211"/>
        <v>0.28788554997570065</v>
      </c>
      <c r="AA793" s="33">
        <f t="shared" si="212"/>
        <v>533.13525000000004</v>
      </c>
      <c r="AB793" s="45">
        <f t="shared" si="213"/>
        <v>0.36048714273156945</v>
      </c>
      <c r="AC793" s="33">
        <f>IFERROR($X793/VLOOKUP(CONCATENATE("USD",C793),[1]GEINDICE!AR$1:AS$65536,2,0),"")</f>
        <v>257.25443128250623</v>
      </c>
      <c r="AD793" s="33">
        <f>IFERROR($AA793/VLOOKUP(CONCATENATE("USD",C793),[1]GEINDICE!AR$1:AS$65536,2,0),"")</f>
        <v>92.736914888065556</v>
      </c>
      <c r="AE793" s="33">
        <f>IFERROR($X793/VLOOKUP(CONCATENATE("EUR",C793),[1]GEINDICE!AR$1:AS$65536,2,0),"")</f>
        <v>237.80068175971184</v>
      </c>
      <c r="AF793" s="33">
        <f>IFERROR($AA793/VLOOKUP(CONCATENATE("EUR",C793),[1]GEINDICE!AR$1:AS$65536,2,0),"")</f>
        <v>85.724088307177766</v>
      </c>
      <c r="AG793" s="48" t="str">
        <f>VLOOKUP(E793,[1]Apresentação!AW$1:AX$65536,2,0)</f>
        <v xml:space="preserve">                    2 - LEATHER AUXILIARIES</v>
      </c>
      <c r="AH793" s="48" t="str">
        <f t="shared" si="214"/>
        <v xml:space="preserve">         5204000045 - NOVALTAN FSB BR</v>
      </c>
      <c r="AI793" s="49" t="str">
        <f t="shared" si="215"/>
        <v xml:space="preserve">     L00040 - CURTUME SULINO LTDA</v>
      </c>
      <c r="AJ793" t="str">
        <f t="shared" si="216"/>
        <v xml:space="preserve">     90 - SALES</v>
      </c>
      <c r="AK793" t="str">
        <f t="shared" si="217"/>
        <v/>
      </c>
      <c r="AL793">
        <f t="shared" si="218"/>
        <v>3</v>
      </c>
      <c r="AM793" t="str">
        <f t="shared" si="219"/>
        <v>2025 3</v>
      </c>
      <c r="AN793" t="str">
        <f t="shared" si="220"/>
        <v xml:space="preserve">CURTUME </v>
      </c>
    </row>
    <row r="794" spans="1:40" x14ac:dyDescent="0.35">
      <c r="A794">
        <v>82225</v>
      </c>
      <c r="B794" t="s">
        <v>274</v>
      </c>
      <c r="C794" s="31">
        <v>45776</v>
      </c>
      <c r="D794" t="s">
        <v>373</v>
      </c>
      <c r="E794" t="s">
        <v>374</v>
      </c>
      <c r="F794" t="s">
        <v>451</v>
      </c>
      <c r="G794" t="s">
        <v>452</v>
      </c>
      <c r="H794" t="s">
        <v>702</v>
      </c>
      <c r="I794" t="s">
        <v>703</v>
      </c>
      <c r="J794">
        <v>200</v>
      </c>
      <c r="K794">
        <v>1234.6000000000001</v>
      </c>
      <c r="L794">
        <v>590.52984000000004</v>
      </c>
      <c r="M794">
        <v>248.65</v>
      </c>
      <c r="N794">
        <v>6.173</v>
      </c>
      <c r="O794" s="32">
        <f t="shared" si="204"/>
        <v>985.95000000000016</v>
      </c>
      <c r="P794" s="32">
        <f t="shared" si="205"/>
        <v>395.42016000000012</v>
      </c>
      <c r="Q794">
        <v>734948</v>
      </c>
      <c r="R794" t="s">
        <v>312</v>
      </c>
      <c r="S794" t="s">
        <v>312</v>
      </c>
      <c r="T794" t="str">
        <f t="shared" si="206"/>
        <v>VEN</v>
      </c>
      <c r="U794" t="s">
        <v>437</v>
      </c>
      <c r="V794" s="33">
        <f t="shared" si="207"/>
        <v>1234.6000000000001</v>
      </c>
      <c r="W794">
        <f t="shared" si="208"/>
        <v>200</v>
      </c>
      <c r="X794" s="33">
        <f t="shared" si="209"/>
        <v>985.95000000000016</v>
      </c>
      <c r="Y794" s="33">
        <f t="shared" si="210"/>
        <v>248.65</v>
      </c>
      <c r="Z794" s="45">
        <f t="shared" si="211"/>
        <v>0.28788284464603925</v>
      </c>
      <c r="AA794" s="33">
        <f t="shared" si="212"/>
        <v>355.42016000000012</v>
      </c>
      <c r="AB794" s="45">
        <f t="shared" si="213"/>
        <v>0.360484973883057</v>
      </c>
      <c r="AC794" s="33">
        <f>IFERROR($X794/VLOOKUP(CONCATENATE("USD",C794),[1]GEINDICE!AR$1:AS$65536,2,0),"")</f>
        <v>174.60640728212942</v>
      </c>
      <c r="AD794" s="33">
        <f>IFERROR($AA794/VLOOKUP(CONCATENATE("USD",C794),[1]GEINDICE!AR$1:AS$65536,2,0),"")</f>
        <v>62.942986168912839</v>
      </c>
      <c r="AE794" s="33">
        <f>IFERROR($X794/VLOOKUP(CONCATENATE("EUR",C794),[1]GEINDICE!AR$1:AS$65536,2,0),"")</f>
        <v>153.21678321678323</v>
      </c>
      <c r="AF794" s="33">
        <f>IFERROR($AA794/VLOOKUP(CONCATENATE("EUR",C794),[1]GEINDICE!AR$1:AS$65536,2,0),"")</f>
        <v>55.232348096348112</v>
      </c>
      <c r="AG794" s="48" t="str">
        <f>VLOOKUP(E794,[1]Apresentação!AW$1:AX$65536,2,0)</f>
        <v xml:space="preserve">                    2 - LEATHER AUXILIARIES</v>
      </c>
      <c r="AH794" s="48" t="str">
        <f t="shared" si="214"/>
        <v xml:space="preserve">         5204000045 - NOVALTAN FSB BR</v>
      </c>
      <c r="AI794" s="49" t="str">
        <f t="shared" si="215"/>
        <v xml:space="preserve">     L00040 - CURTUME SULINO LTDA</v>
      </c>
      <c r="AJ794" t="str">
        <f t="shared" si="216"/>
        <v xml:space="preserve">     90 - SALES</v>
      </c>
      <c r="AK794" t="str">
        <f t="shared" si="217"/>
        <v/>
      </c>
      <c r="AL794">
        <f t="shared" si="218"/>
        <v>4</v>
      </c>
      <c r="AM794" t="str">
        <f t="shared" si="219"/>
        <v>2025 4</v>
      </c>
      <c r="AN794" t="str">
        <f t="shared" si="220"/>
        <v xml:space="preserve">CURTUME </v>
      </c>
    </row>
    <row r="795" spans="1:40" x14ac:dyDescent="0.35">
      <c r="A795">
        <v>82115</v>
      </c>
      <c r="B795" t="s">
        <v>274</v>
      </c>
      <c r="C795" s="31">
        <v>45769</v>
      </c>
      <c r="D795" t="s">
        <v>373</v>
      </c>
      <c r="E795" t="s">
        <v>374</v>
      </c>
      <c r="F795" t="s">
        <v>451</v>
      </c>
      <c r="G795" t="s">
        <v>452</v>
      </c>
      <c r="H795" t="s">
        <v>702</v>
      </c>
      <c r="I795" t="s">
        <v>703</v>
      </c>
      <c r="J795">
        <v>200</v>
      </c>
      <c r="K795">
        <v>1234.6000000000001</v>
      </c>
      <c r="L795">
        <v>590.52984000000004</v>
      </c>
      <c r="M795">
        <v>248.65</v>
      </c>
      <c r="N795">
        <v>6.173</v>
      </c>
      <c r="O795" s="32">
        <f t="shared" si="204"/>
        <v>985.95000000000016</v>
      </c>
      <c r="P795" s="32">
        <f t="shared" si="205"/>
        <v>395.42016000000012</v>
      </c>
      <c r="Q795">
        <v>732225</v>
      </c>
      <c r="R795" t="s">
        <v>312</v>
      </c>
      <c r="S795" t="s">
        <v>312</v>
      </c>
      <c r="T795" t="str">
        <f t="shared" si="206"/>
        <v>VEN</v>
      </c>
      <c r="U795" t="s">
        <v>313</v>
      </c>
      <c r="V795" s="33">
        <f t="shared" si="207"/>
        <v>1234.6000000000001</v>
      </c>
      <c r="W795">
        <f t="shared" si="208"/>
        <v>200</v>
      </c>
      <c r="X795" s="33">
        <f t="shared" si="209"/>
        <v>985.95000000000016</v>
      </c>
      <c r="Y795" s="33">
        <f t="shared" si="210"/>
        <v>248.65</v>
      </c>
      <c r="Z795" s="45">
        <f t="shared" si="211"/>
        <v>0.28788284464603925</v>
      </c>
      <c r="AA795" s="33">
        <f t="shared" si="212"/>
        <v>355.42016000000012</v>
      </c>
      <c r="AB795" s="45">
        <f t="shared" si="213"/>
        <v>0.360484973883057</v>
      </c>
      <c r="AC795" s="33">
        <f>IFERROR($X795/VLOOKUP(CONCATENATE("USD",C795),[1]GEINDICE!AR$1:AS$65536,2,0),"")</f>
        <v>171.48149436482541</v>
      </c>
      <c r="AD795" s="33">
        <f>IFERROR($AA795/VLOOKUP(CONCATENATE("USD",C795),[1]GEINDICE!AR$1:AS$65536,2,0),"")</f>
        <v>61.816502017531676</v>
      </c>
      <c r="AE795" s="33">
        <f>IFERROR($X795/VLOOKUP(CONCATENATE("EUR",C795),[1]GEINDICE!AR$1:AS$65536,2,0),"")</f>
        <v>149.55631399317409</v>
      </c>
      <c r="AF795" s="33">
        <f>IFERROR($AA795/VLOOKUP(CONCATENATE("EUR",C795),[1]GEINDICE!AR$1:AS$65536,2,0),"")</f>
        <v>53.91280394387563</v>
      </c>
      <c r="AG795" s="48" t="str">
        <f>VLOOKUP(E795,[1]Apresentação!AW$1:AX$65536,2,0)</f>
        <v xml:space="preserve">                    2 - LEATHER AUXILIARIES</v>
      </c>
      <c r="AH795" s="48" t="str">
        <f t="shared" si="214"/>
        <v xml:space="preserve">         5204000045 - NOVALTAN FSB BR</v>
      </c>
      <c r="AI795" s="49" t="str">
        <f t="shared" si="215"/>
        <v xml:space="preserve">     L00040 - CURTUME SULINO LTDA</v>
      </c>
      <c r="AJ795" t="str">
        <f t="shared" si="216"/>
        <v xml:space="preserve">     90 - SALES</v>
      </c>
      <c r="AK795" t="str">
        <f t="shared" si="217"/>
        <v/>
      </c>
      <c r="AL795">
        <f t="shared" si="218"/>
        <v>4</v>
      </c>
      <c r="AM795" t="str">
        <f t="shared" si="219"/>
        <v>2025 4</v>
      </c>
      <c r="AN795" t="str">
        <f t="shared" si="220"/>
        <v xml:space="preserve">CURTUME </v>
      </c>
    </row>
    <row r="796" spans="1:40" x14ac:dyDescent="0.35">
      <c r="A796">
        <v>81271</v>
      </c>
      <c r="B796" t="s">
        <v>274</v>
      </c>
      <c r="C796" s="31">
        <v>45701</v>
      </c>
      <c r="D796" t="s">
        <v>373</v>
      </c>
      <c r="E796" t="s">
        <v>374</v>
      </c>
      <c r="F796" t="s">
        <v>632</v>
      </c>
      <c r="G796" t="s">
        <v>633</v>
      </c>
      <c r="H796" t="s">
        <v>702</v>
      </c>
      <c r="I796" t="s">
        <v>703</v>
      </c>
      <c r="J796">
        <v>100</v>
      </c>
      <c r="K796">
        <v>625</v>
      </c>
      <c r="L796">
        <v>295.26490999999999</v>
      </c>
      <c r="M796">
        <v>125.88</v>
      </c>
      <c r="N796">
        <v>6.25</v>
      </c>
      <c r="O796" s="32">
        <f t="shared" si="204"/>
        <v>499.12</v>
      </c>
      <c r="P796" s="32">
        <f t="shared" si="205"/>
        <v>203.85509000000002</v>
      </c>
      <c r="Q796">
        <v>710091</v>
      </c>
      <c r="R796" t="s">
        <v>312</v>
      </c>
      <c r="S796" t="s">
        <v>312</v>
      </c>
      <c r="T796" t="str">
        <f t="shared" si="206"/>
        <v>VEN</v>
      </c>
      <c r="U796" t="s">
        <v>313</v>
      </c>
      <c r="V796" s="33">
        <f t="shared" si="207"/>
        <v>625</v>
      </c>
      <c r="W796">
        <f t="shared" si="208"/>
        <v>100</v>
      </c>
      <c r="X796" s="33">
        <f t="shared" si="209"/>
        <v>499.12</v>
      </c>
      <c r="Y796" s="33">
        <f t="shared" si="210"/>
        <v>125.88</v>
      </c>
      <c r="Z796" s="45">
        <f t="shared" si="211"/>
        <v>0.29416814400000002</v>
      </c>
      <c r="AA796" s="33">
        <f t="shared" si="212"/>
        <v>183.85509000000002</v>
      </c>
      <c r="AB796" s="45">
        <f t="shared" si="213"/>
        <v>0.36835849094406159</v>
      </c>
      <c r="AC796" s="33">
        <f>IFERROR($X796/VLOOKUP(CONCATENATE("USD",C796),[1]GEINDICE!AR$1:AS$65536,2,0),"")</f>
        <v>86.370872845573473</v>
      </c>
      <c r="AD796" s="33">
        <f>IFERROR($AA796/VLOOKUP(CONCATENATE("USD",C796),[1]GEINDICE!AR$1:AS$65536,2,0),"")</f>
        <v>31.815444382916869</v>
      </c>
      <c r="AE796" s="33">
        <f>IFERROR($X796/VLOOKUP(CONCATENATE("EUR",C796),[1]GEINDICE!AR$1:AS$65536,2,0),"")</f>
        <v>82.778293750829235</v>
      </c>
      <c r="AF796" s="33">
        <f>IFERROR($AA796/VLOOKUP(CONCATENATE("EUR",C796),[1]GEINDICE!AR$1:AS$65536,2,0),"")</f>
        <v>30.492087368979703</v>
      </c>
      <c r="AG796" s="48" t="str">
        <f>VLOOKUP(E796,[1]Apresentação!AW$1:AX$65536,2,0)</f>
        <v xml:space="preserve">                    2 - LEATHER AUXILIARIES</v>
      </c>
      <c r="AH796" s="48" t="str">
        <f t="shared" si="214"/>
        <v xml:space="preserve">         5204000045 - NOVALTAN FSB BR</v>
      </c>
      <c r="AI796" s="49" t="str">
        <f t="shared" si="215"/>
        <v xml:space="preserve">     L00577 - RINCAO GAUCHO INDUSTRIA DE COUROS LTDA</v>
      </c>
      <c r="AJ796" t="str">
        <f t="shared" si="216"/>
        <v xml:space="preserve">     90 - SALES</v>
      </c>
      <c r="AK796" t="str">
        <f t="shared" si="217"/>
        <v/>
      </c>
      <c r="AL796">
        <f t="shared" si="218"/>
        <v>2</v>
      </c>
      <c r="AM796" t="str">
        <f t="shared" si="219"/>
        <v>2025 2</v>
      </c>
      <c r="AN796" t="str">
        <f t="shared" si="220"/>
        <v xml:space="preserve">RINCAO </v>
      </c>
    </row>
    <row r="797" spans="1:40" x14ac:dyDescent="0.35">
      <c r="A797">
        <v>81975</v>
      </c>
      <c r="B797" t="s">
        <v>274</v>
      </c>
      <c r="C797" s="31">
        <v>45756</v>
      </c>
      <c r="D797" t="s">
        <v>373</v>
      </c>
      <c r="E797" t="s">
        <v>374</v>
      </c>
      <c r="F797" t="s">
        <v>451</v>
      </c>
      <c r="G797" t="s">
        <v>452</v>
      </c>
      <c r="H797" t="s">
        <v>702</v>
      </c>
      <c r="I797" t="s">
        <v>703</v>
      </c>
      <c r="J797">
        <v>200</v>
      </c>
      <c r="K797">
        <v>1234.6000000000001</v>
      </c>
      <c r="L797">
        <v>590.52984000000004</v>
      </c>
      <c r="M797">
        <v>248.65</v>
      </c>
      <c r="N797">
        <v>6.173</v>
      </c>
      <c r="O797" s="32">
        <f t="shared" si="204"/>
        <v>985.95000000000016</v>
      </c>
      <c r="P797" s="32">
        <f t="shared" si="205"/>
        <v>395.42016000000012</v>
      </c>
      <c r="Q797">
        <v>727600</v>
      </c>
      <c r="R797" t="s">
        <v>312</v>
      </c>
      <c r="S797" t="s">
        <v>312</v>
      </c>
      <c r="T797" t="str">
        <f t="shared" si="206"/>
        <v>VEN</v>
      </c>
      <c r="U797" t="s">
        <v>313</v>
      </c>
      <c r="V797" s="33">
        <f t="shared" si="207"/>
        <v>1234.6000000000001</v>
      </c>
      <c r="W797">
        <f t="shared" si="208"/>
        <v>200</v>
      </c>
      <c r="X797" s="33">
        <f t="shared" si="209"/>
        <v>985.95000000000016</v>
      </c>
      <c r="Y797" s="33">
        <f t="shared" si="210"/>
        <v>248.65</v>
      </c>
      <c r="Z797" s="45">
        <f t="shared" si="211"/>
        <v>0.28788284464603925</v>
      </c>
      <c r="AA797" s="33">
        <f t="shared" si="212"/>
        <v>355.42016000000012</v>
      </c>
      <c r="AB797" s="45">
        <f t="shared" si="213"/>
        <v>0.360484973883057</v>
      </c>
      <c r="AC797" s="33">
        <f>IFERROR($X797/VLOOKUP(CONCATENATE("USD",C797),[1]GEINDICE!AR$1:AS$65536,2,0),"")</f>
        <v>162.68459698044717</v>
      </c>
      <c r="AD797" s="33">
        <f>IFERROR($AA797/VLOOKUP(CONCATENATE("USD",C797),[1]GEINDICE!AR$1:AS$65536,2,0),"")</f>
        <v>58.645352693672159</v>
      </c>
      <c r="AE797" s="33">
        <f>IFERROR($X797/VLOOKUP(CONCATENATE("EUR",C797),[1]GEINDICE!AR$1:AS$65536,2,0),"")</f>
        <v>147.37227586619235</v>
      </c>
      <c r="AF797" s="33">
        <f>IFERROR($AA797/VLOOKUP(CONCATENATE("EUR",C797),[1]GEINDICE!AR$1:AS$65536,2,0),"")</f>
        <v>53.125491016711031</v>
      </c>
      <c r="AG797" s="48" t="str">
        <f>VLOOKUP(E797,[1]Apresentação!AW$1:AX$65536,2,0)</f>
        <v xml:space="preserve">                    2 - LEATHER AUXILIARIES</v>
      </c>
      <c r="AH797" s="48" t="str">
        <f t="shared" si="214"/>
        <v xml:space="preserve">         5204000045 - NOVALTAN FSB BR</v>
      </c>
      <c r="AI797" s="49" t="str">
        <f t="shared" si="215"/>
        <v xml:space="preserve">     L00040 - CURTUME SULINO LTDA</v>
      </c>
      <c r="AJ797" t="str">
        <f t="shared" si="216"/>
        <v xml:space="preserve">     90 - SALES</v>
      </c>
      <c r="AK797" t="str">
        <f t="shared" si="217"/>
        <v/>
      </c>
      <c r="AL797">
        <f t="shared" si="218"/>
        <v>4</v>
      </c>
      <c r="AM797" t="str">
        <f t="shared" si="219"/>
        <v>2025 4</v>
      </c>
      <c r="AN797" t="str">
        <f t="shared" si="220"/>
        <v xml:space="preserve">CURTUME </v>
      </c>
    </row>
    <row r="798" spans="1:40" x14ac:dyDescent="0.35">
      <c r="A798">
        <v>81441</v>
      </c>
      <c r="B798" t="s">
        <v>274</v>
      </c>
      <c r="C798" s="31">
        <v>45715</v>
      </c>
      <c r="D798" t="s">
        <v>373</v>
      </c>
      <c r="E798" t="s">
        <v>374</v>
      </c>
      <c r="F798" t="s">
        <v>451</v>
      </c>
      <c r="G798" t="s">
        <v>452</v>
      </c>
      <c r="H798" t="s">
        <v>702</v>
      </c>
      <c r="I798" t="s">
        <v>703</v>
      </c>
      <c r="J798">
        <v>300</v>
      </c>
      <c r="K798">
        <v>1851.9</v>
      </c>
      <c r="L798">
        <v>885.79472999999996</v>
      </c>
      <c r="M798">
        <v>372.97</v>
      </c>
      <c r="N798">
        <v>6.173</v>
      </c>
      <c r="O798" s="32">
        <f t="shared" si="204"/>
        <v>1478.93</v>
      </c>
      <c r="P798" s="32">
        <f t="shared" si="205"/>
        <v>593.13527000000011</v>
      </c>
      <c r="Q798">
        <v>712220</v>
      </c>
      <c r="R798" t="s">
        <v>312</v>
      </c>
      <c r="S798" t="s">
        <v>312</v>
      </c>
      <c r="T798" t="str">
        <f t="shared" si="206"/>
        <v>VEN</v>
      </c>
      <c r="U798" t="s">
        <v>313</v>
      </c>
      <c r="V798" s="33">
        <f t="shared" si="207"/>
        <v>1851.9</v>
      </c>
      <c r="W798">
        <f t="shared" si="208"/>
        <v>300</v>
      </c>
      <c r="X798" s="33">
        <f t="shared" si="209"/>
        <v>1478.93</v>
      </c>
      <c r="Y798" s="33">
        <f t="shared" si="210"/>
        <v>372.97</v>
      </c>
      <c r="Z798" s="45">
        <f t="shared" si="211"/>
        <v>0.28788556077541988</v>
      </c>
      <c r="AA798" s="33">
        <f t="shared" si="212"/>
        <v>533.13527000000011</v>
      </c>
      <c r="AB798" s="45">
        <f t="shared" si="213"/>
        <v>0.36048715625486</v>
      </c>
      <c r="AC798" s="33">
        <f>IFERROR($X798/VLOOKUP(CONCATENATE("USD",C798),[1]GEINDICE!AR$1:AS$65536,2,0),"")</f>
        <v>253.98948959263586</v>
      </c>
      <c r="AD798" s="33">
        <f>IFERROR($AA798/VLOOKUP(CONCATENATE("USD",C798),[1]GEINDICE!AR$1:AS$65536,2,0),"")</f>
        <v>91.559948821872652</v>
      </c>
      <c r="AE798" s="33">
        <f>IFERROR($X798/VLOOKUP(CONCATENATE("EUR",C798),[1]GEINDICE!AR$1:AS$65536,2,0),"")</f>
        <v>243.84666117065126</v>
      </c>
      <c r="AF798" s="33">
        <f>IFERROR($AA798/VLOOKUP(CONCATENATE("EUR",C798),[1]GEINDICE!AR$1:AS$65536,2,0),"")</f>
        <v>87.903589447650461</v>
      </c>
      <c r="AG798" s="48" t="str">
        <f>VLOOKUP(E798,[1]Apresentação!AW$1:AX$65536,2,0)</f>
        <v xml:space="preserve">                    2 - LEATHER AUXILIARIES</v>
      </c>
      <c r="AH798" s="48" t="str">
        <f t="shared" si="214"/>
        <v xml:space="preserve">         5204000045 - NOVALTAN FSB BR</v>
      </c>
      <c r="AI798" s="49" t="str">
        <f t="shared" si="215"/>
        <v xml:space="preserve">     L00040 - CURTUME SULINO LTDA</v>
      </c>
      <c r="AJ798" t="str">
        <f t="shared" si="216"/>
        <v xml:space="preserve">     90 - SALES</v>
      </c>
      <c r="AK798" t="str">
        <f t="shared" si="217"/>
        <v/>
      </c>
      <c r="AL798">
        <f t="shared" si="218"/>
        <v>2</v>
      </c>
      <c r="AM798" t="str">
        <f t="shared" si="219"/>
        <v>2025 2</v>
      </c>
      <c r="AN798" t="str">
        <f t="shared" si="220"/>
        <v xml:space="preserve">CURTUME </v>
      </c>
    </row>
    <row r="799" spans="1:40" x14ac:dyDescent="0.35">
      <c r="A799">
        <v>81043</v>
      </c>
      <c r="B799" t="s">
        <v>274</v>
      </c>
      <c r="C799" s="31">
        <v>45685</v>
      </c>
      <c r="D799" t="s">
        <v>373</v>
      </c>
      <c r="E799" t="s">
        <v>374</v>
      </c>
      <c r="F799" t="s">
        <v>451</v>
      </c>
      <c r="G799" t="s">
        <v>452</v>
      </c>
      <c r="H799" t="s">
        <v>702</v>
      </c>
      <c r="I799" t="s">
        <v>703</v>
      </c>
      <c r="J799">
        <v>200</v>
      </c>
      <c r="K799">
        <v>1234.6000000000001</v>
      </c>
      <c r="L799">
        <v>590.52981999999997</v>
      </c>
      <c r="M799">
        <v>248.65</v>
      </c>
      <c r="N799">
        <v>6.173</v>
      </c>
      <c r="O799" s="32">
        <f t="shared" si="204"/>
        <v>985.95000000000016</v>
      </c>
      <c r="P799" s="32">
        <f t="shared" si="205"/>
        <v>395.42018000000019</v>
      </c>
      <c r="Q799">
        <v>708328</v>
      </c>
      <c r="R799" t="s">
        <v>312</v>
      </c>
      <c r="S799" t="s">
        <v>312</v>
      </c>
      <c r="T799" t="str">
        <f t="shared" si="206"/>
        <v>VEN</v>
      </c>
      <c r="U799" t="s">
        <v>437</v>
      </c>
      <c r="V799" s="33">
        <f t="shared" si="207"/>
        <v>1234.6000000000001</v>
      </c>
      <c r="W799">
        <f t="shared" si="208"/>
        <v>200</v>
      </c>
      <c r="X799" s="33">
        <f t="shared" si="209"/>
        <v>985.95000000000016</v>
      </c>
      <c r="Y799" s="33">
        <f t="shared" si="210"/>
        <v>248.65</v>
      </c>
      <c r="Z799" s="45">
        <f t="shared" si="211"/>
        <v>0.28788286084561815</v>
      </c>
      <c r="AA799" s="33">
        <f t="shared" si="212"/>
        <v>355.42018000000019</v>
      </c>
      <c r="AB799" s="45">
        <f t="shared" si="213"/>
        <v>0.3604849941680614</v>
      </c>
      <c r="AC799" s="33">
        <f>IFERROR($X799/VLOOKUP(CONCATENATE("USD",C799),[1]GEINDICE!AR$1:AS$65536,2,0),"")</f>
        <v>167.30867130493806</v>
      </c>
      <c r="AD799" s="33">
        <f>IFERROR($AA799/VLOOKUP(CONCATENATE("USD",C799),[1]GEINDICE!AR$1:AS$65536,2,0),"")</f>
        <v>60.312265399626703</v>
      </c>
      <c r="AE799" s="33">
        <f>IFERROR($X799/VLOOKUP(CONCATENATE("EUR",C799),[1]GEINDICE!AR$1:AS$65536,2,0),"")</f>
        <v>160.48669325303169</v>
      </c>
      <c r="AF799" s="33">
        <f>IFERROR($AA799/VLOOKUP(CONCATENATE("EUR",C799),[1]GEINDICE!AR$1:AS$65536,2,0),"")</f>
        <v>57.853044681370584</v>
      </c>
      <c r="AG799" s="48" t="str">
        <f>VLOOKUP(E799,[1]Apresentação!AW$1:AX$65536,2,0)</f>
        <v xml:space="preserve">                    2 - LEATHER AUXILIARIES</v>
      </c>
      <c r="AH799" s="48" t="str">
        <f t="shared" si="214"/>
        <v xml:space="preserve">         5204000045 - NOVALTAN FSB BR</v>
      </c>
      <c r="AI799" s="49" t="str">
        <f t="shared" si="215"/>
        <v xml:space="preserve">     L00040 - CURTUME SULINO LTDA</v>
      </c>
      <c r="AJ799" t="str">
        <f t="shared" si="216"/>
        <v xml:space="preserve">     90 - SALES</v>
      </c>
      <c r="AK799" t="str">
        <f t="shared" si="217"/>
        <v/>
      </c>
      <c r="AL799">
        <f t="shared" si="218"/>
        <v>1</v>
      </c>
      <c r="AM799" t="str">
        <f t="shared" si="219"/>
        <v>2025 1</v>
      </c>
      <c r="AN799" t="str">
        <f t="shared" si="220"/>
        <v xml:space="preserve">CURTUME </v>
      </c>
    </row>
    <row r="800" spans="1:40" x14ac:dyDescent="0.35">
      <c r="A800">
        <v>82551</v>
      </c>
      <c r="B800" t="s">
        <v>274</v>
      </c>
      <c r="C800" s="31">
        <v>45804</v>
      </c>
      <c r="D800" t="s">
        <v>373</v>
      </c>
      <c r="E800" t="s">
        <v>374</v>
      </c>
      <c r="F800" t="s">
        <v>451</v>
      </c>
      <c r="G800" t="s">
        <v>452</v>
      </c>
      <c r="H800" t="s">
        <v>702</v>
      </c>
      <c r="I800" t="s">
        <v>703</v>
      </c>
      <c r="J800">
        <v>200</v>
      </c>
      <c r="K800">
        <v>1234.6000000000001</v>
      </c>
      <c r="L800">
        <v>590.52985000000001</v>
      </c>
      <c r="M800">
        <v>248.65</v>
      </c>
      <c r="N800">
        <v>6.173</v>
      </c>
      <c r="O800" s="32">
        <f t="shared" si="204"/>
        <v>985.95000000000016</v>
      </c>
      <c r="P800" s="32">
        <f t="shared" si="205"/>
        <v>395.42015000000015</v>
      </c>
      <c r="Q800">
        <v>739738</v>
      </c>
      <c r="R800" t="s">
        <v>312</v>
      </c>
      <c r="S800" t="s">
        <v>312</v>
      </c>
      <c r="T800" t="str">
        <f t="shared" si="206"/>
        <v>VEN</v>
      </c>
      <c r="U800" t="s">
        <v>313</v>
      </c>
      <c r="V800" s="33">
        <f t="shared" si="207"/>
        <v>1234.6000000000001</v>
      </c>
      <c r="W800">
        <f t="shared" si="208"/>
        <v>200</v>
      </c>
      <c r="X800" s="33">
        <f t="shared" si="209"/>
        <v>985.95000000000016</v>
      </c>
      <c r="Y800" s="33">
        <f t="shared" si="210"/>
        <v>248.65</v>
      </c>
      <c r="Z800" s="45">
        <f t="shared" si="211"/>
        <v>0.28788283654624991</v>
      </c>
      <c r="AA800" s="33">
        <f t="shared" si="212"/>
        <v>355.42015000000015</v>
      </c>
      <c r="AB800" s="45">
        <f t="shared" si="213"/>
        <v>0.36048496374055489</v>
      </c>
      <c r="AC800" s="33">
        <f>IFERROR($X800/VLOOKUP(CONCATENATE("USD",C800),[1]GEINDICE!AR$1:AS$65536,2,0),"")</f>
        <v>174.38405348520493</v>
      </c>
      <c r="AD800" s="33">
        <f>IFERROR($AA800/VLOOKUP(CONCATENATE("USD",C800),[1]GEINDICE!AR$1:AS$65536,2,0),"")</f>
        <v>62.862829197545082</v>
      </c>
      <c r="AE800" s="33">
        <f>IFERROR($X800/VLOOKUP(CONCATENATE("EUR",C800),[1]GEINDICE!AR$1:AS$65536,2,0),"")</f>
        <v>153.95365541363481</v>
      </c>
      <c r="AF800" s="33">
        <f>IFERROR($AA800/VLOOKUP(CONCATENATE("EUR",C800),[1]GEINDICE!AR$1:AS$65536,2,0),"")</f>
        <v>55.497977889510032</v>
      </c>
      <c r="AG800" s="48" t="str">
        <f>VLOOKUP(E800,[1]Apresentação!AW$1:AX$65536,2,0)</f>
        <v xml:space="preserve">                    2 - LEATHER AUXILIARIES</v>
      </c>
      <c r="AH800" s="48" t="str">
        <f t="shared" si="214"/>
        <v xml:space="preserve">         5204000045 - NOVALTAN FSB BR</v>
      </c>
      <c r="AI800" s="49" t="str">
        <f t="shared" si="215"/>
        <v xml:space="preserve">     L00040 - CURTUME SULINO LTDA</v>
      </c>
      <c r="AJ800" t="str">
        <f t="shared" si="216"/>
        <v xml:space="preserve">     90 - SALES</v>
      </c>
      <c r="AK800" t="str">
        <f t="shared" si="217"/>
        <v/>
      </c>
      <c r="AL800">
        <f t="shared" si="218"/>
        <v>5</v>
      </c>
      <c r="AM800" t="str">
        <f t="shared" si="219"/>
        <v>2025 5</v>
      </c>
      <c r="AN800" t="str">
        <f t="shared" si="220"/>
        <v xml:space="preserve">CURTUME </v>
      </c>
    </row>
    <row r="801" spans="1:40" x14ac:dyDescent="0.35">
      <c r="A801">
        <v>84584</v>
      </c>
      <c r="B801" t="s">
        <v>274</v>
      </c>
      <c r="C801" s="31">
        <v>45972</v>
      </c>
      <c r="D801" t="s">
        <v>373</v>
      </c>
      <c r="E801" t="s">
        <v>374</v>
      </c>
      <c r="F801" t="s">
        <v>451</v>
      </c>
      <c r="G801" t="s">
        <v>452</v>
      </c>
      <c r="H801" t="s">
        <v>702</v>
      </c>
      <c r="I801" t="s">
        <v>703</v>
      </c>
      <c r="J801">
        <v>200</v>
      </c>
      <c r="K801">
        <v>1234.6000000000001</v>
      </c>
      <c r="L801">
        <v>641.16489999999999</v>
      </c>
      <c r="M801">
        <v>248.65</v>
      </c>
      <c r="N801">
        <v>6.173</v>
      </c>
      <c r="O801" s="32">
        <f t="shared" si="204"/>
        <v>985.95000000000016</v>
      </c>
      <c r="P801" s="32">
        <f t="shared" si="205"/>
        <v>344.78510000000017</v>
      </c>
      <c r="Q801">
        <v>766796</v>
      </c>
      <c r="R801" t="s">
        <v>312</v>
      </c>
      <c r="S801" t="s">
        <v>312</v>
      </c>
      <c r="T801" t="str">
        <f t="shared" si="206"/>
        <v>VEN</v>
      </c>
      <c r="U801" t="s">
        <v>313</v>
      </c>
      <c r="V801" s="33">
        <f t="shared" si="207"/>
        <v>1234.6000000000001</v>
      </c>
      <c r="W801">
        <f t="shared" si="208"/>
        <v>200</v>
      </c>
      <c r="X801" s="33">
        <f t="shared" si="209"/>
        <v>985.95000000000016</v>
      </c>
      <c r="Y801" s="33">
        <f t="shared" si="210"/>
        <v>248.65</v>
      </c>
      <c r="Z801" s="45">
        <f t="shared" si="211"/>
        <v>0.2468695123926779</v>
      </c>
      <c r="AA801" s="33">
        <f t="shared" si="212"/>
        <v>304.78510000000017</v>
      </c>
      <c r="AB801" s="45">
        <f t="shared" si="213"/>
        <v>0.30912835336477523</v>
      </c>
      <c r="AC801" s="33" t="str">
        <f>IFERROR($X801/VLOOKUP(CONCATENATE("USD",C801),[1]GEINDICE!AR$1:AS$65536,2,0),"")</f>
        <v/>
      </c>
      <c r="AD801" s="33" t="str">
        <f>IFERROR($AA801/VLOOKUP(CONCATENATE("USD",C801),[1]GEINDICE!AR$1:AS$65536,2,0),"")</f>
        <v/>
      </c>
      <c r="AE801" s="33" t="str">
        <f>IFERROR($X801/VLOOKUP(CONCATENATE("EUR",C801),[1]GEINDICE!AR$1:AS$65536,2,0),"")</f>
        <v/>
      </c>
      <c r="AF801" s="33" t="str">
        <f>IFERROR($AA801/VLOOKUP(CONCATENATE("EUR",C801),[1]GEINDICE!AR$1:AS$65536,2,0),"")</f>
        <v/>
      </c>
      <c r="AG801" s="48" t="str">
        <f>VLOOKUP(E801,[1]Apresentação!AW$1:AX$65536,2,0)</f>
        <v xml:space="preserve">                    2 - LEATHER AUXILIARIES</v>
      </c>
      <c r="AH801" s="48" t="str">
        <f t="shared" si="214"/>
        <v xml:space="preserve">         5204000045 - NOVALTAN FSB BR</v>
      </c>
      <c r="AI801" s="49" t="str">
        <f t="shared" si="215"/>
        <v xml:space="preserve">     L00040 - CURTUME SULINO LTDA</v>
      </c>
      <c r="AJ801" t="str">
        <f t="shared" si="216"/>
        <v xml:space="preserve">     90 - SALES</v>
      </c>
      <c r="AK801" t="str">
        <f t="shared" si="217"/>
        <v/>
      </c>
      <c r="AL801">
        <f t="shared" si="218"/>
        <v>11</v>
      </c>
      <c r="AM801" t="str">
        <f t="shared" si="219"/>
        <v>2025 11</v>
      </c>
      <c r="AN801" t="str">
        <f t="shared" si="220"/>
        <v xml:space="preserve">CURTUME </v>
      </c>
    </row>
    <row r="802" spans="1:40" x14ac:dyDescent="0.35">
      <c r="A802">
        <v>82473</v>
      </c>
      <c r="B802" t="s">
        <v>274</v>
      </c>
      <c r="C802" s="31">
        <v>45797</v>
      </c>
      <c r="D802" t="s">
        <v>373</v>
      </c>
      <c r="E802" t="s">
        <v>374</v>
      </c>
      <c r="F802" t="s">
        <v>451</v>
      </c>
      <c r="G802" t="s">
        <v>452</v>
      </c>
      <c r="H802" t="s">
        <v>702</v>
      </c>
      <c r="I802" t="s">
        <v>703</v>
      </c>
      <c r="J802">
        <v>200</v>
      </c>
      <c r="K802">
        <v>1234.6000000000001</v>
      </c>
      <c r="L802">
        <v>590.52985000000001</v>
      </c>
      <c r="M802">
        <v>248.65</v>
      </c>
      <c r="N802">
        <v>6.173</v>
      </c>
      <c r="O802" s="32">
        <f t="shared" si="204"/>
        <v>985.95000000000016</v>
      </c>
      <c r="P802" s="32">
        <f t="shared" si="205"/>
        <v>395.42015000000015</v>
      </c>
      <c r="Q802">
        <v>739130</v>
      </c>
      <c r="R802" t="s">
        <v>312</v>
      </c>
      <c r="S802" t="s">
        <v>312</v>
      </c>
      <c r="T802" t="str">
        <f t="shared" si="206"/>
        <v>VEN</v>
      </c>
      <c r="U802" t="s">
        <v>313</v>
      </c>
      <c r="V802" s="33">
        <f t="shared" si="207"/>
        <v>1234.6000000000001</v>
      </c>
      <c r="W802">
        <f t="shared" si="208"/>
        <v>200</v>
      </c>
      <c r="X802" s="33">
        <f t="shared" si="209"/>
        <v>985.95000000000016</v>
      </c>
      <c r="Y802" s="33">
        <f t="shared" si="210"/>
        <v>248.65</v>
      </c>
      <c r="Z802" s="45">
        <f t="shared" si="211"/>
        <v>0.28788283654624991</v>
      </c>
      <c r="AA802" s="33">
        <f t="shared" si="212"/>
        <v>355.42015000000015</v>
      </c>
      <c r="AB802" s="45">
        <f t="shared" si="213"/>
        <v>0.36048496374055489</v>
      </c>
      <c r="AC802" s="33">
        <f>IFERROR($X802/VLOOKUP(CONCATENATE("USD",C802),[1]GEINDICE!AR$1:AS$65536,2,0),"")</f>
        <v>174.13458141999297</v>
      </c>
      <c r="AD802" s="33">
        <f>IFERROR($AA802/VLOOKUP(CONCATENATE("USD",C802),[1]GEINDICE!AR$1:AS$65536,2,0),"")</f>
        <v>62.772898269162866</v>
      </c>
      <c r="AE802" s="33">
        <f>IFERROR($X802/VLOOKUP(CONCATENATE("EUR",C802),[1]GEINDICE!AR$1:AS$65536,2,0),"")</f>
        <v>154.73163841807911</v>
      </c>
      <c r="AF802" s="33">
        <f>IFERROR($AA802/VLOOKUP(CONCATENATE("EUR",C802),[1]GEINDICE!AR$1:AS$65536,2,0),"")</f>
        <v>55.7784290646579</v>
      </c>
      <c r="AG802" s="48" t="str">
        <f>VLOOKUP(E802,[1]Apresentação!AW$1:AX$65536,2,0)</f>
        <v xml:space="preserve">                    2 - LEATHER AUXILIARIES</v>
      </c>
      <c r="AH802" s="48" t="str">
        <f t="shared" si="214"/>
        <v xml:space="preserve">         5204000045 - NOVALTAN FSB BR</v>
      </c>
      <c r="AI802" s="49" t="str">
        <f t="shared" si="215"/>
        <v xml:space="preserve">     L00040 - CURTUME SULINO LTDA</v>
      </c>
      <c r="AJ802" t="str">
        <f t="shared" si="216"/>
        <v xml:space="preserve">     90 - SALES</v>
      </c>
      <c r="AK802" t="str">
        <f t="shared" si="217"/>
        <v/>
      </c>
      <c r="AL802">
        <f t="shared" si="218"/>
        <v>5</v>
      </c>
      <c r="AM802" t="str">
        <f t="shared" si="219"/>
        <v>2025 5</v>
      </c>
      <c r="AN802" t="str">
        <f t="shared" si="220"/>
        <v xml:space="preserve">CURTUME </v>
      </c>
    </row>
    <row r="803" spans="1:40" x14ac:dyDescent="0.35">
      <c r="A803">
        <v>83209</v>
      </c>
      <c r="B803" t="s">
        <v>274</v>
      </c>
      <c r="C803" s="31">
        <v>45860</v>
      </c>
      <c r="D803" t="s">
        <v>373</v>
      </c>
      <c r="E803" t="s">
        <v>374</v>
      </c>
      <c r="F803" t="s">
        <v>451</v>
      </c>
      <c r="G803" t="s">
        <v>452</v>
      </c>
      <c r="H803" t="s">
        <v>702</v>
      </c>
      <c r="I803" t="s">
        <v>703</v>
      </c>
      <c r="J803">
        <v>200</v>
      </c>
      <c r="K803">
        <v>1234.6000000000001</v>
      </c>
      <c r="L803">
        <v>590.49550999999997</v>
      </c>
      <c r="M803">
        <v>248.65</v>
      </c>
      <c r="N803">
        <v>6.173</v>
      </c>
      <c r="O803" s="32">
        <f t="shared" si="204"/>
        <v>985.95000000000016</v>
      </c>
      <c r="P803" s="32">
        <f t="shared" si="205"/>
        <v>395.45449000000019</v>
      </c>
      <c r="Q803">
        <v>744452</v>
      </c>
      <c r="R803" t="s">
        <v>312</v>
      </c>
      <c r="S803" t="s">
        <v>312</v>
      </c>
      <c r="T803" t="str">
        <f t="shared" si="206"/>
        <v>VEN</v>
      </c>
      <c r="U803" t="s">
        <v>437</v>
      </c>
      <c r="V803" s="33">
        <f t="shared" si="207"/>
        <v>1234.6000000000001</v>
      </c>
      <c r="W803">
        <f t="shared" si="208"/>
        <v>200</v>
      </c>
      <c r="X803" s="33">
        <f t="shared" si="209"/>
        <v>985.95000000000016</v>
      </c>
      <c r="Y803" s="33">
        <f t="shared" si="210"/>
        <v>248.65</v>
      </c>
      <c r="Z803" s="45">
        <f t="shared" si="211"/>
        <v>0.2879106512230683</v>
      </c>
      <c r="AA803" s="33">
        <f t="shared" si="212"/>
        <v>355.45449000000019</v>
      </c>
      <c r="AB803" s="45">
        <f t="shared" si="213"/>
        <v>0.36051979309295618</v>
      </c>
      <c r="AC803" s="33">
        <f>IFERROR($X803/VLOOKUP(CONCATENATE("USD",C803),[1]GEINDICE!AR$1:AS$65536,2,0),"")</f>
        <v>176.98217523200921</v>
      </c>
      <c r="AD803" s="33">
        <f>IFERROR($AA803/VLOOKUP(CONCATENATE("USD",C803),[1]GEINDICE!AR$1:AS$65536,2,0),"")</f>
        <v>63.805577195785276</v>
      </c>
      <c r="AE803" s="33">
        <f>IFERROR($X803/VLOOKUP(CONCATENATE("EUR",C803),[1]GEINDICE!AR$1:AS$65536,2,0),"")</f>
        <v>150.63480665515715</v>
      </c>
      <c r="AF803" s="33">
        <f>IFERROR($AA803/VLOOKUP(CONCATENATE("EUR",C803),[1]GEINDICE!AR$1:AS$65536,2,0),"")</f>
        <v>54.306829327914713</v>
      </c>
      <c r="AG803" s="48" t="str">
        <f>VLOOKUP(E803,[1]Apresentação!AW$1:AX$65536,2,0)</f>
        <v xml:space="preserve">                    2 - LEATHER AUXILIARIES</v>
      </c>
      <c r="AH803" s="48" t="str">
        <f t="shared" si="214"/>
        <v xml:space="preserve">         5204000045 - NOVALTAN FSB BR</v>
      </c>
      <c r="AI803" s="49" t="str">
        <f t="shared" si="215"/>
        <v xml:space="preserve">     L00040 - CURTUME SULINO LTDA</v>
      </c>
      <c r="AJ803" t="str">
        <f t="shared" si="216"/>
        <v xml:space="preserve">     90 - SALES</v>
      </c>
      <c r="AK803" t="str">
        <f t="shared" si="217"/>
        <v/>
      </c>
      <c r="AL803">
        <f t="shared" si="218"/>
        <v>7</v>
      </c>
      <c r="AM803" t="str">
        <f t="shared" si="219"/>
        <v>2025 7</v>
      </c>
      <c r="AN803" t="str">
        <f t="shared" si="220"/>
        <v xml:space="preserve">CURTUME </v>
      </c>
    </row>
    <row r="804" spans="1:40" x14ac:dyDescent="0.35">
      <c r="A804">
        <v>82846</v>
      </c>
      <c r="B804" t="s">
        <v>274</v>
      </c>
      <c r="C804" s="31">
        <v>45831</v>
      </c>
      <c r="D804" t="s">
        <v>373</v>
      </c>
      <c r="E804" t="s">
        <v>374</v>
      </c>
      <c r="F804" t="s">
        <v>451</v>
      </c>
      <c r="G804" t="s">
        <v>452</v>
      </c>
      <c r="H804" t="s">
        <v>702</v>
      </c>
      <c r="I804" t="s">
        <v>703</v>
      </c>
      <c r="J804">
        <v>200</v>
      </c>
      <c r="K804">
        <v>1234.6000000000001</v>
      </c>
      <c r="L804">
        <v>590.49711000000002</v>
      </c>
      <c r="M804">
        <v>248.65</v>
      </c>
      <c r="N804">
        <v>6.173</v>
      </c>
      <c r="O804" s="32">
        <f t="shared" si="204"/>
        <v>985.95000000000016</v>
      </c>
      <c r="P804" s="32">
        <f t="shared" si="205"/>
        <v>395.45289000000014</v>
      </c>
      <c r="Q804">
        <v>741792</v>
      </c>
      <c r="R804" t="s">
        <v>312</v>
      </c>
      <c r="S804" t="s">
        <v>312</v>
      </c>
      <c r="T804" t="str">
        <f t="shared" si="206"/>
        <v>VEN</v>
      </c>
      <c r="U804" t="s">
        <v>437</v>
      </c>
      <c r="V804" s="33">
        <f t="shared" si="207"/>
        <v>1234.6000000000001</v>
      </c>
      <c r="W804">
        <f t="shared" si="208"/>
        <v>200</v>
      </c>
      <c r="X804" s="33">
        <f t="shared" si="209"/>
        <v>985.95000000000016</v>
      </c>
      <c r="Y804" s="33">
        <f t="shared" si="210"/>
        <v>248.65</v>
      </c>
      <c r="Z804" s="45">
        <f t="shared" si="211"/>
        <v>0.28790935525676342</v>
      </c>
      <c r="AA804" s="33">
        <f t="shared" si="212"/>
        <v>355.45289000000014</v>
      </c>
      <c r="AB804" s="45">
        <f t="shared" si="213"/>
        <v>0.3605181702926113</v>
      </c>
      <c r="AC804" s="33">
        <f>IFERROR($X804/VLOOKUP(CONCATENATE("USD",C804),[1]GEINDICE!AR$1:AS$65536,2,0),"")</f>
        <v>178.57207541702138</v>
      </c>
      <c r="AD804" s="33">
        <f>IFERROR($AA804/VLOOKUP(CONCATENATE("USD",C804),[1]GEINDICE!AR$1:AS$65536,2,0),"")</f>
        <v>64.378477894698733</v>
      </c>
      <c r="AE804" s="33">
        <f>IFERROR($X804/VLOOKUP(CONCATENATE("EUR",C804),[1]GEINDICE!AR$1:AS$65536,2,0),"")</f>
        <v>154.75592528645427</v>
      </c>
      <c r="AF804" s="33">
        <f>IFERROR($AA804/VLOOKUP(CONCATENATE("EUR",C804),[1]GEINDICE!AR$1:AS$65536,2,0),"")</f>
        <v>55.792323026212543</v>
      </c>
      <c r="AG804" s="48" t="str">
        <f>VLOOKUP(E804,[1]Apresentação!AW$1:AX$65536,2,0)</f>
        <v xml:space="preserve">                    2 - LEATHER AUXILIARIES</v>
      </c>
      <c r="AH804" s="48" t="str">
        <f t="shared" si="214"/>
        <v xml:space="preserve">         5204000045 - NOVALTAN FSB BR</v>
      </c>
      <c r="AI804" s="49" t="str">
        <f t="shared" si="215"/>
        <v xml:space="preserve">     L00040 - CURTUME SULINO LTDA</v>
      </c>
      <c r="AJ804" t="str">
        <f t="shared" si="216"/>
        <v xml:space="preserve">     90 - SALES</v>
      </c>
      <c r="AK804" t="str">
        <f t="shared" si="217"/>
        <v/>
      </c>
      <c r="AL804">
        <f t="shared" si="218"/>
        <v>6</v>
      </c>
      <c r="AM804" t="str">
        <f t="shared" si="219"/>
        <v>2025 6</v>
      </c>
      <c r="AN804" t="str">
        <f t="shared" si="220"/>
        <v xml:space="preserve">CURTUME </v>
      </c>
    </row>
    <row r="805" spans="1:40" x14ac:dyDescent="0.35">
      <c r="A805">
        <v>82733</v>
      </c>
      <c r="B805" t="s">
        <v>274</v>
      </c>
      <c r="C805" s="31">
        <v>45818</v>
      </c>
      <c r="D805" t="s">
        <v>373</v>
      </c>
      <c r="E805" t="s">
        <v>374</v>
      </c>
      <c r="F805" t="s">
        <v>451</v>
      </c>
      <c r="G805" t="s">
        <v>452</v>
      </c>
      <c r="H805" t="s">
        <v>702</v>
      </c>
      <c r="I805" t="s">
        <v>703</v>
      </c>
      <c r="J805">
        <v>200</v>
      </c>
      <c r="K805">
        <v>1234.6000000000001</v>
      </c>
      <c r="L805">
        <v>590.52985000000001</v>
      </c>
      <c r="M805">
        <v>248.65</v>
      </c>
      <c r="N805">
        <v>6.173</v>
      </c>
      <c r="O805" s="32">
        <f t="shared" si="204"/>
        <v>985.95000000000016</v>
      </c>
      <c r="P805" s="32">
        <f t="shared" si="205"/>
        <v>395.42015000000015</v>
      </c>
      <c r="Q805">
        <v>741070</v>
      </c>
      <c r="R805" t="s">
        <v>312</v>
      </c>
      <c r="S805" t="s">
        <v>312</v>
      </c>
      <c r="T805" t="str">
        <f t="shared" si="206"/>
        <v>VEN</v>
      </c>
      <c r="U805" t="s">
        <v>437</v>
      </c>
      <c r="V805" s="33">
        <f t="shared" si="207"/>
        <v>1234.6000000000001</v>
      </c>
      <c r="W805">
        <f t="shared" si="208"/>
        <v>200</v>
      </c>
      <c r="X805" s="33">
        <f t="shared" si="209"/>
        <v>985.95000000000016</v>
      </c>
      <c r="Y805" s="33">
        <f t="shared" si="210"/>
        <v>248.65</v>
      </c>
      <c r="Z805" s="45">
        <f t="shared" si="211"/>
        <v>0.28788283654624991</v>
      </c>
      <c r="AA805" s="33">
        <f t="shared" si="212"/>
        <v>355.42015000000015</v>
      </c>
      <c r="AB805" s="45">
        <f t="shared" si="213"/>
        <v>0.36048496374055489</v>
      </c>
      <c r="AC805" s="33">
        <f>IFERROR($X805/VLOOKUP(CONCATENATE("USD",C805),[1]GEINDICE!AR$1:AS$65536,2,0),"")</f>
        <v>177.46638587396731</v>
      </c>
      <c r="AD805" s="33">
        <f>IFERROR($AA805/VLOOKUP(CONCATENATE("USD",C805),[1]GEINDICE!AR$1:AS$65536,2,0),"")</f>
        <v>63.973963676944429</v>
      </c>
      <c r="AE805" s="33">
        <f>IFERROR($X805/VLOOKUP(CONCATENATE("EUR",C805),[1]GEINDICE!AR$1:AS$65536,2,0),"")</f>
        <v>155.34600113442997</v>
      </c>
      <c r="AF805" s="33">
        <f>IFERROR($AA805/VLOOKUP(CONCATENATE("EUR",C805),[1]GEINDICE!AR$1:AS$65536,2,0),"")</f>
        <v>55.999897586185185</v>
      </c>
      <c r="AG805" s="48" t="str">
        <f>VLOOKUP(E805,[1]Apresentação!AW$1:AX$65536,2,0)</f>
        <v xml:space="preserve">                    2 - LEATHER AUXILIARIES</v>
      </c>
      <c r="AH805" s="48" t="str">
        <f t="shared" si="214"/>
        <v xml:space="preserve">         5204000045 - NOVALTAN FSB BR</v>
      </c>
      <c r="AI805" s="49" t="str">
        <f t="shared" si="215"/>
        <v xml:space="preserve">     L00040 - CURTUME SULINO LTDA</v>
      </c>
      <c r="AJ805" t="str">
        <f t="shared" si="216"/>
        <v xml:space="preserve">     90 - SALES</v>
      </c>
      <c r="AK805" t="str">
        <f t="shared" si="217"/>
        <v/>
      </c>
      <c r="AL805">
        <f t="shared" si="218"/>
        <v>6</v>
      </c>
      <c r="AM805" t="str">
        <f t="shared" si="219"/>
        <v>2025 6</v>
      </c>
      <c r="AN805" t="str">
        <f t="shared" si="220"/>
        <v xml:space="preserve">CURTUME </v>
      </c>
    </row>
    <row r="806" spans="1:40" x14ac:dyDescent="0.35">
      <c r="A806">
        <v>82988</v>
      </c>
      <c r="B806" t="s">
        <v>274</v>
      </c>
      <c r="C806" s="31">
        <v>45842</v>
      </c>
      <c r="D806" t="s">
        <v>373</v>
      </c>
      <c r="E806" t="s">
        <v>374</v>
      </c>
      <c r="F806" t="s">
        <v>451</v>
      </c>
      <c r="G806" t="s">
        <v>452</v>
      </c>
      <c r="H806" t="s">
        <v>702</v>
      </c>
      <c r="I806" t="s">
        <v>703</v>
      </c>
      <c r="J806">
        <v>200</v>
      </c>
      <c r="K806">
        <v>1234.6000000000001</v>
      </c>
      <c r="L806">
        <v>590.49711000000002</v>
      </c>
      <c r="M806">
        <v>248.65</v>
      </c>
      <c r="N806">
        <v>6.173</v>
      </c>
      <c r="O806" s="32">
        <f t="shared" si="204"/>
        <v>985.95000000000016</v>
      </c>
      <c r="P806" s="32">
        <f t="shared" si="205"/>
        <v>395.45289000000014</v>
      </c>
      <c r="Q806">
        <v>742828</v>
      </c>
      <c r="R806" t="s">
        <v>312</v>
      </c>
      <c r="S806" t="s">
        <v>312</v>
      </c>
      <c r="T806" t="str">
        <f t="shared" si="206"/>
        <v>VEN</v>
      </c>
      <c r="U806" t="s">
        <v>313</v>
      </c>
      <c r="V806" s="33">
        <f t="shared" si="207"/>
        <v>1234.6000000000001</v>
      </c>
      <c r="W806">
        <f t="shared" si="208"/>
        <v>200</v>
      </c>
      <c r="X806" s="33">
        <f t="shared" si="209"/>
        <v>985.95000000000016</v>
      </c>
      <c r="Y806" s="33">
        <f t="shared" si="210"/>
        <v>248.65</v>
      </c>
      <c r="Z806" s="45">
        <f t="shared" si="211"/>
        <v>0.28790935525676342</v>
      </c>
      <c r="AA806" s="33">
        <f t="shared" si="212"/>
        <v>355.45289000000014</v>
      </c>
      <c r="AB806" s="45">
        <f t="shared" si="213"/>
        <v>0.3605181702926113</v>
      </c>
      <c r="AC806" s="33">
        <f>IFERROR($X806/VLOOKUP(CONCATENATE("USD",C806),[1]GEINDICE!AR$1:AS$65536,2,0),"")</f>
        <v>182.27953410981698</v>
      </c>
      <c r="AD806" s="33">
        <f>IFERROR($AA806/VLOOKUP(CONCATENATE("USD",C806),[1]GEINDICE!AR$1:AS$65536,2,0),"")</f>
        <v>65.715084119060847</v>
      </c>
      <c r="AE806" s="33">
        <f>IFERROR($X806/VLOOKUP(CONCATENATE("EUR",C806),[1]GEINDICE!AR$1:AS$65536,2,0),"")</f>
        <v>154.73649518189524</v>
      </c>
      <c r="AF806" s="33">
        <f>IFERROR($AA806/VLOOKUP(CONCATENATE("EUR",C806),[1]GEINDICE!AR$1:AS$65536,2,0),"")</f>
        <v>55.785318120468332</v>
      </c>
      <c r="AG806" s="48" t="str">
        <f>VLOOKUP(E806,[1]Apresentação!AW$1:AX$65536,2,0)</f>
        <v xml:space="preserve">                    2 - LEATHER AUXILIARIES</v>
      </c>
      <c r="AH806" s="48" t="str">
        <f t="shared" si="214"/>
        <v xml:space="preserve">         5204000045 - NOVALTAN FSB BR</v>
      </c>
      <c r="AI806" s="49" t="str">
        <f t="shared" si="215"/>
        <v xml:space="preserve">     L00040 - CURTUME SULINO LTDA</v>
      </c>
      <c r="AJ806" t="str">
        <f t="shared" si="216"/>
        <v xml:space="preserve">     90 - SALES</v>
      </c>
      <c r="AK806" t="str">
        <f t="shared" si="217"/>
        <v/>
      </c>
      <c r="AL806">
        <f t="shared" si="218"/>
        <v>7</v>
      </c>
      <c r="AM806" t="str">
        <f t="shared" si="219"/>
        <v>2025 7</v>
      </c>
      <c r="AN806" t="str">
        <f t="shared" si="220"/>
        <v xml:space="preserve">CURTUME </v>
      </c>
    </row>
    <row r="807" spans="1:40" x14ac:dyDescent="0.35">
      <c r="A807">
        <v>83885</v>
      </c>
      <c r="B807" t="s">
        <v>274</v>
      </c>
      <c r="C807" s="31">
        <v>45916</v>
      </c>
      <c r="D807" t="s">
        <v>373</v>
      </c>
      <c r="E807" t="s">
        <v>374</v>
      </c>
      <c r="F807" t="s">
        <v>451</v>
      </c>
      <c r="G807" t="s">
        <v>452</v>
      </c>
      <c r="H807" t="s">
        <v>702</v>
      </c>
      <c r="I807" t="s">
        <v>703</v>
      </c>
      <c r="J807">
        <v>200</v>
      </c>
      <c r="K807">
        <v>1234.6000000000001</v>
      </c>
      <c r="L807">
        <v>609.27359999999999</v>
      </c>
      <c r="M807">
        <v>248.65</v>
      </c>
      <c r="N807">
        <v>6.173</v>
      </c>
      <c r="O807" s="32">
        <f t="shared" si="204"/>
        <v>985.95000000000016</v>
      </c>
      <c r="P807" s="32">
        <f t="shared" si="205"/>
        <v>376.67640000000017</v>
      </c>
      <c r="Q807">
        <v>761564</v>
      </c>
      <c r="R807" t="s">
        <v>312</v>
      </c>
      <c r="S807" t="s">
        <v>312</v>
      </c>
      <c r="T807" t="str">
        <f t="shared" si="206"/>
        <v>VEN</v>
      </c>
      <c r="U807" t="s">
        <v>313</v>
      </c>
      <c r="V807" s="33">
        <f t="shared" si="207"/>
        <v>1234.6000000000001</v>
      </c>
      <c r="W807">
        <f t="shared" si="208"/>
        <v>200</v>
      </c>
      <c r="X807" s="33">
        <f t="shared" si="209"/>
        <v>985.95000000000016</v>
      </c>
      <c r="Y807" s="33">
        <f t="shared" si="210"/>
        <v>248.65</v>
      </c>
      <c r="Z807" s="45">
        <f t="shared" si="211"/>
        <v>0.27270079377936185</v>
      </c>
      <c r="AA807" s="33">
        <f t="shared" si="212"/>
        <v>336.67640000000017</v>
      </c>
      <c r="AB807" s="45">
        <f t="shared" si="213"/>
        <v>0.34147411126324878</v>
      </c>
      <c r="AC807" s="33">
        <f>IFERROR($X807/VLOOKUP(CONCATENATE("USD",C807),[1]GEINDICE!AR$1:AS$65536,2,0),"")</f>
        <v>185.69195419617299</v>
      </c>
      <c r="AD807" s="33">
        <f>IFERROR($AA807/VLOOKUP(CONCATENATE("USD",C807),[1]GEINDICE!AR$1:AS$65536,2,0),"")</f>
        <v>63.408995027874063</v>
      </c>
      <c r="AE807" s="33">
        <f>IFERROR($X807/VLOOKUP(CONCATENATE("EUR",C807),[1]GEINDICE!AR$1:AS$65536,2,0),"")</f>
        <v>156.72887391110831</v>
      </c>
      <c r="AF807" s="33">
        <f>IFERROR($AA807/VLOOKUP(CONCATENATE("EUR",C807),[1]GEINDICE!AR$1:AS$65536,2,0),"")</f>
        <v>53.518852928085487</v>
      </c>
      <c r="AG807" s="48" t="str">
        <f>VLOOKUP(E807,[1]Apresentação!AW$1:AX$65536,2,0)</f>
        <v xml:space="preserve">                    2 - LEATHER AUXILIARIES</v>
      </c>
      <c r="AH807" s="48" t="str">
        <f t="shared" si="214"/>
        <v xml:space="preserve">         5204000045 - NOVALTAN FSB BR</v>
      </c>
      <c r="AI807" s="49" t="str">
        <f t="shared" si="215"/>
        <v xml:space="preserve">     L00040 - CURTUME SULINO LTDA</v>
      </c>
      <c r="AJ807" t="str">
        <f t="shared" si="216"/>
        <v xml:space="preserve">     90 - SALES</v>
      </c>
      <c r="AK807" t="str">
        <f t="shared" si="217"/>
        <v/>
      </c>
      <c r="AL807">
        <f t="shared" si="218"/>
        <v>9</v>
      </c>
      <c r="AM807" t="str">
        <f t="shared" si="219"/>
        <v>2025 9</v>
      </c>
      <c r="AN807" t="str">
        <f t="shared" si="220"/>
        <v xml:space="preserve">CURTUME </v>
      </c>
    </row>
    <row r="808" spans="1:40" x14ac:dyDescent="0.35">
      <c r="A808">
        <v>83813</v>
      </c>
      <c r="B808" t="s">
        <v>274</v>
      </c>
      <c r="C808" s="31">
        <v>45909</v>
      </c>
      <c r="D808" t="s">
        <v>373</v>
      </c>
      <c r="E808" t="s">
        <v>374</v>
      </c>
      <c r="F808" t="s">
        <v>451</v>
      </c>
      <c r="G808" t="s">
        <v>452</v>
      </c>
      <c r="H808" t="s">
        <v>702</v>
      </c>
      <c r="I808" t="s">
        <v>703</v>
      </c>
      <c r="J808">
        <v>200</v>
      </c>
      <c r="K808">
        <v>1234.6000000000001</v>
      </c>
      <c r="L808">
        <v>594.59276</v>
      </c>
      <c r="M808">
        <v>248.65</v>
      </c>
      <c r="N808">
        <v>6.173</v>
      </c>
      <c r="O808" s="32">
        <f t="shared" si="204"/>
        <v>985.95000000000016</v>
      </c>
      <c r="P808" s="32">
        <f t="shared" si="205"/>
        <v>391.35724000000016</v>
      </c>
      <c r="Q808">
        <v>761030</v>
      </c>
      <c r="R808" t="s">
        <v>312</v>
      </c>
      <c r="S808" t="s">
        <v>312</v>
      </c>
      <c r="T808" t="str">
        <f t="shared" si="206"/>
        <v>VEN</v>
      </c>
      <c r="U808" t="s">
        <v>313</v>
      </c>
      <c r="V808" s="33">
        <f t="shared" si="207"/>
        <v>1234.6000000000001</v>
      </c>
      <c r="W808">
        <f t="shared" si="208"/>
        <v>200</v>
      </c>
      <c r="X808" s="33">
        <f t="shared" si="209"/>
        <v>985.95000000000016</v>
      </c>
      <c r="Y808" s="33">
        <f t="shared" si="210"/>
        <v>248.65</v>
      </c>
      <c r="Z808" s="45">
        <f t="shared" si="211"/>
        <v>0.28459196500890988</v>
      </c>
      <c r="AA808" s="33">
        <f t="shared" si="212"/>
        <v>351.35724000000016</v>
      </c>
      <c r="AB808" s="45">
        <f t="shared" si="213"/>
        <v>0.35636415639738334</v>
      </c>
      <c r="AC808" s="33">
        <f>IFERROR($X808/VLOOKUP(CONCATENATE("USD",C808),[1]GEINDICE!AR$1:AS$65536,2,0),"")</f>
        <v>181.64818158369874</v>
      </c>
      <c r="AD808" s="33">
        <f>IFERROR($AA808/VLOOKUP(CONCATENATE("USD",C808),[1]GEINDICE!AR$1:AS$65536,2,0),"")</f>
        <v>64.732900991193503</v>
      </c>
      <c r="AE808" s="33">
        <f>IFERROR($X808/VLOOKUP(CONCATENATE("EUR",C808),[1]GEINDICE!AR$1:AS$65536,2,0),"")</f>
        <v>154.95049504950495</v>
      </c>
      <c r="AF808" s="33">
        <f>IFERROR($AA808/VLOOKUP(CONCATENATE("EUR",C808),[1]GEINDICE!AR$1:AS$65536,2,0),"")</f>
        <v>55.21880245167376</v>
      </c>
      <c r="AG808" s="48" t="str">
        <f>VLOOKUP(E808,[1]Apresentação!AW$1:AX$65536,2,0)</f>
        <v xml:space="preserve">                    2 - LEATHER AUXILIARIES</v>
      </c>
      <c r="AH808" s="48" t="str">
        <f t="shared" si="214"/>
        <v xml:space="preserve">         5204000045 - NOVALTAN FSB BR</v>
      </c>
      <c r="AI808" s="49" t="str">
        <f t="shared" si="215"/>
        <v xml:space="preserve">     L00040 - CURTUME SULINO LTDA</v>
      </c>
      <c r="AJ808" t="str">
        <f t="shared" si="216"/>
        <v xml:space="preserve">     90 - SALES</v>
      </c>
      <c r="AK808" t="str">
        <f t="shared" si="217"/>
        <v/>
      </c>
      <c r="AL808">
        <f t="shared" si="218"/>
        <v>9</v>
      </c>
      <c r="AM808" t="str">
        <f t="shared" si="219"/>
        <v>2025 9</v>
      </c>
      <c r="AN808" t="str">
        <f t="shared" si="220"/>
        <v xml:space="preserve">CURTUME </v>
      </c>
    </row>
    <row r="809" spans="1:40" x14ac:dyDescent="0.35">
      <c r="A809">
        <v>84229</v>
      </c>
      <c r="B809" t="s">
        <v>274</v>
      </c>
      <c r="C809" s="31">
        <v>45945</v>
      </c>
      <c r="D809" t="s">
        <v>373</v>
      </c>
      <c r="E809" t="s">
        <v>374</v>
      </c>
      <c r="F809" t="s">
        <v>451</v>
      </c>
      <c r="G809" t="s">
        <v>452</v>
      </c>
      <c r="H809" t="s">
        <v>702</v>
      </c>
      <c r="I809" t="s">
        <v>703</v>
      </c>
      <c r="J809">
        <v>200</v>
      </c>
      <c r="K809">
        <v>1234.6000000000001</v>
      </c>
      <c r="L809">
        <v>620.6087</v>
      </c>
      <c r="M809">
        <v>248.65</v>
      </c>
      <c r="N809">
        <v>6.173</v>
      </c>
      <c r="O809" s="32">
        <f t="shared" si="204"/>
        <v>985.95000000000016</v>
      </c>
      <c r="P809" s="32">
        <f t="shared" si="205"/>
        <v>365.34130000000016</v>
      </c>
      <c r="Q809">
        <v>764325</v>
      </c>
      <c r="R809" t="s">
        <v>312</v>
      </c>
      <c r="S809" t="s">
        <v>312</v>
      </c>
      <c r="T809" t="str">
        <f t="shared" si="206"/>
        <v>VEN</v>
      </c>
      <c r="U809" t="s">
        <v>313</v>
      </c>
      <c r="V809" s="33">
        <f t="shared" si="207"/>
        <v>1234.6000000000001</v>
      </c>
      <c r="W809">
        <f t="shared" si="208"/>
        <v>200</v>
      </c>
      <c r="X809" s="33">
        <f t="shared" si="209"/>
        <v>985.95000000000016</v>
      </c>
      <c r="Y809" s="33">
        <f t="shared" si="210"/>
        <v>248.65</v>
      </c>
      <c r="Z809" s="45">
        <f t="shared" si="211"/>
        <v>0.26351960149036135</v>
      </c>
      <c r="AA809" s="33">
        <f t="shared" si="212"/>
        <v>325.34130000000016</v>
      </c>
      <c r="AB809" s="45">
        <f t="shared" si="213"/>
        <v>0.3299774836452154</v>
      </c>
      <c r="AC809" s="33">
        <f>IFERROR($X809/VLOOKUP(CONCATENATE("USD",C809),[1]GEINDICE!AR$1:AS$65536,2,0),"")</f>
        <v>181.02783490011751</v>
      </c>
      <c r="AD809" s="33">
        <f>IFERROR($AA809/VLOOKUP(CONCATENATE("USD",C809),[1]GEINDICE!AR$1:AS$65536,2,0),"")</f>
        <v>59.735109430082282</v>
      </c>
      <c r="AE809" s="33">
        <f>IFERROR($X809/VLOOKUP(CONCATENATE("EUR",C809),[1]GEINDICE!AR$1:AS$65536,2,0),"")</f>
        <v>155.53469735451407</v>
      </c>
      <c r="AF809" s="33">
        <f>IFERROR($AA809/VLOOKUP(CONCATENATE("EUR",C809),[1]GEINDICE!AR$1:AS$65536,2,0),"")</f>
        <v>51.322948052562694</v>
      </c>
      <c r="AG809" s="48" t="str">
        <f>VLOOKUP(E809,[1]Apresentação!AW$1:AX$65536,2,0)</f>
        <v xml:space="preserve">                    2 - LEATHER AUXILIARIES</v>
      </c>
      <c r="AH809" s="48" t="str">
        <f t="shared" si="214"/>
        <v xml:space="preserve">         5204000045 - NOVALTAN FSB BR</v>
      </c>
      <c r="AI809" s="49" t="str">
        <f t="shared" si="215"/>
        <v xml:space="preserve">     L00040 - CURTUME SULINO LTDA</v>
      </c>
      <c r="AJ809" t="str">
        <f t="shared" si="216"/>
        <v xml:space="preserve">     90 - SALES</v>
      </c>
      <c r="AK809" t="str">
        <f t="shared" si="217"/>
        <v/>
      </c>
      <c r="AL809">
        <f t="shared" si="218"/>
        <v>10</v>
      </c>
      <c r="AM809" t="str">
        <f t="shared" si="219"/>
        <v>2025 10</v>
      </c>
      <c r="AN809" t="str">
        <f t="shared" si="220"/>
        <v xml:space="preserve">CURTUME </v>
      </c>
    </row>
    <row r="810" spans="1:40" x14ac:dyDescent="0.35">
      <c r="A810">
        <v>83051</v>
      </c>
      <c r="B810" t="s">
        <v>274</v>
      </c>
      <c r="C810" s="31">
        <v>45848</v>
      </c>
      <c r="D810" t="s">
        <v>373</v>
      </c>
      <c r="E810" t="s">
        <v>374</v>
      </c>
      <c r="F810" t="s">
        <v>451</v>
      </c>
      <c r="G810" t="s">
        <v>452</v>
      </c>
      <c r="H810" t="s">
        <v>702</v>
      </c>
      <c r="I810" t="s">
        <v>703</v>
      </c>
      <c r="J810">
        <v>200</v>
      </c>
      <c r="K810">
        <v>1234.6000000000001</v>
      </c>
      <c r="L810">
        <v>590.49711000000002</v>
      </c>
      <c r="M810">
        <v>248.65</v>
      </c>
      <c r="N810">
        <v>6.173</v>
      </c>
      <c r="O810" s="32">
        <f t="shared" si="204"/>
        <v>985.95000000000016</v>
      </c>
      <c r="P810" s="32">
        <f t="shared" si="205"/>
        <v>395.45289000000014</v>
      </c>
      <c r="Q810">
        <v>743438</v>
      </c>
      <c r="R810" t="s">
        <v>312</v>
      </c>
      <c r="S810" t="s">
        <v>312</v>
      </c>
      <c r="T810" t="str">
        <f t="shared" si="206"/>
        <v>VEN</v>
      </c>
      <c r="U810" t="s">
        <v>313</v>
      </c>
      <c r="V810" s="33">
        <f t="shared" si="207"/>
        <v>1234.6000000000001</v>
      </c>
      <c r="W810">
        <f t="shared" si="208"/>
        <v>200</v>
      </c>
      <c r="X810" s="33">
        <f t="shared" si="209"/>
        <v>985.95000000000016</v>
      </c>
      <c r="Y810" s="33">
        <f t="shared" si="210"/>
        <v>248.65</v>
      </c>
      <c r="Z810" s="45">
        <f t="shared" si="211"/>
        <v>0.28790935525676342</v>
      </c>
      <c r="AA810" s="33">
        <f t="shared" si="212"/>
        <v>355.45289000000014</v>
      </c>
      <c r="AB810" s="45">
        <f t="shared" si="213"/>
        <v>0.3605181702926113</v>
      </c>
      <c r="AC810" s="33">
        <f>IFERROR($X810/VLOOKUP(CONCATENATE("USD",C810),[1]GEINDICE!AR$1:AS$65536,2,0),"")</f>
        <v>177.86336658669026</v>
      </c>
      <c r="AD810" s="33">
        <f>IFERROR($AA810/VLOOKUP(CONCATENATE("USD",C810),[1]GEINDICE!AR$1:AS$65536,2,0),"")</f>
        <v>64.122975483917543</v>
      </c>
      <c r="AE810" s="33">
        <f>IFERROR($X810/VLOOKUP(CONCATENATE("EUR",C810),[1]GEINDICE!AR$1:AS$65536,2,0),"")</f>
        <v>152.16217050435213</v>
      </c>
      <c r="AF810" s="33">
        <f>IFERROR($AA810/VLOOKUP(CONCATENATE("EUR",C810),[1]GEINDICE!AR$1:AS$65536,2,0),"")</f>
        <v>54.857227297981375</v>
      </c>
      <c r="AG810" s="48" t="str">
        <f>VLOOKUP(E810,[1]Apresentação!AW$1:AX$65536,2,0)</f>
        <v xml:space="preserve">                    2 - LEATHER AUXILIARIES</v>
      </c>
      <c r="AH810" s="48" t="str">
        <f t="shared" si="214"/>
        <v xml:space="preserve">         5204000045 - NOVALTAN FSB BR</v>
      </c>
      <c r="AI810" s="49" t="str">
        <f t="shared" si="215"/>
        <v xml:space="preserve">     L00040 - CURTUME SULINO LTDA</v>
      </c>
      <c r="AJ810" t="str">
        <f t="shared" si="216"/>
        <v xml:space="preserve">     90 - SALES</v>
      </c>
      <c r="AK810" t="str">
        <f t="shared" si="217"/>
        <v/>
      </c>
      <c r="AL810">
        <f t="shared" si="218"/>
        <v>7</v>
      </c>
      <c r="AM810" t="str">
        <f t="shared" si="219"/>
        <v>2025 7</v>
      </c>
      <c r="AN810" t="str">
        <f t="shared" si="220"/>
        <v xml:space="preserve">CURTUME </v>
      </c>
    </row>
    <row r="811" spans="1:40" x14ac:dyDescent="0.35">
      <c r="A811">
        <v>83321</v>
      </c>
      <c r="B811" t="s">
        <v>274</v>
      </c>
      <c r="C811" s="31">
        <v>45869</v>
      </c>
      <c r="D811" t="s">
        <v>373</v>
      </c>
      <c r="E811" t="s">
        <v>374</v>
      </c>
      <c r="F811" t="s">
        <v>451</v>
      </c>
      <c r="G811" t="s">
        <v>452</v>
      </c>
      <c r="H811" t="s">
        <v>702</v>
      </c>
      <c r="I811" t="s">
        <v>703</v>
      </c>
      <c r="J811">
        <v>200</v>
      </c>
      <c r="K811">
        <v>1234.6000000000001</v>
      </c>
      <c r="L811">
        <v>590.49550999999997</v>
      </c>
      <c r="M811">
        <v>248.65</v>
      </c>
      <c r="N811">
        <v>6.173</v>
      </c>
      <c r="O811" s="32">
        <f t="shared" si="204"/>
        <v>985.95000000000016</v>
      </c>
      <c r="P811" s="32">
        <f t="shared" si="205"/>
        <v>395.45449000000019</v>
      </c>
      <c r="Q811">
        <v>746293</v>
      </c>
      <c r="R811" t="s">
        <v>312</v>
      </c>
      <c r="S811" t="s">
        <v>312</v>
      </c>
      <c r="T811" t="str">
        <f t="shared" si="206"/>
        <v>VEN</v>
      </c>
      <c r="U811" t="s">
        <v>437</v>
      </c>
      <c r="V811" s="33">
        <f t="shared" si="207"/>
        <v>1234.6000000000001</v>
      </c>
      <c r="W811">
        <f t="shared" si="208"/>
        <v>200</v>
      </c>
      <c r="X811" s="33">
        <f t="shared" si="209"/>
        <v>985.95000000000016</v>
      </c>
      <c r="Y811" s="33">
        <f t="shared" si="210"/>
        <v>248.65</v>
      </c>
      <c r="Z811" s="45">
        <f t="shared" si="211"/>
        <v>0.2879106512230683</v>
      </c>
      <c r="AA811" s="33">
        <f t="shared" si="212"/>
        <v>355.45449000000019</v>
      </c>
      <c r="AB811" s="45">
        <f t="shared" si="213"/>
        <v>0.36051979309295618</v>
      </c>
      <c r="AC811" s="33">
        <f>IFERROR($X811/VLOOKUP(CONCATENATE("USD",C811),[1]GEINDICE!AR$1:AS$65536,2,0),"")</f>
        <v>175.95566977192419</v>
      </c>
      <c r="AD811" s="33">
        <f>IFERROR($AA811/VLOOKUP(CONCATENATE("USD",C811),[1]GEINDICE!AR$1:AS$65536,2,0),"")</f>
        <v>63.435501659706631</v>
      </c>
      <c r="AE811" s="33">
        <f>IFERROR($X811/VLOOKUP(CONCATENATE("EUR",C811),[1]GEINDICE!AR$1:AS$65536,2,0),"")</f>
        <v>153.96327180736441</v>
      </c>
      <c r="AF811" s="33">
        <f>IFERROR($AA811/VLOOKUP(CONCATENATE("EUR",C811),[1]GEINDICE!AR$1:AS$65536,2,0),"")</f>
        <v>55.506806895905584</v>
      </c>
      <c r="AG811" s="48" t="str">
        <f>VLOOKUP(E811,[1]Apresentação!AW$1:AX$65536,2,0)</f>
        <v xml:space="preserve">                    2 - LEATHER AUXILIARIES</v>
      </c>
      <c r="AH811" s="48" t="str">
        <f t="shared" si="214"/>
        <v xml:space="preserve">         5204000045 - NOVALTAN FSB BR</v>
      </c>
      <c r="AI811" s="49" t="str">
        <f t="shared" si="215"/>
        <v xml:space="preserve">     L00040 - CURTUME SULINO LTDA</v>
      </c>
      <c r="AJ811" t="str">
        <f t="shared" si="216"/>
        <v xml:space="preserve">     90 - SALES</v>
      </c>
      <c r="AK811" t="str">
        <f t="shared" si="217"/>
        <v/>
      </c>
      <c r="AL811">
        <f t="shared" si="218"/>
        <v>7</v>
      </c>
      <c r="AM811" t="str">
        <f t="shared" si="219"/>
        <v>2025 7</v>
      </c>
      <c r="AN811" t="str">
        <f t="shared" si="220"/>
        <v xml:space="preserve">CURTUME </v>
      </c>
    </row>
    <row r="812" spans="1:40" x14ac:dyDescent="0.35">
      <c r="A812">
        <v>84049</v>
      </c>
      <c r="B812" t="s">
        <v>274</v>
      </c>
      <c r="C812" s="31">
        <v>45930</v>
      </c>
      <c r="D812" t="s">
        <v>373</v>
      </c>
      <c r="E812" t="s">
        <v>374</v>
      </c>
      <c r="F812" t="s">
        <v>451</v>
      </c>
      <c r="G812" t="s">
        <v>452</v>
      </c>
      <c r="H812" t="s">
        <v>702</v>
      </c>
      <c r="I812" t="s">
        <v>703</v>
      </c>
      <c r="J812">
        <v>200</v>
      </c>
      <c r="K812">
        <v>1234.6000000000001</v>
      </c>
      <c r="L812">
        <v>620.6087</v>
      </c>
      <c r="M812">
        <v>248.65</v>
      </c>
      <c r="N812">
        <v>6.173</v>
      </c>
      <c r="O812" s="32">
        <f t="shared" si="204"/>
        <v>985.95000000000016</v>
      </c>
      <c r="P812" s="32">
        <f t="shared" si="205"/>
        <v>365.34130000000016</v>
      </c>
      <c r="Q812">
        <v>762838</v>
      </c>
      <c r="R812" t="s">
        <v>312</v>
      </c>
      <c r="S812" t="s">
        <v>312</v>
      </c>
      <c r="T812" t="str">
        <f t="shared" si="206"/>
        <v>VEN</v>
      </c>
      <c r="U812" t="s">
        <v>313</v>
      </c>
      <c r="V812" s="33">
        <f t="shared" si="207"/>
        <v>1234.6000000000001</v>
      </c>
      <c r="W812">
        <f t="shared" si="208"/>
        <v>200</v>
      </c>
      <c r="X812" s="33">
        <f t="shared" si="209"/>
        <v>985.95000000000016</v>
      </c>
      <c r="Y812" s="33">
        <f t="shared" si="210"/>
        <v>248.65</v>
      </c>
      <c r="Z812" s="45">
        <f t="shared" si="211"/>
        <v>0.26351960149036135</v>
      </c>
      <c r="AA812" s="33">
        <f t="shared" si="212"/>
        <v>325.34130000000016</v>
      </c>
      <c r="AB812" s="45">
        <f t="shared" si="213"/>
        <v>0.3299774836452154</v>
      </c>
      <c r="AC812" s="33">
        <f>IFERROR($X812/VLOOKUP(CONCATENATE("USD",C812),[1]GEINDICE!AR$1:AS$65536,2,0),"")</f>
        <v>185.37773098183735</v>
      </c>
      <c r="AD812" s="33">
        <f>IFERROR($AA812/VLOOKUP(CONCATENATE("USD",C812),[1]GEINDICE!AR$1:AS$65536,2,0),"")</f>
        <v>61.17047719324637</v>
      </c>
      <c r="AE812" s="33">
        <f>IFERROR($X812/VLOOKUP(CONCATENATE("EUR",C812),[1]GEINDICE!AR$1:AS$65536,2,0),"")</f>
        <v>157.96936584740604</v>
      </c>
      <c r="AF812" s="33">
        <f>IFERROR($AA812/VLOOKUP(CONCATENATE("EUR",C812),[1]GEINDICE!AR$1:AS$65536,2,0),"")</f>
        <v>52.126333835357471</v>
      </c>
      <c r="AG812" s="48" t="str">
        <f>VLOOKUP(E812,[1]Apresentação!AW$1:AX$65536,2,0)</f>
        <v xml:space="preserve">                    2 - LEATHER AUXILIARIES</v>
      </c>
      <c r="AH812" s="48" t="str">
        <f t="shared" si="214"/>
        <v xml:space="preserve">         5204000045 - NOVALTAN FSB BR</v>
      </c>
      <c r="AI812" s="49" t="str">
        <f t="shared" si="215"/>
        <v xml:space="preserve">     L00040 - CURTUME SULINO LTDA</v>
      </c>
      <c r="AJ812" t="str">
        <f t="shared" si="216"/>
        <v xml:space="preserve">     90 - SALES</v>
      </c>
      <c r="AK812" t="str">
        <f t="shared" si="217"/>
        <v/>
      </c>
      <c r="AL812">
        <f t="shared" si="218"/>
        <v>9</v>
      </c>
      <c r="AM812" t="str">
        <f t="shared" si="219"/>
        <v>2025 9</v>
      </c>
      <c r="AN812" t="str">
        <f t="shared" si="220"/>
        <v xml:space="preserve">CURTUME </v>
      </c>
    </row>
    <row r="813" spans="1:40" x14ac:dyDescent="0.35">
      <c r="A813">
        <v>84478</v>
      </c>
      <c r="B813" t="s">
        <v>274</v>
      </c>
      <c r="C813" s="31">
        <v>45964</v>
      </c>
      <c r="D813" t="s">
        <v>373</v>
      </c>
      <c r="E813" t="s">
        <v>374</v>
      </c>
      <c r="F813" t="s">
        <v>451</v>
      </c>
      <c r="G813" t="s">
        <v>452</v>
      </c>
      <c r="H813" t="s">
        <v>702</v>
      </c>
      <c r="I813" t="s">
        <v>703</v>
      </c>
      <c r="J813">
        <v>200</v>
      </c>
      <c r="K813">
        <v>1234.6000000000001</v>
      </c>
      <c r="L813">
        <v>641.16489999999999</v>
      </c>
      <c r="M813">
        <v>248.65</v>
      </c>
      <c r="N813">
        <v>6.173</v>
      </c>
      <c r="O813" s="32">
        <f t="shared" si="204"/>
        <v>985.95000000000016</v>
      </c>
      <c r="P813" s="32">
        <f t="shared" si="205"/>
        <v>344.78510000000017</v>
      </c>
      <c r="Q813">
        <v>765951</v>
      </c>
      <c r="R813" t="s">
        <v>312</v>
      </c>
      <c r="S813" t="s">
        <v>312</v>
      </c>
      <c r="T813" t="str">
        <f t="shared" si="206"/>
        <v>VEN</v>
      </c>
      <c r="U813" t="s">
        <v>313</v>
      </c>
      <c r="V813" s="33">
        <f t="shared" si="207"/>
        <v>1234.6000000000001</v>
      </c>
      <c r="W813">
        <f t="shared" si="208"/>
        <v>200</v>
      </c>
      <c r="X813" s="33">
        <f t="shared" si="209"/>
        <v>985.95000000000016</v>
      </c>
      <c r="Y813" s="33">
        <f t="shared" si="210"/>
        <v>248.65</v>
      </c>
      <c r="Z813" s="45">
        <f t="shared" si="211"/>
        <v>0.2468695123926779</v>
      </c>
      <c r="AA813" s="33">
        <f t="shared" si="212"/>
        <v>304.78510000000017</v>
      </c>
      <c r="AB813" s="45">
        <f t="shared" si="213"/>
        <v>0.30912835336477523</v>
      </c>
      <c r="AC813" s="33" t="str">
        <f>IFERROR($X813/VLOOKUP(CONCATENATE("USD",C813),[1]GEINDICE!AR$1:AS$65536,2,0),"")</f>
        <v/>
      </c>
      <c r="AD813" s="33" t="str">
        <f>IFERROR($AA813/VLOOKUP(CONCATENATE("USD",C813),[1]GEINDICE!AR$1:AS$65536,2,0),"")</f>
        <v/>
      </c>
      <c r="AE813" s="33" t="str">
        <f>IFERROR($X813/VLOOKUP(CONCATENATE("EUR",C813),[1]GEINDICE!AR$1:AS$65536,2,0),"")</f>
        <v/>
      </c>
      <c r="AF813" s="33" t="str">
        <f>IFERROR($AA813/VLOOKUP(CONCATENATE("EUR",C813),[1]GEINDICE!AR$1:AS$65536,2,0),"")</f>
        <v/>
      </c>
      <c r="AG813" s="48" t="str">
        <f>VLOOKUP(E813,[1]Apresentação!AW$1:AX$65536,2,0)</f>
        <v xml:space="preserve">                    2 - LEATHER AUXILIARIES</v>
      </c>
      <c r="AH813" s="48" t="str">
        <f t="shared" si="214"/>
        <v xml:space="preserve">         5204000045 - NOVALTAN FSB BR</v>
      </c>
      <c r="AI813" s="49" t="str">
        <f t="shared" si="215"/>
        <v xml:space="preserve">     L00040 - CURTUME SULINO LTDA</v>
      </c>
      <c r="AJ813" t="str">
        <f t="shared" si="216"/>
        <v xml:space="preserve">     90 - SALES</v>
      </c>
      <c r="AK813" t="str">
        <f t="shared" si="217"/>
        <v/>
      </c>
      <c r="AL813">
        <f t="shared" si="218"/>
        <v>11</v>
      </c>
      <c r="AM813" t="str">
        <f t="shared" si="219"/>
        <v>2025 11</v>
      </c>
      <c r="AN813" t="str">
        <f t="shared" si="220"/>
        <v xml:space="preserve">CURTUME </v>
      </c>
    </row>
    <row r="814" spans="1:40" x14ac:dyDescent="0.35">
      <c r="A814">
        <v>84705</v>
      </c>
      <c r="B814" t="s">
        <v>274</v>
      </c>
      <c r="C814" s="31">
        <v>45980</v>
      </c>
      <c r="D814" t="s">
        <v>373</v>
      </c>
      <c r="E814" t="s">
        <v>374</v>
      </c>
      <c r="F814" t="s">
        <v>451</v>
      </c>
      <c r="G814" t="s">
        <v>452</v>
      </c>
      <c r="H814" t="s">
        <v>702</v>
      </c>
      <c r="I814" t="s">
        <v>703</v>
      </c>
      <c r="J814">
        <v>300</v>
      </c>
      <c r="K814">
        <v>1851.9</v>
      </c>
      <c r="L814">
        <v>961.74734999999998</v>
      </c>
      <c r="M814">
        <v>372.97</v>
      </c>
      <c r="N814">
        <v>6.173</v>
      </c>
      <c r="O814" s="32">
        <f t="shared" si="204"/>
        <v>1478.93</v>
      </c>
      <c r="P814" s="32">
        <f t="shared" si="205"/>
        <v>517.18265000000008</v>
      </c>
      <c r="Q814">
        <v>767671</v>
      </c>
      <c r="R814" t="s">
        <v>312</v>
      </c>
      <c r="S814" t="s">
        <v>312</v>
      </c>
      <c r="T814" t="str">
        <f t="shared" si="206"/>
        <v>VEN</v>
      </c>
      <c r="U814" t="s">
        <v>313</v>
      </c>
      <c r="V814" s="33">
        <f t="shared" si="207"/>
        <v>1851.9</v>
      </c>
      <c r="W814">
        <f t="shared" si="208"/>
        <v>300</v>
      </c>
      <c r="X814" s="33">
        <f t="shared" si="209"/>
        <v>1478.93</v>
      </c>
      <c r="Y814" s="33">
        <f t="shared" si="210"/>
        <v>372.97</v>
      </c>
      <c r="Z814" s="45">
        <f t="shared" si="211"/>
        <v>0.24687221232247963</v>
      </c>
      <c r="AA814" s="33">
        <f t="shared" si="212"/>
        <v>457.18265000000008</v>
      </c>
      <c r="AB814" s="45">
        <f t="shared" si="213"/>
        <v>0.30913068907926683</v>
      </c>
      <c r="AC814" s="33" t="str">
        <f>IFERROR($X814/VLOOKUP(CONCATENATE("USD",C814),[1]GEINDICE!AR$1:AS$65536,2,0),"")</f>
        <v/>
      </c>
      <c r="AD814" s="33" t="str">
        <f>IFERROR($AA814/VLOOKUP(CONCATENATE("USD",C814),[1]GEINDICE!AR$1:AS$65536,2,0),"")</f>
        <v/>
      </c>
      <c r="AE814" s="33" t="str">
        <f>IFERROR($X814/VLOOKUP(CONCATENATE("EUR",C814),[1]GEINDICE!AR$1:AS$65536,2,0),"")</f>
        <v/>
      </c>
      <c r="AF814" s="33" t="str">
        <f>IFERROR($AA814/VLOOKUP(CONCATENATE("EUR",C814),[1]GEINDICE!AR$1:AS$65536,2,0),"")</f>
        <v/>
      </c>
      <c r="AG814" s="48" t="str">
        <f>VLOOKUP(E814,[1]Apresentação!AW$1:AX$65536,2,0)</f>
        <v xml:space="preserve">                    2 - LEATHER AUXILIARIES</v>
      </c>
      <c r="AH814" s="48" t="str">
        <f t="shared" si="214"/>
        <v xml:space="preserve">         5204000045 - NOVALTAN FSB BR</v>
      </c>
      <c r="AI814" s="49" t="str">
        <f t="shared" si="215"/>
        <v xml:space="preserve">     L00040 - CURTUME SULINO LTDA</v>
      </c>
      <c r="AJ814" t="str">
        <f t="shared" si="216"/>
        <v xml:space="preserve">     90 - SALES</v>
      </c>
      <c r="AK814" t="str">
        <f t="shared" si="217"/>
        <v/>
      </c>
      <c r="AL814">
        <f t="shared" si="218"/>
        <v>11</v>
      </c>
      <c r="AM814" t="str">
        <f t="shared" si="219"/>
        <v>2025 11</v>
      </c>
      <c r="AN814" t="str">
        <f t="shared" si="220"/>
        <v xml:space="preserve">CURTUME </v>
      </c>
    </row>
    <row r="815" spans="1:40" x14ac:dyDescent="0.35">
      <c r="A815">
        <v>83851</v>
      </c>
      <c r="B815" t="s">
        <v>274</v>
      </c>
      <c r="C815" s="31">
        <v>45912</v>
      </c>
      <c r="D815" t="s">
        <v>373</v>
      </c>
      <c r="E815" t="s">
        <v>374</v>
      </c>
      <c r="F815" t="s">
        <v>685</v>
      </c>
      <c r="G815" t="s">
        <v>686</v>
      </c>
      <c r="H815" t="s">
        <v>702</v>
      </c>
      <c r="I815" t="s">
        <v>703</v>
      </c>
      <c r="J815">
        <v>500</v>
      </c>
      <c r="K815">
        <v>2692.9</v>
      </c>
      <c r="L815">
        <v>1511.7845</v>
      </c>
      <c r="M815">
        <v>542.35</v>
      </c>
      <c r="N815">
        <v>5.3858000000000006</v>
      </c>
      <c r="O815" s="32">
        <f t="shared" si="204"/>
        <v>2150.5500000000002</v>
      </c>
      <c r="P815" s="32">
        <f t="shared" si="205"/>
        <v>638.7655000000002</v>
      </c>
      <c r="Q815">
        <v>761277</v>
      </c>
      <c r="R815" t="s">
        <v>298</v>
      </c>
      <c r="S815" t="s">
        <v>298</v>
      </c>
      <c r="T815" t="str">
        <f t="shared" si="206"/>
        <v>VEN</v>
      </c>
      <c r="U815" t="s">
        <v>300</v>
      </c>
      <c r="V815" s="33">
        <f t="shared" si="207"/>
        <v>2692.9</v>
      </c>
      <c r="W815">
        <f t="shared" si="208"/>
        <v>500</v>
      </c>
      <c r="X815" s="33">
        <f t="shared" si="209"/>
        <v>2150.5500000000002</v>
      </c>
      <c r="Y815" s="33">
        <f t="shared" si="210"/>
        <v>542.35</v>
      </c>
      <c r="Z815" s="45">
        <f t="shared" si="211"/>
        <v>0.20006888484533408</v>
      </c>
      <c r="AA815" s="33">
        <f t="shared" si="212"/>
        <v>538.7655000000002</v>
      </c>
      <c r="AB815" s="45">
        <f t="shared" si="213"/>
        <v>0.25052451698402739</v>
      </c>
      <c r="AC815" s="33">
        <f>IFERROR($X815/VLOOKUP(CONCATENATE("USD",C815),[1]GEINDICE!AR$1:AS$65536,2,0),"")</f>
        <v>400.64645937738698</v>
      </c>
      <c r="AD815" s="33">
        <f>IFERROR($AA815/VLOOKUP(CONCATENATE("USD",C815),[1]GEINDICE!AR$1:AS$65536,2,0),"")</f>
        <v>100.37176071688063</v>
      </c>
      <c r="AE815" s="33">
        <f>IFERROR($X815/VLOOKUP(CONCATENATE("EUR",C815),[1]GEINDICE!AR$1:AS$65536,2,0),"")</f>
        <v>341.9922713610992</v>
      </c>
      <c r="AF815" s="33">
        <f>IFERROR($AA815/VLOOKUP(CONCATENATE("EUR",C815),[1]GEINDICE!AR$1:AS$65536,2,0),"")</f>
        <v>85.677448595009807</v>
      </c>
      <c r="AG815" s="48" t="str">
        <f>VLOOKUP(E815,[1]Apresentação!AW$1:AX$65536,2,0)</f>
        <v xml:space="preserve">                    2 - LEATHER AUXILIARIES</v>
      </c>
      <c r="AH815" s="48" t="str">
        <f t="shared" si="214"/>
        <v xml:space="preserve">         5204000045 - NOVALTAN FSB BR</v>
      </c>
      <c r="AI815" s="49" t="str">
        <f t="shared" si="215"/>
        <v xml:space="preserve">     L00578 - ALLQUIN PRODUTOS QUIMICOS LTDA</v>
      </c>
      <c r="AJ815" t="str">
        <f t="shared" si="216"/>
        <v xml:space="preserve">     90 - SALES</v>
      </c>
      <c r="AK815" t="str">
        <f t="shared" si="217"/>
        <v/>
      </c>
      <c r="AL815">
        <f t="shared" si="218"/>
        <v>9</v>
      </c>
      <c r="AM815" t="str">
        <f t="shared" si="219"/>
        <v>2025 9</v>
      </c>
      <c r="AN815" t="str">
        <f t="shared" si="220"/>
        <v xml:space="preserve">ALLQUIN </v>
      </c>
    </row>
    <row r="816" spans="1:40" x14ac:dyDescent="0.35">
      <c r="A816">
        <v>83996</v>
      </c>
      <c r="B816" t="s">
        <v>274</v>
      </c>
      <c r="C816" s="31">
        <v>45925</v>
      </c>
      <c r="D816" t="s">
        <v>373</v>
      </c>
      <c r="E816" t="s">
        <v>374</v>
      </c>
      <c r="F816" t="s">
        <v>685</v>
      </c>
      <c r="G816" t="s">
        <v>686</v>
      </c>
      <c r="H816" t="s">
        <v>702</v>
      </c>
      <c r="I816" t="s">
        <v>703</v>
      </c>
      <c r="J816">
        <v>500</v>
      </c>
      <c r="K816">
        <v>2655.6</v>
      </c>
      <c r="L816">
        <v>1551.5887299999999</v>
      </c>
      <c r="M816">
        <v>534.84</v>
      </c>
      <c r="N816">
        <v>5.3112000000000004</v>
      </c>
      <c r="O816" s="32">
        <f t="shared" si="204"/>
        <v>2120.7599999999998</v>
      </c>
      <c r="P816" s="32">
        <f t="shared" si="205"/>
        <v>569.17126999999982</v>
      </c>
      <c r="Q816">
        <v>762337</v>
      </c>
      <c r="R816" t="s">
        <v>298</v>
      </c>
      <c r="S816" t="s">
        <v>298</v>
      </c>
      <c r="T816" t="str">
        <f t="shared" si="206"/>
        <v>VEN</v>
      </c>
      <c r="U816" t="s">
        <v>300</v>
      </c>
      <c r="V816" s="33">
        <f t="shared" si="207"/>
        <v>2655.6</v>
      </c>
      <c r="W816">
        <f t="shared" si="208"/>
        <v>500</v>
      </c>
      <c r="X816" s="33">
        <f t="shared" si="209"/>
        <v>2120.7599999999998</v>
      </c>
      <c r="Y816" s="33">
        <f t="shared" si="210"/>
        <v>534.84</v>
      </c>
      <c r="Z816" s="45">
        <f t="shared" si="211"/>
        <v>0.17667241677963544</v>
      </c>
      <c r="AA816" s="33">
        <f t="shared" si="212"/>
        <v>469.17126999999982</v>
      </c>
      <c r="AB816" s="45">
        <f t="shared" si="213"/>
        <v>0.2212278947169882</v>
      </c>
      <c r="AC816" s="33">
        <f>IFERROR($X816/VLOOKUP(CONCATENATE("USD",C816),[1]GEINDICE!AR$1:AS$65536,2,0),"")</f>
        <v>396.96022461394472</v>
      </c>
      <c r="AD816" s="33">
        <f>IFERROR($AA816/VLOOKUP(CONCATENATE("USD",C816),[1]GEINDICE!AR$1:AS$65536,2,0),"")</f>
        <v>87.818674777725747</v>
      </c>
      <c r="AE816" s="33">
        <f>IFERROR($X816/VLOOKUP(CONCATENATE("EUR",C816),[1]GEINDICE!AR$1:AS$65536,2,0),"")</f>
        <v>340.03976398152889</v>
      </c>
      <c r="AF816" s="33">
        <f>IFERROR($AA816/VLOOKUP(CONCATENATE("EUR",C816),[1]GEINDICE!AR$1:AS$65536,2,0),"")</f>
        <v>75.226281105695193</v>
      </c>
      <c r="AG816" s="48" t="str">
        <f>VLOOKUP(E816,[1]Apresentação!AW$1:AX$65536,2,0)</f>
        <v xml:space="preserve">                    2 - LEATHER AUXILIARIES</v>
      </c>
      <c r="AH816" s="48" t="str">
        <f t="shared" si="214"/>
        <v xml:space="preserve">         5204000045 - NOVALTAN FSB BR</v>
      </c>
      <c r="AI816" s="49" t="str">
        <f t="shared" si="215"/>
        <v xml:space="preserve">     L00578 - ALLQUIN PRODUTOS QUIMICOS LTDA</v>
      </c>
      <c r="AJ816" t="str">
        <f t="shared" si="216"/>
        <v xml:space="preserve">     90 - SALES</v>
      </c>
      <c r="AK816" t="str">
        <f t="shared" si="217"/>
        <v/>
      </c>
      <c r="AL816">
        <f t="shared" si="218"/>
        <v>9</v>
      </c>
      <c r="AM816" t="str">
        <f t="shared" si="219"/>
        <v>2025 9</v>
      </c>
      <c r="AN816" t="str">
        <f t="shared" si="220"/>
        <v xml:space="preserve">ALLQUIN </v>
      </c>
    </row>
    <row r="817" spans="1:40" x14ac:dyDescent="0.35">
      <c r="A817">
        <v>80736</v>
      </c>
      <c r="B817" t="s">
        <v>274</v>
      </c>
      <c r="C817" s="31">
        <v>45660</v>
      </c>
      <c r="D817" t="s">
        <v>373</v>
      </c>
      <c r="E817" t="s">
        <v>374</v>
      </c>
      <c r="F817" t="s">
        <v>704</v>
      </c>
      <c r="G817" t="s">
        <v>705</v>
      </c>
      <c r="H817" t="s">
        <v>706</v>
      </c>
      <c r="I817" t="s">
        <v>707</v>
      </c>
      <c r="J817">
        <v>1000</v>
      </c>
      <c r="K817">
        <v>10368.36</v>
      </c>
      <c r="L817">
        <v>2882.9407799999999</v>
      </c>
      <c r="M817">
        <v>2088.1999999999998</v>
      </c>
      <c r="N817">
        <v>10.368359999999999</v>
      </c>
      <c r="O817" s="32">
        <f t="shared" si="204"/>
        <v>8280.16</v>
      </c>
      <c r="P817" s="32">
        <f t="shared" si="205"/>
        <v>5397.21922</v>
      </c>
      <c r="Q817">
        <v>706153</v>
      </c>
      <c r="R817" t="s">
        <v>312</v>
      </c>
      <c r="S817" t="s">
        <v>312</v>
      </c>
      <c r="T817" t="str">
        <f t="shared" si="206"/>
        <v>VEN</v>
      </c>
      <c r="U817" t="s">
        <v>438</v>
      </c>
      <c r="V817" s="33">
        <f t="shared" si="207"/>
        <v>10368.36</v>
      </c>
      <c r="W817">
        <f t="shared" si="208"/>
        <v>1000</v>
      </c>
      <c r="X817" s="33">
        <f t="shared" si="209"/>
        <v>8280.16</v>
      </c>
      <c r="Y817" s="33">
        <f t="shared" si="210"/>
        <v>2088.1999999999998</v>
      </c>
      <c r="Z817" s="45">
        <f t="shared" si="211"/>
        <v>0.50125759715133344</v>
      </c>
      <c r="AA817" s="33">
        <f t="shared" si="212"/>
        <v>5197.21922</v>
      </c>
      <c r="AB817" s="45">
        <f t="shared" si="213"/>
        <v>0.62767135176131861</v>
      </c>
      <c r="AC817" s="33">
        <f>IFERROR($X817/VLOOKUP(CONCATENATE("USD",C817),[1]GEINDICE!AR$1:AS$65536,2,0),"")</f>
        <v>1344.9896853629616</v>
      </c>
      <c r="AD817" s="33">
        <f>IFERROR($AA817/VLOOKUP(CONCATENATE("USD",C817),[1]GEINDICE!AR$1:AS$65536,2,0),"")</f>
        <v>844.21149391680069</v>
      </c>
      <c r="AE817" s="33">
        <f>IFERROR($X817/VLOOKUP(CONCATENATE("EUR",C817),[1]GEINDICE!AR$1:AS$65536,2,0),"")</f>
        <v>1307.2148021849641</v>
      </c>
      <c r="AF817" s="33">
        <f>IFERROR($AA817/VLOOKUP(CONCATENATE("EUR",C817),[1]GEINDICE!AR$1:AS$65536,2,0),"")</f>
        <v>820.50128192984118</v>
      </c>
      <c r="AG817" s="48" t="str">
        <f>VLOOKUP(E817,[1]Apresentação!AW$1:AX$65536,2,0)</f>
        <v xml:space="preserve">                    2 - LEATHER AUXILIARIES</v>
      </c>
      <c r="AH817" s="48" t="str">
        <f t="shared" si="214"/>
        <v xml:space="preserve">         5204000039 - NOVALTAN JD BR</v>
      </c>
      <c r="AI817" s="49" t="str">
        <f t="shared" si="215"/>
        <v xml:space="preserve">     L00242 - CBC COUROS E ACABAMENTOS LTDA</v>
      </c>
      <c r="AJ817" t="str">
        <f t="shared" si="216"/>
        <v xml:space="preserve">     90 - SALES</v>
      </c>
      <c r="AK817" t="str">
        <f t="shared" si="217"/>
        <v/>
      </c>
      <c r="AL817">
        <f t="shared" si="218"/>
        <v>1</v>
      </c>
      <c r="AM817" t="str">
        <f t="shared" si="219"/>
        <v>2025 1</v>
      </c>
      <c r="AN817" t="str">
        <f t="shared" si="220"/>
        <v xml:space="preserve">CBC </v>
      </c>
    </row>
    <row r="818" spans="1:40" x14ac:dyDescent="0.35">
      <c r="A818">
        <v>81199</v>
      </c>
      <c r="B818" t="s">
        <v>274</v>
      </c>
      <c r="C818" s="31">
        <v>45694</v>
      </c>
      <c r="D818" t="s">
        <v>373</v>
      </c>
      <c r="E818" t="s">
        <v>374</v>
      </c>
      <c r="F818" t="s">
        <v>451</v>
      </c>
      <c r="G818" t="s">
        <v>452</v>
      </c>
      <c r="H818" t="s">
        <v>706</v>
      </c>
      <c r="I818" t="s">
        <v>707</v>
      </c>
      <c r="J818">
        <v>100</v>
      </c>
      <c r="K818">
        <v>1177.92</v>
      </c>
      <c r="L818">
        <v>298.08596</v>
      </c>
      <c r="M818">
        <v>237.23</v>
      </c>
      <c r="N818">
        <v>11.77919</v>
      </c>
      <c r="O818" s="32">
        <f t="shared" si="204"/>
        <v>940.69</v>
      </c>
      <c r="P818" s="32">
        <f t="shared" si="205"/>
        <v>642.60404000000005</v>
      </c>
      <c r="Q818">
        <v>709444</v>
      </c>
      <c r="R818" t="s">
        <v>312</v>
      </c>
      <c r="S818" t="s">
        <v>312</v>
      </c>
      <c r="T818" t="str">
        <f t="shared" si="206"/>
        <v>VEN</v>
      </c>
      <c r="U818" t="s">
        <v>313</v>
      </c>
      <c r="V818" s="33">
        <f t="shared" si="207"/>
        <v>1177.92</v>
      </c>
      <c r="W818">
        <f t="shared" si="208"/>
        <v>100</v>
      </c>
      <c r="X818" s="33">
        <f t="shared" si="209"/>
        <v>940.69</v>
      </c>
      <c r="Y818" s="33">
        <f t="shared" si="210"/>
        <v>237.23</v>
      </c>
      <c r="Z818" s="45">
        <f t="shared" si="211"/>
        <v>0.52856224531377349</v>
      </c>
      <c r="AA818" s="33">
        <f t="shared" si="212"/>
        <v>622.60404000000005</v>
      </c>
      <c r="AB818" s="45">
        <f t="shared" si="213"/>
        <v>0.66185889081418958</v>
      </c>
      <c r="AC818" s="33">
        <f>IFERROR($X818/VLOOKUP(CONCATENATE("USD",C818),[1]GEINDICE!AR$1:AS$65536,2,0),"")</f>
        <v>162.59160674778761</v>
      </c>
      <c r="AD818" s="33">
        <f>IFERROR($AA818/VLOOKUP(CONCATENATE("USD",C818),[1]GEINDICE!AR$1:AS$65536,2,0),"")</f>
        <v>107.61270049778761</v>
      </c>
      <c r="AE818" s="33">
        <f>IFERROR($X818/VLOOKUP(CONCATENATE("EUR",C818),[1]GEINDICE!AR$1:AS$65536,2,0),"")</f>
        <v>156.78950614197376</v>
      </c>
      <c r="AF818" s="33">
        <f>IFERROR($AA818/VLOOKUP(CONCATENATE("EUR",C818),[1]GEINDICE!AR$1:AS$65536,2,0),"")</f>
        <v>103.77252862643132</v>
      </c>
      <c r="AG818" s="48" t="str">
        <f>VLOOKUP(E818,[1]Apresentação!AW$1:AX$65536,2,0)</f>
        <v xml:space="preserve">                    2 - LEATHER AUXILIARIES</v>
      </c>
      <c r="AH818" s="48" t="str">
        <f t="shared" si="214"/>
        <v xml:space="preserve">         5204000039 - NOVALTAN JD BR</v>
      </c>
      <c r="AI818" s="49" t="str">
        <f t="shared" si="215"/>
        <v xml:space="preserve">     L00040 - CURTUME SULINO LTDA</v>
      </c>
      <c r="AJ818" t="str">
        <f t="shared" si="216"/>
        <v xml:space="preserve">     90 - SALES</v>
      </c>
      <c r="AK818" t="str">
        <f t="shared" si="217"/>
        <v/>
      </c>
      <c r="AL818">
        <f t="shared" si="218"/>
        <v>2</v>
      </c>
      <c r="AM818" t="str">
        <f t="shared" si="219"/>
        <v>2025 2</v>
      </c>
      <c r="AN818" t="str">
        <f t="shared" si="220"/>
        <v xml:space="preserve">CURTUME </v>
      </c>
    </row>
    <row r="819" spans="1:40" x14ac:dyDescent="0.35">
      <c r="A819">
        <v>82391</v>
      </c>
      <c r="B819" t="s">
        <v>274</v>
      </c>
      <c r="C819" s="31">
        <v>45790</v>
      </c>
      <c r="D819" t="s">
        <v>373</v>
      </c>
      <c r="E819" t="s">
        <v>374</v>
      </c>
      <c r="F819" t="s">
        <v>451</v>
      </c>
      <c r="G819" t="s">
        <v>452</v>
      </c>
      <c r="H819" t="s">
        <v>706</v>
      </c>
      <c r="I819" t="s">
        <v>707</v>
      </c>
      <c r="J819">
        <v>200</v>
      </c>
      <c r="K819">
        <v>2308.11</v>
      </c>
      <c r="L819">
        <v>604.28677000000005</v>
      </c>
      <c r="M819">
        <v>464.86</v>
      </c>
      <c r="N819">
        <v>11.54055</v>
      </c>
      <c r="O819" s="32">
        <f t="shared" si="204"/>
        <v>1843.25</v>
      </c>
      <c r="P819" s="32">
        <f t="shared" si="205"/>
        <v>1238.9632299999998</v>
      </c>
      <c r="Q819">
        <v>738545</v>
      </c>
      <c r="R819" t="s">
        <v>312</v>
      </c>
      <c r="S819" t="s">
        <v>312</v>
      </c>
      <c r="T819" t="str">
        <f t="shared" si="206"/>
        <v>VEN</v>
      </c>
      <c r="U819" t="s">
        <v>313</v>
      </c>
      <c r="V819" s="33">
        <f t="shared" si="207"/>
        <v>2308.11</v>
      </c>
      <c r="W819">
        <f t="shared" si="208"/>
        <v>200</v>
      </c>
      <c r="X819" s="33">
        <f t="shared" si="209"/>
        <v>1843.25</v>
      </c>
      <c r="Y819" s="33">
        <f t="shared" si="210"/>
        <v>464.86</v>
      </c>
      <c r="Z819" s="45">
        <f t="shared" si="211"/>
        <v>0.51945671133524818</v>
      </c>
      <c r="AA819" s="33">
        <f t="shared" si="212"/>
        <v>1198.9632299999998</v>
      </c>
      <c r="AB819" s="45">
        <f t="shared" si="213"/>
        <v>0.65046153804421525</v>
      </c>
      <c r="AC819" s="33">
        <f>IFERROR($X819/VLOOKUP(CONCATENATE("USD",C819),[1]GEINDICE!AR$1:AS$65536,2,0),"")</f>
        <v>327.61899683623051</v>
      </c>
      <c r="AD819" s="33">
        <f>IFERROR($AA819/VLOOKUP(CONCATENATE("USD",C819),[1]GEINDICE!AR$1:AS$65536,2,0),"")</f>
        <v>213.10355657459741</v>
      </c>
      <c r="AE819" s="33">
        <f>IFERROR($X819/VLOOKUP(CONCATENATE("EUR",C819),[1]GEINDICE!AR$1:AS$65536,2,0),"")</f>
        <v>293.14704666178949</v>
      </c>
      <c r="AF819" s="33">
        <f>IFERROR($AA819/VLOOKUP(CONCATENATE("EUR",C819),[1]GEINDICE!AR$1:AS$65536,2,0),"")</f>
        <v>190.68087884474693</v>
      </c>
      <c r="AG819" s="48" t="str">
        <f>VLOOKUP(E819,[1]Apresentação!AW$1:AX$65536,2,0)</f>
        <v xml:space="preserve">                    2 - LEATHER AUXILIARIES</v>
      </c>
      <c r="AH819" s="48" t="str">
        <f t="shared" si="214"/>
        <v xml:space="preserve">         5204000039 - NOVALTAN JD BR</v>
      </c>
      <c r="AI819" s="49" t="str">
        <f t="shared" si="215"/>
        <v xml:space="preserve">     L00040 - CURTUME SULINO LTDA</v>
      </c>
      <c r="AJ819" t="str">
        <f t="shared" si="216"/>
        <v xml:space="preserve">     90 - SALES</v>
      </c>
      <c r="AK819" t="str">
        <f t="shared" si="217"/>
        <v/>
      </c>
      <c r="AL819">
        <f t="shared" si="218"/>
        <v>5</v>
      </c>
      <c r="AM819" t="str">
        <f t="shared" si="219"/>
        <v>2025 5</v>
      </c>
      <c r="AN819" t="str">
        <f t="shared" si="220"/>
        <v xml:space="preserve">CURTUME </v>
      </c>
    </row>
    <row r="820" spans="1:40" x14ac:dyDescent="0.35">
      <c r="A820">
        <v>80812</v>
      </c>
      <c r="B820" t="s">
        <v>274</v>
      </c>
      <c r="C820" s="31">
        <v>45666</v>
      </c>
      <c r="D820" t="s">
        <v>373</v>
      </c>
      <c r="E820" t="s">
        <v>374</v>
      </c>
      <c r="F820" t="s">
        <v>704</v>
      </c>
      <c r="G820" t="s">
        <v>705</v>
      </c>
      <c r="H820" t="s">
        <v>706</v>
      </c>
      <c r="I820" t="s">
        <v>707</v>
      </c>
      <c r="J820">
        <v>1000</v>
      </c>
      <c r="K820">
        <v>10240.61</v>
      </c>
      <c r="L820">
        <v>2882.9407799999999</v>
      </c>
      <c r="M820">
        <v>2062.46</v>
      </c>
      <c r="N820">
        <v>10.24061</v>
      </c>
      <c r="O820" s="32">
        <f t="shared" si="204"/>
        <v>8178.1500000000005</v>
      </c>
      <c r="P820" s="32">
        <f t="shared" si="205"/>
        <v>5295.2092200000006</v>
      </c>
      <c r="Q820">
        <v>706706</v>
      </c>
      <c r="R820" t="s">
        <v>312</v>
      </c>
      <c r="S820" t="s">
        <v>312</v>
      </c>
      <c r="T820" t="str">
        <f t="shared" si="206"/>
        <v>VEN</v>
      </c>
      <c r="U820" t="s">
        <v>313</v>
      </c>
      <c r="V820" s="33">
        <f t="shared" si="207"/>
        <v>10240.61</v>
      </c>
      <c r="W820">
        <f t="shared" si="208"/>
        <v>1000</v>
      </c>
      <c r="X820" s="33">
        <f t="shared" si="209"/>
        <v>8178.1500000000005</v>
      </c>
      <c r="Y820" s="33">
        <f t="shared" si="210"/>
        <v>2062.46</v>
      </c>
      <c r="Z820" s="45">
        <f t="shared" si="211"/>
        <v>0.49754938621820383</v>
      </c>
      <c r="AA820" s="33">
        <f t="shared" si="212"/>
        <v>5095.2092200000006</v>
      </c>
      <c r="AB820" s="45">
        <f t="shared" si="213"/>
        <v>0.62302711737984751</v>
      </c>
      <c r="AC820" s="33">
        <f>IFERROR($X820/VLOOKUP(CONCATENATE("USD",C820),[1]GEINDICE!AR$1:AS$65536,2,0),"")</f>
        <v>1342.9699816079874</v>
      </c>
      <c r="AD820" s="33">
        <f>IFERROR($AA820/VLOOKUP(CONCATENATE("USD",C820),[1]GEINDICE!AR$1:AS$65536,2,0),"")</f>
        <v>836.70671636889131</v>
      </c>
      <c r="AE820" s="33">
        <f>IFERROR($X820/VLOOKUP(CONCATENATE("EUR",C820),[1]GEINDICE!AR$1:AS$65536,2,0),"")</f>
        <v>1303.8518565757377</v>
      </c>
      <c r="AF820" s="33">
        <f>IFERROR($AA820/VLOOKUP(CONCATENATE("EUR",C820),[1]GEINDICE!AR$1:AS$65536,2,0),"")</f>
        <v>812.33506369274437</v>
      </c>
      <c r="AG820" s="48" t="str">
        <f>VLOOKUP(E820,[1]Apresentação!AW$1:AX$65536,2,0)</f>
        <v xml:space="preserve">                    2 - LEATHER AUXILIARIES</v>
      </c>
      <c r="AH820" s="48" t="str">
        <f t="shared" si="214"/>
        <v xml:space="preserve">         5204000039 - NOVALTAN JD BR</v>
      </c>
      <c r="AI820" s="49" t="str">
        <f t="shared" si="215"/>
        <v xml:space="preserve">     L00242 - CBC COUROS E ACABAMENTOS LTDA</v>
      </c>
      <c r="AJ820" t="str">
        <f t="shared" si="216"/>
        <v xml:space="preserve">     90 - SALES</v>
      </c>
      <c r="AK820" t="str">
        <f t="shared" si="217"/>
        <v/>
      </c>
      <c r="AL820">
        <f t="shared" si="218"/>
        <v>1</v>
      </c>
      <c r="AM820" t="str">
        <f t="shared" si="219"/>
        <v>2025 1</v>
      </c>
      <c r="AN820" t="str">
        <f t="shared" si="220"/>
        <v xml:space="preserve">CBC </v>
      </c>
    </row>
    <row r="821" spans="1:40" x14ac:dyDescent="0.35">
      <c r="A821">
        <v>81494</v>
      </c>
      <c r="B821" t="s">
        <v>274</v>
      </c>
      <c r="C821" s="31">
        <v>45721</v>
      </c>
      <c r="D821" t="s">
        <v>373</v>
      </c>
      <c r="E821" t="s">
        <v>374</v>
      </c>
      <c r="F821" t="s">
        <v>642</v>
      </c>
      <c r="G821" t="s">
        <v>643</v>
      </c>
      <c r="H821" t="s">
        <v>706</v>
      </c>
      <c r="I821" t="s">
        <v>707</v>
      </c>
      <c r="J821">
        <v>150</v>
      </c>
      <c r="K821">
        <v>920.1</v>
      </c>
      <c r="L821">
        <v>447.12894</v>
      </c>
      <c r="M821">
        <v>185.32</v>
      </c>
      <c r="N821">
        <v>6.1340000000000003</v>
      </c>
      <c r="O821" s="32">
        <f t="shared" si="204"/>
        <v>734.78</v>
      </c>
      <c r="P821" s="32">
        <f t="shared" si="205"/>
        <v>287.65105999999997</v>
      </c>
      <c r="Q821">
        <v>714248</v>
      </c>
      <c r="R821" t="s">
        <v>312</v>
      </c>
      <c r="S821" t="s">
        <v>312</v>
      </c>
      <c r="T821" t="str">
        <f t="shared" si="206"/>
        <v>VEN</v>
      </c>
      <c r="U821" t="s">
        <v>313</v>
      </c>
      <c r="V821" s="33">
        <f t="shared" si="207"/>
        <v>920.1</v>
      </c>
      <c r="W821">
        <f t="shared" si="208"/>
        <v>150</v>
      </c>
      <c r="X821" s="33">
        <f t="shared" si="209"/>
        <v>734.78</v>
      </c>
      <c r="Y821" s="33">
        <f t="shared" si="210"/>
        <v>185.32</v>
      </c>
      <c r="Z821" s="45">
        <f t="shared" si="211"/>
        <v>0.28002506249320724</v>
      </c>
      <c r="AA821" s="33">
        <f t="shared" si="212"/>
        <v>257.65105999999997</v>
      </c>
      <c r="AB821" s="45">
        <f t="shared" si="213"/>
        <v>0.35065061651106449</v>
      </c>
      <c r="AC821" s="33">
        <f>IFERROR($X821/VLOOKUP(CONCATENATE("USD",C821),[1]GEINDICE!AR$1:AS$65536,2,0),"")</f>
        <v>126.87433090444451</v>
      </c>
      <c r="AD821" s="33">
        <f>IFERROR($AA821/VLOOKUP(CONCATENATE("USD",C821),[1]GEINDICE!AR$1:AS$65536,2,0),"")</f>
        <v>44.488562351072275</v>
      </c>
      <c r="AE821" s="33">
        <f>IFERROR($X821/VLOOKUP(CONCATENATE("EUR",C821),[1]GEINDICE!AR$1:AS$65536,2,0),"")</f>
        <v>117.75886661217686</v>
      </c>
      <c r="AF821" s="33">
        <f>IFERROR($AA821/VLOOKUP(CONCATENATE("EUR",C821),[1]GEINDICE!AR$1:AS$65536,2,0),"")</f>
        <v>41.292219177204025</v>
      </c>
      <c r="AG821" s="48" t="str">
        <f>VLOOKUP(E821,[1]Apresentação!AW$1:AX$65536,2,0)</f>
        <v xml:space="preserve">                    2 - LEATHER AUXILIARIES</v>
      </c>
      <c r="AH821" s="48" t="str">
        <f t="shared" si="214"/>
        <v xml:space="preserve">         5204000039 - NOVALTAN JD BR</v>
      </c>
      <c r="AI821" s="49" t="str">
        <f t="shared" si="215"/>
        <v xml:space="preserve">     L00281 - ICL BENEFICIAMENTO DE COUROS LTDA.</v>
      </c>
      <c r="AJ821" t="str">
        <f t="shared" si="216"/>
        <v xml:space="preserve">     90 - SALES</v>
      </c>
      <c r="AK821" t="str">
        <f t="shared" si="217"/>
        <v/>
      </c>
      <c r="AL821">
        <f t="shared" si="218"/>
        <v>3</v>
      </c>
      <c r="AM821" t="str">
        <f t="shared" si="219"/>
        <v>2025 3</v>
      </c>
      <c r="AN821" t="str">
        <f t="shared" si="220"/>
        <v xml:space="preserve">ICL </v>
      </c>
    </row>
    <row r="822" spans="1:40" x14ac:dyDescent="0.35">
      <c r="A822">
        <v>82288</v>
      </c>
      <c r="B822" t="s">
        <v>274</v>
      </c>
      <c r="C822" s="31">
        <v>45783</v>
      </c>
      <c r="D822" t="s">
        <v>373</v>
      </c>
      <c r="E822" t="s">
        <v>374</v>
      </c>
      <c r="F822" t="s">
        <v>435</v>
      </c>
      <c r="G822" t="s">
        <v>436</v>
      </c>
      <c r="H822" t="s">
        <v>706</v>
      </c>
      <c r="I822" t="s">
        <v>707</v>
      </c>
      <c r="J822">
        <v>500</v>
      </c>
      <c r="K822">
        <v>3786.84</v>
      </c>
      <c r="L822">
        <v>1510.7169200000001</v>
      </c>
      <c r="M822">
        <v>762.66</v>
      </c>
      <c r="N822">
        <v>7.5736799999999995</v>
      </c>
      <c r="O822" s="32">
        <f t="shared" si="204"/>
        <v>3024.1800000000003</v>
      </c>
      <c r="P822" s="32">
        <f t="shared" si="205"/>
        <v>1513.4630800000002</v>
      </c>
      <c r="Q822">
        <v>737404</v>
      </c>
      <c r="R822" t="s">
        <v>312</v>
      </c>
      <c r="S822" t="s">
        <v>312</v>
      </c>
      <c r="T822" t="str">
        <f t="shared" si="206"/>
        <v>VEN</v>
      </c>
      <c r="U822" t="s">
        <v>437</v>
      </c>
      <c r="V822" s="33">
        <f t="shared" si="207"/>
        <v>3786.84</v>
      </c>
      <c r="W822">
        <f t="shared" si="208"/>
        <v>500</v>
      </c>
      <c r="X822" s="33">
        <f t="shared" si="209"/>
        <v>3024.1800000000003</v>
      </c>
      <c r="Y822" s="33">
        <f t="shared" si="210"/>
        <v>762.66</v>
      </c>
      <c r="Z822" s="45">
        <f t="shared" si="211"/>
        <v>0.37325661501410151</v>
      </c>
      <c r="AA822" s="33">
        <f t="shared" si="212"/>
        <v>1413.4630800000002</v>
      </c>
      <c r="AB822" s="45">
        <f t="shared" si="213"/>
        <v>0.46738721901474123</v>
      </c>
      <c r="AC822" s="33">
        <f>IFERROR($X822/VLOOKUP(CONCATENATE("USD",C822),[1]GEINDICE!AR$1:AS$65536,2,0),"")</f>
        <v>528.61038280020978</v>
      </c>
      <c r="AD822" s="33">
        <f>IFERROR($AA822/VLOOKUP(CONCATENATE("USD",C822),[1]GEINDICE!AR$1:AS$65536,2,0),"")</f>
        <v>247.06573675930784</v>
      </c>
      <c r="AE822" s="33">
        <f>IFERROR($X822/VLOOKUP(CONCATENATE("EUR",C822),[1]GEINDICE!AR$1:AS$65536,2,0),"")</f>
        <v>465.93944996533401</v>
      </c>
      <c r="AF822" s="33">
        <f>IFERROR($AA822/VLOOKUP(CONCATENATE("EUR",C822),[1]GEINDICE!AR$1:AS$65536,2,0),"")</f>
        <v>217.77414374855562</v>
      </c>
      <c r="AG822" s="48" t="str">
        <f>VLOOKUP(E822,[1]Apresentação!AW$1:AX$65536,2,0)</f>
        <v xml:space="preserve">                    2 - LEATHER AUXILIARIES</v>
      </c>
      <c r="AH822" s="48" t="str">
        <f t="shared" si="214"/>
        <v xml:space="preserve">         5204000039 - NOVALTAN JD BR</v>
      </c>
      <c r="AI822" s="49" t="str">
        <f t="shared" si="215"/>
        <v xml:space="preserve">     L00024 - FUGA S/A</v>
      </c>
      <c r="AJ822" t="str">
        <f t="shared" si="216"/>
        <v xml:space="preserve">     90 - SALES</v>
      </c>
      <c r="AK822" t="str">
        <f t="shared" si="217"/>
        <v/>
      </c>
      <c r="AL822">
        <f t="shared" si="218"/>
        <v>5</v>
      </c>
      <c r="AM822" t="str">
        <f t="shared" si="219"/>
        <v>2025 5</v>
      </c>
      <c r="AN822" t="str">
        <f t="shared" si="220"/>
        <v xml:space="preserve">FUGA </v>
      </c>
    </row>
    <row r="823" spans="1:40" x14ac:dyDescent="0.35">
      <c r="A823">
        <v>81025</v>
      </c>
      <c r="B823" t="s">
        <v>274</v>
      </c>
      <c r="C823" s="31">
        <v>45684</v>
      </c>
      <c r="D823" t="s">
        <v>373</v>
      </c>
      <c r="E823" t="s">
        <v>374</v>
      </c>
      <c r="F823" t="s">
        <v>642</v>
      </c>
      <c r="G823" t="s">
        <v>643</v>
      </c>
      <c r="H823" t="s">
        <v>706</v>
      </c>
      <c r="I823" t="s">
        <v>707</v>
      </c>
      <c r="J823">
        <v>50</v>
      </c>
      <c r="K823">
        <v>306.7</v>
      </c>
      <c r="L823">
        <v>147.51928000000001</v>
      </c>
      <c r="M823">
        <v>61.77</v>
      </c>
      <c r="N823">
        <v>6.1340000000000003</v>
      </c>
      <c r="O823" s="32">
        <f t="shared" si="204"/>
        <v>244.92999999999998</v>
      </c>
      <c r="P823" s="32">
        <f t="shared" si="205"/>
        <v>97.410719999999969</v>
      </c>
      <c r="Q823">
        <v>708224</v>
      </c>
      <c r="R823" t="s">
        <v>312</v>
      </c>
      <c r="S823" t="s">
        <v>312</v>
      </c>
      <c r="T823" t="str">
        <f t="shared" si="206"/>
        <v>VEN</v>
      </c>
      <c r="U823" t="s">
        <v>437</v>
      </c>
      <c r="V823" s="33">
        <f t="shared" si="207"/>
        <v>306.7</v>
      </c>
      <c r="W823">
        <f t="shared" si="208"/>
        <v>50</v>
      </c>
      <c r="X823" s="33">
        <f t="shared" si="209"/>
        <v>244.92999999999998</v>
      </c>
      <c r="Y823" s="33">
        <f t="shared" si="210"/>
        <v>61.77</v>
      </c>
      <c r="Z823" s="45">
        <f t="shared" si="211"/>
        <v>0.28500397782849679</v>
      </c>
      <c r="AA823" s="33">
        <f t="shared" si="212"/>
        <v>87.410719999999969</v>
      </c>
      <c r="AB823" s="45">
        <f t="shared" si="213"/>
        <v>0.3568804148123953</v>
      </c>
      <c r="AC823" s="33">
        <f>IFERROR($X823/VLOOKUP(CONCATENATE("USD",C823),[1]GEINDICE!AR$1:AS$65536,2,0),"")</f>
        <v>41.323053043595621</v>
      </c>
      <c r="AD823" s="33">
        <f>IFERROR($AA823/VLOOKUP(CONCATENATE("USD",C823),[1]GEINDICE!AR$1:AS$65536,2,0),"")</f>
        <v>14.747388311513019</v>
      </c>
      <c r="AE823" s="33">
        <f>IFERROR($X823/VLOOKUP(CONCATENATE("EUR",C823),[1]GEINDICE!AR$1:AS$65536,2,0),"")</f>
        <v>39.355035670672919</v>
      </c>
      <c r="AF823" s="33">
        <f>IFERROR($AA823/VLOOKUP(CONCATENATE("EUR",C823),[1]GEINDICE!AR$1:AS$65536,2,0),"")</f>
        <v>14.045041455106364</v>
      </c>
      <c r="AG823" s="48" t="str">
        <f>VLOOKUP(E823,[1]Apresentação!AW$1:AX$65536,2,0)</f>
        <v xml:space="preserve">                    2 - LEATHER AUXILIARIES</v>
      </c>
      <c r="AH823" s="48" t="str">
        <f t="shared" si="214"/>
        <v xml:space="preserve">         5204000039 - NOVALTAN JD BR</v>
      </c>
      <c r="AI823" s="49" t="str">
        <f t="shared" si="215"/>
        <v xml:space="preserve">     L00281 - ICL BENEFICIAMENTO DE COUROS LTDA.</v>
      </c>
      <c r="AJ823" t="str">
        <f t="shared" si="216"/>
        <v xml:space="preserve">     90 - SALES</v>
      </c>
      <c r="AK823" t="str">
        <f t="shared" si="217"/>
        <v/>
      </c>
      <c r="AL823">
        <f t="shared" si="218"/>
        <v>1</v>
      </c>
      <c r="AM823" t="str">
        <f t="shared" si="219"/>
        <v>2025 1</v>
      </c>
      <c r="AN823" t="str">
        <f t="shared" si="220"/>
        <v xml:space="preserve">ICL </v>
      </c>
    </row>
    <row r="824" spans="1:40" x14ac:dyDescent="0.35">
      <c r="A824">
        <v>81027</v>
      </c>
      <c r="B824" t="s">
        <v>274</v>
      </c>
      <c r="C824" s="31">
        <v>45684</v>
      </c>
      <c r="D824" t="s">
        <v>373</v>
      </c>
      <c r="E824" t="s">
        <v>374</v>
      </c>
      <c r="F824" t="s">
        <v>435</v>
      </c>
      <c r="G824" t="s">
        <v>436</v>
      </c>
      <c r="H824" t="s">
        <v>706</v>
      </c>
      <c r="I824" t="s">
        <v>707</v>
      </c>
      <c r="J824">
        <v>2000</v>
      </c>
      <c r="K824">
        <v>15791.9</v>
      </c>
      <c r="L824">
        <v>5900.77135</v>
      </c>
      <c r="M824">
        <v>3180.51</v>
      </c>
      <c r="N824">
        <v>7.89595</v>
      </c>
      <c r="O824" s="32">
        <f t="shared" si="204"/>
        <v>12611.39</v>
      </c>
      <c r="P824" s="32">
        <f t="shared" si="205"/>
        <v>6710.6186499999994</v>
      </c>
      <c r="Q824">
        <v>708230</v>
      </c>
      <c r="R824" t="s">
        <v>312</v>
      </c>
      <c r="S824" t="s">
        <v>312</v>
      </c>
      <c r="T824" t="str">
        <f t="shared" si="206"/>
        <v>VEN</v>
      </c>
      <c r="U824" t="s">
        <v>313</v>
      </c>
      <c r="V824" s="33">
        <f t="shared" si="207"/>
        <v>15791.9</v>
      </c>
      <c r="W824">
        <f t="shared" si="208"/>
        <v>2000</v>
      </c>
      <c r="X824" s="33">
        <f t="shared" si="209"/>
        <v>12611.39</v>
      </c>
      <c r="Y824" s="33">
        <f t="shared" si="210"/>
        <v>3180.51</v>
      </c>
      <c r="Z824" s="45">
        <f t="shared" si="211"/>
        <v>0.39961110759313317</v>
      </c>
      <c r="AA824" s="33">
        <f t="shared" si="212"/>
        <v>6310.6186499999994</v>
      </c>
      <c r="AB824" s="45">
        <f t="shared" si="213"/>
        <v>0.50039041295210118</v>
      </c>
      <c r="AC824" s="33">
        <f>IFERROR($X824/VLOOKUP(CONCATENATE("USD",C824),[1]GEINDICE!AR$1:AS$65536,2,0),"")</f>
        <v>2127.71460386017</v>
      </c>
      <c r="AD824" s="33">
        <f>IFERROR($AA824/VLOOKUP(CONCATENATE("USD",C824),[1]GEINDICE!AR$1:AS$65536,2,0),"")</f>
        <v>1064.6879892698068</v>
      </c>
      <c r="AE824" s="33">
        <f>IFERROR($X824/VLOOKUP(CONCATENATE("EUR",C824),[1]GEINDICE!AR$1:AS$65536,2,0),"")</f>
        <v>2026.3818368789766</v>
      </c>
      <c r="AF824" s="33">
        <f>IFERROR($AA824/VLOOKUP(CONCATENATE("EUR",C824),[1]GEINDICE!AR$1:AS$65536,2,0),"")</f>
        <v>1013.9820441545085</v>
      </c>
      <c r="AG824" s="48" t="str">
        <f>VLOOKUP(E824,[1]Apresentação!AW$1:AX$65536,2,0)</f>
        <v xml:space="preserve">                    2 - LEATHER AUXILIARIES</v>
      </c>
      <c r="AH824" s="48" t="str">
        <f t="shared" si="214"/>
        <v xml:space="preserve">         5204000039 - NOVALTAN JD BR</v>
      </c>
      <c r="AI824" s="49" t="str">
        <f t="shared" si="215"/>
        <v xml:space="preserve">     L00024 - FUGA S/A</v>
      </c>
      <c r="AJ824" t="str">
        <f t="shared" si="216"/>
        <v xml:space="preserve">     90 - SALES</v>
      </c>
      <c r="AK824" t="str">
        <f t="shared" si="217"/>
        <v/>
      </c>
      <c r="AL824">
        <f t="shared" si="218"/>
        <v>1</v>
      </c>
      <c r="AM824" t="str">
        <f t="shared" si="219"/>
        <v>2025 1</v>
      </c>
      <c r="AN824" t="str">
        <f t="shared" si="220"/>
        <v xml:space="preserve">FUGA </v>
      </c>
    </row>
    <row r="825" spans="1:40" x14ac:dyDescent="0.35">
      <c r="A825">
        <v>82114</v>
      </c>
      <c r="B825" t="s">
        <v>274</v>
      </c>
      <c r="C825" s="31">
        <v>45769</v>
      </c>
      <c r="D825" t="s">
        <v>373</v>
      </c>
      <c r="E825" t="s">
        <v>374</v>
      </c>
      <c r="F825" t="s">
        <v>704</v>
      </c>
      <c r="G825" t="s">
        <v>705</v>
      </c>
      <c r="H825" t="s">
        <v>706</v>
      </c>
      <c r="I825" t="s">
        <v>707</v>
      </c>
      <c r="J825">
        <v>1000</v>
      </c>
      <c r="K825">
        <v>9779.35</v>
      </c>
      <c r="L825">
        <v>2980.85833</v>
      </c>
      <c r="M825">
        <v>1969.58</v>
      </c>
      <c r="N825">
        <v>9.7793499999999991</v>
      </c>
      <c r="O825" s="32">
        <f t="shared" si="204"/>
        <v>7809.77</v>
      </c>
      <c r="P825" s="32">
        <f t="shared" si="205"/>
        <v>4828.9116700000004</v>
      </c>
      <c r="Q825">
        <v>732217</v>
      </c>
      <c r="R825" t="s">
        <v>312</v>
      </c>
      <c r="S825" t="s">
        <v>312</v>
      </c>
      <c r="T825" t="str">
        <f t="shared" si="206"/>
        <v>VEN</v>
      </c>
      <c r="U825" t="s">
        <v>313</v>
      </c>
      <c r="V825" s="33">
        <f t="shared" si="207"/>
        <v>9779.35</v>
      </c>
      <c r="W825">
        <f t="shared" si="208"/>
        <v>1000</v>
      </c>
      <c r="X825" s="33">
        <f t="shared" si="209"/>
        <v>7809.77</v>
      </c>
      <c r="Y825" s="33">
        <f t="shared" si="210"/>
        <v>1969.58</v>
      </c>
      <c r="Z825" s="45">
        <f t="shared" si="211"/>
        <v>0.47333531062902956</v>
      </c>
      <c r="AA825" s="33">
        <f t="shared" si="212"/>
        <v>4628.9116700000004</v>
      </c>
      <c r="AB825" s="45">
        <f t="shared" si="213"/>
        <v>0.59270780957697855</v>
      </c>
      <c r="AC825" s="33">
        <f>IFERROR($X825/VLOOKUP(CONCATENATE("USD",C825),[1]GEINDICE!AR$1:AS$65536,2,0),"")</f>
        <v>1358.3153610685961</v>
      </c>
      <c r="AD825" s="33">
        <f>IFERROR($AA825/VLOOKUP(CONCATENATE("USD",C825),[1]GEINDICE!AR$1:AS$65536,2,0),"")</f>
        <v>805.08412237373045</v>
      </c>
      <c r="AE825" s="33">
        <f>IFERROR($X825/VLOOKUP(CONCATENATE("EUR",C825),[1]GEINDICE!AR$1:AS$65536,2,0),"")</f>
        <v>1184.64467197573</v>
      </c>
      <c r="AF825" s="33">
        <f>IFERROR($AA825/VLOOKUP(CONCATENATE("EUR",C825),[1]GEINDICE!AR$1:AS$65536,2,0),"")</f>
        <v>702.14814865377332</v>
      </c>
      <c r="AG825" s="48" t="str">
        <f>VLOOKUP(E825,[1]Apresentação!AW$1:AX$65536,2,0)</f>
        <v xml:space="preserve">                    2 - LEATHER AUXILIARIES</v>
      </c>
      <c r="AH825" s="48" t="str">
        <f t="shared" si="214"/>
        <v xml:space="preserve">         5204000039 - NOVALTAN JD BR</v>
      </c>
      <c r="AI825" s="49" t="str">
        <f t="shared" si="215"/>
        <v xml:space="preserve">     L00242 - CBC COUROS E ACABAMENTOS LTDA</v>
      </c>
      <c r="AJ825" t="str">
        <f t="shared" si="216"/>
        <v xml:space="preserve">     90 - SALES</v>
      </c>
      <c r="AK825" t="str">
        <f t="shared" si="217"/>
        <v/>
      </c>
      <c r="AL825">
        <f t="shared" si="218"/>
        <v>4</v>
      </c>
      <c r="AM825" t="str">
        <f t="shared" si="219"/>
        <v>2025 4</v>
      </c>
      <c r="AN825" t="str">
        <f t="shared" si="220"/>
        <v xml:space="preserve">CBC </v>
      </c>
    </row>
    <row r="826" spans="1:40" x14ac:dyDescent="0.35">
      <c r="A826">
        <v>82115</v>
      </c>
      <c r="B826" t="s">
        <v>274</v>
      </c>
      <c r="C826" s="31">
        <v>45769</v>
      </c>
      <c r="D826" t="s">
        <v>373</v>
      </c>
      <c r="E826" t="s">
        <v>374</v>
      </c>
      <c r="F826" t="s">
        <v>451</v>
      </c>
      <c r="G826" t="s">
        <v>452</v>
      </c>
      <c r="H826" t="s">
        <v>706</v>
      </c>
      <c r="I826" t="s">
        <v>707</v>
      </c>
      <c r="J826">
        <v>200</v>
      </c>
      <c r="K826">
        <v>2378.67</v>
      </c>
      <c r="L826">
        <v>596.17166999999995</v>
      </c>
      <c r="M826">
        <v>479.07</v>
      </c>
      <c r="N826">
        <v>11.893329999999999</v>
      </c>
      <c r="O826" s="32">
        <f t="shared" si="204"/>
        <v>1899.6000000000001</v>
      </c>
      <c r="P826" s="32">
        <f t="shared" si="205"/>
        <v>1303.4283300000002</v>
      </c>
      <c r="Q826">
        <v>732226</v>
      </c>
      <c r="R826" t="s">
        <v>312</v>
      </c>
      <c r="S826" t="s">
        <v>312</v>
      </c>
      <c r="T826" t="str">
        <f t="shared" si="206"/>
        <v>VEN</v>
      </c>
      <c r="U826" t="s">
        <v>313</v>
      </c>
      <c r="V826" s="33">
        <f t="shared" si="207"/>
        <v>2378.67</v>
      </c>
      <c r="W826">
        <f t="shared" si="208"/>
        <v>200</v>
      </c>
      <c r="X826" s="33">
        <f t="shared" si="209"/>
        <v>1899.6000000000001</v>
      </c>
      <c r="Y826" s="33">
        <f t="shared" si="210"/>
        <v>479.07</v>
      </c>
      <c r="Z826" s="45">
        <f t="shared" si="211"/>
        <v>0.53114905808708235</v>
      </c>
      <c r="AA826" s="33">
        <f t="shared" si="212"/>
        <v>1263.4283300000002</v>
      </c>
      <c r="AB826" s="45">
        <f t="shared" si="213"/>
        <v>0.66510230048431251</v>
      </c>
      <c r="AC826" s="33">
        <f>IFERROR($X826/VLOOKUP(CONCATENATE("USD",C826),[1]GEINDICE!AR$1:AS$65536,2,0),"")</f>
        <v>330.3882009183248</v>
      </c>
      <c r="AD826" s="33">
        <f>IFERROR($AA826/VLOOKUP(CONCATENATE("USD",C826),[1]GEINDICE!AR$1:AS$65536,2,0),"")</f>
        <v>219.74195248365106</v>
      </c>
      <c r="AE826" s="33">
        <f>IFERROR($X826/VLOOKUP(CONCATENATE("EUR",C826),[1]GEINDICE!AR$1:AS$65536,2,0),"")</f>
        <v>288.14562002275312</v>
      </c>
      <c r="AF826" s="33">
        <f>IFERROR($AA826/VLOOKUP(CONCATENATE("EUR",C826),[1]GEINDICE!AR$1:AS$65536,2,0),"")</f>
        <v>191.6463147516117</v>
      </c>
      <c r="AG826" s="48" t="str">
        <f>VLOOKUP(E826,[1]Apresentação!AW$1:AX$65536,2,0)</f>
        <v xml:space="preserve">                    2 - LEATHER AUXILIARIES</v>
      </c>
      <c r="AH826" s="48" t="str">
        <f t="shared" si="214"/>
        <v xml:space="preserve">         5204000039 - NOVALTAN JD BR</v>
      </c>
      <c r="AI826" s="49" t="str">
        <f t="shared" si="215"/>
        <v xml:space="preserve">     L00040 - CURTUME SULINO LTDA</v>
      </c>
      <c r="AJ826" t="str">
        <f t="shared" si="216"/>
        <v xml:space="preserve">     90 - SALES</v>
      </c>
      <c r="AK826" t="str">
        <f t="shared" si="217"/>
        <v/>
      </c>
      <c r="AL826">
        <f t="shared" si="218"/>
        <v>4</v>
      </c>
      <c r="AM826" t="str">
        <f t="shared" si="219"/>
        <v>2025 4</v>
      </c>
      <c r="AN826" t="str">
        <f t="shared" si="220"/>
        <v xml:space="preserve">CURTUME </v>
      </c>
    </row>
    <row r="827" spans="1:40" x14ac:dyDescent="0.35">
      <c r="A827">
        <v>81331</v>
      </c>
      <c r="B827" t="s">
        <v>274</v>
      </c>
      <c r="C827" s="31">
        <v>45707</v>
      </c>
      <c r="D827" t="s">
        <v>373</v>
      </c>
      <c r="E827" t="s">
        <v>374</v>
      </c>
      <c r="F827" t="s">
        <v>704</v>
      </c>
      <c r="G827" t="s">
        <v>705</v>
      </c>
      <c r="H827" t="s">
        <v>706</v>
      </c>
      <c r="I827" t="s">
        <v>707</v>
      </c>
      <c r="J827">
        <v>1000</v>
      </c>
      <c r="K827">
        <v>9515.49</v>
      </c>
      <c r="L827">
        <v>2980.8596200000002</v>
      </c>
      <c r="M827">
        <v>1916.43</v>
      </c>
      <c r="N827">
        <v>9.5154899999999998</v>
      </c>
      <c r="O827" s="32">
        <f t="shared" si="204"/>
        <v>7599.0599999999995</v>
      </c>
      <c r="P827" s="32">
        <f t="shared" si="205"/>
        <v>4618.2003799999993</v>
      </c>
      <c r="Q827">
        <v>710640</v>
      </c>
      <c r="R827" t="s">
        <v>312</v>
      </c>
      <c r="S827" t="s">
        <v>312</v>
      </c>
      <c r="T827" t="str">
        <f t="shared" si="206"/>
        <v>VEN</v>
      </c>
      <c r="U827" t="s">
        <v>437</v>
      </c>
      <c r="V827" s="33">
        <f t="shared" si="207"/>
        <v>9515.49</v>
      </c>
      <c r="W827">
        <f t="shared" si="208"/>
        <v>1000</v>
      </c>
      <c r="X827" s="33">
        <f t="shared" si="209"/>
        <v>7599.0599999999995</v>
      </c>
      <c r="Y827" s="33">
        <f t="shared" si="210"/>
        <v>1916.43</v>
      </c>
      <c r="Z827" s="45">
        <f t="shared" si="211"/>
        <v>0.46431664370410763</v>
      </c>
      <c r="AA827" s="33">
        <f t="shared" si="212"/>
        <v>4418.2003799999993</v>
      </c>
      <c r="AB827" s="45">
        <f t="shared" si="213"/>
        <v>0.581414067003024</v>
      </c>
      <c r="AC827" s="33">
        <f>IFERROR($X827/VLOOKUP(CONCATENATE("USD",C827),[1]GEINDICE!AR$1:AS$65536,2,0),"")</f>
        <v>1331.1366861106731</v>
      </c>
      <c r="AD827" s="33">
        <f>IFERROR($AA827/VLOOKUP(CONCATENATE("USD",C827),[1]GEINDICE!AR$1:AS$65536,2,0),"")</f>
        <v>773.94159440853423</v>
      </c>
      <c r="AE827" s="33">
        <f>IFERROR($X827/VLOOKUP(CONCATENATE("EUR",C827),[1]GEINDICE!AR$1:AS$65536,2,0),"")</f>
        <v>1276.8739603111924</v>
      </c>
      <c r="AF827" s="33">
        <f>IFERROR($AA827/VLOOKUP(CONCATENATE("EUR",C827),[1]GEINDICE!AR$1:AS$65536,2,0),"")</f>
        <v>742.39248231478814</v>
      </c>
      <c r="AG827" s="48" t="str">
        <f>VLOOKUP(E827,[1]Apresentação!AW$1:AX$65536,2,0)</f>
        <v xml:space="preserve">                    2 - LEATHER AUXILIARIES</v>
      </c>
      <c r="AH827" s="48" t="str">
        <f t="shared" si="214"/>
        <v xml:space="preserve">         5204000039 - NOVALTAN JD BR</v>
      </c>
      <c r="AI827" s="49" t="str">
        <f t="shared" si="215"/>
        <v xml:space="preserve">     L00242 - CBC COUROS E ACABAMENTOS LTDA</v>
      </c>
      <c r="AJ827" t="str">
        <f t="shared" si="216"/>
        <v xml:space="preserve">     90 - SALES</v>
      </c>
      <c r="AK827" t="str">
        <f t="shared" si="217"/>
        <v/>
      </c>
      <c r="AL827">
        <f t="shared" si="218"/>
        <v>2</v>
      </c>
      <c r="AM827" t="str">
        <f t="shared" si="219"/>
        <v>2025 2</v>
      </c>
      <c r="AN827" t="str">
        <f t="shared" si="220"/>
        <v xml:space="preserve">CBC </v>
      </c>
    </row>
    <row r="828" spans="1:40" x14ac:dyDescent="0.35">
      <c r="A828">
        <v>81654</v>
      </c>
      <c r="B828" t="s">
        <v>274</v>
      </c>
      <c r="C828" s="31">
        <v>45733</v>
      </c>
      <c r="D828" t="s">
        <v>373</v>
      </c>
      <c r="E828" t="s">
        <v>374</v>
      </c>
      <c r="F828" t="s">
        <v>704</v>
      </c>
      <c r="G828" t="s">
        <v>705</v>
      </c>
      <c r="H828" t="s">
        <v>706</v>
      </c>
      <c r="I828" t="s">
        <v>707</v>
      </c>
      <c r="J828">
        <v>1000</v>
      </c>
      <c r="K828">
        <v>9588.9699999999993</v>
      </c>
      <c r="L828">
        <v>2980.8596200000002</v>
      </c>
      <c r="M828">
        <v>1931.23</v>
      </c>
      <c r="N828">
        <v>9.5889699999999998</v>
      </c>
      <c r="O828" s="32">
        <f t="shared" si="204"/>
        <v>7657.74</v>
      </c>
      <c r="P828" s="32">
        <f t="shared" si="205"/>
        <v>4676.8803799999996</v>
      </c>
      <c r="Q828">
        <v>718704</v>
      </c>
      <c r="R828" t="s">
        <v>312</v>
      </c>
      <c r="S828" t="s">
        <v>312</v>
      </c>
      <c r="T828" t="str">
        <f t="shared" si="206"/>
        <v>VEN</v>
      </c>
      <c r="U828" t="s">
        <v>348</v>
      </c>
      <c r="V828" s="33">
        <f t="shared" si="207"/>
        <v>9588.9699999999993</v>
      </c>
      <c r="W828">
        <f t="shared" si="208"/>
        <v>1000</v>
      </c>
      <c r="X828" s="33">
        <f t="shared" si="209"/>
        <v>7657.74</v>
      </c>
      <c r="Y828" s="33">
        <f t="shared" si="210"/>
        <v>1931.23</v>
      </c>
      <c r="Z828" s="45">
        <f t="shared" si="211"/>
        <v>0.46687812976784782</v>
      </c>
      <c r="AA828" s="33">
        <f t="shared" si="212"/>
        <v>4476.8803799999996</v>
      </c>
      <c r="AB828" s="45">
        <f t="shared" si="213"/>
        <v>0.58462162204514645</v>
      </c>
      <c r="AC828" s="33">
        <f>IFERROR($X828/VLOOKUP(CONCATENATE("USD",C828),[1]GEINDICE!AR$1:AS$65536,2,0),"")</f>
        <v>1341.5332328930308</v>
      </c>
      <c r="AD828" s="33">
        <f>IFERROR($AA828/VLOOKUP(CONCATENATE("USD",C828),[1]GEINDICE!AR$1:AS$65536,2,0),"")</f>
        <v>784.28933464139288</v>
      </c>
      <c r="AE828" s="33">
        <f>IFERROR($X828/VLOOKUP(CONCATENATE("EUR",C828),[1]GEINDICE!AR$1:AS$65536,2,0),"")</f>
        <v>1228.2845456732696</v>
      </c>
      <c r="AF828" s="33">
        <f>IFERROR($AA828/VLOOKUP(CONCATENATE("EUR",C828),[1]GEINDICE!AR$1:AS$65536,2,0),"")</f>
        <v>718.08170342449262</v>
      </c>
      <c r="AG828" s="48" t="str">
        <f>VLOOKUP(E828,[1]Apresentação!AW$1:AX$65536,2,0)</f>
        <v xml:space="preserve">                    2 - LEATHER AUXILIARIES</v>
      </c>
      <c r="AH828" s="48" t="str">
        <f t="shared" si="214"/>
        <v xml:space="preserve">         5204000039 - NOVALTAN JD BR</v>
      </c>
      <c r="AI828" s="49" t="str">
        <f t="shared" si="215"/>
        <v xml:space="preserve">     L00242 - CBC COUROS E ACABAMENTOS LTDA</v>
      </c>
      <c r="AJ828" t="str">
        <f t="shared" si="216"/>
        <v xml:space="preserve">     90 - SALES</v>
      </c>
      <c r="AK828" t="str">
        <f t="shared" si="217"/>
        <v/>
      </c>
      <c r="AL828">
        <f t="shared" si="218"/>
        <v>3</v>
      </c>
      <c r="AM828" t="str">
        <f t="shared" si="219"/>
        <v>2025 3</v>
      </c>
      <c r="AN828" t="str">
        <f t="shared" si="220"/>
        <v xml:space="preserve">CBC </v>
      </c>
    </row>
    <row r="829" spans="1:40" x14ac:dyDescent="0.35">
      <c r="A829">
        <v>81915</v>
      </c>
      <c r="B829" t="s">
        <v>274</v>
      </c>
      <c r="C829" s="31">
        <v>45751</v>
      </c>
      <c r="D829" t="s">
        <v>373</v>
      </c>
      <c r="E829" t="s">
        <v>374</v>
      </c>
      <c r="F829" t="s">
        <v>704</v>
      </c>
      <c r="G829" t="s">
        <v>705</v>
      </c>
      <c r="H829" t="s">
        <v>706</v>
      </c>
      <c r="I829" t="s">
        <v>707</v>
      </c>
      <c r="J829">
        <v>1000</v>
      </c>
      <c r="K829">
        <v>9363.19</v>
      </c>
      <c r="L829">
        <v>2980.85914</v>
      </c>
      <c r="M829">
        <v>1885.75</v>
      </c>
      <c r="N829">
        <v>9.3631899999999995</v>
      </c>
      <c r="O829" s="32">
        <f t="shared" si="204"/>
        <v>7477.4400000000005</v>
      </c>
      <c r="P829" s="32">
        <f t="shared" si="205"/>
        <v>4496.58086</v>
      </c>
      <c r="Q829">
        <v>725781</v>
      </c>
      <c r="R829" t="s">
        <v>312</v>
      </c>
      <c r="S829" t="s">
        <v>312</v>
      </c>
      <c r="T829" t="str">
        <f t="shared" si="206"/>
        <v>VEN</v>
      </c>
      <c r="U829" t="s">
        <v>313</v>
      </c>
      <c r="V829" s="33">
        <f t="shared" si="207"/>
        <v>9363.19</v>
      </c>
      <c r="W829">
        <f t="shared" si="208"/>
        <v>1000</v>
      </c>
      <c r="X829" s="33">
        <f t="shared" si="209"/>
        <v>7477.4400000000005</v>
      </c>
      <c r="Y829" s="33">
        <f t="shared" si="210"/>
        <v>1885.75</v>
      </c>
      <c r="Z829" s="45">
        <f t="shared" si="211"/>
        <v>0.45888002486332113</v>
      </c>
      <c r="AA829" s="33">
        <f t="shared" si="212"/>
        <v>4296.58086</v>
      </c>
      <c r="AB829" s="45">
        <f t="shared" si="213"/>
        <v>0.57460586243420209</v>
      </c>
      <c r="AC829" s="33">
        <f>IFERROR($X829/VLOOKUP(CONCATENATE("USD",C829),[1]GEINDICE!AR$1:AS$65536,2,0),"")</f>
        <v>1294.1897294771277</v>
      </c>
      <c r="AD829" s="33">
        <f>IFERROR($AA829/VLOOKUP(CONCATENATE("USD",C829),[1]GEINDICE!AR$1:AS$65536,2,0),"")</f>
        <v>743.64900565969151</v>
      </c>
      <c r="AE829" s="33">
        <f>IFERROR($X829/VLOOKUP(CONCATENATE("EUR",C829),[1]GEINDICE!AR$1:AS$65536,2,0),"")</f>
        <v>1174.9406828931035</v>
      </c>
      <c r="AF829" s="33">
        <f>IFERROR($AA829/VLOOKUP(CONCATENATE("EUR",C829),[1]GEINDICE!AR$1:AS$65536,2,0),"")</f>
        <v>675.12780440282199</v>
      </c>
      <c r="AG829" s="48" t="str">
        <f>VLOOKUP(E829,[1]Apresentação!AW$1:AX$65536,2,0)</f>
        <v xml:space="preserve">                    2 - LEATHER AUXILIARIES</v>
      </c>
      <c r="AH829" s="48" t="str">
        <f t="shared" si="214"/>
        <v xml:space="preserve">         5204000039 - NOVALTAN JD BR</v>
      </c>
      <c r="AI829" s="49" t="str">
        <f t="shared" si="215"/>
        <v xml:space="preserve">     L00242 - CBC COUROS E ACABAMENTOS LTDA</v>
      </c>
      <c r="AJ829" t="str">
        <f t="shared" si="216"/>
        <v xml:space="preserve">     90 - SALES</v>
      </c>
      <c r="AK829" t="str">
        <f t="shared" si="217"/>
        <v/>
      </c>
      <c r="AL829">
        <f t="shared" si="218"/>
        <v>4</v>
      </c>
      <c r="AM829" t="str">
        <f t="shared" si="219"/>
        <v>2025 4</v>
      </c>
      <c r="AN829" t="str">
        <f t="shared" si="220"/>
        <v xml:space="preserve">CBC </v>
      </c>
    </row>
    <row r="830" spans="1:40" x14ac:dyDescent="0.35">
      <c r="A830">
        <v>80787</v>
      </c>
      <c r="B830" t="s">
        <v>274</v>
      </c>
      <c r="C830" s="31">
        <v>45665</v>
      </c>
      <c r="D830" t="s">
        <v>373</v>
      </c>
      <c r="E830" t="s">
        <v>374</v>
      </c>
      <c r="F830" t="s">
        <v>435</v>
      </c>
      <c r="G830" t="s">
        <v>436</v>
      </c>
      <c r="H830" t="s">
        <v>706</v>
      </c>
      <c r="I830" t="s">
        <v>707</v>
      </c>
      <c r="J830">
        <v>2000</v>
      </c>
      <c r="K830">
        <v>18829.72</v>
      </c>
      <c r="L830">
        <v>5765.8815500000001</v>
      </c>
      <c r="M830">
        <v>3792.33</v>
      </c>
      <c r="N830">
        <v>9.4148599999999991</v>
      </c>
      <c r="O830" s="32">
        <f t="shared" si="204"/>
        <v>15037.390000000001</v>
      </c>
      <c r="P830" s="32">
        <f t="shared" si="205"/>
        <v>9271.5084500000012</v>
      </c>
      <c r="Q830">
        <v>706567</v>
      </c>
      <c r="R830" t="s">
        <v>312</v>
      </c>
      <c r="S830" t="s">
        <v>312</v>
      </c>
      <c r="T830" t="str">
        <f t="shared" si="206"/>
        <v>VEN</v>
      </c>
      <c r="U830" t="s">
        <v>313</v>
      </c>
      <c r="V830" s="33">
        <f t="shared" si="207"/>
        <v>18829.72</v>
      </c>
      <c r="W830">
        <f t="shared" si="208"/>
        <v>2000</v>
      </c>
      <c r="X830" s="33">
        <f t="shared" si="209"/>
        <v>15037.390000000001</v>
      </c>
      <c r="Y830" s="33">
        <f t="shared" si="210"/>
        <v>3792.33</v>
      </c>
      <c r="Z830" s="45">
        <f t="shared" si="211"/>
        <v>0.47114393894333007</v>
      </c>
      <c r="AA830" s="33">
        <f t="shared" si="212"/>
        <v>8871.5084500000012</v>
      </c>
      <c r="AB830" s="45">
        <f t="shared" si="213"/>
        <v>0.58996331477736497</v>
      </c>
      <c r="AC830" s="33">
        <f>IFERROR($X830/VLOOKUP(CONCATENATE("USD",C830),[1]GEINDICE!AR$1:AS$65536,2,0),"")</f>
        <v>2452.2414833417588</v>
      </c>
      <c r="AD830" s="33">
        <f>IFERROR($AA830/VLOOKUP(CONCATENATE("USD",C830),[1]GEINDICE!AR$1:AS$65536,2,0),"")</f>
        <v>1446.7325141468666</v>
      </c>
      <c r="AE830" s="33">
        <f>IFERROR($X830/VLOOKUP(CONCATENATE("EUR",C830),[1]GEINDICE!AR$1:AS$65536,2,0),"")</f>
        <v>2380.1247249877333</v>
      </c>
      <c r="AF830" s="33">
        <f>IFERROR($AA830/VLOOKUP(CONCATENATE("EUR",C830),[1]GEINDICE!AR$1:AS$65536,2,0),"")</f>
        <v>1404.1862723373274</v>
      </c>
      <c r="AG830" s="48" t="str">
        <f>VLOOKUP(E830,[1]Apresentação!AW$1:AX$65536,2,0)</f>
        <v xml:space="preserve">                    2 - LEATHER AUXILIARIES</v>
      </c>
      <c r="AH830" s="48" t="str">
        <f t="shared" si="214"/>
        <v xml:space="preserve">         5204000039 - NOVALTAN JD BR</v>
      </c>
      <c r="AI830" s="49" t="str">
        <f t="shared" si="215"/>
        <v xml:space="preserve">     L00024 - FUGA S/A</v>
      </c>
      <c r="AJ830" t="str">
        <f t="shared" si="216"/>
        <v xml:space="preserve">     90 - SALES</v>
      </c>
      <c r="AK830" t="str">
        <f t="shared" si="217"/>
        <v/>
      </c>
      <c r="AL830">
        <f t="shared" si="218"/>
        <v>1</v>
      </c>
      <c r="AM830" t="str">
        <f t="shared" si="219"/>
        <v>2025 1</v>
      </c>
      <c r="AN830" t="str">
        <f t="shared" si="220"/>
        <v xml:space="preserve">FUGA </v>
      </c>
    </row>
    <row r="831" spans="1:40" x14ac:dyDescent="0.35">
      <c r="A831">
        <v>82134</v>
      </c>
      <c r="B831" t="s">
        <v>274</v>
      </c>
      <c r="C831" s="31">
        <v>45770</v>
      </c>
      <c r="D831" t="s">
        <v>373</v>
      </c>
      <c r="E831" t="s">
        <v>374</v>
      </c>
      <c r="F831" t="s">
        <v>642</v>
      </c>
      <c r="G831" t="s">
        <v>643</v>
      </c>
      <c r="H831" t="s">
        <v>706</v>
      </c>
      <c r="I831" t="s">
        <v>707</v>
      </c>
      <c r="J831">
        <v>50</v>
      </c>
      <c r="K831">
        <v>306.7</v>
      </c>
      <c r="L831">
        <v>151.07168999999999</v>
      </c>
      <c r="M831">
        <v>61.77</v>
      </c>
      <c r="N831">
        <v>6.1340000000000003</v>
      </c>
      <c r="O831" s="32">
        <f t="shared" si="204"/>
        <v>244.92999999999998</v>
      </c>
      <c r="P831" s="32">
        <f t="shared" si="205"/>
        <v>93.858309999999989</v>
      </c>
      <c r="Q831">
        <v>732587</v>
      </c>
      <c r="R831" t="s">
        <v>312</v>
      </c>
      <c r="S831" t="s">
        <v>312</v>
      </c>
      <c r="T831" t="str">
        <f t="shared" si="206"/>
        <v>VEN</v>
      </c>
      <c r="U831" t="s">
        <v>437</v>
      </c>
      <c r="V831" s="33">
        <f t="shared" si="207"/>
        <v>306.7</v>
      </c>
      <c r="W831">
        <f t="shared" si="208"/>
        <v>50</v>
      </c>
      <c r="X831" s="33">
        <f t="shared" si="209"/>
        <v>244.92999999999998</v>
      </c>
      <c r="Y831" s="33">
        <f t="shared" si="210"/>
        <v>61.77</v>
      </c>
      <c r="Z831" s="45">
        <f t="shared" si="211"/>
        <v>0.27342129116400388</v>
      </c>
      <c r="AA831" s="33">
        <f t="shared" si="212"/>
        <v>83.858309999999989</v>
      </c>
      <c r="AB831" s="45">
        <f t="shared" si="213"/>
        <v>0.34237663822316577</v>
      </c>
      <c r="AC831" s="33">
        <f>IFERROR($X831/VLOOKUP(CONCATENATE("USD",C831),[1]GEINDICE!AR$1:AS$65536,2,0),"")</f>
        <v>43.060829817158925</v>
      </c>
      <c r="AD831" s="33">
        <f>IFERROR($AA831/VLOOKUP(CONCATENATE("USD",C831),[1]GEINDICE!AR$1:AS$65536,2,0),"")</f>
        <v>14.74302215189873</v>
      </c>
      <c r="AE831" s="33">
        <f>IFERROR($X831/VLOOKUP(CONCATENATE("EUR",C831),[1]GEINDICE!AR$1:AS$65536,2,0),"")</f>
        <v>37.938939574652636</v>
      </c>
      <c r="AF831" s="33">
        <f>IFERROR($AA831/VLOOKUP(CONCATENATE("EUR",C831),[1]GEINDICE!AR$1:AS$65536,2,0),"")</f>
        <v>12.989406589321392</v>
      </c>
      <c r="AG831" s="48" t="str">
        <f>VLOOKUP(E831,[1]Apresentação!AW$1:AX$65536,2,0)</f>
        <v xml:space="preserve">                    2 - LEATHER AUXILIARIES</v>
      </c>
      <c r="AH831" s="48" t="str">
        <f t="shared" si="214"/>
        <v xml:space="preserve">         5204000039 - NOVALTAN JD BR</v>
      </c>
      <c r="AI831" s="49" t="str">
        <f t="shared" si="215"/>
        <v xml:space="preserve">     L00281 - ICL BENEFICIAMENTO DE COUROS LTDA.</v>
      </c>
      <c r="AJ831" t="str">
        <f t="shared" si="216"/>
        <v xml:space="preserve">     90 - SALES</v>
      </c>
      <c r="AK831" t="str">
        <f t="shared" si="217"/>
        <v/>
      </c>
      <c r="AL831">
        <f t="shared" si="218"/>
        <v>4</v>
      </c>
      <c r="AM831" t="str">
        <f t="shared" si="219"/>
        <v>2025 4</v>
      </c>
      <c r="AN831" t="str">
        <f t="shared" si="220"/>
        <v xml:space="preserve">ICL </v>
      </c>
    </row>
    <row r="832" spans="1:40" x14ac:dyDescent="0.35">
      <c r="A832">
        <v>81454</v>
      </c>
      <c r="B832" t="s">
        <v>274</v>
      </c>
      <c r="C832" s="31">
        <v>45715</v>
      </c>
      <c r="D832" t="s">
        <v>373</v>
      </c>
      <c r="E832" t="s">
        <v>374</v>
      </c>
      <c r="F832" t="s">
        <v>435</v>
      </c>
      <c r="G832" t="s">
        <v>436</v>
      </c>
      <c r="H832" t="s">
        <v>706</v>
      </c>
      <c r="I832" t="s">
        <v>707</v>
      </c>
      <c r="J832">
        <v>2000</v>
      </c>
      <c r="K832">
        <v>17096.080000000002</v>
      </c>
      <c r="L832">
        <v>5961.7192500000001</v>
      </c>
      <c r="M832">
        <v>3443.16</v>
      </c>
      <c r="N832">
        <v>8.5480400000000003</v>
      </c>
      <c r="O832" s="32">
        <f t="shared" si="204"/>
        <v>13652.920000000002</v>
      </c>
      <c r="P832" s="32">
        <f t="shared" si="205"/>
        <v>7691.2007500000018</v>
      </c>
      <c r="Q832">
        <v>712278</v>
      </c>
      <c r="R832" t="s">
        <v>312</v>
      </c>
      <c r="S832" t="s">
        <v>312</v>
      </c>
      <c r="T832" t="str">
        <f t="shared" si="206"/>
        <v>VEN</v>
      </c>
      <c r="U832" t="s">
        <v>437</v>
      </c>
      <c r="V832" s="33">
        <f t="shared" si="207"/>
        <v>17096.080000000002</v>
      </c>
      <c r="W832">
        <f t="shared" si="208"/>
        <v>2000</v>
      </c>
      <c r="X832" s="33">
        <f t="shared" si="209"/>
        <v>13652.920000000002</v>
      </c>
      <c r="Y832" s="33">
        <f t="shared" si="210"/>
        <v>3443.16</v>
      </c>
      <c r="Z832" s="45">
        <f t="shared" si="211"/>
        <v>0.42648377581293495</v>
      </c>
      <c r="AA832" s="33">
        <f t="shared" si="212"/>
        <v>7291.2007500000018</v>
      </c>
      <c r="AB832" s="45">
        <f t="shared" si="213"/>
        <v>0.53403965964789957</v>
      </c>
      <c r="AC832" s="33">
        <f>IFERROR($X832/VLOOKUP(CONCATENATE("USD",C832),[1]GEINDICE!AR$1:AS$65536,2,0),"")</f>
        <v>2344.7344919969778</v>
      </c>
      <c r="AD832" s="33">
        <f>IFERROR($AA832/VLOOKUP(CONCATENATE("USD",C832),[1]GEINDICE!AR$1:AS$65536,2,0),"")</f>
        <v>1252.1812100707566</v>
      </c>
      <c r="AE832" s="33">
        <f>IFERROR($X832/VLOOKUP(CONCATENATE("EUR",C832),[1]GEINDICE!AR$1:AS$65536,2,0),"")</f>
        <v>2251.0997526793076</v>
      </c>
      <c r="AF832" s="33">
        <f>IFERROR($AA832/VLOOKUP(CONCATENATE("EUR",C832),[1]GEINDICE!AR$1:AS$65536,2,0),"")</f>
        <v>1202.1765457543283</v>
      </c>
      <c r="AG832" s="48" t="str">
        <f>VLOOKUP(E832,[1]Apresentação!AW$1:AX$65536,2,0)</f>
        <v xml:space="preserve">                    2 - LEATHER AUXILIARIES</v>
      </c>
      <c r="AH832" s="48" t="str">
        <f t="shared" si="214"/>
        <v xml:space="preserve">         5204000039 - NOVALTAN JD BR</v>
      </c>
      <c r="AI832" s="49" t="str">
        <f t="shared" si="215"/>
        <v xml:space="preserve">     L00024 - FUGA S/A</v>
      </c>
      <c r="AJ832" t="str">
        <f t="shared" si="216"/>
        <v xml:space="preserve">     90 - SALES</v>
      </c>
      <c r="AK832" t="str">
        <f t="shared" si="217"/>
        <v/>
      </c>
      <c r="AL832">
        <f t="shared" si="218"/>
        <v>2</v>
      </c>
      <c r="AM832" t="str">
        <f t="shared" si="219"/>
        <v>2025 2</v>
      </c>
      <c r="AN832" t="str">
        <f t="shared" si="220"/>
        <v xml:space="preserve">FUGA </v>
      </c>
    </row>
    <row r="833" spans="1:40" x14ac:dyDescent="0.35">
      <c r="A833">
        <v>81540</v>
      </c>
      <c r="B833" t="s">
        <v>274</v>
      </c>
      <c r="C833" s="31">
        <v>45723</v>
      </c>
      <c r="D833" t="s">
        <v>373</v>
      </c>
      <c r="E833" t="s">
        <v>374</v>
      </c>
      <c r="F833" t="s">
        <v>704</v>
      </c>
      <c r="G833" t="s">
        <v>705</v>
      </c>
      <c r="H833" t="s">
        <v>706</v>
      </c>
      <c r="I833" t="s">
        <v>707</v>
      </c>
      <c r="J833">
        <v>1000</v>
      </c>
      <c r="K833">
        <v>9600.66</v>
      </c>
      <c r="L833">
        <v>2980.8596200000002</v>
      </c>
      <c r="M833">
        <v>1933.58</v>
      </c>
      <c r="N833">
        <v>9.6006599999999995</v>
      </c>
      <c r="O833" s="32">
        <f t="shared" si="204"/>
        <v>7667.08</v>
      </c>
      <c r="P833" s="32">
        <f t="shared" si="205"/>
        <v>4686.2203799999997</v>
      </c>
      <c r="Q833">
        <v>715002</v>
      </c>
      <c r="R833" t="s">
        <v>312</v>
      </c>
      <c r="S833" t="s">
        <v>312</v>
      </c>
      <c r="T833" t="str">
        <f t="shared" si="206"/>
        <v>VEN</v>
      </c>
      <c r="U833" t="s">
        <v>348</v>
      </c>
      <c r="V833" s="33">
        <f t="shared" si="207"/>
        <v>9600.66</v>
      </c>
      <c r="W833">
        <f t="shared" si="208"/>
        <v>1000</v>
      </c>
      <c r="X833" s="33">
        <f t="shared" si="209"/>
        <v>7667.08</v>
      </c>
      <c r="Y833" s="33">
        <f t="shared" si="210"/>
        <v>1933.58</v>
      </c>
      <c r="Z833" s="45">
        <f t="shared" si="211"/>
        <v>0.46728249724498105</v>
      </c>
      <c r="AA833" s="33">
        <f t="shared" si="212"/>
        <v>4486.2203799999997</v>
      </c>
      <c r="AB833" s="45">
        <f t="shared" si="213"/>
        <v>0.58512763398842838</v>
      </c>
      <c r="AC833" s="33">
        <f>IFERROR($X833/VLOOKUP(CONCATENATE("USD",C833),[1]GEINDICE!AR$1:AS$65536,2,0),"")</f>
        <v>1329.0597697961446</v>
      </c>
      <c r="AD833" s="33">
        <f>IFERROR($AA833/VLOOKUP(CONCATENATE("USD",C833),[1]GEINDICE!AR$1:AS$65536,2,0),"")</f>
        <v>777.66959853002345</v>
      </c>
      <c r="AE833" s="33">
        <f>IFERROR($X833/VLOOKUP(CONCATENATE("EUR",C833),[1]GEINDICE!AR$1:AS$65536,2,0),"")</f>
        <v>1222.5662940698101</v>
      </c>
      <c r="AF833" s="33">
        <f>IFERROR($AA833/VLOOKUP(CONCATENATE("EUR",C833),[1]GEINDICE!AR$1:AS$65536,2,0),"")</f>
        <v>715.35732304306919</v>
      </c>
      <c r="AG833" s="48" t="str">
        <f>VLOOKUP(E833,[1]Apresentação!AW$1:AX$65536,2,0)</f>
        <v xml:space="preserve">                    2 - LEATHER AUXILIARIES</v>
      </c>
      <c r="AH833" s="48" t="str">
        <f t="shared" si="214"/>
        <v xml:space="preserve">         5204000039 - NOVALTAN JD BR</v>
      </c>
      <c r="AI833" s="49" t="str">
        <f t="shared" si="215"/>
        <v xml:space="preserve">     L00242 - CBC COUROS E ACABAMENTOS LTDA</v>
      </c>
      <c r="AJ833" t="str">
        <f t="shared" si="216"/>
        <v xml:space="preserve">     90 - SALES</v>
      </c>
      <c r="AK833" t="str">
        <f t="shared" si="217"/>
        <v/>
      </c>
      <c r="AL833">
        <f t="shared" si="218"/>
        <v>3</v>
      </c>
      <c r="AM833" t="str">
        <f t="shared" si="219"/>
        <v>2025 3</v>
      </c>
      <c r="AN833" t="str">
        <f t="shared" si="220"/>
        <v xml:space="preserve">CBC </v>
      </c>
    </row>
    <row r="834" spans="1:40" x14ac:dyDescent="0.35">
      <c r="A834">
        <v>81896</v>
      </c>
      <c r="B834" t="s">
        <v>274</v>
      </c>
      <c r="C834" s="31">
        <v>45749</v>
      </c>
      <c r="D834" t="s">
        <v>373</v>
      </c>
      <c r="E834" t="s">
        <v>374</v>
      </c>
      <c r="F834" t="s">
        <v>642</v>
      </c>
      <c r="G834" t="s">
        <v>643</v>
      </c>
      <c r="H834" t="s">
        <v>706</v>
      </c>
      <c r="I834" t="s">
        <v>707</v>
      </c>
      <c r="J834">
        <v>50</v>
      </c>
      <c r="K834">
        <v>306.7</v>
      </c>
      <c r="L834">
        <v>149.04295999999999</v>
      </c>
      <c r="M834">
        <v>61.77</v>
      </c>
      <c r="N834">
        <v>6.1340000000000003</v>
      </c>
      <c r="O834" s="32">
        <f t="shared" si="204"/>
        <v>244.92999999999998</v>
      </c>
      <c r="P834" s="32">
        <f t="shared" si="205"/>
        <v>95.887039999999985</v>
      </c>
      <c r="Q834">
        <v>725112</v>
      </c>
      <c r="R834" t="s">
        <v>312</v>
      </c>
      <c r="S834" t="s">
        <v>312</v>
      </c>
      <c r="T834" t="str">
        <f t="shared" si="206"/>
        <v>VEN</v>
      </c>
      <c r="U834" t="s">
        <v>437</v>
      </c>
      <c r="V834" s="33">
        <f t="shared" si="207"/>
        <v>306.7</v>
      </c>
      <c r="W834">
        <f t="shared" si="208"/>
        <v>50</v>
      </c>
      <c r="X834" s="33">
        <f t="shared" si="209"/>
        <v>244.92999999999998</v>
      </c>
      <c r="Y834" s="33">
        <f t="shared" si="210"/>
        <v>61.77</v>
      </c>
      <c r="Z834" s="45">
        <f t="shared" si="211"/>
        <v>0.28003599608738178</v>
      </c>
      <c r="AA834" s="33">
        <f t="shared" si="212"/>
        <v>85.887039999999985</v>
      </c>
      <c r="AB834" s="45">
        <f t="shared" si="213"/>
        <v>0.35065953537745476</v>
      </c>
      <c r="AC834" s="33">
        <f>IFERROR($X834/VLOOKUP(CONCATENATE("USD",C834),[1]GEINDICE!AR$1:AS$65536,2,0),"")</f>
        <v>43.028301389596464</v>
      </c>
      <c r="AD834" s="33">
        <f>IFERROR($AA834/VLOOKUP(CONCATENATE("USD",C834),[1]GEINDICE!AR$1:AS$65536,2,0),"")</f>
        <v>15.088284173356987</v>
      </c>
      <c r="AE834" s="33">
        <f>IFERROR($X834/VLOOKUP(CONCATENATE("EUR",C834),[1]GEINDICE!AR$1:AS$65536,2,0),"")</f>
        <v>39.591684986421825</v>
      </c>
      <c r="AF834" s="33">
        <f>IFERROR($AA834/VLOOKUP(CONCATENATE("EUR",C834),[1]GEINDICE!AR$1:AS$65536,2,0),"")</f>
        <v>13.883201862149228</v>
      </c>
      <c r="AG834" s="48" t="str">
        <f>VLOOKUP(E834,[1]Apresentação!AW$1:AX$65536,2,0)</f>
        <v xml:space="preserve">                    2 - LEATHER AUXILIARIES</v>
      </c>
      <c r="AH834" s="48" t="str">
        <f t="shared" si="214"/>
        <v xml:space="preserve">         5204000039 - NOVALTAN JD BR</v>
      </c>
      <c r="AI834" s="49" t="str">
        <f t="shared" si="215"/>
        <v xml:space="preserve">     L00281 - ICL BENEFICIAMENTO DE COUROS LTDA.</v>
      </c>
      <c r="AJ834" t="str">
        <f t="shared" si="216"/>
        <v xml:space="preserve">     90 - SALES</v>
      </c>
      <c r="AK834" t="str">
        <f t="shared" si="217"/>
        <v/>
      </c>
      <c r="AL834">
        <f t="shared" si="218"/>
        <v>4</v>
      </c>
      <c r="AM834" t="str">
        <f t="shared" si="219"/>
        <v>2025 4</v>
      </c>
      <c r="AN834" t="str">
        <f t="shared" si="220"/>
        <v xml:space="preserve">ICL </v>
      </c>
    </row>
    <row r="835" spans="1:40" x14ac:dyDescent="0.35">
      <c r="A835">
        <v>81285</v>
      </c>
      <c r="B835" t="s">
        <v>274</v>
      </c>
      <c r="C835" s="31">
        <v>45702</v>
      </c>
      <c r="D835" t="s">
        <v>373</v>
      </c>
      <c r="E835" t="s">
        <v>374</v>
      </c>
      <c r="F835" t="s">
        <v>642</v>
      </c>
      <c r="G835" t="s">
        <v>643</v>
      </c>
      <c r="H835" t="s">
        <v>706</v>
      </c>
      <c r="I835" t="s">
        <v>707</v>
      </c>
      <c r="J835">
        <v>50</v>
      </c>
      <c r="K835">
        <v>306.7</v>
      </c>
      <c r="L835">
        <v>149.04298</v>
      </c>
      <c r="M835">
        <v>61.77</v>
      </c>
      <c r="N835">
        <v>6.1340000000000003</v>
      </c>
      <c r="O835" s="32">
        <f t="shared" si="204"/>
        <v>244.92999999999998</v>
      </c>
      <c r="P835" s="32">
        <f t="shared" si="205"/>
        <v>95.887019999999978</v>
      </c>
      <c r="Q835">
        <v>710204</v>
      </c>
      <c r="R835" t="s">
        <v>312</v>
      </c>
      <c r="S835" t="s">
        <v>312</v>
      </c>
      <c r="T835" t="str">
        <f t="shared" si="206"/>
        <v>VEN</v>
      </c>
      <c r="U835" t="s">
        <v>437</v>
      </c>
      <c r="V835" s="33">
        <f t="shared" si="207"/>
        <v>306.7</v>
      </c>
      <c r="W835">
        <f t="shared" si="208"/>
        <v>50</v>
      </c>
      <c r="X835" s="33">
        <f t="shared" si="209"/>
        <v>244.92999999999998</v>
      </c>
      <c r="Y835" s="33">
        <f t="shared" si="210"/>
        <v>61.77</v>
      </c>
      <c r="Z835" s="45">
        <f t="shared" si="211"/>
        <v>0.28003593087707851</v>
      </c>
      <c r="AA835" s="33">
        <f t="shared" si="212"/>
        <v>85.887019999999978</v>
      </c>
      <c r="AB835" s="45">
        <f t="shared" si="213"/>
        <v>0.35065945372147139</v>
      </c>
      <c r="AC835" s="33">
        <f>IFERROR($X835/VLOOKUP(CONCATENATE("USD",C835),[1]GEINDICE!AR$1:AS$65536,2,0),"")</f>
        <v>42.757886283888759</v>
      </c>
      <c r="AD835" s="33">
        <f>IFERROR($AA835/VLOOKUP(CONCATENATE("USD",C835),[1]GEINDICE!AR$1:AS$65536,2,0),"")</f>
        <v>14.993457046593226</v>
      </c>
      <c r="AE835" s="33">
        <f>IFERROR($X835/VLOOKUP(CONCATENATE("EUR",C835),[1]GEINDICE!AR$1:AS$65536,2,0),"")</f>
        <v>40.686722370803494</v>
      </c>
      <c r="AF835" s="33">
        <f>IFERROR($AA835/VLOOKUP(CONCATENATE("EUR",C835),[1]GEINDICE!AR$1:AS$65536,2,0),"")</f>
        <v>14.267183840263122</v>
      </c>
      <c r="AG835" s="48" t="str">
        <f>VLOOKUP(E835,[1]Apresentação!AW$1:AX$65536,2,0)</f>
        <v xml:space="preserve">                    2 - LEATHER AUXILIARIES</v>
      </c>
      <c r="AH835" s="48" t="str">
        <f t="shared" si="214"/>
        <v xml:space="preserve">         5204000039 - NOVALTAN JD BR</v>
      </c>
      <c r="AI835" s="49" t="str">
        <f t="shared" si="215"/>
        <v xml:space="preserve">     L00281 - ICL BENEFICIAMENTO DE COUROS LTDA.</v>
      </c>
      <c r="AJ835" t="str">
        <f t="shared" si="216"/>
        <v xml:space="preserve">     90 - SALES</v>
      </c>
      <c r="AK835" t="str">
        <f t="shared" si="217"/>
        <v/>
      </c>
      <c r="AL835">
        <f t="shared" si="218"/>
        <v>2</v>
      </c>
      <c r="AM835" t="str">
        <f t="shared" si="219"/>
        <v>2025 2</v>
      </c>
      <c r="AN835" t="str">
        <f t="shared" si="220"/>
        <v xml:space="preserve">ICL </v>
      </c>
    </row>
    <row r="836" spans="1:40" x14ac:dyDescent="0.35">
      <c r="A836">
        <v>81043</v>
      </c>
      <c r="B836" t="s">
        <v>274</v>
      </c>
      <c r="C836" s="31">
        <v>45685</v>
      </c>
      <c r="D836" t="s">
        <v>373</v>
      </c>
      <c r="E836" t="s">
        <v>374</v>
      </c>
      <c r="F836" t="s">
        <v>451</v>
      </c>
      <c r="G836" t="s">
        <v>452</v>
      </c>
      <c r="H836" t="s">
        <v>706</v>
      </c>
      <c r="I836" t="s">
        <v>707</v>
      </c>
      <c r="J836">
        <v>100</v>
      </c>
      <c r="K836">
        <v>1203.81</v>
      </c>
      <c r="L836">
        <v>295.03856999999999</v>
      </c>
      <c r="M836">
        <v>242.45</v>
      </c>
      <c r="N836">
        <v>12.03814</v>
      </c>
      <c r="O836" s="32">
        <f t="shared" ref="O836:O899" si="221">$K836-$Y836</f>
        <v>961.3599999999999</v>
      </c>
      <c r="P836" s="32">
        <f t="shared" ref="P836:P899" si="222">($O836-$L836)</f>
        <v>666.32142999999996</v>
      </c>
      <c r="Q836">
        <v>708329</v>
      </c>
      <c r="R836" t="s">
        <v>312</v>
      </c>
      <c r="S836" t="s">
        <v>312</v>
      </c>
      <c r="T836" t="str">
        <f t="shared" ref="T836:T899" si="223">MID($U836,1,3)</f>
        <v>VEN</v>
      </c>
      <c r="U836" t="s">
        <v>437</v>
      </c>
      <c r="V836" s="33">
        <f t="shared" ref="V836:V899" si="224">IF($T836="DEV",-$K836,$K836)</f>
        <v>1203.81</v>
      </c>
      <c r="W836">
        <f t="shared" ref="W836:W899" si="225">IF($T836="DEV",-$J836,$J836)</f>
        <v>100</v>
      </c>
      <c r="X836" s="33">
        <f t="shared" ref="X836:X899" si="226">$V836-$Y836</f>
        <v>961.3599999999999</v>
      </c>
      <c r="Y836" s="33">
        <f t="shared" ref="Y836:Y899" si="227">IF(A836=59876,M836,IF(A836=59868,M836,IF(R836="6111",((K836*0.12)+M836),IF(T836="DEV",-M836,M836))))</f>
        <v>242.45</v>
      </c>
      <c r="Z836" s="45">
        <f t="shared" ref="Z836:Z899" si="228">IFERROR($AA836/$V836,0)</f>
        <v>0.53689654513586027</v>
      </c>
      <c r="AA836" s="33">
        <f t="shared" ref="AA836:AA899" si="229">IF(VLOOKUP(AL836,AR:AS,2,0)="sim",IF($T836="DEV",($X836-$L836),$P836)-(0.2*W836),IF(VLOOKUP(AL836,AR:AS,2,0)="OK",IF($T836="DEV",($X836-$L836),$P836)-(0.2*W836),IF($T836="DEV",($X836-$L836),$P836)))</f>
        <v>646.32142999999996</v>
      </c>
      <c r="AB836" s="45">
        <f t="shared" ref="AB836:AB899" si="230">IFERROR($AA836/$X836,0)</f>
        <v>0.67229906590663235</v>
      </c>
      <c r="AC836" s="33">
        <f>IFERROR($X836/VLOOKUP(CONCATENATE("USD",C836),[1]GEINDICE!AR$1:AS$65536,2,0),"")</f>
        <v>163.1359239776005</v>
      </c>
      <c r="AD836" s="33">
        <f>IFERROR($AA836/VLOOKUP(CONCATENATE("USD",C836),[1]GEINDICE!AR$1:AS$65536,2,0),"")</f>
        <v>109.6761293059562</v>
      </c>
      <c r="AE836" s="33">
        <f>IFERROR($X836/VLOOKUP(CONCATENATE("EUR",C836),[1]GEINDICE!AR$1:AS$65536,2,0),"")</f>
        <v>156.48408887442008</v>
      </c>
      <c r="AF836" s="33">
        <f>IFERROR($AA836/VLOOKUP(CONCATENATE("EUR",C836),[1]GEINDICE!AR$1:AS$65536,2,0),"")</f>
        <v>105.20410677952306</v>
      </c>
      <c r="AG836" s="48" t="str">
        <f>VLOOKUP(E836,[1]Apresentação!AW$1:AX$65536,2,0)</f>
        <v xml:space="preserve">                    2 - LEATHER AUXILIARIES</v>
      </c>
      <c r="AH836" s="48" t="str">
        <f t="shared" ref="AH836:AH899" si="231">CONCATENATE("         ",H836," - ",I836)</f>
        <v xml:space="preserve">         5204000039 - NOVALTAN JD BR</v>
      </c>
      <c r="AI836" s="49" t="str">
        <f t="shared" ref="AI836:AI899" si="232">CONCATENATE("     ",F836," - ",G836)</f>
        <v xml:space="preserve">     L00040 - CURTUME SULINO LTDA</v>
      </c>
      <c r="AJ836" t="str">
        <f t="shared" ref="AJ836:AJ899" si="233">IF(RIGHT(I836,2)="BR","     90 - SALES","     93 - RESALES")</f>
        <v xml:space="preserve">     90 - SALES</v>
      </c>
      <c r="AK836" t="str">
        <f t="shared" ref="AK836:AK899" si="234">IF(R836="3201","EXP",IF(R836="7101","EXP",""))</f>
        <v/>
      </c>
      <c r="AL836">
        <f t="shared" ref="AL836:AL899" si="235">VLOOKUP(MONTH(C836),AQ:AR,2,0)</f>
        <v>1</v>
      </c>
      <c r="AM836" t="str">
        <f t="shared" ref="AM836:AM899" si="236">CONCATENATE(YEAR(C836)," ",MONTH(C836))</f>
        <v>2025 1</v>
      </c>
      <c r="AN836" t="str">
        <f t="shared" ref="AN836:AN899" si="237">MID(G836,1,SEARCH(" ",G836,1))</f>
        <v xml:space="preserve">CURTUME </v>
      </c>
    </row>
    <row r="837" spans="1:40" x14ac:dyDescent="0.35">
      <c r="A837">
        <v>81132</v>
      </c>
      <c r="B837" t="s">
        <v>274</v>
      </c>
      <c r="C837" s="31">
        <v>45692</v>
      </c>
      <c r="D837" t="s">
        <v>373</v>
      </c>
      <c r="E837" t="s">
        <v>374</v>
      </c>
      <c r="F837" t="s">
        <v>704</v>
      </c>
      <c r="G837" t="s">
        <v>705</v>
      </c>
      <c r="H837" t="s">
        <v>706</v>
      </c>
      <c r="I837" t="s">
        <v>707</v>
      </c>
      <c r="J837">
        <v>1000</v>
      </c>
      <c r="K837">
        <v>9800.73</v>
      </c>
      <c r="L837">
        <v>2950.3856799999999</v>
      </c>
      <c r="M837">
        <v>1973.88</v>
      </c>
      <c r="N837">
        <v>9.8007299999999997</v>
      </c>
      <c r="O837" s="32">
        <f t="shared" si="221"/>
        <v>7826.8499999999995</v>
      </c>
      <c r="P837" s="32">
        <f t="shared" si="222"/>
        <v>4876.4643199999991</v>
      </c>
      <c r="Q837">
        <v>709089</v>
      </c>
      <c r="R837" t="s">
        <v>312</v>
      </c>
      <c r="S837" t="s">
        <v>312</v>
      </c>
      <c r="T837" t="str">
        <f t="shared" si="223"/>
        <v>VEN</v>
      </c>
      <c r="U837" t="s">
        <v>348</v>
      </c>
      <c r="V837" s="33">
        <f t="shared" si="224"/>
        <v>9800.73</v>
      </c>
      <c r="W837">
        <f t="shared" si="225"/>
        <v>1000</v>
      </c>
      <c r="X837" s="33">
        <f t="shared" si="226"/>
        <v>7826.8499999999995</v>
      </c>
      <c r="Y837" s="33">
        <f t="shared" si="227"/>
        <v>1973.88</v>
      </c>
      <c r="Z837" s="45">
        <f t="shared" si="228"/>
        <v>0.47715469357894763</v>
      </c>
      <c r="AA837" s="33">
        <f t="shared" si="229"/>
        <v>4676.4643199999991</v>
      </c>
      <c r="AB837" s="45">
        <f t="shared" si="230"/>
        <v>0.59748996339523552</v>
      </c>
      <c r="AC837" s="33">
        <f>IFERROR($X837/VLOOKUP(CONCATENATE("USD",C837),[1]GEINDICE!AR$1:AS$65536,2,0),"")</f>
        <v>1351.1574913252887</v>
      </c>
      <c r="AD837" s="33">
        <f>IFERROR($AA837/VLOOKUP(CONCATENATE("USD",C837),[1]GEINDICE!AR$1:AS$65536,2,0),"")</f>
        <v>807.30304003314507</v>
      </c>
      <c r="AE837" s="33">
        <f>IFERROR($X837/VLOOKUP(CONCATENATE("EUR",C837),[1]GEINDICE!AR$1:AS$65536,2,0),"")</f>
        <v>1301.5681644327667</v>
      </c>
      <c r="AF837" s="33">
        <f>IFERROR($AA837/VLOOKUP(CONCATENATE("EUR",C837),[1]GEINDICE!AR$1:AS$65536,2,0),"")</f>
        <v>777.67391492333775</v>
      </c>
      <c r="AG837" s="48" t="str">
        <f>VLOOKUP(E837,[1]Apresentação!AW$1:AX$65536,2,0)</f>
        <v xml:space="preserve">                    2 - LEATHER AUXILIARIES</v>
      </c>
      <c r="AH837" s="48" t="str">
        <f t="shared" si="231"/>
        <v xml:space="preserve">         5204000039 - NOVALTAN JD BR</v>
      </c>
      <c r="AI837" s="49" t="str">
        <f t="shared" si="232"/>
        <v xml:space="preserve">     L00242 - CBC COUROS E ACABAMENTOS LTDA</v>
      </c>
      <c r="AJ837" t="str">
        <f t="shared" si="233"/>
        <v xml:space="preserve">     90 - SALES</v>
      </c>
      <c r="AK837" t="str">
        <f t="shared" si="234"/>
        <v/>
      </c>
      <c r="AL837">
        <f t="shared" si="235"/>
        <v>2</v>
      </c>
      <c r="AM837" t="str">
        <f t="shared" si="236"/>
        <v>2025 2</v>
      </c>
      <c r="AN837" t="str">
        <f t="shared" si="237"/>
        <v xml:space="preserve">CBC </v>
      </c>
    </row>
    <row r="838" spans="1:40" x14ac:dyDescent="0.35">
      <c r="A838">
        <v>80901</v>
      </c>
      <c r="B838" t="s">
        <v>274</v>
      </c>
      <c r="C838" s="31">
        <v>45673</v>
      </c>
      <c r="D838" t="s">
        <v>373</v>
      </c>
      <c r="E838" t="s">
        <v>374</v>
      </c>
      <c r="F838" t="s">
        <v>704</v>
      </c>
      <c r="G838" t="s">
        <v>705</v>
      </c>
      <c r="H838" t="s">
        <v>706</v>
      </c>
      <c r="I838" t="s">
        <v>707</v>
      </c>
      <c r="J838">
        <v>1000</v>
      </c>
      <c r="K838">
        <v>10082.960000000001</v>
      </c>
      <c r="L838">
        <v>2882.9407799999999</v>
      </c>
      <c r="M838">
        <v>2030.72</v>
      </c>
      <c r="N838">
        <v>10.08296</v>
      </c>
      <c r="O838" s="32">
        <f t="shared" si="221"/>
        <v>8052.2400000000007</v>
      </c>
      <c r="P838" s="32">
        <f t="shared" si="222"/>
        <v>5169.2992200000008</v>
      </c>
      <c r="Q838">
        <v>707272</v>
      </c>
      <c r="R838" t="s">
        <v>312</v>
      </c>
      <c r="S838" t="s">
        <v>312</v>
      </c>
      <c r="T838" t="str">
        <f t="shared" si="223"/>
        <v>VEN</v>
      </c>
      <c r="U838" t="s">
        <v>313</v>
      </c>
      <c r="V838" s="33">
        <f t="shared" si="224"/>
        <v>10082.960000000001</v>
      </c>
      <c r="W838">
        <f t="shared" si="225"/>
        <v>1000</v>
      </c>
      <c r="X838" s="33">
        <f t="shared" si="226"/>
        <v>8052.2400000000007</v>
      </c>
      <c r="Y838" s="33">
        <f t="shared" si="227"/>
        <v>2030.72</v>
      </c>
      <c r="Z838" s="45">
        <f t="shared" si="228"/>
        <v>0.49284131048819002</v>
      </c>
      <c r="AA838" s="33">
        <f t="shared" si="229"/>
        <v>4969.2992200000008</v>
      </c>
      <c r="AB838" s="45">
        <f t="shared" si="230"/>
        <v>0.61713252709804978</v>
      </c>
      <c r="AC838" s="33">
        <f>IFERROR($X838/VLOOKUP(CONCATENATE("USD",C838),[1]GEINDICE!AR$1:AS$65536,2,0),"")</f>
        <v>1334.8761645834024</v>
      </c>
      <c r="AD838" s="33">
        <f>IFERROR($AA838/VLOOKUP(CONCATENATE("USD",C838),[1]GEINDICE!AR$1:AS$65536,2,0),"")</f>
        <v>823.79550081230741</v>
      </c>
      <c r="AE838" s="33">
        <f>IFERROR($X838/VLOOKUP(CONCATENATE("EUR",C838),[1]GEINDICE!AR$1:AS$65536,2,0),"")</f>
        <v>1295.7389289392379</v>
      </c>
      <c r="AF838" s="33">
        <f>IFERROR($AA838/VLOOKUP(CONCATENATE("EUR",C838),[1]GEINDICE!AR$1:AS$65536,2,0),"")</f>
        <v>799.64263967559225</v>
      </c>
      <c r="AG838" s="48" t="str">
        <f>VLOOKUP(E838,[1]Apresentação!AW$1:AX$65536,2,0)</f>
        <v xml:space="preserve">                    2 - LEATHER AUXILIARIES</v>
      </c>
      <c r="AH838" s="48" t="str">
        <f t="shared" si="231"/>
        <v xml:space="preserve">         5204000039 - NOVALTAN JD BR</v>
      </c>
      <c r="AI838" s="49" t="str">
        <f t="shared" si="232"/>
        <v xml:space="preserve">     L00242 - CBC COUROS E ACABAMENTOS LTDA</v>
      </c>
      <c r="AJ838" t="str">
        <f t="shared" si="233"/>
        <v xml:space="preserve">     90 - SALES</v>
      </c>
      <c r="AK838" t="str">
        <f t="shared" si="234"/>
        <v/>
      </c>
      <c r="AL838">
        <f t="shared" si="235"/>
        <v>1</v>
      </c>
      <c r="AM838" t="str">
        <f t="shared" si="236"/>
        <v>2025 1</v>
      </c>
      <c r="AN838" t="str">
        <f t="shared" si="237"/>
        <v xml:space="preserve">CBC </v>
      </c>
    </row>
    <row r="839" spans="1:40" x14ac:dyDescent="0.35">
      <c r="A839">
        <v>84118</v>
      </c>
      <c r="B839" t="s">
        <v>274</v>
      </c>
      <c r="C839" s="31">
        <v>45936</v>
      </c>
      <c r="D839" t="s">
        <v>373</v>
      </c>
      <c r="E839" t="s">
        <v>374</v>
      </c>
      <c r="F839" t="s">
        <v>642</v>
      </c>
      <c r="G839" t="s">
        <v>643</v>
      </c>
      <c r="H839" t="s">
        <v>706</v>
      </c>
      <c r="I839" t="s">
        <v>707</v>
      </c>
      <c r="J839">
        <v>100</v>
      </c>
      <c r="K839">
        <v>613.4</v>
      </c>
      <c r="L839">
        <v>301.08981999999997</v>
      </c>
      <c r="M839">
        <v>123.54</v>
      </c>
      <c r="N839">
        <v>6.1340000000000003</v>
      </c>
      <c r="O839" s="32">
        <f t="shared" si="221"/>
        <v>489.85999999999996</v>
      </c>
      <c r="P839" s="32">
        <f t="shared" si="222"/>
        <v>188.77017999999998</v>
      </c>
      <c r="Q839">
        <v>763320</v>
      </c>
      <c r="R839" t="s">
        <v>312</v>
      </c>
      <c r="S839" t="s">
        <v>312</v>
      </c>
      <c r="T839" t="str">
        <f t="shared" si="223"/>
        <v>VEN</v>
      </c>
      <c r="U839" t="s">
        <v>313</v>
      </c>
      <c r="V839" s="33">
        <f t="shared" si="224"/>
        <v>613.4</v>
      </c>
      <c r="W839">
        <f t="shared" si="225"/>
        <v>100</v>
      </c>
      <c r="X839" s="33">
        <f t="shared" si="226"/>
        <v>489.85999999999996</v>
      </c>
      <c r="Y839" s="33">
        <f t="shared" si="227"/>
        <v>123.54</v>
      </c>
      <c r="Z839" s="45">
        <f t="shared" si="228"/>
        <v>0.27513886534072379</v>
      </c>
      <c r="AA839" s="33">
        <f t="shared" si="229"/>
        <v>168.77017999999998</v>
      </c>
      <c r="AB839" s="45">
        <f t="shared" si="230"/>
        <v>0.34452737516841547</v>
      </c>
      <c r="AC839" s="33">
        <f>IFERROR($X839/VLOOKUP(CONCATENATE("USD",C839),[1]GEINDICE!AR$1:AS$65536,2,0),"")</f>
        <v>92.033968361327155</v>
      </c>
      <c r="AD839" s="33">
        <f>IFERROR($AA839/VLOOKUP(CONCATENATE("USD",C839),[1]GEINDICE!AR$1:AS$65536,2,0),"")</f>
        <v>31.70822154586104</v>
      </c>
      <c r="AE839" s="33">
        <f>IFERROR($X839/VLOOKUP(CONCATENATE("EUR",C839),[1]GEINDICE!AR$1:AS$65536,2,0),"")</f>
        <v>78.607763531620577</v>
      </c>
      <c r="AF839" s="33">
        <f>IFERROR($AA839/VLOOKUP(CONCATENATE("EUR",C839),[1]GEINDICE!AR$1:AS$65536,2,0),"")</f>
        <v>27.082526437408731</v>
      </c>
      <c r="AG839" s="48" t="str">
        <f>VLOOKUP(E839,[1]Apresentação!AW$1:AX$65536,2,0)</f>
        <v xml:space="preserve">                    2 - LEATHER AUXILIARIES</v>
      </c>
      <c r="AH839" s="48" t="str">
        <f t="shared" si="231"/>
        <v xml:space="preserve">         5204000039 - NOVALTAN JD BR</v>
      </c>
      <c r="AI839" s="49" t="str">
        <f t="shared" si="232"/>
        <v xml:space="preserve">     L00281 - ICL BENEFICIAMENTO DE COUROS LTDA.</v>
      </c>
      <c r="AJ839" t="str">
        <f t="shared" si="233"/>
        <v xml:space="preserve">     90 - SALES</v>
      </c>
      <c r="AK839" t="str">
        <f t="shared" si="234"/>
        <v/>
      </c>
      <c r="AL839">
        <f t="shared" si="235"/>
        <v>10</v>
      </c>
      <c r="AM839" t="str">
        <f t="shared" si="236"/>
        <v>2025 10</v>
      </c>
      <c r="AN839" t="str">
        <f t="shared" si="237"/>
        <v xml:space="preserve">ICL </v>
      </c>
    </row>
    <row r="840" spans="1:40" x14ac:dyDescent="0.35">
      <c r="A840">
        <v>82551</v>
      </c>
      <c r="B840" t="s">
        <v>274</v>
      </c>
      <c r="C840" s="31">
        <v>45804</v>
      </c>
      <c r="D840" t="s">
        <v>373</v>
      </c>
      <c r="E840" t="s">
        <v>374</v>
      </c>
      <c r="F840" t="s">
        <v>451</v>
      </c>
      <c r="G840" t="s">
        <v>452</v>
      </c>
      <c r="H840" t="s">
        <v>706</v>
      </c>
      <c r="I840" t="s">
        <v>707</v>
      </c>
      <c r="J840">
        <v>100</v>
      </c>
      <c r="K840">
        <v>1149.93</v>
      </c>
      <c r="L840">
        <v>302.14337999999998</v>
      </c>
      <c r="M840">
        <v>231.6</v>
      </c>
      <c r="N840">
        <v>11.499319999999999</v>
      </c>
      <c r="O840" s="32">
        <f t="shared" si="221"/>
        <v>918.33</v>
      </c>
      <c r="P840" s="32">
        <f t="shared" si="222"/>
        <v>616.18662000000006</v>
      </c>
      <c r="Q840">
        <v>739739</v>
      </c>
      <c r="R840" t="s">
        <v>312</v>
      </c>
      <c r="S840" t="s">
        <v>312</v>
      </c>
      <c r="T840" t="str">
        <f t="shared" si="223"/>
        <v>VEN</v>
      </c>
      <c r="U840" t="s">
        <v>313</v>
      </c>
      <c r="V840" s="33">
        <f t="shared" si="224"/>
        <v>1149.93</v>
      </c>
      <c r="W840">
        <f t="shared" si="225"/>
        <v>100</v>
      </c>
      <c r="X840" s="33">
        <f t="shared" si="226"/>
        <v>918.33</v>
      </c>
      <c r="Y840" s="33">
        <f t="shared" si="227"/>
        <v>231.6</v>
      </c>
      <c r="Z840" s="45">
        <f t="shared" si="228"/>
        <v>0.51845470593862242</v>
      </c>
      <c r="AA840" s="33">
        <f t="shared" si="229"/>
        <v>596.18662000000006</v>
      </c>
      <c r="AB840" s="45">
        <f t="shared" si="230"/>
        <v>0.64920738732264005</v>
      </c>
      <c r="AC840" s="33">
        <f>IFERROR($X840/VLOOKUP(CONCATENATE("USD",C840),[1]GEINDICE!AR$1:AS$65536,2,0),"")</f>
        <v>162.42416738888201</v>
      </c>
      <c r="AD840" s="33">
        <f>IFERROR($AA840/VLOOKUP(CONCATENATE("USD",C840),[1]GEINDICE!AR$1:AS$65536,2,0),"")</f>
        <v>105.44696934859125</v>
      </c>
      <c r="AE840" s="33">
        <f>IFERROR($X840/VLOOKUP(CONCATENATE("EUR",C840),[1]GEINDICE!AR$1:AS$65536,2,0),"")</f>
        <v>143.3949595577902</v>
      </c>
      <c r="AF840" s="33">
        <f>IFERROR($AA840/VLOOKUP(CONCATENATE("EUR",C840),[1]GEINDICE!AR$1:AS$65536,2,0),"")</f>
        <v>93.093067049748612</v>
      </c>
      <c r="AG840" s="48" t="str">
        <f>VLOOKUP(E840,[1]Apresentação!AW$1:AX$65536,2,0)</f>
        <v xml:space="preserve">                    2 - LEATHER AUXILIARIES</v>
      </c>
      <c r="AH840" s="48" t="str">
        <f t="shared" si="231"/>
        <v xml:space="preserve">         5204000039 - NOVALTAN JD BR</v>
      </c>
      <c r="AI840" s="49" t="str">
        <f t="shared" si="232"/>
        <v xml:space="preserve">     L00040 - CURTUME SULINO LTDA</v>
      </c>
      <c r="AJ840" t="str">
        <f t="shared" si="233"/>
        <v xml:space="preserve">     90 - SALES</v>
      </c>
      <c r="AK840" t="str">
        <f t="shared" si="234"/>
        <v/>
      </c>
      <c r="AL840">
        <f t="shared" si="235"/>
        <v>5</v>
      </c>
      <c r="AM840" t="str">
        <f t="shared" si="236"/>
        <v>2025 5</v>
      </c>
      <c r="AN840" t="str">
        <f t="shared" si="237"/>
        <v xml:space="preserve">CURTUME </v>
      </c>
    </row>
    <row r="841" spans="1:40" x14ac:dyDescent="0.35">
      <c r="A841">
        <v>84634</v>
      </c>
      <c r="B841" t="s">
        <v>274</v>
      </c>
      <c r="C841" s="31">
        <v>45975</v>
      </c>
      <c r="D841" t="s">
        <v>373</v>
      </c>
      <c r="E841" t="s">
        <v>374</v>
      </c>
      <c r="F841" t="s">
        <v>435</v>
      </c>
      <c r="G841" t="s">
        <v>436</v>
      </c>
      <c r="H841" t="s">
        <v>706</v>
      </c>
      <c r="I841" t="s">
        <v>707</v>
      </c>
      <c r="J841">
        <v>1000</v>
      </c>
      <c r="K841">
        <v>7821.6</v>
      </c>
      <c r="L841">
        <v>2959.1788299999998</v>
      </c>
      <c r="M841">
        <v>1575.28</v>
      </c>
      <c r="N841">
        <v>7.8216000000000001</v>
      </c>
      <c r="O841" s="32">
        <f t="shared" si="221"/>
        <v>6246.3200000000006</v>
      </c>
      <c r="P841" s="32">
        <f t="shared" si="222"/>
        <v>3287.1411700000008</v>
      </c>
      <c r="Q841">
        <v>767214</v>
      </c>
      <c r="R841" t="s">
        <v>312</v>
      </c>
      <c r="S841" t="s">
        <v>312</v>
      </c>
      <c r="T841" t="str">
        <f t="shared" si="223"/>
        <v>VEN</v>
      </c>
      <c r="U841" t="s">
        <v>437</v>
      </c>
      <c r="V841" s="33">
        <f t="shared" si="224"/>
        <v>7821.6</v>
      </c>
      <c r="W841">
        <f t="shared" si="225"/>
        <v>1000</v>
      </c>
      <c r="X841" s="33">
        <f t="shared" si="226"/>
        <v>6246.3200000000006</v>
      </c>
      <c r="Y841" s="33">
        <f t="shared" si="227"/>
        <v>1575.28</v>
      </c>
      <c r="Z841" s="45">
        <f t="shared" si="228"/>
        <v>0.39469432980464364</v>
      </c>
      <c r="AA841" s="33">
        <f t="shared" si="229"/>
        <v>3087.1411700000008</v>
      </c>
      <c r="AB841" s="45">
        <f t="shared" si="230"/>
        <v>0.49423359193893374</v>
      </c>
      <c r="AC841" s="33" t="str">
        <f>IFERROR($X841/VLOOKUP(CONCATENATE("USD",C841),[1]GEINDICE!AR$1:AS$65536,2,0),"")</f>
        <v/>
      </c>
      <c r="AD841" s="33" t="str">
        <f>IFERROR($AA841/VLOOKUP(CONCATENATE("USD",C841),[1]GEINDICE!AR$1:AS$65536,2,0),"")</f>
        <v/>
      </c>
      <c r="AE841" s="33" t="str">
        <f>IFERROR($X841/VLOOKUP(CONCATENATE("EUR",C841),[1]GEINDICE!AR$1:AS$65536,2,0),"")</f>
        <v/>
      </c>
      <c r="AF841" s="33" t="str">
        <f>IFERROR($AA841/VLOOKUP(CONCATENATE("EUR",C841),[1]GEINDICE!AR$1:AS$65536,2,0),"")</f>
        <v/>
      </c>
      <c r="AG841" s="48" t="str">
        <f>VLOOKUP(E841,[1]Apresentação!AW$1:AX$65536,2,0)</f>
        <v xml:space="preserve">                    2 - LEATHER AUXILIARIES</v>
      </c>
      <c r="AH841" s="48" t="str">
        <f t="shared" si="231"/>
        <v xml:space="preserve">         5204000039 - NOVALTAN JD BR</v>
      </c>
      <c r="AI841" s="49" t="str">
        <f t="shared" si="232"/>
        <v xml:space="preserve">     L00024 - FUGA S/A</v>
      </c>
      <c r="AJ841" t="str">
        <f t="shared" si="233"/>
        <v xml:space="preserve">     90 - SALES</v>
      </c>
      <c r="AK841" t="str">
        <f t="shared" si="234"/>
        <v/>
      </c>
      <c r="AL841">
        <f t="shared" si="235"/>
        <v>11</v>
      </c>
      <c r="AM841" t="str">
        <f t="shared" si="236"/>
        <v>2025 11</v>
      </c>
      <c r="AN841" t="str">
        <f t="shared" si="237"/>
        <v xml:space="preserve">FUGA </v>
      </c>
    </row>
    <row r="842" spans="1:40" x14ac:dyDescent="0.35">
      <c r="A842">
        <v>82660</v>
      </c>
      <c r="B842" t="s">
        <v>274</v>
      </c>
      <c r="C842" s="31">
        <v>45813</v>
      </c>
      <c r="D842" t="s">
        <v>373</v>
      </c>
      <c r="E842" t="s">
        <v>374</v>
      </c>
      <c r="F842" t="s">
        <v>435</v>
      </c>
      <c r="G842" t="s">
        <v>436</v>
      </c>
      <c r="H842" t="s">
        <v>706</v>
      </c>
      <c r="I842" t="s">
        <v>707</v>
      </c>
      <c r="J842">
        <v>2000</v>
      </c>
      <c r="K842">
        <v>15096.98</v>
      </c>
      <c r="L842">
        <v>6042.86769</v>
      </c>
      <c r="M842">
        <v>3040.55</v>
      </c>
      <c r="N842">
        <v>7.5484899999999993</v>
      </c>
      <c r="O842" s="32">
        <f t="shared" si="221"/>
        <v>12056.43</v>
      </c>
      <c r="P842" s="32">
        <f t="shared" si="222"/>
        <v>6013.5623100000003</v>
      </c>
      <c r="Q842">
        <v>740490</v>
      </c>
      <c r="R842" t="s">
        <v>312</v>
      </c>
      <c r="S842" t="s">
        <v>312</v>
      </c>
      <c r="T842" t="str">
        <f t="shared" si="223"/>
        <v>VEN</v>
      </c>
      <c r="U842" t="s">
        <v>313</v>
      </c>
      <c r="V842" s="33">
        <f t="shared" si="224"/>
        <v>15096.98</v>
      </c>
      <c r="W842">
        <f t="shared" si="225"/>
        <v>2000</v>
      </c>
      <c r="X842" s="33">
        <f t="shared" si="226"/>
        <v>12056.43</v>
      </c>
      <c r="Y842" s="33">
        <f t="shared" si="227"/>
        <v>3040.55</v>
      </c>
      <c r="Z842" s="45">
        <f t="shared" si="228"/>
        <v>0.37183346006949736</v>
      </c>
      <c r="AA842" s="33">
        <f t="shared" si="229"/>
        <v>5613.5623100000003</v>
      </c>
      <c r="AB842" s="45">
        <f t="shared" si="230"/>
        <v>0.46560734064727288</v>
      </c>
      <c r="AC842" s="33">
        <f>IFERROR($X842/VLOOKUP(CONCATENATE("USD",C842),[1]GEINDICE!AR$1:AS$65536,2,0),"")</f>
        <v>2154.1263913952366</v>
      </c>
      <c r="AD842" s="33">
        <f>IFERROR($AA842/VLOOKUP(CONCATENATE("USD",C842),[1]GEINDICE!AR$1:AS$65536,2,0),"")</f>
        <v>1002.9770605156425</v>
      </c>
      <c r="AE842" s="33">
        <f>IFERROR($X842/VLOOKUP(CONCATENATE("EUR",C842),[1]GEINDICE!AR$1:AS$65536,2,0),"")</f>
        <v>1883.1404339065648</v>
      </c>
      <c r="AF842" s="33">
        <f>IFERROR($AA842/VLOOKUP(CONCATENATE("EUR",C842),[1]GEINDICE!AR$1:AS$65536,2,0),"")</f>
        <v>876.80400949658713</v>
      </c>
      <c r="AG842" s="48" t="str">
        <f>VLOOKUP(E842,[1]Apresentação!AW$1:AX$65536,2,0)</f>
        <v xml:space="preserve">                    2 - LEATHER AUXILIARIES</v>
      </c>
      <c r="AH842" s="48" t="str">
        <f t="shared" si="231"/>
        <v xml:space="preserve">         5204000039 - NOVALTAN JD BR</v>
      </c>
      <c r="AI842" s="49" t="str">
        <f t="shared" si="232"/>
        <v xml:space="preserve">     L00024 - FUGA S/A</v>
      </c>
      <c r="AJ842" t="str">
        <f t="shared" si="233"/>
        <v xml:space="preserve">     90 - SALES</v>
      </c>
      <c r="AK842" t="str">
        <f t="shared" si="234"/>
        <v/>
      </c>
      <c r="AL842">
        <f t="shared" si="235"/>
        <v>6</v>
      </c>
      <c r="AM842" t="str">
        <f t="shared" si="236"/>
        <v>2025 6</v>
      </c>
      <c r="AN842" t="str">
        <f t="shared" si="237"/>
        <v xml:space="preserve">FUGA </v>
      </c>
    </row>
    <row r="843" spans="1:40" x14ac:dyDescent="0.35">
      <c r="A843">
        <v>82473</v>
      </c>
      <c r="B843" t="s">
        <v>274</v>
      </c>
      <c r="C843" s="31">
        <v>45797</v>
      </c>
      <c r="D843" t="s">
        <v>373</v>
      </c>
      <c r="E843" t="s">
        <v>374</v>
      </c>
      <c r="F843" t="s">
        <v>451</v>
      </c>
      <c r="G843" t="s">
        <v>452</v>
      </c>
      <c r="H843" t="s">
        <v>706</v>
      </c>
      <c r="I843" t="s">
        <v>707</v>
      </c>
      <c r="J843">
        <v>100</v>
      </c>
      <c r="K843">
        <v>1149.3600000000001</v>
      </c>
      <c r="L843">
        <v>302.14337999999998</v>
      </c>
      <c r="M843">
        <v>231.48</v>
      </c>
      <c r="N843">
        <v>11.49363</v>
      </c>
      <c r="O843" s="32">
        <f t="shared" si="221"/>
        <v>917.88000000000011</v>
      </c>
      <c r="P843" s="32">
        <f t="shared" si="222"/>
        <v>615.73662000000013</v>
      </c>
      <c r="Q843">
        <v>739131</v>
      </c>
      <c r="R843" t="s">
        <v>312</v>
      </c>
      <c r="S843" t="s">
        <v>312</v>
      </c>
      <c r="T843" t="str">
        <f t="shared" si="223"/>
        <v>VEN</v>
      </c>
      <c r="U843" t="s">
        <v>313</v>
      </c>
      <c r="V843" s="33">
        <f t="shared" si="224"/>
        <v>1149.3600000000001</v>
      </c>
      <c r="W843">
        <f t="shared" si="225"/>
        <v>100</v>
      </c>
      <c r="X843" s="33">
        <f t="shared" si="226"/>
        <v>917.88000000000011</v>
      </c>
      <c r="Y843" s="33">
        <f t="shared" si="227"/>
        <v>231.48</v>
      </c>
      <c r="Z843" s="45">
        <f t="shared" si="228"/>
        <v>0.51832029999303963</v>
      </c>
      <c r="AA843" s="33">
        <f t="shared" si="229"/>
        <v>595.73662000000013</v>
      </c>
      <c r="AB843" s="45">
        <f t="shared" si="230"/>
        <v>0.64903540767856371</v>
      </c>
      <c r="AC843" s="33">
        <f>IFERROR($X843/VLOOKUP(CONCATENATE("USD",C843),[1]GEINDICE!AR$1:AS$65536,2,0),"")</f>
        <v>162.11232779936421</v>
      </c>
      <c r="AD843" s="33">
        <f>IFERROR($AA843/VLOOKUP(CONCATENATE("USD",C843),[1]GEINDICE!AR$1:AS$65536,2,0),"")</f>
        <v>105.2166407629813</v>
      </c>
      <c r="AE843" s="33">
        <f>IFERROR($X843/VLOOKUP(CONCATENATE("EUR",C843),[1]GEINDICE!AR$1:AS$65536,2,0),"")</f>
        <v>144.04896421845575</v>
      </c>
      <c r="AF843" s="33">
        <f>IFERROR($AA843/VLOOKUP(CONCATENATE("EUR",C843),[1]GEINDICE!AR$1:AS$65536,2,0),"")</f>
        <v>93.492878217200271</v>
      </c>
      <c r="AG843" s="48" t="str">
        <f>VLOOKUP(E843,[1]Apresentação!AW$1:AX$65536,2,0)</f>
        <v xml:space="preserve">                    2 - LEATHER AUXILIARIES</v>
      </c>
      <c r="AH843" s="48" t="str">
        <f t="shared" si="231"/>
        <v xml:space="preserve">         5204000039 - NOVALTAN JD BR</v>
      </c>
      <c r="AI843" s="49" t="str">
        <f t="shared" si="232"/>
        <v xml:space="preserve">     L00040 - CURTUME SULINO LTDA</v>
      </c>
      <c r="AJ843" t="str">
        <f t="shared" si="233"/>
        <v xml:space="preserve">     90 - SALES</v>
      </c>
      <c r="AK843" t="str">
        <f t="shared" si="234"/>
        <v/>
      </c>
      <c r="AL843">
        <f t="shared" si="235"/>
        <v>5</v>
      </c>
      <c r="AM843" t="str">
        <f t="shared" si="236"/>
        <v>2025 5</v>
      </c>
      <c r="AN843" t="str">
        <f t="shared" si="237"/>
        <v xml:space="preserve">CURTUME </v>
      </c>
    </row>
    <row r="844" spans="1:40" x14ac:dyDescent="0.35">
      <c r="A844">
        <v>82507</v>
      </c>
      <c r="B844" t="s">
        <v>274</v>
      </c>
      <c r="C844" s="31">
        <v>45799</v>
      </c>
      <c r="D844" t="s">
        <v>373</v>
      </c>
      <c r="E844" t="s">
        <v>374</v>
      </c>
      <c r="F844" t="s">
        <v>435</v>
      </c>
      <c r="G844" t="s">
        <v>436</v>
      </c>
      <c r="H844" t="s">
        <v>706</v>
      </c>
      <c r="I844" t="s">
        <v>707</v>
      </c>
      <c r="J844">
        <v>2000</v>
      </c>
      <c r="K844">
        <v>16745.02</v>
      </c>
      <c r="L844">
        <v>6042.86769</v>
      </c>
      <c r="M844">
        <v>3372.47</v>
      </c>
      <c r="N844">
        <v>8.3725100000000001</v>
      </c>
      <c r="O844" s="32">
        <f t="shared" si="221"/>
        <v>13372.550000000001</v>
      </c>
      <c r="P844" s="32">
        <f t="shared" si="222"/>
        <v>7329.6823100000011</v>
      </c>
      <c r="Q844">
        <v>739370</v>
      </c>
      <c r="R844" t="s">
        <v>312</v>
      </c>
      <c r="S844" t="s">
        <v>312</v>
      </c>
      <c r="T844" t="str">
        <f t="shared" si="223"/>
        <v>VEN</v>
      </c>
      <c r="U844" t="s">
        <v>313</v>
      </c>
      <c r="V844" s="33">
        <f t="shared" si="224"/>
        <v>16745.02</v>
      </c>
      <c r="W844">
        <f t="shared" si="225"/>
        <v>2000</v>
      </c>
      <c r="X844" s="33">
        <f t="shared" si="226"/>
        <v>13372.550000000001</v>
      </c>
      <c r="Y844" s="33">
        <f t="shared" si="227"/>
        <v>3372.47</v>
      </c>
      <c r="Z844" s="45">
        <f t="shared" si="228"/>
        <v>0.41383541554444253</v>
      </c>
      <c r="AA844" s="33">
        <f t="shared" si="229"/>
        <v>6929.6823100000011</v>
      </c>
      <c r="AB844" s="45">
        <f t="shared" si="230"/>
        <v>0.51820201158343027</v>
      </c>
      <c r="AC844" s="33">
        <f>IFERROR($X844/VLOOKUP(CONCATENATE("USD",C844),[1]GEINDICE!AR$1:AS$65536,2,0),"")</f>
        <v>2371.4399716261751</v>
      </c>
      <c r="AD844" s="33">
        <f>IFERROR($AA844/VLOOKUP(CONCATENATE("USD",C844),[1]GEINDICE!AR$1:AS$65536,2,0),"")</f>
        <v>1228.8849636460366</v>
      </c>
      <c r="AE844" s="33">
        <f>IFERROR($X844/VLOOKUP(CONCATENATE("EUR",C844),[1]GEINDICE!AR$1:AS$65536,2,0),"")</f>
        <v>2101.9742529747405</v>
      </c>
      <c r="AF844" s="33">
        <f>IFERROR($AA844/VLOOKUP(CONCATENATE("EUR",C844),[1]GEINDICE!AR$1:AS$65536,2,0),"")</f>
        <v>1089.2472861880885</v>
      </c>
      <c r="AG844" s="48" t="str">
        <f>VLOOKUP(E844,[1]Apresentação!AW$1:AX$65536,2,0)</f>
        <v xml:space="preserve">                    2 - LEATHER AUXILIARIES</v>
      </c>
      <c r="AH844" s="48" t="str">
        <f t="shared" si="231"/>
        <v xml:space="preserve">         5204000039 - NOVALTAN JD BR</v>
      </c>
      <c r="AI844" s="49" t="str">
        <f t="shared" si="232"/>
        <v xml:space="preserve">     L00024 - FUGA S/A</v>
      </c>
      <c r="AJ844" t="str">
        <f t="shared" si="233"/>
        <v xml:space="preserve">     90 - SALES</v>
      </c>
      <c r="AK844" t="str">
        <f t="shared" si="234"/>
        <v/>
      </c>
      <c r="AL844">
        <f t="shared" si="235"/>
        <v>5</v>
      </c>
      <c r="AM844" t="str">
        <f t="shared" si="236"/>
        <v>2025 5</v>
      </c>
      <c r="AN844" t="str">
        <f t="shared" si="237"/>
        <v xml:space="preserve">FUGA </v>
      </c>
    </row>
    <row r="845" spans="1:40" x14ac:dyDescent="0.35">
      <c r="A845">
        <v>84257</v>
      </c>
      <c r="B845" t="s">
        <v>274</v>
      </c>
      <c r="C845" s="31">
        <v>45947</v>
      </c>
      <c r="D845" t="s">
        <v>373</v>
      </c>
      <c r="E845" t="s">
        <v>374</v>
      </c>
      <c r="F845" t="s">
        <v>704</v>
      </c>
      <c r="G845" t="s">
        <v>705</v>
      </c>
      <c r="H845" t="s">
        <v>706</v>
      </c>
      <c r="I845" t="s">
        <v>707</v>
      </c>
      <c r="J845">
        <v>1000</v>
      </c>
      <c r="K845">
        <v>9077.1200000000008</v>
      </c>
      <c r="L845">
        <v>3044.3218400000001</v>
      </c>
      <c r="M845">
        <v>1828.15</v>
      </c>
      <c r="N845">
        <v>9.077119999999999</v>
      </c>
      <c r="O845" s="32">
        <f t="shared" si="221"/>
        <v>7248.9700000000012</v>
      </c>
      <c r="P845" s="32">
        <f t="shared" si="222"/>
        <v>4204.6481600000006</v>
      </c>
      <c r="Q845">
        <v>764534</v>
      </c>
      <c r="R845" t="s">
        <v>312</v>
      </c>
      <c r="S845" t="s">
        <v>312</v>
      </c>
      <c r="T845" t="str">
        <f t="shared" si="223"/>
        <v>VEN</v>
      </c>
      <c r="U845" t="s">
        <v>313</v>
      </c>
      <c r="V845" s="33">
        <f t="shared" si="224"/>
        <v>9077.1200000000008</v>
      </c>
      <c r="W845">
        <f t="shared" si="225"/>
        <v>1000</v>
      </c>
      <c r="X845" s="33">
        <f t="shared" si="226"/>
        <v>7248.9700000000012</v>
      </c>
      <c r="Y845" s="33">
        <f t="shared" si="227"/>
        <v>1828.15</v>
      </c>
      <c r="Z845" s="45">
        <f t="shared" si="228"/>
        <v>0.44118048015229505</v>
      </c>
      <c r="AA845" s="33">
        <f t="shared" si="229"/>
        <v>4004.6481600000006</v>
      </c>
      <c r="AB845" s="45">
        <f t="shared" si="230"/>
        <v>0.55244374856014022</v>
      </c>
      <c r="AC845" s="33">
        <f>IFERROR($X845/VLOOKUP(CONCATENATE("USD",C845),[1]GEINDICE!AR$1:AS$65536,2,0),"")</f>
        <v>1332.7762456333887</v>
      </c>
      <c r="AD845" s="33">
        <f>IFERROR($AA845/VLOOKUP(CONCATENATE("USD",C845),[1]GEINDICE!AR$1:AS$65536,2,0),"")</f>
        <v>736.28390512961948</v>
      </c>
      <c r="AE845" s="33">
        <f>IFERROR($X845/VLOOKUP(CONCATENATE("EUR",C845),[1]GEINDICE!AR$1:AS$65536,2,0),"")</f>
        <v>1141.7678652995007</v>
      </c>
      <c r="AF845" s="33">
        <f>IFERROR($AA845/VLOOKUP(CONCATENATE("EUR",C845),[1]GEINDICE!AR$1:AS$65536,2,0),"")</f>
        <v>630.76251949156551</v>
      </c>
      <c r="AG845" s="48" t="str">
        <f>VLOOKUP(E845,[1]Apresentação!AW$1:AX$65536,2,0)</f>
        <v xml:space="preserve">                    2 - LEATHER AUXILIARIES</v>
      </c>
      <c r="AH845" s="48" t="str">
        <f t="shared" si="231"/>
        <v xml:space="preserve">         5204000039 - NOVALTAN JD BR</v>
      </c>
      <c r="AI845" s="49" t="str">
        <f t="shared" si="232"/>
        <v xml:space="preserve">     L00242 - CBC COUROS E ACABAMENTOS LTDA</v>
      </c>
      <c r="AJ845" t="str">
        <f t="shared" si="233"/>
        <v xml:space="preserve">     90 - SALES</v>
      </c>
      <c r="AK845" t="str">
        <f t="shared" si="234"/>
        <v/>
      </c>
      <c r="AL845">
        <f t="shared" si="235"/>
        <v>10</v>
      </c>
      <c r="AM845" t="str">
        <f t="shared" si="236"/>
        <v>2025 10</v>
      </c>
      <c r="AN845" t="str">
        <f t="shared" si="237"/>
        <v xml:space="preserve">CBC </v>
      </c>
    </row>
    <row r="846" spans="1:40" x14ac:dyDescent="0.35">
      <c r="A846">
        <v>83827</v>
      </c>
      <c r="B846" t="s">
        <v>274</v>
      </c>
      <c r="C846" s="31">
        <v>45911</v>
      </c>
      <c r="D846" t="s">
        <v>373</v>
      </c>
      <c r="E846" t="s">
        <v>374</v>
      </c>
      <c r="F846" t="s">
        <v>704</v>
      </c>
      <c r="G846" t="s">
        <v>705</v>
      </c>
      <c r="H846" t="s">
        <v>706</v>
      </c>
      <c r="I846" t="s">
        <v>707</v>
      </c>
      <c r="J846">
        <v>1000</v>
      </c>
      <c r="K846">
        <v>9038.5400000000009</v>
      </c>
      <c r="L846">
        <v>3138.1569800000002</v>
      </c>
      <c r="M846">
        <v>1820.38</v>
      </c>
      <c r="N846">
        <v>9.0385399999999994</v>
      </c>
      <c r="O846" s="32">
        <f t="shared" si="221"/>
        <v>7218.1600000000008</v>
      </c>
      <c r="P846" s="32">
        <f t="shared" si="222"/>
        <v>4080.0030200000006</v>
      </c>
      <c r="Q846">
        <v>761198</v>
      </c>
      <c r="R846" t="s">
        <v>312</v>
      </c>
      <c r="S846" t="s">
        <v>312</v>
      </c>
      <c r="T846" t="str">
        <f t="shared" si="223"/>
        <v>VEN</v>
      </c>
      <c r="U846" t="s">
        <v>437</v>
      </c>
      <c r="V846" s="33">
        <f t="shared" si="224"/>
        <v>9038.5400000000009</v>
      </c>
      <c r="W846">
        <f t="shared" si="225"/>
        <v>1000</v>
      </c>
      <c r="X846" s="33">
        <f t="shared" si="226"/>
        <v>7218.1600000000008</v>
      </c>
      <c r="Y846" s="33">
        <f t="shared" si="227"/>
        <v>1820.38</v>
      </c>
      <c r="Z846" s="45">
        <f t="shared" si="228"/>
        <v>0.42927320341559588</v>
      </c>
      <c r="AA846" s="33">
        <f t="shared" si="229"/>
        <v>3880.0030200000006</v>
      </c>
      <c r="AB846" s="45">
        <f t="shared" si="230"/>
        <v>0.5375335293204917</v>
      </c>
      <c r="AC846" s="33">
        <f>IFERROR($X846/VLOOKUP(CONCATENATE("USD",C846),[1]GEINDICE!AR$1:AS$65536,2,0),"")</f>
        <v>1340.2205800438189</v>
      </c>
      <c r="AD846" s="33">
        <f>IFERROR($AA846/VLOOKUP(CONCATENATE("USD",C846),[1]GEINDICE!AR$1:AS$65536,2,0),"")</f>
        <v>720.41349845891045</v>
      </c>
      <c r="AE846" s="33">
        <f>IFERROR($X846/VLOOKUP(CONCATENATE("EUR",C846),[1]GEINDICE!AR$1:AS$65536,2,0),"")</f>
        <v>1142.258513735916</v>
      </c>
      <c r="AF846" s="33">
        <f>IFERROR($AA846/VLOOKUP(CONCATENATE("EUR",C846),[1]GEINDICE!AR$1:AS$65536,2,0),"")</f>
        <v>614.00225028484624</v>
      </c>
      <c r="AG846" s="48" t="str">
        <f>VLOOKUP(E846,[1]Apresentação!AW$1:AX$65536,2,0)</f>
        <v xml:space="preserve">                    2 - LEATHER AUXILIARIES</v>
      </c>
      <c r="AH846" s="48" t="str">
        <f t="shared" si="231"/>
        <v xml:space="preserve">         5204000039 - NOVALTAN JD BR</v>
      </c>
      <c r="AI846" s="49" t="str">
        <f t="shared" si="232"/>
        <v xml:space="preserve">     L00242 - CBC COUROS E ACABAMENTOS LTDA</v>
      </c>
      <c r="AJ846" t="str">
        <f t="shared" si="233"/>
        <v xml:space="preserve">     90 - SALES</v>
      </c>
      <c r="AK846" t="str">
        <f t="shared" si="234"/>
        <v/>
      </c>
      <c r="AL846">
        <f t="shared" si="235"/>
        <v>9</v>
      </c>
      <c r="AM846" t="str">
        <f t="shared" si="236"/>
        <v>2025 9</v>
      </c>
      <c r="AN846" t="str">
        <f t="shared" si="237"/>
        <v xml:space="preserve">CBC </v>
      </c>
    </row>
    <row r="847" spans="1:40" x14ac:dyDescent="0.35">
      <c r="A847">
        <v>83158</v>
      </c>
      <c r="B847" t="s">
        <v>274</v>
      </c>
      <c r="C847" s="31">
        <v>45856</v>
      </c>
      <c r="D847" t="s">
        <v>373</v>
      </c>
      <c r="E847" t="s">
        <v>374</v>
      </c>
      <c r="F847" t="s">
        <v>704</v>
      </c>
      <c r="G847" t="s">
        <v>705</v>
      </c>
      <c r="H847" t="s">
        <v>706</v>
      </c>
      <c r="I847" t="s">
        <v>707</v>
      </c>
      <c r="J847">
        <v>2000</v>
      </c>
      <c r="K847">
        <v>18616.16</v>
      </c>
      <c r="L847">
        <v>6239.4849899999999</v>
      </c>
      <c r="M847">
        <v>3749.33</v>
      </c>
      <c r="N847">
        <v>9.3080800000000004</v>
      </c>
      <c r="O847" s="32">
        <f t="shared" si="221"/>
        <v>14866.83</v>
      </c>
      <c r="P847" s="32">
        <f t="shared" si="222"/>
        <v>8627.3450100000009</v>
      </c>
      <c r="Q847">
        <v>744235</v>
      </c>
      <c r="R847" t="s">
        <v>312</v>
      </c>
      <c r="S847" t="s">
        <v>312</v>
      </c>
      <c r="T847" t="str">
        <f t="shared" si="223"/>
        <v>VEN</v>
      </c>
      <c r="U847" t="s">
        <v>348</v>
      </c>
      <c r="V847" s="33">
        <f t="shared" si="224"/>
        <v>18616.16</v>
      </c>
      <c r="W847">
        <f t="shared" si="225"/>
        <v>2000</v>
      </c>
      <c r="X847" s="33">
        <f t="shared" si="226"/>
        <v>14866.83</v>
      </c>
      <c r="Y847" s="33">
        <f t="shared" si="227"/>
        <v>3749.33</v>
      </c>
      <c r="Z847" s="45">
        <f t="shared" si="228"/>
        <v>0.44194640624059961</v>
      </c>
      <c r="AA847" s="33">
        <f t="shared" si="229"/>
        <v>8227.3450100000009</v>
      </c>
      <c r="AB847" s="45">
        <f t="shared" si="230"/>
        <v>0.55340277718921926</v>
      </c>
      <c r="AC847" s="33">
        <f>IFERROR($X847/VLOOKUP(CONCATENATE("USD",C847),[1]GEINDICE!AR$1:AS$65536,2,0),"")</f>
        <v>2680.3501244005333</v>
      </c>
      <c r="AD847" s="33">
        <f>IFERROR($AA847/VLOOKUP(CONCATENATE("USD",C847),[1]GEINDICE!AR$1:AS$65536,2,0),"")</f>
        <v>1483.3132026827245</v>
      </c>
      <c r="AE847" s="33">
        <f>IFERROR($X847/VLOOKUP(CONCATENATE("EUR",C847),[1]GEINDICE!AR$1:AS$65536,2,0),"")</f>
        <v>2301.5093813858443</v>
      </c>
      <c r="AF847" s="33">
        <f>IFERROR($AA847/VLOOKUP(CONCATENATE("EUR",C847),[1]GEINDICE!AR$1:AS$65536,2,0),"")</f>
        <v>1273.6616833859682</v>
      </c>
      <c r="AG847" s="48" t="str">
        <f>VLOOKUP(E847,[1]Apresentação!AW$1:AX$65536,2,0)</f>
        <v xml:space="preserve">                    2 - LEATHER AUXILIARIES</v>
      </c>
      <c r="AH847" s="48" t="str">
        <f t="shared" si="231"/>
        <v xml:space="preserve">         5204000039 - NOVALTAN JD BR</v>
      </c>
      <c r="AI847" s="49" t="str">
        <f t="shared" si="232"/>
        <v xml:space="preserve">     L00242 - CBC COUROS E ACABAMENTOS LTDA</v>
      </c>
      <c r="AJ847" t="str">
        <f t="shared" si="233"/>
        <v xml:space="preserve">     90 - SALES</v>
      </c>
      <c r="AK847" t="str">
        <f t="shared" si="234"/>
        <v/>
      </c>
      <c r="AL847">
        <f t="shared" si="235"/>
        <v>7</v>
      </c>
      <c r="AM847" t="str">
        <f t="shared" si="236"/>
        <v>2025 7</v>
      </c>
      <c r="AN847" t="str">
        <f t="shared" si="237"/>
        <v xml:space="preserve">CBC </v>
      </c>
    </row>
    <row r="848" spans="1:40" x14ac:dyDescent="0.35">
      <c r="A848">
        <v>83224</v>
      </c>
      <c r="B848" t="s">
        <v>274</v>
      </c>
      <c r="C848" s="31">
        <v>45861</v>
      </c>
      <c r="D848" t="s">
        <v>373</v>
      </c>
      <c r="E848" t="s">
        <v>374</v>
      </c>
      <c r="F848" t="s">
        <v>642</v>
      </c>
      <c r="G848" t="s">
        <v>643</v>
      </c>
      <c r="H848" t="s">
        <v>706</v>
      </c>
      <c r="I848" t="s">
        <v>707</v>
      </c>
      <c r="J848">
        <v>50</v>
      </c>
      <c r="K848">
        <v>306.7</v>
      </c>
      <c r="L848">
        <v>155.98712</v>
      </c>
      <c r="M848">
        <v>61.77</v>
      </c>
      <c r="N848">
        <v>6.1340000000000003</v>
      </c>
      <c r="O848" s="32">
        <f t="shared" si="221"/>
        <v>244.92999999999998</v>
      </c>
      <c r="P848" s="32">
        <f t="shared" si="222"/>
        <v>88.942879999999974</v>
      </c>
      <c r="Q848">
        <v>744604</v>
      </c>
      <c r="R848" t="s">
        <v>312</v>
      </c>
      <c r="S848" t="s">
        <v>312</v>
      </c>
      <c r="T848" t="str">
        <f t="shared" si="223"/>
        <v>VEN</v>
      </c>
      <c r="U848" t="s">
        <v>437</v>
      </c>
      <c r="V848" s="33">
        <f t="shared" si="224"/>
        <v>306.7</v>
      </c>
      <c r="W848">
        <f t="shared" si="225"/>
        <v>50</v>
      </c>
      <c r="X848" s="33">
        <f t="shared" si="226"/>
        <v>244.92999999999998</v>
      </c>
      <c r="Y848" s="33">
        <f t="shared" si="227"/>
        <v>61.77</v>
      </c>
      <c r="Z848" s="45">
        <f t="shared" si="228"/>
        <v>0.25739445712422554</v>
      </c>
      <c r="AA848" s="33">
        <f t="shared" si="229"/>
        <v>78.942879999999974</v>
      </c>
      <c r="AB848" s="45">
        <f t="shared" si="230"/>
        <v>0.32230792471318326</v>
      </c>
      <c r="AC848" s="33">
        <f>IFERROR($X848/VLOOKUP(CONCATENATE("USD",C848),[1]GEINDICE!AR$1:AS$65536,2,0),"")</f>
        <v>44.102130111457221</v>
      </c>
      <c r="AD848" s="33">
        <f>IFERROR($AA848/VLOOKUP(CONCATENATE("USD",C848),[1]GEINDICE!AR$1:AS$65536,2,0),"")</f>
        <v>14.214466031654569</v>
      </c>
      <c r="AE848" s="33">
        <f>IFERROR($X848/VLOOKUP(CONCATENATE("EUR",C848),[1]GEINDICE!AR$1:AS$65536,2,0),"")</f>
        <v>37.543493922347061</v>
      </c>
      <c r="AF848" s="33">
        <f>IFERROR($AA848/VLOOKUP(CONCATENATE("EUR",C848),[1]GEINDICE!AR$1:AS$65536,2,0),"")</f>
        <v>12.100565612593689</v>
      </c>
      <c r="AG848" s="48" t="str">
        <f>VLOOKUP(E848,[1]Apresentação!AW$1:AX$65536,2,0)</f>
        <v xml:space="preserve">                    2 - LEATHER AUXILIARIES</v>
      </c>
      <c r="AH848" s="48" t="str">
        <f t="shared" si="231"/>
        <v xml:space="preserve">         5204000039 - NOVALTAN JD BR</v>
      </c>
      <c r="AI848" s="49" t="str">
        <f t="shared" si="232"/>
        <v xml:space="preserve">     L00281 - ICL BENEFICIAMENTO DE COUROS LTDA.</v>
      </c>
      <c r="AJ848" t="str">
        <f t="shared" si="233"/>
        <v xml:space="preserve">     90 - SALES</v>
      </c>
      <c r="AK848" t="str">
        <f t="shared" si="234"/>
        <v/>
      </c>
      <c r="AL848">
        <f t="shared" si="235"/>
        <v>7</v>
      </c>
      <c r="AM848" t="str">
        <f t="shared" si="236"/>
        <v>2025 7</v>
      </c>
      <c r="AN848" t="str">
        <f t="shared" si="237"/>
        <v xml:space="preserve">ICL </v>
      </c>
    </row>
    <row r="849" spans="1:40" x14ac:dyDescent="0.35">
      <c r="A849">
        <v>83839</v>
      </c>
      <c r="B849" t="s">
        <v>274</v>
      </c>
      <c r="C849" s="31">
        <v>45912</v>
      </c>
      <c r="D849" t="s">
        <v>373</v>
      </c>
      <c r="E849" t="s">
        <v>374</v>
      </c>
      <c r="F849" t="s">
        <v>435</v>
      </c>
      <c r="G849" t="s">
        <v>436</v>
      </c>
      <c r="H849" t="s">
        <v>706</v>
      </c>
      <c r="I849" t="s">
        <v>707</v>
      </c>
      <c r="J849">
        <v>1000</v>
      </c>
      <c r="K849">
        <v>7910</v>
      </c>
      <c r="L849">
        <v>3138.1569800000002</v>
      </c>
      <c r="M849">
        <v>1593.08</v>
      </c>
      <c r="N849">
        <v>7.91</v>
      </c>
      <c r="O849" s="32">
        <f t="shared" si="221"/>
        <v>6316.92</v>
      </c>
      <c r="P849" s="32">
        <f t="shared" si="222"/>
        <v>3178.7630199999999</v>
      </c>
      <c r="Q849">
        <v>761227</v>
      </c>
      <c r="R849" t="s">
        <v>312</v>
      </c>
      <c r="S849" t="s">
        <v>312</v>
      </c>
      <c r="T849" t="str">
        <f t="shared" si="223"/>
        <v>VEN</v>
      </c>
      <c r="U849" t="s">
        <v>313</v>
      </c>
      <c r="V849" s="33">
        <f t="shared" si="224"/>
        <v>7910</v>
      </c>
      <c r="W849">
        <f t="shared" si="225"/>
        <v>1000</v>
      </c>
      <c r="X849" s="33">
        <f t="shared" si="226"/>
        <v>6316.92</v>
      </c>
      <c r="Y849" s="33">
        <f t="shared" si="227"/>
        <v>1593.08</v>
      </c>
      <c r="Z849" s="45">
        <f t="shared" si="228"/>
        <v>0.37658192414664982</v>
      </c>
      <c r="AA849" s="33">
        <f t="shared" si="229"/>
        <v>2978.7630199999999</v>
      </c>
      <c r="AB849" s="45">
        <f t="shared" si="230"/>
        <v>0.47155307016710674</v>
      </c>
      <c r="AC849" s="33">
        <f>IFERROR($X849/VLOOKUP(CONCATENATE("USD",C849),[1]GEINDICE!AR$1:AS$65536,2,0),"")</f>
        <v>1176.8392421335022</v>
      </c>
      <c r="AD849" s="33">
        <f>IFERROR($AA849/VLOOKUP(CONCATENATE("USD",C849),[1]GEINDICE!AR$1:AS$65536,2,0),"")</f>
        <v>554.94215772118412</v>
      </c>
      <c r="AE849" s="33">
        <f>IFERROR($X849/VLOOKUP(CONCATENATE("EUR",C849),[1]GEINDICE!AR$1:AS$65536,2,0),"")</f>
        <v>1004.5513095749249</v>
      </c>
      <c r="AF849" s="33">
        <f>IFERROR($AA849/VLOOKUP(CONCATENATE("EUR",C849),[1]GEINDICE!AR$1:AS$65536,2,0),"")</f>
        <v>473.69925417044345</v>
      </c>
      <c r="AG849" s="48" t="str">
        <f>VLOOKUP(E849,[1]Apresentação!AW$1:AX$65536,2,0)</f>
        <v xml:space="preserve">                    2 - LEATHER AUXILIARIES</v>
      </c>
      <c r="AH849" s="48" t="str">
        <f t="shared" si="231"/>
        <v xml:space="preserve">         5204000039 - NOVALTAN JD BR</v>
      </c>
      <c r="AI849" s="49" t="str">
        <f t="shared" si="232"/>
        <v xml:space="preserve">     L00024 - FUGA S/A</v>
      </c>
      <c r="AJ849" t="str">
        <f t="shared" si="233"/>
        <v xml:space="preserve">     90 - SALES</v>
      </c>
      <c r="AK849" t="str">
        <f t="shared" si="234"/>
        <v/>
      </c>
      <c r="AL849">
        <f t="shared" si="235"/>
        <v>9</v>
      </c>
      <c r="AM849" t="str">
        <f t="shared" si="236"/>
        <v>2025 9</v>
      </c>
      <c r="AN849" t="str">
        <f t="shared" si="237"/>
        <v xml:space="preserve">FUGA </v>
      </c>
    </row>
    <row r="850" spans="1:40" x14ac:dyDescent="0.35">
      <c r="A850">
        <v>82768</v>
      </c>
      <c r="B850" t="s">
        <v>274</v>
      </c>
      <c r="C850" s="31">
        <v>45821</v>
      </c>
      <c r="D850" t="s">
        <v>373</v>
      </c>
      <c r="E850" t="s">
        <v>374</v>
      </c>
      <c r="F850" t="s">
        <v>704</v>
      </c>
      <c r="G850" t="s">
        <v>705</v>
      </c>
      <c r="H850" t="s">
        <v>706</v>
      </c>
      <c r="I850" t="s">
        <v>707</v>
      </c>
      <c r="J850">
        <v>1000</v>
      </c>
      <c r="K850">
        <v>9249.8000000000011</v>
      </c>
      <c r="L850">
        <v>3021.4338499999999</v>
      </c>
      <c r="M850">
        <v>1862.93</v>
      </c>
      <c r="N850">
        <v>9.2498000000000005</v>
      </c>
      <c r="O850" s="32">
        <f t="shared" si="221"/>
        <v>7386.8700000000008</v>
      </c>
      <c r="P850" s="32">
        <f t="shared" si="222"/>
        <v>4365.4361500000014</v>
      </c>
      <c r="Q850">
        <v>741346</v>
      </c>
      <c r="R850" t="s">
        <v>312</v>
      </c>
      <c r="S850" t="s">
        <v>312</v>
      </c>
      <c r="T850" t="str">
        <f t="shared" si="223"/>
        <v>VEN</v>
      </c>
      <c r="U850" t="s">
        <v>313</v>
      </c>
      <c r="V850" s="33">
        <f t="shared" si="224"/>
        <v>9249.8000000000011</v>
      </c>
      <c r="W850">
        <f t="shared" si="225"/>
        <v>1000</v>
      </c>
      <c r="X850" s="33">
        <f t="shared" si="226"/>
        <v>7386.8700000000008</v>
      </c>
      <c r="Y850" s="33">
        <f t="shared" si="227"/>
        <v>1862.93</v>
      </c>
      <c r="Z850" s="45">
        <f t="shared" si="228"/>
        <v>0.45032715842504711</v>
      </c>
      <c r="AA850" s="33">
        <f t="shared" si="229"/>
        <v>4165.4361500000014</v>
      </c>
      <c r="AB850" s="45">
        <f t="shared" si="230"/>
        <v>0.56389731374722996</v>
      </c>
      <c r="AC850" s="33">
        <f>IFERROR($X850/VLOOKUP(CONCATENATE("USD",C850),[1]GEINDICE!AR$1:AS$65536,2,0),"")</f>
        <v>1327.3323510385972</v>
      </c>
      <c r="AD850" s="33">
        <f>IFERROR($AA850/VLOOKUP(CONCATENATE("USD",C850),[1]GEINDICE!AR$1:AS$65536,2,0),"")</f>
        <v>748.47914720046026</v>
      </c>
      <c r="AE850" s="33">
        <f>IFERROR($X850/VLOOKUP(CONCATENATE("EUR",C850),[1]GEINDICE!AR$1:AS$65536,2,0),"")</f>
        <v>1148.4025931626325</v>
      </c>
      <c r="AF850" s="33">
        <f>IFERROR($AA850/VLOOKUP(CONCATENATE("EUR",C850),[1]GEINDICE!AR$1:AS$65536,2,0),"")</f>
        <v>647.5811373847614</v>
      </c>
      <c r="AG850" s="48" t="str">
        <f>VLOOKUP(E850,[1]Apresentação!AW$1:AX$65536,2,0)</f>
        <v xml:space="preserve">                    2 - LEATHER AUXILIARIES</v>
      </c>
      <c r="AH850" s="48" t="str">
        <f t="shared" si="231"/>
        <v xml:space="preserve">         5204000039 - NOVALTAN JD BR</v>
      </c>
      <c r="AI850" s="49" t="str">
        <f t="shared" si="232"/>
        <v xml:space="preserve">     L00242 - CBC COUROS E ACABAMENTOS LTDA</v>
      </c>
      <c r="AJ850" t="str">
        <f t="shared" si="233"/>
        <v xml:space="preserve">     90 - SALES</v>
      </c>
      <c r="AK850" t="str">
        <f t="shared" si="234"/>
        <v/>
      </c>
      <c r="AL850">
        <f t="shared" si="235"/>
        <v>6</v>
      </c>
      <c r="AM850" t="str">
        <f t="shared" si="236"/>
        <v>2025 6</v>
      </c>
      <c r="AN850" t="str">
        <f t="shared" si="237"/>
        <v xml:space="preserve">CBC </v>
      </c>
    </row>
    <row r="851" spans="1:40" x14ac:dyDescent="0.35">
      <c r="A851">
        <v>83992</v>
      </c>
      <c r="B851" t="s">
        <v>274</v>
      </c>
      <c r="C851" s="31">
        <v>45925</v>
      </c>
      <c r="D851" t="s">
        <v>373</v>
      </c>
      <c r="E851" t="s">
        <v>374</v>
      </c>
      <c r="F851" t="s">
        <v>435</v>
      </c>
      <c r="G851" t="s">
        <v>436</v>
      </c>
      <c r="H851" t="s">
        <v>706</v>
      </c>
      <c r="I851" t="s">
        <v>707</v>
      </c>
      <c r="J851">
        <v>1000</v>
      </c>
      <c r="K851">
        <v>7910.2</v>
      </c>
      <c r="L851">
        <v>3008.7269799999999</v>
      </c>
      <c r="M851">
        <v>1593.12</v>
      </c>
      <c r="N851">
        <v>7.9102000000000006</v>
      </c>
      <c r="O851" s="32">
        <f t="shared" si="221"/>
        <v>6317.08</v>
      </c>
      <c r="P851" s="32">
        <f t="shared" si="222"/>
        <v>3308.35302</v>
      </c>
      <c r="Q851">
        <v>762333</v>
      </c>
      <c r="R851" t="s">
        <v>312</v>
      </c>
      <c r="S851" t="s">
        <v>312</v>
      </c>
      <c r="T851" t="str">
        <f t="shared" si="223"/>
        <v>VEN</v>
      </c>
      <c r="U851" t="s">
        <v>313</v>
      </c>
      <c r="V851" s="33">
        <f t="shared" si="224"/>
        <v>7910.2</v>
      </c>
      <c r="W851">
        <f t="shared" si="225"/>
        <v>1000</v>
      </c>
      <c r="X851" s="33">
        <f t="shared" si="226"/>
        <v>6317.08</v>
      </c>
      <c r="Y851" s="33">
        <f t="shared" si="227"/>
        <v>1593.12</v>
      </c>
      <c r="Z851" s="45">
        <f t="shared" si="228"/>
        <v>0.39295504791282143</v>
      </c>
      <c r="AA851" s="33">
        <f t="shared" si="229"/>
        <v>3108.35302</v>
      </c>
      <c r="AB851" s="45">
        <f t="shared" si="230"/>
        <v>0.49205535152317209</v>
      </c>
      <c r="AC851" s="33">
        <f>IFERROR($X851/VLOOKUP(CONCATENATE("USD",C851),[1]GEINDICE!AR$1:AS$65536,2,0),"")</f>
        <v>1182.4202152550304</v>
      </c>
      <c r="AD851" s="33">
        <f>IFERROR($AA851/VLOOKUP(CONCATENATE("USD",C851),[1]GEINDICE!AR$1:AS$65536,2,0),"")</f>
        <v>581.81619466541883</v>
      </c>
      <c r="AE851" s="33">
        <f>IFERROR($X851/VLOOKUP(CONCATENATE("EUR",C851),[1]GEINDICE!AR$1:AS$65536,2,0),"")</f>
        <v>1012.8719856336581</v>
      </c>
      <c r="AF851" s="33">
        <f>IFERROR($AA851/VLOOKUP(CONCATENATE("EUR",C851),[1]GEINDICE!AR$1:AS$65536,2,0),"")</f>
        <v>498.38908093894298</v>
      </c>
      <c r="AG851" s="48" t="str">
        <f>VLOOKUP(E851,[1]Apresentação!AW$1:AX$65536,2,0)</f>
        <v xml:space="preserve">                    2 - LEATHER AUXILIARIES</v>
      </c>
      <c r="AH851" s="48" t="str">
        <f t="shared" si="231"/>
        <v xml:space="preserve">         5204000039 - NOVALTAN JD BR</v>
      </c>
      <c r="AI851" s="49" t="str">
        <f t="shared" si="232"/>
        <v xml:space="preserve">     L00024 - FUGA S/A</v>
      </c>
      <c r="AJ851" t="str">
        <f t="shared" si="233"/>
        <v xml:space="preserve">     90 - SALES</v>
      </c>
      <c r="AK851" t="str">
        <f t="shared" si="234"/>
        <v/>
      </c>
      <c r="AL851">
        <f t="shared" si="235"/>
        <v>9</v>
      </c>
      <c r="AM851" t="str">
        <f t="shared" si="236"/>
        <v>2025 9</v>
      </c>
      <c r="AN851" t="str">
        <f t="shared" si="237"/>
        <v xml:space="preserve">FUGA </v>
      </c>
    </row>
    <row r="852" spans="1:40" x14ac:dyDescent="0.35">
      <c r="A852">
        <v>82427</v>
      </c>
      <c r="B852" t="s">
        <v>274</v>
      </c>
      <c r="C852" s="31">
        <v>45792</v>
      </c>
      <c r="D852" t="s">
        <v>373</v>
      </c>
      <c r="E852" t="s">
        <v>374</v>
      </c>
      <c r="F852" t="s">
        <v>704</v>
      </c>
      <c r="G852" t="s">
        <v>705</v>
      </c>
      <c r="H852" t="s">
        <v>706</v>
      </c>
      <c r="I852" t="s">
        <v>707</v>
      </c>
      <c r="J852">
        <v>1000</v>
      </c>
      <c r="K852">
        <v>9368.7000000000007</v>
      </c>
      <c r="L852">
        <v>3021.4338499999999</v>
      </c>
      <c r="M852">
        <v>1886.87</v>
      </c>
      <c r="N852">
        <v>9.3687000000000005</v>
      </c>
      <c r="O852" s="32">
        <f t="shared" si="221"/>
        <v>7481.8300000000008</v>
      </c>
      <c r="P852" s="32">
        <f t="shared" si="222"/>
        <v>4460.3961500000005</v>
      </c>
      <c r="Q852">
        <v>738849</v>
      </c>
      <c r="R852" t="s">
        <v>312</v>
      </c>
      <c r="S852" t="s">
        <v>312</v>
      </c>
      <c r="T852" t="str">
        <f t="shared" si="223"/>
        <v>VEN</v>
      </c>
      <c r="U852" t="s">
        <v>313</v>
      </c>
      <c r="V852" s="33">
        <f t="shared" si="224"/>
        <v>9368.7000000000007</v>
      </c>
      <c r="W852">
        <f t="shared" si="225"/>
        <v>1000</v>
      </c>
      <c r="X852" s="33">
        <f t="shared" si="226"/>
        <v>7481.8300000000008</v>
      </c>
      <c r="Y852" s="33">
        <f t="shared" si="227"/>
        <v>1886.87</v>
      </c>
      <c r="Z852" s="45">
        <f t="shared" si="228"/>
        <v>0.45474784655288353</v>
      </c>
      <c r="AA852" s="33">
        <f t="shared" si="229"/>
        <v>4260.3961500000005</v>
      </c>
      <c r="AB852" s="45">
        <f t="shared" si="230"/>
        <v>0.56943236480914428</v>
      </c>
      <c r="AC852" s="33">
        <f>IFERROR($X852/VLOOKUP(CONCATENATE("USD",C852),[1]GEINDICE!AR$1:AS$65536,2,0),"")</f>
        <v>1328.2612555034796</v>
      </c>
      <c r="AD852" s="33">
        <f>IFERROR($AA852/VLOOKUP(CONCATENATE("USD",C852),[1]GEINDICE!AR$1:AS$65536,2,0),"")</f>
        <v>756.35494780570946</v>
      </c>
      <c r="AE852" s="33">
        <f>IFERROR($X852/VLOOKUP(CONCATENATE("EUR",C852),[1]GEINDICE!AR$1:AS$65536,2,0),"")</f>
        <v>1187.1209837366125</v>
      </c>
      <c r="AF852" s="33">
        <f>IFERROR($AA852/VLOOKUP(CONCATENATE("EUR",C852),[1]GEINDICE!AR$1:AS$65536,2,0),"")</f>
        <v>675.98510908369701</v>
      </c>
      <c r="AG852" s="48" t="str">
        <f>VLOOKUP(E852,[1]Apresentação!AW$1:AX$65536,2,0)</f>
        <v xml:space="preserve">                    2 - LEATHER AUXILIARIES</v>
      </c>
      <c r="AH852" s="48" t="str">
        <f t="shared" si="231"/>
        <v xml:space="preserve">         5204000039 - NOVALTAN JD BR</v>
      </c>
      <c r="AI852" s="49" t="str">
        <f t="shared" si="232"/>
        <v xml:space="preserve">     L00242 - CBC COUROS E ACABAMENTOS LTDA</v>
      </c>
      <c r="AJ852" t="str">
        <f t="shared" si="233"/>
        <v xml:space="preserve">     90 - SALES</v>
      </c>
      <c r="AK852" t="str">
        <f t="shared" si="234"/>
        <v/>
      </c>
      <c r="AL852">
        <f t="shared" si="235"/>
        <v>5</v>
      </c>
      <c r="AM852" t="str">
        <f t="shared" si="236"/>
        <v>2025 5</v>
      </c>
      <c r="AN852" t="str">
        <f t="shared" si="237"/>
        <v xml:space="preserve">CBC </v>
      </c>
    </row>
    <row r="853" spans="1:40" x14ac:dyDescent="0.35">
      <c r="A853">
        <v>83414</v>
      </c>
      <c r="B853" t="s">
        <v>274</v>
      </c>
      <c r="C853" s="31">
        <v>45876</v>
      </c>
      <c r="D853" t="s">
        <v>373</v>
      </c>
      <c r="E853" t="s">
        <v>374</v>
      </c>
      <c r="F853" t="s">
        <v>704</v>
      </c>
      <c r="G853" t="s">
        <v>705</v>
      </c>
      <c r="H853" t="s">
        <v>706</v>
      </c>
      <c r="I853" t="s">
        <v>707</v>
      </c>
      <c r="J853">
        <v>1000</v>
      </c>
      <c r="K853">
        <v>9151.93</v>
      </c>
      <c r="L853">
        <v>3131.0109200000002</v>
      </c>
      <c r="M853">
        <v>1843.21</v>
      </c>
      <c r="N853">
        <v>9.1519300000000001</v>
      </c>
      <c r="O853" s="32">
        <f t="shared" si="221"/>
        <v>7308.72</v>
      </c>
      <c r="P853" s="32">
        <f t="shared" si="222"/>
        <v>4177.7090800000005</v>
      </c>
      <c r="Q853">
        <v>749854</v>
      </c>
      <c r="R853" t="s">
        <v>312</v>
      </c>
      <c r="S853" t="s">
        <v>312</v>
      </c>
      <c r="T853" t="str">
        <f t="shared" si="223"/>
        <v>VEN</v>
      </c>
      <c r="U853" t="s">
        <v>313</v>
      </c>
      <c r="V853" s="33">
        <f t="shared" si="224"/>
        <v>9151.93</v>
      </c>
      <c r="W853">
        <f t="shared" si="225"/>
        <v>1000</v>
      </c>
      <c r="X853" s="33">
        <f t="shared" si="226"/>
        <v>7308.72</v>
      </c>
      <c r="Y853" s="33">
        <f t="shared" si="227"/>
        <v>1843.21</v>
      </c>
      <c r="Z853" s="45">
        <f t="shared" si="228"/>
        <v>0.43463062763810478</v>
      </c>
      <c r="AA853" s="33">
        <f t="shared" si="229"/>
        <v>3977.7090800000005</v>
      </c>
      <c r="AB853" s="45">
        <f t="shared" si="230"/>
        <v>0.54424154708348393</v>
      </c>
      <c r="AC853" s="33">
        <f>IFERROR($X853/VLOOKUP(CONCATENATE("USD",C853),[1]GEINDICE!AR$1:AS$65536,2,0),"")</f>
        <v>1337.6624327391194</v>
      </c>
      <c r="AD853" s="33">
        <f>IFERROR($AA853/VLOOKUP(CONCATENATE("USD",C853),[1]GEINDICE!AR$1:AS$65536,2,0),"")</f>
        <v>728.011471869395</v>
      </c>
      <c r="AE853" s="33">
        <f>IFERROR($X853/VLOOKUP(CONCATENATE("EUR",C853),[1]GEINDICE!AR$1:AS$65536,2,0),"")</f>
        <v>1149.097541035155</v>
      </c>
      <c r="AF853" s="33">
        <f>IFERROR($AA853/VLOOKUP(CONCATENATE("EUR",C853),[1]GEINDICE!AR$1:AS$65536,2,0),"")</f>
        <v>625.38662348279991</v>
      </c>
      <c r="AG853" s="48" t="str">
        <f>VLOOKUP(E853,[1]Apresentação!AW$1:AX$65536,2,0)</f>
        <v xml:space="preserve">                    2 - LEATHER AUXILIARIES</v>
      </c>
      <c r="AH853" s="48" t="str">
        <f t="shared" si="231"/>
        <v xml:space="preserve">         5204000039 - NOVALTAN JD BR</v>
      </c>
      <c r="AI853" s="49" t="str">
        <f t="shared" si="232"/>
        <v xml:space="preserve">     L00242 - CBC COUROS E ACABAMENTOS LTDA</v>
      </c>
      <c r="AJ853" t="str">
        <f t="shared" si="233"/>
        <v xml:space="preserve">     90 - SALES</v>
      </c>
      <c r="AK853" t="str">
        <f t="shared" si="234"/>
        <v/>
      </c>
      <c r="AL853">
        <f t="shared" si="235"/>
        <v>8</v>
      </c>
      <c r="AM853" t="str">
        <f t="shared" si="236"/>
        <v>2025 8</v>
      </c>
      <c r="AN853" t="str">
        <f t="shared" si="237"/>
        <v xml:space="preserve">CBC </v>
      </c>
    </row>
    <row r="854" spans="1:40" x14ac:dyDescent="0.35">
      <c r="A854">
        <v>83425</v>
      </c>
      <c r="B854" t="s">
        <v>274</v>
      </c>
      <c r="C854" s="31">
        <v>45876</v>
      </c>
      <c r="D854" t="s">
        <v>373</v>
      </c>
      <c r="E854" t="s">
        <v>374</v>
      </c>
      <c r="F854" t="s">
        <v>435</v>
      </c>
      <c r="G854" t="s">
        <v>436</v>
      </c>
      <c r="H854" t="s">
        <v>706</v>
      </c>
      <c r="I854" t="s">
        <v>707</v>
      </c>
      <c r="J854">
        <v>1000</v>
      </c>
      <c r="K854">
        <v>8200</v>
      </c>
      <c r="L854">
        <v>3138.1567700000001</v>
      </c>
      <c r="M854">
        <v>1651.49</v>
      </c>
      <c r="N854">
        <v>8.1999999999999993</v>
      </c>
      <c r="O854" s="32">
        <f t="shared" si="221"/>
        <v>6548.51</v>
      </c>
      <c r="P854" s="32">
        <f t="shared" si="222"/>
        <v>3410.3532300000002</v>
      </c>
      <c r="Q854">
        <v>750056</v>
      </c>
      <c r="R854" t="s">
        <v>312</v>
      </c>
      <c r="S854" t="s">
        <v>312</v>
      </c>
      <c r="T854" t="str">
        <f t="shared" si="223"/>
        <v>VEN</v>
      </c>
      <c r="U854" t="s">
        <v>313</v>
      </c>
      <c r="V854" s="33">
        <f t="shared" si="224"/>
        <v>8200</v>
      </c>
      <c r="W854">
        <f t="shared" si="225"/>
        <v>1000</v>
      </c>
      <c r="X854" s="33">
        <f t="shared" si="226"/>
        <v>6548.51</v>
      </c>
      <c r="Y854" s="33">
        <f t="shared" si="227"/>
        <v>1651.49</v>
      </c>
      <c r="Z854" s="45">
        <f t="shared" si="228"/>
        <v>0.39150649146341465</v>
      </c>
      <c r="AA854" s="33">
        <f t="shared" si="229"/>
        <v>3210.3532300000002</v>
      </c>
      <c r="AB854" s="45">
        <f t="shared" si="230"/>
        <v>0.49024178477241387</v>
      </c>
      <c r="AC854" s="33">
        <f>IFERROR($X854/VLOOKUP(CONCATENATE("USD",C854),[1]GEINDICE!AR$1:AS$65536,2,0),"")</f>
        <v>1198.5266664226363</v>
      </c>
      <c r="AD854" s="33">
        <f>IFERROR($AA854/VLOOKUP(CONCATENATE("USD",C854),[1]GEINDICE!AR$1:AS$65536,2,0),"")</f>
        <v>587.56785204436471</v>
      </c>
      <c r="AE854" s="33">
        <f>IFERROR($X854/VLOOKUP(CONCATENATE("EUR",C854),[1]GEINDICE!AR$1:AS$65536,2,0),"")</f>
        <v>1029.575183950695</v>
      </c>
      <c r="AF854" s="33">
        <f>IFERROR($AA854/VLOOKUP(CONCATENATE("EUR",C854),[1]GEINDICE!AR$1:AS$65536,2,0),"")</f>
        <v>504.74077573737503</v>
      </c>
      <c r="AG854" s="48" t="str">
        <f>VLOOKUP(E854,[1]Apresentação!AW$1:AX$65536,2,0)</f>
        <v xml:space="preserve">                    2 - LEATHER AUXILIARIES</v>
      </c>
      <c r="AH854" s="48" t="str">
        <f t="shared" si="231"/>
        <v xml:space="preserve">         5204000039 - NOVALTAN JD BR</v>
      </c>
      <c r="AI854" s="49" t="str">
        <f t="shared" si="232"/>
        <v xml:space="preserve">     L00024 - FUGA S/A</v>
      </c>
      <c r="AJ854" t="str">
        <f t="shared" si="233"/>
        <v xml:space="preserve">     90 - SALES</v>
      </c>
      <c r="AK854" t="str">
        <f t="shared" si="234"/>
        <v/>
      </c>
      <c r="AL854">
        <f t="shared" si="235"/>
        <v>8</v>
      </c>
      <c r="AM854" t="str">
        <f t="shared" si="236"/>
        <v>2025 8</v>
      </c>
      <c r="AN854" t="str">
        <f t="shared" si="237"/>
        <v xml:space="preserve">FUGA </v>
      </c>
    </row>
    <row r="855" spans="1:40" x14ac:dyDescent="0.35">
      <c r="A855">
        <v>82730</v>
      </c>
      <c r="B855" t="s">
        <v>274</v>
      </c>
      <c r="C855" s="31">
        <v>45818</v>
      </c>
      <c r="D855" t="s">
        <v>373</v>
      </c>
      <c r="E855" t="s">
        <v>374</v>
      </c>
      <c r="F855" t="s">
        <v>435</v>
      </c>
      <c r="G855" t="s">
        <v>436</v>
      </c>
      <c r="H855" t="s">
        <v>706</v>
      </c>
      <c r="I855" t="s">
        <v>707</v>
      </c>
      <c r="J855">
        <v>2000</v>
      </c>
      <c r="K855">
        <v>16504.96</v>
      </c>
      <c r="L855">
        <v>6042.86769</v>
      </c>
      <c r="M855">
        <v>3324.11</v>
      </c>
      <c r="N855">
        <v>8.2524800000000003</v>
      </c>
      <c r="O855" s="32">
        <f t="shared" si="221"/>
        <v>13180.849999999999</v>
      </c>
      <c r="P855" s="32">
        <f t="shared" si="222"/>
        <v>7137.9823099999985</v>
      </c>
      <c r="Q855">
        <v>741063</v>
      </c>
      <c r="R855" t="s">
        <v>312</v>
      </c>
      <c r="S855" t="s">
        <v>312</v>
      </c>
      <c r="T855" t="str">
        <f t="shared" si="223"/>
        <v>VEN</v>
      </c>
      <c r="U855" t="s">
        <v>313</v>
      </c>
      <c r="V855" s="33">
        <f t="shared" si="224"/>
        <v>16504.96</v>
      </c>
      <c r="W855">
        <f t="shared" si="225"/>
        <v>2000</v>
      </c>
      <c r="X855" s="33">
        <f t="shared" si="226"/>
        <v>13180.849999999999</v>
      </c>
      <c r="Y855" s="33">
        <f t="shared" si="227"/>
        <v>3324.11</v>
      </c>
      <c r="Z855" s="45">
        <f t="shared" si="228"/>
        <v>0.40823984487087511</v>
      </c>
      <c r="AA855" s="33">
        <f t="shared" si="229"/>
        <v>6737.9823099999985</v>
      </c>
      <c r="AB855" s="45">
        <f t="shared" si="230"/>
        <v>0.51119482506818603</v>
      </c>
      <c r="AC855" s="33">
        <f>IFERROR($X855/VLOOKUP(CONCATENATE("USD",C855),[1]GEINDICE!AR$1:AS$65536,2,0),"")</f>
        <v>2372.4913152258041</v>
      </c>
      <c r="AD855" s="33">
        <f>IFERROR($AA855/VLOOKUP(CONCATENATE("USD",C855),[1]GEINDICE!AR$1:AS$65536,2,0),"")</f>
        <v>1212.8052828626453</v>
      </c>
      <c r="AE855" s="33">
        <f>IFERROR($X855/VLOOKUP(CONCATENATE("EUR",C855),[1]GEINDICE!AR$1:AS$65536,2,0),"")</f>
        <v>2076.7709711980838</v>
      </c>
      <c r="AF855" s="33">
        <f>IFERROR($AA855/VLOOKUP(CONCATENATE("EUR",C855),[1]GEINDICE!AR$1:AS$65536,2,0),"")</f>
        <v>1061.6345733282913</v>
      </c>
      <c r="AG855" s="48" t="str">
        <f>VLOOKUP(E855,[1]Apresentação!AW$1:AX$65536,2,0)</f>
        <v xml:space="preserve">                    2 - LEATHER AUXILIARIES</v>
      </c>
      <c r="AH855" s="48" t="str">
        <f t="shared" si="231"/>
        <v xml:space="preserve">         5204000039 - NOVALTAN JD BR</v>
      </c>
      <c r="AI855" s="49" t="str">
        <f t="shared" si="232"/>
        <v xml:space="preserve">     L00024 - FUGA S/A</v>
      </c>
      <c r="AJ855" t="str">
        <f t="shared" si="233"/>
        <v xml:space="preserve">     90 - SALES</v>
      </c>
      <c r="AK855" t="str">
        <f t="shared" si="234"/>
        <v/>
      </c>
      <c r="AL855">
        <f t="shared" si="235"/>
        <v>6</v>
      </c>
      <c r="AM855" t="str">
        <f t="shared" si="236"/>
        <v>2025 6</v>
      </c>
      <c r="AN855" t="str">
        <f t="shared" si="237"/>
        <v xml:space="preserve">FUGA </v>
      </c>
    </row>
    <row r="856" spans="1:40" x14ac:dyDescent="0.35">
      <c r="A856">
        <v>82733</v>
      </c>
      <c r="B856" t="s">
        <v>274</v>
      </c>
      <c r="C856" s="31">
        <v>45818</v>
      </c>
      <c r="D856" t="s">
        <v>373</v>
      </c>
      <c r="E856" t="s">
        <v>374</v>
      </c>
      <c r="F856" t="s">
        <v>451</v>
      </c>
      <c r="G856" t="s">
        <v>452</v>
      </c>
      <c r="H856" t="s">
        <v>706</v>
      </c>
      <c r="I856" t="s">
        <v>707</v>
      </c>
      <c r="J856">
        <v>100</v>
      </c>
      <c r="K856">
        <v>1132.49</v>
      </c>
      <c r="L856">
        <v>302.14337999999998</v>
      </c>
      <c r="M856">
        <v>228.08</v>
      </c>
      <c r="N856">
        <v>11.324859999999999</v>
      </c>
      <c r="O856" s="32">
        <f t="shared" si="221"/>
        <v>904.41</v>
      </c>
      <c r="P856" s="32">
        <f t="shared" si="222"/>
        <v>602.26661999999999</v>
      </c>
      <c r="Q856">
        <v>741071</v>
      </c>
      <c r="R856" t="s">
        <v>312</v>
      </c>
      <c r="S856" t="s">
        <v>312</v>
      </c>
      <c r="T856" t="str">
        <f t="shared" si="223"/>
        <v>VEN</v>
      </c>
      <c r="U856" t="s">
        <v>437</v>
      </c>
      <c r="V856" s="33">
        <f t="shared" si="224"/>
        <v>1132.49</v>
      </c>
      <c r="W856">
        <f t="shared" si="225"/>
        <v>100</v>
      </c>
      <c r="X856" s="33">
        <f t="shared" si="226"/>
        <v>904.41</v>
      </c>
      <c r="Y856" s="33">
        <f t="shared" si="227"/>
        <v>228.08</v>
      </c>
      <c r="Z856" s="45">
        <f t="shared" si="228"/>
        <v>0.51414725074835099</v>
      </c>
      <c r="AA856" s="33">
        <f t="shared" si="229"/>
        <v>582.26661999999999</v>
      </c>
      <c r="AB856" s="45">
        <f t="shared" si="230"/>
        <v>0.64380825068276559</v>
      </c>
      <c r="AC856" s="33">
        <f>IFERROR($X856/VLOOKUP(CONCATENATE("USD",C856),[1]GEINDICE!AR$1:AS$65536,2,0),"")</f>
        <v>162.78956747124573</v>
      </c>
      <c r="AD856" s="33">
        <f>IFERROR($AA856/VLOOKUP(CONCATENATE("USD",C856),[1]GEINDICE!AR$1:AS$65536,2,0),"")</f>
        <v>104.80526666306676</v>
      </c>
      <c r="AE856" s="33">
        <f>IFERROR($X856/VLOOKUP(CONCATENATE("EUR",C856),[1]GEINDICE!AR$1:AS$65536,2,0),"")</f>
        <v>142.4985819625638</v>
      </c>
      <c r="AF856" s="33">
        <f>IFERROR($AA856/VLOOKUP(CONCATENATE("EUR",C856),[1]GEINDICE!AR$1:AS$65536,2,0),"")</f>
        <v>91.741762778092891</v>
      </c>
      <c r="AG856" s="48" t="str">
        <f>VLOOKUP(E856,[1]Apresentação!AW$1:AX$65536,2,0)</f>
        <v xml:space="preserve">                    2 - LEATHER AUXILIARIES</v>
      </c>
      <c r="AH856" s="48" t="str">
        <f t="shared" si="231"/>
        <v xml:space="preserve">         5204000039 - NOVALTAN JD BR</v>
      </c>
      <c r="AI856" s="49" t="str">
        <f t="shared" si="232"/>
        <v xml:space="preserve">     L00040 - CURTUME SULINO LTDA</v>
      </c>
      <c r="AJ856" t="str">
        <f t="shared" si="233"/>
        <v xml:space="preserve">     90 - SALES</v>
      </c>
      <c r="AK856" t="str">
        <f t="shared" si="234"/>
        <v/>
      </c>
      <c r="AL856">
        <f t="shared" si="235"/>
        <v>6</v>
      </c>
      <c r="AM856" t="str">
        <f t="shared" si="236"/>
        <v>2025 6</v>
      </c>
      <c r="AN856" t="str">
        <f t="shared" si="237"/>
        <v xml:space="preserve">CURTUME </v>
      </c>
    </row>
    <row r="857" spans="1:40" x14ac:dyDescent="0.35">
      <c r="A857">
        <v>84167</v>
      </c>
      <c r="B857" t="s">
        <v>274</v>
      </c>
      <c r="C857" s="31">
        <v>45939</v>
      </c>
      <c r="D857" t="s">
        <v>373</v>
      </c>
      <c r="E857" t="s">
        <v>374</v>
      </c>
      <c r="F857" t="s">
        <v>435</v>
      </c>
      <c r="G857" t="s">
        <v>436</v>
      </c>
      <c r="H857" t="s">
        <v>706</v>
      </c>
      <c r="I857" t="s">
        <v>707</v>
      </c>
      <c r="J857">
        <v>500</v>
      </c>
      <c r="K857">
        <v>3896.2000000000003</v>
      </c>
      <c r="L857">
        <v>1505.4393399999999</v>
      </c>
      <c r="M857">
        <v>784.7</v>
      </c>
      <c r="N857">
        <v>7.7924000000000007</v>
      </c>
      <c r="O857" s="32">
        <f t="shared" si="221"/>
        <v>3111.5</v>
      </c>
      <c r="P857" s="32">
        <f t="shared" si="222"/>
        <v>1606.0606600000001</v>
      </c>
      <c r="Q857">
        <v>763728</v>
      </c>
      <c r="R857" t="s">
        <v>312</v>
      </c>
      <c r="S857" t="s">
        <v>312</v>
      </c>
      <c r="T857" t="str">
        <f t="shared" si="223"/>
        <v>VEN</v>
      </c>
      <c r="U857" t="s">
        <v>313</v>
      </c>
      <c r="V857" s="33">
        <f t="shared" si="224"/>
        <v>3896.2000000000003</v>
      </c>
      <c r="W857">
        <f t="shared" si="225"/>
        <v>500</v>
      </c>
      <c r="X857" s="33">
        <f t="shared" si="226"/>
        <v>3111.5</v>
      </c>
      <c r="Y857" s="33">
        <f t="shared" si="227"/>
        <v>784.7</v>
      </c>
      <c r="Z857" s="45">
        <f t="shared" si="228"/>
        <v>0.38654603459781323</v>
      </c>
      <c r="AA857" s="33">
        <f t="shared" si="229"/>
        <v>1506.0606600000001</v>
      </c>
      <c r="AB857" s="45">
        <f t="shared" si="230"/>
        <v>0.48403042262574325</v>
      </c>
      <c r="AC857" s="33">
        <f>IFERROR($X857/VLOOKUP(CONCATENATE("USD",C857),[1]GEINDICE!AR$1:AS$65536,2,0),"")</f>
        <v>581.17598714931444</v>
      </c>
      <c r="AD857" s="33">
        <f>IFERROR($AA857/VLOOKUP(CONCATENATE("USD",C857),[1]GEINDICE!AR$1:AS$65536,2,0),"")</f>
        <v>281.30685867981617</v>
      </c>
      <c r="AE857" s="33">
        <f>IFERROR($X857/VLOOKUP(CONCATENATE("EUR",C857),[1]GEINDICE!AR$1:AS$65536,2,0),"")</f>
        <v>502.7468088544191</v>
      </c>
      <c r="AF857" s="33">
        <f>IFERROR($AA857/VLOOKUP(CONCATENATE("EUR",C857),[1]GEINDICE!AR$1:AS$65536,2,0),"")</f>
        <v>243.34475036354826</v>
      </c>
      <c r="AG857" s="48" t="str">
        <f>VLOOKUP(E857,[1]Apresentação!AW$1:AX$65536,2,0)</f>
        <v xml:space="preserve">                    2 - LEATHER AUXILIARIES</v>
      </c>
      <c r="AH857" s="48" t="str">
        <f t="shared" si="231"/>
        <v xml:space="preserve">         5204000039 - NOVALTAN JD BR</v>
      </c>
      <c r="AI857" s="49" t="str">
        <f t="shared" si="232"/>
        <v xml:space="preserve">     L00024 - FUGA S/A</v>
      </c>
      <c r="AJ857" t="str">
        <f t="shared" si="233"/>
        <v xml:space="preserve">     90 - SALES</v>
      </c>
      <c r="AK857" t="str">
        <f t="shared" si="234"/>
        <v/>
      </c>
      <c r="AL857">
        <f t="shared" si="235"/>
        <v>10</v>
      </c>
      <c r="AM857" t="str">
        <f t="shared" si="236"/>
        <v>2025 10</v>
      </c>
      <c r="AN857" t="str">
        <f t="shared" si="237"/>
        <v xml:space="preserve">FUGA </v>
      </c>
    </row>
    <row r="858" spans="1:40" x14ac:dyDescent="0.35">
      <c r="A858">
        <v>83885</v>
      </c>
      <c r="B858" t="s">
        <v>274</v>
      </c>
      <c r="C858" s="31">
        <v>45916</v>
      </c>
      <c r="D858" t="s">
        <v>373</v>
      </c>
      <c r="E858" t="s">
        <v>374</v>
      </c>
      <c r="F858" t="s">
        <v>451</v>
      </c>
      <c r="G858" t="s">
        <v>452</v>
      </c>
      <c r="H858" t="s">
        <v>706</v>
      </c>
      <c r="I858" t="s">
        <v>707</v>
      </c>
      <c r="J858">
        <v>100</v>
      </c>
      <c r="K858">
        <v>1080.6500000000001</v>
      </c>
      <c r="L858">
        <v>300.87270000000001</v>
      </c>
      <c r="M858">
        <v>217.64</v>
      </c>
      <c r="N858">
        <v>10.80654</v>
      </c>
      <c r="O858" s="32">
        <f t="shared" si="221"/>
        <v>863.0100000000001</v>
      </c>
      <c r="P858" s="32">
        <f t="shared" si="222"/>
        <v>562.1373000000001</v>
      </c>
      <c r="Q858">
        <v>761565</v>
      </c>
      <c r="R858" t="s">
        <v>312</v>
      </c>
      <c r="S858" t="s">
        <v>312</v>
      </c>
      <c r="T858" t="str">
        <f t="shared" si="223"/>
        <v>VEN</v>
      </c>
      <c r="U858" t="s">
        <v>313</v>
      </c>
      <c r="V858" s="33">
        <f t="shared" si="224"/>
        <v>1080.6500000000001</v>
      </c>
      <c r="W858">
        <f t="shared" si="225"/>
        <v>100</v>
      </c>
      <c r="X858" s="33">
        <f t="shared" si="226"/>
        <v>863.0100000000001</v>
      </c>
      <c r="Y858" s="33">
        <f t="shared" si="227"/>
        <v>217.64</v>
      </c>
      <c r="Z858" s="45">
        <f t="shared" si="228"/>
        <v>0.50167704622218112</v>
      </c>
      <c r="AA858" s="33">
        <f t="shared" si="229"/>
        <v>542.1373000000001</v>
      </c>
      <c r="AB858" s="45">
        <f t="shared" si="230"/>
        <v>0.62819353194053373</v>
      </c>
      <c r="AC858" s="33">
        <f>IFERROR($X858/VLOOKUP(CONCATENATE("USD",C858),[1]GEINDICE!AR$1:AS$65536,2,0),"")</f>
        <v>162.53766762091306</v>
      </c>
      <c r="AD858" s="33">
        <f>IFERROR($AA858/VLOOKUP(CONCATENATE("USD",C858),[1]GEINDICE!AR$1:AS$65536,2,0),"")</f>
        <v>102.10511149615792</v>
      </c>
      <c r="AE858" s="33">
        <f>IFERROR($X858/VLOOKUP(CONCATENATE("EUR",C858),[1]GEINDICE!AR$1:AS$65536,2,0),"")</f>
        <v>137.18604946906595</v>
      </c>
      <c r="AF858" s="33">
        <f>IFERROR($AA858/VLOOKUP(CONCATENATE("EUR",C858),[1]GEINDICE!AR$1:AS$65536,2,0),"")</f>
        <v>86.179388948941323</v>
      </c>
      <c r="AG858" s="48" t="str">
        <f>VLOOKUP(E858,[1]Apresentação!AW$1:AX$65536,2,0)</f>
        <v xml:space="preserve">                    2 - LEATHER AUXILIARIES</v>
      </c>
      <c r="AH858" s="48" t="str">
        <f t="shared" si="231"/>
        <v xml:space="preserve">         5204000039 - NOVALTAN JD BR</v>
      </c>
      <c r="AI858" s="49" t="str">
        <f t="shared" si="232"/>
        <v xml:space="preserve">     L00040 - CURTUME SULINO LTDA</v>
      </c>
      <c r="AJ858" t="str">
        <f t="shared" si="233"/>
        <v xml:space="preserve">     90 - SALES</v>
      </c>
      <c r="AK858" t="str">
        <f t="shared" si="234"/>
        <v/>
      </c>
      <c r="AL858">
        <f t="shared" si="235"/>
        <v>9</v>
      </c>
      <c r="AM858" t="str">
        <f t="shared" si="236"/>
        <v>2025 9</v>
      </c>
      <c r="AN858" t="str">
        <f t="shared" si="237"/>
        <v xml:space="preserve">CURTUME </v>
      </c>
    </row>
    <row r="859" spans="1:40" x14ac:dyDescent="0.35">
      <c r="A859">
        <v>82736</v>
      </c>
      <c r="B859" t="s">
        <v>274</v>
      </c>
      <c r="C859" s="31">
        <v>45819</v>
      </c>
      <c r="D859" t="s">
        <v>373</v>
      </c>
      <c r="E859" t="s">
        <v>374</v>
      </c>
      <c r="F859" t="s">
        <v>642</v>
      </c>
      <c r="G859" t="s">
        <v>643</v>
      </c>
      <c r="H859" t="s">
        <v>706</v>
      </c>
      <c r="I859" t="s">
        <v>707</v>
      </c>
      <c r="J859">
        <v>50</v>
      </c>
      <c r="K859">
        <v>306.7</v>
      </c>
      <c r="L859">
        <v>151.07168999999999</v>
      </c>
      <c r="M859">
        <v>61.77</v>
      </c>
      <c r="N859">
        <v>6.1340000000000003</v>
      </c>
      <c r="O859" s="32">
        <f t="shared" si="221"/>
        <v>244.92999999999998</v>
      </c>
      <c r="P859" s="32">
        <f t="shared" si="222"/>
        <v>93.858309999999989</v>
      </c>
      <c r="Q859">
        <v>741109</v>
      </c>
      <c r="R859" t="s">
        <v>312</v>
      </c>
      <c r="S859" t="s">
        <v>312</v>
      </c>
      <c r="T859" t="str">
        <f t="shared" si="223"/>
        <v>VEN</v>
      </c>
      <c r="U859" t="s">
        <v>437</v>
      </c>
      <c r="V859" s="33">
        <f t="shared" si="224"/>
        <v>306.7</v>
      </c>
      <c r="W859">
        <f t="shared" si="225"/>
        <v>50</v>
      </c>
      <c r="X859" s="33">
        <f t="shared" si="226"/>
        <v>244.92999999999998</v>
      </c>
      <c r="Y859" s="33">
        <f t="shared" si="227"/>
        <v>61.77</v>
      </c>
      <c r="Z859" s="45">
        <f t="shared" si="228"/>
        <v>0.27342129116400388</v>
      </c>
      <c r="AA859" s="33">
        <f t="shared" si="229"/>
        <v>83.858309999999989</v>
      </c>
      <c r="AB859" s="45">
        <f t="shared" si="230"/>
        <v>0.34237663822316577</v>
      </c>
      <c r="AC859" s="33">
        <f>IFERROR($X859/VLOOKUP(CONCATENATE("USD",C859),[1]GEINDICE!AR$1:AS$65536,2,0),"")</f>
        <v>44.219173135945105</v>
      </c>
      <c r="AD859" s="33">
        <f>IFERROR($AA859/VLOOKUP(CONCATENATE("USD",C859),[1]GEINDICE!AR$1:AS$65536,2,0),"")</f>
        <v>15.139611843293009</v>
      </c>
      <c r="AE859" s="33">
        <f>IFERROR($X859/VLOOKUP(CONCATENATE("EUR",C859),[1]GEINDICE!AR$1:AS$65536,2,0),"")</f>
        <v>38.484986565686718</v>
      </c>
      <c r="AF859" s="33">
        <f>IFERROR($AA859/VLOOKUP(CONCATENATE("EUR",C859),[1]GEINDICE!AR$1:AS$65536,2,0),"")</f>
        <v>13.176360322423516</v>
      </c>
      <c r="AG859" s="48" t="str">
        <f>VLOOKUP(E859,[1]Apresentação!AW$1:AX$65536,2,0)</f>
        <v xml:space="preserve">                    2 - LEATHER AUXILIARIES</v>
      </c>
      <c r="AH859" s="48" t="str">
        <f t="shared" si="231"/>
        <v xml:space="preserve">         5204000039 - NOVALTAN JD BR</v>
      </c>
      <c r="AI859" s="49" t="str">
        <f t="shared" si="232"/>
        <v xml:space="preserve">     L00281 - ICL BENEFICIAMENTO DE COUROS LTDA.</v>
      </c>
      <c r="AJ859" t="str">
        <f t="shared" si="233"/>
        <v xml:space="preserve">     90 - SALES</v>
      </c>
      <c r="AK859" t="str">
        <f t="shared" si="234"/>
        <v/>
      </c>
      <c r="AL859">
        <f t="shared" si="235"/>
        <v>6</v>
      </c>
      <c r="AM859" t="str">
        <f t="shared" si="236"/>
        <v>2025 6</v>
      </c>
      <c r="AN859" t="str">
        <f t="shared" si="237"/>
        <v xml:space="preserve">ICL </v>
      </c>
    </row>
    <row r="860" spans="1:40" x14ac:dyDescent="0.35">
      <c r="A860">
        <v>83813</v>
      </c>
      <c r="B860" t="s">
        <v>274</v>
      </c>
      <c r="C860" s="31">
        <v>45909</v>
      </c>
      <c r="D860" t="s">
        <v>373</v>
      </c>
      <c r="E860" t="s">
        <v>374</v>
      </c>
      <c r="F860" t="s">
        <v>451</v>
      </c>
      <c r="G860" t="s">
        <v>452</v>
      </c>
      <c r="H860" t="s">
        <v>706</v>
      </c>
      <c r="I860" t="s">
        <v>707</v>
      </c>
      <c r="J860">
        <v>100</v>
      </c>
      <c r="K860">
        <v>1102.3900000000001</v>
      </c>
      <c r="L860">
        <v>313.81569999999999</v>
      </c>
      <c r="M860">
        <v>222.03</v>
      </c>
      <c r="N860">
        <v>11.023859999999999</v>
      </c>
      <c r="O860" s="32">
        <f t="shared" si="221"/>
        <v>880.36000000000013</v>
      </c>
      <c r="P860" s="32">
        <f t="shared" si="222"/>
        <v>566.54430000000013</v>
      </c>
      <c r="Q860">
        <v>761031</v>
      </c>
      <c r="R860" t="s">
        <v>312</v>
      </c>
      <c r="S860" t="s">
        <v>312</v>
      </c>
      <c r="T860" t="str">
        <f t="shared" si="223"/>
        <v>VEN</v>
      </c>
      <c r="U860" t="s">
        <v>313</v>
      </c>
      <c r="V860" s="33">
        <f t="shared" si="224"/>
        <v>1102.3900000000001</v>
      </c>
      <c r="W860">
        <f t="shared" si="225"/>
        <v>100</v>
      </c>
      <c r="X860" s="33">
        <f t="shared" si="226"/>
        <v>880.36000000000013</v>
      </c>
      <c r="Y860" s="33">
        <f t="shared" si="227"/>
        <v>222.03</v>
      </c>
      <c r="Z860" s="45">
        <f t="shared" si="228"/>
        <v>0.49578125708687498</v>
      </c>
      <c r="AA860" s="33">
        <f t="shared" si="229"/>
        <v>546.54430000000013</v>
      </c>
      <c r="AB860" s="45">
        <f t="shared" si="230"/>
        <v>0.62081909673315472</v>
      </c>
      <c r="AC860" s="33">
        <f>IFERROR($X860/VLOOKUP(CONCATENATE("USD",C860),[1]GEINDICE!AR$1:AS$65536,2,0),"")</f>
        <v>162.19462765761452</v>
      </c>
      <c r="AD860" s="33">
        <f>IFERROR($AA860/VLOOKUP(CONCATENATE("USD",C860),[1]GEINDICE!AR$1:AS$65536,2,0),"")</f>
        <v>100.69352223737059</v>
      </c>
      <c r="AE860" s="33">
        <f>IFERROR($X860/VLOOKUP(CONCATENATE("EUR",C860),[1]GEINDICE!AR$1:AS$65536,2,0),"")</f>
        <v>138.35612132641836</v>
      </c>
      <c r="AF860" s="33">
        <f>IFERROR($AA860/VLOOKUP(CONCATENATE("EUR",C860),[1]GEINDICE!AR$1:AS$65536,2,0),"")</f>
        <v>85.894122269369817</v>
      </c>
      <c r="AG860" s="48" t="str">
        <f>VLOOKUP(E860,[1]Apresentação!AW$1:AX$65536,2,0)</f>
        <v xml:space="preserve">                    2 - LEATHER AUXILIARIES</v>
      </c>
      <c r="AH860" s="48" t="str">
        <f t="shared" si="231"/>
        <v xml:space="preserve">         5204000039 - NOVALTAN JD BR</v>
      </c>
      <c r="AI860" s="49" t="str">
        <f t="shared" si="232"/>
        <v xml:space="preserve">     L00040 - CURTUME SULINO LTDA</v>
      </c>
      <c r="AJ860" t="str">
        <f t="shared" si="233"/>
        <v xml:space="preserve">     90 - SALES</v>
      </c>
      <c r="AK860" t="str">
        <f t="shared" si="234"/>
        <v/>
      </c>
      <c r="AL860">
        <f t="shared" si="235"/>
        <v>9</v>
      </c>
      <c r="AM860" t="str">
        <f t="shared" si="236"/>
        <v>2025 9</v>
      </c>
      <c r="AN860" t="str">
        <f t="shared" si="237"/>
        <v xml:space="preserve">CURTUME </v>
      </c>
    </row>
    <row r="861" spans="1:40" x14ac:dyDescent="0.35">
      <c r="A861">
        <v>84018</v>
      </c>
      <c r="B861" t="s">
        <v>274</v>
      </c>
      <c r="C861" s="31">
        <v>45929</v>
      </c>
      <c r="D861" t="s">
        <v>373</v>
      </c>
      <c r="E861" t="s">
        <v>374</v>
      </c>
      <c r="F861" t="s">
        <v>642</v>
      </c>
      <c r="G861" t="s">
        <v>643</v>
      </c>
      <c r="H861" t="s">
        <v>706</v>
      </c>
      <c r="I861" t="s">
        <v>707</v>
      </c>
      <c r="J861">
        <v>50</v>
      </c>
      <c r="K861">
        <v>306.7</v>
      </c>
      <c r="L861">
        <v>150.54490999999999</v>
      </c>
      <c r="M861">
        <v>61.77</v>
      </c>
      <c r="N861">
        <v>6.1340000000000003</v>
      </c>
      <c r="O861" s="32">
        <f t="shared" si="221"/>
        <v>244.92999999999998</v>
      </c>
      <c r="P861" s="32">
        <f t="shared" si="222"/>
        <v>94.385089999999991</v>
      </c>
      <c r="Q861">
        <v>762606</v>
      </c>
      <c r="R861" t="s">
        <v>312</v>
      </c>
      <c r="S861" t="s">
        <v>312</v>
      </c>
      <c r="T861" t="str">
        <f t="shared" si="223"/>
        <v>VEN</v>
      </c>
      <c r="U861" t="s">
        <v>313</v>
      </c>
      <c r="V861" s="33">
        <f t="shared" si="224"/>
        <v>306.7</v>
      </c>
      <c r="W861">
        <f t="shared" si="225"/>
        <v>50</v>
      </c>
      <c r="X861" s="33">
        <f t="shared" si="226"/>
        <v>244.92999999999998</v>
      </c>
      <c r="Y861" s="33">
        <f t="shared" si="227"/>
        <v>61.77</v>
      </c>
      <c r="Z861" s="45">
        <f t="shared" si="228"/>
        <v>0.27513886534072379</v>
      </c>
      <c r="AA861" s="33">
        <f t="shared" si="229"/>
        <v>84.385089999999991</v>
      </c>
      <c r="AB861" s="45">
        <f t="shared" si="230"/>
        <v>0.34452737516841547</v>
      </c>
      <c r="AC861" s="33">
        <f>IFERROR($X861/VLOOKUP(CONCATENATE("USD",C861),[1]GEINDICE!AR$1:AS$65536,2,0),"")</f>
        <v>46.014390651712404</v>
      </c>
      <c r="AD861" s="33">
        <f>IFERROR($AA861/VLOOKUP(CONCATENATE("USD",C861),[1]GEINDICE!AR$1:AS$65536,2,0),"")</f>
        <v>15.853217231208548</v>
      </c>
      <c r="AE861" s="33">
        <f>IFERROR($X861/VLOOKUP(CONCATENATE("EUR",C861),[1]GEINDICE!AR$1:AS$65536,2,0),"")</f>
        <v>39.227713892181036</v>
      </c>
      <c r="AF861" s="33">
        <f>IFERROR($AA861/VLOOKUP(CONCATENATE("EUR",C861),[1]GEINDICE!AR$1:AS$65536,2,0),"")</f>
        <v>13.515021301130719</v>
      </c>
      <c r="AG861" s="48" t="str">
        <f>VLOOKUP(E861,[1]Apresentação!AW$1:AX$65536,2,0)</f>
        <v xml:space="preserve">                    2 - LEATHER AUXILIARIES</v>
      </c>
      <c r="AH861" s="48" t="str">
        <f t="shared" si="231"/>
        <v xml:space="preserve">         5204000039 - NOVALTAN JD BR</v>
      </c>
      <c r="AI861" s="49" t="str">
        <f t="shared" si="232"/>
        <v xml:space="preserve">     L00281 - ICL BENEFICIAMENTO DE COUROS LTDA.</v>
      </c>
      <c r="AJ861" t="str">
        <f t="shared" si="233"/>
        <v xml:space="preserve">     90 - SALES</v>
      </c>
      <c r="AK861" t="str">
        <f t="shared" si="234"/>
        <v/>
      </c>
      <c r="AL861">
        <f t="shared" si="235"/>
        <v>9</v>
      </c>
      <c r="AM861" t="str">
        <f t="shared" si="236"/>
        <v>2025 9</v>
      </c>
      <c r="AN861" t="str">
        <f t="shared" si="237"/>
        <v xml:space="preserve">ICL </v>
      </c>
    </row>
    <row r="862" spans="1:40" x14ac:dyDescent="0.35">
      <c r="A862">
        <v>83766</v>
      </c>
      <c r="B862" t="s">
        <v>274</v>
      </c>
      <c r="C862" s="31">
        <v>45905</v>
      </c>
      <c r="D862" t="s">
        <v>373</v>
      </c>
      <c r="E862" t="s">
        <v>374</v>
      </c>
      <c r="F862" t="s">
        <v>704</v>
      </c>
      <c r="G862" t="s">
        <v>705</v>
      </c>
      <c r="H862" t="s">
        <v>706</v>
      </c>
      <c r="I862" t="s">
        <v>707</v>
      </c>
      <c r="J862">
        <v>1000</v>
      </c>
      <c r="K862">
        <v>9116.0300000000007</v>
      </c>
      <c r="L862">
        <v>3138.1567700000001</v>
      </c>
      <c r="M862">
        <v>1835.98</v>
      </c>
      <c r="N862">
        <v>9.1160300000000003</v>
      </c>
      <c r="O862" s="32">
        <f t="shared" si="221"/>
        <v>7280.0500000000011</v>
      </c>
      <c r="P862" s="32">
        <f t="shared" si="222"/>
        <v>4141.8932300000015</v>
      </c>
      <c r="Q862">
        <v>760738</v>
      </c>
      <c r="R862" t="s">
        <v>312</v>
      </c>
      <c r="S862" t="s">
        <v>312</v>
      </c>
      <c r="T862" t="str">
        <f t="shared" si="223"/>
        <v>VEN</v>
      </c>
      <c r="U862" t="s">
        <v>348</v>
      </c>
      <c r="V862" s="33">
        <f t="shared" si="224"/>
        <v>9116.0300000000007</v>
      </c>
      <c r="W862">
        <f t="shared" si="225"/>
        <v>1000</v>
      </c>
      <c r="X862" s="33">
        <f t="shared" si="226"/>
        <v>7280.0500000000011</v>
      </c>
      <c r="Y862" s="33">
        <f t="shared" si="227"/>
        <v>1835.98</v>
      </c>
      <c r="Z862" s="45">
        <f t="shared" si="228"/>
        <v>0.43241336744174835</v>
      </c>
      <c r="AA862" s="33">
        <f t="shared" si="229"/>
        <v>3941.8932300000015</v>
      </c>
      <c r="AB862" s="45">
        <f t="shared" si="230"/>
        <v>0.54146513142080077</v>
      </c>
      <c r="AC862" s="33">
        <f>IFERROR($X862/VLOOKUP(CONCATENATE("USD",C862),[1]GEINDICE!AR$1:AS$65536,2,0),"")</f>
        <v>1348.9567892084201</v>
      </c>
      <c r="AD862" s="33">
        <f>IFERROR($AA862/VLOOKUP(CONCATENATE("USD",C862),[1]GEINDICE!AR$1:AS$65536,2,0),"")</f>
        <v>730.4130651497187</v>
      </c>
      <c r="AE862" s="33">
        <f>IFERROR($X862/VLOOKUP(CONCATENATE("EUR",C862),[1]GEINDICE!AR$1:AS$65536,2,0),"")</f>
        <v>1147.1691274956272</v>
      </c>
      <c r="AF862" s="33">
        <f>IFERROR($AA862/VLOOKUP(CONCATENATE("EUR",C862),[1]GEINDICE!AR$1:AS$65536,2,0),"")</f>
        <v>621.15208238130526</v>
      </c>
      <c r="AG862" s="48" t="str">
        <f>VLOOKUP(E862,[1]Apresentação!AW$1:AX$65536,2,0)</f>
        <v xml:space="preserve">                    2 - LEATHER AUXILIARIES</v>
      </c>
      <c r="AH862" s="48" t="str">
        <f t="shared" si="231"/>
        <v xml:space="preserve">         5204000039 - NOVALTAN JD BR</v>
      </c>
      <c r="AI862" s="49" t="str">
        <f t="shared" si="232"/>
        <v xml:space="preserve">     L00242 - CBC COUROS E ACABAMENTOS LTDA</v>
      </c>
      <c r="AJ862" t="str">
        <f t="shared" si="233"/>
        <v xml:space="preserve">     90 - SALES</v>
      </c>
      <c r="AK862" t="str">
        <f t="shared" si="234"/>
        <v/>
      </c>
      <c r="AL862">
        <f t="shared" si="235"/>
        <v>9</v>
      </c>
      <c r="AM862" t="str">
        <f t="shared" si="236"/>
        <v>2025 9</v>
      </c>
      <c r="AN862" t="str">
        <f t="shared" si="237"/>
        <v xml:space="preserve">CBC </v>
      </c>
    </row>
    <row r="863" spans="1:40" x14ac:dyDescent="0.35">
      <c r="A863">
        <v>83935</v>
      </c>
      <c r="B863" t="s">
        <v>274</v>
      </c>
      <c r="C863" s="31">
        <v>45922</v>
      </c>
      <c r="D863" t="s">
        <v>373</v>
      </c>
      <c r="E863" t="s">
        <v>374</v>
      </c>
      <c r="F863" t="s">
        <v>642</v>
      </c>
      <c r="G863" t="s">
        <v>643</v>
      </c>
      <c r="H863" t="s">
        <v>706</v>
      </c>
      <c r="I863" t="s">
        <v>707</v>
      </c>
      <c r="J863">
        <v>50</v>
      </c>
      <c r="K863">
        <v>306.7</v>
      </c>
      <c r="L863">
        <v>150.43635</v>
      </c>
      <c r="M863">
        <v>61.77</v>
      </c>
      <c r="N863">
        <v>6.1340000000000003</v>
      </c>
      <c r="O863" s="32">
        <f t="shared" si="221"/>
        <v>244.92999999999998</v>
      </c>
      <c r="P863" s="32">
        <f t="shared" si="222"/>
        <v>94.493649999999974</v>
      </c>
      <c r="Q863">
        <v>761991</v>
      </c>
      <c r="R863" t="s">
        <v>312</v>
      </c>
      <c r="S863" t="s">
        <v>312</v>
      </c>
      <c r="T863" t="str">
        <f t="shared" si="223"/>
        <v>VEN</v>
      </c>
      <c r="U863" t="s">
        <v>437</v>
      </c>
      <c r="V863" s="33">
        <f t="shared" si="224"/>
        <v>306.7</v>
      </c>
      <c r="W863">
        <f t="shared" si="225"/>
        <v>50</v>
      </c>
      <c r="X863" s="33">
        <f t="shared" si="226"/>
        <v>244.92999999999998</v>
      </c>
      <c r="Y863" s="33">
        <f t="shared" si="227"/>
        <v>61.77</v>
      </c>
      <c r="Z863" s="45">
        <f t="shared" si="228"/>
        <v>0.27549282686664484</v>
      </c>
      <c r="AA863" s="33">
        <f t="shared" si="229"/>
        <v>84.493649999999974</v>
      </c>
      <c r="AB863" s="45">
        <f t="shared" si="230"/>
        <v>0.34497060384599676</v>
      </c>
      <c r="AC863" s="33">
        <f>IFERROR($X863/VLOOKUP(CONCATENATE("USD",C863),[1]GEINDICE!AR$1:AS$65536,2,0),"")</f>
        <v>45.818134201320682</v>
      </c>
      <c r="AD863" s="33">
        <f>IFERROR($AA863/VLOOKUP(CONCATENATE("USD",C863),[1]GEINDICE!AR$1:AS$65536,2,0),"")</f>
        <v>15.805909422526511</v>
      </c>
      <c r="AE863" s="33">
        <f>IFERROR($X863/VLOOKUP(CONCATENATE("EUR",C863),[1]GEINDICE!AR$1:AS$65536,2,0),"")</f>
        <v>38.921023359288093</v>
      </c>
      <c r="AF863" s="33">
        <f>IFERROR($AA863/VLOOKUP(CONCATENATE("EUR",C863),[1]GEINDICE!AR$1:AS$65536,2,0),"")</f>
        <v>13.426608930557759</v>
      </c>
      <c r="AG863" s="48" t="str">
        <f>VLOOKUP(E863,[1]Apresentação!AW$1:AX$65536,2,0)</f>
        <v xml:space="preserve">                    2 - LEATHER AUXILIARIES</v>
      </c>
      <c r="AH863" s="48" t="str">
        <f t="shared" si="231"/>
        <v xml:space="preserve">         5204000039 - NOVALTAN JD BR</v>
      </c>
      <c r="AI863" s="49" t="str">
        <f t="shared" si="232"/>
        <v xml:space="preserve">     L00281 - ICL BENEFICIAMENTO DE COUROS LTDA.</v>
      </c>
      <c r="AJ863" t="str">
        <f t="shared" si="233"/>
        <v xml:space="preserve">     90 - SALES</v>
      </c>
      <c r="AK863" t="str">
        <f t="shared" si="234"/>
        <v/>
      </c>
      <c r="AL863">
        <f t="shared" si="235"/>
        <v>9</v>
      </c>
      <c r="AM863" t="str">
        <f t="shared" si="236"/>
        <v>2025 9</v>
      </c>
      <c r="AN863" t="str">
        <f t="shared" si="237"/>
        <v xml:space="preserve">ICL </v>
      </c>
    </row>
    <row r="864" spans="1:40" x14ac:dyDescent="0.35">
      <c r="A864">
        <v>83384</v>
      </c>
      <c r="B864" t="s">
        <v>274</v>
      </c>
      <c r="C864" s="31">
        <v>45873</v>
      </c>
      <c r="D864" t="s">
        <v>373</v>
      </c>
      <c r="E864" t="s">
        <v>374</v>
      </c>
      <c r="F864" t="s">
        <v>462</v>
      </c>
      <c r="G864" t="s">
        <v>463</v>
      </c>
      <c r="H864" t="s">
        <v>706</v>
      </c>
      <c r="I864" t="s">
        <v>707</v>
      </c>
      <c r="J864">
        <v>50</v>
      </c>
      <c r="K864">
        <v>325.5</v>
      </c>
      <c r="L864">
        <v>155.98712</v>
      </c>
      <c r="M864">
        <v>65.56</v>
      </c>
      <c r="N864">
        <v>6.51</v>
      </c>
      <c r="O864" s="32">
        <f t="shared" si="221"/>
        <v>259.94</v>
      </c>
      <c r="P864" s="32">
        <f t="shared" si="222"/>
        <v>103.95287999999999</v>
      </c>
      <c r="Q864">
        <v>747999</v>
      </c>
      <c r="R864" t="s">
        <v>312</v>
      </c>
      <c r="S864" t="s">
        <v>312</v>
      </c>
      <c r="T864" t="str">
        <f t="shared" si="223"/>
        <v>VEN</v>
      </c>
      <c r="U864" t="s">
        <v>437</v>
      </c>
      <c r="V864" s="33">
        <f t="shared" si="224"/>
        <v>325.5</v>
      </c>
      <c r="W864">
        <f t="shared" si="225"/>
        <v>50</v>
      </c>
      <c r="X864" s="33">
        <f t="shared" si="226"/>
        <v>259.94</v>
      </c>
      <c r="Y864" s="33">
        <f t="shared" si="227"/>
        <v>65.56</v>
      </c>
      <c r="Z864" s="45">
        <f t="shared" si="228"/>
        <v>0.2886417204301075</v>
      </c>
      <c r="AA864" s="33">
        <f t="shared" si="229"/>
        <v>93.952879999999993</v>
      </c>
      <c r="AB864" s="45">
        <f t="shared" si="230"/>
        <v>0.36144064014772637</v>
      </c>
      <c r="AC864" s="33">
        <f>IFERROR($X864/VLOOKUP(CONCATENATE("USD",C864),[1]GEINDICE!AR$1:AS$65536,2,0),"")</f>
        <v>47.164915718614481</v>
      </c>
      <c r="AD864" s="33">
        <f>IFERROR($AA864/VLOOKUP(CONCATENATE("USD",C864),[1]GEINDICE!AR$1:AS$65536,2,0),"")</f>
        <v>17.04731732984958</v>
      </c>
      <c r="AE864" s="33">
        <f>IFERROR($X864/VLOOKUP(CONCATENATE("EUR",C864),[1]GEINDICE!AR$1:AS$65536,2,0),"")</f>
        <v>40.771704180064305</v>
      </c>
      <c r="AF864" s="33">
        <f>IFERROR($AA864/VLOOKUP(CONCATENATE("EUR",C864),[1]GEINDICE!AR$1:AS$65536,2,0),"")</f>
        <v>14.736550858756173</v>
      </c>
      <c r="AG864" s="48" t="str">
        <f>VLOOKUP(E864,[1]Apresentação!AW$1:AX$65536,2,0)</f>
        <v xml:space="preserve">                    2 - LEATHER AUXILIARIES</v>
      </c>
      <c r="AH864" s="48" t="str">
        <f t="shared" si="231"/>
        <v xml:space="preserve">         5204000039 - NOVALTAN JD BR</v>
      </c>
      <c r="AI864" s="49" t="str">
        <f t="shared" si="232"/>
        <v xml:space="preserve">     L00337 - AMCM IND COM IMP EXP E SERVS TECNICOS LTDA</v>
      </c>
      <c r="AJ864" t="str">
        <f t="shared" si="233"/>
        <v xml:space="preserve">     90 - SALES</v>
      </c>
      <c r="AK864" t="str">
        <f t="shared" si="234"/>
        <v/>
      </c>
      <c r="AL864">
        <f t="shared" si="235"/>
        <v>8</v>
      </c>
      <c r="AM864" t="str">
        <f t="shared" si="236"/>
        <v>2025 8</v>
      </c>
      <c r="AN864" t="str">
        <f t="shared" si="237"/>
        <v xml:space="preserve">AMCM </v>
      </c>
    </row>
    <row r="865" spans="1:40" x14ac:dyDescent="0.35">
      <c r="A865">
        <v>83591</v>
      </c>
      <c r="B865" t="s">
        <v>274</v>
      </c>
      <c r="C865" s="31">
        <v>45890</v>
      </c>
      <c r="D865" t="s">
        <v>373</v>
      </c>
      <c r="E865" t="s">
        <v>374</v>
      </c>
      <c r="F865" t="s">
        <v>435</v>
      </c>
      <c r="G865" t="s">
        <v>436</v>
      </c>
      <c r="H865" t="s">
        <v>706</v>
      </c>
      <c r="I865" t="s">
        <v>707</v>
      </c>
      <c r="J865">
        <v>1000</v>
      </c>
      <c r="K865">
        <v>8099.45</v>
      </c>
      <c r="L865">
        <v>3138.1567700000001</v>
      </c>
      <c r="M865">
        <v>1631.24</v>
      </c>
      <c r="N865">
        <v>8.0994499999999992</v>
      </c>
      <c r="O865" s="32">
        <f t="shared" si="221"/>
        <v>6468.21</v>
      </c>
      <c r="P865" s="32">
        <f t="shared" si="222"/>
        <v>3330.05323</v>
      </c>
      <c r="Q865">
        <v>759410</v>
      </c>
      <c r="R865" t="s">
        <v>312</v>
      </c>
      <c r="S865" t="s">
        <v>312</v>
      </c>
      <c r="T865" t="str">
        <f t="shared" si="223"/>
        <v>VEN</v>
      </c>
      <c r="U865" t="s">
        <v>313</v>
      </c>
      <c r="V865" s="33">
        <f t="shared" si="224"/>
        <v>8099.45</v>
      </c>
      <c r="W865">
        <f t="shared" si="225"/>
        <v>1000</v>
      </c>
      <c r="X865" s="33">
        <f t="shared" si="226"/>
        <v>6468.21</v>
      </c>
      <c r="Y865" s="33">
        <f t="shared" si="227"/>
        <v>1631.24</v>
      </c>
      <c r="Z865" s="45">
        <f t="shared" si="228"/>
        <v>0.38645256529764366</v>
      </c>
      <c r="AA865" s="33">
        <f t="shared" si="229"/>
        <v>3130.05323</v>
      </c>
      <c r="AB865" s="45">
        <f t="shared" si="230"/>
        <v>0.48391335933743646</v>
      </c>
      <c r="AC865" s="33">
        <f>IFERROR($X865/VLOOKUP(CONCATENATE("USD",C865),[1]GEINDICE!AR$1:AS$65536,2,0),"")</f>
        <v>1179.7275114904794</v>
      </c>
      <c r="AD865" s="33">
        <f>IFERROR($AA865/VLOOKUP(CONCATENATE("USD",C865),[1]GEINDICE!AR$1:AS$65536,2,0),"")</f>
        <v>570.88590318815204</v>
      </c>
      <c r="AE865" s="33">
        <f>IFERROR($X865/VLOOKUP(CONCATENATE("EUR",C865),[1]GEINDICE!AR$1:AS$65536,2,0),"")</f>
        <v>1016.5666058967751</v>
      </c>
      <c r="AF865" s="33">
        <f>IFERROR($AA865/VLOOKUP(CONCATENATE("EUR",C865),[1]GEINDICE!AR$1:AS$65536,2,0),"")</f>
        <v>491.93016124976424</v>
      </c>
      <c r="AG865" s="48" t="str">
        <f>VLOOKUP(E865,[1]Apresentação!AW$1:AX$65536,2,0)</f>
        <v xml:space="preserve">                    2 - LEATHER AUXILIARIES</v>
      </c>
      <c r="AH865" s="48" t="str">
        <f t="shared" si="231"/>
        <v xml:space="preserve">         5204000039 - NOVALTAN JD BR</v>
      </c>
      <c r="AI865" s="49" t="str">
        <f t="shared" si="232"/>
        <v xml:space="preserve">     L00024 - FUGA S/A</v>
      </c>
      <c r="AJ865" t="str">
        <f t="shared" si="233"/>
        <v xml:space="preserve">     90 - SALES</v>
      </c>
      <c r="AK865" t="str">
        <f t="shared" si="234"/>
        <v/>
      </c>
      <c r="AL865">
        <f t="shared" si="235"/>
        <v>8</v>
      </c>
      <c r="AM865" t="str">
        <f t="shared" si="236"/>
        <v>2025 8</v>
      </c>
      <c r="AN865" t="str">
        <f t="shared" si="237"/>
        <v xml:space="preserve">FUGA </v>
      </c>
    </row>
    <row r="866" spans="1:40" x14ac:dyDescent="0.35">
      <c r="A866">
        <v>83592</v>
      </c>
      <c r="B866" t="s">
        <v>274</v>
      </c>
      <c r="C866" s="31">
        <v>45890</v>
      </c>
      <c r="D866" t="s">
        <v>373</v>
      </c>
      <c r="E866" t="s">
        <v>374</v>
      </c>
      <c r="F866" t="s">
        <v>435</v>
      </c>
      <c r="G866" t="s">
        <v>436</v>
      </c>
      <c r="H866" t="s">
        <v>706</v>
      </c>
      <c r="I866" t="s">
        <v>707</v>
      </c>
      <c r="J866">
        <v>1500</v>
      </c>
      <c r="K866">
        <v>12149.18</v>
      </c>
      <c r="L866">
        <v>4707.2351600000002</v>
      </c>
      <c r="M866">
        <v>2446.87</v>
      </c>
      <c r="N866">
        <v>8.0994499999999992</v>
      </c>
      <c r="O866" s="32">
        <f t="shared" si="221"/>
        <v>9702.3100000000013</v>
      </c>
      <c r="P866" s="32">
        <f t="shared" si="222"/>
        <v>4995.0748400000011</v>
      </c>
      <c r="Q866">
        <v>759413</v>
      </c>
      <c r="R866" t="s">
        <v>312</v>
      </c>
      <c r="S866" t="s">
        <v>312</v>
      </c>
      <c r="T866" t="str">
        <f t="shared" si="223"/>
        <v>VEN</v>
      </c>
      <c r="U866" t="s">
        <v>313</v>
      </c>
      <c r="V866" s="33">
        <f t="shared" si="224"/>
        <v>12149.18</v>
      </c>
      <c r="W866">
        <f t="shared" si="225"/>
        <v>1500</v>
      </c>
      <c r="X866" s="33">
        <f t="shared" si="226"/>
        <v>9702.3100000000013</v>
      </c>
      <c r="Y866" s="33">
        <f t="shared" si="227"/>
        <v>2446.87</v>
      </c>
      <c r="Z866" s="45">
        <f t="shared" si="228"/>
        <v>0.38645199429097282</v>
      </c>
      <c r="AA866" s="33">
        <f t="shared" si="229"/>
        <v>4695.0748400000011</v>
      </c>
      <c r="AB866" s="45">
        <f t="shared" si="230"/>
        <v>0.48391309286139078</v>
      </c>
      <c r="AC866" s="33">
        <f>IFERROR($X866/VLOOKUP(CONCATENATE("USD",C866),[1]GEINDICE!AR$1:AS$65536,2,0),"")</f>
        <v>1769.5903552929162</v>
      </c>
      <c r="AD866" s="33">
        <f>IFERROR($AA866/VLOOKUP(CONCATENATE("USD",C866),[1]GEINDICE!AR$1:AS$65536,2,0),"")</f>
        <v>856.32794192748247</v>
      </c>
      <c r="AE866" s="33">
        <f>IFERROR($X866/VLOOKUP(CONCATENATE("EUR",C866),[1]GEINDICE!AR$1:AS$65536,2,0),"")</f>
        <v>1524.8491230275981</v>
      </c>
      <c r="AF866" s="33">
        <f>IFERROR($AA866/VLOOKUP(CONCATENATE("EUR",C866),[1]GEINDICE!AR$1:AS$65536,2,0),"")</f>
        <v>737.89445527126441</v>
      </c>
      <c r="AG866" s="48" t="str">
        <f>VLOOKUP(E866,[1]Apresentação!AW$1:AX$65536,2,0)</f>
        <v xml:space="preserve">                    2 - LEATHER AUXILIARIES</v>
      </c>
      <c r="AH866" s="48" t="str">
        <f t="shared" si="231"/>
        <v xml:space="preserve">         5204000039 - NOVALTAN JD BR</v>
      </c>
      <c r="AI866" s="49" t="str">
        <f t="shared" si="232"/>
        <v xml:space="preserve">     L00024 - FUGA S/A</v>
      </c>
      <c r="AJ866" t="str">
        <f t="shared" si="233"/>
        <v xml:space="preserve">     90 - SALES</v>
      </c>
      <c r="AK866" t="str">
        <f t="shared" si="234"/>
        <v/>
      </c>
      <c r="AL866">
        <f t="shared" si="235"/>
        <v>8</v>
      </c>
      <c r="AM866" t="str">
        <f t="shared" si="236"/>
        <v>2025 8</v>
      </c>
      <c r="AN866" t="str">
        <f t="shared" si="237"/>
        <v xml:space="preserve">FUGA </v>
      </c>
    </row>
    <row r="867" spans="1:40" x14ac:dyDescent="0.35">
      <c r="A867">
        <v>82812</v>
      </c>
      <c r="B867" t="s">
        <v>274</v>
      </c>
      <c r="C867" s="31">
        <v>45826</v>
      </c>
      <c r="D867" t="s">
        <v>373</v>
      </c>
      <c r="E867" t="s">
        <v>374</v>
      </c>
      <c r="F867" t="s">
        <v>704</v>
      </c>
      <c r="G867" t="s">
        <v>705</v>
      </c>
      <c r="H867" t="s">
        <v>706</v>
      </c>
      <c r="I867" t="s">
        <v>707</v>
      </c>
      <c r="J867">
        <v>1000</v>
      </c>
      <c r="K867">
        <v>9147.09</v>
      </c>
      <c r="L867">
        <v>3021.4338499999999</v>
      </c>
      <c r="M867">
        <v>1842.25</v>
      </c>
      <c r="N867">
        <v>9.1470900000000004</v>
      </c>
      <c r="O867" s="32">
        <f t="shared" si="221"/>
        <v>7304.84</v>
      </c>
      <c r="P867" s="32">
        <f t="shared" si="222"/>
        <v>4283.4061500000007</v>
      </c>
      <c r="Q867">
        <v>741629</v>
      </c>
      <c r="R867" t="s">
        <v>312</v>
      </c>
      <c r="S867" t="s">
        <v>312</v>
      </c>
      <c r="T867" t="str">
        <f t="shared" si="223"/>
        <v>VEN</v>
      </c>
      <c r="U867" t="s">
        <v>313</v>
      </c>
      <c r="V867" s="33">
        <f t="shared" si="224"/>
        <v>9147.09</v>
      </c>
      <c r="W867">
        <f t="shared" si="225"/>
        <v>1000</v>
      </c>
      <c r="X867" s="33">
        <f t="shared" si="226"/>
        <v>7304.84</v>
      </c>
      <c r="Y867" s="33">
        <f t="shared" si="227"/>
        <v>1842.25</v>
      </c>
      <c r="Z867" s="45">
        <f t="shared" si="228"/>
        <v>0.44641587105844599</v>
      </c>
      <c r="AA867" s="33">
        <f t="shared" si="229"/>
        <v>4083.4061500000007</v>
      </c>
      <c r="AB867" s="45">
        <f t="shared" si="230"/>
        <v>0.55900008076836738</v>
      </c>
      <c r="AC867" s="33">
        <f>IFERROR($X867/VLOOKUP(CONCATENATE("USD",C867),[1]GEINDICE!AR$1:AS$65536,2,0),"")</f>
        <v>1331.0811057052788</v>
      </c>
      <c r="AD867" s="33">
        <f>IFERROR($AA867/VLOOKUP(CONCATENATE("USD",C867),[1]GEINDICE!AR$1:AS$65536,2,0),"")</f>
        <v>744.07444559849853</v>
      </c>
      <c r="AE867" s="33">
        <f>IFERROR($X867/VLOOKUP(CONCATENATE("EUR",C867),[1]GEINDICE!AR$1:AS$65536,2,0),"")</f>
        <v>1155.3538101413974</v>
      </c>
      <c r="AF867" s="33">
        <f>IFERROR($AA867/VLOOKUP(CONCATENATE("EUR",C867),[1]GEINDICE!AR$1:AS$65536,2,0),"")</f>
        <v>645.84287318508211</v>
      </c>
      <c r="AG867" s="48" t="str">
        <f>VLOOKUP(E867,[1]Apresentação!AW$1:AX$65536,2,0)</f>
        <v xml:space="preserve">                    2 - LEATHER AUXILIARIES</v>
      </c>
      <c r="AH867" s="48" t="str">
        <f t="shared" si="231"/>
        <v xml:space="preserve">         5204000039 - NOVALTAN JD BR</v>
      </c>
      <c r="AI867" s="49" t="str">
        <f t="shared" si="232"/>
        <v xml:space="preserve">     L00242 - CBC COUROS E ACABAMENTOS LTDA</v>
      </c>
      <c r="AJ867" t="str">
        <f t="shared" si="233"/>
        <v xml:space="preserve">     90 - SALES</v>
      </c>
      <c r="AK867" t="str">
        <f t="shared" si="234"/>
        <v/>
      </c>
      <c r="AL867">
        <f t="shared" si="235"/>
        <v>6</v>
      </c>
      <c r="AM867" t="str">
        <f t="shared" si="236"/>
        <v>2025 6</v>
      </c>
      <c r="AN867" t="str">
        <f t="shared" si="237"/>
        <v xml:space="preserve">CBC </v>
      </c>
    </row>
    <row r="868" spans="1:40" x14ac:dyDescent="0.35">
      <c r="A868">
        <v>84420</v>
      </c>
      <c r="B868" t="s">
        <v>274</v>
      </c>
      <c r="C868" s="31">
        <v>45959</v>
      </c>
      <c r="D868" t="s">
        <v>373</v>
      </c>
      <c r="E868" t="s">
        <v>374</v>
      </c>
      <c r="F868" t="s">
        <v>435</v>
      </c>
      <c r="G868" t="s">
        <v>436</v>
      </c>
      <c r="H868" t="s">
        <v>706</v>
      </c>
      <c r="I868" t="s">
        <v>707</v>
      </c>
      <c r="J868">
        <v>2000</v>
      </c>
      <c r="K868">
        <v>15584.800000000001</v>
      </c>
      <c r="L868">
        <v>6088.6352800000004</v>
      </c>
      <c r="M868">
        <v>3138.8</v>
      </c>
      <c r="N868">
        <v>7.7924000000000007</v>
      </c>
      <c r="O868" s="32">
        <f t="shared" si="221"/>
        <v>12446</v>
      </c>
      <c r="P868" s="32">
        <f t="shared" si="222"/>
        <v>6357.3647199999996</v>
      </c>
      <c r="Q868">
        <v>765582</v>
      </c>
      <c r="R868" t="s">
        <v>312</v>
      </c>
      <c r="S868" t="s">
        <v>312</v>
      </c>
      <c r="T868" t="str">
        <f t="shared" si="223"/>
        <v>VEN</v>
      </c>
      <c r="U868" t="s">
        <v>313</v>
      </c>
      <c r="V868" s="33">
        <f t="shared" si="224"/>
        <v>15584.800000000001</v>
      </c>
      <c r="W868">
        <f t="shared" si="225"/>
        <v>2000</v>
      </c>
      <c r="X868" s="33">
        <f t="shared" si="226"/>
        <v>12446</v>
      </c>
      <c r="Y868" s="33">
        <f t="shared" si="227"/>
        <v>3138.8</v>
      </c>
      <c r="Z868" s="45">
        <f t="shared" si="228"/>
        <v>0.3822548072480878</v>
      </c>
      <c r="AA868" s="33">
        <f t="shared" si="229"/>
        <v>5957.3647199999996</v>
      </c>
      <c r="AB868" s="45">
        <f t="shared" si="230"/>
        <v>0.4786569757351759</v>
      </c>
      <c r="AC868" s="33">
        <f>IFERROR($X868/VLOOKUP(CONCATENATE("USD",C868),[1]GEINDICE!AR$1:AS$65536,2,0),"")</f>
        <v>2330.0134791073833</v>
      </c>
      <c r="AD868" s="33">
        <f>IFERROR($AA868/VLOOKUP(CONCATENATE("USD",C868),[1]GEINDICE!AR$1:AS$65536,2,0),"")</f>
        <v>1115.2772053317356</v>
      </c>
      <c r="AE868" s="33">
        <f>IFERROR($X868/VLOOKUP(CONCATENATE("EUR",C868),[1]GEINDICE!AR$1:AS$65536,2,0),"")</f>
        <v>1997.6245505906522</v>
      </c>
      <c r="AF868" s="33">
        <f>IFERROR($AA868/VLOOKUP(CONCATENATE("EUR",C868),[1]GEINDICE!AR$1:AS$65536,2,0),"")</f>
        <v>956.17692604006152</v>
      </c>
      <c r="AG868" s="48" t="str">
        <f>VLOOKUP(E868,[1]Apresentação!AW$1:AX$65536,2,0)</f>
        <v xml:space="preserve">                    2 - LEATHER AUXILIARIES</v>
      </c>
      <c r="AH868" s="48" t="str">
        <f t="shared" si="231"/>
        <v xml:space="preserve">         5204000039 - NOVALTAN JD BR</v>
      </c>
      <c r="AI868" s="49" t="str">
        <f t="shared" si="232"/>
        <v xml:space="preserve">     L00024 - FUGA S/A</v>
      </c>
      <c r="AJ868" t="str">
        <f t="shared" si="233"/>
        <v xml:space="preserve">     90 - SALES</v>
      </c>
      <c r="AK868" t="str">
        <f t="shared" si="234"/>
        <v/>
      </c>
      <c r="AL868">
        <f t="shared" si="235"/>
        <v>10</v>
      </c>
      <c r="AM868" t="str">
        <f t="shared" si="236"/>
        <v>2025 10</v>
      </c>
      <c r="AN868" t="str">
        <f t="shared" si="237"/>
        <v xml:space="preserve">FUGA </v>
      </c>
    </row>
    <row r="869" spans="1:40" x14ac:dyDescent="0.35">
      <c r="A869">
        <v>83448</v>
      </c>
      <c r="B869" t="s">
        <v>274</v>
      </c>
      <c r="C869" s="31">
        <v>45880</v>
      </c>
      <c r="D869" t="s">
        <v>373</v>
      </c>
      <c r="E869" t="s">
        <v>374</v>
      </c>
      <c r="F869" t="s">
        <v>642</v>
      </c>
      <c r="G869" t="s">
        <v>643</v>
      </c>
      <c r="H869" t="s">
        <v>706</v>
      </c>
      <c r="I869" t="s">
        <v>707</v>
      </c>
      <c r="J869">
        <v>50</v>
      </c>
      <c r="K869">
        <v>306.7</v>
      </c>
      <c r="L869">
        <v>156.90783999999999</v>
      </c>
      <c r="M869">
        <v>61.77</v>
      </c>
      <c r="N869">
        <v>6.1340000000000003</v>
      </c>
      <c r="O869" s="32">
        <f t="shared" si="221"/>
        <v>244.92999999999998</v>
      </c>
      <c r="P869" s="32">
        <f t="shared" si="222"/>
        <v>88.022159999999985</v>
      </c>
      <c r="Q869">
        <v>752386</v>
      </c>
      <c r="R869" t="s">
        <v>312</v>
      </c>
      <c r="S869" t="s">
        <v>312</v>
      </c>
      <c r="T869" t="str">
        <f t="shared" si="223"/>
        <v>VEN</v>
      </c>
      <c r="U869" t="s">
        <v>313</v>
      </c>
      <c r="V869" s="33">
        <f t="shared" si="224"/>
        <v>306.7</v>
      </c>
      <c r="W869">
        <f t="shared" si="225"/>
        <v>50</v>
      </c>
      <c r="X869" s="33">
        <f t="shared" si="226"/>
        <v>244.92999999999998</v>
      </c>
      <c r="Y869" s="33">
        <f t="shared" si="227"/>
        <v>61.77</v>
      </c>
      <c r="Z869" s="45">
        <f t="shared" si="228"/>
        <v>0.25439243560482555</v>
      </c>
      <c r="AA869" s="33">
        <f t="shared" si="229"/>
        <v>78.022159999999985</v>
      </c>
      <c r="AB869" s="45">
        <f t="shared" si="230"/>
        <v>0.31854880986404277</v>
      </c>
      <c r="AC869" s="33">
        <f>IFERROR($X869/VLOOKUP(CONCATENATE("USD",C869),[1]GEINDICE!AR$1:AS$65536,2,0),"")</f>
        <v>44.96355992877205</v>
      </c>
      <c r="AD869" s="33">
        <f>IFERROR($AA869/VLOOKUP(CONCATENATE("USD",C869),[1]GEINDICE!AR$1:AS$65536,2,0),"")</f>
        <v>14.323088502560898</v>
      </c>
      <c r="AE869" s="33">
        <f>IFERROR($X869/VLOOKUP(CONCATENATE("EUR",C869),[1]GEINDICE!AR$1:AS$65536,2,0),"")</f>
        <v>38.735134109311737</v>
      </c>
      <c r="AF869" s="33">
        <f>IFERROR($AA869/VLOOKUP(CONCATENATE("EUR",C869),[1]GEINDICE!AR$1:AS$65536,2,0),"")</f>
        <v>12.339030870445342</v>
      </c>
      <c r="AG869" s="48" t="str">
        <f>VLOOKUP(E869,[1]Apresentação!AW$1:AX$65536,2,0)</f>
        <v xml:space="preserve">                    2 - LEATHER AUXILIARIES</v>
      </c>
      <c r="AH869" s="48" t="str">
        <f t="shared" si="231"/>
        <v xml:space="preserve">         5204000039 - NOVALTAN JD BR</v>
      </c>
      <c r="AI869" s="49" t="str">
        <f t="shared" si="232"/>
        <v xml:space="preserve">     L00281 - ICL BENEFICIAMENTO DE COUROS LTDA.</v>
      </c>
      <c r="AJ869" t="str">
        <f t="shared" si="233"/>
        <v xml:space="preserve">     90 - SALES</v>
      </c>
      <c r="AK869" t="str">
        <f t="shared" si="234"/>
        <v/>
      </c>
      <c r="AL869">
        <f t="shared" si="235"/>
        <v>8</v>
      </c>
      <c r="AM869" t="str">
        <f t="shared" si="236"/>
        <v>2025 8</v>
      </c>
      <c r="AN869" t="str">
        <f t="shared" si="237"/>
        <v xml:space="preserve">ICL </v>
      </c>
    </row>
    <row r="870" spans="1:40" x14ac:dyDescent="0.35">
      <c r="A870">
        <v>84275</v>
      </c>
      <c r="B870" t="s">
        <v>274</v>
      </c>
      <c r="C870" s="31">
        <v>45950</v>
      </c>
      <c r="D870" t="s">
        <v>373</v>
      </c>
      <c r="E870" t="s">
        <v>374</v>
      </c>
      <c r="F870" t="s">
        <v>642</v>
      </c>
      <c r="G870" t="s">
        <v>643</v>
      </c>
      <c r="H870" t="s">
        <v>706</v>
      </c>
      <c r="I870" t="s">
        <v>707</v>
      </c>
      <c r="J870">
        <v>100</v>
      </c>
      <c r="K870">
        <v>613.4</v>
      </c>
      <c r="L870">
        <v>304.43218000000002</v>
      </c>
      <c r="M870">
        <v>123.54</v>
      </c>
      <c r="N870">
        <v>6.1340000000000003</v>
      </c>
      <c r="O870" s="32">
        <f t="shared" si="221"/>
        <v>489.85999999999996</v>
      </c>
      <c r="P870" s="32">
        <f t="shared" si="222"/>
        <v>185.42781999999994</v>
      </c>
      <c r="Q870">
        <v>764654</v>
      </c>
      <c r="R870" t="s">
        <v>312</v>
      </c>
      <c r="S870" t="s">
        <v>312</v>
      </c>
      <c r="T870" t="str">
        <f t="shared" si="223"/>
        <v>VEN</v>
      </c>
      <c r="U870" t="s">
        <v>313</v>
      </c>
      <c r="V870" s="33">
        <f t="shared" si="224"/>
        <v>613.4</v>
      </c>
      <c r="W870">
        <f t="shared" si="225"/>
        <v>100</v>
      </c>
      <c r="X870" s="33">
        <f t="shared" si="226"/>
        <v>489.85999999999996</v>
      </c>
      <c r="Y870" s="33">
        <f t="shared" si="227"/>
        <v>123.54</v>
      </c>
      <c r="Z870" s="45">
        <f t="shared" si="228"/>
        <v>0.26968995761330283</v>
      </c>
      <c r="AA870" s="33">
        <f t="shared" si="229"/>
        <v>165.42781999999994</v>
      </c>
      <c r="AB870" s="45">
        <f t="shared" si="230"/>
        <v>0.3377042828563262</v>
      </c>
      <c r="AC870" s="33">
        <f>IFERROR($X870/VLOOKUP(CONCATENATE("USD",C870),[1]GEINDICE!AR$1:AS$65536,2,0),"")</f>
        <v>91.101151178144335</v>
      </c>
      <c r="AD870" s="33">
        <f>IFERROR($AA870/VLOOKUP(CONCATENATE("USD",C870),[1]GEINDICE!AR$1:AS$65536,2,0),"")</f>
        <v>30.765248926000989</v>
      </c>
      <c r="AE870" s="33">
        <f>IFERROR($X870/VLOOKUP(CONCATENATE("EUR",C870),[1]GEINDICE!AR$1:AS$65536,2,0),"")</f>
        <v>78.158755484642995</v>
      </c>
      <c r="AF870" s="33">
        <f>IFERROR($AA870/VLOOKUP(CONCATENATE("EUR",C870),[1]GEINDICE!AR$1:AS$65536,2,0),"")</f>
        <v>26.394546469884315</v>
      </c>
      <c r="AG870" s="48" t="str">
        <f>VLOOKUP(E870,[1]Apresentação!AW$1:AX$65536,2,0)</f>
        <v xml:space="preserve">                    2 - LEATHER AUXILIARIES</v>
      </c>
      <c r="AH870" s="48" t="str">
        <f t="shared" si="231"/>
        <v xml:space="preserve">         5204000039 - NOVALTAN JD BR</v>
      </c>
      <c r="AI870" s="49" t="str">
        <f t="shared" si="232"/>
        <v xml:space="preserve">     L00281 - ICL BENEFICIAMENTO DE COUROS LTDA.</v>
      </c>
      <c r="AJ870" t="str">
        <f t="shared" si="233"/>
        <v xml:space="preserve">     90 - SALES</v>
      </c>
      <c r="AK870" t="str">
        <f t="shared" si="234"/>
        <v/>
      </c>
      <c r="AL870">
        <f t="shared" si="235"/>
        <v>10</v>
      </c>
      <c r="AM870" t="str">
        <f t="shared" si="236"/>
        <v>2025 10</v>
      </c>
      <c r="AN870" t="str">
        <f t="shared" si="237"/>
        <v xml:space="preserve">ICL </v>
      </c>
    </row>
    <row r="871" spans="1:40" x14ac:dyDescent="0.35">
      <c r="A871">
        <v>82942</v>
      </c>
      <c r="B871" t="s">
        <v>274</v>
      </c>
      <c r="C871" s="31">
        <v>45839</v>
      </c>
      <c r="D871" t="s">
        <v>373</v>
      </c>
      <c r="E871" t="s">
        <v>374</v>
      </c>
      <c r="F871" t="s">
        <v>642</v>
      </c>
      <c r="G871" t="s">
        <v>643</v>
      </c>
      <c r="H871" t="s">
        <v>706</v>
      </c>
      <c r="I871" t="s">
        <v>707</v>
      </c>
      <c r="J871">
        <v>50</v>
      </c>
      <c r="K871">
        <v>306.7</v>
      </c>
      <c r="L871">
        <v>155.98712</v>
      </c>
      <c r="M871">
        <v>61.77</v>
      </c>
      <c r="N871">
        <v>6.1340000000000003</v>
      </c>
      <c r="O871" s="32">
        <f t="shared" si="221"/>
        <v>244.92999999999998</v>
      </c>
      <c r="P871" s="32">
        <f t="shared" si="222"/>
        <v>88.942879999999974</v>
      </c>
      <c r="Q871">
        <v>742525</v>
      </c>
      <c r="R871" t="s">
        <v>312</v>
      </c>
      <c r="S871" t="s">
        <v>312</v>
      </c>
      <c r="T871" t="str">
        <f t="shared" si="223"/>
        <v>VEN</v>
      </c>
      <c r="U871" t="s">
        <v>437</v>
      </c>
      <c r="V871" s="33">
        <f t="shared" si="224"/>
        <v>306.7</v>
      </c>
      <c r="W871">
        <f t="shared" si="225"/>
        <v>50</v>
      </c>
      <c r="X871" s="33">
        <f t="shared" si="226"/>
        <v>244.92999999999998</v>
      </c>
      <c r="Y871" s="33">
        <f t="shared" si="227"/>
        <v>61.77</v>
      </c>
      <c r="Z871" s="45">
        <f t="shared" si="228"/>
        <v>0.25739445712422554</v>
      </c>
      <c r="AA871" s="33">
        <f t="shared" si="229"/>
        <v>78.942879999999974</v>
      </c>
      <c r="AB871" s="45">
        <f t="shared" si="230"/>
        <v>0.32230792471318326</v>
      </c>
      <c r="AC871" s="33">
        <f>IFERROR($X871/VLOOKUP(CONCATENATE("USD",C871),[1]GEINDICE!AR$1:AS$65536,2,0),"")</f>
        <v>44.932215516134349</v>
      </c>
      <c r="AD871" s="33">
        <f>IFERROR($AA871/VLOOKUP(CONCATENATE("USD",C871),[1]GEINDICE!AR$1:AS$65536,2,0),"")</f>
        <v>14.482009135770756</v>
      </c>
      <c r="AE871" s="33">
        <f>IFERROR($X871/VLOOKUP(CONCATENATE("EUR",C871),[1]GEINDICE!AR$1:AS$65536,2,0),"")</f>
        <v>38.155844965104684</v>
      </c>
      <c r="AF871" s="33">
        <f>IFERROR($AA871/VLOOKUP(CONCATENATE("EUR",C871),[1]GEINDICE!AR$1:AS$65536,2,0),"")</f>
        <v>12.297931206380854</v>
      </c>
      <c r="AG871" s="48" t="str">
        <f>VLOOKUP(E871,[1]Apresentação!AW$1:AX$65536,2,0)</f>
        <v xml:space="preserve">                    2 - LEATHER AUXILIARIES</v>
      </c>
      <c r="AH871" s="48" t="str">
        <f t="shared" si="231"/>
        <v xml:space="preserve">         5204000039 - NOVALTAN JD BR</v>
      </c>
      <c r="AI871" s="49" t="str">
        <f t="shared" si="232"/>
        <v xml:space="preserve">     L00281 - ICL BENEFICIAMENTO DE COUROS LTDA.</v>
      </c>
      <c r="AJ871" t="str">
        <f t="shared" si="233"/>
        <v xml:space="preserve">     90 - SALES</v>
      </c>
      <c r="AK871" t="str">
        <f t="shared" si="234"/>
        <v/>
      </c>
      <c r="AL871">
        <f t="shared" si="235"/>
        <v>7</v>
      </c>
      <c r="AM871" t="str">
        <f t="shared" si="236"/>
        <v>2025 7</v>
      </c>
      <c r="AN871" t="str">
        <f t="shared" si="237"/>
        <v xml:space="preserve">ICL </v>
      </c>
    </row>
    <row r="872" spans="1:40" x14ac:dyDescent="0.35">
      <c r="A872">
        <v>83068</v>
      </c>
      <c r="B872" t="s">
        <v>274</v>
      </c>
      <c r="C872" s="31">
        <v>45849</v>
      </c>
      <c r="D872" t="s">
        <v>373</v>
      </c>
      <c r="E872" t="s">
        <v>374</v>
      </c>
      <c r="F872" t="s">
        <v>435</v>
      </c>
      <c r="G872" t="s">
        <v>436</v>
      </c>
      <c r="H872" t="s">
        <v>706</v>
      </c>
      <c r="I872" t="s">
        <v>707</v>
      </c>
      <c r="J872">
        <v>1000</v>
      </c>
      <c r="K872">
        <v>8059.7</v>
      </c>
      <c r="L872">
        <v>3119.7424900000001</v>
      </c>
      <c r="M872">
        <v>1623.24</v>
      </c>
      <c r="N872">
        <v>8.0597000000000012</v>
      </c>
      <c r="O872" s="32">
        <f t="shared" si="221"/>
        <v>6436.46</v>
      </c>
      <c r="P872" s="32">
        <f t="shared" si="222"/>
        <v>3316.7175099999999</v>
      </c>
      <c r="Q872">
        <v>743552</v>
      </c>
      <c r="R872" t="s">
        <v>312</v>
      </c>
      <c r="S872" t="s">
        <v>312</v>
      </c>
      <c r="T872" t="str">
        <f t="shared" si="223"/>
        <v>VEN</v>
      </c>
      <c r="U872" t="s">
        <v>437</v>
      </c>
      <c r="V872" s="33">
        <f t="shared" si="224"/>
        <v>8059.7</v>
      </c>
      <c r="W872">
        <f t="shared" si="225"/>
        <v>1000</v>
      </c>
      <c r="X872" s="33">
        <f t="shared" si="226"/>
        <v>6436.46</v>
      </c>
      <c r="Y872" s="33">
        <f t="shared" si="227"/>
        <v>1623.24</v>
      </c>
      <c r="Z872" s="45">
        <f t="shared" si="228"/>
        <v>0.38670391081553906</v>
      </c>
      <c r="AA872" s="33">
        <f t="shared" si="229"/>
        <v>3116.7175099999999</v>
      </c>
      <c r="AB872" s="45">
        <f t="shared" si="230"/>
        <v>0.48422852157863172</v>
      </c>
      <c r="AC872" s="33">
        <f>IFERROR($X872/VLOOKUP(CONCATENATE("USD",C872),[1]GEINDICE!AR$1:AS$65536,2,0),"")</f>
        <v>1155.1021140662574</v>
      </c>
      <c r="AD872" s="33">
        <f>IFERROR($AA872/VLOOKUP(CONCATENATE("USD",C872),[1]GEINDICE!AR$1:AS$65536,2,0),"")</f>
        <v>559.33338896665589</v>
      </c>
      <c r="AE872" s="33">
        <f>IFERROR($X872/VLOOKUP(CONCATENATE("EUR",C872),[1]GEINDICE!AR$1:AS$65536,2,0),"")</f>
        <v>987.52032894534966</v>
      </c>
      <c r="AF872" s="33">
        <f>IFERROR($AA872/VLOOKUP(CONCATENATE("EUR",C872),[1]GEINDICE!AR$1:AS$65536,2,0),"")</f>
        <v>478.18550891405073</v>
      </c>
      <c r="AG872" s="48" t="str">
        <f>VLOOKUP(E872,[1]Apresentação!AW$1:AX$65536,2,0)</f>
        <v xml:space="preserve">                    2 - LEATHER AUXILIARIES</v>
      </c>
      <c r="AH872" s="48" t="str">
        <f t="shared" si="231"/>
        <v xml:space="preserve">         5204000039 - NOVALTAN JD BR</v>
      </c>
      <c r="AI872" s="49" t="str">
        <f t="shared" si="232"/>
        <v xml:space="preserve">     L00024 - FUGA S/A</v>
      </c>
      <c r="AJ872" t="str">
        <f t="shared" si="233"/>
        <v xml:space="preserve">     90 - SALES</v>
      </c>
      <c r="AK872" t="str">
        <f t="shared" si="234"/>
        <v/>
      </c>
      <c r="AL872">
        <f t="shared" si="235"/>
        <v>7</v>
      </c>
      <c r="AM872" t="str">
        <f t="shared" si="236"/>
        <v>2025 7</v>
      </c>
      <c r="AN872" t="str">
        <f t="shared" si="237"/>
        <v xml:space="preserve">FUGA </v>
      </c>
    </row>
    <row r="873" spans="1:40" x14ac:dyDescent="0.35">
      <c r="A873">
        <v>83087</v>
      </c>
      <c r="B873" t="s">
        <v>274</v>
      </c>
      <c r="C873" s="31">
        <v>45849</v>
      </c>
      <c r="D873" t="s">
        <v>373</v>
      </c>
      <c r="E873" t="s">
        <v>374</v>
      </c>
      <c r="F873" t="s">
        <v>704</v>
      </c>
      <c r="G873" t="s">
        <v>705</v>
      </c>
      <c r="H873" t="s">
        <v>706</v>
      </c>
      <c r="I873" t="s">
        <v>707</v>
      </c>
      <c r="J873">
        <v>1000</v>
      </c>
      <c r="K873">
        <v>9257.31</v>
      </c>
      <c r="L873">
        <v>3119.7424900000001</v>
      </c>
      <c r="M873">
        <v>1864.44</v>
      </c>
      <c r="N873">
        <v>9.2573100000000004</v>
      </c>
      <c r="O873" s="32">
        <f t="shared" si="221"/>
        <v>7392.869999999999</v>
      </c>
      <c r="P873" s="32">
        <f t="shared" si="222"/>
        <v>4273.1275099999984</v>
      </c>
      <c r="Q873">
        <v>743609</v>
      </c>
      <c r="R873" t="s">
        <v>312</v>
      </c>
      <c r="S873" t="s">
        <v>312</v>
      </c>
      <c r="T873" t="str">
        <f t="shared" si="223"/>
        <v>VEN</v>
      </c>
      <c r="U873" t="s">
        <v>437</v>
      </c>
      <c r="V873" s="33">
        <f t="shared" si="224"/>
        <v>9257.31</v>
      </c>
      <c r="W873">
        <f t="shared" si="225"/>
        <v>1000</v>
      </c>
      <c r="X873" s="33">
        <f t="shared" si="226"/>
        <v>7392.869999999999</v>
      </c>
      <c r="Y873" s="33">
        <f t="shared" si="227"/>
        <v>1864.44</v>
      </c>
      <c r="Z873" s="45">
        <f t="shared" si="228"/>
        <v>0.43999039785855704</v>
      </c>
      <c r="AA873" s="33">
        <f t="shared" si="229"/>
        <v>4073.1275099999984</v>
      </c>
      <c r="AB873" s="45">
        <f t="shared" si="230"/>
        <v>0.55095348761712282</v>
      </c>
      <c r="AC873" s="33">
        <f>IFERROR($X873/VLOOKUP(CONCATENATE("USD",C873),[1]GEINDICE!AR$1:AS$65536,2,0),"")</f>
        <v>1326.7416819209645</v>
      </c>
      <c r="AD873" s="33">
        <f>IFERROR($AA873/VLOOKUP(CONCATENATE("USD",C873),[1]GEINDICE!AR$1:AS$65536,2,0),"")</f>
        <v>730.9729568213628</v>
      </c>
      <c r="AE873" s="33">
        <f>IFERROR($X873/VLOOKUP(CONCATENATE("EUR",C873),[1]GEINDICE!AR$1:AS$65536,2,0),"")</f>
        <v>1134.258492129246</v>
      </c>
      <c r="AF873" s="33">
        <f>IFERROR($AA873/VLOOKUP(CONCATENATE("EUR",C873),[1]GEINDICE!AR$1:AS$65536,2,0),"")</f>
        <v>624.92367209794691</v>
      </c>
      <c r="AG873" s="48" t="str">
        <f>VLOOKUP(E873,[1]Apresentação!AW$1:AX$65536,2,0)</f>
        <v xml:space="preserve">                    2 - LEATHER AUXILIARIES</v>
      </c>
      <c r="AH873" s="48" t="str">
        <f t="shared" si="231"/>
        <v xml:space="preserve">         5204000039 - NOVALTAN JD BR</v>
      </c>
      <c r="AI873" s="49" t="str">
        <f t="shared" si="232"/>
        <v xml:space="preserve">     L00242 - CBC COUROS E ACABAMENTOS LTDA</v>
      </c>
      <c r="AJ873" t="str">
        <f t="shared" si="233"/>
        <v xml:space="preserve">     90 - SALES</v>
      </c>
      <c r="AK873" t="str">
        <f t="shared" si="234"/>
        <v/>
      </c>
      <c r="AL873">
        <f t="shared" si="235"/>
        <v>7</v>
      </c>
      <c r="AM873" t="str">
        <f t="shared" si="236"/>
        <v>2025 7</v>
      </c>
      <c r="AN873" t="str">
        <f t="shared" si="237"/>
        <v xml:space="preserve">CBC </v>
      </c>
    </row>
    <row r="874" spans="1:40" x14ac:dyDescent="0.35">
      <c r="A874">
        <v>82397</v>
      </c>
      <c r="B874" t="s">
        <v>274</v>
      </c>
      <c r="C874" s="31">
        <v>45790</v>
      </c>
      <c r="D874" t="s">
        <v>373</v>
      </c>
      <c r="E874" t="s">
        <v>374</v>
      </c>
      <c r="F874" t="s">
        <v>435</v>
      </c>
      <c r="G874" t="s">
        <v>436</v>
      </c>
      <c r="H874" t="s">
        <v>706</v>
      </c>
      <c r="I874" t="s">
        <v>707</v>
      </c>
      <c r="J874">
        <v>1000</v>
      </c>
      <c r="K874">
        <v>7614.1500000000005</v>
      </c>
      <c r="L874">
        <v>3021.4338499999999</v>
      </c>
      <c r="M874">
        <v>1533.5</v>
      </c>
      <c r="N874">
        <v>7.6141499999999995</v>
      </c>
      <c r="O874" s="32">
        <f t="shared" si="221"/>
        <v>6080.6500000000005</v>
      </c>
      <c r="P874" s="32">
        <f t="shared" si="222"/>
        <v>3059.2161500000007</v>
      </c>
      <c r="Q874">
        <v>738583</v>
      </c>
      <c r="R874" t="s">
        <v>312</v>
      </c>
      <c r="S874" t="s">
        <v>312</v>
      </c>
      <c r="T874" t="str">
        <f t="shared" si="223"/>
        <v>VEN</v>
      </c>
      <c r="U874" t="s">
        <v>313</v>
      </c>
      <c r="V874" s="33">
        <f t="shared" si="224"/>
        <v>7614.1500000000005</v>
      </c>
      <c r="W874">
        <f t="shared" si="225"/>
        <v>1000</v>
      </c>
      <c r="X874" s="33">
        <f t="shared" si="226"/>
        <v>6080.6500000000005</v>
      </c>
      <c r="Y874" s="33">
        <f t="shared" si="227"/>
        <v>1533.5</v>
      </c>
      <c r="Z874" s="45">
        <f t="shared" si="228"/>
        <v>0.37551350446208709</v>
      </c>
      <c r="AA874" s="33">
        <f t="shared" si="229"/>
        <v>2859.2161500000007</v>
      </c>
      <c r="AB874" s="45">
        <f t="shared" si="230"/>
        <v>0.47021554439081353</v>
      </c>
      <c r="AC874" s="33">
        <f>IFERROR($X874/VLOOKUP(CONCATENATE("USD",C874),[1]GEINDICE!AR$1:AS$65536,2,0),"")</f>
        <v>1080.7738793501833</v>
      </c>
      <c r="AD874" s="33">
        <f>IFERROR($AA874/VLOOKUP(CONCATENATE("USD",C874),[1]GEINDICE!AR$1:AS$65536,2,0),"")</f>
        <v>508.19667804201782</v>
      </c>
      <c r="AE874" s="33">
        <f>IFERROR($X874/VLOOKUP(CONCATENATE("EUR",C874),[1]GEINDICE!AR$1:AS$65536,2,0),"")</f>
        <v>967.05524984891372</v>
      </c>
      <c r="AF874" s="33">
        <f>IFERROR($AA874/VLOOKUP(CONCATENATE("EUR",C874),[1]GEINDICE!AR$1:AS$65536,2,0),"")</f>
        <v>454.7244107637012</v>
      </c>
      <c r="AG874" s="48" t="str">
        <f>VLOOKUP(E874,[1]Apresentação!AW$1:AX$65536,2,0)</f>
        <v xml:space="preserve">                    2 - LEATHER AUXILIARIES</v>
      </c>
      <c r="AH874" s="48" t="str">
        <f t="shared" si="231"/>
        <v xml:space="preserve">         5204000039 - NOVALTAN JD BR</v>
      </c>
      <c r="AI874" s="49" t="str">
        <f t="shared" si="232"/>
        <v xml:space="preserve">     L00024 - FUGA S/A</v>
      </c>
      <c r="AJ874" t="str">
        <f t="shared" si="233"/>
        <v xml:space="preserve">     90 - SALES</v>
      </c>
      <c r="AK874" t="str">
        <f t="shared" si="234"/>
        <v/>
      </c>
      <c r="AL874">
        <f t="shared" si="235"/>
        <v>5</v>
      </c>
      <c r="AM874" t="str">
        <f t="shared" si="236"/>
        <v>2025 5</v>
      </c>
      <c r="AN874" t="str">
        <f t="shared" si="237"/>
        <v xml:space="preserve">FUGA </v>
      </c>
    </row>
    <row r="875" spans="1:40" x14ac:dyDescent="0.35">
      <c r="A875">
        <v>83051</v>
      </c>
      <c r="B875" t="s">
        <v>274</v>
      </c>
      <c r="C875" s="31">
        <v>45848</v>
      </c>
      <c r="D875" t="s">
        <v>373</v>
      </c>
      <c r="E875" t="s">
        <v>374</v>
      </c>
      <c r="F875" t="s">
        <v>451</v>
      </c>
      <c r="G875" t="s">
        <v>452</v>
      </c>
      <c r="H875" t="s">
        <v>706</v>
      </c>
      <c r="I875" t="s">
        <v>707</v>
      </c>
      <c r="J875">
        <v>200</v>
      </c>
      <c r="K875">
        <v>2218.91</v>
      </c>
      <c r="L875">
        <v>623.94849999999997</v>
      </c>
      <c r="M875">
        <v>446.89</v>
      </c>
      <c r="N875">
        <v>11.09454</v>
      </c>
      <c r="O875" s="32">
        <f t="shared" si="221"/>
        <v>1772.02</v>
      </c>
      <c r="P875" s="32">
        <f t="shared" si="222"/>
        <v>1148.0715</v>
      </c>
      <c r="Q875">
        <v>743439</v>
      </c>
      <c r="R875" t="s">
        <v>312</v>
      </c>
      <c r="S875" t="s">
        <v>312</v>
      </c>
      <c r="T875" t="str">
        <f t="shared" si="223"/>
        <v>VEN</v>
      </c>
      <c r="U875" t="s">
        <v>313</v>
      </c>
      <c r="V875" s="33">
        <f t="shared" si="224"/>
        <v>2218.91</v>
      </c>
      <c r="W875">
        <f t="shared" si="225"/>
        <v>200</v>
      </c>
      <c r="X875" s="33">
        <f t="shared" si="226"/>
        <v>1772.02</v>
      </c>
      <c r="Y875" s="33">
        <f t="shared" si="227"/>
        <v>446.89</v>
      </c>
      <c r="Z875" s="45">
        <f t="shared" si="228"/>
        <v>0.49937649566679138</v>
      </c>
      <c r="AA875" s="33">
        <f t="shared" si="229"/>
        <v>1108.0715</v>
      </c>
      <c r="AB875" s="45">
        <f t="shared" si="230"/>
        <v>0.62531545919346287</v>
      </c>
      <c r="AC875" s="33">
        <f>IFERROR($X875/VLOOKUP(CONCATENATE("USD",C875),[1]GEINDICE!AR$1:AS$65536,2,0),"")</f>
        <v>319.66878934930452</v>
      </c>
      <c r="AD875" s="33">
        <f>IFERROR($AA875/VLOOKUP(CONCATENATE("USD",C875),[1]GEINDICE!AR$1:AS$65536,2,0),"")</f>
        <v>199.89383580177872</v>
      </c>
      <c r="AE875" s="33">
        <f>IFERROR($X875/VLOOKUP(CONCATENATE("EUR",C875),[1]GEINDICE!AR$1:AS$65536,2,0),"")</f>
        <v>273.47675782455707</v>
      </c>
      <c r="AF875" s="33">
        <f>IFERROR($AA875/VLOOKUP(CONCATENATE("EUR",C875),[1]GEINDICE!AR$1:AS$65536,2,0),"")</f>
        <v>171.00924439780232</v>
      </c>
      <c r="AG875" s="48" t="str">
        <f>VLOOKUP(E875,[1]Apresentação!AW$1:AX$65536,2,0)</f>
        <v xml:space="preserve">                    2 - LEATHER AUXILIARIES</v>
      </c>
      <c r="AH875" s="48" t="str">
        <f t="shared" si="231"/>
        <v xml:space="preserve">         5204000039 - NOVALTAN JD BR</v>
      </c>
      <c r="AI875" s="49" t="str">
        <f t="shared" si="232"/>
        <v xml:space="preserve">     L00040 - CURTUME SULINO LTDA</v>
      </c>
      <c r="AJ875" t="str">
        <f t="shared" si="233"/>
        <v xml:space="preserve">     90 - SALES</v>
      </c>
      <c r="AK875" t="str">
        <f t="shared" si="234"/>
        <v/>
      </c>
      <c r="AL875">
        <f t="shared" si="235"/>
        <v>7</v>
      </c>
      <c r="AM875" t="str">
        <f t="shared" si="236"/>
        <v>2025 7</v>
      </c>
      <c r="AN875" t="str">
        <f t="shared" si="237"/>
        <v xml:space="preserve">CURTUME </v>
      </c>
    </row>
    <row r="876" spans="1:40" x14ac:dyDescent="0.35">
      <c r="A876">
        <v>83338</v>
      </c>
      <c r="B876" t="s">
        <v>274</v>
      </c>
      <c r="C876" s="31">
        <v>45869</v>
      </c>
      <c r="D876" t="s">
        <v>373</v>
      </c>
      <c r="E876" t="s">
        <v>374</v>
      </c>
      <c r="F876" t="s">
        <v>435</v>
      </c>
      <c r="G876" t="s">
        <v>436</v>
      </c>
      <c r="H876" t="s">
        <v>706</v>
      </c>
      <c r="I876" t="s">
        <v>707</v>
      </c>
      <c r="J876">
        <v>1000</v>
      </c>
      <c r="K876">
        <v>8195.7999999999993</v>
      </c>
      <c r="L876">
        <v>3119.7424999999998</v>
      </c>
      <c r="M876">
        <v>1650.64</v>
      </c>
      <c r="N876">
        <v>8.1958000000000002</v>
      </c>
      <c r="O876" s="32">
        <f t="shared" si="221"/>
        <v>6545.1599999999989</v>
      </c>
      <c r="P876" s="32">
        <f t="shared" si="222"/>
        <v>3425.4174999999991</v>
      </c>
      <c r="Q876">
        <v>746539</v>
      </c>
      <c r="R876" t="s">
        <v>312</v>
      </c>
      <c r="S876" t="s">
        <v>312</v>
      </c>
      <c r="T876" t="str">
        <f t="shared" si="223"/>
        <v>VEN</v>
      </c>
      <c r="U876" t="s">
        <v>313</v>
      </c>
      <c r="V876" s="33">
        <f t="shared" si="224"/>
        <v>8195.7999999999993</v>
      </c>
      <c r="W876">
        <f t="shared" si="225"/>
        <v>1000</v>
      </c>
      <c r="X876" s="33">
        <f t="shared" si="226"/>
        <v>6545.1599999999989</v>
      </c>
      <c r="Y876" s="33">
        <f t="shared" si="227"/>
        <v>1650.64</v>
      </c>
      <c r="Z876" s="45">
        <f t="shared" si="228"/>
        <v>0.39354516947704915</v>
      </c>
      <c r="AA876" s="33">
        <f t="shared" si="229"/>
        <v>3225.4174999999991</v>
      </c>
      <c r="AB876" s="45">
        <f t="shared" si="230"/>
        <v>0.49279429379877643</v>
      </c>
      <c r="AC876" s="33">
        <f>IFERROR($X876/VLOOKUP(CONCATENATE("USD",C876),[1]GEINDICE!AR$1:AS$65536,2,0),"")</f>
        <v>1168.0693864439445</v>
      </c>
      <c r="AD876" s="33">
        <f>IFERROR($AA876/VLOOKUP(CONCATENATE("USD",C876),[1]GEINDICE!AR$1:AS$65536,2,0),"")</f>
        <v>575.61792840061366</v>
      </c>
      <c r="AE876" s="33">
        <f>IFERROR($X876/VLOOKUP(CONCATENATE("EUR",C876),[1]GEINDICE!AR$1:AS$65536,2,0),"")</f>
        <v>1022.0743933289607</v>
      </c>
      <c r="AF876" s="33">
        <f>IFERROR($AA876/VLOOKUP(CONCATENATE("EUR",C876),[1]GEINDICE!AR$1:AS$65536,2,0),"")</f>
        <v>503.67242887035803</v>
      </c>
      <c r="AG876" s="48" t="str">
        <f>VLOOKUP(E876,[1]Apresentação!AW$1:AX$65536,2,0)</f>
        <v xml:space="preserve">                    2 - LEATHER AUXILIARIES</v>
      </c>
      <c r="AH876" s="48" t="str">
        <f t="shared" si="231"/>
        <v xml:space="preserve">         5204000039 - NOVALTAN JD BR</v>
      </c>
      <c r="AI876" s="49" t="str">
        <f t="shared" si="232"/>
        <v xml:space="preserve">     L00024 - FUGA S/A</v>
      </c>
      <c r="AJ876" t="str">
        <f t="shared" si="233"/>
        <v xml:space="preserve">     90 - SALES</v>
      </c>
      <c r="AK876" t="str">
        <f t="shared" si="234"/>
        <v/>
      </c>
      <c r="AL876">
        <f t="shared" si="235"/>
        <v>7</v>
      </c>
      <c r="AM876" t="str">
        <f t="shared" si="236"/>
        <v>2025 7</v>
      </c>
      <c r="AN876" t="str">
        <f t="shared" si="237"/>
        <v xml:space="preserve">FUGA </v>
      </c>
    </row>
    <row r="877" spans="1:40" x14ac:dyDescent="0.35">
      <c r="A877">
        <v>82884</v>
      </c>
      <c r="B877" t="s">
        <v>274</v>
      </c>
      <c r="C877" s="31">
        <v>45834</v>
      </c>
      <c r="D877" t="s">
        <v>373</v>
      </c>
      <c r="E877" t="s">
        <v>374</v>
      </c>
      <c r="F877" t="s">
        <v>427</v>
      </c>
      <c r="G877" t="s">
        <v>428</v>
      </c>
      <c r="H877" t="s">
        <v>706</v>
      </c>
      <c r="I877" t="s">
        <v>707</v>
      </c>
      <c r="J877">
        <v>225</v>
      </c>
      <c r="K877">
        <v>1598.79</v>
      </c>
      <c r="L877">
        <v>701.94205999999997</v>
      </c>
      <c r="M877">
        <v>321.99</v>
      </c>
      <c r="N877">
        <v>7.1057399999999999</v>
      </c>
      <c r="O877" s="32">
        <f t="shared" si="221"/>
        <v>1276.8</v>
      </c>
      <c r="P877" s="32">
        <f t="shared" si="222"/>
        <v>574.85793999999999</v>
      </c>
      <c r="Q877">
        <v>742057</v>
      </c>
      <c r="R877" t="s">
        <v>312</v>
      </c>
      <c r="S877" t="s">
        <v>312</v>
      </c>
      <c r="T877" t="str">
        <f t="shared" si="223"/>
        <v>VEN</v>
      </c>
      <c r="U877" t="s">
        <v>313</v>
      </c>
      <c r="V877" s="33">
        <f t="shared" si="224"/>
        <v>1598.79</v>
      </c>
      <c r="W877">
        <f t="shared" si="225"/>
        <v>225</v>
      </c>
      <c r="X877" s="33">
        <f t="shared" si="226"/>
        <v>1276.8</v>
      </c>
      <c r="Y877" s="33">
        <f t="shared" si="227"/>
        <v>321.99</v>
      </c>
      <c r="Z877" s="45">
        <f t="shared" si="228"/>
        <v>0.33141184270604646</v>
      </c>
      <c r="AA877" s="33">
        <f t="shared" si="229"/>
        <v>529.85793999999999</v>
      </c>
      <c r="AB877" s="45">
        <f t="shared" si="230"/>
        <v>0.4149889880952381</v>
      </c>
      <c r="AC877" s="33">
        <f>IFERROR($X877/VLOOKUP(CONCATENATE("USD",C877),[1]GEINDICE!AR$1:AS$65536,2,0),"")</f>
        <v>231.53504397497505</v>
      </c>
      <c r="AD877" s="33">
        <f>IFERROR($AA877/VLOOKUP(CONCATENATE("USD",C877),[1]GEINDICE!AR$1:AS$65536,2,0),"")</f>
        <v>96.08449360776136</v>
      </c>
      <c r="AE877" s="33">
        <f>IFERROR($X877/VLOOKUP(CONCATENATE("EUR",C877),[1]GEINDICE!AR$1:AS$65536,2,0),"")</f>
        <v>197.60729265008587</v>
      </c>
      <c r="AF877" s="33">
        <f>IFERROR($AA877/VLOOKUP(CONCATENATE("EUR",C877),[1]GEINDICE!AR$1:AS$65536,2,0),"")</f>
        <v>82.004850417098723</v>
      </c>
      <c r="AG877" s="48" t="str">
        <f>VLOOKUP(E877,[1]Apresentação!AW$1:AX$65536,2,0)</f>
        <v xml:space="preserve">                    2 - LEATHER AUXILIARIES</v>
      </c>
      <c r="AH877" s="48" t="str">
        <f t="shared" si="231"/>
        <v xml:space="preserve">         5204000039 - NOVALTAN JD BR</v>
      </c>
      <c r="AI877" s="49" t="str">
        <f t="shared" si="232"/>
        <v xml:space="preserve">     L00258 - CORTUME KRUMENAUER SA</v>
      </c>
      <c r="AJ877" t="str">
        <f t="shared" si="233"/>
        <v xml:space="preserve">     90 - SALES</v>
      </c>
      <c r="AK877" t="str">
        <f t="shared" si="234"/>
        <v/>
      </c>
      <c r="AL877">
        <f t="shared" si="235"/>
        <v>6</v>
      </c>
      <c r="AM877" t="str">
        <f t="shared" si="236"/>
        <v>2025 6</v>
      </c>
      <c r="AN877" t="str">
        <f t="shared" si="237"/>
        <v xml:space="preserve">CORTUME </v>
      </c>
    </row>
    <row r="878" spans="1:40" x14ac:dyDescent="0.35">
      <c r="A878">
        <v>82518</v>
      </c>
      <c r="B878" t="s">
        <v>274</v>
      </c>
      <c r="C878" s="31">
        <v>45800</v>
      </c>
      <c r="D878" t="s">
        <v>373</v>
      </c>
      <c r="E878" t="s">
        <v>374</v>
      </c>
      <c r="F878" t="s">
        <v>642</v>
      </c>
      <c r="G878" t="s">
        <v>643</v>
      </c>
      <c r="H878" t="s">
        <v>706</v>
      </c>
      <c r="I878" t="s">
        <v>707</v>
      </c>
      <c r="J878">
        <v>50</v>
      </c>
      <c r="K878">
        <v>306.7</v>
      </c>
      <c r="L878">
        <v>151.07168999999999</v>
      </c>
      <c r="M878">
        <v>61.77</v>
      </c>
      <c r="N878">
        <v>6.1340000000000003</v>
      </c>
      <c r="O878" s="32">
        <f t="shared" si="221"/>
        <v>244.92999999999998</v>
      </c>
      <c r="P878" s="32">
        <f t="shared" si="222"/>
        <v>93.858309999999989</v>
      </c>
      <c r="Q878">
        <v>739415</v>
      </c>
      <c r="R878" t="s">
        <v>312</v>
      </c>
      <c r="S878" t="s">
        <v>312</v>
      </c>
      <c r="T878" t="str">
        <f t="shared" si="223"/>
        <v>VEN</v>
      </c>
      <c r="U878" t="s">
        <v>313</v>
      </c>
      <c r="V878" s="33">
        <f t="shared" si="224"/>
        <v>306.7</v>
      </c>
      <c r="W878">
        <f t="shared" si="225"/>
        <v>50</v>
      </c>
      <c r="X878" s="33">
        <f t="shared" si="226"/>
        <v>244.92999999999998</v>
      </c>
      <c r="Y878" s="33">
        <f t="shared" si="227"/>
        <v>61.77</v>
      </c>
      <c r="Z878" s="45">
        <f t="shared" si="228"/>
        <v>0.27342129116400388</v>
      </c>
      <c r="AA878" s="33">
        <f t="shared" si="229"/>
        <v>83.858309999999989</v>
      </c>
      <c r="AB878" s="45">
        <f t="shared" si="230"/>
        <v>0.34237663822316577</v>
      </c>
      <c r="AC878" s="33">
        <f>IFERROR($X878/VLOOKUP(CONCATENATE("USD",C878),[1]GEINDICE!AR$1:AS$65536,2,0),"")</f>
        <v>43.021499332537054</v>
      </c>
      <c r="AD878" s="33">
        <f>IFERROR($AA878/VLOOKUP(CONCATENATE("USD",C878),[1]GEINDICE!AR$1:AS$65536,2,0),"")</f>
        <v>14.729556312794209</v>
      </c>
      <c r="AE878" s="33">
        <f>IFERROR($X878/VLOOKUP(CONCATENATE("EUR",C878),[1]GEINDICE!AR$1:AS$65536,2,0),"")</f>
        <v>37.90429911170262</v>
      </c>
      <c r="AF878" s="33">
        <f>IFERROR($AA878/VLOOKUP(CONCATENATE("EUR",C878),[1]GEINDICE!AR$1:AS$65536,2,0),"")</f>
        <v>12.977546504070071</v>
      </c>
      <c r="AG878" s="48" t="str">
        <f>VLOOKUP(E878,[1]Apresentação!AW$1:AX$65536,2,0)</f>
        <v xml:space="preserve">                    2 - LEATHER AUXILIARIES</v>
      </c>
      <c r="AH878" s="48" t="str">
        <f t="shared" si="231"/>
        <v xml:space="preserve">         5204000039 - NOVALTAN JD BR</v>
      </c>
      <c r="AI878" s="49" t="str">
        <f t="shared" si="232"/>
        <v xml:space="preserve">     L00281 - ICL BENEFICIAMENTO DE COUROS LTDA.</v>
      </c>
      <c r="AJ878" t="str">
        <f t="shared" si="233"/>
        <v xml:space="preserve">     90 - SALES</v>
      </c>
      <c r="AK878" t="str">
        <f t="shared" si="234"/>
        <v/>
      </c>
      <c r="AL878">
        <f t="shared" si="235"/>
        <v>5</v>
      </c>
      <c r="AM878" t="str">
        <f t="shared" si="236"/>
        <v>2025 5</v>
      </c>
      <c r="AN878" t="str">
        <f t="shared" si="237"/>
        <v xml:space="preserve">ICL </v>
      </c>
    </row>
    <row r="879" spans="1:40" x14ac:dyDescent="0.35">
      <c r="A879">
        <v>84049</v>
      </c>
      <c r="B879" t="s">
        <v>274</v>
      </c>
      <c r="C879" s="31">
        <v>45930</v>
      </c>
      <c r="D879" t="s">
        <v>373</v>
      </c>
      <c r="E879" t="s">
        <v>374</v>
      </c>
      <c r="F879" t="s">
        <v>451</v>
      </c>
      <c r="G879" t="s">
        <v>452</v>
      </c>
      <c r="H879" t="s">
        <v>706</v>
      </c>
      <c r="I879" t="s">
        <v>707</v>
      </c>
      <c r="J879">
        <v>100</v>
      </c>
      <c r="K879">
        <v>1081.08</v>
      </c>
      <c r="L879">
        <v>301.08981999999997</v>
      </c>
      <c r="M879">
        <v>217.73</v>
      </c>
      <c r="N879">
        <v>10.81081</v>
      </c>
      <c r="O879" s="32">
        <f t="shared" si="221"/>
        <v>863.34999999999991</v>
      </c>
      <c r="P879" s="32">
        <f t="shared" si="222"/>
        <v>562.26017999999999</v>
      </c>
      <c r="Q879">
        <v>762839</v>
      </c>
      <c r="R879" t="s">
        <v>312</v>
      </c>
      <c r="S879" t="s">
        <v>312</v>
      </c>
      <c r="T879" t="str">
        <f t="shared" si="223"/>
        <v>VEN</v>
      </c>
      <c r="U879" t="s">
        <v>313</v>
      </c>
      <c r="V879" s="33">
        <f t="shared" si="224"/>
        <v>1081.08</v>
      </c>
      <c r="W879">
        <f t="shared" si="225"/>
        <v>100</v>
      </c>
      <c r="X879" s="33">
        <f t="shared" si="226"/>
        <v>863.34999999999991</v>
      </c>
      <c r="Y879" s="33">
        <f t="shared" si="227"/>
        <v>217.73</v>
      </c>
      <c r="Z879" s="45">
        <f t="shared" si="228"/>
        <v>0.5015911680911681</v>
      </c>
      <c r="AA879" s="33">
        <f t="shared" si="229"/>
        <v>542.26017999999999</v>
      </c>
      <c r="AB879" s="45">
        <f t="shared" si="230"/>
        <v>0.62808846933456886</v>
      </c>
      <c r="AC879" s="33">
        <f>IFERROR($X879/VLOOKUP(CONCATENATE("USD",C879),[1]GEINDICE!AR$1:AS$65536,2,0),"")</f>
        <v>162.32655210017671</v>
      </c>
      <c r="AD879" s="33">
        <f>IFERROR($AA879/VLOOKUP(CONCATENATE("USD",C879),[1]GEINDICE!AR$1:AS$65536,2,0),"")</f>
        <v>101.95543564095814</v>
      </c>
      <c r="AE879" s="33">
        <f>IFERROR($X879/VLOOKUP(CONCATENATE("EUR",C879),[1]GEINDICE!AR$1:AS$65536,2,0),"")</f>
        <v>138.32633703976668</v>
      </c>
      <c r="AF879" s="33">
        <f>IFERROR($AA879/VLOOKUP(CONCATENATE("EUR",C879),[1]GEINDICE!AR$1:AS$65536,2,0),"")</f>
        <v>86.881177299964747</v>
      </c>
      <c r="AG879" s="48" t="str">
        <f>VLOOKUP(E879,[1]Apresentação!AW$1:AX$65536,2,0)</f>
        <v xml:space="preserve">                    2 - LEATHER AUXILIARIES</v>
      </c>
      <c r="AH879" s="48" t="str">
        <f t="shared" si="231"/>
        <v xml:space="preserve">         5204000039 - NOVALTAN JD BR</v>
      </c>
      <c r="AI879" s="49" t="str">
        <f t="shared" si="232"/>
        <v xml:space="preserve">     L00040 - CURTUME SULINO LTDA</v>
      </c>
      <c r="AJ879" t="str">
        <f t="shared" si="233"/>
        <v xml:space="preserve">     90 - SALES</v>
      </c>
      <c r="AK879" t="str">
        <f t="shared" si="234"/>
        <v/>
      </c>
      <c r="AL879">
        <f t="shared" si="235"/>
        <v>9</v>
      </c>
      <c r="AM879" t="str">
        <f t="shared" si="236"/>
        <v>2025 9</v>
      </c>
      <c r="AN879" t="str">
        <f t="shared" si="237"/>
        <v xml:space="preserve">CURTUME </v>
      </c>
    </row>
    <row r="880" spans="1:40" x14ac:dyDescent="0.35">
      <c r="A880">
        <v>84287</v>
      </c>
      <c r="B880" t="s">
        <v>274</v>
      </c>
      <c r="C880" s="31">
        <v>45950</v>
      </c>
      <c r="D880" t="s">
        <v>373</v>
      </c>
      <c r="E880" t="s">
        <v>374</v>
      </c>
      <c r="F880" t="s">
        <v>435</v>
      </c>
      <c r="G880" t="s">
        <v>436</v>
      </c>
      <c r="H880" t="s">
        <v>706</v>
      </c>
      <c r="I880" t="s">
        <v>707</v>
      </c>
      <c r="J880">
        <v>1000</v>
      </c>
      <c r="K880">
        <v>7792.39</v>
      </c>
      <c r="L880">
        <v>3044.3218400000001</v>
      </c>
      <c r="M880">
        <v>1569.4</v>
      </c>
      <c r="N880">
        <v>7.7923899999999993</v>
      </c>
      <c r="O880" s="32">
        <f t="shared" si="221"/>
        <v>6222.99</v>
      </c>
      <c r="P880" s="32">
        <f t="shared" si="222"/>
        <v>3178.6681599999997</v>
      </c>
      <c r="Q880">
        <v>764687</v>
      </c>
      <c r="R880" t="s">
        <v>312</v>
      </c>
      <c r="S880" t="s">
        <v>312</v>
      </c>
      <c r="T880" t="str">
        <f t="shared" si="223"/>
        <v>VEN</v>
      </c>
      <c r="U880" t="s">
        <v>313</v>
      </c>
      <c r="V880" s="33">
        <f t="shared" si="224"/>
        <v>7792.39</v>
      </c>
      <c r="W880">
        <f t="shared" si="225"/>
        <v>1000</v>
      </c>
      <c r="X880" s="33">
        <f t="shared" si="226"/>
        <v>6222.99</v>
      </c>
      <c r="Y880" s="33">
        <f t="shared" si="227"/>
        <v>1569.4</v>
      </c>
      <c r="Z880" s="45">
        <f t="shared" si="228"/>
        <v>0.38225347550623101</v>
      </c>
      <c r="AA880" s="33">
        <f t="shared" si="229"/>
        <v>2978.6681599999997</v>
      </c>
      <c r="AB880" s="45">
        <f t="shared" si="230"/>
        <v>0.47865546304911299</v>
      </c>
      <c r="AC880" s="33">
        <f>IFERROR($X880/VLOOKUP(CONCATENATE("USD",C880),[1]GEINDICE!AR$1:AS$65536,2,0),"")</f>
        <v>1157.3134217329043</v>
      </c>
      <c r="AD880" s="33">
        <f>IFERROR($AA880/VLOOKUP(CONCATENATE("USD",C880),[1]GEINDICE!AR$1:AS$65536,2,0),"")</f>
        <v>553.95439177251671</v>
      </c>
      <c r="AE880" s="33">
        <f>IFERROR($X880/VLOOKUP(CONCATENATE("EUR",C880),[1]GEINDICE!AR$1:AS$65536,2,0),"")</f>
        <v>992.89828480255278</v>
      </c>
      <c r="AF880" s="33">
        <f>IFERROR($AA880/VLOOKUP(CONCATENATE("EUR",C880),[1]GEINDICE!AR$1:AS$65536,2,0),"")</f>
        <v>475.25618827283603</v>
      </c>
      <c r="AG880" s="48" t="str">
        <f>VLOOKUP(E880,[1]Apresentação!AW$1:AX$65536,2,0)</f>
        <v xml:space="preserve">                    2 - LEATHER AUXILIARIES</v>
      </c>
      <c r="AH880" s="48" t="str">
        <f t="shared" si="231"/>
        <v xml:space="preserve">         5204000039 - NOVALTAN JD BR</v>
      </c>
      <c r="AI880" s="49" t="str">
        <f t="shared" si="232"/>
        <v xml:space="preserve">     L00024 - FUGA S/A</v>
      </c>
      <c r="AJ880" t="str">
        <f t="shared" si="233"/>
        <v xml:space="preserve">     90 - SALES</v>
      </c>
      <c r="AK880" t="str">
        <f t="shared" si="234"/>
        <v/>
      </c>
      <c r="AL880">
        <f t="shared" si="235"/>
        <v>10</v>
      </c>
      <c r="AM880" t="str">
        <f t="shared" si="236"/>
        <v>2025 10</v>
      </c>
      <c r="AN880" t="str">
        <f t="shared" si="237"/>
        <v xml:space="preserve">FUGA </v>
      </c>
    </row>
    <row r="881" spans="1:40" x14ac:dyDescent="0.35">
      <c r="A881">
        <v>84473</v>
      </c>
      <c r="B881" t="s">
        <v>274</v>
      </c>
      <c r="C881" s="31">
        <v>45964</v>
      </c>
      <c r="D881" t="s">
        <v>373</v>
      </c>
      <c r="E881" t="s">
        <v>374</v>
      </c>
      <c r="F881" t="s">
        <v>642</v>
      </c>
      <c r="G881" t="s">
        <v>643</v>
      </c>
      <c r="H881" t="s">
        <v>706</v>
      </c>
      <c r="I881" t="s">
        <v>707</v>
      </c>
      <c r="J881">
        <v>75</v>
      </c>
      <c r="K881">
        <v>460.05</v>
      </c>
      <c r="L881">
        <v>228.32382000000001</v>
      </c>
      <c r="M881">
        <v>92.66</v>
      </c>
      <c r="N881">
        <v>6.1340000000000003</v>
      </c>
      <c r="O881" s="32">
        <f t="shared" si="221"/>
        <v>367.39</v>
      </c>
      <c r="P881" s="32">
        <f t="shared" si="222"/>
        <v>139.06617999999997</v>
      </c>
      <c r="Q881">
        <v>765942</v>
      </c>
      <c r="R881" t="s">
        <v>312</v>
      </c>
      <c r="S881" t="s">
        <v>312</v>
      </c>
      <c r="T881" t="str">
        <f t="shared" si="223"/>
        <v>VEN</v>
      </c>
      <c r="U881" t="s">
        <v>313</v>
      </c>
      <c r="V881" s="33">
        <f t="shared" si="224"/>
        <v>460.05</v>
      </c>
      <c r="W881">
        <f t="shared" si="225"/>
        <v>75</v>
      </c>
      <c r="X881" s="33">
        <f t="shared" si="226"/>
        <v>367.39</v>
      </c>
      <c r="Y881" s="33">
        <f t="shared" si="227"/>
        <v>92.66</v>
      </c>
      <c r="Z881" s="45">
        <f t="shared" si="228"/>
        <v>0.26967977393761544</v>
      </c>
      <c r="AA881" s="33">
        <f t="shared" si="229"/>
        <v>124.06617999999997</v>
      </c>
      <c r="AB881" s="45">
        <f t="shared" si="230"/>
        <v>0.33769612673181082</v>
      </c>
      <c r="AC881" s="33" t="str">
        <f>IFERROR($X881/VLOOKUP(CONCATENATE("USD",C881),[1]GEINDICE!AR$1:AS$65536,2,0),"")</f>
        <v/>
      </c>
      <c r="AD881" s="33" t="str">
        <f>IFERROR($AA881/VLOOKUP(CONCATENATE("USD",C881),[1]GEINDICE!AR$1:AS$65536,2,0),"")</f>
        <v/>
      </c>
      <c r="AE881" s="33" t="str">
        <f>IFERROR($X881/VLOOKUP(CONCATENATE("EUR",C881),[1]GEINDICE!AR$1:AS$65536,2,0),"")</f>
        <v/>
      </c>
      <c r="AF881" s="33" t="str">
        <f>IFERROR($AA881/VLOOKUP(CONCATENATE("EUR",C881),[1]GEINDICE!AR$1:AS$65536,2,0),"")</f>
        <v/>
      </c>
      <c r="AG881" s="48" t="str">
        <f>VLOOKUP(E881,[1]Apresentação!AW$1:AX$65536,2,0)</f>
        <v xml:space="preserve">                    2 - LEATHER AUXILIARIES</v>
      </c>
      <c r="AH881" s="48" t="str">
        <f t="shared" si="231"/>
        <v xml:space="preserve">         5204000039 - NOVALTAN JD BR</v>
      </c>
      <c r="AI881" s="49" t="str">
        <f t="shared" si="232"/>
        <v xml:space="preserve">     L00281 - ICL BENEFICIAMENTO DE COUROS LTDA.</v>
      </c>
      <c r="AJ881" t="str">
        <f t="shared" si="233"/>
        <v xml:space="preserve">     90 - SALES</v>
      </c>
      <c r="AK881" t="str">
        <f t="shared" si="234"/>
        <v/>
      </c>
      <c r="AL881">
        <f t="shared" si="235"/>
        <v>11</v>
      </c>
      <c r="AM881" t="str">
        <f t="shared" si="236"/>
        <v>2025 11</v>
      </c>
      <c r="AN881" t="str">
        <f t="shared" si="237"/>
        <v xml:space="preserve">ICL </v>
      </c>
    </row>
    <row r="882" spans="1:40" x14ac:dyDescent="0.35">
      <c r="A882">
        <v>84480</v>
      </c>
      <c r="B882" t="s">
        <v>274</v>
      </c>
      <c r="C882" s="31">
        <v>45964</v>
      </c>
      <c r="D882" t="s">
        <v>373</v>
      </c>
      <c r="E882" t="s">
        <v>374</v>
      </c>
      <c r="F882" t="s">
        <v>704</v>
      </c>
      <c r="G882" t="s">
        <v>705</v>
      </c>
      <c r="H882" t="s">
        <v>706</v>
      </c>
      <c r="I882" t="s">
        <v>707</v>
      </c>
      <c r="J882">
        <v>1000</v>
      </c>
      <c r="K882">
        <v>8991.7800000000007</v>
      </c>
      <c r="L882">
        <v>3044.3176400000002</v>
      </c>
      <c r="M882">
        <v>1810.95</v>
      </c>
      <c r="N882">
        <v>8.9917800000000003</v>
      </c>
      <c r="O882" s="32">
        <f t="shared" si="221"/>
        <v>7180.8300000000008</v>
      </c>
      <c r="P882" s="32">
        <f t="shared" si="222"/>
        <v>4136.5123600000006</v>
      </c>
      <c r="Q882">
        <v>765960</v>
      </c>
      <c r="R882" t="s">
        <v>312</v>
      </c>
      <c r="S882" t="s">
        <v>312</v>
      </c>
      <c r="T882" t="str">
        <f t="shared" si="223"/>
        <v>VEN</v>
      </c>
      <c r="U882" t="s">
        <v>348</v>
      </c>
      <c r="V882" s="33">
        <f t="shared" si="224"/>
        <v>8991.7800000000007</v>
      </c>
      <c r="W882">
        <f t="shared" si="225"/>
        <v>1000</v>
      </c>
      <c r="X882" s="33">
        <f t="shared" si="226"/>
        <v>7180.8300000000008</v>
      </c>
      <c r="Y882" s="33">
        <f t="shared" si="227"/>
        <v>1810.95</v>
      </c>
      <c r="Z882" s="45">
        <f t="shared" si="228"/>
        <v>0.43779011052316674</v>
      </c>
      <c r="AA882" s="33">
        <f t="shared" si="229"/>
        <v>3936.5123600000006</v>
      </c>
      <c r="AB882" s="45">
        <f t="shared" si="230"/>
        <v>0.54819740336423506</v>
      </c>
      <c r="AC882" s="33" t="str">
        <f>IFERROR($X882/VLOOKUP(CONCATENATE("USD",C882),[1]GEINDICE!AR$1:AS$65536,2,0),"")</f>
        <v/>
      </c>
      <c r="AD882" s="33" t="str">
        <f>IFERROR($AA882/VLOOKUP(CONCATENATE("USD",C882),[1]GEINDICE!AR$1:AS$65536,2,0),"")</f>
        <v/>
      </c>
      <c r="AE882" s="33" t="str">
        <f>IFERROR($X882/VLOOKUP(CONCATENATE("EUR",C882),[1]GEINDICE!AR$1:AS$65536,2,0),"")</f>
        <v/>
      </c>
      <c r="AF882" s="33" t="str">
        <f>IFERROR($AA882/VLOOKUP(CONCATENATE("EUR",C882),[1]GEINDICE!AR$1:AS$65536,2,0),"")</f>
        <v/>
      </c>
      <c r="AG882" s="48" t="str">
        <f>VLOOKUP(E882,[1]Apresentação!AW$1:AX$65536,2,0)</f>
        <v xml:space="preserve">                    2 - LEATHER AUXILIARIES</v>
      </c>
      <c r="AH882" s="48" t="str">
        <f t="shared" si="231"/>
        <v xml:space="preserve">         5204000039 - NOVALTAN JD BR</v>
      </c>
      <c r="AI882" s="49" t="str">
        <f t="shared" si="232"/>
        <v xml:space="preserve">     L00242 - CBC COUROS E ACABAMENTOS LTDA</v>
      </c>
      <c r="AJ882" t="str">
        <f t="shared" si="233"/>
        <v xml:space="preserve">     90 - SALES</v>
      </c>
      <c r="AK882" t="str">
        <f t="shared" si="234"/>
        <v/>
      </c>
      <c r="AL882">
        <f t="shared" si="235"/>
        <v>11</v>
      </c>
      <c r="AM882" t="str">
        <f t="shared" si="236"/>
        <v>2025 11</v>
      </c>
      <c r="AN882" t="str">
        <f t="shared" si="237"/>
        <v xml:space="preserve">CBC </v>
      </c>
    </row>
    <row r="883" spans="1:40" x14ac:dyDescent="0.35">
      <c r="A883">
        <v>84165</v>
      </c>
      <c r="B883" t="s">
        <v>274</v>
      </c>
      <c r="C883" s="31">
        <v>45938</v>
      </c>
      <c r="D883" t="s">
        <v>373</v>
      </c>
      <c r="E883" t="s">
        <v>374</v>
      </c>
      <c r="F883" t="s">
        <v>704</v>
      </c>
      <c r="G883" t="s">
        <v>705</v>
      </c>
      <c r="H883" t="s">
        <v>706</v>
      </c>
      <c r="I883" t="s">
        <v>707</v>
      </c>
      <c r="J883">
        <v>1000</v>
      </c>
      <c r="K883">
        <v>8911.6200000000008</v>
      </c>
      <c r="L883">
        <v>3010.8786799999998</v>
      </c>
      <c r="M883">
        <v>1794.82</v>
      </c>
      <c r="N883">
        <v>8.9116199999999992</v>
      </c>
      <c r="O883" s="32">
        <f t="shared" si="221"/>
        <v>7116.8000000000011</v>
      </c>
      <c r="P883" s="32">
        <f t="shared" si="222"/>
        <v>4105.9213200000013</v>
      </c>
      <c r="Q883">
        <v>763673</v>
      </c>
      <c r="R883" t="s">
        <v>312</v>
      </c>
      <c r="S883" t="s">
        <v>312</v>
      </c>
      <c r="T883" t="str">
        <f t="shared" si="223"/>
        <v>VEN</v>
      </c>
      <c r="U883" t="s">
        <v>348</v>
      </c>
      <c r="V883" s="33">
        <f t="shared" si="224"/>
        <v>8911.6200000000008</v>
      </c>
      <c r="W883">
        <f t="shared" si="225"/>
        <v>1000</v>
      </c>
      <c r="X883" s="33">
        <f t="shared" si="226"/>
        <v>7116.8000000000011</v>
      </c>
      <c r="Y883" s="33">
        <f t="shared" si="227"/>
        <v>1794.82</v>
      </c>
      <c r="Z883" s="45">
        <f t="shared" si="228"/>
        <v>0.43829531779855974</v>
      </c>
      <c r="AA883" s="33">
        <f t="shared" si="229"/>
        <v>3905.9213200000013</v>
      </c>
      <c r="AB883" s="45">
        <f t="shared" si="230"/>
        <v>0.54883112072841733</v>
      </c>
      <c r="AC883" s="33">
        <f>IFERROR($X883/VLOOKUP(CONCATENATE("USD",C883),[1]GEINDICE!AR$1:AS$65536,2,0),"")</f>
        <v>1332.06056862635</v>
      </c>
      <c r="AD883" s="33">
        <f>IFERROR($AA883/VLOOKUP(CONCATENATE("USD",C883),[1]GEINDICE!AR$1:AS$65536,2,0),"")</f>
        <v>731.07629475733256</v>
      </c>
      <c r="AE883" s="33">
        <f>IFERROR($X883/VLOOKUP(CONCATENATE("EUR",C883),[1]GEINDICE!AR$1:AS$65536,2,0),"")</f>
        <v>1147.6303355747989</v>
      </c>
      <c r="AF883" s="33">
        <f>IFERROR($AA883/VLOOKUP(CONCATENATE("EUR",C883),[1]GEINDICE!AR$1:AS$65536,2,0),"")</f>
        <v>629.85524325544657</v>
      </c>
      <c r="AG883" s="48" t="str">
        <f>VLOOKUP(E883,[1]Apresentação!AW$1:AX$65536,2,0)</f>
        <v xml:space="preserve">                    2 - LEATHER AUXILIARIES</v>
      </c>
      <c r="AH883" s="48" t="str">
        <f t="shared" si="231"/>
        <v xml:space="preserve">         5204000039 - NOVALTAN JD BR</v>
      </c>
      <c r="AI883" s="49" t="str">
        <f t="shared" si="232"/>
        <v xml:space="preserve">     L00242 - CBC COUROS E ACABAMENTOS LTDA</v>
      </c>
      <c r="AJ883" t="str">
        <f t="shared" si="233"/>
        <v xml:space="preserve">     90 - SALES</v>
      </c>
      <c r="AK883" t="str">
        <f t="shared" si="234"/>
        <v/>
      </c>
      <c r="AL883">
        <f t="shared" si="235"/>
        <v>10</v>
      </c>
      <c r="AM883" t="str">
        <f t="shared" si="236"/>
        <v>2025 10</v>
      </c>
      <c r="AN883" t="str">
        <f t="shared" si="237"/>
        <v xml:space="preserve">CBC </v>
      </c>
    </row>
    <row r="884" spans="1:40" x14ac:dyDescent="0.35">
      <c r="A884">
        <v>83434</v>
      </c>
      <c r="B884" t="s">
        <v>274</v>
      </c>
      <c r="C884" s="31">
        <v>45877</v>
      </c>
      <c r="D884" t="s">
        <v>373</v>
      </c>
      <c r="E884" t="s">
        <v>374</v>
      </c>
      <c r="F884" t="s">
        <v>462</v>
      </c>
      <c r="G884" t="s">
        <v>463</v>
      </c>
      <c r="H884" t="s">
        <v>706</v>
      </c>
      <c r="I884" t="s">
        <v>707</v>
      </c>
      <c r="J884">
        <v>300</v>
      </c>
      <c r="K884">
        <v>1953</v>
      </c>
      <c r="L884">
        <v>941.44703000000004</v>
      </c>
      <c r="M884">
        <v>393.34</v>
      </c>
      <c r="N884">
        <v>6.51</v>
      </c>
      <c r="O884" s="32">
        <f t="shared" si="221"/>
        <v>1559.66</v>
      </c>
      <c r="P884" s="32">
        <f t="shared" si="222"/>
        <v>618.21297000000004</v>
      </c>
      <c r="Q884">
        <v>750557</v>
      </c>
      <c r="R884" t="s">
        <v>312</v>
      </c>
      <c r="S884" t="s">
        <v>312</v>
      </c>
      <c r="T884" t="str">
        <f t="shared" si="223"/>
        <v>VEN</v>
      </c>
      <c r="U884" t="s">
        <v>348</v>
      </c>
      <c r="V884" s="33">
        <f t="shared" si="224"/>
        <v>1953</v>
      </c>
      <c r="W884">
        <f t="shared" si="225"/>
        <v>300</v>
      </c>
      <c r="X884" s="33">
        <f t="shared" si="226"/>
        <v>1559.66</v>
      </c>
      <c r="Y884" s="33">
        <f t="shared" si="227"/>
        <v>393.34</v>
      </c>
      <c r="Z884" s="45">
        <f t="shared" si="228"/>
        <v>0.28582333333333337</v>
      </c>
      <c r="AA884" s="33">
        <f t="shared" si="229"/>
        <v>558.21297000000004</v>
      </c>
      <c r="AB884" s="45">
        <f t="shared" si="230"/>
        <v>0.35790683225831271</v>
      </c>
      <c r="AC884" s="33">
        <f>IFERROR($X884/VLOOKUP(CONCATENATE("USD",C884),[1]GEINDICE!AR$1:AS$65536,2,0),"")</f>
        <v>287.47373465550925</v>
      </c>
      <c r="AD884" s="33">
        <f>IFERROR($AA884/VLOOKUP(CONCATENATE("USD",C884),[1]GEINDICE!AR$1:AS$65536,2,0),"")</f>
        <v>102.88881372802005</v>
      </c>
      <c r="AE884" s="33">
        <f>IFERROR($X884/VLOOKUP(CONCATENATE("EUR",C884),[1]GEINDICE!AR$1:AS$65536,2,0),"")</f>
        <v>246.54758141005374</v>
      </c>
      <c r="AF884" s="33">
        <f>IFERROR($AA884/VLOOKUP(CONCATENATE("EUR",C884),[1]GEINDICE!AR$1:AS$65536,2,0),"")</f>
        <v>88.241063863420806</v>
      </c>
      <c r="AG884" s="48" t="str">
        <f>VLOOKUP(E884,[1]Apresentação!AW$1:AX$65536,2,0)</f>
        <v xml:space="preserve">                    2 - LEATHER AUXILIARIES</v>
      </c>
      <c r="AH884" s="48" t="str">
        <f t="shared" si="231"/>
        <v xml:space="preserve">         5204000039 - NOVALTAN JD BR</v>
      </c>
      <c r="AI884" s="49" t="str">
        <f t="shared" si="232"/>
        <v xml:space="preserve">     L00337 - AMCM IND COM IMP EXP E SERVS TECNICOS LTDA</v>
      </c>
      <c r="AJ884" t="str">
        <f t="shared" si="233"/>
        <v xml:space="preserve">     90 - SALES</v>
      </c>
      <c r="AK884" t="str">
        <f t="shared" si="234"/>
        <v/>
      </c>
      <c r="AL884">
        <f t="shared" si="235"/>
        <v>8</v>
      </c>
      <c r="AM884" t="str">
        <f t="shared" si="236"/>
        <v>2025 8</v>
      </c>
      <c r="AN884" t="str">
        <f t="shared" si="237"/>
        <v xml:space="preserve">AMCM </v>
      </c>
    </row>
    <row r="885" spans="1:40" x14ac:dyDescent="0.35">
      <c r="A885">
        <v>84848</v>
      </c>
      <c r="B885" t="s">
        <v>274</v>
      </c>
      <c r="C885" s="31">
        <v>45989</v>
      </c>
      <c r="D885" t="s">
        <v>373</v>
      </c>
      <c r="E885" t="s">
        <v>374</v>
      </c>
      <c r="F885" t="s">
        <v>704</v>
      </c>
      <c r="G885" t="s">
        <v>705</v>
      </c>
      <c r="H885" t="s">
        <v>706</v>
      </c>
      <c r="I885" t="s">
        <v>707</v>
      </c>
      <c r="J885">
        <v>300</v>
      </c>
      <c r="K885">
        <v>2679.85</v>
      </c>
      <c r="L885">
        <v>887.78099999999995</v>
      </c>
      <c r="M885">
        <v>539.72</v>
      </c>
      <c r="N885">
        <v>8.9328299999999992</v>
      </c>
      <c r="O885" s="32">
        <f t="shared" si="221"/>
        <v>2140.13</v>
      </c>
      <c r="P885" s="32">
        <f t="shared" si="222"/>
        <v>1252.3490000000002</v>
      </c>
      <c r="Q885">
        <v>768630</v>
      </c>
      <c r="R885" t="s">
        <v>312</v>
      </c>
      <c r="S885" t="s">
        <v>312</v>
      </c>
      <c r="T885" t="str">
        <f t="shared" si="223"/>
        <v>VEN</v>
      </c>
      <c r="U885" t="s">
        <v>348</v>
      </c>
      <c r="V885" s="33">
        <f t="shared" si="224"/>
        <v>2679.85</v>
      </c>
      <c r="W885">
        <f t="shared" si="225"/>
        <v>300</v>
      </c>
      <c r="X885" s="33">
        <f t="shared" si="226"/>
        <v>2140.13</v>
      </c>
      <c r="Y885" s="33">
        <f t="shared" si="227"/>
        <v>539.72</v>
      </c>
      <c r="Z885" s="45">
        <f t="shared" si="228"/>
        <v>0.44493124615183693</v>
      </c>
      <c r="AA885" s="33">
        <f t="shared" si="229"/>
        <v>1192.3490000000002</v>
      </c>
      <c r="AB885" s="45">
        <f t="shared" si="230"/>
        <v>0.55713858503922664</v>
      </c>
      <c r="AC885" s="33" t="str">
        <f>IFERROR($X885/VLOOKUP(CONCATENATE("USD",C885),[1]GEINDICE!AR$1:AS$65536,2,0),"")</f>
        <v/>
      </c>
      <c r="AD885" s="33" t="str">
        <f>IFERROR($AA885/VLOOKUP(CONCATENATE("USD",C885),[1]GEINDICE!AR$1:AS$65536,2,0),"")</f>
        <v/>
      </c>
      <c r="AE885" s="33" t="str">
        <f>IFERROR($X885/VLOOKUP(CONCATENATE("EUR",C885),[1]GEINDICE!AR$1:AS$65536,2,0),"")</f>
        <v/>
      </c>
      <c r="AF885" s="33" t="str">
        <f>IFERROR($AA885/VLOOKUP(CONCATENATE("EUR",C885),[1]GEINDICE!AR$1:AS$65536,2,0),"")</f>
        <v/>
      </c>
      <c r="AG885" s="48" t="str">
        <f>VLOOKUP(E885,[1]Apresentação!AW$1:AX$65536,2,0)</f>
        <v xml:space="preserve">                    2 - LEATHER AUXILIARIES</v>
      </c>
      <c r="AH885" s="48" t="str">
        <f t="shared" si="231"/>
        <v xml:space="preserve">         5204000039 - NOVALTAN JD BR</v>
      </c>
      <c r="AI885" s="49" t="str">
        <f t="shared" si="232"/>
        <v xml:space="preserve">     L00242 - CBC COUROS E ACABAMENTOS LTDA</v>
      </c>
      <c r="AJ885" t="str">
        <f t="shared" si="233"/>
        <v xml:space="preserve">     90 - SALES</v>
      </c>
      <c r="AK885" t="str">
        <f t="shared" si="234"/>
        <v/>
      </c>
      <c r="AL885">
        <f t="shared" si="235"/>
        <v>11</v>
      </c>
      <c r="AM885" t="str">
        <f t="shared" si="236"/>
        <v>2025 11</v>
      </c>
      <c r="AN885" t="str">
        <f t="shared" si="237"/>
        <v xml:space="preserve">CBC </v>
      </c>
    </row>
    <row r="886" spans="1:40" x14ac:dyDescent="0.35">
      <c r="A886">
        <v>84708</v>
      </c>
      <c r="B886" t="s">
        <v>274</v>
      </c>
      <c r="C886" s="31">
        <v>45980</v>
      </c>
      <c r="D886" t="s">
        <v>373</v>
      </c>
      <c r="E886" t="s">
        <v>374</v>
      </c>
      <c r="F886" t="s">
        <v>642</v>
      </c>
      <c r="G886" t="s">
        <v>643</v>
      </c>
      <c r="H886" t="s">
        <v>706</v>
      </c>
      <c r="I886" t="s">
        <v>707</v>
      </c>
      <c r="J886">
        <v>50</v>
      </c>
      <c r="K886">
        <v>306.7</v>
      </c>
      <c r="L886">
        <v>147.95894000000001</v>
      </c>
      <c r="M886">
        <v>61.77</v>
      </c>
      <c r="N886">
        <v>6.1340000000000003</v>
      </c>
      <c r="O886" s="32">
        <f t="shared" si="221"/>
        <v>244.92999999999998</v>
      </c>
      <c r="P886" s="32">
        <f t="shared" si="222"/>
        <v>96.971059999999966</v>
      </c>
      <c r="Q886">
        <v>767696</v>
      </c>
      <c r="R886" t="s">
        <v>312</v>
      </c>
      <c r="S886" t="s">
        <v>312</v>
      </c>
      <c r="T886" t="str">
        <f t="shared" si="223"/>
        <v>VEN</v>
      </c>
      <c r="U886" t="s">
        <v>313</v>
      </c>
      <c r="V886" s="33">
        <f t="shared" si="224"/>
        <v>306.7</v>
      </c>
      <c r="W886">
        <f t="shared" si="225"/>
        <v>50</v>
      </c>
      <c r="X886" s="33">
        <f t="shared" si="226"/>
        <v>244.92999999999998</v>
      </c>
      <c r="Y886" s="33">
        <f t="shared" si="227"/>
        <v>61.77</v>
      </c>
      <c r="Z886" s="45">
        <f t="shared" si="228"/>
        <v>0.28357045973263767</v>
      </c>
      <c r="AA886" s="33">
        <f t="shared" si="229"/>
        <v>86.971059999999966</v>
      </c>
      <c r="AB886" s="45">
        <f t="shared" si="230"/>
        <v>0.35508537133058415</v>
      </c>
      <c r="AC886" s="33" t="str">
        <f>IFERROR($X886/VLOOKUP(CONCATENATE("USD",C886),[1]GEINDICE!AR$1:AS$65536,2,0),"")</f>
        <v/>
      </c>
      <c r="AD886" s="33" t="str">
        <f>IFERROR($AA886/VLOOKUP(CONCATENATE("USD",C886),[1]GEINDICE!AR$1:AS$65536,2,0),"")</f>
        <v/>
      </c>
      <c r="AE886" s="33" t="str">
        <f>IFERROR($X886/VLOOKUP(CONCATENATE("EUR",C886),[1]GEINDICE!AR$1:AS$65536,2,0),"")</f>
        <v/>
      </c>
      <c r="AF886" s="33" t="str">
        <f>IFERROR($AA886/VLOOKUP(CONCATENATE("EUR",C886),[1]GEINDICE!AR$1:AS$65536,2,0),"")</f>
        <v/>
      </c>
      <c r="AG886" s="48" t="str">
        <f>VLOOKUP(E886,[1]Apresentação!AW$1:AX$65536,2,0)</f>
        <v xml:space="preserve">                    2 - LEATHER AUXILIARIES</v>
      </c>
      <c r="AH886" s="48" t="str">
        <f t="shared" si="231"/>
        <v xml:space="preserve">         5204000039 - NOVALTAN JD BR</v>
      </c>
      <c r="AI886" s="49" t="str">
        <f t="shared" si="232"/>
        <v xml:space="preserve">     L00281 - ICL BENEFICIAMENTO DE COUROS LTDA.</v>
      </c>
      <c r="AJ886" t="str">
        <f t="shared" si="233"/>
        <v xml:space="preserve">     90 - SALES</v>
      </c>
      <c r="AK886" t="str">
        <f t="shared" si="234"/>
        <v/>
      </c>
      <c r="AL886">
        <f t="shared" si="235"/>
        <v>11</v>
      </c>
      <c r="AM886" t="str">
        <f t="shared" si="236"/>
        <v>2025 11</v>
      </c>
      <c r="AN886" t="str">
        <f t="shared" si="237"/>
        <v xml:space="preserve">ICL </v>
      </c>
    </row>
    <row r="887" spans="1:40" x14ac:dyDescent="0.35">
      <c r="A887">
        <v>84731</v>
      </c>
      <c r="B887" t="s">
        <v>274</v>
      </c>
      <c r="C887" s="31">
        <v>45981</v>
      </c>
      <c r="D887" t="s">
        <v>373</v>
      </c>
      <c r="E887" t="s">
        <v>374</v>
      </c>
      <c r="F887" t="s">
        <v>435</v>
      </c>
      <c r="G887" t="s">
        <v>436</v>
      </c>
      <c r="H887" t="s">
        <v>706</v>
      </c>
      <c r="I887" t="s">
        <v>707</v>
      </c>
      <c r="J887">
        <v>1000</v>
      </c>
      <c r="K887">
        <v>7821.6</v>
      </c>
      <c r="L887">
        <v>2959.1788299999998</v>
      </c>
      <c r="M887">
        <v>1575.28</v>
      </c>
      <c r="N887">
        <v>7.8216000000000001</v>
      </c>
      <c r="O887" s="32">
        <f t="shared" si="221"/>
        <v>6246.3200000000006</v>
      </c>
      <c r="P887" s="32">
        <f t="shared" si="222"/>
        <v>3287.1411700000008</v>
      </c>
      <c r="Q887">
        <v>767861</v>
      </c>
      <c r="R887" t="s">
        <v>312</v>
      </c>
      <c r="S887" t="s">
        <v>312</v>
      </c>
      <c r="T887" t="str">
        <f t="shared" si="223"/>
        <v>VEN</v>
      </c>
      <c r="U887" t="s">
        <v>313</v>
      </c>
      <c r="V887" s="33">
        <f t="shared" si="224"/>
        <v>7821.6</v>
      </c>
      <c r="W887">
        <f t="shared" si="225"/>
        <v>1000</v>
      </c>
      <c r="X887" s="33">
        <f t="shared" si="226"/>
        <v>6246.3200000000006</v>
      </c>
      <c r="Y887" s="33">
        <f t="shared" si="227"/>
        <v>1575.28</v>
      </c>
      <c r="Z887" s="45">
        <f t="shared" si="228"/>
        <v>0.39469432980464364</v>
      </c>
      <c r="AA887" s="33">
        <f t="shared" si="229"/>
        <v>3087.1411700000008</v>
      </c>
      <c r="AB887" s="45">
        <f t="shared" si="230"/>
        <v>0.49423359193893374</v>
      </c>
      <c r="AC887" s="33" t="str">
        <f>IFERROR($X887/VLOOKUP(CONCATENATE("USD",C887),[1]GEINDICE!AR$1:AS$65536,2,0),"")</f>
        <v/>
      </c>
      <c r="AD887" s="33" t="str">
        <f>IFERROR($AA887/VLOOKUP(CONCATENATE("USD",C887),[1]GEINDICE!AR$1:AS$65536,2,0),"")</f>
        <v/>
      </c>
      <c r="AE887" s="33" t="str">
        <f>IFERROR($X887/VLOOKUP(CONCATENATE("EUR",C887),[1]GEINDICE!AR$1:AS$65536,2,0),"")</f>
        <v/>
      </c>
      <c r="AF887" s="33" t="str">
        <f>IFERROR($AA887/VLOOKUP(CONCATENATE("EUR",C887),[1]GEINDICE!AR$1:AS$65536,2,0),"")</f>
        <v/>
      </c>
      <c r="AG887" s="48" t="str">
        <f>VLOOKUP(E887,[1]Apresentação!AW$1:AX$65536,2,0)</f>
        <v xml:space="preserve">                    2 - LEATHER AUXILIARIES</v>
      </c>
      <c r="AH887" s="48" t="str">
        <f t="shared" si="231"/>
        <v xml:space="preserve">         5204000039 - NOVALTAN JD BR</v>
      </c>
      <c r="AI887" s="49" t="str">
        <f t="shared" si="232"/>
        <v xml:space="preserve">     L00024 - FUGA S/A</v>
      </c>
      <c r="AJ887" t="str">
        <f t="shared" si="233"/>
        <v xml:space="preserve">     90 - SALES</v>
      </c>
      <c r="AK887" t="str">
        <f t="shared" si="234"/>
        <v/>
      </c>
      <c r="AL887">
        <f t="shared" si="235"/>
        <v>11</v>
      </c>
      <c r="AM887" t="str">
        <f t="shared" si="236"/>
        <v>2025 11</v>
      </c>
      <c r="AN887" t="str">
        <f t="shared" si="237"/>
        <v xml:space="preserve">FUGA </v>
      </c>
    </row>
    <row r="888" spans="1:40" x14ac:dyDescent="0.35">
      <c r="A888">
        <v>84828</v>
      </c>
      <c r="B888" t="s">
        <v>274</v>
      </c>
      <c r="C888" s="31">
        <v>45988</v>
      </c>
      <c r="D888" t="s">
        <v>373</v>
      </c>
      <c r="E888" t="s">
        <v>374</v>
      </c>
      <c r="F888" t="s">
        <v>435</v>
      </c>
      <c r="G888" t="s">
        <v>436</v>
      </c>
      <c r="H888" t="s">
        <v>706</v>
      </c>
      <c r="I888" t="s">
        <v>707</v>
      </c>
      <c r="J888">
        <v>1000</v>
      </c>
      <c r="K888">
        <v>7821.6</v>
      </c>
      <c r="L888">
        <v>2959.2700100000002</v>
      </c>
      <c r="M888">
        <v>1575.28</v>
      </c>
      <c r="N888">
        <v>7.8216000000000001</v>
      </c>
      <c r="O888" s="32">
        <f t="shared" si="221"/>
        <v>6246.3200000000006</v>
      </c>
      <c r="P888" s="32">
        <f t="shared" si="222"/>
        <v>3287.0499900000004</v>
      </c>
      <c r="Q888">
        <v>768516</v>
      </c>
      <c r="R888" t="s">
        <v>312</v>
      </c>
      <c r="S888" t="s">
        <v>312</v>
      </c>
      <c r="T888" t="str">
        <f t="shared" si="223"/>
        <v>VEN</v>
      </c>
      <c r="U888" t="s">
        <v>313</v>
      </c>
      <c r="V888" s="33">
        <f t="shared" si="224"/>
        <v>7821.6</v>
      </c>
      <c r="W888">
        <f t="shared" si="225"/>
        <v>1000</v>
      </c>
      <c r="X888" s="33">
        <f t="shared" si="226"/>
        <v>6246.3200000000006</v>
      </c>
      <c r="Y888" s="33">
        <f t="shared" si="227"/>
        <v>1575.28</v>
      </c>
      <c r="Z888" s="45">
        <f t="shared" si="228"/>
        <v>0.3946826723432546</v>
      </c>
      <c r="AA888" s="33">
        <f t="shared" si="229"/>
        <v>3087.0499900000004</v>
      </c>
      <c r="AB888" s="45">
        <f t="shared" si="230"/>
        <v>0.49421899454398754</v>
      </c>
      <c r="AC888" s="33" t="str">
        <f>IFERROR($X888/VLOOKUP(CONCATENATE("USD",C888),[1]GEINDICE!AR$1:AS$65536,2,0),"")</f>
        <v/>
      </c>
      <c r="AD888" s="33" t="str">
        <f>IFERROR($AA888/VLOOKUP(CONCATENATE("USD",C888),[1]GEINDICE!AR$1:AS$65536,2,0),"")</f>
        <v/>
      </c>
      <c r="AE888" s="33" t="str">
        <f>IFERROR($X888/VLOOKUP(CONCATENATE("EUR",C888),[1]GEINDICE!AR$1:AS$65536,2,0),"")</f>
        <v/>
      </c>
      <c r="AF888" s="33" t="str">
        <f>IFERROR($AA888/VLOOKUP(CONCATENATE("EUR",C888),[1]GEINDICE!AR$1:AS$65536,2,0),"")</f>
        <v/>
      </c>
      <c r="AG888" s="48" t="str">
        <f>VLOOKUP(E888,[1]Apresentação!AW$1:AX$65536,2,0)</f>
        <v xml:space="preserve">                    2 - LEATHER AUXILIARIES</v>
      </c>
      <c r="AH888" s="48" t="str">
        <f t="shared" si="231"/>
        <v xml:space="preserve">         5204000039 - NOVALTAN JD BR</v>
      </c>
      <c r="AI888" s="49" t="str">
        <f t="shared" si="232"/>
        <v xml:space="preserve">     L00024 - FUGA S/A</v>
      </c>
      <c r="AJ888" t="str">
        <f t="shared" si="233"/>
        <v xml:space="preserve">     90 - SALES</v>
      </c>
      <c r="AK888" t="str">
        <f t="shared" si="234"/>
        <v/>
      </c>
      <c r="AL888">
        <f t="shared" si="235"/>
        <v>11</v>
      </c>
      <c r="AM888" t="str">
        <f t="shared" si="236"/>
        <v>2025 11</v>
      </c>
      <c r="AN888" t="str">
        <f t="shared" si="237"/>
        <v xml:space="preserve">FUGA </v>
      </c>
    </row>
    <row r="889" spans="1:40" x14ac:dyDescent="0.35">
      <c r="A889">
        <v>81189</v>
      </c>
      <c r="B889" t="s">
        <v>274</v>
      </c>
      <c r="C889" s="31">
        <v>45694</v>
      </c>
      <c r="D889" t="s">
        <v>373</v>
      </c>
      <c r="E889" t="s">
        <v>374</v>
      </c>
      <c r="F889" t="s">
        <v>375</v>
      </c>
      <c r="G889" t="s">
        <v>376</v>
      </c>
      <c r="H889" t="s">
        <v>706</v>
      </c>
      <c r="I889" t="s">
        <v>707</v>
      </c>
      <c r="J889">
        <v>3000</v>
      </c>
      <c r="K889">
        <v>31840.350000000002</v>
      </c>
      <c r="L889">
        <v>8851.1570300000003</v>
      </c>
      <c r="M889">
        <v>3820.88</v>
      </c>
      <c r="N889">
        <v>10.61345</v>
      </c>
      <c r="O889" s="32">
        <f t="shared" si="221"/>
        <v>28019.47</v>
      </c>
      <c r="P889" s="32">
        <f t="shared" si="222"/>
        <v>19168.312969999999</v>
      </c>
      <c r="Q889">
        <v>709358</v>
      </c>
      <c r="R889" t="s">
        <v>312</v>
      </c>
      <c r="S889" t="s">
        <v>431</v>
      </c>
      <c r="T889" t="str">
        <f t="shared" si="223"/>
        <v>VEN</v>
      </c>
      <c r="U889" t="s">
        <v>387</v>
      </c>
      <c r="V889" s="33">
        <f t="shared" si="224"/>
        <v>31840.350000000002</v>
      </c>
      <c r="W889">
        <f t="shared" si="225"/>
        <v>3000</v>
      </c>
      <c r="X889" s="33">
        <f t="shared" si="226"/>
        <v>28019.47</v>
      </c>
      <c r="Y889" s="33">
        <f t="shared" si="227"/>
        <v>3820.88</v>
      </c>
      <c r="Z889" s="45">
        <f t="shared" si="228"/>
        <v>0.58316924813954618</v>
      </c>
      <c r="AA889" s="33">
        <f t="shared" si="229"/>
        <v>18568.312969999999</v>
      </c>
      <c r="AB889" s="45">
        <f t="shared" si="230"/>
        <v>0.66269322617451354</v>
      </c>
      <c r="AC889" s="33">
        <f>IFERROR($X889/VLOOKUP(CONCATENATE("USD",C889),[1]GEINDICE!AR$1:AS$65536,2,0),"")</f>
        <v>4842.9670215707965</v>
      </c>
      <c r="AD889" s="33">
        <f>IFERROR($AA889/VLOOKUP(CONCATENATE("USD",C889),[1]GEINDICE!AR$1:AS$65536,2,0),"")</f>
        <v>3209.4014397815263</v>
      </c>
      <c r="AE889" s="33">
        <f>IFERROR($X889/VLOOKUP(CONCATENATE("EUR",C889),[1]GEINDICE!AR$1:AS$65536,2,0),"")</f>
        <v>4670.1451739253625</v>
      </c>
      <c r="AF889" s="33">
        <f>IFERROR($AA889/VLOOKUP(CONCATENATE("EUR",C889),[1]GEINDICE!AR$1:AS$65536,2,0),"")</f>
        <v>3094.8735720119334</v>
      </c>
      <c r="AG889" s="48" t="str">
        <f>VLOOKUP(E889,[1]Apresentação!AW$1:AX$65536,2,0)</f>
        <v xml:space="preserve">                    2 - LEATHER AUXILIARIES</v>
      </c>
      <c r="AH889" s="48" t="str">
        <f t="shared" si="231"/>
        <v xml:space="preserve">         5204000039 - NOVALTAN JD BR</v>
      </c>
      <c r="AI889" s="49" t="str">
        <f t="shared" si="232"/>
        <v xml:space="preserve">     L00222 - DURLICOUROS IND COM DE COUROS IMP EXP LTDA</v>
      </c>
      <c r="AJ889" t="str">
        <f t="shared" si="233"/>
        <v xml:space="preserve">     90 - SALES</v>
      </c>
      <c r="AK889" t="str">
        <f t="shared" si="234"/>
        <v/>
      </c>
      <c r="AL889">
        <f t="shared" si="235"/>
        <v>2</v>
      </c>
      <c r="AM889" t="str">
        <f t="shared" si="236"/>
        <v>2025 2</v>
      </c>
      <c r="AN889" t="str">
        <f t="shared" si="237"/>
        <v xml:space="preserve">DURLICOUROS </v>
      </c>
    </row>
    <row r="890" spans="1:40" x14ac:dyDescent="0.35">
      <c r="A890">
        <v>80746</v>
      </c>
      <c r="B890" t="s">
        <v>274</v>
      </c>
      <c r="C890" s="31">
        <v>45663</v>
      </c>
      <c r="D890" t="s">
        <v>373</v>
      </c>
      <c r="E890" t="s">
        <v>374</v>
      </c>
      <c r="F890" t="s">
        <v>658</v>
      </c>
      <c r="G890" t="s">
        <v>659</v>
      </c>
      <c r="H890" t="s">
        <v>706</v>
      </c>
      <c r="I890" t="s">
        <v>707</v>
      </c>
      <c r="J890">
        <v>1000</v>
      </c>
      <c r="K890">
        <v>9419.14</v>
      </c>
      <c r="L890">
        <v>2882.9407799999999</v>
      </c>
      <c r="M890">
        <v>1130.31</v>
      </c>
      <c r="N890">
        <v>9.4191399999999987</v>
      </c>
      <c r="O890" s="32">
        <f t="shared" si="221"/>
        <v>8288.83</v>
      </c>
      <c r="P890" s="32">
        <f t="shared" si="222"/>
        <v>5405.88922</v>
      </c>
      <c r="Q890">
        <v>706201</v>
      </c>
      <c r="R890" t="s">
        <v>312</v>
      </c>
      <c r="S890" t="s">
        <v>431</v>
      </c>
      <c r="T890" t="str">
        <f t="shared" si="223"/>
        <v>VEN</v>
      </c>
      <c r="U890" t="s">
        <v>432</v>
      </c>
      <c r="V890" s="33">
        <f t="shared" si="224"/>
        <v>9419.14</v>
      </c>
      <c r="W890">
        <f t="shared" si="225"/>
        <v>1000</v>
      </c>
      <c r="X890" s="33">
        <f t="shared" si="226"/>
        <v>8288.83</v>
      </c>
      <c r="Y890" s="33">
        <f t="shared" si="227"/>
        <v>1130.31</v>
      </c>
      <c r="Z890" s="45">
        <f t="shared" si="228"/>
        <v>0.55269262586605572</v>
      </c>
      <c r="AA890" s="33">
        <f t="shared" si="229"/>
        <v>5205.88922</v>
      </c>
      <c r="AB890" s="45">
        <f t="shared" si="230"/>
        <v>0.62806080230864914</v>
      </c>
      <c r="AC890" s="33">
        <f>IFERROR($X890/VLOOKUP(CONCATENATE("USD",C890),[1]GEINDICE!AR$1:AS$65536,2,0),"")</f>
        <v>1356.1789296290842</v>
      </c>
      <c r="AD890" s="33">
        <f>IFERROR($AA890/VLOOKUP(CONCATENATE("USD",C890),[1]GEINDICE!AR$1:AS$65536,2,0),"")</f>
        <v>851.76282661692755</v>
      </c>
      <c r="AE890" s="33">
        <f>IFERROR($X890/VLOOKUP(CONCATENATE("EUR",C890),[1]GEINDICE!AR$1:AS$65536,2,0),"")</f>
        <v>1304.6495522012183</v>
      </c>
      <c r="AF890" s="33">
        <f>IFERROR($AA890/VLOOKUP(CONCATENATE("EUR",C890),[1]GEINDICE!AR$1:AS$65536,2,0),"")</f>
        <v>819.3992444871169</v>
      </c>
      <c r="AG890" s="48" t="str">
        <f>VLOOKUP(E890,[1]Apresentação!AW$1:AX$65536,2,0)</f>
        <v xml:space="preserve">                    2 - LEATHER AUXILIARIES</v>
      </c>
      <c r="AH890" s="48" t="str">
        <f t="shared" si="231"/>
        <v xml:space="preserve">         5204000039 - NOVALTAN JD BR</v>
      </c>
      <c r="AI890" s="49" t="str">
        <f t="shared" si="232"/>
        <v xml:space="preserve">     L00462 - HALO ORIGEM INDUSTRIA DE COUROS ARTESANAIS LTDA</v>
      </c>
      <c r="AJ890" t="str">
        <f t="shared" si="233"/>
        <v xml:space="preserve">     90 - SALES</v>
      </c>
      <c r="AK890" t="str">
        <f t="shared" si="234"/>
        <v/>
      </c>
      <c r="AL890">
        <f t="shared" si="235"/>
        <v>1</v>
      </c>
      <c r="AM890" t="str">
        <f t="shared" si="236"/>
        <v>2025 1</v>
      </c>
      <c r="AN890" t="str">
        <f t="shared" si="237"/>
        <v xml:space="preserve">HALO </v>
      </c>
    </row>
    <row r="891" spans="1:40" x14ac:dyDescent="0.35">
      <c r="A891">
        <v>80797</v>
      </c>
      <c r="B891" t="s">
        <v>274</v>
      </c>
      <c r="C891" s="31">
        <v>45666</v>
      </c>
      <c r="D891" t="s">
        <v>373</v>
      </c>
      <c r="E891" t="s">
        <v>374</v>
      </c>
      <c r="F891" t="s">
        <v>375</v>
      </c>
      <c r="G891" t="s">
        <v>376</v>
      </c>
      <c r="H891" t="s">
        <v>706</v>
      </c>
      <c r="I891" t="s">
        <v>707</v>
      </c>
      <c r="J891">
        <v>2000</v>
      </c>
      <c r="K891">
        <v>23669.9</v>
      </c>
      <c r="L891">
        <v>5765.8815500000001</v>
      </c>
      <c r="M891">
        <v>2840.42</v>
      </c>
      <c r="N891">
        <v>11.834949999999999</v>
      </c>
      <c r="O891" s="32">
        <f t="shared" si="221"/>
        <v>20829.480000000003</v>
      </c>
      <c r="P891" s="32">
        <f t="shared" si="222"/>
        <v>15063.598450000003</v>
      </c>
      <c r="Q891">
        <v>706653</v>
      </c>
      <c r="R891" t="s">
        <v>312</v>
      </c>
      <c r="S891" t="s">
        <v>431</v>
      </c>
      <c r="T891" t="str">
        <f t="shared" si="223"/>
        <v>VEN</v>
      </c>
      <c r="U891" t="s">
        <v>387</v>
      </c>
      <c r="V891" s="33">
        <f t="shared" si="224"/>
        <v>23669.9</v>
      </c>
      <c r="W891">
        <f t="shared" si="225"/>
        <v>2000</v>
      </c>
      <c r="X891" s="33">
        <f t="shared" si="226"/>
        <v>20829.480000000003</v>
      </c>
      <c r="Y891" s="33">
        <f t="shared" si="227"/>
        <v>2840.42</v>
      </c>
      <c r="Z891" s="45">
        <f t="shared" si="228"/>
        <v>0.61950403043527869</v>
      </c>
      <c r="AA891" s="33">
        <f t="shared" si="229"/>
        <v>14663.598450000003</v>
      </c>
      <c r="AB891" s="45">
        <f t="shared" si="230"/>
        <v>0.7039829342835251</v>
      </c>
      <c r="AC891" s="33">
        <f>IFERROR($X891/VLOOKUP(CONCATENATE("USD",C891),[1]GEINDICE!AR$1:AS$65536,2,0),"")</f>
        <v>3420.5005254860753</v>
      </c>
      <c r="AD891" s="33">
        <f>IFERROR($AA891/VLOOKUP(CONCATENATE("USD",C891),[1]GEINDICE!AR$1:AS$65536,2,0),"")</f>
        <v>2407.9739966500269</v>
      </c>
      <c r="AE891" s="33">
        <f>IFERROR($X891/VLOOKUP(CONCATENATE("EUR",C891),[1]GEINDICE!AR$1:AS$65536,2,0),"")</f>
        <v>3320.8679431787386</v>
      </c>
      <c r="AF891" s="33">
        <f>IFERROR($AA891/VLOOKUP(CONCATENATE("EUR",C891),[1]GEINDICE!AR$1:AS$65536,2,0),"")</f>
        <v>2337.8343590070631</v>
      </c>
      <c r="AG891" s="48" t="str">
        <f>VLOOKUP(E891,[1]Apresentação!AW$1:AX$65536,2,0)</f>
        <v xml:space="preserve">                    2 - LEATHER AUXILIARIES</v>
      </c>
      <c r="AH891" s="48" t="str">
        <f t="shared" si="231"/>
        <v xml:space="preserve">         5204000039 - NOVALTAN JD BR</v>
      </c>
      <c r="AI891" s="49" t="str">
        <f t="shared" si="232"/>
        <v xml:space="preserve">     L00222 - DURLICOUROS IND COM DE COUROS IMP EXP LTDA</v>
      </c>
      <c r="AJ891" t="str">
        <f t="shared" si="233"/>
        <v xml:space="preserve">     90 - SALES</v>
      </c>
      <c r="AK891" t="str">
        <f t="shared" si="234"/>
        <v/>
      </c>
      <c r="AL891">
        <f t="shared" si="235"/>
        <v>1</v>
      </c>
      <c r="AM891" t="str">
        <f t="shared" si="236"/>
        <v>2025 1</v>
      </c>
      <c r="AN891" t="str">
        <f t="shared" si="237"/>
        <v xml:space="preserve">DURLICOUROS </v>
      </c>
    </row>
    <row r="892" spans="1:40" x14ac:dyDescent="0.35">
      <c r="A892">
        <v>81392</v>
      </c>
      <c r="B892" t="s">
        <v>274</v>
      </c>
      <c r="C892" s="31">
        <v>45713</v>
      </c>
      <c r="D892" t="s">
        <v>373</v>
      </c>
      <c r="E892" t="s">
        <v>374</v>
      </c>
      <c r="F892" t="s">
        <v>375</v>
      </c>
      <c r="G892" t="s">
        <v>376</v>
      </c>
      <c r="H892" t="s">
        <v>706</v>
      </c>
      <c r="I892" t="s">
        <v>707</v>
      </c>
      <c r="J892">
        <v>3000</v>
      </c>
      <c r="K892">
        <v>31434.63</v>
      </c>
      <c r="L892">
        <v>8942.5788699999994</v>
      </c>
      <c r="M892">
        <v>3772.2</v>
      </c>
      <c r="N892">
        <v>10.478209999999999</v>
      </c>
      <c r="O892" s="32">
        <f t="shared" si="221"/>
        <v>27662.43</v>
      </c>
      <c r="P892" s="32">
        <f t="shared" si="222"/>
        <v>18719.851130000003</v>
      </c>
      <c r="Q892">
        <v>711183</v>
      </c>
      <c r="R892" t="s">
        <v>312</v>
      </c>
      <c r="S892" t="s">
        <v>431</v>
      </c>
      <c r="T892" t="str">
        <f t="shared" si="223"/>
        <v>VEN</v>
      </c>
      <c r="U892" t="s">
        <v>387</v>
      </c>
      <c r="V892" s="33">
        <f t="shared" si="224"/>
        <v>31434.63</v>
      </c>
      <c r="W892">
        <f t="shared" si="225"/>
        <v>3000</v>
      </c>
      <c r="X892" s="33">
        <f t="shared" si="226"/>
        <v>27662.43</v>
      </c>
      <c r="Y892" s="33">
        <f t="shared" si="227"/>
        <v>3772.2</v>
      </c>
      <c r="Z892" s="45">
        <f t="shared" si="228"/>
        <v>0.57642959786706582</v>
      </c>
      <c r="AA892" s="33">
        <f t="shared" si="229"/>
        <v>18119.851130000003</v>
      </c>
      <c r="AB892" s="45">
        <f t="shared" si="230"/>
        <v>0.65503468531144959</v>
      </c>
      <c r="AC892" s="33">
        <f>IFERROR($X892/VLOOKUP(CONCATENATE("USD",C892),[1]GEINDICE!AR$1:AS$65536,2,0),"")</f>
        <v>4787.6269925059269</v>
      </c>
      <c r="AD892" s="33">
        <f>IFERROR($AA892/VLOOKUP(CONCATENATE("USD",C892),[1]GEINDICE!AR$1:AS$65536,2,0),"")</f>
        <v>3136.0617404247218</v>
      </c>
      <c r="AE892" s="33">
        <f>IFERROR($X892/VLOOKUP(CONCATENATE("EUR",C892),[1]GEINDICE!AR$1:AS$65536,2,0),"")</f>
        <v>4560.5430625164863</v>
      </c>
      <c r="AF892" s="33">
        <f>IFERROR($AA892/VLOOKUP(CONCATENATE("EUR",C892),[1]GEINDICE!AR$1:AS$65536,2,0),"")</f>
        <v>2987.3138898048014</v>
      </c>
      <c r="AG892" s="48" t="str">
        <f>VLOOKUP(E892,[1]Apresentação!AW$1:AX$65536,2,0)</f>
        <v xml:space="preserve">                    2 - LEATHER AUXILIARIES</v>
      </c>
      <c r="AH892" s="48" t="str">
        <f t="shared" si="231"/>
        <v xml:space="preserve">         5204000039 - NOVALTAN JD BR</v>
      </c>
      <c r="AI892" s="49" t="str">
        <f t="shared" si="232"/>
        <v xml:space="preserve">     L00222 - DURLICOUROS IND COM DE COUROS IMP EXP LTDA</v>
      </c>
      <c r="AJ892" t="str">
        <f t="shared" si="233"/>
        <v xml:space="preserve">     90 - SALES</v>
      </c>
      <c r="AK892" t="str">
        <f t="shared" si="234"/>
        <v/>
      </c>
      <c r="AL892">
        <f t="shared" si="235"/>
        <v>2</v>
      </c>
      <c r="AM892" t="str">
        <f t="shared" si="236"/>
        <v>2025 2</v>
      </c>
      <c r="AN892" t="str">
        <f t="shared" si="237"/>
        <v xml:space="preserve">DURLICOUROS </v>
      </c>
    </row>
    <row r="893" spans="1:40" x14ac:dyDescent="0.35">
      <c r="A893">
        <v>82011</v>
      </c>
      <c r="B893" t="s">
        <v>274</v>
      </c>
      <c r="C893" s="31">
        <v>45758</v>
      </c>
      <c r="D893" t="s">
        <v>373</v>
      </c>
      <c r="E893" t="s">
        <v>374</v>
      </c>
      <c r="F893" t="s">
        <v>658</v>
      </c>
      <c r="G893" t="s">
        <v>659</v>
      </c>
      <c r="H893" t="s">
        <v>706</v>
      </c>
      <c r="I893" t="s">
        <v>707</v>
      </c>
      <c r="J893">
        <v>2000</v>
      </c>
      <c r="K893">
        <v>18089.2</v>
      </c>
      <c r="L893">
        <v>5961.7182899999998</v>
      </c>
      <c r="M893">
        <v>2170.7199999999998</v>
      </c>
      <c r="N893">
        <v>9.0446000000000009</v>
      </c>
      <c r="O893" s="32">
        <f t="shared" si="221"/>
        <v>15918.480000000001</v>
      </c>
      <c r="P893" s="32">
        <f t="shared" si="222"/>
        <v>9956.7617100000025</v>
      </c>
      <c r="Q893">
        <v>728422</v>
      </c>
      <c r="R893" t="s">
        <v>312</v>
      </c>
      <c r="S893" t="s">
        <v>431</v>
      </c>
      <c r="T893" t="str">
        <f t="shared" si="223"/>
        <v>VEN</v>
      </c>
      <c r="U893" t="s">
        <v>432</v>
      </c>
      <c r="V893" s="33">
        <f t="shared" si="224"/>
        <v>18089.2</v>
      </c>
      <c r="W893">
        <f t="shared" si="225"/>
        <v>2000</v>
      </c>
      <c r="X893" s="33">
        <f t="shared" si="226"/>
        <v>15918.480000000001</v>
      </c>
      <c r="Y893" s="33">
        <f t="shared" si="227"/>
        <v>2170.7199999999998</v>
      </c>
      <c r="Z893" s="45">
        <f t="shared" si="228"/>
        <v>0.52831312108882655</v>
      </c>
      <c r="AA893" s="33">
        <f t="shared" si="229"/>
        <v>9556.7617100000025</v>
      </c>
      <c r="AB893" s="45">
        <f t="shared" si="230"/>
        <v>0.60035642284941793</v>
      </c>
      <c r="AC893" s="33">
        <f>IFERROR($X893/VLOOKUP(CONCATENATE("USD",C893),[1]GEINDICE!AR$1:AS$65536,2,0),"")</f>
        <v>2710.1281985801115</v>
      </c>
      <c r="AD893" s="33">
        <f>IFERROR($AA893/VLOOKUP(CONCATENATE("USD",C893),[1]GEINDICE!AR$1:AS$65536,2,0),"")</f>
        <v>1627.0428707628926</v>
      </c>
      <c r="AE893" s="33">
        <f>IFERROR($X893/VLOOKUP(CONCATENATE("EUR",C893),[1]GEINDICE!AR$1:AS$65536,2,0),"")</f>
        <v>2393.4684549227163</v>
      </c>
      <c r="AF893" s="33">
        <f>IFERROR($AA893/VLOOKUP(CONCATENATE("EUR",C893),[1]GEINDICE!AR$1:AS$65536,2,0),"")</f>
        <v>1436.934159800325</v>
      </c>
      <c r="AG893" s="48" t="str">
        <f>VLOOKUP(E893,[1]Apresentação!AW$1:AX$65536,2,0)</f>
        <v xml:space="preserve">                    2 - LEATHER AUXILIARIES</v>
      </c>
      <c r="AH893" s="48" t="str">
        <f t="shared" si="231"/>
        <v xml:space="preserve">         5204000039 - NOVALTAN JD BR</v>
      </c>
      <c r="AI893" s="49" t="str">
        <f t="shared" si="232"/>
        <v xml:space="preserve">     L00462 - HALO ORIGEM INDUSTRIA DE COUROS ARTESANAIS LTDA</v>
      </c>
      <c r="AJ893" t="str">
        <f t="shared" si="233"/>
        <v xml:space="preserve">     90 - SALES</v>
      </c>
      <c r="AK893" t="str">
        <f t="shared" si="234"/>
        <v/>
      </c>
      <c r="AL893">
        <f t="shared" si="235"/>
        <v>4</v>
      </c>
      <c r="AM893" t="str">
        <f t="shared" si="236"/>
        <v>2025 4</v>
      </c>
      <c r="AN893" t="str">
        <f t="shared" si="237"/>
        <v xml:space="preserve">HALO </v>
      </c>
    </row>
    <row r="894" spans="1:40" x14ac:dyDescent="0.35">
      <c r="A894">
        <v>81419</v>
      </c>
      <c r="B894" t="s">
        <v>274</v>
      </c>
      <c r="C894" s="31">
        <v>45714</v>
      </c>
      <c r="D894" t="s">
        <v>373</v>
      </c>
      <c r="E894" t="s">
        <v>374</v>
      </c>
      <c r="F894" t="s">
        <v>375</v>
      </c>
      <c r="G894" t="s">
        <v>376</v>
      </c>
      <c r="H894" t="s">
        <v>706</v>
      </c>
      <c r="I894" t="s">
        <v>707</v>
      </c>
      <c r="J894">
        <v>2000</v>
      </c>
      <c r="K894">
        <v>21147.119999999999</v>
      </c>
      <c r="L894">
        <v>5961.7192500000001</v>
      </c>
      <c r="M894">
        <v>2537.6799999999998</v>
      </c>
      <c r="N894">
        <v>10.573559999999999</v>
      </c>
      <c r="O894" s="32">
        <f t="shared" si="221"/>
        <v>18609.439999999999</v>
      </c>
      <c r="P894" s="32">
        <f t="shared" si="222"/>
        <v>12647.720749999999</v>
      </c>
      <c r="Q894">
        <v>711704</v>
      </c>
      <c r="R894" t="s">
        <v>312</v>
      </c>
      <c r="S894" t="s">
        <v>431</v>
      </c>
      <c r="T894" t="str">
        <f t="shared" si="223"/>
        <v>VEN</v>
      </c>
      <c r="U894" t="s">
        <v>432</v>
      </c>
      <c r="V894" s="33">
        <f t="shared" si="224"/>
        <v>21147.119999999999</v>
      </c>
      <c r="W894">
        <f t="shared" si="225"/>
        <v>2000</v>
      </c>
      <c r="X894" s="33">
        <f t="shared" si="226"/>
        <v>18609.439999999999</v>
      </c>
      <c r="Y894" s="33">
        <f t="shared" si="227"/>
        <v>2537.6799999999998</v>
      </c>
      <c r="Z894" s="45">
        <f t="shared" si="228"/>
        <v>0.57916731687340872</v>
      </c>
      <c r="AA894" s="33">
        <f t="shared" si="229"/>
        <v>12247.720749999999</v>
      </c>
      <c r="AB894" s="45">
        <f t="shared" si="230"/>
        <v>0.65814558363927123</v>
      </c>
      <c r="AC894" s="33">
        <f>IFERROR($X894/VLOOKUP(CONCATENATE("USD",C894),[1]GEINDICE!AR$1:AS$65536,2,0),"")</f>
        <v>3222.0233045345149</v>
      </c>
      <c r="AD894" s="33">
        <f>IFERROR($AA894/VLOOKUP(CONCATENATE("USD",C894),[1]GEINDICE!AR$1:AS$65536,2,0),"")</f>
        <v>2120.5604082622017</v>
      </c>
      <c r="AE894" s="33">
        <f>IFERROR($X894/VLOOKUP(CONCATENATE("EUR",C894),[1]GEINDICE!AR$1:AS$65536,2,0),"")</f>
        <v>3066.5634011699758</v>
      </c>
      <c r="AF894" s="33">
        <f>IFERROR($AA894/VLOOKUP(CONCATENATE("EUR",C894),[1]GEINDICE!AR$1:AS$65536,2,0),"")</f>
        <v>2018.2451594298423</v>
      </c>
      <c r="AG894" s="48" t="str">
        <f>VLOOKUP(E894,[1]Apresentação!AW$1:AX$65536,2,0)</f>
        <v xml:space="preserve">                    2 - LEATHER AUXILIARIES</v>
      </c>
      <c r="AH894" s="48" t="str">
        <f t="shared" si="231"/>
        <v xml:space="preserve">         5204000039 - NOVALTAN JD BR</v>
      </c>
      <c r="AI894" s="49" t="str">
        <f t="shared" si="232"/>
        <v xml:space="preserve">     L00222 - DURLICOUROS IND COM DE COUROS IMP EXP LTDA</v>
      </c>
      <c r="AJ894" t="str">
        <f t="shared" si="233"/>
        <v xml:space="preserve">     90 - SALES</v>
      </c>
      <c r="AK894" t="str">
        <f t="shared" si="234"/>
        <v/>
      </c>
      <c r="AL894">
        <f t="shared" si="235"/>
        <v>2</v>
      </c>
      <c r="AM894" t="str">
        <f t="shared" si="236"/>
        <v>2025 2</v>
      </c>
      <c r="AN894" t="str">
        <f t="shared" si="237"/>
        <v xml:space="preserve">DURLICOUROS </v>
      </c>
    </row>
    <row r="895" spans="1:40" x14ac:dyDescent="0.35">
      <c r="A895">
        <v>82264</v>
      </c>
      <c r="B895" t="s">
        <v>274</v>
      </c>
      <c r="C895" s="31">
        <v>45782</v>
      </c>
      <c r="D895" t="s">
        <v>373</v>
      </c>
      <c r="E895" t="s">
        <v>374</v>
      </c>
      <c r="F895" t="s">
        <v>658</v>
      </c>
      <c r="G895" t="s">
        <v>659</v>
      </c>
      <c r="H895" t="s">
        <v>706</v>
      </c>
      <c r="I895" t="s">
        <v>707</v>
      </c>
      <c r="J895">
        <v>2000</v>
      </c>
      <c r="K895">
        <v>17256.560000000001</v>
      </c>
      <c r="L895">
        <v>6042.86769</v>
      </c>
      <c r="M895">
        <v>2070.81</v>
      </c>
      <c r="N895">
        <v>8.6282800000000002</v>
      </c>
      <c r="O895" s="32">
        <f t="shared" si="221"/>
        <v>15185.750000000002</v>
      </c>
      <c r="P895" s="32">
        <f t="shared" si="222"/>
        <v>9142.8823100000009</v>
      </c>
      <c r="Q895">
        <v>736889</v>
      </c>
      <c r="R895" t="s">
        <v>312</v>
      </c>
      <c r="S895" t="s">
        <v>431</v>
      </c>
      <c r="T895" t="str">
        <f t="shared" si="223"/>
        <v>VEN</v>
      </c>
      <c r="U895" t="s">
        <v>432</v>
      </c>
      <c r="V895" s="33">
        <f t="shared" si="224"/>
        <v>17256.560000000001</v>
      </c>
      <c r="W895">
        <f t="shared" si="225"/>
        <v>2000</v>
      </c>
      <c r="X895" s="33">
        <f t="shared" si="226"/>
        <v>15185.750000000002</v>
      </c>
      <c r="Y895" s="33">
        <f t="shared" si="227"/>
        <v>2070.81</v>
      </c>
      <c r="Z895" s="45">
        <f t="shared" si="228"/>
        <v>0.50664108663603868</v>
      </c>
      <c r="AA895" s="33">
        <f t="shared" si="229"/>
        <v>8742.8823100000009</v>
      </c>
      <c r="AB895" s="45">
        <f t="shared" si="230"/>
        <v>0.57572937194409235</v>
      </c>
      <c r="AC895" s="33">
        <f>IFERROR($X895/VLOOKUP(CONCATENATE("USD",C895),[1]GEINDICE!AR$1:AS$65536,2,0),"")</f>
        <v>2686.7922859164901</v>
      </c>
      <c r="AD895" s="33">
        <f>IFERROR($AA895/VLOOKUP(CONCATENATE("USD",C895),[1]GEINDICE!AR$1:AS$65536,2,0),"")</f>
        <v>1546.865235314933</v>
      </c>
      <c r="AE895" s="33">
        <f>IFERROR($X895/VLOOKUP(CONCATENATE("EUR",C895),[1]GEINDICE!AR$1:AS$65536,2,0),"")</f>
        <v>2374.554353264949</v>
      </c>
      <c r="AF895" s="33">
        <f>IFERROR($AA895/VLOOKUP(CONCATENATE("EUR",C895),[1]GEINDICE!AR$1:AS$65536,2,0),"")</f>
        <v>1367.1006864523395</v>
      </c>
      <c r="AG895" s="48" t="str">
        <f>VLOOKUP(E895,[1]Apresentação!AW$1:AX$65536,2,0)</f>
        <v xml:space="preserve">                    2 - LEATHER AUXILIARIES</v>
      </c>
      <c r="AH895" s="48" t="str">
        <f t="shared" si="231"/>
        <v xml:space="preserve">         5204000039 - NOVALTAN JD BR</v>
      </c>
      <c r="AI895" s="49" t="str">
        <f t="shared" si="232"/>
        <v xml:space="preserve">     L00462 - HALO ORIGEM INDUSTRIA DE COUROS ARTESANAIS LTDA</v>
      </c>
      <c r="AJ895" t="str">
        <f t="shared" si="233"/>
        <v xml:space="preserve">     90 - SALES</v>
      </c>
      <c r="AK895" t="str">
        <f t="shared" si="234"/>
        <v/>
      </c>
      <c r="AL895">
        <f t="shared" si="235"/>
        <v>5</v>
      </c>
      <c r="AM895" t="str">
        <f t="shared" si="236"/>
        <v>2025 5</v>
      </c>
      <c r="AN895" t="str">
        <f t="shared" si="237"/>
        <v xml:space="preserve">HALO </v>
      </c>
    </row>
    <row r="896" spans="1:40" x14ac:dyDescent="0.35">
      <c r="A896">
        <v>82340</v>
      </c>
      <c r="B896" t="s">
        <v>274</v>
      </c>
      <c r="C896" s="31">
        <v>45786</v>
      </c>
      <c r="D896" t="s">
        <v>373</v>
      </c>
      <c r="E896" t="s">
        <v>374</v>
      </c>
      <c r="F896" t="s">
        <v>375</v>
      </c>
      <c r="G896" t="s">
        <v>376</v>
      </c>
      <c r="H896" t="s">
        <v>706</v>
      </c>
      <c r="I896" t="s">
        <v>707</v>
      </c>
      <c r="J896">
        <v>4000</v>
      </c>
      <c r="K896">
        <v>39802</v>
      </c>
      <c r="L896">
        <v>12085.73538</v>
      </c>
      <c r="M896">
        <v>4776.29</v>
      </c>
      <c r="N896">
        <v>9.9504999999999999</v>
      </c>
      <c r="O896" s="32">
        <f t="shared" si="221"/>
        <v>35025.71</v>
      </c>
      <c r="P896" s="32">
        <f t="shared" si="222"/>
        <v>22939.974620000001</v>
      </c>
      <c r="Q896">
        <v>738188</v>
      </c>
      <c r="R896" t="s">
        <v>312</v>
      </c>
      <c r="S896" t="s">
        <v>431</v>
      </c>
      <c r="T896" t="str">
        <f t="shared" si="223"/>
        <v>VEN</v>
      </c>
      <c r="U896" t="s">
        <v>432</v>
      </c>
      <c r="V896" s="33">
        <f t="shared" si="224"/>
        <v>39802</v>
      </c>
      <c r="W896">
        <f t="shared" si="225"/>
        <v>4000</v>
      </c>
      <c r="X896" s="33">
        <f t="shared" si="226"/>
        <v>35025.71</v>
      </c>
      <c r="Y896" s="33">
        <f t="shared" si="227"/>
        <v>4776.29</v>
      </c>
      <c r="Z896" s="45">
        <f t="shared" si="228"/>
        <v>0.55625281694387219</v>
      </c>
      <c r="AA896" s="33">
        <f t="shared" si="229"/>
        <v>22139.974620000001</v>
      </c>
      <c r="AB896" s="45">
        <f t="shared" si="230"/>
        <v>0.63210637614483767</v>
      </c>
      <c r="AC896" s="33">
        <f>IFERROR($X896/VLOOKUP(CONCATENATE("USD",C896),[1]GEINDICE!AR$1:AS$65536,2,0),"")</f>
        <v>6198.0340110774887</v>
      </c>
      <c r="AD896" s="33">
        <f>IFERROR($AA896/VLOOKUP(CONCATENATE("USD",C896),[1]GEINDICE!AR$1:AS$65536,2,0),"")</f>
        <v>3917.8168179646441</v>
      </c>
      <c r="AE896" s="33">
        <f>IFERROR($X896/VLOOKUP(CONCATENATE("EUR",C896),[1]GEINDICE!AR$1:AS$65536,2,0),"")</f>
        <v>5499.5776284386384</v>
      </c>
      <c r="AF896" s="33">
        <f>IFERROR($AA896/VLOOKUP(CONCATENATE("EUR",C896),[1]GEINDICE!AR$1:AS$65536,2,0),"")</f>
        <v>3476.3180850395679</v>
      </c>
      <c r="AG896" s="48" t="str">
        <f>VLOOKUP(E896,[1]Apresentação!AW$1:AX$65536,2,0)</f>
        <v xml:space="preserve">                    2 - LEATHER AUXILIARIES</v>
      </c>
      <c r="AH896" s="48" t="str">
        <f t="shared" si="231"/>
        <v xml:space="preserve">         5204000039 - NOVALTAN JD BR</v>
      </c>
      <c r="AI896" s="49" t="str">
        <f t="shared" si="232"/>
        <v xml:space="preserve">     L00222 - DURLICOUROS IND COM DE COUROS IMP EXP LTDA</v>
      </c>
      <c r="AJ896" t="str">
        <f t="shared" si="233"/>
        <v xml:space="preserve">     90 - SALES</v>
      </c>
      <c r="AK896" t="str">
        <f t="shared" si="234"/>
        <v/>
      </c>
      <c r="AL896">
        <f t="shared" si="235"/>
        <v>5</v>
      </c>
      <c r="AM896" t="str">
        <f t="shared" si="236"/>
        <v>2025 5</v>
      </c>
      <c r="AN896" t="str">
        <f t="shared" si="237"/>
        <v xml:space="preserve">DURLICOUROS </v>
      </c>
    </row>
    <row r="897" spans="1:40" x14ac:dyDescent="0.35">
      <c r="A897">
        <v>81706</v>
      </c>
      <c r="B897" t="s">
        <v>274</v>
      </c>
      <c r="C897" s="31">
        <v>45735</v>
      </c>
      <c r="D897" t="s">
        <v>373</v>
      </c>
      <c r="E897" t="s">
        <v>374</v>
      </c>
      <c r="F897" t="s">
        <v>375</v>
      </c>
      <c r="G897" t="s">
        <v>376</v>
      </c>
      <c r="H897" t="s">
        <v>706</v>
      </c>
      <c r="I897" t="s">
        <v>707</v>
      </c>
      <c r="J897">
        <v>4000</v>
      </c>
      <c r="K897">
        <v>41615.68</v>
      </c>
      <c r="L897">
        <v>11923.43849</v>
      </c>
      <c r="M897">
        <v>4993.9399999999996</v>
      </c>
      <c r="N897">
        <v>10.403919999999999</v>
      </c>
      <c r="O897" s="32">
        <f t="shared" si="221"/>
        <v>36621.74</v>
      </c>
      <c r="P897" s="32">
        <f t="shared" si="222"/>
        <v>24698.301509999998</v>
      </c>
      <c r="Q897">
        <v>719696</v>
      </c>
      <c r="R897" t="s">
        <v>312</v>
      </c>
      <c r="S897" t="s">
        <v>431</v>
      </c>
      <c r="T897" t="str">
        <f t="shared" si="223"/>
        <v>VEN</v>
      </c>
      <c r="U897" t="s">
        <v>387</v>
      </c>
      <c r="V897" s="33">
        <f t="shared" si="224"/>
        <v>41615.68</v>
      </c>
      <c r="W897">
        <f t="shared" si="225"/>
        <v>4000</v>
      </c>
      <c r="X897" s="33">
        <f t="shared" si="226"/>
        <v>36621.74</v>
      </c>
      <c r="Y897" s="33">
        <f t="shared" si="227"/>
        <v>4993.9399999999996</v>
      </c>
      <c r="Z897" s="45">
        <f t="shared" si="228"/>
        <v>0.57426194910187689</v>
      </c>
      <c r="AA897" s="33">
        <f t="shared" si="229"/>
        <v>23898.301509999998</v>
      </c>
      <c r="AB897" s="45">
        <f t="shared" si="230"/>
        <v>0.65257143734841649</v>
      </c>
      <c r="AC897" s="33">
        <f>IFERROR($X897/VLOOKUP(CONCATENATE("USD",C897),[1]GEINDICE!AR$1:AS$65536,2,0),"")</f>
        <v>6463.762641862435</v>
      </c>
      <c r="AD897" s="33">
        <f>IFERROR($AA897/VLOOKUP(CONCATENATE("USD",C897),[1]GEINDICE!AR$1:AS$65536,2,0),"")</f>
        <v>4218.0668778791669</v>
      </c>
      <c r="AE897" s="33">
        <f>IFERROR($X897/VLOOKUP(CONCATENATE("EUR",C897),[1]GEINDICE!AR$1:AS$65536,2,0),"")</f>
        <v>5941.5188928727866</v>
      </c>
      <c r="AF897" s="33">
        <f>IFERROR($AA897/VLOOKUP(CONCATENATE("EUR",C897),[1]GEINDICE!AR$1:AS$65536,2,0),"")</f>
        <v>3877.2655239547666</v>
      </c>
      <c r="AG897" s="48" t="str">
        <f>VLOOKUP(E897,[1]Apresentação!AW$1:AX$65536,2,0)</f>
        <v xml:space="preserve">                    2 - LEATHER AUXILIARIES</v>
      </c>
      <c r="AH897" s="48" t="str">
        <f t="shared" si="231"/>
        <v xml:space="preserve">         5204000039 - NOVALTAN JD BR</v>
      </c>
      <c r="AI897" s="49" t="str">
        <f t="shared" si="232"/>
        <v xml:space="preserve">     L00222 - DURLICOUROS IND COM DE COUROS IMP EXP LTDA</v>
      </c>
      <c r="AJ897" t="str">
        <f t="shared" si="233"/>
        <v xml:space="preserve">     90 - SALES</v>
      </c>
      <c r="AK897" t="str">
        <f t="shared" si="234"/>
        <v/>
      </c>
      <c r="AL897">
        <f t="shared" si="235"/>
        <v>3</v>
      </c>
      <c r="AM897" t="str">
        <f t="shared" si="236"/>
        <v>2025 3</v>
      </c>
      <c r="AN897" t="str">
        <f t="shared" si="237"/>
        <v xml:space="preserve">DURLICOUROS </v>
      </c>
    </row>
    <row r="898" spans="1:40" x14ac:dyDescent="0.35">
      <c r="A898">
        <v>81893</v>
      </c>
      <c r="B898" t="s">
        <v>274</v>
      </c>
      <c r="C898" s="31">
        <v>45749</v>
      </c>
      <c r="D898" t="s">
        <v>373</v>
      </c>
      <c r="E898" t="s">
        <v>374</v>
      </c>
      <c r="F898" t="s">
        <v>375</v>
      </c>
      <c r="G898" t="s">
        <v>376</v>
      </c>
      <c r="H898" t="s">
        <v>706</v>
      </c>
      <c r="I898" t="s">
        <v>707</v>
      </c>
      <c r="J898">
        <v>4000</v>
      </c>
      <c r="K898">
        <v>41761.32</v>
      </c>
      <c r="L898">
        <v>11923.43657</v>
      </c>
      <c r="M898">
        <v>5011.41</v>
      </c>
      <c r="N898">
        <v>10.440329999999999</v>
      </c>
      <c r="O898" s="32">
        <f t="shared" si="221"/>
        <v>36749.910000000003</v>
      </c>
      <c r="P898" s="32">
        <f t="shared" si="222"/>
        <v>24826.473430000005</v>
      </c>
      <c r="Q898">
        <v>725073</v>
      </c>
      <c r="R898" t="s">
        <v>312</v>
      </c>
      <c r="S898" t="s">
        <v>431</v>
      </c>
      <c r="T898" t="str">
        <f t="shared" si="223"/>
        <v>VEN</v>
      </c>
      <c r="U898" t="s">
        <v>432</v>
      </c>
      <c r="V898" s="33">
        <f t="shared" si="224"/>
        <v>41761.32</v>
      </c>
      <c r="W898">
        <f t="shared" si="225"/>
        <v>4000</v>
      </c>
      <c r="X898" s="33">
        <f t="shared" si="226"/>
        <v>36749.910000000003</v>
      </c>
      <c r="Y898" s="33">
        <f t="shared" si="227"/>
        <v>5011.41</v>
      </c>
      <c r="Z898" s="45">
        <f t="shared" si="228"/>
        <v>0.57532840029960752</v>
      </c>
      <c r="AA898" s="33">
        <f t="shared" si="229"/>
        <v>24026.473430000005</v>
      </c>
      <c r="AB898" s="45">
        <f t="shared" si="230"/>
        <v>0.65378319103366522</v>
      </c>
      <c r="AC898" s="33">
        <f>IFERROR($X898/VLOOKUP(CONCATENATE("USD",C898),[1]GEINDICE!AR$1:AS$65536,2,0),"")</f>
        <v>6456.0739946945878</v>
      </c>
      <c r="AD898" s="33">
        <f>IFERROR($AA898/VLOOKUP(CONCATENATE("USD",C898),[1]GEINDICE!AR$1:AS$65536,2,0),"")</f>
        <v>4220.87265780089</v>
      </c>
      <c r="AE898" s="33">
        <f>IFERROR($X898/VLOOKUP(CONCATENATE("EUR",C898),[1]GEINDICE!AR$1:AS$65536,2,0),"")</f>
        <v>5940.4354713565244</v>
      </c>
      <c r="AF898" s="33">
        <f>IFERROR($AA898/VLOOKUP(CONCATENATE("EUR",C898),[1]GEINDICE!AR$1:AS$65536,2,0),"")</f>
        <v>3883.7568585930439</v>
      </c>
      <c r="AG898" s="48" t="str">
        <f>VLOOKUP(E898,[1]Apresentação!AW$1:AX$65536,2,0)</f>
        <v xml:space="preserve">                    2 - LEATHER AUXILIARIES</v>
      </c>
      <c r="AH898" s="48" t="str">
        <f t="shared" si="231"/>
        <v xml:space="preserve">         5204000039 - NOVALTAN JD BR</v>
      </c>
      <c r="AI898" s="49" t="str">
        <f t="shared" si="232"/>
        <v xml:space="preserve">     L00222 - DURLICOUROS IND COM DE COUROS IMP EXP LTDA</v>
      </c>
      <c r="AJ898" t="str">
        <f t="shared" si="233"/>
        <v xml:space="preserve">     90 - SALES</v>
      </c>
      <c r="AK898" t="str">
        <f t="shared" si="234"/>
        <v/>
      </c>
      <c r="AL898">
        <f t="shared" si="235"/>
        <v>4</v>
      </c>
      <c r="AM898" t="str">
        <f t="shared" si="236"/>
        <v>2025 4</v>
      </c>
      <c r="AN898" t="str">
        <f t="shared" si="237"/>
        <v xml:space="preserve">DURLICOUROS </v>
      </c>
    </row>
    <row r="899" spans="1:40" x14ac:dyDescent="0.35">
      <c r="A899">
        <v>81288</v>
      </c>
      <c r="B899" t="s">
        <v>274</v>
      </c>
      <c r="C899" s="31">
        <v>45702</v>
      </c>
      <c r="D899" t="s">
        <v>373</v>
      </c>
      <c r="E899" t="s">
        <v>374</v>
      </c>
      <c r="F899" t="s">
        <v>658</v>
      </c>
      <c r="G899" t="s">
        <v>659</v>
      </c>
      <c r="H899" t="s">
        <v>706</v>
      </c>
      <c r="I899" t="s">
        <v>707</v>
      </c>
      <c r="J899">
        <v>1000</v>
      </c>
      <c r="K899">
        <v>8841.56</v>
      </c>
      <c r="L899">
        <v>2980.8596200000002</v>
      </c>
      <c r="M899">
        <v>1061</v>
      </c>
      <c r="N899">
        <v>8.8415599999999994</v>
      </c>
      <c r="O899" s="32">
        <f t="shared" si="221"/>
        <v>7780.5599999999995</v>
      </c>
      <c r="P899" s="32">
        <f t="shared" si="222"/>
        <v>4799.7003799999993</v>
      </c>
      <c r="Q899">
        <v>710222</v>
      </c>
      <c r="R899" t="s">
        <v>312</v>
      </c>
      <c r="S899" t="s">
        <v>431</v>
      </c>
      <c r="T899" t="str">
        <f t="shared" si="223"/>
        <v>VEN</v>
      </c>
      <c r="U899" t="s">
        <v>432</v>
      </c>
      <c r="V899" s="33">
        <f t="shared" si="224"/>
        <v>8841.56</v>
      </c>
      <c r="W899">
        <f t="shared" si="225"/>
        <v>1000</v>
      </c>
      <c r="X899" s="33">
        <f t="shared" si="226"/>
        <v>7780.5599999999995</v>
      </c>
      <c r="Y899" s="33">
        <f t="shared" si="227"/>
        <v>1061</v>
      </c>
      <c r="Z899" s="45">
        <f t="shared" si="228"/>
        <v>0.52023629088079471</v>
      </c>
      <c r="AA899" s="33">
        <f t="shared" si="229"/>
        <v>4599.7003799999993</v>
      </c>
      <c r="AB899" s="45">
        <f t="shared" si="230"/>
        <v>0.59117857583515832</v>
      </c>
      <c r="AC899" s="33">
        <f>IFERROR($X899/VLOOKUP(CONCATENATE("USD",C899),[1]GEINDICE!AR$1:AS$65536,2,0),"")</f>
        <v>1358.2668505490285</v>
      </c>
      <c r="AD899" s="33">
        <f>IFERROR($AA899/VLOOKUP(CONCATENATE("USD",C899),[1]GEINDICE!AR$1:AS$65536,2,0),"")</f>
        <v>802.97826231168051</v>
      </c>
      <c r="AE899" s="33">
        <f>IFERROR($X899/VLOOKUP(CONCATENATE("EUR",C899),[1]GEINDICE!AR$1:AS$65536,2,0),"")</f>
        <v>1292.4732968986193</v>
      </c>
      <c r="AF899" s="33">
        <f>IFERROR($AA899/VLOOKUP(CONCATENATE("EUR",C899),[1]GEINDICE!AR$1:AS$65536,2,0),"")</f>
        <v>764.08252296549756</v>
      </c>
      <c r="AG899" s="48" t="str">
        <f>VLOOKUP(E899,[1]Apresentação!AW$1:AX$65536,2,0)</f>
        <v xml:space="preserve">                    2 - LEATHER AUXILIARIES</v>
      </c>
      <c r="AH899" s="48" t="str">
        <f t="shared" si="231"/>
        <v xml:space="preserve">         5204000039 - NOVALTAN JD BR</v>
      </c>
      <c r="AI899" s="49" t="str">
        <f t="shared" si="232"/>
        <v xml:space="preserve">     L00462 - HALO ORIGEM INDUSTRIA DE COUROS ARTESANAIS LTDA</v>
      </c>
      <c r="AJ899" t="str">
        <f t="shared" si="233"/>
        <v xml:space="preserve">     90 - SALES</v>
      </c>
      <c r="AK899" t="str">
        <f t="shared" si="234"/>
        <v/>
      </c>
      <c r="AL899">
        <f t="shared" si="235"/>
        <v>2</v>
      </c>
      <c r="AM899" t="str">
        <f t="shared" si="236"/>
        <v>2025 2</v>
      </c>
      <c r="AN899" t="str">
        <f t="shared" si="237"/>
        <v xml:space="preserve">HALO </v>
      </c>
    </row>
    <row r="900" spans="1:40" x14ac:dyDescent="0.35">
      <c r="A900">
        <v>82967</v>
      </c>
      <c r="B900" t="s">
        <v>274</v>
      </c>
      <c r="C900" s="31">
        <v>45841</v>
      </c>
      <c r="D900" t="s">
        <v>373</v>
      </c>
      <c r="E900" t="s">
        <v>374</v>
      </c>
      <c r="F900" t="s">
        <v>375</v>
      </c>
      <c r="G900" t="s">
        <v>376</v>
      </c>
      <c r="H900" t="s">
        <v>706</v>
      </c>
      <c r="I900" t="s">
        <v>707</v>
      </c>
      <c r="J900">
        <v>5000</v>
      </c>
      <c r="K900">
        <v>47698</v>
      </c>
      <c r="L900">
        <v>15598.71248</v>
      </c>
      <c r="M900">
        <v>5723.82</v>
      </c>
      <c r="N900">
        <v>9.5396000000000001</v>
      </c>
      <c r="O900" s="32">
        <f t="shared" ref="O900:O963" si="238">$K900-$Y900</f>
        <v>41974.18</v>
      </c>
      <c r="P900" s="32">
        <f t="shared" ref="P900:P963" si="239">($O900-$L900)</f>
        <v>26375.467519999998</v>
      </c>
      <c r="Q900">
        <v>742702</v>
      </c>
      <c r="R900" t="s">
        <v>312</v>
      </c>
      <c r="S900" t="s">
        <v>431</v>
      </c>
      <c r="T900" t="str">
        <f t="shared" ref="T900:T963" si="240">MID($U900,1,3)</f>
        <v>VEN</v>
      </c>
      <c r="U900" t="s">
        <v>432</v>
      </c>
      <c r="V900" s="33">
        <f t="shared" ref="V900:V963" si="241">IF($T900="DEV",-$K900,$K900)</f>
        <v>47698</v>
      </c>
      <c r="W900">
        <f t="shared" ref="W900:W963" si="242">IF($T900="DEV",-$J900,$J900)</f>
        <v>5000</v>
      </c>
      <c r="X900" s="33">
        <f t="shared" ref="X900:X963" si="243">$V900-$Y900</f>
        <v>41974.18</v>
      </c>
      <c r="Y900" s="33">
        <f t="shared" ref="Y900:Y963" si="244">IF(A900=59876,M900,IF(A900=59868,M900,IF(R900="6111",((K900*0.12)+M900),IF(T900="DEV",-M900,M900))))</f>
        <v>5723.82</v>
      </c>
      <c r="Z900" s="45">
        <f t="shared" ref="Z900:Z963" si="245">IFERROR($AA900/$V900,0)</f>
        <v>0.53200275734831648</v>
      </c>
      <c r="AA900" s="33">
        <f t="shared" ref="AA900:AA963" si="246">IF(VLOOKUP(AL900,AR:AS,2,0)="sim",IF($T900="DEV",($X900-$L900),$P900)-(0.2*W900),IF(VLOOKUP(AL900,AR:AS,2,0)="OK",IF($T900="DEV",($X900-$L900),$P900)-(0.2*W900),IF($T900="DEV",($X900-$L900),$P900)))</f>
        <v>25375.467519999998</v>
      </c>
      <c r="AB900" s="45">
        <f t="shared" ref="AB900:AB963" si="247">IFERROR($AA900/$X900,0)</f>
        <v>0.60454945206791411</v>
      </c>
      <c r="AC900" s="33">
        <f>IFERROR($X900/VLOOKUP(CONCATENATE("USD",C900),[1]GEINDICE!AR$1:AS$65536,2,0),"")</f>
        <v>7743.170749704841</v>
      </c>
      <c r="AD900" s="33">
        <f>IFERROR($AA900/VLOOKUP(CONCATENATE("USD",C900),[1]GEINDICE!AR$1:AS$65536,2,0),"")</f>
        <v>4681.1296340023609</v>
      </c>
      <c r="AE900" s="33">
        <f>IFERROR($X900/VLOOKUP(CONCATENATE("EUR",C900),[1]GEINDICE!AR$1:AS$65536,2,0),"")</f>
        <v>6585.4247073959023</v>
      </c>
      <c r="AF900" s="33">
        <f>IFERROR($AA900/VLOOKUP(CONCATENATE("EUR",C900),[1]GEINDICE!AR$1:AS$65536,2,0),"")</f>
        <v>3981.2148984906958</v>
      </c>
      <c r="AG900" s="48" t="str">
        <f>VLOOKUP(E900,[1]Apresentação!AW$1:AX$65536,2,0)</f>
        <v xml:space="preserve">                    2 - LEATHER AUXILIARIES</v>
      </c>
      <c r="AH900" s="48" t="str">
        <f t="shared" ref="AH900:AH963" si="248">CONCATENATE("         ",H900," - ",I900)</f>
        <v xml:space="preserve">         5204000039 - NOVALTAN JD BR</v>
      </c>
      <c r="AI900" s="49" t="str">
        <f t="shared" ref="AI900:AI963" si="249">CONCATENATE("     ",F900," - ",G900)</f>
        <v xml:space="preserve">     L00222 - DURLICOUROS IND COM DE COUROS IMP EXP LTDA</v>
      </c>
      <c r="AJ900" t="str">
        <f t="shared" ref="AJ900:AJ963" si="250">IF(RIGHT(I900,2)="BR","     90 - SALES","     93 - RESALES")</f>
        <v xml:space="preserve">     90 - SALES</v>
      </c>
      <c r="AK900" t="str">
        <f t="shared" ref="AK900:AK963" si="251">IF(R900="3201","EXP",IF(R900="7101","EXP",""))</f>
        <v/>
      </c>
      <c r="AL900">
        <f t="shared" ref="AL900:AL963" si="252">VLOOKUP(MONTH(C900),AQ:AR,2,0)</f>
        <v>7</v>
      </c>
      <c r="AM900" t="str">
        <f t="shared" ref="AM900:AM963" si="253">CONCATENATE(YEAR(C900)," ",MONTH(C900))</f>
        <v>2025 7</v>
      </c>
      <c r="AN900" t="str">
        <f t="shared" ref="AN900:AN963" si="254">MID(G900,1,SEARCH(" ",G900,1))</f>
        <v xml:space="preserve">DURLICOUROS </v>
      </c>
    </row>
    <row r="901" spans="1:40" x14ac:dyDescent="0.35">
      <c r="A901">
        <v>83495</v>
      </c>
      <c r="B901" t="s">
        <v>274</v>
      </c>
      <c r="C901" s="31">
        <v>45882</v>
      </c>
      <c r="D901" t="s">
        <v>373</v>
      </c>
      <c r="E901" t="s">
        <v>374</v>
      </c>
      <c r="F901" t="s">
        <v>375</v>
      </c>
      <c r="G901" t="s">
        <v>376</v>
      </c>
      <c r="H901" t="s">
        <v>706</v>
      </c>
      <c r="I901" t="s">
        <v>707</v>
      </c>
      <c r="J901">
        <v>1000</v>
      </c>
      <c r="K901">
        <v>9459.1</v>
      </c>
      <c r="L901">
        <v>3138.1567700000001</v>
      </c>
      <c r="M901">
        <v>1135.1099999999999</v>
      </c>
      <c r="N901">
        <v>9.4591000000000012</v>
      </c>
      <c r="O901" s="32">
        <f t="shared" si="238"/>
        <v>8323.99</v>
      </c>
      <c r="P901" s="32">
        <f t="shared" si="239"/>
        <v>5185.8332300000002</v>
      </c>
      <c r="Q901">
        <v>754039</v>
      </c>
      <c r="R901" t="s">
        <v>312</v>
      </c>
      <c r="S901" t="s">
        <v>431</v>
      </c>
      <c r="T901" t="str">
        <f t="shared" si="240"/>
        <v>VEN</v>
      </c>
      <c r="U901" t="s">
        <v>432</v>
      </c>
      <c r="V901" s="33">
        <f t="shared" si="241"/>
        <v>9459.1</v>
      </c>
      <c r="W901">
        <f t="shared" si="242"/>
        <v>1000</v>
      </c>
      <c r="X901" s="33">
        <f t="shared" si="243"/>
        <v>8323.99</v>
      </c>
      <c r="Y901" s="33">
        <f t="shared" si="244"/>
        <v>1135.1099999999999</v>
      </c>
      <c r="Z901" s="45">
        <f t="shared" si="245"/>
        <v>0.52709382816547024</v>
      </c>
      <c r="AA901" s="33">
        <f t="shared" si="246"/>
        <v>4985.8332300000002</v>
      </c>
      <c r="AB901" s="45">
        <f t="shared" si="247"/>
        <v>0.5989715545069132</v>
      </c>
      <c r="AC901" s="33">
        <f>IFERROR($X901/VLOOKUP(CONCATENATE("USD",C901),[1]GEINDICE!AR$1:AS$65536,2,0),"")</f>
        <v>1543.5376798694554</v>
      </c>
      <c r="AD901" s="33">
        <f>IFERROR($AA901/VLOOKUP(CONCATENATE("USD",C901),[1]GEINDICE!AR$1:AS$65536,2,0),"")</f>
        <v>924.53516355140187</v>
      </c>
      <c r="AE901" s="33">
        <f>IFERROR($X901/VLOOKUP(CONCATENATE("EUR",C901),[1]GEINDICE!AR$1:AS$65536,2,0),"")</f>
        <v>1317.6916623134032</v>
      </c>
      <c r="AF901" s="33">
        <f>IFERROR($AA901/VLOOKUP(CONCATENATE("EUR",C901),[1]GEINDICE!AR$1:AS$65536,2,0),"")</f>
        <v>789.25982333665763</v>
      </c>
      <c r="AG901" s="48" t="str">
        <f>VLOOKUP(E901,[1]Apresentação!AW$1:AX$65536,2,0)</f>
        <v xml:space="preserve">                    2 - LEATHER AUXILIARIES</v>
      </c>
      <c r="AH901" s="48" t="str">
        <f t="shared" si="248"/>
        <v xml:space="preserve">         5204000039 - NOVALTAN JD BR</v>
      </c>
      <c r="AI901" s="49" t="str">
        <f t="shared" si="249"/>
        <v xml:space="preserve">     L00222 - DURLICOUROS IND COM DE COUROS IMP EXP LTDA</v>
      </c>
      <c r="AJ901" t="str">
        <f t="shared" si="250"/>
        <v xml:space="preserve">     90 - SALES</v>
      </c>
      <c r="AK901" t="str">
        <f t="shared" si="251"/>
        <v/>
      </c>
      <c r="AL901">
        <f t="shared" si="252"/>
        <v>8</v>
      </c>
      <c r="AM901" t="str">
        <f t="shared" si="253"/>
        <v>2025 8</v>
      </c>
      <c r="AN901" t="str">
        <f t="shared" si="254"/>
        <v xml:space="preserve">DURLICOUROS </v>
      </c>
    </row>
    <row r="902" spans="1:40" x14ac:dyDescent="0.35">
      <c r="A902">
        <v>82561</v>
      </c>
      <c r="B902" t="s">
        <v>274</v>
      </c>
      <c r="C902" s="31">
        <v>45805</v>
      </c>
      <c r="D902" t="s">
        <v>373</v>
      </c>
      <c r="E902" t="s">
        <v>374</v>
      </c>
      <c r="F902" t="s">
        <v>375</v>
      </c>
      <c r="G902" t="s">
        <v>376</v>
      </c>
      <c r="H902" t="s">
        <v>706</v>
      </c>
      <c r="I902" t="s">
        <v>707</v>
      </c>
      <c r="J902">
        <v>2000</v>
      </c>
      <c r="K902">
        <v>19788.66</v>
      </c>
      <c r="L902">
        <v>6042.86769</v>
      </c>
      <c r="M902">
        <v>2374.66</v>
      </c>
      <c r="N902">
        <v>9.8943300000000001</v>
      </c>
      <c r="O902" s="32">
        <f t="shared" si="238"/>
        <v>17414</v>
      </c>
      <c r="P902" s="32">
        <f t="shared" si="239"/>
        <v>11371.132310000001</v>
      </c>
      <c r="Q902">
        <v>739775</v>
      </c>
      <c r="R902" t="s">
        <v>312</v>
      </c>
      <c r="S902" t="s">
        <v>431</v>
      </c>
      <c r="T902" t="str">
        <f t="shared" si="240"/>
        <v>VEN</v>
      </c>
      <c r="U902" t="s">
        <v>432</v>
      </c>
      <c r="V902" s="33">
        <f t="shared" si="241"/>
        <v>19788.66</v>
      </c>
      <c r="W902">
        <f t="shared" si="242"/>
        <v>2000</v>
      </c>
      <c r="X902" s="33">
        <f t="shared" si="243"/>
        <v>17414</v>
      </c>
      <c r="Y902" s="33">
        <f t="shared" si="244"/>
        <v>2374.66</v>
      </c>
      <c r="Z902" s="45">
        <f t="shared" si="245"/>
        <v>0.5544151200738201</v>
      </c>
      <c r="AA902" s="33">
        <f t="shared" si="246"/>
        <v>10971.132310000001</v>
      </c>
      <c r="AB902" s="45">
        <f t="shared" si="247"/>
        <v>0.63001793442058118</v>
      </c>
      <c r="AC902" s="33">
        <f>IFERROR($X902/VLOOKUP(CONCATENATE("USD",C902),[1]GEINDICE!AR$1:AS$65536,2,0),"")</f>
        <v>3058.5218490937191</v>
      </c>
      <c r="AD902" s="33">
        <f>IFERROR($AA902/VLOOKUP(CONCATENATE("USD",C902),[1]GEINDICE!AR$1:AS$65536,2,0),"")</f>
        <v>1926.9236177462415</v>
      </c>
      <c r="AE902" s="33">
        <f>IFERROR($X902/VLOOKUP(CONCATENATE("EUR",C902),[1]GEINDICE!AR$1:AS$65536,2,0),"")</f>
        <v>2710.0127610569889</v>
      </c>
      <c r="AF902" s="33">
        <f>IFERROR($AA902/VLOOKUP(CONCATENATE("EUR",C902),[1]GEINDICE!AR$1:AS$65536,2,0),"")</f>
        <v>1707.35664197454</v>
      </c>
      <c r="AG902" s="48" t="str">
        <f>VLOOKUP(E902,[1]Apresentação!AW$1:AX$65536,2,0)</f>
        <v xml:space="preserve">                    2 - LEATHER AUXILIARIES</v>
      </c>
      <c r="AH902" s="48" t="str">
        <f t="shared" si="248"/>
        <v xml:space="preserve">         5204000039 - NOVALTAN JD BR</v>
      </c>
      <c r="AI902" s="49" t="str">
        <f t="shared" si="249"/>
        <v xml:space="preserve">     L00222 - DURLICOUROS IND COM DE COUROS IMP EXP LTDA</v>
      </c>
      <c r="AJ902" t="str">
        <f t="shared" si="250"/>
        <v xml:space="preserve">     90 - SALES</v>
      </c>
      <c r="AK902" t="str">
        <f t="shared" si="251"/>
        <v/>
      </c>
      <c r="AL902">
        <f t="shared" si="252"/>
        <v>5</v>
      </c>
      <c r="AM902" t="str">
        <f t="shared" si="253"/>
        <v>2025 5</v>
      </c>
      <c r="AN902" t="str">
        <f t="shared" si="254"/>
        <v xml:space="preserve">DURLICOUROS </v>
      </c>
    </row>
    <row r="903" spans="1:40" x14ac:dyDescent="0.35">
      <c r="A903">
        <v>83307</v>
      </c>
      <c r="B903" t="s">
        <v>274</v>
      </c>
      <c r="C903" s="31">
        <v>45868</v>
      </c>
      <c r="D903" t="s">
        <v>373</v>
      </c>
      <c r="E903" t="s">
        <v>374</v>
      </c>
      <c r="F903" t="s">
        <v>375</v>
      </c>
      <c r="G903" t="s">
        <v>376</v>
      </c>
      <c r="H903" t="s">
        <v>706</v>
      </c>
      <c r="I903" t="s">
        <v>707</v>
      </c>
      <c r="J903">
        <v>4000</v>
      </c>
      <c r="K903">
        <v>39034.800000000003</v>
      </c>
      <c r="L903">
        <v>12478.96998</v>
      </c>
      <c r="M903">
        <v>4684.2299999999996</v>
      </c>
      <c r="N903">
        <v>9.758700000000001</v>
      </c>
      <c r="O903" s="32">
        <f t="shared" si="238"/>
        <v>34350.570000000007</v>
      </c>
      <c r="P903" s="32">
        <f t="shared" si="239"/>
        <v>21871.600020000005</v>
      </c>
      <c r="Q903">
        <v>745883</v>
      </c>
      <c r="R903" t="s">
        <v>312</v>
      </c>
      <c r="S903" t="s">
        <v>431</v>
      </c>
      <c r="T903" t="str">
        <f t="shared" si="240"/>
        <v>VEN</v>
      </c>
      <c r="U903" t="s">
        <v>432</v>
      </c>
      <c r="V903" s="33">
        <f t="shared" si="241"/>
        <v>39034.800000000003</v>
      </c>
      <c r="W903">
        <f t="shared" si="242"/>
        <v>4000</v>
      </c>
      <c r="X903" s="33">
        <f t="shared" si="243"/>
        <v>34350.570000000007</v>
      </c>
      <c r="Y903" s="33">
        <f t="shared" si="244"/>
        <v>4684.2299999999996</v>
      </c>
      <c r="Z903" s="45">
        <f t="shared" si="245"/>
        <v>0.53981575465994458</v>
      </c>
      <c r="AA903" s="33">
        <f t="shared" si="246"/>
        <v>21071.600020000005</v>
      </c>
      <c r="AB903" s="45">
        <f t="shared" si="247"/>
        <v>0.6134279582551323</v>
      </c>
      <c r="AC903" s="33">
        <f>IFERROR($X903/VLOOKUP(CONCATENATE("USD",C903),[1]GEINDICE!AR$1:AS$65536,2,0),"")</f>
        <v>6130.3083841953103</v>
      </c>
      <c r="AD903" s="33">
        <f>IFERROR($AA903/VLOOKUP(CONCATENATE("USD",C903),[1]GEINDICE!AR$1:AS$65536,2,0),"")</f>
        <v>3760.5025555912489</v>
      </c>
      <c r="AE903" s="33">
        <f>IFERROR($X903/VLOOKUP(CONCATENATE("EUR",C903),[1]GEINDICE!AR$1:AS$65536,2,0),"")</f>
        <v>5344.6453299310742</v>
      </c>
      <c r="AF903" s="33">
        <f>IFERROR($AA903/VLOOKUP(CONCATENATE("EUR",C903),[1]GEINDICE!AR$1:AS$65536,2,0),"")</f>
        <v>3278.5548723374468</v>
      </c>
      <c r="AG903" s="48" t="str">
        <f>VLOOKUP(E903,[1]Apresentação!AW$1:AX$65536,2,0)</f>
        <v xml:space="preserve">                    2 - LEATHER AUXILIARIES</v>
      </c>
      <c r="AH903" s="48" t="str">
        <f t="shared" si="248"/>
        <v xml:space="preserve">         5204000039 - NOVALTAN JD BR</v>
      </c>
      <c r="AI903" s="49" t="str">
        <f t="shared" si="249"/>
        <v xml:space="preserve">     L00222 - DURLICOUROS IND COM DE COUROS IMP EXP LTDA</v>
      </c>
      <c r="AJ903" t="str">
        <f t="shared" si="250"/>
        <v xml:space="preserve">     90 - SALES</v>
      </c>
      <c r="AK903" t="str">
        <f t="shared" si="251"/>
        <v/>
      </c>
      <c r="AL903">
        <f t="shared" si="252"/>
        <v>7</v>
      </c>
      <c r="AM903" t="str">
        <f t="shared" si="253"/>
        <v>2025 7</v>
      </c>
      <c r="AN903" t="str">
        <f t="shared" si="254"/>
        <v xml:space="preserve">DURLICOUROS </v>
      </c>
    </row>
    <row r="904" spans="1:40" x14ac:dyDescent="0.35">
      <c r="A904">
        <v>83952</v>
      </c>
      <c r="B904" t="s">
        <v>274</v>
      </c>
      <c r="C904" s="31">
        <v>45923</v>
      </c>
      <c r="D904" t="s">
        <v>373</v>
      </c>
      <c r="E904" t="s">
        <v>374</v>
      </c>
      <c r="F904" t="s">
        <v>375</v>
      </c>
      <c r="G904" t="s">
        <v>376</v>
      </c>
      <c r="H904" t="s">
        <v>706</v>
      </c>
      <c r="I904" t="s">
        <v>707</v>
      </c>
      <c r="J904">
        <v>2000</v>
      </c>
      <c r="K904">
        <v>18709.96</v>
      </c>
      <c r="L904">
        <v>6017.4539699999996</v>
      </c>
      <c r="M904">
        <v>2245.2199999999998</v>
      </c>
      <c r="N904">
        <v>9.3549799999999994</v>
      </c>
      <c r="O904" s="32">
        <f t="shared" si="238"/>
        <v>16464.739999999998</v>
      </c>
      <c r="P904" s="32">
        <f t="shared" si="239"/>
        <v>10447.286029999999</v>
      </c>
      <c r="Q904">
        <v>762108</v>
      </c>
      <c r="R904" t="s">
        <v>312</v>
      </c>
      <c r="S904" t="s">
        <v>431</v>
      </c>
      <c r="T904" t="str">
        <f t="shared" si="240"/>
        <v>VEN</v>
      </c>
      <c r="U904" t="s">
        <v>432</v>
      </c>
      <c r="V904" s="33">
        <f t="shared" si="241"/>
        <v>18709.96</v>
      </c>
      <c r="W904">
        <f t="shared" si="242"/>
        <v>2000</v>
      </c>
      <c r="X904" s="33">
        <f t="shared" si="243"/>
        <v>16464.739999999998</v>
      </c>
      <c r="Y904" s="33">
        <f t="shared" si="244"/>
        <v>2245.2199999999998</v>
      </c>
      <c r="Z904" s="45">
        <f t="shared" si="245"/>
        <v>0.53700200481454796</v>
      </c>
      <c r="AA904" s="33">
        <f t="shared" si="246"/>
        <v>10047.286029999999</v>
      </c>
      <c r="AB904" s="45">
        <f t="shared" si="247"/>
        <v>0.61023047008334175</v>
      </c>
      <c r="AC904" s="33">
        <f>IFERROR($X904/VLOOKUP(CONCATENATE("USD",C904),[1]GEINDICE!AR$1:AS$65536,2,0),"")</f>
        <v>3102.8664040857088</v>
      </c>
      <c r="AD904" s="33">
        <f>IFERROR($AA904/VLOOKUP(CONCATENATE("USD",C904),[1]GEINDICE!AR$1:AS$65536,2,0),"")</f>
        <v>1893.4636243710304</v>
      </c>
      <c r="AE904" s="33">
        <f>IFERROR($X904/VLOOKUP(CONCATENATE("EUR",C904),[1]GEINDICE!AR$1:AS$65536,2,0),"")</f>
        <v>2629.3101245608427</v>
      </c>
      <c r="AF904" s="33">
        <f>IFERROR($AA904/VLOOKUP(CONCATENATE("EUR",C904),[1]GEINDICE!AR$1:AS$65536,2,0),"")</f>
        <v>1604.4851533056528</v>
      </c>
      <c r="AG904" s="48" t="str">
        <f>VLOOKUP(E904,[1]Apresentação!AW$1:AX$65536,2,0)</f>
        <v xml:space="preserve">                    2 - LEATHER AUXILIARIES</v>
      </c>
      <c r="AH904" s="48" t="str">
        <f t="shared" si="248"/>
        <v xml:space="preserve">         5204000039 - NOVALTAN JD BR</v>
      </c>
      <c r="AI904" s="49" t="str">
        <f t="shared" si="249"/>
        <v xml:space="preserve">     L00222 - DURLICOUROS IND COM DE COUROS IMP EXP LTDA</v>
      </c>
      <c r="AJ904" t="str">
        <f t="shared" si="250"/>
        <v xml:space="preserve">     90 - SALES</v>
      </c>
      <c r="AK904" t="str">
        <f t="shared" si="251"/>
        <v/>
      </c>
      <c r="AL904">
        <f t="shared" si="252"/>
        <v>9</v>
      </c>
      <c r="AM904" t="str">
        <f t="shared" si="253"/>
        <v>2025 9</v>
      </c>
      <c r="AN904" t="str">
        <f t="shared" si="254"/>
        <v xml:space="preserve">DURLICOUROS </v>
      </c>
    </row>
    <row r="905" spans="1:40" x14ac:dyDescent="0.35">
      <c r="A905">
        <v>83877</v>
      </c>
      <c r="B905" t="s">
        <v>274</v>
      </c>
      <c r="C905" s="31">
        <v>45916</v>
      </c>
      <c r="D905" t="s">
        <v>373</v>
      </c>
      <c r="E905" t="s">
        <v>374</v>
      </c>
      <c r="F905" t="s">
        <v>375</v>
      </c>
      <c r="G905" t="s">
        <v>376</v>
      </c>
      <c r="H905" t="s">
        <v>706</v>
      </c>
      <c r="I905" t="s">
        <v>707</v>
      </c>
      <c r="J905">
        <v>4000</v>
      </c>
      <c r="K905">
        <v>37245.599999999999</v>
      </c>
      <c r="L905">
        <v>12034.907929999999</v>
      </c>
      <c r="M905">
        <v>4469.5200000000004</v>
      </c>
      <c r="N905">
        <v>9.3114000000000008</v>
      </c>
      <c r="O905" s="32">
        <f t="shared" si="238"/>
        <v>32776.080000000002</v>
      </c>
      <c r="P905" s="32">
        <f t="shared" si="239"/>
        <v>20741.172070000001</v>
      </c>
      <c r="Q905">
        <v>761518</v>
      </c>
      <c r="R905" t="s">
        <v>312</v>
      </c>
      <c r="S905" t="s">
        <v>431</v>
      </c>
      <c r="T905" t="str">
        <f t="shared" si="240"/>
        <v>VEN</v>
      </c>
      <c r="U905" t="s">
        <v>387</v>
      </c>
      <c r="V905" s="33">
        <f t="shared" si="241"/>
        <v>37245.599999999999</v>
      </c>
      <c r="W905">
        <f t="shared" si="242"/>
        <v>4000</v>
      </c>
      <c r="X905" s="33">
        <f t="shared" si="243"/>
        <v>32776.080000000002</v>
      </c>
      <c r="Y905" s="33">
        <f t="shared" si="244"/>
        <v>4469.5200000000004</v>
      </c>
      <c r="Z905" s="45">
        <f t="shared" si="245"/>
        <v>0.53539671988100612</v>
      </c>
      <c r="AA905" s="33">
        <f t="shared" si="246"/>
        <v>19941.172070000001</v>
      </c>
      <c r="AB905" s="45">
        <f t="shared" si="247"/>
        <v>0.60840625450023311</v>
      </c>
      <c r="AC905" s="33">
        <f>IFERROR($X905/VLOOKUP(CONCATENATE("USD",C905),[1]GEINDICE!AR$1:AS$65536,2,0),"")</f>
        <v>6172.9847822811507</v>
      </c>
      <c r="AD905" s="33">
        <f>IFERROR($AA905/VLOOKUP(CONCATENATE("USD",C905),[1]GEINDICE!AR$1:AS$65536,2,0),"")</f>
        <v>3755.6825504746116</v>
      </c>
      <c r="AE905" s="33">
        <f>IFERROR($X905/VLOOKUP(CONCATENATE("EUR",C905),[1]GEINDICE!AR$1:AS$65536,2,0),"")</f>
        <v>5210.160869841674</v>
      </c>
      <c r="AF905" s="33">
        <f>IFERROR($AA905/VLOOKUP(CONCATENATE("EUR",C905),[1]GEINDICE!AR$1:AS$65536,2,0),"")</f>
        <v>3169.8944601640492</v>
      </c>
      <c r="AG905" s="48" t="str">
        <f>VLOOKUP(E905,[1]Apresentação!AW$1:AX$65536,2,0)</f>
        <v xml:space="preserve">                    2 - LEATHER AUXILIARIES</v>
      </c>
      <c r="AH905" s="48" t="str">
        <f t="shared" si="248"/>
        <v xml:space="preserve">         5204000039 - NOVALTAN JD BR</v>
      </c>
      <c r="AI905" s="49" t="str">
        <f t="shared" si="249"/>
        <v xml:space="preserve">     L00222 - DURLICOUROS IND COM DE COUROS IMP EXP LTDA</v>
      </c>
      <c r="AJ905" t="str">
        <f t="shared" si="250"/>
        <v xml:space="preserve">     90 - SALES</v>
      </c>
      <c r="AK905" t="str">
        <f t="shared" si="251"/>
        <v/>
      </c>
      <c r="AL905">
        <f t="shared" si="252"/>
        <v>9</v>
      </c>
      <c r="AM905" t="str">
        <f t="shared" si="253"/>
        <v>2025 9</v>
      </c>
      <c r="AN905" t="str">
        <f t="shared" si="254"/>
        <v xml:space="preserve">DURLICOUROS </v>
      </c>
    </row>
    <row r="906" spans="1:40" x14ac:dyDescent="0.35">
      <c r="A906">
        <v>82749</v>
      </c>
      <c r="B906" t="s">
        <v>274</v>
      </c>
      <c r="C906" s="31">
        <v>45820</v>
      </c>
      <c r="D906" t="s">
        <v>373</v>
      </c>
      <c r="E906" t="s">
        <v>374</v>
      </c>
      <c r="F906" t="s">
        <v>375</v>
      </c>
      <c r="G906" t="s">
        <v>376</v>
      </c>
      <c r="H906" t="s">
        <v>706</v>
      </c>
      <c r="I906" t="s">
        <v>707</v>
      </c>
      <c r="J906">
        <v>3000</v>
      </c>
      <c r="K906">
        <v>29079.75</v>
      </c>
      <c r="L906">
        <v>9064.3015400000004</v>
      </c>
      <c r="M906">
        <v>3489.61</v>
      </c>
      <c r="N906">
        <v>9.693249999999999</v>
      </c>
      <c r="O906" s="32">
        <f t="shared" si="238"/>
        <v>25590.14</v>
      </c>
      <c r="P906" s="32">
        <f t="shared" si="239"/>
        <v>16525.838459999999</v>
      </c>
      <c r="Q906">
        <v>741178</v>
      </c>
      <c r="R906" t="s">
        <v>312</v>
      </c>
      <c r="S906" t="s">
        <v>431</v>
      </c>
      <c r="T906" t="str">
        <f t="shared" si="240"/>
        <v>VEN</v>
      </c>
      <c r="U906" t="s">
        <v>432</v>
      </c>
      <c r="V906" s="33">
        <f t="shared" si="241"/>
        <v>29079.75</v>
      </c>
      <c r="W906">
        <f t="shared" si="242"/>
        <v>3000</v>
      </c>
      <c r="X906" s="33">
        <f t="shared" si="243"/>
        <v>25590.14</v>
      </c>
      <c r="Y906" s="33">
        <f t="shared" si="244"/>
        <v>3489.61</v>
      </c>
      <c r="Z906" s="45">
        <f t="shared" si="245"/>
        <v>0.54766077631341392</v>
      </c>
      <c r="AA906" s="33">
        <f t="shared" si="246"/>
        <v>15925.838459999999</v>
      </c>
      <c r="AB906" s="45">
        <f t="shared" si="247"/>
        <v>0.62234276404896571</v>
      </c>
      <c r="AC906" s="33">
        <f>IFERROR($X906/VLOOKUP(CONCATENATE("USD",C906),[1]GEINDICE!AR$1:AS$65536,2,0),"")</f>
        <v>4620.1596013576946</v>
      </c>
      <c r="AD906" s="33">
        <f>IFERROR($AA906/VLOOKUP(CONCATENATE("USD",C906),[1]GEINDICE!AR$1:AS$65536,2,0),"")</f>
        <v>2875.3228966563152</v>
      </c>
      <c r="AE906" s="33">
        <f>IFERROR($X906/VLOOKUP(CONCATENATE("EUR",C906),[1]GEINDICE!AR$1:AS$65536,2,0),"")</f>
        <v>3990.4784181636719</v>
      </c>
      <c r="AF906" s="33">
        <f>IFERROR($AA906/VLOOKUP(CONCATENATE("EUR",C906),[1]GEINDICE!AR$1:AS$65536,2,0),"")</f>
        <v>2483.4453686377242</v>
      </c>
      <c r="AG906" s="48" t="str">
        <f>VLOOKUP(E906,[1]Apresentação!AW$1:AX$65536,2,0)</f>
        <v xml:space="preserve">                    2 - LEATHER AUXILIARIES</v>
      </c>
      <c r="AH906" s="48" t="str">
        <f t="shared" si="248"/>
        <v xml:space="preserve">         5204000039 - NOVALTAN JD BR</v>
      </c>
      <c r="AI906" s="49" t="str">
        <f t="shared" si="249"/>
        <v xml:space="preserve">     L00222 - DURLICOUROS IND COM DE COUROS IMP EXP LTDA</v>
      </c>
      <c r="AJ906" t="str">
        <f t="shared" si="250"/>
        <v xml:space="preserve">     90 - SALES</v>
      </c>
      <c r="AK906" t="str">
        <f t="shared" si="251"/>
        <v/>
      </c>
      <c r="AL906">
        <f t="shared" si="252"/>
        <v>6</v>
      </c>
      <c r="AM906" t="str">
        <f t="shared" si="253"/>
        <v>2025 6</v>
      </c>
      <c r="AN906" t="str">
        <f t="shared" si="254"/>
        <v xml:space="preserve">DURLICOUROS </v>
      </c>
    </row>
    <row r="907" spans="1:40" x14ac:dyDescent="0.35">
      <c r="A907">
        <v>84447</v>
      </c>
      <c r="B907" t="s">
        <v>274</v>
      </c>
      <c r="C907" s="31">
        <v>45961</v>
      </c>
      <c r="D907" t="s">
        <v>373</v>
      </c>
      <c r="E907" t="s">
        <v>374</v>
      </c>
      <c r="F907" t="s">
        <v>375</v>
      </c>
      <c r="G907" t="s">
        <v>376</v>
      </c>
      <c r="H907" t="s">
        <v>706</v>
      </c>
      <c r="I907" t="s">
        <v>707</v>
      </c>
      <c r="J907">
        <v>3000</v>
      </c>
      <c r="K907">
        <v>28271.25</v>
      </c>
      <c r="L907">
        <v>9132.9529299999995</v>
      </c>
      <c r="M907">
        <v>3392.58</v>
      </c>
      <c r="N907">
        <v>9.4237500000000001</v>
      </c>
      <c r="O907" s="32">
        <f t="shared" si="238"/>
        <v>24878.67</v>
      </c>
      <c r="P907" s="32">
        <f t="shared" si="239"/>
        <v>15745.717069999999</v>
      </c>
      <c r="Q907">
        <v>765810</v>
      </c>
      <c r="R907" t="s">
        <v>312</v>
      </c>
      <c r="S907" t="s">
        <v>431</v>
      </c>
      <c r="T907" t="str">
        <f t="shared" si="240"/>
        <v>VEN</v>
      </c>
      <c r="U907" t="s">
        <v>432</v>
      </c>
      <c r="V907" s="33">
        <f t="shared" si="241"/>
        <v>28271.25</v>
      </c>
      <c r="W907">
        <f t="shared" si="242"/>
        <v>3000</v>
      </c>
      <c r="X907" s="33">
        <f t="shared" si="243"/>
        <v>24878.67</v>
      </c>
      <c r="Y907" s="33">
        <f t="shared" si="244"/>
        <v>3392.58</v>
      </c>
      <c r="Z907" s="45">
        <f t="shared" si="245"/>
        <v>0.53572859601184941</v>
      </c>
      <c r="AA907" s="33">
        <f t="shared" si="246"/>
        <v>15145.717069999999</v>
      </c>
      <c r="AB907" s="45">
        <f t="shared" si="247"/>
        <v>0.60878322956974784</v>
      </c>
      <c r="AC907" s="33">
        <f>IFERROR($X907/VLOOKUP(CONCATENATE("USD",C907),[1]GEINDICE!AR$1:AS$65536,2,0),"")</f>
        <v>4620.5950634251431</v>
      </c>
      <c r="AD907" s="33">
        <f>IFERROR($AA907/VLOOKUP(CONCATENATE("USD",C907),[1]GEINDICE!AR$1:AS$65536,2,0),"")</f>
        <v>2812.9407852459926</v>
      </c>
      <c r="AE907" s="33">
        <f>IFERROR($X907/VLOOKUP(CONCATENATE("EUR",C907),[1]GEINDICE!AR$1:AS$65536,2,0),"")</f>
        <v>4003.6482137109747</v>
      </c>
      <c r="AF907" s="33">
        <f>IFERROR($AA907/VLOOKUP(CONCATENATE("EUR",C907),[1]GEINDICE!AR$1:AS$65536,2,0),"")</f>
        <v>2437.3538896041196</v>
      </c>
      <c r="AG907" s="48" t="str">
        <f>VLOOKUP(E907,[1]Apresentação!AW$1:AX$65536,2,0)</f>
        <v xml:space="preserve">                    2 - LEATHER AUXILIARIES</v>
      </c>
      <c r="AH907" s="48" t="str">
        <f t="shared" si="248"/>
        <v xml:space="preserve">         5204000039 - NOVALTAN JD BR</v>
      </c>
      <c r="AI907" s="49" t="str">
        <f t="shared" si="249"/>
        <v xml:space="preserve">     L00222 - DURLICOUROS IND COM DE COUROS IMP EXP LTDA</v>
      </c>
      <c r="AJ907" t="str">
        <f t="shared" si="250"/>
        <v xml:space="preserve">     90 - SALES</v>
      </c>
      <c r="AK907" t="str">
        <f t="shared" si="251"/>
        <v/>
      </c>
      <c r="AL907">
        <f t="shared" si="252"/>
        <v>10</v>
      </c>
      <c r="AM907" t="str">
        <f t="shared" si="253"/>
        <v>2025 10</v>
      </c>
      <c r="AN907" t="str">
        <f t="shared" si="254"/>
        <v xml:space="preserve">DURLICOUROS </v>
      </c>
    </row>
    <row r="908" spans="1:40" x14ac:dyDescent="0.35">
      <c r="A908">
        <v>82435</v>
      </c>
      <c r="B908" t="s">
        <v>274</v>
      </c>
      <c r="C908" s="31">
        <v>45793</v>
      </c>
      <c r="D908" t="s">
        <v>373</v>
      </c>
      <c r="E908" t="s">
        <v>374</v>
      </c>
      <c r="F908" t="s">
        <v>658</v>
      </c>
      <c r="G908" t="s">
        <v>659</v>
      </c>
      <c r="H908" t="s">
        <v>706</v>
      </c>
      <c r="I908" t="s">
        <v>707</v>
      </c>
      <c r="J908">
        <v>2000</v>
      </c>
      <c r="K908">
        <v>17236.36</v>
      </c>
      <c r="L908">
        <v>6042.86769</v>
      </c>
      <c r="M908">
        <v>2068.38</v>
      </c>
      <c r="N908">
        <v>8.6181799999999988</v>
      </c>
      <c r="O908" s="32">
        <f t="shared" si="238"/>
        <v>15167.98</v>
      </c>
      <c r="P908" s="32">
        <f t="shared" si="239"/>
        <v>9125.1123100000004</v>
      </c>
      <c r="Q908">
        <v>738903</v>
      </c>
      <c r="R908" t="s">
        <v>312</v>
      </c>
      <c r="S908" t="s">
        <v>431</v>
      </c>
      <c r="T908" t="str">
        <f t="shared" si="240"/>
        <v>VEN</v>
      </c>
      <c r="U908" t="s">
        <v>432</v>
      </c>
      <c r="V908" s="33">
        <f t="shared" si="241"/>
        <v>17236.36</v>
      </c>
      <c r="W908">
        <f t="shared" si="242"/>
        <v>2000</v>
      </c>
      <c r="X908" s="33">
        <f t="shared" si="243"/>
        <v>15167.98</v>
      </c>
      <c r="Y908" s="33">
        <f t="shared" si="244"/>
        <v>2068.38</v>
      </c>
      <c r="Z908" s="45">
        <f t="shared" si="245"/>
        <v>0.50620388005356121</v>
      </c>
      <c r="AA908" s="33">
        <f t="shared" si="246"/>
        <v>8725.1123100000004</v>
      </c>
      <c r="AB908" s="45">
        <f t="shared" si="247"/>
        <v>0.57523231900358518</v>
      </c>
      <c r="AC908" s="33">
        <f>IFERROR($X908/VLOOKUP(CONCATENATE("USD",C908),[1]GEINDICE!AR$1:AS$65536,2,0),"")</f>
        <v>2664.5551163812033</v>
      </c>
      <c r="AD908" s="33">
        <f>IFERROR($AA908/VLOOKUP(CONCATENATE("USD",C908),[1]GEINDICE!AR$1:AS$65536,2,0),"")</f>
        <v>1532.7382187088276</v>
      </c>
      <c r="AE908" s="33">
        <f>IFERROR($X908/VLOOKUP(CONCATENATE("EUR",C908),[1]GEINDICE!AR$1:AS$65536,2,0),"")</f>
        <v>2391.671397035635</v>
      </c>
      <c r="AF908" s="33">
        <f>IFERROR($AA908/VLOOKUP(CONCATENATE("EUR",C908),[1]GEINDICE!AR$1:AS$65536,2,0),"")</f>
        <v>1375.7666840113529</v>
      </c>
      <c r="AG908" s="48" t="str">
        <f>VLOOKUP(E908,[1]Apresentação!AW$1:AX$65536,2,0)</f>
        <v xml:space="preserve">                    2 - LEATHER AUXILIARIES</v>
      </c>
      <c r="AH908" s="48" t="str">
        <f t="shared" si="248"/>
        <v xml:space="preserve">         5204000039 - NOVALTAN JD BR</v>
      </c>
      <c r="AI908" s="49" t="str">
        <f t="shared" si="249"/>
        <v xml:space="preserve">     L00462 - HALO ORIGEM INDUSTRIA DE COUROS ARTESANAIS LTDA</v>
      </c>
      <c r="AJ908" t="str">
        <f t="shared" si="250"/>
        <v xml:space="preserve">     90 - SALES</v>
      </c>
      <c r="AK908" t="str">
        <f t="shared" si="251"/>
        <v/>
      </c>
      <c r="AL908">
        <f t="shared" si="252"/>
        <v>5</v>
      </c>
      <c r="AM908" t="str">
        <f t="shared" si="253"/>
        <v>2025 5</v>
      </c>
      <c r="AN908" t="str">
        <f t="shared" si="254"/>
        <v xml:space="preserve">HALO </v>
      </c>
    </row>
    <row r="909" spans="1:40" x14ac:dyDescent="0.35">
      <c r="A909">
        <v>84270</v>
      </c>
      <c r="B909" t="s">
        <v>274</v>
      </c>
      <c r="C909" s="31">
        <v>45950</v>
      </c>
      <c r="D909" t="s">
        <v>373</v>
      </c>
      <c r="E909" t="s">
        <v>374</v>
      </c>
      <c r="F909" t="s">
        <v>375</v>
      </c>
      <c r="G909" t="s">
        <v>376</v>
      </c>
      <c r="H909" t="s">
        <v>706</v>
      </c>
      <c r="I909" t="s">
        <v>707</v>
      </c>
      <c r="J909">
        <v>4000</v>
      </c>
      <c r="K909">
        <v>38073</v>
      </c>
      <c r="L909">
        <v>12177.28736</v>
      </c>
      <c r="M909">
        <v>4568.8100000000004</v>
      </c>
      <c r="N909">
        <v>9.5182500000000001</v>
      </c>
      <c r="O909" s="32">
        <f t="shared" si="238"/>
        <v>33504.19</v>
      </c>
      <c r="P909" s="32">
        <f t="shared" si="239"/>
        <v>21326.90264</v>
      </c>
      <c r="Q909">
        <v>764624</v>
      </c>
      <c r="R909" t="s">
        <v>312</v>
      </c>
      <c r="S909" t="s">
        <v>431</v>
      </c>
      <c r="T909" t="str">
        <f t="shared" si="240"/>
        <v>VEN</v>
      </c>
      <c r="U909" t="s">
        <v>387</v>
      </c>
      <c r="V909" s="33">
        <f t="shared" si="241"/>
        <v>38073</v>
      </c>
      <c r="W909">
        <f t="shared" si="242"/>
        <v>4000</v>
      </c>
      <c r="X909" s="33">
        <f t="shared" si="243"/>
        <v>33504.19</v>
      </c>
      <c r="Y909" s="33">
        <f t="shared" si="244"/>
        <v>4568.8100000000004</v>
      </c>
      <c r="Z909" s="45">
        <f t="shared" si="245"/>
        <v>0.53914592073122691</v>
      </c>
      <c r="AA909" s="33">
        <f t="shared" si="246"/>
        <v>20526.90264</v>
      </c>
      <c r="AB909" s="45">
        <f t="shared" si="247"/>
        <v>0.61266673332499599</v>
      </c>
      <c r="AC909" s="33">
        <f>IFERROR($X909/VLOOKUP(CONCATENATE("USD",C909),[1]GEINDICE!AR$1:AS$65536,2,0),"")</f>
        <v>6230.9032749995349</v>
      </c>
      <c r="AD909" s="33">
        <f>IFERROR($AA909/VLOOKUP(CONCATENATE("USD",C909),[1]GEINDICE!AR$1:AS$65536,2,0),"")</f>
        <v>3817.4671551579845</v>
      </c>
      <c r="AE909" s="33">
        <f>IFERROR($X909/VLOOKUP(CONCATENATE("EUR",C909),[1]GEINDICE!AR$1:AS$65536,2,0),"")</f>
        <v>5345.7024331870762</v>
      </c>
      <c r="AF909" s="33">
        <f>IFERROR($AA909/VLOOKUP(CONCATENATE("EUR",C909),[1]GEINDICE!AR$1:AS$65536,2,0),"")</f>
        <v>3275.1340470682089</v>
      </c>
      <c r="AG909" s="48" t="str">
        <f>VLOOKUP(E909,[1]Apresentação!AW$1:AX$65536,2,0)</f>
        <v xml:space="preserve">                    2 - LEATHER AUXILIARIES</v>
      </c>
      <c r="AH909" s="48" t="str">
        <f t="shared" si="248"/>
        <v xml:space="preserve">         5204000039 - NOVALTAN JD BR</v>
      </c>
      <c r="AI909" s="49" t="str">
        <f t="shared" si="249"/>
        <v xml:space="preserve">     L00222 - DURLICOUROS IND COM DE COUROS IMP EXP LTDA</v>
      </c>
      <c r="AJ909" t="str">
        <f t="shared" si="250"/>
        <v xml:space="preserve">     90 - SALES</v>
      </c>
      <c r="AK909" t="str">
        <f t="shared" si="251"/>
        <v/>
      </c>
      <c r="AL909">
        <f t="shared" si="252"/>
        <v>10</v>
      </c>
      <c r="AM909" t="str">
        <f t="shared" si="253"/>
        <v>2025 10</v>
      </c>
      <c r="AN909" t="str">
        <f t="shared" si="254"/>
        <v xml:space="preserve">DURLICOUROS </v>
      </c>
    </row>
    <row r="910" spans="1:40" x14ac:dyDescent="0.35">
      <c r="A910">
        <v>84748</v>
      </c>
      <c r="B910" t="s">
        <v>274</v>
      </c>
      <c r="C910" s="31">
        <v>45982</v>
      </c>
      <c r="D910" t="s">
        <v>373</v>
      </c>
      <c r="E910" t="s">
        <v>374</v>
      </c>
      <c r="F910" t="s">
        <v>658</v>
      </c>
      <c r="G910" t="s">
        <v>659</v>
      </c>
      <c r="H910" t="s">
        <v>706</v>
      </c>
      <c r="I910" t="s">
        <v>707</v>
      </c>
      <c r="J910">
        <v>1000</v>
      </c>
      <c r="K910">
        <v>8161.9400000000005</v>
      </c>
      <c r="L910">
        <v>2959.1788299999998</v>
      </c>
      <c r="M910">
        <v>979.44</v>
      </c>
      <c r="N910">
        <v>8.1619399999999995</v>
      </c>
      <c r="O910" s="32">
        <f t="shared" si="238"/>
        <v>7182.5</v>
      </c>
      <c r="P910" s="32">
        <f t="shared" si="239"/>
        <v>4223.3211700000002</v>
      </c>
      <c r="Q910">
        <v>768045</v>
      </c>
      <c r="R910" t="s">
        <v>312</v>
      </c>
      <c r="S910" t="s">
        <v>431</v>
      </c>
      <c r="T910" t="str">
        <f t="shared" si="240"/>
        <v>VEN</v>
      </c>
      <c r="U910" t="s">
        <v>432</v>
      </c>
      <c r="V910" s="33">
        <f t="shared" si="241"/>
        <v>8161.9400000000005</v>
      </c>
      <c r="W910">
        <f t="shared" si="242"/>
        <v>1000</v>
      </c>
      <c r="X910" s="33">
        <f t="shared" si="243"/>
        <v>7182.5</v>
      </c>
      <c r="Y910" s="33">
        <f t="shared" si="244"/>
        <v>979.44</v>
      </c>
      <c r="Z910" s="45">
        <f t="shared" si="245"/>
        <v>0.4929368716261085</v>
      </c>
      <c r="AA910" s="33">
        <f t="shared" si="246"/>
        <v>4023.3211700000002</v>
      </c>
      <c r="AB910" s="45">
        <f t="shared" si="247"/>
        <v>0.560156097459102</v>
      </c>
      <c r="AC910" s="33" t="str">
        <f>IFERROR($X910/VLOOKUP(CONCATENATE("USD",C910),[1]GEINDICE!AR$1:AS$65536,2,0),"")</f>
        <v/>
      </c>
      <c r="AD910" s="33" t="str">
        <f>IFERROR($AA910/VLOOKUP(CONCATENATE("USD",C910),[1]GEINDICE!AR$1:AS$65536,2,0),"")</f>
        <v/>
      </c>
      <c r="AE910" s="33" t="str">
        <f>IFERROR($X910/VLOOKUP(CONCATENATE("EUR",C910),[1]GEINDICE!AR$1:AS$65536,2,0),"")</f>
        <v/>
      </c>
      <c r="AF910" s="33" t="str">
        <f>IFERROR($AA910/VLOOKUP(CONCATENATE("EUR",C910),[1]GEINDICE!AR$1:AS$65536,2,0),"")</f>
        <v/>
      </c>
      <c r="AG910" s="48" t="str">
        <f>VLOOKUP(E910,[1]Apresentação!AW$1:AX$65536,2,0)</f>
        <v xml:space="preserve">                    2 - LEATHER AUXILIARIES</v>
      </c>
      <c r="AH910" s="48" t="str">
        <f t="shared" si="248"/>
        <v xml:space="preserve">         5204000039 - NOVALTAN JD BR</v>
      </c>
      <c r="AI910" s="49" t="str">
        <f t="shared" si="249"/>
        <v xml:space="preserve">     L00462 - HALO ORIGEM INDUSTRIA DE COUROS ARTESANAIS LTDA</v>
      </c>
      <c r="AJ910" t="str">
        <f t="shared" si="250"/>
        <v xml:space="preserve">     90 - SALES</v>
      </c>
      <c r="AK910" t="str">
        <f t="shared" si="251"/>
        <v/>
      </c>
      <c r="AL910">
        <f t="shared" si="252"/>
        <v>11</v>
      </c>
      <c r="AM910" t="str">
        <f t="shared" si="253"/>
        <v>2025 11</v>
      </c>
      <c r="AN910" t="str">
        <f t="shared" si="254"/>
        <v xml:space="preserve">HALO </v>
      </c>
    </row>
    <row r="911" spans="1:40" x14ac:dyDescent="0.35">
      <c r="A911">
        <v>84814</v>
      </c>
      <c r="B911" t="s">
        <v>274</v>
      </c>
      <c r="C911" s="31">
        <v>45988</v>
      </c>
      <c r="D911" t="s">
        <v>373</v>
      </c>
      <c r="E911" t="s">
        <v>374</v>
      </c>
      <c r="F911" t="s">
        <v>375</v>
      </c>
      <c r="G911" t="s">
        <v>376</v>
      </c>
      <c r="H911" t="s">
        <v>706</v>
      </c>
      <c r="I911" t="s">
        <v>707</v>
      </c>
      <c r="J911">
        <v>6000</v>
      </c>
      <c r="K911">
        <v>56378.700000000004</v>
      </c>
      <c r="L911">
        <v>17755.62009</v>
      </c>
      <c r="M911">
        <v>6765.52</v>
      </c>
      <c r="N911">
        <v>9.3964499999999997</v>
      </c>
      <c r="O911" s="32">
        <f t="shared" si="238"/>
        <v>49613.180000000008</v>
      </c>
      <c r="P911" s="32">
        <f t="shared" si="239"/>
        <v>31857.559910000007</v>
      </c>
      <c r="Q911">
        <v>768441</v>
      </c>
      <c r="R911" t="s">
        <v>312</v>
      </c>
      <c r="S911" t="s">
        <v>431</v>
      </c>
      <c r="T911" t="str">
        <f t="shared" si="240"/>
        <v>VEN</v>
      </c>
      <c r="U911" t="s">
        <v>432</v>
      </c>
      <c r="V911" s="33">
        <f t="shared" si="241"/>
        <v>56378.700000000004</v>
      </c>
      <c r="W911">
        <f t="shared" si="242"/>
        <v>6000</v>
      </c>
      <c r="X911" s="33">
        <f t="shared" si="243"/>
        <v>49613.180000000008</v>
      </c>
      <c r="Y911" s="33">
        <f t="shared" si="244"/>
        <v>6765.52</v>
      </c>
      <c r="Z911" s="45">
        <f t="shared" si="245"/>
        <v>0.54377912066081702</v>
      </c>
      <c r="AA911" s="33">
        <f t="shared" si="246"/>
        <v>30657.559910000007</v>
      </c>
      <c r="AB911" s="45">
        <f t="shared" si="247"/>
        <v>0.61793176551069706</v>
      </c>
      <c r="AC911" s="33" t="str">
        <f>IFERROR($X911/VLOOKUP(CONCATENATE("USD",C911),[1]GEINDICE!AR$1:AS$65536,2,0),"")</f>
        <v/>
      </c>
      <c r="AD911" s="33" t="str">
        <f>IFERROR($AA911/VLOOKUP(CONCATENATE("USD",C911),[1]GEINDICE!AR$1:AS$65536,2,0),"")</f>
        <v/>
      </c>
      <c r="AE911" s="33" t="str">
        <f>IFERROR($X911/VLOOKUP(CONCATENATE("EUR",C911),[1]GEINDICE!AR$1:AS$65536,2,0),"")</f>
        <v/>
      </c>
      <c r="AF911" s="33" t="str">
        <f>IFERROR($AA911/VLOOKUP(CONCATENATE("EUR",C911),[1]GEINDICE!AR$1:AS$65536,2,0),"")</f>
        <v/>
      </c>
      <c r="AG911" s="48" t="str">
        <f>VLOOKUP(E911,[1]Apresentação!AW$1:AX$65536,2,0)</f>
        <v xml:space="preserve">                    2 - LEATHER AUXILIARIES</v>
      </c>
      <c r="AH911" s="48" t="str">
        <f t="shared" si="248"/>
        <v xml:space="preserve">         5204000039 - NOVALTAN JD BR</v>
      </c>
      <c r="AI911" s="49" t="str">
        <f t="shared" si="249"/>
        <v xml:space="preserve">     L00222 - DURLICOUROS IND COM DE COUROS IMP EXP LTDA</v>
      </c>
      <c r="AJ911" t="str">
        <f t="shared" si="250"/>
        <v xml:space="preserve">     90 - SALES</v>
      </c>
      <c r="AK911" t="str">
        <f t="shared" si="251"/>
        <v/>
      </c>
      <c r="AL911">
        <f t="shared" si="252"/>
        <v>11</v>
      </c>
      <c r="AM911" t="str">
        <f t="shared" si="253"/>
        <v>2025 11</v>
      </c>
      <c r="AN911" t="str">
        <f t="shared" si="254"/>
        <v xml:space="preserve">DURLICOUROS </v>
      </c>
    </row>
    <row r="912" spans="1:40" x14ac:dyDescent="0.35">
      <c r="A912">
        <v>81091</v>
      </c>
      <c r="B912" t="s">
        <v>274</v>
      </c>
      <c r="C912" s="31">
        <v>45688</v>
      </c>
      <c r="D912" t="s">
        <v>373</v>
      </c>
      <c r="E912" t="s">
        <v>374</v>
      </c>
      <c r="F912" t="s">
        <v>644</v>
      </c>
      <c r="G912" t="s">
        <v>645</v>
      </c>
      <c r="H912" t="s">
        <v>706</v>
      </c>
      <c r="I912" t="s">
        <v>707</v>
      </c>
      <c r="J912">
        <v>300</v>
      </c>
      <c r="K912">
        <v>1842</v>
      </c>
      <c r="L912">
        <v>885.11569999999995</v>
      </c>
      <c r="M912">
        <v>370.98</v>
      </c>
      <c r="N912">
        <v>6.1400000000000006</v>
      </c>
      <c r="O912" s="32">
        <f t="shared" si="238"/>
        <v>1471.02</v>
      </c>
      <c r="P912" s="32">
        <f t="shared" si="239"/>
        <v>585.90430000000003</v>
      </c>
      <c r="Q912">
        <v>708779</v>
      </c>
      <c r="R912" t="s">
        <v>312</v>
      </c>
      <c r="S912" t="s">
        <v>457</v>
      </c>
      <c r="T912" t="str">
        <f t="shared" si="240"/>
        <v>VEN</v>
      </c>
      <c r="U912" t="s">
        <v>437</v>
      </c>
      <c r="V912" s="33">
        <f t="shared" si="241"/>
        <v>1842</v>
      </c>
      <c r="W912">
        <f t="shared" si="242"/>
        <v>300</v>
      </c>
      <c r="X912" s="33">
        <f t="shared" si="243"/>
        <v>1471.02</v>
      </c>
      <c r="Y912" s="33">
        <f t="shared" si="244"/>
        <v>370.98</v>
      </c>
      <c r="Z912" s="45">
        <f t="shared" si="245"/>
        <v>0.28550722041259502</v>
      </c>
      <c r="AA912" s="33">
        <f t="shared" si="246"/>
        <v>525.90430000000003</v>
      </c>
      <c r="AB912" s="45">
        <f t="shared" si="247"/>
        <v>0.35750995907601529</v>
      </c>
      <c r="AC912" s="33">
        <f>IFERROR($X912/VLOOKUP(CONCATENATE("USD",C912),[1]GEINDICE!AR$1:AS$65536,2,0),"")</f>
        <v>252.31471158299172</v>
      </c>
      <c r="AD912" s="33">
        <f>IFERROR($AA912/VLOOKUP(CONCATENATE("USD",C912),[1]GEINDICE!AR$1:AS$65536,2,0),"")</f>
        <v>90.205022212311974</v>
      </c>
      <c r="AE912" s="33">
        <f>IFERROR($X912/VLOOKUP(CONCATENATE("EUR",C912),[1]GEINDICE!AR$1:AS$65536,2,0),"")</f>
        <v>242.67850072588095</v>
      </c>
      <c r="AF912" s="33">
        <f>IFERROR($AA912/VLOOKUP(CONCATENATE("EUR",C912),[1]GEINDICE!AR$1:AS$65536,2,0),"")</f>
        <v>86.759980863138452</v>
      </c>
      <c r="AG912" s="48" t="str">
        <f>VLOOKUP(E912,[1]Apresentação!AW$1:AX$65536,2,0)</f>
        <v xml:space="preserve">                    2 - LEATHER AUXILIARIES</v>
      </c>
      <c r="AH912" s="48" t="str">
        <f t="shared" si="248"/>
        <v xml:space="preserve">         5204000039 - NOVALTAN JD BR</v>
      </c>
      <c r="AI912" s="49" t="str">
        <f t="shared" si="249"/>
        <v xml:space="preserve">     L00087 - BOLZANO BRASIL INDUSTRIA E COM DE COUROS E PELES LTDA</v>
      </c>
      <c r="AJ912" t="str">
        <f t="shared" si="250"/>
        <v xml:space="preserve">     90 - SALES</v>
      </c>
      <c r="AK912" t="str">
        <f t="shared" si="251"/>
        <v/>
      </c>
      <c r="AL912">
        <f t="shared" si="252"/>
        <v>1</v>
      </c>
      <c r="AM912" t="str">
        <f t="shared" si="253"/>
        <v>2025 1</v>
      </c>
      <c r="AN912" t="str">
        <f t="shared" si="254"/>
        <v xml:space="preserve">BOLZANO </v>
      </c>
    </row>
    <row r="913" spans="1:40" x14ac:dyDescent="0.35">
      <c r="A913">
        <v>82232</v>
      </c>
      <c r="B913" t="s">
        <v>274</v>
      </c>
      <c r="C913" s="31">
        <v>45777</v>
      </c>
      <c r="D913" t="s">
        <v>373</v>
      </c>
      <c r="E913" t="s">
        <v>374</v>
      </c>
      <c r="F913" t="s">
        <v>644</v>
      </c>
      <c r="G913" t="s">
        <v>645</v>
      </c>
      <c r="H913" t="s">
        <v>706</v>
      </c>
      <c r="I913" t="s">
        <v>707</v>
      </c>
      <c r="J913">
        <v>200</v>
      </c>
      <c r="K913">
        <v>1228</v>
      </c>
      <c r="L913">
        <v>604.28677000000005</v>
      </c>
      <c r="M913">
        <v>247.32</v>
      </c>
      <c r="N913">
        <v>6.1400000000000006</v>
      </c>
      <c r="O913" s="32">
        <f t="shared" si="238"/>
        <v>980.68000000000006</v>
      </c>
      <c r="P913" s="32">
        <f t="shared" si="239"/>
        <v>376.39323000000002</v>
      </c>
      <c r="Q913">
        <v>735250</v>
      </c>
      <c r="R913" t="s">
        <v>312</v>
      </c>
      <c r="S913" t="s">
        <v>457</v>
      </c>
      <c r="T913" t="str">
        <f t="shared" si="240"/>
        <v>VEN</v>
      </c>
      <c r="U913" t="s">
        <v>437</v>
      </c>
      <c r="V913" s="33">
        <f t="shared" si="241"/>
        <v>1228</v>
      </c>
      <c r="W913">
        <f t="shared" si="242"/>
        <v>200</v>
      </c>
      <c r="X913" s="33">
        <f t="shared" si="243"/>
        <v>980.68000000000006</v>
      </c>
      <c r="Y913" s="33">
        <f t="shared" si="244"/>
        <v>247.32</v>
      </c>
      <c r="Z913" s="45">
        <f t="shared" si="245"/>
        <v>0.27393585504885992</v>
      </c>
      <c r="AA913" s="33">
        <f t="shared" si="246"/>
        <v>336.39323000000002</v>
      </c>
      <c r="AB913" s="45">
        <f t="shared" si="247"/>
        <v>0.3430203838153118</v>
      </c>
      <c r="AC913" s="33">
        <f>IFERROR($X913/VLOOKUP(CONCATENATE("USD",C913),[1]GEINDICE!AR$1:AS$65536,2,0),"")</f>
        <v>173.24053137365743</v>
      </c>
      <c r="AD913" s="33">
        <f>IFERROR($AA913/VLOOKUP(CONCATENATE("USD",C913),[1]GEINDICE!AR$1:AS$65536,2,0),"")</f>
        <v>59.425033564160543</v>
      </c>
      <c r="AE913" s="33">
        <f>IFERROR($X913/VLOOKUP(CONCATENATE("EUR",C913),[1]GEINDICE!AR$1:AS$65536,2,0),"")</f>
        <v>152.62076693227093</v>
      </c>
      <c r="AF913" s="33">
        <f>IFERROR($AA913/VLOOKUP(CONCATENATE("EUR",C913),[1]GEINDICE!AR$1:AS$65536,2,0),"")</f>
        <v>52.352034051294822</v>
      </c>
      <c r="AG913" s="48" t="str">
        <f>VLOOKUP(E913,[1]Apresentação!AW$1:AX$65536,2,0)</f>
        <v xml:space="preserve">                    2 - LEATHER AUXILIARIES</v>
      </c>
      <c r="AH913" s="48" t="str">
        <f t="shared" si="248"/>
        <v xml:space="preserve">         5204000039 - NOVALTAN JD BR</v>
      </c>
      <c r="AI913" s="49" t="str">
        <f t="shared" si="249"/>
        <v xml:space="preserve">     L00087 - BOLZANO BRASIL INDUSTRIA E COM DE COUROS E PELES LTDA</v>
      </c>
      <c r="AJ913" t="str">
        <f t="shared" si="250"/>
        <v xml:space="preserve">     90 - SALES</v>
      </c>
      <c r="AK913" t="str">
        <f t="shared" si="251"/>
        <v/>
      </c>
      <c r="AL913">
        <f t="shared" si="252"/>
        <v>4</v>
      </c>
      <c r="AM913" t="str">
        <f t="shared" si="253"/>
        <v>2025 4</v>
      </c>
      <c r="AN913" t="str">
        <f t="shared" si="254"/>
        <v xml:space="preserve">BOLZANO </v>
      </c>
    </row>
    <row r="914" spans="1:40" x14ac:dyDescent="0.35">
      <c r="A914">
        <v>80841</v>
      </c>
      <c r="B914" t="s">
        <v>274</v>
      </c>
      <c r="C914" s="31">
        <v>45670</v>
      </c>
      <c r="D914" t="s">
        <v>373</v>
      </c>
      <c r="E914" t="s">
        <v>374</v>
      </c>
      <c r="F914" t="s">
        <v>644</v>
      </c>
      <c r="G914" t="s">
        <v>645</v>
      </c>
      <c r="H914" t="s">
        <v>706</v>
      </c>
      <c r="I914" t="s">
        <v>707</v>
      </c>
      <c r="J914">
        <v>300</v>
      </c>
      <c r="K914">
        <v>1842</v>
      </c>
      <c r="L914">
        <v>864.88223000000005</v>
      </c>
      <c r="M914">
        <v>370.98</v>
      </c>
      <c r="N914">
        <v>6.1400000000000006</v>
      </c>
      <c r="O914" s="32">
        <f t="shared" si="238"/>
        <v>1471.02</v>
      </c>
      <c r="P914" s="32">
        <f t="shared" si="239"/>
        <v>606.13776999999993</v>
      </c>
      <c r="Q914">
        <v>706874</v>
      </c>
      <c r="R914" t="s">
        <v>312</v>
      </c>
      <c r="S914" t="s">
        <v>457</v>
      </c>
      <c r="T914" t="str">
        <f t="shared" si="240"/>
        <v>VEN</v>
      </c>
      <c r="U914" t="s">
        <v>437</v>
      </c>
      <c r="V914" s="33">
        <f t="shared" si="241"/>
        <v>1842</v>
      </c>
      <c r="W914">
        <f t="shared" si="242"/>
        <v>300</v>
      </c>
      <c r="X914" s="33">
        <f t="shared" si="243"/>
        <v>1471.02</v>
      </c>
      <c r="Y914" s="33">
        <f t="shared" si="244"/>
        <v>370.98</v>
      </c>
      <c r="Z914" s="45">
        <f t="shared" si="245"/>
        <v>0.29649173181324645</v>
      </c>
      <c r="AA914" s="33">
        <f t="shared" si="246"/>
        <v>546.13776999999993</v>
      </c>
      <c r="AB914" s="45">
        <f t="shared" si="247"/>
        <v>0.37126468028986687</v>
      </c>
      <c r="AC914" s="33">
        <f>IFERROR($X914/VLOOKUP(CONCATENATE("USD",C914),[1]GEINDICE!AR$1:AS$65536,2,0),"")</f>
        <v>240.83891353820462</v>
      </c>
      <c r="AD914" s="33">
        <f>IFERROR($AA914/VLOOKUP(CONCATENATE("USD",C914),[1]GEINDICE!AR$1:AS$65536,2,0),"")</f>
        <v>89.414982236120423</v>
      </c>
      <c r="AE914" s="33">
        <f>IFERROR($X914/VLOOKUP(CONCATENATE("EUR",C914),[1]GEINDICE!AR$1:AS$65536,2,0),"")</f>
        <v>236.1642692011302</v>
      </c>
      <c r="AF914" s="33">
        <f>IFERROR($AA914/VLOOKUP(CONCATENATE("EUR",C914),[1]GEINDICE!AR$1:AS$65536,2,0),"")</f>
        <v>87.679451900847653</v>
      </c>
      <c r="AG914" s="48" t="str">
        <f>VLOOKUP(E914,[1]Apresentação!AW$1:AX$65536,2,0)</f>
        <v xml:space="preserve">                    2 - LEATHER AUXILIARIES</v>
      </c>
      <c r="AH914" s="48" t="str">
        <f t="shared" si="248"/>
        <v xml:space="preserve">         5204000039 - NOVALTAN JD BR</v>
      </c>
      <c r="AI914" s="49" t="str">
        <f t="shared" si="249"/>
        <v xml:space="preserve">     L00087 - BOLZANO BRASIL INDUSTRIA E COM DE COUROS E PELES LTDA</v>
      </c>
      <c r="AJ914" t="str">
        <f t="shared" si="250"/>
        <v xml:space="preserve">     90 - SALES</v>
      </c>
      <c r="AK914" t="str">
        <f t="shared" si="251"/>
        <v/>
      </c>
      <c r="AL914">
        <f t="shared" si="252"/>
        <v>1</v>
      </c>
      <c r="AM914" t="str">
        <f t="shared" si="253"/>
        <v>2025 1</v>
      </c>
      <c r="AN914" t="str">
        <f t="shared" si="254"/>
        <v xml:space="preserve">BOLZANO </v>
      </c>
    </row>
    <row r="915" spans="1:40" x14ac:dyDescent="0.35">
      <c r="A915">
        <v>81670</v>
      </c>
      <c r="B915" t="s">
        <v>274</v>
      </c>
      <c r="C915" s="31">
        <v>45734</v>
      </c>
      <c r="D915" t="s">
        <v>373</v>
      </c>
      <c r="E915" t="s">
        <v>374</v>
      </c>
      <c r="F915" t="s">
        <v>644</v>
      </c>
      <c r="G915" t="s">
        <v>645</v>
      </c>
      <c r="H915" t="s">
        <v>706</v>
      </c>
      <c r="I915" t="s">
        <v>707</v>
      </c>
      <c r="J915">
        <v>300</v>
      </c>
      <c r="K915">
        <v>1842</v>
      </c>
      <c r="L915">
        <v>894.25788999999997</v>
      </c>
      <c r="M915">
        <v>370.98</v>
      </c>
      <c r="N915">
        <v>6.1400000000000006</v>
      </c>
      <c r="O915" s="32">
        <f t="shared" si="238"/>
        <v>1471.02</v>
      </c>
      <c r="P915" s="32">
        <f t="shared" si="239"/>
        <v>576.76211000000001</v>
      </c>
      <c r="Q915">
        <v>719140</v>
      </c>
      <c r="R915" t="s">
        <v>312</v>
      </c>
      <c r="S915" t="s">
        <v>457</v>
      </c>
      <c r="T915" t="str">
        <f t="shared" si="240"/>
        <v>VEN</v>
      </c>
      <c r="U915" t="s">
        <v>437</v>
      </c>
      <c r="V915" s="33">
        <f t="shared" si="241"/>
        <v>1842</v>
      </c>
      <c r="W915">
        <f t="shared" si="242"/>
        <v>300</v>
      </c>
      <c r="X915" s="33">
        <f t="shared" si="243"/>
        <v>1471.02</v>
      </c>
      <c r="Y915" s="33">
        <f t="shared" si="244"/>
        <v>370.98</v>
      </c>
      <c r="Z915" s="45">
        <f t="shared" si="245"/>
        <v>0.28054403365906622</v>
      </c>
      <c r="AA915" s="33">
        <f t="shared" si="246"/>
        <v>516.76211000000001</v>
      </c>
      <c r="AB915" s="45">
        <f t="shared" si="247"/>
        <v>0.35129509456023711</v>
      </c>
      <c r="AC915" s="33">
        <f>IFERROR($X915/VLOOKUP(CONCATENATE("USD",C915),[1]GEINDICE!AR$1:AS$65536,2,0),"")</f>
        <v>258.74551466966864</v>
      </c>
      <c r="AD915" s="33">
        <f>IFERROR($AA915/VLOOKUP(CONCATENATE("USD",C915),[1]GEINDICE!AR$1:AS$65536,2,0),"")</f>
        <v>90.896030042918454</v>
      </c>
      <c r="AE915" s="33">
        <f>IFERROR($X915/VLOOKUP(CONCATENATE("EUR",C915),[1]GEINDICE!AR$1:AS$65536,2,0),"")</f>
        <v>236.79533820546666</v>
      </c>
      <c r="AF915" s="33">
        <f>IFERROR($AA915/VLOOKUP(CONCATENATE("EUR",C915),[1]GEINDICE!AR$1:AS$65536,2,0),"")</f>
        <v>83.185040726312735</v>
      </c>
      <c r="AG915" s="48" t="str">
        <f>VLOOKUP(E915,[1]Apresentação!AW$1:AX$65536,2,0)</f>
        <v xml:space="preserve">                    2 - LEATHER AUXILIARIES</v>
      </c>
      <c r="AH915" s="48" t="str">
        <f t="shared" si="248"/>
        <v xml:space="preserve">         5204000039 - NOVALTAN JD BR</v>
      </c>
      <c r="AI915" s="49" t="str">
        <f t="shared" si="249"/>
        <v xml:space="preserve">     L00087 - BOLZANO BRASIL INDUSTRIA E COM DE COUROS E PELES LTDA</v>
      </c>
      <c r="AJ915" t="str">
        <f t="shared" si="250"/>
        <v xml:space="preserve">     90 - SALES</v>
      </c>
      <c r="AK915" t="str">
        <f t="shared" si="251"/>
        <v/>
      </c>
      <c r="AL915">
        <f t="shared" si="252"/>
        <v>3</v>
      </c>
      <c r="AM915" t="str">
        <f t="shared" si="253"/>
        <v>2025 3</v>
      </c>
      <c r="AN915" t="str">
        <f t="shared" si="254"/>
        <v xml:space="preserve">BOLZANO </v>
      </c>
    </row>
    <row r="916" spans="1:40" x14ac:dyDescent="0.35">
      <c r="A916">
        <v>80960</v>
      </c>
      <c r="B916" t="s">
        <v>274</v>
      </c>
      <c r="C916" s="31">
        <v>45679</v>
      </c>
      <c r="D916" t="s">
        <v>373</v>
      </c>
      <c r="E916" t="s">
        <v>374</v>
      </c>
      <c r="F916" t="s">
        <v>644</v>
      </c>
      <c r="G916" t="s">
        <v>645</v>
      </c>
      <c r="H916" t="s">
        <v>706</v>
      </c>
      <c r="I916" t="s">
        <v>707</v>
      </c>
      <c r="J916">
        <v>300</v>
      </c>
      <c r="K916">
        <v>1842</v>
      </c>
      <c r="L916">
        <v>885.11569999999995</v>
      </c>
      <c r="M916">
        <v>370.98</v>
      </c>
      <c r="N916">
        <v>6.1400000000000006</v>
      </c>
      <c r="O916" s="32">
        <f t="shared" si="238"/>
        <v>1471.02</v>
      </c>
      <c r="P916" s="32">
        <f t="shared" si="239"/>
        <v>585.90430000000003</v>
      </c>
      <c r="Q916">
        <v>707811</v>
      </c>
      <c r="R916" t="s">
        <v>312</v>
      </c>
      <c r="S916" t="s">
        <v>457</v>
      </c>
      <c r="T916" t="str">
        <f t="shared" si="240"/>
        <v>VEN</v>
      </c>
      <c r="U916" t="s">
        <v>437</v>
      </c>
      <c r="V916" s="33">
        <f t="shared" si="241"/>
        <v>1842</v>
      </c>
      <c r="W916">
        <f t="shared" si="242"/>
        <v>300</v>
      </c>
      <c r="X916" s="33">
        <f t="shared" si="243"/>
        <v>1471.02</v>
      </c>
      <c r="Y916" s="33">
        <f t="shared" si="244"/>
        <v>370.98</v>
      </c>
      <c r="Z916" s="45">
        <f t="shared" si="245"/>
        <v>0.28550722041259502</v>
      </c>
      <c r="AA916" s="33">
        <f t="shared" si="246"/>
        <v>525.90430000000003</v>
      </c>
      <c r="AB916" s="45">
        <f t="shared" si="247"/>
        <v>0.35750995907601529</v>
      </c>
      <c r="AC916" s="33">
        <f>IFERROR($X916/VLOOKUP(CONCATENATE("USD",C916),[1]GEINDICE!AR$1:AS$65536,2,0),"")</f>
        <v>246.50936756376308</v>
      </c>
      <c r="AD916" s="33">
        <f>IFERROR($AA916/VLOOKUP(CONCATENATE("USD",C916),[1]GEINDICE!AR$1:AS$65536,2,0),"")</f>
        <v>88.129553909575364</v>
      </c>
      <c r="AE916" s="33">
        <f>IFERROR($X916/VLOOKUP(CONCATENATE("EUR",C916),[1]GEINDICE!AR$1:AS$65536,2,0),"")</f>
        <v>236.57446124155678</v>
      </c>
      <c r="AF916" s="33">
        <f>IFERROR($AA916/VLOOKUP(CONCATENATE("EUR",C916),[1]GEINDICE!AR$1:AS$65536,2,0),"")</f>
        <v>84.577725956899329</v>
      </c>
      <c r="AG916" s="48" t="str">
        <f>VLOOKUP(E916,[1]Apresentação!AW$1:AX$65536,2,0)</f>
        <v xml:space="preserve">                    2 - LEATHER AUXILIARIES</v>
      </c>
      <c r="AH916" s="48" t="str">
        <f t="shared" si="248"/>
        <v xml:space="preserve">         5204000039 - NOVALTAN JD BR</v>
      </c>
      <c r="AI916" s="49" t="str">
        <f t="shared" si="249"/>
        <v xml:space="preserve">     L00087 - BOLZANO BRASIL INDUSTRIA E COM DE COUROS E PELES LTDA</v>
      </c>
      <c r="AJ916" t="str">
        <f t="shared" si="250"/>
        <v xml:space="preserve">     90 - SALES</v>
      </c>
      <c r="AK916" t="str">
        <f t="shared" si="251"/>
        <v/>
      </c>
      <c r="AL916">
        <f t="shared" si="252"/>
        <v>1</v>
      </c>
      <c r="AM916" t="str">
        <f t="shared" si="253"/>
        <v>2025 1</v>
      </c>
      <c r="AN916" t="str">
        <f t="shared" si="254"/>
        <v xml:space="preserve">BOLZANO </v>
      </c>
    </row>
    <row r="917" spans="1:40" x14ac:dyDescent="0.35">
      <c r="A917">
        <v>81503</v>
      </c>
      <c r="B917" t="s">
        <v>274</v>
      </c>
      <c r="C917" s="31">
        <v>45721</v>
      </c>
      <c r="D917" t="s">
        <v>373</v>
      </c>
      <c r="E917" t="s">
        <v>374</v>
      </c>
      <c r="F917" t="s">
        <v>644</v>
      </c>
      <c r="G917" t="s">
        <v>645</v>
      </c>
      <c r="H917" t="s">
        <v>706</v>
      </c>
      <c r="I917" t="s">
        <v>707</v>
      </c>
      <c r="J917">
        <v>300</v>
      </c>
      <c r="K917">
        <v>1842</v>
      </c>
      <c r="L917">
        <v>894.25788999999997</v>
      </c>
      <c r="M917">
        <v>370.98</v>
      </c>
      <c r="N917">
        <v>6.1400000000000006</v>
      </c>
      <c r="O917" s="32">
        <f t="shared" si="238"/>
        <v>1471.02</v>
      </c>
      <c r="P917" s="32">
        <f t="shared" si="239"/>
        <v>576.76211000000001</v>
      </c>
      <c r="Q917">
        <v>714367</v>
      </c>
      <c r="R917" t="s">
        <v>312</v>
      </c>
      <c r="S917" t="s">
        <v>457</v>
      </c>
      <c r="T917" t="str">
        <f t="shared" si="240"/>
        <v>VEN</v>
      </c>
      <c r="U917" t="s">
        <v>437</v>
      </c>
      <c r="V917" s="33">
        <f t="shared" si="241"/>
        <v>1842</v>
      </c>
      <c r="W917">
        <f t="shared" si="242"/>
        <v>300</v>
      </c>
      <c r="X917" s="33">
        <f t="shared" si="243"/>
        <v>1471.02</v>
      </c>
      <c r="Y917" s="33">
        <f t="shared" si="244"/>
        <v>370.98</v>
      </c>
      <c r="Z917" s="45">
        <f t="shared" si="245"/>
        <v>0.28054403365906622</v>
      </c>
      <c r="AA917" s="33">
        <f t="shared" si="246"/>
        <v>516.76211000000001</v>
      </c>
      <c r="AB917" s="45">
        <f t="shared" si="247"/>
        <v>0.35129509456023711</v>
      </c>
      <c r="AC917" s="33">
        <f>IFERROR($X917/VLOOKUP(CONCATENATE("USD",C917),[1]GEINDICE!AR$1:AS$65536,2,0),"")</f>
        <v>254.00075974721136</v>
      </c>
      <c r="AD917" s="33">
        <f>IFERROR($AA917/VLOOKUP(CONCATENATE("USD",C917),[1]GEINDICE!AR$1:AS$65536,2,0),"")</f>
        <v>89.229220913768685</v>
      </c>
      <c r="AE917" s="33">
        <f>IFERROR($X917/VLOOKUP(CONCATENATE("EUR",C917),[1]GEINDICE!AR$1:AS$65536,2,0),"")</f>
        <v>235.75171883263619</v>
      </c>
      <c r="AF917" s="33">
        <f>IFERROR($AA917/VLOOKUP(CONCATENATE("EUR",C917),[1]GEINDICE!AR$1:AS$65536,2,0),"")</f>
        <v>82.818422360049368</v>
      </c>
      <c r="AG917" s="48" t="str">
        <f>VLOOKUP(E917,[1]Apresentação!AW$1:AX$65536,2,0)</f>
        <v xml:space="preserve">                    2 - LEATHER AUXILIARIES</v>
      </c>
      <c r="AH917" s="48" t="str">
        <f t="shared" si="248"/>
        <v xml:space="preserve">         5204000039 - NOVALTAN JD BR</v>
      </c>
      <c r="AI917" s="49" t="str">
        <f t="shared" si="249"/>
        <v xml:space="preserve">     L00087 - BOLZANO BRASIL INDUSTRIA E COM DE COUROS E PELES LTDA</v>
      </c>
      <c r="AJ917" t="str">
        <f t="shared" si="250"/>
        <v xml:space="preserve">     90 - SALES</v>
      </c>
      <c r="AK917" t="str">
        <f t="shared" si="251"/>
        <v/>
      </c>
      <c r="AL917">
        <f t="shared" si="252"/>
        <v>3</v>
      </c>
      <c r="AM917" t="str">
        <f t="shared" si="253"/>
        <v>2025 3</v>
      </c>
      <c r="AN917" t="str">
        <f t="shared" si="254"/>
        <v xml:space="preserve">BOLZANO </v>
      </c>
    </row>
    <row r="918" spans="1:40" x14ac:dyDescent="0.35">
      <c r="A918">
        <v>82117</v>
      </c>
      <c r="B918" t="s">
        <v>274</v>
      </c>
      <c r="C918" s="31">
        <v>45769</v>
      </c>
      <c r="D918" t="s">
        <v>373</v>
      </c>
      <c r="E918" t="s">
        <v>374</v>
      </c>
      <c r="F918" t="s">
        <v>644</v>
      </c>
      <c r="G918" t="s">
        <v>645</v>
      </c>
      <c r="H918" t="s">
        <v>706</v>
      </c>
      <c r="I918" t="s">
        <v>707</v>
      </c>
      <c r="J918">
        <v>300</v>
      </c>
      <c r="K918">
        <v>1842</v>
      </c>
      <c r="L918">
        <v>894.25750000000005</v>
      </c>
      <c r="M918">
        <v>370.98</v>
      </c>
      <c r="N918">
        <v>6.1400000000000006</v>
      </c>
      <c r="O918" s="32">
        <f t="shared" si="238"/>
        <v>1471.02</v>
      </c>
      <c r="P918" s="32">
        <f t="shared" si="239"/>
        <v>576.76249999999993</v>
      </c>
      <c r="Q918">
        <v>732232</v>
      </c>
      <c r="R918" t="s">
        <v>312</v>
      </c>
      <c r="S918" t="s">
        <v>457</v>
      </c>
      <c r="T918" t="str">
        <f t="shared" si="240"/>
        <v>VEN</v>
      </c>
      <c r="U918" t="s">
        <v>437</v>
      </c>
      <c r="V918" s="33">
        <f t="shared" si="241"/>
        <v>1842</v>
      </c>
      <c r="W918">
        <f t="shared" si="242"/>
        <v>300</v>
      </c>
      <c r="X918" s="33">
        <f t="shared" si="243"/>
        <v>1471.02</v>
      </c>
      <c r="Y918" s="33">
        <f t="shared" si="244"/>
        <v>370.98</v>
      </c>
      <c r="Z918" s="45">
        <f t="shared" si="245"/>
        <v>0.28054424538545059</v>
      </c>
      <c r="AA918" s="33">
        <f t="shared" si="246"/>
        <v>516.76249999999993</v>
      </c>
      <c r="AB918" s="45">
        <f t="shared" si="247"/>
        <v>0.35129535968239722</v>
      </c>
      <c r="AC918" s="33">
        <f>IFERROR($X918/VLOOKUP(CONCATENATE("USD",C918),[1]GEINDICE!AR$1:AS$65536,2,0),"")</f>
        <v>255.84736329483789</v>
      </c>
      <c r="AD918" s="33">
        <f>IFERROR($AA918/VLOOKUP(CONCATENATE("USD",C918),[1]GEINDICE!AR$1:AS$65536,2,0),"")</f>
        <v>89.877991512453022</v>
      </c>
      <c r="AE918" s="33">
        <f>IFERROR($X918/VLOOKUP(CONCATENATE("EUR",C918),[1]GEINDICE!AR$1:AS$65536,2,0),"")</f>
        <v>223.13538111490328</v>
      </c>
      <c r="AF918" s="33">
        <f>IFERROR($AA918/VLOOKUP(CONCATENATE("EUR",C918),[1]GEINDICE!AR$1:AS$65536,2,0),"")</f>
        <v>78.386423966628726</v>
      </c>
      <c r="AG918" s="48" t="str">
        <f>VLOOKUP(E918,[1]Apresentação!AW$1:AX$65536,2,0)</f>
        <v xml:space="preserve">                    2 - LEATHER AUXILIARIES</v>
      </c>
      <c r="AH918" s="48" t="str">
        <f t="shared" si="248"/>
        <v xml:space="preserve">         5204000039 - NOVALTAN JD BR</v>
      </c>
      <c r="AI918" s="49" t="str">
        <f t="shared" si="249"/>
        <v xml:space="preserve">     L00087 - BOLZANO BRASIL INDUSTRIA E COM DE COUROS E PELES LTDA</v>
      </c>
      <c r="AJ918" t="str">
        <f t="shared" si="250"/>
        <v xml:space="preserve">     90 - SALES</v>
      </c>
      <c r="AK918" t="str">
        <f t="shared" si="251"/>
        <v/>
      </c>
      <c r="AL918">
        <f t="shared" si="252"/>
        <v>4</v>
      </c>
      <c r="AM918" t="str">
        <f t="shared" si="253"/>
        <v>2025 4</v>
      </c>
      <c r="AN918" t="str">
        <f t="shared" si="254"/>
        <v xml:space="preserve">BOLZANO </v>
      </c>
    </row>
    <row r="919" spans="1:40" x14ac:dyDescent="0.35">
      <c r="A919">
        <v>81784</v>
      </c>
      <c r="B919" t="s">
        <v>274</v>
      </c>
      <c r="C919" s="31">
        <v>45742</v>
      </c>
      <c r="D919" t="s">
        <v>373</v>
      </c>
      <c r="E919" t="s">
        <v>374</v>
      </c>
      <c r="F919" t="s">
        <v>644</v>
      </c>
      <c r="G919" t="s">
        <v>645</v>
      </c>
      <c r="H919" t="s">
        <v>706</v>
      </c>
      <c r="I919" t="s">
        <v>707</v>
      </c>
      <c r="J919">
        <v>250</v>
      </c>
      <c r="K919">
        <v>1535</v>
      </c>
      <c r="L919">
        <v>745.21478999999999</v>
      </c>
      <c r="M919">
        <v>309.14999999999998</v>
      </c>
      <c r="N919">
        <v>6.1400000000000006</v>
      </c>
      <c r="O919" s="32">
        <f t="shared" si="238"/>
        <v>1225.8499999999999</v>
      </c>
      <c r="P919" s="32">
        <f t="shared" si="239"/>
        <v>480.63520999999992</v>
      </c>
      <c r="Q919">
        <v>722234</v>
      </c>
      <c r="R919" t="s">
        <v>312</v>
      </c>
      <c r="S919" t="s">
        <v>457</v>
      </c>
      <c r="T919" t="str">
        <f t="shared" si="240"/>
        <v>VEN</v>
      </c>
      <c r="U919" t="s">
        <v>437</v>
      </c>
      <c r="V919" s="33">
        <f t="shared" si="241"/>
        <v>1535</v>
      </c>
      <c r="W919">
        <f t="shared" si="242"/>
        <v>250</v>
      </c>
      <c r="X919" s="33">
        <f t="shared" si="243"/>
        <v>1225.8499999999999</v>
      </c>
      <c r="Y919" s="33">
        <f t="shared" si="244"/>
        <v>309.14999999999998</v>
      </c>
      <c r="Z919" s="45">
        <f t="shared" si="245"/>
        <v>0.28054411074918562</v>
      </c>
      <c r="AA919" s="33">
        <f t="shared" si="246"/>
        <v>430.63520999999992</v>
      </c>
      <c r="AB919" s="45">
        <f t="shared" si="247"/>
        <v>0.35129519109189539</v>
      </c>
      <c r="AC919" s="33">
        <f>IFERROR($X919/VLOOKUP(CONCATENATE("USD",C919),[1]GEINDICE!AR$1:AS$65536,2,0),"")</f>
        <v>213.94289503996649</v>
      </c>
      <c r="AD919" s="33">
        <f>IFERROR($AA919/VLOOKUP(CONCATENATE("USD",C919),[1]GEINDICE!AR$1:AS$65536,2,0),"")</f>
        <v>75.157110195818333</v>
      </c>
      <c r="AE919" s="33">
        <f>IFERROR($X919/VLOOKUP(CONCATENATE("EUR",C919),[1]GEINDICE!AR$1:AS$65536,2,0),"")</f>
        <v>198.42503115945547</v>
      </c>
      <c r="AF919" s="33">
        <f>IFERROR($AA919/VLOOKUP(CONCATENATE("EUR",C919),[1]GEINDICE!AR$1:AS$65536,2,0),"")</f>
        <v>69.705759238576206</v>
      </c>
      <c r="AG919" s="48" t="str">
        <f>VLOOKUP(E919,[1]Apresentação!AW$1:AX$65536,2,0)</f>
        <v xml:space="preserve">                    2 - LEATHER AUXILIARIES</v>
      </c>
      <c r="AH919" s="48" t="str">
        <f t="shared" si="248"/>
        <v xml:space="preserve">         5204000039 - NOVALTAN JD BR</v>
      </c>
      <c r="AI919" s="49" t="str">
        <f t="shared" si="249"/>
        <v xml:space="preserve">     L00087 - BOLZANO BRASIL INDUSTRIA E COM DE COUROS E PELES LTDA</v>
      </c>
      <c r="AJ919" t="str">
        <f t="shared" si="250"/>
        <v xml:space="preserve">     90 - SALES</v>
      </c>
      <c r="AK919" t="str">
        <f t="shared" si="251"/>
        <v/>
      </c>
      <c r="AL919">
        <f t="shared" si="252"/>
        <v>3</v>
      </c>
      <c r="AM919" t="str">
        <f t="shared" si="253"/>
        <v>2025 3</v>
      </c>
      <c r="AN919" t="str">
        <f t="shared" si="254"/>
        <v xml:space="preserve">BOLZANO </v>
      </c>
    </row>
    <row r="920" spans="1:40" x14ac:dyDescent="0.35">
      <c r="A920">
        <v>81375</v>
      </c>
      <c r="B920" t="s">
        <v>274</v>
      </c>
      <c r="C920" s="31">
        <v>45712</v>
      </c>
      <c r="D920" t="s">
        <v>373</v>
      </c>
      <c r="E920" t="s">
        <v>374</v>
      </c>
      <c r="F920" t="s">
        <v>644</v>
      </c>
      <c r="G920" t="s">
        <v>645</v>
      </c>
      <c r="H920" t="s">
        <v>706</v>
      </c>
      <c r="I920" t="s">
        <v>707</v>
      </c>
      <c r="J920">
        <v>300</v>
      </c>
      <c r="K920">
        <v>1842</v>
      </c>
      <c r="L920">
        <v>894.25788999999997</v>
      </c>
      <c r="M920">
        <v>370.98</v>
      </c>
      <c r="N920">
        <v>6.1400000000000006</v>
      </c>
      <c r="O920" s="32">
        <f t="shared" si="238"/>
        <v>1471.02</v>
      </c>
      <c r="P920" s="32">
        <f t="shared" si="239"/>
        <v>576.76211000000001</v>
      </c>
      <c r="Q920">
        <v>711015</v>
      </c>
      <c r="R920" t="s">
        <v>312</v>
      </c>
      <c r="S920" t="s">
        <v>457</v>
      </c>
      <c r="T920" t="str">
        <f t="shared" si="240"/>
        <v>VEN</v>
      </c>
      <c r="U920" t="s">
        <v>437</v>
      </c>
      <c r="V920" s="33">
        <f t="shared" si="241"/>
        <v>1842</v>
      </c>
      <c r="W920">
        <f t="shared" si="242"/>
        <v>300</v>
      </c>
      <c r="X920" s="33">
        <f t="shared" si="243"/>
        <v>1471.02</v>
      </c>
      <c r="Y920" s="33">
        <f t="shared" si="244"/>
        <v>370.98</v>
      </c>
      <c r="Z920" s="45">
        <f t="shared" si="245"/>
        <v>0.28054403365906622</v>
      </c>
      <c r="AA920" s="33">
        <f t="shared" si="246"/>
        <v>516.76211000000001</v>
      </c>
      <c r="AB920" s="45">
        <f t="shared" si="247"/>
        <v>0.35129509456023711</v>
      </c>
      <c r="AC920" s="33">
        <f>IFERROR($X920/VLOOKUP(CONCATENATE("USD",C920),[1]GEINDICE!AR$1:AS$65536,2,0),"")</f>
        <v>256.91082468825317</v>
      </c>
      <c r="AD920" s="33">
        <f>IFERROR($AA920/VLOOKUP(CONCATENATE("USD",C920),[1]GEINDICE!AR$1:AS$65536,2,0),"")</f>
        <v>90.251512452408392</v>
      </c>
      <c r="AE920" s="33">
        <f>IFERROR($X920/VLOOKUP(CONCATENATE("EUR",C920),[1]GEINDICE!AR$1:AS$65536,2,0),"")</f>
        <v>245.4031329763275</v>
      </c>
      <c r="AF920" s="33">
        <f>IFERROR($AA920/VLOOKUP(CONCATENATE("EUR",C920),[1]GEINDICE!AR$1:AS$65536,2,0),"")</f>
        <v>86.208916804297417</v>
      </c>
      <c r="AG920" s="48" t="str">
        <f>VLOOKUP(E920,[1]Apresentação!AW$1:AX$65536,2,0)</f>
        <v xml:space="preserve">                    2 - LEATHER AUXILIARIES</v>
      </c>
      <c r="AH920" s="48" t="str">
        <f t="shared" si="248"/>
        <v xml:space="preserve">         5204000039 - NOVALTAN JD BR</v>
      </c>
      <c r="AI920" s="49" t="str">
        <f t="shared" si="249"/>
        <v xml:space="preserve">     L00087 - BOLZANO BRASIL INDUSTRIA E COM DE COUROS E PELES LTDA</v>
      </c>
      <c r="AJ920" t="str">
        <f t="shared" si="250"/>
        <v xml:space="preserve">     90 - SALES</v>
      </c>
      <c r="AK920" t="str">
        <f t="shared" si="251"/>
        <v/>
      </c>
      <c r="AL920">
        <f t="shared" si="252"/>
        <v>2</v>
      </c>
      <c r="AM920" t="str">
        <f t="shared" si="253"/>
        <v>2025 2</v>
      </c>
      <c r="AN920" t="str">
        <f t="shared" si="254"/>
        <v xml:space="preserve">BOLZANO </v>
      </c>
    </row>
    <row r="921" spans="1:40" x14ac:dyDescent="0.35">
      <c r="A921">
        <v>81231</v>
      </c>
      <c r="B921" t="s">
        <v>274</v>
      </c>
      <c r="C921" s="31">
        <v>45698</v>
      </c>
      <c r="D921" t="s">
        <v>373</v>
      </c>
      <c r="E921" t="s">
        <v>374</v>
      </c>
      <c r="F921" t="s">
        <v>644</v>
      </c>
      <c r="G921" t="s">
        <v>645</v>
      </c>
      <c r="H921" t="s">
        <v>706</v>
      </c>
      <c r="I921" t="s">
        <v>707</v>
      </c>
      <c r="J921">
        <v>300</v>
      </c>
      <c r="K921">
        <v>1842</v>
      </c>
      <c r="L921">
        <v>894.25788999999997</v>
      </c>
      <c r="M921">
        <v>370.98</v>
      </c>
      <c r="N921">
        <v>6.1400000000000006</v>
      </c>
      <c r="O921" s="32">
        <f t="shared" si="238"/>
        <v>1471.02</v>
      </c>
      <c r="P921" s="32">
        <f t="shared" si="239"/>
        <v>576.76211000000001</v>
      </c>
      <c r="Q921">
        <v>709769</v>
      </c>
      <c r="R921" t="s">
        <v>312</v>
      </c>
      <c r="S921" t="s">
        <v>457</v>
      </c>
      <c r="T921" t="str">
        <f t="shared" si="240"/>
        <v>VEN</v>
      </c>
      <c r="U921" t="s">
        <v>437</v>
      </c>
      <c r="V921" s="33">
        <f t="shared" si="241"/>
        <v>1842</v>
      </c>
      <c r="W921">
        <f t="shared" si="242"/>
        <v>300</v>
      </c>
      <c r="X921" s="33">
        <f t="shared" si="243"/>
        <v>1471.02</v>
      </c>
      <c r="Y921" s="33">
        <f t="shared" si="244"/>
        <v>370.98</v>
      </c>
      <c r="Z921" s="45">
        <f t="shared" si="245"/>
        <v>0.28054403365906622</v>
      </c>
      <c r="AA921" s="33">
        <f t="shared" si="246"/>
        <v>516.76211000000001</v>
      </c>
      <c r="AB921" s="45">
        <f t="shared" si="247"/>
        <v>0.35129509456023711</v>
      </c>
      <c r="AC921" s="33">
        <f>IFERROR($X921/VLOOKUP(CONCATENATE("USD",C921),[1]GEINDICE!AR$1:AS$65536,2,0),"")</f>
        <v>254.46650982562966</v>
      </c>
      <c r="AD921" s="33">
        <f>IFERROR($AA921/VLOOKUP(CONCATENATE("USD",C921),[1]GEINDICE!AR$1:AS$65536,2,0),"")</f>
        <v>89.392836631608077</v>
      </c>
      <c r="AE921" s="33">
        <f>IFERROR($X921/VLOOKUP(CONCATENATE("EUR",C921),[1]GEINDICE!AR$1:AS$65536,2,0),"")</f>
        <v>246.64576382019081</v>
      </c>
      <c r="AF921" s="33">
        <f>IFERROR($AA921/VLOOKUP(CONCATENATE("EUR",C921),[1]GEINDICE!AR$1:AS$65536,2,0),"")</f>
        <v>86.645446924095836</v>
      </c>
      <c r="AG921" s="48" t="str">
        <f>VLOOKUP(E921,[1]Apresentação!AW$1:AX$65536,2,0)</f>
        <v xml:space="preserve">                    2 - LEATHER AUXILIARIES</v>
      </c>
      <c r="AH921" s="48" t="str">
        <f t="shared" si="248"/>
        <v xml:space="preserve">         5204000039 - NOVALTAN JD BR</v>
      </c>
      <c r="AI921" s="49" t="str">
        <f t="shared" si="249"/>
        <v xml:space="preserve">     L00087 - BOLZANO BRASIL INDUSTRIA E COM DE COUROS E PELES LTDA</v>
      </c>
      <c r="AJ921" t="str">
        <f t="shared" si="250"/>
        <v xml:space="preserve">     90 - SALES</v>
      </c>
      <c r="AK921" t="str">
        <f t="shared" si="251"/>
        <v/>
      </c>
      <c r="AL921">
        <f t="shared" si="252"/>
        <v>2</v>
      </c>
      <c r="AM921" t="str">
        <f t="shared" si="253"/>
        <v>2025 2</v>
      </c>
      <c r="AN921" t="str">
        <f t="shared" si="254"/>
        <v xml:space="preserve">BOLZANO </v>
      </c>
    </row>
    <row r="922" spans="1:40" x14ac:dyDescent="0.35">
      <c r="A922">
        <v>81965</v>
      </c>
      <c r="B922" t="s">
        <v>274</v>
      </c>
      <c r="C922" s="31">
        <v>45755</v>
      </c>
      <c r="D922" t="s">
        <v>373</v>
      </c>
      <c r="E922" t="s">
        <v>374</v>
      </c>
      <c r="F922" t="s">
        <v>644</v>
      </c>
      <c r="G922" t="s">
        <v>645</v>
      </c>
      <c r="H922" t="s">
        <v>706</v>
      </c>
      <c r="I922" t="s">
        <v>707</v>
      </c>
      <c r="J922">
        <v>200</v>
      </c>
      <c r="K922">
        <v>1228</v>
      </c>
      <c r="L922">
        <v>596.17183</v>
      </c>
      <c r="M922">
        <v>247.32</v>
      </c>
      <c r="N922">
        <v>6.1400000000000006</v>
      </c>
      <c r="O922" s="32">
        <f t="shared" si="238"/>
        <v>980.68000000000006</v>
      </c>
      <c r="P922" s="32">
        <f t="shared" si="239"/>
        <v>384.50817000000006</v>
      </c>
      <c r="Q922">
        <v>727272</v>
      </c>
      <c r="R922" t="s">
        <v>312</v>
      </c>
      <c r="S922" t="s">
        <v>457</v>
      </c>
      <c r="T922" t="str">
        <f t="shared" si="240"/>
        <v>VEN</v>
      </c>
      <c r="U922" t="s">
        <v>437</v>
      </c>
      <c r="V922" s="33">
        <f t="shared" si="241"/>
        <v>1228</v>
      </c>
      <c r="W922">
        <f t="shared" si="242"/>
        <v>200</v>
      </c>
      <c r="X922" s="33">
        <f t="shared" si="243"/>
        <v>980.68000000000006</v>
      </c>
      <c r="Y922" s="33">
        <f t="shared" si="244"/>
        <v>247.32</v>
      </c>
      <c r="Z922" s="45">
        <f t="shared" si="245"/>
        <v>0.28054411237785021</v>
      </c>
      <c r="AA922" s="33">
        <f t="shared" si="246"/>
        <v>344.50817000000006</v>
      </c>
      <c r="AB922" s="45">
        <f t="shared" si="247"/>
        <v>0.3512951931312967</v>
      </c>
      <c r="AC922" s="33">
        <f>IFERROR($X922/VLOOKUP(CONCATENATE("USD",C922),[1]GEINDICE!AR$1:AS$65536,2,0),"")</f>
        <v>165.18663252930872</v>
      </c>
      <c r="AD922" s="33">
        <f>IFERROR($AA922/VLOOKUP(CONCATENATE("USD",C922),[1]GEINDICE!AR$1:AS$65536,2,0),"")</f>
        <v>58.029269977092049</v>
      </c>
      <c r="AE922" s="33">
        <f>IFERROR($X922/VLOOKUP(CONCATENATE("EUR",C922),[1]GEINDICE!AR$1:AS$65536,2,0),"")</f>
        <v>151.36753719824659</v>
      </c>
      <c r="AF922" s="33">
        <f>IFERROR($AA922/VLOOKUP(CONCATENATE("EUR",C922),[1]GEINDICE!AR$1:AS$65536,2,0),"")</f>
        <v>53.174688213866773</v>
      </c>
      <c r="AG922" s="48" t="str">
        <f>VLOOKUP(E922,[1]Apresentação!AW$1:AX$65536,2,0)</f>
        <v xml:space="preserve">                    2 - LEATHER AUXILIARIES</v>
      </c>
      <c r="AH922" s="48" t="str">
        <f t="shared" si="248"/>
        <v xml:space="preserve">         5204000039 - NOVALTAN JD BR</v>
      </c>
      <c r="AI922" s="49" t="str">
        <f t="shared" si="249"/>
        <v xml:space="preserve">     L00087 - BOLZANO BRASIL INDUSTRIA E COM DE COUROS E PELES LTDA</v>
      </c>
      <c r="AJ922" t="str">
        <f t="shared" si="250"/>
        <v xml:space="preserve">     90 - SALES</v>
      </c>
      <c r="AK922" t="str">
        <f t="shared" si="251"/>
        <v/>
      </c>
      <c r="AL922">
        <f t="shared" si="252"/>
        <v>4</v>
      </c>
      <c r="AM922" t="str">
        <f t="shared" si="253"/>
        <v>2025 4</v>
      </c>
      <c r="AN922" t="str">
        <f t="shared" si="254"/>
        <v xml:space="preserve">BOLZANO </v>
      </c>
    </row>
    <row r="923" spans="1:40" x14ac:dyDescent="0.35">
      <c r="A923">
        <v>82154</v>
      </c>
      <c r="B923" t="s">
        <v>274</v>
      </c>
      <c r="C923" s="31">
        <v>45771</v>
      </c>
      <c r="D923" t="s">
        <v>373</v>
      </c>
      <c r="E923" t="s">
        <v>374</v>
      </c>
      <c r="F923" t="s">
        <v>644</v>
      </c>
      <c r="G923" t="s">
        <v>645</v>
      </c>
      <c r="H923" t="s">
        <v>706</v>
      </c>
      <c r="I923" t="s">
        <v>707</v>
      </c>
      <c r="J923">
        <v>300</v>
      </c>
      <c r="K923">
        <v>1842</v>
      </c>
      <c r="L923">
        <v>906.43015000000003</v>
      </c>
      <c r="M923">
        <v>370.98</v>
      </c>
      <c r="N923">
        <v>6.1400000000000006</v>
      </c>
      <c r="O923" s="32">
        <f t="shared" si="238"/>
        <v>1471.02</v>
      </c>
      <c r="P923" s="32">
        <f t="shared" si="239"/>
        <v>564.58984999999996</v>
      </c>
      <c r="Q923">
        <v>732998</v>
      </c>
      <c r="R923" t="s">
        <v>312</v>
      </c>
      <c r="S923" t="s">
        <v>457</v>
      </c>
      <c r="T923" t="str">
        <f t="shared" si="240"/>
        <v>VEN</v>
      </c>
      <c r="U923" t="s">
        <v>437</v>
      </c>
      <c r="V923" s="33">
        <f t="shared" si="241"/>
        <v>1842</v>
      </c>
      <c r="W923">
        <f t="shared" si="242"/>
        <v>300</v>
      </c>
      <c r="X923" s="33">
        <f t="shared" si="243"/>
        <v>1471.02</v>
      </c>
      <c r="Y923" s="33">
        <f t="shared" si="244"/>
        <v>370.98</v>
      </c>
      <c r="Z923" s="45">
        <f t="shared" si="245"/>
        <v>0.27393585776330076</v>
      </c>
      <c r="AA923" s="33">
        <f t="shared" si="246"/>
        <v>504.58984999999996</v>
      </c>
      <c r="AB923" s="45">
        <f t="shared" si="247"/>
        <v>0.34302038721431383</v>
      </c>
      <c r="AC923" s="33">
        <f>IFERROR($X923/VLOOKUP(CONCATENATE("USD",C923),[1]GEINDICE!AR$1:AS$65536,2,0),"")</f>
        <v>259.2653953258839</v>
      </c>
      <c r="AD923" s="33">
        <f>IFERROR($AA923/VLOOKUP(CONCATENATE("USD",C923),[1]GEINDICE!AR$1:AS$65536,2,0),"")</f>
        <v>88.933316295956843</v>
      </c>
      <c r="AE923" s="33">
        <f>IFERROR($X923/VLOOKUP(CONCATENATE("EUR",C923),[1]GEINDICE!AR$1:AS$65536,2,0),"")</f>
        <v>228.14647083456114</v>
      </c>
      <c r="AF923" s="33">
        <f>IFERROR($AA923/VLOOKUP(CONCATENATE("EUR",C923),[1]GEINDICE!AR$1:AS$65536,2,0),"")</f>
        <v>78.258890767250321</v>
      </c>
      <c r="AG923" s="48" t="str">
        <f>VLOOKUP(E923,[1]Apresentação!AW$1:AX$65536,2,0)</f>
        <v xml:space="preserve">                    2 - LEATHER AUXILIARIES</v>
      </c>
      <c r="AH923" s="48" t="str">
        <f t="shared" si="248"/>
        <v xml:space="preserve">         5204000039 - NOVALTAN JD BR</v>
      </c>
      <c r="AI923" s="49" t="str">
        <f t="shared" si="249"/>
        <v xml:space="preserve">     L00087 - BOLZANO BRASIL INDUSTRIA E COM DE COUROS E PELES LTDA</v>
      </c>
      <c r="AJ923" t="str">
        <f t="shared" si="250"/>
        <v xml:space="preserve">     90 - SALES</v>
      </c>
      <c r="AK923" t="str">
        <f t="shared" si="251"/>
        <v/>
      </c>
      <c r="AL923">
        <f t="shared" si="252"/>
        <v>4</v>
      </c>
      <c r="AM923" t="str">
        <f t="shared" si="253"/>
        <v>2025 4</v>
      </c>
      <c r="AN923" t="str">
        <f t="shared" si="254"/>
        <v xml:space="preserve">BOLZANO </v>
      </c>
    </row>
    <row r="924" spans="1:40" x14ac:dyDescent="0.35">
      <c r="A924">
        <v>82345</v>
      </c>
      <c r="B924" t="s">
        <v>274</v>
      </c>
      <c r="C924" s="31">
        <v>45786</v>
      </c>
      <c r="D924" t="s">
        <v>373</v>
      </c>
      <c r="E924" t="s">
        <v>374</v>
      </c>
      <c r="F924" t="s">
        <v>644</v>
      </c>
      <c r="G924" t="s">
        <v>645</v>
      </c>
      <c r="H924" t="s">
        <v>706</v>
      </c>
      <c r="I924" t="s">
        <v>707</v>
      </c>
      <c r="J924">
        <v>300</v>
      </c>
      <c r="K924">
        <v>1842</v>
      </c>
      <c r="L924">
        <v>906.43015000000003</v>
      </c>
      <c r="M924">
        <v>370.98</v>
      </c>
      <c r="N924">
        <v>6.1400000000000006</v>
      </c>
      <c r="O924" s="32">
        <f t="shared" si="238"/>
        <v>1471.02</v>
      </c>
      <c r="P924" s="32">
        <f t="shared" si="239"/>
        <v>564.58984999999996</v>
      </c>
      <c r="Q924">
        <v>738232</v>
      </c>
      <c r="R924" t="s">
        <v>312</v>
      </c>
      <c r="S924" t="s">
        <v>457</v>
      </c>
      <c r="T924" t="str">
        <f t="shared" si="240"/>
        <v>VEN</v>
      </c>
      <c r="U924" t="s">
        <v>437</v>
      </c>
      <c r="V924" s="33">
        <f t="shared" si="241"/>
        <v>1842</v>
      </c>
      <c r="W924">
        <f t="shared" si="242"/>
        <v>300</v>
      </c>
      <c r="X924" s="33">
        <f t="shared" si="243"/>
        <v>1471.02</v>
      </c>
      <c r="Y924" s="33">
        <f t="shared" si="244"/>
        <v>370.98</v>
      </c>
      <c r="Z924" s="45">
        <f t="shared" si="245"/>
        <v>0.27393585776330076</v>
      </c>
      <c r="AA924" s="33">
        <f t="shared" si="246"/>
        <v>504.58984999999996</v>
      </c>
      <c r="AB924" s="45">
        <f t="shared" si="247"/>
        <v>0.34302038721431383</v>
      </c>
      <c r="AC924" s="33">
        <f>IFERROR($X924/VLOOKUP(CONCATENATE("USD",C924),[1]GEINDICE!AR$1:AS$65536,2,0),"")</f>
        <v>260.30684291553854</v>
      </c>
      <c r="AD924" s="33">
        <f>IFERROR($AA924/VLOOKUP(CONCATENATE("USD",C924),[1]GEINDICE!AR$1:AS$65536,2,0),"")</f>
        <v>89.290554051423598</v>
      </c>
      <c r="AE924" s="33">
        <f>IFERROR($X924/VLOOKUP(CONCATENATE("EUR",C924),[1]GEINDICE!AR$1:AS$65536,2,0),"")</f>
        <v>230.97286773018465</v>
      </c>
      <c r="AF924" s="33">
        <f>IFERROR($AA924/VLOOKUP(CONCATENATE("EUR",C924),[1]GEINDICE!AR$1:AS$65536,2,0),"")</f>
        <v>79.22840252480843</v>
      </c>
      <c r="AG924" s="48" t="str">
        <f>VLOOKUP(E924,[1]Apresentação!AW$1:AX$65536,2,0)</f>
        <v xml:space="preserve">                    2 - LEATHER AUXILIARIES</v>
      </c>
      <c r="AH924" s="48" t="str">
        <f t="shared" si="248"/>
        <v xml:space="preserve">         5204000039 - NOVALTAN JD BR</v>
      </c>
      <c r="AI924" s="49" t="str">
        <f t="shared" si="249"/>
        <v xml:space="preserve">     L00087 - BOLZANO BRASIL INDUSTRIA E COM DE COUROS E PELES LTDA</v>
      </c>
      <c r="AJ924" t="str">
        <f t="shared" si="250"/>
        <v xml:space="preserve">     90 - SALES</v>
      </c>
      <c r="AK924" t="str">
        <f t="shared" si="251"/>
        <v/>
      </c>
      <c r="AL924">
        <f t="shared" si="252"/>
        <v>5</v>
      </c>
      <c r="AM924" t="str">
        <f t="shared" si="253"/>
        <v>2025 5</v>
      </c>
      <c r="AN924" t="str">
        <f t="shared" si="254"/>
        <v xml:space="preserve">BOLZANO </v>
      </c>
    </row>
    <row r="925" spans="1:40" x14ac:dyDescent="0.35">
      <c r="A925">
        <v>82696</v>
      </c>
      <c r="B925" t="s">
        <v>274</v>
      </c>
      <c r="C925" s="31">
        <v>45817</v>
      </c>
      <c r="D925" t="s">
        <v>373</v>
      </c>
      <c r="E925" t="s">
        <v>374</v>
      </c>
      <c r="F925" t="s">
        <v>644</v>
      </c>
      <c r="G925" t="s">
        <v>645</v>
      </c>
      <c r="H925" t="s">
        <v>706</v>
      </c>
      <c r="I925" t="s">
        <v>707</v>
      </c>
      <c r="J925">
        <v>300</v>
      </c>
      <c r="K925">
        <v>1842</v>
      </c>
      <c r="L925">
        <v>906.43015000000003</v>
      </c>
      <c r="M925">
        <v>370.98</v>
      </c>
      <c r="N925">
        <v>6.1400000000000006</v>
      </c>
      <c r="O925" s="32">
        <f t="shared" si="238"/>
        <v>1471.02</v>
      </c>
      <c r="P925" s="32">
        <f t="shared" si="239"/>
        <v>564.58984999999996</v>
      </c>
      <c r="Q925">
        <v>740798</v>
      </c>
      <c r="R925" t="s">
        <v>312</v>
      </c>
      <c r="S925" t="s">
        <v>457</v>
      </c>
      <c r="T925" t="str">
        <f t="shared" si="240"/>
        <v>VEN</v>
      </c>
      <c r="U925" t="s">
        <v>437</v>
      </c>
      <c r="V925" s="33">
        <f t="shared" si="241"/>
        <v>1842</v>
      </c>
      <c r="W925">
        <f t="shared" si="242"/>
        <v>300</v>
      </c>
      <c r="X925" s="33">
        <f t="shared" si="243"/>
        <v>1471.02</v>
      </c>
      <c r="Y925" s="33">
        <f t="shared" si="244"/>
        <v>370.98</v>
      </c>
      <c r="Z925" s="45">
        <f t="shared" si="245"/>
        <v>0.27393585776330076</v>
      </c>
      <c r="AA925" s="33">
        <f t="shared" si="246"/>
        <v>504.58984999999996</v>
      </c>
      <c r="AB925" s="45">
        <f t="shared" si="247"/>
        <v>0.34302038721431383</v>
      </c>
      <c r="AC925" s="33">
        <f>IFERROR($X925/VLOOKUP(CONCATENATE("USD",C925),[1]GEINDICE!AR$1:AS$65536,2,0),"")</f>
        <v>263.81276901004304</v>
      </c>
      <c r="AD925" s="33">
        <f>IFERROR($AA925/VLOOKUP(CONCATENATE("USD",C925),[1]GEINDICE!AR$1:AS$65536,2,0),"")</f>
        <v>90.493158177905286</v>
      </c>
      <c r="AE925" s="33">
        <f>IFERROR($X925/VLOOKUP(CONCATENATE("EUR",C925),[1]GEINDICE!AR$1:AS$65536,2,0),"")</f>
        <v>230.90760681882395</v>
      </c>
      <c r="AF925" s="33">
        <f>IFERROR($AA925/VLOOKUP(CONCATENATE("EUR",C925),[1]GEINDICE!AR$1:AS$65536,2,0),"")</f>
        <v>79.206016701723527</v>
      </c>
      <c r="AG925" s="48" t="str">
        <f>VLOOKUP(E925,[1]Apresentação!AW$1:AX$65536,2,0)</f>
        <v xml:space="preserve">                    2 - LEATHER AUXILIARIES</v>
      </c>
      <c r="AH925" s="48" t="str">
        <f t="shared" si="248"/>
        <v xml:space="preserve">         5204000039 - NOVALTAN JD BR</v>
      </c>
      <c r="AI925" s="49" t="str">
        <f t="shared" si="249"/>
        <v xml:space="preserve">     L00087 - BOLZANO BRASIL INDUSTRIA E COM DE COUROS E PELES LTDA</v>
      </c>
      <c r="AJ925" t="str">
        <f t="shared" si="250"/>
        <v xml:space="preserve">     90 - SALES</v>
      </c>
      <c r="AK925" t="str">
        <f t="shared" si="251"/>
        <v/>
      </c>
      <c r="AL925">
        <f t="shared" si="252"/>
        <v>6</v>
      </c>
      <c r="AM925" t="str">
        <f t="shared" si="253"/>
        <v>2025 6</v>
      </c>
      <c r="AN925" t="str">
        <f t="shared" si="254"/>
        <v xml:space="preserve">BOLZANO </v>
      </c>
    </row>
    <row r="926" spans="1:40" x14ac:dyDescent="0.35">
      <c r="A926">
        <v>82971</v>
      </c>
      <c r="B926" t="s">
        <v>274</v>
      </c>
      <c r="C926" s="31">
        <v>45841</v>
      </c>
      <c r="D926" t="s">
        <v>373</v>
      </c>
      <c r="E926" t="s">
        <v>374</v>
      </c>
      <c r="F926" t="s">
        <v>644</v>
      </c>
      <c r="G926" t="s">
        <v>645</v>
      </c>
      <c r="H926" t="s">
        <v>706</v>
      </c>
      <c r="I926" t="s">
        <v>707</v>
      </c>
      <c r="J926">
        <v>200</v>
      </c>
      <c r="K926">
        <v>1228</v>
      </c>
      <c r="L926">
        <v>623.94849999999997</v>
      </c>
      <c r="M926">
        <v>247.32</v>
      </c>
      <c r="N926">
        <v>6.1400000000000006</v>
      </c>
      <c r="O926" s="32">
        <f t="shared" si="238"/>
        <v>980.68000000000006</v>
      </c>
      <c r="P926" s="32">
        <f t="shared" si="239"/>
        <v>356.7315000000001</v>
      </c>
      <c r="Q926">
        <v>742719</v>
      </c>
      <c r="R926" t="s">
        <v>312</v>
      </c>
      <c r="S926" t="s">
        <v>457</v>
      </c>
      <c r="T926" t="str">
        <f t="shared" si="240"/>
        <v>VEN</v>
      </c>
      <c r="U926" t="s">
        <v>437</v>
      </c>
      <c r="V926" s="33">
        <f t="shared" si="241"/>
        <v>1228</v>
      </c>
      <c r="W926">
        <f t="shared" si="242"/>
        <v>200</v>
      </c>
      <c r="X926" s="33">
        <f t="shared" si="243"/>
        <v>980.68000000000006</v>
      </c>
      <c r="Y926" s="33">
        <f t="shared" si="244"/>
        <v>247.32</v>
      </c>
      <c r="Z926" s="45">
        <f t="shared" si="245"/>
        <v>0.25792467426710103</v>
      </c>
      <c r="AA926" s="33">
        <f t="shared" si="246"/>
        <v>316.7315000000001</v>
      </c>
      <c r="AB926" s="45">
        <f t="shared" si="247"/>
        <v>0.32297130562466869</v>
      </c>
      <c r="AC926" s="33">
        <f>IFERROR($X926/VLOOKUP(CONCATENATE("USD",C926),[1]GEINDICE!AR$1:AS$65536,2,0),"")</f>
        <v>180.91056670602126</v>
      </c>
      <c r="AD926" s="33">
        <f>IFERROR($AA926/VLOOKUP(CONCATENATE("USD",C926),[1]GEINDICE!AR$1:AS$65536,2,0),"")</f>
        <v>58.428921930342405</v>
      </c>
      <c r="AE926" s="33">
        <f>IFERROR($X926/VLOOKUP(CONCATENATE("EUR",C926),[1]GEINDICE!AR$1:AS$65536,2,0),"")</f>
        <v>153.861118955725</v>
      </c>
      <c r="AF926" s="33">
        <f>IFERROR($AA926/VLOOKUP(CONCATENATE("EUR",C926),[1]GEINDICE!AR$1:AS$65536,2,0),"")</f>
        <v>49.692726474002967</v>
      </c>
      <c r="AG926" s="48" t="str">
        <f>VLOOKUP(E926,[1]Apresentação!AW$1:AX$65536,2,0)</f>
        <v xml:space="preserve">                    2 - LEATHER AUXILIARIES</v>
      </c>
      <c r="AH926" s="48" t="str">
        <f t="shared" si="248"/>
        <v xml:space="preserve">         5204000039 - NOVALTAN JD BR</v>
      </c>
      <c r="AI926" s="49" t="str">
        <f t="shared" si="249"/>
        <v xml:space="preserve">     L00087 - BOLZANO BRASIL INDUSTRIA E COM DE COUROS E PELES LTDA</v>
      </c>
      <c r="AJ926" t="str">
        <f t="shared" si="250"/>
        <v xml:space="preserve">     90 - SALES</v>
      </c>
      <c r="AK926" t="str">
        <f t="shared" si="251"/>
        <v/>
      </c>
      <c r="AL926">
        <f t="shared" si="252"/>
        <v>7</v>
      </c>
      <c r="AM926" t="str">
        <f t="shared" si="253"/>
        <v>2025 7</v>
      </c>
      <c r="AN926" t="str">
        <f t="shared" si="254"/>
        <v xml:space="preserve">BOLZANO </v>
      </c>
    </row>
    <row r="927" spans="1:40" x14ac:dyDescent="0.35">
      <c r="A927">
        <v>84435</v>
      </c>
      <c r="B927" t="s">
        <v>274</v>
      </c>
      <c r="C927" s="31">
        <v>45960</v>
      </c>
      <c r="D927" t="s">
        <v>373</v>
      </c>
      <c r="E927" t="s">
        <v>374</v>
      </c>
      <c r="F927" t="s">
        <v>644</v>
      </c>
      <c r="G927" t="s">
        <v>645</v>
      </c>
      <c r="H927" t="s">
        <v>706</v>
      </c>
      <c r="I927" t="s">
        <v>707</v>
      </c>
      <c r="J927">
        <v>300</v>
      </c>
      <c r="K927">
        <v>1842</v>
      </c>
      <c r="L927">
        <v>913.29529000000002</v>
      </c>
      <c r="M927">
        <v>370.98</v>
      </c>
      <c r="N927">
        <v>6.1400000000000006</v>
      </c>
      <c r="O927" s="32">
        <f t="shared" si="238"/>
        <v>1471.02</v>
      </c>
      <c r="P927" s="32">
        <f t="shared" si="239"/>
        <v>557.72470999999996</v>
      </c>
      <c r="Q927">
        <v>765668</v>
      </c>
      <c r="R927" t="s">
        <v>312</v>
      </c>
      <c r="S927" t="s">
        <v>457</v>
      </c>
      <c r="T927" t="str">
        <f t="shared" si="240"/>
        <v>VEN</v>
      </c>
      <c r="U927" t="s">
        <v>313</v>
      </c>
      <c r="V927" s="33">
        <f t="shared" si="241"/>
        <v>1842</v>
      </c>
      <c r="W927">
        <f t="shared" si="242"/>
        <v>300</v>
      </c>
      <c r="X927" s="33">
        <f t="shared" si="243"/>
        <v>1471.02</v>
      </c>
      <c r="Y927" s="33">
        <f t="shared" si="244"/>
        <v>370.98</v>
      </c>
      <c r="Z927" s="45">
        <f t="shared" si="245"/>
        <v>0.27020885450597176</v>
      </c>
      <c r="AA927" s="33">
        <f t="shared" si="246"/>
        <v>497.72470999999996</v>
      </c>
      <c r="AB927" s="45">
        <f t="shared" si="247"/>
        <v>0.33835346222349116</v>
      </c>
      <c r="AC927" s="33">
        <f>IFERROR($X927/VLOOKUP(CONCATENATE("USD",C927),[1]GEINDICE!AR$1:AS$65536,2,0),"")</f>
        <v>273.16991643454037</v>
      </c>
      <c r="AD927" s="33">
        <f>IFERROR($AA927/VLOOKUP(CONCATENATE("USD",C927),[1]GEINDICE!AR$1:AS$65536,2,0),"")</f>
        <v>92.427987000928482</v>
      </c>
      <c r="AE927" s="33">
        <f>IFERROR($X927/VLOOKUP(CONCATENATE("EUR",C927),[1]GEINDICE!AR$1:AS$65536,2,0),"")</f>
        <v>236.20219017951763</v>
      </c>
      <c r="AF927" s="33">
        <f>IFERROR($AA927/VLOOKUP(CONCATENATE("EUR",C927),[1]GEINDICE!AR$1:AS$65536,2,0),"")</f>
        <v>79.919828832011291</v>
      </c>
      <c r="AG927" s="48" t="str">
        <f>VLOOKUP(E927,[1]Apresentação!AW$1:AX$65536,2,0)</f>
        <v xml:space="preserve">                    2 - LEATHER AUXILIARIES</v>
      </c>
      <c r="AH927" s="48" t="str">
        <f t="shared" si="248"/>
        <v xml:space="preserve">         5204000039 - NOVALTAN JD BR</v>
      </c>
      <c r="AI927" s="49" t="str">
        <f t="shared" si="249"/>
        <v xml:space="preserve">     L00087 - BOLZANO BRASIL INDUSTRIA E COM DE COUROS E PELES LTDA</v>
      </c>
      <c r="AJ927" t="str">
        <f t="shared" si="250"/>
        <v xml:space="preserve">     90 - SALES</v>
      </c>
      <c r="AK927" t="str">
        <f t="shared" si="251"/>
        <v/>
      </c>
      <c r="AL927">
        <f t="shared" si="252"/>
        <v>10</v>
      </c>
      <c r="AM927" t="str">
        <f t="shared" si="253"/>
        <v>2025 10</v>
      </c>
      <c r="AN927" t="str">
        <f t="shared" si="254"/>
        <v xml:space="preserve">BOLZANO </v>
      </c>
    </row>
    <row r="928" spans="1:40" x14ac:dyDescent="0.35">
      <c r="A928">
        <v>83583</v>
      </c>
      <c r="B928" t="s">
        <v>274</v>
      </c>
      <c r="C928" s="31">
        <v>45890</v>
      </c>
      <c r="D928" t="s">
        <v>373</v>
      </c>
      <c r="E928" t="s">
        <v>374</v>
      </c>
      <c r="F928" t="s">
        <v>644</v>
      </c>
      <c r="G928" t="s">
        <v>645</v>
      </c>
      <c r="H928" t="s">
        <v>706</v>
      </c>
      <c r="I928" t="s">
        <v>707</v>
      </c>
      <c r="J928">
        <v>300</v>
      </c>
      <c r="K928">
        <v>1842</v>
      </c>
      <c r="L928">
        <v>941.44703000000004</v>
      </c>
      <c r="M928">
        <v>370.98</v>
      </c>
      <c r="N928">
        <v>6.1400000000000006</v>
      </c>
      <c r="O928" s="32">
        <f t="shared" si="238"/>
        <v>1471.02</v>
      </c>
      <c r="P928" s="32">
        <f t="shared" si="239"/>
        <v>529.57296999999994</v>
      </c>
      <c r="Q928">
        <v>759297</v>
      </c>
      <c r="R928" t="s">
        <v>312</v>
      </c>
      <c r="S928" t="s">
        <v>457</v>
      </c>
      <c r="T928" t="str">
        <f t="shared" si="240"/>
        <v>VEN</v>
      </c>
      <c r="U928" t="s">
        <v>437</v>
      </c>
      <c r="V928" s="33">
        <f t="shared" si="241"/>
        <v>1842</v>
      </c>
      <c r="W928">
        <f t="shared" si="242"/>
        <v>300</v>
      </c>
      <c r="X928" s="33">
        <f t="shared" si="243"/>
        <v>1471.02</v>
      </c>
      <c r="Y928" s="33">
        <f t="shared" si="244"/>
        <v>370.98</v>
      </c>
      <c r="Z928" s="45">
        <f t="shared" si="245"/>
        <v>0.25492560803474479</v>
      </c>
      <c r="AA928" s="33">
        <f t="shared" si="246"/>
        <v>469.57296999999994</v>
      </c>
      <c r="AB928" s="45">
        <f t="shared" si="247"/>
        <v>0.31921589781240223</v>
      </c>
      <c r="AC928" s="33">
        <f>IFERROR($X928/VLOOKUP(CONCATENATE("USD",C928),[1]GEINDICE!AR$1:AS$65536,2,0),"")</f>
        <v>268.29722039833661</v>
      </c>
      <c r="AD928" s="33">
        <f>IFERROR($AA928/VLOOKUP(CONCATENATE("USD",C928),[1]GEINDICE!AR$1:AS$65536,2,0),"")</f>
        <v>85.644738090026976</v>
      </c>
      <c r="AE928" s="33">
        <f>IFERROR($X928/VLOOKUP(CONCATENATE("EUR",C928),[1]GEINDICE!AR$1:AS$65536,2,0),"")</f>
        <v>231.19067077387314</v>
      </c>
      <c r="AF928" s="33">
        <f>IFERROR($AA928/VLOOKUP(CONCATENATE("EUR",C928),[1]GEINDICE!AR$1:AS$65536,2,0),"")</f>
        <v>73.799737536933421</v>
      </c>
      <c r="AG928" s="48" t="str">
        <f>VLOOKUP(E928,[1]Apresentação!AW$1:AX$65536,2,0)</f>
        <v xml:space="preserve">                    2 - LEATHER AUXILIARIES</v>
      </c>
      <c r="AH928" s="48" t="str">
        <f t="shared" si="248"/>
        <v xml:space="preserve">         5204000039 - NOVALTAN JD BR</v>
      </c>
      <c r="AI928" s="49" t="str">
        <f t="shared" si="249"/>
        <v xml:space="preserve">     L00087 - BOLZANO BRASIL INDUSTRIA E COM DE COUROS E PELES LTDA</v>
      </c>
      <c r="AJ928" t="str">
        <f t="shared" si="250"/>
        <v xml:space="preserve">     90 - SALES</v>
      </c>
      <c r="AK928" t="str">
        <f t="shared" si="251"/>
        <v/>
      </c>
      <c r="AL928">
        <f t="shared" si="252"/>
        <v>8</v>
      </c>
      <c r="AM928" t="str">
        <f t="shared" si="253"/>
        <v>2025 8</v>
      </c>
      <c r="AN928" t="str">
        <f t="shared" si="254"/>
        <v xml:space="preserve">BOLZANO </v>
      </c>
    </row>
    <row r="929" spans="1:40" x14ac:dyDescent="0.35">
      <c r="A929">
        <v>82565</v>
      </c>
      <c r="B929" t="s">
        <v>274</v>
      </c>
      <c r="C929" s="31">
        <v>45805</v>
      </c>
      <c r="D929" t="s">
        <v>373</v>
      </c>
      <c r="E929" t="s">
        <v>374</v>
      </c>
      <c r="F929" t="s">
        <v>644</v>
      </c>
      <c r="G929" t="s">
        <v>645</v>
      </c>
      <c r="H929" t="s">
        <v>706</v>
      </c>
      <c r="I929" t="s">
        <v>707</v>
      </c>
      <c r="J929">
        <v>250</v>
      </c>
      <c r="K929">
        <v>1535</v>
      </c>
      <c r="L929">
        <v>755.35846000000004</v>
      </c>
      <c r="M929">
        <v>309.14999999999998</v>
      </c>
      <c r="N929">
        <v>6.1400000000000006</v>
      </c>
      <c r="O929" s="32">
        <f t="shared" si="238"/>
        <v>1225.8499999999999</v>
      </c>
      <c r="P929" s="32">
        <f t="shared" si="239"/>
        <v>470.49153999999987</v>
      </c>
      <c r="Q929">
        <v>739794</v>
      </c>
      <c r="R929" t="s">
        <v>312</v>
      </c>
      <c r="S929" t="s">
        <v>457</v>
      </c>
      <c r="T929" t="str">
        <f t="shared" si="240"/>
        <v>VEN</v>
      </c>
      <c r="U929" t="s">
        <v>313</v>
      </c>
      <c r="V929" s="33">
        <f t="shared" si="241"/>
        <v>1535</v>
      </c>
      <c r="W929">
        <f t="shared" si="242"/>
        <v>250</v>
      </c>
      <c r="X929" s="33">
        <f t="shared" si="243"/>
        <v>1225.8499999999999</v>
      </c>
      <c r="Y929" s="33">
        <f t="shared" si="244"/>
        <v>309.14999999999998</v>
      </c>
      <c r="Z929" s="45">
        <f t="shared" si="245"/>
        <v>0.27393585667752435</v>
      </c>
      <c r="AA929" s="33">
        <f t="shared" si="246"/>
        <v>420.49153999999987</v>
      </c>
      <c r="AB929" s="45">
        <f t="shared" si="247"/>
        <v>0.34302038585471295</v>
      </c>
      <c r="AC929" s="33">
        <f>IFERROR($X929/VLOOKUP(CONCATENATE("USD",C929),[1]GEINDICE!AR$1:AS$65536,2,0),"")</f>
        <v>215.3031473935647</v>
      </c>
      <c r="AD929" s="33">
        <f>IFERROR($AA929/VLOOKUP(CONCATENATE("USD",C929),[1]GEINDICE!AR$1:AS$65536,2,0),"")</f>
        <v>73.8533686946747</v>
      </c>
      <c r="AE929" s="33">
        <f>IFERROR($X929/VLOOKUP(CONCATENATE("EUR",C929),[1]GEINDICE!AR$1:AS$65536,2,0),"")</f>
        <v>190.77002085343457</v>
      </c>
      <c r="AF929" s="33">
        <f>IFERROR($AA929/VLOOKUP(CONCATENATE("EUR",C929),[1]GEINDICE!AR$1:AS$65536,2,0),"")</f>
        <v>65.438006162656762</v>
      </c>
      <c r="AG929" s="48" t="str">
        <f>VLOOKUP(E929,[1]Apresentação!AW$1:AX$65536,2,0)</f>
        <v xml:space="preserve">                    2 - LEATHER AUXILIARIES</v>
      </c>
      <c r="AH929" s="48" t="str">
        <f t="shared" si="248"/>
        <v xml:space="preserve">         5204000039 - NOVALTAN JD BR</v>
      </c>
      <c r="AI929" s="49" t="str">
        <f t="shared" si="249"/>
        <v xml:space="preserve">     L00087 - BOLZANO BRASIL INDUSTRIA E COM DE COUROS E PELES LTDA</v>
      </c>
      <c r="AJ929" t="str">
        <f t="shared" si="250"/>
        <v xml:space="preserve">     90 - SALES</v>
      </c>
      <c r="AK929" t="str">
        <f t="shared" si="251"/>
        <v/>
      </c>
      <c r="AL929">
        <f t="shared" si="252"/>
        <v>5</v>
      </c>
      <c r="AM929" t="str">
        <f t="shared" si="253"/>
        <v>2025 5</v>
      </c>
      <c r="AN929" t="str">
        <f t="shared" si="254"/>
        <v xml:space="preserve">BOLZANO </v>
      </c>
    </row>
    <row r="930" spans="1:40" x14ac:dyDescent="0.35">
      <c r="A930">
        <v>83723</v>
      </c>
      <c r="B930" t="s">
        <v>274</v>
      </c>
      <c r="C930" s="31">
        <v>45902</v>
      </c>
      <c r="D930" t="s">
        <v>373</v>
      </c>
      <c r="E930" t="s">
        <v>374</v>
      </c>
      <c r="F930" t="s">
        <v>644</v>
      </c>
      <c r="G930" t="s">
        <v>645</v>
      </c>
      <c r="H930" t="s">
        <v>706</v>
      </c>
      <c r="I930" t="s">
        <v>707</v>
      </c>
      <c r="J930">
        <v>200</v>
      </c>
      <c r="K930">
        <v>1228</v>
      </c>
      <c r="L930">
        <v>627.63135</v>
      </c>
      <c r="M930">
        <v>247.32</v>
      </c>
      <c r="N930">
        <v>6.1400000000000006</v>
      </c>
      <c r="O930" s="32">
        <f t="shared" si="238"/>
        <v>980.68000000000006</v>
      </c>
      <c r="P930" s="32">
        <f t="shared" si="239"/>
        <v>353.04865000000007</v>
      </c>
      <c r="Q930">
        <v>760367</v>
      </c>
      <c r="R930" t="s">
        <v>312</v>
      </c>
      <c r="S930" t="s">
        <v>457</v>
      </c>
      <c r="T930" t="str">
        <f t="shared" si="240"/>
        <v>VEN</v>
      </c>
      <c r="U930" t="s">
        <v>437</v>
      </c>
      <c r="V930" s="33">
        <f t="shared" si="241"/>
        <v>1228</v>
      </c>
      <c r="W930">
        <f t="shared" si="242"/>
        <v>200</v>
      </c>
      <c r="X930" s="33">
        <f t="shared" si="243"/>
        <v>980.68000000000006</v>
      </c>
      <c r="Y930" s="33">
        <f t="shared" si="244"/>
        <v>247.32</v>
      </c>
      <c r="Z930" s="45">
        <f t="shared" si="245"/>
        <v>0.25492561074918574</v>
      </c>
      <c r="AA930" s="33">
        <f t="shared" si="246"/>
        <v>313.04865000000007</v>
      </c>
      <c r="AB930" s="45">
        <f t="shared" si="247"/>
        <v>0.31921590121140436</v>
      </c>
      <c r="AC930" s="33">
        <f>IFERROR($X930/VLOOKUP(CONCATENATE("USD",C930),[1]GEINDICE!AR$1:AS$65536,2,0),"")</f>
        <v>179.34893928310169</v>
      </c>
      <c r="AD930" s="33">
        <f>IFERROR($AA930/VLOOKUP(CONCATENATE("USD",C930),[1]GEINDICE!AR$1:AS$65536,2,0),"")</f>
        <v>57.251033284564755</v>
      </c>
      <c r="AE930" s="33">
        <f>IFERROR($X930/VLOOKUP(CONCATENATE("EUR",C930),[1]GEINDICE!AR$1:AS$65536,2,0),"")</f>
        <v>153.89492185048019</v>
      </c>
      <c r="AF930" s="33">
        <f>IFERROR($AA930/VLOOKUP(CONCATENATE("EUR",C930),[1]GEINDICE!AR$1:AS$65536,2,0),"")</f>
        <v>49.125706170359678</v>
      </c>
      <c r="AG930" s="48" t="str">
        <f>VLOOKUP(E930,[1]Apresentação!AW$1:AX$65536,2,0)</f>
        <v xml:space="preserve">                    2 - LEATHER AUXILIARIES</v>
      </c>
      <c r="AH930" s="48" t="str">
        <f t="shared" si="248"/>
        <v xml:space="preserve">         5204000039 - NOVALTAN JD BR</v>
      </c>
      <c r="AI930" s="49" t="str">
        <f t="shared" si="249"/>
        <v xml:space="preserve">     L00087 - BOLZANO BRASIL INDUSTRIA E COM DE COUROS E PELES LTDA</v>
      </c>
      <c r="AJ930" t="str">
        <f t="shared" si="250"/>
        <v xml:space="preserve">     90 - SALES</v>
      </c>
      <c r="AK930" t="str">
        <f t="shared" si="251"/>
        <v/>
      </c>
      <c r="AL930">
        <f t="shared" si="252"/>
        <v>9</v>
      </c>
      <c r="AM930" t="str">
        <f t="shared" si="253"/>
        <v>2025 9</v>
      </c>
      <c r="AN930" t="str">
        <f t="shared" si="254"/>
        <v xml:space="preserve">BOLZANO </v>
      </c>
    </row>
    <row r="931" spans="1:40" x14ac:dyDescent="0.35">
      <c r="A931">
        <v>82453</v>
      </c>
      <c r="B931" t="s">
        <v>274</v>
      </c>
      <c r="C931" s="31">
        <v>45796</v>
      </c>
      <c r="D931" t="s">
        <v>373</v>
      </c>
      <c r="E931" t="s">
        <v>374</v>
      </c>
      <c r="F931" t="s">
        <v>644</v>
      </c>
      <c r="G931" t="s">
        <v>645</v>
      </c>
      <c r="H931" t="s">
        <v>706</v>
      </c>
      <c r="I931" t="s">
        <v>707</v>
      </c>
      <c r="J931">
        <v>250</v>
      </c>
      <c r="K931">
        <v>1535</v>
      </c>
      <c r="L931">
        <v>755.35846000000004</v>
      </c>
      <c r="M931">
        <v>309.14999999999998</v>
      </c>
      <c r="N931">
        <v>6.1400000000000006</v>
      </c>
      <c r="O931" s="32">
        <f t="shared" si="238"/>
        <v>1225.8499999999999</v>
      </c>
      <c r="P931" s="32">
        <f t="shared" si="239"/>
        <v>470.49153999999987</v>
      </c>
      <c r="Q931">
        <v>738998</v>
      </c>
      <c r="R931" t="s">
        <v>312</v>
      </c>
      <c r="S931" t="s">
        <v>457</v>
      </c>
      <c r="T931" t="str">
        <f t="shared" si="240"/>
        <v>VEN</v>
      </c>
      <c r="U931" t="s">
        <v>437</v>
      </c>
      <c r="V931" s="33">
        <f t="shared" si="241"/>
        <v>1535</v>
      </c>
      <c r="W931">
        <f t="shared" si="242"/>
        <v>250</v>
      </c>
      <c r="X931" s="33">
        <f t="shared" si="243"/>
        <v>1225.8499999999999</v>
      </c>
      <c r="Y931" s="33">
        <f t="shared" si="244"/>
        <v>309.14999999999998</v>
      </c>
      <c r="Z931" s="45">
        <f t="shared" si="245"/>
        <v>0.27393585667752435</v>
      </c>
      <c r="AA931" s="33">
        <f t="shared" si="246"/>
        <v>420.49153999999987</v>
      </c>
      <c r="AB931" s="45">
        <f t="shared" si="247"/>
        <v>0.34302038585471295</v>
      </c>
      <c r="AC931" s="33">
        <f>IFERROR($X931/VLOOKUP(CONCATENATE("USD",C931),[1]GEINDICE!AR$1:AS$65536,2,0),"")</f>
        <v>216.61571627997381</v>
      </c>
      <c r="AD931" s="33">
        <f>IFERROR($AA931/VLOOKUP(CONCATENATE("USD",C931),[1]GEINDICE!AR$1:AS$65536,2,0),"")</f>
        <v>74.303606580551644</v>
      </c>
      <c r="AE931" s="33">
        <f>IFERROR($X931/VLOOKUP(CONCATENATE("EUR",C931),[1]GEINDICE!AR$1:AS$65536,2,0),"")</f>
        <v>192.77098960544728</v>
      </c>
      <c r="AF931" s="33">
        <f>IFERROR($AA931/VLOOKUP(CONCATENATE("EUR",C931),[1]GEINDICE!AR$1:AS$65536,2,0),"")</f>
        <v>66.12437923605539</v>
      </c>
      <c r="AG931" s="48" t="str">
        <f>VLOOKUP(E931,[1]Apresentação!AW$1:AX$65536,2,0)</f>
        <v xml:space="preserve">                    2 - LEATHER AUXILIARIES</v>
      </c>
      <c r="AH931" s="48" t="str">
        <f t="shared" si="248"/>
        <v xml:space="preserve">         5204000039 - NOVALTAN JD BR</v>
      </c>
      <c r="AI931" s="49" t="str">
        <f t="shared" si="249"/>
        <v xml:space="preserve">     L00087 - BOLZANO BRASIL INDUSTRIA E COM DE COUROS E PELES LTDA</v>
      </c>
      <c r="AJ931" t="str">
        <f t="shared" si="250"/>
        <v xml:space="preserve">     90 - SALES</v>
      </c>
      <c r="AK931" t="str">
        <f t="shared" si="251"/>
        <v/>
      </c>
      <c r="AL931">
        <f t="shared" si="252"/>
        <v>5</v>
      </c>
      <c r="AM931" t="str">
        <f t="shared" si="253"/>
        <v>2025 5</v>
      </c>
      <c r="AN931" t="str">
        <f t="shared" si="254"/>
        <v xml:space="preserve">BOLZANO </v>
      </c>
    </row>
    <row r="932" spans="1:40" x14ac:dyDescent="0.35">
      <c r="A932">
        <v>82845</v>
      </c>
      <c r="B932" t="s">
        <v>274</v>
      </c>
      <c r="C932" s="31">
        <v>45831</v>
      </c>
      <c r="D932" t="s">
        <v>373</v>
      </c>
      <c r="E932" t="s">
        <v>374</v>
      </c>
      <c r="F932" t="s">
        <v>644</v>
      </c>
      <c r="G932" t="s">
        <v>645</v>
      </c>
      <c r="H932" t="s">
        <v>706</v>
      </c>
      <c r="I932" t="s">
        <v>707</v>
      </c>
      <c r="J932">
        <v>300</v>
      </c>
      <c r="K932">
        <v>1842</v>
      </c>
      <c r="L932">
        <v>935.92274999999995</v>
      </c>
      <c r="M932">
        <v>370.98</v>
      </c>
      <c r="N932">
        <v>6.1400000000000006</v>
      </c>
      <c r="O932" s="32">
        <f t="shared" si="238"/>
        <v>1471.02</v>
      </c>
      <c r="P932" s="32">
        <f t="shared" si="239"/>
        <v>535.09725000000003</v>
      </c>
      <c r="Q932">
        <v>741787</v>
      </c>
      <c r="R932" t="s">
        <v>312</v>
      </c>
      <c r="S932" t="s">
        <v>457</v>
      </c>
      <c r="T932" t="str">
        <f t="shared" si="240"/>
        <v>VEN</v>
      </c>
      <c r="U932" t="s">
        <v>313</v>
      </c>
      <c r="V932" s="33">
        <f t="shared" si="241"/>
        <v>1842</v>
      </c>
      <c r="W932">
        <f t="shared" si="242"/>
        <v>300</v>
      </c>
      <c r="X932" s="33">
        <f t="shared" si="243"/>
        <v>1471.02</v>
      </c>
      <c r="Y932" s="33">
        <f t="shared" si="244"/>
        <v>370.98</v>
      </c>
      <c r="Z932" s="45">
        <f t="shared" si="245"/>
        <v>0.25792467426710097</v>
      </c>
      <c r="AA932" s="33">
        <f t="shared" si="246"/>
        <v>475.09725000000003</v>
      </c>
      <c r="AB932" s="45">
        <f t="shared" si="247"/>
        <v>0.32297130562466864</v>
      </c>
      <c r="AC932" s="33">
        <f>IFERROR($X932/VLOOKUP(CONCATENATE("USD",C932),[1]GEINDICE!AR$1:AS$65536,2,0),"")</f>
        <v>266.42638509046782</v>
      </c>
      <c r="AD932" s="33">
        <f>IFERROR($AA932/VLOOKUP(CONCATENATE("USD",C932),[1]GEINDICE!AR$1:AS$65536,2,0),"")</f>
        <v>86.048077445529131</v>
      </c>
      <c r="AE932" s="33">
        <f>IFERROR($X932/VLOOKUP(CONCATENATE("EUR",C932),[1]GEINDICE!AR$1:AS$65536,2,0),"")</f>
        <v>230.89310940197768</v>
      </c>
      <c r="AF932" s="33">
        <f>IFERROR($AA932/VLOOKUP(CONCATENATE("EUR",C932),[1]GEINDICE!AR$1:AS$65536,2,0),"")</f>
        <v>74.57184900329618</v>
      </c>
      <c r="AG932" s="48" t="str">
        <f>VLOOKUP(E932,[1]Apresentação!AW$1:AX$65536,2,0)</f>
        <v xml:space="preserve">                    2 - LEATHER AUXILIARIES</v>
      </c>
      <c r="AH932" s="48" t="str">
        <f t="shared" si="248"/>
        <v xml:space="preserve">         5204000039 - NOVALTAN JD BR</v>
      </c>
      <c r="AI932" s="49" t="str">
        <f t="shared" si="249"/>
        <v xml:space="preserve">     L00087 - BOLZANO BRASIL INDUSTRIA E COM DE COUROS E PELES LTDA</v>
      </c>
      <c r="AJ932" t="str">
        <f t="shared" si="250"/>
        <v xml:space="preserve">     90 - SALES</v>
      </c>
      <c r="AK932" t="str">
        <f t="shared" si="251"/>
        <v/>
      </c>
      <c r="AL932">
        <f t="shared" si="252"/>
        <v>6</v>
      </c>
      <c r="AM932" t="str">
        <f t="shared" si="253"/>
        <v>2025 6</v>
      </c>
      <c r="AN932" t="str">
        <f t="shared" si="254"/>
        <v xml:space="preserve">BOLZANO </v>
      </c>
    </row>
    <row r="933" spans="1:40" x14ac:dyDescent="0.35">
      <c r="A933">
        <v>84169</v>
      </c>
      <c r="B933" t="s">
        <v>274</v>
      </c>
      <c r="C933" s="31">
        <v>45939</v>
      </c>
      <c r="D933" t="s">
        <v>373</v>
      </c>
      <c r="E933" t="s">
        <v>374</v>
      </c>
      <c r="F933" t="s">
        <v>644</v>
      </c>
      <c r="G933" t="s">
        <v>645</v>
      </c>
      <c r="H933" t="s">
        <v>706</v>
      </c>
      <c r="I933" t="s">
        <v>707</v>
      </c>
      <c r="J933">
        <v>300</v>
      </c>
      <c r="K933">
        <v>1842</v>
      </c>
      <c r="L933">
        <v>903.2636</v>
      </c>
      <c r="M933">
        <v>370.98</v>
      </c>
      <c r="N933">
        <v>6.1400000000000006</v>
      </c>
      <c r="O933" s="32">
        <f t="shared" si="238"/>
        <v>1471.02</v>
      </c>
      <c r="P933" s="32">
        <f t="shared" si="239"/>
        <v>567.75639999999999</v>
      </c>
      <c r="Q933">
        <v>763736</v>
      </c>
      <c r="R933" t="s">
        <v>312</v>
      </c>
      <c r="S933" t="s">
        <v>457</v>
      </c>
      <c r="T933" t="str">
        <f t="shared" si="240"/>
        <v>VEN</v>
      </c>
      <c r="U933" t="s">
        <v>348</v>
      </c>
      <c r="V933" s="33">
        <f t="shared" si="241"/>
        <v>1842</v>
      </c>
      <c r="W933">
        <f t="shared" si="242"/>
        <v>300</v>
      </c>
      <c r="X933" s="33">
        <f t="shared" si="243"/>
        <v>1471.02</v>
      </c>
      <c r="Y933" s="33">
        <f t="shared" si="244"/>
        <v>370.98</v>
      </c>
      <c r="Z933" s="45">
        <f t="shared" si="245"/>
        <v>0.27565494028230186</v>
      </c>
      <c r="AA933" s="33">
        <f t="shared" si="246"/>
        <v>507.75639999999999</v>
      </c>
      <c r="AB933" s="45">
        <f t="shared" si="247"/>
        <v>0.34517300920449756</v>
      </c>
      <c r="AC933" s="33">
        <f>IFERROR($X933/VLOOKUP(CONCATENATE("USD",C933),[1]GEINDICE!AR$1:AS$65536,2,0),"")</f>
        <v>274.76185139527064</v>
      </c>
      <c r="AD933" s="33">
        <f>IFERROR($AA933/VLOOKUP(CONCATENATE("USD",C933),[1]GEINDICE!AR$1:AS$65536,2,0),"")</f>
        <v>94.840375060704531</v>
      </c>
      <c r="AE933" s="33">
        <f>IFERROR($X933/VLOOKUP(CONCATENATE("EUR",C933),[1]GEINDICE!AR$1:AS$65536,2,0),"")</f>
        <v>237.68298594280174</v>
      </c>
      <c r="AF933" s="33">
        <f>IFERROR($AA933/VLOOKUP(CONCATENATE("EUR",C933),[1]GEINDICE!AR$1:AS$65536,2,0),"")</f>
        <v>82.041751494587174</v>
      </c>
      <c r="AG933" s="48" t="str">
        <f>VLOOKUP(E933,[1]Apresentação!AW$1:AX$65536,2,0)</f>
        <v xml:space="preserve">                    2 - LEATHER AUXILIARIES</v>
      </c>
      <c r="AH933" s="48" t="str">
        <f t="shared" si="248"/>
        <v xml:space="preserve">         5204000039 - NOVALTAN JD BR</v>
      </c>
      <c r="AI933" s="49" t="str">
        <f t="shared" si="249"/>
        <v xml:space="preserve">     L00087 - BOLZANO BRASIL INDUSTRIA E COM DE COUROS E PELES LTDA</v>
      </c>
      <c r="AJ933" t="str">
        <f t="shared" si="250"/>
        <v xml:space="preserve">     90 - SALES</v>
      </c>
      <c r="AK933" t="str">
        <f t="shared" si="251"/>
        <v/>
      </c>
      <c r="AL933">
        <f t="shared" si="252"/>
        <v>10</v>
      </c>
      <c r="AM933" t="str">
        <f t="shared" si="253"/>
        <v>2025 10</v>
      </c>
      <c r="AN933" t="str">
        <f t="shared" si="254"/>
        <v xml:space="preserve">BOLZANO </v>
      </c>
    </row>
    <row r="934" spans="1:40" x14ac:dyDescent="0.35">
      <c r="A934">
        <v>83244</v>
      </c>
      <c r="B934" t="s">
        <v>274</v>
      </c>
      <c r="C934" s="31">
        <v>45862</v>
      </c>
      <c r="D934" t="s">
        <v>373</v>
      </c>
      <c r="E934" t="s">
        <v>374</v>
      </c>
      <c r="F934" t="s">
        <v>644</v>
      </c>
      <c r="G934" t="s">
        <v>645</v>
      </c>
      <c r="H934" t="s">
        <v>706</v>
      </c>
      <c r="I934" t="s">
        <v>707</v>
      </c>
      <c r="J934">
        <v>300</v>
      </c>
      <c r="K934">
        <v>1842</v>
      </c>
      <c r="L934">
        <v>935.92274999999995</v>
      </c>
      <c r="M934">
        <v>370.98</v>
      </c>
      <c r="N934">
        <v>6.1400000000000006</v>
      </c>
      <c r="O934" s="32">
        <f t="shared" si="238"/>
        <v>1471.02</v>
      </c>
      <c r="P934" s="32">
        <f t="shared" si="239"/>
        <v>535.09725000000003</v>
      </c>
      <c r="Q934">
        <v>744729</v>
      </c>
      <c r="R934" t="s">
        <v>312</v>
      </c>
      <c r="S934" t="s">
        <v>457</v>
      </c>
      <c r="T934" t="str">
        <f t="shared" si="240"/>
        <v>VEN</v>
      </c>
      <c r="U934" t="s">
        <v>437</v>
      </c>
      <c r="V934" s="33">
        <f t="shared" si="241"/>
        <v>1842</v>
      </c>
      <c r="W934">
        <f t="shared" si="242"/>
        <v>300</v>
      </c>
      <c r="X934" s="33">
        <f t="shared" si="243"/>
        <v>1471.02</v>
      </c>
      <c r="Y934" s="33">
        <f t="shared" si="244"/>
        <v>370.98</v>
      </c>
      <c r="Z934" s="45">
        <f t="shared" si="245"/>
        <v>0.25792467426710097</v>
      </c>
      <c r="AA934" s="33">
        <f t="shared" si="246"/>
        <v>475.09725000000003</v>
      </c>
      <c r="AB934" s="45">
        <f t="shared" si="247"/>
        <v>0.32297130562466864</v>
      </c>
      <c r="AC934" s="33">
        <f>IFERROR($X934/VLOOKUP(CONCATENATE("USD",C934),[1]GEINDICE!AR$1:AS$65536,2,0),"")</f>
        <v>266.30098300114048</v>
      </c>
      <c r="AD934" s="33">
        <f>IFERROR($AA934/VLOOKUP(CONCATENATE("USD",C934),[1]GEINDICE!AR$1:AS$65536,2,0),"")</f>
        <v>86.007576169011031</v>
      </c>
      <c r="AE934" s="33">
        <f>IFERROR($X934/VLOOKUP(CONCATENATE("EUR",C934),[1]GEINDICE!AR$1:AS$65536,2,0),"")</f>
        <v>226.34907445875456</v>
      </c>
      <c r="AF934" s="33">
        <f>IFERROR($AA934/VLOOKUP(CONCATENATE("EUR",C934),[1]GEINDICE!AR$1:AS$65536,2,0),"")</f>
        <v>73.104256104879298</v>
      </c>
      <c r="AG934" s="48" t="str">
        <f>VLOOKUP(E934,[1]Apresentação!AW$1:AX$65536,2,0)</f>
        <v xml:space="preserve">                    2 - LEATHER AUXILIARIES</v>
      </c>
      <c r="AH934" s="48" t="str">
        <f t="shared" si="248"/>
        <v xml:space="preserve">         5204000039 - NOVALTAN JD BR</v>
      </c>
      <c r="AI934" s="49" t="str">
        <f t="shared" si="249"/>
        <v xml:space="preserve">     L00087 - BOLZANO BRASIL INDUSTRIA E COM DE COUROS E PELES LTDA</v>
      </c>
      <c r="AJ934" t="str">
        <f t="shared" si="250"/>
        <v xml:space="preserve">     90 - SALES</v>
      </c>
      <c r="AK934" t="str">
        <f t="shared" si="251"/>
        <v/>
      </c>
      <c r="AL934">
        <f t="shared" si="252"/>
        <v>7</v>
      </c>
      <c r="AM934" t="str">
        <f t="shared" si="253"/>
        <v>2025 7</v>
      </c>
      <c r="AN934" t="str">
        <f t="shared" si="254"/>
        <v xml:space="preserve">BOLZANO </v>
      </c>
    </row>
    <row r="935" spans="1:40" x14ac:dyDescent="0.35">
      <c r="A935">
        <v>84019</v>
      </c>
      <c r="B935" t="s">
        <v>274</v>
      </c>
      <c r="C935" s="31">
        <v>45929</v>
      </c>
      <c r="D935" t="s">
        <v>373</v>
      </c>
      <c r="E935" t="s">
        <v>374</v>
      </c>
      <c r="F935" t="s">
        <v>644</v>
      </c>
      <c r="G935" t="s">
        <v>645</v>
      </c>
      <c r="H935" t="s">
        <v>706</v>
      </c>
      <c r="I935" t="s">
        <v>707</v>
      </c>
      <c r="J935">
        <v>150</v>
      </c>
      <c r="K935">
        <v>921</v>
      </c>
      <c r="L935">
        <v>451.63472000000002</v>
      </c>
      <c r="M935">
        <v>185.49</v>
      </c>
      <c r="N935">
        <v>6.1400000000000006</v>
      </c>
      <c r="O935" s="32">
        <f t="shared" si="238"/>
        <v>735.51</v>
      </c>
      <c r="P935" s="32">
        <f t="shared" si="239"/>
        <v>283.87527999999998</v>
      </c>
      <c r="Q935">
        <v>762612</v>
      </c>
      <c r="R935" t="s">
        <v>312</v>
      </c>
      <c r="S935" t="s">
        <v>457</v>
      </c>
      <c r="T935" t="str">
        <f t="shared" si="240"/>
        <v>VEN</v>
      </c>
      <c r="U935" t="s">
        <v>437</v>
      </c>
      <c r="V935" s="33">
        <f t="shared" si="241"/>
        <v>921</v>
      </c>
      <c r="W935">
        <f t="shared" si="242"/>
        <v>150</v>
      </c>
      <c r="X935" s="33">
        <f t="shared" si="243"/>
        <v>735.51</v>
      </c>
      <c r="Y935" s="33">
        <f t="shared" si="244"/>
        <v>185.49</v>
      </c>
      <c r="Z935" s="45">
        <f t="shared" si="245"/>
        <v>0.275651769815418</v>
      </c>
      <c r="AA935" s="33">
        <f t="shared" si="246"/>
        <v>253.87527999999998</v>
      </c>
      <c r="AB935" s="45">
        <f t="shared" si="247"/>
        <v>0.34516903917009961</v>
      </c>
      <c r="AC935" s="33">
        <f>IFERROR($X935/VLOOKUP(CONCATENATE("USD",C935),[1]GEINDICE!AR$1:AS$65536,2,0),"")</f>
        <v>138.17843656653326</v>
      </c>
      <c r="AD935" s="33">
        <f>IFERROR($AA935/VLOOKUP(CONCATENATE("USD",C935),[1]GEINDICE!AR$1:AS$65536,2,0),"")</f>
        <v>47.694918183696849</v>
      </c>
      <c r="AE935" s="33">
        <f>IFERROR($X935/VLOOKUP(CONCATENATE("EUR",C935),[1]GEINDICE!AR$1:AS$65536,2,0),"")</f>
        <v>117.79845606841987</v>
      </c>
      <c r="AF935" s="33">
        <f>IFERROR($AA935/VLOOKUP(CONCATENATE("EUR",C935),[1]GEINDICE!AR$1:AS$65536,2,0),"")</f>
        <v>40.660379896857677</v>
      </c>
      <c r="AG935" s="48" t="str">
        <f>VLOOKUP(E935,[1]Apresentação!AW$1:AX$65536,2,0)</f>
        <v xml:space="preserve">                    2 - LEATHER AUXILIARIES</v>
      </c>
      <c r="AH935" s="48" t="str">
        <f t="shared" si="248"/>
        <v xml:space="preserve">         5204000039 - NOVALTAN JD BR</v>
      </c>
      <c r="AI935" s="49" t="str">
        <f t="shared" si="249"/>
        <v xml:space="preserve">     L00087 - BOLZANO BRASIL INDUSTRIA E COM DE COUROS E PELES LTDA</v>
      </c>
      <c r="AJ935" t="str">
        <f t="shared" si="250"/>
        <v xml:space="preserve">     90 - SALES</v>
      </c>
      <c r="AK935" t="str">
        <f t="shared" si="251"/>
        <v/>
      </c>
      <c r="AL935">
        <f t="shared" si="252"/>
        <v>9</v>
      </c>
      <c r="AM935" t="str">
        <f t="shared" si="253"/>
        <v>2025 9</v>
      </c>
      <c r="AN935" t="str">
        <f t="shared" si="254"/>
        <v xml:space="preserve">BOLZANO </v>
      </c>
    </row>
    <row r="936" spans="1:40" x14ac:dyDescent="0.35">
      <c r="A936">
        <v>82629</v>
      </c>
      <c r="B936" t="s">
        <v>274</v>
      </c>
      <c r="C936" s="31">
        <v>45811</v>
      </c>
      <c r="D936" t="s">
        <v>373</v>
      </c>
      <c r="E936" t="s">
        <v>374</v>
      </c>
      <c r="F936" t="s">
        <v>644</v>
      </c>
      <c r="G936" t="s">
        <v>645</v>
      </c>
      <c r="H936" t="s">
        <v>706</v>
      </c>
      <c r="I936" t="s">
        <v>707</v>
      </c>
      <c r="J936">
        <v>300</v>
      </c>
      <c r="K936">
        <v>1842</v>
      </c>
      <c r="L936">
        <v>906.43015000000003</v>
      </c>
      <c r="M936">
        <v>370.98</v>
      </c>
      <c r="N936">
        <v>6.1400000000000006</v>
      </c>
      <c r="O936" s="32">
        <f t="shared" si="238"/>
        <v>1471.02</v>
      </c>
      <c r="P936" s="32">
        <f t="shared" si="239"/>
        <v>564.58984999999996</v>
      </c>
      <c r="Q936">
        <v>740276</v>
      </c>
      <c r="R936" t="s">
        <v>312</v>
      </c>
      <c r="S936" t="s">
        <v>457</v>
      </c>
      <c r="T936" t="str">
        <f t="shared" si="240"/>
        <v>VEN</v>
      </c>
      <c r="U936" t="s">
        <v>437</v>
      </c>
      <c r="V936" s="33">
        <f t="shared" si="241"/>
        <v>1842</v>
      </c>
      <c r="W936">
        <f t="shared" si="242"/>
        <v>300</v>
      </c>
      <c r="X936" s="33">
        <f t="shared" si="243"/>
        <v>1471.02</v>
      </c>
      <c r="Y936" s="33">
        <f t="shared" si="244"/>
        <v>370.98</v>
      </c>
      <c r="Z936" s="45">
        <f t="shared" si="245"/>
        <v>0.27393585776330076</v>
      </c>
      <c r="AA936" s="33">
        <f t="shared" si="246"/>
        <v>504.58984999999996</v>
      </c>
      <c r="AB936" s="45">
        <f t="shared" si="247"/>
        <v>0.34302038721431383</v>
      </c>
      <c r="AC936" s="33">
        <f>IFERROR($X936/VLOOKUP(CONCATENATE("USD",C936),[1]GEINDICE!AR$1:AS$65536,2,0),"")</f>
        <v>259.46661022330403</v>
      </c>
      <c r="AD936" s="33">
        <f>IFERROR($AA936/VLOOKUP(CONCATENATE("USD",C936),[1]GEINDICE!AR$1:AS$65536,2,0),"")</f>
        <v>89.002337107983195</v>
      </c>
      <c r="AE936" s="33">
        <f>IFERROR($X936/VLOOKUP(CONCATENATE("EUR",C936),[1]GEINDICE!AR$1:AS$65536,2,0),"")</f>
        <v>228.14293247309161</v>
      </c>
      <c r="AF936" s="33">
        <f>IFERROR($AA936/VLOOKUP(CONCATENATE("EUR",C936),[1]GEINDICE!AR$1:AS$65536,2,0),"")</f>
        <v>78.257677037128943</v>
      </c>
      <c r="AG936" s="48" t="str">
        <f>VLOOKUP(E936,[1]Apresentação!AW$1:AX$65536,2,0)</f>
        <v xml:space="preserve">                    2 - LEATHER AUXILIARIES</v>
      </c>
      <c r="AH936" s="48" t="str">
        <f t="shared" si="248"/>
        <v xml:space="preserve">         5204000039 - NOVALTAN JD BR</v>
      </c>
      <c r="AI936" s="49" t="str">
        <f t="shared" si="249"/>
        <v xml:space="preserve">     L00087 - BOLZANO BRASIL INDUSTRIA E COM DE COUROS E PELES LTDA</v>
      </c>
      <c r="AJ936" t="str">
        <f t="shared" si="250"/>
        <v xml:space="preserve">     90 - SALES</v>
      </c>
      <c r="AK936" t="str">
        <f t="shared" si="251"/>
        <v/>
      </c>
      <c r="AL936">
        <f t="shared" si="252"/>
        <v>6</v>
      </c>
      <c r="AM936" t="str">
        <f t="shared" si="253"/>
        <v>2025 6</v>
      </c>
      <c r="AN936" t="str">
        <f t="shared" si="254"/>
        <v xml:space="preserve">BOLZANO </v>
      </c>
    </row>
    <row r="937" spans="1:40" x14ac:dyDescent="0.35">
      <c r="A937">
        <v>83372</v>
      </c>
      <c r="B937" t="s">
        <v>274</v>
      </c>
      <c r="C937" s="31">
        <v>45873</v>
      </c>
      <c r="D937" t="s">
        <v>373</v>
      </c>
      <c r="E937" t="s">
        <v>374</v>
      </c>
      <c r="F937" t="s">
        <v>644</v>
      </c>
      <c r="G937" t="s">
        <v>645</v>
      </c>
      <c r="H937" t="s">
        <v>706</v>
      </c>
      <c r="I937" t="s">
        <v>707</v>
      </c>
      <c r="J937">
        <v>300</v>
      </c>
      <c r="K937">
        <v>1842</v>
      </c>
      <c r="L937">
        <v>935.92274999999995</v>
      </c>
      <c r="M937">
        <v>370.98</v>
      </c>
      <c r="N937">
        <v>6.1400000000000006</v>
      </c>
      <c r="O937" s="32">
        <f t="shared" si="238"/>
        <v>1471.02</v>
      </c>
      <c r="P937" s="32">
        <f t="shared" si="239"/>
        <v>535.09725000000003</v>
      </c>
      <c r="Q937">
        <v>747944</v>
      </c>
      <c r="R937" t="s">
        <v>312</v>
      </c>
      <c r="S937" t="s">
        <v>457</v>
      </c>
      <c r="T937" t="str">
        <f t="shared" si="240"/>
        <v>VEN</v>
      </c>
      <c r="U937" t="s">
        <v>437</v>
      </c>
      <c r="V937" s="33">
        <f t="shared" si="241"/>
        <v>1842</v>
      </c>
      <c r="W937">
        <f t="shared" si="242"/>
        <v>300</v>
      </c>
      <c r="X937" s="33">
        <f t="shared" si="243"/>
        <v>1471.02</v>
      </c>
      <c r="Y937" s="33">
        <f t="shared" si="244"/>
        <v>370.98</v>
      </c>
      <c r="Z937" s="45">
        <f t="shared" si="245"/>
        <v>0.25792467426710097</v>
      </c>
      <c r="AA937" s="33">
        <f t="shared" si="246"/>
        <v>475.09725000000003</v>
      </c>
      <c r="AB937" s="45">
        <f t="shared" si="247"/>
        <v>0.32297130562466864</v>
      </c>
      <c r="AC937" s="33">
        <f>IFERROR($X937/VLOOKUP(CONCATENATE("USD",C937),[1]GEINDICE!AR$1:AS$65536,2,0),"")</f>
        <v>266.90980349463825</v>
      </c>
      <c r="AD937" s="33">
        <f>IFERROR($AA937/VLOOKUP(CONCATENATE("USD",C937),[1]GEINDICE!AR$1:AS$65536,2,0),"")</f>
        <v>86.204207718687059</v>
      </c>
      <c r="AE937" s="33">
        <f>IFERROR($X937/VLOOKUP(CONCATENATE("EUR",C937),[1]GEINDICE!AR$1:AS$65536,2,0),"")</f>
        <v>230.73013881264211</v>
      </c>
      <c r="AF937" s="33">
        <f>IFERROR($AA937/VLOOKUP(CONCATENATE("EUR",C937),[1]GEINDICE!AR$1:AS$65536,2,0),"")</f>
        <v>74.519214179280056</v>
      </c>
      <c r="AG937" s="48" t="str">
        <f>VLOOKUP(E937,[1]Apresentação!AW$1:AX$65536,2,0)</f>
        <v xml:space="preserve">                    2 - LEATHER AUXILIARIES</v>
      </c>
      <c r="AH937" s="48" t="str">
        <f t="shared" si="248"/>
        <v xml:space="preserve">         5204000039 - NOVALTAN JD BR</v>
      </c>
      <c r="AI937" s="49" t="str">
        <f t="shared" si="249"/>
        <v xml:space="preserve">     L00087 - BOLZANO BRASIL INDUSTRIA E COM DE COUROS E PELES LTDA</v>
      </c>
      <c r="AJ937" t="str">
        <f t="shared" si="250"/>
        <v xml:space="preserve">     90 - SALES</v>
      </c>
      <c r="AK937" t="str">
        <f t="shared" si="251"/>
        <v/>
      </c>
      <c r="AL937">
        <f t="shared" si="252"/>
        <v>8</v>
      </c>
      <c r="AM937" t="str">
        <f t="shared" si="253"/>
        <v>2025 8</v>
      </c>
      <c r="AN937" t="str">
        <f t="shared" si="254"/>
        <v xml:space="preserve">BOLZANO </v>
      </c>
    </row>
    <row r="938" spans="1:40" x14ac:dyDescent="0.35">
      <c r="A938">
        <v>83861</v>
      </c>
      <c r="B938" t="s">
        <v>274</v>
      </c>
      <c r="C938" s="31">
        <v>45915</v>
      </c>
      <c r="D938" t="s">
        <v>373</v>
      </c>
      <c r="E938" t="s">
        <v>374</v>
      </c>
      <c r="F938" t="s">
        <v>644</v>
      </c>
      <c r="G938" t="s">
        <v>645</v>
      </c>
      <c r="H938" t="s">
        <v>706</v>
      </c>
      <c r="I938" t="s">
        <v>707</v>
      </c>
      <c r="J938">
        <v>300</v>
      </c>
      <c r="K938">
        <v>1842</v>
      </c>
      <c r="L938">
        <v>941.44709999999998</v>
      </c>
      <c r="M938">
        <v>370.98</v>
      </c>
      <c r="N938">
        <v>6.1400000000000006</v>
      </c>
      <c r="O938" s="32">
        <f t="shared" si="238"/>
        <v>1471.02</v>
      </c>
      <c r="P938" s="32">
        <f t="shared" si="239"/>
        <v>529.5729</v>
      </c>
      <c r="Q938">
        <v>761360</v>
      </c>
      <c r="R938" t="s">
        <v>312</v>
      </c>
      <c r="S938" t="s">
        <v>457</v>
      </c>
      <c r="T938" t="str">
        <f t="shared" si="240"/>
        <v>VEN</v>
      </c>
      <c r="U938" t="s">
        <v>348</v>
      </c>
      <c r="V938" s="33">
        <f t="shared" si="241"/>
        <v>1842</v>
      </c>
      <c r="W938">
        <f t="shared" si="242"/>
        <v>300</v>
      </c>
      <c r="X938" s="33">
        <f t="shared" si="243"/>
        <v>1471.02</v>
      </c>
      <c r="Y938" s="33">
        <f t="shared" si="244"/>
        <v>370.98</v>
      </c>
      <c r="Z938" s="45">
        <f t="shared" si="245"/>
        <v>0.25492557003257327</v>
      </c>
      <c r="AA938" s="33">
        <f t="shared" si="246"/>
        <v>469.5729</v>
      </c>
      <c r="AB938" s="45">
        <f t="shared" si="247"/>
        <v>0.31921585022637355</v>
      </c>
      <c r="AC938" s="33">
        <f>IFERROR($X938/VLOOKUP(CONCATENATE("USD",C938),[1]GEINDICE!AR$1:AS$65536,2,0),"")</f>
        <v>276.46594497068111</v>
      </c>
      <c r="AD938" s="33">
        <f>IFERROR($AA938/VLOOKUP(CONCATENATE("USD",C938),[1]GEINDICE!AR$1:AS$65536,2,0),"")</f>
        <v>88.252311682453765</v>
      </c>
      <c r="AE938" s="33">
        <f>IFERROR($X938/VLOOKUP(CONCATENATE("EUR",C938),[1]GEINDICE!AR$1:AS$65536,2,0),"")</f>
        <v>234.82966699658374</v>
      </c>
      <c r="AF938" s="33">
        <f>IFERROR($AA938/VLOOKUP(CONCATENATE("EUR",C938),[1]GEINDICE!AR$1:AS$65536,2,0),"")</f>
        <v>74.961351808690651</v>
      </c>
      <c r="AG938" s="48" t="str">
        <f>VLOOKUP(E938,[1]Apresentação!AW$1:AX$65536,2,0)</f>
        <v xml:space="preserve">                    2 - LEATHER AUXILIARIES</v>
      </c>
      <c r="AH938" s="48" t="str">
        <f t="shared" si="248"/>
        <v xml:space="preserve">         5204000039 - NOVALTAN JD BR</v>
      </c>
      <c r="AI938" s="49" t="str">
        <f t="shared" si="249"/>
        <v xml:space="preserve">     L00087 - BOLZANO BRASIL INDUSTRIA E COM DE COUROS E PELES LTDA</v>
      </c>
      <c r="AJ938" t="str">
        <f t="shared" si="250"/>
        <v xml:space="preserve">     90 - SALES</v>
      </c>
      <c r="AK938" t="str">
        <f t="shared" si="251"/>
        <v/>
      </c>
      <c r="AL938">
        <f t="shared" si="252"/>
        <v>9</v>
      </c>
      <c r="AM938" t="str">
        <f t="shared" si="253"/>
        <v>2025 9</v>
      </c>
      <c r="AN938" t="str">
        <f t="shared" si="254"/>
        <v xml:space="preserve">BOLZANO </v>
      </c>
    </row>
    <row r="939" spans="1:40" x14ac:dyDescent="0.35">
      <c r="A939">
        <v>83047</v>
      </c>
      <c r="B939" t="s">
        <v>274</v>
      </c>
      <c r="C939" s="31">
        <v>45847</v>
      </c>
      <c r="D939" t="s">
        <v>373</v>
      </c>
      <c r="E939" t="s">
        <v>374</v>
      </c>
      <c r="F939" t="s">
        <v>644</v>
      </c>
      <c r="G939" t="s">
        <v>645</v>
      </c>
      <c r="H939" t="s">
        <v>706</v>
      </c>
      <c r="I939" t="s">
        <v>707</v>
      </c>
      <c r="J939">
        <v>300</v>
      </c>
      <c r="K939">
        <v>1842</v>
      </c>
      <c r="L939">
        <v>935.92274999999995</v>
      </c>
      <c r="M939">
        <v>370.98</v>
      </c>
      <c r="N939">
        <v>6.1400000000000006</v>
      </c>
      <c r="O939" s="32">
        <f t="shared" si="238"/>
        <v>1471.02</v>
      </c>
      <c r="P939" s="32">
        <f t="shared" si="239"/>
        <v>535.09725000000003</v>
      </c>
      <c r="Q939">
        <v>743380</v>
      </c>
      <c r="R939" t="s">
        <v>312</v>
      </c>
      <c r="S939" t="s">
        <v>457</v>
      </c>
      <c r="T939" t="str">
        <f t="shared" si="240"/>
        <v>VEN</v>
      </c>
      <c r="U939" t="s">
        <v>437</v>
      </c>
      <c r="V939" s="33">
        <f t="shared" si="241"/>
        <v>1842</v>
      </c>
      <c r="W939">
        <f t="shared" si="242"/>
        <v>300</v>
      </c>
      <c r="X939" s="33">
        <f t="shared" si="243"/>
        <v>1471.02</v>
      </c>
      <c r="Y939" s="33">
        <f t="shared" si="244"/>
        <v>370.98</v>
      </c>
      <c r="Z939" s="45">
        <f t="shared" si="245"/>
        <v>0.25792467426710097</v>
      </c>
      <c r="AA939" s="33">
        <f t="shared" si="246"/>
        <v>475.09725000000003</v>
      </c>
      <c r="AB939" s="45">
        <f t="shared" si="247"/>
        <v>0.32297130562466864</v>
      </c>
      <c r="AC939" s="33">
        <f>IFERROR($X939/VLOOKUP(CONCATENATE("USD",C939),[1]GEINDICE!AR$1:AS$65536,2,0),"")</f>
        <v>269.28934939406145</v>
      </c>
      <c r="AD939" s="33">
        <f>IFERROR($AA939/VLOOKUP(CONCATENATE("USD",C939),[1]GEINDICE!AR$1:AS$65536,2,0),"")</f>
        <v>86.972732764617589</v>
      </c>
      <c r="AE939" s="33">
        <f>IFERROR($X939/VLOOKUP(CONCATENATE("EUR",C939),[1]GEINDICE!AR$1:AS$65536,2,0),"")</f>
        <v>230.02298634892338</v>
      </c>
      <c r="AF939" s="33">
        <f>IFERROR($AA939/VLOOKUP(CONCATENATE("EUR",C939),[1]GEINDICE!AR$1:AS$65536,2,0),"")</f>
        <v>74.290824224797106</v>
      </c>
      <c r="AG939" s="48" t="str">
        <f>VLOOKUP(E939,[1]Apresentação!AW$1:AX$65536,2,0)</f>
        <v xml:space="preserve">                    2 - LEATHER AUXILIARIES</v>
      </c>
      <c r="AH939" s="48" t="str">
        <f t="shared" si="248"/>
        <v xml:space="preserve">         5204000039 - NOVALTAN JD BR</v>
      </c>
      <c r="AI939" s="49" t="str">
        <f t="shared" si="249"/>
        <v xml:space="preserve">     L00087 - BOLZANO BRASIL INDUSTRIA E COM DE COUROS E PELES LTDA</v>
      </c>
      <c r="AJ939" t="str">
        <f t="shared" si="250"/>
        <v xml:space="preserve">     90 - SALES</v>
      </c>
      <c r="AK939" t="str">
        <f t="shared" si="251"/>
        <v/>
      </c>
      <c r="AL939">
        <f t="shared" si="252"/>
        <v>7</v>
      </c>
      <c r="AM939" t="str">
        <f t="shared" si="253"/>
        <v>2025 7</v>
      </c>
      <c r="AN939" t="str">
        <f t="shared" si="254"/>
        <v xml:space="preserve">BOLZANO </v>
      </c>
    </row>
    <row r="940" spans="1:40" x14ac:dyDescent="0.35">
      <c r="A940">
        <v>83107</v>
      </c>
      <c r="B940" t="s">
        <v>274</v>
      </c>
      <c r="C940" s="31">
        <v>45853</v>
      </c>
      <c r="D940" t="s">
        <v>373</v>
      </c>
      <c r="E940" t="s">
        <v>374</v>
      </c>
      <c r="F940" t="s">
        <v>644</v>
      </c>
      <c r="G940" t="s">
        <v>645</v>
      </c>
      <c r="H940" t="s">
        <v>706</v>
      </c>
      <c r="I940" t="s">
        <v>707</v>
      </c>
      <c r="J940">
        <v>200</v>
      </c>
      <c r="K940">
        <v>1228</v>
      </c>
      <c r="L940">
        <v>623.94849999999997</v>
      </c>
      <c r="M940">
        <v>247.32</v>
      </c>
      <c r="N940">
        <v>6.1400000000000006</v>
      </c>
      <c r="O940" s="32">
        <f t="shared" si="238"/>
        <v>980.68000000000006</v>
      </c>
      <c r="P940" s="32">
        <f t="shared" si="239"/>
        <v>356.7315000000001</v>
      </c>
      <c r="Q940">
        <v>743788</v>
      </c>
      <c r="R940" t="s">
        <v>312</v>
      </c>
      <c r="S940" t="s">
        <v>457</v>
      </c>
      <c r="T940" t="str">
        <f t="shared" si="240"/>
        <v>VEN</v>
      </c>
      <c r="U940" t="s">
        <v>437</v>
      </c>
      <c r="V940" s="33">
        <f t="shared" si="241"/>
        <v>1228</v>
      </c>
      <c r="W940">
        <f t="shared" si="242"/>
        <v>200</v>
      </c>
      <c r="X940" s="33">
        <f t="shared" si="243"/>
        <v>980.68000000000006</v>
      </c>
      <c r="Y940" s="33">
        <f t="shared" si="244"/>
        <v>247.32</v>
      </c>
      <c r="Z940" s="45">
        <f t="shared" si="245"/>
        <v>0.25792467426710103</v>
      </c>
      <c r="AA940" s="33">
        <f t="shared" si="246"/>
        <v>316.7315000000001</v>
      </c>
      <c r="AB940" s="45">
        <f t="shared" si="247"/>
        <v>0.32297130562466869</v>
      </c>
      <c r="AC940" s="33">
        <f>IFERROR($X940/VLOOKUP(CONCATENATE("USD",C940),[1]GEINDICE!AR$1:AS$65536,2,0),"")</f>
        <v>176.45746365337558</v>
      </c>
      <c r="AD940" s="33">
        <f>IFERROR($AA940/VLOOKUP(CONCATENATE("USD",C940),[1]GEINDICE!AR$1:AS$65536,2,0),"")</f>
        <v>56.990697423348223</v>
      </c>
      <c r="AE940" s="33">
        <f>IFERROR($X940/VLOOKUP(CONCATENATE("EUR",C940),[1]GEINDICE!AR$1:AS$65536,2,0),"")</f>
        <v>151.85741494913208</v>
      </c>
      <c r="AF940" s="33">
        <f>IFERROR($AA940/VLOOKUP(CONCATENATE("EUR",C940),[1]GEINDICE!AR$1:AS$65536,2,0),"")</f>
        <v>49.045587574908261</v>
      </c>
      <c r="AG940" s="48" t="str">
        <f>VLOOKUP(E940,[1]Apresentação!AW$1:AX$65536,2,0)</f>
        <v xml:space="preserve">                    2 - LEATHER AUXILIARIES</v>
      </c>
      <c r="AH940" s="48" t="str">
        <f t="shared" si="248"/>
        <v xml:space="preserve">         5204000039 - NOVALTAN JD BR</v>
      </c>
      <c r="AI940" s="49" t="str">
        <f t="shared" si="249"/>
        <v xml:space="preserve">     L00087 - BOLZANO BRASIL INDUSTRIA E COM DE COUROS E PELES LTDA</v>
      </c>
      <c r="AJ940" t="str">
        <f t="shared" si="250"/>
        <v xml:space="preserve">     90 - SALES</v>
      </c>
      <c r="AK940" t="str">
        <f t="shared" si="251"/>
        <v/>
      </c>
      <c r="AL940">
        <f t="shared" si="252"/>
        <v>7</v>
      </c>
      <c r="AM940" t="str">
        <f t="shared" si="253"/>
        <v>2025 7</v>
      </c>
      <c r="AN940" t="str">
        <f t="shared" si="254"/>
        <v xml:space="preserve">BOLZANO </v>
      </c>
    </row>
    <row r="941" spans="1:40" x14ac:dyDescent="0.35">
      <c r="A941">
        <v>84325</v>
      </c>
      <c r="B941" t="s">
        <v>274</v>
      </c>
      <c r="C941" s="31">
        <v>45952</v>
      </c>
      <c r="D941" t="s">
        <v>373</v>
      </c>
      <c r="E941" t="s">
        <v>374</v>
      </c>
      <c r="F941" t="s">
        <v>644</v>
      </c>
      <c r="G941" t="s">
        <v>645</v>
      </c>
      <c r="H941" t="s">
        <v>706</v>
      </c>
      <c r="I941" t="s">
        <v>707</v>
      </c>
      <c r="J941">
        <v>300</v>
      </c>
      <c r="K941">
        <v>1842</v>
      </c>
      <c r="L941">
        <v>913.30421999999999</v>
      </c>
      <c r="M941">
        <v>370.98</v>
      </c>
      <c r="N941">
        <v>6.1400000000000006</v>
      </c>
      <c r="O941" s="32">
        <f t="shared" si="238"/>
        <v>1471.02</v>
      </c>
      <c r="P941" s="32">
        <f t="shared" si="239"/>
        <v>557.71578</v>
      </c>
      <c r="Q941">
        <v>764947</v>
      </c>
      <c r="R941" t="s">
        <v>312</v>
      </c>
      <c r="S941" t="s">
        <v>457</v>
      </c>
      <c r="T941" t="str">
        <f t="shared" si="240"/>
        <v>VEN</v>
      </c>
      <c r="U941" t="s">
        <v>437</v>
      </c>
      <c r="V941" s="33">
        <f t="shared" si="241"/>
        <v>1842</v>
      </c>
      <c r="W941">
        <f t="shared" si="242"/>
        <v>300</v>
      </c>
      <c r="X941" s="33">
        <f t="shared" si="243"/>
        <v>1471.02</v>
      </c>
      <c r="Y941" s="33">
        <f t="shared" si="244"/>
        <v>370.98</v>
      </c>
      <c r="Z941" s="45">
        <f t="shared" si="245"/>
        <v>0.27020400651465798</v>
      </c>
      <c r="AA941" s="33">
        <f t="shared" si="246"/>
        <v>497.71578</v>
      </c>
      <c r="AB941" s="45">
        <f t="shared" si="247"/>
        <v>0.33834739160582455</v>
      </c>
      <c r="AC941" s="33">
        <f>IFERROR($X941/VLOOKUP(CONCATENATE("USD",C941),[1]GEINDICE!AR$1:AS$65536,2,0),"")</f>
        <v>272.9266392073917</v>
      </c>
      <c r="AD941" s="33">
        <f>IFERROR($AA941/VLOOKUP(CONCATENATE("USD",C941),[1]GEINDICE!AR$1:AS$65536,2,0),"")</f>
        <v>92.344016475564956</v>
      </c>
      <c r="AE941" s="33">
        <f>IFERROR($X941/VLOOKUP(CONCATENATE("EUR",C941),[1]GEINDICE!AR$1:AS$65536,2,0),"")</f>
        <v>235.03978525548843</v>
      </c>
      <c r="AF941" s="33">
        <f>IFERROR($AA941/VLOOKUP(CONCATENATE("EUR",C941),[1]GEINDICE!AR$1:AS$65536,2,0),"")</f>
        <v>79.525098264787644</v>
      </c>
      <c r="AG941" s="48" t="str">
        <f>VLOOKUP(E941,[1]Apresentação!AW$1:AX$65536,2,0)</f>
        <v xml:space="preserve">                    2 - LEATHER AUXILIARIES</v>
      </c>
      <c r="AH941" s="48" t="str">
        <f t="shared" si="248"/>
        <v xml:space="preserve">         5204000039 - NOVALTAN JD BR</v>
      </c>
      <c r="AI941" s="49" t="str">
        <f t="shared" si="249"/>
        <v xml:space="preserve">     L00087 - BOLZANO BRASIL INDUSTRIA E COM DE COUROS E PELES LTDA</v>
      </c>
      <c r="AJ941" t="str">
        <f t="shared" si="250"/>
        <v xml:space="preserve">     90 - SALES</v>
      </c>
      <c r="AK941" t="str">
        <f t="shared" si="251"/>
        <v/>
      </c>
      <c r="AL941">
        <f t="shared" si="252"/>
        <v>10</v>
      </c>
      <c r="AM941" t="str">
        <f t="shared" si="253"/>
        <v>2025 10</v>
      </c>
      <c r="AN941" t="str">
        <f t="shared" si="254"/>
        <v xml:space="preserve">BOLZANO </v>
      </c>
    </row>
    <row r="942" spans="1:40" x14ac:dyDescent="0.35">
      <c r="A942">
        <v>84222</v>
      </c>
      <c r="B942" t="s">
        <v>274</v>
      </c>
      <c r="C942" s="31">
        <v>45945</v>
      </c>
      <c r="D942" t="s">
        <v>373</v>
      </c>
      <c r="E942" t="s">
        <v>374</v>
      </c>
      <c r="F942" t="s">
        <v>644</v>
      </c>
      <c r="G942" t="s">
        <v>645</v>
      </c>
      <c r="H942" t="s">
        <v>706</v>
      </c>
      <c r="I942" t="s">
        <v>707</v>
      </c>
      <c r="J942">
        <v>200</v>
      </c>
      <c r="K942">
        <v>1228</v>
      </c>
      <c r="L942">
        <v>608.86437000000001</v>
      </c>
      <c r="M942">
        <v>247.32</v>
      </c>
      <c r="N942">
        <v>6.1400000000000006</v>
      </c>
      <c r="O942" s="32">
        <f t="shared" si="238"/>
        <v>980.68000000000006</v>
      </c>
      <c r="P942" s="32">
        <f t="shared" si="239"/>
        <v>371.81563000000006</v>
      </c>
      <c r="Q942">
        <v>764306</v>
      </c>
      <c r="R942" t="s">
        <v>312</v>
      </c>
      <c r="S942" t="s">
        <v>457</v>
      </c>
      <c r="T942" t="str">
        <f t="shared" si="240"/>
        <v>VEN</v>
      </c>
      <c r="U942" t="s">
        <v>437</v>
      </c>
      <c r="V942" s="33">
        <f t="shared" si="241"/>
        <v>1228</v>
      </c>
      <c r="W942">
        <f t="shared" si="242"/>
        <v>200</v>
      </c>
      <c r="X942" s="33">
        <f t="shared" si="243"/>
        <v>980.68000000000006</v>
      </c>
      <c r="Y942" s="33">
        <f t="shared" si="244"/>
        <v>247.32</v>
      </c>
      <c r="Z942" s="45">
        <f t="shared" si="245"/>
        <v>0.27020816775244305</v>
      </c>
      <c r="AA942" s="33">
        <f t="shared" si="246"/>
        <v>331.81563000000006</v>
      </c>
      <c r="AB942" s="45">
        <f t="shared" si="247"/>
        <v>0.3383526022759718</v>
      </c>
      <c r="AC942" s="33">
        <f>IFERROR($X942/VLOOKUP(CONCATENATE("USD",C942),[1]GEINDICE!AR$1:AS$65536,2,0),"")</f>
        <v>180.060223266745</v>
      </c>
      <c r="AD942" s="33">
        <f>IFERROR($AA942/VLOOKUP(CONCATENATE("USD",C942),[1]GEINDICE!AR$1:AS$65536,2,0),"")</f>
        <v>60.923845108695659</v>
      </c>
      <c r="AE942" s="33">
        <f>IFERROR($X942/VLOOKUP(CONCATENATE("EUR",C942),[1]GEINDICE!AR$1:AS$65536,2,0),"")</f>
        <v>154.70334905585966</v>
      </c>
      <c r="AF942" s="33">
        <f>IFERROR($AA942/VLOOKUP(CONCATENATE("EUR",C942),[1]GEINDICE!AR$1:AS$65536,2,0),"")</f>
        <v>52.344280733858128</v>
      </c>
      <c r="AG942" s="48" t="str">
        <f>VLOOKUP(E942,[1]Apresentação!AW$1:AX$65536,2,0)</f>
        <v xml:space="preserve">                    2 - LEATHER AUXILIARIES</v>
      </c>
      <c r="AH942" s="48" t="str">
        <f t="shared" si="248"/>
        <v xml:space="preserve">         5204000039 - NOVALTAN JD BR</v>
      </c>
      <c r="AI942" s="49" t="str">
        <f t="shared" si="249"/>
        <v xml:space="preserve">     L00087 - BOLZANO BRASIL INDUSTRIA E COM DE COUROS E PELES LTDA</v>
      </c>
      <c r="AJ942" t="str">
        <f t="shared" si="250"/>
        <v xml:space="preserve">     90 - SALES</v>
      </c>
      <c r="AK942" t="str">
        <f t="shared" si="251"/>
        <v/>
      </c>
      <c r="AL942">
        <f t="shared" si="252"/>
        <v>10</v>
      </c>
      <c r="AM942" t="str">
        <f t="shared" si="253"/>
        <v>2025 10</v>
      </c>
      <c r="AN942" t="str">
        <f t="shared" si="254"/>
        <v xml:space="preserve">BOLZANO </v>
      </c>
    </row>
    <row r="943" spans="1:40" x14ac:dyDescent="0.35">
      <c r="A943">
        <v>84547</v>
      </c>
      <c r="B943" t="s">
        <v>274</v>
      </c>
      <c r="C943" s="31">
        <v>45967</v>
      </c>
      <c r="D943" t="s">
        <v>373</v>
      </c>
      <c r="E943" t="s">
        <v>374</v>
      </c>
      <c r="F943" t="s">
        <v>644</v>
      </c>
      <c r="G943" t="s">
        <v>645</v>
      </c>
      <c r="H943" t="s">
        <v>706</v>
      </c>
      <c r="I943" t="s">
        <v>707</v>
      </c>
      <c r="J943">
        <v>200</v>
      </c>
      <c r="K943">
        <v>1228</v>
      </c>
      <c r="L943">
        <v>608.86352999999997</v>
      </c>
      <c r="M943">
        <v>247.32</v>
      </c>
      <c r="N943">
        <v>6.1400000000000006</v>
      </c>
      <c r="O943" s="32">
        <f t="shared" si="238"/>
        <v>980.68000000000006</v>
      </c>
      <c r="P943" s="32">
        <f t="shared" si="239"/>
        <v>371.81647000000009</v>
      </c>
      <c r="Q943">
        <v>766492</v>
      </c>
      <c r="R943" t="s">
        <v>312</v>
      </c>
      <c r="S943" t="s">
        <v>457</v>
      </c>
      <c r="T943" t="str">
        <f t="shared" si="240"/>
        <v>VEN</v>
      </c>
      <c r="U943" t="s">
        <v>437</v>
      </c>
      <c r="V943" s="33">
        <f t="shared" si="241"/>
        <v>1228</v>
      </c>
      <c r="W943">
        <f t="shared" si="242"/>
        <v>200</v>
      </c>
      <c r="X943" s="33">
        <f t="shared" si="243"/>
        <v>980.68000000000006</v>
      </c>
      <c r="Y943" s="33">
        <f t="shared" si="244"/>
        <v>247.32</v>
      </c>
      <c r="Z943" s="45">
        <f t="shared" si="245"/>
        <v>0.27020885179153104</v>
      </c>
      <c r="AA943" s="33">
        <f t="shared" si="246"/>
        <v>331.81647000000009</v>
      </c>
      <c r="AB943" s="45">
        <f t="shared" si="247"/>
        <v>0.33835345882448919</v>
      </c>
      <c r="AC943" s="33" t="str">
        <f>IFERROR($X943/VLOOKUP(CONCATENATE("USD",C943),[1]GEINDICE!AR$1:AS$65536,2,0),"")</f>
        <v/>
      </c>
      <c r="AD943" s="33" t="str">
        <f>IFERROR($AA943/VLOOKUP(CONCATENATE("USD",C943),[1]GEINDICE!AR$1:AS$65536,2,0),"")</f>
        <v/>
      </c>
      <c r="AE943" s="33" t="str">
        <f>IFERROR($X943/VLOOKUP(CONCATENATE("EUR",C943),[1]GEINDICE!AR$1:AS$65536,2,0),"")</f>
        <v/>
      </c>
      <c r="AF943" s="33" t="str">
        <f>IFERROR($AA943/VLOOKUP(CONCATENATE("EUR",C943),[1]GEINDICE!AR$1:AS$65536,2,0),"")</f>
        <v/>
      </c>
      <c r="AG943" s="48" t="str">
        <f>VLOOKUP(E943,[1]Apresentação!AW$1:AX$65536,2,0)</f>
        <v xml:space="preserve">                    2 - LEATHER AUXILIARIES</v>
      </c>
      <c r="AH943" s="48" t="str">
        <f t="shared" si="248"/>
        <v xml:space="preserve">         5204000039 - NOVALTAN JD BR</v>
      </c>
      <c r="AI943" s="49" t="str">
        <f t="shared" si="249"/>
        <v xml:space="preserve">     L00087 - BOLZANO BRASIL INDUSTRIA E COM DE COUROS E PELES LTDA</v>
      </c>
      <c r="AJ943" t="str">
        <f t="shared" si="250"/>
        <v xml:space="preserve">     90 - SALES</v>
      </c>
      <c r="AK943" t="str">
        <f t="shared" si="251"/>
        <v/>
      </c>
      <c r="AL943">
        <f t="shared" si="252"/>
        <v>11</v>
      </c>
      <c r="AM943" t="str">
        <f t="shared" si="253"/>
        <v>2025 11</v>
      </c>
      <c r="AN943" t="str">
        <f t="shared" si="254"/>
        <v xml:space="preserve">BOLZANO </v>
      </c>
    </row>
    <row r="944" spans="1:40" x14ac:dyDescent="0.35">
      <c r="A944">
        <v>82517</v>
      </c>
      <c r="B944" t="s">
        <v>274</v>
      </c>
      <c r="C944" s="31">
        <v>45800</v>
      </c>
      <c r="D944" t="s">
        <v>373</v>
      </c>
      <c r="E944" t="s">
        <v>374</v>
      </c>
      <c r="F944" t="s">
        <v>644</v>
      </c>
      <c r="G944" t="s">
        <v>645</v>
      </c>
      <c r="H944" t="s">
        <v>706</v>
      </c>
      <c r="I944" t="s">
        <v>707</v>
      </c>
      <c r="J944">
        <v>300</v>
      </c>
      <c r="K944">
        <v>1842</v>
      </c>
      <c r="L944">
        <v>906.43015000000003</v>
      </c>
      <c r="M944">
        <v>370.98</v>
      </c>
      <c r="N944">
        <v>6.1400000000000006</v>
      </c>
      <c r="O944" s="32">
        <f t="shared" si="238"/>
        <v>1471.02</v>
      </c>
      <c r="P944" s="32">
        <f t="shared" si="239"/>
        <v>564.58984999999996</v>
      </c>
      <c r="Q944">
        <v>739411</v>
      </c>
      <c r="R944" t="s">
        <v>312</v>
      </c>
      <c r="S944" t="s">
        <v>457</v>
      </c>
      <c r="T944" t="str">
        <f t="shared" si="240"/>
        <v>VEN</v>
      </c>
      <c r="U944" t="s">
        <v>348</v>
      </c>
      <c r="V944" s="33">
        <f t="shared" si="241"/>
        <v>1842</v>
      </c>
      <c r="W944">
        <f t="shared" si="242"/>
        <v>300</v>
      </c>
      <c r="X944" s="33">
        <f t="shared" si="243"/>
        <v>1471.02</v>
      </c>
      <c r="Y944" s="33">
        <f t="shared" si="244"/>
        <v>370.98</v>
      </c>
      <c r="Z944" s="45">
        <f t="shared" si="245"/>
        <v>0.27393585776330076</v>
      </c>
      <c r="AA944" s="33">
        <f t="shared" si="246"/>
        <v>504.58984999999996</v>
      </c>
      <c r="AB944" s="45">
        <f t="shared" si="247"/>
        <v>0.34302038721431383</v>
      </c>
      <c r="AC944" s="33">
        <f>IFERROR($X944/VLOOKUP(CONCATENATE("USD",C944),[1]GEINDICE!AR$1:AS$65536,2,0),"")</f>
        <v>258.3819293191878</v>
      </c>
      <c r="AD944" s="33">
        <f>IFERROR($AA944/VLOOKUP(CONCATENATE("USD",C944),[1]GEINDICE!AR$1:AS$65536,2,0),"")</f>
        <v>88.630269444249265</v>
      </c>
      <c r="AE944" s="33">
        <f>IFERROR($X944/VLOOKUP(CONCATENATE("EUR",C944),[1]GEINDICE!AR$1:AS$65536,2,0),"")</f>
        <v>227.64864279302981</v>
      </c>
      <c r="AF944" s="33">
        <f>IFERROR($AA944/VLOOKUP(CONCATENATE("EUR",C944),[1]GEINDICE!AR$1:AS$65536,2,0),"")</f>
        <v>78.088125599678094</v>
      </c>
      <c r="AG944" s="48" t="str">
        <f>VLOOKUP(E944,[1]Apresentação!AW$1:AX$65536,2,0)</f>
        <v xml:space="preserve">                    2 - LEATHER AUXILIARIES</v>
      </c>
      <c r="AH944" s="48" t="str">
        <f t="shared" si="248"/>
        <v xml:space="preserve">         5204000039 - NOVALTAN JD BR</v>
      </c>
      <c r="AI944" s="49" t="str">
        <f t="shared" si="249"/>
        <v xml:space="preserve">     L00087 - BOLZANO BRASIL INDUSTRIA E COM DE COUROS E PELES LTDA</v>
      </c>
      <c r="AJ944" t="str">
        <f t="shared" si="250"/>
        <v xml:space="preserve">     90 - SALES</v>
      </c>
      <c r="AK944" t="str">
        <f t="shared" si="251"/>
        <v/>
      </c>
      <c r="AL944">
        <f t="shared" si="252"/>
        <v>5</v>
      </c>
      <c r="AM944" t="str">
        <f t="shared" si="253"/>
        <v>2025 5</v>
      </c>
      <c r="AN944" t="str">
        <f t="shared" si="254"/>
        <v xml:space="preserve">BOLZANO </v>
      </c>
    </row>
    <row r="945" spans="1:40" x14ac:dyDescent="0.35">
      <c r="A945">
        <v>82896</v>
      </c>
      <c r="B945" t="s">
        <v>274</v>
      </c>
      <c r="C945" s="31">
        <v>45835</v>
      </c>
      <c r="D945" t="s">
        <v>373</v>
      </c>
      <c r="E945" t="s">
        <v>374</v>
      </c>
      <c r="F945" t="s">
        <v>644</v>
      </c>
      <c r="G945" t="s">
        <v>645</v>
      </c>
      <c r="H945" t="s">
        <v>706</v>
      </c>
      <c r="I945" t="s">
        <v>707</v>
      </c>
      <c r="J945">
        <v>200</v>
      </c>
      <c r="K945">
        <v>1228</v>
      </c>
      <c r="L945">
        <v>623.94849999999997</v>
      </c>
      <c r="M945">
        <v>247.32</v>
      </c>
      <c r="N945">
        <v>6.1400000000000006</v>
      </c>
      <c r="O945" s="32">
        <f t="shared" si="238"/>
        <v>980.68000000000006</v>
      </c>
      <c r="P945" s="32">
        <f t="shared" si="239"/>
        <v>356.7315000000001</v>
      </c>
      <c r="Q945">
        <v>742167</v>
      </c>
      <c r="R945" t="s">
        <v>312</v>
      </c>
      <c r="S945" t="s">
        <v>457</v>
      </c>
      <c r="T945" t="str">
        <f t="shared" si="240"/>
        <v>VEN</v>
      </c>
      <c r="U945" t="s">
        <v>437</v>
      </c>
      <c r="V945" s="33">
        <f t="shared" si="241"/>
        <v>1228</v>
      </c>
      <c r="W945">
        <f t="shared" si="242"/>
        <v>200</v>
      </c>
      <c r="X945" s="33">
        <f t="shared" si="243"/>
        <v>980.68000000000006</v>
      </c>
      <c r="Y945" s="33">
        <f t="shared" si="244"/>
        <v>247.32</v>
      </c>
      <c r="Z945" s="45">
        <f t="shared" si="245"/>
        <v>0.25792467426710103</v>
      </c>
      <c r="AA945" s="33">
        <f t="shared" si="246"/>
        <v>316.7315000000001</v>
      </c>
      <c r="AB945" s="45">
        <f t="shared" si="247"/>
        <v>0.32297130562466869</v>
      </c>
      <c r="AC945" s="33">
        <f>IFERROR($X945/VLOOKUP(CONCATENATE("USD",C945),[1]GEINDICE!AR$1:AS$65536,2,0),"")</f>
        <v>179.09019521905074</v>
      </c>
      <c r="AD945" s="33">
        <f>IFERROR($AA945/VLOOKUP(CONCATENATE("USD",C945),[1]GEINDICE!AR$1:AS$65536,2,0),"")</f>
        <v>57.840994174473614</v>
      </c>
      <c r="AE945" s="33">
        <f>IFERROR($X945/VLOOKUP(CONCATENATE("EUR",C945),[1]GEINDICE!AR$1:AS$65536,2,0),"")</f>
        <v>152.75627346220347</v>
      </c>
      <c r="AF945" s="33">
        <f>IFERROR($AA945/VLOOKUP(CONCATENATE("EUR",C945),[1]GEINDICE!AR$1:AS$65536,2,0),"")</f>
        <v>49.335893082446781</v>
      </c>
      <c r="AG945" s="48" t="str">
        <f>VLOOKUP(E945,[1]Apresentação!AW$1:AX$65536,2,0)</f>
        <v xml:space="preserve">                    2 - LEATHER AUXILIARIES</v>
      </c>
      <c r="AH945" s="48" t="str">
        <f t="shared" si="248"/>
        <v xml:space="preserve">         5204000039 - NOVALTAN JD BR</v>
      </c>
      <c r="AI945" s="49" t="str">
        <f t="shared" si="249"/>
        <v xml:space="preserve">     L00087 - BOLZANO BRASIL INDUSTRIA E COM DE COUROS E PELES LTDA</v>
      </c>
      <c r="AJ945" t="str">
        <f t="shared" si="250"/>
        <v xml:space="preserve">     90 - SALES</v>
      </c>
      <c r="AK945" t="str">
        <f t="shared" si="251"/>
        <v/>
      </c>
      <c r="AL945">
        <f t="shared" si="252"/>
        <v>6</v>
      </c>
      <c r="AM945" t="str">
        <f t="shared" si="253"/>
        <v>2025 6</v>
      </c>
      <c r="AN945" t="str">
        <f t="shared" si="254"/>
        <v xml:space="preserve">BOLZANO </v>
      </c>
    </row>
    <row r="946" spans="1:40" x14ac:dyDescent="0.35">
      <c r="A946">
        <v>83446</v>
      </c>
      <c r="B946" t="s">
        <v>274</v>
      </c>
      <c r="C946" s="31">
        <v>45880</v>
      </c>
      <c r="D946" t="s">
        <v>373</v>
      </c>
      <c r="E946" t="s">
        <v>374</v>
      </c>
      <c r="F946" t="s">
        <v>644</v>
      </c>
      <c r="G946" t="s">
        <v>645</v>
      </c>
      <c r="H946" t="s">
        <v>706</v>
      </c>
      <c r="I946" t="s">
        <v>707</v>
      </c>
      <c r="J946">
        <v>300</v>
      </c>
      <c r="K946">
        <v>1842</v>
      </c>
      <c r="L946">
        <v>941.44703000000004</v>
      </c>
      <c r="M946">
        <v>370.98</v>
      </c>
      <c r="N946">
        <v>6.1400000000000006</v>
      </c>
      <c r="O946" s="32">
        <f t="shared" si="238"/>
        <v>1471.02</v>
      </c>
      <c r="P946" s="32">
        <f t="shared" si="239"/>
        <v>529.57296999999994</v>
      </c>
      <c r="Q946">
        <v>752368</v>
      </c>
      <c r="R946" t="s">
        <v>312</v>
      </c>
      <c r="S946" t="s">
        <v>457</v>
      </c>
      <c r="T946" t="str">
        <f t="shared" si="240"/>
        <v>VEN</v>
      </c>
      <c r="U946" t="s">
        <v>313</v>
      </c>
      <c r="V946" s="33">
        <f t="shared" si="241"/>
        <v>1842</v>
      </c>
      <c r="W946">
        <f t="shared" si="242"/>
        <v>300</v>
      </c>
      <c r="X946" s="33">
        <f t="shared" si="243"/>
        <v>1471.02</v>
      </c>
      <c r="Y946" s="33">
        <f t="shared" si="244"/>
        <v>370.98</v>
      </c>
      <c r="Z946" s="45">
        <f t="shared" si="245"/>
        <v>0.25492560803474479</v>
      </c>
      <c r="AA946" s="33">
        <f t="shared" si="246"/>
        <v>469.57296999999994</v>
      </c>
      <c r="AB946" s="45">
        <f t="shared" si="247"/>
        <v>0.31921589781240223</v>
      </c>
      <c r="AC946" s="33">
        <f>IFERROR($X946/VLOOKUP(CONCATENATE("USD",C946),[1]GEINDICE!AR$1:AS$65536,2,0),"")</f>
        <v>270.04571071907179</v>
      </c>
      <c r="AD946" s="33">
        <f>IFERROR($AA946/VLOOKUP(CONCATENATE("USD",C946),[1]GEINDICE!AR$1:AS$65536,2,0),"")</f>
        <v>86.202883997576762</v>
      </c>
      <c r="AE946" s="33">
        <f>IFERROR($X946/VLOOKUP(CONCATENATE("EUR",C946),[1]GEINDICE!AR$1:AS$65536,2,0),"")</f>
        <v>232.63853744939271</v>
      </c>
      <c r="AF946" s="33">
        <f>IFERROR($AA946/VLOOKUP(CONCATENATE("EUR",C946),[1]GEINDICE!AR$1:AS$65536,2,0),"")</f>
        <v>74.261919597672062</v>
      </c>
      <c r="AG946" s="48" t="str">
        <f>VLOOKUP(E946,[1]Apresentação!AW$1:AX$65536,2,0)</f>
        <v xml:space="preserve">                    2 - LEATHER AUXILIARIES</v>
      </c>
      <c r="AH946" s="48" t="str">
        <f t="shared" si="248"/>
        <v xml:space="preserve">         5204000039 - NOVALTAN JD BR</v>
      </c>
      <c r="AI946" s="49" t="str">
        <f t="shared" si="249"/>
        <v xml:space="preserve">     L00087 - BOLZANO BRASIL INDUSTRIA E COM DE COUROS E PELES LTDA</v>
      </c>
      <c r="AJ946" t="str">
        <f t="shared" si="250"/>
        <v xml:space="preserve">     90 - SALES</v>
      </c>
      <c r="AK946" t="str">
        <f t="shared" si="251"/>
        <v/>
      </c>
      <c r="AL946">
        <f t="shared" si="252"/>
        <v>8</v>
      </c>
      <c r="AM946" t="str">
        <f t="shared" si="253"/>
        <v>2025 8</v>
      </c>
      <c r="AN946" t="str">
        <f t="shared" si="254"/>
        <v xml:space="preserve">BOLZANO </v>
      </c>
    </row>
    <row r="947" spans="1:40" x14ac:dyDescent="0.35">
      <c r="A947">
        <v>84742</v>
      </c>
      <c r="B947" t="s">
        <v>274</v>
      </c>
      <c r="C947" s="31">
        <v>45982</v>
      </c>
      <c r="D947" t="s">
        <v>373</v>
      </c>
      <c r="E947" t="s">
        <v>374</v>
      </c>
      <c r="F947" t="s">
        <v>644</v>
      </c>
      <c r="G947" t="s">
        <v>645</v>
      </c>
      <c r="H947" t="s">
        <v>706</v>
      </c>
      <c r="I947" t="s">
        <v>707</v>
      </c>
      <c r="J947">
        <v>300</v>
      </c>
      <c r="K947">
        <v>1842</v>
      </c>
      <c r="L947">
        <v>887.75364999999999</v>
      </c>
      <c r="M947">
        <v>370.98</v>
      </c>
      <c r="N947">
        <v>6.1400000000000006</v>
      </c>
      <c r="O947" s="32">
        <f t="shared" si="238"/>
        <v>1471.02</v>
      </c>
      <c r="P947" s="32">
        <f t="shared" si="239"/>
        <v>583.26634999999999</v>
      </c>
      <c r="Q947">
        <v>768033</v>
      </c>
      <c r="R947" t="s">
        <v>312</v>
      </c>
      <c r="S947" t="s">
        <v>457</v>
      </c>
      <c r="T947" t="str">
        <f t="shared" si="240"/>
        <v>VEN</v>
      </c>
      <c r="U947" t="s">
        <v>437</v>
      </c>
      <c r="V947" s="33">
        <f t="shared" si="241"/>
        <v>1842</v>
      </c>
      <c r="W947">
        <f t="shared" si="242"/>
        <v>300</v>
      </c>
      <c r="X947" s="33">
        <f t="shared" si="243"/>
        <v>1471.02</v>
      </c>
      <c r="Y947" s="33">
        <f t="shared" si="244"/>
        <v>370.98</v>
      </c>
      <c r="Z947" s="45">
        <f t="shared" si="245"/>
        <v>0.28407510857763302</v>
      </c>
      <c r="AA947" s="33">
        <f t="shared" si="246"/>
        <v>523.26634999999999</v>
      </c>
      <c r="AB947" s="45">
        <f t="shared" si="247"/>
        <v>0.35571667958287445</v>
      </c>
      <c r="AC947" s="33" t="str">
        <f>IFERROR($X947/VLOOKUP(CONCATENATE("USD",C947),[1]GEINDICE!AR$1:AS$65536,2,0),"")</f>
        <v/>
      </c>
      <c r="AD947" s="33" t="str">
        <f>IFERROR($AA947/VLOOKUP(CONCATENATE("USD",C947),[1]GEINDICE!AR$1:AS$65536,2,0),"")</f>
        <v/>
      </c>
      <c r="AE947" s="33" t="str">
        <f>IFERROR($X947/VLOOKUP(CONCATENATE("EUR",C947),[1]GEINDICE!AR$1:AS$65536,2,0),"")</f>
        <v/>
      </c>
      <c r="AF947" s="33" t="str">
        <f>IFERROR($AA947/VLOOKUP(CONCATENATE("EUR",C947),[1]GEINDICE!AR$1:AS$65536,2,0),"")</f>
        <v/>
      </c>
      <c r="AG947" s="48" t="str">
        <f>VLOOKUP(E947,[1]Apresentação!AW$1:AX$65536,2,0)</f>
        <v xml:space="preserve">                    2 - LEATHER AUXILIARIES</v>
      </c>
      <c r="AH947" s="48" t="str">
        <f t="shared" si="248"/>
        <v xml:space="preserve">         5204000039 - NOVALTAN JD BR</v>
      </c>
      <c r="AI947" s="49" t="str">
        <f t="shared" si="249"/>
        <v xml:space="preserve">     L00087 - BOLZANO BRASIL INDUSTRIA E COM DE COUROS E PELES LTDA</v>
      </c>
      <c r="AJ947" t="str">
        <f t="shared" si="250"/>
        <v xml:space="preserve">     90 - SALES</v>
      </c>
      <c r="AK947" t="str">
        <f t="shared" si="251"/>
        <v/>
      </c>
      <c r="AL947">
        <f t="shared" si="252"/>
        <v>11</v>
      </c>
      <c r="AM947" t="str">
        <f t="shared" si="253"/>
        <v>2025 11</v>
      </c>
      <c r="AN947" t="str">
        <f t="shared" si="254"/>
        <v xml:space="preserve">BOLZANO </v>
      </c>
    </row>
    <row r="948" spans="1:40" x14ac:dyDescent="0.35">
      <c r="A948">
        <v>84664</v>
      </c>
      <c r="B948" t="s">
        <v>274</v>
      </c>
      <c r="C948" s="31">
        <v>45978</v>
      </c>
      <c r="D948" t="s">
        <v>373</v>
      </c>
      <c r="E948" t="s">
        <v>374</v>
      </c>
      <c r="F948" t="s">
        <v>644</v>
      </c>
      <c r="G948" t="s">
        <v>645</v>
      </c>
      <c r="H948" t="s">
        <v>706</v>
      </c>
      <c r="I948" t="s">
        <v>707</v>
      </c>
      <c r="J948">
        <v>300</v>
      </c>
      <c r="K948">
        <v>1842</v>
      </c>
      <c r="L948">
        <v>887.75364999999999</v>
      </c>
      <c r="M948">
        <v>370.98</v>
      </c>
      <c r="N948">
        <v>6.1400000000000006</v>
      </c>
      <c r="O948" s="32">
        <f t="shared" si="238"/>
        <v>1471.02</v>
      </c>
      <c r="P948" s="32">
        <f t="shared" si="239"/>
        <v>583.26634999999999</v>
      </c>
      <c r="Q948">
        <v>767382</v>
      </c>
      <c r="R948" t="s">
        <v>312</v>
      </c>
      <c r="S948" t="s">
        <v>457</v>
      </c>
      <c r="T948" t="str">
        <f t="shared" si="240"/>
        <v>VEN</v>
      </c>
      <c r="U948" t="s">
        <v>437</v>
      </c>
      <c r="V948" s="33">
        <f t="shared" si="241"/>
        <v>1842</v>
      </c>
      <c r="W948">
        <f t="shared" si="242"/>
        <v>300</v>
      </c>
      <c r="X948" s="33">
        <f t="shared" si="243"/>
        <v>1471.02</v>
      </c>
      <c r="Y948" s="33">
        <f t="shared" si="244"/>
        <v>370.98</v>
      </c>
      <c r="Z948" s="45">
        <f t="shared" si="245"/>
        <v>0.28407510857763302</v>
      </c>
      <c r="AA948" s="33">
        <f t="shared" si="246"/>
        <v>523.26634999999999</v>
      </c>
      <c r="AB948" s="45">
        <f t="shared" si="247"/>
        <v>0.35571667958287445</v>
      </c>
      <c r="AC948" s="33" t="str">
        <f>IFERROR($X948/VLOOKUP(CONCATENATE("USD",C948),[1]GEINDICE!AR$1:AS$65536,2,0),"")</f>
        <v/>
      </c>
      <c r="AD948" s="33" t="str">
        <f>IFERROR($AA948/VLOOKUP(CONCATENATE("USD",C948),[1]GEINDICE!AR$1:AS$65536,2,0),"")</f>
        <v/>
      </c>
      <c r="AE948" s="33" t="str">
        <f>IFERROR($X948/VLOOKUP(CONCATENATE("EUR",C948),[1]GEINDICE!AR$1:AS$65536,2,0),"")</f>
        <v/>
      </c>
      <c r="AF948" s="33" t="str">
        <f>IFERROR($AA948/VLOOKUP(CONCATENATE("EUR",C948),[1]GEINDICE!AR$1:AS$65536,2,0),"")</f>
        <v/>
      </c>
      <c r="AG948" s="48" t="str">
        <f>VLOOKUP(E948,[1]Apresentação!AW$1:AX$65536,2,0)</f>
        <v xml:space="preserve">                    2 - LEATHER AUXILIARIES</v>
      </c>
      <c r="AH948" s="48" t="str">
        <f t="shared" si="248"/>
        <v xml:space="preserve">         5204000039 - NOVALTAN JD BR</v>
      </c>
      <c r="AI948" s="49" t="str">
        <f t="shared" si="249"/>
        <v xml:space="preserve">     L00087 - BOLZANO BRASIL INDUSTRIA E COM DE COUROS E PELES LTDA</v>
      </c>
      <c r="AJ948" t="str">
        <f t="shared" si="250"/>
        <v xml:space="preserve">     90 - SALES</v>
      </c>
      <c r="AK948" t="str">
        <f t="shared" si="251"/>
        <v/>
      </c>
      <c r="AL948">
        <f t="shared" si="252"/>
        <v>11</v>
      </c>
      <c r="AM948" t="str">
        <f t="shared" si="253"/>
        <v>2025 11</v>
      </c>
      <c r="AN948" t="str">
        <f t="shared" si="254"/>
        <v xml:space="preserve">BOLZANO </v>
      </c>
    </row>
    <row r="949" spans="1:40" x14ac:dyDescent="0.35">
      <c r="A949">
        <v>80763</v>
      </c>
      <c r="B949" t="s">
        <v>274</v>
      </c>
      <c r="C949" s="31">
        <v>45664</v>
      </c>
      <c r="D949" t="s">
        <v>373</v>
      </c>
      <c r="E949" t="s">
        <v>374</v>
      </c>
      <c r="F949" t="s">
        <v>420</v>
      </c>
      <c r="G949" t="s">
        <v>421</v>
      </c>
      <c r="H949" t="s">
        <v>706</v>
      </c>
      <c r="I949" t="s">
        <v>707</v>
      </c>
      <c r="J949">
        <v>100</v>
      </c>
      <c r="K949">
        <v>953</v>
      </c>
      <c r="L949">
        <v>288.29408000000001</v>
      </c>
      <c r="M949">
        <v>191.94</v>
      </c>
      <c r="N949">
        <v>9.5299499999999995</v>
      </c>
      <c r="O949" s="32">
        <f t="shared" si="238"/>
        <v>761.06</v>
      </c>
      <c r="P949" s="32">
        <f t="shared" si="239"/>
        <v>472.76591999999994</v>
      </c>
      <c r="Q949">
        <v>706357</v>
      </c>
      <c r="R949" t="s">
        <v>439</v>
      </c>
      <c r="S949" t="s">
        <v>439</v>
      </c>
      <c r="T949" t="str">
        <f t="shared" si="240"/>
        <v>VEN</v>
      </c>
      <c r="U949" t="s">
        <v>440</v>
      </c>
      <c r="V949" s="33">
        <f t="shared" si="241"/>
        <v>953</v>
      </c>
      <c r="W949">
        <f t="shared" si="242"/>
        <v>100</v>
      </c>
      <c r="X949" s="33">
        <f t="shared" si="243"/>
        <v>761.06</v>
      </c>
      <c r="Y949" s="33">
        <f t="shared" si="244"/>
        <v>191.94</v>
      </c>
      <c r="Z949" s="45">
        <f t="shared" si="245"/>
        <v>0.47509540398740813</v>
      </c>
      <c r="AA949" s="33">
        <f t="shared" si="246"/>
        <v>452.76591999999994</v>
      </c>
      <c r="AB949" s="45">
        <f t="shared" si="247"/>
        <v>0.59491488187527919</v>
      </c>
      <c r="AC949" s="33">
        <f>IFERROR($X949/VLOOKUP(CONCATENATE("USD",C949),[1]GEINDICE!AR$1:AS$65536,2,0),"")</f>
        <v>125.29592861493882</v>
      </c>
      <c r="AD949" s="33">
        <f>IFERROR($AA949/VLOOKUP(CONCATENATE("USD",C949),[1]GEINDICE!AR$1:AS$65536,2,0),"")</f>
        <v>74.540412571409746</v>
      </c>
      <c r="AE949" s="33">
        <f>IFERROR($X949/VLOOKUP(CONCATENATE("EUR",C949),[1]GEINDICE!AR$1:AS$65536,2,0),"")</f>
        <v>120.77825210670812</v>
      </c>
      <c r="AF949" s="33">
        <f>IFERROR($AA949/VLOOKUP(CONCATENATE("EUR",C949),[1]GEINDICE!AR$1:AS$65536,2,0),"")</f>
        <v>71.852779585164953</v>
      </c>
      <c r="AG949" s="48" t="str">
        <f>VLOOKUP(E949,[1]Apresentação!AW$1:AX$65536,2,0)</f>
        <v xml:space="preserve">                    2 - LEATHER AUXILIARIES</v>
      </c>
      <c r="AH949" s="48" t="str">
        <f t="shared" si="248"/>
        <v xml:space="preserve">         5204000039 - NOVALTAN JD BR</v>
      </c>
      <c r="AI949" s="49" t="str">
        <f t="shared" si="249"/>
        <v xml:space="preserve">     L00506 - CURTUME BAGE LTDA</v>
      </c>
      <c r="AJ949" t="str">
        <f t="shared" si="250"/>
        <v xml:space="preserve">     90 - SALES</v>
      </c>
      <c r="AK949" t="str">
        <f t="shared" si="251"/>
        <v/>
      </c>
      <c r="AL949">
        <f t="shared" si="252"/>
        <v>1</v>
      </c>
      <c r="AM949" t="str">
        <f t="shared" si="253"/>
        <v>2025 1</v>
      </c>
      <c r="AN949" t="str">
        <f t="shared" si="254"/>
        <v xml:space="preserve">CURTUME </v>
      </c>
    </row>
    <row r="950" spans="1:40" x14ac:dyDescent="0.35">
      <c r="A950">
        <v>80860</v>
      </c>
      <c r="B950" t="s">
        <v>274</v>
      </c>
      <c r="C950" s="31">
        <v>45671</v>
      </c>
      <c r="D950" t="s">
        <v>373</v>
      </c>
      <c r="E950" t="s">
        <v>374</v>
      </c>
      <c r="F950" t="s">
        <v>420</v>
      </c>
      <c r="G950" t="s">
        <v>421</v>
      </c>
      <c r="H950" t="s">
        <v>706</v>
      </c>
      <c r="I950" t="s">
        <v>707</v>
      </c>
      <c r="J950">
        <v>200</v>
      </c>
      <c r="K950">
        <v>1887.48</v>
      </c>
      <c r="L950">
        <v>576.58816000000002</v>
      </c>
      <c r="M950">
        <v>380.14</v>
      </c>
      <c r="N950">
        <v>9.4373799999999992</v>
      </c>
      <c r="O950" s="32">
        <f t="shared" si="238"/>
        <v>1507.3400000000001</v>
      </c>
      <c r="P950" s="32">
        <f t="shared" si="239"/>
        <v>930.75184000000013</v>
      </c>
      <c r="Q950">
        <v>706970</v>
      </c>
      <c r="R950" t="s">
        <v>439</v>
      </c>
      <c r="S950" t="s">
        <v>439</v>
      </c>
      <c r="T950" t="str">
        <f t="shared" si="240"/>
        <v>VEN</v>
      </c>
      <c r="U950" t="s">
        <v>440</v>
      </c>
      <c r="V950" s="33">
        <f t="shared" si="241"/>
        <v>1887.48</v>
      </c>
      <c r="W950">
        <f t="shared" si="242"/>
        <v>200</v>
      </c>
      <c r="X950" s="33">
        <f t="shared" si="243"/>
        <v>1507.3400000000001</v>
      </c>
      <c r="Y950" s="33">
        <f t="shared" si="244"/>
        <v>380.14</v>
      </c>
      <c r="Z950" s="45">
        <f t="shared" si="245"/>
        <v>0.47192650518151191</v>
      </c>
      <c r="AA950" s="33">
        <f t="shared" si="246"/>
        <v>890.75184000000013</v>
      </c>
      <c r="AB950" s="45">
        <f t="shared" si="247"/>
        <v>0.59094287950959967</v>
      </c>
      <c r="AC950" s="33">
        <f>IFERROR($X950/VLOOKUP(CONCATENATE("USD",C950),[1]GEINDICE!AR$1:AS$65536,2,0),"")</f>
        <v>248.44489129897318</v>
      </c>
      <c r="AD950" s="33">
        <f>IFERROR($AA950/VLOOKUP(CONCATENATE("USD",C950),[1]GEINDICE!AR$1:AS$65536,2,0),"")</f>
        <v>146.8167394636647</v>
      </c>
      <c r="AE950" s="33">
        <f>IFERROR($X950/VLOOKUP(CONCATENATE("EUR",C950),[1]GEINDICE!AR$1:AS$65536,2,0),"")</f>
        <v>241.32498679175808</v>
      </c>
      <c r="AF950" s="33">
        <f>IFERROR($AA950/VLOOKUP(CONCATENATE("EUR",C950),[1]GEINDICE!AR$1:AS$65536,2,0),"")</f>
        <v>142.60928259233762</v>
      </c>
      <c r="AG950" s="48" t="str">
        <f>VLOOKUP(E950,[1]Apresentação!AW$1:AX$65536,2,0)</f>
        <v xml:space="preserve">                    2 - LEATHER AUXILIARIES</v>
      </c>
      <c r="AH950" s="48" t="str">
        <f t="shared" si="248"/>
        <v xml:space="preserve">         5204000039 - NOVALTAN JD BR</v>
      </c>
      <c r="AI950" s="49" t="str">
        <f t="shared" si="249"/>
        <v xml:space="preserve">     L00506 - CURTUME BAGE LTDA</v>
      </c>
      <c r="AJ950" t="str">
        <f t="shared" si="250"/>
        <v xml:space="preserve">     90 - SALES</v>
      </c>
      <c r="AK950" t="str">
        <f t="shared" si="251"/>
        <v/>
      </c>
      <c r="AL950">
        <f t="shared" si="252"/>
        <v>1</v>
      </c>
      <c r="AM950" t="str">
        <f t="shared" si="253"/>
        <v>2025 1</v>
      </c>
      <c r="AN950" t="str">
        <f t="shared" si="254"/>
        <v xml:space="preserve">CURTUME </v>
      </c>
    </row>
    <row r="951" spans="1:40" x14ac:dyDescent="0.35">
      <c r="A951">
        <v>81274</v>
      </c>
      <c r="B951" t="s">
        <v>274</v>
      </c>
      <c r="C951" s="31">
        <v>45701</v>
      </c>
      <c r="D951" t="s">
        <v>373</v>
      </c>
      <c r="E951" t="s">
        <v>374</v>
      </c>
      <c r="F951" t="s">
        <v>420</v>
      </c>
      <c r="G951" t="s">
        <v>421</v>
      </c>
      <c r="H951" t="s">
        <v>706</v>
      </c>
      <c r="I951" t="s">
        <v>707</v>
      </c>
      <c r="J951">
        <v>100</v>
      </c>
      <c r="K951">
        <v>894.56000000000006</v>
      </c>
      <c r="L951">
        <v>298.08596</v>
      </c>
      <c r="M951">
        <v>180.17</v>
      </c>
      <c r="N951">
        <v>8.9455799999999996</v>
      </c>
      <c r="O951" s="32">
        <f t="shared" si="238"/>
        <v>714.3900000000001</v>
      </c>
      <c r="P951" s="32">
        <f t="shared" si="239"/>
        <v>416.3040400000001</v>
      </c>
      <c r="Q951">
        <v>710097</v>
      </c>
      <c r="R951" t="s">
        <v>439</v>
      </c>
      <c r="S951" t="s">
        <v>439</v>
      </c>
      <c r="T951" t="str">
        <f t="shared" si="240"/>
        <v>VEN</v>
      </c>
      <c r="U951" t="s">
        <v>440</v>
      </c>
      <c r="V951" s="33">
        <f t="shared" si="241"/>
        <v>894.56000000000006</v>
      </c>
      <c r="W951">
        <f t="shared" si="242"/>
        <v>100</v>
      </c>
      <c r="X951" s="33">
        <f t="shared" si="243"/>
        <v>714.3900000000001</v>
      </c>
      <c r="Y951" s="33">
        <f t="shared" si="244"/>
        <v>180.17</v>
      </c>
      <c r="Z951" s="45">
        <f t="shared" si="245"/>
        <v>0.44301560543731006</v>
      </c>
      <c r="AA951" s="33">
        <f t="shared" si="246"/>
        <v>396.3040400000001</v>
      </c>
      <c r="AB951" s="45">
        <f t="shared" si="247"/>
        <v>0.55474466327916128</v>
      </c>
      <c r="AC951" s="33">
        <f>IFERROR($X951/VLOOKUP(CONCATENATE("USD",C951),[1]GEINDICE!AR$1:AS$65536,2,0),"")</f>
        <v>123.62255139475324</v>
      </c>
      <c r="AD951" s="33">
        <f>IFERROR($AA951/VLOOKUP(CONCATENATE("USD",C951),[1]GEINDICE!AR$1:AS$65536,2,0),"")</f>
        <v>68.578950647193196</v>
      </c>
      <c r="AE951" s="33">
        <f>IFERROR($X951/VLOOKUP(CONCATENATE("EUR",C951),[1]GEINDICE!AR$1:AS$65536,2,0),"")</f>
        <v>118.48049621865465</v>
      </c>
      <c r="AF951" s="33">
        <f>IFERROR($AA951/VLOOKUP(CONCATENATE("EUR",C951),[1]GEINDICE!AR$1:AS$65536,2,0),"")</f>
        <v>65.72642297996552</v>
      </c>
      <c r="AG951" s="48" t="str">
        <f>VLOOKUP(E951,[1]Apresentação!AW$1:AX$65536,2,0)</f>
        <v xml:space="preserve">                    2 - LEATHER AUXILIARIES</v>
      </c>
      <c r="AH951" s="48" t="str">
        <f t="shared" si="248"/>
        <v xml:space="preserve">         5204000039 - NOVALTAN JD BR</v>
      </c>
      <c r="AI951" s="49" t="str">
        <f t="shared" si="249"/>
        <v xml:space="preserve">     L00506 - CURTUME BAGE LTDA</v>
      </c>
      <c r="AJ951" t="str">
        <f t="shared" si="250"/>
        <v xml:space="preserve">     90 - SALES</v>
      </c>
      <c r="AK951" t="str">
        <f t="shared" si="251"/>
        <v/>
      </c>
      <c r="AL951">
        <f t="shared" si="252"/>
        <v>2</v>
      </c>
      <c r="AM951" t="str">
        <f t="shared" si="253"/>
        <v>2025 2</v>
      </c>
      <c r="AN951" t="str">
        <f t="shared" si="254"/>
        <v xml:space="preserve">CURTUME </v>
      </c>
    </row>
    <row r="952" spans="1:40" x14ac:dyDescent="0.35">
      <c r="A952">
        <v>82049</v>
      </c>
      <c r="B952" t="s">
        <v>274</v>
      </c>
      <c r="C952" s="31">
        <v>45762</v>
      </c>
      <c r="D952" t="s">
        <v>373</v>
      </c>
      <c r="E952" t="s">
        <v>374</v>
      </c>
      <c r="F952" t="s">
        <v>420</v>
      </c>
      <c r="G952" t="s">
        <v>421</v>
      </c>
      <c r="H952" t="s">
        <v>706</v>
      </c>
      <c r="I952" t="s">
        <v>707</v>
      </c>
      <c r="J952">
        <v>100</v>
      </c>
      <c r="K952">
        <v>909.25</v>
      </c>
      <c r="L952">
        <v>298.08591000000001</v>
      </c>
      <c r="M952">
        <v>183.12</v>
      </c>
      <c r="N952">
        <v>9.0924899999999997</v>
      </c>
      <c r="O952" s="32">
        <f t="shared" si="238"/>
        <v>726.13</v>
      </c>
      <c r="P952" s="32">
        <f t="shared" si="239"/>
        <v>428.04408999999998</v>
      </c>
      <c r="Q952">
        <v>729800</v>
      </c>
      <c r="R952" t="s">
        <v>439</v>
      </c>
      <c r="S952" t="s">
        <v>439</v>
      </c>
      <c r="T952" t="str">
        <f t="shared" si="240"/>
        <v>VEN</v>
      </c>
      <c r="U952" t="s">
        <v>440</v>
      </c>
      <c r="V952" s="33">
        <f t="shared" si="241"/>
        <v>909.25</v>
      </c>
      <c r="W952">
        <f t="shared" si="242"/>
        <v>100</v>
      </c>
      <c r="X952" s="33">
        <f t="shared" si="243"/>
        <v>726.13</v>
      </c>
      <c r="Y952" s="33">
        <f t="shared" si="244"/>
        <v>183.12</v>
      </c>
      <c r="Z952" s="45">
        <f t="shared" si="245"/>
        <v>0.44876996425625515</v>
      </c>
      <c r="AA952" s="33">
        <f t="shared" si="246"/>
        <v>408.04408999999998</v>
      </c>
      <c r="AB952" s="45">
        <f t="shared" si="247"/>
        <v>0.5619435775962982</v>
      </c>
      <c r="AC952" s="33">
        <f>IFERROR($X952/VLOOKUP(CONCATENATE("USD",C952),[1]GEINDICE!AR$1:AS$65536,2,0),"")</f>
        <v>123.68712419302638</v>
      </c>
      <c r="AD952" s="33">
        <f>IFERROR($AA952/VLOOKUP(CONCATENATE("USD",C952),[1]GEINDICE!AR$1:AS$65536,2,0),"")</f>
        <v>69.505185071626883</v>
      </c>
      <c r="AE952" s="33">
        <f>IFERROR($X952/VLOOKUP(CONCATENATE("EUR",C952),[1]GEINDICE!AR$1:AS$65536,2,0),"")</f>
        <v>109.55491852745926</v>
      </c>
      <c r="AF952" s="33">
        <f>IFERROR($AA952/VLOOKUP(CONCATENATE("EUR",C952),[1]GEINDICE!AR$1:AS$65536,2,0),"")</f>
        <v>61.563682860591427</v>
      </c>
      <c r="AG952" s="48" t="str">
        <f>VLOOKUP(E952,[1]Apresentação!AW$1:AX$65536,2,0)</f>
        <v xml:space="preserve">                    2 - LEATHER AUXILIARIES</v>
      </c>
      <c r="AH952" s="48" t="str">
        <f t="shared" si="248"/>
        <v xml:space="preserve">         5204000039 - NOVALTAN JD BR</v>
      </c>
      <c r="AI952" s="49" t="str">
        <f t="shared" si="249"/>
        <v xml:space="preserve">     L00506 - CURTUME BAGE LTDA</v>
      </c>
      <c r="AJ952" t="str">
        <f t="shared" si="250"/>
        <v xml:space="preserve">     90 - SALES</v>
      </c>
      <c r="AK952" t="str">
        <f t="shared" si="251"/>
        <v/>
      </c>
      <c r="AL952">
        <f t="shared" si="252"/>
        <v>4</v>
      </c>
      <c r="AM952" t="str">
        <f t="shared" si="253"/>
        <v>2025 4</v>
      </c>
      <c r="AN952" t="str">
        <f t="shared" si="254"/>
        <v xml:space="preserve">CURTUME </v>
      </c>
    </row>
    <row r="953" spans="1:40" x14ac:dyDescent="0.35">
      <c r="A953">
        <v>81412</v>
      </c>
      <c r="B953" t="s">
        <v>274</v>
      </c>
      <c r="C953" s="31">
        <v>45713</v>
      </c>
      <c r="D953" t="s">
        <v>373</v>
      </c>
      <c r="E953" t="s">
        <v>374</v>
      </c>
      <c r="F953" t="s">
        <v>420</v>
      </c>
      <c r="G953" t="s">
        <v>421</v>
      </c>
      <c r="H953" t="s">
        <v>706</v>
      </c>
      <c r="I953" t="s">
        <v>707</v>
      </c>
      <c r="J953">
        <v>100</v>
      </c>
      <c r="K953">
        <v>886.35</v>
      </c>
      <c r="L953">
        <v>298.08596</v>
      </c>
      <c r="M953">
        <v>178.51</v>
      </c>
      <c r="N953">
        <v>8.8635400000000004</v>
      </c>
      <c r="O953" s="32">
        <f t="shared" si="238"/>
        <v>707.84</v>
      </c>
      <c r="P953" s="32">
        <f t="shared" si="239"/>
        <v>409.75404000000003</v>
      </c>
      <c r="Q953">
        <v>711356</v>
      </c>
      <c r="R953" t="s">
        <v>439</v>
      </c>
      <c r="S953" t="s">
        <v>439</v>
      </c>
      <c r="T953" t="str">
        <f t="shared" si="240"/>
        <v>VEN</v>
      </c>
      <c r="U953" t="s">
        <v>440</v>
      </c>
      <c r="V953" s="33">
        <f t="shared" si="241"/>
        <v>886.35</v>
      </c>
      <c r="W953">
        <f t="shared" si="242"/>
        <v>100</v>
      </c>
      <c r="X953" s="33">
        <f t="shared" si="243"/>
        <v>707.84</v>
      </c>
      <c r="Y953" s="33">
        <f t="shared" si="244"/>
        <v>178.51</v>
      </c>
      <c r="Z953" s="45">
        <f t="shared" si="245"/>
        <v>0.43972927173238563</v>
      </c>
      <c r="AA953" s="33">
        <f t="shared" si="246"/>
        <v>389.75404000000003</v>
      </c>
      <c r="AB953" s="45">
        <f t="shared" si="247"/>
        <v>0.5506244914104883</v>
      </c>
      <c r="AC953" s="33">
        <f>IFERROR($X953/VLOOKUP(CONCATENATE("USD",C953),[1]GEINDICE!AR$1:AS$65536,2,0),"")</f>
        <v>122.50817771162532</v>
      </c>
      <c r="AD953" s="33">
        <f>IFERROR($AA953/VLOOKUP(CONCATENATE("USD",C953),[1]GEINDICE!AR$1:AS$65536,2,0),"")</f>
        <v>67.456003046089407</v>
      </c>
      <c r="AE953" s="33">
        <f>IFERROR($X953/VLOOKUP(CONCATENATE("EUR",C953),[1]GEINDICE!AR$1:AS$65536,2,0),"")</f>
        <v>116.69744130836192</v>
      </c>
      <c r="AF953" s="33">
        <f>IFERROR($AA953/VLOOKUP(CONCATENATE("EUR",C953),[1]GEINDICE!AR$1:AS$65536,2,0),"")</f>
        <v>64.256469269322082</v>
      </c>
      <c r="AG953" s="48" t="str">
        <f>VLOOKUP(E953,[1]Apresentação!AW$1:AX$65536,2,0)</f>
        <v xml:space="preserve">                    2 - LEATHER AUXILIARIES</v>
      </c>
      <c r="AH953" s="48" t="str">
        <f t="shared" si="248"/>
        <v xml:space="preserve">         5204000039 - NOVALTAN JD BR</v>
      </c>
      <c r="AI953" s="49" t="str">
        <f t="shared" si="249"/>
        <v xml:space="preserve">     L00506 - CURTUME BAGE LTDA</v>
      </c>
      <c r="AJ953" t="str">
        <f t="shared" si="250"/>
        <v xml:space="preserve">     90 - SALES</v>
      </c>
      <c r="AK953" t="str">
        <f t="shared" si="251"/>
        <v/>
      </c>
      <c r="AL953">
        <f t="shared" si="252"/>
        <v>2</v>
      </c>
      <c r="AM953" t="str">
        <f t="shared" si="253"/>
        <v>2025 2</v>
      </c>
      <c r="AN953" t="str">
        <f t="shared" si="254"/>
        <v xml:space="preserve">CURTUME </v>
      </c>
    </row>
    <row r="954" spans="1:40" x14ac:dyDescent="0.35">
      <c r="A954">
        <v>83310</v>
      </c>
      <c r="B954" t="s">
        <v>274</v>
      </c>
      <c r="C954" s="31">
        <v>45868</v>
      </c>
      <c r="D954" t="s">
        <v>373</v>
      </c>
      <c r="E954" t="s">
        <v>374</v>
      </c>
      <c r="F954" t="s">
        <v>420</v>
      </c>
      <c r="G954" t="s">
        <v>421</v>
      </c>
      <c r="H954" t="s">
        <v>706</v>
      </c>
      <c r="I954" t="s">
        <v>707</v>
      </c>
      <c r="J954">
        <v>50</v>
      </c>
      <c r="K954">
        <v>431.61</v>
      </c>
      <c r="L954">
        <v>155.98712</v>
      </c>
      <c r="M954">
        <v>86.93</v>
      </c>
      <c r="N954">
        <v>8.6322700000000001</v>
      </c>
      <c r="O954" s="32">
        <f t="shared" si="238"/>
        <v>344.68</v>
      </c>
      <c r="P954" s="32">
        <f t="shared" si="239"/>
        <v>188.69288</v>
      </c>
      <c r="Q954">
        <v>745969</v>
      </c>
      <c r="R954" t="s">
        <v>439</v>
      </c>
      <c r="S954" t="s">
        <v>439</v>
      </c>
      <c r="T954" t="str">
        <f t="shared" si="240"/>
        <v>VEN</v>
      </c>
      <c r="U954" t="s">
        <v>441</v>
      </c>
      <c r="V954" s="33">
        <f t="shared" si="241"/>
        <v>431.61</v>
      </c>
      <c r="W954">
        <f t="shared" si="242"/>
        <v>50</v>
      </c>
      <c r="X954" s="33">
        <f t="shared" si="243"/>
        <v>344.68</v>
      </c>
      <c r="Y954" s="33">
        <f t="shared" si="244"/>
        <v>86.93</v>
      </c>
      <c r="Z954" s="45">
        <f t="shared" si="245"/>
        <v>0.41401468918699752</v>
      </c>
      <c r="AA954" s="33">
        <f t="shared" si="246"/>
        <v>178.69288</v>
      </c>
      <c r="AB954" s="45">
        <f t="shared" si="247"/>
        <v>0.51843124057096435</v>
      </c>
      <c r="AC954" s="33">
        <f>IFERROR($X954/VLOOKUP(CONCATENATE("USD",C954),[1]GEINDICE!AR$1:AS$65536,2,0),"")</f>
        <v>61.512653032087655</v>
      </c>
      <c r="AD954" s="33">
        <f>IFERROR($AA954/VLOOKUP(CONCATENATE("USD",C954),[1]GEINDICE!AR$1:AS$65536,2,0),"")</f>
        <v>31.890081022236497</v>
      </c>
      <c r="AE954" s="33">
        <f>IFERROR($X954/VLOOKUP(CONCATENATE("EUR",C954),[1]GEINDICE!AR$1:AS$65536,2,0),"")</f>
        <v>53.629164008650868</v>
      </c>
      <c r="AF954" s="33">
        <f>IFERROR($AA954/VLOOKUP(CONCATENATE("EUR",C954),[1]GEINDICE!AR$1:AS$65536,2,0),"")</f>
        <v>27.803034027788581</v>
      </c>
      <c r="AG954" s="48" t="str">
        <f>VLOOKUP(E954,[1]Apresentação!AW$1:AX$65536,2,0)</f>
        <v xml:space="preserve">                    2 - LEATHER AUXILIARIES</v>
      </c>
      <c r="AH954" s="48" t="str">
        <f t="shared" si="248"/>
        <v xml:space="preserve">         5204000039 - NOVALTAN JD BR</v>
      </c>
      <c r="AI954" s="49" t="str">
        <f t="shared" si="249"/>
        <v xml:space="preserve">     L00506 - CURTUME BAGE LTDA</v>
      </c>
      <c r="AJ954" t="str">
        <f t="shared" si="250"/>
        <v xml:space="preserve">     90 - SALES</v>
      </c>
      <c r="AK954" t="str">
        <f t="shared" si="251"/>
        <v/>
      </c>
      <c r="AL954">
        <f t="shared" si="252"/>
        <v>7</v>
      </c>
      <c r="AM954" t="str">
        <f t="shared" si="253"/>
        <v>2025 7</v>
      </c>
      <c r="AN954" t="str">
        <f t="shared" si="254"/>
        <v xml:space="preserve">CURTUME </v>
      </c>
    </row>
    <row r="955" spans="1:40" x14ac:dyDescent="0.35">
      <c r="A955">
        <v>82644</v>
      </c>
      <c r="B955" t="s">
        <v>274</v>
      </c>
      <c r="C955" s="31">
        <v>45812</v>
      </c>
      <c r="D955" t="s">
        <v>373</v>
      </c>
      <c r="E955" t="s">
        <v>374</v>
      </c>
      <c r="F955" t="s">
        <v>420</v>
      </c>
      <c r="G955" t="s">
        <v>421</v>
      </c>
      <c r="H955" t="s">
        <v>706</v>
      </c>
      <c r="I955" t="s">
        <v>707</v>
      </c>
      <c r="J955">
        <v>50</v>
      </c>
      <c r="K955">
        <v>440.69</v>
      </c>
      <c r="L955">
        <v>151.07168999999999</v>
      </c>
      <c r="M955">
        <v>88.76</v>
      </c>
      <c r="N955">
        <v>8.8138500000000004</v>
      </c>
      <c r="O955" s="32">
        <f t="shared" si="238"/>
        <v>351.93</v>
      </c>
      <c r="P955" s="32">
        <f t="shared" si="239"/>
        <v>200.85831000000002</v>
      </c>
      <c r="Q955">
        <v>740357</v>
      </c>
      <c r="R955" t="s">
        <v>439</v>
      </c>
      <c r="S955" t="s">
        <v>439</v>
      </c>
      <c r="T955" t="str">
        <f t="shared" si="240"/>
        <v>VEN</v>
      </c>
      <c r="U955" t="s">
        <v>441</v>
      </c>
      <c r="V955" s="33">
        <f t="shared" si="241"/>
        <v>440.69</v>
      </c>
      <c r="W955">
        <f t="shared" si="242"/>
        <v>50</v>
      </c>
      <c r="X955" s="33">
        <f t="shared" si="243"/>
        <v>351.93</v>
      </c>
      <c r="Y955" s="33">
        <f t="shared" si="244"/>
        <v>88.76</v>
      </c>
      <c r="Z955" s="45">
        <f t="shared" si="245"/>
        <v>0.43308972293448916</v>
      </c>
      <c r="AA955" s="33">
        <f t="shared" si="246"/>
        <v>190.85831000000002</v>
      </c>
      <c r="AB955" s="45">
        <f t="shared" si="247"/>
        <v>0.54231895547410003</v>
      </c>
      <c r="AC955" s="33">
        <f>IFERROR($X955/VLOOKUP(CONCATENATE("USD",C955),[1]GEINDICE!AR$1:AS$65536,2,0),"")</f>
        <v>62.474259745792793</v>
      </c>
      <c r="AD955" s="33">
        <f>IFERROR($AA955/VLOOKUP(CONCATENATE("USD",C955),[1]GEINDICE!AR$1:AS$65536,2,0),"")</f>
        <v>33.880975289355959</v>
      </c>
      <c r="AE955" s="33">
        <f>IFERROR($X955/VLOOKUP(CONCATENATE("EUR",C955),[1]GEINDICE!AR$1:AS$65536,2,0),"")</f>
        <v>54.686577368928113</v>
      </c>
      <c r="AF955" s="33">
        <f>IFERROR($AA955/VLOOKUP(CONCATENATE("EUR",C955),[1]GEINDICE!AR$1:AS$65536,2,0),"")</f>
        <v>29.657567517170651</v>
      </c>
      <c r="AG955" s="48" t="str">
        <f>VLOOKUP(E955,[1]Apresentação!AW$1:AX$65536,2,0)</f>
        <v xml:space="preserve">                    2 - LEATHER AUXILIARIES</v>
      </c>
      <c r="AH955" s="48" t="str">
        <f t="shared" si="248"/>
        <v xml:space="preserve">         5204000039 - NOVALTAN JD BR</v>
      </c>
      <c r="AI955" s="49" t="str">
        <f t="shared" si="249"/>
        <v xml:space="preserve">     L00506 - CURTUME BAGE LTDA</v>
      </c>
      <c r="AJ955" t="str">
        <f t="shared" si="250"/>
        <v xml:space="preserve">     90 - SALES</v>
      </c>
      <c r="AK955" t="str">
        <f t="shared" si="251"/>
        <v/>
      </c>
      <c r="AL955">
        <f t="shared" si="252"/>
        <v>6</v>
      </c>
      <c r="AM955" t="str">
        <f t="shared" si="253"/>
        <v>2025 6</v>
      </c>
      <c r="AN955" t="str">
        <f t="shared" si="254"/>
        <v xml:space="preserve">CURTUME </v>
      </c>
    </row>
    <row r="956" spans="1:40" x14ac:dyDescent="0.35">
      <c r="A956">
        <v>84595</v>
      </c>
      <c r="B956" t="s">
        <v>274</v>
      </c>
      <c r="C956" s="31">
        <v>45972</v>
      </c>
      <c r="D956" t="s">
        <v>373</v>
      </c>
      <c r="E956" t="s">
        <v>374</v>
      </c>
      <c r="F956" t="s">
        <v>420</v>
      </c>
      <c r="G956" t="s">
        <v>421</v>
      </c>
      <c r="H956" t="s">
        <v>706</v>
      </c>
      <c r="I956" t="s">
        <v>707</v>
      </c>
      <c r="J956">
        <v>75</v>
      </c>
      <c r="K956">
        <v>617.43000000000006</v>
      </c>
      <c r="L956">
        <v>228.32382000000001</v>
      </c>
      <c r="M956">
        <v>124.35</v>
      </c>
      <c r="N956">
        <v>8.2324199999999994</v>
      </c>
      <c r="O956" s="32">
        <f t="shared" si="238"/>
        <v>493.08000000000004</v>
      </c>
      <c r="P956" s="32">
        <f t="shared" si="239"/>
        <v>264.75618000000003</v>
      </c>
      <c r="Q956">
        <v>766832</v>
      </c>
      <c r="R956" t="s">
        <v>439</v>
      </c>
      <c r="S956" t="s">
        <v>439</v>
      </c>
      <c r="T956" t="str">
        <f t="shared" si="240"/>
        <v>VEN</v>
      </c>
      <c r="U956" t="s">
        <v>440</v>
      </c>
      <c r="V956" s="33">
        <f t="shared" si="241"/>
        <v>617.43000000000006</v>
      </c>
      <c r="W956">
        <f t="shared" si="242"/>
        <v>75</v>
      </c>
      <c r="X956" s="33">
        <f t="shared" si="243"/>
        <v>493.08000000000004</v>
      </c>
      <c r="Y956" s="33">
        <f t="shared" si="244"/>
        <v>124.35</v>
      </c>
      <c r="Z956" s="45">
        <f t="shared" si="245"/>
        <v>0.40450930469850832</v>
      </c>
      <c r="AA956" s="33">
        <f t="shared" si="246"/>
        <v>249.75618000000003</v>
      </c>
      <c r="AB956" s="45">
        <f t="shared" si="247"/>
        <v>0.5065226332440983</v>
      </c>
      <c r="AC956" s="33" t="str">
        <f>IFERROR($X956/VLOOKUP(CONCATENATE("USD",C956),[1]GEINDICE!AR$1:AS$65536,2,0),"")</f>
        <v/>
      </c>
      <c r="AD956" s="33" t="str">
        <f>IFERROR($AA956/VLOOKUP(CONCATENATE("USD",C956),[1]GEINDICE!AR$1:AS$65536,2,0),"")</f>
        <v/>
      </c>
      <c r="AE956" s="33" t="str">
        <f>IFERROR($X956/VLOOKUP(CONCATENATE("EUR",C956),[1]GEINDICE!AR$1:AS$65536,2,0),"")</f>
        <v/>
      </c>
      <c r="AF956" s="33" t="str">
        <f>IFERROR($AA956/VLOOKUP(CONCATENATE("EUR",C956),[1]GEINDICE!AR$1:AS$65536,2,0),"")</f>
        <v/>
      </c>
      <c r="AG956" s="48" t="str">
        <f>VLOOKUP(E956,[1]Apresentação!AW$1:AX$65536,2,0)</f>
        <v xml:space="preserve">                    2 - LEATHER AUXILIARIES</v>
      </c>
      <c r="AH956" s="48" t="str">
        <f t="shared" si="248"/>
        <v xml:space="preserve">         5204000039 - NOVALTAN JD BR</v>
      </c>
      <c r="AI956" s="49" t="str">
        <f t="shared" si="249"/>
        <v xml:space="preserve">     L00506 - CURTUME BAGE LTDA</v>
      </c>
      <c r="AJ956" t="str">
        <f t="shared" si="250"/>
        <v xml:space="preserve">     90 - SALES</v>
      </c>
      <c r="AK956" t="str">
        <f t="shared" si="251"/>
        <v/>
      </c>
      <c r="AL956">
        <f t="shared" si="252"/>
        <v>11</v>
      </c>
      <c r="AM956" t="str">
        <f t="shared" si="253"/>
        <v>2025 11</v>
      </c>
      <c r="AN956" t="str">
        <f t="shared" si="254"/>
        <v xml:space="preserve">CURTUME </v>
      </c>
    </row>
    <row r="957" spans="1:40" x14ac:dyDescent="0.35">
      <c r="A957">
        <v>82566</v>
      </c>
      <c r="B957" t="s">
        <v>274</v>
      </c>
      <c r="C957" s="31">
        <v>45805</v>
      </c>
      <c r="D957" t="s">
        <v>373</v>
      </c>
      <c r="E957" t="s">
        <v>374</v>
      </c>
      <c r="F957" t="s">
        <v>420</v>
      </c>
      <c r="G957" t="s">
        <v>421</v>
      </c>
      <c r="H957" t="s">
        <v>706</v>
      </c>
      <c r="I957" t="s">
        <v>707</v>
      </c>
      <c r="J957">
        <v>50</v>
      </c>
      <c r="K957">
        <v>438.23</v>
      </c>
      <c r="L957">
        <v>151.07168999999999</v>
      </c>
      <c r="M957">
        <v>88.26</v>
      </c>
      <c r="N957">
        <v>8.764619999999999</v>
      </c>
      <c r="O957" s="32">
        <f t="shared" si="238"/>
        <v>349.97</v>
      </c>
      <c r="P957" s="32">
        <f t="shared" si="239"/>
        <v>198.89831000000004</v>
      </c>
      <c r="Q957">
        <v>739803</v>
      </c>
      <c r="R957" t="s">
        <v>439</v>
      </c>
      <c r="S957" t="s">
        <v>439</v>
      </c>
      <c r="T957" t="str">
        <f t="shared" si="240"/>
        <v>VEN</v>
      </c>
      <c r="U957" t="s">
        <v>440</v>
      </c>
      <c r="V957" s="33">
        <f t="shared" si="241"/>
        <v>438.23</v>
      </c>
      <c r="W957">
        <f t="shared" si="242"/>
        <v>50</v>
      </c>
      <c r="X957" s="33">
        <f t="shared" si="243"/>
        <v>349.97</v>
      </c>
      <c r="Y957" s="33">
        <f t="shared" si="244"/>
        <v>88.26</v>
      </c>
      <c r="Z957" s="45">
        <f t="shared" si="245"/>
        <v>0.43104833078520416</v>
      </c>
      <c r="AA957" s="33">
        <f t="shared" si="246"/>
        <v>188.89831000000004</v>
      </c>
      <c r="AB957" s="45">
        <f t="shared" si="247"/>
        <v>0.53975572191902166</v>
      </c>
      <c r="AC957" s="33">
        <f>IFERROR($X957/VLOOKUP(CONCATENATE("USD",C957),[1]GEINDICE!AR$1:AS$65536,2,0),"")</f>
        <v>61.467261486581428</v>
      </c>
      <c r="AD957" s="33">
        <f>IFERROR($AA957/VLOOKUP(CONCATENATE("USD",C957),[1]GEINDICE!AR$1:AS$65536,2,0),"")</f>
        <v>33.177306098075036</v>
      </c>
      <c r="AE957" s="33">
        <f>IFERROR($X957/VLOOKUP(CONCATENATE("EUR",C957),[1]GEINDICE!AR$1:AS$65536,2,0),"")</f>
        <v>54.463257493230415</v>
      </c>
      <c r="AF957" s="33">
        <f>IFERROR($AA957/VLOOKUP(CONCATENATE("EUR",C957),[1]GEINDICE!AR$1:AS$65536,2,0),"")</f>
        <v>29.396854866320151</v>
      </c>
      <c r="AG957" s="48" t="str">
        <f>VLOOKUP(E957,[1]Apresentação!AW$1:AX$65536,2,0)</f>
        <v xml:space="preserve">                    2 - LEATHER AUXILIARIES</v>
      </c>
      <c r="AH957" s="48" t="str">
        <f t="shared" si="248"/>
        <v xml:space="preserve">         5204000039 - NOVALTAN JD BR</v>
      </c>
      <c r="AI957" s="49" t="str">
        <f t="shared" si="249"/>
        <v xml:space="preserve">     L00506 - CURTUME BAGE LTDA</v>
      </c>
      <c r="AJ957" t="str">
        <f t="shared" si="250"/>
        <v xml:space="preserve">     90 - SALES</v>
      </c>
      <c r="AK957" t="str">
        <f t="shared" si="251"/>
        <v/>
      </c>
      <c r="AL957">
        <f t="shared" si="252"/>
        <v>5</v>
      </c>
      <c r="AM957" t="str">
        <f t="shared" si="253"/>
        <v>2025 5</v>
      </c>
      <c r="AN957" t="str">
        <f t="shared" si="254"/>
        <v xml:space="preserve">CURTUME </v>
      </c>
    </row>
    <row r="958" spans="1:40" x14ac:dyDescent="0.35">
      <c r="A958">
        <v>83232</v>
      </c>
      <c r="B958" t="s">
        <v>274</v>
      </c>
      <c r="C958" s="31">
        <v>45861</v>
      </c>
      <c r="D958" t="s">
        <v>373</v>
      </c>
      <c r="E958" t="s">
        <v>374</v>
      </c>
      <c r="F958" t="s">
        <v>420</v>
      </c>
      <c r="G958" t="s">
        <v>421</v>
      </c>
      <c r="H958" t="s">
        <v>706</v>
      </c>
      <c r="I958" t="s">
        <v>707</v>
      </c>
      <c r="J958">
        <v>100</v>
      </c>
      <c r="K958">
        <v>861.08</v>
      </c>
      <c r="L958">
        <v>311.97424999999998</v>
      </c>
      <c r="M958">
        <v>173.42</v>
      </c>
      <c r="N958">
        <v>8.6107499999999995</v>
      </c>
      <c r="O958" s="32">
        <f t="shared" si="238"/>
        <v>687.66000000000008</v>
      </c>
      <c r="P958" s="32">
        <f t="shared" si="239"/>
        <v>375.6857500000001</v>
      </c>
      <c r="Q958">
        <v>744653</v>
      </c>
      <c r="R958" t="s">
        <v>439</v>
      </c>
      <c r="S958" t="s">
        <v>439</v>
      </c>
      <c r="T958" t="str">
        <f t="shared" si="240"/>
        <v>VEN</v>
      </c>
      <c r="U958" t="s">
        <v>440</v>
      </c>
      <c r="V958" s="33">
        <f t="shared" si="241"/>
        <v>861.08</v>
      </c>
      <c r="W958">
        <f t="shared" si="242"/>
        <v>100</v>
      </c>
      <c r="X958" s="33">
        <f t="shared" si="243"/>
        <v>687.66000000000008</v>
      </c>
      <c r="Y958" s="33">
        <f t="shared" si="244"/>
        <v>173.42</v>
      </c>
      <c r="Z958" s="45">
        <f t="shared" si="245"/>
        <v>0.41306934315046229</v>
      </c>
      <c r="AA958" s="33">
        <f t="shared" si="246"/>
        <v>355.6857500000001</v>
      </c>
      <c r="AB958" s="45">
        <f t="shared" si="247"/>
        <v>0.51724071488817158</v>
      </c>
      <c r="AC958" s="33">
        <f>IFERROR($X958/VLOOKUP(CONCATENATE("USD",C958),[1]GEINDICE!AR$1:AS$65536,2,0),"")</f>
        <v>123.82015593208133</v>
      </c>
      <c r="AD958" s="33">
        <f>IFERROR($AA958/VLOOKUP(CONCATENATE("USD",C958),[1]GEINDICE!AR$1:AS$65536,2,0),"")</f>
        <v>64.044825971874616</v>
      </c>
      <c r="AE958" s="33">
        <f>IFERROR($X958/VLOOKUP(CONCATENATE("EUR",C958),[1]GEINDICE!AR$1:AS$65536,2,0),"")</f>
        <v>105.40627538742164</v>
      </c>
      <c r="AF958" s="33">
        <f>IFERROR($AA958/VLOOKUP(CONCATENATE("EUR",C958),[1]GEINDICE!AR$1:AS$65536,2,0),"")</f>
        <v>54.520417235089454</v>
      </c>
      <c r="AG958" s="48" t="str">
        <f>VLOOKUP(E958,[1]Apresentação!AW$1:AX$65536,2,0)</f>
        <v xml:space="preserve">                    2 - LEATHER AUXILIARIES</v>
      </c>
      <c r="AH958" s="48" t="str">
        <f t="shared" si="248"/>
        <v xml:space="preserve">         5204000039 - NOVALTAN JD BR</v>
      </c>
      <c r="AI958" s="49" t="str">
        <f t="shared" si="249"/>
        <v xml:space="preserve">     L00506 - CURTUME BAGE LTDA</v>
      </c>
      <c r="AJ958" t="str">
        <f t="shared" si="250"/>
        <v xml:space="preserve">     90 - SALES</v>
      </c>
      <c r="AK958" t="str">
        <f t="shared" si="251"/>
        <v/>
      </c>
      <c r="AL958">
        <f t="shared" si="252"/>
        <v>7</v>
      </c>
      <c r="AM958" t="str">
        <f t="shared" si="253"/>
        <v>2025 7</v>
      </c>
      <c r="AN958" t="str">
        <f t="shared" si="254"/>
        <v xml:space="preserve">CURTUME </v>
      </c>
    </row>
    <row r="959" spans="1:40" x14ac:dyDescent="0.35">
      <c r="A959">
        <v>83883</v>
      </c>
      <c r="B959" t="s">
        <v>274</v>
      </c>
      <c r="C959" s="31">
        <v>45916</v>
      </c>
      <c r="D959" t="s">
        <v>373</v>
      </c>
      <c r="E959" t="s">
        <v>374</v>
      </c>
      <c r="F959" t="s">
        <v>420</v>
      </c>
      <c r="G959" t="s">
        <v>421</v>
      </c>
      <c r="H959" t="s">
        <v>706</v>
      </c>
      <c r="I959" t="s">
        <v>707</v>
      </c>
      <c r="J959">
        <v>100</v>
      </c>
      <c r="K959">
        <v>823.66</v>
      </c>
      <c r="L959">
        <v>300.87270000000001</v>
      </c>
      <c r="M959">
        <v>165.89</v>
      </c>
      <c r="N959">
        <v>8.236600000000001</v>
      </c>
      <c r="O959" s="32">
        <f t="shared" si="238"/>
        <v>657.77</v>
      </c>
      <c r="P959" s="32">
        <f t="shared" si="239"/>
        <v>356.89729999999997</v>
      </c>
      <c r="Q959">
        <v>761556</v>
      </c>
      <c r="R959" t="s">
        <v>439</v>
      </c>
      <c r="S959" t="s">
        <v>439</v>
      </c>
      <c r="T959" t="str">
        <f t="shared" si="240"/>
        <v>VEN</v>
      </c>
      <c r="U959" t="s">
        <v>440</v>
      </c>
      <c r="V959" s="33">
        <f t="shared" si="241"/>
        <v>823.66</v>
      </c>
      <c r="W959">
        <f t="shared" si="242"/>
        <v>100</v>
      </c>
      <c r="X959" s="33">
        <f t="shared" si="243"/>
        <v>657.77</v>
      </c>
      <c r="Y959" s="33">
        <f t="shared" si="244"/>
        <v>165.89</v>
      </c>
      <c r="Z959" s="45">
        <f t="shared" si="245"/>
        <v>0.40902471893742565</v>
      </c>
      <c r="AA959" s="33">
        <f t="shared" si="246"/>
        <v>336.89729999999997</v>
      </c>
      <c r="AB959" s="45">
        <f t="shared" si="247"/>
        <v>0.51218100551864632</v>
      </c>
      <c r="AC959" s="33">
        <f>IFERROR($X959/VLOOKUP(CONCATENATE("USD",C959),[1]GEINDICE!AR$1:AS$65536,2,0),"")</f>
        <v>123.88315503992766</v>
      </c>
      <c r="AD959" s="33">
        <f>IFERROR($AA959/VLOOKUP(CONCATENATE("USD",C959),[1]GEINDICE!AR$1:AS$65536,2,0),"")</f>
        <v>63.450598915172506</v>
      </c>
      <c r="AE959" s="33">
        <f>IFERROR($X959/VLOOKUP(CONCATENATE("EUR",C959),[1]GEINDICE!AR$1:AS$65536,2,0),"")</f>
        <v>104.56062821898645</v>
      </c>
      <c r="AF959" s="33">
        <f>IFERROR($AA959/VLOOKUP(CONCATENATE("EUR",C959),[1]GEINDICE!AR$1:AS$65536,2,0),"")</f>
        <v>53.553967698861825</v>
      </c>
      <c r="AG959" s="48" t="str">
        <f>VLOOKUP(E959,[1]Apresentação!AW$1:AX$65536,2,0)</f>
        <v xml:space="preserve">                    2 - LEATHER AUXILIARIES</v>
      </c>
      <c r="AH959" s="48" t="str">
        <f t="shared" si="248"/>
        <v xml:space="preserve">         5204000039 - NOVALTAN JD BR</v>
      </c>
      <c r="AI959" s="49" t="str">
        <f t="shared" si="249"/>
        <v xml:space="preserve">     L00506 - CURTUME BAGE LTDA</v>
      </c>
      <c r="AJ959" t="str">
        <f t="shared" si="250"/>
        <v xml:space="preserve">     90 - SALES</v>
      </c>
      <c r="AK959" t="str">
        <f t="shared" si="251"/>
        <v/>
      </c>
      <c r="AL959">
        <f t="shared" si="252"/>
        <v>9</v>
      </c>
      <c r="AM959" t="str">
        <f t="shared" si="253"/>
        <v>2025 9</v>
      </c>
      <c r="AN959" t="str">
        <f t="shared" si="254"/>
        <v xml:space="preserve">CURTUME </v>
      </c>
    </row>
    <row r="960" spans="1:40" x14ac:dyDescent="0.35">
      <c r="A960">
        <v>84337</v>
      </c>
      <c r="B960" t="s">
        <v>274</v>
      </c>
      <c r="C960" s="31">
        <v>45953</v>
      </c>
      <c r="D960" t="s">
        <v>373</v>
      </c>
      <c r="E960" t="s">
        <v>374</v>
      </c>
      <c r="F960" t="s">
        <v>420</v>
      </c>
      <c r="G960" t="s">
        <v>421</v>
      </c>
      <c r="H960" t="s">
        <v>706</v>
      </c>
      <c r="I960" t="s">
        <v>707</v>
      </c>
      <c r="J960">
        <v>100</v>
      </c>
      <c r="K960">
        <v>834.34</v>
      </c>
      <c r="L960">
        <v>304.43473999999998</v>
      </c>
      <c r="M960">
        <v>168.03</v>
      </c>
      <c r="N960">
        <v>8.3434100000000004</v>
      </c>
      <c r="O960" s="32">
        <f t="shared" si="238"/>
        <v>666.31000000000006</v>
      </c>
      <c r="P960" s="32">
        <f t="shared" si="239"/>
        <v>361.87526000000008</v>
      </c>
      <c r="Q960">
        <v>765111</v>
      </c>
      <c r="R960" t="s">
        <v>439</v>
      </c>
      <c r="S960" t="s">
        <v>439</v>
      </c>
      <c r="T960" t="str">
        <f t="shared" si="240"/>
        <v>VEN</v>
      </c>
      <c r="U960" t="s">
        <v>440</v>
      </c>
      <c r="V960" s="33">
        <f t="shared" si="241"/>
        <v>834.34</v>
      </c>
      <c r="W960">
        <f t="shared" si="242"/>
        <v>100</v>
      </c>
      <c r="X960" s="33">
        <f t="shared" si="243"/>
        <v>666.31000000000006</v>
      </c>
      <c r="Y960" s="33">
        <f t="shared" si="244"/>
        <v>168.03</v>
      </c>
      <c r="Z960" s="45">
        <f t="shared" si="245"/>
        <v>0.40975532756430239</v>
      </c>
      <c r="AA960" s="33">
        <f t="shared" si="246"/>
        <v>341.87526000000008</v>
      </c>
      <c r="AB960" s="45">
        <f t="shared" si="247"/>
        <v>0.51308739175458873</v>
      </c>
      <c r="AC960" s="33">
        <f>IFERROR($X960/VLOOKUP(CONCATENATE("USD",C960),[1]GEINDICE!AR$1:AS$65536,2,0),"")</f>
        <v>123.7574294205052</v>
      </c>
      <c r="AD960" s="33">
        <f>IFERROR($AA960/VLOOKUP(CONCATENATE("USD",C960),[1]GEINDICE!AR$1:AS$65536,2,0),"")</f>
        <v>63.498376671619624</v>
      </c>
      <c r="AE960" s="33">
        <f>IFERROR($X960/VLOOKUP(CONCATENATE("EUR",C960),[1]GEINDICE!AR$1:AS$65536,2,0),"")</f>
        <v>106.56867762779093</v>
      </c>
      <c r="AF960" s="33">
        <f>IFERROR($AA960/VLOOKUP(CONCATENATE("EUR",C960),[1]GEINDICE!AR$1:AS$65536,2,0),"")</f>
        <v>54.679044846778844</v>
      </c>
      <c r="AG960" s="48" t="str">
        <f>VLOOKUP(E960,[1]Apresentação!AW$1:AX$65536,2,0)</f>
        <v xml:space="preserve">                    2 - LEATHER AUXILIARIES</v>
      </c>
      <c r="AH960" s="48" t="str">
        <f t="shared" si="248"/>
        <v xml:space="preserve">         5204000039 - NOVALTAN JD BR</v>
      </c>
      <c r="AI960" s="49" t="str">
        <f t="shared" si="249"/>
        <v xml:space="preserve">     L00506 - CURTUME BAGE LTDA</v>
      </c>
      <c r="AJ960" t="str">
        <f t="shared" si="250"/>
        <v xml:space="preserve">     90 - SALES</v>
      </c>
      <c r="AK960" t="str">
        <f t="shared" si="251"/>
        <v/>
      </c>
      <c r="AL960">
        <f t="shared" si="252"/>
        <v>10</v>
      </c>
      <c r="AM960" t="str">
        <f t="shared" si="253"/>
        <v>2025 10</v>
      </c>
      <c r="AN960" t="str">
        <f t="shared" si="254"/>
        <v xml:space="preserve">CURTUME </v>
      </c>
    </row>
    <row r="961" spans="1:40" x14ac:dyDescent="0.35">
      <c r="A961">
        <v>82475</v>
      </c>
      <c r="B961" t="s">
        <v>274</v>
      </c>
      <c r="C961" s="31">
        <v>45798</v>
      </c>
      <c r="D961" t="s">
        <v>373</v>
      </c>
      <c r="E961" t="s">
        <v>374</v>
      </c>
      <c r="F961" t="s">
        <v>420</v>
      </c>
      <c r="G961" t="s">
        <v>421</v>
      </c>
      <c r="H961" t="s">
        <v>706</v>
      </c>
      <c r="I961" t="s">
        <v>707</v>
      </c>
      <c r="J961">
        <v>100</v>
      </c>
      <c r="K961">
        <v>876.03</v>
      </c>
      <c r="L961">
        <v>302.14337999999998</v>
      </c>
      <c r="M961">
        <v>176.44</v>
      </c>
      <c r="N961">
        <v>8.7602899999999995</v>
      </c>
      <c r="O961" s="32">
        <f t="shared" si="238"/>
        <v>699.58999999999992</v>
      </c>
      <c r="P961" s="32">
        <f t="shared" si="239"/>
        <v>397.44661999999994</v>
      </c>
      <c r="Q961">
        <v>739181</v>
      </c>
      <c r="R961" t="s">
        <v>439</v>
      </c>
      <c r="S961" t="s">
        <v>439</v>
      </c>
      <c r="T961" t="str">
        <f t="shared" si="240"/>
        <v>VEN</v>
      </c>
      <c r="U961" t="s">
        <v>440</v>
      </c>
      <c r="V961" s="33">
        <f t="shared" si="241"/>
        <v>876.03</v>
      </c>
      <c r="W961">
        <f t="shared" si="242"/>
        <v>100</v>
      </c>
      <c r="X961" s="33">
        <f t="shared" si="243"/>
        <v>699.58999999999992</v>
      </c>
      <c r="Y961" s="33">
        <f t="shared" si="244"/>
        <v>176.44</v>
      </c>
      <c r="Z961" s="45">
        <f t="shared" si="245"/>
        <v>0.43086038149378442</v>
      </c>
      <c r="AA961" s="33">
        <f t="shared" si="246"/>
        <v>377.44661999999994</v>
      </c>
      <c r="AB961" s="45">
        <f t="shared" si="247"/>
        <v>0.53952546491516462</v>
      </c>
      <c r="AC961" s="33">
        <f>IFERROR($X961/VLOOKUP(CONCATENATE("USD",C961),[1]GEINDICE!AR$1:AS$65536,2,0),"")</f>
        <v>123.66583585229178</v>
      </c>
      <c r="AD961" s="33">
        <f>IFERROR($AA961/VLOOKUP(CONCATENATE("USD",C961),[1]GEINDICE!AR$1:AS$65536,2,0),"")</f>
        <v>66.720867582330143</v>
      </c>
      <c r="AE961" s="33">
        <f>IFERROR($X961/VLOOKUP(CONCATENATE("EUR",C961),[1]GEINDICE!AR$1:AS$65536,2,0),"")</f>
        <v>109.02474753771348</v>
      </c>
      <c r="AF961" s="33">
        <f>IFERROR($AA961/VLOOKUP(CONCATENATE("EUR",C961),[1]GEINDICE!AR$1:AS$65536,2,0),"")</f>
        <v>58.821627602543309</v>
      </c>
      <c r="AG961" s="48" t="str">
        <f>VLOOKUP(E961,[1]Apresentação!AW$1:AX$65536,2,0)</f>
        <v xml:space="preserve">                    2 - LEATHER AUXILIARIES</v>
      </c>
      <c r="AH961" s="48" t="str">
        <f t="shared" si="248"/>
        <v xml:space="preserve">         5204000039 - NOVALTAN JD BR</v>
      </c>
      <c r="AI961" s="49" t="str">
        <f t="shared" si="249"/>
        <v xml:space="preserve">     L00506 - CURTUME BAGE LTDA</v>
      </c>
      <c r="AJ961" t="str">
        <f t="shared" si="250"/>
        <v xml:space="preserve">     90 - SALES</v>
      </c>
      <c r="AK961" t="str">
        <f t="shared" si="251"/>
        <v/>
      </c>
      <c r="AL961">
        <f t="shared" si="252"/>
        <v>5</v>
      </c>
      <c r="AM961" t="str">
        <f t="shared" si="253"/>
        <v>2025 5</v>
      </c>
      <c r="AN961" t="str">
        <f t="shared" si="254"/>
        <v xml:space="preserve">CURTUME </v>
      </c>
    </row>
    <row r="962" spans="1:40" x14ac:dyDescent="0.35">
      <c r="A962">
        <v>83811</v>
      </c>
      <c r="B962" t="s">
        <v>274</v>
      </c>
      <c r="C962" s="31">
        <v>45909</v>
      </c>
      <c r="D962" t="s">
        <v>373</v>
      </c>
      <c r="E962" t="s">
        <v>374</v>
      </c>
      <c r="F962" t="s">
        <v>420</v>
      </c>
      <c r="G962" t="s">
        <v>421</v>
      </c>
      <c r="H962" t="s">
        <v>706</v>
      </c>
      <c r="I962" t="s">
        <v>707</v>
      </c>
      <c r="J962">
        <v>150</v>
      </c>
      <c r="K962">
        <v>1260.33</v>
      </c>
      <c r="L962">
        <v>470.72354999999999</v>
      </c>
      <c r="M962">
        <v>253.83</v>
      </c>
      <c r="N962">
        <v>8.4022299999999994</v>
      </c>
      <c r="O962" s="32">
        <f t="shared" si="238"/>
        <v>1006.4999999999999</v>
      </c>
      <c r="P962" s="32">
        <f t="shared" si="239"/>
        <v>535.77644999999984</v>
      </c>
      <c r="Q962">
        <v>761018</v>
      </c>
      <c r="R962" t="s">
        <v>439</v>
      </c>
      <c r="S962" t="s">
        <v>439</v>
      </c>
      <c r="T962" t="str">
        <f t="shared" si="240"/>
        <v>VEN</v>
      </c>
      <c r="U962" t="s">
        <v>313</v>
      </c>
      <c r="V962" s="33">
        <f t="shared" si="241"/>
        <v>1260.33</v>
      </c>
      <c r="W962">
        <f t="shared" si="242"/>
        <v>150</v>
      </c>
      <c r="X962" s="33">
        <f t="shared" si="243"/>
        <v>1006.4999999999999</v>
      </c>
      <c r="Y962" s="33">
        <f t="shared" si="244"/>
        <v>253.83</v>
      </c>
      <c r="Z962" s="45">
        <f t="shared" si="245"/>
        <v>0.40130477732022557</v>
      </c>
      <c r="AA962" s="33">
        <f t="shared" si="246"/>
        <v>505.77644999999984</v>
      </c>
      <c r="AB962" s="45">
        <f t="shared" si="247"/>
        <v>0.50251013412816681</v>
      </c>
      <c r="AC962" s="33">
        <f>IFERROR($X962/VLOOKUP(CONCATENATE("USD",C962),[1]GEINDICE!AR$1:AS$65536,2,0),"")</f>
        <v>185.43424591915689</v>
      </c>
      <c r="AD962" s="33">
        <f>IFERROR($AA962/VLOOKUP(CONCATENATE("USD",C962),[1]GEINDICE!AR$1:AS$65536,2,0),"")</f>
        <v>93.182587788790997</v>
      </c>
      <c r="AE962" s="33">
        <f>IFERROR($X962/VLOOKUP(CONCATENATE("EUR",C962),[1]GEINDICE!AR$1:AS$65536,2,0),"")</f>
        <v>158.18010372465815</v>
      </c>
      <c r="AF962" s="33">
        <f>IFERROR($AA962/VLOOKUP(CONCATENATE("EUR",C962),[1]GEINDICE!AR$1:AS$65536,2,0),"")</f>
        <v>79.487105139085301</v>
      </c>
      <c r="AG962" s="48" t="str">
        <f>VLOOKUP(E962,[1]Apresentação!AW$1:AX$65536,2,0)</f>
        <v xml:space="preserve">                    2 - LEATHER AUXILIARIES</v>
      </c>
      <c r="AH962" s="48" t="str">
        <f t="shared" si="248"/>
        <v xml:space="preserve">         5204000039 - NOVALTAN JD BR</v>
      </c>
      <c r="AI962" s="49" t="str">
        <f t="shared" si="249"/>
        <v xml:space="preserve">     L00506 - CURTUME BAGE LTDA</v>
      </c>
      <c r="AJ962" t="str">
        <f t="shared" si="250"/>
        <v xml:space="preserve">     90 - SALES</v>
      </c>
      <c r="AK962" t="str">
        <f t="shared" si="251"/>
        <v/>
      </c>
      <c r="AL962">
        <f t="shared" si="252"/>
        <v>9</v>
      </c>
      <c r="AM962" t="str">
        <f t="shared" si="253"/>
        <v>2025 9</v>
      </c>
      <c r="AN962" t="str">
        <f t="shared" si="254"/>
        <v xml:space="preserve">CURTUME </v>
      </c>
    </row>
    <row r="963" spans="1:40" x14ac:dyDescent="0.35">
      <c r="A963">
        <v>83133</v>
      </c>
      <c r="B963" t="s">
        <v>274</v>
      </c>
      <c r="C963" s="31">
        <v>45854</v>
      </c>
      <c r="D963" t="s">
        <v>373</v>
      </c>
      <c r="E963" t="s">
        <v>374</v>
      </c>
      <c r="F963" t="s">
        <v>420</v>
      </c>
      <c r="G963" t="s">
        <v>421</v>
      </c>
      <c r="H963" t="s">
        <v>706</v>
      </c>
      <c r="I963" t="s">
        <v>707</v>
      </c>
      <c r="J963">
        <v>150</v>
      </c>
      <c r="K963">
        <v>1290.92</v>
      </c>
      <c r="L963">
        <v>467.96136999999999</v>
      </c>
      <c r="M963">
        <v>259.99</v>
      </c>
      <c r="N963">
        <v>8.6061099999999993</v>
      </c>
      <c r="O963" s="32">
        <f t="shared" si="238"/>
        <v>1030.93</v>
      </c>
      <c r="P963" s="32">
        <f t="shared" si="239"/>
        <v>562.96863000000008</v>
      </c>
      <c r="Q963">
        <v>743985</v>
      </c>
      <c r="R963" t="s">
        <v>439</v>
      </c>
      <c r="S963" t="s">
        <v>439</v>
      </c>
      <c r="T963" t="str">
        <f t="shared" si="240"/>
        <v>VEN</v>
      </c>
      <c r="U963" t="s">
        <v>440</v>
      </c>
      <c r="V963" s="33">
        <f t="shared" si="241"/>
        <v>1290.92</v>
      </c>
      <c r="W963">
        <f t="shared" si="242"/>
        <v>150</v>
      </c>
      <c r="X963" s="33">
        <f t="shared" si="243"/>
        <v>1030.93</v>
      </c>
      <c r="Y963" s="33">
        <f t="shared" si="244"/>
        <v>259.99</v>
      </c>
      <c r="Z963" s="45">
        <f t="shared" si="245"/>
        <v>0.41285953428562577</v>
      </c>
      <c r="AA963" s="33">
        <f t="shared" si="246"/>
        <v>532.96863000000008</v>
      </c>
      <c r="AB963" s="45">
        <f t="shared" si="247"/>
        <v>0.51697848544518066</v>
      </c>
      <c r="AC963" s="33">
        <f>IFERROR($X963/VLOOKUP(CONCATENATE("USD",C963),[1]GEINDICE!AR$1:AS$65536,2,0),"")</f>
        <v>185.01310075015255</v>
      </c>
      <c r="AD963" s="33">
        <f>IFERROR($AA963/VLOOKUP(CONCATENATE("USD",C963),[1]GEINDICE!AR$1:AS$65536,2,0),"")</f>
        <v>95.647792613330466</v>
      </c>
      <c r="AE963" s="33">
        <f>IFERROR($X963/VLOOKUP(CONCATENATE("EUR",C963),[1]GEINDICE!AR$1:AS$65536,2,0),"")</f>
        <v>159.10886810507148</v>
      </c>
      <c r="AF963" s="33">
        <f>IFERROR($AA963/VLOOKUP(CONCATENATE("EUR",C963),[1]GEINDICE!AR$1:AS$65536,2,0),"")</f>
        <v>82.255861653856854</v>
      </c>
      <c r="AG963" s="48" t="str">
        <f>VLOOKUP(E963,[1]Apresentação!AW$1:AX$65536,2,0)</f>
        <v xml:space="preserve">                    2 - LEATHER AUXILIARIES</v>
      </c>
      <c r="AH963" s="48" t="str">
        <f t="shared" si="248"/>
        <v xml:space="preserve">         5204000039 - NOVALTAN JD BR</v>
      </c>
      <c r="AI963" s="49" t="str">
        <f t="shared" si="249"/>
        <v xml:space="preserve">     L00506 - CURTUME BAGE LTDA</v>
      </c>
      <c r="AJ963" t="str">
        <f t="shared" si="250"/>
        <v xml:space="preserve">     90 - SALES</v>
      </c>
      <c r="AK963" t="str">
        <f t="shared" si="251"/>
        <v/>
      </c>
      <c r="AL963">
        <f t="shared" si="252"/>
        <v>7</v>
      </c>
      <c r="AM963" t="str">
        <f t="shared" si="253"/>
        <v>2025 7</v>
      </c>
      <c r="AN963" t="str">
        <f t="shared" si="254"/>
        <v xml:space="preserve">CURTUME </v>
      </c>
    </row>
    <row r="964" spans="1:40" x14ac:dyDescent="0.35">
      <c r="A964">
        <v>84309</v>
      </c>
      <c r="B964" t="s">
        <v>274</v>
      </c>
      <c r="C964" s="31">
        <v>45952</v>
      </c>
      <c r="D964" t="s">
        <v>373</v>
      </c>
      <c r="E964" t="s">
        <v>374</v>
      </c>
      <c r="F964" t="s">
        <v>420</v>
      </c>
      <c r="G964" t="s">
        <v>421</v>
      </c>
      <c r="H964" t="s">
        <v>706</v>
      </c>
      <c r="I964" t="s">
        <v>707</v>
      </c>
      <c r="J964">
        <v>25</v>
      </c>
      <c r="K964">
        <v>208.09</v>
      </c>
      <c r="L964">
        <v>76.108680000000007</v>
      </c>
      <c r="M964">
        <v>41.91</v>
      </c>
      <c r="N964">
        <v>8.3237500000000004</v>
      </c>
      <c r="O964" s="32">
        <f t="shared" ref="O964:O1027" si="255">$K964-$Y964</f>
        <v>166.18</v>
      </c>
      <c r="P964" s="32">
        <f t="shared" ref="P964:P1027" si="256">($O964-$L964)</f>
        <v>90.07132</v>
      </c>
      <c r="Q964">
        <v>764872</v>
      </c>
      <c r="R964" t="s">
        <v>439</v>
      </c>
      <c r="S964" t="s">
        <v>439</v>
      </c>
      <c r="T964" t="str">
        <f t="shared" ref="T964:T1027" si="257">MID($U964,1,3)</f>
        <v>VEN</v>
      </c>
      <c r="U964" t="s">
        <v>440</v>
      </c>
      <c r="V964" s="33">
        <f t="shared" ref="V964:V1027" si="258">IF($T964="DEV",-$K964,$K964)</f>
        <v>208.09</v>
      </c>
      <c r="W964">
        <f t="shared" ref="W964:W1027" si="259">IF($T964="DEV",-$J964,$J964)</f>
        <v>25</v>
      </c>
      <c r="X964" s="33">
        <f t="shared" ref="X964:X1027" si="260">$V964-$Y964</f>
        <v>166.18</v>
      </c>
      <c r="Y964" s="33">
        <f t="shared" ref="Y964:Y1027" si="261">IF(A964=59876,M964,IF(A964=59868,M964,IF(R964="6111",((K964*0.12)+M964),IF(T964="DEV",-M964,M964))))</f>
        <v>41.91</v>
      </c>
      <c r="Z964" s="45">
        <f t="shared" ref="Z964:Z1027" si="262">IFERROR($AA964/$V964,0)</f>
        <v>0.40881983757028206</v>
      </c>
      <c r="AA964" s="33">
        <f t="shared" ref="AA964:AA1027" si="263">IF(VLOOKUP(AL964,AR:AS,2,0)="sim",IF($T964="DEV",($X964-$L964),$P964)-(0.2*W964),IF(VLOOKUP(AL964,AR:AS,2,0)="OK",IF($T964="DEV",($X964-$L964),$P964)-(0.2*W964),IF($T964="DEV",($X964-$L964),$P964)))</f>
        <v>85.07132</v>
      </c>
      <c r="AB964" s="45">
        <f t="shared" ref="AB964:AB1027" si="264">IFERROR($AA964/$X964,0)</f>
        <v>0.51192273438440239</v>
      </c>
      <c r="AC964" s="33">
        <f>IFERROR($X964/VLOOKUP(CONCATENATE("USD",C964),[1]GEINDICE!AR$1:AS$65536,2,0),"")</f>
        <v>30.832312887305651</v>
      </c>
      <c r="AD964" s="33">
        <f>IFERROR($AA964/VLOOKUP(CONCATENATE("USD",C964),[1]GEINDICE!AR$1:AS$65536,2,0),"")</f>
        <v>15.78376192066496</v>
      </c>
      <c r="AE964" s="33">
        <f>IFERROR($X964/VLOOKUP(CONCATENATE("EUR",C964),[1]GEINDICE!AR$1:AS$65536,2,0),"")</f>
        <v>26.552264084619562</v>
      </c>
      <c r="AF964" s="33">
        <f>IFERROR($AA964/VLOOKUP(CONCATENATE("EUR",C964),[1]GEINDICE!AR$1:AS$65536,2,0),"")</f>
        <v>13.592707634295209</v>
      </c>
      <c r="AG964" s="48" t="str">
        <f>VLOOKUP(E964,[1]Apresentação!AW$1:AX$65536,2,0)</f>
        <v xml:space="preserve">                    2 - LEATHER AUXILIARIES</v>
      </c>
      <c r="AH964" s="48" t="str">
        <f t="shared" ref="AH964:AH1027" si="265">CONCATENATE("         ",H964," - ",I964)</f>
        <v xml:space="preserve">         5204000039 - NOVALTAN JD BR</v>
      </c>
      <c r="AI964" s="49" t="str">
        <f t="shared" ref="AI964:AI1027" si="266">CONCATENATE("     ",F964," - ",G964)</f>
        <v xml:space="preserve">     L00506 - CURTUME BAGE LTDA</v>
      </c>
      <c r="AJ964" t="str">
        <f t="shared" ref="AJ964:AJ1027" si="267">IF(RIGHT(I964,2)="BR","     90 - SALES","     93 - RESALES")</f>
        <v xml:space="preserve">     90 - SALES</v>
      </c>
      <c r="AK964" t="str">
        <f t="shared" ref="AK964:AK1027" si="268">IF(R964="3201","EXP",IF(R964="7101","EXP",""))</f>
        <v/>
      </c>
      <c r="AL964">
        <f t="shared" ref="AL964:AL1027" si="269">VLOOKUP(MONTH(C964),AQ:AR,2,0)</f>
        <v>10</v>
      </c>
      <c r="AM964" t="str">
        <f t="shared" ref="AM964:AM1027" si="270">CONCATENATE(YEAR(C964)," ",MONTH(C964))</f>
        <v>2025 10</v>
      </c>
      <c r="AN964" t="str">
        <f t="shared" ref="AN964:AN1027" si="271">MID(G964,1,SEARCH(" ",G964,1))</f>
        <v xml:space="preserve">CURTUME </v>
      </c>
    </row>
    <row r="965" spans="1:40" x14ac:dyDescent="0.35">
      <c r="A965">
        <v>84409</v>
      </c>
      <c r="B965" t="s">
        <v>274</v>
      </c>
      <c r="C965" s="31">
        <v>45959</v>
      </c>
      <c r="D965" t="s">
        <v>373</v>
      </c>
      <c r="E965" t="s">
        <v>374</v>
      </c>
      <c r="F965" t="s">
        <v>420</v>
      </c>
      <c r="G965" t="s">
        <v>421</v>
      </c>
      <c r="H965" t="s">
        <v>706</v>
      </c>
      <c r="I965" t="s">
        <v>707</v>
      </c>
      <c r="J965">
        <v>50</v>
      </c>
      <c r="K965">
        <v>415.98</v>
      </c>
      <c r="L965">
        <v>152.21588</v>
      </c>
      <c r="M965">
        <v>83.78</v>
      </c>
      <c r="N965">
        <v>8.3195699999999988</v>
      </c>
      <c r="O965" s="32">
        <f t="shared" si="255"/>
        <v>332.20000000000005</v>
      </c>
      <c r="P965" s="32">
        <f t="shared" si="256"/>
        <v>179.98412000000005</v>
      </c>
      <c r="Q965">
        <v>765520</v>
      </c>
      <c r="R965" t="s">
        <v>439</v>
      </c>
      <c r="S965" t="s">
        <v>439</v>
      </c>
      <c r="T965" t="str">
        <f t="shared" si="257"/>
        <v>VEN</v>
      </c>
      <c r="U965" t="s">
        <v>440</v>
      </c>
      <c r="V965" s="33">
        <f t="shared" si="258"/>
        <v>415.98</v>
      </c>
      <c r="W965">
        <f t="shared" si="259"/>
        <v>50</v>
      </c>
      <c r="X965" s="33">
        <f t="shared" si="260"/>
        <v>332.20000000000005</v>
      </c>
      <c r="Y965" s="33">
        <f t="shared" si="261"/>
        <v>83.78</v>
      </c>
      <c r="Z965" s="45">
        <f t="shared" si="262"/>
        <v>0.40863531900572153</v>
      </c>
      <c r="AA965" s="33">
        <f t="shared" si="263"/>
        <v>169.98412000000005</v>
      </c>
      <c r="AB965" s="45">
        <f t="shared" si="264"/>
        <v>0.51169211318482843</v>
      </c>
      <c r="AC965" s="33">
        <f>IFERROR($X965/VLOOKUP(CONCATENATE("USD",C965),[1]GEINDICE!AR$1:AS$65536,2,0),"")</f>
        <v>62.191103789126856</v>
      </c>
      <c r="AD965" s="33">
        <f>IFERROR($AA965/VLOOKUP(CONCATENATE("USD",C965),[1]GEINDICE!AR$1:AS$65536,2,0),"")</f>
        <v>31.822697319155314</v>
      </c>
      <c r="AE965" s="33">
        <f>IFERROR($X965/VLOOKUP(CONCATENATE("EUR",C965),[1]GEINDICE!AR$1:AS$65536,2,0),"")</f>
        <v>53.319209039548028</v>
      </c>
      <c r="AF965" s="33">
        <f>IFERROR($AA965/VLOOKUP(CONCATENATE("EUR",C965),[1]GEINDICE!AR$1:AS$65536,2,0),"")</f>
        <v>27.283018746789939</v>
      </c>
      <c r="AG965" s="48" t="str">
        <f>VLOOKUP(E965,[1]Apresentação!AW$1:AX$65536,2,0)</f>
        <v xml:space="preserve">                    2 - LEATHER AUXILIARIES</v>
      </c>
      <c r="AH965" s="48" t="str">
        <f t="shared" si="265"/>
        <v xml:space="preserve">         5204000039 - NOVALTAN JD BR</v>
      </c>
      <c r="AI965" s="49" t="str">
        <f t="shared" si="266"/>
        <v xml:space="preserve">     L00506 - CURTUME BAGE LTDA</v>
      </c>
      <c r="AJ965" t="str">
        <f t="shared" si="267"/>
        <v xml:space="preserve">     90 - SALES</v>
      </c>
      <c r="AK965" t="str">
        <f t="shared" si="268"/>
        <v/>
      </c>
      <c r="AL965">
        <f t="shared" si="269"/>
        <v>10</v>
      </c>
      <c r="AM965" t="str">
        <f t="shared" si="270"/>
        <v>2025 10</v>
      </c>
      <c r="AN965" t="str">
        <f t="shared" si="271"/>
        <v xml:space="preserve">CURTUME </v>
      </c>
    </row>
    <row r="966" spans="1:40" x14ac:dyDescent="0.35">
      <c r="A966">
        <v>82807</v>
      </c>
      <c r="B966" t="s">
        <v>274</v>
      </c>
      <c r="C966" s="31">
        <v>45825</v>
      </c>
      <c r="D966" t="s">
        <v>373</v>
      </c>
      <c r="E966" t="s">
        <v>374</v>
      </c>
      <c r="F966" t="s">
        <v>420</v>
      </c>
      <c r="G966" t="s">
        <v>421</v>
      </c>
      <c r="H966" t="s">
        <v>706</v>
      </c>
      <c r="I966" t="s">
        <v>707</v>
      </c>
      <c r="J966">
        <v>50</v>
      </c>
      <c r="K966">
        <v>430.75</v>
      </c>
      <c r="L966">
        <v>151.07168999999999</v>
      </c>
      <c r="M966">
        <v>86.75</v>
      </c>
      <c r="N966">
        <v>8.6150000000000002</v>
      </c>
      <c r="O966" s="32">
        <f t="shared" si="255"/>
        <v>344</v>
      </c>
      <c r="P966" s="32">
        <f t="shared" si="256"/>
        <v>192.92831000000001</v>
      </c>
      <c r="Q966">
        <v>741590</v>
      </c>
      <c r="R966" t="s">
        <v>439</v>
      </c>
      <c r="S966" t="s">
        <v>439</v>
      </c>
      <c r="T966" t="str">
        <f t="shared" si="257"/>
        <v>VEN</v>
      </c>
      <c r="U966" t="s">
        <v>440</v>
      </c>
      <c r="V966" s="33">
        <f t="shared" si="258"/>
        <v>430.75</v>
      </c>
      <c r="W966">
        <f t="shared" si="259"/>
        <v>50</v>
      </c>
      <c r="X966" s="33">
        <f t="shared" si="260"/>
        <v>344</v>
      </c>
      <c r="Y966" s="33">
        <f t="shared" si="261"/>
        <v>86.75</v>
      </c>
      <c r="Z966" s="45">
        <f t="shared" si="262"/>
        <v>0.42467396401625074</v>
      </c>
      <c r="AA966" s="33">
        <f t="shared" si="263"/>
        <v>182.92831000000001</v>
      </c>
      <c r="AB966" s="45">
        <f t="shared" si="264"/>
        <v>0.53176834302325582</v>
      </c>
      <c r="AC966" s="33">
        <f>IFERROR($X966/VLOOKUP(CONCATENATE("USD",C966),[1]GEINDICE!AR$1:AS$65536,2,0),"")</f>
        <v>62.804666532780743</v>
      </c>
      <c r="AD966" s="33">
        <f>IFERROR($AA966/VLOOKUP(CONCATENATE("USD",C966),[1]GEINDICE!AR$1:AS$65536,2,0),"")</f>
        <v>33.397533456264945</v>
      </c>
      <c r="AE966" s="33">
        <f>IFERROR($X966/VLOOKUP(CONCATENATE("EUR",C966),[1]GEINDICE!AR$1:AS$65536,2,0),"")</f>
        <v>54.446748231272061</v>
      </c>
      <c r="AF966" s="33">
        <f>IFERROR($AA966/VLOOKUP(CONCATENATE("EUR",C966),[1]GEINDICE!AR$1:AS$65536,2,0),"")</f>
        <v>28.953057089947929</v>
      </c>
      <c r="AG966" s="48" t="str">
        <f>VLOOKUP(E966,[1]Apresentação!AW$1:AX$65536,2,0)</f>
        <v xml:space="preserve">                    2 - LEATHER AUXILIARIES</v>
      </c>
      <c r="AH966" s="48" t="str">
        <f t="shared" si="265"/>
        <v xml:space="preserve">         5204000039 - NOVALTAN JD BR</v>
      </c>
      <c r="AI966" s="49" t="str">
        <f t="shared" si="266"/>
        <v xml:space="preserve">     L00506 - CURTUME BAGE LTDA</v>
      </c>
      <c r="AJ966" t="str">
        <f t="shared" si="267"/>
        <v xml:space="preserve">     90 - SALES</v>
      </c>
      <c r="AK966" t="str">
        <f t="shared" si="268"/>
        <v/>
      </c>
      <c r="AL966">
        <f t="shared" si="269"/>
        <v>6</v>
      </c>
      <c r="AM966" t="str">
        <f t="shared" si="270"/>
        <v>2025 6</v>
      </c>
      <c r="AN966" t="str">
        <f t="shared" si="271"/>
        <v xml:space="preserve">CURTUME </v>
      </c>
    </row>
    <row r="967" spans="1:40" x14ac:dyDescent="0.35">
      <c r="A967">
        <v>83666</v>
      </c>
      <c r="B967" t="s">
        <v>274</v>
      </c>
      <c r="C967" s="31">
        <v>45896</v>
      </c>
      <c r="D967" t="s">
        <v>373</v>
      </c>
      <c r="E967" t="s">
        <v>374</v>
      </c>
      <c r="F967" t="s">
        <v>420</v>
      </c>
      <c r="G967" t="s">
        <v>421</v>
      </c>
      <c r="H967" t="s">
        <v>706</v>
      </c>
      <c r="I967" t="s">
        <v>707</v>
      </c>
      <c r="J967">
        <v>75</v>
      </c>
      <c r="K967">
        <v>628.96</v>
      </c>
      <c r="L967">
        <v>235.36176</v>
      </c>
      <c r="M967">
        <v>126.67</v>
      </c>
      <c r="N967">
        <v>8.3861399999999993</v>
      </c>
      <c r="O967" s="32">
        <f t="shared" si="255"/>
        <v>502.29</v>
      </c>
      <c r="P967" s="32">
        <f t="shared" si="256"/>
        <v>266.92824000000002</v>
      </c>
      <c r="Q967">
        <v>759912</v>
      </c>
      <c r="R967" t="s">
        <v>439</v>
      </c>
      <c r="S967" t="s">
        <v>439</v>
      </c>
      <c r="T967" t="str">
        <f t="shared" si="257"/>
        <v>VEN</v>
      </c>
      <c r="U967" t="s">
        <v>440</v>
      </c>
      <c r="V967" s="33">
        <f t="shared" si="258"/>
        <v>628.96</v>
      </c>
      <c r="W967">
        <f t="shared" si="259"/>
        <v>75</v>
      </c>
      <c r="X967" s="33">
        <f t="shared" si="260"/>
        <v>502.29</v>
      </c>
      <c r="Y967" s="33">
        <f t="shared" si="261"/>
        <v>126.67</v>
      </c>
      <c r="Z967" s="45">
        <f t="shared" si="262"/>
        <v>0.4005473162045281</v>
      </c>
      <c r="AA967" s="33">
        <f t="shared" si="263"/>
        <v>251.92824000000002</v>
      </c>
      <c r="AB967" s="45">
        <f t="shared" si="264"/>
        <v>0.50155933823090249</v>
      </c>
      <c r="AC967" s="33">
        <f>IFERROR($X967/VLOOKUP(CONCATENATE("USD",C967),[1]GEINDICE!AR$1:AS$65536,2,0),"")</f>
        <v>92.285220842213562</v>
      </c>
      <c r="AD967" s="33">
        <f>IFERROR($AA967/VLOOKUP(CONCATENATE("USD",C967),[1]GEINDICE!AR$1:AS$65536,2,0),"")</f>
        <v>46.286514294113324</v>
      </c>
      <c r="AE967" s="33">
        <f>IFERROR($X967/VLOOKUP(CONCATENATE("EUR",C967),[1]GEINDICE!AR$1:AS$65536,2,0),"")</f>
        <v>79.481296284574967</v>
      </c>
      <c r="AF967" s="33">
        <f>IFERROR($AA967/VLOOKUP(CONCATENATE("EUR",C967),[1]GEINDICE!AR$1:AS$65536,2,0),"")</f>
        <v>39.864586366225709</v>
      </c>
      <c r="AG967" s="48" t="str">
        <f>VLOOKUP(E967,[1]Apresentação!AW$1:AX$65536,2,0)</f>
        <v xml:space="preserve">                    2 - LEATHER AUXILIARIES</v>
      </c>
      <c r="AH967" s="48" t="str">
        <f t="shared" si="265"/>
        <v xml:space="preserve">         5204000039 - NOVALTAN JD BR</v>
      </c>
      <c r="AI967" s="49" t="str">
        <f t="shared" si="266"/>
        <v xml:space="preserve">     L00506 - CURTUME BAGE LTDA</v>
      </c>
      <c r="AJ967" t="str">
        <f t="shared" si="267"/>
        <v xml:space="preserve">     90 - SALES</v>
      </c>
      <c r="AK967" t="str">
        <f t="shared" si="268"/>
        <v/>
      </c>
      <c r="AL967">
        <f t="shared" si="269"/>
        <v>8</v>
      </c>
      <c r="AM967" t="str">
        <f t="shared" si="270"/>
        <v>2025 8</v>
      </c>
      <c r="AN967" t="str">
        <f t="shared" si="271"/>
        <v xml:space="preserve">CURTUME </v>
      </c>
    </row>
    <row r="968" spans="1:40" x14ac:dyDescent="0.35">
      <c r="A968">
        <v>83564</v>
      </c>
      <c r="B968" t="s">
        <v>274</v>
      </c>
      <c r="C968" s="31">
        <v>45889</v>
      </c>
      <c r="D968" t="s">
        <v>373</v>
      </c>
      <c r="E968" t="s">
        <v>374</v>
      </c>
      <c r="F968" t="s">
        <v>420</v>
      </c>
      <c r="G968" t="s">
        <v>421</v>
      </c>
      <c r="H968" t="s">
        <v>706</v>
      </c>
      <c r="I968" t="s">
        <v>707</v>
      </c>
      <c r="J968">
        <v>50</v>
      </c>
      <c r="K968">
        <v>419.16</v>
      </c>
      <c r="L968">
        <v>156.90783999999999</v>
      </c>
      <c r="M968">
        <v>84.42</v>
      </c>
      <c r="N968">
        <v>8.383189999999999</v>
      </c>
      <c r="O968" s="32">
        <f t="shared" si="255"/>
        <v>334.74</v>
      </c>
      <c r="P968" s="32">
        <f t="shared" si="256"/>
        <v>177.83216000000002</v>
      </c>
      <c r="Q968">
        <v>758566</v>
      </c>
      <c r="R968" t="s">
        <v>439</v>
      </c>
      <c r="S968" t="s">
        <v>439</v>
      </c>
      <c r="T968" t="str">
        <f t="shared" si="257"/>
        <v>VEN</v>
      </c>
      <c r="U968" t="s">
        <v>440</v>
      </c>
      <c r="V968" s="33">
        <f t="shared" si="258"/>
        <v>419.16</v>
      </c>
      <c r="W968">
        <f t="shared" si="259"/>
        <v>50</v>
      </c>
      <c r="X968" s="33">
        <f t="shared" si="260"/>
        <v>334.74</v>
      </c>
      <c r="Y968" s="33">
        <f t="shared" si="261"/>
        <v>84.42</v>
      </c>
      <c r="Z968" s="45">
        <f t="shared" si="262"/>
        <v>0.40040118331901903</v>
      </c>
      <c r="AA968" s="33">
        <f t="shared" si="263"/>
        <v>167.83216000000002</v>
      </c>
      <c r="AB968" s="45">
        <f t="shared" si="264"/>
        <v>0.50138065364163231</v>
      </c>
      <c r="AC968" s="33">
        <f>IFERROR($X968/VLOOKUP(CONCATENATE("USD",C968),[1]GEINDICE!AR$1:AS$65536,2,0),"")</f>
        <v>61.166538756715276</v>
      </c>
      <c r="AD968" s="33">
        <f>IFERROR($AA968/VLOOKUP(CONCATENATE("USD",C968),[1]GEINDICE!AR$1:AS$65536,2,0),"")</f>
        <v>30.667719182838141</v>
      </c>
      <c r="AE968" s="33">
        <f>IFERROR($X968/VLOOKUP(CONCATENATE("EUR",C968),[1]GEINDICE!AR$1:AS$65536,2,0),"")</f>
        <v>52.508235294117647</v>
      </c>
      <c r="AF968" s="33">
        <f>IFERROR($AA968/VLOOKUP(CONCATENATE("EUR",C968),[1]GEINDICE!AR$1:AS$65536,2,0),"")</f>
        <v>26.326613333333334</v>
      </c>
      <c r="AG968" s="48" t="str">
        <f>VLOOKUP(E968,[1]Apresentação!AW$1:AX$65536,2,0)</f>
        <v xml:space="preserve">                    2 - LEATHER AUXILIARIES</v>
      </c>
      <c r="AH968" s="48" t="str">
        <f t="shared" si="265"/>
        <v xml:space="preserve">         5204000039 - NOVALTAN JD BR</v>
      </c>
      <c r="AI968" s="49" t="str">
        <f t="shared" si="266"/>
        <v xml:space="preserve">     L00506 - CURTUME BAGE LTDA</v>
      </c>
      <c r="AJ968" t="str">
        <f t="shared" si="267"/>
        <v xml:space="preserve">     90 - SALES</v>
      </c>
      <c r="AK968" t="str">
        <f t="shared" si="268"/>
        <v/>
      </c>
      <c r="AL968">
        <f t="shared" si="269"/>
        <v>8</v>
      </c>
      <c r="AM968" t="str">
        <f t="shared" si="270"/>
        <v>2025 8</v>
      </c>
      <c r="AN968" t="str">
        <f t="shared" si="271"/>
        <v xml:space="preserve">CURTUME </v>
      </c>
    </row>
    <row r="969" spans="1:40" x14ac:dyDescent="0.35">
      <c r="A969">
        <v>84511</v>
      </c>
      <c r="B969" t="s">
        <v>274</v>
      </c>
      <c r="C969" s="31">
        <v>45966</v>
      </c>
      <c r="D969" t="s">
        <v>373</v>
      </c>
      <c r="E969" t="s">
        <v>374</v>
      </c>
      <c r="F969" t="s">
        <v>420</v>
      </c>
      <c r="G969" t="s">
        <v>421</v>
      </c>
      <c r="H969" t="s">
        <v>706</v>
      </c>
      <c r="I969" t="s">
        <v>707</v>
      </c>
      <c r="J969">
        <v>200</v>
      </c>
      <c r="K969">
        <v>1656.51</v>
      </c>
      <c r="L969">
        <v>608.86352999999997</v>
      </c>
      <c r="M969">
        <v>333.63</v>
      </c>
      <c r="N969">
        <v>8.2825699999999998</v>
      </c>
      <c r="O969" s="32">
        <f t="shared" si="255"/>
        <v>1322.88</v>
      </c>
      <c r="P969" s="32">
        <f t="shared" si="256"/>
        <v>714.01647000000014</v>
      </c>
      <c r="Q969">
        <v>766282</v>
      </c>
      <c r="R969" t="s">
        <v>439</v>
      </c>
      <c r="S969" t="s">
        <v>439</v>
      </c>
      <c r="T969" t="str">
        <f t="shared" si="257"/>
        <v>VEN</v>
      </c>
      <c r="U969" t="s">
        <v>440</v>
      </c>
      <c r="V969" s="33">
        <f t="shared" si="258"/>
        <v>1656.51</v>
      </c>
      <c r="W969">
        <f t="shared" si="259"/>
        <v>200</v>
      </c>
      <c r="X969" s="33">
        <f t="shared" si="260"/>
        <v>1322.88</v>
      </c>
      <c r="Y969" s="33">
        <f t="shared" si="261"/>
        <v>333.63</v>
      </c>
      <c r="Z969" s="45">
        <f t="shared" si="262"/>
        <v>0.40688946640829221</v>
      </c>
      <c r="AA969" s="33">
        <f t="shared" si="263"/>
        <v>674.01647000000014</v>
      </c>
      <c r="AB969" s="45">
        <f t="shared" si="264"/>
        <v>0.50950688649008236</v>
      </c>
      <c r="AC969" s="33" t="str">
        <f>IFERROR($X969/VLOOKUP(CONCATENATE("USD",C969),[1]GEINDICE!AR$1:AS$65536,2,0),"")</f>
        <v/>
      </c>
      <c r="AD969" s="33" t="str">
        <f>IFERROR($AA969/VLOOKUP(CONCATENATE("USD",C969),[1]GEINDICE!AR$1:AS$65536,2,0),"")</f>
        <v/>
      </c>
      <c r="AE969" s="33" t="str">
        <f>IFERROR($X969/VLOOKUP(CONCATENATE("EUR",C969),[1]GEINDICE!AR$1:AS$65536,2,0),"")</f>
        <v/>
      </c>
      <c r="AF969" s="33" t="str">
        <f>IFERROR($AA969/VLOOKUP(CONCATENATE("EUR",C969),[1]GEINDICE!AR$1:AS$65536,2,0),"")</f>
        <v/>
      </c>
      <c r="AG969" s="48" t="str">
        <f>VLOOKUP(E969,[1]Apresentação!AW$1:AX$65536,2,0)</f>
        <v xml:space="preserve">                    2 - LEATHER AUXILIARIES</v>
      </c>
      <c r="AH969" s="48" t="str">
        <f t="shared" si="265"/>
        <v xml:space="preserve">         5204000039 - NOVALTAN JD BR</v>
      </c>
      <c r="AI969" s="49" t="str">
        <f t="shared" si="266"/>
        <v xml:space="preserve">     L00506 - CURTUME BAGE LTDA</v>
      </c>
      <c r="AJ969" t="str">
        <f t="shared" si="267"/>
        <v xml:space="preserve">     90 - SALES</v>
      </c>
      <c r="AK969" t="str">
        <f t="shared" si="268"/>
        <v/>
      </c>
      <c r="AL969">
        <f t="shared" si="269"/>
        <v>11</v>
      </c>
      <c r="AM969" t="str">
        <f t="shared" si="270"/>
        <v>2025 11</v>
      </c>
      <c r="AN969" t="str">
        <f t="shared" si="271"/>
        <v xml:space="preserve">CURTUME </v>
      </c>
    </row>
    <row r="970" spans="1:40" x14ac:dyDescent="0.35">
      <c r="A970">
        <v>84695</v>
      </c>
      <c r="B970" t="s">
        <v>274</v>
      </c>
      <c r="C970" s="31">
        <v>45979</v>
      </c>
      <c r="D970" t="s">
        <v>373</v>
      </c>
      <c r="E970" t="s">
        <v>374</v>
      </c>
      <c r="F970" t="s">
        <v>420</v>
      </c>
      <c r="G970" t="s">
        <v>421</v>
      </c>
      <c r="H970" t="s">
        <v>706</v>
      </c>
      <c r="I970" t="s">
        <v>707</v>
      </c>
      <c r="J970">
        <v>75</v>
      </c>
      <c r="K970">
        <v>616.58000000000004</v>
      </c>
      <c r="L970">
        <v>221.93841</v>
      </c>
      <c r="M970">
        <v>124.18</v>
      </c>
      <c r="N970">
        <v>8.2211199999999991</v>
      </c>
      <c r="O970" s="32">
        <f t="shared" si="255"/>
        <v>492.40000000000003</v>
      </c>
      <c r="P970" s="32">
        <f t="shared" si="256"/>
        <v>270.46159</v>
      </c>
      <c r="Q970">
        <v>767581</v>
      </c>
      <c r="R970" t="s">
        <v>439</v>
      </c>
      <c r="S970" t="s">
        <v>439</v>
      </c>
      <c r="T970" t="str">
        <f t="shared" si="257"/>
        <v>VEN</v>
      </c>
      <c r="U970" t="s">
        <v>440</v>
      </c>
      <c r="V970" s="33">
        <f t="shared" si="258"/>
        <v>616.58000000000004</v>
      </c>
      <c r="W970">
        <f t="shared" si="259"/>
        <v>75</v>
      </c>
      <c r="X970" s="33">
        <f t="shared" si="260"/>
        <v>492.40000000000003</v>
      </c>
      <c r="Y970" s="33">
        <f t="shared" si="261"/>
        <v>124.18</v>
      </c>
      <c r="Z970" s="45">
        <f t="shared" si="262"/>
        <v>0.41432026663206717</v>
      </c>
      <c r="AA970" s="33">
        <f t="shared" si="263"/>
        <v>255.46159</v>
      </c>
      <c r="AB970" s="45">
        <f t="shared" si="264"/>
        <v>0.51880907798537768</v>
      </c>
      <c r="AC970" s="33" t="str">
        <f>IFERROR($X970/VLOOKUP(CONCATENATE("USD",C970),[1]GEINDICE!AR$1:AS$65536,2,0),"")</f>
        <v/>
      </c>
      <c r="AD970" s="33" t="str">
        <f>IFERROR($AA970/VLOOKUP(CONCATENATE("USD",C970),[1]GEINDICE!AR$1:AS$65536,2,0),"")</f>
        <v/>
      </c>
      <c r="AE970" s="33" t="str">
        <f>IFERROR($X970/VLOOKUP(CONCATENATE("EUR",C970),[1]GEINDICE!AR$1:AS$65536,2,0),"")</f>
        <v/>
      </c>
      <c r="AF970" s="33" t="str">
        <f>IFERROR($AA970/VLOOKUP(CONCATENATE("EUR",C970),[1]GEINDICE!AR$1:AS$65536,2,0),"")</f>
        <v/>
      </c>
      <c r="AG970" s="48" t="str">
        <f>VLOOKUP(E970,[1]Apresentação!AW$1:AX$65536,2,0)</f>
        <v xml:space="preserve">                    2 - LEATHER AUXILIARIES</v>
      </c>
      <c r="AH970" s="48" t="str">
        <f t="shared" si="265"/>
        <v xml:space="preserve">         5204000039 - NOVALTAN JD BR</v>
      </c>
      <c r="AI970" s="49" t="str">
        <f t="shared" si="266"/>
        <v xml:space="preserve">     L00506 - CURTUME BAGE LTDA</v>
      </c>
      <c r="AJ970" t="str">
        <f t="shared" si="267"/>
        <v xml:space="preserve">     90 - SALES</v>
      </c>
      <c r="AK970" t="str">
        <f t="shared" si="268"/>
        <v/>
      </c>
      <c r="AL970">
        <f t="shared" si="269"/>
        <v>11</v>
      </c>
      <c r="AM970" t="str">
        <f t="shared" si="270"/>
        <v>2025 11</v>
      </c>
      <c r="AN970" t="str">
        <f t="shared" si="271"/>
        <v xml:space="preserve">CURTUME </v>
      </c>
    </row>
    <row r="971" spans="1:40" x14ac:dyDescent="0.35">
      <c r="A971">
        <v>84789</v>
      </c>
      <c r="B971" t="s">
        <v>274</v>
      </c>
      <c r="C971" s="31">
        <v>45986</v>
      </c>
      <c r="D971" t="s">
        <v>373</v>
      </c>
      <c r="E971" t="s">
        <v>374</v>
      </c>
      <c r="F971" t="s">
        <v>420</v>
      </c>
      <c r="G971" t="s">
        <v>421</v>
      </c>
      <c r="H971" t="s">
        <v>706</v>
      </c>
      <c r="I971" t="s">
        <v>707</v>
      </c>
      <c r="J971">
        <v>150</v>
      </c>
      <c r="K971">
        <v>1252.67</v>
      </c>
      <c r="L971">
        <v>443.87682000000001</v>
      </c>
      <c r="M971">
        <v>252.29</v>
      </c>
      <c r="N971">
        <v>8.3511499999999987</v>
      </c>
      <c r="O971" s="32">
        <f t="shared" si="255"/>
        <v>1000.3800000000001</v>
      </c>
      <c r="P971" s="32">
        <f t="shared" si="256"/>
        <v>556.50318000000016</v>
      </c>
      <c r="Q971">
        <v>768205</v>
      </c>
      <c r="R971" t="s">
        <v>439</v>
      </c>
      <c r="S971" t="s">
        <v>439</v>
      </c>
      <c r="T971" t="str">
        <f t="shared" si="257"/>
        <v>VEN</v>
      </c>
      <c r="U971" t="s">
        <v>440</v>
      </c>
      <c r="V971" s="33">
        <f t="shared" si="258"/>
        <v>1252.67</v>
      </c>
      <c r="W971">
        <f t="shared" si="259"/>
        <v>150</v>
      </c>
      <c r="X971" s="33">
        <f t="shared" si="260"/>
        <v>1000.3800000000001</v>
      </c>
      <c r="Y971" s="33">
        <f t="shared" si="261"/>
        <v>252.29</v>
      </c>
      <c r="Z971" s="45">
        <f t="shared" si="262"/>
        <v>0.42030477300486174</v>
      </c>
      <c r="AA971" s="33">
        <f t="shared" si="263"/>
        <v>526.50318000000016</v>
      </c>
      <c r="AB971" s="45">
        <f t="shared" si="264"/>
        <v>0.52630318478978</v>
      </c>
      <c r="AC971" s="33" t="str">
        <f>IFERROR($X971/VLOOKUP(CONCATENATE("USD",C971),[1]GEINDICE!AR$1:AS$65536,2,0),"")</f>
        <v/>
      </c>
      <c r="AD971" s="33" t="str">
        <f>IFERROR($AA971/VLOOKUP(CONCATENATE("USD",C971),[1]GEINDICE!AR$1:AS$65536,2,0),"")</f>
        <v/>
      </c>
      <c r="AE971" s="33" t="str">
        <f>IFERROR($X971/VLOOKUP(CONCATENATE("EUR",C971),[1]GEINDICE!AR$1:AS$65536,2,0),"")</f>
        <v/>
      </c>
      <c r="AF971" s="33" t="str">
        <f>IFERROR($AA971/VLOOKUP(CONCATENATE("EUR",C971),[1]GEINDICE!AR$1:AS$65536,2,0),"")</f>
        <v/>
      </c>
      <c r="AG971" s="48" t="str">
        <f>VLOOKUP(E971,[1]Apresentação!AW$1:AX$65536,2,0)</f>
        <v xml:space="preserve">                    2 - LEATHER AUXILIARIES</v>
      </c>
      <c r="AH971" s="48" t="str">
        <f t="shared" si="265"/>
        <v xml:space="preserve">         5204000039 - NOVALTAN JD BR</v>
      </c>
      <c r="AI971" s="49" t="str">
        <f t="shared" si="266"/>
        <v xml:space="preserve">     L00506 - CURTUME BAGE LTDA</v>
      </c>
      <c r="AJ971" t="str">
        <f t="shared" si="267"/>
        <v xml:space="preserve">     90 - SALES</v>
      </c>
      <c r="AK971" t="str">
        <f t="shared" si="268"/>
        <v/>
      </c>
      <c r="AL971">
        <f t="shared" si="269"/>
        <v>11</v>
      </c>
      <c r="AM971" t="str">
        <f t="shared" si="270"/>
        <v>2025 11</v>
      </c>
      <c r="AN971" t="str">
        <f t="shared" si="271"/>
        <v xml:space="preserve">CURTUME </v>
      </c>
    </row>
    <row r="972" spans="1:40" x14ac:dyDescent="0.35">
      <c r="A972">
        <v>83964</v>
      </c>
      <c r="B972" t="s">
        <v>274</v>
      </c>
      <c r="C972" s="31">
        <v>45923</v>
      </c>
      <c r="D972" t="s">
        <v>373</v>
      </c>
      <c r="E972" t="s">
        <v>374</v>
      </c>
      <c r="F972" t="s">
        <v>420</v>
      </c>
      <c r="G972" t="s">
        <v>421</v>
      </c>
      <c r="H972" t="s">
        <v>706</v>
      </c>
      <c r="I972" t="s">
        <v>707</v>
      </c>
      <c r="J972">
        <v>150</v>
      </c>
      <c r="K972">
        <v>1241.27</v>
      </c>
      <c r="L972">
        <v>451.30905000000001</v>
      </c>
      <c r="M972">
        <v>250</v>
      </c>
      <c r="N972">
        <v>8.2751400000000004</v>
      </c>
      <c r="O972" s="32">
        <f t="shared" si="255"/>
        <v>991.27</v>
      </c>
      <c r="P972" s="32">
        <f t="shared" si="256"/>
        <v>539.96094999999991</v>
      </c>
      <c r="Q972">
        <v>762138</v>
      </c>
      <c r="R972" t="s">
        <v>442</v>
      </c>
      <c r="S972" t="s">
        <v>442</v>
      </c>
      <c r="T972" t="str">
        <f t="shared" si="257"/>
        <v>VEN</v>
      </c>
      <c r="U972" t="s">
        <v>441</v>
      </c>
      <c r="V972" s="33">
        <f t="shared" si="258"/>
        <v>1241.27</v>
      </c>
      <c r="W972">
        <f t="shared" si="259"/>
        <v>150</v>
      </c>
      <c r="X972" s="33">
        <f t="shared" si="260"/>
        <v>991.27</v>
      </c>
      <c r="Y972" s="33">
        <f t="shared" si="261"/>
        <v>250</v>
      </c>
      <c r="Z972" s="45">
        <f t="shared" si="262"/>
        <v>0.41083805296188575</v>
      </c>
      <c r="AA972" s="33">
        <f t="shared" si="263"/>
        <v>509.96094999999991</v>
      </c>
      <c r="AB972" s="45">
        <f t="shared" si="264"/>
        <v>0.51445211698124615</v>
      </c>
      <c r="AC972" s="33">
        <f>IFERROR($X972/VLOOKUP(CONCATENATE("USD",C972),[1]GEINDICE!AR$1:AS$65536,2,0),"")</f>
        <v>186.81001828015755</v>
      </c>
      <c r="AD972" s="33">
        <f>IFERROR($AA972/VLOOKUP(CONCATENATE("USD",C972),[1]GEINDICE!AR$1:AS$65536,2,0),"")</f>
        <v>96.104809377532348</v>
      </c>
      <c r="AE972" s="33">
        <f>IFERROR($X972/VLOOKUP(CONCATENATE("EUR",C972),[1]GEINDICE!AR$1:AS$65536,2,0),"")</f>
        <v>158.299265410412</v>
      </c>
      <c r="AF972" s="33">
        <f>IFERROR($AA972/VLOOKUP(CONCATENATE("EUR",C972),[1]GEINDICE!AR$1:AS$65536,2,0),"")</f>
        <v>81.437392206962613</v>
      </c>
      <c r="AG972" s="48" t="str">
        <f>VLOOKUP(E972,[1]Apresentação!AW$1:AX$65536,2,0)</f>
        <v xml:space="preserve">                    2 - LEATHER AUXILIARIES</v>
      </c>
      <c r="AH972" s="48" t="str">
        <f t="shared" si="265"/>
        <v xml:space="preserve">         5204000039 - NOVALTAN JD BR</v>
      </c>
      <c r="AI972" s="49" t="str">
        <f t="shared" si="266"/>
        <v xml:space="preserve">     L00506 - CURTUME BAGE LTDA</v>
      </c>
      <c r="AJ972" t="str">
        <f t="shared" si="267"/>
        <v xml:space="preserve">     90 - SALES</v>
      </c>
      <c r="AK972" t="str">
        <f t="shared" si="268"/>
        <v/>
      </c>
      <c r="AL972">
        <f t="shared" si="269"/>
        <v>9</v>
      </c>
      <c r="AM972" t="str">
        <f t="shared" si="270"/>
        <v>2025 9</v>
      </c>
      <c r="AN972" t="str">
        <f t="shared" si="271"/>
        <v xml:space="preserve">CURTUME </v>
      </c>
    </row>
    <row r="973" spans="1:40" x14ac:dyDescent="0.35">
      <c r="A973">
        <v>80770</v>
      </c>
      <c r="B973" t="s">
        <v>274</v>
      </c>
      <c r="C973" s="31">
        <v>45664</v>
      </c>
      <c r="D973" t="s">
        <v>373</v>
      </c>
      <c r="E973" t="s">
        <v>374</v>
      </c>
      <c r="F973" t="s">
        <v>708</v>
      </c>
      <c r="G973" t="s">
        <v>709</v>
      </c>
      <c r="H973" t="s">
        <v>706</v>
      </c>
      <c r="I973" t="s">
        <v>707</v>
      </c>
      <c r="J973">
        <v>1000</v>
      </c>
      <c r="K973">
        <v>8189.95</v>
      </c>
      <c r="L973">
        <v>2882.9407799999999</v>
      </c>
      <c r="M973">
        <v>1277.8399999999999</v>
      </c>
      <c r="N973">
        <v>8.1899499999999996</v>
      </c>
      <c r="O973" s="32">
        <f t="shared" si="255"/>
        <v>6912.11</v>
      </c>
      <c r="P973" s="32">
        <f t="shared" si="256"/>
        <v>4029.1692199999998</v>
      </c>
      <c r="Q973">
        <v>706409</v>
      </c>
      <c r="R973" t="s">
        <v>298</v>
      </c>
      <c r="S973" t="s">
        <v>298</v>
      </c>
      <c r="T973" t="str">
        <f t="shared" si="257"/>
        <v>VEN</v>
      </c>
      <c r="U973" t="s">
        <v>300</v>
      </c>
      <c r="V973" s="33">
        <f t="shared" si="258"/>
        <v>8189.95</v>
      </c>
      <c r="W973">
        <f t="shared" si="259"/>
        <v>1000</v>
      </c>
      <c r="X973" s="33">
        <f t="shared" si="260"/>
        <v>6912.11</v>
      </c>
      <c r="Y973" s="33">
        <f t="shared" si="261"/>
        <v>1277.8399999999999</v>
      </c>
      <c r="Z973" s="45">
        <f t="shared" si="262"/>
        <v>0.46754488366839847</v>
      </c>
      <c r="AA973" s="33">
        <f t="shared" si="263"/>
        <v>3829.1692199999998</v>
      </c>
      <c r="AB973" s="45">
        <f t="shared" si="264"/>
        <v>0.55397978620131916</v>
      </c>
      <c r="AC973" s="33">
        <f>IFERROR($X973/VLOOKUP(CONCATENATE("USD",C973),[1]GEINDICE!AR$1:AS$65536,2,0),"")</f>
        <v>1137.9644721028628</v>
      </c>
      <c r="AD973" s="33">
        <f>IFERROR($AA973/VLOOKUP(CONCATENATE("USD",C973),[1]GEINDICE!AR$1:AS$65536,2,0),"")</f>
        <v>630.40931496024098</v>
      </c>
      <c r="AE973" s="33">
        <f>IFERROR($X973/VLOOKUP(CONCATENATE("EUR",C973),[1]GEINDICE!AR$1:AS$65536,2,0),"")</f>
        <v>1096.9339660070143</v>
      </c>
      <c r="AF973" s="33">
        <f>IFERROR($AA973/VLOOKUP(CONCATENATE("EUR",C973),[1]GEINDICE!AR$1:AS$65536,2,0),"")</f>
        <v>607.67924396553087</v>
      </c>
      <c r="AG973" s="48" t="str">
        <f>VLOOKUP(E973,[1]Apresentação!AW$1:AX$65536,2,0)</f>
        <v xml:space="preserve">                    2 - LEATHER AUXILIARIES</v>
      </c>
      <c r="AH973" s="48" t="str">
        <f t="shared" si="265"/>
        <v xml:space="preserve">         5204000039 - NOVALTAN JD BR</v>
      </c>
      <c r="AI973" s="49" t="str">
        <f t="shared" si="266"/>
        <v xml:space="preserve">     L00516 - CURTIDORA RIBEIRAOZINHO LTDA.</v>
      </c>
      <c r="AJ973" t="str">
        <f t="shared" si="267"/>
        <v xml:space="preserve">     90 - SALES</v>
      </c>
      <c r="AK973" t="str">
        <f t="shared" si="268"/>
        <v/>
      </c>
      <c r="AL973">
        <f t="shared" si="269"/>
        <v>1</v>
      </c>
      <c r="AM973" t="str">
        <f t="shared" si="270"/>
        <v>2025 1</v>
      </c>
      <c r="AN973" t="str">
        <f t="shared" si="271"/>
        <v xml:space="preserve">CURTIDORA </v>
      </c>
    </row>
    <row r="974" spans="1:40" x14ac:dyDescent="0.35">
      <c r="A974">
        <v>81094</v>
      </c>
      <c r="B974" t="s">
        <v>274</v>
      </c>
      <c r="C974" s="31">
        <v>45688</v>
      </c>
      <c r="D974" t="s">
        <v>373</v>
      </c>
      <c r="E974" t="s">
        <v>374</v>
      </c>
      <c r="F974" t="s">
        <v>675</v>
      </c>
      <c r="G974" t="s">
        <v>676</v>
      </c>
      <c r="H974" t="s">
        <v>706</v>
      </c>
      <c r="I974" t="s">
        <v>707</v>
      </c>
      <c r="J974">
        <v>500</v>
      </c>
      <c r="K974">
        <v>4248.43</v>
      </c>
      <c r="L974">
        <v>1475.1928399999999</v>
      </c>
      <c r="M974">
        <v>855.64</v>
      </c>
      <c r="N974">
        <v>8.4968599999999999</v>
      </c>
      <c r="O974" s="32">
        <f t="shared" si="255"/>
        <v>3392.7900000000004</v>
      </c>
      <c r="P974" s="32">
        <f t="shared" si="256"/>
        <v>1917.5971600000005</v>
      </c>
      <c r="Q974">
        <v>708787</v>
      </c>
      <c r="R974" t="s">
        <v>298</v>
      </c>
      <c r="S974" t="s">
        <v>298</v>
      </c>
      <c r="T974" t="str">
        <f t="shared" si="257"/>
        <v>VEN</v>
      </c>
      <c r="U974" t="s">
        <v>300</v>
      </c>
      <c r="V974" s="33">
        <f t="shared" si="258"/>
        <v>4248.43</v>
      </c>
      <c r="W974">
        <f t="shared" si="259"/>
        <v>500</v>
      </c>
      <c r="X974" s="33">
        <f t="shared" si="260"/>
        <v>3392.7900000000004</v>
      </c>
      <c r="Y974" s="33">
        <f t="shared" si="261"/>
        <v>855.64</v>
      </c>
      <c r="Z974" s="45">
        <f t="shared" si="262"/>
        <v>0.42782796468342432</v>
      </c>
      <c r="AA974" s="33">
        <f t="shared" si="263"/>
        <v>1817.5971600000005</v>
      </c>
      <c r="AB974" s="45">
        <f t="shared" si="264"/>
        <v>0.53572344884298773</v>
      </c>
      <c r="AC974" s="33">
        <f>IFERROR($X974/VLOOKUP(CONCATENATE("USD",C974),[1]GEINDICE!AR$1:AS$65536,2,0),"")</f>
        <v>581.94370593986389</v>
      </c>
      <c r="AD974" s="33">
        <f>IFERROR($AA974/VLOOKUP(CONCATENATE("USD",C974),[1]GEINDICE!AR$1:AS$65536,2,0),"")</f>
        <v>311.76088917857334</v>
      </c>
      <c r="AE974" s="33">
        <f>IFERROR($X974/VLOOKUP(CONCATENATE("EUR",C974),[1]GEINDICE!AR$1:AS$65536,2,0),"")</f>
        <v>559.71855615679033</v>
      </c>
      <c r="AF974" s="33">
        <f>IFERROR($AA974/VLOOKUP(CONCATENATE("EUR",C974),[1]GEINDICE!AR$1:AS$65536,2,0),"")</f>
        <v>299.85435528573322</v>
      </c>
      <c r="AG974" s="48" t="str">
        <f>VLOOKUP(E974,[1]Apresentação!AW$1:AX$65536,2,0)</f>
        <v xml:space="preserve">                    2 - LEATHER AUXILIARIES</v>
      </c>
      <c r="AH974" s="48" t="str">
        <f t="shared" si="265"/>
        <v xml:space="preserve">         5204000039 - NOVALTAN JD BR</v>
      </c>
      <c r="AI974" s="49" t="str">
        <f t="shared" si="266"/>
        <v xml:space="preserve">     L00072 - QUIMIFRAM PRODUTOS QUIMICOS E CURTUME LTDA</v>
      </c>
      <c r="AJ974" t="str">
        <f t="shared" si="267"/>
        <v xml:space="preserve">     90 - SALES</v>
      </c>
      <c r="AK974" t="str">
        <f t="shared" si="268"/>
        <v/>
      </c>
      <c r="AL974">
        <f t="shared" si="269"/>
        <v>1</v>
      </c>
      <c r="AM974" t="str">
        <f t="shared" si="270"/>
        <v>2025 1</v>
      </c>
      <c r="AN974" t="str">
        <f t="shared" si="271"/>
        <v xml:space="preserve">QUIMIFRAM </v>
      </c>
    </row>
    <row r="975" spans="1:40" x14ac:dyDescent="0.35">
      <c r="A975">
        <v>81009</v>
      </c>
      <c r="B975" t="s">
        <v>274</v>
      </c>
      <c r="C975" s="31">
        <v>45681</v>
      </c>
      <c r="D975" t="s">
        <v>373</v>
      </c>
      <c r="E975" t="s">
        <v>374</v>
      </c>
      <c r="F975" t="s">
        <v>675</v>
      </c>
      <c r="G975" t="s">
        <v>676</v>
      </c>
      <c r="H975" t="s">
        <v>706</v>
      </c>
      <c r="I975" t="s">
        <v>707</v>
      </c>
      <c r="J975">
        <v>500</v>
      </c>
      <c r="K975">
        <v>4276.7300000000005</v>
      </c>
      <c r="L975">
        <v>1475.1928399999999</v>
      </c>
      <c r="M975">
        <v>861.34</v>
      </c>
      <c r="N975">
        <v>8.5534599999999994</v>
      </c>
      <c r="O975" s="32">
        <f t="shared" si="255"/>
        <v>3415.3900000000003</v>
      </c>
      <c r="P975" s="32">
        <f t="shared" si="256"/>
        <v>1940.1971600000004</v>
      </c>
      <c r="Q975">
        <v>708088</v>
      </c>
      <c r="R975" t="s">
        <v>298</v>
      </c>
      <c r="S975" t="s">
        <v>298</v>
      </c>
      <c r="T975" t="str">
        <f t="shared" si="257"/>
        <v>VEN</v>
      </c>
      <c r="U975" t="s">
        <v>300</v>
      </c>
      <c r="V975" s="33">
        <f t="shared" si="258"/>
        <v>4276.7300000000005</v>
      </c>
      <c r="W975">
        <f t="shared" si="259"/>
        <v>500</v>
      </c>
      <c r="X975" s="33">
        <f t="shared" si="260"/>
        <v>3415.3900000000003</v>
      </c>
      <c r="Y975" s="33">
        <f t="shared" si="261"/>
        <v>861.34</v>
      </c>
      <c r="Z975" s="45">
        <f t="shared" si="262"/>
        <v>0.43028135047103749</v>
      </c>
      <c r="AA975" s="33">
        <f t="shared" si="263"/>
        <v>1840.1971600000004</v>
      </c>
      <c r="AB975" s="45">
        <f t="shared" si="264"/>
        <v>0.5387956163132176</v>
      </c>
      <c r="AC975" s="33">
        <f>IFERROR($X975/VLOOKUP(CONCATENATE("USD",C975),[1]GEINDICE!AR$1:AS$65536,2,0),"")</f>
        <v>579.61646160373357</v>
      </c>
      <c r="AD975" s="33">
        <f>IFERROR($AA975/VLOOKUP(CONCATENATE("USD",C975),[1]GEINDICE!AR$1:AS$65536,2,0),"")</f>
        <v>312.29480865507009</v>
      </c>
      <c r="AE975" s="33">
        <f>IFERROR($X975/VLOOKUP(CONCATENATE("EUR",C975),[1]GEINDICE!AR$1:AS$65536,2,0),"")</f>
        <v>551.12714011392427</v>
      </c>
      <c r="AF975" s="33">
        <f>IFERROR($AA975/VLOOKUP(CONCATENATE("EUR",C975),[1]GEINDICE!AR$1:AS$65536,2,0),"")</f>
        <v>296.94488712462282</v>
      </c>
      <c r="AG975" s="48" t="str">
        <f>VLOOKUP(E975,[1]Apresentação!AW$1:AX$65536,2,0)</f>
        <v xml:space="preserve">                    2 - LEATHER AUXILIARIES</v>
      </c>
      <c r="AH975" s="48" t="str">
        <f t="shared" si="265"/>
        <v xml:space="preserve">         5204000039 - NOVALTAN JD BR</v>
      </c>
      <c r="AI975" s="49" t="str">
        <f t="shared" si="266"/>
        <v xml:space="preserve">     L00072 - QUIMIFRAM PRODUTOS QUIMICOS E CURTUME LTDA</v>
      </c>
      <c r="AJ975" t="str">
        <f t="shared" si="267"/>
        <v xml:space="preserve">     90 - SALES</v>
      </c>
      <c r="AK975" t="str">
        <f t="shared" si="268"/>
        <v/>
      </c>
      <c r="AL975">
        <f t="shared" si="269"/>
        <v>1</v>
      </c>
      <c r="AM975" t="str">
        <f t="shared" si="270"/>
        <v>2025 1</v>
      </c>
      <c r="AN975" t="str">
        <f t="shared" si="271"/>
        <v xml:space="preserve">QUIMIFRAM </v>
      </c>
    </row>
    <row r="976" spans="1:40" x14ac:dyDescent="0.35">
      <c r="A976">
        <v>81505</v>
      </c>
      <c r="B976" t="s">
        <v>274</v>
      </c>
      <c r="C976" s="31">
        <v>45721</v>
      </c>
      <c r="D976" t="s">
        <v>373</v>
      </c>
      <c r="E976" t="s">
        <v>374</v>
      </c>
      <c r="F976" t="s">
        <v>683</v>
      </c>
      <c r="G976" t="s">
        <v>684</v>
      </c>
      <c r="H976" t="s">
        <v>706</v>
      </c>
      <c r="I976" t="s">
        <v>707</v>
      </c>
      <c r="J976">
        <v>500</v>
      </c>
      <c r="K976">
        <v>3889.4500000000003</v>
      </c>
      <c r="L976">
        <v>1490.4298100000001</v>
      </c>
      <c r="M976">
        <v>783.33</v>
      </c>
      <c r="N976">
        <v>7.7789000000000001</v>
      </c>
      <c r="O976" s="32">
        <f t="shared" si="255"/>
        <v>3106.1200000000003</v>
      </c>
      <c r="P976" s="32">
        <f t="shared" si="256"/>
        <v>1615.6901900000003</v>
      </c>
      <c r="Q976">
        <v>714375</v>
      </c>
      <c r="R976" t="s">
        <v>298</v>
      </c>
      <c r="S976" t="s">
        <v>298</v>
      </c>
      <c r="T976" t="str">
        <f t="shared" si="257"/>
        <v>VEN</v>
      </c>
      <c r="U976" t="s">
        <v>300</v>
      </c>
      <c r="V976" s="33">
        <f t="shared" si="258"/>
        <v>3889.4500000000003</v>
      </c>
      <c r="W976">
        <f t="shared" si="259"/>
        <v>500</v>
      </c>
      <c r="X976" s="33">
        <f t="shared" si="260"/>
        <v>3106.1200000000003</v>
      </c>
      <c r="Y976" s="33">
        <f t="shared" si="261"/>
        <v>783.33</v>
      </c>
      <c r="Z976" s="45">
        <f t="shared" si="262"/>
        <v>0.38969267891347109</v>
      </c>
      <c r="AA976" s="33">
        <f t="shared" si="263"/>
        <v>1515.6901900000003</v>
      </c>
      <c r="AB976" s="45">
        <f t="shared" si="264"/>
        <v>0.48796897415425033</v>
      </c>
      <c r="AC976" s="33">
        <f>IFERROR($X976/VLOOKUP(CONCATENATE("USD",C976),[1]GEINDICE!AR$1:AS$65536,2,0),"")</f>
        <v>536.33318368615539</v>
      </c>
      <c r="AD976" s="33">
        <f>IFERROR($AA976/VLOOKUP(CONCATENATE("USD",C976),[1]GEINDICE!AR$1:AS$65536,2,0),"")</f>
        <v>261.71395344821633</v>
      </c>
      <c r="AE976" s="33">
        <f>IFERROR($X976/VLOOKUP(CONCATENATE("EUR",C976),[1]GEINDICE!AR$1:AS$65536,2,0),"")</f>
        <v>497.79957369745347</v>
      </c>
      <c r="AF976" s="33">
        <f>IFERROR($AA976/VLOOKUP(CONCATENATE("EUR",C976),[1]GEINDICE!AR$1:AS$65536,2,0),"")</f>
        <v>242.91074731156951</v>
      </c>
      <c r="AG976" s="48" t="str">
        <f>VLOOKUP(E976,[1]Apresentação!AW$1:AX$65536,2,0)</f>
        <v xml:space="preserve">                    2 - LEATHER AUXILIARIES</v>
      </c>
      <c r="AH976" s="48" t="str">
        <f t="shared" si="265"/>
        <v xml:space="preserve">         5204000039 - NOVALTAN JD BR</v>
      </c>
      <c r="AI976" s="49" t="str">
        <f t="shared" si="266"/>
        <v xml:space="preserve">     L00148 - CURTIDORA ITAUNA EIRELI</v>
      </c>
      <c r="AJ976" t="str">
        <f t="shared" si="267"/>
        <v xml:space="preserve">     90 - SALES</v>
      </c>
      <c r="AK976" t="str">
        <f t="shared" si="268"/>
        <v/>
      </c>
      <c r="AL976">
        <f t="shared" si="269"/>
        <v>3</v>
      </c>
      <c r="AM976" t="str">
        <f t="shared" si="270"/>
        <v>2025 3</v>
      </c>
      <c r="AN976" t="str">
        <f t="shared" si="271"/>
        <v xml:space="preserve">CURTIDORA </v>
      </c>
    </row>
    <row r="977" spans="1:40" x14ac:dyDescent="0.35">
      <c r="A977">
        <v>82007</v>
      </c>
      <c r="B977" t="s">
        <v>274</v>
      </c>
      <c r="C977" s="31">
        <v>45758</v>
      </c>
      <c r="D977" t="s">
        <v>373</v>
      </c>
      <c r="E977" t="s">
        <v>374</v>
      </c>
      <c r="F977" t="s">
        <v>675</v>
      </c>
      <c r="G977" t="s">
        <v>676</v>
      </c>
      <c r="H977" t="s">
        <v>706</v>
      </c>
      <c r="I977" t="s">
        <v>707</v>
      </c>
      <c r="J977">
        <v>1000</v>
      </c>
      <c r="K977">
        <v>8512.56</v>
      </c>
      <c r="L977">
        <v>2980.85914</v>
      </c>
      <c r="M977">
        <v>1714.43</v>
      </c>
      <c r="N977">
        <v>8.5125599999999988</v>
      </c>
      <c r="O977" s="32">
        <f t="shared" si="255"/>
        <v>6798.1299999999992</v>
      </c>
      <c r="P977" s="32">
        <f t="shared" si="256"/>
        <v>3817.2708599999992</v>
      </c>
      <c r="Q977">
        <v>728397</v>
      </c>
      <c r="R977" t="s">
        <v>298</v>
      </c>
      <c r="S977" t="s">
        <v>298</v>
      </c>
      <c r="T977" t="str">
        <f t="shared" si="257"/>
        <v>VEN</v>
      </c>
      <c r="U977" t="s">
        <v>300</v>
      </c>
      <c r="V977" s="33">
        <f t="shared" si="258"/>
        <v>8512.56</v>
      </c>
      <c r="W977">
        <f t="shared" si="259"/>
        <v>1000</v>
      </c>
      <c r="X977" s="33">
        <f t="shared" si="260"/>
        <v>6798.1299999999992</v>
      </c>
      <c r="Y977" s="33">
        <f t="shared" si="261"/>
        <v>1714.43</v>
      </c>
      <c r="Z977" s="45">
        <f t="shared" si="262"/>
        <v>0.42493337609367798</v>
      </c>
      <c r="AA977" s="33">
        <f t="shared" si="263"/>
        <v>3617.2708599999992</v>
      </c>
      <c r="AB977" s="45">
        <f t="shared" si="264"/>
        <v>0.53209792398792011</v>
      </c>
      <c r="AC977" s="33">
        <f>IFERROR($X977/VLOOKUP(CONCATENATE("USD",C977),[1]GEINDICE!AR$1:AS$65536,2,0),"")</f>
        <v>1157.3846127653776</v>
      </c>
      <c r="AD977" s="33">
        <f>IFERROR($AA977/VLOOKUP(CONCATENATE("USD",C977),[1]GEINDICE!AR$1:AS$65536,2,0),"")</f>
        <v>615.84194970802037</v>
      </c>
      <c r="AE977" s="33">
        <f>IFERROR($X977/VLOOKUP(CONCATENATE("EUR",C977),[1]GEINDICE!AR$1:AS$65536,2,0),"")</f>
        <v>1022.1522222890478</v>
      </c>
      <c r="AF977" s="33">
        <f>IFERROR($AA977/VLOOKUP(CONCATENATE("EUR",C977),[1]GEINDICE!AR$1:AS$65536,2,0),"")</f>
        <v>543.88507547964139</v>
      </c>
      <c r="AG977" s="48" t="str">
        <f>VLOOKUP(E977,[1]Apresentação!AW$1:AX$65536,2,0)</f>
        <v xml:space="preserve">                    2 - LEATHER AUXILIARIES</v>
      </c>
      <c r="AH977" s="48" t="str">
        <f t="shared" si="265"/>
        <v xml:space="preserve">         5204000039 - NOVALTAN JD BR</v>
      </c>
      <c r="AI977" s="49" t="str">
        <f t="shared" si="266"/>
        <v xml:space="preserve">     L00072 - QUIMIFRAM PRODUTOS QUIMICOS E CURTUME LTDA</v>
      </c>
      <c r="AJ977" t="str">
        <f t="shared" si="267"/>
        <v xml:space="preserve">     90 - SALES</v>
      </c>
      <c r="AK977" t="str">
        <f t="shared" si="268"/>
        <v/>
      </c>
      <c r="AL977">
        <f t="shared" si="269"/>
        <v>4</v>
      </c>
      <c r="AM977" t="str">
        <f t="shared" si="270"/>
        <v>2025 4</v>
      </c>
      <c r="AN977" t="str">
        <f t="shared" si="271"/>
        <v xml:space="preserve">QUIMIFRAM </v>
      </c>
    </row>
    <row r="978" spans="1:40" x14ac:dyDescent="0.35">
      <c r="A978">
        <v>81535</v>
      </c>
      <c r="B978" t="s">
        <v>274</v>
      </c>
      <c r="C978" s="31">
        <v>45722</v>
      </c>
      <c r="D978" t="s">
        <v>373</v>
      </c>
      <c r="E978" t="s">
        <v>374</v>
      </c>
      <c r="F978" t="s">
        <v>675</v>
      </c>
      <c r="G978" t="s">
        <v>676</v>
      </c>
      <c r="H978" t="s">
        <v>706</v>
      </c>
      <c r="I978" t="s">
        <v>707</v>
      </c>
      <c r="J978">
        <v>500</v>
      </c>
      <c r="K978">
        <v>4169.8100000000004</v>
      </c>
      <c r="L978">
        <v>1490.4298100000001</v>
      </c>
      <c r="M978">
        <v>839.81</v>
      </c>
      <c r="N978">
        <v>8.33962</v>
      </c>
      <c r="O978" s="32">
        <f t="shared" si="255"/>
        <v>3330.0000000000005</v>
      </c>
      <c r="P978" s="32">
        <f t="shared" si="256"/>
        <v>1839.5701900000004</v>
      </c>
      <c r="Q978">
        <v>714745</v>
      </c>
      <c r="R978" t="s">
        <v>298</v>
      </c>
      <c r="S978" t="s">
        <v>298</v>
      </c>
      <c r="T978" t="str">
        <f t="shared" si="257"/>
        <v>VEN</v>
      </c>
      <c r="U978" t="s">
        <v>300</v>
      </c>
      <c r="V978" s="33">
        <f t="shared" si="258"/>
        <v>4169.8100000000004</v>
      </c>
      <c r="W978">
        <f t="shared" si="259"/>
        <v>500</v>
      </c>
      <c r="X978" s="33">
        <f t="shared" si="260"/>
        <v>3330.0000000000005</v>
      </c>
      <c r="Y978" s="33">
        <f t="shared" si="261"/>
        <v>839.81</v>
      </c>
      <c r="Z978" s="45">
        <f t="shared" si="262"/>
        <v>0.4171821234061025</v>
      </c>
      <c r="AA978" s="33">
        <f t="shared" si="263"/>
        <v>1739.5701900000004</v>
      </c>
      <c r="AB978" s="45">
        <f t="shared" si="264"/>
        <v>0.52239345045045049</v>
      </c>
      <c r="AC978" s="33">
        <f>IFERROR($X978/VLOOKUP(CONCATENATE("USD",C978),[1]GEINDICE!AR$1:AS$65536,2,0),"")</f>
        <v>579.24124615143774</v>
      </c>
      <c r="AD978" s="33">
        <f>IFERROR($AA978/VLOOKUP(CONCATENATE("USD",C978),[1]GEINDICE!AR$1:AS$65536,2,0),"")</f>
        <v>302.59183322026831</v>
      </c>
      <c r="AE978" s="33">
        <f>IFERROR($X978/VLOOKUP(CONCATENATE("EUR",C978),[1]GEINDICE!AR$1:AS$65536,2,0),"")</f>
        <v>535.43864162593263</v>
      </c>
      <c r="AF978" s="33">
        <f>IFERROR($AA978/VLOOKUP(CONCATENATE("EUR",C978),[1]GEINDICE!AR$1:AS$65536,2,0),"")</f>
        <v>279.70963950347317</v>
      </c>
      <c r="AG978" s="48" t="str">
        <f>VLOOKUP(E978,[1]Apresentação!AW$1:AX$65536,2,0)</f>
        <v xml:space="preserve">                    2 - LEATHER AUXILIARIES</v>
      </c>
      <c r="AH978" s="48" t="str">
        <f t="shared" si="265"/>
        <v xml:space="preserve">         5204000039 - NOVALTAN JD BR</v>
      </c>
      <c r="AI978" s="49" t="str">
        <f t="shared" si="266"/>
        <v xml:space="preserve">     L00072 - QUIMIFRAM PRODUTOS QUIMICOS E CURTUME LTDA</v>
      </c>
      <c r="AJ978" t="str">
        <f t="shared" si="267"/>
        <v xml:space="preserve">     90 - SALES</v>
      </c>
      <c r="AK978" t="str">
        <f t="shared" si="268"/>
        <v/>
      </c>
      <c r="AL978">
        <f t="shared" si="269"/>
        <v>3</v>
      </c>
      <c r="AM978" t="str">
        <f t="shared" si="270"/>
        <v>2025 3</v>
      </c>
      <c r="AN978" t="str">
        <f t="shared" si="271"/>
        <v xml:space="preserve">QUIMIFRAM </v>
      </c>
    </row>
    <row r="979" spans="1:40" x14ac:dyDescent="0.35">
      <c r="A979">
        <v>82092</v>
      </c>
      <c r="B979" t="s">
        <v>274</v>
      </c>
      <c r="C979" s="31">
        <v>45764</v>
      </c>
      <c r="D979" t="s">
        <v>373</v>
      </c>
      <c r="E979" t="s">
        <v>374</v>
      </c>
      <c r="F979" t="s">
        <v>467</v>
      </c>
      <c r="G979" t="s">
        <v>468</v>
      </c>
      <c r="H979" t="s">
        <v>706</v>
      </c>
      <c r="I979" t="s">
        <v>707</v>
      </c>
      <c r="J979">
        <v>1000</v>
      </c>
      <c r="K979">
        <v>8468.35</v>
      </c>
      <c r="L979">
        <v>2980.85833</v>
      </c>
      <c r="M979">
        <v>1705.52</v>
      </c>
      <c r="N979">
        <v>8.4683499999999992</v>
      </c>
      <c r="O979" s="32">
        <f t="shared" si="255"/>
        <v>6762.83</v>
      </c>
      <c r="P979" s="32">
        <f t="shared" si="256"/>
        <v>3781.9716699999999</v>
      </c>
      <c r="Q979">
        <v>730703</v>
      </c>
      <c r="R979" t="s">
        <v>298</v>
      </c>
      <c r="S979" t="s">
        <v>298</v>
      </c>
      <c r="T979" t="str">
        <f t="shared" si="257"/>
        <v>VEN</v>
      </c>
      <c r="U979" t="s">
        <v>300</v>
      </c>
      <c r="V979" s="33">
        <f t="shared" si="258"/>
        <v>8468.35</v>
      </c>
      <c r="W979">
        <f t="shared" si="259"/>
        <v>1000</v>
      </c>
      <c r="X979" s="33">
        <f t="shared" si="260"/>
        <v>6762.83</v>
      </c>
      <c r="Y979" s="33">
        <f t="shared" si="261"/>
        <v>1705.52</v>
      </c>
      <c r="Z979" s="45">
        <f t="shared" si="262"/>
        <v>0.422983422980864</v>
      </c>
      <c r="AA979" s="33">
        <f t="shared" si="263"/>
        <v>3581.9716699999999</v>
      </c>
      <c r="AB979" s="45">
        <f t="shared" si="264"/>
        <v>0.52965573140238631</v>
      </c>
      <c r="AC979" s="33">
        <f>IFERROR($X979/VLOOKUP(CONCATENATE("USD",C979),[1]GEINDICE!AR$1:AS$65536,2,0),"")</f>
        <v>1154.874570945542</v>
      </c>
      <c r="AD979" s="33">
        <f>IFERROR($AA979/VLOOKUP(CONCATENATE("USD",C979),[1]GEINDICE!AR$1:AS$65536,2,0),"")</f>
        <v>611.68593555217808</v>
      </c>
      <c r="AE979" s="33">
        <f>IFERROR($X979/VLOOKUP(CONCATENATE("EUR",C979),[1]GEINDICE!AR$1:AS$65536,2,0),"")</f>
        <v>1016.0807115598425</v>
      </c>
      <c r="AF979" s="33">
        <f>IFERROR($AA979/VLOOKUP(CONCATENATE("EUR",C979),[1]GEINDICE!AR$1:AS$65536,2,0),"")</f>
        <v>538.17297244508541</v>
      </c>
      <c r="AG979" s="48" t="str">
        <f>VLOOKUP(E979,[1]Apresentação!AW$1:AX$65536,2,0)</f>
        <v xml:space="preserve">                    2 - LEATHER AUXILIARIES</v>
      </c>
      <c r="AH979" s="48" t="str">
        <f t="shared" si="265"/>
        <v xml:space="preserve">         5204000039 - NOVALTAN JD BR</v>
      </c>
      <c r="AI979" s="49" t="str">
        <f t="shared" si="266"/>
        <v xml:space="preserve">     L00102 - CURTUME SANTO ANTONIO LTDA</v>
      </c>
      <c r="AJ979" t="str">
        <f t="shared" si="267"/>
        <v xml:space="preserve">     90 - SALES</v>
      </c>
      <c r="AK979" t="str">
        <f t="shared" si="268"/>
        <v/>
      </c>
      <c r="AL979">
        <f t="shared" si="269"/>
        <v>4</v>
      </c>
      <c r="AM979" t="str">
        <f t="shared" si="270"/>
        <v>2025 4</v>
      </c>
      <c r="AN979" t="str">
        <f t="shared" si="271"/>
        <v xml:space="preserve">CURTUME </v>
      </c>
    </row>
    <row r="980" spans="1:40" x14ac:dyDescent="0.35">
      <c r="A980">
        <v>81790</v>
      </c>
      <c r="B980" t="s">
        <v>274</v>
      </c>
      <c r="C980" s="31">
        <v>45742</v>
      </c>
      <c r="D980" t="s">
        <v>373</v>
      </c>
      <c r="E980" t="s">
        <v>374</v>
      </c>
      <c r="F980" t="s">
        <v>683</v>
      </c>
      <c r="G980" t="s">
        <v>684</v>
      </c>
      <c r="H980" t="s">
        <v>706</v>
      </c>
      <c r="I980" t="s">
        <v>707</v>
      </c>
      <c r="J980">
        <v>500</v>
      </c>
      <c r="K980">
        <v>3789.9700000000003</v>
      </c>
      <c r="L980">
        <v>1490.42957</v>
      </c>
      <c r="M980">
        <v>763.3</v>
      </c>
      <c r="N980">
        <v>7.5799399999999997</v>
      </c>
      <c r="O980" s="32">
        <f t="shared" si="255"/>
        <v>3026.67</v>
      </c>
      <c r="P980" s="32">
        <f t="shared" si="256"/>
        <v>1536.2404300000001</v>
      </c>
      <c r="Q980">
        <v>722364</v>
      </c>
      <c r="R980" t="s">
        <v>298</v>
      </c>
      <c r="S980" t="s">
        <v>298</v>
      </c>
      <c r="T980" t="str">
        <f t="shared" si="257"/>
        <v>VEN</v>
      </c>
      <c r="U980" t="s">
        <v>300</v>
      </c>
      <c r="V980" s="33">
        <f t="shared" si="258"/>
        <v>3789.9700000000003</v>
      </c>
      <c r="W980">
        <f t="shared" si="259"/>
        <v>500</v>
      </c>
      <c r="X980" s="33">
        <f t="shared" si="260"/>
        <v>3026.67</v>
      </c>
      <c r="Y980" s="33">
        <f t="shared" si="261"/>
        <v>763.3</v>
      </c>
      <c r="Z980" s="45">
        <f t="shared" si="262"/>
        <v>0.37895825824478818</v>
      </c>
      <c r="AA980" s="33">
        <f t="shared" si="263"/>
        <v>1436.2404300000001</v>
      </c>
      <c r="AB980" s="45">
        <f t="shared" si="264"/>
        <v>0.47452825382350899</v>
      </c>
      <c r="AC980" s="33">
        <f>IFERROR($X980/VLOOKUP(CONCATENATE("USD",C980),[1]GEINDICE!AR$1:AS$65536,2,0),"")</f>
        <v>528.23309714126151</v>
      </c>
      <c r="AD980" s="33">
        <f>IFERROR($AA980/VLOOKUP(CONCATENATE("USD",C980),[1]GEINDICE!AR$1:AS$65536,2,0),"")</f>
        <v>250.66152919822682</v>
      </c>
      <c r="AE980" s="33">
        <f>IFERROR($X980/VLOOKUP(CONCATENATE("EUR",C980),[1]GEINDICE!AR$1:AS$65536,2,0),"")</f>
        <v>489.91890448210557</v>
      </c>
      <c r="AF980" s="33">
        <f>IFERROR($AA980/VLOOKUP(CONCATENATE("EUR",C980),[1]GEINDICE!AR$1:AS$65536,2,0),"")</f>
        <v>232.48036225902007</v>
      </c>
      <c r="AG980" s="48" t="str">
        <f>VLOOKUP(E980,[1]Apresentação!AW$1:AX$65536,2,0)</f>
        <v xml:space="preserve">                    2 - LEATHER AUXILIARIES</v>
      </c>
      <c r="AH980" s="48" t="str">
        <f t="shared" si="265"/>
        <v xml:space="preserve">         5204000039 - NOVALTAN JD BR</v>
      </c>
      <c r="AI980" s="49" t="str">
        <f t="shared" si="266"/>
        <v xml:space="preserve">     L00148 - CURTIDORA ITAUNA EIRELI</v>
      </c>
      <c r="AJ980" t="str">
        <f t="shared" si="267"/>
        <v xml:space="preserve">     90 - SALES</v>
      </c>
      <c r="AK980" t="str">
        <f t="shared" si="268"/>
        <v/>
      </c>
      <c r="AL980">
        <f t="shared" si="269"/>
        <v>3</v>
      </c>
      <c r="AM980" t="str">
        <f t="shared" si="270"/>
        <v>2025 3</v>
      </c>
      <c r="AN980" t="str">
        <f t="shared" si="271"/>
        <v xml:space="preserve">CURTIDORA </v>
      </c>
    </row>
    <row r="981" spans="1:40" x14ac:dyDescent="0.35">
      <c r="A981">
        <v>81902</v>
      </c>
      <c r="B981" t="s">
        <v>274</v>
      </c>
      <c r="C981" s="31">
        <v>45750</v>
      </c>
      <c r="D981" t="s">
        <v>373</v>
      </c>
      <c r="E981" t="s">
        <v>374</v>
      </c>
      <c r="F981" t="s">
        <v>710</v>
      </c>
      <c r="G981" t="s">
        <v>711</v>
      </c>
      <c r="H981" t="s">
        <v>706</v>
      </c>
      <c r="I981" t="s">
        <v>707</v>
      </c>
      <c r="J981">
        <v>600</v>
      </c>
      <c r="K981">
        <v>4576.6099999999997</v>
      </c>
      <c r="L981">
        <v>1788.51549</v>
      </c>
      <c r="M981">
        <v>714.07</v>
      </c>
      <c r="N981">
        <v>7.6276799999999998</v>
      </c>
      <c r="O981" s="32">
        <f t="shared" si="255"/>
        <v>3862.5399999999995</v>
      </c>
      <c r="P981" s="32">
        <f t="shared" si="256"/>
        <v>2074.0245099999993</v>
      </c>
      <c r="Q981">
        <v>725373</v>
      </c>
      <c r="R981" t="s">
        <v>298</v>
      </c>
      <c r="S981" t="s">
        <v>298</v>
      </c>
      <c r="T981" t="str">
        <f t="shared" si="257"/>
        <v>VEN</v>
      </c>
      <c r="U981" t="s">
        <v>300</v>
      </c>
      <c r="V981" s="33">
        <f t="shared" si="258"/>
        <v>4576.6099999999997</v>
      </c>
      <c r="W981">
        <f t="shared" si="259"/>
        <v>600</v>
      </c>
      <c r="X981" s="33">
        <f t="shared" si="260"/>
        <v>3862.5399999999995</v>
      </c>
      <c r="Y981" s="33">
        <f t="shared" si="261"/>
        <v>714.07</v>
      </c>
      <c r="Z981" s="45">
        <f t="shared" si="262"/>
        <v>0.42695893029993803</v>
      </c>
      <c r="AA981" s="33">
        <f t="shared" si="263"/>
        <v>1954.0245099999993</v>
      </c>
      <c r="AB981" s="45">
        <f t="shared" si="264"/>
        <v>0.50589107426719193</v>
      </c>
      <c r="AC981" s="33">
        <f>IFERROR($X981/VLOOKUP(CONCATENATE("USD",C981),[1]GEINDICE!AR$1:AS$65536,2,0),"")</f>
        <v>688.9150480674906</v>
      </c>
      <c r="AD981" s="33">
        <f>IFERROR($AA981/VLOOKUP(CONCATENATE("USD",C981),[1]GEINDICE!AR$1:AS$65536,2,0),"")</f>
        <v>348.51597374569701</v>
      </c>
      <c r="AE981" s="33">
        <f>IFERROR($X981/VLOOKUP(CONCATENATE("EUR",C981),[1]GEINDICE!AR$1:AS$65536,2,0),"")</f>
        <v>623.39251129761124</v>
      </c>
      <c r="AF981" s="33">
        <f>IFERROR($AA981/VLOOKUP(CONCATENATE("EUR",C981),[1]GEINDICE!AR$1:AS$65536,2,0),"")</f>
        <v>315.3687072304711</v>
      </c>
      <c r="AG981" s="48" t="str">
        <f>VLOOKUP(E981,[1]Apresentação!AW$1:AX$65536,2,0)</f>
        <v xml:space="preserve">                    2 - LEATHER AUXILIARIES</v>
      </c>
      <c r="AH981" s="48" t="str">
        <f t="shared" si="265"/>
        <v xml:space="preserve">         5204000039 - NOVALTAN JD BR</v>
      </c>
      <c r="AI981" s="49" t="str">
        <f t="shared" si="266"/>
        <v xml:space="preserve">     L00582 - RUBIM COMERCIO LTDA</v>
      </c>
      <c r="AJ981" t="str">
        <f t="shared" si="267"/>
        <v xml:space="preserve">     90 - SALES</v>
      </c>
      <c r="AK981" t="str">
        <f t="shared" si="268"/>
        <v/>
      </c>
      <c r="AL981">
        <f t="shared" si="269"/>
        <v>4</v>
      </c>
      <c r="AM981" t="str">
        <f t="shared" si="270"/>
        <v>2025 4</v>
      </c>
      <c r="AN981" t="str">
        <f t="shared" si="271"/>
        <v xml:space="preserve">RUBIM </v>
      </c>
    </row>
    <row r="982" spans="1:40" x14ac:dyDescent="0.35">
      <c r="A982">
        <v>81921</v>
      </c>
      <c r="B982" t="s">
        <v>274</v>
      </c>
      <c r="C982" s="31">
        <v>45751</v>
      </c>
      <c r="D982" t="s">
        <v>373</v>
      </c>
      <c r="E982" t="s">
        <v>374</v>
      </c>
      <c r="F982" t="s">
        <v>467</v>
      </c>
      <c r="G982" t="s">
        <v>468</v>
      </c>
      <c r="H982" t="s">
        <v>706</v>
      </c>
      <c r="I982" t="s">
        <v>707</v>
      </c>
      <c r="J982">
        <v>300</v>
      </c>
      <c r="K982">
        <v>2422.1</v>
      </c>
      <c r="L982">
        <v>894.25774000000001</v>
      </c>
      <c r="M982">
        <v>487.81</v>
      </c>
      <c r="N982">
        <v>8.0736499999999989</v>
      </c>
      <c r="O982" s="32">
        <f t="shared" si="255"/>
        <v>1934.29</v>
      </c>
      <c r="P982" s="32">
        <f t="shared" si="256"/>
        <v>1040.03226</v>
      </c>
      <c r="Q982">
        <v>725806</v>
      </c>
      <c r="R982" t="s">
        <v>298</v>
      </c>
      <c r="S982" t="s">
        <v>298</v>
      </c>
      <c r="T982" t="str">
        <f t="shared" si="257"/>
        <v>VEN</v>
      </c>
      <c r="U982" t="s">
        <v>300</v>
      </c>
      <c r="V982" s="33">
        <f t="shared" si="258"/>
        <v>2422.1</v>
      </c>
      <c r="W982">
        <f t="shared" si="259"/>
        <v>300</v>
      </c>
      <c r="X982" s="33">
        <f t="shared" si="260"/>
        <v>1934.29</v>
      </c>
      <c r="Y982" s="33">
        <f t="shared" si="261"/>
        <v>487.81</v>
      </c>
      <c r="Z982" s="45">
        <f t="shared" si="262"/>
        <v>0.40462089096238801</v>
      </c>
      <c r="AA982" s="33">
        <f t="shared" si="263"/>
        <v>980.03225999999995</v>
      </c>
      <c r="AB982" s="45">
        <f t="shared" si="264"/>
        <v>0.50666252733561146</v>
      </c>
      <c r="AC982" s="33">
        <f>IFERROR($X982/VLOOKUP(CONCATENATE("USD",C982),[1]GEINDICE!AR$1:AS$65536,2,0),"")</f>
        <v>334.78546826591895</v>
      </c>
      <c r="AD982" s="33">
        <f>IFERROR($AA982/VLOOKUP(CONCATENATE("USD",C982),[1]GEINDICE!AR$1:AS$65536,2,0),"")</f>
        <v>169.62325146684665</v>
      </c>
      <c r="AE982" s="33">
        <f>IFERROR($X982/VLOOKUP(CONCATENATE("EUR",C982),[1]GEINDICE!AR$1:AS$65536,2,0),"")</f>
        <v>303.93771310947341</v>
      </c>
      <c r="AF982" s="33">
        <f>IFERROR($AA982/VLOOKUP(CONCATENATE("EUR",C982),[1]GEINDICE!AR$1:AS$65536,2,0),"")</f>
        <v>153.99384987665184</v>
      </c>
      <c r="AG982" s="48" t="str">
        <f>VLOOKUP(E982,[1]Apresentação!AW$1:AX$65536,2,0)</f>
        <v xml:space="preserve">                    2 - LEATHER AUXILIARIES</v>
      </c>
      <c r="AH982" s="48" t="str">
        <f t="shared" si="265"/>
        <v xml:space="preserve">         5204000039 - NOVALTAN JD BR</v>
      </c>
      <c r="AI982" s="49" t="str">
        <f t="shared" si="266"/>
        <v xml:space="preserve">     L00102 - CURTUME SANTO ANTONIO LTDA</v>
      </c>
      <c r="AJ982" t="str">
        <f t="shared" si="267"/>
        <v xml:space="preserve">     90 - SALES</v>
      </c>
      <c r="AK982" t="str">
        <f t="shared" si="268"/>
        <v/>
      </c>
      <c r="AL982">
        <f t="shared" si="269"/>
        <v>4</v>
      </c>
      <c r="AM982" t="str">
        <f t="shared" si="270"/>
        <v>2025 4</v>
      </c>
      <c r="AN982" t="str">
        <f t="shared" si="271"/>
        <v xml:space="preserve">CURTUME </v>
      </c>
    </row>
    <row r="983" spans="1:40" x14ac:dyDescent="0.35">
      <c r="A983">
        <v>82048</v>
      </c>
      <c r="B983" t="s">
        <v>274</v>
      </c>
      <c r="C983" s="31">
        <v>45762</v>
      </c>
      <c r="D983" t="s">
        <v>373</v>
      </c>
      <c r="E983" t="s">
        <v>374</v>
      </c>
      <c r="F983" t="s">
        <v>683</v>
      </c>
      <c r="G983" t="s">
        <v>684</v>
      </c>
      <c r="H983" t="s">
        <v>706</v>
      </c>
      <c r="I983" t="s">
        <v>707</v>
      </c>
      <c r="J983">
        <v>500</v>
      </c>
      <c r="K983">
        <v>3885.27</v>
      </c>
      <c r="L983">
        <v>1490.42957</v>
      </c>
      <c r="M983">
        <v>782.49</v>
      </c>
      <c r="N983">
        <v>7.7705299999999999</v>
      </c>
      <c r="O983" s="32">
        <f t="shared" si="255"/>
        <v>3102.7799999999997</v>
      </c>
      <c r="P983" s="32">
        <f t="shared" si="256"/>
        <v>1612.3504299999997</v>
      </c>
      <c r="Q983">
        <v>729777</v>
      </c>
      <c r="R983" t="s">
        <v>298</v>
      </c>
      <c r="S983" t="s">
        <v>298</v>
      </c>
      <c r="T983" t="str">
        <f t="shared" si="257"/>
        <v>VEN</v>
      </c>
      <c r="U983" t="s">
        <v>300</v>
      </c>
      <c r="V983" s="33">
        <f t="shared" si="258"/>
        <v>3885.27</v>
      </c>
      <c r="W983">
        <f t="shared" si="259"/>
        <v>500</v>
      </c>
      <c r="X983" s="33">
        <f t="shared" si="260"/>
        <v>3102.7799999999997</v>
      </c>
      <c r="Y983" s="33">
        <f t="shared" si="261"/>
        <v>782.49</v>
      </c>
      <c r="Z983" s="45">
        <f t="shared" si="262"/>
        <v>0.38925233767537387</v>
      </c>
      <c r="AA983" s="33">
        <f t="shared" si="263"/>
        <v>1512.3504299999997</v>
      </c>
      <c r="AB983" s="45">
        <f t="shared" si="264"/>
        <v>0.48741787364879235</v>
      </c>
      <c r="AC983" s="33">
        <f>IFERROR($X983/VLOOKUP(CONCATENATE("USD",C983),[1]GEINDICE!AR$1:AS$65536,2,0),"")</f>
        <v>528.51959732229545</v>
      </c>
      <c r="AD983" s="33">
        <f>IFERROR($AA983/VLOOKUP(CONCATENATE("USD",C983),[1]GEINDICE!AR$1:AS$65536,2,0),"")</f>
        <v>257.60989830854919</v>
      </c>
      <c r="AE983" s="33">
        <f>IFERROR($X983/VLOOKUP(CONCATENATE("EUR",C983),[1]GEINDICE!AR$1:AS$65536,2,0),"")</f>
        <v>468.13216656608324</v>
      </c>
      <c r="AF983" s="33">
        <f>IFERROR($AA983/VLOOKUP(CONCATENATE("EUR",C983),[1]GEINDICE!AR$1:AS$65536,2,0),"")</f>
        <v>228.17598521424256</v>
      </c>
      <c r="AG983" s="48" t="str">
        <f>VLOOKUP(E983,[1]Apresentação!AW$1:AX$65536,2,0)</f>
        <v xml:space="preserve">                    2 - LEATHER AUXILIARIES</v>
      </c>
      <c r="AH983" s="48" t="str">
        <f t="shared" si="265"/>
        <v xml:space="preserve">         5204000039 - NOVALTAN JD BR</v>
      </c>
      <c r="AI983" s="49" t="str">
        <f t="shared" si="266"/>
        <v xml:space="preserve">     L00148 - CURTIDORA ITAUNA EIRELI</v>
      </c>
      <c r="AJ983" t="str">
        <f t="shared" si="267"/>
        <v xml:space="preserve">     90 - SALES</v>
      </c>
      <c r="AK983" t="str">
        <f t="shared" si="268"/>
        <v/>
      </c>
      <c r="AL983">
        <f t="shared" si="269"/>
        <v>4</v>
      </c>
      <c r="AM983" t="str">
        <f t="shared" si="270"/>
        <v>2025 4</v>
      </c>
      <c r="AN983" t="str">
        <f t="shared" si="271"/>
        <v xml:space="preserve">CURTIDORA </v>
      </c>
    </row>
    <row r="984" spans="1:40" x14ac:dyDescent="0.35">
      <c r="A984">
        <v>80822</v>
      </c>
      <c r="B984" t="s">
        <v>274</v>
      </c>
      <c r="C984" s="31">
        <v>45667</v>
      </c>
      <c r="D984" t="s">
        <v>373</v>
      </c>
      <c r="E984" t="s">
        <v>374</v>
      </c>
      <c r="F984" t="s">
        <v>675</v>
      </c>
      <c r="G984" t="s">
        <v>676</v>
      </c>
      <c r="H984" t="s">
        <v>706</v>
      </c>
      <c r="I984" t="s">
        <v>707</v>
      </c>
      <c r="J984">
        <v>500</v>
      </c>
      <c r="K984">
        <v>4384.51</v>
      </c>
      <c r="L984">
        <v>1441.47039</v>
      </c>
      <c r="M984">
        <v>883.04</v>
      </c>
      <c r="N984">
        <v>8.7690199999999994</v>
      </c>
      <c r="O984" s="32">
        <f t="shared" si="255"/>
        <v>3501.4700000000003</v>
      </c>
      <c r="P984" s="32">
        <f t="shared" si="256"/>
        <v>2059.9996100000003</v>
      </c>
      <c r="Q984">
        <v>706764</v>
      </c>
      <c r="R984" t="s">
        <v>298</v>
      </c>
      <c r="S984" t="s">
        <v>298</v>
      </c>
      <c r="T984" t="str">
        <f t="shared" si="257"/>
        <v>VEN</v>
      </c>
      <c r="U984" t="s">
        <v>300</v>
      </c>
      <c r="V984" s="33">
        <f t="shared" si="258"/>
        <v>4384.51</v>
      </c>
      <c r="W984">
        <f t="shared" si="259"/>
        <v>500</v>
      </c>
      <c r="X984" s="33">
        <f t="shared" si="260"/>
        <v>3501.4700000000003</v>
      </c>
      <c r="Y984" s="33">
        <f t="shared" si="261"/>
        <v>883.04</v>
      </c>
      <c r="Z984" s="45">
        <f t="shared" si="262"/>
        <v>0.44702819927426329</v>
      </c>
      <c r="AA984" s="33">
        <f t="shared" si="263"/>
        <v>1959.9996100000003</v>
      </c>
      <c r="AB984" s="45">
        <f t="shared" si="264"/>
        <v>0.55976478736073709</v>
      </c>
      <c r="AC984" s="33">
        <f>IFERROR($X984/VLOOKUP(CONCATENATE("USD",C984),[1]GEINDICE!AR$1:AS$65536,2,0),"")</f>
        <v>574.34101533666853</v>
      </c>
      <c r="AD984" s="33">
        <f>IFERROR($AA984/VLOOKUP(CONCATENATE("USD",C984),[1]GEINDICE!AR$1:AS$65536,2,0),"")</f>
        <v>321.49587632248011</v>
      </c>
      <c r="AE984" s="33">
        <f>IFERROR($X984/VLOOKUP(CONCATENATE("EUR",C984),[1]GEINDICE!AR$1:AS$65536,2,0),"")</f>
        <v>560.22623638021787</v>
      </c>
      <c r="AF984" s="33">
        <f>IFERROR($AA984/VLOOKUP(CONCATENATE("EUR",C984),[1]GEINDICE!AR$1:AS$65536,2,0),"")</f>
        <v>313.5949200812787</v>
      </c>
      <c r="AG984" s="48" t="str">
        <f>VLOOKUP(E984,[1]Apresentação!AW$1:AX$65536,2,0)</f>
        <v xml:space="preserve">                    2 - LEATHER AUXILIARIES</v>
      </c>
      <c r="AH984" s="48" t="str">
        <f t="shared" si="265"/>
        <v xml:space="preserve">         5204000039 - NOVALTAN JD BR</v>
      </c>
      <c r="AI984" s="49" t="str">
        <f t="shared" si="266"/>
        <v xml:space="preserve">     L00072 - QUIMIFRAM PRODUTOS QUIMICOS E CURTUME LTDA</v>
      </c>
      <c r="AJ984" t="str">
        <f t="shared" si="267"/>
        <v xml:space="preserve">     90 - SALES</v>
      </c>
      <c r="AK984" t="str">
        <f t="shared" si="268"/>
        <v/>
      </c>
      <c r="AL984">
        <f t="shared" si="269"/>
        <v>1</v>
      </c>
      <c r="AM984" t="str">
        <f t="shared" si="270"/>
        <v>2025 1</v>
      </c>
      <c r="AN984" t="str">
        <f t="shared" si="271"/>
        <v xml:space="preserve">QUIMIFRAM </v>
      </c>
    </row>
    <row r="985" spans="1:40" x14ac:dyDescent="0.35">
      <c r="A985">
        <v>80824</v>
      </c>
      <c r="B985" t="s">
        <v>274</v>
      </c>
      <c r="C985" s="31">
        <v>45667</v>
      </c>
      <c r="D985" t="s">
        <v>373</v>
      </c>
      <c r="E985" t="s">
        <v>374</v>
      </c>
      <c r="F985" t="s">
        <v>467</v>
      </c>
      <c r="G985" t="s">
        <v>468</v>
      </c>
      <c r="H985" t="s">
        <v>706</v>
      </c>
      <c r="I985" t="s">
        <v>707</v>
      </c>
      <c r="J985">
        <v>300</v>
      </c>
      <c r="K985">
        <v>2630.71</v>
      </c>
      <c r="L985">
        <v>864.88223000000005</v>
      </c>
      <c r="M985">
        <v>529.83000000000004</v>
      </c>
      <c r="N985">
        <v>8.7690199999999994</v>
      </c>
      <c r="O985" s="32">
        <f t="shared" si="255"/>
        <v>2100.88</v>
      </c>
      <c r="P985" s="32">
        <f t="shared" si="256"/>
        <v>1235.9977699999999</v>
      </c>
      <c r="Q985">
        <v>706769</v>
      </c>
      <c r="R985" t="s">
        <v>298</v>
      </c>
      <c r="S985" t="s">
        <v>298</v>
      </c>
      <c r="T985" t="str">
        <f t="shared" si="257"/>
        <v>VEN</v>
      </c>
      <c r="U985" t="s">
        <v>300</v>
      </c>
      <c r="V985" s="33">
        <f t="shared" si="258"/>
        <v>2630.71</v>
      </c>
      <c r="W985">
        <f t="shared" si="259"/>
        <v>300</v>
      </c>
      <c r="X985" s="33">
        <f t="shared" si="260"/>
        <v>2100.88</v>
      </c>
      <c r="Y985" s="33">
        <f t="shared" si="261"/>
        <v>529.83000000000004</v>
      </c>
      <c r="Z985" s="45">
        <f t="shared" si="262"/>
        <v>0.44702676083642817</v>
      </c>
      <c r="AA985" s="33">
        <f t="shared" si="263"/>
        <v>1175.9977699999999</v>
      </c>
      <c r="AB985" s="45">
        <f t="shared" si="264"/>
        <v>0.55976437016869118</v>
      </c>
      <c r="AC985" s="33">
        <f>IFERROR($X985/VLOOKUP(CONCATENATE("USD",C985),[1]GEINDICE!AR$1:AS$65536,2,0),"")</f>
        <v>344.60428114491918</v>
      </c>
      <c r="AD985" s="33">
        <f>IFERROR($AA985/VLOOKUP(CONCATENATE("USD",C985),[1]GEINDICE!AR$1:AS$65536,2,0),"")</f>
        <v>192.89719839252027</v>
      </c>
      <c r="AE985" s="33">
        <f>IFERROR($X985/VLOOKUP(CONCATENATE("EUR",C985),[1]GEINDICE!AR$1:AS$65536,2,0),"")</f>
        <v>336.13542183325063</v>
      </c>
      <c r="AF985" s="33">
        <f>IFERROR($AA985/VLOOKUP(CONCATENATE("EUR",C985),[1]GEINDICE!AR$1:AS$65536,2,0),"")</f>
        <v>188.15663269387687</v>
      </c>
      <c r="AG985" s="48" t="str">
        <f>VLOOKUP(E985,[1]Apresentação!AW$1:AX$65536,2,0)</f>
        <v xml:space="preserve">                    2 - LEATHER AUXILIARIES</v>
      </c>
      <c r="AH985" s="48" t="str">
        <f t="shared" si="265"/>
        <v xml:space="preserve">         5204000039 - NOVALTAN JD BR</v>
      </c>
      <c r="AI985" s="49" t="str">
        <f t="shared" si="266"/>
        <v xml:space="preserve">     L00102 - CURTUME SANTO ANTONIO LTDA</v>
      </c>
      <c r="AJ985" t="str">
        <f t="shared" si="267"/>
        <v xml:space="preserve">     90 - SALES</v>
      </c>
      <c r="AK985" t="str">
        <f t="shared" si="268"/>
        <v/>
      </c>
      <c r="AL985">
        <f t="shared" si="269"/>
        <v>1</v>
      </c>
      <c r="AM985" t="str">
        <f t="shared" si="270"/>
        <v>2025 1</v>
      </c>
      <c r="AN985" t="str">
        <f t="shared" si="271"/>
        <v xml:space="preserve">CURTUME </v>
      </c>
    </row>
    <row r="986" spans="1:40" x14ac:dyDescent="0.35">
      <c r="A986">
        <v>81819</v>
      </c>
      <c r="B986" t="s">
        <v>274</v>
      </c>
      <c r="C986" s="31">
        <v>45744</v>
      </c>
      <c r="D986" t="s">
        <v>373</v>
      </c>
      <c r="E986" t="s">
        <v>374</v>
      </c>
      <c r="F986" t="s">
        <v>467</v>
      </c>
      <c r="G986" t="s">
        <v>468</v>
      </c>
      <c r="H986" t="s">
        <v>706</v>
      </c>
      <c r="I986" t="s">
        <v>707</v>
      </c>
      <c r="J986">
        <v>200</v>
      </c>
      <c r="K986">
        <v>1655.25</v>
      </c>
      <c r="L986">
        <v>596.17183</v>
      </c>
      <c r="M986">
        <v>333.36</v>
      </c>
      <c r="N986">
        <v>8.2762599999999988</v>
      </c>
      <c r="O986" s="32">
        <f t="shared" si="255"/>
        <v>1321.8899999999999</v>
      </c>
      <c r="P986" s="32">
        <f t="shared" si="256"/>
        <v>725.71816999999987</v>
      </c>
      <c r="Q986">
        <v>723090</v>
      </c>
      <c r="R986" t="s">
        <v>298</v>
      </c>
      <c r="S986" t="s">
        <v>298</v>
      </c>
      <c r="T986" t="str">
        <f t="shared" si="257"/>
        <v>VEN</v>
      </c>
      <c r="U986" t="s">
        <v>300</v>
      </c>
      <c r="V986" s="33">
        <f t="shared" si="258"/>
        <v>1655.25</v>
      </c>
      <c r="W986">
        <f t="shared" si="259"/>
        <v>200</v>
      </c>
      <c r="X986" s="33">
        <f t="shared" si="260"/>
        <v>1321.8899999999999</v>
      </c>
      <c r="Y986" s="33">
        <f t="shared" si="261"/>
        <v>333.36</v>
      </c>
      <c r="Z986" s="45">
        <f t="shared" si="262"/>
        <v>0.41426864219906351</v>
      </c>
      <c r="AA986" s="33">
        <f t="shared" si="263"/>
        <v>685.71816999999987</v>
      </c>
      <c r="AB986" s="45">
        <f t="shared" si="264"/>
        <v>0.51874071972705738</v>
      </c>
      <c r="AC986" s="33">
        <f>IFERROR($X986/VLOOKUP(CONCATENATE("USD",C986),[1]GEINDICE!AR$1:AS$65536,2,0),"")</f>
        <v>229.25598335067636</v>
      </c>
      <c r="AD986" s="33">
        <f>IFERROR($AA986/VLOOKUP(CONCATENATE("USD",C986),[1]GEINDICE!AR$1:AS$65536,2,0),"")</f>
        <v>118.92441380506415</v>
      </c>
      <c r="AE986" s="33">
        <f>IFERROR($X986/VLOOKUP(CONCATENATE("EUR",C986),[1]GEINDICE!AR$1:AS$65536,2,0),"")</f>
        <v>211.76329237620746</v>
      </c>
      <c r="AF986" s="33">
        <f>IFERROR($AA986/VLOOKUP(CONCATENATE("EUR",C986),[1]GEINDICE!AR$1:AS$65536,2,0),"")</f>
        <v>109.85024269900515</v>
      </c>
      <c r="AG986" s="48" t="str">
        <f>VLOOKUP(E986,[1]Apresentação!AW$1:AX$65536,2,0)</f>
        <v xml:space="preserve">                    2 - LEATHER AUXILIARIES</v>
      </c>
      <c r="AH986" s="48" t="str">
        <f t="shared" si="265"/>
        <v xml:space="preserve">         5204000039 - NOVALTAN JD BR</v>
      </c>
      <c r="AI986" s="49" t="str">
        <f t="shared" si="266"/>
        <v xml:space="preserve">     L00102 - CURTUME SANTO ANTONIO LTDA</v>
      </c>
      <c r="AJ986" t="str">
        <f t="shared" si="267"/>
        <v xml:space="preserve">     90 - SALES</v>
      </c>
      <c r="AK986" t="str">
        <f t="shared" si="268"/>
        <v/>
      </c>
      <c r="AL986">
        <f t="shared" si="269"/>
        <v>3</v>
      </c>
      <c r="AM986" t="str">
        <f t="shared" si="270"/>
        <v>2025 3</v>
      </c>
      <c r="AN986" t="str">
        <f t="shared" si="271"/>
        <v xml:space="preserve">CURTUME </v>
      </c>
    </row>
    <row r="987" spans="1:40" x14ac:dyDescent="0.35">
      <c r="A987">
        <v>81824</v>
      </c>
      <c r="B987" t="s">
        <v>274</v>
      </c>
      <c r="C987" s="31">
        <v>45744</v>
      </c>
      <c r="D987" t="s">
        <v>373</v>
      </c>
      <c r="E987" t="s">
        <v>374</v>
      </c>
      <c r="F987" t="s">
        <v>675</v>
      </c>
      <c r="G987" t="s">
        <v>676</v>
      </c>
      <c r="H987" t="s">
        <v>706</v>
      </c>
      <c r="I987" t="s">
        <v>707</v>
      </c>
      <c r="J987">
        <v>500</v>
      </c>
      <c r="K987">
        <v>4138.13</v>
      </c>
      <c r="L987">
        <v>1490.42957</v>
      </c>
      <c r="M987">
        <v>833.43</v>
      </c>
      <c r="N987">
        <v>8.2762599999999988</v>
      </c>
      <c r="O987" s="32">
        <f t="shared" si="255"/>
        <v>3304.7000000000003</v>
      </c>
      <c r="P987" s="32">
        <f t="shared" si="256"/>
        <v>1814.2704300000003</v>
      </c>
      <c r="Q987">
        <v>723119</v>
      </c>
      <c r="R987" t="s">
        <v>298</v>
      </c>
      <c r="S987" t="s">
        <v>298</v>
      </c>
      <c r="T987" t="str">
        <f t="shared" si="257"/>
        <v>VEN</v>
      </c>
      <c r="U987" t="s">
        <v>300</v>
      </c>
      <c r="V987" s="33">
        <f t="shared" si="258"/>
        <v>4138.13</v>
      </c>
      <c r="W987">
        <f t="shared" si="259"/>
        <v>500</v>
      </c>
      <c r="X987" s="33">
        <f t="shared" si="260"/>
        <v>3304.7000000000003</v>
      </c>
      <c r="Y987" s="33">
        <f t="shared" si="261"/>
        <v>833.43</v>
      </c>
      <c r="Z987" s="45">
        <f t="shared" si="262"/>
        <v>0.41426210148062054</v>
      </c>
      <c r="AA987" s="33">
        <f t="shared" si="263"/>
        <v>1714.2704300000003</v>
      </c>
      <c r="AB987" s="45">
        <f t="shared" si="264"/>
        <v>0.51873708052168133</v>
      </c>
      <c r="AC987" s="33">
        <f>IFERROR($X987/VLOOKUP(CONCATENATE("USD",C987),[1]GEINDICE!AR$1:AS$65536,2,0),"")</f>
        <v>573.13562261533127</v>
      </c>
      <c r="AD987" s="33">
        <f>IFERROR($AA987/VLOOKUP(CONCATENATE("USD",C987),[1]GEINDICE!AR$1:AS$65536,2,0),"")</f>
        <v>297.30669961845302</v>
      </c>
      <c r="AE987" s="33">
        <f>IFERROR($X987/VLOOKUP(CONCATENATE("EUR",C987),[1]GEINDICE!AR$1:AS$65536,2,0),"")</f>
        <v>529.40422600644001</v>
      </c>
      <c r="AF987" s="33">
        <f>IFERROR($AA987/VLOOKUP(CONCATENATE("EUR",C987),[1]GEINDICE!AR$1:AS$65536,2,0),"")</f>
        <v>274.62160261442102</v>
      </c>
      <c r="AG987" s="48" t="str">
        <f>VLOOKUP(E987,[1]Apresentação!AW$1:AX$65536,2,0)</f>
        <v xml:space="preserve">                    2 - LEATHER AUXILIARIES</v>
      </c>
      <c r="AH987" s="48" t="str">
        <f t="shared" si="265"/>
        <v xml:space="preserve">         5204000039 - NOVALTAN JD BR</v>
      </c>
      <c r="AI987" s="49" t="str">
        <f t="shared" si="266"/>
        <v xml:space="preserve">     L00072 - QUIMIFRAM PRODUTOS QUIMICOS E CURTUME LTDA</v>
      </c>
      <c r="AJ987" t="str">
        <f t="shared" si="267"/>
        <v xml:space="preserve">     90 - SALES</v>
      </c>
      <c r="AK987" t="str">
        <f t="shared" si="268"/>
        <v/>
      </c>
      <c r="AL987">
        <f t="shared" si="269"/>
        <v>3</v>
      </c>
      <c r="AM987" t="str">
        <f t="shared" si="270"/>
        <v>2025 3</v>
      </c>
      <c r="AN987" t="str">
        <f t="shared" si="271"/>
        <v xml:space="preserve">QUIMIFRAM </v>
      </c>
    </row>
    <row r="988" spans="1:40" x14ac:dyDescent="0.35">
      <c r="A988">
        <v>81829</v>
      </c>
      <c r="B988" t="s">
        <v>274</v>
      </c>
      <c r="C988" s="31">
        <v>45744</v>
      </c>
      <c r="D988" t="s">
        <v>373</v>
      </c>
      <c r="E988" t="s">
        <v>374</v>
      </c>
      <c r="F988" t="s">
        <v>710</v>
      </c>
      <c r="G988" t="s">
        <v>711</v>
      </c>
      <c r="H988" t="s">
        <v>706</v>
      </c>
      <c r="I988" t="s">
        <v>707</v>
      </c>
      <c r="J988">
        <v>200</v>
      </c>
      <c r="K988">
        <v>1527.39</v>
      </c>
      <c r="L988">
        <v>596.17183</v>
      </c>
      <c r="M988">
        <v>238.32</v>
      </c>
      <c r="N988">
        <v>7.6369299999999996</v>
      </c>
      <c r="O988" s="32">
        <f t="shared" si="255"/>
        <v>1289.0700000000002</v>
      </c>
      <c r="P988" s="32">
        <f t="shared" si="256"/>
        <v>692.89817000000016</v>
      </c>
      <c r="Q988">
        <v>723203</v>
      </c>
      <c r="R988" t="s">
        <v>298</v>
      </c>
      <c r="S988" t="s">
        <v>298</v>
      </c>
      <c r="T988" t="str">
        <f t="shared" si="257"/>
        <v>VEN</v>
      </c>
      <c r="U988" t="s">
        <v>300</v>
      </c>
      <c r="V988" s="33">
        <f t="shared" si="258"/>
        <v>1527.39</v>
      </c>
      <c r="W988">
        <f t="shared" si="259"/>
        <v>200</v>
      </c>
      <c r="X988" s="33">
        <f t="shared" si="260"/>
        <v>1289.0700000000002</v>
      </c>
      <c r="Y988" s="33">
        <f t="shared" si="261"/>
        <v>238.32</v>
      </c>
      <c r="Z988" s="45">
        <f t="shared" si="262"/>
        <v>0.42746002658129234</v>
      </c>
      <c r="AA988" s="33">
        <f t="shared" si="263"/>
        <v>652.89817000000016</v>
      </c>
      <c r="AB988" s="45">
        <f t="shared" si="264"/>
        <v>0.50648775473791185</v>
      </c>
      <c r="AC988" s="33">
        <f>IFERROR($X988/VLOOKUP(CONCATENATE("USD",C988),[1]GEINDICE!AR$1:AS$65536,2,0),"")</f>
        <v>223.56399583766913</v>
      </c>
      <c r="AD988" s="33">
        <f>IFERROR($AA988/VLOOKUP(CONCATENATE("USD",C988),[1]GEINDICE!AR$1:AS$65536,2,0),"")</f>
        <v>113.23242629205691</v>
      </c>
      <c r="AE988" s="33">
        <f>IFERROR($X988/VLOOKUP(CONCATENATE("EUR",C988),[1]GEINDICE!AR$1:AS$65536,2,0),"")</f>
        <v>206.50561491757847</v>
      </c>
      <c r="AF988" s="33">
        <f>IFERROR($AA988/VLOOKUP(CONCATENATE("EUR",C988),[1]GEINDICE!AR$1:AS$65536,2,0),"")</f>
        <v>104.59256524037616</v>
      </c>
      <c r="AG988" s="48" t="str">
        <f>VLOOKUP(E988,[1]Apresentação!AW$1:AX$65536,2,0)</f>
        <v xml:space="preserve">                    2 - LEATHER AUXILIARIES</v>
      </c>
      <c r="AH988" s="48" t="str">
        <f t="shared" si="265"/>
        <v xml:space="preserve">         5204000039 - NOVALTAN JD BR</v>
      </c>
      <c r="AI988" s="49" t="str">
        <f t="shared" si="266"/>
        <v xml:space="preserve">     L00582 - RUBIM COMERCIO LTDA</v>
      </c>
      <c r="AJ988" t="str">
        <f t="shared" si="267"/>
        <v xml:space="preserve">     90 - SALES</v>
      </c>
      <c r="AK988" t="str">
        <f t="shared" si="268"/>
        <v/>
      </c>
      <c r="AL988">
        <f t="shared" si="269"/>
        <v>3</v>
      </c>
      <c r="AM988" t="str">
        <f t="shared" si="270"/>
        <v>2025 3</v>
      </c>
      <c r="AN988" t="str">
        <f t="shared" si="271"/>
        <v xml:space="preserve">RUBIM </v>
      </c>
    </row>
    <row r="989" spans="1:40" x14ac:dyDescent="0.35">
      <c r="A989">
        <v>81338</v>
      </c>
      <c r="B989" t="s">
        <v>274</v>
      </c>
      <c r="C989" s="31">
        <v>45708</v>
      </c>
      <c r="D989" t="s">
        <v>373</v>
      </c>
      <c r="E989" t="s">
        <v>374</v>
      </c>
      <c r="F989" t="s">
        <v>710</v>
      </c>
      <c r="G989" t="s">
        <v>711</v>
      </c>
      <c r="H989" t="s">
        <v>706</v>
      </c>
      <c r="I989" t="s">
        <v>707</v>
      </c>
      <c r="J989">
        <v>200</v>
      </c>
      <c r="K989">
        <v>1542.53</v>
      </c>
      <c r="L989">
        <v>596.17192</v>
      </c>
      <c r="M989">
        <v>240.68</v>
      </c>
      <c r="N989">
        <v>7.7126399999999995</v>
      </c>
      <c r="O989" s="32">
        <f t="shared" si="255"/>
        <v>1301.8499999999999</v>
      </c>
      <c r="P989" s="32">
        <f t="shared" si="256"/>
        <v>705.67807999999991</v>
      </c>
      <c r="Q989">
        <v>710744</v>
      </c>
      <c r="R989" t="s">
        <v>298</v>
      </c>
      <c r="S989" t="s">
        <v>298</v>
      </c>
      <c r="T989" t="str">
        <f t="shared" si="257"/>
        <v>VEN</v>
      </c>
      <c r="U989" t="s">
        <v>300</v>
      </c>
      <c r="V989" s="33">
        <f t="shared" si="258"/>
        <v>1542.53</v>
      </c>
      <c r="W989">
        <f t="shared" si="259"/>
        <v>200</v>
      </c>
      <c r="X989" s="33">
        <f t="shared" si="260"/>
        <v>1301.8499999999999</v>
      </c>
      <c r="Y989" s="33">
        <f t="shared" si="261"/>
        <v>240.68</v>
      </c>
      <c r="Z989" s="45">
        <f t="shared" si="262"/>
        <v>0.4315495192962211</v>
      </c>
      <c r="AA989" s="33">
        <f t="shared" si="263"/>
        <v>665.67807999999991</v>
      </c>
      <c r="AB989" s="45">
        <f t="shared" si="264"/>
        <v>0.51133239620539994</v>
      </c>
      <c r="AC989" s="33">
        <f>IFERROR($X989/VLOOKUP(CONCATENATE("USD",C989),[1]GEINDICE!AR$1:AS$65536,2,0),"")</f>
        <v>228.31863063189462</v>
      </c>
      <c r="AD989" s="33">
        <f>IFERROR($AA989/VLOOKUP(CONCATENATE("USD",C989),[1]GEINDICE!AR$1:AS$65536,2,0),"")</f>
        <v>116.74671249934231</v>
      </c>
      <c r="AE989" s="33">
        <f>IFERROR($X989/VLOOKUP(CONCATENATE("EUR",C989),[1]GEINDICE!AR$1:AS$65536,2,0),"")</f>
        <v>217.98499715347776</v>
      </c>
      <c r="AF989" s="33">
        <f>IFERROR($AA989/VLOOKUP(CONCATENATE("EUR",C989),[1]GEINDICE!AR$1:AS$65536,2,0),"")</f>
        <v>111.46279093131508</v>
      </c>
      <c r="AG989" s="48" t="str">
        <f>VLOOKUP(E989,[1]Apresentação!AW$1:AX$65536,2,0)</f>
        <v xml:space="preserve">                    2 - LEATHER AUXILIARIES</v>
      </c>
      <c r="AH989" s="48" t="str">
        <f t="shared" si="265"/>
        <v xml:space="preserve">         5204000039 - NOVALTAN JD BR</v>
      </c>
      <c r="AI989" s="49" t="str">
        <f t="shared" si="266"/>
        <v xml:space="preserve">     L00582 - RUBIM COMERCIO LTDA</v>
      </c>
      <c r="AJ989" t="str">
        <f t="shared" si="267"/>
        <v xml:space="preserve">     90 - SALES</v>
      </c>
      <c r="AK989" t="str">
        <f t="shared" si="268"/>
        <v/>
      </c>
      <c r="AL989">
        <f t="shared" si="269"/>
        <v>2</v>
      </c>
      <c r="AM989" t="str">
        <f t="shared" si="270"/>
        <v>2025 2</v>
      </c>
      <c r="AN989" t="str">
        <f t="shared" si="271"/>
        <v xml:space="preserve">RUBIM </v>
      </c>
    </row>
    <row r="990" spans="1:40" x14ac:dyDescent="0.35">
      <c r="A990">
        <v>81295</v>
      </c>
      <c r="B990" t="s">
        <v>274</v>
      </c>
      <c r="C990" s="31">
        <v>45702</v>
      </c>
      <c r="D990" t="s">
        <v>373</v>
      </c>
      <c r="E990" t="s">
        <v>374</v>
      </c>
      <c r="F990" t="s">
        <v>467</v>
      </c>
      <c r="G990" t="s">
        <v>468</v>
      </c>
      <c r="H990" t="s">
        <v>706</v>
      </c>
      <c r="I990" t="s">
        <v>707</v>
      </c>
      <c r="J990">
        <v>300</v>
      </c>
      <c r="K990">
        <v>2496.44</v>
      </c>
      <c r="L990">
        <v>894.25788999999997</v>
      </c>
      <c r="M990">
        <v>502.78</v>
      </c>
      <c r="N990">
        <v>8.3214699999999997</v>
      </c>
      <c r="O990" s="32">
        <f t="shared" si="255"/>
        <v>1993.66</v>
      </c>
      <c r="P990" s="32">
        <f t="shared" si="256"/>
        <v>1099.40211</v>
      </c>
      <c r="Q990">
        <v>710259</v>
      </c>
      <c r="R990" t="s">
        <v>298</v>
      </c>
      <c r="S990" t="s">
        <v>298</v>
      </c>
      <c r="T990" t="str">
        <f t="shared" si="257"/>
        <v>VEN</v>
      </c>
      <c r="U990" t="s">
        <v>300</v>
      </c>
      <c r="V990" s="33">
        <f t="shared" si="258"/>
        <v>2496.44</v>
      </c>
      <c r="W990">
        <f t="shared" si="259"/>
        <v>300</v>
      </c>
      <c r="X990" s="33">
        <f t="shared" si="260"/>
        <v>1993.66</v>
      </c>
      <c r="Y990" s="33">
        <f t="shared" si="261"/>
        <v>502.78</v>
      </c>
      <c r="Z990" s="45">
        <f t="shared" si="262"/>
        <v>0.41635373171396067</v>
      </c>
      <c r="AA990" s="33">
        <f t="shared" si="263"/>
        <v>1039.40211</v>
      </c>
      <c r="AB990" s="45">
        <f t="shared" si="264"/>
        <v>0.52135374637601195</v>
      </c>
      <c r="AC990" s="33">
        <f>IFERROR($X990/VLOOKUP(CONCATENATE("USD",C990),[1]GEINDICE!AR$1:AS$65536,2,0),"")</f>
        <v>348.03693940610657</v>
      </c>
      <c r="AD990" s="33">
        <f>IFERROR($AA990/VLOOKUP(CONCATENATE("USD",C990),[1]GEINDICE!AR$1:AS$65536,2,0),"")</f>
        <v>181.45036223661469</v>
      </c>
      <c r="AE990" s="33">
        <f>IFERROR($X990/VLOOKUP(CONCATENATE("EUR",C990),[1]GEINDICE!AR$1:AS$65536,2,0),"")</f>
        <v>331.17825877506266</v>
      </c>
      <c r="AF990" s="33">
        <f>IFERROR($AA990/VLOOKUP(CONCATENATE("EUR",C990),[1]GEINDICE!AR$1:AS$65536,2,0),"")</f>
        <v>172.66102593066327</v>
      </c>
      <c r="AG990" s="48" t="str">
        <f>VLOOKUP(E990,[1]Apresentação!AW$1:AX$65536,2,0)</f>
        <v xml:space="preserve">                    2 - LEATHER AUXILIARIES</v>
      </c>
      <c r="AH990" s="48" t="str">
        <f t="shared" si="265"/>
        <v xml:space="preserve">         5204000039 - NOVALTAN JD BR</v>
      </c>
      <c r="AI990" s="49" t="str">
        <f t="shared" si="266"/>
        <v xml:space="preserve">     L00102 - CURTUME SANTO ANTONIO LTDA</v>
      </c>
      <c r="AJ990" t="str">
        <f t="shared" si="267"/>
        <v xml:space="preserve">     90 - SALES</v>
      </c>
      <c r="AK990" t="str">
        <f t="shared" si="268"/>
        <v/>
      </c>
      <c r="AL990">
        <f t="shared" si="269"/>
        <v>2</v>
      </c>
      <c r="AM990" t="str">
        <f t="shared" si="270"/>
        <v>2025 2</v>
      </c>
      <c r="AN990" t="str">
        <f t="shared" si="271"/>
        <v xml:space="preserve">CURTUME </v>
      </c>
    </row>
    <row r="991" spans="1:40" x14ac:dyDescent="0.35">
      <c r="A991">
        <v>81296</v>
      </c>
      <c r="B991" t="s">
        <v>274</v>
      </c>
      <c r="C991" s="31">
        <v>45702</v>
      </c>
      <c r="D991" t="s">
        <v>373</v>
      </c>
      <c r="E991" t="s">
        <v>374</v>
      </c>
      <c r="F991" t="s">
        <v>675</v>
      </c>
      <c r="G991" t="s">
        <v>676</v>
      </c>
      <c r="H991" t="s">
        <v>706</v>
      </c>
      <c r="I991" t="s">
        <v>707</v>
      </c>
      <c r="J991">
        <v>300</v>
      </c>
      <c r="K991">
        <v>2496.44</v>
      </c>
      <c r="L991">
        <v>894.25788999999997</v>
      </c>
      <c r="M991">
        <v>502.78</v>
      </c>
      <c r="N991">
        <v>8.3214699999999997</v>
      </c>
      <c r="O991" s="32">
        <f t="shared" si="255"/>
        <v>1993.66</v>
      </c>
      <c r="P991" s="32">
        <f t="shared" si="256"/>
        <v>1099.40211</v>
      </c>
      <c r="Q991">
        <v>710263</v>
      </c>
      <c r="R991" t="s">
        <v>298</v>
      </c>
      <c r="S991" t="s">
        <v>298</v>
      </c>
      <c r="T991" t="str">
        <f t="shared" si="257"/>
        <v>VEN</v>
      </c>
      <c r="U991" t="s">
        <v>300</v>
      </c>
      <c r="V991" s="33">
        <f t="shared" si="258"/>
        <v>2496.44</v>
      </c>
      <c r="W991">
        <f t="shared" si="259"/>
        <v>300</v>
      </c>
      <c r="X991" s="33">
        <f t="shared" si="260"/>
        <v>1993.66</v>
      </c>
      <c r="Y991" s="33">
        <f t="shared" si="261"/>
        <v>502.78</v>
      </c>
      <c r="Z991" s="45">
        <f t="shared" si="262"/>
        <v>0.41635373171396067</v>
      </c>
      <c r="AA991" s="33">
        <f t="shared" si="263"/>
        <v>1039.40211</v>
      </c>
      <c r="AB991" s="45">
        <f t="shared" si="264"/>
        <v>0.52135374637601195</v>
      </c>
      <c r="AC991" s="33">
        <f>IFERROR($X991/VLOOKUP(CONCATENATE("USD",C991),[1]GEINDICE!AR$1:AS$65536,2,0),"")</f>
        <v>348.03693940610657</v>
      </c>
      <c r="AD991" s="33">
        <f>IFERROR($AA991/VLOOKUP(CONCATENATE("USD",C991),[1]GEINDICE!AR$1:AS$65536,2,0),"")</f>
        <v>181.45036223661469</v>
      </c>
      <c r="AE991" s="33">
        <f>IFERROR($X991/VLOOKUP(CONCATENATE("EUR",C991),[1]GEINDICE!AR$1:AS$65536,2,0),"")</f>
        <v>331.17825877506266</v>
      </c>
      <c r="AF991" s="33">
        <f>IFERROR($AA991/VLOOKUP(CONCATENATE("EUR",C991),[1]GEINDICE!AR$1:AS$65536,2,0),"")</f>
        <v>172.66102593066327</v>
      </c>
      <c r="AG991" s="48" t="str">
        <f>VLOOKUP(E991,[1]Apresentação!AW$1:AX$65536,2,0)</f>
        <v xml:space="preserve">                    2 - LEATHER AUXILIARIES</v>
      </c>
      <c r="AH991" s="48" t="str">
        <f t="shared" si="265"/>
        <v xml:space="preserve">         5204000039 - NOVALTAN JD BR</v>
      </c>
      <c r="AI991" s="49" t="str">
        <f t="shared" si="266"/>
        <v xml:space="preserve">     L00072 - QUIMIFRAM PRODUTOS QUIMICOS E CURTUME LTDA</v>
      </c>
      <c r="AJ991" t="str">
        <f t="shared" si="267"/>
        <v xml:space="preserve">     90 - SALES</v>
      </c>
      <c r="AK991" t="str">
        <f t="shared" si="268"/>
        <v/>
      </c>
      <c r="AL991">
        <f t="shared" si="269"/>
        <v>2</v>
      </c>
      <c r="AM991" t="str">
        <f t="shared" si="270"/>
        <v>2025 2</v>
      </c>
      <c r="AN991" t="str">
        <f t="shared" si="271"/>
        <v xml:space="preserve">QUIMIFRAM </v>
      </c>
    </row>
    <row r="992" spans="1:40" x14ac:dyDescent="0.35">
      <c r="A992">
        <v>81356</v>
      </c>
      <c r="B992" t="s">
        <v>274</v>
      </c>
      <c r="C992" s="31">
        <v>45709</v>
      </c>
      <c r="D992" t="s">
        <v>373</v>
      </c>
      <c r="E992" t="s">
        <v>374</v>
      </c>
      <c r="F992" t="s">
        <v>675</v>
      </c>
      <c r="G992" t="s">
        <v>676</v>
      </c>
      <c r="H992" t="s">
        <v>706</v>
      </c>
      <c r="I992" t="s">
        <v>707</v>
      </c>
      <c r="J992">
        <v>1000</v>
      </c>
      <c r="K992">
        <v>8210.74</v>
      </c>
      <c r="L992">
        <v>2980.8596200000002</v>
      </c>
      <c r="M992">
        <v>1653.64</v>
      </c>
      <c r="N992">
        <v>8.2107399999999995</v>
      </c>
      <c r="O992" s="32">
        <f t="shared" si="255"/>
        <v>6557.0999999999995</v>
      </c>
      <c r="P992" s="32">
        <f t="shared" si="256"/>
        <v>3576.2403799999993</v>
      </c>
      <c r="Q992">
        <v>710927</v>
      </c>
      <c r="R992" t="s">
        <v>298</v>
      </c>
      <c r="S992" t="s">
        <v>298</v>
      </c>
      <c r="T992" t="str">
        <f t="shared" si="257"/>
        <v>VEN</v>
      </c>
      <c r="U992" t="s">
        <v>300</v>
      </c>
      <c r="V992" s="33">
        <f t="shared" si="258"/>
        <v>8210.74</v>
      </c>
      <c r="W992">
        <f t="shared" si="259"/>
        <v>1000</v>
      </c>
      <c r="X992" s="33">
        <f t="shared" si="260"/>
        <v>6557.0999999999995</v>
      </c>
      <c r="Y992" s="33">
        <f t="shared" si="261"/>
        <v>1653.64</v>
      </c>
      <c r="Z992" s="45">
        <f t="shared" si="262"/>
        <v>0.4111980625376031</v>
      </c>
      <c r="AA992" s="33">
        <f t="shared" si="263"/>
        <v>3376.2403799999993</v>
      </c>
      <c r="AB992" s="45">
        <f t="shared" si="264"/>
        <v>0.51489841240792422</v>
      </c>
      <c r="AC992" s="33">
        <f>IFERROR($X992/VLOOKUP(CONCATENATE("USD",C992),[1]GEINDICE!AR$1:AS$65536,2,0),"")</f>
        <v>1149.8237676889894</v>
      </c>
      <c r="AD992" s="33">
        <f>IFERROR($AA992/VLOOKUP(CONCATENATE("USD",C992),[1]GEINDICE!AR$1:AS$65536,2,0),"")</f>
        <v>592.04243253195841</v>
      </c>
      <c r="AE992" s="33">
        <f>IFERROR($X992/VLOOKUP(CONCATENATE("EUR",C992),[1]GEINDICE!AR$1:AS$65536,2,0),"")</f>
        <v>1099.7786052128408</v>
      </c>
      <c r="AF992" s="33">
        <f>IFERROR($AA992/VLOOKUP(CONCATENATE("EUR",C992),[1]GEINDICE!AR$1:AS$65536,2,0),"")</f>
        <v>566.27425782429293</v>
      </c>
      <c r="AG992" s="48" t="str">
        <f>VLOOKUP(E992,[1]Apresentação!AW$1:AX$65536,2,0)</f>
        <v xml:space="preserve">                    2 - LEATHER AUXILIARIES</v>
      </c>
      <c r="AH992" s="48" t="str">
        <f t="shared" si="265"/>
        <v xml:space="preserve">         5204000039 - NOVALTAN JD BR</v>
      </c>
      <c r="AI992" s="49" t="str">
        <f t="shared" si="266"/>
        <v xml:space="preserve">     L00072 - QUIMIFRAM PRODUTOS QUIMICOS E CURTUME LTDA</v>
      </c>
      <c r="AJ992" t="str">
        <f t="shared" si="267"/>
        <v xml:space="preserve">     90 - SALES</v>
      </c>
      <c r="AK992" t="str">
        <f t="shared" si="268"/>
        <v/>
      </c>
      <c r="AL992">
        <f t="shared" si="269"/>
        <v>2</v>
      </c>
      <c r="AM992" t="str">
        <f t="shared" si="270"/>
        <v>2025 2</v>
      </c>
      <c r="AN992" t="str">
        <f t="shared" si="271"/>
        <v xml:space="preserve">QUIMIFRAM </v>
      </c>
    </row>
    <row r="993" spans="1:40" x14ac:dyDescent="0.35">
      <c r="A993">
        <v>82166</v>
      </c>
      <c r="B993" t="s">
        <v>274</v>
      </c>
      <c r="C993" s="31">
        <v>45771</v>
      </c>
      <c r="D993" t="s">
        <v>373</v>
      </c>
      <c r="E993" t="s">
        <v>374</v>
      </c>
      <c r="F993" t="s">
        <v>710</v>
      </c>
      <c r="G993" t="s">
        <v>711</v>
      </c>
      <c r="H993" t="s">
        <v>706</v>
      </c>
      <c r="I993" t="s">
        <v>707</v>
      </c>
      <c r="J993">
        <v>600</v>
      </c>
      <c r="K993">
        <v>4573.1500000000005</v>
      </c>
      <c r="L993">
        <v>1812.86031</v>
      </c>
      <c r="M993">
        <v>713.52</v>
      </c>
      <c r="N993">
        <v>7.6219199999999994</v>
      </c>
      <c r="O993" s="32">
        <f t="shared" si="255"/>
        <v>3859.6300000000006</v>
      </c>
      <c r="P993" s="32">
        <f t="shared" si="256"/>
        <v>2046.7696900000005</v>
      </c>
      <c r="Q993">
        <v>733105</v>
      </c>
      <c r="R993" t="s">
        <v>298</v>
      </c>
      <c r="S993" t="s">
        <v>298</v>
      </c>
      <c r="T993" t="str">
        <f t="shared" si="257"/>
        <v>VEN</v>
      </c>
      <c r="U993" t="s">
        <v>300</v>
      </c>
      <c r="V993" s="33">
        <f t="shared" si="258"/>
        <v>4573.1500000000005</v>
      </c>
      <c r="W993">
        <f t="shared" si="259"/>
        <v>600</v>
      </c>
      <c r="X993" s="33">
        <f t="shared" si="260"/>
        <v>3859.6300000000006</v>
      </c>
      <c r="Y993" s="33">
        <f t="shared" si="261"/>
        <v>713.52</v>
      </c>
      <c r="Z993" s="45">
        <f t="shared" si="262"/>
        <v>0.42132221554071053</v>
      </c>
      <c r="AA993" s="33">
        <f t="shared" si="263"/>
        <v>1926.7696900000005</v>
      </c>
      <c r="AB993" s="45">
        <f t="shared" si="264"/>
        <v>0.4992109839544206</v>
      </c>
      <c r="AC993" s="33">
        <f>IFERROR($X993/VLOOKUP(CONCATENATE("USD",C993),[1]GEINDICE!AR$1:AS$65536,2,0),"")</f>
        <v>680.25485565229667</v>
      </c>
      <c r="AD993" s="33">
        <f>IFERROR($AA993/VLOOKUP(CONCATENATE("USD",C993),[1]GEINDICE!AR$1:AS$65536,2,0),"")</f>
        <v>339.59069582995534</v>
      </c>
      <c r="AE993" s="33">
        <f>IFERROR($X993/VLOOKUP(CONCATENATE("EUR",C993),[1]GEINDICE!AR$1:AS$65536,2,0),"")</f>
        <v>598.60570435969419</v>
      </c>
      <c r="AF993" s="33">
        <f>IFERROR($AA993/VLOOKUP(CONCATENATE("EUR",C993),[1]GEINDICE!AR$1:AS$65536,2,0),"")</f>
        <v>298.83054267413195</v>
      </c>
      <c r="AG993" s="48" t="str">
        <f>VLOOKUP(E993,[1]Apresentação!AW$1:AX$65536,2,0)</f>
        <v xml:space="preserve">                    2 - LEATHER AUXILIARIES</v>
      </c>
      <c r="AH993" s="48" t="str">
        <f t="shared" si="265"/>
        <v xml:space="preserve">         5204000039 - NOVALTAN JD BR</v>
      </c>
      <c r="AI993" s="49" t="str">
        <f t="shared" si="266"/>
        <v xml:space="preserve">     L00582 - RUBIM COMERCIO LTDA</v>
      </c>
      <c r="AJ993" t="str">
        <f t="shared" si="267"/>
        <v xml:space="preserve">     90 - SALES</v>
      </c>
      <c r="AK993" t="str">
        <f t="shared" si="268"/>
        <v/>
      </c>
      <c r="AL993">
        <f t="shared" si="269"/>
        <v>4</v>
      </c>
      <c r="AM993" t="str">
        <f t="shared" si="270"/>
        <v>2025 4</v>
      </c>
      <c r="AN993" t="str">
        <f t="shared" si="271"/>
        <v xml:space="preserve">RUBIM </v>
      </c>
    </row>
    <row r="994" spans="1:40" x14ac:dyDescent="0.35">
      <c r="A994">
        <v>80907</v>
      </c>
      <c r="B994" t="s">
        <v>274</v>
      </c>
      <c r="C994" s="31">
        <v>45673</v>
      </c>
      <c r="D994" t="s">
        <v>373</v>
      </c>
      <c r="E994" t="s">
        <v>374</v>
      </c>
      <c r="F994" t="s">
        <v>648</v>
      </c>
      <c r="G994" t="s">
        <v>649</v>
      </c>
      <c r="H994" t="s">
        <v>706</v>
      </c>
      <c r="I994" t="s">
        <v>707</v>
      </c>
      <c r="J994">
        <v>200</v>
      </c>
      <c r="K994">
        <v>1674.52</v>
      </c>
      <c r="L994">
        <v>576.58816000000002</v>
      </c>
      <c r="M994">
        <v>337.24</v>
      </c>
      <c r="N994">
        <v>8.3726000000000003</v>
      </c>
      <c r="O994" s="32">
        <f t="shared" si="255"/>
        <v>1337.28</v>
      </c>
      <c r="P994" s="32">
        <f t="shared" si="256"/>
        <v>760.69183999999996</v>
      </c>
      <c r="Q994">
        <v>707314</v>
      </c>
      <c r="R994" t="s">
        <v>298</v>
      </c>
      <c r="S994" t="s">
        <v>298</v>
      </c>
      <c r="T994" t="str">
        <f t="shared" si="257"/>
        <v>VEN</v>
      </c>
      <c r="U994" t="s">
        <v>300</v>
      </c>
      <c r="V994" s="33">
        <f t="shared" si="258"/>
        <v>1674.52</v>
      </c>
      <c r="W994">
        <f t="shared" si="259"/>
        <v>200</v>
      </c>
      <c r="X994" s="33">
        <f t="shared" si="260"/>
        <v>1337.28</v>
      </c>
      <c r="Y994" s="33">
        <f t="shared" si="261"/>
        <v>337.24</v>
      </c>
      <c r="Z994" s="45">
        <f t="shared" si="262"/>
        <v>0.43038711989107326</v>
      </c>
      <c r="AA994" s="33">
        <f t="shared" si="263"/>
        <v>720.69183999999996</v>
      </c>
      <c r="AB994" s="45">
        <f t="shared" si="264"/>
        <v>0.5389236659487916</v>
      </c>
      <c r="AC994" s="33">
        <f>IFERROR($X994/VLOOKUP(CONCATENATE("USD",C994),[1]GEINDICE!AR$1:AS$65536,2,0),"")</f>
        <v>221.69026225920888</v>
      </c>
      <c r="AD994" s="33">
        <f>IFERROR($AA994/VLOOKUP(CONCATENATE("USD",C994),[1]GEINDICE!AR$1:AS$65536,2,0),"")</f>
        <v>119.47412884188188</v>
      </c>
      <c r="AE994" s="33">
        <f>IFERROR($X994/VLOOKUP(CONCATENATE("EUR",C994),[1]GEINDICE!AR$1:AS$65536,2,0),"")</f>
        <v>215.19052523171985</v>
      </c>
      <c r="AF994" s="33">
        <f>IFERROR($AA994/VLOOKUP(CONCATENATE("EUR",C994),[1]GEINDICE!AR$1:AS$65536,2,0),"")</f>
        <v>115.97126673532439</v>
      </c>
      <c r="AG994" s="48" t="str">
        <f>VLOOKUP(E994,[1]Apresentação!AW$1:AX$65536,2,0)</f>
        <v xml:space="preserve">                    2 - LEATHER AUXILIARIES</v>
      </c>
      <c r="AH994" s="48" t="str">
        <f t="shared" si="265"/>
        <v xml:space="preserve">         5204000039 - NOVALTAN JD BR</v>
      </c>
      <c r="AI994" s="49" t="str">
        <f t="shared" si="266"/>
        <v xml:space="preserve">     L00010 - CURTUME TROPICAL LTDA</v>
      </c>
      <c r="AJ994" t="str">
        <f t="shared" si="267"/>
        <v xml:space="preserve">     90 - SALES</v>
      </c>
      <c r="AK994" t="str">
        <f t="shared" si="268"/>
        <v/>
      </c>
      <c r="AL994">
        <f t="shared" si="269"/>
        <v>1</v>
      </c>
      <c r="AM994" t="str">
        <f t="shared" si="270"/>
        <v>2025 1</v>
      </c>
      <c r="AN994" t="str">
        <f t="shared" si="271"/>
        <v xml:space="preserve">CURTUME </v>
      </c>
    </row>
    <row r="995" spans="1:40" x14ac:dyDescent="0.35">
      <c r="A995">
        <v>80922</v>
      </c>
      <c r="B995" t="s">
        <v>274</v>
      </c>
      <c r="C995" s="31">
        <v>45674</v>
      </c>
      <c r="D995" t="s">
        <v>373</v>
      </c>
      <c r="E995" t="s">
        <v>374</v>
      </c>
      <c r="F995" t="s">
        <v>675</v>
      </c>
      <c r="G995" t="s">
        <v>676</v>
      </c>
      <c r="H995" t="s">
        <v>706</v>
      </c>
      <c r="I995" t="s">
        <v>707</v>
      </c>
      <c r="J995">
        <v>500</v>
      </c>
      <c r="K995">
        <v>4343.1900000000005</v>
      </c>
      <c r="L995">
        <v>1475.1928399999999</v>
      </c>
      <c r="M995">
        <v>874.71</v>
      </c>
      <c r="N995">
        <v>8.6863700000000001</v>
      </c>
      <c r="O995" s="32">
        <f t="shared" si="255"/>
        <v>3468.4800000000005</v>
      </c>
      <c r="P995" s="32">
        <f t="shared" si="256"/>
        <v>1993.2871600000005</v>
      </c>
      <c r="Q995">
        <v>707470</v>
      </c>
      <c r="R995" t="s">
        <v>298</v>
      </c>
      <c r="S995" t="s">
        <v>298</v>
      </c>
      <c r="T995" t="str">
        <f t="shared" si="257"/>
        <v>VEN</v>
      </c>
      <c r="U995" t="s">
        <v>300</v>
      </c>
      <c r="V995" s="33">
        <f t="shared" si="258"/>
        <v>4343.1900000000005</v>
      </c>
      <c r="W995">
        <f t="shared" si="259"/>
        <v>500</v>
      </c>
      <c r="X995" s="33">
        <f t="shared" si="260"/>
        <v>3468.4800000000005</v>
      </c>
      <c r="Y995" s="33">
        <f t="shared" si="261"/>
        <v>874.71</v>
      </c>
      <c r="Z995" s="45">
        <f t="shared" si="262"/>
        <v>0.43592086922285239</v>
      </c>
      <c r="AA995" s="33">
        <f t="shared" si="263"/>
        <v>1893.2871600000005</v>
      </c>
      <c r="AB995" s="45">
        <f t="shared" si="264"/>
        <v>0.54585500276778309</v>
      </c>
      <c r="AC995" s="33">
        <f>IFERROR($X995/VLOOKUP(CONCATENATE("USD",C995),[1]GEINDICE!AR$1:AS$65536,2,0),"")</f>
        <v>572.27144483492555</v>
      </c>
      <c r="AD995" s="33">
        <f>IFERROR($AA995/VLOOKUP(CONCATENATE("USD",C995),[1]GEINDICE!AR$1:AS$65536,2,0),"")</f>
        <v>312.37723110429152</v>
      </c>
      <c r="AE995" s="33">
        <f>IFERROR($X995/VLOOKUP(CONCATENATE("EUR",C995),[1]GEINDICE!AR$1:AS$65536,2,0),"")</f>
        <v>555.60574751309537</v>
      </c>
      <c r="AF995" s="33">
        <f>IFERROR($AA995/VLOOKUP(CONCATENATE("EUR",C995),[1]GEINDICE!AR$1:AS$65536,2,0),"")</f>
        <v>303.28017684655686</v>
      </c>
      <c r="AG995" s="48" t="str">
        <f>VLOOKUP(E995,[1]Apresentação!AW$1:AX$65536,2,0)</f>
        <v xml:space="preserve">                    2 - LEATHER AUXILIARIES</v>
      </c>
      <c r="AH995" s="48" t="str">
        <f t="shared" si="265"/>
        <v xml:space="preserve">         5204000039 - NOVALTAN JD BR</v>
      </c>
      <c r="AI995" s="49" t="str">
        <f t="shared" si="266"/>
        <v xml:space="preserve">     L00072 - QUIMIFRAM PRODUTOS QUIMICOS E CURTUME LTDA</v>
      </c>
      <c r="AJ995" t="str">
        <f t="shared" si="267"/>
        <v xml:space="preserve">     90 - SALES</v>
      </c>
      <c r="AK995" t="str">
        <f t="shared" si="268"/>
        <v/>
      </c>
      <c r="AL995">
        <f t="shared" si="269"/>
        <v>1</v>
      </c>
      <c r="AM995" t="str">
        <f t="shared" si="270"/>
        <v>2025 1</v>
      </c>
      <c r="AN995" t="str">
        <f t="shared" si="271"/>
        <v xml:space="preserve">QUIMIFRAM </v>
      </c>
    </row>
    <row r="996" spans="1:40" x14ac:dyDescent="0.35">
      <c r="A996">
        <v>83679</v>
      </c>
      <c r="B996" t="s">
        <v>274</v>
      </c>
      <c r="C996" s="31">
        <v>45898</v>
      </c>
      <c r="D996" t="s">
        <v>373</v>
      </c>
      <c r="E996" t="s">
        <v>374</v>
      </c>
      <c r="F996" t="s">
        <v>675</v>
      </c>
      <c r="G996" t="s">
        <v>676</v>
      </c>
      <c r="H996" t="s">
        <v>706</v>
      </c>
      <c r="I996" t="s">
        <v>707</v>
      </c>
      <c r="J996">
        <v>1000</v>
      </c>
      <c r="K996">
        <v>7792.56</v>
      </c>
      <c r="L996">
        <v>3138.1567700000001</v>
      </c>
      <c r="M996">
        <v>1569.43</v>
      </c>
      <c r="N996">
        <v>7.7925599999999999</v>
      </c>
      <c r="O996" s="32">
        <f t="shared" si="255"/>
        <v>6223.13</v>
      </c>
      <c r="P996" s="32">
        <f t="shared" si="256"/>
        <v>3084.9732300000001</v>
      </c>
      <c r="Q996">
        <v>760139</v>
      </c>
      <c r="R996" t="s">
        <v>298</v>
      </c>
      <c r="S996" t="s">
        <v>298</v>
      </c>
      <c r="T996" t="str">
        <f t="shared" si="257"/>
        <v>VEN</v>
      </c>
      <c r="U996" t="s">
        <v>300</v>
      </c>
      <c r="V996" s="33">
        <f t="shared" si="258"/>
        <v>7792.56</v>
      </c>
      <c r="W996">
        <f t="shared" si="259"/>
        <v>1000</v>
      </c>
      <c r="X996" s="33">
        <f t="shared" si="260"/>
        <v>6223.13</v>
      </c>
      <c r="Y996" s="33">
        <f t="shared" si="261"/>
        <v>1569.43</v>
      </c>
      <c r="Z996" s="45">
        <f t="shared" si="262"/>
        <v>0.37022149717166114</v>
      </c>
      <c r="AA996" s="33">
        <f t="shared" si="263"/>
        <v>2884.9732300000001</v>
      </c>
      <c r="AB996" s="45">
        <f t="shared" si="264"/>
        <v>0.46358877767297163</v>
      </c>
      <c r="AC996" s="33">
        <f>IFERROR($X996/VLOOKUP(CONCATENATE("USD",C996),[1]GEINDICE!AR$1:AS$65536,2,0),"")</f>
        <v>1146.8247825445967</v>
      </c>
      <c r="AD996" s="33">
        <f>IFERROR($AA996/VLOOKUP(CONCATENATE("USD",C996),[1]GEINDICE!AR$1:AS$65536,2,0),"")</f>
        <v>531.65509914492111</v>
      </c>
      <c r="AE996" s="33">
        <f>IFERROR($X996/VLOOKUP(CONCATENATE("EUR",C996),[1]GEINDICE!AR$1:AS$65536,2,0),"")</f>
        <v>980.53003923298718</v>
      </c>
      <c r="AF996" s="33">
        <f>IFERROR($AA996/VLOOKUP(CONCATENATE("EUR",C996),[1]GEINDICE!AR$1:AS$65536,2,0),"")</f>
        <v>454.56272235965145</v>
      </c>
      <c r="AG996" s="48" t="str">
        <f>VLOOKUP(E996,[1]Apresentação!AW$1:AX$65536,2,0)</f>
        <v xml:space="preserve">                    2 - LEATHER AUXILIARIES</v>
      </c>
      <c r="AH996" s="48" t="str">
        <f t="shared" si="265"/>
        <v xml:space="preserve">         5204000039 - NOVALTAN JD BR</v>
      </c>
      <c r="AI996" s="49" t="str">
        <f t="shared" si="266"/>
        <v xml:space="preserve">     L00072 - QUIMIFRAM PRODUTOS QUIMICOS E CURTUME LTDA</v>
      </c>
      <c r="AJ996" t="str">
        <f t="shared" si="267"/>
        <v xml:space="preserve">     90 - SALES</v>
      </c>
      <c r="AK996" t="str">
        <f t="shared" si="268"/>
        <v/>
      </c>
      <c r="AL996">
        <f t="shared" si="269"/>
        <v>8</v>
      </c>
      <c r="AM996" t="str">
        <f t="shared" si="270"/>
        <v>2025 8</v>
      </c>
      <c r="AN996" t="str">
        <f t="shared" si="271"/>
        <v xml:space="preserve">QUIMIFRAM </v>
      </c>
    </row>
    <row r="997" spans="1:40" x14ac:dyDescent="0.35">
      <c r="A997">
        <v>84355</v>
      </c>
      <c r="B997" t="s">
        <v>274</v>
      </c>
      <c r="C997" s="31">
        <v>45954</v>
      </c>
      <c r="D997" t="s">
        <v>373</v>
      </c>
      <c r="E997" t="s">
        <v>374</v>
      </c>
      <c r="F997" t="s">
        <v>710</v>
      </c>
      <c r="G997" t="s">
        <v>711</v>
      </c>
      <c r="H997" t="s">
        <v>706</v>
      </c>
      <c r="I997" t="s">
        <v>707</v>
      </c>
      <c r="J997">
        <v>700</v>
      </c>
      <c r="K997">
        <v>5050.1900000000005</v>
      </c>
      <c r="L997">
        <v>2131.0431699999999</v>
      </c>
      <c r="M997">
        <v>787.96</v>
      </c>
      <c r="N997">
        <v>7.2145599999999996</v>
      </c>
      <c r="O997" s="32">
        <f t="shared" si="255"/>
        <v>4262.2300000000005</v>
      </c>
      <c r="P997" s="32">
        <f t="shared" si="256"/>
        <v>2131.1868300000006</v>
      </c>
      <c r="Q997">
        <v>765197</v>
      </c>
      <c r="R997" t="s">
        <v>298</v>
      </c>
      <c r="S997" t="s">
        <v>298</v>
      </c>
      <c r="T997" t="str">
        <f t="shared" si="257"/>
        <v>VEN</v>
      </c>
      <c r="U997" t="s">
        <v>300</v>
      </c>
      <c r="V997" s="33">
        <f t="shared" si="258"/>
        <v>5050.1900000000005</v>
      </c>
      <c r="W997">
        <f t="shared" si="259"/>
        <v>700</v>
      </c>
      <c r="X997" s="33">
        <f t="shared" si="260"/>
        <v>4262.2300000000005</v>
      </c>
      <c r="Y997" s="33">
        <f t="shared" si="261"/>
        <v>787.96</v>
      </c>
      <c r="Z997" s="45">
        <f t="shared" si="262"/>
        <v>0.39427958750066838</v>
      </c>
      <c r="AA997" s="33">
        <f t="shared" si="263"/>
        <v>1991.1868300000006</v>
      </c>
      <c r="AB997" s="45">
        <f t="shared" si="264"/>
        <v>0.4671701972910895</v>
      </c>
      <c r="AC997" s="33">
        <f>IFERROR($X997/VLOOKUP(CONCATENATE("USD",C997),[1]GEINDICE!AR$1:AS$65536,2,0),"")</f>
        <v>792.28023867501906</v>
      </c>
      <c r="AD997" s="33">
        <f>IFERROR($AA997/VLOOKUP(CONCATENATE("USD",C997),[1]GEINDICE!AR$1:AS$65536,2,0),"")</f>
        <v>370.12971541164012</v>
      </c>
      <c r="AE997" s="33">
        <f>IFERROR($X997/VLOOKUP(CONCATENATE("EUR",C997),[1]GEINDICE!AR$1:AS$65536,2,0),"")</f>
        <v>681.47704016372472</v>
      </c>
      <c r="AF997" s="33">
        <f>IFERROR($AA997/VLOOKUP(CONCATENATE("EUR",C997),[1]GEINDICE!AR$1:AS$65536,2,0),"")</f>
        <v>318.365763302635</v>
      </c>
      <c r="AG997" s="48" t="str">
        <f>VLOOKUP(E997,[1]Apresentação!AW$1:AX$65536,2,0)</f>
        <v xml:space="preserve">                    2 - LEATHER AUXILIARIES</v>
      </c>
      <c r="AH997" s="48" t="str">
        <f t="shared" si="265"/>
        <v xml:space="preserve">         5204000039 - NOVALTAN JD BR</v>
      </c>
      <c r="AI997" s="49" t="str">
        <f t="shared" si="266"/>
        <v xml:space="preserve">     L00582 - RUBIM COMERCIO LTDA</v>
      </c>
      <c r="AJ997" t="str">
        <f t="shared" si="267"/>
        <v xml:space="preserve">     90 - SALES</v>
      </c>
      <c r="AK997" t="str">
        <f t="shared" si="268"/>
        <v/>
      </c>
      <c r="AL997">
        <f t="shared" si="269"/>
        <v>10</v>
      </c>
      <c r="AM997" t="str">
        <f t="shared" si="270"/>
        <v>2025 10</v>
      </c>
      <c r="AN997" t="str">
        <f t="shared" si="271"/>
        <v xml:space="preserve">RUBIM </v>
      </c>
    </row>
    <row r="998" spans="1:40" x14ac:dyDescent="0.35">
      <c r="A998">
        <v>84089</v>
      </c>
      <c r="B998" t="s">
        <v>274</v>
      </c>
      <c r="C998" s="31">
        <v>45932</v>
      </c>
      <c r="D998" t="s">
        <v>373</v>
      </c>
      <c r="E998" t="s">
        <v>374</v>
      </c>
      <c r="F998" t="s">
        <v>710</v>
      </c>
      <c r="G998" t="s">
        <v>711</v>
      </c>
      <c r="H998" t="s">
        <v>706</v>
      </c>
      <c r="I998" t="s">
        <v>707</v>
      </c>
      <c r="J998">
        <v>400</v>
      </c>
      <c r="K998">
        <v>2851.9500000000003</v>
      </c>
      <c r="L998">
        <v>1204.3592599999999</v>
      </c>
      <c r="M998">
        <v>444.98</v>
      </c>
      <c r="N998">
        <v>7.1298699999999995</v>
      </c>
      <c r="O998" s="32">
        <f t="shared" si="255"/>
        <v>2406.9700000000003</v>
      </c>
      <c r="P998" s="32">
        <f t="shared" si="256"/>
        <v>1202.6107400000003</v>
      </c>
      <c r="Q998">
        <v>763058</v>
      </c>
      <c r="R998" t="s">
        <v>298</v>
      </c>
      <c r="S998" t="s">
        <v>298</v>
      </c>
      <c r="T998" t="str">
        <f t="shared" si="257"/>
        <v>VEN</v>
      </c>
      <c r="U998" t="s">
        <v>300</v>
      </c>
      <c r="V998" s="33">
        <f t="shared" si="258"/>
        <v>2851.9500000000003</v>
      </c>
      <c r="W998">
        <f t="shared" si="259"/>
        <v>400</v>
      </c>
      <c r="X998" s="33">
        <f t="shared" si="260"/>
        <v>2406.9700000000003</v>
      </c>
      <c r="Y998" s="33">
        <f t="shared" si="261"/>
        <v>444.98</v>
      </c>
      <c r="Z998" s="45">
        <f t="shared" si="262"/>
        <v>0.39362918003471314</v>
      </c>
      <c r="AA998" s="33">
        <f t="shared" si="263"/>
        <v>1122.6107400000003</v>
      </c>
      <c r="AB998" s="45">
        <f t="shared" si="264"/>
        <v>0.46639997174871317</v>
      </c>
      <c r="AC998" s="33">
        <f>IFERROR($X998/VLOOKUP(CONCATENATE("USD",C998),[1]GEINDICE!AR$1:AS$65536,2,0),"")</f>
        <v>450.33022133248522</v>
      </c>
      <c r="AD998" s="33">
        <f>IFERROR($AA998/VLOOKUP(CONCATENATE("USD",C998),[1]GEINDICE!AR$1:AS$65536,2,0),"")</f>
        <v>210.03400250706287</v>
      </c>
      <c r="AE998" s="33">
        <f>IFERROR($X998/VLOOKUP(CONCATENATE("EUR",C998),[1]GEINDICE!AR$1:AS$65536,2,0),"")</f>
        <v>384.96121551379451</v>
      </c>
      <c r="AF998" s="33">
        <f>IFERROR($AA998/VLOOKUP(CONCATENATE("EUR",C998),[1]GEINDICE!AR$1:AS$65536,2,0),"")</f>
        <v>179.54590003998405</v>
      </c>
      <c r="AG998" s="48" t="str">
        <f>VLOOKUP(E998,[1]Apresentação!AW$1:AX$65536,2,0)</f>
        <v xml:space="preserve">                    2 - LEATHER AUXILIARIES</v>
      </c>
      <c r="AH998" s="48" t="str">
        <f t="shared" si="265"/>
        <v xml:space="preserve">         5204000039 - NOVALTAN JD BR</v>
      </c>
      <c r="AI998" s="49" t="str">
        <f t="shared" si="266"/>
        <v xml:space="preserve">     L00582 - RUBIM COMERCIO LTDA</v>
      </c>
      <c r="AJ998" t="str">
        <f t="shared" si="267"/>
        <v xml:space="preserve">     90 - SALES</v>
      </c>
      <c r="AK998" t="str">
        <f t="shared" si="268"/>
        <v/>
      </c>
      <c r="AL998">
        <f t="shared" si="269"/>
        <v>10</v>
      </c>
      <c r="AM998" t="str">
        <f t="shared" si="270"/>
        <v>2025 10</v>
      </c>
      <c r="AN998" t="str">
        <f t="shared" si="271"/>
        <v xml:space="preserve">RUBIM </v>
      </c>
    </row>
    <row r="999" spans="1:40" x14ac:dyDescent="0.35">
      <c r="A999">
        <v>82672</v>
      </c>
      <c r="B999" t="s">
        <v>274</v>
      </c>
      <c r="C999" s="31">
        <v>45814</v>
      </c>
      <c r="D999" t="s">
        <v>373</v>
      </c>
      <c r="E999" t="s">
        <v>374</v>
      </c>
      <c r="F999" t="s">
        <v>675</v>
      </c>
      <c r="G999" t="s">
        <v>676</v>
      </c>
      <c r="H999" t="s">
        <v>706</v>
      </c>
      <c r="I999" t="s">
        <v>707</v>
      </c>
      <c r="J999">
        <v>1000</v>
      </c>
      <c r="K999">
        <v>8059.54</v>
      </c>
      <c r="L999">
        <v>3021.4338499999999</v>
      </c>
      <c r="M999">
        <v>1623.18</v>
      </c>
      <c r="N999">
        <v>8.0595400000000001</v>
      </c>
      <c r="O999" s="32">
        <f t="shared" si="255"/>
        <v>6436.36</v>
      </c>
      <c r="P999" s="32">
        <f t="shared" si="256"/>
        <v>3414.9261499999998</v>
      </c>
      <c r="Q999">
        <v>740646</v>
      </c>
      <c r="R999" t="s">
        <v>298</v>
      </c>
      <c r="S999" t="s">
        <v>298</v>
      </c>
      <c r="T999" t="str">
        <f t="shared" si="257"/>
        <v>VEN</v>
      </c>
      <c r="U999" t="s">
        <v>300</v>
      </c>
      <c r="V999" s="33">
        <f t="shared" si="258"/>
        <v>8059.54</v>
      </c>
      <c r="W999">
        <f t="shared" si="259"/>
        <v>1000</v>
      </c>
      <c r="X999" s="33">
        <f t="shared" si="260"/>
        <v>6436.36</v>
      </c>
      <c r="Y999" s="33">
        <f t="shared" si="261"/>
        <v>1623.18</v>
      </c>
      <c r="Z999" s="45">
        <f t="shared" si="262"/>
        <v>0.39889697799129975</v>
      </c>
      <c r="AA999" s="33">
        <f t="shared" si="263"/>
        <v>3214.9261499999998</v>
      </c>
      <c r="AB999" s="45">
        <f t="shared" si="264"/>
        <v>0.49949445804771642</v>
      </c>
      <c r="AC999" s="33">
        <f>IFERROR($X999/VLOOKUP(CONCATENATE("USD",C999),[1]GEINDICE!AR$1:AS$65536,2,0),"")</f>
        <v>1150.4388081577206</v>
      </c>
      <c r="AD999" s="33">
        <f>IFERROR($AA999/VLOOKUP(CONCATENATE("USD",C999),[1]GEINDICE!AR$1:AS$65536,2,0),"")</f>
        <v>574.63780899780136</v>
      </c>
      <c r="AE999" s="33">
        <f>IFERROR($X999/VLOOKUP(CONCATENATE("EUR",C999),[1]GEINDICE!AR$1:AS$65536,2,0),"")</f>
        <v>1009.4192556811943</v>
      </c>
      <c r="AF999" s="33">
        <f>IFERROR($AA999/VLOOKUP(CONCATENATE("EUR",C999),[1]GEINDICE!AR$1:AS$65536,2,0),"")</f>
        <v>504.19932405940745</v>
      </c>
      <c r="AG999" s="48" t="str">
        <f>VLOOKUP(E999,[1]Apresentação!AW$1:AX$65536,2,0)</f>
        <v xml:space="preserve">                    2 - LEATHER AUXILIARIES</v>
      </c>
      <c r="AH999" s="48" t="str">
        <f t="shared" si="265"/>
        <v xml:space="preserve">         5204000039 - NOVALTAN JD BR</v>
      </c>
      <c r="AI999" s="49" t="str">
        <f t="shared" si="266"/>
        <v xml:space="preserve">     L00072 - QUIMIFRAM PRODUTOS QUIMICOS E CURTUME LTDA</v>
      </c>
      <c r="AJ999" t="str">
        <f t="shared" si="267"/>
        <v xml:space="preserve">     90 - SALES</v>
      </c>
      <c r="AK999" t="str">
        <f t="shared" si="268"/>
        <v/>
      </c>
      <c r="AL999">
        <f t="shared" si="269"/>
        <v>6</v>
      </c>
      <c r="AM999" t="str">
        <f t="shared" si="270"/>
        <v>2025 6</v>
      </c>
      <c r="AN999" t="str">
        <f t="shared" si="271"/>
        <v xml:space="preserve">QUIMIFRAM </v>
      </c>
    </row>
    <row r="1000" spans="1:40" x14ac:dyDescent="0.35">
      <c r="A1000">
        <v>84100</v>
      </c>
      <c r="B1000" t="s">
        <v>274</v>
      </c>
      <c r="C1000" s="31">
        <v>45933</v>
      </c>
      <c r="D1000" t="s">
        <v>373</v>
      </c>
      <c r="E1000" t="s">
        <v>374</v>
      </c>
      <c r="F1000" t="s">
        <v>675</v>
      </c>
      <c r="G1000" t="s">
        <v>676</v>
      </c>
      <c r="H1000" t="s">
        <v>706</v>
      </c>
      <c r="I1000" t="s">
        <v>707</v>
      </c>
      <c r="J1000">
        <v>1000</v>
      </c>
      <c r="K1000">
        <v>7696.66</v>
      </c>
      <c r="L1000">
        <v>3010.89815</v>
      </c>
      <c r="M1000">
        <v>1550.11</v>
      </c>
      <c r="N1000">
        <v>7.6966599999999996</v>
      </c>
      <c r="O1000" s="32">
        <f t="shared" si="255"/>
        <v>6146.55</v>
      </c>
      <c r="P1000" s="32">
        <f t="shared" si="256"/>
        <v>3135.6518500000002</v>
      </c>
      <c r="Q1000">
        <v>763240</v>
      </c>
      <c r="R1000" t="s">
        <v>298</v>
      </c>
      <c r="S1000" t="s">
        <v>298</v>
      </c>
      <c r="T1000" t="str">
        <f t="shared" si="257"/>
        <v>VEN</v>
      </c>
      <c r="U1000" t="s">
        <v>300</v>
      </c>
      <c r="V1000" s="33">
        <f t="shared" si="258"/>
        <v>7696.66</v>
      </c>
      <c r="W1000">
        <f t="shared" si="259"/>
        <v>1000</v>
      </c>
      <c r="X1000" s="33">
        <f t="shared" si="260"/>
        <v>6146.55</v>
      </c>
      <c r="Y1000" s="33">
        <f t="shared" si="261"/>
        <v>1550.11</v>
      </c>
      <c r="Z1000" s="45">
        <f t="shared" si="262"/>
        <v>0.38141893366733104</v>
      </c>
      <c r="AA1000" s="33">
        <f t="shared" si="263"/>
        <v>2935.6518500000002</v>
      </c>
      <c r="AB1000" s="45">
        <f t="shared" si="264"/>
        <v>0.47760969161562178</v>
      </c>
      <c r="AC1000" s="33">
        <f>IFERROR($X1000/VLOOKUP(CONCATENATE("USD",C1000),[1]GEINDICE!AR$1:AS$65536,2,0),"")</f>
        <v>1148.9308011514449</v>
      </c>
      <c r="AD1000" s="33">
        <f>IFERROR($AA1000/VLOOKUP(CONCATENATE("USD",C1000),[1]GEINDICE!AR$1:AS$65536,2,0),"")</f>
        <v>548.74048562563087</v>
      </c>
      <c r="AE1000" s="33">
        <f>IFERROR($X1000/VLOOKUP(CONCATENATE("EUR",C1000),[1]GEINDICE!AR$1:AS$65536,2,0),"")</f>
        <v>978.06473171663163</v>
      </c>
      <c r="AF1000" s="33">
        <f>IFERROR($AA1000/VLOOKUP(CONCATENATE("EUR",C1000),[1]GEINDICE!AR$1:AS$65536,2,0),"")</f>
        <v>467.1331948952963</v>
      </c>
      <c r="AG1000" s="48" t="str">
        <f>VLOOKUP(E1000,[1]Apresentação!AW$1:AX$65536,2,0)</f>
        <v xml:space="preserve">                    2 - LEATHER AUXILIARIES</v>
      </c>
      <c r="AH1000" s="48" t="str">
        <f t="shared" si="265"/>
        <v xml:space="preserve">         5204000039 - NOVALTAN JD BR</v>
      </c>
      <c r="AI1000" s="49" t="str">
        <f t="shared" si="266"/>
        <v xml:space="preserve">     L00072 - QUIMIFRAM PRODUTOS QUIMICOS E CURTUME LTDA</v>
      </c>
      <c r="AJ1000" t="str">
        <f t="shared" si="267"/>
        <v xml:space="preserve">     90 - SALES</v>
      </c>
      <c r="AK1000" t="str">
        <f t="shared" si="268"/>
        <v/>
      </c>
      <c r="AL1000">
        <f t="shared" si="269"/>
        <v>10</v>
      </c>
      <c r="AM1000" t="str">
        <f t="shared" si="270"/>
        <v>2025 10</v>
      </c>
      <c r="AN1000" t="str">
        <f t="shared" si="271"/>
        <v xml:space="preserve">QUIMIFRAM </v>
      </c>
    </row>
    <row r="1001" spans="1:40" x14ac:dyDescent="0.35">
      <c r="A1001">
        <v>83248</v>
      </c>
      <c r="B1001" t="s">
        <v>274</v>
      </c>
      <c r="C1001" s="31">
        <v>45862</v>
      </c>
      <c r="D1001" t="s">
        <v>373</v>
      </c>
      <c r="E1001" t="s">
        <v>374</v>
      </c>
      <c r="F1001" t="s">
        <v>710</v>
      </c>
      <c r="G1001" t="s">
        <v>711</v>
      </c>
      <c r="H1001" t="s">
        <v>706</v>
      </c>
      <c r="I1001" t="s">
        <v>707</v>
      </c>
      <c r="J1001">
        <v>600</v>
      </c>
      <c r="K1001">
        <v>4465.18</v>
      </c>
      <c r="L1001">
        <v>1871.8454999999999</v>
      </c>
      <c r="M1001">
        <v>696.68</v>
      </c>
      <c r="N1001">
        <v>7.4419599999999999</v>
      </c>
      <c r="O1001" s="32">
        <f t="shared" si="255"/>
        <v>3768.5000000000005</v>
      </c>
      <c r="P1001" s="32">
        <f t="shared" si="256"/>
        <v>1896.6545000000006</v>
      </c>
      <c r="Q1001">
        <v>744758</v>
      </c>
      <c r="R1001" t="s">
        <v>298</v>
      </c>
      <c r="S1001" t="s">
        <v>298</v>
      </c>
      <c r="T1001" t="str">
        <f t="shared" si="257"/>
        <v>VEN</v>
      </c>
      <c r="U1001" t="s">
        <v>300</v>
      </c>
      <c r="V1001" s="33">
        <f t="shared" si="258"/>
        <v>4465.18</v>
      </c>
      <c r="W1001">
        <f t="shared" si="259"/>
        <v>600</v>
      </c>
      <c r="X1001" s="33">
        <f t="shared" si="260"/>
        <v>3768.5000000000005</v>
      </c>
      <c r="Y1001" s="33">
        <f t="shared" si="261"/>
        <v>696.68</v>
      </c>
      <c r="Z1001" s="45">
        <f t="shared" si="262"/>
        <v>0.39789090249441239</v>
      </c>
      <c r="AA1001" s="33">
        <f t="shared" si="263"/>
        <v>1776.6545000000006</v>
      </c>
      <c r="AB1001" s="45">
        <f t="shared" si="264"/>
        <v>0.47144871964972812</v>
      </c>
      <c r="AC1001" s="33">
        <f>IFERROR($X1001/VLOOKUP(CONCATENATE("USD",C1001),[1]GEINDICE!AR$1:AS$65536,2,0),"")</f>
        <v>682.21727402740817</v>
      </c>
      <c r="AD1001" s="33">
        <f>IFERROR($AA1001/VLOOKUP(CONCATENATE("USD",C1001),[1]GEINDICE!AR$1:AS$65536,2,0),"")</f>
        <v>321.63046036314933</v>
      </c>
      <c r="AE1001" s="33">
        <f>IFERROR($X1001/VLOOKUP(CONCATENATE("EUR",C1001),[1]GEINDICE!AR$1:AS$65536,2,0),"")</f>
        <v>579.86736216898248</v>
      </c>
      <c r="AF1001" s="33">
        <f>IFERROR($AA1001/VLOOKUP(CONCATENATE("EUR",C1001),[1]GEINDICE!AR$1:AS$65536,2,0),"")</f>
        <v>273.37772546123199</v>
      </c>
      <c r="AG1001" s="48" t="str">
        <f>VLOOKUP(E1001,[1]Apresentação!AW$1:AX$65536,2,0)</f>
        <v xml:space="preserve">                    2 - LEATHER AUXILIARIES</v>
      </c>
      <c r="AH1001" s="48" t="str">
        <f t="shared" si="265"/>
        <v xml:space="preserve">         5204000039 - NOVALTAN JD BR</v>
      </c>
      <c r="AI1001" s="49" t="str">
        <f t="shared" si="266"/>
        <v xml:space="preserve">     L00582 - RUBIM COMERCIO LTDA</v>
      </c>
      <c r="AJ1001" t="str">
        <f t="shared" si="267"/>
        <v xml:space="preserve">     90 - SALES</v>
      </c>
      <c r="AK1001" t="str">
        <f t="shared" si="268"/>
        <v/>
      </c>
      <c r="AL1001">
        <f t="shared" si="269"/>
        <v>7</v>
      </c>
      <c r="AM1001" t="str">
        <f t="shared" si="270"/>
        <v>2025 7</v>
      </c>
      <c r="AN1001" t="str">
        <f t="shared" si="271"/>
        <v xml:space="preserve">RUBIM </v>
      </c>
    </row>
    <row r="1002" spans="1:40" x14ac:dyDescent="0.35">
      <c r="A1002">
        <v>83468</v>
      </c>
      <c r="B1002" t="s">
        <v>274</v>
      </c>
      <c r="C1002" s="31">
        <v>45881</v>
      </c>
      <c r="D1002" t="s">
        <v>373</v>
      </c>
      <c r="E1002" t="s">
        <v>374</v>
      </c>
      <c r="F1002" t="s">
        <v>710</v>
      </c>
      <c r="G1002" t="s">
        <v>711</v>
      </c>
      <c r="H1002" t="s">
        <v>706</v>
      </c>
      <c r="I1002" t="s">
        <v>707</v>
      </c>
      <c r="J1002">
        <v>1000</v>
      </c>
      <c r="K1002">
        <v>7299.38</v>
      </c>
      <c r="L1002">
        <v>3138.1567700000001</v>
      </c>
      <c r="M1002">
        <v>1138.8900000000001</v>
      </c>
      <c r="N1002">
        <v>7.2993799999999993</v>
      </c>
      <c r="O1002" s="32">
        <f t="shared" si="255"/>
        <v>6160.49</v>
      </c>
      <c r="P1002" s="32">
        <f t="shared" si="256"/>
        <v>3022.3332299999997</v>
      </c>
      <c r="Q1002">
        <v>753211</v>
      </c>
      <c r="R1002" t="s">
        <v>298</v>
      </c>
      <c r="S1002" t="s">
        <v>298</v>
      </c>
      <c r="T1002" t="str">
        <f t="shared" si="257"/>
        <v>VEN</v>
      </c>
      <c r="U1002" t="s">
        <v>300</v>
      </c>
      <c r="V1002" s="33">
        <f t="shared" si="258"/>
        <v>7299.38</v>
      </c>
      <c r="W1002">
        <f t="shared" si="259"/>
        <v>1000</v>
      </c>
      <c r="X1002" s="33">
        <f t="shared" si="260"/>
        <v>6160.49</v>
      </c>
      <c r="Y1002" s="33">
        <f t="shared" si="261"/>
        <v>1138.8900000000001</v>
      </c>
      <c r="Z1002" s="45">
        <f t="shared" si="262"/>
        <v>0.38665382950332766</v>
      </c>
      <c r="AA1002" s="33">
        <f t="shared" si="263"/>
        <v>2822.3332299999997</v>
      </c>
      <c r="AB1002" s="45">
        <f t="shared" si="264"/>
        <v>0.45813453637616486</v>
      </c>
      <c r="AC1002" s="33">
        <f>IFERROR($X1002/VLOOKUP(CONCATENATE("USD",C1002),[1]GEINDICE!AR$1:AS$65536,2,0),"")</f>
        <v>1139.7339598904757</v>
      </c>
      <c r="AD1002" s="33">
        <f>IFERROR($AA1002/VLOOKUP(CONCATENATE("USD",C1002),[1]GEINDICE!AR$1:AS$65536,2,0),"")</f>
        <v>522.15148930659359</v>
      </c>
      <c r="AE1002" s="33">
        <f>IFERROR($X1002/VLOOKUP(CONCATENATE("EUR",C1002),[1]GEINDICE!AR$1:AS$65536,2,0),"")</f>
        <v>976.38323163483631</v>
      </c>
      <c r="AF1002" s="33">
        <f>IFERROR($AA1002/VLOOKUP(CONCATENATE("EUR",C1002),[1]GEINDICE!AR$1:AS$65536,2,0),"")</f>
        <v>447.31487915048734</v>
      </c>
      <c r="AG1002" s="48" t="str">
        <f>VLOOKUP(E1002,[1]Apresentação!AW$1:AX$65536,2,0)</f>
        <v xml:space="preserve">                    2 - LEATHER AUXILIARIES</v>
      </c>
      <c r="AH1002" s="48" t="str">
        <f t="shared" si="265"/>
        <v xml:space="preserve">         5204000039 - NOVALTAN JD BR</v>
      </c>
      <c r="AI1002" s="49" t="str">
        <f t="shared" si="266"/>
        <v xml:space="preserve">     L00582 - RUBIM COMERCIO LTDA</v>
      </c>
      <c r="AJ1002" t="str">
        <f t="shared" si="267"/>
        <v xml:space="preserve">     90 - SALES</v>
      </c>
      <c r="AK1002" t="str">
        <f t="shared" si="268"/>
        <v/>
      </c>
      <c r="AL1002">
        <f t="shared" si="269"/>
        <v>8</v>
      </c>
      <c r="AM1002" t="str">
        <f t="shared" si="270"/>
        <v>2025 8</v>
      </c>
      <c r="AN1002" t="str">
        <f t="shared" si="271"/>
        <v xml:space="preserve">RUBIM </v>
      </c>
    </row>
    <row r="1003" spans="1:40" x14ac:dyDescent="0.35">
      <c r="A1003">
        <v>83829</v>
      </c>
      <c r="B1003" t="s">
        <v>274</v>
      </c>
      <c r="C1003" s="31">
        <v>45911</v>
      </c>
      <c r="D1003" t="s">
        <v>373</v>
      </c>
      <c r="E1003" t="s">
        <v>374</v>
      </c>
      <c r="F1003" t="s">
        <v>710</v>
      </c>
      <c r="G1003" t="s">
        <v>711</v>
      </c>
      <c r="H1003" t="s">
        <v>706</v>
      </c>
      <c r="I1003" t="s">
        <v>707</v>
      </c>
      <c r="J1003">
        <v>600</v>
      </c>
      <c r="K1003">
        <v>4351.49</v>
      </c>
      <c r="L1003">
        <v>1882.89419</v>
      </c>
      <c r="M1003">
        <v>678.93</v>
      </c>
      <c r="N1003">
        <v>7.2524799999999994</v>
      </c>
      <c r="O1003" s="32">
        <f t="shared" si="255"/>
        <v>3672.56</v>
      </c>
      <c r="P1003" s="32">
        <f t="shared" si="256"/>
        <v>1789.66581</v>
      </c>
      <c r="Q1003">
        <v>761201</v>
      </c>
      <c r="R1003" t="s">
        <v>298</v>
      </c>
      <c r="S1003" t="s">
        <v>298</v>
      </c>
      <c r="T1003" t="str">
        <f t="shared" si="257"/>
        <v>VEN</v>
      </c>
      <c r="U1003" t="s">
        <v>300</v>
      </c>
      <c r="V1003" s="33">
        <f t="shared" si="258"/>
        <v>4351.49</v>
      </c>
      <c r="W1003">
        <f t="shared" si="259"/>
        <v>600</v>
      </c>
      <c r="X1003" s="33">
        <f t="shared" si="260"/>
        <v>3672.56</v>
      </c>
      <c r="Y1003" s="33">
        <f t="shared" si="261"/>
        <v>678.93</v>
      </c>
      <c r="Z1003" s="45">
        <f t="shared" si="262"/>
        <v>0.38369979248487301</v>
      </c>
      <c r="AA1003" s="33">
        <f t="shared" si="263"/>
        <v>1669.66581</v>
      </c>
      <c r="AB1003" s="45">
        <f t="shared" si="264"/>
        <v>0.45463268401333129</v>
      </c>
      <c r="AC1003" s="33">
        <f>IFERROR($X1003/VLOOKUP(CONCATENATE("USD",C1003),[1]GEINDICE!AR$1:AS$65536,2,0),"")</f>
        <v>681.89683983809266</v>
      </c>
      <c r="AD1003" s="33">
        <f>IFERROR($AA1003/VLOOKUP(CONCATENATE("USD",C1003),[1]GEINDICE!AR$1:AS$65536,2,0),"")</f>
        <v>310.01259051580075</v>
      </c>
      <c r="AE1003" s="33">
        <f>IFERROR($X1003/VLOOKUP(CONCATENATE("EUR",C1003),[1]GEINDICE!AR$1:AS$65536,2,0),"")</f>
        <v>581.17483225724766</v>
      </c>
      <c r="AF1003" s="33">
        <f>IFERROR($AA1003/VLOOKUP(CONCATENATE("EUR",C1003),[1]GEINDICE!AR$1:AS$65536,2,0),"")</f>
        <v>264.2210738701101</v>
      </c>
      <c r="AG1003" s="48" t="str">
        <f>VLOOKUP(E1003,[1]Apresentação!AW$1:AX$65536,2,0)</f>
        <v xml:space="preserve">                    2 - LEATHER AUXILIARIES</v>
      </c>
      <c r="AH1003" s="48" t="str">
        <f t="shared" si="265"/>
        <v xml:space="preserve">         5204000039 - NOVALTAN JD BR</v>
      </c>
      <c r="AI1003" s="49" t="str">
        <f t="shared" si="266"/>
        <v xml:space="preserve">     L00582 - RUBIM COMERCIO LTDA</v>
      </c>
      <c r="AJ1003" t="str">
        <f t="shared" si="267"/>
        <v xml:space="preserve">     90 - SALES</v>
      </c>
      <c r="AK1003" t="str">
        <f t="shared" si="268"/>
        <v/>
      </c>
      <c r="AL1003">
        <f t="shared" si="269"/>
        <v>9</v>
      </c>
      <c r="AM1003" t="str">
        <f t="shared" si="270"/>
        <v>2025 9</v>
      </c>
      <c r="AN1003" t="str">
        <f t="shared" si="271"/>
        <v xml:space="preserve">RUBIM </v>
      </c>
    </row>
    <row r="1004" spans="1:40" x14ac:dyDescent="0.35">
      <c r="A1004">
        <v>82440</v>
      </c>
      <c r="B1004" t="s">
        <v>274</v>
      </c>
      <c r="C1004" s="31">
        <v>45793</v>
      </c>
      <c r="D1004" t="s">
        <v>373</v>
      </c>
      <c r="E1004" t="s">
        <v>374</v>
      </c>
      <c r="F1004" t="s">
        <v>675</v>
      </c>
      <c r="G1004" t="s">
        <v>676</v>
      </c>
      <c r="H1004" t="s">
        <v>706</v>
      </c>
      <c r="I1004" t="s">
        <v>707</v>
      </c>
      <c r="J1004">
        <v>1000</v>
      </c>
      <c r="K1004">
        <v>8111.2300000000005</v>
      </c>
      <c r="L1004">
        <v>3021.4338499999999</v>
      </c>
      <c r="M1004">
        <v>1633.61</v>
      </c>
      <c r="N1004">
        <v>8.1112299999999991</v>
      </c>
      <c r="O1004" s="32">
        <f t="shared" si="255"/>
        <v>6477.6200000000008</v>
      </c>
      <c r="P1004" s="32">
        <f t="shared" si="256"/>
        <v>3456.1861500000009</v>
      </c>
      <c r="Q1004">
        <v>738913</v>
      </c>
      <c r="R1004" t="s">
        <v>298</v>
      </c>
      <c r="S1004" t="s">
        <v>298</v>
      </c>
      <c r="T1004" t="str">
        <f t="shared" si="257"/>
        <v>VEN</v>
      </c>
      <c r="U1004" t="s">
        <v>300</v>
      </c>
      <c r="V1004" s="33">
        <f t="shared" si="258"/>
        <v>8111.2300000000005</v>
      </c>
      <c r="W1004">
        <f t="shared" si="259"/>
        <v>1000</v>
      </c>
      <c r="X1004" s="33">
        <f t="shared" si="260"/>
        <v>6477.6200000000008</v>
      </c>
      <c r="Y1004" s="33">
        <f t="shared" si="261"/>
        <v>1633.61</v>
      </c>
      <c r="Z1004" s="45">
        <f t="shared" si="262"/>
        <v>0.40144172338843809</v>
      </c>
      <c r="AA1004" s="33">
        <f t="shared" si="263"/>
        <v>3256.1861500000009</v>
      </c>
      <c r="AB1004" s="45">
        <f t="shared" si="264"/>
        <v>0.50268248986510489</v>
      </c>
      <c r="AC1004" s="33">
        <f>IFERROR($X1004/VLOOKUP(CONCATENATE("USD",C1004),[1]GEINDICE!AR$1:AS$65536,2,0),"")</f>
        <v>1137.9218269653054</v>
      </c>
      <c r="AD1004" s="33">
        <f>IFERROR($AA1004/VLOOKUP(CONCATENATE("USD",C1004),[1]GEINDICE!AR$1:AS$65536,2,0),"")</f>
        <v>572.01337725076871</v>
      </c>
      <c r="AE1004" s="33">
        <f>IFERROR($X1004/VLOOKUP(CONCATENATE("EUR",C1004),[1]GEINDICE!AR$1:AS$65536,2,0),"")</f>
        <v>1021.3844213181962</v>
      </c>
      <c r="AF1004" s="33">
        <f>IFERROR($AA1004/VLOOKUP(CONCATENATE("EUR",C1004),[1]GEINDICE!AR$1:AS$65536,2,0),"")</f>
        <v>513.4320640176602</v>
      </c>
      <c r="AG1004" s="48" t="str">
        <f>VLOOKUP(E1004,[1]Apresentação!AW$1:AX$65536,2,0)</f>
        <v xml:space="preserve">                    2 - LEATHER AUXILIARIES</v>
      </c>
      <c r="AH1004" s="48" t="str">
        <f t="shared" si="265"/>
        <v xml:space="preserve">         5204000039 - NOVALTAN JD BR</v>
      </c>
      <c r="AI1004" s="49" t="str">
        <f t="shared" si="266"/>
        <v xml:space="preserve">     L00072 - QUIMIFRAM PRODUTOS QUIMICOS E CURTUME LTDA</v>
      </c>
      <c r="AJ1004" t="str">
        <f t="shared" si="267"/>
        <v xml:space="preserve">     90 - SALES</v>
      </c>
      <c r="AK1004" t="str">
        <f t="shared" si="268"/>
        <v/>
      </c>
      <c r="AL1004">
        <f t="shared" si="269"/>
        <v>5</v>
      </c>
      <c r="AM1004" t="str">
        <f t="shared" si="270"/>
        <v>2025 5</v>
      </c>
      <c r="AN1004" t="str">
        <f t="shared" si="271"/>
        <v xml:space="preserve">QUIMIFRAM </v>
      </c>
    </row>
    <row r="1005" spans="1:40" x14ac:dyDescent="0.35">
      <c r="A1005">
        <v>82710</v>
      </c>
      <c r="B1005" t="s">
        <v>274</v>
      </c>
      <c r="C1005" s="31">
        <v>45817</v>
      </c>
      <c r="D1005" t="s">
        <v>373</v>
      </c>
      <c r="E1005" t="s">
        <v>374</v>
      </c>
      <c r="F1005" t="s">
        <v>710</v>
      </c>
      <c r="G1005" t="s">
        <v>711</v>
      </c>
      <c r="H1005" t="s">
        <v>706</v>
      </c>
      <c r="I1005" t="s">
        <v>707</v>
      </c>
      <c r="J1005">
        <v>700</v>
      </c>
      <c r="K1005">
        <v>5247.83</v>
      </c>
      <c r="L1005">
        <v>2115.00369</v>
      </c>
      <c r="M1005">
        <v>818.8</v>
      </c>
      <c r="N1005">
        <v>7.4969000000000001</v>
      </c>
      <c r="O1005" s="32">
        <f t="shared" si="255"/>
        <v>4429.03</v>
      </c>
      <c r="P1005" s="32">
        <f t="shared" si="256"/>
        <v>2314.0263099999997</v>
      </c>
      <c r="Q1005">
        <v>740911</v>
      </c>
      <c r="R1005" t="s">
        <v>298</v>
      </c>
      <c r="S1005" t="s">
        <v>298</v>
      </c>
      <c r="T1005" t="str">
        <f t="shared" si="257"/>
        <v>VEN</v>
      </c>
      <c r="U1005" t="s">
        <v>300</v>
      </c>
      <c r="V1005" s="33">
        <f t="shared" si="258"/>
        <v>5247.83</v>
      </c>
      <c r="W1005">
        <f t="shared" si="259"/>
        <v>700</v>
      </c>
      <c r="X1005" s="33">
        <f t="shared" si="260"/>
        <v>4429.03</v>
      </c>
      <c r="Y1005" s="33">
        <f t="shared" si="261"/>
        <v>818.8</v>
      </c>
      <c r="Z1005" s="45">
        <f t="shared" si="262"/>
        <v>0.41427148173626049</v>
      </c>
      <c r="AA1005" s="33">
        <f t="shared" si="263"/>
        <v>2174.0263099999997</v>
      </c>
      <c r="AB1005" s="45">
        <f t="shared" si="264"/>
        <v>0.49085833918487792</v>
      </c>
      <c r="AC1005" s="33">
        <f>IFERROR($X1005/VLOOKUP(CONCATENATE("USD",C1005),[1]GEINDICE!AR$1:AS$65536,2,0),"")</f>
        <v>794.3023672883786</v>
      </c>
      <c r="AD1005" s="33">
        <f>IFERROR($AA1005/VLOOKUP(CONCATENATE("USD",C1005),[1]GEINDICE!AR$1:AS$65536,2,0),"")</f>
        <v>389.88994081779043</v>
      </c>
      <c r="AE1005" s="33">
        <f>IFERROR($X1005/VLOOKUP(CONCATENATE("EUR",C1005),[1]GEINDICE!AR$1:AS$65536,2,0),"")</f>
        <v>695.22964869870964</v>
      </c>
      <c r="AF1005" s="33">
        <f>IFERROR($AA1005/VLOOKUP(CONCATENATE("EUR",C1005),[1]GEINDICE!AR$1:AS$65536,2,0),"")</f>
        <v>341.25927071233474</v>
      </c>
      <c r="AG1005" s="48" t="str">
        <f>VLOOKUP(E1005,[1]Apresentação!AW$1:AX$65536,2,0)</f>
        <v xml:space="preserve">                    2 - LEATHER AUXILIARIES</v>
      </c>
      <c r="AH1005" s="48" t="str">
        <f t="shared" si="265"/>
        <v xml:space="preserve">         5204000039 - NOVALTAN JD BR</v>
      </c>
      <c r="AI1005" s="49" t="str">
        <f t="shared" si="266"/>
        <v xml:space="preserve">     L00582 - RUBIM COMERCIO LTDA</v>
      </c>
      <c r="AJ1005" t="str">
        <f t="shared" si="267"/>
        <v xml:space="preserve">     90 - SALES</v>
      </c>
      <c r="AK1005" t="str">
        <f t="shared" si="268"/>
        <v/>
      </c>
      <c r="AL1005">
        <f t="shared" si="269"/>
        <v>6</v>
      </c>
      <c r="AM1005" t="str">
        <f t="shared" si="270"/>
        <v>2025 6</v>
      </c>
      <c r="AN1005" t="str">
        <f t="shared" si="271"/>
        <v xml:space="preserve">RUBIM </v>
      </c>
    </row>
    <row r="1006" spans="1:40" x14ac:dyDescent="0.35">
      <c r="A1006">
        <v>83373</v>
      </c>
      <c r="B1006" t="s">
        <v>274</v>
      </c>
      <c r="C1006" s="31">
        <v>45873</v>
      </c>
      <c r="D1006" t="s">
        <v>373</v>
      </c>
      <c r="E1006" t="s">
        <v>374</v>
      </c>
      <c r="F1006" t="s">
        <v>675</v>
      </c>
      <c r="G1006" t="s">
        <v>676</v>
      </c>
      <c r="H1006" t="s">
        <v>706</v>
      </c>
      <c r="I1006" t="s">
        <v>707</v>
      </c>
      <c r="J1006">
        <v>1000</v>
      </c>
      <c r="K1006">
        <v>7982.78</v>
      </c>
      <c r="L1006">
        <v>3119.7424999999998</v>
      </c>
      <c r="M1006">
        <v>1607.73</v>
      </c>
      <c r="N1006">
        <v>7.98278</v>
      </c>
      <c r="O1006" s="32">
        <f t="shared" si="255"/>
        <v>6375.0499999999993</v>
      </c>
      <c r="P1006" s="32">
        <f t="shared" si="256"/>
        <v>3255.3074999999994</v>
      </c>
      <c r="Q1006">
        <v>747950</v>
      </c>
      <c r="R1006" t="s">
        <v>298</v>
      </c>
      <c r="S1006" t="s">
        <v>298</v>
      </c>
      <c r="T1006" t="str">
        <f t="shared" si="257"/>
        <v>VEN</v>
      </c>
      <c r="U1006" t="s">
        <v>300</v>
      </c>
      <c r="V1006" s="33">
        <f t="shared" si="258"/>
        <v>7982.78</v>
      </c>
      <c r="W1006">
        <f t="shared" si="259"/>
        <v>1000</v>
      </c>
      <c r="X1006" s="33">
        <f t="shared" si="260"/>
        <v>6375.0499999999993</v>
      </c>
      <c r="Y1006" s="33">
        <f t="shared" si="261"/>
        <v>1607.73</v>
      </c>
      <c r="Z1006" s="45">
        <f t="shared" si="262"/>
        <v>0.38273727949411102</v>
      </c>
      <c r="AA1006" s="33">
        <f t="shared" si="263"/>
        <v>3055.3074999999994</v>
      </c>
      <c r="AB1006" s="45">
        <f t="shared" si="264"/>
        <v>0.47926016266539084</v>
      </c>
      <c r="AC1006" s="33">
        <f>IFERROR($X1006/VLOOKUP(CONCATENATE("USD",C1006),[1]GEINDICE!AR$1:AS$65536,2,0),"")</f>
        <v>1156.7234590749913</v>
      </c>
      <c r="AD1006" s="33">
        <f>IFERROR($AA1006/VLOOKUP(CONCATENATE("USD",C1006),[1]GEINDICE!AR$1:AS$65536,2,0),"")</f>
        <v>554.37147315515381</v>
      </c>
      <c r="AE1006" s="33">
        <f>IFERROR($X1006/VLOOKUP(CONCATENATE("EUR",C1006),[1]GEINDICE!AR$1:AS$65536,2,0),"")</f>
        <v>999.92941730060363</v>
      </c>
      <c r="AF1006" s="33">
        <f>IFERROR($AA1006/VLOOKUP(CONCATENATE("EUR",C1006),[1]GEINDICE!AR$1:AS$65536,2,0),"")</f>
        <v>479.22633518939676</v>
      </c>
      <c r="AG1006" s="48" t="str">
        <f>VLOOKUP(E1006,[1]Apresentação!AW$1:AX$65536,2,0)</f>
        <v xml:space="preserve">                    2 - LEATHER AUXILIARIES</v>
      </c>
      <c r="AH1006" s="48" t="str">
        <f t="shared" si="265"/>
        <v xml:space="preserve">         5204000039 - NOVALTAN JD BR</v>
      </c>
      <c r="AI1006" s="49" t="str">
        <f t="shared" si="266"/>
        <v xml:space="preserve">     L00072 - QUIMIFRAM PRODUTOS QUIMICOS E CURTUME LTDA</v>
      </c>
      <c r="AJ1006" t="str">
        <f t="shared" si="267"/>
        <v xml:space="preserve">     90 - SALES</v>
      </c>
      <c r="AK1006" t="str">
        <f t="shared" si="268"/>
        <v/>
      </c>
      <c r="AL1006">
        <f t="shared" si="269"/>
        <v>8</v>
      </c>
      <c r="AM1006" t="str">
        <f t="shared" si="270"/>
        <v>2025 8</v>
      </c>
      <c r="AN1006" t="str">
        <f t="shared" si="271"/>
        <v xml:space="preserve">QUIMIFRAM </v>
      </c>
    </row>
    <row r="1007" spans="1:40" x14ac:dyDescent="0.35">
      <c r="A1007">
        <v>84438</v>
      </c>
      <c r="B1007" t="s">
        <v>274</v>
      </c>
      <c r="C1007" s="31">
        <v>45961</v>
      </c>
      <c r="D1007" t="s">
        <v>373</v>
      </c>
      <c r="E1007" t="s">
        <v>374</v>
      </c>
      <c r="F1007" t="s">
        <v>675</v>
      </c>
      <c r="G1007" t="s">
        <v>676</v>
      </c>
      <c r="H1007" t="s">
        <v>706</v>
      </c>
      <c r="I1007" t="s">
        <v>707</v>
      </c>
      <c r="J1007">
        <v>1000</v>
      </c>
      <c r="K1007">
        <v>7754.4000000000005</v>
      </c>
      <c r="L1007">
        <v>3044.3176400000002</v>
      </c>
      <c r="M1007">
        <v>1561.73</v>
      </c>
      <c r="N1007">
        <v>7.7544000000000004</v>
      </c>
      <c r="O1007" s="32">
        <f t="shared" si="255"/>
        <v>6192.67</v>
      </c>
      <c r="P1007" s="32">
        <f t="shared" si="256"/>
        <v>3148.3523599999999</v>
      </c>
      <c r="Q1007">
        <v>765772</v>
      </c>
      <c r="R1007" t="s">
        <v>298</v>
      </c>
      <c r="S1007" t="s">
        <v>298</v>
      </c>
      <c r="T1007" t="str">
        <f t="shared" si="257"/>
        <v>VEN</v>
      </c>
      <c r="U1007" t="s">
        <v>300</v>
      </c>
      <c r="V1007" s="33">
        <f t="shared" si="258"/>
        <v>7754.4000000000005</v>
      </c>
      <c r="W1007">
        <f t="shared" si="259"/>
        <v>1000</v>
      </c>
      <c r="X1007" s="33">
        <f t="shared" si="260"/>
        <v>6192.67</v>
      </c>
      <c r="Y1007" s="33">
        <f t="shared" si="261"/>
        <v>1561.73</v>
      </c>
      <c r="Z1007" s="45">
        <f t="shared" si="262"/>
        <v>0.38021669761683685</v>
      </c>
      <c r="AA1007" s="33">
        <f t="shared" si="263"/>
        <v>2948.3523599999999</v>
      </c>
      <c r="AB1007" s="45">
        <f t="shared" si="264"/>
        <v>0.47610358052342527</v>
      </c>
      <c r="AC1007" s="33">
        <f>IFERROR($X1007/VLOOKUP(CONCATENATE("USD",C1007),[1]GEINDICE!AR$1:AS$65536,2,0),"")</f>
        <v>1150.1346507438291</v>
      </c>
      <c r="AD1007" s="33">
        <f>IFERROR($AA1007/VLOOKUP(CONCATENATE("USD",C1007),[1]GEINDICE!AR$1:AS$65536,2,0),"")</f>
        <v>547.58322530319629</v>
      </c>
      <c r="AE1007" s="33">
        <f>IFERROR($X1007/VLOOKUP(CONCATENATE("EUR",C1007),[1]GEINDICE!AR$1:AS$65536,2,0),"")</f>
        <v>996.567428387512</v>
      </c>
      <c r="AF1007" s="33">
        <f>IFERROR($AA1007/VLOOKUP(CONCATENATE("EUR",C1007),[1]GEINDICE!AR$1:AS$65536,2,0),"")</f>
        <v>474.46932088831664</v>
      </c>
      <c r="AG1007" s="48" t="str">
        <f>VLOOKUP(E1007,[1]Apresentação!AW$1:AX$65536,2,0)</f>
        <v xml:space="preserve">                    2 - LEATHER AUXILIARIES</v>
      </c>
      <c r="AH1007" s="48" t="str">
        <f t="shared" si="265"/>
        <v xml:space="preserve">         5204000039 - NOVALTAN JD BR</v>
      </c>
      <c r="AI1007" s="49" t="str">
        <f t="shared" si="266"/>
        <v xml:space="preserve">     L00072 - QUIMIFRAM PRODUTOS QUIMICOS E CURTUME LTDA</v>
      </c>
      <c r="AJ1007" t="str">
        <f t="shared" si="267"/>
        <v xml:space="preserve">     90 - SALES</v>
      </c>
      <c r="AK1007" t="str">
        <f t="shared" si="268"/>
        <v/>
      </c>
      <c r="AL1007">
        <f t="shared" si="269"/>
        <v>10</v>
      </c>
      <c r="AM1007" t="str">
        <f t="shared" si="270"/>
        <v>2025 10</v>
      </c>
      <c r="AN1007" t="str">
        <f t="shared" si="271"/>
        <v xml:space="preserve">QUIMIFRAM </v>
      </c>
    </row>
    <row r="1008" spans="1:40" x14ac:dyDescent="0.35">
      <c r="A1008">
        <v>83037</v>
      </c>
      <c r="B1008" t="s">
        <v>274</v>
      </c>
      <c r="C1008" s="31">
        <v>45847</v>
      </c>
      <c r="D1008" t="s">
        <v>373</v>
      </c>
      <c r="E1008" t="s">
        <v>374</v>
      </c>
      <c r="F1008" t="s">
        <v>710</v>
      </c>
      <c r="G1008" t="s">
        <v>711</v>
      </c>
      <c r="H1008" t="s">
        <v>706</v>
      </c>
      <c r="I1008" t="s">
        <v>707</v>
      </c>
      <c r="J1008">
        <v>600</v>
      </c>
      <c r="K1008">
        <v>4387.51</v>
      </c>
      <c r="L1008">
        <v>1871.8454999999999</v>
      </c>
      <c r="M1008">
        <v>684.57</v>
      </c>
      <c r="N1008">
        <v>7.3125099999999996</v>
      </c>
      <c r="O1008" s="32">
        <f t="shared" si="255"/>
        <v>3702.94</v>
      </c>
      <c r="P1008" s="32">
        <f t="shared" si="256"/>
        <v>1831.0945000000002</v>
      </c>
      <c r="Q1008">
        <v>743291</v>
      </c>
      <c r="R1008" t="s">
        <v>298</v>
      </c>
      <c r="S1008" t="s">
        <v>298</v>
      </c>
      <c r="T1008" t="str">
        <f t="shared" si="257"/>
        <v>VEN</v>
      </c>
      <c r="U1008" t="s">
        <v>300</v>
      </c>
      <c r="V1008" s="33">
        <f t="shared" si="258"/>
        <v>4387.51</v>
      </c>
      <c r="W1008">
        <f t="shared" si="259"/>
        <v>600</v>
      </c>
      <c r="X1008" s="33">
        <f t="shared" si="260"/>
        <v>3702.94</v>
      </c>
      <c r="Y1008" s="33">
        <f t="shared" si="261"/>
        <v>684.57</v>
      </c>
      <c r="Z1008" s="45">
        <f t="shared" si="262"/>
        <v>0.38999215956202948</v>
      </c>
      <c r="AA1008" s="33">
        <f t="shared" si="263"/>
        <v>1711.0945000000002</v>
      </c>
      <c r="AB1008" s="45">
        <f t="shared" si="264"/>
        <v>0.46209079812257292</v>
      </c>
      <c r="AC1008" s="33">
        <f>IFERROR($X1008/VLOOKUP(CONCATENATE("USD",C1008),[1]GEINDICE!AR$1:AS$65536,2,0),"")</f>
        <v>677.87134331636946</v>
      </c>
      <c r="AD1008" s="33">
        <f>IFERROR($AA1008/VLOOKUP(CONCATENATE("USD",C1008),[1]GEINDICE!AR$1:AS$65536,2,0),"")</f>
        <v>313.23811005748183</v>
      </c>
      <c r="AE1008" s="33">
        <f>IFERROR($X1008/VLOOKUP(CONCATENATE("EUR",C1008),[1]GEINDICE!AR$1:AS$65536,2,0),"")</f>
        <v>579.02769307751248</v>
      </c>
      <c r="AF1008" s="33">
        <f>IFERROR($AA1008/VLOOKUP(CONCATENATE("EUR",C1008),[1]GEINDICE!AR$1:AS$65536,2,0),"")</f>
        <v>267.5633688292599</v>
      </c>
      <c r="AG1008" s="48" t="str">
        <f>VLOOKUP(E1008,[1]Apresentação!AW$1:AX$65536,2,0)</f>
        <v xml:space="preserve">                    2 - LEATHER AUXILIARIES</v>
      </c>
      <c r="AH1008" s="48" t="str">
        <f t="shared" si="265"/>
        <v xml:space="preserve">         5204000039 - NOVALTAN JD BR</v>
      </c>
      <c r="AI1008" s="49" t="str">
        <f t="shared" si="266"/>
        <v xml:space="preserve">     L00582 - RUBIM COMERCIO LTDA</v>
      </c>
      <c r="AJ1008" t="str">
        <f t="shared" si="267"/>
        <v xml:space="preserve">     90 - SALES</v>
      </c>
      <c r="AK1008" t="str">
        <f t="shared" si="268"/>
        <v/>
      </c>
      <c r="AL1008">
        <f t="shared" si="269"/>
        <v>7</v>
      </c>
      <c r="AM1008" t="str">
        <f t="shared" si="270"/>
        <v>2025 7</v>
      </c>
      <c r="AN1008" t="str">
        <f t="shared" si="271"/>
        <v xml:space="preserve">RUBIM </v>
      </c>
    </row>
    <row r="1009" spans="1:40" x14ac:dyDescent="0.35">
      <c r="A1009">
        <v>82513</v>
      </c>
      <c r="B1009" t="s">
        <v>274</v>
      </c>
      <c r="C1009" s="31">
        <v>45800</v>
      </c>
      <c r="D1009" t="s">
        <v>373</v>
      </c>
      <c r="E1009" t="s">
        <v>374</v>
      </c>
      <c r="F1009" t="s">
        <v>467</v>
      </c>
      <c r="G1009" t="s">
        <v>468</v>
      </c>
      <c r="H1009" t="s">
        <v>706</v>
      </c>
      <c r="I1009" t="s">
        <v>707</v>
      </c>
      <c r="J1009">
        <v>300</v>
      </c>
      <c r="K1009">
        <v>2436.0500000000002</v>
      </c>
      <c r="L1009">
        <v>906.43015000000003</v>
      </c>
      <c r="M1009">
        <v>490.62</v>
      </c>
      <c r="N1009">
        <v>8.1201600000000003</v>
      </c>
      <c r="O1009" s="32">
        <f t="shared" si="255"/>
        <v>1945.4300000000003</v>
      </c>
      <c r="P1009" s="32">
        <f t="shared" si="256"/>
        <v>1038.9998500000002</v>
      </c>
      <c r="Q1009">
        <v>739404</v>
      </c>
      <c r="R1009" t="s">
        <v>298</v>
      </c>
      <c r="S1009" t="s">
        <v>298</v>
      </c>
      <c r="T1009" t="str">
        <f t="shared" si="257"/>
        <v>VEN</v>
      </c>
      <c r="U1009" t="s">
        <v>293</v>
      </c>
      <c r="V1009" s="33">
        <f t="shared" si="258"/>
        <v>2436.0500000000002</v>
      </c>
      <c r="W1009">
        <f t="shared" si="259"/>
        <v>300</v>
      </c>
      <c r="X1009" s="33">
        <f t="shared" si="260"/>
        <v>1945.4300000000003</v>
      </c>
      <c r="Y1009" s="33">
        <f t="shared" si="261"/>
        <v>490.62</v>
      </c>
      <c r="Z1009" s="45">
        <f t="shared" si="262"/>
        <v>0.40188003119804605</v>
      </c>
      <c r="AA1009" s="33">
        <f t="shared" si="263"/>
        <v>978.99985000000015</v>
      </c>
      <c r="AB1009" s="45">
        <f t="shared" si="264"/>
        <v>0.5032305711333741</v>
      </c>
      <c r="AC1009" s="33">
        <f>IFERROR($X1009/VLOOKUP(CONCATENATE("USD",C1009),[1]GEINDICE!AR$1:AS$65536,2,0),"")</f>
        <v>341.71116419588287</v>
      </c>
      <c r="AD1009" s="33">
        <f>IFERROR($AA1009/VLOOKUP(CONCATENATE("USD",C1009),[1]GEINDICE!AR$1:AS$65536,2,0),"")</f>
        <v>171.95950432094432</v>
      </c>
      <c r="AE1009" s="33">
        <f>IFERROR($X1009/VLOOKUP(CONCATENATE("EUR",C1009),[1]GEINDICE!AR$1:AS$65536,2,0),"")</f>
        <v>301.06626636540904</v>
      </c>
      <c r="AF1009" s="33">
        <f>IFERROR($AA1009/VLOOKUP(CONCATENATE("EUR",C1009),[1]GEINDICE!AR$1:AS$65536,2,0),"")</f>
        <v>151.50574917205734</v>
      </c>
      <c r="AG1009" s="48" t="str">
        <f>VLOOKUP(E1009,[1]Apresentação!AW$1:AX$65536,2,0)</f>
        <v xml:space="preserve">                    2 - LEATHER AUXILIARIES</v>
      </c>
      <c r="AH1009" s="48" t="str">
        <f t="shared" si="265"/>
        <v xml:space="preserve">         5204000039 - NOVALTAN JD BR</v>
      </c>
      <c r="AI1009" s="49" t="str">
        <f t="shared" si="266"/>
        <v xml:space="preserve">     L00102 - CURTUME SANTO ANTONIO LTDA</v>
      </c>
      <c r="AJ1009" t="str">
        <f t="shared" si="267"/>
        <v xml:space="preserve">     90 - SALES</v>
      </c>
      <c r="AK1009" t="str">
        <f t="shared" si="268"/>
        <v/>
      </c>
      <c r="AL1009">
        <f t="shared" si="269"/>
        <v>5</v>
      </c>
      <c r="AM1009" t="str">
        <f t="shared" si="270"/>
        <v>2025 5</v>
      </c>
      <c r="AN1009" t="str">
        <f t="shared" si="271"/>
        <v xml:space="preserve">CURTUME </v>
      </c>
    </row>
    <row r="1010" spans="1:40" x14ac:dyDescent="0.35">
      <c r="A1010">
        <v>84102</v>
      </c>
      <c r="B1010" t="s">
        <v>274</v>
      </c>
      <c r="C1010" s="31">
        <v>45933</v>
      </c>
      <c r="D1010" t="s">
        <v>373</v>
      </c>
      <c r="E1010" t="s">
        <v>374</v>
      </c>
      <c r="F1010" t="s">
        <v>467</v>
      </c>
      <c r="G1010" t="s">
        <v>468</v>
      </c>
      <c r="H1010" t="s">
        <v>706</v>
      </c>
      <c r="I1010" t="s">
        <v>707</v>
      </c>
      <c r="J1010">
        <v>200</v>
      </c>
      <c r="K1010">
        <v>1496.57</v>
      </c>
      <c r="L1010">
        <v>602.17962999999997</v>
      </c>
      <c r="M1010">
        <v>301.41000000000003</v>
      </c>
      <c r="N1010">
        <v>7.4828599999999996</v>
      </c>
      <c r="O1010" s="32">
        <f t="shared" si="255"/>
        <v>1195.1599999999999</v>
      </c>
      <c r="P1010" s="32">
        <f t="shared" si="256"/>
        <v>592.98036999999988</v>
      </c>
      <c r="Q1010">
        <v>763253</v>
      </c>
      <c r="R1010" t="s">
        <v>298</v>
      </c>
      <c r="S1010" t="s">
        <v>298</v>
      </c>
      <c r="T1010" t="str">
        <f t="shared" si="257"/>
        <v>VEN</v>
      </c>
      <c r="U1010" t="s">
        <v>300</v>
      </c>
      <c r="V1010" s="33">
        <f t="shared" si="258"/>
        <v>1496.57</v>
      </c>
      <c r="W1010">
        <f t="shared" si="259"/>
        <v>200</v>
      </c>
      <c r="X1010" s="33">
        <f t="shared" si="260"/>
        <v>1195.1599999999999</v>
      </c>
      <c r="Y1010" s="33">
        <f t="shared" si="261"/>
        <v>301.41000000000003</v>
      </c>
      <c r="Z1010" s="45">
        <f t="shared" si="262"/>
        <v>0.36949849990311173</v>
      </c>
      <c r="AA1010" s="33">
        <f t="shared" si="263"/>
        <v>552.98036999999988</v>
      </c>
      <c r="AB1010" s="45">
        <f t="shared" si="264"/>
        <v>0.46268313029217839</v>
      </c>
      <c r="AC1010" s="33">
        <f>IFERROR($X1010/VLOOKUP(CONCATENATE("USD",C1010),[1]GEINDICE!AR$1:AS$65536,2,0),"")</f>
        <v>223.40274402781409</v>
      </c>
      <c r="AD1010" s="33">
        <f>IFERROR($AA1010/VLOOKUP(CONCATENATE("USD",C1010),[1]GEINDICE!AR$1:AS$65536,2,0),"")</f>
        <v>103.36468092265129</v>
      </c>
      <c r="AE1010" s="33">
        <f>IFERROR($X1010/VLOOKUP(CONCATENATE("EUR",C1010),[1]GEINDICE!AR$1:AS$65536,2,0),"")</f>
        <v>190.17885557889372</v>
      </c>
      <c r="AF1010" s="33">
        <f>IFERROR($AA1010/VLOOKUP(CONCATENATE("EUR",C1010),[1]GEINDICE!AR$1:AS$65536,2,0),"")</f>
        <v>87.992548214626666</v>
      </c>
      <c r="AG1010" s="48" t="str">
        <f>VLOOKUP(E1010,[1]Apresentação!AW$1:AX$65536,2,0)</f>
        <v xml:space="preserve">                    2 - LEATHER AUXILIARIES</v>
      </c>
      <c r="AH1010" s="48" t="str">
        <f t="shared" si="265"/>
        <v xml:space="preserve">         5204000039 - NOVALTAN JD BR</v>
      </c>
      <c r="AI1010" s="49" t="str">
        <f t="shared" si="266"/>
        <v xml:space="preserve">     L00102 - CURTUME SANTO ANTONIO LTDA</v>
      </c>
      <c r="AJ1010" t="str">
        <f t="shared" si="267"/>
        <v xml:space="preserve">     90 - SALES</v>
      </c>
      <c r="AK1010" t="str">
        <f t="shared" si="268"/>
        <v/>
      </c>
      <c r="AL1010">
        <f t="shared" si="269"/>
        <v>10</v>
      </c>
      <c r="AM1010" t="str">
        <f t="shared" si="270"/>
        <v>2025 10</v>
      </c>
      <c r="AN1010" t="str">
        <f t="shared" si="271"/>
        <v xml:space="preserve">CURTUME </v>
      </c>
    </row>
    <row r="1011" spans="1:40" x14ac:dyDescent="0.35">
      <c r="A1011">
        <v>84841</v>
      </c>
      <c r="B1011" t="s">
        <v>274</v>
      </c>
      <c r="C1011" s="31">
        <v>45989</v>
      </c>
      <c r="D1011" t="s">
        <v>373</v>
      </c>
      <c r="E1011" t="s">
        <v>374</v>
      </c>
      <c r="F1011" t="s">
        <v>675</v>
      </c>
      <c r="G1011" t="s">
        <v>676</v>
      </c>
      <c r="H1011" t="s">
        <v>706</v>
      </c>
      <c r="I1011" t="s">
        <v>707</v>
      </c>
      <c r="J1011">
        <v>1000</v>
      </c>
      <c r="K1011">
        <v>7702.56</v>
      </c>
      <c r="L1011">
        <v>2959.2700199999999</v>
      </c>
      <c r="M1011">
        <v>1551.3</v>
      </c>
      <c r="N1011">
        <v>7.7025600000000001</v>
      </c>
      <c r="O1011" s="32">
        <f t="shared" si="255"/>
        <v>6151.26</v>
      </c>
      <c r="P1011" s="32">
        <f t="shared" si="256"/>
        <v>3191.9899800000003</v>
      </c>
      <c r="Q1011">
        <v>768623</v>
      </c>
      <c r="R1011" t="s">
        <v>298</v>
      </c>
      <c r="S1011" t="s">
        <v>298</v>
      </c>
      <c r="T1011" t="str">
        <f t="shared" si="257"/>
        <v>VEN</v>
      </c>
      <c r="U1011" t="s">
        <v>300</v>
      </c>
      <c r="V1011" s="33">
        <f t="shared" si="258"/>
        <v>7702.56</v>
      </c>
      <c r="W1011">
        <f t="shared" si="259"/>
        <v>1000</v>
      </c>
      <c r="X1011" s="33">
        <f t="shared" si="260"/>
        <v>6151.26</v>
      </c>
      <c r="Y1011" s="33">
        <f t="shared" si="261"/>
        <v>1551.3</v>
      </c>
      <c r="Z1011" s="45">
        <f t="shared" si="262"/>
        <v>0.38844098325751442</v>
      </c>
      <c r="AA1011" s="33">
        <f t="shared" si="263"/>
        <v>2991.9899800000003</v>
      </c>
      <c r="AB1011" s="45">
        <f t="shared" si="264"/>
        <v>0.48640278251935376</v>
      </c>
      <c r="AC1011" s="33" t="str">
        <f>IFERROR($X1011/VLOOKUP(CONCATENATE("USD",C1011),[1]GEINDICE!AR$1:AS$65536,2,0),"")</f>
        <v/>
      </c>
      <c r="AD1011" s="33" t="str">
        <f>IFERROR($AA1011/VLOOKUP(CONCATENATE("USD",C1011),[1]GEINDICE!AR$1:AS$65536,2,0),"")</f>
        <v/>
      </c>
      <c r="AE1011" s="33" t="str">
        <f>IFERROR($X1011/VLOOKUP(CONCATENATE("EUR",C1011),[1]GEINDICE!AR$1:AS$65536,2,0),"")</f>
        <v/>
      </c>
      <c r="AF1011" s="33" t="str">
        <f>IFERROR($AA1011/VLOOKUP(CONCATENATE("EUR",C1011),[1]GEINDICE!AR$1:AS$65536,2,0),"")</f>
        <v/>
      </c>
      <c r="AG1011" s="48" t="str">
        <f>VLOOKUP(E1011,[1]Apresentação!AW$1:AX$65536,2,0)</f>
        <v xml:space="preserve">                    2 - LEATHER AUXILIARIES</v>
      </c>
      <c r="AH1011" s="48" t="str">
        <f t="shared" si="265"/>
        <v xml:space="preserve">         5204000039 - NOVALTAN JD BR</v>
      </c>
      <c r="AI1011" s="49" t="str">
        <f t="shared" si="266"/>
        <v xml:space="preserve">     L00072 - QUIMIFRAM PRODUTOS QUIMICOS E CURTUME LTDA</v>
      </c>
      <c r="AJ1011" t="str">
        <f t="shared" si="267"/>
        <v xml:space="preserve">     90 - SALES</v>
      </c>
      <c r="AK1011" t="str">
        <f t="shared" si="268"/>
        <v/>
      </c>
      <c r="AL1011">
        <f t="shared" si="269"/>
        <v>11</v>
      </c>
      <c r="AM1011" t="str">
        <f t="shared" si="270"/>
        <v>2025 11</v>
      </c>
      <c r="AN1011" t="str">
        <f t="shared" si="271"/>
        <v xml:space="preserve">QUIMIFRAM </v>
      </c>
    </row>
    <row r="1012" spans="1:40" x14ac:dyDescent="0.35">
      <c r="A1012">
        <v>84736</v>
      </c>
      <c r="B1012" t="s">
        <v>274</v>
      </c>
      <c r="C1012" s="31">
        <v>45982</v>
      </c>
      <c r="D1012" t="s">
        <v>373</v>
      </c>
      <c r="E1012" t="s">
        <v>374</v>
      </c>
      <c r="F1012" t="s">
        <v>379</v>
      </c>
      <c r="G1012" t="s">
        <v>380</v>
      </c>
      <c r="H1012" t="s">
        <v>706</v>
      </c>
      <c r="I1012" t="s">
        <v>707</v>
      </c>
      <c r="J1012">
        <v>25</v>
      </c>
      <c r="K1012">
        <v>284.07</v>
      </c>
      <c r="L1012">
        <v>73.979470000000006</v>
      </c>
      <c r="M1012">
        <v>57.21</v>
      </c>
      <c r="N1012">
        <v>11.3627</v>
      </c>
      <c r="O1012" s="32">
        <f t="shared" si="255"/>
        <v>226.85999999999999</v>
      </c>
      <c r="P1012" s="32">
        <f t="shared" si="256"/>
        <v>152.88052999999996</v>
      </c>
      <c r="Q1012">
        <v>768027</v>
      </c>
      <c r="R1012" t="s">
        <v>298</v>
      </c>
      <c r="S1012" t="s">
        <v>298</v>
      </c>
      <c r="T1012" t="str">
        <f t="shared" si="257"/>
        <v>VEN</v>
      </c>
      <c r="U1012" t="s">
        <v>300</v>
      </c>
      <c r="V1012" s="33">
        <f t="shared" si="258"/>
        <v>284.07</v>
      </c>
      <c r="W1012">
        <f t="shared" si="259"/>
        <v>25</v>
      </c>
      <c r="X1012" s="33">
        <f t="shared" si="260"/>
        <v>226.85999999999999</v>
      </c>
      <c r="Y1012" s="33">
        <f t="shared" si="261"/>
        <v>57.21</v>
      </c>
      <c r="Z1012" s="45">
        <f t="shared" si="262"/>
        <v>0.52057778012461708</v>
      </c>
      <c r="AA1012" s="33">
        <f t="shared" si="263"/>
        <v>147.88052999999996</v>
      </c>
      <c r="AB1012" s="45">
        <f t="shared" si="264"/>
        <v>0.65185810632107899</v>
      </c>
      <c r="AC1012" s="33" t="str">
        <f>IFERROR($X1012/VLOOKUP(CONCATENATE("USD",C1012),[1]GEINDICE!AR$1:AS$65536,2,0),"")</f>
        <v/>
      </c>
      <c r="AD1012" s="33" t="str">
        <f>IFERROR($AA1012/VLOOKUP(CONCATENATE("USD",C1012),[1]GEINDICE!AR$1:AS$65536,2,0),"")</f>
        <v/>
      </c>
      <c r="AE1012" s="33" t="str">
        <f>IFERROR($X1012/VLOOKUP(CONCATENATE("EUR",C1012),[1]GEINDICE!AR$1:AS$65536,2,0),"")</f>
        <v/>
      </c>
      <c r="AF1012" s="33" t="str">
        <f>IFERROR($AA1012/VLOOKUP(CONCATENATE("EUR",C1012),[1]GEINDICE!AR$1:AS$65536,2,0),"")</f>
        <v/>
      </c>
      <c r="AG1012" s="48" t="str">
        <f>VLOOKUP(E1012,[1]Apresentação!AW$1:AX$65536,2,0)</f>
        <v xml:space="preserve">                    2 - LEATHER AUXILIARIES</v>
      </c>
      <c r="AH1012" s="48" t="str">
        <f t="shared" si="265"/>
        <v xml:space="preserve">         5204000039 - NOVALTAN JD BR</v>
      </c>
      <c r="AI1012" s="49" t="str">
        <f t="shared" si="266"/>
        <v xml:space="preserve">     L00103 - VITAPELLI LTDA</v>
      </c>
      <c r="AJ1012" t="str">
        <f t="shared" si="267"/>
        <v xml:space="preserve">     90 - SALES</v>
      </c>
      <c r="AK1012" t="str">
        <f t="shared" si="268"/>
        <v/>
      </c>
      <c r="AL1012">
        <f t="shared" si="269"/>
        <v>11</v>
      </c>
      <c r="AM1012" t="str">
        <f t="shared" si="270"/>
        <v>2025 11</v>
      </c>
      <c r="AN1012" t="str">
        <f t="shared" si="271"/>
        <v xml:space="preserve">VITAPELLI </v>
      </c>
    </row>
    <row r="1013" spans="1:40" x14ac:dyDescent="0.35">
      <c r="A1013">
        <v>84825</v>
      </c>
      <c r="B1013" t="s">
        <v>274</v>
      </c>
      <c r="C1013" s="31">
        <v>45988</v>
      </c>
      <c r="D1013" t="s">
        <v>373</v>
      </c>
      <c r="E1013" t="s">
        <v>374</v>
      </c>
      <c r="F1013" t="s">
        <v>710</v>
      </c>
      <c r="G1013" t="s">
        <v>711</v>
      </c>
      <c r="H1013" t="s">
        <v>706</v>
      </c>
      <c r="I1013" t="s">
        <v>707</v>
      </c>
      <c r="J1013">
        <v>700</v>
      </c>
      <c r="K1013">
        <v>5036.5</v>
      </c>
      <c r="L1013">
        <v>2071.4890099999998</v>
      </c>
      <c r="M1013">
        <v>785.83</v>
      </c>
      <c r="N1013">
        <v>7.1950000000000003</v>
      </c>
      <c r="O1013" s="32">
        <f t="shared" si="255"/>
        <v>4250.67</v>
      </c>
      <c r="P1013" s="32">
        <f t="shared" si="256"/>
        <v>2179.1809900000003</v>
      </c>
      <c r="Q1013">
        <v>768506</v>
      </c>
      <c r="R1013" t="s">
        <v>298</v>
      </c>
      <c r="S1013" t="s">
        <v>298</v>
      </c>
      <c r="T1013" t="str">
        <f t="shared" si="257"/>
        <v>VEN</v>
      </c>
      <c r="U1013" t="s">
        <v>300</v>
      </c>
      <c r="V1013" s="33">
        <f t="shared" si="258"/>
        <v>5036.5</v>
      </c>
      <c r="W1013">
        <f t="shared" si="259"/>
        <v>700</v>
      </c>
      <c r="X1013" s="33">
        <f t="shared" si="260"/>
        <v>4250.67</v>
      </c>
      <c r="Y1013" s="33">
        <f t="shared" si="261"/>
        <v>785.83</v>
      </c>
      <c r="Z1013" s="45">
        <f t="shared" si="262"/>
        <v>0.40488056984016685</v>
      </c>
      <c r="AA1013" s="33">
        <f t="shared" si="263"/>
        <v>2039.1809900000003</v>
      </c>
      <c r="AB1013" s="45">
        <f t="shared" si="264"/>
        <v>0.47973166347893398</v>
      </c>
      <c r="AC1013" s="33" t="str">
        <f>IFERROR($X1013/VLOOKUP(CONCATENATE("USD",C1013),[1]GEINDICE!AR$1:AS$65536,2,0),"")</f>
        <v/>
      </c>
      <c r="AD1013" s="33" t="str">
        <f>IFERROR($AA1013/VLOOKUP(CONCATENATE("USD",C1013),[1]GEINDICE!AR$1:AS$65536,2,0),"")</f>
        <v/>
      </c>
      <c r="AE1013" s="33" t="str">
        <f>IFERROR($X1013/VLOOKUP(CONCATENATE("EUR",C1013),[1]GEINDICE!AR$1:AS$65536,2,0),"")</f>
        <v/>
      </c>
      <c r="AF1013" s="33" t="str">
        <f>IFERROR($AA1013/VLOOKUP(CONCATENATE("EUR",C1013),[1]GEINDICE!AR$1:AS$65536,2,0),"")</f>
        <v/>
      </c>
      <c r="AG1013" s="48" t="str">
        <f>VLOOKUP(E1013,[1]Apresentação!AW$1:AX$65536,2,0)</f>
        <v xml:space="preserve">                    2 - LEATHER AUXILIARIES</v>
      </c>
      <c r="AH1013" s="48" t="str">
        <f t="shared" si="265"/>
        <v xml:space="preserve">         5204000039 - NOVALTAN JD BR</v>
      </c>
      <c r="AI1013" s="49" t="str">
        <f t="shared" si="266"/>
        <v xml:space="preserve">     L00582 - RUBIM COMERCIO LTDA</v>
      </c>
      <c r="AJ1013" t="str">
        <f t="shared" si="267"/>
        <v xml:space="preserve">     90 - SALES</v>
      </c>
      <c r="AK1013" t="str">
        <f t="shared" si="268"/>
        <v/>
      </c>
      <c r="AL1013">
        <f t="shared" si="269"/>
        <v>11</v>
      </c>
      <c r="AM1013" t="str">
        <f t="shared" si="270"/>
        <v>2025 11</v>
      </c>
      <c r="AN1013" t="str">
        <f t="shared" si="271"/>
        <v xml:space="preserve">RUBIM </v>
      </c>
    </row>
    <row r="1014" spans="1:40" x14ac:dyDescent="0.35">
      <c r="A1014">
        <v>81569</v>
      </c>
      <c r="B1014" t="s">
        <v>274</v>
      </c>
      <c r="C1014" s="31">
        <v>45726</v>
      </c>
      <c r="D1014" t="s">
        <v>373</v>
      </c>
      <c r="E1014" t="s">
        <v>374</v>
      </c>
      <c r="F1014" t="s">
        <v>392</v>
      </c>
      <c r="G1014" t="s">
        <v>393</v>
      </c>
      <c r="H1014" t="s">
        <v>706</v>
      </c>
      <c r="I1014" t="s">
        <v>707</v>
      </c>
      <c r="J1014">
        <v>1000</v>
      </c>
      <c r="K1014">
        <v>10556.9</v>
      </c>
      <c r="L1014">
        <v>2980.8596200000002</v>
      </c>
      <c r="M1014">
        <v>1266.83</v>
      </c>
      <c r="N1014">
        <v>10.556900000000001</v>
      </c>
      <c r="O1014" s="32">
        <f t="shared" si="255"/>
        <v>9290.07</v>
      </c>
      <c r="P1014" s="32">
        <f t="shared" si="256"/>
        <v>6309.2103799999995</v>
      </c>
      <c r="Q1014">
        <v>716126</v>
      </c>
      <c r="R1014" t="s">
        <v>298</v>
      </c>
      <c r="S1014" t="s">
        <v>628</v>
      </c>
      <c r="T1014" t="str">
        <f t="shared" si="257"/>
        <v>VEN</v>
      </c>
      <c r="U1014" t="s">
        <v>629</v>
      </c>
      <c r="V1014" s="33">
        <f t="shared" si="258"/>
        <v>10556.9</v>
      </c>
      <c r="W1014">
        <f t="shared" si="259"/>
        <v>1000</v>
      </c>
      <c r="X1014" s="33">
        <f t="shared" si="260"/>
        <v>9290.07</v>
      </c>
      <c r="Y1014" s="33">
        <f t="shared" si="261"/>
        <v>1266.83</v>
      </c>
      <c r="Z1014" s="45">
        <f t="shared" si="262"/>
        <v>0.57869359186882507</v>
      </c>
      <c r="AA1014" s="33">
        <f t="shared" si="263"/>
        <v>6109.2103799999995</v>
      </c>
      <c r="AB1014" s="45">
        <f t="shared" si="264"/>
        <v>0.65760649596827581</v>
      </c>
      <c r="AC1014" s="33">
        <f>IFERROR($X1014/VLOOKUP(CONCATENATE("USD",C1014),[1]GEINDICE!AR$1:AS$65536,2,0),"")</f>
        <v>1603.6716727084411</v>
      </c>
      <c r="AD1014" s="33">
        <f>IFERROR($AA1014/VLOOKUP(CONCATENATE("USD",C1014),[1]GEINDICE!AR$1:AS$65536,2,0),"")</f>
        <v>1054.5849093733816</v>
      </c>
      <c r="AE1014" s="33">
        <f>IFERROR($X1014/VLOOKUP(CONCATENATE("EUR",C1014),[1]GEINDICE!AR$1:AS$65536,2,0),"")</f>
        <v>1479.6639324679461</v>
      </c>
      <c r="AF1014" s="33">
        <f>IFERROR($AA1014/VLOOKUP(CONCATENATE("EUR",C1014),[1]GEINDICE!AR$1:AS$65536,2,0),"")</f>
        <v>973.03661384088548</v>
      </c>
      <c r="AG1014" s="48" t="str">
        <f>VLOOKUP(E1014,[1]Apresentação!AW$1:AX$65536,2,0)</f>
        <v xml:space="preserve">                    2 - LEATHER AUXILIARIES</v>
      </c>
      <c r="AH1014" s="48" t="str">
        <f t="shared" si="265"/>
        <v xml:space="preserve">         5204000039 - NOVALTAN JD BR</v>
      </c>
      <c r="AI1014" s="49" t="str">
        <f t="shared" si="266"/>
        <v xml:space="preserve">     L00567 - DURLICOUROS IND E COM DE COUROS, EXP E IMPORTACAO LTDA</v>
      </c>
      <c r="AJ1014" t="str">
        <f t="shared" si="267"/>
        <v xml:space="preserve">     90 - SALES</v>
      </c>
      <c r="AK1014" t="str">
        <f t="shared" si="268"/>
        <v/>
      </c>
      <c r="AL1014">
        <f t="shared" si="269"/>
        <v>3</v>
      </c>
      <c r="AM1014" t="str">
        <f t="shared" si="270"/>
        <v>2025 3</v>
      </c>
      <c r="AN1014" t="str">
        <f t="shared" si="271"/>
        <v xml:space="preserve">DURLICOUROS </v>
      </c>
    </row>
    <row r="1015" spans="1:40" x14ac:dyDescent="0.35">
      <c r="A1015">
        <v>81848</v>
      </c>
      <c r="B1015" t="s">
        <v>274</v>
      </c>
      <c r="C1015" s="31">
        <v>45747</v>
      </c>
      <c r="D1015" t="s">
        <v>373</v>
      </c>
      <c r="E1015" t="s">
        <v>374</v>
      </c>
      <c r="F1015" t="s">
        <v>392</v>
      </c>
      <c r="G1015" t="s">
        <v>393</v>
      </c>
      <c r="H1015" t="s">
        <v>706</v>
      </c>
      <c r="I1015" t="s">
        <v>707</v>
      </c>
      <c r="J1015">
        <v>2000</v>
      </c>
      <c r="K1015">
        <v>21103.56</v>
      </c>
      <c r="L1015">
        <v>5961.71828</v>
      </c>
      <c r="M1015">
        <v>2532.4299999999998</v>
      </c>
      <c r="N1015">
        <v>10.551779999999999</v>
      </c>
      <c r="O1015" s="32">
        <f t="shared" si="255"/>
        <v>18571.13</v>
      </c>
      <c r="P1015" s="32">
        <f t="shared" si="256"/>
        <v>12609.41172</v>
      </c>
      <c r="Q1015">
        <v>724351</v>
      </c>
      <c r="R1015" t="s">
        <v>298</v>
      </c>
      <c r="S1015" t="s">
        <v>628</v>
      </c>
      <c r="T1015" t="str">
        <f t="shared" si="257"/>
        <v>VEN</v>
      </c>
      <c r="U1015" t="s">
        <v>629</v>
      </c>
      <c r="V1015" s="33">
        <f t="shared" si="258"/>
        <v>21103.56</v>
      </c>
      <c r="W1015">
        <f t="shared" si="259"/>
        <v>2000</v>
      </c>
      <c r="X1015" s="33">
        <f t="shared" si="260"/>
        <v>18571.13</v>
      </c>
      <c r="Y1015" s="33">
        <f t="shared" si="261"/>
        <v>2532.4299999999998</v>
      </c>
      <c r="Z1015" s="45">
        <f t="shared" si="262"/>
        <v>0.57854749246098758</v>
      </c>
      <c r="AA1015" s="33">
        <f t="shared" si="263"/>
        <v>12209.41172</v>
      </c>
      <c r="AB1015" s="45">
        <f t="shared" si="264"/>
        <v>0.6574404314653981</v>
      </c>
      <c r="AC1015" s="33">
        <f>IFERROR($X1015/VLOOKUP(CONCATENATE("USD",C1015),[1]GEINDICE!AR$1:AS$65536,2,0),"")</f>
        <v>3234.1489324649087</v>
      </c>
      <c r="AD1015" s="33">
        <f>IFERROR($AA1015/VLOOKUP(CONCATENATE("USD",C1015),[1]GEINDICE!AR$1:AS$65536,2,0),"")</f>
        <v>2126.2602695830865</v>
      </c>
      <c r="AE1015" s="33">
        <f>IFERROR($X1015/VLOOKUP(CONCATENATE("EUR",C1015),[1]GEINDICE!AR$1:AS$65536,2,0),"")</f>
        <v>2995.6817705224785</v>
      </c>
      <c r="AF1015" s="33">
        <f>IFERROR($AA1015/VLOOKUP(CONCATENATE("EUR",C1015),[1]GEINDICE!AR$1:AS$65536,2,0),"")</f>
        <v>1969.4823157453261</v>
      </c>
      <c r="AG1015" s="48" t="str">
        <f>VLOOKUP(E1015,[1]Apresentação!AW$1:AX$65536,2,0)</f>
        <v xml:space="preserve">                    2 - LEATHER AUXILIARIES</v>
      </c>
      <c r="AH1015" s="48" t="str">
        <f t="shared" si="265"/>
        <v xml:space="preserve">         5204000039 - NOVALTAN JD BR</v>
      </c>
      <c r="AI1015" s="49" t="str">
        <f t="shared" si="266"/>
        <v xml:space="preserve">     L00567 - DURLICOUROS IND E COM DE COUROS, EXP E IMPORTACAO LTDA</v>
      </c>
      <c r="AJ1015" t="str">
        <f t="shared" si="267"/>
        <v xml:space="preserve">     90 - SALES</v>
      </c>
      <c r="AK1015" t="str">
        <f t="shared" si="268"/>
        <v/>
      </c>
      <c r="AL1015">
        <f t="shared" si="269"/>
        <v>3</v>
      </c>
      <c r="AM1015" t="str">
        <f t="shared" si="270"/>
        <v>2025 3</v>
      </c>
      <c r="AN1015" t="str">
        <f t="shared" si="271"/>
        <v xml:space="preserve">DURLICOUROS </v>
      </c>
    </row>
    <row r="1016" spans="1:40" x14ac:dyDescent="0.35">
      <c r="A1016">
        <v>83803</v>
      </c>
      <c r="B1016" t="s">
        <v>274</v>
      </c>
      <c r="C1016" s="31">
        <v>45909</v>
      </c>
      <c r="D1016" t="s">
        <v>373</v>
      </c>
      <c r="E1016" t="s">
        <v>374</v>
      </c>
      <c r="F1016" t="s">
        <v>392</v>
      </c>
      <c r="G1016" t="s">
        <v>393</v>
      </c>
      <c r="H1016" t="s">
        <v>706</v>
      </c>
      <c r="I1016" t="s">
        <v>707</v>
      </c>
      <c r="J1016">
        <v>2000</v>
      </c>
      <c r="K1016">
        <v>18997.3</v>
      </c>
      <c r="L1016">
        <v>6276.3139700000002</v>
      </c>
      <c r="M1016">
        <v>2279.6799999999998</v>
      </c>
      <c r="N1016">
        <v>9.4986499999999996</v>
      </c>
      <c r="O1016" s="32">
        <f t="shared" si="255"/>
        <v>16717.62</v>
      </c>
      <c r="P1016" s="32">
        <f t="shared" si="256"/>
        <v>10441.30603</v>
      </c>
      <c r="Q1016">
        <v>761002</v>
      </c>
      <c r="R1016" t="s">
        <v>298</v>
      </c>
      <c r="S1016" t="s">
        <v>628</v>
      </c>
      <c r="T1016" t="str">
        <f t="shared" si="257"/>
        <v>VEN</v>
      </c>
      <c r="U1016" t="s">
        <v>629</v>
      </c>
      <c r="V1016" s="33">
        <f t="shared" si="258"/>
        <v>18997.3</v>
      </c>
      <c r="W1016">
        <f t="shared" si="259"/>
        <v>2000</v>
      </c>
      <c r="X1016" s="33">
        <f t="shared" si="260"/>
        <v>16717.62</v>
      </c>
      <c r="Y1016" s="33">
        <f t="shared" si="261"/>
        <v>2279.6799999999998</v>
      </c>
      <c r="Z1016" s="45">
        <f t="shared" si="262"/>
        <v>0.52856490290725522</v>
      </c>
      <c r="AA1016" s="33">
        <f t="shared" si="263"/>
        <v>10041.30603</v>
      </c>
      <c r="AB1016" s="45">
        <f t="shared" si="264"/>
        <v>0.60064207883658083</v>
      </c>
      <c r="AC1016" s="33">
        <f>IFERROR($X1016/VLOOKUP(CONCATENATE("USD",C1016),[1]GEINDICE!AR$1:AS$65536,2,0),"")</f>
        <v>3079.9992630531701</v>
      </c>
      <c r="AD1016" s="33">
        <f>IFERROR($AA1016/VLOOKUP(CONCATENATE("USD",C1016),[1]GEINDICE!AR$1:AS$65536,2,0),"")</f>
        <v>1849.9771601753932</v>
      </c>
      <c r="AE1016" s="33">
        <f>IFERROR($X1016/VLOOKUP(CONCATENATE("EUR",C1016),[1]GEINDICE!AR$1:AS$65536,2,0),"")</f>
        <v>2627.3173031588872</v>
      </c>
      <c r="AF1016" s="33">
        <f>IFERROR($AA1016/VLOOKUP(CONCATENATE("EUR",C1016),[1]GEINDICE!AR$1:AS$65536,2,0),"")</f>
        <v>1578.0773267326731</v>
      </c>
      <c r="AG1016" s="48" t="str">
        <f>VLOOKUP(E1016,[1]Apresentação!AW$1:AX$65536,2,0)</f>
        <v xml:space="preserve">                    2 - LEATHER AUXILIARIES</v>
      </c>
      <c r="AH1016" s="48" t="str">
        <f t="shared" si="265"/>
        <v xml:space="preserve">         5204000039 - NOVALTAN JD BR</v>
      </c>
      <c r="AI1016" s="49" t="str">
        <f t="shared" si="266"/>
        <v xml:space="preserve">     L00567 - DURLICOUROS IND E COM DE COUROS, EXP E IMPORTACAO LTDA</v>
      </c>
      <c r="AJ1016" t="str">
        <f t="shared" si="267"/>
        <v xml:space="preserve">     90 - SALES</v>
      </c>
      <c r="AK1016" t="str">
        <f t="shared" si="268"/>
        <v/>
      </c>
      <c r="AL1016">
        <f t="shared" si="269"/>
        <v>9</v>
      </c>
      <c r="AM1016" t="str">
        <f t="shared" si="270"/>
        <v>2025 9</v>
      </c>
      <c r="AN1016" t="str">
        <f t="shared" si="271"/>
        <v xml:space="preserve">DURLICOUROS </v>
      </c>
    </row>
    <row r="1017" spans="1:40" x14ac:dyDescent="0.35">
      <c r="A1017">
        <v>82572</v>
      </c>
      <c r="B1017" t="s">
        <v>274</v>
      </c>
      <c r="C1017" s="31">
        <v>45805</v>
      </c>
      <c r="D1017" t="s">
        <v>373</v>
      </c>
      <c r="E1017" t="s">
        <v>374</v>
      </c>
      <c r="F1017" t="s">
        <v>392</v>
      </c>
      <c r="G1017" t="s">
        <v>393</v>
      </c>
      <c r="H1017" t="s">
        <v>706</v>
      </c>
      <c r="I1017" t="s">
        <v>707</v>
      </c>
      <c r="J1017">
        <v>2000</v>
      </c>
      <c r="K1017">
        <v>19788.66</v>
      </c>
      <c r="L1017">
        <v>6042.86769</v>
      </c>
      <c r="M1017">
        <v>2374.64</v>
      </c>
      <c r="N1017">
        <v>9.8943300000000001</v>
      </c>
      <c r="O1017" s="32">
        <f t="shared" si="255"/>
        <v>17414.02</v>
      </c>
      <c r="P1017" s="32">
        <f t="shared" si="256"/>
        <v>11371.152310000001</v>
      </c>
      <c r="Q1017">
        <v>739904</v>
      </c>
      <c r="R1017" t="s">
        <v>298</v>
      </c>
      <c r="S1017" t="s">
        <v>628</v>
      </c>
      <c r="T1017" t="str">
        <f t="shared" si="257"/>
        <v>VEN</v>
      </c>
      <c r="U1017" t="s">
        <v>629</v>
      </c>
      <c r="V1017" s="33">
        <f t="shared" si="258"/>
        <v>19788.66</v>
      </c>
      <c r="W1017">
        <f t="shared" si="259"/>
        <v>2000</v>
      </c>
      <c r="X1017" s="33">
        <f t="shared" si="260"/>
        <v>17414.02</v>
      </c>
      <c r="Y1017" s="33">
        <f t="shared" si="261"/>
        <v>2374.64</v>
      </c>
      <c r="Z1017" s="45">
        <f t="shared" si="262"/>
        <v>0.55441613075367413</v>
      </c>
      <c r="AA1017" s="33">
        <f t="shared" si="263"/>
        <v>10971.152310000001</v>
      </c>
      <c r="AB1017" s="45">
        <f t="shared" si="264"/>
        <v>0.63001835934494166</v>
      </c>
      <c r="AC1017" s="33">
        <f>IFERROR($X1017/VLOOKUP(CONCATENATE("USD",C1017),[1]GEINDICE!AR$1:AS$65536,2,0),"")</f>
        <v>3058.5253618097513</v>
      </c>
      <c r="AD1017" s="33">
        <f>IFERROR($AA1017/VLOOKUP(CONCATENATE("USD",C1017),[1]GEINDICE!AR$1:AS$65536,2,0),"")</f>
        <v>1926.9271304622737</v>
      </c>
      <c r="AE1017" s="33">
        <f>IFERROR($X1017/VLOOKUP(CONCATENATE("EUR",C1017),[1]GEINDICE!AR$1:AS$65536,2,0),"")</f>
        <v>2710.015873509913</v>
      </c>
      <c r="AF1017" s="33">
        <f>IFERROR($AA1017/VLOOKUP(CONCATENATE("EUR",C1017),[1]GEINDICE!AR$1:AS$65536,2,0),"")</f>
        <v>1707.3597544274644</v>
      </c>
      <c r="AG1017" s="48" t="str">
        <f>VLOOKUP(E1017,[1]Apresentação!AW$1:AX$65536,2,0)</f>
        <v xml:space="preserve">                    2 - LEATHER AUXILIARIES</v>
      </c>
      <c r="AH1017" s="48" t="str">
        <f t="shared" si="265"/>
        <v xml:space="preserve">         5204000039 - NOVALTAN JD BR</v>
      </c>
      <c r="AI1017" s="49" t="str">
        <f t="shared" si="266"/>
        <v xml:space="preserve">     L00567 - DURLICOUROS IND E COM DE COUROS, EXP E IMPORTACAO LTDA</v>
      </c>
      <c r="AJ1017" t="str">
        <f t="shared" si="267"/>
        <v xml:space="preserve">     90 - SALES</v>
      </c>
      <c r="AK1017" t="str">
        <f t="shared" si="268"/>
        <v/>
      </c>
      <c r="AL1017">
        <f t="shared" si="269"/>
        <v>5</v>
      </c>
      <c r="AM1017" t="str">
        <f t="shared" si="270"/>
        <v>2025 5</v>
      </c>
      <c r="AN1017" t="str">
        <f t="shared" si="271"/>
        <v xml:space="preserve">DURLICOUROS </v>
      </c>
    </row>
    <row r="1018" spans="1:40" x14ac:dyDescent="0.35">
      <c r="A1018">
        <v>82818</v>
      </c>
      <c r="B1018" t="s">
        <v>274</v>
      </c>
      <c r="C1018" s="31">
        <v>45826</v>
      </c>
      <c r="D1018" t="s">
        <v>373</v>
      </c>
      <c r="E1018" t="s">
        <v>374</v>
      </c>
      <c r="F1018" t="s">
        <v>392</v>
      </c>
      <c r="G1018" t="s">
        <v>393</v>
      </c>
      <c r="H1018" t="s">
        <v>706</v>
      </c>
      <c r="I1018" t="s">
        <v>707</v>
      </c>
      <c r="J1018">
        <v>4000</v>
      </c>
      <c r="K1018">
        <v>38341.120000000003</v>
      </c>
      <c r="L1018">
        <v>12085.73539</v>
      </c>
      <c r="M1018">
        <v>4600.93</v>
      </c>
      <c r="N1018">
        <v>9.5852799999999991</v>
      </c>
      <c r="O1018" s="32">
        <f t="shared" si="255"/>
        <v>33740.19</v>
      </c>
      <c r="P1018" s="32">
        <f t="shared" si="256"/>
        <v>21654.454610000001</v>
      </c>
      <c r="Q1018">
        <v>741661</v>
      </c>
      <c r="R1018" t="s">
        <v>298</v>
      </c>
      <c r="S1018" t="s">
        <v>628</v>
      </c>
      <c r="T1018" t="str">
        <f t="shared" si="257"/>
        <v>VEN</v>
      </c>
      <c r="U1018" t="s">
        <v>629</v>
      </c>
      <c r="V1018" s="33">
        <f t="shared" si="258"/>
        <v>38341.120000000003</v>
      </c>
      <c r="W1018">
        <f t="shared" si="259"/>
        <v>4000</v>
      </c>
      <c r="X1018" s="33">
        <f t="shared" si="260"/>
        <v>33740.19</v>
      </c>
      <c r="Y1018" s="33">
        <f t="shared" si="261"/>
        <v>4600.93</v>
      </c>
      <c r="Z1018" s="45">
        <f t="shared" si="262"/>
        <v>0.54391876424058549</v>
      </c>
      <c r="AA1018" s="33">
        <f t="shared" si="263"/>
        <v>20854.454610000001</v>
      </c>
      <c r="AB1018" s="45">
        <f t="shared" si="264"/>
        <v>0.61808942421486068</v>
      </c>
      <c r="AC1018" s="33">
        <f>IFERROR($X1018/VLOOKUP(CONCATENATE("USD",C1018),[1]GEINDICE!AR$1:AS$65536,2,0),"")</f>
        <v>6148.1058328322306</v>
      </c>
      <c r="AD1018" s="33">
        <f>IFERROR($AA1018/VLOOKUP(CONCATENATE("USD",C1018),[1]GEINDICE!AR$1:AS$65536,2,0),"")</f>
        <v>3800.0791942272999</v>
      </c>
      <c r="AE1018" s="33">
        <f>IFERROR($X1018/VLOOKUP(CONCATENATE("EUR",C1018),[1]GEINDICE!AR$1:AS$65536,2,0),"")</f>
        <v>5336.442286401164</v>
      </c>
      <c r="AF1018" s="33">
        <f>IFERROR($AA1018/VLOOKUP(CONCATENATE("EUR",C1018),[1]GEINDICE!AR$1:AS$65536,2,0),"")</f>
        <v>3298.3985401575301</v>
      </c>
      <c r="AG1018" s="48" t="str">
        <f>VLOOKUP(E1018,[1]Apresentação!AW$1:AX$65536,2,0)</f>
        <v xml:space="preserve">                    2 - LEATHER AUXILIARIES</v>
      </c>
      <c r="AH1018" s="48" t="str">
        <f t="shared" si="265"/>
        <v xml:space="preserve">         5204000039 - NOVALTAN JD BR</v>
      </c>
      <c r="AI1018" s="49" t="str">
        <f t="shared" si="266"/>
        <v xml:space="preserve">     L00567 - DURLICOUROS IND E COM DE COUROS, EXP E IMPORTACAO LTDA</v>
      </c>
      <c r="AJ1018" t="str">
        <f t="shared" si="267"/>
        <v xml:space="preserve">     90 - SALES</v>
      </c>
      <c r="AK1018" t="str">
        <f t="shared" si="268"/>
        <v/>
      </c>
      <c r="AL1018">
        <f t="shared" si="269"/>
        <v>6</v>
      </c>
      <c r="AM1018" t="str">
        <f t="shared" si="270"/>
        <v>2025 6</v>
      </c>
      <c r="AN1018" t="str">
        <f t="shared" si="271"/>
        <v xml:space="preserve">DURLICOUROS </v>
      </c>
    </row>
    <row r="1019" spans="1:40" x14ac:dyDescent="0.35">
      <c r="A1019">
        <v>84133</v>
      </c>
      <c r="B1019" t="s">
        <v>274</v>
      </c>
      <c r="C1019" s="31">
        <v>45936</v>
      </c>
      <c r="D1019" t="s">
        <v>373</v>
      </c>
      <c r="E1019" t="s">
        <v>374</v>
      </c>
      <c r="F1019" t="s">
        <v>392</v>
      </c>
      <c r="G1019" t="s">
        <v>393</v>
      </c>
      <c r="H1019" t="s">
        <v>706</v>
      </c>
      <c r="I1019" t="s">
        <v>707</v>
      </c>
      <c r="J1019">
        <v>2000</v>
      </c>
      <c r="K1019">
        <v>18724.3</v>
      </c>
      <c r="L1019">
        <v>6021.7963099999997</v>
      </c>
      <c r="M1019">
        <v>2246.92</v>
      </c>
      <c r="N1019">
        <v>9.3621499999999997</v>
      </c>
      <c r="O1019" s="32">
        <f t="shared" si="255"/>
        <v>16477.379999999997</v>
      </c>
      <c r="P1019" s="32">
        <f t="shared" si="256"/>
        <v>10455.583689999998</v>
      </c>
      <c r="Q1019">
        <v>763408</v>
      </c>
      <c r="R1019" t="s">
        <v>298</v>
      </c>
      <c r="S1019" t="s">
        <v>628</v>
      </c>
      <c r="T1019" t="str">
        <f t="shared" si="257"/>
        <v>VEN</v>
      </c>
      <c r="U1019" t="s">
        <v>630</v>
      </c>
      <c r="V1019" s="33">
        <f t="shared" si="258"/>
        <v>18724.3</v>
      </c>
      <c r="W1019">
        <f t="shared" si="259"/>
        <v>2000</v>
      </c>
      <c r="X1019" s="33">
        <f t="shared" si="260"/>
        <v>16477.379999999997</v>
      </c>
      <c r="Y1019" s="33">
        <f t="shared" si="261"/>
        <v>2246.92</v>
      </c>
      <c r="Z1019" s="45">
        <f t="shared" si="262"/>
        <v>0.53703389125361156</v>
      </c>
      <c r="AA1019" s="33">
        <f t="shared" si="263"/>
        <v>10055.583689999998</v>
      </c>
      <c r="AB1019" s="45">
        <f t="shared" si="264"/>
        <v>0.61026593366178361</v>
      </c>
      <c r="AC1019" s="33">
        <f>IFERROR($X1019/VLOOKUP(CONCATENATE("USD",C1019),[1]GEINDICE!AR$1:AS$65536,2,0),"")</f>
        <v>3095.738924585728</v>
      </c>
      <c r="AD1019" s="33">
        <f>IFERROR($AA1019/VLOOKUP(CONCATENATE("USD",C1019),[1]GEINDICE!AR$1:AS$65536,2,0),"")</f>
        <v>1889.2240051854351</v>
      </c>
      <c r="AE1019" s="33">
        <f>IFERROR($X1019/VLOOKUP(CONCATENATE("EUR",C1019),[1]GEINDICE!AR$1:AS$65536,2,0),"")</f>
        <v>2644.1227915336099</v>
      </c>
      <c r="AF1019" s="33">
        <f>IFERROR($AA1019/VLOOKUP(CONCATENATE("EUR",C1019),[1]GEINDICE!AR$1:AS$65536,2,0),"")</f>
        <v>1613.61806409166</v>
      </c>
      <c r="AG1019" s="48" t="str">
        <f>VLOOKUP(E1019,[1]Apresentação!AW$1:AX$65536,2,0)</f>
        <v xml:space="preserve">                    2 - LEATHER AUXILIARIES</v>
      </c>
      <c r="AH1019" s="48" t="str">
        <f t="shared" si="265"/>
        <v xml:space="preserve">         5204000039 - NOVALTAN JD BR</v>
      </c>
      <c r="AI1019" s="49" t="str">
        <f t="shared" si="266"/>
        <v xml:space="preserve">     L00567 - DURLICOUROS IND E COM DE COUROS, EXP E IMPORTACAO LTDA</v>
      </c>
      <c r="AJ1019" t="str">
        <f t="shared" si="267"/>
        <v xml:space="preserve">     90 - SALES</v>
      </c>
      <c r="AK1019" t="str">
        <f t="shared" si="268"/>
        <v/>
      </c>
      <c r="AL1019">
        <f t="shared" si="269"/>
        <v>10</v>
      </c>
      <c r="AM1019" t="str">
        <f t="shared" si="270"/>
        <v>2025 10</v>
      </c>
      <c r="AN1019" t="str">
        <f t="shared" si="271"/>
        <v xml:space="preserve">DURLICOUROS </v>
      </c>
    </row>
    <row r="1020" spans="1:40" x14ac:dyDescent="0.35">
      <c r="A1020">
        <v>83444</v>
      </c>
      <c r="B1020" t="s">
        <v>274</v>
      </c>
      <c r="C1020" s="31">
        <v>45880</v>
      </c>
      <c r="D1020" t="s">
        <v>373</v>
      </c>
      <c r="E1020" t="s">
        <v>374</v>
      </c>
      <c r="F1020" t="s">
        <v>392</v>
      </c>
      <c r="G1020" t="s">
        <v>393</v>
      </c>
      <c r="H1020" t="s">
        <v>706</v>
      </c>
      <c r="I1020" t="s">
        <v>707</v>
      </c>
      <c r="J1020">
        <v>2500</v>
      </c>
      <c r="K1020">
        <v>23736.13</v>
      </c>
      <c r="L1020">
        <v>7845.3919299999998</v>
      </c>
      <c r="M1020">
        <v>2848.34</v>
      </c>
      <c r="N1020">
        <v>9.4944499999999987</v>
      </c>
      <c r="O1020" s="32">
        <f t="shared" si="255"/>
        <v>20887.79</v>
      </c>
      <c r="P1020" s="32">
        <f t="shared" si="256"/>
        <v>13042.398070000001</v>
      </c>
      <c r="Q1020">
        <v>752355</v>
      </c>
      <c r="R1020" t="s">
        <v>298</v>
      </c>
      <c r="S1020" t="s">
        <v>628</v>
      </c>
      <c r="T1020" t="str">
        <f t="shared" si="257"/>
        <v>VEN</v>
      </c>
      <c r="U1020" t="s">
        <v>629</v>
      </c>
      <c r="V1020" s="33">
        <f t="shared" si="258"/>
        <v>23736.13</v>
      </c>
      <c r="W1020">
        <f t="shared" si="259"/>
        <v>2500</v>
      </c>
      <c r="X1020" s="33">
        <f t="shared" si="260"/>
        <v>20887.79</v>
      </c>
      <c r="Y1020" s="33">
        <f t="shared" si="261"/>
        <v>2848.34</v>
      </c>
      <c r="Z1020" s="45">
        <f t="shared" si="262"/>
        <v>0.52840956255295202</v>
      </c>
      <c r="AA1020" s="33">
        <f t="shared" si="263"/>
        <v>12542.398070000001</v>
      </c>
      <c r="AB1020" s="45">
        <f t="shared" si="264"/>
        <v>0.60046553847965733</v>
      </c>
      <c r="AC1020" s="33">
        <f>IFERROR($X1020/VLOOKUP(CONCATENATE("USD",C1020),[1]GEINDICE!AR$1:AS$65536,2,0),"")</f>
        <v>3834.5216896444108</v>
      </c>
      <c r="AD1020" s="33">
        <f>IFERROR($AA1020/VLOOKUP(CONCATENATE("USD",C1020),[1]GEINDICE!AR$1:AS$65536,2,0),"")</f>
        <v>2302.4981311842566</v>
      </c>
      <c r="AE1020" s="33">
        <f>IFERROR($X1020/VLOOKUP(CONCATENATE("EUR",C1020),[1]GEINDICE!AR$1:AS$65536,2,0),"")</f>
        <v>3303.3574772267207</v>
      </c>
      <c r="AF1020" s="33">
        <f>IFERROR($AA1020/VLOOKUP(CONCATENATE("EUR",C1020),[1]GEINDICE!AR$1:AS$65536,2,0),"")</f>
        <v>1983.5523263537452</v>
      </c>
      <c r="AG1020" s="48" t="str">
        <f>VLOOKUP(E1020,[1]Apresentação!AW$1:AX$65536,2,0)</f>
        <v xml:space="preserve">                    2 - LEATHER AUXILIARIES</v>
      </c>
      <c r="AH1020" s="48" t="str">
        <f t="shared" si="265"/>
        <v xml:space="preserve">         5204000039 - NOVALTAN JD BR</v>
      </c>
      <c r="AI1020" s="49" t="str">
        <f t="shared" si="266"/>
        <v xml:space="preserve">     L00567 - DURLICOUROS IND E COM DE COUROS, EXP E IMPORTACAO LTDA</v>
      </c>
      <c r="AJ1020" t="str">
        <f t="shared" si="267"/>
        <v xml:space="preserve">     90 - SALES</v>
      </c>
      <c r="AK1020" t="str">
        <f t="shared" si="268"/>
        <v/>
      </c>
      <c r="AL1020">
        <f t="shared" si="269"/>
        <v>8</v>
      </c>
      <c r="AM1020" t="str">
        <f t="shared" si="270"/>
        <v>2025 8</v>
      </c>
      <c r="AN1020" t="str">
        <f t="shared" si="271"/>
        <v xml:space="preserve">DURLICOUROS </v>
      </c>
    </row>
    <row r="1021" spans="1:40" x14ac:dyDescent="0.35">
      <c r="A1021">
        <v>84659</v>
      </c>
      <c r="B1021" t="s">
        <v>274</v>
      </c>
      <c r="C1021" s="31">
        <v>45978</v>
      </c>
      <c r="D1021" t="s">
        <v>373</v>
      </c>
      <c r="E1021" t="s">
        <v>374</v>
      </c>
      <c r="F1021" t="s">
        <v>392</v>
      </c>
      <c r="G1021" t="s">
        <v>393</v>
      </c>
      <c r="H1021" t="s">
        <v>706</v>
      </c>
      <c r="I1021" t="s">
        <v>707</v>
      </c>
      <c r="J1021">
        <v>4000</v>
      </c>
      <c r="K1021">
        <v>37066.400000000001</v>
      </c>
      <c r="L1021">
        <v>11836.71531</v>
      </c>
      <c r="M1021">
        <v>4447.97</v>
      </c>
      <c r="N1021">
        <v>9.2666000000000004</v>
      </c>
      <c r="O1021" s="32">
        <f t="shared" si="255"/>
        <v>32618.43</v>
      </c>
      <c r="P1021" s="32">
        <f t="shared" si="256"/>
        <v>20781.714690000001</v>
      </c>
      <c r="Q1021">
        <v>767371</v>
      </c>
      <c r="R1021" t="s">
        <v>298</v>
      </c>
      <c r="S1021" t="s">
        <v>628</v>
      </c>
      <c r="T1021" t="str">
        <f t="shared" si="257"/>
        <v>VEN</v>
      </c>
      <c r="U1021" t="s">
        <v>629</v>
      </c>
      <c r="V1021" s="33">
        <f t="shared" si="258"/>
        <v>37066.400000000001</v>
      </c>
      <c r="W1021">
        <f t="shared" si="259"/>
        <v>4000</v>
      </c>
      <c r="X1021" s="33">
        <f t="shared" si="260"/>
        <v>32618.43</v>
      </c>
      <c r="Y1021" s="33">
        <f t="shared" si="261"/>
        <v>4447.97</v>
      </c>
      <c r="Z1021" s="45">
        <f t="shared" si="262"/>
        <v>0.539078914866294</v>
      </c>
      <c r="AA1021" s="33">
        <f t="shared" si="263"/>
        <v>19981.714690000001</v>
      </c>
      <c r="AB1021" s="45">
        <f t="shared" si="264"/>
        <v>0.61258971354537917</v>
      </c>
      <c r="AC1021" s="33" t="str">
        <f>IFERROR($X1021/VLOOKUP(CONCATENATE("USD",C1021),[1]GEINDICE!AR$1:AS$65536,2,0),"")</f>
        <v/>
      </c>
      <c r="AD1021" s="33" t="str">
        <f>IFERROR($AA1021/VLOOKUP(CONCATENATE("USD",C1021),[1]GEINDICE!AR$1:AS$65536,2,0),"")</f>
        <v/>
      </c>
      <c r="AE1021" s="33" t="str">
        <f>IFERROR($X1021/VLOOKUP(CONCATENATE("EUR",C1021),[1]GEINDICE!AR$1:AS$65536,2,0),"")</f>
        <v/>
      </c>
      <c r="AF1021" s="33" t="str">
        <f>IFERROR($AA1021/VLOOKUP(CONCATENATE("EUR",C1021),[1]GEINDICE!AR$1:AS$65536,2,0),"")</f>
        <v/>
      </c>
      <c r="AG1021" s="48" t="str">
        <f>VLOOKUP(E1021,[1]Apresentação!AW$1:AX$65536,2,0)</f>
        <v xml:space="preserve">                    2 - LEATHER AUXILIARIES</v>
      </c>
      <c r="AH1021" s="48" t="str">
        <f t="shared" si="265"/>
        <v xml:space="preserve">         5204000039 - NOVALTAN JD BR</v>
      </c>
      <c r="AI1021" s="49" t="str">
        <f t="shared" si="266"/>
        <v xml:space="preserve">     L00567 - DURLICOUROS IND E COM DE COUROS, EXP E IMPORTACAO LTDA</v>
      </c>
      <c r="AJ1021" t="str">
        <f t="shared" si="267"/>
        <v xml:space="preserve">     90 - SALES</v>
      </c>
      <c r="AK1021" t="str">
        <f t="shared" si="268"/>
        <v/>
      </c>
      <c r="AL1021">
        <f t="shared" si="269"/>
        <v>11</v>
      </c>
      <c r="AM1021" t="str">
        <f t="shared" si="270"/>
        <v>2025 11</v>
      </c>
      <c r="AN1021" t="str">
        <f t="shared" si="271"/>
        <v xml:space="preserve">DURLICOUROS </v>
      </c>
    </row>
    <row r="1022" spans="1:40" x14ac:dyDescent="0.35">
      <c r="A1022">
        <v>81003</v>
      </c>
      <c r="B1022" t="s">
        <v>274</v>
      </c>
      <c r="C1022" s="31">
        <v>45681</v>
      </c>
      <c r="D1022" t="s">
        <v>373</v>
      </c>
      <c r="E1022" t="s">
        <v>374</v>
      </c>
      <c r="F1022" t="s">
        <v>467</v>
      </c>
      <c r="G1022" t="s">
        <v>468</v>
      </c>
      <c r="H1022" t="s">
        <v>706</v>
      </c>
      <c r="I1022" t="s">
        <v>707</v>
      </c>
      <c r="J1022">
        <v>300</v>
      </c>
      <c r="K1022">
        <v>2566.04</v>
      </c>
      <c r="L1022">
        <v>885.11569999999995</v>
      </c>
      <c r="M1022">
        <v>516.79999999999995</v>
      </c>
      <c r="N1022">
        <v>8.5534599999999994</v>
      </c>
      <c r="O1022" s="32">
        <f t="shared" si="255"/>
        <v>2049.2399999999998</v>
      </c>
      <c r="P1022" s="32">
        <f t="shared" si="256"/>
        <v>1164.1242999999999</v>
      </c>
      <c r="Q1022">
        <v>708066</v>
      </c>
      <c r="R1022" t="s">
        <v>281</v>
      </c>
      <c r="S1022" t="s">
        <v>282</v>
      </c>
      <c r="T1022" t="str">
        <f t="shared" si="257"/>
        <v>VEN</v>
      </c>
      <c r="U1022" t="s">
        <v>283</v>
      </c>
      <c r="V1022" s="33">
        <f t="shared" si="258"/>
        <v>2566.04</v>
      </c>
      <c r="W1022">
        <f t="shared" si="259"/>
        <v>300</v>
      </c>
      <c r="X1022" s="33">
        <f t="shared" si="260"/>
        <v>2049.2399999999998</v>
      </c>
      <c r="Y1022" s="33">
        <f t="shared" si="261"/>
        <v>516.79999999999995</v>
      </c>
      <c r="Z1022" s="45">
        <f t="shared" si="262"/>
        <v>0.43028335489703978</v>
      </c>
      <c r="AA1022" s="33">
        <f t="shared" si="263"/>
        <v>1104.1242999999999</v>
      </c>
      <c r="AB1022" s="45">
        <f t="shared" si="264"/>
        <v>0.53879696863227344</v>
      </c>
      <c r="AC1022" s="33">
        <f>IFERROR($X1022/VLOOKUP(CONCATENATE("USD",C1022),[1]GEINDICE!AR$1:AS$65536,2,0),"")</f>
        <v>347.77089520576999</v>
      </c>
      <c r="AD1022" s="33">
        <f>IFERROR($AA1022/VLOOKUP(CONCATENATE("USD",C1022),[1]GEINDICE!AR$1:AS$65536,2,0),"")</f>
        <v>187.37790411540092</v>
      </c>
      <c r="AE1022" s="33">
        <f>IFERROR($X1022/VLOOKUP(CONCATENATE("EUR",C1022),[1]GEINDICE!AR$1:AS$65536,2,0),"")</f>
        <v>330.67725226315525</v>
      </c>
      <c r="AF1022" s="33">
        <f>IFERROR($AA1022/VLOOKUP(CONCATENATE("EUR",C1022),[1]GEINDICE!AR$1:AS$65536,2,0),"")</f>
        <v>178.16790111503764</v>
      </c>
      <c r="AG1022" s="48" t="str">
        <f>VLOOKUP(E1022,[1]Apresentação!AW$1:AX$65536,2,0)</f>
        <v xml:space="preserve">                    2 - LEATHER AUXILIARIES</v>
      </c>
      <c r="AH1022" s="48" t="str">
        <f t="shared" si="265"/>
        <v xml:space="preserve">         5204000039 - NOVALTAN JD BR</v>
      </c>
      <c r="AI1022" s="49" t="str">
        <f t="shared" si="266"/>
        <v xml:space="preserve">     L00102 - CURTUME SANTO ANTONIO LTDA</v>
      </c>
      <c r="AJ1022" t="str">
        <f t="shared" si="267"/>
        <v xml:space="preserve">     90 - SALES</v>
      </c>
      <c r="AK1022" t="str">
        <f t="shared" si="268"/>
        <v/>
      </c>
      <c r="AL1022">
        <f t="shared" si="269"/>
        <v>1</v>
      </c>
      <c r="AM1022" t="str">
        <f t="shared" si="270"/>
        <v>2025 1</v>
      </c>
      <c r="AN1022" t="str">
        <f t="shared" si="271"/>
        <v xml:space="preserve">CURTUME </v>
      </c>
    </row>
    <row r="1023" spans="1:40" x14ac:dyDescent="0.35">
      <c r="A1023">
        <v>84182</v>
      </c>
      <c r="B1023" t="s">
        <v>274</v>
      </c>
      <c r="C1023" s="31">
        <v>45939</v>
      </c>
      <c r="D1023" t="s">
        <v>373</v>
      </c>
      <c r="E1023" t="s">
        <v>374</v>
      </c>
      <c r="F1023" t="s">
        <v>392</v>
      </c>
      <c r="G1023" t="s">
        <v>393</v>
      </c>
      <c r="H1023" t="s">
        <v>706</v>
      </c>
      <c r="I1023" t="s">
        <v>707</v>
      </c>
      <c r="J1023">
        <v>2000</v>
      </c>
      <c r="K1023">
        <v>18699.46</v>
      </c>
      <c r="L1023">
        <v>6021.7573599999996</v>
      </c>
      <c r="M1023">
        <v>747.98</v>
      </c>
      <c r="N1023">
        <v>9.3497299999999992</v>
      </c>
      <c r="O1023" s="32">
        <f t="shared" si="255"/>
        <v>17951.48</v>
      </c>
      <c r="P1023" s="32">
        <f t="shared" si="256"/>
        <v>11929.72264</v>
      </c>
      <c r="Q1023">
        <v>763810</v>
      </c>
      <c r="R1023" t="s">
        <v>281</v>
      </c>
      <c r="S1023" t="s">
        <v>631</v>
      </c>
      <c r="T1023" t="str">
        <f t="shared" si="257"/>
        <v>VEN</v>
      </c>
      <c r="U1023" t="s">
        <v>630</v>
      </c>
      <c r="V1023" s="33">
        <f t="shared" si="258"/>
        <v>18699.46</v>
      </c>
      <c r="W1023">
        <f t="shared" si="259"/>
        <v>2000</v>
      </c>
      <c r="X1023" s="33">
        <f t="shared" si="260"/>
        <v>17951.48</v>
      </c>
      <c r="Y1023" s="33">
        <f t="shared" si="261"/>
        <v>747.98</v>
      </c>
      <c r="Z1023" s="45">
        <f t="shared" si="262"/>
        <v>0.61658051302016215</v>
      </c>
      <c r="AA1023" s="33">
        <f t="shared" si="263"/>
        <v>11529.72264</v>
      </c>
      <c r="AB1023" s="45">
        <f t="shared" si="264"/>
        <v>0.64227142497443113</v>
      </c>
      <c r="AC1023" s="33">
        <f>IFERROR($X1023/VLOOKUP(CONCATENATE("USD",C1023),[1]GEINDICE!AR$1:AS$65536,2,0),"")</f>
        <v>3353.0352273151775</v>
      </c>
      <c r="AD1023" s="33">
        <f>IFERROR($AA1023/VLOOKUP(CONCATENATE("USD",C1023),[1]GEINDICE!AR$1:AS$65536,2,0),"")</f>
        <v>2153.5587134371845</v>
      </c>
      <c r="AE1023" s="33">
        <f>IFERROR($X1023/VLOOKUP(CONCATENATE("EUR",C1023),[1]GEINDICE!AR$1:AS$65536,2,0),"")</f>
        <v>2900.546130231055</v>
      </c>
      <c r="AF1023" s="33">
        <f>IFERROR($AA1023/VLOOKUP(CONCATENATE("EUR",C1023),[1]GEINDICE!AR$1:AS$65536,2,0),"")</f>
        <v>1862.9378962675714</v>
      </c>
      <c r="AG1023" s="48" t="str">
        <f>VLOOKUP(E1023,[1]Apresentação!AW$1:AX$65536,2,0)</f>
        <v xml:space="preserve">                    2 - LEATHER AUXILIARIES</v>
      </c>
      <c r="AH1023" s="48" t="str">
        <f t="shared" si="265"/>
        <v xml:space="preserve">         5204000039 - NOVALTAN JD BR</v>
      </c>
      <c r="AI1023" s="49" t="str">
        <f t="shared" si="266"/>
        <v xml:space="preserve">     L00567 - DURLICOUROS IND E COM DE COUROS, EXP E IMPORTACAO LTDA</v>
      </c>
      <c r="AJ1023" t="str">
        <f t="shared" si="267"/>
        <v xml:space="preserve">     90 - SALES</v>
      </c>
      <c r="AK1023" t="str">
        <f t="shared" si="268"/>
        <v/>
      </c>
      <c r="AL1023">
        <f t="shared" si="269"/>
        <v>10</v>
      </c>
      <c r="AM1023" t="str">
        <f t="shared" si="270"/>
        <v>2025 10</v>
      </c>
      <c r="AN1023" t="str">
        <f t="shared" si="271"/>
        <v xml:space="preserve">DURLICOUROS </v>
      </c>
    </row>
    <row r="1024" spans="1:40" x14ac:dyDescent="0.35">
      <c r="A1024">
        <v>80771</v>
      </c>
      <c r="B1024" t="s">
        <v>274</v>
      </c>
      <c r="C1024" s="31">
        <v>45664</v>
      </c>
      <c r="D1024" t="s">
        <v>373</v>
      </c>
      <c r="E1024" t="s">
        <v>374</v>
      </c>
      <c r="F1024" t="s">
        <v>427</v>
      </c>
      <c r="G1024" t="s">
        <v>428</v>
      </c>
      <c r="H1024" t="s">
        <v>712</v>
      </c>
      <c r="I1024" t="s">
        <v>713</v>
      </c>
      <c r="J1024">
        <v>100</v>
      </c>
      <c r="K1024">
        <v>1892.24</v>
      </c>
      <c r="L1024">
        <v>643.93159000000003</v>
      </c>
      <c r="M1024">
        <v>381.1</v>
      </c>
      <c r="N1024">
        <v>18.922439999999998</v>
      </c>
      <c r="O1024" s="32">
        <f t="shared" si="255"/>
        <v>1511.1399999999999</v>
      </c>
      <c r="P1024" s="32">
        <f t="shared" si="256"/>
        <v>867.20840999999984</v>
      </c>
      <c r="Q1024">
        <v>706410</v>
      </c>
      <c r="R1024" t="s">
        <v>312</v>
      </c>
      <c r="S1024" t="s">
        <v>312</v>
      </c>
      <c r="T1024" t="str">
        <f t="shared" si="257"/>
        <v>VEN</v>
      </c>
      <c r="U1024" t="s">
        <v>313</v>
      </c>
      <c r="V1024" s="33">
        <f t="shared" si="258"/>
        <v>1892.24</v>
      </c>
      <c r="W1024">
        <f t="shared" si="259"/>
        <v>100</v>
      </c>
      <c r="X1024" s="33">
        <f t="shared" si="260"/>
        <v>1511.1399999999999</v>
      </c>
      <c r="Y1024" s="33">
        <f t="shared" si="261"/>
        <v>381.1</v>
      </c>
      <c r="Z1024" s="45">
        <f t="shared" si="262"/>
        <v>0.447727777660339</v>
      </c>
      <c r="AA1024" s="33">
        <f t="shared" si="263"/>
        <v>847.20840999999984</v>
      </c>
      <c r="AB1024" s="45">
        <f t="shared" si="264"/>
        <v>0.56064190611061837</v>
      </c>
      <c r="AC1024" s="33">
        <f>IFERROR($X1024/VLOOKUP(CONCATENATE("USD",C1024),[1]GEINDICE!AR$1:AS$65536,2,0),"")</f>
        <v>248.78418201873524</v>
      </c>
      <c r="AD1024" s="33">
        <f>IFERROR($AA1024/VLOOKUP(CONCATENATE("USD",C1024),[1]GEINDICE!AR$1:AS$65536,2,0),"")</f>
        <v>139.47883801715477</v>
      </c>
      <c r="AE1024" s="33">
        <f>IFERROR($X1024/VLOOKUP(CONCATENATE("EUR",C1024),[1]GEINDICE!AR$1:AS$65536,2,0),"")</f>
        <v>239.81400663355177</v>
      </c>
      <c r="AF1024" s="33">
        <f>IFERROR($AA1024/VLOOKUP(CONCATENATE("EUR",C1024),[1]GEINDICE!AR$1:AS$65536,2,0),"")</f>
        <v>134.44978179105897</v>
      </c>
      <c r="AG1024" s="48" t="str">
        <f>VLOOKUP(E1024,[1]Apresentação!AW$1:AX$65536,2,0)</f>
        <v xml:space="preserve">                    2 - LEATHER AUXILIARIES</v>
      </c>
      <c r="AH1024" s="48" t="str">
        <f t="shared" si="265"/>
        <v xml:space="preserve">         5204000036 - NOVALTAN JOB BR</v>
      </c>
      <c r="AI1024" s="49" t="str">
        <f t="shared" si="266"/>
        <v xml:space="preserve">     L00258 - CORTUME KRUMENAUER SA</v>
      </c>
      <c r="AJ1024" t="str">
        <f t="shared" si="267"/>
        <v xml:space="preserve">     90 - SALES</v>
      </c>
      <c r="AK1024" t="str">
        <f t="shared" si="268"/>
        <v/>
      </c>
      <c r="AL1024">
        <f t="shared" si="269"/>
        <v>1</v>
      </c>
      <c r="AM1024" t="str">
        <f t="shared" si="270"/>
        <v>2025 1</v>
      </c>
      <c r="AN1024" t="str">
        <f t="shared" si="271"/>
        <v xml:space="preserve">CORTUME </v>
      </c>
    </row>
    <row r="1025" spans="1:40" x14ac:dyDescent="0.35">
      <c r="A1025">
        <v>80748</v>
      </c>
      <c r="B1025" t="s">
        <v>274</v>
      </c>
      <c r="C1025" s="31">
        <v>45663</v>
      </c>
      <c r="D1025" t="s">
        <v>373</v>
      </c>
      <c r="E1025" t="s">
        <v>374</v>
      </c>
      <c r="F1025" t="s">
        <v>642</v>
      </c>
      <c r="G1025" t="s">
        <v>643</v>
      </c>
      <c r="H1025" t="s">
        <v>712</v>
      </c>
      <c r="I1025" t="s">
        <v>713</v>
      </c>
      <c r="J1025">
        <v>150</v>
      </c>
      <c r="K1025">
        <v>1905.15</v>
      </c>
      <c r="L1025">
        <v>965.89738999999997</v>
      </c>
      <c r="M1025">
        <v>383.7</v>
      </c>
      <c r="N1025">
        <v>12.701000000000001</v>
      </c>
      <c r="O1025" s="32">
        <f t="shared" si="255"/>
        <v>1521.45</v>
      </c>
      <c r="P1025" s="32">
        <f t="shared" si="256"/>
        <v>555.55261000000007</v>
      </c>
      <c r="Q1025">
        <v>706205</v>
      </c>
      <c r="R1025" t="s">
        <v>312</v>
      </c>
      <c r="S1025" t="s">
        <v>312</v>
      </c>
      <c r="T1025" t="str">
        <f t="shared" si="257"/>
        <v>VEN</v>
      </c>
      <c r="U1025" t="s">
        <v>313</v>
      </c>
      <c r="V1025" s="33">
        <f t="shared" si="258"/>
        <v>1905.15</v>
      </c>
      <c r="W1025">
        <f t="shared" si="259"/>
        <v>150</v>
      </c>
      <c r="X1025" s="33">
        <f t="shared" si="260"/>
        <v>1521.45</v>
      </c>
      <c r="Y1025" s="33">
        <f t="shared" si="261"/>
        <v>383.7</v>
      </c>
      <c r="Z1025" s="45">
        <f t="shared" si="262"/>
        <v>0.27585891399627327</v>
      </c>
      <c r="AA1025" s="33">
        <f t="shared" si="263"/>
        <v>525.55261000000007</v>
      </c>
      <c r="AB1025" s="45">
        <f t="shared" si="264"/>
        <v>0.34542877518157022</v>
      </c>
      <c r="AC1025" s="33">
        <f>IFERROR($X1025/VLOOKUP(CONCATENATE("USD",C1025),[1]GEINDICE!AR$1:AS$65536,2,0),"")</f>
        <v>248.93241054336622</v>
      </c>
      <c r="AD1025" s="33">
        <f>IFERROR($AA1025/VLOOKUP(CONCATENATE("USD",C1025),[1]GEINDICE!AR$1:AS$65536,2,0),"")</f>
        <v>85.988417676990792</v>
      </c>
      <c r="AE1025" s="33">
        <f>IFERROR($X1025/VLOOKUP(CONCATENATE("EUR",C1025),[1]GEINDICE!AR$1:AS$65536,2,0),"")</f>
        <v>239.47397415516346</v>
      </c>
      <c r="AF1025" s="33">
        <f>IFERROR($AA1025/VLOOKUP(CONCATENATE("EUR",C1025),[1]GEINDICE!AR$1:AS$65536,2,0),"")</f>
        <v>82.721201580281132</v>
      </c>
      <c r="AG1025" s="48" t="str">
        <f>VLOOKUP(E1025,[1]Apresentação!AW$1:AX$65536,2,0)</f>
        <v xml:space="preserve">                    2 - LEATHER AUXILIARIES</v>
      </c>
      <c r="AH1025" s="48" t="str">
        <f t="shared" si="265"/>
        <v xml:space="preserve">         5204000036 - NOVALTAN JOB BR</v>
      </c>
      <c r="AI1025" s="49" t="str">
        <f t="shared" si="266"/>
        <v xml:space="preserve">     L00281 - ICL BENEFICIAMENTO DE COUROS LTDA.</v>
      </c>
      <c r="AJ1025" t="str">
        <f t="shared" si="267"/>
        <v xml:space="preserve">     90 - SALES</v>
      </c>
      <c r="AK1025" t="str">
        <f t="shared" si="268"/>
        <v/>
      </c>
      <c r="AL1025">
        <f t="shared" si="269"/>
        <v>1</v>
      </c>
      <c r="AM1025" t="str">
        <f t="shared" si="270"/>
        <v>2025 1</v>
      </c>
      <c r="AN1025" t="str">
        <f t="shared" si="271"/>
        <v xml:space="preserve">ICL </v>
      </c>
    </row>
    <row r="1026" spans="1:40" x14ac:dyDescent="0.35">
      <c r="A1026">
        <v>82389</v>
      </c>
      <c r="B1026" t="s">
        <v>274</v>
      </c>
      <c r="C1026" s="31">
        <v>45790</v>
      </c>
      <c r="D1026" t="s">
        <v>373</v>
      </c>
      <c r="E1026" t="s">
        <v>374</v>
      </c>
      <c r="F1026" t="s">
        <v>642</v>
      </c>
      <c r="G1026" t="s">
        <v>643</v>
      </c>
      <c r="H1026" t="s">
        <v>712</v>
      </c>
      <c r="I1026" t="s">
        <v>713</v>
      </c>
      <c r="J1026">
        <v>100</v>
      </c>
      <c r="K1026">
        <v>1270.1000000000001</v>
      </c>
      <c r="L1026">
        <v>662.10316999999998</v>
      </c>
      <c r="M1026">
        <v>255.8</v>
      </c>
      <c r="N1026">
        <v>12.701000000000001</v>
      </c>
      <c r="O1026" s="32">
        <f t="shared" si="255"/>
        <v>1014.3000000000002</v>
      </c>
      <c r="P1026" s="32">
        <f t="shared" si="256"/>
        <v>352.1968300000002</v>
      </c>
      <c r="Q1026">
        <v>738535</v>
      </c>
      <c r="R1026" t="s">
        <v>312</v>
      </c>
      <c r="S1026" t="s">
        <v>312</v>
      </c>
      <c r="T1026" t="str">
        <f t="shared" si="257"/>
        <v>VEN</v>
      </c>
      <c r="U1026" t="s">
        <v>313</v>
      </c>
      <c r="V1026" s="33">
        <f t="shared" si="258"/>
        <v>1270.1000000000001</v>
      </c>
      <c r="W1026">
        <f t="shared" si="259"/>
        <v>100</v>
      </c>
      <c r="X1026" s="33">
        <f t="shared" si="260"/>
        <v>1014.3000000000002</v>
      </c>
      <c r="Y1026" s="33">
        <f t="shared" si="261"/>
        <v>255.8</v>
      </c>
      <c r="Z1026" s="45">
        <f t="shared" si="262"/>
        <v>0.26155171246358566</v>
      </c>
      <c r="AA1026" s="33">
        <f t="shared" si="263"/>
        <v>332.1968300000002</v>
      </c>
      <c r="AB1026" s="45">
        <f t="shared" si="264"/>
        <v>0.32751338854382345</v>
      </c>
      <c r="AC1026" s="33">
        <f>IFERROR($X1026/VLOOKUP(CONCATENATE("USD",C1026),[1]GEINDICE!AR$1:AS$65536,2,0),"")</f>
        <v>180.28153993814658</v>
      </c>
      <c r="AD1026" s="33">
        <f>IFERROR($AA1026/VLOOKUP(CONCATENATE("USD",C1026),[1]GEINDICE!AR$1:AS$65536,2,0),"")</f>
        <v>59.044618037041026</v>
      </c>
      <c r="AE1026" s="33">
        <f>IFERROR($X1026/VLOOKUP(CONCATENATE("EUR",C1026),[1]GEINDICE!AR$1:AS$65536,2,0),"")</f>
        <v>161.31238270937371</v>
      </c>
      <c r="AF1026" s="33">
        <f>IFERROR($AA1026/VLOOKUP(CONCATENATE("EUR",C1026),[1]GEINDICE!AR$1:AS$65536,2,0),"")</f>
        <v>52.831965075225064</v>
      </c>
      <c r="AG1026" s="48" t="str">
        <f>VLOOKUP(E1026,[1]Apresentação!AW$1:AX$65536,2,0)</f>
        <v xml:space="preserve">                    2 - LEATHER AUXILIARIES</v>
      </c>
      <c r="AH1026" s="48" t="str">
        <f t="shared" si="265"/>
        <v xml:space="preserve">         5204000036 - NOVALTAN JOB BR</v>
      </c>
      <c r="AI1026" s="49" t="str">
        <f t="shared" si="266"/>
        <v xml:space="preserve">     L00281 - ICL BENEFICIAMENTO DE COUROS LTDA.</v>
      </c>
      <c r="AJ1026" t="str">
        <f t="shared" si="267"/>
        <v xml:space="preserve">     90 - SALES</v>
      </c>
      <c r="AK1026" t="str">
        <f t="shared" si="268"/>
        <v/>
      </c>
      <c r="AL1026">
        <f t="shared" si="269"/>
        <v>5</v>
      </c>
      <c r="AM1026" t="str">
        <f t="shared" si="270"/>
        <v>2025 5</v>
      </c>
      <c r="AN1026" t="str">
        <f t="shared" si="271"/>
        <v xml:space="preserve">ICL </v>
      </c>
    </row>
    <row r="1027" spans="1:40" x14ac:dyDescent="0.35">
      <c r="A1027">
        <v>80856</v>
      </c>
      <c r="B1027" t="s">
        <v>274</v>
      </c>
      <c r="C1027" s="31">
        <v>45671</v>
      </c>
      <c r="D1027" t="s">
        <v>373</v>
      </c>
      <c r="E1027" t="s">
        <v>374</v>
      </c>
      <c r="F1027" t="s">
        <v>642</v>
      </c>
      <c r="G1027" t="s">
        <v>643</v>
      </c>
      <c r="H1027" t="s">
        <v>712</v>
      </c>
      <c r="I1027" t="s">
        <v>713</v>
      </c>
      <c r="J1027">
        <v>150</v>
      </c>
      <c r="K1027">
        <v>1905.15</v>
      </c>
      <c r="L1027">
        <v>965.89743999999996</v>
      </c>
      <c r="M1027">
        <v>383.7</v>
      </c>
      <c r="N1027">
        <v>12.701000000000001</v>
      </c>
      <c r="O1027" s="32">
        <f t="shared" si="255"/>
        <v>1521.45</v>
      </c>
      <c r="P1027" s="32">
        <f t="shared" si="256"/>
        <v>555.55256000000008</v>
      </c>
      <c r="Q1027">
        <v>706943</v>
      </c>
      <c r="R1027" t="s">
        <v>312</v>
      </c>
      <c r="S1027" t="s">
        <v>312</v>
      </c>
      <c r="T1027" t="str">
        <f t="shared" si="257"/>
        <v>VEN</v>
      </c>
      <c r="U1027" t="s">
        <v>437</v>
      </c>
      <c r="V1027" s="33">
        <f t="shared" si="258"/>
        <v>1905.15</v>
      </c>
      <c r="W1027">
        <f t="shared" si="259"/>
        <v>150</v>
      </c>
      <c r="X1027" s="33">
        <f t="shared" si="260"/>
        <v>1521.45</v>
      </c>
      <c r="Y1027" s="33">
        <f t="shared" si="261"/>
        <v>383.7</v>
      </c>
      <c r="Z1027" s="45">
        <f t="shared" si="262"/>
        <v>0.27585888775162065</v>
      </c>
      <c r="AA1027" s="33">
        <f t="shared" si="263"/>
        <v>525.55256000000008</v>
      </c>
      <c r="AB1027" s="45">
        <f t="shared" si="264"/>
        <v>0.34542874231818338</v>
      </c>
      <c r="AC1027" s="33">
        <f>IFERROR($X1027/VLOOKUP(CONCATENATE("USD",C1027),[1]GEINDICE!AR$1:AS$65536,2,0),"")</f>
        <v>250.77054935636465</v>
      </c>
      <c r="AD1027" s="33">
        <f>IFERROR($AA1027/VLOOKUP(CONCATENATE("USD",C1027),[1]GEINDICE!AR$1:AS$65536,2,0),"")</f>
        <v>86.623355474608971</v>
      </c>
      <c r="AE1027" s="33">
        <f>IFERROR($X1027/VLOOKUP(CONCATENATE("EUR",C1027),[1]GEINDICE!AR$1:AS$65536,2,0),"")</f>
        <v>243.58399641376218</v>
      </c>
      <c r="AF1027" s="33">
        <f>IFERROR($AA1027/VLOOKUP(CONCATENATE("EUR",C1027),[1]GEINDICE!AR$1:AS$65536,2,0),"")</f>
        <v>84.140913530042752</v>
      </c>
      <c r="AG1027" s="48" t="str">
        <f>VLOOKUP(E1027,[1]Apresentação!AW$1:AX$65536,2,0)</f>
        <v xml:space="preserve">                    2 - LEATHER AUXILIARIES</v>
      </c>
      <c r="AH1027" s="48" t="str">
        <f t="shared" si="265"/>
        <v xml:space="preserve">         5204000036 - NOVALTAN JOB BR</v>
      </c>
      <c r="AI1027" s="49" t="str">
        <f t="shared" si="266"/>
        <v xml:space="preserve">     L00281 - ICL BENEFICIAMENTO DE COUROS LTDA.</v>
      </c>
      <c r="AJ1027" t="str">
        <f t="shared" si="267"/>
        <v xml:space="preserve">     90 - SALES</v>
      </c>
      <c r="AK1027" t="str">
        <f t="shared" si="268"/>
        <v/>
      </c>
      <c r="AL1027">
        <f t="shared" si="269"/>
        <v>1</v>
      </c>
      <c r="AM1027" t="str">
        <f t="shared" si="270"/>
        <v>2025 1</v>
      </c>
      <c r="AN1027" t="str">
        <f t="shared" si="271"/>
        <v xml:space="preserve">ICL </v>
      </c>
    </row>
    <row r="1028" spans="1:40" x14ac:dyDescent="0.35">
      <c r="A1028">
        <v>80925</v>
      </c>
      <c r="B1028" t="s">
        <v>274</v>
      </c>
      <c r="C1028" s="31">
        <v>45674</v>
      </c>
      <c r="D1028" t="s">
        <v>373</v>
      </c>
      <c r="E1028" t="s">
        <v>374</v>
      </c>
      <c r="F1028" t="s">
        <v>642</v>
      </c>
      <c r="G1028" t="s">
        <v>643</v>
      </c>
      <c r="H1028" t="s">
        <v>712</v>
      </c>
      <c r="I1028" t="s">
        <v>713</v>
      </c>
      <c r="J1028">
        <v>150</v>
      </c>
      <c r="K1028">
        <v>1905.15</v>
      </c>
      <c r="L1028">
        <v>965.89743999999996</v>
      </c>
      <c r="M1028">
        <v>383.7</v>
      </c>
      <c r="N1028">
        <v>12.701000000000001</v>
      </c>
      <c r="O1028" s="32">
        <f t="shared" ref="O1028:O1091" si="272">$K1028-$Y1028</f>
        <v>1521.45</v>
      </c>
      <c r="P1028" s="32">
        <f t="shared" ref="P1028:P1091" si="273">($O1028-$L1028)</f>
        <v>555.55256000000008</v>
      </c>
      <c r="Q1028">
        <v>707510</v>
      </c>
      <c r="R1028" t="s">
        <v>312</v>
      </c>
      <c r="S1028" t="s">
        <v>312</v>
      </c>
      <c r="T1028" t="str">
        <f t="shared" ref="T1028:T1091" si="274">MID($U1028,1,3)</f>
        <v>VEN</v>
      </c>
      <c r="U1028" t="s">
        <v>313</v>
      </c>
      <c r="V1028" s="33">
        <f t="shared" ref="V1028:V1091" si="275">IF($T1028="DEV",-$K1028,$K1028)</f>
        <v>1905.15</v>
      </c>
      <c r="W1028">
        <f t="shared" ref="W1028:W1091" si="276">IF($T1028="DEV",-$J1028,$J1028)</f>
        <v>150</v>
      </c>
      <c r="X1028" s="33">
        <f t="shared" ref="X1028:X1091" si="277">$V1028-$Y1028</f>
        <v>1521.45</v>
      </c>
      <c r="Y1028" s="33">
        <f t="shared" ref="Y1028:Y1091" si="278">IF(A1028=59876,M1028,IF(A1028=59868,M1028,IF(R1028="6111",((K1028*0.12)+M1028),IF(T1028="DEV",-M1028,M1028))))</f>
        <v>383.7</v>
      </c>
      <c r="Z1028" s="45">
        <f t="shared" ref="Z1028:Z1091" si="279">IFERROR($AA1028/$V1028,0)</f>
        <v>0.27585888775162065</v>
      </c>
      <c r="AA1028" s="33">
        <f t="shared" ref="AA1028:AA1091" si="280">IF(VLOOKUP(AL1028,AR:AS,2,0)="sim",IF($T1028="DEV",($X1028-$L1028),$P1028)-(0.2*W1028),IF(VLOOKUP(AL1028,AR:AS,2,0)="OK",IF($T1028="DEV",($X1028-$L1028),$P1028)-(0.2*W1028),IF($T1028="DEV",($X1028-$L1028),$P1028)))</f>
        <v>525.55256000000008</v>
      </c>
      <c r="AB1028" s="45">
        <f t="shared" ref="AB1028:AB1091" si="281">IFERROR($AA1028/$X1028,0)</f>
        <v>0.34542874231818338</v>
      </c>
      <c r="AC1028" s="33">
        <f>IFERROR($X1028/VLOOKUP(CONCATENATE("USD",C1028),[1]GEINDICE!AR$1:AS$65536,2,0),"")</f>
        <v>251.02707518685344</v>
      </c>
      <c r="AD1028" s="33">
        <f>IFERROR($AA1028/VLOOKUP(CONCATENATE("USD",C1028),[1]GEINDICE!AR$1:AS$65536,2,0),"")</f>
        <v>86.71196686960684</v>
      </c>
      <c r="AE1028" s="33">
        <f>IFERROR($X1028/VLOOKUP(CONCATENATE("EUR",C1028),[1]GEINDICE!AR$1:AS$65536,2,0),"")</f>
        <v>243.71666106011821</v>
      </c>
      <c r="AF1028" s="33">
        <f>IFERROR($AA1028/VLOOKUP(CONCATENATE("EUR",C1028),[1]GEINDICE!AR$1:AS$65536,2,0),"")</f>
        <v>84.186739711983606</v>
      </c>
      <c r="AG1028" s="48" t="str">
        <f>VLOOKUP(E1028,[1]Apresentação!AW$1:AX$65536,2,0)</f>
        <v xml:space="preserve">                    2 - LEATHER AUXILIARIES</v>
      </c>
      <c r="AH1028" s="48" t="str">
        <f t="shared" ref="AH1028:AH1091" si="282">CONCATENATE("         ",H1028," - ",I1028)</f>
        <v xml:space="preserve">         5204000036 - NOVALTAN JOB BR</v>
      </c>
      <c r="AI1028" s="49" t="str">
        <f t="shared" ref="AI1028:AI1091" si="283">CONCATENATE("     ",F1028," - ",G1028)</f>
        <v xml:space="preserve">     L00281 - ICL BENEFICIAMENTO DE COUROS LTDA.</v>
      </c>
      <c r="AJ1028" t="str">
        <f t="shared" ref="AJ1028:AJ1091" si="284">IF(RIGHT(I1028,2)="BR","     90 - SALES","     93 - RESALES")</f>
        <v xml:space="preserve">     90 - SALES</v>
      </c>
      <c r="AK1028" t="str">
        <f t="shared" ref="AK1028:AK1091" si="285">IF(R1028="3201","EXP",IF(R1028="7101","EXP",""))</f>
        <v/>
      </c>
      <c r="AL1028">
        <f t="shared" ref="AL1028:AL1091" si="286">VLOOKUP(MONTH(C1028),AQ:AR,2,0)</f>
        <v>1</v>
      </c>
      <c r="AM1028" t="str">
        <f t="shared" ref="AM1028:AM1091" si="287">CONCATENATE(YEAR(C1028)," ",MONTH(C1028))</f>
        <v>2025 1</v>
      </c>
      <c r="AN1028" t="str">
        <f t="shared" ref="AN1028:AN1091" si="288">MID(G1028,1,SEARCH(" ",G1028,1))</f>
        <v xml:space="preserve">ICL </v>
      </c>
    </row>
    <row r="1029" spans="1:40" x14ac:dyDescent="0.35">
      <c r="A1029">
        <v>81494</v>
      </c>
      <c r="B1029" t="s">
        <v>274</v>
      </c>
      <c r="C1029" s="31">
        <v>45721</v>
      </c>
      <c r="D1029" t="s">
        <v>373</v>
      </c>
      <c r="E1029" t="s">
        <v>374</v>
      </c>
      <c r="F1029" t="s">
        <v>642</v>
      </c>
      <c r="G1029" t="s">
        <v>643</v>
      </c>
      <c r="H1029" t="s">
        <v>712</v>
      </c>
      <c r="I1029" t="s">
        <v>713</v>
      </c>
      <c r="J1029">
        <v>150</v>
      </c>
      <c r="K1029">
        <v>1905.15</v>
      </c>
      <c r="L1029">
        <v>993.19623999999999</v>
      </c>
      <c r="M1029">
        <v>383.7</v>
      </c>
      <c r="N1029">
        <v>12.701000000000001</v>
      </c>
      <c r="O1029" s="32">
        <f t="shared" si="272"/>
        <v>1521.45</v>
      </c>
      <c r="P1029" s="32">
        <f t="shared" si="273"/>
        <v>528.25376000000006</v>
      </c>
      <c r="Q1029">
        <v>714246</v>
      </c>
      <c r="R1029" t="s">
        <v>312</v>
      </c>
      <c r="S1029" t="s">
        <v>312</v>
      </c>
      <c r="T1029" t="str">
        <f t="shared" si="274"/>
        <v>VEN</v>
      </c>
      <c r="U1029" t="s">
        <v>313</v>
      </c>
      <c r="V1029" s="33">
        <f t="shared" si="275"/>
        <v>1905.15</v>
      </c>
      <c r="W1029">
        <f t="shared" si="276"/>
        <v>150</v>
      </c>
      <c r="X1029" s="33">
        <f t="shared" si="277"/>
        <v>1521.45</v>
      </c>
      <c r="Y1029" s="33">
        <f t="shared" si="278"/>
        <v>383.7</v>
      </c>
      <c r="Z1029" s="45">
        <f t="shared" si="279"/>
        <v>0.26152993727528018</v>
      </c>
      <c r="AA1029" s="33">
        <f t="shared" si="280"/>
        <v>498.25376000000006</v>
      </c>
      <c r="AB1029" s="45">
        <f t="shared" si="281"/>
        <v>0.32748612179171188</v>
      </c>
      <c r="AC1029" s="33">
        <f>IFERROR($X1029/VLOOKUP(CONCATENATE("USD",C1029),[1]GEINDICE!AR$1:AS$65536,2,0),"")</f>
        <v>262.70849880857821</v>
      </c>
      <c r="AD1029" s="33">
        <f>IFERROR($AA1029/VLOOKUP(CONCATENATE("USD",C1029),[1]GEINDICE!AR$1:AS$65536,2,0),"")</f>
        <v>86.033387436543848</v>
      </c>
      <c r="AE1029" s="33">
        <f>IFERROR($X1029/VLOOKUP(CONCATENATE("EUR",C1029),[1]GEINDICE!AR$1:AS$65536,2,0),"")</f>
        <v>243.83383816529641</v>
      </c>
      <c r="AF1029" s="33">
        <f>IFERROR($AA1029/VLOOKUP(CONCATENATE("EUR",C1029),[1]GEINDICE!AR$1:AS$65536,2,0),"")</f>
        <v>79.852198022340829</v>
      </c>
      <c r="AG1029" s="48" t="str">
        <f>VLOOKUP(E1029,[1]Apresentação!AW$1:AX$65536,2,0)</f>
        <v xml:space="preserve">                    2 - LEATHER AUXILIARIES</v>
      </c>
      <c r="AH1029" s="48" t="str">
        <f t="shared" si="282"/>
        <v xml:space="preserve">         5204000036 - NOVALTAN JOB BR</v>
      </c>
      <c r="AI1029" s="49" t="str">
        <f t="shared" si="283"/>
        <v xml:space="preserve">     L00281 - ICL BENEFICIAMENTO DE COUROS LTDA.</v>
      </c>
      <c r="AJ1029" t="str">
        <f t="shared" si="284"/>
        <v xml:space="preserve">     90 - SALES</v>
      </c>
      <c r="AK1029" t="str">
        <f t="shared" si="285"/>
        <v/>
      </c>
      <c r="AL1029">
        <f t="shared" si="286"/>
        <v>3</v>
      </c>
      <c r="AM1029" t="str">
        <f t="shared" si="287"/>
        <v>2025 3</v>
      </c>
      <c r="AN1029" t="str">
        <f t="shared" si="288"/>
        <v xml:space="preserve">ICL </v>
      </c>
    </row>
    <row r="1030" spans="1:40" x14ac:dyDescent="0.35">
      <c r="A1030">
        <v>81398</v>
      </c>
      <c r="B1030" t="s">
        <v>274</v>
      </c>
      <c r="C1030" s="31">
        <v>45713</v>
      </c>
      <c r="D1030" t="s">
        <v>373</v>
      </c>
      <c r="E1030" t="s">
        <v>374</v>
      </c>
      <c r="F1030" t="s">
        <v>642</v>
      </c>
      <c r="G1030" t="s">
        <v>643</v>
      </c>
      <c r="H1030" t="s">
        <v>712</v>
      </c>
      <c r="I1030" t="s">
        <v>713</v>
      </c>
      <c r="J1030">
        <v>150</v>
      </c>
      <c r="K1030">
        <v>1905.15</v>
      </c>
      <c r="L1030">
        <v>993.19623999999999</v>
      </c>
      <c r="M1030">
        <v>383.7</v>
      </c>
      <c r="N1030">
        <v>12.701000000000001</v>
      </c>
      <c r="O1030" s="32">
        <f t="shared" si="272"/>
        <v>1521.45</v>
      </c>
      <c r="P1030" s="32">
        <f t="shared" si="273"/>
        <v>528.25376000000006</v>
      </c>
      <c r="Q1030">
        <v>711251</v>
      </c>
      <c r="R1030" t="s">
        <v>312</v>
      </c>
      <c r="S1030" t="s">
        <v>312</v>
      </c>
      <c r="T1030" t="str">
        <f t="shared" si="274"/>
        <v>VEN</v>
      </c>
      <c r="U1030" t="s">
        <v>313</v>
      </c>
      <c r="V1030" s="33">
        <f t="shared" si="275"/>
        <v>1905.15</v>
      </c>
      <c r="W1030">
        <f t="shared" si="276"/>
        <v>150</v>
      </c>
      <c r="X1030" s="33">
        <f t="shared" si="277"/>
        <v>1521.45</v>
      </c>
      <c r="Y1030" s="33">
        <f t="shared" si="278"/>
        <v>383.7</v>
      </c>
      <c r="Z1030" s="45">
        <f t="shared" si="279"/>
        <v>0.26152993727528018</v>
      </c>
      <c r="AA1030" s="33">
        <f t="shared" si="280"/>
        <v>498.25376000000006</v>
      </c>
      <c r="AB1030" s="45">
        <f t="shared" si="281"/>
        <v>0.32748612179171188</v>
      </c>
      <c r="AC1030" s="33">
        <f>IFERROR($X1030/VLOOKUP(CONCATENATE("USD",C1030),[1]GEINDICE!AR$1:AS$65536,2,0),"")</f>
        <v>263.32231433565823</v>
      </c>
      <c r="AD1030" s="33">
        <f>IFERROR($AA1030/VLOOKUP(CONCATENATE("USD",C1030),[1]GEINDICE!AR$1:AS$65536,2,0),"")</f>
        <v>86.234403503002824</v>
      </c>
      <c r="AE1030" s="33">
        <f>IFERROR($X1030/VLOOKUP(CONCATENATE("EUR",C1030),[1]GEINDICE!AR$1:AS$65536,2,0),"")</f>
        <v>250.83256396729095</v>
      </c>
      <c r="AF1030" s="33">
        <f>IFERROR($AA1030/VLOOKUP(CONCATENATE("EUR",C1030),[1]GEINDICE!AR$1:AS$65536,2,0),"")</f>
        <v>82.144183592719614</v>
      </c>
      <c r="AG1030" s="48" t="str">
        <f>VLOOKUP(E1030,[1]Apresentação!AW$1:AX$65536,2,0)</f>
        <v xml:space="preserve">                    2 - LEATHER AUXILIARIES</v>
      </c>
      <c r="AH1030" s="48" t="str">
        <f t="shared" si="282"/>
        <v xml:space="preserve">         5204000036 - NOVALTAN JOB BR</v>
      </c>
      <c r="AI1030" s="49" t="str">
        <f t="shared" si="283"/>
        <v xml:space="preserve">     L00281 - ICL BENEFICIAMENTO DE COUROS LTDA.</v>
      </c>
      <c r="AJ1030" t="str">
        <f t="shared" si="284"/>
        <v xml:space="preserve">     90 - SALES</v>
      </c>
      <c r="AK1030" t="str">
        <f t="shared" si="285"/>
        <v/>
      </c>
      <c r="AL1030">
        <f t="shared" si="286"/>
        <v>2</v>
      </c>
      <c r="AM1030" t="str">
        <f t="shared" si="287"/>
        <v>2025 2</v>
      </c>
      <c r="AN1030" t="str">
        <f t="shared" si="288"/>
        <v xml:space="preserve">ICL </v>
      </c>
    </row>
    <row r="1031" spans="1:40" x14ac:dyDescent="0.35">
      <c r="A1031">
        <v>81025</v>
      </c>
      <c r="B1031" t="s">
        <v>274</v>
      </c>
      <c r="C1031" s="31">
        <v>45684</v>
      </c>
      <c r="D1031" t="s">
        <v>373</v>
      </c>
      <c r="E1031" t="s">
        <v>374</v>
      </c>
      <c r="F1031" t="s">
        <v>642</v>
      </c>
      <c r="G1031" t="s">
        <v>643</v>
      </c>
      <c r="H1031" t="s">
        <v>712</v>
      </c>
      <c r="I1031" t="s">
        <v>713</v>
      </c>
      <c r="J1031">
        <v>100</v>
      </c>
      <c r="K1031">
        <v>1270.1000000000001</v>
      </c>
      <c r="L1031">
        <v>643.93161999999995</v>
      </c>
      <c r="M1031">
        <v>255.8</v>
      </c>
      <c r="N1031">
        <v>12.701000000000001</v>
      </c>
      <c r="O1031" s="32">
        <f t="shared" si="272"/>
        <v>1014.3000000000002</v>
      </c>
      <c r="P1031" s="32">
        <f t="shared" si="273"/>
        <v>370.36838000000023</v>
      </c>
      <c r="Q1031">
        <v>708223</v>
      </c>
      <c r="R1031" t="s">
        <v>312</v>
      </c>
      <c r="S1031" t="s">
        <v>312</v>
      </c>
      <c r="T1031" t="str">
        <f t="shared" si="274"/>
        <v>VEN</v>
      </c>
      <c r="U1031" t="s">
        <v>437</v>
      </c>
      <c r="V1031" s="33">
        <f t="shared" si="275"/>
        <v>1270.1000000000001</v>
      </c>
      <c r="W1031">
        <f t="shared" si="276"/>
        <v>100</v>
      </c>
      <c r="X1031" s="33">
        <f t="shared" si="277"/>
        <v>1014.3000000000002</v>
      </c>
      <c r="Y1031" s="33">
        <f t="shared" si="278"/>
        <v>255.8</v>
      </c>
      <c r="Z1031" s="45">
        <f t="shared" si="279"/>
        <v>0.27585889300055128</v>
      </c>
      <c r="AA1031" s="33">
        <f t="shared" si="280"/>
        <v>350.36838000000023</v>
      </c>
      <c r="AB1031" s="45">
        <f t="shared" si="281"/>
        <v>0.34542874889086084</v>
      </c>
      <c r="AC1031" s="33">
        <f>IFERROR($X1031/VLOOKUP(CONCATENATE("USD",C1031),[1]GEINDICE!AR$1:AS$65536,2,0),"")</f>
        <v>171.12633283843977</v>
      </c>
      <c r="AD1031" s="33">
        <f>IFERROR($AA1031/VLOOKUP(CONCATENATE("USD",C1031),[1]GEINDICE!AR$1:AS$65536,2,0),"")</f>
        <v>59.111955054663284</v>
      </c>
      <c r="AE1031" s="33">
        <f>IFERROR($X1031/VLOOKUP(CONCATENATE("EUR",C1031),[1]GEINDICE!AR$1:AS$65536,2,0),"")</f>
        <v>162.97641236583331</v>
      </c>
      <c r="AF1031" s="33">
        <f>IFERROR($AA1031/VLOOKUP(CONCATENATE("EUR",C1031),[1]GEINDICE!AR$1:AS$65536,2,0),"")</f>
        <v>56.296738222250823</v>
      </c>
      <c r="AG1031" s="48" t="str">
        <f>VLOOKUP(E1031,[1]Apresentação!AW$1:AX$65536,2,0)</f>
        <v xml:space="preserve">                    2 - LEATHER AUXILIARIES</v>
      </c>
      <c r="AH1031" s="48" t="str">
        <f t="shared" si="282"/>
        <v xml:space="preserve">         5204000036 - NOVALTAN JOB BR</v>
      </c>
      <c r="AI1031" s="49" t="str">
        <f t="shared" si="283"/>
        <v xml:space="preserve">     L00281 - ICL BENEFICIAMENTO DE COUROS LTDA.</v>
      </c>
      <c r="AJ1031" t="str">
        <f t="shared" si="284"/>
        <v xml:space="preserve">     90 - SALES</v>
      </c>
      <c r="AK1031" t="str">
        <f t="shared" si="285"/>
        <v/>
      </c>
      <c r="AL1031">
        <f t="shared" si="286"/>
        <v>1</v>
      </c>
      <c r="AM1031" t="str">
        <f t="shared" si="287"/>
        <v>2025 1</v>
      </c>
      <c r="AN1031" t="str">
        <f t="shared" si="288"/>
        <v xml:space="preserve">ICL </v>
      </c>
    </row>
    <row r="1032" spans="1:40" x14ac:dyDescent="0.35">
      <c r="A1032">
        <v>81877</v>
      </c>
      <c r="B1032" t="s">
        <v>274</v>
      </c>
      <c r="C1032" s="31">
        <v>45748</v>
      </c>
      <c r="D1032" t="s">
        <v>373</v>
      </c>
      <c r="E1032" t="s">
        <v>374</v>
      </c>
      <c r="F1032" t="s">
        <v>460</v>
      </c>
      <c r="G1032" t="s">
        <v>461</v>
      </c>
      <c r="H1032" t="s">
        <v>712</v>
      </c>
      <c r="I1032" t="s">
        <v>713</v>
      </c>
      <c r="J1032">
        <v>150</v>
      </c>
      <c r="K1032">
        <v>2558.15</v>
      </c>
      <c r="L1032">
        <v>993.19623999999999</v>
      </c>
      <c r="M1032">
        <v>515.21</v>
      </c>
      <c r="N1032">
        <v>17.05433</v>
      </c>
      <c r="O1032" s="32">
        <f t="shared" si="272"/>
        <v>2042.94</v>
      </c>
      <c r="P1032" s="32">
        <f t="shared" si="273"/>
        <v>1049.7437600000001</v>
      </c>
      <c r="Q1032">
        <v>724740</v>
      </c>
      <c r="R1032" t="s">
        <v>312</v>
      </c>
      <c r="S1032" t="s">
        <v>312</v>
      </c>
      <c r="T1032" t="str">
        <f t="shared" si="274"/>
        <v>VEN</v>
      </c>
      <c r="U1032" t="s">
        <v>313</v>
      </c>
      <c r="V1032" s="33">
        <f t="shared" si="275"/>
        <v>2558.15</v>
      </c>
      <c r="W1032">
        <f t="shared" si="276"/>
        <v>150</v>
      </c>
      <c r="X1032" s="33">
        <f t="shared" si="277"/>
        <v>2042.94</v>
      </c>
      <c r="Y1032" s="33">
        <f t="shared" si="278"/>
        <v>515.21</v>
      </c>
      <c r="Z1032" s="45">
        <f t="shared" si="279"/>
        <v>0.39862547544123683</v>
      </c>
      <c r="AA1032" s="33">
        <f t="shared" si="280"/>
        <v>1019.7437600000001</v>
      </c>
      <c r="AB1032" s="45">
        <f t="shared" si="281"/>
        <v>0.49915502168443521</v>
      </c>
      <c r="AC1032" s="33">
        <f>IFERROR($X1032/VLOOKUP(CONCATENATE("USD",C1032),[1]GEINDICE!AR$1:AS$65536,2,0),"")</f>
        <v>358.09012988378822</v>
      </c>
      <c r="AD1032" s="33">
        <f>IFERROR($AA1032/VLOOKUP(CONCATENATE("USD",C1032),[1]GEINDICE!AR$1:AS$65536,2,0),"")</f>
        <v>178.74248654712451</v>
      </c>
      <c r="AE1032" s="33">
        <f>IFERROR($X1032/VLOOKUP(CONCATENATE("EUR",C1032),[1]GEINDICE!AR$1:AS$65536,2,0),"")</f>
        <v>331.56536557656415</v>
      </c>
      <c r="AF1032" s="33">
        <f>IFERROR($AA1032/VLOOKUP(CONCATENATE("EUR",C1032),[1]GEINDICE!AR$1:AS$65536,2,0),"")</f>
        <v>165.50251724417757</v>
      </c>
      <c r="AG1032" s="48" t="str">
        <f>VLOOKUP(E1032,[1]Apresentação!AW$1:AX$65536,2,0)</f>
        <v xml:space="preserve">                    2 - LEATHER AUXILIARIES</v>
      </c>
      <c r="AH1032" s="48" t="str">
        <f t="shared" si="282"/>
        <v xml:space="preserve">         5204000036 - NOVALTAN JOB BR</v>
      </c>
      <c r="AI1032" s="49" t="str">
        <f t="shared" si="283"/>
        <v xml:space="preserve">     L00583 - SPM COUROS LTDA</v>
      </c>
      <c r="AJ1032" t="str">
        <f t="shared" si="284"/>
        <v xml:space="preserve">     90 - SALES</v>
      </c>
      <c r="AK1032" t="str">
        <f t="shared" si="285"/>
        <v/>
      </c>
      <c r="AL1032">
        <f t="shared" si="286"/>
        <v>4</v>
      </c>
      <c r="AM1032" t="str">
        <f t="shared" si="287"/>
        <v>2025 4</v>
      </c>
      <c r="AN1032" t="str">
        <f t="shared" si="288"/>
        <v xml:space="preserve">SPM </v>
      </c>
    </row>
    <row r="1033" spans="1:40" x14ac:dyDescent="0.35">
      <c r="A1033">
        <v>81116</v>
      </c>
      <c r="B1033" t="s">
        <v>274</v>
      </c>
      <c r="C1033" s="31">
        <v>45691</v>
      </c>
      <c r="D1033" t="s">
        <v>373</v>
      </c>
      <c r="E1033" t="s">
        <v>374</v>
      </c>
      <c r="F1033" t="s">
        <v>642</v>
      </c>
      <c r="G1033" t="s">
        <v>643</v>
      </c>
      <c r="H1033" t="s">
        <v>712</v>
      </c>
      <c r="I1033" t="s">
        <v>713</v>
      </c>
      <c r="J1033">
        <v>150</v>
      </c>
      <c r="K1033">
        <v>1905.15</v>
      </c>
      <c r="L1033">
        <v>993.19623999999999</v>
      </c>
      <c r="M1033">
        <v>383.7</v>
      </c>
      <c r="N1033">
        <v>12.701000000000001</v>
      </c>
      <c r="O1033" s="32">
        <f t="shared" si="272"/>
        <v>1521.45</v>
      </c>
      <c r="P1033" s="32">
        <f t="shared" si="273"/>
        <v>528.25376000000006</v>
      </c>
      <c r="Q1033">
        <v>708895</v>
      </c>
      <c r="R1033" t="s">
        <v>312</v>
      </c>
      <c r="S1033" t="s">
        <v>312</v>
      </c>
      <c r="T1033" t="str">
        <f t="shared" si="274"/>
        <v>VEN</v>
      </c>
      <c r="U1033" t="s">
        <v>437</v>
      </c>
      <c r="V1033" s="33">
        <f t="shared" si="275"/>
        <v>1905.15</v>
      </c>
      <c r="W1033">
        <f t="shared" si="276"/>
        <v>150</v>
      </c>
      <c r="X1033" s="33">
        <f t="shared" si="277"/>
        <v>1521.45</v>
      </c>
      <c r="Y1033" s="33">
        <f t="shared" si="278"/>
        <v>383.7</v>
      </c>
      <c r="Z1033" s="45">
        <f t="shared" si="279"/>
        <v>0.26152993727528018</v>
      </c>
      <c r="AA1033" s="33">
        <f t="shared" si="280"/>
        <v>498.25376000000006</v>
      </c>
      <c r="AB1033" s="45">
        <f t="shared" si="281"/>
        <v>0.32748612179171188</v>
      </c>
      <c r="AC1033" s="33">
        <f>IFERROR($X1033/VLOOKUP(CONCATENATE("USD",C1033),[1]GEINDICE!AR$1:AS$65536,2,0),"")</f>
        <v>259.24821510726395</v>
      </c>
      <c r="AD1033" s="33">
        <f>IFERROR($AA1033/VLOOKUP(CONCATENATE("USD",C1033),[1]GEINDICE!AR$1:AS$65536,2,0),"")</f>
        <v>84.900192546901366</v>
      </c>
      <c r="AE1033" s="33">
        <f>IFERROR($X1033/VLOOKUP(CONCATENATE("EUR",C1033),[1]GEINDICE!AR$1:AS$65536,2,0),"")</f>
        <v>251.35470014868662</v>
      </c>
      <c r="AF1033" s="33">
        <f>IFERROR($AA1033/VLOOKUP(CONCATENATE("EUR",C1033),[1]GEINDICE!AR$1:AS$65536,2,0),"")</f>
        <v>82.315175945812001</v>
      </c>
      <c r="AG1033" s="48" t="str">
        <f>VLOOKUP(E1033,[1]Apresentação!AW$1:AX$65536,2,0)</f>
        <v xml:space="preserve">                    2 - LEATHER AUXILIARIES</v>
      </c>
      <c r="AH1033" s="48" t="str">
        <f t="shared" si="282"/>
        <v xml:space="preserve">         5204000036 - NOVALTAN JOB BR</v>
      </c>
      <c r="AI1033" s="49" t="str">
        <f t="shared" si="283"/>
        <v xml:space="preserve">     L00281 - ICL BENEFICIAMENTO DE COUROS LTDA.</v>
      </c>
      <c r="AJ1033" t="str">
        <f t="shared" si="284"/>
        <v xml:space="preserve">     90 - SALES</v>
      </c>
      <c r="AK1033" t="str">
        <f t="shared" si="285"/>
        <v/>
      </c>
      <c r="AL1033">
        <f t="shared" si="286"/>
        <v>2</v>
      </c>
      <c r="AM1033" t="str">
        <f t="shared" si="287"/>
        <v>2025 2</v>
      </c>
      <c r="AN1033" t="str">
        <f t="shared" si="288"/>
        <v xml:space="preserve">ICL </v>
      </c>
    </row>
    <row r="1034" spans="1:40" x14ac:dyDescent="0.35">
      <c r="A1034">
        <v>81794</v>
      </c>
      <c r="B1034" t="s">
        <v>274</v>
      </c>
      <c r="C1034" s="31">
        <v>45742</v>
      </c>
      <c r="D1034" t="s">
        <v>373</v>
      </c>
      <c r="E1034" t="s">
        <v>374</v>
      </c>
      <c r="F1034" t="s">
        <v>642</v>
      </c>
      <c r="G1034" t="s">
        <v>643</v>
      </c>
      <c r="H1034" t="s">
        <v>712</v>
      </c>
      <c r="I1034" t="s">
        <v>713</v>
      </c>
      <c r="J1034">
        <v>150</v>
      </c>
      <c r="K1034">
        <v>1905.15</v>
      </c>
      <c r="L1034">
        <v>993.19623999999999</v>
      </c>
      <c r="M1034">
        <v>383.7</v>
      </c>
      <c r="N1034">
        <v>12.701000000000001</v>
      </c>
      <c r="O1034" s="32">
        <f t="shared" si="272"/>
        <v>1521.45</v>
      </c>
      <c r="P1034" s="32">
        <f t="shared" si="273"/>
        <v>528.25376000000006</v>
      </c>
      <c r="Q1034">
        <v>722433</v>
      </c>
      <c r="R1034" t="s">
        <v>312</v>
      </c>
      <c r="S1034" t="s">
        <v>312</v>
      </c>
      <c r="T1034" t="str">
        <f t="shared" si="274"/>
        <v>VEN</v>
      </c>
      <c r="U1034" t="s">
        <v>313</v>
      </c>
      <c r="V1034" s="33">
        <f t="shared" si="275"/>
        <v>1905.15</v>
      </c>
      <c r="W1034">
        <f t="shared" si="276"/>
        <v>150</v>
      </c>
      <c r="X1034" s="33">
        <f t="shared" si="277"/>
        <v>1521.45</v>
      </c>
      <c r="Y1034" s="33">
        <f t="shared" si="278"/>
        <v>383.7</v>
      </c>
      <c r="Z1034" s="45">
        <f t="shared" si="279"/>
        <v>0.26152993727528018</v>
      </c>
      <c r="AA1034" s="33">
        <f t="shared" si="280"/>
        <v>498.25376000000006</v>
      </c>
      <c r="AB1034" s="45">
        <f t="shared" si="281"/>
        <v>0.32748612179171188</v>
      </c>
      <c r="AC1034" s="33">
        <f>IFERROR($X1034/VLOOKUP(CONCATENATE("USD",C1034),[1]GEINDICE!AR$1:AS$65536,2,0),"")</f>
        <v>265.53282837097282</v>
      </c>
      <c r="AD1034" s="33">
        <f>IFERROR($AA1034/VLOOKUP(CONCATENATE("USD",C1034),[1]GEINDICE!AR$1:AS$65536,2,0),"")</f>
        <v>86.958316171594134</v>
      </c>
      <c r="AE1034" s="33">
        <f>IFERROR($X1034/VLOOKUP(CONCATENATE("EUR",C1034),[1]GEINDICE!AR$1:AS$65536,2,0),"")</f>
        <v>246.27300539018114</v>
      </c>
      <c r="AF1034" s="33">
        <f>IFERROR($AA1034/VLOOKUP(CONCATENATE("EUR",C1034),[1]GEINDICE!AR$1:AS$65536,2,0),"")</f>
        <v>80.650991437219773</v>
      </c>
      <c r="AG1034" s="48" t="str">
        <f>VLOOKUP(E1034,[1]Apresentação!AW$1:AX$65536,2,0)</f>
        <v xml:space="preserve">                    2 - LEATHER AUXILIARIES</v>
      </c>
      <c r="AH1034" s="48" t="str">
        <f t="shared" si="282"/>
        <v xml:space="preserve">         5204000036 - NOVALTAN JOB BR</v>
      </c>
      <c r="AI1034" s="49" t="str">
        <f t="shared" si="283"/>
        <v xml:space="preserve">     L00281 - ICL BENEFICIAMENTO DE COUROS LTDA.</v>
      </c>
      <c r="AJ1034" t="str">
        <f t="shared" si="284"/>
        <v xml:space="preserve">     90 - SALES</v>
      </c>
      <c r="AK1034" t="str">
        <f t="shared" si="285"/>
        <v/>
      </c>
      <c r="AL1034">
        <f t="shared" si="286"/>
        <v>3</v>
      </c>
      <c r="AM1034" t="str">
        <f t="shared" si="287"/>
        <v>2025 3</v>
      </c>
      <c r="AN1034" t="str">
        <f t="shared" si="288"/>
        <v xml:space="preserve">ICL </v>
      </c>
    </row>
    <row r="1035" spans="1:40" x14ac:dyDescent="0.35">
      <c r="A1035">
        <v>82134</v>
      </c>
      <c r="B1035" t="s">
        <v>274</v>
      </c>
      <c r="C1035" s="31">
        <v>45770</v>
      </c>
      <c r="D1035" t="s">
        <v>373</v>
      </c>
      <c r="E1035" t="s">
        <v>374</v>
      </c>
      <c r="F1035" t="s">
        <v>642</v>
      </c>
      <c r="G1035" t="s">
        <v>643</v>
      </c>
      <c r="H1035" t="s">
        <v>712</v>
      </c>
      <c r="I1035" t="s">
        <v>713</v>
      </c>
      <c r="J1035">
        <v>100</v>
      </c>
      <c r="K1035">
        <v>1270.1000000000001</v>
      </c>
      <c r="L1035">
        <v>662.11239</v>
      </c>
      <c r="M1035">
        <v>255.8</v>
      </c>
      <c r="N1035">
        <v>12.701000000000001</v>
      </c>
      <c r="O1035" s="32">
        <f t="shared" si="272"/>
        <v>1014.3000000000002</v>
      </c>
      <c r="P1035" s="32">
        <f t="shared" si="273"/>
        <v>352.18761000000018</v>
      </c>
      <c r="Q1035">
        <v>732589</v>
      </c>
      <c r="R1035" t="s">
        <v>312</v>
      </c>
      <c r="S1035" t="s">
        <v>312</v>
      </c>
      <c r="T1035" t="str">
        <f t="shared" si="274"/>
        <v>VEN</v>
      </c>
      <c r="U1035" t="s">
        <v>437</v>
      </c>
      <c r="V1035" s="33">
        <f t="shared" si="275"/>
        <v>1270.1000000000001</v>
      </c>
      <c r="W1035">
        <f t="shared" si="276"/>
        <v>100</v>
      </c>
      <c r="X1035" s="33">
        <f t="shared" si="277"/>
        <v>1014.3000000000002</v>
      </c>
      <c r="Y1035" s="33">
        <f t="shared" si="278"/>
        <v>255.8</v>
      </c>
      <c r="Z1035" s="45">
        <f t="shared" si="279"/>
        <v>0.26154445319266212</v>
      </c>
      <c r="AA1035" s="33">
        <f t="shared" si="280"/>
        <v>332.18761000000018</v>
      </c>
      <c r="AB1035" s="45">
        <f t="shared" si="281"/>
        <v>0.32750429853100671</v>
      </c>
      <c r="AC1035" s="33">
        <f>IFERROR($X1035/VLOOKUP(CONCATENATE("USD",C1035),[1]GEINDICE!AR$1:AS$65536,2,0),"")</f>
        <v>178.32278481012659</v>
      </c>
      <c r="AD1035" s="33">
        <f>IFERROR($AA1035/VLOOKUP(CONCATENATE("USD",C1035),[1]GEINDICE!AR$1:AS$65536,2,0),"")</f>
        <v>58.401478551336169</v>
      </c>
      <c r="AE1035" s="33">
        <f>IFERROR($X1035/VLOOKUP(CONCATENATE("EUR",C1035),[1]GEINDICE!AR$1:AS$65536,2,0),"")</f>
        <v>157.11209901020774</v>
      </c>
      <c r="AF1035" s="33">
        <f>IFERROR($AA1035/VLOOKUP(CONCATENATE("EUR",C1035),[1]GEINDICE!AR$1:AS$65536,2,0),"")</f>
        <v>51.454887777072159</v>
      </c>
      <c r="AG1035" s="48" t="str">
        <f>VLOOKUP(E1035,[1]Apresentação!AW$1:AX$65536,2,0)</f>
        <v xml:space="preserve">                    2 - LEATHER AUXILIARIES</v>
      </c>
      <c r="AH1035" s="48" t="str">
        <f t="shared" si="282"/>
        <v xml:space="preserve">         5204000036 - NOVALTAN JOB BR</v>
      </c>
      <c r="AI1035" s="49" t="str">
        <f t="shared" si="283"/>
        <v xml:space="preserve">     L00281 - ICL BENEFICIAMENTO DE COUROS LTDA.</v>
      </c>
      <c r="AJ1035" t="str">
        <f t="shared" si="284"/>
        <v xml:space="preserve">     90 - SALES</v>
      </c>
      <c r="AK1035" t="str">
        <f t="shared" si="285"/>
        <v/>
      </c>
      <c r="AL1035">
        <f t="shared" si="286"/>
        <v>4</v>
      </c>
      <c r="AM1035" t="str">
        <f t="shared" si="287"/>
        <v>2025 4</v>
      </c>
      <c r="AN1035" t="str">
        <f t="shared" si="288"/>
        <v xml:space="preserve">ICL </v>
      </c>
    </row>
    <row r="1036" spans="1:40" x14ac:dyDescent="0.35">
      <c r="A1036">
        <v>81896</v>
      </c>
      <c r="B1036" t="s">
        <v>274</v>
      </c>
      <c r="C1036" s="31">
        <v>45749</v>
      </c>
      <c r="D1036" t="s">
        <v>373</v>
      </c>
      <c r="E1036" t="s">
        <v>374</v>
      </c>
      <c r="F1036" t="s">
        <v>642</v>
      </c>
      <c r="G1036" t="s">
        <v>643</v>
      </c>
      <c r="H1036" t="s">
        <v>712</v>
      </c>
      <c r="I1036" t="s">
        <v>713</v>
      </c>
      <c r="J1036">
        <v>150</v>
      </c>
      <c r="K1036">
        <v>1905.15</v>
      </c>
      <c r="L1036">
        <v>993.19623999999999</v>
      </c>
      <c r="M1036">
        <v>383.7</v>
      </c>
      <c r="N1036">
        <v>12.701000000000001</v>
      </c>
      <c r="O1036" s="32">
        <f t="shared" si="272"/>
        <v>1521.45</v>
      </c>
      <c r="P1036" s="32">
        <f t="shared" si="273"/>
        <v>528.25376000000006</v>
      </c>
      <c r="Q1036">
        <v>725116</v>
      </c>
      <c r="R1036" t="s">
        <v>312</v>
      </c>
      <c r="S1036" t="s">
        <v>312</v>
      </c>
      <c r="T1036" t="str">
        <f t="shared" si="274"/>
        <v>VEN</v>
      </c>
      <c r="U1036" t="s">
        <v>437</v>
      </c>
      <c r="V1036" s="33">
        <f t="shared" si="275"/>
        <v>1905.15</v>
      </c>
      <c r="W1036">
        <f t="shared" si="276"/>
        <v>150</v>
      </c>
      <c r="X1036" s="33">
        <f t="shared" si="277"/>
        <v>1521.45</v>
      </c>
      <c r="Y1036" s="33">
        <f t="shared" si="278"/>
        <v>383.7</v>
      </c>
      <c r="Z1036" s="45">
        <f t="shared" si="279"/>
        <v>0.26152993727528018</v>
      </c>
      <c r="AA1036" s="33">
        <f t="shared" si="280"/>
        <v>498.25376000000006</v>
      </c>
      <c r="AB1036" s="45">
        <f t="shared" si="281"/>
        <v>0.32748612179171188</v>
      </c>
      <c r="AC1036" s="33">
        <f>IFERROR($X1036/VLOOKUP(CONCATENATE("USD",C1036),[1]GEINDICE!AR$1:AS$65536,2,0),"")</f>
        <v>267.28211794880804</v>
      </c>
      <c r="AD1036" s="33">
        <f>IFERROR($AA1036/VLOOKUP(CONCATENATE("USD",C1036),[1]GEINDICE!AR$1:AS$65536,2,0),"")</f>
        <v>87.531184231330045</v>
      </c>
      <c r="AE1036" s="33">
        <f>IFERROR($X1036/VLOOKUP(CONCATENATE("EUR",C1036),[1]GEINDICE!AR$1:AS$65536,2,0),"")</f>
        <v>245.93463080305187</v>
      </c>
      <c r="AF1036" s="33">
        <f>IFERROR($AA1036/VLOOKUP(CONCATENATE("EUR",C1036),[1]GEINDICE!AR$1:AS$65536,2,0),"")</f>
        <v>80.540178455967947</v>
      </c>
      <c r="AG1036" s="48" t="str">
        <f>VLOOKUP(E1036,[1]Apresentação!AW$1:AX$65536,2,0)</f>
        <v xml:space="preserve">                    2 - LEATHER AUXILIARIES</v>
      </c>
      <c r="AH1036" s="48" t="str">
        <f t="shared" si="282"/>
        <v xml:space="preserve">         5204000036 - NOVALTAN JOB BR</v>
      </c>
      <c r="AI1036" s="49" t="str">
        <f t="shared" si="283"/>
        <v xml:space="preserve">     L00281 - ICL BENEFICIAMENTO DE COUROS LTDA.</v>
      </c>
      <c r="AJ1036" t="str">
        <f t="shared" si="284"/>
        <v xml:space="preserve">     90 - SALES</v>
      </c>
      <c r="AK1036" t="str">
        <f t="shared" si="285"/>
        <v/>
      </c>
      <c r="AL1036">
        <f t="shared" si="286"/>
        <v>4</v>
      </c>
      <c r="AM1036" t="str">
        <f t="shared" si="287"/>
        <v>2025 4</v>
      </c>
      <c r="AN1036" t="str">
        <f t="shared" si="288"/>
        <v xml:space="preserve">ICL </v>
      </c>
    </row>
    <row r="1037" spans="1:40" x14ac:dyDescent="0.35">
      <c r="A1037">
        <v>81285</v>
      </c>
      <c r="B1037" t="s">
        <v>274</v>
      </c>
      <c r="C1037" s="31">
        <v>45702</v>
      </c>
      <c r="D1037" t="s">
        <v>373</v>
      </c>
      <c r="E1037" t="s">
        <v>374</v>
      </c>
      <c r="F1037" t="s">
        <v>642</v>
      </c>
      <c r="G1037" t="s">
        <v>643</v>
      </c>
      <c r="H1037" t="s">
        <v>712</v>
      </c>
      <c r="I1037" t="s">
        <v>713</v>
      </c>
      <c r="J1037">
        <v>150</v>
      </c>
      <c r="K1037">
        <v>1905.15</v>
      </c>
      <c r="L1037">
        <v>993.19623999999999</v>
      </c>
      <c r="M1037">
        <v>383.7</v>
      </c>
      <c r="N1037">
        <v>12.701000000000001</v>
      </c>
      <c r="O1037" s="32">
        <f t="shared" si="272"/>
        <v>1521.45</v>
      </c>
      <c r="P1037" s="32">
        <f t="shared" si="273"/>
        <v>528.25376000000006</v>
      </c>
      <c r="Q1037">
        <v>710203</v>
      </c>
      <c r="R1037" t="s">
        <v>312</v>
      </c>
      <c r="S1037" t="s">
        <v>312</v>
      </c>
      <c r="T1037" t="str">
        <f t="shared" si="274"/>
        <v>VEN</v>
      </c>
      <c r="U1037" t="s">
        <v>437</v>
      </c>
      <c r="V1037" s="33">
        <f t="shared" si="275"/>
        <v>1905.15</v>
      </c>
      <c r="W1037">
        <f t="shared" si="276"/>
        <v>150</v>
      </c>
      <c r="X1037" s="33">
        <f t="shared" si="277"/>
        <v>1521.45</v>
      </c>
      <c r="Y1037" s="33">
        <f t="shared" si="278"/>
        <v>383.7</v>
      </c>
      <c r="Z1037" s="45">
        <f t="shared" si="279"/>
        <v>0.26152993727528018</v>
      </c>
      <c r="AA1037" s="33">
        <f t="shared" si="280"/>
        <v>498.25376000000006</v>
      </c>
      <c r="AB1037" s="45">
        <f t="shared" si="281"/>
        <v>0.32748612179171188</v>
      </c>
      <c r="AC1037" s="33">
        <f>IFERROR($X1037/VLOOKUP(CONCATENATE("USD",C1037),[1]GEINDICE!AR$1:AS$65536,2,0),"")</f>
        <v>265.60236021158113</v>
      </c>
      <c r="AD1037" s="33">
        <f>IFERROR($AA1037/VLOOKUP(CONCATENATE("USD",C1037),[1]GEINDICE!AR$1:AS$65536,2,0),"")</f>
        <v>86.981086884415987</v>
      </c>
      <c r="AE1037" s="33">
        <f>IFERROR($X1037/VLOOKUP(CONCATENATE("EUR",C1037),[1]GEINDICE!AR$1:AS$65536,2,0),"")</f>
        <v>252.73675642452531</v>
      </c>
      <c r="AF1037" s="33">
        <f>IFERROR($AA1037/VLOOKUP(CONCATENATE("EUR",C1037),[1]GEINDICE!AR$1:AS$65536,2,0),"")</f>
        <v>82.76778019568431</v>
      </c>
      <c r="AG1037" s="48" t="str">
        <f>VLOOKUP(E1037,[1]Apresentação!AW$1:AX$65536,2,0)</f>
        <v xml:space="preserve">                    2 - LEATHER AUXILIARIES</v>
      </c>
      <c r="AH1037" s="48" t="str">
        <f t="shared" si="282"/>
        <v xml:space="preserve">         5204000036 - NOVALTAN JOB BR</v>
      </c>
      <c r="AI1037" s="49" t="str">
        <f t="shared" si="283"/>
        <v xml:space="preserve">     L00281 - ICL BENEFICIAMENTO DE COUROS LTDA.</v>
      </c>
      <c r="AJ1037" t="str">
        <f t="shared" si="284"/>
        <v xml:space="preserve">     90 - SALES</v>
      </c>
      <c r="AK1037" t="str">
        <f t="shared" si="285"/>
        <v/>
      </c>
      <c r="AL1037">
        <f t="shared" si="286"/>
        <v>2</v>
      </c>
      <c r="AM1037" t="str">
        <f t="shared" si="287"/>
        <v>2025 2</v>
      </c>
      <c r="AN1037" t="str">
        <f t="shared" si="288"/>
        <v xml:space="preserve">ICL </v>
      </c>
    </row>
    <row r="1038" spans="1:40" x14ac:dyDescent="0.35">
      <c r="A1038">
        <v>82038</v>
      </c>
      <c r="B1038" t="s">
        <v>274</v>
      </c>
      <c r="C1038" s="31">
        <v>45761</v>
      </c>
      <c r="D1038" t="s">
        <v>373</v>
      </c>
      <c r="E1038" t="s">
        <v>374</v>
      </c>
      <c r="F1038" t="s">
        <v>642</v>
      </c>
      <c r="G1038" t="s">
        <v>643</v>
      </c>
      <c r="H1038" t="s">
        <v>712</v>
      </c>
      <c r="I1038" t="s">
        <v>713</v>
      </c>
      <c r="J1038">
        <v>150</v>
      </c>
      <c r="K1038">
        <v>1905.15</v>
      </c>
      <c r="L1038">
        <v>993.19626000000005</v>
      </c>
      <c r="M1038">
        <v>383.7</v>
      </c>
      <c r="N1038">
        <v>12.701000000000001</v>
      </c>
      <c r="O1038" s="32">
        <f t="shared" si="272"/>
        <v>1521.45</v>
      </c>
      <c r="P1038" s="32">
        <f t="shared" si="273"/>
        <v>528.25373999999999</v>
      </c>
      <c r="Q1038">
        <v>729414</v>
      </c>
      <c r="R1038" t="s">
        <v>312</v>
      </c>
      <c r="S1038" t="s">
        <v>312</v>
      </c>
      <c r="T1038" t="str">
        <f t="shared" si="274"/>
        <v>VEN</v>
      </c>
      <c r="U1038" t="s">
        <v>313</v>
      </c>
      <c r="V1038" s="33">
        <f t="shared" si="275"/>
        <v>1905.15</v>
      </c>
      <c r="W1038">
        <f t="shared" si="276"/>
        <v>150</v>
      </c>
      <c r="X1038" s="33">
        <f t="shared" si="277"/>
        <v>1521.45</v>
      </c>
      <c r="Y1038" s="33">
        <f t="shared" si="278"/>
        <v>383.7</v>
      </c>
      <c r="Z1038" s="45">
        <f t="shared" si="279"/>
        <v>0.2615299267774191</v>
      </c>
      <c r="AA1038" s="33">
        <f t="shared" si="280"/>
        <v>498.25373999999999</v>
      </c>
      <c r="AB1038" s="45">
        <f t="shared" si="281"/>
        <v>0.32748610864635708</v>
      </c>
      <c r="AC1038" s="33">
        <f>IFERROR($X1038/VLOOKUP(CONCATENATE("USD",C1038),[1]GEINDICE!AR$1:AS$65536,2,0),"")</f>
        <v>260.41078305519898</v>
      </c>
      <c r="AD1038" s="33">
        <f>IFERROR($AA1038/VLOOKUP(CONCATENATE("USD",C1038),[1]GEINDICE!AR$1:AS$65536,2,0),"")</f>
        <v>85.280913992297812</v>
      </c>
      <c r="AE1038" s="33">
        <f>IFERROR($X1038/VLOOKUP(CONCATENATE("EUR",C1038),[1]GEINDICE!AR$1:AS$65536,2,0),"")</f>
        <v>229.2756069259633</v>
      </c>
      <c r="AF1038" s="33">
        <f>IFERROR($AA1038/VLOOKUP(CONCATENATE("EUR",C1038),[1]GEINDICE!AR$1:AS$65536,2,0),"")</f>
        <v>75.084576319715481</v>
      </c>
      <c r="AG1038" s="48" t="str">
        <f>VLOOKUP(E1038,[1]Apresentação!AW$1:AX$65536,2,0)</f>
        <v xml:space="preserve">                    2 - LEATHER AUXILIARIES</v>
      </c>
      <c r="AH1038" s="48" t="str">
        <f t="shared" si="282"/>
        <v xml:space="preserve">         5204000036 - NOVALTAN JOB BR</v>
      </c>
      <c r="AI1038" s="49" t="str">
        <f t="shared" si="283"/>
        <v xml:space="preserve">     L00281 - ICL BENEFICIAMENTO DE COUROS LTDA.</v>
      </c>
      <c r="AJ1038" t="str">
        <f t="shared" si="284"/>
        <v xml:space="preserve">     90 - SALES</v>
      </c>
      <c r="AK1038" t="str">
        <f t="shared" si="285"/>
        <v/>
      </c>
      <c r="AL1038">
        <f t="shared" si="286"/>
        <v>4</v>
      </c>
      <c r="AM1038" t="str">
        <f t="shared" si="287"/>
        <v>2025 4</v>
      </c>
      <c r="AN1038" t="str">
        <f t="shared" si="288"/>
        <v xml:space="preserve">ICL </v>
      </c>
    </row>
    <row r="1039" spans="1:40" x14ac:dyDescent="0.35">
      <c r="A1039">
        <v>81629</v>
      </c>
      <c r="B1039" t="s">
        <v>274</v>
      </c>
      <c r="C1039" s="31">
        <v>45729</v>
      </c>
      <c r="D1039" t="s">
        <v>373</v>
      </c>
      <c r="E1039" t="s">
        <v>374</v>
      </c>
      <c r="F1039" t="s">
        <v>642</v>
      </c>
      <c r="G1039" t="s">
        <v>643</v>
      </c>
      <c r="H1039" t="s">
        <v>712</v>
      </c>
      <c r="I1039" t="s">
        <v>713</v>
      </c>
      <c r="J1039">
        <v>150</v>
      </c>
      <c r="K1039">
        <v>1905.15</v>
      </c>
      <c r="L1039">
        <v>993.19623999999999</v>
      </c>
      <c r="M1039">
        <v>383.7</v>
      </c>
      <c r="N1039">
        <v>12.701000000000001</v>
      </c>
      <c r="O1039" s="32">
        <f t="shared" si="272"/>
        <v>1521.45</v>
      </c>
      <c r="P1039" s="32">
        <f t="shared" si="273"/>
        <v>528.25376000000006</v>
      </c>
      <c r="Q1039">
        <v>717413</v>
      </c>
      <c r="R1039" t="s">
        <v>312</v>
      </c>
      <c r="S1039" t="s">
        <v>312</v>
      </c>
      <c r="T1039" t="str">
        <f t="shared" si="274"/>
        <v>VEN</v>
      </c>
      <c r="U1039" t="s">
        <v>437</v>
      </c>
      <c r="V1039" s="33">
        <f t="shared" si="275"/>
        <v>1905.15</v>
      </c>
      <c r="W1039">
        <f t="shared" si="276"/>
        <v>150</v>
      </c>
      <c r="X1039" s="33">
        <f t="shared" si="277"/>
        <v>1521.45</v>
      </c>
      <c r="Y1039" s="33">
        <f t="shared" si="278"/>
        <v>383.7</v>
      </c>
      <c r="Z1039" s="45">
        <f t="shared" si="279"/>
        <v>0.26152993727528018</v>
      </c>
      <c r="AA1039" s="33">
        <f t="shared" si="280"/>
        <v>498.25376000000006</v>
      </c>
      <c r="AB1039" s="45">
        <f t="shared" si="281"/>
        <v>0.32748612179171188</v>
      </c>
      <c r="AC1039" s="33">
        <f>IFERROR($X1039/VLOOKUP(CONCATENATE("USD",C1039),[1]GEINDICE!AR$1:AS$65536,2,0),"")</f>
        <v>261.72782164421739</v>
      </c>
      <c r="AD1039" s="33">
        <f>IFERROR($AA1039/VLOOKUP(CONCATENATE("USD",C1039),[1]GEINDICE!AR$1:AS$65536,2,0),"")</f>
        <v>85.712229275257613</v>
      </c>
      <c r="AE1039" s="33">
        <f>IFERROR($X1039/VLOOKUP(CONCATENATE("EUR",C1039),[1]GEINDICE!AR$1:AS$65536,2,0),"")</f>
        <v>241.02560040555099</v>
      </c>
      <c r="AF1039" s="33">
        <f>IFERROR($AA1039/VLOOKUP(CONCATENATE("EUR",C1039),[1]GEINDICE!AR$1:AS$65536,2,0),"")</f>
        <v>78.932539129332753</v>
      </c>
      <c r="AG1039" s="48" t="str">
        <f>VLOOKUP(E1039,[1]Apresentação!AW$1:AX$65536,2,0)</f>
        <v xml:space="preserve">                    2 - LEATHER AUXILIARIES</v>
      </c>
      <c r="AH1039" s="48" t="str">
        <f t="shared" si="282"/>
        <v xml:space="preserve">         5204000036 - NOVALTAN JOB BR</v>
      </c>
      <c r="AI1039" s="49" t="str">
        <f t="shared" si="283"/>
        <v xml:space="preserve">     L00281 - ICL BENEFICIAMENTO DE COUROS LTDA.</v>
      </c>
      <c r="AJ1039" t="str">
        <f t="shared" si="284"/>
        <v xml:space="preserve">     90 - SALES</v>
      </c>
      <c r="AK1039" t="str">
        <f t="shared" si="285"/>
        <v/>
      </c>
      <c r="AL1039">
        <f t="shared" si="286"/>
        <v>3</v>
      </c>
      <c r="AM1039" t="str">
        <f t="shared" si="287"/>
        <v>2025 3</v>
      </c>
      <c r="AN1039" t="str">
        <f t="shared" si="288"/>
        <v xml:space="preserve">ICL </v>
      </c>
    </row>
    <row r="1040" spans="1:40" x14ac:dyDescent="0.35">
      <c r="A1040">
        <v>84118</v>
      </c>
      <c r="B1040" t="s">
        <v>274</v>
      </c>
      <c r="C1040" s="31">
        <v>45936</v>
      </c>
      <c r="D1040" t="s">
        <v>373</v>
      </c>
      <c r="E1040" t="s">
        <v>374</v>
      </c>
      <c r="F1040" t="s">
        <v>642</v>
      </c>
      <c r="G1040" t="s">
        <v>643</v>
      </c>
      <c r="H1040" t="s">
        <v>712</v>
      </c>
      <c r="I1040" t="s">
        <v>713</v>
      </c>
      <c r="J1040">
        <v>75</v>
      </c>
      <c r="K1040">
        <v>952.58</v>
      </c>
      <c r="L1040">
        <v>449.00373999999999</v>
      </c>
      <c r="M1040">
        <v>191.85</v>
      </c>
      <c r="N1040">
        <v>12.701000000000001</v>
      </c>
      <c r="O1040" s="32">
        <f t="shared" si="272"/>
        <v>760.73</v>
      </c>
      <c r="P1040" s="32">
        <f t="shared" si="273"/>
        <v>311.72626000000002</v>
      </c>
      <c r="Q1040">
        <v>763322</v>
      </c>
      <c r="R1040" t="s">
        <v>312</v>
      </c>
      <c r="S1040" t="s">
        <v>312</v>
      </c>
      <c r="T1040" t="str">
        <f t="shared" si="274"/>
        <v>VEN</v>
      </c>
      <c r="U1040" t="s">
        <v>313</v>
      </c>
      <c r="V1040" s="33">
        <f t="shared" si="275"/>
        <v>952.58</v>
      </c>
      <c r="W1040">
        <f t="shared" si="276"/>
        <v>75</v>
      </c>
      <c r="X1040" s="33">
        <f t="shared" si="277"/>
        <v>760.73</v>
      </c>
      <c r="Y1040" s="33">
        <f t="shared" si="278"/>
        <v>191.85</v>
      </c>
      <c r="Z1040" s="45">
        <f t="shared" si="279"/>
        <v>0.31149747002876399</v>
      </c>
      <c r="AA1040" s="33">
        <f t="shared" si="280"/>
        <v>296.72626000000002</v>
      </c>
      <c r="AB1040" s="45">
        <f t="shared" si="281"/>
        <v>0.39005463173530691</v>
      </c>
      <c r="AC1040" s="33">
        <f>IFERROR($X1040/VLOOKUP(CONCATENATE("USD",C1040),[1]GEINDICE!AR$1:AS$65536,2,0),"")</f>
        <v>142.92451057753729</v>
      </c>
      <c r="AD1040" s="33">
        <f>IFERROR($AA1040/VLOOKUP(CONCATENATE("USD",C1040),[1]GEINDICE!AR$1:AS$65536,2,0),"")</f>
        <v>55.748367339270281</v>
      </c>
      <c r="AE1040" s="33">
        <f>IFERROR($X1040/VLOOKUP(CONCATENATE("EUR",C1040),[1]GEINDICE!AR$1:AS$65536,2,0),"")</f>
        <v>122.07423335526421</v>
      </c>
      <c r="AF1040" s="33">
        <f>IFERROR($AA1040/VLOOKUP(CONCATENATE("EUR",C1040),[1]GEINDICE!AR$1:AS$65536,2,0),"")</f>
        <v>47.615620135757503</v>
      </c>
      <c r="AG1040" s="48" t="str">
        <f>VLOOKUP(E1040,[1]Apresentação!AW$1:AX$65536,2,0)</f>
        <v xml:space="preserve">                    2 - LEATHER AUXILIARIES</v>
      </c>
      <c r="AH1040" s="48" t="str">
        <f t="shared" si="282"/>
        <v xml:space="preserve">         5204000036 - NOVALTAN JOB BR</v>
      </c>
      <c r="AI1040" s="49" t="str">
        <f t="shared" si="283"/>
        <v xml:space="preserve">     L00281 - ICL BENEFICIAMENTO DE COUROS LTDA.</v>
      </c>
      <c r="AJ1040" t="str">
        <f t="shared" si="284"/>
        <v xml:space="preserve">     90 - SALES</v>
      </c>
      <c r="AK1040" t="str">
        <f t="shared" si="285"/>
        <v/>
      </c>
      <c r="AL1040">
        <f t="shared" si="286"/>
        <v>10</v>
      </c>
      <c r="AM1040" t="str">
        <f t="shared" si="287"/>
        <v>2025 10</v>
      </c>
      <c r="AN1040" t="str">
        <f t="shared" si="288"/>
        <v xml:space="preserve">ICL </v>
      </c>
    </row>
    <row r="1041" spans="1:40" x14ac:dyDescent="0.35">
      <c r="A1041">
        <v>84329</v>
      </c>
      <c r="B1041" t="s">
        <v>274</v>
      </c>
      <c r="C1041" s="31">
        <v>45953</v>
      </c>
      <c r="D1041" t="s">
        <v>373</v>
      </c>
      <c r="E1041" t="s">
        <v>374</v>
      </c>
      <c r="F1041" t="s">
        <v>642</v>
      </c>
      <c r="G1041" t="s">
        <v>643</v>
      </c>
      <c r="H1041" t="s">
        <v>712</v>
      </c>
      <c r="I1041" t="s">
        <v>713</v>
      </c>
      <c r="J1041">
        <v>150</v>
      </c>
      <c r="K1041">
        <v>1905.15</v>
      </c>
      <c r="L1041">
        <v>898.93984999999998</v>
      </c>
      <c r="M1041">
        <v>383.7</v>
      </c>
      <c r="N1041">
        <v>12.701000000000001</v>
      </c>
      <c r="O1041" s="32">
        <f t="shared" si="272"/>
        <v>1521.45</v>
      </c>
      <c r="P1041" s="32">
        <f t="shared" si="273"/>
        <v>622.51015000000007</v>
      </c>
      <c r="Q1041">
        <v>764998</v>
      </c>
      <c r="R1041" t="s">
        <v>312</v>
      </c>
      <c r="S1041" t="s">
        <v>312</v>
      </c>
      <c r="T1041" t="str">
        <f t="shared" si="274"/>
        <v>VEN</v>
      </c>
      <c r="U1041" t="s">
        <v>437</v>
      </c>
      <c r="V1041" s="33">
        <f t="shared" si="275"/>
        <v>1905.15</v>
      </c>
      <c r="W1041">
        <f t="shared" si="276"/>
        <v>150</v>
      </c>
      <c r="X1041" s="33">
        <f t="shared" si="277"/>
        <v>1521.45</v>
      </c>
      <c r="Y1041" s="33">
        <f t="shared" si="278"/>
        <v>383.7</v>
      </c>
      <c r="Z1041" s="45">
        <f t="shared" si="279"/>
        <v>0.31100446159095085</v>
      </c>
      <c r="AA1041" s="33">
        <f t="shared" si="280"/>
        <v>592.51015000000007</v>
      </c>
      <c r="AB1041" s="45">
        <f t="shared" si="281"/>
        <v>0.38943780604029055</v>
      </c>
      <c r="AC1041" s="33">
        <f>IFERROR($X1041/VLOOKUP(CONCATENATE("USD",C1041),[1]GEINDICE!AR$1:AS$65536,2,0),"")</f>
        <v>282.58729569093612</v>
      </c>
      <c r="AD1041" s="33">
        <f>IFERROR($AA1041/VLOOKUP(CONCATENATE("USD",C1041),[1]GEINDICE!AR$1:AS$65536,2,0),"")</f>
        <v>110.05017644873701</v>
      </c>
      <c r="AE1041" s="33">
        <f>IFERROR($X1041/VLOOKUP(CONCATENATE("EUR",C1041),[1]GEINDICE!AR$1:AS$65536,2,0),"")</f>
        <v>243.3385579937304</v>
      </c>
      <c r="AF1041" s="33">
        <f>IFERROR($AA1041/VLOOKUP(CONCATENATE("EUR",C1041),[1]GEINDICE!AR$1:AS$65536,2,0),"")</f>
        <v>94.765234150086371</v>
      </c>
      <c r="AG1041" s="48" t="str">
        <f>VLOOKUP(E1041,[1]Apresentação!AW$1:AX$65536,2,0)</f>
        <v xml:space="preserve">                    2 - LEATHER AUXILIARIES</v>
      </c>
      <c r="AH1041" s="48" t="str">
        <f t="shared" si="282"/>
        <v xml:space="preserve">         5204000036 - NOVALTAN JOB BR</v>
      </c>
      <c r="AI1041" s="49" t="str">
        <f t="shared" si="283"/>
        <v xml:space="preserve">     L00281 - ICL BENEFICIAMENTO DE COUROS LTDA.</v>
      </c>
      <c r="AJ1041" t="str">
        <f t="shared" si="284"/>
        <v xml:space="preserve">     90 - SALES</v>
      </c>
      <c r="AK1041" t="str">
        <f t="shared" si="285"/>
        <v/>
      </c>
      <c r="AL1041">
        <f t="shared" si="286"/>
        <v>10</v>
      </c>
      <c r="AM1041" t="str">
        <f t="shared" si="287"/>
        <v>2025 10</v>
      </c>
      <c r="AN1041" t="str">
        <f t="shared" si="288"/>
        <v xml:space="preserve">ICL </v>
      </c>
    </row>
    <row r="1042" spans="1:40" x14ac:dyDescent="0.35">
      <c r="A1042">
        <v>84635</v>
      </c>
      <c r="B1042" t="s">
        <v>274</v>
      </c>
      <c r="C1042" s="31">
        <v>45975</v>
      </c>
      <c r="D1042" t="s">
        <v>373</v>
      </c>
      <c r="E1042" t="s">
        <v>374</v>
      </c>
      <c r="F1042" t="s">
        <v>435</v>
      </c>
      <c r="G1042" t="s">
        <v>436</v>
      </c>
      <c r="H1042" t="s">
        <v>712</v>
      </c>
      <c r="I1042" t="s">
        <v>713</v>
      </c>
      <c r="J1042">
        <v>800</v>
      </c>
      <c r="K1042">
        <v>12719.06</v>
      </c>
      <c r="L1042">
        <v>4794.3395399999999</v>
      </c>
      <c r="M1042">
        <v>2561.63</v>
      </c>
      <c r="N1042">
        <v>15.898819999999999</v>
      </c>
      <c r="O1042" s="32">
        <f t="shared" si="272"/>
        <v>10157.43</v>
      </c>
      <c r="P1042" s="32">
        <f t="shared" si="273"/>
        <v>5363.0904600000003</v>
      </c>
      <c r="Q1042">
        <v>767246</v>
      </c>
      <c r="R1042" t="s">
        <v>312</v>
      </c>
      <c r="S1042" t="s">
        <v>312</v>
      </c>
      <c r="T1042" t="str">
        <f t="shared" si="274"/>
        <v>VEN</v>
      </c>
      <c r="U1042" t="s">
        <v>313</v>
      </c>
      <c r="V1042" s="33">
        <f t="shared" si="275"/>
        <v>12719.06</v>
      </c>
      <c r="W1042">
        <f t="shared" si="276"/>
        <v>800</v>
      </c>
      <c r="X1042" s="33">
        <f t="shared" si="277"/>
        <v>10157.43</v>
      </c>
      <c r="Y1042" s="33">
        <f t="shared" si="278"/>
        <v>2561.63</v>
      </c>
      <c r="Z1042" s="45">
        <f t="shared" si="279"/>
        <v>0.40907822276174499</v>
      </c>
      <c r="AA1042" s="33">
        <f t="shared" si="280"/>
        <v>5203.0904600000003</v>
      </c>
      <c r="AB1042" s="45">
        <f t="shared" si="281"/>
        <v>0.51224477648381528</v>
      </c>
      <c r="AC1042" s="33" t="str">
        <f>IFERROR($X1042/VLOOKUP(CONCATENATE("USD",C1042),[1]GEINDICE!AR$1:AS$65536,2,0),"")</f>
        <v/>
      </c>
      <c r="AD1042" s="33" t="str">
        <f>IFERROR($AA1042/VLOOKUP(CONCATENATE("USD",C1042),[1]GEINDICE!AR$1:AS$65536,2,0),"")</f>
        <v/>
      </c>
      <c r="AE1042" s="33" t="str">
        <f>IFERROR($X1042/VLOOKUP(CONCATENATE("EUR",C1042),[1]GEINDICE!AR$1:AS$65536,2,0),"")</f>
        <v/>
      </c>
      <c r="AF1042" s="33" t="str">
        <f>IFERROR($AA1042/VLOOKUP(CONCATENATE("EUR",C1042),[1]GEINDICE!AR$1:AS$65536,2,0),"")</f>
        <v/>
      </c>
      <c r="AG1042" s="48" t="str">
        <f>VLOOKUP(E1042,[1]Apresentação!AW$1:AX$65536,2,0)</f>
        <v xml:space="preserve">                    2 - LEATHER AUXILIARIES</v>
      </c>
      <c r="AH1042" s="48" t="str">
        <f t="shared" si="282"/>
        <v xml:space="preserve">         5204000036 - NOVALTAN JOB BR</v>
      </c>
      <c r="AI1042" s="49" t="str">
        <f t="shared" si="283"/>
        <v xml:space="preserve">     L00024 - FUGA S/A</v>
      </c>
      <c r="AJ1042" t="str">
        <f t="shared" si="284"/>
        <v xml:space="preserve">     90 - SALES</v>
      </c>
      <c r="AK1042" t="str">
        <f t="shared" si="285"/>
        <v/>
      </c>
      <c r="AL1042">
        <f t="shared" si="286"/>
        <v>11</v>
      </c>
      <c r="AM1042" t="str">
        <f t="shared" si="287"/>
        <v>2025 11</v>
      </c>
      <c r="AN1042" t="str">
        <f t="shared" si="288"/>
        <v xml:space="preserve">FUGA </v>
      </c>
    </row>
    <row r="1043" spans="1:40" x14ac:dyDescent="0.35">
      <c r="A1043">
        <v>82468</v>
      </c>
      <c r="B1043" t="s">
        <v>274</v>
      </c>
      <c r="C1043" s="31">
        <v>45797</v>
      </c>
      <c r="D1043" t="s">
        <v>373</v>
      </c>
      <c r="E1043" t="s">
        <v>374</v>
      </c>
      <c r="F1043" t="s">
        <v>642</v>
      </c>
      <c r="G1043" t="s">
        <v>643</v>
      </c>
      <c r="H1043" t="s">
        <v>712</v>
      </c>
      <c r="I1043" t="s">
        <v>713</v>
      </c>
      <c r="J1043">
        <v>150</v>
      </c>
      <c r="K1043">
        <v>1905.15</v>
      </c>
      <c r="L1043">
        <v>993.15476000000001</v>
      </c>
      <c r="M1043">
        <v>383.7</v>
      </c>
      <c r="N1043">
        <v>12.701000000000001</v>
      </c>
      <c r="O1043" s="32">
        <f t="shared" si="272"/>
        <v>1521.45</v>
      </c>
      <c r="P1043" s="32">
        <f t="shared" si="273"/>
        <v>528.29524000000004</v>
      </c>
      <c r="Q1043">
        <v>739076</v>
      </c>
      <c r="R1043" t="s">
        <v>312</v>
      </c>
      <c r="S1043" t="s">
        <v>312</v>
      </c>
      <c r="T1043" t="str">
        <f t="shared" si="274"/>
        <v>VEN</v>
      </c>
      <c r="U1043" t="s">
        <v>313</v>
      </c>
      <c r="V1043" s="33">
        <f t="shared" si="275"/>
        <v>1905.15</v>
      </c>
      <c r="W1043">
        <f t="shared" si="276"/>
        <v>150</v>
      </c>
      <c r="X1043" s="33">
        <f t="shared" si="277"/>
        <v>1521.45</v>
      </c>
      <c r="Y1043" s="33">
        <f t="shared" si="278"/>
        <v>383.7</v>
      </c>
      <c r="Z1043" s="45">
        <f t="shared" si="279"/>
        <v>0.26155170983912029</v>
      </c>
      <c r="AA1043" s="33">
        <f t="shared" si="280"/>
        <v>498.29524000000004</v>
      </c>
      <c r="AB1043" s="45">
        <f t="shared" si="281"/>
        <v>0.32751338525748463</v>
      </c>
      <c r="AC1043" s="33">
        <f>IFERROR($X1043/VLOOKUP(CONCATENATE("USD",C1043),[1]GEINDICE!AR$1:AS$65536,2,0),"")</f>
        <v>268.7124690921936</v>
      </c>
      <c r="AD1043" s="33">
        <f>IFERROR($AA1043/VLOOKUP(CONCATENATE("USD",C1043),[1]GEINDICE!AR$1:AS$65536,2,0),"")</f>
        <v>88.006930413281538</v>
      </c>
      <c r="AE1043" s="33">
        <f>IFERROR($X1043/VLOOKUP(CONCATENATE("EUR",C1043),[1]GEINDICE!AR$1:AS$65536,2,0),"")</f>
        <v>238.77118644067798</v>
      </c>
      <c r="AF1043" s="33">
        <f>IFERROR($AA1043/VLOOKUP(CONCATENATE("EUR",C1043),[1]GEINDICE!AR$1:AS$65536,2,0),"")</f>
        <v>78.200759573132459</v>
      </c>
      <c r="AG1043" s="48" t="str">
        <f>VLOOKUP(E1043,[1]Apresentação!AW$1:AX$65536,2,0)</f>
        <v xml:space="preserve">                    2 - LEATHER AUXILIARIES</v>
      </c>
      <c r="AH1043" s="48" t="str">
        <f t="shared" si="282"/>
        <v xml:space="preserve">         5204000036 - NOVALTAN JOB BR</v>
      </c>
      <c r="AI1043" s="49" t="str">
        <f t="shared" si="283"/>
        <v xml:space="preserve">     L00281 - ICL BENEFICIAMENTO DE COUROS LTDA.</v>
      </c>
      <c r="AJ1043" t="str">
        <f t="shared" si="284"/>
        <v xml:space="preserve">     90 - SALES</v>
      </c>
      <c r="AK1043" t="str">
        <f t="shared" si="285"/>
        <v/>
      </c>
      <c r="AL1043">
        <f t="shared" si="286"/>
        <v>5</v>
      </c>
      <c r="AM1043" t="str">
        <f t="shared" si="287"/>
        <v>2025 5</v>
      </c>
      <c r="AN1043" t="str">
        <f t="shared" si="288"/>
        <v xml:space="preserve">ICL </v>
      </c>
    </row>
    <row r="1044" spans="1:40" x14ac:dyDescent="0.35">
      <c r="A1044">
        <v>82641</v>
      </c>
      <c r="B1044" t="s">
        <v>274</v>
      </c>
      <c r="C1044" s="31">
        <v>45811</v>
      </c>
      <c r="D1044" t="s">
        <v>373</v>
      </c>
      <c r="E1044" t="s">
        <v>374</v>
      </c>
      <c r="F1044" t="s">
        <v>642</v>
      </c>
      <c r="G1044" t="s">
        <v>643</v>
      </c>
      <c r="H1044" t="s">
        <v>712</v>
      </c>
      <c r="I1044" t="s">
        <v>713</v>
      </c>
      <c r="J1044">
        <v>125</v>
      </c>
      <c r="K1044">
        <v>1587.63</v>
      </c>
      <c r="L1044">
        <v>827.62896999999998</v>
      </c>
      <c r="M1044">
        <v>319.75</v>
      </c>
      <c r="N1044">
        <v>12.701000000000001</v>
      </c>
      <c r="O1044" s="32">
        <f t="shared" si="272"/>
        <v>1267.8800000000001</v>
      </c>
      <c r="P1044" s="32">
        <f t="shared" si="273"/>
        <v>440.25103000000013</v>
      </c>
      <c r="Q1044">
        <v>740317</v>
      </c>
      <c r="R1044" t="s">
        <v>312</v>
      </c>
      <c r="S1044" t="s">
        <v>312</v>
      </c>
      <c r="T1044" t="str">
        <f t="shared" si="274"/>
        <v>VEN</v>
      </c>
      <c r="U1044" t="s">
        <v>313</v>
      </c>
      <c r="V1044" s="33">
        <f t="shared" si="275"/>
        <v>1587.63</v>
      </c>
      <c r="W1044">
        <f t="shared" si="276"/>
        <v>125</v>
      </c>
      <c r="X1044" s="33">
        <f t="shared" si="277"/>
        <v>1267.8800000000001</v>
      </c>
      <c r="Y1044" s="33">
        <f t="shared" si="278"/>
        <v>319.75</v>
      </c>
      <c r="Z1044" s="45">
        <f t="shared" si="279"/>
        <v>0.26155403337049571</v>
      </c>
      <c r="AA1044" s="33">
        <f t="shared" si="280"/>
        <v>415.25103000000013</v>
      </c>
      <c r="AB1044" s="45">
        <f t="shared" si="281"/>
        <v>0.32751603464050233</v>
      </c>
      <c r="AC1044" s="33">
        <f>IFERROR($X1044/VLOOKUP(CONCATENATE("USD",C1044),[1]GEINDICE!AR$1:AS$65536,2,0),"")</f>
        <v>223.63565809433098</v>
      </c>
      <c r="AD1044" s="33">
        <f>IFERROR($AA1044/VLOOKUP(CONCATENATE("USD",C1044),[1]GEINDICE!AR$1:AS$65536,2,0),"")</f>
        <v>73.244263943274433</v>
      </c>
      <c r="AE1044" s="33">
        <f>IFERROR($X1044/VLOOKUP(CONCATENATE("EUR",C1044),[1]GEINDICE!AR$1:AS$65536,2,0),"")</f>
        <v>196.63761282918207</v>
      </c>
      <c r="AF1044" s="33">
        <f>IFERROR($AA1044/VLOOKUP(CONCATENATE("EUR",C1044),[1]GEINDICE!AR$1:AS$65536,2,0),"")</f>
        <v>64.40197121498808</v>
      </c>
      <c r="AG1044" s="48" t="str">
        <f>VLOOKUP(E1044,[1]Apresentação!AW$1:AX$65536,2,0)</f>
        <v xml:space="preserve">                    2 - LEATHER AUXILIARIES</v>
      </c>
      <c r="AH1044" s="48" t="str">
        <f t="shared" si="282"/>
        <v xml:space="preserve">         5204000036 - NOVALTAN JOB BR</v>
      </c>
      <c r="AI1044" s="49" t="str">
        <f t="shared" si="283"/>
        <v xml:space="preserve">     L00281 - ICL BENEFICIAMENTO DE COUROS LTDA.</v>
      </c>
      <c r="AJ1044" t="str">
        <f t="shared" si="284"/>
        <v xml:space="preserve">     90 - SALES</v>
      </c>
      <c r="AK1044" t="str">
        <f t="shared" si="285"/>
        <v/>
      </c>
      <c r="AL1044">
        <f t="shared" si="286"/>
        <v>6</v>
      </c>
      <c r="AM1044" t="str">
        <f t="shared" si="287"/>
        <v>2025 6</v>
      </c>
      <c r="AN1044" t="str">
        <f t="shared" si="288"/>
        <v xml:space="preserve">ICL </v>
      </c>
    </row>
    <row r="1045" spans="1:40" x14ac:dyDescent="0.35">
      <c r="A1045">
        <v>84594</v>
      </c>
      <c r="B1045" t="s">
        <v>274</v>
      </c>
      <c r="C1045" s="31">
        <v>45972</v>
      </c>
      <c r="D1045" t="s">
        <v>373</v>
      </c>
      <c r="E1045" t="s">
        <v>374</v>
      </c>
      <c r="F1045" t="s">
        <v>642</v>
      </c>
      <c r="G1045" t="s">
        <v>643</v>
      </c>
      <c r="H1045" t="s">
        <v>712</v>
      </c>
      <c r="I1045" t="s">
        <v>713</v>
      </c>
      <c r="J1045">
        <v>100</v>
      </c>
      <c r="K1045">
        <v>1270.1000000000001</v>
      </c>
      <c r="L1045">
        <v>599.29244000000006</v>
      </c>
      <c r="M1045">
        <v>255.8</v>
      </c>
      <c r="N1045">
        <v>12.701000000000001</v>
      </c>
      <c r="O1045" s="32">
        <f t="shared" si="272"/>
        <v>1014.3000000000002</v>
      </c>
      <c r="P1045" s="32">
        <f t="shared" si="273"/>
        <v>415.00756000000013</v>
      </c>
      <c r="Q1045">
        <v>766829</v>
      </c>
      <c r="R1045" t="s">
        <v>312</v>
      </c>
      <c r="S1045" t="s">
        <v>312</v>
      </c>
      <c r="T1045" t="str">
        <f t="shared" si="274"/>
        <v>VEN</v>
      </c>
      <c r="U1045" t="s">
        <v>313</v>
      </c>
      <c r="V1045" s="33">
        <f t="shared" si="275"/>
        <v>1270.1000000000001</v>
      </c>
      <c r="W1045">
        <f t="shared" si="276"/>
        <v>100</v>
      </c>
      <c r="X1045" s="33">
        <f t="shared" si="277"/>
        <v>1014.3000000000002</v>
      </c>
      <c r="Y1045" s="33">
        <f t="shared" si="278"/>
        <v>255.8</v>
      </c>
      <c r="Z1045" s="45">
        <f t="shared" si="279"/>
        <v>0.311005086213684</v>
      </c>
      <c r="AA1045" s="33">
        <f t="shared" si="280"/>
        <v>395.00756000000013</v>
      </c>
      <c r="AB1045" s="45">
        <f t="shared" si="281"/>
        <v>0.38943858818889882</v>
      </c>
      <c r="AC1045" s="33" t="str">
        <f>IFERROR($X1045/VLOOKUP(CONCATENATE("USD",C1045),[1]GEINDICE!AR$1:AS$65536,2,0),"")</f>
        <v/>
      </c>
      <c r="AD1045" s="33" t="str">
        <f>IFERROR($AA1045/VLOOKUP(CONCATENATE("USD",C1045),[1]GEINDICE!AR$1:AS$65536,2,0),"")</f>
        <v/>
      </c>
      <c r="AE1045" s="33" t="str">
        <f>IFERROR($X1045/VLOOKUP(CONCATENATE("EUR",C1045),[1]GEINDICE!AR$1:AS$65536,2,0),"")</f>
        <v/>
      </c>
      <c r="AF1045" s="33" t="str">
        <f>IFERROR($AA1045/VLOOKUP(CONCATENATE("EUR",C1045),[1]GEINDICE!AR$1:AS$65536,2,0),"")</f>
        <v/>
      </c>
      <c r="AG1045" s="48" t="str">
        <f>VLOOKUP(E1045,[1]Apresentação!AW$1:AX$65536,2,0)</f>
        <v xml:space="preserve">                    2 - LEATHER AUXILIARIES</v>
      </c>
      <c r="AH1045" s="48" t="str">
        <f t="shared" si="282"/>
        <v xml:space="preserve">         5204000036 - NOVALTAN JOB BR</v>
      </c>
      <c r="AI1045" s="49" t="str">
        <f t="shared" si="283"/>
        <v xml:space="preserve">     L00281 - ICL BENEFICIAMENTO DE COUROS LTDA.</v>
      </c>
      <c r="AJ1045" t="str">
        <f t="shared" si="284"/>
        <v xml:space="preserve">     90 - SALES</v>
      </c>
      <c r="AK1045" t="str">
        <f t="shared" si="285"/>
        <v/>
      </c>
      <c r="AL1045">
        <f t="shared" si="286"/>
        <v>11</v>
      </c>
      <c r="AM1045" t="str">
        <f t="shared" si="287"/>
        <v>2025 11</v>
      </c>
      <c r="AN1045" t="str">
        <f t="shared" si="288"/>
        <v xml:space="preserve">ICL </v>
      </c>
    </row>
    <row r="1046" spans="1:40" x14ac:dyDescent="0.35">
      <c r="A1046">
        <v>83224</v>
      </c>
      <c r="B1046" t="s">
        <v>274</v>
      </c>
      <c r="C1046" s="31">
        <v>45861</v>
      </c>
      <c r="D1046" t="s">
        <v>373</v>
      </c>
      <c r="E1046" t="s">
        <v>374</v>
      </c>
      <c r="F1046" t="s">
        <v>642</v>
      </c>
      <c r="G1046" t="s">
        <v>643</v>
      </c>
      <c r="H1046" t="s">
        <v>712</v>
      </c>
      <c r="I1046" t="s">
        <v>713</v>
      </c>
      <c r="J1046">
        <v>150</v>
      </c>
      <c r="K1046">
        <v>1905.15</v>
      </c>
      <c r="L1046">
        <v>986.43948999999998</v>
      </c>
      <c r="M1046">
        <v>383.7</v>
      </c>
      <c r="N1046">
        <v>12.701000000000001</v>
      </c>
      <c r="O1046" s="32">
        <f t="shared" si="272"/>
        <v>1521.45</v>
      </c>
      <c r="P1046" s="32">
        <f t="shared" si="273"/>
        <v>535.01051000000007</v>
      </c>
      <c r="Q1046">
        <v>744607</v>
      </c>
      <c r="R1046" t="s">
        <v>312</v>
      </c>
      <c r="S1046" t="s">
        <v>312</v>
      </c>
      <c r="T1046" t="str">
        <f t="shared" si="274"/>
        <v>VEN</v>
      </c>
      <c r="U1046" t="s">
        <v>437</v>
      </c>
      <c r="V1046" s="33">
        <f t="shared" si="275"/>
        <v>1905.15</v>
      </c>
      <c r="W1046">
        <f t="shared" si="276"/>
        <v>150</v>
      </c>
      <c r="X1046" s="33">
        <f t="shared" si="277"/>
        <v>1521.45</v>
      </c>
      <c r="Y1046" s="33">
        <f t="shared" si="278"/>
        <v>383.7</v>
      </c>
      <c r="Z1046" s="45">
        <f t="shared" si="279"/>
        <v>0.26507650841141117</v>
      </c>
      <c r="AA1046" s="33">
        <f t="shared" si="280"/>
        <v>505.01051000000007</v>
      </c>
      <c r="AB1046" s="45">
        <f t="shared" si="281"/>
        <v>0.33192711558053178</v>
      </c>
      <c r="AC1046" s="33">
        <f>IFERROR($X1046/VLOOKUP(CONCATENATE("USD",C1046),[1]GEINDICE!AR$1:AS$65536,2,0),"")</f>
        <v>273.95250013504511</v>
      </c>
      <c r="AD1046" s="33">
        <f>IFERROR($AA1046/VLOOKUP(CONCATENATE("USD",C1046),[1]GEINDICE!AR$1:AS$65536,2,0),"")</f>
        <v>90.932263175900758</v>
      </c>
      <c r="AE1046" s="33">
        <f>IFERROR($X1046/VLOOKUP(CONCATENATE("EUR",C1046),[1]GEINDICE!AR$1:AS$65536,2,0),"")</f>
        <v>233.21172918039824</v>
      </c>
      <c r="AF1046" s="33">
        <f>IFERROR($AA1046/VLOOKUP(CONCATENATE("EUR",C1046),[1]GEINDICE!AR$1:AS$65536,2,0),"")</f>
        <v>77.409296586397716</v>
      </c>
      <c r="AG1046" s="48" t="str">
        <f>VLOOKUP(E1046,[1]Apresentação!AW$1:AX$65536,2,0)</f>
        <v xml:space="preserve">                    2 - LEATHER AUXILIARIES</v>
      </c>
      <c r="AH1046" s="48" t="str">
        <f t="shared" si="282"/>
        <v xml:space="preserve">         5204000036 - NOVALTAN JOB BR</v>
      </c>
      <c r="AI1046" s="49" t="str">
        <f t="shared" si="283"/>
        <v xml:space="preserve">     L00281 - ICL BENEFICIAMENTO DE COUROS LTDA.</v>
      </c>
      <c r="AJ1046" t="str">
        <f t="shared" si="284"/>
        <v xml:space="preserve">     90 - SALES</v>
      </c>
      <c r="AK1046" t="str">
        <f t="shared" si="285"/>
        <v/>
      </c>
      <c r="AL1046">
        <f t="shared" si="286"/>
        <v>7</v>
      </c>
      <c r="AM1046" t="str">
        <f t="shared" si="287"/>
        <v>2025 7</v>
      </c>
      <c r="AN1046" t="str">
        <f t="shared" si="288"/>
        <v xml:space="preserve">ICL </v>
      </c>
    </row>
    <row r="1047" spans="1:40" x14ac:dyDescent="0.35">
      <c r="A1047">
        <v>83848</v>
      </c>
      <c r="B1047" t="s">
        <v>274</v>
      </c>
      <c r="C1047" s="31">
        <v>45912</v>
      </c>
      <c r="D1047" t="s">
        <v>373</v>
      </c>
      <c r="E1047" t="s">
        <v>374</v>
      </c>
      <c r="F1047" t="s">
        <v>642</v>
      </c>
      <c r="G1047" t="s">
        <v>643</v>
      </c>
      <c r="H1047" t="s">
        <v>712</v>
      </c>
      <c r="I1047" t="s">
        <v>713</v>
      </c>
      <c r="J1047">
        <v>150</v>
      </c>
      <c r="K1047">
        <v>1905.15</v>
      </c>
      <c r="L1047">
        <v>1041.0040300000001</v>
      </c>
      <c r="M1047">
        <v>383.7</v>
      </c>
      <c r="N1047">
        <v>12.701000000000001</v>
      </c>
      <c r="O1047" s="32">
        <f t="shared" si="272"/>
        <v>1521.45</v>
      </c>
      <c r="P1047" s="32">
        <f t="shared" si="273"/>
        <v>480.44596999999999</v>
      </c>
      <c r="Q1047">
        <v>761265</v>
      </c>
      <c r="R1047" t="s">
        <v>312</v>
      </c>
      <c r="S1047" t="s">
        <v>312</v>
      </c>
      <c r="T1047" t="str">
        <f t="shared" si="274"/>
        <v>VEN</v>
      </c>
      <c r="U1047" t="s">
        <v>437</v>
      </c>
      <c r="V1047" s="33">
        <f t="shared" si="275"/>
        <v>1905.15</v>
      </c>
      <c r="W1047">
        <f t="shared" si="276"/>
        <v>150</v>
      </c>
      <c r="X1047" s="33">
        <f t="shared" si="277"/>
        <v>1521.45</v>
      </c>
      <c r="Y1047" s="33">
        <f t="shared" si="278"/>
        <v>383.7</v>
      </c>
      <c r="Z1047" s="45">
        <f t="shared" si="279"/>
        <v>0.23643596042306378</v>
      </c>
      <c r="AA1047" s="33">
        <f t="shared" si="280"/>
        <v>450.44596999999999</v>
      </c>
      <c r="AB1047" s="45">
        <f t="shared" si="281"/>
        <v>0.29606360379900754</v>
      </c>
      <c r="AC1047" s="33">
        <f>IFERROR($X1047/VLOOKUP(CONCATENATE("USD",C1047),[1]GEINDICE!AR$1:AS$65536,2,0),"")</f>
        <v>283.44542355198689</v>
      </c>
      <c r="AD1047" s="33">
        <f>IFERROR($AA1047/VLOOKUP(CONCATENATE("USD",C1047),[1]GEINDICE!AR$1:AS$65536,2,0),"")</f>
        <v>83.917873577137314</v>
      </c>
      <c r="AE1047" s="33">
        <f>IFERROR($X1047/VLOOKUP(CONCATENATE("EUR",C1047),[1]GEINDICE!AR$1:AS$65536,2,0),"")</f>
        <v>241.94933447831687</v>
      </c>
      <c r="AF1047" s="33">
        <f>IFERROR($AA1047/VLOOKUP(CONCATENATE("EUR",C1047),[1]GEINDICE!AR$1:AS$65536,2,0),"")</f>
        <v>71.632391902421958</v>
      </c>
      <c r="AG1047" s="48" t="str">
        <f>VLOOKUP(E1047,[1]Apresentação!AW$1:AX$65536,2,0)</f>
        <v xml:space="preserve">                    2 - LEATHER AUXILIARIES</v>
      </c>
      <c r="AH1047" s="48" t="str">
        <f t="shared" si="282"/>
        <v xml:space="preserve">         5204000036 - NOVALTAN JOB BR</v>
      </c>
      <c r="AI1047" s="49" t="str">
        <f t="shared" si="283"/>
        <v xml:space="preserve">     L00281 - ICL BENEFICIAMENTO DE COUROS LTDA.</v>
      </c>
      <c r="AJ1047" t="str">
        <f t="shared" si="284"/>
        <v xml:space="preserve">     90 - SALES</v>
      </c>
      <c r="AK1047" t="str">
        <f t="shared" si="285"/>
        <v/>
      </c>
      <c r="AL1047">
        <f t="shared" si="286"/>
        <v>9</v>
      </c>
      <c r="AM1047" t="str">
        <f t="shared" si="287"/>
        <v>2025 9</v>
      </c>
      <c r="AN1047" t="str">
        <f t="shared" si="288"/>
        <v xml:space="preserve">ICL </v>
      </c>
    </row>
    <row r="1048" spans="1:40" x14ac:dyDescent="0.35">
      <c r="A1048">
        <v>82736</v>
      </c>
      <c r="B1048" t="s">
        <v>274</v>
      </c>
      <c r="C1048" s="31">
        <v>45819</v>
      </c>
      <c r="D1048" t="s">
        <v>373</v>
      </c>
      <c r="E1048" t="s">
        <v>374</v>
      </c>
      <c r="F1048" t="s">
        <v>642</v>
      </c>
      <c r="G1048" t="s">
        <v>643</v>
      </c>
      <c r="H1048" t="s">
        <v>712</v>
      </c>
      <c r="I1048" t="s">
        <v>713</v>
      </c>
      <c r="J1048">
        <v>125</v>
      </c>
      <c r="K1048">
        <v>1587.63</v>
      </c>
      <c r="L1048">
        <v>827.62896999999998</v>
      </c>
      <c r="M1048">
        <v>319.75</v>
      </c>
      <c r="N1048">
        <v>12.701000000000001</v>
      </c>
      <c r="O1048" s="32">
        <f t="shared" si="272"/>
        <v>1267.8800000000001</v>
      </c>
      <c r="P1048" s="32">
        <f t="shared" si="273"/>
        <v>440.25103000000013</v>
      </c>
      <c r="Q1048">
        <v>741111</v>
      </c>
      <c r="R1048" t="s">
        <v>312</v>
      </c>
      <c r="S1048" t="s">
        <v>312</v>
      </c>
      <c r="T1048" t="str">
        <f t="shared" si="274"/>
        <v>VEN</v>
      </c>
      <c r="U1048" t="s">
        <v>437</v>
      </c>
      <c r="V1048" s="33">
        <f t="shared" si="275"/>
        <v>1587.63</v>
      </c>
      <c r="W1048">
        <f t="shared" si="276"/>
        <v>125</v>
      </c>
      <c r="X1048" s="33">
        <f t="shared" si="277"/>
        <v>1267.8800000000001</v>
      </c>
      <c r="Y1048" s="33">
        <f t="shared" si="278"/>
        <v>319.75</v>
      </c>
      <c r="Z1048" s="45">
        <f t="shared" si="279"/>
        <v>0.26155403337049571</v>
      </c>
      <c r="AA1048" s="33">
        <f t="shared" si="280"/>
        <v>415.25103000000013</v>
      </c>
      <c r="AB1048" s="45">
        <f t="shared" si="281"/>
        <v>0.32751603464050233</v>
      </c>
      <c r="AC1048" s="33">
        <f>IFERROR($X1048/VLOOKUP(CONCATENATE("USD",C1048),[1]GEINDICE!AR$1:AS$65536,2,0),"")</f>
        <v>228.90052356020942</v>
      </c>
      <c r="AD1048" s="33">
        <f>IFERROR($AA1048/VLOOKUP(CONCATENATE("USD",C1048),[1]GEINDICE!AR$1:AS$65536,2,0),"")</f>
        <v>74.968591803574668</v>
      </c>
      <c r="AE1048" s="33">
        <f>IFERROR($X1048/VLOOKUP(CONCATENATE("EUR",C1048),[1]GEINDICE!AR$1:AS$65536,2,0),"")</f>
        <v>199.21751017393902</v>
      </c>
      <c r="AF1048" s="33">
        <f>IFERROR($AA1048/VLOOKUP(CONCATENATE("EUR",C1048),[1]GEINDICE!AR$1:AS$65536,2,0),"")</f>
        <v>65.246928963122443</v>
      </c>
      <c r="AG1048" s="48" t="str">
        <f>VLOOKUP(E1048,[1]Apresentação!AW$1:AX$65536,2,0)</f>
        <v xml:space="preserve">                    2 - LEATHER AUXILIARIES</v>
      </c>
      <c r="AH1048" s="48" t="str">
        <f t="shared" si="282"/>
        <v xml:space="preserve">         5204000036 - NOVALTAN JOB BR</v>
      </c>
      <c r="AI1048" s="49" t="str">
        <f t="shared" si="283"/>
        <v xml:space="preserve">     L00281 - ICL BENEFICIAMENTO DE COUROS LTDA.</v>
      </c>
      <c r="AJ1048" t="str">
        <f t="shared" si="284"/>
        <v xml:space="preserve">     90 - SALES</v>
      </c>
      <c r="AK1048" t="str">
        <f t="shared" si="285"/>
        <v/>
      </c>
      <c r="AL1048">
        <f t="shared" si="286"/>
        <v>6</v>
      </c>
      <c r="AM1048" t="str">
        <f t="shared" si="287"/>
        <v>2025 6</v>
      </c>
      <c r="AN1048" t="str">
        <f t="shared" si="288"/>
        <v xml:space="preserve">ICL </v>
      </c>
    </row>
    <row r="1049" spans="1:40" x14ac:dyDescent="0.35">
      <c r="A1049">
        <v>84018</v>
      </c>
      <c r="B1049" t="s">
        <v>274</v>
      </c>
      <c r="C1049" s="31">
        <v>45929</v>
      </c>
      <c r="D1049" t="s">
        <v>373</v>
      </c>
      <c r="E1049" t="s">
        <v>374</v>
      </c>
      <c r="F1049" t="s">
        <v>642</v>
      </c>
      <c r="G1049" t="s">
        <v>643</v>
      </c>
      <c r="H1049" t="s">
        <v>712</v>
      </c>
      <c r="I1049" t="s">
        <v>713</v>
      </c>
      <c r="J1049">
        <v>100</v>
      </c>
      <c r="K1049">
        <v>1270.1000000000001</v>
      </c>
      <c r="L1049">
        <v>694.00269000000003</v>
      </c>
      <c r="M1049">
        <v>255.8</v>
      </c>
      <c r="N1049">
        <v>12.701000000000001</v>
      </c>
      <c r="O1049" s="32">
        <f t="shared" si="272"/>
        <v>1014.3000000000002</v>
      </c>
      <c r="P1049" s="32">
        <f t="shared" si="273"/>
        <v>320.29731000000015</v>
      </c>
      <c r="Q1049">
        <v>762607</v>
      </c>
      <c r="R1049" t="s">
        <v>312</v>
      </c>
      <c r="S1049" t="s">
        <v>312</v>
      </c>
      <c r="T1049" t="str">
        <f t="shared" si="274"/>
        <v>VEN</v>
      </c>
      <c r="U1049" t="s">
        <v>313</v>
      </c>
      <c r="V1049" s="33">
        <f t="shared" si="275"/>
        <v>1270.1000000000001</v>
      </c>
      <c r="W1049">
        <f t="shared" si="276"/>
        <v>100</v>
      </c>
      <c r="X1049" s="33">
        <f t="shared" si="277"/>
        <v>1014.3000000000002</v>
      </c>
      <c r="Y1049" s="33">
        <f t="shared" si="278"/>
        <v>255.8</v>
      </c>
      <c r="Z1049" s="45">
        <f t="shared" si="279"/>
        <v>0.23643595779859863</v>
      </c>
      <c r="AA1049" s="33">
        <f t="shared" si="280"/>
        <v>300.29731000000015</v>
      </c>
      <c r="AB1049" s="45">
        <f t="shared" si="281"/>
        <v>0.29606360051266895</v>
      </c>
      <c r="AC1049" s="33">
        <f>IFERROR($X1049/VLOOKUP(CONCATENATE("USD",C1049),[1]GEINDICE!AR$1:AS$65536,2,0),"")</f>
        <v>190.5540213041763</v>
      </c>
      <c r="AD1049" s="33">
        <f>IFERROR($AA1049/VLOOKUP(CONCATENATE("USD",C1049),[1]GEINDICE!AR$1:AS$65536,2,0),"")</f>
        <v>56.416109639482258</v>
      </c>
      <c r="AE1049" s="33">
        <f>IFERROR($X1049/VLOOKUP(CONCATENATE("EUR",C1049),[1]GEINDICE!AR$1:AS$65536,2,0),"")</f>
        <v>162.44914955635994</v>
      </c>
      <c r="AF1049" s="33">
        <f>IFERROR($AA1049/VLOOKUP(CONCATENATE("EUR",C1049),[1]GEINDICE!AR$1:AS$65536,2,0),"")</f>
        <v>48.095280117876953</v>
      </c>
      <c r="AG1049" s="48" t="str">
        <f>VLOOKUP(E1049,[1]Apresentação!AW$1:AX$65536,2,0)</f>
        <v xml:space="preserve">                    2 - LEATHER AUXILIARIES</v>
      </c>
      <c r="AH1049" s="48" t="str">
        <f t="shared" si="282"/>
        <v xml:space="preserve">         5204000036 - NOVALTAN JOB BR</v>
      </c>
      <c r="AI1049" s="49" t="str">
        <f t="shared" si="283"/>
        <v xml:space="preserve">     L00281 - ICL BENEFICIAMENTO DE COUROS LTDA.</v>
      </c>
      <c r="AJ1049" t="str">
        <f t="shared" si="284"/>
        <v xml:space="preserve">     90 - SALES</v>
      </c>
      <c r="AK1049" t="str">
        <f t="shared" si="285"/>
        <v/>
      </c>
      <c r="AL1049">
        <f t="shared" si="286"/>
        <v>9</v>
      </c>
      <c r="AM1049" t="str">
        <f t="shared" si="287"/>
        <v>2025 9</v>
      </c>
      <c r="AN1049" t="str">
        <f t="shared" si="288"/>
        <v xml:space="preserve">ICL </v>
      </c>
    </row>
    <row r="1050" spans="1:40" x14ac:dyDescent="0.35">
      <c r="A1050">
        <v>83765</v>
      </c>
      <c r="B1050" t="s">
        <v>274</v>
      </c>
      <c r="C1050" s="31">
        <v>45905</v>
      </c>
      <c r="D1050" t="s">
        <v>373</v>
      </c>
      <c r="E1050" t="s">
        <v>374</v>
      </c>
      <c r="F1050" t="s">
        <v>642</v>
      </c>
      <c r="G1050" t="s">
        <v>643</v>
      </c>
      <c r="H1050" t="s">
        <v>712</v>
      </c>
      <c r="I1050" t="s">
        <v>713</v>
      </c>
      <c r="J1050">
        <v>150</v>
      </c>
      <c r="K1050">
        <v>1905.15</v>
      </c>
      <c r="L1050">
        <v>1041.0040300000001</v>
      </c>
      <c r="M1050">
        <v>383.7</v>
      </c>
      <c r="N1050">
        <v>12.701000000000001</v>
      </c>
      <c r="O1050" s="32">
        <f t="shared" si="272"/>
        <v>1521.45</v>
      </c>
      <c r="P1050" s="32">
        <f t="shared" si="273"/>
        <v>480.44596999999999</v>
      </c>
      <c r="Q1050">
        <v>760733</v>
      </c>
      <c r="R1050" t="s">
        <v>312</v>
      </c>
      <c r="S1050" t="s">
        <v>312</v>
      </c>
      <c r="T1050" t="str">
        <f t="shared" si="274"/>
        <v>VEN</v>
      </c>
      <c r="U1050" t="s">
        <v>437</v>
      </c>
      <c r="V1050" s="33">
        <f t="shared" si="275"/>
        <v>1905.15</v>
      </c>
      <c r="W1050">
        <f t="shared" si="276"/>
        <v>150</v>
      </c>
      <c r="X1050" s="33">
        <f t="shared" si="277"/>
        <v>1521.45</v>
      </c>
      <c r="Y1050" s="33">
        <f t="shared" si="278"/>
        <v>383.7</v>
      </c>
      <c r="Z1050" s="45">
        <f t="shared" si="279"/>
        <v>0.23643596042306378</v>
      </c>
      <c r="AA1050" s="33">
        <f t="shared" si="280"/>
        <v>450.44596999999999</v>
      </c>
      <c r="AB1050" s="45">
        <f t="shared" si="281"/>
        <v>0.29606360379900754</v>
      </c>
      <c r="AC1050" s="33">
        <f>IFERROR($X1050/VLOOKUP(CONCATENATE("USD",C1050),[1]GEINDICE!AR$1:AS$65536,2,0),"")</f>
        <v>281.91706196264454</v>
      </c>
      <c r="AD1050" s="33">
        <f>IFERROR($AA1050/VLOOKUP(CONCATENATE("USD",C1050),[1]GEINDICE!AR$1:AS$65536,2,0),"")</f>
        <v>83.465381337088644</v>
      </c>
      <c r="AE1050" s="33">
        <f>IFERROR($X1050/VLOOKUP(CONCATENATE("EUR",C1050),[1]GEINDICE!AR$1:AS$65536,2,0),"")</f>
        <v>239.74567056932602</v>
      </c>
      <c r="AF1050" s="33">
        <f>IFERROR($AA1050/VLOOKUP(CONCATENATE("EUR",C1050),[1]GEINDICE!AR$1:AS$65536,2,0),"")</f>
        <v>70.979967223964309</v>
      </c>
      <c r="AG1050" s="48" t="str">
        <f>VLOOKUP(E1050,[1]Apresentação!AW$1:AX$65536,2,0)</f>
        <v xml:space="preserve">                    2 - LEATHER AUXILIARIES</v>
      </c>
      <c r="AH1050" s="48" t="str">
        <f t="shared" si="282"/>
        <v xml:space="preserve">         5204000036 - NOVALTAN JOB BR</v>
      </c>
      <c r="AI1050" s="49" t="str">
        <f t="shared" si="283"/>
        <v xml:space="preserve">     L00281 - ICL BENEFICIAMENTO DE COUROS LTDA.</v>
      </c>
      <c r="AJ1050" t="str">
        <f t="shared" si="284"/>
        <v xml:space="preserve">     90 - SALES</v>
      </c>
      <c r="AK1050" t="str">
        <f t="shared" si="285"/>
        <v/>
      </c>
      <c r="AL1050">
        <f t="shared" si="286"/>
        <v>9</v>
      </c>
      <c r="AM1050" t="str">
        <f t="shared" si="287"/>
        <v>2025 9</v>
      </c>
      <c r="AN1050" t="str">
        <f t="shared" si="288"/>
        <v xml:space="preserve">ICL </v>
      </c>
    </row>
    <row r="1051" spans="1:40" x14ac:dyDescent="0.35">
      <c r="A1051">
        <v>83935</v>
      </c>
      <c r="B1051" t="s">
        <v>274</v>
      </c>
      <c r="C1051" s="31">
        <v>45922</v>
      </c>
      <c r="D1051" t="s">
        <v>373</v>
      </c>
      <c r="E1051" t="s">
        <v>374</v>
      </c>
      <c r="F1051" t="s">
        <v>642</v>
      </c>
      <c r="G1051" t="s">
        <v>643</v>
      </c>
      <c r="H1051" t="s">
        <v>712</v>
      </c>
      <c r="I1051" t="s">
        <v>713</v>
      </c>
      <c r="J1051">
        <v>100</v>
      </c>
      <c r="K1051">
        <v>1270.1000000000001</v>
      </c>
      <c r="L1051">
        <v>694.00269000000003</v>
      </c>
      <c r="M1051">
        <v>255.8</v>
      </c>
      <c r="N1051">
        <v>12.701000000000001</v>
      </c>
      <c r="O1051" s="32">
        <f t="shared" si="272"/>
        <v>1014.3000000000002</v>
      </c>
      <c r="P1051" s="32">
        <f t="shared" si="273"/>
        <v>320.29731000000015</v>
      </c>
      <c r="Q1051">
        <v>761994</v>
      </c>
      <c r="R1051" t="s">
        <v>312</v>
      </c>
      <c r="S1051" t="s">
        <v>312</v>
      </c>
      <c r="T1051" t="str">
        <f t="shared" si="274"/>
        <v>VEN</v>
      </c>
      <c r="U1051" t="s">
        <v>437</v>
      </c>
      <c r="V1051" s="33">
        <f t="shared" si="275"/>
        <v>1270.1000000000001</v>
      </c>
      <c r="W1051">
        <f t="shared" si="276"/>
        <v>100</v>
      </c>
      <c r="X1051" s="33">
        <f t="shared" si="277"/>
        <v>1014.3000000000002</v>
      </c>
      <c r="Y1051" s="33">
        <f t="shared" si="278"/>
        <v>255.8</v>
      </c>
      <c r="Z1051" s="45">
        <f t="shared" si="279"/>
        <v>0.23643595779859863</v>
      </c>
      <c r="AA1051" s="33">
        <f t="shared" si="280"/>
        <v>300.29731000000015</v>
      </c>
      <c r="AB1051" s="45">
        <f t="shared" si="281"/>
        <v>0.29606360051266895</v>
      </c>
      <c r="AC1051" s="33">
        <f>IFERROR($X1051/VLOOKUP(CONCATENATE("USD",C1051),[1]GEINDICE!AR$1:AS$65536,2,0),"")</f>
        <v>189.74128738986479</v>
      </c>
      <c r="AD1051" s="33">
        <f>IFERROR($AA1051/VLOOKUP(CONCATENATE("USD",C1051),[1]GEINDICE!AR$1:AS$65536,2,0),"")</f>
        <v>56.175488710552436</v>
      </c>
      <c r="AE1051" s="33">
        <f>IFERROR($X1051/VLOOKUP(CONCATENATE("EUR",C1051),[1]GEINDICE!AR$1:AS$65536,2,0),"")</f>
        <v>161.17908787541717</v>
      </c>
      <c r="AF1051" s="33">
        <f>IFERROR($AA1051/VLOOKUP(CONCATENATE("EUR",C1051),[1]GEINDICE!AR$1:AS$65536,2,0),"")</f>
        <v>47.719261083743866</v>
      </c>
      <c r="AG1051" s="48" t="str">
        <f>VLOOKUP(E1051,[1]Apresentação!AW$1:AX$65536,2,0)</f>
        <v xml:space="preserve">                    2 - LEATHER AUXILIARIES</v>
      </c>
      <c r="AH1051" s="48" t="str">
        <f t="shared" si="282"/>
        <v xml:space="preserve">         5204000036 - NOVALTAN JOB BR</v>
      </c>
      <c r="AI1051" s="49" t="str">
        <f t="shared" si="283"/>
        <v xml:space="preserve">     L00281 - ICL BENEFICIAMENTO DE COUROS LTDA.</v>
      </c>
      <c r="AJ1051" t="str">
        <f t="shared" si="284"/>
        <v xml:space="preserve">     90 - SALES</v>
      </c>
      <c r="AK1051" t="str">
        <f t="shared" si="285"/>
        <v/>
      </c>
      <c r="AL1051">
        <f t="shared" si="286"/>
        <v>9</v>
      </c>
      <c r="AM1051" t="str">
        <f t="shared" si="287"/>
        <v>2025 9</v>
      </c>
      <c r="AN1051" t="str">
        <f t="shared" si="288"/>
        <v xml:space="preserve">ICL </v>
      </c>
    </row>
    <row r="1052" spans="1:40" x14ac:dyDescent="0.35">
      <c r="A1052">
        <v>83365</v>
      </c>
      <c r="B1052" t="s">
        <v>274</v>
      </c>
      <c r="C1052" s="31">
        <v>45873</v>
      </c>
      <c r="D1052" t="s">
        <v>373</v>
      </c>
      <c r="E1052" t="s">
        <v>374</v>
      </c>
      <c r="F1052" t="s">
        <v>642</v>
      </c>
      <c r="G1052" t="s">
        <v>643</v>
      </c>
      <c r="H1052" t="s">
        <v>712</v>
      </c>
      <c r="I1052" t="s">
        <v>713</v>
      </c>
      <c r="J1052">
        <v>150</v>
      </c>
      <c r="K1052">
        <v>1905.15</v>
      </c>
      <c r="L1052">
        <v>1041.0040300000001</v>
      </c>
      <c r="M1052">
        <v>383.7</v>
      </c>
      <c r="N1052">
        <v>12.701000000000001</v>
      </c>
      <c r="O1052" s="32">
        <f t="shared" si="272"/>
        <v>1521.45</v>
      </c>
      <c r="P1052" s="32">
        <f t="shared" si="273"/>
        <v>480.44596999999999</v>
      </c>
      <c r="Q1052">
        <v>747819</v>
      </c>
      <c r="R1052" t="s">
        <v>312</v>
      </c>
      <c r="S1052" t="s">
        <v>312</v>
      </c>
      <c r="T1052" t="str">
        <f t="shared" si="274"/>
        <v>VEN</v>
      </c>
      <c r="U1052" t="s">
        <v>313</v>
      </c>
      <c r="V1052" s="33">
        <f t="shared" si="275"/>
        <v>1905.15</v>
      </c>
      <c r="W1052">
        <f t="shared" si="276"/>
        <v>150</v>
      </c>
      <c r="X1052" s="33">
        <f t="shared" si="277"/>
        <v>1521.45</v>
      </c>
      <c r="Y1052" s="33">
        <f t="shared" si="278"/>
        <v>383.7</v>
      </c>
      <c r="Z1052" s="45">
        <f t="shared" si="279"/>
        <v>0.23643596042306378</v>
      </c>
      <c r="AA1052" s="33">
        <f t="shared" si="280"/>
        <v>450.44596999999999</v>
      </c>
      <c r="AB1052" s="45">
        <f t="shared" si="281"/>
        <v>0.29606360379900754</v>
      </c>
      <c r="AC1052" s="33">
        <f>IFERROR($X1052/VLOOKUP(CONCATENATE("USD",C1052),[1]GEINDICE!AR$1:AS$65536,2,0),"")</f>
        <v>276.06009471449568</v>
      </c>
      <c r="AD1052" s="33">
        <f>IFERROR($AA1052/VLOOKUP(CONCATENATE("USD",C1052),[1]GEINDICE!AR$1:AS$65536,2,0),"")</f>
        <v>81.731346506268935</v>
      </c>
      <c r="AE1052" s="33">
        <f>IFERROR($X1052/VLOOKUP(CONCATENATE("EUR",C1052),[1]GEINDICE!AR$1:AS$65536,2,0),"")</f>
        <v>238.64010665830131</v>
      </c>
      <c r="AF1052" s="33">
        <f>IFERROR($AA1052/VLOOKUP(CONCATENATE("EUR",C1052),[1]GEINDICE!AR$1:AS$65536,2,0),"")</f>
        <v>70.652649988236206</v>
      </c>
      <c r="AG1052" s="48" t="str">
        <f>VLOOKUP(E1052,[1]Apresentação!AW$1:AX$65536,2,0)</f>
        <v xml:space="preserve">                    2 - LEATHER AUXILIARIES</v>
      </c>
      <c r="AH1052" s="48" t="str">
        <f t="shared" si="282"/>
        <v xml:space="preserve">         5204000036 - NOVALTAN JOB BR</v>
      </c>
      <c r="AI1052" s="49" t="str">
        <f t="shared" si="283"/>
        <v xml:space="preserve">     L00281 - ICL BENEFICIAMENTO DE COUROS LTDA.</v>
      </c>
      <c r="AJ1052" t="str">
        <f t="shared" si="284"/>
        <v xml:space="preserve">     90 - SALES</v>
      </c>
      <c r="AK1052" t="str">
        <f t="shared" si="285"/>
        <v/>
      </c>
      <c r="AL1052">
        <f t="shared" si="286"/>
        <v>8</v>
      </c>
      <c r="AM1052" t="str">
        <f t="shared" si="287"/>
        <v>2025 8</v>
      </c>
      <c r="AN1052" t="str">
        <f t="shared" si="288"/>
        <v xml:space="preserve">ICL </v>
      </c>
    </row>
    <row r="1053" spans="1:40" x14ac:dyDescent="0.35">
      <c r="A1053">
        <v>83039</v>
      </c>
      <c r="B1053" t="s">
        <v>274</v>
      </c>
      <c r="C1053" s="31">
        <v>45847</v>
      </c>
      <c r="D1053" t="s">
        <v>373</v>
      </c>
      <c r="E1053" t="s">
        <v>374</v>
      </c>
      <c r="F1053" t="s">
        <v>642</v>
      </c>
      <c r="G1053" t="s">
        <v>643</v>
      </c>
      <c r="H1053" t="s">
        <v>712</v>
      </c>
      <c r="I1053" t="s">
        <v>713</v>
      </c>
      <c r="J1053">
        <v>150</v>
      </c>
      <c r="K1053">
        <v>1905.15</v>
      </c>
      <c r="L1053">
        <v>993.15472999999997</v>
      </c>
      <c r="M1053">
        <v>383.7</v>
      </c>
      <c r="N1053">
        <v>12.701000000000001</v>
      </c>
      <c r="O1053" s="32">
        <f t="shared" si="272"/>
        <v>1521.45</v>
      </c>
      <c r="P1053" s="32">
        <f t="shared" si="273"/>
        <v>528.29527000000007</v>
      </c>
      <c r="Q1053">
        <v>743317</v>
      </c>
      <c r="R1053" t="s">
        <v>312</v>
      </c>
      <c r="S1053" t="s">
        <v>312</v>
      </c>
      <c r="T1053" t="str">
        <f t="shared" si="274"/>
        <v>VEN</v>
      </c>
      <c r="U1053" t="s">
        <v>313</v>
      </c>
      <c r="V1053" s="33">
        <f t="shared" si="275"/>
        <v>1905.15</v>
      </c>
      <c r="W1053">
        <f t="shared" si="276"/>
        <v>150</v>
      </c>
      <c r="X1053" s="33">
        <f t="shared" si="277"/>
        <v>1521.45</v>
      </c>
      <c r="Y1053" s="33">
        <f t="shared" si="278"/>
        <v>383.7</v>
      </c>
      <c r="Z1053" s="45">
        <f t="shared" si="279"/>
        <v>0.26155172558591189</v>
      </c>
      <c r="AA1053" s="33">
        <f t="shared" si="280"/>
        <v>498.29527000000007</v>
      </c>
      <c r="AB1053" s="45">
        <f t="shared" si="281"/>
        <v>0.32751340497551684</v>
      </c>
      <c r="AC1053" s="33">
        <f>IFERROR($X1053/VLOOKUP(CONCATENATE("USD",C1053),[1]GEINDICE!AR$1:AS$65536,2,0),"")</f>
        <v>278.5212170028924</v>
      </c>
      <c r="AD1053" s="33">
        <f>IFERROR($AA1053/VLOOKUP(CONCATENATE("USD",C1053),[1]GEINDICE!AR$1:AS$65536,2,0),"")</f>
        <v>91.219432138542103</v>
      </c>
      <c r="AE1053" s="33">
        <f>IFERROR($X1053/VLOOKUP(CONCATENATE("EUR",C1053),[1]GEINDICE!AR$1:AS$65536,2,0),"")</f>
        <v>237.9087113571328</v>
      </c>
      <c r="AF1053" s="33">
        <f>IFERROR($AA1053/VLOOKUP(CONCATENATE("EUR",C1053),[1]GEINDICE!AR$1:AS$65536,2,0),"")</f>
        <v>77.918292129911976</v>
      </c>
      <c r="AG1053" s="48" t="str">
        <f>VLOOKUP(E1053,[1]Apresentação!AW$1:AX$65536,2,0)</f>
        <v xml:space="preserve">                    2 - LEATHER AUXILIARIES</v>
      </c>
      <c r="AH1053" s="48" t="str">
        <f t="shared" si="282"/>
        <v xml:space="preserve">         5204000036 - NOVALTAN JOB BR</v>
      </c>
      <c r="AI1053" s="49" t="str">
        <f t="shared" si="283"/>
        <v xml:space="preserve">     L00281 - ICL BENEFICIAMENTO DE COUROS LTDA.</v>
      </c>
      <c r="AJ1053" t="str">
        <f t="shared" si="284"/>
        <v xml:space="preserve">     90 - SALES</v>
      </c>
      <c r="AK1053" t="str">
        <f t="shared" si="285"/>
        <v/>
      </c>
      <c r="AL1053">
        <f t="shared" si="286"/>
        <v>7</v>
      </c>
      <c r="AM1053" t="str">
        <f t="shared" si="287"/>
        <v>2025 7</v>
      </c>
      <c r="AN1053" t="str">
        <f t="shared" si="288"/>
        <v xml:space="preserve">ICL </v>
      </c>
    </row>
    <row r="1054" spans="1:40" x14ac:dyDescent="0.35">
      <c r="A1054">
        <v>82802</v>
      </c>
      <c r="B1054" t="s">
        <v>274</v>
      </c>
      <c r="C1054" s="31">
        <v>45825</v>
      </c>
      <c r="D1054" t="s">
        <v>373</v>
      </c>
      <c r="E1054" t="s">
        <v>374</v>
      </c>
      <c r="F1054" t="s">
        <v>642</v>
      </c>
      <c r="G1054" t="s">
        <v>643</v>
      </c>
      <c r="H1054" t="s">
        <v>712</v>
      </c>
      <c r="I1054" t="s">
        <v>713</v>
      </c>
      <c r="J1054">
        <v>100</v>
      </c>
      <c r="K1054">
        <v>1270.1000000000001</v>
      </c>
      <c r="L1054">
        <v>662.10315000000003</v>
      </c>
      <c r="M1054">
        <v>255.8</v>
      </c>
      <c r="N1054">
        <v>12.701000000000001</v>
      </c>
      <c r="O1054" s="32">
        <f t="shared" si="272"/>
        <v>1014.3000000000002</v>
      </c>
      <c r="P1054" s="32">
        <f t="shared" si="273"/>
        <v>352.19685000000015</v>
      </c>
      <c r="Q1054">
        <v>741575</v>
      </c>
      <c r="R1054" t="s">
        <v>312</v>
      </c>
      <c r="S1054" t="s">
        <v>312</v>
      </c>
      <c r="T1054" t="str">
        <f t="shared" si="274"/>
        <v>VEN</v>
      </c>
      <c r="U1054" t="s">
        <v>437</v>
      </c>
      <c r="V1054" s="33">
        <f t="shared" si="275"/>
        <v>1270.1000000000001</v>
      </c>
      <c r="W1054">
        <f t="shared" si="276"/>
        <v>100</v>
      </c>
      <c r="X1054" s="33">
        <f t="shared" si="277"/>
        <v>1014.3000000000002</v>
      </c>
      <c r="Y1054" s="33">
        <f t="shared" si="278"/>
        <v>255.8</v>
      </c>
      <c r="Z1054" s="45">
        <f t="shared" si="279"/>
        <v>0.26155172821037725</v>
      </c>
      <c r="AA1054" s="33">
        <f t="shared" si="280"/>
        <v>332.19685000000015</v>
      </c>
      <c r="AB1054" s="45">
        <f t="shared" si="281"/>
        <v>0.32751340826185554</v>
      </c>
      <c r="AC1054" s="33">
        <f>IFERROR($X1054/VLOOKUP(CONCATENATE("USD",C1054),[1]GEINDICE!AR$1:AS$65536,2,0),"")</f>
        <v>185.18248041918466</v>
      </c>
      <c r="AD1054" s="33">
        <f>IFERROR($AA1054/VLOOKUP(CONCATENATE("USD",C1054),[1]GEINDICE!AR$1:AS$65536,2,0),"")</f>
        <v>60.649745312471495</v>
      </c>
      <c r="AE1054" s="33">
        <f>IFERROR($X1054/VLOOKUP(CONCATENATE("EUR",C1054),[1]GEINDICE!AR$1:AS$65536,2,0),"")</f>
        <v>160.53876956680017</v>
      </c>
      <c r="AF1054" s="33">
        <f>IFERROR($AA1054/VLOOKUP(CONCATENATE("EUR",C1054),[1]GEINDICE!AR$1:AS$65536,2,0),"")</f>
        <v>52.578599578987379</v>
      </c>
      <c r="AG1054" s="48" t="str">
        <f>VLOOKUP(E1054,[1]Apresentação!AW$1:AX$65536,2,0)</f>
        <v xml:space="preserve">                    2 - LEATHER AUXILIARIES</v>
      </c>
      <c r="AH1054" s="48" t="str">
        <f t="shared" si="282"/>
        <v xml:space="preserve">         5204000036 - NOVALTAN JOB BR</v>
      </c>
      <c r="AI1054" s="49" t="str">
        <f t="shared" si="283"/>
        <v xml:space="preserve">     L00281 - ICL BENEFICIAMENTO DE COUROS LTDA.</v>
      </c>
      <c r="AJ1054" t="str">
        <f t="shared" si="284"/>
        <v xml:space="preserve">     90 - SALES</v>
      </c>
      <c r="AK1054" t="str">
        <f t="shared" si="285"/>
        <v/>
      </c>
      <c r="AL1054">
        <f t="shared" si="286"/>
        <v>6</v>
      </c>
      <c r="AM1054" t="str">
        <f t="shared" si="287"/>
        <v>2025 6</v>
      </c>
      <c r="AN1054" t="str">
        <f t="shared" si="288"/>
        <v xml:space="preserve">ICL </v>
      </c>
    </row>
    <row r="1055" spans="1:40" x14ac:dyDescent="0.35">
      <c r="A1055">
        <v>83448</v>
      </c>
      <c r="B1055" t="s">
        <v>274</v>
      </c>
      <c r="C1055" s="31">
        <v>45880</v>
      </c>
      <c r="D1055" t="s">
        <v>373</v>
      </c>
      <c r="E1055" t="s">
        <v>374</v>
      </c>
      <c r="F1055" t="s">
        <v>642</v>
      </c>
      <c r="G1055" t="s">
        <v>643</v>
      </c>
      <c r="H1055" t="s">
        <v>712</v>
      </c>
      <c r="I1055" t="s">
        <v>713</v>
      </c>
      <c r="J1055">
        <v>150</v>
      </c>
      <c r="K1055">
        <v>1905.15</v>
      </c>
      <c r="L1055">
        <v>1041.0040300000001</v>
      </c>
      <c r="M1055">
        <v>383.7</v>
      </c>
      <c r="N1055">
        <v>12.701000000000001</v>
      </c>
      <c r="O1055" s="32">
        <f t="shared" si="272"/>
        <v>1521.45</v>
      </c>
      <c r="P1055" s="32">
        <f t="shared" si="273"/>
        <v>480.44596999999999</v>
      </c>
      <c r="Q1055">
        <v>752388</v>
      </c>
      <c r="R1055" t="s">
        <v>312</v>
      </c>
      <c r="S1055" t="s">
        <v>312</v>
      </c>
      <c r="T1055" t="str">
        <f t="shared" si="274"/>
        <v>VEN</v>
      </c>
      <c r="U1055" t="s">
        <v>313</v>
      </c>
      <c r="V1055" s="33">
        <f t="shared" si="275"/>
        <v>1905.15</v>
      </c>
      <c r="W1055">
        <f t="shared" si="276"/>
        <v>150</v>
      </c>
      <c r="X1055" s="33">
        <f t="shared" si="277"/>
        <v>1521.45</v>
      </c>
      <c r="Y1055" s="33">
        <f t="shared" si="278"/>
        <v>383.7</v>
      </c>
      <c r="Z1055" s="45">
        <f t="shared" si="279"/>
        <v>0.23643596042306378</v>
      </c>
      <c r="AA1055" s="33">
        <f t="shared" si="280"/>
        <v>450.44596999999999</v>
      </c>
      <c r="AB1055" s="45">
        <f t="shared" si="281"/>
        <v>0.29606360379900754</v>
      </c>
      <c r="AC1055" s="33">
        <f>IFERROR($X1055/VLOOKUP(CONCATENATE("USD",C1055),[1]GEINDICE!AR$1:AS$65536,2,0),"")</f>
        <v>279.30350816000589</v>
      </c>
      <c r="AD1055" s="33">
        <f>IFERROR($AA1055/VLOOKUP(CONCATENATE("USD",C1055),[1]GEINDICE!AR$1:AS$65536,2,0),"")</f>
        <v>82.691603179556836</v>
      </c>
      <c r="AE1055" s="33">
        <f>IFERROR($X1055/VLOOKUP(CONCATENATE("EUR",C1055),[1]GEINDICE!AR$1:AS$65536,2,0),"")</f>
        <v>240.61392965587046</v>
      </c>
      <c r="AF1055" s="33">
        <f>IFERROR($AA1055/VLOOKUP(CONCATENATE("EUR",C1055),[1]GEINDICE!AR$1:AS$65536,2,0),"")</f>
        <v>71.237027138157899</v>
      </c>
      <c r="AG1055" s="48" t="str">
        <f>VLOOKUP(E1055,[1]Apresentação!AW$1:AX$65536,2,0)</f>
        <v xml:space="preserve">                    2 - LEATHER AUXILIARIES</v>
      </c>
      <c r="AH1055" s="48" t="str">
        <f t="shared" si="282"/>
        <v xml:space="preserve">         5204000036 - NOVALTAN JOB BR</v>
      </c>
      <c r="AI1055" s="49" t="str">
        <f t="shared" si="283"/>
        <v xml:space="preserve">     L00281 - ICL BENEFICIAMENTO DE COUROS LTDA.</v>
      </c>
      <c r="AJ1055" t="str">
        <f t="shared" si="284"/>
        <v xml:space="preserve">     90 - SALES</v>
      </c>
      <c r="AK1055" t="str">
        <f t="shared" si="285"/>
        <v/>
      </c>
      <c r="AL1055">
        <f t="shared" si="286"/>
        <v>8</v>
      </c>
      <c r="AM1055" t="str">
        <f t="shared" si="287"/>
        <v>2025 8</v>
      </c>
      <c r="AN1055" t="str">
        <f t="shared" si="288"/>
        <v xml:space="preserve">ICL </v>
      </c>
    </row>
    <row r="1056" spans="1:40" x14ac:dyDescent="0.35">
      <c r="A1056">
        <v>84275</v>
      </c>
      <c r="B1056" t="s">
        <v>274</v>
      </c>
      <c r="C1056" s="31">
        <v>45950</v>
      </c>
      <c r="D1056" t="s">
        <v>373</v>
      </c>
      <c r="E1056" t="s">
        <v>374</v>
      </c>
      <c r="F1056" t="s">
        <v>642</v>
      </c>
      <c r="G1056" t="s">
        <v>643</v>
      </c>
      <c r="H1056" t="s">
        <v>712</v>
      </c>
      <c r="I1056" t="s">
        <v>713</v>
      </c>
      <c r="J1056">
        <v>100</v>
      </c>
      <c r="K1056">
        <v>1270.1000000000001</v>
      </c>
      <c r="L1056">
        <v>599.29322999999999</v>
      </c>
      <c r="M1056">
        <v>255.8</v>
      </c>
      <c r="N1056">
        <v>12.701000000000001</v>
      </c>
      <c r="O1056" s="32">
        <f t="shared" si="272"/>
        <v>1014.3000000000002</v>
      </c>
      <c r="P1056" s="32">
        <f t="shared" si="273"/>
        <v>415.00677000000019</v>
      </c>
      <c r="Q1056">
        <v>764655</v>
      </c>
      <c r="R1056" t="s">
        <v>312</v>
      </c>
      <c r="S1056" t="s">
        <v>312</v>
      </c>
      <c r="T1056" t="str">
        <f t="shared" si="274"/>
        <v>VEN</v>
      </c>
      <c r="U1056" t="s">
        <v>313</v>
      </c>
      <c r="V1056" s="33">
        <f t="shared" si="275"/>
        <v>1270.1000000000001</v>
      </c>
      <c r="W1056">
        <f t="shared" si="276"/>
        <v>100</v>
      </c>
      <c r="X1056" s="33">
        <f t="shared" si="277"/>
        <v>1014.3000000000002</v>
      </c>
      <c r="Y1056" s="33">
        <f t="shared" si="278"/>
        <v>255.8</v>
      </c>
      <c r="Z1056" s="45">
        <f t="shared" si="279"/>
        <v>0.31100446421541622</v>
      </c>
      <c r="AA1056" s="33">
        <f t="shared" si="280"/>
        <v>395.00677000000019</v>
      </c>
      <c r="AB1056" s="45">
        <f t="shared" si="281"/>
        <v>0.3894378093266293</v>
      </c>
      <c r="AC1056" s="33">
        <f>IFERROR($X1056/VLOOKUP(CONCATENATE("USD",C1056),[1]GEINDICE!AR$1:AS$65536,2,0),"")</f>
        <v>188.63327816109057</v>
      </c>
      <c r="AD1056" s="33">
        <f>IFERROR($AA1056/VLOOKUP(CONCATENATE("USD",C1056),[1]GEINDICE!AR$1:AS$65536,2,0),"")</f>
        <v>73.460930613155824</v>
      </c>
      <c r="AE1056" s="33">
        <f>IFERROR($X1056/VLOOKUP(CONCATENATE("EUR",C1056),[1]GEINDICE!AR$1:AS$65536,2,0),"")</f>
        <v>161.83486238532112</v>
      </c>
      <c r="AF1056" s="33">
        <f>IFERROR($AA1056/VLOOKUP(CONCATENATE("EUR",C1056),[1]GEINDICE!AR$1:AS$65536,2,0),"")</f>
        <v>63.024614280015982</v>
      </c>
      <c r="AG1056" s="48" t="str">
        <f>VLOOKUP(E1056,[1]Apresentação!AW$1:AX$65536,2,0)</f>
        <v xml:space="preserve">                    2 - LEATHER AUXILIARIES</v>
      </c>
      <c r="AH1056" s="48" t="str">
        <f t="shared" si="282"/>
        <v xml:space="preserve">         5204000036 - NOVALTAN JOB BR</v>
      </c>
      <c r="AI1056" s="49" t="str">
        <f t="shared" si="283"/>
        <v xml:space="preserve">     L00281 - ICL BENEFICIAMENTO DE COUROS LTDA.</v>
      </c>
      <c r="AJ1056" t="str">
        <f t="shared" si="284"/>
        <v xml:space="preserve">     90 - SALES</v>
      </c>
      <c r="AK1056" t="str">
        <f t="shared" si="285"/>
        <v/>
      </c>
      <c r="AL1056">
        <f t="shared" si="286"/>
        <v>10</v>
      </c>
      <c r="AM1056" t="str">
        <f t="shared" si="287"/>
        <v>2025 10</v>
      </c>
      <c r="AN1056" t="str">
        <f t="shared" si="288"/>
        <v xml:space="preserve">ICL </v>
      </c>
    </row>
    <row r="1057" spans="1:40" x14ac:dyDescent="0.35">
      <c r="A1057">
        <v>82942</v>
      </c>
      <c r="B1057" t="s">
        <v>274</v>
      </c>
      <c r="C1057" s="31">
        <v>45839</v>
      </c>
      <c r="D1057" t="s">
        <v>373</v>
      </c>
      <c r="E1057" t="s">
        <v>374</v>
      </c>
      <c r="F1057" t="s">
        <v>642</v>
      </c>
      <c r="G1057" t="s">
        <v>643</v>
      </c>
      <c r="H1057" t="s">
        <v>712</v>
      </c>
      <c r="I1057" t="s">
        <v>713</v>
      </c>
      <c r="J1057">
        <v>150</v>
      </c>
      <c r="K1057">
        <v>1905.15</v>
      </c>
      <c r="L1057">
        <v>993.15472999999997</v>
      </c>
      <c r="M1057">
        <v>383.7</v>
      </c>
      <c r="N1057">
        <v>12.701000000000001</v>
      </c>
      <c r="O1057" s="32">
        <f t="shared" si="272"/>
        <v>1521.45</v>
      </c>
      <c r="P1057" s="32">
        <f t="shared" si="273"/>
        <v>528.29527000000007</v>
      </c>
      <c r="Q1057">
        <v>742526</v>
      </c>
      <c r="R1057" t="s">
        <v>312</v>
      </c>
      <c r="S1057" t="s">
        <v>312</v>
      </c>
      <c r="T1057" t="str">
        <f t="shared" si="274"/>
        <v>VEN</v>
      </c>
      <c r="U1057" t="s">
        <v>437</v>
      </c>
      <c r="V1057" s="33">
        <f t="shared" si="275"/>
        <v>1905.15</v>
      </c>
      <c r="W1057">
        <f t="shared" si="276"/>
        <v>150</v>
      </c>
      <c r="X1057" s="33">
        <f t="shared" si="277"/>
        <v>1521.45</v>
      </c>
      <c r="Y1057" s="33">
        <f t="shared" si="278"/>
        <v>383.7</v>
      </c>
      <c r="Z1057" s="45">
        <f t="shared" si="279"/>
        <v>0.26155172558591189</v>
      </c>
      <c r="AA1057" s="33">
        <f t="shared" si="280"/>
        <v>498.29527000000007</v>
      </c>
      <c r="AB1057" s="45">
        <f t="shared" si="281"/>
        <v>0.32751340497551684</v>
      </c>
      <c r="AC1057" s="33">
        <f>IFERROR($X1057/VLOOKUP(CONCATENATE("USD",C1057),[1]GEINDICE!AR$1:AS$65536,2,0),"")</f>
        <v>279.10880372768798</v>
      </c>
      <c r="AD1057" s="33">
        <f>IFERROR($AA1057/VLOOKUP(CONCATENATE("USD",C1057),[1]GEINDICE!AR$1:AS$65536,2,0),"")</f>
        <v>91.41187466749831</v>
      </c>
      <c r="AE1057" s="33">
        <f>IFERROR($X1057/VLOOKUP(CONCATENATE("EUR",C1057),[1]GEINDICE!AR$1:AS$65536,2,0),"")</f>
        <v>237.01551595214357</v>
      </c>
      <c r="AF1057" s="33">
        <f>IFERROR($AA1057/VLOOKUP(CONCATENATE("EUR",C1057),[1]GEINDICE!AR$1:AS$65536,2,0),"")</f>
        <v>77.625758661515462</v>
      </c>
      <c r="AG1057" s="48" t="str">
        <f>VLOOKUP(E1057,[1]Apresentação!AW$1:AX$65536,2,0)</f>
        <v xml:space="preserve">                    2 - LEATHER AUXILIARIES</v>
      </c>
      <c r="AH1057" s="48" t="str">
        <f t="shared" si="282"/>
        <v xml:space="preserve">         5204000036 - NOVALTAN JOB BR</v>
      </c>
      <c r="AI1057" s="49" t="str">
        <f t="shared" si="283"/>
        <v xml:space="preserve">     L00281 - ICL BENEFICIAMENTO DE COUROS LTDA.</v>
      </c>
      <c r="AJ1057" t="str">
        <f t="shared" si="284"/>
        <v xml:space="preserve">     90 - SALES</v>
      </c>
      <c r="AK1057" t="str">
        <f t="shared" si="285"/>
        <v/>
      </c>
      <c r="AL1057">
        <f t="shared" si="286"/>
        <v>7</v>
      </c>
      <c r="AM1057" t="str">
        <f t="shared" si="287"/>
        <v>2025 7</v>
      </c>
      <c r="AN1057" t="str">
        <f t="shared" si="288"/>
        <v xml:space="preserve">ICL </v>
      </c>
    </row>
    <row r="1058" spans="1:40" x14ac:dyDescent="0.35">
      <c r="A1058">
        <v>83533</v>
      </c>
      <c r="B1058" t="s">
        <v>274</v>
      </c>
      <c r="C1058" s="31">
        <v>45887</v>
      </c>
      <c r="D1058" t="s">
        <v>373</v>
      </c>
      <c r="E1058" t="s">
        <v>374</v>
      </c>
      <c r="F1058" t="s">
        <v>642</v>
      </c>
      <c r="G1058" t="s">
        <v>643</v>
      </c>
      <c r="H1058" t="s">
        <v>712</v>
      </c>
      <c r="I1058" t="s">
        <v>713</v>
      </c>
      <c r="J1058">
        <v>200</v>
      </c>
      <c r="K1058">
        <v>2540.2000000000003</v>
      </c>
      <c r="L1058">
        <v>1388.0053800000001</v>
      </c>
      <c r="M1058">
        <v>511.59</v>
      </c>
      <c r="N1058">
        <v>12.701000000000001</v>
      </c>
      <c r="O1058" s="32">
        <f t="shared" si="272"/>
        <v>2028.6100000000004</v>
      </c>
      <c r="P1058" s="32">
        <f t="shared" si="273"/>
        <v>640.6046200000003</v>
      </c>
      <c r="Q1058">
        <v>757119</v>
      </c>
      <c r="R1058" t="s">
        <v>312</v>
      </c>
      <c r="S1058" t="s">
        <v>312</v>
      </c>
      <c r="T1058" t="str">
        <f t="shared" si="274"/>
        <v>VEN</v>
      </c>
      <c r="U1058" t="s">
        <v>313</v>
      </c>
      <c r="V1058" s="33">
        <f t="shared" si="275"/>
        <v>2540.2000000000003</v>
      </c>
      <c r="W1058">
        <f t="shared" si="276"/>
        <v>200</v>
      </c>
      <c r="X1058" s="33">
        <f t="shared" si="277"/>
        <v>2028.6100000000004</v>
      </c>
      <c r="Y1058" s="33">
        <f t="shared" si="278"/>
        <v>511.59</v>
      </c>
      <c r="Z1058" s="45">
        <f t="shared" si="279"/>
        <v>0.23643989449649644</v>
      </c>
      <c r="AA1058" s="33">
        <f t="shared" si="280"/>
        <v>600.6046200000003</v>
      </c>
      <c r="AB1058" s="45">
        <f t="shared" si="281"/>
        <v>0.29606707055570081</v>
      </c>
      <c r="AC1058" s="33">
        <f>IFERROR($X1058/VLOOKUP(CONCATENATE("USD",C1058),[1]GEINDICE!AR$1:AS$65536,2,0),"")</f>
        <v>374.59329701781922</v>
      </c>
      <c r="AD1058" s="33">
        <f>IFERROR($AA1058/VLOOKUP(CONCATENATE("USD",C1058),[1]GEINDICE!AR$1:AS$65536,2,0),"")</f>
        <v>110.90474009786728</v>
      </c>
      <c r="AE1058" s="33">
        <f>IFERROR($X1058/VLOOKUP(CONCATENATE("EUR",C1058),[1]GEINDICE!AR$1:AS$65536,2,0),"")</f>
        <v>321.06895842236048</v>
      </c>
      <c r="AF1058" s="33">
        <f>IFERROR($AA1058/VLOOKUP(CONCATENATE("EUR",C1058),[1]GEINDICE!AR$1:AS$65536,2,0),"")</f>
        <v>95.057945966478357</v>
      </c>
      <c r="AG1058" s="48" t="str">
        <f>VLOOKUP(E1058,[1]Apresentação!AW$1:AX$65536,2,0)</f>
        <v xml:space="preserve">                    2 - LEATHER AUXILIARIES</v>
      </c>
      <c r="AH1058" s="48" t="str">
        <f t="shared" si="282"/>
        <v xml:space="preserve">         5204000036 - NOVALTAN JOB BR</v>
      </c>
      <c r="AI1058" s="49" t="str">
        <f t="shared" si="283"/>
        <v xml:space="preserve">     L00281 - ICL BENEFICIAMENTO DE COUROS LTDA.</v>
      </c>
      <c r="AJ1058" t="str">
        <f t="shared" si="284"/>
        <v xml:space="preserve">     90 - SALES</v>
      </c>
      <c r="AK1058" t="str">
        <f t="shared" si="285"/>
        <v/>
      </c>
      <c r="AL1058">
        <f t="shared" si="286"/>
        <v>8</v>
      </c>
      <c r="AM1058" t="str">
        <f t="shared" si="287"/>
        <v>2025 8</v>
      </c>
      <c r="AN1058" t="str">
        <f t="shared" si="288"/>
        <v xml:space="preserve">ICL </v>
      </c>
    </row>
    <row r="1059" spans="1:40" x14ac:dyDescent="0.35">
      <c r="A1059">
        <v>83660</v>
      </c>
      <c r="B1059" t="s">
        <v>274</v>
      </c>
      <c r="C1059" s="31">
        <v>45896</v>
      </c>
      <c r="D1059" t="s">
        <v>373</v>
      </c>
      <c r="E1059" t="s">
        <v>374</v>
      </c>
      <c r="F1059" t="s">
        <v>642</v>
      </c>
      <c r="G1059" t="s">
        <v>643</v>
      </c>
      <c r="H1059" t="s">
        <v>712</v>
      </c>
      <c r="I1059" t="s">
        <v>713</v>
      </c>
      <c r="J1059">
        <v>100</v>
      </c>
      <c r="K1059">
        <v>1270.1000000000001</v>
      </c>
      <c r="L1059">
        <v>694.00269000000003</v>
      </c>
      <c r="M1059">
        <v>255.8</v>
      </c>
      <c r="N1059">
        <v>12.701000000000001</v>
      </c>
      <c r="O1059" s="32">
        <f t="shared" si="272"/>
        <v>1014.3000000000002</v>
      </c>
      <c r="P1059" s="32">
        <f t="shared" si="273"/>
        <v>320.29731000000015</v>
      </c>
      <c r="Q1059">
        <v>759823</v>
      </c>
      <c r="R1059" t="s">
        <v>312</v>
      </c>
      <c r="S1059" t="s">
        <v>312</v>
      </c>
      <c r="T1059" t="str">
        <f t="shared" si="274"/>
        <v>VEN</v>
      </c>
      <c r="U1059" t="s">
        <v>313</v>
      </c>
      <c r="V1059" s="33">
        <f t="shared" si="275"/>
        <v>1270.1000000000001</v>
      </c>
      <c r="W1059">
        <f t="shared" si="276"/>
        <v>100</v>
      </c>
      <c r="X1059" s="33">
        <f t="shared" si="277"/>
        <v>1014.3000000000002</v>
      </c>
      <c r="Y1059" s="33">
        <f t="shared" si="278"/>
        <v>255.8</v>
      </c>
      <c r="Z1059" s="45">
        <f t="shared" si="279"/>
        <v>0.23643595779859863</v>
      </c>
      <c r="AA1059" s="33">
        <f t="shared" si="280"/>
        <v>300.29731000000015</v>
      </c>
      <c r="AB1059" s="45">
        <f t="shared" si="281"/>
        <v>0.29606360051266895</v>
      </c>
      <c r="AC1059" s="33">
        <f>IFERROR($X1059/VLOOKUP(CONCATENATE("USD",C1059),[1]GEINDICE!AR$1:AS$65536,2,0),"")</f>
        <v>186.35628720511505</v>
      </c>
      <c r="AD1059" s="33">
        <f>IFERROR($AA1059/VLOOKUP(CONCATENATE("USD",C1059),[1]GEINDICE!AR$1:AS$65536,2,0),"")</f>
        <v>55.173313368119381</v>
      </c>
      <c r="AE1059" s="33">
        <f>IFERROR($X1059/VLOOKUP(CONCATENATE("EUR",C1059),[1]GEINDICE!AR$1:AS$65536,2,0),"")</f>
        <v>160.50066459902527</v>
      </c>
      <c r="AF1059" s="33">
        <f>IFERROR($AA1059/VLOOKUP(CONCATENATE("EUR",C1059),[1]GEINDICE!AR$1:AS$65536,2,0),"")</f>
        <v>47.518404645863683</v>
      </c>
      <c r="AG1059" s="48" t="str">
        <f>VLOOKUP(E1059,[1]Apresentação!AW$1:AX$65536,2,0)</f>
        <v xml:space="preserve">                    2 - LEATHER AUXILIARIES</v>
      </c>
      <c r="AH1059" s="48" t="str">
        <f t="shared" si="282"/>
        <v xml:space="preserve">         5204000036 - NOVALTAN JOB BR</v>
      </c>
      <c r="AI1059" s="49" t="str">
        <f t="shared" si="283"/>
        <v xml:space="preserve">     L00281 - ICL BENEFICIAMENTO DE COUROS LTDA.</v>
      </c>
      <c r="AJ1059" t="str">
        <f t="shared" si="284"/>
        <v xml:space="preserve">     90 - SALES</v>
      </c>
      <c r="AK1059" t="str">
        <f t="shared" si="285"/>
        <v/>
      </c>
      <c r="AL1059">
        <f t="shared" si="286"/>
        <v>8</v>
      </c>
      <c r="AM1059" t="str">
        <f t="shared" si="287"/>
        <v>2025 8</v>
      </c>
      <c r="AN1059" t="str">
        <f t="shared" si="288"/>
        <v xml:space="preserve">ICL </v>
      </c>
    </row>
    <row r="1060" spans="1:40" x14ac:dyDescent="0.35">
      <c r="A1060">
        <v>82518</v>
      </c>
      <c r="B1060" t="s">
        <v>274</v>
      </c>
      <c r="C1060" s="31">
        <v>45800</v>
      </c>
      <c r="D1060" t="s">
        <v>373</v>
      </c>
      <c r="E1060" t="s">
        <v>374</v>
      </c>
      <c r="F1060" t="s">
        <v>642</v>
      </c>
      <c r="G1060" t="s">
        <v>643</v>
      </c>
      <c r="H1060" t="s">
        <v>712</v>
      </c>
      <c r="I1060" t="s">
        <v>713</v>
      </c>
      <c r="J1060">
        <v>50</v>
      </c>
      <c r="K1060">
        <v>635.05000000000007</v>
      </c>
      <c r="L1060">
        <v>331.05158999999998</v>
      </c>
      <c r="M1060">
        <v>127.9</v>
      </c>
      <c r="N1060">
        <v>12.701000000000001</v>
      </c>
      <c r="O1060" s="32">
        <f t="shared" si="272"/>
        <v>507.15000000000009</v>
      </c>
      <c r="P1060" s="32">
        <f t="shared" si="273"/>
        <v>176.09841000000011</v>
      </c>
      <c r="Q1060">
        <v>739416</v>
      </c>
      <c r="R1060" t="s">
        <v>312</v>
      </c>
      <c r="S1060" t="s">
        <v>312</v>
      </c>
      <c r="T1060" t="str">
        <f t="shared" si="274"/>
        <v>VEN</v>
      </c>
      <c r="U1060" t="s">
        <v>313</v>
      </c>
      <c r="V1060" s="33">
        <f t="shared" si="275"/>
        <v>635.05000000000007</v>
      </c>
      <c r="W1060">
        <f t="shared" si="276"/>
        <v>50</v>
      </c>
      <c r="X1060" s="33">
        <f t="shared" si="277"/>
        <v>507.15000000000009</v>
      </c>
      <c r="Y1060" s="33">
        <f t="shared" si="278"/>
        <v>127.9</v>
      </c>
      <c r="Z1060" s="45">
        <f t="shared" si="279"/>
        <v>0.26155170459018989</v>
      </c>
      <c r="AA1060" s="33">
        <f t="shared" si="280"/>
        <v>166.09841000000011</v>
      </c>
      <c r="AB1060" s="45">
        <f t="shared" si="281"/>
        <v>0.3275133786848074</v>
      </c>
      <c r="AC1060" s="33">
        <f>IFERROR($X1060/VLOOKUP(CONCATENATE("USD",C1060),[1]GEINDICE!AR$1:AS$65536,2,0),"")</f>
        <v>89.079955034075752</v>
      </c>
      <c r="AD1060" s="33">
        <f>IFERROR($AA1060/VLOOKUP(CONCATENATE("USD",C1060),[1]GEINDICE!AR$1:AS$65536,2,0),"")</f>
        <v>29.174877046300871</v>
      </c>
      <c r="AE1060" s="33">
        <f>IFERROR($X1060/VLOOKUP(CONCATENATE("EUR",C1060),[1]GEINDICE!AR$1:AS$65536,2,0),"")</f>
        <v>78.484323253582602</v>
      </c>
      <c r="AF1060" s="33">
        <f>IFERROR($AA1060/VLOOKUP(CONCATENATE("EUR",C1060),[1]GEINDICE!AR$1:AS$65536,2,0),"")</f>
        <v>25.704665882571437</v>
      </c>
      <c r="AG1060" s="48" t="str">
        <f>VLOOKUP(E1060,[1]Apresentação!AW$1:AX$65536,2,0)</f>
        <v xml:space="preserve">                    2 - LEATHER AUXILIARIES</v>
      </c>
      <c r="AH1060" s="48" t="str">
        <f t="shared" si="282"/>
        <v xml:space="preserve">         5204000036 - NOVALTAN JOB BR</v>
      </c>
      <c r="AI1060" s="49" t="str">
        <f t="shared" si="283"/>
        <v xml:space="preserve">     L00281 - ICL BENEFICIAMENTO DE COUROS LTDA.</v>
      </c>
      <c r="AJ1060" t="str">
        <f t="shared" si="284"/>
        <v xml:space="preserve">     90 - SALES</v>
      </c>
      <c r="AK1060" t="str">
        <f t="shared" si="285"/>
        <v/>
      </c>
      <c r="AL1060">
        <f t="shared" si="286"/>
        <v>5</v>
      </c>
      <c r="AM1060" t="str">
        <f t="shared" si="287"/>
        <v>2025 5</v>
      </c>
      <c r="AN1060" t="str">
        <f t="shared" si="288"/>
        <v xml:space="preserve">ICL </v>
      </c>
    </row>
    <row r="1061" spans="1:40" x14ac:dyDescent="0.35">
      <c r="A1061">
        <v>84473</v>
      </c>
      <c r="B1061" t="s">
        <v>274</v>
      </c>
      <c r="C1061" s="31">
        <v>45964</v>
      </c>
      <c r="D1061" t="s">
        <v>373</v>
      </c>
      <c r="E1061" t="s">
        <v>374</v>
      </c>
      <c r="F1061" t="s">
        <v>642</v>
      </c>
      <c r="G1061" t="s">
        <v>643</v>
      </c>
      <c r="H1061" t="s">
        <v>712</v>
      </c>
      <c r="I1061" t="s">
        <v>713</v>
      </c>
      <c r="J1061">
        <v>150</v>
      </c>
      <c r="K1061">
        <v>1905.15</v>
      </c>
      <c r="L1061">
        <v>898.93871999999999</v>
      </c>
      <c r="M1061">
        <v>383.7</v>
      </c>
      <c r="N1061">
        <v>12.701000000000001</v>
      </c>
      <c r="O1061" s="32">
        <f t="shared" si="272"/>
        <v>1521.45</v>
      </c>
      <c r="P1061" s="32">
        <f t="shared" si="273"/>
        <v>622.51128000000006</v>
      </c>
      <c r="Q1061">
        <v>765945</v>
      </c>
      <c r="R1061" t="s">
        <v>312</v>
      </c>
      <c r="S1061" t="s">
        <v>312</v>
      </c>
      <c r="T1061" t="str">
        <f t="shared" si="274"/>
        <v>VEN</v>
      </c>
      <c r="U1061" t="s">
        <v>313</v>
      </c>
      <c r="V1061" s="33">
        <f t="shared" si="275"/>
        <v>1905.15</v>
      </c>
      <c r="W1061">
        <f t="shared" si="276"/>
        <v>150</v>
      </c>
      <c r="X1061" s="33">
        <f t="shared" si="277"/>
        <v>1521.45</v>
      </c>
      <c r="Y1061" s="33">
        <f t="shared" si="278"/>
        <v>383.7</v>
      </c>
      <c r="Z1061" s="45">
        <f t="shared" si="279"/>
        <v>0.31100505472010082</v>
      </c>
      <c r="AA1061" s="33">
        <f t="shared" si="280"/>
        <v>592.51128000000006</v>
      </c>
      <c r="AB1061" s="45">
        <f t="shared" si="281"/>
        <v>0.38943854875283451</v>
      </c>
      <c r="AC1061" s="33" t="str">
        <f>IFERROR($X1061/VLOOKUP(CONCATENATE("USD",C1061),[1]GEINDICE!AR$1:AS$65536,2,0),"")</f>
        <v/>
      </c>
      <c r="AD1061" s="33" t="str">
        <f>IFERROR($AA1061/VLOOKUP(CONCATENATE("USD",C1061),[1]GEINDICE!AR$1:AS$65536,2,0),"")</f>
        <v/>
      </c>
      <c r="AE1061" s="33" t="str">
        <f>IFERROR($X1061/VLOOKUP(CONCATENATE("EUR",C1061),[1]GEINDICE!AR$1:AS$65536,2,0),"")</f>
        <v/>
      </c>
      <c r="AF1061" s="33" t="str">
        <f>IFERROR($AA1061/VLOOKUP(CONCATENATE("EUR",C1061),[1]GEINDICE!AR$1:AS$65536,2,0),"")</f>
        <v/>
      </c>
      <c r="AG1061" s="48" t="str">
        <f>VLOOKUP(E1061,[1]Apresentação!AW$1:AX$65536,2,0)</f>
        <v xml:space="preserve">                    2 - LEATHER AUXILIARIES</v>
      </c>
      <c r="AH1061" s="48" t="str">
        <f t="shared" si="282"/>
        <v xml:space="preserve">         5204000036 - NOVALTAN JOB BR</v>
      </c>
      <c r="AI1061" s="49" t="str">
        <f t="shared" si="283"/>
        <v xml:space="preserve">     L00281 - ICL BENEFICIAMENTO DE COUROS LTDA.</v>
      </c>
      <c r="AJ1061" t="str">
        <f t="shared" si="284"/>
        <v xml:space="preserve">     90 - SALES</v>
      </c>
      <c r="AK1061" t="str">
        <f t="shared" si="285"/>
        <v/>
      </c>
      <c r="AL1061">
        <f t="shared" si="286"/>
        <v>11</v>
      </c>
      <c r="AM1061" t="str">
        <f t="shared" si="287"/>
        <v>2025 11</v>
      </c>
      <c r="AN1061" t="str">
        <f t="shared" si="288"/>
        <v xml:space="preserve">ICL </v>
      </c>
    </row>
    <row r="1062" spans="1:40" x14ac:dyDescent="0.35">
      <c r="A1062">
        <v>84708</v>
      </c>
      <c r="B1062" t="s">
        <v>274</v>
      </c>
      <c r="C1062" s="31">
        <v>45980</v>
      </c>
      <c r="D1062" t="s">
        <v>373</v>
      </c>
      <c r="E1062" t="s">
        <v>374</v>
      </c>
      <c r="F1062" t="s">
        <v>642</v>
      </c>
      <c r="G1062" t="s">
        <v>643</v>
      </c>
      <c r="H1062" t="s">
        <v>712</v>
      </c>
      <c r="I1062" t="s">
        <v>713</v>
      </c>
      <c r="J1062">
        <v>100</v>
      </c>
      <c r="K1062">
        <v>1270.1000000000001</v>
      </c>
      <c r="L1062">
        <v>599.29244000000006</v>
      </c>
      <c r="M1062">
        <v>255.8</v>
      </c>
      <c r="N1062">
        <v>12.701000000000001</v>
      </c>
      <c r="O1062" s="32">
        <f t="shared" si="272"/>
        <v>1014.3000000000002</v>
      </c>
      <c r="P1062" s="32">
        <f t="shared" si="273"/>
        <v>415.00756000000013</v>
      </c>
      <c r="Q1062">
        <v>767694</v>
      </c>
      <c r="R1062" t="s">
        <v>312</v>
      </c>
      <c r="S1062" t="s">
        <v>312</v>
      </c>
      <c r="T1062" t="str">
        <f t="shared" si="274"/>
        <v>VEN</v>
      </c>
      <c r="U1062" t="s">
        <v>313</v>
      </c>
      <c r="V1062" s="33">
        <f t="shared" si="275"/>
        <v>1270.1000000000001</v>
      </c>
      <c r="W1062">
        <f t="shared" si="276"/>
        <v>100</v>
      </c>
      <c r="X1062" s="33">
        <f t="shared" si="277"/>
        <v>1014.3000000000002</v>
      </c>
      <c r="Y1062" s="33">
        <f t="shared" si="278"/>
        <v>255.8</v>
      </c>
      <c r="Z1062" s="45">
        <f t="shared" si="279"/>
        <v>0.311005086213684</v>
      </c>
      <c r="AA1062" s="33">
        <f t="shared" si="280"/>
        <v>395.00756000000013</v>
      </c>
      <c r="AB1062" s="45">
        <f t="shared" si="281"/>
        <v>0.38943858818889882</v>
      </c>
      <c r="AC1062" s="33" t="str">
        <f>IFERROR($X1062/VLOOKUP(CONCATENATE("USD",C1062),[1]GEINDICE!AR$1:AS$65536,2,0),"")</f>
        <v/>
      </c>
      <c r="AD1062" s="33" t="str">
        <f>IFERROR($AA1062/VLOOKUP(CONCATENATE("USD",C1062),[1]GEINDICE!AR$1:AS$65536,2,0),"")</f>
        <v/>
      </c>
      <c r="AE1062" s="33" t="str">
        <f>IFERROR($X1062/VLOOKUP(CONCATENATE("EUR",C1062),[1]GEINDICE!AR$1:AS$65536,2,0),"")</f>
        <v/>
      </c>
      <c r="AF1062" s="33" t="str">
        <f>IFERROR($AA1062/VLOOKUP(CONCATENATE("EUR",C1062),[1]GEINDICE!AR$1:AS$65536,2,0),"")</f>
        <v/>
      </c>
      <c r="AG1062" s="48" t="str">
        <f>VLOOKUP(E1062,[1]Apresentação!AW$1:AX$65536,2,0)</f>
        <v xml:space="preserve">                    2 - LEATHER AUXILIARIES</v>
      </c>
      <c r="AH1062" s="48" t="str">
        <f t="shared" si="282"/>
        <v xml:space="preserve">         5204000036 - NOVALTAN JOB BR</v>
      </c>
      <c r="AI1062" s="49" t="str">
        <f t="shared" si="283"/>
        <v xml:space="preserve">     L00281 - ICL BENEFICIAMENTO DE COUROS LTDA.</v>
      </c>
      <c r="AJ1062" t="str">
        <f t="shared" si="284"/>
        <v xml:space="preserve">     90 - SALES</v>
      </c>
      <c r="AK1062" t="str">
        <f t="shared" si="285"/>
        <v/>
      </c>
      <c r="AL1062">
        <f t="shared" si="286"/>
        <v>11</v>
      </c>
      <c r="AM1062" t="str">
        <f t="shared" si="287"/>
        <v>2025 11</v>
      </c>
      <c r="AN1062" t="str">
        <f t="shared" si="288"/>
        <v xml:space="preserve">ICL </v>
      </c>
    </row>
    <row r="1063" spans="1:40" x14ac:dyDescent="0.35">
      <c r="A1063">
        <v>82019</v>
      </c>
      <c r="B1063" t="s">
        <v>274</v>
      </c>
      <c r="C1063" s="31">
        <v>45758</v>
      </c>
      <c r="D1063" t="s">
        <v>373</v>
      </c>
      <c r="E1063" t="s">
        <v>374</v>
      </c>
      <c r="F1063" t="s">
        <v>693</v>
      </c>
      <c r="G1063" t="s">
        <v>391</v>
      </c>
      <c r="H1063" t="s">
        <v>712</v>
      </c>
      <c r="I1063" t="s">
        <v>713</v>
      </c>
      <c r="J1063">
        <v>150</v>
      </c>
      <c r="K1063">
        <v>2420.7600000000002</v>
      </c>
      <c r="L1063">
        <v>993.19626000000005</v>
      </c>
      <c r="M1063">
        <v>487.54</v>
      </c>
      <c r="N1063">
        <v>16.138400000000001</v>
      </c>
      <c r="O1063" s="32">
        <f t="shared" si="272"/>
        <v>1933.2200000000003</v>
      </c>
      <c r="P1063" s="32">
        <f t="shared" si="273"/>
        <v>940.0237400000002</v>
      </c>
      <c r="Q1063">
        <v>728444</v>
      </c>
      <c r="R1063" t="s">
        <v>439</v>
      </c>
      <c r="S1063" t="s">
        <v>439</v>
      </c>
      <c r="T1063" t="str">
        <f t="shared" si="274"/>
        <v>VEN</v>
      </c>
      <c r="U1063" t="s">
        <v>440</v>
      </c>
      <c r="V1063" s="33">
        <f t="shared" si="275"/>
        <v>2420.7600000000002</v>
      </c>
      <c r="W1063">
        <f t="shared" si="276"/>
        <v>150</v>
      </c>
      <c r="X1063" s="33">
        <f t="shared" si="277"/>
        <v>1933.2200000000003</v>
      </c>
      <c r="Y1063" s="33">
        <f t="shared" si="278"/>
        <v>487.54</v>
      </c>
      <c r="Z1063" s="45">
        <f t="shared" si="279"/>
        <v>0.3759248087377518</v>
      </c>
      <c r="AA1063" s="33">
        <f t="shared" si="280"/>
        <v>910.0237400000002</v>
      </c>
      <c r="AB1063" s="45">
        <f t="shared" si="281"/>
        <v>0.47072952897238807</v>
      </c>
      <c r="AC1063" s="33">
        <f>IFERROR($X1063/VLOOKUP(CONCATENATE("USD",C1063),[1]GEINDICE!AR$1:AS$65536,2,0),"")</f>
        <v>329.13155251374775</v>
      </c>
      <c r="AD1063" s="33">
        <f>IFERROR($AA1063/VLOOKUP(CONCATENATE("USD",C1063),[1]GEINDICE!AR$1:AS$65536,2,0),"")</f>
        <v>154.93194068474727</v>
      </c>
      <c r="AE1063" s="33">
        <f>IFERROR($X1063/VLOOKUP(CONCATENATE("EUR",C1063),[1]GEINDICE!AR$1:AS$65536,2,0),"")</f>
        <v>290.67480603837134</v>
      </c>
      <c r="AF1063" s="33">
        <f>IFERROR($AA1063/VLOOKUP(CONCATENATE("EUR",C1063),[1]GEINDICE!AR$1:AS$65536,2,0),"")</f>
        <v>136.82921453058282</v>
      </c>
      <c r="AG1063" s="48" t="str">
        <f>VLOOKUP(E1063,[1]Apresentação!AW$1:AX$65536,2,0)</f>
        <v xml:space="preserve">                    2 - LEATHER AUXILIARIES</v>
      </c>
      <c r="AH1063" s="48" t="str">
        <f t="shared" si="282"/>
        <v xml:space="preserve">         5204000036 - NOVALTAN JOB BR</v>
      </c>
      <c r="AI1063" s="49" t="str">
        <f t="shared" si="283"/>
        <v xml:space="preserve">     L00414 - JBS S.A</v>
      </c>
      <c r="AJ1063" t="str">
        <f t="shared" si="284"/>
        <v xml:space="preserve">     90 - SALES</v>
      </c>
      <c r="AK1063" t="str">
        <f t="shared" si="285"/>
        <v/>
      </c>
      <c r="AL1063">
        <f t="shared" si="286"/>
        <v>4</v>
      </c>
      <c r="AM1063" t="str">
        <f t="shared" si="287"/>
        <v>2025 4</v>
      </c>
      <c r="AN1063" t="str">
        <f t="shared" si="288"/>
        <v xml:space="preserve">JBS </v>
      </c>
    </row>
    <row r="1064" spans="1:40" x14ac:dyDescent="0.35">
      <c r="A1064">
        <v>82717</v>
      </c>
      <c r="B1064" t="s">
        <v>274</v>
      </c>
      <c r="C1064" s="31">
        <v>45818</v>
      </c>
      <c r="D1064" t="s">
        <v>373</v>
      </c>
      <c r="E1064" t="s">
        <v>374</v>
      </c>
      <c r="F1064" t="s">
        <v>693</v>
      </c>
      <c r="G1064" t="s">
        <v>391</v>
      </c>
      <c r="H1064" t="s">
        <v>712</v>
      </c>
      <c r="I1064" t="s">
        <v>713</v>
      </c>
      <c r="J1064">
        <v>600</v>
      </c>
      <c r="K1064">
        <v>8297.09</v>
      </c>
      <c r="L1064">
        <v>3972.6190299999998</v>
      </c>
      <c r="M1064">
        <v>1671.04</v>
      </c>
      <c r="N1064">
        <v>13.828479999999999</v>
      </c>
      <c r="O1064" s="32">
        <f t="shared" si="272"/>
        <v>6626.05</v>
      </c>
      <c r="P1064" s="32">
        <f t="shared" si="273"/>
        <v>2653.4309700000003</v>
      </c>
      <c r="Q1064">
        <v>740967</v>
      </c>
      <c r="R1064" t="s">
        <v>439</v>
      </c>
      <c r="S1064" t="s">
        <v>439</v>
      </c>
      <c r="T1064" t="str">
        <f t="shared" si="274"/>
        <v>VEN</v>
      </c>
      <c r="U1064" t="s">
        <v>440</v>
      </c>
      <c r="V1064" s="33">
        <f t="shared" si="275"/>
        <v>8297.09</v>
      </c>
      <c r="W1064">
        <f t="shared" si="276"/>
        <v>600</v>
      </c>
      <c r="X1064" s="33">
        <f t="shared" si="277"/>
        <v>6626.05</v>
      </c>
      <c r="Y1064" s="33">
        <f t="shared" si="278"/>
        <v>1671.04</v>
      </c>
      <c r="Z1064" s="45">
        <f t="shared" si="279"/>
        <v>0.30533969982246789</v>
      </c>
      <c r="AA1064" s="33">
        <f t="shared" si="280"/>
        <v>2533.4309700000003</v>
      </c>
      <c r="AB1064" s="45">
        <f t="shared" si="281"/>
        <v>0.38234407678782989</v>
      </c>
      <c r="AC1064" s="33">
        <f>IFERROR($X1064/VLOOKUP(CONCATENATE("USD",C1064),[1]GEINDICE!AR$1:AS$65536,2,0),"")</f>
        <v>1192.657990892237</v>
      </c>
      <c r="AD1064" s="33">
        <f>IFERROR($AA1064/VLOOKUP(CONCATENATE("USD",C1064),[1]GEINDICE!AR$1:AS$65536,2,0),"")</f>
        <v>456.00571845132032</v>
      </c>
      <c r="AE1064" s="33">
        <f>IFERROR($X1064/VLOOKUP(CONCATENATE("EUR",C1064),[1]GEINDICE!AR$1:AS$65536,2,0),"")</f>
        <v>1043.9985504506208</v>
      </c>
      <c r="AF1064" s="33">
        <f>IFERROR($AA1064/VLOOKUP(CONCATENATE("EUR",C1064),[1]GEINDICE!AR$1:AS$65536,2,0),"")</f>
        <v>399.16666193987527</v>
      </c>
      <c r="AG1064" s="48" t="str">
        <f>VLOOKUP(E1064,[1]Apresentação!AW$1:AX$65536,2,0)</f>
        <v xml:space="preserve">                    2 - LEATHER AUXILIARIES</v>
      </c>
      <c r="AH1064" s="48" t="str">
        <f t="shared" si="282"/>
        <v xml:space="preserve">         5204000036 - NOVALTAN JOB BR</v>
      </c>
      <c r="AI1064" s="49" t="str">
        <f t="shared" si="283"/>
        <v xml:space="preserve">     L00414 - JBS S.A</v>
      </c>
      <c r="AJ1064" t="str">
        <f t="shared" si="284"/>
        <v xml:space="preserve">     90 - SALES</v>
      </c>
      <c r="AK1064" t="str">
        <f t="shared" si="285"/>
        <v/>
      </c>
      <c r="AL1064">
        <f t="shared" si="286"/>
        <v>6</v>
      </c>
      <c r="AM1064" t="str">
        <f t="shared" si="287"/>
        <v>2025 6</v>
      </c>
      <c r="AN1064" t="str">
        <f t="shared" si="288"/>
        <v xml:space="preserve">JBS </v>
      </c>
    </row>
    <row r="1065" spans="1:40" x14ac:dyDescent="0.35">
      <c r="A1065">
        <v>82447</v>
      </c>
      <c r="B1065" t="s">
        <v>274</v>
      </c>
      <c r="C1065" s="31">
        <v>45793</v>
      </c>
      <c r="D1065" t="s">
        <v>373</v>
      </c>
      <c r="E1065" t="s">
        <v>374</v>
      </c>
      <c r="F1065" t="s">
        <v>693</v>
      </c>
      <c r="G1065" t="s">
        <v>391</v>
      </c>
      <c r="H1065" t="s">
        <v>712</v>
      </c>
      <c r="I1065" t="s">
        <v>713</v>
      </c>
      <c r="J1065">
        <v>300</v>
      </c>
      <c r="K1065">
        <v>4613.26</v>
      </c>
      <c r="L1065">
        <v>1986.30952</v>
      </c>
      <c r="M1065">
        <v>929.1</v>
      </c>
      <c r="N1065">
        <v>15.37754</v>
      </c>
      <c r="O1065" s="32">
        <f t="shared" si="272"/>
        <v>3684.1600000000003</v>
      </c>
      <c r="P1065" s="32">
        <f t="shared" si="273"/>
        <v>1697.8504800000003</v>
      </c>
      <c r="Q1065">
        <v>738976</v>
      </c>
      <c r="R1065" t="s">
        <v>439</v>
      </c>
      <c r="S1065" t="s">
        <v>439</v>
      </c>
      <c r="T1065" t="str">
        <f t="shared" si="274"/>
        <v>VEN</v>
      </c>
      <c r="U1065" t="s">
        <v>440</v>
      </c>
      <c r="V1065" s="33">
        <f t="shared" si="275"/>
        <v>4613.26</v>
      </c>
      <c r="W1065">
        <f t="shared" si="276"/>
        <v>300</v>
      </c>
      <c r="X1065" s="33">
        <f t="shared" si="277"/>
        <v>3684.1600000000003</v>
      </c>
      <c r="Y1065" s="33">
        <f t="shared" si="278"/>
        <v>929.1</v>
      </c>
      <c r="Z1065" s="45">
        <f t="shared" si="279"/>
        <v>0.35503103662052438</v>
      </c>
      <c r="AA1065" s="33">
        <f t="shared" si="280"/>
        <v>1637.8504800000003</v>
      </c>
      <c r="AB1065" s="45">
        <f t="shared" si="281"/>
        <v>0.44456551289846263</v>
      </c>
      <c r="AC1065" s="33">
        <f>IFERROR($X1065/VLOOKUP(CONCATENATE("USD",C1065),[1]GEINDICE!AR$1:AS$65536,2,0),"")</f>
        <v>647.19543258673696</v>
      </c>
      <c r="AD1065" s="33">
        <f>IFERROR($AA1065/VLOOKUP(CONCATENATE("USD",C1065),[1]GEINDICE!AR$1:AS$65536,2,0),"")</f>
        <v>287.72076943346514</v>
      </c>
      <c r="AE1065" s="33">
        <f>IFERROR($X1065/VLOOKUP(CONCATENATE("EUR",C1065),[1]GEINDICE!AR$1:AS$65536,2,0),"")</f>
        <v>580.91453800063073</v>
      </c>
      <c r="AF1065" s="33">
        <f>IFERROR($AA1065/VLOOKUP(CONCATENATE("EUR",C1065),[1]GEINDICE!AR$1:AS$65536,2,0),"")</f>
        <v>258.25456953642384</v>
      </c>
      <c r="AG1065" s="48" t="str">
        <f>VLOOKUP(E1065,[1]Apresentação!AW$1:AX$65536,2,0)</f>
        <v xml:space="preserve">                    2 - LEATHER AUXILIARIES</v>
      </c>
      <c r="AH1065" s="48" t="str">
        <f t="shared" si="282"/>
        <v xml:space="preserve">         5204000036 - NOVALTAN JOB BR</v>
      </c>
      <c r="AI1065" s="49" t="str">
        <f t="shared" si="283"/>
        <v xml:space="preserve">     L00414 - JBS S.A</v>
      </c>
      <c r="AJ1065" t="str">
        <f t="shared" si="284"/>
        <v xml:space="preserve">     90 - SALES</v>
      </c>
      <c r="AK1065" t="str">
        <f t="shared" si="285"/>
        <v/>
      </c>
      <c r="AL1065">
        <f t="shared" si="286"/>
        <v>5</v>
      </c>
      <c r="AM1065" t="str">
        <f t="shared" si="287"/>
        <v>2025 5</v>
      </c>
      <c r="AN1065" t="str">
        <f t="shared" si="288"/>
        <v xml:space="preserve">JBS </v>
      </c>
    </row>
    <row r="1066" spans="1:40" x14ac:dyDescent="0.35">
      <c r="A1066">
        <v>84061</v>
      </c>
      <c r="B1066" t="s">
        <v>274</v>
      </c>
      <c r="C1066" s="31">
        <v>45931</v>
      </c>
      <c r="D1066" t="s">
        <v>373</v>
      </c>
      <c r="E1066" t="s">
        <v>374</v>
      </c>
      <c r="F1066" t="s">
        <v>693</v>
      </c>
      <c r="G1066" t="s">
        <v>391</v>
      </c>
      <c r="H1066" t="s">
        <v>712</v>
      </c>
      <c r="I1066" t="s">
        <v>713</v>
      </c>
      <c r="J1066">
        <v>600</v>
      </c>
      <c r="K1066">
        <v>8711.8700000000008</v>
      </c>
      <c r="L1066">
        <v>4164.01613</v>
      </c>
      <c r="M1066">
        <v>1754.59</v>
      </c>
      <c r="N1066">
        <v>14.519779999999999</v>
      </c>
      <c r="O1066" s="32">
        <f t="shared" si="272"/>
        <v>6957.2800000000007</v>
      </c>
      <c r="P1066" s="32">
        <f t="shared" si="273"/>
        <v>2793.2638700000007</v>
      </c>
      <c r="Q1066">
        <v>762906</v>
      </c>
      <c r="R1066" t="s">
        <v>439</v>
      </c>
      <c r="S1066" t="s">
        <v>439</v>
      </c>
      <c r="T1066" t="str">
        <f t="shared" si="274"/>
        <v>VEN</v>
      </c>
      <c r="U1066" t="s">
        <v>440</v>
      </c>
      <c r="V1066" s="33">
        <f t="shared" si="275"/>
        <v>8711.8700000000008</v>
      </c>
      <c r="W1066">
        <f t="shared" si="276"/>
        <v>600</v>
      </c>
      <c r="X1066" s="33">
        <f t="shared" si="277"/>
        <v>6957.2800000000007</v>
      </c>
      <c r="Y1066" s="33">
        <f t="shared" si="278"/>
        <v>1754.59</v>
      </c>
      <c r="Z1066" s="45">
        <f t="shared" si="279"/>
        <v>0.30685304877138897</v>
      </c>
      <c r="AA1066" s="33">
        <f t="shared" si="280"/>
        <v>2673.2638700000007</v>
      </c>
      <c r="AB1066" s="45">
        <f t="shared" si="281"/>
        <v>0.38423979917439005</v>
      </c>
      <c r="AC1066" s="33">
        <f>IFERROR($X1066/VLOOKUP(CONCATENATE("USD",C1066),[1]GEINDICE!AR$1:AS$65536,2,0),"")</f>
        <v>1307.5627725154113</v>
      </c>
      <c r="AD1066" s="33">
        <f>IFERROR($AA1066/VLOOKUP(CONCATENATE("USD",C1066),[1]GEINDICE!AR$1:AS$65536,2,0),"")</f>
        <v>502.41765711923028</v>
      </c>
      <c r="AE1066" s="33">
        <f>IFERROR($X1066/VLOOKUP(CONCATENATE("EUR",C1066),[1]GEINDICE!AR$1:AS$65536,2,0),"")</f>
        <v>1115.3777093754009</v>
      </c>
      <c r="AF1066" s="33">
        <f>IFERROR($AA1066/VLOOKUP(CONCATENATE("EUR",C1066),[1]GEINDICE!AR$1:AS$65536,2,0),"")</f>
        <v>428.5725070539952</v>
      </c>
      <c r="AG1066" s="48" t="str">
        <f>VLOOKUP(E1066,[1]Apresentação!AW$1:AX$65536,2,0)</f>
        <v xml:space="preserve">                    2 - LEATHER AUXILIARIES</v>
      </c>
      <c r="AH1066" s="48" t="str">
        <f t="shared" si="282"/>
        <v xml:space="preserve">         5204000036 - NOVALTAN JOB BR</v>
      </c>
      <c r="AI1066" s="49" t="str">
        <f t="shared" si="283"/>
        <v xml:space="preserve">     L00414 - JBS S.A</v>
      </c>
      <c r="AJ1066" t="str">
        <f t="shared" si="284"/>
        <v xml:space="preserve">     90 - SALES</v>
      </c>
      <c r="AK1066" t="str">
        <f t="shared" si="285"/>
        <v/>
      </c>
      <c r="AL1066">
        <f t="shared" si="286"/>
        <v>10</v>
      </c>
      <c r="AM1066" t="str">
        <f t="shared" si="287"/>
        <v>2025 10</v>
      </c>
      <c r="AN1066" t="str">
        <f t="shared" si="288"/>
        <v xml:space="preserve">JBS </v>
      </c>
    </row>
    <row r="1067" spans="1:40" x14ac:dyDescent="0.35">
      <c r="A1067">
        <v>82998</v>
      </c>
      <c r="B1067" t="s">
        <v>274</v>
      </c>
      <c r="C1067" s="31">
        <v>45845</v>
      </c>
      <c r="D1067" t="s">
        <v>373</v>
      </c>
      <c r="E1067" t="s">
        <v>374</v>
      </c>
      <c r="F1067" t="s">
        <v>693</v>
      </c>
      <c r="G1067" t="s">
        <v>391</v>
      </c>
      <c r="H1067" t="s">
        <v>712</v>
      </c>
      <c r="I1067" t="s">
        <v>713</v>
      </c>
      <c r="J1067">
        <v>900</v>
      </c>
      <c r="K1067">
        <v>13289.91</v>
      </c>
      <c r="L1067">
        <v>5958.9283699999996</v>
      </c>
      <c r="M1067">
        <v>2676.6</v>
      </c>
      <c r="N1067">
        <v>14.76657</v>
      </c>
      <c r="O1067" s="32">
        <f t="shared" si="272"/>
        <v>10613.31</v>
      </c>
      <c r="P1067" s="32">
        <f t="shared" si="273"/>
        <v>4654.3816299999999</v>
      </c>
      <c r="Q1067">
        <v>742954</v>
      </c>
      <c r="R1067" t="s">
        <v>439</v>
      </c>
      <c r="S1067" t="s">
        <v>439</v>
      </c>
      <c r="T1067" t="str">
        <f t="shared" si="274"/>
        <v>VEN</v>
      </c>
      <c r="U1067" t="s">
        <v>440</v>
      </c>
      <c r="V1067" s="33">
        <f t="shared" si="275"/>
        <v>13289.91</v>
      </c>
      <c r="W1067">
        <f t="shared" si="276"/>
        <v>900</v>
      </c>
      <c r="X1067" s="33">
        <f t="shared" si="277"/>
        <v>10613.31</v>
      </c>
      <c r="Y1067" s="33">
        <f t="shared" si="278"/>
        <v>2676.6</v>
      </c>
      <c r="Z1067" s="45">
        <f t="shared" si="279"/>
        <v>0.33667508884559788</v>
      </c>
      <c r="AA1067" s="33">
        <f t="shared" si="280"/>
        <v>4474.3816299999999</v>
      </c>
      <c r="AB1067" s="45">
        <f t="shared" si="281"/>
        <v>0.42158211057624811</v>
      </c>
      <c r="AC1067" s="33">
        <f>IFERROR($X1067/VLOOKUP(CONCATENATE("USD",C1067),[1]GEINDICE!AR$1:AS$65536,2,0),"")</f>
        <v>1945.5400351957762</v>
      </c>
      <c r="AD1067" s="33">
        <f>IFERROR($AA1067/VLOOKUP(CONCATENATE("USD",C1067),[1]GEINDICE!AR$1:AS$65536,2,0),"")</f>
        <v>820.20487424842338</v>
      </c>
      <c r="AE1067" s="33">
        <f>IFERROR($X1067/VLOOKUP(CONCATENATE("EUR",C1067),[1]GEINDICE!AR$1:AS$65536,2,0),"")</f>
        <v>1658.1742336655936</v>
      </c>
      <c r="AF1067" s="33">
        <f>IFERROR($AA1067/VLOOKUP(CONCATENATE("EUR",C1067),[1]GEINDICE!AR$1:AS$65536,2,0),"")</f>
        <v>699.05659313189381</v>
      </c>
      <c r="AG1067" s="48" t="str">
        <f>VLOOKUP(E1067,[1]Apresentação!AW$1:AX$65536,2,0)</f>
        <v xml:space="preserve">                    2 - LEATHER AUXILIARIES</v>
      </c>
      <c r="AH1067" s="48" t="str">
        <f t="shared" si="282"/>
        <v xml:space="preserve">         5204000036 - NOVALTAN JOB BR</v>
      </c>
      <c r="AI1067" s="49" t="str">
        <f t="shared" si="283"/>
        <v xml:space="preserve">     L00414 - JBS S.A</v>
      </c>
      <c r="AJ1067" t="str">
        <f t="shared" si="284"/>
        <v xml:space="preserve">     90 - SALES</v>
      </c>
      <c r="AK1067" t="str">
        <f t="shared" si="285"/>
        <v/>
      </c>
      <c r="AL1067">
        <f t="shared" si="286"/>
        <v>7</v>
      </c>
      <c r="AM1067" t="str">
        <f t="shared" si="287"/>
        <v>2025 7</v>
      </c>
      <c r="AN1067" t="str">
        <f t="shared" si="288"/>
        <v xml:space="preserve">JBS </v>
      </c>
    </row>
    <row r="1068" spans="1:40" x14ac:dyDescent="0.35">
      <c r="A1068">
        <v>84812</v>
      </c>
      <c r="B1068" t="s">
        <v>274</v>
      </c>
      <c r="C1068" s="31">
        <v>45987</v>
      </c>
      <c r="D1068" t="s">
        <v>373</v>
      </c>
      <c r="E1068" t="s">
        <v>374</v>
      </c>
      <c r="F1068" t="s">
        <v>693</v>
      </c>
      <c r="G1068" t="s">
        <v>391</v>
      </c>
      <c r="H1068" t="s">
        <v>712</v>
      </c>
      <c r="I1068" t="s">
        <v>713</v>
      </c>
      <c r="J1068">
        <v>300</v>
      </c>
      <c r="K1068">
        <v>4409.58</v>
      </c>
      <c r="L1068">
        <v>1692.53988</v>
      </c>
      <c r="M1068">
        <v>888.1</v>
      </c>
      <c r="N1068">
        <v>14.698589999999999</v>
      </c>
      <c r="O1068" s="32">
        <f t="shared" si="272"/>
        <v>3521.48</v>
      </c>
      <c r="P1068" s="32">
        <f t="shared" si="273"/>
        <v>1828.94012</v>
      </c>
      <c r="Q1068">
        <v>768393</v>
      </c>
      <c r="R1068" t="s">
        <v>439</v>
      </c>
      <c r="S1068" t="s">
        <v>439</v>
      </c>
      <c r="T1068" t="str">
        <f t="shared" si="274"/>
        <v>VEN</v>
      </c>
      <c r="U1068" t="s">
        <v>440</v>
      </c>
      <c r="V1068" s="33">
        <f t="shared" si="275"/>
        <v>4409.58</v>
      </c>
      <c r="W1068">
        <f t="shared" si="276"/>
        <v>300</v>
      </c>
      <c r="X1068" s="33">
        <f t="shared" si="277"/>
        <v>3521.48</v>
      </c>
      <c r="Y1068" s="33">
        <f t="shared" si="278"/>
        <v>888.1</v>
      </c>
      <c r="Z1068" s="45">
        <f t="shared" si="279"/>
        <v>0.40115841418003528</v>
      </c>
      <c r="AA1068" s="33">
        <f t="shared" si="280"/>
        <v>1768.94012</v>
      </c>
      <c r="AB1068" s="45">
        <f t="shared" si="281"/>
        <v>0.50232860047480032</v>
      </c>
      <c r="AC1068" s="33" t="str">
        <f>IFERROR($X1068/VLOOKUP(CONCATENATE("USD",C1068),[1]GEINDICE!AR$1:AS$65536,2,0),"")</f>
        <v/>
      </c>
      <c r="AD1068" s="33" t="str">
        <f>IFERROR($AA1068/VLOOKUP(CONCATENATE("USD",C1068),[1]GEINDICE!AR$1:AS$65536,2,0),"")</f>
        <v/>
      </c>
      <c r="AE1068" s="33" t="str">
        <f>IFERROR($X1068/VLOOKUP(CONCATENATE("EUR",C1068),[1]GEINDICE!AR$1:AS$65536,2,0),"")</f>
        <v/>
      </c>
      <c r="AF1068" s="33" t="str">
        <f>IFERROR($AA1068/VLOOKUP(CONCATENATE("EUR",C1068),[1]GEINDICE!AR$1:AS$65536,2,0),"")</f>
        <v/>
      </c>
      <c r="AG1068" s="48" t="str">
        <f>VLOOKUP(E1068,[1]Apresentação!AW$1:AX$65536,2,0)</f>
        <v xml:space="preserve">                    2 - LEATHER AUXILIARIES</v>
      </c>
      <c r="AH1068" s="48" t="str">
        <f t="shared" si="282"/>
        <v xml:space="preserve">         5204000036 - NOVALTAN JOB BR</v>
      </c>
      <c r="AI1068" s="49" t="str">
        <f t="shared" si="283"/>
        <v xml:space="preserve">     L00414 - JBS S.A</v>
      </c>
      <c r="AJ1068" t="str">
        <f t="shared" si="284"/>
        <v xml:space="preserve">     90 - SALES</v>
      </c>
      <c r="AK1068" t="str">
        <f t="shared" si="285"/>
        <v/>
      </c>
      <c r="AL1068">
        <f t="shared" si="286"/>
        <v>11</v>
      </c>
      <c r="AM1068" t="str">
        <f t="shared" si="287"/>
        <v>2025 11</v>
      </c>
      <c r="AN1068" t="str">
        <f t="shared" si="288"/>
        <v xml:space="preserve">JBS </v>
      </c>
    </row>
    <row r="1069" spans="1:40" x14ac:dyDescent="0.35">
      <c r="A1069">
        <v>81401</v>
      </c>
      <c r="B1069" t="s">
        <v>274</v>
      </c>
      <c r="C1069" s="31">
        <v>45713</v>
      </c>
      <c r="D1069" t="s">
        <v>373</v>
      </c>
      <c r="E1069" t="s">
        <v>374</v>
      </c>
      <c r="F1069" t="s">
        <v>714</v>
      </c>
      <c r="G1069" t="s">
        <v>715</v>
      </c>
      <c r="H1069" t="s">
        <v>712</v>
      </c>
      <c r="I1069" t="s">
        <v>713</v>
      </c>
      <c r="J1069">
        <v>800</v>
      </c>
      <c r="K1069">
        <v>10581.28</v>
      </c>
      <c r="L1069">
        <v>5297.0466299999998</v>
      </c>
      <c r="M1069">
        <v>1269.75</v>
      </c>
      <c r="N1069">
        <v>13.226600000000001</v>
      </c>
      <c r="O1069" s="32">
        <f t="shared" si="272"/>
        <v>9311.5300000000007</v>
      </c>
      <c r="P1069" s="32">
        <f t="shared" si="273"/>
        <v>4014.4833700000008</v>
      </c>
      <c r="Q1069">
        <v>711291</v>
      </c>
      <c r="R1069" t="s">
        <v>298</v>
      </c>
      <c r="S1069" t="s">
        <v>628</v>
      </c>
      <c r="T1069" t="str">
        <f t="shared" si="274"/>
        <v>VEN</v>
      </c>
      <c r="U1069" t="s">
        <v>629</v>
      </c>
      <c r="V1069" s="33">
        <f t="shared" si="275"/>
        <v>10581.28</v>
      </c>
      <c r="W1069">
        <f t="shared" si="276"/>
        <v>800</v>
      </c>
      <c r="X1069" s="33">
        <f t="shared" si="277"/>
        <v>9311.5300000000007</v>
      </c>
      <c r="Y1069" s="33">
        <f t="shared" si="278"/>
        <v>1269.75</v>
      </c>
      <c r="Z1069" s="45">
        <f t="shared" si="279"/>
        <v>0.36427382793008034</v>
      </c>
      <c r="AA1069" s="33">
        <f t="shared" si="280"/>
        <v>3854.4833700000008</v>
      </c>
      <c r="AB1069" s="45">
        <f t="shared" si="281"/>
        <v>0.41394737169938783</v>
      </c>
      <c r="AC1069" s="33">
        <f>IFERROR($X1069/VLOOKUP(CONCATENATE("USD",C1069),[1]GEINDICE!AR$1:AS$65536,2,0),"")</f>
        <v>1611.576870489278</v>
      </c>
      <c r="AD1069" s="33">
        <f>IFERROR($AA1069/VLOOKUP(CONCATENATE("USD",C1069),[1]GEINDICE!AR$1:AS$65536,2,0),"")</f>
        <v>667.10800983056129</v>
      </c>
      <c r="AE1069" s="33">
        <f>IFERROR($X1069/VLOOKUP(CONCATENATE("EUR",C1069),[1]GEINDICE!AR$1:AS$65536,2,0),"")</f>
        <v>1535.137496702717</v>
      </c>
      <c r="AF1069" s="33">
        <f>IFERROR($AA1069/VLOOKUP(CONCATENATE("EUR",C1069),[1]GEINDICE!AR$1:AS$65536,2,0),"")</f>
        <v>635.46613195726741</v>
      </c>
      <c r="AG1069" s="48" t="str">
        <f>VLOOKUP(E1069,[1]Apresentação!AW$1:AX$65536,2,0)</f>
        <v xml:space="preserve">                    2 - LEATHER AUXILIARIES</v>
      </c>
      <c r="AH1069" s="48" t="str">
        <f t="shared" si="282"/>
        <v xml:space="preserve">         5204000036 - NOVALTAN JOB BR</v>
      </c>
      <c r="AI1069" s="49" t="str">
        <f t="shared" si="283"/>
        <v xml:space="preserve">     L00354 - APUCARANA LEATHER S.A</v>
      </c>
      <c r="AJ1069" t="str">
        <f t="shared" si="284"/>
        <v xml:space="preserve">     90 - SALES</v>
      </c>
      <c r="AK1069" t="str">
        <f t="shared" si="285"/>
        <v/>
      </c>
      <c r="AL1069">
        <f t="shared" si="286"/>
        <v>2</v>
      </c>
      <c r="AM1069" t="str">
        <f t="shared" si="287"/>
        <v>2025 2</v>
      </c>
      <c r="AN1069" t="str">
        <f t="shared" si="288"/>
        <v xml:space="preserve">APUCARANA </v>
      </c>
    </row>
    <row r="1070" spans="1:40" x14ac:dyDescent="0.35">
      <c r="A1070">
        <v>83901</v>
      </c>
      <c r="B1070" t="s">
        <v>274</v>
      </c>
      <c r="C1070" s="31">
        <v>45918</v>
      </c>
      <c r="D1070" t="s">
        <v>373</v>
      </c>
      <c r="E1070" t="s">
        <v>374</v>
      </c>
      <c r="F1070" t="s">
        <v>714</v>
      </c>
      <c r="G1070" t="s">
        <v>715</v>
      </c>
      <c r="H1070" t="s">
        <v>712</v>
      </c>
      <c r="I1070" t="s">
        <v>713</v>
      </c>
      <c r="J1070">
        <v>800</v>
      </c>
      <c r="K1070">
        <v>9796.43</v>
      </c>
      <c r="L1070">
        <v>5552.0215099999996</v>
      </c>
      <c r="M1070">
        <v>1175.57</v>
      </c>
      <c r="N1070">
        <v>12.24554</v>
      </c>
      <c r="O1070" s="32">
        <f t="shared" si="272"/>
        <v>8620.86</v>
      </c>
      <c r="P1070" s="32">
        <f t="shared" si="273"/>
        <v>3068.838490000001</v>
      </c>
      <c r="Q1070">
        <v>761757</v>
      </c>
      <c r="R1070" t="s">
        <v>298</v>
      </c>
      <c r="S1070" t="s">
        <v>628</v>
      </c>
      <c r="T1070" t="str">
        <f t="shared" si="274"/>
        <v>VEN</v>
      </c>
      <c r="U1070" t="s">
        <v>629</v>
      </c>
      <c r="V1070" s="33">
        <f t="shared" si="275"/>
        <v>9796.43</v>
      </c>
      <c r="W1070">
        <f t="shared" si="276"/>
        <v>800</v>
      </c>
      <c r="X1070" s="33">
        <f t="shared" si="277"/>
        <v>8620.86</v>
      </c>
      <c r="Y1070" s="33">
        <f t="shared" si="278"/>
        <v>1175.57</v>
      </c>
      <c r="Z1070" s="45">
        <f t="shared" si="279"/>
        <v>0.29692842086351873</v>
      </c>
      <c r="AA1070" s="33">
        <f t="shared" si="280"/>
        <v>2908.838490000001</v>
      </c>
      <c r="AB1070" s="45">
        <f t="shared" si="281"/>
        <v>0.33741859744851449</v>
      </c>
      <c r="AC1070" s="33">
        <f>IFERROR($X1070/VLOOKUP(CONCATENATE("USD",C1070),[1]GEINDICE!AR$1:AS$65536,2,0),"")</f>
        <v>1626.2705149971705</v>
      </c>
      <c r="AD1070" s="33">
        <f>IFERROR($AA1070/VLOOKUP(CONCATENATE("USD",C1070),[1]GEINDICE!AR$1:AS$65536,2,0),"")</f>
        <v>548.73391624221858</v>
      </c>
      <c r="AE1070" s="33">
        <f>IFERROR($X1070/VLOOKUP(CONCATENATE("EUR",C1070),[1]GEINDICE!AR$1:AS$65536,2,0),"")</f>
        <v>1380.5303782468054</v>
      </c>
      <c r="AF1070" s="33">
        <f>IFERROR($AA1070/VLOOKUP(CONCATENATE("EUR",C1070),[1]GEINDICE!AR$1:AS$65536,2,0),"")</f>
        <v>465.81662396310429</v>
      </c>
      <c r="AG1070" s="48" t="str">
        <f>VLOOKUP(E1070,[1]Apresentação!AW$1:AX$65536,2,0)</f>
        <v xml:space="preserve">                    2 - LEATHER AUXILIARIES</v>
      </c>
      <c r="AH1070" s="48" t="str">
        <f t="shared" si="282"/>
        <v xml:space="preserve">         5204000036 - NOVALTAN JOB BR</v>
      </c>
      <c r="AI1070" s="49" t="str">
        <f t="shared" si="283"/>
        <v xml:space="preserve">     L00354 - APUCARANA LEATHER S.A</v>
      </c>
      <c r="AJ1070" t="str">
        <f t="shared" si="284"/>
        <v xml:space="preserve">     90 - SALES</v>
      </c>
      <c r="AK1070" t="str">
        <f t="shared" si="285"/>
        <v/>
      </c>
      <c r="AL1070">
        <f t="shared" si="286"/>
        <v>9</v>
      </c>
      <c r="AM1070" t="str">
        <f t="shared" si="287"/>
        <v>2025 9</v>
      </c>
      <c r="AN1070" t="str">
        <f t="shared" si="288"/>
        <v xml:space="preserve">APUCARANA </v>
      </c>
    </row>
    <row r="1071" spans="1:40" x14ac:dyDescent="0.35">
      <c r="A1071">
        <v>82632</v>
      </c>
      <c r="B1071" t="s">
        <v>274</v>
      </c>
      <c r="C1071" s="31">
        <v>45811</v>
      </c>
      <c r="D1071" t="s">
        <v>373</v>
      </c>
      <c r="E1071" t="s">
        <v>374</v>
      </c>
      <c r="F1071" t="s">
        <v>714</v>
      </c>
      <c r="G1071" t="s">
        <v>715</v>
      </c>
      <c r="H1071" t="s">
        <v>712</v>
      </c>
      <c r="I1071" t="s">
        <v>713</v>
      </c>
      <c r="J1071">
        <v>800</v>
      </c>
      <c r="K1071">
        <v>10521.960000000001</v>
      </c>
      <c r="L1071">
        <v>5296.8253800000002</v>
      </c>
      <c r="M1071">
        <v>1262.6400000000001</v>
      </c>
      <c r="N1071">
        <v>13.15245</v>
      </c>
      <c r="O1071" s="32">
        <f t="shared" si="272"/>
        <v>9259.3200000000015</v>
      </c>
      <c r="P1071" s="32">
        <f t="shared" si="273"/>
        <v>3962.4946200000013</v>
      </c>
      <c r="Q1071">
        <v>740281</v>
      </c>
      <c r="R1071" t="s">
        <v>298</v>
      </c>
      <c r="S1071" t="s">
        <v>628</v>
      </c>
      <c r="T1071" t="str">
        <f t="shared" si="274"/>
        <v>VEN</v>
      </c>
      <c r="U1071" t="s">
        <v>629</v>
      </c>
      <c r="V1071" s="33">
        <f t="shared" si="275"/>
        <v>10521.960000000001</v>
      </c>
      <c r="W1071">
        <f t="shared" si="276"/>
        <v>800</v>
      </c>
      <c r="X1071" s="33">
        <f t="shared" si="277"/>
        <v>9259.3200000000015</v>
      </c>
      <c r="Y1071" s="33">
        <f t="shared" si="278"/>
        <v>1262.6400000000001</v>
      </c>
      <c r="Z1071" s="45">
        <f t="shared" si="279"/>
        <v>0.36138653064638154</v>
      </c>
      <c r="AA1071" s="33">
        <f t="shared" si="280"/>
        <v>3802.4946200000013</v>
      </c>
      <c r="AB1071" s="45">
        <f t="shared" si="281"/>
        <v>0.41066672498628415</v>
      </c>
      <c r="AC1071" s="33">
        <f>IFERROR($X1071/VLOOKUP(CONCATENATE("USD",C1071),[1]GEINDICE!AR$1:AS$65536,2,0),"")</f>
        <v>1633.2098634776169</v>
      </c>
      <c r="AD1071" s="33">
        <f>IFERROR($AA1071/VLOOKUP(CONCATENATE("USD",C1071),[1]GEINDICE!AR$1:AS$65536,2,0),"")</f>
        <v>670.70494584964922</v>
      </c>
      <c r="AE1071" s="33">
        <f>IFERROR($X1071/VLOOKUP(CONCATENATE("EUR",C1071),[1]GEINDICE!AR$1:AS$65536,2,0),"")</f>
        <v>1436.0433015912406</v>
      </c>
      <c r="AF1071" s="33">
        <f>IFERROR($AA1071/VLOOKUP(CONCATENATE("EUR",C1071),[1]GEINDICE!AR$1:AS$65536,2,0),"")</f>
        <v>589.73519960296551</v>
      </c>
      <c r="AG1071" s="48" t="str">
        <f>VLOOKUP(E1071,[1]Apresentação!AW$1:AX$65536,2,0)</f>
        <v xml:space="preserve">                    2 - LEATHER AUXILIARIES</v>
      </c>
      <c r="AH1071" s="48" t="str">
        <f t="shared" si="282"/>
        <v xml:space="preserve">         5204000036 - NOVALTAN JOB BR</v>
      </c>
      <c r="AI1071" s="49" t="str">
        <f t="shared" si="283"/>
        <v xml:space="preserve">     L00354 - APUCARANA LEATHER S.A</v>
      </c>
      <c r="AJ1071" t="str">
        <f t="shared" si="284"/>
        <v xml:space="preserve">     90 - SALES</v>
      </c>
      <c r="AK1071" t="str">
        <f t="shared" si="285"/>
        <v/>
      </c>
      <c r="AL1071">
        <f t="shared" si="286"/>
        <v>6</v>
      </c>
      <c r="AM1071" t="str">
        <f t="shared" si="287"/>
        <v>2025 6</v>
      </c>
      <c r="AN1071" t="str">
        <f t="shared" si="288"/>
        <v xml:space="preserve">APUCARANA </v>
      </c>
    </row>
    <row r="1072" spans="1:40" x14ac:dyDescent="0.35">
      <c r="A1072">
        <v>83149</v>
      </c>
      <c r="B1072" t="s">
        <v>274</v>
      </c>
      <c r="C1072" s="31">
        <v>45855</v>
      </c>
      <c r="D1072" t="s">
        <v>373</v>
      </c>
      <c r="E1072" t="s">
        <v>374</v>
      </c>
      <c r="F1072" t="s">
        <v>714</v>
      </c>
      <c r="G1072" t="s">
        <v>715</v>
      </c>
      <c r="H1072" t="s">
        <v>712</v>
      </c>
      <c r="I1072" t="s">
        <v>713</v>
      </c>
      <c r="J1072">
        <v>800</v>
      </c>
      <c r="K1072">
        <v>10244.02</v>
      </c>
      <c r="L1072">
        <v>5296.8252199999997</v>
      </c>
      <c r="M1072">
        <v>1229.28</v>
      </c>
      <c r="N1072">
        <v>12.805019999999999</v>
      </c>
      <c r="O1072" s="32">
        <f t="shared" si="272"/>
        <v>9014.74</v>
      </c>
      <c r="P1072" s="32">
        <f t="shared" si="273"/>
        <v>3717.9147800000001</v>
      </c>
      <c r="Q1072">
        <v>744149</v>
      </c>
      <c r="R1072" t="s">
        <v>298</v>
      </c>
      <c r="S1072" t="s">
        <v>628</v>
      </c>
      <c r="T1072" t="str">
        <f t="shared" si="274"/>
        <v>VEN</v>
      </c>
      <c r="U1072" t="s">
        <v>629</v>
      </c>
      <c r="V1072" s="33">
        <f t="shared" si="275"/>
        <v>10244.02</v>
      </c>
      <c r="W1072">
        <f t="shared" si="276"/>
        <v>800</v>
      </c>
      <c r="X1072" s="33">
        <f t="shared" si="277"/>
        <v>9014.74</v>
      </c>
      <c r="Y1072" s="33">
        <f t="shared" si="278"/>
        <v>1229.28</v>
      </c>
      <c r="Z1072" s="45">
        <f t="shared" si="279"/>
        <v>0.3473162664657039</v>
      </c>
      <c r="AA1072" s="33">
        <f t="shared" si="280"/>
        <v>3557.9147800000001</v>
      </c>
      <c r="AB1072" s="45">
        <f t="shared" si="281"/>
        <v>0.39467747045394547</v>
      </c>
      <c r="AC1072" s="33">
        <f>IFERROR($X1072/VLOOKUP(CONCATENATE("USD",C1072),[1]GEINDICE!AR$1:AS$65536,2,0),"")</f>
        <v>1617.3708667491969</v>
      </c>
      <c r="AD1072" s="33">
        <f>IFERROR($AA1072/VLOOKUP(CONCATENATE("USD",C1072),[1]GEINDICE!AR$1:AS$65536,2,0),"")</f>
        <v>638.33984247447836</v>
      </c>
      <c r="AE1072" s="33">
        <f>IFERROR($X1072/VLOOKUP(CONCATENATE("EUR",C1072),[1]GEINDICE!AR$1:AS$65536,2,0),"")</f>
        <v>1394.5207598539694</v>
      </c>
      <c r="AF1072" s="33">
        <f>IFERROR($AA1072/VLOOKUP(CONCATENATE("EUR",C1072),[1]GEINDICE!AR$1:AS$65536,2,0),"")</f>
        <v>550.38592599467847</v>
      </c>
      <c r="AG1072" s="48" t="str">
        <f>VLOOKUP(E1072,[1]Apresentação!AW$1:AX$65536,2,0)</f>
        <v xml:space="preserve">                    2 - LEATHER AUXILIARIES</v>
      </c>
      <c r="AH1072" s="48" t="str">
        <f t="shared" si="282"/>
        <v xml:space="preserve">         5204000036 - NOVALTAN JOB BR</v>
      </c>
      <c r="AI1072" s="49" t="str">
        <f t="shared" si="283"/>
        <v xml:space="preserve">     L00354 - APUCARANA LEATHER S.A</v>
      </c>
      <c r="AJ1072" t="str">
        <f t="shared" si="284"/>
        <v xml:space="preserve">     90 - SALES</v>
      </c>
      <c r="AK1072" t="str">
        <f t="shared" si="285"/>
        <v/>
      </c>
      <c r="AL1072">
        <f t="shared" si="286"/>
        <v>7</v>
      </c>
      <c r="AM1072" t="str">
        <f t="shared" si="287"/>
        <v>2025 7</v>
      </c>
      <c r="AN1072" t="str">
        <f t="shared" si="288"/>
        <v xml:space="preserve">APUCARANA </v>
      </c>
    </row>
    <row r="1073" spans="1:40" x14ac:dyDescent="0.35">
      <c r="A1073">
        <v>84795</v>
      </c>
      <c r="B1073" t="s">
        <v>274</v>
      </c>
      <c r="C1073" s="31">
        <v>45987</v>
      </c>
      <c r="D1073" t="s">
        <v>373</v>
      </c>
      <c r="E1073" t="s">
        <v>374</v>
      </c>
      <c r="F1073" t="s">
        <v>714</v>
      </c>
      <c r="G1073" t="s">
        <v>715</v>
      </c>
      <c r="H1073" t="s">
        <v>712</v>
      </c>
      <c r="I1073" t="s">
        <v>713</v>
      </c>
      <c r="J1073">
        <v>800</v>
      </c>
      <c r="K1073">
        <v>9861.11</v>
      </c>
      <c r="L1073">
        <v>4513.4396800000004</v>
      </c>
      <c r="M1073">
        <v>1183.33</v>
      </c>
      <c r="N1073">
        <v>12.32639</v>
      </c>
      <c r="O1073" s="32">
        <f t="shared" si="272"/>
        <v>8677.7800000000007</v>
      </c>
      <c r="P1073" s="32">
        <f t="shared" si="273"/>
        <v>4164.3403200000002</v>
      </c>
      <c r="Q1073">
        <v>768281</v>
      </c>
      <c r="R1073" t="s">
        <v>298</v>
      </c>
      <c r="S1073" t="s">
        <v>628</v>
      </c>
      <c r="T1073" t="str">
        <f t="shared" si="274"/>
        <v>VEN</v>
      </c>
      <c r="U1073" t="s">
        <v>629</v>
      </c>
      <c r="V1073" s="33">
        <f t="shared" si="275"/>
        <v>9861.11</v>
      </c>
      <c r="W1073">
        <f t="shared" si="276"/>
        <v>800</v>
      </c>
      <c r="X1073" s="33">
        <f t="shared" si="277"/>
        <v>8677.7800000000007</v>
      </c>
      <c r="Y1073" s="33">
        <f t="shared" si="278"/>
        <v>1183.33</v>
      </c>
      <c r="Z1073" s="45">
        <f t="shared" si="279"/>
        <v>0.40607399369847819</v>
      </c>
      <c r="AA1073" s="33">
        <f t="shared" si="280"/>
        <v>4004.3403200000002</v>
      </c>
      <c r="AB1073" s="45">
        <f t="shared" si="281"/>
        <v>0.46144754994941101</v>
      </c>
      <c r="AC1073" s="33" t="str">
        <f>IFERROR($X1073/VLOOKUP(CONCATENATE("USD",C1073),[1]GEINDICE!AR$1:AS$65536,2,0),"")</f>
        <v/>
      </c>
      <c r="AD1073" s="33" t="str">
        <f>IFERROR($AA1073/VLOOKUP(CONCATENATE("USD",C1073),[1]GEINDICE!AR$1:AS$65536,2,0),"")</f>
        <v/>
      </c>
      <c r="AE1073" s="33" t="str">
        <f>IFERROR($X1073/VLOOKUP(CONCATENATE("EUR",C1073),[1]GEINDICE!AR$1:AS$65536,2,0),"")</f>
        <v/>
      </c>
      <c r="AF1073" s="33" t="str">
        <f>IFERROR($AA1073/VLOOKUP(CONCATENATE("EUR",C1073),[1]GEINDICE!AR$1:AS$65536,2,0),"")</f>
        <v/>
      </c>
      <c r="AG1073" s="48" t="str">
        <f>VLOOKUP(E1073,[1]Apresentação!AW$1:AX$65536,2,0)</f>
        <v xml:space="preserve">                    2 - LEATHER AUXILIARIES</v>
      </c>
      <c r="AH1073" s="48" t="str">
        <f t="shared" si="282"/>
        <v xml:space="preserve">         5204000036 - NOVALTAN JOB BR</v>
      </c>
      <c r="AI1073" s="49" t="str">
        <f t="shared" si="283"/>
        <v xml:space="preserve">     L00354 - APUCARANA LEATHER S.A</v>
      </c>
      <c r="AJ1073" t="str">
        <f t="shared" si="284"/>
        <v xml:space="preserve">     90 - SALES</v>
      </c>
      <c r="AK1073" t="str">
        <f t="shared" si="285"/>
        <v/>
      </c>
      <c r="AL1073">
        <f t="shared" si="286"/>
        <v>11</v>
      </c>
      <c r="AM1073" t="str">
        <f t="shared" si="287"/>
        <v>2025 11</v>
      </c>
      <c r="AN1073" t="str">
        <f t="shared" si="288"/>
        <v xml:space="preserve">APUCARANA </v>
      </c>
    </row>
    <row r="1074" spans="1:40" x14ac:dyDescent="0.35">
      <c r="A1074">
        <v>84672</v>
      </c>
      <c r="B1074" t="s">
        <v>274</v>
      </c>
      <c r="C1074" s="31">
        <v>45979</v>
      </c>
      <c r="D1074" t="s">
        <v>373</v>
      </c>
      <c r="E1074" t="s">
        <v>374</v>
      </c>
      <c r="F1074" t="s">
        <v>714</v>
      </c>
      <c r="G1074" t="s">
        <v>715</v>
      </c>
      <c r="H1074" t="s">
        <v>712</v>
      </c>
      <c r="I1074" t="s">
        <v>713</v>
      </c>
      <c r="J1074">
        <v>400</v>
      </c>
      <c r="K1074">
        <v>4886.58</v>
      </c>
      <c r="L1074">
        <v>2397.16977</v>
      </c>
      <c r="M1074">
        <v>586.39</v>
      </c>
      <c r="N1074">
        <v>12.216439999999999</v>
      </c>
      <c r="O1074" s="32">
        <f t="shared" si="272"/>
        <v>4300.1899999999996</v>
      </c>
      <c r="P1074" s="32">
        <f t="shared" si="273"/>
        <v>1903.0202299999996</v>
      </c>
      <c r="Q1074">
        <v>767475</v>
      </c>
      <c r="R1074" t="s">
        <v>298</v>
      </c>
      <c r="S1074" t="s">
        <v>628</v>
      </c>
      <c r="T1074" t="str">
        <f t="shared" si="274"/>
        <v>VEN</v>
      </c>
      <c r="U1074" t="s">
        <v>629</v>
      </c>
      <c r="V1074" s="33">
        <f t="shared" si="275"/>
        <v>4886.58</v>
      </c>
      <c r="W1074">
        <f t="shared" si="276"/>
        <v>400</v>
      </c>
      <c r="X1074" s="33">
        <f t="shared" si="277"/>
        <v>4300.1899999999996</v>
      </c>
      <c r="Y1074" s="33">
        <f t="shared" si="278"/>
        <v>586.39</v>
      </c>
      <c r="Z1074" s="45">
        <f t="shared" si="279"/>
        <v>0.37306669081443455</v>
      </c>
      <c r="AA1074" s="33">
        <f t="shared" si="280"/>
        <v>1823.0202299999996</v>
      </c>
      <c r="AB1074" s="45">
        <f t="shared" si="281"/>
        <v>0.42393946081452211</v>
      </c>
      <c r="AC1074" s="33" t="str">
        <f>IFERROR($X1074/VLOOKUP(CONCATENATE("USD",C1074),[1]GEINDICE!AR$1:AS$65536,2,0),"")</f>
        <v/>
      </c>
      <c r="AD1074" s="33" t="str">
        <f>IFERROR($AA1074/VLOOKUP(CONCATENATE("USD",C1074),[1]GEINDICE!AR$1:AS$65536,2,0),"")</f>
        <v/>
      </c>
      <c r="AE1074" s="33" t="str">
        <f>IFERROR($X1074/VLOOKUP(CONCATENATE("EUR",C1074),[1]GEINDICE!AR$1:AS$65536,2,0),"")</f>
        <v/>
      </c>
      <c r="AF1074" s="33" t="str">
        <f>IFERROR($AA1074/VLOOKUP(CONCATENATE("EUR",C1074),[1]GEINDICE!AR$1:AS$65536,2,0),"")</f>
        <v/>
      </c>
      <c r="AG1074" s="48" t="str">
        <f>VLOOKUP(E1074,[1]Apresentação!AW$1:AX$65536,2,0)</f>
        <v xml:space="preserve">                    2 - LEATHER AUXILIARIES</v>
      </c>
      <c r="AH1074" s="48" t="str">
        <f t="shared" si="282"/>
        <v xml:space="preserve">         5204000036 - NOVALTAN JOB BR</v>
      </c>
      <c r="AI1074" s="49" t="str">
        <f t="shared" si="283"/>
        <v xml:space="preserve">     L00354 - APUCARANA LEATHER S.A</v>
      </c>
      <c r="AJ1074" t="str">
        <f t="shared" si="284"/>
        <v xml:space="preserve">     90 - SALES</v>
      </c>
      <c r="AK1074" t="str">
        <f t="shared" si="285"/>
        <v/>
      </c>
      <c r="AL1074">
        <f t="shared" si="286"/>
        <v>11</v>
      </c>
      <c r="AM1074" t="str">
        <f t="shared" si="287"/>
        <v>2025 11</v>
      </c>
      <c r="AN1074" t="str">
        <f t="shared" si="288"/>
        <v xml:space="preserve">APUCARANA </v>
      </c>
    </row>
    <row r="1075" spans="1:40" x14ac:dyDescent="0.35">
      <c r="A1075">
        <v>81008</v>
      </c>
      <c r="B1075" t="s">
        <v>274</v>
      </c>
      <c r="C1075" s="31">
        <v>45681</v>
      </c>
      <c r="D1075" t="s">
        <v>373</v>
      </c>
      <c r="E1075" t="s">
        <v>374</v>
      </c>
      <c r="F1075" t="s">
        <v>379</v>
      </c>
      <c r="G1075" t="s">
        <v>380</v>
      </c>
      <c r="H1075" t="s">
        <v>712</v>
      </c>
      <c r="I1075" t="s">
        <v>713</v>
      </c>
      <c r="J1075">
        <v>800</v>
      </c>
      <c r="K1075">
        <v>11385.6</v>
      </c>
      <c r="L1075">
        <v>5151.4529899999998</v>
      </c>
      <c r="M1075">
        <v>2293.06</v>
      </c>
      <c r="N1075">
        <v>14.232000000000001</v>
      </c>
      <c r="O1075" s="32">
        <f t="shared" si="272"/>
        <v>9092.5400000000009</v>
      </c>
      <c r="P1075" s="32">
        <f t="shared" si="273"/>
        <v>3941.0870100000011</v>
      </c>
      <c r="Q1075">
        <v>708082</v>
      </c>
      <c r="R1075" t="s">
        <v>298</v>
      </c>
      <c r="S1075" t="s">
        <v>500</v>
      </c>
      <c r="T1075" t="str">
        <f t="shared" si="274"/>
        <v>VEN</v>
      </c>
      <c r="U1075" t="s">
        <v>300</v>
      </c>
      <c r="V1075" s="33">
        <f t="shared" si="275"/>
        <v>11385.6</v>
      </c>
      <c r="W1075">
        <f t="shared" si="276"/>
        <v>800</v>
      </c>
      <c r="X1075" s="33">
        <f t="shared" si="277"/>
        <v>9092.5400000000009</v>
      </c>
      <c r="Y1075" s="33">
        <f t="shared" si="278"/>
        <v>2293.06</v>
      </c>
      <c r="Z1075" s="45">
        <f t="shared" si="279"/>
        <v>0.33209378601039918</v>
      </c>
      <c r="AA1075" s="33">
        <f t="shared" si="280"/>
        <v>3781.0870100000011</v>
      </c>
      <c r="AB1075" s="45">
        <f t="shared" si="281"/>
        <v>0.4158449685126489</v>
      </c>
      <c r="AC1075" s="33">
        <f>IFERROR($X1075/VLOOKUP(CONCATENATE("USD",C1075),[1]GEINDICE!AR$1:AS$65536,2,0),"")</f>
        <v>1543.0700042426815</v>
      </c>
      <c r="AD1075" s="33">
        <f>IFERROR($AA1075/VLOOKUP(CONCATENATE("USD",C1075),[1]GEINDICE!AR$1:AS$65536,2,0),"")</f>
        <v>641.67789732711094</v>
      </c>
      <c r="AE1075" s="33">
        <f>IFERROR($X1075/VLOOKUP(CONCATENATE("EUR",C1075),[1]GEINDICE!AR$1:AS$65536,2,0),"")</f>
        <v>1467.2249923351244</v>
      </c>
      <c r="AF1075" s="33">
        <f>IFERROR($AA1075/VLOOKUP(CONCATENATE("EUR",C1075),[1]GEINDICE!AR$1:AS$65536,2,0),"")</f>
        <v>610.13813073857136</v>
      </c>
      <c r="AG1075" s="48" t="str">
        <f>VLOOKUP(E1075,[1]Apresentação!AW$1:AX$65536,2,0)</f>
        <v xml:space="preserve">                    2 - LEATHER AUXILIARIES</v>
      </c>
      <c r="AH1075" s="48" t="str">
        <f t="shared" si="282"/>
        <v xml:space="preserve">         5204000036 - NOVALTAN JOB BR</v>
      </c>
      <c r="AI1075" s="49" t="str">
        <f t="shared" si="283"/>
        <v xml:space="preserve">     L00103 - VITAPELLI LTDA</v>
      </c>
      <c r="AJ1075" t="str">
        <f t="shared" si="284"/>
        <v xml:space="preserve">     90 - SALES</v>
      </c>
      <c r="AK1075" t="str">
        <f t="shared" si="285"/>
        <v/>
      </c>
      <c r="AL1075">
        <f t="shared" si="286"/>
        <v>1</v>
      </c>
      <c r="AM1075" t="str">
        <f t="shared" si="287"/>
        <v>2025 1</v>
      </c>
      <c r="AN1075" t="str">
        <f t="shared" si="288"/>
        <v xml:space="preserve">VITAPELLI </v>
      </c>
    </row>
    <row r="1076" spans="1:40" x14ac:dyDescent="0.35">
      <c r="A1076">
        <v>81209</v>
      </c>
      <c r="B1076" t="s">
        <v>274</v>
      </c>
      <c r="C1076" s="31">
        <v>45695</v>
      </c>
      <c r="D1076" t="s">
        <v>373</v>
      </c>
      <c r="E1076" t="s">
        <v>374</v>
      </c>
      <c r="F1076" t="s">
        <v>379</v>
      </c>
      <c r="G1076" t="s">
        <v>380</v>
      </c>
      <c r="H1076" t="s">
        <v>712</v>
      </c>
      <c r="I1076" t="s">
        <v>713</v>
      </c>
      <c r="J1076">
        <v>1600</v>
      </c>
      <c r="K1076">
        <v>22179.68</v>
      </c>
      <c r="L1076">
        <v>10594.093269999999</v>
      </c>
      <c r="M1076">
        <v>4466.99</v>
      </c>
      <c r="N1076">
        <v>13.862300000000001</v>
      </c>
      <c r="O1076" s="32">
        <f t="shared" si="272"/>
        <v>17712.690000000002</v>
      </c>
      <c r="P1076" s="32">
        <f t="shared" si="273"/>
        <v>7118.5967300000029</v>
      </c>
      <c r="Q1076">
        <v>709584</v>
      </c>
      <c r="R1076" t="s">
        <v>298</v>
      </c>
      <c r="S1076" t="s">
        <v>500</v>
      </c>
      <c r="T1076" t="str">
        <f t="shared" si="274"/>
        <v>VEN</v>
      </c>
      <c r="U1076" t="s">
        <v>381</v>
      </c>
      <c r="V1076" s="33">
        <f t="shared" si="275"/>
        <v>22179.68</v>
      </c>
      <c r="W1076">
        <f t="shared" si="276"/>
        <v>1600</v>
      </c>
      <c r="X1076" s="33">
        <f t="shared" si="277"/>
        <v>17712.690000000002</v>
      </c>
      <c r="Y1076" s="33">
        <f t="shared" si="278"/>
        <v>4466.99</v>
      </c>
      <c r="Z1076" s="45">
        <f t="shared" si="279"/>
        <v>0.30652366174805057</v>
      </c>
      <c r="AA1076" s="33">
        <f t="shared" si="280"/>
        <v>6798.5967300000029</v>
      </c>
      <c r="AB1076" s="45">
        <f t="shared" si="281"/>
        <v>0.3838263262101918</v>
      </c>
      <c r="AC1076" s="33">
        <f>IFERROR($X1076/VLOOKUP(CONCATENATE("USD",C1076),[1]GEINDICE!AR$1:AS$65536,2,0),"")</f>
        <v>3077.417169067186</v>
      </c>
      <c r="AD1076" s="33">
        <f>IFERROR($AA1076/VLOOKUP(CONCATENATE("USD",C1076),[1]GEINDICE!AR$1:AS$65536,2,0),"")</f>
        <v>1181.1937262192266</v>
      </c>
      <c r="AE1076" s="33">
        <f>IFERROR($X1076/VLOOKUP(CONCATENATE("EUR",C1076),[1]GEINDICE!AR$1:AS$65536,2,0),"")</f>
        <v>2972.1771960734964</v>
      </c>
      <c r="AF1076" s="33">
        <f>IFERROR($AA1076/VLOOKUP(CONCATENATE("EUR",C1076),[1]GEINDICE!AR$1:AS$65536,2,0),"")</f>
        <v>1140.7998540145991</v>
      </c>
      <c r="AG1076" s="48" t="str">
        <f>VLOOKUP(E1076,[1]Apresentação!AW$1:AX$65536,2,0)</f>
        <v xml:space="preserve">                    2 - LEATHER AUXILIARIES</v>
      </c>
      <c r="AH1076" s="48" t="str">
        <f t="shared" si="282"/>
        <v xml:space="preserve">         5204000036 - NOVALTAN JOB BR</v>
      </c>
      <c r="AI1076" s="49" t="str">
        <f t="shared" si="283"/>
        <v xml:space="preserve">     L00103 - VITAPELLI LTDA</v>
      </c>
      <c r="AJ1076" t="str">
        <f t="shared" si="284"/>
        <v xml:space="preserve">     90 - SALES</v>
      </c>
      <c r="AK1076" t="str">
        <f t="shared" si="285"/>
        <v/>
      </c>
      <c r="AL1076">
        <f t="shared" si="286"/>
        <v>2</v>
      </c>
      <c r="AM1076" t="str">
        <f t="shared" si="287"/>
        <v>2025 2</v>
      </c>
      <c r="AN1076" t="str">
        <f t="shared" si="288"/>
        <v xml:space="preserve">VITAPELLI </v>
      </c>
    </row>
    <row r="1077" spans="1:40" x14ac:dyDescent="0.35">
      <c r="A1077">
        <v>82174</v>
      </c>
      <c r="B1077" t="s">
        <v>274</v>
      </c>
      <c r="C1077" s="31">
        <v>45772</v>
      </c>
      <c r="D1077" t="s">
        <v>373</v>
      </c>
      <c r="E1077" t="s">
        <v>374</v>
      </c>
      <c r="F1077" t="s">
        <v>467</v>
      </c>
      <c r="G1077" t="s">
        <v>468</v>
      </c>
      <c r="H1077" t="s">
        <v>712</v>
      </c>
      <c r="I1077" t="s">
        <v>713</v>
      </c>
      <c r="J1077">
        <v>300</v>
      </c>
      <c r="K1077">
        <v>4885.1400000000003</v>
      </c>
      <c r="L1077">
        <v>1986.33718</v>
      </c>
      <c r="M1077">
        <v>983.87</v>
      </c>
      <c r="N1077">
        <v>16.283809999999999</v>
      </c>
      <c r="O1077" s="32">
        <f t="shared" si="272"/>
        <v>3901.2700000000004</v>
      </c>
      <c r="P1077" s="32">
        <f t="shared" si="273"/>
        <v>1914.9328200000004</v>
      </c>
      <c r="Q1077">
        <v>733392</v>
      </c>
      <c r="R1077" t="s">
        <v>298</v>
      </c>
      <c r="S1077" t="s">
        <v>500</v>
      </c>
      <c r="T1077" t="str">
        <f t="shared" si="274"/>
        <v>VEN</v>
      </c>
      <c r="U1077" t="s">
        <v>300</v>
      </c>
      <c r="V1077" s="33">
        <f t="shared" si="275"/>
        <v>4885.1400000000003</v>
      </c>
      <c r="W1077">
        <f t="shared" si="276"/>
        <v>300</v>
      </c>
      <c r="X1077" s="33">
        <f t="shared" si="277"/>
        <v>3901.2700000000004</v>
      </c>
      <c r="Y1077" s="33">
        <f t="shared" si="278"/>
        <v>983.87</v>
      </c>
      <c r="Z1077" s="45">
        <f t="shared" si="279"/>
        <v>0.37970924477087664</v>
      </c>
      <c r="AA1077" s="33">
        <f t="shared" si="280"/>
        <v>1854.9328200000004</v>
      </c>
      <c r="AB1077" s="45">
        <f t="shared" si="281"/>
        <v>0.47546896779766595</v>
      </c>
      <c r="AC1077" s="33">
        <f>IFERROR($X1077/VLOOKUP(CONCATENATE("USD",C1077),[1]GEINDICE!AR$1:AS$65536,2,0),"")</f>
        <v>686.28751363332515</v>
      </c>
      <c r="AD1077" s="33">
        <f>IFERROR($AA1077/VLOOKUP(CONCATENATE("USD",C1077),[1]GEINDICE!AR$1:AS$65536,2,0),"")</f>
        <v>326.30841571966369</v>
      </c>
      <c r="AE1077" s="33">
        <f>IFERROR($X1077/VLOOKUP(CONCATENATE("EUR",C1077),[1]GEINDICE!AR$1:AS$65536,2,0),"")</f>
        <v>603.01564238901938</v>
      </c>
      <c r="AF1077" s="33">
        <f>IFERROR($AA1077/VLOOKUP(CONCATENATE("EUR",C1077),[1]GEINDICE!AR$1:AS$65536,2,0),"")</f>
        <v>286.71522505255354</v>
      </c>
      <c r="AG1077" s="48" t="str">
        <f>VLOOKUP(E1077,[1]Apresentação!AW$1:AX$65536,2,0)</f>
        <v xml:space="preserve">                    2 - LEATHER AUXILIARIES</v>
      </c>
      <c r="AH1077" s="48" t="str">
        <f t="shared" si="282"/>
        <v xml:space="preserve">         5204000036 - NOVALTAN JOB BR</v>
      </c>
      <c r="AI1077" s="49" t="str">
        <f t="shared" si="283"/>
        <v xml:space="preserve">     L00102 - CURTUME SANTO ANTONIO LTDA</v>
      </c>
      <c r="AJ1077" t="str">
        <f t="shared" si="284"/>
        <v xml:space="preserve">     90 - SALES</v>
      </c>
      <c r="AK1077" t="str">
        <f t="shared" si="285"/>
        <v/>
      </c>
      <c r="AL1077">
        <f t="shared" si="286"/>
        <v>4</v>
      </c>
      <c r="AM1077" t="str">
        <f t="shared" si="287"/>
        <v>2025 4</v>
      </c>
      <c r="AN1077" t="str">
        <f t="shared" si="288"/>
        <v xml:space="preserve">CURTUME </v>
      </c>
    </row>
    <row r="1078" spans="1:40" x14ac:dyDescent="0.35">
      <c r="A1078">
        <v>81003</v>
      </c>
      <c r="B1078" t="s">
        <v>274</v>
      </c>
      <c r="C1078" s="31">
        <v>45681</v>
      </c>
      <c r="D1078" t="s">
        <v>373</v>
      </c>
      <c r="E1078" t="s">
        <v>374</v>
      </c>
      <c r="F1078" t="s">
        <v>467</v>
      </c>
      <c r="G1078" t="s">
        <v>468</v>
      </c>
      <c r="H1078" t="s">
        <v>712</v>
      </c>
      <c r="I1078" t="s">
        <v>713</v>
      </c>
      <c r="J1078">
        <v>200</v>
      </c>
      <c r="K1078">
        <v>3409.5</v>
      </c>
      <c r="L1078">
        <v>1287.8632500000001</v>
      </c>
      <c r="M1078">
        <v>686.68</v>
      </c>
      <c r="N1078">
        <v>17.047509999999999</v>
      </c>
      <c r="O1078" s="32">
        <f t="shared" si="272"/>
        <v>2722.82</v>
      </c>
      <c r="P1078" s="32">
        <f t="shared" si="273"/>
        <v>1434.9567500000001</v>
      </c>
      <c r="Q1078">
        <v>708068</v>
      </c>
      <c r="R1078" t="s">
        <v>298</v>
      </c>
      <c r="S1078" t="s">
        <v>500</v>
      </c>
      <c r="T1078" t="str">
        <f t="shared" si="274"/>
        <v>VEN</v>
      </c>
      <c r="U1078" t="s">
        <v>283</v>
      </c>
      <c r="V1078" s="33">
        <f t="shared" si="275"/>
        <v>3409.5</v>
      </c>
      <c r="W1078">
        <f t="shared" si="276"/>
        <v>200</v>
      </c>
      <c r="X1078" s="33">
        <f t="shared" si="277"/>
        <v>2722.82</v>
      </c>
      <c r="Y1078" s="33">
        <f t="shared" si="278"/>
        <v>686.68</v>
      </c>
      <c r="Z1078" s="45">
        <f t="shared" si="279"/>
        <v>0.40913821674732365</v>
      </c>
      <c r="AA1078" s="33">
        <f t="shared" si="280"/>
        <v>1394.9567500000001</v>
      </c>
      <c r="AB1078" s="45">
        <f t="shared" si="281"/>
        <v>0.51232059041728795</v>
      </c>
      <c r="AC1078" s="33">
        <f>IFERROR($X1078/VLOOKUP(CONCATENATE("USD",C1078),[1]GEINDICE!AR$1:AS$65536,2,0),"")</f>
        <v>462.08230801866785</v>
      </c>
      <c r="AD1078" s="33">
        <f>IFERROR($AA1078/VLOOKUP(CONCATENATE("USD",C1078),[1]GEINDICE!AR$1:AS$65536,2,0),"")</f>
        <v>236.734280865507</v>
      </c>
      <c r="AE1078" s="33">
        <f>IFERROR($X1078/VLOOKUP(CONCATENATE("EUR",C1078),[1]GEINDICE!AR$1:AS$65536,2,0),"")</f>
        <v>439.37002791628339</v>
      </c>
      <c r="AF1078" s="33">
        <f>IFERROR($AA1078/VLOOKUP(CONCATENATE("EUR",C1078),[1]GEINDICE!AR$1:AS$65536,2,0),"")</f>
        <v>225.0983121137306</v>
      </c>
      <c r="AG1078" s="48" t="str">
        <f>VLOOKUP(E1078,[1]Apresentação!AW$1:AX$65536,2,0)</f>
        <v xml:space="preserve">                    2 - LEATHER AUXILIARIES</v>
      </c>
      <c r="AH1078" s="48" t="str">
        <f t="shared" si="282"/>
        <v xml:space="preserve">         5204000036 - NOVALTAN JOB BR</v>
      </c>
      <c r="AI1078" s="49" t="str">
        <f t="shared" si="283"/>
        <v xml:space="preserve">     L00102 - CURTUME SANTO ANTONIO LTDA</v>
      </c>
      <c r="AJ1078" t="str">
        <f t="shared" si="284"/>
        <v xml:space="preserve">     90 - SALES</v>
      </c>
      <c r="AK1078" t="str">
        <f t="shared" si="285"/>
        <v/>
      </c>
      <c r="AL1078">
        <f t="shared" si="286"/>
        <v>1</v>
      </c>
      <c r="AM1078" t="str">
        <f t="shared" si="287"/>
        <v>2025 1</v>
      </c>
      <c r="AN1078" t="str">
        <f t="shared" si="288"/>
        <v xml:space="preserve">CURTUME </v>
      </c>
    </row>
    <row r="1079" spans="1:40" x14ac:dyDescent="0.35">
      <c r="A1079">
        <v>81921</v>
      </c>
      <c r="B1079" t="s">
        <v>274</v>
      </c>
      <c r="C1079" s="31">
        <v>45751</v>
      </c>
      <c r="D1079" t="s">
        <v>373</v>
      </c>
      <c r="E1079" t="s">
        <v>374</v>
      </c>
      <c r="F1079" t="s">
        <v>467</v>
      </c>
      <c r="G1079" t="s">
        <v>468</v>
      </c>
      <c r="H1079" t="s">
        <v>712</v>
      </c>
      <c r="I1079" t="s">
        <v>713</v>
      </c>
      <c r="J1079">
        <v>200</v>
      </c>
      <c r="K1079">
        <v>3218.25</v>
      </c>
      <c r="L1079">
        <v>1324.2616599999999</v>
      </c>
      <c r="M1079">
        <v>648.16</v>
      </c>
      <c r="N1079">
        <v>16.091229999999999</v>
      </c>
      <c r="O1079" s="32">
        <f t="shared" si="272"/>
        <v>2570.09</v>
      </c>
      <c r="P1079" s="32">
        <f t="shared" si="273"/>
        <v>1245.8283400000003</v>
      </c>
      <c r="Q1079">
        <v>725808</v>
      </c>
      <c r="R1079" t="s">
        <v>298</v>
      </c>
      <c r="S1079" t="s">
        <v>500</v>
      </c>
      <c r="T1079" t="str">
        <f t="shared" si="274"/>
        <v>VEN</v>
      </c>
      <c r="U1079" t="s">
        <v>300</v>
      </c>
      <c r="V1079" s="33">
        <f t="shared" si="275"/>
        <v>3218.25</v>
      </c>
      <c r="W1079">
        <f t="shared" si="276"/>
        <v>200</v>
      </c>
      <c r="X1079" s="33">
        <f t="shared" si="277"/>
        <v>2570.09</v>
      </c>
      <c r="Y1079" s="33">
        <f t="shared" si="278"/>
        <v>648.16</v>
      </c>
      <c r="Z1079" s="45">
        <f t="shared" si="279"/>
        <v>0.37468448380330932</v>
      </c>
      <c r="AA1079" s="33">
        <f t="shared" si="280"/>
        <v>1205.8283400000003</v>
      </c>
      <c r="AB1079" s="45">
        <f t="shared" si="281"/>
        <v>0.46917747627515</v>
      </c>
      <c r="AC1079" s="33">
        <f>IFERROR($X1079/VLOOKUP(CONCATENATE("USD",C1079),[1]GEINDICE!AR$1:AS$65536,2,0),"")</f>
        <v>444.82925731692541</v>
      </c>
      <c r="AD1079" s="33">
        <f>IFERROR($AA1079/VLOOKUP(CONCATENATE("USD",C1079),[1]GEINDICE!AR$1:AS$65536,2,0),"")</f>
        <v>208.70386832130436</v>
      </c>
      <c r="AE1079" s="33">
        <f>IFERROR($X1079/VLOOKUP(CONCATENATE("EUR",C1079),[1]GEINDICE!AR$1:AS$65536,2,0),"")</f>
        <v>403.84186294998506</v>
      </c>
      <c r="AF1079" s="33">
        <f>IFERROR($AA1079/VLOOKUP(CONCATENATE("EUR",C1079),[1]GEINDICE!AR$1:AS$65536,2,0),"")</f>
        <v>189.47350607312899</v>
      </c>
      <c r="AG1079" s="48" t="str">
        <f>VLOOKUP(E1079,[1]Apresentação!AW$1:AX$65536,2,0)</f>
        <v xml:space="preserve">                    2 - LEATHER AUXILIARIES</v>
      </c>
      <c r="AH1079" s="48" t="str">
        <f t="shared" si="282"/>
        <v xml:space="preserve">         5204000036 - NOVALTAN JOB BR</v>
      </c>
      <c r="AI1079" s="49" t="str">
        <f t="shared" si="283"/>
        <v xml:space="preserve">     L00102 - CURTUME SANTO ANTONIO LTDA</v>
      </c>
      <c r="AJ1079" t="str">
        <f t="shared" si="284"/>
        <v xml:space="preserve">     90 - SALES</v>
      </c>
      <c r="AK1079" t="str">
        <f t="shared" si="285"/>
        <v/>
      </c>
      <c r="AL1079">
        <f t="shared" si="286"/>
        <v>4</v>
      </c>
      <c r="AM1079" t="str">
        <f t="shared" si="287"/>
        <v>2025 4</v>
      </c>
      <c r="AN1079" t="str">
        <f t="shared" si="288"/>
        <v xml:space="preserve">CURTUME </v>
      </c>
    </row>
    <row r="1080" spans="1:40" x14ac:dyDescent="0.35">
      <c r="A1080">
        <v>80824</v>
      </c>
      <c r="B1080" t="s">
        <v>274</v>
      </c>
      <c r="C1080" s="31">
        <v>45667</v>
      </c>
      <c r="D1080" t="s">
        <v>373</v>
      </c>
      <c r="E1080" t="s">
        <v>374</v>
      </c>
      <c r="F1080" t="s">
        <v>467</v>
      </c>
      <c r="G1080" t="s">
        <v>468</v>
      </c>
      <c r="H1080" t="s">
        <v>712</v>
      </c>
      <c r="I1080" t="s">
        <v>713</v>
      </c>
      <c r="J1080">
        <v>500</v>
      </c>
      <c r="K1080">
        <v>8738.58</v>
      </c>
      <c r="L1080">
        <v>3219.6579499999998</v>
      </c>
      <c r="M1080">
        <v>1759.95</v>
      </c>
      <c r="N1080">
        <v>17.477149999999998</v>
      </c>
      <c r="O1080" s="32">
        <f t="shared" si="272"/>
        <v>6978.63</v>
      </c>
      <c r="P1080" s="32">
        <f t="shared" si="273"/>
        <v>3758.9720500000003</v>
      </c>
      <c r="Q1080">
        <v>706770</v>
      </c>
      <c r="R1080" t="s">
        <v>298</v>
      </c>
      <c r="S1080" t="s">
        <v>500</v>
      </c>
      <c r="T1080" t="str">
        <f t="shared" si="274"/>
        <v>VEN</v>
      </c>
      <c r="U1080" t="s">
        <v>300</v>
      </c>
      <c r="V1080" s="33">
        <f t="shared" si="275"/>
        <v>8738.58</v>
      </c>
      <c r="W1080">
        <f t="shared" si="276"/>
        <v>500</v>
      </c>
      <c r="X1080" s="33">
        <f t="shared" si="277"/>
        <v>6978.63</v>
      </c>
      <c r="Y1080" s="33">
        <f t="shared" si="278"/>
        <v>1759.95</v>
      </c>
      <c r="Z1080" s="45">
        <f t="shared" si="279"/>
        <v>0.41871471680753625</v>
      </c>
      <c r="AA1080" s="33">
        <f t="shared" si="280"/>
        <v>3658.9720500000003</v>
      </c>
      <c r="AB1080" s="45">
        <f t="shared" si="281"/>
        <v>0.52431093925311989</v>
      </c>
      <c r="AC1080" s="33">
        <f>IFERROR($X1080/VLOOKUP(CONCATENATE("USD",C1080),[1]GEINDICE!AR$1:AS$65536,2,0),"")</f>
        <v>1144.6944968424505</v>
      </c>
      <c r="AD1080" s="33">
        <f>IFERROR($AA1080/VLOOKUP(CONCATENATE("USD",C1080),[1]GEINDICE!AR$1:AS$65536,2,0),"")</f>
        <v>600.17584679734273</v>
      </c>
      <c r="AE1080" s="33">
        <f>IFERROR($X1080/VLOOKUP(CONCATENATE("EUR",C1080),[1]GEINDICE!AR$1:AS$65536,2,0),"")</f>
        <v>1116.56293499304</v>
      </c>
      <c r="AF1080" s="33">
        <f>IFERROR($AA1080/VLOOKUP(CONCATENATE("EUR",C1080),[1]GEINDICE!AR$1:AS$65536,2,0),"")</f>
        <v>585.42616118142109</v>
      </c>
      <c r="AG1080" s="48" t="str">
        <f>VLOOKUP(E1080,[1]Apresentação!AW$1:AX$65536,2,0)</f>
        <v xml:space="preserve">                    2 - LEATHER AUXILIARIES</v>
      </c>
      <c r="AH1080" s="48" t="str">
        <f t="shared" si="282"/>
        <v xml:space="preserve">         5204000036 - NOVALTAN JOB BR</v>
      </c>
      <c r="AI1080" s="49" t="str">
        <f t="shared" si="283"/>
        <v xml:space="preserve">     L00102 - CURTUME SANTO ANTONIO LTDA</v>
      </c>
      <c r="AJ1080" t="str">
        <f t="shared" si="284"/>
        <v xml:space="preserve">     90 - SALES</v>
      </c>
      <c r="AK1080" t="str">
        <f t="shared" si="285"/>
        <v/>
      </c>
      <c r="AL1080">
        <f t="shared" si="286"/>
        <v>1</v>
      </c>
      <c r="AM1080" t="str">
        <f t="shared" si="287"/>
        <v>2025 1</v>
      </c>
      <c r="AN1080" t="str">
        <f t="shared" si="288"/>
        <v xml:space="preserve">CURTUME </v>
      </c>
    </row>
    <row r="1081" spans="1:40" x14ac:dyDescent="0.35">
      <c r="A1081">
        <v>81819</v>
      </c>
      <c r="B1081" t="s">
        <v>274</v>
      </c>
      <c r="C1081" s="31">
        <v>45744</v>
      </c>
      <c r="D1081" t="s">
        <v>373</v>
      </c>
      <c r="E1081" t="s">
        <v>374</v>
      </c>
      <c r="F1081" t="s">
        <v>467</v>
      </c>
      <c r="G1081" t="s">
        <v>468</v>
      </c>
      <c r="H1081" t="s">
        <v>712</v>
      </c>
      <c r="I1081" t="s">
        <v>713</v>
      </c>
      <c r="J1081">
        <v>200</v>
      </c>
      <c r="K1081">
        <v>3299.01</v>
      </c>
      <c r="L1081">
        <v>1324.2616599999999</v>
      </c>
      <c r="M1081">
        <v>664.42</v>
      </c>
      <c r="N1081">
        <v>16.495039999999999</v>
      </c>
      <c r="O1081" s="32">
        <f t="shared" si="272"/>
        <v>2634.59</v>
      </c>
      <c r="P1081" s="32">
        <f t="shared" si="273"/>
        <v>1310.3283400000003</v>
      </c>
      <c r="Q1081">
        <v>723091</v>
      </c>
      <c r="R1081" t="s">
        <v>298</v>
      </c>
      <c r="S1081" t="s">
        <v>500</v>
      </c>
      <c r="T1081" t="str">
        <f t="shared" si="274"/>
        <v>VEN</v>
      </c>
      <c r="U1081" t="s">
        <v>300</v>
      </c>
      <c r="V1081" s="33">
        <f t="shared" si="275"/>
        <v>3299.01</v>
      </c>
      <c r="W1081">
        <f t="shared" si="276"/>
        <v>200</v>
      </c>
      <c r="X1081" s="33">
        <f t="shared" si="277"/>
        <v>2634.59</v>
      </c>
      <c r="Y1081" s="33">
        <f t="shared" si="278"/>
        <v>664.42</v>
      </c>
      <c r="Z1081" s="45">
        <f t="shared" si="279"/>
        <v>0.38506350086844238</v>
      </c>
      <c r="AA1081" s="33">
        <f t="shared" si="280"/>
        <v>1270.3283400000003</v>
      </c>
      <c r="AB1081" s="45">
        <f t="shared" si="281"/>
        <v>0.48217306677699384</v>
      </c>
      <c r="AC1081" s="33">
        <f>IFERROR($X1081/VLOOKUP(CONCATENATE("USD",C1081),[1]GEINDICE!AR$1:AS$65536,2,0),"")</f>
        <v>456.91814082552901</v>
      </c>
      <c r="AD1081" s="33">
        <f>IFERROR($AA1081/VLOOKUP(CONCATENATE("USD",C1081),[1]GEINDICE!AR$1:AS$65536,2,0),"")</f>
        <v>220.31362122788767</v>
      </c>
      <c r="AE1081" s="33">
        <f>IFERROR($X1081/VLOOKUP(CONCATENATE("EUR",C1081),[1]GEINDICE!AR$1:AS$65536,2,0),"")</f>
        <v>422.05437098505359</v>
      </c>
      <c r="AF1081" s="33">
        <f>IFERROR($AA1081/VLOOKUP(CONCATENATE("EUR",C1081),[1]GEINDICE!AR$1:AS$65536,2,0),"")</f>
        <v>203.50325040449837</v>
      </c>
      <c r="AG1081" s="48" t="str">
        <f>VLOOKUP(E1081,[1]Apresentação!AW$1:AX$65536,2,0)</f>
        <v xml:space="preserve">                    2 - LEATHER AUXILIARIES</v>
      </c>
      <c r="AH1081" s="48" t="str">
        <f t="shared" si="282"/>
        <v xml:space="preserve">         5204000036 - NOVALTAN JOB BR</v>
      </c>
      <c r="AI1081" s="49" t="str">
        <f t="shared" si="283"/>
        <v xml:space="preserve">     L00102 - CURTUME SANTO ANTONIO LTDA</v>
      </c>
      <c r="AJ1081" t="str">
        <f t="shared" si="284"/>
        <v xml:space="preserve">     90 - SALES</v>
      </c>
      <c r="AK1081" t="str">
        <f t="shared" si="285"/>
        <v/>
      </c>
      <c r="AL1081">
        <f t="shared" si="286"/>
        <v>3</v>
      </c>
      <c r="AM1081" t="str">
        <f t="shared" si="287"/>
        <v>2025 3</v>
      </c>
      <c r="AN1081" t="str">
        <f t="shared" si="288"/>
        <v xml:space="preserve">CURTUME </v>
      </c>
    </row>
    <row r="1082" spans="1:40" x14ac:dyDescent="0.35">
      <c r="A1082">
        <v>81299</v>
      </c>
      <c r="B1082" t="s">
        <v>274</v>
      </c>
      <c r="C1082" s="31">
        <v>45702</v>
      </c>
      <c r="D1082" t="s">
        <v>373</v>
      </c>
      <c r="E1082" t="s">
        <v>374</v>
      </c>
      <c r="F1082" t="s">
        <v>379</v>
      </c>
      <c r="G1082" t="s">
        <v>380</v>
      </c>
      <c r="H1082" t="s">
        <v>712</v>
      </c>
      <c r="I1082" t="s">
        <v>713</v>
      </c>
      <c r="J1082">
        <v>800</v>
      </c>
      <c r="K1082">
        <v>11076.800000000001</v>
      </c>
      <c r="L1082">
        <v>5297.0466299999998</v>
      </c>
      <c r="M1082">
        <v>2230.88</v>
      </c>
      <c r="N1082">
        <v>13.846</v>
      </c>
      <c r="O1082" s="32">
        <f t="shared" si="272"/>
        <v>8845.9200000000019</v>
      </c>
      <c r="P1082" s="32">
        <f t="shared" si="273"/>
        <v>3548.8733700000021</v>
      </c>
      <c r="Q1082">
        <v>710276</v>
      </c>
      <c r="R1082" t="s">
        <v>298</v>
      </c>
      <c r="S1082" t="s">
        <v>500</v>
      </c>
      <c r="T1082" t="str">
        <f t="shared" si="274"/>
        <v>VEN</v>
      </c>
      <c r="U1082" t="s">
        <v>300</v>
      </c>
      <c r="V1082" s="33">
        <f t="shared" si="275"/>
        <v>11076.800000000001</v>
      </c>
      <c r="W1082">
        <f t="shared" si="276"/>
        <v>800</v>
      </c>
      <c r="X1082" s="33">
        <f t="shared" si="277"/>
        <v>8845.9200000000019</v>
      </c>
      <c r="Y1082" s="33">
        <f t="shared" si="278"/>
        <v>2230.88</v>
      </c>
      <c r="Z1082" s="45">
        <f t="shared" si="279"/>
        <v>0.30594335638451553</v>
      </c>
      <c r="AA1082" s="33">
        <f t="shared" si="280"/>
        <v>3388.8733700000021</v>
      </c>
      <c r="AB1082" s="45">
        <f t="shared" si="281"/>
        <v>0.3831001602998898</v>
      </c>
      <c r="AC1082" s="33">
        <f>IFERROR($X1082/VLOOKUP(CONCATENATE("USD",C1082),[1]GEINDICE!AR$1:AS$65536,2,0),"")</f>
        <v>1544.2487299897007</v>
      </c>
      <c r="AD1082" s="33">
        <f>IFERROR($AA1082/VLOOKUP(CONCATENATE("USD",C1082),[1]GEINDICE!AR$1:AS$65536,2,0),"")</f>
        <v>591.60193600195555</v>
      </c>
      <c r="AE1082" s="33">
        <f>IFERROR($X1082/VLOOKUP(CONCATENATE("EUR",C1082),[1]GEINDICE!AR$1:AS$65536,2,0),"")</f>
        <v>1469.4463363178793</v>
      </c>
      <c r="AF1082" s="33">
        <f>IFERROR($AA1082/VLOOKUP(CONCATENATE("EUR",C1082),[1]GEINDICE!AR$1:AS$65536,2,0),"")</f>
        <v>562.94512699546533</v>
      </c>
      <c r="AG1082" s="48" t="str">
        <f>VLOOKUP(E1082,[1]Apresentação!AW$1:AX$65536,2,0)</f>
        <v xml:space="preserve">                    2 - LEATHER AUXILIARIES</v>
      </c>
      <c r="AH1082" s="48" t="str">
        <f t="shared" si="282"/>
        <v xml:space="preserve">         5204000036 - NOVALTAN JOB BR</v>
      </c>
      <c r="AI1082" s="49" t="str">
        <f t="shared" si="283"/>
        <v xml:space="preserve">     L00103 - VITAPELLI LTDA</v>
      </c>
      <c r="AJ1082" t="str">
        <f t="shared" si="284"/>
        <v xml:space="preserve">     90 - SALES</v>
      </c>
      <c r="AK1082" t="str">
        <f t="shared" si="285"/>
        <v/>
      </c>
      <c r="AL1082">
        <f t="shared" si="286"/>
        <v>2</v>
      </c>
      <c r="AM1082" t="str">
        <f t="shared" si="287"/>
        <v>2025 2</v>
      </c>
      <c r="AN1082" t="str">
        <f t="shared" si="288"/>
        <v xml:space="preserve">VITAPELLI </v>
      </c>
    </row>
    <row r="1083" spans="1:40" x14ac:dyDescent="0.35">
      <c r="A1083">
        <v>81361</v>
      </c>
      <c r="B1083" t="s">
        <v>274</v>
      </c>
      <c r="C1083" s="31">
        <v>45709</v>
      </c>
      <c r="D1083" t="s">
        <v>373</v>
      </c>
      <c r="E1083" t="s">
        <v>374</v>
      </c>
      <c r="F1083" t="s">
        <v>379</v>
      </c>
      <c r="G1083" t="s">
        <v>380</v>
      </c>
      <c r="H1083" t="s">
        <v>712</v>
      </c>
      <c r="I1083" t="s">
        <v>713</v>
      </c>
      <c r="J1083">
        <v>800</v>
      </c>
      <c r="K1083">
        <v>10929.4</v>
      </c>
      <c r="L1083">
        <v>5297.0466299999998</v>
      </c>
      <c r="M1083">
        <v>2201.1799999999998</v>
      </c>
      <c r="N1083">
        <v>13.66175</v>
      </c>
      <c r="O1083" s="32">
        <f t="shared" si="272"/>
        <v>8728.2199999999993</v>
      </c>
      <c r="P1083" s="32">
        <f t="shared" si="273"/>
        <v>3431.1733699999995</v>
      </c>
      <c r="Q1083">
        <v>710949</v>
      </c>
      <c r="R1083" t="s">
        <v>298</v>
      </c>
      <c r="S1083" t="s">
        <v>500</v>
      </c>
      <c r="T1083" t="str">
        <f t="shared" si="274"/>
        <v>VEN</v>
      </c>
      <c r="U1083" t="s">
        <v>293</v>
      </c>
      <c r="V1083" s="33">
        <f t="shared" si="275"/>
        <v>10929.4</v>
      </c>
      <c r="W1083">
        <f t="shared" si="276"/>
        <v>800</v>
      </c>
      <c r="X1083" s="33">
        <f t="shared" si="277"/>
        <v>8728.2199999999993</v>
      </c>
      <c r="Y1083" s="33">
        <f t="shared" si="278"/>
        <v>2201.1799999999998</v>
      </c>
      <c r="Z1083" s="45">
        <f t="shared" si="279"/>
        <v>0.29930036141050742</v>
      </c>
      <c r="AA1083" s="33">
        <f t="shared" si="280"/>
        <v>3271.1733699999995</v>
      </c>
      <c r="AB1083" s="45">
        <f t="shared" si="281"/>
        <v>0.37478126926223215</v>
      </c>
      <c r="AC1083" s="33">
        <f>IFERROR($X1083/VLOOKUP(CONCATENATE("USD",C1083),[1]GEINDICE!AR$1:AS$65536,2,0),"")</f>
        <v>1530.541673242499</v>
      </c>
      <c r="AD1083" s="33">
        <f>IFERROR($AA1083/VLOOKUP(CONCATENATE("USD",C1083),[1]GEINDICE!AR$1:AS$65536,2,0),"")</f>
        <v>573.61835095656431</v>
      </c>
      <c r="AE1083" s="33">
        <f>IFERROR($X1083/VLOOKUP(CONCATENATE("EUR",C1083),[1]GEINDICE!AR$1:AS$65536,2,0),"")</f>
        <v>1463.9260675589546</v>
      </c>
      <c r="AF1083" s="33">
        <f>IFERROR($AA1083/VLOOKUP(CONCATENATE("EUR",C1083),[1]GEINDICE!AR$1:AS$65536,2,0),"")</f>
        <v>548.65206970581323</v>
      </c>
      <c r="AG1083" s="48" t="str">
        <f>VLOOKUP(E1083,[1]Apresentação!AW$1:AX$65536,2,0)</f>
        <v xml:space="preserve">                    2 - LEATHER AUXILIARIES</v>
      </c>
      <c r="AH1083" s="48" t="str">
        <f t="shared" si="282"/>
        <v xml:space="preserve">         5204000036 - NOVALTAN JOB BR</v>
      </c>
      <c r="AI1083" s="49" t="str">
        <f t="shared" si="283"/>
        <v xml:space="preserve">     L00103 - VITAPELLI LTDA</v>
      </c>
      <c r="AJ1083" t="str">
        <f t="shared" si="284"/>
        <v xml:space="preserve">     90 - SALES</v>
      </c>
      <c r="AK1083" t="str">
        <f t="shared" si="285"/>
        <v/>
      </c>
      <c r="AL1083">
        <f t="shared" si="286"/>
        <v>2</v>
      </c>
      <c r="AM1083" t="str">
        <f t="shared" si="287"/>
        <v>2025 2</v>
      </c>
      <c r="AN1083" t="str">
        <f t="shared" si="288"/>
        <v xml:space="preserve">VITAPELLI </v>
      </c>
    </row>
    <row r="1084" spans="1:40" x14ac:dyDescent="0.35">
      <c r="A1084">
        <v>81645</v>
      </c>
      <c r="B1084" t="s">
        <v>274</v>
      </c>
      <c r="C1084" s="31">
        <v>45730</v>
      </c>
      <c r="D1084" t="s">
        <v>373</v>
      </c>
      <c r="E1084" t="s">
        <v>374</v>
      </c>
      <c r="F1084" t="s">
        <v>379</v>
      </c>
      <c r="G1084" t="s">
        <v>380</v>
      </c>
      <c r="H1084" t="s">
        <v>712</v>
      </c>
      <c r="I1084" t="s">
        <v>713</v>
      </c>
      <c r="J1084">
        <v>800</v>
      </c>
      <c r="K1084">
        <v>11142.550000000001</v>
      </c>
      <c r="L1084">
        <v>5297.0466299999998</v>
      </c>
      <c r="M1084">
        <v>2244.11</v>
      </c>
      <c r="N1084">
        <v>13.928189999999999</v>
      </c>
      <c r="O1084" s="32">
        <f t="shared" si="272"/>
        <v>8898.44</v>
      </c>
      <c r="P1084" s="32">
        <f t="shared" si="273"/>
        <v>3601.3933700000007</v>
      </c>
      <c r="Q1084">
        <v>717806</v>
      </c>
      <c r="R1084" t="s">
        <v>298</v>
      </c>
      <c r="S1084" t="s">
        <v>500</v>
      </c>
      <c r="T1084" t="str">
        <f t="shared" si="274"/>
        <v>VEN</v>
      </c>
      <c r="U1084" t="s">
        <v>300</v>
      </c>
      <c r="V1084" s="33">
        <f t="shared" si="275"/>
        <v>11142.550000000001</v>
      </c>
      <c r="W1084">
        <f t="shared" si="276"/>
        <v>800</v>
      </c>
      <c r="X1084" s="33">
        <f t="shared" si="277"/>
        <v>8898.44</v>
      </c>
      <c r="Y1084" s="33">
        <f t="shared" si="278"/>
        <v>2244.11</v>
      </c>
      <c r="Z1084" s="45">
        <f t="shared" si="279"/>
        <v>0.30885150795823224</v>
      </c>
      <c r="AA1084" s="33">
        <f t="shared" si="280"/>
        <v>3441.3933700000007</v>
      </c>
      <c r="AB1084" s="45">
        <f t="shared" si="281"/>
        <v>0.38674120070484269</v>
      </c>
      <c r="AC1084" s="33">
        <f>IFERROR($X1084/VLOOKUP(CONCATENATE("USD",C1084),[1]GEINDICE!AR$1:AS$65536,2,0),"")</f>
        <v>1549.7378916386563</v>
      </c>
      <c r="AD1084" s="33">
        <f>IFERROR($AA1084/VLOOKUP(CONCATENATE("USD",C1084),[1]GEINDICE!AR$1:AS$65536,2,0),"")</f>
        <v>599.34749299012526</v>
      </c>
      <c r="AE1084" s="33">
        <f>IFERROR($X1084/VLOOKUP(CONCATENATE("EUR",C1084),[1]GEINDICE!AR$1:AS$65536,2,0),"")</f>
        <v>1425.4381187325794</v>
      </c>
      <c r="AF1084" s="33">
        <f>IFERROR($AA1084/VLOOKUP(CONCATENATE("EUR",C1084),[1]GEINDICE!AR$1:AS$65536,2,0),"")</f>
        <v>551.27564956908986</v>
      </c>
      <c r="AG1084" s="48" t="str">
        <f>VLOOKUP(E1084,[1]Apresentação!AW$1:AX$65536,2,0)</f>
        <v xml:space="preserve">                    2 - LEATHER AUXILIARIES</v>
      </c>
      <c r="AH1084" s="48" t="str">
        <f t="shared" si="282"/>
        <v xml:space="preserve">         5204000036 - NOVALTAN JOB BR</v>
      </c>
      <c r="AI1084" s="49" t="str">
        <f t="shared" si="283"/>
        <v xml:space="preserve">     L00103 - VITAPELLI LTDA</v>
      </c>
      <c r="AJ1084" t="str">
        <f t="shared" si="284"/>
        <v xml:space="preserve">     90 - SALES</v>
      </c>
      <c r="AK1084" t="str">
        <f t="shared" si="285"/>
        <v/>
      </c>
      <c r="AL1084">
        <f t="shared" si="286"/>
        <v>3</v>
      </c>
      <c r="AM1084" t="str">
        <f t="shared" si="287"/>
        <v>2025 3</v>
      </c>
      <c r="AN1084" t="str">
        <f t="shared" si="288"/>
        <v xml:space="preserve">VITAPELLI </v>
      </c>
    </row>
    <row r="1085" spans="1:40" x14ac:dyDescent="0.35">
      <c r="A1085">
        <v>84554</v>
      </c>
      <c r="B1085" t="s">
        <v>274</v>
      </c>
      <c r="C1085" s="31">
        <v>45968</v>
      </c>
      <c r="D1085" t="s">
        <v>373</v>
      </c>
      <c r="E1085" t="s">
        <v>374</v>
      </c>
      <c r="F1085" t="s">
        <v>379</v>
      </c>
      <c r="G1085" t="s">
        <v>380</v>
      </c>
      <c r="H1085" t="s">
        <v>712</v>
      </c>
      <c r="I1085" t="s">
        <v>713</v>
      </c>
      <c r="J1085">
        <v>800</v>
      </c>
      <c r="K1085">
        <v>10245.49</v>
      </c>
      <c r="L1085">
        <v>4794.3395399999999</v>
      </c>
      <c r="M1085">
        <v>2063.44</v>
      </c>
      <c r="N1085">
        <v>12.806859999999999</v>
      </c>
      <c r="O1085" s="32">
        <f t="shared" si="272"/>
        <v>8182.0499999999993</v>
      </c>
      <c r="P1085" s="32">
        <f t="shared" si="273"/>
        <v>3387.7104599999993</v>
      </c>
      <c r="Q1085">
        <v>766590</v>
      </c>
      <c r="R1085" t="s">
        <v>298</v>
      </c>
      <c r="S1085" t="s">
        <v>500</v>
      </c>
      <c r="T1085" t="str">
        <f t="shared" si="274"/>
        <v>VEN</v>
      </c>
      <c r="U1085" t="s">
        <v>300</v>
      </c>
      <c r="V1085" s="33">
        <f t="shared" si="275"/>
        <v>10245.49</v>
      </c>
      <c r="W1085">
        <f t="shared" si="276"/>
        <v>800</v>
      </c>
      <c r="X1085" s="33">
        <f t="shared" si="277"/>
        <v>8182.0499999999993</v>
      </c>
      <c r="Y1085" s="33">
        <f t="shared" si="278"/>
        <v>2063.44</v>
      </c>
      <c r="Z1085" s="45">
        <f t="shared" si="279"/>
        <v>0.31503719783045997</v>
      </c>
      <c r="AA1085" s="33">
        <f t="shared" si="280"/>
        <v>3227.7104599999993</v>
      </c>
      <c r="AB1085" s="45">
        <f t="shared" si="281"/>
        <v>0.39448676798601812</v>
      </c>
      <c r="AC1085" s="33" t="str">
        <f>IFERROR($X1085/VLOOKUP(CONCATENATE("USD",C1085),[1]GEINDICE!AR$1:AS$65536,2,0),"")</f>
        <v/>
      </c>
      <c r="AD1085" s="33" t="str">
        <f>IFERROR($AA1085/VLOOKUP(CONCATENATE("USD",C1085),[1]GEINDICE!AR$1:AS$65536,2,0),"")</f>
        <v/>
      </c>
      <c r="AE1085" s="33" t="str">
        <f>IFERROR($X1085/VLOOKUP(CONCATENATE("EUR",C1085),[1]GEINDICE!AR$1:AS$65536,2,0),"")</f>
        <v/>
      </c>
      <c r="AF1085" s="33" t="str">
        <f>IFERROR($AA1085/VLOOKUP(CONCATENATE("EUR",C1085),[1]GEINDICE!AR$1:AS$65536,2,0),"")</f>
        <v/>
      </c>
      <c r="AG1085" s="48" t="str">
        <f>VLOOKUP(E1085,[1]Apresentação!AW$1:AX$65536,2,0)</f>
        <v xml:space="preserve">                    2 - LEATHER AUXILIARIES</v>
      </c>
      <c r="AH1085" s="48" t="str">
        <f t="shared" si="282"/>
        <v xml:space="preserve">         5204000036 - NOVALTAN JOB BR</v>
      </c>
      <c r="AI1085" s="49" t="str">
        <f t="shared" si="283"/>
        <v xml:space="preserve">     L00103 - VITAPELLI LTDA</v>
      </c>
      <c r="AJ1085" t="str">
        <f t="shared" si="284"/>
        <v xml:space="preserve">     90 - SALES</v>
      </c>
      <c r="AK1085" t="str">
        <f t="shared" si="285"/>
        <v/>
      </c>
      <c r="AL1085">
        <f t="shared" si="286"/>
        <v>11</v>
      </c>
      <c r="AM1085" t="str">
        <f t="shared" si="287"/>
        <v>2025 11</v>
      </c>
      <c r="AN1085" t="str">
        <f t="shared" si="288"/>
        <v xml:space="preserve">VITAPELLI </v>
      </c>
    </row>
    <row r="1086" spans="1:40" x14ac:dyDescent="0.35">
      <c r="A1086">
        <v>84248</v>
      </c>
      <c r="B1086" t="s">
        <v>274</v>
      </c>
      <c r="C1086" s="31">
        <v>45947</v>
      </c>
      <c r="D1086" t="s">
        <v>373</v>
      </c>
      <c r="E1086" t="s">
        <v>374</v>
      </c>
      <c r="F1086" t="s">
        <v>379</v>
      </c>
      <c r="G1086" t="s">
        <v>380</v>
      </c>
      <c r="H1086" t="s">
        <v>712</v>
      </c>
      <c r="I1086" t="s">
        <v>713</v>
      </c>
      <c r="J1086">
        <v>800</v>
      </c>
      <c r="K1086">
        <v>10418.58</v>
      </c>
      <c r="L1086">
        <v>4789.3732300000001</v>
      </c>
      <c r="M1086">
        <v>2098.3000000000002</v>
      </c>
      <c r="N1086">
        <v>13.02322</v>
      </c>
      <c r="O1086" s="32">
        <f t="shared" si="272"/>
        <v>8320.2799999999988</v>
      </c>
      <c r="P1086" s="32">
        <f t="shared" si="273"/>
        <v>3530.9067699999987</v>
      </c>
      <c r="Q1086">
        <v>764499</v>
      </c>
      <c r="R1086" t="s">
        <v>298</v>
      </c>
      <c r="S1086" t="s">
        <v>500</v>
      </c>
      <c r="T1086" t="str">
        <f t="shared" si="274"/>
        <v>VEN</v>
      </c>
      <c r="U1086" t="s">
        <v>381</v>
      </c>
      <c r="V1086" s="33">
        <f t="shared" si="275"/>
        <v>10418.58</v>
      </c>
      <c r="W1086">
        <f t="shared" si="276"/>
        <v>800</v>
      </c>
      <c r="X1086" s="33">
        <f t="shared" si="277"/>
        <v>8320.2799999999988</v>
      </c>
      <c r="Y1086" s="33">
        <f t="shared" si="278"/>
        <v>2098.3000000000002</v>
      </c>
      <c r="Z1086" s="45">
        <f t="shared" si="279"/>
        <v>0.323547620693031</v>
      </c>
      <c r="AA1086" s="33">
        <f t="shared" si="280"/>
        <v>3370.9067699999987</v>
      </c>
      <c r="AB1086" s="45">
        <f t="shared" si="281"/>
        <v>0.40514342906729089</v>
      </c>
      <c r="AC1086" s="33">
        <f>IFERROR($X1086/VLOOKUP(CONCATENATE("USD",C1086),[1]GEINDICE!AR$1:AS$65536,2,0),"")</f>
        <v>1529.7444383158665</v>
      </c>
      <c r="AD1086" s="33">
        <f>IFERROR($AA1086/VLOOKUP(CONCATENATE("USD",C1086),[1]GEINDICE!AR$1:AS$65536,2,0),"")</f>
        <v>619.76590733590706</v>
      </c>
      <c r="AE1086" s="33">
        <f>IFERROR($X1086/VLOOKUP(CONCATENATE("EUR",C1086),[1]GEINDICE!AR$1:AS$65536,2,0),"")</f>
        <v>1310.5073319787678</v>
      </c>
      <c r="AF1086" s="33">
        <f>IFERROR($AA1086/VLOOKUP(CONCATENATE("EUR",C1086),[1]GEINDICE!AR$1:AS$65536,2,0),"")</f>
        <v>530.94343429570449</v>
      </c>
      <c r="AG1086" s="48" t="str">
        <f>VLOOKUP(E1086,[1]Apresentação!AW$1:AX$65536,2,0)</f>
        <v xml:space="preserve">                    2 - LEATHER AUXILIARIES</v>
      </c>
      <c r="AH1086" s="48" t="str">
        <f t="shared" si="282"/>
        <v xml:space="preserve">         5204000036 - NOVALTAN JOB BR</v>
      </c>
      <c r="AI1086" s="49" t="str">
        <f t="shared" si="283"/>
        <v xml:space="preserve">     L00103 - VITAPELLI LTDA</v>
      </c>
      <c r="AJ1086" t="str">
        <f t="shared" si="284"/>
        <v xml:space="preserve">     90 - SALES</v>
      </c>
      <c r="AK1086" t="str">
        <f t="shared" si="285"/>
        <v/>
      </c>
      <c r="AL1086">
        <f t="shared" si="286"/>
        <v>10</v>
      </c>
      <c r="AM1086" t="str">
        <f t="shared" si="287"/>
        <v>2025 10</v>
      </c>
      <c r="AN1086" t="str">
        <f t="shared" si="288"/>
        <v xml:space="preserve">VITAPELLI </v>
      </c>
    </row>
    <row r="1087" spans="1:40" x14ac:dyDescent="0.35">
      <c r="A1087">
        <v>84252</v>
      </c>
      <c r="B1087" t="s">
        <v>274</v>
      </c>
      <c r="C1087" s="31">
        <v>45947</v>
      </c>
      <c r="D1087" t="s">
        <v>373</v>
      </c>
      <c r="E1087" t="s">
        <v>374</v>
      </c>
      <c r="F1087" t="s">
        <v>467</v>
      </c>
      <c r="G1087" t="s">
        <v>468</v>
      </c>
      <c r="H1087" t="s">
        <v>712</v>
      </c>
      <c r="I1087" t="s">
        <v>713</v>
      </c>
      <c r="J1087">
        <v>200</v>
      </c>
      <c r="K1087">
        <v>3043.82</v>
      </c>
      <c r="L1087">
        <v>1197.34331</v>
      </c>
      <c r="M1087">
        <v>613.03</v>
      </c>
      <c r="N1087">
        <v>15.219119999999998</v>
      </c>
      <c r="O1087" s="32">
        <f t="shared" si="272"/>
        <v>2430.79</v>
      </c>
      <c r="P1087" s="32">
        <f t="shared" si="273"/>
        <v>1233.44669</v>
      </c>
      <c r="Q1087">
        <v>764515</v>
      </c>
      <c r="R1087" t="s">
        <v>298</v>
      </c>
      <c r="S1087" t="s">
        <v>500</v>
      </c>
      <c r="T1087" t="str">
        <f t="shared" si="274"/>
        <v>VEN</v>
      </c>
      <c r="U1087" t="s">
        <v>300</v>
      </c>
      <c r="V1087" s="33">
        <f t="shared" si="275"/>
        <v>3043.82</v>
      </c>
      <c r="W1087">
        <f t="shared" si="276"/>
        <v>200</v>
      </c>
      <c r="X1087" s="33">
        <f t="shared" si="277"/>
        <v>2430.79</v>
      </c>
      <c r="Y1087" s="33">
        <f t="shared" si="278"/>
        <v>613.03</v>
      </c>
      <c r="Z1087" s="45">
        <f t="shared" si="279"/>
        <v>0.39208845792458158</v>
      </c>
      <c r="AA1087" s="33">
        <f t="shared" si="280"/>
        <v>1193.44669</v>
      </c>
      <c r="AB1087" s="45">
        <f t="shared" si="281"/>
        <v>0.49097070911102975</v>
      </c>
      <c r="AC1087" s="33">
        <f>IFERROR($X1087/VLOOKUP(CONCATENATE("USD",C1087),[1]GEINDICE!AR$1:AS$65536,2,0),"")</f>
        <v>446.9185512042655</v>
      </c>
      <c r="AD1087" s="33">
        <f>IFERROR($AA1087/VLOOKUP(CONCATENATE("USD",C1087),[1]GEINDICE!AR$1:AS$65536,2,0),"")</f>
        <v>219.42391799963229</v>
      </c>
      <c r="AE1087" s="33">
        <f>IFERROR($X1087/VLOOKUP(CONCATENATE("EUR",C1087),[1]GEINDICE!AR$1:AS$65536,2,0),"")</f>
        <v>382.8678983760966</v>
      </c>
      <c r="AF1087" s="33">
        <f>IFERROR($AA1087/VLOOKUP(CONCATENATE("EUR",C1087),[1]GEINDICE!AR$1:AS$65536,2,0),"")</f>
        <v>187.97692356156182</v>
      </c>
      <c r="AG1087" s="48" t="str">
        <f>VLOOKUP(E1087,[1]Apresentação!AW$1:AX$65536,2,0)</f>
        <v xml:space="preserve">                    2 - LEATHER AUXILIARIES</v>
      </c>
      <c r="AH1087" s="48" t="str">
        <f t="shared" si="282"/>
        <v xml:space="preserve">         5204000036 - NOVALTAN JOB BR</v>
      </c>
      <c r="AI1087" s="49" t="str">
        <f t="shared" si="283"/>
        <v xml:space="preserve">     L00102 - CURTUME SANTO ANTONIO LTDA</v>
      </c>
      <c r="AJ1087" t="str">
        <f t="shared" si="284"/>
        <v xml:space="preserve">     90 - SALES</v>
      </c>
      <c r="AK1087" t="str">
        <f t="shared" si="285"/>
        <v/>
      </c>
      <c r="AL1087">
        <f t="shared" si="286"/>
        <v>10</v>
      </c>
      <c r="AM1087" t="str">
        <f t="shared" si="287"/>
        <v>2025 10</v>
      </c>
      <c r="AN1087" t="str">
        <f t="shared" si="288"/>
        <v xml:space="preserve">CURTUME </v>
      </c>
    </row>
    <row r="1088" spans="1:40" x14ac:dyDescent="0.35">
      <c r="A1088">
        <v>84195</v>
      </c>
      <c r="B1088" t="s">
        <v>274</v>
      </c>
      <c r="C1088" s="31">
        <v>45940</v>
      </c>
      <c r="D1088" t="s">
        <v>373</v>
      </c>
      <c r="E1088" t="s">
        <v>374</v>
      </c>
      <c r="F1088" t="s">
        <v>379</v>
      </c>
      <c r="G1088" t="s">
        <v>380</v>
      </c>
      <c r="H1088" t="s">
        <v>712</v>
      </c>
      <c r="I1088" t="s">
        <v>713</v>
      </c>
      <c r="J1088">
        <v>800</v>
      </c>
      <c r="K1088">
        <v>10240.89</v>
      </c>
      <c r="L1088">
        <v>4789.3732300000001</v>
      </c>
      <c r="M1088">
        <v>2062.52</v>
      </c>
      <c r="N1088">
        <v>12.80111</v>
      </c>
      <c r="O1088" s="32">
        <f t="shared" si="272"/>
        <v>8178.369999999999</v>
      </c>
      <c r="P1088" s="32">
        <f t="shared" si="273"/>
        <v>3388.9967699999988</v>
      </c>
      <c r="Q1088">
        <v>763916</v>
      </c>
      <c r="R1088" t="s">
        <v>298</v>
      </c>
      <c r="S1088" t="s">
        <v>500</v>
      </c>
      <c r="T1088" t="str">
        <f t="shared" si="274"/>
        <v>VEN</v>
      </c>
      <c r="U1088" t="s">
        <v>293</v>
      </c>
      <c r="V1088" s="33">
        <f t="shared" si="275"/>
        <v>10240.89</v>
      </c>
      <c r="W1088">
        <f t="shared" si="276"/>
        <v>800</v>
      </c>
      <c r="X1088" s="33">
        <f t="shared" si="277"/>
        <v>8178.369999999999</v>
      </c>
      <c r="Y1088" s="33">
        <f t="shared" si="278"/>
        <v>2062.52</v>
      </c>
      <c r="Z1088" s="45">
        <f t="shared" si="279"/>
        <v>0.31530431144168125</v>
      </c>
      <c r="AA1088" s="33">
        <f t="shared" si="280"/>
        <v>3228.9967699999988</v>
      </c>
      <c r="AB1088" s="45">
        <f t="shared" si="281"/>
        <v>0.3948215561291552</v>
      </c>
      <c r="AC1088" s="33">
        <f>IFERROR($X1088/VLOOKUP(CONCATENATE("USD",C1088),[1]GEINDICE!AR$1:AS$65536,2,0),"")</f>
        <v>1502.1066745031771</v>
      </c>
      <c r="AD1088" s="33">
        <f>IFERROR($AA1088/VLOOKUP(CONCATENATE("USD",C1088),[1]GEINDICE!AR$1:AS$65536,2,0),"")</f>
        <v>593.06409469933487</v>
      </c>
      <c r="AE1088" s="33">
        <f>IFERROR($X1088/VLOOKUP(CONCATENATE("EUR",C1088),[1]GEINDICE!AR$1:AS$65536,2,0),"")</f>
        <v>1293.3500964670902</v>
      </c>
      <c r="AF1088" s="33">
        <f>IFERROR($AA1088/VLOOKUP(CONCATENATE("EUR",C1088),[1]GEINDICE!AR$1:AS$65536,2,0),"")</f>
        <v>510.64249770692959</v>
      </c>
      <c r="AG1088" s="48" t="str">
        <f>VLOOKUP(E1088,[1]Apresentação!AW$1:AX$65536,2,0)</f>
        <v xml:space="preserve">                    2 - LEATHER AUXILIARIES</v>
      </c>
      <c r="AH1088" s="48" t="str">
        <f t="shared" si="282"/>
        <v xml:space="preserve">         5204000036 - NOVALTAN JOB BR</v>
      </c>
      <c r="AI1088" s="49" t="str">
        <f t="shared" si="283"/>
        <v xml:space="preserve">     L00103 - VITAPELLI LTDA</v>
      </c>
      <c r="AJ1088" t="str">
        <f t="shared" si="284"/>
        <v xml:space="preserve">     90 - SALES</v>
      </c>
      <c r="AK1088" t="str">
        <f t="shared" si="285"/>
        <v/>
      </c>
      <c r="AL1088">
        <f t="shared" si="286"/>
        <v>10</v>
      </c>
      <c r="AM1088" t="str">
        <f t="shared" si="287"/>
        <v>2025 10</v>
      </c>
      <c r="AN1088" t="str">
        <f t="shared" si="288"/>
        <v xml:space="preserve">VITAPELLI </v>
      </c>
    </row>
    <row r="1089" spans="1:40" x14ac:dyDescent="0.35">
      <c r="A1089">
        <v>84642</v>
      </c>
      <c r="B1089" t="s">
        <v>274</v>
      </c>
      <c r="C1089" s="31">
        <v>45975</v>
      </c>
      <c r="D1089" t="s">
        <v>373</v>
      </c>
      <c r="E1089" t="s">
        <v>374</v>
      </c>
      <c r="F1089" t="s">
        <v>379</v>
      </c>
      <c r="G1089" t="s">
        <v>380</v>
      </c>
      <c r="H1089" t="s">
        <v>712</v>
      </c>
      <c r="I1089" t="s">
        <v>713</v>
      </c>
      <c r="J1089">
        <v>800</v>
      </c>
      <c r="K1089">
        <v>10124.540000000001</v>
      </c>
      <c r="L1089">
        <v>4794.3395399999999</v>
      </c>
      <c r="M1089">
        <v>2039.08</v>
      </c>
      <c r="N1089">
        <v>12.655669999999999</v>
      </c>
      <c r="O1089" s="32">
        <f t="shared" si="272"/>
        <v>8085.4600000000009</v>
      </c>
      <c r="P1089" s="32">
        <f t="shared" si="273"/>
        <v>3291.120460000001</v>
      </c>
      <c r="Q1089">
        <v>767277</v>
      </c>
      <c r="R1089" t="s">
        <v>298</v>
      </c>
      <c r="S1089" t="s">
        <v>500</v>
      </c>
      <c r="T1089" t="str">
        <f t="shared" si="274"/>
        <v>VEN</v>
      </c>
      <c r="U1089" t="s">
        <v>381</v>
      </c>
      <c r="V1089" s="33">
        <f t="shared" si="275"/>
        <v>10124.540000000001</v>
      </c>
      <c r="W1089">
        <f t="shared" si="276"/>
        <v>800</v>
      </c>
      <c r="X1089" s="33">
        <f t="shared" si="277"/>
        <v>8085.4600000000009</v>
      </c>
      <c r="Y1089" s="33">
        <f t="shared" si="278"/>
        <v>2039.08</v>
      </c>
      <c r="Z1089" s="45">
        <f t="shared" si="279"/>
        <v>0.30926051553947148</v>
      </c>
      <c r="AA1089" s="33">
        <f t="shared" si="280"/>
        <v>3131.120460000001</v>
      </c>
      <c r="AB1089" s="45">
        <f t="shared" si="281"/>
        <v>0.38725322492474151</v>
      </c>
      <c r="AC1089" s="33" t="str">
        <f>IFERROR($X1089/VLOOKUP(CONCATENATE("USD",C1089),[1]GEINDICE!AR$1:AS$65536,2,0),"")</f>
        <v/>
      </c>
      <c r="AD1089" s="33" t="str">
        <f>IFERROR($AA1089/VLOOKUP(CONCATENATE("USD",C1089),[1]GEINDICE!AR$1:AS$65536,2,0),"")</f>
        <v/>
      </c>
      <c r="AE1089" s="33" t="str">
        <f>IFERROR($X1089/VLOOKUP(CONCATENATE("EUR",C1089),[1]GEINDICE!AR$1:AS$65536,2,0),"")</f>
        <v/>
      </c>
      <c r="AF1089" s="33" t="str">
        <f>IFERROR($AA1089/VLOOKUP(CONCATENATE("EUR",C1089),[1]GEINDICE!AR$1:AS$65536,2,0),"")</f>
        <v/>
      </c>
      <c r="AG1089" s="48" t="str">
        <f>VLOOKUP(E1089,[1]Apresentação!AW$1:AX$65536,2,0)</f>
        <v xml:space="preserve">                    2 - LEATHER AUXILIARIES</v>
      </c>
      <c r="AH1089" s="48" t="str">
        <f t="shared" si="282"/>
        <v xml:space="preserve">         5204000036 - NOVALTAN JOB BR</v>
      </c>
      <c r="AI1089" s="49" t="str">
        <f t="shared" si="283"/>
        <v xml:space="preserve">     L00103 - VITAPELLI LTDA</v>
      </c>
      <c r="AJ1089" t="str">
        <f t="shared" si="284"/>
        <v xml:space="preserve">     90 - SALES</v>
      </c>
      <c r="AK1089" t="str">
        <f t="shared" si="285"/>
        <v/>
      </c>
      <c r="AL1089">
        <f t="shared" si="286"/>
        <v>11</v>
      </c>
      <c r="AM1089" t="str">
        <f t="shared" si="287"/>
        <v>2025 11</v>
      </c>
      <c r="AN1089" t="str">
        <f t="shared" si="288"/>
        <v xml:space="preserve">VITAPELLI </v>
      </c>
    </row>
    <row r="1090" spans="1:40" x14ac:dyDescent="0.35">
      <c r="A1090">
        <v>83170</v>
      </c>
      <c r="B1090" t="s">
        <v>274</v>
      </c>
      <c r="C1090" s="31">
        <v>45856</v>
      </c>
      <c r="D1090" t="s">
        <v>373</v>
      </c>
      <c r="E1090" t="s">
        <v>374</v>
      </c>
      <c r="F1090" t="s">
        <v>677</v>
      </c>
      <c r="G1090" t="s">
        <v>678</v>
      </c>
      <c r="H1090" t="s">
        <v>712</v>
      </c>
      <c r="I1090" t="s">
        <v>713</v>
      </c>
      <c r="J1090">
        <v>50</v>
      </c>
      <c r="K1090">
        <v>732.94</v>
      </c>
      <c r="L1090">
        <v>331.05158</v>
      </c>
      <c r="M1090">
        <v>147.61000000000001</v>
      </c>
      <c r="N1090">
        <v>14.65883</v>
      </c>
      <c r="O1090" s="32">
        <f t="shared" si="272"/>
        <v>585.33000000000004</v>
      </c>
      <c r="P1090" s="32">
        <f t="shared" si="273"/>
        <v>254.27842000000004</v>
      </c>
      <c r="Q1090">
        <v>744276</v>
      </c>
      <c r="R1090" t="s">
        <v>298</v>
      </c>
      <c r="S1090" t="s">
        <v>500</v>
      </c>
      <c r="T1090" t="str">
        <f t="shared" si="274"/>
        <v>VEN</v>
      </c>
      <c r="U1090" t="s">
        <v>293</v>
      </c>
      <c r="V1090" s="33">
        <f t="shared" si="275"/>
        <v>732.94</v>
      </c>
      <c r="W1090">
        <f t="shared" si="276"/>
        <v>50</v>
      </c>
      <c r="X1090" s="33">
        <f t="shared" si="277"/>
        <v>585.33000000000004</v>
      </c>
      <c r="Y1090" s="33">
        <f t="shared" si="278"/>
        <v>147.61000000000001</v>
      </c>
      <c r="Z1090" s="45">
        <f t="shared" si="279"/>
        <v>0.33328569869293534</v>
      </c>
      <c r="AA1090" s="33">
        <f t="shared" si="280"/>
        <v>244.27842000000004</v>
      </c>
      <c r="AB1090" s="45">
        <f t="shared" si="281"/>
        <v>0.41733452923991599</v>
      </c>
      <c r="AC1090" s="33">
        <f>IFERROR($X1090/VLOOKUP(CONCATENATE("USD",C1090),[1]GEINDICE!AR$1:AS$65536,2,0),"")</f>
        <v>105.52951357588432</v>
      </c>
      <c r="AD1090" s="33">
        <f>IFERROR($AA1090/VLOOKUP(CONCATENATE("USD",C1090),[1]GEINDICE!AR$1:AS$65536,2,0),"")</f>
        <v>44.041109869109007</v>
      </c>
      <c r="AE1090" s="33">
        <f>IFERROR($X1090/VLOOKUP(CONCATENATE("EUR",C1090),[1]GEINDICE!AR$1:AS$65536,2,0),"")</f>
        <v>90.613969905257292</v>
      </c>
      <c r="AF1090" s="33">
        <f>IFERROR($AA1090/VLOOKUP(CONCATENATE("EUR",C1090),[1]GEINDICE!AR$1:AS$65536,2,0),"")</f>
        <v>37.816338472970472</v>
      </c>
      <c r="AG1090" s="48" t="str">
        <f>VLOOKUP(E1090,[1]Apresentação!AW$1:AX$65536,2,0)</f>
        <v xml:space="preserve">                    2 - LEATHER AUXILIARIES</v>
      </c>
      <c r="AH1090" s="48" t="str">
        <f t="shared" si="282"/>
        <v xml:space="preserve">         5204000036 - NOVALTAN JOB BR</v>
      </c>
      <c r="AI1090" s="49" t="str">
        <f t="shared" si="283"/>
        <v xml:space="preserve">     L00127 - REAL COM E INDUSTRIA DE COUROS E ARTEFATOS LTDA</v>
      </c>
      <c r="AJ1090" t="str">
        <f t="shared" si="284"/>
        <v xml:space="preserve">     90 - SALES</v>
      </c>
      <c r="AK1090" t="str">
        <f t="shared" si="285"/>
        <v/>
      </c>
      <c r="AL1090">
        <f t="shared" si="286"/>
        <v>7</v>
      </c>
      <c r="AM1090" t="str">
        <f t="shared" si="287"/>
        <v>2025 7</v>
      </c>
      <c r="AN1090" t="str">
        <f t="shared" si="288"/>
        <v xml:space="preserve">REAL </v>
      </c>
    </row>
    <row r="1091" spans="1:40" x14ac:dyDescent="0.35">
      <c r="A1091">
        <v>83175</v>
      </c>
      <c r="B1091" t="s">
        <v>274</v>
      </c>
      <c r="C1091" s="31">
        <v>45856</v>
      </c>
      <c r="D1091" t="s">
        <v>373</v>
      </c>
      <c r="E1091" t="s">
        <v>374</v>
      </c>
      <c r="F1091" t="s">
        <v>379</v>
      </c>
      <c r="G1091" t="s">
        <v>380</v>
      </c>
      <c r="H1091" t="s">
        <v>712</v>
      </c>
      <c r="I1091" t="s">
        <v>713</v>
      </c>
      <c r="J1091">
        <v>1525</v>
      </c>
      <c r="K1091">
        <v>20365.75</v>
      </c>
      <c r="L1091">
        <v>10097.07308</v>
      </c>
      <c r="M1091">
        <v>4101.66</v>
      </c>
      <c r="N1091">
        <v>13.35459</v>
      </c>
      <c r="O1091" s="32">
        <f t="shared" si="272"/>
        <v>16264.09</v>
      </c>
      <c r="P1091" s="32">
        <f t="shared" si="273"/>
        <v>6167.01692</v>
      </c>
      <c r="Q1091">
        <v>744290</v>
      </c>
      <c r="R1091" t="s">
        <v>298</v>
      </c>
      <c r="S1091" t="s">
        <v>500</v>
      </c>
      <c r="T1091" t="str">
        <f t="shared" si="274"/>
        <v>VEN</v>
      </c>
      <c r="U1091" t="s">
        <v>381</v>
      </c>
      <c r="V1091" s="33">
        <f t="shared" si="275"/>
        <v>20365.75</v>
      </c>
      <c r="W1091">
        <f t="shared" si="276"/>
        <v>1525</v>
      </c>
      <c r="X1091" s="33">
        <f t="shared" si="277"/>
        <v>16264.09</v>
      </c>
      <c r="Y1091" s="33">
        <f t="shared" si="278"/>
        <v>4101.66</v>
      </c>
      <c r="Z1091" s="45">
        <f t="shared" si="279"/>
        <v>0.28783702638007441</v>
      </c>
      <c r="AA1091" s="33">
        <f t="shared" si="280"/>
        <v>5862.01692</v>
      </c>
      <c r="AB1091" s="45">
        <f t="shared" si="281"/>
        <v>0.36042698484821467</v>
      </c>
      <c r="AC1091" s="33">
        <f>IFERROR($X1091/VLOOKUP(CONCATENATE("USD",C1091),[1]GEINDICE!AR$1:AS$65536,2,0),"")</f>
        <v>2932.2630079688456</v>
      </c>
      <c r="AD1091" s="33">
        <f>IFERROR($AA1091/VLOOKUP(CONCATENATE("USD",C1091),[1]GEINDICE!AR$1:AS$65536,2,0),"")</f>
        <v>1056.8667147441674</v>
      </c>
      <c r="AE1091" s="33">
        <f>IFERROR($X1091/VLOOKUP(CONCATENATE("EUR",C1091),[1]GEINDICE!AR$1:AS$65536,2,0),"")</f>
        <v>2517.8168926868539</v>
      </c>
      <c r="AF1091" s="33">
        <f>IFERROR($AA1091/VLOOKUP(CONCATENATE("EUR",C1091),[1]GEINDICE!AR$1:AS$65536,2,0),"")</f>
        <v>907.48915103102354</v>
      </c>
      <c r="AG1091" s="48" t="str">
        <f>VLOOKUP(E1091,[1]Apresentação!AW$1:AX$65536,2,0)</f>
        <v xml:space="preserve">                    2 - LEATHER AUXILIARIES</v>
      </c>
      <c r="AH1091" s="48" t="str">
        <f t="shared" si="282"/>
        <v xml:space="preserve">         5204000036 - NOVALTAN JOB BR</v>
      </c>
      <c r="AI1091" s="49" t="str">
        <f t="shared" si="283"/>
        <v xml:space="preserve">     L00103 - VITAPELLI LTDA</v>
      </c>
      <c r="AJ1091" t="str">
        <f t="shared" si="284"/>
        <v xml:space="preserve">     90 - SALES</v>
      </c>
      <c r="AK1091" t="str">
        <f t="shared" si="285"/>
        <v/>
      </c>
      <c r="AL1091">
        <f t="shared" si="286"/>
        <v>7</v>
      </c>
      <c r="AM1091" t="str">
        <f t="shared" si="287"/>
        <v>2025 7</v>
      </c>
      <c r="AN1091" t="str">
        <f t="shared" si="288"/>
        <v xml:space="preserve">VITAPELLI </v>
      </c>
    </row>
    <row r="1092" spans="1:40" x14ac:dyDescent="0.35">
      <c r="A1092">
        <v>83853</v>
      </c>
      <c r="B1092" t="s">
        <v>274</v>
      </c>
      <c r="C1092" s="31">
        <v>45912</v>
      </c>
      <c r="D1092" t="s">
        <v>373</v>
      </c>
      <c r="E1092" t="s">
        <v>374</v>
      </c>
      <c r="F1092" t="s">
        <v>379</v>
      </c>
      <c r="G1092" t="s">
        <v>380</v>
      </c>
      <c r="H1092" t="s">
        <v>712</v>
      </c>
      <c r="I1092" t="s">
        <v>713</v>
      </c>
      <c r="J1092">
        <v>800</v>
      </c>
      <c r="K1092">
        <v>10323.5</v>
      </c>
      <c r="L1092">
        <v>5552.0215099999996</v>
      </c>
      <c r="M1092">
        <v>2079.16</v>
      </c>
      <c r="N1092">
        <v>12.90438</v>
      </c>
      <c r="O1092" s="32">
        <f t="shared" ref="O1092:O1155" si="289">$K1092-$Y1092</f>
        <v>8244.34</v>
      </c>
      <c r="P1092" s="32">
        <f t="shared" ref="P1092:P1155" si="290">($O1092-$L1092)</f>
        <v>2692.3184900000006</v>
      </c>
      <c r="Q1092">
        <v>761284</v>
      </c>
      <c r="R1092" t="s">
        <v>298</v>
      </c>
      <c r="S1092" t="s">
        <v>500</v>
      </c>
      <c r="T1092" t="str">
        <f t="shared" ref="T1092:T1155" si="291">MID($U1092,1,3)</f>
        <v>VEN</v>
      </c>
      <c r="U1092" t="s">
        <v>300</v>
      </c>
      <c r="V1092" s="33">
        <f t="shared" ref="V1092:V1155" si="292">IF($T1092="DEV",-$K1092,$K1092)</f>
        <v>10323.5</v>
      </c>
      <c r="W1092">
        <f t="shared" ref="W1092:W1155" si="293">IF($T1092="DEV",-$J1092,$J1092)</f>
        <v>800</v>
      </c>
      <c r="X1092" s="33">
        <f t="shared" ref="X1092:X1155" si="294">$V1092-$Y1092</f>
        <v>8244.34</v>
      </c>
      <c r="Y1092" s="33">
        <f t="shared" ref="Y1092:Y1155" si="295">IF(A1092=59876,M1092,IF(A1092=59868,M1092,IF(R1092="6111",((K1092*0.12)+M1092),IF(T1092="DEV",-M1092,M1092))))</f>
        <v>2079.16</v>
      </c>
      <c r="Z1092" s="45">
        <f t="shared" ref="Z1092:Z1155" si="296">IFERROR($AA1092/$V1092,0)</f>
        <v>0.24529650699859548</v>
      </c>
      <c r="AA1092" s="33">
        <f t="shared" ref="AA1092:AA1155" si="297">IF(VLOOKUP(AL1092,AR:AS,2,0)="sim",IF($T1092="DEV",($X1092-$L1092),$P1092)-(0.2*W1092),IF(VLOOKUP(AL1092,AR:AS,2,0)="OK",IF($T1092="DEV",($X1092-$L1092),$P1092)-(0.2*W1092),IF($T1092="DEV",($X1092-$L1092),$P1092)))</f>
        <v>2532.3184900000006</v>
      </c>
      <c r="AB1092" s="45">
        <f t="shared" ref="AB1092:AB1155" si="298">IFERROR($AA1092/$X1092,0)</f>
        <v>0.3071584250528242</v>
      </c>
      <c r="AC1092" s="33">
        <f>IFERROR($X1092/VLOOKUP(CONCATENATE("USD",C1092),[1]GEINDICE!AR$1:AS$65536,2,0),"")</f>
        <v>1535.9166868491161</v>
      </c>
      <c r="AD1092" s="33">
        <f>IFERROR($AA1092/VLOOKUP(CONCATENATE("USD",C1092),[1]GEINDICE!AR$1:AS$65536,2,0),"")</f>
        <v>471.76975054492624</v>
      </c>
      <c r="AE1092" s="33">
        <f>IFERROR($X1092/VLOOKUP(CONCATENATE("EUR",C1092),[1]GEINDICE!AR$1:AS$65536,2,0),"")</f>
        <v>1311.0602229537394</v>
      </c>
      <c r="AF1092" s="33">
        <f>IFERROR($AA1092/VLOOKUP(CONCATENATE("EUR",C1092),[1]GEINDICE!AR$1:AS$65536,2,0),"")</f>
        <v>402.7031932318751</v>
      </c>
      <c r="AG1092" s="48" t="str">
        <f>VLOOKUP(E1092,[1]Apresentação!AW$1:AX$65536,2,0)</f>
        <v xml:space="preserve">                    2 - LEATHER AUXILIARIES</v>
      </c>
      <c r="AH1092" s="48" t="str">
        <f t="shared" ref="AH1092:AH1155" si="299">CONCATENATE("         ",H1092," - ",I1092)</f>
        <v xml:space="preserve">         5204000036 - NOVALTAN JOB BR</v>
      </c>
      <c r="AI1092" s="49" t="str">
        <f t="shared" ref="AI1092:AI1155" si="300">CONCATENATE("     ",F1092," - ",G1092)</f>
        <v xml:space="preserve">     L00103 - VITAPELLI LTDA</v>
      </c>
      <c r="AJ1092" t="str">
        <f t="shared" ref="AJ1092:AJ1155" si="301">IF(RIGHT(I1092,2)="BR","     90 - SALES","     93 - RESALES")</f>
        <v xml:space="preserve">     90 - SALES</v>
      </c>
      <c r="AK1092" t="str">
        <f t="shared" ref="AK1092:AK1155" si="302">IF(R1092="3201","EXP",IF(R1092="7101","EXP",""))</f>
        <v/>
      </c>
      <c r="AL1092">
        <f t="shared" ref="AL1092:AL1155" si="303">VLOOKUP(MONTH(C1092),AQ:AR,2,0)</f>
        <v>9</v>
      </c>
      <c r="AM1092" t="str">
        <f t="shared" ref="AM1092:AM1155" si="304">CONCATENATE(YEAR(C1092)," ",MONTH(C1092))</f>
        <v>2025 9</v>
      </c>
      <c r="AN1092" t="str">
        <f t="shared" ref="AN1092:AN1155" si="305">MID(G1092,1,SEARCH(" ",G1092,1))</f>
        <v xml:space="preserve">VITAPELLI </v>
      </c>
    </row>
    <row r="1093" spans="1:40" x14ac:dyDescent="0.35">
      <c r="A1093">
        <v>83603</v>
      </c>
      <c r="B1093" t="s">
        <v>274</v>
      </c>
      <c r="C1093" s="31">
        <v>45891</v>
      </c>
      <c r="D1093" t="s">
        <v>373</v>
      </c>
      <c r="E1093" t="s">
        <v>374</v>
      </c>
      <c r="F1093" t="s">
        <v>467</v>
      </c>
      <c r="G1093" t="s">
        <v>468</v>
      </c>
      <c r="H1093" t="s">
        <v>712</v>
      </c>
      <c r="I1093" t="s">
        <v>713</v>
      </c>
      <c r="J1093">
        <v>300</v>
      </c>
      <c r="K1093">
        <v>4720.6900000000005</v>
      </c>
      <c r="L1093">
        <v>2082.0080600000001</v>
      </c>
      <c r="M1093">
        <v>950.74</v>
      </c>
      <c r="N1093">
        <v>15.73564</v>
      </c>
      <c r="O1093" s="32">
        <f t="shared" si="289"/>
        <v>3769.9500000000007</v>
      </c>
      <c r="P1093" s="32">
        <f t="shared" si="290"/>
        <v>1687.9419400000006</v>
      </c>
      <c r="Q1093">
        <v>759532</v>
      </c>
      <c r="R1093" t="s">
        <v>298</v>
      </c>
      <c r="S1093" t="s">
        <v>500</v>
      </c>
      <c r="T1093" t="str">
        <f t="shared" si="291"/>
        <v>VEN</v>
      </c>
      <c r="U1093" t="s">
        <v>300</v>
      </c>
      <c r="V1093" s="33">
        <f t="shared" si="292"/>
        <v>4720.6900000000005</v>
      </c>
      <c r="W1093">
        <f t="shared" si="293"/>
        <v>300</v>
      </c>
      <c r="X1093" s="33">
        <f t="shared" si="294"/>
        <v>3769.9500000000007</v>
      </c>
      <c r="Y1093" s="33">
        <f t="shared" si="295"/>
        <v>950.74</v>
      </c>
      <c r="Z1093" s="45">
        <f t="shared" si="296"/>
        <v>0.34485254062435799</v>
      </c>
      <c r="AA1093" s="33">
        <f t="shared" si="297"/>
        <v>1627.9419400000006</v>
      </c>
      <c r="AB1093" s="45">
        <f t="shared" si="298"/>
        <v>0.43182056525948626</v>
      </c>
      <c r="AC1093" s="33">
        <f>IFERROR($X1093/VLOOKUP(CONCATENATE("USD",C1093),[1]GEINDICE!AR$1:AS$65536,2,0),"")</f>
        <v>693.10744227092232</v>
      </c>
      <c r="AD1093" s="33">
        <f>IFERROR($AA1093/VLOOKUP(CONCATENATE("USD",C1093),[1]GEINDICE!AR$1:AS$65536,2,0),"")</f>
        <v>299.29804750698639</v>
      </c>
      <c r="AE1093" s="33">
        <f>IFERROR($X1093/VLOOKUP(CONCATENATE("EUR",C1093),[1]GEINDICE!AR$1:AS$65536,2,0),"")</f>
        <v>591.74527931689408</v>
      </c>
      <c r="AF1093" s="33">
        <f>IFERROR($AA1093/VLOOKUP(CONCATENATE("EUR",C1093),[1]GEINDICE!AR$1:AS$65536,2,0),"")</f>
        <v>255.5277810042538</v>
      </c>
      <c r="AG1093" s="48" t="str">
        <f>VLOOKUP(E1093,[1]Apresentação!AW$1:AX$65536,2,0)</f>
        <v xml:space="preserve">                    2 - LEATHER AUXILIARIES</v>
      </c>
      <c r="AH1093" s="48" t="str">
        <f t="shared" si="299"/>
        <v xml:space="preserve">         5204000036 - NOVALTAN JOB BR</v>
      </c>
      <c r="AI1093" s="49" t="str">
        <f t="shared" si="300"/>
        <v xml:space="preserve">     L00102 - CURTUME SANTO ANTONIO LTDA</v>
      </c>
      <c r="AJ1093" t="str">
        <f t="shared" si="301"/>
        <v xml:space="preserve">     90 - SALES</v>
      </c>
      <c r="AK1093" t="str">
        <f t="shared" si="302"/>
        <v/>
      </c>
      <c r="AL1093">
        <f t="shared" si="303"/>
        <v>8</v>
      </c>
      <c r="AM1093" t="str">
        <f t="shared" si="304"/>
        <v>2025 8</v>
      </c>
      <c r="AN1093" t="str">
        <f t="shared" si="305"/>
        <v xml:space="preserve">CURTUME </v>
      </c>
    </row>
    <row r="1094" spans="1:40" x14ac:dyDescent="0.35">
      <c r="A1094">
        <v>82821</v>
      </c>
      <c r="B1094" t="s">
        <v>274</v>
      </c>
      <c r="C1094" s="31">
        <v>45826</v>
      </c>
      <c r="D1094" t="s">
        <v>373</v>
      </c>
      <c r="E1094" t="s">
        <v>374</v>
      </c>
      <c r="F1094" t="s">
        <v>677</v>
      </c>
      <c r="G1094" t="s">
        <v>678</v>
      </c>
      <c r="H1094" t="s">
        <v>712</v>
      </c>
      <c r="I1094" t="s">
        <v>713</v>
      </c>
      <c r="J1094">
        <v>50</v>
      </c>
      <c r="K1094">
        <v>720.27</v>
      </c>
      <c r="L1094">
        <v>331.05158</v>
      </c>
      <c r="M1094">
        <v>145.06</v>
      </c>
      <c r="N1094">
        <v>14.4053</v>
      </c>
      <c r="O1094" s="32">
        <f t="shared" si="289"/>
        <v>575.21</v>
      </c>
      <c r="P1094" s="32">
        <f t="shared" si="290"/>
        <v>244.15842000000004</v>
      </c>
      <c r="Q1094">
        <v>741676</v>
      </c>
      <c r="R1094" t="s">
        <v>298</v>
      </c>
      <c r="S1094" t="s">
        <v>500</v>
      </c>
      <c r="T1094" t="str">
        <f t="shared" si="291"/>
        <v>VEN</v>
      </c>
      <c r="U1094" t="s">
        <v>300</v>
      </c>
      <c r="V1094" s="33">
        <f t="shared" si="292"/>
        <v>720.27</v>
      </c>
      <c r="W1094">
        <f t="shared" si="293"/>
        <v>50</v>
      </c>
      <c r="X1094" s="33">
        <f t="shared" si="294"/>
        <v>575.21</v>
      </c>
      <c r="Y1094" s="33">
        <f t="shared" si="295"/>
        <v>145.06</v>
      </c>
      <c r="Z1094" s="45">
        <f t="shared" si="296"/>
        <v>0.32509811598428373</v>
      </c>
      <c r="AA1094" s="33">
        <f t="shared" si="297"/>
        <v>234.15842000000004</v>
      </c>
      <c r="AB1094" s="45">
        <f t="shared" si="298"/>
        <v>0.40708336085951219</v>
      </c>
      <c r="AC1094" s="33">
        <f>IFERROR($X1094/VLOOKUP(CONCATENATE("USD",C1094),[1]GEINDICE!AR$1:AS$65536,2,0),"")</f>
        <v>104.81422766449825</v>
      </c>
      <c r="AD1094" s="33">
        <f>IFERROR($AA1094/VLOOKUP(CONCATENATE("USD",C1094),[1]GEINDICE!AR$1:AS$65536,2,0),"")</f>
        <v>42.668128063558008</v>
      </c>
      <c r="AE1094" s="33">
        <f>IFERROR($X1094/VLOOKUP(CONCATENATE("EUR",C1094),[1]GEINDICE!AR$1:AS$65536,2,0),"")</f>
        <v>90.976813336285701</v>
      </c>
      <c r="AF1094" s="33">
        <f>IFERROR($AA1094/VLOOKUP(CONCATENATE("EUR",C1094),[1]GEINDICE!AR$1:AS$65536,2,0),"")</f>
        <v>37.035146933223679</v>
      </c>
      <c r="AG1094" s="48" t="str">
        <f>VLOOKUP(E1094,[1]Apresentação!AW$1:AX$65536,2,0)</f>
        <v xml:space="preserve">                    2 - LEATHER AUXILIARIES</v>
      </c>
      <c r="AH1094" s="48" t="str">
        <f t="shared" si="299"/>
        <v xml:space="preserve">         5204000036 - NOVALTAN JOB BR</v>
      </c>
      <c r="AI1094" s="49" t="str">
        <f t="shared" si="300"/>
        <v xml:space="preserve">     L00127 - REAL COM E INDUSTRIA DE COUROS E ARTEFATOS LTDA</v>
      </c>
      <c r="AJ1094" t="str">
        <f t="shared" si="301"/>
        <v xml:space="preserve">     90 - SALES</v>
      </c>
      <c r="AK1094" t="str">
        <f t="shared" si="302"/>
        <v/>
      </c>
      <c r="AL1094">
        <f t="shared" si="303"/>
        <v>6</v>
      </c>
      <c r="AM1094" t="str">
        <f t="shared" si="304"/>
        <v>2025 6</v>
      </c>
      <c r="AN1094" t="str">
        <f t="shared" si="305"/>
        <v xml:space="preserve">REAL </v>
      </c>
    </row>
    <row r="1095" spans="1:40" x14ac:dyDescent="0.35">
      <c r="A1095">
        <v>82822</v>
      </c>
      <c r="B1095" t="s">
        <v>274</v>
      </c>
      <c r="C1095" s="31">
        <v>45826</v>
      </c>
      <c r="D1095" t="s">
        <v>373</v>
      </c>
      <c r="E1095" t="s">
        <v>374</v>
      </c>
      <c r="F1095" t="s">
        <v>379</v>
      </c>
      <c r="G1095" t="s">
        <v>380</v>
      </c>
      <c r="H1095" t="s">
        <v>712</v>
      </c>
      <c r="I1095" t="s">
        <v>713</v>
      </c>
      <c r="J1095">
        <v>1600</v>
      </c>
      <c r="K1095">
        <v>20997.78</v>
      </c>
      <c r="L1095">
        <v>10593.650439999999</v>
      </c>
      <c r="M1095">
        <v>4228.95</v>
      </c>
      <c r="N1095">
        <v>13.123609999999999</v>
      </c>
      <c r="O1095" s="32">
        <f t="shared" si="289"/>
        <v>16768.829999999998</v>
      </c>
      <c r="P1095" s="32">
        <f t="shared" si="290"/>
        <v>6175.1795599999987</v>
      </c>
      <c r="Q1095">
        <v>741688</v>
      </c>
      <c r="R1095" t="s">
        <v>298</v>
      </c>
      <c r="S1095" t="s">
        <v>500</v>
      </c>
      <c r="T1095" t="str">
        <f t="shared" si="291"/>
        <v>VEN</v>
      </c>
      <c r="U1095" t="s">
        <v>293</v>
      </c>
      <c r="V1095" s="33">
        <f t="shared" si="292"/>
        <v>20997.78</v>
      </c>
      <c r="W1095">
        <f t="shared" si="293"/>
        <v>1600</v>
      </c>
      <c r="X1095" s="33">
        <f t="shared" si="294"/>
        <v>16768.829999999998</v>
      </c>
      <c r="Y1095" s="33">
        <f t="shared" si="295"/>
        <v>4228.95</v>
      </c>
      <c r="Z1095" s="45">
        <f t="shared" si="296"/>
        <v>0.27884755245554527</v>
      </c>
      <c r="AA1095" s="33">
        <f t="shared" si="297"/>
        <v>5855.1795599999987</v>
      </c>
      <c r="AB1095" s="45">
        <f t="shared" si="298"/>
        <v>0.3491704287061172</v>
      </c>
      <c r="AC1095" s="33">
        <f>IFERROR($X1095/VLOOKUP(CONCATENATE("USD",C1095),[1]GEINDICE!AR$1:AS$65536,2,0),"")</f>
        <v>3055.6005029246153</v>
      </c>
      <c r="AD1095" s="33">
        <f>IFERROR($AA1095/VLOOKUP(CONCATENATE("USD",C1095),[1]GEINDICE!AR$1:AS$65536,2,0),"")</f>
        <v>1066.9253375608153</v>
      </c>
      <c r="AE1095" s="33">
        <f>IFERROR($X1095/VLOOKUP(CONCATENATE("EUR",C1095),[1]GEINDICE!AR$1:AS$65536,2,0),"")</f>
        <v>2652.2047891690122</v>
      </c>
      <c r="AF1095" s="33">
        <f>IFERROR($AA1095/VLOOKUP(CONCATENATE("EUR",C1095),[1]GEINDICE!AR$1:AS$65536,2,0),"")</f>
        <v>926.07148325056119</v>
      </c>
      <c r="AG1095" s="48" t="str">
        <f>VLOOKUP(E1095,[1]Apresentação!AW$1:AX$65536,2,0)</f>
        <v xml:space="preserve">                    2 - LEATHER AUXILIARIES</v>
      </c>
      <c r="AH1095" s="48" t="str">
        <f t="shared" si="299"/>
        <v xml:space="preserve">         5204000036 - NOVALTAN JOB BR</v>
      </c>
      <c r="AI1095" s="49" t="str">
        <f t="shared" si="300"/>
        <v xml:space="preserve">     L00103 - VITAPELLI LTDA</v>
      </c>
      <c r="AJ1095" t="str">
        <f t="shared" si="301"/>
        <v xml:space="preserve">     90 - SALES</v>
      </c>
      <c r="AK1095" t="str">
        <f t="shared" si="302"/>
        <v/>
      </c>
      <c r="AL1095">
        <f t="shared" si="303"/>
        <v>6</v>
      </c>
      <c r="AM1095" t="str">
        <f t="shared" si="304"/>
        <v>2025 6</v>
      </c>
      <c r="AN1095" t="str">
        <f t="shared" si="305"/>
        <v xml:space="preserve">VITAPELLI </v>
      </c>
    </row>
    <row r="1096" spans="1:40" x14ac:dyDescent="0.35">
      <c r="A1096">
        <v>83359</v>
      </c>
      <c r="B1096" t="s">
        <v>274</v>
      </c>
      <c r="C1096" s="31">
        <v>45870</v>
      </c>
      <c r="D1096" t="s">
        <v>373</v>
      </c>
      <c r="E1096" t="s">
        <v>374</v>
      </c>
      <c r="F1096" t="s">
        <v>379</v>
      </c>
      <c r="G1096" t="s">
        <v>380</v>
      </c>
      <c r="H1096" t="s">
        <v>712</v>
      </c>
      <c r="I1096" t="s">
        <v>713</v>
      </c>
      <c r="J1096">
        <v>1600</v>
      </c>
      <c r="K1096">
        <v>21476.21</v>
      </c>
      <c r="L1096">
        <v>11104.043009999999</v>
      </c>
      <c r="M1096">
        <v>4325.3100000000004</v>
      </c>
      <c r="N1096">
        <v>13.42263</v>
      </c>
      <c r="O1096" s="32">
        <f t="shared" si="289"/>
        <v>17150.899999999998</v>
      </c>
      <c r="P1096" s="32">
        <f t="shared" si="290"/>
        <v>6046.8569899999984</v>
      </c>
      <c r="Q1096">
        <v>746896</v>
      </c>
      <c r="R1096" t="s">
        <v>298</v>
      </c>
      <c r="S1096" t="s">
        <v>500</v>
      </c>
      <c r="T1096" t="str">
        <f t="shared" si="291"/>
        <v>VEN</v>
      </c>
      <c r="U1096" t="s">
        <v>300</v>
      </c>
      <c r="V1096" s="33">
        <f t="shared" si="292"/>
        <v>21476.21</v>
      </c>
      <c r="W1096">
        <f t="shared" si="293"/>
        <v>1600</v>
      </c>
      <c r="X1096" s="33">
        <f t="shared" si="294"/>
        <v>17150.899999999998</v>
      </c>
      <c r="Y1096" s="33">
        <f t="shared" si="295"/>
        <v>4325.3100000000004</v>
      </c>
      <c r="Z1096" s="45">
        <f t="shared" si="296"/>
        <v>0.26666050434410909</v>
      </c>
      <c r="AA1096" s="33">
        <f t="shared" si="297"/>
        <v>5726.8569899999984</v>
      </c>
      <c r="AB1096" s="45">
        <f t="shared" si="298"/>
        <v>0.3339099983091266</v>
      </c>
      <c r="AC1096" s="33">
        <f>IFERROR($X1096/VLOOKUP(CONCATENATE("USD",C1096),[1]GEINDICE!AR$1:AS$65536,2,0),"")</f>
        <v>3093.8199004257153</v>
      </c>
      <c r="AD1096" s="33">
        <f>IFERROR($AA1096/VLOOKUP(CONCATENATE("USD",C1096),[1]GEINDICE!AR$1:AS$65536,2,0),"")</f>
        <v>1033.0573977198928</v>
      </c>
      <c r="AE1096" s="33">
        <f>IFERROR($X1096/VLOOKUP(CONCATENATE("EUR",C1096),[1]GEINDICE!AR$1:AS$65536,2,0),"")</f>
        <v>2677.6943373249437</v>
      </c>
      <c r="AF1096" s="33">
        <f>IFERROR($AA1096/VLOOKUP(CONCATENATE("EUR",C1096),[1]GEINDICE!AR$1:AS$65536,2,0),"")</f>
        <v>894.10891164852978</v>
      </c>
      <c r="AG1096" s="48" t="str">
        <f>VLOOKUP(E1096,[1]Apresentação!AW$1:AX$65536,2,0)</f>
        <v xml:space="preserve">                    2 - LEATHER AUXILIARIES</v>
      </c>
      <c r="AH1096" s="48" t="str">
        <f t="shared" si="299"/>
        <v xml:space="preserve">         5204000036 - NOVALTAN JOB BR</v>
      </c>
      <c r="AI1096" s="49" t="str">
        <f t="shared" si="300"/>
        <v xml:space="preserve">     L00103 - VITAPELLI LTDA</v>
      </c>
      <c r="AJ1096" t="str">
        <f t="shared" si="301"/>
        <v xml:space="preserve">     90 - SALES</v>
      </c>
      <c r="AK1096" t="str">
        <f t="shared" si="302"/>
        <v/>
      </c>
      <c r="AL1096">
        <f t="shared" si="303"/>
        <v>8</v>
      </c>
      <c r="AM1096" t="str">
        <f t="shared" si="304"/>
        <v>2025 8</v>
      </c>
      <c r="AN1096" t="str">
        <f t="shared" si="305"/>
        <v xml:space="preserve">VITAPELLI </v>
      </c>
    </row>
    <row r="1097" spans="1:40" x14ac:dyDescent="0.35">
      <c r="A1097">
        <v>83761</v>
      </c>
      <c r="B1097" t="s">
        <v>274</v>
      </c>
      <c r="C1097" s="31">
        <v>45905</v>
      </c>
      <c r="D1097" t="s">
        <v>373</v>
      </c>
      <c r="E1097" t="s">
        <v>374</v>
      </c>
      <c r="F1097" t="s">
        <v>379</v>
      </c>
      <c r="G1097" t="s">
        <v>380</v>
      </c>
      <c r="H1097" t="s">
        <v>712</v>
      </c>
      <c r="I1097" t="s">
        <v>713</v>
      </c>
      <c r="J1097">
        <v>800</v>
      </c>
      <c r="K1097">
        <v>10463.24</v>
      </c>
      <c r="L1097">
        <v>5552.0215099999996</v>
      </c>
      <c r="M1097">
        <v>2107.3000000000002</v>
      </c>
      <c r="N1097">
        <v>13.079049999999999</v>
      </c>
      <c r="O1097" s="32">
        <f t="shared" si="289"/>
        <v>8355.9399999999987</v>
      </c>
      <c r="P1097" s="32">
        <f t="shared" si="290"/>
        <v>2803.9184899999991</v>
      </c>
      <c r="Q1097">
        <v>760708</v>
      </c>
      <c r="R1097" t="s">
        <v>298</v>
      </c>
      <c r="S1097" t="s">
        <v>500</v>
      </c>
      <c r="T1097" t="str">
        <f t="shared" si="291"/>
        <v>VEN</v>
      </c>
      <c r="U1097" t="s">
        <v>300</v>
      </c>
      <c r="V1097" s="33">
        <f t="shared" si="292"/>
        <v>10463.24</v>
      </c>
      <c r="W1097">
        <f t="shared" si="293"/>
        <v>800</v>
      </c>
      <c r="X1097" s="33">
        <f t="shared" si="294"/>
        <v>8355.9399999999987</v>
      </c>
      <c r="Y1097" s="33">
        <f t="shared" si="295"/>
        <v>2107.3000000000002</v>
      </c>
      <c r="Z1097" s="45">
        <f t="shared" si="296"/>
        <v>0.25268640402016956</v>
      </c>
      <c r="AA1097" s="33">
        <f t="shared" si="297"/>
        <v>2643.9184899999991</v>
      </c>
      <c r="AB1097" s="45">
        <f t="shared" si="298"/>
        <v>0.31641185671510319</v>
      </c>
      <c r="AC1097" s="33">
        <f>IFERROR($X1097/VLOOKUP(CONCATENATE("USD",C1097),[1]GEINDICE!AR$1:AS$65536,2,0),"")</f>
        <v>1548.3138155944262</v>
      </c>
      <c r="AD1097" s="33">
        <f>IFERROR($AA1097/VLOOKUP(CONCATENATE("USD",C1097),[1]GEINDICE!AR$1:AS$65536,2,0),"")</f>
        <v>489.90484916987828</v>
      </c>
      <c r="AE1097" s="33">
        <f>IFERROR($X1097/VLOOKUP(CONCATENATE("EUR",C1097),[1]GEINDICE!AR$1:AS$65536,2,0),"")</f>
        <v>1316.7047477978597</v>
      </c>
      <c r="AF1097" s="33">
        <f>IFERROR($AA1097/VLOOKUP(CONCATENATE("EUR",C1097),[1]GEINDICE!AR$1:AS$65536,2,0),"")</f>
        <v>416.62099399631251</v>
      </c>
      <c r="AG1097" s="48" t="str">
        <f>VLOOKUP(E1097,[1]Apresentação!AW$1:AX$65536,2,0)</f>
        <v xml:space="preserve">                    2 - LEATHER AUXILIARIES</v>
      </c>
      <c r="AH1097" s="48" t="str">
        <f t="shared" si="299"/>
        <v xml:space="preserve">         5204000036 - NOVALTAN JOB BR</v>
      </c>
      <c r="AI1097" s="49" t="str">
        <f t="shared" si="300"/>
        <v xml:space="preserve">     L00103 - VITAPELLI LTDA</v>
      </c>
      <c r="AJ1097" t="str">
        <f t="shared" si="301"/>
        <v xml:space="preserve">     90 - SALES</v>
      </c>
      <c r="AK1097" t="str">
        <f t="shared" si="302"/>
        <v/>
      </c>
      <c r="AL1097">
        <f t="shared" si="303"/>
        <v>9</v>
      </c>
      <c r="AM1097" t="str">
        <f t="shared" si="304"/>
        <v>2025 9</v>
      </c>
      <c r="AN1097" t="str">
        <f t="shared" si="305"/>
        <v xml:space="preserve">VITAPELLI </v>
      </c>
    </row>
    <row r="1098" spans="1:40" x14ac:dyDescent="0.35">
      <c r="A1098">
        <v>82444</v>
      </c>
      <c r="B1098" t="s">
        <v>274</v>
      </c>
      <c r="C1098" s="31">
        <v>45793</v>
      </c>
      <c r="D1098" t="s">
        <v>373</v>
      </c>
      <c r="E1098" t="s">
        <v>374</v>
      </c>
      <c r="F1098" t="s">
        <v>379</v>
      </c>
      <c r="G1098" t="s">
        <v>380</v>
      </c>
      <c r="H1098" t="s">
        <v>712</v>
      </c>
      <c r="I1098" t="s">
        <v>713</v>
      </c>
      <c r="J1098">
        <v>800</v>
      </c>
      <c r="K1098">
        <v>10753.25</v>
      </c>
      <c r="L1098">
        <v>5296.8253800000002</v>
      </c>
      <c r="M1098">
        <v>2165.71</v>
      </c>
      <c r="N1098">
        <v>13.441559999999999</v>
      </c>
      <c r="O1098" s="32">
        <f t="shared" si="289"/>
        <v>8587.5400000000009</v>
      </c>
      <c r="P1098" s="32">
        <f t="shared" si="290"/>
        <v>3290.7146200000007</v>
      </c>
      <c r="Q1098">
        <v>738949</v>
      </c>
      <c r="R1098" t="s">
        <v>298</v>
      </c>
      <c r="S1098" t="s">
        <v>500</v>
      </c>
      <c r="T1098" t="str">
        <f t="shared" si="291"/>
        <v>VEN</v>
      </c>
      <c r="U1098" t="s">
        <v>300</v>
      </c>
      <c r="V1098" s="33">
        <f t="shared" si="292"/>
        <v>10753.25</v>
      </c>
      <c r="W1098">
        <f t="shared" si="293"/>
        <v>800</v>
      </c>
      <c r="X1098" s="33">
        <f t="shared" si="294"/>
        <v>8587.5400000000009</v>
      </c>
      <c r="Y1098" s="33">
        <f t="shared" si="295"/>
        <v>2165.71</v>
      </c>
      <c r="Z1098" s="45">
        <f t="shared" si="296"/>
        <v>0.29114124752981663</v>
      </c>
      <c r="AA1098" s="33">
        <f t="shared" si="297"/>
        <v>3130.7146200000007</v>
      </c>
      <c r="AB1098" s="45">
        <f t="shared" si="298"/>
        <v>0.36456477873756632</v>
      </c>
      <c r="AC1098" s="33">
        <f>IFERROR($X1098/VLOOKUP(CONCATENATE("USD",C1098),[1]GEINDICE!AR$1:AS$65536,2,0),"")</f>
        <v>1508.5709266578833</v>
      </c>
      <c r="AD1098" s="33">
        <f>IFERROR($AA1098/VLOOKUP(CONCATENATE("USD",C1098),[1]GEINDICE!AR$1:AS$65536,2,0),"")</f>
        <v>549.97182608695664</v>
      </c>
      <c r="AE1098" s="33">
        <f>IFERROR($X1098/VLOOKUP(CONCATENATE("EUR",C1098),[1]GEINDICE!AR$1:AS$65536,2,0),"")</f>
        <v>1354.0744244717755</v>
      </c>
      <c r="AF1098" s="33">
        <f>IFERROR($AA1098/VLOOKUP(CONCATENATE("EUR",C1098),[1]GEINDICE!AR$1:AS$65536,2,0),"")</f>
        <v>493.64784295175031</v>
      </c>
      <c r="AG1098" s="48" t="str">
        <f>VLOOKUP(E1098,[1]Apresentação!AW$1:AX$65536,2,0)</f>
        <v xml:space="preserve">                    2 - LEATHER AUXILIARIES</v>
      </c>
      <c r="AH1098" s="48" t="str">
        <f t="shared" si="299"/>
        <v xml:space="preserve">         5204000036 - NOVALTAN JOB BR</v>
      </c>
      <c r="AI1098" s="49" t="str">
        <f t="shared" si="300"/>
        <v xml:space="preserve">     L00103 - VITAPELLI LTDA</v>
      </c>
      <c r="AJ1098" t="str">
        <f t="shared" si="301"/>
        <v xml:space="preserve">     90 - SALES</v>
      </c>
      <c r="AK1098" t="str">
        <f t="shared" si="302"/>
        <v/>
      </c>
      <c r="AL1098">
        <f t="shared" si="303"/>
        <v>5</v>
      </c>
      <c r="AM1098" t="str">
        <f t="shared" si="304"/>
        <v>2025 5</v>
      </c>
      <c r="AN1098" t="str">
        <f t="shared" si="305"/>
        <v xml:space="preserve">VITAPELLI </v>
      </c>
    </row>
    <row r="1099" spans="1:40" x14ac:dyDescent="0.35">
      <c r="A1099">
        <v>84443</v>
      </c>
      <c r="B1099" t="s">
        <v>274</v>
      </c>
      <c r="C1099" s="31">
        <v>45961</v>
      </c>
      <c r="D1099" t="s">
        <v>373</v>
      </c>
      <c r="E1099" t="s">
        <v>374</v>
      </c>
      <c r="F1099" t="s">
        <v>379</v>
      </c>
      <c r="G1099" t="s">
        <v>380</v>
      </c>
      <c r="H1099" t="s">
        <v>712</v>
      </c>
      <c r="I1099" t="s">
        <v>713</v>
      </c>
      <c r="J1099">
        <v>800</v>
      </c>
      <c r="K1099">
        <v>10238.780000000001</v>
      </c>
      <c r="L1099">
        <v>4794.3398500000003</v>
      </c>
      <c r="M1099">
        <v>2062.09</v>
      </c>
      <c r="N1099">
        <v>12.79847</v>
      </c>
      <c r="O1099" s="32">
        <f t="shared" si="289"/>
        <v>8176.6900000000005</v>
      </c>
      <c r="P1099" s="32">
        <f t="shared" si="290"/>
        <v>3382.3501500000002</v>
      </c>
      <c r="Q1099">
        <v>765800</v>
      </c>
      <c r="R1099" t="s">
        <v>298</v>
      </c>
      <c r="S1099" t="s">
        <v>500</v>
      </c>
      <c r="T1099" t="str">
        <f t="shared" si="291"/>
        <v>VEN</v>
      </c>
      <c r="U1099" t="s">
        <v>381</v>
      </c>
      <c r="V1099" s="33">
        <f t="shared" si="292"/>
        <v>10238.780000000001</v>
      </c>
      <c r="W1099">
        <f t="shared" si="293"/>
        <v>800</v>
      </c>
      <c r="X1099" s="33">
        <f t="shared" si="294"/>
        <v>8176.6900000000005</v>
      </c>
      <c r="Y1099" s="33">
        <f t="shared" si="295"/>
        <v>2062.09</v>
      </c>
      <c r="Z1099" s="45">
        <f t="shared" si="296"/>
        <v>0.31472012778866232</v>
      </c>
      <c r="AA1099" s="33">
        <f t="shared" si="297"/>
        <v>3222.3501500000002</v>
      </c>
      <c r="AB1099" s="45">
        <f t="shared" si="298"/>
        <v>0.39408980284198131</v>
      </c>
      <c r="AC1099" s="33">
        <f>IFERROR($X1099/VLOOKUP(CONCATENATE("USD",C1099),[1]GEINDICE!AR$1:AS$65536,2,0),"")</f>
        <v>1518.6170904295823</v>
      </c>
      <c r="AD1099" s="33">
        <f>IFERROR($AA1099/VLOOKUP(CONCATENATE("USD",C1099),[1]GEINDICE!AR$1:AS$65536,2,0),"")</f>
        <v>598.47150975985733</v>
      </c>
      <c r="AE1099" s="33">
        <f>IFERROR($X1099/VLOOKUP(CONCATENATE("EUR",C1099),[1]GEINDICE!AR$1:AS$65536,2,0),"")</f>
        <v>1315.8496942388156</v>
      </c>
      <c r="AF1099" s="33">
        <f>IFERROR($AA1099/VLOOKUP(CONCATENATE("EUR",C1099),[1]GEINDICE!AR$1:AS$65536,2,0),"")</f>
        <v>518.56294657225624</v>
      </c>
      <c r="AG1099" s="48" t="str">
        <f>VLOOKUP(E1099,[1]Apresentação!AW$1:AX$65536,2,0)</f>
        <v xml:space="preserve">                    2 - LEATHER AUXILIARIES</v>
      </c>
      <c r="AH1099" s="48" t="str">
        <f t="shared" si="299"/>
        <v xml:space="preserve">         5204000036 - NOVALTAN JOB BR</v>
      </c>
      <c r="AI1099" s="49" t="str">
        <f t="shared" si="300"/>
        <v xml:space="preserve">     L00103 - VITAPELLI LTDA</v>
      </c>
      <c r="AJ1099" t="str">
        <f t="shared" si="301"/>
        <v xml:space="preserve">     90 - SALES</v>
      </c>
      <c r="AK1099" t="str">
        <f t="shared" si="302"/>
        <v/>
      </c>
      <c r="AL1099">
        <f t="shared" si="303"/>
        <v>10</v>
      </c>
      <c r="AM1099" t="str">
        <f t="shared" si="304"/>
        <v>2025 10</v>
      </c>
      <c r="AN1099" t="str">
        <f t="shared" si="305"/>
        <v xml:space="preserve">VITAPELLI </v>
      </c>
    </row>
    <row r="1100" spans="1:40" x14ac:dyDescent="0.35">
      <c r="A1100">
        <v>83077</v>
      </c>
      <c r="B1100" t="s">
        <v>274</v>
      </c>
      <c r="C1100" s="31">
        <v>45849</v>
      </c>
      <c r="D1100" t="s">
        <v>373</v>
      </c>
      <c r="E1100" t="s">
        <v>374</v>
      </c>
      <c r="F1100" t="s">
        <v>379</v>
      </c>
      <c r="G1100" t="s">
        <v>380</v>
      </c>
      <c r="H1100" t="s">
        <v>712</v>
      </c>
      <c r="I1100" t="s">
        <v>713</v>
      </c>
      <c r="J1100">
        <v>800</v>
      </c>
      <c r="K1100">
        <v>10460.17</v>
      </c>
      <c r="L1100">
        <v>5296.8252199999997</v>
      </c>
      <c r="M1100">
        <v>2106.6799999999998</v>
      </c>
      <c r="N1100">
        <v>13.07521</v>
      </c>
      <c r="O1100" s="32">
        <f t="shared" si="289"/>
        <v>8353.49</v>
      </c>
      <c r="P1100" s="32">
        <f t="shared" si="290"/>
        <v>3056.6647800000001</v>
      </c>
      <c r="Q1100">
        <v>743583</v>
      </c>
      <c r="R1100" t="s">
        <v>298</v>
      </c>
      <c r="S1100" t="s">
        <v>500</v>
      </c>
      <c r="T1100" t="str">
        <f t="shared" si="291"/>
        <v>VEN</v>
      </c>
      <c r="U1100" t="s">
        <v>300</v>
      </c>
      <c r="V1100" s="33">
        <f t="shared" si="292"/>
        <v>10460.17</v>
      </c>
      <c r="W1100">
        <f t="shared" si="293"/>
        <v>800</v>
      </c>
      <c r="X1100" s="33">
        <f t="shared" si="294"/>
        <v>8353.49</v>
      </c>
      <c r="Y1100" s="33">
        <f t="shared" si="295"/>
        <v>2106.6799999999998</v>
      </c>
      <c r="Z1100" s="45">
        <f t="shared" si="296"/>
        <v>0.27692329856971731</v>
      </c>
      <c r="AA1100" s="33">
        <f t="shared" si="297"/>
        <v>2896.6647800000001</v>
      </c>
      <c r="AB1100" s="45">
        <f t="shared" si="298"/>
        <v>0.34676102802541214</v>
      </c>
      <c r="AC1100" s="33">
        <f>IFERROR($X1100/VLOOKUP(CONCATENATE("USD",C1100),[1]GEINDICE!AR$1:AS$65536,2,0),"")</f>
        <v>1499.1367861885788</v>
      </c>
      <c r="AD1100" s="33">
        <f>IFERROR($AA1100/VLOOKUP(CONCATENATE("USD",C1100),[1]GEINDICE!AR$1:AS$65536,2,0),"")</f>
        <v>519.84221312946408</v>
      </c>
      <c r="AE1100" s="33">
        <f>IFERROR($X1100/VLOOKUP(CONCATENATE("EUR",C1100),[1]GEINDICE!AR$1:AS$65536,2,0),"")</f>
        <v>1281.6425787842522</v>
      </c>
      <c r="AF1100" s="33">
        <f>IFERROR($AA1100/VLOOKUP(CONCATENATE("EUR",C1100),[1]GEINDICE!AR$1:AS$65536,2,0),"")</f>
        <v>444.42369818036758</v>
      </c>
      <c r="AG1100" s="48" t="str">
        <f>VLOOKUP(E1100,[1]Apresentação!AW$1:AX$65536,2,0)</f>
        <v xml:space="preserve">                    2 - LEATHER AUXILIARIES</v>
      </c>
      <c r="AH1100" s="48" t="str">
        <f t="shared" si="299"/>
        <v xml:space="preserve">         5204000036 - NOVALTAN JOB BR</v>
      </c>
      <c r="AI1100" s="49" t="str">
        <f t="shared" si="300"/>
        <v xml:space="preserve">     L00103 - VITAPELLI LTDA</v>
      </c>
      <c r="AJ1100" t="str">
        <f t="shared" si="301"/>
        <v xml:space="preserve">     90 - SALES</v>
      </c>
      <c r="AK1100" t="str">
        <f t="shared" si="302"/>
        <v/>
      </c>
      <c r="AL1100">
        <f t="shared" si="303"/>
        <v>7</v>
      </c>
      <c r="AM1100" t="str">
        <f t="shared" si="304"/>
        <v>2025 7</v>
      </c>
      <c r="AN1100" t="str">
        <f t="shared" si="305"/>
        <v xml:space="preserve">VITAPELLI </v>
      </c>
    </row>
    <row r="1101" spans="1:40" x14ac:dyDescent="0.35">
      <c r="A1101">
        <v>83922</v>
      </c>
      <c r="B1101" t="s">
        <v>274</v>
      </c>
      <c r="C1101" s="31">
        <v>45919</v>
      </c>
      <c r="D1101" t="s">
        <v>373</v>
      </c>
      <c r="E1101" t="s">
        <v>374</v>
      </c>
      <c r="F1101" t="s">
        <v>379</v>
      </c>
      <c r="G1101" t="s">
        <v>380</v>
      </c>
      <c r="H1101" t="s">
        <v>712</v>
      </c>
      <c r="I1101" t="s">
        <v>713</v>
      </c>
      <c r="J1101">
        <v>1600</v>
      </c>
      <c r="K1101">
        <v>20321.920000000002</v>
      </c>
      <c r="L1101">
        <v>11104.043009999999</v>
      </c>
      <c r="M1101">
        <v>4092.83</v>
      </c>
      <c r="N1101">
        <v>12.7012</v>
      </c>
      <c r="O1101" s="32">
        <f t="shared" si="289"/>
        <v>16229.090000000002</v>
      </c>
      <c r="P1101" s="32">
        <f t="shared" si="290"/>
        <v>5125.0469900000026</v>
      </c>
      <c r="Q1101">
        <v>761936</v>
      </c>
      <c r="R1101" t="s">
        <v>298</v>
      </c>
      <c r="S1101" t="s">
        <v>500</v>
      </c>
      <c r="T1101" t="str">
        <f t="shared" si="291"/>
        <v>VEN</v>
      </c>
      <c r="U1101" t="s">
        <v>381</v>
      </c>
      <c r="V1101" s="33">
        <f t="shared" si="292"/>
        <v>20321.920000000002</v>
      </c>
      <c r="W1101">
        <f t="shared" si="293"/>
        <v>1600</v>
      </c>
      <c r="X1101" s="33">
        <f t="shared" si="294"/>
        <v>16229.090000000002</v>
      </c>
      <c r="Y1101" s="33">
        <f t="shared" si="295"/>
        <v>4092.83</v>
      </c>
      <c r="Z1101" s="45">
        <f t="shared" si="296"/>
        <v>0.23644650653087906</v>
      </c>
      <c r="AA1101" s="33">
        <f t="shared" si="297"/>
        <v>4805.0469900000026</v>
      </c>
      <c r="AB1101" s="45">
        <f t="shared" si="298"/>
        <v>0.29607618110442435</v>
      </c>
      <c r="AC1101" s="33">
        <f>IFERROR($X1101/VLOOKUP(CONCATENATE("USD",C1101),[1]GEINDICE!AR$1:AS$65536,2,0),"")</f>
        <v>3046.2290712515955</v>
      </c>
      <c r="AD1101" s="33">
        <f>IFERROR($AA1101/VLOOKUP(CONCATENATE("USD",C1101),[1]GEINDICE!AR$1:AS$65536,2,0),"")</f>
        <v>901.91587018544976</v>
      </c>
      <c r="AE1101" s="33">
        <f>IFERROR($X1101/VLOOKUP(CONCATENATE("EUR",C1101),[1]GEINDICE!AR$1:AS$65536,2,0),"")</f>
        <v>2591.6369907858389</v>
      </c>
      <c r="AF1101" s="33">
        <f>IFERROR($AA1101/VLOOKUP(CONCATENATE("EUR",C1101),[1]GEINDICE!AR$1:AS$65536,2,0),"")</f>
        <v>767.32198304083329</v>
      </c>
      <c r="AG1101" s="48" t="str">
        <f>VLOOKUP(E1101,[1]Apresentação!AW$1:AX$65536,2,0)</f>
        <v xml:space="preserve">                    2 - LEATHER AUXILIARIES</v>
      </c>
      <c r="AH1101" s="48" t="str">
        <f t="shared" si="299"/>
        <v xml:space="preserve">         5204000036 - NOVALTAN JOB BR</v>
      </c>
      <c r="AI1101" s="49" t="str">
        <f t="shared" si="300"/>
        <v xml:space="preserve">     L00103 - VITAPELLI LTDA</v>
      </c>
      <c r="AJ1101" t="str">
        <f t="shared" si="301"/>
        <v xml:space="preserve">     90 - SALES</v>
      </c>
      <c r="AK1101" t="str">
        <f t="shared" si="302"/>
        <v/>
      </c>
      <c r="AL1101">
        <f t="shared" si="303"/>
        <v>9</v>
      </c>
      <c r="AM1101" t="str">
        <f t="shared" si="304"/>
        <v>2025 9</v>
      </c>
      <c r="AN1101" t="str">
        <f t="shared" si="305"/>
        <v xml:space="preserve">VITAPELLI </v>
      </c>
    </row>
    <row r="1102" spans="1:40" x14ac:dyDescent="0.35">
      <c r="A1102">
        <v>80964</v>
      </c>
      <c r="B1102" t="s">
        <v>274</v>
      </c>
      <c r="C1102" s="31">
        <v>45679</v>
      </c>
      <c r="D1102" t="s">
        <v>373</v>
      </c>
      <c r="E1102" t="s">
        <v>374</v>
      </c>
      <c r="F1102" t="s">
        <v>462</v>
      </c>
      <c r="G1102" t="s">
        <v>463</v>
      </c>
      <c r="H1102" t="s">
        <v>716</v>
      </c>
      <c r="I1102" t="s">
        <v>717</v>
      </c>
      <c r="J1102">
        <v>1100</v>
      </c>
      <c r="K1102">
        <v>22551.38</v>
      </c>
      <c r="L1102">
        <v>9384.4900699999998</v>
      </c>
      <c r="M1102">
        <v>4541.87</v>
      </c>
      <c r="N1102">
        <v>20.501249999999999</v>
      </c>
      <c r="O1102" s="32">
        <f t="shared" si="289"/>
        <v>18009.510000000002</v>
      </c>
      <c r="P1102" s="32">
        <f t="shared" si="290"/>
        <v>8625.0199300000022</v>
      </c>
      <c r="Q1102">
        <v>707842</v>
      </c>
      <c r="R1102" t="s">
        <v>346</v>
      </c>
      <c r="S1102" t="s">
        <v>347</v>
      </c>
      <c r="T1102" t="str">
        <f t="shared" si="291"/>
        <v>VEN</v>
      </c>
      <c r="U1102" t="s">
        <v>437</v>
      </c>
      <c r="V1102" s="33">
        <f t="shared" si="292"/>
        <v>22551.38</v>
      </c>
      <c r="W1102">
        <f t="shared" si="293"/>
        <v>1100</v>
      </c>
      <c r="X1102" s="33">
        <f t="shared" si="294"/>
        <v>18009.510000000002</v>
      </c>
      <c r="Y1102" s="33">
        <f t="shared" si="295"/>
        <v>4541.87</v>
      </c>
      <c r="Z1102" s="45">
        <f t="shared" si="296"/>
        <v>0.37270534796540178</v>
      </c>
      <c r="AA1102" s="33">
        <f t="shared" si="297"/>
        <v>8405.0199300000022</v>
      </c>
      <c r="AB1102" s="45">
        <f t="shared" si="298"/>
        <v>0.4666989790394076</v>
      </c>
      <c r="AC1102" s="33">
        <f>IFERROR($X1102/VLOOKUP(CONCATENATE("USD",C1102),[1]GEINDICE!AR$1:AS$65536,2,0),"")</f>
        <v>3017.9827060361299</v>
      </c>
      <c r="AD1102" s="33">
        <f>IFERROR($AA1102/VLOOKUP(CONCATENATE("USD",C1102),[1]GEINDICE!AR$1:AS$65536,2,0),"")</f>
        <v>1408.4894476656502</v>
      </c>
      <c r="AE1102" s="33">
        <f>IFERROR($X1102/VLOOKUP(CONCATENATE("EUR",C1102),[1]GEINDICE!AR$1:AS$65536,2,0),"")</f>
        <v>2896.3509166934709</v>
      </c>
      <c r="AF1102" s="33">
        <f>IFERROR($AA1102/VLOOKUP(CONCATENATE("EUR",C1102),[1]GEINDICE!AR$1:AS$65536,2,0),"")</f>
        <v>1351.724015760695</v>
      </c>
      <c r="AG1102" s="48" t="str">
        <f>VLOOKUP(E1102,[1]Apresentação!AW$1:AX$65536,2,0)</f>
        <v xml:space="preserve">                    2 - LEATHER AUXILIARIES</v>
      </c>
      <c r="AH1102" s="48" t="str">
        <f t="shared" si="299"/>
        <v xml:space="preserve">         5204000027 - NOVALTAN MAP</v>
      </c>
      <c r="AI1102" s="49" t="str">
        <f t="shared" si="300"/>
        <v xml:space="preserve">     L00337 - AMCM IND COM IMP EXP E SERVS TECNICOS LTDA</v>
      </c>
      <c r="AJ1102" t="str">
        <f t="shared" si="301"/>
        <v xml:space="preserve">     93 - RESALES</v>
      </c>
      <c r="AK1102" t="str">
        <f t="shared" si="302"/>
        <v/>
      </c>
      <c r="AL1102">
        <f t="shared" si="303"/>
        <v>1</v>
      </c>
      <c r="AM1102" t="str">
        <f t="shared" si="304"/>
        <v>2025 1</v>
      </c>
      <c r="AN1102" t="str">
        <f t="shared" si="305"/>
        <v xml:space="preserve">AMCM </v>
      </c>
    </row>
    <row r="1103" spans="1:40" x14ac:dyDescent="0.35">
      <c r="A1103">
        <v>80977</v>
      </c>
      <c r="B1103" t="s">
        <v>274</v>
      </c>
      <c r="C1103" s="31">
        <v>45680</v>
      </c>
      <c r="D1103" t="s">
        <v>373</v>
      </c>
      <c r="E1103" t="s">
        <v>374</v>
      </c>
      <c r="F1103" t="s">
        <v>704</v>
      </c>
      <c r="G1103" t="s">
        <v>705</v>
      </c>
      <c r="H1103" t="s">
        <v>716</v>
      </c>
      <c r="I1103" t="s">
        <v>717</v>
      </c>
      <c r="J1103">
        <v>1100</v>
      </c>
      <c r="K1103">
        <v>23696.54</v>
      </c>
      <c r="L1103">
        <v>9384.4900699999998</v>
      </c>
      <c r="M1103">
        <v>4772.5</v>
      </c>
      <c r="N1103">
        <v>21.542310000000001</v>
      </c>
      <c r="O1103" s="32">
        <f t="shared" si="289"/>
        <v>18924.04</v>
      </c>
      <c r="P1103" s="32">
        <f t="shared" si="290"/>
        <v>9539.549930000001</v>
      </c>
      <c r="Q1103">
        <v>707922</v>
      </c>
      <c r="R1103" t="s">
        <v>346</v>
      </c>
      <c r="S1103" t="s">
        <v>347</v>
      </c>
      <c r="T1103" t="str">
        <f t="shared" si="291"/>
        <v>VEN</v>
      </c>
      <c r="U1103" t="s">
        <v>348</v>
      </c>
      <c r="V1103" s="33">
        <f t="shared" si="292"/>
        <v>23696.54</v>
      </c>
      <c r="W1103">
        <f t="shared" si="293"/>
        <v>1100</v>
      </c>
      <c r="X1103" s="33">
        <f t="shared" si="294"/>
        <v>18924.04</v>
      </c>
      <c r="Y1103" s="33">
        <f t="shared" si="295"/>
        <v>4772.5</v>
      </c>
      <c r="Z1103" s="45">
        <f t="shared" si="296"/>
        <v>0.39328737148967741</v>
      </c>
      <c r="AA1103" s="33">
        <f t="shared" si="297"/>
        <v>9319.549930000001</v>
      </c>
      <c r="AB1103" s="45">
        <f t="shared" si="298"/>
        <v>0.49247147702076305</v>
      </c>
      <c r="AC1103" s="33">
        <f>IFERROR($X1103/VLOOKUP(CONCATENATE("USD",C1103),[1]GEINDICE!AR$1:AS$65536,2,0),"")</f>
        <v>3185.91895486456</v>
      </c>
      <c r="AD1103" s="33">
        <f>IFERROR($AA1103/VLOOKUP(CONCATENATE("USD",C1103),[1]GEINDICE!AR$1:AS$65536,2,0),"")</f>
        <v>1568.9742133705954</v>
      </c>
      <c r="AE1103" s="33">
        <f>IFERROR($X1103/VLOOKUP(CONCATENATE("EUR",C1103),[1]GEINDICE!AR$1:AS$65536,2,0),"")</f>
        <v>3064.2744951989248</v>
      </c>
      <c r="AF1103" s="33">
        <f>IFERROR($AA1103/VLOOKUP(CONCATENATE("EUR",C1103),[1]GEINDICE!AR$1:AS$65536,2,0),"")</f>
        <v>1509.0677866476676</v>
      </c>
      <c r="AG1103" s="48" t="str">
        <f>VLOOKUP(E1103,[1]Apresentação!AW$1:AX$65536,2,0)</f>
        <v xml:space="preserve">                    2 - LEATHER AUXILIARIES</v>
      </c>
      <c r="AH1103" s="48" t="str">
        <f t="shared" si="299"/>
        <v xml:space="preserve">         5204000027 - NOVALTAN MAP</v>
      </c>
      <c r="AI1103" s="49" t="str">
        <f t="shared" si="300"/>
        <v xml:space="preserve">     L00242 - CBC COUROS E ACABAMENTOS LTDA</v>
      </c>
      <c r="AJ1103" t="str">
        <f t="shared" si="301"/>
        <v xml:space="preserve">     93 - RESALES</v>
      </c>
      <c r="AK1103" t="str">
        <f t="shared" si="302"/>
        <v/>
      </c>
      <c r="AL1103">
        <f t="shared" si="303"/>
        <v>1</v>
      </c>
      <c r="AM1103" t="str">
        <f t="shared" si="304"/>
        <v>2025 1</v>
      </c>
      <c r="AN1103" t="str">
        <f t="shared" si="305"/>
        <v xml:space="preserve">CBC </v>
      </c>
    </row>
    <row r="1104" spans="1:40" x14ac:dyDescent="0.35">
      <c r="A1104">
        <v>81240</v>
      </c>
      <c r="B1104" t="s">
        <v>274</v>
      </c>
      <c r="C1104" s="31">
        <v>45699</v>
      </c>
      <c r="D1104" t="s">
        <v>373</v>
      </c>
      <c r="E1104" t="s">
        <v>374</v>
      </c>
      <c r="F1104" t="s">
        <v>435</v>
      </c>
      <c r="G1104" t="s">
        <v>436</v>
      </c>
      <c r="H1104" t="s">
        <v>716</v>
      </c>
      <c r="I1104" t="s">
        <v>717</v>
      </c>
      <c r="J1104">
        <v>1100</v>
      </c>
      <c r="K1104">
        <v>24290.93</v>
      </c>
      <c r="L1104">
        <v>9384.4900699999998</v>
      </c>
      <c r="M1104">
        <v>4892.22</v>
      </c>
      <c r="N1104">
        <v>22.082660000000001</v>
      </c>
      <c r="O1104" s="32">
        <f t="shared" si="289"/>
        <v>19398.71</v>
      </c>
      <c r="P1104" s="32">
        <f t="shared" si="290"/>
        <v>10014.219929999999</v>
      </c>
      <c r="Q1104">
        <v>709859</v>
      </c>
      <c r="R1104" t="s">
        <v>346</v>
      </c>
      <c r="S1104" t="s">
        <v>347</v>
      </c>
      <c r="T1104" t="str">
        <f t="shared" si="291"/>
        <v>VEN</v>
      </c>
      <c r="U1104" t="s">
        <v>348</v>
      </c>
      <c r="V1104" s="33">
        <f t="shared" si="292"/>
        <v>24290.93</v>
      </c>
      <c r="W1104">
        <f t="shared" si="293"/>
        <v>1100</v>
      </c>
      <c r="X1104" s="33">
        <f t="shared" si="294"/>
        <v>19398.71</v>
      </c>
      <c r="Y1104" s="33">
        <f t="shared" si="295"/>
        <v>4892.22</v>
      </c>
      <c r="Z1104" s="45">
        <f t="shared" si="296"/>
        <v>0.40320481471890945</v>
      </c>
      <c r="AA1104" s="33">
        <f t="shared" si="297"/>
        <v>9794.2199299999993</v>
      </c>
      <c r="AB1104" s="45">
        <f t="shared" si="298"/>
        <v>0.50489027002310982</v>
      </c>
      <c r="AC1104" s="33">
        <f>IFERROR($X1104/VLOOKUP(CONCATENATE("USD",C1104),[1]GEINDICE!AR$1:AS$65536,2,0),"")</f>
        <v>3356.8751297847302</v>
      </c>
      <c r="AD1104" s="33">
        <f>IFERROR($AA1104/VLOOKUP(CONCATENATE("USD",C1104),[1]GEINDICE!AR$1:AS$65536,2,0),"")</f>
        <v>1694.853590710874</v>
      </c>
      <c r="AE1104" s="33">
        <f>IFERROR($X1104/VLOOKUP(CONCATENATE("EUR",C1104),[1]GEINDICE!AR$1:AS$65536,2,0),"")</f>
        <v>3246.483021772965</v>
      </c>
      <c r="AF1104" s="33">
        <f>IFERROR($AA1104/VLOOKUP(CONCATENATE("EUR",C1104),[1]GEINDICE!AR$1:AS$65536,2,0),"")</f>
        <v>1639.1176894883936</v>
      </c>
      <c r="AG1104" s="48" t="str">
        <f>VLOOKUP(E1104,[1]Apresentação!AW$1:AX$65536,2,0)</f>
        <v xml:space="preserve">                    2 - LEATHER AUXILIARIES</v>
      </c>
      <c r="AH1104" s="48" t="str">
        <f t="shared" si="299"/>
        <v xml:space="preserve">         5204000027 - NOVALTAN MAP</v>
      </c>
      <c r="AI1104" s="49" t="str">
        <f t="shared" si="300"/>
        <v xml:space="preserve">     L00024 - FUGA S/A</v>
      </c>
      <c r="AJ1104" t="str">
        <f t="shared" si="301"/>
        <v xml:space="preserve">     93 - RESALES</v>
      </c>
      <c r="AK1104" t="str">
        <f t="shared" si="302"/>
        <v/>
      </c>
      <c r="AL1104">
        <f t="shared" si="303"/>
        <v>2</v>
      </c>
      <c r="AM1104" t="str">
        <f t="shared" si="304"/>
        <v>2025 2</v>
      </c>
      <c r="AN1104" t="str">
        <f t="shared" si="305"/>
        <v xml:space="preserve">FUGA </v>
      </c>
    </row>
    <row r="1105" spans="1:40" x14ac:dyDescent="0.35">
      <c r="A1105">
        <v>81611</v>
      </c>
      <c r="B1105" t="s">
        <v>274</v>
      </c>
      <c r="C1105" s="31">
        <v>45728</v>
      </c>
      <c r="D1105" t="s">
        <v>373</v>
      </c>
      <c r="E1105" t="s">
        <v>374</v>
      </c>
      <c r="F1105" t="s">
        <v>435</v>
      </c>
      <c r="G1105" t="s">
        <v>436</v>
      </c>
      <c r="H1105" t="s">
        <v>716</v>
      </c>
      <c r="I1105" t="s">
        <v>717</v>
      </c>
      <c r="J1105">
        <v>2200</v>
      </c>
      <c r="K1105">
        <v>48453.9</v>
      </c>
      <c r="L1105">
        <v>18714.702519999999</v>
      </c>
      <c r="M1105">
        <v>9758.67</v>
      </c>
      <c r="N1105">
        <v>22.0245</v>
      </c>
      <c r="O1105" s="32">
        <f t="shared" si="289"/>
        <v>38695.230000000003</v>
      </c>
      <c r="P1105" s="32">
        <f t="shared" si="290"/>
        <v>19980.527480000004</v>
      </c>
      <c r="Q1105">
        <v>716910</v>
      </c>
      <c r="R1105" t="s">
        <v>346</v>
      </c>
      <c r="S1105" t="s">
        <v>347</v>
      </c>
      <c r="T1105" t="str">
        <f t="shared" si="291"/>
        <v>VEN</v>
      </c>
      <c r="U1105" t="s">
        <v>348</v>
      </c>
      <c r="V1105" s="33">
        <f t="shared" si="292"/>
        <v>48453.9</v>
      </c>
      <c r="W1105">
        <f t="shared" si="293"/>
        <v>2200</v>
      </c>
      <c r="X1105" s="33">
        <f t="shared" si="294"/>
        <v>38695.230000000003</v>
      </c>
      <c r="Y1105" s="33">
        <f t="shared" si="295"/>
        <v>9758.67</v>
      </c>
      <c r="Z1105" s="45">
        <f t="shared" si="296"/>
        <v>0.40328079844966047</v>
      </c>
      <c r="AA1105" s="33">
        <f t="shared" si="297"/>
        <v>19540.527480000004</v>
      </c>
      <c r="AB1105" s="45">
        <f t="shared" si="298"/>
        <v>0.50498543308826449</v>
      </c>
      <c r="AC1105" s="33">
        <f>IFERROR($X1105/VLOOKUP(CONCATENATE("USD",C1105),[1]GEINDICE!AR$1:AS$65536,2,0),"")</f>
        <v>6640.9058145122535</v>
      </c>
      <c r="AD1105" s="33">
        <f>IFERROR($AA1105/VLOOKUP(CONCATENATE("USD",C1105),[1]GEINDICE!AR$1:AS$65536,2,0),"")</f>
        <v>3353.560698839844</v>
      </c>
      <c r="AE1105" s="33">
        <f>IFERROR($X1105/VLOOKUP(CONCATENATE("EUR",C1105),[1]GEINDICE!AR$1:AS$65536,2,0),"")</f>
        <v>6078.6122718275792</v>
      </c>
      <c r="AF1105" s="33">
        <f>IFERROR($AA1105/VLOOKUP(CONCATENATE("EUR",C1105),[1]GEINDICE!AR$1:AS$65536,2,0),"")</f>
        <v>3069.6106506644892</v>
      </c>
      <c r="AG1105" s="48" t="str">
        <f>VLOOKUP(E1105,[1]Apresentação!AW$1:AX$65536,2,0)</f>
        <v xml:space="preserve">                    2 - LEATHER AUXILIARIES</v>
      </c>
      <c r="AH1105" s="48" t="str">
        <f t="shared" si="299"/>
        <v xml:space="preserve">         5204000027 - NOVALTAN MAP</v>
      </c>
      <c r="AI1105" s="49" t="str">
        <f t="shared" si="300"/>
        <v xml:space="preserve">     L00024 - FUGA S/A</v>
      </c>
      <c r="AJ1105" t="str">
        <f t="shared" si="301"/>
        <v xml:space="preserve">     93 - RESALES</v>
      </c>
      <c r="AK1105" t="str">
        <f t="shared" si="302"/>
        <v/>
      </c>
      <c r="AL1105">
        <f t="shared" si="303"/>
        <v>3</v>
      </c>
      <c r="AM1105" t="str">
        <f t="shared" si="304"/>
        <v>2025 3</v>
      </c>
      <c r="AN1105" t="str">
        <f t="shared" si="305"/>
        <v xml:space="preserve">FUGA </v>
      </c>
    </row>
    <row r="1106" spans="1:40" x14ac:dyDescent="0.35">
      <c r="A1106">
        <v>81796</v>
      </c>
      <c r="B1106" t="s">
        <v>274</v>
      </c>
      <c r="C1106" s="31">
        <v>45742</v>
      </c>
      <c r="D1106" t="s">
        <v>373</v>
      </c>
      <c r="E1106" t="s">
        <v>374</v>
      </c>
      <c r="F1106" t="s">
        <v>435</v>
      </c>
      <c r="G1106" t="s">
        <v>436</v>
      </c>
      <c r="H1106" t="s">
        <v>716</v>
      </c>
      <c r="I1106" t="s">
        <v>717</v>
      </c>
      <c r="J1106">
        <v>2200</v>
      </c>
      <c r="K1106">
        <v>47896.07</v>
      </c>
      <c r="L1106">
        <v>18714.702519999999</v>
      </c>
      <c r="M1106">
        <v>9646.32</v>
      </c>
      <c r="N1106">
        <v>21.77094</v>
      </c>
      <c r="O1106" s="32">
        <f t="shared" si="289"/>
        <v>38249.75</v>
      </c>
      <c r="P1106" s="32">
        <f t="shared" si="290"/>
        <v>19535.047480000001</v>
      </c>
      <c r="Q1106">
        <v>722442</v>
      </c>
      <c r="R1106" t="s">
        <v>346</v>
      </c>
      <c r="S1106" t="s">
        <v>347</v>
      </c>
      <c r="T1106" t="str">
        <f t="shared" si="291"/>
        <v>VEN</v>
      </c>
      <c r="U1106" t="s">
        <v>313</v>
      </c>
      <c r="V1106" s="33">
        <f t="shared" si="292"/>
        <v>47896.07</v>
      </c>
      <c r="W1106">
        <f t="shared" si="293"/>
        <v>2200</v>
      </c>
      <c r="X1106" s="33">
        <f t="shared" si="294"/>
        <v>38249.75</v>
      </c>
      <c r="Y1106" s="33">
        <f t="shared" si="295"/>
        <v>9646.32</v>
      </c>
      <c r="Z1106" s="45">
        <f t="shared" si="296"/>
        <v>0.39867670729560906</v>
      </c>
      <c r="AA1106" s="33">
        <f t="shared" si="297"/>
        <v>19095.047480000001</v>
      </c>
      <c r="AB1106" s="45">
        <f t="shared" si="298"/>
        <v>0.4992201904587612</v>
      </c>
      <c r="AC1106" s="33">
        <f>IFERROR($X1106/VLOOKUP(CONCATENATE("USD",C1106),[1]GEINDICE!AR$1:AS$65536,2,0),"")</f>
        <v>6675.5820447485075</v>
      </c>
      <c r="AD1106" s="33">
        <f>IFERROR($AA1106/VLOOKUP(CONCATENATE("USD",C1106),[1]GEINDICE!AR$1:AS$65536,2,0),"")</f>
        <v>3332.5853398024365</v>
      </c>
      <c r="AE1106" s="33">
        <f>IFERROR($X1106/VLOOKUP(CONCATENATE("EUR",C1106),[1]GEINDICE!AR$1:AS$65536,2,0),"")</f>
        <v>6191.3838035578428</v>
      </c>
      <c r="AF1106" s="33">
        <f>IFERROR($AA1106/VLOOKUP(CONCATENATE("EUR",C1106),[1]GEINDICE!AR$1:AS$65536,2,0),"")</f>
        <v>3090.8638016154359</v>
      </c>
      <c r="AG1106" s="48" t="str">
        <f>VLOOKUP(E1106,[1]Apresentação!AW$1:AX$65536,2,0)</f>
        <v xml:space="preserve">                    2 - LEATHER AUXILIARIES</v>
      </c>
      <c r="AH1106" s="48" t="str">
        <f t="shared" si="299"/>
        <v xml:space="preserve">         5204000027 - NOVALTAN MAP</v>
      </c>
      <c r="AI1106" s="49" t="str">
        <f t="shared" si="300"/>
        <v xml:space="preserve">     L00024 - FUGA S/A</v>
      </c>
      <c r="AJ1106" t="str">
        <f t="shared" si="301"/>
        <v xml:space="preserve">     93 - RESALES</v>
      </c>
      <c r="AK1106" t="str">
        <f t="shared" si="302"/>
        <v/>
      </c>
      <c r="AL1106">
        <f t="shared" si="303"/>
        <v>3</v>
      </c>
      <c r="AM1106" t="str">
        <f t="shared" si="304"/>
        <v>2025 3</v>
      </c>
      <c r="AN1106" t="str">
        <f t="shared" si="305"/>
        <v xml:space="preserve">FUGA </v>
      </c>
    </row>
    <row r="1107" spans="1:40" x14ac:dyDescent="0.35">
      <c r="A1107">
        <v>81654</v>
      </c>
      <c r="B1107" t="s">
        <v>274</v>
      </c>
      <c r="C1107" s="31">
        <v>45733</v>
      </c>
      <c r="D1107" t="s">
        <v>373</v>
      </c>
      <c r="E1107" t="s">
        <v>374</v>
      </c>
      <c r="F1107" t="s">
        <v>704</v>
      </c>
      <c r="G1107" t="s">
        <v>705</v>
      </c>
      <c r="H1107" t="s">
        <v>716</v>
      </c>
      <c r="I1107" t="s">
        <v>717</v>
      </c>
      <c r="J1107">
        <v>1100</v>
      </c>
      <c r="K1107">
        <v>22801.09</v>
      </c>
      <c r="L1107">
        <v>9357.3512599999995</v>
      </c>
      <c r="M1107">
        <v>4592.16</v>
      </c>
      <c r="N1107">
        <v>20.728259999999999</v>
      </c>
      <c r="O1107" s="32">
        <f t="shared" si="289"/>
        <v>18208.93</v>
      </c>
      <c r="P1107" s="32">
        <f t="shared" si="290"/>
        <v>8851.5787400000008</v>
      </c>
      <c r="Q1107">
        <v>718705</v>
      </c>
      <c r="R1107" t="s">
        <v>346</v>
      </c>
      <c r="S1107" t="s">
        <v>347</v>
      </c>
      <c r="T1107" t="str">
        <f t="shared" si="291"/>
        <v>VEN</v>
      </c>
      <c r="U1107" t="s">
        <v>348</v>
      </c>
      <c r="V1107" s="33">
        <f t="shared" si="292"/>
        <v>22801.09</v>
      </c>
      <c r="W1107">
        <f t="shared" si="293"/>
        <v>1100</v>
      </c>
      <c r="X1107" s="33">
        <f t="shared" si="294"/>
        <v>18208.93</v>
      </c>
      <c r="Y1107" s="33">
        <f t="shared" si="295"/>
        <v>4592.16</v>
      </c>
      <c r="Z1107" s="45">
        <f t="shared" si="296"/>
        <v>0.37855991709168291</v>
      </c>
      <c r="AA1107" s="33">
        <f t="shared" si="297"/>
        <v>8631.5787400000008</v>
      </c>
      <c r="AB1107" s="45">
        <f t="shared" si="298"/>
        <v>0.47402998089398996</v>
      </c>
      <c r="AC1107" s="33">
        <f>IFERROR($X1107/VLOOKUP(CONCATENATE("USD",C1107),[1]GEINDICE!AR$1:AS$65536,2,0),"")</f>
        <v>3189.9600574611959</v>
      </c>
      <c r="AD1107" s="33">
        <f>IFERROR($AA1107/VLOOKUP(CONCATENATE("USD",C1107),[1]GEINDICE!AR$1:AS$65536,2,0),"")</f>
        <v>1512.1367050909219</v>
      </c>
      <c r="AE1107" s="33">
        <f>IFERROR($X1107/VLOOKUP(CONCATENATE("EUR",C1107),[1]GEINDICE!AR$1:AS$65536,2,0),"")</f>
        <v>2920.672066725479</v>
      </c>
      <c r="AF1107" s="33">
        <f>IFERROR($AA1107/VLOOKUP(CONCATENATE("EUR",C1107),[1]GEINDICE!AR$1:AS$65536,2,0),"")</f>
        <v>1384.486123987489</v>
      </c>
      <c r="AG1107" s="48" t="str">
        <f>VLOOKUP(E1107,[1]Apresentação!AW$1:AX$65536,2,0)</f>
        <v xml:space="preserve">                    2 - LEATHER AUXILIARIES</v>
      </c>
      <c r="AH1107" s="48" t="str">
        <f t="shared" si="299"/>
        <v xml:space="preserve">         5204000027 - NOVALTAN MAP</v>
      </c>
      <c r="AI1107" s="49" t="str">
        <f t="shared" si="300"/>
        <v xml:space="preserve">     L00242 - CBC COUROS E ACABAMENTOS LTDA</v>
      </c>
      <c r="AJ1107" t="str">
        <f t="shared" si="301"/>
        <v xml:space="preserve">     93 - RESALES</v>
      </c>
      <c r="AK1107" t="str">
        <f t="shared" si="302"/>
        <v/>
      </c>
      <c r="AL1107">
        <f t="shared" si="303"/>
        <v>3</v>
      </c>
      <c r="AM1107" t="str">
        <f t="shared" si="304"/>
        <v>2025 3</v>
      </c>
      <c r="AN1107" t="str">
        <f t="shared" si="305"/>
        <v xml:space="preserve">CBC </v>
      </c>
    </row>
    <row r="1108" spans="1:40" x14ac:dyDescent="0.35">
      <c r="A1108">
        <v>81540</v>
      </c>
      <c r="B1108" t="s">
        <v>274</v>
      </c>
      <c r="C1108" s="31">
        <v>45723</v>
      </c>
      <c r="D1108" t="s">
        <v>373</v>
      </c>
      <c r="E1108" t="s">
        <v>374</v>
      </c>
      <c r="F1108" t="s">
        <v>704</v>
      </c>
      <c r="G1108" t="s">
        <v>705</v>
      </c>
      <c r="H1108" t="s">
        <v>716</v>
      </c>
      <c r="I1108" t="s">
        <v>717</v>
      </c>
      <c r="J1108">
        <v>1100</v>
      </c>
      <c r="K1108">
        <v>22828.880000000001</v>
      </c>
      <c r="L1108">
        <v>9357.3512599999995</v>
      </c>
      <c r="M1108">
        <v>4597.76</v>
      </c>
      <c r="N1108">
        <v>20.753529999999998</v>
      </c>
      <c r="O1108" s="32">
        <f t="shared" si="289"/>
        <v>18231.120000000003</v>
      </c>
      <c r="P1108" s="32">
        <f t="shared" si="290"/>
        <v>8873.7687400000032</v>
      </c>
      <c r="Q1108">
        <v>715000</v>
      </c>
      <c r="R1108" t="s">
        <v>346</v>
      </c>
      <c r="S1108" t="s">
        <v>347</v>
      </c>
      <c r="T1108" t="str">
        <f t="shared" si="291"/>
        <v>VEN</v>
      </c>
      <c r="U1108" t="s">
        <v>348</v>
      </c>
      <c r="V1108" s="33">
        <f t="shared" si="292"/>
        <v>22828.880000000001</v>
      </c>
      <c r="W1108">
        <f t="shared" si="293"/>
        <v>1100</v>
      </c>
      <c r="X1108" s="33">
        <f t="shared" si="294"/>
        <v>18231.120000000003</v>
      </c>
      <c r="Y1108" s="33">
        <f t="shared" si="295"/>
        <v>4597.76</v>
      </c>
      <c r="Z1108" s="45">
        <f t="shared" si="296"/>
        <v>0.37907110379484243</v>
      </c>
      <c r="AA1108" s="33">
        <f t="shared" si="297"/>
        <v>8653.7687400000032</v>
      </c>
      <c r="AB1108" s="45">
        <f t="shared" si="298"/>
        <v>0.47467016508036819</v>
      </c>
      <c r="AC1108" s="33">
        <f>IFERROR($X1108/VLOOKUP(CONCATENATE("USD",C1108),[1]GEINDICE!AR$1:AS$65536,2,0),"")</f>
        <v>3160.2967688254057</v>
      </c>
      <c r="AD1108" s="33">
        <f>IFERROR($AA1108/VLOOKUP(CONCATENATE("USD",C1108),[1]GEINDICE!AR$1:AS$65536,2,0),"")</f>
        <v>1500.0985889613096</v>
      </c>
      <c r="AE1108" s="33">
        <f>IFERROR($X1108/VLOOKUP(CONCATENATE("EUR",C1108),[1]GEINDICE!AR$1:AS$65536,2,0),"")</f>
        <v>2907.0718989683164</v>
      </c>
      <c r="AF1108" s="33">
        <f>IFERROR($AA1108/VLOOKUP(CONCATENATE("EUR",C1108),[1]GEINDICE!AR$1:AS$65536,2,0),"")</f>
        <v>1379.90029818379</v>
      </c>
      <c r="AG1108" s="48" t="str">
        <f>VLOOKUP(E1108,[1]Apresentação!AW$1:AX$65536,2,0)</f>
        <v xml:space="preserve">                    2 - LEATHER AUXILIARIES</v>
      </c>
      <c r="AH1108" s="48" t="str">
        <f t="shared" si="299"/>
        <v xml:space="preserve">         5204000027 - NOVALTAN MAP</v>
      </c>
      <c r="AI1108" s="49" t="str">
        <f t="shared" si="300"/>
        <v xml:space="preserve">     L00242 - CBC COUROS E ACABAMENTOS LTDA</v>
      </c>
      <c r="AJ1108" t="str">
        <f t="shared" si="301"/>
        <v xml:space="preserve">     93 - RESALES</v>
      </c>
      <c r="AK1108" t="str">
        <f t="shared" si="302"/>
        <v/>
      </c>
      <c r="AL1108">
        <f t="shared" si="303"/>
        <v>3</v>
      </c>
      <c r="AM1108" t="str">
        <f t="shared" si="304"/>
        <v>2025 3</v>
      </c>
      <c r="AN1108" t="str">
        <f t="shared" si="305"/>
        <v xml:space="preserve">CBC </v>
      </c>
    </row>
    <row r="1109" spans="1:40" x14ac:dyDescent="0.35">
      <c r="A1109">
        <v>81961</v>
      </c>
      <c r="B1109" t="s">
        <v>274</v>
      </c>
      <c r="C1109" s="31">
        <v>45755</v>
      </c>
      <c r="D1109" t="s">
        <v>373</v>
      </c>
      <c r="E1109" t="s">
        <v>374</v>
      </c>
      <c r="F1109" t="s">
        <v>435</v>
      </c>
      <c r="G1109" t="s">
        <v>436</v>
      </c>
      <c r="H1109" t="s">
        <v>716</v>
      </c>
      <c r="I1109" t="s">
        <v>717</v>
      </c>
      <c r="J1109">
        <v>3300</v>
      </c>
      <c r="K1109">
        <v>72435</v>
      </c>
      <c r="L1109">
        <v>28072.053769999999</v>
      </c>
      <c r="M1109">
        <v>14588.49</v>
      </c>
      <c r="N1109">
        <v>21.95</v>
      </c>
      <c r="O1109" s="32">
        <f t="shared" si="289"/>
        <v>57846.51</v>
      </c>
      <c r="P1109" s="32">
        <f t="shared" si="290"/>
        <v>29774.456230000003</v>
      </c>
      <c r="Q1109">
        <v>727251</v>
      </c>
      <c r="R1109" t="s">
        <v>346</v>
      </c>
      <c r="S1109" t="s">
        <v>347</v>
      </c>
      <c r="T1109" t="str">
        <f t="shared" si="291"/>
        <v>VEN</v>
      </c>
      <c r="U1109" t="s">
        <v>313</v>
      </c>
      <c r="V1109" s="33">
        <f t="shared" si="292"/>
        <v>72435</v>
      </c>
      <c r="W1109">
        <f t="shared" si="293"/>
        <v>3300</v>
      </c>
      <c r="X1109" s="33">
        <f t="shared" si="294"/>
        <v>57846.51</v>
      </c>
      <c r="Y1109" s="33">
        <f t="shared" si="295"/>
        <v>14588.49</v>
      </c>
      <c r="Z1109" s="45">
        <f t="shared" si="296"/>
        <v>0.40193906578311595</v>
      </c>
      <c r="AA1109" s="33">
        <f t="shared" si="297"/>
        <v>29114.456230000003</v>
      </c>
      <c r="AB1109" s="45">
        <f t="shared" si="298"/>
        <v>0.50330532006165973</v>
      </c>
      <c r="AC1109" s="33">
        <f>IFERROR($X1109/VLOOKUP(CONCATENATE("USD",C1109),[1]GEINDICE!AR$1:AS$65536,2,0),"")</f>
        <v>9743.7188384314795</v>
      </c>
      <c r="AD1109" s="33">
        <f>IFERROR($AA1109/VLOOKUP(CONCATENATE("USD",C1109),[1]GEINDICE!AR$1:AS$65536,2,0),"")</f>
        <v>4904.0655285675793</v>
      </c>
      <c r="AE1109" s="33">
        <f>IFERROR($X1109/VLOOKUP(CONCATENATE("EUR",C1109),[1]GEINDICE!AR$1:AS$65536,2,0),"")</f>
        <v>8928.5839970364887</v>
      </c>
      <c r="AF1109" s="33">
        <f>IFERROR($AA1109/VLOOKUP(CONCATENATE("EUR",C1109),[1]GEINDICE!AR$1:AS$65536,2,0),"")</f>
        <v>4493.8038263258632</v>
      </c>
      <c r="AG1109" s="48" t="str">
        <f>VLOOKUP(E1109,[1]Apresentação!AW$1:AX$65536,2,0)</f>
        <v xml:space="preserve">                    2 - LEATHER AUXILIARIES</v>
      </c>
      <c r="AH1109" s="48" t="str">
        <f t="shared" si="299"/>
        <v xml:space="preserve">         5204000027 - NOVALTAN MAP</v>
      </c>
      <c r="AI1109" s="49" t="str">
        <f t="shared" si="300"/>
        <v xml:space="preserve">     L00024 - FUGA S/A</v>
      </c>
      <c r="AJ1109" t="str">
        <f t="shared" si="301"/>
        <v xml:space="preserve">     93 - RESALES</v>
      </c>
      <c r="AK1109" t="str">
        <f t="shared" si="302"/>
        <v/>
      </c>
      <c r="AL1109">
        <f t="shared" si="303"/>
        <v>4</v>
      </c>
      <c r="AM1109" t="str">
        <f t="shared" si="304"/>
        <v>2025 4</v>
      </c>
      <c r="AN1109" t="str">
        <f t="shared" si="305"/>
        <v xml:space="preserve">FUGA </v>
      </c>
    </row>
    <row r="1110" spans="1:40" x14ac:dyDescent="0.35">
      <c r="A1110">
        <v>81346</v>
      </c>
      <c r="B1110" t="s">
        <v>274</v>
      </c>
      <c r="C1110" s="31">
        <v>45708</v>
      </c>
      <c r="D1110" t="s">
        <v>373</v>
      </c>
      <c r="E1110" t="s">
        <v>374</v>
      </c>
      <c r="F1110" t="s">
        <v>704</v>
      </c>
      <c r="G1110" t="s">
        <v>705</v>
      </c>
      <c r="H1110" t="s">
        <v>716</v>
      </c>
      <c r="I1110" t="s">
        <v>717</v>
      </c>
      <c r="J1110">
        <v>1100</v>
      </c>
      <c r="K1110">
        <v>22669.25</v>
      </c>
      <c r="L1110">
        <v>9833.0598100000007</v>
      </c>
      <c r="M1110">
        <v>4565.62</v>
      </c>
      <c r="N1110">
        <v>20.608409999999999</v>
      </c>
      <c r="O1110" s="32">
        <f t="shared" si="289"/>
        <v>18103.63</v>
      </c>
      <c r="P1110" s="32">
        <f t="shared" si="290"/>
        <v>8270.5701900000004</v>
      </c>
      <c r="Q1110">
        <v>710804</v>
      </c>
      <c r="R1110" t="s">
        <v>346</v>
      </c>
      <c r="S1110" t="s">
        <v>347</v>
      </c>
      <c r="T1110" t="str">
        <f t="shared" si="291"/>
        <v>VEN</v>
      </c>
      <c r="U1110" t="s">
        <v>437</v>
      </c>
      <c r="V1110" s="33">
        <f t="shared" si="292"/>
        <v>22669.25</v>
      </c>
      <c r="W1110">
        <f t="shared" si="293"/>
        <v>1100</v>
      </c>
      <c r="X1110" s="33">
        <f t="shared" si="294"/>
        <v>18103.63</v>
      </c>
      <c r="Y1110" s="33">
        <f t="shared" si="295"/>
        <v>4565.62</v>
      </c>
      <c r="Z1110" s="45">
        <f t="shared" si="296"/>
        <v>0.35513173969143225</v>
      </c>
      <c r="AA1110" s="33">
        <f t="shared" si="297"/>
        <v>8050.5701900000004</v>
      </c>
      <c r="AB1110" s="45">
        <f t="shared" si="298"/>
        <v>0.44469369899848815</v>
      </c>
      <c r="AC1110" s="33">
        <f>IFERROR($X1110/VLOOKUP(CONCATENATE("USD",C1110),[1]GEINDICE!AR$1:AS$65536,2,0),"")</f>
        <v>3175.0170995633034</v>
      </c>
      <c r="AD1110" s="33">
        <f>IFERROR($AA1110/VLOOKUP(CONCATENATE("USD",C1110),[1]GEINDICE!AR$1:AS$65536,2,0),"")</f>
        <v>1411.9100983882565</v>
      </c>
      <c r="AE1110" s="33">
        <f>IFERROR($X1110/VLOOKUP(CONCATENATE("EUR",C1110),[1]GEINDICE!AR$1:AS$65536,2,0),"")</f>
        <v>3031.3167676902985</v>
      </c>
      <c r="AF1110" s="33">
        <f>IFERROR($AA1110/VLOOKUP(CONCATENATE("EUR",C1110),[1]GEINDICE!AR$1:AS$65536,2,0),"")</f>
        <v>1348.0074662603397</v>
      </c>
      <c r="AG1110" s="48" t="str">
        <f>VLOOKUP(E1110,[1]Apresentação!AW$1:AX$65536,2,0)</f>
        <v xml:space="preserve">                    2 - LEATHER AUXILIARIES</v>
      </c>
      <c r="AH1110" s="48" t="str">
        <f t="shared" si="299"/>
        <v xml:space="preserve">         5204000027 - NOVALTAN MAP</v>
      </c>
      <c r="AI1110" s="49" t="str">
        <f t="shared" si="300"/>
        <v xml:space="preserve">     L00242 - CBC COUROS E ACABAMENTOS LTDA</v>
      </c>
      <c r="AJ1110" t="str">
        <f t="shared" si="301"/>
        <v xml:space="preserve">     93 - RESALES</v>
      </c>
      <c r="AK1110" t="str">
        <f t="shared" si="302"/>
        <v/>
      </c>
      <c r="AL1110">
        <f t="shared" si="303"/>
        <v>2</v>
      </c>
      <c r="AM1110" t="str">
        <f t="shared" si="304"/>
        <v>2025 2</v>
      </c>
      <c r="AN1110" t="str">
        <f t="shared" si="305"/>
        <v xml:space="preserve">CBC </v>
      </c>
    </row>
    <row r="1111" spans="1:40" x14ac:dyDescent="0.35">
      <c r="A1111">
        <v>81132</v>
      </c>
      <c r="B1111" t="s">
        <v>274</v>
      </c>
      <c r="C1111" s="31">
        <v>45692</v>
      </c>
      <c r="D1111" t="s">
        <v>373</v>
      </c>
      <c r="E1111" t="s">
        <v>374</v>
      </c>
      <c r="F1111" t="s">
        <v>704</v>
      </c>
      <c r="G1111" t="s">
        <v>705</v>
      </c>
      <c r="H1111" t="s">
        <v>716</v>
      </c>
      <c r="I1111" t="s">
        <v>717</v>
      </c>
      <c r="J1111">
        <v>1100</v>
      </c>
      <c r="K1111">
        <v>23304.61</v>
      </c>
      <c r="L1111">
        <v>9384.4900699999998</v>
      </c>
      <c r="M1111">
        <v>4693.57</v>
      </c>
      <c r="N1111">
        <v>21.18601</v>
      </c>
      <c r="O1111" s="32">
        <f t="shared" si="289"/>
        <v>18611.04</v>
      </c>
      <c r="P1111" s="32">
        <f t="shared" si="290"/>
        <v>9226.549930000001</v>
      </c>
      <c r="Q1111">
        <v>709090</v>
      </c>
      <c r="R1111" t="s">
        <v>346</v>
      </c>
      <c r="S1111" t="s">
        <v>347</v>
      </c>
      <c r="T1111" t="str">
        <f t="shared" si="291"/>
        <v>VEN</v>
      </c>
      <c r="U1111" t="s">
        <v>348</v>
      </c>
      <c r="V1111" s="33">
        <f t="shared" si="292"/>
        <v>23304.61</v>
      </c>
      <c r="W1111">
        <f t="shared" si="293"/>
        <v>1100</v>
      </c>
      <c r="X1111" s="33">
        <f t="shared" si="294"/>
        <v>18611.04</v>
      </c>
      <c r="Y1111" s="33">
        <f t="shared" si="295"/>
        <v>4693.57</v>
      </c>
      <c r="Z1111" s="45">
        <f t="shared" si="296"/>
        <v>0.38647074248399782</v>
      </c>
      <c r="AA1111" s="33">
        <f t="shared" si="297"/>
        <v>9006.549930000001</v>
      </c>
      <c r="AB1111" s="45">
        <f t="shared" si="298"/>
        <v>0.48393587515797076</v>
      </c>
      <c r="AC1111" s="33">
        <f>IFERROR($X1111/VLOOKUP(CONCATENATE("USD",C1111),[1]GEINDICE!AR$1:AS$65536,2,0),"")</f>
        <v>3212.8437516184163</v>
      </c>
      <c r="AD1111" s="33">
        <f>IFERROR($AA1111/VLOOKUP(CONCATENATE("USD",C1111),[1]GEINDICE!AR$1:AS$65536,2,0),"")</f>
        <v>1554.8103526852765</v>
      </c>
      <c r="AE1111" s="33">
        <f>IFERROR($X1111/VLOOKUP(CONCATENATE("EUR",C1111),[1]GEINDICE!AR$1:AS$65536,2,0),"")</f>
        <v>3094.9279941464065</v>
      </c>
      <c r="AF1111" s="33">
        <f>IFERROR($AA1111/VLOOKUP(CONCATENATE("EUR",C1111),[1]GEINDICE!AR$1:AS$65536,2,0),"")</f>
        <v>1497.7466873981443</v>
      </c>
      <c r="AG1111" s="48" t="str">
        <f>VLOOKUP(E1111,[1]Apresentação!AW$1:AX$65536,2,0)</f>
        <v xml:space="preserve">                    2 - LEATHER AUXILIARIES</v>
      </c>
      <c r="AH1111" s="48" t="str">
        <f t="shared" si="299"/>
        <v xml:space="preserve">         5204000027 - NOVALTAN MAP</v>
      </c>
      <c r="AI1111" s="49" t="str">
        <f t="shared" si="300"/>
        <v xml:space="preserve">     L00242 - CBC COUROS E ACABAMENTOS LTDA</v>
      </c>
      <c r="AJ1111" t="str">
        <f t="shared" si="301"/>
        <v xml:space="preserve">     93 - RESALES</v>
      </c>
      <c r="AK1111" t="str">
        <f t="shared" si="302"/>
        <v/>
      </c>
      <c r="AL1111">
        <f t="shared" si="303"/>
        <v>2</v>
      </c>
      <c r="AM1111" t="str">
        <f t="shared" si="304"/>
        <v>2025 2</v>
      </c>
      <c r="AN1111" t="str">
        <f t="shared" si="305"/>
        <v xml:space="preserve">CBC </v>
      </c>
    </row>
    <row r="1112" spans="1:40" x14ac:dyDescent="0.35">
      <c r="A1112">
        <v>80901</v>
      </c>
      <c r="B1112" t="s">
        <v>274</v>
      </c>
      <c r="C1112" s="31">
        <v>45673</v>
      </c>
      <c r="D1112" t="s">
        <v>373</v>
      </c>
      <c r="E1112" t="s">
        <v>374</v>
      </c>
      <c r="F1112" t="s">
        <v>704</v>
      </c>
      <c r="G1112" t="s">
        <v>705</v>
      </c>
      <c r="H1112" t="s">
        <v>716</v>
      </c>
      <c r="I1112" t="s">
        <v>717</v>
      </c>
      <c r="J1112">
        <v>1100</v>
      </c>
      <c r="K1112">
        <v>23975.71</v>
      </c>
      <c r="L1112">
        <v>9384.4900699999998</v>
      </c>
      <c r="M1112">
        <v>4828.74</v>
      </c>
      <c r="N1112">
        <v>21.796100000000003</v>
      </c>
      <c r="O1112" s="32">
        <f t="shared" si="289"/>
        <v>19146.97</v>
      </c>
      <c r="P1112" s="32">
        <f t="shared" si="290"/>
        <v>9762.4799300000013</v>
      </c>
      <c r="Q1112">
        <v>707270</v>
      </c>
      <c r="R1112" t="s">
        <v>346</v>
      </c>
      <c r="S1112" t="s">
        <v>347</v>
      </c>
      <c r="T1112" t="str">
        <f t="shared" si="291"/>
        <v>VEN</v>
      </c>
      <c r="U1112" t="s">
        <v>313</v>
      </c>
      <c r="V1112" s="33">
        <f t="shared" si="292"/>
        <v>23975.71</v>
      </c>
      <c r="W1112">
        <f t="shared" si="293"/>
        <v>1100</v>
      </c>
      <c r="X1112" s="33">
        <f t="shared" si="294"/>
        <v>19146.97</v>
      </c>
      <c r="Y1112" s="33">
        <f t="shared" si="295"/>
        <v>4828.74</v>
      </c>
      <c r="Z1112" s="45">
        <f t="shared" si="296"/>
        <v>0.3980061458033986</v>
      </c>
      <c r="AA1112" s="33">
        <f t="shared" si="297"/>
        <v>9542.4799300000013</v>
      </c>
      <c r="AB1112" s="45">
        <f t="shared" si="298"/>
        <v>0.49838068007627323</v>
      </c>
      <c r="AC1112" s="33">
        <f>IFERROR($X1112/VLOOKUP(CONCATENATE("USD",C1112),[1]GEINDICE!AR$1:AS$65536,2,0),"")</f>
        <v>3174.1271841119324</v>
      </c>
      <c r="AD1112" s="33">
        <f>IFERROR($AA1112/VLOOKUP(CONCATENATE("USD",C1112),[1]GEINDICE!AR$1:AS$65536,2,0),"")</f>
        <v>1581.923664666291</v>
      </c>
      <c r="AE1112" s="33">
        <f>IFERROR($X1112/VLOOKUP(CONCATENATE("EUR",C1112),[1]GEINDICE!AR$1:AS$65536,2,0),"")</f>
        <v>3081.0649459320289</v>
      </c>
      <c r="AF1112" s="33">
        <f>IFERROR($AA1112/VLOOKUP(CONCATENATE("EUR",C1112),[1]GEINDICE!AR$1:AS$65536,2,0),"")</f>
        <v>1535.5432431127704</v>
      </c>
      <c r="AG1112" s="48" t="str">
        <f>VLOOKUP(E1112,[1]Apresentação!AW$1:AX$65536,2,0)</f>
        <v xml:space="preserve">                    2 - LEATHER AUXILIARIES</v>
      </c>
      <c r="AH1112" s="48" t="str">
        <f t="shared" si="299"/>
        <v xml:space="preserve">         5204000027 - NOVALTAN MAP</v>
      </c>
      <c r="AI1112" s="49" t="str">
        <f t="shared" si="300"/>
        <v xml:space="preserve">     L00242 - CBC COUROS E ACABAMENTOS LTDA</v>
      </c>
      <c r="AJ1112" t="str">
        <f t="shared" si="301"/>
        <v xml:space="preserve">     93 - RESALES</v>
      </c>
      <c r="AK1112" t="str">
        <f t="shared" si="302"/>
        <v/>
      </c>
      <c r="AL1112">
        <f t="shared" si="303"/>
        <v>1</v>
      </c>
      <c r="AM1112" t="str">
        <f t="shared" si="304"/>
        <v>2025 1</v>
      </c>
      <c r="AN1112" t="str">
        <f t="shared" si="305"/>
        <v xml:space="preserve">CBC </v>
      </c>
    </row>
    <row r="1113" spans="1:40" x14ac:dyDescent="0.35">
      <c r="A1113">
        <v>84345</v>
      </c>
      <c r="B1113" t="s">
        <v>274</v>
      </c>
      <c r="C1113" s="31">
        <v>45954</v>
      </c>
      <c r="D1113" t="s">
        <v>373</v>
      </c>
      <c r="E1113" t="s">
        <v>374</v>
      </c>
      <c r="F1113" t="s">
        <v>704</v>
      </c>
      <c r="G1113" t="s">
        <v>705</v>
      </c>
      <c r="H1113" t="s">
        <v>716</v>
      </c>
      <c r="I1113" t="s">
        <v>717</v>
      </c>
      <c r="J1113">
        <v>1100</v>
      </c>
      <c r="K1113">
        <v>21379.86</v>
      </c>
      <c r="L1113">
        <v>9358.6372300000003</v>
      </c>
      <c r="M1113">
        <v>4305.93</v>
      </c>
      <c r="N1113">
        <v>19.436239999999998</v>
      </c>
      <c r="O1113" s="32">
        <f t="shared" si="289"/>
        <v>17073.93</v>
      </c>
      <c r="P1113" s="32">
        <f t="shared" si="290"/>
        <v>7715.29277</v>
      </c>
      <c r="Q1113">
        <v>765159</v>
      </c>
      <c r="R1113" t="s">
        <v>346</v>
      </c>
      <c r="S1113" t="s">
        <v>347</v>
      </c>
      <c r="T1113" t="str">
        <f t="shared" si="291"/>
        <v>VEN</v>
      </c>
      <c r="U1113" t="s">
        <v>348</v>
      </c>
      <c r="V1113" s="33">
        <f t="shared" si="292"/>
        <v>21379.86</v>
      </c>
      <c r="W1113">
        <f t="shared" si="293"/>
        <v>1100</v>
      </c>
      <c r="X1113" s="33">
        <f t="shared" si="294"/>
        <v>17073.93</v>
      </c>
      <c r="Y1113" s="33">
        <f t="shared" si="295"/>
        <v>4305.93</v>
      </c>
      <c r="Z1113" s="45">
        <f t="shared" si="296"/>
        <v>0.35057726149750279</v>
      </c>
      <c r="AA1113" s="33">
        <f t="shared" si="297"/>
        <v>7495.29277</v>
      </c>
      <c r="AB1113" s="45">
        <f t="shared" si="298"/>
        <v>0.43899048256611101</v>
      </c>
      <c r="AC1113" s="33">
        <f>IFERROR($X1113/VLOOKUP(CONCATENATE("USD",C1113),[1]GEINDICE!AR$1:AS$65536,2,0),"")</f>
        <v>3173.7699128204172</v>
      </c>
      <c r="AD1113" s="33">
        <f>IFERROR($AA1113/VLOOKUP(CONCATENATE("USD",C1113),[1]GEINDICE!AR$1:AS$65536,2,0),"")</f>
        <v>1393.2547855828391</v>
      </c>
      <c r="AE1113" s="33">
        <f>IFERROR($X1113/VLOOKUP(CONCATENATE("EUR",C1113),[1]GEINDICE!AR$1:AS$65536,2,0),"")</f>
        <v>2729.9069455103604</v>
      </c>
      <c r="AF1113" s="33">
        <f>IFERROR($AA1113/VLOOKUP(CONCATENATE("EUR",C1113),[1]GEINDICE!AR$1:AS$65536,2,0),"")</f>
        <v>1198.4031673701713</v>
      </c>
      <c r="AG1113" s="48" t="str">
        <f>VLOOKUP(E1113,[1]Apresentação!AW$1:AX$65536,2,0)</f>
        <v xml:space="preserve">                    2 - LEATHER AUXILIARIES</v>
      </c>
      <c r="AH1113" s="48" t="str">
        <f t="shared" si="299"/>
        <v xml:space="preserve">         5204000027 - NOVALTAN MAP</v>
      </c>
      <c r="AI1113" s="49" t="str">
        <f t="shared" si="300"/>
        <v xml:space="preserve">     L00242 - CBC COUROS E ACABAMENTOS LTDA</v>
      </c>
      <c r="AJ1113" t="str">
        <f t="shared" si="301"/>
        <v xml:space="preserve">     93 - RESALES</v>
      </c>
      <c r="AK1113" t="str">
        <f t="shared" si="302"/>
        <v/>
      </c>
      <c r="AL1113">
        <f t="shared" si="303"/>
        <v>10</v>
      </c>
      <c r="AM1113" t="str">
        <f t="shared" si="304"/>
        <v>2025 10</v>
      </c>
      <c r="AN1113" t="str">
        <f t="shared" si="305"/>
        <v xml:space="preserve">CBC </v>
      </c>
    </row>
    <row r="1114" spans="1:40" x14ac:dyDescent="0.35">
      <c r="A1114">
        <v>84634</v>
      </c>
      <c r="B1114" t="s">
        <v>274</v>
      </c>
      <c r="C1114" s="31">
        <v>45975</v>
      </c>
      <c r="D1114" t="s">
        <v>373</v>
      </c>
      <c r="E1114" t="s">
        <v>374</v>
      </c>
      <c r="F1114" t="s">
        <v>435</v>
      </c>
      <c r="G1114" t="s">
        <v>436</v>
      </c>
      <c r="H1114" t="s">
        <v>716</v>
      </c>
      <c r="I1114" t="s">
        <v>717</v>
      </c>
      <c r="J1114">
        <v>360</v>
      </c>
      <c r="K1114">
        <v>7403.76</v>
      </c>
      <c r="L1114">
        <v>3170.0971100000002</v>
      </c>
      <c r="M1114">
        <v>1491.12</v>
      </c>
      <c r="N1114">
        <v>20.566000000000003</v>
      </c>
      <c r="O1114" s="32">
        <f t="shared" si="289"/>
        <v>5912.64</v>
      </c>
      <c r="P1114" s="32">
        <f t="shared" si="290"/>
        <v>2742.5428900000002</v>
      </c>
      <c r="Q1114">
        <v>767216</v>
      </c>
      <c r="R1114" t="s">
        <v>346</v>
      </c>
      <c r="S1114" t="s">
        <v>347</v>
      </c>
      <c r="T1114" t="str">
        <f t="shared" si="291"/>
        <v>VEN</v>
      </c>
      <c r="U1114" t="s">
        <v>437</v>
      </c>
      <c r="V1114" s="33">
        <f t="shared" si="292"/>
        <v>7403.76</v>
      </c>
      <c r="W1114">
        <f t="shared" si="293"/>
        <v>360</v>
      </c>
      <c r="X1114" s="33">
        <f t="shared" si="294"/>
        <v>5912.64</v>
      </c>
      <c r="Y1114" s="33">
        <f t="shared" si="295"/>
        <v>1491.12</v>
      </c>
      <c r="Z1114" s="45">
        <f t="shared" si="296"/>
        <v>0.36070089927280197</v>
      </c>
      <c r="AA1114" s="33">
        <f t="shared" si="297"/>
        <v>2670.5428900000002</v>
      </c>
      <c r="AB1114" s="45">
        <f t="shared" si="298"/>
        <v>0.4516667495399686</v>
      </c>
      <c r="AC1114" s="33" t="str">
        <f>IFERROR($X1114/VLOOKUP(CONCATENATE("USD",C1114),[1]GEINDICE!AR$1:AS$65536,2,0),"")</f>
        <v/>
      </c>
      <c r="AD1114" s="33" t="str">
        <f>IFERROR($AA1114/VLOOKUP(CONCATENATE("USD",C1114),[1]GEINDICE!AR$1:AS$65536,2,0),"")</f>
        <v/>
      </c>
      <c r="AE1114" s="33" t="str">
        <f>IFERROR($X1114/VLOOKUP(CONCATENATE("EUR",C1114),[1]GEINDICE!AR$1:AS$65536,2,0),"")</f>
        <v/>
      </c>
      <c r="AF1114" s="33" t="str">
        <f>IFERROR($AA1114/VLOOKUP(CONCATENATE("EUR",C1114),[1]GEINDICE!AR$1:AS$65536,2,0),"")</f>
        <v/>
      </c>
      <c r="AG1114" s="48" t="str">
        <f>VLOOKUP(E1114,[1]Apresentação!AW$1:AX$65536,2,0)</f>
        <v xml:space="preserve">                    2 - LEATHER AUXILIARIES</v>
      </c>
      <c r="AH1114" s="48" t="str">
        <f t="shared" si="299"/>
        <v xml:space="preserve">         5204000027 - NOVALTAN MAP</v>
      </c>
      <c r="AI1114" s="49" t="str">
        <f t="shared" si="300"/>
        <v xml:space="preserve">     L00024 - FUGA S/A</v>
      </c>
      <c r="AJ1114" t="str">
        <f t="shared" si="301"/>
        <v xml:space="preserve">     93 - RESALES</v>
      </c>
      <c r="AK1114" t="str">
        <f t="shared" si="302"/>
        <v/>
      </c>
      <c r="AL1114">
        <f t="shared" si="303"/>
        <v>11</v>
      </c>
      <c r="AM1114" t="str">
        <f t="shared" si="304"/>
        <v>2025 11</v>
      </c>
      <c r="AN1114" t="str">
        <f t="shared" si="305"/>
        <v xml:space="preserve">FUGA </v>
      </c>
    </row>
    <row r="1115" spans="1:40" x14ac:dyDescent="0.35">
      <c r="A1115">
        <v>82969</v>
      </c>
      <c r="B1115" t="s">
        <v>274</v>
      </c>
      <c r="C1115" s="31">
        <v>45841</v>
      </c>
      <c r="D1115" t="s">
        <v>373</v>
      </c>
      <c r="E1115" t="s">
        <v>374</v>
      </c>
      <c r="F1115" t="s">
        <v>375</v>
      </c>
      <c r="G1115" t="s">
        <v>376</v>
      </c>
      <c r="H1115" t="s">
        <v>716</v>
      </c>
      <c r="I1115" t="s">
        <v>717</v>
      </c>
      <c r="J1115">
        <v>3300</v>
      </c>
      <c r="K1115">
        <v>78755.66</v>
      </c>
      <c r="L1115">
        <v>28072.053769999999</v>
      </c>
      <c r="M1115">
        <v>15861.48</v>
      </c>
      <c r="N1115">
        <v>23.865349999999999</v>
      </c>
      <c r="O1115" s="32">
        <f t="shared" si="289"/>
        <v>62894.180000000008</v>
      </c>
      <c r="P1115" s="32">
        <f t="shared" si="290"/>
        <v>34822.126230000009</v>
      </c>
      <c r="Q1115">
        <v>742709</v>
      </c>
      <c r="R1115" t="s">
        <v>346</v>
      </c>
      <c r="S1115" t="s">
        <v>347</v>
      </c>
      <c r="T1115" t="str">
        <f t="shared" si="291"/>
        <v>VEN</v>
      </c>
      <c r="U1115" t="s">
        <v>348</v>
      </c>
      <c r="V1115" s="33">
        <f t="shared" si="292"/>
        <v>78755.66</v>
      </c>
      <c r="W1115">
        <f t="shared" si="293"/>
        <v>3300</v>
      </c>
      <c r="X1115" s="33">
        <f t="shared" si="294"/>
        <v>62894.180000000008</v>
      </c>
      <c r="Y1115" s="33">
        <f t="shared" si="295"/>
        <v>15861.48</v>
      </c>
      <c r="Z1115" s="45">
        <f t="shared" si="296"/>
        <v>0.43377360090690636</v>
      </c>
      <c r="AA1115" s="33">
        <f t="shared" si="297"/>
        <v>34162.126230000009</v>
      </c>
      <c r="AB1115" s="45">
        <f t="shared" si="298"/>
        <v>0.54316832225175693</v>
      </c>
      <c r="AC1115" s="33">
        <f>IFERROR($X1115/VLOOKUP(CONCATENATE("USD",C1115),[1]GEINDICE!AR$1:AS$65536,2,0),"")</f>
        <v>11602.379722550178</v>
      </c>
      <c r="AD1115" s="33">
        <f>IFERROR($AA1115/VLOOKUP(CONCATENATE("USD",C1115),[1]GEINDICE!AR$1:AS$65536,2,0),"")</f>
        <v>6302.0451280253856</v>
      </c>
      <c r="AE1115" s="33">
        <f>IFERROR($X1115/VLOOKUP(CONCATENATE("EUR",C1115),[1]GEINDICE!AR$1:AS$65536,2,0),"")</f>
        <v>9867.6111581787954</v>
      </c>
      <c r="AF1115" s="33">
        <f>IFERROR($AA1115/VLOOKUP(CONCATENATE("EUR",C1115),[1]GEINDICE!AR$1:AS$65536,2,0),"")</f>
        <v>5359.7737974206921</v>
      </c>
      <c r="AG1115" s="48" t="str">
        <f>VLOOKUP(E1115,[1]Apresentação!AW$1:AX$65536,2,0)</f>
        <v xml:space="preserve">                    2 - LEATHER AUXILIARIES</v>
      </c>
      <c r="AH1115" s="48" t="str">
        <f t="shared" si="299"/>
        <v xml:space="preserve">         5204000027 - NOVALTAN MAP</v>
      </c>
      <c r="AI1115" s="49" t="str">
        <f t="shared" si="300"/>
        <v xml:space="preserve">     L00222 - DURLICOUROS IND COM DE COUROS IMP EXP LTDA</v>
      </c>
      <c r="AJ1115" t="str">
        <f t="shared" si="301"/>
        <v xml:space="preserve">     93 - RESALES</v>
      </c>
      <c r="AK1115" t="str">
        <f t="shared" si="302"/>
        <v/>
      </c>
      <c r="AL1115">
        <f t="shared" si="303"/>
        <v>7</v>
      </c>
      <c r="AM1115" t="str">
        <f t="shared" si="304"/>
        <v>2025 7</v>
      </c>
      <c r="AN1115" t="str">
        <f t="shared" si="305"/>
        <v xml:space="preserve">DURLICOUROS </v>
      </c>
    </row>
    <row r="1116" spans="1:40" x14ac:dyDescent="0.35">
      <c r="A1116">
        <v>83496</v>
      </c>
      <c r="B1116" t="s">
        <v>274</v>
      </c>
      <c r="C1116" s="31">
        <v>45882</v>
      </c>
      <c r="D1116" t="s">
        <v>373</v>
      </c>
      <c r="E1116" t="s">
        <v>374</v>
      </c>
      <c r="F1116" t="s">
        <v>375</v>
      </c>
      <c r="G1116" t="s">
        <v>376</v>
      </c>
      <c r="H1116" t="s">
        <v>716</v>
      </c>
      <c r="I1116" t="s">
        <v>717</v>
      </c>
      <c r="J1116">
        <v>2200</v>
      </c>
      <c r="K1116">
        <v>52060.73</v>
      </c>
      <c r="L1116">
        <v>18714.965629999999</v>
      </c>
      <c r="M1116">
        <v>10485.09</v>
      </c>
      <c r="N1116">
        <v>23.663969999999999</v>
      </c>
      <c r="O1116" s="32">
        <f t="shared" si="289"/>
        <v>41575.64</v>
      </c>
      <c r="P1116" s="32">
        <f t="shared" si="290"/>
        <v>22860.674370000001</v>
      </c>
      <c r="Q1116">
        <v>754070</v>
      </c>
      <c r="R1116" t="s">
        <v>346</v>
      </c>
      <c r="S1116" t="s">
        <v>347</v>
      </c>
      <c r="T1116" t="str">
        <f t="shared" si="291"/>
        <v>VEN</v>
      </c>
      <c r="U1116" t="s">
        <v>348</v>
      </c>
      <c r="V1116" s="33">
        <f t="shared" si="292"/>
        <v>52060.73</v>
      </c>
      <c r="W1116">
        <f t="shared" si="293"/>
        <v>2200</v>
      </c>
      <c r="X1116" s="33">
        <f t="shared" si="294"/>
        <v>41575.64</v>
      </c>
      <c r="Y1116" s="33">
        <f t="shared" si="295"/>
        <v>10485.09</v>
      </c>
      <c r="Z1116" s="45">
        <f t="shared" si="296"/>
        <v>0.43066384912389816</v>
      </c>
      <c r="AA1116" s="33">
        <f t="shared" si="297"/>
        <v>22420.674370000001</v>
      </c>
      <c r="AB1116" s="45">
        <f t="shared" si="298"/>
        <v>0.5392743050978891</v>
      </c>
      <c r="AC1116" s="33">
        <f>IFERROR($X1116/VLOOKUP(CONCATENATE("USD",C1116),[1]GEINDICE!AR$1:AS$65536,2,0),"")</f>
        <v>7709.4718884438507</v>
      </c>
      <c r="AD1116" s="33">
        <f>IFERROR($AA1116/VLOOKUP(CONCATENATE("USD",C1116),[1]GEINDICE!AR$1:AS$65536,2,0),"")</f>
        <v>4157.5200953122685</v>
      </c>
      <c r="AE1116" s="33">
        <f>IFERROR($X1116/VLOOKUP(CONCATENATE("EUR",C1116),[1]GEINDICE!AR$1:AS$65536,2,0),"")</f>
        <v>6581.4440170331327</v>
      </c>
      <c r="AF1116" s="33">
        <f>IFERROR($AA1116/VLOOKUP(CONCATENATE("EUR",C1116),[1]GEINDICE!AR$1:AS$65536,2,0),"")</f>
        <v>3549.203648826202</v>
      </c>
      <c r="AG1116" s="48" t="str">
        <f>VLOOKUP(E1116,[1]Apresentação!AW$1:AX$65536,2,0)</f>
        <v xml:space="preserve">                    2 - LEATHER AUXILIARIES</v>
      </c>
      <c r="AH1116" s="48" t="str">
        <f t="shared" si="299"/>
        <v xml:space="preserve">         5204000027 - NOVALTAN MAP</v>
      </c>
      <c r="AI1116" s="49" t="str">
        <f t="shared" si="300"/>
        <v xml:space="preserve">     L00222 - DURLICOUROS IND COM DE COUROS IMP EXP LTDA</v>
      </c>
      <c r="AJ1116" t="str">
        <f t="shared" si="301"/>
        <v xml:space="preserve">     93 - RESALES</v>
      </c>
      <c r="AK1116" t="str">
        <f t="shared" si="302"/>
        <v/>
      </c>
      <c r="AL1116">
        <f t="shared" si="303"/>
        <v>8</v>
      </c>
      <c r="AM1116" t="str">
        <f t="shared" si="304"/>
        <v>2025 8</v>
      </c>
      <c r="AN1116" t="str">
        <f t="shared" si="305"/>
        <v xml:space="preserve">DURLICOUROS </v>
      </c>
    </row>
    <row r="1117" spans="1:40" x14ac:dyDescent="0.35">
      <c r="A1117">
        <v>83585</v>
      </c>
      <c r="B1117" t="s">
        <v>274</v>
      </c>
      <c r="C1117" s="31">
        <v>45890</v>
      </c>
      <c r="D1117" t="s">
        <v>373</v>
      </c>
      <c r="E1117" t="s">
        <v>374</v>
      </c>
      <c r="F1117" t="s">
        <v>704</v>
      </c>
      <c r="G1117" t="s">
        <v>705</v>
      </c>
      <c r="H1117" t="s">
        <v>716</v>
      </c>
      <c r="I1117" t="s">
        <v>717</v>
      </c>
      <c r="J1117">
        <v>1100</v>
      </c>
      <c r="K1117">
        <v>21731.7</v>
      </c>
      <c r="L1117">
        <v>9357.4828099999995</v>
      </c>
      <c r="M1117">
        <v>4376.78</v>
      </c>
      <c r="N1117">
        <v>19.75609</v>
      </c>
      <c r="O1117" s="32">
        <f t="shared" si="289"/>
        <v>17354.920000000002</v>
      </c>
      <c r="P1117" s="32">
        <f t="shared" si="290"/>
        <v>7997.4371900000024</v>
      </c>
      <c r="Q1117">
        <v>759309</v>
      </c>
      <c r="R1117" t="s">
        <v>346</v>
      </c>
      <c r="S1117" t="s">
        <v>347</v>
      </c>
      <c r="T1117" t="str">
        <f t="shared" si="291"/>
        <v>VEN</v>
      </c>
      <c r="U1117" t="s">
        <v>348</v>
      </c>
      <c r="V1117" s="33">
        <f t="shared" si="292"/>
        <v>21731.7</v>
      </c>
      <c r="W1117">
        <f t="shared" si="293"/>
        <v>1100</v>
      </c>
      <c r="X1117" s="33">
        <f t="shared" si="294"/>
        <v>17354.920000000002</v>
      </c>
      <c r="Y1117" s="33">
        <f t="shared" si="295"/>
        <v>4376.78</v>
      </c>
      <c r="Z1117" s="45">
        <f t="shared" si="296"/>
        <v>0.35788443564010186</v>
      </c>
      <c r="AA1117" s="33">
        <f t="shared" si="297"/>
        <v>7777.4371900000024</v>
      </c>
      <c r="AB1117" s="45">
        <f t="shared" si="298"/>
        <v>0.44814019252177489</v>
      </c>
      <c r="AC1117" s="33">
        <f>IFERROR($X1117/VLOOKUP(CONCATENATE("USD",C1117),[1]GEINDICE!AR$1:AS$65536,2,0),"")</f>
        <v>3165.3388779455754</v>
      </c>
      <c r="AD1117" s="33">
        <f>IFERROR($AA1117/VLOOKUP(CONCATENATE("USD",C1117),[1]GEINDICE!AR$1:AS$65536,2,0),"")</f>
        <v>1418.5155741591891</v>
      </c>
      <c r="AE1117" s="33">
        <f>IFERROR($X1117/VLOOKUP(CONCATENATE("EUR",C1117),[1]GEINDICE!AR$1:AS$65536,2,0),"")</f>
        <v>2727.5601936254484</v>
      </c>
      <c r="AF1117" s="33">
        <f>IFERROR($AA1117/VLOOKUP(CONCATENATE("EUR",C1117),[1]GEINDICE!AR$1:AS$65536,2,0),"")</f>
        <v>1222.3293502860379</v>
      </c>
      <c r="AG1117" s="48" t="str">
        <f>VLOOKUP(E1117,[1]Apresentação!AW$1:AX$65536,2,0)</f>
        <v xml:space="preserve">                    2 - LEATHER AUXILIARIES</v>
      </c>
      <c r="AH1117" s="48" t="str">
        <f t="shared" si="299"/>
        <v xml:space="preserve">         5204000027 - NOVALTAN MAP</v>
      </c>
      <c r="AI1117" s="49" t="str">
        <f t="shared" si="300"/>
        <v xml:space="preserve">     L00242 - CBC COUROS E ACABAMENTOS LTDA</v>
      </c>
      <c r="AJ1117" t="str">
        <f t="shared" si="301"/>
        <v xml:space="preserve">     93 - RESALES</v>
      </c>
      <c r="AK1117" t="str">
        <f t="shared" si="302"/>
        <v/>
      </c>
      <c r="AL1117">
        <f t="shared" si="303"/>
        <v>8</v>
      </c>
      <c r="AM1117" t="str">
        <f t="shared" si="304"/>
        <v>2025 8</v>
      </c>
      <c r="AN1117" t="str">
        <f t="shared" si="305"/>
        <v xml:space="preserve">CBC </v>
      </c>
    </row>
    <row r="1118" spans="1:40" x14ac:dyDescent="0.35">
      <c r="A1118">
        <v>84082</v>
      </c>
      <c r="B1118" t="s">
        <v>274</v>
      </c>
      <c r="C1118" s="31">
        <v>45932</v>
      </c>
      <c r="D1118" t="s">
        <v>373</v>
      </c>
      <c r="E1118" t="s">
        <v>374</v>
      </c>
      <c r="F1118" t="s">
        <v>704</v>
      </c>
      <c r="G1118" t="s">
        <v>705</v>
      </c>
      <c r="H1118" t="s">
        <v>716</v>
      </c>
      <c r="I1118" t="s">
        <v>717</v>
      </c>
      <c r="J1118">
        <v>1100</v>
      </c>
      <c r="K1118">
        <v>21128.9</v>
      </c>
      <c r="L1118">
        <v>9357.4828199999993</v>
      </c>
      <c r="M1118">
        <v>4255.38</v>
      </c>
      <c r="N1118">
        <v>19.208089999999999</v>
      </c>
      <c r="O1118" s="32">
        <f t="shared" si="289"/>
        <v>16873.52</v>
      </c>
      <c r="P1118" s="32">
        <f t="shared" si="290"/>
        <v>7516.0371800000012</v>
      </c>
      <c r="Q1118">
        <v>763049</v>
      </c>
      <c r="R1118" t="s">
        <v>346</v>
      </c>
      <c r="S1118" t="s">
        <v>347</v>
      </c>
      <c r="T1118" t="str">
        <f t="shared" si="291"/>
        <v>VEN</v>
      </c>
      <c r="U1118" t="s">
        <v>348</v>
      </c>
      <c r="V1118" s="33">
        <f t="shared" si="292"/>
        <v>21128.9</v>
      </c>
      <c r="W1118">
        <f t="shared" si="293"/>
        <v>1100</v>
      </c>
      <c r="X1118" s="33">
        <f t="shared" si="294"/>
        <v>16873.52</v>
      </c>
      <c r="Y1118" s="33">
        <f t="shared" si="295"/>
        <v>4255.38</v>
      </c>
      <c r="Z1118" s="45">
        <f t="shared" si="296"/>
        <v>0.34531079138052623</v>
      </c>
      <c r="AA1118" s="33">
        <f t="shared" si="297"/>
        <v>7296.0371800000012</v>
      </c>
      <c r="AB1118" s="45">
        <f t="shared" si="298"/>
        <v>0.43239568151754942</v>
      </c>
      <c r="AC1118" s="33">
        <f>IFERROR($X1118/VLOOKUP(CONCATENATE("USD",C1118),[1]GEINDICE!AR$1:AS$65536,2,0),"")</f>
        <v>3156.9383898669762</v>
      </c>
      <c r="AD1118" s="33">
        <f>IFERROR($AA1118/VLOOKUP(CONCATENATE("USD",C1118),[1]GEINDICE!AR$1:AS$65536,2,0),"")</f>
        <v>1365.0465265954463</v>
      </c>
      <c r="AE1118" s="33">
        <f>IFERROR($X1118/VLOOKUP(CONCATENATE("EUR",C1118),[1]GEINDICE!AR$1:AS$65536,2,0),"")</f>
        <v>2698.6837265093964</v>
      </c>
      <c r="AF1118" s="33">
        <f>IFERROR($AA1118/VLOOKUP(CONCATENATE("EUR",C1118),[1]GEINDICE!AR$1:AS$65536,2,0),"")</f>
        <v>1166.8991891243504</v>
      </c>
      <c r="AG1118" s="48" t="str">
        <f>VLOOKUP(E1118,[1]Apresentação!AW$1:AX$65536,2,0)</f>
        <v xml:space="preserve">                    2 - LEATHER AUXILIARIES</v>
      </c>
      <c r="AH1118" s="48" t="str">
        <f t="shared" si="299"/>
        <v xml:space="preserve">         5204000027 - NOVALTAN MAP</v>
      </c>
      <c r="AI1118" s="49" t="str">
        <f t="shared" si="300"/>
        <v xml:space="preserve">     L00242 - CBC COUROS E ACABAMENTOS LTDA</v>
      </c>
      <c r="AJ1118" t="str">
        <f t="shared" si="301"/>
        <v xml:space="preserve">     93 - RESALES</v>
      </c>
      <c r="AK1118" t="str">
        <f t="shared" si="302"/>
        <v/>
      </c>
      <c r="AL1118">
        <f t="shared" si="303"/>
        <v>10</v>
      </c>
      <c r="AM1118" t="str">
        <f t="shared" si="304"/>
        <v>2025 10</v>
      </c>
      <c r="AN1118" t="str">
        <f t="shared" si="305"/>
        <v xml:space="preserve">CBC </v>
      </c>
    </row>
    <row r="1119" spans="1:40" x14ac:dyDescent="0.35">
      <c r="A1119">
        <v>83306</v>
      </c>
      <c r="B1119" t="s">
        <v>274</v>
      </c>
      <c r="C1119" s="31">
        <v>45868</v>
      </c>
      <c r="D1119" t="s">
        <v>373</v>
      </c>
      <c r="E1119" t="s">
        <v>374</v>
      </c>
      <c r="F1119" t="s">
        <v>375</v>
      </c>
      <c r="G1119" t="s">
        <v>376</v>
      </c>
      <c r="H1119" t="s">
        <v>716</v>
      </c>
      <c r="I1119" t="s">
        <v>717</v>
      </c>
      <c r="J1119">
        <v>2200</v>
      </c>
      <c r="K1119">
        <v>53709.66</v>
      </c>
      <c r="L1119">
        <v>18714.965629999999</v>
      </c>
      <c r="M1119">
        <v>10817.19</v>
      </c>
      <c r="N1119">
        <v>24.41348</v>
      </c>
      <c r="O1119" s="32">
        <f t="shared" si="289"/>
        <v>42892.47</v>
      </c>
      <c r="P1119" s="32">
        <f t="shared" si="290"/>
        <v>24177.504370000002</v>
      </c>
      <c r="Q1119">
        <v>745861</v>
      </c>
      <c r="R1119" t="s">
        <v>346</v>
      </c>
      <c r="S1119" t="s">
        <v>347</v>
      </c>
      <c r="T1119" t="str">
        <f t="shared" si="291"/>
        <v>VEN</v>
      </c>
      <c r="U1119" t="s">
        <v>348</v>
      </c>
      <c r="V1119" s="33">
        <f t="shared" si="292"/>
        <v>53709.66</v>
      </c>
      <c r="W1119">
        <f t="shared" si="293"/>
        <v>2200</v>
      </c>
      <c r="X1119" s="33">
        <f t="shared" si="294"/>
        <v>42892.47</v>
      </c>
      <c r="Y1119" s="33">
        <f t="shared" si="295"/>
        <v>10817.19</v>
      </c>
      <c r="Z1119" s="45">
        <f t="shared" si="296"/>
        <v>0.44195968416109876</v>
      </c>
      <c r="AA1119" s="33">
        <f t="shared" si="297"/>
        <v>23737.504370000002</v>
      </c>
      <c r="AB1119" s="45">
        <f t="shared" si="298"/>
        <v>0.55341891875193949</v>
      </c>
      <c r="AC1119" s="33">
        <f>IFERROR($X1119/VLOOKUP(CONCATENATE("USD",C1119),[1]GEINDICE!AR$1:AS$65536,2,0),"")</f>
        <v>7654.7221329906833</v>
      </c>
      <c r="AD1119" s="33">
        <f>IFERROR($AA1119/VLOOKUP(CONCATENATE("USD",C1119),[1]GEINDICE!AR$1:AS$65536,2,0),"")</f>
        <v>4236.2680461862437</v>
      </c>
      <c r="AE1119" s="33">
        <f>IFERROR($X1119/VLOOKUP(CONCATENATE("EUR",C1119),[1]GEINDICE!AR$1:AS$65536,2,0),"")</f>
        <v>6673.6895333820848</v>
      </c>
      <c r="AF1119" s="33">
        <f>IFERROR($AA1119/VLOOKUP(CONCATENATE("EUR",C1119),[1]GEINDICE!AR$1:AS$65536,2,0),"")</f>
        <v>3693.346045650449</v>
      </c>
      <c r="AG1119" s="48" t="str">
        <f>VLOOKUP(E1119,[1]Apresentação!AW$1:AX$65536,2,0)</f>
        <v xml:space="preserve">                    2 - LEATHER AUXILIARIES</v>
      </c>
      <c r="AH1119" s="48" t="str">
        <f t="shared" si="299"/>
        <v xml:space="preserve">         5204000027 - NOVALTAN MAP</v>
      </c>
      <c r="AI1119" s="49" t="str">
        <f t="shared" si="300"/>
        <v xml:space="preserve">     L00222 - DURLICOUROS IND COM DE COUROS IMP EXP LTDA</v>
      </c>
      <c r="AJ1119" t="str">
        <f t="shared" si="301"/>
        <v xml:space="preserve">     93 - RESALES</v>
      </c>
      <c r="AK1119" t="str">
        <f t="shared" si="302"/>
        <v/>
      </c>
      <c r="AL1119">
        <f t="shared" si="303"/>
        <v>7</v>
      </c>
      <c r="AM1119" t="str">
        <f t="shared" si="304"/>
        <v>2025 7</v>
      </c>
      <c r="AN1119" t="str">
        <f t="shared" si="305"/>
        <v xml:space="preserve">DURLICOUROS </v>
      </c>
    </row>
    <row r="1120" spans="1:40" x14ac:dyDescent="0.35">
      <c r="A1120">
        <v>83158</v>
      </c>
      <c r="B1120" t="s">
        <v>274</v>
      </c>
      <c r="C1120" s="31">
        <v>45856</v>
      </c>
      <c r="D1120" t="s">
        <v>373</v>
      </c>
      <c r="E1120" t="s">
        <v>374</v>
      </c>
      <c r="F1120" t="s">
        <v>704</v>
      </c>
      <c r="G1120" t="s">
        <v>705</v>
      </c>
      <c r="H1120" t="s">
        <v>716</v>
      </c>
      <c r="I1120" t="s">
        <v>717</v>
      </c>
      <c r="J1120">
        <v>1100</v>
      </c>
      <c r="K1120">
        <v>22133.170000000002</v>
      </c>
      <c r="L1120">
        <v>9357.4828099999995</v>
      </c>
      <c r="M1120">
        <v>4457.6400000000003</v>
      </c>
      <c r="N1120">
        <v>20.12106</v>
      </c>
      <c r="O1120" s="32">
        <f t="shared" si="289"/>
        <v>17675.530000000002</v>
      </c>
      <c r="P1120" s="32">
        <f t="shared" si="290"/>
        <v>8318.047190000003</v>
      </c>
      <c r="Q1120">
        <v>744236</v>
      </c>
      <c r="R1120" t="s">
        <v>346</v>
      </c>
      <c r="S1120" t="s">
        <v>347</v>
      </c>
      <c r="T1120" t="str">
        <f t="shared" si="291"/>
        <v>VEN</v>
      </c>
      <c r="U1120" t="s">
        <v>348</v>
      </c>
      <c r="V1120" s="33">
        <f t="shared" si="292"/>
        <v>22133.170000000002</v>
      </c>
      <c r="W1120">
        <f t="shared" si="293"/>
        <v>1100</v>
      </c>
      <c r="X1120" s="33">
        <f t="shared" si="294"/>
        <v>17675.530000000002</v>
      </c>
      <c r="Y1120" s="33">
        <f t="shared" si="295"/>
        <v>4457.6400000000003</v>
      </c>
      <c r="Z1120" s="45">
        <f t="shared" si="296"/>
        <v>0.36587832605993637</v>
      </c>
      <c r="AA1120" s="33">
        <f t="shared" si="297"/>
        <v>8098.047190000003</v>
      </c>
      <c r="AB1120" s="45">
        <f t="shared" si="298"/>
        <v>0.45815017654350404</v>
      </c>
      <c r="AC1120" s="33">
        <f>IFERROR($X1120/VLOOKUP(CONCATENATE("USD",C1120),[1]GEINDICE!AR$1:AS$65536,2,0),"")</f>
        <v>3186.7324126491908</v>
      </c>
      <c r="AD1120" s="33">
        <f>IFERROR($AA1120/VLOOKUP(CONCATENATE("USD",C1120),[1]GEINDICE!AR$1:AS$65536,2,0),"")</f>
        <v>1460.0020174521333</v>
      </c>
      <c r="AE1120" s="33">
        <f>IFERROR($X1120/VLOOKUP(CONCATENATE("EUR",C1120),[1]GEINDICE!AR$1:AS$65536,2,0),"")</f>
        <v>2736.3195863520964</v>
      </c>
      <c r="AF1120" s="33">
        <f>IFERROR($AA1120/VLOOKUP(CONCATENATE("EUR",C1120),[1]GEINDICE!AR$1:AS$65536,2,0),"")</f>
        <v>1253.6453015666609</v>
      </c>
      <c r="AG1120" s="48" t="str">
        <f>VLOOKUP(E1120,[1]Apresentação!AW$1:AX$65536,2,0)</f>
        <v xml:space="preserve">                    2 - LEATHER AUXILIARIES</v>
      </c>
      <c r="AH1120" s="48" t="str">
        <f t="shared" si="299"/>
        <v xml:space="preserve">         5204000027 - NOVALTAN MAP</v>
      </c>
      <c r="AI1120" s="49" t="str">
        <f t="shared" si="300"/>
        <v xml:space="preserve">     L00242 - CBC COUROS E ACABAMENTOS LTDA</v>
      </c>
      <c r="AJ1120" t="str">
        <f t="shared" si="301"/>
        <v xml:space="preserve">     93 - RESALES</v>
      </c>
      <c r="AK1120" t="str">
        <f t="shared" si="302"/>
        <v/>
      </c>
      <c r="AL1120">
        <f t="shared" si="303"/>
        <v>7</v>
      </c>
      <c r="AM1120" t="str">
        <f t="shared" si="304"/>
        <v>2025 7</v>
      </c>
      <c r="AN1120" t="str">
        <f t="shared" si="305"/>
        <v xml:space="preserve">CBC </v>
      </c>
    </row>
    <row r="1121" spans="1:40" x14ac:dyDescent="0.35">
      <c r="A1121">
        <v>83878</v>
      </c>
      <c r="B1121" t="s">
        <v>274</v>
      </c>
      <c r="C1121" s="31">
        <v>45916</v>
      </c>
      <c r="D1121" t="s">
        <v>373</v>
      </c>
      <c r="E1121" t="s">
        <v>374</v>
      </c>
      <c r="F1121" t="s">
        <v>375</v>
      </c>
      <c r="G1121" t="s">
        <v>376</v>
      </c>
      <c r="H1121" t="s">
        <v>716</v>
      </c>
      <c r="I1121" t="s">
        <v>717</v>
      </c>
      <c r="J1121">
        <v>3300</v>
      </c>
      <c r="K1121">
        <v>76871.72</v>
      </c>
      <c r="L1121">
        <v>28072.44844</v>
      </c>
      <c r="M1121">
        <v>15482.05</v>
      </c>
      <c r="N1121">
        <v>23.294459999999997</v>
      </c>
      <c r="O1121" s="32">
        <f t="shared" si="289"/>
        <v>61389.67</v>
      </c>
      <c r="P1121" s="32">
        <f t="shared" si="290"/>
        <v>33317.221559999998</v>
      </c>
      <c r="Q1121">
        <v>761526</v>
      </c>
      <c r="R1121" t="s">
        <v>346</v>
      </c>
      <c r="S1121" t="s">
        <v>347</v>
      </c>
      <c r="T1121" t="str">
        <f t="shared" si="291"/>
        <v>VEN</v>
      </c>
      <c r="U1121" t="s">
        <v>348</v>
      </c>
      <c r="V1121" s="33">
        <f t="shared" si="292"/>
        <v>76871.72</v>
      </c>
      <c r="W1121">
        <f t="shared" si="293"/>
        <v>3300</v>
      </c>
      <c r="X1121" s="33">
        <f t="shared" si="294"/>
        <v>61389.67</v>
      </c>
      <c r="Y1121" s="33">
        <f t="shared" si="295"/>
        <v>15482.05</v>
      </c>
      <c r="Z1121" s="45">
        <f t="shared" si="296"/>
        <v>0.42482751212019187</v>
      </c>
      <c r="AA1121" s="33">
        <f t="shared" si="297"/>
        <v>32657.221559999998</v>
      </c>
      <c r="AB1121" s="45">
        <f t="shared" si="298"/>
        <v>0.53196607116474159</v>
      </c>
      <c r="AC1121" s="33">
        <f>IFERROR($X1121/VLOOKUP(CONCATENATE("USD",C1121),[1]GEINDICE!AR$1:AS$65536,2,0),"")</f>
        <v>11562.014087690221</v>
      </c>
      <c r="AD1121" s="33">
        <f>IFERROR($AA1121/VLOOKUP(CONCATENATE("USD",C1121),[1]GEINDICE!AR$1:AS$65536,2,0),"")</f>
        <v>6150.5992089799602</v>
      </c>
      <c r="AE1121" s="33">
        <f>IFERROR($X1121/VLOOKUP(CONCATENATE("EUR",C1121),[1]GEINDICE!AR$1:AS$65536,2,0),"")</f>
        <v>9758.6427799325993</v>
      </c>
      <c r="AF1121" s="33">
        <f>IFERROR($AA1121/VLOOKUP(CONCATENATE("EUR",C1121),[1]GEINDICE!AR$1:AS$65536,2,0),"")</f>
        <v>5191.2668595409168</v>
      </c>
      <c r="AG1121" s="48" t="str">
        <f>VLOOKUP(E1121,[1]Apresentação!AW$1:AX$65536,2,0)</f>
        <v xml:space="preserve">                    2 - LEATHER AUXILIARIES</v>
      </c>
      <c r="AH1121" s="48" t="str">
        <f t="shared" si="299"/>
        <v xml:space="preserve">         5204000027 - NOVALTAN MAP</v>
      </c>
      <c r="AI1121" s="49" t="str">
        <f t="shared" si="300"/>
        <v xml:space="preserve">     L00222 - DURLICOUROS IND COM DE COUROS IMP EXP LTDA</v>
      </c>
      <c r="AJ1121" t="str">
        <f t="shared" si="301"/>
        <v xml:space="preserve">     93 - RESALES</v>
      </c>
      <c r="AK1121" t="str">
        <f t="shared" si="302"/>
        <v/>
      </c>
      <c r="AL1121">
        <f t="shared" si="303"/>
        <v>9</v>
      </c>
      <c r="AM1121" t="str">
        <f t="shared" si="304"/>
        <v>2025 9</v>
      </c>
      <c r="AN1121" t="str">
        <f t="shared" si="305"/>
        <v xml:space="preserve">DURLICOUROS </v>
      </c>
    </row>
    <row r="1122" spans="1:40" x14ac:dyDescent="0.35">
      <c r="A1122">
        <v>83766</v>
      </c>
      <c r="B1122" t="s">
        <v>274</v>
      </c>
      <c r="C1122" s="31">
        <v>45905</v>
      </c>
      <c r="D1122" t="s">
        <v>373</v>
      </c>
      <c r="E1122" t="s">
        <v>374</v>
      </c>
      <c r="F1122" t="s">
        <v>704</v>
      </c>
      <c r="G1122" t="s">
        <v>705</v>
      </c>
      <c r="H1122" t="s">
        <v>716</v>
      </c>
      <c r="I1122" t="s">
        <v>717</v>
      </c>
      <c r="J1122">
        <v>1100</v>
      </c>
      <c r="K1122">
        <v>21676.5</v>
      </c>
      <c r="L1122">
        <v>9357.4828099999995</v>
      </c>
      <c r="M1122">
        <v>4365.67</v>
      </c>
      <c r="N1122">
        <v>19.705909999999999</v>
      </c>
      <c r="O1122" s="32">
        <f t="shared" si="289"/>
        <v>17310.830000000002</v>
      </c>
      <c r="P1122" s="32">
        <f t="shared" si="290"/>
        <v>7953.3471900000022</v>
      </c>
      <c r="Q1122">
        <v>760739</v>
      </c>
      <c r="R1122" t="s">
        <v>346</v>
      </c>
      <c r="S1122" t="s">
        <v>347</v>
      </c>
      <c r="T1122" t="str">
        <f t="shared" si="291"/>
        <v>VEN</v>
      </c>
      <c r="U1122" t="s">
        <v>348</v>
      </c>
      <c r="V1122" s="33">
        <f t="shared" si="292"/>
        <v>21676.5</v>
      </c>
      <c r="W1122">
        <f t="shared" si="293"/>
        <v>1100</v>
      </c>
      <c r="X1122" s="33">
        <f t="shared" si="294"/>
        <v>17310.830000000002</v>
      </c>
      <c r="Y1122" s="33">
        <f t="shared" si="295"/>
        <v>4365.67</v>
      </c>
      <c r="Z1122" s="45">
        <f t="shared" si="296"/>
        <v>0.35676180149009307</v>
      </c>
      <c r="AA1122" s="33">
        <f t="shared" si="297"/>
        <v>7733.3471900000022</v>
      </c>
      <c r="AB1122" s="45">
        <f t="shared" si="298"/>
        <v>0.44673462739799313</v>
      </c>
      <c r="AC1122" s="33">
        <f>IFERROR($X1122/VLOOKUP(CONCATENATE("USD",C1122),[1]GEINDICE!AR$1:AS$65536,2,0),"")</f>
        <v>3207.610065223837</v>
      </c>
      <c r="AD1122" s="33">
        <f>IFERROR($AA1122/VLOOKUP(CONCATENATE("USD",C1122),[1]GEINDICE!AR$1:AS$65536,2,0),"")</f>
        <v>1432.9504873258231</v>
      </c>
      <c r="AE1122" s="33">
        <f>IFERROR($X1122/VLOOKUP(CONCATENATE("EUR",C1122),[1]GEINDICE!AR$1:AS$65536,2,0),"")</f>
        <v>2727.7902964025147</v>
      </c>
      <c r="AF1122" s="33">
        <f>IFERROR($AA1122/VLOOKUP(CONCATENATE("EUR",C1122),[1]GEINDICE!AR$1:AS$65536,2,0),"")</f>
        <v>1218.5983816832388</v>
      </c>
      <c r="AG1122" s="48" t="str">
        <f>VLOOKUP(E1122,[1]Apresentação!AW$1:AX$65536,2,0)</f>
        <v xml:space="preserve">                    2 - LEATHER AUXILIARIES</v>
      </c>
      <c r="AH1122" s="48" t="str">
        <f t="shared" si="299"/>
        <v xml:space="preserve">         5204000027 - NOVALTAN MAP</v>
      </c>
      <c r="AI1122" s="49" t="str">
        <f t="shared" si="300"/>
        <v xml:space="preserve">     L00242 - CBC COUROS E ACABAMENTOS LTDA</v>
      </c>
      <c r="AJ1122" t="str">
        <f t="shared" si="301"/>
        <v xml:space="preserve">     93 - RESALES</v>
      </c>
      <c r="AK1122" t="str">
        <f t="shared" si="302"/>
        <v/>
      </c>
      <c r="AL1122">
        <f t="shared" si="303"/>
        <v>9</v>
      </c>
      <c r="AM1122" t="str">
        <f t="shared" si="304"/>
        <v>2025 9</v>
      </c>
      <c r="AN1122" t="str">
        <f t="shared" si="305"/>
        <v xml:space="preserve">CBC </v>
      </c>
    </row>
    <row r="1123" spans="1:40" x14ac:dyDescent="0.35">
      <c r="A1123">
        <v>83953</v>
      </c>
      <c r="B1123" t="s">
        <v>274</v>
      </c>
      <c r="C1123" s="31">
        <v>45923</v>
      </c>
      <c r="D1123" t="s">
        <v>373</v>
      </c>
      <c r="E1123" t="s">
        <v>374</v>
      </c>
      <c r="F1123" t="s">
        <v>375</v>
      </c>
      <c r="G1123" t="s">
        <v>376</v>
      </c>
      <c r="H1123" t="s">
        <v>716</v>
      </c>
      <c r="I1123" t="s">
        <v>717</v>
      </c>
      <c r="J1123">
        <v>3300</v>
      </c>
      <c r="K1123">
        <v>77231.45</v>
      </c>
      <c r="L1123">
        <v>28072.44844</v>
      </c>
      <c r="M1123">
        <v>15554.51</v>
      </c>
      <c r="N1123">
        <v>23.403469999999999</v>
      </c>
      <c r="O1123" s="32">
        <f t="shared" si="289"/>
        <v>61676.939999999995</v>
      </c>
      <c r="P1123" s="32">
        <f t="shared" si="290"/>
        <v>33604.491559999995</v>
      </c>
      <c r="Q1123">
        <v>762118</v>
      </c>
      <c r="R1123" t="s">
        <v>346</v>
      </c>
      <c r="S1123" t="s">
        <v>347</v>
      </c>
      <c r="T1123" t="str">
        <f t="shared" si="291"/>
        <v>VEN</v>
      </c>
      <c r="U1123" t="s">
        <v>348</v>
      </c>
      <c r="V1123" s="33">
        <f t="shared" si="292"/>
        <v>77231.45</v>
      </c>
      <c r="W1123">
        <f t="shared" si="293"/>
        <v>3300</v>
      </c>
      <c r="X1123" s="33">
        <f t="shared" si="294"/>
        <v>61676.939999999995</v>
      </c>
      <c r="Y1123" s="33">
        <f t="shared" si="295"/>
        <v>15554.51</v>
      </c>
      <c r="Z1123" s="45">
        <f t="shared" si="296"/>
        <v>0.42656834178304298</v>
      </c>
      <c r="AA1123" s="33">
        <f t="shared" si="297"/>
        <v>32944.491559999995</v>
      </c>
      <c r="AB1123" s="45">
        <f t="shared" si="298"/>
        <v>0.53414601243187487</v>
      </c>
      <c r="AC1123" s="33">
        <f>IFERROR($X1123/VLOOKUP(CONCATENATE("USD",C1123),[1]GEINDICE!AR$1:AS$65536,2,0),"")</f>
        <v>11623.342065092436</v>
      </c>
      <c r="AD1123" s="33">
        <f>IFERROR($AA1123/VLOOKUP(CONCATENATE("USD",C1123),[1]GEINDICE!AR$1:AS$65536,2,0),"")</f>
        <v>6208.5618152007983</v>
      </c>
      <c r="AE1123" s="33">
        <f>IFERROR($X1123/VLOOKUP(CONCATENATE("EUR",C1123),[1]GEINDICE!AR$1:AS$65536,2,0),"")</f>
        <v>9849.399552858511</v>
      </c>
      <c r="AF1123" s="33">
        <f>IFERROR($AA1123/VLOOKUP(CONCATENATE("EUR",C1123),[1]GEINDICE!AR$1:AS$65536,2,0),"")</f>
        <v>5261.0174960076638</v>
      </c>
      <c r="AG1123" s="48" t="str">
        <f>VLOOKUP(E1123,[1]Apresentação!AW$1:AX$65536,2,0)</f>
        <v xml:space="preserve">                    2 - LEATHER AUXILIARIES</v>
      </c>
      <c r="AH1123" s="48" t="str">
        <f t="shared" si="299"/>
        <v xml:space="preserve">         5204000027 - NOVALTAN MAP</v>
      </c>
      <c r="AI1123" s="49" t="str">
        <f t="shared" si="300"/>
        <v xml:space="preserve">     L00222 - DURLICOUROS IND COM DE COUROS IMP EXP LTDA</v>
      </c>
      <c r="AJ1123" t="str">
        <f t="shared" si="301"/>
        <v xml:space="preserve">     93 - RESALES</v>
      </c>
      <c r="AK1123" t="str">
        <f t="shared" si="302"/>
        <v/>
      </c>
      <c r="AL1123">
        <f t="shared" si="303"/>
        <v>9</v>
      </c>
      <c r="AM1123" t="str">
        <f t="shared" si="304"/>
        <v>2025 9</v>
      </c>
      <c r="AN1123" t="str">
        <f t="shared" si="305"/>
        <v xml:space="preserve">DURLICOUROS </v>
      </c>
    </row>
    <row r="1124" spans="1:40" x14ac:dyDescent="0.35">
      <c r="A1124">
        <v>83370</v>
      </c>
      <c r="B1124" t="s">
        <v>274</v>
      </c>
      <c r="C1124" s="31">
        <v>45873</v>
      </c>
      <c r="D1124" t="s">
        <v>373</v>
      </c>
      <c r="E1124" t="s">
        <v>374</v>
      </c>
      <c r="F1124" t="s">
        <v>704</v>
      </c>
      <c r="G1124" t="s">
        <v>705</v>
      </c>
      <c r="H1124" t="s">
        <v>716</v>
      </c>
      <c r="I1124" t="s">
        <v>717</v>
      </c>
      <c r="J1124">
        <v>1100</v>
      </c>
      <c r="K1124">
        <v>22013.64</v>
      </c>
      <c r="L1124">
        <v>9357.4828099999995</v>
      </c>
      <c r="M1124">
        <v>4433.58</v>
      </c>
      <c r="N1124">
        <v>20.0124</v>
      </c>
      <c r="O1124" s="32">
        <f t="shared" si="289"/>
        <v>17580.059999999998</v>
      </c>
      <c r="P1124" s="32">
        <f t="shared" si="290"/>
        <v>8222.5771899999982</v>
      </c>
      <c r="Q1124">
        <v>747938</v>
      </c>
      <c r="R1124" t="s">
        <v>346</v>
      </c>
      <c r="S1124" t="s">
        <v>347</v>
      </c>
      <c r="T1124" t="str">
        <f t="shared" si="291"/>
        <v>VEN</v>
      </c>
      <c r="U1124" t="s">
        <v>348</v>
      </c>
      <c r="V1124" s="33">
        <f t="shared" si="292"/>
        <v>22013.64</v>
      </c>
      <c r="W1124">
        <f t="shared" si="293"/>
        <v>1100</v>
      </c>
      <c r="X1124" s="33">
        <f t="shared" si="294"/>
        <v>17580.059999999998</v>
      </c>
      <c r="Y1124" s="33">
        <f t="shared" si="295"/>
        <v>4433.58</v>
      </c>
      <c r="Z1124" s="45">
        <f t="shared" si="296"/>
        <v>0.3635281212012188</v>
      </c>
      <c r="AA1124" s="33">
        <f t="shared" si="297"/>
        <v>8002.5771899999982</v>
      </c>
      <c r="AB1124" s="45">
        <f t="shared" si="298"/>
        <v>0.45520761533237081</v>
      </c>
      <c r="AC1124" s="33">
        <f>IFERROR($X1124/VLOOKUP(CONCATENATE("USD",C1124),[1]GEINDICE!AR$1:AS$65536,2,0),"")</f>
        <v>3189.8209133961127</v>
      </c>
      <c r="AD1124" s="33">
        <f>IFERROR($AA1124/VLOOKUP(CONCATENATE("USD",C1124),[1]GEINDICE!AR$1:AS$65536,2,0),"")</f>
        <v>1452.0307713243694</v>
      </c>
      <c r="AE1124" s="33">
        <f>IFERROR($X1124/VLOOKUP(CONCATENATE("EUR",C1124),[1]GEINDICE!AR$1:AS$65536,2,0),"")</f>
        <v>2757.4402007685667</v>
      </c>
      <c r="AF1124" s="33">
        <f>IFERROR($AA1124/VLOOKUP(CONCATENATE("EUR",C1124),[1]GEINDICE!AR$1:AS$65536,2,0),"")</f>
        <v>1255.2077782134731</v>
      </c>
      <c r="AG1124" s="48" t="str">
        <f>VLOOKUP(E1124,[1]Apresentação!AW$1:AX$65536,2,0)</f>
        <v xml:space="preserve">                    2 - LEATHER AUXILIARIES</v>
      </c>
      <c r="AH1124" s="48" t="str">
        <f t="shared" si="299"/>
        <v xml:space="preserve">         5204000027 - NOVALTAN MAP</v>
      </c>
      <c r="AI1124" s="49" t="str">
        <f t="shared" si="300"/>
        <v xml:space="preserve">     L00242 - CBC COUROS E ACABAMENTOS LTDA</v>
      </c>
      <c r="AJ1124" t="str">
        <f t="shared" si="301"/>
        <v xml:space="preserve">     93 - RESALES</v>
      </c>
      <c r="AK1124" t="str">
        <f t="shared" si="302"/>
        <v/>
      </c>
      <c r="AL1124">
        <f t="shared" si="303"/>
        <v>8</v>
      </c>
      <c r="AM1124" t="str">
        <f t="shared" si="304"/>
        <v>2025 8</v>
      </c>
      <c r="AN1124" t="str">
        <f t="shared" si="305"/>
        <v xml:space="preserve">CBC </v>
      </c>
    </row>
    <row r="1125" spans="1:40" x14ac:dyDescent="0.35">
      <c r="A1125">
        <v>83384</v>
      </c>
      <c r="B1125" t="s">
        <v>274</v>
      </c>
      <c r="C1125" s="31">
        <v>45873</v>
      </c>
      <c r="D1125" t="s">
        <v>373</v>
      </c>
      <c r="E1125" t="s">
        <v>374</v>
      </c>
      <c r="F1125" t="s">
        <v>462</v>
      </c>
      <c r="G1125" t="s">
        <v>463</v>
      </c>
      <c r="H1125" t="s">
        <v>716</v>
      </c>
      <c r="I1125" t="s">
        <v>717</v>
      </c>
      <c r="J1125">
        <v>120</v>
      </c>
      <c r="K1125">
        <v>2256.4700000000003</v>
      </c>
      <c r="L1125">
        <v>1020.81631</v>
      </c>
      <c r="M1125">
        <v>454.45</v>
      </c>
      <c r="N1125">
        <v>18.803889999999999</v>
      </c>
      <c r="O1125" s="32">
        <f t="shared" si="289"/>
        <v>1802.0200000000002</v>
      </c>
      <c r="P1125" s="32">
        <f t="shared" si="290"/>
        <v>781.20369000000017</v>
      </c>
      <c r="Q1125">
        <v>747998</v>
      </c>
      <c r="R1125" t="s">
        <v>346</v>
      </c>
      <c r="S1125" t="s">
        <v>347</v>
      </c>
      <c r="T1125" t="str">
        <f t="shared" si="291"/>
        <v>VEN</v>
      </c>
      <c r="U1125" t="s">
        <v>437</v>
      </c>
      <c r="V1125" s="33">
        <f t="shared" si="292"/>
        <v>2256.4700000000003</v>
      </c>
      <c r="W1125">
        <f t="shared" si="293"/>
        <v>120</v>
      </c>
      <c r="X1125" s="33">
        <f t="shared" si="294"/>
        <v>1802.0200000000002</v>
      </c>
      <c r="Y1125" s="33">
        <f t="shared" si="295"/>
        <v>454.45</v>
      </c>
      <c r="Z1125" s="45">
        <f t="shared" si="296"/>
        <v>0.33557002308916145</v>
      </c>
      <c r="AA1125" s="33">
        <f t="shared" si="297"/>
        <v>757.20369000000017</v>
      </c>
      <c r="AB1125" s="45">
        <f t="shared" si="298"/>
        <v>0.42019716207367291</v>
      </c>
      <c r="AC1125" s="33">
        <f>IFERROR($X1125/VLOOKUP(CONCATENATE("USD",C1125),[1]GEINDICE!AR$1:AS$65536,2,0),"")</f>
        <v>326.96822891150907</v>
      </c>
      <c r="AD1125" s="33">
        <f>IFERROR($AA1125/VLOOKUP(CONCATENATE("USD",C1125),[1]GEINDICE!AR$1:AS$65536,2,0),"")</f>
        <v>137.39112187687118</v>
      </c>
      <c r="AE1125" s="33">
        <f>IFERROR($X1125/VLOOKUP(CONCATENATE("EUR",C1125),[1]GEINDICE!AR$1:AS$65536,2,0),"")</f>
        <v>282.64763547957023</v>
      </c>
      <c r="AF1125" s="33">
        <f>IFERROR($AA1125/VLOOKUP(CONCATENATE("EUR",C1125),[1]GEINDICE!AR$1:AS$65536,2,0),"")</f>
        <v>118.7677342953494</v>
      </c>
      <c r="AG1125" s="48" t="str">
        <f>VLOOKUP(E1125,[1]Apresentação!AW$1:AX$65536,2,0)</f>
        <v xml:space="preserve">                    2 - LEATHER AUXILIARIES</v>
      </c>
      <c r="AH1125" s="48" t="str">
        <f t="shared" si="299"/>
        <v xml:space="preserve">         5204000027 - NOVALTAN MAP</v>
      </c>
      <c r="AI1125" s="49" t="str">
        <f t="shared" si="300"/>
        <v xml:space="preserve">     L00337 - AMCM IND COM IMP EXP E SERVS TECNICOS LTDA</v>
      </c>
      <c r="AJ1125" t="str">
        <f t="shared" si="301"/>
        <v xml:space="preserve">     93 - RESALES</v>
      </c>
      <c r="AK1125" t="str">
        <f t="shared" si="302"/>
        <v/>
      </c>
      <c r="AL1125">
        <f t="shared" si="303"/>
        <v>8</v>
      </c>
      <c r="AM1125" t="str">
        <f t="shared" si="304"/>
        <v>2025 8</v>
      </c>
      <c r="AN1125" t="str">
        <f t="shared" si="305"/>
        <v xml:space="preserve">AMCM </v>
      </c>
    </row>
    <row r="1126" spans="1:40" x14ac:dyDescent="0.35">
      <c r="A1126">
        <v>83915</v>
      </c>
      <c r="B1126" t="s">
        <v>274</v>
      </c>
      <c r="C1126" s="31">
        <v>45919</v>
      </c>
      <c r="D1126" t="s">
        <v>373</v>
      </c>
      <c r="E1126" t="s">
        <v>374</v>
      </c>
      <c r="F1126" t="s">
        <v>704</v>
      </c>
      <c r="G1126" t="s">
        <v>705</v>
      </c>
      <c r="H1126" t="s">
        <v>716</v>
      </c>
      <c r="I1126" t="s">
        <v>717</v>
      </c>
      <c r="J1126">
        <v>1100</v>
      </c>
      <c r="K1126">
        <v>21050.27</v>
      </c>
      <c r="L1126">
        <v>9357.4828099999995</v>
      </c>
      <c r="M1126">
        <v>4239.55</v>
      </c>
      <c r="N1126">
        <v>19.136609999999997</v>
      </c>
      <c r="O1126" s="32">
        <f t="shared" si="289"/>
        <v>16810.72</v>
      </c>
      <c r="P1126" s="32">
        <f t="shared" si="290"/>
        <v>7453.2371900000016</v>
      </c>
      <c r="Q1126">
        <v>761891</v>
      </c>
      <c r="R1126" t="s">
        <v>346</v>
      </c>
      <c r="S1126" t="s">
        <v>347</v>
      </c>
      <c r="T1126" t="str">
        <f t="shared" si="291"/>
        <v>VEN</v>
      </c>
      <c r="U1126" t="s">
        <v>348</v>
      </c>
      <c r="V1126" s="33">
        <f t="shared" si="292"/>
        <v>21050.27</v>
      </c>
      <c r="W1126">
        <f t="shared" si="293"/>
        <v>1100</v>
      </c>
      <c r="X1126" s="33">
        <f t="shared" si="294"/>
        <v>16810.72</v>
      </c>
      <c r="Y1126" s="33">
        <f t="shared" si="295"/>
        <v>4239.55</v>
      </c>
      <c r="Z1126" s="45">
        <f t="shared" si="296"/>
        <v>0.34361731179695088</v>
      </c>
      <c r="AA1126" s="33">
        <f t="shared" si="297"/>
        <v>7233.2371900000016</v>
      </c>
      <c r="AB1126" s="45">
        <f t="shared" si="298"/>
        <v>0.4302752761333245</v>
      </c>
      <c r="AC1126" s="33">
        <f>IFERROR($X1126/VLOOKUP(CONCATENATE("USD",C1126),[1]GEINDICE!AR$1:AS$65536,2,0),"")</f>
        <v>3155.4020572115023</v>
      </c>
      <c r="AD1126" s="33">
        <f>IFERROR($AA1126/VLOOKUP(CONCATENATE("USD",C1126),[1]GEINDICE!AR$1:AS$65536,2,0),"")</f>
        <v>1357.6914914783395</v>
      </c>
      <c r="AE1126" s="33">
        <f>IFERROR($X1126/VLOOKUP(CONCATENATE("EUR",C1126),[1]GEINDICE!AR$1:AS$65536,2,0),"")</f>
        <v>2684.5179732038773</v>
      </c>
      <c r="AF1126" s="33">
        <f>IFERROR($AA1126/VLOOKUP(CONCATENATE("EUR",C1126),[1]GEINDICE!AR$1:AS$65536,2,0),"")</f>
        <v>1155.081712205171</v>
      </c>
      <c r="AG1126" s="48" t="str">
        <f>VLOOKUP(E1126,[1]Apresentação!AW$1:AX$65536,2,0)</f>
        <v xml:space="preserve">                    2 - LEATHER AUXILIARIES</v>
      </c>
      <c r="AH1126" s="48" t="str">
        <f t="shared" si="299"/>
        <v xml:space="preserve">         5204000027 - NOVALTAN MAP</v>
      </c>
      <c r="AI1126" s="49" t="str">
        <f t="shared" si="300"/>
        <v xml:space="preserve">     L00242 - CBC COUROS E ACABAMENTOS LTDA</v>
      </c>
      <c r="AJ1126" t="str">
        <f t="shared" si="301"/>
        <v xml:space="preserve">     93 - RESALES</v>
      </c>
      <c r="AK1126" t="str">
        <f t="shared" si="302"/>
        <v/>
      </c>
      <c r="AL1126">
        <f t="shared" si="303"/>
        <v>9</v>
      </c>
      <c r="AM1126" t="str">
        <f t="shared" si="304"/>
        <v>2025 9</v>
      </c>
      <c r="AN1126" t="str">
        <f t="shared" si="305"/>
        <v xml:space="preserve">CBC </v>
      </c>
    </row>
    <row r="1127" spans="1:40" x14ac:dyDescent="0.35">
      <c r="A1127">
        <v>84287</v>
      </c>
      <c r="B1127" t="s">
        <v>274</v>
      </c>
      <c r="C1127" s="31">
        <v>45950</v>
      </c>
      <c r="D1127" t="s">
        <v>373</v>
      </c>
      <c r="E1127" t="s">
        <v>374</v>
      </c>
      <c r="F1127" t="s">
        <v>435</v>
      </c>
      <c r="G1127" t="s">
        <v>436</v>
      </c>
      <c r="H1127" t="s">
        <v>716</v>
      </c>
      <c r="I1127" t="s">
        <v>717</v>
      </c>
      <c r="J1127">
        <v>1100</v>
      </c>
      <c r="K1127">
        <v>22538.12</v>
      </c>
      <c r="L1127">
        <v>9358.6261500000001</v>
      </c>
      <c r="M1127">
        <v>4539.2</v>
      </c>
      <c r="N1127">
        <v>20.4892</v>
      </c>
      <c r="O1127" s="32">
        <f t="shared" si="289"/>
        <v>17998.919999999998</v>
      </c>
      <c r="P1127" s="32">
        <f t="shared" si="290"/>
        <v>8640.2938499999982</v>
      </c>
      <c r="Q1127">
        <v>764686</v>
      </c>
      <c r="R1127" t="s">
        <v>346</v>
      </c>
      <c r="S1127" t="s">
        <v>347</v>
      </c>
      <c r="T1127" t="str">
        <f t="shared" si="291"/>
        <v>VEN</v>
      </c>
      <c r="U1127" t="s">
        <v>313</v>
      </c>
      <c r="V1127" s="33">
        <f t="shared" si="292"/>
        <v>22538.12</v>
      </c>
      <c r="W1127">
        <f t="shared" si="293"/>
        <v>1100</v>
      </c>
      <c r="X1127" s="33">
        <f t="shared" si="294"/>
        <v>17998.919999999998</v>
      </c>
      <c r="Y1127" s="33">
        <f t="shared" si="295"/>
        <v>4539.2</v>
      </c>
      <c r="Z1127" s="45">
        <f t="shared" si="296"/>
        <v>0.37360231687469936</v>
      </c>
      <c r="AA1127" s="33">
        <f t="shared" si="297"/>
        <v>8420.2938499999982</v>
      </c>
      <c r="AB1127" s="45">
        <f t="shared" si="298"/>
        <v>0.46782217210810423</v>
      </c>
      <c r="AC1127" s="33">
        <f>IFERROR($X1127/VLOOKUP(CONCATENATE("USD",C1127),[1]GEINDICE!AR$1:AS$65536,2,0),"")</f>
        <v>3347.3284856149221</v>
      </c>
      <c r="AD1127" s="33">
        <f>IFERROR($AA1127/VLOOKUP(CONCATENATE("USD",C1127),[1]GEINDICE!AR$1:AS$65536,2,0),"")</f>
        <v>1565.9544828997039</v>
      </c>
      <c r="AE1127" s="33">
        <f>IFERROR($X1127/VLOOKUP(CONCATENATE("EUR",C1127),[1]GEINDICE!AR$1:AS$65536,2,0),"")</f>
        <v>2871.786198643797</v>
      </c>
      <c r="AF1127" s="33">
        <f>IFERROR($AA1127/VLOOKUP(CONCATENATE("EUR",C1127),[1]GEINDICE!AR$1:AS$65536,2,0),"")</f>
        <v>1343.4852572796167</v>
      </c>
      <c r="AG1127" s="48" t="str">
        <f>VLOOKUP(E1127,[1]Apresentação!AW$1:AX$65536,2,0)</f>
        <v xml:space="preserve">                    2 - LEATHER AUXILIARIES</v>
      </c>
      <c r="AH1127" s="48" t="str">
        <f t="shared" si="299"/>
        <v xml:space="preserve">         5204000027 - NOVALTAN MAP</v>
      </c>
      <c r="AI1127" s="49" t="str">
        <f t="shared" si="300"/>
        <v xml:space="preserve">     L00024 - FUGA S/A</v>
      </c>
      <c r="AJ1127" t="str">
        <f t="shared" si="301"/>
        <v xml:space="preserve">     93 - RESALES</v>
      </c>
      <c r="AK1127" t="str">
        <f t="shared" si="302"/>
        <v/>
      </c>
      <c r="AL1127">
        <f t="shared" si="303"/>
        <v>10</v>
      </c>
      <c r="AM1127" t="str">
        <f t="shared" si="304"/>
        <v>2025 10</v>
      </c>
      <c r="AN1127" t="str">
        <f t="shared" si="305"/>
        <v xml:space="preserve">FUGA </v>
      </c>
    </row>
    <row r="1128" spans="1:40" x14ac:dyDescent="0.35">
      <c r="A1128">
        <v>84165</v>
      </c>
      <c r="B1128" t="s">
        <v>274</v>
      </c>
      <c r="C1128" s="31">
        <v>45938</v>
      </c>
      <c r="D1128" t="s">
        <v>373</v>
      </c>
      <c r="E1128" t="s">
        <v>374</v>
      </c>
      <c r="F1128" t="s">
        <v>704</v>
      </c>
      <c r="G1128" t="s">
        <v>705</v>
      </c>
      <c r="H1128" t="s">
        <v>716</v>
      </c>
      <c r="I1128" t="s">
        <v>717</v>
      </c>
      <c r="J1128">
        <v>1100</v>
      </c>
      <c r="K1128">
        <v>21190.44</v>
      </c>
      <c r="L1128">
        <v>9357.8636700000006</v>
      </c>
      <c r="M1128">
        <v>4267.7700000000004</v>
      </c>
      <c r="N1128">
        <v>19.264039999999998</v>
      </c>
      <c r="O1128" s="32">
        <f t="shared" si="289"/>
        <v>16922.669999999998</v>
      </c>
      <c r="P1128" s="32">
        <f t="shared" si="290"/>
        <v>7564.8063299999976</v>
      </c>
      <c r="Q1128">
        <v>763680</v>
      </c>
      <c r="R1128" t="s">
        <v>346</v>
      </c>
      <c r="S1128" t="s">
        <v>347</v>
      </c>
      <c r="T1128" t="str">
        <f t="shared" si="291"/>
        <v>VEN</v>
      </c>
      <c r="U1128" t="s">
        <v>348</v>
      </c>
      <c r="V1128" s="33">
        <f t="shared" si="292"/>
        <v>21190.44</v>
      </c>
      <c r="W1128">
        <f t="shared" si="293"/>
        <v>1100</v>
      </c>
      <c r="X1128" s="33">
        <f t="shared" si="294"/>
        <v>16922.669999999998</v>
      </c>
      <c r="Y1128" s="33">
        <f t="shared" si="295"/>
        <v>4267.7700000000004</v>
      </c>
      <c r="Z1128" s="45">
        <f t="shared" si="296"/>
        <v>0.3466094300071163</v>
      </c>
      <c r="AA1128" s="33">
        <f t="shared" si="297"/>
        <v>7344.8063299999976</v>
      </c>
      <c r="AB1128" s="45">
        <f t="shared" si="298"/>
        <v>0.43402171938588879</v>
      </c>
      <c r="AC1128" s="33">
        <f>IFERROR($X1128/VLOOKUP(CONCATENATE("USD",C1128),[1]GEINDICE!AR$1:AS$65536,2,0),"")</f>
        <v>3167.4378123420734</v>
      </c>
      <c r="AD1128" s="33">
        <f>IFERROR($AA1128/VLOOKUP(CONCATENATE("USD",C1128),[1]GEINDICE!AR$1:AS$65536,2,0),"")</f>
        <v>1374.7368053605849</v>
      </c>
      <c r="AE1128" s="33">
        <f>IFERROR($X1128/VLOOKUP(CONCATENATE("EUR",C1128),[1]GEINDICE!AR$1:AS$65536,2,0),"")</f>
        <v>2728.8907164626767</v>
      </c>
      <c r="AF1128" s="33">
        <f>IFERROR($AA1128/VLOOKUP(CONCATENATE("EUR",C1128),[1]GEINDICE!AR$1:AS$65536,2,0),"")</f>
        <v>1184.3978407753207</v>
      </c>
      <c r="AG1128" s="48" t="str">
        <f>VLOOKUP(E1128,[1]Apresentação!AW$1:AX$65536,2,0)</f>
        <v xml:space="preserve">                    2 - LEATHER AUXILIARIES</v>
      </c>
      <c r="AH1128" s="48" t="str">
        <f t="shared" si="299"/>
        <v xml:space="preserve">         5204000027 - NOVALTAN MAP</v>
      </c>
      <c r="AI1128" s="49" t="str">
        <f t="shared" si="300"/>
        <v xml:space="preserve">     L00242 - CBC COUROS E ACABAMENTOS LTDA</v>
      </c>
      <c r="AJ1128" t="str">
        <f t="shared" si="301"/>
        <v xml:space="preserve">     93 - RESALES</v>
      </c>
      <c r="AK1128" t="str">
        <f t="shared" si="302"/>
        <v/>
      </c>
      <c r="AL1128">
        <f t="shared" si="303"/>
        <v>10</v>
      </c>
      <c r="AM1128" t="str">
        <f t="shared" si="304"/>
        <v>2025 10</v>
      </c>
      <c r="AN1128" t="str">
        <f t="shared" si="305"/>
        <v xml:space="preserve">CBC </v>
      </c>
    </row>
    <row r="1129" spans="1:40" x14ac:dyDescent="0.35">
      <c r="A1129">
        <v>84495</v>
      </c>
      <c r="B1129" t="s">
        <v>274</v>
      </c>
      <c r="C1129" s="31">
        <v>45965</v>
      </c>
      <c r="D1129" t="s">
        <v>373</v>
      </c>
      <c r="E1129" t="s">
        <v>374</v>
      </c>
      <c r="F1129" t="s">
        <v>693</v>
      </c>
      <c r="G1129" t="s">
        <v>391</v>
      </c>
      <c r="H1129" t="s">
        <v>716</v>
      </c>
      <c r="I1129" t="s">
        <v>717</v>
      </c>
      <c r="J1129">
        <v>120</v>
      </c>
      <c r="K1129">
        <v>2170.16</v>
      </c>
      <c r="L1129">
        <v>1030.3416999999999</v>
      </c>
      <c r="M1129">
        <v>437.07</v>
      </c>
      <c r="N1129">
        <v>18.084689999999998</v>
      </c>
      <c r="O1129" s="32">
        <f t="shared" si="289"/>
        <v>1733.09</v>
      </c>
      <c r="P1129" s="32">
        <f t="shared" si="290"/>
        <v>702.74829999999997</v>
      </c>
      <c r="Q1129">
        <v>766048</v>
      </c>
      <c r="R1129" t="s">
        <v>346</v>
      </c>
      <c r="S1129" t="s">
        <v>347</v>
      </c>
      <c r="T1129" t="str">
        <f t="shared" si="291"/>
        <v>VEN</v>
      </c>
      <c r="U1129" t="s">
        <v>348</v>
      </c>
      <c r="V1129" s="33">
        <f t="shared" si="292"/>
        <v>2170.16</v>
      </c>
      <c r="W1129">
        <f t="shared" si="293"/>
        <v>120</v>
      </c>
      <c r="X1129" s="33">
        <f t="shared" si="294"/>
        <v>1733.09</v>
      </c>
      <c r="Y1129" s="33">
        <f t="shared" si="295"/>
        <v>437.07</v>
      </c>
      <c r="Z1129" s="45">
        <f t="shared" si="296"/>
        <v>0.31276417407011464</v>
      </c>
      <c r="AA1129" s="33">
        <f t="shared" si="297"/>
        <v>678.74829999999997</v>
      </c>
      <c r="AB1129" s="45">
        <f t="shared" si="298"/>
        <v>0.39164053799860366</v>
      </c>
      <c r="AC1129" s="33" t="str">
        <f>IFERROR($X1129/VLOOKUP(CONCATENATE("USD",C1129),[1]GEINDICE!AR$1:AS$65536,2,0),"")</f>
        <v/>
      </c>
      <c r="AD1129" s="33" t="str">
        <f>IFERROR($AA1129/VLOOKUP(CONCATENATE("USD",C1129),[1]GEINDICE!AR$1:AS$65536,2,0),"")</f>
        <v/>
      </c>
      <c r="AE1129" s="33" t="str">
        <f>IFERROR($X1129/VLOOKUP(CONCATENATE("EUR",C1129),[1]GEINDICE!AR$1:AS$65536,2,0),"")</f>
        <v/>
      </c>
      <c r="AF1129" s="33" t="str">
        <f>IFERROR($AA1129/VLOOKUP(CONCATENATE("EUR",C1129),[1]GEINDICE!AR$1:AS$65536,2,0),"")</f>
        <v/>
      </c>
      <c r="AG1129" s="48" t="str">
        <f>VLOOKUP(E1129,[1]Apresentação!AW$1:AX$65536,2,0)</f>
        <v xml:space="preserve">                    2 - LEATHER AUXILIARIES</v>
      </c>
      <c r="AH1129" s="48" t="str">
        <f t="shared" si="299"/>
        <v xml:space="preserve">         5204000027 - NOVALTAN MAP</v>
      </c>
      <c r="AI1129" s="49" t="str">
        <f t="shared" si="300"/>
        <v xml:space="preserve">     L00414 - JBS S.A</v>
      </c>
      <c r="AJ1129" t="str">
        <f t="shared" si="301"/>
        <v xml:space="preserve">     93 - RESALES</v>
      </c>
      <c r="AK1129" t="str">
        <f t="shared" si="302"/>
        <v/>
      </c>
      <c r="AL1129">
        <f t="shared" si="303"/>
        <v>11</v>
      </c>
      <c r="AM1129" t="str">
        <f t="shared" si="304"/>
        <v>2025 11</v>
      </c>
      <c r="AN1129" t="str">
        <f t="shared" si="305"/>
        <v xml:space="preserve">JBS </v>
      </c>
    </row>
    <row r="1130" spans="1:40" x14ac:dyDescent="0.35">
      <c r="A1130">
        <v>83434</v>
      </c>
      <c r="B1130" t="s">
        <v>274</v>
      </c>
      <c r="C1130" s="31">
        <v>45877</v>
      </c>
      <c r="D1130" t="s">
        <v>373</v>
      </c>
      <c r="E1130" t="s">
        <v>374</v>
      </c>
      <c r="F1130" t="s">
        <v>462</v>
      </c>
      <c r="G1130" t="s">
        <v>463</v>
      </c>
      <c r="H1130" t="s">
        <v>716</v>
      </c>
      <c r="I1130" t="s">
        <v>717</v>
      </c>
      <c r="J1130">
        <v>120</v>
      </c>
      <c r="K1130">
        <v>2223.9900000000002</v>
      </c>
      <c r="L1130">
        <v>1020.81631</v>
      </c>
      <c r="M1130">
        <v>447.91</v>
      </c>
      <c r="N1130">
        <v>18.53321</v>
      </c>
      <c r="O1130" s="32">
        <f t="shared" si="289"/>
        <v>1776.0800000000002</v>
      </c>
      <c r="P1130" s="32">
        <f t="shared" si="290"/>
        <v>755.26369000000011</v>
      </c>
      <c r="Q1130">
        <v>750558</v>
      </c>
      <c r="R1130" t="s">
        <v>346</v>
      </c>
      <c r="S1130" t="s">
        <v>347</v>
      </c>
      <c r="T1130" t="str">
        <f t="shared" si="291"/>
        <v>VEN</v>
      </c>
      <c r="U1130" t="s">
        <v>348</v>
      </c>
      <c r="V1130" s="33">
        <f t="shared" si="292"/>
        <v>2223.9900000000002</v>
      </c>
      <c r="W1130">
        <f t="shared" si="293"/>
        <v>120</v>
      </c>
      <c r="X1130" s="33">
        <f t="shared" si="294"/>
        <v>1776.0800000000002</v>
      </c>
      <c r="Y1130" s="33">
        <f t="shared" si="295"/>
        <v>447.91</v>
      </c>
      <c r="Z1130" s="45">
        <f t="shared" si="296"/>
        <v>0.32880709445635997</v>
      </c>
      <c r="AA1130" s="33">
        <f t="shared" si="297"/>
        <v>731.26369000000011</v>
      </c>
      <c r="AB1130" s="45">
        <f t="shared" si="298"/>
        <v>0.41172902684563761</v>
      </c>
      <c r="AC1130" s="33">
        <f>IFERROR($X1130/VLOOKUP(CONCATENATE("USD",C1130),[1]GEINDICE!AR$1:AS$65536,2,0),"")</f>
        <v>327.36388100416559</v>
      </c>
      <c r="AD1130" s="33">
        <f>IFERROR($AA1130/VLOOKUP(CONCATENATE("USD",C1130),[1]GEINDICE!AR$1:AS$65536,2,0),"")</f>
        <v>134.7852121502562</v>
      </c>
      <c r="AE1130" s="33">
        <f>IFERROR($X1130/VLOOKUP(CONCATENATE("EUR",C1130),[1]GEINDICE!AR$1:AS$65536,2,0),"")</f>
        <v>280.75877331647172</v>
      </c>
      <c r="AF1130" s="33">
        <f>IFERROR($AA1130/VLOOKUP(CONCATENATE("EUR",C1130),[1]GEINDICE!AR$1:AS$65536,2,0),"")</f>
        <v>115.59653651596587</v>
      </c>
      <c r="AG1130" s="48" t="str">
        <f>VLOOKUP(E1130,[1]Apresentação!AW$1:AX$65536,2,0)</f>
        <v xml:space="preserve">                    2 - LEATHER AUXILIARIES</v>
      </c>
      <c r="AH1130" s="48" t="str">
        <f t="shared" si="299"/>
        <v xml:space="preserve">         5204000027 - NOVALTAN MAP</v>
      </c>
      <c r="AI1130" s="49" t="str">
        <f t="shared" si="300"/>
        <v xml:space="preserve">     L00337 - AMCM IND COM IMP EXP E SERVS TECNICOS LTDA</v>
      </c>
      <c r="AJ1130" t="str">
        <f t="shared" si="301"/>
        <v xml:space="preserve">     93 - RESALES</v>
      </c>
      <c r="AK1130" t="str">
        <f t="shared" si="302"/>
        <v/>
      </c>
      <c r="AL1130">
        <f t="shared" si="303"/>
        <v>8</v>
      </c>
      <c r="AM1130" t="str">
        <f t="shared" si="304"/>
        <v>2025 8</v>
      </c>
      <c r="AN1130" t="str">
        <f t="shared" si="305"/>
        <v xml:space="preserve">AMCM </v>
      </c>
    </row>
    <row r="1131" spans="1:40" x14ac:dyDescent="0.35">
      <c r="A1131">
        <v>84721</v>
      </c>
      <c r="B1131" t="s">
        <v>274</v>
      </c>
      <c r="C1131" s="31">
        <v>45980</v>
      </c>
      <c r="D1131" t="s">
        <v>373</v>
      </c>
      <c r="E1131" t="s">
        <v>374</v>
      </c>
      <c r="F1131" t="s">
        <v>704</v>
      </c>
      <c r="G1131" t="s">
        <v>705</v>
      </c>
      <c r="H1131" t="s">
        <v>716</v>
      </c>
      <c r="I1131" t="s">
        <v>717</v>
      </c>
      <c r="J1131">
        <v>360</v>
      </c>
      <c r="K1131">
        <v>6934.8</v>
      </c>
      <c r="L1131">
        <v>3258.1194700000001</v>
      </c>
      <c r="M1131">
        <v>1396.68</v>
      </c>
      <c r="N1131">
        <v>19.26332</v>
      </c>
      <c r="O1131" s="32">
        <f t="shared" si="289"/>
        <v>5538.12</v>
      </c>
      <c r="P1131" s="32">
        <f t="shared" si="290"/>
        <v>2280.0005299999998</v>
      </c>
      <c r="Q1131">
        <v>767758</v>
      </c>
      <c r="R1131" t="s">
        <v>346</v>
      </c>
      <c r="S1131" t="s">
        <v>347</v>
      </c>
      <c r="T1131" t="str">
        <f t="shared" si="291"/>
        <v>VEN</v>
      </c>
      <c r="U1131" t="s">
        <v>348</v>
      </c>
      <c r="V1131" s="33">
        <f t="shared" si="292"/>
        <v>6934.8</v>
      </c>
      <c r="W1131">
        <f t="shared" si="293"/>
        <v>360</v>
      </c>
      <c r="X1131" s="33">
        <f t="shared" si="294"/>
        <v>5538.12</v>
      </c>
      <c r="Y1131" s="33">
        <f t="shared" si="295"/>
        <v>1396.68</v>
      </c>
      <c r="Z1131" s="45">
        <f t="shared" si="296"/>
        <v>0.31839426227144252</v>
      </c>
      <c r="AA1131" s="33">
        <f t="shared" si="297"/>
        <v>2208.0005299999998</v>
      </c>
      <c r="AB1131" s="45">
        <f t="shared" si="298"/>
        <v>0.39869134832759129</v>
      </c>
      <c r="AC1131" s="33" t="str">
        <f>IFERROR($X1131/VLOOKUP(CONCATENATE("USD",C1131),[1]GEINDICE!AR$1:AS$65536,2,0),"")</f>
        <v/>
      </c>
      <c r="AD1131" s="33" t="str">
        <f>IFERROR($AA1131/VLOOKUP(CONCATENATE("USD",C1131),[1]GEINDICE!AR$1:AS$65536,2,0),"")</f>
        <v/>
      </c>
      <c r="AE1131" s="33" t="str">
        <f>IFERROR($X1131/VLOOKUP(CONCATENATE("EUR",C1131),[1]GEINDICE!AR$1:AS$65536,2,0),"")</f>
        <v/>
      </c>
      <c r="AF1131" s="33" t="str">
        <f>IFERROR($AA1131/VLOOKUP(CONCATENATE("EUR",C1131),[1]GEINDICE!AR$1:AS$65536,2,0),"")</f>
        <v/>
      </c>
      <c r="AG1131" s="48" t="str">
        <f>VLOOKUP(E1131,[1]Apresentação!AW$1:AX$65536,2,0)</f>
        <v xml:space="preserve">                    2 - LEATHER AUXILIARIES</v>
      </c>
      <c r="AH1131" s="48" t="str">
        <f t="shared" si="299"/>
        <v xml:space="preserve">         5204000027 - NOVALTAN MAP</v>
      </c>
      <c r="AI1131" s="49" t="str">
        <f t="shared" si="300"/>
        <v xml:space="preserve">     L00242 - CBC COUROS E ACABAMENTOS LTDA</v>
      </c>
      <c r="AJ1131" t="str">
        <f t="shared" si="301"/>
        <v xml:space="preserve">     93 - RESALES</v>
      </c>
      <c r="AK1131" t="str">
        <f t="shared" si="302"/>
        <v/>
      </c>
      <c r="AL1131">
        <f t="shared" si="303"/>
        <v>11</v>
      </c>
      <c r="AM1131" t="str">
        <f t="shared" si="304"/>
        <v>2025 11</v>
      </c>
      <c r="AN1131" t="str">
        <f t="shared" si="305"/>
        <v xml:space="preserve">CBC </v>
      </c>
    </row>
    <row r="1132" spans="1:40" x14ac:dyDescent="0.35">
      <c r="A1132">
        <v>84694</v>
      </c>
      <c r="B1132" t="s">
        <v>274</v>
      </c>
      <c r="C1132" s="31">
        <v>45979</v>
      </c>
      <c r="D1132" t="s">
        <v>373</v>
      </c>
      <c r="E1132" t="s">
        <v>374</v>
      </c>
      <c r="F1132" t="s">
        <v>435</v>
      </c>
      <c r="G1132" t="s">
        <v>436</v>
      </c>
      <c r="H1132" t="s">
        <v>716</v>
      </c>
      <c r="I1132" t="s">
        <v>717</v>
      </c>
      <c r="J1132">
        <v>360</v>
      </c>
      <c r="K1132">
        <v>6634.25</v>
      </c>
      <c r="L1132">
        <v>3258.1194700000001</v>
      </c>
      <c r="M1132">
        <v>1336.15</v>
      </c>
      <c r="N1132">
        <v>18.42848</v>
      </c>
      <c r="O1132" s="32">
        <f t="shared" si="289"/>
        <v>5298.1</v>
      </c>
      <c r="P1132" s="32">
        <f t="shared" si="290"/>
        <v>2039.9805300000003</v>
      </c>
      <c r="Q1132">
        <v>767578</v>
      </c>
      <c r="R1132" t="s">
        <v>346</v>
      </c>
      <c r="S1132" t="s">
        <v>347</v>
      </c>
      <c r="T1132" t="str">
        <f t="shared" si="291"/>
        <v>VEN</v>
      </c>
      <c r="U1132" t="s">
        <v>348</v>
      </c>
      <c r="V1132" s="33">
        <f t="shared" si="292"/>
        <v>6634.25</v>
      </c>
      <c r="W1132">
        <f t="shared" si="293"/>
        <v>360</v>
      </c>
      <c r="X1132" s="33">
        <f t="shared" si="294"/>
        <v>5298.1</v>
      </c>
      <c r="Y1132" s="33">
        <f t="shared" si="295"/>
        <v>1336.15</v>
      </c>
      <c r="Z1132" s="45">
        <f t="shared" si="296"/>
        <v>0.2966394890153371</v>
      </c>
      <c r="AA1132" s="33">
        <f t="shared" si="297"/>
        <v>1967.9805300000003</v>
      </c>
      <c r="AB1132" s="45">
        <f t="shared" si="298"/>
        <v>0.37145024253977843</v>
      </c>
      <c r="AC1132" s="33" t="str">
        <f>IFERROR($X1132/VLOOKUP(CONCATENATE("USD",C1132),[1]GEINDICE!AR$1:AS$65536,2,0),"")</f>
        <v/>
      </c>
      <c r="AD1132" s="33" t="str">
        <f>IFERROR($AA1132/VLOOKUP(CONCATENATE("USD",C1132),[1]GEINDICE!AR$1:AS$65536,2,0),"")</f>
        <v/>
      </c>
      <c r="AE1132" s="33" t="str">
        <f>IFERROR($X1132/VLOOKUP(CONCATENATE("EUR",C1132),[1]GEINDICE!AR$1:AS$65536,2,0),"")</f>
        <v/>
      </c>
      <c r="AF1132" s="33" t="str">
        <f>IFERROR($AA1132/VLOOKUP(CONCATENATE("EUR",C1132),[1]GEINDICE!AR$1:AS$65536,2,0),"")</f>
        <v/>
      </c>
      <c r="AG1132" s="48" t="str">
        <f>VLOOKUP(E1132,[1]Apresentação!AW$1:AX$65536,2,0)</f>
        <v xml:space="preserve">                    2 - LEATHER AUXILIARIES</v>
      </c>
      <c r="AH1132" s="48" t="str">
        <f t="shared" si="299"/>
        <v xml:space="preserve">         5204000027 - NOVALTAN MAP</v>
      </c>
      <c r="AI1132" s="49" t="str">
        <f t="shared" si="300"/>
        <v xml:space="preserve">     L00024 - FUGA S/A</v>
      </c>
      <c r="AJ1132" t="str">
        <f t="shared" si="301"/>
        <v xml:space="preserve">     93 - RESALES</v>
      </c>
      <c r="AK1132" t="str">
        <f t="shared" si="302"/>
        <v/>
      </c>
      <c r="AL1132">
        <f t="shared" si="303"/>
        <v>11</v>
      </c>
      <c r="AM1132" t="str">
        <f t="shared" si="304"/>
        <v>2025 11</v>
      </c>
      <c r="AN1132" t="str">
        <f t="shared" si="305"/>
        <v xml:space="preserve">FUGA </v>
      </c>
    </row>
    <row r="1133" spans="1:40" x14ac:dyDescent="0.35">
      <c r="A1133">
        <v>84164</v>
      </c>
      <c r="B1133" t="s">
        <v>274</v>
      </c>
      <c r="C1133" s="31">
        <v>45938</v>
      </c>
      <c r="D1133" t="s">
        <v>373</v>
      </c>
      <c r="E1133" t="s">
        <v>374</v>
      </c>
      <c r="F1133" t="s">
        <v>718</v>
      </c>
      <c r="G1133" t="s">
        <v>391</v>
      </c>
      <c r="H1133" t="s">
        <v>716</v>
      </c>
      <c r="I1133" t="s">
        <v>717</v>
      </c>
      <c r="J1133">
        <v>600</v>
      </c>
      <c r="K1133">
        <v>9925.52</v>
      </c>
      <c r="L1133">
        <v>5104.2892700000002</v>
      </c>
      <c r="M1133">
        <v>1278.4100000000001</v>
      </c>
      <c r="N1133">
        <v>16.542529999999999</v>
      </c>
      <c r="O1133" s="32">
        <f t="shared" si="289"/>
        <v>8647.11</v>
      </c>
      <c r="P1133" s="32">
        <f t="shared" si="290"/>
        <v>3542.8207300000004</v>
      </c>
      <c r="Q1133">
        <v>763656</v>
      </c>
      <c r="R1133" t="s">
        <v>281</v>
      </c>
      <c r="S1133" t="s">
        <v>292</v>
      </c>
      <c r="T1133" t="str">
        <f t="shared" si="291"/>
        <v>VEN</v>
      </c>
      <c r="U1133" t="s">
        <v>293</v>
      </c>
      <c r="V1133" s="33">
        <f t="shared" si="292"/>
        <v>9925.52</v>
      </c>
      <c r="W1133">
        <f t="shared" si="293"/>
        <v>600</v>
      </c>
      <c r="X1133" s="33">
        <f t="shared" si="294"/>
        <v>8647.11</v>
      </c>
      <c r="Y1133" s="33">
        <f t="shared" si="295"/>
        <v>1278.4100000000001</v>
      </c>
      <c r="Z1133" s="45">
        <f t="shared" si="296"/>
        <v>0.34485051967050595</v>
      </c>
      <c r="AA1133" s="33">
        <f t="shared" si="297"/>
        <v>3422.8207300000004</v>
      </c>
      <c r="AB1133" s="45">
        <f t="shared" si="298"/>
        <v>0.39583406826095657</v>
      </c>
      <c r="AC1133" s="33">
        <f>IFERROR($X1133/VLOOKUP(CONCATENATE("USD",C1133),[1]GEINDICE!AR$1:AS$65536,2,0),"")</f>
        <v>1618.490650794542</v>
      </c>
      <c r="AD1133" s="33">
        <f>IFERROR($AA1133/VLOOKUP(CONCATENATE("USD",C1133),[1]GEINDICE!AR$1:AS$65536,2,0),"")</f>
        <v>640.65373874632678</v>
      </c>
      <c r="AE1133" s="33">
        <f>IFERROR($X1133/VLOOKUP(CONCATENATE("EUR",C1133),[1]GEINDICE!AR$1:AS$65536,2,0),"")</f>
        <v>1394.4027865125054</v>
      </c>
      <c r="AF1133" s="33">
        <f>IFERROR($AA1133/VLOOKUP(CONCATENATE("EUR",C1133),[1]GEINDICE!AR$1:AS$65536,2,0),"")</f>
        <v>551.95212777965912</v>
      </c>
      <c r="AG1133" s="48" t="str">
        <f>VLOOKUP(E1133,[1]Apresentação!AW$1:AX$65536,2,0)</f>
        <v xml:space="preserve">                    2 - LEATHER AUXILIARIES</v>
      </c>
      <c r="AH1133" s="48" t="str">
        <f t="shared" si="299"/>
        <v xml:space="preserve">         5204000027 - NOVALTAN MAP</v>
      </c>
      <c r="AI1133" s="49" t="str">
        <f t="shared" si="300"/>
        <v xml:space="preserve">     L00406 - JBS S.A</v>
      </c>
      <c r="AJ1133" t="str">
        <f t="shared" si="301"/>
        <v xml:space="preserve">     93 - RESALES</v>
      </c>
      <c r="AK1133" t="str">
        <f t="shared" si="302"/>
        <v/>
      </c>
      <c r="AL1133">
        <f t="shared" si="303"/>
        <v>10</v>
      </c>
      <c r="AM1133" t="str">
        <f t="shared" si="304"/>
        <v>2025 10</v>
      </c>
      <c r="AN1133" t="str">
        <f t="shared" si="305"/>
        <v xml:space="preserve">JBS </v>
      </c>
    </row>
    <row r="1134" spans="1:40" x14ac:dyDescent="0.35">
      <c r="A1134">
        <v>84613</v>
      </c>
      <c r="B1134" t="s">
        <v>274</v>
      </c>
      <c r="C1134" s="31">
        <v>45973</v>
      </c>
      <c r="D1134" t="s">
        <v>373</v>
      </c>
      <c r="E1134" t="s">
        <v>374</v>
      </c>
      <c r="F1134" t="s">
        <v>390</v>
      </c>
      <c r="G1134" t="s">
        <v>391</v>
      </c>
      <c r="H1134" t="s">
        <v>716</v>
      </c>
      <c r="I1134" t="s">
        <v>717</v>
      </c>
      <c r="J1134">
        <v>600</v>
      </c>
      <c r="K1134">
        <v>9807.59</v>
      </c>
      <c r="L1134">
        <v>5225.3914400000003</v>
      </c>
      <c r="M1134">
        <v>1263.21</v>
      </c>
      <c r="N1134">
        <v>16.34599</v>
      </c>
      <c r="O1134" s="32">
        <f t="shared" si="289"/>
        <v>8544.380000000001</v>
      </c>
      <c r="P1134" s="32">
        <f t="shared" si="290"/>
        <v>3318.9885600000007</v>
      </c>
      <c r="Q1134">
        <v>766948</v>
      </c>
      <c r="R1134" t="s">
        <v>281</v>
      </c>
      <c r="S1134" t="s">
        <v>292</v>
      </c>
      <c r="T1134" t="str">
        <f t="shared" si="291"/>
        <v>VEN</v>
      </c>
      <c r="U1134" t="s">
        <v>293</v>
      </c>
      <c r="V1134" s="33">
        <f t="shared" si="292"/>
        <v>9807.59</v>
      </c>
      <c r="W1134">
        <f t="shared" si="293"/>
        <v>600</v>
      </c>
      <c r="X1134" s="33">
        <f t="shared" si="294"/>
        <v>8544.380000000001</v>
      </c>
      <c r="Y1134" s="33">
        <f t="shared" si="295"/>
        <v>1263.21</v>
      </c>
      <c r="Z1134" s="45">
        <f t="shared" si="296"/>
        <v>0.32617478503893421</v>
      </c>
      <c r="AA1134" s="33">
        <f t="shared" si="297"/>
        <v>3198.9885600000007</v>
      </c>
      <c r="AB1134" s="45">
        <f t="shared" si="298"/>
        <v>0.3743968035129524</v>
      </c>
      <c r="AC1134" s="33" t="str">
        <f>IFERROR($X1134/VLOOKUP(CONCATENATE("USD",C1134),[1]GEINDICE!AR$1:AS$65536,2,0),"")</f>
        <v/>
      </c>
      <c r="AD1134" s="33" t="str">
        <f>IFERROR($AA1134/VLOOKUP(CONCATENATE("USD",C1134),[1]GEINDICE!AR$1:AS$65536,2,0),"")</f>
        <v/>
      </c>
      <c r="AE1134" s="33" t="str">
        <f>IFERROR($X1134/VLOOKUP(CONCATENATE("EUR",C1134),[1]GEINDICE!AR$1:AS$65536,2,0),"")</f>
        <v/>
      </c>
      <c r="AF1134" s="33" t="str">
        <f>IFERROR($AA1134/VLOOKUP(CONCATENATE("EUR",C1134),[1]GEINDICE!AR$1:AS$65536,2,0),"")</f>
        <v/>
      </c>
      <c r="AG1134" s="48" t="str">
        <f>VLOOKUP(E1134,[1]Apresentação!AW$1:AX$65536,2,0)</f>
        <v xml:space="preserve">                    2 - LEATHER AUXILIARIES</v>
      </c>
      <c r="AH1134" s="48" t="str">
        <f t="shared" si="299"/>
        <v xml:space="preserve">         5204000027 - NOVALTAN MAP</v>
      </c>
      <c r="AI1134" s="49" t="str">
        <f t="shared" si="300"/>
        <v xml:space="preserve">     L00408 - JBS S.A</v>
      </c>
      <c r="AJ1134" t="str">
        <f t="shared" si="301"/>
        <v xml:space="preserve">     93 - RESALES</v>
      </c>
      <c r="AK1134" t="str">
        <f t="shared" si="302"/>
        <v/>
      </c>
      <c r="AL1134">
        <f t="shared" si="303"/>
        <v>11</v>
      </c>
      <c r="AM1134" t="str">
        <f t="shared" si="304"/>
        <v>2025 11</v>
      </c>
      <c r="AN1134" t="str">
        <f t="shared" si="305"/>
        <v xml:space="preserve">JBS </v>
      </c>
    </row>
    <row r="1135" spans="1:40" x14ac:dyDescent="0.35">
      <c r="A1135">
        <v>83219</v>
      </c>
      <c r="B1135" t="s">
        <v>274</v>
      </c>
      <c r="C1135" s="31">
        <v>45860</v>
      </c>
      <c r="D1135" t="s">
        <v>373</v>
      </c>
      <c r="E1135" t="s">
        <v>374</v>
      </c>
      <c r="F1135" t="s">
        <v>443</v>
      </c>
      <c r="G1135" t="s">
        <v>444</v>
      </c>
      <c r="H1135" t="s">
        <v>716</v>
      </c>
      <c r="I1135" t="s">
        <v>717</v>
      </c>
      <c r="J1135">
        <v>5500</v>
      </c>
      <c r="K1135">
        <v>138627.94</v>
      </c>
      <c r="L1135">
        <v>46787.414069999999</v>
      </c>
      <c r="M1135">
        <v>5545.12</v>
      </c>
      <c r="N1135">
        <v>25.205079999999999</v>
      </c>
      <c r="O1135" s="32">
        <f t="shared" si="289"/>
        <v>133082.82</v>
      </c>
      <c r="P1135" s="32">
        <f t="shared" si="290"/>
        <v>86295.405930000008</v>
      </c>
      <c r="Q1135">
        <v>744558</v>
      </c>
      <c r="R1135" t="s">
        <v>281</v>
      </c>
      <c r="S1135" t="s">
        <v>445</v>
      </c>
      <c r="T1135" t="str">
        <f t="shared" si="291"/>
        <v>VEN</v>
      </c>
      <c r="U1135" t="s">
        <v>446</v>
      </c>
      <c r="V1135" s="33">
        <f t="shared" si="292"/>
        <v>138627.94</v>
      </c>
      <c r="W1135">
        <f t="shared" si="293"/>
        <v>5500</v>
      </c>
      <c r="X1135" s="33">
        <f t="shared" si="294"/>
        <v>133082.82</v>
      </c>
      <c r="Y1135" s="33">
        <f t="shared" si="295"/>
        <v>5545.12</v>
      </c>
      <c r="Z1135" s="45">
        <f t="shared" si="296"/>
        <v>0.61456158065971411</v>
      </c>
      <c r="AA1135" s="33">
        <f t="shared" si="297"/>
        <v>85195.405930000008</v>
      </c>
      <c r="AB1135" s="45">
        <f t="shared" si="298"/>
        <v>0.64016832473192264</v>
      </c>
      <c r="AC1135" s="33">
        <f>IFERROR($X1135/VLOOKUP(CONCATENATE("USD",C1135),[1]GEINDICE!AR$1:AS$65536,2,0),"")</f>
        <v>23888.926385323739</v>
      </c>
      <c r="AD1135" s="33">
        <f>IFERROR($AA1135/VLOOKUP(CONCATENATE("USD",C1135),[1]GEINDICE!AR$1:AS$65536,2,0),"")</f>
        <v>15292.933983736921</v>
      </c>
      <c r="AE1135" s="33">
        <f>IFERROR($X1135/VLOOKUP(CONCATENATE("EUR",C1135),[1]GEINDICE!AR$1:AS$65536,2,0),"")</f>
        <v>20332.577574748295</v>
      </c>
      <c r="AF1135" s="33">
        <f>IFERROR($AA1135/VLOOKUP(CONCATENATE("EUR",C1135),[1]GEINDICE!AR$1:AS$65536,2,0),"")</f>
        <v>13016.272123508472</v>
      </c>
      <c r="AG1135" s="48" t="str">
        <f>VLOOKUP(E1135,[1]Apresentação!AW$1:AX$65536,2,0)</f>
        <v xml:space="preserve">                    2 - LEATHER AUXILIARIES</v>
      </c>
      <c r="AH1135" s="48" t="str">
        <f t="shared" si="299"/>
        <v xml:space="preserve">         5204000027 - NOVALTAN MAP</v>
      </c>
      <c r="AI1135" s="49" t="str">
        <f t="shared" si="300"/>
        <v xml:space="preserve">     L00021 - VIPOSA S.A</v>
      </c>
      <c r="AJ1135" t="str">
        <f t="shared" si="301"/>
        <v xml:space="preserve">     93 - RESALES</v>
      </c>
      <c r="AK1135" t="str">
        <f t="shared" si="302"/>
        <v/>
      </c>
      <c r="AL1135">
        <f t="shared" si="303"/>
        <v>7</v>
      </c>
      <c r="AM1135" t="str">
        <f t="shared" si="304"/>
        <v>2025 7</v>
      </c>
      <c r="AN1135" t="str">
        <f t="shared" si="305"/>
        <v xml:space="preserve">VIPOSA </v>
      </c>
    </row>
    <row r="1136" spans="1:40" x14ac:dyDescent="0.35">
      <c r="A1136">
        <v>84133</v>
      </c>
      <c r="B1136" t="s">
        <v>274</v>
      </c>
      <c r="C1136" s="31">
        <v>45936</v>
      </c>
      <c r="D1136" t="s">
        <v>373</v>
      </c>
      <c r="E1136" t="s">
        <v>374</v>
      </c>
      <c r="F1136" t="s">
        <v>392</v>
      </c>
      <c r="G1136" t="s">
        <v>393</v>
      </c>
      <c r="H1136" t="s">
        <v>716</v>
      </c>
      <c r="I1136" t="s">
        <v>717</v>
      </c>
      <c r="J1136">
        <v>1100</v>
      </c>
      <c r="K1136">
        <v>18890.150000000001</v>
      </c>
      <c r="L1136">
        <v>9357.4828199999993</v>
      </c>
      <c r="M1136">
        <v>755.61</v>
      </c>
      <c r="N1136">
        <v>17.17286</v>
      </c>
      <c r="O1136" s="32">
        <f t="shared" si="289"/>
        <v>18134.54</v>
      </c>
      <c r="P1136" s="32">
        <f t="shared" si="290"/>
        <v>8777.0571800000016</v>
      </c>
      <c r="Q1136">
        <v>763412</v>
      </c>
      <c r="R1136" t="s">
        <v>281</v>
      </c>
      <c r="S1136" t="s">
        <v>631</v>
      </c>
      <c r="T1136" t="str">
        <f t="shared" si="291"/>
        <v>VEN</v>
      </c>
      <c r="U1136" t="s">
        <v>630</v>
      </c>
      <c r="V1136" s="33">
        <f t="shared" si="292"/>
        <v>18890.150000000001</v>
      </c>
      <c r="W1136">
        <f t="shared" si="293"/>
        <v>1100</v>
      </c>
      <c r="X1136" s="33">
        <f t="shared" si="294"/>
        <v>18134.54</v>
      </c>
      <c r="Y1136" s="33">
        <f t="shared" si="295"/>
        <v>755.61</v>
      </c>
      <c r="Z1136" s="45">
        <f t="shared" si="296"/>
        <v>0.45299043046243681</v>
      </c>
      <c r="AA1136" s="33">
        <f t="shared" si="297"/>
        <v>8557.0571800000016</v>
      </c>
      <c r="AB1136" s="45">
        <f t="shared" si="298"/>
        <v>0.47186513581265371</v>
      </c>
      <c r="AC1136" s="33">
        <f>IFERROR($X1136/VLOOKUP(CONCATENATE("USD",C1136),[1]GEINDICE!AR$1:AS$65536,2,0),"")</f>
        <v>3407.08300454665</v>
      </c>
      <c r="AD1136" s="33">
        <f>IFERROR($AA1136/VLOOKUP(CONCATENATE("USD",C1136),[1]GEINDICE!AR$1:AS$65536,2,0),"")</f>
        <v>1607.6836846653894</v>
      </c>
      <c r="AE1136" s="33">
        <f>IFERROR($X1136/VLOOKUP(CONCATENATE("EUR",C1136),[1]GEINDICE!AR$1:AS$65536,2,0),"")</f>
        <v>2910.0470176677313</v>
      </c>
      <c r="AF1136" s="33">
        <f>IFERROR($AA1136/VLOOKUP(CONCATENATE("EUR",C1136),[1]GEINDICE!AR$1:AS$65536,2,0),"")</f>
        <v>1373.1497312129918</v>
      </c>
      <c r="AG1136" s="48" t="str">
        <f>VLOOKUP(E1136,[1]Apresentação!AW$1:AX$65536,2,0)</f>
        <v xml:space="preserve">                    2 - LEATHER AUXILIARIES</v>
      </c>
      <c r="AH1136" s="48" t="str">
        <f t="shared" si="299"/>
        <v xml:space="preserve">         5204000027 - NOVALTAN MAP</v>
      </c>
      <c r="AI1136" s="49" t="str">
        <f t="shared" si="300"/>
        <v xml:space="preserve">     L00567 - DURLICOUROS IND E COM DE COUROS, EXP E IMPORTACAO LTDA</v>
      </c>
      <c r="AJ1136" t="str">
        <f t="shared" si="301"/>
        <v xml:space="preserve">     93 - RESALES</v>
      </c>
      <c r="AK1136" t="str">
        <f t="shared" si="302"/>
        <v/>
      </c>
      <c r="AL1136">
        <f t="shared" si="303"/>
        <v>10</v>
      </c>
      <c r="AM1136" t="str">
        <f t="shared" si="304"/>
        <v>2025 10</v>
      </c>
      <c r="AN1136" t="str">
        <f t="shared" si="305"/>
        <v xml:space="preserve">DURLICOUROS </v>
      </c>
    </row>
    <row r="1137" spans="1:40" x14ac:dyDescent="0.35">
      <c r="A1137">
        <v>80812</v>
      </c>
      <c r="B1137" t="s">
        <v>274</v>
      </c>
      <c r="C1137" s="31">
        <v>45666</v>
      </c>
      <c r="D1137" t="s">
        <v>373</v>
      </c>
      <c r="E1137" t="s">
        <v>374</v>
      </c>
      <c r="F1137" t="s">
        <v>704</v>
      </c>
      <c r="G1137" t="s">
        <v>705</v>
      </c>
      <c r="H1137" t="s">
        <v>719</v>
      </c>
      <c r="I1137" t="s">
        <v>720</v>
      </c>
      <c r="J1137">
        <v>1000</v>
      </c>
      <c r="K1137">
        <v>18948.189999999999</v>
      </c>
      <c r="L1137">
        <v>8395.87853</v>
      </c>
      <c r="M1137">
        <v>3816.19</v>
      </c>
      <c r="N1137">
        <v>18.94819</v>
      </c>
      <c r="O1137" s="32">
        <f t="shared" si="289"/>
        <v>15131.999999999998</v>
      </c>
      <c r="P1137" s="32">
        <f t="shared" si="290"/>
        <v>6736.1214699999982</v>
      </c>
      <c r="Q1137">
        <v>706707</v>
      </c>
      <c r="R1137" t="s">
        <v>312</v>
      </c>
      <c r="S1137" t="s">
        <v>312</v>
      </c>
      <c r="T1137" t="str">
        <f t="shared" si="291"/>
        <v>VEN</v>
      </c>
      <c r="U1137" t="s">
        <v>313</v>
      </c>
      <c r="V1137" s="33">
        <f t="shared" si="292"/>
        <v>18948.189999999999</v>
      </c>
      <c r="W1137">
        <f t="shared" si="293"/>
        <v>1000</v>
      </c>
      <c r="X1137" s="33">
        <f t="shared" si="294"/>
        <v>15131.999999999998</v>
      </c>
      <c r="Y1137" s="33">
        <f t="shared" si="295"/>
        <v>3816.19</v>
      </c>
      <c r="Z1137" s="45">
        <f t="shared" si="296"/>
        <v>0.34494700918662935</v>
      </c>
      <c r="AA1137" s="33">
        <f t="shared" si="297"/>
        <v>6536.1214699999982</v>
      </c>
      <c r="AB1137" s="45">
        <f t="shared" si="298"/>
        <v>0.43194035619878396</v>
      </c>
      <c r="AC1137" s="33">
        <f>IFERROR($X1137/VLOOKUP(CONCATENATE("USD",C1137),[1]GEINDICE!AR$1:AS$65536,2,0),"")</f>
        <v>2484.8922753547026</v>
      </c>
      <c r="AD1137" s="33">
        <f>IFERROR($AA1137/VLOOKUP(CONCATENATE("USD",C1137),[1]GEINDICE!AR$1:AS$65536,2,0),"")</f>
        <v>1073.3252545323171</v>
      </c>
      <c r="AE1137" s="33">
        <f>IFERROR($X1137/VLOOKUP(CONCATENATE("EUR",C1137),[1]GEINDICE!AR$1:AS$65536,2,0),"")</f>
        <v>2412.512156625161</v>
      </c>
      <c r="AF1137" s="33">
        <f>IFERROR($AA1137/VLOOKUP(CONCATENATE("EUR",C1137),[1]GEINDICE!AR$1:AS$65536,2,0),"")</f>
        <v>1042.0613602665685</v>
      </c>
      <c r="AG1137" s="48" t="str">
        <f>VLOOKUP(E1137,[1]Apresentação!AW$1:AX$65536,2,0)</f>
        <v xml:space="preserve">                    2 - LEATHER AUXILIARIES</v>
      </c>
      <c r="AH1137" s="48" t="str">
        <f t="shared" si="299"/>
        <v xml:space="preserve">         5204000874 - NOVALTAN ME BR</v>
      </c>
      <c r="AI1137" s="49" t="str">
        <f t="shared" si="300"/>
        <v xml:space="preserve">     L00242 - CBC COUROS E ACABAMENTOS LTDA</v>
      </c>
      <c r="AJ1137" t="str">
        <f t="shared" si="301"/>
        <v xml:space="preserve">     90 - SALES</v>
      </c>
      <c r="AK1137" t="str">
        <f t="shared" si="302"/>
        <v/>
      </c>
      <c r="AL1137">
        <f t="shared" si="303"/>
        <v>1</v>
      </c>
      <c r="AM1137" t="str">
        <f t="shared" si="304"/>
        <v>2025 1</v>
      </c>
      <c r="AN1137" t="str">
        <f t="shared" si="305"/>
        <v xml:space="preserve">CBC </v>
      </c>
    </row>
    <row r="1138" spans="1:40" x14ac:dyDescent="0.35">
      <c r="A1138">
        <v>82011</v>
      </c>
      <c r="B1138" t="s">
        <v>274</v>
      </c>
      <c r="C1138" s="31">
        <v>45758</v>
      </c>
      <c r="D1138" t="s">
        <v>373</v>
      </c>
      <c r="E1138" t="s">
        <v>374</v>
      </c>
      <c r="F1138" t="s">
        <v>658</v>
      </c>
      <c r="G1138" t="s">
        <v>659</v>
      </c>
      <c r="H1138" t="s">
        <v>719</v>
      </c>
      <c r="I1138" t="s">
        <v>720</v>
      </c>
      <c r="J1138">
        <v>1000</v>
      </c>
      <c r="K1138">
        <v>17734.5</v>
      </c>
      <c r="L1138">
        <v>8395.8785399999997</v>
      </c>
      <c r="M1138">
        <v>2128.17</v>
      </c>
      <c r="N1138">
        <v>17.734500000000001</v>
      </c>
      <c r="O1138" s="32">
        <f t="shared" si="289"/>
        <v>15606.33</v>
      </c>
      <c r="P1138" s="32">
        <f t="shared" si="290"/>
        <v>7210.4514600000002</v>
      </c>
      <c r="Q1138">
        <v>728423</v>
      </c>
      <c r="R1138" t="s">
        <v>312</v>
      </c>
      <c r="S1138" t="s">
        <v>431</v>
      </c>
      <c r="T1138" t="str">
        <f t="shared" si="291"/>
        <v>VEN</v>
      </c>
      <c r="U1138" t="s">
        <v>432</v>
      </c>
      <c r="V1138" s="33">
        <f t="shared" si="292"/>
        <v>17734.5</v>
      </c>
      <c r="W1138">
        <f t="shared" si="293"/>
        <v>1000</v>
      </c>
      <c r="X1138" s="33">
        <f t="shared" si="294"/>
        <v>15606.33</v>
      </c>
      <c r="Y1138" s="33">
        <f t="shared" si="295"/>
        <v>2128.17</v>
      </c>
      <c r="Z1138" s="45">
        <f t="shared" si="296"/>
        <v>0.39530020355803663</v>
      </c>
      <c r="AA1138" s="33">
        <f t="shared" si="297"/>
        <v>7010.4514600000002</v>
      </c>
      <c r="AB1138" s="45">
        <f t="shared" si="298"/>
        <v>0.44920564027545234</v>
      </c>
      <c r="AC1138" s="33">
        <f>IFERROR($X1138/VLOOKUP(CONCATENATE("USD",C1138),[1]GEINDICE!AR$1:AS$65536,2,0),"")</f>
        <v>2656.9845242351498</v>
      </c>
      <c r="AD1138" s="33">
        <f>IFERROR($AA1138/VLOOKUP(CONCATENATE("USD",C1138),[1]GEINDICE!AR$1:AS$65536,2,0),"")</f>
        <v>1193.5324344110186</v>
      </c>
      <c r="AE1138" s="33">
        <f>IFERROR($X1138/VLOOKUP(CONCATENATE("EUR",C1138),[1]GEINDICE!AR$1:AS$65536,2,0),"")</f>
        <v>2346.5342515186144</v>
      </c>
      <c r="AF1138" s="33">
        <f>IFERROR($AA1138/VLOOKUP(CONCATENATE("EUR",C1138),[1]GEINDICE!AR$1:AS$65536,2,0),"")</f>
        <v>1054.0764208816984</v>
      </c>
      <c r="AG1138" s="48" t="str">
        <f>VLOOKUP(E1138,[1]Apresentação!AW$1:AX$65536,2,0)</f>
        <v xml:space="preserve">                    2 - LEATHER AUXILIARIES</v>
      </c>
      <c r="AH1138" s="48" t="str">
        <f t="shared" si="299"/>
        <v xml:space="preserve">         5204000874 - NOVALTAN ME BR</v>
      </c>
      <c r="AI1138" s="49" t="str">
        <f t="shared" si="300"/>
        <v xml:space="preserve">     L00462 - HALO ORIGEM INDUSTRIA DE COUROS ARTESANAIS LTDA</v>
      </c>
      <c r="AJ1138" t="str">
        <f t="shared" si="301"/>
        <v xml:space="preserve">     90 - SALES</v>
      </c>
      <c r="AK1138" t="str">
        <f t="shared" si="302"/>
        <v/>
      </c>
      <c r="AL1138">
        <f t="shared" si="303"/>
        <v>4</v>
      </c>
      <c r="AM1138" t="str">
        <f t="shared" si="304"/>
        <v>2025 4</v>
      </c>
      <c r="AN1138" t="str">
        <f t="shared" si="305"/>
        <v xml:space="preserve">HALO </v>
      </c>
    </row>
    <row r="1139" spans="1:40" x14ac:dyDescent="0.35">
      <c r="A1139">
        <v>82264</v>
      </c>
      <c r="B1139" t="s">
        <v>274</v>
      </c>
      <c r="C1139" s="31">
        <v>45782</v>
      </c>
      <c r="D1139" t="s">
        <v>373</v>
      </c>
      <c r="E1139" t="s">
        <v>374</v>
      </c>
      <c r="F1139" t="s">
        <v>658</v>
      </c>
      <c r="G1139" t="s">
        <v>659</v>
      </c>
      <c r="H1139" t="s">
        <v>719</v>
      </c>
      <c r="I1139" t="s">
        <v>720</v>
      </c>
      <c r="J1139">
        <v>1000</v>
      </c>
      <c r="K1139">
        <v>16918.2</v>
      </c>
      <c r="L1139">
        <v>8395.8785399999997</v>
      </c>
      <c r="M1139">
        <v>2030.2</v>
      </c>
      <c r="N1139">
        <v>16.918200000000002</v>
      </c>
      <c r="O1139" s="32">
        <f t="shared" si="289"/>
        <v>14888</v>
      </c>
      <c r="P1139" s="32">
        <f t="shared" si="290"/>
        <v>6492.1214600000003</v>
      </c>
      <c r="Q1139">
        <v>736890</v>
      </c>
      <c r="R1139" t="s">
        <v>312</v>
      </c>
      <c r="S1139" t="s">
        <v>431</v>
      </c>
      <c r="T1139" t="str">
        <f t="shared" si="291"/>
        <v>VEN</v>
      </c>
      <c r="U1139" t="s">
        <v>432</v>
      </c>
      <c r="V1139" s="33">
        <f t="shared" si="292"/>
        <v>16918.2</v>
      </c>
      <c r="W1139">
        <f t="shared" si="293"/>
        <v>1000</v>
      </c>
      <c r="X1139" s="33">
        <f t="shared" si="294"/>
        <v>14888</v>
      </c>
      <c r="Y1139" s="33">
        <f t="shared" si="295"/>
        <v>2030.2</v>
      </c>
      <c r="Z1139" s="45">
        <f t="shared" si="296"/>
        <v>0.37191435613717772</v>
      </c>
      <c r="AA1139" s="33">
        <f t="shared" si="297"/>
        <v>6292.1214600000003</v>
      </c>
      <c r="AB1139" s="45">
        <f t="shared" si="298"/>
        <v>0.42263040435249866</v>
      </c>
      <c r="AC1139" s="33">
        <f>IFERROR($X1139/VLOOKUP(CONCATENATE("USD",C1139),[1]GEINDICE!AR$1:AS$65536,2,0),"")</f>
        <v>2634.1118188251944</v>
      </c>
      <c r="AD1139" s="33">
        <f>IFERROR($AA1139/VLOOKUP(CONCATENATE("USD",C1139),[1]GEINDICE!AR$1:AS$65536,2,0),"")</f>
        <v>1113.2557430997877</v>
      </c>
      <c r="AE1139" s="33">
        <f>IFERROR($X1139/VLOOKUP(CONCATENATE("EUR",C1139),[1]GEINDICE!AR$1:AS$65536,2,0),"")</f>
        <v>2327.9959969977485</v>
      </c>
      <c r="AF1139" s="33">
        <f>IFERROR($AA1139/VLOOKUP(CONCATENATE("EUR",C1139),[1]GEINDICE!AR$1:AS$65536,2,0),"")</f>
        <v>983.88188954215661</v>
      </c>
      <c r="AG1139" s="48" t="str">
        <f>VLOOKUP(E1139,[1]Apresentação!AW$1:AX$65536,2,0)</f>
        <v xml:space="preserve">                    2 - LEATHER AUXILIARIES</v>
      </c>
      <c r="AH1139" s="48" t="str">
        <f t="shared" si="299"/>
        <v xml:space="preserve">         5204000874 - NOVALTAN ME BR</v>
      </c>
      <c r="AI1139" s="49" t="str">
        <f t="shared" si="300"/>
        <v xml:space="preserve">     L00462 - HALO ORIGEM INDUSTRIA DE COUROS ARTESANAIS LTDA</v>
      </c>
      <c r="AJ1139" t="str">
        <f t="shared" si="301"/>
        <v xml:space="preserve">     90 - SALES</v>
      </c>
      <c r="AK1139" t="str">
        <f t="shared" si="302"/>
        <v/>
      </c>
      <c r="AL1139">
        <f t="shared" si="303"/>
        <v>5</v>
      </c>
      <c r="AM1139" t="str">
        <f t="shared" si="304"/>
        <v>2025 5</v>
      </c>
      <c r="AN1139" t="str">
        <f t="shared" si="305"/>
        <v xml:space="preserve">HALO </v>
      </c>
    </row>
    <row r="1140" spans="1:40" x14ac:dyDescent="0.35">
      <c r="A1140">
        <v>82340</v>
      </c>
      <c r="B1140" t="s">
        <v>274</v>
      </c>
      <c r="C1140" s="31">
        <v>45786</v>
      </c>
      <c r="D1140" t="s">
        <v>373</v>
      </c>
      <c r="E1140" t="s">
        <v>374</v>
      </c>
      <c r="F1140" t="s">
        <v>375</v>
      </c>
      <c r="G1140" t="s">
        <v>376</v>
      </c>
      <c r="H1140" t="s">
        <v>719</v>
      </c>
      <c r="I1140" t="s">
        <v>720</v>
      </c>
      <c r="J1140">
        <v>2000</v>
      </c>
      <c r="K1140">
        <v>36162.959999999999</v>
      </c>
      <c r="L1140">
        <v>16791.75707</v>
      </c>
      <c r="M1140">
        <v>4339.6000000000004</v>
      </c>
      <c r="N1140">
        <v>18.081479999999999</v>
      </c>
      <c r="O1140" s="32">
        <f t="shared" si="289"/>
        <v>31823.360000000001</v>
      </c>
      <c r="P1140" s="32">
        <f t="shared" si="290"/>
        <v>15031.602930000001</v>
      </c>
      <c r="Q1140">
        <v>738189</v>
      </c>
      <c r="R1140" t="s">
        <v>312</v>
      </c>
      <c r="S1140" t="s">
        <v>431</v>
      </c>
      <c r="T1140" t="str">
        <f t="shared" si="291"/>
        <v>VEN</v>
      </c>
      <c r="U1140" t="s">
        <v>432</v>
      </c>
      <c r="V1140" s="33">
        <f t="shared" si="292"/>
        <v>36162.959999999999</v>
      </c>
      <c r="W1140">
        <f t="shared" si="293"/>
        <v>2000</v>
      </c>
      <c r="X1140" s="33">
        <f t="shared" si="294"/>
        <v>31823.360000000001</v>
      </c>
      <c r="Y1140" s="33">
        <f t="shared" si="295"/>
        <v>4339.6000000000004</v>
      </c>
      <c r="Z1140" s="45">
        <f t="shared" si="296"/>
        <v>0.40460191671257001</v>
      </c>
      <c r="AA1140" s="33">
        <f t="shared" si="297"/>
        <v>14631.602930000001</v>
      </c>
      <c r="AB1140" s="45">
        <f t="shared" si="298"/>
        <v>0.45977555261292335</v>
      </c>
      <c r="AC1140" s="33">
        <f>IFERROR($X1140/VLOOKUP(CONCATENATE("USD",C1140),[1]GEINDICE!AR$1:AS$65536,2,0),"")</f>
        <v>5631.3567270089006</v>
      </c>
      <c r="AD1140" s="33">
        <f>IFERROR($AA1140/VLOOKUP(CONCATENATE("USD",C1140),[1]GEINDICE!AR$1:AS$65536,2,0),"")</f>
        <v>2589.1601511210206</v>
      </c>
      <c r="AE1140" s="33">
        <f>IFERROR($X1140/VLOOKUP(CONCATENATE("EUR",C1140),[1]GEINDICE!AR$1:AS$65536,2,0),"")</f>
        <v>4996.7592011053885</v>
      </c>
      <c r="AF1140" s="33">
        <f>IFERROR($AA1140/VLOOKUP(CONCATENATE("EUR",C1140),[1]GEINDICE!AR$1:AS$65536,2,0),"")</f>
        <v>2297.3877229619393</v>
      </c>
      <c r="AG1140" s="48" t="str">
        <f>VLOOKUP(E1140,[1]Apresentação!AW$1:AX$65536,2,0)</f>
        <v xml:space="preserve">                    2 - LEATHER AUXILIARIES</v>
      </c>
      <c r="AH1140" s="48" t="str">
        <f t="shared" si="299"/>
        <v xml:space="preserve">         5204000874 - NOVALTAN ME BR</v>
      </c>
      <c r="AI1140" s="49" t="str">
        <f t="shared" si="300"/>
        <v xml:space="preserve">     L00222 - DURLICOUROS IND COM DE COUROS IMP EXP LTDA</v>
      </c>
      <c r="AJ1140" t="str">
        <f t="shared" si="301"/>
        <v xml:space="preserve">     90 - SALES</v>
      </c>
      <c r="AK1140" t="str">
        <f t="shared" si="302"/>
        <v/>
      </c>
      <c r="AL1140">
        <f t="shared" si="303"/>
        <v>5</v>
      </c>
      <c r="AM1140" t="str">
        <f t="shared" si="304"/>
        <v>2025 5</v>
      </c>
      <c r="AN1140" t="str">
        <f t="shared" si="305"/>
        <v xml:space="preserve">DURLICOUROS </v>
      </c>
    </row>
    <row r="1141" spans="1:40" x14ac:dyDescent="0.35">
      <c r="A1141">
        <v>81706</v>
      </c>
      <c r="B1141" t="s">
        <v>274</v>
      </c>
      <c r="C1141" s="31">
        <v>45735</v>
      </c>
      <c r="D1141" t="s">
        <v>373</v>
      </c>
      <c r="E1141" t="s">
        <v>374</v>
      </c>
      <c r="F1141" t="s">
        <v>375</v>
      </c>
      <c r="G1141" t="s">
        <v>376</v>
      </c>
      <c r="H1141" t="s">
        <v>719</v>
      </c>
      <c r="I1141" t="s">
        <v>720</v>
      </c>
      <c r="J1141">
        <v>1000</v>
      </c>
      <c r="K1141">
        <v>18647.46</v>
      </c>
      <c r="L1141">
        <v>8395.87853</v>
      </c>
      <c r="M1141">
        <v>2237.7199999999998</v>
      </c>
      <c r="N1141">
        <v>18.647459999999999</v>
      </c>
      <c r="O1141" s="32">
        <f t="shared" si="289"/>
        <v>16409.739999999998</v>
      </c>
      <c r="P1141" s="32">
        <f t="shared" si="290"/>
        <v>8013.861469999998</v>
      </c>
      <c r="Q1141">
        <v>719697</v>
      </c>
      <c r="R1141" t="s">
        <v>312</v>
      </c>
      <c r="S1141" t="s">
        <v>431</v>
      </c>
      <c r="T1141" t="str">
        <f t="shared" si="291"/>
        <v>VEN</v>
      </c>
      <c r="U1141" t="s">
        <v>387</v>
      </c>
      <c r="V1141" s="33">
        <f t="shared" si="292"/>
        <v>18647.46</v>
      </c>
      <c r="W1141">
        <f t="shared" si="293"/>
        <v>1000</v>
      </c>
      <c r="X1141" s="33">
        <f t="shared" si="294"/>
        <v>16409.739999999998</v>
      </c>
      <c r="Y1141" s="33">
        <f t="shared" si="295"/>
        <v>2237.7199999999998</v>
      </c>
      <c r="Z1141" s="45">
        <f t="shared" si="296"/>
        <v>0.41903087444617115</v>
      </c>
      <c r="AA1141" s="33">
        <f t="shared" si="297"/>
        <v>7813.861469999998</v>
      </c>
      <c r="AB1141" s="45">
        <f t="shared" si="298"/>
        <v>0.47617216787103261</v>
      </c>
      <c r="AC1141" s="33">
        <f>IFERROR($X1141/VLOOKUP(CONCATENATE("USD",C1141),[1]GEINDICE!AR$1:AS$65536,2,0),"")</f>
        <v>2896.3305505056742</v>
      </c>
      <c r="AD1141" s="33">
        <f>IFERROR($AA1141/VLOOKUP(CONCATENATE("USD",C1141),[1]GEINDICE!AR$1:AS$65536,2,0),"")</f>
        <v>1379.1519971053881</v>
      </c>
      <c r="AE1141" s="33">
        <f>IFERROR($X1141/VLOOKUP(CONCATENATE("EUR",C1141),[1]GEINDICE!AR$1:AS$65536,2,0),"")</f>
        <v>2662.3197105634599</v>
      </c>
      <c r="AF1141" s="33">
        <f>IFERROR($AA1141/VLOOKUP(CONCATENATE("EUR",C1141),[1]GEINDICE!AR$1:AS$65536,2,0),"")</f>
        <v>1267.7225481447826</v>
      </c>
      <c r="AG1141" s="48" t="str">
        <f>VLOOKUP(E1141,[1]Apresentação!AW$1:AX$65536,2,0)</f>
        <v xml:space="preserve">                    2 - LEATHER AUXILIARIES</v>
      </c>
      <c r="AH1141" s="48" t="str">
        <f t="shared" si="299"/>
        <v xml:space="preserve">         5204000874 - NOVALTAN ME BR</v>
      </c>
      <c r="AI1141" s="49" t="str">
        <f t="shared" si="300"/>
        <v xml:space="preserve">     L00222 - DURLICOUROS IND COM DE COUROS IMP EXP LTDA</v>
      </c>
      <c r="AJ1141" t="str">
        <f t="shared" si="301"/>
        <v xml:space="preserve">     90 - SALES</v>
      </c>
      <c r="AK1141" t="str">
        <f t="shared" si="302"/>
        <v/>
      </c>
      <c r="AL1141">
        <f t="shared" si="303"/>
        <v>3</v>
      </c>
      <c r="AM1141" t="str">
        <f t="shared" si="304"/>
        <v>2025 3</v>
      </c>
      <c r="AN1141" t="str">
        <f t="shared" si="305"/>
        <v xml:space="preserve">DURLICOUROS </v>
      </c>
    </row>
    <row r="1142" spans="1:40" x14ac:dyDescent="0.35">
      <c r="A1142">
        <v>81288</v>
      </c>
      <c r="B1142" t="s">
        <v>274</v>
      </c>
      <c r="C1142" s="31">
        <v>45702</v>
      </c>
      <c r="D1142" t="s">
        <v>373</v>
      </c>
      <c r="E1142" t="s">
        <v>374</v>
      </c>
      <c r="F1142" t="s">
        <v>658</v>
      </c>
      <c r="G1142" t="s">
        <v>659</v>
      </c>
      <c r="H1142" t="s">
        <v>719</v>
      </c>
      <c r="I1142" t="s">
        <v>720</v>
      </c>
      <c r="J1142">
        <v>1000</v>
      </c>
      <c r="K1142">
        <v>17336.400000000001</v>
      </c>
      <c r="L1142">
        <v>8395.87853</v>
      </c>
      <c r="M1142">
        <v>2080.39</v>
      </c>
      <c r="N1142">
        <v>17.336400000000001</v>
      </c>
      <c r="O1142" s="32">
        <f t="shared" si="289"/>
        <v>15256.010000000002</v>
      </c>
      <c r="P1142" s="32">
        <f t="shared" si="290"/>
        <v>6860.1314700000021</v>
      </c>
      <c r="Q1142">
        <v>710221</v>
      </c>
      <c r="R1142" t="s">
        <v>312</v>
      </c>
      <c r="S1142" t="s">
        <v>431</v>
      </c>
      <c r="T1142" t="str">
        <f t="shared" si="291"/>
        <v>VEN</v>
      </c>
      <c r="U1142" t="s">
        <v>432</v>
      </c>
      <c r="V1142" s="33">
        <f t="shared" si="292"/>
        <v>17336.400000000001</v>
      </c>
      <c r="W1142">
        <f t="shared" si="293"/>
        <v>1000</v>
      </c>
      <c r="X1142" s="33">
        <f t="shared" si="294"/>
        <v>15256.010000000002</v>
      </c>
      <c r="Y1142" s="33">
        <f t="shared" si="295"/>
        <v>2080.39</v>
      </c>
      <c r="Z1142" s="45">
        <f t="shared" si="296"/>
        <v>0.38417038543180831</v>
      </c>
      <c r="AA1142" s="33">
        <f t="shared" si="297"/>
        <v>6660.1314700000021</v>
      </c>
      <c r="AB1142" s="45">
        <f t="shared" si="298"/>
        <v>0.43655788571192605</v>
      </c>
      <c r="AC1142" s="33">
        <f>IFERROR($X1142/VLOOKUP(CONCATENATE("USD",C1142),[1]GEINDICE!AR$1:AS$65536,2,0),"")</f>
        <v>2663.2700801284855</v>
      </c>
      <c r="AD1142" s="33">
        <f>IFERROR($AA1142/VLOOKUP(CONCATENATE("USD",C1142),[1]GEINDICE!AR$1:AS$65536,2,0),"")</f>
        <v>1162.6715552607234</v>
      </c>
      <c r="AE1142" s="33">
        <f>IFERROR($X1142/VLOOKUP(CONCATENATE("EUR",C1142),[1]GEINDICE!AR$1:AS$65536,2,0),"")</f>
        <v>2534.2630276250438</v>
      </c>
      <c r="AF1142" s="33">
        <f>IFERROR($AA1142/VLOOKUP(CONCATENATE("EUR",C1142),[1]GEINDICE!AR$1:AS$65536,2,0),"")</f>
        <v>1106.3525091778936</v>
      </c>
      <c r="AG1142" s="48" t="str">
        <f>VLOOKUP(E1142,[1]Apresentação!AW$1:AX$65536,2,0)</f>
        <v xml:space="preserve">                    2 - LEATHER AUXILIARIES</v>
      </c>
      <c r="AH1142" s="48" t="str">
        <f t="shared" si="299"/>
        <v xml:space="preserve">         5204000874 - NOVALTAN ME BR</v>
      </c>
      <c r="AI1142" s="49" t="str">
        <f t="shared" si="300"/>
        <v xml:space="preserve">     L00462 - HALO ORIGEM INDUSTRIA DE COUROS ARTESANAIS LTDA</v>
      </c>
      <c r="AJ1142" t="str">
        <f t="shared" si="301"/>
        <v xml:space="preserve">     90 - SALES</v>
      </c>
      <c r="AK1142" t="str">
        <f t="shared" si="302"/>
        <v/>
      </c>
      <c r="AL1142">
        <f t="shared" si="303"/>
        <v>2</v>
      </c>
      <c r="AM1142" t="str">
        <f t="shared" si="304"/>
        <v>2025 2</v>
      </c>
      <c r="AN1142" t="str">
        <f t="shared" si="305"/>
        <v xml:space="preserve">HALO </v>
      </c>
    </row>
    <row r="1143" spans="1:40" x14ac:dyDescent="0.35">
      <c r="A1143">
        <v>82155</v>
      </c>
      <c r="B1143" t="s">
        <v>274</v>
      </c>
      <c r="C1143" s="31">
        <v>45771</v>
      </c>
      <c r="D1143" t="s">
        <v>373</v>
      </c>
      <c r="E1143" t="s">
        <v>374</v>
      </c>
      <c r="F1143" t="s">
        <v>658</v>
      </c>
      <c r="G1143" t="s">
        <v>659</v>
      </c>
      <c r="H1143" t="s">
        <v>719</v>
      </c>
      <c r="I1143" t="s">
        <v>720</v>
      </c>
      <c r="J1143">
        <v>1000</v>
      </c>
      <c r="K1143">
        <v>17064</v>
      </c>
      <c r="L1143">
        <v>8395.87853</v>
      </c>
      <c r="M1143">
        <v>2047.7</v>
      </c>
      <c r="N1143">
        <v>17.064</v>
      </c>
      <c r="O1143" s="32">
        <f t="shared" si="289"/>
        <v>15016.3</v>
      </c>
      <c r="P1143" s="32">
        <f t="shared" si="290"/>
        <v>6620.4214699999993</v>
      </c>
      <c r="Q1143">
        <v>733094</v>
      </c>
      <c r="R1143" t="s">
        <v>312</v>
      </c>
      <c r="S1143" t="s">
        <v>431</v>
      </c>
      <c r="T1143" t="str">
        <f t="shared" si="291"/>
        <v>VEN</v>
      </c>
      <c r="U1143" t="s">
        <v>432</v>
      </c>
      <c r="V1143" s="33">
        <f t="shared" si="292"/>
        <v>17064</v>
      </c>
      <c r="W1143">
        <f t="shared" si="293"/>
        <v>1000</v>
      </c>
      <c r="X1143" s="33">
        <f t="shared" si="294"/>
        <v>15016.3</v>
      </c>
      <c r="Y1143" s="33">
        <f t="shared" si="295"/>
        <v>2047.7</v>
      </c>
      <c r="Z1143" s="45">
        <f t="shared" si="296"/>
        <v>0.37625536040787622</v>
      </c>
      <c r="AA1143" s="33">
        <f t="shared" si="297"/>
        <v>6420.4214699999993</v>
      </c>
      <c r="AB1143" s="45">
        <f t="shared" si="298"/>
        <v>0.42756347901946551</v>
      </c>
      <c r="AC1143" s="33">
        <f>IFERROR($X1143/VLOOKUP(CONCATENATE("USD",C1143),[1]GEINDICE!AR$1:AS$65536,2,0),"")</f>
        <v>2646.6036871232682</v>
      </c>
      <c r="AD1143" s="33">
        <f>IFERROR($AA1143/VLOOKUP(CONCATENATE("USD",C1143),[1]GEINDICE!AR$1:AS$65536,2,0),"")</f>
        <v>1131.5910800521694</v>
      </c>
      <c r="AE1143" s="33">
        <f>IFERROR($X1143/VLOOKUP(CONCATENATE("EUR",C1143),[1]GEINDICE!AR$1:AS$65536,2,0),"")</f>
        <v>2328.9390015044123</v>
      </c>
      <c r="AF1143" s="33">
        <f>IFERROR($AA1143/VLOOKUP(CONCATENATE("EUR",C1143),[1]GEINDICE!AR$1:AS$65536,2,0),"")</f>
        <v>995.76926190734662</v>
      </c>
      <c r="AG1143" s="48" t="str">
        <f>VLOOKUP(E1143,[1]Apresentação!AW$1:AX$65536,2,0)</f>
        <v xml:space="preserve">                    2 - LEATHER AUXILIARIES</v>
      </c>
      <c r="AH1143" s="48" t="str">
        <f t="shared" si="299"/>
        <v xml:space="preserve">         5204000874 - NOVALTAN ME BR</v>
      </c>
      <c r="AI1143" s="49" t="str">
        <f t="shared" si="300"/>
        <v xml:space="preserve">     L00462 - HALO ORIGEM INDUSTRIA DE COUROS ARTESANAIS LTDA</v>
      </c>
      <c r="AJ1143" t="str">
        <f t="shared" si="301"/>
        <v xml:space="preserve">     90 - SALES</v>
      </c>
      <c r="AK1143" t="str">
        <f t="shared" si="302"/>
        <v/>
      </c>
      <c r="AL1143">
        <f t="shared" si="303"/>
        <v>4</v>
      </c>
      <c r="AM1143" t="str">
        <f t="shared" si="304"/>
        <v>2025 4</v>
      </c>
      <c r="AN1143" t="str">
        <f t="shared" si="305"/>
        <v xml:space="preserve">HALO </v>
      </c>
    </row>
    <row r="1144" spans="1:40" x14ac:dyDescent="0.35">
      <c r="A1144">
        <v>82967</v>
      </c>
      <c r="B1144" t="s">
        <v>274</v>
      </c>
      <c r="C1144" s="31">
        <v>45841</v>
      </c>
      <c r="D1144" t="s">
        <v>373</v>
      </c>
      <c r="E1144" t="s">
        <v>374</v>
      </c>
      <c r="F1144" t="s">
        <v>375</v>
      </c>
      <c r="G1144" t="s">
        <v>376</v>
      </c>
      <c r="H1144" t="s">
        <v>719</v>
      </c>
      <c r="I1144" t="s">
        <v>720</v>
      </c>
      <c r="J1144">
        <v>3000</v>
      </c>
      <c r="K1144">
        <v>52004.46</v>
      </c>
      <c r="L1144">
        <v>26023.545050000001</v>
      </c>
      <c r="M1144">
        <v>6240.6</v>
      </c>
      <c r="N1144">
        <v>17.334820000000001</v>
      </c>
      <c r="O1144" s="32">
        <f t="shared" si="289"/>
        <v>45763.86</v>
      </c>
      <c r="P1144" s="32">
        <f t="shared" si="290"/>
        <v>19740.31495</v>
      </c>
      <c r="Q1144">
        <v>742704</v>
      </c>
      <c r="R1144" t="s">
        <v>312</v>
      </c>
      <c r="S1144" t="s">
        <v>431</v>
      </c>
      <c r="T1144" t="str">
        <f t="shared" si="291"/>
        <v>VEN</v>
      </c>
      <c r="U1144" t="s">
        <v>432</v>
      </c>
      <c r="V1144" s="33">
        <f t="shared" si="292"/>
        <v>52004.46</v>
      </c>
      <c r="W1144">
        <f t="shared" si="293"/>
        <v>3000</v>
      </c>
      <c r="X1144" s="33">
        <f t="shared" si="294"/>
        <v>45763.86</v>
      </c>
      <c r="Y1144" s="33">
        <f t="shared" si="295"/>
        <v>6240.6</v>
      </c>
      <c r="Z1144" s="45">
        <f t="shared" si="296"/>
        <v>0.368051412321174</v>
      </c>
      <c r="AA1144" s="33">
        <f t="shared" si="297"/>
        <v>19140.31495</v>
      </c>
      <c r="AB1144" s="45">
        <f t="shared" si="298"/>
        <v>0.418240833487385</v>
      </c>
      <c r="AC1144" s="33">
        <f>IFERROR($X1144/VLOOKUP(CONCATENATE("USD",C1144),[1]GEINDICE!AR$1:AS$65536,2,0),"")</f>
        <v>8442.2705135773322</v>
      </c>
      <c r="AD1144" s="33">
        <f>IFERROR($AA1144/VLOOKUP(CONCATENATE("USD",C1144),[1]GEINDICE!AR$1:AS$65536,2,0),"")</f>
        <v>3530.9022561245574</v>
      </c>
      <c r="AE1144" s="33">
        <f>IFERROR($X1144/VLOOKUP(CONCATENATE("EUR",C1144),[1]GEINDICE!AR$1:AS$65536,2,0),"")</f>
        <v>7179.9962345853337</v>
      </c>
      <c r="AF1144" s="33">
        <f>IFERROR($AA1144/VLOOKUP(CONCATENATE("EUR",C1144),[1]GEINDICE!AR$1:AS$65536,2,0),"")</f>
        <v>3002.967609589256</v>
      </c>
      <c r="AG1144" s="48" t="str">
        <f>VLOOKUP(E1144,[1]Apresentação!AW$1:AX$65536,2,0)</f>
        <v xml:space="preserve">                    2 - LEATHER AUXILIARIES</v>
      </c>
      <c r="AH1144" s="48" t="str">
        <f t="shared" si="299"/>
        <v xml:space="preserve">         5204000874 - NOVALTAN ME BR</v>
      </c>
      <c r="AI1144" s="49" t="str">
        <f t="shared" si="300"/>
        <v xml:space="preserve">     L00222 - DURLICOUROS IND COM DE COUROS IMP EXP LTDA</v>
      </c>
      <c r="AJ1144" t="str">
        <f t="shared" si="301"/>
        <v xml:space="preserve">     90 - SALES</v>
      </c>
      <c r="AK1144" t="str">
        <f t="shared" si="302"/>
        <v/>
      </c>
      <c r="AL1144">
        <f t="shared" si="303"/>
        <v>7</v>
      </c>
      <c r="AM1144" t="str">
        <f t="shared" si="304"/>
        <v>2025 7</v>
      </c>
      <c r="AN1144" t="str">
        <f t="shared" si="305"/>
        <v xml:space="preserve">DURLICOUROS </v>
      </c>
    </row>
    <row r="1145" spans="1:40" x14ac:dyDescent="0.35">
      <c r="A1145">
        <v>83495</v>
      </c>
      <c r="B1145" t="s">
        <v>274</v>
      </c>
      <c r="C1145" s="31">
        <v>45882</v>
      </c>
      <c r="D1145" t="s">
        <v>373</v>
      </c>
      <c r="E1145" t="s">
        <v>374</v>
      </c>
      <c r="F1145" t="s">
        <v>375</v>
      </c>
      <c r="G1145" t="s">
        <v>376</v>
      </c>
      <c r="H1145" t="s">
        <v>719</v>
      </c>
      <c r="I1145" t="s">
        <v>720</v>
      </c>
      <c r="J1145">
        <v>1000</v>
      </c>
      <c r="K1145">
        <v>17188.54</v>
      </c>
      <c r="L1145">
        <v>8319.7195900000006</v>
      </c>
      <c r="M1145">
        <v>2062.65</v>
      </c>
      <c r="N1145">
        <v>17.18854</v>
      </c>
      <c r="O1145" s="32">
        <f t="shared" si="289"/>
        <v>15125.890000000001</v>
      </c>
      <c r="P1145" s="32">
        <f t="shared" si="290"/>
        <v>6806.1704100000006</v>
      </c>
      <c r="Q1145">
        <v>754043</v>
      </c>
      <c r="R1145" t="s">
        <v>312</v>
      </c>
      <c r="S1145" t="s">
        <v>431</v>
      </c>
      <c r="T1145" t="str">
        <f t="shared" si="291"/>
        <v>VEN</v>
      </c>
      <c r="U1145" t="s">
        <v>432</v>
      </c>
      <c r="V1145" s="33">
        <f t="shared" si="292"/>
        <v>17188.54</v>
      </c>
      <c r="W1145">
        <f t="shared" si="293"/>
        <v>1000</v>
      </c>
      <c r="X1145" s="33">
        <f t="shared" si="294"/>
        <v>15125.890000000001</v>
      </c>
      <c r="Y1145" s="33">
        <f t="shared" si="295"/>
        <v>2062.65</v>
      </c>
      <c r="Z1145" s="45">
        <f t="shared" si="296"/>
        <v>0.38433574986589902</v>
      </c>
      <c r="AA1145" s="33">
        <f t="shared" si="297"/>
        <v>6606.1704100000006</v>
      </c>
      <c r="AB1145" s="45">
        <f t="shared" si="298"/>
        <v>0.4367458979273286</v>
      </c>
      <c r="AC1145" s="33">
        <f>IFERROR($X1145/VLOOKUP(CONCATENATE("USD",C1145),[1]GEINDICE!AR$1:AS$65536,2,0),"")</f>
        <v>2804.8305147604215</v>
      </c>
      <c r="AD1145" s="33">
        <f>IFERROR($AA1145/VLOOKUP(CONCATENATE("USD",C1145),[1]GEINDICE!AR$1:AS$65536,2,0),"")</f>
        <v>1224.9982217030115</v>
      </c>
      <c r="AE1145" s="33">
        <f>IFERROR($X1145/VLOOKUP(CONCATENATE("EUR",C1145),[1]GEINDICE!AR$1:AS$65536,2,0),"")</f>
        <v>2394.4357379177154</v>
      </c>
      <c r="AF1145" s="33">
        <f>IFERROR($AA1145/VLOOKUP(CONCATENATE("EUR",C1145),[1]GEINDICE!AR$1:AS$65536,2,0),"")</f>
        <v>1045.7599863861583</v>
      </c>
      <c r="AG1145" s="48" t="str">
        <f>VLOOKUP(E1145,[1]Apresentação!AW$1:AX$65536,2,0)</f>
        <v xml:space="preserve">                    2 - LEATHER AUXILIARIES</v>
      </c>
      <c r="AH1145" s="48" t="str">
        <f t="shared" si="299"/>
        <v xml:space="preserve">         5204000874 - NOVALTAN ME BR</v>
      </c>
      <c r="AI1145" s="49" t="str">
        <f t="shared" si="300"/>
        <v xml:space="preserve">     L00222 - DURLICOUROS IND COM DE COUROS IMP EXP LTDA</v>
      </c>
      <c r="AJ1145" t="str">
        <f t="shared" si="301"/>
        <v xml:space="preserve">     90 - SALES</v>
      </c>
      <c r="AK1145" t="str">
        <f t="shared" si="302"/>
        <v/>
      </c>
      <c r="AL1145">
        <f t="shared" si="303"/>
        <v>8</v>
      </c>
      <c r="AM1145" t="str">
        <f t="shared" si="304"/>
        <v>2025 8</v>
      </c>
      <c r="AN1145" t="str">
        <f t="shared" si="305"/>
        <v xml:space="preserve">DURLICOUROS </v>
      </c>
    </row>
    <row r="1146" spans="1:40" x14ac:dyDescent="0.35">
      <c r="A1146">
        <v>83952</v>
      </c>
      <c r="B1146" t="s">
        <v>274</v>
      </c>
      <c r="C1146" s="31">
        <v>45923</v>
      </c>
      <c r="D1146" t="s">
        <v>373</v>
      </c>
      <c r="E1146" t="s">
        <v>374</v>
      </c>
      <c r="F1146" t="s">
        <v>375</v>
      </c>
      <c r="G1146" t="s">
        <v>376</v>
      </c>
      <c r="H1146" t="s">
        <v>719</v>
      </c>
      <c r="I1146" t="s">
        <v>720</v>
      </c>
      <c r="J1146">
        <v>2000</v>
      </c>
      <c r="K1146">
        <v>33998.660000000003</v>
      </c>
      <c r="L1146">
        <v>16639.439180000001</v>
      </c>
      <c r="M1146">
        <v>4079.88</v>
      </c>
      <c r="N1146">
        <v>16.99933</v>
      </c>
      <c r="O1146" s="32">
        <f t="shared" si="289"/>
        <v>29918.780000000002</v>
      </c>
      <c r="P1146" s="32">
        <f t="shared" si="290"/>
        <v>13279.340820000001</v>
      </c>
      <c r="Q1146">
        <v>762109</v>
      </c>
      <c r="R1146" t="s">
        <v>312</v>
      </c>
      <c r="S1146" t="s">
        <v>431</v>
      </c>
      <c r="T1146" t="str">
        <f t="shared" si="291"/>
        <v>VEN</v>
      </c>
      <c r="U1146" t="s">
        <v>432</v>
      </c>
      <c r="V1146" s="33">
        <f t="shared" si="292"/>
        <v>33998.660000000003</v>
      </c>
      <c r="W1146">
        <f t="shared" si="293"/>
        <v>2000</v>
      </c>
      <c r="X1146" s="33">
        <f t="shared" si="294"/>
        <v>29918.780000000002</v>
      </c>
      <c r="Y1146" s="33">
        <f t="shared" si="295"/>
        <v>4079.88</v>
      </c>
      <c r="Z1146" s="45">
        <f t="shared" si="296"/>
        <v>0.37881907169282553</v>
      </c>
      <c r="AA1146" s="33">
        <f t="shared" si="297"/>
        <v>12879.340820000001</v>
      </c>
      <c r="AB1146" s="45">
        <f t="shared" si="298"/>
        <v>0.43047680486971729</v>
      </c>
      <c r="AC1146" s="33">
        <f>IFERROR($X1146/VLOOKUP(CONCATENATE("USD",C1146),[1]GEINDICE!AR$1:AS$65536,2,0),"")</f>
        <v>5638.3506398055142</v>
      </c>
      <c r="AD1146" s="33">
        <f>IFERROR($AA1146/VLOOKUP(CONCATENATE("USD",C1146),[1]GEINDICE!AR$1:AS$65536,2,0),"")</f>
        <v>2427.1791681586042</v>
      </c>
      <c r="AE1146" s="33">
        <f>IFERROR($X1146/VLOOKUP(CONCATENATE("EUR",C1146),[1]GEINDICE!AR$1:AS$65536,2,0),"")</f>
        <v>4777.831363781539</v>
      </c>
      <c r="AF1146" s="33">
        <f>IFERROR($AA1146/VLOOKUP(CONCATENATE("EUR",C1146),[1]GEINDICE!AR$1:AS$65536,2,0),"")</f>
        <v>2056.7455796870008</v>
      </c>
      <c r="AG1146" s="48" t="str">
        <f>VLOOKUP(E1146,[1]Apresentação!AW$1:AX$65536,2,0)</f>
        <v xml:space="preserve">                    2 - LEATHER AUXILIARIES</v>
      </c>
      <c r="AH1146" s="48" t="str">
        <f t="shared" si="299"/>
        <v xml:space="preserve">         5204000874 - NOVALTAN ME BR</v>
      </c>
      <c r="AI1146" s="49" t="str">
        <f t="shared" si="300"/>
        <v xml:space="preserve">     L00222 - DURLICOUROS IND COM DE COUROS IMP EXP LTDA</v>
      </c>
      <c r="AJ1146" t="str">
        <f t="shared" si="301"/>
        <v xml:space="preserve">     90 - SALES</v>
      </c>
      <c r="AK1146" t="str">
        <f t="shared" si="302"/>
        <v/>
      </c>
      <c r="AL1146">
        <f t="shared" si="303"/>
        <v>9</v>
      </c>
      <c r="AM1146" t="str">
        <f t="shared" si="304"/>
        <v>2025 9</v>
      </c>
      <c r="AN1146" t="str">
        <f t="shared" si="305"/>
        <v xml:space="preserve">DURLICOUROS </v>
      </c>
    </row>
    <row r="1147" spans="1:40" x14ac:dyDescent="0.35">
      <c r="A1147">
        <v>83877</v>
      </c>
      <c r="B1147" t="s">
        <v>274</v>
      </c>
      <c r="C1147" s="31">
        <v>45916</v>
      </c>
      <c r="D1147" t="s">
        <v>373</v>
      </c>
      <c r="E1147" t="s">
        <v>374</v>
      </c>
      <c r="F1147" t="s">
        <v>375</v>
      </c>
      <c r="G1147" t="s">
        <v>376</v>
      </c>
      <c r="H1147" t="s">
        <v>719</v>
      </c>
      <c r="I1147" t="s">
        <v>720</v>
      </c>
      <c r="J1147">
        <v>2000</v>
      </c>
      <c r="K1147">
        <v>33840.28</v>
      </c>
      <c r="L1147">
        <v>16639.439180000001</v>
      </c>
      <c r="M1147">
        <v>4060.88</v>
      </c>
      <c r="N1147">
        <v>16.92014</v>
      </c>
      <c r="O1147" s="32">
        <f t="shared" si="289"/>
        <v>29779.399999999998</v>
      </c>
      <c r="P1147" s="32">
        <f t="shared" si="290"/>
        <v>13139.960819999997</v>
      </c>
      <c r="Q1147">
        <v>761519</v>
      </c>
      <c r="R1147" t="s">
        <v>312</v>
      </c>
      <c r="S1147" t="s">
        <v>431</v>
      </c>
      <c r="T1147" t="str">
        <f t="shared" si="291"/>
        <v>VEN</v>
      </c>
      <c r="U1147" t="s">
        <v>387</v>
      </c>
      <c r="V1147" s="33">
        <f t="shared" si="292"/>
        <v>33840.28</v>
      </c>
      <c r="W1147">
        <f t="shared" si="293"/>
        <v>2000</v>
      </c>
      <c r="X1147" s="33">
        <f t="shared" si="294"/>
        <v>29779.399999999998</v>
      </c>
      <c r="Y1147" s="33">
        <f t="shared" si="295"/>
        <v>4060.88</v>
      </c>
      <c r="Z1147" s="45">
        <f t="shared" si="296"/>
        <v>0.37647326854269519</v>
      </c>
      <c r="AA1147" s="33">
        <f t="shared" si="297"/>
        <v>12739.960819999997</v>
      </c>
      <c r="AB1147" s="45">
        <f t="shared" si="298"/>
        <v>0.42781119901676989</v>
      </c>
      <c r="AC1147" s="33">
        <f>IFERROR($X1147/VLOOKUP(CONCATENATE("USD",C1147),[1]GEINDICE!AR$1:AS$65536,2,0),"")</f>
        <v>5608.5957510923599</v>
      </c>
      <c r="AD1147" s="33">
        <f>IFERROR($AA1147/VLOOKUP(CONCATENATE("USD",C1147),[1]GEINDICE!AR$1:AS$65536,2,0),"")</f>
        <v>2399.4200730751836</v>
      </c>
      <c r="AE1147" s="33">
        <f>IFERROR($X1147/VLOOKUP(CONCATENATE("EUR",C1147),[1]GEINDICE!AR$1:AS$65536,2,0),"")</f>
        <v>4733.801742226744</v>
      </c>
      <c r="AF1147" s="33">
        <f>IFERROR($AA1147/VLOOKUP(CONCATENATE("EUR",C1147),[1]GEINDICE!AR$1:AS$65536,2,0),"")</f>
        <v>2025.1733992496975</v>
      </c>
      <c r="AG1147" s="48" t="str">
        <f>VLOOKUP(E1147,[1]Apresentação!AW$1:AX$65536,2,0)</f>
        <v xml:space="preserve">                    2 - LEATHER AUXILIARIES</v>
      </c>
      <c r="AH1147" s="48" t="str">
        <f t="shared" si="299"/>
        <v xml:space="preserve">         5204000874 - NOVALTAN ME BR</v>
      </c>
      <c r="AI1147" s="49" t="str">
        <f t="shared" si="300"/>
        <v xml:space="preserve">     L00222 - DURLICOUROS IND COM DE COUROS IMP EXP LTDA</v>
      </c>
      <c r="AJ1147" t="str">
        <f t="shared" si="301"/>
        <v xml:space="preserve">     90 - SALES</v>
      </c>
      <c r="AK1147" t="str">
        <f t="shared" si="302"/>
        <v/>
      </c>
      <c r="AL1147">
        <f t="shared" si="303"/>
        <v>9</v>
      </c>
      <c r="AM1147" t="str">
        <f t="shared" si="304"/>
        <v>2025 9</v>
      </c>
      <c r="AN1147" t="str">
        <f t="shared" si="305"/>
        <v xml:space="preserve">DURLICOUROS </v>
      </c>
    </row>
    <row r="1148" spans="1:40" x14ac:dyDescent="0.35">
      <c r="A1148">
        <v>82749</v>
      </c>
      <c r="B1148" t="s">
        <v>274</v>
      </c>
      <c r="C1148" s="31">
        <v>45820</v>
      </c>
      <c r="D1148" t="s">
        <v>373</v>
      </c>
      <c r="E1148" t="s">
        <v>374</v>
      </c>
      <c r="F1148" t="s">
        <v>375</v>
      </c>
      <c r="G1148" t="s">
        <v>376</v>
      </c>
      <c r="H1148" t="s">
        <v>719</v>
      </c>
      <c r="I1148" t="s">
        <v>720</v>
      </c>
      <c r="J1148">
        <v>3000</v>
      </c>
      <c r="K1148">
        <v>52842.06</v>
      </c>
      <c r="L1148">
        <v>25991.817640000001</v>
      </c>
      <c r="M1148">
        <v>6341.12</v>
      </c>
      <c r="N1148">
        <v>17.61402</v>
      </c>
      <c r="O1148" s="32">
        <f t="shared" si="289"/>
        <v>46500.939999999995</v>
      </c>
      <c r="P1148" s="32">
        <f t="shared" si="290"/>
        <v>20509.122359999994</v>
      </c>
      <c r="Q1148">
        <v>741179</v>
      </c>
      <c r="R1148" t="s">
        <v>312</v>
      </c>
      <c r="S1148" t="s">
        <v>431</v>
      </c>
      <c r="T1148" t="str">
        <f t="shared" si="291"/>
        <v>VEN</v>
      </c>
      <c r="U1148" t="s">
        <v>432</v>
      </c>
      <c r="V1148" s="33">
        <f t="shared" si="292"/>
        <v>52842.06</v>
      </c>
      <c r="W1148">
        <f t="shared" si="293"/>
        <v>3000</v>
      </c>
      <c r="X1148" s="33">
        <f t="shared" si="294"/>
        <v>46500.939999999995</v>
      </c>
      <c r="Y1148" s="33">
        <f t="shared" si="295"/>
        <v>6341.12</v>
      </c>
      <c r="Z1148" s="45">
        <f t="shared" si="296"/>
        <v>0.3767665825291443</v>
      </c>
      <c r="AA1148" s="33">
        <f t="shared" si="297"/>
        <v>19909.122359999994</v>
      </c>
      <c r="AB1148" s="45">
        <f t="shared" si="298"/>
        <v>0.42814451406788756</v>
      </c>
      <c r="AC1148" s="33">
        <f>IFERROR($X1148/VLOOKUP(CONCATENATE("USD",C1148),[1]GEINDICE!AR$1:AS$65536,2,0),"")</f>
        <v>8395.4899978334652</v>
      </c>
      <c r="AD1148" s="33">
        <f>IFERROR($AA1148/VLOOKUP(CONCATENATE("USD",C1148),[1]GEINDICE!AR$1:AS$65536,2,0),"")</f>
        <v>3594.4829854842192</v>
      </c>
      <c r="AE1148" s="33">
        <f>IFERROR($X1148/VLOOKUP(CONCATENATE("EUR",C1148),[1]GEINDICE!AR$1:AS$65536,2,0),"")</f>
        <v>7251.2693363273438</v>
      </c>
      <c r="AF1148" s="33">
        <f>IFERROR($AA1148/VLOOKUP(CONCATENATE("EUR",C1148),[1]GEINDICE!AR$1:AS$65536,2,0),"")</f>
        <v>3104.5911863772444</v>
      </c>
      <c r="AG1148" s="48" t="str">
        <f>VLOOKUP(E1148,[1]Apresentação!AW$1:AX$65536,2,0)</f>
        <v xml:space="preserve">                    2 - LEATHER AUXILIARIES</v>
      </c>
      <c r="AH1148" s="48" t="str">
        <f t="shared" si="299"/>
        <v xml:space="preserve">         5204000874 - NOVALTAN ME BR</v>
      </c>
      <c r="AI1148" s="49" t="str">
        <f t="shared" si="300"/>
        <v xml:space="preserve">     L00222 - DURLICOUROS IND COM DE COUROS IMP EXP LTDA</v>
      </c>
      <c r="AJ1148" t="str">
        <f t="shared" si="301"/>
        <v xml:space="preserve">     90 - SALES</v>
      </c>
      <c r="AK1148" t="str">
        <f t="shared" si="302"/>
        <v/>
      </c>
      <c r="AL1148">
        <f t="shared" si="303"/>
        <v>6</v>
      </c>
      <c r="AM1148" t="str">
        <f t="shared" si="304"/>
        <v>2025 6</v>
      </c>
      <c r="AN1148" t="str">
        <f t="shared" si="305"/>
        <v xml:space="preserve">DURLICOUROS </v>
      </c>
    </row>
    <row r="1149" spans="1:40" x14ac:dyDescent="0.35">
      <c r="A1149">
        <v>84447</v>
      </c>
      <c r="B1149" t="s">
        <v>274</v>
      </c>
      <c r="C1149" s="31">
        <v>45961</v>
      </c>
      <c r="D1149" t="s">
        <v>373</v>
      </c>
      <c r="E1149" t="s">
        <v>374</v>
      </c>
      <c r="F1149" t="s">
        <v>375</v>
      </c>
      <c r="G1149" t="s">
        <v>376</v>
      </c>
      <c r="H1149" t="s">
        <v>719</v>
      </c>
      <c r="I1149" t="s">
        <v>720</v>
      </c>
      <c r="J1149">
        <v>1000</v>
      </c>
      <c r="K1149">
        <v>17124.3</v>
      </c>
      <c r="L1149">
        <v>8587.6279699999996</v>
      </c>
      <c r="M1149">
        <v>2054.94</v>
      </c>
      <c r="N1149">
        <v>17.124300000000002</v>
      </c>
      <c r="O1149" s="32">
        <f t="shared" si="289"/>
        <v>15069.359999999999</v>
      </c>
      <c r="P1149" s="32">
        <f t="shared" si="290"/>
        <v>6481.7320299999992</v>
      </c>
      <c r="Q1149">
        <v>765811</v>
      </c>
      <c r="R1149" t="s">
        <v>312</v>
      </c>
      <c r="S1149" t="s">
        <v>431</v>
      </c>
      <c r="T1149" t="str">
        <f t="shared" si="291"/>
        <v>VEN</v>
      </c>
      <c r="U1149" t="s">
        <v>432</v>
      </c>
      <c r="V1149" s="33">
        <f t="shared" si="292"/>
        <v>17124.3</v>
      </c>
      <c r="W1149">
        <f t="shared" si="293"/>
        <v>1000</v>
      </c>
      <c r="X1149" s="33">
        <f t="shared" si="294"/>
        <v>15069.359999999999</v>
      </c>
      <c r="Y1149" s="33">
        <f t="shared" si="295"/>
        <v>2054.94</v>
      </c>
      <c r="Z1149" s="45">
        <f t="shared" si="296"/>
        <v>0.36683146347587925</v>
      </c>
      <c r="AA1149" s="33">
        <f t="shared" si="297"/>
        <v>6281.7320299999992</v>
      </c>
      <c r="AB1149" s="45">
        <f t="shared" si="298"/>
        <v>0.41685459966448474</v>
      </c>
      <c r="AC1149" s="33">
        <f>IFERROR($X1149/VLOOKUP(CONCATENATE("USD",C1149),[1]GEINDICE!AR$1:AS$65536,2,0),"")</f>
        <v>2798.7593559051311</v>
      </c>
      <c r="AD1149" s="33">
        <f>IFERROR($AA1149/VLOOKUP(CONCATENATE("USD",C1149),[1]GEINDICE!AR$1:AS$65536,2,0),"")</f>
        <v>1166.6757108630645</v>
      </c>
      <c r="AE1149" s="33">
        <f>IFERROR($X1149/VLOOKUP(CONCATENATE("EUR",C1149),[1]GEINDICE!AR$1:AS$65536,2,0),"")</f>
        <v>2425.0659800450594</v>
      </c>
      <c r="AF1149" s="33">
        <f>IFERROR($AA1149/VLOOKUP(CONCATENATE("EUR",C1149),[1]GEINDICE!AR$1:AS$65536,2,0),"")</f>
        <v>1010.8999082716444</v>
      </c>
      <c r="AG1149" s="48" t="str">
        <f>VLOOKUP(E1149,[1]Apresentação!AW$1:AX$65536,2,0)</f>
        <v xml:space="preserve">                    2 - LEATHER AUXILIARIES</v>
      </c>
      <c r="AH1149" s="48" t="str">
        <f t="shared" si="299"/>
        <v xml:space="preserve">         5204000874 - NOVALTAN ME BR</v>
      </c>
      <c r="AI1149" s="49" t="str">
        <f t="shared" si="300"/>
        <v xml:space="preserve">     L00222 - DURLICOUROS IND COM DE COUROS IMP EXP LTDA</v>
      </c>
      <c r="AJ1149" t="str">
        <f t="shared" si="301"/>
        <v xml:space="preserve">     90 - SALES</v>
      </c>
      <c r="AK1149" t="str">
        <f t="shared" si="302"/>
        <v/>
      </c>
      <c r="AL1149">
        <f t="shared" si="303"/>
        <v>10</v>
      </c>
      <c r="AM1149" t="str">
        <f t="shared" si="304"/>
        <v>2025 10</v>
      </c>
      <c r="AN1149" t="str">
        <f t="shared" si="305"/>
        <v xml:space="preserve">DURLICOUROS </v>
      </c>
    </row>
    <row r="1150" spans="1:40" x14ac:dyDescent="0.35">
      <c r="A1150">
        <v>84270</v>
      </c>
      <c r="B1150" t="s">
        <v>274</v>
      </c>
      <c r="C1150" s="31">
        <v>45950</v>
      </c>
      <c r="D1150" t="s">
        <v>373</v>
      </c>
      <c r="E1150" t="s">
        <v>374</v>
      </c>
      <c r="F1150" t="s">
        <v>375</v>
      </c>
      <c r="G1150" t="s">
        <v>376</v>
      </c>
      <c r="H1150" t="s">
        <v>719</v>
      </c>
      <c r="I1150" t="s">
        <v>720</v>
      </c>
      <c r="J1150">
        <v>3000</v>
      </c>
      <c r="K1150">
        <v>51888.06</v>
      </c>
      <c r="L1150">
        <v>25762.88392</v>
      </c>
      <c r="M1150">
        <v>6226.63</v>
      </c>
      <c r="N1150">
        <v>17.296019999999999</v>
      </c>
      <c r="O1150" s="32">
        <f t="shared" si="289"/>
        <v>45661.43</v>
      </c>
      <c r="P1150" s="32">
        <f t="shared" si="290"/>
        <v>19898.54608</v>
      </c>
      <c r="Q1150">
        <v>764625</v>
      </c>
      <c r="R1150" t="s">
        <v>312</v>
      </c>
      <c r="S1150" t="s">
        <v>431</v>
      </c>
      <c r="T1150" t="str">
        <f t="shared" si="291"/>
        <v>VEN</v>
      </c>
      <c r="U1150" t="s">
        <v>387</v>
      </c>
      <c r="V1150" s="33">
        <f t="shared" si="292"/>
        <v>51888.06</v>
      </c>
      <c r="W1150">
        <f t="shared" si="293"/>
        <v>3000</v>
      </c>
      <c r="X1150" s="33">
        <f t="shared" si="294"/>
        <v>45661.43</v>
      </c>
      <c r="Y1150" s="33">
        <f t="shared" si="295"/>
        <v>6226.63</v>
      </c>
      <c r="Z1150" s="45">
        <f t="shared" si="296"/>
        <v>0.37192652953299854</v>
      </c>
      <c r="AA1150" s="33">
        <f t="shared" si="297"/>
        <v>19298.54608</v>
      </c>
      <c r="AB1150" s="45">
        <f t="shared" si="298"/>
        <v>0.42264436483920892</v>
      </c>
      <c r="AC1150" s="33">
        <f>IFERROR($X1150/VLOOKUP(CONCATENATE("USD",C1150),[1]GEINDICE!AR$1:AS$65536,2,0),"")</f>
        <v>8491.832028416804</v>
      </c>
      <c r="AD1150" s="33">
        <f>IFERROR($AA1150/VLOOKUP(CONCATENATE("USD",C1150),[1]GEINDICE!AR$1:AS$65536,2,0),"")</f>
        <v>3589.0249539714714</v>
      </c>
      <c r="AE1150" s="33">
        <f>IFERROR($X1150/VLOOKUP(CONCATENATE("EUR",C1150),[1]GEINDICE!AR$1:AS$65536,2,0),"")</f>
        <v>7285.4295971280417</v>
      </c>
      <c r="AF1150" s="33">
        <f>IFERROR($AA1150/VLOOKUP(CONCATENATE("EUR",C1150),[1]GEINDICE!AR$1:AS$65536,2,0),"")</f>
        <v>3079.1457646589547</v>
      </c>
      <c r="AG1150" s="48" t="str">
        <f>VLOOKUP(E1150,[1]Apresentação!AW$1:AX$65536,2,0)</f>
        <v xml:space="preserve">                    2 - LEATHER AUXILIARIES</v>
      </c>
      <c r="AH1150" s="48" t="str">
        <f t="shared" si="299"/>
        <v xml:space="preserve">         5204000874 - NOVALTAN ME BR</v>
      </c>
      <c r="AI1150" s="49" t="str">
        <f t="shared" si="300"/>
        <v xml:space="preserve">     L00222 - DURLICOUROS IND COM DE COUROS IMP EXP LTDA</v>
      </c>
      <c r="AJ1150" t="str">
        <f t="shared" si="301"/>
        <v xml:space="preserve">     90 - SALES</v>
      </c>
      <c r="AK1150" t="str">
        <f t="shared" si="302"/>
        <v/>
      </c>
      <c r="AL1150">
        <f t="shared" si="303"/>
        <v>10</v>
      </c>
      <c r="AM1150" t="str">
        <f t="shared" si="304"/>
        <v>2025 10</v>
      </c>
      <c r="AN1150" t="str">
        <f t="shared" si="305"/>
        <v xml:space="preserve">DURLICOUROS </v>
      </c>
    </row>
    <row r="1151" spans="1:40" x14ac:dyDescent="0.35">
      <c r="A1151">
        <v>82434</v>
      </c>
      <c r="B1151" t="s">
        <v>274</v>
      </c>
      <c r="C1151" s="31">
        <v>45793</v>
      </c>
      <c r="D1151" t="s">
        <v>373</v>
      </c>
      <c r="E1151" t="s">
        <v>374</v>
      </c>
      <c r="F1151" t="s">
        <v>658</v>
      </c>
      <c r="G1151" t="s">
        <v>659</v>
      </c>
      <c r="H1151" t="s">
        <v>719</v>
      </c>
      <c r="I1151" t="s">
        <v>720</v>
      </c>
      <c r="J1151">
        <v>1000</v>
      </c>
      <c r="K1151">
        <v>16898.400000000001</v>
      </c>
      <c r="L1151">
        <v>8395.87853</v>
      </c>
      <c r="M1151">
        <v>2027.83</v>
      </c>
      <c r="N1151">
        <v>16.898400000000002</v>
      </c>
      <c r="O1151" s="32">
        <f t="shared" si="289"/>
        <v>14870.570000000002</v>
      </c>
      <c r="P1151" s="32">
        <f t="shared" si="290"/>
        <v>6474.6914700000016</v>
      </c>
      <c r="Q1151">
        <v>738901</v>
      </c>
      <c r="R1151" t="s">
        <v>312</v>
      </c>
      <c r="S1151" t="s">
        <v>431</v>
      </c>
      <c r="T1151" t="str">
        <f t="shared" si="291"/>
        <v>VEN</v>
      </c>
      <c r="U1151" t="s">
        <v>432</v>
      </c>
      <c r="V1151" s="33">
        <f t="shared" si="292"/>
        <v>16898.400000000001</v>
      </c>
      <c r="W1151">
        <f t="shared" si="293"/>
        <v>1000</v>
      </c>
      <c r="X1151" s="33">
        <f t="shared" si="294"/>
        <v>14870.570000000002</v>
      </c>
      <c r="Y1151" s="33">
        <f t="shared" si="295"/>
        <v>2027.83</v>
      </c>
      <c r="Z1151" s="45">
        <f t="shared" si="296"/>
        <v>0.37131867336552576</v>
      </c>
      <c r="AA1151" s="33">
        <f t="shared" si="297"/>
        <v>6274.6914700000016</v>
      </c>
      <c r="AB1151" s="45">
        <f t="shared" si="298"/>
        <v>0.42195366216627883</v>
      </c>
      <c r="AC1151" s="33">
        <f>IFERROR($X1151/VLOOKUP(CONCATENATE("USD",C1151),[1]GEINDICE!AR$1:AS$65536,2,0),"")</f>
        <v>2612.3091787439616</v>
      </c>
      <c r="AD1151" s="33">
        <f>IFERROR($AA1151/VLOOKUP(CONCATENATE("USD",C1151),[1]GEINDICE!AR$1:AS$65536,2,0),"")</f>
        <v>1102.273424681599</v>
      </c>
      <c r="AE1151" s="33">
        <f>IFERROR($X1151/VLOOKUP(CONCATENATE("EUR",C1151),[1]GEINDICE!AR$1:AS$65536,2,0),"")</f>
        <v>2344.7760958688114</v>
      </c>
      <c r="AF1151" s="33">
        <f>IFERROR($AA1151/VLOOKUP(CONCATENATE("EUR",C1151),[1]GEINDICE!AR$1:AS$65536,2,0),"")</f>
        <v>989.38686061179453</v>
      </c>
      <c r="AG1151" s="48" t="str">
        <f>VLOOKUP(E1151,[1]Apresentação!AW$1:AX$65536,2,0)</f>
        <v xml:space="preserve">                    2 - LEATHER AUXILIARIES</v>
      </c>
      <c r="AH1151" s="48" t="str">
        <f t="shared" si="299"/>
        <v xml:space="preserve">         5204000874 - NOVALTAN ME BR</v>
      </c>
      <c r="AI1151" s="49" t="str">
        <f t="shared" si="300"/>
        <v xml:space="preserve">     L00462 - HALO ORIGEM INDUSTRIA DE COUROS ARTESANAIS LTDA</v>
      </c>
      <c r="AJ1151" t="str">
        <f t="shared" si="301"/>
        <v xml:space="preserve">     90 - SALES</v>
      </c>
      <c r="AK1151" t="str">
        <f t="shared" si="302"/>
        <v/>
      </c>
      <c r="AL1151">
        <f t="shared" si="303"/>
        <v>5</v>
      </c>
      <c r="AM1151" t="str">
        <f t="shared" si="304"/>
        <v>2025 5</v>
      </c>
      <c r="AN1151" t="str">
        <f t="shared" si="305"/>
        <v xml:space="preserve">HALO </v>
      </c>
    </row>
    <row r="1152" spans="1:40" x14ac:dyDescent="0.35">
      <c r="A1152">
        <v>83431</v>
      </c>
      <c r="B1152" t="s">
        <v>274</v>
      </c>
      <c r="C1152" s="31">
        <v>45877</v>
      </c>
      <c r="D1152" t="s">
        <v>373</v>
      </c>
      <c r="E1152" t="s">
        <v>374</v>
      </c>
      <c r="F1152" t="s">
        <v>658</v>
      </c>
      <c r="G1152" t="s">
        <v>659</v>
      </c>
      <c r="H1152" t="s">
        <v>719</v>
      </c>
      <c r="I1152" t="s">
        <v>720</v>
      </c>
      <c r="J1152">
        <v>1000</v>
      </c>
      <c r="K1152">
        <v>16391.400000000001</v>
      </c>
      <c r="L1152">
        <v>8319.7195900000006</v>
      </c>
      <c r="M1152">
        <v>1966.99</v>
      </c>
      <c r="N1152">
        <v>16.391400000000001</v>
      </c>
      <c r="O1152" s="32">
        <f t="shared" si="289"/>
        <v>14424.410000000002</v>
      </c>
      <c r="P1152" s="32">
        <f t="shared" si="290"/>
        <v>6104.6904100000011</v>
      </c>
      <c r="Q1152">
        <v>750544</v>
      </c>
      <c r="R1152" t="s">
        <v>312</v>
      </c>
      <c r="S1152" t="s">
        <v>431</v>
      </c>
      <c r="T1152" t="str">
        <f t="shared" si="291"/>
        <v>VEN</v>
      </c>
      <c r="U1152" t="s">
        <v>387</v>
      </c>
      <c r="V1152" s="33">
        <f t="shared" si="292"/>
        <v>16391.400000000001</v>
      </c>
      <c r="W1152">
        <f t="shared" si="293"/>
        <v>1000</v>
      </c>
      <c r="X1152" s="33">
        <f t="shared" si="294"/>
        <v>14424.410000000002</v>
      </c>
      <c r="Y1152" s="33">
        <f t="shared" si="295"/>
        <v>1966.99</v>
      </c>
      <c r="Z1152" s="45">
        <f t="shared" si="296"/>
        <v>0.36023099979257417</v>
      </c>
      <c r="AA1152" s="33">
        <f t="shared" si="297"/>
        <v>5904.6904100000011</v>
      </c>
      <c r="AB1152" s="45">
        <f t="shared" si="298"/>
        <v>0.40935403319789165</v>
      </c>
      <c r="AC1152" s="33">
        <f>IFERROR($X1152/VLOOKUP(CONCATENATE("USD",C1152),[1]GEINDICE!AR$1:AS$65536,2,0),"")</f>
        <v>2658.6813875474618</v>
      </c>
      <c r="AD1152" s="33">
        <f>IFERROR($AA1152/VLOOKUP(CONCATENATE("USD",C1152),[1]GEINDICE!AR$1:AS$65536,2,0),"")</f>
        <v>1088.3419489807204</v>
      </c>
      <c r="AE1152" s="33">
        <f>IFERROR($X1152/VLOOKUP(CONCATENATE("EUR",C1152),[1]GEINDICE!AR$1:AS$65536,2,0),"")</f>
        <v>2280.1786278849195</v>
      </c>
      <c r="AF1152" s="33">
        <f>IFERROR($AA1152/VLOOKUP(CONCATENATE("EUR",C1152),[1]GEINDICE!AR$1:AS$65536,2,0),"")</f>
        <v>933.40031773632631</v>
      </c>
      <c r="AG1152" s="48" t="str">
        <f>VLOOKUP(E1152,[1]Apresentação!AW$1:AX$65536,2,0)</f>
        <v xml:space="preserve">                    2 - LEATHER AUXILIARIES</v>
      </c>
      <c r="AH1152" s="48" t="str">
        <f t="shared" si="299"/>
        <v xml:space="preserve">         5204000874 - NOVALTAN ME BR</v>
      </c>
      <c r="AI1152" s="49" t="str">
        <f t="shared" si="300"/>
        <v xml:space="preserve">     L00462 - HALO ORIGEM INDUSTRIA DE COUROS ARTESANAIS LTDA</v>
      </c>
      <c r="AJ1152" t="str">
        <f t="shared" si="301"/>
        <v xml:space="preserve">     90 - SALES</v>
      </c>
      <c r="AK1152" t="str">
        <f t="shared" si="302"/>
        <v/>
      </c>
      <c r="AL1152">
        <f t="shared" si="303"/>
        <v>8</v>
      </c>
      <c r="AM1152" t="str">
        <f t="shared" si="304"/>
        <v>2025 8</v>
      </c>
      <c r="AN1152" t="str">
        <f t="shared" si="305"/>
        <v xml:space="preserve">HALO </v>
      </c>
    </row>
    <row r="1153" spans="1:40" x14ac:dyDescent="0.35">
      <c r="A1153">
        <v>84814</v>
      </c>
      <c r="B1153" t="s">
        <v>274</v>
      </c>
      <c r="C1153" s="31">
        <v>45988</v>
      </c>
      <c r="D1153" t="s">
        <v>373</v>
      </c>
      <c r="E1153" t="s">
        <v>374</v>
      </c>
      <c r="F1153" t="s">
        <v>375</v>
      </c>
      <c r="G1153" t="s">
        <v>376</v>
      </c>
      <c r="H1153" t="s">
        <v>719</v>
      </c>
      <c r="I1153" t="s">
        <v>720</v>
      </c>
      <c r="J1153">
        <v>4000</v>
      </c>
      <c r="K1153">
        <v>68298.759999999995</v>
      </c>
      <c r="L1153">
        <v>33351.252159999996</v>
      </c>
      <c r="M1153">
        <v>8195.94</v>
      </c>
      <c r="N1153">
        <v>17.07469</v>
      </c>
      <c r="O1153" s="32">
        <f t="shared" si="289"/>
        <v>60102.819999999992</v>
      </c>
      <c r="P1153" s="32">
        <f t="shared" si="290"/>
        <v>26751.567839999996</v>
      </c>
      <c r="Q1153">
        <v>768442</v>
      </c>
      <c r="R1153" t="s">
        <v>312</v>
      </c>
      <c r="S1153" t="s">
        <v>431</v>
      </c>
      <c r="T1153" t="str">
        <f t="shared" si="291"/>
        <v>VEN</v>
      </c>
      <c r="U1153" t="s">
        <v>432</v>
      </c>
      <c r="V1153" s="33">
        <f t="shared" si="292"/>
        <v>68298.759999999995</v>
      </c>
      <c r="W1153">
        <f t="shared" si="293"/>
        <v>4000</v>
      </c>
      <c r="X1153" s="33">
        <f t="shared" si="294"/>
        <v>60102.819999999992</v>
      </c>
      <c r="Y1153" s="33">
        <f t="shared" si="295"/>
        <v>8195.94</v>
      </c>
      <c r="Z1153" s="45">
        <f t="shared" si="296"/>
        <v>0.37997128849777068</v>
      </c>
      <c r="AA1153" s="33">
        <f t="shared" si="297"/>
        <v>25951.567839999996</v>
      </c>
      <c r="AB1153" s="45">
        <f t="shared" si="298"/>
        <v>0.43178619306049199</v>
      </c>
      <c r="AC1153" s="33" t="str">
        <f>IFERROR($X1153/VLOOKUP(CONCATENATE("USD",C1153),[1]GEINDICE!AR$1:AS$65536,2,0),"")</f>
        <v/>
      </c>
      <c r="AD1153" s="33" t="str">
        <f>IFERROR($AA1153/VLOOKUP(CONCATENATE("USD",C1153),[1]GEINDICE!AR$1:AS$65536,2,0),"")</f>
        <v/>
      </c>
      <c r="AE1153" s="33" t="str">
        <f>IFERROR($X1153/VLOOKUP(CONCATENATE("EUR",C1153),[1]GEINDICE!AR$1:AS$65536,2,0),"")</f>
        <v/>
      </c>
      <c r="AF1153" s="33" t="str">
        <f>IFERROR($AA1153/VLOOKUP(CONCATENATE("EUR",C1153),[1]GEINDICE!AR$1:AS$65536,2,0),"")</f>
        <v/>
      </c>
      <c r="AG1153" s="48" t="str">
        <f>VLOOKUP(E1153,[1]Apresentação!AW$1:AX$65536,2,0)</f>
        <v xml:space="preserve">                    2 - LEATHER AUXILIARIES</v>
      </c>
      <c r="AH1153" s="48" t="str">
        <f t="shared" si="299"/>
        <v xml:space="preserve">         5204000874 - NOVALTAN ME BR</v>
      </c>
      <c r="AI1153" s="49" t="str">
        <f t="shared" si="300"/>
        <v xml:space="preserve">     L00222 - DURLICOUROS IND COM DE COUROS IMP EXP LTDA</v>
      </c>
      <c r="AJ1153" t="str">
        <f t="shared" si="301"/>
        <v xml:space="preserve">     90 - SALES</v>
      </c>
      <c r="AK1153" t="str">
        <f t="shared" si="302"/>
        <v/>
      </c>
      <c r="AL1153">
        <f t="shared" si="303"/>
        <v>11</v>
      </c>
      <c r="AM1153" t="str">
        <f t="shared" si="304"/>
        <v>2025 11</v>
      </c>
      <c r="AN1153" t="str">
        <f t="shared" si="305"/>
        <v xml:space="preserve">DURLICOUROS </v>
      </c>
    </row>
    <row r="1154" spans="1:40" x14ac:dyDescent="0.35">
      <c r="A1154">
        <v>84787</v>
      </c>
      <c r="B1154" t="s">
        <v>274</v>
      </c>
      <c r="C1154" s="31">
        <v>45986</v>
      </c>
      <c r="D1154" t="s">
        <v>373</v>
      </c>
      <c r="E1154" t="s">
        <v>374</v>
      </c>
      <c r="F1154" t="s">
        <v>723</v>
      </c>
      <c r="G1154" t="s">
        <v>724</v>
      </c>
      <c r="H1154" t="s">
        <v>719</v>
      </c>
      <c r="I1154" t="s">
        <v>720</v>
      </c>
      <c r="J1154">
        <v>120</v>
      </c>
      <c r="K1154">
        <v>1968</v>
      </c>
      <c r="L1154">
        <v>1000.53756</v>
      </c>
      <c r="M1154">
        <v>236.16</v>
      </c>
      <c r="N1154">
        <v>16.399999999999999</v>
      </c>
      <c r="O1154" s="32">
        <f t="shared" si="289"/>
        <v>1731.84</v>
      </c>
      <c r="P1154" s="32">
        <f t="shared" si="290"/>
        <v>731.30243999999993</v>
      </c>
      <c r="Q1154">
        <v>768198</v>
      </c>
      <c r="R1154" t="s">
        <v>312</v>
      </c>
      <c r="S1154" t="s">
        <v>466</v>
      </c>
      <c r="T1154" t="str">
        <f t="shared" si="291"/>
        <v>VEN</v>
      </c>
      <c r="U1154" t="s">
        <v>387</v>
      </c>
      <c r="V1154" s="33">
        <f t="shared" si="292"/>
        <v>1968</v>
      </c>
      <c r="W1154">
        <f t="shared" si="293"/>
        <v>120</v>
      </c>
      <c r="X1154" s="33">
        <f t="shared" si="294"/>
        <v>1731.84</v>
      </c>
      <c r="Y1154" s="33">
        <f t="shared" si="295"/>
        <v>236.16</v>
      </c>
      <c r="Z1154" s="45">
        <f t="shared" si="296"/>
        <v>0.35940164634146338</v>
      </c>
      <c r="AA1154" s="33">
        <f t="shared" si="297"/>
        <v>707.30243999999993</v>
      </c>
      <c r="AB1154" s="45">
        <f t="shared" si="298"/>
        <v>0.40841096175166297</v>
      </c>
      <c r="AC1154" s="33" t="str">
        <f>IFERROR($X1154/VLOOKUP(CONCATENATE("USD",C1154),[1]GEINDICE!AR$1:AS$65536,2,0),"")</f>
        <v/>
      </c>
      <c r="AD1154" s="33" t="str">
        <f>IFERROR($AA1154/VLOOKUP(CONCATENATE("USD",C1154),[1]GEINDICE!AR$1:AS$65536,2,0),"")</f>
        <v/>
      </c>
      <c r="AE1154" s="33" t="str">
        <f>IFERROR($X1154/VLOOKUP(CONCATENATE("EUR",C1154),[1]GEINDICE!AR$1:AS$65536,2,0),"")</f>
        <v/>
      </c>
      <c r="AF1154" s="33" t="str">
        <f>IFERROR($AA1154/VLOOKUP(CONCATENATE("EUR",C1154),[1]GEINDICE!AR$1:AS$65536,2,0),"")</f>
        <v/>
      </c>
      <c r="AG1154" s="48" t="str">
        <f>VLOOKUP(E1154,[1]Apresentação!AW$1:AX$65536,2,0)</f>
        <v xml:space="preserve">                    2 - LEATHER AUXILIARIES</v>
      </c>
      <c r="AH1154" s="48" t="str">
        <f t="shared" si="299"/>
        <v xml:space="preserve">         5204000874 - NOVALTAN ME BR</v>
      </c>
      <c r="AI1154" s="49" t="str">
        <f t="shared" si="300"/>
        <v xml:space="preserve">     L00044 - CURTUME A P MULLER LTDA</v>
      </c>
      <c r="AJ1154" t="str">
        <f t="shared" si="301"/>
        <v xml:space="preserve">     90 - SALES</v>
      </c>
      <c r="AK1154" t="str">
        <f t="shared" si="302"/>
        <v/>
      </c>
      <c r="AL1154">
        <f t="shared" si="303"/>
        <v>11</v>
      </c>
      <c r="AM1154" t="str">
        <f t="shared" si="304"/>
        <v>2025 11</v>
      </c>
      <c r="AN1154" t="str">
        <f t="shared" si="305"/>
        <v xml:space="preserve">CURTUME </v>
      </c>
    </row>
    <row r="1155" spans="1:40" x14ac:dyDescent="0.35">
      <c r="A1155">
        <v>82821</v>
      </c>
      <c r="B1155" t="s">
        <v>274</v>
      </c>
      <c r="C1155" s="31">
        <v>45826</v>
      </c>
      <c r="D1155" t="s">
        <v>373</v>
      </c>
      <c r="E1155" t="s">
        <v>374</v>
      </c>
      <c r="F1155" t="s">
        <v>677</v>
      </c>
      <c r="G1155" t="s">
        <v>678</v>
      </c>
      <c r="H1155" t="s">
        <v>719</v>
      </c>
      <c r="I1155" t="s">
        <v>720</v>
      </c>
      <c r="J1155">
        <v>120</v>
      </c>
      <c r="K1155">
        <v>2307.04</v>
      </c>
      <c r="L1155">
        <v>1040.9418000000001</v>
      </c>
      <c r="M1155">
        <v>464.64</v>
      </c>
      <c r="N1155">
        <v>19.22532</v>
      </c>
      <c r="O1155" s="32">
        <f t="shared" si="289"/>
        <v>1842.4</v>
      </c>
      <c r="P1155" s="32">
        <f t="shared" si="290"/>
        <v>801.45820000000003</v>
      </c>
      <c r="Q1155">
        <v>741670</v>
      </c>
      <c r="R1155" t="s">
        <v>298</v>
      </c>
      <c r="S1155" t="s">
        <v>298</v>
      </c>
      <c r="T1155" t="str">
        <f t="shared" si="291"/>
        <v>VEN</v>
      </c>
      <c r="U1155" t="s">
        <v>300</v>
      </c>
      <c r="V1155" s="33">
        <f t="shared" si="292"/>
        <v>2307.04</v>
      </c>
      <c r="W1155">
        <f t="shared" si="293"/>
        <v>120</v>
      </c>
      <c r="X1155" s="33">
        <f t="shared" si="294"/>
        <v>1842.4</v>
      </c>
      <c r="Y1155" s="33">
        <f t="shared" si="295"/>
        <v>464.64</v>
      </c>
      <c r="Z1155" s="45">
        <f t="shared" si="296"/>
        <v>0.33699381025036412</v>
      </c>
      <c r="AA1155" s="33">
        <f t="shared" si="297"/>
        <v>777.45820000000003</v>
      </c>
      <c r="AB1155" s="45">
        <f t="shared" si="298"/>
        <v>0.42198122014763351</v>
      </c>
      <c r="AC1155" s="33">
        <f>IFERROR($X1155/VLOOKUP(CONCATENATE("USD",C1155),[1]GEINDICE!AR$1:AS$65536,2,0),"")</f>
        <v>335.720403068569</v>
      </c>
      <c r="AD1155" s="33">
        <f>IFERROR($AA1155/VLOOKUP(CONCATENATE("USD",C1155),[1]GEINDICE!AR$1:AS$65536,2,0),"")</f>
        <v>141.66770531533007</v>
      </c>
      <c r="AE1155" s="33">
        <f>IFERROR($X1155/VLOOKUP(CONCATENATE("EUR",C1155),[1]GEINDICE!AR$1:AS$65536,2,0),"")</f>
        <v>291.39910796191441</v>
      </c>
      <c r="AF1155" s="33">
        <f>IFERROR($AA1155/VLOOKUP(CONCATENATE("EUR",C1155),[1]GEINDICE!AR$1:AS$65536,2,0),"")</f>
        <v>122.96495112770063</v>
      </c>
      <c r="AG1155" s="48" t="str">
        <f>VLOOKUP(E1155,[1]Apresentação!AW$1:AX$65536,2,0)</f>
        <v xml:space="preserve">                    2 - LEATHER AUXILIARIES</v>
      </c>
      <c r="AH1155" s="48" t="str">
        <f t="shared" si="299"/>
        <v xml:space="preserve">         5204000874 - NOVALTAN ME BR</v>
      </c>
      <c r="AI1155" s="49" t="str">
        <f t="shared" si="300"/>
        <v xml:space="preserve">     L00127 - REAL COM E INDUSTRIA DE COUROS E ARTEFATOS LTDA</v>
      </c>
      <c r="AJ1155" t="str">
        <f t="shared" si="301"/>
        <v xml:space="preserve">     90 - SALES</v>
      </c>
      <c r="AK1155" t="str">
        <f t="shared" si="302"/>
        <v/>
      </c>
      <c r="AL1155">
        <f t="shared" si="303"/>
        <v>6</v>
      </c>
      <c r="AM1155" t="str">
        <f t="shared" si="304"/>
        <v>2025 6</v>
      </c>
      <c r="AN1155" t="str">
        <f t="shared" si="305"/>
        <v xml:space="preserve">REAL </v>
      </c>
    </row>
    <row r="1156" spans="1:40" x14ac:dyDescent="0.35">
      <c r="A1156">
        <v>81569</v>
      </c>
      <c r="B1156" t="s">
        <v>274</v>
      </c>
      <c r="C1156" s="31">
        <v>45726</v>
      </c>
      <c r="D1156" t="s">
        <v>373</v>
      </c>
      <c r="E1156" t="s">
        <v>374</v>
      </c>
      <c r="F1156" t="s">
        <v>392</v>
      </c>
      <c r="G1156" t="s">
        <v>393</v>
      </c>
      <c r="H1156" t="s">
        <v>719</v>
      </c>
      <c r="I1156" t="s">
        <v>720</v>
      </c>
      <c r="J1156">
        <v>1000</v>
      </c>
      <c r="K1156">
        <v>18979.350000000002</v>
      </c>
      <c r="L1156">
        <v>8395.8785399999997</v>
      </c>
      <c r="M1156">
        <v>2277.52</v>
      </c>
      <c r="N1156">
        <v>18.97935</v>
      </c>
      <c r="O1156" s="32">
        <f t="shared" ref="O1156:O1219" si="306">$K1156-$Y1156</f>
        <v>16701.830000000002</v>
      </c>
      <c r="P1156" s="32">
        <f t="shared" ref="P1156:P1219" si="307">($O1156-$L1156)</f>
        <v>8305.951460000002</v>
      </c>
      <c r="Q1156">
        <v>716127</v>
      </c>
      <c r="R1156" t="s">
        <v>298</v>
      </c>
      <c r="S1156" t="s">
        <v>628</v>
      </c>
      <c r="T1156" t="str">
        <f t="shared" ref="T1156:T1219" si="308">MID($U1156,1,3)</f>
        <v>VEN</v>
      </c>
      <c r="U1156" t="s">
        <v>629</v>
      </c>
      <c r="V1156" s="33">
        <f t="shared" ref="V1156:V1219" si="309">IF($T1156="DEV",-$K1156,$K1156)</f>
        <v>18979.350000000002</v>
      </c>
      <c r="W1156">
        <f t="shared" ref="W1156:W1219" si="310">IF($T1156="DEV",-$J1156,$J1156)</f>
        <v>1000</v>
      </c>
      <c r="X1156" s="33">
        <f t="shared" ref="X1156:X1219" si="311">$V1156-$Y1156</f>
        <v>16701.830000000002</v>
      </c>
      <c r="Y1156" s="33">
        <f t="shared" ref="Y1156:Y1219" si="312">IF(A1156=59876,M1156,IF(A1156=59868,M1156,IF(R1156="6111",((K1156*0.12)+M1156),IF(T1156="DEV",-M1156,M1156))))</f>
        <v>2277.52</v>
      </c>
      <c r="Z1156" s="45">
        <f t="shared" ref="Z1156:Z1219" si="313">IFERROR($AA1156/$V1156,0)</f>
        <v>0.42709320709086462</v>
      </c>
      <c r="AA1156" s="33">
        <f t="shared" ref="AA1156:AA1219" si="314">IF(VLOOKUP(AL1156,AR:AS,2,0)="sim",IF($T1156="DEV",($X1156-$L1156),$P1156)-(0.2*W1156),IF(VLOOKUP(AL1156,AR:AS,2,0)="OK",IF($T1156="DEV",($X1156-$L1156),$P1156)-(0.2*W1156),IF($T1156="DEV",($X1156-$L1156),$P1156)))</f>
        <v>8105.951460000002</v>
      </c>
      <c r="AB1156" s="45">
        <f t="shared" ref="AB1156:AB1219" si="315">IFERROR($AA1156/$X1156,0)</f>
        <v>0.48533313175861575</v>
      </c>
      <c r="AC1156" s="33">
        <f>IFERROR($X1156/VLOOKUP(CONCATENATE("USD",C1156),[1]GEINDICE!AR$1:AS$65536,2,0),"")</f>
        <v>2883.1054721215264</v>
      </c>
      <c r="AD1156" s="33">
        <f>IFERROR($AA1156/VLOOKUP(CONCATENATE("USD",C1156),[1]GEINDICE!AR$1:AS$65536,2,0),"")</f>
        <v>1399.2666079751427</v>
      </c>
      <c r="AE1156" s="33">
        <f>IFERROR($X1156/VLOOKUP(CONCATENATE("EUR",C1156),[1]GEINDICE!AR$1:AS$65536,2,0),"")</f>
        <v>2660.1624591861114</v>
      </c>
      <c r="AF1156" s="33">
        <f>IFERROR($AA1156/VLOOKUP(CONCATENATE("EUR",C1156),[1]GEINDICE!AR$1:AS$65536,2,0),"")</f>
        <v>1291.0649773034963</v>
      </c>
      <c r="AG1156" s="48" t="str">
        <f>VLOOKUP(E1156,[1]Apresentação!AW$1:AX$65536,2,0)</f>
        <v xml:space="preserve">                    2 - LEATHER AUXILIARIES</v>
      </c>
      <c r="AH1156" s="48" t="str">
        <f t="shared" ref="AH1156:AH1219" si="316">CONCATENATE("         ",H1156," - ",I1156)</f>
        <v xml:space="preserve">         5204000874 - NOVALTAN ME BR</v>
      </c>
      <c r="AI1156" s="49" t="str">
        <f t="shared" ref="AI1156:AI1219" si="317">CONCATENATE("     ",F1156," - ",G1156)</f>
        <v xml:space="preserve">     L00567 - DURLICOUROS IND E COM DE COUROS, EXP E IMPORTACAO LTDA</v>
      </c>
      <c r="AJ1156" t="str">
        <f t="shared" ref="AJ1156:AJ1219" si="318">IF(RIGHT(I1156,2)="BR","     90 - SALES","     93 - RESALES")</f>
        <v xml:space="preserve">     90 - SALES</v>
      </c>
      <c r="AK1156" t="str">
        <f t="shared" ref="AK1156:AK1219" si="319">IF(R1156="3201","EXP",IF(R1156="7101","EXP",""))</f>
        <v/>
      </c>
      <c r="AL1156">
        <f t="shared" ref="AL1156:AL1219" si="320">VLOOKUP(MONTH(C1156),AQ:AR,2,0)</f>
        <v>3</v>
      </c>
      <c r="AM1156" t="str">
        <f t="shared" ref="AM1156:AM1219" si="321">CONCATENATE(YEAR(C1156)," ",MONTH(C1156))</f>
        <v>2025 3</v>
      </c>
      <c r="AN1156" t="str">
        <f t="shared" ref="AN1156:AN1219" si="322">MID(G1156,1,SEARCH(" ",G1156,1))</f>
        <v xml:space="preserve">DURLICOUROS </v>
      </c>
    </row>
    <row r="1157" spans="1:40" x14ac:dyDescent="0.35">
      <c r="A1157">
        <v>81848</v>
      </c>
      <c r="B1157" t="s">
        <v>274</v>
      </c>
      <c r="C1157" s="31">
        <v>45747</v>
      </c>
      <c r="D1157" t="s">
        <v>373</v>
      </c>
      <c r="E1157" t="s">
        <v>374</v>
      </c>
      <c r="F1157" t="s">
        <v>392</v>
      </c>
      <c r="G1157" t="s">
        <v>393</v>
      </c>
      <c r="H1157" t="s">
        <v>719</v>
      </c>
      <c r="I1157" t="s">
        <v>720</v>
      </c>
      <c r="J1157">
        <v>2000</v>
      </c>
      <c r="K1157">
        <v>37940.28</v>
      </c>
      <c r="L1157">
        <v>16791.75707</v>
      </c>
      <c r="M1157">
        <v>4552.83</v>
      </c>
      <c r="N1157">
        <v>18.970140000000001</v>
      </c>
      <c r="O1157" s="32">
        <f t="shared" si="306"/>
        <v>33387.449999999997</v>
      </c>
      <c r="P1157" s="32">
        <f t="shared" si="307"/>
        <v>16595.692929999997</v>
      </c>
      <c r="Q1157">
        <v>724352</v>
      </c>
      <c r="R1157" t="s">
        <v>298</v>
      </c>
      <c r="S1157" t="s">
        <v>628</v>
      </c>
      <c r="T1157" t="str">
        <f t="shared" si="308"/>
        <v>VEN</v>
      </c>
      <c r="U1157" t="s">
        <v>629</v>
      </c>
      <c r="V1157" s="33">
        <f t="shared" si="309"/>
        <v>37940.28</v>
      </c>
      <c r="W1157">
        <f t="shared" si="310"/>
        <v>2000</v>
      </c>
      <c r="X1157" s="33">
        <f t="shared" si="311"/>
        <v>33387.449999999997</v>
      </c>
      <c r="Y1157" s="33">
        <f t="shared" si="312"/>
        <v>4552.83</v>
      </c>
      <c r="Z1157" s="45">
        <f t="shared" si="313"/>
        <v>0.4268733106345024</v>
      </c>
      <c r="AA1157" s="33">
        <f t="shared" si="314"/>
        <v>16195.692929999997</v>
      </c>
      <c r="AB1157" s="45">
        <f t="shared" si="315"/>
        <v>0.48508325523512574</v>
      </c>
      <c r="AC1157" s="33">
        <f>IFERROR($X1157/VLOOKUP(CONCATENATE("USD",C1157),[1]GEINDICE!AR$1:AS$65536,2,0),"")</f>
        <v>5814.4004040263308</v>
      </c>
      <c r="AD1157" s="33">
        <f>IFERROR($AA1157/VLOOKUP(CONCATENATE("USD",C1157),[1]GEINDICE!AR$1:AS$65536,2,0),"")</f>
        <v>2820.4682752255226</v>
      </c>
      <c r="AE1157" s="33">
        <f>IFERROR($X1157/VLOOKUP(CONCATENATE("EUR",C1157),[1]GEINDICE!AR$1:AS$65536,2,0),"")</f>
        <v>5385.6806413627337</v>
      </c>
      <c r="AF1157" s="33">
        <f>IFERROR($AA1157/VLOOKUP(CONCATENATE("EUR",C1157),[1]GEINDICE!AR$1:AS$65536,2,0),"")</f>
        <v>2612.5034971690347</v>
      </c>
      <c r="AG1157" s="48" t="str">
        <f>VLOOKUP(E1157,[1]Apresentação!AW$1:AX$65536,2,0)</f>
        <v xml:space="preserve">                    2 - LEATHER AUXILIARIES</v>
      </c>
      <c r="AH1157" s="48" t="str">
        <f t="shared" si="316"/>
        <v xml:space="preserve">         5204000874 - NOVALTAN ME BR</v>
      </c>
      <c r="AI1157" s="49" t="str">
        <f t="shared" si="317"/>
        <v xml:space="preserve">     L00567 - DURLICOUROS IND E COM DE COUROS, EXP E IMPORTACAO LTDA</v>
      </c>
      <c r="AJ1157" t="str">
        <f t="shared" si="318"/>
        <v xml:space="preserve">     90 - SALES</v>
      </c>
      <c r="AK1157" t="str">
        <f t="shared" si="319"/>
        <v/>
      </c>
      <c r="AL1157">
        <f t="shared" si="320"/>
        <v>3</v>
      </c>
      <c r="AM1157" t="str">
        <f t="shared" si="321"/>
        <v>2025 3</v>
      </c>
      <c r="AN1157" t="str">
        <f t="shared" si="322"/>
        <v xml:space="preserve">DURLICOUROS </v>
      </c>
    </row>
    <row r="1158" spans="1:40" x14ac:dyDescent="0.35">
      <c r="A1158">
        <v>83803</v>
      </c>
      <c r="B1158" t="s">
        <v>274</v>
      </c>
      <c r="C1158" s="31">
        <v>45909</v>
      </c>
      <c r="D1158" t="s">
        <v>373</v>
      </c>
      <c r="E1158" t="s">
        <v>374</v>
      </c>
      <c r="F1158" t="s">
        <v>392</v>
      </c>
      <c r="G1158" t="s">
        <v>393</v>
      </c>
      <c r="H1158" t="s">
        <v>719</v>
      </c>
      <c r="I1158" t="s">
        <v>720</v>
      </c>
      <c r="J1158">
        <v>1000</v>
      </c>
      <c r="K1158">
        <v>17260.400000000001</v>
      </c>
      <c r="L1158">
        <v>8319.7195900000006</v>
      </c>
      <c r="M1158">
        <v>2071.25</v>
      </c>
      <c r="N1158">
        <v>17.260400000000001</v>
      </c>
      <c r="O1158" s="32">
        <f t="shared" si="306"/>
        <v>15189.150000000001</v>
      </c>
      <c r="P1158" s="32">
        <f t="shared" si="307"/>
        <v>6869.4304100000008</v>
      </c>
      <c r="Q1158">
        <v>761003</v>
      </c>
      <c r="R1158" t="s">
        <v>298</v>
      </c>
      <c r="S1158" t="s">
        <v>628</v>
      </c>
      <c r="T1158" t="str">
        <f t="shared" si="308"/>
        <v>VEN</v>
      </c>
      <c r="U1158" t="s">
        <v>629</v>
      </c>
      <c r="V1158" s="33">
        <f t="shared" si="309"/>
        <v>17260.400000000001</v>
      </c>
      <c r="W1158">
        <f t="shared" si="310"/>
        <v>1000</v>
      </c>
      <c r="X1158" s="33">
        <f t="shared" si="311"/>
        <v>15189.150000000001</v>
      </c>
      <c r="Y1158" s="33">
        <f t="shared" si="312"/>
        <v>2071.25</v>
      </c>
      <c r="Z1158" s="45">
        <f t="shared" si="313"/>
        <v>0.38640068654260623</v>
      </c>
      <c r="AA1158" s="33">
        <f t="shared" si="314"/>
        <v>6669.4304100000008</v>
      </c>
      <c r="AB1158" s="45">
        <f t="shared" si="315"/>
        <v>0.4390917470694542</v>
      </c>
      <c r="AC1158" s="33">
        <f>IFERROR($X1158/VLOOKUP(CONCATENATE("USD",C1158),[1]GEINDICE!AR$1:AS$65536,2,0),"")</f>
        <v>2798.3989830133755</v>
      </c>
      <c r="AD1158" s="33">
        <f>IFERROR($AA1158/VLOOKUP(CONCATENATE("USD",C1158),[1]GEINDICE!AR$1:AS$65536,2,0),"")</f>
        <v>1228.7538984487269</v>
      </c>
      <c r="AE1158" s="33">
        <f>IFERROR($X1158/VLOOKUP(CONCATENATE("EUR",C1158),[1]GEINDICE!AR$1:AS$65536,2,0),"")</f>
        <v>2387.1051390853372</v>
      </c>
      <c r="AF1158" s="33">
        <f>IFERROR($AA1158/VLOOKUP(CONCATENATE("EUR",C1158),[1]GEINDICE!AR$1:AS$65536,2,0),"")</f>
        <v>1048.1581659594531</v>
      </c>
      <c r="AG1158" s="48" t="str">
        <f>VLOOKUP(E1158,[1]Apresentação!AW$1:AX$65536,2,0)</f>
        <v xml:space="preserve">                    2 - LEATHER AUXILIARIES</v>
      </c>
      <c r="AH1158" s="48" t="str">
        <f t="shared" si="316"/>
        <v xml:space="preserve">         5204000874 - NOVALTAN ME BR</v>
      </c>
      <c r="AI1158" s="49" t="str">
        <f t="shared" si="317"/>
        <v xml:space="preserve">     L00567 - DURLICOUROS IND E COM DE COUROS, EXP E IMPORTACAO LTDA</v>
      </c>
      <c r="AJ1158" t="str">
        <f t="shared" si="318"/>
        <v xml:space="preserve">     90 - SALES</v>
      </c>
      <c r="AK1158" t="str">
        <f t="shared" si="319"/>
        <v/>
      </c>
      <c r="AL1158">
        <f t="shared" si="320"/>
        <v>9</v>
      </c>
      <c r="AM1158" t="str">
        <f t="shared" si="321"/>
        <v>2025 9</v>
      </c>
      <c r="AN1158" t="str">
        <f t="shared" si="322"/>
        <v xml:space="preserve">DURLICOUROS </v>
      </c>
    </row>
    <row r="1159" spans="1:40" x14ac:dyDescent="0.35">
      <c r="A1159">
        <v>82572</v>
      </c>
      <c r="B1159" t="s">
        <v>274</v>
      </c>
      <c r="C1159" s="31">
        <v>45805</v>
      </c>
      <c r="D1159" t="s">
        <v>373</v>
      </c>
      <c r="E1159" t="s">
        <v>374</v>
      </c>
      <c r="F1159" t="s">
        <v>392</v>
      </c>
      <c r="G1159" t="s">
        <v>393</v>
      </c>
      <c r="H1159" t="s">
        <v>719</v>
      </c>
      <c r="I1159" t="s">
        <v>720</v>
      </c>
      <c r="J1159">
        <v>2000</v>
      </c>
      <c r="K1159">
        <v>35958.800000000003</v>
      </c>
      <c r="L1159">
        <v>16791.75707</v>
      </c>
      <c r="M1159">
        <v>4315.0600000000004</v>
      </c>
      <c r="N1159">
        <v>17.979400000000002</v>
      </c>
      <c r="O1159" s="32">
        <f t="shared" si="306"/>
        <v>31643.74</v>
      </c>
      <c r="P1159" s="32">
        <f t="shared" si="307"/>
        <v>14851.982930000002</v>
      </c>
      <c r="Q1159">
        <v>739905</v>
      </c>
      <c r="R1159" t="s">
        <v>298</v>
      </c>
      <c r="S1159" t="s">
        <v>628</v>
      </c>
      <c r="T1159" t="str">
        <f t="shared" si="308"/>
        <v>VEN</v>
      </c>
      <c r="U1159" t="s">
        <v>629</v>
      </c>
      <c r="V1159" s="33">
        <f t="shared" si="309"/>
        <v>35958.800000000003</v>
      </c>
      <c r="W1159">
        <f t="shared" si="310"/>
        <v>2000</v>
      </c>
      <c r="X1159" s="33">
        <f t="shared" si="311"/>
        <v>31643.74</v>
      </c>
      <c r="Y1159" s="33">
        <f t="shared" si="312"/>
        <v>4315.0600000000004</v>
      </c>
      <c r="Z1159" s="45">
        <f t="shared" si="313"/>
        <v>0.40190392699422672</v>
      </c>
      <c r="AA1159" s="33">
        <f t="shared" si="314"/>
        <v>14451.982930000002</v>
      </c>
      <c r="AB1159" s="45">
        <f t="shared" si="315"/>
        <v>0.45670906567934133</v>
      </c>
      <c r="AC1159" s="33">
        <f>IFERROR($X1159/VLOOKUP(CONCATENATE("USD",C1159),[1]GEINDICE!AR$1:AS$65536,2,0),"")</f>
        <v>5557.7736405788955</v>
      </c>
      <c r="AD1159" s="33">
        <f>IFERROR($AA1159/VLOOKUP(CONCATENATE("USD",C1159),[1]GEINDICE!AR$1:AS$65536,2,0),"")</f>
        <v>2538.285606646059</v>
      </c>
      <c r="AE1159" s="33">
        <f>IFERROR($X1159/VLOOKUP(CONCATENATE("EUR",C1159),[1]GEINDICE!AR$1:AS$65536,2,0),"")</f>
        <v>4924.4825547013597</v>
      </c>
      <c r="AF1159" s="33">
        <f>IFERROR($AA1159/VLOOKUP(CONCATENATE("EUR",C1159),[1]GEINDICE!AR$1:AS$65536,2,0),"")</f>
        <v>2249.0558265118739</v>
      </c>
      <c r="AG1159" s="48" t="str">
        <f>VLOOKUP(E1159,[1]Apresentação!AW$1:AX$65536,2,0)</f>
        <v xml:space="preserve">                    2 - LEATHER AUXILIARIES</v>
      </c>
      <c r="AH1159" s="48" t="str">
        <f t="shared" si="316"/>
        <v xml:space="preserve">         5204000874 - NOVALTAN ME BR</v>
      </c>
      <c r="AI1159" s="49" t="str">
        <f t="shared" si="317"/>
        <v xml:space="preserve">     L00567 - DURLICOUROS IND E COM DE COUROS, EXP E IMPORTACAO LTDA</v>
      </c>
      <c r="AJ1159" t="str">
        <f t="shared" si="318"/>
        <v xml:space="preserve">     90 - SALES</v>
      </c>
      <c r="AK1159" t="str">
        <f t="shared" si="319"/>
        <v/>
      </c>
      <c r="AL1159">
        <f t="shared" si="320"/>
        <v>5</v>
      </c>
      <c r="AM1159" t="str">
        <f t="shared" si="321"/>
        <v>2025 5</v>
      </c>
      <c r="AN1159" t="str">
        <f t="shared" si="322"/>
        <v xml:space="preserve">DURLICOUROS </v>
      </c>
    </row>
    <row r="1160" spans="1:40" x14ac:dyDescent="0.35">
      <c r="A1160">
        <v>82818</v>
      </c>
      <c r="B1160" t="s">
        <v>274</v>
      </c>
      <c r="C1160" s="31">
        <v>45826</v>
      </c>
      <c r="D1160" t="s">
        <v>373</v>
      </c>
      <c r="E1160" t="s">
        <v>374</v>
      </c>
      <c r="F1160" t="s">
        <v>392</v>
      </c>
      <c r="G1160" t="s">
        <v>393</v>
      </c>
      <c r="H1160" t="s">
        <v>719</v>
      </c>
      <c r="I1160" t="s">
        <v>720</v>
      </c>
      <c r="J1160">
        <v>4000</v>
      </c>
      <c r="K1160">
        <v>69671.240000000005</v>
      </c>
      <c r="L1160">
        <v>34698.06007</v>
      </c>
      <c r="M1160">
        <v>8360.5499999999993</v>
      </c>
      <c r="N1160">
        <v>17.417809999999999</v>
      </c>
      <c r="O1160" s="32">
        <f t="shared" si="306"/>
        <v>61310.69</v>
      </c>
      <c r="P1160" s="32">
        <f t="shared" si="307"/>
        <v>26612.629930000003</v>
      </c>
      <c r="Q1160">
        <v>741662</v>
      </c>
      <c r="R1160" t="s">
        <v>298</v>
      </c>
      <c r="S1160" t="s">
        <v>628</v>
      </c>
      <c r="T1160" t="str">
        <f t="shared" si="308"/>
        <v>VEN</v>
      </c>
      <c r="U1160" t="s">
        <v>629</v>
      </c>
      <c r="V1160" s="33">
        <f t="shared" si="309"/>
        <v>69671.240000000005</v>
      </c>
      <c r="W1160">
        <f t="shared" si="310"/>
        <v>4000</v>
      </c>
      <c r="X1160" s="33">
        <f t="shared" si="311"/>
        <v>61310.69</v>
      </c>
      <c r="Y1160" s="33">
        <f t="shared" si="312"/>
        <v>8360.5499999999993</v>
      </c>
      <c r="Z1160" s="45">
        <f t="shared" si="313"/>
        <v>0.37049189780460345</v>
      </c>
      <c r="AA1160" s="33">
        <f t="shared" si="314"/>
        <v>25812.629930000003</v>
      </c>
      <c r="AB1160" s="45">
        <f t="shared" si="315"/>
        <v>0.42101352847276718</v>
      </c>
      <c r="AC1160" s="33">
        <f>IFERROR($X1160/VLOOKUP(CONCATENATE("USD",C1160),[1]GEINDICE!AR$1:AS$65536,2,0),"")</f>
        <v>11171.976530184587</v>
      </c>
      <c r="AD1160" s="33">
        <f>IFERROR($AA1160/VLOOKUP(CONCATENATE("USD",C1160),[1]GEINDICE!AR$1:AS$65536,2,0),"")</f>
        <v>4703.5532589879549</v>
      </c>
      <c r="AE1160" s="33">
        <f>IFERROR($X1160/VLOOKUP(CONCATENATE("EUR",C1160),[1]GEINDICE!AR$1:AS$65536,2,0),"")</f>
        <v>9697.0692436655809</v>
      </c>
      <c r="AF1160" s="33">
        <f>IFERROR($AA1160/VLOOKUP(CONCATENATE("EUR",C1160),[1]GEINDICE!AR$1:AS$65536,2,0),"")</f>
        <v>4082.5973381203935</v>
      </c>
      <c r="AG1160" s="48" t="str">
        <f>VLOOKUP(E1160,[1]Apresentação!AW$1:AX$65536,2,0)</f>
        <v xml:space="preserve">                    2 - LEATHER AUXILIARIES</v>
      </c>
      <c r="AH1160" s="48" t="str">
        <f t="shared" si="316"/>
        <v xml:space="preserve">         5204000874 - NOVALTAN ME BR</v>
      </c>
      <c r="AI1160" s="49" t="str">
        <f t="shared" si="317"/>
        <v xml:space="preserve">     L00567 - DURLICOUROS IND E COM DE COUROS, EXP E IMPORTACAO LTDA</v>
      </c>
      <c r="AJ1160" t="str">
        <f t="shared" si="318"/>
        <v xml:space="preserve">     90 - SALES</v>
      </c>
      <c r="AK1160" t="str">
        <f t="shared" si="319"/>
        <v/>
      </c>
      <c r="AL1160">
        <f t="shared" si="320"/>
        <v>6</v>
      </c>
      <c r="AM1160" t="str">
        <f t="shared" si="321"/>
        <v>2025 6</v>
      </c>
      <c r="AN1160" t="str">
        <f t="shared" si="322"/>
        <v xml:space="preserve">DURLICOUROS </v>
      </c>
    </row>
    <row r="1161" spans="1:40" x14ac:dyDescent="0.35">
      <c r="A1161">
        <v>84133</v>
      </c>
      <c r="B1161" t="s">
        <v>274</v>
      </c>
      <c r="C1161" s="31">
        <v>45936</v>
      </c>
      <c r="D1161" t="s">
        <v>373</v>
      </c>
      <c r="E1161" t="s">
        <v>374</v>
      </c>
      <c r="F1161" t="s">
        <v>392</v>
      </c>
      <c r="G1161" t="s">
        <v>393</v>
      </c>
      <c r="H1161" t="s">
        <v>719</v>
      </c>
      <c r="I1161" t="s">
        <v>720</v>
      </c>
      <c r="J1161">
        <v>2000</v>
      </c>
      <c r="K1161">
        <v>34024.720000000001</v>
      </c>
      <c r="L1161">
        <v>17175.255949999999</v>
      </c>
      <c r="M1161">
        <v>4082.97</v>
      </c>
      <c r="N1161">
        <v>17.012359999999997</v>
      </c>
      <c r="O1161" s="32">
        <f t="shared" si="306"/>
        <v>29941.75</v>
      </c>
      <c r="P1161" s="32">
        <f t="shared" si="307"/>
        <v>12766.494050000001</v>
      </c>
      <c r="Q1161">
        <v>763409</v>
      </c>
      <c r="R1161" t="s">
        <v>298</v>
      </c>
      <c r="S1161" t="s">
        <v>628</v>
      </c>
      <c r="T1161" t="str">
        <f t="shared" si="308"/>
        <v>VEN</v>
      </c>
      <c r="U1161" t="s">
        <v>630</v>
      </c>
      <c r="V1161" s="33">
        <f t="shared" si="309"/>
        <v>34024.720000000001</v>
      </c>
      <c r="W1161">
        <f t="shared" si="310"/>
        <v>2000</v>
      </c>
      <c r="X1161" s="33">
        <f t="shared" si="311"/>
        <v>29941.75</v>
      </c>
      <c r="Y1161" s="33">
        <f t="shared" si="312"/>
        <v>4082.97</v>
      </c>
      <c r="Z1161" s="45">
        <f t="shared" si="313"/>
        <v>0.36345615922776148</v>
      </c>
      <c r="AA1161" s="33">
        <f t="shared" si="314"/>
        <v>12366.494050000001</v>
      </c>
      <c r="AB1161" s="45">
        <f t="shared" si="315"/>
        <v>0.41301841241744391</v>
      </c>
      <c r="AC1161" s="33">
        <f>IFERROR($X1161/VLOOKUP(CONCATENATE("USD",C1161),[1]GEINDICE!AR$1:AS$65536,2,0),"")</f>
        <v>5625.3992409724569</v>
      </c>
      <c r="AD1161" s="33">
        <f>IFERROR($AA1161/VLOOKUP(CONCATENATE("USD",C1161),[1]GEINDICE!AR$1:AS$65536,2,0),"")</f>
        <v>2323.3934637207381</v>
      </c>
      <c r="AE1161" s="33">
        <f>IFERROR($X1161/VLOOKUP(CONCATENATE("EUR",C1161),[1]GEINDICE!AR$1:AS$65536,2,0),"")</f>
        <v>4804.748303031276</v>
      </c>
      <c r="AF1161" s="33">
        <f>IFERROR($AA1161/VLOOKUP(CONCATENATE("EUR",C1161),[1]GEINDICE!AR$1:AS$65536,2,0),"")</f>
        <v>1984.4495161833852</v>
      </c>
      <c r="AG1161" s="48" t="str">
        <f>VLOOKUP(E1161,[1]Apresentação!AW$1:AX$65536,2,0)</f>
        <v xml:space="preserve">                    2 - LEATHER AUXILIARIES</v>
      </c>
      <c r="AH1161" s="48" t="str">
        <f t="shared" si="316"/>
        <v xml:space="preserve">         5204000874 - NOVALTAN ME BR</v>
      </c>
      <c r="AI1161" s="49" t="str">
        <f t="shared" si="317"/>
        <v xml:space="preserve">     L00567 - DURLICOUROS IND E COM DE COUROS, EXP E IMPORTACAO LTDA</v>
      </c>
      <c r="AJ1161" t="str">
        <f t="shared" si="318"/>
        <v xml:space="preserve">     90 - SALES</v>
      </c>
      <c r="AK1161" t="str">
        <f t="shared" si="319"/>
        <v/>
      </c>
      <c r="AL1161">
        <f t="shared" si="320"/>
        <v>10</v>
      </c>
      <c r="AM1161" t="str">
        <f t="shared" si="321"/>
        <v>2025 10</v>
      </c>
      <c r="AN1161" t="str">
        <f t="shared" si="322"/>
        <v xml:space="preserve">DURLICOUROS </v>
      </c>
    </row>
    <row r="1162" spans="1:40" x14ac:dyDescent="0.35">
      <c r="A1162">
        <v>83444</v>
      </c>
      <c r="B1162" t="s">
        <v>274</v>
      </c>
      <c r="C1162" s="31">
        <v>45880</v>
      </c>
      <c r="D1162" t="s">
        <v>373</v>
      </c>
      <c r="E1162" t="s">
        <v>374</v>
      </c>
      <c r="F1162" t="s">
        <v>392</v>
      </c>
      <c r="G1162" t="s">
        <v>393</v>
      </c>
      <c r="H1162" t="s">
        <v>719</v>
      </c>
      <c r="I1162" t="s">
        <v>720</v>
      </c>
      <c r="J1162">
        <v>3000</v>
      </c>
      <c r="K1162">
        <v>51758.31</v>
      </c>
      <c r="L1162">
        <v>24959.158759999998</v>
      </c>
      <c r="M1162">
        <v>6211</v>
      </c>
      <c r="N1162">
        <v>17.252769999999998</v>
      </c>
      <c r="O1162" s="32">
        <f t="shared" si="306"/>
        <v>45547.31</v>
      </c>
      <c r="P1162" s="32">
        <f t="shared" si="307"/>
        <v>20588.151239999999</v>
      </c>
      <c r="Q1162">
        <v>752356</v>
      </c>
      <c r="R1162" t="s">
        <v>298</v>
      </c>
      <c r="S1162" t="s">
        <v>628</v>
      </c>
      <c r="T1162" t="str">
        <f t="shared" si="308"/>
        <v>VEN</v>
      </c>
      <c r="U1162" t="s">
        <v>629</v>
      </c>
      <c r="V1162" s="33">
        <f t="shared" si="309"/>
        <v>51758.31</v>
      </c>
      <c r="W1162">
        <f t="shared" si="310"/>
        <v>3000</v>
      </c>
      <c r="X1162" s="33">
        <f t="shared" si="311"/>
        <v>45547.31</v>
      </c>
      <c r="Y1162" s="33">
        <f t="shared" si="312"/>
        <v>6211</v>
      </c>
      <c r="Z1162" s="45">
        <f t="shared" si="313"/>
        <v>0.38618245533905571</v>
      </c>
      <c r="AA1162" s="33">
        <f t="shared" si="314"/>
        <v>19988.151239999999</v>
      </c>
      <c r="AB1162" s="45">
        <f t="shared" si="315"/>
        <v>0.43884372622664214</v>
      </c>
      <c r="AC1162" s="33">
        <f>IFERROR($X1162/VLOOKUP(CONCATENATE("USD",C1162),[1]GEINDICE!AR$1:AS$65536,2,0),"")</f>
        <v>8361.4469553723848</v>
      </c>
      <c r="AD1162" s="33">
        <f>IFERROR($AA1162/VLOOKUP(CONCATENATE("USD",C1162),[1]GEINDICE!AR$1:AS$65536,2,0),"")</f>
        <v>3669.3685385420299</v>
      </c>
      <c r="AE1162" s="33">
        <f>IFERROR($X1162/VLOOKUP(CONCATENATE("EUR",C1162),[1]GEINDICE!AR$1:AS$65536,2,0),"")</f>
        <v>7203.2056553643724</v>
      </c>
      <c r="AF1162" s="33">
        <f>IFERROR($AA1162/VLOOKUP(CONCATENATE("EUR",C1162),[1]GEINDICE!AR$1:AS$65536,2,0),"")</f>
        <v>3161.0816105769231</v>
      </c>
      <c r="AG1162" s="48" t="str">
        <f>VLOOKUP(E1162,[1]Apresentação!AW$1:AX$65536,2,0)</f>
        <v xml:space="preserve">                    2 - LEATHER AUXILIARIES</v>
      </c>
      <c r="AH1162" s="48" t="str">
        <f t="shared" si="316"/>
        <v xml:space="preserve">         5204000874 - NOVALTAN ME BR</v>
      </c>
      <c r="AI1162" s="49" t="str">
        <f t="shared" si="317"/>
        <v xml:space="preserve">     L00567 - DURLICOUROS IND E COM DE COUROS, EXP E IMPORTACAO LTDA</v>
      </c>
      <c r="AJ1162" t="str">
        <f t="shared" si="318"/>
        <v xml:space="preserve">     90 - SALES</v>
      </c>
      <c r="AK1162" t="str">
        <f t="shared" si="319"/>
        <v/>
      </c>
      <c r="AL1162">
        <f t="shared" si="320"/>
        <v>8</v>
      </c>
      <c r="AM1162" t="str">
        <f t="shared" si="321"/>
        <v>2025 8</v>
      </c>
      <c r="AN1162" t="str">
        <f t="shared" si="322"/>
        <v xml:space="preserve">DURLICOUROS </v>
      </c>
    </row>
    <row r="1163" spans="1:40" x14ac:dyDescent="0.35">
      <c r="A1163">
        <v>84659</v>
      </c>
      <c r="B1163" t="s">
        <v>274</v>
      </c>
      <c r="C1163" s="31">
        <v>45978</v>
      </c>
      <c r="D1163" t="s">
        <v>373</v>
      </c>
      <c r="E1163" t="s">
        <v>374</v>
      </c>
      <c r="F1163" t="s">
        <v>392</v>
      </c>
      <c r="G1163" t="s">
        <v>393</v>
      </c>
      <c r="H1163" t="s">
        <v>719</v>
      </c>
      <c r="I1163" t="s">
        <v>720</v>
      </c>
      <c r="J1163">
        <v>4000</v>
      </c>
      <c r="K1163">
        <v>67354.960000000006</v>
      </c>
      <c r="L1163">
        <v>33318.613599999997</v>
      </c>
      <c r="M1163">
        <v>8082.6</v>
      </c>
      <c r="N1163">
        <v>16.838739999999998</v>
      </c>
      <c r="O1163" s="32">
        <f t="shared" si="306"/>
        <v>59272.360000000008</v>
      </c>
      <c r="P1163" s="32">
        <f t="shared" si="307"/>
        <v>25953.746400000011</v>
      </c>
      <c r="Q1163">
        <v>767372</v>
      </c>
      <c r="R1163" t="s">
        <v>298</v>
      </c>
      <c r="S1163" t="s">
        <v>628</v>
      </c>
      <c r="T1163" t="str">
        <f t="shared" si="308"/>
        <v>VEN</v>
      </c>
      <c r="U1163" t="s">
        <v>629</v>
      </c>
      <c r="V1163" s="33">
        <f t="shared" si="309"/>
        <v>67354.960000000006</v>
      </c>
      <c r="W1163">
        <f t="shared" si="310"/>
        <v>4000</v>
      </c>
      <c r="X1163" s="33">
        <f t="shared" si="311"/>
        <v>59272.360000000008</v>
      </c>
      <c r="Y1163" s="33">
        <f t="shared" si="312"/>
        <v>8082.6</v>
      </c>
      <c r="Z1163" s="45">
        <f t="shared" si="313"/>
        <v>0.3734505432116656</v>
      </c>
      <c r="AA1163" s="33">
        <f t="shared" si="314"/>
        <v>25153.746400000011</v>
      </c>
      <c r="AB1163" s="45">
        <f t="shared" si="315"/>
        <v>0.42437565165281099</v>
      </c>
      <c r="AC1163" s="33" t="str">
        <f>IFERROR($X1163/VLOOKUP(CONCATENATE("USD",C1163),[1]GEINDICE!AR$1:AS$65536,2,0),"")</f>
        <v/>
      </c>
      <c r="AD1163" s="33" t="str">
        <f>IFERROR($AA1163/VLOOKUP(CONCATENATE("USD",C1163),[1]GEINDICE!AR$1:AS$65536,2,0),"")</f>
        <v/>
      </c>
      <c r="AE1163" s="33" t="str">
        <f>IFERROR($X1163/VLOOKUP(CONCATENATE("EUR",C1163),[1]GEINDICE!AR$1:AS$65536,2,0),"")</f>
        <v/>
      </c>
      <c r="AF1163" s="33" t="str">
        <f>IFERROR($AA1163/VLOOKUP(CONCATENATE("EUR",C1163),[1]GEINDICE!AR$1:AS$65536,2,0),"")</f>
        <v/>
      </c>
      <c r="AG1163" s="48" t="str">
        <f>VLOOKUP(E1163,[1]Apresentação!AW$1:AX$65536,2,0)</f>
        <v xml:space="preserve">                    2 - LEATHER AUXILIARIES</v>
      </c>
      <c r="AH1163" s="48" t="str">
        <f t="shared" si="316"/>
        <v xml:space="preserve">         5204000874 - NOVALTAN ME BR</v>
      </c>
      <c r="AI1163" s="49" t="str">
        <f t="shared" si="317"/>
        <v xml:space="preserve">     L00567 - DURLICOUROS IND E COM DE COUROS, EXP E IMPORTACAO LTDA</v>
      </c>
      <c r="AJ1163" t="str">
        <f t="shared" si="318"/>
        <v xml:space="preserve">     90 - SALES</v>
      </c>
      <c r="AK1163" t="str">
        <f t="shared" si="319"/>
        <v/>
      </c>
      <c r="AL1163">
        <f t="shared" si="320"/>
        <v>11</v>
      </c>
      <c r="AM1163" t="str">
        <f t="shared" si="321"/>
        <v>2025 11</v>
      </c>
      <c r="AN1163" t="str">
        <f t="shared" si="322"/>
        <v xml:space="preserve">DURLICOUROS </v>
      </c>
    </row>
    <row r="1164" spans="1:40" x14ac:dyDescent="0.35">
      <c r="A1164">
        <v>84182</v>
      </c>
      <c r="B1164" t="s">
        <v>274</v>
      </c>
      <c r="C1164" s="31">
        <v>45939</v>
      </c>
      <c r="D1164" t="s">
        <v>373</v>
      </c>
      <c r="E1164" t="s">
        <v>374</v>
      </c>
      <c r="F1164" t="s">
        <v>392</v>
      </c>
      <c r="G1164" t="s">
        <v>393</v>
      </c>
      <c r="H1164" t="s">
        <v>719</v>
      </c>
      <c r="I1164" t="s">
        <v>720</v>
      </c>
      <c r="J1164">
        <v>2000</v>
      </c>
      <c r="K1164">
        <v>33979.58</v>
      </c>
      <c r="L1164">
        <v>17175.255949999999</v>
      </c>
      <c r="M1164">
        <v>1359.18</v>
      </c>
      <c r="N1164">
        <v>16.989789999999999</v>
      </c>
      <c r="O1164" s="32">
        <f t="shared" si="306"/>
        <v>32620.400000000001</v>
      </c>
      <c r="P1164" s="32">
        <f t="shared" si="307"/>
        <v>15445.144050000003</v>
      </c>
      <c r="Q1164">
        <v>763811</v>
      </c>
      <c r="R1164" t="s">
        <v>281</v>
      </c>
      <c r="S1164" t="s">
        <v>631</v>
      </c>
      <c r="T1164" t="str">
        <f t="shared" si="308"/>
        <v>VEN</v>
      </c>
      <c r="U1164" t="s">
        <v>630</v>
      </c>
      <c r="V1164" s="33">
        <f t="shared" si="309"/>
        <v>33979.58</v>
      </c>
      <c r="W1164">
        <f t="shared" si="310"/>
        <v>2000</v>
      </c>
      <c r="X1164" s="33">
        <f t="shared" si="311"/>
        <v>32620.400000000001</v>
      </c>
      <c r="Y1164" s="33">
        <f t="shared" si="312"/>
        <v>1359.18</v>
      </c>
      <c r="Z1164" s="45">
        <f t="shared" si="313"/>
        <v>0.4427701593133288</v>
      </c>
      <c r="AA1164" s="33">
        <f t="shared" si="314"/>
        <v>15045.144050000003</v>
      </c>
      <c r="AB1164" s="45">
        <f t="shared" si="315"/>
        <v>0.46121887070667439</v>
      </c>
      <c r="AC1164" s="33">
        <f>IFERROR($X1164/VLOOKUP(CONCATENATE("USD",C1164),[1]GEINDICE!AR$1:AS$65536,2,0),"")</f>
        <v>6092.9433299712355</v>
      </c>
      <c r="AD1164" s="33">
        <f>IFERROR($AA1164/VLOOKUP(CONCATENATE("USD",C1164),[1]GEINDICE!AR$1:AS$65536,2,0),"")</f>
        <v>2810.1804419290975</v>
      </c>
      <c r="AE1164" s="33">
        <f>IFERROR($X1164/VLOOKUP(CONCATENATE("EUR",C1164),[1]GEINDICE!AR$1:AS$65536,2,0),"")</f>
        <v>5270.7060914525773</v>
      </c>
      <c r="AF1164" s="33">
        <f>IFERROR($AA1164/VLOOKUP(CONCATENATE("EUR",C1164),[1]GEINDICE!AR$1:AS$65536,2,0),"")</f>
        <v>2430.9491113265476</v>
      </c>
      <c r="AG1164" s="48" t="str">
        <f>VLOOKUP(E1164,[1]Apresentação!AW$1:AX$65536,2,0)</f>
        <v xml:space="preserve">                    2 - LEATHER AUXILIARIES</v>
      </c>
      <c r="AH1164" s="48" t="str">
        <f t="shared" si="316"/>
        <v xml:space="preserve">         5204000874 - NOVALTAN ME BR</v>
      </c>
      <c r="AI1164" s="49" t="str">
        <f t="shared" si="317"/>
        <v xml:space="preserve">     L00567 - DURLICOUROS IND E COM DE COUROS, EXP E IMPORTACAO LTDA</v>
      </c>
      <c r="AJ1164" t="str">
        <f t="shared" si="318"/>
        <v xml:space="preserve">     90 - SALES</v>
      </c>
      <c r="AK1164" t="str">
        <f t="shared" si="319"/>
        <v/>
      </c>
      <c r="AL1164">
        <f t="shared" si="320"/>
        <v>10</v>
      </c>
      <c r="AM1164" t="str">
        <f t="shared" si="321"/>
        <v>2025 10</v>
      </c>
      <c r="AN1164" t="str">
        <f t="shared" si="322"/>
        <v xml:space="preserve">DURLICOUROS </v>
      </c>
    </row>
    <row r="1165" spans="1:40" x14ac:dyDescent="0.35">
      <c r="A1165">
        <v>81091</v>
      </c>
      <c r="B1165" t="s">
        <v>274</v>
      </c>
      <c r="C1165" s="31">
        <v>45688</v>
      </c>
      <c r="D1165" t="s">
        <v>373</v>
      </c>
      <c r="E1165" t="s">
        <v>374</v>
      </c>
      <c r="F1165" t="s">
        <v>644</v>
      </c>
      <c r="G1165" t="s">
        <v>645</v>
      </c>
      <c r="H1165" t="s">
        <v>721</v>
      </c>
      <c r="I1165" t="s">
        <v>722</v>
      </c>
      <c r="J1165">
        <v>360</v>
      </c>
      <c r="K1165">
        <v>2343.6</v>
      </c>
      <c r="L1165">
        <v>1255.3899699999999</v>
      </c>
      <c r="M1165">
        <v>472</v>
      </c>
      <c r="N1165">
        <v>6.51</v>
      </c>
      <c r="O1165" s="32">
        <f t="shared" si="306"/>
        <v>1871.6</v>
      </c>
      <c r="P1165" s="32">
        <f t="shared" si="307"/>
        <v>616.21002999999996</v>
      </c>
      <c r="Q1165">
        <v>708782</v>
      </c>
      <c r="R1165" t="s">
        <v>312</v>
      </c>
      <c r="S1165" t="s">
        <v>312</v>
      </c>
      <c r="T1165" t="str">
        <f t="shared" si="308"/>
        <v>VEN</v>
      </c>
      <c r="U1165" t="s">
        <v>437</v>
      </c>
      <c r="V1165" s="33">
        <f t="shared" si="309"/>
        <v>2343.6</v>
      </c>
      <c r="W1165">
        <f t="shared" si="310"/>
        <v>360</v>
      </c>
      <c r="X1165" s="33">
        <f t="shared" si="311"/>
        <v>1871.6</v>
      </c>
      <c r="Y1165" s="33">
        <f t="shared" si="312"/>
        <v>472</v>
      </c>
      <c r="Z1165" s="45">
        <f t="shared" si="313"/>
        <v>0.23221114097968937</v>
      </c>
      <c r="AA1165" s="33">
        <f t="shared" si="314"/>
        <v>544.21002999999996</v>
      </c>
      <c r="AB1165" s="45">
        <f t="shared" si="315"/>
        <v>0.2907726170121821</v>
      </c>
      <c r="AC1165" s="33">
        <f>IFERROR($X1165/VLOOKUP(CONCATENATE("USD",C1165),[1]GEINDICE!AR$1:AS$65536,2,0),"")</f>
        <v>321.02365311058128</v>
      </c>
      <c r="AD1165" s="33">
        <f>IFERROR($AA1165/VLOOKUP(CONCATENATE("USD",C1165),[1]GEINDICE!AR$1:AS$65536,2,0),"")</f>
        <v>93.344887737774641</v>
      </c>
      <c r="AE1165" s="33">
        <f>IFERROR($X1165/VLOOKUP(CONCATENATE("EUR",C1165),[1]GEINDICE!AR$1:AS$65536,2,0),"")</f>
        <v>308.76336280849938</v>
      </c>
      <c r="AF1165" s="33">
        <f>IFERROR($AA1165/VLOOKUP(CONCATENATE("EUR",C1165),[1]GEINDICE!AR$1:AS$65536,2,0),"")</f>
        <v>89.779931041309212</v>
      </c>
      <c r="AG1165" s="48" t="str">
        <f>VLOOKUP(E1165,[1]Apresentação!AW$1:AX$65536,2,0)</f>
        <v xml:space="preserve">                    2 - LEATHER AUXILIARIES</v>
      </c>
      <c r="AH1165" s="48" t="str">
        <f t="shared" si="316"/>
        <v xml:space="preserve">         5204000008 - NOVALTAN NL BR</v>
      </c>
      <c r="AI1165" s="49" t="str">
        <f t="shared" si="317"/>
        <v xml:space="preserve">     L00087 - BOLZANO BRASIL INDUSTRIA E COM DE COUROS E PELES LTDA</v>
      </c>
      <c r="AJ1165" t="str">
        <f t="shared" si="318"/>
        <v xml:space="preserve">     90 - SALES</v>
      </c>
      <c r="AK1165" t="str">
        <f t="shared" si="319"/>
        <v/>
      </c>
      <c r="AL1165">
        <f t="shared" si="320"/>
        <v>1</v>
      </c>
      <c r="AM1165" t="str">
        <f t="shared" si="321"/>
        <v>2025 1</v>
      </c>
      <c r="AN1165" t="str">
        <f t="shared" si="322"/>
        <v xml:space="preserve">BOLZANO </v>
      </c>
    </row>
    <row r="1166" spans="1:40" x14ac:dyDescent="0.35">
      <c r="A1166">
        <v>82387</v>
      </c>
      <c r="B1166" t="s">
        <v>274</v>
      </c>
      <c r="C1166" s="31">
        <v>45790</v>
      </c>
      <c r="D1166" t="s">
        <v>373</v>
      </c>
      <c r="E1166" t="s">
        <v>374</v>
      </c>
      <c r="F1166" t="s">
        <v>460</v>
      </c>
      <c r="G1166" t="s">
        <v>461</v>
      </c>
      <c r="H1166" t="s">
        <v>721</v>
      </c>
      <c r="I1166" t="s">
        <v>722</v>
      </c>
      <c r="J1166">
        <v>120</v>
      </c>
      <c r="K1166">
        <v>1090.98</v>
      </c>
      <c r="L1166">
        <v>432.02755999999999</v>
      </c>
      <c r="M1166">
        <v>219.72</v>
      </c>
      <c r="N1166">
        <v>9.0915199999999992</v>
      </c>
      <c r="O1166" s="32">
        <f t="shared" si="306"/>
        <v>871.26</v>
      </c>
      <c r="P1166" s="32">
        <f t="shared" si="307"/>
        <v>439.23244</v>
      </c>
      <c r="Q1166">
        <v>738526</v>
      </c>
      <c r="R1166" t="s">
        <v>312</v>
      </c>
      <c r="S1166" t="s">
        <v>312</v>
      </c>
      <c r="T1166" t="str">
        <f t="shared" si="308"/>
        <v>VEN</v>
      </c>
      <c r="U1166" t="s">
        <v>313</v>
      </c>
      <c r="V1166" s="33">
        <f t="shared" si="309"/>
        <v>1090.98</v>
      </c>
      <c r="W1166">
        <f t="shared" si="310"/>
        <v>120</v>
      </c>
      <c r="X1166" s="33">
        <f t="shared" si="311"/>
        <v>871.26</v>
      </c>
      <c r="Y1166" s="33">
        <f t="shared" si="312"/>
        <v>219.72</v>
      </c>
      <c r="Z1166" s="45">
        <f t="shared" si="313"/>
        <v>0.38060499734183945</v>
      </c>
      <c r="AA1166" s="33">
        <f t="shared" si="314"/>
        <v>415.23244</v>
      </c>
      <c r="AB1166" s="45">
        <f t="shared" si="315"/>
        <v>0.47658843513991234</v>
      </c>
      <c r="AC1166" s="33">
        <f>IFERROR($X1166/VLOOKUP(CONCATENATE("USD",C1166),[1]GEINDICE!AR$1:AS$65536,2,0),"")</f>
        <v>154.85763037218726</v>
      </c>
      <c r="AD1166" s="33">
        <f>IFERROR($AA1166/VLOOKUP(CONCATENATE("USD",C1166),[1]GEINDICE!AR$1:AS$65536,2,0),"")</f>
        <v>73.803355728555687</v>
      </c>
      <c r="AE1166" s="33">
        <f>IFERROR($X1166/VLOOKUP(CONCATENATE("EUR",C1166),[1]GEINDICE!AR$1:AS$65536,2,0),"")</f>
        <v>138.5635675434969</v>
      </c>
      <c r="AF1166" s="33">
        <f>IFERROR($AA1166/VLOOKUP(CONCATENATE("EUR",C1166),[1]GEINDICE!AR$1:AS$65536,2,0),"")</f>
        <v>66.037793822958733</v>
      </c>
      <c r="AG1166" s="48" t="str">
        <f>VLOOKUP(E1166,[1]Apresentação!AW$1:AX$65536,2,0)</f>
        <v xml:space="preserve">                    2 - LEATHER AUXILIARIES</v>
      </c>
      <c r="AH1166" s="48" t="str">
        <f t="shared" si="316"/>
        <v xml:space="preserve">         5204000008 - NOVALTAN NL BR</v>
      </c>
      <c r="AI1166" s="49" t="str">
        <f t="shared" si="317"/>
        <v xml:space="preserve">     L00583 - SPM COUROS LTDA</v>
      </c>
      <c r="AJ1166" t="str">
        <f t="shared" si="318"/>
        <v xml:space="preserve">     90 - SALES</v>
      </c>
      <c r="AK1166" t="str">
        <f t="shared" si="319"/>
        <v/>
      </c>
      <c r="AL1166">
        <f t="shared" si="320"/>
        <v>5</v>
      </c>
      <c r="AM1166" t="str">
        <f t="shared" si="321"/>
        <v>2025 5</v>
      </c>
      <c r="AN1166" t="str">
        <f t="shared" si="322"/>
        <v xml:space="preserve">SPM </v>
      </c>
    </row>
    <row r="1167" spans="1:40" x14ac:dyDescent="0.35">
      <c r="A1167">
        <v>82232</v>
      </c>
      <c r="B1167" t="s">
        <v>274</v>
      </c>
      <c r="C1167" s="31">
        <v>45777</v>
      </c>
      <c r="D1167" t="s">
        <v>373</v>
      </c>
      <c r="E1167" t="s">
        <v>374</v>
      </c>
      <c r="F1167" t="s">
        <v>644</v>
      </c>
      <c r="G1167" t="s">
        <v>645</v>
      </c>
      <c r="H1167" t="s">
        <v>721</v>
      </c>
      <c r="I1167" t="s">
        <v>722</v>
      </c>
      <c r="J1167">
        <v>360</v>
      </c>
      <c r="K1167">
        <v>2343.6</v>
      </c>
      <c r="L1167">
        <v>1296.08266</v>
      </c>
      <c r="M1167">
        <v>472</v>
      </c>
      <c r="N1167">
        <v>6.51</v>
      </c>
      <c r="O1167" s="32">
        <f t="shared" si="306"/>
        <v>1871.6</v>
      </c>
      <c r="P1167" s="32">
        <f t="shared" si="307"/>
        <v>575.51733999999988</v>
      </c>
      <c r="Q1167">
        <v>735248</v>
      </c>
      <c r="R1167" t="s">
        <v>312</v>
      </c>
      <c r="S1167" t="s">
        <v>312</v>
      </c>
      <c r="T1167" t="str">
        <f t="shared" si="308"/>
        <v>VEN</v>
      </c>
      <c r="U1167" t="s">
        <v>437</v>
      </c>
      <c r="V1167" s="33">
        <f t="shared" si="309"/>
        <v>2343.6</v>
      </c>
      <c r="W1167">
        <f t="shared" si="310"/>
        <v>360</v>
      </c>
      <c r="X1167" s="33">
        <f t="shared" si="311"/>
        <v>1871.6</v>
      </c>
      <c r="Y1167" s="33">
        <f t="shared" si="312"/>
        <v>472</v>
      </c>
      <c r="Z1167" s="45">
        <f t="shared" si="313"/>
        <v>0.21484781532684755</v>
      </c>
      <c r="AA1167" s="33">
        <f t="shared" si="314"/>
        <v>503.51733999999988</v>
      </c>
      <c r="AB1167" s="45">
        <f t="shared" si="315"/>
        <v>0.26903042316734338</v>
      </c>
      <c r="AC1167" s="33">
        <f>IFERROR($X1167/VLOOKUP(CONCATENATE("USD",C1167),[1]GEINDICE!AR$1:AS$65536,2,0),"")</f>
        <v>330.62464669304688</v>
      </c>
      <c r="AD1167" s="33">
        <f>IFERROR($AA1167/VLOOKUP(CONCATENATE("USD",C1167),[1]GEINDICE!AR$1:AS$65536,2,0),"")</f>
        <v>88.948088609383817</v>
      </c>
      <c r="AE1167" s="33">
        <f>IFERROR($X1167/VLOOKUP(CONCATENATE("EUR",C1167),[1]GEINDICE!AR$1:AS$65536,2,0),"")</f>
        <v>291.27241035856571</v>
      </c>
      <c r="AF1167" s="33">
        <f>IFERROR($AA1167/VLOOKUP(CONCATENATE("EUR",C1167),[1]GEINDICE!AR$1:AS$65536,2,0),"")</f>
        <v>78.361139815737033</v>
      </c>
      <c r="AG1167" s="48" t="str">
        <f>VLOOKUP(E1167,[1]Apresentação!AW$1:AX$65536,2,0)</f>
        <v xml:space="preserve">                    2 - LEATHER AUXILIARIES</v>
      </c>
      <c r="AH1167" s="48" t="str">
        <f t="shared" si="316"/>
        <v xml:space="preserve">         5204000008 - NOVALTAN NL BR</v>
      </c>
      <c r="AI1167" s="49" t="str">
        <f t="shared" si="317"/>
        <v xml:space="preserve">     L00087 - BOLZANO BRASIL INDUSTRIA E COM DE COUROS E PELES LTDA</v>
      </c>
      <c r="AJ1167" t="str">
        <f t="shared" si="318"/>
        <v xml:space="preserve">     90 - SALES</v>
      </c>
      <c r="AK1167" t="str">
        <f t="shared" si="319"/>
        <v/>
      </c>
      <c r="AL1167">
        <f t="shared" si="320"/>
        <v>4</v>
      </c>
      <c r="AM1167" t="str">
        <f t="shared" si="321"/>
        <v>2025 4</v>
      </c>
      <c r="AN1167" t="str">
        <f t="shared" si="322"/>
        <v xml:space="preserve">BOLZANO </v>
      </c>
    </row>
    <row r="1168" spans="1:40" x14ac:dyDescent="0.35">
      <c r="A1168">
        <v>82390</v>
      </c>
      <c r="B1168" t="s">
        <v>274</v>
      </c>
      <c r="C1168" s="31">
        <v>45790</v>
      </c>
      <c r="D1168" t="s">
        <v>373</v>
      </c>
      <c r="E1168" t="s">
        <v>374</v>
      </c>
      <c r="F1168" t="s">
        <v>642</v>
      </c>
      <c r="G1168" t="s">
        <v>643</v>
      </c>
      <c r="H1168" t="s">
        <v>721</v>
      </c>
      <c r="I1168" t="s">
        <v>722</v>
      </c>
      <c r="J1168">
        <v>120</v>
      </c>
      <c r="K1168">
        <v>780.96</v>
      </c>
      <c r="L1168">
        <v>432.02755999999999</v>
      </c>
      <c r="M1168">
        <v>157.28</v>
      </c>
      <c r="N1168">
        <v>6.508</v>
      </c>
      <c r="O1168" s="32">
        <f t="shared" si="306"/>
        <v>623.68000000000006</v>
      </c>
      <c r="P1168" s="32">
        <f t="shared" si="307"/>
        <v>191.65244000000007</v>
      </c>
      <c r="Q1168">
        <v>738542</v>
      </c>
      <c r="R1168" t="s">
        <v>312</v>
      </c>
      <c r="S1168" t="s">
        <v>312</v>
      </c>
      <c r="T1168" t="str">
        <f t="shared" si="308"/>
        <v>VEN</v>
      </c>
      <c r="U1168" t="s">
        <v>313</v>
      </c>
      <c r="V1168" s="33">
        <f t="shared" si="309"/>
        <v>780.96</v>
      </c>
      <c r="W1168">
        <f t="shared" si="310"/>
        <v>120</v>
      </c>
      <c r="X1168" s="33">
        <f t="shared" si="311"/>
        <v>623.68000000000006</v>
      </c>
      <c r="Y1168" s="33">
        <f t="shared" si="312"/>
        <v>157.28</v>
      </c>
      <c r="Z1168" s="45">
        <f t="shared" si="313"/>
        <v>0.21467481048965384</v>
      </c>
      <c r="AA1168" s="33">
        <f t="shared" si="314"/>
        <v>167.65244000000007</v>
      </c>
      <c r="AB1168" s="45">
        <f t="shared" si="315"/>
        <v>0.26881163417137</v>
      </c>
      <c r="AC1168" s="33">
        <f>IFERROR($X1168/VLOOKUP(CONCATENATE("USD",C1168),[1]GEINDICE!AR$1:AS$65536,2,0),"")</f>
        <v>110.85279584799689</v>
      </c>
      <c r="AD1168" s="33">
        <f>IFERROR($AA1168/VLOOKUP(CONCATENATE("USD",C1168),[1]GEINDICE!AR$1:AS$65536,2,0),"")</f>
        <v>29.798521204365304</v>
      </c>
      <c r="AE1168" s="33">
        <f>IFERROR($X1168/VLOOKUP(CONCATENATE("EUR",C1168),[1]GEINDICE!AR$1:AS$65536,2,0),"")</f>
        <v>99.188905499538791</v>
      </c>
      <c r="AF1168" s="33">
        <f>IFERROR($AA1168/VLOOKUP(CONCATENATE("EUR",C1168),[1]GEINDICE!AR$1:AS$65536,2,0),"")</f>
        <v>26.663131779000611</v>
      </c>
      <c r="AG1168" s="48" t="str">
        <f>VLOOKUP(E1168,[1]Apresentação!AW$1:AX$65536,2,0)</f>
        <v xml:space="preserve">                    2 - LEATHER AUXILIARIES</v>
      </c>
      <c r="AH1168" s="48" t="str">
        <f t="shared" si="316"/>
        <v xml:space="preserve">         5204000008 - NOVALTAN NL BR</v>
      </c>
      <c r="AI1168" s="49" t="str">
        <f t="shared" si="317"/>
        <v xml:space="preserve">     L00281 - ICL BENEFICIAMENTO DE COUROS LTDA.</v>
      </c>
      <c r="AJ1168" t="str">
        <f t="shared" si="318"/>
        <v xml:space="preserve">     90 - SALES</v>
      </c>
      <c r="AK1168" t="str">
        <f t="shared" si="319"/>
        <v/>
      </c>
      <c r="AL1168">
        <f t="shared" si="320"/>
        <v>5</v>
      </c>
      <c r="AM1168" t="str">
        <f t="shared" si="321"/>
        <v>2025 5</v>
      </c>
      <c r="AN1168" t="str">
        <f t="shared" si="322"/>
        <v xml:space="preserve">ICL </v>
      </c>
    </row>
    <row r="1169" spans="1:40" x14ac:dyDescent="0.35">
      <c r="A1169">
        <v>80800</v>
      </c>
      <c r="B1169" t="s">
        <v>274</v>
      </c>
      <c r="C1169" s="31">
        <v>45666</v>
      </c>
      <c r="D1169" t="s">
        <v>373</v>
      </c>
      <c r="E1169" t="s">
        <v>374</v>
      </c>
      <c r="F1169" t="s">
        <v>644</v>
      </c>
      <c r="G1169" t="s">
        <v>645</v>
      </c>
      <c r="H1169" t="s">
        <v>721</v>
      </c>
      <c r="I1169" t="s">
        <v>722</v>
      </c>
      <c r="J1169">
        <v>240</v>
      </c>
      <c r="K1169">
        <v>1562.4</v>
      </c>
      <c r="L1169">
        <v>836.92665</v>
      </c>
      <c r="M1169">
        <v>314.67</v>
      </c>
      <c r="N1169">
        <v>6.51</v>
      </c>
      <c r="O1169" s="32">
        <f t="shared" si="306"/>
        <v>1247.73</v>
      </c>
      <c r="P1169" s="32">
        <f t="shared" si="307"/>
        <v>410.80335000000002</v>
      </c>
      <c r="Q1169">
        <v>706662</v>
      </c>
      <c r="R1169" t="s">
        <v>312</v>
      </c>
      <c r="S1169" t="s">
        <v>312</v>
      </c>
      <c r="T1169" t="str">
        <f t="shared" si="308"/>
        <v>VEN</v>
      </c>
      <c r="U1169" t="s">
        <v>437</v>
      </c>
      <c r="V1169" s="33">
        <f t="shared" si="309"/>
        <v>1562.4</v>
      </c>
      <c r="W1169">
        <f t="shared" si="310"/>
        <v>240</v>
      </c>
      <c r="X1169" s="33">
        <f t="shared" si="311"/>
        <v>1247.73</v>
      </c>
      <c r="Y1169" s="33">
        <f t="shared" si="312"/>
        <v>314.67</v>
      </c>
      <c r="Z1169" s="45">
        <f t="shared" si="313"/>
        <v>0.23220900537634409</v>
      </c>
      <c r="AA1169" s="33">
        <f t="shared" si="314"/>
        <v>362.80335000000002</v>
      </c>
      <c r="AB1169" s="45">
        <f t="shared" si="315"/>
        <v>0.29077071962684237</v>
      </c>
      <c r="AC1169" s="33">
        <f>IFERROR($X1169/VLOOKUP(CONCATENATE("USD",C1169),[1]GEINDICE!AR$1:AS$65536,2,0),"")</f>
        <v>204.89523121387285</v>
      </c>
      <c r="AD1169" s="33">
        <f>IFERROR($AA1169/VLOOKUP(CONCATENATE("USD",C1169),[1]GEINDICE!AR$1:AS$65536,2,0),"")</f>
        <v>59.577533828166061</v>
      </c>
      <c r="AE1169" s="33">
        <f>IFERROR($X1169/VLOOKUP(CONCATENATE("EUR",C1169),[1]GEINDICE!AR$1:AS$65536,2,0),"")</f>
        <v>198.92702836280151</v>
      </c>
      <c r="AF1169" s="33">
        <f>IFERROR($AA1169/VLOOKUP(CONCATENATE("EUR",C1169),[1]GEINDICE!AR$1:AS$65536,2,0),"")</f>
        <v>57.842155190281076</v>
      </c>
      <c r="AG1169" s="48" t="str">
        <f>VLOOKUP(E1169,[1]Apresentação!AW$1:AX$65536,2,0)</f>
        <v xml:space="preserve">                    2 - LEATHER AUXILIARIES</v>
      </c>
      <c r="AH1169" s="48" t="str">
        <f t="shared" si="316"/>
        <v xml:space="preserve">         5204000008 - NOVALTAN NL BR</v>
      </c>
      <c r="AI1169" s="49" t="str">
        <f t="shared" si="317"/>
        <v xml:space="preserve">     L00087 - BOLZANO BRASIL INDUSTRIA E COM DE COUROS E PELES LTDA</v>
      </c>
      <c r="AJ1169" t="str">
        <f t="shared" si="318"/>
        <v xml:space="preserve">     90 - SALES</v>
      </c>
      <c r="AK1169" t="str">
        <f t="shared" si="319"/>
        <v/>
      </c>
      <c r="AL1169">
        <f t="shared" si="320"/>
        <v>1</v>
      </c>
      <c r="AM1169" t="str">
        <f t="shared" si="321"/>
        <v>2025 1</v>
      </c>
      <c r="AN1169" t="str">
        <f t="shared" si="322"/>
        <v xml:space="preserve">BOLZANO </v>
      </c>
    </row>
    <row r="1170" spans="1:40" x14ac:dyDescent="0.35">
      <c r="A1170">
        <v>81670</v>
      </c>
      <c r="B1170" t="s">
        <v>274</v>
      </c>
      <c r="C1170" s="31">
        <v>45734</v>
      </c>
      <c r="D1170" t="s">
        <v>373</v>
      </c>
      <c r="E1170" t="s">
        <v>374</v>
      </c>
      <c r="F1170" t="s">
        <v>644</v>
      </c>
      <c r="G1170" t="s">
        <v>645</v>
      </c>
      <c r="H1170" t="s">
        <v>721</v>
      </c>
      <c r="I1170" t="s">
        <v>722</v>
      </c>
      <c r="J1170">
        <v>240</v>
      </c>
      <c r="K1170">
        <v>1562.4</v>
      </c>
      <c r="L1170">
        <v>842.38625000000002</v>
      </c>
      <c r="M1170">
        <v>314.67</v>
      </c>
      <c r="N1170">
        <v>6.51</v>
      </c>
      <c r="O1170" s="32">
        <f t="shared" si="306"/>
        <v>1247.73</v>
      </c>
      <c r="P1170" s="32">
        <f t="shared" si="307"/>
        <v>405.34375</v>
      </c>
      <c r="Q1170">
        <v>719142</v>
      </c>
      <c r="R1170" t="s">
        <v>312</v>
      </c>
      <c r="S1170" t="s">
        <v>312</v>
      </c>
      <c r="T1170" t="str">
        <f t="shared" si="308"/>
        <v>VEN</v>
      </c>
      <c r="U1170" t="s">
        <v>437</v>
      </c>
      <c r="V1170" s="33">
        <f t="shared" si="309"/>
        <v>1562.4</v>
      </c>
      <c r="W1170">
        <f t="shared" si="310"/>
        <v>240</v>
      </c>
      <c r="X1170" s="33">
        <f t="shared" si="311"/>
        <v>1247.73</v>
      </c>
      <c r="Y1170" s="33">
        <f t="shared" si="312"/>
        <v>314.67</v>
      </c>
      <c r="Z1170" s="45">
        <f t="shared" si="313"/>
        <v>0.22871463773681514</v>
      </c>
      <c r="AA1170" s="33">
        <f t="shared" si="314"/>
        <v>357.34375</v>
      </c>
      <c r="AB1170" s="45">
        <f t="shared" si="315"/>
        <v>0.28639509348977743</v>
      </c>
      <c r="AC1170" s="33">
        <f>IFERROR($X1170/VLOOKUP(CONCATENATE("USD",C1170),[1]GEINDICE!AR$1:AS$65536,2,0),"")</f>
        <v>219.46985154436081</v>
      </c>
      <c r="AD1170" s="33">
        <f>IFERROR($AA1170/VLOOKUP(CONCATENATE("USD",C1170),[1]GEINDICE!AR$1:AS$65536,2,0),"")</f>
        <v>62.855088651234787</v>
      </c>
      <c r="AE1170" s="33">
        <f>IFERROR($X1170/VLOOKUP(CONCATENATE("EUR",C1170),[1]GEINDICE!AR$1:AS$65536,2,0),"")</f>
        <v>200.8515501754612</v>
      </c>
      <c r="AF1170" s="33">
        <f>IFERROR($AA1170/VLOOKUP(CONCATENATE("EUR",C1170),[1]GEINDICE!AR$1:AS$65536,2,0),"")</f>
        <v>57.522898490067931</v>
      </c>
      <c r="AG1170" s="48" t="str">
        <f>VLOOKUP(E1170,[1]Apresentação!AW$1:AX$65536,2,0)</f>
        <v xml:space="preserve">                    2 - LEATHER AUXILIARIES</v>
      </c>
      <c r="AH1170" s="48" t="str">
        <f t="shared" si="316"/>
        <v xml:space="preserve">         5204000008 - NOVALTAN NL BR</v>
      </c>
      <c r="AI1170" s="49" t="str">
        <f t="shared" si="317"/>
        <v xml:space="preserve">     L00087 - BOLZANO BRASIL INDUSTRIA E COM DE COUROS E PELES LTDA</v>
      </c>
      <c r="AJ1170" t="str">
        <f t="shared" si="318"/>
        <v xml:space="preserve">     90 - SALES</v>
      </c>
      <c r="AK1170" t="str">
        <f t="shared" si="319"/>
        <v/>
      </c>
      <c r="AL1170">
        <f t="shared" si="320"/>
        <v>3</v>
      </c>
      <c r="AM1170" t="str">
        <f t="shared" si="321"/>
        <v>2025 3</v>
      </c>
      <c r="AN1170" t="str">
        <f t="shared" si="322"/>
        <v xml:space="preserve">BOLZANO </v>
      </c>
    </row>
    <row r="1171" spans="1:40" x14ac:dyDescent="0.35">
      <c r="A1171">
        <v>81596</v>
      </c>
      <c r="B1171" t="s">
        <v>274</v>
      </c>
      <c r="C1171" s="31">
        <v>45727</v>
      </c>
      <c r="D1171" t="s">
        <v>373</v>
      </c>
      <c r="E1171" t="s">
        <v>374</v>
      </c>
      <c r="F1171" t="s">
        <v>644</v>
      </c>
      <c r="G1171" t="s">
        <v>645</v>
      </c>
      <c r="H1171" t="s">
        <v>721</v>
      </c>
      <c r="I1171" t="s">
        <v>722</v>
      </c>
      <c r="J1171">
        <v>360</v>
      </c>
      <c r="K1171">
        <v>2343.6</v>
      </c>
      <c r="L1171">
        <v>1243.64086</v>
      </c>
      <c r="M1171">
        <v>472</v>
      </c>
      <c r="N1171">
        <v>6.51</v>
      </c>
      <c r="O1171" s="32">
        <f t="shared" si="306"/>
        <v>1871.6</v>
      </c>
      <c r="P1171" s="32">
        <f t="shared" si="307"/>
        <v>627.95913999999993</v>
      </c>
      <c r="Q1171">
        <v>716579</v>
      </c>
      <c r="R1171" t="s">
        <v>312</v>
      </c>
      <c r="S1171" t="s">
        <v>312</v>
      </c>
      <c r="T1171" t="str">
        <f t="shared" si="308"/>
        <v>VEN</v>
      </c>
      <c r="U1171" t="s">
        <v>313</v>
      </c>
      <c r="V1171" s="33">
        <f t="shared" si="309"/>
        <v>2343.6</v>
      </c>
      <c r="W1171">
        <f t="shared" si="310"/>
        <v>360</v>
      </c>
      <c r="X1171" s="33">
        <f t="shared" si="311"/>
        <v>1871.6</v>
      </c>
      <c r="Y1171" s="33">
        <f t="shared" si="312"/>
        <v>472</v>
      </c>
      <c r="Z1171" s="45">
        <f t="shared" si="313"/>
        <v>0.23722441542925413</v>
      </c>
      <c r="AA1171" s="33">
        <f t="shared" si="314"/>
        <v>555.95913999999993</v>
      </c>
      <c r="AB1171" s="45">
        <f t="shared" si="315"/>
        <v>0.29705019234879243</v>
      </c>
      <c r="AC1171" s="33">
        <f>IFERROR($X1171/VLOOKUP(CONCATENATE("USD",C1171),[1]GEINDICE!AR$1:AS$65536,2,0),"")</f>
        <v>320.77606005553076</v>
      </c>
      <c r="AD1171" s="33">
        <f>IFERROR($AA1171/VLOOKUP(CONCATENATE("USD",C1171),[1]GEINDICE!AR$1:AS$65536,2,0),"")</f>
        <v>95.286590340383214</v>
      </c>
      <c r="AE1171" s="33">
        <f>IFERROR($X1171/VLOOKUP(CONCATENATE("EUR",C1171),[1]GEINDICE!AR$1:AS$65536,2,0),"")</f>
        <v>293.56128931064228</v>
      </c>
      <c r="AF1171" s="33">
        <f>IFERROR($AA1171/VLOOKUP(CONCATENATE("EUR",C1171),[1]GEINDICE!AR$1:AS$65536,2,0),"")</f>
        <v>87.2024374558858</v>
      </c>
      <c r="AG1171" s="48" t="str">
        <f>VLOOKUP(E1171,[1]Apresentação!AW$1:AX$65536,2,0)</f>
        <v xml:space="preserve">                    2 - LEATHER AUXILIARIES</v>
      </c>
      <c r="AH1171" s="48" t="str">
        <f t="shared" si="316"/>
        <v xml:space="preserve">         5204000008 - NOVALTAN NL BR</v>
      </c>
      <c r="AI1171" s="49" t="str">
        <f t="shared" si="317"/>
        <v xml:space="preserve">     L00087 - BOLZANO BRASIL INDUSTRIA E COM DE COUROS E PELES LTDA</v>
      </c>
      <c r="AJ1171" t="str">
        <f t="shared" si="318"/>
        <v xml:space="preserve">     90 - SALES</v>
      </c>
      <c r="AK1171" t="str">
        <f t="shared" si="319"/>
        <v/>
      </c>
      <c r="AL1171">
        <f t="shared" si="320"/>
        <v>3</v>
      </c>
      <c r="AM1171" t="str">
        <f t="shared" si="321"/>
        <v>2025 3</v>
      </c>
      <c r="AN1171" t="str">
        <f t="shared" si="322"/>
        <v xml:space="preserve">BOLZANO </v>
      </c>
    </row>
    <row r="1172" spans="1:40" x14ac:dyDescent="0.35">
      <c r="A1172">
        <v>80856</v>
      </c>
      <c r="B1172" t="s">
        <v>274</v>
      </c>
      <c r="C1172" s="31">
        <v>45671</v>
      </c>
      <c r="D1172" t="s">
        <v>373</v>
      </c>
      <c r="E1172" t="s">
        <v>374</v>
      </c>
      <c r="F1172" t="s">
        <v>642</v>
      </c>
      <c r="G1172" t="s">
        <v>643</v>
      </c>
      <c r="H1172" t="s">
        <v>721</v>
      </c>
      <c r="I1172" t="s">
        <v>722</v>
      </c>
      <c r="J1172">
        <v>120</v>
      </c>
      <c r="K1172">
        <v>780.96</v>
      </c>
      <c r="L1172">
        <v>418.46332000000001</v>
      </c>
      <c r="M1172">
        <v>157.28</v>
      </c>
      <c r="N1172">
        <v>6.508</v>
      </c>
      <c r="O1172" s="32">
        <f t="shared" si="306"/>
        <v>623.68000000000006</v>
      </c>
      <c r="P1172" s="32">
        <f t="shared" si="307"/>
        <v>205.21668000000005</v>
      </c>
      <c r="Q1172">
        <v>706950</v>
      </c>
      <c r="R1172" t="s">
        <v>312</v>
      </c>
      <c r="S1172" t="s">
        <v>312</v>
      </c>
      <c r="T1172" t="str">
        <f t="shared" si="308"/>
        <v>VEN</v>
      </c>
      <c r="U1172" t="s">
        <v>437</v>
      </c>
      <c r="V1172" s="33">
        <f t="shared" si="309"/>
        <v>780.96</v>
      </c>
      <c r="W1172">
        <f t="shared" si="310"/>
        <v>120</v>
      </c>
      <c r="X1172" s="33">
        <f t="shared" si="311"/>
        <v>623.68000000000006</v>
      </c>
      <c r="Y1172" s="33">
        <f t="shared" si="312"/>
        <v>157.28</v>
      </c>
      <c r="Z1172" s="45">
        <f t="shared" si="313"/>
        <v>0.2320434849416104</v>
      </c>
      <c r="AA1172" s="33">
        <f t="shared" si="314"/>
        <v>181.21668000000005</v>
      </c>
      <c r="AB1172" s="45">
        <f t="shared" si="315"/>
        <v>0.29056035146228842</v>
      </c>
      <c r="AC1172" s="33">
        <f>IFERROR($X1172/VLOOKUP(CONCATENATE("USD",C1172),[1]GEINDICE!AR$1:AS$65536,2,0),"")</f>
        <v>102.79705295775578</v>
      </c>
      <c r="AD1172" s="33">
        <f>IFERROR($AA1172/VLOOKUP(CONCATENATE("USD",C1172),[1]GEINDICE!AR$1:AS$65536,2,0),"")</f>
        <v>29.868747836692993</v>
      </c>
      <c r="AE1172" s="33">
        <f>IFERROR($X1172/VLOOKUP(CONCATENATE("EUR",C1172),[1]GEINDICE!AR$1:AS$65536,2,0),"")</f>
        <v>99.851107090824684</v>
      </c>
      <c r="AF1172" s="33">
        <f>IFERROR($AA1172/VLOOKUP(CONCATENATE("EUR",C1172),[1]GEINDICE!AR$1:AS$65536,2,0),"")</f>
        <v>29.012772770208617</v>
      </c>
      <c r="AG1172" s="48" t="str">
        <f>VLOOKUP(E1172,[1]Apresentação!AW$1:AX$65536,2,0)</f>
        <v xml:space="preserve">                    2 - LEATHER AUXILIARIES</v>
      </c>
      <c r="AH1172" s="48" t="str">
        <f t="shared" si="316"/>
        <v xml:space="preserve">         5204000008 - NOVALTAN NL BR</v>
      </c>
      <c r="AI1172" s="49" t="str">
        <f t="shared" si="317"/>
        <v xml:space="preserve">     L00281 - ICL BENEFICIAMENTO DE COUROS LTDA.</v>
      </c>
      <c r="AJ1172" t="str">
        <f t="shared" si="318"/>
        <v xml:space="preserve">     90 - SALES</v>
      </c>
      <c r="AK1172" t="str">
        <f t="shared" si="319"/>
        <v/>
      </c>
      <c r="AL1172">
        <f t="shared" si="320"/>
        <v>1</v>
      </c>
      <c r="AM1172" t="str">
        <f t="shared" si="321"/>
        <v>2025 1</v>
      </c>
      <c r="AN1172" t="str">
        <f t="shared" si="322"/>
        <v xml:space="preserve">ICL </v>
      </c>
    </row>
    <row r="1173" spans="1:40" x14ac:dyDescent="0.35">
      <c r="A1173">
        <v>81493</v>
      </c>
      <c r="B1173" t="s">
        <v>274</v>
      </c>
      <c r="C1173" s="31">
        <v>45721</v>
      </c>
      <c r="D1173" t="s">
        <v>373</v>
      </c>
      <c r="E1173" t="s">
        <v>374</v>
      </c>
      <c r="F1173" t="s">
        <v>427</v>
      </c>
      <c r="G1173" t="s">
        <v>428</v>
      </c>
      <c r="H1173" t="s">
        <v>721</v>
      </c>
      <c r="I1173" t="s">
        <v>722</v>
      </c>
      <c r="J1173">
        <v>360</v>
      </c>
      <c r="K1173">
        <v>3158.35</v>
      </c>
      <c r="L1173">
        <v>1243.64086</v>
      </c>
      <c r="M1173">
        <v>636.1</v>
      </c>
      <c r="N1173">
        <v>8.773200000000001</v>
      </c>
      <c r="O1173" s="32">
        <f t="shared" si="306"/>
        <v>2522.25</v>
      </c>
      <c r="P1173" s="32">
        <f t="shared" si="307"/>
        <v>1278.60914</v>
      </c>
      <c r="Q1173">
        <v>714241</v>
      </c>
      <c r="R1173" t="s">
        <v>312</v>
      </c>
      <c r="S1173" t="s">
        <v>312</v>
      </c>
      <c r="T1173" t="str">
        <f t="shared" si="308"/>
        <v>VEN</v>
      </c>
      <c r="U1173" t="s">
        <v>313</v>
      </c>
      <c r="V1173" s="33">
        <f t="shared" si="309"/>
        <v>3158.35</v>
      </c>
      <c r="W1173">
        <f t="shared" si="310"/>
        <v>360</v>
      </c>
      <c r="X1173" s="33">
        <f t="shared" si="311"/>
        <v>2522.25</v>
      </c>
      <c r="Y1173" s="33">
        <f t="shared" si="312"/>
        <v>636.1</v>
      </c>
      <c r="Z1173" s="45">
        <f t="shared" si="313"/>
        <v>0.38203781721468488</v>
      </c>
      <c r="AA1173" s="33">
        <f t="shared" si="314"/>
        <v>1206.60914</v>
      </c>
      <c r="AB1173" s="45">
        <f t="shared" si="315"/>
        <v>0.47838602041827732</v>
      </c>
      <c r="AC1173" s="33">
        <f>IFERROR($X1173/VLOOKUP(CONCATENATE("USD",C1173),[1]GEINDICE!AR$1:AS$65536,2,0),"")</f>
        <v>435.51645543391925</v>
      </c>
      <c r="AD1173" s="33">
        <f>IFERROR($AA1173/VLOOKUP(CONCATENATE("USD",C1173),[1]GEINDICE!AR$1:AS$65536,2,0),"")</f>
        <v>208.34498394170666</v>
      </c>
      <c r="AE1173" s="33">
        <f>IFERROR($X1173/VLOOKUP(CONCATENATE("EUR",C1173),[1]GEINDICE!AR$1:AS$65536,2,0),"")</f>
        <v>404.22616471945764</v>
      </c>
      <c r="AF1173" s="33">
        <f>IFERROR($AA1173/VLOOKUP(CONCATENATE("EUR",C1173),[1]GEINDICE!AR$1:AS$65536,2,0),"")</f>
        <v>193.3761462890844</v>
      </c>
      <c r="AG1173" s="48" t="str">
        <f>VLOOKUP(E1173,[1]Apresentação!AW$1:AX$65536,2,0)</f>
        <v xml:space="preserve">                    2 - LEATHER AUXILIARIES</v>
      </c>
      <c r="AH1173" s="48" t="str">
        <f t="shared" si="316"/>
        <v xml:space="preserve">         5204000008 - NOVALTAN NL BR</v>
      </c>
      <c r="AI1173" s="49" t="str">
        <f t="shared" si="317"/>
        <v xml:space="preserve">     L00258 - CORTUME KRUMENAUER SA</v>
      </c>
      <c r="AJ1173" t="str">
        <f t="shared" si="318"/>
        <v xml:space="preserve">     90 - SALES</v>
      </c>
      <c r="AK1173" t="str">
        <f t="shared" si="319"/>
        <v/>
      </c>
      <c r="AL1173">
        <f t="shared" si="320"/>
        <v>3</v>
      </c>
      <c r="AM1173" t="str">
        <f t="shared" si="321"/>
        <v>2025 3</v>
      </c>
      <c r="AN1173" t="str">
        <f t="shared" si="322"/>
        <v xml:space="preserve">CORTUME </v>
      </c>
    </row>
    <row r="1174" spans="1:40" x14ac:dyDescent="0.35">
      <c r="A1174">
        <v>81503</v>
      </c>
      <c r="B1174" t="s">
        <v>274</v>
      </c>
      <c r="C1174" s="31">
        <v>45721</v>
      </c>
      <c r="D1174" t="s">
        <v>373</v>
      </c>
      <c r="E1174" t="s">
        <v>374</v>
      </c>
      <c r="F1174" t="s">
        <v>644</v>
      </c>
      <c r="G1174" t="s">
        <v>645</v>
      </c>
      <c r="H1174" t="s">
        <v>721</v>
      </c>
      <c r="I1174" t="s">
        <v>722</v>
      </c>
      <c r="J1174">
        <v>240</v>
      </c>
      <c r="K1174">
        <v>1562.4</v>
      </c>
      <c r="L1174">
        <v>829.09389999999996</v>
      </c>
      <c r="M1174">
        <v>314.67</v>
      </c>
      <c r="N1174">
        <v>6.51</v>
      </c>
      <c r="O1174" s="32">
        <f t="shared" si="306"/>
        <v>1247.73</v>
      </c>
      <c r="P1174" s="32">
        <f t="shared" si="307"/>
        <v>418.63610000000006</v>
      </c>
      <c r="Q1174">
        <v>714366</v>
      </c>
      <c r="R1174" t="s">
        <v>312</v>
      </c>
      <c r="S1174" t="s">
        <v>312</v>
      </c>
      <c r="T1174" t="str">
        <f t="shared" si="308"/>
        <v>VEN</v>
      </c>
      <c r="U1174" t="s">
        <v>437</v>
      </c>
      <c r="V1174" s="33">
        <f t="shared" si="309"/>
        <v>1562.4</v>
      </c>
      <c r="W1174">
        <f t="shared" si="310"/>
        <v>240</v>
      </c>
      <c r="X1174" s="33">
        <f t="shared" si="311"/>
        <v>1247.73</v>
      </c>
      <c r="Y1174" s="33">
        <f t="shared" si="312"/>
        <v>314.67</v>
      </c>
      <c r="Z1174" s="45">
        <f t="shared" si="313"/>
        <v>0.2372222862263185</v>
      </c>
      <c r="AA1174" s="33">
        <f t="shared" si="314"/>
        <v>370.63610000000006</v>
      </c>
      <c r="AB1174" s="45">
        <f t="shared" si="315"/>
        <v>0.29704831974866364</v>
      </c>
      <c r="AC1174" s="33">
        <f>IFERROR($X1174/VLOOKUP(CONCATENATE("USD",C1174),[1]GEINDICE!AR$1:AS$65536,2,0),"")</f>
        <v>215.44531546776253</v>
      </c>
      <c r="AD1174" s="33">
        <f>IFERROR($AA1174/VLOOKUP(CONCATENATE("USD",C1174),[1]GEINDICE!AR$1:AS$65536,2,0),"")</f>
        <v>63.997668957419627</v>
      </c>
      <c r="AE1174" s="33">
        <f>IFERROR($X1174/VLOOKUP(CONCATENATE("EUR",C1174),[1]GEINDICE!AR$1:AS$65536,2,0),"")</f>
        <v>199.966344535795</v>
      </c>
      <c r="AF1174" s="33">
        <f>IFERROR($AA1174/VLOOKUP(CONCATENATE("EUR",C1174),[1]GEINDICE!AR$1:AS$65536,2,0),"")</f>
        <v>59.399666650640263</v>
      </c>
      <c r="AG1174" s="48" t="str">
        <f>VLOOKUP(E1174,[1]Apresentação!AW$1:AX$65536,2,0)</f>
        <v xml:space="preserve">                    2 - LEATHER AUXILIARIES</v>
      </c>
      <c r="AH1174" s="48" t="str">
        <f t="shared" si="316"/>
        <v xml:space="preserve">         5204000008 - NOVALTAN NL BR</v>
      </c>
      <c r="AI1174" s="49" t="str">
        <f t="shared" si="317"/>
        <v xml:space="preserve">     L00087 - BOLZANO BRASIL INDUSTRIA E COM DE COUROS E PELES LTDA</v>
      </c>
      <c r="AJ1174" t="str">
        <f t="shared" si="318"/>
        <v xml:space="preserve">     90 - SALES</v>
      </c>
      <c r="AK1174" t="str">
        <f t="shared" si="319"/>
        <v/>
      </c>
      <c r="AL1174">
        <f t="shared" si="320"/>
        <v>3</v>
      </c>
      <c r="AM1174" t="str">
        <f t="shared" si="321"/>
        <v>2025 3</v>
      </c>
      <c r="AN1174" t="str">
        <f t="shared" si="322"/>
        <v xml:space="preserve">BOLZANO </v>
      </c>
    </row>
    <row r="1175" spans="1:40" x14ac:dyDescent="0.35">
      <c r="A1175">
        <v>82288</v>
      </c>
      <c r="B1175" t="s">
        <v>274</v>
      </c>
      <c r="C1175" s="31">
        <v>45783</v>
      </c>
      <c r="D1175" t="s">
        <v>373</v>
      </c>
      <c r="E1175" t="s">
        <v>374</v>
      </c>
      <c r="F1175" t="s">
        <v>435</v>
      </c>
      <c r="G1175" t="s">
        <v>436</v>
      </c>
      <c r="H1175" t="s">
        <v>721</v>
      </c>
      <c r="I1175" t="s">
        <v>722</v>
      </c>
      <c r="J1175">
        <v>1000</v>
      </c>
      <c r="K1175">
        <v>8591.0400000000009</v>
      </c>
      <c r="L1175">
        <v>3600.2296200000001</v>
      </c>
      <c r="M1175">
        <v>1730.25</v>
      </c>
      <c r="N1175">
        <v>8.5910399999999996</v>
      </c>
      <c r="O1175" s="32">
        <f t="shared" si="306"/>
        <v>6860.7900000000009</v>
      </c>
      <c r="P1175" s="32">
        <f t="shared" si="307"/>
        <v>3260.5603800000008</v>
      </c>
      <c r="Q1175">
        <v>737403</v>
      </c>
      <c r="R1175" t="s">
        <v>312</v>
      </c>
      <c r="S1175" t="s">
        <v>312</v>
      </c>
      <c r="T1175" t="str">
        <f t="shared" si="308"/>
        <v>VEN</v>
      </c>
      <c r="U1175" t="s">
        <v>437</v>
      </c>
      <c r="V1175" s="33">
        <f t="shared" si="309"/>
        <v>8591.0400000000009</v>
      </c>
      <c r="W1175">
        <f t="shared" si="310"/>
        <v>1000</v>
      </c>
      <c r="X1175" s="33">
        <f t="shared" si="311"/>
        <v>6860.7900000000009</v>
      </c>
      <c r="Y1175" s="33">
        <f t="shared" si="312"/>
        <v>1730.25</v>
      </c>
      <c r="Z1175" s="45">
        <f t="shared" si="313"/>
        <v>0.35625027703281564</v>
      </c>
      <c r="AA1175" s="33">
        <f t="shared" si="314"/>
        <v>3060.5603800000008</v>
      </c>
      <c r="AB1175" s="45">
        <f t="shared" si="315"/>
        <v>0.44609445559476391</v>
      </c>
      <c r="AC1175" s="33">
        <f>IFERROR($X1175/VLOOKUP(CONCATENATE("USD",C1175),[1]GEINDICE!AR$1:AS$65536,2,0),"")</f>
        <v>1199.2291557420033</v>
      </c>
      <c r="AD1175" s="33">
        <f>IFERROR($AA1175/VLOOKUP(CONCATENATE("USD",C1175),[1]GEINDICE!AR$1:AS$65536,2,0),"")</f>
        <v>534.96947736409732</v>
      </c>
      <c r="AE1175" s="33">
        <f>IFERROR($X1175/VLOOKUP(CONCATENATE("EUR",C1175),[1]GEINDICE!AR$1:AS$65536,2,0),"")</f>
        <v>1057.051074647562</v>
      </c>
      <c r="AF1175" s="33">
        <f>IFERROR($AA1175/VLOOKUP(CONCATENATE("EUR",C1175),[1]GEINDICE!AR$1:AS$65536,2,0),"")</f>
        <v>471.54462368076435</v>
      </c>
      <c r="AG1175" s="48" t="str">
        <f>VLOOKUP(E1175,[1]Apresentação!AW$1:AX$65536,2,0)</f>
        <v xml:space="preserve">                    2 - LEATHER AUXILIARIES</v>
      </c>
      <c r="AH1175" s="48" t="str">
        <f t="shared" si="316"/>
        <v xml:space="preserve">         5204000008 - NOVALTAN NL BR</v>
      </c>
      <c r="AI1175" s="49" t="str">
        <f t="shared" si="317"/>
        <v xml:space="preserve">     L00024 - FUGA S/A</v>
      </c>
      <c r="AJ1175" t="str">
        <f t="shared" si="318"/>
        <v xml:space="preserve">     90 - SALES</v>
      </c>
      <c r="AK1175" t="str">
        <f t="shared" si="319"/>
        <v/>
      </c>
      <c r="AL1175">
        <f t="shared" si="320"/>
        <v>5</v>
      </c>
      <c r="AM1175" t="str">
        <f t="shared" si="321"/>
        <v>2025 5</v>
      </c>
      <c r="AN1175" t="str">
        <f t="shared" si="322"/>
        <v xml:space="preserve">FUGA </v>
      </c>
    </row>
    <row r="1176" spans="1:40" x14ac:dyDescent="0.35">
      <c r="A1176">
        <v>81398</v>
      </c>
      <c r="B1176" t="s">
        <v>274</v>
      </c>
      <c r="C1176" s="31">
        <v>45713</v>
      </c>
      <c r="D1176" t="s">
        <v>373</v>
      </c>
      <c r="E1176" t="s">
        <v>374</v>
      </c>
      <c r="F1176" t="s">
        <v>642</v>
      </c>
      <c r="G1176" t="s">
        <v>643</v>
      </c>
      <c r="H1176" t="s">
        <v>721</v>
      </c>
      <c r="I1176" t="s">
        <v>722</v>
      </c>
      <c r="J1176">
        <v>120</v>
      </c>
      <c r="K1176">
        <v>780.96</v>
      </c>
      <c r="L1176">
        <v>450.94448</v>
      </c>
      <c r="M1176">
        <v>157.28</v>
      </c>
      <c r="N1176">
        <v>6.508</v>
      </c>
      <c r="O1176" s="32">
        <f t="shared" si="306"/>
        <v>623.68000000000006</v>
      </c>
      <c r="P1176" s="32">
        <f t="shared" si="307"/>
        <v>172.73552000000007</v>
      </c>
      <c r="Q1176">
        <v>711257</v>
      </c>
      <c r="R1176" t="s">
        <v>312</v>
      </c>
      <c r="S1176" t="s">
        <v>312</v>
      </c>
      <c r="T1176" t="str">
        <f t="shared" si="308"/>
        <v>VEN</v>
      </c>
      <c r="U1176" t="s">
        <v>313</v>
      </c>
      <c r="V1176" s="33">
        <f t="shared" si="309"/>
        <v>780.96</v>
      </c>
      <c r="W1176">
        <f t="shared" si="310"/>
        <v>120</v>
      </c>
      <c r="X1176" s="33">
        <f t="shared" si="311"/>
        <v>623.68000000000006</v>
      </c>
      <c r="Y1176" s="33">
        <f t="shared" si="312"/>
        <v>157.28</v>
      </c>
      <c r="Z1176" s="45">
        <f t="shared" si="313"/>
        <v>0.19045216144232746</v>
      </c>
      <c r="AA1176" s="33">
        <f t="shared" si="314"/>
        <v>148.73552000000007</v>
      </c>
      <c r="AB1176" s="45">
        <f t="shared" si="315"/>
        <v>0.23848050282196007</v>
      </c>
      <c r="AC1176" s="33">
        <f>IFERROR($X1176/VLOOKUP(CONCATENATE("USD",C1176),[1]GEINDICE!AR$1:AS$65536,2,0),"")</f>
        <v>107.94233198913099</v>
      </c>
      <c r="AD1176" s="33">
        <f>IFERROR($AA1176/VLOOKUP(CONCATENATE("USD",C1176),[1]GEINDICE!AR$1:AS$65536,2,0),"")</f>
        <v>25.742141608542905</v>
      </c>
      <c r="AE1176" s="33">
        <f>IFERROR($X1176/VLOOKUP(CONCATENATE("EUR",C1176),[1]GEINDICE!AR$1:AS$65536,2,0),"")</f>
        <v>102.82247428119231</v>
      </c>
      <c r="AF1176" s="33">
        <f>IFERROR($AA1176/VLOOKUP(CONCATENATE("EUR",C1176),[1]GEINDICE!AR$1:AS$65536,2,0),"")</f>
        <v>24.5211553679768</v>
      </c>
      <c r="AG1176" s="48" t="str">
        <f>VLOOKUP(E1176,[1]Apresentação!AW$1:AX$65536,2,0)</f>
        <v xml:space="preserve">                    2 - LEATHER AUXILIARIES</v>
      </c>
      <c r="AH1176" s="48" t="str">
        <f t="shared" si="316"/>
        <v xml:space="preserve">         5204000008 - NOVALTAN NL BR</v>
      </c>
      <c r="AI1176" s="49" t="str">
        <f t="shared" si="317"/>
        <v xml:space="preserve">     L00281 - ICL BENEFICIAMENTO DE COUROS LTDA.</v>
      </c>
      <c r="AJ1176" t="str">
        <f t="shared" si="318"/>
        <v xml:space="preserve">     90 - SALES</v>
      </c>
      <c r="AK1176" t="str">
        <f t="shared" si="319"/>
        <v/>
      </c>
      <c r="AL1176">
        <f t="shared" si="320"/>
        <v>2</v>
      </c>
      <c r="AM1176" t="str">
        <f t="shared" si="321"/>
        <v>2025 2</v>
      </c>
      <c r="AN1176" t="str">
        <f t="shared" si="322"/>
        <v xml:space="preserve">ICL </v>
      </c>
    </row>
    <row r="1177" spans="1:40" x14ac:dyDescent="0.35">
      <c r="A1177">
        <v>81025</v>
      </c>
      <c r="B1177" t="s">
        <v>274</v>
      </c>
      <c r="C1177" s="31">
        <v>45684</v>
      </c>
      <c r="D1177" t="s">
        <v>373</v>
      </c>
      <c r="E1177" t="s">
        <v>374</v>
      </c>
      <c r="F1177" t="s">
        <v>642</v>
      </c>
      <c r="G1177" t="s">
        <v>643</v>
      </c>
      <c r="H1177" t="s">
        <v>721</v>
      </c>
      <c r="I1177" t="s">
        <v>722</v>
      </c>
      <c r="J1177">
        <v>120</v>
      </c>
      <c r="K1177">
        <v>780.96</v>
      </c>
      <c r="L1177">
        <v>418.46332000000001</v>
      </c>
      <c r="M1177">
        <v>157.28</v>
      </c>
      <c r="N1177">
        <v>6.508</v>
      </c>
      <c r="O1177" s="32">
        <f t="shared" si="306"/>
        <v>623.68000000000006</v>
      </c>
      <c r="P1177" s="32">
        <f t="shared" si="307"/>
        <v>205.21668000000005</v>
      </c>
      <c r="Q1177">
        <v>708220</v>
      </c>
      <c r="R1177" t="s">
        <v>312</v>
      </c>
      <c r="S1177" t="s">
        <v>312</v>
      </c>
      <c r="T1177" t="str">
        <f t="shared" si="308"/>
        <v>VEN</v>
      </c>
      <c r="U1177" t="s">
        <v>437</v>
      </c>
      <c r="V1177" s="33">
        <f t="shared" si="309"/>
        <v>780.96</v>
      </c>
      <c r="W1177">
        <f t="shared" si="310"/>
        <v>120</v>
      </c>
      <c r="X1177" s="33">
        <f t="shared" si="311"/>
        <v>623.68000000000006</v>
      </c>
      <c r="Y1177" s="33">
        <f t="shared" si="312"/>
        <v>157.28</v>
      </c>
      <c r="Z1177" s="45">
        <f t="shared" si="313"/>
        <v>0.2320434849416104</v>
      </c>
      <c r="AA1177" s="33">
        <f t="shared" si="314"/>
        <v>181.21668000000005</v>
      </c>
      <c r="AB1177" s="45">
        <f t="shared" si="315"/>
        <v>0.29056035146228842</v>
      </c>
      <c r="AC1177" s="33">
        <f>IFERROR($X1177/VLOOKUP(CONCATENATE("USD",C1177),[1]GEINDICE!AR$1:AS$65536,2,0),"")</f>
        <v>105.22337697395061</v>
      </c>
      <c r="AD1177" s="33">
        <f>IFERROR($AA1177/VLOOKUP(CONCATENATE("USD",C1177),[1]GEINDICE!AR$1:AS$65536,2,0),"")</f>
        <v>30.573741395599956</v>
      </c>
      <c r="AE1177" s="33">
        <f>IFERROR($X1177/VLOOKUP(CONCATENATE("EUR",C1177),[1]GEINDICE!AR$1:AS$65536,2,0),"")</f>
        <v>100.21209589305226</v>
      </c>
      <c r="AF1177" s="33">
        <f>IFERROR($AA1177/VLOOKUP(CONCATENATE("EUR",C1177),[1]GEINDICE!AR$1:AS$65536,2,0),"")</f>
        <v>29.117661803457814</v>
      </c>
      <c r="AG1177" s="48" t="str">
        <f>VLOOKUP(E1177,[1]Apresentação!AW$1:AX$65536,2,0)</f>
        <v xml:space="preserve">                    2 - LEATHER AUXILIARIES</v>
      </c>
      <c r="AH1177" s="48" t="str">
        <f t="shared" si="316"/>
        <v xml:space="preserve">         5204000008 - NOVALTAN NL BR</v>
      </c>
      <c r="AI1177" s="49" t="str">
        <f t="shared" si="317"/>
        <v xml:space="preserve">     L00281 - ICL BENEFICIAMENTO DE COUROS LTDA.</v>
      </c>
      <c r="AJ1177" t="str">
        <f t="shared" si="318"/>
        <v xml:space="preserve">     90 - SALES</v>
      </c>
      <c r="AK1177" t="str">
        <f t="shared" si="319"/>
        <v/>
      </c>
      <c r="AL1177">
        <f t="shared" si="320"/>
        <v>1</v>
      </c>
      <c r="AM1177" t="str">
        <f t="shared" si="321"/>
        <v>2025 1</v>
      </c>
      <c r="AN1177" t="str">
        <f t="shared" si="322"/>
        <v xml:space="preserve">ICL </v>
      </c>
    </row>
    <row r="1178" spans="1:40" x14ac:dyDescent="0.35">
      <c r="A1178">
        <v>82265</v>
      </c>
      <c r="B1178" t="s">
        <v>274</v>
      </c>
      <c r="C1178" s="31">
        <v>45782</v>
      </c>
      <c r="D1178" t="s">
        <v>373</v>
      </c>
      <c r="E1178" t="s">
        <v>374</v>
      </c>
      <c r="F1178" t="s">
        <v>640</v>
      </c>
      <c r="G1178" t="s">
        <v>641</v>
      </c>
      <c r="H1178" t="s">
        <v>721</v>
      </c>
      <c r="I1178" t="s">
        <v>722</v>
      </c>
      <c r="J1178">
        <v>120</v>
      </c>
      <c r="K1178">
        <v>901.68000000000006</v>
      </c>
      <c r="L1178">
        <v>432.02755000000002</v>
      </c>
      <c r="M1178">
        <v>181.6</v>
      </c>
      <c r="N1178">
        <v>7.5140000000000002</v>
      </c>
      <c r="O1178" s="32">
        <f t="shared" si="306"/>
        <v>720.08</v>
      </c>
      <c r="P1178" s="32">
        <f t="shared" si="307"/>
        <v>288.05245000000002</v>
      </c>
      <c r="Q1178">
        <v>736884</v>
      </c>
      <c r="R1178" t="s">
        <v>312</v>
      </c>
      <c r="S1178" t="s">
        <v>312</v>
      </c>
      <c r="T1178" t="str">
        <f t="shared" si="308"/>
        <v>VEN</v>
      </c>
      <c r="U1178" t="s">
        <v>313</v>
      </c>
      <c r="V1178" s="33">
        <f t="shared" si="309"/>
        <v>901.68000000000006</v>
      </c>
      <c r="W1178">
        <f t="shared" si="310"/>
        <v>120</v>
      </c>
      <c r="X1178" s="33">
        <f t="shared" si="311"/>
        <v>720.08</v>
      </c>
      <c r="Y1178" s="33">
        <f t="shared" si="312"/>
        <v>181.6</v>
      </c>
      <c r="Z1178" s="45">
        <f t="shared" si="313"/>
        <v>0.29284496717238934</v>
      </c>
      <c r="AA1178" s="33">
        <f t="shared" si="314"/>
        <v>264.05245000000002</v>
      </c>
      <c r="AB1178" s="45">
        <f t="shared" si="315"/>
        <v>0.36669876958115766</v>
      </c>
      <c r="AC1178" s="33">
        <f>IFERROR($X1178/VLOOKUP(CONCATENATE("USD",C1178),[1]GEINDICE!AR$1:AS$65536,2,0),"")</f>
        <v>127.40268931351734</v>
      </c>
      <c r="AD1178" s="33">
        <f>IFERROR($AA1178/VLOOKUP(CONCATENATE("USD",C1178),[1]GEINDICE!AR$1:AS$65536,2,0),"")</f>
        <v>46.71840941259731</v>
      </c>
      <c r="AE1178" s="33">
        <f>IFERROR($X1178/VLOOKUP(CONCATENATE("EUR",C1178),[1]GEINDICE!AR$1:AS$65536,2,0),"")</f>
        <v>112.5969477107831</v>
      </c>
      <c r="AF1178" s="33">
        <f>IFERROR($AA1178/VLOOKUP(CONCATENATE("EUR",C1178),[1]GEINDICE!AR$1:AS$65536,2,0),"")</f>
        <v>41.289162184138107</v>
      </c>
      <c r="AG1178" s="48" t="str">
        <f>VLOOKUP(E1178,[1]Apresentação!AW$1:AX$65536,2,0)</f>
        <v xml:space="preserve">                    2 - LEATHER AUXILIARIES</v>
      </c>
      <c r="AH1178" s="48" t="str">
        <f t="shared" si="316"/>
        <v xml:space="preserve">         5204000008 - NOVALTAN NL BR</v>
      </c>
      <c r="AI1178" s="49" t="str">
        <f t="shared" si="317"/>
        <v xml:space="preserve">     L00079 - BABY LEATHER IND E COM DE COUROS LTDA</v>
      </c>
      <c r="AJ1178" t="str">
        <f t="shared" si="318"/>
        <v xml:space="preserve">     90 - SALES</v>
      </c>
      <c r="AK1178" t="str">
        <f t="shared" si="319"/>
        <v/>
      </c>
      <c r="AL1178">
        <f t="shared" si="320"/>
        <v>5</v>
      </c>
      <c r="AM1178" t="str">
        <f t="shared" si="321"/>
        <v>2025 5</v>
      </c>
      <c r="AN1178" t="str">
        <f t="shared" si="322"/>
        <v xml:space="preserve">BABY </v>
      </c>
    </row>
    <row r="1179" spans="1:40" x14ac:dyDescent="0.35">
      <c r="A1179">
        <v>81028</v>
      </c>
      <c r="B1179" t="s">
        <v>274</v>
      </c>
      <c r="C1179" s="31">
        <v>45684</v>
      </c>
      <c r="D1179" t="s">
        <v>373</v>
      </c>
      <c r="E1179" t="s">
        <v>374</v>
      </c>
      <c r="F1179" t="s">
        <v>435</v>
      </c>
      <c r="G1179" t="s">
        <v>436</v>
      </c>
      <c r="H1179" t="s">
        <v>721</v>
      </c>
      <c r="I1179" t="s">
        <v>722</v>
      </c>
      <c r="J1179">
        <v>1000</v>
      </c>
      <c r="K1179">
        <v>8956.6</v>
      </c>
      <c r="L1179">
        <v>3487.19436</v>
      </c>
      <c r="M1179">
        <v>1803.87</v>
      </c>
      <c r="N1179">
        <v>8.9565999999999999</v>
      </c>
      <c r="O1179" s="32">
        <f t="shared" si="306"/>
        <v>7152.7300000000005</v>
      </c>
      <c r="P1179" s="32">
        <f t="shared" si="307"/>
        <v>3665.5356400000005</v>
      </c>
      <c r="Q1179">
        <v>708235</v>
      </c>
      <c r="R1179" t="s">
        <v>312</v>
      </c>
      <c r="S1179" t="s">
        <v>312</v>
      </c>
      <c r="T1179" t="str">
        <f t="shared" si="308"/>
        <v>VEN</v>
      </c>
      <c r="U1179" t="s">
        <v>313</v>
      </c>
      <c r="V1179" s="33">
        <f t="shared" si="309"/>
        <v>8956.6</v>
      </c>
      <c r="W1179">
        <f t="shared" si="310"/>
        <v>1000</v>
      </c>
      <c r="X1179" s="33">
        <f t="shared" si="311"/>
        <v>7152.7300000000005</v>
      </c>
      <c r="Y1179" s="33">
        <f t="shared" si="312"/>
        <v>1803.87</v>
      </c>
      <c r="Z1179" s="45">
        <f t="shared" si="313"/>
        <v>0.38692535560368896</v>
      </c>
      <c r="AA1179" s="33">
        <f t="shared" si="314"/>
        <v>3465.5356400000005</v>
      </c>
      <c r="AB1179" s="45">
        <f t="shared" si="315"/>
        <v>0.48450530636554157</v>
      </c>
      <c r="AC1179" s="33">
        <f>IFERROR($X1179/VLOOKUP(CONCATENATE("USD",C1179),[1]GEINDICE!AR$1:AS$65536,2,0),"")</f>
        <v>1206.7637332973411</v>
      </c>
      <c r="AD1179" s="33">
        <f>IFERROR($AA1179/VLOOKUP(CONCATENATE("USD",C1179),[1]GEINDICE!AR$1:AS$65536,2,0),"")</f>
        <v>584.68343231205301</v>
      </c>
      <c r="AE1179" s="33">
        <f>IFERROR($X1179/VLOOKUP(CONCATENATE("EUR",C1179),[1]GEINDICE!AR$1:AS$65536,2,0),"")</f>
        <v>1149.2914069027572</v>
      </c>
      <c r="AF1179" s="33">
        <f>IFERROR($AA1179/VLOOKUP(CONCATENATE("EUR",C1179),[1]GEINDICE!AR$1:AS$65536,2,0),"")</f>
        <v>556.83778520470469</v>
      </c>
      <c r="AG1179" s="48" t="str">
        <f>VLOOKUP(E1179,[1]Apresentação!AW$1:AX$65536,2,0)</f>
        <v xml:space="preserve">                    2 - LEATHER AUXILIARIES</v>
      </c>
      <c r="AH1179" s="48" t="str">
        <f t="shared" si="316"/>
        <v xml:space="preserve">         5204000008 - NOVALTAN NL BR</v>
      </c>
      <c r="AI1179" s="49" t="str">
        <f t="shared" si="317"/>
        <v xml:space="preserve">     L00024 - FUGA S/A</v>
      </c>
      <c r="AJ1179" t="str">
        <f t="shared" si="318"/>
        <v xml:space="preserve">     90 - SALES</v>
      </c>
      <c r="AK1179" t="str">
        <f t="shared" si="319"/>
        <v/>
      </c>
      <c r="AL1179">
        <f t="shared" si="320"/>
        <v>1</v>
      </c>
      <c r="AM1179" t="str">
        <f t="shared" si="321"/>
        <v>2025 1</v>
      </c>
      <c r="AN1179" t="str">
        <f t="shared" si="322"/>
        <v xml:space="preserve">FUGA </v>
      </c>
    </row>
    <row r="1180" spans="1:40" x14ac:dyDescent="0.35">
      <c r="A1180">
        <v>81030</v>
      </c>
      <c r="B1180" t="s">
        <v>274</v>
      </c>
      <c r="C1180" s="31">
        <v>45684</v>
      </c>
      <c r="D1180" t="s">
        <v>373</v>
      </c>
      <c r="E1180" t="s">
        <v>374</v>
      </c>
      <c r="F1180" t="s">
        <v>644</v>
      </c>
      <c r="G1180" t="s">
        <v>645</v>
      </c>
      <c r="H1180" t="s">
        <v>721</v>
      </c>
      <c r="I1180" t="s">
        <v>722</v>
      </c>
      <c r="J1180">
        <v>360</v>
      </c>
      <c r="K1180">
        <v>2343.6</v>
      </c>
      <c r="L1180">
        <v>1255.3899699999999</v>
      </c>
      <c r="M1180">
        <v>472</v>
      </c>
      <c r="N1180">
        <v>6.51</v>
      </c>
      <c r="O1180" s="32">
        <f t="shared" si="306"/>
        <v>1871.6</v>
      </c>
      <c r="P1180" s="32">
        <f t="shared" si="307"/>
        <v>616.21002999999996</v>
      </c>
      <c r="Q1180">
        <v>708252</v>
      </c>
      <c r="R1180" t="s">
        <v>312</v>
      </c>
      <c r="S1180" t="s">
        <v>312</v>
      </c>
      <c r="T1180" t="str">
        <f t="shared" si="308"/>
        <v>VEN</v>
      </c>
      <c r="U1180" t="s">
        <v>438</v>
      </c>
      <c r="V1180" s="33">
        <f t="shared" si="309"/>
        <v>2343.6</v>
      </c>
      <c r="W1180">
        <f t="shared" si="310"/>
        <v>360</v>
      </c>
      <c r="X1180" s="33">
        <f t="shared" si="311"/>
        <v>1871.6</v>
      </c>
      <c r="Y1180" s="33">
        <f t="shared" si="312"/>
        <v>472</v>
      </c>
      <c r="Z1180" s="45">
        <f t="shared" si="313"/>
        <v>0.23221114097968937</v>
      </c>
      <c r="AA1180" s="33">
        <f t="shared" si="314"/>
        <v>544.21002999999996</v>
      </c>
      <c r="AB1180" s="45">
        <f t="shared" si="315"/>
        <v>0.2907726170121821</v>
      </c>
      <c r="AC1180" s="33">
        <f>IFERROR($X1180/VLOOKUP(CONCATENATE("USD",C1180),[1]GEINDICE!AR$1:AS$65536,2,0),"")</f>
        <v>315.76461060871912</v>
      </c>
      <c r="AD1180" s="33">
        <f>IFERROR($AA1180/VLOOKUP(CONCATENATE("USD",C1180),[1]GEINDICE!AR$1:AS$65536,2,0),"")</f>
        <v>91.81570218652989</v>
      </c>
      <c r="AE1180" s="33">
        <f>IFERROR($X1180/VLOOKUP(CONCATENATE("EUR",C1180),[1]GEINDICE!AR$1:AS$65536,2,0),"")</f>
        <v>300.72626775499708</v>
      </c>
      <c r="AF1180" s="33">
        <f>IFERROR($AA1180/VLOOKUP(CONCATENATE("EUR",C1180),[1]GEINDICE!AR$1:AS$65536,2,0),"")</f>
        <v>87.442963879426685</v>
      </c>
      <c r="AG1180" s="48" t="str">
        <f>VLOOKUP(E1180,[1]Apresentação!AW$1:AX$65536,2,0)</f>
        <v xml:space="preserve">                    2 - LEATHER AUXILIARIES</v>
      </c>
      <c r="AH1180" s="48" t="str">
        <f t="shared" si="316"/>
        <v xml:space="preserve">         5204000008 - NOVALTAN NL BR</v>
      </c>
      <c r="AI1180" s="49" t="str">
        <f t="shared" si="317"/>
        <v xml:space="preserve">     L00087 - BOLZANO BRASIL INDUSTRIA E COM DE COUROS E PELES LTDA</v>
      </c>
      <c r="AJ1180" t="str">
        <f t="shared" si="318"/>
        <v xml:space="preserve">     90 - SALES</v>
      </c>
      <c r="AK1180" t="str">
        <f t="shared" si="319"/>
        <v/>
      </c>
      <c r="AL1180">
        <f t="shared" si="320"/>
        <v>1</v>
      </c>
      <c r="AM1180" t="str">
        <f t="shared" si="321"/>
        <v>2025 1</v>
      </c>
      <c r="AN1180" t="str">
        <f t="shared" si="322"/>
        <v xml:space="preserve">BOLZANO </v>
      </c>
    </row>
    <row r="1181" spans="1:40" x14ac:dyDescent="0.35">
      <c r="A1181">
        <v>81877</v>
      </c>
      <c r="B1181" t="s">
        <v>274</v>
      </c>
      <c r="C1181" s="31">
        <v>45748</v>
      </c>
      <c r="D1181" t="s">
        <v>373</v>
      </c>
      <c r="E1181" t="s">
        <v>374</v>
      </c>
      <c r="F1181" t="s">
        <v>460</v>
      </c>
      <c r="G1181" t="s">
        <v>461</v>
      </c>
      <c r="H1181" t="s">
        <v>721</v>
      </c>
      <c r="I1181" t="s">
        <v>722</v>
      </c>
      <c r="J1181">
        <v>120</v>
      </c>
      <c r="K1181">
        <v>1102.5</v>
      </c>
      <c r="L1181">
        <v>447.97478999999998</v>
      </c>
      <c r="M1181">
        <v>222.05</v>
      </c>
      <c r="N1181">
        <v>9.1875199999999992</v>
      </c>
      <c r="O1181" s="32">
        <f t="shared" si="306"/>
        <v>880.45</v>
      </c>
      <c r="P1181" s="32">
        <f t="shared" si="307"/>
        <v>432.47521000000006</v>
      </c>
      <c r="Q1181">
        <v>724741</v>
      </c>
      <c r="R1181" t="s">
        <v>312</v>
      </c>
      <c r="S1181" t="s">
        <v>312</v>
      </c>
      <c r="T1181" t="str">
        <f t="shared" si="308"/>
        <v>VEN</v>
      </c>
      <c r="U1181" t="s">
        <v>313</v>
      </c>
      <c r="V1181" s="33">
        <f t="shared" si="309"/>
        <v>1102.5</v>
      </c>
      <c r="W1181">
        <f t="shared" si="310"/>
        <v>120</v>
      </c>
      <c r="X1181" s="33">
        <f t="shared" si="311"/>
        <v>880.45</v>
      </c>
      <c r="Y1181" s="33">
        <f t="shared" si="312"/>
        <v>222.05</v>
      </c>
      <c r="Z1181" s="45">
        <f t="shared" si="313"/>
        <v>0.37049905668934247</v>
      </c>
      <c r="AA1181" s="33">
        <f t="shared" si="314"/>
        <v>408.47521000000006</v>
      </c>
      <c r="AB1181" s="45">
        <f t="shared" si="315"/>
        <v>0.46393913339769438</v>
      </c>
      <c r="AC1181" s="33">
        <f>IFERROR($X1181/VLOOKUP(CONCATENATE("USD",C1181),[1]GEINDICE!AR$1:AS$65536,2,0),"")</f>
        <v>154.3268303798356</v>
      </c>
      <c r="AD1181" s="33">
        <f>IFERROR($AA1181/VLOOKUP(CONCATENATE("USD",C1181),[1]GEINDICE!AR$1:AS$65536,2,0),"")</f>
        <v>71.598255946433909</v>
      </c>
      <c r="AE1181" s="33">
        <f>IFERROR($X1181/VLOOKUP(CONCATENATE("EUR",C1181),[1]GEINDICE!AR$1:AS$65536,2,0),"")</f>
        <v>142.8953988476832</v>
      </c>
      <c r="AF1181" s="33">
        <f>IFERROR($AA1181/VLOOKUP(CONCATENATE("EUR",C1181),[1]GEINDICE!AR$1:AS$65536,2,0),"")</f>
        <v>66.294767507912042</v>
      </c>
      <c r="AG1181" s="48" t="str">
        <f>VLOOKUP(E1181,[1]Apresentação!AW$1:AX$65536,2,0)</f>
        <v xml:space="preserve">                    2 - LEATHER AUXILIARIES</v>
      </c>
      <c r="AH1181" s="48" t="str">
        <f t="shared" si="316"/>
        <v xml:space="preserve">         5204000008 - NOVALTAN NL BR</v>
      </c>
      <c r="AI1181" s="49" t="str">
        <f t="shared" si="317"/>
        <v xml:space="preserve">     L00583 - SPM COUROS LTDA</v>
      </c>
      <c r="AJ1181" t="str">
        <f t="shared" si="318"/>
        <v xml:space="preserve">     90 - SALES</v>
      </c>
      <c r="AK1181" t="str">
        <f t="shared" si="319"/>
        <v/>
      </c>
      <c r="AL1181">
        <f t="shared" si="320"/>
        <v>4</v>
      </c>
      <c r="AM1181" t="str">
        <f t="shared" si="321"/>
        <v>2025 4</v>
      </c>
      <c r="AN1181" t="str">
        <f t="shared" si="322"/>
        <v xml:space="preserve">SPM </v>
      </c>
    </row>
    <row r="1182" spans="1:40" x14ac:dyDescent="0.35">
      <c r="A1182">
        <v>82117</v>
      </c>
      <c r="B1182" t="s">
        <v>274</v>
      </c>
      <c r="C1182" s="31">
        <v>45769</v>
      </c>
      <c r="D1182" t="s">
        <v>373</v>
      </c>
      <c r="E1182" t="s">
        <v>374</v>
      </c>
      <c r="F1182" t="s">
        <v>644</v>
      </c>
      <c r="G1182" t="s">
        <v>645</v>
      </c>
      <c r="H1182" t="s">
        <v>721</v>
      </c>
      <c r="I1182" t="s">
        <v>722</v>
      </c>
      <c r="J1182">
        <v>240</v>
      </c>
      <c r="K1182">
        <v>1562.4</v>
      </c>
      <c r="L1182">
        <v>864.05511000000001</v>
      </c>
      <c r="M1182">
        <v>314.67</v>
      </c>
      <c r="N1182">
        <v>6.51</v>
      </c>
      <c r="O1182" s="32">
        <f t="shared" si="306"/>
        <v>1247.73</v>
      </c>
      <c r="P1182" s="32">
        <f t="shared" si="307"/>
        <v>383.67489</v>
      </c>
      <c r="Q1182">
        <v>732233</v>
      </c>
      <c r="R1182" t="s">
        <v>312</v>
      </c>
      <c r="S1182" t="s">
        <v>312</v>
      </c>
      <c r="T1182" t="str">
        <f t="shared" si="308"/>
        <v>VEN</v>
      </c>
      <c r="U1182" t="s">
        <v>437</v>
      </c>
      <c r="V1182" s="33">
        <f t="shared" si="309"/>
        <v>1562.4</v>
      </c>
      <c r="W1182">
        <f t="shared" si="310"/>
        <v>240</v>
      </c>
      <c r="X1182" s="33">
        <f t="shared" si="311"/>
        <v>1247.73</v>
      </c>
      <c r="Y1182" s="33">
        <f t="shared" si="312"/>
        <v>314.67</v>
      </c>
      <c r="Z1182" s="45">
        <f t="shared" si="313"/>
        <v>0.2148456797235023</v>
      </c>
      <c r="AA1182" s="33">
        <f t="shared" si="314"/>
        <v>335.67489</v>
      </c>
      <c r="AB1182" s="45">
        <f t="shared" si="315"/>
        <v>0.26902846769733835</v>
      </c>
      <c r="AC1182" s="33">
        <f>IFERROR($X1182/VLOOKUP(CONCATENATE("USD",C1182),[1]GEINDICE!AR$1:AS$65536,2,0),"")</f>
        <v>217.01161819952694</v>
      </c>
      <c r="AD1182" s="33">
        <f>IFERROR($AA1182/VLOOKUP(CONCATENATE("USD",C1182),[1]GEINDICE!AR$1:AS$65536,2,0),"")</f>
        <v>58.382303116738555</v>
      </c>
      <c r="AE1182" s="33">
        <f>IFERROR($X1182/VLOOKUP(CONCATENATE("EUR",C1182),[1]GEINDICE!AR$1:AS$65536,2,0),"")</f>
        <v>189.26507394766779</v>
      </c>
      <c r="AF1182" s="33">
        <f>IFERROR($AA1182/VLOOKUP(CONCATENATE("EUR",C1182),[1]GEINDICE!AR$1:AS$65536,2,0),"")</f>
        <v>50.917692832764502</v>
      </c>
      <c r="AG1182" s="48" t="str">
        <f>VLOOKUP(E1182,[1]Apresentação!AW$1:AX$65536,2,0)</f>
        <v xml:space="preserve">                    2 - LEATHER AUXILIARIES</v>
      </c>
      <c r="AH1182" s="48" t="str">
        <f t="shared" si="316"/>
        <v xml:space="preserve">         5204000008 - NOVALTAN NL BR</v>
      </c>
      <c r="AI1182" s="49" t="str">
        <f t="shared" si="317"/>
        <v xml:space="preserve">     L00087 - BOLZANO BRASIL INDUSTRIA E COM DE COUROS E PELES LTDA</v>
      </c>
      <c r="AJ1182" t="str">
        <f t="shared" si="318"/>
        <v xml:space="preserve">     90 - SALES</v>
      </c>
      <c r="AK1182" t="str">
        <f t="shared" si="319"/>
        <v/>
      </c>
      <c r="AL1182">
        <f t="shared" si="320"/>
        <v>4</v>
      </c>
      <c r="AM1182" t="str">
        <f t="shared" si="321"/>
        <v>2025 4</v>
      </c>
      <c r="AN1182" t="str">
        <f t="shared" si="322"/>
        <v xml:space="preserve">BOLZANO </v>
      </c>
    </row>
    <row r="1183" spans="1:40" x14ac:dyDescent="0.35">
      <c r="A1183">
        <v>81304</v>
      </c>
      <c r="B1183" t="s">
        <v>274</v>
      </c>
      <c r="C1183" s="31">
        <v>45705</v>
      </c>
      <c r="D1183" t="s">
        <v>373</v>
      </c>
      <c r="E1183" t="s">
        <v>374</v>
      </c>
      <c r="F1183" t="s">
        <v>644</v>
      </c>
      <c r="G1183" t="s">
        <v>645</v>
      </c>
      <c r="H1183" t="s">
        <v>721</v>
      </c>
      <c r="I1183" t="s">
        <v>722</v>
      </c>
      <c r="J1183">
        <v>120</v>
      </c>
      <c r="K1183">
        <v>781.2</v>
      </c>
      <c r="L1183">
        <v>429.55928999999998</v>
      </c>
      <c r="M1183">
        <v>157.33000000000001</v>
      </c>
      <c r="N1183">
        <v>6.51</v>
      </c>
      <c r="O1183" s="32">
        <f t="shared" si="306"/>
        <v>623.87</v>
      </c>
      <c r="P1183" s="32">
        <f t="shared" si="307"/>
        <v>194.31071000000003</v>
      </c>
      <c r="Q1183">
        <v>710411</v>
      </c>
      <c r="R1183" t="s">
        <v>312</v>
      </c>
      <c r="S1183" t="s">
        <v>312</v>
      </c>
      <c r="T1183" t="str">
        <f t="shared" si="308"/>
        <v>VEN</v>
      </c>
      <c r="U1183" t="s">
        <v>348</v>
      </c>
      <c r="V1183" s="33">
        <f t="shared" si="309"/>
        <v>781.2</v>
      </c>
      <c r="W1183">
        <f t="shared" si="310"/>
        <v>120</v>
      </c>
      <c r="X1183" s="33">
        <f t="shared" si="311"/>
        <v>623.87</v>
      </c>
      <c r="Y1183" s="33">
        <f t="shared" si="312"/>
        <v>157.33000000000001</v>
      </c>
      <c r="Z1183" s="45">
        <f t="shared" si="313"/>
        <v>0.218011661546339</v>
      </c>
      <c r="AA1183" s="33">
        <f t="shared" si="314"/>
        <v>170.31071000000003</v>
      </c>
      <c r="AB1183" s="45">
        <f t="shared" si="315"/>
        <v>0.27299070319137003</v>
      </c>
      <c r="AC1183" s="33">
        <f>IFERROR($X1183/VLOOKUP(CONCATENATE("USD",C1183),[1]GEINDICE!AR$1:AS$65536,2,0),"")</f>
        <v>109.24962787846948</v>
      </c>
      <c r="AD1183" s="33">
        <f>IFERROR($AA1183/VLOOKUP(CONCATENATE("USD",C1183),[1]GEINDICE!AR$1:AS$65536,2,0),"")</f>
        <v>29.824132737938886</v>
      </c>
      <c r="AE1183" s="33">
        <f>IFERROR($X1183/VLOOKUP(CONCATENATE("EUR",C1183),[1]GEINDICE!AR$1:AS$65536,2,0),"")</f>
        <v>104.24589780436453</v>
      </c>
      <c r="AF1183" s="33">
        <f>IFERROR($AA1183/VLOOKUP(CONCATENATE("EUR",C1183),[1]GEINDICE!AR$1:AS$65536,2,0),"")</f>
        <v>28.458160946429171</v>
      </c>
      <c r="AG1183" s="48" t="str">
        <f>VLOOKUP(E1183,[1]Apresentação!AW$1:AX$65536,2,0)</f>
        <v xml:space="preserve">                    2 - LEATHER AUXILIARIES</v>
      </c>
      <c r="AH1183" s="48" t="str">
        <f t="shared" si="316"/>
        <v xml:space="preserve">         5204000008 - NOVALTAN NL BR</v>
      </c>
      <c r="AI1183" s="49" t="str">
        <f t="shared" si="317"/>
        <v xml:space="preserve">     L00087 - BOLZANO BRASIL INDUSTRIA E COM DE COUROS E PELES LTDA</v>
      </c>
      <c r="AJ1183" t="str">
        <f t="shared" si="318"/>
        <v xml:space="preserve">     90 - SALES</v>
      </c>
      <c r="AK1183" t="str">
        <f t="shared" si="319"/>
        <v/>
      </c>
      <c r="AL1183">
        <f t="shared" si="320"/>
        <v>2</v>
      </c>
      <c r="AM1183" t="str">
        <f t="shared" si="321"/>
        <v>2025 2</v>
      </c>
      <c r="AN1183" t="str">
        <f t="shared" si="322"/>
        <v xml:space="preserve">BOLZANO </v>
      </c>
    </row>
    <row r="1184" spans="1:40" x14ac:dyDescent="0.35">
      <c r="A1184">
        <v>81309</v>
      </c>
      <c r="B1184" t="s">
        <v>274</v>
      </c>
      <c r="C1184" s="31">
        <v>45705</v>
      </c>
      <c r="D1184" t="s">
        <v>373</v>
      </c>
      <c r="E1184" t="s">
        <v>374</v>
      </c>
      <c r="F1184" t="s">
        <v>644</v>
      </c>
      <c r="G1184" t="s">
        <v>645</v>
      </c>
      <c r="H1184" t="s">
        <v>721</v>
      </c>
      <c r="I1184" t="s">
        <v>722</v>
      </c>
      <c r="J1184">
        <v>120</v>
      </c>
      <c r="K1184">
        <v>781.2</v>
      </c>
      <c r="L1184">
        <v>429.55928999999998</v>
      </c>
      <c r="M1184">
        <v>157.33000000000001</v>
      </c>
      <c r="N1184">
        <v>6.51</v>
      </c>
      <c r="O1184" s="32">
        <f t="shared" si="306"/>
        <v>623.87</v>
      </c>
      <c r="P1184" s="32">
        <f t="shared" si="307"/>
        <v>194.31071000000003</v>
      </c>
      <c r="Q1184">
        <v>710439</v>
      </c>
      <c r="R1184" t="s">
        <v>312</v>
      </c>
      <c r="S1184" t="s">
        <v>312</v>
      </c>
      <c r="T1184" t="str">
        <f t="shared" si="308"/>
        <v>VEN</v>
      </c>
      <c r="U1184" t="s">
        <v>313</v>
      </c>
      <c r="V1184" s="33">
        <f t="shared" si="309"/>
        <v>781.2</v>
      </c>
      <c r="W1184">
        <f t="shared" si="310"/>
        <v>120</v>
      </c>
      <c r="X1184" s="33">
        <f t="shared" si="311"/>
        <v>623.87</v>
      </c>
      <c r="Y1184" s="33">
        <f t="shared" si="312"/>
        <v>157.33000000000001</v>
      </c>
      <c r="Z1184" s="45">
        <f t="shared" si="313"/>
        <v>0.218011661546339</v>
      </c>
      <c r="AA1184" s="33">
        <f t="shared" si="314"/>
        <v>170.31071000000003</v>
      </c>
      <c r="AB1184" s="45">
        <f t="shared" si="315"/>
        <v>0.27299070319137003</v>
      </c>
      <c r="AC1184" s="33">
        <f>IFERROR($X1184/VLOOKUP(CONCATENATE("USD",C1184),[1]GEINDICE!AR$1:AS$65536,2,0),"")</f>
        <v>109.24962787846948</v>
      </c>
      <c r="AD1184" s="33">
        <f>IFERROR($AA1184/VLOOKUP(CONCATENATE("USD",C1184),[1]GEINDICE!AR$1:AS$65536,2,0),"")</f>
        <v>29.824132737938886</v>
      </c>
      <c r="AE1184" s="33">
        <f>IFERROR($X1184/VLOOKUP(CONCATENATE("EUR",C1184),[1]GEINDICE!AR$1:AS$65536,2,0),"")</f>
        <v>104.24589780436453</v>
      </c>
      <c r="AF1184" s="33">
        <f>IFERROR($AA1184/VLOOKUP(CONCATENATE("EUR",C1184),[1]GEINDICE!AR$1:AS$65536,2,0),"")</f>
        <v>28.458160946429171</v>
      </c>
      <c r="AG1184" s="48" t="str">
        <f>VLOOKUP(E1184,[1]Apresentação!AW$1:AX$65536,2,0)</f>
        <v xml:space="preserve">                    2 - LEATHER AUXILIARIES</v>
      </c>
      <c r="AH1184" s="48" t="str">
        <f t="shared" si="316"/>
        <v xml:space="preserve">         5204000008 - NOVALTAN NL BR</v>
      </c>
      <c r="AI1184" s="49" t="str">
        <f t="shared" si="317"/>
        <v xml:space="preserve">     L00087 - BOLZANO BRASIL INDUSTRIA E COM DE COUROS E PELES LTDA</v>
      </c>
      <c r="AJ1184" t="str">
        <f t="shared" si="318"/>
        <v xml:space="preserve">     90 - SALES</v>
      </c>
      <c r="AK1184" t="str">
        <f t="shared" si="319"/>
        <v/>
      </c>
      <c r="AL1184">
        <f t="shared" si="320"/>
        <v>2</v>
      </c>
      <c r="AM1184" t="str">
        <f t="shared" si="321"/>
        <v>2025 2</v>
      </c>
      <c r="AN1184" t="str">
        <f t="shared" si="322"/>
        <v xml:space="preserve">BOLZANO </v>
      </c>
    </row>
    <row r="1185" spans="1:40" x14ac:dyDescent="0.35">
      <c r="A1185">
        <v>81330</v>
      </c>
      <c r="B1185" t="s">
        <v>274</v>
      </c>
      <c r="C1185" s="31">
        <v>45707</v>
      </c>
      <c r="D1185" t="s">
        <v>373</v>
      </c>
      <c r="E1185" t="s">
        <v>374</v>
      </c>
      <c r="F1185" t="s">
        <v>640</v>
      </c>
      <c r="G1185" t="s">
        <v>641</v>
      </c>
      <c r="H1185" t="s">
        <v>721</v>
      </c>
      <c r="I1185" t="s">
        <v>722</v>
      </c>
      <c r="J1185">
        <v>120</v>
      </c>
      <c r="K1185">
        <v>901.68000000000006</v>
      </c>
      <c r="L1185">
        <v>431.63861000000003</v>
      </c>
      <c r="M1185">
        <v>181.6</v>
      </c>
      <c r="N1185">
        <v>7.5140000000000002</v>
      </c>
      <c r="O1185" s="32">
        <f t="shared" si="306"/>
        <v>720.08</v>
      </c>
      <c r="P1185" s="32">
        <f t="shared" si="307"/>
        <v>288.44139000000001</v>
      </c>
      <c r="Q1185">
        <v>710639</v>
      </c>
      <c r="R1185" t="s">
        <v>312</v>
      </c>
      <c r="S1185" t="s">
        <v>312</v>
      </c>
      <c r="T1185" t="str">
        <f t="shared" si="308"/>
        <v>VEN</v>
      </c>
      <c r="U1185" t="s">
        <v>313</v>
      </c>
      <c r="V1185" s="33">
        <f t="shared" si="309"/>
        <v>901.68000000000006</v>
      </c>
      <c r="W1185">
        <f t="shared" si="310"/>
        <v>120</v>
      </c>
      <c r="X1185" s="33">
        <f t="shared" si="311"/>
        <v>720.08</v>
      </c>
      <c r="Y1185" s="33">
        <f t="shared" si="312"/>
        <v>181.6</v>
      </c>
      <c r="Z1185" s="45">
        <f t="shared" si="313"/>
        <v>0.29327631754059091</v>
      </c>
      <c r="AA1185" s="33">
        <f t="shared" si="314"/>
        <v>264.44139000000001</v>
      </c>
      <c r="AB1185" s="45">
        <f t="shared" si="315"/>
        <v>0.3672389040106655</v>
      </c>
      <c r="AC1185" s="33">
        <f>IFERROR($X1185/VLOOKUP(CONCATENATE("USD",C1185),[1]GEINDICE!AR$1:AS$65536,2,0),"")</f>
        <v>126.13729920997775</v>
      </c>
      <c r="AD1185" s="33">
        <f>IFERROR($AA1185/VLOOKUP(CONCATENATE("USD",C1185),[1]GEINDICE!AR$1:AS$65536,2,0),"")</f>
        <v>46.322523516737611</v>
      </c>
      <c r="AE1185" s="33">
        <f>IFERROR($X1185/VLOOKUP(CONCATENATE("EUR",C1185),[1]GEINDICE!AR$1:AS$65536,2,0),"")</f>
        <v>120.99541276695847</v>
      </c>
      <c r="AF1185" s="33">
        <f>IFERROR($AA1185/VLOOKUP(CONCATENATE("EUR",C1185),[1]GEINDICE!AR$1:AS$65536,2,0),"")</f>
        <v>44.434222774855911</v>
      </c>
      <c r="AG1185" s="48" t="str">
        <f>VLOOKUP(E1185,[1]Apresentação!AW$1:AX$65536,2,0)</f>
        <v xml:space="preserve">                    2 - LEATHER AUXILIARIES</v>
      </c>
      <c r="AH1185" s="48" t="str">
        <f t="shared" si="316"/>
        <v xml:space="preserve">         5204000008 - NOVALTAN NL BR</v>
      </c>
      <c r="AI1185" s="49" t="str">
        <f t="shared" si="317"/>
        <v xml:space="preserve">     L00079 - BABY LEATHER IND E COM DE COUROS LTDA</v>
      </c>
      <c r="AJ1185" t="str">
        <f t="shared" si="318"/>
        <v xml:space="preserve">     90 - SALES</v>
      </c>
      <c r="AK1185" t="str">
        <f t="shared" si="319"/>
        <v/>
      </c>
      <c r="AL1185">
        <f t="shared" si="320"/>
        <v>2</v>
      </c>
      <c r="AM1185" t="str">
        <f t="shared" si="321"/>
        <v>2025 2</v>
      </c>
      <c r="AN1185" t="str">
        <f t="shared" si="322"/>
        <v xml:space="preserve">BABY </v>
      </c>
    </row>
    <row r="1186" spans="1:40" x14ac:dyDescent="0.35">
      <c r="A1186">
        <v>81784</v>
      </c>
      <c r="B1186" t="s">
        <v>274</v>
      </c>
      <c r="C1186" s="31">
        <v>45742</v>
      </c>
      <c r="D1186" t="s">
        <v>373</v>
      </c>
      <c r="E1186" t="s">
        <v>374</v>
      </c>
      <c r="F1186" t="s">
        <v>644</v>
      </c>
      <c r="G1186" t="s">
        <v>645</v>
      </c>
      <c r="H1186" t="s">
        <v>721</v>
      </c>
      <c r="I1186" t="s">
        <v>722</v>
      </c>
      <c r="J1186">
        <v>360</v>
      </c>
      <c r="K1186">
        <v>2343.6</v>
      </c>
      <c r="L1186">
        <v>1343.92437</v>
      </c>
      <c r="M1186">
        <v>472</v>
      </c>
      <c r="N1186">
        <v>6.51</v>
      </c>
      <c r="O1186" s="32">
        <f t="shared" si="306"/>
        <v>1871.6</v>
      </c>
      <c r="P1186" s="32">
        <f t="shared" si="307"/>
        <v>527.67562999999996</v>
      </c>
      <c r="Q1186">
        <v>722233</v>
      </c>
      <c r="R1186" t="s">
        <v>312</v>
      </c>
      <c r="S1186" t="s">
        <v>312</v>
      </c>
      <c r="T1186" t="str">
        <f t="shared" si="308"/>
        <v>VEN</v>
      </c>
      <c r="U1186" t="s">
        <v>437</v>
      </c>
      <c r="V1186" s="33">
        <f t="shared" si="309"/>
        <v>2343.6</v>
      </c>
      <c r="W1186">
        <f t="shared" si="310"/>
        <v>360</v>
      </c>
      <c r="X1186" s="33">
        <f t="shared" si="311"/>
        <v>1871.6</v>
      </c>
      <c r="Y1186" s="33">
        <f t="shared" si="312"/>
        <v>472</v>
      </c>
      <c r="Z1186" s="45">
        <f t="shared" si="313"/>
        <v>0.1944340459122717</v>
      </c>
      <c r="AA1186" s="33">
        <f t="shared" si="314"/>
        <v>455.67562999999996</v>
      </c>
      <c r="AB1186" s="45">
        <f t="shared" si="315"/>
        <v>0.24346849219918784</v>
      </c>
      <c r="AC1186" s="33">
        <f>IFERROR($X1186/VLOOKUP(CONCATENATE("USD",C1186),[1]GEINDICE!AR$1:AS$65536,2,0),"")</f>
        <v>326.64316381025515</v>
      </c>
      <c r="AD1186" s="33">
        <f>IFERROR($AA1186/VLOOKUP(CONCATENATE("USD",C1186),[1]GEINDICE!AR$1:AS$65536,2,0),"")</f>
        <v>79.527318580055137</v>
      </c>
      <c r="AE1186" s="33">
        <f>IFERROR($X1186/VLOOKUP(CONCATENATE("EUR",C1186),[1]GEINDICE!AR$1:AS$65536,2,0),"")</f>
        <v>302.95084090062966</v>
      </c>
      <c r="AF1186" s="33">
        <f>IFERROR($AA1186/VLOOKUP(CONCATENATE("EUR",C1186),[1]GEINDICE!AR$1:AS$65536,2,0),"")</f>
        <v>73.75898444455234</v>
      </c>
      <c r="AG1186" s="48" t="str">
        <f>VLOOKUP(E1186,[1]Apresentação!AW$1:AX$65536,2,0)</f>
        <v xml:space="preserve">                    2 - LEATHER AUXILIARIES</v>
      </c>
      <c r="AH1186" s="48" t="str">
        <f t="shared" si="316"/>
        <v xml:space="preserve">         5204000008 - NOVALTAN NL BR</v>
      </c>
      <c r="AI1186" s="49" t="str">
        <f t="shared" si="317"/>
        <v xml:space="preserve">     L00087 - BOLZANO BRASIL INDUSTRIA E COM DE COUROS E PELES LTDA</v>
      </c>
      <c r="AJ1186" t="str">
        <f t="shared" si="318"/>
        <v xml:space="preserve">     90 - SALES</v>
      </c>
      <c r="AK1186" t="str">
        <f t="shared" si="319"/>
        <v/>
      </c>
      <c r="AL1186">
        <f t="shared" si="320"/>
        <v>3</v>
      </c>
      <c r="AM1186" t="str">
        <f t="shared" si="321"/>
        <v>2025 3</v>
      </c>
      <c r="AN1186" t="str">
        <f t="shared" si="322"/>
        <v xml:space="preserve">BOLZANO </v>
      </c>
    </row>
    <row r="1187" spans="1:40" x14ac:dyDescent="0.35">
      <c r="A1187">
        <v>81794</v>
      </c>
      <c r="B1187" t="s">
        <v>274</v>
      </c>
      <c r="C1187" s="31">
        <v>45742</v>
      </c>
      <c r="D1187" t="s">
        <v>373</v>
      </c>
      <c r="E1187" t="s">
        <v>374</v>
      </c>
      <c r="F1187" t="s">
        <v>642</v>
      </c>
      <c r="G1187" t="s">
        <v>643</v>
      </c>
      <c r="H1187" t="s">
        <v>721</v>
      </c>
      <c r="I1187" t="s">
        <v>722</v>
      </c>
      <c r="J1187">
        <v>120</v>
      </c>
      <c r="K1187">
        <v>780.96</v>
      </c>
      <c r="L1187">
        <v>447.97478999999998</v>
      </c>
      <c r="M1187">
        <v>157.28</v>
      </c>
      <c r="N1187">
        <v>6.508</v>
      </c>
      <c r="O1187" s="32">
        <f t="shared" si="306"/>
        <v>623.68000000000006</v>
      </c>
      <c r="P1187" s="32">
        <f t="shared" si="307"/>
        <v>175.70521000000008</v>
      </c>
      <c r="Q1187">
        <v>722436</v>
      </c>
      <c r="R1187" t="s">
        <v>312</v>
      </c>
      <c r="S1187" t="s">
        <v>312</v>
      </c>
      <c r="T1187" t="str">
        <f t="shared" si="308"/>
        <v>VEN</v>
      </c>
      <c r="U1187" t="s">
        <v>313</v>
      </c>
      <c r="V1187" s="33">
        <f t="shared" si="309"/>
        <v>780.96</v>
      </c>
      <c r="W1187">
        <f t="shared" si="310"/>
        <v>120</v>
      </c>
      <c r="X1187" s="33">
        <f t="shared" si="311"/>
        <v>623.68000000000006</v>
      </c>
      <c r="Y1187" s="33">
        <f t="shared" si="312"/>
        <v>157.28</v>
      </c>
      <c r="Z1187" s="45">
        <f t="shared" si="313"/>
        <v>0.19425477617291548</v>
      </c>
      <c r="AA1187" s="33">
        <f t="shared" si="314"/>
        <v>151.70521000000008</v>
      </c>
      <c r="AB1187" s="45">
        <f t="shared" si="315"/>
        <v>0.24324206323755782</v>
      </c>
      <c r="AC1187" s="33">
        <f>IFERROR($X1187/VLOOKUP(CONCATENATE("USD",C1187),[1]GEINDICE!AR$1:AS$65536,2,0),"")</f>
        <v>108.84847638661036</v>
      </c>
      <c r="AD1187" s="33">
        <f>IFERROR($AA1187/VLOOKUP(CONCATENATE("USD",C1187),[1]GEINDICE!AR$1:AS$65536,2,0),"")</f>
        <v>26.476527976543696</v>
      </c>
      <c r="AE1187" s="33">
        <f>IFERROR($X1187/VLOOKUP(CONCATENATE("EUR",C1187),[1]GEINDICE!AR$1:AS$65536,2,0),"")</f>
        <v>100.95339840398842</v>
      </c>
      <c r="AF1187" s="33">
        <f>IFERROR($AA1187/VLOOKUP(CONCATENATE("EUR",C1187),[1]GEINDICE!AR$1:AS$65536,2,0),"")</f>
        <v>24.556112918629321</v>
      </c>
      <c r="AG1187" s="48" t="str">
        <f>VLOOKUP(E1187,[1]Apresentação!AW$1:AX$65536,2,0)</f>
        <v xml:space="preserve">                    2 - LEATHER AUXILIARIES</v>
      </c>
      <c r="AH1187" s="48" t="str">
        <f t="shared" si="316"/>
        <v xml:space="preserve">         5204000008 - NOVALTAN NL BR</v>
      </c>
      <c r="AI1187" s="49" t="str">
        <f t="shared" si="317"/>
        <v xml:space="preserve">     L00281 - ICL BENEFICIAMENTO DE COUROS LTDA.</v>
      </c>
      <c r="AJ1187" t="str">
        <f t="shared" si="318"/>
        <v xml:space="preserve">     90 - SALES</v>
      </c>
      <c r="AK1187" t="str">
        <f t="shared" si="319"/>
        <v/>
      </c>
      <c r="AL1187">
        <f t="shared" si="320"/>
        <v>3</v>
      </c>
      <c r="AM1187" t="str">
        <f t="shared" si="321"/>
        <v>2025 3</v>
      </c>
      <c r="AN1187" t="str">
        <f t="shared" si="322"/>
        <v xml:space="preserve">ICL </v>
      </c>
    </row>
    <row r="1188" spans="1:40" x14ac:dyDescent="0.35">
      <c r="A1188">
        <v>81375</v>
      </c>
      <c r="B1188" t="s">
        <v>274</v>
      </c>
      <c r="C1188" s="31">
        <v>45712</v>
      </c>
      <c r="D1188" t="s">
        <v>373</v>
      </c>
      <c r="E1188" t="s">
        <v>374</v>
      </c>
      <c r="F1188" t="s">
        <v>644</v>
      </c>
      <c r="G1188" t="s">
        <v>645</v>
      </c>
      <c r="H1188" t="s">
        <v>721</v>
      </c>
      <c r="I1188" t="s">
        <v>722</v>
      </c>
      <c r="J1188">
        <v>120</v>
      </c>
      <c r="K1188">
        <v>781.2</v>
      </c>
      <c r="L1188">
        <v>450.94448</v>
      </c>
      <c r="M1188">
        <v>157.33000000000001</v>
      </c>
      <c r="N1188">
        <v>6.51</v>
      </c>
      <c r="O1188" s="32">
        <f t="shared" si="306"/>
        <v>623.87</v>
      </c>
      <c r="P1188" s="32">
        <f t="shared" si="307"/>
        <v>172.92552000000001</v>
      </c>
      <c r="Q1188">
        <v>711017</v>
      </c>
      <c r="R1188" t="s">
        <v>312</v>
      </c>
      <c r="S1188" t="s">
        <v>312</v>
      </c>
      <c r="T1188" t="str">
        <f t="shared" si="308"/>
        <v>VEN</v>
      </c>
      <c r="U1188" t="s">
        <v>437</v>
      </c>
      <c r="V1188" s="33">
        <f t="shared" si="309"/>
        <v>781.2</v>
      </c>
      <c r="W1188">
        <f t="shared" si="310"/>
        <v>120</v>
      </c>
      <c r="X1188" s="33">
        <f t="shared" si="311"/>
        <v>623.87</v>
      </c>
      <c r="Y1188" s="33">
        <f t="shared" si="312"/>
        <v>157.33000000000001</v>
      </c>
      <c r="Z1188" s="45">
        <f t="shared" si="313"/>
        <v>0.19063686635944699</v>
      </c>
      <c r="AA1188" s="33">
        <f t="shared" si="314"/>
        <v>148.92552000000001</v>
      </c>
      <c r="AB1188" s="45">
        <f t="shared" si="315"/>
        <v>0.23871242406270538</v>
      </c>
      <c r="AC1188" s="33">
        <f>IFERROR($X1188/VLOOKUP(CONCATENATE("USD",C1188),[1]GEINDICE!AR$1:AS$65536,2,0),"")</f>
        <v>108.95770023402842</v>
      </c>
      <c r="AD1188" s="33">
        <f>IFERROR($AA1188/VLOOKUP(CONCATENATE("USD",C1188),[1]GEINDICE!AR$1:AS$65536,2,0),"")</f>
        <v>26.009556743162527</v>
      </c>
      <c r="AE1188" s="33">
        <f>IFERROR($X1188/VLOOKUP(CONCATENATE("EUR",C1188),[1]GEINDICE!AR$1:AS$65536,2,0),"")</f>
        <v>104.07720667967902</v>
      </c>
      <c r="AF1188" s="33">
        <f>IFERROR($AA1188/VLOOKUP(CONCATENATE("EUR",C1188),[1]GEINDICE!AR$1:AS$65536,2,0),"")</f>
        <v>24.844522296181374</v>
      </c>
      <c r="AG1188" s="48" t="str">
        <f>VLOOKUP(E1188,[1]Apresentação!AW$1:AX$65536,2,0)</f>
        <v xml:space="preserve">                    2 - LEATHER AUXILIARIES</v>
      </c>
      <c r="AH1188" s="48" t="str">
        <f t="shared" si="316"/>
        <v xml:space="preserve">         5204000008 - NOVALTAN NL BR</v>
      </c>
      <c r="AI1188" s="49" t="str">
        <f t="shared" si="317"/>
        <v xml:space="preserve">     L00087 - BOLZANO BRASIL INDUSTRIA E COM DE COUROS E PELES LTDA</v>
      </c>
      <c r="AJ1188" t="str">
        <f t="shared" si="318"/>
        <v xml:space="preserve">     90 - SALES</v>
      </c>
      <c r="AK1188" t="str">
        <f t="shared" si="319"/>
        <v/>
      </c>
      <c r="AL1188">
        <f t="shared" si="320"/>
        <v>2</v>
      </c>
      <c r="AM1188" t="str">
        <f t="shared" si="321"/>
        <v>2025 2</v>
      </c>
      <c r="AN1188" t="str">
        <f t="shared" si="322"/>
        <v xml:space="preserve">BOLZANO </v>
      </c>
    </row>
    <row r="1189" spans="1:40" x14ac:dyDescent="0.35">
      <c r="A1189">
        <v>81386</v>
      </c>
      <c r="B1189" t="s">
        <v>274</v>
      </c>
      <c r="C1189" s="31">
        <v>45712</v>
      </c>
      <c r="D1189" t="s">
        <v>373</v>
      </c>
      <c r="E1189" t="s">
        <v>374</v>
      </c>
      <c r="F1189" t="s">
        <v>644</v>
      </c>
      <c r="G1189" t="s">
        <v>645</v>
      </c>
      <c r="H1189" t="s">
        <v>721</v>
      </c>
      <c r="I1189" t="s">
        <v>722</v>
      </c>
      <c r="J1189">
        <v>240</v>
      </c>
      <c r="K1189">
        <v>1562.4</v>
      </c>
      <c r="L1189">
        <v>901.88895000000002</v>
      </c>
      <c r="M1189">
        <v>314.67</v>
      </c>
      <c r="N1189">
        <v>6.51</v>
      </c>
      <c r="O1189" s="32">
        <f t="shared" si="306"/>
        <v>1247.73</v>
      </c>
      <c r="P1189" s="32">
        <f t="shared" si="307"/>
        <v>345.84105</v>
      </c>
      <c r="Q1189">
        <v>711124</v>
      </c>
      <c r="R1189" t="s">
        <v>312</v>
      </c>
      <c r="S1189" t="s">
        <v>312</v>
      </c>
      <c r="T1189" t="str">
        <f t="shared" si="308"/>
        <v>VEN</v>
      </c>
      <c r="U1189" t="s">
        <v>313</v>
      </c>
      <c r="V1189" s="33">
        <f t="shared" si="309"/>
        <v>1562.4</v>
      </c>
      <c r="W1189">
        <f t="shared" si="310"/>
        <v>240</v>
      </c>
      <c r="X1189" s="33">
        <f t="shared" si="311"/>
        <v>1247.73</v>
      </c>
      <c r="Y1189" s="33">
        <f t="shared" si="312"/>
        <v>314.67</v>
      </c>
      <c r="Z1189" s="45">
        <f t="shared" si="313"/>
        <v>0.1906304723502304</v>
      </c>
      <c r="AA1189" s="33">
        <f t="shared" si="314"/>
        <v>297.84105</v>
      </c>
      <c r="AB1189" s="45">
        <f t="shared" si="315"/>
        <v>0.23870633069654493</v>
      </c>
      <c r="AC1189" s="33">
        <f>IFERROR($X1189/VLOOKUP(CONCATENATE("USD",C1189),[1]GEINDICE!AR$1:AS$65536,2,0),"")</f>
        <v>217.91365398721575</v>
      </c>
      <c r="AD1189" s="33">
        <f>IFERROR($AA1189/VLOOKUP(CONCATENATE("USD",C1189),[1]GEINDICE!AR$1:AS$65536,2,0),"")</f>
        <v>52.017368751964788</v>
      </c>
      <c r="AE1189" s="33">
        <f>IFERROR($X1189/VLOOKUP(CONCATENATE("EUR",C1189),[1]GEINDICE!AR$1:AS$65536,2,0),"")</f>
        <v>208.15274510785247</v>
      </c>
      <c r="AF1189" s="33">
        <f>IFERROR($AA1189/VLOOKUP(CONCATENATE("EUR",C1189),[1]GEINDICE!AR$1:AS$65536,2,0),"")</f>
        <v>49.687378009108656</v>
      </c>
      <c r="AG1189" s="48" t="str">
        <f>VLOOKUP(E1189,[1]Apresentação!AW$1:AX$65536,2,0)</f>
        <v xml:space="preserve">                    2 - LEATHER AUXILIARIES</v>
      </c>
      <c r="AH1189" s="48" t="str">
        <f t="shared" si="316"/>
        <v xml:space="preserve">         5204000008 - NOVALTAN NL BR</v>
      </c>
      <c r="AI1189" s="49" t="str">
        <f t="shared" si="317"/>
        <v xml:space="preserve">     L00087 - BOLZANO BRASIL INDUSTRIA E COM DE COUROS E PELES LTDA</v>
      </c>
      <c r="AJ1189" t="str">
        <f t="shared" si="318"/>
        <v xml:space="preserve">     90 - SALES</v>
      </c>
      <c r="AK1189" t="str">
        <f t="shared" si="319"/>
        <v/>
      </c>
      <c r="AL1189">
        <f t="shared" si="320"/>
        <v>2</v>
      </c>
      <c r="AM1189" t="str">
        <f t="shared" si="321"/>
        <v>2025 2</v>
      </c>
      <c r="AN1189" t="str">
        <f t="shared" si="322"/>
        <v xml:space="preserve">BOLZANO </v>
      </c>
    </row>
    <row r="1190" spans="1:40" x14ac:dyDescent="0.35">
      <c r="A1190">
        <v>81433</v>
      </c>
      <c r="B1190" t="s">
        <v>274</v>
      </c>
      <c r="C1190" s="31">
        <v>45715</v>
      </c>
      <c r="D1190" t="s">
        <v>373</v>
      </c>
      <c r="E1190" t="s">
        <v>374</v>
      </c>
      <c r="F1190" t="s">
        <v>644</v>
      </c>
      <c r="G1190" t="s">
        <v>645</v>
      </c>
      <c r="H1190" t="s">
        <v>721</v>
      </c>
      <c r="I1190" t="s">
        <v>722</v>
      </c>
      <c r="J1190">
        <v>120</v>
      </c>
      <c r="K1190">
        <v>781.2</v>
      </c>
      <c r="L1190">
        <v>450.94448</v>
      </c>
      <c r="M1190">
        <v>157.33000000000001</v>
      </c>
      <c r="N1190">
        <v>6.51</v>
      </c>
      <c r="O1190" s="32">
        <f t="shared" si="306"/>
        <v>623.87</v>
      </c>
      <c r="P1190" s="32">
        <f t="shared" si="307"/>
        <v>172.92552000000001</v>
      </c>
      <c r="Q1190">
        <v>712068</v>
      </c>
      <c r="R1190" t="s">
        <v>312</v>
      </c>
      <c r="S1190" t="s">
        <v>312</v>
      </c>
      <c r="T1190" t="str">
        <f t="shared" si="308"/>
        <v>VEN</v>
      </c>
      <c r="U1190" t="s">
        <v>313</v>
      </c>
      <c r="V1190" s="33">
        <f t="shared" si="309"/>
        <v>781.2</v>
      </c>
      <c r="W1190">
        <f t="shared" si="310"/>
        <v>120</v>
      </c>
      <c r="X1190" s="33">
        <f t="shared" si="311"/>
        <v>623.87</v>
      </c>
      <c r="Y1190" s="33">
        <f t="shared" si="312"/>
        <v>157.33000000000001</v>
      </c>
      <c r="Z1190" s="45">
        <f t="shared" si="313"/>
        <v>0.19063686635944699</v>
      </c>
      <c r="AA1190" s="33">
        <f t="shared" si="314"/>
        <v>148.92552000000001</v>
      </c>
      <c r="AB1190" s="45">
        <f t="shared" si="315"/>
        <v>0.23871242406270538</v>
      </c>
      <c r="AC1190" s="33">
        <f>IFERROR($X1190/VLOOKUP(CONCATENATE("USD",C1190),[1]GEINDICE!AR$1:AS$65536,2,0),"")</f>
        <v>107.14261180188225</v>
      </c>
      <c r="AD1190" s="33">
        <f>IFERROR($AA1190/VLOOKUP(CONCATENATE("USD",C1190),[1]GEINDICE!AR$1:AS$65536,2,0),"")</f>
        <v>25.57627258363674</v>
      </c>
      <c r="AE1190" s="33">
        <f>IFERROR($X1190/VLOOKUP(CONCATENATE("EUR",C1190),[1]GEINDICE!AR$1:AS$65536,2,0),"")</f>
        <v>102.86397361912613</v>
      </c>
      <c r="AF1190" s="33">
        <f>IFERROR($AA1190/VLOOKUP(CONCATENATE("EUR",C1190),[1]GEINDICE!AR$1:AS$65536,2,0),"")</f>
        <v>24.554908491343774</v>
      </c>
      <c r="AG1190" s="48" t="str">
        <f>VLOOKUP(E1190,[1]Apresentação!AW$1:AX$65536,2,0)</f>
        <v xml:space="preserve">                    2 - LEATHER AUXILIARIES</v>
      </c>
      <c r="AH1190" s="48" t="str">
        <f t="shared" si="316"/>
        <v xml:space="preserve">         5204000008 - NOVALTAN NL BR</v>
      </c>
      <c r="AI1190" s="49" t="str">
        <f t="shared" si="317"/>
        <v xml:space="preserve">     L00087 - BOLZANO BRASIL INDUSTRIA E COM DE COUROS E PELES LTDA</v>
      </c>
      <c r="AJ1190" t="str">
        <f t="shared" si="318"/>
        <v xml:space="preserve">     90 - SALES</v>
      </c>
      <c r="AK1190" t="str">
        <f t="shared" si="319"/>
        <v/>
      </c>
      <c r="AL1190">
        <f t="shared" si="320"/>
        <v>2</v>
      </c>
      <c r="AM1190" t="str">
        <f t="shared" si="321"/>
        <v>2025 2</v>
      </c>
      <c r="AN1190" t="str">
        <f t="shared" si="322"/>
        <v xml:space="preserve">BOLZANO </v>
      </c>
    </row>
    <row r="1191" spans="1:40" x14ac:dyDescent="0.35">
      <c r="A1191">
        <v>82053</v>
      </c>
      <c r="B1191" t="s">
        <v>274</v>
      </c>
      <c r="C1191" s="31">
        <v>45762</v>
      </c>
      <c r="D1191" t="s">
        <v>373</v>
      </c>
      <c r="E1191" t="s">
        <v>374</v>
      </c>
      <c r="F1191" t="s">
        <v>644</v>
      </c>
      <c r="G1191" t="s">
        <v>645</v>
      </c>
      <c r="H1191" t="s">
        <v>721</v>
      </c>
      <c r="I1191" t="s">
        <v>722</v>
      </c>
      <c r="J1191">
        <v>240</v>
      </c>
      <c r="K1191">
        <v>1562.4</v>
      </c>
      <c r="L1191">
        <v>864.05511000000001</v>
      </c>
      <c r="M1191">
        <v>314.67</v>
      </c>
      <c r="N1191">
        <v>6.51</v>
      </c>
      <c r="O1191" s="32">
        <f t="shared" si="306"/>
        <v>1247.73</v>
      </c>
      <c r="P1191" s="32">
        <f t="shared" si="307"/>
        <v>383.67489</v>
      </c>
      <c r="Q1191">
        <v>729827</v>
      </c>
      <c r="R1191" t="s">
        <v>312</v>
      </c>
      <c r="S1191" t="s">
        <v>312</v>
      </c>
      <c r="T1191" t="str">
        <f t="shared" si="308"/>
        <v>VEN</v>
      </c>
      <c r="U1191" t="s">
        <v>437</v>
      </c>
      <c r="V1191" s="33">
        <f t="shared" si="309"/>
        <v>1562.4</v>
      </c>
      <c r="W1191">
        <f t="shared" si="310"/>
        <v>240</v>
      </c>
      <c r="X1191" s="33">
        <f t="shared" si="311"/>
        <v>1247.73</v>
      </c>
      <c r="Y1191" s="33">
        <f t="shared" si="312"/>
        <v>314.67</v>
      </c>
      <c r="Z1191" s="45">
        <f t="shared" si="313"/>
        <v>0.2148456797235023</v>
      </c>
      <c r="AA1191" s="33">
        <f t="shared" si="314"/>
        <v>335.67489</v>
      </c>
      <c r="AB1191" s="45">
        <f t="shared" si="315"/>
        <v>0.26902846769733835</v>
      </c>
      <c r="AC1191" s="33">
        <f>IFERROR($X1191/VLOOKUP(CONCATENATE("USD",C1191),[1]GEINDICE!AR$1:AS$65536,2,0),"")</f>
        <v>212.53513209668353</v>
      </c>
      <c r="AD1191" s="33">
        <f>IFERROR($AA1191/VLOOKUP(CONCATENATE("USD",C1191),[1]GEINDICE!AR$1:AS$65536,2,0),"")</f>
        <v>57.178000919822168</v>
      </c>
      <c r="AE1191" s="33">
        <f>IFERROR($X1191/VLOOKUP(CONCATENATE("EUR",C1191),[1]GEINDICE!AR$1:AS$65536,2,0),"")</f>
        <v>188.25135787567893</v>
      </c>
      <c r="AF1191" s="33">
        <f>IFERROR($AA1191/VLOOKUP(CONCATENATE("EUR",C1191),[1]GEINDICE!AR$1:AS$65536,2,0),"")</f>
        <v>50.644974351237174</v>
      </c>
      <c r="AG1191" s="48" t="str">
        <f>VLOOKUP(E1191,[1]Apresentação!AW$1:AX$65536,2,0)</f>
        <v xml:space="preserve">                    2 - LEATHER AUXILIARIES</v>
      </c>
      <c r="AH1191" s="48" t="str">
        <f t="shared" si="316"/>
        <v xml:space="preserve">         5204000008 - NOVALTAN NL BR</v>
      </c>
      <c r="AI1191" s="49" t="str">
        <f t="shared" si="317"/>
        <v xml:space="preserve">     L00087 - BOLZANO BRASIL INDUSTRIA E COM DE COUROS E PELES LTDA</v>
      </c>
      <c r="AJ1191" t="str">
        <f t="shared" si="318"/>
        <v xml:space="preserve">     90 - SALES</v>
      </c>
      <c r="AK1191" t="str">
        <f t="shared" si="319"/>
        <v/>
      </c>
      <c r="AL1191">
        <f t="shared" si="320"/>
        <v>4</v>
      </c>
      <c r="AM1191" t="str">
        <f t="shared" si="321"/>
        <v>2025 4</v>
      </c>
      <c r="AN1191" t="str">
        <f t="shared" si="322"/>
        <v xml:space="preserve">BOLZANO </v>
      </c>
    </row>
    <row r="1192" spans="1:40" x14ac:dyDescent="0.35">
      <c r="A1192">
        <v>81231</v>
      </c>
      <c r="B1192" t="s">
        <v>274</v>
      </c>
      <c r="C1192" s="31">
        <v>45698</v>
      </c>
      <c r="D1192" t="s">
        <v>373</v>
      </c>
      <c r="E1192" t="s">
        <v>374</v>
      </c>
      <c r="F1192" t="s">
        <v>644</v>
      </c>
      <c r="G1192" t="s">
        <v>645</v>
      </c>
      <c r="H1192" t="s">
        <v>721</v>
      </c>
      <c r="I1192" t="s">
        <v>722</v>
      </c>
      <c r="J1192">
        <v>240</v>
      </c>
      <c r="K1192">
        <v>1562.4</v>
      </c>
      <c r="L1192">
        <v>843.94060000000002</v>
      </c>
      <c r="M1192">
        <v>314.67</v>
      </c>
      <c r="N1192">
        <v>6.51</v>
      </c>
      <c r="O1192" s="32">
        <f t="shared" si="306"/>
        <v>1247.73</v>
      </c>
      <c r="P1192" s="32">
        <f t="shared" si="307"/>
        <v>403.7894</v>
      </c>
      <c r="Q1192">
        <v>709772</v>
      </c>
      <c r="R1192" t="s">
        <v>312</v>
      </c>
      <c r="S1192" t="s">
        <v>312</v>
      </c>
      <c r="T1192" t="str">
        <f t="shared" si="308"/>
        <v>VEN</v>
      </c>
      <c r="U1192" t="s">
        <v>437</v>
      </c>
      <c r="V1192" s="33">
        <f t="shared" si="309"/>
        <v>1562.4</v>
      </c>
      <c r="W1192">
        <f t="shared" si="310"/>
        <v>240</v>
      </c>
      <c r="X1192" s="33">
        <f t="shared" si="311"/>
        <v>1247.73</v>
      </c>
      <c r="Y1192" s="33">
        <f t="shared" si="312"/>
        <v>314.67</v>
      </c>
      <c r="Z1192" s="45">
        <f t="shared" si="313"/>
        <v>0.22771979006656426</v>
      </c>
      <c r="AA1192" s="33">
        <f t="shared" si="314"/>
        <v>355.7894</v>
      </c>
      <c r="AB1192" s="45">
        <f t="shared" si="315"/>
        <v>0.28514935122181884</v>
      </c>
      <c r="AC1192" s="33">
        <f>IFERROR($X1192/VLOOKUP(CONCATENATE("USD",C1192),[1]GEINDICE!AR$1:AS$65536,2,0),"")</f>
        <v>215.84036811513977</v>
      </c>
      <c r="AD1192" s="33">
        <f>IFERROR($AA1192/VLOOKUP(CONCATENATE("USD",C1192),[1]GEINDICE!AR$1:AS$65536,2,0),"")</f>
        <v>61.546740935510655</v>
      </c>
      <c r="AE1192" s="33">
        <f>IFERROR($X1192/VLOOKUP(CONCATENATE("EUR",C1192),[1]GEINDICE!AR$1:AS$65536,2,0),"")</f>
        <v>209.20675374323034</v>
      </c>
      <c r="AF1192" s="33">
        <f>IFERROR($AA1192/VLOOKUP(CONCATENATE("EUR",C1192),[1]GEINDICE!AR$1:AS$65536,2,0),"")</f>
        <v>59.655170101104943</v>
      </c>
      <c r="AG1192" s="48" t="str">
        <f>VLOOKUP(E1192,[1]Apresentação!AW$1:AX$65536,2,0)</f>
        <v xml:space="preserve">                    2 - LEATHER AUXILIARIES</v>
      </c>
      <c r="AH1192" s="48" t="str">
        <f t="shared" si="316"/>
        <v xml:space="preserve">         5204000008 - NOVALTAN NL BR</v>
      </c>
      <c r="AI1192" s="49" t="str">
        <f t="shared" si="317"/>
        <v xml:space="preserve">     L00087 - BOLZANO BRASIL INDUSTRIA E COM DE COUROS E PELES LTDA</v>
      </c>
      <c r="AJ1192" t="str">
        <f t="shared" si="318"/>
        <v xml:space="preserve">     90 - SALES</v>
      </c>
      <c r="AK1192" t="str">
        <f t="shared" si="319"/>
        <v/>
      </c>
      <c r="AL1192">
        <f t="shared" si="320"/>
        <v>2</v>
      </c>
      <c r="AM1192" t="str">
        <f t="shared" si="321"/>
        <v>2025 2</v>
      </c>
      <c r="AN1192" t="str">
        <f t="shared" si="322"/>
        <v xml:space="preserve">BOLZANO </v>
      </c>
    </row>
    <row r="1193" spans="1:40" x14ac:dyDescent="0.35">
      <c r="A1193">
        <v>80937</v>
      </c>
      <c r="B1193" t="s">
        <v>274</v>
      </c>
      <c r="C1193" s="31">
        <v>45677</v>
      </c>
      <c r="D1193" t="s">
        <v>373</v>
      </c>
      <c r="E1193" t="s">
        <v>374</v>
      </c>
      <c r="F1193" t="s">
        <v>644</v>
      </c>
      <c r="G1193" t="s">
        <v>645</v>
      </c>
      <c r="H1193" t="s">
        <v>721</v>
      </c>
      <c r="I1193" t="s">
        <v>722</v>
      </c>
      <c r="J1193">
        <v>240</v>
      </c>
      <c r="K1193">
        <v>1562.4</v>
      </c>
      <c r="L1193">
        <v>836.92665</v>
      </c>
      <c r="M1193">
        <v>314.67</v>
      </c>
      <c r="N1193">
        <v>6.51</v>
      </c>
      <c r="O1193" s="32">
        <f t="shared" si="306"/>
        <v>1247.73</v>
      </c>
      <c r="P1193" s="32">
        <f t="shared" si="307"/>
        <v>410.80335000000002</v>
      </c>
      <c r="Q1193">
        <v>707568</v>
      </c>
      <c r="R1193" t="s">
        <v>312</v>
      </c>
      <c r="S1193" t="s">
        <v>312</v>
      </c>
      <c r="T1193" t="str">
        <f t="shared" si="308"/>
        <v>VEN</v>
      </c>
      <c r="U1193" t="s">
        <v>348</v>
      </c>
      <c r="V1193" s="33">
        <f t="shared" si="309"/>
        <v>1562.4</v>
      </c>
      <c r="W1193">
        <f t="shared" si="310"/>
        <v>240</v>
      </c>
      <c r="X1193" s="33">
        <f t="shared" si="311"/>
        <v>1247.73</v>
      </c>
      <c r="Y1193" s="33">
        <f t="shared" si="312"/>
        <v>314.67</v>
      </c>
      <c r="Z1193" s="45">
        <f t="shared" si="313"/>
        <v>0.23220900537634409</v>
      </c>
      <c r="AA1193" s="33">
        <f t="shared" si="314"/>
        <v>362.80335000000002</v>
      </c>
      <c r="AB1193" s="45">
        <f t="shared" si="315"/>
        <v>0.29077071962684237</v>
      </c>
      <c r="AC1193" s="33">
        <f>IFERROR($X1193/VLOOKUP(CONCATENATE("USD",C1193),[1]GEINDICE!AR$1:AS$65536,2,0),"")</f>
        <v>206.24318159277993</v>
      </c>
      <c r="AD1193" s="33">
        <f>IFERROR($AA1193/VLOOKUP(CONCATENATE("USD",C1193),[1]GEINDICE!AR$1:AS$65536,2,0),"")</f>
        <v>59.969478329862142</v>
      </c>
      <c r="AE1193" s="33">
        <f>IFERROR($X1193/VLOOKUP(CONCATENATE("EUR",C1193),[1]GEINDICE!AR$1:AS$65536,2,0),"")</f>
        <v>198.29158985442754</v>
      </c>
      <c r="AF1193" s="33">
        <f>IFERROR($AA1193/VLOOKUP(CONCATENATE("EUR",C1193),[1]GEINDICE!AR$1:AS$65536,2,0),"")</f>
        <v>57.657388277922571</v>
      </c>
      <c r="AG1193" s="48" t="str">
        <f>VLOOKUP(E1193,[1]Apresentação!AW$1:AX$65536,2,0)</f>
        <v xml:space="preserve">                    2 - LEATHER AUXILIARIES</v>
      </c>
      <c r="AH1193" s="48" t="str">
        <f t="shared" si="316"/>
        <v xml:space="preserve">         5204000008 - NOVALTAN NL BR</v>
      </c>
      <c r="AI1193" s="49" t="str">
        <f t="shared" si="317"/>
        <v xml:space="preserve">     L00087 - BOLZANO BRASIL INDUSTRIA E COM DE COUROS E PELES LTDA</v>
      </c>
      <c r="AJ1193" t="str">
        <f t="shared" si="318"/>
        <v xml:space="preserve">     90 - SALES</v>
      </c>
      <c r="AK1193" t="str">
        <f t="shared" si="319"/>
        <v/>
      </c>
      <c r="AL1193">
        <f t="shared" si="320"/>
        <v>1</v>
      </c>
      <c r="AM1193" t="str">
        <f t="shared" si="321"/>
        <v>2025 1</v>
      </c>
      <c r="AN1193" t="str">
        <f t="shared" si="322"/>
        <v xml:space="preserve">BOLZANO </v>
      </c>
    </row>
    <row r="1194" spans="1:40" x14ac:dyDescent="0.35">
      <c r="A1194">
        <v>81965</v>
      </c>
      <c r="B1194" t="s">
        <v>274</v>
      </c>
      <c r="C1194" s="31">
        <v>45755</v>
      </c>
      <c r="D1194" t="s">
        <v>373</v>
      </c>
      <c r="E1194" t="s">
        <v>374</v>
      </c>
      <c r="F1194" t="s">
        <v>644</v>
      </c>
      <c r="G1194" t="s">
        <v>645</v>
      </c>
      <c r="H1194" t="s">
        <v>721</v>
      </c>
      <c r="I1194" t="s">
        <v>722</v>
      </c>
      <c r="J1194">
        <v>360</v>
      </c>
      <c r="K1194">
        <v>2343.6</v>
      </c>
      <c r="L1194">
        <v>1468.0379800000001</v>
      </c>
      <c r="M1194">
        <v>472</v>
      </c>
      <c r="N1194">
        <v>6.51</v>
      </c>
      <c r="O1194" s="32">
        <f t="shared" si="306"/>
        <v>1871.6</v>
      </c>
      <c r="P1194" s="32">
        <f t="shared" si="307"/>
        <v>403.56201999999985</v>
      </c>
      <c r="Q1194">
        <v>727271</v>
      </c>
      <c r="R1194" t="s">
        <v>312</v>
      </c>
      <c r="S1194" t="s">
        <v>312</v>
      </c>
      <c r="T1194" t="str">
        <f t="shared" si="308"/>
        <v>VEN</v>
      </c>
      <c r="U1194" t="s">
        <v>437</v>
      </c>
      <c r="V1194" s="33">
        <f t="shared" si="309"/>
        <v>2343.6</v>
      </c>
      <c r="W1194">
        <f t="shared" si="310"/>
        <v>360</v>
      </c>
      <c r="X1194" s="33">
        <f t="shared" si="311"/>
        <v>1871.6</v>
      </c>
      <c r="Y1194" s="33">
        <f t="shared" si="312"/>
        <v>472</v>
      </c>
      <c r="Z1194" s="45">
        <f t="shared" si="313"/>
        <v>0.14147551629970978</v>
      </c>
      <c r="AA1194" s="33">
        <f t="shared" si="314"/>
        <v>331.56201999999985</v>
      </c>
      <c r="AB1194" s="45">
        <f t="shared" si="315"/>
        <v>0.17715431716178665</v>
      </c>
      <c r="AC1194" s="33">
        <f>IFERROR($X1194/VLOOKUP(CONCATENATE("USD",C1194),[1]GEINDICE!AR$1:AS$65536,2,0),"")</f>
        <v>315.25400889368007</v>
      </c>
      <c r="AD1194" s="33">
        <f>IFERROR($AA1194/VLOOKUP(CONCATENATE("USD",C1194),[1]GEINDICE!AR$1:AS$65536,2,0),"")</f>
        <v>55.848608678075706</v>
      </c>
      <c r="AE1194" s="33">
        <f>IFERROR($X1194/VLOOKUP(CONCATENATE("EUR",C1194),[1]GEINDICE!AR$1:AS$65536,2,0),"")</f>
        <v>288.88065691177377</v>
      </c>
      <c r="AF1194" s="33">
        <f>IFERROR($AA1194/VLOOKUP(CONCATENATE("EUR",C1194),[1]GEINDICE!AR$1:AS$65536,2,0),"")</f>
        <v>51.176455516453636</v>
      </c>
      <c r="AG1194" s="48" t="str">
        <f>VLOOKUP(E1194,[1]Apresentação!AW$1:AX$65536,2,0)</f>
        <v xml:space="preserve">                    2 - LEATHER AUXILIARIES</v>
      </c>
      <c r="AH1194" s="48" t="str">
        <f t="shared" si="316"/>
        <v xml:space="preserve">         5204000008 - NOVALTAN NL BR</v>
      </c>
      <c r="AI1194" s="49" t="str">
        <f t="shared" si="317"/>
        <v xml:space="preserve">     L00087 - BOLZANO BRASIL INDUSTRIA E COM DE COUROS E PELES LTDA</v>
      </c>
      <c r="AJ1194" t="str">
        <f t="shared" si="318"/>
        <v xml:space="preserve">     90 - SALES</v>
      </c>
      <c r="AK1194" t="str">
        <f t="shared" si="319"/>
        <v/>
      </c>
      <c r="AL1194">
        <f t="shared" si="320"/>
        <v>4</v>
      </c>
      <c r="AM1194" t="str">
        <f t="shared" si="321"/>
        <v>2025 4</v>
      </c>
      <c r="AN1194" t="str">
        <f t="shared" si="322"/>
        <v xml:space="preserve">BOLZANO </v>
      </c>
    </row>
    <row r="1195" spans="1:40" x14ac:dyDescent="0.35">
      <c r="A1195">
        <v>81884</v>
      </c>
      <c r="B1195" t="s">
        <v>274</v>
      </c>
      <c r="C1195" s="31">
        <v>45749</v>
      </c>
      <c r="D1195" t="s">
        <v>373</v>
      </c>
      <c r="E1195" t="s">
        <v>374</v>
      </c>
      <c r="F1195" t="s">
        <v>644</v>
      </c>
      <c r="G1195" t="s">
        <v>645</v>
      </c>
      <c r="H1195" t="s">
        <v>721</v>
      </c>
      <c r="I1195" t="s">
        <v>722</v>
      </c>
      <c r="J1195">
        <v>360</v>
      </c>
      <c r="K1195">
        <v>2343.6</v>
      </c>
      <c r="L1195">
        <v>1343.92437</v>
      </c>
      <c r="M1195">
        <v>472</v>
      </c>
      <c r="N1195">
        <v>6.51</v>
      </c>
      <c r="O1195" s="32">
        <f t="shared" si="306"/>
        <v>1871.6</v>
      </c>
      <c r="P1195" s="32">
        <f t="shared" si="307"/>
        <v>527.67562999999996</v>
      </c>
      <c r="Q1195">
        <v>724979</v>
      </c>
      <c r="R1195" t="s">
        <v>312</v>
      </c>
      <c r="S1195" t="s">
        <v>312</v>
      </c>
      <c r="T1195" t="str">
        <f t="shared" si="308"/>
        <v>VEN</v>
      </c>
      <c r="U1195" t="s">
        <v>313</v>
      </c>
      <c r="V1195" s="33">
        <f t="shared" si="309"/>
        <v>2343.6</v>
      </c>
      <c r="W1195">
        <f t="shared" si="310"/>
        <v>360</v>
      </c>
      <c r="X1195" s="33">
        <f t="shared" si="311"/>
        <v>1871.6</v>
      </c>
      <c r="Y1195" s="33">
        <f t="shared" si="312"/>
        <v>472</v>
      </c>
      <c r="Z1195" s="45">
        <f t="shared" si="313"/>
        <v>0.1944340459122717</v>
      </c>
      <c r="AA1195" s="33">
        <f t="shared" si="314"/>
        <v>455.67562999999996</v>
      </c>
      <c r="AB1195" s="45">
        <f t="shared" si="315"/>
        <v>0.24346849219918784</v>
      </c>
      <c r="AC1195" s="33">
        <f>IFERROR($X1195/VLOOKUP(CONCATENATE("USD",C1195),[1]GEINDICE!AR$1:AS$65536,2,0),"")</f>
        <v>328.79503891221469</v>
      </c>
      <c r="AD1195" s="33">
        <f>IFERROR($AA1195/VLOOKUP(CONCATENATE("USD",C1195),[1]GEINDICE!AR$1:AS$65536,2,0),"")</f>
        <v>80.051232366530215</v>
      </c>
      <c r="AE1195" s="33">
        <f>IFERROR($X1195/VLOOKUP(CONCATENATE("EUR",C1195),[1]GEINDICE!AR$1:AS$65536,2,0),"")</f>
        <v>302.53459200827621</v>
      </c>
      <c r="AF1195" s="33">
        <f>IFERROR($AA1195/VLOOKUP(CONCATENATE("EUR",C1195),[1]GEINDICE!AR$1:AS$65536,2,0),"")</f>
        <v>73.657640954351479</v>
      </c>
      <c r="AG1195" s="48" t="str">
        <f>VLOOKUP(E1195,[1]Apresentação!AW$1:AX$65536,2,0)</f>
        <v xml:space="preserve">                    2 - LEATHER AUXILIARIES</v>
      </c>
      <c r="AH1195" s="48" t="str">
        <f t="shared" si="316"/>
        <v xml:space="preserve">         5204000008 - NOVALTAN NL BR</v>
      </c>
      <c r="AI1195" s="49" t="str">
        <f t="shared" si="317"/>
        <v xml:space="preserve">     L00087 - BOLZANO BRASIL INDUSTRIA E COM DE COUROS E PELES LTDA</v>
      </c>
      <c r="AJ1195" t="str">
        <f t="shared" si="318"/>
        <v xml:space="preserve">     90 - SALES</v>
      </c>
      <c r="AK1195" t="str">
        <f t="shared" si="319"/>
        <v/>
      </c>
      <c r="AL1195">
        <f t="shared" si="320"/>
        <v>4</v>
      </c>
      <c r="AM1195" t="str">
        <f t="shared" si="321"/>
        <v>2025 4</v>
      </c>
      <c r="AN1195" t="str">
        <f t="shared" si="322"/>
        <v xml:space="preserve">BOLZANO </v>
      </c>
    </row>
    <row r="1196" spans="1:40" x14ac:dyDescent="0.35">
      <c r="A1196">
        <v>82038</v>
      </c>
      <c r="B1196" t="s">
        <v>274</v>
      </c>
      <c r="C1196" s="31">
        <v>45761</v>
      </c>
      <c r="D1196" t="s">
        <v>373</v>
      </c>
      <c r="E1196" t="s">
        <v>374</v>
      </c>
      <c r="F1196" t="s">
        <v>642</v>
      </c>
      <c r="G1196" t="s">
        <v>643</v>
      </c>
      <c r="H1196" t="s">
        <v>721</v>
      </c>
      <c r="I1196" t="s">
        <v>722</v>
      </c>
      <c r="J1196">
        <v>120</v>
      </c>
      <c r="K1196">
        <v>780.96</v>
      </c>
      <c r="L1196">
        <v>432.02755000000002</v>
      </c>
      <c r="M1196">
        <v>157.28</v>
      </c>
      <c r="N1196">
        <v>6.508</v>
      </c>
      <c r="O1196" s="32">
        <f t="shared" si="306"/>
        <v>623.68000000000006</v>
      </c>
      <c r="P1196" s="32">
        <f t="shared" si="307"/>
        <v>191.65245000000004</v>
      </c>
      <c r="Q1196">
        <v>729420</v>
      </c>
      <c r="R1196" t="s">
        <v>312</v>
      </c>
      <c r="S1196" t="s">
        <v>312</v>
      </c>
      <c r="T1196" t="str">
        <f t="shared" si="308"/>
        <v>VEN</v>
      </c>
      <c r="U1196" t="s">
        <v>313</v>
      </c>
      <c r="V1196" s="33">
        <f t="shared" si="309"/>
        <v>780.96</v>
      </c>
      <c r="W1196">
        <f t="shared" si="310"/>
        <v>120</v>
      </c>
      <c r="X1196" s="33">
        <f t="shared" si="311"/>
        <v>623.68000000000006</v>
      </c>
      <c r="Y1196" s="33">
        <f t="shared" si="312"/>
        <v>157.28</v>
      </c>
      <c r="Z1196" s="45">
        <f t="shared" si="313"/>
        <v>0.21467482329440693</v>
      </c>
      <c r="AA1196" s="33">
        <f t="shared" si="314"/>
        <v>167.65245000000004</v>
      </c>
      <c r="AB1196" s="45">
        <f t="shared" si="315"/>
        <v>0.26881165020523351</v>
      </c>
      <c r="AC1196" s="33">
        <f>IFERROR($X1196/VLOOKUP(CONCATENATE("USD",C1196),[1]GEINDICE!AR$1:AS$65536,2,0),"")</f>
        <v>106.74882327770646</v>
      </c>
      <c r="AD1196" s="33">
        <f>IFERROR($AA1196/VLOOKUP(CONCATENATE("USD",C1196),[1]GEINDICE!AR$1:AS$65536,2,0),"")</f>
        <v>28.695327342747117</v>
      </c>
      <c r="AE1196" s="33">
        <f>IFERROR($X1196/VLOOKUP(CONCATENATE("EUR",C1196),[1]GEINDICE!AR$1:AS$65536,2,0),"")</f>
        <v>93.98574420952697</v>
      </c>
      <c r="AF1196" s="33">
        <f>IFERROR($AA1196/VLOOKUP(CONCATENATE("EUR",C1196),[1]GEINDICE!AR$1:AS$65536,2,0),"")</f>
        <v>25.264462996729915</v>
      </c>
      <c r="AG1196" s="48" t="str">
        <f>VLOOKUP(E1196,[1]Apresentação!AW$1:AX$65536,2,0)</f>
        <v xml:space="preserve">                    2 - LEATHER AUXILIARIES</v>
      </c>
      <c r="AH1196" s="48" t="str">
        <f t="shared" si="316"/>
        <v xml:space="preserve">         5204000008 - NOVALTAN NL BR</v>
      </c>
      <c r="AI1196" s="49" t="str">
        <f t="shared" si="317"/>
        <v xml:space="preserve">     L00281 - ICL BENEFICIAMENTO DE COUROS LTDA.</v>
      </c>
      <c r="AJ1196" t="str">
        <f t="shared" si="318"/>
        <v xml:space="preserve">     90 - SALES</v>
      </c>
      <c r="AK1196" t="str">
        <f t="shared" si="319"/>
        <v/>
      </c>
      <c r="AL1196">
        <f t="shared" si="320"/>
        <v>4</v>
      </c>
      <c r="AM1196" t="str">
        <f t="shared" si="321"/>
        <v>2025 4</v>
      </c>
      <c r="AN1196" t="str">
        <f t="shared" si="322"/>
        <v xml:space="preserve">ICL </v>
      </c>
    </row>
    <row r="1197" spans="1:40" x14ac:dyDescent="0.35">
      <c r="A1197">
        <v>81629</v>
      </c>
      <c r="B1197" t="s">
        <v>274</v>
      </c>
      <c r="C1197" s="31">
        <v>45729</v>
      </c>
      <c r="D1197" t="s">
        <v>373</v>
      </c>
      <c r="E1197" t="s">
        <v>374</v>
      </c>
      <c r="F1197" t="s">
        <v>642</v>
      </c>
      <c r="G1197" t="s">
        <v>643</v>
      </c>
      <c r="H1197" t="s">
        <v>721</v>
      </c>
      <c r="I1197" t="s">
        <v>722</v>
      </c>
      <c r="J1197">
        <v>120</v>
      </c>
      <c r="K1197">
        <v>780.96</v>
      </c>
      <c r="L1197">
        <v>414.54694999999998</v>
      </c>
      <c r="M1197">
        <v>157.28</v>
      </c>
      <c r="N1197">
        <v>6.508</v>
      </c>
      <c r="O1197" s="32">
        <f t="shared" si="306"/>
        <v>623.68000000000006</v>
      </c>
      <c r="P1197" s="32">
        <f t="shared" si="307"/>
        <v>209.13305000000008</v>
      </c>
      <c r="Q1197">
        <v>717415</v>
      </c>
      <c r="R1197" t="s">
        <v>312</v>
      </c>
      <c r="S1197" t="s">
        <v>312</v>
      </c>
      <c r="T1197" t="str">
        <f t="shared" si="308"/>
        <v>VEN</v>
      </c>
      <c r="U1197" t="s">
        <v>437</v>
      </c>
      <c r="V1197" s="33">
        <f t="shared" si="309"/>
        <v>780.96</v>
      </c>
      <c r="W1197">
        <f t="shared" si="310"/>
        <v>120</v>
      </c>
      <c r="X1197" s="33">
        <f t="shared" si="311"/>
        <v>623.68000000000006</v>
      </c>
      <c r="Y1197" s="33">
        <f t="shared" si="312"/>
        <v>157.28</v>
      </c>
      <c r="Z1197" s="45">
        <f t="shared" si="313"/>
        <v>0.23705830004097531</v>
      </c>
      <c r="AA1197" s="33">
        <f t="shared" si="314"/>
        <v>185.13305000000008</v>
      </c>
      <c r="AB1197" s="45">
        <f t="shared" si="315"/>
        <v>0.29683980566957424</v>
      </c>
      <c r="AC1197" s="33">
        <f>IFERROR($X1197/VLOOKUP(CONCATENATE("USD",C1197),[1]GEINDICE!AR$1:AS$65536,2,0),"")</f>
        <v>107.28870998262545</v>
      </c>
      <c r="AD1197" s="33">
        <f>IFERROR($AA1197/VLOOKUP(CONCATENATE("USD",C1197),[1]GEINDICE!AR$1:AS$65536,2,0),"")</f>
        <v>31.84755982178185</v>
      </c>
      <c r="AE1197" s="33">
        <f>IFERROR($X1197/VLOOKUP(CONCATENATE("EUR",C1197),[1]GEINDICE!AR$1:AS$65536,2,0),"")</f>
        <v>98.802357265065595</v>
      </c>
      <c r="AF1197" s="33">
        <f>IFERROR($AA1197/VLOOKUP(CONCATENATE("EUR",C1197),[1]GEINDICE!AR$1:AS$65536,2,0),"")</f>
        <v>29.328472530257915</v>
      </c>
      <c r="AG1197" s="48" t="str">
        <f>VLOOKUP(E1197,[1]Apresentação!AW$1:AX$65536,2,0)</f>
        <v xml:space="preserve">                    2 - LEATHER AUXILIARIES</v>
      </c>
      <c r="AH1197" s="48" t="str">
        <f t="shared" si="316"/>
        <v xml:space="preserve">         5204000008 - NOVALTAN NL BR</v>
      </c>
      <c r="AI1197" s="49" t="str">
        <f t="shared" si="317"/>
        <v xml:space="preserve">     L00281 - ICL BENEFICIAMENTO DE COUROS LTDA.</v>
      </c>
      <c r="AJ1197" t="str">
        <f t="shared" si="318"/>
        <v xml:space="preserve">     90 - SALES</v>
      </c>
      <c r="AK1197" t="str">
        <f t="shared" si="319"/>
        <v/>
      </c>
      <c r="AL1197">
        <f t="shared" si="320"/>
        <v>3</v>
      </c>
      <c r="AM1197" t="str">
        <f t="shared" si="321"/>
        <v>2025 3</v>
      </c>
      <c r="AN1197" t="str">
        <f t="shared" si="322"/>
        <v xml:space="preserve">ICL </v>
      </c>
    </row>
    <row r="1198" spans="1:40" x14ac:dyDescent="0.35">
      <c r="A1198">
        <v>81630</v>
      </c>
      <c r="B1198" t="s">
        <v>274</v>
      </c>
      <c r="C1198" s="31">
        <v>45729</v>
      </c>
      <c r="D1198" t="s">
        <v>373</v>
      </c>
      <c r="E1198" t="s">
        <v>374</v>
      </c>
      <c r="F1198" t="s">
        <v>723</v>
      </c>
      <c r="G1198" t="s">
        <v>724</v>
      </c>
      <c r="H1198" t="s">
        <v>721</v>
      </c>
      <c r="I1198" t="s">
        <v>722</v>
      </c>
      <c r="J1198">
        <v>240</v>
      </c>
      <c r="K1198">
        <v>1404</v>
      </c>
      <c r="L1198">
        <v>829.09389999999996</v>
      </c>
      <c r="M1198">
        <v>282.77</v>
      </c>
      <c r="N1198">
        <v>5.8500000000000005</v>
      </c>
      <c r="O1198" s="32">
        <f t="shared" si="306"/>
        <v>1121.23</v>
      </c>
      <c r="P1198" s="32">
        <f t="shared" si="307"/>
        <v>292.13610000000006</v>
      </c>
      <c r="Q1198">
        <v>717438</v>
      </c>
      <c r="R1198" t="s">
        <v>312</v>
      </c>
      <c r="S1198" t="s">
        <v>312</v>
      </c>
      <c r="T1198" t="str">
        <f t="shared" si="308"/>
        <v>VEN</v>
      </c>
      <c r="U1198" t="s">
        <v>313</v>
      </c>
      <c r="V1198" s="33">
        <f t="shared" si="309"/>
        <v>1404</v>
      </c>
      <c r="W1198">
        <f t="shared" si="310"/>
        <v>240</v>
      </c>
      <c r="X1198" s="33">
        <f t="shared" si="311"/>
        <v>1121.23</v>
      </c>
      <c r="Y1198" s="33">
        <f t="shared" si="312"/>
        <v>282.77</v>
      </c>
      <c r="Z1198" s="45">
        <f t="shared" si="313"/>
        <v>0.17388611111111116</v>
      </c>
      <c r="AA1198" s="33">
        <f t="shared" si="314"/>
        <v>244.13610000000006</v>
      </c>
      <c r="AB1198" s="45">
        <f t="shared" si="315"/>
        <v>0.21773953604523608</v>
      </c>
      <c r="AC1198" s="33">
        <f>IFERROR($X1198/VLOOKUP(CONCATENATE("USD",C1198),[1]GEINDICE!AR$1:AS$65536,2,0),"")</f>
        <v>192.8798747656156</v>
      </c>
      <c r="AD1198" s="33">
        <f>IFERROR($AA1198/VLOOKUP(CONCATENATE("USD",C1198),[1]GEINDICE!AR$1:AS$65536,2,0),"")</f>
        <v>41.997574443928379</v>
      </c>
      <c r="AE1198" s="33">
        <f>IFERROR($X1198/VLOOKUP(CONCATENATE("EUR",C1198),[1]GEINDICE!AR$1:AS$65536,2,0),"")</f>
        <v>177.62340789557061</v>
      </c>
      <c r="AF1198" s="33">
        <f>IFERROR($AA1198/VLOOKUP(CONCATENATE("EUR",C1198),[1]GEINDICE!AR$1:AS$65536,2,0),"")</f>
        <v>38.67563842595527</v>
      </c>
      <c r="AG1198" s="48" t="str">
        <f>VLOOKUP(E1198,[1]Apresentação!AW$1:AX$65536,2,0)</f>
        <v xml:space="preserve">                    2 - LEATHER AUXILIARIES</v>
      </c>
      <c r="AH1198" s="48" t="str">
        <f t="shared" si="316"/>
        <v xml:space="preserve">         5204000008 - NOVALTAN NL BR</v>
      </c>
      <c r="AI1198" s="49" t="str">
        <f t="shared" si="317"/>
        <v xml:space="preserve">     L00044 - CURTUME A P MULLER LTDA</v>
      </c>
      <c r="AJ1198" t="str">
        <f t="shared" si="318"/>
        <v xml:space="preserve">     90 - SALES</v>
      </c>
      <c r="AK1198" t="str">
        <f t="shared" si="319"/>
        <v/>
      </c>
      <c r="AL1198">
        <f t="shared" si="320"/>
        <v>3</v>
      </c>
      <c r="AM1198" t="str">
        <f t="shared" si="321"/>
        <v>2025 3</v>
      </c>
      <c r="AN1198" t="str">
        <f t="shared" si="322"/>
        <v xml:space="preserve">CURTUME </v>
      </c>
    </row>
    <row r="1199" spans="1:40" x14ac:dyDescent="0.35">
      <c r="A1199">
        <v>82194</v>
      </c>
      <c r="B1199" t="s">
        <v>274</v>
      </c>
      <c r="C1199" s="31">
        <v>45775</v>
      </c>
      <c r="D1199" t="s">
        <v>373</v>
      </c>
      <c r="E1199" t="s">
        <v>374</v>
      </c>
      <c r="F1199" t="s">
        <v>427</v>
      </c>
      <c r="G1199" t="s">
        <v>428</v>
      </c>
      <c r="H1199" t="s">
        <v>721</v>
      </c>
      <c r="I1199" t="s">
        <v>722</v>
      </c>
      <c r="J1199">
        <v>120</v>
      </c>
      <c r="K1199">
        <v>1023.23</v>
      </c>
      <c r="L1199">
        <v>432.02755000000002</v>
      </c>
      <c r="M1199">
        <v>206.08</v>
      </c>
      <c r="N1199">
        <v>8.5269000000000013</v>
      </c>
      <c r="O1199" s="32">
        <f t="shared" si="306"/>
        <v>817.15</v>
      </c>
      <c r="P1199" s="32">
        <f t="shared" si="307"/>
        <v>385.12244999999996</v>
      </c>
      <c r="Q1199">
        <v>734320</v>
      </c>
      <c r="R1199" t="s">
        <v>312</v>
      </c>
      <c r="S1199" t="s">
        <v>312</v>
      </c>
      <c r="T1199" t="str">
        <f t="shared" si="308"/>
        <v>VEN</v>
      </c>
      <c r="U1199" t="s">
        <v>313</v>
      </c>
      <c r="V1199" s="33">
        <f t="shared" si="309"/>
        <v>1023.23</v>
      </c>
      <c r="W1199">
        <f t="shared" si="310"/>
        <v>120</v>
      </c>
      <c r="X1199" s="33">
        <f t="shared" si="311"/>
        <v>817.15</v>
      </c>
      <c r="Y1199" s="33">
        <f t="shared" si="312"/>
        <v>206.08</v>
      </c>
      <c r="Z1199" s="45">
        <f t="shared" si="313"/>
        <v>0.35292402490153724</v>
      </c>
      <c r="AA1199" s="33">
        <f t="shared" si="314"/>
        <v>361.12244999999996</v>
      </c>
      <c r="AB1199" s="45">
        <f t="shared" si="315"/>
        <v>0.44192920516429046</v>
      </c>
      <c r="AC1199" s="33">
        <f>IFERROR($X1199/VLOOKUP(CONCATENATE("USD",C1199),[1]GEINDICE!AR$1:AS$65536,2,0),"")</f>
        <v>144.16647553854025</v>
      </c>
      <c r="AD1199" s="33">
        <f>IFERROR($AA1199/VLOOKUP(CONCATENATE("USD",C1199),[1]GEINDICE!AR$1:AS$65536,2,0),"")</f>
        <v>63.711375946084218</v>
      </c>
      <c r="AE1199" s="33">
        <f>IFERROR($X1199/VLOOKUP(CONCATENATE("EUR",C1199),[1]GEINDICE!AR$1:AS$65536,2,0),"")</f>
        <v>126.60551880141921</v>
      </c>
      <c r="AF1199" s="33">
        <f>IFERROR($AA1199/VLOOKUP(CONCATENATE("EUR",C1199),[1]GEINDICE!AR$1:AS$65536,2,0),"")</f>
        <v>55.950676293323824</v>
      </c>
      <c r="AG1199" s="48" t="str">
        <f>VLOOKUP(E1199,[1]Apresentação!AW$1:AX$65536,2,0)</f>
        <v xml:space="preserve">                    2 - LEATHER AUXILIARIES</v>
      </c>
      <c r="AH1199" s="48" t="str">
        <f t="shared" si="316"/>
        <v xml:space="preserve">         5204000008 - NOVALTAN NL BR</v>
      </c>
      <c r="AI1199" s="49" t="str">
        <f t="shared" si="317"/>
        <v xml:space="preserve">     L00258 - CORTUME KRUMENAUER SA</v>
      </c>
      <c r="AJ1199" t="str">
        <f t="shared" si="318"/>
        <v xml:space="preserve">     90 - SALES</v>
      </c>
      <c r="AK1199" t="str">
        <f t="shared" si="319"/>
        <v/>
      </c>
      <c r="AL1199">
        <f t="shared" si="320"/>
        <v>4</v>
      </c>
      <c r="AM1199" t="str">
        <f t="shared" si="321"/>
        <v>2025 4</v>
      </c>
      <c r="AN1199" t="str">
        <f t="shared" si="322"/>
        <v xml:space="preserve">CORTUME </v>
      </c>
    </row>
    <row r="1200" spans="1:40" x14ac:dyDescent="0.35">
      <c r="A1200">
        <v>82345</v>
      </c>
      <c r="B1200" t="s">
        <v>274</v>
      </c>
      <c r="C1200" s="31">
        <v>45786</v>
      </c>
      <c r="D1200" t="s">
        <v>373</v>
      </c>
      <c r="E1200" t="s">
        <v>374</v>
      </c>
      <c r="F1200" t="s">
        <v>644</v>
      </c>
      <c r="G1200" t="s">
        <v>645</v>
      </c>
      <c r="H1200" t="s">
        <v>721</v>
      </c>
      <c r="I1200" t="s">
        <v>722</v>
      </c>
      <c r="J1200">
        <v>360</v>
      </c>
      <c r="K1200">
        <v>2343.6</v>
      </c>
      <c r="L1200">
        <v>1296.08267</v>
      </c>
      <c r="M1200">
        <v>472</v>
      </c>
      <c r="N1200">
        <v>6.51</v>
      </c>
      <c r="O1200" s="32">
        <f t="shared" si="306"/>
        <v>1871.6</v>
      </c>
      <c r="P1200" s="32">
        <f t="shared" si="307"/>
        <v>575.5173299999999</v>
      </c>
      <c r="Q1200">
        <v>738234</v>
      </c>
      <c r="R1200" t="s">
        <v>312</v>
      </c>
      <c r="S1200" t="s">
        <v>312</v>
      </c>
      <c r="T1200" t="str">
        <f t="shared" si="308"/>
        <v>VEN</v>
      </c>
      <c r="U1200" t="s">
        <v>437</v>
      </c>
      <c r="V1200" s="33">
        <f t="shared" si="309"/>
        <v>2343.6</v>
      </c>
      <c r="W1200">
        <f t="shared" si="310"/>
        <v>360</v>
      </c>
      <c r="X1200" s="33">
        <f t="shared" si="311"/>
        <v>1871.6</v>
      </c>
      <c r="Y1200" s="33">
        <f t="shared" si="312"/>
        <v>472</v>
      </c>
      <c r="Z1200" s="45">
        <f t="shared" si="313"/>
        <v>0.2148478110599078</v>
      </c>
      <c r="AA1200" s="33">
        <f t="shared" si="314"/>
        <v>503.5173299999999</v>
      </c>
      <c r="AB1200" s="45">
        <f t="shared" si="315"/>
        <v>0.26903041782432141</v>
      </c>
      <c r="AC1200" s="33">
        <f>IFERROR($X1200/VLOOKUP(CONCATENATE("USD",C1200),[1]GEINDICE!AR$1:AS$65536,2,0),"")</f>
        <v>331.19215727911376</v>
      </c>
      <c r="AD1200" s="33">
        <f>IFERROR($AA1200/VLOOKUP(CONCATENATE("USD",C1200),[1]GEINDICE!AR$1:AS$65536,2,0),"")</f>
        <v>89.100764452938336</v>
      </c>
      <c r="AE1200" s="33">
        <f>IFERROR($X1200/VLOOKUP(CONCATENATE("EUR",C1200),[1]GEINDICE!AR$1:AS$65536,2,0),"")</f>
        <v>293.87011681949502</v>
      </c>
      <c r="AF1200" s="33">
        <f>IFERROR($AA1200/VLOOKUP(CONCATENATE("EUR",C1200),[1]GEINDICE!AR$1:AS$65536,2,0),"")</f>
        <v>79.060000314030887</v>
      </c>
      <c r="AG1200" s="48" t="str">
        <f>VLOOKUP(E1200,[1]Apresentação!AW$1:AX$65536,2,0)</f>
        <v xml:space="preserve">                    2 - LEATHER AUXILIARIES</v>
      </c>
      <c r="AH1200" s="48" t="str">
        <f t="shared" si="316"/>
        <v xml:space="preserve">         5204000008 - NOVALTAN NL BR</v>
      </c>
      <c r="AI1200" s="49" t="str">
        <f t="shared" si="317"/>
        <v xml:space="preserve">     L00087 - BOLZANO BRASIL INDUSTRIA E COM DE COUROS E PELES LTDA</v>
      </c>
      <c r="AJ1200" t="str">
        <f t="shared" si="318"/>
        <v xml:space="preserve">     90 - SALES</v>
      </c>
      <c r="AK1200" t="str">
        <f t="shared" si="319"/>
        <v/>
      </c>
      <c r="AL1200">
        <f t="shared" si="320"/>
        <v>5</v>
      </c>
      <c r="AM1200" t="str">
        <f t="shared" si="321"/>
        <v>2025 5</v>
      </c>
      <c r="AN1200" t="str">
        <f t="shared" si="322"/>
        <v xml:space="preserve">BOLZANO </v>
      </c>
    </row>
    <row r="1201" spans="1:40" x14ac:dyDescent="0.35">
      <c r="A1201">
        <v>84118</v>
      </c>
      <c r="B1201" t="s">
        <v>274</v>
      </c>
      <c r="C1201" s="31">
        <v>45936</v>
      </c>
      <c r="D1201" t="s">
        <v>373</v>
      </c>
      <c r="E1201" t="s">
        <v>374</v>
      </c>
      <c r="F1201" t="s">
        <v>642</v>
      </c>
      <c r="G1201" t="s">
        <v>643</v>
      </c>
      <c r="H1201" t="s">
        <v>721</v>
      </c>
      <c r="I1201" t="s">
        <v>722</v>
      </c>
      <c r="J1201">
        <v>120</v>
      </c>
      <c r="K1201">
        <v>780.96</v>
      </c>
      <c r="L1201">
        <v>423.41645999999997</v>
      </c>
      <c r="M1201">
        <v>157.28</v>
      </c>
      <c r="N1201">
        <v>6.508</v>
      </c>
      <c r="O1201" s="32">
        <f t="shared" si="306"/>
        <v>623.68000000000006</v>
      </c>
      <c r="P1201" s="32">
        <f t="shared" si="307"/>
        <v>200.26354000000009</v>
      </c>
      <c r="Q1201">
        <v>763325</v>
      </c>
      <c r="R1201" t="s">
        <v>312</v>
      </c>
      <c r="S1201" t="s">
        <v>312</v>
      </c>
      <c r="T1201" t="str">
        <f t="shared" si="308"/>
        <v>VEN</v>
      </c>
      <c r="U1201" t="s">
        <v>313</v>
      </c>
      <c r="V1201" s="33">
        <f t="shared" si="309"/>
        <v>780.96</v>
      </c>
      <c r="W1201">
        <f t="shared" si="310"/>
        <v>120</v>
      </c>
      <c r="X1201" s="33">
        <f t="shared" si="311"/>
        <v>623.68000000000006</v>
      </c>
      <c r="Y1201" s="33">
        <f t="shared" si="312"/>
        <v>157.28</v>
      </c>
      <c r="Z1201" s="45">
        <f t="shared" si="313"/>
        <v>0.2257011114525713</v>
      </c>
      <c r="AA1201" s="33">
        <f t="shared" si="314"/>
        <v>176.26354000000009</v>
      </c>
      <c r="AB1201" s="45">
        <f t="shared" si="315"/>
        <v>0.28261855438686517</v>
      </c>
      <c r="AC1201" s="33">
        <f>IFERROR($X1201/VLOOKUP(CONCATENATE("USD",C1201),[1]GEINDICE!AR$1:AS$65536,2,0),"")</f>
        <v>117.17581633036487</v>
      </c>
      <c r="AD1201" s="33">
        <f>IFERROR($AA1201/VLOOKUP(CONCATENATE("USD",C1201),[1]GEINDICE!AR$1:AS$65536,2,0),"")</f>
        <v>33.116059820388543</v>
      </c>
      <c r="AE1201" s="33">
        <f>IFERROR($X1201/VLOOKUP(CONCATENATE("EUR",C1201),[1]GEINDICE!AR$1:AS$65536,2,0),"")</f>
        <v>100.08183962642619</v>
      </c>
      <c r="AF1201" s="33">
        <f>IFERROR($AA1201/VLOOKUP(CONCATENATE("EUR",C1201),[1]GEINDICE!AR$1:AS$65536,2,0),"")</f>
        <v>28.284984835598646</v>
      </c>
      <c r="AG1201" s="48" t="str">
        <f>VLOOKUP(E1201,[1]Apresentação!AW$1:AX$65536,2,0)</f>
        <v xml:space="preserve">                    2 - LEATHER AUXILIARIES</v>
      </c>
      <c r="AH1201" s="48" t="str">
        <f t="shared" si="316"/>
        <v xml:space="preserve">         5204000008 - NOVALTAN NL BR</v>
      </c>
      <c r="AI1201" s="49" t="str">
        <f t="shared" si="317"/>
        <v xml:space="preserve">     L00281 - ICL BENEFICIAMENTO DE COUROS LTDA.</v>
      </c>
      <c r="AJ1201" t="str">
        <f t="shared" si="318"/>
        <v xml:space="preserve">     90 - SALES</v>
      </c>
      <c r="AK1201" t="str">
        <f t="shared" si="319"/>
        <v/>
      </c>
      <c r="AL1201">
        <f t="shared" si="320"/>
        <v>10</v>
      </c>
      <c r="AM1201" t="str">
        <f t="shared" si="321"/>
        <v>2025 10</v>
      </c>
      <c r="AN1201" t="str">
        <f t="shared" si="322"/>
        <v xml:space="preserve">ICL </v>
      </c>
    </row>
    <row r="1202" spans="1:40" x14ac:dyDescent="0.35">
      <c r="A1202">
        <v>82696</v>
      </c>
      <c r="B1202" t="s">
        <v>274</v>
      </c>
      <c r="C1202" s="31">
        <v>45817</v>
      </c>
      <c r="D1202" t="s">
        <v>373</v>
      </c>
      <c r="E1202" t="s">
        <v>374</v>
      </c>
      <c r="F1202" t="s">
        <v>644</v>
      </c>
      <c r="G1202" t="s">
        <v>645</v>
      </c>
      <c r="H1202" t="s">
        <v>721</v>
      </c>
      <c r="I1202" t="s">
        <v>722</v>
      </c>
      <c r="J1202">
        <v>240</v>
      </c>
      <c r="K1202">
        <v>1562.4</v>
      </c>
      <c r="L1202">
        <v>834.78530999999998</v>
      </c>
      <c r="M1202">
        <v>314.67</v>
      </c>
      <c r="N1202">
        <v>6.51</v>
      </c>
      <c r="O1202" s="32">
        <f t="shared" si="306"/>
        <v>1247.73</v>
      </c>
      <c r="P1202" s="32">
        <f t="shared" si="307"/>
        <v>412.94469000000004</v>
      </c>
      <c r="Q1202">
        <v>740799</v>
      </c>
      <c r="R1202" t="s">
        <v>312</v>
      </c>
      <c r="S1202" t="s">
        <v>312</v>
      </c>
      <c r="T1202" t="str">
        <f t="shared" si="308"/>
        <v>VEN</v>
      </c>
      <c r="U1202" t="s">
        <v>437</v>
      </c>
      <c r="V1202" s="33">
        <f t="shared" si="309"/>
        <v>1562.4</v>
      </c>
      <c r="W1202">
        <f t="shared" si="310"/>
        <v>240</v>
      </c>
      <c r="X1202" s="33">
        <f t="shared" si="311"/>
        <v>1247.73</v>
      </c>
      <c r="Y1202" s="33">
        <f t="shared" si="312"/>
        <v>314.67</v>
      </c>
      <c r="Z1202" s="45">
        <f t="shared" si="313"/>
        <v>0.23357955069124425</v>
      </c>
      <c r="AA1202" s="33">
        <f t="shared" si="314"/>
        <v>364.94469000000004</v>
      </c>
      <c r="AB1202" s="45">
        <f t="shared" si="315"/>
        <v>0.29248690822533724</v>
      </c>
      <c r="AC1202" s="33">
        <f>IFERROR($X1202/VLOOKUP(CONCATENATE("USD",C1202),[1]GEINDICE!AR$1:AS$65536,2,0),"")</f>
        <v>223.76793400286942</v>
      </c>
      <c r="AD1202" s="33">
        <f>IFERROR($AA1202/VLOOKUP(CONCATENATE("USD",C1202),[1]GEINDICE!AR$1:AS$65536,2,0),"")</f>
        <v>65.449191176470592</v>
      </c>
      <c r="AE1202" s="33">
        <f>IFERROR($X1202/VLOOKUP(CONCATENATE("EUR",C1202),[1]GEINDICE!AR$1:AS$65536,2,0),"")</f>
        <v>195.85753304241356</v>
      </c>
      <c r="AF1202" s="33">
        <f>IFERROR($AA1202/VLOOKUP(CONCATENATE("EUR",C1202),[1]GEINDICE!AR$1:AS$65536,2,0),"")</f>
        <v>57.285764292217372</v>
      </c>
      <c r="AG1202" s="48" t="str">
        <f>VLOOKUP(E1202,[1]Apresentação!AW$1:AX$65536,2,0)</f>
        <v xml:space="preserve">                    2 - LEATHER AUXILIARIES</v>
      </c>
      <c r="AH1202" s="48" t="str">
        <f t="shared" si="316"/>
        <v xml:space="preserve">         5204000008 - NOVALTAN NL BR</v>
      </c>
      <c r="AI1202" s="49" t="str">
        <f t="shared" si="317"/>
        <v xml:space="preserve">     L00087 - BOLZANO BRASIL INDUSTRIA E COM DE COUROS E PELES LTDA</v>
      </c>
      <c r="AJ1202" t="str">
        <f t="shared" si="318"/>
        <v xml:space="preserve">     90 - SALES</v>
      </c>
      <c r="AK1202" t="str">
        <f t="shared" si="319"/>
        <v/>
      </c>
      <c r="AL1202">
        <f t="shared" si="320"/>
        <v>6</v>
      </c>
      <c r="AM1202" t="str">
        <f t="shared" si="321"/>
        <v>2025 6</v>
      </c>
      <c r="AN1202" t="str">
        <f t="shared" si="322"/>
        <v xml:space="preserve">BOLZANO </v>
      </c>
    </row>
    <row r="1203" spans="1:40" x14ac:dyDescent="0.35">
      <c r="A1203">
        <v>84583</v>
      </c>
      <c r="B1203" t="s">
        <v>274</v>
      </c>
      <c r="C1203" s="31">
        <v>45972</v>
      </c>
      <c r="D1203" t="s">
        <v>373</v>
      </c>
      <c r="E1203" t="s">
        <v>374</v>
      </c>
      <c r="F1203" t="s">
        <v>427</v>
      </c>
      <c r="G1203" t="s">
        <v>428</v>
      </c>
      <c r="H1203" t="s">
        <v>721</v>
      </c>
      <c r="I1203" t="s">
        <v>722</v>
      </c>
      <c r="J1203">
        <v>120</v>
      </c>
      <c r="K1203">
        <v>957.26</v>
      </c>
      <c r="L1203">
        <v>406.91636</v>
      </c>
      <c r="M1203">
        <v>192.79</v>
      </c>
      <c r="N1203">
        <v>7.97715</v>
      </c>
      <c r="O1203" s="32">
        <f t="shared" si="306"/>
        <v>764.47</v>
      </c>
      <c r="P1203" s="32">
        <f t="shared" si="307"/>
        <v>357.55364000000003</v>
      </c>
      <c r="Q1203">
        <v>766794</v>
      </c>
      <c r="R1203" t="s">
        <v>312</v>
      </c>
      <c r="S1203" t="s">
        <v>312</v>
      </c>
      <c r="T1203" t="str">
        <f t="shared" si="308"/>
        <v>VEN</v>
      </c>
      <c r="U1203" t="s">
        <v>313</v>
      </c>
      <c r="V1203" s="33">
        <f t="shared" si="309"/>
        <v>957.26</v>
      </c>
      <c r="W1203">
        <f t="shared" si="310"/>
        <v>120</v>
      </c>
      <c r="X1203" s="33">
        <f t="shared" si="311"/>
        <v>764.47</v>
      </c>
      <c r="Y1203" s="33">
        <f t="shared" si="312"/>
        <v>192.79</v>
      </c>
      <c r="Z1203" s="45">
        <f t="shared" si="313"/>
        <v>0.34844623195370122</v>
      </c>
      <c r="AA1203" s="33">
        <f t="shared" si="314"/>
        <v>333.55364000000003</v>
      </c>
      <c r="AB1203" s="45">
        <f t="shared" si="315"/>
        <v>0.43632011720538416</v>
      </c>
      <c r="AC1203" s="33" t="str">
        <f>IFERROR($X1203/VLOOKUP(CONCATENATE("USD",C1203),[1]GEINDICE!AR$1:AS$65536,2,0),"")</f>
        <v/>
      </c>
      <c r="AD1203" s="33" t="str">
        <f>IFERROR($AA1203/VLOOKUP(CONCATENATE("USD",C1203),[1]GEINDICE!AR$1:AS$65536,2,0),"")</f>
        <v/>
      </c>
      <c r="AE1203" s="33" t="str">
        <f>IFERROR($X1203/VLOOKUP(CONCATENATE("EUR",C1203),[1]GEINDICE!AR$1:AS$65536,2,0),"")</f>
        <v/>
      </c>
      <c r="AF1203" s="33" t="str">
        <f>IFERROR($AA1203/VLOOKUP(CONCATENATE("EUR",C1203),[1]GEINDICE!AR$1:AS$65536,2,0),"")</f>
        <v/>
      </c>
      <c r="AG1203" s="48" t="str">
        <f>VLOOKUP(E1203,[1]Apresentação!AW$1:AX$65536,2,0)</f>
        <v xml:space="preserve">                    2 - LEATHER AUXILIARIES</v>
      </c>
      <c r="AH1203" s="48" t="str">
        <f t="shared" si="316"/>
        <v xml:space="preserve">         5204000008 - NOVALTAN NL BR</v>
      </c>
      <c r="AI1203" s="49" t="str">
        <f t="shared" si="317"/>
        <v xml:space="preserve">     L00258 - CORTUME KRUMENAUER SA</v>
      </c>
      <c r="AJ1203" t="str">
        <f t="shared" si="318"/>
        <v xml:space="preserve">     90 - SALES</v>
      </c>
      <c r="AK1203" t="str">
        <f t="shared" si="319"/>
        <v/>
      </c>
      <c r="AL1203">
        <f t="shared" si="320"/>
        <v>11</v>
      </c>
      <c r="AM1203" t="str">
        <f t="shared" si="321"/>
        <v>2025 11</v>
      </c>
      <c r="AN1203" t="str">
        <f t="shared" si="322"/>
        <v xml:space="preserve">CORTUME </v>
      </c>
    </row>
    <row r="1204" spans="1:40" x14ac:dyDescent="0.35">
      <c r="A1204">
        <v>82660</v>
      </c>
      <c r="B1204" t="s">
        <v>274</v>
      </c>
      <c r="C1204" s="31">
        <v>45813</v>
      </c>
      <c r="D1204" t="s">
        <v>373</v>
      </c>
      <c r="E1204" t="s">
        <v>374</v>
      </c>
      <c r="F1204" t="s">
        <v>435</v>
      </c>
      <c r="G1204" t="s">
        <v>436</v>
      </c>
      <c r="H1204" t="s">
        <v>721</v>
      </c>
      <c r="I1204" t="s">
        <v>722</v>
      </c>
      <c r="J1204">
        <v>1000</v>
      </c>
      <c r="K1204">
        <v>8562.4600000000009</v>
      </c>
      <c r="L1204">
        <v>3478.27214</v>
      </c>
      <c r="M1204">
        <v>1724.5</v>
      </c>
      <c r="N1204">
        <v>8.5624599999999997</v>
      </c>
      <c r="O1204" s="32">
        <f t="shared" si="306"/>
        <v>6837.9600000000009</v>
      </c>
      <c r="P1204" s="32">
        <f t="shared" si="307"/>
        <v>3359.6878600000009</v>
      </c>
      <c r="Q1204">
        <v>740489</v>
      </c>
      <c r="R1204" t="s">
        <v>312</v>
      </c>
      <c r="S1204" t="s">
        <v>312</v>
      </c>
      <c r="T1204" t="str">
        <f t="shared" si="308"/>
        <v>VEN</v>
      </c>
      <c r="U1204" t="s">
        <v>313</v>
      </c>
      <c r="V1204" s="33">
        <f t="shared" si="309"/>
        <v>8562.4600000000009</v>
      </c>
      <c r="W1204">
        <f t="shared" si="310"/>
        <v>1000</v>
      </c>
      <c r="X1204" s="33">
        <f t="shared" si="311"/>
        <v>6837.9600000000009</v>
      </c>
      <c r="Y1204" s="33">
        <f t="shared" si="312"/>
        <v>1724.5</v>
      </c>
      <c r="Z1204" s="45">
        <f t="shared" si="313"/>
        <v>0.36901636445600922</v>
      </c>
      <c r="AA1204" s="33">
        <f t="shared" si="314"/>
        <v>3159.6878600000009</v>
      </c>
      <c r="AB1204" s="45">
        <f t="shared" si="315"/>
        <v>0.46208048306804961</v>
      </c>
      <c r="AC1204" s="33">
        <f>IFERROR($X1204/VLOOKUP(CONCATENATE("USD",C1204),[1]GEINDICE!AR$1:AS$65536,2,0),"")</f>
        <v>1221.7406064071183</v>
      </c>
      <c r="AD1204" s="33">
        <f>IFERROR($AA1204/VLOOKUP(CONCATENATE("USD",C1204),[1]GEINDICE!AR$1:AS$65536,2,0),"")</f>
        <v>564.54248959245308</v>
      </c>
      <c r="AE1204" s="33">
        <f>IFERROR($X1204/VLOOKUP(CONCATENATE("EUR",C1204),[1]GEINDICE!AR$1:AS$65536,2,0),"")</f>
        <v>1068.0474204582729</v>
      </c>
      <c r="AF1204" s="33">
        <f>IFERROR($AA1204/VLOOKUP(CONCATENATE("EUR",C1204),[1]GEINDICE!AR$1:AS$65536,2,0),"")</f>
        <v>493.52386798494302</v>
      </c>
      <c r="AG1204" s="48" t="str">
        <f>VLOOKUP(E1204,[1]Apresentação!AW$1:AX$65536,2,0)</f>
        <v xml:space="preserve">                    2 - LEATHER AUXILIARIES</v>
      </c>
      <c r="AH1204" s="48" t="str">
        <f t="shared" si="316"/>
        <v xml:space="preserve">         5204000008 - NOVALTAN NL BR</v>
      </c>
      <c r="AI1204" s="49" t="str">
        <f t="shared" si="317"/>
        <v xml:space="preserve">     L00024 - FUGA S/A</v>
      </c>
      <c r="AJ1204" t="str">
        <f t="shared" si="318"/>
        <v xml:space="preserve">     90 - SALES</v>
      </c>
      <c r="AK1204" t="str">
        <f t="shared" si="319"/>
        <v/>
      </c>
      <c r="AL1204">
        <f t="shared" si="320"/>
        <v>6</v>
      </c>
      <c r="AM1204" t="str">
        <f t="shared" si="321"/>
        <v>2025 6</v>
      </c>
      <c r="AN1204" t="str">
        <f t="shared" si="322"/>
        <v xml:space="preserve">FUGA </v>
      </c>
    </row>
    <row r="1205" spans="1:40" x14ac:dyDescent="0.35">
      <c r="A1205">
        <v>83790</v>
      </c>
      <c r="B1205" t="s">
        <v>274</v>
      </c>
      <c r="C1205" s="31">
        <v>45909</v>
      </c>
      <c r="D1205" t="s">
        <v>373</v>
      </c>
      <c r="E1205" t="s">
        <v>374</v>
      </c>
      <c r="F1205" t="s">
        <v>460</v>
      </c>
      <c r="G1205" t="s">
        <v>461</v>
      </c>
      <c r="H1205" t="s">
        <v>721</v>
      </c>
      <c r="I1205" t="s">
        <v>722</v>
      </c>
      <c r="J1205">
        <v>120</v>
      </c>
      <c r="K1205">
        <v>1042.1400000000001</v>
      </c>
      <c r="L1205">
        <v>439.52051999999998</v>
      </c>
      <c r="M1205">
        <v>209.89</v>
      </c>
      <c r="N1205">
        <v>8.6844799999999989</v>
      </c>
      <c r="O1205" s="32">
        <f t="shared" si="306"/>
        <v>832.25000000000011</v>
      </c>
      <c r="P1205" s="32">
        <f t="shared" si="307"/>
        <v>392.72948000000014</v>
      </c>
      <c r="Q1205">
        <v>760951</v>
      </c>
      <c r="R1205" t="s">
        <v>312</v>
      </c>
      <c r="S1205" t="s">
        <v>312</v>
      </c>
      <c r="T1205" t="str">
        <f t="shared" si="308"/>
        <v>VEN</v>
      </c>
      <c r="U1205" t="s">
        <v>313</v>
      </c>
      <c r="V1205" s="33">
        <f t="shared" si="309"/>
        <v>1042.1400000000001</v>
      </c>
      <c r="W1205">
        <f t="shared" si="310"/>
        <v>120</v>
      </c>
      <c r="X1205" s="33">
        <f t="shared" si="311"/>
        <v>832.25000000000011</v>
      </c>
      <c r="Y1205" s="33">
        <f t="shared" si="312"/>
        <v>209.89</v>
      </c>
      <c r="Z1205" s="45">
        <f t="shared" si="313"/>
        <v>0.35381952520774568</v>
      </c>
      <c r="AA1205" s="33">
        <f t="shared" si="314"/>
        <v>368.72948000000014</v>
      </c>
      <c r="AB1205" s="45">
        <f t="shared" si="315"/>
        <v>0.44305134274556934</v>
      </c>
      <c r="AC1205" s="33">
        <f>IFERROR($X1205/VLOOKUP(CONCATENATE("USD",C1205),[1]GEINDICE!AR$1:AS$65536,2,0),"")</f>
        <v>153.33099966837395</v>
      </c>
      <c r="AD1205" s="33">
        <f>IFERROR($AA1205/VLOOKUP(CONCATENATE("USD",C1205),[1]GEINDICE!AR$1:AS$65536,2,0),"")</f>
        <v>67.933505287593519</v>
      </c>
      <c r="AE1205" s="33">
        <f>IFERROR($X1205/VLOOKUP(CONCATENATE("EUR",C1205),[1]GEINDICE!AR$1:AS$65536,2,0),"")</f>
        <v>130.79522237938082</v>
      </c>
      <c r="AF1205" s="33">
        <f>IFERROR($AA1205/VLOOKUP(CONCATENATE("EUR",C1205),[1]GEINDICE!AR$1:AS$65536,2,0),"")</f>
        <v>57.948998899890007</v>
      </c>
      <c r="AG1205" s="48" t="str">
        <f>VLOOKUP(E1205,[1]Apresentação!AW$1:AX$65536,2,0)</f>
        <v xml:space="preserve">                    2 - LEATHER AUXILIARIES</v>
      </c>
      <c r="AH1205" s="48" t="str">
        <f t="shared" si="316"/>
        <v xml:space="preserve">         5204000008 - NOVALTAN NL BR</v>
      </c>
      <c r="AI1205" s="49" t="str">
        <f t="shared" si="317"/>
        <v xml:space="preserve">     L00583 - SPM COUROS LTDA</v>
      </c>
      <c r="AJ1205" t="str">
        <f t="shared" si="318"/>
        <v xml:space="preserve">     90 - SALES</v>
      </c>
      <c r="AK1205" t="str">
        <f t="shared" si="319"/>
        <v/>
      </c>
      <c r="AL1205">
        <f t="shared" si="320"/>
        <v>9</v>
      </c>
      <c r="AM1205" t="str">
        <f t="shared" si="321"/>
        <v>2025 9</v>
      </c>
      <c r="AN1205" t="str">
        <f t="shared" si="322"/>
        <v xml:space="preserve">SPM </v>
      </c>
    </row>
    <row r="1206" spans="1:40" x14ac:dyDescent="0.35">
      <c r="A1206">
        <v>83806</v>
      </c>
      <c r="B1206" t="s">
        <v>274</v>
      </c>
      <c r="C1206" s="31">
        <v>45909</v>
      </c>
      <c r="D1206" t="s">
        <v>373</v>
      </c>
      <c r="E1206" t="s">
        <v>374</v>
      </c>
      <c r="F1206" t="s">
        <v>435</v>
      </c>
      <c r="G1206" t="s">
        <v>436</v>
      </c>
      <c r="H1206" t="s">
        <v>721</v>
      </c>
      <c r="I1206" t="s">
        <v>722</v>
      </c>
      <c r="J1206">
        <v>1000</v>
      </c>
      <c r="K1206">
        <v>9118.7000000000007</v>
      </c>
      <c r="L1206">
        <v>3662.67103</v>
      </c>
      <c r="M1206">
        <v>1836.52</v>
      </c>
      <c r="N1206">
        <v>9.1187000000000005</v>
      </c>
      <c r="O1206" s="32">
        <f t="shared" si="306"/>
        <v>7282.18</v>
      </c>
      <c r="P1206" s="32">
        <f t="shared" si="307"/>
        <v>3619.5089700000003</v>
      </c>
      <c r="Q1206">
        <v>761008</v>
      </c>
      <c r="R1206" t="s">
        <v>312</v>
      </c>
      <c r="S1206" t="s">
        <v>312</v>
      </c>
      <c r="T1206" t="str">
        <f t="shared" si="308"/>
        <v>VEN</v>
      </c>
      <c r="U1206" t="s">
        <v>313</v>
      </c>
      <c r="V1206" s="33">
        <f t="shared" si="309"/>
        <v>9118.7000000000007</v>
      </c>
      <c r="W1206">
        <f t="shared" si="310"/>
        <v>1000</v>
      </c>
      <c r="X1206" s="33">
        <f t="shared" si="311"/>
        <v>7282.18</v>
      </c>
      <c r="Y1206" s="33">
        <f t="shared" si="312"/>
        <v>1836.52</v>
      </c>
      <c r="Z1206" s="45">
        <f t="shared" si="313"/>
        <v>0.37499961288341538</v>
      </c>
      <c r="AA1206" s="33">
        <f t="shared" si="314"/>
        <v>3419.5089700000003</v>
      </c>
      <c r="AB1206" s="45">
        <f t="shared" si="315"/>
        <v>0.46957215696398608</v>
      </c>
      <c r="AC1206" s="33">
        <f>IFERROR($X1206/VLOOKUP(CONCATENATE("USD",C1206),[1]GEINDICE!AR$1:AS$65536,2,0),"")</f>
        <v>1341.644865322967</v>
      </c>
      <c r="AD1206" s="33">
        <f>IFERROR($AA1206/VLOOKUP(CONCATENATE("USD",C1206),[1]GEINDICE!AR$1:AS$65536,2,0),"")</f>
        <v>629.99907328936217</v>
      </c>
      <c r="AE1206" s="33">
        <f>IFERROR($X1206/VLOOKUP(CONCATENATE("EUR",C1206),[1]GEINDICE!AR$1:AS$65536,2,0),"")</f>
        <v>1144.4570171302844</v>
      </c>
      <c r="AF1206" s="33">
        <f>IFERROR($AA1206/VLOOKUP(CONCATENATE("EUR",C1206),[1]GEINDICE!AR$1:AS$65536,2,0),"")</f>
        <v>537.40515008643717</v>
      </c>
      <c r="AG1206" s="48" t="str">
        <f>VLOOKUP(E1206,[1]Apresentação!AW$1:AX$65536,2,0)</f>
        <v xml:space="preserve">                    2 - LEATHER AUXILIARIES</v>
      </c>
      <c r="AH1206" s="48" t="str">
        <f t="shared" si="316"/>
        <v xml:space="preserve">         5204000008 - NOVALTAN NL BR</v>
      </c>
      <c r="AI1206" s="49" t="str">
        <f t="shared" si="317"/>
        <v xml:space="preserve">     L00024 - FUGA S/A</v>
      </c>
      <c r="AJ1206" t="str">
        <f t="shared" si="318"/>
        <v xml:space="preserve">     90 - SALES</v>
      </c>
      <c r="AK1206" t="str">
        <f t="shared" si="319"/>
        <v/>
      </c>
      <c r="AL1206">
        <f t="shared" si="320"/>
        <v>9</v>
      </c>
      <c r="AM1206" t="str">
        <f t="shared" si="321"/>
        <v>2025 9</v>
      </c>
      <c r="AN1206" t="str">
        <f t="shared" si="322"/>
        <v xml:space="preserve">FUGA </v>
      </c>
    </row>
    <row r="1207" spans="1:40" x14ac:dyDescent="0.35">
      <c r="A1207">
        <v>82641</v>
      </c>
      <c r="B1207" t="s">
        <v>274</v>
      </c>
      <c r="C1207" s="31">
        <v>45811</v>
      </c>
      <c r="D1207" t="s">
        <v>373</v>
      </c>
      <c r="E1207" t="s">
        <v>374</v>
      </c>
      <c r="F1207" t="s">
        <v>642</v>
      </c>
      <c r="G1207" t="s">
        <v>643</v>
      </c>
      <c r="H1207" t="s">
        <v>721</v>
      </c>
      <c r="I1207" t="s">
        <v>722</v>
      </c>
      <c r="J1207">
        <v>120</v>
      </c>
      <c r="K1207">
        <v>780.96</v>
      </c>
      <c r="L1207">
        <v>414.81227000000001</v>
      </c>
      <c r="M1207">
        <v>157.28</v>
      </c>
      <c r="N1207">
        <v>6.508</v>
      </c>
      <c r="O1207" s="32">
        <f t="shared" si="306"/>
        <v>623.68000000000006</v>
      </c>
      <c r="P1207" s="32">
        <f t="shared" si="307"/>
        <v>208.86773000000005</v>
      </c>
      <c r="Q1207">
        <v>740316</v>
      </c>
      <c r="R1207" t="s">
        <v>312</v>
      </c>
      <c r="S1207" t="s">
        <v>312</v>
      </c>
      <c r="T1207" t="str">
        <f t="shared" si="308"/>
        <v>VEN</v>
      </c>
      <c r="U1207" t="s">
        <v>313</v>
      </c>
      <c r="V1207" s="33">
        <f t="shared" si="309"/>
        <v>780.96</v>
      </c>
      <c r="W1207">
        <f t="shared" si="310"/>
        <v>120</v>
      </c>
      <c r="X1207" s="33">
        <f t="shared" si="311"/>
        <v>623.68000000000006</v>
      </c>
      <c r="Y1207" s="33">
        <f t="shared" si="312"/>
        <v>157.28</v>
      </c>
      <c r="Z1207" s="45">
        <f t="shared" si="313"/>
        <v>0.23671856433107974</v>
      </c>
      <c r="AA1207" s="33">
        <f t="shared" si="314"/>
        <v>184.86773000000005</v>
      </c>
      <c r="AB1207" s="45">
        <f t="shared" si="315"/>
        <v>0.2964143952026681</v>
      </c>
      <c r="AC1207" s="33">
        <f>IFERROR($X1207/VLOOKUP(CONCATENATE("USD",C1207),[1]GEINDICE!AR$1:AS$65536,2,0),"")</f>
        <v>110.00811373337567</v>
      </c>
      <c r="AD1207" s="33">
        <f>IFERROR($AA1207/VLOOKUP(CONCATENATE("USD",C1207),[1]GEINDICE!AR$1:AS$65536,2,0),"")</f>
        <v>32.607988499664877</v>
      </c>
      <c r="AE1207" s="33">
        <f>IFERROR($X1207/VLOOKUP(CONCATENATE("EUR",C1207),[1]GEINDICE!AR$1:AS$65536,2,0),"")</f>
        <v>96.727565991500981</v>
      </c>
      <c r="AF1207" s="33">
        <f>IFERROR($AA1207/VLOOKUP(CONCATENATE("EUR",C1207),[1]GEINDICE!AR$1:AS$65536,2,0),"")</f>
        <v>28.671442972796932</v>
      </c>
      <c r="AG1207" s="48" t="str">
        <f>VLOOKUP(E1207,[1]Apresentação!AW$1:AX$65536,2,0)</f>
        <v xml:space="preserve">                    2 - LEATHER AUXILIARIES</v>
      </c>
      <c r="AH1207" s="48" t="str">
        <f t="shared" si="316"/>
        <v xml:space="preserve">         5204000008 - NOVALTAN NL BR</v>
      </c>
      <c r="AI1207" s="49" t="str">
        <f t="shared" si="317"/>
        <v xml:space="preserve">     L00281 - ICL BENEFICIAMENTO DE COUROS LTDA.</v>
      </c>
      <c r="AJ1207" t="str">
        <f t="shared" si="318"/>
        <v xml:space="preserve">     90 - SALES</v>
      </c>
      <c r="AK1207" t="str">
        <f t="shared" si="319"/>
        <v/>
      </c>
      <c r="AL1207">
        <f t="shared" si="320"/>
        <v>6</v>
      </c>
      <c r="AM1207" t="str">
        <f t="shared" si="321"/>
        <v>2025 6</v>
      </c>
      <c r="AN1207" t="str">
        <f t="shared" si="322"/>
        <v xml:space="preserve">ICL </v>
      </c>
    </row>
    <row r="1208" spans="1:40" x14ac:dyDescent="0.35">
      <c r="A1208">
        <v>83583</v>
      </c>
      <c r="B1208" t="s">
        <v>274</v>
      </c>
      <c r="C1208" s="31">
        <v>45890</v>
      </c>
      <c r="D1208" t="s">
        <v>373</v>
      </c>
      <c r="E1208" t="s">
        <v>374</v>
      </c>
      <c r="F1208" t="s">
        <v>644</v>
      </c>
      <c r="G1208" t="s">
        <v>645</v>
      </c>
      <c r="H1208" t="s">
        <v>721</v>
      </c>
      <c r="I1208" t="s">
        <v>722</v>
      </c>
      <c r="J1208">
        <v>120</v>
      </c>
      <c r="K1208">
        <v>781.2</v>
      </c>
      <c r="L1208">
        <v>424.64211999999998</v>
      </c>
      <c r="M1208">
        <v>157.33000000000001</v>
      </c>
      <c r="N1208">
        <v>6.51</v>
      </c>
      <c r="O1208" s="32">
        <f t="shared" si="306"/>
        <v>623.87</v>
      </c>
      <c r="P1208" s="32">
        <f t="shared" si="307"/>
        <v>199.22788000000003</v>
      </c>
      <c r="Q1208">
        <v>759298</v>
      </c>
      <c r="R1208" t="s">
        <v>312</v>
      </c>
      <c r="S1208" t="s">
        <v>312</v>
      </c>
      <c r="T1208" t="str">
        <f t="shared" si="308"/>
        <v>VEN</v>
      </c>
      <c r="U1208" t="s">
        <v>437</v>
      </c>
      <c r="V1208" s="33">
        <f t="shared" si="309"/>
        <v>781.2</v>
      </c>
      <c r="W1208">
        <f t="shared" si="310"/>
        <v>120</v>
      </c>
      <c r="X1208" s="33">
        <f t="shared" si="311"/>
        <v>623.87</v>
      </c>
      <c r="Y1208" s="33">
        <f t="shared" si="312"/>
        <v>157.33000000000001</v>
      </c>
      <c r="Z1208" s="45">
        <f t="shared" si="313"/>
        <v>0.22430604198668716</v>
      </c>
      <c r="AA1208" s="33">
        <f t="shared" si="314"/>
        <v>175.22788000000003</v>
      </c>
      <c r="AB1208" s="45">
        <f t="shared" si="315"/>
        <v>0.28087242534502382</v>
      </c>
      <c r="AC1208" s="33">
        <f>IFERROR($X1208/VLOOKUP(CONCATENATE("USD",C1208),[1]GEINDICE!AR$1:AS$65536,2,0),"")</f>
        <v>113.78675129495878</v>
      </c>
      <c r="AD1208" s="33">
        <f>IFERROR($AA1208/VLOOKUP(CONCATENATE("USD",C1208),[1]GEINDICE!AR$1:AS$65536,2,0),"")</f>
        <v>31.959560808346104</v>
      </c>
      <c r="AE1208" s="33">
        <f>IFERROR($X1208/VLOOKUP(CONCATENATE("EUR",C1208),[1]GEINDICE!AR$1:AS$65536,2,0),"")</f>
        <v>98.049600804677183</v>
      </c>
      <c r="AF1208" s="33">
        <f>IFERROR($AA1208/VLOOKUP(CONCATENATE("EUR",C1208),[1]GEINDICE!AR$1:AS$65536,2,0),"")</f>
        <v>27.539429182121083</v>
      </c>
      <c r="AG1208" s="48" t="str">
        <f>VLOOKUP(E1208,[1]Apresentação!AW$1:AX$65536,2,0)</f>
        <v xml:space="preserve">                    2 - LEATHER AUXILIARIES</v>
      </c>
      <c r="AH1208" s="48" t="str">
        <f t="shared" si="316"/>
        <v xml:space="preserve">         5204000008 - NOVALTAN NL BR</v>
      </c>
      <c r="AI1208" s="49" t="str">
        <f t="shared" si="317"/>
        <v xml:space="preserve">     L00087 - BOLZANO BRASIL INDUSTRIA E COM DE COUROS E PELES LTDA</v>
      </c>
      <c r="AJ1208" t="str">
        <f t="shared" si="318"/>
        <v xml:space="preserve">     90 - SALES</v>
      </c>
      <c r="AK1208" t="str">
        <f t="shared" si="319"/>
        <v/>
      </c>
      <c r="AL1208">
        <f t="shared" si="320"/>
        <v>8</v>
      </c>
      <c r="AM1208" t="str">
        <f t="shared" si="321"/>
        <v>2025 8</v>
      </c>
      <c r="AN1208" t="str">
        <f t="shared" si="322"/>
        <v xml:space="preserve">BOLZANO </v>
      </c>
    </row>
    <row r="1209" spans="1:40" x14ac:dyDescent="0.35">
      <c r="A1209">
        <v>84435</v>
      </c>
      <c r="B1209" t="s">
        <v>274</v>
      </c>
      <c r="C1209" s="31">
        <v>45960</v>
      </c>
      <c r="D1209" t="s">
        <v>373</v>
      </c>
      <c r="E1209" t="s">
        <v>374</v>
      </c>
      <c r="F1209" t="s">
        <v>644</v>
      </c>
      <c r="G1209" t="s">
        <v>645</v>
      </c>
      <c r="H1209" t="s">
        <v>721</v>
      </c>
      <c r="I1209" t="s">
        <v>722</v>
      </c>
      <c r="J1209">
        <v>360</v>
      </c>
      <c r="K1209">
        <v>2343.6</v>
      </c>
      <c r="L1209">
        <v>1317.3526400000001</v>
      </c>
      <c r="M1209">
        <v>472</v>
      </c>
      <c r="N1209">
        <v>6.51</v>
      </c>
      <c r="O1209" s="32">
        <f t="shared" si="306"/>
        <v>1871.6</v>
      </c>
      <c r="P1209" s="32">
        <f t="shared" si="307"/>
        <v>554.24735999999984</v>
      </c>
      <c r="Q1209">
        <v>765669</v>
      </c>
      <c r="R1209" t="s">
        <v>312</v>
      </c>
      <c r="S1209" t="s">
        <v>312</v>
      </c>
      <c r="T1209" t="str">
        <f t="shared" si="308"/>
        <v>VEN</v>
      </c>
      <c r="U1209" t="s">
        <v>313</v>
      </c>
      <c r="V1209" s="33">
        <f t="shared" si="309"/>
        <v>2343.6</v>
      </c>
      <c r="W1209">
        <f t="shared" si="310"/>
        <v>360</v>
      </c>
      <c r="X1209" s="33">
        <f t="shared" si="311"/>
        <v>1871.6</v>
      </c>
      <c r="Y1209" s="33">
        <f t="shared" si="312"/>
        <v>472</v>
      </c>
      <c r="Z1209" s="45">
        <f t="shared" si="313"/>
        <v>0.20577204301075264</v>
      </c>
      <c r="AA1209" s="33">
        <f t="shared" si="314"/>
        <v>482.24735999999984</v>
      </c>
      <c r="AB1209" s="45">
        <f t="shared" si="315"/>
        <v>0.25766582603120319</v>
      </c>
      <c r="AC1209" s="33">
        <f>IFERROR($X1209/VLOOKUP(CONCATENATE("USD",C1209),[1]GEINDICE!AR$1:AS$65536,2,0),"")</f>
        <v>347.55803156917358</v>
      </c>
      <c r="AD1209" s="33">
        <f>IFERROR($AA1209/VLOOKUP(CONCATENATE("USD",C1209),[1]GEINDICE!AR$1:AS$65536,2,0),"")</f>
        <v>89.553827298050095</v>
      </c>
      <c r="AE1209" s="33">
        <f>IFERROR($X1209/VLOOKUP(CONCATENATE("EUR",C1209),[1]GEINDICE!AR$1:AS$65536,2,0),"")</f>
        <v>300.52345932753138</v>
      </c>
      <c r="AF1209" s="33">
        <f>IFERROR($AA1209/VLOOKUP(CONCATENATE("EUR",C1209),[1]GEINDICE!AR$1:AS$65536,2,0),"")</f>
        <v>77.434625389383058</v>
      </c>
      <c r="AG1209" s="48" t="str">
        <f>VLOOKUP(E1209,[1]Apresentação!AW$1:AX$65536,2,0)</f>
        <v xml:space="preserve">                    2 - LEATHER AUXILIARIES</v>
      </c>
      <c r="AH1209" s="48" t="str">
        <f t="shared" si="316"/>
        <v xml:space="preserve">         5204000008 - NOVALTAN NL BR</v>
      </c>
      <c r="AI1209" s="49" t="str">
        <f t="shared" si="317"/>
        <v xml:space="preserve">     L00087 - BOLZANO BRASIL INDUSTRIA E COM DE COUROS E PELES LTDA</v>
      </c>
      <c r="AJ1209" t="str">
        <f t="shared" si="318"/>
        <v xml:space="preserve">     90 - SALES</v>
      </c>
      <c r="AK1209" t="str">
        <f t="shared" si="319"/>
        <v/>
      </c>
      <c r="AL1209">
        <f t="shared" si="320"/>
        <v>10</v>
      </c>
      <c r="AM1209" t="str">
        <f t="shared" si="321"/>
        <v>2025 10</v>
      </c>
      <c r="AN1209" t="str">
        <f t="shared" si="322"/>
        <v xml:space="preserve">BOLZANO </v>
      </c>
    </row>
    <row r="1210" spans="1:40" x14ac:dyDescent="0.35">
      <c r="A1210">
        <v>82565</v>
      </c>
      <c r="B1210" t="s">
        <v>274</v>
      </c>
      <c r="C1210" s="31">
        <v>45805</v>
      </c>
      <c r="D1210" t="s">
        <v>373</v>
      </c>
      <c r="E1210" t="s">
        <v>374</v>
      </c>
      <c r="F1210" t="s">
        <v>644</v>
      </c>
      <c r="G1210" t="s">
        <v>645</v>
      </c>
      <c r="H1210" t="s">
        <v>721</v>
      </c>
      <c r="I1210" t="s">
        <v>722</v>
      </c>
      <c r="J1210">
        <v>240</v>
      </c>
      <c r="K1210">
        <v>1562.4</v>
      </c>
      <c r="L1210">
        <v>829.62454000000002</v>
      </c>
      <c r="M1210">
        <v>314.67</v>
      </c>
      <c r="N1210">
        <v>6.51</v>
      </c>
      <c r="O1210" s="32">
        <f t="shared" si="306"/>
        <v>1247.73</v>
      </c>
      <c r="P1210" s="32">
        <f t="shared" si="307"/>
        <v>418.10545999999999</v>
      </c>
      <c r="Q1210">
        <v>739792</v>
      </c>
      <c r="R1210" t="s">
        <v>312</v>
      </c>
      <c r="S1210" t="s">
        <v>312</v>
      </c>
      <c r="T1210" t="str">
        <f t="shared" si="308"/>
        <v>VEN</v>
      </c>
      <c r="U1210" t="s">
        <v>313</v>
      </c>
      <c r="V1210" s="33">
        <f t="shared" si="309"/>
        <v>1562.4</v>
      </c>
      <c r="W1210">
        <f t="shared" si="310"/>
        <v>240</v>
      </c>
      <c r="X1210" s="33">
        <f t="shared" si="311"/>
        <v>1247.73</v>
      </c>
      <c r="Y1210" s="33">
        <f t="shared" si="312"/>
        <v>314.67</v>
      </c>
      <c r="Z1210" s="45">
        <f t="shared" si="313"/>
        <v>0.23688265488991295</v>
      </c>
      <c r="AA1210" s="33">
        <f t="shared" si="314"/>
        <v>370.10545999999999</v>
      </c>
      <c r="AB1210" s="45">
        <f t="shared" si="315"/>
        <v>0.29662303543234514</v>
      </c>
      <c r="AC1210" s="33">
        <f>IFERROR($X1210/VLOOKUP(CONCATENATE("USD",C1210),[1]GEINDICE!AR$1:AS$65536,2,0),"")</f>
        <v>219.14605873261206</v>
      </c>
      <c r="AD1210" s="33">
        <f>IFERROR($AA1210/VLOOKUP(CONCATENATE("USD",C1210),[1]GEINDICE!AR$1:AS$65536,2,0),"")</f>
        <v>65.003769144302368</v>
      </c>
      <c r="AE1210" s="33">
        <f>IFERROR($X1210/VLOOKUP(CONCATENATE("EUR",C1210),[1]GEINDICE!AR$1:AS$65536,2,0),"")</f>
        <v>194.17504435245417</v>
      </c>
      <c r="AF1210" s="33">
        <f>IFERROR($AA1210/VLOOKUP(CONCATENATE("EUR",C1210),[1]GEINDICE!AR$1:AS$65536,2,0),"")</f>
        <v>57.596791061035198</v>
      </c>
      <c r="AG1210" s="48" t="str">
        <f>VLOOKUP(E1210,[1]Apresentação!AW$1:AX$65536,2,0)</f>
        <v xml:space="preserve">                    2 - LEATHER AUXILIARIES</v>
      </c>
      <c r="AH1210" s="48" t="str">
        <f t="shared" si="316"/>
        <v xml:space="preserve">         5204000008 - NOVALTAN NL BR</v>
      </c>
      <c r="AI1210" s="49" t="str">
        <f t="shared" si="317"/>
        <v xml:space="preserve">     L00087 - BOLZANO BRASIL INDUSTRIA E COM DE COUROS E PELES LTDA</v>
      </c>
      <c r="AJ1210" t="str">
        <f t="shared" si="318"/>
        <v xml:space="preserve">     90 - SALES</v>
      </c>
      <c r="AK1210" t="str">
        <f t="shared" si="319"/>
        <v/>
      </c>
      <c r="AL1210">
        <f t="shared" si="320"/>
        <v>5</v>
      </c>
      <c r="AM1210" t="str">
        <f t="shared" si="321"/>
        <v>2025 5</v>
      </c>
      <c r="AN1210" t="str">
        <f t="shared" si="322"/>
        <v xml:space="preserve">BOLZANO </v>
      </c>
    </row>
    <row r="1211" spans="1:40" x14ac:dyDescent="0.35">
      <c r="A1211">
        <v>84088</v>
      </c>
      <c r="B1211" t="s">
        <v>274</v>
      </c>
      <c r="C1211" s="31">
        <v>45932</v>
      </c>
      <c r="D1211" t="s">
        <v>373</v>
      </c>
      <c r="E1211" t="s">
        <v>374</v>
      </c>
      <c r="F1211" t="s">
        <v>460</v>
      </c>
      <c r="G1211" t="s">
        <v>461</v>
      </c>
      <c r="H1211" t="s">
        <v>721</v>
      </c>
      <c r="I1211" t="s">
        <v>722</v>
      </c>
      <c r="J1211">
        <v>120</v>
      </c>
      <c r="K1211">
        <v>1021.59</v>
      </c>
      <c r="L1211">
        <v>435.66534999999999</v>
      </c>
      <c r="M1211">
        <v>205.74</v>
      </c>
      <c r="N1211">
        <v>8.51328</v>
      </c>
      <c r="O1211" s="32">
        <f t="shared" si="306"/>
        <v>815.85</v>
      </c>
      <c r="P1211" s="32">
        <f t="shared" si="307"/>
        <v>380.18465000000003</v>
      </c>
      <c r="Q1211">
        <v>763057</v>
      </c>
      <c r="R1211" t="s">
        <v>312</v>
      </c>
      <c r="S1211" t="s">
        <v>312</v>
      </c>
      <c r="T1211" t="str">
        <f t="shared" si="308"/>
        <v>VEN</v>
      </c>
      <c r="U1211" t="s">
        <v>313</v>
      </c>
      <c r="V1211" s="33">
        <f t="shared" si="309"/>
        <v>1021.59</v>
      </c>
      <c r="W1211">
        <f t="shared" si="310"/>
        <v>120</v>
      </c>
      <c r="X1211" s="33">
        <f t="shared" si="311"/>
        <v>815.85</v>
      </c>
      <c r="Y1211" s="33">
        <f t="shared" si="312"/>
        <v>205.74</v>
      </c>
      <c r="Z1211" s="45">
        <f t="shared" si="313"/>
        <v>0.34865714229779071</v>
      </c>
      <c r="AA1211" s="33">
        <f t="shared" si="314"/>
        <v>356.18465000000003</v>
      </c>
      <c r="AB1211" s="45">
        <f t="shared" si="315"/>
        <v>0.43658105043819334</v>
      </c>
      <c r="AC1211" s="33">
        <f>IFERROR($X1211/VLOOKUP(CONCATENATE("USD",C1211),[1]GEINDICE!AR$1:AS$65536,2,0),"")</f>
        <v>152.64083518868455</v>
      </c>
      <c r="AD1211" s="33">
        <f>IFERROR($AA1211/VLOOKUP(CONCATENATE("USD",C1211),[1]GEINDICE!AR$1:AS$65536,2,0),"")</f>
        <v>66.640096166439037</v>
      </c>
      <c r="AE1211" s="33">
        <f>IFERROR($X1211/VLOOKUP(CONCATENATE("EUR",C1211),[1]GEINDICE!AR$1:AS$65536,2,0),"")</f>
        <v>130.48380647740902</v>
      </c>
      <c r="AF1211" s="33">
        <f>IFERROR($AA1211/VLOOKUP(CONCATENATE("EUR",C1211),[1]GEINDICE!AR$1:AS$65536,2,0),"")</f>
        <v>56.966757297081166</v>
      </c>
      <c r="AG1211" s="48" t="str">
        <f>VLOOKUP(E1211,[1]Apresentação!AW$1:AX$65536,2,0)</f>
        <v xml:space="preserve">                    2 - LEATHER AUXILIARIES</v>
      </c>
      <c r="AH1211" s="48" t="str">
        <f t="shared" si="316"/>
        <v xml:space="preserve">         5204000008 - NOVALTAN NL BR</v>
      </c>
      <c r="AI1211" s="49" t="str">
        <f t="shared" si="317"/>
        <v xml:space="preserve">     L00583 - SPM COUROS LTDA</v>
      </c>
      <c r="AJ1211" t="str">
        <f t="shared" si="318"/>
        <v xml:space="preserve">     90 - SALES</v>
      </c>
      <c r="AK1211" t="str">
        <f t="shared" si="319"/>
        <v/>
      </c>
      <c r="AL1211">
        <f t="shared" si="320"/>
        <v>10</v>
      </c>
      <c r="AM1211" t="str">
        <f t="shared" si="321"/>
        <v>2025 10</v>
      </c>
      <c r="AN1211" t="str">
        <f t="shared" si="322"/>
        <v xml:space="preserve">SPM </v>
      </c>
    </row>
    <row r="1212" spans="1:40" x14ac:dyDescent="0.35">
      <c r="A1212">
        <v>84095</v>
      </c>
      <c r="B1212" t="s">
        <v>274</v>
      </c>
      <c r="C1212" s="31">
        <v>45932</v>
      </c>
      <c r="D1212" t="s">
        <v>373</v>
      </c>
      <c r="E1212" t="s">
        <v>374</v>
      </c>
      <c r="F1212" t="s">
        <v>435</v>
      </c>
      <c r="G1212" t="s">
        <v>436</v>
      </c>
      <c r="H1212" t="s">
        <v>721</v>
      </c>
      <c r="I1212" t="s">
        <v>722</v>
      </c>
      <c r="J1212">
        <v>1000</v>
      </c>
      <c r="K1212">
        <v>8933.5</v>
      </c>
      <c r="L1212">
        <v>3630.54459</v>
      </c>
      <c r="M1212">
        <v>1799.22</v>
      </c>
      <c r="N1212">
        <v>8.9335000000000004</v>
      </c>
      <c r="O1212" s="32">
        <f t="shared" si="306"/>
        <v>7134.28</v>
      </c>
      <c r="P1212" s="32">
        <f t="shared" si="307"/>
        <v>3503.7354099999998</v>
      </c>
      <c r="Q1212">
        <v>763114</v>
      </c>
      <c r="R1212" t="s">
        <v>312</v>
      </c>
      <c r="S1212" t="s">
        <v>312</v>
      </c>
      <c r="T1212" t="str">
        <f t="shared" si="308"/>
        <v>VEN</v>
      </c>
      <c r="U1212" t="s">
        <v>313</v>
      </c>
      <c r="V1212" s="33">
        <f t="shared" si="309"/>
        <v>8933.5</v>
      </c>
      <c r="W1212">
        <f t="shared" si="310"/>
        <v>1000</v>
      </c>
      <c r="X1212" s="33">
        <f t="shared" si="311"/>
        <v>7134.28</v>
      </c>
      <c r="Y1212" s="33">
        <f t="shared" si="312"/>
        <v>1799.22</v>
      </c>
      <c r="Z1212" s="45">
        <f t="shared" si="313"/>
        <v>0.3698142284658868</v>
      </c>
      <c r="AA1212" s="33">
        <f t="shared" si="314"/>
        <v>3303.7354099999998</v>
      </c>
      <c r="AB1212" s="45">
        <f t="shared" si="315"/>
        <v>0.46307902269044665</v>
      </c>
      <c r="AC1212" s="33">
        <f>IFERROR($X1212/VLOOKUP(CONCATENATE("USD",C1212),[1]GEINDICE!AR$1:AS$65536,2,0),"")</f>
        <v>1334.7826900409736</v>
      </c>
      <c r="AD1212" s="33">
        <f>IFERROR($AA1212/VLOOKUP(CONCATENATE("USD",C1212),[1]GEINDICE!AR$1:AS$65536,2,0),"")</f>
        <v>618.10986360829941</v>
      </c>
      <c r="AE1212" s="33">
        <f>IFERROR($X1212/VLOOKUP(CONCATENATE("EUR",C1212),[1]GEINDICE!AR$1:AS$65536,2,0),"")</f>
        <v>1141.028388644542</v>
      </c>
      <c r="AF1212" s="33">
        <f>IFERROR($AA1212/VLOOKUP(CONCATENATE("EUR",C1212),[1]GEINDICE!AR$1:AS$65536,2,0),"")</f>
        <v>528.38631107556967</v>
      </c>
      <c r="AG1212" s="48" t="str">
        <f>VLOOKUP(E1212,[1]Apresentação!AW$1:AX$65536,2,0)</f>
        <v xml:space="preserve">                    2 - LEATHER AUXILIARIES</v>
      </c>
      <c r="AH1212" s="48" t="str">
        <f t="shared" si="316"/>
        <v xml:space="preserve">         5204000008 - NOVALTAN NL BR</v>
      </c>
      <c r="AI1212" s="49" t="str">
        <f t="shared" si="317"/>
        <v xml:space="preserve">     L00024 - FUGA S/A</v>
      </c>
      <c r="AJ1212" t="str">
        <f t="shared" si="318"/>
        <v xml:space="preserve">     90 - SALES</v>
      </c>
      <c r="AK1212" t="str">
        <f t="shared" si="319"/>
        <v/>
      </c>
      <c r="AL1212">
        <f t="shared" si="320"/>
        <v>10</v>
      </c>
      <c r="AM1212" t="str">
        <f t="shared" si="321"/>
        <v>2025 10</v>
      </c>
      <c r="AN1212" t="str">
        <f t="shared" si="322"/>
        <v xml:space="preserve">FUGA </v>
      </c>
    </row>
    <row r="1213" spans="1:40" x14ac:dyDescent="0.35">
      <c r="A1213">
        <v>83224</v>
      </c>
      <c r="B1213" t="s">
        <v>274</v>
      </c>
      <c r="C1213" s="31">
        <v>45861</v>
      </c>
      <c r="D1213" t="s">
        <v>373</v>
      </c>
      <c r="E1213" t="s">
        <v>374</v>
      </c>
      <c r="F1213" t="s">
        <v>642</v>
      </c>
      <c r="G1213" t="s">
        <v>643</v>
      </c>
      <c r="H1213" t="s">
        <v>721</v>
      </c>
      <c r="I1213" t="s">
        <v>722</v>
      </c>
      <c r="J1213">
        <v>120</v>
      </c>
      <c r="K1213">
        <v>780.96</v>
      </c>
      <c r="L1213">
        <v>442.81020999999998</v>
      </c>
      <c r="M1213">
        <v>157.28</v>
      </c>
      <c r="N1213">
        <v>6.508</v>
      </c>
      <c r="O1213" s="32">
        <f t="shared" si="306"/>
        <v>623.68000000000006</v>
      </c>
      <c r="P1213" s="32">
        <f t="shared" si="307"/>
        <v>180.86979000000008</v>
      </c>
      <c r="Q1213">
        <v>744603</v>
      </c>
      <c r="R1213" t="s">
        <v>312</v>
      </c>
      <c r="S1213" t="s">
        <v>312</v>
      </c>
      <c r="T1213" t="str">
        <f t="shared" si="308"/>
        <v>VEN</v>
      </c>
      <c r="U1213" t="s">
        <v>437</v>
      </c>
      <c r="V1213" s="33">
        <f t="shared" si="309"/>
        <v>780.96</v>
      </c>
      <c r="W1213">
        <f t="shared" si="310"/>
        <v>120</v>
      </c>
      <c r="X1213" s="33">
        <f t="shared" si="311"/>
        <v>623.68000000000006</v>
      </c>
      <c r="Y1213" s="33">
        <f t="shared" si="312"/>
        <v>157.28</v>
      </c>
      <c r="Z1213" s="45">
        <f t="shared" si="313"/>
        <v>0.20086789336201608</v>
      </c>
      <c r="AA1213" s="33">
        <f t="shared" si="314"/>
        <v>156.86979000000008</v>
      </c>
      <c r="AB1213" s="45">
        <f t="shared" si="315"/>
        <v>0.25152288032324277</v>
      </c>
      <c r="AC1213" s="33">
        <f>IFERROR($X1213/VLOOKUP(CONCATENATE("USD",C1213),[1]GEINDICE!AR$1:AS$65536,2,0),"")</f>
        <v>112.29990816932856</v>
      </c>
      <c r="AD1213" s="33">
        <f>IFERROR($AA1213/VLOOKUP(CONCATENATE("USD",C1213),[1]GEINDICE!AR$1:AS$65536,2,0),"")</f>
        <v>28.245996362785185</v>
      </c>
      <c r="AE1213" s="33">
        <f>IFERROR($X1213/VLOOKUP(CONCATENATE("EUR",C1213),[1]GEINDICE!AR$1:AS$65536,2,0),"")</f>
        <v>95.599258112478736</v>
      </c>
      <c r="AF1213" s="33">
        <f>IFERROR($AA1213/VLOOKUP(CONCATENATE("EUR",C1213),[1]GEINDICE!AR$1:AS$65536,2,0),"")</f>
        <v>24.045400757215788</v>
      </c>
      <c r="AG1213" s="48" t="str">
        <f>VLOOKUP(E1213,[1]Apresentação!AW$1:AX$65536,2,0)</f>
        <v xml:space="preserve">                    2 - LEATHER AUXILIARIES</v>
      </c>
      <c r="AH1213" s="48" t="str">
        <f t="shared" si="316"/>
        <v xml:space="preserve">         5204000008 - NOVALTAN NL BR</v>
      </c>
      <c r="AI1213" s="49" t="str">
        <f t="shared" si="317"/>
        <v xml:space="preserve">     L00281 - ICL BENEFICIAMENTO DE COUROS LTDA.</v>
      </c>
      <c r="AJ1213" t="str">
        <f t="shared" si="318"/>
        <v xml:space="preserve">     90 - SALES</v>
      </c>
      <c r="AK1213" t="str">
        <f t="shared" si="319"/>
        <v/>
      </c>
      <c r="AL1213">
        <f t="shared" si="320"/>
        <v>7</v>
      </c>
      <c r="AM1213" t="str">
        <f t="shared" si="321"/>
        <v>2025 7</v>
      </c>
      <c r="AN1213" t="str">
        <f t="shared" si="322"/>
        <v xml:space="preserve">ICL </v>
      </c>
    </row>
    <row r="1214" spans="1:40" x14ac:dyDescent="0.35">
      <c r="A1214">
        <v>82453</v>
      </c>
      <c r="B1214" t="s">
        <v>274</v>
      </c>
      <c r="C1214" s="31">
        <v>45796</v>
      </c>
      <c r="D1214" t="s">
        <v>373</v>
      </c>
      <c r="E1214" t="s">
        <v>374</v>
      </c>
      <c r="F1214" t="s">
        <v>644</v>
      </c>
      <c r="G1214" t="s">
        <v>645</v>
      </c>
      <c r="H1214" t="s">
        <v>721</v>
      </c>
      <c r="I1214" t="s">
        <v>722</v>
      </c>
      <c r="J1214">
        <v>360</v>
      </c>
      <c r="K1214">
        <v>2343.6</v>
      </c>
      <c r="L1214">
        <v>1244.4368099999999</v>
      </c>
      <c r="M1214">
        <v>472</v>
      </c>
      <c r="N1214">
        <v>6.51</v>
      </c>
      <c r="O1214" s="32">
        <f t="shared" si="306"/>
        <v>1871.6</v>
      </c>
      <c r="P1214" s="32">
        <f t="shared" si="307"/>
        <v>627.16318999999999</v>
      </c>
      <c r="Q1214">
        <v>738999</v>
      </c>
      <c r="R1214" t="s">
        <v>312</v>
      </c>
      <c r="S1214" t="s">
        <v>312</v>
      </c>
      <c r="T1214" t="str">
        <f t="shared" si="308"/>
        <v>VEN</v>
      </c>
      <c r="U1214" t="s">
        <v>437</v>
      </c>
      <c r="V1214" s="33">
        <f t="shared" si="309"/>
        <v>2343.6</v>
      </c>
      <c r="W1214">
        <f t="shared" si="310"/>
        <v>360</v>
      </c>
      <c r="X1214" s="33">
        <f t="shared" si="311"/>
        <v>1871.6</v>
      </c>
      <c r="Y1214" s="33">
        <f t="shared" si="312"/>
        <v>472</v>
      </c>
      <c r="Z1214" s="45">
        <f t="shared" si="313"/>
        <v>0.23688478835978835</v>
      </c>
      <c r="AA1214" s="33">
        <f t="shared" si="314"/>
        <v>555.16318999999999</v>
      </c>
      <c r="AB1214" s="45">
        <f t="shared" si="315"/>
        <v>0.2966249145116478</v>
      </c>
      <c r="AC1214" s="33">
        <f>IFERROR($X1214/VLOOKUP(CONCATENATE("USD",C1214),[1]GEINDICE!AR$1:AS$65536,2,0),"")</f>
        <v>330.72396670848718</v>
      </c>
      <c r="AD1214" s="33">
        <f>IFERROR($AA1214/VLOOKUP(CONCATENATE("USD",C1214),[1]GEINDICE!AR$1:AS$65536,2,0),"")</f>
        <v>98.100968351858057</v>
      </c>
      <c r="AE1214" s="33">
        <f>IFERROR($X1214/VLOOKUP(CONCATENATE("EUR",C1214),[1]GEINDICE!AR$1:AS$65536,2,0),"")</f>
        <v>294.31837838687858</v>
      </c>
      <c r="AF1214" s="33">
        <f>IFERROR($AA1214/VLOOKUP(CONCATENATE("EUR",C1214),[1]GEINDICE!AR$1:AS$65536,2,0),"")</f>
        <v>87.302163828214674</v>
      </c>
      <c r="AG1214" s="48" t="str">
        <f>VLOOKUP(E1214,[1]Apresentação!AW$1:AX$65536,2,0)</f>
        <v xml:space="preserve">                    2 - LEATHER AUXILIARIES</v>
      </c>
      <c r="AH1214" s="48" t="str">
        <f t="shared" si="316"/>
        <v xml:space="preserve">         5204000008 - NOVALTAN NL BR</v>
      </c>
      <c r="AI1214" s="49" t="str">
        <f t="shared" si="317"/>
        <v xml:space="preserve">     L00087 - BOLZANO BRASIL INDUSTRIA E COM DE COUROS E PELES LTDA</v>
      </c>
      <c r="AJ1214" t="str">
        <f t="shared" si="318"/>
        <v xml:space="preserve">     90 - SALES</v>
      </c>
      <c r="AK1214" t="str">
        <f t="shared" si="319"/>
        <v/>
      </c>
      <c r="AL1214">
        <f t="shared" si="320"/>
        <v>5</v>
      </c>
      <c r="AM1214" t="str">
        <f t="shared" si="321"/>
        <v>2025 5</v>
      </c>
      <c r="AN1214" t="str">
        <f t="shared" si="322"/>
        <v xml:space="preserve">BOLZANO </v>
      </c>
    </row>
    <row r="1215" spans="1:40" x14ac:dyDescent="0.35">
      <c r="A1215">
        <v>82764</v>
      </c>
      <c r="B1215" t="s">
        <v>274</v>
      </c>
      <c r="C1215" s="31">
        <v>45821</v>
      </c>
      <c r="D1215" t="s">
        <v>373</v>
      </c>
      <c r="E1215" t="s">
        <v>374</v>
      </c>
      <c r="F1215" t="s">
        <v>644</v>
      </c>
      <c r="G1215" t="s">
        <v>645</v>
      </c>
      <c r="H1215" t="s">
        <v>721</v>
      </c>
      <c r="I1215" t="s">
        <v>722</v>
      </c>
      <c r="J1215">
        <v>120</v>
      </c>
      <c r="K1215">
        <v>781.2</v>
      </c>
      <c r="L1215">
        <v>417.39265999999998</v>
      </c>
      <c r="M1215">
        <v>157.33000000000001</v>
      </c>
      <c r="N1215">
        <v>6.51</v>
      </c>
      <c r="O1215" s="32">
        <f t="shared" si="306"/>
        <v>623.87</v>
      </c>
      <c r="P1215" s="32">
        <f t="shared" si="307"/>
        <v>206.47734000000003</v>
      </c>
      <c r="Q1215">
        <v>741334</v>
      </c>
      <c r="R1215" t="s">
        <v>312</v>
      </c>
      <c r="S1215" t="s">
        <v>312</v>
      </c>
      <c r="T1215" t="str">
        <f t="shared" si="308"/>
        <v>VEN</v>
      </c>
      <c r="U1215" t="s">
        <v>313</v>
      </c>
      <c r="V1215" s="33">
        <f t="shared" si="309"/>
        <v>781.2</v>
      </c>
      <c r="W1215">
        <f t="shared" si="310"/>
        <v>120</v>
      </c>
      <c r="X1215" s="33">
        <f t="shared" si="311"/>
        <v>623.87</v>
      </c>
      <c r="Y1215" s="33">
        <f t="shared" si="312"/>
        <v>157.33000000000001</v>
      </c>
      <c r="Z1215" s="45">
        <f t="shared" si="313"/>
        <v>0.23358594470046085</v>
      </c>
      <c r="AA1215" s="33">
        <f t="shared" si="314"/>
        <v>182.47734000000003</v>
      </c>
      <c r="AB1215" s="45">
        <f t="shared" si="315"/>
        <v>0.29249257056758626</v>
      </c>
      <c r="AC1215" s="33">
        <f>IFERROR($X1215/VLOOKUP(CONCATENATE("USD",C1215),[1]GEINDICE!AR$1:AS$65536,2,0),"")</f>
        <v>112.1019909437217</v>
      </c>
      <c r="AD1215" s="33">
        <f>IFERROR($AA1215/VLOOKUP(CONCATENATE("USD",C1215),[1]GEINDICE!AR$1:AS$65536,2,0),"")</f>
        <v>32.78899949687343</v>
      </c>
      <c r="AE1215" s="33">
        <f>IFERROR($X1215/VLOOKUP(CONCATENATE("EUR",C1215),[1]GEINDICE!AR$1:AS$65536,2,0),"")</f>
        <v>96.990190134166625</v>
      </c>
      <c r="AF1215" s="33">
        <f>IFERROR($AA1215/VLOOKUP(CONCATENATE("EUR",C1215),[1]GEINDICE!AR$1:AS$65536,2,0),"")</f>
        <v>28.368910032181336</v>
      </c>
      <c r="AG1215" s="48" t="str">
        <f>VLOOKUP(E1215,[1]Apresentação!AW$1:AX$65536,2,0)</f>
        <v xml:space="preserve">                    2 - LEATHER AUXILIARIES</v>
      </c>
      <c r="AH1215" s="48" t="str">
        <f t="shared" si="316"/>
        <v xml:space="preserve">         5204000008 - NOVALTAN NL BR</v>
      </c>
      <c r="AI1215" s="49" t="str">
        <f t="shared" si="317"/>
        <v xml:space="preserve">     L00087 - BOLZANO BRASIL INDUSTRIA E COM DE COUROS E PELES LTDA</v>
      </c>
      <c r="AJ1215" t="str">
        <f t="shared" si="318"/>
        <v xml:space="preserve">     90 - SALES</v>
      </c>
      <c r="AK1215" t="str">
        <f t="shared" si="319"/>
        <v/>
      </c>
      <c r="AL1215">
        <f t="shared" si="320"/>
        <v>6</v>
      </c>
      <c r="AM1215" t="str">
        <f t="shared" si="321"/>
        <v>2025 6</v>
      </c>
      <c r="AN1215" t="str">
        <f t="shared" si="322"/>
        <v xml:space="preserve">BOLZANO </v>
      </c>
    </row>
    <row r="1216" spans="1:40" x14ac:dyDescent="0.35">
      <c r="A1216">
        <v>83848</v>
      </c>
      <c r="B1216" t="s">
        <v>274</v>
      </c>
      <c r="C1216" s="31">
        <v>45912</v>
      </c>
      <c r="D1216" t="s">
        <v>373</v>
      </c>
      <c r="E1216" t="s">
        <v>374</v>
      </c>
      <c r="F1216" t="s">
        <v>642</v>
      </c>
      <c r="G1216" t="s">
        <v>643</v>
      </c>
      <c r="H1216" t="s">
        <v>721</v>
      </c>
      <c r="I1216" t="s">
        <v>722</v>
      </c>
      <c r="J1216">
        <v>120</v>
      </c>
      <c r="K1216">
        <v>780.96</v>
      </c>
      <c r="L1216">
        <v>439.52051999999998</v>
      </c>
      <c r="M1216">
        <v>157.28</v>
      </c>
      <c r="N1216">
        <v>6.508</v>
      </c>
      <c r="O1216" s="32">
        <f t="shared" si="306"/>
        <v>623.68000000000006</v>
      </c>
      <c r="P1216" s="32">
        <f t="shared" si="307"/>
        <v>184.15948000000009</v>
      </c>
      <c r="Q1216">
        <v>761266</v>
      </c>
      <c r="R1216" t="s">
        <v>312</v>
      </c>
      <c r="S1216" t="s">
        <v>312</v>
      </c>
      <c r="T1216" t="str">
        <f t="shared" si="308"/>
        <v>VEN</v>
      </c>
      <c r="U1216" t="s">
        <v>437</v>
      </c>
      <c r="V1216" s="33">
        <f t="shared" si="309"/>
        <v>780.96</v>
      </c>
      <c r="W1216">
        <f t="shared" si="310"/>
        <v>120</v>
      </c>
      <c r="X1216" s="33">
        <f t="shared" si="311"/>
        <v>623.68000000000006</v>
      </c>
      <c r="Y1216" s="33">
        <f t="shared" si="312"/>
        <v>157.28</v>
      </c>
      <c r="Z1216" s="45">
        <f t="shared" si="313"/>
        <v>0.2050802601925836</v>
      </c>
      <c r="AA1216" s="33">
        <f t="shared" si="314"/>
        <v>160.15948000000009</v>
      </c>
      <c r="AB1216" s="45">
        <f t="shared" si="315"/>
        <v>0.25679752437147269</v>
      </c>
      <c r="AC1216" s="33">
        <f>IFERROR($X1216/VLOOKUP(CONCATENATE("USD",C1216),[1]GEINDICE!AR$1:AS$65536,2,0),"")</f>
        <v>116.19129235985619</v>
      </c>
      <c r="AD1216" s="33">
        <f>IFERROR($AA1216/VLOOKUP(CONCATENATE("USD",C1216),[1]GEINDICE!AR$1:AS$65536,2,0),"")</f>
        <v>29.837636231533075</v>
      </c>
      <c r="AE1216" s="33">
        <f>IFERROR($X1216/VLOOKUP(CONCATENATE("EUR",C1216),[1]GEINDICE!AR$1:AS$65536,2,0),"")</f>
        <v>99.18101871730039</v>
      </c>
      <c r="AF1216" s="33">
        <f>IFERROR($AA1216/VLOOKUP(CONCATENATE("EUR",C1216),[1]GEINDICE!AR$1:AS$65536,2,0),"")</f>
        <v>25.469440071243433</v>
      </c>
      <c r="AG1216" s="48" t="str">
        <f>VLOOKUP(E1216,[1]Apresentação!AW$1:AX$65536,2,0)</f>
        <v xml:space="preserve">                    2 - LEATHER AUXILIARIES</v>
      </c>
      <c r="AH1216" s="48" t="str">
        <f t="shared" si="316"/>
        <v xml:space="preserve">         5204000008 - NOVALTAN NL BR</v>
      </c>
      <c r="AI1216" s="49" t="str">
        <f t="shared" si="317"/>
        <v xml:space="preserve">     L00281 - ICL BENEFICIAMENTO DE COUROS LTDA.</v>
      </c>
      <c r="AJ1216" t="str">
        <f t="shared" si="318"/>
        <v xml:space="preserve">     90 - SALES</v>
      </c>
      <c r="AK1216" t="str">
        <f t="shared" si="319"/>
        <v/>
      </c>
      <c r="AL1216">
        <f t="shared" si="320"/>
        <v>9</v>
      </c>
      <c r="AM1216" t="str">
        <f t="shared" si="321"/>
        <v>2025 9</v>
      </c>
      <c r="AN1216" t="str">
        <f t="shared" si="322"/>
        <v xml:space="preserve">ICL </v>
      </c>
    </row>
    <row r="1217" spans="1:40" x14ac:dyDescent="0.35">
      <c r="A1217">
        <v>82845</v>
      </c>
      <c r="B1217" t="s">
        <v>274</v>
      </c>
      <c r="C1217" s="31">
        <v>45831</v>
      </c>
      <c r="D1217" t="s">
        <v>373</v>
      </c>
      <c r="E1217" t="s">
        <v>374</v>
      </c>
      <c r="F1217" t="s">
        <v>644</v>
      </c>
      <c r="G1217" t="s">
        <v>645</v>
      </c>
      <c r="H1217" t="s">
        <v>721</v>
      </c>
      <c r="I1217" t="s">
        <v>722</v>
      </c>
      <c r="J1217">
        <v>240</v>
      </c>
      <c r="K1217">
        <v>1562.4</v>
      </c>
      <c r="L1217">
        <v>857.62338</v>
      </c>
      <c r="M1217">
        <v>314.67</v>
      </c>
      <c r="N1217">
        <v>6.51</v>
      </c>
      <c r="O1217" s="32">
        <f t="shared" si="306"/>
        <v>1247.73</v>
      </c>
      <c r="P1217" s="32">
        <f t="shared" si="307"/>
        <v>390.10662000000002</v>
      </c>
      <c r="Q1217">
        <v>741788</v>
      </c>
      <c r="R1217" t="s">
        <v>312</v>
      </c>
      <c r="S1217" t="s">
        <v>312</v>
      </c>
      <c r="T1217" t="str">
        <f t="shared" si="308"/>
        <v>VEN</v>
      </c>
      <c r="U1217" t="s">
        <v>313</v>
      </c>
      <c r="V1217" s="33">
        <f t="shared" si="309"/>
        <v>1562.4</v>
      </c>
      <c r="W1217">
        <f t="shared" si="310"/>
        <v>240</v>
      </c>
      <c r="X1217" s="33">
        <f t="shared" si="311"/>
        <v>1247.73</v>
      </c>
      <c r="Y1217" s="33">
        <f t="shared" si="312"/>
        <v>314.67</v>
      </c>
      <c r="Z1217" s="45">
        <f t="shared" si="313"/>
        <v>0.21896225038402459</v>
      </c>
      <c r="AA1217" s="33">
        <f t="shared" si="314"/>
        <v>342.10662000000002</v>
      </c>
      <c r="AB1217" s="45">
        <f t="shared" si="315"/>
        <v>0.27418321271428914</v>
      </c>
      <c r="AC1217" s="33">
        <f>IFERROR($X1217/VLOOKUP(CONCATENATE("USD",C1217),[1]GEINDICE!AR$1:AS$65536,2,0),"")</f>
        <v>225.98482241501097</v>
      </c>
      <c r="AD1217" s="33">
        <f>IFERROR($AA1217/VLOOKUP(CONCATENATE("USD",C1217),[1]GEINDICE!AR$1:AS$65536,2,0),"")</f>
        <v>61.961244634415813</v>
      </c>
      <c r="AE1217" s="33">
        <f>IFERROR($X1217/VLOOKUP(CONCATENATE("EUR",C1217),[1]GEINDICE!AR$1:AS$65536,2,0),"")</f>
        <v>195.84523622665202</v>
      </c>
      <c r="AF1217" s="33">
        <f>IFERROR($AA1217/VLOOKUP(CONCATENATE("EUR",C1217),[1]GEINDICE!AR$1:AS$65536,2,0),"")</f>
        <v>53.697476063412338</v>
      </c>
      <c r="AG1217" s="48" t="str">
        <f>VLOOKUP(E1217,[1]Apresentação!AW$1:AX$65536,2,0)</f>
        <v xml:space="preserve">                    2 - LEATHER AUXILIARIES</v>
      </c>
      <c r="AH1217" s="48" t="str">
        <f t="shared" si="316"/>
        <v xml:space="preserve">         5204000008 - NOVALTAN NL BR</v>
      </c>
      <c r="AI1217" s="49" t="str">
        <f t="shared" si="317"/>
        <v xml:space="preserve">     L00087 - BOLZANO BRASIL INDUSTRIA E COM DE COUROS E PELES LTDA</v>
      </c>
      <c r="AJ1217" t="str">
        <f t="shared" si="318"/>
        <v xml:space="preserve">     90 - SALES</v>
      </c>
      <c r="AK1217" t="str">
        <f t="shared" si="319"/>
        <v/>
      </c>
      <c r="AL1217">
        <f t="shared" si="320"/>
        <v>6</v>
      </c>
      <c r="AM1217" t="str">
        <f t="shared" si="321"/>
        <v>2025 6</v>
      </c>
      <c r="AN1217" t="str">
        <f t="shared" si="322"/>
        <v xml:space="preserve">BOLZANO </v>
      </c>
    </row>
    <row r="1218" spans="1:40" x14ac:dyDescent="0.35">
      <c r="A1218">
        <v>82729</v>
      </c>
      <c r="B1218" t="s">
        <v>274</v>
      </c>
      <c r="C1218" s="31">
        <v>45818</v>
      </c>
      <c r="D1218" t="s">
        <v>373</v>
      </c>
      <c r="E1218" t="s">
        <v>374</v>
      </c>
      <c r="F1218" t="s">
        <v>435</v>
      </c>
      <c r="G1218" t="s">
        <v>436</v>
      </c>
      <c r="H1218" t="s">
        <v>721</v>
      </c>
      <c r="I1218" t="s">
        <v>722</v>
      </c>
      <c r="J1218">
        <v>1000</v>
      </c>
      <c r="K1218">
        <v>9367.68</v>
      </c>
      <c r="L1218">
        <v>3478.27214</v>
      </c>
      <c r="M1218">
        <v>1886.67</v>
      </c>
      <c r="N1218">
        <v>9.36768</v>
      </c>
      <c r="O1218" s="32">
        <f t="shared" si="306"/>
        <v>7481.01</v>
      </c>
      <c r="P1218" s="32">
        <f t="shared" si="307"/>
        <v>4002.7378600000002</v>
      </c>
      <c r="Q1218">
        <v>741062</v>
      </c>
      <c r="R1218" t="s">
        <v>312</v>
      </c>
      <c r="S1218" t="s">
        <v>312</v>
      </c>
      <c r="T1218" t="str">
        <f t="shared" si="308"/>
        <v>VEN</v>
      </c>
      <c r="U1218" t="s">
        <v>313</v>
      </c>
      <c r="V1218" s="33">
        <f t="shared" si="309"/>
        <v>9367.68</v>
      </c>
      <c r="W1218">
        <f t="shared" si="310"/>
        <v>1000</v>
      </c>
      <c r="X1218" s="33">
        <f t="shared" si="311"/>
        <v>7481.01</v>
      </c>
      <c r="Y1218" s="33">
        <f t="shared" si="312"/>
        <v>1886.67</v>
      </c>
      <c r="Z1218" s="45">
        <f t="shared" si="313"/>
        <v>0.40594233150577302</v>
      </c>
      <c r="AA1218" s="33">
        <f t="shared" si="314"/>
        <v>3802.7378600000002</v>
      </c>
      <c r="AB1218" s="45">
        <f t="shared" si="315"/>
        <v>0.5083187778120869</v>
      </c>
      <c r="AC1218" s="33">
        <f>IFERROR($X1218/VLOOKUP(CONCATENATE("USD",C1218),[1]GEINDICE!AR$1:AS$65536,2,0),"")</f>
        <v>1346.5467897834658</v>
      </c>
      <c r="AD1218" s="33">
        <f>IFERROR($AA1218/VLOOKUP(CONCATENATE("USD",C1218),[1]GEINDICE!AR$1:AS$65536,2,0),"")</f>
        <v>684.47501844952035</v>
      </c>
      <c r="AE1218" s="33">
        <f>IFERROR($X1218/VLOOKUP(CONCATENATE("EUR",C1218),[1]GEINDICE!AR$1:AS$65536,2,0),"")</f>
        <v>1178.7058044999055</v>
      </c>
      <c r="AF1218" s="33">
        <f>IFERROR($AA1218/VLOOKUP(CONCATENATE("EUR",C1218),[1]GEINDICE!AR$1:AS$65536,2,0),"")</f>
        <v>599.1582939434046</v>
      </c>
      <c r="AG1218" s="48" t="str">
        <f>VLOOKUP(E1218,[1]Apresentação!AW$1:AX$65536,2,0)</f>
        <v xml:space="preserve">                    2 - LEATHER AUXILIARIES</v>
      </c>
      <c r="AH1218" s="48" t="str">
        <f t="shared" si="316"/>
        <v xml:space="preserve">         5204000008 - NOVALTAN NL BR</v>
      </c>
      <c r="AI1218" s="49" t="str">
        <f t="shared" si="317"/>
        <v xml:space="preserve">     L00024 - FUGA S/A</v>
      </c>
      <c r="AJ1218" t="str">
        <f t="shared" si="318"/>
        <v xml:space="preserve">     90 - SALES</v>
      </c>
      <c r="AK1218" t="str">
        <f t="shared" si="319"/>
        <v/>
      </c>
      <c r="AL1218">
        <f t="shared" si="320"/>
        <v>6</v>
      </c>
      <c r="AM1218" t="str">
        <f t="shared" si="321"/>
        <v>2025 6</v>
      </c>
      <c r="AN1218" t="str">
        <f t="shared" si="322"/>
        <v xml:space="preserve">FUGA </v>
      </c>
    </row>
    <row r="1219" spans="1:40" x14ac:dyDescent="0.35">
      <c r="A1219">
        <v>83275</v>
      </c>
      <c r="B1219" t="s">
        <v>274</v>
      </c>
      <c r="C1219" s="31">
        <v>45867</v>
      </c>
      <c r="D1219" t="s">
        <v>373</v>
      </c>
      <c r="E1219" t="s">
        <v>374</v>
      </c>
      <c r="F1219" t="s">
        <v>460</v>
      </c>
      <c r="G1219" t="s">
        <v>461</v>
      </c>
      <c r="H1219" t="s">
        <v>721</v>
      </c>
      <c r="I1219" t="s">
        <v>722</v>
      </c>
      <c r="J1219">
        <v>120</v>
      </c>
      <c r="K1219">
        <v>1072.8399999999999</v>
      </c>
      <c r="L1219">
        <v>442.81020999999998</v>
      </c>
      <c r="M1219">
        <v>216.07</v>
      </c>
      <c r="N1219">
        <v>8.9403199999999998</v>
      </c>
      <c r="O1219" s="32">
        <f t="shared" si="306"/>
        <v>856.77</v>
      </c>
      <c r="P1219" s="32">
        <f t="shared" si="307"/>
        <v>413.95979</v>
      </c>
      <c r="Q1219">
        <v>745301</v>
      </c>
      <c r="R1219" t="s">
        <v>312</v>
      </c>
      <c r="S1219" t="s">
        <v>312</v>
      </c>
      <c r="T1219" t="str">
        <f t="shared" si="308"/>
        <v>VEN</v>
      </c>
      <c r="U1219" t="s">
        <v>313</v>
      </c>
      <c r="V1219" s="33">
        <f t="shared" si="309"/>
        <v>1072.8399999999999</v>
      </c>
      <c r="W1219">
        <f t="shared" si="310"/>
        <v>120</v>
      </c>
      <c r="X1219" s="33">
        <f t="shared" si="311"/>
        <v>856.77</v>
      </c>
      <c r="Y1219" s="33">
        <f t="shared" si="312"/>
        <v>216.07</v>
      </c>
      <c r="Z1219" s="45">
        <f t="shared" si="313"/>
        <v>0.36348364154953211</v>
      </c>
      <c r="AA1219" s="33">
        <f t="shared" si="314"/>
        <v>389.95979</v>
      </c>
      <c r="AB1219" s="45">
        <f t="shared" si="315"/>
        <v>0.45515107905272129</v>
      </c>
      <c r="AC1219" s="33">
        <f>IFERROR($X1219/VLOOKUP(CONCATENATE("USD",C1219),[1]GEINDICE!AR$1:AS$65536,2,0),"")</f>
        <v>153.64213471056593</v>
      </c>
      <c r="AD1219" s="33">
        <f>IFERROR($AA1219/VLOOKUP(CONCATENATE("USD",C1219),[1]GEINDICE!AR$1:AS$65536,2,0),"")</f>
        <v>69.930383401477656</v>
      </c>
      <c r="AE1219" s="33">
        <f>IFERROR($X1219/VLOOKUP(CONCATENATE("EUR",C1219),[1]GEINDICE!AR$1:AS$65536,2,0),"")</f>
        <v>133.19600771096324</v>
      </c>
      <c r="AF1219" s="33">
        <f>IFERROR($AA1219/VLOOKUP(CONCATENATE("EUR",C1219),[1]GEINDICE!AR$1:AS$65536,2,0),"")</f>
        <v>60.624306635159499</v>
      </c>
      <c r="AG1219" s="48" t="str">
        <f>VLOOKUP(E1219,[1]Apresentação!AW$1:AX$65536,2,0)</f>
        <v xml:space="preserve">                    2 - LEATHER AUXILIARIES</v>
      </c>
      <c r="AH1219" s="48" t="str">
        <f t="shared" si="316"/>
        <v xml:space="preserve">         5204000008 - NOVALTAN NL BR</v>
      </c>
      <c r="AI1219" s="49" t="str">
        <f t="shared" si="317"/>
        <v xml:space="preserve">     L00583 - SPM COUROS LTDA</v>
      </c>
      <c r="AJ1219" t="str">
        <f t="shared" si="318"/>
        <v xml:space="preserve">     90 - SALES</v>
      </c>
      <c r="AK1219" t="str">
        <f t="shared" si="319"/>
        <v/>
      </c>
      <c r="AL1219">
        <f t="shared" si="320"/>
        <v>7</v>
      </c>
      <c r="AM1219" t="str">
        <f t="shared" si="321"/>
        <v>2025 7</v>
      </c>
      <c r="AN1219" t="str">
        <f t="shared" si="322"/>
        <v xml:space="preserve">SPM </v>
      </c>
    </row>
    <row r="1220" spans="1:40" x14ac:dyDescent="0.35">
      <c r="A1220">
        <v>84019</v>
      </c>
      <c r="B1220" t="s">
        <v>274</v>
      </c>
      <c r="C1220" s="31">
        <v>45929</v>
      </c>
      <c r="D1220" t="s">
        <v>373</v>
      </c>
      <c r="E1220" t="s">
        <v>374</v>
      </c>
      <c r="F1220" t="s">
        <v>644</v>
      </c>
      <c r="G1220" t="s">
        <v>645</v>
      </c>
      <c r="H1220" t="s">
        <v>721</v>
      </c>
      <c r="I1220" t="s">
        <v>722</v>
      </c>
      <c r="J1220">
        <v>240</v>
      </c>
      <c r="K1220">
        <v>1562.4</v>
      </c>
      <c r="L1220">
        <v>854.03787999999997</v>
      </c>
      <c r="M1220">
        <v>314.67</v>
      </c>
      <c r="N1220">
        <v>6.51</v>
      </c>
      <c r="O1220" s="32">
        <f t="shared" ref="O1220:O1283" si="323">$K1220-$Y1220</f>
        <v>1247.73</v>
      </c>
      <c r="P1220" s="32">
        <f t="shared" ref="P1220:P1283" si="324">($O1220-$L1220)</f>
        <v>393.69212000000005</v>
      </c>
      <c r="Q1220">
        <v>762611</v>
      </c>
      <c r="R1220" t="s">
        <v>312</v>
      </c>
      <c r="S1220" t="s">
        <v>312</v>
      </c>
      <c r="T1220" t="str">
        <f t="shared" ref="T1220:T1283" si="325">MID($U1220,1,3)</f>
        <v>VEN</v>
      </c>
      <c r="U1220" t="s">
        <v>437</v>
      </c>
      <c r="V1220" s="33">
        <f t="shared" ref="V1220:V1283" si="326">IF($T1220="DEV",-$K1220,$K1220)</f>
        <v>1562.4</v>
      </c>
      <c r="W1220">
        <f t="shared" ref="W1220:W1283" si="327">IF($T1220="DEV",-$J1220,$J1220)</f>
        <v>240</v>
      </c>
      <c r="X1220" s="33">
        <f t="shared" ref="X1220:X1283" si="328">$V1220-$Y1220</f>
        <v>1247.73</v>
      </c>
      <c r="Y1220" s="33">
        <f t="shared" ref="Y1220:Y1283" si="329">IF(A1220=59876,M1220,IF(A1220=59868,M1220,IF(R1220="6111",((K1220*0.12)+M1220),IF(T1220="DEV",-M1220,M1220))))</f>
        <v>314.67</v>
      </c>
      <c r="Z1220" s="45">
        <f t="shared" ref="Z1220:Z1283" si="330">IFERROR($AA1220/$V1220,0)</f>
        <v>0.22125711725550437</v>
      </c>
      <c r="AA1220" s="33">
        <f t="shared" ref="AA1220:AA1283" si="331">IF(VLOOKUP(AL1220,AR:AS,2,0)="sim",IF($T1220="DEV",($X1220-$L1220),$P1220)-(0.2*W1220),IF(VLOOKUP(AL1220,AR:AS,2,0)="OK",IF($T1220="DEV",($X1220-$L1220),$P1220)-(0.2*W1220),IF($T1220="DEV",($X1220-$L1220),$P1220)))</f>
        <v>345.69212000000005</v>
      </c>
      <c r="AB1220" s="45">
        <f t="shared" ref="AB1220:AB1283" si="332">IFERROR($AA1220/$X1220,0)</f>
        <v>0.27705683120546915</v>
      </c>
      <c r="AC1220" s="33">
        <f>IFERROR($X1220/VLOOKUP(CONCATENATE("USD",C1220),[1]GEINDICE!AR$1:AS$65536,2,0),"")</f>
        <v>234.40793552386853</v>
      </c>
      <c r="AD1220" s="33">
        <f>IFERROR($AA1220/VLOOKUP(CONCATENATE("USD",C1220),[1]GEINDICE!AR$1:AS$65536,2,0),"")</f>
        <v>64.944319825658951</v>
      </c>
      <c r="AE1220" s="33">
        <f>IFERROR($X1220/VLOOKUP(CONCATENATE("EUR",C1220),[1]GEINDICE!AR$1:AS$65536,2,0),"")</f>
        <v>199.83503635606522</v>
      </c>
      <c r="AF1220" s="33">
        <f>IFERROR($AA1220/VLOOKUP(CONCATENATE("EUR",C1220),[1]GEINDICE!AR$1:AS$65536,2,0),"")</f>
        <v>55.365661936641153</v>
      </c>
      <c r="AG1220" s="48" t="str">
        <f>VLOOKUP(E1220,[1]Apresentação!AW$1:AX$65536,2,0)</f>
        <v xml:space="preserve">                    2 - LEATHER AUXILIARIES</v>
      </c>
      <c r="AH1220" s="48" t="str">
        <f t="shared" ref="AH1220:AH1283" si="333">CONCATENATE("         ",H1220," - ",I1220)</f>
        <v xml:space="preserve">         5204000008 - NOVALTAN NL BR</v>
      </c>
      <c r="AI1220" s="49" t="str">
        <f t="shared" ref="AI1220:AI1283" si="334">CONCATENATE("     ",F1220," - ",G1220)</f>
        <v xml:space="preserve">     L00087 - BOLZANO BRASIL INDUSTRIA E COM DE COUROS E PELES LTDA</v>
      </c>
      <c r="AJ1220" t="str">
        <f t="shared" ref="AJ1220:AJ1283" si="335">IF(RIGHT(I1220,2)="BR","     90 - SALES","     93 - RESALES")</f>
        <v xml:space="preserve">     90 - SALES</v>
      </c>
      <c r="AK1220" t="str">
        <f t="shared" ref="AK1220:AK1283" si="336">IF(R1220="3201","EXP",IF(R1220="7101","EXP",""))</f>
        <v/>
      </c>
      <c r="AL1220">
        <f t="shared" ref="AL1220:AL1283" si="337">VLOOKUP(MONTH(C1220),AQ:AR,2,0)</f>
        <v>9</v>
      </c>
      <c r="AM1220" t="str">
        <f t="shared" ref="AM1220:AM1283" si="338">CONCATENATE(YEAR(C1220)," ",MONTH(C1220))</f>
        <v>2025 9</v>
      </c>
      <c r="AN1220" t="str">
        <f t="shared" ref="AN1220:AN1283" si="339">MID(G1220,1,SEARCH(" ",G1220,1))</f>
        <v xml:space="preserve">BOLZANO </v>
      </c>
    </row>
    <row r="1221" spans="1:40" x14ac:dyDescent="0.35">
      <c r="A1221">
        <v>83936</v>
      </c>
      <c r="B1221" t="s">
        <v>274</v>
      </c>
      <c r="C1221" s="31">
        <v>45922</v>
      </c>
      <c r="D1221" t="s">
        <v>373</v>
      </c>
      <c r="E1221" t="s">
        <v>374</v>
      </c>
      <c r="F1221" t="s">
        <v>640</v>
      </c>
      <c r="G1221" t="s">
        <v>641</v>
      </c>
      <c r="H1221" t="s">
        <v>721</v>
      </c>
      <c r="I1221" t="s">
        <v>722</v>
      </c>
      <c r="J1221">
        <v>120</v>
      </c>
      <c r="K1221">
        <v>901.68000000000006</v>
      </c>
      <c r="L1221">
        <v>427.01893999999999</v>
      </c>
      <c r="M1221">
        <v>181.6</v>
      </c>
      <c r="N1221">
        <v>7.5140000000000002</v>
      </c>
      <c r="O1221" s="32">
        <f t="shared" si="323"/>
        <v>720.08</v>
      </c>
      <c r="P1221" s="32">
        <f t="shared" si="324"/>
        <v>293.06106000000005</v>
      </c>
      <c r="Q1221">
        <v>762000</v>
      </c>
      <c r="R1221" t="s">
        <v>312</v>
      </c>
      <c r="S1221" t="s">
        <v>312</v>
      </c>
      <c r="T1221" t="str">
        <f t="shared" si="325"/>
        <v>VEN</v>
      </c>
      <c r="U1221" t="s">
        <v>313</v>
      </c>
      <c r="V1221" s="33">
        <f t="shared" si="326"/>
        <v>901.68000000000006</v>
      </c>
      <c r="W1221">
        <f t="shared" si="327"/>
        <v>120</v>
      </c>
      <c r="X1221" s="33">
        <f t="shared" si="328"/>
        <v>720.08</v>
      </c>
      <c r="Y1221" s="33">
        <f t="shared" si="329"/>
        <v>181.6</v>
      </c>
      <c r="Z1221" s="45">
        <f t="shared" si="330"/>
        <v>0.29839972052169289</v>
      </c>
      <c r="AA1221" s="33">
        <f t="shared" si="331"/>
        <v>269.06106000000005</v>
      </c>
      <c r="AB1221" s="45">
        <f t="shared" si="332"/>
        <v>0.37365439951116547</v>
      </c>
      <c r="AC1221" s="33">
        <f>IFERROR($X1221/VLOOKUP(CONCATENATE("USD",C1221),[1]GEINDICE!AR$1:AS$65536,2,0),"")</f>
        <v>134.70265821127262</v>
      </c>
      <c r="AD1221" s="33">
        <f>IFERROR($AA1221/VLOOKUP(CONCATENATE("USD",C1221),[1]GEINDICE!AR$1:AS$65536,2,0),"")</f>
        <v>50.332240866490835</v>
      </c>
      <c r="AE1221" s="33">
        <f>IFERROR($X1221/VLOOKUP(CONCATENATE("EUR",C1221),[1]GEINDICE!AR$1:AS$65536,2,0),"")</f>
        <v>114.42555220085811</v>
      </c>
      <c r="AF1221" s="33">
        <f>IFERROR($AA1221/VLOOKUP(CONCATENATE("EUR",C1221),[1]GEINDICE!AR$1:AS$65536,2,0),"")</f>
        <v>42.755610996345155</v>
      </c>
      <c r="AG1221" s="48" t="str">
        <f>VLOOKUP(E1221,[1]Apresentação!AW$1:AX$65536,2,0)</f>
        <v xml:space="preserve">                    2 - LEATHER AUXILIARIES</v>
      </c>
      <c r="AH1221" s="48" t="str">
        <f t="shared" si="333"/>
        <v xml:space="preserve">         5204000008 - NOVALTAN NL BR</v>
      </c>
      <c r="AI1221" s="49" t="str">
        <f t="shared" si="334"/>
        <v xml:space="preserve">     L00079 - BABY LEATHER IND E COM DE COUROS LTDA</v>
      </c>
      <c r="AJ1221" t="str">
        <f t="shared" si="335"/>
        <v xml:space="preserve">     90 - SALES</v>
      </c>
      <c r="AK1221" t="str">
        <f t="shared" si="336"/>
        <v/>
      </c>
      <c r="AL1221">
        <f t="shared" si="337"/>
        <v>9</v>
      </c>
      <c r="AM1221" t="str">
        <f t="shared" si="338"/>
        <v>2025 9</v>
      </c>
      <c r="AN1221" t="str">
        <f t="shared" si="339"/>
        <v xml:space="preserve">BABY </v>
      </c>
    </row>
    <row r="1222" spans="1:40" x14ac:dyDescent="0.35">
      <c r="A1222">
        <v>83511</v>
      </c>
      <c r="B1222" t="s">
        <v>274</v>
      </c>
      <c r="C1222" s="31">
        <v>45884</v>
      </c>
      <c r="D1222" t="s">
        <v>373</v>
      </c>
      <c r="E1222" t="s">
        <v>374</v>
      </c>
      <c r="F1222" t="s">
        <v>460</v>
      </c>
      <c r="G1222" t="s">
        <v>461</v>
      </c>
      <c r="H1222" t="s">
        <v>721</v>
      </c>
      <c r="I1222" t="s">
        <v>722</v>
      </c>
      <c r="J1222">
        <v>120</v>
      </c>
      <c r="K1222">
        <v>1038.6200000000001</v>
      </c>
      <c r="L1222">
        <v>424.64211999999998</v>
      </c>
      <c r="M1222">
        <v>209.18</v>
      </c>
      <c r="N1222">
        <v>8.6552000000000007</v>
      </c>
      <c r="O1222" s="32">
        <f t="shared" si="323"/>
        <v>829.44</v>
      </c>
      <c r="P1222" s="32">
        <f t="shared" si="324"/>
        <v>404.79788000000008</v>
      </c>
      <c r="Q1222">
        <v>755292</v>
      </c>
      <c r="R1222" t="s">
        <v>312</v>
      </c>
      <c r="S1222" t="s">
        <v>312</v>
      </c>
      <c r="T1222" t="str">
        <f t="shared" si="325"/>
        <v>VEN</v>
      </c>
      <c r="U1222" t="s">
        <v>313</v>
      </c>
      <c r="V1222" s="33">
        <f t="shared" si="326"/>
        <v>1038.6200000000001</v>
      </c>
      <c r="W1222">
        <f t="shared" si="327"/>
        <v>120</v>
      </c>
      <c r="X1222" s="33">
        <f t="shared" si="328"/>
        <v>829.44</v>
      </c>
      <c r="Y1222" s="33">
        <f t="shared" si="329"/>
        <v>209.18</v>
      </c>
      <c r="Z1222" s="45">
        <f t="shared" si="330"/>
        <v>0.3666383085247733</v>
      </c>
      <c r="AA1222" s="33">
        <f t="shared" si="331"/>
        <v>380.79788000000008</v>
      </c>
      <c r="AB1222" s="45">
        <f t="shared" si="332"/>
        <v>0.45910238233024697</v>
      </c>
      <c r="AC1222" s="33">
        <f>IFERROR($X1222/VLOOKUP(CONCATENATE("USD",C1222),[1]GEINDICE!AR$1:AS$65536,2,0),"")</f>
        <v>153.80507343124165</v>
      </c>
      <c r="AD1222" s="33">
        <f>IFERROR($AA1222/VLOOKUP(CONCATENATE("USD",C1222),[1]GEINDICE!AR$1:AS$65536,2,0),"")</f>
        <v>70.612275626761615</v>
      </c>
      <c r="AE1222" s="33">
        <f>IFERROR($X1222/VLOOKUP(CONCATENATE("EUR",C1222),[1]GEINDICE!AR$1:AS$65536,2,0),"")</f>
        <v>131.37770456489372</v>
      </c>
      <c r="AF1222" s="33">
        <f>IFERROR($AA1222/VLOOKUP(CONCATENATE("EUR",C1222),[1]GEINDICE!AR$1:AS$65536,2,0),"")</f>
        <v>60.31581715082207</v>
      </c>
      <c r="AG1222" s="48" t="str">
        <f>VLOOKUP(E1222,[1]Apresentação!AW$1:AX$65536,2,0)</f>
        <v xml:space="preserve">                    2 - LEATHER AUXILIARIES</v>
      </c>
      <c r="AH1222" s="48" t="str">
        <f t="shared" si="333"/>
        <v xml:space="preserve">         5204000008 - NOVALTAN NL BR</v>
      </c>
      <c r="AI1222" s="49" t="str">
        <f t="shared" si="334"/>
        <v xml:space="preserve">     L00583 - SPM COUROS LTDA</v>
      </c>
      <c r="AJ1222" t="str">
        <f t="shared" si="335"/>
        <v xml:space="preserve">     90 - SALES</v>
      </c>
      <c r="AK1222" t="str">
        <f t="shared" si="336"/>
        <v/>
      </c>
      <c r="AL1222">
        <f t="shared" si="337"/>
        <v>8</v>
      </c>
      <c r="AM1222" t="str">
        <f t="shared" si="338"/>
        <v>2025 8</v>
      </c>
      <c r="AN1222" t="str">
        <f t="shared" si="339"/>
        <v xml:space="preserve">SPM </v>
      </c>
    </row>
    <row r="1223" spans="1:40" x14ac:dyDescent="0.35">
      <c r="A1223">
        <v>83372</v>
      </c>
      <c r="B1223" t="s">
        <v>274</v>
      </c>
      <c r="C1223" s="31">
        <v>45873</v>
      </c>
      <c r="D1223" t="s">
        <v>373</v>
      </c>
      <c r="E1223" t="s">
        <v>374</v>
      </c>
      <c r="F1223" t="s">
        <v>644</v>
      </c>
      <c r="G1223" t="s">
        <v>645</v>
      </c>
      <c r="H1223" t="s">
        <v>721</v>
      </c>
      <c r="I1223" t="s">
        <v>722</v>
      </c>
      <c r="J1223">
        <v>240</v>
      </c>
      <c r="K1223">
        <v>1562.4</v>
      </c>
      <c r="L1223">
        <v>916.42519000000004</v>
      </c>
      <c r="M1223">
        <v>314.67</v>
      </c>
      <c r="N1223">
        <v>6.51</v>
      </c>
      <c r="O1223" s="32">
        <f t="shared" si="323"/>
        <v>1247.73</v>
      </c>
      <c r="P1223" s="32">
        <f t="shared" si="324"/>
        <v>331.30480999999997</v>
      </c>
      <c r="Q1223">
        <v>747945</v>
      </c>
      <c r="R1223" t="s">
        <v>312</v>
      </c>
      <c r="S1223" t="s">
        <v>312</v>
      </c>
      <c r="T1223" t="str">
        <f t="shared" si="325"/>
        <v>VEN</v>
      </c>
      <c r="U1223" t="s">
        <v>437</v>
      </c>
      <c r="V1223" s="33">
        <f t="shared" si="326"/>
        <v>1562.4</v>
      </c>
      <c r="W1223">
        <f t="shared" si="327"/>
        <v>240</v>
      </c>
      <c r="X1223" s="33">
        <f t="shared" si="328"/>
        <v>1247.73</v>
      </c>
      <c r="Y1223" s="33">
        <f t="shared" si="329"/>
        <v>314.67</v>
      </c>
      <c r="Z1223" s="45">
        <f t="shared" si="330"/>
        <v>0.18132668330773166</v>
      </c>
      <c r="AA1223" s="33">
        <f t="shared" si="331"/>
        <v>283.30480999999997</v>
      </c>
      <c r="AB1223" s="45">
        <f t="shared" si="332"/>
        <v>0.22705618202656022</v>
      </c>
      <c r="AC1223" s="33">
        <f>IFERROR($X1223/VLOOKUP(CONCATENATE("USD",C1223),[1]GEINDICE!AR$1:AS$65536,2,0),"")</f>
        <v>226.39486146644165</v>
      </c>
      <c r="AD1223" s="33">
        <f>IFERROR($AA1223/VLOOKUP(CONCATENATE("USD",C1223),[1]GEINDICE!AR$1:AS$65536,2,0),"")</f>
        <v>51.40435287500226</v>
      </c>
      <c r="AE1223" s="33">
        <f>IFERROR($X1223/VLOOKUP(CONCATENATE("EUR",C1223),[1]GEINDICE!AR$1:AS$65536,2,0),"")</f>
        <v>195.7070033722845</v>
      </c>
      <c r="AF1223" s="33">
        <f>IFERROR($AA1223/VLOOKUP(CONCATENATE("EUR",C1223),[1]GEINDICE!AR$1:AS$65536,2,0),"")</f>
        <v>44.436484981570068</v>
      </c>
      <c r="AG1223" s="48" t="str">
        <f>VLOOKUP(E1223,[1]Apresentação!AW$1:AX$65536,2,0)</f>
        <v xml:space="preserve">                    2 - LEATHER AUXILIARIES</v>
      </c>
      <c r="AH1223" s="48" t="str">
        <f t="shared" si="333"/>
        <v xml:space="preserve">         5204000008 - NOVALTAN NL BR</v>
      </c>
      <c r="AI1223" s="49" t="str">
        <f t="shared" si="334"/>
        <v xml:space="preserve">     L00087 - BOLZANO BRASIL INDUSTRIA E COM DE COUROS E PELES LTDA</v>
      </c>
      <c r="AJ1223" t="str">
        <f t="shared" si="335"/>
        <v xml:space="preserve">     90 - SALES</v>
      </c>
      <c r="AK1223" t="str">
        <f t="shared" si="336"/>
        <v/>
      </c>
      <c r="AL1223">
        <f t="shared" si="337"/>
        <v>8</v>
      </c>
      <c r="AM1223" t="str">
        <f t="shared" si="338"/>
        <v>2025 8</v>
      </c>
      <c r="AN1223" t="str">
        <f t="shared" si="339"/>
        <v xml:space="preserve">BOLZANO </v>
      </c>
    </row>
    <row r="1224" spans="1:40" x14ac:dyDescent="0.35">
      <c r="A1224">
        <v>83861</v>
      </c>
      <c r="B1224" t="s">
        <v>274</v>
      </c>
      <c r="C1224" s="31">
        <v>45915</v>
      </c>
      <c r="D1224" t="s">
        <v>373</v>
      </c>
      <c r="E1224" t="s">
        <v>374</v>
      </c>
      <c r="F1224" t="s">
        <v>644</v>
      </c>
      <c r="G1224" t="s">
        <v>645</v>
      </c>
      <c r="H1224" t="s">
        <v>721</v>
      </c>
      <c r="I1224" t="s">
        <v>722</v>
      </c>
      <c r="J1224">
        <v>360</v>
      </c>
      <c r="K1224">
        <v>2343.6</v>
      </c>
      <c r="L1224">
        <v>1318.5615700000001</v>
      </c>
      <c r="M1224">
        <v>472</v>
      </c>
      <c r="N1224">
        <v>6.51</v>
      </c>
      <c r="O1224" s="32">
        <f t="shared" si="323"/>
        <v>1871.6</v>
      </c>
      <c r="P1224" s="32">
        <f t="shared" si="324"/>
        <v>553.03842999999983</v>
      </c>
      <c r="Q1224">
        <v>761362</v>
      </c>
      <c r="R1224" t="s">
        <v>312</v>
      </c>
      <c r="S1224" t="s">
        <v>312</v>
      </c>
      <c r="T1224" t="str">
        <f t="shared" si="325"/>
        <v>VEN</v>
      </c>
      <c r="U1224" t="s">
        <v>348</v>
      </c>
      <c r="V1224" s="33">
        <f t="shared" si="326"/>
        <v>2343.6</v>
      </c>
      <c r="W1224">
        <f t="shared" si="327"/>
        <v>360</v>
      </c>
      <c r="X1224" s="33">
        <f t="shared" si="328"/>
        <v>1871.6</v>
      </c>
      <c r="Y1224" s="33">
        <f t="shared" si="329"/>
        <v>472</v>
      </c>
      <c r="Z1224" s="45">
        <f t="shared" si="330"/>
        <v>0.20525619986345786</v>
      </c>
      <c r="AA1224" s="33">
        <f t="shared" si="331"/>
        <v>481.03842999999983</v>
      </c>
      <c r="AB1224" s="45">
        <f t="shared" si="332"/>
        <v>0.25701989207095527</v>
      </c>
      <c r="AC1224" s="33">
        <f>IFERROR($X1224/VLOOKUP(CONCATENATE("USD",C1224),[1]GEINDICE!AR$1:AS$65536,2,0),"")</f>
        <v>351.75161629830097</v>
      </c>
      <c r="AD1224" s="33">
        <f>IFERROR($AA1224/VLOOKUP(CONCATENATE("USD",C1224),[1]GEINDICE!AR$1:AS$65536,2,0),"")</f>
        <v>90.407162456773378</v>
      </c>
      <c r="AE1224" s="33">
        <f>IFERROR($X1224/VLOOKUP(CONCATENATE("EUR",C1224),[1]GEINDICE!AR$1:AS$65536,2,0),"")</f>
        <v>298.77717825101365</v>
      </c>
      <c r="AF1224" s="33">
        <f>IFERROR($AA1224/VLOOKUP(CONCATENATE("EUR",C1224),[1]GEINDICE!AR$1:AS$65536,2,0),"")</f>
        <v>76.79167810734009</v>
      </c>
      <c r="AG1224" s="48" t="str">
        <f>VLOOKUP(E1224,[1]Apresentação!AW$1:AX$65536,2,0)</f>
        <v xml:space="preserve">                    2 - LEATHER AUXILIARIES</v>
      </c>
      <c r="AH1224" s="48" t="str">
        <f t="shared" si="333"/>
        <v xml:space="preserve">         5204000008 - NOVALTAN NL BR</v>
      </c>
      <c r="AI1224" s="49" t="str">
        <f t="shared" si="334"/>
        <v xml:space="preserve">     L00087 - BOLZANO BRASIL INDUSTRIA E COM DE COUROS E PELES LTDA</v>
      </c>
      <c r="AJ1224" t="str">
        <f t="shared" si="335"/>
        <v xml:space="preserve">     90 - SALES</v>
      </c>
      <c r="AK1224" t="str">
        <f t="shared" si="336"/>
        <v/>
      </c>
      <c r="AL1224">
        <f t="shared" si="337"/>
        <v>9</v>
      </c>
      <c r="AM1224" t="str">
        <f t="shared" si="338"/>
        <v>2025 9</v>
      </c>
      <c r="AN1224" t="str">
        <f t="shared" si="339"/>
        <v xml:space="preserve">BOLZANO </v>
      </c>
    </row>
    <row r="1225" spans="1:40" x14ac:dyDescent="0.35">
      <c r="A1225">
        <v>83863</v>
      </c>
      <c r="B1225" t="s">
        <v>274</v>
      </c>
      <c r="C1225" s="31">
        <v>45915</v>
      </c>
      <c r="D1225" t="s">
        <v>373</v>
      </c>
      <c r="E1225" t="s">
        <v>374</v>
      </c>
      <c r="F1225" t="s">
        <v>460</v>
      </c>
      <c r="G1225" t="s">
        <v>461</v>
      </c>
      <c r="H1225" t="s">
        <v>721</v>
      </c>
      <c r="I1225" t="s">
        <v>722</v>
      </c>
      <c r="J1225">
        <v>120</v>
      </c>
      <c r="K1225">
        <v>1030.5999999999999</v>
      </c>
      <c r="L1225">
        <v>439.52051999999998</v>
      </c>
      <c r="M1225">
        <v>207.56</v>
      </c>
      <c r="N1225">
        <v>8.5883199999999995</v>
      </c>
      <c r="O1225" s="32">
        <f t="shared" si="323"/>
        <v>823.04</v>
      </c>
      <c r="P1225" s="32">
        <f t="shared" si="324"/>
        <v>383.51947999999999</v>
      </c>
      <c r="Q1225">
        <v>761368</v>
      </c>
      <c r="R1225" t="s">
        <v>312</v>
      </c>
      <c r="S1225" t="s">
        <v>312</v>
      </c>
      <c r="T1225" t="str">
        <f t="shared" si="325"/>
        <v>VEN</v>
      </c>
      <c r="U1225" t="s">
        <v>313</v>
      </c>
      <c r="V1225" s="33">
        <f t="shared" si="326"/>
        <v>1030.5999999999999</v>
      </c>
      <c r="W1225">
        <f t="shared" si="327"/>
        <v>120</v>
      </c>
      <c r="X1225" s="33">
        <f t="shared" si="328"/>
        <v>823.04</v>
      </c>
      <c r="Y1225" s="33">
        <f t="shared" si="329"/>
        <v>207.56</v>
      </c>
      <c r="Z1225" s="45">
        <f t="shared" si="330"/>
        <v>0.34884482825538521</v>
      </c>
      <c r="AA1225" s="33">
        <f t="shared" si="331"/>
        <v>359.51947999999999</v>
      </c>
      <c r="AB1225" s="45">
        <f t="shared" si="332"/>
        <v>0.43681896384136859</v>
      </c>
      <c r="AC1225" s="33">
        <f>IFERROR($X1225/VLOOKUP(CONCATENATE("USD",C1225),[1]GEINDICE!AR$1:AS$65536,2,0),"")</f>
        <v>154.68350623966319</v>
      </c>
      <c r="AD1225" s="33">
        <f>IFERROR($AA1225/VLOOKUP(CONCATENATE("USD",C1225),[1]GEINDICE!AR$1:AS$65536,2,0),"")</f>
        <v>67.568688918959552</v>
      </c>
      <c r="AE1225" s="33">
        <f>IFERROR($X1225/VLOOKUP(CONCATENATE("EUR",C1225),[1]GEINDICE!AR$1:AS$65536,2,0),"")</f>
        <v>131.38788672136903</v>
      </c>
      <c r="AF1225" s="33">
        <f>IFERROR($AA1225/VLOOKUP(CONCATENATE("EUR",C1225),[1]GEINDICE!AR$1:AS$65536,2,0),"")</f>
        <v>57.392720538935528</v>
      </c>
      <c r="AG1225" s="48" t="str">
        <f>VLOOKUP(E1225,[1]Apresentação!AW$1:AX$65536,2,0)</f>
        <v xml:space="preserve">                    2 - LEATHER AUXILIARIES</v>
      </c>
      <c r="AH1225" s="48" t="str">
        <f t="shared" si="333"/>
        <v xml:space="preserve">         5204000008 - NOVALTAN NL BR</v>
      </c>
      <c r="AI1225" s="49" t="str">
        <f t="shared" si="334"/>
        <v xml:space="preserve">     L00583 - SPM COUROS LTDA</v>
      </c>
      <c r="AJ1225" t="str">
        <f t="shared" si="335"/>
        <v xml:space="preserve">     90 - SALES</v>
      </c>
      <c r="AK1225" t="str">
        <f t="shared" si="336"/>
        <v/>
      </c>
      <c r="AL1225">
        <f t="shared" si="337"/>
        <v>9</v>
      </c>
      <c r="AM1225" t="str">
        <f t="shared" si="338"/>
        <v>2025 9</v>
      </c>
      <c r="AN1225" t="str">
        <f t="shared" si="339"/>
        <v xml:space="preserve">SPM </v>
      </c>
    </row>
    <row r="1226" spans="1:40" x14ac:dyDescent="0.35">
      <c r="A1226">
        <v>83107</v>
      </c>
      <c r="B1226" t="s">
        <v>274</v>
      </c>
      <c r="C1226" s="31">
        <v>45853</v>
      </c>
      <c r="D1226" t="s">
        <v>373</v>
      </c>
      <c r="E1226" t="s">
        <v>374</v>
      </c>
      <c r="F1226" t="s">
        <v>644</v>
      </c>
      <c r="G1226" t="s">
        <v>645</v>
      </c>
      <c r="H1226" t="s">
        <v>721</v>
      </c>
      <c r="I1226" t="s">
        <v>722</v>
      </c>
      <c r="J1226">
        <v>360</v>
      </c>
      <c r="K1226">
        <v>2343.6</v>
      </c>
      <c r="L1226">
        <v>1286.43506</v>
      </c>
      <c r="M1226">
        <v>472</v>
      </c>
      <c r="N1226">
        <v>6.51</v>
      </c>
      <c r="O1226" s="32">
        <f t="shared" si="323"/>
        <v>1871.6</v>
      </c>
      <c r="P1226" s="32">
        <f t="shared" si="324"/>
        <v>585.16493999999989</v>
      </c>
      <c r="Q1226">
        <v>743787</v>
      </c>
      <c r="R1226" t="s">
        <v>312</v>
      </c>
      <c r="S1226" t="s">
        <v>312</v>
      </c>
      <c r="T1226" t="str">
        <f t="shared" si="325"/>
        <v>VEN</v>
      </c>
      <c r="U1226" t="s">
        <v>437</v>
      </c>
      <c r="V1226" s="33">
        <f t="shared" si="326"/>
        <v>2343.6</v>
      </c>
      <c r="W1226">
        <f t="shared" si="327"/>
        <v>360</v>
      </c>
      <c r="X1226" s="33">
        <f t="shared" si="328"/>
        <v>1871.6</v>
      </c>
      <c r="Y1226" s="33">
        <f t="shared" si="329"/>
        <v>472</v>
      </c>
      <c r="Z1226" s="45">
        <f t="shared" si="330"/>
        <v>0.21896438812083968</v>
      </c>
      <c r="AA1226" s="33">
        <f t="shared" si="331"/>
        <v>513.16493999999989</v>
      </c>
      <c r="AB1226" s="45">
        <f t="shared" si="332"/>
        <v>0.27418515708484714</v>
      </c>
      <c r="AC1226" s="33">
        <f>IFERROR($X1226/VLOOKUP(CONCATENATE("USD",C1226),[1]GEINDICE!AR$1:AS$65536,2,0),"")</f>
        <v>336.76407082193754</v>
      </c>
      <c r="AD1226" s="33">
        <f>IFERROR($AA1226/VLOOKUP(CONCATENATE("USD",C1226),[1]GEINDICE!AR$1:AS$65536,2,0),"")</f>
        <v>92.335709658845531</v>
      </c>
      <c r="AE1226" s="33">
        <f>IFERROR($X1226/VLOOKUP(CONCATENATE("EUR",C1226),[1]GEINDICE!AR$1:AS$65536,2,0),"")</f>
        <v>289.81557472243298</v>
      </c>
      <c r="AF1226" s="33">
        <f>IFERROR($AA1226/VLOOKUP(CONCATENATE("EUR",C1226),[1]GEINDICE!AR$1:AS$65536,2,0),"")</f>
        <v>79.463128880905529</v>
      </c>
      <c r="AG1226" s="48" t="str">
        <f>VLOOKUP(E1226,[1]Apresentação!AW$1:AX$65536,2,0)</f>
        <v xml:space="preserve">                    2 - LEATHER AUXILIARIES</v>
      </c>
      <c r="AH1226" s="48" t="str">
        <f t="shared" si="333"/>
        <v xml:space="preserve">         5204000008 - NOVALTAN NL BR</v>
      </c>
      <c r="AI1226" s="49" t="str">
        <f t="shared" si="334"/>
        <v xml:space="preserve">     L00087 - BOLZANO BRASIL INDUSTRIA E COM DE COUROS E PELES LTDA</v>
      </c>
      <c r="AJ1226" t="str">
        <f t="shared" si="335"/>
        <v xml:space="preserve">     90 - SALES</v>
      </c>
      <c r="AK1226" t="str">
        <f t="shared" si="336"/>
        <v/>
      </c>
      <c r="AL1226">
        <f t="shared" si="337"/>
        <v>7</v>
      </c>
      <c r="AM1226" t="str">
        <f t="shared" si="338"/>
        <v>2025 7</v>
      </c>
      <c r="AN1226" t="str">
        <f t="shared" si="339"/>
        <v xml:space="preserve">BOLZANO </v>
      </c>
    </row>
    <row r="1227" spans="1:40" x14ac:dyDescent="0.35">
      <c r="A1227">
        <v>84420</v>
      </c>
      <c r="B1227" t="s">
        <v>274</v>
      </c>
      <c r="C1227" s="31">
        <v>45959</v>
      </c>
      <c r="D1227" t="s">
        <v>373</v>
      </c>
      <c r="E1227" t="s">
        <v>374</v>
      </c>
      <c r="F1227" t="s">
        <v>435</v>
      </c>
      <c r="G1227" t="s">
        <v>436</v>
      </c>
      <c r="H1227" t="s">
        <v>721</v>
      </c>
      <c r="I1227" t="s">
        <v>722</v>
      </c>
      <c r="J1227">
        <v>1000</v>
      </c>
      <c r="K1227">
        <v>8800.4</v>
      </c>
      <c r="L1227">
        <v>3530.4134800000002</v>
      </c>
      <c r="M1227">
        <v>1772.41</v>
      </c>
      <c r="N1227">
        <v>8.8003999999999998</v>
      </c>
      <c r="O1227" s="32">
        <f t="shared" si="323"/>
        <v>7027.99</v>
      </c>
      <c r="P1227" s="32">
        <f t="shared" si="324"/>
        <v>3497.5765199999996</v>
      </c>
      <c r="Q1227">
        <v>765581</v>
      </c>
      <c r="R1227" t="s">
        <v>312</v>
      </c>
      <c r="S1227" t="s">
        <v>312</v>
      </c>
      <c r="T1227" t="str">
        <f t="shared" si="325"/>
        <v>VEN</v>
      </c>
      <c r="U1227" t="s">
        <v>313</v>
      </c>
      <c r="V1227" s="33">
        <f t="shared" si="326"/>
        <v>8800.4</v>
      </c>
      <c r="W1227">
        <f t="shared" si="327"/>
        <v>1000</v>
      </c>
      <c r="X1227" s="33">
        <f t="shared" si="328"/>
        <v>7027.99</v>
      </c>
      <c r="Y1227" s="33">
        <f t="shared" si="329"/>
        <v>1772.41</v>
      </c>
      <c r="Z1227" s="45">
        <f t="shared" si="330"/>
        <v>0.37470757238307345</v>
      </c>
      <c r="AA1227" s="33">
        <f t="shared" si="331"/>
        <v>3297.5765199999996</v>
      </c>
      <c r="AB1227" s="45">
        <f t="shared" si="332"/>
        <v>0.46920620547268843</v>
      </c>
      <c r="AC1227" s="33">
        <f>IFERROR($X1227/VLOOKUP(CONCATENATE("USD",C1227),[1]GEINDICE!AR$1:AS$65536,2,0),"")</f>
        <v>1315.7087763965851</v>
      </c>
      <c r="AD1227" s="33">
        <f>IFERROR($AA1227/VLOOKUP(CONCATENATE("USD",C1227),[1]GEINDICE!AR$1:AS$65536,2,0),"")</f>
        <v>617.33872248015564</v>
      </c>
      <c r="AE1227" s="33">
        <f>IFERROR($X1227/VLOOKUP(CONCATENATE("EUR",C1227),[1]GEINDICE!AR$1:AS$65536,2,0),"")</f>
        <v>1128.0158577298407</v>
      </c>
      <c r="AF1227" s="33">
        <f>IFERROR($AA1227/VLOOKUP(CONCATENATE("EUR",C1227),[1]GEINDICE!AR$1:AS$65536,2,0),"")</f>
        <v>529.27204031843848</v>
      </c>
      <c r="AG1227" s="48" t="str">
        <f>VLOOKUP(E1227,[1]Apresentação!AW$1:AX$65536,2,0)</f>
        <v xml:space="preserve">                    2 - LEATHER AUXILIARIES</v>
      </c>
      <c r="AH1227" s="48" t="str">
        <f t="shared" si="333"/>
        <v xml:space="preserve">         5204000008 - NOVALTAN NL BR</v>
      </c>
      <c r="AI1227" s="49" t="str">
        <f t="shared" si="334"/>
        <v xml:space="preserve">     L00024 - FUGA S/A</v>
      </c>
      <c r="AJ1227" t="str">
        <f t="shared" si="335"/>
        <v xml:space="preserve">     90 - SALES</v>
      </c>
      <c r="AK1227" t="str">
        <f t="shared" si="336"/>
        <v/>
      </c>
      <c r="AL1227">
        <f t="shared" si="337"/>
        <v>10</v>
      </c>
      <c r="AM1227" t="str">
        <f t="shared" si="338"/>
        <v>2025 10</v>
      </c>
      <c r="AN1227" t="str">
        <f t="shared" si="339"/>
        <v xml:space="preserve">FUGA </v>
      </c>
    </row>
    <row r="1228" spans="1:40" x14ac:dyDescent="0.35">
      <c r="A1228">
        <v>83244</v>
      </c>
      <c r="B1228" t="s">
        <v>274</v>
      </c>
      <c r="C1228" s="31">
        <v>45862</v>
      </c>
      <c r="D1228" t="s">
        <v>373</v>
      </c>
      <c r="E1228" t="s">
        <v>374</v>
      </c>
      <c r="F1228" t="s">
        <v>644</v>
      </c>
      <c r="G1228" t="s">
        <v>645</v>
      </c>
      <c r="H1228" t="s">
        <v>721</v>
      </c>
      <c r="I1228" t="s">
        <v>722</v>
      </c>
      <c r="J1228">
        <v>240</v>
      </c>
      <c r="K1228">
        <v>1562.4</v>
      </c>
      <c r="L1228">
        <v>885.62040999999999</v>
      </c>
      <c r="M1228">
        <v>314.67</v>
      </c>
      <c r="N1228">
        <v>6.51</v>
      </c>
      <c r="O1228" s="32">
        <f t="shared" si="323"/>
        <v>1247.73</v>
      </c>
      <c r="P1228" s="32">
        <f t="shared" si="324"/>
        <v>362.10959000000003</v>
      </c>
      <c r="Q1228">
        <v>744728</v>
      </c>
      <c r="R1228" t="s">
        <v>312</v>
      </c>
      <c r="S1228" t="s">
        <v>312</v>
      </c>
      <c r="T1228" t="str">
        <f t="shared" si="325"/>
        <v>VEN</v>
      </c>
      <c r="U1228" t="s">
        <v>437</v>
      </c>
      <c r="V1228" s="33">
        <f t="shared" si="326"/>
        <v>1562.4</v>
      </c>
      <c r="W1228">
        <f t="shared" si="327"/>
        <v>240</v>
      </c>
      <c r="X1228" s="33">
        <f t="shared" si="328"/>
        <v>1247.73</v>
      </c>
      <c r="Y1228" s="33">
        <f t="shared" si="329"/>
        <v>314.67</v>
      </c>
      <c r="Z1228" s="45">
        <f t="shared" si="330"/>
        <v>0.20104300435227854</v>
      </c>
      <c r="AA1228" s="33">
        <f t="shared" si="331"/>
        <v>314.10959000000003</v>
      </c>
      <c r="AB1228" s="45">
        <f t="shared" si="332"/>
        <v>0.25174484063058516</v>
      </c>
      <c r="AC1228" s="33">
        <f>IFERROR($X1228/VLOOKUP(CONCATENATE("USD",C1228),[1]GEINDICE!AR$1:AS$65536,2,0),"")</f>
        <v>225.87845543909194</v>
      </c>
      <c r="AD1228" s="33">
        <f>IFERROR($AA1228/VLOOKUP(CONCATENATE("USD",C1228),[1]GEINDICE!AR$1:AS$65536,2,0),"")</f>
        <v>56.863735766396928</v>
      </c>
      <c r="AE1228" s="33">
        <f>IFERROR($X1228/VLOOKUP(CONCATENATE("EUR",C1228),[1]GEINDICE!AR$1:AS$65536,2,0),"")</f>
        <v>191.99095231500715</v>
      </c>
      <c r="AF1228" s="33">
        <f>IFERROR($AA1228/VLOOKUP(CONCATENATE("EUR",C1228),[1]GEINDICE!AR$1:AS$65536,2,0),"")</f>
        <v>48.332731693055756</v>
      </c>
      <c r="AG1228" s="48" t="str">
        <f>VLOOKUP(E1228,[1]Apresentação!AW$1:AX$65536,2,0)</f>
        <v xml:space="preserve">                    2 - LEATHER AUXILIARIES</v>
      </c>
      <c r="AH1228" s="48" t="str">
        <f t="shared" si="333"/>
        <v xml:space="preserve">         5204000008 - NOVALTAN NL BR</v>
      </c>
      <c r="AI1228" s="49" t="str">
        <f t="shared" si="334"/>
        <v xml:space="preserve">     L00087 - BOLZANO BRASIL INDUSTRIA E COM DE COUROS E PELES LTDA</v>
      </c>
      <c r="AJ1228" t="str">
        <f t="shared" si="335"/>
        <v xml:space="preserve">     90 - SALES</v>
      </c>
      <c r="AK1228" t="str">
        <f t="shared" si="336"/>
        <v/>
      </c>
      <c r="AL1228">
        <f t="shared" si="337"/>
        <v>7</v>
      </c>
      <c r="AM1228" t="str">
        <f t="shared" si="338"/>
        <v>2025 7</v>
      </c>
      <c r="AN1228" t="str">
        <f t="shared" si="339"/>
        <v xml:space="preserve">BOLZANO </v>
      </c>
    </row>
    <row r="1229" spans="1:40" x14ac:dyDescent="0.35">
      <c r="A1229">
        <v>84325</v>
      </c>
      <c r="B1229" t="s">
        <v>274</v>
      </c>
      <c r="C1229" s="31">
        <v>45952</v>
      </c>
      <c r="D1229" t="s">
        <v>373</v>
      </c>
      <c r="E1229" t="s">
        <v>374</v>
      </c>
      <c r="F1229" t="s">
        <v>644</v>
      </c>
      <c r="G1229" t="s">
        <v>645</v>
      </c>
      <c r="H1229" t="s">
        <v>721</v>
      </c>
      <c r="I1229" t="s">
        <v>722</v>
      </c>
      <c r="J1229">
        <v>240</v>
      </c>
      <c r="K1229">
        <v>1562.4</v>
      </c>
      <c r="L1229">
        <v>837.11057000000005</v>
      </c>
      <c r="M1229">
        <v>314.67</v>
      </c>
      <c r="N1229">
        <v>6.51</v>
      </c>
      <c r="O1229" s="32">
        <f t="shared" si="323"/>
        <v>1247.73</v>
      </c>
      <c r="P1229" s="32">
        <f t="shared" si="324"/>
        <v>410.61942999999997</v>
      </c>
      <c r="Q1229">
        <v>764948</v>
      </c>
      <c r="R1229" t="s">
        <v>312</v>
      </c>
      <c r="S1229" t="s">
        <v>312</v>
      </c>
      <c r="T1229" t="str">
        <f t="shared" si="325"/>
        <v>VEN</v>
      </c>
      <c r="U1229" t="s">
        <v>437</v>
      </c>
      <c r="V1229" s="33">
        <f t="shared" si="326"/>
        <v>1562.4</v>
      </c>
      <c r="W1229">
        <f t="shared" si="327"/>
        <v>240</v>
      </c>
      <c r="X1229" s="33">
        <f t="shared" si="328"/>
        <v>1247.73</v>
      </c>
      <c r="Y1229" s="33">
        <f t="shared" si="329"/>
        <v>314.67</v>
      </c>
      <c r="Z1229" s="45">
        <f t="shared" si="330"/>
        <v>0.23209128904249868</v>
      </c>
      <c r="AA1229" s="33">
        <f t="shared" si="331"/>
        <v>362.61942999999997</v>
      </c>
      <c r="AB1229" s="45">
        <f t="shared" si="332"/>
        <v>0.29062331594175017</v>
      </c>
      <c r="AC1229" s="33">
        <f>IFERROR($X1229/VLOOKUP(CONCATENATE("USD",C1229),[1]GEINDICE!AR$1:AS$65536,2,0),"")</f>
        <v>231.49838583991985</v>
      </c>
      <c r="AD1229" s="33">
        <f>IFERROR($AA1229/VLOOKUP(CONCATENATE("USD",C1229),[1]GEINDICE!AR$1:AS$65536,2,0),"")</f>
        <v>67.278828527960215</v>
      </c>
      <c r="AE1229" s="33">
        <f>IFERROR($X1229/VLOOKUP(CONCATENATE("EUR",C1229),[1]GEINDICE!AR$1:AS$65536,2,0),"")</f>
        <v>199.36247723132968</v>
      </c>
      <c r="AF1229" s="33">
        <f>IFERROR($AA1229/VLOOKUP(CONCATENATE("EUR",C1229),[1]GEINDICE!AR$1:AS$65536,2,0),"")</f>
        <v>57.939384207330704</v>
      </c>
      <c r="AG1229" s="48" t="str">
        <f>VLOOKUP(E1229,[1]Apresentação!AW$1:AX$65536,2,0)</f>
        <v xml:space="preserve">                    2 - LEATHER AUXILIARIES</v>
      </c>
      <c r="AH1229" s="48" t="str">
        <f t="shared" si="333"/>
        <v xml:space="preserve">         5204000008 - NOVALTAN NL BR</v>
      </c>
      <c r="AI1229" s="49" t="str">
        <f t="shared" si="334"/>
        <v xml:space="preserve">     L00087 - BOLZANO BRASIL INDUSTRIA E COM DE COUROS E PELES LTDA</v>
      </c>
      <c r="AJ1229" t="str">
        <f t="shared" si="335"/>
        <v xml:space="preserve">     90 - SALES</v>
      </c>
      <c r="AK1229" t="str">
        <f t="shared" si="336"/>
        <v/>
      </c>
      <c r="AL1229">
        <f t="shared" si="337"/>
        <v>10</v>
      </c>
      <c r="AM1229" t="str">
        <f t="shared" si="338"/>
        <v>2025 10</v>
      </c>
      <c r="AN1229" t="str">
        <f t="shared" si="339"/>
        <v xml:space="preserve">BOLZANO </v>
      </c>
    </row>
    <row r="1230" spans="1:40" x14ac:dyDescent="0.35">
      <c r="A1230">
        <v>82942</v>
      </c>
      <c r="B1230" t="s">
        <v>274</v>
      </c>
      <c r="C1230" s="31">
        <v>45839</v>
      </c>
      <c r="D1230" t="s">
        <v>373</v>
      </c>
      <c r="E1230" t="s">
        <v>374</v>
      </c>
      <c r="F1230" t="s">
        <v>642</v>
      </c>
      <c r="G1230" t="s">
        <v>643</v>
      </c>
      <c r="H1230" t="s">
        <v>721</v>
      </c>
      <c r="I1230" t="s">
        <v>722</v>
      </c>
      <c r="J1230">
        <v>120</v>
      </c>
      <c r="K1230">
        <v>780.96</v>
      </c>
      <c r="L1230">
        <v>428.81169</v>
      </c>
      <c r="M1230">
        <v>157.28</v>
      </c>
      <c r="N1230">
        <v>6.508</v>
      </c>
      <c r="O1230" s="32">
        <f t="shared" si="323"/>
        <v>623.68000000000006</v>
      </c>
      <c r="P1230" s="32">
        <f t="shared" si="324"/>
        <v>194.86831000000006</v>
      </c>
      <c r="Q1230">
        <v>742528</v>
      </c>
      <c r="R1230" t="s">
        <v>312</v>
      </c>
      <c r="S1230" t="s">
        <v>312</v>
      </c>
      <c r="T1230" t="str">
        <f t="shared" si="325"/>
        <v>VEN</v>
      </c>
      <c r="U1230" t="s">
        <v>437</v>
      </c>
      <c r="V1230" s="33">
        <f t="shared" si="326"/>
        <v>780.96</v>
      </c>
      <c r="W1230">
        <f t="shared" si="327"/>
        <v>120</v>
      </c>
      <c r="X1230" s="33">
        <f t="shared" si="328"/>
        <v>623.68000000000006</v>
      </c>
      <c r="Y1230" s="33">
        <f t="shared" si="329"/>
        <v>157.28</v>
      </c>
      <c r="Z1230" s="45">
        <f t="shared" si="330"/>
        <v>0.21879265263265732</v>
      </c>
      <c r="AA1230" s="33">
        <f t="shared" si="331"/>
        <v>170.86831000000006</v>
      </c>
      <c r="AB1230" s="45">
        <f t="shared" si="332"/>
        <v>0.27396791623909705</v>
      </c>
      <c r="AC1230" s="33">
        <f>IFERROR($X1230/VLOOKUP(CONCATENATE("USD",C1230),[1]GEINDICE!AR$1:AS$65536,2,0),"")</f>
        <v>114.41360459356828</v>
      </c>
      <c r="AD1230" s="33">
        <f>IFERROR($AA1230/VLOOKUP(CONCATENATE("USD",C1230),[1]GEINDICE!AR$1:AS$65536,2,0),"")</f>
        <v>31.345656839903882</v>
      </c>
      <c r="AE1230" s="33">
        <f>IFERROR($X1230/VLOOKUP(CONCATENATE("EUR",C1230),[1]GEINDICE!AR$1:AS$65536,2,0),"")</f>
        <v>97.15852442671985</v>
      </c>
      <c r="AF1230" s="33">
        <f>IFERROR($AA1230/VLOOKUP(CONCATENATE("EUR",C1230),[1]GEINDICE!AR$1:AS$65536,2,0),"")</f>
        <v>26.618318482053848</v>
      </c>
      <c r="AG1230" s="48" t="str">
        <f>VLOOKUP(E1230,[1]Apresentação!AW$1:AX$65536,2,0)</f>
        <v xml:space="preserve">                    2 - LEATHER AUXILIARIES</v>
      </c>
      <c r="AH1230" s="48" t="str">
        <f t="shared" si="333"/>
        <v xml:space="preserve">         5204000008 - NOVALTAN NL BR</v>
      </c>
      <c r="AI1230" s="49" t="str">
        <f t="shared" si="334"/>
        <v xml:space="preserve">     L00281 - ICL BENEFICIAMENTO DE COUROS LTDA.</v>
      </c>
      <c r="AJ1230" t="str">
        <f t="shared" si="335"/>
        <v xml:space="preserve">     90 - SALES</v>
      </c>
      <c r="AK1230" t="str">
        <f t="shared" si="336"/>
        <v/>
      </c>
      <c r="AL1230">
        <f t="shared" si="337"/>
        <v>7</v>
      </c>
      <c r="AM1230" t="str">
        <f t="shared" si="338"/>
        <v>2025 7</v>
      </c>
      <c r="AN1230" t="str">
        <f t="shared" si="339"/>
        <v xml:space="preserve">ICL </v>
      </c>
    </row>
    <row r="1231" spans="1:40" x14ac:dyDescent="0.35">
      <c r="A1231">
        <v>84222</v>
      </c>
      <c r="B1231" t="s">
        <v>274</v>
      </c>
      <c r="C1231" s="31">
        <v>45945</v>
      </c>
      <c r="D1231" t="s">
        <v>373</v>
      </c>
      <c r="E1231" t="s">
        <v>374</v>
      </c>
      <c r="F1231" t="s">
        <v>644</v>
      </c>
      <c r="G1231" t="s">
        <v>645</v>
      </c>
      <c r="H1231" t="s">
        <v>721</v>
      </c>
      <c r="I1231" t="s">
        <v>722</v>
      </c>
      <c r="J1231">
        <v>240</v>
      </c>
      <c r="K1231">
        <v>1562.4</v>
      </c>
      <c r="L1231">
        <v>837.11057000000005</v>
      </c>
      <c r="M1231">
        <v>314.67</v>
      </c>
      <c r="N1231">
        <v>6.51</v>
      </c>
      <c r="O1231" s="32">
        <f t="shared" si="323"/>
        <v>1247.73</v>
      </c>
      <c r="P1231" s="32">
        <f t="shared" si="324"/>
        <v>410.61942999999997</v>
      </c>
      <c r="Q1231">
        <v>764307</v>
      </c>
      <c r="R1231" t="s">
        <v>312</v>
      </c>
      <c r="S1231" t="s">
        <v>312</v>
      </c>
      <c r="T1231" t="str">
        <f t="shared" si="325"/>
        <v>VEN</v>
      </c>
      <c r="U1231" t="s">
        <v>437</v>
      </c>
      <c r="V1231" s="33">
        <f t="shared" si="326"/>
        <v>1562.4</v>
      </c>
      <c r="W1231">
        <f t="shared" si="327"/>
        <v>240</v>
      </c>
      <c r="X1231" s="33">
        <f t="shared" si="328"/>
        <v>1247.73</v>
      </c>
      <c r="Y1231" s="33">
        <f t="shared" si="329"/>
        <v>314.67</v>
      </c>
      <c r="Z1231" s="45">
        <f t="shared" si="330"/>
        <v>0.23209128904249868</v>
      </c>
      <c r="AA1231" s="33">
        <f t="shared" si="331"/>
        <v>362.61942999999997</v>
      </c>
      <c r="AB1231" s="45">
        <f t="shared" si="332"/>
        <v>0.29062331594175017</v>
      </c>
      <c r="AC1231" s="33">
        <f>IFERROR($X1231/VLOOKUP(CONCATENATE("USD",C1231),[1]GEINDICE!AR$1:AS$65536,2,0),"")</f>
        <v>229.09261163337248</v>
      </c>
      <c r="AD1231" s="33">
        <f>IFERROR($AA1231/VLOOKUP(CONCATENATE("USD",C1231),[1]GEINDICE!AR$1:AS$65536,2,0),"")</f>
        <v>66.579654450646288</v>
      </c>
      <c r="AE1231" s="33">
        <f>IFERROR($X1231/VLOOKUP(CONCATENATE("EUR",C1231),[1]GEINDICE!AR$1:AS$65536,2,0),"")</f>
        <v>196.83078039469325</v>
      </c>
      <c r="AF1231" s="33">
        <f>IFERROR($AA1231/VLOOKUP(CONCATENATE("EUR",C1231),[1]GEINDICE!AR$1:AS$65536,2,0),"")</f>
        <v>57.203614077708188</v>
      </c>
      <c r="AG1231" s="48" t="str">
        <f>VLOOKUP(E1231,[1]Apresentação!AW$1:AX$65536,2,0)</f>
        <v xml:space="preserve">                    2 - LEATHER AUXILIARIES</v>
      </c>
      <c r="AH1231" s="48" t="str">
        <f t="shared" si="333"/>
        <v xml:space="preserve">         5204000008 - NOVALTAN NL BR</v>
      </c>
      <c r="AI1231" s="49" t="str">
        <f t="shared" si="334"/>
        <v xml:space="preserve">     L00087 - BOLZANO BRASIL INDUSTRIA E COM DE COUROS E PELES LTDA</v>
      </c>
      <c r="AJ1231" t="str">
        <f t="shared" si="335"/>
        <v xml:space="preserve">     90 - SALES</v>
      </c>
      <c r="AK1231" t="str">
        <f t="shared" si="336"/>
        <v/>
      </c>
      <c r="AL1231">
        <f t="shared" si="337"/>
        <v>10</v>
      </c>
      <c r="AM1231" t="str">
        <f t="shared" si="338"/>
        <v>2025 10</v>
      </c>
      <c r="AN1231" t="str">
        <f t="shared" si="339"/>
        <v xml:space="preserve">BOLZANO </v>
      </c>
    </row>
    <row r="1232" spans="1:40" x14ac:dyDescent="0.35">
      <c r="A1232">
        <v>83913</v>
      </c>
      <c r="B1232" t="s">
        <v>274</v>
      </c>
      <c r="C1232" s="31">
        <v>45919</v>
      </c>
      <c r="D1232" t="s">
        <v>373</v>
      </c>
      <c r="E1232" t="s">
        <v>374</v>
      </c>
      <c r="F1232" t="s">
        <v>644</v>
      </c>
      <c r="G1232" t="s">
        <v>645</v>
      </c>
      <c r="H1232" t="s">
        <v>721</v>
      </c>
      <c r="I1232" t="s">
        <v>722</v>
      </c>
      <c r="J1232">
        <v>360</v>
      </c>
      <c r="K1232">
        <v>2343.6</v>
      </c>
      <c r="L1232">
        <v>1281.05682</v>
      </c>
      <c r="M1232">
        <v>472</v>
      </c>
      <c r="N1232">
        <v>6.51</v>
      </c>
      <c r="O1232" s="32">
        <f t="shared" si="323"/>
        <v>1871.6</v>
      </c>
      <c r="P1232" s="32">
        <f t="shared" si="324"/>
        <v>590.54317999999989</v>
      </c>
      <c r="Q1232">
        <v>761864</v>
      </c>
      <c r="R1232" t="s">
        <v>312</v>
      </c>
      <c r="S1232" t="s">
        <v>312</v>
      </c>
      <c r="T1232" t="str">
        <f t="shared" si="325"/>
        <v>VEN</v>
      </c>
      <c r="U1232" t="s">
        <v>313</v>
      </c>
      <c r="V1232" s="33">
        <f t="shared" si="326"/>
        <v>2343.6</v>
      </c>
      <c r="W1232">
        <f t="shared" si="327"/>
        <v>360</v>
      </c>
      <c r="X1232" s="33">
        <f t="shared" si="328"/>
        <v>1871.6</v>
      </c>
      <c r="Y1232" s="33">
        <f t="shared" si="329"/>
        <v>472</v>
      </c>
      <c r="Z1232" s="45">
        <f t="shared" si="330"/>
        <v>0.22125925072537972</v>
      </c>
      <c r="AA1232" s="33">
        <f t="shared" si="331"/>
        <v>518.54317999999989</v>
      </c>
      <c r="AB1232" s="45">
        <f t="shared" si="332"/>
        <v>0.27705876255610168</v>
      </c>
      <c r="AC1232" s="33">
        <f>IFERROR($X1232/VLOOKUP(CONCATENATE("USD",C1232),[1]GEINDICE!AR$1:AS$65536,2,0),"")</f>
        <v>351.30265034912526</v>
      </c>
      <c r="AD1232" s="33">
        <f>IFERROR($AA1232/VLOOKUP(CONCATENATE("USD",C1232),[1]GEINDICE!AR$1:AS$65536,2,0),"")</f>
        <v>97.331477588407509</v>
      </c>
      <c r="AE1232" s="33">
        <f>IFERROR($X1232/VLOOKUP(CONCATENATE("EUR",C1232),[1]GEINDICE!AR$1:AS$65536,2,0),"")</f>
        <v>298.87737340508772</v>
      </c>
      <c r="AF1232" s="33">
        <f>IFERROR($AA1232/VLOOKUP(CONCATENATE("EUR",C1232),[1]GEINDICE!AR$1:AS$65536,2,0),"")</f>
        <v>82.806595231631547</v>
      </c>
      <c r="AG1232" s="48" t="str">
        <f>VLOOKUP(E1232,[1]Apresentação!AW$1:AX$65536,2,0)</f>
        <v xml:space="preserve">                    2 - LEATHER AUXILIARIES</v>
      </c>
      <c r="AH1232" s="48" t="str">
        <f t="shared" si="333"/>
        <v xml:space="preserve">         5204000008 - NOVALTAN NL BR</v>
      </c>
      <c r="AI1232" s="49" t="str">
        <f t="shared" si="334"/>
        <v xml:space="preserve">     L00087 - BOLZANO BRASIL INDUSTRIA E COM DE COUROS E PELES LTDA</v>
      </c>
      <c r="AJ1232" t="str">
        <f t="shared" si="335"/>
        <v xml:space="preserve">     90 - SALES</v>
      </c>
      <c r="AK1232" t="str">
        <f t="shared" si="336"/>
        <v/>
      </c>
      <c r="AL1232">
        <f t="shared" si="337"/>
        <v>9</v>
      </c>
      <c r="AM1232" t="str">
        <f t="shared" si="338"/>
        <v>2025 9</v>
      </c>
      <c r="AN1232" t="str">
        <f t="shared" si="339"/>
        <v xml:space="preserve">BOLZANO </v>
      </c>
    </row>
    <row r="1233" spans="1:40" x14ac:dyDescent="0.35">
      <c r="A1233">
        <v>84236</v>
      </c>
      <c r="B1233" t="s">
        <v>274</v>
      </c>
      <c r="C1233" s="31">
        <v>45946</v>
      </c>
      <c r="D1233" t="s">
        <v>373</v>
      </c>
      <c r="E1233" t="s">
        <v>374</v>
      </c>
      <c r="F1233" t="s">
        <v>723</v>
      </c>
      <c r="G1233" t="s">
        <v>724</v>
      </c>
      <c r="H1233" t="s">
        <v>721</v>
      </c>
      <c r="I1233" t="s">
        <v>722</v>
      </c>
      <c r="J1233">
        <v>240</v>
      </c>
      <c r="K1233">
        <v>1404</v>
      </c>
      <c r="L1233">
        <v>837.11057000000005</v>
      </c>
      <c r="M1233">
        <v>282.77</v>
      </c>
      <c r="N1233">
        <v>5.8500000000000005</v>
      </c>
      <c r="O1233" s="32">
        <f t="shared" si="323"/>
        <v>1121.23</v>
      </c>
      <c r="P1233" s="32">
        <f t="shared" si="324"/>
        <v>284.11942999999997</v>
      </c>
      <c r="Q1233">
        <v>764412</v>
      </c>
      <c r="R1233" t="s">
        <v>312</v>
      </c>
      <c r="S1233" t="s">
        <v>312</v>
      </c>
      <c r="T1233" t="str">
        <f t="shared" si="325"/>
        <v>VEN</v>
      </c>
      <c r="U1233" t="s">
        <v>313</v>
      </c>
      <c r="V1233" s="33">
        <f t="shared" si="326"/>
        <v>1404</v>
      </c>
      <c r="W1233">
        <f t="shared" si="327"/>
        <v>240</v>
      </c>
      <c r="X1233" s="33">
        <f t="shared" si="328"/>
        <v>1121.23</v>
      </c>
      <c r="Y1233" s="33">
        <f t="shared" si="329"/>
        <v>282.77</v>
      </c>
      <c r="Z1233" s="45">
        <f t="shared" si="330"/>
        <v>0.16817623219373218</v>
      </c>
      <c r="AA1233" s="33">
        <f t="shared" si="331"/>
        <v>236.11942999999997</v>
      </c>
      <c r="AB1233" s="45">
        <f t="shared" si="332"/>
        <v>0.21058964708400593</v>
      </c>
      <c r="AC1233" s="33">
        <f>IFERROR($X1233/VLOOKUP(CONCATENATE("USD",C1233),[1]GEINDICE!AR$1:AS$65536,2,0),"")</f>
        <v>206.28288626412038</v>
      </c>
      <c r="AD1233" s="33">
        <f>IFERROR($AA1233/VLOOKUP(CONCATENATE("USD",C1233),[1]GEINDICE!AR$1:AS$65536,2,0),"")</f>
        <v>43.441040217831244</v>
      </c>
      <c r="AE1233" s="33">
        <f>IFERROR($X1233/VLOOKUP(CONCATENATE("EUR",C1233),[1]GEINDICE!AR$1:AS$65536,2,0),"")</f>
        <v>176.82505638000913</v>
      </c>
      <c r="AF1233" s="33">
        <f>IFERROR($AA1233/VLOOKUP(CONCATENATE("EUR",C1233),[1]GEINDICE!AR$1:AS$65536,2,0),"")</f>
        <v>37.237526218675576</v>
      </c>
      <c r="AG1233" s="48" t="str">
        <f>VLOOKUP(E1233,[1]Apresentação!AW$1:AX$65536,2,0)</f>
        <v xml:space="preserve">                    2 - LEATHER AUXILIARIES</v>
      </c>
      <c r="AH1233" s="48" t="str">
        <f t="shared" si="333"/>
        <v xml:space="preserve">         5204000008 - NOVALTAN NL BR</v>
      </c>
      <c r="AI1233" s="49" t="str">
        <f t="shared" si="334"/>
        <v xml:space="preserve">     L00044 - CURTUME A P MULLER LTDA</v>
      </c>
      <c r="AJ1233" t="str">
        <f t="shared" si="335"/>
        <v xml:space="preserve">     90 - SALES</v>
      </c>
      <c r="AK1233" t="str">
        <f t="shared" si="336"/>
        <v/>
      </c>
      <c r="AL1233">
        <f t="shared" si="337"/>
        <v>10</v>
      </c>
      <c r="AM1233" t="str">
        <f t="shared" si="338"/>
        <v>2025 10</v>
      </c>
      <c r="AN1233" t="str">
        <f t="shared" si="339"/>
        <v xml:space="preserve">CURTUME </v>
      </c>
    </row>
    <row r="1234" spans="1:40" x14ac:dyDescent="0.35">
      <c r="A1234">
        <v>83068</v>
      </c>
      <c r="B1234" t="s">
        <v>274</v>
      </c>
      <c r="C1234" s="31">
        <v>45849</v>
      </c>
      <c r="D1234" t="s">
        <v>373</v>
      </c>
      <c r="E1234" t="s">
        <v>374</v>
      </c>
      <c r="F1234" t="s">
        <v>435</v>
      </c>
      <c r="G1234" t="s">
        <v>436</v>
      </c>
      <c r="H1234" t="s">
        <v>721</v>
      </c>
      <c r="I1234" t="s">
        <v>722</v>
      </c>
      <c r="J1234">
        <v>1000</v>
      </c>
      <c r="K1234">
        <v>9152.3000000000011</v>
      </c>
      <c r="L1234">
        <v>3573.4307399999998</v>
      </c>
      <c r="M1234">
        <v>1843.28</v>
      </c>
      <c r="N1234">
        <v>9.1523000000000003</v>
      </c>
      <c r="O1234" s="32">
        <f t="shared" si="323"/>
        <v>7309.0200000000013</v>
      </c>
      <c r="P1234" s="32">
        <f t="shared" si="324"/>
        <v>3735.5892600000016</v>
      </c>
      <c r="Q1234">
        <v>743551</v>
      </c>
      <c r="R1234" t="s">
        <v>312</v>
      </c>
      <c r="S1234" t="s">
        <v>312</v>
      </c>
      <c r="T1234" t="str">
        <f t="shared" si="325"/>
        <v>VEN</v>
      </c>
      <c r="U1234" t="s">
        <v>437</v>
      </c>
      <c r="V1234" s="33">
        <f t="shared" si="326"/>
        <v>9152.3000000000011</v>
      </c>
      <c r="W1234">
        <f t="shared" si="327"/>
        <v>1000</v>
      </c>
      <c r="X1234" s="33">
        <f t="shared" si="328"/>
        <v>7309.0200000000013</v>
      </c>
      <c r="Y1234" s="33">
        <f t="shared" si="329"/>
        <v>1843.28</v>
      </c>
      <c r="Z1234" s="45">
        <f t="shared" si="330"/>
        <v>0.38630609355025525</v>
      </c>
      <c r="AA1234" s="33">
        <f t="shared" si="331"/>
        <v>3535.5892600000016</v>
      </c>
      <c r="AB1234" s="45">
        <f t="shared" si="332"/>
        <v>0.48372959165524254</v>
      </c>
      <c r="AC1234" s="33">
        <f>IFERROR($X1234/VLOOKUP(CONCATENATE("USD",C1234),[1]GEINDICE!AR$1:AS$65536,2,0),"")</f>
        <v>1311.6937654786261</v>
      </c>
      <c r="AD1234" s="33">
        <f>IFERROR($AA1234/VLOOKUP(CONCATENATE("USD",C1234),[1]GEINDICE!AR$1:AS$65536,2,0),"")</f>
        <v>634.50508955170335</v>
      </c>
      <c r="AE1234" s="33">
        <f>IFERROR($X1234/VLOOKUP(CONCATENATE("EUR",C1234),[1]GEINDICE!AR$1:AS$65536,2,0),"")</f>
        <v>1121.3937218079723</v>
      </c>
      <c r="AF1234" s="33">
        <f>IFERROR($AA1234/VLOOKUP(CONCATENATE("EUR",C1234),[1]GEINDICE!AR$1:AS$65536,2,0),"")</f>
        <v>542.45132713492308</v>
      </c>
      <c r="AG1234" s="48" t="str">
        <f>VLOOKUP(E1234,[1]Apresentação!AW$1:AX$65536,2,0)</f>
        <v xml:space="preserve">                    2 - LEATHER AUXILIARIES</v>
      </c>
      <c r="AH1234" s="48" t="str">
        <f t="shared" si="333"/>
        <v xml:space="preserve">         5204000008 - NOVALTAN NL BR</v>
      </c>
      <c r="AI1234" s="49" t="str">
        <f t="shared" si="334"/>
        <v xml:space="preserve">     L00024 - FUGA S/A</v>
      </c>
      <c r="AJ1234" t="str">
        <f t="shared" si="335"/>
        <v xml:space="preserve">     90 - SALES</v>
      </c>
      <c r="AK1234" t="str">
        <f t="shared" si="336"/>
        <v/>
      </c>
      <c r="AL1234">
        <f t="shared" si="337"/>
        <v>7</v>
      </c>
      <c r="AM1234" t="str">
        <f t="shared" si="338"/>
        <v>2025 7</v>
      </c>
      <c r="AN1234" t="str">
        <f t="shared" si="339"/>
        <v xml:space="preserve">FUGA </v>
      </c>
    </row>
    <row r="1235" spans="1:40" x14ac:dyDescent="0.35">
      <c r="A1235">
        <v>83085</v>
      </c>
      <c r="B1235" t="s">
        <v>274</v>
      </c>
      <c r="C1235" s="31">
        <v>45849</v>
      </c>
      <c r="D1235" t="s">
        <v>373</v>
      </c>
      <c r="E1235" t="s">
        <v>374</v>
      </c>
      <c r="F1235" t="s">
        <v>460</v>
      </c>
      <c r="G1235" t="s">
        <v>461</v>
      </c>
      <c r="H1235" t="s">
        <v>721</v>
      </c>
      <c r="I1235" t="s">
        <v>722</v>
      </c>
      <c r="J1235">
        <v>120</v>
      </c>
      <c r="K1235">
        <v>1064.31</v>
      </c>
      <c r="L1235">
        <v>428.81169</v>
      </c>
      <c r="M1235">
        <v>214.35</v>
      </c>
      <c r="N1235">
        <v>8.8692799999999998</v>
      </c>
      <c r="O1235" s="32">
        <f t="shared" si="323"/>
        <v>849.95999999999992</v>
      </c>
      <c r="P1235" s="32">
        <f t="shared" si="324"/>
        <v>421.14830999999992</v>
      </c>
      <c r="Q1235">
        <v>743606</v>
      </c>
      <c r="R1235" t="s">
        <v>312</v>
      </c>
      <c r="S1235" t="s">
        <v>312</v>
      </c>
      <c r="T1235" t="str">
        <f t="shared" si="325"/>
        <v>VEN</v>
      </c>
      <c r="U1235" t="s">
        <v>313</v>
      </c>
      <c r="V1235" s="33">
        <f t="shared" si="326"/>
        <v>1064.31</v>
      </c>
      <c r="W1235">
        <f t="shared" si="327"/>
        <v>120</v>
      </c>
      <c r="X1235" s="33">
        <f t="shared" si="328"/>
        <v>849.95999999999992</v>
      </c>
      <c r="Y1235" s="33">
        <f t="shared" si="329"/>
        <v>214.35</v>
      </c>
      <c r="Z1235" s="45">
        <f t="shared" si="330"/>
        <v>0.37315097105166722</v>
      </c>
      <c r="AA1235" s="33">
        <f t="shared" si="331"/>
        <v>397.14830999999992</v>
      </c>
      <c r="AB1235" s="45">
        <f t="shared" si="332"/>
        <v>0.46725529436679369</v>
      </c>
      <c r="AC1235" s="33">
        <f>IFERROR($X1235/VLOOKUP(CONCATENATE("USD",C1235),[1]GEINDICE!AR$1:AS$65536,2,0),"")</f>
        <v>152.53580273500589</v>
      </c>
      <c r="AD1235" s="33">
        <f>IFERROR($AA1235/VLOOKUP(CONCATENATE("USD",C1235),[1]GEINDICE!AR$1:AS$65536,2,0),"")</f>
        <v>71.27316140842035</v>
      </c>
      <c r="AE1235" s="33">
        <f>IFERROR($X1235/VLOOKUP(CONCATENATE("EUR",C1235),[1]GEINDICE!AR$1:AS$65536,2,0),"")</f>
        <v>130.40596520298257</v>
      </c>
      <c r="AF1235" s="33">
        <f>IFERROR($AA1235/VLOOKUP(CONCATENATE("EUR",C1235),[1]GEINDICE!AR$1:AS$65536,2,0),"")</f>
        <v>60.932877658105483</v>
      </c>
      <c r="AG1235" s="48" t="str">
        <f>VLOOKUP(E1235,[1]Apresentação!AW$1:AX$65536,2,0)</f>
        <v xml:space="preserve">                    2 - LEATHER AUXILIARIES</v>
      </c>
      <c r="AH1235" s="48" t="str">
        <f t="shared" si="333"/>
        <v xml:space="preserve">         5204000008 - NOVALTAN NL BR</v>
      </c>
      <c r="AI1235" s="49" t="str">
        <f t="shared" si="334"/>
        <v xml:space="preserve">     L00583 - SPM COUROS LTDA</v>
      </c>
      <c r="AJ1235" t="str">
        <f t="shared" si="335"/>
        <v xml:space="preserve">     90 - SALES</v>
      </c>
      <c r="AK1235" t="str">
        <f t="shared" si="336"/>
        <v/>
      </c>
      <c r="AL1235">
        <f t="shared" si="337"/>
        <v>7</v>
      </c>
      <c r="AM1235" t="str">
        <f t="shared" si="338"/>
        <v>2025 7</v>
      </c>
      <c r="AN1235" t="str">
        <f t="shared" si="339"/>
        <v xml:space="preserve">SPM </v>
      </c>
    </row>
    <row r="1236" spans="1:40" x14ac:dyDescent="0.35">
      <c r="A1236">
        <v>84547</v>
      </c>
      <c r="B1236" t="s">
        <v>274</v>
      </c>
      <c r="C1236" s="31">
        <v>45967</v>
      </c>
      <c r="D1236" t="s">
        <v>373</v>
      </c>
      <c r="E1236" t="s">
        <v>374</v>
      </c>
      <c r="F1236" t="s">
        <v>644</v>
      </c>
      <c r="G1236" t="s">
        <v>645</v>
      </c>
      <c r="H1236" t="s">
        <v>721</v>
      </c>
      <c r="I1236" t="s">
        <v>722</v>
      </c>
      <c r="J1236">
        <v>120</v>
      </c>
      <c r="K1236">
        <v>781.2</v>
      </c>
      <c r="L1236">
        <v>406.91636</v>
      </c>
      <c r="M1236">
        <v>157.33000000000001</v>
      </c>
      <c r="N1236">
        <v>6.51</v>
      </c>
      <c r="O1236" s="32">
        <f t="shared" si="323"/>
        <v>623.87</v>
      </c>
      <c r="P1236" s="32">
        <f t="shared" si="324"/>
        <v>216.95364000000001</v>
      </c>
      <c r="Q1236">
        <v>766489</v>
      </c>
      <c r="R1236" t="s">
        <v>312</v>
      </c>
      <c r="S1236" t="s">
        <v>312</v>
      </c>
      <c r="T1236" t="str">
        <f t="shared" si="325"/>
        <v>VEN</v>
      </c>
      <c r="U1236" t="s">
        <v>437</v>
      </c>
      <c r="V1236" s="33">
        <f t="shared" si="326"/>
        <v>781.2</v>
      </c>
      <c r="W1236">
        <f t="shared" si="327"/>
        <v>120</v>
      </c>
      <c r="X1236" s="33">
        <f t="shared" si="328"/>
        <v>623.87</v>
      </c>
      <c r="Y1236" s="33">
        <f t="shared" si="329"/>
        <v>157.33000000000001</v>
      </c>
      <c r="Z1236" s="45">
        <f t="shared" si="330"/>
        <v>0.24699646697388633</v>
      </c>
      <c r="AA1236" s="33">
        <f t="shared" si="331"/>
        <v>192.95364000000001</v>
      </c>
      <c r="AB1236" s="45">
        <f t="shared" si="332"/>
        <v>0.30928501130043118</v>
      </c>
      <c r="AC1236" s="33" t="str">
        <f>IFERROR($X1236/VLOOKUP(CONCATENATE("USD",C1236),[1]GEINDICE!AR$1:AS$65536,2,0),"")</f>
        <v/>
      </c>
      <c r="AD1236" s="33" t="str">
        <f>IFERROR($AA1236/VLOOKUP(CONCATENATE("USD",C1236),[1]GEINDICE!AR$1:AS$65536,2,0),"")</f>
        <v/>
      </c>
      <c r="AE1236" s="33" t="str">
        <f>IFERROR($X1236/VLOOKUP(CONCATENATE("EUR",C1236),[1]GEINDICE!AR$1:AS$65536,2,0),"")</f>
        <v/>
      </c>
      <c r="AF1236" s="33" t="str">
        <f>IFERROR($AA1236/VLOOKUP(CONCATENATE("EUR",C1236),[1]GEINDICE!AR$1:AS$65536,2,0),"")</f>
        <v/>
      </c>
      <c r="AG1236" s="48" t="str">
        <f>VLOOKUP(E1236,[1]Apresentação!AW$1:AX$65536,2,0)</f>
        <v xml:space="preserve">                    2 - LEATHER AUXILIARIES</v>
      </c>
      <c r="AH1236" s="48" t="str">
        <f t="shared" si="333"/>
        <v xml:space="preserve">         5204000008 - NOVALTAN NL BR</v>
      </c>
      <c r="AI1236" s="49" t="str">
        <f t="shared" si="334"/>
        <v xml:space="preserve">     L00087 - BOLZANO BRASIL INDUSTRIA E COM DE COUROS E PELES LTDA</v>
      </c>
      <c r="AJ1236" t="str">
        <f t="shared" si="335"/>
        <v xml:space="preserve">     90 - SALES</v>
      </c>
      <c r="AK1236" t="str">
        <f t="shared" si="336"/>
        <v/>
      </c>
      <c r="AL1236">
        <f t="shared" si="337"/>
        <v>11</v>
      </c>
      <c r="AM1236" t="str">
        <f t="shared" si="338"/>
        <v>2025 11</v>
      </c>
      <c r="AN1236" t="str">
        <f t="shared" si="339"/>
        <v xml:space="preserve">BOLZANO </v>
      </c>
    </row>
    <row r="1237" spans="1:40" x14ac:dyDescent="0.35">
      <c r="A1237">
        <v>82436</v>
      </c>
      <c r="B1237" t="s">
        <v>274</v>
      </c>
      <c r="C1237" s="31">
        <v>45793</v>
      </c>
      <c r="D1237" t="s">
        <v>373</v>
      </c>
      <c r="E1237" t="s">
        <v>374</v>
      </c>
      <c r="F1237" t="s">
        <v>427</v>
      </c>
      <c r="G1237" t="s">
        <v>428</v>
      </c>
      <c r="H1237" t="s">
        <v>721</v>
      </c>
      <c r="I1237" t="s">
        <v>722</v>
      </c>
      <c r="J1237">
        <v>120</v>
      </c>
      <c r="K1237">
        <v>1013.9</v>
      </c>
      <c r="L1237">
        <v>414.81227000000001</v>
      </c>
      <c r="M1237">
        <v>204.2</v>
      </c>
      <c r="N1237">
        <v>8.4492000000000012</v>
      </c>
      <c r="O1237" s="32">
        <f t="shared" si="323"/>
        <v>809.7</v>
      </c>
      <c r="P1237" s="32">
        <f t="shared" si="324"/>
        <v>394.88773000000003</v>
      </c>
      <c r="Q1237">
        <v>738904</v>
      </c>
      <c r="R1237" t="s">
        <v>312</v>
      </c>
      <c r="S1237" t="s">
        <v>312</v>
      </c>
      <c r="T1237" t="str">
        <f t="shared" si="325"/>
        <v>VEN</v>
      </c>
      <c r="U1237" t="s">
        <v>437</v>
      </c>
      <c r="V1237" s="33">
        <f t="shared" si="326"/>
        <v>1013.9</v>
      </c>
      <c r="W1237">
        <f t="shared" si="327"/>
        <v>120</v>
      </c>
      <c r="X1237" s="33">
        <f t="shared" si="328"/>
        <v>809.7</v>
      </c>
      <c r="Y1237" s="33">
        <f t="shared" si="329"/>
        <v>204.2</v>
      </c>
      <c r="Z1237" s="45">
        <f t="shared" si="330"/>
        <v>0.36580306736364537</v>
      </c>
      <c r="AA1237" s="33">
        <f t="shared" si="331"/>
        <v>370.88773000000003</v>
      </c>
      <c r="AB1237" s="45">
        <f t="shared" si="332"/>
        <v>0.45805573669260219</v>
      </c>
      <c r="AC1237" s="33">
        <f>IFERROR($X1237/VLOOKUP(CONCATENATE("USD",C1237),[1]GEINDICE!AR$1:AS$65536,2,0),"")</f>
        <v>142.23978919631094</v>
      </c>
      <c r="AD1237" s="33">
        <f>IFERROR($AA1237/VLOOKUP(CONCATENATE("USD",C1237),[1]GEINDICE!AR$1:AS$65536,2,0),"")</f>
        <v>65.153751427316649</v>
      </c>
      <c r="AE1237" s="33">
        <f>IFERROR($X1237/VLOOKUP(CONCATENATE("EUR",C1237),[1]GEINDICE!AR$1:AS$65536,2,0),"")</f>
        <v>127.67265846736045</v>
      </c>
      <c r="AF1237" s="33">
        <f>IFERROR($AA1237/VLOOKUP(CONCATENATE("EUR",C1237),[1]GEINDICE!AR$1:AS$65536,2,0),"")</f>
        <v>58.481193629769791</v>
      </c>
      <c r="AG1237" s="48" t="str">
        <f>VLOOKUP(E1237,[1]Apresentação!AW$1:AX$65536,2,0)</f>
        <v xml:space="preserve">                    2 - LEATHER AUXILIARIES</v>
      </c>
      <c r="AH1237" s="48" t="str">
        <f t="shared" si="333"/>
        <v xml:space="preserve">         5204000008 - NOVALTAN NL BR</v>
      </c>
      <c r="AI1237" s="49" t="str">
        <f t="shared" si="334"/>
        <v xml:space="preserve">     L00258 - CORTUME KRUMENAUER SA</v>
      </c>
      <c r="AJ1237" t="str">
        <f t="shared" si="335"/>
        <v xml:space="preserve">     90 - SALES</v>
      </c>
      <c r="AK1237" t="str">
        <f t="shared" si="336"/>
        <v/>
      </c>
      <c r="AL1237">
        <f t="shared" si="337"/>
        <v>5</v>
      </c>
      <c r="AM1237" t="str">
        <f t="shared" si="338"/>
        <v>2025 5</v>
      </c>
      <c r="AN1237" t="str">
        <f t="shared" si="339"/>
        <v xml:space="preserve">CORTUME </v>
      </c>
    </row>
    <row r="1238" spans="1:40" x14ac:dyDescent="0.35">
      <c r="A1238">
        <v>83660</v>
      </c>
      <c r="B1238" t="s">
        <v>274</v>
      </c>
      <c r="C1238" s="31">
        <v>45896</v>
      </c>
      <c r="D1238" t="s">
        <v>373</v>
      </c>
      <c r="E1238" t="s">
        <v>374</v>
      </c>
      <c r="F1238" t="s">
        <v>642</v>
      </c>
      <c r="G1238" t="s">
        <v>643</v>
      </c>
      <c r="H1238" t="s">
        <v>721</v>
      </c>
      <c r="I1238" t="s">
        <v>722</v>
      </c>
      <c r="J1238">
        <v>120</v>
      </c>
      <c r="K1238">
        <v>780.96</v>
      </c>
      <c r="L1238">
        <v>424.64211999999998</v>
      </c>
      <c r="M1238">
        <v>157.28</v>
      </c>
      <c r="N1238">
        <v>6.508</v>
      </c>
      <c r="O1238" s="32">
        <f t="shared" si="323"/>
        <v>623.68000000000006</v>
      </c>
      <c r="P1238" s="32">
        <f t="shared" si="324"/>
        <v>199.03788000000009</v>
      </c>
      <c r="Q1238">
        <v>759822</v>
      </c>
      <c r="R1238" t="s">
        <v>312</v>
      </c>
      <c r="S1238" t="s">
        <v>312</v>
      </c>
      <c r="T1238" t="str">
        <f t="shared" si="325"/>
        <v>VEN</v>
      </c>
      <c r="U1238" t="s">
        <v>313</v>
      </c>
      <c r="V1238" s="33">
        <f t="shared" si="326"/>
        <v>780.96</v>
      </c>
      <c r="W1238">
        <f t="shared" si="327"/>
        <v>120</v>
      </c>
      <c r="X1238" s="33">
        <f t="shared" si="328"/>
        <v>623.68000000000006</v>
      </c>
      <c r="Y1238" s="33">
        <f t="shared" si="329"/>
        <v>157.28</v>
      </c>
      <c r="Z1238" s="45">
        <f t="shared" si="330"/>
        <v>0.22413168408113102</v>
      </c>
      <c r="AA1238" s="33">
        <f t="shared" si="331"/>
        <v>175.03788000000009</v>
      </c>
      <c r="AB1238" s="45">
        <f t="shared" si="332"/>
        <v>0.28065334787070301</v>
      </c>
      <c r="AC1238" s="33">
        <f>IFERROR($X1238/VLOOKUP(CONCATENATE("USD",C1238),[1]GEINDICE!AR$1:AS$65536,2,0),"")</f>
        <v>114.58807966487838</v>
      </c>
      <c r="AD1238" s="33">
        <f>IFERROR($AA1238/VLOOKUP(CONCATENATE("USD",C1238),[1]GEINDICE!AR$1:AS$65536,2,0),"")</f>
        <v>32.159528184022946</v>
      </c>
      <c r="AE1238" s="33">
        <f>IFERROR($X1238/VLOOKUP(CONCATENATE("EUR",C1238),[1]GEINDICE!AR$1:AS$65536,2,0),"")</f>
        <v>98.689790493069182</v>
      </c>
      <c r="AF1238" s="33">
        <f>IFERROR($AA1238/VLOOKUP(CONCATENATE("EUR",C1238),[1]GEINDICE!AR$1:AS$65536,2,0),"")</f>
        <v>27.697620102538149</v>
      </c>
      <c r="AG1238" s="48" t="str">
        <f>VLOOKUP(E1238,[1]Apresentação!AW$1:AX$65536,2,0)</f>
        <v xml:space="preserve">                    2 - LEATHER AUXILIARIES</v>
      </c>
      <c r="AH1238" s="48" t="str">
        <f t="shared" si="333"/>
        <v xml:space="preserve">         5204000008 - NOVALTAN NL BR</v>
      </c>
      <c r="AI1238" s="49" t="str">
        <f t="shared" si="334"/>
        <v xml:space="preserve">     L00281 - ICL BENEFICIAMENTO DE COUROS LTDA.</v>
      </c>
      <c r="AJ1238" t="str">
        <f t="shared" si="335"/>
        <v xml:space="preserve">     90 - SALES</v>
      </c>
      <c r="AK1238" t="str">
        <f t="shared" si="336"/>
        <v/>
      </c>
      <c r="AL1238">
        <f t="shared" si="337"/>
        <v>8</v>
      </c>
      <c r="AM1238" t="str">
        <f t="shared" si="338"/>
        <v>2025 8</v>
      </c>
      <c r="AN1238" t="str">
        <f t="shared" si="339"/>
        <v xml:space="preserve">ICL </v>
      </c>
    </row>
    <row r="1239" spans="1:40" x14ac:dyDescent="0.35">
      <c r="A1239">
        <v>83661</v>
      </c>
      <c r="B1239" t="s">
        <v>274</v>
      </c>
      <c r="C1239" s="31">
        <v>45896</v>
      </c>
      <c r="D1239" t="s">
        <v>373</v>
      </c>
      <c r="E1239" t="s">
        <v>374</v>
      </c>
      <c r="F1239" t="s">
        <v>427</v>
      </c>
      <c r="G1239" t="s">
        <v>428</v>
      </c>
      <c r="H1239" t="s">
        <v>721</v>
      </c>
      <c r="I1239" t="s">
        <v>722</v>
      </c>
      <c r="J1239">
        <v>120</v>
      </c>
      <c r="K1239">
        <v>975.92000000000007</v>
      </c>
      <c r="L1239">
        <v>424.64211999999998</v>
      </c>
      <c r="M1239">
        <v>196.55</v>
      </c>
      <c r="N1239">
        <v>8.1326999999999998</v>
      </c>
      <c r="O1239" s="32">
        <f t="shared" si="323"/>
        <v>779.37000000000012</v>
      </c>
      <c r="P1239" s="32">
        <f t="shared" si="324"/>
        <v>354.72788000000014</v>
      </c>
      <c r="Q1239">
        <v>759826</v>
      </c>
      <c r="R1239" t="s">
        <v>312</v>
      </c>
      <c r="S1239" t="s">
        <v>312</v>
      </c>
      <c r="T1239" t="str">
        <f t="shared" si="325"/>
        <v>VEN</v>
      </c>
      <c r="U1239" t="s">
        <v>313</v>
      </c>
      <c r="V1239" s="33">
        <f t="shared" si="326"/>
        <v>975.92000000000007</v>
      </c>
      <c r="W1239">
        <f t="shared" si="327"/>
        <v>120</v>
      </c>
      <c r="X1239" s="33">
        <f t="shared" si="328"/>
        <v>779.37000000000012</v>
      </c>
      <c r="Y1239" s="33">
        <f t="shared" si="329"/>
        <v>196.55</v>
      </c>
      <c r="Z1239" s="45">
        <f t="shared" si="330"/>
        <v>0.33888831051725565</v>
      </c>
      <c r="AA1239" s="33">
        <f t="shared" si="331"/>
        <v>330.72788000000014</v>
      </c>
      <c r="AB1239" s="45">
        <f t="shared" si="332"/>
        <v>0.42435284909606491</v>
      </c>
      <c r="AC1239" s="33">
        <f>IFERROR($X1239/VLOOKUP(CONCATENATE("USD",C1239),[1]GEINDICE!AR$1:AS$65536,2,0),"")</f>
        <v>143.19284191960023</v>
      </c>
      <c r="AD1239" s="33">
        <f>IFERROR($AA1239/VLOOKUP(CONCATENATE("USD",C1239),[1]GEINDICE!AR$1:AS$65536,2,0),"")</f>
        <v>60.764290438744787</v>
      </c>
      <c r="AE1239" s="33">
        <f>IFERROR($X1239/VLOOKUP(CONCATENATE("EUR",C1239),[1]GEINDICE!AR$1:AS$65536,2,0),"")</f>
        <v>123.32584340781064</v>
      </c>
      <c r="AF1239" s="33">
        <f>IFERROR($AA1239/VLOOKUP(CONCATENATE("EUR",C1239),[1]GEINDICE!AR$1:AS$65536,2,0),"")</f>
        <v>52.333673017279594</v>
      </c>
      <c r="AG1239" s="48" t="str">
        <f>VLOOKUP(E1239,[1]Apresentação!AW$1:AX$65536,2,0)</f>
        <v xml:space="preserve">                    2 - LEATHER AUXILIARIES</v>
      </c>
      <c r="AH1239" s="48" t="str">
        <f t="shared" si="333"/>
        <v xml:space="preserve">         5204000008 - NOVALTAN NL BR</v>
      </c>
      <c r="AI1239" s="49" t="str">
        <f t="shared" si="334"/>
        <v xml:space="preserve">     L00258 - CORTUME KRUMENAUER SA</v>
      </c>
      <c r="AJ1239" t="str">
        <f t="shared" si="335"/>
        <v xml:space="preserve">     90 - SALES</v>
      </c>
      <c r="AK1239" t="str">
        <f t="shared" si="336"/>
        <v/>
      </c>
      <c r="AL1239">
        <f t="shared" si="337"/>
        <v>8</v>
      </c>
      <c r="AM1239" t="str">
        <f t="shared" si="338"/>
        <v>2025 8</v>
      </c>
      <c r="AN1239" t="str">
        <f t="shared" si="339"/>
        <v xml:space="preserve">CORTUME </v>
      </c>
    </row>
    <row r="1240" spans="1:40" x14ac:dyDescent="0.35">
      <c r="A1240">
        <v>82884</v>
      </c>
      <c r="B1240" t="s">
        <v>274</v>
      </c>
      <c r="C1240" s="31">
        <v>45834</v>
      </c>
      <c r="D1240" t="s">
        <v>373</v>
      </c>
      <c r="E1240" t="s">
        <v>374</v>
      </c>
      <c r="F1240" t="s">
        <v>427</v>
      </c>
      <c r="G1240" t="s">
        <v>428</v>
      </c>
      <c r="H1240" t="s">
        <v>721</v>
      </c>
      <c r="I1240" t="s">
        <v>722</v>
      </c>
      <c r="J1240">
        <v>120</v>
      </c>
      <c r="K1240">
        <v>997.69</v>
      </c>
      <c r="L1240">
        <v>428.81169</v>
      </c>
      <c r="M1240">
        <v>200.94</v>
      </c>
      <c r="N1240">
        <v>8.3140499999999999</v>
      </c>
      <c r="O1240" s="32">
        <f t="shared" si="323"/>
        <v>796.75</v>
      </c>
      <c r="P1240" s="32">
        <f t="shared" si="324"/>
        <v>367.93831</v>
      </c>
      <c r="Q1240">
        <v>742059</v>
      </c>
      <c r="R1240" t="s">
        <v>312</v>
      </c>
      <c r="S1240" t="s">
        <v>312</v>
      </c>
      <c r="T1240" t="str">
        <f t="shared" si="325"/>
        <v>VEN</v>
      </c>
      <c r="U1240" t="s">
        <v>313</v>
      </c>
      <c r="V1240" s="33">
        <f t="shared" si="326"/>
        <v>997.69</v>
      </c>
      <c r="W1240">
        <f t="shared" si="327"/>
        <v>120</v>
      </c>
      <c r="X1240" s="33">
        <f t="shared" si="328"/>
        <v>796.75</v>
      </c>
      <c r="Y1240" s="33">
        <f t="shared" si="329"/>
        <v>200.94</v>
      </c>
      <c r="Z1240" s="45">
        <f t="shared" si="330"/>
        <v>0.34473464703465001</v>
      </c>
      <c r="AA1240" s="33">
        <f t="shared" si="331"/>
        <v>343.93831</v>
      </c>
      <c r="AB1240" s="45">
        <f t="shared" si="332"/>
        <v>0.43167657358016942</v>
      </c>
      <c r="AC1240" s="33">
        <f>IFERROR($X1240/VLOOKUP(CONCATENATE("USD",C1240),[1]GEINDICE!AR$1:AS$65536,2,0),"")</f>
        <v>144.48272735515459</v>
      </c>
      <c r="AD1240" s="33">
        <f>IFERROR($AA1240/VLOOKUP(CONCATENATE("USD",C1240),[1]GEINDICE!AR$1:AS$65536,2,0),"")</f>
        <v>62.36980868619095</v>
      </c>
      <c r="AE1240" s="33">
        <f>IFERROR($X1240/VLOOKUP(CONCATENATE("EUR",C1240),[1]GEINDICE!AR$1:AS$65536,2,0),"")</f>
        <v>123.31109838577375</v>
      </c>
      <c r="AF1240" s="33">
        <f>IFERROR($AA1240/VLOOKUP(CONCATENATE("EUR",C1240),[1]GEINDICE!AR$1:AS$65536,2,0),"")</f>
        <v>53.230512435577978</v>
      </c>
      <c r="AG1240" s="48" t="str">
        <f>VLOOKUP(E1240,[1]Apresentação!AW$1:AX$65536,2,0)</f>
        <v xml:space="preserve">                    2 - LEATHER AUXILIARIES</v>
      </c>
      <c r="AH1240" s="48" t="str">
        <f t="shared" si="333"/>
        <v xml:space="preserve">         5204000008 - NOVALTAN NL BR</v>
      </c>
      <c r="AI1240" s="49" t="str">
        <f t="shared" si="334"/>
        <v xml:space="preserve">     L00258 - CORTUME KRUMENAUER SA</v>
      </c>
      <c r="AJ1240" t="str">
        <f t="shared" si="335"/>
        <v xml:space="preserve">     90 - SALES</v>
      </c>
      <c r="AK1240" t="str">
        <f t="shared" si="336"/>
        <v/>
      </c>
      <c r="AL1240">
        <f t="shared" si="337"/>
        <v>6</v>
      </c>
      <c r="AM1240" t="str">
        <f t="shared" si="338"/>
        <v>2025 6</v>
      </c>
      <c r="AN1240" t="str">
        <f t="shared" si="339"/>
        <v xml:space="preserve">CORTUME </v>
      </c>
    </row>
    <row r="1241" spans="1:40" x14ac:dyDescent="0.35">
      <c r="A1241">
        <v>83364</v>
      </c>
      <c r="B1241" t="s">
        <v>274</v>
      </c>
      <c r="C1241" s="31">
        <v>45873</v>
      </c>
      <c r="D1241" t="s">
        <v>373</v>
      </c>
      <c r="E1241" t="s">
        <v>374</v>
      </c>
      <c r="F1241" t="s">
        <v>460</v>
      </c>
      <c r="G1241" t="s">
        <v>461</v>
      </c>
      <c r="H1241" t="s">
        <v>721</v>
      </c>
      <c r="I1241" t="s">
        <v>722</v>
      </c>
      <c r="J1241">
        <v>120</v>
      </c>
      <c r="K1241">
        <v>1064.3700000000001</v>
      </c>
      <c r="L1241">
        <v>458.21260000000001</v>
      </c>
      <c r="M1241">
        <v>214.36</v>
      </c>
      <c r="N1241">
        <v>8.8697599999999994</v>
      </c>
      <c r="O1241" s="32">
        <f t="shared" si="323"/>
        <v>850.0100000000001</v>
      </c>
      <c r="P1241" s="32">
        <f t="shared" si="324"/>
        <v>391.7974000000001</v>
      </c>
      <c r="Q1241">
        <v>747805</v>
      </c>
      <c r="R1241" t="s">
        <v>312</v>
      </c>
      <c r="S1241" t="s">
        <v>312</v>
      </c>
      <c r="T1241" t="str">
        <f t="shared" si="325"/>
        <v>VEN</v>
      </c>
      <c r="U1241" t="s">
        <v>313</v>
      </c>
      <c r="V1241" s="33">
        <f t="shared" si="326"/>
        <v>1064.3700000000001</v>
      </c>
      <c r="W1241">
        <f t="shared" si="327"/>
        <v>120</v>
      </c>
      <c r="X1241" s="33">
        <f t="shared" si="328"/>
        <v>850.0100000000001</v>
      </c>
      <c r="Y1241" s="33">
        <f t="shared" si="329"/>
        <v>214.36</v>
      </c>
      <c r="Z1241" s="45">
        <f t="shared" si="330"/>
        <v>0.3455540836363295</v>
      </c>
      <c r="AA1241" s="33">
        <f t="shared" si="331"/>
        <v>367.7974000000001</v>
      </c>
      <c r="AB1241" s="45">
        <f t="shared" si="332"/>
        <v>0.43269773296784747</v>
      </c>
      <c r="AC1241" s="33">
        <f>IFERROR($X1241/VLOOKUP(CONCATENATE("USD",C1241),[1]GEINDICE!AR$1:AS$65536,2,0),"")</f>
        <v>154.23039936131224</v>
      </c>
      <c r="AD1241" s="33">
        <f>IFERROR($AA1241/VLOOKUP(CONCATENATE("USD",C1241),[1]GEINDICE!AR$1:AS$65536,2,0),"")</f>
        <v>66.735144158365557</v>
      </c>
      <c r="AE1241" s="33">
        <f>IFERROR($X1241/VLOOKUP(CONCATENATE("EUR",C1241),[1]GEINDICE!AR$1:AS$65536,2,0),"")</f>
        <v>133.32444514155753</v>
      </c>
      <c r="AF1241" s="33">
        <f>IFERROR($AA1241/VLOOKUP(CONCATENATE("EUR",C1241),[1]GEINDICE!AR$1:AS$65536,2,0),"")</f>
        <v>57.689185161948089</v>
      </c>
      <c r="AG1241" s="48" t="str">
        <f>VLOOKUP(E1241,[1]Apresentação!AW$1:AX$65536,2,0)</f>
        <v xml:space="preserve">                    2 - LEATHER AUXILIARIES</v>
      </c>
      <c r="AH1241" s="48" t="str">
        <f t="shared" si="333"/>
        <v xml:space="preserve">         5204000008 - NOVALTAN NL BR</v>
      </c>
      <c r="AI1241" s="49" t="str">
        <f t="shared" si="334"/>
        <v xml:space="preserve">     L00583 - SPM COUROS LTDA</v>
      </c>
      <c r="AJ1241" t="str">
        <f t="shared" si="335"/>
        <v xml:space="preserve">     90 - SALES</v>
      </c>
      <c r="AK1241" t="str">
        <f t="shared" si="336"/>
        <v/>
      </c>
      <c r="AL1241">
        <f t="shared" si="337"/>
        <v>8</v>
      </c>
      <c r="AM1241" t="str">
        <f t="shared" si="338"/>
        <v>2025 8</v>
      </c>
      <c r="AN1241" t="str">
        <f t="shared" si="339"/>
        <v xml:space="preserve">SPM </v>
      </c>
    </row>
    <row r="1242" spans="1:40" x14ac:dyDescent="0.35">
      <c r="A1242">
        <v>84283</v>
      </c>
      <c r="B1242" t="s">
        <v>274</v>
      </c>
      <c r="C1242" s="31">
        <v>45950</v>
      </c>
      <c r="D1242" t="s">
        <v>373</v>
      </c>
      <c r="E1242" t="s">
        <v>374</v>
      </c>
      <c r="F1242" t="s">
        <v>427</v>
      </c>
      <c r="G1242" t="s">
        <v>428</v>
      </c>
      <c r="H1242" t="s">
        <v>721</v>
      </c>
      <c r="I1242" t="s">
        <v>722</v>
      </c>
      <c r="J1242">
        <v>120</v>
      </c>
      <c r="K1242">
        <v>979.02</v>
      </c>
      <c r="L1242">
        <v>418.55527999999998</v>
      </c>
      <c r="M1242">
        <v>197.18</v>
      </c>
      <c r="N1242">
        <v>8.1585000000000001</v>
      </c>
      <c r="O1242" s="32">
        <f t="shared" si="323"/>
        <v>781.83999999999992</v>
      </c>
      <c r="P1242" s="32">
        <f t="shared" si="324"/>
        <v>363.28471999999994</v>
      </c>
      <c r="Q1242">
        <v>764675</v>
      </c>
      <c r="R1242" t="s">
        <v>312</v>
      </c>
      <c r="S1242" t="s">
        <v>312</v>
      </c>
      <c r="T1242" t="str">
        <f t="shared" si="325"/>
        <v>VEN</v>
      </c>
      <c r="U1242" t="s">
        <v>313</v>
      </c>
      <c r="V1242" s="33">
        <f t="shared" si="326"/>
        <v>979.02</v>
      </c>
      <c r="W1242">
        <f t="shared" si="327"/>
        <v>120</v>
      </c>
      <c r="X1242" s="33">
        <f t="shared" si="328"/>
        <v>781.83999999999992</v>
      </c>
      <c r="Y1242" s="33">
        <f t="shared" si="329"/>
        <v>197.18</v>
      </c>
      <c r="Z1242" s="45">
        <f t="shared" si="330"/>
        <v>0.34655545341259619</v>
      </c>
      <c r="AA1242" s="33">
        <f t="shared" si="331"/>
        <v>339.28471999999994</v>
      </c>
      <c r="AB1242" s="45">
        <f t="shared" si="332"/>
        <v>0.4339567174869538</v>
      </c>
      <c r="AC1242" s="33">
        <f>IFERROR($X1242/VLOOKUP(CONCATENATE("USD",C1242),[1]GEINDICE!AR$1:AS$65536,2,0),"")</f>
        <v>145.40179650741104</v>
      </c>
      <c r="AD1242" s="33">
        <f>IFERROR($AA1242/VLOOKUP(CONCATENATE("USD",C1242),[1]GEINDICE!AR$1:AS$65536,2,0),"")</f>
        <v>63.09808632906212</v>
      </c>
      <c r="AE1242" s="33">
        <f>IFERROR($X1242/VLOOKUP(CONCATENATE("EUR",C1242),[1]GEINDICE!AR$1:AS$65536,2,0),"")</f>
        <v>124.74511368169125</v>
      </c>
      <c r="AF1242" s="33">
        <f>IFERROR($AA1242/VLOOKUP(CONCATENATE("EUR",C1242),[1]GEINDICE!AR$1:AS$65536,2,0),"")</f>
        <v>54.133980055843629</v>
      </c>
      <c r="AG1242" s="48" t="str">
        <f>VLOOKUP(E1242,[1]Apresentação!AW$1:AX$65536,2,0)</f>
        <v xml:space="preserve">                    2 - LEATHER AUXILIARIES</v>
      </c>
      <c r="AH1242" s="48" t="str">
        <f t="shared" si="333"/>
        <v xml:space="preserve">         5204000008 - NOVALTAN NL BR</v>
      </c>
      <c r="AI1242" s="49" t="str">
        <f t="shared" si="334"/>
        <v xml:space="preserve">     L00258 - CORTUME KRUMENAUER SA</v>
      </c>
      <c r="AJ1242" t="str">
        <f t="shared" si="335"/>
        <v xml:space="preserve">     90 - SALES</v>
      </c>
      <c r="AK1242" t="str">
        <f t="shared" si="336"/>
        <v/>
      </c>
      <c r="AL1242">
        <f t="shared" si="337"/>
        <v>10</v>
      </c>
      <c r="AM1242" t="str">
        <f t="shared" si="338"/>
        <v>2025 10</v>
      </c>
      <c r="AN1242" t="str">
        <f t="shared" si="339"/>
        <v xml:space="preserve">CORTUME </v>
      </c>
    </row>
    <row r="1243" spans="1:40" x14ac:dyDescent="0.35">
      <c r="A1243">
        <v>84290</v>
      </c>
      <c r="B1243" t="s">
        <v>274</v>
      </c>
      <c r="C1243" s="31">
        <v>45950</v>
      </c>
      <c r="D1243" t="s">
        <v>373</v>
      </c>
      <c r="E1243" t="s">
        <v>374</v>
      </c>
      <c r="F1243" t="s">
        <v>435</v>
      </c>
      <c r="G1243" t="s">
        <v>436</v>
      </c>
      <c r="H1243" t="s">
        <v>721</v>
      </c>
      <c r="I1243" t="s">
        <v>722</v>
      </c>
      <c r="J1243">
        <v>1000</v>
      </c>
      <c r="K1243">
        <v>8804.7000000000007</v>
      </c>
      <c r="L1243">
        <v>3487.9606899999999</v>
      </c>
      <c r="M1243">
        <v>1773.28</v>
      </c>
      <c r="N1243">
        <v>8.8047000000000004</v>
      </c>
      <c r="O1243" s="32">
        <f t="shared" si="323"/>
        <v>7031.420000000001</v>
      </c>
      <c r="P1243" s="32">
        <f t="shared" si="324"/>
        <v>3543.4593100000011</v>
      </c>
      <c r="Q1243">
        <v>764694</v>
      </c>
      <c r="R1243" t="s">
        <v>312</v>
      </c>
      <c r="S1243" t="s">
        <v>312</v>
      </c>
      <c r="T1243" t="str">
        <f t="shared" si="325"/>
        <v>VEN</v>
      </c>
      <c r="U1243" t="s">
        <v>348</v>
      </c>
      <c r="V1243" s="33">
        <f t="shared" si="326"/>
        <v>8804.7000000000007</v>
      </c>
      <c r="W1243">
        <f t="shared" si="327"/>
        <v>1000</v>
      </c>
      <c r="X1243" s="33">
        <f t="shared" si="328"/>
        <v>7031.420000000001</v>
      </c>
      <c r="Y1243" s="33">
        <f t="shared" si="329"/>
        <v>1773.28</v>
      </c>
      <c r="Z1243" s="45">
        <f t="shared" si="330"/>
        <v>0.37973574454552689</v>
      </c>
      <c r="AA1243" s="33">
        <f t="shared" si="331"/>
        <v>3343.4593100000011</v>
      </c>
      <c r="AB1243" s="45">
        <f t="shared" si="332"/>
        <v>0.47550271637876851</v>
      </c>
      <c r="AC1243" s="33">
        <f>IFERROR($X1243/VLOOKUP(CONCATENATE("USD",C1243),[1]GEINDICE!AR$1:AS$65536,2,0),"")</f>
        <v>1307.6602629670269</v>
      </c>
      <c r="AD1243" s="33">
        <f>IFERROR($AA1243/VLOOKUP(CONCATENATE("USD",C1243),[1]GEINDICE!AR$1:AS$65536,2,0),"")</f>
        <v>621.7960071413961</v>
      </c>
      <c r="AE1243" s="33">
        <f>IFERROR($X1243/VLOOKUP(CONCATENATE("EUR",C1243),[1]GEINDICE!AR$1:AS$65536,2,0),"")</f>
        <v>1121.8859194256083</v>
      </c>
      <c r="AF1243" s="33">
        <f>IFERROR($AA1243/VLOOKUP(CONCATENATE("EUR",C1243),[1]GEINDICE!AR$1:AS$65536,2,0),"")</f>
        <v>533.45980215396901</v>
      </c>
      <c r="AG1243" s="48" t="str">
        <f>VLOOKUP(E1243,[1]Apresentação!AW$1:AX$65536,2,0)</f>
        <v xml:space="preserve">                    2 - LEATHER AUXILIARIES</v>
      </c>
      <c r="AH1243" s="48" t="str">
        <f t="shared" si="333"/>
        <v xml:space="preserve">         5204000008 - NOVALTAN NL BR</v>
      </c>
      <c r="AI1243" s="49" t="str">
        <f t="shared" si="334"/>
        <v xml:space="preserve">     L00024 - FUGA S/A</v>
      </c>
      <c r="AJ1243" t="str">
        <f t="shared" si="335"/>
        <v xml:space="preserve">     90 - SALES</v>
      </c>
      <c r="AK1243" t="str">
        <f t="shared" si="336"/>
        <v/>
      </c>
      <c r="AL1243">
        <f t="shared" si="337"/>
        <v>10</v>
      </c>
      <c r="AM1243" t="str">
        <f t="shared" si="338"/>
        <v>2025 10</v>
      </c>
      <c r="AN1243" t="str">
        <f t="shared" si="339"/>
        <v xml:space="preserve">FUGA </v>
      </c>
    </row>
    <row r="1244" spans="1:40" x14ac:dyDescent="0.35">
      <c r="A1244">
        <v>84473</v>
      </c>
      <c r="B1244" t="s">
        <v>274</v>
      </c>
      <c r="C1244" s="31">
        <v>45964</v>
      </c>
      <c r="D1244" t="s">
        <v>373</v>
      </c>
      <c r="E1244" t="s">
        <v>374</v>
      </c>
      <c r="F1244" t="s">
        <v>642</v>
      </c>
      <c r="G1244" t="s">
        <v>643</v>
      </c>
      <c r="H1244" t="s">
        <v>721</v>
      </c>
      <c r="I1244" t="s">
        <v>722</v>
      </c>
      <c r="J1244">
        <v>120</v>
      </c>
      <c r="K1244">
        <v>780.96</v>
      </c>
      <c r="L1244">
        <v>406.96541999999999</v>
      </c>
      <c r="M1244">
        <v>157.28</v>
      </c>
      <c r="N1244">
        <v>6.508</v>
      </c>
      <c r="O1244" s="32">
        <f t="shared" si="323"/>
        <v>623.68000000000006</v>
      </c>
      <c r="P1244" s="32">
        <f t="shared" si="324"/>
        <v>216.71458000000007</v>
      </c>
      <c r="Q1244">
        <v>765941</v>
      </c>
      <c r="R1244" t="s">
        <v>312</v>
      </c>
      <c r="S1244" t="s">
        <v>312</v>
      </c>
      <c r="T1244" t="str">
        <f t="shared" si="325"/>
        <v>VEN</v>
      </c>
      <c r="U1244" t="s">
        <v>313</v>
      </c>
      <c r="V1244" s="33">
        <f t="shared" si="326"/>
        <v>780.96</v>
      </c>
      <c r="W1244">
        <f t="shared" si="327"/>
        <v>120</v>
      </c>
      <c r="X1244" s="33">
        <f t="shared" si="328"/>
        <v>623.68000000000006</v>
      </c>
      <c r="Y1244" s="33">
        <f t="shared" si="329"/>
        <v>157.28</v>
      </c>
      <c r="Z1244" s="45">
        <f t="shared" si="330"/>
        <v>0.24676626203646801</v>
      </c>
      <c r="AA1244" s="33">
        <f t="shared" si="331"/>
        <v>192.71458000000007</v>
      </c>
      <c r="AB1244" s="45">
        <f t="shared" si="332"/>
        <v>0.30899592739866605</v>
      </c>
      <c r="AC1244" s="33" t="str">
        <f>IFERROR($X1244/VLOOKUP(CONCATENATE("USD",C1244),[1]GEINDICE!AR$1:AS$65536,2,0),"")</f>
        <v/>
      </c>
      <c r="AD1244" s="33" t="str">
        <f>IFERROR($AA1244/VLOOKUP(CONCATENATE("USD",C1244),[1]GEINDICE!AR$1:AS$65536,2,0),"")</f>
        <v/>
      </c>
      <c r="AE1244" s="33" t="str">
        <f>IFERROR($X1244/VLOOKUP(CONCATENATE("EUR",C1244),[1]GEINDICE!AR$1:AS$65536,2,0),"")</f>
        <v/>
      </c>
      <c r="AF1244" s="33" t="str">
        <f>IFERROR($AA1244/VLOOKUP(CONCATENATE("EUR",C1244),[1]GEINDICE!AR$1:AS$65536,2,0),"")</f>
        <v/>
      </c>
      <c r="AG1244" s="48" t="str">
        <f>VLOOKUP(E1244,[1]Apresentação!AW$1:AX$65536,2,0)</f>
        <v xml:space="preserve">                    2 - LEATHER AUXILIARIES</v>
      </c>
      <c r="AH1244" s="48" t="str">
        <f t="shared" si="333"/>
        <v xml:space="preserve">         5204000008 - NOVALTAN NL BR</v>
      </c>
      <c r="AI1244" s="49" t="str">
        <f t="shared" si="334"/>
        <v xml:space="preserve">     L00281 - ICL BENEFICIAMENTO DE COUROS LTDA.</v>
      </c>
      <c r="AJ1244" t="str">
        <f t="shared" si="335"/>
        <v xml:space="preserve">     90 - SALES</v>
      </c>
      <c r="AK1244" t="str">
        <f t="shared" si="336"/>
        <v/>
      </c>
      <c r="AL1244">
        <f t="shared" si="337"/>
        <v>11</v>
      </c>
      <c r="AM1244" t="str">
        <f t="shared" si="338"/>
        <v>2025 11</v>
      </c>
      <c r="AN1244" t="str">
        <f t="shared" si="339"/>
        <v xml:space="preserve">ICL </v>
      </c>
    </row>
    <row r="1245" spans="1:40" x14ac:dyDescent="0.35">
      <c r="A1245">
        <v>84132</v>
      </c>
      <c r="B1245" t="s">
        <v>274</v>
      </c>
      <c r="C1245" s="31">
        <v>45936</v>
      </c>
      <c r="D1245" t="s">
        <v>373</v>
      </c>
      <c r="E1245" t="s">
        <v>374</v>
      </c>
      <c r="F1245" t="s">
        <v>644</v>
      </c>
      <c r="G1245" t="s">
        <v>645</v>
      </c>
      <c r="H1245" t="s">
        <v>721</v>
      </c>
      <c r="I1245" t="s">
        <v>722</v>
      </c>
      <c r="J1245">
        <v>120</v>
      </c>
      <c r="K1245">
        <v>781.2</v>
      </c>
      <c r="L1245">
        <v>423.41645999999997</v>
      </c>
      <c r="M1245">
        <v>157.33000000000001</v>
      </c>
      <c r="N1245">
        <v>6.51</v>
      </c>
      <c r="O1245" s="32">
        <f t="shared" si="323"/>
        <v>623.87</v>
      </c>
      <c r="P1245" s="32">
        <f t="shared" si="324"/>
        <v>200.45354000000003</v>
      </c>
      <c r="Q1245">
        <v>763391</v>
      </c>
      <c r="R1245" t="s">
        <v>312</v>
      </c>
      <c r="S1245" t="s">
        <v>312</v>
      </c>
      <c r="T1245" t="str">
        <f t="shared" si="325"/>
        <v>VEN</v>
      </c>
      <c r="U1245" t="s">
        <v>437</v>
      </c>
      <c r="V1245" s="33">
        <f t="shared" si="326"/>
        <v>781.2</v>
      </c>
      <c r="W1245">
        <f t="shared" si="327"/>
        <v>120</v>
      </c>
      <c r="X1245" s="33">
        <f t="shared" si="328"/>
        <v>623.87</v>
      </c>
      <c r="Y1245" s="33">
        <f t="shared" si="329"/>
        <v>157.33000000000001</v>
      </c>
      <c r="Z1245" s="45">
        <f t="shared" si="330"/>
        <v>0.22587498719918078</v>
      </c>
      <c r="AA1245" s="33">
        <f t="shared" si="331"/>
        <v>176.45354000000003</v>
      </c>
      <c r="AB1245" s="45">
        <f t="shared" si="332"/>
        <v>0.28283703335630828</v>
      </c>
      <c r="AC1245" s="33">
        <f>IFERROR($X1245/VLOOKUP(CONCATENATE("USD",C1245),[1]GEINDICE!AR$1:AS$65536,2,0),"")</f>
        <v>117.21151317025513</v>
      </c>
      <c r="AD1245" s="33">
        <f>IFERROR($AA1245/VLOOKUP(CONCATENATE("USD",C1245),[1]GEINDICE!AR$1:AS$65536,2,0),"")</f>
        <v>33.151756660278814</v>
      </c>
      <c r="AE1245" s="33">
        <f>IFERROR($X1245/VLOOKUP(CONCATENATE("EUR",C1245),[1]GEINDICE!AR$1:AS$65536,2,0),"")</f>
        <v>100.11232889901632</v>
      </c>
      <c r="AF1245" s="33">
        <f>IFERROR($AA1245/VLOOKUP(CONCATENATE("EUR",C1245),[1]GEINDICE!AR$1:AS$65536,2,0),"")</f>
        <v>28.315474108188781</v>
      </c>
      <c r="AG1245" s="48" t="str">
        <f>VLOOKUP(E1245,[1]Apresentação!AW$1:AX$65536,2,0)</f>
        <v xml:space="preserve">                    2 - LEATHER AUXILIARIES</v>
      </c>
      <c r="AH1245" s="48" t="str">
        <f t="shared" si="333"/>
        <v xml:space="preserve">         5204000008 - NOVALTAN NL BR</v>
      </c>
      <c r="AI1245" s="49" t="str">
        <f t="shared" si="334"/>
        <v xml:space="preserve">     L00087 - BOLZANO BRASIL INDUSTRIA E COM DE COUROS E PELES LTDA</v>
      </c>
      <c r="AJ1245" t="str">
        <f t="shared" si="335"/>
        <v xml:space="preserve">     90 - SALES</v>
      </c>
      <c r="AK1245" t="str">
        <f t="shared" si="336"/>
        <v/>
      </c>
      <c r="AL1245">
        <f t="shared" si="337"/>
        <v>10</v>
      </c>
      <c r="AM1245" t="str">
        <f t="shared" si="338"/>
        <v>2025 10</v>
      </c>
      <c r="AN1245" t="str">
        <f t="shared" si="339"/>
        <v xml:space="preserve">BOLZANO </v>
      </c>
    </row>
    <row r="1246" spans="1:40" x14ac:dyDescent="0.35">
      <c r="A1246">
        <v>82896</v>
      </c>
      <c r="B1246" t="s">
        <v>274</v>
      </c>
      <c r="C1246" s="31">
        <v>45835</v>
      </c>
      <c r="D1246" t="s">
        <v>373</v>
      </c>
      <c r="E1246" t="s">
        <v>374</v>
      </c>
      <c r="F1246" t="s">
        <v>644</v>
      </c>
      <c r="G1246" t="s">
        <v>645</v>
      </c>
      <c r="H1246" t="s">
        <v>721</v>
      </c>
      <c r="I1246" t="s">
        <v>722</v>
      </c>
      <c r="J1246">
        <v>240</v>
      </c>
      <c r="K1246">
        <v>1562.4</v>
      </c>
      <c r="L1246">
        <v>857.62338</v>
      </c>
      <c r="M1246">
        <v>314.67</v>
      </c>
      <c r="N1246">
        <v>6.51</v>
      </c>
      <c r="O1246" s="32">
        <f t="shared" si="323"/>
        <v>1247.73</v>
      </c>
      <c r="P1246" s="32">
        <f t="shared" si="324"/>
        <v>390.10662000000002</v>
      </c>
      <c r="Q1246">
        <v>742165</v>
      </c>
      <c r="R1246" t="s">
        <v>312</v>
      </c>
      <c r="S1246" t="s">
        <v>312</v>
      </c>
      <c r="T1246" t="str">
        <f t="shared" si="325"/>
        <v>VEN</v>
      </c>
      <c r="U1246" t="s">
        <v>437</v>
      </c>
      <c r="V1246" s="33">
        <f t="shared" si="326"/>
        <v>1562.4</v>
      </c>
      <c r="W1246">
        <f t="shared" si="327"/>
        <v>240</v>
      </c>
      <c r="X1246" s="33">
        <f t="shared" si="328"/>
        <v>1247.73</v>
      </c>
      <c r="Y1246" s="33">
        <f t="shared" si="329"/>
        <v>314.67</v>
      </c>
      <c r="Z1246" s="45">
        <f t="shared" si="330"/>
        <v>0.21896225038402459</v>
      </c>
      <c r="AA1246" s="33">
        <f t="shared" si="331"/>
        <v>342.10662000000002</v>
      </c>
      <c r="AB1246" s="45">
        <f t="shared" si="332"/>
        <v>0.27418321271428914</v>
      </c>
      <c r="AC1246" s="33">
        <f>IFERROR($X1246/VLOOKUP(CONCATENATE("USD",C1246),[1]GEINDICE!AR$1:AS$65536,2,0),"")</f>
        <v>227.8584342299896</v>
      </c>
      <c r="AD1246" s="33">
        <f>IFERROR($AA1246/VLOOKUP(CONCATENATE("USD",C1246),[1]GEINDICE!AR$1:AS$65536,2,0),"")</f>
        <v>62.474957541226104</v>
      </c>
      <c r="AE1246" s="33">
        <f>IFERROR($X1246/VLOOKUP(CONCATENATE("EUR",C1246),[1]GEINDICE!AR$1:AS$65536,2,0),"")</f>
        <v>194.35349460271968</v>
      </c>
      <c r="AF1246" s="33">
        <f>IFERROR($AA1246/VLOOKUP(CONCATENATE("EUR",C1246),[1]GEINDICE!AR$1:AS$65536,2,0),"")</f>
        <v>53.288465552422934</v>
      </c>
      <c r="AG1246" s="48" t="str">
        <f>VLOOKUP(E1246,[1]Apresentação!AW$1:AX$65536,2,0)</f>
        <v xml:space="preserve">                    2 - LEATHER AUXILIARIES</v>
      </c>
      <c r="AH1246" s="48" t="str">
        <f t="shared" si="333"/>
        <v xml:space="preserve">         5204000008 - NOVALTAN NL BR</v>
      </c>
      <c r="AI1246" s="49" t="str">
        <f t="shared" si="334"/>
        <v xml:space="preserve">     L00087 - BOLZANO BRASIL INDUSTRIA E COM DE COUROS E PELES LTDA</v>
      </c>
      <c r="AJ1246" t="str">
        <f t="shared" si="335"/>
        <v xml:space="preserve">     90 - SALES</v>
      </c>
      <c r="AK1246" t="str">
        <f t="shared" si="336"/>
        <v/>
      </c>
      <c r="AL1246">
        <f t="shared" si="337"/>
        <v>6</v>
      </c>
      <c r="AM1246" t="str">
        <f t="shared" si="338"/>
        <v>2025 6</v>
      </c>
      <c r="AN1246" t="str">
        <f t="shared" si="339"/>
        <v xml:space="preserve">BOLZANO </v>
      </c>
    </row>
    <row r="1247" spans="1:40" x14ac:dyDescent="0.35">
      <c r="A1247">
        <v>84373</v>
      </c>
      <c r="B1247" t="s">
        <v>274</v>
      </c>
      <c r="C1247" s="31">
        <v>45957</v>
      </c>
      <c r="D1247" t="s">
        <v>373</v>
      </c>
      <c r="E1247" t="s">
        <v>374</v>
      </c>
      <c r="F1247" t="s">
        <v>427</v>
      </c>
      <c r="G1247" t="s">
        <v>428</v>
      </c>
      <c r="H1247" t="s">
        <v>721</v>
      </c>
      <c r="I1247" t="s">
        <v>722</v>
      </c>
      <c r="J1247">
        <v>120</v>
      </c>
      <c r="K1247">
        <v>968.35</v>
      </c>
      <c r="L1247">
        <v>418.55527999999998</v>
      </c>
      <c r="M1247">
        <v>195.02</v>
      </c>
      <c r="N1247">
        <v>8.0695499999999996</v>
      </c>
      <c r="O1247" s="32">
        <f t="shared" si="323"/>
        <v>773.33</v>
      </c>
      <c r="P1247" s="32">
        <f t="shared" si="324"/>
        <v>354.77472000000006</v>
      </c>
      <c r="Q1247">
        <v>765350</v>
      </c>
      <c r="R1247" t="s">
        <v>312</v>
      </c>
      <c r="S1247" t="s">
        <v>312</v>
      </c>
      <c r="T1247" t="str">
        <f t="shared" si="325"/>
        <v>VEN</v>
      </c>
      <c r="U1247" t="s">
        <v>313</v>
      </c>
      <c r="V1247" s="33">
        <f t="shared" si="326"/>
        <v>968.35</v>
      </c>
      <c r="W1247">
        <f t="shared" si="327"/>
        <v>120</v>
      </c>
      <c r="X1247" s="33">
        <f t="shared" si="328"/>
        <v>773.33</v>
      </c>
      <c r="Y1247" s="33">
        <f t="shared" si="329"/>
        <v>195.02</v>
      </c>
      <c r="Z1247" s="45">
        <f t="shared" si="330"/>
        <v>0.34158591418392115</v>
      </c>
      <c r="AA1247" s="33">
        <f t="shared" si="331"/>
        <v>330.77472000000006</v>
      </c>
      <c r="AB1247" s="45">
        <f t="shared" si="332"/>
        <v>0.42772777468868406</v>
      </c>
      <c r="AC1247" s="33">
        <f>IFERROR($X1247/VLOOKUP(CONCATENATE("USD",C1247),[1]GEINDICE!AR$1:AS$65536,2,0),"")</f>
        <v>143.89141113426615</v>
      </c>
      <c r="AD1247" s="33">
        <f>IFERROR($AA1247/VLOOKUP(CONCATENATE("USD",C1247),[1]GEINDICE!AR$1:AS$65536,2,0),"")</f>
        <v>61.546353081274191</v>
      </c>
      <c r="AE1247" s="33">
        <f>IFERROR($X1247/VLOOKUP(CONCATENATE("EUR",C1247),[1]GEINDICE!AR$1:AS$65536,2,0),"")</f>
        <v>123.65959352063578</v>
      </c>
      <c r="AF1247" s="33">
        <f>IFERROR($AA1247/VLOOKUP(CONCATENATE("EUR",C1247),[1]GEINDICE!AR$1:AS$65536,2,0),"")</f>
        <v>52.892642755488758</v>
      </c>
      <c r="AG1247" s="48" t="str">
        <f>VLOOKUP(E1247,[1]Apresentação!AW$1:AX$65536,2,0)</f>
        <v xml:space="preserve">                    2 - LEATHER AUXILIARIES</v>
      </c>
      <c r="AH1247" s="48" t="str">
        <f t="shared" si="333"/>
        <v xml:space="preserve">         5204000008 - NOVALTAN NL BR</v>
      </c>
      <c r="AI1247" s="49" t="str">
        <f t="shared" si="334"/>
        <v xml:space="preserve">     L00258 - CORTUME KRUMENAUER SA</v>
      </c>
      <c r="AJ1247" t="str">
        <f t="shared" si="335"/>
        <v xml:space="preserve">     90 - SALES</v>
      </c>
      <c r="AK1247" t="str">
        <f t="shared" si="336"/>
        <v/>
      </c>
      <c r="AL1247">
        <f t="shared" si="337"/>
        <v>10</v>
      </c>
      <c r="AM1247" t="str">
        <f t="shared" si="338"/>
        <v>2025 10</v>
      </c>
      <c r="AN1247" t="str">
        <f t="shared" si="339"/>
        <v xml:space="preserve">CORTUME </v>
      </c>
    </row>
    <row r="1248" spans="1:40" x14ac:dyDescent="0.35">
      <c r="A1248">
        <v>83446</v>
      </c>
      <c r="B1248" t="s">
        <v>274</v>
      </c>
      <c r="C1248" s="31">
        <v>45880</v>
      </c>
      <c r="D1248" t="s">
        <v>373</v>
      </c>
      <c r="E1248" t="s">
        <v>374</v>
      </c>
      <c r="F1248" t="s">
        <v>644</v>
      </c>
      <c r="G1248" t="s">
        <v>645</v>
      </c>
      <c r="H1248" t="s">
        <v>721</v>
      </c>
      <c r="I1248" t="s">
        <v>722</v>
      </c>
      <c r="J1248">
        <v>120</v>
      </c>
      <c r="K1248">
        <v>781.2</v>
      </c>
      <c r="L1248">
        <v>458.21260000000001</v>
      </c>
      <c r="M1248">
        <v>157.33000000000001</v>
      </c>
      <c r="N1248">
        <v>6.51</v>
      </c>
      <c r="O1248" s="32">
        <f t="shared" si="323"/>
        <v>623.87</v>
      </c>
      <c r="P1248" s="32">
        <f t="shared" si="324"/>
        <v>165.6574</v>
      </c>
      <c r="Q1248">
        <v>752370</v>
      </c>
      <c r="R1248" t="s">
        <v>312</v>
      </c>
      <c r="S1248" t="s">
        <v>312</v>
      </c>
      <c r="T1248" t="str">
        <f t="shared" si="325"/>
        <v>VEN</v>
      </c>
      <c r="U1248" t="s">
        <v>313</v>
      </c>
      <c r="V1248" s="33">
        <f t="shared" si="326"/>
        <v>781.2</v>
      </c>
      <c r="W1248">
        <f t="shared" si="327"/>
        <v>120</v>
      </c>
      <c r="X1248" s="33">
        <f t="shared" si="328"/>
        <v>623.87</v>
      </c>
      <c r="Y1248" s="33">
        <f t="shared" si="329"/>
        <v>157.33000000000001</v>
      </c>
      <c r="Z1248" s="45">
        <f t="shared" si="330"/>
        <v>0.18133307731694825</v>
      </c>
      <c r="AA1248" s="33">
        <f t="shared" si="331"/>
        <v>141.6574</v>
      </c>
      <c r="AB1248" s="45">
        <f t="shared" si="332"/>
        <v>0.22706236876272298</v>
      </c>
      <c r="AC1248" s="33">
        <f>IFERROR($X1248/VLOOKUP(CONCATENATE("USD",C1248),[1]GEINDICE!AR$1:AS$65536,2,0),"")</f>
        <v>114.52829842307197</v>
      </c>
      <c r="AD1248" s="33">
        <f>IFERROR($AA1248/VLOOKUP(CONCATENATE("USD",C1248),[1]GEINDICE!AR$1:AS$65536,2,0),"")</f>
        <v>26.005066730306755</v>
      </c>
      <c r="AE1248" s="33">
        <f>IFERROR($X1248/VLOOKUP(CONCATENATE("EUR",C1248),[1]GEINDICE!AR$1:AS$65536,2,0),"")</f>
        <v>98.66365131578948</v>
      </c>
      <c r="AF1248" s="33">
        <f>IFERROR($AA1248/VLOOKUP(CONCATENATE("EUR",C1248),[1]GEINDICE!AR$1:AS$65536,2,0),"")</f>
        <v>22.402802378542511</v>
      </c>
      <c r="AG1248" s="48" t="str">
        <f>VLOOKUP(E1248,[1]Apresentação!AW$1:AX$65536,2,0)</f>
        <v xml:space="preserve">                    2 - LEATHER AUXILIARIES</v>
      </c>
      <c r="AH1248" s="48" t="str">
        <f t="shared" si="333"/>
        <v xml:space="preserve">         5204000008 - NOVALTAN NL BR</v>
      </c>
      <c r="AI1248" s="49" t="str">
        <f t="shared" si="334"/>
        <v xml:space="preserve">     L00087 - BOLZANO BRASIL INDUSTRIA E COM DE COUROS E PELES LTDA</v>
      </c>
      <c r="AJ1248" t="str">
        <f t="shared" si="335"/>
        <v xml:space="preserve">     90 - SALES</v>
      </c>
      <c r="AK1248" t="str">
        <f t="shared" si="336"/>
        <v/>
      </c>
      <c r="AL1248">
        <f t="shared" si="337"/>
        <v>8</v>
      </c>
      <c r="AM1248" t="str">
        <f t="shared" si="338"/>
        <v>2025 8</v>
      </c>
      <c r="AN1248" t="str">
        <f t="shared" si="339"/>
        <v xml:space="preserve">BOLZANO </v>
      </c>
    </row>
    <row r="1249" spans="1:40" x14ac:dyDescent="0.35">
      <c r="A1249">
        <v>83448</v>
      </c>
      <c r="B1249" t="s">
        <v>274</v>
      </c>
      <c r="C1249" s="31">
        <v>45880</v>
      </c>
      <c r="D1249" t="s">
        <v>373</v>
      </c>
      <c r="E1249" t="s">
        <v>374</v>
      </c>
      <c r="F1249" t="s">
        <v>642</v>
      </c>
      <c r="G1249" t="s">
        <v>643</v>
      </c>
      <c r="H1249" t="s">
        <v>721</v>
      </c>
      <c r="I1249" t="s">
        <v>722</v>
      </c>
      <c r="J1249">
        <v>120</v>
      </c>
      <c r="K1249">
        <v>780.96</v>
      </c>
      <c r="L1249">
        <v>458.21260000000001</v>
      </c>
      <c r="M1249">
        <v>157.28</v>
      </c>
      <c r="N1249">
        <v>6.508</v>
      </c>
      <c r="O1249" s="32">
        <f t="shared" si="323"/>
        <v>623.68000000000006</v>
      </c>
      <c r="P1249" s="32">
        <f t="shared" si="324"/>
        <v>165.46740000000005</v>
      </c>
      <c r="Q1249">
        <v>752384</v>
      </c>
      <c r="R1249" t="s">
        <v>312</v>
      </c>
      <c r="S1249" t="s">
        <v>312</v>
      </c>
      <c r="T1249" t="str">
        <f t="shared" si="325"/>
        <v>VEN</v>
      </c>
      <c r="U1249" t="s">
        <v>313</v>
      </c>
      <c r="V1249" s="33">
        <f t="shared" si="326"/>
        <v>780.96</v>
      </c>
      <c r="W1249">
        <f t="shared" si="327"/>
        <v>120</v>
      </c>
      <c r="X1249" s="33">
        <f t="shared" si="328"/>
        <v>623.68000000000006</v>
      </c>
      <c r="Y1249" s="33">
        <f t="shared" si="329"/>
        <v>157.28</v>
      </c>
      <c r="Z1249" s="45">
        <f t="shared" si="330"/>
        <v>0.18114551321450528</v>
      </c>
      <c r="AA1249" s="33">
        <f t="shared" si="331"/>
        <v>141.46740000000005</v>
      </c>
      <c r="AB1249" s="45">
        <f t="shared" si="332"/>
        <v>0.22682689840944081</v>
      </c>
      <c r="AC1249" s="33">
        <f>IFERROR($X1249/VLOOKUP(CONCATENATE("USD",C1249),[1]GEINDICE!AR$1:AS$65536,2,0),"")</f>
        <v>114.49341875791677</v>
      </c>
      <c r="AD1249" s="33">
        <f>IFERROR($AA1249/VLOOKUP(CONCATENATE("USD",C1249),[1]GEINDICE!AR$1:AS$65536,2,0),"")</f>
        <v>25.970187065151553</v>
      </c>
      <c r="AE1249" s="33">
        <f>IFERROR($X1249/VLOOKUP(CONCATENATE("EUR",C1249),[1]GEINDICE!AR$1:AS$65536,2,0),"")</f>
        <v>98.633603238866414</v>
      </c>
      <c r="AF1249" s="33">
        <f>IFERROR($AA1249/VLOOKUP(CONCATENATE("EUR",C1249),[1]GEINDICE!AR$1:AS$65536,2,0),"")</f>
        <v>22.372754301619441</v>
      </c>
      <c r="AG1249" s="48" t="str">
        <f>VLOOKUP(E1249,[1]Apresentação!AW$1:AX$65536,2,0)</f>
        <v xml:space="preserve">                    2 - LEATHER AUXILIARIES</v>
      </c>
      <c r="AH1249" s="48" t="str">
        <f t="shared" si="333"/>
        <v xml:space="preserve">         5204000008 - NOVALTAN NL BR</v>
      </c>
      <c r="AI1249" s="49" t="str">
        <f t="shared" si="334"/>
        <v xml:space="preserve">     L00281 - ICL BENEFICIAMENTO DE COUROS LTDA.</v>
      </c>
      <c r="AJ1249" t="str">
        <f t="shared" si="335"/>
        <v xml:space="preserve">     90 - SALES</v>
      </c>
      <c r="AK1249" t="str">
        <f t="shared" si="336"/>
        <v/>
      </c>
      <c r="AL1249">
        <f t="shared" si="337"/>
        <v>8</v>
      </c>
      <c r="AM1249" t="str">
        <f t="shared" si="338"/>
        <v>2025 8</v>
      </c>
      <c r="AN1249" t="str">
        <f t="shared" si="339"/>
        <v xml:space="preserve">ICL </v>
      </c>
    </row>
    <row r="1250" spans="1:40" x14ac:dyDescent="0.35">
      <c r="A1250">
        <v>84742</v>
      </c>
      <c r="B1250" t="s">
        <v>274</v>
      </c>
      <c r="C1250" s="31">
        <v>45982</v>
      </c>
      <c r="D1250" t="s">
        <v>373</v>
      </c>
      <c r="E1250" t="s">
        <v>374</v>
      </c>
      <c r="F1250" t="s">
        <v>644</v>
      </c>
      <c r="G1250" t="s">
        <v>645</v>
      </c>
      <c r="H1250" t="s">
        <v>721</v>
      </c>
      <c r="I1250" t="s">
        <v>722</v>
      </c>
      <c r="J1250">
        <v>240</v>
      </c>
      <c r="K1250">
        <v>1562.4</v>
      </c>
      <c r="L1250">
        <v>775.72406999999998</v>
      </c>
      <c r="M1250">
        <v>314.67</v>
      </c>
      <c r="N1250">
        <v>6.51</v>
      </c>
      <c r="O1250" s="32">
        <f t="shared" si="323"/>
        <v>1247.73</v>
      </c>
      <c r="P1250" s="32">
        <f t="shared" si="324"/>
        <v>472.00593000000003</v>
      </c>
      <c r="Q1250">
        <v>768034</v>
      </c>
      <c r="R1250" t="s">
        <v>312</v>
      </c>
      <c r="S1250" t="s">
        <v>312</v>
      </c>
      <c r="T1250" t="str">
        <f t="shared" si="325"/>
        <v>VEN</v>
      </c>
      <c r="U1250" t="s">
        <v>437</v>
      </c>
      <c r="V1250" s="33">
        <f t="shared" si="326"/>
        <v>1562.4</v>
      </c>
      <c r="W1250">
        <f t="shared" si="327"/>
        <v>240</v>
      </c>
      <c r="X1250" s="33">
        <f t="shared" si="328"/>
        <v>1247.73</v>
      </c>
      <c r="Y1250" s="33">
        <f t="shared" si="329"/>
        <v>314.67</v>
      </c>
      <c r="Z1250" s="45">
        <f t="shared" si="330"/>
        <v>0.27138116359447007</v>
      </c>
      <c r="AA1250" s="33">
        <f t="shared" si="331"/>
        <v>424.00593000000003</v>
      </c>
      <c r="AB1250" s="45">
        <f t="shared" si="332"/>
        <v>0.33982186049866558</v>
      </c>
      <c r="AC1250" s="33" t="str">
        <f>IFERROR($X1250/VLOOKUP(CONCATENATE("USD",C1250),[1]GEINDICE!AR$1:AS$65536,2,0),"")</f>
        <v/>
      </c>
      <c r="AD1250" s="33" t="str">
        <f>IFERROR($AA1250/VLOOKUP(CONCATENATE("USD",C1250),[1]GEINDICE!AR$1:AS$65536,2,0),"")</f>
        <v/>
      </c>
      <c r="AE1250" s="33" t="str">
        <f>IFERROR($X1250/VLOOKUP(CONCATENATE("EUR",C1250),[1]GEINDICE!AR$1:AS$65536,2,0),"")</f>
        <v/>
      </c>
      <c r="AF1250" s="33" t="str">
        <f>IFERROR($AA1250/VLOOKUP(CONCATENATE("EUR",C1250),[1]GEINDICE!AR$1:AS$65536,2,0),"")</f>
        <v/>
      </c>
      <c r="AG1250" s="48" t="str">
        <f>VLOOKUP(E1250,[1]Apresentação!AW$1:AX$65536,2,0)</f>
        <v xml:space="preserve">                    2 - LEATHER AUXILIARIES</v>
      </c>
      <c r="AH1250" s="48" t="str">
        <f t="shared" si="333"/>
        <v xml:space="preserve">         5204000008 - NOVALTAN NL BR</v>
      </c>
      <c r="AI1250" s="49" t="str">
        <f t="shared" si="334"/>
        <v xml:space="preserve">     L00087 - BOLZANO BRASIL INDUSTRIA E COM DE COUROS E PELES LTDA</v>
      </c>
      <c r="AJ1250" t="str">
        <f t="shared" si="335"/>
        <v xml:space="preserve">     90 - SALES</v>
      </c>
      <c r="AK1250" t="str">
        <f t="shared" si="336"/>
        <v/>
      </c>
      <c r="AL1250">
        <f t="shared" si="337"/>
        <v>11</v>
      </c>
      <c r="AM1250" t="str">
        <f t="shared" si="338"/>
        <v>2025 11</v>
      </c>
      <c r="AN1250" t="str">
        <f t="shared" si="339"/>
        <v xml:space="preserve">BOLZANO </v>
      </c>
    </row>
    <row r="1251" spans="1:40" x14ac:dyDescent="0.35">
      <c r="A1251">
        <v>84708</v>
      </c>
      <c r="B1251" t="s">
        <v>274</v>
      </c>
      <c r="C1251" s="31">
        <v>45980</v>
      </c>
      <c r="D1251" t="s">
        <v>373</v>
      </c>
      <c r="E1251" t="s">
        <v>374</v>
      </c>
      <c r="F1251" t="s">
        <v>642</v>
      </c>
      <c r="G1251" t="s">
        <v>643</v>
      </c>
      <c r="H1251" t="s">
        <v>721</v>
      </c>
      <c r="I1251" t="s">
        <v>722</v>
      </c>
      <c r="J1251">
        <v>120</v>
      </c>
      <c r="K1251">
        <v>780.96</v>
      </c>
      <c r="L1251">
        <v>387.86203999999998</v>
      </c>
      <c r="M1251">
        <v>157.28</v>
      </c>
      <c r="N1251">
        <v>6.508</v>
      </c>
      <c r="O1251" s="32">
        <f t="shared" si="323"/>
        <v>623.68000000000006</v>
      </c>
      <c r="P1251" s="32">
        <f t="shared" si="324"/>
        <v>235.81796000000008</v>
      </c>
      <c r="Q1251">
        <v>767692</v>
      </c>
      <c r="R1251" t="s">
        <v>312</v>
      </c>
      <c r="S1251" t="s">
        <v>312</v>
      </c>
      <c r="T1251" t="str">
        <f t="shared" si="325"/>
        <v>VEN</v>
      </c>
      <c r="U1251" t="s">
        <v>313</v>
      </c>
      <c r="V1251" s="33">
        <f t="shared" si="326"/>
        <v>780.96</v>
      </c>
      <c r="W1251">
        <f t="shared" si="327"/>
        <v>120</v>
      </c>
      <c r="X1251" s="33">
        <f t="shared" si="328"/>
        <v>623.68000000000006</v>
      </c>
      <c r="Y1251" s="33">
        <f t="shared" si="329"/>
        <v>157.28</v>
      </c>
      <c r="Z1251" s="45">
        <f t="shared" si="330"/>
        <v>0.27122766851055119</v>
      </c>
      <c r="AA1251" s="33">
        <f t="shared" si="331"/>
        <v>211.81796000000008</v>
      </c>
      <c r="AB1251" s="45">
        <f t="shared" si="332"/>
        <v>0.33962602616726534</v>
      </c>
      <c r="AC1251" s="33" t="str">
        <f>IFERROR($X1251/VLOOKUP(CONCATENATE("USD",C1251),[1]GEINDICE!AR$1:AS$65536,2,0),"")</f>
        <v/>
      </c>
      <c r="AD1251" s="33" t="str">
        <f>IFERROR($AA1251/VLOOKUP(CONCATENATE("USD",C1251),[1]GEINDICE!AR$1:AS$65536,2,0),"")</f>
        <v/>
      </c>
      <c r="AE1251" s="33" t="str">
        <f>IFERROR($X1251/VLOOKUP(CONCATENATE("EUR",C1251),[1]GEINDICE!AR$1:AS$65536,2,0),"")</f>
        <v/>
      </c>
      <c r="AF1251" s="33" t="str">
        <f>IFERROR($AA1251/VLOOKUP(CONCATENATE("EUR",C1251),[1]GEINDICE!AR$1:AS$65536,2,0),"")</f>
        <v/>
      </c>
      <c r="AG1251" s="48" t="str">
        <f>VLOOKUP(E1251,[1]Apresentação!AW$1:AX$65536,2,0)</f>
        <v xml:space="preserve">                    2 - LEATHER AUXILIARIES</v>
      </c>
      <c r="AH1251" s="48" t="str">
        <f t="shared" si="333"/>
        <v xml:space="preserve">         5204000008 - NOVALTAN NL BR</v>
      </c>
      <c r="AI1251" s="49" t="str">
        <f t="shared" si="334"/>
        <v xml:space="preserve">     L00281 - ICL BENEFICIAMENTO DE COUROS LTDA.</v>
      </c>
      <c r="AJ1251" t="str">
        <f t="shared" si="335"/>
        <v xml:space="preserve">     90 - SALES</v>
      </c>
      <c r="AK1251" t="str">
        <f t="shared" si="336"/>
        <v/>
      </c>
      <c r="AL1251">
        <f t="shared" si="337"/>
        <v>11</v>
      </c>
      <c r="AM1251" t="str">
        <f t="shared" si="338"/>
        <v>2025 11</v>
      </c>
      <c r="AN1251" t="str">
        <f t="shared" si="339"/>
        <v xml:space="preserve">ICL </v>
      </c>
    </row>
    <row r="1252" spans="1:40" x14ac:dyDescent="0.35">
      <c r="A1252">
        <v>84664</v>
      </c>
      <c r="B1252" t="s">
        <v>274</v>
      </c>
      <c r="C1252" s="31">
        <v>45978</v>
      </c>
      <c r="D1252" t="s">
        <v>373</v>
      </c>
      <c r="E1252" t="s">
        <v>374</v>
      </c>
      <c r="F1252" t="s">
        <v>644</v>
      </c>
      <c r="G1252" t="s">
        <v>645</v>
      </c>
      <c r="H1252" t="s">
        <v>721</v>
      </c>
      <c r="I1252" t="s">
        <v>722</v>
      </c>
      <c r="J1252">
        <v>240</v>
      </c>
      <c r="K1252">
        <v>1562.4</v>
      </c>
      <c r="L1252">
        <v>813.83271999999999</v>
      </c>
      <c r="M1252">
        <v>314.67</v>
      </c>
      <c r="N1252">
        <v>6.51</v>
      </c>
      <c r="O1252" s="32">
        <f t="shared" si="323"/>
        <v>1247.73</v>
      </c>
      <c r="P1252" s="32">
        <f t="shared" si="324"/>
        <v>433.89728000000002</v>
      </c>
      <c r="Q1252">
        <v>767383</v>
      </c>
      <c r="R1252" t="s">
        <v>312</v>
      </c>
      <c r="S1252" t="s">
        <v>312</v>
      </c>
      <c r="T1252" t="str">
        <f t="shared" si="325"/>
        <v>VEN</v>
      </c>
      <c r="U1252" t="s">
        <v>437</v>
      </c>
      <c r="V1252" s="33">
        <f t="shared" si="326"/>
        <v>1562.4</v>
      </c>
      <c r="W1252">
        <f t="shared" si="327"/>
        <v>240</v>
      </c>
      <c r="X1252" s="33">
        <f t="shared" si="328"/>
        <v>1247.73</v>
      </c>
      <c r="Y1252" s="33">
        <f t="shared" si="329"/>
        <v>314.67</v>
      </c>
      <c r="Z1252" s="45">
        <f t="shared" si="330"/>
        <v>0.24699006656426012</v>
      </c>
      <c r="AA1252" s="33">
        <f t="shared" si="331"/>
        <v>385.89728000000002</v>
      </c>
      <c r="AB1252" s="45">
        <f t="shared" si="332"/>
        <v>0.30927947552755808</v>
      </c>
      <c r="AC1252" s="33" t="str">
        <f>IFERROR($X1252/VLOOKUP(CONCATENATE("USD",C1252),[1]GEINDICE!AR$1:AS$65536,2,0),"")</f>
        <v/>
      </c>
      <c r="AD1252" s="33" t="str">
        <f>IFERROR($AA1252/VLOOKUP(CONCATENATE("USD",C1252),[1]GEINDICE!AR$1:AS$65536,2,0),"")</f>
        <v/>
      </c>
      <c r="AE1252" s="33" t="str">
        <f>IFERROR($X1252/VLOOKUP(CONCATENATE("EUR",C1252),[1]GEINDICE!AR$1:AS$65536,2,0),"")</f>
        <v/>
      </c>
      <c r="AF1252" s="33" t="str">
        <f>IFERROR($AA1252/VLOOKUP(CONCATENATE("EUR",C1252),[1]GEINDICE!AR$1:AS$65536,2,0),"")</f>
        <v/>
      </c>
      <c r="AG1252" s="48" t="str">
        <f>VLOOKUP(E1252,[1]Apresentação!AW$1:AX$65536,2,0)</f>
        <v xml:space="preserve">                    2 - LEATHER AUXILIARIES</v>
      </c>
      <c r="AH1252" s="48" t="str">
        <f t="shared" si="333"/>
        <v xml:space="preserve">         5204000008 - NOVALTAN NL BR</v>
      </c>
      <c r="AI1252" s="49" t="str">
        <f t="shared" si="334"/>
        <v xml:space="preserve">     L00087 - BOLZANO BRASIL INDUSTRIA E COM DE COUROS E PELES LTDA</v>
      </c>
      <c r="AJ1252" t="str">
        <f t="shared" si="335"/>
        <v xml:space="preserve">     90 - SALES</v>
      </c>
      <c r="AK1252" t="str">
        <f t="shared" si="336"/>
        <v/>
      </c>
      <c r="AL1252">
        <f t="shared" si="337"/>
        <v>11</v>
      </c>
      <c r="AM1252" t="str">
        <f t="shared" si="338"/>
        <v>2025 11</v>
      </c>
      <c r="AN1252" t="str">
        <f t="shared" si="339"/>
        <v xml:space="preserve">BOLZANO </v>
      </c>
    </row>
    <row r="1253" spans="1:40" x14ac:dyDescent="0.35">
      <c r="A1253">
        <v>84731</v>
      </c>
      <c r="B1253" t="s">
        <v>274</v>
      </c>
      <c r="C1253" s="31">
        <v>45981</v>
      </c>
      <c r="D1253" t="s">
        <v>373</v>
      </c>
      <c r="E1253" t="s">
        <v>374</v>
      </c>
      <c r="F1253" t="s">
        <v>435</v>
      </c>
      <c r="G1253" t="s">
        <v>436</v>
      </c>
      <c r="H1253" t="s">
        <v>721</v>
      </c>
      <c r="I1253" t="s">
        <v>722</v>
      </c>
      <c r="J1253">
        <v>1000</v>
      </c>
      <c r="K1253">
        <v>8833.4</v>
      </c>
      <c r="L1253">
        <v>3232.18363</v>
      </c>
      <c r="M1253">
        <v>1779.06</v>
      </c>
      <c r="N1253">
        <v>8.833400000000001</v>
      </c>
      <c r="O1253" s="32">
        <f t="shared" si="323"/>
        <v>7054.34</v>
      </c>
      <c r="P1253" s="32">
        <f t="shared" si="324"/>
        <v>3822.1563700000002</v>
      </c>
      <c r="Q1253">
        <v>767860</v>
      </c>
      <c r="R1253" t="s">
        <v>312</v>
      </c>
      <c r="S1253" t="s">
        <v>312</v>
      </c>
      <c r="T1253" t="str">
        <f t="shared" si="325"/>
        <v>VEN</v>
      </c>
      <c r="U1253" t="s">
        <v>313</v>
      </c>
      <c r="V1253" s="33">
        <f t="shared" si="326"/>
        <v>8833.4</v>
      </c>
      <c r="W1253">
        <f t="shared" si="327"/>
        <v>1000</v>
      </c>
      <c r="X1253" s="33">
        <f t="shared" si="328"/>
        <v>7054.34</v>
      </c>
      <c r="Y1253" s="33">
        <f t="shared" si="329"/>
        <v>1779.06</v>
      </c>
      <c r="Z1253" s="45">
        <f t="shared" si="330"/>
        <v>0.41005234337854057</v>
      </c>
      <c r="AA1253" s="33">
        <f t="shared" si="331"/>
        <v>3622.1563700000002</v>
      </c>
      <c r="AB1253" s="45">
        <f t="shared" si="332"/>
        <v>0.51346495490719191</v>
      </c>
      <c r="AC1253" s="33" t="str">
        <f>IFERROR($X1253/VLOOKUP(CONCATENATE("USD",C1253),[1]GEINDICE!AR$1:AS$65536,2,0),"")</f>
        <v/>
      </c>
      <c r="AD1253" s="33" t="str">
        <f>IFERROR($AA1253/VLOOKUP(CONCATENATE("USD",C1253),[1]GEINDICE!AR$1:AS$65536,2,0),"")</f>
        <v/>
      </c>
      <c r="AE1253" s="33" t="str">
        <f>IFERROR($X1253/VLOOKUP(CONCATENATE("EUR",C1253),[1]GEINDICE!AR$1:AS$65536,2,0),"")</f>
        <v/>
      </c>
      <c r="AF1253" s="33" t="str">
        <f>IFERROR($AA1253/VLOOKUP(CONCATENATE("EUR",C1253),[1]GEINDICE!AR$1:AS$65536,2,0),"")</f>
        <v/>
      </c>
      <c r="AG1253" s="48" t="str">
        <f>VLOOKUP(E1253,[1]Apresentação!AW$1:AX$65536,2,0)</f>
        <v xml:space="preserve">                    2 - LEATHER AUXILIARIES</v>
      </c>
      <c r="AH1253" s="48" t="str">
        <f t="shared" si="333"/>
        <v xml:space="preserve">         5204000008 - NOVALTAN NL BR</v>
      </c>
      <c r="AI1253" s="49" t="str">
        <f t="shared" si="334"/>
        <v xml:space="preserve">     L00024 - FUGA S/A</v>
      </c>
      <c r="AJ1253" t="str">
        <f t="shared" si="335"/>
        <v xml:space="preserve">     90 - SALES</v>
      </c>
      <c r="AK1253" t="str">
        <f t="shared" si="336"/>
        <v/>
      </c>
      <c r="AL1253">
        <f t="shared" si="337"/>
        <v>11</v>
      </c>
      <c r="AM1253" t="str">
        <f t="shared" si="338"/>
        <v>2025 11</v>
      </c>
      <c r="AN1253" t="str">
        <f t="shared" si="339"/>
        <v xml:space="preserve">FUGA </v>
      </c>
    </row>
    <row r="1254" spans="1:40" x14ac:dyDescent="0.35">
      <c r="A1254">
        <v>84828</v>
      </c>
      <c r="B1254" t="s">
        <v>274</v>
      </c>
      <c r="C1254" s="31">
        <v>45988</v>
      </c>
      <c r="D1254" t="s">
        <v>373</v>
      </c>
      <c r="E1254" t="s">
        <v>374</v>
      </c>
      <c r="F1254" t="s">
        <v>435</v>
      </c>
      <c r="G1254" t="s">
        <v>436</v>
      </c>
      <c r="H1254" t="s">
        <v>721</v>
      </c>
      <c r="I1254" t="s">
        <v>722</v>
      </c>
      <c r="J1254">
        <v>1000</v>
      </c>
      <c r="K1254">
        <v>8833.4</v>
      </c>
      <c r="L1254">
        <v>3233.4943499999999</v>
      </c>
      <c r="M1254">
        <v>1779.06</v>
      </c>
      <c r="N1254">
        <v>8.833400000000001</v>
      </c>
      <c r="O1254" s="32">
        <f t="shared" si="323"/>
        <v>7054.34</v>
      </c>
      <c r="P1254" s="32">
        <f t="shared" si="324"/>
        <v>3820.8456500000002</v>
      </c>
      <c r="Q1254">
        <v>768515</v>
      </c>
      <c r="R1254" t="s">
        <v>312</v>
      </c>
      <c r="S1254" t="s">
        <v>312</v>
      </c>
      <c r="T1254" t="str">
        <f t="shared" si="325"/>
        <v>VEN</v>
      </c>
      <c r="U1254" t="s">
        <v>313</v>
      </c>
      <c r="V1254" s="33">
        <f t="shared" si="326"/>
        <v>8833.4</v>
      </c>
      <c r="W1254">
        <f t="shared" si="327"/>
        <v>1000</v>
      </c>
      <c r="X1254" s="33">
        <f t="shared" si="328"/>
        <v>7054.34</v>
      </c>
      <c r="Y1254" s="33">
        <f t="shared" si="329"/>
        <v>1779.06</v>
      </c>
      <c r="Z1254" s="45">
        <f t="shared" si="330"/>
        <v>0.40990396110218041</v>
      </c>
      <c r="AA1254" s="33">
        <f t="shared" si="331"/>
        <v>3620.8456500000002</v>
      </c>
      <c r="AB1254" s="45">
        <f t="shared" si="332"/>
        <v>0.51327915155776449</v>
      </c>
      <c r="AC1254" s="33" t="str">
        <f>IFERROR($X1254/VLOOKUP(CONCATENATE("USD",C1254),[1]GEINDICE!AR$1:AS$65536,2,0),"")</f>
        <v/>
      </c>
      <c r="AD1254" s="33" t="str">
        <f>IFERROR($AA1254/VLOOKUP(CONCATENATE("USD",C1254),[1]GEINDICE!AR$1:AS$65536,2,0),"")</f>
        <v/>
      </c>
      <c r="AE1254" s="33" t="str">
        <f>IFERROR($X1254/VLOOKUP(CONCATENATE("EUR",C1254),[1]GEINDICE!AR$1:AS$65536,2,0),"")</f>
        <v/>
      </c>
      <c r="AF1254" s="33" t="str">
        <f>IFERROR($AA1254/VLOOKUP(CONCATENATE("EUR",C1254),[1]GEINDICE!AR$1:AS$65536,2,0),"")</f>
        <v/>
      </c>
      <c r="AG1254" s="48" t="str">
        <f>VLOOKUP(E1254,[1]Apresentação!AW$1:AX$65536,2,0)</f>
        <v xml:space="preserve">                    2 - LEATHER AUXILIARIES</v>
      </c>
      <c r="AH1254" s="48" t="str">
        <f t="shared" si="333"/>
        <v xml:space="preserve">         5204000008 - NOVALTAN NL BR</v>
      </c>
      <c r="AI1254" s="49" t="str">
        <f t="shared" si="334"/>
        <v xml:space="preserve">     L00024 - FUGA S/A</v>
      </c>
      <c r="AJ1254" t="str">
        <f t="shared" si="335"/>
        <v xml:space="preserve">     90 - SALES</v>
      </c>
      <c r="AK1254" t="str">
        <f t="shared" si="336"/>
        <v/>
      </c>
      <c r="AL1254">
        <f t="shared" si="337"/>
        <v>11</v>
      </c>
      <c r="AM1254" t="str">
        <f t="shared" si="338"/>
        <v>2025 11</v>
      </c>
      <c r="AN1254" t="str">
        <f t="shared" si="339"/>
        <v xml:space="preserve">FUGA </v>
      </c>
    </row>
    <row r="1255" spans="1:40" x14ac:dyDescent="0.35">
      <c r="A1255">
        <v>82142</v>
      </c>
      <c r="B1255" t="s">
        <v>274</v>
      </c>
      <c r="C1255" s="31">
        <v>45770</v>
      </c>
      <c r="D1255" t="s">
        <v>373</v>
      </c>
      <c r="E1255" t="s">
        <v>374</v>
      </c>
      <c r="F1255" t="s">
        <v>464</v>
      </c>
      <c r="G1255" t="s">
        <v>465</v>
      </c>
      <c r="H1255" t="s">
        <v>721</v>
      </c>
      <c r="I1255" t="s">
        <v>722</v>
      </c>
      <c r="J1255">
        <v>240</v>
      </c>
      <c r="K1255">
        <v>1973.26</v>
      </c>
      <c r="L1255">
        <v>864.05511000000001</v>
      </c>
      <c r="M1255">
        <v>236.79</v>
      </c>
      <c r="N1255">
        <v>8.2219300000000004</v>
      </c>
      <c r="O1255" s="32">
        <f t="shared" si="323"/>
        <v>1736.47</v>
      </c>
      <c r="P1255" s="32">
        <f t="shared" si="324"/>
        <v>872.41489000000001</v>
      </c>
      <c r="Q1255">
        <v>732708</v>
      </c>
      <c r="R1255" t="s">
        <v>312</v>
      </c>
      <c r="S1255" t="s">
        <v>431</v>
      </c>
      <c r="T1255" t="str">
        <f t="shared" si="325"/>
        <v>VEN</v>
      </c>
      <c r="U1255" t="s">
        <v>432</v>
      </c>
      <c r="V1255" s="33">
        <f t="shared" si="326"/>
        <v>1973.26</v>
      </c>
      <c r="W1255">
        <f t="shared" si="327"/>
        <v>240</v>
      </c>
      <c r="X1255" s="33">
        <f t="shared" si="328"/>
        <v>1736.47</v>
      </c>
      <c r="Y1255" s="33">
        <f t="shared" si="329"/>
        <v>236.79</v>
      </c>
      <c r="Z1255" s="45">
        <f t="shared" si="330"/>
        <v>0.41779334198230339</v>
      </c>
      <c r="AA1255" s="33">
        <f t="shared" si="331"/>
        <v>824.41489000000001</v>
      </c>
      <c r="AB1255" s="45">
        <f t="shared" si="332"/>
        <v>0.4747648332536698</v>
      </c>
      <c r="AC1255" s="33">
        <f>IFERROR($X1255/VLOOKUP(CONCATENATE("USD",C1255),[1]GEINDICE!AR$1:AS$65536,2,0),"")</f>
        <v>305.28656821378337</v>
      </c>
      <c r="AD1255" s="33">
        <f>IFERROR($AA1255/VLOOKUP(CONCATENATE("USD",C1255),[1]GEINDICE!AR$1:AS$65536,2,0),"")</f>
        <v>144.93932665260195</v>
      </c>
      <c r="AE1255" s="33">
        <f>IFERROR($X1255/VLOOKUP(CONCATENATE("EUR",C1255),[1]GEINDICE!AR$1:AS$65536,2,0),"")</f>
        <v>268.97411669945319</v>
      </c>
      <c r="AF1255" s="33">
        <f>IFERROR($AA1255/VLOOKUP(CONCATENATE("EUR",C1255),[1]GEINDICE!AR$1:AS$65536,2,0),"")</f>
        <v>127.69945166436902</v>
      </c>
      <c r="AG1255" s="48" t="str">
        <f>VLOOKUP(E1255,[1]Apresentação!AW$1:AX$65536,2,0)</f>
        <v xml:space="preserve">                    2 - LEATHER AUXILIARIES</v>
      </c>
      <c r="AH1255" s="48" t="str">
        <f t="shared" si="333"/>
        <v xml:space="preserve">         5204000008 - NOVALTAN NL BR</v>
      </c>
      <c r="AI1255" s="49" t="str">
        <f t="shared" si="334"/>
        <v xml:space="preserve">     ZC0056 - IND E COM DE COUROS DOWIDI LTDA</v>
      </c>
      <c r="AJ1255" t="str">
        <f t="shared" si="335"/>
        <v xml:space="preserve">     90 - SALES</v>
      </c>
      <c r="AK1255" t="str">
        <f t="shared" si="336"/>
        <v/>
      </c>
      <c r="AL1255">
        <f t="shared" si="337"/>
        <v>4</v>
      </c>
      <c r="AM1255" t="str">
        <f t="shared" si="338"/>
        <v>2025 4</v>
      </c>
      <c r="AN1255" t="str">
        <f t="shared" si="339"/>
        <v xml:space="preserve">IND </v>
      </c>
    </row>
    <row r="1256" spans="1:40" x14ac:dyDescent="0.35">
      <c r="A1256">
        <v>81610</v>
      </c>
      <c r="B1256" t="s">
        <v>274</v>
      </c>
      <c r="C1256" s="31">
        <v>45728</v>
      </c>
      <c r="D1256" t="s">
        <v>373</v>
      </c>
      <c r="E1256" t="s">
        <v>374</v>
      </c>
      <c r="F1256" t="s">
        <v>464</v>
      </c>
      <c r="G1256" t="s">
        <v>465</v>
      </c>
      <c r="H1256" t="s">
        <v>721</v>
      </c>
      <c r="I1256" t="s">
        <v>722</v>
      </c>
      <c r="J1256">
        <v>120</v>
      </c>
      <c r="K1256">
        <v>1001.22</v>
      </c>
      <c r="L1256">
        <v>414.54694999999998</v>
      </c>
      <c r="M1256">
        <v>120.15</v>
      </c>
      <c r="N1256">
        <v>8.3434799999999996</v>
      </c>
      <c r="O1256" s="32">
        <f t="shared" si="323"/>
        <v>881.07</v>
      </c>
      <c r="P1256" s="32">
        <f t="shared" si="324"/>
        <v>466.52305000000007</v>
      </c>
      <c r="Q1256">
        <v>716906</v>
      </c>
      <c r="R1256" t="s">
        <v>312</v>
      </c>
      <c r="S1256" t="s">
        <v>431</v>
      </c>
      <c r="T1256" t="str">
        <f t="shared" si="325"/>
        <v>VEN</v>
      </c>
      <c r="U1256" t="s">
        <v>432</v>
      </c>
      <c r="V1256" s="33">
        <f t="shared" si="326"/>
        <v>1001.22</v>
      </c>
      <c r="W1256">
        <f t="shared" si="327"/>
        <v>120</v>
      </c>
      <c r="X1256" s="33">
        <f t="shared" si="328"/>
        <v>881.07</v>
      </c>
      <c r="Y1256" s="33">
        <f t="shared" si="329"/>
        <v>120.15</v>
      </c>
      <c r="Z1256" s="45">
        <f t="shared" si="330"/>
        <v>0.4419838297277322</v>
      </c>
      <c r="AA1256" s="33">
        <f t="shared" si="331"/>
        <v>442.52305000000007</v>
      </c>
      <c r="AB1256" s="45">
        <f t="shared" si="332"/>
        <v>0.5022564041449602</v>
      </c>
      <c r="AC1256" s="33">
        <f>IFERROR($X1256/VLOOKUP(CONCATENATE("USD",C1256),[1]GEINDICE!AR$1:AS$65536,2,0),"")</f>
        <v>151.20992654630328</v>
      </c>
      <c r="AD1256" s="33">
        <f>IFERROR($AA1256/VLOOKUP(CONCATENATE("USD",C1256),[1]GEINDICE!AR$1:AS$65536,2,0),"")</f>
        <v>75.946153978169846</v>
      </c>
      <c r="AE1256" s="33">
        <f>IFERROR($X1256/VLOOKUP(CONCATENATE("EUR",C1256),[1]GEINDICE!AR$1:AS$65536,2,0),"")</f>
        <v>138.40679883125452</v>
      </c>
      <c r="AF1256" s="33">
        <f>IFERROR($AA1256/VLOOKUP(CONCATENATE("EUR",C1256),[1]GEINDICE!AR$1:AS$65536,2,0),"")</f>
        <v>69.515701090200764</v>
      </c>
      <c r="AG1256" s="48" t="str">
        <f>VLOOKUP(E1256,[1]Apresentação!AW$1:AX$65536,2,0)</f>
        <v xml:space="preserve">                    2 - LEATHER AUXILIARIES</v>
      </c>
      <c r="AH1256" s="48" t="str">
        <f t="shared" si="333"/>
        <v xml:space="preserve">         5204000008 - NOVALTAN NL BR</v>
      </c>
      <c r="AI1256" s="49" t="str">
        <f t="shared" si="334"/>
        <v xml:space="preserve">     ZC0056 - IND E COM DE COUROS DOWIDI LTDA</v>
      </c>
      <c r="AJ1256" t="str">
        <f t="shared" si="335"/>
        <v xml:space="preserve">     90 - SALES</v>
      </c>
      <c r="AK1256" t="str">
        <f t="shared" si="336"/>
        <v/>
      </c>
      <c r="AL1256">
        <f t="shared" si="337"/>
        <v>3</v>
      </c>
      <c r="AM1256" t="str">
        <f t="shared" si="338"/>
        <v>2025 3</v>
      </c>
      <c r="AN1256" t="str">
        <f t="shared" si="339"/>
        <v xml:space="preserve">IND </v>
      </c>
    </row>
    <row r="1257" spans="1:40" x14ac:dyDescent="0.35">
      <c r="A1257">
        <v>80890</v>
      </c>
      <c r="B1257" t="s">
        <v>274</v>
      </c>
      <c r="C1257" s="31">
        <v>45672</v>
      </c>
      <c r="D1257" t="s">
        <v>373</v>
      </c>
      <c r="E1257" t="s">
        <v>374</v>
      </c>
      <c r="F1257" t="s">
        <v>464</v>
      </c>
      <c r="G1257" t="s">
        <v>465</v>
      </c>
      <c r="H1257" t="s">
        <v>721</v>
      </c>
      <c r="I1257" t="s">
        <v>722</v>
      </c>
      <c r="J1257">
        <v>120</v>
      </c>
      <c r="K1257">
        <v>1041.1100000000001</v>
      </c>
      <c r="L1257">
        <v>418.46332000000001</v>
      </c>
      <c r="M1257">
        <v>124.94</v>
      </c>
      <c r="N1257">
        <v>8.6759500000000003</v>
      </c>
      <c r="O1257" s="32">
        <f t="shared" si="323"/>
        <v>916.17000000000007</v>
      </c>
      <c r="P1257" s="32">
        <f t="shared" si="324"/>
        <v>497.70668000000006</v>
      </c>
      <c r="Q1257">
        <v>707191</v>
      </c>
      <c r="R1257" t="s">
        <v>312</v>
      </c>
      <c r="S1257" t="s">
        <v>431</v>
      </c>
      <c r="T1257" t="str">
        <f t="shared" si="325"/>
        <v>VEN</v>
      </c>
      <c r="U1257" t="s">
        <v>432</v>
      </c>
      <c r="V1257" s="33">
        <f t="shared" si="326"/>
        <v>1041.1100000000001</v>
      </c>
      <c r="W1257">
        <f t="shared" si="327"/>
        <v>120</v>
      </c>
      <c r="X1257" s="33">
        <f t="shared" si="328"/>
        <v>916.17000000000007</v>
      </c>
      <c r="Y1257" s="33">
        <f t="shared" si="329"/>
        <v>124.94</v>
      </c>
      <c r="Z1257" s="45">
        <f t="shared" si="330"/>
        <v>0.45500156563667626</v>
      </c>
      <c r="AA1257" s="33">
        <f t="shared" si="331"/>
        <v>473.70668000000006</v>
      </c>
      <c r="AB1257" s="45">
        <f t="shared" si="332"/>
        <v>0.51705107130772676</v>
      </c>
      <c r="AC1257" s="33">
        <f>IFERROR($X1257/VLOOKUP(CONCATENATE("USD",C1257),[1]GEINDICE!AR$1:AS$65536,2,0),"")</f>
        <v>151.74155721549599</v>
      </c>
      <c r="AD1257" s="33">
        <f>IFERROR($AA1257/VLOOKUP(CONCATENATE("USD",C1257),[1]GEINDICE!AR$1:AS$65536,2,0),"")</f>
        <v>78.458134720174911</v>
      </c>
      <c r="AE1257" s="33">
        <f>IFERROR($X1257/VLOOKUP(CONCATENATE("EUR",C1257),[1]GEINDICE!AR$1:AS$65536,2,0),"")</f>
        <v>147.22083848885603</v>
      </c>
      <c r="AF1257" s="33">
        <f>IFERROR($AA1257/VLOOKUP(CONCATENATE("EUR",C1257),[1]GEINDICE!AR$1:AS$65536,2,0),"")</f>
        <v>76.120692259484827</v>
      </c>
      <c r="AG1257" s="48" t="str">
        <f>VLOOKUP(E1257,[1]Apresentação!AW$1:AX$65536,2,0)</f>
        <v xml:space="preserve">                    2 - LEATHER AUXILIARIES</v>
      </c>
      <c r="AH1257" s="48" t="str">
        <f t="shared" si="333"/>
        <v xml:space="preserve">         5204000008 - NOVALTAN NL BR</v>
      </c>
      <c r="AI1257" s="49" t="str">
        <f t="shared" si="334"/>
        <v xml:space="preserve">     ZC0056 - IND E COM DE COUROS DOWIDI LTDA</v>
      </c>
      <c r="AJ1257" t="str">
        <f t="shared" si="335"/>
        <v xml:space="preserve">     90 - SALES</v>
      </c>
      <c r="AK1257" t="str">
        <f t="shared" si="336"/>
        <v/>
      </c>
      <c r="AL1257">
        <f t="shared" si="337"/>
        <v>1</v>
      </c>
      <c r="AM1257" t="str">
        <f t="shared" si="338"/>
        <v>2025 1</v>
      </c>
      <c r="AN1257" t="str">
        <f t="shared" si="339"/>
        <v xml:space="preserve">IND </v>
      </c>
    </row>
    <row r="1258" spans="1:40" x14ac:dyDescent="0.35">
      <c r="A1258">
        <v>81419</v>
      </c>
      <c r="B1258" t="s">
        <v>274</v>
      </c>
      <c r="C1258" s="31">
        <v>45714</v>
      </c>
      <c r="D1258" t="s">
        <v>373</v>
      </c>
      <c r="E1258" t="s">
        <v>374</v>
      </c>
      <c r="F1258" t="s">
        <v>375</v>
      </c>
      <c r="G1258" t="s">
        <v>376</v>
      </c>
      <c r="H1258" t="s">
        <v>721</v>
      </c>
      <c r="I1258" t="s">
        <v>722</v>
      </c>
      <c r="J1258">
        <v>1000</v>
      </c>
      <c r="K1258">
        <v>8609.07</v>
      </c>
      <c r="L1258">
        <v>3757.8706299999999</v>
      </c>
      <c r="M1258">
        <v>1033.0999999999999</v>
      </c>
      <c r="N1258">
        <v>8.6090699999999991</v>
      </c>
      <c r="O1258" s="32">
        <f t="shared" si="323"/>
        <v>7575.9699999999993</v>
      </c>
      <c r="P1258" s="32">
        <f t="shared" si="324"/>
        <v>3818.0993699999995</v>
      </c>
      <c r="Q1258">
        <v>711708</v>
      </c>
      <c r="R1258" t="s">
        <v>312</v>
      </c>
      <c r="S1258" t="s">
        <v>431</v>
      </c>
      <c r="T1258" t="str">
        <f t="shared" si="325"/>
        <v>VEN</v>
      </c>
      <c r="U1258" t="s">
        <v>432</v>
      </c>
      <c r="V1258" s="33">
        <f t="shared" si="326"/>
        <v>8609.07</v>
      </c>
      <c r="W1258">
        <f t="shared" si="327"/>
        <v>1000</v>
      </c>
      <c r="X1258" s="33">
        <f t="shared" si="328"/>
        <v>7575.9699999999993</v>
      </c>
      <c r="Y1258" s="33">
        <f t="shared" si="329"/>
        <v>1033.0999999999999</v>
      </c>
      <c r="Z1258" s="45">
        <f t="shared" si="330"/>
        <v>0.42026599504940715</v>
      </c>
      <c r="AA1258" s="33">
        <f t="shared" si="331"/>
        <v>3618.0993699999995</v>
      </c>
      <c r="AB1258" s="45">
        <f t="shared" si="332"/>
        <v>0.47757572561665368</v>
      </c>
      <c r="AC1258" s="33">
        <f>IFERROR($X1258/VLOOKUP(CONCATENATE("USD",C1258),[1]GEINDICE!AR$1:AS$65536,2,0),"")</f>
        <v>1311.6972834461621</v>
      </c>
      <c r="AD1258" s="33">
        <f>IFERROR($AA1258/VLOOKUP(CONCATENATE("USD",C1258),[1]GEINDICE!AR$1:AS$65536,2,0),"")</f>
        <v>626.43478193119438</v>
      </c>
      <c r="AE1258" s="33">
        <f>IFERROR($X1258/VLOOKUP(CONCATENATE("EUR",C1258),[1]GEINDICE!AR$1:AS$65536,2,0),"")</f>
        <v>1248.4089972810414</v>
      </c>
      <c r="AF1258" s="33">
        <f>IFERROR($AA1258/VLOOKUP(CONCATENATE("EUR",C1258),[1]GEINDICE!AR$1:AS$65536,2,0),"")</f>
        <v>596.20983274285231</v>
      </c>
      <c r="AG1258" s="48" t="str">
        <f>VLOOKUP(E1258,[1]Apresentação!AW$1:AX$65536,2,0)</f>
        <v xml:space="preserve">                    2 - LEATHER AUXILIARIES</v>
      </c>
      <c r="AH1258" s="48" t="str">
        <f t="shared" si="333"/>
        <v xml:space="preserve">         5204000008 - NOVALTAN NL BR</v>
      </c>
      <c r="AI1258" s="49" t="str">
        <f t="shared" si="334"/>
        <v xml:space="preserve">     L00222 - DURLICOUROS IND COM DE COUROS IMP EXP LTDA</v>
      </c>
      <c r="AJ1258" t="str">
        <f t="shared" si="335"/>
        <v xml:space="preserve">     90 - SALES</v>
      </c>
      <c r="AK1258" t="str">
        <f t="shared" si="336"/>
        <v/>
      </c>
      <c r="AL1258">
        <f t="shared" si="337"/>
        <v>2</v>
      </c>
      <c r="AM1258" t="str">
        <f t="shared" si="338"/>
        <v>2025 2</v>
      </c>
      <c r="AN1258" t="str">
        <f t="shared" si="339"/>
        <v xml:space="preserve">DURLICOUROS </v>
      </c>
    </row>
    <row r="1259" spans="1:40" x14ac:dyDescent="0.35">
      <c r="A1259">
        <v>82029</v>
      </c>
      <c r="B1259" t="s">
        <v>274</v>
      </c>
      <c r="C1259" s="31">
        <v>45758</v>
      </c>
      <c r="D1259" t="s">
        <v>373</v>
      </c>
      <c r="E1259" t="s">
        <v>374</v>
      </c>
      <c r="F1259" t="s">
        <v>464</v>
      </c>
      <c r="G1259" t="s">
        <v>465</v>
      </c>
      <c r="H1259" t="s">
        <v>721</v>
      </c>
      <c r="I1259" t="s">
        <v>722</v>
      </c>
      <c r="J1259">
        <v>240</v>
      </c>
      <c r="K1259">
        <v>2028.8300000000002</v>
      </c>
      <c r="L1259">
        <v>864.05511000000001</v>
      </c>
      <c r="M1259">
        <v>243.46</v>
      </c>
      <c r="N1259">
        <v>8.4534500000000001</v>
      </c>
      <c r="O1259" s="32">
        <f t="shared" si="323"/>
        <v>1785.3700000000001</v>
      </c>
      <c r="P1259" s="32">
        <f t="shared" si="324"/>
        <v>921.3148900000001</v>
      </c>
      <c r="Q1259">
        <v>728523</v>
      </c>
      <c r="R1259" t="s">
        <v>312</v>
      </c>
      <c r="S1259" t="s">
        <v>431</v>
      </c>
      <c r="T1259" t="str">
        <f t="shared" si="325"/>
        <v>VEN</v>
      </c>
      <c r="U1259" t="s">
        <v>387</v>
      </c>
      <c r="V1259" s="33">
        <f t="shared" si="326"/>
        <v>2028.8300000000002</v>
      </c>
      <c r="W1259">
        <f t="shared" si="327"/>
        <v>240</v>
      </c>
      <c r="X1259" s="33">
        <f t="shared" si="328"/>
        <v>1785.3700000000001</v>
      </c>
      <c r="Y1259" s="33">
        <f t="shared" si="329"/>
        <v>243.46</v>
      </c>
      <c r="Z1259" s="45">
        <f t="shared" si="330"/>
        <v>0.43045247260736486</v>
      </c>
      <c r="AA1259" s="33">
        <f t="shared" si="331"/>
        <v>873.3148900000001</v>
      </c>
      <c r="AB1259" s="45">
        <f t="shared" si="332"/>
        <v>0.48915064664467311</v>
      </c>
      <c r="AC1259" s="33">
        <f>IFERROR($X1259/VLOOKUP(CONCATENATE("USD",C1259),[1]GEINDICE!AR$1:AS$65536,2,0),"")</f>
        <v>303.96002519706491</v>
      </c>
      <c r="AD1259" s="33">
        <f>IFERROR($AA1259/VLOOKUP(CONCATENATE("USD",C1259),[1]GEINDICE!AR$1:AS$65536,2,0),"")</f>
        <v>148.68224287927544</v>
      </c>
      <c r="AE1259" s="33">
        <f>IFERROR($X1259/VLOOKUP(CONCATENATE("EUR",C1259),[1]GEINDICE!AR$1:AS$65536,2,0),"")</f>
        <v>268.44439766644615</v>
      </c>
      <c r="AF1259" s="33">
        <f>IFERROR($AA1259/VLOOKUP(CONCATENATE("EUR",C1259),[1]GEINDICE!AR$1:AS$65536,2,0),"")</f>
        <v>131.30975070668191</v>
      </c>
      <c r="AG1259" s="48" t="str">
        <f>VLOOKUP(E1259,[1]Apresentação!AW$1:AX$65536,2,0)</f>
        <v xml:space="preserve">                    2 - LEATHER AUXILIARIES</v>
      </c>
      <c r="AH1259" s="48" t="str">
        <f t="shared" si="333"/>
        <v xml:space="preserve">         5204000008 - NOVALTAN NL BR</v>
      </c>
      <c r="AI1259" s="49" t="str">
        <f t="shared" si="334"/>
        <v xml:space="preserve">     ZC0056 - IND E COM DE COUROS DOWIDI LTDA</v>
      </c>
      <c r="AJ1259" t="str">
        <f t="shared" si="335"/>
        <v xml:space="preserve">     90 - SALES</v>
      </c>
      <c r="AK1259" t="str">
        <f t="shared" si="336"/>
        <v/>
      </c>
      <c r="AL1259">
        <f t="shared" si="337"/>
        <v>4</v>
      </c>
      <c r="AM1259" t="str">
        <f t="shared" si="338"/>
        <v>2025 4</v>
      </c>
      <c r="AN1259" t="str">
        <f t="shared" si="339"/>
        <v xml:space="preserve">IND </v>
      </c>
    </row>
    <row r="1260" spans="1:40" x14ac:dyDescent="0.35">
      <c r="A1260">
        <v>81270</v>
      </c>
      <c r="B1260" t="s">
        <v>274</v>
      </c>
      <c r="C1260" s="31">
        <v>45701</v>
      </c>
      <c r="D1260" t="s">
        <v>373</v>
      </c>
      <c r="E1260" t="s">
        <v>374</v>
      </c>
      <c r="F1260" t="s">
        <v>464</v>
      </c>
      <c r="G1260" t="s">
        <v>465</v>
      </c>
      <c r="H1260" t="s">
        <v>721</v>
      </c>
      <c r="I1260" t="s">
        <v>722</v>
      </c>
      <c r="J1260">
        <v>120</v>
      </c>
      <c r="K1260">
        <v>990.32</v>
      </c>
      <c r="L1260">
        <v>425.71537999999998</v>
      </c>
      <c r="M1260">
        <v>118.84</v>
      </c>
      <c r="N1260">
        <v>8.2526700000000002</v>
      </c>
      <c r="O1260" s="32">
        <f t="shared" si="323"/>
        <v>871.48</v>
      </c>
      <c r="P1260" s="32">
        <f t="shared" si="324"/>
        <v>445.76462000000004</v>
      </c>
      <c r="Q1260">
        <v>710088</v>
      </c>
      <c r="R1260" t="s">
        <v>312</v>
      </c>
      <c r="S1260" t="s">
        <v>431</v>
      </c>
      <c r="T1260" t="str">
        <f t="shared" si="325"/>
        <v>VEN</v>
      </c>
      <c r="U1260" t="s">
        <v>432</v>
      </c>
      <c r="V1260" s="33">
        <f t="shared" si="326"/>
        <v>990.32</v>
      </c>
      <c r="W1260">
        <f t="shared" si="327"/>
        <v>120</v>
      </c>
      <c r="X1260" s="33">
        <f t="shared" si="328"/>
        <v>871.48</v>
      </c>
      <c r="Y1260" s="33">
        <f t="shared" si="329"/>
        <v>118.84</v>
      </c>
      <c r="Z1260" s="45">
        <f t="shared" si="330"/>
        <v>0.42588720817513531</v>
      </c>
      <c r="AA1260" s="33">
        <f t="shared" si="331"/>
        <v>421.76462000000004</v>
      </c>
      <c r="AB1260" s="45">
        <f t="shared" si="332"/>
        <v>0.48396362509753527</v>
      </c>
      <c r="AC1260" s="33">
        <f>IFERROR($X1260/VLOOKUP(CONCATENATE("USD",C1260),[1]GEINDICE!AR$1:AS$65536,2,0),"")</f>
        <v>150.80639579151381</v>
      </c>
      <c r="AD1260" s="33">
        <f>IFERROR($AA1260/VLOOKUP(CONCATENATE("USD",C1260),[1]GEINDICE!AR$1:AS$65536,2,0),"")</f>
        <v>72.984809995154706</v>
      </c>
      <c r="AE1260" s="33">
        <f>IFERROR($X1260/VLOOKUP(CONCATENATE("EUR",C1260),[1]GEINDICE!AR$1:AS$65536,2,0),"")</f>
        <v>144.53363407191191</v>
      </c>
      <c r="AF1260" s="33">
        <f>IFERROR($AA1260/VLOOKUP(CONCATENATE("EUR",C1260),[1]GEINDICE!AR$1:AS$65536,2,0),"")</f>
        <v>69.949021493963116</v>
      </c>
      <c r="AG1260" s="48" t="str">
        <f>VLOOKUP(E1260,[1]Apresentação!AW$1:AX$65536,2,0)</f>
        <v xml:space="preserve">                    2 - LEATHER AUXILIARIES</v>
      </c>
      <c r="AH1260" s="48" t="str">
        <f t="shared" si="333"/>
        <v xml:space="preserve">         5204000008 - NOVALTAN NL BR</v>
      </c>
      <c r="AI1260" s="49" t="str">
        <f t="shared" si="334"/>
        <v xml:space="preserve">     ZC0056 - IND E COM DE COUROS DOWIDI LTDA</v>
      </c>
      <c r="AJ1260" t="str">
        <f t="shared" si="335"/>
        <v xml:space="preserve">     90 - SALES</v>
      </c>
      <c r="AK1260" t="str">
        <f t="shared" si="336"/>
        <v/>
      </c>
      <c r="AL1260">
        <f t="shared" si="337"/>
        <v>2</v>
      </c>
      <c r="AM1260" t="str">
        <f t="shared" si="338"/>
        <v>2025 2</v>
      </c>
      <c r="AN1260" t="str">
        <f t="shared" si="339"/>
        <v xml:space="preserve">IND </v>
      </c>
    </row>
    <row r="1261" spans="1:40" x14ac:dyDescent="0.35">
      <c r="A1261">
        <v>81381</v>
      </c>
      <c r="B1261" t="s">
        <v>274</v>
      </c>
      <c r="C1261" s="31">
        <v>45712</v>
      </c>
      <c r="D1261" t="s">
        <v>373</v>
      </c>
      <c r="E1261" t="s">
        <v>374</v>
      </c>
      <c r="F1261" t="s">
        <v>464</v>
      </c>
      <c r="G1261" t="s">
        <v>465</v>
      </c>
      <c r="H1261" t="s">
        <v>721</v>
      </c>
      <c r="I1261" t="s">
        <v>722</v>
      </c>
      <c r="J1261">
        <v>240</v>
      </c>
      <c r="K1261">
        <v>1957.17</v>
      </c>
      <c r="L1261">
        <v>901.88895000000002</v>
      </c>
      <c r="M1261">
        <v>234.86</v>
      </c>
      <c r="N1261">
        <v>8.1548599999999993</v>
      </c>
      <c r="O1261" s="32">
        <f t="shared" si="323"/>
        <v>1722.31</v>
      </c>
      <c r="P1261" s="32">
        <f t="shared" si="324"/>
        <v>820.42104999999992</v>
      </c>
      <c r="Q1261">
        <v>711082</v>
      </c>
      <c r="R1261" t="s">
        <v>312</v>
      </c>
      <c r="S1261" t="s">
        <v>431</v>
      </c>
      <c r="T1261" t="str">
        <f t="shared" si="325"/>
        <v>VEN</v>
      </c>
      <c r="U1261" t="s">
        <v>432</v>
      </c>
      <c r="V1261" s="33">
        <f t="shared" si="326"/>
        <v>1957.17</v>
      </c>
      <c r="W1261">
        <f t="shared" si="327"/>
        <v>240</v>
      </c>
      <c r="X1261" s="33">
        <f t="shared" si="328"/>
        <v>1722.31</v>
      </c>
      <c r="Y1261" s="33">
        <f t="shared" si="329"/>
        <v>234.86</v>
      </c>
      <c r="Z1261" s="45">
        <f t="shared" si="330"/>
        <v>0.39466221636342264</v>
      </c>
      <c r="AA1261" s="33">
        <f t="shared" si="331"/>
        <v>772.42104999999992</v>
      </c>
      <c r="AB1261" s="45">
        <f t="shared" si="332"/>
        <v>0.44847968716433162</v>
      </c>
      <c r="AC1261" s="33">
        <f>IFERROR($X1261/VLOOKUP(CONCATENATE("USD",C1261),[1]GEINDICE!AR$1:AS$65536,2,0),"")</f>
        <v>300.79814174438502</v>
      </c>
      <c r="AD1261" s="33">
        <f>IFERROR($AA1261/VLOOKUP(CONCATENATE("USD",C1261),[1]GEINDICE!AR$1:AS$65536,2,0),"")</f>
        <v>134.90185650913406</v>
      </c>
      <c r="AE1261" s="33">
        <f>IFERROR($X1261/VLOOKUP(CONCATENATE("EUR",C1261),[1]GEINDICE!AR$1:AS$65536,2,0),"")</f>
        <v>287.32462506047409</v>
      </c>
      <c r="AF1261" s="33">
        <f>IFERROR($AA1261/VLOOKUP(CONCATENATE("EUR",C1261),[1]GEINDICE!AR$1:AS$65536,2,0),"")</f>
        <v>128.85925796173029</v>
      </c>
      <c r="AG1261" s="48" t="str">
        <f>VLOOKUP(E1261,[1]Apresentação!AW$1:AX$65536,2,0)</f>
        <v xml:space="preserve">                    2 - LEATHER AUXILIARIES</v>
      </c>
      <c r="AH1261" s="48" t="str">
        <f t="shared" si="333"/>
        <v xml:space="preserve">         5204000008 - NOVALTAN NL BR</v>
      </c>
      <c r="AI1261" s="49" t="str">
        <f t="shared" si="334"/>
        <v xml:space="preserve">     ZC0056 - IND E COM DE COUROS DOWIDI LTDA</v>
      </c>
      <c r="AJ1261" t="str">
        <f t="shared" si="335"/>
        <v xml:space="preserve">     90 - SALES</v>
      </c>
      <c r="AK1261" t="str">
        <f t="shared" si="336"/>
        <v/>
      </c>
      <c r="AL1261">
        <f t="shared" si="337"/>
        <v>2</v>
      </c>
      <c r="AM1261" t="str">
        <f t="shared" si="338"/>
        <v>2025 2</v>
      </c>
      <c r="AN1261" t="str">
        <f t="shared" si="339"/>
        <v xml:space="preserve">IND </v>
      </c>
    </row>
    <row r="1262" spans="1:40" x14ac:dyDescent="0.35">
      <c r="A1262">
        <v>81384</v>
      </c>
      <c r="B1262" t="s">
        <v>274</v>
      </c>
      <c r="C1262" s="31">
        <v>45712</v>
      </c>
      <c r="D1262" t="s">
        <v>373</v>
      </c>
      <c r="E1262" t="s">
        <v>374</v>
      </c>
      <c r="F1262" t="s">
        <v>723</v>
      </c>
      <c r="G1262" t="s">
        <v>724</v>
      </c>
      <c r="H1262" t="s">
        <v>721</v>
      </c>
      <c r="I1262" t="s">
        <v>722</v>
      </c>
      <c r="J1262">
        <v>240</v>
      </c>
      <c r="K1262">
        <v>1404</v>
      </c>
      <c r="L1262">
        <v>901.88895000000002</v>
      </c>
      <c r="M1262">
        <v>168.48</v>
      </c>
      <c r="N1262">
        <v>5.8500000000000005</v>
      </c>
      <c r="O1262" s="32">
        <f t="shared" si="323"/>
        <v>1235.52</v>
      </c>
      <c r="P1262" s="32">
        <f t="shared" si="324"/>
        <v>333.63104999999996</v>
      </c>
      <c r="Q1262">
        <v>711113</v>
      </c>
      <c r="R1262" t="s">
        <v>312</v>
      </c>
      <c r="S1262" t="s">
        <v>431</v>
      </c>
      <c r="T1262" t="str">
        <f t="shared" si="325"/>
        <v>VEN</v>
      </c>
      <c r="U1262" t="s">
        <v>432</v>
      </c>
      <c r="V1262" s="33">
        <f t="shared" si="326"/>
        <v>1404</v>
      </c>
      <c r="W1262">
        <f t="shared" si="327"/>
        <v>240</v>
      </c>
      <c r="X1262" s="33">
        <f t="shared" si="328"/>
        <v>1235.52</v>
      </c>
      <c r="Y1262" s="33">
        <f t="shared" si="329"/>
        <v>168.48</v>
      </c>
      <c r="Z1262" s="45">
        <f t="shared" si="330"/>
        <v>0.20344091880341877</v>
      </c>
      <c r="AA1262" s="33">
        <f t="shared" si="331"/>
        <v>285.63104999999996</v>
      </c>
      <c r="AB1262" s="45">
        <f t="shared" si="332"/>
        <v>0.23118286227661225</v>
      </c>
      <c r="AC1262" s="33">
        <f>IFERROR($X1262/VLOOKUP(CONCATENATE("USD",C1262),[1]GEINDICE!AR$1:AS$65536,2,0),"")</f>
        <v>215.78120088022632</v>
      </c>
      <c r="AD1262" s="33">
        <f>IFERROR($AA1262/VLOOKUP(CONCATENATE("USD",C1262),[1]GEINDICE!AR$1:AS$65536,2,0),"")</f>
        <v>49.884915644975365</v>
      </c>
      <c r="AE1262" s="33">
        <f>IFERROR($X1262/VLOOKUP(CONCATENATE("EUR",C1262),[1]GEINDICE!AR$1:AS$65536,2,0),"")</f>
        <v>206.11581001951853</v>
      </c>
      <c r="AF1262" s="33">
        <f>IFERROR($AA1262/VLOOKUP(CONCATENATE("EUR",C1262),[1]GEINDICE!AR$1:AS$65536,2,0),"")</f>
        <v>47.650442920774729</v>
      </c>
      <c r="AG1262" s="48" t="str">
        <f>VLOOKUP(E1262,[1]Apresentação!AW$1:AX$65536,2,0)</f>
        <v xml:space="preserve">                    2 - LEATHER AUXILIARIES</v>
      </c>
      <c r="AH1262" s="48" t="str">
        <f t="shared" si="333"/>
        <v xml:space="preserve">         5204000008 - NOVALTAN NL BR</v>
      </c>
      <c r="AI1262" s="49" t="str">
        <f t="shared" si="334"/>
        <v xml:space="preserve">     L00044 - CURTUME A P MULLER LTDA</v>
      </c>
      <c r="AJ1262" t="str">
        <f t="shared" si="335"/>
        <v xml:space="preserve">     90 - SALES</v>
      </c>
      <c r="AK1262" t="str">
        <f t="shared" si="336"/>
        <v/>
      </c>
      <c r="AL1262">
        <f t="shared" si="337"/>
        <v>2</v>
      </c>
      <c r="AM1262" t="str">
        <f t="shared" si="338"/>
        <v>2025 2</v>
      </c>
      <c r="AN1262" t="str">
        <f t="shared" si="339"/>
        <v xml:space="preserve">CURTUME </v>
      </c>
    </row>
    <row r="1263" spans="1:40" x14ac:dyDescent="0.35">
      <c r="A1263">
        <v>82056</v>
      </c>
      <c r="B1263" t="s">
        <v>274</v>
      </c>
      <c r="C1263" s="31">
        <v>45762</v>
      </c>
      <c r="D1263" t="s">
        <v>373</v>
      </c>
      <c r="E1263" t="s">
        <v>374</v>
      </c>
      <c r="F1263" t="s">
        <v>723</v>
      </c>
      <c r="G1263" t="s">
        <v>724</v>
      </c>
      <c r="H1263" t="s">
        <v>721</v>
      </c>
      <c r="I1263" t="s">
        <v>722</v>
      </c>
      <c r="J1263">
        <v>240</v>
      </c>
      <c r="K1263">
        <v>1404</v>
      </c>
      <c r="L1263">
        <v>864.05511000000001</v>
      </c>
      <c r="M1263">
        <v>168.48</v>
      </c>
      <c r="N1263">
        <v>5.8500000000000005</v>
      </c>
      <c r="O1263" s="32">
        <f t="shared" si="323"/>
        <v>1235.52</v>
      </c>
      <c r="P1263" s="32">
        <f t="shared" si="324"/>
        <v>371.46488999999997</v>
      </c>
      <c r="Q1263">
        <v>729839</v>
      </c>
      <c r="R1263" t="s">
        <v>312</v>
      </c>
      <c r="S1263" t="s">
        <v>431</v>
      </c>
      <c r="T1263" t="str">
        <f t="shared" si="325"/>
        <v>VEN</v>
      </c>
      <c r="U1263" t="s">
        <v>432</v>
      </c>
      <c r="V1263" s="33">
        <f t="shared" si="326"/>
        <v>1404</v>
      </c>
      <c r="W1263">
        <f t="shared" si="327"/>
        <v>240</v>
      </c>
      <c r="X1263" s="33">
        <f t="shared" si="328"/>
        <v>1235.52</v>
      </c>
      <c r="Y1263" s="33">
        <f t="shared" si="329"/>
        <v>168.48</v>
      </c>
      <c r="Z1263" s="45">
        <f t="shared" si="330"/>
        <v>0.23038809829059828</v>
      </c>
      <c r="AA1263" s="33">
        <f t="shared" si="331"/>
        <v>323.46488999999997</v>
      </c>
      <c r="AB1263" s="45">
        <f t="shared" si="332"/>
        <v>0.26180465714840712</v>
      </c>
      <c r="AC1263" s="33">
        <f>IFERROR($X1263/VLOOKUP(CONCATENATE("USD",C1263),[1]GEINDICE!AR$1:AS$65536,2,0),"")</f>
        <v>210.45531197301852</v>
      </c>
      <c r="AD1263" s="33">
        <f>IFERROR($AA1263/VLOOKUP(CONCATENATE("USD",C1263),[1]GEINDICE!AR$1:AS$65536,2,0),"")</f>
        <v>55.09818079615718</v>
      </c>
      <c r="AE1263" s="33">
        <f>IFERROR($X1263/VLOOKUP(CONCATENATE("EUR",C1263),[1]GEINDICE!AR$1:AS$65536,2,0),"")</f>
        <v>186.40917320458661</v>
      </c>
      <c r="AF1263" s="33">
        <f>IFERROR($AA1263/VLOOKUP(CONCATENATE("EUR",C1263),[1]GEINDICE!AR$1:AS$65536,2,0),"")</f>
        <v>48.802789680144834</v>
      </c>
      <c r="AG1263" s="48" t="str">
        <f>VLOOKUP(E1263,[1]Apresentação!AW$1:AX$65536,2,0)</f>
        <v xml:space="preserve">                    2 - LEATHER AUXILIARIES</v>
      </c>
      <c r="AH1263" s="48" t="str">
        <f t="shared" si="333"/>
        <v xml:space="preserve">         5204000008 - NOVALTAN NL BR</v>
      </c>
      <c r="AI1263" s="49" t="str">
        <f t="shared" si="334"/>
        <v xml:space="preserve">     L00044 - CURTUME A P MULLER LTDA</v>
      </c>
      <c r="AJ1263" t="str">
        <f t="shared" si="335"/>
        <v xml:space="preserve">     90 - SALES</v>
      </c>
      <c r="AK1263" t="str">
        <f t="shared" si="336"/>
        <v/>
      </c>
      <c r="AL1263">
        <f t="shared" si="337"/>
        <v>4</v>
      </c>
      <c r="AM1263" t="str">
        <f t="shared" si="338"/>
        <v>2025 4</v>
      </c>
      <c r="AN1263" t="str">
        <f t="shared" si="339"/>
        <v xml:space="preserve">CURTUME </v>
      </c>
    </row>
    <row r="1264" spans="1:40" x14ac:dyDescent="0.35">
      <c r="A1264">
        <v>82340</v>
      </c>
      <c r="B1264" t="s">
        <v>274</v>
      </c>
      <c r="C1264" s="31">
        <v>45786</v>
      </c>
      <c r="D1264" t="s">
        <v>373</v>
      </c>
      <c r="E1264" t="s">
        <v>374</v>
      </c>
      <c r="F1264" t="s">
        <v>375</v>
      </c>
      <c r="G1264" t="s">
        <v>376</v>
      </c>
      <c r="H1264" t="s">
        <v>721</v>
      </c>
      <c r="I1264" t="s">
        <v>722</v>
      </c>
      <c r="J1264">
        <v>1000</v>
      </c>
      <c r="K1264">
        <v>8130.9800000000005</v>
      </c>
      <c r="L1264">
        <v>3600.2296299999998</v>
      </c>
      <c r="M1264">
        <v>975.73</v>
      </c>
      <c r="N1264">
        <v>8.1309799999999992</v>
      </c>
      <c r="O1264" s="32">
        <f t="shared" si="323"/>
        <v>7155.25</v>
      </c>
      <c r="P1264" s="32">
        <f t="shared" si="324"/>
        <v>3555.0203700000002</v>
      </c>
      <c r="Q1264">
        <v>738190</v>
      </c>
      <c r="R1264" t="s">
        <v>312</v>
      </c>
      <c r="S1264" t="s">
        <v>431</v>
      </c>
      <c r="T1264" t="str">
        <f t="shared" si="325"/>
        <v>VEN</v>
      </c>
      <c r="U1264" t="s">
        <v>432</v>
      </c>
      <c r="V1264" s="33">
        <f t="shared" si="326"/>
        <v>8130.9800000000005</v>
      </c>
      <c r="W1264">
        <f t="shared" si="327"/>
        <v>1000</v>
      </c>
      <c r="X1264" s="33">
        <f t="shared" si="328"/>
        <v>7155.25</v>
      </c>
      <c r="Y1264" s="33">
        <f t="shared" si="329"/>
        <v>975.73</v>
      </c>
      <c r="Z1264" s="45">
        <f t="shared" si="330"/>
        <v>0.41262189428580565</v>
      </c>
      <c r="AA1264" s="33">
        <f t="shared" si="331"/>
        <v>3355.0203700000002</v>
      </c>
      <c r="AB1264" s="45">
        <f t="shared" si="332"/>
        <v>0.46888932881450684</v>
      </c>
      <c r="AC1264" s="33">
        <f>IFERROR($X1264/VLOOKUP(CONCATENATE("USD",C1264),[1]GEINDICE!AR$1:AS$65536,2,0),"")</f>
        <v>1266.1694183433312</v>
      </c>
      <c r="AD1264" s="33">
        <f>IFERROR($AA1264/VLOOKUP(CONCATENATE("USD",C1264),[1]GEINDICE!AR$1:AS$65536,2,0),"")</f>
        <v>593.69332873245912</v>
      </c>
      <c r="AE1264" s="33">
        <f>IFERROR($X1264/VLOOKUP(CONCATENATE("EUR",C1264),[1]GEINDICE!AR$1:AS$65536,2,0),"")</f>
        <v>1123.484800904409</v>
      </c>
      <c r="AF1264" s="33">
        <f>IFERROR($AA1264/VLOOKUP(CONCATENATE("EUR",C1264),[1]GEINDICE!AR$1:AS$65536,2,0),"")</f>
        <v>526.79003422936819</v>
      </c>
      <c r="AG1264" s="48" t="str">
        <f>VLOOKUP(E1264,[1]Apresentação!AW$1:AX$65536,2,0)</f>
        <v xml:space="preserve">                    2 - LEATHER AUXILIARIES</v>
      </c>
      <c r="AH1264" s="48" t="str">
        <f t="shared" si="333"/>
        <v xml:space="preserve">         5204000008 - NOVALTAN NL BR</v>
      </c>
      <c r="AI1264" s="49" t="str">
        <f t="shared" si="334"/>
        <v xml:space="preserve">     L00222 - DURLICOUROS IND COM DE COUROS IMP EXP LTDA</v>
      </c>
      <c r="AJ1264" t="str">
        <f t="shared" si="335"/>
        <v xml:space="preserve">     90 - SALES</v>
      </c>
      <c r="AK1264" t="str">
        <f t="shared" si="336"/>
        <v/>
      </c>
      <c r="AL1264">
        <f t="shared" si="337"/>
        <v>5</v>
      </c>
      <c r="AM1264" t="str">
        <f t="shared" si="338"/>
        <v>2025 5</v>
      </c>
      <c r="AN1264" t="str">
        <f t="shared" si="339"/>
        <v xml:space="preserve">DURLICOUROS </v>
      </c>
    </row>
    <row r="1265" spans="1:40" x14ac:dyDescent="0.35">
      <c r="A1265">
        <v>82355</v>
      </c>
      <c r="B1265" t="s">
        <v>274</v>
      </c>
      <c r="C1265" s="31">
        <v>45786</v>
      </c>
      <c r="D1265" t="s">
        <v>373</v>
      </c>
      <c r="E1265" t="s">
        <v>374</v>
      </c>
      <c r="F1265" t="s">
        <v>464</v>
      </c>
      <c r="G1265" t="s">
        <v>465</v>
      </c>
      <c r="H1265" t="s">
        <v>721</v>
      </c>
      <c r="I1265" t="s">
        <v>722</v>
      </c>
      <c r="J1265">
        <v>120</v>
      </c>
      <c r="K1265">
        <v>975.72</v>
      </c>
      <c r="L1265">
        <v>432.02755999999999</v>
      </c>
      <c r="M1265">
        <v>117.09</v>
      </c>
      <c r="N1265">
        <v>8.1309799999999992</v>
      </c>
      <c r="O1265" s="32">
        <f t="shared" si="323"/>
        <v>858.63</v>
      </c>
      <c r="P1265" s="32">
        <f t="shared" si="324"/>
        <v>426.60244</v>
      </c>
      <c r="Q1265">
        <v>738318</v>
      </c>
      <c r="R1265" t="s">
        <v>312</v>
      </c>
      <c r="S1265" t="s">
        <v>431</v>
      </c>
      <c r="T1265" t="str">
        <f t="shared" si="325"/>
        <v>VEN</v>
      </c>
      <c r="U1265" t="s">
        <v>432</v>
      </c>
      <c r="V1265" s="33">
        <f t="shared" si="326"/>
        <v>975.72</v>
      </c>
      <c r="W1265">
        <f t="shared" si="327"/>
        <v>120</v>
      </c>
      <c r="X1265" s="33">
        <f t="shared" si="328"/>
        <v>858.63</v>
      </c>
      <c r="Y1265" s="33">
        <f t="shared" si="329"/>
        <v>117.09</v>
      </c>
      <c r="Z1265" s="45">
        <f t="shared" si="330"/>
        <v>0.41262087484114296</v>
      </c>
      <c r="AA1265" s="33">
        <f t="shared" si="331"/>
        <v>402.60244</v>
      </c>
      <c r="AB1265" s="45">
        <f t="shared" si="332"/>
        <v>0.46888932369006442</v>
      </c>
      <c r="AC1265" s="33">
        <f>IFERROR($X1265/VLOOKUP(CONCATENATE("USD",C1265),[1]GEINDICE!AR$1:AS$65536,2,0),"")</f>
        <v>151.94033020119974</v>
      </c>
      <c r="AD1265" s="33">
        <f>IFERROR($AA1265/VLOOKUP(CONCATENATE("USD",C1265),[1]GEINDICE!AR$1:AS$65536,2,0),"")</f>
        <v>71.243198669285619</v>
      </c>
      <c r="AE1265" s="33">
        <f>IFERROR($X1265/VLOOKUP(CONCATENATE("EUR",C1265),[1]GEINDICE!AR$1:AS$65536,2,0),"")</f>
        <v>134.81817610852909</v>
      </c>
      <c r="AF1265" s="33">
        <f>IFERROR($AA1265/VLOOKUP(CONCATENATE("EUR",C1265),[1]GEINDICE!AR$1:AS$65536,2,0),"")</f>
        <v>63.214803416656196</v>
      </c>
      <c r="AG1265" s="48" t="str">
        <f>VLOOKUP(E1265,[1]Apresentação!AW$1:AX$65536,2,0)</f>
        <v xml:space="preserve">                    2 - LEATHER AUXILIARIES</v>
      </c>
      <c r="AH1265" s="48" t="str">
        <f t="shared" si="333"/>
        <v xml:space="preserve">         5204000008 - NOVALTAN NL BR</v>
      </c>
      <c r="AI1265" s="49" t="str">
        <f t="shared" si="334"/>
        <v xml:space="preserve">     ZC0056 - IND E COM DE COUROS DOWIDI LTDA</v>
      </c>
      <c r="AJ1265" t="str">
        <f t="shared" si="335"/>
        <v xml:space="preserve">     90 - SALES</v>
      </c>
      <c r="AK1265" t="str">
        <f t="shared" si="336"/>
        <v/>
      </c>
      <c r="AL1265">
        <f t="shared" si="337"/>
        <v>5</v>
      </c>
      <c r="AM1265" t="str">
        <f t="shared" si="338"/>
        <v>2025 5</v>
      </c>
      <c r="AN1265" t="str">
        <f t="shared" si="339"/>
        <v xml:space="preserve">IND </v>
      </c>
    </row>
    <row r="1266" spans="1:40" x14ac:dyDescent="0.35">
      <c r="A1266">
        <v>81054</v>
      </c>
      <c r="B1266" t="s">
        <v>274</v>
      </c>
      <c r="C1266" s="31">
        <v>45686</v>
      </c>
      <c r="D1266" t="s">
        <v>373</v>
      </c>
      <c r="E1266" t="s">
        <v>374</v>
      </c>
      <c r="F1266" t="s">
        <v>723</v>
      </c>
      <c r="G1266" t="s">
        <v>724</v>
      </c>
      <c r="H1266" t="s">
        <v>721</v>
      </c>
      <c r="I1266" t="s">
        <v>722</v>
      </c>
      <c r="J1266">
        <v>240</v>
      </c>
      <c r="K1266">
        <v>1404</v>
      </c>
      <c r="L1266">
        <v>836.92665</v>
      </c>
      <c r="M1266">
        <v>168.48</v>
      </c>
      <c r="N1266">
        <v>5.8500000000000005</v>
      </c>
      <c r="O1266" s="32">
        <f t="shared" si="323"/>
        <v>1235.52</v>
      </c>
      <c r="P1266" s="32">
        <f t="shared" si="324"/>
        <v>398.59334999999999</v>
      </c>
      <c r="Q1266">
        <v>708465</v>
      </c>
      <c r="R1266" t="s">
        <v>312</v>
      </c>
      <c r="S1266" t="s">
        <v>431</v>
      </c>
      <c r="T1266" t="str">
        <f t="shared" si="325"/>
        <v>VEN</v>
      </c>
      <c r="U1266" t="s">
        <v>432</v>
      </c>
      <c r="V1266" s="33">
        <f t="shared" si="326"/>
        <v>1404</v>
      </c>
      <c r="W1266">
        <f t="shared" si="327"/>
        <v>240</v>
      </c>
      <c r="X1266" s="33">
        <f t="shared" si="328"/>
        <v>1235.52</v>
      </c>
      <c r="Y1266" s="33">
        <f t="shared" si="329"/>
        <v>168.48</v>
      </c>
      <c r="Z1266" s="45">
        <f t="shared" si="330"/>
        <v>0.24971036324786325</v>
      </c>
      <c r="AA1266" s="33">
        <f t="shared" si="331"/>
        <v>350.59334999999999</v>
      </c>
      <c r="AB1266" s="45">
        <f t="shared" si="332"/>
        <v>0.28376177641802641</v>
      </c>
      <c r="AC1266" s="33">
        <f>IFERROR($X1266/VLOOKUP(CONCATENATE("USD",C1266),[1]GEINDICE!AR$1:AS$65536,2,0),"")</f>
        <v>210.85398320704482</v>
      </c>
      <c r="AD1266" s="33">
        <f>IFERROR($AA1266/VLOOKUP(CONCATENATE("USD",C1266),[1]GEINDICE!AR$1:AS$65536,2,0),"")</f>
        <v>59.83230083964775</v>
      </c>
      <c r="AE1266" s="33">
        <f>IFERROR($X1266/VLOOKUP(CONCATENATE("EUR",C1266),[1]GEINDICE!AR$1:AS$65536,2,0),"")</f>
        <v>202.33529305798928</v>
      </c>
      <c r="AF1266" s="33">
        <f>IFERROR($AA1266/VLOOKUP(CONCATENATE("EUR",C1266),[1]GEINDICE!AR$1:AS$65536,2,0),"")</f>
        <v>57.415022190197007</v>
      </c>
      <c r="AG1266" s="48" t="str">
        <f>VLOOKUP(E1266,[1]Apresentação!AW$1:AX$65536,2,0)</f>
        <v xml:space="preserve">                    2 - LEATHER AUXILIARIES</v>
      </c>
      <c r="AH1266" s="48" t="str">
        <f t="shared" si="333"/>
        <v xml:space="preserve">         5204000008 - NOVALTAN NL BR</v>
      </c>
      <c r="AI1266" s="49" t="str">
        <f t="shared" si="334"/>
        <v xml:space="preserve">     L00044 - CURTUME A P MULLER LTDA</v>
      </c>
      <c r="AJ1266" t="str">
        <f t="shared" si="335"/>
        <v xml:space="preserve">     90 - SALES</v>
      </c>
      <c r="AK1266" t="str">
        <f t="shared" si="336"/>
        <v/>
      </c>
      <c r="AL1266">
        <f t="shared" si="337"/>
        <v>1</v>
      </c>
      <c r="AM1266" t="str">
        <f t="shared" si="338"/>
        <v>2025 1</v>
      </c>
      <c r="AN1266" t="str">
        <f t="shared" si="339"/>
        <v xml:space="preserve">CURTUME </v>
      </c>
    </row>
    <row r="1267" spans="1:40" x14ac:dyDescent="0.35">
      <c r="A1267">
        <v>81152</v>
      </c>
      <c r="B1267" t="s">
        <v>274</v>
      </c>
      <c r="C1267" s="31">
        <v>45693</v>
      </c>
      <c r="D1267" t="s">
        <v>373</v>
      </c>
      <c r="E1267" t="s">
        <v>374</v>
      </c>
      <c r="F1267" t="s">
        <v>723</v>
      </c>
      <c r="G1267" t="s">
        <v>724</v>
      </c>
      <c r="H1267" t="s">
        <v>721</v>
      </c>
      <c r="I1267" t="s">
        <v>722</v>
      </c>
      <c r="J1267">
        <v>240</v>
      </c>
      <c r="K1267">
        <v>1404</v>
      </c>
      <c r="L1267">
        <v>836.92665</v>
      </c>
      <c r="M1267">
        <v>168.48</v>
      </c>
      <c r="N1267">
        <v>5.8500000000000005</v>
      </c>
      <c r="O1267" s="32">
        <f t="shared" si="323"/>
        <v>1235.52</v>
      </c>
      <c r="P1267" s="32">
        <f t="shared" si="324"/>
        <v>398.59334999999999</v>
      </c>
      <c r="Q1267">
        <v>709195</v>
      </c>
      <c r="R1267" t="s">
        <v>312</v>
      </c>
      <c r="S1267" t="s">
        <v>431</v>
      </c>
      <c r="T1267" t="str">
        <f t="shared" si="325"/>
        <v>VEN</v>
      </c>
      <c r="U1267" t="s">
        <v>432</v>
      </c>
      <c r="V1267" s="33">
        <f t="shared" si="326"/>
        <v>1404</v>
      </c>
      <c r="W1267">
        <f t="shared" si="327"/>
        <v>240</v>
      </c>
      <c r="X1267" s="33">
        <f t="shared" si="328"/>
        <v>1235.52</v>
      </c>
      <c r="Y1267" s="33">
        <f t="shared" si="329"/>
        <v>168.48</v>
      </c>
      <c r="Z1267" s="45">
        <f t="shared" si="330"/>
        <v>0.24971036324786325</v>
      </c>
      <c r="AA1267" s="33">
        <f t="shared" si="331"/>
        <v>350.59334999999999</v>
      </c>
      <c r="AB1267" s="45">
        <f t="shared" si="332"/>
        <v>0.28376177641802641</v>
      </c>
      <c r="AC1267" s="33">
        <f>IFERROR($X1267/VLOOKUP(CONCATENATE("USD",C1267),[1]GEINDICE!AR$1:AS$65536,2,0),"")</f>
        <v>213.03170853664844</v>
      </c>
      <c r="AD1267" s="33">
        <f>IFERROR($AA1267/VLOOKUP(CONCATENATE("USD",C1267),[1]GEINDICE!AR$1:AS$65536,2,0),"")</f>
        <v>60.450256047726597</v>
      </c>
      <c r="AE1267" s="33">
        <f>IFERROR($X1267/VLOOKUP(CONCATENATE("EUR",C1267),[1]GEINDICE!AR$1:AS$65536,2,0),"")</f>
        <v>204.38709677419354</v>
      </c>
      <c r="AF1267" s="33">
        <f>IFERROR($AA1267/VLOOKUP(CONCATENATE("EUR",C1267),[1]GEINDICE!AR$1:AS$65536,2,0),"")</f>
        <v>57.997245657568236</v>
      </c>
      <c r="AG1267" s="48" t="str">
        <f>VLOOKUP(E1267,[1]Apresentação!AW$1:AX$65536,2,0)</f>
        <v xml:space="preserve">                    2 - LEATHER AUXILIARIES</v>
      </c>
      <c r="AH1267" s="48" t="str">
        <f t="shared" si="333"/>
        <v xml:space="preserve">         5204000008 - NOVALTAN NL BR</v>
      </c>
      <c r="AI1267" s="49" t="str">
        <f t="shared" si="334"/>
        <v xml:space="preserve">     L00044 - CURTUME A P MULLER LTDA</v>
      </c>
      <c r="AJ1267" t="str">
        <f t="shared" si="335"/>
        <v xml:space="preserve">     90 - SALES</v>
      </c>
      <c r="AK1267" t="str">
        <f t="shared" si="336"/>
        <v/>
      </c>
      <c r="AL1267">
        <f t="shared" si="337"/>
        <v>2</v>
      </c>
      <c r="AM1267" t="str">
        <f t="shared" si="338"/>
        <v>2025 2</v>
      </c>
      <c r="AN1267" t="str">
        <f t="shared" si="339"/>
        <v xml:space="preserve">CURTUME </v>
      </c>
    </row>
    <row r="1268" spans="1:40" x14ac:dyDescent="0.35">
      <c r="A1268">
        <v>82967</v>
      </c>
      <c r="B1268" t="s">
        <v>274</v>
      </c>
      <c r="C1268" s="31">
        <v>45841</v>
      </c>
      <c r="D1268" t="s">
        <v>373</v>
      </c>
      <c r="E1268" t="s">
        <v>374</v>
      </c>
      <c r="F1268" t="s">
        <v>375</v>
      </c>
      <c r="G1268" t="s">
        <v>376</v>
      </c>
      <c r="H1268" t="s">
        <v>721</v>
      </c>
      <c r="I1268" t="s">
        <v>722</v>
      </c>
      <c r="J1268">
        <v>1000</v>
      </c>
      <c r="K1268">
        <v>7795.22</v>
      </c>
      <c r="L1268">
        <v>3573.4307399999998</v>
      </c>
      <c r="M1268">
        <v>935.44</v>
      </c>
      <c r="N1268">
        <v>7.7952199999999996</v>
      </c>
      <c r="O1268" s="32">
        <f t="shared" si="323"/>
        <v>6859.7800000000007</v>
      </c>
      <c r="P1268" s="32">
        <f t="shared" si="324"/>
        <v>3286.3492600000009</v>
      </c>
      <c r="Q1268">
        <v>742703</v>
      </c>
      <c r="R1268" t="s">
        <v>312</v>
      </c>
      <c r="S1268" t="s">
        <v>431</v>
      </c>
      <c r="T1268" t="str">
        <f t="shared" si="325"/>
        <v>VEN</v>
      </c>
      <c r="U1268" t="s">
        <v>432</v>
      </c>
      <c r="V1268" s="33">
        <f t="shared" si="326"/>
        <v>7795.22</v>
      </c>
      <c r="W1268">
        <f t="shared" si="327"/>
        <v>1000</v>
      </c>
      <c r="X1268" s="33">
        <f t="shared" si="328"/>
        <v>6859.7800000000007</v>
      </c>
      <c r="Y1268" s="33">
        <f t="shared" si="329"/>
        <v>935.44</v>
      </c>
      <c r="Z1268" s="45">
        <f t="shared" si="330"/>
        <v>0.39592843563106633</v>
      </c>
      <c r="AA1268" s="33">
        <f t="shared" si="331"/>
        <v>3086.3492600000009</v>
      </c>
      <c r="AB1268" s="45">
        <f t="shared" si="332"/>
        <v>0.44991956884914686</v>
      </c>
      <c r="AC1268" s="33">
        <f>IFERROR($X1268/VLOOKUP(CONCATENATE("USD",C1268),[1]GEINDICE!AR$1:AS$65536,2,0),"")</f>
        <v>1265.4552833530108</v>
      </c>
      <c r="AD1268" s="33">
        <f>IFERROR($AA1268/VLOOKUP(CONCATENATE("USD",C1268),[1]GEINDICE!AR$1:AS$65536,2,0),"")</f>
        <v>569.35309548406155</v>
      </c>
      <c r="AE1268" s="33">
        <f>IFERROR($X1268/VLOOKUP(CONCATENATE("EUR",C1268),[1]GEINDICE!AR$1:AS$65536,2,0),"")</f>
        <v>1076.2465091468198</v>
      </c>
      <c r="AF1268" s="33">
        <f>IFERROR($AA1268/VLOOKUP(CONCATENATE("EUR",C1268),[1]GEINDICE!AR$1:AS$65536,2,0),"")</f>
        <v>484.22436537073656</v>
      </c>
      <c r="AG1268" s="48" t="str">
        <f>VLOOKUP(E1268,[1]Apresentação!AW$1:AX$65536,2,0)</f>
        <v xml:space="preserve">                    2 - LEATHER AUXILIARIES</v>
      </c>
      <c r="AH1268" s="48" t="str">
        <f t="shared" si="333"/>
        <v xml:space="preserve">         5204000008 - NOVALTAN NL BR</v>
      </c>
      <c r="AI1268" s="49" t="str">
        <f t="shared" si="334"/>
        <v xml:space="preserve">     L00222 - DURLICOUROS IND COM DE COUROS IMP EXP LTDA</v>
      </c>
      <c r="AJ1268" t="str">
        <f t="shared" si="335"/>
        <v xml:space="preserve">     90 - SALES</v>
      </c>
      <c r="AK1268" t="str">
        <f t="shared" si="336"/>
        <v/>
      </c>
      <c r="AL1268">
        <f t="shared" si="337"/>
        <v>7</v>
      </c>
      <c r="AM1268" t="str">
        <f t="shared" si="338"/>
        <v>2025 7</v>
      </c>
      <c r="AN1268" t="str">
        <f t="shared" si="339"/>
        <v xml:space="preserve">DURLICOUROS </v>
      </c>
    </row>
    <row r="1269" spans="1:40" x14ac:dyDescent="0.35">
      <c r="A1269">
        <v>83495</v>
      </c>
      <c r="B1269" t="s">
        <v>274</v>
      </c>
      <c r="C1269" s="31">
        <v>45882</v>
      </c>
      <c r="D1269" t="s">
        <v>373</v>
      </c>
      <c r="E1269" t="s">
        <v>374</v>
      </c>
      <c r="F1269" t="s">
        <v>375</v>
      </c>
      <c r="G1269" t="s">
        <v>376</v>
      </c>
      <c r="H1269" t="s">
        <v>721</v>
      </c>
      <c r="I1269" t="s">
        <v>722</v>
      </c>
      <c r="J1269">
        <v>2000</v>
      </c>
      <c r="K1269">
        <v>15458.880000000001</v>
      </c>
      <c r="L1269">
        <v>7636.8765999999996</v>
      </c>
      <c r="M1269">
        <v>1855.09</v>
      </c>
      <c r="N1269">
        <v>7.7294399999999994</v>
      </c>
      <c r="O1269" s="32">
        <f t="shared" si="323"/>
        <v>13603.79</v>
      </c>
      <c r="P1269" s="32">
        <f t="shared" si="324"/>
        <v>5966.9134000000013</v>
      </c>
      <c r="Q1269">
        <v>754040</v>
      </c>
      <c r="R1269" t="s">
        <v>312</v>
      </c>
      <c r="S1269" t="s">
        <v>431</v>
      </c>
      <c r="T1269" t="str">
        <f t="shared" si="325"/>
        <v>VEN</v>
      </c>
      <c r="U1269" t="s">
        <v>432</v>
      </c>
      <c r="V1269" s="33">
        <f t="shared" si="326"/>
        <v>15458.880000000001</v>
      </c>
      <c r="W1269">
        <f t="shared" si="327"/>
        <v>2000</v>
      </c>
      <c r="X1269" s="33">
        <f t="shared" si="328"/>
        <v>13603.79</v>
      </c>
      <c r="Y1269" s="33">
        <f t="shared" si="329"/>
        <v>1855.09</v>
      </c>
      <c r="Z1269" s="45">
        <f t="shared" si="330"/>
        <v>0.36011104297335905</v>
      </c>
      <c r="AA1269" s="33">
        <f t="shared" si="331"/>
        <v>5566.9134000000013</v>
      </c>
      <c r="AB1269" s="45">
        <f t="shared" si="332"/>
        <v>0.40921782826697567</v>
      </c>
      <c r="AC1269" s="33">
        <f>IFERROR($X1269/VLOOKUP(CONCATENATE("USD",C1269),[1]GEINDICE!AR$1:AS$65536,2,0),"")</f>
        <v>2522.5838154576472</v>
      </c>
      <c r="AD1269" s="33">
        <f>IFERROR($AA1269/VLOOKUP(CONCATENATE("USD",C1269),[1]GEINDICE!AR$1:AS$65536,2,0),"")</f>
        <v>1032.2862705829998</v>
      </c>
      <c r="AE1269" s="33">
        <f>IFERROR($X1269/VLOOKUP(CONCATENATE("EUR",C1269),[1]GEINDICE!AR$1:AS$65536,2,0),"")</f>
        <v>2153.4865682037644</v>
      </c>
      <c r="AF1269" s="33">
        <f>IFERROR($AA1269/VLOOKUP(CONCATENATE("EUR",C1269),[1]GEINDICE!AR$1:AS$65536,2,0),"")</f>
        <v>881.24509664244692</v>
      </c>
      <c r="AG1269" s="48" t="str">
        <f>VLOOKUP(E1269,[1]Apresentação!AW$1:AX$65536,2,0)</f>
        <v xml:space="preserve">                    2 - LEATHER AUXILIARIES</v>
      </c>
      <c r="AH1269" s="48" t="str">
        <f t="shared" si="333"/>
        <v xml:space="preserve">         5204000008 - NOVALTAN NL BR</v>
      </c>
      <c r="AI1269" s="49" t="str">
        <f t="shared" si="334"/>
        <v xml:space="preserve">     L00222 - DURLICOUROS IND COM DE COUROS IMP EXP LTDA</v>
      </c>
      <c r="AJ1269" t="str">
        <f t="shared" si="335"/>
        <v xml:space="preserve">     90 - SALES</v>
      </c>
      <c r="AK1269" t="str">
        <f t="shared" si="336"/>
        <v/>
      </c>
      <c r="AL1269">
        <f t="shared" si="337"/>
        <v>8</v>
      </c>
      <c r="AM1269" t="str">
        <f t="shared" si="338"/>
        <v>2025 8</v>
      </c>
      <c r="AN1269" t="str">
        <f t="shared" si="339"/>
        <v xml:space="preserve">DURLICOUROS </v>
      </c>
    </row>
    <row r="1270" spans="1:40" x14ac:dyDescent="0.35">
      <c r="A1270">
        <v>82561</v>
      </c>
      <c r="B1270" t="s">
        <v>274</v>
      </c>
      <c r="C1270" s="31">
        <v>45805</v>
      </c>
      <c r="D1270" t="s">
        <v>373</v>
      </c>
      <c r="E1270" t="s">
        <v>374</v>
      </c>
      <c r="F1270" t="s">
        <v>375</v>
      </c>
      <c r="G1270" t="s">
        <v>376</v>
      </c>
      <c r="H1270" t="s">
        <v>721</v>
      </c>
      <c r="I1270" t="s">
        <v>722</v>
      </c>
      <c r="J1270">
        <v>1000</v>
      </c>
      <c r="K1270">
        <v>8085.08</v>
      </c>
      <c r="L1270">
        <v>3456.76892</v>
      </c>
      <c r="M1270">
        <v>970.22</v>
      </c>
      <c r="N1270">
        <v>8.0850799999999996</v>
      </c>
      <c r="O1270" s="32">
        <f t="shared" si="323"/>
        <v>7114.86</v>
      </c>
      <c r="P1270" s="32">
        <f t="shared" si="324"/>
        <v>3658.0910799999997</v>
      </c>
      <c r="Q1270">
        <v>739773</v>
      </c>
      <c r="R1270" t="s">
        <v>312</v>
      </c>
      <c r="S1270" t="s">
        <v>431</v>
      </c>
      <c r="T1270" t="str">
        <f t="shared" si="325"/>
        <v>VEN</v>
      </c>
      <c r="U1270" t="s">
        <v>432</v>
      </c>
      <c r="V1270" s="33">
        <f t="shared" si="326"/>
        <v>8085.08</v>
      </c>
      <c r="W1270">
        <f t="shared" si="327"/>
        <v>1000</v>
      </c>
      <c r="X1270" s="33">
        <f t="shared" si="328"/>
        <v>7114.86</v>
      </c>
      <c r="Y1270" s="33">
        <f t="shared" si="329"/>
        <v>970.22</v>
      </c>
      <c r="Z1270" s="45">
        <f t="shared" si="330"/>
        <v>0.42771266085184062</v>
      </c>
      <c r="AA1270" s="33">
        <f t="shared" si="331"/>
        <v>3458.0910799999997</v>
      </c>
      <c r="AB1270" s="45">
        <f t="shared" si="332"/>
        <v>0.48603782505910165</v>
      </c>
      <c r="AC1270" s="33">
        <f>IFERROR($X1270/VLOOKUP(CONCATENATE("USD",C1270),[1]GEINDICE!AR$1:AS$65536,2,0),"")</f>
        <v>1249.6241393845721</v>
      </c>
      <c r="AD1270" s="33">
        <f>IFERROR($AA1270/VLOOKUP(CONCATENATE("USD",C1270),[1]GEINDICE!AR$1:AS$65536,2,0),"")</f>
        <v>607.36459884782914</v>
      </c>
      <c r="AE1270" s="33">
        <f>IFERROR($X1270/VLOOKUP(CONCATENATE("EUR",C1270),[1]GEINDICE!AR$1:AS$65536,2,0),"")</f>
        <v>1107.2333405957233</v>
      </c>
      <c r="AF1270" s="33">
        <f>IFERROR($AA1270/VLOOKUP(CONCATENATE("EUR",C1270),[1]GEINDICE!AR$1:AS$65536,2,0),"")</f>
        <v>538.15728469606893</v>
      </c>
      <c r="AG1270" s="48" t="str">
        <f>VLOOKUP(E1270,[1]Apresentação!AW$1:AX$65536,2,0)</f>
        <v xml:space="preserve">                    2 - LEATHER AUXILIARIES</v>
      </c>
      <c r="AH1270" s="48" t="str">
        <f t="shared" si="333"/>
        <v xml:space="preserve">         5204000008 - NOVALTAN NL BR</v>
      </c>
      <c r="AI1270" s="49" t="str">
        <f t="shared" si="334"/>
        <v xml:space="preserve">     L00222 - DURLICOUROS IND COM DE COUROS IMP EXP LTDA</v>
      </c>
      <c r="AJ1270" t="str">
        <f t="shared" si="335"/>
        <v xml:space="preserve">     90 - SALES</v>
      </c>
      <c r="AK1270" t="str">
        <f t="shared" si="336"/>
        <v/>
      </c>
      <c r="AL1270">
        <f t="shared" si="337"/>
        <v>5</v>
      </c>
      <c r="AM1270" t="str">
        <f t="shared" si="338"/>
        <v>2025 5</v>
      </c>
      <c r="AN1270" t="str">
        <f t="shared" si="339"/>
        <v xml:space="preserve">DURLICOUROS </v>
      </c>
    </row>
    <row r="1271" spans="1:40" x14ac:dyDescent="0.35">
      <c r="A1271">
        <v>83307</v>
      </c>
      <c r="B1271" t="s">
        <v>274</v>
      </c>
      <c r="C1271" s="31">
        <v>45868</v>
      </c>
      <c r="D1271" t="s">
        <v>373</v>
      </c>
      <c r="E1271" t="s">
        <v>374</v>
      </c>
      <c r="F1271" t="s">
        <v>375</v>
      </c>
      <c r="G1271" t="s">
        <v>376</v>
      </c>
      <c r="H1271" t="s">
        <v>721</v>
      </c>
      <c r="I1271" t="s">
        <v>722</v>
      </c>
      <c r="J1271">
        <v>1000</v>
      </c>
      <c r="K1271">
        <v>7974.25</v>
      </c>
      <c r="L1271">
        <v>3690.0850500000001</v>
      </c>
      <c r="M1271">
        <v>956.92</v>
      </c>
      <c r="N1271">
        <v>7.9742499999999996</v>
      </c>
      <c r="O1271" s="32">
        <f t="shared" si="323"/>
        <v>7017.33</v>
      </c>
      <c r="P1271" s="32">
        <f t="shared" si="324"/>
        <v>3327.2449499999998</v>
      </c>
      <c r="Q1271">
        <v>745879</v>
      </c>
      <c r="R1271" t="s">
        <v>312</v>
      </c>
      <c r="S1271" t="s">
        <v>431</v>
      </c>
      <c r="T1271" t="str">
        <f t="shared" si="325"/>
        <v>VEN</v>
      </c>
      <c r="U1271" t="s">
        <v>432</v>
      </c>
      <c r="V1271" s="33">
        <f t="shared" si="326"/>
        <v>7974.25</v>
      </c>
      <c r="W1271">
        <f t="shared" si="327"/>
        <v>1000</v>
      </c>
      <c r="X1271" s="33">
        <f t="shared" si="328"/>
        <v>7017.33</v>
      </c>
      <c r="Y1271" s="33">
        <f t="shared" si="329"/>
        <v>956.92</v>
      </c>
      <c r="Z1271" s="45">
        <f t="shared" si="330"/>
        <v>0.39216790920776246</v>
      </c>
      <c r="AA1271" s="33">
        <f t="shared" si="331"/>
        <v>3127.2449499999998</v>
      </c>
      <c r="AB1271" s="45">
        <f t="shared" si="332"/>
        <v>0.4456459864364366</v>
      </c>
      <c r="AC1271" s="33">
        <f>IFERROR($X1271/VLOOKUP(CONCATENATE("USD",C1271),[1]GEINDICE!AR$1:AS$65536,2,0),"")</f>
        <v>1252.3342970339436</v>
      </c>
      <c r="AD1271" s="33">
        <f>IFERROR($AA1271/VLOOKUP(CONCATENATE("USD",C1271),[1]GEINDICE!AR$1:AS$65536,2,0),"")</f>
        <v>558.09775314987314</v>
      </c>
      <c r="AE1271" s="33">
        <f>IFERROR($X1271/VLOOKUP(CONCATENATE("EUR",C1271),[1]GEINDICE!AR$1:AS$65536,2,0),"")</f>
        <v>1091.8345754694963</v>
      </c>
      <c r="AF1271" s="33">
        <f>IFERROR($AA1271/VLOOKUP(CONCATENATE("EUR",C1271),[1]GEINDICE!AR$1:AS$65536,2,0),"")</f>
        <v>486.57169641051166</v>
      </c>
      <c r="AG1271" s="48" t="str">
        <f>VLOOKUP(E1271,[1]Apresentação!AW$1:AX$65536,2,0)</f>
        <v xml:space="preserve">                    2 - LEATHER AUXILIARIES</v>
      </c>
      <c r="AH1271" s="48" t="str">
        <f t="shared" si="333"/>
        <v xml:space="preserve">         5204000008 - NOVALTAN NL BR</v>
      </c>
      <c r="AI1271" s="49" t="str">
        <f t="shared" si="334"/>
        <v xml:space="preserve">     L00222 - DURLICOUROS IND COM DE COUROS IMP EXP LTDA</v>
      </c>
      <c r="AJ1271" t="str">
        <f t="shared" si="335"/>
        <v xml:space="preserve">     90 - SALES</v>
      </c>
      <c r="AK1271" t="str">
        <f t="shared" si="336"/>
        <v/>
      </c>
      <c r="AL1271">
        <f t="shared" si="337"/>
        <v>7</v>
      </c>
      <c r="AM1271" t="str">
        <f t="shared" si="338"/>
        <v>2025 7</v>
      </c>
      <c r="AN1271" t="str">
        <f t="shared" si="339"/>
        <v xml:space="preserve">DURLICOUROS </v>
      </c>
    </row>
    <row r="1272" spans="1:40" x14ac:dyDescent="0.35">
      <c r="A1272">
        <v>84217</v>
      </c>
      <c r="B1272" t="s">
        <v>274</v>
      </c>
      <c r="C1272" s="31">
        <v>45943</v>
      </c>
      <c r="D1272" t="s">
        <v>373</v>
      </c>
      <c r="E1272" t="s">
        <v>374</v>
      </c>
      <c r="F1272" t="s">
        <v>464</v>
      </c>
      <c r="G1272" t="s">
        <v>465</v>
      </c>
      <c r="H1272" t="s">
        <v>721</v>
      </c>
      <c r="I1272" t="s">
        <v>722</v>
      </c>
      <c r="J1272">
        <v>120</v>
      </c>
      <c r="K1272">
        <v>934.29</v>
      </c>
      <c r="L1272">
        <v>418.55527999999998</v>
      </c>
      <c r="M1272">
        <v>112.12</v>
      </c>
      <c r="N1272">
        <v>7.7857799999999999</v>
      </c>
      <c r="O1272" s="32">
        <f t="shared" si="323"/>
        <v>822.17</v>
      </c>
      <c r="P1272" s="32">
        <f t="shared" si="324"/>
        <v>403.61471999999998</v>
      </c>
      <c r="Q1272">
        <v>764192</v>
      </c>
      <c r="R1272" t="s">
        <v>312</v>
      </c>
      <c r="S1272" t="s">
        <v>431</v>
      </c>
      <c r="T1272" t="str">
        <f t="shared" si="325"/>
        <v>VEN</v>
      </c>
      <c r="U1272" t="s">
        <v>432</v>
      </c>
      <c r="V1272" s="33">
        <f t="shared" si="326"/>
        <v>934.29</v>
      </c>
      <c r="W1272">
        <f t="shared" si="327"/>
        <v>120</v>
      </c>
      <c r="X1272" s="33">
        <f t="shared" si="328"/>
        <v>822.17</v>
      </c>
      <c r="Y1272" s="33">
        <f t="shared" si="329"/>
        <v>112.12</v>
      </c>
      <c r="Z1272" s="45">
        <f t="shared" si="330"/>
        <v>0.40631358571749671</v>
      </c>
      <c r="AA1272" s="33">
        <f t="shared" si="331"/>
        <v>379.61471999999998</v>
      </c>
      <c r="AB1272" s="45">
        <f t="shared" si="332"/>
        <v>0.4617229040222825</v>
      </c>
      <c r="AC1272" s="33">
        <f>IFERROR($X1272/VLOOKUP(CONCATENATE("USD",C1272),[1]GEINDICE!AR$1:AS$65536,2,0),"")</f>
        <v>150.50064983799811</v>
      </c>
      <c r="AD1272" s="33">
        <f>IFERROR($AA1272/VLOOKUP(CONCATENATE("USD",C1272),[1]GEINDICE!AR$1:AS$65536,2,0),"")</f>
        <v>69.489597100441145</v>
      </c>
      <c r="AE1272" s="33">
        <f>IFERROR($X1272/VLOOKUP(CONCATENATE("EUR",C1272),[1]GEINDICE!AR$1:AS$65536,2,0),"")</f>
        <v>130.00996220686602</v>
      </c>
      <c r="AF1272" s="33">
        <f>IFERROR($AA1272/VLOOKUP(CONCATENATE("EUR",C1272),[1]GEINDICE!AR$1:AS$65536,2,0),"")</f>
        <v>60.028577301981365</v>
      </c>
      <c r="AG1272" s="48" t="str">
        <f>VLOOKUP(E1272,[1]Apresentação!AW$1:AX$65536,2,0)</f>
        <v xml:space="preserve">                    2 - LEATHER AUXILIARIES</v>
      </c>
      <c r="AH1272" s="48" t="str">
        <f t="shared" si="333"/>
        <v xml:space="preserve">         5204000008 - NOVALTAN NL BR</v>
      </c>
      <c r="AI1272" s="49" t="str">
        <f t="shared" si="334"/>
        <v xml:space="preserve">     ZC0056 - IND E COM DE COUROS DOWIDI LTDA</v>
      </c>
      <c r="AJ1272" t="str">
        <f t="shared" si="335"/>
        <v xml:space="preserve">     90 - SALES</v>
      </c>
      <c r="AK1272" t="str">
        <f t="shared" si="336"/>
        <v/>
      </c>
      <c r="AL1272">
        <f t="shared" si="337"/>
        <v>10</v>
      </c>
      <c r="AM1272" t="str">
        <f t="shared" si="338"/>
        <v>2025 10</v>
      </c>
      <c r="AN1272" t="str">
        <f t="shared" si="339"/>
        <v xml:space="preserve">IND </v>
      </c>
    </row>
    <row r="1273" spans="1:40" x14ac:dyDescent="0.35">
      <c r="A1273">
        <v>83952</v>
      </c>
      <c r="B1273" t="s">
        <v>274</v>
      </c>
      <c r="C1273" s="31">
        <v>45923</v>
      </c>
      <c r="D1273" t="s">
        <v>373</v>
      </c>
      <c r="E1273" t="s">
        <v>374</v>
      </c>
      <c r="F1273" t="s">
        <v>375</v>
      </c>
      <c r="G1273" t="s">
        <v>376</v>
      </c>
      <c r="H1273" t="s">
        <v>721</v>
      </c>
      <c r="I1273" t="s">
        <v>722</v>
      </c>
      <c r="J1273">
        <v>2000</v>
      </c>
      <c r="K1273">
        <v>15288.7</v>
      </c>
      <c r="L1273">
        <v>7116.9823500000002</v>
      </c>
      <c r="M1273">
        <v>1834.66</v>
      </c>
      <c r="N1273">
        <v>7.6443499999999993</v>
      </c>
      <c r="O1273" s="32">
        <f t="shared" si="323"/>
        <v>13454.04</v>
      </c>
      <c r="P1273" s="32">
        <f t="shared" si="324"/>
        <v>6337.0576500000006</v>
      </c>
      <c r="Q1273">
        <v>762110</v>
      </c>
      <c r="R1273" t="s">
        <v>312</v>
      </c>
      <c r="S1273" t="s">
        <v>431</v>
      </c>
      <c r="T1273" t="str">
        <f t="shared" si="325"/>
        <v>VEN</v>
      </c>
      <c r="U1273" t="s">
        <v>432</v>
      </c>
      <c r="V1273" s="33">
        <f t="shared" si="326"/>
        <v>15288.7</v>
      </c>
      <c r="W1273">
        <f t="shared" si="327"/>
        <v>2000</v>
      </c>
      <c r="X1273" s="33">
        <f t="shared" si="328"/>
        <v>13454.04</v>
      </c>
      <c r="Y1273" s="33">
        <f t="shared" si="329"/>
        <v>1834.66</v>
      </c>
      <c r="Z1273" s="45">
        <f t="shared" si="330"/>
        <v>0.38832978932152507</v>
      </c>
      <c r="AA1273" s="33">
        <f t="shared" si="331"/>
        <v>5937.0576500000006</v>
      </c>
      <c r="AB1273" s="45">
        <f t="shared" si="332"/>
        <v>0.44128437629143369</v>
      </c>
      <c r="AC1273" s="33">
        <f>IFERROR($X1273/VLOOKUP(CONCATENATE("USD",C1273),[1]GEINDICE!AR$1:AS$65536,2,0),"")</f>
        <v>2535.4842357198049</v>
      </c>
      <c r="AD1273" s="33">
        <f>IFERROR($AA1273/VLOOKUP(CONCATENATE("USD",C1273),[1]GEINDICE!AR$1:AS$65536,2,0),"")</f>
        <v>1118.8695795563765</v>
      </c>
      <c r="AE1273" s="33">
        <f>IFERROR($X1273/VLOOKUP(CONCATENATE("EUR",C1273),[1]GEINDICE!AR$1:AS$65536,2,0),"")</f>
        <v>2148.5212392206963</v>
      </c>
      <c r="AF1273" s="33">
        <f>IFERROR($AA1273/VLOOKUP(CONCATENATE("EUR",C1273),[1]GEINDICE!AR$1:AS$65536,2,0),"")</f>
        <v>948.1088549984031</v>
      </c>
      <c r="AG1273" s="48" t="str">
        <f>VLOOKUP(E1273,[1]Apresentação!AW$1:AX$65536,2,0)</f>
        <v xml:space="preserve">                    2 - LEATHER AUXILIARIES</v>
      </c>
      <c r="AH1273" s="48" t="str">
        <f t="shared" si="333"/>
        <v xml:space="preserve">         5204000008 - NOVALTAN NL BR</v>
      </c>
      <c r="AI1273" s="49" t="str">
        <f t="shared" si="334"/>
        <v xml:space="preserve">     L00222 - DURLICOUROS IND COM DE COUROS IMP EXP LTDA</v>
      </c>
      <c r="AJ1273" t="str">
        <f t="shared" si="335"/>
        <v xml:space="preserve">     90 - SALES</v>
      </c>
      <c r="AK1273" t="str">
        <f t="shared" si="336"/>
        <v/>
      </c>
      <c r="AL1273">
        <f t="shared" si="337"/>
        <v>9</v>
      </c>
      <c r="AM1273" t="str">
        <f t="shared" si="338"/>
        <v>2025 9</v>
      </c>
      <c r="AN1273" t="str">
        <f t="shared" si="339"/>
        <v xml:space="preserve">DURLICOUROS </v>
      </c>
    </row>
    <row r="1274" spans="1:40" x14ac:dyDescent="0.35">
      <c r="A1274">
        <v>83877</v>
      </c>
      <c r="B1274" t="s">
        <v>274</v>
      </c>
      <c r="C1274" s="31">
        <v>45916</v>
      </c>
      <c r="D1274" t="s">
        <v>373</v>
      </c>
      <c r="E1274" t="s">
        <v>374</v>
      </c>
      <c r="F1274" t="s">
        <v>375</v>
      </c>
      <c r="G1274" t="s">
        <v>376</v>
      </c>
      <c r="H1274" t="s">
        <v>721</v>
      </c>
      <c r="I1274" t="s">
        <v>722</v>
      </c>
      <c r="J1274">
        <v>1000</v>
      </c>
      <c r="K1274">
        <v>7608.74</v>
      </c>
      <c r="L1274">
        <v>3558.49118</v>
      </c>
      <c r="M1274">
        <v>913.06</v>
      </c>
      <c r="N1274">
        <v>7.6087400000000001</v>
      </c>
      <c r="O1274" s="32">
        <f t="shared" si="323"/>
        <v>6695.68</v>
      </c>
      <c r="P1274" s="32">
        <f t="shared" si="324"/>
        <v>3137.1888200000003</v>
      </c>
      <c r="Q1274">
        <v>761520</v>
      </c>
      <c r="R1274" t="s">
        <v>312</v>
      </c>
      <c r="S1274" t="s">
        <v>431</v>
      </c>
      <c r="T1274" t="str">
        <f t="shared" si="325"/>
        <v>VEN</v>
      </c>
      <c r="U1274" t="s">
        <v>387</v>
      </c>
      <c r="V1274" s="33">
        <f t="shared" si="326"/>
        <v>7608.74</v>
      </c>
      <c r="W1274">
        <f t="shared" si="327"/>
        <v>1000</v>
      </c>
      <c r="X1274" s="33">
        <f t="shared" si="328"/>
        <v>6695.68</v>
      </c>
      <c r="Y1274" s="33">
        <f t="shared" si="329"/>
        <v>913.06</v>
      </c>
      <c r="Z1274" s="45">
        <f t="shared" si="330"/>
        <v>0.38602828063516437</v>
      </c>
      <c r="AA1274" s="33">
        <f t="shared" si="331"/>
        <v>2937.1888200000003</v>
      </c>
      <c r="AB1274" s="45">
        <f t="shared" si="332"/>
        <v>0.43866923449149303</v>
      </c>
      <c r="AC1274" s="33">
        <f>IFERROR($X1274/VLOOKUP(CONCATENATE("USD",C1274),[1]GEINDICE!AR$1:AS$65536,2,0),"")</f>
        <v>1261.0516799758927</v>
      </c>
      <c r="AD1274" s="33">
        <f>IFERROR($AA1274/VLOOKUP(CONCATENATE("USD",C1274),[1]GEINDICE!AR$1:AS$65536,2,0),"")</f>
        <v>553.18457510923611</v>
      </c>
      <c r="AE1274" s="33">
        <f>IFERROR($X1274/VLOOKUP(CONCATENATE("EUR",C1274),[1]GEINDICE!AR$1:AS$65536,2,0),"")</f>
        <v>1064.3606536529535</v>
      </c>
      <c r="AF1274" s="33">
        <f>IFERROR($AA1274/VLOOKUP(CONCATENATE("EUR",C1274),[1]GEINDICE!AR$1:AS$65536,2,0),"")</f>
        <v>466.90227316080632</v>
      </c>
      <c r="AG1274" s="48" t="str">
        <f>VLOOKUP(E1274,[1]Apresentação!AW$1:AX$65536,2,0)</f>
        <v xml:space="preserve">                    2 - LEATHER AUXILIARIES</v>
      </c>
      <c r="AH1274" s="48" t="str">
        <f t="shared" si="333"/>
        <v xml:space="preserve">         5204000008 - NOVALTAN NL BR</v>
      </c>
      <c r="AI1274" s="49" t="str">
        <f t="shared" si="334"/>
        <v xml:space="preserve">     L00222 - DURLICOUROS IND COM DE COUROS IMP EXP LTDA</v>
      </c>
      <c r="AJ1274" t="str">
        <f t="shared" si="335"/>
        <v xml:space="preserve">     90 - SALES</v>
      </c>
      <c r="AK1274" t="str">
        <f t="shared" si="336"/>
        <v/>
      </c>
      <c r="AL1274">
        <f t="shared" si="337"/>
        <v>9</v>
      </c>
      <c r="AM1274" t="str">
        <f t="shared" si="338"/>
        <v>2025 9</v>
      </c>
      <c r="AN1274" t="str">
        <f t="shared" si="339"/>
        <v xml:space="preserve">DURLICOUROS </v>
      </c>
    </row>
    <row r="1275" spans="1:40" x14ac:dyDescent="0.35">
      <c r="A1275">
        <v>83547</v>
      </c>
      <c r="B1275" t="s">
        <v>274</v>
      </c>
      <c r="C1275" s="31">
        <v>45888</v>
      </c>
      <c r="D1275" t="s">
        <v>373</v>
      </c>
      <c r="E1275" t="s">
        <v>374</v>
      </c>
      <c r="F1275" t="s">
        <v>464</v>
      </c>
      <c r="G1275" t="s">
        <v>465</v>
      </c>
      <c r="H1275" t="s">
        <v>721</v>
      </c>
      <c r="I1275" t="s">
        <v>722</v>
      </c>
      <c r="J1275">
        <v>120</v>
      </c>
      <c r="K1275">
        <v>929.30000000000007</v>
      </c>
      <c r="L1275">
        <v>424.64211999999998</v>
      </c>
      <c r="M1275">
        <v>111.52</v>
      </c>
      <c r="N1275">
        <v>7.7441699999999996</v>
      </c>
      <c r="O1275" s="32">
        <f t="shared" si="323"/>
        <v>817.78000000000009</v>
      </c>
      <c r="P1275" s="32">
        <f t="shared" si="324"/>
        <v>393.13788000000011</v>
      </c>
      <c r="Q1275">
        <v>757791</v>
      </c>
      <c r="R1275" t="s">
        <v>312</v>
      </c>
      <c r="S1275" t="s">
        <v>431</v>
      </c>
      <c r="T1275" t="str">
        <f t="shared" si="325"/>
        <v>VEN</v>
      </c>
      <c r="U1275" t="s">
        <v>387</v>
      </c>
      <c r="V1275" s="33">
        <f t="shared" si="326"/>
        <v>929.30000000000007</v>
      </c>
      <c r="W1275">
        <f t="shared" si="327"/>
        <v>120</v>
      </c>
      <c r="X1275" s="33">
        <f t="shared" si="328"/>
        <v>817.78000000000009</v>
      </c>
      <c r="Y1275" s="33">
        <f t="shared" si="329"/>
        <v>111.52</v>
      </c>
      <c r="Z1275" s="45">
        <f t="shared" si="330"/>
        <v>0.3972214354890779</v>
      </c>
      <c r="AA1275" s="33">
        <f t="shared" si="331"/>
        <v>369.13788000000011</v>
      </c>
      <c r="AB1275" s="45">
        <f t="shared" si="332"/>
        <v>0.45139020274401437</v>
      </c>
      <c r="AC1275" s="33">
        <f>IFERROR($X1275/VLOOKUP(CONCATENATE("USD",C1275),[1]GEINDICE!AR$1:AS$65536,2,0),"")</f>
        <v>149.45902478251335</v>
      </c>
      <c r="AD1275" s="33">
        <f>IFERROR($AA1275/VLOOKUP(CONCATENATE("USD",C1275),[1]GEINDICE!AR$1:AS$65536,2,0),"")</f>
        <v>67.46433949850136</v>
      </c>
      <c r="AE1275" s="33">
        <f>IFERROR($X1275/VLOOKUP(CONCATENATE("EUR",C1275),[1]GEINDICE!AR$1:AS$65536,2,0),"")</f>
        <v>128.18069248734307</v>
      </c>
      <c r="AF1275" s="33">
        <f>IFERROR($AA1275/VLOOKUP(CONCATENATE("EUR",C1275),[1]GEINDICE!AR$1:AS$65536,2,0),"")</f>
        <v>57.859508769729949</v>
      </c>
      <c r="AG1275" s="48" t="str">
        <f>VLOOKUP(E1275,[1]Apresentação!AW$1:AX$65536,2,0)</f>
        <v xml:space="preserve">                    2 - LEATHER AUXILIARIES</v>
      </c>
      <c r="AH1275" s="48" t="str">
        <f t="shared" si="333"/>
        <v xml:space="preserve">         5204000008 - NOVALTAN NL BR</v>
      </c>
      <c r="AI1275" s="49" t="str">
        <f t="shared" si="334"/>
        <v xml:space="preserve">     ZC0056 - IND E COM DE COUROS DOWIDI LTDA</v>
      </c>
      <c r="AJ1275" t="str">
        <f t="shared" si="335"/>
        <v xml:space="preserve">     90 - SALES</v>
      </c>
      <c r="AK1275" t="str">
        <f t="shared" si="336"/>
        <v/>
      </c>
      <c r="AL1275">
        <f t="shared" si="337"/>
        <v>8</v>
      </c>
      <c r="AM1275" t="str">
        <f t="shared" si="338"/>
        <v>2025 8</v>
      </c>
      <c r="AN1275" t="str">
        <f t="shared" si="339"/>
        <v xml:space="preserve">IND </v>
      </c>
    </row>
    <row r="1276" spans="1:40" x14ac:dyDescent="0.35">
      <c r="A1276">
        <v>83401</v>
      </c>
      <c r="B1276" t="s">
        <v>274</v>
      </c>
      <c r="C1276" s="31">
        <v>45875</v>
      </c>
      <c r="D1276" t="s">
        <v>373</v>
      </c>
      <c r="E1276" t="s">
        <v>374</v>
      </c>
      <c r="F1276" t="s">
        <v>464</v>
      </c>
      <c r="G1276" t="s">
        <v>465</v>
      </c>
      <c r="H1276" t="s">
        <v>721</v>
      </c>
      <c r="I1276" t="s">
        <v>722</v>
      </c>
      <c r="J1276">
        <v>120</v>
      </c>
      <c r="K1276">
        <v>945.84</v>
      </c>
      <c r="L1276">
        <v>458.21260000000001</v>
      </c>
      <c r="M1276">
        <v>113.5</v>
      </c>
      <c r="N1276">
        <v>7.8820199999999998</v>
      </c>
      <c r="O1276" s="32">
        <f t="shared" si="323"/>
        <v>832.34</v>
      </c>
      <c r="P1276" s="32">
        <f t="shared" si="324"/>
        <v>374.12740000000002</v>
      </c>
      <c r="Q1276">
        <v>749119</v>
      </c>
      <c r="R1276" t="s">
        <v>312</v>
      </c>
      <c r="S1276" t="s">
        <v>431</v>
      </c>
      <c r="T1276" t="str">
        <f t="shared" si="325"/>
        <v>VEN</v>
      </c>
      <c r="U1276" t="s">
        <v>432</v>
      </c>
      <c r="V1276" s="33">
        <f t="shared" si="326"/>
        <v>945.84</v>
      </c>
      <c r="W1276">
        <f t="shared" si="327"/>
        <v>120</v>
      </c>
      <c r="X1276" s="33">
        <f t="shared" si="328"/>
        <v>832.34</v>
      </c>
      <c r="Y1276" s="33">
        <f t="shared" si="329"/>
        <v>113.5</v>
      </c>
      <c r="Z1276" s="45">
        <f t="shared" si="330"/>
        <v>0.37017613972764951</v>
      </c>
      <c r="AA1276" s="33">
        <f t="shared" si="331"/>
        <v>350.12740000000002</v>
      </c>
      <c r="AB1276" s="45">
        <f t="shared" si="332"/>
        <v>0.42065429992551123</v>
      </c>
      <c r="AC1276" s="33">
        <f>IFERROR($X1276/VLOOKUP(CONCATENATE("USD",C1276),[1]GEINDICE!AR$1:AS$65536,2,0),"")</f>
        <v>151.88131820006569</v>
      </c>
      <c r="AD1276" s="33">
        <f>IFERROR($AA1276/VLOOKUP(CONCATENATE("USD",C1276),[1]GEINDICE!AR$1:AS$65536,2,0),"")</f>
        <v>63.889529579212443</v>
      </c>
      <c r="AE1276" s="33">
        <f>IFERROR($X1276/VLOOKUP(CONCATENATE("EUR",C1276),[1]GEINDICE!AR$1:AS$65536,2,0),"")</f>
        <v>130.40358463370308</v>
      </c>
      <c r="AF1276" s="33">
        <f>IFERROR($AA1276/VLOOKUP(CONCATENATE("EUR",C1276),[1]GEINDICE!AR$1:AS$65536,2,0),"")</f>
        <v>54.854828601867517</v>
      </c>
      <c r="AG1276" s="48" t="str">
        <f>VLOOKUP(E1276,[1]Apresentação!AW$1:AX$65536,2,0)</f>
        <v xml:space="preserve">                    2 - LEATHER AUXILIARIES</v>
      </c>
      <c r="AH1276" s="48" t="str">
        <f t="shared" si="333"/>
        <v xml:space="preserve">         5204000008 - NOVALTAN NL BR</v>
      </c>
      <c r="AI1276" s="49" t="str">
        <f t="shared" si="334"/>
        <v xml:space="preserve">     ZC0056 - IND E COM DE COUROS DOWIDI LTDA</v>
      </c>
      <c r="AJ1276" t="str">
        <f t="shared" si="335"/>
        <v xml:space="preserve">     90 - SALES</v>
      </c>
      <c r="AK1276" t="str">
        <f t="shared" si="336"/>
        <v/>
      </c>
      <c r="AL1276">
        <f t="shared" si="337"/>
        <v>8</v>
      </c>
      <c r="AM1276" t="str">
        <f t="shared" si="338"/>
        <v>2025 8</v>
      </c>
      <c r="AN1276" t="str">
        <f t="shared" si="339"/>
        <v xml:space="preserve">IND </v>
      </c>
    </row>
    <row r="1277" spans="1:40" x14ac:dyDescent="0.35">
      <c r="A1277">
        <v>83716</v>
      </c>
      <c r="B1277" t="s">
        <v>274</v>
      </c>
      <c r="C1277" s="31">
        <v>45901</v>
      </c>
      <c r="D1277" t="s">
        <v>373</v>
      </c>
      <c r="E1277" t="s">
        <v>374</v>
      </c>
      <c r="F1277" t="s">
        <v>464</v>
      </c>
      <c r="G1277" t="s">
        <v>465</v>
      </c>
      <c r="H1277" t="s">
        <v>721</v>
      </c>
      <c r="I1277" t="s">
        <v>722</v>
      </c>
      <c r="J1277">
        <v>240</v>
      </c>
      <c r="K1277">
        <v>1862.3400000000001</v>
      </c>
      <c r="L1277">
        <v>849.28422999999998</v>
      </c>
      <c r="M1277">
        <v>223.48</v>
      </c>
      <c r="N1277">
        <v>7.7597499999999995</v>
      </c>
      <c r="O1277" s="32">
        <f t="shared" si="323"/>
        <v>1638.8600000000001</v>
      </c>
      <c r="P1277" s="32">
        <f t="shared" si="324"/>
        <v>789.57577000000015</v>
      </c>
      <c r="Q1277">
        <v>760288</v>
      </c>
      <c r="R1277" t="s">
        <v>312</v>
      </c>
      <c r="S1277" t="s">
        <v>431</v>
      </c>
      <c r="T1277" t="str">
        <f t="shared" si="325"/>
        <v>VEN</v>
      </c>
      <c r="U1277" t="s">
        <v>432</v>
      </c>
      <c r="V1277" s="33">
        <f t="shared" si="326"/>
        <v>1862.3400000000001</v>
      </c>
      <c r="W1277">
        <f t="shared" si="327"/>
        <v>240</v>
      </c>
      <c r="X1277" s="33">
        <f t="shared" si="328"/>
        <v>1638.8600000000001</v>
      </c>
      <c r="Y1277" s="33">
        <f t="shared" si="329"/>
        <v>223.48</v>
      </c>
      <c r="Z1277" s="45">
        <f t="shared" si="330"/>
        <v>0.39819569466370269</v>
      </c>
      <c r="AA1277" s="33">
        <f t="shared" si="331"/>
        <v>741.57577000000015</v>
      </c>
      <c r="AB1277" s="45">
        <f t="shared" si="332"/>
        <v>0.45249488668952814</v>
      </c>
      <c r="AC1277" s="33">
        <f>IFERROR($X1277/VLOOKUP(CONCATENATE("USD",C1277),[1]GEINDICE!AR$1:AS$65536,2,0),"")</f>
        <v>301.38291220714262</v>
      </c>
      <c r="AD1277" s="33">
        <f>IFERROR($AA1277/VLOOKUP(CONCATENATE("USD",C1277),[1]GEINDICE!AR$1:AS$65536,2,0),"")</f>
        <v>136.374226709331</v>
      </c>
      <c r="AE1277" s="33">
        <f>IFERROR($X1277/VLOOKUP(CONCATENATE("EUR",C1277),[1]GEINDICE!AR$1:AS$65536,2,0),"")</f>
        <v>257.56899478217139</v>
      </c>
      <c r="AF1277" s="33">
        <f>IFERROR($AA1277/VLOOKUP(CONCATENATE("EUR",C1277),[1]GEINDICE!AR$1:AS$65536,2,0),"")</f>
        <v>116.54865310869431</v>
      </c>
      <c r="AG1277" s="48" t="str">
        <f>VLOOKUP(E1277,[1]Apresentação!AW$1:AX$65536,2,0)</f>
        <v xml:space="preserve">                    2 - LEATHER AUXILIARIES</v>
      </c>
      <c r="AH1277" s="48" t="str">
        <f t="shared" si="333"/>
        <v xml:space="preserve">         5204000008 - NOVALTAN NL BR</v>
      </c>
      <c r="AI1277" s="49" t="str">
        <f t="shared" si="334"/>
        <v xml:space="preserve">     ZC0056 - IND E COM DE COUROS DOWIDI LTDA</v>
      </c>
      <c r="AJ1277" t="str">
        <f t="shared" si="335"/>
        <v xml:space="preserve">     90 - SALES</v>
      </c>
      <c r="AK1277" t="str">
        <f t="shared" si="336"/>
        <v/>
      </c>
      <c r="AL1277">
        <f t="shared" si="337"/>
        <v>9</v>
      </c>
      <c r="AM1277" t="str">
        <f t="shared" si="338"/>
        <v>2025 9</v>
      </c>
      <c r="AN1277" t="str">
        <f t="shared" si="339"/>
        <v xml:space="preserve">IND </v>
      </c>
    </row>
    <row r="1278" spans="1:40" x14ac:dyDescent="0.35">
      <c r="A1278">
        <v>82749</v>
      </c>
      <c r="B1278" t="s">
        <v>274</v>
      </c>
      <c r="C1278" s="31">
        <v>45820</v>
      </c>
      <c r="D1278" t="s">
        <v>373</v>
      </c>
      <c r="E1278" t="s">
        <v>374</v>
      </c>
      <c r="F1278" t="s">
        <v>375</v>
      </c>
      <c r="G1278" t="s">
        <v>376</v>
      </c>
      <c r="H1278" t="s">
        <v>721</v>
      </c>
      <c r="I1278" t="s">
        <v>722</v>
      </c>
      <c r="J1278">
        <v>2000</v>
      </c>
      <c r="K1278">
        <v>15841.54</v>
      </c>
      <c r="L1278">
        <v>6956.5442800000001</v>
      </c>
      <c r="M1278">
        <v>1901</v>
      </c>
      <c r="N1278">
        <v>7.9207699999999992</v>
      </c>
      <c r="O1278" s="32">
        <f t="shared" si="323"/>
        <v>13940.54</v>
      </c>
      <c r="P1278" s="32">
        <f t="shared" si="324"/>
        <v>6983.9957200000008</v>
      </c>
      <c r="Q1278">
        <v>741180</v>
      </c>
      <c r="R1278" t="s">
        <v>312</v>
      </c>
      <c r="S1278" t="s">
        <v>431</v>
      </c>
      <c r="T1278" t="str">
        <f t="shared" si="325"/>
        <v>VEN</v>
      </c>
      <c r="U1278" t="s">
        <v>432</v>
      </c>
      <c r="V1278" s="33">
        <f t="shared" si="326"/>
        <v>15841.54</v>
      </c>
      <c r="W1278">
        <f t="shared" si="327"/>
        <v>2000</v>
      </c>
      <c r="X1278" s="33">
        <f t="shared" si="328"/>
        <v>13940.54</v>
      </c>
      <c r="Y1278" s="33">
        <f t="shared" si="329"/>
        <v>1901</v>
      </c>
      <c r="Z1278" s="45">
        <f t="shared" si="330"/>
        <v>0.41561588835428881</v>
      </c>
      <c r="AA1278" s="33">
        <f t="shared" si="331"/>
        <v>6583.9957200000008</v>
      </c>
      <c r="AB1278" s="45">
        <f t="shared" si="332"/>
        <v>0.47229129718074053</v>
      </c>
      <c r="AC1278" s="33">
        <f>IFERROR($X1278/VLOOKUP(CONCATENATE("USD",C1278),[1]GEINDICE!AR$1:AS$65536,2,0),"")</f>
        <v>2516.888134613996</v>
      </c>
      <c r="AD1278" s="33">
        <f>IFERROR($AA1278/VLOOKUP(CONCATENATE("USD",C1278),[1]GEINDICE!AR$1:AS$65536,2,0),"")</f>
        <v>1188.7043619556584</v>
      </c>
      <c r="AE1278" s="33">
        <f>IFERROR($X1278/VLOOKUP(CONCATENATE("EUR",C1278),[1]GEINDICE!AR$1:AS$65536,2,0),"")</f>
        <v>2173.8616516966067</v>
      </c>
      <c r="AF1278" s="33">
        <f>IFERROR($AA1278/VLOOKUP(CONCATENATE("EUR",C1278),[1]GEINDICE!AR$1:AS$65536,2,0),"")</f>
        <v>1026.6959393712575</v>
      </c>
      <c r="AG1278" s="48" t="str">
        <f>VLOOKUP(E1278,[1]Apresentação!AW$1:AX$65536,2,0)</f>
        <v xml:space="preserve">                    2 - LEATHER AUXILIARIES</v>
      </c>
      <c r="AH1278" s="48" t="str">
        <f t="shared" si="333"/>
        <v xml:space="preserve">         5204000008 - NOVALTAN NL BR</v>
      </c>
      <c r="AI1278" s="49" t="str">
        <f t="shared" si="334"/>
        <v xml:space="preserve">     L00222 - DURLICOUROS IND COM DE COUROS IMP EXP LTDA</v>
      </c>
      <c r="AJ1278" t="str">
        <f t="shared" si="335"/>
        <v xml:space="preserve">     90 - SALES</v>
      </c>
      <c r="AK1278" t="str">
        <f t="shared" si="336"/>
        <v/>
      </c>
      <c r="AL1278">
        <f t="shared" si="337"/>
        <v>6</v>
      </c>
      <c r="AM1278" t="str">
        <f t="shared" si="338"/>
        <v>2025 6</v>
      </c>
      <c r="AN1278" t="str">
        <f t="shared" si="339"/>
        <v xml:space="preserve">DURLICOUROS </v>
      </c>
    </row>
    <row r="1279" spans="1:40" x14ac:dyDescent="0.35">
      <c r="A1279">
        <v>84417</v>
      </c>
      <c r="B1279" t="s">
        <v>274</v>
      </c>
      <c r="C1279" s="31">
        <v>45959</v>
      </c>
      <c r="D1279" t="s">
        <v>373</v>
      </c>
      <c r="E1279" t="s">
        <v>374</v>
      </c>
      <c r="F1279" t="s">
        <v>723</v>
      </c>
      <c r="G1279" t="s">
        <v>724</v>
      </c>
      <c r="H1279" t="s">
        <v>721</v>
      </c>
      <c r="I1279" t="s">
        <v>722</v>
      </c>
      <c r="J1279">
        <v>240</v>
      </c>
      <c r="K1279">
        <v>1404</v>
      </c>
      <c r="L1279">
        <v>847.29924000000005</v>
      </c>
      <c r="M1279">
        <v>168.48</v>
      </c>
      <c r="N1279">
        <v>5.8500000000000005</v>
      </c>
      <c r="O1279" s="32">
        <f t="shared" si="323"/>
        <v>1235.52</v>
      </c>
      <c r="P1279" s="32">
        <f t="shared" si="324"/>
        <v>388.22075999999993</v>
      </c>
      <c r="Q1279">
        <v>765575</v>
      </c>
      <c r="R1279" t="s">
        <v>312</v>
      </c>
      <c r="S1279" t="s">
        <v>431</v>
      </c>
      <c r="T1279" t="str">
        <f t="shared" si="325"/>
        <v>VEN</v>
      </c>
      <c r="U1279" t="s">
        <v>432</v>
      </c>
      <c r="V1279" s="33">
        <f t="shared" si="326"/>
        <v>1404</v>
      </c>
      <c r="W1279">
        <f t="shared" si="327"/>
        <v>240</v>
      </c>
      <c r="X1279" s="33">
        <f t="shared" si="328"/>
        <v>1235.52</v>
      </c>
      <c r="Y1279" s="33">
        <f t="shared" si="329"/>
        <v>168.48</v>
      </c>
      <c r="Z1279" s="45">
        <f t="shared" si="330"/>
        <v>0.24232247863247858</v>
      </c>
      <c r="AA1279" s="33">
        <f t="shared" si="331"/>
        <v>340.22075999999993</v>
      </c>
      <c r="AB1279" s="45">
        <f t="shared" si="332"/>
        <v>0.27536645299145296</v>
      </c>
      <c r="AC1279" s="33">
        <f>IFERROR($X1279/VLOOKUP(CONCATENATE("USD",C1279),[1]GEINDICE!AR$1:AS$65536,2,0),"")</f>
        <v>231.30148270181218</v>
      </c>
      <c r="AD1279" s="33">
        <f>IFERROR($AA1279/VLOOKUP(CONCATENATE("USD",C1279),[1]GEINDICE!AR$1:AS$65536,2,0),"")</f>
        <v>63.692668863261922</v>
      </c>
      <c r="AE1279" s="33">
        <f>IFERROR($X1279/VLOOKUP(CONCATENATE("EUR",C1279),[1]GEINDICE!AR$1:AS$65536,2,0),"")</f>
        <v>198.30508474576268</v>
      </c>
      <c r="AF1279" s="33">
        <f>IFERROR($AA1279/VLOOKUP(CONCATENATE("EUR",C1279),[1]GEINDICE!AR$1:AS$65536,2,0),"")</f>
        <v>54.606567796610157</v>
      </c>
      <c r="AG1279" s="48" t="str">
        <f>VLOOKUP(E1279,[1]Apresentação!AW$1:AX$65536,2,0)</f>
        <v xml:space="preserve">                    2 - LEATHER AUXILIARIES</v>
      </c>
      <c r="AH1279" s="48" t="str">
        <f t="shared" si="333"/>
        <v xml:space="preserve">         5204000008 - NOVALTAN NL BR</v>
      </c>
      <c r="AI1279" s="49" t="str">
        <f t="shared" si="334"/>
        <v xml:space="preserve">     L00044 - CURTUME A P MULLER LTDA</v>
      </c>
      <c r="AJ1279" t="str">
        <f t="shared" si="335"/>
        <v xml:space="preserve">     90 - SALES</v>
      </c>
      <c r="AK1279" t="str">
        <f t="shared" si="336"/>
        <v/>
      </c>
      <c r="AL1279">
        <f t="shared" si="337"/>
        <v>10</v>
      </c>
      <c r="AM1279" t="str">
        <f t="shared" si="338"/>
        <v>2025 10</v>
      </c>
      <c r="AN1279" t="str">
        <f t="shared" si="339"/>
        <v xml:space="preserve">CURTUME </v>
      </c>
    </row>
    <row r="1280" spans="1:40" x14ac:dyDescent="0.35">
      <c r="A1280">
        <v>84447</v>
      </c>
      <c r="B1280" t="s">
        <v>274</v>
      </c>
      <c r="C1280" s="31">
        <v>45961</v>
      </c>
      <c r="D1280" t="s">
        <v>373</v>
      </c>
      <c r="E1280" t="s">
        <v>374</v>
      </c>
      <c r="F1280" t="s">
        <v>375</v>
      </c>
      <c r="G1280" t="s">
        <v>376</v>
      </c>
      <c r="H1280" t="s">
        <v>721</v>
      </c>
      <c r="I1280" t="s">
        <v>722</v>
      </c>
      <c r="J1280">
        <v>1000</v>
      </c>
      <c r="K1280">
        <v>7700.55</v>
      </c>
      <c r="L1280">
        <v>3659.3128999999999</v>
      </c>
      <c r="M1280">
        <v>924.07</v>
      </c>
      <c r="N1280">
        <v>7.7005499999999998</v>
      </c>
      <c r="O1280" s="32">
        <f t="shared" si="323"/>
        <v>6776.4800000000005</v>
      </c>
      <c r="P1280" s="32">
        <f t="shared" si="324"/>
        <v>3117.1671000000006</v>
      </c>
      <c r="Q1280">
        <v>765812</v>
      </c>
      <c r="R1280" t="s">
        <v>312</v>
      </c>
      <c r="S1280" t="s">
        <v>431</v>
      </c>
      <c r="T1280" t="str">
        <f t="shared" si="325"/>
        <v>VEN</v>
      </c>
      <c r="U1280" t="s">
        <v>432</v>
      </c>
      <c r="V1280" s="33">
        <f t="shared" si="326"/>
        <v>7700.55</v>
      </c>
      <c r="W1280">
        <f t="shared" si="327"/>
        <v>1000</v>
      </c>
      <c r="X1280" s="33">
        <f t="shared" si="328"/>
        <v>6776.4800000000005</v>
      </c>
      <c r="Y1280" s="33">
        <f t="shared" si="329"/>
        <v>924.07</v>
      </c>
      <c r="Z1280" s="45">
        <f t="shared" si="330"/>
        <v>0.37882581114335995</v>
      </c>
      <c r="AA1280" s="33">
        <f t="shared" si="331"/>
        <v>2917.1671000000006</v>
      </c>
      <c r="AB1280" s="45">
        <f t="shared" si="332"/>
        <v>0.43048413040398559</v>
      </c>
      <c r="AC1280" s="33">
        <f>IFERROR($X1280/VLOOKUP(CONCATENATE("USD",C1280),[1]GEINDICE!AR$1:AS$65536,2,0),"")</f>
        <v>1258.5628586817227</v>
      </c>
      <c r="AD1280" s="33">
        <f>IFERROR($AA1280/VLOOKUP(CONCATENATE("USD",C1280),[1]GEINDICE!AR$1:AS$65536,2,0),"")</f>
        <v>541.79133777835568</v>
      </c>
      <c r="AE1280" s="33">
        <f>IFERROR($X1280/VLOOKUP(CONCATENATE("EUR",C1280),[1]GEINDICE!AR$1:AS$65536,2,0),"")</f>
        <v>1090.5181847441261</v>
      </c>
      <c r="AF1280" s="33">
        <f>IFERROR($AA1280/VLOOKUP(CONCATENATE("EUR",C1280),[1]GEINDICE!AR$1:AS$65536,2,0),"")</f>
        <v>469.45077244930809</v>
      </c>
      <c r="AG1280" s="48" t="str">
        <f>VLOOKUP(E1280,[1]Apresentação!AW$1:AX$65536,2,0)</f>
        <v xml:space="preserve">                    2 - LEATHER AUXILIARIES</v>
      </c>
      <c r="AH1280" s="48" t="str">
        <f t="shared" si="333"/>
        <v xml:space="preserve">         5204000008 - NOVALTAN NL BR</v>
      </c>
      <c r="AI1280" s="49" t="str">
        <f t="shared" si="334"/>
        <v xml:space="preserve">     L00222 - DURLICOUROS IND COM DE COUROS IMP EXP LTDA</v>
      </c>
      <c r="AJ1280" t="str">
        <f t="shared" si="335"/>
        <v xml:space="preserve">     90 - SALES</v>
      </c>
      <c r="AK1280" t="str">
        <f t="shared" si="336"/>
        <v/>
      </c>
      <c r="AL1280">
        <f t="shared" si="337"/>
        <v>10</v>
      </c>
      <c r="AM1280" t="str">
        <f t="shared" si="338"/>
        <v>2025 10</v>
      </c>
      <c r="AN1280" t="str">
        <f t="shared" si="339"/>
        <v xml:space="preserve">DURLICOUROS </v>
      </c>
    </row>
    <row r="1281" spans="1:40" x14ac:dyDescent="0.35">
      <c r="A1281">
        <v>83206</v>
      </c>
      <c r="B1281" t="s">
        <v>274</v>
      </c>
      <c r="C1281" s="31">
        <v>45859</v>
      </c>
      <c r="D1281" t="s">
        <v>373</v>
      </c>
      <c r="E1281" t="s">
        <v>374</v>
      </c>
      <c r="F1281" t="s">
        <v>723</v>
      </c>
      <c r="G1281" t="s">
        <v>724</v>
      </c>
      <c r="H1281" t="s">
        <v>721</v>
      </c>
      <c r="I1281" t="s">
        <v>722</v>
      </c>
      <c r="J1281">
        <v>240</v>
      </c>
      <c r="K1281">
        <v>1404</v>
      </c>
      <c r="L1281">
        <v>885.62040999999999</v>
      </c>
      <c r="M1281">
        <v>168.48</v>
      </c>
      <c r="N1281">
        <v>5.8500000000000005</v>
      </c>
      <c r="O1281" s="32">
        <f t="shared" si="323"/>
        <v>1235.52</v>
      </c>
      <c r="P1281" s="32">
        <f t="shared" si="324"/>
        <v>349.89958999999999</v>
      </c>
      <c r="Q1281">
        <v>744387</v>
      </c>
      <c r="R1281" t="s">
        <v>312</v>
      </c>
      <c r="S1281" t="s">
        <v>431</v>
      </c>
      <c r="T1281" t="str">
        <f t="shared" si="325"/>
        <v>VEN</v>
      </c>
      <c r="U1281" t="s">
        <v>432</v>
      </c>
      <c r="V1281" s="33">
        <f t="shared" si="326"/>
        <v>1404</v>
      </c>
      <c r="W1281">
        <f t="shared" si="327"/>
        <v>240</v>
      </c>
      <c r="X1281" s="33">
        <f t="shared" si="328"/>
        <v>1235.52</v>
      </c>
      <c r="Y1281" s="33">
        <f t="shared" si="329"/>
        <v>168.48</v>
      </c>
      <c r="Z1281" s="45">
        <f t="shared" si="330"/>
        <v>0.215028198005698</v>
      </c>
      <c r="AA1281" s="33">
        <f t="shared" si="331"/>
        <v>301.89958999999999</v>
      </c>
      <c r="AB1281" s="45">
        <f t="shared" si="332"/>
        <v>0.24435022500647499</v>
      </c>
      <c r="AC1281" s="33">
        <f>IFERROR($X1281/VLOOKUP(CONCATENATE("USD",C1281),[1]GEINDICE!AR$1:AS$65536,2,0),"")</f>
        <v>222.11595505617979</v>
      </c>
      <c r="AD1281" s="33">
        <f>IFERROR($AA1281/VLOOKUP(CONCATENATE("USD",C1281),[1]GEINDICE!AR$1:AS$65536,2,0),"")</f>
        <v>54.274083595505616</v>
      </c>
      <c r="AE1281" s="33">
        <f>IFERROR($X1281/VLOOKUP(CONCATENATE("EUR",C1281),[1]GEINDICE!AR$1:AS$65536,2,0),"")</f>
        <v>189.76178408514951</v>
      </c>
      <c r="AF1281" s="33">
        <f>IFERROR($AA1281/VLOOKUP(CONCATENATE("EUR",C1281),[1]GEINDICE!AR$1:AS$65536,2,0),"")</f>
        <v>46.368334638836409</v>
      </c>
      <c r="AG1281" s="48" t="str">
        <f>VLOOKUP(E1281,[1]Apresentação!AW$1:AX$65536,2,0)</f>
        <v xml:space="preserve">                    2 - LEATHER AUXILIARIES</v>
      </c>
      <c r="AH1281" s="48" t="str">
        <f t="shared" si="333"/>
        <v xml:space="preserve">         5204000008 - NOVALTAN NL BR</v>
      </c>
      <c r="AI1281" s="49" t="str">
        <f t="shared" si="334"/>
        <v xml:space="preserve">     L00044 - CURTUME A P MULLER LTDA</v>
      </c>
      <c r="AJ1281" t="str">
        <f t="shared" si="335"/>
        <v xml:space="preserve">     90 - SALES</v>
      </c>
      <c r="AK1281" t="str">
        <f t="shared" si="336"/>
        <v/>
      </c>
      <c r="AL1281">
        <f t="shared" si="337"/>
        <v>7</v>
      </c>
      <c r="AM1281" t="str">
        <f t="shared" si="338"/>
        <v>2025 7</v>
      </c>
      <c r="AN1281" t="str">
        <f t="shared" si="339"/>
        <v xml:space="preserve">CURTUME </v>
      </c>
    </row>
    <row r="1282" spans="1:40" x14ac:dyDescent="0.35">
      <c r="A1282">
        <v>83949</v>
      </c>
      <c r="B1282" t="s">
        <v>274</v>
      </c>
      <c r="C1282" s="31">
        <v>45923</v>
      </c>
      <c r="D1282" t="s">
        <v>373</v>
      </c>
      <c r="E1282" t="s">
        <v>374</v>
      </c>
      <c r="F1282" t="s">
        <v>464</v>
      </c>
      <c r="G1282" t="s">
        <v>465</v>
      </c>
      <c r="H1282" t="s">
        <v>721</v>
      </c>
      <c r="I1282" t="s">
        <v>722</v>
      </c>
      <c r="J1282">
        <v>120</v>
      </c>
      <c r="K1282">
        <v>917.32</v>
      </c>
      <c r="L1282">
        <v>427.01893999999999</v>
      </c>
      <c r="M1282">
        <v>110.08</v>
      </c>
      <c r="N1282">
        <v>7.6443499999999993</v>
      </c>
      <c r="O1282" s="32">
        <f t="shared" si="323"/>
        <v>807.24</v>
      </c>
      <c r="P1282" s="32">
        <f t="shared" si="324"/>
        <v>380.22106000000002</v>
      </c>
      <c r="Q1282">
        <v>762103</v>
      </c>
      <c r="R1282" t="s">
        <v>312</v>
      </c>
      <c r="S1282" t="s">
        <v>431</v>
      </c>
      <c r="T1282" t="str">
        <f t="shared" si="325"/>
        <v>VEN</v>
      </c>
      <c r="U1282" t="s">
        <v>432</v>
      </c>
      <c r="V1282" s="33">
        <f t="shared" si="326"/>
        <v>917.32</v>
      </c>
      <c r="W1282">
        <f t="shared" si="327"/>
        <v>120</v>
      </c>
      <c r="X1282" s="33">
        <f t="shared" si="328"/>
        <v>807.24</v>
      </c>
      <c r="Y1282" s="33">
        <f t="shared" si="329"/>
        <v>110.08</v>
      </c>
      <c r="Z1282" s="45">
        <f t="shared" si="330"/>
        <v>0.38832802075611567</v>
      </c>
      <c r="AA1282" s="33">
        <f t="shared" si="331"/>
        <v>356.22106000000002</v>
      </c>
      <c r="AB1282" s="45">
        <f t="shared" si="332"/>
        <v>0.4412827164164313</v>
      </c>
      <c r="AC1282" s="33">
        <f>IFERROR($X1282/VLOOKUP(CONCATENATE("USD",C1282),[1]GEINDICE!AR$1:AS$65536,2,0),"")</f>
        <v>152.12860185063039</v>
      </c>
      <c r="AD1282" s="33">
        <f>IFERROR($AA1282/VLOOKUP(CONCATENATE("USD",C1282),[1]GEINDICE!AR$1:AS$65536,2,0),"")</f>
        <v>67.13172266927991</v>
      </c>
      <c r="AE1282" s="33">
        <f>IFERROR($X1282/VLOOKUP(CONCATENATE("EUR",C1282),[1]GEINDICE!AR$1:AS$65536,2,0),"")</f>
        <v>128.9108910891089</v>
      </c>
      <c r="AF1282" s="33">
        <f>IFERROR($AA1282/VLOOKUP(CONCATENATE("EUR",C1282),[1]GEINDICE!AR$1:AS$65536,2,0),"")</f>
        <v>56.886148195464706</v>
      </c>
      <c r="AG1282" s="48" t="str">
        <f>VLOOKUP(E1282,[1]Apresentação!AW$1:AX$65536,2,0)</f>
        <v xml:space="preserve">                    2 - LEATHER AUXILIARIES</v>
      </c>
      <c r="AH1282" s="48" t="str">
        <f t="shared" si="333"/>
        <v xml:space="preserve">         5204000008 - NOVALTAN NL BR</v>
      </c>
      <c r="AI1282" s="49" t="str">
        <f t="shared" si="334"/>
        <v xml:space="preserve">     ZC0056 - IND E COM DE COUROS DOWIDI LTDA</v>
      </c>
      <c r="AJ1282" t="str">
        <f t="shared" si="335"/>
        <v xml:space="preserve">     90 - SALES</v>
      </c>
      <c r="AK1282" t="str">
        <f t="shared" si="336"/>
        <v/>
      </c>
      <c r="AL1282">
        <f t="shared" si="337"/>
        <v>9</v>
      </c>
      <c r="AM1282" t="str">
        <f t="shared" si="338"/>
        <v>2025 9</v>
      </c>
      <c r="AN1282" t="str">
        <f t="shared" si="339"/>
        <v xml:space="preserve">IND </v>
      </c>
    </row>
    <row r="1283" spans="1:40" x14ac:dyDescent="0.35">
      <c r="A1283">
        <v>84270</v>
      </c>
      <c r="B1283" t="s">
        <v>274</v>
      </c>
      <c r="C1283" s="31">
        <v>45950</v>
      </c>
      <c r="D1283" t="s">
        <v>373</v>
      </c>
      <c r="E1283" t="s">
        <v>374</v>
      </c>
      <c r="F1283" t="s">
        <v>375</v>
      </c>
      <c r="G1283" t="s">
        <v>376</v>
      </c>
      <c r="H1283" t="s">
        <v>721</v>
      </c>
      <c r="I1283" t="s">
        <v>722</v>
      </c>
      <c r="J1283">
        <v>3000</v>
      </c>
      <c r="K1283">
        <v>23333.31</v>
      </c>
      <c r="L1283">
        <v>10463.88207</v>
      </c>
      <c r="M1283">
        <v>2800.03</v>
      </c>
      <c r="N1283">
        <v>7.7777699999999994</v>
      </c>
      <c r="O1283" s="32">
        <f t="shared" si="323"/>
        <v>20533.280000000002</v>
      </c>
      <c r="P1283" s="32">
        <f t="shared" si="324"/>
        <v>10069.397930000003</v>
      </c>
      <c r="Q1283">
        <v>764626</v>
      </c>
      <c r="R1283" t="s">
        <v>312</v>
      </c>
      <c r="S1283" t="s">
        <v>431</v>
      </c>
      <c r="T1283" t="str">
        <f t="shared" si="325"/>
        <v>VEN</v>
      </c>
      <c r="U1283" t="s">
        <v>387</v>
      </c>
      <c r="V1283" s="33">
        <f t="shared" si="326"/>
        <v>23333.31</v>
      </c>
      <c r="W1283">
        <f t="shared" si="327"/>
        <v>3000</v>
      </c>
      <c r="X1283" s="33">
        <f t="shared" si="328"/>
        <v>20533.280000000002</v>
      </c>
      <c r="Y1283" s="33">
        <f t="shared" si="329"/>
        <v>2800.03</v>
      </c>
      <c r="Z1283" s="45">
        <f t="shared" si="330"/>
        <v>0.40583174568888863</v>
      </c>
      <c r="AA1283" s="33">
        <f t="shared" si="331"/>
        <v>9469.3979300000028</v>
      </c>
      <c r="AB1283" s="45">
        <f t="shared" si="332"/>
        <v>0.4611731749627922</v>
      </c>
      <c r="AC1283" s="33">
        <f>IFERROR($X1283/VLOOKUP(CONCATENATE("USD",C1283),[1]GEINDICE!AR$1:AS$65536,2,0),"")</f>
        <v>3818.6531773632628</v>
      </c>
      <c r="AD1283" s="33">
        <f>IFERROR($AA1283/VLOOKUP(CONCATENATE("USD",C1283),[1]GEINDICE!AR$1:AS$65536,2,0),"")</f>
        <v>1761.0604098863703</v>
      </c>
      <c r="AE1283" s="33">
        <f>IFERROR($X1283/VLOOKUP(CONCATENATE("EUR",C1283),[1]GEINDICE!AR$1:AS$65536,2,0),"")</f>
        <v>3276.1515755883529</v>
      </c>
      <c r="AF1283" s="33">
        <f>IFERROR($AA1283/VLOOKUP(CONCATENATE("EUR",C1283),[1]GEINDICE!AR$1:AS$65536,2,0),"")</f>
        <v>1510.8732237734348</v>
      </c>
      <c r="AG1283" s="48" t="str">
        <f>VLOOKUP(E1283,[1]Apresentação!AW$1:AX$65536,2,0)</f>
        <v xml:space="preserve">                    2 - LEATHER AUXILIARIES</v>
      </c>
      <c r="AH1283" s="48" t="str">
        <f t="shared" si="333"/>
        <v xml:space="preserve">         5204000008 - NOVALTAN NL BR</v>
      </c>
      <c r="AI1283" s="49" t="str">
        <f t="shared" si="334"/>
        <v xml:space="preserve">     L00222 - DURLICOUROS IND COM DE COUROS IMP EXP LTDA</v>
      </c>
      <c r="AJ1283" t="str">
        <f t="shared" si="335"/>
        <v xml:space="preserve">     90 - SALES</v>
      </c>
      <c r="AK1283" t="str">
        <f t="shared" si="336"/>
        <v/>
      </c>
      <c r="AL1283">
        <f t="shared" si="337"/>
        <v>10</v>
      </c>
      <c r="AM1283" t="str">
        <f t="shared" si="338"/>
        <v>2025 10</v>
      </c>
      <c r="AN1283" t="str">
        <f t="shared" si="339"/>
        <v xml:space="preserve">DURLICOUROS </v>
      </c>
    </row>
    <row r="1284" spans="1:40" x14ac:dyDescent="0.35">
      <c r="A1284">
        <v>82787</v>
      </c>
      <c r="B1284" t="s">
        <v>274</v>
      </c>
      <c r="C1284" s="31">
        <v>45824</v>
      </c>
      <c r="D1284" t="s">
        <v>373</v>
      </c>
      <c r="E1284" t="s">
        <v>374</v>
      </c>
      <c r="F1284" t="s">
        <v>464</v>
      </c>
      <c r="G1284" t="s">
        <v>465</v>
      </c>
      <c r="H1284" t="s">
        <v>721</v>
      </c>
      <c r="I1284" t="s">
        <v>722</v>
      </c>
      <c r="J1284">
        <v>120</v>
      </c>
      <c r="K1284">
        <v>954.99</v>
      </c>
      <c r="L1284">
        <v>417.39265999999998</v>
      </c>
      <c r="M1284">
        <v>114.6</v>
      </c>
      <c r="N1284">
        <v>7.95824</v>
      </c>
      <c r="O1284" s="32">
        <f t="shared" ref="O1284:O1347" si="340">$K1284-$Y1284</f>
        <v>840.39</v>
      </c>
      <c r="P1284" s="32">
        <f t="shared" ref="P1284:P1347" si="341">($O1284-$L1284)</f>
        <v>422.99734000000001</v>
      </c>
      <c r="Q1284">
        <v>741413</v>
      </c>
      <c r="R1284" t="s">
        <v>312</v>
      </c>
      <c r="S1284" t="s">
        <v>431</v>
      </c>
      <c r="T1284" t="str">
        <f t="shared" ref="T1284:T1347" si="342">MID($U1284,1,3)</f>
        <v>VEN</v>
      </c>
      <c r="U1284" t="s">
        <v>432</v>
      </c>
      <c r="V1284" s="33">
        <f t="shared" ref="V1284:V1347" si="343">IF($T1284="DEV",-$K1284,$K1284)</f>
        <v>954.99</v>
      </c>
      <c r="W1284">
        <f t="shared" ref="W1284:W1347" si="344">IF($T1284="DEV",-$J1284,$J1284)</f>
        <v>120</v>
      </c>
      <c r="X1284" s="33">
        <f t="shared" ref="X1284:X1347" si="345">$V1284-$Y1284</f>
        <v>840.39</v>
      </c>
      <c r="Y1284" s="33">
        <f t="shared" ref="Y1284:Y1347" si="346">IF(A1284=59876,M1284,IF(A1284=59868,M1284,IF(R1284="6111",((K1284*0.12)+M1284),IF(T1284="DEV",-M1284,M1284))))</f>
        <v>114.6</v>
      </c>
      <c r="Z1284" s="45">
        <f t="shared" ref="Z1284:Z1347" si="347">IFERROR($AA1284/$V1284,0)</f>
        <v>0.41780263667682382</v>
      </c>
      <c r="AA1284" s="33">
        <f t="shared" ref="AA1284:AA1347" si="348">IF(VLOOKUP(AL1284,AR:AS,2,0)="sim",IF($T1284="DEV",($X1284-$L1284),$P1284)-(0.2*W1284),IF(VLOOKUP(AL1284,AR:AS,2,0)="OK",IF($T1284="DEV",($X1284-$L1284),$P1284)-(0.2*W1284),IF($T1284="DEV",($X1284-$L1284),$P1284)))</f>
        <v>398.99734000000001</v>
      </c>
      <c r="AB1284" s="45">
        <f t="shared" ref="AB1284:AB1347" si="349">IFERROR($AA1284/$X1284,0)</f>
        <v>0.47477640143266819</v>
      </c>
      <c r="AC1284" s="33">
        <f>IFERROR($X1284/VLOOKUP(CONCATENATE("USD",C1284),[1]GEINDICE!AR$1:AS$65536,2,0),"")</f>
        <v>152.45723200841752</v>
      </c>
      <c r="AD1284" s="33">
        <f>IFERROR($AA1284/VLOOKUP(CONCATENATE("USD",C1284),[1]GEINDICE!AR$1:AS$65536,2,0),"")</f>
        <v>72.383095985341868</v>
      </c>
      <c r="AE1284" s="33">
        <f>IFERROR($X1284/VLOOKUP(CONCATENATE("EUR",C1284),[1]GEINDICE!AR$1:AS$65536,2,0),"")</f>
        <v>131.64416178451705</v>
      </c>
      <c r="AF1284" s="33">
        <f>IFERROR($AA1284/VLOOKUP(CONCATENATE("EUR",C1284),[1]GEINDICE!AR$1:AS$65536,2,0),"")</f>
        <v>62.501541401672988</v>
      </c>
      <c r="AG1284" s="48" t="str">
        <f>VLOOKUP(E1284,[1]Apresentação!AW$1:AX$65536,2,0)</f>
        <v xml:space="preserve">                    2 - LEATHER AUXILIARIES</v>
      </c>
      <c r="AH1284" s="48" t="str">
        <f t="shared" ref="AH1284:AH1347" si="350">CONCATENATE("         ",H1284," - ",I1284)</f>
        <v xml:space="preserve">         5204000008 - NOVALTAN NL BR</v>
      </c>
      <c r="AI1284" s="49" t="str">
        <f t="shared" ref="AI1284:AI1347" si="351">CONCATENATE("     ",F1284," - ",G1284)</f>
        <v xml:space="preserve">     ZC0056 - IND E COM DE COUROS DOWIDI LTDA</v>
      </c>
      <c r="AJ1284" t="str">
        <f t="shared" ref="AJ1284:AJ1347" si="352">IF(RIGHT(I1284,2)="BR","     90 - SALES","     93 - RESALES")</f>
        <v xml:space="preserve">     90 - SALES</v>
      </c>
      <c r="AK1284" t="str">
        <f t="shared" ref="AK1284:AK1347" si="353">IF(R1284="3201","EXP",IF(R1284="7101","EXP",""))</f>
        <v/>
      </c>
      <c r="AL1284">
        <f t="shared" ref="AL1284:AL1347" si="354">VLOOKUP(MONTH(C1284),AQ:AR,2,0)</f>
        <v>6</v>
      </c>
      <c r="AM1284" t="str">
        <f t="shared" ref="AM1284:AM1347" si="355">CONCATENATE(YEAR(C1284)," ",MONTH(C1284))</f>
        <v>2025 6</v>
      </c>
      <c r="AN1284" t="str">
        <f t="shared" ref="AN1284:AN1347" si="356">MID(G1284,1,SEARCH(" ",G1284,1))</f>
        <v xml:space="preserve">IND </v>
      </c>
    </row>
    <row r="1285" spans="1:40" x14ac:dyDescent="0.35">
      <c r="A1285">
        <v>84140</v>
      </c>
      <c r="B1285" t="s">
        <v>274</v>
      </c>
      <c r="C1285" s="31">
        <v>45937</v>
      </c>
      <c r="D1285" t="s">
        <v>373</v>
      </c>
      <c r="E1285" t="s">
        <v>374</v>
      </c>
      <c r="F1285" t="s">
        <v>723</v>
      </c>
      <c r="G1285" t="s">
        <v>724</v>
      </c>
      <c r="H1285" t="s">
        <v>721</v>
      </c>
      <c r="I1285" t="s">
        <v>722</v>
      </c>
      <c r="J1285">
        <v>240</v>
      </c>
      <c r="K1285">
        <v>1404</v>
      </c>
      <c r="L1285">
        <v>869.20713999999998</v>
      </c>
      <c r="M1285">
        <v>168.48</v>
      </c>
      <c r="N1285">
        <v>5.8500000000000005</v>
      </c>
      <c r="O1285" s="32">
        <f t="shared" si="340"/>
        <v>1235.52</v>
      </c>
      <c r="P1285" s="32">
        <f t="shared" si="341"/>
        <v>366.31286</v>
      </c>
      <c r="Q1285">
        <v>763495</v>
      </c>
      <c r="R1285" t="s">
        <v>312</v>
      </c>
      <c r="S1285" t="s">
        <v>431</v>
      </c>
      <c r="T1285" t="str">
        <f t="shared" si="342"/>
        <v>VEN</v>
      </c>
      <c r="U1285" t="s">
        <v>432</v>
      </c>
      <c r="V1285" s="33">
        <f t="shared" si="343"/>
        <v>1404</v>
      </c>
      <c r="W1285">
        <f t="shared" si="344"/>
        <v>240</v>
      </c>
      <c r="X1285" s="33">
        <f t="shared" si="345"/>
        <v>1235.52</v>
      </c>
      <c r="Y1285" s="33">
        <f t="shared" si="346"/>
        <v>168.48</v>
      </c>
      <c r="Z1285" s="45">
        <f t="shared" si="347"/>
        <v>0.22671856125356124</v>
      </c>
      <c r="AA1285" s="33">
        <f t="shared" si="348"/>
        <v>318.31286</v>
      </c>
      <c r="AB1285" s="45">
        <f t="shared" si="349"/>
        <v>0.2576347286972287</v>
      </c>
      <c r="AC1285" s="33">
        <f>IFERROR($X1285/VLOOKUP(CONCATENATE("USD",C1285),[1]GEINDICE!AR$1:AS$65536,2,0),"")</f>
        <v>231.53121076401249</v>
      </c>
      <c r="AD1285" s="33">
        <f>IFERROR($AA1285/VLOOKUP(CONCATENATE("USD",C1285),[1]GEINDICE!AR$1:AS$65536,2,0),"")</f>
        <v>59.650480670127237</v>
      </c>
      <c r="AE1285" s="33">
        <f>IFERROR($X1285/VLOOKUP(CONCATENATE("EUR",C1285),[1]GEINDICE!AR$1:AS$65536,2,0),"")</f>
        <v>198.31463379400009</v>
      </c>
      <c r="AF1285" s="33">
        <f>IFERROR($AA1285/VLOOKUP(CONCATENATE("EUR",C1285),[1]GEINDICE!AR$1:AS$65536,2,0),"")</f>
        <v>51.092736874207475</v>
      </c>
      <c r="AG1285" s="48" t="str">
        <f>VLOOKUP(E1285,[1]Apresentação!AW$1:AX$65536,2,0)</f>
        <v xml:space="preserve">                    2 - LEATHER AUXILIARIES</v>
      </c>
      <c r="AH1285" s="48" t="str">
        <f t="shared" si="350"/>
        <v xml:space="preserve">         5204000008 - NOVALTAN NL BR</v>
      </c>
      <c r="AI1285" s="49" t="str">
        <f t="shared" si="351"/>
        <v xml:space="preserve">     L00044 - CURTUME A P MULLER LTDA</v>
      </c>
      <c r="AJ1285" t="str">
        <f t="shared" si="352"/>
        <v xml:space="preserve">     90 - SALES</v>
      </c>
      <c r="AK1285" t="str">
        <f t="shared" si="353"/>
        <v/>
      </c>
      <c r="AL1285">
        <f t="shared" si="354"/>
        <v>10</v>
      </c>
      <c r="AM1285" t="str">
        <f t="shared" si="355"/>
        <v>2025 10</v>
      </c>
      <c r="AN1285" t="str">
        <f t="shared" si="356"/>
        <v xml:space="preserve">CURTUME </v>
      </c>
    </row>
    <row r="1286" spans="1:40" x14ac:dyDescent="0.35">
      <c r="A1286">
        <v>84845</v>
      </c>
      <c r="B1286" t="s">
        <v>274</v>
      </c>
      <c r="C1286" s="31">
        <v>45989</v>
      </c>
      <c r="D1286" t="s">
        <v>373</v>
      </c>
      <c r="E1286" t="s">
        <v>374</v>
      </c>
      <c r="F1286" t="s">
        <v>464</v>
      </c>
      <c r="G1286" t="s">
        <v>465</v>
      </c>
      <c r="H1286" t="s">
        <v>721</v>
      </c>
      <c r="I1286" t="s">
        <v>722</v>
      </c>
      <c r="J1286">
        <v>120</v>
      </c>
      <c r="K1286">
        <v>917.89</v>
      </c>
      <c r="L1286">
        <v>388.01931999999999</v>
      </c>
      <c r="M1286">
        <v>110.15</v>
      </c>
      <c r="N1286">
        <v>7.64907</v>
      </c>
      <c r="O1286" s="32">
        <f t="shared" si="340"/>
        <v>807.74</v>
      </c>
      <c r="P1286" s="32">
        <f t="shared" si="341"/>
        <v>419.72068000000002</v>
      </c>
      <c r="Q1286">
        <v>768627</v>
      </c>
      <c r="R1286" t="s">
        <v>312</v>
      </c>
      <c r="S1286" t="s">
        <v>431</v>
      </c>
      <c r="T1286" t="str">
        <f t="shared" si="342"/>
        <v>VEN</v>
      </c>
      <c r="U1286" t="s">
        <v>432</v>
      </c>
      <c r="V1286" s="33">
        <f t="shared" si="343"/>
        <v>917.89</v>
      </c>
      <c r="W1286">
        <f t="shared" si="344"/>
        <v>120</v>
      </c>
      <c r="X1286" s="33">
        <f t="shared" si="345"/>
        <v>807.74</v>
      </c>
      <c r="Y1286" s="33">
        <f t="shared" si="346"/>
        <v>110.15</v>
      </c>
      <c r="Z1286" s="45">
        <f t="shared" si="347"/>
        <v>0.43111993811894672</v>
      </c>
      <c r="AA1286" s="33">
        <f t="shared" si="348"/>
        <v>395.72068000000002</v>
      </c>
      <c r="AB1286" s="45">
        <f t="shared" si="349"/>
        <v>0.48991096144799068</v>
      </c>
      <c r="AC1286" s="33" t="str">
        <f>IFERROR($X1286/VLOOKUP(CONCATENATE("USD",C1286),[1]GEINDICE!AR$1:AS$65536,2,0),"")</f>
        <v/>
      </c>
      <c r="AD1286" s="33" t="str">
        <f>IFERROR($AA1286/VLOOKUP(CONCATENATE("USD",C1286),[1]GEINDICE!AR$1:AS$65536,2,0),"")</f>
        <v/>
      </c>
      <c r="AE1286" s="33" t="str">
        <f>IFERROR($X1286/VLOOKUP(CONCATENATE("EUR",C1286),[1]GEINDICE!AR$1:AS$65536,2,0),"")</f>
        <v/>
      </c>
      <c r="AF1286" s="33" t="str">
        <f>IFERROR($AA1286/VLOOKUP(CONCATENATE("EUR",C1286),[1]GEINDICE!AR$1:AS$65536,2,0),"")</f>
        <v/>
      </c>
      <c r="AG1286" s="48" t="str">
        <f>VLOOKUP(E1286,[1]Apresentação!AW$1:AX$65536,2,0)</f>
        <v xml:space="preserve">                    2 - LEATHER AUXILIARIES</v>
      </c>
      <c r="AH1286" s="48" t="str">
        <f t="shared" si="350"/>
        <v xml:space="preserve">         5204000008 - NOVALTAN NL BR</v>
      </c>
      <c r="AI1286" s="49" t="str">
        <f t="shared" si="351"/>
        <v xml:space="preserve">     ZC0056 - IND E COM DE COUROS DOWIDI LTDA</v>
      </c>
      <c r="AJ1286" t="str">
        <f t="shared" si="352"/>
        <v xml:space="preserve">     90 - SALES</v>
      </c>
      <c r="AK1286" t="str">
        <f t="shared" si="353"/>
        <v/>
      </c>
      <c r="AL1286">
        <f t="shared" si="354"/>
        <v>11</v>
      </c>
      <c r="AM1286" t="str">
        <f t="shared" si="355"/>
        <v>2025 11</v>
      </c>
      <c r="AN1286" t="str">
        <f t="shared" si="356"/>
        <v xml:space="preserve">IND </v>
      </c>
    </row>
    <row r="1287" spans="1:40" x14ac:dyDescent="0.35">
      <c r="A1287">
        <v>84814</v>
      </c>
      <c r="B1287" t="s">
        <v>274</v>
      </c>
      <c r="C1287" s="31">
        <v>45988</v>
      </c>
      <c r="D1287" t="s">
        <v>373</v>
      </c>
      <c r="E1287" t="s">
        <v>374</v>
      </c>
      <c r="F1287" t="s">
        <v>375</v>
      </c>
      <c r="G1287" t="s">
        <v>376</v>
      </c>
      <c r="H1287" t="s">
        <v>721</v>
      </c>
      <c r="I1287" t="s">
        <v>722</v>
      </c>
      <c r="J1287">
        <v>3000</v>
      </c>
      <c r="K1287">
        <v>23034.720000000001</v>
      </c>
      <c r="L1287">
        <v>9700.4830399999992</v>
      </c>
      <c r="M1287">
        <v>2764.19</v>
      </c>
      <c r="N1287">
        <v>7.6782399999999997</v>
      </c>
      <c r="O1287" s="32">
        <f t="shared" si="340"/>
        <v>20270.530000000002</v>
      </c>
      <c r="P1287" s="32">
        <f t="shared" si="341"/>
        <v>10570.046960000003</v>
      </c>
      <c r="Q1287">
        <v>768443</v>
      </c>
      <c r="R1287" t="s">
        <v>312</v>
      </c>
      <c r="S1287" t="s">
        <v>431</v>
      </c>
      <c r="T1287" t="str">
        <f t="shared" si="342"/>
        <v>VEN</v>
      </c>
      <c r="U1287" t="s">
        <v>432</v>
      </c>
      <c r="V1287" s="33">
        <f t="shared" si="343"/>
        <v>23034.720000000001</v>
      </c>
      <c r="W1287">
        <f t="shared" si="344"/>
        <v>3000</v>
      </c>
      <c r="X1287" s="33">
        <f t="shared" si="345"/>
        <v>20270.530000000002</v>
      </c>
      <c r="Y1287" s="33">
        <f t="shared" si="346"/>
        <v>2764.19</v>
      </c>
      <c r="Z1287" s="45">
        <f t="shared" si="347"/>
        <v>0.43282692214187984</v>
      </c>
      <c r="AA1287" s="33">
        <f t="shared" si="348"/>
        <v>9970.0469600000033</v>
      </c>
      <c r="AB1287" s="45">
        <f t="shared" si="349"/>
        <v>0.49184934779702366</v>
      </c>
      <c r="AC1287" s="33" t="str">
        <f>IFERROR($X1287/VLOOKUP(CONCATENATE("USD",C1287),[1]GEINDICE!AR$1:AS$65536,2,0),"")</f>
        <v/>
      </c>
      <c r="AD1287" s="33" t="str">
        <f>IFERROR($AA1287/VLOOKUP(CONCATENATE("USD",C1287),[1]GEINDICE!AR$1:AS$65536,2,0),"")</f>
        <v/>
      </c>
      <c r="AE1287" s="33" t="str">
        <f>IFERROR($X1287/VLOOKUP(CONCATENATE("EUR",C1287),[1]GEINDICE!AR$1:AS$65536,2,0),"")</f>
        <v/>
      </c>
      <c r="AF1287" s="33" t="str">
        <f>IFERROR($AA1287/VLOOKUP(CONCATENATE("EUR",C1287),[1]GEINDICE!AR$1:AS$65536,2,0),"")</f>
        <v/>
      </c>
      <c r="AG1287" s="48" t="str">
        <f>VLOOKUP(E1287,[1]Apresentação!AW$1:AX$65536,2,0)</f>
        <v xml:space="preserve">                    2 - LEATHER AUXILIARIES</v>
      </c>
      <c r="AH1287" s="48" t="str">
        <f t="shared" si="350"/>
        <v xml:space="preserve">         5204000008 - NOVALTAN NL BR</v>
      </c>
      <c r="AI1287" s="49" t="str">
        <f t="shared" si="351"/>
        <v xml:space="preserve">     L00222 - DURLICOUROS IND COM DE COUROS IMP EXP LTDA</v>
      </c>
      <c r="AJ1287" t="str">
        <f t="shared" si="352"/>
        <v xml:space="preserve">     90 - SALES</v>
      </c>
      <c r="AK1287" t="str">
        <f t="shared" si="353"/>
        <v/>
      </c>
      <c r="AL1287">
        <f t="shared" si="354"/>
        <v>11</v>
      </c>
      <c r="AM1287" t="str">
        <f t="shared" si="355"/>
        <v>2025 11</v>
      </c>
      <c r="AN1287" t="str">
        <f t="shared" si="356"/>
        <v xml:space="preserve">DURLICOUROS </v>
      </c>
    </row>
    <row r="1288" spans="1:40" x14ac:dyDescent="0.35">
      <c r="A1288">
        <v>80810</v>
      </c>
      <c r="B1288" t="s">
        <v>274</v>
      </c>
      <c r="C1288" s="31">
        <v>45666</v>
      </c>
      <c r="D1288" t="s">
        <v>373</v>
      </c>
      <c r="E1288" t="s">
        <v>374</v>
      </c>
      <c r="F1288" t="s">
        <v>640</v>
      </c>
      <c r="G1288" t="s">
        <v>641</v>
      </c>
      <c r="H1288" t="s">
        <v>721</v>
      </c>
      <c r="I1288" t="s">
        <v>722</v>
      </c>
      <c r="J1288">
        <v>120</v>
      </c>
      <c r="K1288">
        <v>901.68000000000006</v>
      </c>
      <c r="L1288">
        <v>418.46332000000001</v>
      </c>
      <c r="M1288">
        <v>181.6</v>
      </c>
      <c r="N1288">
        <v>7.5140000000000002</v>
      </c>
      <c r="O1288" s="32">
        <f t="shared" si="340"/>
        <v>720.08</v>
      </c>
      <c r="P1288" s="32">
        <f t="shared" si="341"/>
        <v>301.61668000000003</v>
      </c>
      <c r="Q1288">
        <v>706690</v>
      </c>
      <c r="R1288" t="s">
        <v>312</v>
      </c>
      <c r="S1288" t="s">
        <v>457</v>
      </c>
      <c r="T1288" t="str">
        <f t="shared" si="342"/>
        <v>VEN</v>
      </c>
      <c r="U1288" t="s">
        <v>437</v>
      </c>
      <c r="V1288" s="33">
        <f t="shared" si="343"/>
        <v>901.68000000000006</v>
      </c>
      <c r="W1288">
        <f t="shared" si="344"/>
        <v>120</v>
      </c>
      <c r="X1288" s="33">
        <f t="shared" si="345"/>
        <v>720.08</v>
      </c>
      <c r="Y1288" s="33">
        <f t="shared" si="346"/>
        <v>181.6</v>
      </c>
      <c r="Z1288" s="45">
        <f t="shared" si="347"/>
        <v>0.3078882530387721</v>
      </c>
      <c r="AA1288" s="33">
        <f t="shared" si="348"/>
        <v>277.61668000000003</v>
      </c>
      <c r="AB1288" s="45">
        <f t="shared" si="349"/>
        <v>0.38553588490167762</v>
      </c>
      <c r="AC1288" s="33">
        <f>IFERROR($X1288/VLOOKUP(CONCATENATE("USD",C1288),[1]GEINDICE!AR$1:AS$65536,2,0),"")</f>
        <v>118.24750394114557</v>
      </c>
      <c r="AD1288" s="33">
        <f>IFERROR($AA1288/VLOOKUP(CONCATENATE("USD",C1288),[1]GEINDICE!AR$1:AS$65536,2,0),"")</f>
        <v>45.58865606936417</v>
      </c>
      <c r="AE1288" s="33">
        <f>IFERROR($X1288/VLOOKUP(CONCATENATE("EUR",C1288),[1]GEINDICE!AR$1:AS$65536,2,0),"")</f>
        <v>114.80318224574717</v>
      </c>
      <c r="AF1288" s="33">
        <f>IFERROR($AA1288/VLOOKUP(CONCATENATE("EUR",C1288),[1]GEINDICE!AR$1:AS$65536,2,0),"")</f>
        <v>44.2607464566427</v>
      </c>
      <c r="AG1288" s="48" t="str">
        <f>VLOOKUP(E1288,[1]Apresentação!AW$1:AX$65536,2,0)</f>
        <v xml:space="preserve">                    2 - LEATHER AUXILIARIES</v>
      </c>
      <c r="AH1288" s="48" t="str">
        <f t="shared" si="350"/>
        <v xml:space="preserve">         5204000008 - NOVALTAN NL BR</v>
      </c>
      <c r="AI1288" s="49" t="str">
        <f t="shared" si="351"/>
        <v xml:space="preserve">     L00079 - BABY LEATHER IND E COM DE COUROS LTDA</v>
      </c>
      <c r="AJ1288" t="str">
        <f t="shared" si="352"/>
        <v xml:space="preserve">     90 - SALES</v>
      </c>
      <c r="AK1288" t="str">
        <f t="shared" si="353"/>
        <v/>
      </c>
      <c r="AL1288">
        <f t="shared" si="354"/>
        <v>1</v>
      </c>
      <c r="AM1288" t="str">
        <f t="shared" si="355"/>
        <v>2025 1</v>
      </c>
      <c r="AN1288" t="str">
        <f t="shared" si="356"/>
        <v xml:space="preserve">BABY </v>
      </c>
    </row>
    <row r="1289" spans="1:40" x14ac:dyDescent="0.35">
      <c r="A1289">
        <v>83662</v>
      </c>
      <c r="B1289" t="s">
        <v>274</v>
      </c>
      <c r="C1289" s="31">
        <v>45896</v>
      </c>
      <c r="D1289" t="s">
        <v>373</v>
      </c>
      <c r="E1289" t="s">
        <v>374</v>
      </c>
      <c r="F1289" t="s">
        <v>464</v>
      </c>
      <c r="G1289" t="s">
        <v>465</v>
      </c>
      <c r="H1289" t="s">
        <v>721</v>
      </c>
      <c r="I1289" t="s">
        <v>722</v>
      </c>
      <c r="J1289">
        <v>120</v>
      </c>
      <c r="K1289">
        <v>930.38</v>
      </c>
      <c r="L1289">
        <v>424.64211999999998</v>
      </c>
      <c r="M1289">
        <v>111.64</v>
      </c>
      <c r="N1289">
        <v>7.7531699999999999</v>
      </c>
      <c r="O1289" s="32">
        <f t="shared" si="340"/>
        <v>818.74</v>
      </c>
      <c r="P1289" s="32">
        <f t="shared" si="341"/>
        <v>394.09788000000003</v>
      </c>
      <c r="Q1289">
        <v>759827</v>
      </c>
      <c r="R1289" t="s">
        <v>312</v>
      </c>
      <c r="S1289" t="s">
        <v>466</v>
      </c>
      <c r="T1289" t="str">
        <f t="shared" si="342"/>
        <v>VEN</v>
      </c>
      <c r="U1289" t="s">
        <v>387</v>
      </c>
      <c r="V1289" s="33">
        <f t="shared" si="343"/>
        <v>930.38</v>
      </c>
      <c r="W1289">
        <f t="shared" si="344"/>
        <v>120</v>
      </c>
      <c r="X1289" s="33">
        <f t="shared" si="345"/>
        <v>818.74</v>
      </c>
      <c r="Y1289" s="33">
        <f t="shared" si="346"/>
        <v>111.64</v>
      </c>
      <c r="Z1289" s="45">
        <f t="shared" si="347"/>
        <v>0.39779217094090591</v>
      </c>
      <c r="AA1289" s="33">
        <f t="shared" si="348"/>
        <v>370.09788000000003</v>
      </c>
      <c r="AB1289" s="45">
        <f t="shared" si="349"/>
        <v>0.45203346605760075</v>
      </c>
      <c r="AC1289" s="33">
        <f>IFERROR($X1289/VLOOKUP(CONCATENATE("USD",C1289),[1]GEINDICE!AR$1:AS$65536,2,0),"")</f>
        <v>150.42625119423826</v>
      </c>
      <c r="AD1289" s="33">
        <f>IFERROR($AA1289/VLOOKUP(CONCATENATE("USD",C1289),[1]GEINDICE!AR$1:AS$65536,2,0),"")</f>
        <v>67.997699713382829</v>
      </c>
      <c r="AE1289" s="33">
        <f>IFERROR($X1289/VLOOKUP(CONCATENATE("EUR",C1289),[1]GEINDICE!AR$1:AS$65536,2,0),"")</f>
        <v>129.55566808025824</v>
      </c>
      <c r="AF1289" s="33">
        <f>IFERROR($AA1289/VLOOKUP(CONCATENATE("EUR",C1289),[1]GEINDICE!AR$1:AS$65536,2,0),"")</f>
        <v>58.5634976897272</v>
      </c>
      <c r="AG1289" s="48" t="str">
        <f>VLOOKUP(E1289,[1]Apresentação!AW$1:AX$65536,2,0)</f>
        <v xml:space="preserve">                    2 - LEATHER AUXILIARIES</v>
      </c>
      <c r="AH1289" s="48" t="str">
        <f t="shared" si="350"/>
        <v xml:space="preserve">         5204000008 - NOVALTAN NL BR</v>
      </c>
      <c r="AI1289" s="49" t="str">
        <f t="shared" si="351"/>
        <v xml:space="preserve">     ZC0056 - IND E COM DE COUROS DOWIDI LTDA</v>
      </c>
      <c r="AJ1289" t="str">
        <f t="shared" si="352"/>
        <v xml:space="preserve">     90 - SALES</v>
      </c>
      <c r="AK1289" t="str">
        <f t="shared" si="353"/>
        <v/>
      </c>
      <c r="AL1289">
        <f t="shared" si="354"/>
        <v>8</v>
      </c>
      <c r="AM1289" t="str">
        <f t="shared" si="355"/>
        <v>2025 8</v>
      </c>
      <c r="AN1289" t="str">
        <f t="shared" si="356"/>
        <v xml:space="preserve">IND </v>
      </c>
    </row>
    <row r="1290" spans="1:40" x14ac:dyDescent="0.35">
      <c r="A1290">
        <v>84787</v>
      </c>
      <c r="B1290" t="s">
        <v>274</v>
      </c>
      <c r="C1290" s="31">
        <v>45986</v>
      </c>
      <c r="D1290" t="s">
        <v>373</v>
      </c>
      <c r="E1290" t="s">
        <v>374</v>
      </c>
      <c r="F1290" t="s">
        <v>723</v>
      </c>
      <c r="G1290" t="s">
        <v>724</v>
      </c>
      <c r="H1290" t="s">
        <v>721</v>
      </c>
      <c r="I1290" t="s">
        <v>722</v>
      </c>
      <c r="J1290">
        <v>240</v>
      </c>
      <c r="K1290">
        <v>1512</v>
      </c>
      <c r="L1290">
        <v>776.03863999999999</v>
      </c>
      <c r="M1290">
        <v>181.44</v>
      </c>
      <c r="N1290">
        <v>6.3</v>
      </c>
      <c r="O1290" s="32">
        <f t="shared" si="340"/>
        <v>1330.56</v>
      </c>
      <c r="P1290" s="32">
        <f t="shared" si="341"/>
        <v>554.52135999999996</v>
      </c>
      <c r="Q1290">
        <v>768197</v>
      </c>
      <c r="R1290" t="s">
        <v>312</v>
      </c>
      <c r="S1290" t="s">
        <v>466</v>
      </c>
      <c r="T1290" t="str">
        <f t="shared" si="342"/>
        <v>VEN</v>
      </c>
      <c r="U1290" t="s">
        <v>387</v>
      </c>
      <c r="V1290" s="33">
        <f t="shared" si="343"/>
        <v>1512</v>
      </c>
      <c r="W1290">
        <f t="shared" si="344"/>
        <v>240</v>
      </c>
      <c r="X1290" s="33">
        <f t="shared" si="345"/>
        <v>1330.56</v>
      </c>
      <c r="Y1290" s="33">
        <f t="shared" si="346"/>
        <v>181.44</v>
      </c>
      <c r="Z1290" s="45">
        <f t="shared" si="347"/>
        <v>0.33500089947089945</v>
      </c>
      <c r="AA1290" s="33">
        <f t="shared" si="348"/>
        <v>506.52135999999996</v>
      </c>
      <c r="AB1290" s="45">
        <f t="shared" si="349"/>
        <v>0.38068284030784028</v>
      </c>
      <c r="AC1290" s="33" t="str">
        <f>IFERROR($X1290/VLOOKUP(CONCATENATE("USD",C1290),[1]GEINDICE!AR$1:AS$65536,2,0),"")</f>
        <v/>
      </c>
      <c r="AD1290" s="33" t="str">
        <f>IFERROR($AA1290/VLOOKUP(CONCATENATE("USD",C1290),[1]GEINDICE!AR$1:AS$65536,2,0),"")</f>
        <v/>
      </c>
      <c r="AE1290" s="33" t="str">
        <f>IFERROR($X1290/VLOOKUP(CONCATENATE("EUR",C1290),[1]GEINDICE!AR$1:AS$65536,2,0),"")</f>
        <v/>
      </c>
      <c r="AF1290" s="33" t="str">
        <f>IFERROR($AA1290/VLOOKUP(CONCATENATE("EUR",C1290),[1]GEINDICE!AR$1:AS$65536,2,0),"")</f>
        <v/>
      </c>
      <c r="AG1290" s="48" t="str">
        <f>VLOOKUP(E1290,[1]Apresentação!AW$1:AX$65536,2,0)</f>
        <v xml:space="preserve">                    2 - LEATHER AUXILIARIES</v>
      </c>
      <c r="AH1290" s="48" t="str">
        <f t="shared" si="350"/>
        <v xml:space="preserve">         5204000008 - NOVALTAN NL BR</v>
      </c>
      <c r="AI1290" s="49" t="str">
        <f t="shared" si="351"/>
        <v xml:space="preserve">     L00044 - CURTUME A P MULLER LTDA</v>
      </c>
      <c r="AJ1290" t="str">
        <f t="shared" si="352"/>
        <v xml:space="preserve">     90 - SALES</v>
      </c>
      <c r="AK1290" t="str">
        <f t="shared" si="353"/>
        <v/>
      </c>
      <c r="AL1290">
        <f t="shared" si="354"/>
        <v>11</v>
      </c>
      <c r="AM1290" t="str">
        <f t="shared" si="355"/>
        <v>2025 11</v>
      </c>
      <c r="AN1290" t="str">
        <f t="shared" si="356"/>
        <v xml:space="preserve">CURTUME </v>
      </c>
    </row>
    <row r="1291" spans="1:40" x14ac:dyDescent="0.35">
      <c r="A1291">
        <v>81090</v>
      </c>
      <c r="B1291" t="s">
        <v>274</v>
      </c>
      <c r="C1291" s="31">
        <v>45688</v>
      </c>
      <c r="D1291" t="s">
        <v>373</v>
      </c>
      <c r="E1291" t="s">
        <v>374</v>
      </c>
      <c r="F1291" t="s">
        <v>464</v>
      </c>
      <c r="G1291" t="s">
        <v>465</v>
      </c>
      <c r="H1291" t="s">
        <v>721</v>
      </c>
      <c r="I1291" t="s">
        <v>722</v>
      </c>
      <c r="J1291">
        <v>240</v>
      </c>
      <c r="K1291">
        <v>2025.0900000000001</v>
      </c>
      <c r="L1291">
        <v>836.92665</v>
      </c>
      <c r="M1291">
        <v>243.02</v>
      </c>
      <c r="N1291">
        <v>8.4378599999999988</v>
      </c>
      <c r="O1291" s="32">
        <f t="shared" si="340"/>
        <v>1782.0700000000002</v>
      </c>
      <c r="P1291" s="32">
        <f t="shared" si="341"/>
        <v>945.14335000000017</v>
      </c>
      <c r="Q1291">
        <v>708777</v>
      </c>
      <c r="R1291" t="s">
        <v>346</v>
      </c>
      <c r="S1291" t="s">
        <v>386</v>
      </c>
      <c r="T1291" t="str">
        <f t="shared" si="342"/>
        <v>VEN</v>
      </c>
      <c r="U1291" t="s">
        <v>389</v>
      </c>
      <c r="V1291" s="33">
        <f t="shared" si="343"/>
        <v>2025.0900000000001</v>
      </c>
      <c r="W1291">
        <f t="shared" si="344"/>
        <v>240</v>
      </c>
      <c r="X1291" s="33">
        <f t="shared" si="345"/>
        <v>1782.0700000000002</v>
      </c>
      <c r="Y1291" s="33">
        <f t="shared" si="346"/>
        <v>243.02</v>
      </c>
      <c r="Z1291" s="45">
        <f t="shared" si="347"/>
        <v>0.44301406357248324</v>
      </c>
      <c r="AA1291" s="33">
        <f t="shared" si="348"/>
        <v>897.14335000000017</v>
      </c>
      <c r="AB1291" s="45">
        <f t="shared" si="349"/>
        <v>0.50342767119136744</v>
      </c>
      <c r="AC1291" s="33">
        <f>IFERROR($X1291/VLOOKUP(CONCATENATE("USD",C1291),[1]GEINDICE!AR$1:AS$65536,2,0),"")</f>
        <v>305.66714121541656</v>
      </c>
      <c r="AD1291" s="33">
        <f>IFERROR($AA1291/VLOOKUP(CONCATENATE("USD",C1291),[1]GEINDICE!AR$1:AS$65536,2,0),"")</f>
        <v>153.88129706180001</v>
      </c>
      <c r="AE1291" s="33">
        <f>IFERROR($X1291/VLOOKUP(CONCATENATE("EUR",C1291),[1]GEINDICE!AR$1:AS$65536,2,0),"")</f>
        <v>293.99333509304478</v>
      </c>
      <c r="AF1291" s="33">
        <f>IFERROR($AA1291/VLOOKUP(CONCATENATE("EUR",C1291),[1]GEINDICE!AR$1:AS$65536,2,0),"")</f>
        <v>148.00438003167483</v>
      </c>
      <c r="AG1291" s="48" t="str">
        <f>VLOOKUP(E1291,[1]Apresentação!AW$1:AX$65536,2,0)</f>
        <v xml:space="preserve">                    2 - LEATHER AUXILIARIES</v>
      </c>
      <c r="AH1291" s="48" t="str">
        <f t="shared" si="350"/>
        <v xml:space="preserve">         5204000008 - NOVALTAN NL BR</v>
      </c>
      <c r="AI1291" s="49" t="str">
        <f t="shared" si="351"/>
        <v xml:space="preserve">     ZC0056 - IND E COM DE COUROS DOWIDI LTDA</v>
      </c>
      <c r="AJ1291" t="str">
        <f t="shared" si="352"/>
        <v xml:space="preserve">     90 - SALES</v>
      </c>
      <c r="AK1291" t="str">
        <f t="shared" si="353"/>
        <v/>
      </c>
      <c r="AL1291">
        <f t="shared" si="354"/>
        <v>1</v>
      </c>
      <c r="AM1291" t="str">
        <f t="shared" si="355"/>
        <v>2025 1</v>
      </c>
      <c r="AN1291" t="str">
        <f t="shared" si="356"/>
        <v xml:space="preserve">IND </v>
      </c>
    </row>
    <row r="1292" spans="1:40" x14ac:dyDescent="0.35">
      <c r="A1292">
        <v>81012</v>
      </c>
      <c r="B1292" t="s">
        <v>274</v>
      </c>
      <c r="C1292" s="31">
        <v>45681</v>
      </c>
      <c r="D1292" t="s">
        <v>373</v>
      </c>
      <c r="E1292" t="s">
        <v>374</v>
      </c>
      <c r="F1292" t="s">
        <v>673</v>
      </c>
      <c r="G1292" t="s">
        <v>674</v>
      </c>
      <c r="H1292" t="s">
        <v>721</v>
      </c>
      <c r="I1292" t="s">
        <v>722</v>
      </c>
      <c r="J1292">
        <v>360</v>
      </c>
      <c r="K1292">
        <v>3605.28</v>
      </c>
      <c r="L1292">
        <v>1255.3899699999999</v>
      </c>
      <c r="M1292">
        <v>726.1</v>
      </c>
      <c r="N1292">
        <v>10.014669999999999</v>
      </c>
      <c r="O1292" s="32">
        <f t="shared" si="340"/>
        <v>2879.1800000000003</v>
      </c>
      <c r="P1292" s="32">
        <f t="shared" si="341"/>
        <v>1623.7900300000003</v>
      </c>
      <c r="Q1292">
        <v>708095</v>
      </c>
      <c r="R1292" t="s">
        <v>298</v>
      </c>
      <c r="S1292" t="s">
        <v>298</v>
      </c>
      <c r="T1292" t="str">
        <f t="shared" si="342"/>
        <v>VEN</v>
      </c>
      <c r="U1292" t="s">
        <v>300</v>
      </c>
      <c r="V1292" s="33">
        <f t="shared" si="343"/>
        <v>3605.28</v>
      </c>
      <c r="W1292">
        <f t="shared" si="344"/>
        <v>360</v>
      </c>
      <c r="X1292" s="33">
        <f t="shared" si="345"/>
        <v>2879.1800000000003</v>
      </c>
      <c r="Y1292" s="33">
        <f t="shared" si="346"/>
        <v>726.1</v>
      </c>
      <c r="Z1292" s="45">
        <f t="shared" si="347"/>
        <v>0.43042150124262202</v>
      </c>
      <c r="AA1292" s="33">
        <f t="shared" si="348"/>
        <v>1551.7900300000003</v>
      </c>
      <c r="AB1292" s="45">
        <f t="shared" si="349"/>
        <v>0.53896943921533225</v>
      </c>
      <c r="AC1292" s="33">
        <f>IFERROR($X1292/VLOOKUP(CONCATENATE("USD",C1292),[1]GEINDICE!AR$1:AS$65536,2,0),"")</f>
        <v>488.61773440814596</v>
      </c>
      <c r="AD1292" s="33">
        <f>IFERROR($AA1292/VLOOKUP(CONCATENATE("USD",C1292),[1]GEINDICE!AR$1:AS$65536,2,0),"")</f>
        <v>263.35002630462458</v>
      </c>
      <c r="AE1292" s="33">
        <f>IFERROR($X1292/VLOOKUP(CONCATENATE("EUR",C1292),[1]GEINDICE!AR$1:AS$65536,2,0),"")</f>
        <v>464.60118442497298</v>
      </c>
      <c r="AF1292" s="33">
        <f>IFERROR($AA1292/VLOOKUP(CONCATENATE("EUR",C1292),[1]GEINDICE!AR$1:AS$65536,2,0),"")</f>
        <v>250.40583982830682</v>
      </c>
      <c r="AG1292" s="48" t="str">
        <f>VLOOKUP(E1292,[1]Apresentação!AW$1:AX$65536,2,0)</f>
        <v xml:space="preserve">                    2 - LEATHER AUXILIARIES</v>
      </c>
      <c r="AH1292" s="48" t="str">
        <f t="shared" si="350"/>
        <v xml:space="preserve">         5204000008 - NOVALTAN NL BR</v>
      </c>
      <c r="AI1292" s="49" t="str">
        <f t="shared" si="351"/>
        <v xml:space="preserve">     L00008 - CURTUME TOINZINHO LTDA</v>
      </c>
      <c r="AJ1292" t="str">
        <f t="shared" si="352"/>
        <v xml:space="preserve">     90 - SALES</v>
      </c>
      <c r="AK1292" t="str">
        <f t="shared" si="353"/>
        <v/>
      </c>
      <c r="AL1292">
        <f t="shared" si="354"/>
        <v>1</v>
      </c>
      <c r="AM1292" t="str">
        <f t="shared" si="355"/>
        <v>2025 1</v>
      </c>
      <c r="AN1292" t="str">
        <f t="shared" si="356"/>
        <v xml:space="preserve">CURTUME </v>
      </c>
    </row>
    <row r="1293" spans="1:40" x14ac:dyDescent="0.35">
      <c r="A1293">
        <v>81208</v>
      </c>
      <c r="B1293" t="s">
        <v>274</v>
      </c>
      <c r="C1293" s="31">
        <v>45695</v>
      </c>
      <c r="D1293" t="s">
        <v>373</v>
      </c>
      <c r="E1293" t="s">
        <v>374</v>
      </c>
      <c r="F1293" t="s">
        <v>673</v>
      </c>
      <c r="G1293" t="s">
        <v>674</v>
      </c>
      <c r="H1293" t="s">
        <v>721</v>
      </c>
      <c r="I1293" t="s">
        <v>722</v>
      </c>
      <c r="J1293">
        <v>360</v>
      </c>
      <c r="K1293">
        <v>3511.63</v>
      </c>
      <c r="L1293">
        <v>1255.3899699999999</v>
      </c>
      <c r="M1293">
        <v>707.25</v>
      </c>
      <c r="N1293">
        <v>9.7545199999999994</v>
      </c>
      <c r="O1293" s="32">
        <f t="shared" si="340"/>
        <v>2804.38</v>
      </c>
      <c r="P1293" s="32">
        <f t="shared" si="341"/>
        <v>1548.9900300000002</v>
      </c>
      <c r="Q1293">
        <v>709578</v>
      </c>
      <c r="R1293" t="s">
        <v>298</v>
      </c>
      <c r="S1293" t="s">
        <v>298</v>
      </c>
      <c r="T1293" t="str">
        <f t="shared" si="342"/>
        <v>VEN</v>
      </c>
      <c r="U1293" t="s">
        <v>283</v>
      </c>
      <c r="V1293" s="33">
        <f t="shared" si="343"/>
        <v>3511.63</v>
      </c>
      <c r="W1293">
        <f t="shared" si="344"/>
        <v>360</v>
      </c>
      <c r="X1293" s="33">
        <f t="shared" si="345"/>
        <v>2804.38</v>
      </c>
      <c r="Y1293" s="33">
        <f t="shared" si="346"/>
        <v>707.25</v>
      </c>
      <c r="Z1293" s="45">
        <f t="shared" si="347"/>
        <v>0.42059955917907071</v>
      </c>
      <c r="AA1293" s="33">
        <f t="shared" si="348"/>
        <v>1476.9900300000002</v>
      </c>
      <c r="AB1293" s="45">
        <f t="shared" si="349"/>
        <v>0.52667257290381475</v>
      </c>
      <c r="AC1293" s="33">
        <f>IFERROR($X1293/VLOOKUP(CONCATENATE("USD",C1293),[1]GEINDICE!AR$1:AS$65536,2,0),"")</f>
        <v>487.23526243549873</v>
      </c>
      <c r="AD1293" s="33">
        <f>IFERROR($AA1293/VLOOKUP(CONCATENATE("USD",C1293),[1]GEINDICE!AR$1:AS$65536,2,0),"")</f>
        <v>256.61344927636952</v>
      </c>
      <c r="AE1293" s="33">
        <f>IFERROR($X1293/VLOOKUP(CONCATENATE("EUR",C1293),[1]GEINDICE!AR$1:AS$65536,2,0),"")</f>
        <v>470.57303465055793</v>
      </c>
      <c r="AF1293" s="33">
        <f>IFERROR($AA1293/VLOOKUP(CONCATENATE("EUR",C1293),[1]GEINDICE!AR$1:AS$65536,2,0),"")</f>
        <v>247.83791089856533</v>
      </c>
      <c r="AG1293" s="48" t="str">
        <f>VLOOKUP(E1293,[1]Apresentação!AW$1:AX$65536,2,0)</f>
        <v xml:space="preserve">                    2 - LEATHER AUXILIARIES</v>
      </c>
      <c r="AH1293" s="48" t="str">
        <f t="shared" si="350"/>
        <v xml:space="preserve">         5204000008 - NOVALTAN NL BR</v>
      </c>
      <c r="AI1293" s="49" t="str">
        <f t="shared" si="351"/>
        <v xml:space="preserve">     L00008 - CURTUME TOINZINHO LTDA</v>
      </c>
      <c r="AJ1293" t="str">
        <f t="shared" si="352"/>
        <v xml:space="preserve">     90 - SALES</v>
      </c>
      <c r="AK1293" t="str">
        <f t="shared" si="353"/>
        <v/>
      </c>
      <c r="AL1293">
        <f t="shared" si="354"/>
        <v>2</v>
      </c>
      <c r="AM1293" t="str">
        <f t="shared" si="355"/>
        <v>2025 2</v>
      </c>
      <c r="AN1293" t="str">
        <f t="shared" si="356"/>
        <v xml:space="preserve">CURTUME </v>
      </c>
    </row>
    <row r="1294" spans="1:40" x14ac:dyDescent="0.35">
      <c r="A1294">
        <v>81462</v>
      </c>
      <c r="B1294" t="s">
        <v>274</v>
      </c>
      <c r="C1294" s="31">
        <v>45716</v>
      </c>
      <c r="D1294" t="s">
        <v>373</v>
      </c>
      <c r="E1294" t="s">
        <v>374</v>
      </c>
      <c r="F1294" t="s">
        <v>673</v>
      </c>
      <c r="G1294" t="s">
        <v>674</v>
      </c>
      <c r="H1294" t="s">
        <v>721</v>
      </c>
      <c r="I1294" t="s">
        <v>722</v>
      </c>
      <c r="J1294">
        <v>480</v>
      </c>
      <c r="K1294">
        <v>4712.28</v>
      </c>
      <c r="L1294">
        <v>1658.1878099999999</v>
      </c>
      <c r="M1294">
        <v>949.05</v>
      </c>
      <c r="N1294">
        <v>9.81724</v>
      </c>
      <c r="O1294" s="32">
        <f t="shared" si="340"/>
        <v>3763.2299999999996</v>
      </c>
      <c r="P1294" s="32">
        <f t="shared" si="341"/>
        <v>2105.0421899999997</v>
      </c>
      <c r="Q1294">
        <v>712568</v>
      </c>
      <c r="R1294" t="s">
        <v>298</v>
      </c>
      <c r="S1294" t="s">
        <v>298</v>
      </c>
      <c r="T1294" t="str">
        <f t="shared" si="342"/>
        <v>VEN</v>
      </c>
      <c r="U1294" t="s">
        <v>283</v>
      </c>
      <c r="V1294" s="33">
        <f t="shared" si="343"/>
        <v>4712.28</v>
      </c>
      <c r="W1294">
        <f t="shared" si="344"/>
        <v>480</v>
      </c>
      <c r="X1294" s="33">
        <f t="shared" si="345"/>
        <v>3763.2299999999996</v>
      </c>
      <c r="Y1294" s="33">
        <f t="shared" si="346"/>
        <v>949.05</v>
      </c>
      <c r="Z1294" s="45">
        <f t="shared" si="347"/>
        <v>0.42634185362499677</v>
      </c>
      <c r="AA1294" s="33">
        <f t="shared" si="348"/>
        <v>2009.0421899999997</v>
      </c>
      <c r="AB1294" s="45">
        <f t="shared" si="349"/>
        <v>0.53386112196171898</v>
      </c>
      <c r="AC1294" s="33">
        <f>IFERROR($X1294/VLOOKUP(CONCATENATE("USD",C1294),[1]GEINDICE!AR$1:AS$65536,2,0),"")</f>
        <v>643.41916290521112</v>
      </c>
      <c r="AD1294" s="33">
        <f>IFERROR($AA1294/VLOOKUP(CONCATENATE("USD",C1294),[1]GEINDICE!AR$1:AS$65536,2,0),"")</f>
        <v>343.49647620024609</v>
      </c>
      <c r="AE1294" s="33">
        <f>IFERROR($X1294/VLOOKUP(CONCATENATE("EUR",C1294),[1]GEINDICE!AR$1:AS$65536,2,0),"")</f>
        <v>618.66739001775488</v>
      </c>
      <c r="AF1294" s="33">
        <f>IFERROR($AA1294/VLOOKUP(CONCATENATE("EUR",C1294),[1]GEINDICE!AR$1:AS$65536,2,0),"")</f>
        <v>330.282466956007</v>
      </c>
      <c r="AG1294" s="48" t="str">
        <f>VLOOKUP(E1294,[1]Apresentação!AW$1:AX$65536,2,0)</f>
        <v xml:space="preserve">                    2 - LEATHER AUXILIARIES</v>
      </c>
      <c r="AH1294" s="48" t="str">
        <f t="shared" si="350"/>
        <v xml:space="preserve">         5204000008 - NOVALTAN NL BR</v>
      </c>
      <c r="AI1294" s="49" t="str">
        <f t="shared" si="351"/>
        <v xml:space="preserve">     L00008 - CURTUME TOINZINHO LTDA</v>
      </c>
      <c r="AJ1294" t="str">
        <f t="shared" si="352"/>
        <v xml:space="preserve">     90 - SALES</v>
      </c>
      <c r="AK1294" t="str">
        <f t="shared" si="353"/>
        <v/>
      </c>
      <c r="AL1294">
        <f t="shared" si="354"/>
        <v>2</v>
      </c>
      <c r="AM1294" t="str">
        <f t="shared" si="355"/>
        <v>2025 2</v>
      </c>
      <c r="AN1294" t="str">
        <f t="shared" si="356"/>
        <v xml:space="preserve">CURTUME </v>
      </c>
    </row>
    <row r="1295" spans="1:40" x14ac:dyDescent="0.35">
      <c r="A1295">
        <v>82094</v>
      </c>
      <c r="B1295" t="s">
        <v>274</v>
      </c>
      <c r="C1295" s="31">
        <v>45764</v>
      </c>
      <c r="D1295" t="s">
        <v>373</v>
      </c>
      <c r="E1295" t="s">
        <v>374</v>
      </c>
      <c r="F1295" t="s">
        <v>673</v>
      </c>
      <c r="G1295" t="s">
        <v>674</v>
      </c>
      <c r="H1295" t="s">
        <v>721</v>
      </c>
      <c r="I1295" t="s">
        <v>722</v>
      </c>
      <c r="J1295">
        <v>1000</v>
      </c>
      <c r="K1295">
        <v>9915.0300000000007</v>
      </c>
      <c r="L1295">
        <v>3600.2296200000001</v>
      </c>
      <c r="M1295">
        <v>1996.89</v>
      </c>
      <c r="N1295">
        <v>9.9150299999999998</v>
      </c>
      <c r="O1295" s="32">
        <f t="shared" si="340"/>
        <v>7918.14</v>
      </c>
      <c r="P1295" s="32">
        <f t="shared" si="341"/>
        <v>4317.9103800000003</v>
      </c>
      <c r="Q1295">
        <v>730710</v>
      </c>
      <c r="R1295" t="s">
        <v>298</v>
      </c>
      <c r="S1295" t="s">
        <v>298</v>
      </c>
      <c r="T1295" t="str">
        <f t="shared" si="342"/>
        <v>VEN</v>
      </c>
      <c r="U1295" t="s">
        <v>300</v>
      </c>
      <c r="V1295" s="33">
        <f t="shared" si="343"/>
        <v>9915.0300000000007</v>
      </c>
      <c r="W1295">
        <f t="shared" si="344"/>
        <v>1000</v>
      </c>
      <c r="X1295" s="33">
        <f t="shared" si="345"/>
        <v>7918.14</v>
      </c>
      <c r="Y1295" s="33">
        <f t="shared" si="346"/>
        <v>1996.89</v>
      </c>
      <c r="Z1295" s="45">
        <f t="shared" si="347"/>
        <v>0.41532001214318059</v>
      </c>
      <c r="AA1295" s="33">
        <f t="shared" si="348"/>
        <v>4117.9103800000003</v>
      </c>
      <c r="AB1295" s="45">
        <f t="shared" si="349"/>
        <v>0.52006031466985936</v>
      </c>
      <c r="AC1295" s="33">
        <f>IFERROR($X1295/VLOOKUP(CONCATENATE("USD",C1295),[1]GEINDICE!AR$1:AS$65536,2,0),"")</f>
        <v>1352.1644836831231</v>
      </c>
      <c r="AD1295" s="33">
        <f>IFERROR($AA1295/VLOOKUP(CONCATENATE("USD",C1295),[1]GEINDICE!AR$1:AS$65536,2,0),"")</f>
        <v>703.20708686965281</v>
      </c>
      <c r="AE1295" s="33">
        <f>IFERROR($X1295/VLOOKUP(CONCATENATE("EUR",C1295),[1]GEINDICE!AR$1:AS$65536,2,0),"")</f>
        <v>1189.6601460380421</v>
      </c>
      <c r="AF1295" s="33">
        <f>IFERROR($AA1295/VLOOKUP(CONCATENATE("EUR",C1295),[1]GEINDICE!AR$1:AS$65536,2,0),"")</f>
        <v>618.69502989873502</v>
      </c>
      <c r="AG1295" s="48" t="str">
        <f>VLOOKUP(E1295,[1]Apresentação!AW$1:AX$65536,2,0)</f>
        <v xml:space="preserve">                    2 - LEATHER AUXILIARIES</v>
      </c>
      <c r="AH1295" s="48" t="str">
        <f t="shared" si="350"/>
        <v xml:space="preserve">         5204000008 - NOVALTAN NL BR</v>
      </c>
      <c r="AI1295" s="49" t="str">
        <f t="shared" si="351"/>
        <v xml:space="preserve">     L00008 - CURTUME TOINZINHO LTDA</v>
      </c>
      <c r="AJ1295" t="str">
        <f t="shared" si="352"/>
        <v xml:space="preserve">     90 - SALES</v>
      </c>
      <c r="AK1295" t="str">
        <f t="shared" si="353"/>
        <v/>
      </c>
      <c r="AL1295">
        <f t="shared" si="354"/>
        <v>4</v>
      </c>
      <c r="AM1295" t="str">
        <f t="shared" si="355"/>
        <v>2025 4</v>
      </c>
      <c r="AN1295" t="str">
        <f t="shared" si="356"/>
        <v xml:space="preserve">CURTUME </v>
      </c>
    </row>
    <row r="1296" spans="1:40" x14ac:dyDescent="0.35">
      <c r="A1296">
        <v>82095</v>
      </c>
      <c r="B1296" t="s">
        <v>274</v>
      </c>
      <c r="C1296" s="31">
        <v>45764</v>
      </c>
      <c r="D1296" t="s">
        <v>373</v>
      </c>
      <c r="E1296" t="s">
        <v>374</v>
      </c>
      <c r="F1296" t="s">
        <v>725</v>
      </c>
      <c r="G1296" t="s">
        <v>726</v>
      </c>
      <c r="H1296" t="s">
        <v>721</v>
      </c>
      <c r="I1296" t="s">
        <v>722</v>
      </c>
      <c r="J1296">
        <v>120</v>
      </c>
      <c r="K1296">
        <v>1169.3399999999999</v>
      </c>
      <c r="L1296">
        <v>432.02755000000002</v>
      </c>
      <c r="M1296">
        <v>235.51</v>
      </c>
      <c r="N1296">
        <v>9.744489999999999</v>
      </c>
      <c r="O1296" s="32">
        <f t="shared" si="340"/>
        <v>933.82999999999993</v>
      </c>
      <c r="P1296" s="32">
        <f t="shared" si="341"/>
        <v>501.80244999999991</v>
      </c>
      <c r="Q1296">
        <v>730714</v>
      </c>
      <c r="R1296" t="s">
        <v>298</v>
      </c>
      <c r="S1296" t="s">
        <v>298</v>
      </c>
      <c r="T1296" t="str">
        <f t="shared" si="342"/>
        <v>VEN</v>
      </c>
      <c r="U1296" t="s">
        <v>300</v>
      </c>
      <c r="V1296" s="33">
        <f t="shared" si="343"/>
        <v>1169.3399999999999</v>
      </c>
      <c r="W1296">
        <f t="shared" si="344"/>
        <v>120</v>
      </c>
      <c r="X1296" s="33">
        <f t="shared" si="345"/>
        <v>933.82999999999993</v>
      </c>
      <c r="Y1296" s="33">
        <f t="shared" si="346"/>
        <v>235.51</v>
      </c>
      <c r="Z1296" s="45">
        <f t="shared" si="347"/>
        <v>0.40860865958574916</v>
      </c>
      <c r="AA1296" s="33">
        <f t="shared" si="348"/>
        <v>477.80244999999991</v>
      </c>
      <c r="AB1296" s="45">
        <f t="shared" si="349"/>
        <v>0.51165892078858033</v>
      </c>
      <c r="AC1296" s="33">
        <f>IFERROR($X1296/VLOOKUP(CONCATENATE("USD",C1296),[1]GEINDICE!AR$1:AS$65536,2,0),"")</f>
        <v>159.46822862412267</v>
      </c>
      <c r="AD1296" s="33">
        <f>IFERROR($AA1296/VLOOKUP(CONCATENATE("USD",C1296),[1]GEINDICE!AR$1:AS$65536,2,0),"")</f>
        <v>81.593341757885199</v>
      </c>
      <c r="AE1296" s="33">
        <f>IFERROR($X1296/VLOOKUP(CONCATENATE("EUR",C1296),[1]GEINDICE!AR$1:AS$65536,2,0),"")</f>
        <v>140.30319420655667</v>
      </c>
      <c r="AF1296" s="33">
        <f>IFERROR($AA1296/VLOOKUP(CONCATENATE("EUR",C1296),[1]GEINDICE!AR$1:AS$65536,2,0),"")</f>
        <v>71.787380930917379</v>
      </c>
      <c r="AG1296" s="48" t="str">
        <f>VLOOKUP(E1296,[1]Apresentação!AW$1:AX$65536,2,0)</f>
        <v xml:space="preserve">                    2 - LEATHER AUXILIARIES</v>
      </c>
      <c r="AH1296" s="48" t="str">
        <f t="shared" si="350"/>
        <v xml:space="preserve">         5204000008 - NOVALTAN NL BR</v>
      </c>
      <c r="AI1296" s="49" t="str">
        <f t="shared" si="351"/>
        <v xml:space="preserve">     L00477 - CURTUME CACIQUE LTDA</v>
      </c>
      <c r="AJ1296" t="str">
        <f t="shared" si="352"/>
        <v xml:space="preserve">     90 - SALES</v>
      </c>
      <c r="AK1296" t="str">
        <f t="shared" si="353"/>
        <v/>
      </c>
      <c r="AL1296">
        <f t="shared" si="354"/>
        <v>4</v>
      </c>
      <c r="AM1296" t="str">
        <f t="shared" si="355"/>
        <v>2025 4</v>
      </c>
      <c r="AN1296" t="str">
        <f t="shared" si="356"/>
        <v xml:space="preserve">CURTUME </v>
      </c>
    </row>
    <row r="1297" spans="1:40" x14ac:dyDescent="0.35">
      <c r="A1297">
        <v>81789</v>
      </c>
      <c r="B1297" t="s">
        <v>274</v>
      </c>
      <c r="C1297" s="31">
        <v>45742</v>
      </c>
      <c r="D1297" t="s">
        <v>373</v>
      </c>
      <c r="E1297" t="s">
        <v>374</v>
      </c>
      <c r="F1297" t="s">
        <v>725</v>
      </c>
      <c r="G1297" t="s">
        <v>726</v>
      </c>
      <c r="H1297" t="s">
        <v>721</v>
      </c>
      <c r="I1297" t="s">
        <v>722</v>
      </c>
      <c r="J1297">
        <v>120</v>
      </c>
      <c r="K1297">
        <v>1133.23</v>
      </c>
      <c r="L1297">
        <v>447.97478999999998</v>
      </c>
      <c r="M1297">
        <v>228.23</v>
      </c>
      <c r="N1297">
        <v>9.4435699999999994</v>
      </c>
      <c r="O1297" s="32">
        <f t="shared" si="340"/>
        <v>905</v>
      </c>
      <c r="P1297" s="32">
        <f t="shared" si="341"/>
        <v>457.02521000000002</v>
      </c>
      <c r="Q1297">
        <v>722357</v>
      </c>
      <c r="R1297" t="s">
        <v>298</v>
      </c>
      <c r="S1297" t="s">
        <v>298</v>
      </c>
      <c r="T1297" t="str">
        <f t="shared" si="342"/>
        <v>VEN</v>
      </c>
      <c r="U1297" t="s">
        <v>300</v>
      </c>
      <c r="V1297" s="33">
        <f t="shared" si="343"/>
        <v>1133.23</v>
      </c>
      <c r="W1297">
        <f t="shared" si="344"/>
        <v>120</v>
      </c>
      <c r="X1297" s="33">
        <f t="shared" si="345"/>
        <v>905</v>
      </c>
      <c r="Y1297" s="33">
        <f t="shared" si="346"/>
        <v>228.23</v>
      </c>
      <c r="Z1297" s="45">
        <f t="shared" si="347"/>
        <v>0.38211590762687186</v>
      </c>
      <c r="AA1297" s="33">
        <f t="shared" si="348"/>
        <v>433.02521000000002</v>
      </c>
      <c r="AB1297" s="45">
        <f t="shared" si="349"/>
        <v>0.47848089502762431</v>
      </c>
      <c r="AC1297" s="33">
        <f>IFERROR($X1297/VLOOKUP(CONCATENATE("USD",C1297),[1]GEINDICE!AR$1:AS$65536,2,0),"")</f>
        <v>157.94617613180216</v>
      </c>
      <c r="AD1297" s="33">
        <f>IFERROR($AA1297/VLOOKUP(CONCATENATE("USD",C1297),[1]GEINDICE!AR$1:AS$65536,2,0),"")</f>
        <v>75.574227721735497</v>
      </c>
      <c r="AE1297" s="33">
        <f>IFERROR($X1297/VLOOKUP(CONCATENATE("EUR",C1297),[1]GEINDICE!AR$1:AS$65536,2,0),"")</f>
        <v>146.48990757377101</v>
      </c>
      <c r="AF1297" s="33">
        <f>IFERROR($AA1297/VLOOKUP(CONCATENATE("EUR",C1297),[1]GEINDICE!AR$1:AS$65536,2,0),"")</f>
        <v>70.092622088411915</v>
      </c>
      <c r="AG1297" s="48" t="str">
        <f>VLOOKUP(E1297,[1]Apresentação!AW$1:AX$65536,2,0)</f>
        <v xml:space="preserve">                    2 - LEATHER AUXILIARIES</v>
      </c>
      <c r="AH1297" s="48" t="str">
        <f t="shared" si="350"/>
        <v xml:space="preserve">         5204000008 - NOVALTAN NL BR</v>
      </c>
      <c r="AI1297" s="49" t="str">
        <f t="shared" si="351"/>
        <v xml:space="preserve">     L00477 - CURTUME CACIQUE LTDA</v>
      </c>
      <c r="AJ1297" t="str">
        <f t="shared" si="352"/>
        <v xml:space="preserve">     90 - SALES</v>
      </c>
      <c r="AK1297" t="str">
        <f t="shared" si="353"/>
        <v/>
      </c>
      <c r="AL1297">
        <f t="shared" si="354"/>
        <v>3</v>
      </c>
      <c r="AM1297" t="str">
        <f t="shared" si="355"/>
        <v>2025 3</v>
      </c>
      <c r="AN1297" t="str">
        <f t="shared" si="356"/>
        <v xml:space="preserve">CURTUME </v>
      </c>
    </row>
    <row r="1298" spans="1:40" x14ac:dyDescent="0.35">
      <c r="A1298">
        <v>81918</v>
      </c>
      <c r="B1298" t="s">
        <v>274</v>
      </c>
      <c r="C1298" s="31">
        <v>45751</v>
      </c>
      <c r="D1298" t="s">
        <v>373</v>
      </c>
      <c r="E1298" t="s">
        <v>374</v>
      </c>
      <c r="F1298" t="s">
        <v>673</v>
      </c>
      <c r="G1298" t="s">
        <v>674</v>
      </c>
      <c r="H1298" t="s">
        <v>721</v>
      </c>
      <c r="I1298" t="s">
        <v>722</v>
      </c>
      <c r="J1298">
        <v>360</v>
      </c>
      <c r="K1298">
        <v>3403.04</v>
      </c>
      <c r="L1298">
        <v>1343.92437</v>
      </c>
      <c r="M1298">
        <v>685.37</v>
      </c>
      <c r="N1298">
        <v>9.4528999999999996</v>
      </c>
      <c r="O1298" s="32">
        <f t="shared" si="340"/>
        <v>2717.67</v>
      </c>
      <c r="P1298" s="32">
        <f t="shared" si="341"/>
        <v>1373.7456300000001</v>
      </c>
      <c r="Q1298">
        <v>725792</v>
      </c>
      <c r="R1298" t="s">
        <v>298</v>
      </c>
      <c r="S1298" t="s">
        <v>298</v>
      </c>
      <c r="T1298" t="str">
        <f t="shared" si="342"/>
        <v>VEN</v>
      </c>
      <c r="U1298" t="s">
        <v>300</v>
      </c>
      <c r="V1298" s="33">
        <f t="shared" si="343"/>
        <v>3403.04</v>
      </c>
      <c r="W1298">
        <f t="shared" si="344"/>
        <v>360</v>
      </c>
      <c r="X1298" s="33">
        <f t="shared" si="345"/>
        <v>2717.67</v>
      </c>
      <c r="Y1298" s="33">
        <f t="shared" si="346"/>
        <v>685.37</v>
      </c>
      <c r="Z1298" s="45">
        <f t="shared" si="347"/>
        <v>0.38252434000188074</v>
      </c>
      <c r="AA1298" s="33">
        <f t="shared" si="348"/>
        <v>1301.7456300000001</v>
      </c>
      <c r="AB1298" s="45">
        <f t="shared" si="349"/>
        <v>0.47899326629060929</v>
      </c>
      <c r="AC1298" s="33">
        <f>IFERROR($X1298/VLOOKUP(CONCATENATE("USD",C1298),[1]GEINDICE!AR$1:AS$65536,2,0),"")</f>
        <v>470.37229347318134</v>
      </c>
      <c r="AD1298" s="33">
        <f>IFERROR($AA1298/VLOOKUP(CONCATENATE("USD",C1298),[1]GEINDICE!AR$1:AS$65536,2,0),"")</f>
        <v>225.30516122332418</v>
      </c>
      <c r="AE1298" s="33">
        <f>IFERROR($X1298/VLOOKUP(CONCATENATE("EUR",C1298),[1]GEINDICE!AR$1:AS$65536,2,0),"")</f>
        <v>427.03131628981316</v>
      </c>
      <c r="AF1298" s="33">
        <f>IFERROR($AA1298/VLOOKUP(CONCATENATE("EUR",C1298),[1]GEINDICE!AR$1:AS$65536,2,0),"")</f>
        <v>204.54512499803585</v>
      </c>
      <c r="AG1298" s="48" t="str">
        <f>VLOOKUP(E1298,[1]Apresentação!AW$1:AX$65536,2,0)</f>
        <v xml:space="preserve">                    2 - LEATHER AUXILIARIES</v>
      </c>
      <c r="AH1298" s="48" t="str">
        <f t="shared" si="350"/>
        <v xml:space="preserve">         5204000008 - NOVALTAN NL BR</v>
      </c>
      <c r="AI1298" s="49" t="str">
        <f t="shared" si="351"/>
        <v xml:space="preserve">     L00008 - CURTUME TOINZINHO LTDA</v>
      </c>
      <c r="AJ1298" t="str">
        <f t="shared" si="352"/>
        <v xml:space="preserve">     90 - SALES</v>
      </c>
      <c r="AK1298" t="str">
        <f t="shared" si="353"/>
        <v/>
      </c>
      <c r="AL1298">
        <f t="shared" si="354"/>
        <v>4</v>
      </c>
      <c r="AM1298" t="str">
        <f t="shared" si="355"/>
        <v>2025 4</v>
      </c>
      <c r="AN1298" t="str">
        <f t="shared" si="356"/>
        <v xml:space="preserve">CURTUME </v>
      </c>
    </row>
    <row r="1299" spans="1:40" x14ac:dyDescent="0.35">
      <c r="A1299">
        <v>81338</v>
      </c>
      <c r="B1299" t="s">
        <v>274</v>
      </c>
      <c r="C1299" s="31">
        <v>45708</v>
      </c>
      <c r="D1299" t="s">
        <v>373</v>
      </c>
      <c r="E1299" t="s">
        <v>374</v>
      </c>
      <c r="F1299" t="s">
        <v>710</v>
      </c>
      <c r="G1299" t="s">
        <v>711</v>
      </c>
      <c r="H1299" t="s">
        <v>721</v>
      </c>
      <c r="I1299" t="s">
        <v>722</v>
      </c>
      <c r="J1299">
        <v>120</v>
      </c>
      <c r="K1299">
        <v>1070.56</v>
      </c>
      <c r="L1299">
        <v>435.80225000000002</v>
      </c>
      <c r="M1299">
        <v>167.04</v>
      </c>
      <c r="N1299">
        <v>8.9213399999999989</v>
      </c>
      <c r="O1299" s="32">
        <f t="shared" si="340"/>
        <v>903.52</v>
      </c>
      <c r="P1299" s="32">
        <f t="shared" si="341"/>
        <v>467.71774999999997</v>
      </c>
      <c r="Q1299">
        <v>710745</v>
      </c>
      <c r="R1299" t="s">
        <v>298</v>
      </c>
      <c r="S1299" t="s">
        <v>298</v>
      </c>
      <c r="T1299" t="str">
        <f t="shared" si="342"/>
        <v>VEN</v>
      </c>
      <c r="U1299" t="s">
        <v>300</v>
      </c>
      <c r="V1299" s="33">
        <f t="shared" si="343"/>
        <v>1070.56</v>
      </c>
      <c r="W1299">
        <f t="shared" si="344"/>
        <v>120</v>
      </c>
      <c r="X1299" s="33">
        <f t="shared" si="345"/>
        <v>903.52</v>
      </c>
      <c r="Y1299" s="33">
        <f t="shared" si="346"/>
        <v>167.04</v>
      </c>
      <c r="Z1299" s="45">
        <f t="shared" si="347"/>
        <v>0.4144725657599761</v>
      </c>
      <c r="AA1299" s="33">
        <f t="shared" si="348"/>
        <v>443.71774999999997</v>
      </c>
      <c r="AB1299" s="45">
        <f t="shared" si="349"/>
        <v>0.49109897954666193</v>
      </c>
      <c r="AC1299" s="33">
        <f>IFERROR($X1299/VLOOKUP(CONCATENATE("USD",C1299),[1]GEINDICE!AR$1:AS$65536,2,0),"")</f>
        <v>158.45946088146056</v>
      </c>
      <c r="AD1299" s="33">
        <f>IFERROR($AA1299/VLOOKUP(CONCATENATE("USD",C1299),[1]GEINDICE!AR$1:AS$65536,2,0),"")</f>
        <v>77.819279538399471</v>
      </c>
      <c r="AE1299" s="33">
        <f>IFERROR($X1299/VLOOKUP(CONCATENATE("EUR",C1299),[1]GEINDICE!AR$1:AS$65536,2,0),"")</f>
        <v>151.28763269816818</v>
      </c>
      <c r="AF1299" s="33">
        <f>IFERROR($AA1299/VLOOKUP(CONCATENATE("EUR",C1299),[1]GEINDICE!AR$1:AS$65536,2,0),"")</f>
        <v>74.2972020361006</v>
      </c>
      <c r="AG1299" s="48" t="str">
        <f>VLOOKUP(E1299,[1]Apresentação!AW$1:AX$65536,2,0)</f>
        <v xml:space="preserve">                    2 - LEATHER AUXILIARIES</v>
      </c>
      <c r="AH1299" s="48" t="str">
        <f t="shared" si="350"/>
        <v xml:space="preserve">         5204000008 - NOVALTAN NL BR</v>
      </c>
      <c r="AI1299" s="49" t="str">
        <f t="shared" si="351"/>
        <v xml:space="preserve">     L00582 - RUBIM COMERCIO LTDA</v>
      </c>
      <c r="AJ1299" t="str">
        <f t="shared" si="352"/>
        <v xml:space="preserve">     90 - SALES</v>
      </c>
      <c r="AK1299" t="str">
        <f t="shared" si="353"/>
        <v/>
      </c>
      <c r="AL1299">
        <f t="shared" si="354"/>
        <v>2</v>
      </c>
      <c r="AM1299" t="str">
        <f t="shared" si="355"/>
        <v>2025 2</v>
      </c>
      <c r="AN1299" t="str">
        <f t="shared" si="356"/>
        <v xml:space="preserve">RUBIM </v>
      </c>
    </row>
    <row r="1300" spans="1:40" x14ac:dyDescent="0.35">
      <c r="A1300">
        <v>81359</v>
      </c>
      <c r="B1300" t="s">
        <v>274</v>
      </c>
      <c r="C1300" s="31">
        <v>45709</v>
      </c>
      <c r="D1300" t="s">
        <v>373</v>
      </c>
      <c r="E1300" t="s">
        <v>374</v>
      </c>
      <c r="F1300" t="s">
        <v>725</v>
      </c>
      <c r="G1300" t="s">
        <v>726</v>
      </c>
      <c r="H1300" t="s">
        <v>721</v>
      </c>
      <c r="I1300" t="s">
        <v>722</v>
      </c>
      <c r="J1300">
        <v>120</v>
      </c>
      <c r="K1300">
        <v>1133.77</v>
      </c>
      <c r="L1300">
        <v>435.80225000000002</v>
      </c>
      <c r="M1300">
        <v>228.34</v>
      </c>
      <c r="N1300">
        <v>9.4480500000000003</v>
      </c>
      <c r="O1300" s="32">
        <f t="shared" si="340"/>
        <v>905.43</v>
      </c>
      <c r="P1300" s="32">
        <f t="shared" si="341"/>
        <v>469.62774999999993</v>
      </c>
      <c r="Q1300">
        <v>710938</v>
      </c>
      <c r="R1300" t="s">
        <v>298</v>
      </c>
      <c r="S1300" t="s">
        <v>298</v>
      </c>
      <c r="T1300" t="str">
        <f t="shared" si="342"/>
        <v>VEN</v>
      </c>
      <c r="U1300" t="s">
        <v>300</v>
      </c>
      <c r="V1300" s="33">
        <f t="shared" si="343"/>
        <v>1133.77</v>
      </c>
      <c r="W1300">
        <f t="shared" si="344"/>
        <v>120</v>
      </c>
      <c r="X1300" s="33">
        <f t="shared" si="345"/>
        <v>905.43</v>
      </c>
      <c r="Y1300" s="33">
        <f t="shared" si="346"/>
        <v>228.34</v>
      </c>
      <c r="Z1300" s="45">
        <f t="shared" si="347"/>
        <v>0.39304951621581091</v>
      </c>
      <c r="AA1300" s="33">
        <f t="shared" si="348"/>
        <v>445.62774999999993</v>
      </c>
      <c r="AB1300" s="45">
        <f t="shared" si="349"/>
        <v>0.49217250367228826</v>
      </c>
      <c r="AC1300" s="33">
        <f>IFERROR($X1300/VLOOKUP(CONCATENATE("USD",C1300),[1]GEINDICE!AR$1:AS$65536,2,0),"")</f>
        <v>158.77216055552631</v>
      </c>
      <c r="AD1300" s="33">
        <f>IFERROR($AA1300/VLOOKUP(CONCATENATE("USD",C1300),[1]GEINDICE!AR$1:AS$65536,2,0),"")</f>
        <v>78.143291774071912</v>
      </c>
      <c r="AE1300" s="33">
        <f>IFERROR($X1300/VLOOKUP(CONCATENATE("EUR",C1300),[1]GEINDICE!AR$1:AS$65536,2,0),"")</f>
        <v>151.8617288920197</v>
      </c>
      <c r="AF1300" s="33">
        <f>IFERROR($AA1300/VLOOKUP(CONCATENATE("EUR",C1300),[1]GEINDICE!AR$1:AS$65536,2,0),"")</f>
        <v>74.742167320787615</v>
      </c>
      <c r="AG1300" s="48" t="str">
        <f>VLOOKUP(E1300,[1]Apresentação!AW$1:AX$65536,2,0)</f>
        <v xml:space="preserve">                    2 - LEATHER AUXILIARIES</v>
      </c>
      <c r="AH1300" s="48" t="str">
        <f t="shared" si="350"/>
        <v xml:space="preserve">         5204000008 - NOVALTAN NL BR</v>
      </c>
      <c r="AI1300" s="49" t="str">
        <f t="shared" si="351"/>
        <v xml:space="preserve">     L00477 - CURTUME CACIQUE LTDA</v>
      </c>
      <c r="AJ1300" t="str">
        <f t="shared" si="352"/>
        <v xml:space="preserve">     90 - SALES</v>
      </c>
      <c r="AK1300" t="str">
        <f t="shared" si="353"/>
        <v/>
      </c>
      <c r="AL1300">
        <f t="shared" si="354"/>
        <v>2</v>
      </c>
      <c r="AM1300" t="str">
        <f t="shared" si="355"/>
        <v>2025 2</v>
      </c>
      <c r="AN1300" t="str">
        <f t="shared" si="356"/>
        <v xml:space="preserve">CURTUME </v>
      </c>
    </row>
    <row r="1301" spans="1:40" x14ac:dyDescent="0.35">
      <c r="A1301">
        <v>81644</v>
      </c>
      <c r="B1301" t="s">
        <v>274</v>
      </c>
      <c r="C1301" s="31">
        <v>45730</v>
      </c>
      <c r="D1301" t="s">
        <v>373</v>
      </c>
      <c r="E1301" t="s">
        <v>374</v>
      </c>
      <c r="F1301" t="s">
        <v>673</v>
      </c>
      <c r="G1301" t="s">
        <v>674</v>
      </c>
      <c r="H1301" t="s">
        <v>721</v>
      </c>
      <c r="I1301" t="s">
        <v>722</v>
      </c>
      <c r="J1301">
        <v>480</v>
      </c>
      <c r="K1301">
        <v>4704.43</v>
      </c>
      <c r="L1301">
        <v>1684.77251</v>
      </c>
      <c r="M1301">
        <v>947.47</v>
      </c>
      <c r="N1301">
        <v>9.800889999999999</v>
      </c>
      <c r="O1301" s="32">
        <f t="shared" si="340"/>
        <v>3756.96</v>
      </c>
      <c r="P1301" s="32">
        <f t="shared" si="341"/>
        <v>2072.1874900000003</v>
      </c>
      <c r="Q1301">
        <v>717795</v>
      </c>
      <c r="R1301" t="s">
        <v>298</v>
      </c>
      <c r="S1301" t="s">
        <v>298</v>
      </c>
      <c r="T1301" t="str">
        <f t="shared" si="342"/>
        <v>VEN</v>
      </c>
      <c r="U1301" t="s">
        <v>300</v>
      </c>
      <c r="V1301" s="33">
        <f t="shared" si="343"/>
        <v>4704.43</v>
      </c>
      <c r="W1301">
        <f t="shared" si="344"/>
        <v>480</v>
      </c>
      <c r="X1301" s="33">
        <f t="shared" si="345"/>
        <v>3756.96</v>
      </c>
      <c r="Y1301" s="33">
        <f t="shared" si="346"/>
        <v>947.47</v>
      </c>
      <c r="Z1301" s="45">
        <f t="shared" si="347"/>
        <v>0.42006948556998408</v>
      </c>
      <c r="AA1301" s="33">
        <f t="shared" si="348"/>
        <v>1976.1874900000003</v>
      </c>
      <c r="AB1301" s="45">
        <f t="shared" si="349"/>
        <v>0.52600706156041066</v>
      </c>
      <c r="AC1301" s="33">
        <f>IFERROR($X1301/VLOOKUP(CONCATENATE("USD",C1301),[1]GEINDICE!AR$1:AS$65536,2,0),"")</f>
        <v>654.30606593636253</v>
      </c>
      <c r="AD1301" s="33">
        <f>IFERROR($AA1301/VLOOKUP(CONCATENATE("USD",C1301),[1]GEINDICE!AR$1:AS$65536,2,0),"")</f>
        <v>344.16961110433834</v>
      </c>
      <c r="AE1301" s="33">
        <f>IFERROR($X1301/VLOOKUP(CONCATENATE("EUR",C1301),[1]GEINDICE!AR$1:AS$65536,2,0),"")</f>
        <v>601.8261621760164</v>
      </c>
      <c r="AF1301" s="33">
        <f>IFERROR($AA1301/VLOOKUP(CONCATENATE("EUR",C1301),[1]GEINDICE!AR$1:AS$65536,2,0),"")</f>
        <v>316.56481113638552</v>
      </c>
      <c r="AG1301" s="48" t="str">
        <f>VLOOKUP(E1301,[1]Apresentação!AW$1:AX$65536,2,0)</f>
        <v xml:space="preserve">                    2 - LEATHER AUXILIARIES</v>
      </c>
      <c r="AH1301" s="48" t="str">
        <f t="shared" si="350"/>
        <v xml:space="preserve">         5204000008 - NOVALTAN NL BR</v>
      </c>
      <c r="AI1301" s="49" t="str">
        <f t="shared" si="351"/>
        <v xml:space="preserve">     L00008 - CURTUME TOINZINHO LTDA</v>
      </c>
      <c r="AJ1301" t="str">
        <f t="shared" si="352"/>
        <v xml:space="preserve">     90 - SALES</v>
      </c>
      <c r="AK1301" t="str">
        <f t="shared" si="353"/>
        <v/>
      </c>
      <c r="AL1301">
        <f t="shared" si="354"/>
        <v>3</v>
      </c>
      <c r="AM1301" t="str">
        <f t="shared" si="355"/>
        <v>2025 3</v>
      </c>
      <c r="AN1301" t="str">
        <f t="shared" si="356"/>
        <v xml:space="preserve">CURTUME </v>
      </c>
    </row>
    <row r="1302" spans="1:40" x14ac:dyDescent="0.35">
      <c r="A1302">
        <v>83680</v>
      </c>
      <c r="B1302" t="s">
        <v>274</v>
      </c>
      <c r="C1302" s="31">
        <v>45898</v>
      </c>
      <c r="D1302" t="s">
        <v>373</v>
      </c>
      <c r="E1302" t="s">
        <v>374</v>
      </c>
      <c r="F1302" t="s">
        <v>725</v>
      </c>
      <c r="G1302" t="s">
        <v>726</v>
      </c>
      <c r="H1302" t="s">
        <v>721</v>
      </c>
      <c r="I1302" t="s">
        <v>722</v>
      </c>
      <c r="J1302">
        <v>240</v>
      </c>
      <c r="K1302">
        <v>2152.0500000000002</v>
      </c>
      <c r="L1302">
        <v>849.28422999999998</v>
      </c>
      <c r="M1302">
        <v>433.43</v>
      </c>
      <c r="N1302">
        <v>8.9668599999999987</v>
      </c>
      <c r="O1302" s="32">
        <f t="shared" si="340"/>
        <v>1718.6200000000001</v>
      </c>
      <c r="P1302" s="32">
        <f t="shared" si="341"/>
        <v>869.33577000000014</v>
      </c>
      <c r="Q1302">
        <v>760141</v>
      </c>
      <c r="R1302" t="s">
        <v>298</v>
      </c>
      <c r="S1302" t="s">
        <v>298</v>
      </c>
      <c r="T1302" t="str">
        <f t="shared" si="342"/>
        <v>VEN</v>
      </c>
      <c r="U1302" t="s">
        <v>300</v>
      </c>
      <c r="V1302" s="33">
        <f t="shared" si="343"/>
        <v>2152.0500000000002</v>
      </c>
      <c r="W1302">
        <f t="shared" si="344"/>
        <v>240</v>
      </c>
      <c r="X1302" s="33">
        <f t="shared" si="345"/>
        <v>1718.6200000000001</v>
      </c>
      <c r="Y1302" s="33">
        <f t="shared" si="346"/>
        <v>433.43</v>
      </c>
      <c r="Z1302" s="45">
        <f t="shared" si="347"/>
        <v>0.38165273576357428</v>
      </c>
      <c r="AA1302" s="33">
        <f t="shared" si="348"/>
        <v>821.33577000000014</v>
      </c>
      <c r="AB1302" s="45">
        <f t="shared" si="349"/>
        <v>0.4779042313018585</v>
      </c>
      <c r="AC1302" s="33">
        <f>IFERROR($X1302/VLOOKUP(CONCATENATE("USD",C1302),[1]GEINDICE!AR$1:AS$65536,2,0),"")</f>
        <v>316.71458056906977</v>
      </c>
      <c r="AD1302" s="33">
        <f>IFERROR($AA1302/VLOOKUP(CONCATENATE("USD",C1302),[1]GEINDICE!AR$1:AS$65536,2,0),"")</f>
        <v>151.3592381689518</v>
      </c>
      <c r="AE1302" s="33">
        <f>IFERROR($X1302/VLOOKUP(CONCATENATE("EUR",C1302),[1]GEINDICE!AR$1:AS$65536,2,0),"")</f>
        <v>270.7895441725621</v>
      </c>
      <c r="AF1302" s="33">
        <f>IFERROR($AA1302/VLOOKUP(CONCATENATE("EUR",C1302),[1]GEINDICE!AR$1:AS$65536,2,0),"")</f>
        <v>129.41146895236898</v>
      </c>
      <c r="AG1302" s="48" t="str">
        <f>VLOOKUP(E1302,[1]Apresentação!AW$1:AX$65536,2,0)</f>
        <v xml:space="preserve">                    2 - LEATHER AUXILIARIES</v>
      </c>
      <c r="AH1302" s="48" t="str">
        <f t="shared" si="350"/>
        <v xml:space="preserve">         5204000008 - NOVALTAN NL BR</v>
      </c>
      <c r="AI1302" s="49" t="str">
        <f t="shared" si="351"/>
        <v xml:space="preserve">     L00477 - CURTUME CACIQUE LTDA</v>
      </c>
      <c r="AJ1302" t="str">
        <f t="shared" si="352"/>
        <v xml:space="preserve">     90 - SALES</v>
      </c>
      <c r="AK1302" t="str">
        <f t="shared" si="353"/>
        <v/>
      </c>
      <c r="AL1302">
        <f t="shared" si="354"/>
        <v>8</v>
      </c>
      <c r="AM1302" t="str">
        <f t="shared" si="355"/>
        <v>2025 8</v>
      </c>
      <c r="AN1302" t="str">
        <f t="shared" si="356"/>
        <v xml:space="preserve">CURTUME </v>
      </c>
    </row>
    <row r="1303" spans="1:40" x14ac:dyDescent="0.35">
      <c r="A1303">
        <v>84251</v>
      </c>
      <c r="B1303" t="s">
        <v>274</v>
      </c>
      <c r="C1303" s="31">
        <v>45947</v>
      </c>
      <c r="D1303" t="s">
        <v>373</v>
      </c>
      <c r="E1303" t="s">
        <v>374</v>
      </c>
      <c r="F1303" t="s">
        <v>673</v>
      </c>
      <c r="G1303" t="s">
        <v>674</v>
      </c>
      <c r="H1303" t="s">
        <v>721</v>
      </c>
      <c r="I1303" t="s">
        <v>722</v>
      </c>
      <c r="J1303">
        <v>600</v>
      </c>
      <c r="K1303">
        <v>5498.45</v>
      </c>
      <c r="L1303">
        <v>2092.7764099999999</v>
      </c>
      <c r="M1303">
        <v>1107.3900000000001</v>
      </c>
      <c r="N1303">
        <v>9.1640800000000002</v>
      </c>
      <c r="O1303" s="32">
        <f t="shared" si="340"/>
        <v>4391.0599999999995</v>
      </c>
      <c r="P1303" s="32">
        <f t="shared" si="341"/>
        <v>2298.2835899999995</v>
      </c>
      <c r="Q1303">
        <v>764509</v>
      </c>
      <c r="R1303" t="s">
        <v>298</v>
      </c>
      <c r="S1303" t="s">
        <v>298</v>
      </c>
      <c r="T1303" t="str">
        <f t="shared" si="342"/>
        <v>VEN</v>
      </c>
      <c r="U1303" t="s">
        <v>283</v>
      </c>
      <c r="V1303" s="33">
        <f t="shared" si="343"/>
        <v>5498.45</v>
      </c>
      <c r="W1303">
        <f t="shared" si="344"/>
        <v>600</v>
      </c>
      <c r="X1303" s="33">
        <f t="shared" si="345"/>
        <v>4391.0599999999995</v>
      </c>
      <c r="Y1303" s="33">
        <f t="shared" si="346"/>
        <v>1107.3900000000001</v>
      </c>
      <c r="Z1303" s="45">
        <f t="shared" si="347"/>
        <v>0.39616320781311087</v>
      </c>
      <c r="AA1303" s="33">
        <f t="shared" si="348"/>
        <v>2178.2835899999995</v>
      </c>
      <c r="AB1303" s="45">
        <f t="shared" si="349"/>
        <v>0.49607238115625835</v>
      </c>
      <c r="AC1303" s="33">
        <f>IFERROR($X1303/VLOOKUP(CONCATENATE("USD",C1303),[1]GEINDICE!AR$1:AS$65536,2,0),"")</f>
        <v>807.32855304283862</v>
      </c>
      <c r="AD1303" s="33">
        <f>IFERROR($AA1303/VLOOKUP(CONCATENATE("USD",C1303),[1]GEINDICE!AR$1:AS$65536,2,0),"")</f>
        <v>400.49339768339757</v>
      </c>
      <c r="AE1303" s="33">
        <f>IFERROR($X1303/VLOOKUP(CONCATENATE("EUR",C1303),[1]GEINDICE!AR$1:AS$65536,2,0),"")</f>
        <v>691.62532092173433</v>
      </c>
      <c r="AF1303" s="33">
        <f>IFERROR($AA1303/VLOOKUP(CONCATENATE("EUR",C1303),[1]GEINDICE!AR$1:AS$65536,2,0),"")</f>
        <v>343.09621981760608</v>
      </c>
      <c r="AG1303" s="48" t="str">
        <f>VLOOKUP(E1303,[1]Apresentação!AW$1:AX$65536,2,0)</f>
        <v xml:space="preserve">                    2 - LEATHER AUXILIARIES</v>
      </c>
      <c r="AH1303" s="48" t="str">
        <f t="shared" si="350"/>
        <v xml:space="preserve">         5204000008 - NOVALTAN NL BR</v>
      </c>
      <c r="AI1303" s="49" t="str">
        <f t="shared" si="351"/>
        <v xml:space="preserve">     L00008 - CURTUME TOINZINHO LTDA</v>
      </c>
      <c r="AJ1303" t="str">
        <f t="shared" si="352"/>
        <v xml:space="preserve">     90 - SALES</v>
      </c>
      <c r="AK1303" t="str">
        <f t="shared" si="353"/>
        <v/>
      </c>
      <c r="AL1303">
        <f t="shared" si="354"/>
        <v>10</v>
      </c>
      <c r="AM1303" t="str">
        <f t="shared" si="355"/>
        <v>2025 10</v>
      </c>
      <c r="AN1303" t="str">
        <f t="shared" si="356"/>
        <v xml:space="preserve">CURTUME </v>
      </c>
    </row>
    <row r="1304" spans="1:40" x14ac:dyDescent="0.35">
      <c r="A1304">
        <v>84098</v>
      </c>
      <c r="B1304" t="s">
        <v>274</v>
      </c>
      <c r="C1304" s="31">
        <v>45933</v>
      </c>
      <c r="D1304" t="s">
        <v>373</v>
      </c>
      <c r="E1304" t="s">
        <v>374</v>
      </c>
      <c r="F1304" t="s">
        <v>725</v>
      </c>
      <c r="G1304" t="s">
        <v>726</v>
      </c>
      <c r="H1304" t="s">
        <v>721</v>
      </c>
      <c r="I1304" t="s">
        <v>722</v>
      </c>
      <c r="J1304">
        <v>120</v>
      </c>
      <c r="K1304">
        <v>1062.78</v>
      </c>
      <c r="L1304">
        <v>423.41645999999997</v>
      </c>
      <c r="M1304">
        <v>214.04</v>
      </c>
      <c r="N1304">
        <v>8.8565000000000005</v>
      </c>
      <c r="O1304" s="32">
        <f t="shared" si="340"/>
        <v>848.74</v>
      </c>
      <c r="P1304" s="32">
        <f t="shared" si="341"/>
        <v>425.32354000000004</v>
      </c>
      <c r="Q1304">
        <v>763237</v>
      </c>
      <c r="R1304" t="s">
        <v>298</v>
      </c>
      <c r="S1304" t="s">
        <v>298</v>
      </c>
      <c r="T1304" t="str">
        <f t="shared" si="342"/>
        <v>VEN</v>
      </c>
      <c r="U1304" t="s">
        <v>300</v>
      </c>
      <c r="V1304" s="33">
        <f t="shared" si="343"/>
        <v>1062.78</v>
      </c>
      <c r="W1304">
        <f t="shared" si="344"/>
        <v>120</v>
      </c>
      <c r="X1304" s="33">
        <f t="shared" si="345"/>
        <v>848.74</v>
      </c>
      <c r="Y1304" s="33">
        <f t="shared" si="346"/>
        <v>214.04</v>
      </c>
      <c r="Z1304" s="45">
        <f t="shared" si="347"/>
        <v>0.37761675981858905</v>
      </c>
      <c r="AA1304" s="33">
        <f t="shared" si="348"/>
        <v>401.32354000000004</v>
      </c>
      <c r="AB1304" s="45">
        <f t="shared" si="349"/>
        <v>0.47284626622994091</v>
      </c>
      <c r="AC1304" s="33">
        <f>IFERROR($X1304/VLOOKUP(CONCATENATE("USD",C1304),[1]GEINDICE!AR$1:AS$65536,2,0),"")</f>
        <v>158.64892145500767</v>
      </c>
      <c r="AD1304" s="33">
        <f>IFERROR($AA1304/VLOOKUP(CONCATENATE("USD",C1304),[1]GEINDICE!AR$1:AS$65536,2,0),"")</f>
        <v>75.016550151407529</v>
      </c>
      <c r="AE1304" s="33">
        <f>IFERROR($X1304/VLOOKUP(CONCATENATE("EUR",C1304),[1]GEINDICE!AR$1:AS$65536,2,0),"")</f>
        <v>135.05505696645662</v>
      </c>
      <c r="AF1304" s="33">
        <f>IFERROR($AA1304/VLOOKUP(CONCATENATE("EUR",C1304),[1]GEINDICE!AR$1:AS$65536,2,0),"")</f>
        <v>63.860279422060977</v>
      </c>
      <c r="AG1304" s="48" t="str">
        <f>VLOOKUP(E1304,[1]Apresentação!AW$1:AX$65536,2,0)</f>
        <v xml:space="preserve">                    2 - LEATHER AUXILIARIES</v>
      </c>
      <c r="AH1304" s="48" t="str">
        <f t="shared" si="350"/>
        <v xml:space="preserve">         5204000008 - NOVALTAN NL BR</v>
      </c>
      <c r="AI1304" s="49" t="str">
        <f t="shared" si="351"/>
        <v xml:space="preserve">     L00477 - CURTUME CACIQUE LTDA</v>
      </c>
      <c r="AJ1304" t="str">
        <f t="shared" si="352"/>
        <v xml:space="preserve">     90 - SALES</v>
      </c>
      <c r="AK1304" t="str">
        <f t="shared" si="353"/>
        <v/>
      </c>
      <c r="AL1304">
        <f t="shared" si="354"/>
        <v>10</v>
      </c>
      <c r="AM1304" t="str">
        <f t="shared" si="355"/>
        <v>2025 10</v>
      </c>
      <c r="AN1304" t="str">
        <f t="shared" si="356"/>
        <v xml:space="preserve">CURTUME </v>
      </c>
    </row>
    <row r="1305" spans="1:40" x14ac:dyDescent="0.35">
      <c r="A1305">
        <v>82400</v>
      </c>
      <c r="B1305" t="s">
        <v>274</v>
      </c>
      <c r="C1305" s="31">
        <v>45791</v>
      </c>
      <c r="D1305" t="s">
        <v>373</v>
      </c>
      <c r="E1305" t="s">
        <v>374</v>
      </c>
      <c r="F1305" t="s">
        <v>673</v>
      </c>
      <c r="G1305" t="s">
        <v>674</v>
      </c>
      <c r="H1305" t="s">
        <v>721</v>
      </c>
      <c r="I1305" t="s">
        <v>722</v>
      </c>
      <c r="J1305">
        <v>240</v>
      </c>
      <c r="K1305">
        <v>2276.58</v>
      </c>
      <c r="L1305">
        <v>864.05511000000001</v>
      </c>
      <c r="M1305">
        <v>458.51</v>
      </c>
      <c r="N1305">
        <v>9.4857699999999987</v>
      </c>
      <c r="O1305" s="32">
        <f t="shared" si="340"/>
        <v>1818.07</v>
      </c>
      <c r="P1305" s="32">
        <f t="shared" si="341"/>
        <v>954.01488999999992</v>
      </c>
      <c r="Q1305">
        <v>738594</v>
      </c>
      <c r="R1305" t="s">
        <v>298</v>
      </c>
      <c r="S1305" t="s">
        <v>298</v>
      </c>
      <c r="T1305" t="str">
        <f t="shared" si="342"/>
        <v>VEN</v>
      </c>
      <c r="U1305" t="s">
        <v>283</v>
      </c>
      <c r="V1305" s="33">
        <f t="shared" si="343"/>
        <v>2276.58</v>
      </c>
      <c r="W1305">
        <f t="shared" si="344"/>
        <v>240</v>
      </c>
      <c r="X1305" s="33">
        <f t="shared" si="345"/>
        <v>1818.07</v>
      </c>
      <c r="Y1305" s="33">
        <f t="shared" si="346"/>
        <v>458.51</v>
      </c>
      <c r="Z1305" s="45">
        <f t="shared" si="347"/>
        <v>0.39797190961881418</v>
      </c>
      <c r="AA1305" s="33">
        <f t="shared" si="348"/>
        <v>906.01488999999992</v>
      </c>
      <c r="AB1305" s="45">
        <f t="shared" si="349"/>
        <v>0.49833883733849627</v>
      </c>
      <c r="AC1305" s="33">
        <f>IFERROR($X1305/VLOOKUP(CONCATENATE("USD",C1305),[1]GEINDICE!AR$1:AS$65536,2,0),"")</f>
        <v>324.07664884135471</v>
      </c>
      <c r="AD1305" s="33">
        <f>IFERROR($AA1305/VLOOKUP(CONCATENATE("USD",C1305),[1]GEINDICE!AR$1:AS$65536,2,0),"")</f>
        <v>161.49998039215683</v>
      </c>
      <c r="AE1305" s="33">
        <f>IFERROR($X1305/VLOOKUP(CONCATENATE("EUR",C1305),[1]GEINDICE!AR$1:AS$65536,2,0),"")</f>
        <v>289.19765851175515</v>
      </c>
      <c r="AF1305" s="33">
        <f>IFERROR($AA1305/VLOOKUP(CONCATENATE("EUR",C1305),[1]GEINDICE!AR$1:AS$65536,2,0),"")</f>
        <v>144.11842490376355</v>
      </c>
      <c r="AG1305" s="48" t="str">
        <f>VLOOKUP(E1305,[1]Apresentação!AW$1:AX$65536,2,0)</f>
        <v xml:space="preserve">                    2 - LEATHER AUXILIARIES</v>
      </c>
      <c r="AH1305" s="48" t="str">
        <f t="shared" si="350"/>
        <v xml:space="preserve">         5204000008 - NOVALTAN NL BR</v>
      </c>
      <c r="AI1305" s="49" t="str">
        <f t="shared" si="351"/>
        <v xml:space="preserve">     L00008 - CURTUME TOINZINHO LTDA</v>
      </c>
      <c r="AJ1305" t="str">
        <f t="shared" si="352"/>
        <v xml:space="preserve">     90 - SALES</v>
      </c>
      <c r="AK1305" t="str">
        <f t="shared" si="353"/>
        <v/>
      </c>
      <c r="AL1305">
        <f t="shared" si="354"/>
        <v>5</v>
      </c>
      <c r="AM1305" t="str">
        <f t="shared" si="355"/>
        <v>2025 5</v>
      </c>
      <c r="AN1305" t="str">
        <f t="shared" si="356"/>
        <v xml:space="preserve">CURTUME </v>
      </c>
    </row>
    <row r="1306" spans="1:40" x14ac:dyDescent="0.35">
      <c r="A1306">
        <v>82771</v>
      </c>
      <c r="B1306" t="s">
        <v>274</v>
      </c>
      <c r="C1306" s="31">
        <v>45821</v>
      </c>
      <c r="D1306" t="s">
        <v>373</v>
      </c>
      <c r="E1306" t="s">
        <v>374</v>
      </c>
      <c r="F1306" t="s">
        <v>725</v>
      </c>
      <c r="G1306" t="s">
        <v>726</v>
      </c>
      <c r="H1306" t="s">
        <v>721</v>
      </c>
      <c r="I1306" t="s">
        <v>722</v>
      </c>
      <c r="J1306">
        <v>120</v>
      </c>
      <c r="K1306">
        <v>1101.33</v>
      </c>
      <c r="L1306">
        <v>417.39265999999998</v>
      </c>
      <c r="M1306">
        <v>221.81</v>
      </c>
      <c r="N1306">
        <v>9.1777899999999999</v>
      </c>
      <c r="O1306" s="32">
        <f t="shared" si="340"/>
        <v>879.52</v>
      </c>
      <c r="P1306" s="32">
        <f t="shared" si="341"/>
        <v>462.12734</v>
      </c>
      <c r="Q1306">
        <v>741350</v>
      </c>
      <c r="R1306" t="s">
        <v>298</v>
      </c>
      <c r="S1306" t="s">
        <v>298</v>
      </c>
      <c r="T1306" t="str">
        <f t="shared" si="342"/>
        <v>VEN</v>
      </c>
      <c r="U1306" t="s">
        <v>300</v>
      </c>
      <c r="V1306" s="33">
        <f t="shared" si="343"/>
        <v>1101.33</v>
      </c>
      <c r="W1306">
        <f t="shared" si="344"/>
        <v>120</v>
      </c>
      <c r="X1306" s="33">
        <f t="shared" si="345"/>
        <v>879.52</v>
      </c>
      <c r="Y1306" s="33">
        <f t="shared" si="346"/>
        <v>221.81</v>
      </c>
      <c r="Z1306" s="45">
        <f t="shared" si="347"/>
        <v>0.39781658540128756</v>
      </c>
      <c r="AA1306" s="33">
        <f t="shared" si="348"/>
        <v>438.12734</v>
      </c>
      <c r="AB1306" s="45">
        <f t="shared" si="349"/>
        <v>0.49814369201382575</v>
      </c>
      <c r="AC1306" s="33">
        <f>IFERROR($X1306/VLOOKUP(CONCATENATE("USD",C1306),[1]GEINDICE!AR$1:AS$65536,2,0),"")</f>
        <v>158.03924387263709</v>
      </c>
      <c r="AD1306" s="33">
        <f>IFERROR($AA1306/VLOOKUP(CONCATENATE("USD",C1306),[1]GEINDICE!AR$1:AS$65536,2,0),"")</f>
        <v>78.726252425788829</v>
      </c>
      <c r="AE1306" s="33">
        <f>IFERROR($X1306/VLOOKUP(CONCATENATE("EUR",C1306),[1]GEINDICE!AR$1:AS$65536,2,0),"")</f>
        <v>136.73491597095907</v>
      </c>
      <c r="AF1306" s="33">
        <f>IFERROR($AA1306/VLOOKUP(CONCATENATE("EUR",C1306),[1]GEINDICE!AR$1:AS$65536,2,0),"")</f>
        <v>68.113635868973773</v>
      </c>
      <c r="AG1306" s="48" t="str">
        <f>VLOOKUP(E1306,[1]Apresentação!AW$1:AX$65536,2,0)</f>
        <v xml:space="preserve">                    2 - LEATHER AUXILIARIES</v>
      </c>
      <c r="AH1306" s="48" t="str">
        <f t="shared" si="350"/>
        <v xml:space="preserve">         5204000008 - NOVALTAN NL BR</v>
      </c>
      <c r="AI1306" s="49" t="str">
        <f t="shared" si="351"/>
        <v xml:space="preserve">     L00477 - CURTUME CACIQUE LTDA</v>
      </c>
      <c r="AJ1306" t="str">
        <f t="shared" si="352"/>
        <v xml:space="preserve">     90 - SALES</v>
      </c>
      <c r="AK1306" t="str">
        <f t="shared" si="353"/>
        <v/>
      </c>
      <c r="AL1306">
        <f t="shared" si="354"/>
        <v>6</v>
      </c>
      <c r="AM1306" t="str">
        <f t="shared" si="355"/>
        <v>2025 6</v>
      </c>
      <c r="AN1306" t="str">
        <f t="shared" si="356"/>
        <v xml:space="preserve">CURTUME </v>
      </c>
    </row>
    <row r="1307" spans="1:40" x14ac:dyDescent="0.35">
      <c r="A1307">
        <v>83283</v>
      </c>
      <c r="B1307" t="s">
        <v>274</v>
      </c>
      <c r="C1307" s="31">
        <v>45867</v>
      </c>
      <c r="D1307" t="s">
        <v>373</v>
      </c>
      <c r="E1307" t="s">
        <v>374</v>
      </c>
      <c r="F1307" t="s">
        <v>725</v>
      </c>
      <c r="G1307" t="s">
        <v>726</v>
      </c>
      <c r="H1307" t="s">
        <v>721</v>
      </c>
      <c r="I1307" t="s">
        <v>722</v>
      </c>
      <c r="J1307">
        <v>240</v>
      </c>
      <c r="K1307">
        <v>2222.12</v>
      </c>
      <c r="L1307">
        <v>885.62040999999999</v>
      </c>
      <c r="M1307">
        <v>447.54</v>
      </c>
      <c r="N1307">
        <v>9.2588200000000001</v>
      </c>
      <c r="O1307" s="32">
        <f t="shared" si="340"/>
        <v>1774.58</v>
      </c>
      <c r="P1307" s="32">
        <f t="shared" si="341"/>
        <v>888.95958999999993</v>
      </c>
      <c r="Q1307">
        <v>745439</v>
      </c>
      <c r="R1307" t="s">
        <v>298</v>
      </c>
      <c r="S1307" t="s">
        <v>298</v>
      </c>
      <c r="T1307" t="str">
        <f t="shared" si="342"/>
        <v>VEN</v>
      </c>
      <c r="U1307" t="s">
        <v>300</v>
      </c>
      <c r="V1307" s="33">
        <f t="shared" si="343"/>
        <v>2222.12</v>
      </c>
      <c r="W1307">
        <f t="shared" si="344"/>
        <v>240</v>
      </c>
      <c r="X1307" s="33">
        <f t="shared" si="345"/>
        <v>1774.58</v>
      </c>
      <c r="Y1307" s="33">
        <f t="shared" si="346"/>
        <v>447.54</v>
      </c>
      <c r="Z1307" s="45">
        <f t="shared" si="347"/>
        <v>0.37844922416431154</v>
      </c>
      <c r="AA1307" s="33">
        <f t="shared" si="348"/>
        <v>840.95958999999993</v>
      </c>
      <c r="AB1307" s="45">
        <f t="shared" si="349"/>
        <v>0.4738921829390616</v>
      </c>
      <c r="AC1307" s="33">
        <f>IFERROR($X1307/VLOOKUP(CONCATENATE("USD",C1307),[1]GEINDICE!AR$1:AS$65536,2,0),"")</f>
        <v>318.23039954092241</v>
      </c>
      <c r="AD1307" s="33">
        <f>IFERROR($AA1307/VLOOKUP(CONCATENATE("USD",C1307),[1]GEINDICE!AR$1:AS$65536,2,0),"")</f>
        <v>150.80689871601749</v>
      </c>
      <c r="AE1307" s="33">
        <f>IFERROR($X1307/VLOOKUP(CONCATENATE("EUR",C1307),[1]GEINDICE!AR$1:AS$65536,2,0),"")</f>
        <v>275.88147503264719</v>
      </c>
      <c r="AF1307" s="33">
        <f>IFERROR($AA1307/VLOOKUP(CONCATENATE("EUR",C1307),[1]GEINDICE!AR$1:AS$65536,2,0),"")</f>
        <v>130.7380744356694</v>
      </c>
      <c r="AG1307" s="48" t="str">
        <f>VLOOKUP(E1307,[1]Apresentação!AW$1:AX$65536,2,0)</f>
        <v xml:space="preserve">                    2 - LEATHER AUXILIARIES</v>
      </c>
      <c r="AH1307" s="48" t="str">
        <f t="shared" si="350"/>
        <v xml:space="preserve">         5204000008 - NOVALTAN NL BR</v>
      </c>
      <c r="AI1307" s="49" t="str">
        <f t="shared" si="351"/>
        <v xml:space="preserve">     L00477 - CURTUME CACIQUE LTDA</v>
      </c>
      <c r="AJ1307" t="str">
        <f t="shared" si="352"/>
        <v xml:space="preserve">     90 - SALES</v>
      </c>
      <c r="AK1307" t="str">
        <f t="shared" si="353"/>
        <v/>
      </c>
      <c r="AL1307">
        <f t="shared" si="354"/>
        <v>7</v>
      </c>
      <c r="AM1307" t="str">
        <f t="shared" si="355"/>
        <v>2025 7</v>
      </c>
      <c r="AN1307" t="str">
        <f t="shared" si="356"/>
        <v xml:space="preserve">CURTUME </v>
      </c>
    </row>
    <row r="1308" spans="1:40" x14ac:dyDescent="0.35">
      <c r="A1308">
        <v>83344</v>
      </c>
      <c r="B1308" t="s">
        <v>274</v>
      </c>
      <c r="C1308" s="31">
        <v>45870</v>
      </c>
      <c r="D1308" t="s">
        <v>373</v>
      </c>
      <c r="E1308" t="s">
        <v>374</v>
      </c>
      <c r="F1308" t="s">
        <v>673</v>
      </c>
      <c r="G1308" t="s">
        <v>674</v>
      </c>
      <c r="H1308" t="s">
        <v>721</v>
      </c>
      <c r="I1308" t="s">
        <v>722</v>
      </c>
      <c r="J1308">
        <v>840</v>
      </c>
      <c r="K1308">
        <v>7933.92</v>
      </c>
      <c r="L1308">
        <v>3207.4881700000001</v>
      </c>
      <c r="M1308">
        <v>1597.89</v>
      </c>
      <c r="N1308">
        <v>9.4451400000000003</v>
      </c>
      <c r="O1308" s="32">
        <f t="shared" si="340"/>
        <v>6336.03</v>
      </c>
      <c r="P1308" s="32">
        <f t="shared" si="341"/>
        <v>3128.5418299999997</v>
      </c>
      <c r="Q1308">
        <v>746772</v>
      </c>
      <c r="R1308" t="s">
        <v>298</v>
      </c>
      <c r="S1308" t="s">
        <v>298</v>
      </c>
      <c r="T1308" t="str">
        <f t="shared" si="342"/>
        <v>VEN</v>
      </c>
      <c r="U1308" t="s">
        <v>300</v>
      </c>
      <c r="V1308" s="33">
        <f t="shared" si="343"/>
        <v>7933.92</v>
      </c>
      <c r="W1308">
        <f t="shared" si="344"/>
        <v>840</v>
      </c>
      <c r="X1308" s="33">
        <f t="shared" si="345"/>
        <v>6336.03</v>
      </c>
      <c r="Y1308" s="33">
        <f t="shared" si="346"/>
        <v>1597.89</v>
      </c>
      <c r="Z1308" s="45">
        <f t="shared" si="347"/>
        <v>0.37314994731482037</v>
      </c>
      <c r="AA1308" s="33">
        <f t="shared" si="348"/>
        <v>2960.5418299999997</v>
      </c>
      <c r="AB1308" s="45">
        <f t="shared" si="349"/>
        <v>0.46725502088847432</v>
      </c>
      <c r="AC1308" s="33">
        <f>IFERROR($X1308/VLOOKUP(CONCATENATE("USD",C1308),[1]GEINDICE!AR$1:AS$65536,2,0),"")</f>
        <v>1142.9450176780431</v>
      </c>
      <c r="AD1308" s="33">
        <f>IFERROR($AA1308/VLOOKUP(CONCATENATE("USD",C1308),[1]GEINDICE!AR$1:AS$65536,2,0),"")</f>
        <v>534.04679810953155</v>
      </c>
      <c r="AE1308" s="33">
        <f>IFERROR($X1308/VLOOKUP(CONCATENATE("EUR",C1308),[1]GEINDICE!AR$1:AS$65536,2,0),"")</f>
        <v>989.21640567672637</v>
      </c>
      <c r="AF1308" s="33">
        <f>IFERROR($AA1308/VLOOKUP(CONCATENATE("EUR",C1308),[1]GEINDICE!AR$1:AS$65536,2,0),"")</f>
        <v>462.21633229770021</v>
      </c>
      <c r="AG1308" s="48" t="str">
        <f>VLOOKUP(E1308,[1]Apresentação!AW$1:AX$65536,2,0)</f>
        <v xml:space="preserve">                    2 - LEATHER AUXILIARIES</v>
      </c>
      <c r="AH1308" s="48" t="str">
        <f t="shared" si="350"/>
        <v xml:space="preserve">         5204000008 - NOVALTAN NL BR</v>
      </c>
      <c r="AI1308" s="49" t="str">
        <f t="shared" si="351"/>
        <v xml:space="preserve">     L00008 - CURTUME TOINZINHO LTDA</v>
      </c>
      <c r="AJ1308" t="str">
        <f t="shared" si="352"/>
        <v xml:space="preserve">     90 - SALES</v>
      </c>
      <c r="AK1308" t="str">
        <f t="shared" si="353"/>
        <v/>
      </c>
      <c r="AL1308">
        <f t="shared" si="354"/>
        <v>8</v>
      </c>
      <c r="AM1308" t="str">
        <f t="shared" si="355"/>
        <v>2025 8</v>
      </c>
      <c r="AN1308" t="str">
        <f t="shared" si="356"/>
        <v xml:space="preserve">CURTUME </v>
      </c>
    </row>
    <row r="1309" spans="1:40" x14ac:dyDescent="0.35">
      <c r="A1309">
        <v>84000</v>
      </c>
      <c r="B1309" t="s">
        <v>274</v>
      </c>
      <c r="C1309" s="31">
        <v>45925</v>
      </c>
      <c r="D1309" t="s">
        <v>373</v>
      </c>
      <c r="E1309" t="s">
        <v>374</v>
      </c>
      <c r="F1309" t="s">
        <v>673</v>
      </c>
      <c r="G1309" t="s">
        <v>674</v>
      </c>
      <c r="H1309" t="s">
        <v>721</v>
      </c>
      <c r="I1309" t="s">
        <v>722</v>
      </c>
      <c r="J1309">
        <v>360</v>
      </c>
      <c r="K1309">
        <v>3223.6800000000003</v>
      </c>
      <c r="L1309">
        <v>1281.05682</v>
      </c>
      <c r="M1309">
        <v>649.25</v>
      </c>
      <c r="N1309">
        <v>8.9546799999999998</v>
      </c>
      <c r="O1309" s="32">
        <f t="shared" si="340"/>
        <v>2574.4300000000003</v>
      </c>
      <c r="P1309" s="32">
        <f t="shared" si="341"/>
        <v>1293.3731800000003</v>
      </c>
      <c r="Q1309">
        <v>762341</v>
      </c>
      <c r="R1309" t="s">
        <v>298</v>
      </c>
      <c r="S1309" t="s">
        <v>298</v>
      </c>
      <c r="T1309" t="str">
        <f t="shared" si="342"/>
        <v>VEN</v>
      </c>
      <c r="U1309" t="s">
        <v>283</v>
      </c>
      <c r="V1309" s="33">
        <f t="shared" si="343"/>
        <v>3223.6800000000003</v>
      </c>
      <c r="W1309">
        <f t="shared" si="344"/>
        <v>360</v>
      </c>
      <c r="X1309" s="33">
        <f t="shared" si="345"/>
        <v>2574.4300000000003</v>
      </c>
      <c r="Y1309" s="33">
        <f t="shared" si="346"/>
        <v>649.25</v>
      </c>
      <c r="Z1309" s="45">
        <f t="shared" si="347"/>
        <v>0.37887544049037131</v>
      </c>
      <c r="AA1309" s="33">
        <f t="shared" si="348"/>
        <v>1221.3731800000003</v>
      </c>
      <c r="AB1309" s="45">
        <f t="shared" si="349"/>
        <v>0.47442469983646873</v>
      </c>
      <c r="AC1309" s="33">
        <f>IFERROR($X1309/VLOOKUP(CONCATENATE("USD",C1309),[1]GEINDICE!AR$1:AS$65536,2,0),"")</f>
        <v>481.87739822180629</v>
      </c>
      <c r="AD1309" s="33">
        <f>IFERROR($AA1309/VLOOKUP(CONCATENATE("USD",C1309),[1]GEINDICE!AR$1:AS$65536,2,0),"")</f>
        <v>228.61454000935896</v>
      </c>
      <c r="AE1309" s="33">
        <f>IFERROR($X1309/VLOOKUP(CONCATENATE("EUR",C1309),[1]GEINDICE!AR$1:AS$65536,2,0),"")</f>
        <v>412.78059261159569</v>
      </c>
      <c r="AF1309" s="33">
        <f>IFERROR($AA1309/VLOOKUP(CONCATENATE("EUR",C1309),[1]GEINDICE!AR$1:AS$65536,2,0),"")</f>
        <v>195.83330874807595</v>
      </c>
      <c r="AG1309" s="48" t="str">
        <f>VLOOKUP(E1309,[1]Apresentação!AW$1:AX$65536,2,0)</f>
        <v xml:space="preserve">                    2 - LEATHER AUXILIARIES</v>
      </c>
      <c r="AH1309" s="48" t="str">
        <f t="shared" si="350"/>
        <v xml:space="preserve">         5204000008 - NOVALTAN NL BR</v>
      </c>
      <c r="AI1309" s="49" t="str">
        <f t="shared" si="351"/>
        <v xml:space="preserve">     L00008 - CURTUME TOINZINHO LTDA</v>
      </c>
      <c r="AJ1309" t="str">
        <f t="shared" si="352"/>
        <v xml:space="preserve">     90 - SALES</v>
      </c>
      <c r="AK1309" t="str">
        <f t="shared" si="353"/>
        <v/>
      </c>
      <c r="AL1309">
        <f t="shared" si="354"/>
        <v>9</v>
      </c>
      <c r="AM1309" t="str">
        <f t="shared" si="355"/>
        <v>2025 9</v>
      </c>
      <c r="AN1309" t="str">
        <f t="shared" si="356"/>
        <v xml:space="preserve">CURTUME </v>
      </c>
    </row>
    <row r="1310" spans="1:40" x14ac:dyDescent="0.35">
      <c r="A1310">
        <v>82983</v>
      </c>
      <c r="B1310" t="s">
        <v>274</v>
      </c>
      <c r="C1310" s="31">
        <v>45842</v>
      </c>
      <c r="D1310" t="s">
        <v>373</v>
      </c>
      <c r="E1310" t="s">
        <v>374</v>
      </c>
      <c r="F1310" t="s">
        <v>725</v>
      </c>
      <c r="G1310" t="s">
        <v>726</v>
      </c>
      <c r="H1310" t="s">
        <v>721</v>
      </c>
      <c r="I1310" t="s">
        <v>722</v>
      </c>
      <c r="J1310">
        <v>120</v>
      </c>
      <c r="K1310">
        <v>1077.8700000000001</v>
      </c>
      <c r="L1310">
        <v>428.81169</v>
      </c>
      <c r="M1310">
        <v>217.08</v>
      </c>
      <c r="N1310">
        <v>8.9822699999999998</v>
      </c>
      <c r="O1310" s="32">
        <f t="shared" si="340"/>
        <v>860.79000000000008</v>
      </c>
      <c r="P1310" s="32">
        <f t="shared" si="341"/>
        <v>431.97831000000008</v>
      </c>
      <c r="Q1310">
        <v>742819</v>
      </c>
      <c r="R1310" t="s">
        <v>298</v>
      </c>
      <c r="S1310" t="s">
        <v>298</v>
      </c>
      <c r="T1310" t="str">
        <f t="shared" si="342"/>
        <v>VEN</v>
      </c>
      <c r="U1310" t="s">
        <v>300</v>
      </c>
      <c r="V1310" s="33">
        <f t="shared" si="343"/>
        <v>1077.8700000000001</v>
      </c>
      <c r="W1310">
        <f t="shared" si="344"/>
        <v>120</v>
      </c>
      <c r="X1310" s="33">
        <f t="shared" si="345"/>
        <v>860.79000000000008</v>
      </c>
      <c r="Y1310" s="33">
        <f t="shared" si="346"/>
        <v>217.08</v>
      </c>
      <c r="Z1310" s="45">
        <f t="shared" si="347"/>
        <v>0.37850418881683323</v>
      </c>
      <c r="AA1310" s="33">
        <f t="shared" si="348"/>
        <v>407.97831000000008</v>
      </c>
      <c r="AB1310" s="45">
        <f t="shared" si="349"/>
        <v>0.47395800369428087</v>
      </c>
      <c r="AC1310" s="33">
        <f>IFERROR($X1310/VLOOKUP(CONCATENATE("USD",C1310),[1]GEINDICE!AR$1:AS$65536,2,0),"")</f>
        <v>159.14032168607875</v>
      </c>
      <c r="AD1310" s="33">
        <f>IFERROR($AA1310/VLOOKUP(CONCATENATE("USD",C1310),[1]GEINDICE!AR$1:AS$65536,2,0),"")</f>
        <v>75.425829173599567</v>
      </c>
      <c r="AE1310" s="33">
        <f>IFERROR($X1310/VLOOKUP(CONCATENATE("EUR",C1310),[1]GEINDICE!AR$1:AS$65536,2,0),"")</f>
        <v>135.09369408958221</v>
      </c>
      <c r="AF1310" s="33">
        <f>IFERROR($AA1310/VLOOKUP(CONCATENATE("EUR",C1310),[1]GEINDICE!AR$1:AS$65536,2,0),"")</f>
        <v>64.028737562384265</v>
      </c>
      <c r="AG1310" s="48" t="str">
        <f>VLOOKUP(E1310,[1]Apresentação!AW$1:AX$65536,2,0)</f>
        <v xml:space="preserve">                    2 - LEATHER AUXILIARIES</v>
      </c>
      <c r="AH1310" s="48" t="str">
        <f t="shared" si="350"/>
        <v xml:space="preserve">         5204000008 - NOVALTAN NL BR</v>
      </c>
      <c r="AI1310" s="49" t="str">
        <f t="shared" si="351"/>
        <v xml:space="preserve">     L00477 - CURTUME CACIQUE LTDA</v>
      </c>
      <c r="AJ1310" t="str">
        <f t="shared" si="352"/>
        <v xml:space="preserve">     90 - SALES</v>
      </c>
      <c r="AK1310" t="str">
        <f t="shared" si="353"/>
        <v/>
      </c>
      <c r="AL1310">
        <f t="shared" si="354"/>
        <v>7</v>
      </c>
      <c r="AM1310" t="str">
        <f t="shared" si="355"/>
        <v>2025 7</v>
      </c>
      <c r="AN1310" t="str">
        <f t="shared" si="356"/>
        <v xml:space="preserve">CURTUME </v>
      </c>
    </row>
    <row r="1311" spans="1:40" x14ac:dyDescent="0.35">
      <c r="A1311">
        <v>82821</v>
      </c>
      <c r="B1311" t="s">
        <v>274</v>
      </c>
      <c r="C1311" s="31">
        <v>45826</v>
      </c>
      <c r="D1311" t="s">
        <v>373</v>
      </c>
      <c r="E1311" t="s">
        <v>374</v>
      </c>
      <c r="F1311" t="s">
        <v>677</v>
      </c>
      <c r="G1311" t="s">
        <v>678</v>
      </c>
      <c r="H1311" t="s">
        <v>721</v>
      </c>
      <c r="I1311" t="s">
        <v>722</v>
      </c>
      <c r="J1311">
        <v>120</v>
      </c>
      <c r="K1311">
        <v>907.04</v>
      </c>
      <c r="L1311">
        <v>428.81169</v>
      </c>
      <c r="M1311">
        <v>182.67</v>
      </c>
      <c r="N1311">
        <v>7.5586699999999993</v>
      </c>
      <c r="O1311" s="32">
        <f t="shared" si="340"/>
        <v>724.37</v>
      </c>
      <c r="P1311" s="32">
        <f t="shared" si="341"/>
        <v>295.55831000000001</v>
      </c>
      <c r="Q1311">
        <v>741672</v>
      </c>
      <c r="R1311" t="s">
        <v>298</v>
      </c>
      <c r="S1311" t="s">
        <v>298</v>
      </c>
      <c r="T1311" t="str">
        <f t="shared" si="342"/>
        <v>VEN</v>
      </c>
      <c r="U1311" t="s">
        <v>300</v>
      </c>
      <c r="V1311" s="33">
        <f t="shared" si="343"/>
        <v>907.04</v>
      </c>
      <c r="W1311">
        <f t="shared" si="344"/>
        <v>120</v>
      </c>
      <c r="X1311" s="33">
        <f t="shared" si="345"/>
        <v>724.37</v>
      </c>
      <c r="Y1311" s="33">
        <f t="shared" si="346"/>
        <v>182.67</v>
      </c>
      <c r="Z1311" s="45">
        <f t="shared" si="347"/>
        <v>0.2993895638560593</v>
      </c>
      <c r="AA1311" s="33">
        <f t="shared" si="348"/>
        <v>271.55831000000001</v>
      </c>
      <c r="AB1311" s="45">
        <f t="shared" si="349"/>
        <v>0.37488895177878712</v>
      </c>
      <c r="AC1311" s="33">
        <f>IFERROR($X1311/VLOOKUP(CONCATENATE("USD",C1311),[1]GEINDICE!AR$1:AS$65536,2,0),"")</f>
        <v>131.9940232147087</v>
      </c>
      <c r="AD1311" s="33">
        <f>IFERROR($AA1311/VLOOKUP(CONCATENATE("USD",C1311),[1]GEINDICE!AR$1:AS$65536,2,0),"")</f>
        <v>49.483101004027034</v>
      </c>
      <c r="AE1311" s="33">
        <f>IFERROR($X1311/VLOOKUP(CONCATENATE("EUR",C1311),[1]GEINDICE!AR$1:AS$65536,2,0),"")</f>
        <v>114.56837377028437</v>
      </c>
      <c r="AF1311" s="33">
        <f>IFERROR($AA1311/VLOOKUP(CONCATENATE("EUR",C1311),[1]GEINDICE!AR$1:AS$65536,2,0),"")</f>
        <v>42.950417549742191</v>
      </c>
      <c r="AG1311" s="48" t="str">
        <f>VLOOKUP(E1311,[1]Apresentação!AW$1:AX$65536,2,0)</f>
        <v xml:space="preserve">                    2 - LEATHER AUXILIARIES</v>
      </c>
      <c r="AH1311" s="48" t="str">
        <f t="shared" si="350"/>
        <v xml:space="preserve">         5204000008 - NOVALTAN NL BR</v>
      </c>
      <c r="AI1311" s="49" t="str">
        <f t="shared" si="351"/>
        <v xml:space="preserve">     L00127 - REAL COM E INDUSTRIA DE COUROS E ARTEFATOS LTDA</v>
      </c>
      <c r="AJ1311" t="str">
        <f t="shared" si="352"/>
        <v xml:space="preserve">     90 - SALES</v>
      </c>
      <c r="AK1311" t="str">
        <f t="shared" si="353"/>
        <v/>
      </c>
      <c r="AL1311">
        <f t="shared" si="354"/>
        <v>6</v>
      </c>
      <c r="AM1311" t="str">
        <f t="shared" si="355"/>
        <v>2025 6</v>
      </c>
      <c r="AN1311" t="str">
        <f t="shared" si="356"/>
        <v xml:space="preserve">REAL </v>
      </c>
    </row>
    <row r="1312" spans="1:40" x14ac:dyDescent="0.35">
      <c r="A1312">
        <v>82515</v>
      </c>
      <c r="B1312" t="s">
        <v>274</v>
      </c>
      <c r="C1312" s="31">
        <v>45800</v>
      </c>
      <c r="D1312" t="s">
        <v>373</v>
      </c>
      <c r="E1312" t="s">
        <v>374</v>
      </c>
      <c r="F1312" t="s">
        <v>673</v>
      </c>
      <c r="G1312" t="s">
        <v>674</v>
      </c>
      <c r="H1312" t="s">
        <v>721</v>
      </c>
      <c r="I1312" t="s">
        <v>722</v>
      </c>
      <c r="J1312">
        <v>1000</v>
      </c>
      <c r="K1312">
        <v>9507.35</v>
      </c>
      <c r="L1312">
        <v>3456.76892</v>
      </c>
      <c r="M1312">
        <v>1914.78</v>
      </c>
      <c r="N1312">
        <v>9.5073499999999989</v>
      </c>
      <c r="O1312" s="32">
        <f t="shared" si="340"/>
        <v>7592.5700000000006</v>
      </c>
      <c r="P1312" s="32">
        <f t="shared" si="341"/>
        <v>4135.8010800000011</v>
      </c>
      <c r="Q1312">
        <v>739409</v>
      </c>
      <c r="R1312" t="s">
        <v>298</v>
      </c>
      <c r="S1312" t="s">
        <v>298</v>
      </c>
      <c r="T1312" t="str">
        <f t="shared" si="342"/>
        <v>VEN</v>
      </c>
      <c r="U1312" t="s">
        <v>300</v>
      </c>
      <c r="V1312" s="33">
        <f t="shared" si="343"/>
        <v>9507.35</v>
      </c>
      <c r="W1312">
        <f t="shared" si="344"/>
        <v>1000</v>
      </c>
      <c r="X1312" s="33">
        <f t="shared" si="345"/>
        <v>7592.5700000000006</v>
      </c>
      <c r="Y1312" s="33">
        <f t="shared" si="346"/>
        <v>1914.78</v>
      </c>
      <c r="Z1312" s="45">
        <f t="shared" si="347"/>
        <v>0.41397456494186086</v>
      </c>
      <c r="AA1312" s="33">
        <f t="shared" si="348"/>
        <v>3935.8010800000011</v>
      </c>
      <c r="AB1312" s="45">
        <f t="shared" si="349"/>
        <v>0.51837534326321666</v>
      </c>
      <c r="AC1312" s="33">
        <f>IFERROR($X1312/VLOOKUP(CONCATENATE("USD",C1312),[1]GEINDICE!AR$1:AS$65536,2,0),"")</f>
        <v>1333.6208107918219</v>
      </c>
      <c r="AD1312" s="33">
        <f>IFERROR($AA1312/VLOOKUP(CONCATENATE("USD",C1312),[1]GEINDICE!AR$1:AS$65536,2,0),"")</f>
        <v>691.31614557718001</v>
      </c>
      <c r="AE1312" s="33">
        <f>IFERROR($X1312/VLOOKUP(CONCATENATE("EUR",C1312),[1]GEINDICE!AR$1:AS$65536,2,0),"")</f>
        <v>1174.993035996162</v>
      </c>
      <c r="AF1312" s="33">
        <f>IFERROR($AA1312/VLOOKUP(CONCATENATE("EUR",C1312),[1]GEINDICE!AR$1:AS$65536,2,0),"")</f>
        <v>609.08741836639956</v>
      </c>
      <c r="AG1312" s="48" t="str">
        <f>VLOOKUP(E1312,[1]Apresentação!AW$1:AX$65536,2,0)</f>
        <v xml:space="preserve">                    2 - LEATHER AUXILIARIES</v>
      </c>
      <c r="AH1312" s="48" t="str">
        <f t="shared" si="350"/>
        <v xml:space="preserve">         5204000008 - NOVALTAN NL BR</v>
      </c>
      <c r="AI1312" s="49" t="str">
        <f t="shared" si="351"/>
        <v xml:space="preserve">     L00008 - CURTUME TOINZINHO LTDA</v>
      </c>
      <c r="AJ1312" t="str">
        <f t="shared" si="352"/>
        <v xml:space="preserve">     90 - SALES</v>
      </c>
      <c r="AK1312" t="str">
        <f t="shared" si="353"/>
        <v/>
      </c>
      <c r="AL1312">
        <f t="shared" si="354"/>
        <v>5</v>
      </c>
      <c r="AM1312" t="str">
        <f t="shared" si="355"/>
        <v>2025 5</v>
      </c>
      <c r="AN1312" t="str">
        <f t="shared" si="356"/>
        <v xml:space="preserve">CURTUME </v>
      </c>
    </row>
    <row r="1313" spans="1:40" x14ac:dyDescent="0.35">
      <c r="A1313">
        <v>82903</v>
      </c>
      <c r="B1313" t="s">
        <v>274</v>
      </c>
      <c r="C1313" s="31">
        <v>45835</v>
      </c>
      <c r="D1313" t="s">
        <v>373</v>
      </c>
      <c r="E1313" t="s">
        <v>374</v>
      </c>
      <c r="F1313" t="s">
        <v>673</v>
      </c>
      <c r="G1313" t="s">
        <v>674</v>
      </c>
      <c r="H1313" t="s">
        <v>721</v>
      </c>
      <c r="I1313" t="s">
        <v>722</v>
      </c>
      <c r="J1313">
        <v>1000</v>
      </c>
      <c r="K1313">
        <v>9297.4500000000007</v>
      </c>
      <c r="L1313">
        <v>3573.4307399999998</v>
      </c>
      <c r="M1313">
        <v>1872.5</v>
      </c>
      <c r="N1313">
        <v>9.2974499999999995</v>
      </c>
      <c r="O1313" s="32">
        <f t="shared" si="340"/>
        <v>7424.9500000000007</v>
      </c>
      <c r="P1313" s="32">
        <f t="shared" si="341"/>
        <v>3851.5192600000009</v>
      </c>
      <c r="Q1313">
        <v>742184</v>
      </c>
      <c r="R1313" t="s">
        <v>298</v>
      </c>
      <c r="S1313" t="s">
        <v>298</v>
      </c>
      <c r="T1313" t="str">
        <f t="shared" si="342"/>
        <v>VEN</v>
      </c>
      <c r="U1313" t="s">
        <v>300</v>
      </c>
      <c r="V1313" s="33">
        <f t="shared" si="343"/>
        <v>9297.4500000000007</v>
      </c>
      <c r="W1313">
        <f t="shared" si="344"/>
        <v>1000</v>
      </c>
      <c r="X1313" s="33">
        <f t="shared" si="345"/>
        <v>7424.9500000000007</v>
      </c>
      <c r="Y1313" s="33">
        <f t="shared" si="346"/>
        <v>1872.5</v>
      </c>
      <c r="Z1313" s="45">
        <f t="shared" si="347"/>
        <v>0.39274416748678409</v>
      </c>
      <c r="AA1313" s="33">
        <f t="shared" si="348"/>
        <v>3651.5192600000009</v>
      </c>
      <c r="AB1313" s="45">
        <f t="shared" si="349"/>
        <v>0.49179041744388857</v>
      </c>
      <c r="AC1313" s="33">
        <f>IFERROR($X1313/VLOOKUP(CONCATENATE("USD",C1313),[1]GEINDICE!AR$1:AS$65536,2,0),"")</f>
        <v>1355.9323581511717</v>
      </c>
      <c r="AD1313" s="33">
        <f>IFERROR($AA1313/VLOOKUP(CONCATENATE("USD",C1313),[1]GEINDICE!AR$1:AS$65536,2,0),"")</f>
        <v>666.8345404408409</v>
      </c>
      <c r="AE1313" s="33">
        <f>IFERROR($X1313/VLOOKUP(CONCATENATE("EUR",C1313),[1]GEINDICE!AR$1:AS$65536,2,0),"")</f>
        <v>1156.5522827458371</v>
      </c>
      <c r="AF1313" s="33">
        <f>IFERROR($AA1313/VLOOKUP(CONCATENATE("EUR",C1313),[1]GEINDICE!AR$1:AS$65536,2,0),"")</f>
        <v>568.78132992725762</v>
      </c>
      <c r="AG1313" s="48" t="str">
        <f>VLOOKUP(E1313,[1]Apresentação!AW$1:AX$65536,2,0)</f>
        <v xml:space="preserve">                    2 - LEATHER AUXILIARIES</v>
      </c>
      <c r="AH1313" s="48" t="str">
        <f t="shared" si="350"/>
        <v xml:space="preserve">         5204000008 - NOVALTAN NL BR</v>
      </c>
      <c r="AI1313" s="49" t="str">
        <f t="shared" si="351"/>
        <v xml:space="preserve">     L00008 - CURTUME TOINZINHO LTDA</v>
      </c>
      <c r="AJ1313" t="str">
        <f t="shared" si="352"/>
        <v xml:space="preserve">     90 - SALES</v>
      </c>
      <c r="AK1313" t="str">
        <f t="shared" si="353"/>
        <v/>
      </c>
      <c r="AL1313">
        <f t="shared" si="354"/>
        <v>6</v>
      </c>
      <c r="AM1313" t="str">
        <f t="shared" si="355"/>
        <v>2025 6</v>
      </c>
      <c r="AN1313" t="str">
        <f t="shared" si="356"/>
        <v xml:space="preserve">CURTUME </v>
      </c>
    </row>
    <row r="1314" spans="1:40" x14ac:dyDescent="0.35">
      <c r="A1314">
        <v>84711</v>
      </c>
      <c r="B1314" t="s">
        <v>274</v>
      </c>
      <c r="C1314" s="31">
        <v>45980</v>
      </c>
      <c r="D1314" t="s">
        <v>373</v>
      </c>
      <c r="E1314" t="s">
        <v>374</v>
      </c>
      <c r="F1314" t="s">
        <v>725</v>
      </c>
      <c r="G1314" t="s">
        <v>726</v>
      </c>
      <c r="H1314" t="s">
        <v>721</v>
      </c>
      <c r="I1314" t="s">
        <v>722</v>
      </c>
      <c r="J1314">
        <v>240</v>
      </c>
      <c r="K1314">
        <v>2122.06</v>
      </c>
      <c r="L1314">
        <v>775.72406999999998</v>
      </c>
      <c r="M1314">
        <v>427.38</v>
      </c>
      <c r="N1314">
        <v>8.84192</v>
      </c>
      <c r="O1314" s="32">
        <f t="shared" si="340"/>
        <v>1694.6799999999998</v>
      </c>
      <c r="P1314" s="32">
        <f t="shared" si="341"/>
        <v>918.95592999999985</v>
      </c>
      <c r="Q1314">
        <v>767725</v>
      </c>
      <c r="R1314" t="s">
        <v>298</v>
      </c>
      <c r="S1314" t="s">
        <v>298</v>
      </c>
      <c r="T1314" t="str">
        <f t="shared" si="342"/>
        <v>VEN</v>
      </c>
      <c r="U1314" t="s">
        <v>300</v>
      </c>
      <c r="V1314" s="33">
        <f t="shared" si="343"/>
        <v>2122.06</v>
      </c>
      <c r="W1314">
        <f t="shared" si="344"/>
        <v>240</v>
      </c>
      <c r="X1314" s="33">
        <f t="shared" si="345"/>
        <v>1694.6799999999998</v>
      </c>
      <c r="Y1314" s="33">
        <f t="shared" si="346"/>
        <v>427.38</v>
      </c>
      <c r="Z1314" s="45">
        <f t="shared" si="347"/>
        <v>0.41042945534056524</v>
      </c>
      <c r="AA1314" s="33">
        <f t="shared" si="348"/>
        <v>870.95592999999985</v>
      </c>
      <c r="AB1314" s="45">
        <f t="shared" si="349"/>
        <v>0.5139353329242099</v>
      </c>
      <c r="AC1314" s="33" t="str">
        <f>IFERROR($X1314/VLOOKUP(CONCATENATE("USD",C1314),[1]GEINDICE!AR$1:AS$65536,2,0),"")</f>
        <v/>
      </c>
      <c r="AD1314" s="33" t="str">
        <f>IFERROR($AA1314/VLOOKUP(CONCATENATE("USD",C1314),[1]GEINDICE!AR$1:AS$65536,2,0),"")</f>
        <v/>
      </c>
      <c r="AE1314" s="33" t="str">
        <f>IFERROR($X1314/VLOOKUP(CONCATENATE("EUR",C1314),[1]GEINDICE!AR$1:AS$65536,2,0),"")</f>
        <v/>
      </c>
      <c r="AF1314" s="33" t="str">
        <f>IFERROR($AA1314/VLOOKUP(CONCATENATE("EUR",C1314),[1]GEINDICE!AR$1:AS$65536,2,0),"")</f>
        <v/>
      </c>
      <c r="AG1314" s="48" t="str">
        <f>VLOOKUP(E1314,[1]Apresentação!AW$1:AX$65536,2,0)</f>
        <v xml:space="preserve">                    2 - LEATHER AUXILIARIES</v>
      </c>
      <c r="AH1314" s="48" t="str">
        <f t="shared" si="350"/>
        <v xml:space="preserve">         5204000008 - NOVALTAN NL BR</v>
      </c>
      <c r="AI1314" s="49" t="str">
        <f t="shared" si="351"/>
        <v xml:space="preserve">     L00477 - CURTUME CACIQUE LTDA</v>
      </c>
      <c r="AJ1314" t="str">
        <f t="shared" si="352"/>
        <v xml:space="preserve">     90 - SALES</v>
      </c>
      <c r="AK1314" t="str">
        <f t="shared" si="353"/>
        <v/>
      </c>
      <c r="AL1314">
        <f t="shared" si="354"/>
        <v>11</v>
      </c>
      <c r="AM1314" t="str">
        <f t="shared" si="355"/>
        <v>2025 11</v>
      </c>
      <c r="AN1314" t="str">
        <f t="shared" si="356"/>
        <v xml:space="preserve">CURTUME </v>
      </c>
    </row>
    <row r="1315" spans="1:40" x14ac:dyDescent="0.35">
      <c r="A1315">
        <v>84715</v>
      </c>
      <c r="B1315" t="s">
        <v>274</v>
      </c>
      <c r="C1315" s="31">
        <v>45980</v>
      </c>
      <c r="D1315" t="s">
        <v>373</v>
      </c>
      <c r="E1315" t="s">
        <v>374</v>
      </c>
      <c r="F1315" t="s">
        <v>673</v>
      </c>
      <c r="G1315" t="s">
        <v>674</v>
      </c>
      <c r="H1315" t="s">
        <v>721</v>
      </c>
      <c r="I1315" t="s">
        <v>722</v>
      </c>
      <c r="J1315">
        <v>360</v>
      </c>
      <c r="K1315">
        <v>3238.8</v>
      </c>
      <c r="L1315">
        <v>1163.58611</v>
      </c>
      <c r="M1315">
        <v>652.29999999999995</v>
      </c>
      <c r="N1315">
        <v>8.9966600000000003</v>
      </c>
      <c r="O1315" s="32">
        <f t="shared" si="340"/>
        <v>2586.5</v>
      </c>
      <c r="P1315" s="32">
        <f t="shared" si="341"/>
        <v>1422.91389</v>
      </c>
      <c r="Q1315">
        <v>767733</v>
      </c>
      <c r="R1315" t="s">
        <v>298</v>
      </c>
      <c r="S1315" t="s">
        <v>298</v>
      </c>
      <c r="T1315" t="str">
        <f t="shared" si="342"/>
        <v>VEN</v>
      </c>
      <c r="U1315" t="s">
        <v>283</v>
      </c>
      <c r="V1315" s="33">
        <f t="shared" si="343"/>
        <v>3238.8</v>
      </c>
      <c r="W1315">
        <f t="shared" si="344"/>
        <v>360</v>
      </c>
      <c r="X1315" s="33">
        <f t="shared" si="345"/>
        <v>2586.5</v>
      </c>
      <c r="Y1315" s="33">
        <f t="shared" si="346"/>
        <v>652.29999999999995</v>
      </c>
      <c r="Z1315" s="45">
        <f t="shared" si="347"/>
        <v>0.41710321415339013</v>
      </c>
      <c r="AA1315" s="33">
        <f t="shared" si="348"/>
        <v>1350.91389</v>
      </c>
      <c r="AB1315" s="45">
        <f t="shared" si="349"/>
        <v>0.52229417745988793</v>
      </c>
      <c r="AC1315" s="33" t="str">
        <f>IFERROR($X1315/VLOOKUP(CONCATENATE("USD",C1315),[1]GEINDICE!AR$1:AS$65536,2,0),"")</f>
        <v/>
      </c>
      <c r="AD1315" s="33" t="str">
        <f>IFERROR($AA1315/VLOOKUP(CONCATENATE("USD",C1315),[1]GEINDICE!AR$1:AS$65536,2,0),"")</f>
        <v/>
      </c>
      <c r="AE1315" s="33" t="str">
        <f>IFERROR($X1315/VLOOKUP(CONCATENATE("EUR",C1315),[1]GEINDICE!AR$1:AS$65536,2,0),"")</f>
        <v/>
      </c>
      <c r="AF1315" s="33" t="str">
        <f>IFERROR($AA1315/VLOOKUP(CONCATENATE("EUR",C1315),[1]GEINDICE!AR$1:AS$65536,2,0),"")</f>
        <v/>
      </c>
      <c r="AG1315" s="48" t="str">
        <f>VLOOKUP(E1315,[1]Apresentação!AW$1:AX$65536,2,0)</f>
        <v xml:space="preserve">                    2 - LEATHER AUXILIARIES</v>
      </c>
      <c r="AH1315" s="48" t="str">
        <f t="shared" si="350"/>
        <v xml:space="preserve">         5204000008 - NOVALTAN NL BR</v>
      </c>
      <c r="AI1315" s="49" t="str">
        <f t="shared" si="351"/>
        <v xml:space="preserve">     L00008 - CURTUME TOINZINHO LTDA</v>
      </c>
      <c r="AJ1315" t="str">
        <f t="shared" si="352"/>
        <v xml:space="preserve">     90 - SALES</v>
      </c>
      <c r="AK1315" t="str">
        <f t="shared" si="353"/>
        <v/>
      </c>
      <c r="AL1315">
        <f t="shared" si="354"/>
        <v>11</v>
      </c>
      <c r="AM1315" t="str">
        <f t="shared" si="355"/>
        <v>2025 11</v>
      </c>
      <c r="AN1315" t="str">
        <f t="shared" si="356"/>
        <v xml:space="preserve">CURTUME </v>
      </c>
    </row>
    <row r="1316" spans="1:40" x14ac:dyDescent="0.35">
      <c r="A1316">
        <v>81569</v>
      </c>
      <c r="B1316" t="s">
        <v>274</v>
      </c>
      <c r="C1316" s="31">
        <v>45726</v>
      </c>
      <c r="D1316" t="s">
        <v>373</v>
      </c>
      <c r="E1316" t="s">
        <v>374</v>
      </c>
      <c r="F1316" t="s">
        <v>392</v>
      </c>
      <c r="G1316" t="s">
        <v>393</v>
      </c>
      <c r="H1316" t="s">
        <v>721</v>
      </c>
      <c r="I1316" t="s">
        <v>722</v>
      </c>
      <c r="J1316">
        <v>1000</v>
      </c>
      <c r="K1316">
        <v>8595.51</v>
      </c>
      <c r="L1316">
        <v>3454.5579400000001</v>
      </c>
      <c r="M1316">
        <v>1031.46</v>
      </c>
      <c r="N1316">
        <v>8.5955099999999991</v>
      </c>
      <c r="O1316" s="32">
        <f t="shared" si="340"/>
        <v>7564.05</v>
      </c>
      <c r="P1316" s="32">
        <f t="shared" si="341"/>
        <v>4109.4920600000005</v>
      </c>
      <c r="Q1316">
        <v>716128</v>
      </c>
      <c r="R1316" t="s">
        <v>298</v>
      </c>
      <c r="S1316" t="s">
        <v>628</v>
      </c>
      <c r="T1316" t="str">
        <f t="shared" si="342"/>
        <v>VEN</v>
      </c>
      <c r="U1316" t="s">
        <v>629</v>
      </c>
      <c r="V1316" s="33">
        <f t="shared" si="343"/>
        <v>8595.51</v>
      </c>
      <c r="W1316">
        <f t="shared" si="344"/>
        <v>1000</v>
      </c>
      <c r="X1316" s="33">
        <f t="shared" si="345"/>
        <v>7564.05</v>
      </c>
      <c r="Y1316" s="33">
        <f t="shared" si="346"/>
        <v>1031.46</v>
      </c>
      <c r="Z1316" s="45">
        <f t="shared" si="347"/>
        <v>0.45482956334179131</v>
      </c>
      <c r="AA1316" s="33">
        <f t="shared" si="348"/>
        <v>3909.4920600000005</v>
      </c>
      <c r="AB1316" s="45">
        <f t="shared" si="349"/>
        <v>0.5168516945287247</v>
      </c>
      <c r="AC1316" s="33">
        <f>IFERROR($X1316/VLOOKUP(CONCATENATE("USD",C1316),[1]GEINDICE!AR$1:AS$65536,2,0),"")</f>
        <v>1305.7224236147074</v>
      </c>
      <c r="AD1316" s="33">
        <f>IFERROR($AA1316/VLOOKUP(CONCATENATE("USD",C1316),[1]GEINDICE!AR$1:AS$65536,2,0),"")</f>
        <v>674.86484722941486</v>
      </c>
      <c r="AE1316" s="33">
        <f>IFERROR($X1316/VLOOKUP(CONCATENATE("EUR",C1316),[1]GEINDICE!AR$1:AS$65536,2,0),"")</f>
        <v>1204.7543202994345</v>
      </c>
      <c r="AF1316" s="33">
        <f>IFERROR($AA1316/VLOOKUP(CONCATENATE("EUR",C1316),[1]GEINDICE!AR$1:AS$65536,2,0),"")</f>
        <v>622.67931193756476</v>
      </c>
      <c r="AG1316" s="48" t="str">
        <f>VLOOKUP(E1316,[1]Apresentação!AW$1:AX$65536,2,0)</f>
        <v xml:space="preserve">                    2 - LEATHER AUXILIARIES</v>
      </c>
      <c r="AH1316" s="48" t="str">
        <f t="shared" si="350"/>
        <v xml:space="preserve">         5204000008 - NOVALTAN NL BR</v>
      </c>
      <c r="AI1316" s="49" t="str">
        <f t="shared" si="351"/>
        <v xml:space="preserve">     L00567 - DURLICOUROS IND E COM DE COUROS, EXP E IMPORTACAO LTDA</v>
      </c>
      <c r="AJ1316" t="str">
        <f t="shared" si="352"/>
        <v xml:space="preserve">     90 - SALES</v>
      </c>
      <c r="AK1316" t="str">
        <f t="shared" si="353"/>
        <v/>
      </c>
      <c r="AL1316">
        <f t="shared" si="354"/>
        <v>3</v>
      </c>
      <c r="AM1316" t="str">
        <f t="shared" si="355"/>
        <v>2025 3</v>
      </c>
      <c r="AN1316" t="str">
        <f t="shared" si="356"/>
        <v xml:space="preserve">DURLICOUROS </v>
      </c>
    </row>
    <row r="1317" spans="1:40" x14ac:dyDescent="0.35">
      <c r="A1317">
        <v>81848</v>
      </c>
      <c r="B1317" t="s">
        <v>274</v>
      </c>
      <c r="C1317" s="31">
        <v>45747</v>
      </c>
      <c r="D1317" t="s">
        <v>373</v>
      </c>
      <c r="E1317" t="s">
        <v>374</v>
      </c>
      <c r="F1317" t="s">
        <v>392</v>
      </c>
      <c r="G1317" t="s">
        <v>393</v>
      </c>
      <c r="H1317" t="s">
        <v>721</v>
      </c>
      <c r="I1317" t="s">
        <v>722</v>
      </c>
      <c r="J1317">
        <v>2000</v>
      </c>
      <c r="K1317">
        <v>16490.760000000002</v>
      </c>
      <c r="L1317">
        <v>7466.2464799999998</v>
      </c>
      <c r="M1317">
        <v>1978.89</v>
      </c>
      <c r="N1317">
        <v>8.245379999999999</v>
      </c>
      <c r="O1317" s="32">
        <f t="shared" si="340"/>
        <v>14511.870000000003</v>
      </c>
      <c r="P1317" s="32">
        <f t="shared" si="341"/>
        <v>7045.6235200000028</v>
      </c>
      <c r="Q1317">
        <v>724353</v>
      </c>
      <c r="R1317" t="s">
        <v>298</v>
      </c>
      <c r="S1317" t="s">
        <v>628</v>
      </c>
      <c r="T1317" t="str">
        <f t="shared" si="342"/>
        <v>VEN</v>
      </c>
      <c r="U1317" t="s">
        <v>629</v>
      </c>
      <c r="V1317" s="33">
        <f t="shared" si="343"/>
        <v>16490.760000000002</v>
      </c>
      <c r="W1317">
        <f t="shared" si="344"/>
        <v>2000</v>
      </c>
      <c r="X1317" s="33">
        <f t="shared" si="345"/>
        <v>14511.870000000003</v>
      </c>
      <c r="Y1317" s="33">
        <f t="shared" si="346"/>
        <v>1978.89</v>
      </c>
      <c r="Z1317" s="45">
        <f t="shared" si="347"/>
        <v>0.40299073663069512</v>
      </c>
      <c r="AA1317" s="33">
        <f t="shared" si="348"/>
        <v>6645.6235200000028</v>
      </c>
      <c r="AB1317" s="45">
        <f t="shared" si="349"/>
        <v>0.45794398103070116</v>
      </c>
      <c r="AC1317" s="33">
        <f>IFERROR($X1317/VLOOKUP(CONCATENATE("USD",C1317),[1]GEINDICE!AR$1:AS$65536,2,0),"")</f>
        <v>2527.2317230329841</v>
      </c>
      <c r="AD1317" s="33">
        <f>IFERROR($AA1317/VLOOKUP(CONCATENATE("USD",C1317),[1]GEINDICE!AR$1:AS$65536,2,0),"")</f>
        <v>1157.3305562328032</v>
      </c>
      <c r="AE1317" s="33">
        <f>IFERROR($X1317/VLOOKUP(CONCATENATE("EUR",C1317),[1]GEINDICE!AR$1:AS$65536,2,0),"")</f>
        <v>2340.8884874098694</v>
      </c>
      <c r="AF1317" s="33">
        <f>IFERROR($AA1317/VLOOKUP(CONCATENATE("EUR",C1317),[1]GEINDICE!AR$1:AS$65536,2,0),"")</f>
        <v>1071.995793073412</v>
      </c>
      <c r="AG1317" s="48" t="str">
        <f>VLOOKUP(E1317,[1]Apresentação!AW$1:AX$65536,2,0)</f>
        <v xml:space="preserve">                    2 - LEATHER AUXILIARIES</v>
      </c>
      <c r="AH1317" s="48" t="str">
        <f t="shared" si="350"/>
        <v xml:space="preserve">         5204000008 - NOVALTAN NL BR</v>
      </c>
      <c r="AI1317" s="49" t="str">
        <f t="shared" si="351"/>
        <v xml:space="preserve">     L00567 - DURLICOUROS IND E COM DE COUROS, EXP E IMPORTACAO LTDA</v>
      </c>
      <c r="AJ1317" t="str">
        <f t="shared" si="352"/>
        <v xml:space="preserve">     90 - SALES</v>
      </c>
      <c r="AK1317" t="str">
        <f t="shared" si="353"/>
        <v/>
      </c>
      <c r="AL1317">
        <f t="shared" si="354"/>
        <v>3</v>
      </c>
      <c r="AM1317" t="str">
        <f t="shared" si="355"/>
        <v>2025 3</v>
      </c>
      <c r="AN1317" t="str">
        <f t="shared" si="356"/>
        <v xml:space="preserve">DURLICOUROS </v>
      </c>
    </row>
    <row r="1318" spans="1:40" x14ac:dyDescent="0.35">
      <c r="A1318">
        <v>83803</v>
      </c>
      <c r="B1318" t="s">
        <v>274</v>
      </c>
      <c r="C1318" s="31">
        <v>45909</v>
      </c>
      <c r="D1318" t="s">
        <v>373</v>
      </c>
      <c r="E1318" t="s">
        <v>374</v>
      </c>
      <c r="F1318" t="s">
        <v>392</v>
      </c>
      <c r="G1318" t="s">
        <v>393</v>
      </c>
      <c r="H1318" t="s">
        <v>721</v>
      </c>
      <c r="I1318" t="s">
        <v>722</v>
      </c>
      <c r="J1318">
        <v>2000</v>
      </c>
      <c r="K1318">
        <v>15523.5</v>
      </c>
      <c r="L1318">
        <v>7325.3420500000002</v>
      </c>
      <c r="M1318">
        <v>1862.82</v>
      </c>
      <c r="N1318">
        <v>7.7617499999999993</v>
      </c>
      <c r="O1318" s="32">
        <f t="shared" si="340"/>
        <v>13660.68</v>
      </c>
      <c r="P1318" s="32">
        <f t="shared" si="341"/>
        <v>6335.3379500000001</v>
      </c>
      <c r="Q1318">
        <v>761004</v>
      </c>
      <c r="R1318" t="s">
        <v>298</v>
      </c>
      <c r="S1318" t="s">
        <v>628</v>
      </c>
      <c r="T1318" t="str">
        <f t="shared" si="342"/>
        <v>VEN</v>
      </c>
      <c r="U1318" t="s">
        <v>629</v>
      </c>
      <c r="V1318" s="33">
        <f t="shared" si="343"/>
        <v>15523.5</v>
      </c>
      <c r="W1318">
        <f t="shared" si="344"/>
        <v>2000</v>
      </c>
      <c r="X1318" s="33">
        <f t="shared" si="345"/>
        <v>13660.68</v>
      </c>
      <c r="Y1318" s="33">
        <f t="shared" si="346"/>
        <v>1862.82</v>
      </c>
      <c r="Z1318" s="45">
        <f t="shared" si="347"/>
        <v>0.38234534415563504</v>
      </c>
      <c r="AA1318" s="33">
        <f t="shared" si="348"/>
        <v>5935.3379500000001</v>
      </c>
      <c r="AB1318" s="45">
        <f t="shared" si="349"/>
        <v>0.43448334563140339</v>
      </c>
      <c r="AC1318" s="33">
        <f>IFERROR($X1318/VLOOKUP(CONCATENATE("USD",C1318),[1]GEINDICE!AR$1:AS$65536,2,0),"")</f>
        <v>2516.7987029735805</v>
      </c>
      <c r="AD1318" s="33">
        <f>IFERROR($AA1318/VLOOKUP(CONCATENATE("USD",C1318),[1]GEINDICE!AR$1:AS$65536,2,0),"")</f>
        <v>1093.5071207487379</v>
      </c>
      <c r="AE1318" s="33">
        <f>IFERROR($X1318/VLOOKUP(CONCATENATE("EUR",C1318),[1]GEINDICE!AR$1:AS$65536,2,0),"")</f>
        <v>2146.8929750117868</v>
      </c>
      <c r="AF1318" s="33">
        <f>IFERROR($AA1318/VLOOKUP(CONCATENATE("EUR",C1318),[1]GEINDICE!AR$1:AS$65536,2,0),"")</f>
        <v>932.78924249567808</v>
      </c>
      <c r="AG1318" s="48" t="str">
        <f>VLOOKUP(E1318,[1]Apresentação!AW$1:AX$65536,2,0)</f>
        <v xml:space="preserve">                    2 - LEATHER AUXILIARIES</v>
      </c>
      <c r="AH1318" s="48" t="str">
        <f t="shared" si="350"/>
        <v xml:space="preserve">         5204000008 - NOVALTAN NL BR</v>
      </c>
      <c r="AI1318" s="49" t="str">
        <f t="shared" si="351"/>
        <v xml:space="preserve">     L00567 - DURLICOUROS IND E COM DE COUROS, EXP E IMPORTACAO LTDA</v>
      </c>
      <c r="AJ1318" t="str">
        <f t="shared" si="352"/>
        <v xml:space="preserve">     90 - SALES</v>
      </c>
      <c r="AK1318" t="str">
        <f t="shared" si="353"/>
        <v/>
      </c>
      <c r="AL1318">
        <f t="shared" si="354"/>
        <v>9</v>
      </c>
      <c r="AM1318" t="str">
        <f t="shared" si="355"/>
        <v>2025 9</v>
      </c>
      <c r="AN1318" t="str">
        <f t="shared" si="356"/>
        <v xml:space="preserve">DURLICOUROS </v>
      </c>
    </row>
    <row r="1319" spans="1:40" x14ac:dyDescent="0.35">
      <c r="A1319">
        <v>82572</v>
      </c>
      <c r="B1319" t="s">
        <v>274</v>
      </c>
      <c r="C1319" s="31">
        <v>45805</v>
      </c>
      <c r="D1319" t="s">
        <v>373</v>
      </c>
      <c r="E1319" t="s">
        <v>374</v>
      </c>
      <c r="F1319" t="s">
        <v>392</v>
      </c>
      <c r="G1319" t="s">
        <v>393</v>
      </c>
      <c r="H1319" t="s">
        <v>721</v>
      </c>
      <c r="I1319" t="s">
        <v>722</v>
      </c>
      <c r="J1319">
        <v>2000</v>
      </c>
      <c r="K1319">
        <v>16170.16</v>
      </c>
      <c r="L1319">
        <v>6913.5378300000002</v>
      </c>
      <c r="M1319">
        <v>1940.42</v>
      </c>
      <c r="N1319">
        <v>8.0850799999999996</v>
      </c>
      <c r="O1319" s="32">
        <f t="shared" si="340"/>
        <v>14229.74</v>
      </c>
      <c r="P1319" s="32">
        <f t="shared" si="341"/>
        <v>7316.2021699999996</v>
      </c>
      <c r="Q1319">
        <v>739906</v>
      </c>
      <c r="R1319" t="s">
        <v>298</v>
      </c>
      <c r="S1319" t="s">
        <v>628</v>
      </c>
      <c r="T1319" t="str">
        <f t="shared" si="342"/>
        <v>VEN</v>
      </c>
      <c r="U1319" t="s">
        <v>629</v>
      </c>
      <c r="V1319" s="33">
        <f t="shared" si="343"/>
        <v>16170.16</v>
      </c>
      <c r="W1319">
        <f t="shared" si="344"/>
        <v>2000</v>
      </c>
      <c r="X1319" s="33">
        <f t="shared" si="345"/>
        <v>14229.74</v>
      </c>
      <c r="Y1319" s="33">
        <f t="shared" si="346"/>
        <v>1940.42</v>
      </c>
      <c r="Z1319" s="45">
        <f t="shared" si="347"/>
        <v>0.42771389831640499</v>
      </c>
      <c r="AA1319" s="33">
        <f t="shared" si="348"/>
        <v>6916.2021699999996</v>
      </c>
      <c r="AB1319" s="45">
        <f t="shared" si="349"/>
        <v>0.48603854813931946</v>
      </c>
      <c r="AC1319" s="33">
        <f>IFERROR($X1319/VLOOKUP(CONCATENATE("USD",C1319),[1]GEINDICE!AR$1:AS$65536,2,0),"")</f>
        <v>2499.2517914851765</v>
      </c>
      <c r="AD1319" s="33">
        <f>IFERROR($AA1319/VLOOKUP(CONCATENATE("USD",C1319),[1]GEINDICE!AR$1:AS$65536,2,0),"")</f>
        <v>1214.7327121680482</v>
      </c>
      <c r="AE1319" s="33">
        <f>IFERROR($X1319/VLOOKUP(CONCATENATE("EUR",C1319),[1]GEINDICE!AR$1:AS$65536,2,0),"")</f>
        <v>2214.4697936443708</v>
      </c>
      <c r="AF1319" s="33">
        <f>IFERROR($AA1319/VLOOKUP(CONCATENATE("EUR",C1319),[1]GEINDICE!AR$1:AS$65536,2,0),"")</f>
        <v>1076.3176834012884</v>
      </c>
      <c r="AG1319" s="48" t="str">
        <f>VLOOKUP(E1319,[1]Apresentação!AW$1:AX$65536,2,0)</f>
        <v xml:space="preserve">                    2 - LEATHER AUXILIARIES</v>
      </c>
      <c r="AH1319" s="48" t="str">
        <f t="shared" si="350"/>
        <v xml:space="preserve">         5204000008 - NOVALTAN NL BR</v>
      </c>
      <c r="AI1319" s="49" t="str">
        <f t="shared" si="351"/>
        <v xml:space="preserve">     L00567 - DURLICOUROS IND E COM DE COUROS, EXP E IMPORTACAO LTDA</v>
      </c>
      <c r="AJ1319" t="str">
        <f t="shared" si="352"/>
        <v xml:space="preserve">     90 - SALES</v>
      </c>
      <c r="AK1319" t="str">
        <f t="shared" si="353"/>
        <v/>
      </c>
      <c r="AL1319">
        <f t="shared" si="354"/>
        <v>5</v>
      </c>
      <c r="AM1319" t="str">
        <f t="shared" si="355"/>
        <v>2025 5</v>
      </c>
      <c r="AN1319" t="str">
        <f t="shared" si="356"/>
        <v xml:space="preserve">DURLICOUROS </v>
      </c>
    </row>
    <row r="1320" spans="1:40" x14ac:dyDescent="0.35">
      <c r="A1320">
        <v>82818</v>
      </c>
      <c r="B1320" t="s">
        <v>274</v>
      </c>
      <c r="C1320" s="31">
        <v>45826</v>
      </c>
      <c r="D1320" t="s">
        <v>373</v>
      </c>
      <c r="E1320" t="s">
        <v>374</v>
      </c>
      <c r="F1320" t="s">
        <v>392</v>
      </c>
      <c r="G1320" t="s">
        <v>393</v>
      </c>
      <c r="H1320" t="s">
        <v>721</v>
      </c>
      <c r="I1320" t="s">
        <v>722</v>
      </c>
      <c r="J1320">
        <v>4000</v>
      </c>
      <c r="K1320">
        <v>31330.16</v>
      </c>
      <c r="L1320">
        <v>14293.722959999999</v>
      </c>
      <c r="M1320">
        <v>3759.62</v>
      </c>
      <c r="N1320">
        <v>7.8325399999999998</v>
      </c>
      <c r="O1320" s="32">
        <f t="shared" si="340"/>
        <v>27570.54</v>
      </c>
      <c r="P1320" s="32">
        <f t="shared" si="341"/>
        <v>13276.817040000002</v>
      </c>
      <c r="Q1320">
        <v>741663</v>
      </c>
      <c r="R1320" t="s">
        <v>298</v>
      </c>
      <c r="S1320" t="s">
        <v>628</v>
      </c>
      <c r="T1320" t="str">
        <f t="shared" si="342"/>
        <v>VEN</v>
      </c>
      <c r="U1320" t="s">
        <v>629</v>
      </c>
      <c r="V1320" s="33">
        <f t="shared" si="343"/>
        <v>31330.16</v>
      </c>
      <c r="W1320">
        <f t="shared" si="344"/>
        <v>4000</v>
      </c>
      <c r="X1320" s="33">
        <f t="shared" si="345"/>
        <v>27570.54</v>
      </c>
      <c r="Y1320" s="33">
        <f t="shared" si="346"/>
        <v>3759.62</v>
      </c>
      <c r="Z1320" s="45">
        <f t="shared" si="347"/>
        <v>0.39823662055986953</v>
      </c>
      <c r="AA1320" s="33">
        <f t="shared" si="348"/>
        <v>12476.817040000002</v>
      </c>
      <c r="AB1320" s="45">
        <f t="shared" si="349"/>
        <v>0.45254162740374332</v>
      </c>
      <c r="AC1320" s="33">
        <f>IFERROR($X1320/VLOOKUP(CONCATENATE("USD",C1320),[1]GEINDICE!AR$1:AS$65536,2,0),"")</f>
        <v>5023.8779861149069</v>
      </c>
      <c r="AD1320" s="33">
        <f>IFERROR($AA1320/VLOOKUP(CONCATENATE("USD",C1320),[1]GEINDICE!AR$1:AS$65536,2,0),"")</f>
        <v>2273.5139197142807</v>
      </c>
      <c r="AE1320" s="33">
        <f>IFERROR($X1320/VLOOKUP(CONCATENATE("EUR",C1320),[1]GEINDICE!AR$1:AS$65536,2,0),"")</f>
        <v>4360.6332837756618</v>
      </c>
      <c r="AF1320" s="33">
        <f>IFERROR($AA1320/VLOOKUP(CONCATENATE("EUR",C1320),[1]GEINDICE!AR$1:AS$65536,2,0),"")</f>
        <v>1973.3680827507671</v>
      </c>
      <c r="AG1320" s="48" t="str">
        <f>VLOOKUP(E1320,[1]Apresentação!AW$1:AX$65536,2,0)</f>
        <v xml:space="preserve">                    2 - LEATHER AUXILIARIES</v>
      </c>
      <c r="AH1320" s="48" t="str">
        <f t="shared" si="350"/>
        <v xml:space="preserve">         5204000008 - NOVALTAN NL BR</v>
      </c>
      <c r="AI1320" s="49" t="str">
        <f t="shared" si="351"/>
        <v xml:space="preserve">     L00567 - DURLICOUROS IND E COM DE COUROS, EXP E IMPORTACAO LTDA</v>
      </c>
      <c r="AJ1320" t="str">
        <f t="shared" si="352"/>
        <v xml:space="preserve">     90 - SALES</v>
      </c>
      <c r="AK1320" t="str">
        <f t="shared" si="353"/>
        <v/>
      </c>
      <c r="AL1320">
        <f t="shared" si="354"/>
        <v>6</v>
      </c>
      <c r="AM1320" t="str">
        <f t="shared" si="355"/>
        <v>2025 6</v>
      </c>
      <c r="AN1320" t="str">
        <f t="shared" si="356"/>
        <v xml:space="preserve">DURLICOUROS </v>
      </c>
    </row>
    <row r="1321" spans="1:40" x14ac:dyDescent="0.35">
      <c r="A1321">
        <v>84133</v>
      </c>
      <c r="B1321" t="s">
        <v>274</v>
      </c>
      <c r="C1321" s="31">
        <v>45936</v>
      </c>
      <c r="D1321" t="s">
        <v>373</v>
      </c>
      <c r="E1321" t="s">
        <v>374</v>
      </c>
      <c r="F1321" t="s">
        <v>392</v>
      </c>
      <c r="G1321" t="s">
        <v>393</v>
      </c>
      <c r="H1321" t="s">
        <v>721</v>
      </c>
      <c r="I1321" t="s">
        <v>722</v>
      </c>
      <c r="J1321">
        <v>2000</v>
      </c>
      <c r="K1321">
        <v>15300.42</v>
      </c>
      <c r="L1321">
        <v>7056.9409900000001</v>
      </c>
      <c r="M1321">
        <v>1836.05</v>
      </c>
      <c r="N1321">
        <v>7.6502099999999995</v>
      </c>
      <c r="O1321" s="32">
        <f t="shared" si="340"/>
        <v>13464.37</v>
      </c>
      <c r="P1321" s="32">
        <f t="shared" si="341"/>
        <v>6407.4290100000007</v>
      </c>
      <c r="Q1321">
        <v>763410</v>
      </c>
      <c r="R1321" t="s">
        <v>298</v>
      </c>
      <c r="S1321" t="s">
        <v>628</v>
      </c>
      <c r="T1321" t="str">
        <f t="shared" si="342"/>
        <v>VEN</v>
      </c>
      <c r="U1321" t="s">
        <v>630</v>
      </c>
      <c r="V1321" s="33">
        <f t="shared" si="343"/>
        <v>15300.42</v>
      </c>
      <c r="W1321">
        <f t="shared" si="344"/>
        <v>2000</v>
      </c>
      <c r="X1321" s="33">
        <f t="shared" si="345"/>
        <v>13464.37</v>
      </c>
      <c r="Y1321" s="33">
        <f t="shared" si="346"/>
        <v>1836.05</v>
      </c>
      <c r="Z1321" s="45">
        <f t="shared" si="347"/>
        <v>0.39263164083077462</v>
      </c>
      <c r="AA1321" s="33">
        <f t="shared" si="348"/>
        <v>6007.4290100000007</v>
      </c>
      <c r="AB1321" s="45">
        <f t="shared" si="349"/>
        <v>0.44617230587097656</v>
      </c>
      <c r="AC1321" s="33">
        <f>IFERROR($X1321/VLOOKUP(CONCATENATE("USD",C1321),[1]GEINDICE!AR$1:AS$65536,2,0),"")</f>
        <v>2529.660316386728</v>
      </c>
      <c r="AD1321" s="33">
        <f>IFERROR($AA1321/VLOOKUP(CONCATENATE("USD",C1321),[1]GEINDICE!AR$1:AS$65536,2,0),"")</f>
        <v>1128.6643764325706</v>
      </c>
      <c r="AE1321" s="33">
        <f>IFERROR($X1321/VLOOKUP(CONCATENATE("EUR",C1321),[1]GEINDICE!AR$1:AS$65536,2,0),"")</f>
        <v>2160.6255114976652</v>
      </c>
      <c r="AF1321" s="33">
        <f>IFERROR($AA1321/VLOOKUP(CONCATENATE("EUR",C1321),[1]GEINDICE!AR$1:AS$65536,2,0),"")</f>
        <v>964.0112665885714</v>
      </c>
      <c r="AG1321" s="48" t="str">
        <f>VLOOKUP(E1321,[1]Apresentação!AW$1:AX$65536,2,0)</f>
        <v xml:space="preserve">                    2 - LEATHER AUXILIARIES</v>
      </c>
      <c r="AH1321" s="48" t="str">
        <f t="shared" si="350"/>
        <v xml:space="preserve">         5204000008 - NOVALTAN NL BR</v>
      </c>
      <c r="AI1321" s="49" t="str">
        <f t="shared" si="351"/>
        <v xml:space="preserve">     L00567 - DURLICOUROS IND E COM DE COUROS, EXP E IMPORTACAO LTDA</v>
      </c>
      <c r="AJ1321" t="str">
        <f t="shared" si="352"/>
        <v xml:space="preserve">     90 - SALES</v>
      </c>
      <c r="AK1321" t="str">
        <f t="shared" si="353"/>
        <v/>
      </c>
      <c r="AL1321">
        <f t="shared" si="354"/>
        <v>10</v>
      </c>
      <c r="AM1321" t="str">
        <f t="shared" si="355"/>
        <v>2025 10</v>
      </c>
      <c r="AN1321" t="str">
        <f t="shared" si="356"/>
        <v xml:space="preserve">DURLICOUROS </v>
      </c>
    </row>
    <row r="1322" spans="1:40" x14ac:dyDescent="0.35">
      <c r="A1322">
        <v>83444</v>
      </c>
      <c r="B1322" t="s">
        <v>274</v>
      </c>
      <c r="C1322" s="31">
        <v>45880</v>
      </c>
      <c r="D1322" t="s">
        <v>373</v>
      </c>
      <c r="E1322" t="s">
        <v>374</v>
      </c>
      <c r="F1322" t="s">
        <v>392</v>
      </c>
      <c r="G1322" t="s">
        <v>393</v>
      </c>
      <c r="H1322" t="s">
        <v>721</v>
      </c>
      <c r="I1322" t="s">
        <v>722</v>
      </c>
      <c r="J1322">
        <v>2000</v>
      </c>
      <c r="K1322">
        <v>15516.64</v>
      </c>
      <c r="L1322">
        <v>7636.8765999999996</v>
      </c>
      <c r="M1322">
        <v>1862</v>
      </c>
      <c r="N1322">
        <v>7.7583199999999994</v>
      </c>
      <c r="O1322" s="32">
        <f t="shared" si="340"/>
        <v>13654.64</v>
      </c>
      <c r="P1322" s="32">
        <f t="shared" si="341"/>
        <v>6017.7633999999998</v>
      </c>
      <c r="Q1322">
        <v>752357</v>
      </c>
      <c r="R1322" t="s">
        <v>298</v>
      </c>
      <c r="S1322" t="s">
        <v>628</v>
      </c>
      <c r="T1322" t="str">
        <f t="shared" si="342"/>
        <v>VEN</v>
      </c>
      <c r="U1322" t="s">
        <v>629</v>
      </c>
      <c r="V1322" s="33">
        <f t="shared" si="343"/>
        <v>15516.64</v>
      </c>
      <c r="W1322">
        <f t="shared" si="344"/>
        <v>2000</v>
      </c>
      <c r="X1322" s="33">
        <f t="shared" si="345"/>
        <v>13654.64</v>
      </c>
      <c r="Y1322" s="33">
        <f t="shared" si="346"/>
        <v>1862</v>
      </c>
      <c r="Z1322" s="45">
        <f t="shared" si="347"/>
        <v>0.36204767269202609</v>
      </c>
      <c r="AA1322" s="33">
        <f t="shared" si="348"/>
        <v>5617.7633999999998</v>
      </c>
      <c r="AB1322" s="45">
        <f t="shared" si="349"/>
        <v>0.41141790629412422</v>
      </c>
      <c r="AC1322" s="33">
        <f>IFERROR($X1322/VLOOKUP(CONCATENATE("USD",C1322),[1]GEINDICE!AR$1:AS$65536,2,0),"")</f>
        <v>2506.6803737631485</v>
      </c>
      <c r="AD1322" s="33">
        <f>IFERROR($AA1322/VLOOKUP(CONCATENATE("USD",C1322),[1]GEINDICE!AR$1:AS$65536,2,0),"")</f>
        <v>1031.2931911222072</v>
      </c>
      <c r="AE1322" s="33">
        <f>IFERROR($X1322/VLOOKUP(CONCATENATE("EUR",C1322),[1]GEINDICE!AR$1:AS$65536,2,0),"")</f>
        <v>2159.4509109311739</v>
      </c>
      <c r="AF1322" s="33">
        <f>IFERROR($AA1322/VLOOKUP(CONCATENATE("EUR",C1322),[1]GEINDICE!AR$1:AS$65536,2,0),"")</f>
        <v>888.43677252024293</v>
      </c>
      <c r="AG1322" s="48" t="str">
        <f>VLOOKUP(E1322,[1]Apresentação!AW$1:AX$65536,2,0)</f>
        <v xml:space="preserve">                    2 - LEATHER AUXILIARIES</v>
      </c>
      <c r="AH1322" s="48" t="str">
        <f t="shared" si="350"/>
        <v xml:space="preserve">         5204000008 - NOVALTAN NL BR</v>
      </c>
      <c r="AI1322" s="49" t="str">
        <f t="shared" si="351"/>
        <v xml:space="preserve">     L00567 - DURLICOUROS IND E COM DE COUROS, EXP E IMPORTACAO LTDA</v>
      </c>
      <c r="AJ1322" t="str">
        <f t="shared" si="352"/>
        <v xml:space="preserve">     90 - SALES</v>
      </c>
      <c r="AK1322" t="str">
        <f t="shared" si="353"/>
        <v/>
      </c>
      <c r="AL1322">
        <f t="shared" si="354"/>
        <v>8</v>
      </c>
      <c r="AM1322" t="str">
        <f t="shared" si="355"/>
        <v>2025 8</v>
      </c>
      <c r="AN1322" t="str">
        <f t="shared" si="356"/>
        <v xml:space="preserve">DURLICOUROS </v>
      </c>
    </row>
    <row r="1323" spans="1:40" x14ac:dyDescent="0.35">
      <c r="A1323">
        <v>84659</v>
      </c>
      <c r="B1323" t="s">
        <v>274</v>
      </c>
      <c r="C1323" s="31">
        <v>45978</v>
      </c>
      <c r="D1323" t="s">
        <v>373</v>
      </c>
      <c r="E1323" t="s">
        <v>374</v>
      </c>
      <c r="F1323" t="s">
        <v>392</v>
      </c>
      <c r="G1323" t="s">
        <v>393</v>
      </c>
      <c r="H1323" t="s">
        <v>721</v>
      </c>
      <c r="I1323" t="s">
        <v>722</v>
      </c>
      <c r="J1323">
        <v>4000</v>
      </c>
      <c r="K1323">
        <v>30288.560000000001</v>
      </c>
      <c r="L1323">
        <v>13563.878720000001</v>
      </c>
      <c r="M1323">
        <v>3634.63</v>
      </c>
      <c r="N1323">
        <v>7.5721400000000001</v>
      </c>
      <c r="O1323" s="32">
        <f t="shared" si="340"/>
        <v>26653.93</v>
      </c>
      <c r="P1323" s="32">
        <f t="shared" si="341"/>
        <v>13090.05128</v>
      </c>
      <c r="Q1323">
        <v>767373</v>
      </c>
      <c r="R1323" t="s">
        <v>298</v>
      </c>
      <c r="S1323" t="s">
        <v>628</v>
      </c>
      <c r="T1323" t="str">
        <f t="shared" si="342"/>
        <v>VEN</v>
      </c>
      <c r="U1323" t="s">
        <v>629</v>
      </c>
      <c r="V1323" s="33">
        <f t="shared" si="343"/>
        <v>30288.560000000001</v>
      </c>
      <c r="W1323">
        <f t="shared" si="344"/>
        <v>4000</v>
      </c>
      <c r="X1323" s="33">
        <f t="shared" si="345"/>
        <v>26653.93</v>
      </c>
      <c r="Y1323" s="33">
        <f t="shared" si="346"/>
        <v>3634.63</v>
      </c>
      <c r="Z1323" s="45">
        <f t="shared" si="347"/>
        <v>0.4057654533592881</v>
      </c>
      <c r="AA1323" s="33">
        <f t="shared" si="348"/>
        <v>12290.05128</v>
      </c>
      <c r="AB1323" s="45">
        <f t="shared" si="349"/>
        <v>0.46109715452843164</v>
      </c>
      <c r="AC1323" s="33" t="str">
        <f>IFERROR($X1323/VLOOKUP(CONCATENATE("USD",C1323),[1]GEINDICE!AR$1:AS$65536,2,0),"")</f>
        <v/>
      </c>
      <c r="AD1323" s="33" t="str">
        <f>IFERROR($AA1323/VLOOKUP(CONCATENATE("USD",C1323),[1]GEINDICE!AR$1:AS$65536,2,0),"")</f>
        <v/>
      </c>
      <c r="AE1323" s="33" t="str">
        <f>IFERROR($X1323/VLOOKUP(CONCATENATE("EUR",C1323),[1]GEINDICE!AR$1:AS$65536,2,0),"")</f>
        <v/>
      </c>
      <c r="AF1323" s="33" t="str">
        <f>IFERROR($AA1323/VLOOKUP(CONCATENATE("EUR",C1323),[1]GEINDICE!AR$1:AS$65536,2,0),"")</f>
        <v/>
      </c>
      <c r="AG1323" s="48" t="str">
        <f>VLOOKUP(E1323,[1]Apresentação!AW$1:AX$65536,2,0)</f>
        <v xml:space="preserve">                    2 - LEATHER AUXILIARIES</v>
      </c>
      <c r="AH1323" s="48" t="str">
        <f t="shared" si="350"/>
        <v xml:space="preserve">         5204000008 - NOVALTAN NL BR</v>
      </c>
      <c r="AI1323" s="49" t="str">
        <f t="shared" si="351"/>
        <v xml:space="preserve">     L00567 - DURLICOUROS IND E COM DE COUROS, EXP E IMPORTACAO LTDA</v>
      </c>
      <c r="AJ1323" t="str">
        <f t="shared" si="352"/>
        <v xml:space="preserve">     90 - SALES</v>
      </c>
      <c r="AK1323" t="str">
        <f t="shared" si="353"/>
        <v/>
      </c>
      <c r="AL1323">
        <f t="shared" si="354"/>
        <v>11</v>
      </c>
      <c r="AM1323" t="str">
        <f t="shared" si="355"/>
        <v>2025 11</v>
      </c>
      <c r="AN1323" t="str">
        <f t="shared" si="356"/>
        <v xml:space="preserve">DURLICOUROS </v>
      </c>
    </row>
    <row r="1324" spans="1:40" x14ac:dyDescent="0.35">
      <c r="A1324">
        <v>84182</v>
      </c>
      <c r="B1324" t="s">
        <v>274</v>
      </c>
      <c r="C1324" s="31">
        <v>45939</v>
      </c>
      <c r="D1324" t="s">
        <v>373</v>
      </c>
      <c r="E1324" t="s">
        <v>374</v>
      </c>
      <c r="F1324" t="s">
        <v>392</v>
      </c>
      <c r="G1324" t="s">
        <v>393</v>
      </c>
      <c r="H1324" t="s">
        <v>721</v>
      </c>
      <c r="I1324" t="s">
        <v>722</v>
      </c>
      <c r="J1324">
        <v>2000</v>
      </c>
      <c r="K1324">
        <v>15280.12</v>
      </c>
      <c r="L1324">
        <v>6975.8708200000001</v>
      </c>
      <c r="M1324">
        <v>611.20000000000005</v>
      </c>
      <c r="N1324">
        <v>7.6400600000000001</v>
      </c>
      <c r="O1324" s="32">
        <f t="shared" si="340"/>
        <v>14668.92</v>
      </c>
      <c r="P1324" s="32">
        <f t="shared" si="341"/>
        <v>7693.04918</v>
      </c>
      <c r="Q1324">
        <v>763812</v>
      </c>
      <c r="R1324" t="s">
        <v>281</v>
      </c>
      <c r="S1324" t="s">
        <v>631</v>
      </c>
      <c r="T1324" t="str">
        <f t="shared" si="342"/>
        <v>VEN</v>
      </c>
      <c r="U1324" t="s">
        <v>630</v>
      </c>
      <c r="V1324" s="33">
        <f t="shared" si="343"/>
        <v>15280.12</v>
      </c>
      <c r="W1324">
        <f t="shared" si="344"/>
        <v>2000</v>
      </c>
      <c r="X1324" s="33">
        <f t="shared" si="345"/>
        <v>14668.92</v>
      </c>
      <c r="Y1324" s="33">
        <f t="shared" si="346"/>
        <v>611.20000000000005</v>
      </c>
      <c r="Z1324" s="45">
        <f t="shared" si="347"/>
        <v>0.47729004615146997</v>
      </c>
      <c r="AA1324" s="33">
        <f t="shared" si="348"/>
        <v>7293.04918</v>
      </c>
      <c r="AB1324" s="45">
        <f t="shared" si="349"/>
        <v>0.49717696872026024</v>
      </c>
      <c r="AC1324" s="33">
        <f>IFERROR($X1324/VLOOKUP(CONCATENATE("USD",C1324),[1]GEINDICE!AR$1:AS$65536,2,0),"")</f>
        <v>2739.9081026560571</v>
      </c>
      <c r="AD1324" s="33">
        <f>IFERROR($AA1324/VLOOKUP(CONCATENATE("USD",C1324),[1]GEINDICE!AR$1:AS$65536,2,0),"")</f>
        <v>1362.219205050618</v>
      </c>
      <c r="AE1324" s="33">
        <f>IFERROR($X1324/VLOOKUP(CONCATENATE("EUR",C1324),[1]GEINDICE!AR$1:AS$65536,2,0),"")</f>
        <v>2370.1599612215218</v>
      </c>
      <c r="AF1324" s="33">
        <f>IFERROR($AA1324/VLOOKUP(CONCATENATE("EUR",C1324),[1]GEINDICE!AR$1:AS$65536,2,0),"")</f>
        <v>1178.3889449022458</v>
      </c>
      <c r="AG1324" s="48" t="str">
        <f>VLOOKUP(E1324,[1]Apresentação!AW$1:AX$65536,2,0)</f>
        <v xml:space="preserve">                    2 - LEATHER AUXILIARIES</v>
      </c>
      <c r="AH1324" s="48" t="str">
        <f t="shared" si="350"/>
        <v xml:space="preserve">         5204000008 - NOVALTAN NL BR</v>
      </c>
      <c r="AI1324" s="49" t="str">
        <f t="shared" si="351"/>
        <v xml:space="preserve">     L00567 - DURLICOUROS IND E COM DE COUROS, EXP E IMPORTACAO LTDA</v>
      </c>
      <c r="AJ1324" t="str">
        <f t="shared" si="352"/>
        <v xml:space="preserve">     90 - SALES</v>
      </c>
      <c r="AK1324" t="str">
        <f t="shared" si="353"/>
        <v/>
      </c>
      <c r="AL1324">
        <f t="shared" si="354"/>
        <v>10</v>
      </c>
      <c r="AM1324" t="str">
        <f t="shared" si="355"/>
        <v>2025 10</v>
      </c>
      <c r="AN1324" t="str">
        <f t="shared" si="356"/>
        <v xml:space="preserve">DURLICOUROS </v>
      </c>
    </row>
    <row r="1325" spans="1:40" x14ac:dyDescent="0.35">
      <c r="A1325">
        <v>82329</v>
      </c>
      <c r="B1325" t="s">
        <v>274</v>
      </c>
      <c r="C1325" s="31">
        <v>45785</v>
      </c>
      <c r="D1325" t="s">
        <v>373</v>
      </c>
      <c r="E1325" t="s">
        <v>374</v>
      </c>
      <c r="F1325" t="s">
        <v>656</v>
      </c>
      <c r="G1325" t="s">
        <v>657</v>
      </c>
      <c r="H1325" t="s">
        <v>727</v>
      </c>
      <c r="I1325" t="s">
        <v>728</v>
      </c>
      <c r="J1325">
        <v>1100</v>
      </c>
      <c r="K1325">
        <v>21710.7</v>
      </c>
      <c r="L1325">
        <v>9486.2573799999991</v>
      </c>
      <c r="M1325">
        <v>4372.5600000000004</v>
      </c>
      <c r="N1325">
        <v>19.737000000000002</v>
      </c>
      <c r="O1325" s="32">
        <f t="shared" si="340"/>
        <v>17338.14</v>
      </c>
      <c r="P1325" s="32">
        <f t="shared" si="341"/>
        <v>7851.8826200000003</v>
      </c>
      <c r="Q1325">
        <v>738164</v>
      </c>
      <c r="R1325" t="s">
        <v>346</v>
      </c>
      <c r="S1325" t="s">
        <v>347</v>
      </c>
      <c r="T1325" t="str">
        <f t="shared" si="342"/>
        <v>VEN</v>
      </c>
      <c r="U1325" t="s">
        <v>348</v>
      </c>
      <c r="V1325" s="33">
        <f t="shared" si="343"/>
        <v>21710.7</v>
      </c>
      <c r="W1325">
        <f t="shared" si="344"/>
        <v>1100</v>
      </c>
      <c r="X1325" s="33">
        <f t="shared" si="345"/>
        <v>17338.14</v>
      </c>
      <c r="Y1325" s="33">
        <f t="shared" si="346"/>
        <v>4372.5600000000004</v>
      </c>
      <c r="Z1325" s="45">
        <f t="shared" si="347"/>
        <v>0.35152632664999284</v>
      </c>
      <c r="AA1325" s="33">
        <f t="shared" si="348"/>
        <v>7631.8826200000003</v>
      </c>
      <c r="AB1325" s="45">
        <f t="shared" si="349"/>
        <v>0.44017885540202123</v>
      </c>
      <c r="AC1325" s="33">
        <f>IFERROR($X1325/VLOOKUP(CONCATENATE("USD",C1325),[1]GEINDICE!AR$1:AS$65536,2,0),"")</f>
        <v>3049.2683784734436</v>
      </c>
      <c r="AD1325" s="33">
        <f>IFERROR($AA1325/VLOOKUP(CONCATENATE("USD",C1325),[1]GEINDICE!AR$1:AS$65536,2,0),"")</f>
        <v>1342.2234646500176</v>
      </c>
      <c r="AE1325" s="33">
        <f>IFERROR($X1325/VLOOKUP(CONCATENATE("EUR",C1325),[1]GEINDICE!AR$1:AS$65536,2,0),"")</f>
        <v>2710.6938494731244</v>
      </c>
      <c r="AF1325" s="33">
        <f>IFERROR($AA1325/VLOOKUP(CONCATENATE("EUR",C1325),[1]GEINDICE!AR$1:AS$65536,2,0),"")</f>
        <v>1193.1901160063787</v>
      </c>
      <c r="AG1325" s="48" t="str">
        <f>VLOOKUP(E1325,[1]Apresentação!AW$1:AX$65536,2,0)</f>
        <v xml:space="preserve">                    2 - LEATHER AUXILIARIES</v>
      </c>
      <c r="AH1325" s="48" t="str">
        <f t="shared" si="350"/>
        <v xml:space="preserve">         5204000030 - NOVALTAN PF</v>
      </c>
      <c r="AI1325" s="49" t="str">
        <f t="shared" si="351"/>
        <v xml:space="preserve">     L00248 - ATC DO BRASIL PROD PARA COURO LTDA</v>
      </c>
      <c r="AJ1325" t="str">
        <f t="shared" si="352"/>
        <v xml:space="preserve">     93 - RESALES</v>
      </c>
      <c r="AK1325" t="str">
        <f t="shared" si="353"/>
        <v/>
      </c>
      <c r="AL1325">
        <f t="shared" si="354"/>
        <v>5</v>
      </c>
      <c r="AM1325" t="str">
        <f t="shared" si="355"/>
        <v>2025 5</v>
      </c>
      <c r="AN1325" t="str">
        <f t="shared" si="356"/>
        <v xml:space="preserve">ATC </v>
      </c>
    </row>
    <row r="1326" spans="1:40" x14ac:dyDescent="0.35">
      <c r="A1326">
        <v>80838</v>
      </c>
      <c r="B1326" t="s">
        <v>274</v>
      </c>
      <c r="C1326" s="31">
        <v>45670</v>
      </c>
      <c r="D1326" t="s">
        <v>373</v>
      </c>
      <c r="E1326" t="s">
        <v>374</v>
      </c>
      <c r="F1326" t="s">
        <v>462</v>
      </c>
      <c r="G1326" t="s">
        <v>463</v>
      </c>
      <c r="H1326" t="s">
        <v>727</v>
      </c>
      <c r="I1326" t="s">
        <v>728</v>
      </c>
      <c r="J1326">
        <v>2200</v>
      </c>
      <c r="K1326">
        <v>43724.1</v>
      </c>
      <c r="L1326">
        <v>18737.366010000002</v>
      </c>
      <c r="M1326">
        <v>8806.08</v>
      </c>
      <c r="N1326">
        <v>19.874589999999998</v>
      </c>
      <c r="O1326" s="32">
        <f t="shared" si="340"/>
        <v>34918.019999999997</v>
      </c>
      <c r="P1326" s="32">
        <f t="shared" si="341"/>
        <v>16180.653989999995</v>
      </c>
      <c r="Q1326">
        <v>706870</v>
      </c>
      <c r="R1326" t="s">
        <v>346</v>
      </c>
      <c r="S1326" t="s">
        <v>347</v>
      </c>
      <c r="T1326" t="str">
        <f t="shared" si="342"/>
        <v>VEN</v>
      </c>
      <c r="U1326" t="s">
        <v>348</v>
      </c>
      <c r="V1326" s="33">
        <f t="shared" si="343"/>
        <v>43724.1</v>
      </c>
      <c r="W1326">
        <f t="shared" si="344"/>
        <v>2200</v>
      </c>
      <c r="X1326" s="33">
        <f t="shared" si="345"/>
        <v>34918.019999999997</v>
      </c>
      <c r="Y1326" s="33">
        <f t="shared" si="346"/>
        <v>8806.08</v>
      </c>
      <c r="Z1326" s="45">
        <f t="shared" si="347"/>
        <v>0.35999949661628244</v>
      </c>
      <c r="AA1326" s="33">
        <f t="shared" si="348"/>
        <v>15740.653989999995</v>
      </c>
      <c r="AB1326" s="45">
        <f t="shared" si="349"/>
        <v>0.45078884742032899</v>
      </c>
      <c r="AC1326" s="33">
        <f>IFERROR($X1326/VLOOKUP(CONCATENATE("USD",C1326),[1]GEINDICE!AR$1:AS$65536,2,0),"")</f>
        <v>5716.861769184171</v>
      </c>
      <c r="AD1326" s="33">
        <f>IFERROR($AA1326/VLOOKUP(CONCATENATE("USD",C1326),[1]GEINDICE!AR$1:AS$65536,2,0),"")</f>
        <v>2577.0975277918756</v>
      </c>
      <c r="AE1326" s="33">
        <f>IFERROR($X1326/VLOOKUP(CONCATENATE("EUR",C1326),[1]GEINDICE!AR$1:AS$65536,2,0),"")</f>
        <v>5605.8984073978927</v>
      </c>
      <c r="AF1326" s="33">
        <f>IFERROR($AA1326/VLOOKUP(CONCATENATE("EUR",C1326),[1]GEINDICE!AR$1:AS$65536,2,0),"")</f>
        <v>2527.0764818263542</v>
      </c>
      <c r="AG1326" s="48" t="str">
        <f>VLOOKUP(E1326,[1]Apresentação!AW$1:AX$65536,2,0)</f>
        <v xml:space="preserve">                    2 - LEATHER AUXILIARIES</v>
      </c>
      <c r="AH1326" s="48" t="str">
        <f t="shared" si="350"/>
        <v xml:space="preserve">         5204000030 - NOVALTAN PF</v>
      </c>
      <c r="AI1326" s="49" t="str">
        <f t="shared" si="351"/>
        <v xml:space="preserve">     L00337 - AMCM IND COM IMP EXP E SERVS TECNICOS LTDA</v>
      </c>
      <c r="AJ1326" t="str">
        <f t="shared" si="352"/>
        <v xml:space="preserve">     93 - RESALES</v>
      </c>
      <c r="AK1326" t="str">
        <f t="shared" si="353"/>
        <v/>
      </c>
      <c r="AL1326">
        <f t="shared" si="354"/>
        <v>1</v>
      </c>
      <c r="AM1326" t="str">
        <f t="shared" si="355"/>
        <v>2025 1</v>
      </c>
      <c r="AN1326" t="str">
        <f t="shared" si="356"/>
        <v xml:space="preserve">AMCM </v>
      </c>
    </row>
    <row r="1327" spans="1:40" x14ac:dyDescent="0.35">
      <c r="A1327">
        <v>82149</v>
      </c>
      <c r="B1327" t="s">
        <v>274</v>
      </c>
      <c r="C1327" s="31">
        <v>45770</v>
      </c>
      <c r="D1327" t="s">
        <v>373</v>
      </c>
      <c r="E1327" t="s">
        <v>374</v>
      </c>
      <c r="F1327" t="s">
        <v>656</v>
      </c>
      <c r="G1327" t="s">
        <v>657</v>
      </c>
      <c r="H1327" t="s">
        <v>727</v>
      </c>
      <c r="I1327" t="s">
        <v>728</v>
      </c>
      <c r="J1327">
        <v>1100</v>
      </c>
      <c r="K1327">
        <v>21756.48</v>
      </c>
      <c r="L1327">
        <v>9486.2573799999991</v>
      </c>
      <c r="M1327">
        <v>4381.7700000000004</v>
      </c>
      <c r="N1327">
        <v>19.77862</v>
      </c>
      <c r="O1327" s="32">
        <f t="shared" si="340"/>
        <v>17374.71</v>
      </c>
      <c r="P1327" s="32">
        <f t="shared" si="341"/>
        <v>7888.45262</v>
      </c>
      <c r="Q1327">
        <v>732775</v>
      </c>
      <c r="R1327" t="s">
        <v>346</v>
      </c>
      <c r="S1327" t="s">
        <v>347</v>
      </c>
      <c r="T1327" t="str">
        <f t="shared" si="342"/>
        <v>VEN</v>
      </c>
      <c r="U1327" t="s">
        <v>348</v>
      </c>
      <c r="V1327" s="33">
        <f t="shared" si="343"/>
        <v>21756.48</v>
      </c>
      <c r="W1327">
        <f t="shared" si="344"/>
        <v>1100</v>
      </c>
      <c r="X1327" s="33">
        <f t="shared" si="345"/>
        <v>17374.71</v>
      </c>
      <c r="Y1327" s="33">
        <f t="shared" si="346"/>
        <v>4381.7700000000004</v>
      </c>
      <c r="Z1327" s="45">
        <f t="shared" si="347"/>
        <v>0.35246752323905339</v>
      </c>
      <c r="AA1327" s="33">
        <f t="shared" si="348"/>
        <v>7668.45262</v>
      </c>
      <c r="AB1327" s="45">
        <f t="shared" si="349"/>
        <v>0.44135715761586813</v>
      </c>
      <c r="AC1327" s="33">
        <f>IFERROR($X1327/VLOOKUP(CONCATENATE("USD",C1327),[1]GEINDICE!AR$1:AS$65536,2,0),"")</f>
        <v>3054.6255274261598</v>
      </c>
      <c r="AD1327" s="33">
        <f>IFERROR($AA1327/VLOOKUP(CONCATENATE("USD",C1327),[1]GEINDICE!AR$1:AS$65536,2,0),"")</f>
        <v>1348.1808403656819</v>
      </c>
      <c r="AE1327" s="33">
        <f>IFERROR($X1327/VLOOKUP(CONCATENATE("EUR",C1327),[1]GEINDICE!AR$1:AS$65536,2,0),"")</f>
        <v>2691.2916866742048</v>
      </c>
      <c r="AF1327" s="33">
        <f>IFERROR($AA1327/VLOOKUP(CONCATENATE("EUR",C1327),[1]GEINDICE!AR$1:AS$65536,2,0),"")</f>
        <v>1187.8208491457426</v>
      </c>
      <c r="AG1327" s="48" t="str">
        <f>VLOOKUP(E1327,[1]Apresentação!AW$1:AX$65536,2,0)</f>
        <v xml:space="preserve">                    2 - LEATHER AUXILIARIES</v>
      </c>
      <c r="AH1327" s="48" t="str">
        <f t="shared" si="350"/>
        <v xml:space="preserve">         5204000030 - NOVALTAN PF</v>
      </c>
      <c r="AI1327" s="49" t="str">
        <f t="shared" si="351"/>
        <v xml:space="preserve">     L00248 - ATC DO BRASIL PROD PARA COURO LTDA</v>
      </c>
      <c r="AJ1327" t="str">
        <f t="shared" si="352"/>
        <v xml:space="preserve">     93 - RESALES</v>
      </c>
      <c r="AK1327" t="str">
        <f t="shared" si="353"/>
        <v/>
      </c>
      <c r="AL1327">
        <f t="shared" si="354"/>
        <v>4</v>
      </c>
      <c r="AM1327" t="str">
        <f t="shared" si="355"/>
        <v>2025 4</v>
      </c>
      <c r="AN1327" t="str">
        <f t="shared" si="356"/>
        <v xml:space="preserve">ATC </v>
      </c>
    </row>
    <row r="1328" spans="1:40" x14ac:dyDescent="0.35">
      <c r="A1328">
        <v>80964</v>
      </c>
      <c r="B1328" t="s">
        <v>274</v>
      </c>
      <c r="C1328" s="31">
        <v>45679</v>
      </c>
      <c r="D1328" t="s">
        <v>373</v>
      </c>
      <c r="E1328" t="s">
        <v>374</v>
      </c>
      <c r="F1328" t="s">
        <v>462</v>
      </c>
      <c r="G1328" t="s">
        <v>463</v>
      </c>
      <c r="H1328" t="s">
        <v>727</v>
      </c>
      <c r="I1328" t="s">
        <v>728</v>
      </c>
      <c r="J1328">
        <v>1100</v>
      </c>
      <c r="K1328">
        <v>21673.78</v>
      </c>
      <c r="L1328">
        <v>9368.7127</v>
      </c>
      <c r="M1328">
        <v>4365.12</v>
      </c>
      <c r="N1328">
        <v>19.703440000000001</v>
      </c>
      <c r="O1328" s="32">
        <f t="shared" si="340"/>
        <v>17308.66</v>
      </c>
      <c r="P1328" s="32">
        <f t="shared" si="341"/>
        <v>7939.9472999999998</v>
      </c>
      <c r="Q1328">
        <v>707844</v>
      </c>
      <c r="R1328" t="s">
        <v>346</v>
      </c>
      <c r="S1328" t="s">
        <v>347</v>
      </c>
      <c r="T1328" t="str">
        <f t="shared" si="342"/>
        <v>VEN</v>
      </c>
      <c r="U1328" t="s">
        <v>437</v>
      </c>
      <c r="V1328" s="33">
        <f t="shared" si="343"/>
        <v>21673.78</v>
      </c>
      <c r="W1328">
        <f t="shared" si="344"/>
        <v>1100</v>
      </c>
      <c r="X1328" s="33">
        <f t="shared" si="345"/>
        <v>17308.66</v>
      </c>
      <c r="Y1328" s="33">
        <f t="shared" si="346"/>
        <v>4365.12</v>
      </c>
      <c r="Z1328" s="45">
        <f t="shared" si="347"/>
        <v>0.35618832063442557</v>
      </c>
      <c r="AA1328" s="33">
        <f t="shared" si="348"/>
        <v>7719.9472999999998</v>
      </c>
      <c r="AB1328" s="45">
        <f t="shared" si="349"/>
        <v>0.44601646227957564</v>
      </c>
      <c r="AC1328" s="33">
        <f>IFERROR($X1328/VLOOKUP(CONCATENATE("USD",C1328),[1]GEINDICE!AR$1:AS$65536,2,0),"")</f>
        <v>2900.5362469417164</v>
      </c>
      <c r="AD1328" s="33">
        <f>IFERROR($AA1328/VLOOKUP(CONCATENATE("USD",C1328),[1]GEINDICE!AR$1:AS$65536,2,0),"")</f>
        <v>1293.6869155746219</v>
      </c>
      <c r="AE1328" s="33">
        <f>IFERROR($X1328/VLOOKUP(CONCATENATE("EUR",C1328),[1]GEINDICE!AR$1:AS$65536,2,0),"")</f>
        <v>2783.637825667417</v>
      </c>
      <c r="AF1328" s="33">
        <f>IFERROR($AA1328/VLOOKUP(CONCATENATE("EUR",C1328),[1]GEINDICE!AR$1:AS$65536,2,0),"")</f>
        <v>1241.5482952717916</v>
      </c>
      <c r="AG1328" s="48" t="str">
        <f>VLOOKUP(E1328,[1]Apresentação!AW$1:AX$65536,2,0)</f>
        <v xml:space="preserve">                    2 - LEATHER AUXILIARIES</v>
      </c>
      <c r="AH1328" s="48" t="str">
        <f t="shared" si="350"/>
        <v xml:space="preserve">         5204000030 - NOVALTAN PF</v>
      </c>
      <c r="AI1328" s="49" t="str">
        <f t="shared" si="351"/>
        <v xml:space="preserve">     L00337 - AMCM IND COM IMP EXP E SERVS TECNICOS LTDA</v>
      </c>
      <c r="AJ1328" t="str">
        <f t="shared" si="352"/>
        <v xml:space="preserve">     93 - RESALES</v>
      </c>
      <c r="AK1328" t="str">
        <f t="shared" si="353"/>
        <v/>
      </c>
      <c r="AL1328">
        <f t="shared" si="354"/>
        <v>1</v>
      </c>
      <c r="AM1328" t="str">
        <f t="shared" si="355"/>
        <v>2025 1</v>
      </c>
      <c r="AN1328" t="str">
        <f t="shared" si="356"/>
        <v xml:space="preserve">AMCM </v>
      </c>
    </row>
    <row r="1329" spans="1:40" x14ac:dyDescent="0.35">
      <c r="A1329">
        <v>82299</v>
      </c>
      <c r="B1329" t="s">
        <v>274</v>
      </c>
      <c r="C1329" s="31">
        <v>45783</v>
      </c>
      <c r="D1329" t="s">
        <v>373</v>
      </c>
      <c r="E1329" t="s">
        <v>374</v>
      </c>
      <c r="F1329" t="s">
        <v>656</v>
      </c>
      <c r="G1329" t="s">
        <v>657</v>
      </c>
      <c r="H1329" t="s">
        <v>727</v>
      </c>
      <c r="I1329" t="s">
        <v>728</v>
      </c>
      <c r="J1329">
        <v>1100</v>
      </c>
      <c r="K1329">
        <v>21387.170000000002</v>
      </c>
      <c r="L1329">
        <v>9486.2573799999991</v>
      </c>
      <c r="M1329">
        <v>4307.3999999999996</v>
      </c>
      <c r="N1329">
        <v>19.442879999999999</v>
      </c>
      <c r="O1329" s="32">
        <f t="shared" si="340"/>
        <v>17079.770000000004</v>
      </c>
      <c r="P1329" s="32">
        <f t="shared" si="341"/>
        <v>7593.512620000005</v>
      </c>
      <c r="Q1329">
        <v>737429</v>
      </c>
      <c r="R1329" t="s">
        <v>346</v>
      </c>
      <c r="S1329" t="s">
        <v>347</v>
      </c>
      <c r="T1329" t="str">
        <f t="shared" si="342"/>
        <v>VEN</v>
      </c>
      <c r="U1329" t="s">
        <v>348</v>
      </c>
      <c r="V1329" s="33">
        <f t="shared" si="343"/>
        <v>21387.170000000002</v>
      </c>
      <c r="W1329">
        <f t="shared" si="344"/>
        <v>1100</v>
      </c>
      <c r="X1329" s="33">
        <f t="shared" si="345"/>
        <v>17079.770000000004</v>
      </c>
      <c r="Y1329" s="33">
        <f t="shared" si="346"/>
        <v>4307.3999999999996</v>
      </c>
      <c r="Z1329" s="45">
        <f t="shared" si="347"/>
        <v>0.3447633613984461</v>
      </c>
      <c r="AA1329" s="33">
        <f t="shared" si="348"/>
        <v>7373.512620000005</v>
      </c>
      <c r="AB1329" s="45">
        <f t="shared" si="349"/>
        <v>0.43171029937756794</v>
      </c>
      <c r="AC1329" s="33">
        <f>IFERROR($X1329/VLOOKUP(CONCATENATE("USD",C1329),[1]GEINDICE!AR$1:AS$65536,2,0),"")</f>
        <v>2985.451844083203</v>
      </c>
      <c r="AD1329" s="33">
        <f>IFERROR($AA1329/VLOOKUP(CONCATENATE("USD",C1329),[1]GEINDICE!AR$1:AS$65536,2,0),"")</f>
        <v>1288.8503093864717</v>
      </c>
      <c r="AE1329" s="33">
        <f>IFERROR($X1329/VLOOKUP(CONCATENATE("EUR",C1329),[1]GEINDICE!AR$1:AS$65536,2,0),"")</f>
        <v>2631.5029658732001</v>
      </c>
      <c r="AF1329" s="33">
        <f>IFERROR($AA1329/VLOOKUP(CONCATENATE("EUR",C1329),[1]GEINDICE!AR$1:AS$65536,2,0),"")</f>
        <v>1136.046933210077</v>
      </c>
      <c r="AG1329" s="48" t="str">
        <f>VLOOKUP(E1329,[1]Apresentação!AW$1:AX$65536,2,0)</f>
        <v xml:space="preserve">                    2 - LEATHER AUXILIARIES</v>
      </c>
      <c r="AH1329" s="48" t="str">
        <f t="shared" si="350"/>
        <v xml:space="preserve">         5204000030 - NOVALTAN PF</v>
      </c>
      <c r="AI1329" s="49" t="str">
        <f t="shared" si="351"/>
        <v xml:space="preserve">     L00248 - ATC DO BRASIL PROD PARA COURO LTDA</v>
      </c>
      <c r="AJ1329" t="str">
        <f t="shared" si="352"/>
        <v xml:space="preserve">     93 - RESALES</v>
      </c>
      <c r="AK1329" t="str">
        <f t="shared" si="353"/>
        <v/>
      </c>
      <c r="AL1329">
        <f t="shared" si="354"/>
        <v>5</v>
      </c>
      <c r="AM1329" t="str">
        <f t="shared" si="355"/>
        <v>2025 5</v>
      </c>
      <c r="AN1329" t="str">
        <f t="shared" si="356"/>
        <v xml:space="preserve">ATC </v>
      </c>
    </row>
    <row r="1330" spans="1:40" x14ac:dyDescent="0.35">
      <c r="A1330">
        <v>80998</v>
      </c>
      <c r="B1330" t="s">
        <v>274</v>
      </c>
      <c r="C1330" s="31">
        <v>45680</v>
      </c>
      <c r="D1330" t="s">
        <v>373</v>
      </c>
      <c r="E1330" t="s">
        <v>374</v>
      </c>
      <c r="F1330" t="s">
        <v>433</v>
      </c>
      <c r="G1330" t="s">
        <v>434</v>
      </c>
      <c r="H1330" t="s">
        <v>727</v>
      </c>
      <c r="I1330" t="s">
        <v>728</v>
      </c>
      <c r="J1330">
        <v>145</v>
      </c>
      <c r="K1330">
        <v>2851.14</v>
      </c>
      <c r="L1330">
        <v>1234.96667</v>
      </c>
      <c r="M1330">
        <v>574.22</v>
      </c>
      <c r="N1330">
        <v>19.663</v>
      </c>
      <c r="O1330" s="32">
        <f t="shared" si="340"/>
        <v>2276.92</v>
      </c>
      <c r="P1330" s="32">
        <f t="shared" si="341"/>
        <v>1041.9533300000001</v>
      </c>
      <c r="Q1330">
        <v>708022</v>
      </c>
      <c r="R1330" t="s">
        <v>346</v>
      </c>
      <c r="S1330" t="s">
        <v>347</v>
      </c>
      <c r="T1330" t="str">
        <f t="shared" si="342"/>
        <v>VEN</v>
      </c>
      <c r="U1330" t="s">
        <v>348</v>
      </c>
      <c r="V1330" s="33">
        <f t="shared" si="343"/>
        <v>2851.14</v>
      </c>
      <c r="W1330">
        <f t="shared" si="344"/>
        <v>145</v>
      </c>
      <c r="X1330" s="33">
        <f t="shared" si="345"/>
        <v>2276.92</v>
      </c>
      <c r="Y1330" s="33">
        <f t="shared" si="346"/>
        <v>574.22</v>
      </c>
      <c r="Z1330" s="45">
        <f t="shared" si="347"/>
        <v>0.35528010900902801</v>
      </c>
      <c r="AA1330" s="33">
        <f t="shared" si="348"/>
        <v>1012.9533300000001</v>
      </c>
      <c r="AB1330" s="45">
        <f t="shared" si="349"/>
        <v>0.4448787528766931</v>
      </c>
      <c r="AC1330" s="33">
        <f>IFERROR($X1330/VLOOKUP(CONCATENATE("USD",C1330),[1]GEINDICE!AR$1:AS$65536,2,0),"")</f>
        <v>383.32631862489262</v>
      </c>
      <c r="AD1330" s="33">
        <f>IFERROR($AA1330/VLOOKUP(CONCATENATE("USD",C1330),[1]GEINDICE!AR$1:AS$65536,2,0),"")</f>
        <v>170.53373457465614</v>
      </c>
      <c r="AE1330" s="33">
        <f>IFERROR($X1330/VLOOKUP(CONCATENATE("EUR",C1330),[1]GEINDICE!AR$1:AS$65536,2,0),"")</f>
        <v>368.69018896643297</v>
      </c>
      <c r="AF1330" s="33">
        <f>IFERROR($AA1330/VLOOKUP(CONCATENATE("EUR",C1330),[1]GEINDICE!AR$1:AS$65536,2,0),"")</f>
        <v>164.02243146525902</v>
      </c>
      <c r="AG1330" s="48" t="str">
        <f>VLOOKUP(E1330,[1]Apresentação!AW$1:AX$65536,2,0)</f>
        <v xml:space="preserve">                    2 - LEATHER AUXILIARIES</v>
      </c>
      <c r="AH1330" s="48" t="str">
        <f t="shared" si="350"/>
        <v xml:space="preserve">         5204000030 - NOVALTAN PF</v>
      </c>
      <c r="AI1330" s="49" t="str">
        <f t="shared" si="351"/>
        <v xml:space="preserve">     L00469 - VALESEMI BENEFICIAMENTO DE COUROS LTDA</v>
      </c>
      <c r="AJ1330" t="str">
        <f t="shared" si="352"/>
        <v xml:space="preserve">     93 - RESALES</v>
      </c>
      <c r="AK1330" t="str">
        <f t="shared" si="353"/>
        <v/>
      </c>
      <c r="AL1330">
        <f t="shared" si="354"/>
        <v>1</v>
      </c>
      <c r="AM1330" t="str">
        <f t="shared" si="355"/>
        <v>2025 1</v>
      </c>
      <c r="AN1330" t="str">
        <f t="shared" si="356"/>
        <v xml:space="preserve">VALESEMI </v>
      </c>
    </row>
    <row r="1331" spans="1:40" x14ac:dyDescent="0.35">
      <c r="A1331">
        <v>81027</v>
      </c>
      <c r="B1331" t="s">
        <v>274</v>
      </c>
      <c r="C1331" s="31">
        <v>45684</v>
      </c>
      <c r="D1331" t="s">
        <v>373</v>
      </c>
      <c r="E1331" t="s">
        <v>374</v>
      </c>
      <c r="F1331" t="s">
        <v>435</v>
      </c>
      <c r="G1331" t="s">
        <v>436</v>
      </c>
      <c r="H1331" t="s">
        <v>727</v>
      </c>
      <c r="I1331" t="s">
        <v>728</v>
      </c>
      <c r="J1331">
        <v>1100</v>
      </c>
      <c r="K1331">
        <v>20417.52</v>
      </c>
      <c r="L1331">
        <v>9368.7127</v>
      </c>
      <c r="M1331">
        <v>4112.1099999999997</v>
      </c>
      <c r="N1331">
        <v>18.56138</v>
      </c>
      <c r="O1331" s="32">
        <f t="shared" si="340"/>
        <v>16305.41</v>
      </c>
      <c r="P1331" s="32">
        <f t="shared" si="341"/>
        <v>6936.6972999999998</v>
      </c>
      <c r="Q1331">
        <v>708229</v>
      </c>
      <c r="R1331" t="s">
        <v>346</v>
      </c>
      <c r="S1331" t="s">
        <v>347</v>
      </c>
      <c r="T1331" t="str">
        <f t="shared" si="342"/>
        <v>VEN</v>
      </c>
      <c r="U1331" t="s">
        <v>313</v>
      </c>
      <c r="V1331" s="33">
        <f t="shared" si="343"/>
        <v>20417.52</v>
      </c>
      <c r="W1331">
        <f t="shared" si="344"/>
        <v>1100</v>
      </c>
      <c r="X1331" s="33">
        <f t="shared" si="345"/>
        <v>16305.41</v>
      </c>
      <c r="Y1331" s="33">
        <f t="shared" si="346"/>
        <v>4112.1099999999997</v>
      </c>
      <c r="Z1331" s="45">
        <f t="shared" si="347"/>
        <v>0.32896734275269474</v>
      </c>
      <c r="AA1331" s="33">
        <f t="shared" si="348"/>
        <v>6716.6972999999998</v>
      </c>
      <c r="AB1331" s="45">
        <f t="shared" si="349"/>
        <v>0.41193059849461006</v>
      </c>
      <c r="AC1331" s="33">
        <f>IFERROR($X1331/VLOOKUP(CONCATENATE("USD",C1331),[1]GEINDICE!AR$1:AS$65536,2,0),"")</f>
        <v>2750.9464840059386</v>
      </c>
      <c r="AD1331" s="33">
        <f>IFERROR($AA1331/VLOOKUP(CONCATENATE("USD",C1331),[1]GEINDICE!AR$1:AS$65536,2,0),"")</f>
        <v>1133.1990315832095</v>
      </c>
      <c r="AE1331" s="33">
        <f>IFERROR($X1331/VLOOKUP(CONCATENATE("EUR",C1331),[1]GEINDICE!AR$1:AS$65536,2,0),"")</f>
        <v>2619.932193585706</v>
      </c>
      <c r="AF1331" s="33">
        <f>IFERROR($AA1331/VLOOKUP(CONCATENATE("EUR",C1331),[1]GEINDICE!AR$1:AS$65536,2,0),"")</f>
        <v>1079.2302365190565</v>
      </c>
      <c r="AG1331" s="48" t="str">
        <f>VLOOKUP(E1331,[1]Apresentação!AW$1:AX$65536,2,0)</f>
        <v xml:space="preserve">                    2 - LEATHER AUXILIARIES</v>
      </c>
      <c r="AH1331" s="48" t="str">
        <f t="shared" si="350"/>
        <v xml:space="preserve">         5204000030 - NOVALTAN PF</v>
      </c>
      <c r="AI1331" s="49" t="str">
        <f t="shared" si="351"/>
        <v xml:space="preserve">     L00024 - FUGA S/A</v>
      </c>
      <c r="AJ1331" t="str">
        <f t="shared" si="352"/>
        <v xml:space="preserve">     93 - RESALES</v>
      </c>
      <c r="AK1331" t="str">
        <f t="shared" si="353"/>
        <v/>
      </c>
      <c r="AL1331">
        <f t="shared" si="354"/>
        <v>1</v>
      </c>
      <c r="AM1331" t="str">
        <f t="shared" si="355"/>
        <v>2025 1</v>
      </c>
      <c r="AN1331" t="str">
        <f t="shared" si="356"/>
        <v xml:space="preserve">FUGA </v>
      </c>
    </row>
    <row r="1332" spans="1:40" x14ac:dyDescent="0.35">
      <c r="A1332">
        <v>81304</v>
      </c>
      <c r="B1332" t="s">
        <v>274</v>
      </c>
      <c r="C1332" s="31">
        <v>45705</v>
      </c>
      <c r="D1332" t="s">
        <v>373</v>
      </c>
      <c r="E1332" t="s">
        <v>374</v>
      </c>
      <c r="F1332" t="s">
        <v>644</v>
      </c>
      <c r="G1332" t="s">
        <v>645</v>
      </c>
      <c r="H1332" t="s">
        <v>727</v>
      </c>
      <c r="I1332" t="s">
        <v>728</v>
      </c>
      <c r="J1332">
        <v>145</v>
      </c>
      <c r="K1332">
        <v>2740.5</v>
      </c>
      <c r="L1332">
        <v>1150.61304</v>
      </c>
      <c r="M1332">
        <v>551.94000000000005</v>
      </c>
      <c r="N1332">
        <v>18.900000000000002</v>
      </c>
      <c r="O1332" s="32">
        <f t="shared" si="340"/>
        <v>2188.56</v>
      </c>
      <c r="P1332" s="32">
        <f t="shared" si="341"/>
        <v>1037.94696</v>
      </c>
      <c r="Q1332">
        <v>710413</v>
      </c>
      <c r="R1332" t="s">
        <v>346</v>
      </c>
      <c r="S1332" t="s">
        <v>347</v>
      </c>
      <c r="T1332" t="str">
        <f t="shared" si="342"/>
        <v>VEN</v>
      </c>
      <c r="U1332" t="s">
        <v>348</v>
      </c>
      <c r="V1332" s="33">
        <f t="shared" si="343"/>
        <v>2740.5</v>
      </c>
      <c r="W1332">
        <f t="shared" si="344"/>
        <v>145</v>
      </c>
      <c r="X1332" s="33">
        <f t="shared" si="345"/>
        <v>2188.56</v>
      </c>
      <c r="Y1332" s="33">
        <f t="shared" si="346"/>
        <v>551.94000000000005</v>
      </c>
      <c r="Z1332" s="45">
        <f t="shared" si="347"/>
        <v>0.36816163473818647</v>
      </c>
      <c r="AA1332" s="33">
        <f t="shared" si="348"/>
        <v>1008.94696</v>
      </c>
      <c r="AB1332" s="45">
        <f t="shared" si="349"/>
        <v>0.46100950396607815</v>
      </c>
      <c r="AC1332" s="33">
        <f>IFERROR($X1332/VLOOKUP(CONCATENATE("USD",C1332),[1]GEINDICE!AR$1:AS$65536,2,0),"")</f>
        <v>383.25190438665612</v>
      </c>
      <c r="AD1332" s="33">
        <f>IFERROR($AA1332/VLOOKUP(CONCATENATE("USD",C1332),[1]GEINDICE!AR$1:AS$65536,2,0),"")</f>
        <v>176.68277033534716</v>
      </c>
      <c r="AE1332" s="33">
        <f>IFERROR($X1332/VLOOKUP(CONCATENATE("EUR",C1332),[1]GEINDICE!AR$1:AS$65536,2,0),"")</f>
        <v>365.69862647461815</v>
      </c>
      <c r="AF1332" s="33">
        <f>IFERROR($AA1332/VLOOKUP(CONCATENATE("EUR",C1332),[1]GEINDICE!AR$1:AS$65536,2,0),"")</f>
        <v>168.59054239213981</v>
      </c>
      <c r="AG1332" s="48" t="str">
        <f>VLOOKUP(E1332,[1]Apresentação!AW$1:AX$65536,2,0)</f>
        <v xml:space="preserve">                    2 - LEATHER AUXILIARIES</v>
      </c>
      <c r="AH1332" s="48" t="str">
        <f t="shared" si="350"/>
        <v xml:space="preserve">         5204000030 - NOVALTAN PF</v>
      </c>
      <c r="AI1332" s="49" t="str">
        <f t="shared" si="351"/>
        <v xml:space="preserve">     L00087 - BOLZANO BRASIL INDUSTRIA E COM DE COUROS E PELES LTDA</v>
      </c>
      <c r="AJ1332" t="str">
        <f t="shared" si="352"/>
        <v xml:space="preserve">     93 - RESALES</v>
      </c>
      <c r="AK1332" t="str">
        <f t="shared" si="353"/>
        <v/>
      </c>
      <c r="AL1332">
        <f t="shared" si="354"/>
        <v>2</v>
      </c>
      <c r="AM1332" t="str">
        <f t="shared" si="355"/>
        <v>2025 2</v>
      </c>
      <c r="AN1332" t="str">
        <f t="shared" si="356"/>
        <v xml:space="preserve">BOLZANO </v>
      </c>
    </row>
    <row r="1333" spans="1:40" x14ac:dyDescent="0.35">
      <c r="A1333">
        <v>80783</v>
      </c>
      <c r="B1333" t="s">
        <v>274</v>
      </c>
      <c r="C1333" s="31">
        <v>45665</v>
      </c>
      <c r="D1333" t="s">
        <v>373</v>
      </c>
      <c r="E1333" t="s">
        <v>374</v>
      </c>
      <c r="F1333" t="s">
        <v>433</v>
      </c>
      <c r="G1333" t="s">
        <v>434</v>
      </c>
      <c r="H1333" t="s">
        <v>727</v>
      </c>
      <c r="I1333" t="s">
        <v>728</v>
      </c>
      <c r="J1333">
        <v>50</v>
      </c>
      <c r="K1333">
        <v>983.15</v>
      </c>
      <c r="L1333">
        <v>424.51569000000001</v>
      </c>
      <c r="M1333">
        <v>198.01</v>
      </c>
      <c r="N1333">
        <v>19.663</v>
      </c>
      <c r="O1333" s="32">
        <f t="shared" si="340"/>
        <v>785.14</v>
      </c>
      <c r="P1333" s="32">
        <f t="shared" si="341"/>
        <v>360.62430999999998</v>
      </c>
      <c r="Q1333">
        <v>706517</v>
      </c>
      <c r="R1333" t="s">
        <v>346</v>
      </c>
      <c r="S1333" t="s">
        <v>347</v>
      </c>
      <c r="T1333" t="str">
        <f t="shared" si="342"/>
        <v>VEN</v>
      </c>
      <c r="U1333" t="s">
        <v>348</v>
      </c>
      <c r="V1333" s="33">
        <f t="shared" si="343"/>
        <v>983.15</v>
      </c>
      <c r="W1333">
        <f t="shared" si="344"/>
        <v>50</v>
      </c>
      <c r="X1333" s="33">
        <f t="shared" si="345"/>
        <v>785.14</v>
      </c>
      <c r="Y1333" s="33">
        <f t="shared" si="346"/>
        <v>198.01</v>
      </c>
      <c r="Z1333" s="45">
        <f t="shared" si="347"/>
        <v>0.35663358592279915</v>
      </c>
      <c r="AA1333" s="33">
        <f t="shared" si="348"/>
        <v>350.62430999999998</v>
      </c>
      <c r="AB1333" s="45">
        <f t="shared" si="349"/>
        <v>0.44657552793132432</v>
      </c>
      <c r="AC1333" s="33">
        <f>IFERROR($X1333/VLOOKUP(CONCATENATE("USD",C1333),[1]GEINDICE!AR$1:AS$65536,2,0),"")</f>
        <v>128.03770323380243</v>
      </c>
      <c r="AD1333" s="33">
        <f>IFERROR($AA1333/VLOOKUP(CONCATENATE("USD",C1333),[1]GEINDICE!AR$1:AS$65536,2,0),"")</f>
        <v>57.17850491674956</v>
      </c>
      <c r="AE1333" s="33">
        <f>IFERROR($X1333/VLOOKUP(CONCATENATE("EUR",C1333),[1]GEINDICE!AR$1:AS$65536,2,0),"")</f>
        <v>124.27230567118819</v>
      </c>
      <c r="AF1333" s="33">
        <f>IFERROR($AA1333/VLOOKUP(CONCATENATE("EUR",C1333),[1]GEINDICE!AR$1:AS$65536,2,0),"")</f>
        <v>55.496970512353776</v>
      </c>
      <c r="AG1333" s="48" t="str">
        <f>VLOOKUP(E1333,[1]Apresentação!AW$1:AX$65536,2,0)</f>
        <v xml:space="preserve">                    2 - LEATHER AUXILIARIES</v>
      </c>
      <c r="AH1333" s="48" t="str">
        <f t="shared" si="350"/>
        <v xml:space="preserve">         5204000030 - NOVALTAN PF</v>
      </c>
      <c r="AI1333" s="49" t="str">
        <f t="shared" si="351"/>
        <v xml:space="preserve">     L00469 - VALESEMI BENEFICIAMENTO DE COUROS LTDA</v>
      </c>
      <c r="AJ1333" t="str">
        <f t="shared" si="352"/>
        <v xml:space="preserve">     93 - RESALES</v>
      </c>
      <c r="AK1333" t="str">
        <f t="shared" si="353"/>
        <v/>
      </c>
      <c r="AL1333">
        <f t="shared" si="354"/>
        <v>1</v>
      </c>
      <c r="AM1333" t="str">
        <f t="shared" si="355"/>
        <v>2025 1</v>
      </c>
      <c r="AN1333" t="str">
        <f t="shared" si="356"/>
        <v xml:space="preserve">VALESEMI </v>
      </c>
    </row>
    <row r="1334" spans="1:40" x14ac:dyDescent="0.35">
      <c r="A1334">
        <v>80787</v>
      </c>
      <c r="B1334" t="s">
        <v>274</v>
      </c>
      <c r="C1334" s="31">
        <v>45665</v>
      </c>
      <c r="D1334" t="s">
        <v>373</v>
      </c>
      <c r="E1334" t="s">
        <v>374</v>
      </c>
      <c r="F1334" t="s">
        <v>435</v>
      </c>
      <c r="G1334" t="s">
        <v>436</v>
      </c>
      <c r="H1334" t="s">
        <v>727</v>
      </c>
      <c r="I1334" t="s">
        <v>728</v>
      </c>
      <c r="J1334">
        <v>1100</v>
      </c>
      <c r="K1334">
        <v>23919.81</v>
      </c>
      <c r="L1334">
        <v>9339.3450799999991</v>
      </c>
      <c r="M1334">
        <v>4817.4799999999996</v>
      </c>
      <c r="N1334">
        <v>21.745279999999998</v>
      </c>
      <c r="O1334" s="32">
        <f t="shared" si="340"/>
        <v>19102.330000000002</v>
      </c>
      <c r="P1334" s="32">
        <f t="shared" si="341"/>
        <v>9762.9849200000026</v>
      </c>
      <c r="Q1334">
        <v>706566</v>
      </c>
      <c r="R1334" t="s">
        <v>346</v>
      </c>
      <c r="S1334" t="s">
        <v>347</v>
      </c>
      <c r="T1334" t="str">
        <f t="shared" si="342"/>
        <v>VEN</v>
      </c>
      <c r="U1334" t="s">
        <v>313</v>
      </c>
      <c r="V1334" s="33">
        <f t="shared" si="343"/>
        <v>23919.81</v>
      </c>
      <c r="W1334">
        <f t="shared" si="344"/>
        <v>1100</v>
      </c>
      <c r="X1334" s="33">
        <f t="shared" si="345"/>
        <v>19102.330000000002</v>
      </c>
      <c r="Y1334" s="33">
        <f t="shared" si="346"/>
        <v>4817.4799999999996</v>
      </c>
      <c r="Z1334" s="45">
        <f t="shared" si="347"/>
        <v>0.39895738803945358</v>
      </c>
      <c r="AA1334" s="33">
        <f t="shared" si="348"/>
        <v>9542.9849200000026</v>
      </c>
      <c r="AB1334" s="45">
        <f t="shared" si="349"/>
        <v>0.49957177579907802</v>
      </c>
      <c r="AC1334" s="33">
        <f>IFERROR($X1334/VLOOKUP(CONCATENATE("USD",C1334),[1]GEINDICE!AR$1:AS$65536,2,0),"")</f>
        <v>3115.1367394530421</v>
      </c>
      <c r="AD1334" s="33">
        <f>IFERROR($AA1334/VLOOKUP(CONCATENATE("USD",C1334),[1]GEINDICE!AR$1:AS$65536,2,0),"")</f>
        <v>1556.2343927855061</v>
      </c>
      <c r="AE1334" s="33">
        <f>IFERROR($X1334/VLOOKUP(CONCATENATE("EUR",C1334),[1]GEINDICE!AR$1:AS$65536,2,0),"")</f>
        <v>3023.5252219883187</v>
      </c>
      <c r="AF1334" s="33">
        <f>IFERROR($AA1334/VLOOKUP(CONCATENATE("EUR",C1334),[1]GEINDICE!AR$1:AS$65536,2,0),"")</f>
        <v>1510.4678643220059</v>
      </c>
      <c r="AG1334" s="48" t="str">
        <f>VLOOKUP(E1334,[1]Apresentação!AW$1:AX$65536,2,0)</f>
        <v xml:space="preserve">                    2 - LEATHER AUXILIARIES</v>
      </c>
      <c r="AH1334" s="48" t="str">
        <f t="shared" si="350"/>
        <v xml:space="preserve">         5204000030 - NOVALTAN PF</v>
      </c>
      <c r="AI1334" s="49" t="str">
        <f t="shared" si="351"/>
        <v xml:space="preserve">     L00024 - FUGA S/A</v>
      </c>
      <c r="AJ1334" t="str">
        <f t="shared" si="352"/>
        <v xml:space="preserve">     93 - RESALES</v>
      </c>
      <c r="AK1334" t="str">
        <f t="shared" si="353"/>
        <v/>
      </c>
      <c r="AL1334">
        <f t="shared" si="354"/>
        <v>1</v>
      </c>
      <c r="AM1334" t="str">
        <f t="shared" si="355"/>
        <v>2025 1</v>
      </c>
      <c r="AN1334" t="str">
        <f t="shared" si="356"/>
        <v xml:space="preserve">FUGA </v>
      </c>
    </row>
    <row r="1335" spans="1:40" x14ac:dyDescent="0.35">
      <c r="A1335">
        <v>80937</v>
      </c>
      <c r="B1335" t="s">
        <v>274</v>
      </c>
      <c r="C1335" s="31">
        <v>45677</v>
      </c>
      <c r="D1335" t="s">
        <v>373</v>
      </c>
      <c r="E1335" t="s">
        <v>374</v>
      </c>
      <c r="F1335" t="s">
        <v>644</v>
      </c>
      <c r="G1335" t="s">
        <v>645</v>
      </c>
      <c r="H1335" t="s">
        <v>727</v>
      </c>
      <c r="I1335" t="s">
        <v>728</v>
      </c>
      <c r="J1335">
        <v>145</v>
      </c>
      <c r="K1335">
        <v>2740.5</v>
      </c>
      <c r="L1335">
        <v>1234.96667</v>
      </c>
      <c r="M1335">
        <v>551.94000000000005</v>
      </c>
      <c r="N1335">
        <v>18.900000000000002</v>
      </c>
      <c r="O1335" s="32">
        <f t="shared" si="340"/>
        <v>2188.56</v>
      </c>
      <c r="P1335" s="32">
        <f t="shared" si="341"/>
        <v>953.59332999999992</v>
      </c>
      <c r="Q1335">
        <v>707569</v>
      </c>
      <c r="R1335" t="s">
        <v>346</v>
      </c>
      <c r="S1335" t="s">
        <v>347</v>
      </c>
      <c r="T1335" t="str">
        <f t="shared" si="342"/>
        <v>VEN</v>
      </c>
      <c r="U1335" t="s">
        <v>348</v>
      </c>
      <c r="V1335" s="33">
        <f t="shared" si="343"/>
        <v>2740.5</v>
      </c>
      <c r="W1335">
        <f t="shared" si="344"/>
        <v>145</v>
      </c>
      <c r="X1335" s="33">
        <f t="shared" si="345"/>
        <v>2188.56</v>
      </c>
      <c r="Y1335" s="33">
        <f t="shared" si="346"/>
        <v>551.94000000000005</v>
      </c>
      <c r="Z1335" s="45">
        <f t="shared" si="347"/>
        <v>0.33738125524539314</v>
      </c>
      <c r="AA1335" s="33">
        <f t="shared" si="348"/>
        <v>924.59332999999992</v>
      </c>
      <c r="AB1335" s="45">
        <f t="shared" si="349"/>
        <v>0.42246652136564677</v>
      </c>
      <c r="AC1335" s="33">
        <f>IFERROR($X1335/VLOOKUP(CONCATENATE("USD",C1335),[1]GEINDICE!AR$1:AS$65536,2,0),"")</f>
        <v>361.75741346821383</v>
      </c>
      <c r="AD1335" s="33">
        <f>IFERROR($AA1335/VLOOKUP(CONCATENATE("USD",C1335),[1]GEINDICE!AR$1:AS$65536,2,0),"")</f>
        <v>152.83039604615027</v>
      </c>
      <c r="AE1335" s="33">
        <f>IFERROR($X1335/VLOOKUP(CONCATENATE("EUR",C1335),[1]GEINDICE!AR$1:AS$65536,2,0),"")</f>
        <v>347.81005657618709</v>
      </c>
      <c r="AF1335" s="33">
        <f>IFERROR($AA1335/VLOOKUP(CONCATENATE("EUR",C1335),[1]GEINDICE!AR$1:AS$65536,2,0),"")</f>
        <v>146.93810469773058</v>
      </c>
      <c r="AG1335" s="48" t="str">
        <f>VLOOKUP(E1335,[1]Apresentação!AW$1:AX$65536,2,0)</f>
        <v xml:space="preserve">                    2 - LEATHER AUXILIARIES</v>
      </c>
      <c r="AH1335" s="48" t="str">
        <f t="shared" si="350"/>
        <v xml:space="preserve">         5204000030 - NOVALTAN PF</v>
      </c>
      <c r="AI1335" s="49" t="str">
        <f t="shared" si="351"/>
        <v xml:space="preserve">     L00087 - BOLZANO BRASIL INDUSTRIA E COM DE COUROS E PELES LTDA</v>
      </c>
      <c r="AJ1335" t="str">
        <f t="shared" si="352"/>
        <v xml:space="preserve">     93 - RESALES</v>
      </c>
      <c r="AK1335" t="str">
        <f t="shared" si="353"/>
        <v/>
      </c>
      <c r="AL1335">
        <f t="shared" si="354"/>
        <v>1</v>
      </c>
      <c r="AM1335" t="str">
        <f t="shared" si="355"/>
        <v>2025 1</v>
      </c>
      <c r="AN1335" t="str">
        <f t="shared" si="356"/>
        <v xml:space="preserve">BOLZANO </v>
      </c>
    </row>
    <row r="1336" spans="1:40" x14ac:dyDescent="0.35">
      <c r="A1336">
        <v>81828</v>
      </c>
      <c r="B1336" t="s">
        <v>274</v>
      </c>
      <c r="C1336" s="31">
        <v>45744</v>
      </c>
      <c r="D1336" t="s">
        <v>373</v>
      </c>
      <c r="E1336" t="s">
        <v>374</v>
      </c>
      <c r="F1336" t="s">
        <v>455</v>
      </c>
      <c r="G1336" t="s">
        <v>456</v>
      </c>
      <c r="H1336" t="s">
        <v>727</v>
      </c>
      <c r="I1336" t="s">
        <v>728</v>
      </c>
      <c r="J1336">
        <v>145</v>
      </c>
      <c r="K1336">
        <v>2900.9700000000003</v>
      </c>
      <c r="L1336">
        <v>1175.2115100000001</v>
      </c>
      <c r="M1336">
        <v>584.26</v>
      </c>
      <c r="N1336">
        <v>20.006700000000002</v>
      </c>
      <c r="O1336" s="32">
        <f t="shared" si="340"/>
        <v>2316.71</v>
      </c>
      <c r="P1336" s="32">
        <f t="shared" si="341"/>
        <v>1141.4984899999999</v>
      </c>
      <c r="Q1336">
        <v>723127</v>
      </c>
      <c r="R1336" t="s">
        <v>346</v>
      </c>
      <c r="S1336" t="s">
        <v>347</v>
      </c>
      <c r="T1336" t="str">
        <f t="shared" si="342"/>
        <v>VEN</v>
      </c>
      <c r="U1336" t="s">
        <v>437</v>
      </c>
      <c r="V1336" s="33">
        <f t="shared" si="343"/>
        <v>2900.9700000000003</v>
      </c>
      <c r="W1336">
        <f t="shared" si="344"/>
        <v>145</v>
      </c>
      <c r="X1336" s="33">
        <f t="shared" si="345"/>
        <v>2316.71</v>
      </c>
      <c r="Y1336" s="33">
        <f t="shared" si="346"/>
        <v>584.26</v>
      </c>
      <c r="Z1336" s="45">
        <f t="shared" si="347"/>
        <v>0.38349189753772012</v>
      </c>
      <c r="AA1336" s="33">
        <f t="shared" si="348"/>
        <v>1112.4984899999999</v>
      </c>
      <c r="AB1336" s="45">
        <f t="shared" si="349"/>
        <v>0.48020619326544967</v>
      </c>
      <c r="AC1336" s="33">
        <f>IFERROR($X1336/VLOOKUP(CONCATENATE("USD",C1336),[1]GEINDICE!AR$1:AS$65536,2,0),"")</f>
        <v>401.78806798473812</v>
      </c>
      <c r="AD1336" s="33">
        <f>IFERROR($AA1336/VLOOKUP(CONCATENATE("USD",C1336),[1]GEINDICE!AR$1:AS$65536,2,0),"")</f>
        <v>192.94111862643078</v>
      </c>
      <c r="AE1336" s="33">
        <f>IFERROR($X1336/VLOOKUP(CONCATENATE("EUR",C1336),[1]GEINDICE!AR$1:AS$65536,2,0),"")</f>
        <v>371.13083318648575</v>
      </c>
      <c r="AF1336" s="33">
        <f>IFERROR($AA1336/VLOOKUP(CONCATENATE("EUR",C1336),[1]GEINDICE!AR$1:AS$65536,2,0),"")</f>
        <v>178.21932460791695</v>
      </c>
      <c r="AG1336" s="48" t="str">
        <f>VLOOKUP(E1336,[1]Apresentação!AW$1:AX$65536,2,0)</f>
        <v xml:space="preserve">                    2 - LEATHER AUXILIARIES</v>
      </c>
      <c r="AH1336" s="48" t="str">
        <f t="shared" si="350"/>
        <v xml:space="preserve">         5204000030 - NOVALTAN PF</v>
      </c>
      <c r="AI1336" s="49" t="str">
        <f t="shared" si="351"/>
        <v xml:space="preserve">     L00088 - MATS BENEFICIMENTO DE COUROS LTDA</v>
      </c>
      <c r="AJ1336" t="str">
        <f t="shared" si="352"/>
        <v xml:space="preserve">     93 - RESALES</v>
      </c>
      <c r="AK1336" t="str">
        <f t="shared" si="353"/>
        <v/>
      </c>
      <c r="AL1336">
        <f t="shared" si="354"/>
        <v>3</v>
      </c>
      <c r="AM1336" t="str">
        <f t="shared" si="355"/>
        <v>2025 3</v>
      </c>
      <c r="AN1336" t="str">
        <f t="shared" si="356"/>
        <v xml:space="preserve">MATS </v>
      </c>
    </row>
    <row r="1337" spans="1:40" x14ac:dyDescent="0.35">
      <c r="A1337">
        <v>81895</v>
      </c>
      <c r="B1337" t="s">
        <v>274</v>
      </c>
      <c r="C1337" s="31">
        <v>45749</v>
      </c>
      <c r="D1337" t="s">
        <v>373</v>
      </c>
      <c r="E1337" t="s">
        <v>374</v>
      </c>
      <c r="F1337" t="s">
        <v>433</v>
      </c>
      <c r="G1337" t="s">
        <v>434</v>
      </c>
      <c r="H1337" t="s">
        <v>727</v>
      </c>
      <c r="I1337" t="s">
        <v>728</v>
      </c>
      <c r="J1337">
        <v>145</v>
      </c>
      <c r="K1337">
        <v>2851.14</v>
      </c>
      <c r="L1337">
        <v>1175.1122800000001</v>
      </c>
      <c r="M1337">
        <v>574.22</v>
      </c>
      <c r="N1337">
        <v>19.663</v>
      </c>
      <c r="O1337" s="32">
        <f t="shared" si="340"/>
        <v>2276.92</v>
      </c>
      <c r="P1337" s="32">
        <f t="shared" si="341"/>
        <v>1101.80772</v>
      </c>
      <c r="Q1337">
        <v>725087</v>
      </c>
      <c r="R1337" t="s">
        <v>346</v>
      </c>
      <c r="S1337" t="s">
        <v>347</v>
      </c>
      <c r="T1337" t="str">
        <f t="shared" si="342"/>
        <v>VEN</v>
      </c>
      <c r="U1337" t="s">
        <v>348</v>
      </c>
      <c r="V1337" s="33">
        <f t="shared" si="343"/>
        <v>2851.14</v>
      </c>
      <c r="W1337">
        <f t="shared" si="344"/>
        <v>145</v>
      </c>
      <c r="X1337" s="33">
        <f t="shared" si="345"/>
        <v>2276.92</v>
      </c>
      <c r="Y1337" s="33">
        <f t="shared" si="346"/>
        <v>574.22</v>
      </c>
      <c r="Z1337" s="45">
        <f t="shared" si="347"/>
        <v>0.37627325210266771</v>
      </c>
      <c r="AA1337" s="33">
        <f t="shared" si="348"/>
        <v>1072.80772</v>
      </c>
      <c r="AB1337" s="45">
        <f t="shared" si="349"/>
        <v>0.47116618941376948</v>
      </c>
      <c r="AC1337" s="33">
        <f>IFERROR($X1337/VLOOKUP(CONCATENATE("USD",C1337),[1]GEINDICE!AR$1:AS$65536,2,0),"")</f>
        <v>400</v>
      </c>
      <c r="AD1337" s="33">
        <f>IFERROR($AA1337/VLOOKUP(CONCATENATE("USD",C1337),[1]GEINDICE!AR$1:AS$65536,2,0),"")</f>
        <v>188.46647576550779</v>
      </c>
      <c r="AE1337" s="33">
        <f>IFERROR($X1337/VLOOKUP(CONCATENATE("EUR",C1337),[1]GEINDICE!AR$1:AS$65536,2,0),"")</f>
        <v>368.0525022630286</v>
      </c>
      <c r="AF1337" s="33">
        <f>IFERROR($AA1337/VLOOKUP(CONCATENATE("EUR",C1337),[1]GEINDICE!AR$1:AS$65536,2,0),"")</f>
        <v>173.41389499547395</v>
      </c>
      <c r="AG1337" s="48" t="str">
        <f>VLOOKUP(E1337,[1]Apresentação!AW$1:AX$65536,2,0)</f>
        <v xml:space="preserve">                    2 - LEATHER AUXILIARIES</v>
      </c>
      <c r="AH1337" s="48" t="str">
        <f t="shared" si="350"/>
        <v xml:space="preserve">         5204000030 - NOVALTAN PF</v>
      </c>
      <c r="AI1337" s="49" t="str">
        <f t="shared" si="351"/>
        <v xml:space="preserve">     L00469 - VALESEMI BENEFICIAMENTO DE COUROS LTDA</v>
      </c>
      <c r="AJ1337" t="str">
        <f t="shared" si="352"/>
        <v xml:space="preserve">     93 - RESALES</v>
      </c>
      <c r="AK1337" t="str">
        <f t="shared" si="353"/>
        <v/>
      </c>
      <c r="AL1337">
        <f t="shared" si="354"/>
        <v>4</v>
      </c>
      <c r="AM1337" t="str">
        <f t="shared" si="355"/>
        <v>2025 4</v>
      </c>
      <c r="AN1337" t="str">
        <f t="shared" si="356"/>
        <v xml:space="preserve">VALESEMI </v>
      </c>
    </row>
    <row r="1338" spans="1:40" x14ac:dyDescent="0.35">
      <c r="A1338">
        <v>81364</v>
      </c>
      <c r="B1338" t="s">
        <v>274</v>
      </c>
      <c r="C1338" s="31">
        <v>45709</v>
      </c>
      <c r="D1338" t="s">
        <v>373</v>
      </c>
      <c r="E1338" t="s">
        <v>374</v>
      </c>
      <c r="F1338" t="s">
        <v>455</v>
      </c>
      <c r="G1338" t="s">
        <v>456</v>
      </c>
      <c r="H1338" t="s">
        <v>727</v>
      </c>
      <c r="I1338" t="s">
        <v>728</v>
      </c>
      <c r="J1338">
        <v>145</v>
      </c>
      <c r="K1338">
        <v>2878</v>
      </c>
      <c r="L1338">
        <v>1150.61304</v>
      </c>
      <c r="M1338">
        <v>579.63</v>
      </c>
      <c r="N1338">
        <v>19.848309999999998</v>
      </c>
      <c r="O1338" s="32">
        <f t="shared" si="340"/>
        <v>2298.37</v>
      </c>
      <c r="P1338" s="32">
        <f t="shared" si="341"/>
        <v>1147.7569599999999</v>
      </c>
      <c r="Q1338">
        <v>710955</v>
      </c>
      <c r="R1338" t="s">
        <v>346</v>
      </c>
      <c r="S1338" t="s">
        <v>347</v>
      </c>
      <c r="T1338" t="str">
        <f t="shared" si="342"/>
        <v>VEN</v>
      </c>
      <c r="U1338" t="s">
        <v>437</v>
      </c>
      <c r="V1338" s="33">
        <f t="shared" si="343"/>
        <v>2878</v>
      </c>
      <c r="W1338">
        <f t="shared" si="344"/>
        <v>145</v>
      </c>
      <c r="X1338" s="33">
        <f t="shared" si="345"/>
        <v>2298.37</v>
      </c>
      <c r="Y1338" s="33">
        <f t="shared" si="346"/>
        <v>579.63</v>
      </c>
      <c r="Z1338" s="45">
        <f t="shared" si="347"/>
        <v>0.38872722724113967</v>
      </c>
      <c r="AA1338" s="33">
        <f t="shared" si="348"/>
        <v>1118.7569599999999</v>
      </c>
      <c r="AB1338" s="45">
        <f t="shared" si="349"/>
        <v>0.48676103499436557</v>
      </c>
      <c r="AC1338" s="33">
        <f>IFERROR($X1338/VLOOKUP(CONCATENATE("USD",C1338),[1]GEINDICE!AR$1:AS$65536,2,0),"")</f>
        <v>403.0318971715152</v>
      </c>
      <c r="AD1338" s="33">
        <f>IFERROR($AA1338/VLOOKUP(CONCATENATE("USD",C1338),[1]GEINDICE!AR$1:AS$65536,2,0),"")</f>
        <v>196.18022340294945</v>
      </c>
      <c r="AE1338" s="33">
        <f>IFERROR($X1338/VLOOKUP(CONCATENATE("EUR",C1338),[1]GEINDICE!AR$1:AS$65536,2,0),"")</f>
        <v>385.49025527489852</v>
      </c>
      <c r="AF1338" s="33">
        <f>IFERROR($AA1338/VLOOKUP(CONCATENATE("EUR",C1338),[1]GEINDICE!AR$1:AS$65536,2,0),"")</f>
        <v>187.64163563785178</v>
      </c>
      <c r="AG1338" s="48" t="str">
        <f>VLOOKUP(E1338,[1]Apresentação!AW$1:AX$65536,2,0)</f>
        <v xml:space="preserve">                    2 - LEATHER AUXILIARIES</v>
      </c>
      <c r="AH1338" s="48" t="str">
        <f t="shared" si="350"/>
        <v xml:space="preserve">         5204000030 - NOVALTAN PF</v>
      </c>
      <c r="AI1338" s="49" t="str">
        <f t="shared" si="351"/>
        <v xml:space="preserve">     L00088 - MATS BENEFICIMENTO DE COUROS LTDA</v>
      </c>
      <c r="AJ1338" t="str">
        <f t="shared" si="352"/>
        <v xml:space="preserve">     93 - RESALES</v>
      </c>
      <c r="AK1338" t="str">
        <f t="shared" si="353"/>
        <v/>
      </c>
      <c r="AL1338">
        <f t="shared" si="354"/>
        <v>2</v>
      </c>
      <c r="AM1338" t="str">
        <f t="shared" si="355"/>
        <v>2025 2</v>
      </c>
      <c r="AN1338" t="str">
        <f t="shared" si="356"/>
        <v xml:space="preserve">MATS </v>
      </c>
    </row>
    <row r="1339" spans="1:40" x14ac:dyDescent="0.35">
      <c r="A1339">
        <v>82164</v>
      </c>
      <c r="B1339" t="s">
        <v>274</v>
      </c>
      <c r="C1339" s="31">
        <v>45771</v>
      </c>
      <c r="D1339" t="s">
        <v>373</v>
      </c>
      <c r="E1339" t="s">
        <v>374</v>
      </c>
      <c r="F1339" t="s">
        <v>656</v>
      </c>
      <c r="G1339" t="s">
        <v>657</v>
      </c>
      <c r="H1339" t="s">
        <v>727</v>
      </c>
      <c r="I1339" t="s">
        <v>728</v>
      </c>
      <c r="J1339">
        <v>1100</v>
      </c>
      <c r="K1339">
        <v>21523.39</v>
      </c>
      <c r="L1339">
        <v>9486.2573799999991</v>
      </c>
      <c r="M1339">
        <v>4334.84</v>
      </c>
      <c r="N1339">
        <v>19.56672</v>
      </c>
      <c r="O1339" s="32">
        <f t="shared" si="340"/>
        <v>17188.55</v>
      </c>
      <c r="P1339" s="32">
        <f t="shared" si="341"/>
        <v>7702.2926200000002</v>
      </c>
      <c r="Q1339">
        <v>733099</v>
      </c>
      <c r="R1339" t="s">
        <v>346</v>
      </c>
      <c r="S1339" t="s">
        <v>347</v>
      </c>
      <c r="T1339" t="str">
        <f t="shared" si="342"/>
        <v>VEN</v>
      </c>
      <c r="U1339" t="s">
        <v>348</v>
      </c>
      <c r="V1339" s="33">
        <f t="shared" si="343"/>
        <v>21523.39</v>
      </c>
      <c r="W1339">
        <f t="shared" si="344"/>
        <v>1100</v>
      </c>
      <c r="X1339" s="33">
        <f t="shared" si="345"/>
        <v>17188.55</v>
      </c>
      <c r="Y1339" s="33">
        <f t="shared" si="346"/>
        <v>4334.84</v>
      </c>
      <c r="Z1339" s="45">
        <f t="shared" si="347"/>
        <v>0.34763541523895636</v>
      </c>
      <c r="AA1339" s="33">
        <f t="shared" si="348"/>
        <v>7482.2926200000002</v>
      </c>
      <c r="AB1339" s="45">
        <f t="shared" si="349"/>
        <v>0.43530679551212875</v>
      </c>
      <c r="AC1339" s="33">
        <f>IFERROR($X1339/VLOOKUP(CONCATENATE("USD",C1339),[1]GEINDICE!AR$1:AS$65536,2,0),"")</f>
        <v>3029.459973915189</v>
      </c>
      <c r="AD1339" s="33">
        <f>IFERROR($AA1339/VLOOKUP(CONCATENATE("USD",C1339),[1]GEINDICE!AR$1:AS$65536,2,0),"")</f>
        <v>1318.7445133772781</v>
      </c>
      <c r="AE1339" s="33">
        <f>IFERROR($X1339/VLOOKUP(CONCATENATE("EUR",C1339),[1]GEINDICE!AR$1:AS$65536,2,0),"")</f>
        <v>2665.8420832234747</v>
      </c>
      <c r="AF1339" s="33">
        <f>IFERROR($AA1339/VLOOKUP(CONCATENATE("EUR",C1339),[1]GEINDICE!AR$1:AS$65536,2,0),"")</f>
        <v>1160.4591745893883</v>
      </c>
      <c r="AG1339" s="48" t="str">
        <f>VLOOKUP(E1339,[1]Apresentação!AW$1:AX$65536,2,0)</f>
        <v xml:space="preserve">                    2 - LEATHER AUXILIARIES</v>
      </c>
      <c r="AH1339" s="48" t="str">
        <f t="shared" si="350"/>
        <v xml:space="preserve">         5204000030 - NOVALTAN PF</v>
      </c>
      <c r="AI1339" s="49" t="str">
        <f t="shared" si="351"/>
        <v xml:space="preserve">     L00248 - ATC DO BRASIL PROD PARA COURO LTDA</v>
      </c>
      <c r="AJ1339" t="str">
        <f t="shared" si="352"/>
        <v xml:space="preserve">     93 - RESALES</v>
      </c>
      <c r="AK1339" t="str">
        <f t="shared" si="353"/>
        <v/>
      </c>
      <c r="AL1339">
        <f t="shared" si="354"/>
        <v>4</v>
      </c>
      <c r="AM1339" t="str">
        <f t="shared" si="355"/>
        <v>2025 4</v>
      </c>
      <c r="AN1339" t="str">
        <f t="shared" si="356"/>
        <v xml:space="preserve">ATC </v>
      </c>
    </row>
    <row r="1340" spans="1:40" x14ac:dyDescent="0.35">
      <c r="A1340">
        <v>82345</v>
      </c>
      <c r="B1340" t="s">
        <v>274</v>
      </c>
      <c r="C1340" s="31">
        <v>45786</v>
      </c>
      <c r="D1340" t="s">
        <v>373</v>
      </c>
      <c r="E1340" t="s">
        <v>374</v>
      </c>
      <c r="F1340" t="s">
        <v>644</v>
      </c>
      <c r="G1340" t="s">
        <v>645</v>
      </c>
      <c r="H1340" t="s">
        <v>727</v>
      </c>
      <c r="I1340" t="s">
        <v>728</v>
      </c>
      <c r="J1340">
        <v>290</v>
      </c>
      <c r="K1340">
        <v>5481</v>
      </c>
      <c r="L1340">
        <v>2550.9899700000001</v>
      </c>
      <c r="M1340">
        <v>1103.8800000000001</v>
      </c>
      <c r="N1340">
        <v>18.900000000000002</v>
      </c>
      <c r="O1340" s="32">
        <f t="shared" si="340"/>
        <v>4377.12</v>
      </c>
      <c r="P1340" s="32">
        <f t="shared" si="341"/>
        <v>1826.1300299999998</v>
      </c>
      <c r="Q1340">
        <v>738235</v>
      </c>
      <c r="R1340" t="s">
        <v>346</v>
      </c>
      <c r="S1340" t="s">
        <v>347</v>
      </c>
      <c r="T1340" t="str">
        <f t="shared" si="342"/>
        <v>VEN</v>
      </c>
      <c r="U1340" t="s">
        <v>437</v>
      </c>
      <c r="V1340" s="33">
        <f t="shared" si="343"/>
        <v>5481</v>
      </c>
      <c r="W1340">
        <f t="shared" si="344"/>
        <v>290</v>
      </c>
      <c r="X1340" s="33">
        <f t="shared" si="345"/>
        <v>4377.12</v>
      </c>
      <c r="Y1340" s="33">
        <f t="shared" si="346"/>
        <v>1103.8800000000001</v>
      </c>
      <c r="Z1340" s="45">
        <f t="shared" si="347"/>
        <v>0.32259259806604629</v>
      </c>
      <c r="AA1340" s="33">
        <f t="shared" si="348"/>
        <v>1768.1300299999998</v>
      </c>
      <c r="AB1340" s="45">
        <f t="shared" si="349"/>
        <v>0.40394826506926923</v>
      </c>
      <c r="AC1340" s="33">
        <f>IFERROR($X1340/VLOOKUP(CONCATENATE("USD",C1340),[1]GEINDICE!AR$1:AS$65536,2,0),"")</f>
        <v>774.56070499548753</v>
      </c>
      <c r="AD1340" s="33">
        <f>IFERROR($AA1340/VLOOKUP(CONCATENATE("USD",C1340),[1]GEINDICE!AR$1:AS$65536,2,0),"")</f>
        <v>312.88245297375727</v>
      </c>
      <c r="AE1340" s="33">
        <f>IFERROR($X1340/VLOOKUP(CONCATENATE("EUR",C1340),[1]GEINDICE!AR$1:AS$65536,2,0),"")</f>
        <v>687.27546790604197</v>
      </c>
      <c r="AF1340" s="33">
        <f>IFERROR($AA1340/VLOOKUP(CONCATENATE("EUR",C1340),[1]GEINDICE!AR$1:AS$65536,2,0),"")</f>
        <v>277.62373288531586</v>
      </c>
      <c r="AG1340" s="48" t="str">
        <f>VLOOKUP(E1340,[1]Apresentação!AW$1:AX$65536,2,0)</f>
        <v xml:space="preserve">                    2 - LEATHER AUXILIARIES</v>
      </c>
      <c r="AH1340" s="48" t="str">
        <f t="shared" si="350"/>
        <v xml:space="preserve">         5204000030 - NOVALTAN PF</v>
      </c>
      <c r="AI1340" s="49" t="str">
        <f t="shared" si="351"/>
        <v xml:space="preserve">     L00087 - BOLZANO BRASIL INDUSTRIA E COM DE COUROS E PELES LTDA</v>
      </c>
      <c r="AJ1340" t="str">
        <f t="shared" si="352"/>
        <v xml:space="preserve">     93 - RESALES</v>
      </c>
      <c r="AK1340" t="str">
        <f t="shared" si="353"/>
        <v/>
      </c>
      <c r="AL1340">
        <f t="shared" si="354"/>
        <v>5</v>
      </c>
      <c r="AM1340" t="str">
        <f t="shared" si="355"/>
        <v>2025 5</v>
      </c>
      <c r="AN1340" t="str">
        <f t="shared" si="356"/>
        <v xml:space="preserve">BOLZANO </v>
      </c>
    </row>
    <row r="1341" spans="1:40" x14ac:dyDescent="0.35">
      <c r="A1341">
        <v>82696</v>
      </c>
      <c r="B1341" t="s">
        <v>274</v>
      </c>
      <c r="C1341" s="31">
        <v>45817</v>
      </c>
      <c r="D1341" t="s">
        <v>373</v>
      </c>
      <c r="E1341" t="s">
        <v>374</v>
      </c>
      <c r="F1341" t="s">
        <v>644</v>
      </c>
      <c r="G1341" t="s">
        <v>645</v>
      </c>
      <c r="H1341" t="s">
        <v>727</v>
      </c>
      <c r="I1341" t="s">
        <v>728</v>
      </c>
      <c r="J1341">
        <v>145</v>
      </c>
      <c r="K1341">
        <v>2740.5</v>
      </c>
      <c r="L1341">
        <v>1275.4949899999999</v>
      </c>
      <c r="M1341">
        <v>551.94000000000005</v>
      </c>
      <c r="N1341">
        <v>18.900000000000002</v>
      </c>
      <c r="O1341" s="32">
        <f t="shared" si="340"/>
        <v>2188.56</v>
      </c>
      <c r="P1341" s="32">
        <f t="shared" si="341"/>
        <v>913.06501000000003</v>
      </c>
      <c r="Q1341">
        <v>740800</v>
      </c>
      <c r="R1341" t="s">
        <v>346</v>
      </c>
      <c r="S1341" t="s">
        <v>347</v>
      </c>
      <c r="T1341" t="str">
        <f t="shared" si="342"/>
        <v>VEN</v>
      </c>
      <c r="U1341" t="s">
        <v>437</v>
      </c>
      <c r="V1341" s="33">
        <f t="shared" si="343"/>
        <v>2740.5</v>
      </c>
      <c r="W1341">
        <f t="shared" si="344"/>
        <v>145</v>
      </c>
      <c r="X1341" s="33">
        <f t="shared" si="345"/>
        <v>2188.56</v>
      </c>
      <c r="Y1341" s="33">
        <f t="shared" si="346"/>
        <v>551.94000000000005</v>
      </c>
      <c r="Z1341" s="45">
        <f t="shared" si="347"/>
        <v>0.32259259624156178</v>
      </c>
      <c r="AA1341" s="33">
        <f t="shared" si="348"/>
        <v>884.06501000000003</v>
      </c>
      <c r="AB1341" s="45">
        <f t="shared" si="349"/>
        <v>0.40394826278466206</v>
      </c>
      <c r="AC1341" s="33">
        <f>IFERROR($X1341/VLOOKUP(CONCATENATE("USD",C1341),[1]GEINDICE!AR$1:AS$65536,2,0),"")</f>
        <v>392.49641319942606</v>
      </c>
      <c r="AD1341" s="33">
        <f>IFERROR($AA1341/VLOOKUP(CONCATENATE("USD",C1341),[1]GEINDICE!AR$1:AS$65536,2,0),"")</f>
        <v>158.54824426111907</v>
      </c>
      <c r="AE1341" s="33">
        <f>IFERROR($X1341/VLOOKUP(CONCATENATE("EUR",C1341),[1]GEINDICE!AR$1:AS$65536,2,0),"")</f>
        <v>343.54063981414618</v>
      </c>
      <c r="AF1341" s="33">
        <f>IFERROR($AA1341/VLOOKUP(CONCATENATE("EUR",C1341),[1]GEINDICE!AR$1:AS$65536,2,0),"")</f>
        <v>138.77264464885567</v>
      </c>
      <c r="AG1341" s="48" t="str">
        <f>VLOOKUP(E1341,[1]Apresentação!AW$1:AX$65536,2,0)</f>
        <v xml:space="preserve">                    2 - LEATHER AUXILIARIES</v>
      </c>
      <c r="AH1341" s="48" t="str">
        <f t="shared" si="350"/>
        <v xml:space="preserve">         5204000030 - NOVALTAN PF</v>
      </c>
      <c r="AI1341" s="49" t="str">
        <f t="shared" si="351"/>
        <v xml:space="preserve">     L00087 - BOLZANO BRASIL INDUSTRIA E COM DE COUROS E PELES LTDA</v>
      </c>
      <c r="AJ1341" t="str">
        <f t="shared" si="352"/>
        <v xml:space="preserve">     93 - RESALES</v>
      </c>
      <c r="AK1341" t="str">
        <f t="shared" si="353"/>
        <v/>
      </c>
      <c r="AL1341">
        <f t="shared" si="354"/>
        <v>6</v>
      </c>
      <c r="AM1341" t="str">
        <f t="shared" si="355"/>
        <v>2025 6</v>
      </c>
      <c r="AN1341" t="str">
        <f t="shared" si="356"/>
        <v xml:space="preserve">BOLZANO </v>
      </c>
    </row>
    <row r="1342" spans="1:40" x14ac:dyDescent="0.35">
      <c r="A1342">
        <v>84570</v>
      </c>
      <c r="B1342" t="s">
        <v>274</v>
      </c>
      <c r="C1342" s="31">
        <v>45971</v>
      </c>
      <c r="D1342" t="s">
        <v>373</v>
      </c>
      <c r="E1342" t="s">
        <v>374</v>
      </c>
      <c r="F1342" t="s">
        <v>693</v>
      </c>
      <c r="G1342" t="s">
        <v>391</v>
      </c>
      <c r="H1342" t="s">
        <v>727</v>
      </c>
      <c r="I1342" t="s">
        <v>728</v>
      </c>
      <c r="J1342">
        <v>290</v>
      </c>
      <c r="K1342">
        <v>5219.57</v>
      </c>
      <c r="L1342">
        <v>2550.9899700000001</v>
      </c>
      <c r="M1342">
        <v>1051.23</v>
      </c>
      <c r="N1342">
        <v>17.99851</v>
      </c>
      <c r="O1342" s="32">
        <f t="shared" si="340"/>
        <v>4168.34</v>
      </c>
      <c r="P1342" s="32">
        <f t="shared" si="341"/>
        <v>1617.3500300000001</v>
      </c>
      <c r="Q1342">
        <v>766720</v>
      </c>
      <c r="R1342" t="s">
        <v>346</v>
      </c>
      <c r="S1342" t="s">
        <v>347</v>
      </c>
      <c r="T1342" t="str">
        <f t="shared" si="342"/>
        <v>VEN</v>
      </c>
      <c r="U1342" t="s">
        <v>348</v>
      </c>
      <c r="V1342" s="33">
        <f t="shared" si="343"/>
        <v>5219.57</v>
      </c>
      <c r="W1342">
        <f t="shared" si="344"/>
        <v>290</v>
      </c>
      <c r="X1342" s="33">
        <f t="shared" si="345"/>
        <v>4168.34</v>
      </c>
      <c r="Y1342" s="33">
        <f t="shared" si="346"/>
        <v>1051.23</v>
      </c>
      <c r="Z1342" s="45">
        <f t="shared" si="347"/>
        <v>0.29875066911642151</v>
      </c>
      <c r="AA1342" s="33">
        <f t="shared" si="348"/>
        <v>1559.3500300000001</v>
      </c>
      <c r="AB1342" s="45">
        <f t="shared" si="349"/>
        <v>0.37409377114150955</v>
      </c>
      <c r="AC1342" s="33" t="str">
        <f>IFERROR($X1342/VLOOKUP(CONCATENATE("USD",C1342),[1]GEINDICE!AR$1:AS$65536,2,0),"")</f>
        <v/>
      </c>
      <c r="AD1342" s="33" t="str">
        <f>IFERROR($AA1342/VLOOKUP(CONCATENATE("USD",C1342),[1]GEINDICE!AR$1:AS$65536,2,0),"")</f>
        <v/>
      </c>
      <c r="AE1342" s="33" t="str">
        <f>IFERROR($X1342/VLOOKUP(CONCATENATE("EUR",C1342),[1]GEINDICE!AR$1:AS$65536,2,0),"")</f>
        <v/>
      </c>
      <c r="AF1342" s="33" t="str">
        <f>IFERROR($AA1342/VLOOKUP(CONCATENATE("EUR",C1342),[1]GEINDICE!AR$1:AS$65536,2,0),"")</f>
        <v/>
      </c>
      <c r="AG1342" s="48" t="str">
        <f>VLOOKUP(E1342,[1]Apresentação!AW$1:AX$65536,2,0)</f>
        <v xml:space="preserve">                    2 - LEATHER AUXILIARIES</v>
      </c>
      <c r="AH1342" s="48" t="str">
        <f t="shared" si="350"/>
        <v xml:space="preserve">         5204000030 - NOVALTAN PF</v>
      </c>
      <c r="AI1342" s="49" t="str">
        <f t="shared" si="351"/>
        <v xml:space="preserve">     L00414 - JBS S.A</v>
      </c>
      <c r="AJ1342" t="str">
        <f t="shared" si="352"/>
        <v xml:space="preserve">     93 - RESALES</v>
      </c>
      <c r="AK1342" t="str">
        <f t="shared" si="353"/>
        <v/>
      </c>
      <c r="AL1342">
        <f t="shared" si="354"/>
        <v>11</v>
      </c>
      <c r="AM1342" t="str">
        <f t="shared" si="355"/>
        <v>2025 11</v>
      </c>
      <c r="AN1342" t="str">
        <f t="shared" si="356"/>
        <v xml:space="preserve">JBS </v>
      </c>
    </row>
    <row r="1343" spans="1:40" x14ac:dyDescent="0.35">
      <c r="A1343">
        <v>82971</v>
      </c>
      <c r="B1343" t="s">
        <v>274</v>
      </c>
      <c r="C1343" s="31">
        <v>45841</v>
      </c>
      <c r="D1343" t="s">
        <v>373</v>
      </c>
      <c r="E1343" t="s">
        <v>374</v>
      </c>
      <c r="F1343" t="s">
        <v>644</v>
      </c>
      <c r="G1343" t="s">
        <v>645</v>
      </c>
      <c r="H1343" t="s">
        <v>727</v>
      </c>
      <c r="I1343" t="s">
        <v>728</v>
      </c>
      <c r="J1343">
        <v>145</v>
      </c>
      <c r="K1343">
        <v>2740.5</v>
      </c>
      <c r="L1343">
        <v>1275.4949899999999</v>
      </c>
      <c r="M1343">
        <v>551.94000000000005</v>
      </c>
      <c r="N1343">
        <v>18.900000000000002</v>
      </c>
      <c r="O1343" s="32">
        <f t="shared" si="340"/>
        <v>2188.56</v>
      </c>
      <c r="P1343" s="32">
        <f t="shared" si="341"/>
        <v>913.06501000000003</v>
      </c>
      <c r="Q1343">
        <v>742720</v>
      </c>
      <c r="R1343" t="s">
        <v>346</v>
      </c>
      <c r="S1343" t="s">
        <v>347</v>
      </c>
      <c r="T1343" t="str">
        <f t="shared" si="342"/>
        <v>VEN</v>
      </c>
      <c r="U1343" t="s">
        <v>437</v>
      </c>
      <c r="V1343" s="33">
        <f t="shared" si="343"/>
        <v>2740.5</v>
      </c>
      <c r="W1343">
        <f t="shared" si="344"/>
        <v>145</v>
      </c>
      <c r="X1343" s="33">
        <f t="shared" si="345"/>
        <v>2188.56</v>
      </c>
      <c r="Y1343" s="33">
        <f t="shared" si="346"/>
        <v>551.94000000000005</v>
      </c>
      <c r="Z1343" s="45">
        <f t="shared" si="347"/>
        <v>0.32259259624156178</v>
      </c>
      <c r="AA1343" s="33">
        <f t="shared" si="348"/>
        <v>884.06501000000003</v>
      </c>
      <c r="AB1343" s="45">
        <f t="shared" si="349"/>
        <v>0.40394826278466206</v>
      </c>
      <c r="AC1343" s="33">
        <f>IFERROR($X1343/VLOOKUP(CONCATENATE("USD",C1343),[1]GEINDICE!AR$1:AS$65536,2,0),"")</f>
        <v>403.73376623376623</v>
      </c>
      <c r="AD1343" s="33">
        <f>IFERROR($AA1343/VLOOKUP(CONCATENATE("USD",C1343),[1]GEINDICE!AR$1:AS$65536,2,0),"")</f>
        <v>163.08755349763874</v>
      </c>
      <c r="AE1343" s="33">
        <f>IFERROR($X1343/VLOOKUP(CONCATENATE("EUR",C1343),[1]GEINDICE!AR$1:AS$65536,2,0),"")</f>
        <v>343.36816341899652</v>
      </c>
      <c r="AF1343" s="33">
        <f>IFERROR($AA1343/VLOOKUP(CONCATENATE("EUR",C1343),[1]GEINDICE!AR$1:AS$65536,2,0),"")</f>
        <v>138.7029731086636</v>
      </c>
      <c r="AG1343" s="48" t="str">
        <f>VLOOKUP(E1343,[1]Apresentação!AW$1:AX$65536,2,0)</f>
        <v xml:space="preserve">                    2 - LEATHER AUXILIARIES</v>
      </c>
      <c r="AH1343" s="48" t="str">
        <f t="shared" si="350"/>
        <v xml:space="preserve">         5204000030 - NOVALTAN PF</v>
      </c>
      <c r="AI1343" s="49" t="str">
        <f t="shared" si="351"/>
        <v xml:space="preserve">     L00087 - BOLZANO BRASIL INDUSTRIA E COM DE COUROS E PELES LTDA</v>
      </c>
      <c r="AJ1343" t="str">
        <f t="shared" si="352"/>
        <v xml:space="preserve">     93 - RESALES</v>
      </c>
      <c r="AK1343" t="str">
        <f t="shared" si="353"/>
        <v/>
      </c>
      <c r="AL1343">
        <f t="shared" si="354"/>
        <v>7</v>
      </c>
      <c r="AM1343" t="str">
        <f t="shared" si="355"/>
        <v>2025 7</v>
      </c>
      <c r="AN1343" t="str">
        <f t="shared" si="356"/>
        <v xml:space="preserve">BOLZANO </v>
      </c>
    </row>
    <row r="1344" spans="1:40" x14ac:dyDescent="0.35">
      <c r="A1344">
        <v>82643</v>
      </c>
      <c r="B1344" t="s">
        <v>274</v>
      </c>
      <c r="C1344" s="31">
        <v>45812</v>
      </c>
      <c r="D1344" t="s">
        <v>373</v>
      </c>
      <c r="E1344" t="s">
        <v>374</v>
      </c>
      <c r="F1344" t="s">
        <v>455</v>
      </c>
      <c r="G1344" t="s">
        <v>456</v>
      </c>
      <c r="H1344" t="s">
        <v>727</v>
      </c>
      <c r="I1344" t="s">
        <v>728</v>
      </c>
      <c r="J1344">
        <v>145</v>
      </c>
      <c r="K1344">
        <v>2861.6</v>
      </c>
      <c r="L1344">
        <v>1275.4949899999999</v>
      </c>
      <c r="M1344">
        <v>576.32000000000005</v>
      </c>
      <c r="N1344">
        <v>19.73518</v>
      </c>
      <c r="O1344" s="32">
        <f t="shared" si="340"/>
        <v>2285.2799999999997</v>
      </c>
      <c r="P1344" s="32">
        <f t="shared" si="341"/>
        <v>1009.7850099999998</v>
      </c>
      <c r="Q1344">
        <v>740355</v>
      </c>
      <c r="R1344" t="s">
        <v>346</v>
      </c>
      <c r="S1344" t="s">
        <v>347</v>
      </c>
      <c r="T1344" t="str">
        <f t="shared" si="342"/>
        <v>VEN</v>
      </c>
      <c r="U1344" t="s">
        <v>348</v>
      </c>
      <c r="V1344" s="33">
        <f t="shared" si="343"/>
        <v>2861.6</v>
      </c>
      <c r="W1344">
        <f t="shared" si="344"/>
        <v>145</v>
      </c>
      <c r="X1344" s="33">
        <f t="shared" si="345"/>
        <v>2285.2799999999997</v>
      </c>
      <c r="Y1344" s="33">
        <f t="shared" si="346"/>
        <v>576.32000000000005</v>
      </c>
      <c r="Z1344" s="45">
        <f t="shared" si="347"/>
        <v>0.34274007897679615</v>
      </c>
      <c r="AA1344" s="33">
        <f t="shared" si="348"/>
        <v>980.78500999999983</v>
      </c>
      <c r="AB1344" s="45">
        <f t="shared" si="349"/>
        <v>0.42917498512217317</v>
      </c>
      <c r="AC1344" s="33">
        <f>IFERROR($X1344/VLOOKUP(CONCATENATE("USD",C1344),[1]GEINDICE!AR$1:AS$65536,2,0),"")</f>
        <v>405.68060782503721</v>
      </c>
      <c r="AD1344" s="33">
        <f>IFERROR($AA1344/VLOOKUP(CONCATENATE("USD",C1344),[1]GEINDICE!AR$1:AS$65536,2,0),"")</f>
        <v>174.10796882766451</v>
      </c>
      <c r="AE1344" s="33">
        <f>IFERROR($X1344/VLOOKUP(CONCATENATE("EUR",C1344),[1]GEINDICE!AR$1:AS$65536,2,0),"")</f>
        <v>355.11079342387416</v>
      </c>
      <c r="AF1344" s="33">
        <f>IFERROR($AA1344/VLOOKUP(CONCATENATE("EUR",C1344),[1]GEINDICE!AR$1:AS$65536,2,0),"")</f>
        <v>152.40466948441428</v>
      </c>
      <c r="AG1344" s="48" t="str">
        <f>VLOOKUP(E1344,[1]Apresentação!AW$1:AX$65536,2,0)</f>
        <v xml:space="preserve">                    2 - LEATHER AUXILIARIES</v>
      </c>
      <c r="AH1344" s="48" t="str">
        <f t="shared" si="350"/>
        <v xml:space="preserve">         5204000030 - NOVALTAN PF</v>
      </c>
      <c r="AI1344" s="49" t="str">
        <f t="shared" si="351"/>
        <v xml:space="preserve">     L00088 - MATS BENEFICIMENTO DE COUROS LTDA</v>
      </c>
      <c r="AJ1344" t="str">
        <f t="shared" si="352"/>
        <v xml:space="preserve">     93 - RESALES</v>
      </c>
      <c r="AK1344" t="str">
        <f t="shared" si="353"/>
        <v/>
      </c>
      <c r="AL1344">
        <f t="shared" si="354"/>
        <v>6</v>
      </c>
      <c r="AM1344" t="str">
        <f t="shared" si="355"/>
        <v>2025 6</v>
      </c>
      <c r="AN1344" t="str">
        <f t="shared" si="356"/>
        <v xml:space="preserve">MATS </v>
      </c>
    </row>
    <row r="1345" spans="1:40" x14ac:dyDescent="0.35">
      <c r="A1345">
        <v>82469</v>
      </c>
      <c r="B1345" t="s">
        <v>274</v>
      </c>
      <c r="C1345" s="31">
        <v>45797</v>
      </c>
      <c r="D1345" t="s">
        <v>373</v>
      </c>
      <c r="E1345" t="s">
        <v>374</v>
      </c>
      <c r="F1345" t="s">
        <v>656</v>
      </c>
      <c r="G1345" t="s">
        <v>657</v>
      </c>
      <c r="H1345" t="s">
        <v>727</v>
      </c>
      <c r="I1345" t="s">
        <v>728</v>
      </c>
      <c r="J1345">
        <v>1100</v>
      </c>
      <c r="K1345">
        <v>21414.03</v>
      </c>
      <c r="L1345">
        <v>9676.1688599999998</v>
      </c>
      <c r="M1345">
        <v>4312.8100000000004</v>
      </c>
      <c r="N1345">
        <v>19.467300000000002</v>
      </c>
      <c r="O1345" s="32">
        <f t="shared" si="340"/>
        <v>17101.219999999998</v>
      </c>
      <c r="P1345" s="32">
        <f t="shared" si="341"/>
        <v>7425.0511399999978</v>
      </c>
      <c r="Q1345">
        <v>739098</v>
      </c>
      <c r="R1345" t="s">
        <v>346</v>
      </c>
      <c r="S1345" t="s">
        <v>347</v>
      </c>
      <c r="T1345" t="str">
        <f t="shared" si="342"/>
        <v>VEN</v>
      </c>
      <c r="U1345" t="s">
        <v>348</v>
      </c>
      <c r="V1345" s="33">
        <f t="shared" si="343"/>
        <v>21414.03</v>
      </c>
      <c r="W1345">
        <f t="shared" si="344"/>
        <v>1100</v>
      </c>
      <c r="X1345" s="33">
        <f t="shared" si="345"/>
        <v>17101.219999999998</v>
      </c>
      <c r="Y1345" s="33">
        <f t="shared" si="346"/>
        <v>4312.8100000000004</v>
      </c>
      <c r="Z1345" s="45">
        <f t="shared" si="347"/>
        <v>0.33646404436717414</v>
      </c>
      <c r="AA1345" s="33">
        <f t="shared" si="348"/>
        <v>7205.0511399999978</v>
      </c>
      <c r="AB1345" s="45">
        <f t="shared" si="349"/>
        <v>0.42131796094079832</v>
      </c>
      <c r="AC1345" s="33">
        <f>IFERROR($X1345/VLOOKUP(CONCATENATE("USD",C1345),[1]GEINDICE!AR$1:AS$65536,2,0),"")</f>
        <v>3020.3496997527373</v>
      </c>
      <c r="AD1345" s="33">
        <f>IFERROR($AA1345/VLOOKUP(CONCATENATE("USD",C1345),[1]GEINDICE!AR$1:AS$65536,2,0),"")</f>
        <v>1272.5275768279755</v>
      </c>
      <c r="AE1345" s="33">
        <f>IFERROR($X1345/VLOOKUP(CONCATENATE("EUR",C1345),[1]GEINDICE!AR$1:AS$65536,2,0),"")</f>
        <v>2683.807281858129</v>
      </c>
      <c r="AF1345" s="33">
        <f>IFERROR($AA1345/VLOOKUP(CONCATENATE("EUR",C1345),[1]GEINDICE!AR$1:AS$65536,2,0),"")</f>
        <v>1130.7362115505332</v>
      </c>
      <c r="AG1345" s="48" t="str">
        <f>VLOOKUP(E1345,[1]Apresentação!AW$1:AX$65536,2,0)</f>
        <v xml:space="preserve">                    2 - LEATHER AUXILIARIES</v>
      </c>
      <c r="AH1345" s="48" t="str">
        <f t="shared" si="350"/>
        <v xml:space="preserve">         5204000030 - NOVALTAN PF</v>
      </c>
      <c r="AI1345" s="49" t="str">
        <f t="shared" si="351"/>
        <v xml:space="preserve">     L00248 - ATC DO BRASIL PROD PARA COURO LTDA</v>
      </c>
      <c r="AJ1345" t="str">
        <f t="shared" si="352"/>
        <v xml:space="preserve">     93 - RESALES</v>
      </c>
      <c r="AK1345" t="str">
        <f t="shared" si="353"/>
        <v/>
      </c>
      <c r="AL1345">
        <f t="shared" si="354"/>
        <v>5</v>
      </c>
      <c r="AM1345" t="str">
        <f t="shared" si="355"/>
        <v>2025 5</v>
      </c>
      <c r="AN1345" t="str">
        <f t="shared" si="356"/>
        <v xml:space="preserve">ATC </v>
      </c>
    </row>
    <row r="1346" spans="1:40" x14ac:dyDescent="0.35">
      <c r="A1346">
        <v>83583</v>
      </c>
      <c r="B1346" t="s">
        <v>274</v>
      </c>
      <c r="C1346" s="31">
        <v>45890</v>
      </c>
      <c r="D1346" t="s">
        <v>373</v>
      </c>
      <c r="E1346" t="s">
        <v>374</v>
      </c>
      <c r="F1346" t="s">
        <v>644</v>
      </c>
      <c r="G1346" t="s">
        <v>645</v>
      </c>
      <c r="H1346" t="s">
        <v>727</v>
      </c>
      <c r="I1346" t="s">
        <v>728</v>
      </c>
      <c r="J1346">
        <v>145</v>
      </c>
      <c r="K1346">
        <v>2740.5</v>
      </c>
      <c r="L1346">
        <v>1275.4949899999999</v>
      </c>
      <c r="M1346">
        <v>551.94000000000005</v>
      </c>
      <c r="N1346">
        <v>18.900000000000002</v>
      </c>
      <c r="O1346" s="32">
        <f t="shared" si="340"/>
        <v>2188.56</v>
      </c>
      <c r="P1346" s="32">
        <f t="shared" si="341"/>
        <v>913.06501000000003</v>
      </c>
      <c r="Q1346">
        <v>759299</v>
      </c>
      <c r="R1346" t="s">
        <v>346</v>
      </c>
      <c r="S1346" t="s">
        <v>347</v>
      </c>
      <c r="T1346" t="str">
        <f t="shared" si="342"/>
        <v>VEN</v>
      </c>
      <c r="U1346" t="s">
        <v>437</v>
      </c>
      <c r="V1346" s="33">
        <f t="shared" si="343"/>
        <v>2740.5</v>
      </c>
      <c r="W1346">
        <f t="shared" si="344"/>
        <v>145</v>
      </c>
      <c r="X1346" s="33">
        <f t="shared" si="345"/>
        <v>2188.56</v>
      </c>
      <c r="Y1346" s="33">
        <f t="shared" si="346"/>
        <v>551.94000000000005</v>
      </c>
      <c r="Z1346" s="45">
        <f t="shared" si="347"/>
        <v>0.32259259624156178</v>
      </c>
      <c r="AA1346" s="33">
        <f t="shared" si="348"/>
        <v>884.06501000000003</v>
      </c>
      <c r="AB1346" s="45">
        <f t="shared" si="349"/>
        <v>0.40394826278466206</v>
      </c>
      <c r="AC1346" s="33">
        <f>IFERROR($X1346/VLOOKUP(CONCATENATE("USD",C1346),[1]GEINDICE!AR$1:AS$65536,2,0),"")</f>
        <v>399.16830816371197</v>
      </c>
      <c r="AD1346" s="33">
        <f>IFERROR($AA1346/VLOOKUP(CONCATENATE("USD",C1346),[1]GEINDICE!AR$1:AS$65536,2,0),"")</f>
        <v>161.2433446414241</v>
      </c>
      <c r="AE1346" s="33">
        <f>IFERROR($X1346/VLOOKUP(CONCATENATE("EUR",C1346),[1]GEINDICE!AR$1:AS$65536,2,0),"")</f>
        <v>343.96177783365812</v>
      </c>
      <c r="AF1346" s="33">
        <f>IFERROR($AA1346/VLOOKUP(CONCATENATE("EUR",C1346),[1]GEINDICE!AR$1:AS$65536,2,0),"")</f>
        <v>138.9427626202301</v>
      </c>
      <c r="AG1346" s="48" t="str">
        <f>VLOOKUP(E1346,[1]Apresentação!AW$1:AX$65536,2,0)</f>
        <v xml:space="preserve">                    2 - LEATHER AUXILIARIES</v>
      </c>
      <c r="AH1346" s="48" t="str">
        <f t="shared" si="350"/>
        <v xml:space="preserve">         5204000030 - NOVALTAN PF</v>
      </c>
      <c r="AI1346" s="49" t="str">
        <f t="shared" si="351"/>
        <v xml:space="preserve">     L00087 - BOLZANO BRASIL INDUSTRIA E COM DE COUROS E PELES LTDA</v>
      </c>
      <c r="AJ1346" t="str">
        <f t="shared" si="352"/>
        <v xml:space="preserve">     93 - RESALES</v>
      </c>
      <c r="AK1346" t="str">
        <f t="shared" si="353"/>
        <v/>
      </c>
      <c r="AL1346">
        <f t="shared" si="354"/>
        <v>8</v>
      </c>
      <c r="AM1346" t="str">
        <f t="shared" si="355"/>
        <v>2025 8</v>
      </c>
      <c r="AN1346" t="str">
        <f t="shared" si="356"/>
        <v xml:space="preserve">BOLZANO </v>
      </c>
    </row>
    <row r="1347" spans="1:40" x14ac:dyDescent="0.35">
      <c r="A1347">
        <v>82565</v>
      </c>
      <c r="B1347" t="s">
        <v>274</v>
      </c>
      <c r="C1347" s="31">
        <v>45805</v>
      </c>
      <c r="D1347" t="s">
        <v>373</v>
      </c>
      <c r="E1347" t="s">
        <v>374</v>
      </c>
      <c r="F1347" t="s">
        <v>644</v>
      </c>
      <c r="G1347" t="s">
        <v>645</v>
      </c>
      <c r="H1347" t="s">
        <v>727</v>
      </c>
      <c r="I1347" t="s">
        <v>728</v>
      </c>
      <c r="J1347">
        <v>145</v>
      </c>
      <c r="K1347">
        <v>2740.5</v>
      </c>
      <c r="L1347">
        <v>1275.4949899999999</v>
      </c>
      <c r="M1347">
        <v>551.94000000000005</v>
      </c>
      <c r="N1347">
        <v>18.900000000000002</v>
      </c>
      <c r="O1347" s="32">
        <f t="shared" si="340"/>
        <v>2188.56</v>
      </c>
      <c r="P1347" s="32">
        <f t="shared" si="341"/>
        <v>913.06501000000003</v>
      </c>
      <c r="Q1347">
        <v>739793</v>
      </c>
      <c r="R1347" t="s">
        <v>346</v>
      </c>
      <c r="S1347" t="s">
        <v>347</v>
      </c>
      <c r="T1347" t="str">
        <f t="shared" si="342"/>
        <v>VEN</v>
      </c>
      <c r="U1347" t="s">
        <v>313</v>
      </c>
      <c r="V1347" s="33">
        <f t="shared" si="343"/>
        <v>2740.5</v>
      </c>
      <c r="W1347">
        <f t="shared" si="344"/>
        <v>145</v>
      </c>
      <c r="X1347" s="33">
        <f t="shared" si="345"/>
        <v>2188.56</v>
      </c>
      <c r="Y1347" s="33">
        <f t="shared" si="346"/>
        <v>551.94000000000005</v>
      </c>
      <c r="Z1347" s="45">
        <f t="shared" si="347"/>
        <v>0.32259259624156178</v>
      </c>
      <c r="AA1347" s="33">
        <f t="shared" si="348"/>
        <v>884.06501000000003</v>
      </c>
      <c r="AB1347" s="45">
        <f t="shared" si="349"/>
        <v>0.40394826278466206</v>
      </c>
      <c r="AC1347" s="33">
        <f>IFERROR($X1347/VLOOKUP(CONCATENATE("USD",C1347),[1]GEINDICE!AR$1:AS$65536,2,0),"")</f>
        <v>384.38948995363216</v>
      </c>
      <c r="AD1347" s="33">
        <f>IFERROR($AA1347/VLOOKUP(CONCATENATE("USD",C1347),[1]GEINDICE!AR$1:AS$65536,2,0),"")</f>
        <v>155.27346669945203</v>
      </c>
      <c r="AE1347" s="33">
        <f>IFERROR($X1347/VLOOKUP(CONCATENATE("EUR",C1347),[1]GEINDICE!AR$1:AS$65536,2,0),"")</f>
        <v>340.58949858383386</v>
      </c>
      <c r="AF1347" s="33">
        <f>IFERROR($AA1347/VLOOKUP(CONCATENATE("EUR",C1347),[1]GEINDICE!AR$1:AS$65536,2,0),"")</f>
        <v>137.58053627563882</v>
      </c>
      <c r="AG1347" s="48" t="str">
        <f>VLOOKUP(E1347,[1]Apresentação!AW$1:AX$65536,2,0)</f>
        <v xml:space="preserve">                    2 - LEATHER AUXILIARIES</v>
      </c>
      <c r="AH1347" s="48" t="str">
        <f t="shared" si="350"/>
        <v xml:space="preserve">         5204000030 - NOVALTAN PF</v>
      </c>
      <c r="AI1347" s="49" t="str">
        <f t="shared" si="351"/>
        <v xml:space="preserve">     L00087 - BOLZANO BRASIL INDUSTRIA E COM DE COUROS E PELES LTDA</v>
      </c>
      <c r="AJ1347" t="str">
        <f t="shared" si="352"/>
        <v xml:space="preserve">     93 - RESALES</v>
      </c>
      <c r="AK1347" t="str">
        <f t="shared" si="353"/>
        <v/>
      </c>
      <c r="AL1347">
        <f t="shared" si="354"/>
        <v>5</v>
      </c>
      <c r="AM1347" t="str">
        <f t="shared" si="355"/>
        <v>2025 5</v>
      </c>
      <c r="AN1347" t="str">
        <f t="shared" si="356"/>
        <v xml:space="preserve">BOLZANO </v>
      </c>
    </row>
    <row r="1348" spans="1:40" x14ac:dyDescent="0.35">
      <c r="A1348">
        <v>82525</v>
      </c>
      <c r="B1348" t="s">
        <v>274</v>
      </c>
      <c r="C1348" s="31">
        <v>45803</v>
      </c>
      <c r="D1348" t="s">
        <v>373</v>
      </c>
      <c r="E1348" t="s">
        <v>374</v>
      </c>
      <c r="F1348" t="s">
        <v>656</v>
      </c>
      <c r="G1348" t="s">
        <v>657</v>
      </c>
      <c r="H1348" t="s">
        <v>727</v>
      </c>
      <c r="I1348" t="s">
        <v>728</v>
      </c>
      <c r="J1348">
        <v>1100</v>
      </c>
      <c r="K1348">
        <v>21543.07</v>
      </c>
      <c r="L1348">
        <v>9676.1688599999998</v>
      </c>
      <c r="M1348">
        <v>4338.8</v>
      </c>
      <c r="N1348">
        <v>19.584609999999998</v>
      </c>
      <c r="O1348" s="32">
        <f t="shared" ref="O1348:O1411" si="357">$K1348-$Y1348</f>
        <v>17204.27</v>
      </c>
      <c r="P1348" s="32">
        <f t="shared" ref="P1348:P1411" si="358">($O1348-$L1348)</f>
        <v>7528.1011400000007</v>
      </c>
      <c r="Q1348">
        <v>739544</v>
      </c>
      <c r="R1348" t="s">
        <v>346</v>
      </c>
      <c r="S1348" t="s">
        <v>347</v>
      </c>
      <c r="T1348" t="str">
        <f t="shared" ref="T1348:T1411" si="359">MID($U1348,1,3)</f>
        <v>VEN</v>
      </c>
      <c r="U1348" t="s">
        <v>348</v>
      </c>
      <c r="V1348" s="33">
        <f t="shared" ref="V1348:V1411" si="360">IF($T1348="DEV",-$K1348,$K1348)</f>
        <v>21543.07</v>
      </c>
      <c r="W1348">
        <f t="shared" ref="W1348:W1411" si="361">IF($T1348="DEV",-$J1348,$J1348)</f>
        <v>1100</v>
      </c>
      <c r="X1348" s="33">
        <f t="shared" ref="X1348:X1411" si="362">$V1348-$Y1348</f>
        <v>17204.27</v>
      </c>
      <c r="Y1348" s="33">
        <f t="shared" ref="Y1348:Y1411" si="363">IF(A1348=59876,M1348,IF(A1348=59868,M1348,IF(R1348="6111",((K1348*0.12)+M1348),IF(T1348="DEV",-M1348,M1348))))</f>
        <v>4338.8</v>
      </c>
      <c r="Z1348" s="45">
        <f t="shared" ref="Z1348:Z1411" si="364">IFERROR($AA1348/$V1348,0)</f>
        <v>0.33923211222912986</v>
      </c>
      <c r="AA1348" s="33">
        <f t="shared" ref="AA1348:AA1411" si="365">IF(VLOOKUP(AL1348,AR:AS,2,0)="sim",IF($T1348="DEV",($X1348-$L1348),$P1348)-(0.2*W1348),IF(VLOOKUP(AL1348,AR:AS,2,0)="OK",IF($T1348="DEV",($X1348-$L1348),$P1348)-(0.2*W1348),IF($T1348="DEV",($X1348-$L1348),$P1348)))</f>
        <v>7308.1011400000007</v>
      </c>
      <c r="AB1348" s="45">
        <f t="shared" ref="AB1348:AB1411" si="366">IFERROR($AA1348/$X1348,0)</f>
        <v>0.42478414602886377</v>
      </c>
      <c r="AC1348" s="33">
        <f>IFERROR($X1348/VLOOKUP(CONCATENATE("USD",C1348),[1]GEINDICE!AR$1:AS$65536,2,0),"")</f>
        <v>3038.6036489517651</v>
      </c>
      <c r="AD1348" s="33">
        <f>IFERROR($AA1348/VLOOKUP(CONCATENATE("USD",C1348),[1]GEINDICE!AR$1:AS$65536,2,0),"")</f>
        <v>1290.7506561401651</v>
      </c>
      <c r="AE1348" s="33">
        <f>IFERROR($X1348/VLOOKUP(CONCATENATE("EUR",C1348),[1]GEINDICE!AR$1:AS$65536,2,0),"")</f>
        <v>2669.8950929575717</v>
      </c>
      <c r="AF1348" s="33">
        <f>IFERROR($AA1348/VLOOKUP(CONCATENATE("EUR",C1348),[1]GEINDICE!AR$1:AS$65536,2,0),"")</f>
        <v>1134.1291070486359</v>
      </c>
      <c r="AG1348" s="48" t="str">
        <f>VLOOKUP(E1348,[1]Apresentação!AW$1:AX$65536,2,0)</f>
        <v xml:space="preserve">                    2 - LEATHER AUXILIARIES</v>
      </c>
      <c r="AH1348" s="48" t="str">
        <f t="shared" ref="AH1348:AH1411" si="367">CONCATENATE("         ",H1348," - ",I1348)</f>
        <v xml:space="preserve">         5204000030 - NOVALTAN PF</v>
      </c>
      <c r="AI1348" s="49" t="str">
        <f t="shared" ref="AI1348:AI1411" si="368">CONCATENATE("     ",F1348," - ",G1348)</f>
        <v xml:space="preserve">     L00248 - ATC DO BRASIL PROD PARA COURO LTDA</v>
      </c>
      <c r="AJ1348" t="str">
        <f t="shared" ref="AJ1348:AJ1411" si="369">IF(RIGHT(I1348,2)="BR","     90 - SALES","     93 - RESALES")</f>
        <v xml:space="preserve">     93 - RESALES</v>
      </c>
      <c r="AK1348" t="str">
        <f t="shared" ref="AK1348:AK1411" si="370">IF(R1348="3201","EXP",IF(R1348="7101","EXP",""))</f>
        <v/>
      </c>
      <c r="AL1348">
        <f t="shared" ref="AL1348:AL1411" si="371">VLOOKUP(MONTH(C1348),AQ:AR,2,0)</f>
        <v>5</v>
      </c>
      <c r="AM1348" t="str">
        <f t="shared" ref="AM1348:AM1411" si="372">CONCATENATE(YEAR(C1348)," ",MONTH(C1348))</f>
        <v>2025 5</v>
      </c>
      <c r="AN1348" t="str">
        <f t="shared" ref="AN1348:AN1411" si="373">MID(G1348,1,SEARCH(" ",G1348,1))</f>
        <v xml:space="preserve">ATC </v>
      </c>
    </row>
    <row r="1349" spans="1:40" x14ac:dyDescent="0.35">
      <c r="A1349">
        <v>82453</v>
      </c>
      <c r="B1349" t="s">
        <v>274</v>
      </c>
      <c r="C1349" s="31">
        <v>45796</v>
      </c>
      <c r="D1349" t="s">
        <v>373</v>
      </c>
      <c r="E1349" t="s">
        <v>374</v>
      </c>
      <c r="F1349" t="s">
        <v>644</v>
      </c>
      <c r="G1349" t="s">
        <v>645</v>
      </c>
      <c r="H1349" t="s">
        <v>727</v>
      </c>
      <c r="I1349" t="s">
        <v>728</v>
      </c>
      <c r="J1349">
        <v>145</v>
      </c>
      <c r="K1349">
        <v>2740.5</v>
      </c>
      <c r="L1349">
        <v>1275.4949899999999</v>
      </c>
      <c r="M1349">
        <v>551.94000000000005</v>
      </c>
      <c r="N1349">
        <v>18.900000000000002</v>
      </c>
      <c r="O1349" s="32">
        <f t="shared" si="357"/>
        <v>2188.56</v>
      </c>
      <c r="P1349" s="32">
        <f t="shared" si="358"/>
        <v>913.06501000000003</v>
      </c>
      <c r="Q1349">
        <v>739000</v>
      </c>
      <c r="R1349" t="s">
        <v>346</v>
      </c>
      <c r="S1349" t="s">
        <v>347</v>
      </c>
      <c r="T1349" t="str">
        <f t="shared" si="359"/>
        <v>VEN</v>
      </c>
      <c r="U1349" t="s">
        <v>437</v>
      </c>
      <c r="V1349" s="33">
        <f t="shared" si="360"/>
        <v>2740.5</v>
      </c>
      <c r="W1349">
        <f t="shared" si="361"/>
        <v>145</v>
      </c>
      <c r="X1349" s="33">
        <f t="shared" si="362"/>
        <v>2188.56</v>
      </c>
      <c r="Y1349" s="33">
        <f t="shared" si="363"/>
        <v>551.94000000000005</v>
      </c>
      <c r="Z1349" s="45">
        <f t="shared" si="364"/>
        <v>0.32259259624156178</v>
      </c>
      <c r="AA1349" s="33">
        <f t="shared" si="365"/>
        <v>884.06501000000003</v>
      </c>
      <c r="AB1349" s="45">
        <f t="shared" si="366"/>
        <v>0.40394826278466206</v>
      </c>
      <c r="AC1349" s="33">
        <f>IFERROR($X1349/VLOOKUP(CONCATENATE("USD",C1349),[1]GEINDICE!AR$1:AS$65536,2,0),"")</f>
        <v>386.73287271827672</v>
      </c>
      <c r="AD1349" s="33">
        <f>IFERROR($AA1349/VLOOKUP(CONCATENATE("USD",C1349),[1]GEINDICE!AR$1:AS$65536,2,0),"")</f>
        <v>156.22007209626972</v>
      </c>
      <c r="AE1349" s="33">
        <f>IFERROR($X1349/VLOOKUP(CONCATENATE("EUR",C1349),[1]GEINDICE!AR$1:AS$65536,2,0),"")</f>
        <v>344.16190970420337</v>
      </c>
      <c r="AF1349" s="33">
        <f>IFERROR($AA1349/VLOOKUP(CONCATENATE("EUR",C1349),[1]GEINDICE!AR$1:AS$65536,2,0),"")</f>
        <v>139.02360554166469</v>
      </c>
      <c r="AG1349" s="48" t="str">
        <f>VLOOKUP(E1349,[1]Apresentação!AW$1:AX$65536,2,0)</f>
        <v xml:space="preserve">                    2 - LEATHER AUXILIARIES</v>
      </c>
      <c r="AH1349" s="48" t="str">
        <f t="shared" si="367"/>
        <v xml:space="preserve">         5204000030 - NOVALTAN PF</v>
      </c>
      <c r="AI1349" s="49" t="str">
        <f t="shared" si="368"/>
        <v xml:space="preserve">     L00087 - BOLZANO BRASIL INDUSTRIA E COM DE COUROS E PELES LTDA</v>
      </c>
      <c r="AJ1349" t="str">
        <f t="shared" si="369"/>
        <v xml:space="preserve">     93 - RESALES</v>
      </c>
      <c r="AK1349" t="str">
        <f t="shared" si="370"/>
        <v/>
      </c>
      <c r="AL1349">
        <f t="shared" si="371"/>
        <v>5</v>
      </c>
      <c r="AM1349" t="str">
        <f t="shared" si="372"/>
        <v>2025 5</v>
      </c>
      <c r="AN1349" t="str">
        <f t="shared" si="373"/>
        <v xml:space="preserve">BOLZANO </v>
      </c>
    </row>
    <row r="1350" spans="1:40" x14ac:dyDescent="0.35">
      <c r="A1350">
        <v>82843</v>
      </c>
      <c r="B1350" t="s">
        <v>274</v>
      </c>
      <c r="C1350" s="31">
        <v>45831</v>
      </c>
      <c r="D1350" t="s">
        <v>373</v>
      </c>
      <c r="E1350" t="s">
        <v>374</v>
      </c>
      <c r="F1350" t="s">
        <v>455</v>
      </c>
      <c r="G1350" t="s">
        <v>456</v>
      </c>
      <c r="H1350" t="s">
        <v>727</v>
      </c>
      <c r="I1350" t="s">
        <v>728</v>
      </c>
      <c r="J1350">
        <v>145</v>
      </c>
      <c r="K1350">
        <v>2773.93</v>
      </c>
      <c r="L1350">
        <v>1275.4949899999999</v>
      </c>
      <c r="M1350">
        <v>558.67999999999995</v>
      </c>
      <c r="N1350">
        <v>19.13053</v>
      </c>
      <c r="O1350" s="32">
        <f t="shared" si="357"/>
        <v>2215.25</v>
      </c>
      <c r="P1350" s="32">
        <f t="shared" si="358"/>
        <v>939.75501000000008</v>
      </c>
      <c r="Q1350">
        <v>741784</v>
      </c>
      <c r="R1350" t="s">
        <v>346</v>
      </c>
      <c r="S1350" t="s">
        <v>347</v>
      </c>
      <c r="T1350" t="str">
        <f t="shared" si="359"/>
        <v>VEN</v>
      </c>
      <c r="U1350" t="s">
        <v>437</v>
      </c>
      <c r="V1350" s="33">
        <f t="shared" si="360"/>
        <v>2773.93</v>
      </c>
      <c r="W1350">
        <f t="shared" si="361"/>
        <v>145</v>
      </c>
      <c r="X1350" s="33">
        <f t="shared" si="362"/>
        <v>2215.25</v>
      </c>
      <c r="Y1350" s="33">
        <f t="shared" si="363"/>
        <v>558.67999999999995</v>
      </c>
      <c r="Z1350" s="45">
        <f t="shared" si="364"/>
        <v>0.32832660160854821</v>
      </c>
      <c r="AA1350" s="33">
        <f t="shared" si="365"/>
        <v>910.75501000000008</v>
      </c>
      <c r="AB1350" s="45">
        <f t="shared" si="366"/>
        <v>0.41112967385170979</v>
      </c>
      <c r="AC1350" s="33">
        <f>IFERROR($X1350/VLOOKUP(CONCATENATE("USD",C1350),[1]GEINDICE!AR$1:AS$65536,2,0),"")</f>
        <v>401.21891583503884</v>
      </c>
      <c r="AD1350" s="33">
        <f>IFERROR($AA1350/VLOOKUP(CONCATENATE("USD",C1350),[1]GEINDICE!AR$1:AS$65536,2,0),"")</f>
        <v>164.95300201039612</v>
      </c>
      <c r="AE1350" s="33">
        <f>IFERROR($X1350/VLOOKUP(CONCATENATE("EUR",C1350),[1]GEINDICE!AR$1:AS$65536,2,0),"")</f>
        <v>347.7083660335897</v>
      </c>
      <c r="AF1350" s="33">
        <f>IFERROR($AA1350/VLOOKUP(CONCATENATE("EUR",C1350),[1]GEINDICE!AR$1:AS$65536,2,0),"")</f>
        <v>142.95322712290064</v>
      </c>
      <c r="AG1350" s="48" t="str">
        <f>VLOOKUP(E1350,[1]Apresentação!AW$1:AX$65536,2,0)</f>
        <v xml:space="preserve">                    2 - LEATHER AUXILIARIES</v>
      </c>
      <c r="AH1350" s="48" t="str">
        <f t="shared" si="367"/>
        <v xml:space="preserve">         5204000030 - NOVALTAN PF</v>
      </c>
      <c r="AI1350" s="49" t="str">
        <f t="shared" si="368"/>
        <v xml:space="preserve">     L00088 - MATS BENEFICIMENTO DE COUROS LTDA</v>
      </c>
      <c r="AJ1350" t="str">
        <f t="shared" si="369"/>
        <v xml:space="preserve">     93 - RESALES</v>
      </c>
      <c r="AK1350" t="str">
        <f t="shared" si="370"/>
        <v/>
      </c>
      <c r="AL1350">
        <f t="shared" si="371"/>
        <v>6</v>
      </c>
      <c r="AM1350" t="str">
        <f t="shared" si="372"/>
        <v>2025 6</v>
      </c>
      <c r="AN1350" t="str">
        <f t="shared" si="373"/>
        <v xml:space="preserve">MATS </v>
      </c>
    </row>
    <row r="1351" spans="1:40" x14ac:dyDescent="0.35">
      <c r="A1351">
        <v>82426</v>
      </c>
      <c r="B1351" t="s">
        <v>274</v>
      </c>
      <c r="C1351" s="31">
        <v>45792</v>
      </c>
      <c r="D1351" t="s">
        <v>373</v>
      </c>
      <c r="E1351" t="s">
        <v>374</v>
      </c>
      <c r="F1351" t="s">
        <v>433</v>
      </c>
      <c r="G1351" t="s">
        <v>434</v>
      </c>
      <c r="H1351" t="s">
        <v>727</v>
      </c>
      <c r="I1351" t="s">
        <v>728</v>
      </c>
      <c r="J1351">
        <v>145</v>
      </c>
      <c r="K1351">
        <v>2851.14</v>
      </c>
      <c r="L1351">
        <v>1275.4949899999999</v>
      </c>
      <c r="M1351">
        <v>574.22</v>
      </c>
      <c r="N1351">
        <v>19.663</v>
      </c>
      <c r="O1351" s="32">
        <f t="shared" si="357"/>
        <v>2276.92</v>
      </c>
      <c r="P1351" s="32">
        <f t="shared" si="358"/>
        <v>1001.4250100000002</v>
      </c>
      <c r="Q1351">
        <v>738848</v>
      </c>
      <c r="R1351" t="s">
        <v>346</v>
      </c>
      <c r="S1351" t="s">
        <v>347</v>
      </c>
      <c r="T1351" t="str">
        <f t="shared" si="359"/>
        <v>VEN</v>
      </c>
      <c r="U1351" t="s">
        <v>348</v>
      </c>
      <c r="V1351" s="33">
        <f t="shared" si="360"/>
        <v>2851.14</v>
      </c>
      <c r="W1351">
        <f t="shared" si="361"/>
        <v>145</v>
      </c>
      <c r="X1351" s="33">
        <f t="shared" si="362"/>
        <v>2276.92</v>
      </c>
      <c r="Y1351" s="33">
        <f t="shared" si="363"/>
        <v>574.22</v>
      </c>
      <c r="Z1351" s="45">
        <f t="shared" si="364"/>
        <v>0.34106533176203208</v>
      </c>
      <c r="AA1351" s="33">
        <f t="shared" si="365"/>
        <v>972.42501000000016</v>
      </c>
      <c r="AB1351" s="45">
        <f t="shared" si="366"/>
        <v>0.42707912882314714</v>
      </c>
      <c r="AC1351" s="33">
        <f>IFERROR($X1351/VLOOKUP(CONCATENATE("USD",C1351),[1]GEINDICE!AR$1:AS$65536,2,0),"")</f>
        <v>404.22525209487287</v>
      </c>
      <c r="AD1351" s="33">
        <f>IFERROR($AA1351/VLOOKUP(CONCATENATE("USD",C1351),[1]GEINDICE!AR$1:AS$65536,2,0),"")</f>
        <v>172.63616851299534</v>
      </c>
      <c r="AE1351" s="33">
        <f>IFERROR($X1351/VLOOKUP(CONCATENATE("EUR",C1351),[1]GEINDICE!AR$1:AS$65536,2,0),"")</f>
        <v>361.27251090836967</v>
      </c>
      <c r="AF1351" s="33">
        <f>IFERROR($AA1351/VLOOKUP(CONCATENATE("EUR",C1351),[1]GEINDICE!AR$1:AS$65536,2,0),"")</f>
        <v>154.29194922649745</v>
      </c>
      <c r="AG1351" s="48" t="str">
        <f>VLOOKUP(E1351,[1]Apresentação!AW$1:AX$65536,2,0)</f>
        <v xml:space="preserve">                    2 - LEATHER AUXILIARIES</v>
      </c>
      <c r="AH1351" s="48" t="str">
        <f t="shared" si="367"/>
        <v xml:space="preserve">         5204000030 - NOVALTAN PF</v>
      </c>
      <c r="AI1351" s="49" t="str">
        <f t="shared" si="368"/>
        <v xml:space="preserve">     L00469 - VALESEMI BENEFICIAMENTO DE COUROS LTDA</v>
      </c>
      <c r="AJ1351" t="str">
        <f t="shared" si="369"/>
        <v xml:space="preserve">     93 - RESALES</v>
      </c>
      <c r="AK1351" t="str">
        <f t="shared" si="370"/>
        <v/>
      </c>
      <c r="AL1351">
        <f t="shared" si="371"/>
        <v>5</v>
      </c>
      <c r="AM1351" t="str">
        <f t="shared" si="372"/>
        <v>2025 5</v>
      </c>
      <c r="AN1351" t="str">
        <f t="shared" si="373"/>
        <v xml:space="preserve">VALESEMI </v>
      </c>
    </row>
    <row r="1352" spans="1:40" x14ac:dyDescent="0.35">
      <c r="A1352">
        <v>82845</v>
      </c>
      <c r="B1352" t="s">
        <v>274</v>
      </c>
      <c r="C1352" s="31">
        <v>45831</v>
      </c>
      <c r="D1352" t="s">
        <v>373</v>
      </c>
      <c r="E1352" t="s">
        <v>374</v>
      </c>
      <c r="F1352" t="s">
        <v>644</v>
      </c>
      <c r="G1352" t="s">
        <v>645</v>
      </c>
      <c r="H1352" t="s">
        <v>727</v>
      </c>
      <c r="I1352" t="s">
        <v>728</v>
      </c>
      <c r="J1352">
        <v>145</v>
      </c>
      <c r="K1352">
        <v>2740.5</v>
      </c>
      <c r="L1352">
        <v>1275.4949899999999</v>
      </c>
      <c r="M1352">
        <v>551.94000000000005</v>
      </c>
      <c r="N1352">
        <v>18.900000000000002</v>
      </c>
      <c r="O1352" s="32">
        <f t="shared" si="357"/>
        <v>2188.56</v>
      </c>
      <c r="P1352" s="32">
        <f t="shared" si="358"/>
        <v>913.06501000000003</v>
      </c>
      <c r="Q1352">
        <v>741789</v>
      </c>
      <c r="R1352" t="s">
        <v>346</v>
      </c>
      <c r="S1352" t="s">
        <v>347</v>
      </c>
      <c r="T1352" t="str">
        <f t="shared" si="359"/>
        <v>VEN</v>
      </c>
      <c r="U1352" t="s">
        <v>313</v>
      </c>
      <c r="V1352" s="33">
        <f t="shared" si="360"/>
        <v>2740.5</v>
      </c>
      <c r="W1352">
        <f t="shared" si="361"/>
        <v>145</v>
      </c>
      <c r="X1352" s="33">
        <f t="shared" si="362"/>
        <v>2188.56</v>
      </c>
      <c r="Y1352" s="33">
        <f t="shared" si="363"/>
        <v>551.94000000000005</v>
      </c>
      <c r="Z1352" s="45">
        <f t="shared" si="364"/>
        <v>0.32259259624156178</v>
      </c>
      <c r="AA1352" s="33">
        <f t="shared" si="365"/>
        <v>884.06501000000003</v>
      </c>
      <c r="AB1352" s="45">
        <f t="shared" si="366"/>
        <v>0.40394826278466206</v>
      </c>
      <c r="AC1352" s="33">
        <f>IFERROR($X1352/VLOOKUP(CONCATENATE("USD",C1352),[1]GEINDICE!AR$1:AS$65536,2,0),"")</f>
        <v>396.38490935105864</v>
      </c>
      <c r="AD1352" s="33">
        <f>IFERROR($AA1352/VLOOKUP(CONCATENATE("USD",C1352),[1]GEINDICE!AR$1:AS$65536,2,0),"")</f>
        <v>160.11899552641589</v>
      </c>
      <c r="AE1352" s="33">
        <f>IFERROR($X1352/VLOOKUP(CONCATENATE("EUR",C1352),[1]GEINDICE!AR$1:AS$65536,2,0),"")</f>
        <v>343.51907078951496</v>
      </c>
      <c r="AF1352" s="33">
        <f>IFERROR($AA1352/VLOOKUP(CONCATENATE("EUR",C1352),[1]GEINDICE!AR$1:AS$65536,2,0),"")</f>
        <v>138.76393187882593</v>
      </c>
      <c r="AG1352" s="48" t="str">
        <f>VLOOKUP(E1352,[1]Apresentação!AW$1:AX$65536,2,0)</f>
        <v xml:space="preserve">                    2 - LEATHER AUXILIARIES</v>
      </c>
      <c r="AH1352" s="48" t="str">
        <f t="shared" si="367"/>
        <v xml:space="preserve">         5204000030 - NOVALTAN PF</v>
      </c>
      <c r="AI1352" s="49" t="str">
        <f t="shared" si="368"/>
        <v xml:space="preserve">     L00087 - BOLZANO BRASIL INDUSTRIA E COM DE COUROS E PELES LTDA</v>
      </c>
      <c r="AJ1352" t="str">
        <f t="shared" si="369"/>
        <v xml:space="preserve">     93 - RESALES</v>
      </c>
      <c r="AK1352" t="str">
        <f t="shared" si="370"/>
        <v/>
      </c>
      <c r="AL1352">
        <f t="shared" si="371"/>
        <v>6</v>
      </c>
      <c r="AM1352" t="str">
        <f t="shared" si="372"/>
        <v>2025 6</v>
      </c>
      <c r="AN1352" t="str">
        <f t="shared" si="373"/>
        <v xml:space="preserve">BOLZANO </v>
      </c>
    </row>
    <row r="1353" spans="1:40" x14ac:dyDescent="0.35">
      <c r="A1353">
        <v>84169</v>
      </c>
      <c r="B1353" t="s">
        <v>274</v>
      </c>
      <c r="C1353" s="31">
        <v>45939</v>
      </c>
      <c r="D1353" t="s">
        <v>373</v>
      </c>
      <c r="E1353" t="s">
        <v>374</v>
      </c>
      <c r="F1353" t="s">
        <v>644</v>
      </c>
      <c r="G1353" t="s">
        <v>645</v>
      </c>
      <c r="H1353" t="s">
        <v>727</v>
      </c>
      <c r="I1353" t="s">
        <v>728</v>
      </c>
      <c r="J1353">
        <v>145</v>
      </c>
      <c r="K1353">
        <v>2740.5</v>
      </c>
      <c r="L1353">
        <v>1275.4949899999999</v>
      </c>
      <c r="M1353">
        <v>551.94000000000005</v>
      </c>
      <c r="N1353">
        <v>18.900000000000002</v>
      </c>
      <c r="O1353" s="32">
        <f t="shared" si="357"/>
        <v>2188.56</v>
      </c>
      <c r="P1353" s="32">
        <f t="shared" si="358"/>
        <v>913.06501000000003</v>
      </c>
      <c r="Q1353">
        <v>763737</v>
      </c>
      <c r="R1353" t="s">
        <v>346</v>
      </c>
      <c r="S1353" t="s">
        <v>347</v>
      </c>
      <c r="T1353" t="str">
        <f t="shared" si="359"/>
        <v>VEN</v>
      </c>
      <c r="U1353" t="s">
        <v>348</v>
      </c>
      <c r="V1353" s="33">
        <f t="shared" si="360"/>
        <v>2740.5</v>
      </c>
      <c r="W1353">
        <f t="shared" si="361"/>
        <v>145</v>
      </c>
      <c r="X1353" s="33">
        <f t="shared" si="362"/>
        <v>2188.56</v>
      </c>
      <c r="Y1353" s="33">
        <f t="shared" si="363"/>
        <v>551.94000000000005</v>
      </c>
      <c r="Z1353" s="45">
        <f t="shared" si="364"/>
        <v>0.32259259624156178</v>
      </c>
      <c r="AA1353" s="33">
        <f t="shared" si="365"/>
        <v>884.06501000000003</v>
      </c>
      <c r="AB1353" s="45">
        <f t="shared" si="366"/>
        <v>0.40394826278466206</v>
      </c>
      <c r="AC1353" s="33">
        <f>IFERROR($X1353/VLOOKUP(CONCATENATE("USD",C1353),[1]GEINDICE!AR$1:AS$65536,2,0),"")</f>
        <v>408.78628264036752</v>
      </c>
      <c r="AD1353" s="33">
        <f>IFERROR($AA1353/VLOOKUP(CONCATENATE("USD",C1353),[1]GEINDICE!AR$1:AS$65536,2,0),"")</f>
        <v>165.12850872277633</v>
      </c>
      <c r="AE1353" s="33">
        <f>IFERROR($X1353/VLOOKUP(CONCATENATE("EUR",C1353),[1]GEINDICE!AR$1:AS$65536,2,0),"")</f>
        <v>353.62094037809015</v>
      </c>
      <c r="AF1353" s="33">
        <f>IFERROR($AA1353/VLOOKUP(CONCATENATE("EUR",C1353),[1]GEINDICE!AR$1:AS$65536,2,0),"")</f>
        <v>142.84456455000807</v>
      </c>
      <c r="AG1353" s="48" t="str">
        <f>VLOOKUP(E1353,[1]Apresentação!AW$1:AX$65536,2,0)</f>
        <v xml:space="preserve">                    2 - LEATHER AUXILIARIES</v>
      </c>
      <c r="AH1353" s="48" t="str">
        <f t="shared" si="367"/>
        <v xml:space="preserve">         5204000030 - NOVALTAN PF</v>
      </c>
      <c r="AI1353" s="49" t="str">
        <f t="shared" si="368"/>
        <v xml:space="preserve">     L00087 - BOLZANO BRASIL INDUSTRIA E COM DE COUROS E PELES LTDA</v>
      </c>
      <c r="AJ1353" t="str">
        <f t="shared" si="369"/>
        <v xml:space="preserve">     93 - RESALES</v>
      </c>
      <c r="AK1353" t="str">
        <f t="shared" si="370"/>
        <v/>
      </c>
      <c r="AL1353">
        <f t="shared" si="371"/>
        <v>10</v>
      </c>
      <c r="AM1353" t="str">
        <f t="shared" si="372"/>
        <v>2025 10</v>
      </c>
      <c r="AN1353" t="str">
        <f t="shared" si="373"/>
        <v xml:space="preserve">BOLZANO </v>
      </c>
    </row>
    <row r="1354" spans="1:40" x14ac:dyDescent="0.35">
      <c r="A1354">
        <v>83491</v>
      </c>
      <c r="B1354" t="s">
        <v>274</v>
      </c>
      <c r="C1354" s="31">
        <v>45882</v>
      </c>
      <c r="D1354" t="s">
        <v>373</v>
      </c>
      <c r="E1354" t="s">
        <v>374</v>
      </c>
      <c r="F1354" t="s">
        <v>644</v>
      </c>
      <c r="G1354" t="s">
        <v>645</v>
      </c>
      <c r="H1354" t="s">
        <v>727</v>
      </c>
      <c r="I1354" t="s">
        <v>728</v>
      </c>
      <c r="J1354">
        <v>145</v>
      </c>
      <c r="K1354">
        <v>2740.5</v>
      </c>
      <c r="L1354">
        <v>1275.4949899999999</v>
      </c>
      <c r="M1354">
        <v>551.94000000000005</v>
      </c>
      <c r="N1354">
        <v>18.900000000000002</v>
      </c>
      <c r="O1354" s="32">
        <f t="shared" si="357"/>
        <v>2188.56</v>
      </c>
      <c r="P1354" s="32">
        <f t="shared" si="358"/>
        <v>913.06501000000003</v>
      </c>
      <c r="Q1354">
        <v>754000</v>
      </c>
      <c r="R1354" t="s">
        <v>346</v>
      </c>
      <c r="S1354" t="s">
        <v>347</v>
      </c>
      <c r="T1354" t="str">
        <f t="shared" si="359"/>
        <v>VEN</v>
      </c>
      <c r="U1354" t="s">
        <v>437</v>
      </c>
      <c r="V1354" s="33">
        <f t="shared" si="360"/>
        <v>2740.5</v>
      </c>
      <c r="W1354">
        <f t="shared" si="361"/>
        <v>145</v>
      </c>
      <c r="X1354" s="33">
        <f t="shared" si="362"/>
        <v>2188.56</v>
      </c>
      <c r="Y1354" s="33">
        <f t="shared" si="363"/>
        <v>551.94000000000005</v>
      </c>
      <c r="Z1354" s="45">
        <f t="shared" si="364"/>
        <v>0.32259259624156178</v>
      </c>
      <c r="AA1354" s="33">
        <f t="shared" si="365"/>
        <v>884.06501000000003</v>
      </c>
      <c r="AB1354" s="45">
        <f t="shared" si="366"/>
        <v>0.40394826278466206</v>
      </c>
      <c r="AC1354" s="33">
        <f>IFERROR($X1354/VLOOKUP(CONCATENATE("USD",C1354),[1]GEINDICE!AR$1:AS$65536,2,0),"")</f>
        <v>405.82999554962169</v>
      </c>
      <c r="AD1354" s="33">
        <f>IFERROR($AA1354/VLOOKUP(CONCATENATE("USD",C1354),[1]GEINDICE!AR$1:AS$65536,2,0),"")</f>
        <v>163.93432168817682</v>
      </c>
      <c r="AE1354" s="33">
        <f>IFERROR($X1354/VLOOKUP(CONCATENATE("EUR",C1354),[1]GEINDICE!AR$1:AS$65536,2,0),"")</f>
        <v>346.45011160184259</v>
      </c>
      <c r="AF1354" s="33">
        <f>IFERROR($AA1354/VLOOKUP(CONCATENATE("EUR",C1354),[1]GEINDICE!AR$1:AS$65536,2,0),"")</f>
        <v>139.94792072311662</v>
      </c>
      <c r="AG1354" s="48" t="str">
        <f>VLOOKUP(E1354,[1]Apresentação!AW$1:AX$65536,2,0)</f>
        <v xml:space="preserve">                    2 - LEATHER AUXILIARIES</v>
      </c>
      <c r="AH1354" s="48" t="str">
        <f t="shared" si="367"/>
        <v xml:space="preserve">         5204000030 - NOVALTAN PF</v>
      </c>
      <c r="AI1354" s="49" t="str">
        <f t="shared" si="368"/>
        <v xml:space="preserve">     L00087 - BOLZANO BRASIL INDUSTRIA E COM DE COUROS E PELES LTDA</v>
      </c>
      <c r="AJ1354" t="str">
        <f t="shared" si="369"/>
        <v xml:space="preserve">     93 - RESALES</v>
      </c>
      <c r="AK1354" t="str">
        <f t="shared" si="370"/>
        <v/>
      </c>
      <c r="AL1354">
        <f t="shared" si="371"/>
        <v>8</v>
      </c>
      <c r="AM1354" t="str">
        <f t="shared" si="372"/>
        <v>2025 8</v>
      </c>
      <c r="AN1354" t="str">
        <f t="shared" si="373"/>
        <v xml:space="preserve">BOLZANO </v>
      </c>
    </row>
    <row r="1355" spans="1:40" x14ac:dyDescent="0.35">
      <c r="A1355">
        <v>82494</v>
      </c>
      <c r="B1355" t="s">
        <v>274</v>
      </c>
      <c r="C1355" s="31">
        <v>45798</v>
      </c>
      <c r="D1355" t="s">
        <v>373</v>
      </c>
      <c r="E1355" t="s">
        <v>374</v>
      </c>
      <c r="F1355" t="s">
        <v>427</v>
      </c>
      <c r="G1355" t="s">
        <v>428</v>
      </c>
      <c r="H1355" t="s">
        <v>727</v>
      </c>
      <c r="I1355" t="s">
        <v>728</v>
      </c>
      <c r="J1355">
        <v>290</v>
      </c>
      <c r="K1355">
        <v>6009.6500000000005</v>
      </c>
      <c r="L1355">
        <v>2550.9899700000001</v>
      </c>
      <c r="M1355">
        <v>1210.3499999999999</v>
      </c>
      <c r="N1355">
        <v>20.722919999999998</v>
      </c>
      <c r="O1355" s="32">
        <f t="shared" si="357"/>
        <v>4799.3000000000011</v>
      </c>
      <c r="P1355" s="32">
        <f t="shared" si="358"/>
        <v>2248.310030000001</v>
      </c>
      <c r="Q1355">
        <v>739279</v>
      </c>
      <c r="R1355" t="s">
        <v>346</v>
      </c>
      <c r="S1355" t="s">
        <v>347</v>
      </c>
      <c r="T1355" t="str">
        <f t="shared" si="359"/>
        <v>VEN</v>
      </c>
      <c r="U1355" t="s">
        <v>348</v>
      </c>
      <c r="V1355" s="33">
        <f t="shared" si="360"/>
        <v>6009.6500000000005</v>
      </c>
      <c r="W1355">
        <f t="shared" si="361"/>
        <v>290</v>
      </c>
      <c r="X1355" s="33">
        <f t="shared" si="362"/>
        <v>4799.3000000000011</v>
      </c>
      <c r="Y1355" s="33">
        <f t="shared" si="363"/>
        <v>1210.3499999999999</v>
      </c>
      <c r="Z1355" s="45">
        <f t="shared" si="364"/>
        <v>0.36446548967077963</v>
      </c>
      <c r="AA1355" s="33">
        <f t="shared" si="365"/>
        <v>2190.310030000001</v>
      </c>
      <c r="AB1355" s="45">
        <f t="shared" si="366"/>
        <v>0.45638114516700362</v>
      </c>
      <c r="AC1355" s="33">
        <f>IFERROR($X1355/VLOOKUP(CONCATENATE("USD",C1355),[1]GEINDICE!AR$1:AS$65536,2,0),"")</f>
        <v>848.36753813791529</v>
      </c>
      <c r="AD1355" s="33">
        <f>IFERROR($AA1355/VLOOKUP(CONCATENATE("USD",C1355),[1]GEINDICE!AR$1:AS$65536,2,0),"")</f>
        <v>387.17894857789338</v>
      </c>
      <c r="AE1355" s="33">
        <f>IFERROR($X1355/VLOOKUP(CONCATENATE("EUR",C1355),[1]GEINDICE!AR$1:AS$65536,2,0),"")</f>
        <v>747.9273157960356</v>
      </c>
      <c r="AF1355" s="33">
        <f>IFERROR($AA1355/VLOOKUP(CONCATENATE("EUR",C1355),[1]GEINDICE!AR$1:AS$65536,2,0),"")</f>
        <v>341.33992488467788</v>
      </c>
      <c r="AG1355" s="48" t="str">
        <f>VLOOKUP(E1355,[1]Apresentação!AW$1:AX$65536,2,0)</f>
        <v xml:space="preserve">                    2 - LEATHER AUXILIARIES</v>
      </c>
      <c r="AH1355" s="48" t="str">
        <f t="shared" si="367"/>
        <v xml:space="preserve">         5204000030 - NOVALTAN PF</v>
      </c>
      <c r="AI1355" s="49" t="str">
        <f t="shared" si="368"/>
        <v xml:space="preserve">     L00258 - CORTUME KRUMENAUER SA</v>
      </c>
      <c r="AJ1355" t="str">
        <f t="shared" si="369"/>
        <v xml:space="preserve">     93 - RESALES</v>
      </c>
      <c r="AK1355" t="str">
        <f t="shared" si="370"/>
        <v/>
      </c>
      <c r="AL1355">
        <f t="shared" si="371"/>
        <v>5</v>
      </c>
      <c r="AM1355" t="str">
        <f t="shared" si="372"/>
        <v>2025 5</v>
      </c>
      <c r="AN1355" t="str">
        <f t="shared" si="373"/>
        <v xml:space="preserve">CORTUME </v>
      </c>
    </row>
    <row r="1356" spans="1:40" x14ac:dyDescent="0.35">
      <c r="A1356">
        <v>83861</v>
      </c>
      <c r="B1356" t="s">
        <v>274</v>
      </c>
      <c r="C1356" s="31">
        <v>45915</v>
      </c>
      <c r="D1356" t="s">
        <v>373</v>
      </c>
      <c r="E1356" t="s">
        <v>374</v>
      </c>
      <c r="F1356" t="s">
        <v>644</v>
      </c>
      <c r="G1356" t="s">
        <v>645</v>
      </c>
      <c r="H1356" t="s">
        <v>727</v>
      </c>
      <c r="I1356" t="s">
        <v>728</v>
      </c>
      <c r="J1356">
        <v>145</v>
      </c>
      <c r="K1356">
        <v>2740.5</v>
      </c>
      <c r="L1356">
        <v>1275.4949899999999</v>
      </c>
      <c r="M1356">
        <v>551.94000000000005</v>
      </c>
      <c r="N1356">
        <v>18.900000000000002</v>
      </c>
      <c r="O1356" s="32">
        <f t="shared" si="357"/>
        <v>2188.56</v>
      </c>
      <c r="P1356" s="32">
        <f t="shared" si="358"/>
        <v>913.06501000000003</v>
      </c>
      <c r="Q1356">
        <v>761364</v>
      </c>
      <c r="R1356" t="s">
        <v>346</v>
      </c>
      <c r="S1356" t="s">
        <v>347</v>
      </c>
      <c r="T1356" t="str">
        <f t="shared" si="359"/>
        <v>VEN</v>
      </c>
      <c r="U1356" t="s">
        <v>348</v>
      </c>
      <c r="V1356" s="33">
        <f t="shared" si="360"/>
        <v>2740.5</v>
      </c>
      <c r="W1356">
        <f t="shared" si="361"/>
        <v>145</v>
      </c>
      <c r="X1356" s="33">
        <f t="shared" si="362"/>
        <v>2188.56</v>
      </c>
      <c r="Y1356" s="33">
        <f t="shared" si="363"/>
        <v>551.94000000000005</v>
      </c>
      <c r="Z1356" s="45">
        <f t="shared" si="364"/>
        <v>0.32259259624156178</v>
      </c>
      <c r="AA1356" s="33">
        <f t="shared" si="365"/>
        <v>884.06501000000003</v>
      </c>
      <c r="AB1356" s="45">
        <f t="shared" si="366"/>
        <v>0.40394826278466206</v>
      </c>
      <c r="AC1356" s="33">
        <f>IFERROR($X1356/VLOOKUP(CONCATENATE("USD",C1356),[1]GEINDICE!AR$1:AS$65536,2,0),"")</f>
        <v>411.32160577356785</v>
      </c>
      <c r="AD1356" s="33">
        <f>IFERROR($AA1356/VLOOKUP(CONCATENATE("USD",C1356),[1]GEINDICE!AR$1:AS$65536,2,0),"")</f>
        <v>166.15264809803037</v>
      </c>
      <c r="AE1356" s="33">
        <f>IFERROR($X1356/VLOOKUP(CONCATENATE("EUR",C1356),[1]GEINDICE!AR$1:AS$65536,2,0),"")</f>
        <v>349.37581814118317</v>
      </c>
      <c r="AF1356" s="33">
        <f>IFERROR($AA1356/VLOOKUP(CONCATENATE("EUR",C1356),[1]GEINDICE!AR$1:AS$65536,2,0),"")</f>
        <v>141.12975479710099</v>
      </c>
      <c r="AG1356" s="48" t="str">
        <f>VLOOKUP(E1356,[1]Apresentação!AW$1:AX$65536,2,0)</f>
        <v xml:space="preserve">                    2 - LEATHER AUXILIARIES</v>
      </c>
      <c r="AH1356" s="48" t="str">
        <f t="shared" si="367"/>
        <v xml:space="preserve">         5204000030 - NOVALTAN PF</v>
      </c>
      <c r="AI1356" s="49" t="str">
        <f t="shared" si="368"/>
        <v xml:space="preserve">     L00087 - BOLZANO BRASIL INDUSTRIA E COM DE COUROS E PELES LTDA</v>
      </c>
      <c r="AJ1356" t="str">
        <f t="shared" si="369"/>
        <v xml:space="preserve">     93 - RESALES</v>
      </c>
      <c r="AK1356" t="str">
        <f t="shared" si="370"/>
        <v/>
      </c>
      <c r="AL1356">
        <f t="shared" si="371"/>
        <v>9</v>
      </c>
      <c r="AM1356" t="str">
        <f t="shared" si="372"/>
        <v>2025 9</v>
      </c>
      <c r="AN1356" t="str">
        <f t="shared" si="373"/>
        <v xml:space="preserve">BOLZANO </v>
      </c>
    </row>
    <row r="1357" spans="1:40" x14ac:dyDescent="0.35">
      <c r="A1357">
        <v>83239</v>
      </c>
      <c r="B1357" t="s">
        <v>274</v>
      </c>
      <c r="C1357" s="31">
        <v>45862</v>
      </c>
      <c r="D1357" t="s">
        <v>373</v>
      </c>
      <c r="E1357" t="s">
        <v>374</v>
      </c>
      <c r="F1357" t="s">
        <v>433</v>
      </c>
      <c r="G1357" t="s">
        <v>434</v>
      </c>
      <c r="H1357" t="s">
        <v>727</v>
      </c>
      <c r="I1357" t="s">
        <v>728</v>
      </c>
      <c r="J1357">
        <v>145</v>
      </c>
      <c r="K1357">
        <v>2851.14</v>
      </c>
      <c r="L1357">
        <v>1275.4949899999999</v>
      </c>
      <c r="M1357">
        <v>574.22</v>
      </c>
      <c r="N1357">
        <v>19.663</v>
      </c>
      <c r="O1357" s="32">
        <f t="shared" si="357"/>
        <v>2276.92</v>
      </c>
      <c r="P1357" s="32">
        <f t="shared" si="358"/>
        <v>1001.4250100000002</v>
      </c>
      <c r="Q1357">
        <v>744716</v>
      </c>
      <c r="R1357" t="s">
        <v>346</v>
      </c>
      <c r="S1357" t="s">
        <v>347</v>
      </c>
      <c r="T1357" t="str">
        <f t="shared" si="359"/>
        <v>VEN</v>
      </c>
      <c r="U1357" t="s">
        <v>348</v>
      </c>
      <c r="V1357" s="33">
        <f t="shared" si="360"/>
        <v>2851.14</v>
      </c>
      <c r="W1357">
        <f t="shared" si="361"/>
        <v>145</v>
      </c>
      <c r="X1357" s="33">
        <f t="shared" si="362"/>
        <v>2276.92</v>
      </c>
      <c r="Y1357" s="33">
        <f t="shared" si="363"/>
        <v>574.22</v>
      </c>
      <c r="Z1357" s="45">
        <f t="shared" si="364"/>
        <v>0.34106533176203208</v>
      </c>
      <c r="AA1357" s="33">
        <f t="shared" si="365"/>
        <v>972.42501000000016</v>
      </c>
      <c r="AB1357" s="45">
        <f t="shared" si="366"/>
        <v>0.42707912882314714</v>
      </c>
      <c r="AC1357" s="33">
        <f>IFERROR($X1357/VLOOKUP(CONCATENATE("USD",C1357),[1]GEINDICE!AR$1:AS$65536,2,0),"")</f>
        <v>412.19428302467458</v>
      </c>
      <c r="AD1357" s="33">
        <f>IFERROR($AA1357/VLOOKUP(CONCATENATE("USD",C1357),[1]GEINDICE!AR$1:AS$65536,2,0),"")</f>
        <v>176.03957530005977</v>
      </c>
      <c r="AE1357" s="33">
        <f>IFERROR($X1357/VLOOKUP(CONCATENATE("EUR",C1357),[1]GEINDICE!AR$1:AS$65536,2,0),"")</f>
        <v>350.35467540660727</v>
      </c>
      <c r="AF1357" s="33">
        <f>IFERROR($AA1357/VLOOKUP(CONCATENATE("EUR",C1357),[1]GEINDICE!AR$1:AS$65536,2,0),"")</f>
        <v>149.62916955177033</v>
      </c>
      <c r="AG1357" s="48" t="str">
        <f>VLOOKUP(E1357,[1]Apresentação!AW$1:AX$65536,2,0)</f>
        <v xml:space="preserve">                    2 - LEATHER AUXILIARIES</v>
      </c>
      <c r="AH1357" s="48" t="str">
        <f t="shared" si="367"/>
        <v xml:space="preserve">         5204000030 - NOVALTAN PF</v>
      </c>
      <c r="AI1357" s="49" t="str">
        <f t="shared" si="368"/>
        <v xml:space="preserve">     L00469 - VALESEMI BENEFICIAMENTO DE COUROS LTDA</v>
      </c>
      <c r="AJ1357" t="str">
        <f t="shared" si="369"/>
        <v xml:space="preserve">     93 - RESALES</v>
      </c>
      <c r="AK1357" t="str">
        <f t="shared" si="370"/>
        <v/>
      </c>
      <c r="AL1357">
        <f t="shared" si="371"/>
        <v>7</v>
      </c>
      <c r="AM1357" t="str">
        <f t="shared" si="372"/>
        <v>2025 7</v>
      </c>
      <c r="AN1357" t="str">
        <f t="shared" si="373"/>
        <v xml:space="preserve">VALESEMI </v>
      </c>
    </row>
    <row r="1358" spans="1:40" x14ac:dyDescent="0.35">
      <c r="A1358">
        <v>84529</v>
      </c>
      <c r="B1358" t="s">
        <v>274</v>
      </c>
      <c r="C1358" s="31">
        <v>45966</v>
      </c>
      <c r="D1358" t="s">
        <v>373</v>
      </c>
      <c r="E1358" t="s">
        <v>374</v>
      </c>
      <c r="F1358" t="s">
        <v>455</v>
      </c>
      <c r="G1358" t="s">
        <v>456</v>
      </c>
      <c r="H1358" t="s">
        <v>727</v>
      </c>
      <c r="I1358" t="s">
        <v>728</v>
      </c>
      <c r="J1358">
        <v>145</v>
      </c>
      <c r="K1358">
        <v>2717.85</v>
      </c>
      <c r="L1358">
        <v>1275.4949899999999</v>
      </c>
      <c r="M1358">
        <v>547.37</v>
      </c>
      <c r="N1358">
        <v>18.743790000000001</v>
      </c>
      <c r="O1358" s="32">
        <f t="shared" si="357"/>
        <v>2170.48</v>
      </c>
      <c r="P1358" s="32">
        <f t="shared" si="358"/>
        <v>894.9850100000001</v>
      </c>
      <c r="Q1358">
        <v>766345</v>
      </c>
      <c r="R1358" t="s">
        <v>346</v>
      </c>
      <c r="S1358" t="s">
        <v>347</v>
      </c>
      <c r="T1358" t="str">
        <f t="shared" si="359"/>
        <v>VEN</v>
      </c>
      <c r="U1358" t="s">
        <v>348</v>
      </c>
      <c r="V1358" s="33">
        <f t="shared" si="360"/>
        <v>2717.85</v>
      </c>
      <c r="W1358">
        <f t="shared" si="361"/>
        <v>145</v>
      </c>
      <c r="X1358" s="33">
        <f t="shared" si="362"/>
        <v>2170.48</v>
      </c>
      <c r="Y1358" s="33">
        <f t="shared" si="363"/>
        <v>547.37</v>
      </c>
      <c r="Z1358" s="45">
        <f t="shared" si="364"/>
        <v>0.31862869915558256</v>
      </c>
      <c r="AA1358" s="33">
        <f t="shared" si="365"/>
        <v>865.9850100000001</v>
      </c>
      <c r="AB1358" s="45">
        <f t="shared" si="366"/>
        <v>0.39898317883601786</v>
      </c>
      <c r="AC1358" s="33" t="str">
        <f>IFERROR($X1358/VLOOKUP(CONCATENATE("USD",C1358),[1]GEINDICE!AR$1:AS$65536,2,0),"")</f>
        <v/>
      </c>
      <c r="AD1358" s="33" t="str">
        <f>IFERROR($AA1358/VLOOKUP(CONCATENATE("USD",C1358),[1]GEINDICE!AR$1:AS$65536,2,0),"")</f>
        <v/>
      </c>
      <c r="AE1358" s="33" t="str">
        <f>IFERROR($X1358/VLOOKUP(CONCATENATE("EUR",C1358),[1]GEINDICE!AR$1:AS$65536,2,0),"")</f>
        <v/>
      </c>
      <c r="AF1358" s="33" t="str">
        <f>IFERROR($AA1358/VLOOKUP(CONCATENATE("EUR",C1358),[1]GEINDICE!AR$1:AS$65536,2,0),"")</f>
        <v/>
      </c>
      <c r="AG1358" s="48" t="str">
        <f>VLOOKUP(E1358,[1]Apresentação!AW$1:AX$65536,2,0)</f>
        <v xml:space="preserve">                    2 - LEATHER AUXILIARIES</v>
      </c>
      <c r="AH1358" s="48" t="str">
        <f t="shared" si="367"/>
        <v xml:space="preserve">         5204000030 - NOVALTAN PF</v>
      </c>
      <c r="AI1358" s="49" t="str">
        <f t="shared" si="368"/>
        <v xml:space="preserve">     L00088 - MATS BENEFICIMENTO DE COUROS LTDA</v>
      </c>
      <c r="AJ1358" t="str">
        <f t="shared" si="369"/>
        <v xml:space="preserve">     93 - RESALES</v>
      </c>
      <c r="AK1358" t="str">
        <f t="shared" si="370"/>
        <v/>
      </c>
      <c r="AL1358">
        <f t="shared" si="371"/>
        <v>11</v>
      </c>
      <c r="AM1358" t="str">
        <f t="shared" si="372"/>
        <v>2025 11</v>
      </c>
      <c r="AN1358" t="str">
        <f t="shared" si="373"/>
        <v xml:space="preserve">MATS </v>
      </c>
    </row>
    <row r="1359" spans="1:40" x14ac:dyDescent="0.35">
      <c r="A1359">
        <v>84548</v>
      </c>
      <c r="B1359" t="s">
        <v>274</v>
      </c>
      <c r="C1359" s="31">
        <v>45967</v>
      </c>
      <c r="D1359" t="s">
        <v>373</v>
      </c>
      <c r="E1359" t="s">
        <v>374</v>
      </c>
      <c r="F1359" t="s">
        <v>427</v>
      </c>
      <c r="G1359" t="s">
        <v>428</v>
      </c>
      <c r="H1359" t="s">
        <v>727</v>
      </c>
      <c r="I1359" t="s">
        <v>728</v>
      </c>
      <c r="J1359">
        <v>145</v>
      </c>
      <c r="K1359">
        <v>2855.06</v>
      </c>
      <c r="L1359">
        <v>1275.4949899999999</v>
      </c>
      <c r="M1359">
        <v>575.02</v>
      </c>
      <c r="N1359">
        <v>19.690069999999999</v>
      </c>
      <c r="O1359" s="32">
        <f t="shared" si="357"/>
        <v>2280.04</v>
      </c>
      <c r="P1359" s="32">
        <f t="shared" si="358"/>
        <v>1004.54501</v>
      </c>
      <c r="Q1359">
        <v>766526</v>
      </c>
      <c r="R1359" t="s">
        <v>346</v>
      </c>
      <c r="S1359" t="s">
        <v>347</v>
      </c>
      <c r="T1359" t="str">
        <f t="shared" si="359"/>
        <v>VEN</v>
      </c>
      <c r="U1359" t="s">
        <v>348</v>
      </c>
      <c r="V1359" s="33">
        <f t="shared" si="360"/>
        <v>2855.06</v>
      </c>
      <c r="W1359">
        <f t="shared" si="361"/>
        <v>145</v>
      </c>
      <c r="X1359" s="33">
        <f t="shared" si="362"/>
        <v>2280.04</v>
      </c>
      <c r="Y1359" s="33">
        <f t="shared" si="363"/>
        <v>575.02</v>
      </c>
      <c r="Z1359" s="45">
        <f t="shared" si="364"/>
        <v>0.34168984539729463</v>
      </c>
      <c r="AA1359" s="33">
        <f t="shared" si="365"/>
        <v>975.54501000000005</v>
      </c>
      <c r="AB1359" s="45">
        <f t="shared" si="366"/>
        <v>0.42786311205066579</v>
      </c>
      <c r="AC1359" s="33" t="str">
        <f>IFERROR($X1359/VLOOKUP(CONCATENATE("USD",C1359),[1]GEINDICE!AR$1:AS$65536,2,0),"")</f>
        <v/>
      </c>
      <c r="AD1359" s="33" t="str">
        <f>IFERROR($AA1359/VLOOKUP(CONCATENATE("USD",C1359),[1]GEINDICE!AR$1:AS$65536,2,0),"")</f>
        <v/>
      </c>
      <c r="AE1359" s="33" t="str">
        <f>IFERROR($X1359/VLOOKUP(CONCATENATE("EUR",C1359),[1]GEINDICE!AR$1:AS$65536,2,0),"")</f>
        <v/>
      </c>
      <c r="AF1359" s="33" t="str">
        <f>IFERROR($AA1359/VLOOKUP(CONCATENATE("EUR",C1359),[1]GEINDICE!AR$1:AS$65536,2,0),"")</f>
        <v/>
      </c>
      <c r="AG1359" s="48" t="str">
        <f>VLOOKUP(E1359,[1]Apresentação!AW$1:AX$65536,2,0)</f>
        <v xml:space="preserve">                    2 - LEATHER AUXILIARIES</v>
      </c>
      <c r="AH1359" s="48" t="str">
        <f t="shared" si="367"/>
        <v xml:space="preserve">         5204000030 - NOVALTAN PF</v>
      </c>
      <c r="AI1359" s="49" t="str">
        <f t="shared" si="368"/>
        <v xml:space="preserve">     L00258 - CORTUME KRUMENAUER SA</v>
      </c>
      <c r="AJ1359" t="str">
        <f t="shared" si="369"/>
        <v xml:space="preserve">     93 - RESALES</v>
      </c>
      <c r="AK1359" t="str">
        <f t="shared" si="370"/>
        <v/>
      </c>
      <c r="AL1359">
        <f t="shared" si="371"/>
        <v>11</v>
      </c>
      <c r="AM1359" t="str">
        <f t="shared" si="372"/>
        <v>2025 11</v>
      </c>
      <c r="AN1359" t="str">
        <f t="shared" si="373"/>
        <v xml:space="preserve">CORTUME </v>
      </c>
    </row>
    <row r="1360" spans="1:40" x14ac:dyDescent="0.35">
      <c r="A1360">
        <v>82422</v>
      </c>
      <c r="B1360" t="s">
        <v>274</v>
      </c>
      <c r="C1360" s="31">
        <v>45792</v>
      </c>
      <c r="D1360" t="s">
        <v>373</v>
      </c>
      <c r="E1360" t="s">
        <v>374</v>
      </c>
      <c r="F1360" t="s">
        <v>427</v>
      </c>
      <c r="G1360" t="s">
        <v>428</v>
      </c>
      <c r="H1360" t="s">
        <v>727</v>
      </c>
      <c r="I1360" t="s">
        <v>728</v>
      </c>
      <c r="J1360">
        <v>145</v>
      </c>
      <c r="K1360">
        <v>2977.23</v>
      </c>
      <c r="L1360">
        <v>1275.4949899999999</v>
      </c>
      <c r="M1360">
        <v>599.62</v>
      </c>
      <c r="N1360">
        <v>20.532600000000002</v>
      </c>
      <c r="O1360" s="32">
        <f t="shared" si="357"/>
        <v>2377.61</v>
      </c>
      <c r="P1360" s="32">
        <f t="shared" si="358"/>
        <v>1102.1150100000002</v>
      </c>
      <c r="Q1360">
        <v>738780</v>
      </c>
      <c r="R1360" t="s">
        <v>346</v>
      </c>
      <c r="S1360" t="s">
        <v>347</v>
      </c>
      <c r="T1360" t="str">
        <f t="shared" si="359"/>
        <v>VEN</v>
      </c>
      <c r="U1360" t="s">
        <v>348</v>
      </c>
      <c r="V1360" s="33">
        <f t="shared" si="360"/>
        <v>2977.23</v>
      </c>
      <c r="W1360">
        <f t="shared" si="361"/>
        <v>145</v>
      </c>
      <c r="X1360" s="33">
        <f t="shared" si="362"/>
        <v>2377.61</v>
      </c>
      <c r="Y1360" s="33">
        <f t="shared" si="363"/>
        <v>599.62</v>
      </c>
      <c r="Z1360" s="45">
        <f t="shared" si="364"/>
        <v>0.36044074861532371</v>
      </c>
      <c r="AA1360" s="33">
        <f t="shared" si="365"/>
        <v>1073.1150100000002</v>
      </c>
      <c r="AB1360" s="45">
        <f t="shared" si="366"/>
        <v>0.45134189795635121</v>
      </c>
      <c r="AC1360" s="33">
        <f>IFERROR($X1360/VLOOKUP(CONCATENATE("USD",C1360),[1]GEINDICE!AR$1:AS$65536,2,0),"")</f>
        <v>422.1009089617952</v>
      </c>
      <c r="AD1360" s="33">
        <f>IFERROR($AA1360/VLOOKUP(CONCATENATE("USD",C1360),[1]GEINDICE!AR$1:AS$65536,2,0),"")</f>
        <v>190.51182537991764</v>
      </c>
      <c r="AE1360" s="33">
        <f>IFERROR($X1360/VLOOKUP(CONCATENATE("EUR",C1360),[1]GEINDICE!AR$1:AS$65536,2,0),"")</f>
        <v>377.2487108290361</v>
      </c>
      <c r="AF1360" s="33">
        <f>IFERROR($AA1360/VLOOKUP(CONCATENATE("EUR",C1360),[1]GEINDICE!AR$1:AS$65536,2,0),"")</f>
        <v>170.26814914716385</v>
      </c>
      <c r="AG1360" s="48" t="str">
        <f>VLOOKUP(E1360,[1]Apresentação!AW$1:AX$65536,2,0)</f>
        <v xml:space="preserve">                    2 - LEATHER AUXILIARIES</v>
      </c>
      <c r="AH1360" s="48" t="str">
        <f t="shared" si="367"/>
        <v xml:space="preserve">         5204000030 - NOVALTAN PF</v>
      </c>
      <c r="AI1360" s="49" t="str">
        <f t="shared" si="368"/>
        <v xml:space="preserve">     L00258 - CORTUME KRUMENAUER SA</v>
      </c>
      <c r="AJ1360" t="str">
        <f t="shared" si="369"/>
        <v xml:space="preserve">     93 - RESALES</v>
      </c>
      <c r="AK1360" t="str">
        <f t="shared" si="370"/>
        <v/>
      </c>
      <c r="AL1360">
        <f t="shared" si="371"/>
        <v>5</v>
      </c>
      <c r="AM1360" t="str">
        <f t="shared" si="372"/>
        <v>2025 5</v>
      </c>
      <c r="AN1360" t="str">
        <f t="shared" si="373"/>
        <v xml:space="preserve">CORTUME </v>
      </c>
    </row>
    <row r="1361" spans="1:40" x14ac:dyDescent="0.35">
      <c r="A1361">
        <v>84036</v>
      </c>
      <c r="B1361" t="s">
        <v>274</v>
      </c>
      <c r="C1361" s="31">
        <v>45930</v>
      </c>
      <c r="D1361" t="s">
        <v>373</v>
      </c>
      <c r="E1361" t="s">
        <v>374</v>
      </c>
      <c r="F1361" t="s">
        <v>729</v>
      </c>
      <c r="G1361" t="s">
        <v>730</v>
      </c>
      <c r="H1361" t="s">
        <v>727</v>
      </c>
      <c r="I1361" t="s">
        <v>728</v>
      </c>
      <c r="J1361">
        <v>30</v>
      </c>
      <c r="K1361">
        <v>600.41999999999996</v>
      </c>
      <c r="L1361">
        <v>263.89551</v>
      </c>
      <c r="M1361">
        <v>120.93</v>
      </c>
      <c r="N1361">
        <v>20.014100000000003</v>
      </c>
      <c r="O1361" s="32">
        <f t="shared" si="357"/>
        <v>479.48999999999995</v>
      </c>
      <c r="P1361" s="32">
        <f t="shared" si="358"/>
        <v>215.59448999999995</v>
      </c>
      <c r="Q1361">
        <v>762709</v>
      </c>
      <c r="R1361" t="s">
        <v>346</v>
      </c>
      <c r="S1361" t="s">
        <v>347</v>
      </c>
      <c r="T1361" t="str">
        <f t="shared" si="359"/>
        <v>VEN</v>
      </c>
      <c r="U1361" t="s">
        <v>348</v>
      </c>
      <c r="V1361" s="33">
        <f t="shared" si="360"/>
        <v>600.41999999999996</v>
      </c>
      <c r="W1361">
        <f t="shared" si="361"/>
        <v>30</v>
      </c>
      <c r="X1361" s="33">
        <f t="shared" si="362"/>
        <v>479.48999999999995</v>
      </c>
      <c r="Y1361" s="33">
        <f t="shared" si="363"/>
        <v>120.93</v>
      </c>
      <c r="Z1361" s="45">
        <f t="shared" si="364"/>
        <v>0.34907979414409906</v>
      </c>
      <c r="AA1361" s="33">
        <f t="shared" si="365"/>
        <v>209.59448999999995</v>
      </c>
      <c r="AB1361" s="45">
        <f t="shared" si="366"/>
        <v>0.4371196271037977</v>
      </c>
      <c r="AC1361" s="33">
        <f>IFERROR($X1361/VLOOKUP(CONCATENATE("USD",C1361),[1]GEINDICE!AR$1:AS$65536,2,0),"")</f>
        <v>90.153423833339588</v>
      </c>
      <c r="AD1361" s="33">
        <f>IFERROR($AA1361/VLOOKUP(CONCATENATE("USD",C1361),[1]GEINDICE!AR$1:AS$65536,2,0),"")</f>
        <v>39.407831008160031</v>
      </c>
      <c r="AE1361" s="33">
        <f>IFERROR($X1361/VLOOKUP(CONCATENATE("EUR",C1361),[1]GEINDICE!AR$1:AS$65536,2,0),"")</f>
        <v>76.824109975326039</v>
      </c>
      <c r="AF1361" s="33">
        <f>IFERROR($AA1361/VLOOKUP(CONCATENATE("EUR",C1361),[1]GEINDICE!AR$1:AS$65536,2,0),"")</f>
        <v>33.581326304995663</v>
      </c>
      <c r="AG1361" s="48" t="str">
        <f>VLOOKUP(E1361,[1]Apresentação!AW$1:AX$65536,2,0)</f>
        <v xml:space="preserve">                    2 - LEATHER AUXILIARIES</v>
      </c>
      <c r="AH1361" s="48" t="str">
        <f t="shared" si="367"/>
        <v xml:space="preserve">         5204000030 - NOVALTAN PF</v>
      </c>
      <c r="AI1361" s="49" t="str">
        <f t="shared" si="368"/>
        <v xml:space="preserve">     L00590 - ECOVITA INDUSTRIAS QUIMICAS LTDA</v>
      </c>
      <c r="AJ1361" t="str">
        <f t="shared" si="369"/>
        <v xml:space="preserve">     93 - RESALES</v>
      </c>
      <c r="AK1361" t="str">
        <f t="shared" si="370"/>
        <v/>
      </c>
      <c r="AL1361">
        <f t="shared" si="371"/>
        <v>9</v>
      </c>
      <c r="AM1361" t="str">
        <f t="shared" si="372"/>
        <v>2025 9</v>
      </c>
      <c r="AN1361" t="str">
        <f t="shared" si="373"/>
        <v xml:space="preserve">ECOVITA </v>
      </c>
    </row>
    <row r="1362" spans="1:40" x14ac:dyDescent="0.35">
      <c r="A1362">
        <v>84037</v>
      </c>
      <c r="B1362" t="s">
        <v>274</v>
      </c>
      <c r="C1362" s="31">
        <v>45930</v>
      </c>
      <c r="D1362" t="s">
        <v>373</v>
      </c>
      <c r="E1362" t="s">
        <v>374</v>
      </c>
      <c r="F1362" t="s">
        <v>644</v>
      </c>
      <c r="G1362" t="s">
        <v>645</v>
      </c>
      <c r="H1362" t="s">
        <v>727</v>
      </c>
      <c r="I1362" t="s">
        <v>728</v>
      </c>
      <c r="J1362">
        <v>145</v>
      </c>
      <c r="K1362">
        <v>2740.5</v>
      </c>
      <c r="L1362">
        <v>1275.4949899999999</v>
      </c>
      <c r="M1362">
        <v>551.94000000000005</v>
      </c>
      <c r="N1362">
        <v>18.900000000000002</v>
      </c>
      <c r="O1362" s="32">
        <f t="shared" si="357"/>
        <v>2188.56</v>
      </c>
      <c r="P1362" s="32">
        <f t="shared" si="358"/>
        <v>913.06501000000003</v>
      </c>
      <c r="Q1362">
        <v>762710</v>
      </c>
      <c r="R1362" t="s">
        <v>346</v>
      </c>
      <c r="S1362" t="s">
        <v>347</v>
      </c>
      <c r="T1362" t="str">
        <f t="shared" si="359"/>
        <v>VEN</v>
      </c>
      <c r="U1362" t="s">
        <v>437</v>
      </c>
      <c r="V1362" s="33">
        <f t="shared" si="360"/>
        <v>2740.5</v>
      </c>
      <c r="W1362">
        <f t="shared" si="361"/>
        <v>145</v>
      </c>
      <c r="X1362" s="33">
        <f t="shared" si="362"/>
        <v>2188.56</v>
      </c>
      <c r="Y1362" s="33">
        <f t="shared" si="363"/>
        <v>551.94000000000005</v>
      </c>
      <c r="Z1362" s="45">
        <f t="shared" si="364"/>
        <v>0.32259259624156178</v>
      </c>
      <c r="AA1362" s="33">
        <f t="shared" si="365"/>
        <v>884.06501000000003</v>
      </c>
      <c r="AB1362" s="45">
        <f t="shared" si="366"/>
        <v>0.40394826278466206</v>
      </c>
      <c r="AC1362" s="33">
        <f>IFERROR($X1362/VLOOKUP(CONCATENATE("USD",C1362),[1]GEINDICE!AR$1:AS$65536,2,0),"")</f>
        <v>411.49174594818186</v>
      </c>
      <c r="AD1362" s="33">
        <f>IFERROR($AA1362/VLOOKUP(CONCATENATE("USD",C1362),[1]GEINDICE!AR$1:AS$65536,2,0),"")</f>
        <v>166.22137592599557</v>
      </c>
      <c r="AE1362" s="33">
        <f>IFERROR($X1362/VLOOKUP(CONCATENATE("EUR",C1362),[1]GEINDICE!AR$1:AS$65536,2,0),"")</f>
        <v>350.6520972858653</v>
      </c>
      <c r="AF1362" s="33">
        <f>IFERROR($AA1362/VLOOKUP(CONCATENATE("EUR",C1362),[1]GEINDICE!AR$1:AS$65536,2,0),"")</f>
        <v>141.64530554042361</v>
      </c>
      <c r="AG1362" s="48" t="str">
        <f>VLOOKUP(E1362,[1]Apresentação!AW$1:AX$65536,2,0)</f>
        <v xml:space="preserve">                    2 - LEATHER AUXILIARIES</v>
      </c>
      <c r="AH1362" s="48" t="str">
        <f t="shared" si="367"/>
        <v xml:space="preserve">         5204000030 - NOVALTAN PF</v>
      </c>
      <c r="AI1362" s="49" t="str">
        <f t="shared" si="368"/>
        <v xml:space="preserve">     L00087 - BOLZANO BRASIL INDUSTRIA E COM DE COUROS E PELES LTDA</v>
      </c>
      <c r="AJ1362" t="str">
        <f t="shared" si="369"/>
        <v xml:space="preserve">     93 - RESALES</v>
      </c>
      <c r="AK1362" t="str">
        <f t="shared" si="370"/>
        <v/>
      </c>
      <c r="AL1362">
        <f t="shared" si="371"/>
        <v>9</v>
      </c>
      <c r="AM1362" t="str">
        <f t="shared" si="372"/>
        <v>2025 9</v>
      </c>
      <c r="AN1362" t="str">
        <f t="shared" si="373"/>
        <v xml:space="preserve">BOLZANO </v>
      </c>
    </row>
    <row r="1363" spans="1:40" x14ac:dyDescent="0.35">
      <c r="A1363">
        <v>82517</v>
      </c>
      <c r="B1363" t="s">
        <v>274</v>
      </c>
      <c r="C1363" s="31">
        <v>45800</v>
      </c>
      <c r="D1363" t="s">
        <v>373</v>
      </c>
      <c r="E1363" t="s">
        <v>374</v>
      </c>
      <c r="F1363" t="s">
        <v>644</v>
      </c>
      <c r="G1363" t="s">
        <v>645</v>
      </c>
      <c r="H1363" t="s">
        <v>727</v>
      </c>
      <c r="I1363" t="s">
        <v>728</v>
      </c>
      <c r="J1363">
        <v>145</v>
      </c>
      <c r="K1363">
        <v>2740.5</v>
      </c>
      <c r="L1363">
        <v>1275.4949899999999</v>
      </c>
      <c r="M1363">
        <v>551.94000000000005</v>
      </c>
      <c r="N1363">
        <v>18.900000000000002</v>
      </c>
      <c r="O1363" s="32">
        <f t="shared" si="357"/>
        <v>2188.56</v>
      </c>
      <c r="P1363" s="32">
        <f t="shared" si="358"/>
        <v>913.06501000000003</v>
      </c>
      <c r="Q1363">
        <v>739413</v>
      </c>
      <c r="R1363" t="s">
        <v>346</v>
      </c>
      <c r="S1363" t="s">
        <v>347</v>
      </c>
      <c r="T1363" t="str">
        <f t="shared" si="359"/>
        <v>VEN</v>
      </c>
      <c r="U1363" t="s">
        <v>348</v>
      </c>
      <c r="V1363" s="33">
        <f t="shared" si="360"/>
        <v>2740.5</v>
      </c>
      <c r="W1363">
        <f t="shared" si="361"/>
        <v>145</v>
      </c>
      <c r="X1363" s="33">
        <f t="shared" si="362"/>
        <v>2188.56</v>
      </c>
      <c r="Y1363" s="33">
        <f t="shared" si="363"/>
        <v>551.94000000000005</v>
      </c>
      <c r="Z1363" s="45">
        <f t="shared" si="364"/>
        <v>0.32259259624156178</v>
      </c>
      <c r="AA1363" s="33">
        <f t="shared" si="365"/>
        <v>884.06501000000003</v>
      </c>
      <c r="AB1363" s="45">
        <f t="shared" si="366"/>
        <v>0.40394826278466206</v>
      </c>
      <c r="AC1363" s="33">
        <f>IFERROR($X1363/VLOOKUP(CONCATENATE("USD",C1363),[1]GEINDICE!AR$1:AS$65536,2,0),"")</f>
        <v>384.41649687346307</v>
      </c>
      <c r="AD1363" s="33">
        <f>IFERROR($AA1363/VLOOKUP(CONCATENATE("USD",C1363),[1]GEINDICE!AR$1:AS$65536,2,0),"")</f>
        <v>155.2843760978009</v>
      </c>
      <c r="AE1363" s="33">
        <f>IFERROR($X1363/VLOOKUP(CONCATENATE("EUR",C1363),[1]GEINDICE!AR$1:AS$65536,2,0),"")</f>
        <v>338.692005323594</v>
      </c>
      <c r="AF1363" s="33">
        <f>IFERROR($AA1363/VLOOKUP(CONCATENATE("EUR",C1363),[1]GEINDICE!AR$1:AS$65536,2,0),"")</f>
        <v>136.81404716951934</v>
      </c>
      <c r="AG1363" s="48" t="str">
        <f>VLOOKUP(E1363,[1]Apresentação!AW$1:AX$65536,2,0)</f>
        <v xml:space="preserve">                    2 - LEATHER AUXILIARIES</v>
      </c>
      <c r="AH1363" s="48" t="str">
        <f t="shared" si="367"/>
        <v xml:space="preserve">         5204000030 - NOVALTAN PF</v>
      </c>
      <c r="AI1363" s="49" t="str">
        <f t="shared" si="368"/>
        <v xml:space="preserve">     L00087 - BOLZANO BRASIL INDUSTRIA E COM DE COUROS E PELES LTDA</v>
      </c>
      <c r="AJ1363" t="str">
        <f t="shared" si="369"/>
        <v xml:space="preserve">     93 - RESALES</v>
      </c>
      <c r="AK1363" t="str">
        <f t="shared" si="370"/>
        <v/>
      </c>
      <c r="AL1363">
        <f t="shared" si="371"/>
        <v>5</v>
      </c>
      <c r="AM1363" t="str">
        <f t="shared" si="372"/>
        <v>2025 5</v>
      </c>
      <c r="AN1363" t="str">
        <f t="shared" si="373"/>
        <v xml:space="preserve">BOLZANO </v>
      </c>
    </row>
    <row r="1364" spans="1:40" x14ac:dyDescent="0.35">
      <c r="A1364">
        <v>82889</v>
      </c>
      <c r="B1364" t="s">
        <v>274</v>
      </c>
      <c r="C1364" s="31">
        <v>45834</v>
      </c>
      <c r="D1364" t="s">
        <v>373</v>
      </c>
      <c r="E1364" t="s">
        <v>374</v>
      </c>
      <c r="F1364" t="s">
        <v>433</v>
      </c>
      <c r="G1364" t="s">
        <v>434</v>
      </c>
      <c r="H1364" t="s">
        <v>727</v>
      </c>
      <c r="I1364" t="s">
        <v>728</v>
      </c>
      <c r="J1364">
        <v>145</v>
      </c>
      <c r="K1364">
        <v>2851.14</v>
      </c>
      <c r="L1364">
        <v>1275.4949899999999</v>
      </c>
      <c r="M1364">
        <v>574.22</v>
      </c>
      <c r="N1364">
        <v>19.663</v>
      </c>
      <c r="O1364" s="32">
        <f t="shared" si="357"/>
        <v>2276.92</v>
      </c>
      <c r="P1364" s="32">
        <f t="shared" si="358"/>
        <v>1001.4250100000002</v>
      </c>
      <c r="Q1364">
        <v>742134</v>
      </c>
      <c r="R1364" t="s">
        <v>346</v>
      </c>
      <c r="S1364" t="s">
        <v>347</v>
      </c>
      <c r="T1364" t="str">
        <f t="shared" si="359"/>
        <v>VEN</v>
      </c>
      <c r="U1364" t="s">
        <v>348</v>
      </c>
      <c r="V1364" s="33">
        <f t="shared" si="360"/>
        <v>2851.14</v>
      </c>
      <c r="W1364">
        <f t="shared" si="361"/>
        <v>145</v>
      </c>
      <c r="X1364" s="33">
        <f t="shared" si="362"/>
        <v>2276.92</v>
      </c>
      <c r="Y1364" s="33">
        <f t="shared" si="363"/>
        <v>574.22</v>
      </c>
      <c r="Z1364" s="45">
        <f t="shared" si="364"/>
        <v>0.34106533176203208</v>
      </c>
      <c r="AA1364" s="33">
        <f t="shared" si="365"/>
        <v>972.42501000000016</v>
      </c>
      <c r="AB1364" s="45">
        <f t="shared" si="366"/>
        <v>0.42707912882314714</v>
      </c>
      <c r="AC1364" s="33">
        <f>IFERROR($X1364/VLOOKUP(CONCATENATE("USD",C1364),[1]GEINDICE!AR$1:AS$65536,2,0),"")</f>
        <v>412.89690815123765</v>
      </c>
      <c r="AD1364" s="33">
        <f>IFERROR($AA1364/VLOOKUP(CONCATENATE("USD",C1364),[1]GEINDICE!AR$1:AS$65536,2,0),"")</f>
        <v>176.33965182700157</v>
      </c>
      <c r="AE1364" s="33">
        <f>IFERROR($X1364/VLOOKUP(CONCATENATE("EUR",C1364),[1]GEINDICE!AR$1:AS$65536,2,0),"")</f>
        <v>352.3934811879962</v>
      </c>
      <c r="AF1364" s="33">
        <f>IFERROR($AA1364/VLOOKUP(CONCATENATE("EUR",C1364),[1]GEINDICE!AR$1:AS$65536,2,0),"")</f>
        <v>150.4999009487255</v>
      </c>
      <c r="AG1364" s="48" t="str">
        <f>VLOOKUP(E1364,[1]Apresentação!AW$1:AX$65536,2,0)</f>
        <v xml:space="preserve">                    2 - LEATHER AUXILIARIES</v>
      </c>
      <c r="AH1364" s="48" t="str">
        <f t="shared" si="367"/>
        <v xml:space="preserve">         5204000030 - NOVALTAN PF</v>
      </c>
      <c r="AI1364" s="49" t="str">
        <f t="shared" si="368"/>
        <v xml:space="preserve">     L00469 - VALESEMI BENEFICIAMENTO DE COUROS LTDA</v>
      </c>
      <c r="AJ1364" t="str">
        <f t="shared" si="369"/>
        <v xml:space="preserve">     93 - RESALES</v>
      </c>
      <c r="AK1364" t="str">
        <f t="shared" si="370"/>
        <v/>
      </c>
      <c r="AL1364">
        <f t="shared" si="371"/>
        <v>6</v>
      </c>
      <c r="AM1364" t="str">
        <f t="shared" si="372"/>
        <v>2025 6</v>
      </c>
      <c r="AN1364" t="str">
        <f t="shared" si="373"/>
        <v xml:space="preserve">VALESEMI </v>
      </c>
    </row>
    <row r="1365" spans="1:40" x14ac:dyDescent="0.35">
      <c r="A1365">
        <v>84480</v>
      </c>
      <c r="B1365" t="s">
        <v>274</v>
      </c>
      <c r="C1365" s="31">
        <v>45964</v>
      </c>
      <c r="D1365" t="s">
        <v>373</v>
      </c>
      <c r="E1365" t="s">
        <v>374</v>
      </c>
      <c r="F1365" t="s">
        <v>704</v>
      </c>
      <c r="G1365" t="s">
        <v>705</v>
      </c>
      <c r="H1365" t="s">
        <v>727</v>
      </c>
      <c r="I1365" t="s">
        <v>728</v>
      </c>
      <c r="J1365">
        <v>1100</v>
      </c>
      <c r="K1365">
        <v>22861.74</v>
      </c>
      <c r="L1365">
        <v>9676.1688599999998</v>
      </c>
      <c r="M1365">
        <v>4604.38</v>
      </c>
      <c r="N1365">
        <v>20.7834</v>
      </c>
      <c r="O1365" s="32">
        <f t="shared" si="357"/>
        <v>18257.36</v>
      </c>
      <c r="P1365" s="32">
        <f t="shared" si="358"/>
        <v>8581.1911400000008</v>
      </c>
      <c r="Q1365">
        <v>765959</v>
      </c>
      <c r="R1365" t="s">
        <v>346</v>
      </c>
      <c r="S1365" t="s">
        <v>347</v>
      </c>
      <c r="T1365" t="str">
        <f t="shared" si="359"/>
        <v>VEN</v>
      </c>
      <c r="U1365" t="s">
        <v>348</v>
      </c>
      <c r="V1365" s="33">
        <f t="shared" si="360"/>
        <v>22861.74</v>
      </c>
      <c r="W1365">
        <f t="shared" si="361"/>
        <v>1100</v>
      </c>
      <c r="X1365" s="33">
        <f t="shared" si="362"/>
        <v>18257.36</v>
      </c>
      <c r="Y1365" s="33">
        <f t="shared" si="363"/>
        <v>4604.38</v>
      </c>
      <c r="Z1365" s="45">
        <f t="shared" si="364"/>
        <v>0.36572855521933151</v>
      </c>
      <c r="AA1365" s="33">
        <f t="shared" si="365"/>
        <v>8361.1911400000008</v>
      </c>
      <c r="AB1365" s="45">
        <f t="shared" si="366"/>
        <v>0.45796276898741112</v>
      </c>
      <c r="AC1365" s="33" t="str">
        <f>IFERROR($X1365/VLOOKUP(CONCATENATE("USD",C1365),[1]GEINDICE!AR$1:AS$65536,2,0),"")</f>
        <v/>
      </c>
      <c r="AD1365" s="33" t="str">
        <f>IFERROR($AA1365/VLOOKUP(CONCATENATE("USD",C1365),[1]GEINDICE!AR$1:AS$65536,2,0),"")</f>
        <v/>
      </c>
      <c r="AE1365" s="33" t="str">
        <f>IFERROR($X1365/VLOOKUP(CONCATENATE("EUR",C1365),[1]GEINDICE!AR$1:AS$65536,2,0),"")</f>
        <v/>
      </c>
      <c r="AF1365" s="33" t="str">
        <f>IFERROR($AA1365/VLOOKUP(CONCATENATE("EUR",C1365),[1]GEINDICE!AR$1:AS$65536,2,0),"")</f>
        <v/>
      </c>
      <c r="AG1365" s="48" t="str">
        <f>VLOOKUP(E1365,[1]Apresentação!AW$1:AX$65536,2,0)</f>
        <v xml:space="preserve">                    2 - LEATHER AUXILIARIES</v>
      </c>
      <c r="AH1365" s="48" t="str">
        <f t="shared" si="367"/>
        <v xml:space="preserve">         5204000030 - NOVALTAN PF</v>
      </c>
      <c r="AI1365" s="49" t="str">
        <f t="shared" si="368"/>
        <v xml:space="preserve">     L00242 - CBC COUROS E ACABAMENTOS LTDA</v>
      </c>
      <c r="AJ1365" t="str">
        <f t="shared" si="369"/>
        <v xml:space="preserve">     93 - RESALES</v>
      </c>
      <c r="AK1365" t="str">
        <f t="shared" si="370"/>
        <v/>
      </c>
      <c r="AL1365">
        <f t="shared" si="371"/>
        <v>11</v>
      </c>
      <c r="AM1365" t="str">
        <f t="shared" si="372"/>
        <v>2025 11</v>
      </c>
      <c r="AN1365" t="str">
        <f t="shared" si="373"/>
        <v xml:space="preserve">CBC </v>
      </c>
    </row>
    <row r="1366" spans="1:40" x14ac:dyDescent="0.35">
      <c r="A1366">
        <v>84692</v>
      </c>
      <c r="B1366" t="s">
        <v>274</v>
      </c>
      <c r="C1366" s="31">
        <v>45979</v>
      </c>
      <c r="D1366" t="s">
        <v>373</v>
      </c>
      <c r="E1366" t="s">
        <v>374</v>
      </c>
      <c r="F1366" t="s">
        <v>435</v>
      </c>
      <c r="G1366" t="s">
        <v>436</v>
      </c>
      <c r="H1366" t="s">
        <v>727</v>
      </c>
      <c r="I1366" t="s">
        <v>728</v>
      </c>
      <c r="J1366">
        <v>1100</v>
      </c>
      <c r="K1366">
        <v>20545.91</v>
      </c>
      <c r="L1366">
        <v>9676.1688599999998</v>
      </c>
      <c r="M1366">
        <v>4137.97</v>
      </c>
      <c r="N1366">
        <v>18.678100000000001</v>
      </c>
      <c r="O1366" s="32">
        <f t="shared" si="357"/>
        <v>16407.939999999999</v>
      </c>
      <c r="P1366" s="32">
        <f t="shared" si="358"/>
        <v>6731.7711399999989</v>
      </c>
      <c r="Q1366">
        <v>767574</v>
      </c>
      <c r="R1366" t="s">
        <v>346</v>
      </c>
      <c r="S1366" t="s">
        <v>347</v>
      </c>
      <c r="T1366" t="str">
        <f t="shared" si="359"/>
        <v>VEN</v>
      </c>
      <c r="U1366" t="s">
        <v>348</v>
      </c>
      <c r="V1366" s="33">
        <f t="shared" si="360"/>
        <v>20545.91</v>
      </c>
      <c r="W1366">
        <f t="shared" si="361"/>
        <v>1100</v>
      </c>
      <c r="X1366" s="33">
        <f t="shared" si="362"/>
        <v>16407.939999999999</v>
      </c>
      <c r="Y1366" s="33">
        <f t="shared" si="363"/>
        <v>4137.97</v>
      </c>
      <c r="Z1366" s="45">
        <f t="shared" si="364"/>
        <v>0.31693758709154274</v>
      </c>
      <c r="AA1366" s="33">
        <f t="shared" si="365"/>
        <v>6511.7711399999989</v>
      </c>
      <c r="AB1366" s="45">
        <f t="shared" si="366"/>
        <v>0.39686707411168004</v>
      </c>
      <c r="AC1366" s="33" t="str">
        <f>IFERROR($X1366/VLOOKUP(CONCATENATE("USD",C1366),[1]GEINDICE!AR$1:AS$65536,2,0),"")</f>
        <v/>
      </c>
      <c r="AD1366" s="33" t="str">
        <f>IFERROR($AA1366/VLOOKUP(CONCATENATE("USD",C1366),[1]GEINDICE!AR$1:AS$65536,2,0),"")</f>
        <v/>
      </c>
      <c r="AE1366" s="33" t="str">
        <f>IFERROR($X1366/VLOOKUP(CONCATENATE("EUR",C1366),[1]GEINDICE!AR$1:AS$65536,2,0),"")</f>
        <v/>
      </c>
      <c r="AF1366" s="33" t="str">
        <f>IFERROR($AA1366/VLOOKUP(CONCATENATE("EUR",C1366),[1]GEINDICE!AR$1:AS$65536,2,0),"")</f>
        <v/>
      </c>
      <c r="AG1366" s="48" t="str">
        <f>VLOOKUP(E1366,[1]Apresentação!AW$1:AX$65536,2,0)</f>
        <v xml:space="preserve">                    2 - LEATHER AUXILIARIES</v>
      </c>
      <c r="AH1366" s="48" t="str">
        <f t="shared" si="367"/>
        <v xml:space="preserve">         5204000030 - NOVALTAN PF</v>
      </c>
      <c r="AI1366" s="49" t="str">
        <f t="shared" si="368"/>
        <v xml:space="preserve">     L00024 - FUGA S/A</v>
      </c>
      <c r="AJ1366" t="str">
        <f t="shared" si="369"/>
        <v xml:space="preserve">     93 - RESALES</v>
      </c>
      <c r="AK1366" t="str">
        <f t="shared" si="370"/>
        <v/>
      </c>
      <c r="AL1366">
        <f t="shared" si="371"/>
        <v>11</v>
      </c>
      <c r="AM1366" t="str">
        <f t="shared" si="372"/>
        <v>2025 11</v>
      </c>
      <c r="AN1366" t="str">
        <f t="shared" si="373"/>
        <v xml:space="preserve">FUGA </v>
      </c>
    </row>
    <row r="1367" spans="1:40" x14ac:dyDescent="0.35">
      <c r="A1367">
        <v>81679</v>
      </c>
      <c r="B1367" t="s">
        <v>274</v>
      </c>
      <c r="C1367" s="31">
        <v>45734</v>
      </c>
      <c r="D1367" t="s">
        <v>373</v>
      </c>
      <c r="E1367" t="s">
        <v>374</v>
      </c>
      <c r="F1367" t="s">
        <v>464</v>
      </c>
      <c r="G1367" t="s">
        <v>465</v>
      </c>
      <c r="H1367" t="s">
        <v>727</v>
      </c>
      <c r="I1367" t="s">
        <v>728</v>
      </c>
      <c r="J1367">
        <v>145</v>
      </c>
      <c r="K1367">
        <v>3062.4500000000003</v>
      </c>
      <c r="L1367">
        <v>1150.6243199999999</v>
      </c>
      <c r="M1367">
        <v>367.5</v>
      </c>
      <c r="N1367">
        <v>21.120339999999999</v>
      </c>
      <c r="O1367" s="32">
        <f t="shared" si="357"/>
        <v>2694.9500000000003</v>
      </c>
      <c r="P1367" s="32">
        <f t="shared" si="358"/>
        <v>1544.3256800000004</v>
      </c>
      <c r="Q1367">
        <v>719257</v>
      </c>
      <c r="R1367" t="s">
        <v>346</v>
      </c>
      <c r="S1367" t="s">
        <v>660</v>
      </c>
      <c r="T1367" t="str">
        <f t="shared" si="359"/>
        <v>VEN</v>
      </c>
      <c r="U1367" t="s">
        <v>388</v>
      </c>
      <c r="V1367" s="33">
        <f t="shared" si="360"/>
        <v>3062.4500000000003</v>
      </c>
      <c r="W1367">
        <f t="shared" si="361"/>
        <v>145</v>
      </c>
      <c r="X1367" s="33">
        <f t="shared" si="362"/>
        <v>2694.9500000000003</v>
      </c>
      <c r="Y1367" s="33">
        <f t="shared" si="363"/>
        <v>367.5</v>
      </c>
      <c r="Z1367" s="45">
        <f t="shared" si="364"/>
        <v>0.49480830054368241</v>
      </c>
      <c r="AA1367" s="33">
        <f t="shared" si="365"/>
        <v>1515.3256800000004</v>
      </c>
      <c r="AB1367" s="45">
        <f t="shared" si="366"/>
        <v>0.56228341156607742</v>
      </c>
      <c r="AC1367" s="33">
        <f>IFERROR($X1367/VLOOKUP(CONCATENATE("USD",C1367),[1]GEINDICE!AR$1:AS$65536,2,0),"")</f>
        <v>474.02905790473517</v>
      </c>
      <c r="AD1367" s="33">
        <f>IFERROR($AA1367/VLOOKUP(CONCATENATE("USD",C1367),[1]GEINDICE!AR$1:AS$65536,2,0),"")</f>
        <v>266.53867586012814</v>
      </c>
      <c r="AE1367" s="33">
        <f>IFERROR($X1367/VLOOKUP(CONCATENATE("EUR",C1367),[1]GEINDICE!AR$1:AS$65536,2,0),"")</f>
        <v>433.81571745919325</v>
      </c>
      <c r="AF1367" s="33">
        <f>IFERROR($AA1367/VLOOKUP(CONCATENATE("EUR",C1367),[1]GEINDICE!AR$1:AS$65536,2,0),"")</f>
        <v>243.92738160394069</v>
      </c>
      <c r="AG1367" s="48" t="str">
        <f>VLOOKUP(E1367,[1]Apresentação!AW$1:AX$65536,2,0)</f>
        <v xml:space="preserve">                    2 - LEATHER AUXILIARIES</v>
      </c>
      <c r="AH1367" s="48" t="str">
        <f t="shared" si="367"/>
        <v xml:space="preserve">         5204000030 - NOVALTAN PF</v>
      </c>
      <c r="AI1367" s="49" t="str">
        <f t="shared" si="368"/>
        <v xml:space="preserve">     ZC0056 - IND E COM DE COUROS DOWIDI LTDA</v>
      </c>
      <c r="AJ1367" t="str">
        <f t="shared" si="369"/>
        <v xml:space="preserve">     93 - RESALES</v>
      </c>
      <c r="AK1367" t="str">
        <f t="shared" si="370"/>
        <v/>
      </c>
      <c r="AL1367">
        <f t="shared" si="371"/>
        <v>3</v>
      </c>
      <c r="AM1367" t="str">
        <f t="shared" si="372"/>
        <v>2025 3</v>
      </c>
      <c r="AN1367" t="str">
        <f t="shared" si="373"/>
        <v xml:space="preserve">IND </v>
      </c>
    </row>
    <row r="1368" spans="1:40" x14ac:dyDescent="0.35">
      <c r="A1368">
        <v>81610</v>
      </c>
      <c r="B1368" t="s">
        <v>274</v>
      </c>
      <c r="C1368" s="31">
        <v>45728</v>
      </c>
      <c r="D1368" t="s">
        <v>373</v>
      </c>
      <c r="E1368" t="s">
        <v>374</v>
      </c>
      <c r="F1368" t="s">
        <v>464</v>
      </c>
      <c r="G1368" t="s">
        <v>465</v>
      </c>
      <c r="H1368" t="s">
        <v>727</v>
      </c>
      <c r="I1368" t="s">
        <v>728</v>
      </c>
      <c r="J1368">
        <v>290</v>
      </c>
      <c r="K1368">
        <v>6260.53</v>
      </c>
      <c r="L1368">
        <v>2301.2486399999998</v>
      </c>
      <c r="M1368">
        <v>751.27</v>
      </c>
      <c r="N1368">
        <v>21.58802</v>
      </c>
      <c r="O1368" s="32">
        <f t="shared" si="357"/>
        <v>5509.26</v>
      </c>
      <c r="P1368" s="32">
        <f t="shared" si="358"/>
        <v>3208.0113600000004</v>
      </c>
      <c r="Q1368">
        <v>716905</v>
      </c>
      <c r="R1368" t="s">
        <v>346</v>
      </c>
      <c r="S1368" t="s">
        <v>660</v>
      </c>
      <c r="T1368" t="str">
        <f t="shared" si="359"/>
        <v>VEN</v>
      </c>
      <c r="U1368" t="s">
        <v>432</v>
      </c>
      <c r="V1368" s="33">
        <f t="shared" si="360"/>
        <v>6260.53</v>
      </c>
      <c r="W1368">
        <f t="shared" si="361"/>
        <v>290</v>
      </c>
      <c r="X1368" s="33">
        <f t="shared" si="362"/>
        <v>5509.26</v>
      </c>
      <c r="Y1368" s="33">
        <f t="shared" si="363"/>
        <v>751.27</v>
      </c>
      <c r="Z1368" s="45">
        <f t="shared" si="364"/>
        <v>0.50315410356631152</v>
      </c>
      <c r="AA1368" s="33">
        <f t="shared" si="365"/>
        <v>3150.0113600000004</v>
      </c>
      <c r="AB1368" s="45">
        <f t="shared" si="366"/>
        <v>0.57176669098935251</v>
      </c>
      <c r="AC1368" s="33">
        <f>IFERROR($X1368/VLOOKUP(CONCATENATE("USD",C1368),[1]GEINDICE!AR$1:AS$65536,2,0),"")</f>
        <v>945.50353538820616</v>
      </c>
      <c r="AD1368" s="33">
        <f>IFERROR($AA1368/VLOOKUP(CONCATENATE("USD",C1368),[1]GEINDICE!AR$1:AS$65536,2,0),"")</f>
        <v>540.60742774764879</v>
      </c>
      <c r="AE1368" s="33">
        <f>IFERROR($X1368/VLOOKUP(CONCATENATE("EUR",C1368),[1]GEINDICE!AR$1:AS$65536,2,0),"")</f>
        <v>865.44660529705618</v>
      </c>
      <c r="AF1368" s="33">
        <f>IFERROR($AA1368/VLOOKUP(CONCATENATE("EUR",C1368),[1]GEINDICE!AR$1:AS$65536,2,0),"")</f>
        <v>494.83354173866604</v>
      </c>
      <c r="AG1368" s="48" t="str">
        <f>VLOOKUP(E1368,[1]Apresentação!AW$1:AX$65536,2,0)</f>
        <v xml:space="preserve">                    2 - LEATHER AUXILIARIES</v>
      </c>
      <c r="AH1368" s="48" t="str">
        <f t="shared" si="367"/>
        <v xml:space="preserve">         5204000030 - NOVALTAN PF</v>
      </c>
      <c r="AI1368" s="49" t="str">
        <f t="shared" si="368"/>
        <v xml:space="preserve">     ZC0056 - IND E COM DE COUROS DOWIDI LTDA</v>
      </c>
      <c r="AJ1368" t="str">
        <f t="shared" si="369"/>
        <v xml:space="preserve">     93 - RESALES</v>
      </c>
      <c r="AK1368" t="str">
        <f t="shared" si="370"/>
        <v/>
      </c>
      <c r="AL1368">
        <f t="shared" si="371"/>
        <v>3</v>
      </c>
      <c r="AM1368" t="str">
        <f t="shared" si="372"/>
        <v>2025 3</v>
      </c>
      <c r="AN1368" t="str">
        <f t="shared" si="373"/>
        <v xml:space="preserve">IND </v>
      </c>
    </row>
    <row r="1369" spans="1:40" x14ac:dyDescent="0.35">
      <c r="A1369">
        <v>81498</v>
      </c>
      <c r="B1369" t="s">
        <v>274</v>
      </c>
      <c r="C1369" s="31">
        <v>45721</v>
      </c>
      <c r="D1369" t="s">
        <v>373</v>
      </c>
      <c r="E1369" t="s">
        <v>374</v>
      </c>
      <c r="F1369" t="s">
        <v>382</v>
      </c>
      <c r="G1369" t="s">
        <v>383</v>
      </c>
      <c r="H1369" t="s">
        <v>727</v>
      </c>
      <c r="I1369" t="s">
        <v>728</v>
      </c>
      <c r="J1369">
        <v>1100</v>
      </c>
      <c r="K1369">
        <v>19494.05</v>
      </c>
      <c r="L1369">
        <v>8728.8741699999991</v>
      </c>
      <c r="M1369">
        <v>2339.31</v>
      </c>
      <c r="N1369">
        <v>17.72186</v>
      </c>
      <c r="O1369" s="32">
        <f t="shared" si="357"/>
        <v>17154.739999999998</v>
      </c>
      <c r="P1369" s="32">
        <f t="shared" si="358"/>
        <v>8425.8658299999988</v>
      </c>
      <c r="Q1369">
        <v>714302</v>
      </c>
      <c r="R1369" t="s">
        <v>346</v>
      </c>
      <c r="S1369" t="s">
        <v>660</v>
      </c>
      <c r="T1369" t="str">
        <f t="shared" si="359"/>
        <v>VEN</v>
      </c>
      <c r="U1369" t="s">
        <v>388</v>
      </c>
      <c r="V1369" s="33">
        <f t="shared" si="360"/>
        <v>19494.05</v>
      </c>
      <c r="W1369">
        <f t="shared" si="361"/>
        <v>1100</v>
      </c>
      <c r="X1369" s="33">
        <f t="shared" si="362"/>
        <v>17154.739999999998</v>
      </c>
      <c r="Y1369" s="33">
        <f t="shared" si="363"/>
        <v>2339.31</v>
      </c>
      <c r="Z1369" s="45">
        <f t="shared" si="364"/>
        <v>0.42094207360707492</v>
      </c>
      <c r="AA1369" s="33">
        <f t="shared" si="365"/>
        <v>8205.8658299999988</v>
      </c>
      <c r="AB1369" s="45">
        <f t="shared" si="366"/>
        <v>0.47834393467927816</v>
      </c>
      <c r="AC1369" s="33">
        <f>IFERROR($X1369/VLOOKUP(CONCATENATE("USD",C1369),[1]GEINDICE!AR$1:AS$65536,2,0),"")</f>
        <v>2962.1058811340949</v>
      </c>
      <c r="AD1369" s="33">
        <f>IFERROR($AA1369/VLOOKUP(CONCATENATE("USD",C1369),[1]GEINDICE!AR$1:AS$65536,2,0),"")</f>
        <v>1416.9053821183131</v>
      </c>
      <c r="AE1369" s="33">
        <f>IFERROR($X1369/VLOOKUP(CONCATENATE("EUR",C1369),[1]GEINDICE!AR$1:AS$65536,2,0),"")</f>
        <v>2749.2892286488127</v>
      </c>
      <c r="AF1369" s="33">
        <f>IFERROR($AA1369/VLOOKUP(CONCATENATE("EUR",C1369),[1]GEINDICE!AR$1:AS$65536,2,0),"")</f>
        <v>1315.1058272032308</v>
      </c>
      <c r="AG1369" s="48" t="str">
        <f>VLOOKUP(E1369,[1]Apresentação!AW$1:AX$65536,2,0)</f>
        <v xml:space="preserve">                    2 - LEATHER AUXILIARIES</v>
      </c>
      <c r="AH1369" s="48" t="str">
        <f t="shared" si="367"/>
        <v xml:space="preserve">         5204000030 - NOVALTAN PF</v>
      </c>
      <c r="AI1369" s="49" t="str">
        <f t="shared" si="368"/>
        <v xml:space="preserve">     ZF1123 - GOBBA LEATHER INDUSTRIA E COMERCIO LTDA</v>
      </c>
      <c r="AJ1369" t="str">
        <f t="shared" si="369"/>
        <v xml:space="preserve">     93 - RESALES</v>
      </c>
      <c r="AK1369" t="str">
        <f t="shared" si="370"/>
        <v/>
      </c>
      <c r="AL1369">
        <f t="shared" si="371"/>
        <v>3</v>
      </c>
      <c r="AM1369" t="str">
        <f t="shared" si="372"/>
        <v>2025 3</v>
      </c>
      <c r="AN1369" t="str">
        <f t="shared" si="373"/>
        <v xml:space="preserve">GOBBA </v>
      </c>
    </row>
    <row r="1370" spans="1:40" x14ac:dyDescent="0.35">
      <c r="A1370">
        <v>81270</v>
      </c>
      <c r="B1370" t="s">
        <v>274</v>
      </c>
      <c r="C1370" s="31">
        <v>45701</v>
      </c>
      <c r="D1370" t="s">
        <v>373</v>
      </c>
      <c r="E1370" t="s">
        <v>374</v>
      </c>
      <c r="F1370" t="s">
        <v>464</v>
      </c>
      <c r="G1370" t="s">
        <v>465</v>
      </c>
      <c r="H1370" t="s">
        <v>727</v>
      </c>
      <c r="I1370" t="s">
        <v>728</v>
      </c>
      <c r="J1370">
        <v>145</v>
      </c>
      <c r="K1370">
        <v>3096.2000000000003</v>
      </c>
      <c r="L1370">
        <v>1234.96667</v>
      </c>
      <c r="M1370">
        <v>371.55</v>
      </c>
      <c r="N1370">
        <v>21.353069999999999</v>
      </c>
      <c r="O1370" s="32">
        <f t="shared" si="357"/>
        <v>2724.65</v>
      </c>
      <c r="P1370" s="32">
        <f t="shared" si="358"/>
        <v>1489.6833300000001</v>
      </c>
      <c r="Q1370">
        <v>710086</v>
      </c>
      <c r="R1370" t="s">
        <v>346</v>
      </c>
      <c r="S1370" t="s">
        <v>660</v>
      </c>
      <c r="T1370" t="str">
        <f t="shared" si="359"/>
        <v>VEN</v>
      </c>
      <c r="U1370" t="s">
        <v>432</v>
      </c>
      <c r="V1370" s="33">
        <f t="shared" si="360"/>
        <v>3096.2000000000003</v>
      </c>
      <c r="W1370">
        <f t="shared" si="361"/>
        <v>145</v>
      </c>
      <c r="X1370" s="33">
        <f t="shared" si="362"/>
        <v>2724.65</v>
      </c>
      <c r="Y1370" s="33">
        <f t="shared" si="363"/>
        <v>371.55</v>
      </c>
      <c r="Z1370" s="45">
        <f t="shared" si="364"/>
        <v>0.47176646534461597</v>
      </c>
      <c r="AA1370" s="33">
        <f t="shared" si="365"/>
        <v>1460.6833300000001</v>
      </c>
      <c r="AB1370" s="45">
        <f t="shared" si="366"/>
        <v>0.53609943662488757</v>
      </c>
      <c r="AC1370" s="33">
        <f>IFERROR($X1370/VLOOKUP(CONCATENATE("USD",C1370),[1]GEINDICE!AR$1:AS$65536,2,0),"")</f>
        <v>471.49062089015018</v>
      </c>
      <c r="AD1370" s="33">
        <f>IFERROR($AA1370/VLOOKUP(CONCATENATE("USD",C1370),[1]GEINDICE!AR$1:AS$65536,2,0),"")</f>
        <v>252.76585623312798</v>
      </c>
      <c r="AE1370" s="33">
        <f>IFERROR($X1370/VLOOKUP(CONCATENATE("EUR",C1370),[1]GEINDICE!AR$1:AS$65536,2,0),"")</f>
        <v>451.8790632877803</v>
      </c>
      <c r="AF1370" s="33">
        <f>IFERROR($AA1370/VLOOKUP(CONCATENATE("EUR",C1370),[1]GEINDICE!AR$1:AS$65536,2,0),"")</f>
        <v>242.25211125116093</v>
      </c>
      <c r="AG1370" s="48" t="str">
        <f>VLOOKUP(E1370,[1]Apresentação!AW$1:AX$65536,2,0)</f>
        <v xml:space="preserve">                    2 - LEATHER AUXILIARIES</v>
      </c>
      <c r="AH1370" s="48" t="str">
        <f t="shared" si="367"/>
        <v xml:space="preserve">         5204000030 - NOVALTAN PF</v>
      </c>
      <c r="AI1370" s="49" t="str">
        <f t="shared" si="368"/>
        <v xml:space="preserve">     ZC0056 - IND E COM DE COUROS DOWIDI LTDA</v>
      </c>
      <c r="AJ1370" t="str">
        <f t="shared" si="369"/>
        <v xml:space="preserve">     93 - RESALES</v>
      </c>
      <c r="AK1370" t="str">
        <f t="shared" si="370"/>
        <v/>
      </c>
      <c r="AL1370">
        <f t="shared" si="371"/>
        <v>2</v>
      </c>
      <c r="AM1370" t="str">
        <f t="shared" si="372"/>
        <v>2025 2</v>
      </c>
      <c r="AN1370" t="str">
        <f t="shared" si="373"/>
        <v xml:space="preserve">IND </v>
      </c>
    </row>
    <row r="1371" spans="1:40" x14ac:dyDescent="0.35">
      <c r="A1371">
        <v>81039</v>
      </c>
      <c r="B1371" t="s">
        <v>274</v>
      </c>
      <c r="C1371" s="31">
        <v>45685</v>
      </c>
      <c r="D1371" t="s">
        <v>373</v>
      </c>
      <c r="E1371" t="s">
        <v>374</v>
      </c>
      <c r="F1371" t="s">
        <v>382</v>
      </c>
      <c r="G1371" t="s">
        <v>383</v>
      </c>
      <c r="H1371" t="s">
        <v>727</v>
      </c>
      <c r="I1371" t="s">
        <v>728</v>
      </c>
      <c r="J1371">
        <v>1100</v>
      </c>
      <c r="K1371">
        <v>19639.71</v>
      </c>
      <c r="L1371">
        <v>9368.7127</v>
      </c>
      <c r="M1371">
        <v>2356.79</v>
      </c>
      <c r="N1371">
        <v>17.854279999999999</v>
      </c>
      <c r="O1371" s="32">
        <f t="shared" si="357"/>
        <v>17282.919999999998</v>
      </c>
      <c r="P1371" s="32">
        <f t="shared" si="358"/>
        <v>7914.2072999999982</v>
      </c>
      <c r="Q1371">
        <v>708318</v>
      </c>
      <c r="R1371" t="s">
        <v>346</v>
      </c>
      <c r="S1371" t="s">
        <v>660</v>
      </c>
      <c r="T1371" t="str">
        <f t="shared" si="359"/>
        <v>VEN</v>
      </c>
      <c r="U1371" t="s">
        <v>388</v>
      </c>
      <c r="V1371" s="33">
        <f t="shared" si="360"/>
        <v>19639.71</v>
      </c>
      <c r="W1371">
        <f t="shared" si="361"/>
        <v>1100</v>
      </c>
      <c r="X1371" s="33">
        <f t="shared" si="362"/>
        <v>17282.919999999998</v>
      </c>
      <c r="Y1371" s="33">
        <f t="shared" si="363"/>
        <v>2356.79</v>
      </c>
      <c r="Z1371" s="45">
        <f t="shared" si="364"/>
        <v>0.39176786724447554</v>
      </c>
      <c r="AA1371" s="33">
        <f t="shared" si="365"/>
        <v>7694.2072999999982</v>
      </c>
      <c r="AB1371" s="45">
        <f t="shared" si="366"/>
        <v>0.44519139705559008</v>
      </c>
      <c r="AC1371" s="33">
        <f>IFERROR($X1371/VLOOKUP(CONCATENATE("USD",C1371),[1]GEINDICE!AR$1:AS$65536,2,0),"")</f>
        <v>2932.7880536229418</v>
      </c>
      <c r="AD1371" s="33">
        <f>IFERROR($AA1371/VLOOKUP(CONCATENATE("USD",C1371),[1]GEINDICE!AR$1:AS$65536,2,0),"")</f>
        <v>1305.6520108603422</v>
      </c>
      <c r="AE1371" s="33">
        <f>IFERROR($X1371/VLOOKUP(CONCATENATE("EUR",C1371),[1]GEINDICE!AR$1:AS$65536,2,0),"")</f>
        <v>2813.2041995605105</v>
      </c>
      <c r="AF1371" s="33">
        <f>IFERROR($AA1371/VLOOKUP(CONCATENATE("EUR",C1371),[1]GEINDICE!AR$1:AS$65536,2,0),"")</f>
        <v>1252.4143078049967</v>
      </c>
      <c r="AG1371" s="48" t="str">
        <f>VLOOKUP(E1371,[1]Apresentação!AW$1:AX$65536,2,0)</f>
        <v xml:space="preserve">                    2 - LEATHER AUXILIARIES</v>
      </c>
      <c r="AH1371" s="48" t="str">
        <f t="shared" si="367"/>
        <v xml:space="preserve">         5204000030 - NOVALTAN PF</v>
      </c>
      <c r="AI1371" s="49" t="str">
        <f t="shared" si="368"/>
        <v xml:space="preserve">     ZF1123 - GOBBA LEATHER INDUSTRIA E COMERCIO LTDA</v>
      </c>
      <c r="AJ1371" t="str">
        <f t="shared" si="369"/>
        <v xml:space="preserve">     93 - RESALES</v>
      </c>
      <c r="AK1371" t="str">
        <f t="shared" si="370"/>
        <v/>
      </c>
      <c r="AL1371">
        <f t="shared" si="371"/>
        <v>1</v>
      </c>
      <c r="AM1371" t="str">
        <f t="shared" si="372"/>
        <v>2025 1</v>
      </c>
      <c r="AN1371" t="str">
        <f t="shared" si="373"/>
        <v xml:space="preserve">GOBBA </v>
      </c>
    </row>
    <row r="1372" spans="1:40" x14ac:dyDescent="0.35">
      <c r="A1372">
        <v>81090</v>
      </c>
      <c r="B1372" t="s">
        <v>274</v>
      </c>
      <c r="C1372" s="31">
        <v>45688</v>
      </c>
      <c r="D1372" t="s">
        <v>373</v>
      </c>
      <c r="E1372" t="s">
        <v>374</v>
      </c>
      <c r="F1372" t="s">
        <v>464</v>
      </c>
      <c r="G1372" t="s">
        <v>465</v>
      </c>
      <c r="H1372" t="s">
        <v>727</v>
      </c>
      <c r="I1372" t="s">
        <v>728</v>
      </c>
      <c r="J1372">
        <v>145</v>
      </c>
      <c r="K1372">
        <v>3165.67</v>
      </c>
      <c r="L1372">
        <v>1234.96667</v>
      </c>
      <c r="M1372">
        <v>379.88</v>
      </c>
      <c r="N1372">
        <v>21.83222</v>
      </c>
      <c r="O1372" s="32">
        <f t="shared" si="357"/>
        <v>2785.79</v>
      </c>
      <c r="P1372" s="32">
        <f t="shared" si="358"/>
        <v>1550.8233299999999</v>
      </c>
      <c r="Q1372">
        <v>708775</v>
      </c>
      <c r="R1372" t="s">
        <v>346</v>
      </c>
      <c r="S1372" t="s">
        <v>386</v>
      </c>
      <c r="T1372" t="str">
        <f t="shared" si="359"/>
        <v>VEN</v>
      </c>
      <c r="U1372" t="s">
        <v>389</v>
      </c>
      <c r="V1372" s="33">
        <f t="shared" si="360"/>
        <v>3165.67</v>
      </c>
      <c r="W1372">
        <f t="shared" si="361"/>
        <v>145</v>
      </c>
      <c r="X1372" s="33">
        <f t="shared" si="362"/>
        <v>2785.79</v>
      </c>
      <c r="Y1372" s="33">
        <f t="shared" si="363"/>
        <v>379.88</v>
      </c>
      <c r="Z1372" s="45">
        <f t="shared" si="364"/>
        <v>0.48072709094757188</v>
      </c>
      <c r="AA1372" s="33">
        <f t="shared" si="365"/>
        <v>1521.8233299999999</v>
      </c>
      <c r="AB1372" s="45">
        <f t="shared" si="366"/>
        <v>0.54628070672950935</v>
      </c>
      <c r="AC1372" s="33">
        <f>IFERROR($X1372/VLOOKUP(CONCATENATE("USD",C1372),[1]GEINDICE!AR$1:AS$65536,2,0),"")</f>
        <v>477.82885370748357</v>
      </c>
      <c r="AD1372" s="33">
        <f>IFERROR($AA1372/VLOOKUP(CONCATENATE("USD",C1372),[1]GEINDICE!AR$1:AS$65536,2,0),"")</f>
        <v>261.02868389907547</v>
      </c>
      <c r="AE1372" s="33">
        <f>IFERROR($X1372/VLOOKUP(CONCATENATE("EUR",C1372),[1]GEINDICE!AR$1:AS$65536,2,0),"")</f>
        <v>459.57997888346307</v>
      </c>
      <c r="AF1372" s="33">
        <f>IFERROR($AA1372/VLOOKUP(CONCATENATE("EUR",C1372),[1]GEINDICE!AR$1:AS$65536,2,0),"")</f>
        <v>251.0596756631912</v>
      </c>
      <c r="AG1372" s="48" t="str">
        <f>VLOOKUP(E1372,[1]Apresentação!AW$1:AX$65536,2,0)</f>
        <v xml:space="preserve">                    2 - LEATHER AUXILIARIES</v>
      </c>
      <c r="AH1372" s="48" t="str">
        <f t="shared" si="367"/>
        <v xml:space="preserve">         5204000030 - NOVALTAN PF</v>
      </c>
      <c r="AI1372" s="49" t="str">
        <f t="shared" si="368"/>
        <v xml:space="preserve">     ZC0056 - IND E COM DE COUROS DOWIDI LTDA</v>
      </c>
      <c r="AJ1372" t="str">
        <f t="shared" si="369"/>
        <v xml:space="preserve">     93 - RESALES</v>
      </c>
      <c r="AK1372" t="str">
        <f t="shared" si="370"/>
        <v/>
      </c>
      <c r="AL1372">
        <f t="shared" si="371"/>
        <v>1</v>
      </c>
      <c r="AM1372" t="str">
        <f t="shared" si="372"/>
        <v>2025 1</v>
      </c>
      <c r="AN1372" t="str">
        <f t="shared" si="373"/>
        <v xml:space="preserve">IND </v>
      </c>
    </row>
    <row r="1373" spans="1:40" x14ac:dyDescent="0.35">
      <c r="A1373">
        <v>80736</v>
      </c>
      <c r="B1373" t="s">
        <v>274</v>
      </c>
      <c r="C1373" s="31">
        <v>45660</v>
      </c>
      <c r="D1373" t="s">
        <v>373</v>
      </c>
      <c r="E1373" t="s">
        <v>374</v>
      </c>
      <c r="F1373" t="s">
        <v>704</v>
      </c>
      <c r="G1373" t="s">
        <v>705</v>
      </c>
      <c r="H1373" t="s">
        <v>727</v>
      </c>
      <c r="I1373" t="s">
        <v>728</v>
      </c>
      <c r="J1373">
        <v>1100</v>
      </c>
      <c r="K1373">
        <v>26361.72</v>
      </c>
      <c r="L1373">
        <v>9337.0170999999991</v>
      </c>
      <c r="M1373">
        <v>5309.28</v>
      </c>
      <c r="N1373">
        <v>23.965199999999999</v>
      </c>
      <c r="O1373" s="32">
        <f t="shared" si="357"/>
        <v>21052.440000000002</v>
      </c>
      <c r="P1373" s="32">
        <f t="shared" si="358"/>
        <v>11715.422900000003</v>
      </c>
      <c r="Q1373">
        <v>706155</v>
      </c>
      <c r="R1373" t="s">
        <v>346</v>
      </c>
      <c r="S1373" t="s">
        <v>731</v>
      </c>
      <c r="T1373" t="str">
        <f t="shared" si="359"/>
        <v>VEN</v>
      </c>
      <c r="U1373" t="s">
        <v>438</v>
      </c>
      <c r="V1373" s="33">
        <f t="shared" si="360"/>
        <v>26361.72</v>
      </c>
      <c r="W1373">
        <f t="shared" si="361"/>
        <v>1100</v>
      </c>
      <c r="X1373" s="33">
        <f t="shared" si="362"/>
        <v>21052.440000000002</v>
      </c>
      <c r="Y1373" s="33">
        <f t="shared" si="363"/>
        <v>5309.28</v>
      </c>
      <c r="Z1373" s="45">
        <f t="shared" si="364"/>
        <v>0.43606497982680958</v>
      </c>
      <c r="AA1373" s="33">
        <f t="shared" si="365"/>
        <v>11495.422900000003</v>
      </c>
      <c r="AB1373" s="45">
        <f t="shared" si="366"/>
        <v>0.54603755669176601</v>
      </c>
      <c r="AC1373" s="33">
        <f>IFERROR($X1373/VLOOKUP(CONCATENATE("USD",C1373),[1]GEINDICE!AR$1:AS$65536,2,0),"")</f>
        <v>3419.6579114078268</v>
      </c>
      <c r="AD1373" s="33">
        <f>IFERROR($AA1373/VLOOKUP(CONCATENATE("USD",C1373),[1]GEINDICE!AR$1:AS$65536,2,0),"")</f>
        <v>1867.2616506667971</v>
      </c>
      <c r="AE1373" s="33">
        <f>IFERROR($X1373/VLOOKUP(CONCATENATE("EUR",C1373),[1]GEINDICE!AR$1:AS$65536,2,0),"")</f>
        <v>3323.6146632566074</v>
      </c>
      <c r="AF1373" s="33">
        <f>IFERROR($AA1373/VLOOKUP(CONCATENATE("EUR",C1373),[1]GEINDICE!AR$1:AS$65536,2,0),"")</f>
        <v>1814.8184301095644</v>
      </c>
      <c r="AG1373" s="48" t="str">
        <f>VLOOKUP(E1373,[1]Apresentação!AW$1:AX$65536,2,0)</f>
        <v xml:space="preserve">                    2 - LEATHER AUXILIARIES</v>
      </c>
      <c r="AH1373" s="48" t="str">
        <f t="shared" si="367"/>
        <v xml:space="preserve">         5204000030 - NOVALTAN PF</v>
      </c>
      <c r="AI1373" s="49" t="str">
        <f t="shared" si="368"/>
        <v xml:space="preserve">     L00242 - CBC COUROS E ACABAMENTOS LTDA</v>
      </c>
      <c r="AJ1373" t="str">
        <f t="shared" si="369"/>
        <v xml:space="preserve">     93 - RESALES</v>
      </c>
      <c r="AK1373" t="str">
        <f t="shared" si="370"/>
        <v/>
      </c>
      <c r="AL1373">
        <f t="shared" si="371"/>
        <v>1</v>
      </c>
      <c r="AM1373" t="str">
        <f t="shared" si="372"/>
        <v>2025 1</v>
      </c>
      <c r="AN1373" t="str">
        <f t="shared" si="373"/>
        <v xml:space="preserve">CBC </v>
      </c>
    </row>
    <row r="1374" spans="1:40" x14ac:dyDescent="0.35">
      <c r="A1374">
        <v>81091</v>
      </c>
      <c r="B1374" t="s">
        <v>274</v>
      </c>
      <c r="C1374" s="31">
        <v>45688</v>
      </c>
      <c r="D1374" t="s">
        <v>373</v>
      </c>
      <c r="E1374" t="s">
        <v>374</v>
      </c>
      <c r="F1374" t="s">
        <v>644</v>
      </c>
      <c r="G1374" t="s">
        <v>645</v>
      </c>
      <c r="H1374" t="s">
        <v>727</v>
      </c>
      <c r="I1374" t="s">
        <v>728</v>
      </c>
      <c r="J1374">
        <v>145</v>
      </c>
      <c r="K1374">
        <v>2740.5</v>
      </c>
      <c r="L1374">
        <v>1234.96667</v>
      </c>
      <c r="M1374">
        <v>551.94000000000005</v>
      </c>
      <c r="N1374">
        <v>18.900000000000002</v>
      </c>
      <c r="O1374" s="32">
        <f t="shared" si="357"/>
        <v>2188.56</v>
      </c>
      <c r="P1374" s="32">
        <f t="shared" si="358"/>
        <v>953.59332999999992</v>
      </c>
      <c r="Q1374">
        <v>708781</v>
      </c>
      <c r="R1374" t="s">
        <v>346</v>
      </c>
      <c r="S1374" t="s">
        <v>731</v>
      </c>
      <c r="T1374" t="str">
        <f t="shared" si="359"/>
        <v>VEN</v>
      </c>
      <c r="U1374" t="s">
        <v>437</v>
      </c>
      <c r="V1374" s="33">
        <f t="shared" si="360"/>
        <v>2740.5</v>
      </c>
      <c r="W1374">
        <f t="shared" si="361"/>
        <v>145</v>
      </c>
      <c r="X1374" s="33">
        <f t="shared" si="362"/>
        <v>2188.56</v>
      </c>
      <c r="Y1374" s="33">
        <f t="shared" si="363"/>
        <v>551.94000000000005</v>
      </c>
      <c r="Z1374" s="45">
        <f t="shared" si="364"/>
        <v>0.33738125524539314</v>
      </c>
      <c r="AA1374" s="33">
        <f t="shared" si="365"/>
        <v>924.59332999999992</v>
      </c>
      <c r="AB1374" s="45">
        <f t="shared" si="366"/>
        <v>0.42246652136564677</v>
      </c>
      <c r="AC1374" s="33">
        <f>IFERROR($X1374/VLOOKUP(CONCATENATE("USD",C1374),[1]GEINDICE!AR$1:AS$65536,2,0),"")</f>
        <v>375.38978748220444</v>
      </c>
      <c r="AD1374" s="33">
        <f>IFERROR($AA1374/VLOOKUP(CONCATENATE("USD",C1374),[1]GEINDICE!AR$1:AS$65536,2,0),"")</f>
        <v>158.58961767379631</v>
      </c>
      <c r="AE1374" s="33">
        <f>IFERROR($X1374/VLOOKUP(CONCATENATE("EUR",C1374),[1]GEINDICE!AR$1:AS$65536,2,0),"")</f>
        <v>361.0531872772865</v>
      </c>
      <c r="AF1374" s="33">
        <f>IFERROR($AA1374/VLOOKUP(CONCATENATE("EUR",C1374),[1]GEINDICE!AR$1:AS$65536,2,0),"")</f>
        <v>152.53288405701463</v>
      </c>
      <c r="AG1374" s="48" t="str">
        <f>VLOOKUP(E1374,[1]Apresentação!AW$1:AX$65536,2,0)</f>
        <v xml:space="preserve">                    2 - LEATHER AUXILIARIES</v>
      </c>
      <c r="AH1374" s="48" t="str">
        <f t="shared" si="367"/>
        <v xml:space="preserve">         5204000030 - NOVALTAN PF</v>
      </c>
      <c r="AI1374" s="49" t="str">
        <f t="shared" si="368"/>
        <v xml:space="preserve">     L00087 - BOLZANO BRASIL INDUSTRIA E COM DE COUROS E PELES LTDA</v>
      </c>
      <c r="AJ1374" t="str">
        <f t="shared" si="369"/>
        <v xml:space="preserve">     93 - RESALES</v>
      </c>
      <c r="AK1374" t="str">
        <f t="shared" si="370"/>
        <v/>
      </c>
      <c r="AL1374">
        <f t="shared" si="371"/>
        <v>1</v>
      </c>
      <c r="AM1374" t="str">
        <f t="shared" si="372"/>
        <v>2025 1</v>
      </c>
      <c r="AN1374" t="str">
        <f t="shared" si="373"/>
        <v xml:space="preserve">BOLZANO </v>
      </c>
    </row>
    <row r="1375" spans="1:40" x14ac:dyDescent="0.35">
      <c r="A1375">
        <v>81509</v>
      </c>
      <c r="B1375" t="s">
        <v>274</v>
      </c>
      <c r="C1375" s="31">
        <v>45721</v>
      </c>
      <c r="D1375" t="s">
        <v>373</v>
      </c>
      <c r="E1375" t="s">
        <v>374</v>
      </c>
      <c r="F1375" t="s">
        <v>433</v>
      </c>
      <c r="G1375" t="s">
        <v>434</v>
      </c>
      <c r="H1375" t="s">
        <v>727</v>
      </c>
      <c r="I1375" t="s">
        <v>728</v>
      </c>
      <c r="J1375">
        <v>145</v>
      </c>
      <c r="K1375">
        <v>2851.14</v>
      </c>
      <c r="L1375">
        <v>1150.6243199999999</v>
      </c>
      <c r="M1375">
        <v>574.22</v>
      </c>
      <c r="N1375">
        <v>19.663</v>
      </c>
      <c r="O1375" s="32">
        <f t="shared" si="357"/>
        <v>2276.92</v>
      </c>
      <c r="P1375" s="32">
        <f t="shared" si="358"/>
        <v>1126.2956800000002</v>
      </c>
      <c r="Q1375">
        <v>714392</v>
      </c>
      <c r="R1375" t="s">
        <v>346</v>
      </c>
      <c r="S1375" t="s">
        <v>731</v>
      </c>
      <c r="T1375" t="str">
        <f t="shared" si="359"/>
        <v>VEN</v>
      </c>
      <c r="U1375" t="s">
        <v>438</v>
      </c>
      <c r="V1375" s="33">
        <f t="shared" si="360"/>
        <v>2851.14</v>
      </c>
      <c r="W1375">
        <f t="shared" si="361"/>
        <v>145</v>
      </c>
      <c r="X1375" s="33">
        <f t="shared" si="362"/>
        <v>2276.92</v>
      </c>
      <c r="Y1375" s="33">
        <f t="shared" si="363"/>
        <v>574.22</v>
      </c>
      <c r="Z1375" s="45">
        <f t="shared" si="364"/>
        <v>0.38486208323688076</v>
      </c>
      <c r="AA1375" s="33">
        <f t="shared" si="365"/>
        <v>1097.2956800000002</v>
      </c>
      <c r="AB1375" s="45">
        <f t="shared" si="366"/>
        <v>0.48192105124466389</v>
      </c>
      <c r="AC1375" s="33">
        <f>IFERROR($X1375/VLOOKUP(CONCATENATE("USD",C1375),[1]GEINDICE!AR$1:AS$65536,2,0),"")</f>
        <v>393.15536830472769</v>
      </c>
      <c r="AD1375" s="33">
        <f>IFERROR($AA1375/VLOOKUP(CONCATENATE("USD",C1375),[1]GEINDICE!AR$1:AS$65536,2,0),"")</f>
        <v>189.46984839589737</v>
      </c>
      <c r="AE1375" s="33">
        <f>IFERROR($X1375/VLOOKUP(CONCATENATE("EUR",C1375),[1]GEINDICE!AR$1:AS$65536,2,0),"")</f>
        <v>364.90856932224307</v>
      </c>
      <c r="AF1375" s="33">
        <f>IFERROR($AA1375/VLOOKUP(CONCATENATE("EUR",C1375),[1]GEINDICE!AR$1:AS$65536,2,0),"")</f>
        <v>175.85712133596169</v>
      </c>
      <c r="AG1375" s="48" t="str">
        <f>VLOOKUP(E1375,[1]Apresentação!AW$1:AX$65536,2,0)</f>
        <v xml:space="preserve">                    2 - LEATHER AUXILIARIES</v>
      </c>
      <c r="AH1375" s="48" t="str">
        <f t="shared" si="367"/>
        <v xml:space="preserve">         5204000030 - NOVALTAN PF</v>
      </c>
      <c r="AI1375" s="49" t="str">
        <f t="shared" si="368"/>
        <v xml:space="preserve">     L00469 - VALESEMI BENEFICIAMENTO DE COUROS LTDA</v>
      </c>
      <c r="AJ1375" t="str">
        <f t="shared" si="369"/>
        <v xml:space="preserve">     93 - RESALES</v>
      </c>
      <c r="AK1375" t="str">
        <f t="shared" si="370"/>
        <v/>
      </c>
      <c r="AL1375">
        <f t="shared" si="371"/>
        <v>3</v>
      </c>
      <c r="AM1375" t="str">
        <f t="shared" si="372"/>
        <v>2025 3</v>
      </c>
      <c r="AN1375" t="str">
        <f t="shared" si="373"/>
        <v xml:space="preserve">VALESEMI </v>
      </c>
    </row>
    <row r="1376" spans="1:40" x14ac:dyDescent="0.35">
      <c r="A1376">
        <v>81030</v>
      </c>
      <c r="B1376" t="s">
        <v>274</v>
      </c>
      <c r="C1376" s="31">
        <v>45684</v>
      </c>
      <c r="D1376" t="s">
        <v>373</v>
      </c>
      <c r="E1376" t="s">
        <v>374</v>
      </c>
      <c r="F1376" t="s">
        <v>644</v>
      </c>
      <c r="G1376" t="s">
        <v>645</v>
      </c>
      <c r="H1376" t="s">
        <v>727</v>
      </c>
      <c r="I1376" t="s">
        <v>728</v>
      </c>
      <c r="J1376">
        <v>145</v>
      </c>
      <c r="K1376">
        <v>2740.5</v>
      </c>
      <c r="L1376">
        <v>1234.96667</v>
      </c>
      <c r="M1376">
        <v>551.94000000000005</v>
      </c>
      <c r="N1376">
        <v>18.900000000000002</v>
      </c>
      <c r="O1376" s="32">
        <f t="shared" si="357"/>
        <v>2188.56</v>
      </c>
      <c r="P1376" s="32">
        <f t="shared" si="358"/>
        <v>953.59332999999992</v>
      </c>
      <c r="Q1376">
        <v>708253</v>
      </c>
      <c r="R1376" t="s">
        <v>346</v>
      </c>
      <c r="S1376" t="s">
        <v>731</v>
      </c>
      <c r="T1376" t="str">
        <f t="shared" si="359"/>
        <v>VEN</v>
      </c>
      <c r="U1376" t="s">
        <v>438</v>
      </c>
      <c r="V1376" s="33">
        <f t="shared" si="360"/>
        <v>2740.5</v>
      </c>
      <c r="W1376">
        <f t="shared" si="361"/>
        <v>145</v>
      </c>
      <c r="X1376" s="33">
        <f t="shared" si="362"/>
        <v>2188.56</v>
      </c>
      <c r="Y1376" s="33">
        <f t="shared" si="363"/>
        <v>551.94000000000005</v>
      </c>
      <c r="Z1376" s="45">
        <f t="shared" si="364"/>
        <v>0.33738125524539314</v>
      </c>
      <c r="AA1376" s="33">
        <f t="shared" si="365"/>
        <v>924.59332999999992</v>
      </c>
      <c r="AB1376" s="45">
        <f t="shared" si="366"/>
        <v>0.42246652136564677</v>
      </c>
      <c r="AC1376" s="33">
        <f>IFERROR($X1376/VLOOKUP(CONCATENATE("USD",C1376),[1]GEINDICE!AR$1:AS$65536,2,0),"")</f>
        <v>369.24011337562422</v>
      </c>
      <c r="AD1376" s="33">
        <f>IFERROR($AA1376/VLOOKUP(CONCATENATE("USD",C1376),[1]GEINDICE!AR$1:AS$65536,2,0),"")</f>
        <v>155.99158624645699</v>
      </c>
      <c r="AE1376" s="33">
        <f>IFERROR($X1376/VLOOKUP(CONCATENATE("EUR",C1376),[1]GEINDICE!AR$1:AS$65536,2,0),"")</f>
        <v>351.65499068063497</v>
      </c>
      <c r="AF1376" s="33">
        <f>IFERROR($AA1376/VLOOKUP(CONCATENATE("EUR",C1376),[1]GEINDICE!AR$1:AS$65536,2,0),"")</f>
        <v>148.5624606337168</v>
      </c>
      <c r="AG1376" s="48" t="str">
        <f>VLOOKUP(E1376,[1]Apresentação!AW$1:AX$65536,2,0)</f>
        <v xml:space="preserve">                    2 - LEATHER AUXILIARIES</v>
      </c>
      <c r="AH1376" s="48" t="str">
        <f t="shared" si="367"/>
        <v xml:space="preserve">         5204000030 - NOVALTAN PF</v>
      </c>
      <c r="AI1376" s="49" t="str">
        <f t="shared" si="368"/>
        <v xml:space="preserve">     L00087 - BOLZANO BRASIL INDUSTRIA E COM DE COUROS E PELES LTDA</v>
      </c>
      <c r="AJ1376" t="str">
        <f t="shared" si="369"/>
        <v xml:space="preserve">     93 - RESALES</v>
      </c>
      <c r="AK1376" t="str">
        <f t="shared" si="370"/>
        <v/>
      </c>
      <c r="AL1376">
        <f t="shared" si="371"/>
        <v>1</v>
      </c>
      <c r="AM1376" t="str">
        <f t="shared" si="372"/>
        <v>2025 1</v>
      </c>
      <c r="AN1376" t="str">
        <f t="shared" si="373"/>
        <v xml:space="preserve">BOLZANO </v>
      </c>
    </row>
    <row r="1377" spans="1:40" x14ac:dyDescent="0.35">
      <c r="A1377">
        <v>81331</v>
      </c>
      <c r="B1377" t="s">
        <v>274</v>
      </c>
      <c r="C1377" s="31">
        <v>45707</v>
      </c>
      <c r="D1377" t="s">
        <v>373</v>
      </c>
      <c r="E1377" t="s">
        <v>374</v>
      </c>
      <c r="F1377" t="s">
        <v>704</v>
      </c>
      <c r="G1377" t="s">
        <v>705</v>
      </c>
      <c r="H1377" t="s">
        <v>727</v>
      </c>
      <c r="I1377" t="s">
        <v>728</v>
      </c>
      <c r="J1377">
        <v>1100</v>
      </c>
      <c r="K1377">
        <v>24193.279999999999</v>
      </c>
      <c r="L1377">
        <v>8728.7885999999999</v>
      </c>
      <c r="M1377">
        <v>4872.5600000000004</v>
      </c>
      <c r="N1377">
        <v>21.99389</v>
      </c>
      <c r="O1377" s="32">
        <f t="shared" si="357"/>
        <v>19320.719999999998</v>
      </c>
      <c r="P1377" s="32">
        <f t="shared" si="358"/>
        <v>10591.931399999998</v>
      </c>
      <c r="Q1377">
        <v>710642</v>
      </c>
      <c r="R1377" t="s">
        <v>346</v>
      </c>
      <c r="S1377" t="s">
        <v>731</v>
      </c>
      <c r="T1377" t="str">
        <f t="shared" si="359"/>
        <v>VEN</v>
      </c>
      <c r="U1377" t="s">
        <v>437</v>
      </c>
      <c r="V1377" s="33">
        <f t="shared" si="360"/>
        <v>24193.279999999999</v>
      </c>
      <c r="W1377">
        <f t="shared" si="361"/>
        <v>1100</v>
      </c>
      <c r="X1377" s="33">
        <f t="shared" si="362"/>
        <v>19320.719999999998</v>
      </c>
      <c r="Y1377" s="33">
        <f t="shared" si="363"/>
        <v>4872.5600000000004</v>
      </c>
      <c r="Z1377" s="45">
        <f t="shared" si="364"/>
        <v>0.42871125370350766</v>
      </c>
      <c r="AA1377" s="33">
        <f t="shared" si="365"/>
        <v>10371.931399999998</v>
      </c>
      <c r="AB1377" s="45">
        <f t="shared" si="366"/>
        <v>0.53682944527947196</v>
      </c>
      <c r="AC1377" s="33">
        <f>IFERROR($X1377/VLOOKUP(CONCATENATE("USD",C1377),[1]GEINDICE!AR$1:AS$65536,2,0),"")</f>
        <v>3384.4342845131109</v>
      </c>
      <c r="AD1377" s="33">
        <f>IFERROR($AA1377/VLOOKUP(CONCATENATE("USD",C1377),[1]GEINDICE!AR$1:AS$65536,2,0),"")</f>
        <v>1816.8639795399999</v>
      </c>
      <c r="AE1377" s="33">
        <f>IFERROR($X1377/VLOOKUP(CONCATENATE("EUR",C1377),[1]GEINDICE!AR$1:AS$65536,2,0),"")</f>
        <v>3246.4705190462578</v>
      </c>
      <c r="AF1377" s="33">
        <f>IFERROR($AA1377/VLOOKUP(CONCATENATE("EUR",C1377),[1]GEINDICE!AR$1:AS$65536,2,0),"")</f>
        <v>1742.8009678557621</v>
      </c>
      <c r="AG1377" s="48" t="str">
        <f>VLOOKUP(E1377,[1]Apresentação!AW$1:AX$65536,2,0)</f>
        <v xml:space="preserve">                    2 - LEATHER AUXILIARIES</v>
      </c>
      <c r="AH1377" s="48" t="str">
        <f t="shared" si="367"/>
        <v xml:space="preserve">         5204000030 - NOVALTAN PF</v>
      </c>
      <c r="AI1377" s="49" t="str">
        <f t="shared" si="368"/>
        <v xml:space="preserve">     L00242 - CBC COUROS E ACABAMENTOS LTDA</v>
      </c>
      <c r="AJ1377" t="str">
        <f t="shared" si="369"/>
        <v xml:space="preserve">     93 - RESALES</v>
      </c>
      <c r="AK1377" t="str">
        <f t="shared" si="370"/>
        <v/>
      </c>
      <c r="AL1377">
        <f t="shared" si="371"/>
        <v>2</v>
      </c>
      <c r="AM1377" t="str">
        <f t="shared" si="372"/>
        <v>2025 2</v>
      </c>
      <c r="AN1377" t="str">
        <f t="shared" si="373"/>
        <v xml:space="preserve">CBC </v>
      </c>
    </row>
    <row r="1378" spans="1:40" x14ac:dyDescent="0.35">
      <c r="A1378">
        <v>81375</v>
      </c>
      <c r="B1378" t="s">
        <v>274</v>
      </c>
      <c r="C1378" s="31">
        <v>45712</v>
      </c>
      <c r="D1378" t="s">
        <v>373</v>
      </c>
      <c r="E1378" t="s">
        <v>374</v>
      </c>
      <c r="F1378" t="s">
        <v>644</v>
      </c>
      <c r="G1378" t="s">
        <v>645</v>
      </c>
      <c r="H1378" t="s">
        <v>727</v>
      </c>
      <c r="I1378" t="s">
        <v>728</v>
      </c>
      <c r="J1378">
        <v>145</v>
      </c>
      <c r="K1378">
        <v>2740.5</v>
      </c>
      <c r="L1378">
        <v>1150.61304</v>
      </c>
      <c r="M1378">
        <v>551.94000000000005</v>
      </c>
      <c r="N1378">
        <v>18.900000000000002</v>
      </c>
      <c r="O1378" s="32">
        <f t="shared" si="357"/>
        <v>2188.56</v>
      </c>
      <c r="P1378" s="32">
        <f t="shared" si="358"/>
        <v>1037.94696</v>
      </c>
      <c r="Q1378">
        <v>711018</v>
      </c>
      <c r="R1378" t="s">
        <v>346</v>
      </c>
      <c r="S1378" t="s">
        <v>731</v>
      </c>
      <c r="T1378" t="str">
        <f t="shared" si="359"/>
        <v>VEN</v>
      </c>
      <c r="U1378" t="s">
        <v>437</v>
      </c>
      <c r="V1378" s="33">
        <f t="shared" si="360"/>
        <v>2740.5</v>
      </c>
      <c r="W1378">
        <f t="shared" si="361"/>
        <v>145</v>
      </c>
      <c r="X1378" s="33">
        <f t="shared" si="362"/>
        <v>2188.56</v>
      </c>
      <c r="Y1378" s="33">
        <f t="shared" si="363"/>
        <v>551.94000000000005</v>
      </c>
      <c r="Z1378" s="45">
        <f t="shared" si="364"/>
        <v>0.36816163473818647</v>
      </c>
      <c r="AA1378" s="33">
        <f t="shared" si="365"/>
        <v>1008.94696</v>
      </c>
      <c r="AB1378" s="45">
        <f t="shared" si="366"/>
        <v>0.46100950396607815</v>
      </c>
      <c r="AC1378" s="33">
        <f>IFERROR($X1378/VLOOKUP(CONCATENATE("USD",C1378),[1]GEINDICE!AR$1:AS$65536,2,0),"")</f>
        <v>382.2278109609137</v>
      </c>
      <c r="AD1378" s="33">
        <f>IFERROR($AA1378/VLOOKUP(CONCATENATE("USD",C1378),[1]GEINDICE!AR$1:AS$65536,2,0),"")</f>
        <v>176.21065353313074</v>
      </c>
      <c r="AE1378" s="33">
        <f>IFERROR($X1378/VLOOKUP(CONCATENATE("EUR",C1378),[1]GEINDICE!AR$1:AS$65536,2,0),"")</f>
        <v>365.10685150893346</v>
      </c>
      <c r="AF1378" s="33">
        <f>IFERROR($AA1378/VLOOKUP(CONCATENATE("EUR",C1378),[1]GEINDICE!AR$1:AS$65536,2,0),"")</f>
        <v>168.31772850874998</v>
      </c>
      <c r="AG1378" s="48" t="str">
        <f>VLOOKUP(E1378,[1]Apresentação!AW$1:AX$65536,2,0)</f>
        <v xml:space="preserve">                    2 - LEATHER AUXILIARIES</v>
      </c>
      <c r="AH1378" s="48" t="str">
        <f t="shared" si="367"/>
        <v xml:space="preserve">         5204000030 - NOVALTAN PF</v>
      </c>
      <c r="AI1378" s="49" t="str">
        <f t="shared" si="368"/>
        <v xml:space="preserve">     L00087 - BOLZANO BRASIL INDUSTRIA E COM DE COUROS E PELES LTDA</v>
      </c>
      <c r="AJ1378" t="str">
        <f t="shared" si="369"/>
        <v xml:space="preserve">     93 - RESALES</v>
      </c>
      <c r="AK1378" t="str">
        <f t="shared" si="370"/>
        <v/>
      </c>
      <c r="AL1378">
        <f t="shared" si="371"/>
        <v>2</v>
      </c>
      <c r="AM1378" t="str">
        <f t="shared" si="372"/>
        <v>2025 2</v>
      </c>
      <c r="AN1378" t="str">
        <f t="shared" si="373"/>
        <v xml:space="preserve">BOLZANO </v>
      </c>
    </row>
    <row r="1379" spans="1:40" x14ac:dyDescent="0.35">
      <c r="A1379">
        <v>81231</v>
      </c>
      <c r="B1379" t="s">
        <v>274</v>
      </c>
      <c r="C1379" s="31">
        <v>45698</v>
      </c>
      <c r="D1379" t="s">
        <v>373</v>
      </c>
      <c r="E1379" t="s">
        <v>374</v>
      </c>
      <c r="F1379" t="s">
        <v>644</v>
      </c>
      <c r="G1379" t="s">
        <v>645</v>
      </c>
      <c r="H1379" t="s">
        <v>727</v>
      </c>
      <c r="I1379" t="s">
        <v>728</v>
      </c>
      <c r="J1379">
        <v>145</v>
      </c>
      <c r="K1379">
        <v>2740.5</v>
      </c>
      <c r="L1379">
        <v>1234.96667</v>
      </c>
      <c r="M1379">
        <v>551.94000000000005</v>
      </c>
      <c r="N1379">
        <v>18.900000000000002</v>
      </c>
      <c r="O1379" s="32">
        <f t="shared" si="357"/>
        <v>2188.56</v>
      </c>
      <c r="P1379" s="32">
        <f t="shared" si="358"/>
        <v>953.59332999999992</v>
      </c>
      <c r="Q1379">
        <v>709770</v>
      </c>
      <c r="R1379" t="s">
        <v>346</v>
      </c>
      <c r="S1379" t="s">
        <v>731</v>
      </c>
      <c r="T1379" t="str">
        <f t="shared" si="359"/>
        <v>VEN</v>
      </c>
      <c r="U1379" t="s">
        <v>437</v>
      </c>
      <c r="V1379" s="33">
        <f t="shared" si="360"/>
        <v>2740.5</v>
      </c>
      <c r="W1379">
        <f t="shared" si="361"/>
        <v>145</v>
      </c>
      <c r="X1379" s="33">
        <f t="shared" si="362"/>
        <v>2188.56</v>
      </c>
      <c r="Y1379" s="33">
        <f t="shared" si="363"/>
        <v>551.94000000000005</v>
      </c>
      <c r="Z1379" s="45">
        <f t="shared" si="364"/>
        <v>0.33738125524539314</v>
      </c>
      <c r="AA1379" s="33">
        <f t="shared" si="365"/>
        <v>924.59332999999992</v>
      </c>
      <c r="AB1379" s="45">
        <f t="shared" si="366"/>
        <v>0.42246652136564677</v>
      </c>
      <c r="AC1379" s="33">
        <f>IFERROR($X1379/VLOOKUP(CONCATENATE("USD",C1379),[1]GEINDICE!AR$1:AS$65536,2,0),"")</f>
        <v>378.59119845004147</v>
      </c>
      <c r="AD1379" s="33">
        <f>IFERROR($AA1379/VLOOKUP(CONCATENATE("USD",C1379),[1]GEINDICE!AR$1:AS$65536,2,0),"")</f>
        <v>159.94210662884029</v>
      </c>
      <c r="AE1379" s="33">
        <f>IFERROR($X1379/VLOOKUP(CONCATENATE("EUR",C1379),[1]GEINDICE!AR$1:AS$65536,2,0),"")</f>
        <v>366.95561777971528</v>
      </c>
      <c r="AF1379" s="33">
        <f>IFERROR($AA1379/VLOOKUP(CONCATENATE("EUR",C1379),[1]GEINDICE!AR$1:AS$65536,2,0),"")</f>
        <v>155.0264633389782</v>
      </c>
      <c r="AG1379" s="48" t="str">
        <f>VLOOKUP(E1379,[1]Apresentação!AW$1:AX$65536,2,0)</f>
        <v xml:space="preserve">                    2 - LEATHER AUXILIARIES</v>
      </c>
      <c r="AH1379" s="48" t="str">
        <f t="shared" si="367"/>
        <v xml:space="preserve">         5204000030 - NOVALTAN PF</v>
      </c>
      <c r="AI1379" s="49" t="str">
        <f t="shared" si="368"/>
        <v xml:space="preserve">     L00087 - BOLZANO BRASIL INDUSTRIA E COM DE COUROS E PELES LTDA</v>
      </c>
      <c r="AJ1379" t="str">
        <f t="shared" si="369"/>
        <v xml:space="preserve">     93 - RESALES</v>
      </c>
      <c r="AK1379" t="str">
        <f t="shared" si="370"/>
        <v/>
      </c>
      <c r="AL1379">
        <f t="shared" si="371"/>
        <v>2</v>
      </c>
      <c r="AM1379" t="str">
        <f t="shared" si="372"/>
        <v>2025 2</v>
      </c>
      <c r="AN1379" t="str">
        <f t="shared" si="373"/>
        <v xml:space="preserve">BOLZANO </v>
      </c>
    </row>
    <row r="1380" spans="1:40" x14ac:dyDescent="0.35">
      <c r="A1380">
        <v>80763</v>
      </c>
      <c r="B1380" t="s">
        <v>274</v>
      </c>
      <c r="C1380" s="31">
        <v>45664</v>
      </c>
      <c r="D1380" t="s">
        <v>373</v>
      </c>
      <c r="E1380" t="s">
        <v>374</v>
      </c>
      <c r="F1380" t="s">
        <v>420</v>
      </c>
      <c r="G1380" t="s">
        <v>421</v>
      </c>
      <c r="H1380" t="s">
        <v>727</v>
      </c>
      <c r="I1380" t="s">
        <v>728</v>
      </c>
      <c r="J1380">
        <v>145</v>
      </c>
      <c r="K1380">
        <v>2829.7400000000002</v>
      </c>
      <c r="L1380">
        <v>1230.78862</v>
      </c>
      <c r="M1380">
        <v>569.91999999999996</v>
      </c>
      <c r="N1380">
        <v>19.515470000000001</v>
      </c>
      <c r="O1380" s="32">
        <f t="shared" si="357"/>
        <v>2259.8200000000002</v>
      </c>
      <c r="P1380" s="32">
        <f t="shared" si="358"/>
        <v>1029.0313800000001</v>
      </c>
      <c r="Q1380">
        <v>706359</v>
      </c>
      <c r="R1380" t="s">
        <v>442</v>
      </c>
      <c r="S1380" t="s">
        <v>442</v>
      </c>
      <c r="T1380" t="str">
        <f t="shared" si="359"/>
        <v>VEN</v>
      </c>
      <c r="U1380" t="s">
        <v>440</v>
      </c>
      <c r="V1380" s="33">
        <f t="shared" si="360"/>
        <v>2829.7400000000002</v>
      </c>
      <c r="W1380">
        <f t="shared" si="361"/>
        <v>145</v>
      </c>
      <c r="X1380" s="33">
        <f t="shared" si="362"/>
        <v>2259.8200000000002</v>
      </c>
      <c r="Y1380" s="33">
        <f t="shared" si="363"/>
        <v>569.91999999999996</v>
      </c>
      <c r="Z1380" s="45">
        <f t="shared" si="364"/>
        <v>0.35340044668414766</v>
      </c>
      <c r="AA1380" s="33">
        <f t="shared" si="365"/>
        <v>1000.0313800000001</v>
      </c>
      <c r="AB1380" s="45">
        <f t="shared" si="366"/>
        <v>0.44252700657574501</v>
      </c>
      <c r="AC1380" s="33">
        <f>IFERROR($X1380/VLOOKUP(CONCATENATE("USD",C1380),[1]GEINDICE!AR$1:AS$65536,2,0),"")</f>
        <v>372.04194860143889</v>
      </c>
      <c r="AD1380" s="33">
        <f>IFERROR($AA1380/VLOOKUP(CONCATENATE("USD",C1380),[1]GEINDICE!AR$1:AS$65536,2,0),"")</f>
        <v>164.63860983520192</v>
      </c>
      <c r="AE1380" s="33">
        <f>IFERROR($X1380/VLOOKUP(CONCATENATE("EUR",C1380),[1]GEINDICE!AR$1:AS$65536,2,0),"")</f>
        <v>358.62758478409216</v>
      </c>
      <c r="AF1380" s="33">
        <f>IFERROR($AA1380/VLOOKUP(CONCATENATE("EUR",C1380),[1]GEINDICE!AR$1:AS$65536,2,0),"")</f>
        <v>158.70239156999349</v>
      </c>
      <c r="AG1380" s="48" t="str">
        <f>VLOOKUP(E1380,[1]Apresentação!AW$1:AX$65536,2,0)</f>
        <v xml:space="preserve">                    2 - LEATHER AUXILIARIES</v>
      </c>
      <c r="AH1380" s="48" t="str">
        <f t="shared" si="367"/>
        <v xml:space="preserve">         5204000030 - NOVALTAN PF</v>
      </c>
      <c r="AI1380" s="49" t="str">
        <f t="shared" si="368"/>
        <v xml:space="preserve">     L00506 - CURTUME BAGE LTDA</v>
      </c>
      <c r="AJ1380" t="str">
        <f t="shared" si="369"/>
        <v xml:space="preserve">     93 - RESALES</v>
      </c>
      <c r="AK1380" t="str">
        <f t="shared" si="370"/>
        <v/>
      </c>
      <c r="AL1380">
        <f t="shared" si="371"/>
        <v>1</v>
      </c>
      <c r="AM1380" t="str">
        <f t="shared" si="372"/>
        <v>2025 1</v>
      </c>
      <c r="AN1380" t="str">
        <f t="shared" si="373"/>
        <v xml:space="preserve">CURTUME </v>
      </c>
    </row>
    <row r="1381" spans="1:40" x14ac:dyDescent="0.35">
      <c r="A1381">
        <v>81274</v>
      </c>
      <c r="B1381" t="s">
        <v>274</v>
      </c>
      <c r="C1381" s="31">
        <v>45701</v>
      </c>
      <c r="D1381" t="s">
        <v>373</v>
      </c>
      <c r="E1381" t="s">
        <v>374</v>
      </c>
      <c r="F1381" t="s">
        <v>420</v>
      </c>
      <c r="G1381" t="s">
        <v>421</v>
      </c>
      <c r="H1381" t="s">
        <v>727</v>
      </c>
      <c r="I1381" t="s">
        <v>728</v>
      </c>
      <c r="J1381">
        <v>145</v>
      </c>
      <c r="K1381">
        <v>2656.23</v>
      </c>
      <c r="L1381">
        <v>1234.96667</v>
      </c>
      <c r="M1381">
        <v>534.97</v>
      </c>
      <c r="N1381">
        <v>18.3188</v>
      </c>
      <c r="O1381" s="32">
        <f t="shared" si="357"/>
        <v>2121.2600000000002</v>
      </c>
      <c r="P1381" s="32">
        <f t="shared" si="358"/>
        <v>886.2933300000002</v>
      </c>
      <c r="Q1381">
        <v>710099</v>
      </c>
      <c r="R1381" t="s">
        <v>442</v>
      </c>
      <c r="S1381" t="s">
        <v>442</v>
      </c>
      <c r="T1381" t="str">
        <f t="shared" si="359"/>
        <v>VEN</v>
      </c>
      <c r="U1381" t="s">
        <v>440</v>
      </c>
      <c r="V1381" s="33">
        <f t="shared" si="360"/>
        <v>2656.23</v>
      </c>
      <c r="W1381">
        <f t="shared" si="361"/>
        <v>145</v>
      </c>
      <c r="X1381" s="33">
        <f t="shared" si="362"/>
        <v>2121.2600000000002</v>
      </c>
      <c r="Y1381" s="33">
        <f t="shared" si="363"/>
        <v>534.97</v>
      </c>
      <c r="Z1381" s="45">
        <f t="shared" si="364"/>
        <v>0.32274815433904452</v>
      </c>
      <c r="AA1381" s="33">
        <f t="shared" si="365"/>
        <v>857.2933300000002</v>
      </c>
      <c r="AB1381" s="45">
        <f t="shared" si="366"/>
        <v>0.40414344776217914</v>
      </c>
      <c r="AC1381" s="33">
        <f>IFERROR($X1381/VLOOKUP(CONCATENATE("USD",C1381),[1]GEINDICE!AR$1:AS$65536,2,0),"")</f>
        <v>367.07620959368728</v>
      </c>
      <c r="AD1381" s="33">
        <f>IFERROR($AA1381/VLOOKUP(CONCATENATE("USD",C1381),[1]GEINDICE!AR$1:AS$65536,2,0),"")</f>
        <v>148.35144493666508</v>
      </c>
      <c r="AE1381" s="33">
        <f>IFERROR($X1381/VLOOKUP(CONCATENATE("EUR",C1381),[1]GEINDICE!AR$1:AS$65536,2,0),"")</f>
        <v>351.80774844102427</v>
      </c>
      <c r="AF1381" s="33">
        <f>IFERROR($AA1381/VLOOKUP(CONCATENATE("EUR",C1381),[1]GEINDICE!AR$1:AS$65536,2,0),"")</f>
        <v>142.18079640440496</v>
      </c>
      <c r="AG1381" s="48" t="str">
        <f>VLOOKUP(E1381,[1]Apresentação!AW$1:AX$65536,2,0)</f>
        <v xml:space="preserve">                    2 - LEATHER AUXILIARIES</v>
      </c>
      <c r="AH1381" s="48" t="str">
        <f t="shared" si="367"/>
        <v xml:space="preserve">         5204000030 - NOVALTAN PF</v>
      </c>
      <c r="AI1381" s="49" t="str">
        <f t="shared" si="368"/>
        <v xml:space="preserve">     L00506 - CURTUME BAGE LTDA</v>
      </c>
      <c r="AJ1381" t="str">
        <f t="shared" si="369"/>
        <v xml:space="preserve">     93 - RESALES</v>
      </c>
      <c r="AK1381" t="str">
        <f t="shared" si="370"/>
        <v/>
      </c>
      <c r="AL1381">
        <f t="shared" si="371"/>
        <v>2</v>
      </c>
      <c r="AM1381" t="str">
        <f t="shared" si="372"/>
        <v>2025 2</v>
      </c>
      <c r="AN1381" t="str">
        <f t="shared" si="373"/>
        <v xml:space="preserve">CURTUME </v>
      </c>
    </row>
    <row r="1382" spans="1:40" x14ac:dyDescent="0.35">
      <c r="A1382">
        <v>82311</v>
      </c>
      <c r="B1382" t="s">
        <v>274</v>
      </c>
      <c r="C1382" s="31">
        <v>45784</v>
      </c>
      <c r="D1382" t="s">
        <v>373</v>
      </c>
      <c r="E1382" t="s">
        <v>374</v>
      </c>
      <c r="F1382" t="s">
        <v>420</v>
      </c>
      <c r="G1382" t="s">
        <v>421</v>
      </c>
      <c r="H1382" t="s">
        <v>727</v>
      </c>
      <c r="I1382" t="s">
        <v>728</v>
      </c>
      <c r="J1382">
        <v>145</v>
      </c>
      <c r="K1382">
        <v>2597.94</v>
      </c>
      <c r="L1382">
        <v>1250.4612</v>
      </c>
      <c r="M1382">
        <v>523.23</v>
      </c>
      <c r="N1382">
        <v>17.916840000000001</v>
      </c>
      <c r="O1382" s="32">
        <f t="shared" si="357"/>
        <v>2074.71</v>
      </c>
      <c r="P1382" s="32">
        <f t="shared" si="358"/>
        <v>824.24880000000007</v>
      </c>
      <c r="Q1382">
        <v>737737</v>
      </c>
      <c r="R1382" t="s">
        <v>442</v>
      </c>
      <c r="S1382" t="s">
        <v>442</v>
      </c>
      <c r="T1382" t="str">
        <f t="shared" si="359"/>
        <v>VEN</v>
      </c>
      <c r="U1382" t="s">
        <v>440</v>
      </c>
      <c r="V1382" s="33">
        <f t="shared" si="360"/>
        <v>2597.94</v>
      </c>
      <c r="W1382">
        <f t="shared" si="361"/>
        <v>145</v>
      </c>
      <c r="X1382" s="33">
        <f t="shared" si="362"/>
        <v>2074.71</v>
      </c>
      <c r="Y1382" s="33">
        <f t="shared" si="363"/>
        <v>523.23</v>
      </c>
      <c r="Z1382" s="45">
        <f t="shared" si="364"/>
        <v>0.30610745436769132</v>
      </c>
      <c r="AA1382" s="33">
        <f t="shared" si="365"/>
        <v>795.24880000000007</v>
      </c>
      <c r="AB1382" s="45">
        <f t="shared" si="366"/>
        <v>0.383306004212637</v>
      </c>
      <c r="AC1382" s="33">
        <f>IFERROR($X1382/VLOOKUP(CONCATENATE("USD",C1382),[1]GEINDICE!AR$1:AS$65536,2,0),"")</f>
        <v>361.60522875816991</v>
      </c>
      <c r="AD1382" s="33">
        <f>IFERROR($AA1382/VLOOKUP(CONCATENATE("USD",C1382),[1]GEINDICE!AR$1:AS$65536,2,0),"")</f>
        <v>138.60545533769061</v>
      </c>
      <c r="AE1382" s="33">
        <f>IFERROR($X1382/VLOOKUP(CONCATENATE("EUR",C1382),[1]GEINDICE!AR$1:AS$65536,2,0),"")</f>
        <v>318.65179929042068</v>
      </c>
      <c r="AF1382" s="33">
        <f>IFERROR($AA1382/VLOOKUP(CONCATENATE("EUR",C1382),[1]GEINDICE!AR$1:AS$65536,2,0),"")</f>
        <v>122.14114792117833</v>
      </c>
      <c r="AG1382" s="48" t="str">
        <f>VLOOKUP(E1382,[1]Apresentação!AW$1:AX$65536,2,0)</f>
        <v xml:space="preserve">                    2 - LEATHER AUXILIARIES</v>
      </c>
      <c r="AH1382" s="48" t="str">
        <f t="shared" si="367"/>
        <v xml:space="preserve">         5204000030 - NOVALTAN PF</v>
      </c>
      <c r="AI1382" s="49" t="str">
        <f t="shared" si="368"/>
        <v xml:space="preserve">     L00506 - CURTUME BAGE LTDA</v>
      </c>
      <c r="AJ1382" t="str">
        <f t="shared" si="369"/>
        <v xml:space="preserve">     93 - RESALES</v>
      </c>
      <c r="AK1382" t="str">
        <f t="shared" si="370"/>
        <v/>
      </c>
      <c r="AL1382">
        <f t="shared" si="371"/>
        <v>5</v>
      </c>
      <c r="AM1382" t="str">
        <f t="shared" si="372"/>
        <v>2025 5</v>
      </c>
      <c r="AN1382" t="str">
        <f t="shared" si="373"/>
        <v xml:space="preserve">CURTUME </v>
      </c>
    </row>
    <row r="1383" spans="1:40" x14ac:dyDescent="0.35">
      <c r="A1383">
        <v>83310</v>
      </c>
      <c r="B1383" t="s">
        <v>274</v>
      </c>
      <c r="C1383" s="31">
        <v>45868</v>
      </c>
      <c r="D1383" t="s">
        <v>373</v>
      </c>
      <c r="E1383" t="s">
        <v>374</v>
      </c>
      <c r="F1383" t="s">
        <v>420</v>
      </c>
      <c r="G1383" t="s">
        <v>421</v>
      </c>
      <c r="H1383" t="s">
        <v>727</v>
      </c>
      <c r="I1383" t="s">
        <v>728</v>
      </c>
      <c r="J1383">
        <v>145</v>
      </c>
      <c r="K1383">
        <v>2563.19</v>
      </c>
      <c r="L1383">
        <v>1275.4949899999999</v>
      </c>
      <c r="M1383">
        <v>516.23</v>
      </c>
      <c r="N1383">
        <v>17.67719</v>
      </c>
      <c r="O1383" s="32">
        <f t="shared" si="357"/>
        <v>2046.96</v>
      </c>
      <c r="P1383" s="32">
        <f t="shared" si="358"/>
        <v>771.46501000000012</v>
      </c>
      <c r="Q1383">
        <v>745973</v>
      </c>
      <c r="R1383" t="s">
        <v>442</v>
      </c>
      <c r="S1383" t="s">
        <v>442</v>
      </c>
      <c r="T1383" t="str">
        <f t="shared" si="359"/>
        <v>VEN</v>
      </c>
      <c r="U1383" t="s">
        <v>441</v>
      </c>
      <c r="V1383" s="33">
        <f t="shared" si="360"/>
        <v>2563.19</v>
      </c>
      <c r="W1383">
        <f t="shared" si="361"/>
        <v>145</v>
      </c>
      <c r="X1383" s="33">
        <f t="shared" si="362"/>
        <v>2046.96</v>
      </c>
      <c r="Y1383" s="33">
        <f t="shared" si="363"/>
        <v>516.23</v>
      </c>
      <c r="Z1383" s="45">
        <f t="shared" si="364"/>
        <v>0.289664445476145</v>
      </c>
      <c r="AA1383" s="33">
        <f t="shared" si="365"/>
        <v>742.46501000000012</v>
      </c>
      <c r="AB1383" s="45">
        <f t="shared" si="366"/>
        <v>0.36271593484972842</v>
      </c>
      <c r="AC1383" s="33">
        <f>IFERROR($X1383/VLOOKUP(CONCATENATE("USD",C1383),[1]GEINDICE!AR$1:AS$65536,2,0),"")</f>
        <v>365.30677802762602</v>
      </c>
      <c r="AD1383" s="33">
        <f>IFERROR($AA1383/VLOOKUP(CONCATENATE("USD",C1383),[1]GEINDICE!AR$1:AS$65536,2,0),"")</f>
        <v>132.50258949923261</v>
      </c>
      <c r="AE1383" s="33">
        <f>IFERROR($X1383/VLOOKUP(CONCATENATE("EUR",C1383),[1]GEINDICE!AR$1:AS$65536,2,0),"")</f>
        <v>318.48889857011716</v>
      </c>
      <c r="AF1383" s="33">
        <f>IFERROR($AA1383/VLOOKUP(CONCATENATE("EUR",C1383),[1]GEINDICE!AR$1:AS$65536,2,0),"")</f>
        <v>115.52099858412038</v>
      </c>
      <c r="AG1383" s="48" t="str">
        <f>VLOOKUP(E1383,[1]Apresentação!AW$1:AX$65536,2,0)</f>
        <v xml:space="preserve">                    2 - LEATHER AUXILIARIES</v>
      </c>
      <c r="AH1383" s="48" t="str">
        <f t="shared" si="367"/>
        <v xml:space="preserve">         5204000030 - NOVALTAN PF</v>
      </c>
      <c r="AI1383" s="49" t="str">
        <f t="shared" si="368"/>
        <v xml:space="preserve">     L00506 - CURTUME BAGE LTDA</v>
      </c>
      <c r="AJ1383" t="str">
        <f t="shared" si="369"/>
        <v xml:space="preserve">     93 - RESALES</v>
      </c>
      <c r="AK1383" t="str">
        <f t="shared" si="370"/>
        <v/>
      </c>
      <c r="AL1383">
        <f t="shared" si="371"/>
        <v>7</v>
      </c>
      <c r="AM1383" t="str">
        <f t="shared" si="372"/>
        <v>2025 7</v>
      </c>
      <c r="AN1383" t="str">
        <f t="shared" si="373"/>
        <v xml:space="preserve">CURTUME </v>
      </c>
    </row>
    <row r="1384" spans="1:40" x14ac:dyDescent="0.35">
      <c r="A1384">
        <v>83964</v>
      </c>
      <c r="B1384" t="s">
        <v>274</v>
      </c>
      <c r="C1384" s="31">
        <v>45923</v>
      </c>
      <c r="D1384" t="s">
        <v>373</v>
      </c>
      <c r="E1384" t="s">
        <v>374</v>
      </c>
      <c r="F1384" t="s">
        <v>420</v>
      </c>
      <c r="G1384" t="s">
        <v>421</v>
      </c>
      <c r="H1384" t="s">
        <v>727</v>
      </c>
      <c r="I1384" t="s">
        <v>728</v>
      </c>
      <c r="J1384">
        <v>145</v>
      </c>
      <c r="K1384">
        <v>2457.15</v>
      </c>
      <c r="L1384">
        <v>1275.4949899999999</v>
      </c>
      <c r="M1384">
        <v>494.87</v>
      </c>
      <c r="N1384">
        <v>16.945869999999999</v>
      </c>
      <c r="O1384" s="32">
        <f t="shared" si="357"/>
        <v>1962.2800000000002</v>
      </c>
      <c r="P1384" s="32">
        <f t="shared" si="358"/>
        <v>686.78501000000028</v>
      </c>
      <c r="Q1384">
        <v>762135</v>
      </c>
      <c r="R1384" t="s">
        <v>442</v>
      </c>
      <c r="S1384" t="s">
        <v>442</v>
      </c>
      <c r="T1384" t="str">
        <f t="shared" si="359"/>
        <v>VEN</v>
      </c>
      <c r="U1384" t="s">
        <v>441</v>
      </c>
      <c r="V1384" s="33">
        <f t="shared" si="360"/>
        <v>2457.15</v>
      </c>
      <c r="W1384">
        <f t="shared" si="361"/>
        <v>145</v>
      </c>
      <c r="X1384" s="33">
        <f t="shared" si="362"/>
        <v>1962.2800000000002</v>
      </c>
      <c r="Y1384" s="33">
        <f t="shared" si="363"/>
        <v>494.87</v>
      </c>
      <c r="Z1384" s="45">
        <f t="shared" si="364"/>
        <v>0.26770242353946655</v>
      </c>
      <c r="AA1384" s="33">
        <f t="shared" si="365"/>
        <v>657.78501000000028</v>
      </c>
      <c r="AB1384" s="45">
        <f t="shared" si="366"/>
        <v>0.33521465336241524</v>
      </c>
      <c r="AC1384" s="33">
        <f>IFERROR($X1384/VLOOKUP(CONCATENATE("USD",C1384),[1]GEINDICE!AR$1:AS$65536,2,0),"")</f>
        <v>369.80193355068508</v>
      </c>
      <c r="AD1384" s="33">
        <f>IFERROR($AA1384/VLOOKUP(CONCATENATE("USD",C1384),[1]GEINDICE!AR$1:AS$65536,2,0),"")</f>
        <v>123.96302696794382</v>
      </c>
      <c r="AE1384" s="33">
        <f>IFERROR($X1384/VLOOKUP(CONCATENATE("EUR",C1384),[1]GEINDICE!AR$1:AS$65536,2,0),"")</f>
        <v>313.36314276588951</v>
      </c>
      <c r="AF1384" s="33">
        <f>IFERROR($AA1384/VLOOKUP(CONCATENATE("EUR",C1384),[1]GEINDICE!AR$1:AS$65536,2,0),"")</f>
        <v>105.04391727882469</v>
      </c>
      <c r="AG1384" s="48" t="str">
        <f>VLOOKUP(E1384,[1]Apresentação!AW$1:AX$65536,2,0)</f>
        <v xml:space="preserve">                    2 - LEATHER AUXILIARIES</v>
      </c>
      <c r="AH1384" s="48" t="str">
        <f t="shared" si="367"/>
        <v xml:space="preserve">         5204000030 - NOVALTAN PF</v>
      </c>
      <c r="AI1384" s="49" t="str">
        <f t="shared" si="368"/>
        <v xml:space="preserve">     L00506 - CURTUME BAGE LTDA</v>
      </c>
      <c r="AJ1384" t="str">
        <f t="shared" si="369"/>
        <v xml:space="preserve">     93 - RESALES</v>
      </c>
      <c r="AK1384" t="str">
        <f t="shared" si="370"/>
        <v/>
      </c>
      <c r="AL1384">
        <f t="shared" si="371"/>
        <v>9</v>
      </c>
      <c r="AM1384" t="str">
        <f t="shared" si="372"/>
        <v>2025 9</v>
      </c>
      <c r="AN1384" t="str">
        <f t="shared" si="373"/>
        <v xml:space="preserve">CURTUME </v>
      </c>
    </row>
    <row r="1385" spans="1:40" x14ac:dyDescent="0.35">
      <c r="A1385">
        <v>84595</v>
      </c>
      <c r="B1385" t="s">
        <v>274</v>
      </c>
      <c r="C1385" s="31">
        <v>45972</v>
      </c>
      <c r="D1385" t="s">
        <v>373</v>
      </c>
      <c r="E1385" t="s">
        <v>374</v>
      </c>
      <c r="F1385" t="s">
        <v>420</v>
      </c>
      <c r="G1385" t="s">
        <v>421</v>
      </c>
      <c r="H1385" t="s">
        <v>727</v>
      </c>
      <c r="I1385" t="s">
        <v>728</v>
      </c>
      <c r="J1385">
        <v>145</v>
      </c>
      <c r="K1385">
        <v>2444.4700000000003</v>
      </c>
      <c r="L1385">
        <v>1275.4949899999999</v>
      </c>
      <c r="M1385">
        <v>492.32</v>
      </c>
      <c r="N1385">
        <v>16.85838</v>
      </c>
      <c r="O1385" s="32">
        <f t="shared" si="357"/>
        <v>1952.1500000000003</v>
      </c>
      <c r="P1385" s="32">
        <f t="shared" si="358"/>
        <v>676.6550100000004</v>
      </c>
      <c r="Q1385">
        <v>766831</v>
      </c>
      <c r="R1385" t="s">
        <v>442</v>
      </c>
      <c r="S1385" t="s">
        <v>442</v>
      </c>
      <c r="T1385" t="str">
        <f t="shared" si="359"/>
        <v>VEN</v>
      </c>
      <c r="U1385" t="s">
        <v>440</v>
      </c>
      <c r="V1385" s="33">
        <f t="shared" si="360"/>
        <v>2444.4700000000003</v>
      </c>
      <c r="W1385">
        <f t="shared" si="361"/>
        <v>145</v>
      </c>
      <c r="X1385" s="33">
        <f t="shared" si="362"/>
        <v>1952.1500000000003</v>
      </c>
      <c r="Y1385" s="33">
        <f t="shared" si="363"/>
        <v>492.32</v>
      </c>
      <c r="Z1385" s="45">
        <f t="shared" si="364"/>
        <v>0.2649470069176551</v>
      </c>
      <c r="AA1385" s="33">
        <f t="shared" si="365"/>
        <v>647.6550100000004</v>
      </c>
      <c r="AB1385" s="45">
        <f t="shared" si="366"/>
        <v>0.33176498219911393</v>
      </c>
      <c r="AC1385" s="33" t="str">
        <f>IFERROR($X1385/VLOOKUP(CONCATENATE("USD",C1385),[1]GEINDICE!AR$1:AS$65536,2,0),"")</f>
        <v/>
      </c>
      <c r="AD1385" s="33" t="str">
        <f>IFERROR($AA1385/VLOOKUP(CONCATENATE("USD",C1385),[1]GEINDICE!AR$1:AS$65536,2,0),"")</f>
        <v/>
      </c>
      <c r="AE1385" s="33" t="str">
        <f>IFERROR($X1385/VLOOKUP(CONCATENATE("EUR",C1385),[1]GEINDICE!AR$1:AS$65536,2,0),"")</f>
        <v/>
      </c>
      <c r="AF1385" s="33" t="str">
        <f>IFERROR($AA1385/VLOOKUP(CONCATENATE("EUR",C1385),[1]GEINDICE!AR$1:AS$65536,2,0),"")</f>
        <v/>
      </c>
      <c r="AG1385" s="48" t="str">
        <f>VLOOKUP(E1385,[1]Apresentação!AW$1:AX$65536,2,0)</f>
        <v xml:space="preserve">                    2 - LEATHER AUXILIARIES</v>
      </c>
      <c r="AH1385" s="48" t="str">
        <f t="shared" si="367"/>
        <v xml:space="preserve">         5204000030 - NOVALTAN PF</v>
      </c>
      <c r="AI1385" s="49" t="str">
        <f t="shared" si="368"/>
        <v xml:space="preserve">     L00506 - CURTUME BAGE LTDA</v>
      </c>
      <c r="AJ1385" t="str">
        <f t="shared" si="369"/>
        <v xml:space="preserve">     93 - RESALES</v>
      </c>
      <c r="AK1385" t="str">
        <f t="shared" si="370"/>
        <v/>
      </c>
      <c r="AL1385">
        <f t="shared" si="371"/>
        <v>11</v>
      </c>
      <c r="AM1385" t="str">
        <f t="shared" si="372"/>
        <v>2025 11</v>
      </c>
      <c r="AN1385" t="str">
        <f t="shared" si="373"/>
        <v xml:space="preserve">CURTUME </v>
      </c>
    </row>
    <row r="1386" spans="1:40" x14ac:dyDescent="0.35">
      <c r="A1386">
        <v>83619</v>
      </c>
      <c r="B1386" t="s">
        <v>274</v>
      </c>
      <c r="C1386" s="31">
        <v>45891</v>
      </c>
      <c r="D1386" t="s">
        <v>373</v>
      </c>
      <c r="E1386" t="s">
        <v>374</v>
      </c>
      <c r="F1386" t="s">
        <v>732</v>
      </c>
      <c r="G1386" t="s">
        <v>733</v>
      </c>
      <c r="H1386" t="s">
        <v>727</v>
      </c>
      <c r="I1386" t="s">
        <v>728</v>
      </c>
      <c r="J1386">
        <v>145</v>
      </c>
      <c r="K1386">
        <v>2851.14</v>
      </c>
      <c r="L1386">
        <v>1275.4949899999999</v>
      </c>
      <c r="M1386">
        <v>574.22</v>
      </c>
      <c r="N1386">
        <v>19.663</v>
      </c>
      <c r="O1386" s="32">
        <f t="shared" si="357"/>
        <v>2276.92</v>
      </c>
      <c r="P1386" s="32">
        <f t="shared" si="358"/>
        <v>1001.4250100000002</v>
      </c>
      <c r="Q1386">
        <v>759594</v>
      </c>
      <c r="R1386" t="s">
        <v>442</v>
      </c>
      <c r="S1386" t="s">
        <v>442</v>
      </c>
      <c r="T1386" t="str">
        <f t="shared" si="359"/>
        <v>VEN</v>
      </c>
      <c r="U1386" t="s">
        <v>441</v>
      </c>
      <c r="V1386" s="33">
        <f t="shared" si="360"/>
        <v>2851.14</v>
      </c>
      <c r="W1386">
        <f t="shared" si="361"/>
        <v>145</v>
      </c>
      <c r="X1386" s="33">
        <f t="shared" si="362"/>
        <v>2276.92</v>
      </c>
      <c r="Y1386" s="33">
        <f t="shared" si="363"/>
        <v>574.22</v>
      </c>
      <c r="Z1386" s="45">
        <f t="shared" si="364"/>
        <v>0.34106533176203208</v>
      </c>
      <c r="AA1386" s="33">
        <f t="shared" si="365"/>
        <v>972.42501000000016</v>
      </c>
      <c r="AB1386" s="45">
        <f t="shared" si="366"/>
        <v>0.42707912882314714</v>
      </c>
      <c r="AC1386" s="33">
        <f>IFERROR($X1386/VLOOKUP(CONCATENATE("USD",C1386),[1]GEINDICE!AR$1:AS$65536,2,0),"")</f>
        <v>418.61303132813646</v>
      </c>
      <c r="AD1386" s="33">
        <f>IFERROR($AA1386/VLOOKUP(CONCATENATE("USD",C1386),[1]GEINDICE!AR$1:AS$65536,2,0),"")</f>
        <v>178.78088873363731</v>
      </c>
      <c r="AE1386" s="33">
        <f>IFERROR($X1386/VLOOKUP(CONCATENATE("EUR",C1386),[1]GEINDICE!AR$1:AS$65536,2,0),"")</f>
        <v>357.39377481988413</v>
      </c>
      <c r="AF1386" s="33">
        <f>IFERROR($AA1386/VLOOKUP(CONCATENATE("EUR",C1386),[1]GEINDICE!AR$1:AS$65536,2,0),"")</f>
        <v>152.63542199689212</v>
      </c>
      <c r="AG1386" s="48" t="str">
        <f>VLOOKUP(E1386,[1]Apresentação!AW$1:AX$65536,2,0)</f>
        <v xml:space="preserve">                    2 - LEATHER AUXILIARIES</v>
      </c>
      <c r="AH1386" s="48" t="str">
        <f t="shared" si="367"/>
        <v xml:space="preserve">         5204000030 - NOVALTAN PF</v>
      </c>
      <c r="AI1386" s="49" t="str">
        <f t="shared" si="368"/>
        <v xml:space="preserve">     L00157 - COUROVALE INDUSTRIA DE COUROS LTDA</v>
      </c>
      <c r="AJ1386" t="str">
        <f t="shared" si="369"/>
        <v xml:space="preserve">     93 - RESALES</v>
      </c>
      <c r="AK1386" t="str">
        <f t="shared" si="370"/>
        <v/>
      </c>
      <c r="AL1386">
        <f t="shared" si="371"/>
        <v>8</v>
      </c>
      <c r="AM1386" t="str">
        <f t="shared" si="372"/>
        <v>2025 8</v>
      </c>
      <c r="AN1386" t="str">
        <f t="shared" si="373"/>
        <v xml:space="preserve">COUROVALE </v>
      </c>
    </row>
    <row r="1387" spans="1:40" x14ac:dyDescent="0.35">
      <c r="A1387">
        <v>82875</v>
      </c>
      <c r="B1387" t="s">
        <v>274</v>
      </c>
      <c r="C1387" s="31">
        <v>45833</v>
      </c>
      <c r="D1387" t="s">
        <v>373</v>
      </c>
      <c r="E1387" t="s">
        <v>374</v>
      </c>
      <c r="F1387" t="s">
        <v>420</v>
      </c>
      <c r="G1387" t="s">
        <v>421</v>
      </c>
      <c r="H1387" t="s">
        <v>727</v>
      </c>
      <c r="I1387" t="s">
        <v>728</v>
      </c>
      <c r="J1387">
        <v>145</v>
      </c>
      <c r="K1387">
        <v>2537.87</v>
      </c>
      <c r="L1387">
        <v>1275.4949899999999</v>
      </c>
      <c r="M1387">
        <v>511.13</v>
      </c>
      <c r="N1387">
        <v>17.502520000000001</v>
      </c>
      <c r="O1387" s="32">
        <f t="shared" si="357"/>
        <v>2026.7399999999998</v>
      </c>
      <c r="P1387" s="32">
        <f t="shared" si="358"/>
        <v>751.24500999999987</v>
      </c>
      <c r="Q1387">
        <v>741983</v>
      </c>
      <c r="R1387" t="s">
        <v>442</v>
      </c>
      <c r="S1387" t="s">
        <v>442</v>
      </c>
      <c r="T1387" t="str">
        <f t="shared" si="359"/>
        <v>VEN</v>
      </c>
      <c r="U1387" t="s">
        <v>441</v>
      </c>
      <c r="V1387" s="33">
        <f t="shared" si="360"/>
        <v>2537.87</v>
      </c>
      <c r="W1387">
        <f t="shared" si="361"/>
        <v>145</v>
      </c>
      <c r="X1387" s="33">
        <f t="shared" si="362"/>
        <v>2026.7399999999998</v>
      </c>
      <c r="Y1387" s="33">
        <f t="shared" si="363"/>
        <v>511.13</v>
      </c>
      <c r="Z1387" s="45">
        <f t="shared" si="364"/>
        <v>0.28458707892839269</v>
      </c>
      <c r="AA1387" s="33">
        <f t="shared" si="365"/>
        <v>722.24500999999987</v>
      </c>
      <c r="AB1387" s="45">
        <f t="shared" si="366"/>
        <v>0.35635799855926265</v>
      </c>
      <c r="AC1387" s="33">
        <f>IFERROR($X1387/VLOOKUP(CONCATENATE("USD",C1387),[1]GEINDICE!AR$1:AS$65536,2,0),"")</f>
        <v>365.65933570281629</v>
      </c>
      <c r="AD1387" s="33">
        <f>IFERROR($AA1387/VLOOKUP(CONCATENATE("USD",C1387),[1]GEINDICE!AR$1:AS$65536,2,0),"")</f>
        <v>130.30562902556514</v>
      </c>
      <c r="AE1387" s="33">
        <f>IFERROR($X1387/VLOOKUP(CONCATENATE("EUR",C1387),[1]GEINDICE!AR$1:AS$65536,2,0),"")</f>
        <v>314.68186193832872</v>
      </c>
      <c r="AF1387" s="33">
        <f>IFERROR($AA1387/VLOOKUP(CONCATENATE("EUR",C1387),[1]GEINDICE!AR$1:AS$65536,2,0),"")</f>
        <v>112.13939850324502</v>
      </c>
      <c r="AG1387" s="48" t="str">
        <f>VLOOKUP(E1387,[1]Apresentação!AW$1:AX$65536,2,0)</f>
        <v xml:space="preserve">                    2 - LEATHER AUXILIARIES</v>
      </c>
      <c r="AH1387" s="48" t="str">
        <f t="shared" si="367"/>
        <v xml:space="preserve">         5204000030 - NOVALTAN PF</v>
      </c>
      <c r="AI1387" s="49" t="str">
        <f t="shared" si="368"/>
        <v xml:space="preserve">     L00506 - CURTUME BAGE LTDA</v>
      </c>
      <c r="AJ1387" t="str">
        <f t="shared" si="369"/>
        <v xml:space="preserve">     93 - RESALES</v>
      </c>
      <c r="AK1387" t="str">
        <f t="shared" si="370"/>
        <v/>
      </c>
      <c r="AL1387">
        <f t="shared" si="371"/>
        <v>6</v>
      </c>
      <c r="AM1387" t="str">
        <f t="shared" si="372"/>
        <v>2025 6</v>
      </c>
      <c r="AN1387" t="str">
        <f t="shared" si="373"/>
        <v xml:space="preserve">CURTUME </v>
      </c>
    </row>
    <row r="1388" spans="1:40" x14ac:dyDescent="0.35">
      <c r="A1388">
        <v>83811</v>
      </c>
      <c r="B1388" t="s">
        <v>274</v>
      </c>
      <c r="C1388" s="31">
        <v>45909</v>
      </c>
      <c r="D1388" t="s">
        <v>373</v>
      </c>
      <c r="E1388" t="s">
        <v>374</v>
      </c>
      <c r="F1388" t="s">
        <v>420</v>
      </c>
      <c r="G1388" t="s">
        <v>421</v>
      </c>
      <c r="H1388" t="s">
        <v>727</v>
      </c>
      <c r="I1388" t="s">
        <v>728</v>
      </c>
      <c r="J1388">
        <v>145</v>
      </c>
      <c r="K1388">
        <v>2494.89</v>
      </c>
      <c r="L1388">
        <v>1275.4949899999999</v>
      </c>
      <c r="M1388">
        <v>502.48</v>
      </c>
      <c r="N1388">
        <v>17.206129999999998</v>
      </c>
      <c r="O1388" s="32">
        <f t="shared" si="357"/>
        <v>1992.4099999999999</v>
      </c>
      <c r="P1388" s="32">
        <f t="shared" si="358"/>
        <v>716.91500999999994</v>
      </c>
      <c r="Q1388">
        <v>761017</v>
      </c>
      <c r="R1388" t="s">
        <v>442</v>
      </c>
      <c r="S1388" t="s">
        <v>442</v>
      </c>
      <c r="T1388" t="str">
        <f t="shared" si="359"/>
        <v>VEN</v>
      </c>
      <c r="U1388" t="s">
        <v>313</v>
      </c>
      <c r="V1388" s="33">
        <f t="shared" si="360"/>
        <v>2494.89</v>
      </c>
      <c r="W1388">
        <f t="shared" si="361"/>
        <v>145</v>
      </c>
      <c r="X1388" s="33">
        <f t="shared" si="362"/>
        <v>1992.4099999999999</v>
      </c>
      <c r="Y1388" s="33">
        <f t="shared" si="363"/>
        <v>502.48</v>
      </c>
      <c r="Z1388" s="45">
        <f t="shared" si="364"/>
        <v>0.27572959529277841</v>
      </c>
      <c r="AA1388" s="33">
        <f t="shared" si="365"/>
        <v>687.91500999999994</v>
      </c>
      <c r="AB1388" s="45">
        <f t="shared" si="366"/>
        <v>0.34526779628690879</v>
      </c>
      <c r="AC1388" s="33">
        <f>IFERROR($X1388/VLOOKUP(CONCATENATE("USD",C1388),[1]GEINDICE!AR$1:AS$65536,2,0),"")</f>
        <v>367.07505803456274</v>
      </c>
      <c r="AD1388" s="33">
        <f>IFERROR($AA1388/VLOOKUP(CONCATENATE("USD",C1388),[1]GEINDICE!AR$1:AS$65536,2,0),"")</f>
        <v>126.73919635948265</v>
      </c>
      <c r="AE1388" s="33">
        <f>IFERROR($X1388/VLOOKUP(CONCATENATE("EUR",C1388),[1]GEINDICE!AR$1:AS$65536,2,0),"")</f>
        <v>313.12431243124308</v>
      </c>
      <c r="AF1388" s="33">
        <f>IFERROR($AA1388/VLOOKUP(CONCATENATE("EUR",C1388),[1]GEINDICE!AR$1:AS$65536,2,0),"")</f>
        <v>108.11174131698883</v>
      </c>
      <c r="AG1388" s="48" t="str">
        <f>VLOOKUP(E1388,[1]Apresentação!AW$1:AX$65536,2,0)</f>
        <v xml:space="preserve">                    2 - LEATHER AUXILIARIES</v>
      </c>
      <c r="AH1388" s="48" t="str">
        <f t="shared" si="367"/>
        <v xml:space="preserve">         5204000030 - NOVALTAN PF</v>
      </c>
      <c r="AI1388" s="49" t="str">
        <f t="shared" si="368"/>
        <v xml:space="preserve">     L00506 - CURTUME BAGE LTDA</v>
      </c>
      <c r="AJ1388" t="str">
        <f t="shared" si="369"/>
        <v xml:space="preserve">     93 - RESALES</v>
      </c>
      <c r="AK1388" t="str">
        <f t="shared" si="370"/>
        <v/>
      </c>
      <c r="AL1388">
        <f t="shared" si="371"/>
        <v>9</v>
      </c>
      <c r="AM1388" t="str">
        <f t="shared" si="372"/>
        <v>2025 9</v>
      </c>
      <c r="AN1388" t="str">
        <f t="shared" si="373"/>
        <v xml:space="preserve">CURTUME </v>
      </c>
    </row>
    <row r="1389" spans="1:40" x14ac:dyDescent="0.35">
      <c r="A1389">
        <v>82630</v>
      </c>
      <c r="B1389" t="s">
        <v>274</v>
      </c>
      <c r="C1389" s="31">
        <v>45811</v>
      </c>
      <c r="D1389" t="s">
        <v>373</v>
      </c>
      <c r="E1389" t="s">
        <v>374</v>
      </c>
      <c r="F1389" t="s">
        <v>732</v>
      </c>
      <c r="G1389" t="s">
        <v>733</v>
      </c>
      <c r="H1389" t="s">
        <v>727</v>
      </c>
      <c r="I1389" t="s">
        <v>728</v>
      </c>
      <c r="J1389">
        <v>145</v>
      </c>
      <c r="K1389">
        <v>2851.14</v>
      </c>
      <c r="L1389">
        <v>1275.4949899999999</v>
      </c>
      <c r="M1389">
        <v>574.22</v>
      </c>
      <c r="N1389">
        <v>19.663</v>
      </c>
      <c r="O1389" s="32">
        <f t="shared" si="357"/>
        <v>2276.92</v>
      </c>
      <c r="P1389" s="32">
        <f t="shared" si="358"/>
        <v>1001.4250100000002</v>
      </c>
      <c r="Q1389">
        <v>740278</v>
      </c>
      <c r="R1389" t="s">
        <v>442</v>
      </c>
      <c r="S1389" t="s">
        <v>442</v>
      </c>
      <c r="T1389" t="str">
        <f t="shared" si="359"/>
        <v>VEN</v>
      </c>
      <c r="U1389" t="s">
        <v>441</v>
      </c>
      <c r="V1389" s="33">
        <f t="shared" si="360"/>
        <v>2851.14</v>
      </c>
      <c r="W1389">
        <f t="shared" si="361"/>
        <v>145</v>
      </c>
      <c r="X1389" s="33">
        <f t="shared" si="362"/>
        <v>2276.92</v>
      </c>
      <c r="Y1389" s="33">
        <f t="shared" si="363"/>
        <v>574.22</v>
      </c>
      <c r="Z1389" s="45">
        <f t="shared" si="364"/>
        <v>0.34106533176203208</v>
      </c>
      <c r="AA1389" s="33">
        <f t="shared" si="365"/>
        <v>972.42501000000016</v>
      </c>
      <c r="AB1389" s="45">
        <f t="shared" si="366"/>
        <v>0.42707912882314714</v>
      </c>
      <c r="AC1389" s="33">
        <f>IFERROR($X1389/VLOOKUP(CONCATENATE("USD",C1389),[1]GEINDICE!AR$1:AS$65536,2,0),"")</f>
        <v>401.61569125480651</v>
      </c>
      <c r="AD1389" s="33">
        <f>IFERROR($AA1389/VLOOKUP(CONCATENATE("USD",C1389),[1]GEINDICE!AR$1:AS$65536,2,0),"")</f>
        <v>171.52167954280878</v>
      </c>
      <c r="AE1389" s="33">
        <f>IFERROR($X1389/VLOOKUP(CONCATENATE("EUR",C1389),[1]GEINDICE!AR$1:AS$65536,2,0),"")</f>
        <v>353.13130059865381</v>
      </c>
      <c r="AF1389" s="33">
        <f>IFERROR($AA1389/VLOOKUP(CONCATENATE("EUR",C1389),[1]GEINDICE!AR$1:AS$65536,2,0),"")</f>
        <v>150.81500821985796</v>
      </c>
      <c r="AG1389" s="48" t="str">
        <f>VLOOKUP(E1389,[1]Apresentação!AW$1:AX$65536,2,0)</f>
        <v xml:space="preserve">                    2 - LEATHER AUXILIARIES</v>
      </c>
      <c r="AH1389" s="48" t="str">
        <f t="shared" si="367"/>
        <v xml:space="preserve">         5204000030 - NOVALTAN PF</v>
      </c>
      <c r="AI1389" s="49" t="str">
        <f t="shared" si="368"/>
        <v xml:space="preserve">     L00157 - COUROVALE INDUSTRIA DE COUROS LTDA</v>
      </c>
      <c r="AJ1389" t="str">
        <f t="shared" si="369"/>
        <v xml:space="preserve">     93 - RESALES</v>
      </c>
      <c r="AK1389" t="str">
        <f t="shared" si="370"/>
        <v/>
      </c>
      <c r="AL1389">
        <f t="shared" si="371"/>
        <v>6</v>
      </c>
      <c r="AM1389" t="str">
        <f t="shared" si="372"/>
        <v>2025 6</v>
      </c>
      <c r="AN1389" t="str">
        <f t="shared" si="373"/>
        <v xml:space="preserve">COUROVALE </v>
      </c>
    </row>
    <row r="1390" spans="1:40" x14ac:dyDescent="0.35">
      <c r="A1390">
        <v>84511</v>
      </c>
      <c r="B1390" t="s">
        <v>274</v>
      </c>
      <c r="C1390" s="31">
        <v>45966</v>
      </c>
      <c r="D1390" t="s">
        <v>373</v>
      </c>
      <c r="E1390" t="s">
        <v>374</v>
      </c>
      <c r="F1390" t="s">
        <v>420</v>
      </c>
      <c r="G1390" t="s">
        <v>421</v>
      </c>
      <c r="H1390" t="s">
        <v>727</v>
      </c>
      <c r="I1390" t="s">
        <v>728</v>
      </c>
      <c r="J1390">
        <v>145</v>
      </c>
      <c r="K1390">
        <v>2459.36</v>
      </c>
      <c r="L1390">
        <v>1275.4949899999999</v>
      </c>
      <c r="M1390">
        <v>495.32</v>
      </c>
      <c r="N1390">
        <v>16.961089999999999</v>
      </c>
      <c r="O1390" s="32">
        <f t="shared" si="357"/>
        <v>1964.0400000000002</v>
      </c>
      <c r="P1390" s="32">
        <f t="shared" si="358"/>
        <v>688.54501000000027</v>
      </c>
      <c r="Q1390">
        <v>766281</v>
      </c>
      <c r="R1390" t="s">
        <v>442</v>
      </c>
      <c r="S1390" t="s">
        <v>442</v>
      </c>
      <c r="T1390" t="str">
        <f t="shared" si="359"/>
        <v>VEN</v>
      </c>
      <c r="U1390" t="s">
        <v>440</v>
      </c>
      <c r="V1390" s="33">
        <f t="shared" si="360"/>
        <v>2459.36</v>
      </c>
      <c r="W1390">
        <f t="shared" si="361"/>
        <v>145</v>
      </c>
      <c r="X1390" s="33">
        <f t="shared" si="362"/>
        <v>1964.0400000000002</v>
      </c>
      <c r="Y1390" s="33">
        <f t="shared" si="363"/>
        <v>495.32</v>
      </c>
      <c r="Z1390" s="45">
        <f t="shared" si="364"/>
        <v>0.26817749739769708</v>
      </c>
      <c r="AA1390" s="33">
        <f t="shared" si="365"/>
        <v>659.54501000000027</v>
      </c>
      <c r="AB1390" s="45">
        <f t="shared" si="366"/>
        <v>0.33581037555243287</v>
      </c>
      <c r="AC1390" s="33" t="str">
        <f>IFERROR($X1390/VLOOKUP(CONCATENATE("USD",C1390),[1]GEINDICE!AR$1:AS$65536,2,0),"")</f>
        <v/>
      </c>
      <c r="AD1390" s="33" t="str">
        <f>IFERROR($AA1390/VLOOKUP(CONCATENATE("USD",C1390),[1]GEINDICE!AR$1:AS$65536,2,0),"")</f>
        <v/>
      </c>
      <c r="AE1390" s="33" t="str">
        <f>IFERROR($X1390/VLOOKUP(CONCATENATE("EUR",C1390),[1]GEINDICE!AR$1:AS$65536,2,0),"")</f>
        <v/>
      </c>
      <c r="AF1390" s="33" t="str">
        <f>IFERROR($AA1390/VLOOKUP(CONCATENATE("EUR",C1390),[1]GEINDICE!AR$1:AS$65536,2,0),"")</f>
        <v/>
      </c>
      <c r="AG1390" s="48" t="str">
        <f>VLOOKUP(E1390,[1]Apresentação!AW$1:AX$65536,2,0)</f>
        <v xml:space="preserve">                    2 - LEATHER AUXILIARIES</v>
      </c>
      <c r="AH1390" s="48" t="str">
        <f t="shared" si="367"/>
        <v xml:space="preserve">         5204000030 - NOVALTAN PF</v>
      </c>
      <c r="AI1390" s="49" t="str">
        <f t="shared" si="368"/>
        <v xml:space="preserve">     L00506 - CURTUME BAGE LTDA</v>
      </c>
      <c r="AJ1390" t="str">
        <f t="shared" si="369"/>
        <v xml:space="preserve">     93 - RESALES</v>
      </c>
      <c r="AK1390" t="str">
        <f t="shared" si="370"/>
        <v/>
      </c>
      <c r="AL1390">
        <f t="shared" si="371"/>
        <v>11</v>
      </c>
      <c r="AM1390" t="str">
        <f t="shared" si="372"/>
        <v>2025 11</v>
      </c>
      <c r="AN1390" t="str">
        <f t="shared" si="373"/>
        <v xml:space="preserve">CURTUME </v>
      </c>
    </row>
    <row r="1391" spans="1:40" x14ac:dyDescent="0.35">
      <c r="A1391">
        <v>81462</v>
      </c>
      <c r="B1391" t="s">
        <v>274</v>
      </c>
      <c r="C1391" s="31">
        <v>45716</v>
      </c>
      <c r="D1391" t="s">
        <v>373</v>
      </c>
      <c r="E1391" t="s">
        <v>374</v>
      </c>
      <c r="F1391" t="s">
        <v>673</v>
      </c>
      <c r="G1391" t="s">
        <v>674</v>
      </c>
      <c r="H1391" t="s">
        <v>727</v>
      </c>
      <c r="I1391" t="s">
        <v>728</v>
      </c>
      <c r="J1391">
        <v>290</v>
      </c>
      <c r="K1391">
        <v>7294.81</v>
      </c>
      <c r="L1391">
        <v>2301.2486399999998</v>
      </c>
      <c r="M1391">
        <v>1469.18</v>
      </c>
      <c r="N1391">
        <v>25.154500000000002</v>
      </c>
      <c r="O1391" s="32">
        <f t="shared" si="357"/>
        <v>5825.63</v>
      </c>
      <c r="P1391" s="32">
        <f t="shared" si="358"/>
        <v>3524.3813600000003</v>
      </c>
      <c r="Q1391">
        <v>712569</v>
      </c>
      <c r="R1391" t="s">
        <v>281</v>
      </c>
      <c r="S1391" t="s">
        <v>282</v>
      </c>
      <c r="T1391" t="str">
        <f t="shared" si="359"/>
        <v>VEN</v>
      </c>
      <c r="U1391" t="s">
        <v>283</v>
      </c>
      <c r="V1391" s="33">
        <f t="shared" si="360"/>
        <v>7294.81</v>
      </c>
      <c r="W1391">
        <f t="shared" si="361"/>
        <v>290</v>
      </c>
      <c r="X1391" s="33">
        <f t="shared" si="362"/>
        <v>5825.63</v>
      </c>
      <c r="Y1391" s="33">
        <f t="shared" si="363"/>
        <v>1469.18</v>
      </c>
      <c r="Z1391" s="45">
        <f t="shared" si="364"/>
        <v>0.47518459836513904</v>
      </c>
      <c r="AA1391" s="33">
        <f t="shared" si="365"/>
        <v>3466.3813600000003</v>
      </c>
      <c r="AB1391" s="45">
        <f t="shared" si="366"/>
        <v>0.59502257438251316</v>
      </c>
      <c r="AC1391" s="33">
        <f>IFERROR($X1391/VLOOKUP(CONCATENATE("USD",C1391),[1]GEINDICE!AR$1:AS$65536,2,0),"")</f>
        <v>996.03850362467506</v>
      </c>
      <c r="AD1391" s="33">
        <f>IFERROR($AA1391/VLOOKUP(CONCATENATE("USD",C1391),[1]GEINDICE!AR$1:AS$65536,2,0),"")</f>
        <v>592.66539461086029</v>
      </c>
      <c r="AE1391" s="33">
        <f>IFERROR($X1391/VLOOKUP(CONCATENATE("EUR",C1391),[1]GEINDICE!AR$1:AS$65536,2,0),"")</f>
        <v>957.7217728677582</v>
      </c>
      <c r="AF1391" s="33">
        <f>IFERROR($AA1391/VLOOKUP(CONCATENATE("EUR",C1391),[1]GEINDICE!AR$1:AS$65536,2,0),"")</f>
        <v>569.86607483395801</v>
      </c>
      <c r="AG1391" s="48" t="str">
        <f>VLOOKUP(E1391,[1]Apresentação!AW$1:AX$65536,2,0)</f>
        <v xml:space="preserve">                    2 - LEATHER AUXILIARIES</v>
      </c>
      <c r="AH1391" s="48" t="str">
        <f t="shared" si="367"/>
        <v xml:space="preserve">         5204000030 - NOVALTAN PF</v>
      </c>
      <c r="AI1391" s="49" t="str">
        <f t="shared" si="368"/>
        <v xml:space="preserve">     L00008 - CURTUME TOINZINHO LTDA</v>
      </c>
      <c r="AJ1391" t="str">
        <f t="shared" si="369"/>
        <v xml:space="preserve">     93 - RESALES</v>
      </c>
      <c r="AK1391" t="str">
        <f t="shared" si="370"/>
        <v/>
      </c>
      <c r="AL1391">
        <f t="shared" si="371"/>
        <v>2</v>
      </c>
      <c r="AM1391" t="str">
        <f t="shared" si="372"/>
        <v>2025 2</v>
      </c>
      <c r="AN1391" t="str">
        <f t="shared" si="373"/>
        <v xml:space="preserve">CURTUME </v>
      </c>
    </row>
    <row r="1392" spans="1:40" x14ac:dyDescent="0.35">
      <c r="A1392">
        <v>81208</v>
      </c>
      <c r="B1392" t="s">
        <v>274</v>
      </c>
      <c r="C1392" s="31">
        <v>45695</v>
      </c>
      <c r="D1392" t="s">
        <v>373</v>
      </c>
      <c r="E1392" t="s">
        <v>374</v>
      </c>
      <c r="F1392" t="s">
        <v>673</v>
      </c>
      <c r="G1392" t="s">
        <v>674</v>
      </c>
      <c r="H1392" t="s">
        <v>727</v>
      </c>
      <c r="I1392" t="s">
        <v>728</v>
      </c>
      <c r="J1392">
        <v>290</v>
      </c>
      <c r="K1392">
        <v>7248.2</v>
      </c>
      <c r="L1392">
        <v>2469.9333499999998</v>
      </c>
      <c r="M1392">
        <v>1459.78</v>
      </c>
      <c r="N1392">
        <v>24.993790000000001</v>
      </c>
      <c r="O1392" s="32">
        <f t="shared" si="357"/>
        <v>5788.42</v>
      </c>
      <c r="P1392" s="32">
        <f t="shared" si="358"/>
        <v>3318.4866500000003</v>
      </c>
      <c r="Q1392">
        <v>709579</v>
      </c>
      <c r="R1392" t="s">
        <v>281</v>
      </c>
      <c r="S1392" t="s">
        <v>282</v>
      </c>
      <c r="T1392" t="str">
        <f t="shared" si="359"/>
        <v>VEN</v>
      </c>
      <c r="U1392" t="s">
        <v>283</v>
      </c>
      <c r="V1392" s="33">
        <f t="shared" si="360"/>
        <v>7248.2</v>
      </c>
      <c r="W1392">
        <f t="shared" si="361"/>
        <v>290</v>
      </c>
      <c r="X1392" s="33">
        <f t="shared" si="362"/>
        <v>5788.42</v>
      </c>
      <c r="Y1392" s="33">
        <f t="shared" si="363"/>
        <v>1459.78</v>
      </c>
      <c r="Z1392" s="45">
        <f t="shared" si="364"/>
        <v>0.4498339794707652</v>
      </c>
      <c r="AA1392" s="33">
        <f t="shared" si="365"/>
        <v>3260.4866500000003</v>
      </c>
      <c r="AB1392" s="45">
        <f t="shared" si="366"/>
        <v>0.56327748332014616</v>
      </c>
      <c r="AC1392" s="33">
        <f>IFERROR($X1392/VLOOKUP(CONCATENATE("USD",C1392),[1]GEINDICE!AR$1:AS$65536,2,0),"")</f>
        <v>1005.6847994162308</v>
      </c>
      <c r="AD1392" s="33">
        <f>IFERROR($AA1392/VLOOKUP(CONCATENATE("USD",C1392),[1]GEINDICE!AR$1:AS$65536,2,0),"")</f>
        <v>566.47960282850045</v>
      </c>
      <c r="AE1392" s="33">
        <f>IFERROR($X1392/VLOOKUP(CONCATENATE("EUR",C1392),[1]GEINDICE!AR$1:AS$65536,2,0),"")</f>
        <v>971.29289369913579</v>
      </c>
      <c r="AF1392" s="33">
        <f>IFERROR($AA1392/VLOOKUP(CONCATENATE("EUR",C1392),[1]GEINDICE!AR$1:AS$65536,2,0),"")</f>
        <v>547.10741672959148</v>
      </c>
      <c r="AG1392" s="48" t="str">
        <f>VLOOKUP(E1392,[1]Apresentação!AW$1:AX$65536,2,0)</f>
        <v xml:space="preserve">                    2 - LEATHER AUXILIARIES</v>
      </c>
      <c r="AH1392" s="48" t="str">
        <f t="shared" si="367"/>
        <v xml:space="preserve">         5204000030 - NOVALTAN PF</v>
      </c>
      <c r="AI1392" s="49" t="str">
        <f t="shared" si="368"/>
        <v xml:space="preserve">     L00008 - CURTUME TOINZINHO LTDA</v>
      </c>
      <c r="AJ1392" t="str">
        <f t="shared" si="369"/>
        <v xml:space="preserve">     93 - RESALES</v>
      </c>
      <c r="AK1392" t="str">
        <f t="shared" si="370"/>
        <v/>
      </c>
      <c r="AL1392">
        <f t="shared" si="371"/>
        <v>2</v>
      </c>
      <c r="AM1392" t="str">
        <f t="shared" si="372"/>
        <v>2025 2</v>
      </c>
      <c r="AN1392" t="str">
        <f t="shared" si="373"/>
        <v xml:space="preserve">CURTUME </v>
      </c>
    </row>
    <row r="1393" spans="1:40" x14ac:dyDescent="0.35">
      <c r="A1393">
        <v>81003</v>
      </c>
      <c r="B1393" t="s">
        <v>274</v>
      </c>
      <c r="C1393" s="31">
        <v>45681</v>
      </c>
      <c r="D1393" t="s">
        <v>373</v>
      </c>
      <c r="E1393" t="s">
        <v>374</v>
      </c>
      <c r="F1393" t="s">
        <v>467</v>
      </c>
      <c r="G1393" t="s">
        <v>468</v>
      </c>
      <c r="H1393" t="s">
        <v>727</v>
      </c>
      <c r="I1393" t="s">
        <v>728</v>
      </c>
      <c r="J1393">
        <v>145</v>
      </c>
      <c r="K1393">
        <v>3522.66</v>
      </c>
      <c r="L1393">
        <v>1234.96667</v>
      </c>
      <c r="M1393">
        <v>709.47</v>
      </c>
      <c r="N1393">
        <v>24.29419</v>
      </c>
      <c r="O1393" s="32">
        <f t="shared" si="357"/>
        <v>2813.1899999999996</v>
      </c>
      <c r="P1393" s="32">
        <f t="shared" si="358"/>
        <v>1578.2233299999996</v>
      </c>
      <c r="Q1393">
        <v>708069</v>
      </c>
      <c r="R1393" t="s">
        <v>281</v>
      </c>
      <c r="S1393" t="s">
        <v>282</v>
      </c>
      <c r="T1393" t="str">
        <f t="shared" si="359"/>
        <v>VEN</v>
      </c>
      <c r="U1393" t="s">
        <v>283</v>
      </c>
      <c r="V1393" s="33">
        <f t="shared" si="360"/>
        <v>3522.66</v>
      </c>
      <c r="W1393">
        <f t="shared" si="361"/>
        <v>145</v>
      </c>
      <c r="X1393" s="33">
        <f t="shared" si="362"/>
        <v>2813.1899999999996</v>
      </c>
      <c r="Y1393" s="33">
        <f t="shared" si="363"/>
        <v>709.47</v>
      </c>
      <c r="Z1393" s="45">
        <f t="shared" si="364"/>
        <v>0.43978792446617038</v>
      </c>
      <c r="AA1393" s="33">
        <f t="shared" si="365"/>
        <v>1549.2233299999996</v>
      </c>
      <c r="AB1393" s="45">
        <f t="shared" si="366"/>
        <v>0.55069985674625599</v>
      </c>
      <c r="AC1393" s="33">
        <f>IFERROR($X1393/VLOOKUP(CONCATENATE("USD",C1393),[1]GEINDICE!AR$1:AS$65536,2,0),"")</f>
        <v>477.41875265167579</v>
      </c>
      <c r="AD1393" s="33">
        <f>IFERROR($AA1393/VLOOKUP(CONCATENATE("USD",C1393),[1]GEINDICE!AR$1:AS$65536,2,0),"")</f>
        <v>262.91443869325406</v>
      </c>
      <c r="AE1393" s="33">
        <f>IFERROR($X1393/VLOOKUP(CONCATENATE("EUR",C1393),[1]GEINDICE!AR$1:AS$65536,2,0),"")</f>
        <v>453.95265527424107</v>
      </c>
      <c r="AF1393" s="33">
        <f>IFERROR($AA1393/VLOOKUP(CONCATENATE("EUR",C1393),[1]GEINDICE!AR$1:AS$65536,2,0),"")</f>
        <v>249.99166222910708</v>
      </c>
      <c r="AG1393" s="48" t="str">
        <f>VLOOKUP(E1393,[1]Apresentação!AW$1:AX$65536,2,0)</f>
        <v xml:space="preserve">                    2 - LEATHER AUXILIARIES</v>
      </c>
      <c r="AH1393" s="48" t="str">
        <f t="shared" si="367"/>
        <v xml:space="preserve">         5204000030 - NOVALTAN PF</v>
      </c>
      <c r="AI1393" s="49" t="str">
        <f t="shared" si="368"/>
        <v xml:space="preserve">     L00102 - CURTUME SANTO ANTONIO LTDA</v>
      </c>
      <c r="AJ1393" t="str">
        <f t="shared" si="369"/>
        <v xml:space="preserve">     93 - RESALES</v>
      </c>
      <c r="AK1393" t="str">
        <f t="shared" si="370"/>
        <v/>
      </c>
      <c r="AL1393">
        <f t="shared" si="371"/>
        <v>1</v>
      </c>
      <c r="AM1393" t="str">
        <f t="shared" si="372"/>
        <v>2025 1</v>
      </c>
      <c r="AN1393" t="str">
        <f t="shared" si="373"/>
        <v xml:space="preserve">CURTUME </v>
      </c>
    </row>
    <row r="1394" spans="1:40" x14ac:dyDescent="0.35">
      <c r="A1394">
        <v>81918</v>
      </c>
      <c r="B1394" t="s">
        <v>274</v>
      </c>
      <c r="C1394" s="31">
        <v>45751</v>
      </c>
      <c r="D1394" t="s">
        <v>373</v>
      </c>
      <c r="E1394" t="s">
        <v>374</v>
      </c>
      <c r="F1394" t="s">
        <v>673</v>
      </c>
      <c r="G1394" t="s">
        <v>674</v>
      </c>
      <c r="H1394" t="s">
        <v>727</v>
      </c>
      <c r="I1394" t="s">
        <v>728</v>
      </c>
      <c r="J1394">
        <v>580</v>
      </c>
      <c r="K1394">
        <v>14048.15</v>
      </c>
      <c r="L1394">
        <v>4700.4491099999996</v>
      </c>
      <c r="M1394">
        <v>2829.3</v>
      </c>
      <c r="N1394">
        <v>24.220939999999999</v>
      </c>
      <c r="O1394" s="32">
        <f t="shared" si="357"/>
        <v>11218.849999999999</v>
      </c>
      <c r="P1394" s="32">
        <f t="shared" si="358"/>
        <v>6518.400889999999</v>
      </c>
      <c r="Q1394">
        <v>725791</v>
      </c>
      <c r="R1394" t="s">
        <v>281</v>
      </c>
      <c r="S1394" t="s">
        <v>282</v>
      </c>
      <c r="T1394" t="str">
        <f t="shared" si="359"/>
        <v>VEN</v>
      </c>
      <c r="U1394" t="s">
        <v>300</v>
      </c>
      <c r="V1394" s="33">
        <f t="shared" si="360"/>
        <v>14048.15</v>
      </c>
      <c r="W1394">
        <f t="shared" si="361"/>
        <v>580</v>
      </c>
      <c r="X1394" s="33">
        <f t="shared" si="362"/>
        <v>11218.849999999999</v>
      </c>
      <c r="Y1394" s="33">
        <f t="shared" si="363"/>
        <v>2829.3</v>
      </c>
      <c r="Z1394" s="45">
        <f t="shared" si="364"/>
        <v>0.45574690546442054</v>
      </c>
      <c r="AA1394" s="33">
        <f t="shared" si="365"/>
        <v>6402.400889999999</v>
      </c>
      <c r="AB1394" s="45">
        <f t="shared" si="366"/>
        <v>0.57068245764940251</v>
      </c>
      <c r="AC1394" s="33">
        <f>IFERROR($X1394/VLOOKUP(CONCATENATE("USD",C1394),[1]GEINDICE!AR$1:AS$65536,2,0),"")</f>
        <v>1941.7501774062339</v>
      </c>
      <c r="AD1394" s="33">
        <f>IFERROR($AA1394/VLOOKUP(CONCATENATE("USD",C1394),[1]GEINDICE!AR$1:AS$65536,2,0),"")</f>
        <v>1108.122763383353</v>
      </c>
      <c r="AE1394" s="33">
        <f>IFERROR($X1394/VLOOKUP(CONCATENATE("EUR",C1394),[1]GEINDICE!AR$1:AS$65536,2,0),"")</f>
        <v>1762.8337078298578</v>
      </c>
      <c r="AF1394" s="33">
        <f>IFERROR($AA1394/VLOOKUP(CONCATENATE("EUR",C1394),[1]GEINDICE!AR$1:AS$65536,2,0),"")</f>
        <v>1006.018272811552</v>
      </c>
      <c r="AG1394" s="48" t="str">
        <f>VLOOKUP(E1394,[1]Apresentação!AW$1:AX$65536,2,0)</f>
        <v xml:space="preserve">                    2 - LEATHER AUXILIARIES</v>
      </c>
      <c r="AH1394" s="48" t="str">
        <f t="shared" si="367"/>
        <v xml:space="preserve">         5204000030 - NOVALTAN PF</v>
      </c>
      <c r="AI1394" s="49" t="str">
        <f t="shared" si="368"/>
        <v xml:space="preserve">     L00008 - CURTUME TOINZINHO LTDA</v>
      </c>
      <c r="AJ1394" t="str">
        <f t="shared" si="369"/>
        <v xml:space="preserve">     93 - RESALES</v>
      </c>
      <c r="AK1394" t="str">
        <f t="shared" si="370"/>
        <v/>
      </c>
      <c r="AL1394">
        <f t="shared" si="371"/>
        <v>4</v>
      </c>
      <c r="AM1394" t="str">
        <f t="shared" si="372"/>
        <v>2025 4</v>
      </c>
      <c r="AN1394" t="str">
        <f t="shared" si="373"/>
        <v xml:space="preserve">CURTUME </v>
      </c>
    </row>
    <row r="1395" spans="1:40" x14ac:dyDescent="0.35">
      <c r="A1395">
        <v>84251</v>
      </c>
      <c r="B1395" t="s">
        <v>274</v>
      </c>
      <c r="C1395" s="31">
        <v>45947</v>
      </c>
      <c r="D1395" t="s">
        <v>373</v>
      </c>
      <c r="E1395" t="s">
        <v>374</v>
      </c>
      <c r="F1395" t="s">
        <v>673</v>
      </c>
      <c r="G1395" t="s">
        <v>674</v>
      </c>
      <c r="H1395" t="s">
        <v>727</v>
      </c>
      <c r="I1395" t="s">
        <v>728</v>
      </c>
      <c r="J1395">
        <v>290</v>
      </c>
      <c r="K1395">
        <v>6809.47</v>
      </c>
      <c r="L1395">
        <v>2550.9899700000001</v>
      </c>
      <c r="M1395">
        <v>1371.43</v>
      </c>
      <c r="N1395">
        <v>23.480929999999997</v>
      </c>
      <c r="O1395" s="32">
        <f t="shared" si="357"/>
        <v>5438.04</v>
      </c>
      <c r="P1395" s="32">
        <f t="shared" si="358"/>
        <v>2887.0500299999999</v>
      </c>
      <c r="Q1395">
        <v>764510</v>
      </c>
      <c r="R1395" t="s">
        <v>281</v>
      </c>
      <c r="S1395" t="s">
        <v>282</v>
      </c>
      <c r="T1395" t="str">
        <f t="shared" si="359"/>
        <v>VEN</v>
      </c>
      <c r="U1395" t="s">
        <v>283</v>
      </c>
      <c r="V1395" s="33">
        <f t="shared" si="360"/>
        <v>6809.47</v>
      </c>
      <c r="W1395">
        <f t="shared" si="361"/>
        <v>290</v>
      </c>
      <c r="X1395" s="33">
        <f t="shared" si="362"/>
        <v>5438.04</v>
      </c>
      <c r="Y1395" s="33">
        <f t="shared" si="363"/>
        <v>1371.43</v>
      </c>
      <c r="Z1395" s="45">
        <f t="shared" si="364"/>
        <v>0.41545818250172184</v>
      </c>
      <c r="AA1395" s="33">
        <f t="shared" si="365"/>
        <v>2829.0500299999999</v>
      </c>
      <c r="AB1395" s="45">
        <f t="shared" si="366"/>
        <v>0.5202333984303168</v>
      </c>
      <c r="AC1395" s="33">
        <f>IFERROR($X1395/VLOOKUP(CONCATENATE("USD",C1395),[1]GEINDICE!AR$1:AS$65536,2,0),"")</f>
        <v>999.82349696635413</v>
      </c>
      <c r="AD1395" s="33">
        <f>IFERROR($AA1395/VLOOKUP(CONCATENATE("USD",C1395),[1]GEINDICE!AR$1:AS$65536,2,0),"")</f>
        <v>520.14157565728988</v>
      </c>
      <c r="AE1395" s="33">
        <f>IFERROR($X1395/VLOOKUP(CONCATENATE("EUR",C1395),[1]GEINDICE!AR$1:AS$65536,2,0),"")</f>
        <v>856.53262769928642</v>
      </c>
      <c r="AF1395" s="33">
        <f>IFERROR($AA1395/VLOOKUP(CONCATENATE("EUR",C1395),[1]GEINDICE!AR$1:AS$65536,2,0),"")</f>
        <v>445.59687977444906</v>
      </c>
      <c r="AG1395" s="48" t="str">
        <f>VLOOKUP(E1395,[1]Apresentação!AW$1:AX$65536,2,0)</f>
        <v xml:space="preserve">                    2 - LEATHER AUXILIARIES</v>
      </c>
      <c r="AH1395" s="48" t="str">
        <f t="shared" si="367"/>
        <v xml:space="preserve">         5204000030 - NOVALTAN PF</v>
      </c>
      <c r="AI1395" s="49" t="str">
        <f t="shared" si="368"/>
        <v xml:space="preserve">     L00008 - CURTUME TOINZINHO LTDA</v>
      </c>
      <c r="AJ1395" t="str">
        <f t="shared" si="369"/>
        <v xml:space="preserve">     93 - RESALES</v>
      </c>
      <c r="AK1395" t="str">
        <f t="shared" si="370"/>
        <v/>
      </c>
      <c r="AL1395">
        <f t="shared" si="371"/>
        <v>10</v>
      </c>
      <c r="AM1395" t="str">
        <f t="shared" si="372"/>
        <v>2025 10</v>
      </c>
      <c r="AN1395" t="str">
        <f t="shared" si="373"/>
        <v xml:space="preserve">CURTUME </v>
      </c>
    </row>
    <row r="1396" spans="1:40" x14ac:dyDescent="0.35">
      <c r="A1396">
        <v>82400</v>
      </c>
      <c r="B1396" t="s">
        <v>274</v>
      </c>
      <c r="C1396" s="31">
        <v>45791</v>
      </c>
      <c r="D1396" t="s">
        <v>373</v>
      </c>
      <c r="E1396" t="s">
        <v>374</v>
      </c>
      <c r="F1396" t="s">
        <v>673</v>
      </c>
      <c r="G1396" t="s">
        <v>674</v>
      </c>
      <c r="H1396" t="s">
        <v>727</v>
      </c>
      <c r="I1396" t="s">
        <v>728</v>
      </c>
      <c r="J1396">
        <v>435</v>
      </c>
      <c r="K1396">
        <v>10572.75</v>
      </c>
      <c r="L1396">
        <v>3826.4849599999998</v>
      </c>
      <c r="M1396">
        <v>2129.36</v>
      </c>
      <c r="N1396">
        <v>24.30518</v>
      </c>
      <c r="O1396" s="32">
        <f t="shared" si="357"/>
        <v>8443.39</v>
      </c>
      <c r="P1396" s="32">
        <f t="shared" si="358"/>
        <v>4616.9050399999996</v>
      </c>
      <c r="Q1396">
        <v>738595</v>
      </c>
      <c r="R1396" t="s">
        <v>281</v>
      </c>
      <c r="S1396" t="s">
        <v>282</v>
      </c>
      <c r="T1396" t="str">
        <f t="shared" si="359"/>
        <v>VEN</v>
      </c>
      <c r="U1396" t="s">
        <v>283</v>
      </c>
      <c r="V1396" s="33">
        <f t="shared" si="360"/>
        <v>10572.75</v>
      </c>
      <c r="W1396">
        <f t="shared" si="361"/>
        <v>435</v>
      </c>
      <c r="X1396" s="33">
        <f t="shared" si="362"/>
        <v>8443.39</v>
      </c>
      <c r="Y1396" s="33">
        <f t="shared" si="363"/>
        <v>2129.36</v>
      </c>
      <c r="Z1396" s="45">
        <f t="shared" si="364"/>
        <v>0.42845097443900593</v>
      </c>
      <c r="AA1396" s="33">
        <f t="shared" si="365"/>
        <v>4529.9050399999996</v>
      </c>
      <c r="AB1396" s="45">
        <f t="shared" si="366"/>
        <v>0.53650311545481144</v>
      </c>
      <c r="AC1396" s="33">
        <f>IFERROR($X1396/VLOOKUP(CONCATENATE("USD",C1396),[1]GEINDICE!AR$1:AS$65536,2,0),"")</f>
        <v>1505.0606060606058</v>
      </c>
      <c r="AD1396" s="33">
        <f>IFERROR($AA1396/VLOOKUP(CONCATENATE("USD",C1396),[1]GEINDICE!AR$1:AS$65536,2,0),"")</f>
        <v>807.46970409982168</v>
      </c>
      <c r="AE1396" s="33">
        <f>IFERROR($X1396/VLOOKUP(CONCATENATE("EUR",C1396),[1]GEINDICE!AR$1:AS$65536,2,0),"")</f>
        <v>1343.0773391022174</v>
      </c>
      <c r="AF1396" s="33">
        <f>IFERROR($AA1396/VLOOKUP(CONCATENATE("EUR",C1396),[1]GEINDICE!AR$1:AS$65536,2,0),"")</f>
        <v>720.56517672509779</v>
      </c>
      <c r="AG1396" s="48" t="str">
        <f>VLOOKUP(E1396,[1]Apresentação!AW$1:AX$65536,2,0)</f>
        <v xml:space="preserve">                    2 - LEATHER AUXILIARIES</v>
      </c>
      <c r="AH1396" s="48" t="str">
        <f t="shared" si="367"/>
        <v xml:space="preserve">         5204000030 - NOVALTAN PF</v>
      </c>
      <c r="AI1396" s="49" t="str">
        <f t="shared" si="368"/>
        <v xml:space="preserve">     L00008 - CURTUME TOINZINHO LTDA</v>
      </c>
      <c r="AJ1396" t="str">
        <f t="shared" si="369"/>
        <v xml:space="preserve">     93 - RESALES</v>
      </c>
      <c r="AK1396" t="str">
        <f t="shared" si="370"/>
        <v/>
      </c>
      <c r="AL1396">
        <f t="shared" si="371"/>
        <v>5</v>
      </c>
      <c r="AM1396" t="str">
        <f t="shared" si="372"/>
        <v>2025 5</v>
      </c>
      <c r="AN1396" t="str">
        <f t="shared" si="373"/>
        <v xml:space="preserve">CURTUME </v>
      </c>
    </row>
    <row r="1397" spans="1:40" x14ac:dyDescent="0.35">
      <c r="A1397">
        <v>82770</v>
      </c>
      <c r="B1397" t="s">
        <v>274</v>
      </c>
      <c r="C1397" s="31">
        <v>45821</v>
      </c>
      <c r="D1397" t="s">
        <v>373</v>
      </c>
      <c r="E1397" t="s">
        <v>374</v>
      </c>
      <c r="F1397" t="s">
        <v>673</v>
      </c>
      <c r="G1397" t="s">
        <v>674</v>
      </c>
      <c r="H1397" t="s">
        <v>727</v>
      </c>
      <c r="I1397" t="s">
        <v>728</v>
      </c>
      <c r="J1397">
        <v>435</v>
      </c>
      <c r="K1397">
        <v>10408.51</v>
      </c>
      <c r="L1397">
        <v>3826.4849599999998</v>
      </c>
      <c r="M1397">
        <v>2096.27</v>
      </c>
      <c r="N1397">
        <v>23.927619999999997</v>
      </c>
      <c r="O1397" s="32">
        <f t="shared" si="357"/>
        <v>8312.24</v>
      </c>
      <c r="P1397" s="32">
        <f t="shared" si="358"/>
        <v>4485.75504</v>
      </c>
      <c r="Q1397">
        <v>741348</v>
      </c>
      <c r="R1397" t="s">
        <v>281</v>
      </c>
      <c r="S1397" t="s">
        <v>282</v>
      </c>
      <c r="T1397" t="str">
        <f t="shared" si="359"/>
        <v>VEN</v>
      </c>
      <c r="U1397" t="s">
        <v>300</v>
      </c>
      <c r="V1397" s="33">
        <f t="shared" si="360"/>
        <v>10408.51</v>
      </c>
      <c r="W1397">
        <f t="shared" si="361"/>
        <v>435</v>
      </c>
      <c r="X1397" s="33">
        <f t="shared" si="362"/>
        <v>8312.24</v>
      </c>
      <c r="Y1397" s="33">
        <f t="shared" si="363"/>
        <v>2096.27</v>
      </c>
      <c r="Z1397" s="45">
        <f t="shared" si="364"/>
        <v>0.42261140547494308</v>
      </c>
      <c r="AA1397" s="33">
        <f t="shared" si="365"/>
        <v>4398.75504</v>
      </c>
      <c r="AB1397" s="45">
        <f t="shared" si="366"/>
        <v>0.52919009075772594</v>
      </c>
      <c r="AC1397" s="33">
        <f>IFERROR($X1397/VLOOKUP(CONCATENATE("USD",C1397),[1]GEINDICE!AR$1:AS$65536,2,0),"")</f>
        <v>1493.6102925321641</v>
      </c>
      <c r="AD1397" s="33">
        <f>IFERROR($AA1397/VLOOKUP(CONCATENATE("USD",C1397),[1]GEINDICE!AR$1:AS$65536,2,0),"")</f>
        <v>790.40376626176953</v>
      </c>
      <c r="AE1397" s="33">
        <f>IFERROR($X1397/VLOOKUP(CONCATENATE("EUR",C1397),[1]GEINDICE!AR$1:AS$65536,2,0),"")</f>
        <v>1292.2655970648134</v>
      </c>
      <c r="AF1397" s="33">
        <f>IFERROR($AA1397/VLOOKUP(CONCATENATE("EUR",C1397),[1]GEINDICE!AR$1:AS$65536,2,0),"")</f>
        <v>683.85414859381558</v>
      </c>
      <c r="AG1397" s="48" t="str">
        <f>VLOOKUP(E1397,[1]Apresentação!AW$1:AX$65536,2,0)</f>
        <v xml:space="preserve">                    2 - LEATHER AUXILIARIES</v>
      </c>
      <c r="AH1397" s="48" t="str">
        <f t="shared" si="367"/>
        <v xml:space="preserve">         5204000030 - NOVALTAN PF</v>
      </c>
      <c r="AI1397" s="49" t="str">
        <f t="shared" si="368"/>
        <v xml:space="preserve">     L00008 - CURTUME TOINZINHO LTDA</v>
      </c>
      <c r="AJ1397" t="str">
        <f t="shared" si="369"/>
        <v xml:space="preserve">     93 - RESALES</v>
      </c>
      <c r="AK1397" t="str">
        <f t="shared" si="370"/>
        <v/>
      </c>
      <c r="AL1397">
        <f t="shared" si="371"/>
        <v>6</v>
      </c>
      <c r="AM1397" t="str">
        <f t="shared" si="372"/>
        <v>2025 6</v>
      </c>
      <c r="AN1397" t="str">
        <f t="shared" si="373"/>
        <v xml:space="preserve">CURTUME </v>
      </c>
    </row>
    <row r="1398" spans="1:40" x14ac:dyDescent="0.35">
      <c r="A1398">
        <v>84333</v>
      </c>
      <c r="B1398" t="s">
        <v>274</v>
      </c>
      <c r="C1398" s="31">
        <v>45953</v>
      </c>
      <c r="D1398" t="s">
        <v>373</v>
      </c>
      <c r="E1398" t="s">
        <v>374</v>
      </c>
      <c r="F1398" t="s">
        <v>734</v>
      </c>
      <c r="G1398" t="s">
        <v>735</v>
      </c>
      <c r="H1398" t="s">
        <v>727</v>
      </c>
      <c r="I1398" t="s">
        <v>728</v>
      </c>
      <c r="J1398">
        <v>145</v>
      </c>
      <c r="K1398">
        <v>3376.16</v>
      </c>
      <c r="L1398">
        <v>1275.4949899999999</v>
      </c>
      <c r="M1398">
        <v>679.96</v>
      </c>
      <c r="N1398">
        <v>23.283860000000001</v>
      </c>
      <c r="O1398" s="32">
        <f t="shared" si="357"/>
        <v>2696.2</v>
      </c>
      <c r="P1398" s="32">
        <f t="shared" si="358"/>
        <v>1420.7050099999999</v>
      </c>
      <c r="Q1398">
        <v>765074</v>
      </c>
      <c r="R1398" t="s">
        <v>281</v>
      </c>
      <c r="S1398" t="s">
        <v>282</v>
      </c>
      <c r="T1398" t="str">
        <f t="shared" si="359"/>
        <v>VEN</v>
      </c>
      <c r="U1398" t="s">
        <v>283</v>
      </c>
      <c r="V1398" s="33">
        <f t="shared" si="360"/>
        <v>3376.16</v>
      </c>
      <c r="W1398">
        <f t="shared" si="361"/>
        <v>145</v>
      </c>
      <c r="X1398" s="33">
        <f t="shared" si="362"/>
        <v>2696.2</v>
      </c>
      <c r="Y1398" s="33">
        <f t="shared" si="363"/>
        <v>679.96</v>
      </c>
      <c r="Z1398" s="45">
        <f t="shared" si="364"/>
        <v>0.41221536005402587</v>
      </c>
      <c r="AA1398" s="33">
        <f t="shared" si="365"/>
        <v>1391.7050099999999</v>
      </c>
      <c r="AB1398" s="45">
        <f t="shared" si="366"/>
        <v>0.51617276537348866</v>
      </c>
      <c r="AC1398" s="33">
        <f>IFERROR($X1398/VLOOKUP(CONCATENATE("USD",C1398),[1]GEINDICE!AR$1:AS$65536,2,0),"")</f>
        <v>500.78008915304599</v>
      </c>
      <c r="AD1398" s="33">
        <f>IFERROR($AA1398/VLOOKUP(CONCATENATE("USD",C1398),[1]GEINDICE!AR$1:AS$65536,2,0),"")</f>
        <v>258.48904346210992</v>
      </c>
      <c r="AE1398" s="33">
        <f>IFERROR($X1398/VLOOKUP(CONCATENATE("EUR",C1398),[1]GEINDICE!AR$1:AS$65536,2,0),"")</f>
        <v>431.22640905892132</v>
      </c>
      <c r="AF1398" s="33">
        <f>IFERROR($AA1398/VLOOKUP(CONCATENATE("EUR",C1398),[1]GEINDICE!AR$1:AS$65536,2,0),"")</f>
        <v>222.58732806602262</v>
      </c>
      <c r="AG1398" s="48" t="str">
        <f>VLOOKUP(E1398,[1]Apresentação!AW$1:AX$65536,2,0)</f>
        <v xml:space="preserve">                    2 - LEATHER AUXILIARIES</v>
      </c>
      <c r="AH1398" s="48" t="str">
        <f t="shared" si="367"/>
        <v xml:space="preserve">         5204000030 - NOVALTAN PF</v>
      </c>
      <c r="AI1398" s="49" t="str">
        <f t="shared" si="368"/>
        <v xml:space="preserve">     L00589 - GARCIA &amp; SILVA BENEFICIAMENTO E COMERCIO DE COUROS LTDA</v>
      </c>
      <c r="AJ1398" t="str">
        <f t="shared" si="369"/>
        <v xml:space="preserve">     93 - RESALES</v>
      </c>
      <c r="AK1398" t="str">
        <f t="shared" si="370"/>
        <v/>
      </c>
      <c r="AL1398">
        <f t="shared" si="371"/>
        <v>10</v>
      </c>
      <c r="AM1398" t="str">
        <f t="shared" si="372"/>
        <v>2025 10</v>
      </c>
      <c r="AN1398" t="str">
        <f t="shared" si="373"/>
        <v xml:space="preserve">GARCIA </v>
      </c>
    </row>
    <row r="1399" spans="1:40" x14ac:dyDescent="0.35">
      <c r="A1399">
        <v>84000</v>
      </c>
      <c r="B1399" t="s">
        <v>274</v>
      </c>
      <c r="C1399" s="31">
        <v>45925</v>
      </c>
      <c r="D1399" t="s">
        <v>373</v>
      </c>
      <c r="E1399" t="s">
        <v>374</v>
      </c>
      <c r="F1399" t="s">
        <v>673</v>
      </c>
      <c r="G1399" t="s">
        <v>674</v>
      </c>
      <c r="H1399" t="s">
        <v>727</v>
      </c>
      <c r="I1399" t="s">
        <v>728</v>
      </c>
      <c r="J1399">
        <v>435</v>
      </c>
      <c r="K1399">
        <v>9980.81</v>
      </c>
      <c r="L1399">
        <v>3826.4849599999998</v>
      </c>
      <c r="M1399">
        <v>2010.14</v>
      </c>
      <c r="N1399">
        <v>22.944379999999999</v>
      </c>
      <c r="O1399" s="32">
        <f t="shared" si="357"/>
        <v>7970.6699999999992</v>
      </c>
      <c r="P1399" s="32">
        <f t="shared" si="358"/>
        <v>4144.1850399999994</v>
      </c>
      <c r="Q1399">
        <v>762342</v>
      </c>
      <c r="R1399" t="s">
        <v>281</v>
      </c>
      <c r="S1399" t="s">
        <v>282</v>
      </c>
      <c r="T1399" t="str">
        <f t="shared" si="359"/>
        <v>VEN</v>
      </c>
      <c r="U1399" t="s">
        <v>283</v>
      </c>
      <c r="V1399" s="33">
        <f t="shared" si="360"/>
        <v>9980.81</v>
      </c>
      <c r="W1399">
        <f t="shared" si="361"/>
        <v>435</v>
      </c>
      <c r="X1399" s="33">
        <f t="shared" si="362"/>
        <v>7970.6699999999992</v>
      </c>
      <c r="Y1399" s="33">
        <f t="shared" si="363"/>
        <v>2010.14</v>
      </c>
      <c r="Z1399" s="45">
        <f t="shared" si="364"/>
        <v>0.40649857476497392</v>
      </c>
      <c r="AA1399" s="33">
        <f t="shared" si="365"/>
        <v>4057.1850399999994</v>
      </c>
      <c r="AB1399" s="45">
        <f t="shared" si="366"/>
        <v>0.50901430369090672</v>
      </c>
      <c r="AC1399" s="33">
        <f>IFERROR($X1399/VLOOKUP(CONCATENATE("USD",C1399),[1]GEINDICE!AR$1:AS$65536,2,0),"")</f>
        <v>1491.9363593823114</v>
      </c>
      <c r="AD1399" s="33">
        <f>IFERROR($AA1399/VLOOKUP(CONCATENATE("USD",C1399),[1]GEINDICE!AR$1:AS$65536,2,0),"")</f>
        <v>759.41694712213371</v>
      </c>
      <c r="AE1399" s="33">
        <f>IFERROR($X1399/VLOOKUP(CONCATENATE("EUR",C1399),[1]GEINDICE!AR$1:AS$65536,2,0),"")</f>
        <v>1278.0063494099536</v>
      </c>
      <c r="AF1399" s="33">
        <f>IFERROR($AA1399/VLOOKUP(CONCATENATE("EUR",C1399),[1]GEINDICE!AR$1:AS$65536,2,0),"")</f>
        <v>650.52351205746515</v>
      </c>
      <c r="AG1399" s="48" t="str">
        <f>VLOOKUP(E1399,[1]Apresentação!AW$1:AX$65536,2,0)</f>
        <v xml:space="preserve">                    2 - LEATHER AUXILIARIES</v>
      </c>
      <c r="AH1399" s="48" t="str">
        <f t="shared" si="367"/>
        <v xml:space="preserve">         5204000030 - NOVALTAN PF</v>
      </c>
      <c r="AI1399" s="49" t="str">
        <f t="shared" si="368"/>
        <v xml:space="preserve">     L00008 - CURTUME TOINZINHO LTDA</v>
      </c>
      <c r="AJ1399" t="str">
        <f t="shared" si="369"/>
        <v xml:space="preserve">     93 - RESALES</v>
      </c>
      <c r="AK1399" t="str">
        <f t="shared" si="370"/>
        <v/>
      </c>
      <c r="AL1399">
        <f t="shared" si="371"/>
        <v>9</v>
      </c>
      <c r="AM1399" t="str">
        <f t="shared" si="372"/>
        <v>2025 9</v>
      </c>
      <c r="AN1399" t="str">
        <f t="shared" si="373"/>
        <v xml:space="preserve">CURTUME </v>
      </c>
    </row>
    <row r="1400" spans="1:40" x14ac:dyDescent="0.35">
      <c r="A1400">
        <v>84442</v>
      </c>
      <c r="B1400" t="s">
        <v>274</v>
      </c>
      <c r="C1400" s="31">
        <v>45961</v>
      </c>
      <c r="D1400" t="s">
        <v>373</v>
      </c>
      <c r="E1400" t="s">
        <v>374</v>
      </c>
      <c r="F1400" t="s">
        <v>467</v>
      </c>
      <c r="G1400" t="s">
        <v>468</v>
      </c>
      <c r="H1400" t="s">
        <v>727</v>
      </c>
      <c r="I1400" t="s">
        <v>728</v>
      </c>
      <c r="J1400">
        <v>145</v>
      </c>
      <c r="K1400">
        <v>3193.57</v>
      </c>
      <c r="L1400">
        <v>1275.4949899999999</v>
      </c>
      <c r="M1400">
        <v>643.19000000000005</v>
      </c>
      <c r="N1400">
        <v>22.024649999999998</v>
      </c>
      <c r="O1400" s="32">
        <f t="shared" si="357"/>
        <v>2550.38</v>
      </c>
      <c r="P1400" s="32">
        <f t="shared" si="358"/>
        <v>1274.8850100000002</v>
      </c>
      <c r="Q1400">
        <v>765796</v>
      </c>
      <c r="R1400" t="s">
        <v>281</v>
      </c>
      <c r="S1400" t="s">
        <v>282</v>
      </c>
      <c r="T1400" t="str">
        <f t="shared" si="359"/>
        <v>VEN</v>
      </c>
      <c r="U1400" t="s">
        <v>283</v>
      </c>
      <c r="V1400" s="33">
        <f t="shared" si="360"/>
        <v>3193.57</v>
      </c>
      <c r="W1400">
        <f t="shared" si="361"/>
        <v>145</v>
      </c>
      <c r="X1400" s="33">
        <f t="shared" si="362"/>
        <v>2550.38</v>
      </c>
      <c r="Y1400" s="33">
        <f t="shared" si="363"/>
        <v>643.19000000000005</v>
      </c>
      <c r="Z1400" s="45">
        <f t="shared" si="364"/>
        <v>0.39012296896576565</v>
      </c>
      <c r="AA1400" s="33">
        <f t="shared" si="365"/>
        <v>1245.8850100000002</v>
      </c>
      <c r="AB1400" s="45">
        <f t="shared" si="366"/>
        <v>0.48850955935978174</v>
      </c>
      <c r="AC1400" s="33">
        <f>IFERROR($X1400/VLOOKUP(CONCATENATE("USD",C1400),[1]GEINDICE!AR$1:AS$65536,2,0),"")</f>
        <v>473.66974351354861</v>
      </c>
      <c r="AD1400" s="33">
        <f>IFERROR($AA1400/VLOOKUP(CONCATENATE("USD",C1400),[1]GEINDICE!AR$1:AS$65536,2,0),"")</f>
        <v>231.39219768586446</v>
      </c>
      <c r="AE1400" s="33">
        <f>IFERROR($X1400/VLOOKUP(CONCATENATE("EUR",C1400),[1]GEINDICE!AR$1:AS$65536,2,0),"")</f>
        <v>410.42484711940779</v>
      </c>
      <c r="AF1400" s="33">
        <f>IFERROR($AA1400/VLOOKUP(CONCATENATE("EUR",C1400),[1]GEINDICE!AR$1:AS$65536,2,0),"")</f>
        <v>200.49646121660768</v>
      </c>
      <c r="AG1400" s="48" t="str">
        <f>VLOOKUP(E1400,[1]Apresentação!AW$1:AX$65536,2,0)</f>
        <v xml:space="preserve">                    2 - LEATHER AUXILIARIES</v>
      </c>
      <c r="AH1400" s="48" t="str">
        <f t="shared" si="367"/>
        <v xml:space="preserve">         5204000030 - NOVALTAN PF</v>
      </c>
      <c r="AI1400" s="49" t="str">
        <f t="shared" si="368"/>
        <v xml:space="preserve">     L00102 - CURTUME SANTO ANTONIO LTDA</v>
      </c>
      <c r="AJ1400" t="str">
        <f t="shared" si="369"/>
        <v xml:space="preserve">     93 - RESALES</v>
      </c>
      <c r="AK1400" t="str">
        <f t="shared" si="370"/>
        <v/>
      </c>
      <c r="AL1400">
        <f t="shared" si="371"/>
        <v>10</v>
      </c>
      <c r="AM1400" t="str">
        <f t="shared" si="372"/>
        <v>2025 10</v>
      </c>
      <c r="AN1400" t="str">
        <f t="shared" si="373"/>
        <v xml:space="preserve">CURTUME </v>
      </c>
    </row>
    <row r="1401" spans="1:40" x14ac:dyDescent="0.35">
      <c r="A1401">
        <v>82948</v>
      </c>
      <c r="B1401" t="s">
        <v>274</v>
      </c>
      <c r="C1401" s="31">
        <v>45840</v>
      </c>
      <c r="D1401" t="s">
        <v>373</v>
      </c>
      <c r="E1401" t="s">
        <v>374</v>
      </c>
      <c r="F1401" t="s">
        <v>673</v>
      </c>
      <c r="G1401" t="s">
        <v>674</v>
      </c>
      <c r="H1401" t="s">
        <v>727</v>
      </c>
      <c r="I1401" t="s">
        <v>728</v>
      </c>
      <c r="J1401">
        <v>435</v>
      </c>
      <c r="K1401">
        <v>10243.710000000001</v>
      </c>
      <c r="L1401">
        <v>3826.4849599999998</v>
      </c>
      <c r="M1401">
        <v>2063.09</v>
      </c>
      <c r="N1401">
        <v>23.548749999999998</v>
      </c>
      <c r="O1401" s="32">
        <f t="shared" si="357"/>
        <v>8180.6200000000008</v>
      </c>
      <c r="P1401" s="32">
        <f t="shared" si="358"/>
        <v>4354.135040000001</v>
      </c>
      <c r="Q1401">
        <v>742551</v>
      </c>
      <c r="R1401" t="s">
        <v>281</v>
      </c>
      <c r="S1401" t="s">
        <v>282</v>
      </c>
      <c r="T1401" t="str">
        <f t="shared" si="359"/>
        <v>VEN</v>
      </c>
      <c r="U1401" t="s">
        <v>283</v>
      </c>
      <c r="V1401" s="33">
        <f t="shared" si="360"/>
        <v>10243.710000000001</v>
      </c>
      <c r="W1401">
        <f t="shared" si="361"/>
        <v>435</v>
      </c>
      <c r="X1401" s="33">
        <f t="shared" si="362"/>
        <v>8180.6200000000008</v>
      </c>
      <c r="Y1401" s="33">
        <f t="shared" si="363"/>
        <v>2063.09</v>
      </c>
      <c r="Z1401" s="45">
        <f t="shared" si="364"/>
        <v>0.41656148407168891</v>
      </c>
      <c r="AA1401" s="33">
        <f t="shared" si="365"/>
        <v>4267.135040000001</v>
      </c>
      <c r="AB1401" s="45">
        <f t="shared" si="366"/>
        <v>0.52161511474680411</v>
      </c>
      <c r="AC1401" s="33">
        <f>IFERROR($X1401/VLOOKUP(CONCATENATE("USD",C1401),[1]GEINDICE!AR$1:AS$65536,2,0),"")</f>
        <v>1500.7007631347228</v>
      </c>
      <c r="AD1401" s="33">
        <f>IFERROR($AA1401/VLOOKUP(CONCATENATE("USD",C1401),[1]GEINDICE!AR$1:AS$65536,2,0),"")</f>
        <v>782.78820076313491</v>
      </c>
      <c r="AE1401" s="33">
        <f>IFERROR($X1401/VLOOKUP(CONCATENATE("EUR",C1401),[1]GEINDICE!AR$1:AS$65536,2,0),"")</f>
        <v>1272.8520304963436</v>
      </c>
      <c r="AF1401" s="33">
        <f>IFERROR($AA1401/VLOOKUP(CONCATENATE("EUR",C1401),[1]GEINDICE!AR$1:AS$65536,2,0),"")</f>
        <v>663.93885794305288</v>
      </c>
      <c r="AG1401" s="48" t="str">
        <f>VLOOKUP(E1401,[1]Apresentação!AW$1:AX$65536,2,0)</f>
        <v xml:space="preserve">                    2 - LEATHER AUXILIARIES</v>
      </c>
      <c r="AH1401" s="48" t="str">
        <f t="shared" si="367"/>
        <v xml:space="preserve">         5204000030 - NOVALTAN PF</v>
      </c>
      <c r="AI1401" s="49" t="str">
        <f t="shared" si="368"/>
        <v xml:space="preserve">     L00008 - CURTUME TOINZINHO LTDA</v>
      </c>
      <c r="AJ1401" t="str">
        <f t="shared" si="369"/>
        <v xml:space="preserve">     93 - RESALES</v>
      </c>
      <c r="AK1401" t="str">
        <f t="shared" si="370"/>
        <v/>
      </c>
      <c r="AL1401">
        <f t="shared" si="371"/>
        <v>7</v>
      </c>
      <c r="AM1401" t="str">
        <f t="shared" si="372"/>
        <v>2025 7</v>
      </c>
      <c r="AN1401" t="str">
        <f t="shared" si="373"/>
        <v xml:space="preserve">CURTUME </v>
      </c>
    </row>
    <row r="1402" spans="1:40" x14ac:dyDescent="0.35">
      <c r="A1402">
        <v>84715</v>
      </c>
      <c r="B1402" t="s">
        <v>274</v>
      </c>
      <c r="C1402" s="31">
        <v>45980</v>
      </c>
      <c r="D1402" t="s">
        <v>373</v>
      </c>
      <c r="E1402" t="s">
        <v>374</v>
      </c>
      <c r="F1402" t="s">
        <v>673</v>
      </c>
      <c r="G1402" t="s">
        <v>674</v>
      </c>
      <c r="H1402" t="s">
        <v>727</v>
      </c>
      <c r="I1402" t="s">
        <v>728</v>
      </c>
      <c r="J1402">
        <v>145</v>
      </c>
      <c r="K1402">
        <v>3342.53</v>
      </c>
      <c r="L1402">
        <v>1275.4949899999999</v>
      </c>
      <c r="M1402">
        <v>673.18</v>
      </c>
      <c r="N1402">
        <v>23.051949999999998</v>
      </c>
      <c r="O1402" s="32">
        <f t="shared" si="357"/>
        <v>2669.3500000000004</v>
      </c>
      <c r="P1402" s="32">
        <f t="shared" si="358"/>
        <v>1393.8550100000004</v>
      </c>
      <c r="Q1402">
        <v>767734</v>
      </c>
      <c r="R1402" t="s">
        <v>281</v>
      </c>
      <c r="S1402" t="s">
        <v>282</v>
      </c>
      <c r="T1402" t="str">
        <f t="shared" si="359"/>
        <v>VEN</v>
      </c>
      <c r="U1402" t="s">
        <v>283</v>
      </c>
      <c r="V1402" s="33">
        <f t="shared" si="360"/>
        <v>3342.53</v>
      </c>
      <c r="W1402">
        <f t="shared" si="361"/>
        <v>145</v>
      </c>
      <c r="X1402" s="33">
        <f t="shared" si="362"/>
        <v>2669.3500000000004</v>
      </c>
      <c r="Y1402" s="33">
        <f t="shared" si="363"/>
        <v>673.18</v>
      </c>
      <c r="Z1402" s="45">
        <f t="shared" si="364"/>
        <v>0.4083299207486546</v>
      </c>
      <c r="AA1402" s="33">
        <f t="shared" si="365"/>
        <v>1364.8550100000004</v>
      </c>
      <c r="AB1402" s="45">
        <f t="shared" si="366"/>
        <v>0.51130612695974686</v>
      </c>
      <c r="AC1402" s="33" t="str">
        <f>IFERROR($X1402/VLOOKUP(CONCATENATE("USD",C1402),[1]GEINDICE!AR$1:AS$65536,2,0),"")</f>
        <v/>
      </c>
      <c r="AD1402" s="33" t="str">
        <f>IFERROR($AA1402/VLOOKUP(CONCATENATE("USD",C1402),[1]GEINDICE!AR$1:AS$65536,2,0),"")</f>
        <v/>
      </c>
      <c r="AE1402" s="33" t="str">
        <f>IFERROR($X1402/VLOOKUP(CONCATENATE("EUR",C1402),[1]GEINDICE!AR$1:AS$65536,2,0),"")</f>
        <v/>
      </c>
      <c r="AF1402" s="33" t="str">
        <f>IFERROR($AA1402/VLOOKUP(CONCATENATE("EUR",C1402),[1]GEINDICE!AR$1:AS$65536,2,0),"")</f>
        <v/>
      </c>
      <c r="AG1402" s="48" t="str">
        <f>VLOOKUP(E1402,[1]Apresentação!AW$1:AX$65536,2,0)</f>
        <v xml:space="preserve">                    2 - LEATHER AUXILIARIES</v>
      </c>
      <c r="AH1402" s="48" t="str">
        <f t="shared" si="367"/>
        <v xml:space="preserve">         5204000030 - NOVALTAN PF</v>
      </c>
      <c r="AI1402" s="49" t="str">
        <f t="shared" si="368"/>
        <v xml:space="preserve">     L00008 - CURTUME TOINZINHO LTDA</v>
      </c>
      <c r="AJ1402" t="str">
        <f t="shared" si="369"/>
        <v xml:space="preserve">     93 - RESALES</v>
      </c>
      <c r="AK1402" t="str">
        <f t="shared" si="370"/>
        <v/>
      </c>
      <c r="AL1402">
        <f t="shared" si="371"/>
        <v>11</v>
      </c>
      <c r="AM1402" t="str">
        <f t="shared" si="372"/>
        <v>2025 11</v>
      </c>
      <c r="AN1402" t="str">
        <f t="shared" si="373"/>
        <v xml:space="preserve">CURTUME </v>
      </c>
    </row>
    <row r="1403" spans="1:40" x14ac:dyDescent="0.35">
      <c r="A1403">
        <v>81199</v>
      </c>
      <c r="B1403" t="s">
        <v>274</v>
      </c>
      <c r="C1403" s="31">
        <v>45694</v>
      </c>
      <c r="D1403" t="s">
        <v>373</v>
      </c>
      <c r="E1403" t="s">
        <v>374</v>
      </c>
      <c r="F1403" t="s">
        <v>451</v>
      </c>
      <c r="G1403" t="s">
        <v>452</v>
      </c>
      <c r="H1403" t="s">
        <v>736</v>
      </c>
      <c r="I1403" t="s">
        <v>737</v>
      </c>
      <c r="J1403">
        <v>500</v>
      </c>
      <c r="K1403">
        <v>6321.68</v>
      </c>
      <c r="L1403">
        <v>1580.2402199999999</v>
      </c>
      <c r="M1403">
        <v>1273.19</v>
      </c>
      <c r="N1403">
        <v>12.64335</v>
      </c>
      <c r="O1403" s="32">
        <f t="shared" si="357"/>
        <v>5048.49</v>
      </c>
      <c r="P1403" s="32">
        <f t="shared" si="358"/>
        <v>3468.2497800000001</v>
      </c>
      <c r="Q1403">
        <v>709442</v>
      </c>
      <c r="R1403" t="s">
        <v>312</v>
      </c>
      <c r="S1403" t="s">
        <v>312</v>
      </c>
      <c r="T1403" t="str">
        <f t="shared" si="359"/>
        <v>VEN</v>
      </c>
      <c r="U1403" t="s">
        <v>313</v>
      </c>
      <c r="V1403" s="33">
        <f t="shared" si="360"/>
        <v>6321.68</v>
      </c>
      <c r="W1403">
        <f t="shared" si="361"/>
        <v>500</v>
      </c>
      <c r="X1403" s="33">
        <f t="shared" si="362"/>
        <v>5048.49</v>
      </c>
      <c r="Y1403" s="33">
        <f t="shared" si="363"/>
        <v>1273.19</v>
      </c>
      <c r="Z1403" s="45">
        <f t="shared" si="364"/>
        <v>0.53280928170992525</v>
      </c>
      <c r="AA1403" s="33">
        <f t="shared" si="365"/>
        <v>3368.2497800000001</v>
      </c>
      <c r="AB1403" s="45">
        <f t="shared" si="366"/>
        <v>0.66717964777586969</v>
      </c>
      <c r="AC1403" s="33">
        <f>IFERROR($X1403/VLOOKUP(CONCATENATE("USD",C1403),[1]GEINDICE!AR$1:AS$65536,2,0),"")</f>
        <v>872.59575497787603</v>
      </c>
      <c r="AD1403" s="33">
        <f>IFERROR($AA1403/VLOOKUP(CONCATENATE("USD",C1403),[1]GEINDICE!AR$1:AS$65536,2,0),"")</f>
        <v>582.17812845685842</v>
      </c>
      <c r="AE1403" s="33">
        <f>IFERROR($X1403/VLOOKUP(CONCATENATE("EUR",C1403),[1]GEINDICE!AR$1:AS$65536,2,0),"")</f>
        <v>841.45707285364256</v>
      </c>
      <c r="AF1403" s="33">
        <f>IFERROR($AA1403/VLOOKUP(CONCATENATE("EUR",C1403),[1]GEINDICE!AR$1:AS$65536,2,0),"")</f>
        <v>561.40303348500754</v>
      </c>
      <c r="AG1403" s="48" t="str">
        <f>VLOOKUP(E1403,[1]Apresentação!AW$1:AX$65536,2,0)</f>
        <v xml:space="preserve">                    2 - LEATHER AUXILIARIES</v>
      </c>
      <c r="AH1403" s="48" t="str">
        <f t="shared" si="367"/>
        <v xml:space="preserve">         5204000072 - NOVALTAN S-DX BR</v>
      </c>
      <c r="AI1403" s="49" t="str">
        <f t="shared" si="368"/>
        <v xml:space="preserve">     L00040 - CURTUME SULINO LTDA</v>
      </c>
      <c r="AJ1403" t="str">
        <f t="shared" si="369"/>
        <v xml:space="preserve">     90 - SALES</v>
      </c>
      <c r="AK1403" t="str">
        <f t="shared" si="370"/>
        <v/>
      </c>
      <c r="AL1403">
        <f t="shared" si="371"/>
        <v>2</v>
      </c>
      <c r="AM1403" t="str">
        <f t="shared" si="372"/>
        <v>2025 2</v>
      </c>
      <c r="AN1403" t="str">
        <f t="shared" si="373"/>
        <v xml:space="preserve">CURTUME </v>
      </c>
    </row>
    <row r="1404" spans="1:40" x14ac:dyDescent="0.35">
      <c r="A1404">
        <v>82391</v>
      </c>
      <c r="B1404" t="s">
        <v>274</v>
      </c>
      <c r="C1404" s="31">
        <v>45790</v>
      </c>
      <c r="D1404" t="s">
        <v>373</v>
      </c>
      <c r="E1404" t="s">
        <v>374</v>
      </c>
      <c r="F1404" t="s">
        <v>451</v>
      </c>
      <c r="G1404" t="s">
        <v>452</v>
      </c>
      <c r="H1404" t="s">
        <v>736</v>
      </c>
      <c r="I1404" t="s">
        <v>737</v>
      </c>
      <c r="J1404">
        <v>300</v>
      </c>
      <c r="K1404">
        <v>3716.16</v>
      </c>
      <c r="L1404">
        <v>948.12075000000004</v>
      </c>
      <c r="M1404">
        <v>748.45</v>
      </c>
      <c r="N1404">
        <v>12.3872</v>
      </c>
      <c r="O1404" s="32">
        <f t="shared" si="357"/>
        <v>2967.71</v>
      </c>
      <c r="P1404" s="32">
        <f t="shared" si="358"/>
        <v>2019.58925</v>
      </c>
      <c r="Q1404">
        <v>738543</v>
      </c>
      <c r="R1404" t="s">
        <v>312</v>
      </c>
      <c r="S1404" t="s">
        <v>312</v>
      </c>
      <c r="T1404" t="str">
        <f t="shared" si="359"/>
        <v>VEN</v>
      </c>
      <c r="U1404" t="s">
        <v>313</v>
      </c>
      <c r="V1404" s="33">
        <f t="shared" si="360"/>
        <v>3716.16</v>
      </c>
      <c r="W1404">
        <f t="shared" si="361"/>
        <v>300</v>
      </c>
      <c r="X1404" s="33">
        <f t="shared" si="362"/>
        <v>2967.71</v>
      </c>
      <c r="Y1404" s="33">
        <f t="shared" si="363"/>
        <v>748.45</v>
      </c>
      <c r="Z1404" s="45">
        <f t="shared" si="364"/>
        <v>0.52731562957461464</v>
      </c>
      <c r="AA1404" s="33">
        <f t="shared" si="365"/>
        <v>1959.58925</v>
      </c>
      <c r="AB1404" s="45">
        <f t="shared" si="366"/>
        <v>0.66030348315704701</v>
      </c>
      <c r="AC1404" s="33">
        <f>IFERROR($X1404/VLOOKUP(CONCATENATE("USD",C1404),[1]GEINDICE!AR$1:AS$65536,2,0),"")</f>
        <v>527.48035974547656</v>
      </c>
      <c r="AD1404" s="33">
        <f>IFERROR($AA1404/VLOOKUP(CONCATENATE("USD",C1404),[1]GEINDICE!AR$1:AS$65536,2,0),"")</f>
        <v>348.29711883687037</v>
      </c>
      <c r="AE1404" s="33">
        <f>IFERROR($X1404/VLOOKUP(CONCATENATE("EUR",C1404),[1]GEINDICE!AR$1:AS$65536,2,0),"")</f>
        <v>471.97907058112531</v>
      </c>
      <c r="AF1404" s="33">
        <f>IFERROR($AA1404/VLOOKUP(CONCATENATE("EUR",C1404),[1]GEINDICE!AR$1:AS$65536,2,0),"")</f>
        <v>311.6494242819428</v>
      </c>
      <c r="AG1404" s="48" t="str">
        <f>VLOOKUP(E1404,[1]Apresentação!AW$1:AX$65536,2,0)</f>
        <v xml:space="preserve">                    2 - LEATHER AUXILIARIES</v>
      </c>
      <c r="AH1404" s="48" t="str">
        <f t="shared" si="367"/>
        <v xml:space="preserve">         5204000072 - NOVALTAN S-DX BR</v>
      </c>
      <c r="AI1404" s="49" t="str">
        <f t="shared" si="368"/>
        <v xml:space="preserve">     L00040 - CURTUME SULINO LTDA</v>
      </c>
      <c r="AJ1404" t="str">
        <f t="shared" si="369"/>
        <v xml:space="preserve">     90 - SALES</v>
      </c>
      <c r="AK1404" t="str">
        <f t="shared" si="370"/>
        <v/>
      </c>
      <c r="AL1404">
        <f t="shared" si="371"/>
        <v>5</v>
      </c>
      <c r="AM1404" t="str">
        <f t="shared" si="372"/>
        <v>2025 5</v>
      </c>
      <c r="AN1404" t="str">
        <f t="shared" si="373"/>
        <v xml:space="preserve">CURTUME </v>
      </c>
    </row>
    <row r="1405" spans="1:40" x14ac:dyDescent="0.35">
      <c r="A1405">
        <v>81677</v>
      </c>
      <c r="B1405" t="s">
        <v>274</v>
      </c>
      <c r="C1405" s="31">
        <v>45734</v>
      </c>
      <c r="D1405" t="s">
        <v>373</v>
      </c>
      <c r="E1405" t="s">
        <v>374</v>
      </c>
      <c r="F1405" t="s">
        <v>451</v>
      </c>
      <c r="G1405" t="s">
        <v>452</v>
      </c>
      <c r="H1405" t="s">
        <v>736</v>
      </c>
      <c r="I1405" t="s">
        <v>737</v>
      </c>
      <c r="J1405">
        <v>500</v>
      </c>
      <c r="K1405">
        <v>6221.9400000000005</v>
      </c>
      <c r="L1405">
        <v>1580.22282</v>
      </c>
      <c r="M1405">
        <v>1253.0999999999999</v>
      </c>
      <c r="N1405">
        <v>12.44388</v>
      </c>
      <c r="O1405" s="32">
        <f t="shared" si="357"/>
        <v>4968.84</v>
      </c>
      <c r="P1405" s="32">
        <f t="shared" si="358"/>
        <v>3388.6171800000002</v>
      </c>
      <c r="Q1405">
        <v>719250</v>
      </c>
      <c r="R1405" t="s">
        <v>312</v>
      </c>
      <c r="S1405" t="s">
        <v>312</v>
      </c>
      <c r="T1405" t="str">
        <f t="shared" si="359"/>
        <v>VEN</v>
      </c>
      <c r="U1405" t="s">
        <v>313</v>
      </c>
      <c r="V1405" s="33">
        <f t="shared" si="360"/>
        <v>6221.9400000000005</v>
      </c>
      <c r="W1405">
        <f t="shared" si="361"/>
        <v>500</v>
      </c>
      <c r="X1405" s="33">
        <f t="shared" si="362"/>
        <v>4968.84</v>
      </c>
      <c r="Y1405" s="33">
        <f t="shared" si="363"/>
        <v>1253.0999999999999</v>
      </c>
      <c r="Z1405" s="45">
        <f t="shared" si="364"/>
        <v>0.52855173466796523</v>
      </c>
      <c r="AA1405" s="33">
        <f t="shared" si="365"/>
        <v>3288.6171800000002</v>
      </c>
      <c r="AB1405" s="45">
        <f t="shared" si="366"/>
        <v>0.66184807319213335</v>
      </c>
      <c r="AC1405" s="33">
        <f>IFERROR($X1405/VLOOKUP(CONCATENATE("USD",C1405),[1]GEINDICE!AR$1:AS$65536,2,0),"")</f>
        <v>873.99563779638356</v>
      </c>
      <c r="AD1405" s="33">
        <f>IFERROR($AA1405/VLOOKUP(CONCATENATE("USD",C1405),[1]GEINDICE!AR$1:AS$65536,2,0),"")</f>
        <v>578.45232885386622</v>
      </c>
      <c r="AE1405" s="33">
        <f>IFERROR($X1405/VLOOKUP(CONCATENATE("EUR",C1405),[1]GEINDICE!AR$1:AS$65536,2,0),"")</f>
        <v>799.8519043173111</v>
      </c>
      <c r="AF1405" s="33">
        <f>IFERROR($AA1405/VLOOKUP(CONCATENATE("EUR",C1405),[1]GEINDICE!AR$1:AS$65536,2,0),"")</f>
        <v>529.38044171147101</v>
      </c>
      <c r="AG1405" s="48" t="str">
        <f>VLOOKUP(E1405,[1]Apresentação!AW$1:AX$65536,2,0)</f>
        <v xml:space="preserve">                    2 - LEATHER AUXILIARIES</v>
      </c>
      <c r="AH1405" s="48" t="str">
        <f t="shared" si="367"/>
        <v xml:space="preserve">         5204000072 - NOVALTAN S-DX BR</v>
      </c>
      <c r="AI1405" s="49" t="str">
        <f t="shared" si="368"/>
        <v xml:space="preserve">     L00040 - CURTUME SULINO LTDA</v>
      </c>
      <c r="AJ1405" t="str">
        <f t="shared" si="369"/>
        <v xml:space="preserve">     90 - SALES</v>
      </c>
      <c r="AK1405" t="str">
        <f t="shared" si="370"/>
        <v/>
      </c>
      <c r="AL1405">
        <f t="shared" si="371"/>
        <v>3</v>
      </c>
      <c r="AM1405" t="str">
        <f t="shared" si="372"/>
        <v>2025 3</v>
      </c>
      <c r="AN1405" t="str">
        <f t="shared" si="373"/>
        <v xml:space="preserve">CURTUME </v>
      </c>
    </row>
    <row r="1406" spans="1:40" x14ac:dyDescent="0.35">
      <c r="A1406">
        <v>81532</v>
      </c>
      <c r="B1406" t="s">
        <v>274</v>
      </c>
      <c r="C1406" s="31">
        <v>45722</v>
      </c>
      <c r="D1406" t="s">
        <v>373</v>
      </c>
      <c r="E1406" t="s">
        <v>374</v>
      </c>
      <c r="F1406" t="s">
        <v>451</v>
      </c>
      <c r="G1406" t="s">
        <v>452</v>
      </c>
      <c r="H1406" t="s">
        <v>736</v>
      </c>
      <c r="I1406" t="s">
        <v>737</v>
      </c>
      <c r="J1406">
        <v>500</v>
      </c>
      <c r="K1406">
        <v>6312.63</v>
      </c>
      <c r="L1406">
        <v>1580.24019</v>
      </c>
      <c r="M1406">
        <v>1271.3800000000001</v>
      </c>
      <c r="N1406">
        <v>12.625249999999999</v>
      </c>
      <c r="O1406" s="32">
        <f t="shared" si="357"/>
        <v>5041.25</v>
      </c>
      <c r="P1406" s="32">
        <f t="shared" si="358"/>
        <v>3461.00981</v>
      </c>
      <c r="Q1406">
        <v>714711</v>
      </c>
      <c r="R1406" t="s">
        <v>312</v>
      </c>
      <c r="S1406" t="s">
        <v>312</v>
      </c>
      <c r="T1406" t="str">
        <f t="shared" si="359"/>
        <v>VEN</v>
      </c>
      <c r="U1406" t="s">
        <v>313</v>
      </c>
      <c r="V1406" s="33">
        <f t="shared" si="360"/>
        <v>6312.63</v>
      </c>
      <c r="W1406">
        <f t="shared" si="361"/>
        <v>500</v>
      </c>
      <c r="X1406" s="33">
        <f t="shared" si="362"/>
        <v>5041.25</v>
      </c>
      <c r="Y1406" s="33">
        <f t="shared" si="363"/>
        <v>1271.3800000000001</v>
      </c>
      <c r="Z1406" s="45">
        <f t="shared" si="364"/>
        <v>0.53242623280629464</v>
      </c>
      <c r="AA1406" s="33">
        <f t="shared" si="365"/>
        <v>3361.00981</v>
      </c>
      <c r="AB1406" s="45">
        <f t="shared" si="366"/>
        <v>0.66670167319613194</v>
      </c>
      <c r="AC1406" s="33">
        <f>IFERROR($X1406/VLOOKUP(CONCATENATE("USD",C1406),[1]GEINDICE!AR$1:AS$65536,2,0),"")</f>
        <v>876.90688653481538</v>
      </c>
      <c r="AD1406" s="33">
        <f>IFERROR($AA1406/VLOOKUP(CONCATENATE("USD",C1406),[1]GEINDICE!AR$1:AS$65536,2,0),"")</f>
        <v>584.63528848997203</v>
      </c>
      <c r="AE1406" s="33">
        <f>IFERROR($X1406/VLOOKUP(CONCATENATE("EUR",C1406),[1]GEINDICE!AR$1:AS$65536,2,0),"")</f>
        <v>810.59461023925894</v>
      </c>
      <c r="AF1406" s="33">
        <f>IFERROR($AA1406/VLOOKUP(CONCATENATE("EUR",C1406),[1]GEINDICE!AR$1:AS$65536,2,0),"")</f>
        <v>540.42478293028034</v>
      </c>
      <c r="AG1406" s="48" t="str">
        <f>VLOOKUP(E1406,[1]Apresentação!AW$1:AX$65536,2,0)</f>
        <v xml:space="preserve">                    2 - LEATHER AUXILIARIES</v>
      </c>
      <c r="AH1406" s="48" t="str">
        <f t="shared" si="367"/>
        <v xml:space="preserve">         5204000072 - NOVALTAN S-DX BR</v>
      </c>
      <c r="AI1406" s="49" t="str">
        <f t="shared" si="368"/>
        <v xml:space="preserve">     L00040 - CURTUME SULINO LTDA</v>
      </c>
      <c r="AJ1406" t="str">
        <f t="shared" si="369"/>
        <v xml:space="preserve">     90 - SALES</v>
      </c>
      <c r="AK1406" t="str">
        <f t="shared" si="370"/>
        <v/>
      </c>
      <c r="AL1406">
        <f t="shared" si="371"/>
        <v>3</v>
      </c>
      <c r="AM1406" t="str">
        <f t="shared" si="372"/>
        <v>2025 3</v>
      </c>
      <c r="AN1406" t="str">
        <f t="shared" si="373"/>
        <v xml:space="preserve">CURTUME </v>
      </c>
    </row>
    <row r="1407" spans="1:40" x14ac:dyDescent="0.35">
      <c r="A1407">
        <v>82225</v>
      </c>
      <c r="B1407" t="s">
        <v>274</v>
      </c>
      <c r="C1407" s="31">
        <v>45776</v>
      </c>
      <c r="D1407" t="s">
        <v>373</v>
      </c>
      <c r="E1407" t="s">
        <v>374</v>
      </c>
      <c r="F1407" t="s">
        <v>451</v>
      </c>
      <c r="G1407" t="s">
        <v>452</v>
      </c>
      <c r="H1407" t="s">
        <v>736</v>
      </c>
      <c r="I1407" t="s">
        <v>737</v>
      </c>
      <c r="J1407">
        <v>300</v>
      </c>
      <c r="K1407">
        <v>3706.94</v>
      </c>
      <c r="L1407">
        <v>948.12085999999999</v>
      </c>
      <c r="M1407">
        <v>746.58</v>
      </c>
      <c r="N1407">
        <v>12.35646</v>
      </c>
      <c r="O1407" s="32">
        <f t="shared" si="357"/>
        <v>2960.36</v>
      </c>
      <c r="P1407" s="32">
        <f t="shared" si="358"/>
        <v>2012.2391400000001</v>
      </c>
      <c r="Q1407">
        <v>734947</v>
      </c>
      <c r="R1407" t="s">
        <v>312</v>
      </c>
      <c r="S1407" t="s">
        <v>312</v>
      </c>
      <c r="T1407" t="str">
        <f t="shared" si="359"/>
        <v>VEN</v>
      </c>
      <c r="U1407" t="s">
        <v>437</v>
      </c>
      <c r="V1407" s="33">
        <f t="shared" si="360"/>
        <v>3706.94</v>
      </c>
      <c r="W1407">
        <f t="shared" si="361"/>
        <v>300</v>
      </c>
      <c r="X1407" s="33">
        <f t="shared" si="362"/>
        <v>2960.36</v>
      </c>
      <c r="Y1407" s="33">
        <f t="shared" si="363"/>
        <v>746.58</v>
      </c>
      <c r="Z1407" s="45">
        <f t="shared" si="364"/>
        <v>0.5266443859355695</v>
      </c>
      <c r="AA1407" s="33">
        <f t="shared" si="365"/>
        <v>1952.2391400000001</v>
      </c>
      <c r="AB1407" s="45">
        <f t="shared" si="366"/>
        <v>0.65946004539988379</v>
      </c>
      <c r="AC1407" s="33">
        <f>IFERROR($X1407/VLOOKUP(CONCATENATE("USD",C1407),[1]GEINDICE!AR$1:AS$65536,2,0),"")</f>
        <v>524.26372925779663</v>
      </c>
      <c r="AD1407" s="33">
        <f>IFERROR($AA1407/VLOOKUP(CONCATENATE("USD",C1407),[1]GEINDICE!AR$1:AS$65536,2,0),"")</f>
        <v>345.73098269785896</v>
      </c>
      <c r="AE1407" s="33">
        <f>IFERROR($X1407/VLOOKUP(CONCATENATE("EUR",C1407),[1]GEINDICE!AR$1:AS$65536,2,0),"")</f>
        <v>460.04040404040404</v>
      </c>
      <c r="AF1407" s="33">
        <f>IFERROR($AA1407/VLOOKUP(CONCATENATE("EUR",C1407),[1]GEINDICE!AR$1:AS$65536,2,0),"")</f>
        <v>303.37826573426571</v>
      </c>
      <c r="AG1407" s="48" t="str">
        <f>VLOOKUP(E1407,[1]Apresentação!AW$1:AX$65536,2,0)</f>
        <v xml:space="preserve">                    2 - LEATHER AUXILIARIES</v>
      </c>
      <c r="AH1407" s="48" t="str">
        <f t="shared" si="367"/>
        <v xml:space="preserve">         5204000072 - NOVALTAN S-DX BR</v>
      </c>
      <c r="AI1407" s="49" t="str">
        <f t="shared" si="368"/>
        <v xml:space="preserve">     L00040 - CURTUME SULINO LTDA</v>
      </c>
      <c r="AJ1407" t="str">
        <f t="shared" si="369"/>
        <v xml:space="preserve">     90 - SALES</v>
      </c>
      <c r="AK1407" t="str">
        <f t="shared" si="370"/>
        <v/>
      </c>
      <c r="AL1407">
        <f t="shared" si="371"/>
        <v>4</v>
      </c>
      <c r="AM1407" t="str">
        <f t="shared" si="372"/>
        <v>2025 4</v>
      </c>
      <c r="AN1407" t="str">
        <f t="shared" si="373"/>
        <v xml:space="preserve">CURTUME </v>
      </c>
    </row>
    <row r="1408" spans="1:40" x14ac:dyDescent="0.35">
      <c r="A1408">
        <v>82115</v>
      </c>
      <c r="B1408" t="s">
        <v>274</v>
      </c>
      <c r="C1408" s="31">
        <v>45769</v>
      </c>
      <c r="D1408" t="s">
        <v>373</v>
      </c>
      <c r="E1408" t="s">
        <v>374</v>
      </c>
      <c r="F1408" t="s">
        <v>451</v>
      </c>
      <c r="G1408" t="s">
        <v>452</v>
      </c>
      <c r="H1408" t="s">
        <v>736</v>
      </c>
      <c r="I1408" t="s">
        <v>737</v>
      </c>
      <c r="J1408">
        <v>300</v>
      </c>
      <c r="K1408">
        <v>3829.76</v>
      </c>
      <c r="L1408">
        <v>948.13369</v>
      </c>
      <c r="M1408">
        <v>771.32</v>
      </c>
      <c r="N1408">
        <v>12.76586</v>
      </c>
      <c r="O1408" s="32">
        <f t="shared" si="357"/>
        <v>3058.44</v>
      </c>
      <c r="P1408" s="32">
        <f t="shared" si="358"/>
        <v>2110.3063099999999</v>
      </c>
      <c r="Q1408">
        <v>732224</v>
      </c>
      <c r="R1408" t="s">
        <v>312</v>
      </c>
      <c r="S1408" t="s">
        <v>312</v>
      </c>
      <c r="T1408" t="str">
        <f t="shared" si="359"/>
        <v>VEN</v>
      </c>
      <c r="U1408" t="s">
        <v>313</v>
      </c>
      <c r="V1408" s="33">
        <f t="shared" si="360"/>
        <v>3829.76</v>
      </c>
      <c r="W1408">
        <f t="shared" si="361"/>
        <v>300</v>
      </c>
      <c r="X1408" s="33">
        <f t="shared" si="362"/>
        <v>3058.44</v>
      </c>
      <c r="Y1408" s="33">
        <f t="shared" si="363"/>
        <v>771.32</v>
      </c>
      <c r="Z1408" s="45">
        <f t="shared" si="364"/>
        <v>0.5353615657378008</v>
      </c>
      <c r="AA1408" s="33">
        <f t="shared" si="365"/>
        <v>2050.3063099999999</v>
      </c>
      <c r="AB1408" s="45">
        <f t="shared" si="366"/>
        <v>0.67037650239991631</v>
      </c>
      <c r="AC1408" s="33">
        <f>IFERROR($X1408/VLOOKUP(CONCATENATE("USD",C1408),[1]GEINDICE!AR$1:AS$65536,2,0),"")</f>
        <v>531.93961319048287</v>
      </c>
      <c r="AD1408" s="33">
        <f>IFERROR($AA1408/VLOOKUP(CONCATENATE("USD",C1408),[1]GEINDICE!AR$1:AS$65536,2,0),"")</f>
        <v>356.59981737860022</v>
      </c>
      <c r="AE1408" s="33">
        <f>IFERROR($X1408/VLOOKUP(CONCATENATE("EUR",C1408),[1]GEINDICE!AR$1:AS$65536,2,0),"")</f>
        <v>463.92718998862341</v>
      </c>
      <c r="AF1408" s="33">
        <f>IFERROR($AA1408/VLOOKUP(CONCATENATE("EUR",C1408),[1]GEINDICE!AR$1:AS$65536,2,0),"")</f>
        <v>311.00588699279484</v>
      </c>
      <c r="AG1408" s="48" t="str">
        <f>VLOOKUP(E1408,[1]Apresentação!AW$1:AX$65536,2,0)</f>
        <v xml:space="preserve">                    2 - LEATHER AUXILIARIES</v>
      </c>
      <c r="AH1408" s="48" t="str">
        <f t="shared" si="367"/>
        <v xml:space="preserve">         5204000072 - NOVALTAN S-DX BR</v>
      </c>
      <c r="AI1408" s="49" t="str">
        <f t="shared" si="368"/>
        <v xml:space="preserve">     L00040 - CURTUME SULINO LTDA</v>
      </c>
      <c r="AJ1408" t="str">
        <f t="shared" si="369"/>
        <v xml:space="preserve">     90 - SALES</v>
      </c>
      <c r="AK1408" t="str">
        <f t="shared" si="370"/>
        <v/>
      </c>
      <c r="AL1408">
        <f t="shared" si="371"/>
        <v>4</v>
      </c>
      <c r="AM1408" t="str">
        <f t="shared" si="372"/>
        <v>2025 4</v>
      </c>
      <c r="AN1408" t="str">
        <f t="shared" si="373"/>
        <v xml:space="preserve">CURTUME </v>
      </c>
    </row>
    <row r="1409" spans="1:40" x14ac:dyDescent="0.35">
      <c r="A1409">
        <v>81975</v>
      </c>
      <c r="B1409" t="s">
        <v>274</v>
      </c>
      <c r="C1409" s="31">
        <v>45756</v>
      </c>
      <c r="D1409" t="s">
        <v>373</v>
      </c>
      <c r="E1409" t="s">
        <v>374</v>
      </c>
      <c r="F1409" t="s">
        <v>451</v>
      </c>
      <c r="G1409" t="s">
        <v>452</v>
      </c>
      <c r="H1409" t="s">
        <v>736</v>
      </c>
      <c r="I1409" t="s">
        <v>737</v>
      </c>
      <c r="J1409">
        <v>300</v>
      </c>
      <c r="K1409">
        <v>3882.67</v>
      </c>
      <c r="L1409">
        <v>948.13369</v>
      </c>
      <c r="M1409">
        <v>781.97</v>
      </c>
      <c r="N1409">
        <v>12.942219999999999</v>
      </c>
      <c r="O1409" s="32">
        <f t="shared" si="357"/>
        <v>3100.7</v>
      </c>
      <c r="P1409" s="32">
        <f t="shared" si="358"/>
        <v>2152.5663099999997</v>
      </c>
      <c r="Q1409">
        <v>727599</v>
      </c>
      <c r="R1409" t="s">
        <v>312</v>
      </c>
      <c r="S1409" t="s">
        <v>312</v>
      </c>
      <c r="T1409" t="str">
        <f t="shared" si="359"/>
        <v>VEN</v>
      </c>
      <c r="U1409" t="s">
        <v>313</v>
      </c>
      <c r="V1409" s="33">
        <f t="shared" si="360"/>
        <v>3882.67</v>
      </c>
      <c r="W1409">
        <f t="shared" si="361"/>
        <v>300</v>
      </c>
      <c r="X1409" s="33">
        <f t="shared" si="362"/>
        <v>3100.7</v>
      </c>
      <c r="Y1409" s="33">
        <f t="shared" si="363"/>
        <v>781.97</v>
      </c>
      <c r="Z1409" s="45">
        <f t="shared" si="364"/>
        <v>0.53895033829812977</v>
      </c>
      <c r="AA1409" s="33">
        <f t="shared" si="365"/>
        <v>2092.5663099999997</v>
      </c>
      <c r="AB1409" s="45">
        <f t="shared" si="366"/>
        <v>0.67486900054826326</v>
      </c>
      <c r="AC1409" s="33">
        <f>IFERROR($X1409/VLOOKUP(CONCATENATE("USD",C1409),[1]GEINDICE!AR$1:AS$65536,2,0),"")</f>
        <v>511.62445342793495</v>
      </c>
      <c r="AD1409" s="33">
        <f>IFERROR($AA1409/VLOOKUP(CONCATENATE("USD",C1409),[1]GEINDICE!AR$1:AS$65536,2,0),"")</f>
        <v>345.27948354096191</v>
      </c>
      <c r="AE1409" s="33">
        <f>IFERROR($X1409/VLOOKUP(CONCATENATE("EUR",C1409),[1]GEINDICE!AR$1:AS$65536,2,0),"")</f>
        <v>463.46895459029622</v>
      </c>
      <c r="AF1409" s="33">
        <f>IFERROR($AA1409/VLOOKUP(CONCATENATE("EUR",C1409),[1]GEINDICE!AR$1:AS$65536,2,0),"")</f>
        <v>312.7808301695016</v>
      </c>
      <c r="AG1409" s="48" t="str">
        <f>VLOOKUP(E1409,[1]Apresentação!AW$1:AX$65536,2,0)</f>
        <v xml:space="preserve">                    2 - LEATHER AUXILIARIES</v>
      </c>
      <c r="AH1409" s="48" t="str">
        <f t="shared" si="367"/>
        <v xml:space="preserve">         5204000072 - NOVALTAN S-DX BR</v>
      </c>
      <c r="AI1409" s="49" t="str">
        <f t="shared" si="368"/>
        <v xml:space="preserve">     L00040 - CURTUME SULINO LTDA</v>
      </c>
      <c r="AJ1409" t="str">
        <f t="shared" si="369"/>
        <v xml:space="preserve">     90 - SALES</v>
      </c>
      <c r="AK1409" t="str">
        <f t="shared" si="370"/>
        <v/>
      </c>
      <c r="AL1409">
        <f t="shared" si="371"/>
        <v>4</v>
      </c>
      <c r="AM1409" t="str">
        <f t="shared" si="372"/>
        <v>2025 4</v>
      </c>
      <c r="AN1409" t="str">
        <f t="shared" si="373"/>
        <v xml:space="preserve">CURTUME </v>
      </c>
    </row>
    <row r="1410" spans="1:40" x14ac:dyDescent="0.35">
      <c r="A1410">
        <v>81441</v>
      </c>
      <c r="B1410" t="s">
        <v>274</v>
      </c>
      <c r="C1410" s="31">
        <v>45715</v>
      </c>
      <c r="D1410" t="s">
        <v>373</v>
      </c>
      <c r="E1410" t="s">
        <v>374</v>
      </c>
      <c r="F1410" t="s">
        <v>451</v>
      </c>
      <c r="G1410" t="s">
        <v>452</v>
      </c>
      <c r="H1410" t="s">
        <v>736</v>
      </c>
      <c r="I1410" t="s">
        <v>737</v>
      </c>
      <c r="J1410">
        <v>500</v>
      </c>
      <c r="K1410">
        <v>6295.52</v>
      </c>
      <c r="L1410">
        <v>1580.2402199999999</v>
      </c>
      <c r="M1410">
        <v>1267.92</v>
      </c>
      <c r="N1410">
        <v>12.59103</v>
      </c>
      <c r="O1410" s="32">
        <f t="shared" si="357"/>
        <v>5027.6000000000004</v>
      </c>
      <c r="P1410" s="32">
        <f t="shared" si="358"/>
        <v>3447.3597800000007</v>
      </c>
      <c r="Q1410">
        <v>712219</v>
      </c>
      <c r="R1410" t="s">
        <v>312</v>
      </c>
      <c r="S1410" t="s">
        <v>312</v>
      </c>
      <c r="T1410" t="str">
        <f t="shared" si="359"/>
        <v>VEN</v>
      </c>
      <c r="U1410" t="s">
        <v>313</v>
      </c>
      <c r="V1410" s="33">
        <f t="shared" si="360"/>
        <v>6295.52</v>
      </c>
      <c r="W1410">
        <f t="shared" si="361"/>
        <v>500</v>
      </c>
      <c r="X1410" s="33">
        <f t="shared" si="362"/>
        <v>5027.6000000000004</v>
      </c>
      <c r="Y1410" s="33">
        <f t="shared" si="363"/>
        <v>1267.92</v>
      </c>
      <c r="Z1410" s="45">
        <f t="shared" si="364"/>
        <v>0.53170505057564754</v>
      </c>
      <c r="AA1410" s="33">
        <f t="shared" si="365"/>
        <v>3347.3597800000007</v>
      </c>
      <c r="AB1410" s="45">
        <f t="shared" si="366"/>
        <v>0.66579675789641191</v>
      </c>
      <c r="AC1410" s="33">
        <f>IFERROR($X1410/VLOOKUP(CONCATENATE("USD",C1410),[1]GEINDICE!AR$1:AS$65536,2,0),"")</f>
        <v>863.43339973895729</v>
      </c>
      <c r="AD1410" s="33">
        <f>IFERROR($AA1410/VLOOKUP(CONCATENATE("USD",C1410),[1]GEINDICE!AR$1:AS$65536,2,0),"")</f>
        <v>574.87115820567442</v>
      </c>
      <c r="AE1410" s="33">
        <f>IFERROR($X1410/VLOOKUP(CONCATENATE("EUR",C1410),[1]GEINDICE!AR$1:AS$65536,2,0),"")</f>
        <v>828.95300906842544</v>
      </c>
      <c r="AF1410" s="33">
        <f>IFERROR($AA1410/VLOOKUP(CONCATENATE("EUR",C1410),[1]GEINDICE!AR$1:AS$65536,2,0),"")</f>
        <v>551.91422588623254</v>
      </c>
      <c r="AG1410" s="48" t="str">
        <f>VLOOKUP(E1410,[1]Apresentação!AW$1:AX$65536,2,0)</f>
        <v xml:space="preserve">                    2 - LEATHER AUXILIARIES</v>
      </c>
      <c r="AH1410" s="48" t="str">
        <f t="shared" si="367"/>
        <v xml:space="preserve">         5204000072 - NOVALTAN S-DX BR</v>
      </c>
      <c r="AI1410" s="49" t="str">
        <f t="shared" si="368"/>
        <v xml:space="preserve">     L00040 - CURTUME SULINO LTDA</v>
      </c>
      <c r="AJ1410" t="str">
        <f t="shared" si="369"/>
        <v xml:space="preserve">     90 - SALES</v>
      </c>
      <c r="AK1410" t="str">
        <f t="shared" si="370"/>
        <v/>
      </c>
      <c r="AL1410">
        <f t="shared" si="371"/>
        <v>2</v>
      </c>
      <c r="AM1410" t="str">
        <f t="shared" si="372"/>
        <v>2025 2</v>
      </c>
      <c r="AN1410" t="str">
        <f t="shared" si="373"/>
        <v xml:space="preserve">CURTUME </v>
      </c>
    </row>
    <row r="1411" spans="1:40" x14ac:dyDescent="0.35">
      <c r="A1411">
        <v>81043</v>
      </c>
      <c r="B1411" t="s">
        <v>274</v>
      </c>
      <c r="C1411" s="31">
        <v>45685</v>
      </c>
      <c r="D1411" t="s">
        <v>373</v>
      </c>
      <c r="E1411" t="s">
        <v>374</v>
      </c>
      <c r="F1411" t="s">
        <v>451</v>
      </c>
      <c r="G1411" t="s">
        <v>452</v>
      </c>
      <c r="H1411" t="s">
        <v>736</v>
      </c>
      <c r="I1411" t="s">
        <v>737</v>
      </c>
      <c r="J1411">
        <v>500</v>
      </c>
      <c r="K1411">
        <v>6460.6500000000005</v>
      </c>
      <c r="L1411">
        <v>1580.2402199999999</v>
      </c>
      <c r="M1411">
        <v>1301.19</v>
      </c>
      <c r="N1411">
        <v>12.9213</v>
      </c>
      <c r="O1411" s="32">
        <f t="shared" si="357"/>
        <v>5159.4600000000009</v>
      </c>
      <c r="P1411" s="32">
        <f t="shared" si="358"/>
        <v>3579.2197800000013</v>
      </c>
      <c r="Q1411">
        <v>708327</v>
      </c>
      <c r="R1411" t="s">
        <v>312</v>
      </c>
      <c r="S1411" t="s">
        <v>312</v>
      </c>
      <c r="T1411" t="str">
        <f t="shared" si="359"/>
        <v>VEN</v>
      </c>
      <c r="U1411" t="s">
        <v>437</v>
      </c>
      <c r="V1411" s="33">
        <f t="shared" si="360"/>
        <v>6460.6500000000005</v>
      </c>
      <c r="W1411">
        <f t="shared" si="361"/>
        <v>500</v>
      </c>
      <c r="X1411" s="33">
        <f t="shared" si="362"/>
        <v>5159.4600000000009</v>
      </c>
      <c r="Y1411" s="33">
        <f t="shared" si="363"/>
        <v>1301.19</v>
      </c>
      <c r="Z1411" s="45">
        <f t="shared" si="364"/>
        <v>0.5385247273881113</v>
      </c>
      <c r="AA1411" s="33">
        <f t="shared" si="365"/>
        <v>3479.2197800000013</v>
      </c>
      <c r="AB1411" s="45">
        <f t="shared" si="366"/>
        <v>0.67433796947742608</v>
      </c>
      <c r="AC1411" s="33">
        <f>IFERROR($X1411/VLOOKUP(CONCATENATE("USD",C1411),[1]GEINDICE!AR$1:AS$65536,2,0),"")</f>
        <v>875.52350246054652</v>
      </c>
      <c r="AD1411" s="33">
        <f>IFERROR($AA1411/VLOOKUP(CONCATENATE("USD",C1411),[1]GEINDICE!AR$1:AS$65536,2,0),"")</f>
        <v>590.3987408790091</v>
      </c>
      <c r="AE1411" s="33">
        <f>IFERROR($X1411/VLOOKUP(CONCATENATE("EUR",C1411),[1]GEINDICE!AR$1:AS$65536,2,0),"")</f>
        <v>839.8242044437211</v>
      </c>
      <c r="AF1411" s="33">
        <f>IFERROR($AA1411/VLOOKUP(CONCATENATE("EUR",C1411),[1]GEINDICE!AR$1:AS$65536,2,0),"")</f>
        <v>566.32534874257362</v>
      </c>
      <c r="AG1411" s="48" t="str">
        <f>VLOOKUP(E1411,[1]Apresentação!AW$1:AX$65536,2,0)</f>
        <v xml:space="preserve">                    2 - LEATHER AUXILIARIES</v>
      </c>
      <c r="AH1411" s="48" t="str">
        <f t="shared" si="367"/>
        <v xml:space="preserve">         5204000072 - NOVALTAN S-DX BR</v>
      </c>
      <c r="AI1411" s="49" t="str">
        <f t="shared" si="368"/>
        <v xml:space="preserve">     L00040 - CURTUME SULINO LTDA</v>
      </c>
      <c r="AJ1411" t="str">
        <f t="shared" si="369"/>
        <v xml:space="preserve">     90 - SALES</v>
      </c>
      <c r="AK1411" t="str">
        <f t="shared" si="370"/>
        <v/>
      </c>
      <c r="AL1411">
        <f t="shared" si="371"/>
        <v>1</v>
      </c>
      <c r="AM1411" t="str">
        <f t="shared" si="372"/>
        <v>2025 1</v>
      </c>
      <c r="AN1411" t="str">
        <f t="shared" si="373"/>
        <v xml:space="preserve">CURTUME </v>
      </c>
    </row>
    <row r="1412" spans="1:40" x14ac:dyDescent="0.35">
      <c r="A1412">
        <v>82551</v>
      </c>
      <c r="B1412" t="s">
        <v>274</v>
      </c>
      <c r="C1412" s="31">
        <v>45804</v>
      </c>
      <c r="D1412" t="s">
        <v>373</v>
      </c>
      <c r="E1412" t="s">
        <v>374</v>
      </c>
      <c r="F1412" t="s">
        <v>451</v>
      </c>
      <c r="G1412" t="s">
        <v>452</v>
      </c>
      <c r="H1412" t="s">
        <v>736</v>
      </c>
      <c r="I1412" t="s">
        <v>737</v>
      </c>
      <c r="J1412">
        <v>300</v>
      </c>
      <c r="K1412">
        <v>3702.88</v>
      </c>
      <c r="L1412">
        <v>1059.56449</v>
      </c>
      <c r="M1412">
        <v>745.77</v>
      </c>
      <c r="N1412">
        <v>12.342939999999999</v>
      </c>
      <c r="O1412" s="32">
        <f t="shared" ref="O1412:O1475" si="374">$K1412-$Y1412</f>
        <v>2957.11</v>
      </c>
      <c r="P1412" s="32">
        <f t="shared" ref="P1412:P1475" si="375">($O1412-$L1412)</f>
        <v>1897.5455100000001</v>
      </c>
      <c r="Q1412">
        <v>739737</v>
      </c>
      <c r="R1412" t="s">
        <v>312</v>
      </c>
      <c r="S1412" t="s">
        <v>312</v>
      </c>
      <c r="T1412" t="str">
        <f t="shared" ref="T1412:T1475" si="376">MID($U1412,1,3)</f>
        <v>VEN</v>
      </c>
      <c r="U1412" t="s">
        <v>313</v>
      </c>
      <c r="V1412" s="33">
        <f t="shared" ref="V1412:V1475" si="377">IF($T1412="DEV",-$K1412,$K1412)</f>
        <v>3702.88</v>
      </c>
      <c r="W1412">
        <f t="shared" ref="W1412:W1475" si="378">IF($T1412="DEV",-$J1412,$J1412)</f>
        <v>300</v>
      </c>
      <c r="X1412" s="33">
        <f t="shared" ref="X1412:X1475" si="379">$V1412-$Y1412</f>
        <v>2957.11</v>
      </c>
      <c r="Y1412" s="33">
        <f t="shared" ref="Y1412:Y1475" si="380">IF(A1412=59876,M1412,IF(A1412=59868,M1412,IF(R1412="6111",((K1412*0.12)+M1412),IF(T1412="DEV",-M1412,M1412))))</f>
        <v>745.77</v>
      </c>
      <c r="Z1412" s="45">
        <f t="shared" ref="Z1412:Z1475" si="381">IFERROR($AA1412/$V1412,0)</f>
        <v>0.49624765317806685</v>
      </c>
      <c r="AA1412" s="33">
        <f t="shared" ref="AA1412:AA1475" si="382">IF(VLOOKUP(AL1412,AR:AS,2,0)="sim",IF($T1412="DEV",($X1412-$L1412),$P1412)-(0.2*W1412),IF(VLOOKUP(AL1412,AR:AS,2,0)="OK",IF($T1412="DEV",($X1412-$L1412),$P1412)-(0.2*W1412),IF($T1412="DEV",($X1412-$L1412),$P1412)))</f>
        <v>1837.5455100000001</v>
      </c>
      <c r="AB1412" s="45">
        <f t="shared" ref="AB1412:AB1475" si="383">IFERROR($AA1412/$X1412,0)</f>
        <v>0.62139910588378522</v>
      </c>
      <c r="AC1412" s="33">
        <f>IFERROR($X1412/VLOOKUP(CONCATENATE("USD",C1412),[1]GEINDICE!AR$1:AS$65536,2,0),"")</f>
        <v>523.02127734837904</v>
      </c>
      <c r="AD1412" s="33">
        <f>IFERROR($AA1412/VLOOKUP(CONCATENATE("USD",C1412),[1]GEINDICE!AR$1:AS$65536,2,0),"")</f>
        <v>325.00495410247794</v>
      </c>
      <c r="AE1412" s="33">
        <f>IFERROR($X1412/VLOOKUP(CONCATENATE("EUR",C1412),[1]GEINDICE!AR$1:AS$65536,2,0),"")</f>
        <v>461.74541707004778</v>
      </c>
      <c r="AF1412" s="33">
        <f>IFERROR($AA1412/VLOOKUP(CONCATENATE("EUR",C1412),[1]GEINDICE!AR$1:AS$65536,2,0),"")</f>
        <v>286.9281893132632</v>
      </c>
      <c r="AG1412" s="48" t="str">
        <f>VLOOKUP(E1412,[1]Apresentação!AW$1:AX$65536,2,0)</f>
        <v xml:space="preserve">                    2 - LEATHER AUXILIARIES</v>
      </c>
      <c r="AH1412" s="48" t="str">
        <f t="shared" ref="AH1412:AH1475" si="384">CONCATENATE("         ",H1412," - ",I1412)</f>
        <v xml:space="preserve">         5204000072 - NOVALTAN S-DX BR</v>
      </c>
      <c r="AI1412" s="49" t="str">
        <f t="shared" ref="AI1412:AI1475" si="385">CONCATENATE("     ",F1412," - ",G1412)</f>
        <v xml:space="preserve">     L00040 - CURTUME SULINO LTDA</v>
      </c>
      <c r="AJ1412" t="str">
        <f t="shared" ref="AJ1412:AJ1475" si="386">IF(RIGHT(I1412,2)="BR","     90 - SALES","     93 - RESALES")</f>
        <v xml:space="preserve">     90 - SALES</v>
      </c>
      <c r="AK1412" t="str">
        <f t="shared" ref="AK1412:AK1475" si="387">IF(R1412="3201","EXP",IF(R1412="7101","EXP",""))</f>
        <v/>
      </c>
      <c r="AL1412">
        <f t="shared" ref="AL1412:AL1475" si="388">VLOOKUP(MONTH(C1412),AQ:AR,2,0)</f>
        <v>5</v>
      </c>
      <c r="AM1412" t="str">
        <f t="shared" ref="AM1412:AM1475" si="389">CONCATENATE(YEAR(C1412)," ",MONTH(C1412))</f>
        <v>2025 5</v>
      </c>
      <c r="AN1412" t="str">
        <f t="shared" ref="AN1412:AN1475" si="390">MID(G1412,1,SEARCH(" ",G1412,1))</f>
        <v xml:space="preserve">CURTUME </v>
      </c>
    </row>
    <row r="1413" spans="1:40" x14ac:dyDescent="0.35">
      <c r="A1413">
        <v>84584</v>
      </c>
      <c r="B1413" t="s">
        <v>274</v>
      </c>
      <c r="C1413" s="31">
        <v>45972</v>
      </c>
      <c r="D1413" t="s">
        <v>373</v>
      </c>
      <c r="E1413" t="s">
        <v>374</v>
      </c>
      <c r="F1413" t="s">
        <v>451</v>
      </c>
      <c r="G1413" t="s">
        <v>452</v>
      </c>
      <c r="H1413" t="s">
        <v>736</v>
      </c>
      <c r="I1413" t="s">
        <v>737</v>
      </c>
      <c r="J1413">
        <v>300</v>
      </c>
      <c r="K1413">
        <v>3478.04</v>
      </c>
      <c r="L1413">
        <v>1025.37961</v>
      </c>
      <c r="M1413">
        <v>700.48</v>
      </c>
      <c r="N1413">
        <v>11.59346</v>
      </c>
      <c r="O1413" s="32">
        <f t="shared" si="374"/>
        <v>2777.56</v>
      </c>
      <c r="P1413" s="32">
        <f t="shared" si="375"/>
        <v>1752.18039</v>
      </c>
      <c r="Q1413">
        <v>766795</v>
      </c>
      <c r="R1413" t="s">
        <v>312</v>
      </c>
      <c r="S1413" t="s">
        <v>312</v>
      </c>
      <c r="T1413" t="str">
        <f t="shared" si="376"/>
        <v>VEN</v>
      </c>
      <c r="U1413" t="s">
        <v>313</v>
      </c>
      <c r="V1413" s="33">
        <f t="shared" si="377"/>
        <v>3478.04</v>
      </c>
      <c r="W1413">
        <f t="shared" si="378"/>
        <v>300</v>
      </c>
      <c r="X1413" s="33">
        <f t="shared" si="379"/>
        <v>2777.56</v>
      </c>
      <c r="Y1413" s="33">
        <f t="shared" si="380"/>
        <v>700.48</v>
      </c>
      <c r="Z1413" s="45">
        <f t="shared" si="381"/>
        <v>0.48653275695506665</v>
      </c>
      <c r="AA1413" s="33">
        <f t="shared" si="382"/>
        <v>1692.18039</v>
      </c>
      <c r="AB1413" s="45">
        <f t="shared" si="383"/>
        <v>0.60923270424401277</v>
      </c>
      <c r="AC1413" s="33" t="str">
        <f>IFERROR($X1413/VLOOKUP(CONCATENATE("USD",C1413),[1]GEINDICE!AR$1:AS$65536,2,0),"")</f>
        <v/>
      </c>
      <c r="AD1413" s="33" t="str">
        <f>IFERROR($AA1413/VLOOKUP(CONCATENATE("USD",C1413),[1]GEINDICE!AR$1:AS$65536,2,0),"")</f>
        <v/>
      </c>
      <c r="AE1413" s="33" t="str">
        <f>IFERROR($X1413/VLOOKUP(CONCATENATE("EUR",C1413),[1]GEINDICE!AR$1:AS$65536,2,0),"")</f>
        <v/>
      </c>
      <c r="AF1413" s="33" t="str">
        <f>IFERROR($AA1413/VLOOKUP(CONCATENATE("EUR",C1413),[1]GEINDICE!AR$1:AS$65536,2,0),"")</f>
        <v/>
      </c>
      <c r="AG1413" s="48" t="str">
        <f>VLOOKUP(E1413,[1]Apresentação!AW$1:AX$65536,2,0)</f>
        <v xml:space="preserve">                    2 - LEATHER AUXILIARIES</v>
      </c>
      <c r="AH1413" s="48" t="str">
        <f t="shared" si="384"/>
        <v xml:space="preserve">         5204000072 - NOVALTAN S-DX BR</v>
      </c>
      <c r="AI1413" s="49" t="str">
        <f t="shared" si="385"/>
        <v xml:space="preserve">     L00040 - CURTUME SULINO LTDA</v>
      </c>
      <c r="AJ1413" t="str">
        <f t="shared" si="386"/>
        <v xml:space="preserve">     90 - SALES</v>
      </c>
      <c r="AK1413" t="str">
        <f t="shared" si="387"/>
        <v/>
      </c>
      <c r="AL1413">
        <f t="shared" si="388"/>
        <v>11</v>
      </c>
      <c r="AM1413" t="str">
        <f t="shared" si="389"/>
        <v>2025 11</v>
      </c>
      <c r="AN1413" t="str">
        <f t="shared" si="390"/>
        <v xml:space="preserve">CURTUME </v>
      </c>
    </row>
    <row r="1414" spans="1:40" x14ac:dyDescent="0.35">
      <c r="A1414">
        <v>83209</v>
      </c>
      <c r="B1414" t="s">
        <v>274</v>
      </c>
      <c r="C1414" s="31">
        <v>45860</v>
      </c>
      <c r="D1414" t="s">
        <v>373</v>
      </c>
      <c r="E1414" t="s">
        <v>374</v>
      </c>
      <c r="F1414" t="s">
        <v>451</v>
      </c>
      <c r="G1414" t="s">
        <v>452</v>
      </c>
      <c r="H1414" t="s">
        <v>736</v>
      </c>
      <c r="I1414" t="s">
        <v>737</v>
      </c>
      <c r="J1414">
        <v>300</v>
      </c>
      <c r="K1414">
        <v>3637.88</v>
      </c>
      <c r="L1414">
        <v>1013.59257</v>
      </c>
      <c r="M1414">
        <v>732.67</v>
      </c>
      <c r="N1414">
        <v>12.126249999999999</v>
      </c>
      <c r="O1414" s="32">
        <f t="shared" si="374"/>
        <v>2905.21</v>
      </c>
      <c r="P1414" s="32">
        <f t="shared" si="375"/>
        <v>1891.61743</v>
      </c>
      <c r="Q1414">
        <v>744451</v>
      </c>
      <c r="R1414" t="s">
        <v>312</v>
      </c>
      <c r="S1414" t="s">
        <v>312</v>
      </c>
      <c r="T1414" t="str">
        <f t="shared" si="376"/>
        <v>VEN</v>
      </c>
      <c r="U1414" t="s">
        <v>437</v>
      </c>
      <c r="V1414" s="33">
        <f t="shared" si="377"/>
        <v>3637.88</v>
      </c>
      <c r="W1414">
        <f t="shared" si="378"/>
        <v>300</v>
      </c>
      <c r="X1414" s="33">
        <f t="shared" si="379"/>
        <v>2905.21</v>
      </c>
      <c r="Y1414" s="33">
        <f t="shared" si="380"/>
        <v>732.67</v>
      </c>
      <c r="Z1414" s="45">
        <f t="shared" si="381"/>
        <v>0.50348484007169014</v>
      </c>
      <c r="AA1414" s="33">
        <f t="shared" si="382"/>
        <v>1831.61743</v>
      </c>
      <c r="AB1414" s="45">
        <f t="shared" si="383"/>
        <v>0.63045956402463166</v>
      </c>
      <c r="AC1414" s="33">
        <f>IFERROR($X1414/VLOOKUP(CONCATENATE("USD",C1414),[1]GEINDICE!AR$1:AS$65536,2,0),"")</f>
        <v>521.49742411459545</v>
      </c>
      <c r="AD1414" s="33">
        <f>IFERROR($AA1414/VLOOKUP(CONCATENATE("USD",C1414),[1]GEINDICE!AR$1:AS$65536,2,0),"")</f>
        <v>328.78303864725626</v>
      </c>
      <c r="AE1414" s="33">
        <f>IFERROR($X1414/VLOOKUP(CONCATENATE("EUR",C1414),[1]GEINDICE!AR$1:AS$65536,2,0),"")</f>
        <v>443.86200785296319</v>
      </c>
      <c r="AF1414" s="33">
        <f>IFERROR($AA1414/VLOOKUP(CONCATENATE("EUR",C1414),[1]GEINDICE!AR$1:AS$65536,2,0),"")</f>
        <v>279.83704795807677</v>
      </c>
      <c r="AG1414" s="48" t="str">
        <f>VLOOKUP(E1414,[1]Apresentação!AW$1:AX$65536,2,0)</f>
        <v xml:space="preserve">                    2 - LEATHER AUXILIARIES</v>
      </c>
      <c r="AH1414" s="48" t="str">
        <f t="shared" si="384"/>
        <v xml:space="preserve">         5204000072 - NOVALTAN S-DX BR</v>
      </c>
      <c r="AI1414" s="49" t="str">
        <f t="shared" si="385"/>
        <v xml:space="preserve">     L00040 - CURTUME SULINO LTDA</v>
      </c>
      <c r="AJ1414" t="str">
        <f t="shared" si="386"/>
        <v xml:space="preserve">     90 - SALES</v>
      </c>
      <c r="AK1414" t="str">
        <f t="shared" si="387"/>
        <v/>
      </c>
      <c r="AL1414">
        <f t="shared" si="388"/>
        <v>7</v>
      </c>
      <c r="AM1414" t="str">
        <f t="shared" si="389"/>
        <v>2025 7</v>
      </c>
      <c r="AN1414" t="str">
        <f t="shared" si="390"/>
        <v xml:space="preserve">CURTUME </v>
      </c>
    </row>
    <row r="1415" spans="1:40" x14ac:dyDescent="0.35">
      <c r="A1415">
        <v>82846</v>
      </c>
      <c r="B1415" t="s">
        <v>274</v>
      </c>
      <c r="C1415" s="31">
        <v>45831</v>
      </c>
      <c r="D1415" t="s">
        <v>373</v>
      </c>
      <c r="E1415" t="s">
        <v>374</v>
      </c>
      <c r="F1415" t="s">
        <v>451</v>
      </c>
      <c r="G1415" t="s">
        <v>452</v>
      </c>
      <c r="H1415" t="s">
        <v>736</v>
      </c>
      <c r="I1415" t="s">
        <v>737</v>
      </c>
      <c r="J1415">
        <v>300</v>
      </c>
      <c r="K1415">
        <v>3594.19</v>
      </c>
      <c r="L1415">
        <v>1059.5580600000001</v>
      </c>
      <c r="M1415">
        <v>723.88</v>
      </c>
      <c r="N1415">
        <v>11.98063</v>
      </c>
      <c r="O1415" s="32">
        <f t="shared" si="374"/>
        <v>2870.31</v>
      </c>
      <c r="P1415" s="32">
        <f t="shared" si="375"/>
        <v>1810.7519399999999</v>
      </c>
      <c r="Q1415">
        <v>741791</v>
      </c>
      <c r="R1415" t="s">
        <v>312</v>
      </c>
      <c r="S1415" t="s">
        <v>312</v>
      </c>
      <c r="T1415" t="str">
        <f t="shared" si="376"/>
        <v>VEN</v>
      </c>
      <c r="U1415" t="s">
        <v>437</v>
      </c>
      <c r="V1415" s="33">
        <f t="shared" si="377"/>
        <v>3594.19</v>
      </c>
      <c r="W1415">
        <f t="shared" si="378"/>
        <v>300</v>
      </c>
      <c r="X1415" s="33">
        <f t="shared" si="379"/>
        <v>2870.31</v>
      </c>
      <c r="Y1415" s="33">
        <f t="shared" si="380"/>
        <v>723.88</v>
      </c>
      <c r="Z1415" s="45">
        <f t="shared" si="381"/>
        <v>0.48710611848566709</v>
      </c>
      <c r="AA1415" s="33">
        <f t="shared" si="382"/>
        <v>1750.7519399999999</v>
      </c>
      <c r="AB1415" s="45">
        <f t="shared" si="383"/>
        <v>0.60995221422076362</v>
      </c>
      <c r="AC1415" s="33">
        <f>IFERROR($X1415/VLOOKUP(CONCATENATE("USD",C1415),[1]GEINDICE!AR$1:AS$65536,2,0),"")</f>
        <v>519.86126455726003</v>
      </c>
      <c r="AD1415" s="33">
        <f>IFERROR($AA1415/VLOOKUP(CONCATENATE("USD",C1415),[1]GEINDICE!AR$1:AS$65536,2,0),"")</f>
        <v>317.09052940430695</v>
      </c>
      <c r="AE1415" s="33">
        <f>IFERROR($X1415/VLOOKUP(CONCATENATE("EUR",C1415),[1]GEINDICE!AR$1:AS$65536,2,0),"")</f>
        <v>450.52738973473549</v>
      </c>
      <c r="AF1415" s="33">
        <f>IFERROR($AA1415/VLOOKUP(CONCATENATE("EUR",C1415),[1]GEINDICE!AR$1:AS$65536,2,0),"")</f>
        <v>274.80017893580282</v>
      </c>
      <c r="AG1415" s="48" t="str">
        <f>VLOOKUP(E1415,[1]Apresentação!AW$1:AX$65536,2,0)</f>
        <v xml:space="preserve">                    2 - LEATHER AUXILIARIES</v>
      </c>
      <c r="AH1415" s="48" t="str">
        <f t="shared" si="384"/>
        <v xml:space="preserve">         5204000072 - NOVALTAN S-DX BR</v>
      </c>
      <c r="AI1415" s="49" t="str">
        <f t="shared" si="385"/>
        <v xml:space="preserve">     L00040 - CURTUME SULINO LTDA</v>
      </c>
      <c r="AJ1415" t="str">
        <f t="shared" si="386"/>
        <v xml:space="preserve">     90 - SALES</v>
      </c>
      <c r="AK1415" t="str">
        <f t="shared" si="387"/>
        <v/>
      </c>
      <c r="AL1415">
        <f t="shared" si="388"/>
        <v>6</v>
      </c>
      <c r="AM1415" t="str">
        <f t="shared" si="389"/>
        <v>2025 6</v>
      </c>
      <c r="AN1415" t="str">
        <f t="shared" si="390"/>
        <v xml:space="preserve">CURTUME </v>
      </c>
    </row>
    <row r="1416" spans="1:40" x14ac:dyDescent="0.35">
      <c r="A1416">
        <v>82733</v>
      </c>
      <c r="B1416" t="s">
        <v>274</v>
      </c>
      <c r="C1416" s="31">
        <v>45818</v>
      </c>
      <c r="D1416" t="s">
        <v>373</v>
      </c>
      <c r="E1416" t="s">
        <v>374</v>
      </c>
      <c r="F1416" t="s">
        <v>451</v>
      </c>
      <c r="G1416" t="s">
        <v>452</v>
      </c>
      <c r="H1416" t="s">
        <v>736</v>
      </c>
      <c r="I1416" t="s">
        <v>737</v>
      </c>
      <c r="J1416">
        <v>300</v>
      </c>
      <c r="K1416">
        <v>3646.7000000000003</v>
      </c>
      <c r="L1416">
        <v>1059.55807</v>
      </c>
      <c r="M1416">
        <v>734.45</v>
      </c>
      <c r="N1416">
        <v>12.15568</v>
      </c>
      <c r="O1416" s="32">
        <f t="shared" si="374"/>
        <v>2912.25</v>
      </c>
      <c r="P1416" s="32">
        <f t="shared" si="375"/>
        <v>1852.69193</v>
      </c>
      <c r="Q1416">
        <v>741069</v>
      </c>
      <c r="R1416" t="s">
        <v>312</v>
      </c>
      <c r="S1416" t="s">
        <v>312</v>
      </c>
      <c r="T1416" t="str">
        <f t="shared" si="376"/>
        <v>VEN</v>
      </c>
      <c r="U1416" t="s">
        <v>437</v>
      </c>
      <c r="V1416" s="33">
        <f t="shared" si="377"/>
        <v>3646.7000000000003</v>
      </c>
      <c r="W1416">
        <f t="shared" si="378"/>
        <v>300</v>
      </c>
      <c r="X1416" s="33">
        <f t="shared" si="379"/>
        <v>2912.25</v>
      </c>
      <c r="Y1416" s="33">
        <f t="shared" si="380"/>
        <v>734.45</v>
      </c>
      <c r="Z1416" s="45">
        <f t="shared" si="381"/>
        <v>0.49159292785257902</v>
      </c>
      <c r="AA1416" s="33">
        <f t="shared" si="382"/>
        <v>1792.69193</v>
      </c>
      <c r="AB1416" s="45">
        <f t="shared" si="383"/>
        <v>0.61556938106275216</v>
      </c>
      <c r="AC1416" s="33">
        <f>IFERROR($X1416/VLOOKUP(CONCATENATE("USD",C1416),[1]GEINDICE!AR$1:AS$65536,2,0),"")</f>
        <v>524.19137102435343</v>
      </c>
      <c r="AD1416" s="33">
        <f>IFERROR($AA1416/VLOOKUP(CONCATENATE("USD",C1416),[1]GEINDICE!AR$1:AS$65536,2,0),"")</f>
        <v>322.67615781989667</v>
      </c>
      <c r="AE1416" s="33">
        <f>IFERROR($X1416/VLOOKUP(CONCATENATE("EUR",C1416),[1]GEINDICE!AR$1:AS$65536,2,0),"")</f>
        <v>458.85328039326907</v>
      </c>
      <c r="AF1416" s="33">
        <f>IFERROR($AA1416/VLOOKUP(CONCATENATE("EUR",C1416),[1]GEINDICE!AR$1:AS$65536,2,0),"")</f>
        <v>282.45602981029811</v>
      </c>
      <c r="AG1416" s="48" t="str">
        <f>VLOOKUP(E1416,[1]Apresentação!AW$1:AX$65536,2,0)</f>
        <v xml:space="preserve">                    2 - LEATHER AUXILIARIES</v>
      </c>
      <c r="AH1416" s="48" t="str">
        <f t="shared" si="384"/>
        <v xml:space="preserve">         5204000072 - NOVALTAN S-DX BR</v>
      </c>
      <c r="AI1416" s="49" t="str">
        <f t="shared" si="385"/>
        <v xml:space="preserve">     L00040 - CURTUME SULINO LTDA</v>
      </c>
      <c r="AJ1416" t="str">
        <f t="shared" si="386"/>
        <v xml:space="preserve">     90 - SALES</v>
      </c>
      <c r="AK1416" t="str">
        <f t="shared" si="387"/>
        <v/>
      </c>
      <c r="AL1416">
        <f t="shared" si="388"/>
        <v>6</v>
      </c>
      <c r="AM1416" t="str">
        <f t="shared" si="389"/>
        <v>2025 6</v>
      </c>
      <c r="AN1416" t="str">
        <f t="shared" si="390"/>
        <v xml:space="preserve">CURTUME </v>
      </c>
    </row>
    <row r="1417" spans="1:40" x14ac:dyDescent="0.35">
      <c r="A1417">
        <v>82988</v>
      </c>
      <c r="B1417" t="s">
        <v>274</v>
      </c>
      <c r="C1417" s="31">
        <v>45842</v>
      </c>
      <c r="D1417" t="s">
        <v>373</v>
      </c>
      <c r="E1417" t="s">
        <v>374</v>
      </c>
      <c r="F1417" t="s">
        <v>451</v>
      </c>
      <c r="G1417" t="s">
        <v>452</v>
      </c>
      <c r="H1417" t="s">
        <v>736</v>
      </c>
      <c r="I1417" t="s">
        <v>737</v>
      </c>
      <c r="J1417">
        <v>300</v>
      </c>
      <c r="K1417">
        <v>3545.2000000000003</v>
      </c>
      <c r="L1417">
        <v>1013.59257</v>
      </c>
      <c r="M1417">
        <v>714.01</v>
      </c>
      <c r="N1417">
        <v>11.81734</v>
      </c>
      <c r="O1417" s="32">
        <f t="shared" si="374"/>
        <v>2831.1900000000005</v>
      </c>
      <c r="P1417" s="32">
        <f t="shared" si="375"/>
        <v>1817.5974300000005</v>
      </c>
      <c r="Q1417">
        <v>742827</v>
      </c>
      <c r="R1417" t="s">
        <v>312</v>
      </c>
      <c r="S1417" t="s">
        <v>312</v>
      </c>
      <c r="T1417" t="str">
        <f t="shared" si="376"/>
        <v>VEN</v>
      </c>
      <c r="U1417" t="s">
        <v>313</v>
      </c>
      <c r="V1417" s="33">
        <f t="shared" si="377"/>
        <v>3545.2000000000003</v>
      </c>
      <c r="W1417">
        <f t="shared" si="378"/>
        <v>300</v>
      </c>
      <c r="X1417" s="33">
        <f t="shared" si="379"/>
        <v>2831.1900000000005</v>
      </c>
      <c r="Y1417" s="33">
        <f t="shared" si="380"/>
        <v>714.01</v>
      </c>
      <c r="Z1417" s="45">
        <f t="shared" si="381"/>
        <v>0.4957682020760466</v>
      </c>
      <c r="AA1417" s="33">
        <f t="shared" si="382"/>
        <v>1757.5974300000005</v>
      </c>
      <c r="AB1417" s="45">
        <f t="shared" si="383"/>
        <v>0.62079812022506442</v>
      </c>
      <c r="AC1417" s="33">
        <f>IFERROR($X1417/VLOOKUP(CONCATENATE("USD",C1417),[1]GEINDICE!AR$1:AS$65536,2,0),"")</f>
        <v>523.42207432057683</v>
      </c>
      <c r="AD1417" s="33">
        <f>IFERROR($AA1417/VLOOKUP(CONCATENATE("USD",C1417),[1]GEINDICE!AR$1:AS$65536,2,0),"")</f>
        <v>324.93943982251807</v>
      </c>
      <c r="AE1417" s="33">
        <f>IFERROR($X1417/VLOOKUP(CONCATENATE("EUR",C1417),[1]GEINDICE!AR$1:AS$65536,2,0),"")</f>
        <v>444.33127216799028</v>
      </c>
      <c r="AF1417" s="33">
        <f>IFERROR($AA1417/VLOOKUP(CONCATENATE("EUR",C1417),[1]GEINDICE!AR$1:AS$65536,2,0),"")</f>
        <v>275.84001851909983</v>
      </c>
      <c r="AG1417" s="48" t="str">
        <f>VLOOKUP(E1417,[1]Apresentação!AW$1:AX$65536,2,0)</f>
        <v xml:space="preserve">                    2 - LEATHER AUXILIARIES</v>
      </c>
      <c r="AH1417" s="48" t="str">
        <f t="shared" si="384"/>
        <v xml:space="preserve">         5204000072 - NOVALTAN S-DX BR</v>
      </c>
      <c r="AI1417" s="49" t="str">
        <f t="shared" si="385"/>
        <v xml:space="preserve">     L00040 - CURTUME SULINO LTDA</v>
      </c>
      <c r="AJ1417" t="str">
        <f t="shared" si="386"/>
        <v xml:space="preserve">     90 - SALES</v>
      </c>
      <c r="AK1417" t="str">
        <f t="shared" si="387"/>
        <v/>
      </c>
      <c r="AL1417">
        <f t="shared" si="388"/>
        <v>7</v>
      </c>
      <c r="AM1417" t="str">
        <f t="shared" si="389"/>
        <v>2025 7</v>
      </c>
      <c r="AN1417" t="str">
        <f t="shared" si="390"/>
        <v xml:space="preserve">CURTUME </v>
      </c>
    </row>
    <row r="1418" spans="1:40" x14ac:dyDescent="0.35">
      <c r="A1418">
        <v>83885</v>
      </c>
      <c r="B1418" t="s">
        <v>274</v>
      </c>
      <c r="C1418" s="31">
        <v>45916</v>
      </c>
      <c r="D1418" t="s">
        <v>373</v>
      </c>
      <c r="E1418" t="s">
        <v>374</v>
      </c>
      <c r="F1418" t="s">
        <v>451</v>
      </c>
      <c r="G1418" t="s">
        <v>452</v>
      </c>
      <c r="H1418" t="s">
        <v>736</v>
      </c>
      <c r="I1418" t="s">
        <v>737</v>
      </c>
      <c r="J1418">
        <v>300</v>
      </c>
      <c r="K1418">
        <v>3479.8</v>
      </c>
      <c r="L1418">
        <v>1006.33721</v>
      </c>
      <c r="M1418">
        <v>700.84</v>
      </c>
      <c r="N1418">
        <v>11.59934</v>
      </c>
      <c r="O1418" s="32">
        <f t="shared" si="374"/>
        <v>2778.96</v>
      </c>
      <c r="P1418" s="32">
        <f t="shared" si="375"/>
        <v>1772.6227899999999</v>
      </c>
      <c r="Q1418">
        <v>761563</v>
      </c>
      <c r="R1418" t="s">
        <v>312</v>
      </c>
      <c r="S1418" t="s">
        <v>312</v>
      </c>
      <c r="T1418" t="str">
        <f t="shared" si="376"/>
        <v>VEN</v>
      </c>
      <c r="U1418" t="s">
        <v>313</v>
      </c>
      <c r="V1418" s="33">
        <f t="shared" si="377"/>
        <v>3479.8</v>
      </c>
      <c r="W1418">
        <f t="shared" si="378"/>
        <v>300</v>
      </c>
      <c r="X1418" s="33">
        <f t="shared" si="379"/>
        <v>2778.96</v>
      </c>
      <c r="Y1418" s="33">
        <f t="shared" si="380"/>
        <v>700.84</v>
      </c>
      <c r="Z1418" s="45">
        <f t="shared" si="381"/>
        <v>0.49216127076268745</v>
      </c>
      <c r="AA1418" s="33">
        <f t="shared" si="382"/>
        <v>1712.6227899999999</v>
      </c>
      <c r="AB1418" s="45">
        <f t="shared" si="383"/>
        <v>0.61628191481705386</v>
      </c>
      <c r="AC1418" s="33">
        <f>IFERROR($X1418/VLOOKUP(CONCATENATE("USD",C1418),[1]GEINDICE!AR$1:AS$65536,2,0),"")</f>
        <v>523.38405906282958</v>
      </c>
      <c r="AD1418" s="33">
        <f>IFERROR($AA1418/VLOOKUP(CONCATENATE("USD",C1418),[1]GEINDICE!AR$1:AS$65536,2,0),"")</f>
        <v>322.55213010396255</v>
      </c>
      <c r="AE1418" s="33">
        <f>IFERROR($X1418/VLOOKUP(CONCATENATE("EUR",C1418),[1]GEINDICE!AR$1:AS$65536,2,0),"")</f>
        <v>441.74985693393529</v>
      </c>
      <c r="AF1418" s="33">
        <f>IFERROR($AA1418/VLOOKUP(CONCATENATE("EUR",C1418),[1]GEINDICE!AR$1:AS$65536,2,0),"")</f>
        <v>272.24244770140524</v>
      </c>
      <c r="AG1418" s="48" t="str">
        <f>VLOOKUP(E1418,[1]Apresentação!AW$1:AX$65536,2,0)</f>
        <v xml:space="preserve">                    2 - LEATHER AUXILIARIES</v>
      </c>
      <c r="AH1418" s="48" t="str">
        <f t="shared" si="384"/>
        <v xml:space="preserve">         5204000072 - NOVALTAN S-DX BR</v>
      </c>
      <c r="AI1418" s="49" t="str">
        <f t="shared" si="385"/>
        <v xml:space="preserve">     L00040 - CURTUME SULINO LTDA</v>
      </c>
      <c r="AJ1418" t="str">
        <f t="shared" si="386"/>
        <v xml:space="preserve">     90 - SALES</v>
      </c>
      <c r="AK1418" t="str">
        <f t="shared" si="387"/>
        <v/>
      </c>
      <c r="AL1418">
        <f t="shared" si="388"/>
        <v>9</v>
      </c>
      <c r="AM1418" t="str">
        <f t="shared" si="389"/>
        <v>2025 9</v>
      </c>
      <c r="AN1418" t="str">
        <f t="shared" si="390"/>
        <v xml:space="preserve">CURTUME </v>
      </c>
    </row>
    <row r="1419" spans="1:40" x14ac:dyDescent="0.35">
      <c r="A1419">
        <v>83813</v>
      </c>
      <c r="B1419" t="s">
        <v>274</v>
      </c>
      <c r="C1419" s="31">
        <v>45909</v>
      </c>
      <c r="D1419" t="s">
        <v>373</v>
      </c>
      <c r="E1419" t="s">
        <v>374</v>
      </c>
      <c r="F1419" t="s">
        <v>451</v>
      </c>
      <c r="G1419" t="s">
        <v>452</v>
      </c>
      <c r="H1419" t="s">
        <v>736</v>
      </c>
      <c r="I1419" t="s">
        <v>737</v>
      </c>
      <c r="J1419">
        <v>300</v>
      </c>
      <c r="K1419">
        <v>3549.78</v>
      </c>
      <c r="L1419">
        <v>1006.33721</v>
      </c>
      <c r="M1419">
        <v>714.93</v>
      </c>
      <c r="N1419">
        <v>11.832600000000001</v>
      </c>
      <c r="O1419" s="32">
        <f t="shared" si="374"/>
        <v>2834.8500000000004</v>
      </c>
      <c r="P1419" s="32">
        <f t="shared" si="375"/>
        <v>1828.5127900000002</v>
      </c>
      <c r="Q1419">
        <v>761029</v>
      </c>
      <c r="R1419" t="s">
        <v>312</v>
      </c>
      <c r="S1419" t="s">
        <v>312</v>
      </c>
      <c r="T1419" t="str">
        <f t="shared" si="376"/>
        <v>VEN</v>
      </c>
      <c r="U1419" t="s">
        <v>313</v>
      </c>
      <c r="V1419" s="33">
        <f t="shared" si="377"/>
        <v>3549.78</v>
      </c>
      <c r="W1419">
        <f t="shared" si="378"/>
        <v>300</v>
      </c>
      <c r="X1419" s="33">
        <f t="shared" si="379"/>
        <v>2834.8500000000004</v>
      </c>
      <c r="Y1419" s="33">
        <f t="shared" si="380"/>
        <v>714.93</v>
      </c>
      <c r="Z1419" s="45">
        <f t="shared" si="381"/>
        <v>0.4982034914839793</v>
      </c>
      <c r="AA1419" s="33">
        <f t="shared" si="382"/>
        <v>1768.5127900000002</v>
      </c>
      <c r="AB1419" s="45">
        <f t="shared" si="383"/>
        <v>0.62384704305342431</v>
      </c>
      <c r="AC1419" s="33">
        <f>IFERROR($X1419/VLOOKUP(CONCATENATE("USD",C1419),[1]GEINDICE!AR$1:AS$65536,2,0),"")</f>
        <v>522.28342975054352</v>
      </c>
      <c r="AD1419" s="33">
        <f>IFERROR($AA1419/VLOOKUP(CONCATENATE("USD",C1419),[1]GEINDICE!AR$1:AS$65536,2,0),"")</f>
        <v>325.82497328567746</v>
      </c>
      <c r="AE1419" s="33">
        <f>IFERROR($X1419/VLOOKUP(CONCATENATE("EUR",C1419),[1]GEINDICE!AR$1:AS$65536,2,0),"")</f>
        <v>445.52098066949554</v>
      </c>
      <c r="AF1419" s="33">
        <f>IFERROR($AA1419/VLOOKUP(CONCATENATE("EUR",C1419),[1]GEINDICE!AR$1:AS$65536,2,0),"")</f>
        <v>277.93694640892664</v>
      </c>
      <c r="AG1419" s="48" t="str">
        <f>VLOOKUP(E1419,[1]Apresentação!AW$1:AX$65536,2,0)</f>
        <v xml:space="preserve">                    2 - LEATHER AUXILIARIES</v>
      </c>
      <c r="AH1419" s="48" t="str">
        <f t="shared" si="384"/>
        <v xml:space="preserve">         5204000072 - NOVALTAN S-DX BR</v>
      </c>
      <c r="AI1419" s="49" t="str">
        <f t="shared" si="385"/>
        <v xml:space="preserve">     L00040 - CURTUME SULINO LTDA</v>
      </c>
      <c r="AJ1419" t="str">
        <f t="shared" si="386"/>
        <v xml:space="preserve">     90 - SALES</v>
      </c>
      <c r="AK1419" t="str">
        <f t="shared" si="387"/>
        <v/>
      </c>
      <c r="AL1419">
        <f t="shared" si="388"/>
        <v>9</v>
      </c>
      <c r="AM1419" t="str">
        <f t="shared" si="389"/>
        <v>2025 9</v>
      </c>
      <c r="AN1419" t="str">
        <f t="shared" si="390"/>
        <v xml:space="preserve">CURTUME </v>
      </c>
    </row>
    <row r="1420" spans="1:40" x14ac:dyDescent="0.35">
      <c r="A1420">
        <v>83998</v>
      </c>
      <c r="B1420" t="s">
        <v>274</v>
      </c>
      <c r="C1420" s="31">
        <v>45925</v>
      </c>
      <c r="D1420" t="s">
        <v>373</v>
      </c>
      <c r="E1420" t="s">
        <v>374</v>
      </c>
      <c r="F1420" t="s">
        <v>693</v>
      </c>
      <c r="G1420" t="s">
        <v>391</v>
      </c>
      <c r="H1420" t="s">
        <v>736</v>
      </c>
      <c r="I1420" t="s">
        <v>737</v>
      </c>
      <c r="J1420">
        <v>1000</v>
      </c>
      <c r="K1420">
        <v>7223.2300000000005</v>
      </c>
      <c r="L1420">
        <v>3354.2452699999999</v>
      </c>
      <c r="M1420">
        <v>1454.77</v>
      </c>
      <c r="N1420">
        <v>7.22323</v>
      </c>
      <c r="O1420" s="32">
        <f t="shared" si="374"/>
        <v>5768.4600000000009</v>
      </c>
      <c r="P1420" s="32">
        <f t="shared" si="375"/>
        <v>2414.2147300000011</v>
      </c>
      <c r="Q1420">
        <v>762339</v>
      </c>
      <c r="R1420" t="s">
        <v>312</v>
      </c>
      <c r="S1420" t="s">
        <v>312</v>
      </c>
      <c r="T1420" t="str">
        <f t="shared" si="376"/>
        <v>VEN</v>
      </c>
      <c r="U1420" t="s">
        <v>313</v>
      </c>
      <c r="V1420" s="33">
        <f t="shared" si="377"/>
        <v>7223.2300000000005</v>
      </c>
      <c r="W1420">
        <f t="shared" si="378"/>
        <v>1000</v>
      </c>
      <c r="X1420" s="33">
        <f t="shared" si="379"/>
        <v>5768.4600000000009</v>
      </c>
      <c r="Y1420" s="33">
        <f t="shared" si="380"/>
        <v>1454.77</v>
      </c>
      <c r="Z1420" s="45">
        <f t="shared" si="381"/>
        <v>0.30654080376784359</v>
      </c>
      <c r="AA1420" s="33">
        <f t="shared" si="382"/>
        <v>2214.2147300000011</v>
      </c>
      <c r="AB1420" s="45">
        <f t="shared" si="383"/>
        <v>0.38384850202653753</v>
      </c>
      <c r="AC1420" s="33">
        <f>IFERROR($X1420/VLOOKUP(CONCATENATE("USD",C1420),[1]GEINDICE!AR$1:AS$65536,2,0),"")</f>
        <v>1079.7304632662613</v>
      </c>
      <c r="AD1420" s="33">
        <f>IFERROR($AA1420/VLOOKUP(CONCATENATE("USD",C1420),[1]GEINDICE!AR$1:AS$65536,2,0),"")</f>
        <v>414.4529209171738</v>
      </c>
      <c r="AE1420" s="33">
        <f>IFERROR($X1420/VLOOKUP(CONCATENATE("EUR",C1420),[1]GEINDICE!AR$1:AS$65536,2,0),"")</f>
        <v>924.90700359158552</v>
      </c>
      <c r="AF1420" s="33">
        <f>IFERROR($AA1420/VLOOKUP(CONCATENATE("EUR",C1420),[1]GEINDICE!AR$1:AS$65536,2,0),"")</f>
        <v>355.02416784248345</v>
      </c>
      <c r="AG1420" s="48" t="str">
        <f>VLOOKUP(E1420,[1]Apresentação!AW$1:AX$65536,2,0)</f>
        <v xml:space="preserve">                    2 - LEATHER AUXILIARIES</v>
      </c>
      <c r="AH1420" s="48" t="str">
        <f t="shared" si="384"/>
        <v xml:space="preserve">         5204000072 - NOVALTAN S-DX BR</v>
      </c>
      <c r="AI1420" s="49" t="str">
        <f t="shared" si="385"/>
        <v xml:space="preserve">     L00414 - JBS S.A</v>
      </c>
      <c r="AJ1420" t="str">
        <f t="shared" si="386"/>
        <v xml:space="preserve">     90 - SALES</v>
      </c>
      <c r="AK1420" t="str">
        <f t="shared" si="387"/>
        <v/>
      </c>
      <c r="AL1420">
        <f t="shared" si="388"/>
        <v>9</v>
      </c>
      <c r="AM1420" t="str">
        <f t="shared" si="389"/>
        <v>2025 9</v>
      </c>
      <c r="AN1420" t="str">
        <f t="shared" si="390"/>
        <v xml:space="preserve">JBS </v>
      </c>
    </row>
    <row r="1421" spans="1:40" x14ac:dyDescent="0.35">
      <c r="A1421">
        <v>84229</v>
      </c>
      <c r="B1421" t="s">
        <v>274</v>
      </c>
      <c r="C1421" s="31">
        <v>45945</v>
      </c>
      <c r="D1421" t="s">
        <v>373</v>
      </c>
      <c r="E1421" t="s">
        <v>374</v>
      </c>
      <c r="F1421" t="s">
        <v>451</v>
      </c>
      <c r="G1421" t="s">
        <v>452</v>
      </c>
      <c r="H1421" t="s">
        <v>736</v>
      </c>
      <c r="I1421" t="s">
        <v>737</v>
      </c>
      <c r="J1421">
        <v>200</v>
      </c>
      <c r="K1421">
        <v>2397.2200000000003</v>
      </c>
      <c r="L1421">
        <v>670.70766000000003</v>
      </c>
      <c r="M1421">
        <v>482.81</v>
      </c>
      <c r="N1421">
        <v>11.986079999999999</v>
      </c>
      <c r="O1421" s="32">
        <f t="shared" si="374"/>
        <v>1914.4100000000003</v>
      </c>
      <c r="P1421" s="32">
        <f t="shared" si="375"/>
        <v>1243.7023400000003</v>
      </c>
      <c r="Q1421">
        <v>764324</v>
      </c>
      <c r="R1421" t="s">
        <v>312</v>
      </c>
      <c r="S1421" t="s">
        <v>312</v>
      </c>
      <c r="T1421" t="str">
        <f t="shared" si="376"/>
        <v>VEN</v>
      </c>
      <c r="U1421" t="s">
        <v>313</v>
      </c>
      <c r="V1421" s="33">
        <f t="shared" si="377"/>
        <v>2397.2200000000003</v>
      </c>
      <c r="W1421">
        <f t="shared" si="378"/>
        <v>200</v>
      </c>
      <c r="X1421" s="33">
        <f t="shared" si="379"/>
        <v>1914.4100000000003</v>
      </c>
      <c r="Y1421" s="33">
        <f t="shared" si="380"/>
        <v>482.81</v>
      </c>
      <c r="Z1421" s="45">
        <f t="shared" si="381"/>
        <v>0.50212426894486117</v>
      </c>
      <c r="AA1421" s="33">
        <f t="shared" si="382"/>
        <v>1203.7023400000003</v>
      </c>
      <c r="AB1421" s="45">
        <f t="shared" si="383"/>
        <v>0.62875890744406893</v>
      </c>
      <c r="AC1421" s="33">
        <f>IFERROR($X1421/VLOOKUP(CONCATENATE("USD",C1421),[1]GEINDICE!AR$1:AS$65536,2,0),"")</f>
        <v>351.50007344300826</v>
      </c>
      <c r="AD1421" s="33">
        <f>IFERROR($AA1421/VLOOKUP(CONCATENATE("USD",C1421),[1]GEINDICE!AR$1:AS$65536,2,0),"")</f>
        <v>221.00880214453588</v>
      </c>
      <c r="AE1421" s="33">
        <f>IFERROR($X1421/VLOOKUP(CONCATENATE("EUR",C1421),[1]GEINDICE!AR$1:AS$65536,2,0),"")</f>
        <v>302.00028395198058</v>
      </c>
      <c r="AF1421" s="33">
        <f>IFERROR($AA1421/VLOOKUP(CONCATENATE("EUR",C1421),[1]GEINDICE!AR$1:AS$65536,2,0),"")</f>
        <v>189.88536858544592</v>
      </c>
      <c r="AG1421" s="48" t="str">
        <f>VLOOKUP(E1421,[1]Apresentação!AW$1:AX$65536,2,0)</f>
        <v xml:space="preserve">                    2 - LEATHER AUXILIARIES</v>
      </c>
      <c r="AH1421" s="48" t="str">
        <f t="shared" si="384"/>
        <v xml:space="preserve">         5204000072 - NOVALTAN S-DX BR</v>
      </c>
      <c r="AI1421" s="49" t="str">
        <f t="shared" si="385"/>
        <v xml:space="preserve">     L00040 - CURTUME SULINO LTDA</v>
      </c>
      <c r="AJ1421" t="str">
        <f t="shared" si="386"/>
        <v xml:space="preserve">     90 - SALES</v>
      </c>
      <c r="AK1421" t="str">
        <f t="shared" si="387"/>
        <v/>
      </c>
      <c r="AL1421">
        <f t="shared" si="388"/>
        <v>10</v>
      </c>
      <c r="AM1421" t="str">
        <f t="shared" si="389"/>
        <v>2025 10</v>
      </c>
      <c r="AN1421" t="str">
        <f t="shared" si="390"/>
        <v xml:space="preserve">CURTUME </v>
      </c>
    </row>
    <row r="1422" spans="1:40" x14ac:dyDescent="0.35">
      <c r="A1422">
        <v>83631</v>
      </c>
      <c r="B1422" t="s">
        <v>274</v>
      </c>
      <c r="C1422" s="31">
        <v>45894</v>
      </c>
      <c r="D1422" t="s">
        <v>373</v>
      </c>
      <c r="E1422" t="s">
        <v>374</v>
      </c>
      <c r="F1422" t="s">
        <v>693</v>
      </c>
      <c r="G1422" t="s">
        <v>391</v>
      </c>
      <c r="H1422" t="s">
        <v>736</v>
      </c>
      <c r="I1422" t="s">
        <v>737</v>
      </c>
      <c r="J1422">
        <v>500</v>
      </c>
      <c r="K1422">
        <v>3698.66</v>
      </c>
      <c r="L1422">
        <v>1689.32095</v>
      </c>
      <c r="M1422">
        <v>744.91</v>
      </c>
      <c r="N1422">
        <v>7.3973100000000001</v>
      </c>
      <c r="O1422" s="32">
        <f t="shared" si="374"/>
        <v>2953.75</v>
      </c>
      <c r="P1422" s="32">
        <f t="shared" si="375"/>
        <v>1264.42905</v>
      </c>
      <c r="Q1422">
        <v>759726</v>
      </c>
      <c r="R1422" t="s">
        <v>312</v>
      </c>
      <c r="S1422" t="s">
        <v>312</v>
      </c>
      <c r="T1422" t="str">
        <f t="shared" si="376"/>
        <v>VEN</v>
      </c>
      <c r="U1422" t="s">
        <v>313</v>
      </c>
      <c r="V1422" s="33">
        <f t="shared" si="377"/>
        <v>3698.66</v>
      </c>
      <c r="W1422">
        <f t="shared" si="378"/>
        <v>500</v>
      </c>
      <c r="X1422" s="33">
        <f t="shared" si="379"/>
        <v>2953.75</v>
      </c>
      <c r="Y1422" s="33">
        <f t="shared" si="380"/>
        <v>744.91</v>
      </c>
      <c r="Z1422" s="45">
        <f t="shared" si="381"/>
        <v>0.31482457160160709</v>
      </c>
      <c r="AA1422" s="33">
        <f t="shared" si="382"/>
        <v>1164.42905</v>
      </c>
      <c r="AB1422" s="45">
        <f t="shared" si="383"/>
        <v>0.3942205840033855</v>
      </c>
      <c r="AC1422" s="33">
        <f>IFERROR($X1422/VLOOKUP(CONCATENATE("USD",C1422),[1]GEINDICE!AR$1:AS$65536,2,0),"")</f>
        <v>545.23387602909133</v>
      </c>
      <c r="AD1422" s="33">
        <f>IFERROR($AA1422/VLOOKUP(CONCATENATE("USD",C1422),[1]GEINDICE!AR$1:AS$65536,2,0),"")</f>
        <v>214.9424170266179</v>
      </c>
      <c r="AE1422" s="33">
        <f>IFERROR($X1422/VLOOKUP(CONCATENATE("EUR",C1422),[1]GEINDICE!AR$1:AS$65536,2,0),"")</f>
        <v>467.17331477556701</v>
      </c>
      <c r="AF1422" s="33">
        <f>IFERROR($AA1422/VLOOKUP(CONCATENATE("EUR",C1422),[1]GEINDICE!AR$1:AS$65536,2,0),"")</f>
        <v>184.16933698162146</v>
      </c>
      <c r="AG1422" s="48" t="str">
        <f>VLOOKUP(E1422,[1]Apresentação!AW$1:AX$65536,2,0)</f>
        <v xml:space="preserve">                    2 - LEATHER AUXILIARIES</v>
      </c>
      <c r="AH1422" s="48" t="str">
        <f t="shared" si="384"/>
        <v xml:space="preserve">         5204000072 - NOVALTAN S-DX BR</v>
      </c>
      <c r="AI1422" s="49" t="str">
        <f t="shared" si="385"/>
        <v xml:space="preserve">     L00414 - JBS S.A</v>
      </c>
      <c r="AJ1422" t="str">
        <f t="shared" si="386"/>
        <v xml:space="preserve">     90 - SALES</v>
      </c>
      <c r="AK1422" t="str">
        <f t="shared" si="387"/>
        <v/>
      </c>
      <c r="AL1422">
        <f t="shared" si="388"/>
        <v>8</v>
      </c>
      <c r="AM1422" t="str">
        <f t="shared" si="389"/>
        <v>2025 8</v>
      </c>
      <c r="AN1422" t="str">
        <f t="shared" si="390"/>
        <v xml:space="preserve">JBS </v>
      </c>
    </row>
    <row r="1423" spans="1:40" x14ac:dyDescent="0.35">
      <c r="A1423">
        <v>83051</v>
      </c>
      <c r="B1423" t="s">
        <v>274</v>
      </c>
      <c r="C1423" s="31">
        <v>45848</v>
      </c>
      <c r="D1423" t="s">
        <v>373</v>
      </c>
      <c r="E1423" t="s">
        <v>374</v>
      </c>
      <c r="F1423" t="s">
        <v>451</v>
      </c>
      <c r="G1423" t="s">
        <v>452</v>
      </c>
      <c r="H1423" t="s">
        <v>736</v>
      </c>
      <c r="I1423" t="s">
        <v>737</v>
      </c>
      <c r="J1423">
        <v>300</v>
      </c>
      <c r="K1423">
        <v>3572.54</v>
      </c>
      <c r="L1423">
        <v>1013.59257</v>
      </c>
      <c r="M1423">
        <v>719.51</v>
      </c>
      <c r="N1423">
        <v>11.908469999999999</v>
      </c>
      <c r="O1423" s="32">
        <f t="shared" si="374"/>
        <v>2853.0299999999997</v>
      </c>
      <c r="P1423" s="32">
        <f t="shared" si="375"/>
        <v>1839.4374299999997</v>
      </c>
      <c r="Q1423">
        <v>743440</v>
      </c>
      <c r="R1423" t="s">
        <v>312</v>
      </c>
      <c r="S1423" t="s">
        <v>312</v>
      </c>
      <c r="T1423" t="str">
        <f t="shared" si="376"/>
        <v>VEN</v>
      </c>
      <c r="U1423" t="s">
        <v>313</v>
      </c>
      <c r="V1423" s="33">
        <f t="shared" si="377"/>
        <v>3572.54</v>
      </c>
      <c r="W1423">
        <f t="shared" si="378"/>
        <v>300</v>
      </c>
      <c r="X1423" s="33">
        <f t="shared" si="379"/>
        <v>2853.0299999999997</v>
      </c>
      <c r="Y1423" s="33">
        <f t="shared" si="380"/>
        <v>719.51</v>
      </c>
      <c r="Z1423" s="45">
        <f t="shared" si="381"/>
        <v>0.49808747557760019</v>
      </c>
      <c r="AA1423" s="33">
        <f t="shared" si="382"/>
        <v>1779.4374299999997</v>
      </c>
      <c r="AB1423" s="45">
        <f t="shared" si="383"/>
        <v>0.6237009179714198</v>
      </c>
      <c r="AC1423" s="33">
        <f>IFERROR($X1423/VLOOKUP(CONCATENATE("USD",C1423),[1]GEINDICE!AR$1:AS$65536,2,0),"")</f>
        <v>514.68078581350449</v>
      </c>
      <c r="AD1423" s="33">
        <f>IFERROR($AA1423/VLOOKUP(CONCATENATE("USD",C1423),[1]GEINDICE!AR$1:AS$65536,2,0),"")</f>
        <v>321.00687857413448</v>
      </c>
      <c r="AE1423" s="33">
        <f>IFERROR($X1423/VLOOKUP(CONCATENATE("EUR",C1423),[1]GEINDICE!AR$1:AS$65536,2,0),"")</f>
        <v>440.30958701154384</v>
      </c>
      <c r="AF1423" s="33">
        <f>IFERROR($AA1423/VLOOKUP(CONCATENATE("EUR",C1423),[1]GEINDICE!AR$1:AS$65536,2,0),"")</f>
        <v>274.62149361071664</v>
      </c>
      <c r="AG1423" s="48" t="str">
        <f>VLOOKUP(E1423,[1]Apresentação!AW$1:AX$65536,2,0)</f>
        <v xml:space="preserve">                    2 - LEATHER AUXILIARIES</v>
      </c>
      <c r="AH1423" s="48" t="str">
        <f t="shared" si="384"/>
        <v xml:space="preserve">         5204000072 - NOVALTAN S-DX BR</v>
      </c>
      <c r="AI1423" s="49" t="str">
        <f t="shared" si="385"/>
        <v xml:space="preserve">     L00040 - CURTUME SULINO LTDA</v>
      </c>
      <c r="AJ1423" t="str">
        <f t="shared" si="386"/>
        <v xml:space="preserve">     90 - SALES</v>
      </c>
      <c r="AK1423" t="str">
        <f t="shared" si="387"/>
        <v/>
      </c>
      <c r="AL1423">
        <f t="shared" si="388"/>
        <v>7</v>
      </c>
      <c r="AM1423" t="str">
        <f t="shared" si="389"/>
        <v>2025 7</v>
      </c>
      <c r="AN1423" t="str">
        <f t="shared" si="390"/>
        <v xml:space="preserve">CURTUME </v>
      </c>
    </row>
    <row r="1424" spans="1:40" x14ac:dyDescent="0.35">
      <c r="A1424">
        <v>83321</v>
      </c>
      <c r="B1424" t="s">
        <v>274</v>
      </c>
      <c r="C1424" s="31">
        <v>45869</v>
      </c>
      <c r="D1424" t="s">
        <v>373</v>
      </c>
      <c r="E1424" t="s">
        <v>374</v>
      </c>
      <c r="F1424" t="s">
        <v>451</v>
      </c>
      <c r="G1424" t="s">
        <v>452</v>
      </c>
      <c r="H1424" t="s">
        <v>736</v>
      </c>
      <c r="I1424" t="s">
        <v>737</v>
      </c>
      <c r="J1424">
        <v>300</v>
      </c>
      <c r="K1424">
        <v>3664.62</v>
      </c>
      <c r="L1424">
        <v>1013.59257</v>
      </c>
      <c r="M1424">
        <v>738.06</v>
      </c>
      <c r="N1424">
        <v>12.21541</v>
      </c>
      <c r="O1424" s="32">
        <f t="shared" si="374"/>
        <v>2926.56</v>
      </c>
      <c r="P1424" s="32">
        <f t="shared" si="375"/>
        <v>1912.9674299999999</v>
      </c>
      <c r="Q1424">
        <v>746292</v>
      </c>
      <c r="R1424" t="s">
        <v>312</v>
      </c>
      <c r="S1424" t="s">
        <v>312</v>
      </c>
      <c r="T1424" t="str">
        <f t="shared" si="376"/>
        <v>VEN</v>
      </c>
      <c r="U1424" t="s">
        <v>437</v>
      </c>
      <c r="V1424" s="33">
        <f t="shared" si="377"/>
        <v>3664.62</v>
      </c>
      <c r="W1424">
        <f t="shared" si="378"/>
        <v>300</v>
      </c>
      <c r="X1424" s="33">
        <f t="shared" si="379"/>
        <v>2926.56</v>
      </c>
      <c r="Y1424" s="33">
        <f t="shared" si="380"/>
        <v>738.06</v>
      </c>
      <c r="Z1424" s="45">
        <f t="shared" si="381"/>
        <v>0.50563699101134629</v>
      </c>
      <c r="AA1424" s="33">
        <f t="shared" si="382"/>
        <v>1852.9674299999999</v>
      </c>
      <c r="AB1424" s="45">
        <f t="shared" si="383"/>
        <v>0.63315545555191077</v>
      </c>
      <c r="AC1424" s="33">
        <f>IFERROR($X1424/VLOOKUP(CONCATENATE("USD",C1424),[1]GEINDICE!AR$1:AS$65536,2,0),"")</f>
        <v>522.28289966805858</v>
      </c>
      <c r="AD1424" s="33">
        <f>IFERROR($AA1424/VLOOKUP(CONCATENATE("USD",C1424),[1]GEINDICE!AR$1:AS$65536,2,0),"")</f>
        <v>330.68626726630254</v>
      </c>
      <c r="AE1424" s="33">
        <f>IFERROR($X1424/VLOOKUP(CONCATENATE("EUR",C1424),[1]GEINDICE!AR$1:AS$65536,2,0),"")</f>
        <v>457.00365408038971</v>
      </c>
      <c r="AF1424" s="33">
        <f>IFERROR($AA1424/VLOOKUP(CONCATENATE("EUR",C1424),[1]GEINDICE!AR$1:AS$65536,2,0),"")</f>
        <v>289.35435678815702</v>
      </c>
      <c r="AG1424" s="48" t="str">
        <f>VLOOKUP(E1424,[1]Apresentação!AW$1:AX$65536,2,0)</f>
        <v xml:space="preserve">                    2 - LEATHER AUXILIARIES</v>
      </c>
      <c r="AH1424" s="48" t="str">
        <f t="shared" si="384"/>
        <v xml:space="preserve">         5204000072 - NOVALTAN S-DX BR</v>
      </c>
      <c r="AI1424" s="49" t="str">
        <f t="shared" si="385"/>
        <v xml:space="preserve">     L00040 - CURTUME SULINO LTDA</v>
      </c>
      <c r="AJ1424" t="str">
        <f t="shared" si="386"/>
        <v xml:space="preserve">     90 - SALES</v>
      </c>
      <c r="AK1424" t="str">
        <f t="shared" si="387"/>
        <v/>
      </c>
      <c r="AL1424">
        <f t="shared" si="388"/>
        <v>7</v>
      </c>
      <c r="AM1424" t="str">
        <f t="shared" si="389"/>
        <v>2025 7</v>
      </c>
      <c r="AN1424" t="str">
        <f t="shared" si="390"/>
        <v xml:space="preserve">CURTUME </v>
      </c>
    </row>
    <row r="1425" spans="1:40" x14ac:dyDescent="0.35">
      <c r="A1425">
        <v>84049</v>
      </c>
      <c r="B1425" t="s">
        <v>274</v>
      </c>
      <c r="C1425" s="31">
        <v>45930</v>
      </c>
      <c r="D1425" t="s">
        <v>373</v>
      </c>
      <c r="E1425" t="s">
        <v>374</v>
      </c>
      <c r="F1425" t="s">
        <v>451</v>
      </c>
      <c r="G1425" t="s">
        <v>452</v>
      </c>
      <c r="H1425" t="s">
        <v>736</v>
      </c>
      <c r="I1425" t="s">
        <v>737</v>
      </c>
      <c r="J1425">
        <v>300</v>
      </c>
      <c r="K1425">
        <v>3481.1800000000003</v>
      </c>
      <c r="L1425">
        <v>1006.06149</v>
      </c>
      <c r="M1425">
        <v>701.12</v>
      </c>
      <c r="N1425">
        <v>11.603919999999999</v>
      </c>
      <c r="O1425" s="32">
        <f t="shared" si="374"/>
        <v>2780.0600000000004</v>
      </c>
      <c r="P1425" s="32">
        <f t="shared" si="375"/>
        <v>1773.9985100000004</v>
      </c>
      <c r="Q1425">
        <v>762837</v>
      </c>
      <c r="R1425" t="s">
        <v>312</v>
      </c>
      <c r="S1425" t="s">
        <v>312</v>
      </c>
      <c r="T1425" t="str">
        <f t="shared" si="376"/>
        <v>VEN</v>
      </c>
      <c r="U1425" t="s">
        <v>313</v>
      </c>
      <c r="V1425" s="33">
        <f t="shared" si="377"/>
        <v>3481.1800000000003</v>
      </c>
      <c r="W1425">
        <f t="shared" si="378"/>
        <v>300</v>
      </c>
      <c r="X1425" s="33">
        <f t="shared" si="379"/>
        <v>2780.0600000000004</v>
      </c>
      <c r="Y1425" s="33">
        <f t="shared" si="380"/>
        <v>701.12</v>
      </c>
      <c r="Z1425" s="45">
        <f t="shared" si="381"/>
        <v>0.49236135735583919</v>
      </c>
      <c r="AA1425" s="33">
        <f t="shared" si="382"/>
        <v>1713.9985100000004</v>
      </c>
      <c r="AB1425" s="45">
        <f t="shared" si="383"/>
        <v>0.61653292015280248</v>
      </c>
      <c r="AC1425" s="33">
        <f>IFERROR($X1425/VLOOKUP(CONCATENATE("USD",C1425),[1]GEINDICE!AR$1:AS$65536,2,0),"")</f>
        <v>522.70522317903215</v>
      </c>
      <c r="AD1425" s="33">
        <f>IFERROR($AA1425/VLOOKUP(CONCATENATE("USD",C1425),[1]GEINDICE!AR$1:AS$65536,2,0),"")</f>
        <v>322.26497762569102</v>
      </c>
      <c r="AE1425" s="33">
        <f>IFERROR($X1425/VLOOKUP(CONCATENATE("EUR",C1425),[1]GEINDICE!AR$1:AS$65536,2,0),"")</f>
        <v>445.42250136187397</v>
      </c>
      <c r="AF1425" s="33">
        <f>IFERROR($AA1425/VLOOKUP(CONCATENATE("EUR",C1425),[1]GEINDICE!AR$1:AS$65536,2,0),"")</f>
        <v>274.61763546640179</v>
      </c>
      <c r="AG1425" s="48" t="str">
        <f>VLOOKUP(E1425,[1]Apresentação!AW$1:AX$65536,2,0)</f>
        <v xml:space="preserve">                    2 - LEATHER AUXILIARIES</v>
      </c>
      <c r="AH1425" s="48" t="str">
        <f t="shared" si="384"/>
        <v xml:space="preserve">         5204000072 - NOVALTAN S-DX BR</v>
      </c>
      <c r="AI1425" s="49" t="str">
        <f t="shared" si="385"/>
        <v xml:space="preserve">     L00040 - CURTUME SULINO LTDA</v>
      </c>
      <c r="AJ1425" t="str">
        <f t="shared" si="386"/>
        <v xml:space="preserve">     90 - SALES</v>
      </c>
      <c r="AK1425" t="str">
        <f t="shared" si="387"/>
        <v/>
      </c>
      <c r="AL1425">
        <f t="shared" si="388"/>
        <v>9</v>
      </c>
      <c r="AM1425" t="str">
        <f t="shared" si="389"/>
        <v>2025 9</v>
      </c>
      <c r="AN1425" t="str">
        <f t="shared" si="390"/>
        <v xml:space="preserve">CURTUME </v>
      </c>
    </row>
    <row r="1426" spans="1:40" x14ac:dyDescent="0.35">
      <c r="A1426">
        <v>84478</v>
      </c>
      <c r="B1426" t="s">
        <v>274</v>
      </c>
      <c r="C1426" s="31">
        <v>45964</v>
      </c>
      <c r="D1426" t="s">
        <v>373</v>
      </c>
      <c r="E1426" t="s">
        <v>374</v>
      </c>
      <c r="F1426" t="s">
        <v>451</v>
      </c>
      <c r="G1426" t="s">
        <v>452</v>
      </c>
      <c r="H1426" t="s">
        <v>736</v>
      </c>
      <c r="I1426" t="s">
        <v>737</v>
      </c>
      <c r="J1426">
        <v>300</v>
      </c>
      <c r="K1426">
        <v>3521.33</v>
      </c>
      <c r="L1426">
        <v>1025.37961</v>
      </c>
      <c r="M1426">
        <v>709.21</v>
      </c>
      <c r="N1426">
        <v>11.737769999999999</v>
      </c>
      <c r="O1426" s="32">
        <f t="shared" si="374"/>
        <v>2812.12</v>
      </c>
      <c r="P1426" s="32">
        <f t="shared" si="375"/>
        <v>1786.7403899999999</v>
      </c>
      <c r="Q1426">
        <v>765950</v>
      </c>
      <c r="R1426" t="s">
        <v>312</v>
      </c>
      <c r="S1426" t="s">
        <v>312</v>
      </c>
      <c r="T1426" t="str">
        <f t="shared" si="376"/>
        <v>VEN</v>
      </c>
      <c r="U1426" t="s">
        <v>313</v>
      </c>
      <c r="V1426" s="33">
        <f t="shared" si="377"/>
        <v>3521.33</v>
      </c>
      <c r="W1426">
        <f t="shared" si="378"/>
        <v>300</v>
      </c>
      <c r="X1426" s="33">
        <f t="shared" si="379"/>
        <v>2812.12</v>
      </c>
      <c r="Y1426" s="33">
        <f t="shared" si="380"/>
        <v>709.21</v>
      </c>
      <c r="Z1426" s="45">
        <f t="shared" si="381"/>
        <v>0.49036596683639422</v>
      </c>
      <c r="AA1426" s="33">
        <f t="shared" si="382"/>
        <v>1726.7403899999999</v>
      </c>
      <c r="AB1426" s="45">
        <f t="shared" si="383"/>
        <v>0.61403510163150932</v>
      </c>
      <c r="AC1426" s="33" t="str">
        <f>IFERROR($X1426/VLOOKUP(CONCATENATE("USD",C1426),[1]GEINDICE!AR$1:AS$65536,2,0),"")</f>
        <v/>
      </c>
      <c r="AD1426" s="33" t="str">
        <f>IFERROR($AA1426/VLOOKUP(CONCATENATE("USD",C1426),[1]GEINDICE!AR$1:AS$65536,2,0),"")</f>
        <v/>
      </c>
      <c r="AE1426" s="33" t="str">
        <f>IFERROR($X1426/VLOOKUP(CONCATENATE("EUR",C1426),[1]GEINDICE!AR$1:AS$65536,2,0),"")</f>
        <v/>
      </c>
      <c r="AF1426" s="33" t="str">
        <f>IFERROR($AA1426/VLOOKUP(CONCATENATE("EUR",C1426),[1]GEINDICE!AR$1:AS$65536,2,0),"")</f>
        <v/>
      </c>
      <c r="AG1426" s="48" t="str">
        <f>VLOOKUP(E1426,[1]Apresentação!AW$1:AX$65536,2,0)</f>
        <v xml:space="preserve">                    2 - LEATHER AUXILIARIES</v>
      </c>
      <c r="AH1426" s="48" t="str">
        <f t="shared" si="384"/>
        <v xml:space="preserve">         5204000072 - NOVALTAN S-DX BR</v>
      </c>
      <c r="AI1426" s="49" t="str">
        <f t="shared" si="385"/>
        <v xml:space="preserve">     L00040 - CURTUME SULINO LTDA</v>
      </c>
      <c r="AJ1426" t="str">
        <f t="shared" si="386"/>
        <v xml:space="preserve">     90 - SALES</v>
      </c>
      <c r="AK1426" t="str">
        <f t="shared" si="387"/>
        <v/>
      </c>
      <c r="AL1426">
        <f t="shared" si="388"/>
        <v>11</v>
      </c>
      <c r="AM1426" t="str">
        <f t="shared" si="389"/>
        <v>2025 11</v>
      </c>
      <c r="AN1426" t="str">
        <f t="shared" si="390"/>
        <v xml:space="preserve">CURTUME </v>
      </c>
    </row>
    <row r="1427" spans="1:40" x14ac:dyDescent="0.35">
      <c r="A1427">
        <v>84705</v>
      </c>
      <c r="B1427" t="s">
        <v>274</v>
      </c>
      <c r="C1427" s="31">
        <v>45980</v>
      </c>
      <c r="D1427" t="s">
        <v>373</v>
      </c>
      <c r="E1427" t="s">
        <v>374</v>
      </c>
      <c r="F1427" t="s">
        <v>451</v>
      </c>
      <c r="G1427" t="s">
        <v>452</v>
      </c>
      <c r="H1427" t="s">
        <v>736</v>
      </c>
      <c r="I1427" t="s">
        <v>737</v>
      </c>
      <c r="J1427">
        <v>500</v>
      </c>
      <c r="K1427">
        <v>5816.35</v>
      </c>
      <c r="L1427">
        <v>1636.1748500000001</v>
      </c>
      <c r="M1427">
        <v>1171.42</v>
      </c>
      <c r="N1427">
        <v>11.6327</v>
      </c>
      <c r="O1427" s="32">
        <f t="shared" si="374"/>
        <v>4644.93</v>
      </c>
      <c r="P1427" s="32">
        <f t="shared" si="375"/>
        <v>3008.75515</v>
      </c>
      <c r="Q1427">
        <v>767670</v>
      </c>
      <c r="R1427" t="s">
        <v>312</v>
      </c>
      <c r="S1427" t="s">
        <v>312</v>
      </c>
      <c r="T1427" t="str">
        <f t="shared" si="376"/>
        <v>VEN</v>
      </c>
      <c r="U1427" t="s">
        <v>313</v>
      </c>
      <c r="V1427" s="33">
        <f t="shared" si="377"/>
        <v>5816.35</v>
      </c>
      <c r="W1427">
        <f t="shared" si="378"/>
        <v>500</v>
      </c>
      <c r="X1427" s="33">
        <f t="shared" si="379"/>
        <v>4644.93</v>
      </c>
      <c r="Y1427" s="33">
        <f t="shared" si="380"/>
        <v>1171.42</v>
      </c>
      <c r="Z1427" s="45">
        <f t="shared" si="381"/>
        <v>0.50009974468524065</v>
      </c>
      <c r="AA1427" s="33">
        <f t="shared" si="382"/>
        <v>2908.75515</v>
      </c>
      <c r="AB1427" s="45">
        <f t="shared" si="383"/>
        <v>0.62622152540511911</v>
      </c>
      <c r="AC1427" s="33" t="str">
        <f>IFERROR($X1427/VLOOKUP(CONCATENATE("USD",C1427),[1]GEINDICE!AR$1:AS$65536,2,0),"")</f>
        <v/>
      </c>
      <c r="AD1427" s="33" t="str">
        <f>IFERROR($AA1427/VLOOKUP(CONCATENATE("USD",C1427),[1]GEINDICE!AR$1:AS$65536,2,0),"")</f>
        <v/>
      </c>
      <c r="AE1427" s="33" t="str">
        <f>IFERROR($X1427/VLOOKUP(CONCATENATE("EUR",C1427),[1]GEINDICE!AR$1:AS$65536,2,0),"")</f>
        <v/>
      </c>
      <c r="AF1427" s="33" t="str">
        <f>IFERROR($AA1427/VLOOKUP(CONCATENATE("EUR",C1427),[1]GEINDICE!AR$1:AS$65536,2,0),"")</f>
        <v/>
      </c>
      <c r="AG1427" s="48" t="str">
        <f>VLOOKUP(E1427,[1]Apresentação!AW$1:AX$65536,2,0)</f>
        <v xml:space="preserve">                    2 - LEATHER AUXILIARIES</v>
      </c>
      <c r="AH1427" s="48" t="str">
        <f t="shared" si="384"/>
        <v xml:space="preserve">         5204000072 - NOVALTAN S-DX BR</v>
      </c>
      <c r="AI1427" s="49" t="str">
        <f t="shared" si="385"/>
        <v xml:space="preserve">     L00040 - CURTUME SULINO LTDA</v>
      </c>
      <c r="AJ1427" t="str">
        <f t="shared" si="386"/>
        <v xml:space="preserve">     90 - SALES</v>
      </c>
      <c r="AK1427" t="str">
        <f t="shared" si="387"/>
        <v/>
      </c>
      <c r="AL1427">
        <f t="shared" si="388"/>
        <v>11</v>
      </c>
      <c r="AM1427" t="str">
        <f t="shared" si="389"/>
        <v>2025 11</v>
      </c>
      <c r="AN1427" t="str">
        <f t="shared" si="390"/>
        <v xml:space="preserve">CURTUME </v>
      </c>
    </row>
    <row r="1428" spans="1:40" x14ac:dyDescent="0.35">
      <c r="A1428">
        <v>84768</v>
      </c>
      <c r="B1428" t="s">
        <v>274</v>
      </c>
      <c r="C1428" s="31">
        <v>45986</v>
      </c>
      <c r="D1428" t="s">
        <v>373</v>
      </c>
      <c r="E1428" t="s">
        <v>374</v>
      </c>
      <c r="F1428" t="s">
        <v>451</v>
      </c>
      <c r="G1428" t="s">
        <v>452</v>
      </c>
      <c r="H1428" t="s">
        <v>736</v>
      </c>
      <c r="I1428" t="s">
        <v>737</v>
      </c>
      <c r="J1428">
        <v>500</v>
      </c>
      <c r="K1428">
        <v>5880.33</v>
      </c>
      <c r="L1428">
        <v>1636.1748500000001</v>
      </c>
      <c r="M1428">
        <v>1184.31</v>
      </c>
      <c r="N1428">
        <v>11.76066</v>
      </c>
      <c r="O1428" s="32">
        <f t="shared" si="374"/>
        <v>4696.0200000000004</v>
      </c>
      <c r="P1428" s="32">
        <f t="shared" si="375"/>
        <v>3059.8451500000001</v>
      </c>
      <c r="Q1428">
        <v>768111</v>
      </c>
      <c r="R1428" t="s">
        <v>312</v>
      </c>
      <c r="S1428" t="s">
        <v>312</v>
      </c>
      <c r="T1428" t="str">
        <f t="shared" si="376"/>
        <v>VEN</v>
      </c>
      <c r="U1428" t="s">
        <v>313</v>
      </c>
      <c r="V1428" s="33">
        <f t="shared" si="377"/>
        <v>5880.33</v>
      </c>
      <c r="W1428">
        <f t="shared" si="378"/>
        <v>500</v>
      </c>
      <c r="X1428" s="33">
        <f t="shared" si="379"/>
        <v>4696.0200000000004</v>
      </c>
      <c r="Y1428" s="33">
        <f t="shared" si="380"/>
        <v>1184.31</v>
      </c>
      <c r="Z1428" s="45">
        <f t="shared" si="381"/>
        <v>0.50334677645642334</v>
      </c>
      <c r="AA1428" s="33">
        <f t="shared" si="382"/>
        <v>2959.8451500000001</v>
      </c>
      <c r="AB1428" s="45">
        <f t="shared" si="383"/>
        <v>0.63028802049395016</v>
      </c>
      <c r="AC1428" s="33" t="str">
        <f>IFERROR($X1428/VLOOKUP(CONCATENATE("USD",C1428),[1]GEINDICE!AR$1:AS$65536,2,0),"")</f>
        <v/>
      </c>
      <c r="AD1428" s="33" t="str">
        <f>IFERROR($AA1428/VLOOKUP(CONCATENATE("USD",C1428),[1]GEINDICE!AR$1:AS$65536,2,0),"")</f>
        <v/>
      </c>
      <c r="AE1428" s="33" t="str">
        <f>IFERROR($X1428/VLOOKUP(CONCATENATE("EUR",C1428),[1]GEINDICE!AR$1:AS$65536,2,0),"")</f>
        <v/>
      </c>
      <c r="AF1428" s="33" t="str">
        <f>IFERROR($AA1428/VLOOKUP(CONCATENATE("EUR",C1428),[1]GEINDICE!AR$1:AS$65536,2,0),"")</f>
        <v/>
      </c>
      <c r="AG1428" s="48" t="str">
        <f>VLOOKUP(E1428,[1]Apresentação!AW$1:AX$65536,2,0)</f>
        <v xml:space="preserve">                    2 - LEATHER AUXILIARIES</v>
      </c>
      <c r="AH1428" s="48" t="str">
        <f t="shared" si="384"/>
        <v xml:space="preserve">         5204000072 - NOVALTAN S-DX BR</v>
      </c>
      <c r="AI1428" s="49" t="str">
        <f t="shared" si="385"/>
        <v xml:space="preserve">     L00040 - CURTUME SULINO LTDA</v>
      </c>
      <c r="AJ1428" t="str">
        <f t="shared" si="386"/>
        <v xml:space="preserve">     90 - SALES</v>
      </c>
      <c r="AK1428" t="str">
        <f t="shared" si="387"/>
        <v/>
      </c>
      <c r="AL1428">
        <f t="shared" si="388"/>
        <v>11</v>
      </c>
      <c r="AM1428" t="str">
        <f t="shared" si="389"/>
        <v>2025 11</v>
      </c>
      <c r="AN1428" t="str">
        <f t="shared" si="390"/>
        <v xml:space="preserve">CURTUME </v>
      </c>
    </row>
    <row r="1429" spans="1:40" x14ac:dyDescent="0.35">
      <c r="A1429">
        <v>81498</v>
      </c>
      <c r="B1429" t="s">
        <v>274</v>
      </c>
      <c r="C1429" s="31">
        <v>45721</v>
      </c>
      <c r="D1429" t="s">
        <v>373</v>
      </c>
      <c r="E1429" t="s">
        <v>374</v>
      </c>
      <c r="F1429" t="s">
        <v>382</v>
      </c>
      <c r="G1429" t="s">
        <v>383</v>
      </c>
      <c r="H1429" t="s">
        <v>736</v>
      </c>
      <c r="I1429" t="s">
        <v>737</v>
      </c>
      <c r="J1429">
        <v>500</v>
      </c>
      <c r="K1429">
        <v>4679.04</v>
      </c>
      <c r="L1429">
        <v>1580.2402199999999</v>
      </c>
      <c r="M1429">
        <v>561.49</v>
      </c>
      <c r="N1429">
        <v>9.3580799999999993</v>
      </c>
      <c r="O1429" s="32">
        <f t="shared" si="374"/>
        <v>4117.55</v>
      </c>
      <c r="P1429" s="32">
        <f t="shared" si="375"/>
        <v>2537.3097800000005</v>
      </c>
      <c r="Q1429">
        <v>714300</v>
      </c>
      <c r="R1429" t="s">
        <v>312</v>
      </c>
      <c r="S1429" t="s">
        <v>431</v>
      </c>
      <c r="T1429" t="str">
        <f t="shared" si="376"/>
        <v>VEN</v>
      </c>
      <c r="U1429" t="s">
        <v>388</v>
      </c>
      <c r="V1429" s="33">
        <f t="shared" si="377"/>
        <v>4679.04</v>
      </c>
      <c r="W1429">
        <f t="shared" si="378"/>
        <v>500</v>
      </c>
      <c r="X1429" s="33">
        <f t="shared" si="379"/>
        <v>4117.55</v>
      </c>
      <c r="Y1429" s="33">
        <f t="shared" si="380"/>
        <v>561.49</v>
      </c>
      <c r="Z1429" s="45">
        <f t="shared" si="381"/>
        <v>0.52089953922172083</v>
      </c>
      <c r="AA1429" s="33">
        <f t="shared" si="382"/>
        <v>2437.3097800000005</v>
      </c>
      <c r="AB1429" s="45">
        <f t="shared" si="383"/>
        <v>0.59193204211242134</v>
      </c>
      <c r="AC1429" s="33">
        <f>IFERROR($X1429/VLOOKUP(CONCATENATE("USD",C1429),[1]GEINDICE!AR$1:AS$65536,2,0),"")</f>
        <v>710.97662050626786</v>
      </c>
      <c r="AD1429" s="33">
        <f>IFERROR($AA1429/VLOOKUP(CONCATENATE("USD",C1429),[1]GEINDICE!AR$1:AS$65536,2,0),"")</f>
        <v>420.84984287046314</v>
      </c>
      <c r="AE1429" s="33">
        <f>IFERROR($X1429/VLOOKUP(CONCATENATE("EUR",C1429),[1]GEINDICE!AR$1:AS$65536,2,0),"")</f>
        <v>659.89550779684919</v>
      </c>
      <c r="AF1429" s="33">
        <f>IFERROR($AA1429/VLOOKUP(CONCATENATE("EUR",C1429),[1]GEINDICE!AR$1:AS$65536,2,0),"")</f>
        <v>390.61329551100221</v>
      </c>
      <c r="AG1429" s="48" t="str">
        <f>VLOOKUP(E1429,[1]Apresentação!AW$1:AX$65536,2,0)</f>
        <v xml:space="preserve">                    2 - LEATHER AUXILIARIES</v>
      </c>
      <c r="AH1429" s="48" t="str">
        <f t="shared" si="384"/>
        <v xml:space="preserve">         5204000072 - NOVALTAN S-DX BR</v>
      </c>
      <c r="AI1429" s="49" t="str">
        <f t="shared" si="385"/>
        <v xml:space="preserve">     ZF1123 - GOBBA LEATHER INDUSTRIA E COMERCIO LTDA</v>
      </c>
      <c r="AJ1429" t="str">
        <f t="shared" si="386"/>
        <v xml:space="preserve">     90 - SALES</v>
      </c>
      <c r="AK1429" t="str">
        <f t="shared" si="387"/>
        <v/>
      </c>
      <c r="AL1429">
        <f t="shared" si="388"/>
        <v>3</v>
      </c>
      <c r="AM1429" t="str">
        <f t="shared" si="389"/>
        <v>2025 3</v>
      </c>
      <c r="AN1429" t="str">
        <f t="shared" si="390"/>
        <v xml:space="preserve">GOBBA </v>
      </c>
    </row>
    <row r="1430" spans="1:40" x14ac:dyDescent="0.35">
      <c r="A1430">
        <v>81541</v>
      </c>
      <c r="B1430" t="s">
        <v>274</v>
      </c>
      <c r="C1430" s="31">
        <v>45723</v>
      </c>
      <c r="D1430" t="s">
        <v>373</v>
      </c>
      <c r="E1430" t="s">
        <v>374</v>
      </c>
      <c r="F1430" t="s">
        <v>382</v>
      </c>
      <c r="G1430" t="s">
        <v>383</v>
      </c>
      <c r="H1430" t="s">
        <v>736</v>
      </c>
      <c r="I1430" t="s">
        <v>737</v>
      </c>
      <c r="J1430">
        <v>1000</v>
      </c>
      <c r="K1430">
        <v>9266.24</v>
      </c>
      <c r="L1430">
        <v>3160.4803900000002</v>
      </c>
      <c r="M1430">
        <v>1111.96</v>
      </c>
      <c r="N1430">
        <v>9.2662399999999998</v>
      </c>
      <c r="O1430" s="32">
        <f t="shared" si="374"/>
        <v>8154.28</v>
      </c>
      <c r="P1430" s="32">
        <f t="shared" si="375"/>
        <v>4993.79961</v>
      </c>
      <c r="Q1430">
        <v>715048</v>
      </c>
      <c r="R1430" t="s">
        <v>312</v>
      </c>
      <c r="S1430" t="s">
        <v>431</v>
      </c>
      <c r="T1430" t="str">
        <f t="shared" si="376"/>
        <v>VEN</v>
      </c>
      <c r="U1430" t="s">
        <v>389</v>
      </c>
      <c r="V1430" s="33">
        <f t="shared" si="377"/>
        <v>9266.24</v>
      </c>
      <c r="W1430">
        <f t="shared" si="378"/>
        <v>1000</v>
      </c>
      <c r="X1430" s="33">
        <f t="shared" si="379"/>
        <v>8154.28</v>
      </c>
      <c r="Y1430" s="33">
        <f t="shared" si="380"/>
        <v>1111.96</v>
      </c>
      <c r="Z1430" s="45">
        <f t="shared" si="381"/>
        <v>0.51734032466243052</v>
      </c>
      <c r="AA1430" s="33">
        <f t="shared" si="382"/>
        <v>4793.79961</v>
      </c>
      <c r="AB1430" s="45">
        <f t="shared" si="383"/>
        <v>0.5878875400403224</v>
      </c>
      <c r="AC1430" s="33">
        <f>IFERROR($X1430/VLOOKUP(CONCATENATE("USD",C1430),[1]GEINDICE!AR$1:AS$65536,2,0),"")</f>
        <v>1413.5140757176534</v>
      </c>
      <c r="AD1430" s="33">
        <f>IFERROR($AA1430/VLOOKUP(CONCATENATE("USD",C1430),[1]GEINDICE!AR$1:AS$65536,2,0),"")</f>
        <v>830.98731278602122</v>
      </c>
      <c r="AE1430" s="33">
        <f>IFERROR($X1430/VLOOKUP(CONCATENATE("EUR",C1430),[1]GEINDICE!AR$1:AS$65536,2,0),"")</f>
        <v>1300.2535359494841</v>
      </c>
      <c r="AF1430" s="33">
        <f>IFERROR($AA1430/VLOOKUP(CONCATENATE("EUR",C1430),[1]GEINDICE!AR$1:AS$65536,2,0),"")</f>
        <v>764.40285267807315</v>
      </c>
      <c r="AG1430" s="48" t="str">
        <f>VLOOKUP(E1430,[1]Apresentação!AW$1:AX$65536,2,0)</f>
        <v xml:space="preserve">                    2 - LEATHER AUXILIARIES</v>
      </c>
      <c r="AH1430" s="48" t="str">
        <f t="shared" si="384"/>
        <v xml:space="preserve">         5204000072 - NOVALTAN S-DX BR</v>
      </c>
      <c r="AI1430" s="49" t="str">
        <f t="shared" si="385"/>
        <v xml:space="preserve">     ZF1123 - GOBBA LEATHER INDUSTRIA E COMERCIO LTDA</v>
      </c>
      <c r="AJ1430" t="str">
        <f t="shared" si="386"/>
        <v xml:space="preserve">     90 - SALES</v>
      </c>
      <c r="AK1430" t="str">
        <f t="shared" si="387"/>
        <v/>
      </c>
      <c r="AL1430">
        <f t="shared" si="388"/>
        <v>3</v>
      </c>
      <c r="AM1430" t="str">
        <f t="shared" si="389"/>
        <v>2025 3</v>
      </c>
      <c r="AN1430" t="str">
        <f t="shared" si="390"/>
        <v xml:space="preserve">GOBBA </v>
      </c>
    </row>
    <row r="1431" spans="1:40" x14ac:dyDescent="0.35">
      <c r="A1431">
        <v>81292</v>
      </c>
      <c r="B1431" t="s">
        <v>274</v>
      </c>
      <c r="C1431" s="31">
        <v>45702</v>
      </c>
      <c r="D1431" t="s">
        <v>373</v>
      </c>
      <c r="E1431" t="s">
        <v>374</v>
      </c>
      <c r="F1431" t="s">
        <v>382</v>
      </c>
      <c r="G1431" t="s">
        <v>383</v>
      </c>
      <c r="H1431" t="s">
        <v>736</v>
      </c>
      <c r="I1431" t="s">
        <v>737</v>
      </c>
      <c r="J1431">
        <v>1000</v>
      </c>
      <c r="K1431">
        <v>9246.08</v>
      </c>
      <c r="L1431">
        <v>3160.4804399999998</v>
      </c>
      <c r="M1431">
        <v>1109.54</v>
      </c>
      <c r="N1431">
        <v>9.2460799999999992</v>
      </c>
      <c r="O1431" s="32">
        <f t="shared" si="374"/>
        <v>8136.54</v>
      </c>
      <c r="P1431" s="32">
        <f t="shared" si="375"/>
        <v>4976.0595599999997</v>
      </c>
      <c r="Q1431">
        <v>710230</v>
      </c>
      <c r="R1431" t="s">
        <v>312</v>
      </c>
      <c r="S1431" t="s">
        <v>431</v>
      </c>
      <c r="T1431" t="str">
        <f t="shared" si="376"/>
        <v>VEN</v>
      </c>
      <c r="U1431" t="s">
        <v>432</v>
      </c>
      <c r="V1431" s="33">
        <f t="shared" si="377"/>
        <v>9246.08</v>
      </c>
      <c r="W1431">
        <f t="shared" si="378"/>
        <v>1000</v>
      </c>
      <c r="X1431" s="33">
        <f t="shared" si="379"/>
        <v>8136.54</v>
      </c>
      <c r="Y1431" s="33">
        <f t="shared" si="380"/>
        <v>1109.54</v>
      </c>
      <c r="Z1431" s="45">
        <f t="shared" si="381"/>
        <v>0.51654966861632168</v>
      </c>
      <c r="AA1431" s="33">
        <f t="shared" si="382"/>
        <v>4776.0595599999997</v>
      </c>
      <c r="AB1431" s="45">
        <f t="shared" si="383"/>
        <v>0.58698901007061965</v>
      </c>
      <c r="AC1431" s="33">
        <f>IFERROR($X1431/VLOOKUP(CONCATENATE("USD",C1431),[1]GEINDICE!AR$1:AS$65536,2,0),"")</f>
        <v>1420.410942164342</v>
      </c>
      <c r="AD1431" s="33">
        <f>IFERROR($AA1431/VLOOKUP(CONCATENATE("USD",C1431),[1]GEINDICE!AR$1:AS$65536,2,0),"")</f>
        <v>833.76561283452327</v>
      </c>
      <c r="AE1431" s="33">
        <f>IFERROR($X1431/VLOOKUP(CONCATENATE("EUR",C1431),[1]GEINDICE!AR$1:AS$65536,2,0),"")</f>
        <v>1351.6071695543114</v>
      </c>
      <c r="AF1431" s="33">
        <f>IFERROR($AA1431/VLOOKUP(CONCATENATE("EUR",C1431),[1]GEINDICE!AR$1:AS$65536,2,0),"")</f>
        <v>793.37855446103742</v>
      </c>
      <c r="AG1431" s="48" t="str">
        <f>VLOOKUP(E1431,[1]Apresentação!AW$1:AX$65536,2,0)</f>
        <v xml:space="preserve">                    2 - LEATHER AUXILIARIES</v>
      </c>
      <c r="AH1431" s="48" t="str">
        <f t="shared" si="384"/>
        <v xml:space="preserve">         5204000072 - NOVALTAN S-DX BR</v>
      </c>
      <c r="AI1431" s="49" t="str">
        <f t="shared" si="385"/>
        <v xml:space="preserve">     ZF1123 - GOBBA LEATHER INDUSTRIA E COMERCIO LTDA</v>
      </c>
      <c r="AJ1431" t="str">
        <f t="shared" si="386"/>
        <v xml:space="preserve">     90 - SALES</v>
      </c>
      <c r="AK1431" t="str">
        <f t="shared" si="387"/>
        <v/>
      </c>
      <c r="AL1431">
        <f t="shared" si="388"/>
        <v>2</v>
      </c>
      <c r="AM1431" t="str">
        <f t="shared" si="389"/>
        <v>2025 2</v>
      </c>
      <c r="AN1431" t="str">
        <f t="shared" si="390"/>
        <v xml:space="preserve">GOBBA </v>
      </c>
    </row>
    <row r="1432" spans="1:40" x14ac:dyDescent="0.35">
      <c r="A1432">
        <v>81402</v>
      </c>
      <c r="B1432" t="s">
        <v>274</v>
      </c>
      <c r="C1432" s="31">
        <v>45713</v>
      </c>
      <c r="D1432" t="s">
        <v>373</v>
      </c>
      <c r="E1432" t="s">
        <v>374</v>
      </c>
      <c r="F1432" t="s">
        <v>382</v>
      </c>
      <c r="G1432" t="s">
        <v>383</v>
      </c>
      <c r="H1432" t="s">
        <v>736</v>
      </c>
      <c r="I1432" t="s">
        <v>737</v>
      </c>
      <c r="J1432">
        <v>1000</v>
      </c>
      <c r="K1432">
        <v>9124.32</v>
      </c>
      <c r="L1432">
        <v>3160.4804399999998</v>
      </c>
      <c r="M1432">
        <v>1094.93</v>
      </c>
      <c r="N1432">
        <v>9.1243199999999991</v>
      </c>
      <c r="O1432" s="32">
        <f t="shared" si="374"/>
        <v>8029.3899999999994</v>
      </c>
      <c r="P1432" s="32">
        <f t="shared" si="375"/>
        <v>4868.9095600000001</v>
      </c>
      <c r="Q1432">
        <v>711293</v>
      </c>
      <c r="R1432" t="s">
        <v>312</v>
      </c>
      <c r="S1432" t="s">
        <v>431</v>
      </c>
      <c r="T1432" t="str">
        <f t="shared" si="376"/>
        <v>VEN</v>
      </c>
      <c r="U1432" t="s">
        <v>387</v>
      </c>
      <c r="V1432" s="33">
        <f t="shared" si="377"/>
        <v>9124.32</v>
      </c>
      <c r="W1432">
        <f t="shared" si="378"/>
        <v>1000</v>
      </c>
      <c r="X1432" s="33">
        <f t="shared" si="379"/>
        <v>8029.3899999999994</v>
      </c>
      <c r="Y1432" s="33">
        <f t="shared" si="380"/>
        <v>1094.93</v>
      </c>
      <c r="Z1432" s="45">
        <f t="shared" si="381"/>
        <v>0.51169945376751369</v>
      </c>
      <c r="AA1432" s="33">
        <f t="shared" si="382"/>
        <v>4668.9095600000001</v>
      </c>
      <c r="AB1432" s="45">
        <f t="shared" si="383"/>
        <v>0.58147749206353161</v>
      </c>
      <c r="AC1432" s="33">
        <f>IFERROR($X1432/VLOOKUP(CONCATENATE("USD",C1432),[1]GEINDICE!AR$1:AS$65536,2,0),"")</f>
        <v>1389.6727184617246</v>
      </c>
      <c r="AD1432" s="33">
        <f>IFERROR($AA1432/VLOOKUP(CONCATENATE("USD",C1432),[1]GEINDICE!AR$1:AS$65536,2,0),"")</f>
        <v>808.06340712023393</v>
      </c>
      <c r="AE1432" s="33">
        <f>IFERROR($X1432/VLOOKUP(CONCATENATE("EUR",C1432),[1]GEINDICE!AR$1:AS$65536,2,0),"")</f>
        <v>1323.7585729359007</v>
      </c>
      <c r="AF1432" s="33">
        <f>IFERROR($AA1432/VLOOKUP(CONCATENATE("EUR",C1432),[1]GEINDICE!AR$1:AS$65536,2,0),"")</f>
        <v>769.73581508836719</v>
      </c>
      <c r="AG1432" s="48" t="str">
        <f>VLOOKUP(E1432,[1]Apresentação!AW$1:AX$65536,2,0)</f>
        <v xml:space="preserve">                    2 - LEATHER AUXILIARIES</v>
      </c>
      <c r="AH1432" s="48" t="str">
        <f t="shared" si="384"/>
        <v xml:space="preserve">         5204000072 - NOVALTAN S-DX BR</v>
      </c>
      <c r="AI1432" s="49" t="str">
        <f t="shared" si="385"/>
        <v xml:space="preserve">     ZF1123 - GOBBA LEATHER INDUSTRIA E COMERCIO LTDA</v>
      </c>
      <c r="AJ1432" t="str">
        <f t="shared" si="386"/>
        <v xml:space="preserve">     90 - SALES</v>
      </c>
      <c r="AK1432" t="str">
        <f t="shared" si="387"/>
        <v/>
      </c>
      <c r="AL1432">
        <f t="shared" si="388"/>
        <v>2</v>
      </c>
      <c r="AM1432" t="str">
        <f t="shared" si="389"/>
        <v>2025 2</v>
      </c>
      <c r="AN1432" t="str">
        <f t="shared" si="390"/>
        <v xml:space="preserve">GOBBA </v>
      </c>
    </row>
    <row r="1433" spans="1:40" x14ac:dyDescent="0.35">
      <c r="A1433">
        <v>80859</v>
      </c>
      <c r="B1433" t="s">
        <v>274</v>
      </c>
      <c r="C1433" s="31">
        <v>45671</v>
      </c>
      <c r="D1433" t="s">
        <v>373</v>
      </c>
      <c r="E1433" t="s">
        <v>374</v>
      </c>
      <c r="F1433" t="s">
        <v>451</v>
      </c>
      <c r="G1433" t="s">
        <v>452</v>
      </c>
      <c r="H1433" t="s">
        <v>736</v>
      </c>
      <c r="I1433" t="s">
        <v>737</v>
      </c>
      <c r="J1433">
        <v>500</v>
      </c>
      <c r="K1433">
        <v>6657.6100000000006</v>
      </c>
      <c r="L1433">
        <v>1580.2402400000001</v>
      </c>
      <c r="M1433">
        <v>1340.85</v>
      </c>
      <c r="N1433">
        <v>13.31522</v>
      </c>
      <c r="O1433" s="32">
        <f t="shared" si="374"/>
        <v>5316.76</v>
      </c>
      <c r="P1433" s="32">
        <f t="shared" si="375"/>
        <v>3736.5197600000001</v>
      </c>
      <c r="Q1433">
        <v>706957</v>
      </c>
      <c r="R1433" t="s">
        <v>312</v>
      </c>
      <c r="S1433" t="s">
        <v>457</v>
      </c>
      <c r="T1433" t="str">
        <f t="shared" si="376"/>
        <v>VEN</v>
      </c>
      <c r="U1433" t="s">
        <v>437</v>
      </c>
      <c r="V1433" s="33">
        <f t="shared" si="377"/>
        <v>6657.6100000000006</v>
      </c>
      <c r="W1433">
        <f t="shared" si="378"/>
        <v>500</v>
      </c>
      <c r="X1433" s="33">
        <f t="shared" si="379"/>
        <v>5316.76</v>
      </c>
      <c r="Y1433" s="33">
        <f t="shared" si="380"/>
        <v>1340.85</v>
      </c>
      <c r="Z1433" s="45">
        <f t="shared" si="381"/>
        <v>0.54622000387526448</v>
      </c>
      <c r="AA1433" s="33">
        <f t="shared" si="382"/>
        <v>3636.5197600000001</v>
      </c>
      <c r="AB1433" s="45">
        <f t="shared" si="383"/>
        <v>0.68397290078920248</v>
      </c>
      <c r="AC1433" s="33">
        <f>IFERROR($X1433/VLOOKUP(CONCATENATE("USD",C1433),[1]GEINDICE!AR$1:AS$65536,2,0),"")</f>
        <v>876.32641624499354</v>
      </c>
      <c r="AD1433" s="33">
        <f>IFERROR($AA1433/VLOOKUP(CONCATENATE("USD",C1433),[1]GEINDICE!AR$1:AS$65536,2,0),"")</f>
        <v>599.38352095729431</v>
      </c>
      <c r="AE1433" s="33">
        <f>IFERROR($X1433/VLOOKUP(CONCATENATE("EUR",C1433),[1]GEINDICE!AR$1:AS$65536,2,0),"")</f>
        <v>851.21275676021833</v>
      </c>
      <c r="AF1433" s="33">
        <f>IFERROR($AA1433/VLOOKUP(CONCATENATE("EUR",C1433),[1]GEINDICE!AR$1:AS$65536,2,0),"")</f>
        <v>582.20645843006037</v>
      </c>
      <c r="AG1433" s="48" t="str">
        <f>VLOOKUP(E1433,[1]Apresentação!AW$1:AX$65536,2,0)</f>
        <v xml:space="preserve">                    2 - LEATHER AUXILIARIES</v>
      </c>
      <c r="AH1433" s="48" t="str">
        <f t="shared" si="384"/>
        <v xml:space="preserve">         5204000072 - NOVALTAN S-DX BR</v>
      </c>
      <c r="AI1433" s="49" t="str">
        <f t="shared" si="385"/>
        <v xml:space="preserve">     L00040 - CURTUME SULINO LTDA</v>
      </c>
      <c r="AJ1433" t="str">
        <f t="shared" si="386"/>
        <v xml:space="preserve">     90 - SALES</v>
      </c>
      <c r="AK1433" t="str">
        <f t="shared" si="387"/>
        <v/>
      </c>
      <c r="AL1433">
        <f t="shared" si="388"/>
        <v>1</v>
      </c>
      <c r="AM1433" t="str">
        <f t="shared" si="389"/>
        <v>2025 1</v>
      </c>
      <c r="AN1433" t="str">
        <f t="shared" si="390"/>
        <v xml:space="preserve">CURTUME </v>
      </c>
    </row>
    <row r="1434" spans="1:40" x14ac:dyDescent="0.35">
      <c r="A1434">
        <v>82547</v>
      </c>
      <c r="B1434" t="s">
        <v>274</v>
      </c>
      <c r="C1434" s="31">
        <v>45804</v>
      </c>
      <c r="D1434" t="s">
        <v>373</v>
      </c>
      <c r="E1434" t="s">
        <v>374</v>
      </c>
      <c r="F1434" t="s">
        <v>382</v>
      </c>
      <c r="G1434" t="s">
        <v>383</v>
      </c>
      <c r="H1434" t="s">
        <v>736</v>
      </c>
      <c r="I1434" t="s">
        <v>737</v>
      </c>
      <c r="J1434">
        <v>500</v>
      </c>
      <c r="K1434">
        <v>4529.5200000000004</v>
      </c>
      <c r="L1434">
        <v>1765.94082</v>
      </c>
      <c r="M1434">
        <v>543.54999999999995</v>
      </c>
      <c r="N1434">
        <v>9.0590399999999995</v>
      </c>
      <c r="O1434" s="32">
        <f t="shared" si="374"/>
        <v>3985.9700000000003</v>
      </c>
      <c r="P1434" s="32">
        <f t="shared" si="375"/>
        <v>2220.0291800000005</v>
      </c>
      <c r="Q1434">
        <v>739722</v>
      </c>
      <c r="R1434" t="s">
        <v>312</v>
      </c>
      <c r="S1434" t="s">
        <v>466</v>
      </c>
      <c r="T1434" t="str">
        <f t="shared" si="376"/>
        <v>VEN</v>
      </c>
      <c r="U1434" t="s">
        <v>387</v>
      </c>
      <c r="V1434" s="33">
        <f t="shared" si="377"/>
        <v>4529.5200000000004</v>
      </c>
      <c r="W1434">
        <f t="shared" si="378"/>
        <v>500</v>
      </c>
      <c r="X1434" s="33">
        <f t="shared" si="379"/>
        <v>3985.9700000000003</v>
      </c>
      <c r="Y1434" s="33">
        <f t="shared" si="380"/>
        <v>543.54999999999995</v>
      </c>
      <c r="Z1434" s="45">
        <f t="shared" si="381"/>
        <v>0.46804720588495036</v>
      </c>
      <c r="AA1434" s="33">
        <f t="shared" si="382"/>
        <v>2120.0291800000005</v>
      </c>
      <c r="AB1434" s="45">
        <f t="shared" si="383"/>
        <v>0.53187283898273197</v>
      </c>
      <c r="AC1434" s="33">
        <f>IFERROR($X1434/VLOOKUP(CONCATENATE("USD",C1434),[1]GEINDICE!AR$1:AS$65536,2,0),"")</f>
        <v>704.994782362617</v>
      </c>
      <c r="AD1434" s="33">
        <f>IFERROR($AA1434/VLOOKUP(CONCATENATE("USD",C1434),[1]GEINDICE!AR$1:AS$65536,2,0),"")</f>
        <v>374.96757636321837</v>
      </c>
      <c r="AE1434" s="33">
        <f>IFERROR($X1434/VLOOKUP(CONCATENATE("EUR",C1434),[1]GEINDICE!AR$1:AS$65536,2,0),"")</f>
        <v>622.39936291808499</v>
      </c>
      <c r="AF1434" s="33">
        <f>IFERROR($AA1434/VLOOKUP(CONCATENATE("EUR",C1434),[1]GEINDICE!AR$1:AS$65536,2,0),"")</f>
        <v>331.0373161362856</v>
      </c>
      <c r="AG1434" s="48" t="str">
        <f>VLOOKUP(E1434,[1]Apresentação!AW$1:AX$65536,2,0)</f>
        <v xml:space="preserve">                    2 - LEATHER AUXILIARIES</v>
      </c>
      <c r="AH1434" s="48" t="str">
        <f t="shared" si="384"/>
        <v xml:space="preserve">         5204000072 - NOVALTAN S-DX BR</v>
      </c>
      <c r="AI1434" s="49" t="str">
        <f t="shared" si="385"/>
        <v xml:space="preserve">     ZF1123 - GOBBA LEATHER INDUSTRIA E COMERCIO LTDA</v>
      </c>
      <c r="AJ1434" t="str">
        <f t="shared" si="386"/>
        <v xml:space="preserve">     90 - SALES</v>
      </c>
      <c r="AK1434" t="str">
        <f t="shared" si="387"/>
        <v/>
      </c>
      <c r="AL1434">
        <f t="shared" si="388"/>
        <v>5</v>
      </c>
      <c r="AM1434" t="str">
        <f t="shared" si="389"/>
        <v>2025 5</v>
      </c>
      <c r="AN1434" t="str">
        <f t="shared" si="390"/>
        <v xml:space="preserve">GOBBA </v>
      </c>
    </row>
    <row r="1435" spans="1:40" x14ac:dyDescent="0.35">
      <c r="A1435">
        <v>82471</v>
      </c>
      <c r="B1435" t="s">
        <v>274</v>
      </c>
      <c r="C1435" s="31">
        <v>45797</v>
      </c>
      <c r="D1435" t="s">
        <v>373</v>
      </c>
      <c r="E1435" t="s">
        <v>374</v>
      </c>
      <c r="F1435" t="s">
        <v>382</v>
      </c>
      <c r="G1435" t="s">
        <v>383</v>
      </c>
      <c r="H1435" t="s">
        <v>736</v>
      </c>
      <c r="I1435" t="s">
        <v>737</v>
      </c>
      <c r="J1435">
        <v>500</v>
      </c>
      <c r="K1435">
        <v>4554</v>
      </c>
      <c r="L1435">
        <v>1765.94082</v>
      </c>
      <c r="M1435">
        <v>546.49</v>
      </c>
      <c r="N1435">
        <v>9.1080000000000005</v>
      </c>
      <c r="O1435" s="32">
        <f t="shared" si="374"/>
        <v>4007.51</v>
      </c>
      <c r="P1435" s="32">
        <f t="shared" si="375"/>
        <v>2241.5691800000004</v>
      </c>
      <c r="Q1435">
        <v>739123</v>
      </c>
      <c r="R1435" t="s">
        <v>312</v>
      </c>
      <c r="S1435" t="s">
        <v>466</v>
      </c>
      <c r="T1435" t="str">
        <f t="shared" si="376"/>
        <v>VEN</v>
      </c>
      <c r="U1435" t="s">
        <v>387</v>
      </c>
      <c r="V1435" s="33">
        <f t="shared" si="377"/>
        <v>4554</v>
      </c>
      <c r="W1435">
        <f t="shared" si="378"/>
        <v>500</v>
      </c>
      <c r="X1435" s="33">
        <f t="shared" si="379"/>
        <v>4007.51</v>
      </c>
      <c r="Y1435" s="33">
        <f t="shared" si="380"/>
        <v>546.49</v>
      </c>
      <c r="Z1435" s="45">
        <f t="shared" si="381"/>
        <v>0.47026112867808528</v>
      </c>
      <c r="AA1435" s="33">
        <f t="shared" si="382"/>
        <v>2141.5691800000004</v>
      </c>
      <c r="AB1435" s="45">
        <f t="shared" si="383"/>
        <v>0.53438897969063093</v>
      </c>
      <c r="AC1435" s="33">
        <f>IFERROR($X1435/VLOOKUP(CONCATENATE("USD",C1435),[1]GEINDICE!AR$1:AS$65536,2,0),"")</f>
        <v>707.79053338043104</v>
      </c>
      <c r="AD1435" s="33">
        <f>IFERROR($AA1435/VLOOKUP(CONCATENATE("USD",C1435),[1]GEINDICE!AR$1:AS$65536,2,0),"")</f>
        <v>378.23546096785594</v>
      </c>
      <c r="AE1435" s="33">
        <f>IFERROR($X1435/VLOOKUP(CONCATENATE("EUR",C1435),[1]GEINDICE!AR$1:AS$65536,2,0),"")</f>
        <v>628.92498430634032</v>
      </c>
      <c r="AF1435" s="33">
        <f>IFERROR($AA1435/VLOOKUP(CONCATENATE("EUR",C1435),[1]GEINDICE!AR$1:AS$65536,2,0),"")</f>
        <v>336.09058066541127</v>
      </c>
      <c r="AG1435" s="48" t="str">
        <f>VLOOKUP(E1435,[1]Apresentação!AW$1:AX$65536,2,0)</f>
        <v xml:space="preserve">                    2 - LEATHER AUXILIARIES</v>
      </c>
      <c r="AH1435" s="48" t="str">
        <f t="shared" si="384"/>
        <v xml:space="preserve">         5204000072 - NOVALTAN S-DX BR</v>
      </c>
      <c r="AI1435" s="49" t="str">
        <f t="shared" si="385"/>
        <v xml:space="preserve">     ZF1123 - GOBBA LEATHER INDUSTRIA E COMERCIO LTDA</v>
      </c>
      <c r="AJ1435" t="str">
        <f t="shared" si="386"/>
        <v xml:space="preserve">     90 - SALES</v>
      </c>
      <c r="AK1435" t="str">
        <f t="shared" si="387"/>
        <v/>
      </c>
      <c r="AL1435">
        <f t="shared" si="388"/>
        <v>5</v>
      </c>
      <c r="AM1435" t="str">
        <f t="shared" si="389"/>
        <v>2025 5</v>
      </c>
      <c r="AN1435" t="str">
        <f t="shared" si="390"/>
        <v xml:space="preserve">GOBBA </v>
      </c>
    </row>
    <row r="1436" spans="1:40" x14ac:dyDescent="0.35">
      <c r="A1436">
        <v>82534</v>
      </c>
      <c r="B1436" t="s">
        <v>274</v>
      </c>
      <c r="C1436" s="31">
        <v>45803</v>
      </c>
      <c r="D1436" t="s">
        <v>373</v>
      </c>
      <c r="E1436" t="s">
        <v>374</v>
      </c>
      <c r="F1436" t="s">
        <v>382</v>
      </c>
      <c r="G1436" t="s">
        <v>383</v>
      </c>
      <c r="H1436" t="s">
        <v>736</v>
      </c>
      <c r="I1436" t="s">
        <v>737</v>
      </c>
      <c r="J1436">
        <v>1000</v>
      </c>
      <c r="K1436">
        <v>9022.4</v>
      </c>
      <c r="L1436">
        <v>3531.8816400000001</v>
      </c>
      <c r="M1436">
        <v>1082.7</v>
      </c>
      <c r="N1436">
        <v>9.0224000000000011</v>
      </c>
      <c r="O1436" s="32">
        <f t="shared" si="374"/>
        <v>7939.7</v>
      </c>
      <c r="P1436" s="32">
        <f t="shared" si="375"/>
        <v>4407.8183599999993</v>
      </c>
      <c r="Q1436">
        <v>739568</v>
      </c>
      <c r="R1436" t="s">
        <v>312</v>
      </c>
      <c r="S1436" t="s">
        <v>466</v>
      </c>
      <c r="T1436" t="str">
        <f t="shared" si="376"/>
        <v>VEN</v>
      </c>
      <c r="U1436" t="s">
        <v>387</v>
      </c>
      <c r="V1436" s="33">
        <f t="shared" si="377"/>
        <v>9022.4</v>
      </c>
      <c r="W1436">
        <f t="shared" si="378"/>
        <v>1000</v>
      </c>
      <c r="X1436" s="33">
        <f t="shared" si="379"/>
        <v>7939.7</v>
      </c>
      <c r="Y1436" s="33">
        <f t="shared" si="380"/>
        <v>1082.7</v>
      </c>
      <c r="Z1436" s="45">
        <f t="shared" si="381"/>
        <v>0.46637461872672453</v>
      </c>
      <c r="AA1436" s="33">
        <f t="shared" si="382"/>
        <v>4207.8183599999993</v>
      </c>
      <c r="AB1436" s="45">
        <f t="shared" si="383"/>
        <v>0.52997195863823565</v>
      </c>
      <c r="AC1436" s="33">
        <f>IFERROR($X1436/VLOOKUP(CONCATENATE("USD",C1436),[1]GEINDICE!AR$1:AS$65536,2,0),"")</f>
        <v>1402.3031137957223</v>
      </c>
      <c r="AD1436" s="33">
        <f>IFERROR($AA1436/VLOOKUP(CONCATENATE("USD",C1436),[1]GEINDICE!AR$1:AS$65536,2,0),"")</f>
        <v>743.18132782281555</v>
      </c>
      <c r="AE1436" s="33">
        <f>IFERROR($X1436/VLOOKUP(CONCATENATE("EUR",C1436),[1]GEINDICE!AR$1:AS$65536,2,0),"")</f>
        <v>1232.1456283559389</v>
      </c>
      <c r="AF1436" s="33">
        <f>IFERROR($AA1436/VLOOKUP(CONCATENATE("EUR",C1436),[1]GEINDICE!AR$1:AS$65536,2,0),"")</f>
        <v>653.00263198733649</v>
      </c>
      <c r="AG1436" s="48" t="str">
        <f>VLOOKUP(E1436,[1]Apresentação!AW$1:AX$65536,2,0)</f>
        <v xml:space="preserve">                    2 - LEATHER AUXILIARIES</v>
      </c>
      <c r="AH1436" s="48" t="str">
        <f t="shared" si="384"/>
        <v xml:space="preserve">         5204000072 - NOVALTAN S-DX BR</v>
      </c>
      <c r="AI1436" s="49" t="str">
        <f t="shared" si="385"/>
        <v xml:space="preserve">     ZF1123 - GOBBA LEATHER INDUSTRIA E COMERCIO LTDA</v>
      </c>
      <c r="AJ1436" t="str">
        <f t="shared" si="386"/>
        <v xml:space="preserve">     90 - SALES</v>
      </c>
      <c r="AK1436" t="str">
        <f t="shared" si="387"/>
        <v/>
      </c>
      <c r="AL1436">
        <f t="shared" si="388"/>
        <v>5</v>
      </c>
      <c r="AM1436" t="str">
        <f t="shared" si="389"/>
        <v>2025 5</v>
      </c>
      <c r="AN1436" t="str">
        <f t="shared" si="390"/>
        <v xml:space="preserve">GOBBA </v>
      </c>
    </row>
    <row r="1437" spans="1:40" x14ac:dyDescent="0.35">
      <c r="A1437">
        <v>82503</v>
      </c>
      <c r="B1437" t="s">
        <v>274</v>
      </c>
      <c r="C1437" s="31">
        <v>45799</v>
      </c>
      <c r="D1437" t="s">
        <v>373</v>
      </c>
      <c r="E1437" t="s">
        <v>374</v>
      </c>
      <c r="F1437" t="s">
        <v>382</v>
      </c>
      <c r="G1437" t="s">
        <v>383</v>
      </c>
      <c r="H1437" t="s">
        <v>736</v>
      </c>
      <c r="I1437" t="s">
        <v>737</v>
      </c>
      <c r="J1437">
        <v>1000</v>
      </c>
      <c r="K1437">
        <v>9059.2000000000007</v>
      </c>
      <c r="L1437">
        <v>3531.8816400000001</v>
      </c>
      <c r="M1437">
        <v>1087.1099999999999</v>
      </c>
      <c r="N1437">
        <v>9.0592000000000006</v>
      </c>
      <c r="O1437" s="32">
        <f t="shared" si="374"/>
        <v>7972.0900000000011</v>
      </c>
      <c r="P1437" s="32">
        <f t="shared" si="375"/>
        <v>4440.2083600000005</v>
      </c>
      <c r="Q1437">
        <v>739352</v>
      </c>
      <c r="R1437" t="s">
        <v>346</v>
      </c>
      <c r="S1437" t="s">
        <v>660</v>
      </c>
      <c r="T1437" t="str">
        <f t="shared" si="376"/>
        <v>VEN</v>
      </c>
      <c r="U1437" t="s">
        <v>388</v>
      </c>
      <c r="V1437" s="33">
        <f t="shared" si="377"/>
        <v>9059.2000000000007</v>
      </c>
      <c r="W1437">
        <f t="shared" si="378"/>
        <v>1000</v>
      </c>
      <c r="X1437" s="33">
        <f t="shared" si="379"/>
        <v>7972.0900000000011</v>
      </c>
      <c r="Y1437" s="33">
        <f t="shared" si="380"/>
        <v>1087.1099999999999</v>
      </c>
      <c r="Z1437" s="45">
        <f t="shared" si="381"/>
        <v>0.46805549717414341</v>
      </c>
      <c r="AA1437" s="33">
        <f t="shared" si="382"/>
        <v>4240.2083600000005</v>
      </c>
      <c r="AB1437" s="45">
        <f t="shared" si="383"/>
        <v>0.53188164709630725</v>
      </c>
      <c r="AC1437" s="33">
        <f>IFERROR($X1437/VLOOKUP(CONCATENATE("USD",C1437),[1]GEINDICE!AR$1:AS$65536,2,0),"")</f>
        <v>1413.7417981911688</v>
      </c>
      <c r="AD1437" s="33">
        <f>IFERROR($AA1437/VLOOKUP(CONCATENATE("USD",C1437),[1]GEINDICE!AR$1:AS$65536,2,0),"")</f>
        <v>751.94331619081402</v>
      </c>
      <c r="AE1437" s="33">
        <f>IFERROR($X1437/VLOOKUP(CONCATENATE("EUR",C1437),[1]GEINDICE!AR$1:AS$65536,2,0),"")</f>
        <v>1253.0989169902075</v>
      </c>
      <c r="AF1437" s="33">
        <f>IFERROR($AA1437/VLOOKUP(CONCATENATE("EUR",C1437),[1]GEINDICE!AR$1:AS$65536,2,0),"")</f>
        <v>666.5003159433503</v>
      </c>
      <c r="AG1437" s="48" t="str">
        <f>VLOOKUP(E1437,[1]Apresentação!AW$1:AX$65536,2,0)</f>
        <v xml:space="preserve">                    2 - LEATHER AUXILIARIES</v>
      </c>
      <c r="AH1437" s="48" t="str">
        <f t="shared" si="384"/>
        <v xml:space="preserve">         5204000072 - NOVALTAN S-DX BR</v>
      </c>
      <c r="AI1437" s="49" t="str">
        <f t="shared" si="385"/>
        <v xml:space="preserve">     ZF1123 - GOBBA LEATHER INDUSTRIA E COMERCIO LTDA</v>
      </c>
      <c r="AJ1437" t="str">
        <f t="shared" si="386"/>
        <v xml:space="preserve">     90 - SALES</v>
      </c>
      <c r="AK1437" t="str">
        <f t="shared" si="387"/>
        <v/>
      </c>
      <c r="AL1437">
        <f t="shared" si="388"/>
        <v>5</v>
      </c>
      <c r="AM1437" t="str">
        <f t="shared" si="389"/>
        <v>2025 5</v>
      </c>
      <c r="AN1437" t="str">
        <f t="shared" si="390"/>
        <v xml:space="preserve">GOBBA </v>
      </c>
    </row>
    <row r="1438" spans="1:40" x14ac:dyDescent="0.35">
      <c r="A1438">
        <v>84347</v>
      </c>
      <c r="B1438" t="s">
        <v>274</v>
      </c>
      <c r="C1438" s="31">
        <v>45954</v>
      </c>
      <c r="D1438" t="s">
        <v>373</v>
      </c>
      <c r="E1438" t="s">
        <v>374</v>
      </c>
      <c r="F1438" t="s">
        <v>738</v>
      </c>
      <c r="G1438" t="s">
        <v>739</v>
      </c>
      <c r="H1438" t="s">
        <v>736</v>
      </c>
      <c r="I1438" t="s">
        <v>737</v>
      </c>
      <c r="J1438">
        <v>250</v>
      </c>
      <c r="K1438">
        <v>2113.2200000000003</v>
      </c>
      <c r="L1438">
        <v>838.38458000000003</v>
      </c>
      <c r="M1438">
        <v>425.6</v>
      </c>
      <c r="N1438">
        <v>8.4528800000000004</v>
      </c>
      <c r="O1438" s="32">
        <f t="shared" si="374"/>
        <v>1687.6200000000003</v>
      </c>
      <c r="P1438" s="32">
        <f t="shared" si="375"/>
        <v>849.23542000000032</v>
      </c>
      <c r="Q1438">
        <v>765162</v>
      </c>
      <c r="R1438" t="s">
        <v>298</v>
      </c>
      <c r="S1438" t="s">
        <v>298</v>
      </c>
      <c r="T1438" t="str">
        <f t="shared" si="376"/>
        <v>VEN</v>
      </c>
      <c r="U1438" t="s">
        <v>300</v>
      </c>
      <c r="V1438" s="33">
        <f t="shared" si="377"/>
        <v>2113.2200000000003</v>
      </c>
      <c r="W1438">
        <f t="shared" si="378"/>
        <v>250</v>
      </c>
      <c r="X1438" s="33">
        <f t="shared" si="379"/>
        <v>1687.6200000000003</v>
      </c>
      <c r="Y1438" s="33">
        <f t="shared" si="380"/>
        <v>425.6</v>
      </c>
      <c r="Z1438" s="45">
        <f t="shared" si="381"/>
        <v>0.37820738967073952</v>
      </c>
      <c r="AA1438" s="33">
        <f t="shared" si="382"/>
        <v>799.23542000000032</v>
      </c>
      <c r="AB1438" s="45">
        <f t="shared" si="383"/>
        <v>0.47358731230964324</v>
      </c>
      <c r="AC1438" s="33">
        <f>IFERROR($X1438/VLOOKUP(CONCATENATE("USD",C1438),[1]GEINDICE!AR$1:AS$65536,2,0),"")</f>
        <v>313.70150751900667</v>
      </c>
      <c r="AD1438" s="33">
        <f>IFERROR($AA1438/VLOOKUP(CONCATENATE("USD",C1438),[1]GEINDICE!AR$1:AS$65536,2,0),"")</f>
        <v>148.56505381340972</v>
      </c>
      <c r="AE1438" s="33">
        <f>IFERROR($X1438/VLOOKUP(CONCATENATE("EUR",C1438),[1]GEINDICE!AR$1:AS$65536,2,0),"")</f>
        <v>269.82924021488878</v>
      </c>
      <c r="AF1438" s="33">
        <f>IFERROR($AA1438/VLOOKUP(CONCATENATE("EUR",C1438),[1]GEINDICE!AR$1:AS$65536,2,0),"")</f>
        <v>127.78770465592227</v>
      </c>
      <c r="AG1438" s="48" t="str">
        <f>VLOOKUP(E1438,[1]Apresentação!AW$1:AX$65536,2,0)</f>
        <v xml:space="preserve">                    2 - LEATHER AUXILIARIES</v>
      </c>
      <c r="AH1438" s="48" t="str">
        <f t="shared" si="384"/>
        <v xml:space="preserve">         5204000072 - NOVALTAN S-DX BR</v>
      </c>
      <c r="AI1438" s="49" t="str">
        <f t="shared" si="385"/>
        <v xml:space="preserve">     L00423 - VANCOUROS INDUSTRIA E  COMERCIO DE COUROS LTDA</v>
      </c>
      <c r="AJ1438" t="str">
        <f t="shared" si="386"/>
        <v xml:space="preserve">     90 - SALES</v>
      </c>
      <c r="AK1438" t="str">
        <f t="shared" si="387"/>
        <v/>
      </c>
      <c r="AL1438">
        <f t="shared" si="388"/>
        <v>10</v>
      </c>
      <c r="AM1438" t="str">
        <f t="shared" si="389"/>
        <v>2025 10</v>
      </c>
      <c r="AN1438" t="str">
        <f t="shared" si="390"/>
        <v xml:space="preserve">VANCOUROS </v>
      </c>
    </row>
    <row r="1439" spans="1:40" x14ac:dyDescent="0.35">
      <c r="A1439">
        <v>84086</v>
      </c>
      <c r="B1439" t="s">
        <v>274</v>
      </c>
      <c r="C1439" s="31">
        <v>45932</v>
      </c>
      <c r="D1439" t="s">
        <v>373</v>
      </c>
      <c r="E1439" t="s">
        <v>374</v>
      </c>
      <c r="F1439" t="s">
        <v>738</v>
      </c>
      <c r="G1439" t="s">
        <v>739</v>
      </c>
      <c r="H1439" t="s">
        <v>736</v>
      </c>
      <c r="I1439" t="s">
        <v>737</v>
      </c>
      <c r="J1439">
        <v>400</v>
      </c>
      <c r="K1439">
        <v>3341.46</v>
      </c>
      <c r="L1439">
        <v>1341.41533</v>
      </c>
      <c r="M1439">
        <v>672.98</v>
      </c>
      <c r="N1439">
        <v>8.3536599999999996</v>
      </c>
      <c r="O1439" s="32">
        <f t="shared" si="374"/>
        <v>2668.48</v>
      </c>
      <c r="P1439" s="32">
        <f t="shared" si="375"/>
        <v>1327.06467</v>
      </c>
      <c r="Q1439">
        <v>763053</v>
      </c>
      <c r="R1439" t="s">
        <v>298</v>
      </c>
      <c r="S1439" t="s">
        <v>298</v>
      </c>
      <c r="T1439" t="str">
        <f t="shared" si="376"/>
        <v>VEN</v>
      </c>
      <c r="U1439" t="s">
        <v>300</v>
      </c>
      <c r="V1439" s="33">
        <f t="shared" si="377"/>
        <v>3341.46</v>
      </c>
      <c r="W1439">
        <f t="shared" si="378"/>
        <v>400</v>
      </c>
      <c r="X1439" s="33">
        <f t="shared" si="379"/>
        <v>2668.48</v>
      </c>
      <c r="Y1439" s="33">
        <f t="shared" si="380"/>
        <v>672.98</v>
      </c>
      <c r="Z1439" s="45">
        <f t="shared" si="381"/>
        <v>0.3732095161995056</v>
      </c>
      <c r="AA1439" s="33">
        <f t="shared" si="382"/>
        <v>1247.06467</v>
      </c>
      <c r="AB1439" s="45">
        <f t="shared" si="383"/>
        <v>0.46733146585321977</v>
      </c>
      <c r="AC1439" s="33">
        <f>IFERROR($X1439/VLOOKUP(CONCATENATE("USD",C1439),[1]GEINDICE!AR$1:AS$65536,2,0),"")</f>
        <v>499.25723586970759</v>
      </c>
      <c r="AD1439" s="33">
        <f>IFERROR($AA1439/VLOOKUP(CONCATENATE("USD",C1439),[1]GEINDICE!AR$1:AS$65536,2,0),"")</f>
        <v>233.31861587681715</v>
      </c>
      <c r="AE1439" s="33">
        <f>IFERROR($X1439/VLOOKUP(CONCATENATE("EUR",C1439),[1]GEINDICE!AR$1:AS$65536,2,0),"")</f>
        <v>426.78608556577365</v>
      </c>
      <c r="AF1439" s="33">
        <f>IFERROR($AA1439/VLOOKUP(CONCATENATE("EUR",C1439),[1]GEINDICE!AR$1:AS$65536,2,0),"")</f>
        <v>199.4505669732107</v>
      </c>
      <c r="AG1439" s="48" t="str">
        <f>VLOOKUP(E1439,[1]Apresentação!AW$1:AX$65536,2,0)</f>
        <v xml:space="preserve">                    2 - LEATHER AUXILIARIES</v>
      </c>
      <c r="AH1439" s="48" t="str">
        <f t="shared" si="384"/>
        <v xml:space="preserve">         5204000072 - NOVALTAN S-DX BR</v>
      </c>
      <c r="AI1439" s="49" t="str">
        <f t="shared" si="385"/>
        <v xml:space="preserve">     L00423 - VANCOUROS INDUSTRIA E  COMERCIO DE COUROS LTDA</v>
      </c>
      <c r="AJ1439" t="str">
        <f t="shared" si="386"/>
        <v xml:space="preserve">     90 - SALES</v>
      </c>
      <c r="AK1439" t="str">
        <f t="shared" si="387"/>
        <v/>
      </c>
      <c r="AL1439">
        <f t="shared" si="388"/>
        <v>10</v>
      </c>
      <c r="AM1439" t="str">
        <f t="shared" si="389"/>
        <v>2025 10</v>
      </c>
      <c r="AN1439" t="str">
        <f t="shared" si="390"/>
        <v xml:space="preserve">VANCOUROS </v>
      </c>
    </row>
    <row r="1440" spans="1:40" x14ac:dyDescent="0.35">
      <c r="A1440">
        <v>83492</v>
      </c>
      <c r="B1440" t="s">
        <v>274</v>
      </c>
      <c r="C1440" s="31">
        <v>45882</v>
      </c>
      <c r="D1440" t="s">
        <v>373</v>
      </c>
      <c r="E1440" t="s">
        <v>374</v>
      </c>
      <c r="F1440" t="s">
        <v>390</v>
      </c>
      <c r="G1440" t="s">
        <v>391</v>
      </c>
      <c r="H1440" t="s">
        <v>736</v>
      </c>
      <c r="I1440" t="s">
        <v>737</v>
      </c>
      <c r="J1440">
        <v>800</v>
      </c>
      <c r="K1440">
        <v>5880.86</v>
      </c>
      <c r="L1440">
        <v>2702.9135099999999</v>
      </c>
      <c r="M1440">
        <v>1184.4000000000001</v>
      </c>
      <c r="N1440">
        <v>7.35107</v>
      </c>
      <c r="O1440" s="32">
        <f t="shared" si="374"/>
        <v>4696.4599999999991</v>
      </c>
      <c r="P1440" s="32">
        <f t="shared" si="375"/>
        <v>1993.5464899999993</v>
      </c>
      <c r="Q1440">
        <v>754004</v>
      </c>
      <c r="R1440" t="s">
        <v>298</v>
      </c>
      <c r="S1440" t="s">
        <v>298</v>
      </c>
      <c r="T1440" t="str">
        <f t="shared" si="376"/>
        <v>VEN</v>
      </c>
      <c r="U1440" t="s">
        <v>300</v>
      </c>
      <c r="V1440" s="33">
        <f t="shared" si="377"/>
        <v>5880.86</v>
      </c>
      <c r="W1440">
        <f t="shared" si="378"/>
        <v>800</v>
      </c>
      <c r="X1440" s="33">
        <f t="shared" si="379"/>
        <v>4696.4599999999991</v>
      </c>
      <c r="Y1440" s="33">
        <f t="shared" si="380"/>
        <v>1184.4000000000001</v>
      </c>
      <c r="Z1440" s="45">
        <f t="shared" si="381"/>
        <v>0.31178203358012252</v>
      </c>
      <c r="AA1440" s="33">
        <f t="shared" si="382"/>
        <v>1833.5464899999993</v>
      </c>
      <c r="AB1440" s="45">
        <f t="shared" si="383"/>
        <v>0.39041032820464766</v>
      </c>
      <c r="AC1440" s="33">
        <f>IFERROR($X1440/VLOOKUP(CONCATENATE("USD",C1440),[1]GEINDICE!AR$1:AS$65536,2,0),"")</f>
        <v>870.87598279187046</v>
      </c>
      <c r="AD1440" s="33">
        <f>IFERROR($AA1440/VLOOKUP(CONCATENATE("USD",C1440),[1]GEINDICE!AR$1:AS$65536,2,0),"")</f>
        <v>339.99897826731922</v>
      </c>
      <c r="AE1440" s="33">
        <f>IFERROR($X1440/VLOOKUP(CONCATENATE("EUR",C1440),[1]GEINDICE!AR$1:AS$65536,2,0),"")</f>
        <v>743.45190039733404</v>
      </c>
      <c r="AF1440" s="33">
        <f>IFERROR($AA1440/VLOOKUP(CONCATENATE("EUR",C1440),[1]GEINDICE!AR$1:AS$65536,2,0),"")</f>
        <v>290.25130043849225</v>
      </c>
      <c r="AG1440" s="48" t="str">
        <f>VLOOKUP(E1440,[1]Apresentação!AW$1:AX$65536,2,0)</f>
        <v xml:space="preserve">                    2 - LEATHER AUXILIARIES</v>
      </c>
      <c r="AH1440" s="48" t="str">
        <f t="shared" si="384"/>
        <v xml:space="preserve">         5204000072 - NOVALTAN S-DX BR</v>
      </c>
      <c r="AI1440" s="49" t="str">
        <f t="shared" si="385"/>
        <v xml:space="preserve">     L00408 - JBS S.A</v>
      </c>
      <c r="AJ1440" t="str">
        <f t="shared" si="386"/>
        <v xml:space="preserve">     90 - SALES</v>
      </c>
      <c r="AK1440" t="str">
        <f t="shared" si="387"/>
        <v/>
      </c>
      <c r="AL1440">
        <f t="shared" si="388"/>
        <v>8</v>
      </c>
      <c r="AM1440" t="str">
        <f t="shared" si="389"/>
        <v>2025 8</v>
      </c>
      <c r="AN1440" t="str">
        <f t="shared" si="390"/>
        <v xml:space="preserve">JBS </v>
      </c>
    </row>
    <row r="1441" spans="1:40" x14ac:dyDescent="0.35">
      <c r="A1441">
        <v>82834</v>
      </c>
      <c r="B1441" t="s">
        <v>274</v>
      </c>
      <c r="C1441" s="31">
        <v>45827</v>
      </c>
      <c r="D1441" t="s">
        <v>373</v>
      </c>
      <c r="E1441" t="s">
        <v>374</v>
      </c>
      <c r="F1441" t="s">
        <v>390</v>
      </c>
      <c r="G1441" t="s">
        <v>391</v>
      </c>
      <c r="H1441" t="s">
        <v>736</v>
      </c>
      <c r="I1441" t="s">
        <v>737</v>
      </c>
      <c r="J1441">
        <v>300</v>
      </c>
      <c r="K1441">
        <v>2239.06</v>
      </c>
      <c r="L1441">
        <v>1059.55807</v>
      </c>
      <c r="M1441">
        <v>450.95</v>
      </c>
      <c r="N1441">
        <v>7.4635400000000001</v>
      </c>
      <c r="O1441" s="32">
        <f t="shared" si="374"/>
        <v>1788.11</v>
      </c>
      <c r="P1441" s="32">
        <f t="shared" si="375"/>
        <v>728.55192999999986</v>
      </c>
      <c r="Q1441">
        <v>741751</v>
      </c>
      <c r="R1441" t="s">
        <v>298</v>
      </c>
      <c r="S1441" t="s">
        <v>298</v>
      </c>
      <c r="T1441" t="str">
        <f t="shared" si="376"/>
        <v>VEN</v>
      </c>
      <c r="U1441" t="s">
        <v>300</v>
      </c>
      <c r="V1441" s="33">
        <f t="shared" si="377"/>
        <v>2239.06</v>
      </c>
      <c r="W1441">
        <f t="shared" si="378"/>
        <v>300</v>
      </c>
      <c r="X1441" s="33">
        <f t="shared" si="379"/>
        <v>1788.11</v>
      </c>
      <c r="Y1441" s="33">
        <f t="shared" si="380"/>
        <v>450.95</v>
      </c>
      <c r="Z1441" s="45">
        <f t="shared" si="381"/>
        <v>0.29858598251051777</v>
      </c>
      <c r="AA1441" s="33">
        <f t="shared" si="382"/>
        <v>668.55192999999986</v>
      </c>
      <c r="AB1441" s="45">
        <f t="shared" si="383"/>
        <v>0.37388747336573247</v>
      </c>
      <c r="AC1441" s="33">
        <f>IFERROR($X1441/VLOOKUP(CONCATENATE("USD",C1441),[1]GEINDICE!AR$1:AS$65536,2,0),"")</f>
        <v>325.8277300971227</v>
      </c>
      <c r="AD1441" s="33">
        <f>IFERROR($AA1441/VLOOKUP(CONCATENATE("USD",C1441),[1]GEINDICE!AR$1:AS$65536,2,0),"")</f>
        <v>121.82290675850503</v>
      </c>
      <c r="AE1441" s="33">
        <f>IFERROR($X1441/VLOOKUP(CONCATENATE("EUR",C1441),[1]GEINDICE!AR$1:AS$65536,2,0),"")</f>
        <v>282.81245057413088</v>
      </c>
      <c r="AF1441" s="33">
        <f>IFERROR($AA1441/VLOOKUP(CONCATENATE("EUR",C1441),[1]GEINDICE!AR$1:AS$65536,2,0),"")</f>
        <v>105.74003258153289</v>
      </c>
      <c r="AG1441" s="48" t="str">
        <f>VLOOKUP(E1441,[1]Apresentação!AW$1:AX$65536,2,0)</f>
        <v xml:space="preserve">                    2 - LEATHER AUXILIARIES</v>
      </c>
      <c r="AH1441" s="48" t="str">
        <f t="shared" si="384"/>
        <v xml:space="preserve">         5204000072 - NOVALTAN S-DX BR</v>
      </c>
      <c r="AI1441" s="49" t="str">
        <f t="shared" si="385"/>
        <v xml:space="preserve">     L00408 - JBS S.A</v>
      </c>
      <c r="AJ1441" t="str">
        <f t="shared" si="386"/>
        <v xml:space="preserve">     90 - SALES</v>
      </c>
      <c r="AK1441" t="str">
        <f t="shared" si="387"/>
        <v/>
      </c>
      <c r="AL1441">
        <f t="shared" si="388"/>
        <v>6</v>
      </c>
      <c r="AM1441" t="str">
        <f t="shared" si="389"/>
        <v>2025 6</v>
      </c>
      <c r="AN1441" t="str">
        <f t="shared" si="390"/>
        <v xml:space="preserve">JBS </v>
      </c>
    </row>
    <row r="1442" spans="1:40" x14ac:dyDescent="0.35">
      <c r="A1442">
        <v>83663</v>
      </c>
      <c r="B1442" t="s">
        <v>274</v>
      </c>
      <c r="C1442" s="31">
        <v>45896</v>
      </c>
      <c r="D1442" t="s">
        <v>373</v>
      </c>
      <c r="E1442" t="s">
        <v>374</v>
      </c>
      <c r="F1442" t="s">
        <v>718</v>
      </c>
      <c r="G1442" t="s">
        <v>391</v>
      </c>
      <c r="H1442" t="s">
        <v>736</v>
      </c>
      <c r="I1442" t="s">
        <v>737</v>
      </c>
      <c r="J1442">
        <v>1500</v>
      </c>
      <c r="K1442">
        <v>10491.18</v>
      </c>
      <c r="L1442">
        <v>5067.9628400000001</v>
      </c>
      <c r="M1442">
        <v>1636.89</v>
      </c>
      <c r="N1442">
        <v>6.9941199999999997</v>
      </c>
      <c r="O1442" s="32">
        <f t="shared" si="374"/>
        <v>8854.2900000000009</v>
      </c>
      <c r="P1442" s="32">
        <f t="shared" si="375"/>
        <v>3786.3271600000007</v>
      </c>
      <c r="Q1442">
        <v>759839</v>
      </c>
      <c r="R1442" t="s">
        <v>298</v>
      </c>
      <c r="S1442" t="s">
        <v>298</v>
      </c>
      <c r="T1442" t="str">
        <f t="shared" si="376"/>
        <v>VEN</v>
      </c>
      <c r="U1442" t="s">
        <v>300</v>
      </c>
      <c r="V1442" s="33">
        <f t="shared" si="377"/>
        <v>10491.18</v>
      </c>
      <c r="W1442">
        <f t="shared" si="378"/>
        <v>1500</v>
      </c>
      <c r="X1442" s="33">
        <f t="shared" si="379"/>
        <v>8854.2900000000009</v>
      </c>
      <c r="Y1442" s="33">
        <f t="shared" si="380"/>
        <v>1636.89</v>
      </c>
      <c r="Z1442" s="45">
        <f t="shared" si="381"/>
        <v>0.33231029874618495</v>
      </c>
      <c r="AA1442" s="33">
        <f t="shared" si="382"/>
        <v>3486.3271600000007</v>
      </c>
      <c r="AB1442" s="45">
        <f t="shared" si="383"/>
        <v>0.39374440638379821</v>
      </c>
      <c r="AC1442" s="33">
        <f>IFERROR($X1442/VLOOKUP(CONCATENATE("USD",C1442),[1]GEINDICE!AR$1:AS$65536,2,0),"")</f>
        <v>1626.7895200999487</v>
      </c>
      <c r="AD1442" s="33">
        <f>IFERROR($AA1442/VLOOKUP(CONCATENATE("USD",C1442),[1]GEINDICE!AR$1:AS$65536,2,0),"")</f>
        <v>640.53927390313822</v>
      </c>
      <c r="AE1442" s="33">
        <f>IFERROR($X1442/VLOOKUP(CONCATENATE("EUR",C1442),[1]GEINDICE!AR$1:AS$65536,2,0),"")</f>
        <v>1401.0839293626179</v>
      </c>
      <c r="AF1442" s="33">
        <f>IFERROR($AA1442/VLOOKUP(CONCATENATE("EUR",C1442),[1]GEINDICE!AR$1:AS$65536,2,0),"")</f>
        <v>551.66896006076342</v>
      </c>
      <c r="AG1442" s="48" t="str">
        <f>VLOOKUP(E1442,[1]Apresentação!AW$1:AX$65536,2,0)</f>
        <v xml:space="preserve">                    2 - LEATHER AUXILIARIES</v>
      </c>
      <c r="AH1442" s="48" t="str">
        <f t="shared" si="384"/>
        <v xml:space="preserve">         5204000072 - NOVALTAN S-DX BR</v>
      </c>
      <c r="AI1442" s="49" t="str">
        <f t="shared" si="385"/>
        <v xml:space="preserve">     L00406 - JBS S.A</v>
      </c>
      <c r="AJ1442" t="str">
        <f t="shared" si="386"/>
        <v xml:space="preserve">     90 - SALES</v>
      </c>
      <c r="AK1442" t="str">
        <f t="shared" si="387"/>
        <v/>
      </c>
      <c r="AL1442">
        <f t="shared" si="388"/>
        <v>8</v>
      </c>
      <c r="AM1442" t="str">
        <f t="shared" si="389"/>
        <v>2025 8</v>
      </c>
      <c r="AN1442" t="str">
        <f t="shared" si="390"/>
        <v xml:space="preserve">JBS </v>
      </c>
    </row>
    <row r="1443" spans="1:40" x14ac:dyDescent="0.35">
      <c r="A1443">
        <v>84508</v>
      </c>
      <c r="B1443" t="s">
        <v>274</v>
      </c>
      <c r="C1443" s="31">
        <v>45966</v>
      </c>
      <c r="D1443" t="s">
        <v>373</v>
      </c>
      <c r="E1443" t="s">
        <v>374</v>
      </c>
      <c r="F1443" t="s">
        <v>718</v>
      </c>
      <c r="G1443" t="s">
        <v>391</v>
      </c>
      <c r="H1443" t="s">
        <v>736</v>
      </c>
      <c r="I1443" t="s">
        <v>737</v>
      </c>
      <c r="J1443">
        <v>500</v>
      </c>
      <c r="K1443">
        <v>3473.07</v>
      </c>
      <c r="L1443">
        <v>1708.9660200000001</v>
      </c>
      <c r="M1443">
        <v>541.88</v>
      </c>
      <c r="N1443">
        <v>6.9461299999999992</v>
      </c>
      <c r="O1443" s="32">
        <f t="shared" si="374"/>
        <v>2931.19</v>
      </c>
      <c r="P1443" s="32">
        <f t="shared" si="375"/>
        <v>1222.22398</v>
      </c>
      <c r="Q1443">
        <v>766267</v>
      </c>
      <c r="R1443" t="s">
        <v>298</v>
      </c>
      <c r="S1443" t="s">
        <v>298</v>
      </c>
      <c r="T1443" t="str">
        <f t="shared" si="376"/>
        <v>VEN</v>
      </c>
      <c r="U1443" t="s">
        <v>300</v>
      </c>
      <c r="V1443" s="33">
        <f t="shared" si="377"/>
        <v>3473.07</v>
      </c>
      <c r="W1443">
        <f t="shared" si="378"/>
        <v>500</v>
      </c>
      <c r="X1443" s="33">
        <f t="shared" si="379"/>
        <v>2931.19</v>
      </c>
      <c r="Y1443" s="33">
        <f t="shared" si="380"/>
        <v>541.88</v>
      </c>
      <c r="Z1443" s="45">
        <f t="shared" si="381"/>
        <v>0.32312161286700236</v>
      </c>
      <c r="AA1443" s="33">
        <f t="shared" si="382"/>
        <v>1122.22398</v>
      </c>
      <c r="AB1443" s="45">
        <f t="shared" si="383"/>
        <v>0.38285610281148613</v>
      </c>
      <c r="AC1443" s="33" t="str">
        <f>IFERROR($X1443/VLOOKUP(CONCATENATE("USD",C1443),[1]GEINDICE!AR$1:AS$65536,2,0),"")</f>
        <v/>
      </c>
      <c r="AD1443" s="33" t="str">
        <f>IFERROR($AA1443/VLOOKUP(CONCATENATE("USD",C1443),[1]GEINDICE!AR$1:AS$65536,2,0),"")</f>
        <v/>
      </c>
      <c r="AE1443" s="33" t="str">
        <f>IFERROR($X1443/VLOOKUP(CONCATENATE("EUR",C1443),[1]GEINDICE!AR$1:AS$65536,2,0),"")</f>
        <v/>
      </c>
      <c r="AF1443" s="33" t="str">
        <f>IFERROR($AA1443/VLOOKUP(CONCATENATE("EUR",C1443),[1]GEINDICE!AR$1:AS$65536,2,0),"")</f>
        <v/>
      </c>
      <c r="AG1443" s="48" t="str">
        <f>VLOOKUP(E1443,[1]Apresentação!AW$1:AX$65536,2,0)</f>
        <v xml:space="preserve">                    2 - LEATHER AUXILIARIES</v>
      </c>
      <c r="AH1443" s="48" t="str">
        <f t="shared" si="384"/>
        <v xml:space="preserve">         5204000072 - NOVALTAN S-DX BR</v>
      </c>
      <c r="AI1443" s="49" t="str">
        <f t="shared" si="385"/>
        <v xml:space="preserve">     L00406 - JBS S.A</v>
      </c>
      <c r="AJ1443" t="str">
        <f t="shared" si="386"/>
        <v xml:space="preserve">     90 - SALES</v>
      </c>
      <c r="AK1443" t="str">
        <f t="shared" si="387"/>
        <v/>
      </c>
      <c r="AL1443">
        <f t="shared" si="388"/>
        <v>11</v>
      </c>
      <c r="AM1443" t="str">
        <f t="shared" si="389"/>
        <v>2025 11</v>
      </c>
      <c r="AN1443" t="str">
        <f t="shared" si="390"/>
        <v xml:space="preserve">JBS </v>
      </c>
    </row>
    <row r="1444" spans="1:40" x14ac:dyDescent="0.35">
      <c r="A1444">
        <v>84774</v>
      </c>
      <c r="B1444" t="s">
        <v>274</v>
      </c>
      <c r="C1444" s="31">
        <v>45986</v>
      </c>
      <c r="D1444" t="s">
        <v>373</v>
      </c>
      <c r="E1444" t="s">
        <v>374</v>
      </c>
      <c r="F1444" t="s">
        <v>718</v>
      </c>
      <c r="G1444" t="s">
        <v>391</v>
      </c>
      <c r="H1444" t="s">
        <v>736</v>
      </c>
      <c r="I1444" t="s">
        <v>737</v>
      </c>
      <c r="J1444">
        <v>18000</v>
      </c>
      <c r="K1444">
        <v>125267.22</v>
      </c>
      <c r="L1444">
        <v>58902.294470000001</v>
      </c>
      <c r="M1444">
        <v>19544.830000000002</v>
      </c>
      <c r="N1444">
        <v>6.9592899999999993</v>
      </c>
      <c r="O1444" s="32">
        <f t="shared" si="374"/>
        <v>105722.39</v>
      </c>
      <c r="P1444" s="32">
        <f t="shared" si="375"/>
        <v>46820.095529999999</v>
      </c>
      <c r="Q1444">
        <v>768141</v>
      </c>
      <c r="R1444" t="s">
        <v>298</v>
      </c>
      <c r="S1444" t="s">
        <v>298</v>
      </c>
      <c r="T1444" t="str">
        <f t="shared" si="376"/>
        <v>VEN</v>
      </c>
      <c r="U1444" t="s">
        <v>300</v>
      </c>
      <c r="V1444" s="33">
        <f t="shared" si="377"/>
        <v>125267.22</v>
      </c>
      <c r="W1444">
        <f t="shared" si="378"/>
        <v>18000</v>
      </c>
      <c r="X1444" s="33">
        <f t="shared" si="379"/>
        <v>105722.39</v>
      </c>
      <c r="Y1444" s="33">
        <f t="shared" si="380"/>
        <v>19544.830000000002</v>
      </c>
      <c r="Z1444" s="45">
        <f t="shared" si="381"/>
        <v>0.3450231874707525</v>
      </c>
      <c r="AA1444" s="33">
        <f t="shared" si="382"/>
        <v>43220.095529999999</v>
      </c>
      <c r="AB1444" s="45">
        <f t="shared" si="383"/>
        <v>0.40880740144069766</v>
      </c>
      <c r="AC1444" s="33" t="str">
        <f>IFERROR($X1444/VLOOKUP(CONCATENATE("USD",C1444),[1]GEINDICE!AR$1:AS$65536,2,0),"")</f>
        <v/>
      </c>
      <c r="AD1444" s="33" t="str">
        <f>IFERROR($AA1444/VLOOKUP(CONCATENATE("USD",C1444),[1]GEINDICE!AR$1:AS$65536,2,0),"")</f>
        <v/>
      </c>
      <c r="AE1444" s="33" t="str">
        <f>IFERROR($X1444/VLOOKUP(CONCATENATE("EUR",C1444),[1]GEINDICE!AR$1:AS$65536,2,0),"")</f>
        <v/>
      </c>
      <c r="AF1444" s="33" t="str">
        <f>IFERROR($AA1444/VLOOKUP(CONCATENATE("EUR",C1444),[1]GEINDICE!AR$1:AS$65536,2,0),"")</f>
        <v/>
      </c>
      <c r="AG1444" s="48" t="str">
        <f>VLOOKUP(E1444,[1]Apresentação!AW$1:AX$65536,2,0)</f>
        <v xml:space="preserve">                    2 - LEATHER AUXILIARIES</v>
      </c>
      <c r="AH1444" s="48" t="str">
        <f t="shared" si="384"/>
        <v xml:space="preserve">         5204000072 - NOVALTAN S-DX BR</v>
      </c>
      <c r="AI1444" s="49" t="str">
        <f t="shared" si="385"/>
        <v xml:space="preserve">     L00406 - JBS S.A</v>
      </c>
      <c r="AJ1444" t="str">
        <f t="shared" si="386"/>
        <v xml:space="preserve">     90 - SALES</v>
      </c>
      <c r="AK1444" t="str">
        <f t="shared" si="387"/>
        <v/>
      </c>
      <c r="AL1444">
        <f t="shared" si="388"/>
        <v>11</v>
      </c>
      <c r="AM1444" t="str">
        <f t="shared" si="389"/>
        <v>2025 11</v>
      </c>
      <c r="AN1444" t="str">
        <f t="shared" si="390"/>
        <v xml:space="preserve">JBS </v>
      </c>
    </row>
    <row r="1445" spans="1:40" x14ac:dyDescent="0.35">
      <c r="A1445">
        <v>84785</v>
      </c>
      <c r="B1445" t="s">
        <v>274</v>
      </c>
      <c r="C1445" s="31">
        <v>45986</v>
      </c>
      <c r="D1445" t="s">
        <v>373</v>
      </c>
      <c r="E1445" t="s">
        <v>374</v>
      </c>
      <c r="F1445" t="s">
        <v>390</v>
      </c>
      <c r="G1445" t="s">
        <v>391</v>
      </c>
      <c r="H1445" t="s">
        <v>736</v>
      </c>
      <c r="I1445" t="s">
        <v>737</v>
      </c>
      <c r="J1445">
        <v>8000</v>
      </c>
      <c r="K1445">
        <v>58695.44</v>
      </c>
      <c r="L1445">
        <v>26178.79754</v>
      </c>
      <c r="M1445">
        <v>11821.26</v>
      </c>
      <c r="N1445">
        <v>7.3369299999999997</v>
      </c>
      <c r="O1445" s="32">
        <f t="shared" si="374"/>
        <v>46874.18</v>
      </c>
      <c r="P1445" s="32">
        <f t="shared" si="375"/>
        <v>20695.382460000001</v>
      </c>
      <c r="Q1445">
        <v>768193</v>
      </c>
      <c r="R1445" t="s">
        <v>298</v>
      </c>
      <c r="S1445" t="s">
        <v>298</v>
      </c>
      <c r="T1445" t="str">
        <f t="shared" si="376"/>
        <v>VEN</v>
      </c>
      <c r="U1445" t="s">
        <v>300</v>
      </c>
      <c r="V1445" s="33">
        <f t="shared" si="377"/>
        <v>58695.44</v>
      </c>
      <c r="W1445">
        <f t="shared" si="378"/>
        <v>8000</v>
      </c>
      <c r="X1445" s="33">
        <f t="shared" si="379"/>
        <v>46874.18</v>
      </c>
      <c r="Y1445" s="33">
        <f t="shared" si="380"/>
        <v>11821.26</v>
      </c>
      <c r="Z1445" s="45">
        <f t="shared" si="381"/>
        <v>0.32532991421480101</v>
      </c>
      <c r="AA1445" s="33">
        <f t="shared" si="382"/>
        <v>19095.382460000001</v>
      </c>
      <c r="AB1445" s="45">
        <f t="shared" si="383"/>
        <v>0.40737528549832769</v>
      </c>
      <c r="AC1445" s="33" t="str">
        <f>IFERROR($X1445/VLOOKUP(CONCATENATE("USD",C1445),[1]GEINDICE!AR$1:AS$65536,2,0),"")</f>
        <v/>
      </c>
      <c r="AD1445" s="33" t="str">
        <f>IFERROR($AA1445/VLOOKUP(CONCATENATE("USD",C1445),[1]GEINDICE!AR$1:AS$65536,2,0),"")</f>
        <v/>
      </c>
      <c r="AE1445" s="33" t="str">
        <f>IFERROR($X1445/VLOOKUP(CONCATENATE("EUR",C1445),[1]GEINDICE!AR$1:AS$65536,2,0),"")</f>
        <v/>
      </c>
      <c r="AF1445" s="33" t="str">
        <f>IFERROR($AA1445/VLOOKUP(CONCATENATE("EUR",C1445),[1]GEINDICE!AR$1:AS$65536,2,0),"")</f>
        <v/>
      </c>
      <c r="AG1445" s="48" t="str">
        <f>VLOOKUP(E1445,[1]Apresentação!AW$1:AX$65536,2,0)</f>
        <v xml:space="preserve">                    2 - LEATHER AUXILIARIES</v>
      </c>
      <c r="AH1445" s="48" t="str">
        <f t="shared" si="384"/>
        <v xml:space="preserve">         5204000072 - NOVALTAN S-DX BR</v>
      </c>
      <c r="AI1445" s="49" t="str">
        <f t="shared" si="385"/>
        <v xml:space="preserve">     L00408 - JBS S.A</v>
      </c>
      <c r="AJ1445" t="str">
        <f t="shared" si="386"/>
        <v xml:space="preserve">     90 - SALES</v>
      </c>
      <c r="AK1445" t="str">
        <f t="shared" si="387"/>
        <v/>
      </c>
      <c r="AL1445">
        <f t="shared" si="388"/>
        <v>11</v>
      </c>
      <c r="AM1445" t="str">
        <f t="shared" si="389"/>
        <v>2025 11</v>
      </c>
      <c r="AN1445" t="str">
        <f t="shared" si="390"/>
        <v xml:space="preserve">JBS </v>
      </c>
    </row>
    <row r="1446" spans="1:40" x14ac:dyDescent="0.35">
      <c r="A1446">
        <v>83825</v>
      </c>
      <c r="B1446" t="s">
        <v>274</v>
      </c>
      <c r="C1446" s="31">
        <v>45911</v>
      </c>
      <c r="D1446" t="s">
        <v>373</v>
      </c>
      <c r="E1446" t="s">
        <v>374</v>
      </c>
      <c r="F1446" t="s">
        <v>738</v>
      </c>
      <c r="G1446" t="s">
        <v>739</v>
      </c>
      <c r="H1446" t="s">
        <v>736</v>
      </c>
      <c r="I1446" t="s">
        <v>737</v>
      </c>
      <c r="J1446">
        <v>300</v>
      </c>
      <c r="K1446">
        <v>2305.64</v>
      </c>
      <c r="L1446">
        <v>1006.33721</v>
      </c>
      <c r="M1446">
        <v>276.68</v>
      </c>
      <c r="N1446">
        <v>7.6854699999999996</v>
      </c>
      <c r="O1446" s="32">
        <f t="shared" si="374"/>
        <v>2028.9599999999998</v>
      </c>
      <c r="P1446" s="32">
        <f t="shared" si="375"/>
        <v>1022.6227899999998</v>
      </c>
      <c r="Q1446">
        <v>761180</v>
      </c>
      <c r="R1446" t="s">
        <v>298</v>
      </c>
      <c r="S1446" t="s">
        <v>628</v>
      </c>
      <c r="T1446" t="str">
        <f t="shared" si="376"/>
        <v>VEN</v>
      </c>
      <c r="U1446" t="s">
        <v>629</v>
      </c>
      <c r="V1446" s="33">
        <f t="shared" si="377"/>
        <v>2305.64</v>
      </c>
      <c r="W1446">
        <f t="shared" si="378"/>
        <v>300</v>
      </c>
      <c r="X1446" s="33">
        <f t="shared" si="379"/>
        <v>2028.9599999999998</v>
      </c>
      <c r="Y1446" s="33">
        <f t="shared" si="380"/>
        <v>276.68</v>
      </c>
      <c r="Z1446" s="45">
        <f t="shared" si="381"/>
        <v>0.41750784597768942</v>
      </c>
      <c r="AA1446" s="33">
        <f t="shared" si="382"/>
        <v>962.62278999999978</v>
      </c>
      <c r="AB1446" s="45">
        <f t="shared" si="383"/>
        <v>0.47444148233577788</v>
      </c>
      <c r="AC1446" s="33">
        <f>IFERROR($X1446/VLOOKUP(CONCATENATE("USD",C1446),[1]GEINDICE!AR$1:AS$65536,2,0),"")</f>
        <v>376.72397786772615</v>
      </c>
      <c r="AD1446" s="33">
        <f>IFERROR($AA1446/VLOOKUP(CONCATENATE("USD",C1446),[1]GEINDICE!AR$1:AS$65536,2,0),"")</f>
        <v>178.73348249099479</v>
      </c>
      <c r="AE1446" s="33">
        <f>IFERROR($X1446/VLOOKUP(CONCATENATE("EUR",C1446),[1]GEINDICE!AR$1:AS$65536,2,0),"")</f>
        <v>321.07861754652481</v>
      </c>
      <c r="AF1446" s="33">
        <f>IFERROR($AA1446/VLOOKUP(CONCATENATE("EUR",C1446),[1]GEINDICE!AR$1:AS$65536,2,0),"")</f>
        <v>152.33301525509555</v>
      </c>
      <c r="AG1446" s="48" t="str">
        <f>VLOOKUP(E1446,[1]Apresentação!AW$1:AX$65536,2,0)</f>
        <v xml:space="preserve">                    2 - LEATHER AUXILIARIES</v>
      </c>
      <c r="AH1446" s="48" t="str">
        <f t="shared" si="384"/>
        <v xml:space="preserve">         5204000072 - NOVALTAN S-DX BR</v>
      </c>
      <c r="AI1446" s="49" t="str">
        <f t="shared" si="385"/>
        <v xml:space="preserve">     L00423 - VANCOUROS INDUSTRIA E  COMERCIO DE COUROS LTDA</v>
      </c>
      <c r="AJ1446" t="str">
        <f t="shared" si="386"/>
        <v xml:space="preserve">     90 - SALES</v>
      </c>
      <c r="AK1446" t="str">
        <f t="shared" si="387"/>
        <v/>
      </c>
      <c r="AL1446">
        <f t="shared" si="388"/>
        <v>9</v>
      </c>
      <c r="AM1446" t="str">
        <f t="shared" si="389"/>
        <v>2025 9</v>
      </c>
      <c r="AN1446" t="str">
        <f t="shared" si="390"/>
        <v xml:space="preserve">VANCOUROS </v>
      </c>
    </row>
    <row r="1447" spans="1:40" x14ac:dyDescent="0.35">
      <c r="A1447">
        <v>84684</v>
      </c>
      <c r="B1447" t="s">
        <v>274</v>
      </c>
      <c r="C1447" s="31">
        <v>45979</v>
      </c>
      <c r="D1447" t="s">
        <v>373</v>
      </c>
      <c r="E1447" t="s">
        <v>374</v>
      </c>
      <c r="F1447" t="s">
        <v>467</v>
      </c>
      <c r="G1447" t="s">
        <v>468</v>
      </c>
      <c r="H1447" t="s">
        <v>740</v>
      </c>
      <c r="I1447" t="s">
        <v>741</v>
      </c>
      <c r="J1447">
        <v>130</v>
      </c>
      <c r="K1447">
        <v>6646.87</v>
      </c>
      <c r="L1447">
        <v>-3791.4517300000002</v>
      </c>
      <c r="M1447">
        <v>856.12</v>
      </c>
      <c r="N1447">
        <v>51.129759999999997</v>
      </c>
      <c r="O1447" s="32">
        <f t="shared" si="374"/>
        <v>7502.99</v>
      </c>
      <c r="P1447" s="32">
        <f t="shared" si="375"/>
        <v>11294.44173</v>
      </c>
      <c r="Q1447">
        <v>767556</v>
      </c>
      <c r="R1447" t="s">
        <v>488</v>
      </c>
      <c r="S1447" t="s">
        <v>489</v>
      </c>
      <c r="T1447" t="str">
        <f t="shared" si="376"/>
        <v>DEV</v>
      </c>
      <c r="U1447" t="s">
        <v>490</v>
      </c>
      <c r="V1447" s="33">
        <f t="shared" si="377"/>
        <v>-6646.87</v>
      </c>
      <c r="W1447">
        <f t="shared" si="378"/>
        <v>-130</v>
      </c>
      <c r="X1447" s="33">
        <f t="shared" si="379"/>
        <v>-5790.75</v>
      </c>
      <c r="Y1447" s="33">
        <f t="shared" si="380"/>
        <v>-856.12</v>
      </c>
      <c r="Z1447" s="45">
        <f t="shared" si="381"/>
        <v>0.29687631471655079</v>
      </c>
      <c r="AA1447" s="33">
        <f t="shared" si="382"/>
        <v>-1973.2982699999998</v>
      </c>
      <c r="AB1447" s="45">
        <f t="shared" si="383"/>
        <v>0.34076730475327027</v>
      </c>
      <c r="AC1447" s="33" t="str">
        <f>IFERROR($X1447/VLOOKUP(CONCATENATE("USD",C1447),[1]GEINDICE!AR$1:AS$65536,2,0),"")</f>
        <v/>
      </c>
      <c r="AD1447" s="33" t="str">
        <f>IFERROR($AA1447/VLOOKUP(CONCATENATE("USD",C1447),[1]GEINDICE!AR$1:AS$65536,2,0),"")</f>
        <v/>
      </c>
      <c r="AE1447" s="33" t="str">
        <f>IFERROR($X1447/VLOOKUP(CONCATENATE("EUR",C1447),[1]GEINDICE!AR$1:AS$65536,2,0),"")</f>
        <v/>
      </c>
      <c r="AF1447" s="33" t="str">
        <f>IFERROR($AA1447/VLOOKUP(CONCATENATE("EUR",C1447),[1]GEINDICE!AR$1:AS$65536,2,0),"")</f>
        <v/>
      </c>
      <c r="AG1447" s="48" t="str">
        <f>VLOOKUP(E1447,[1]Apresentação!AW$1:AX$65536,2,0)</f>
        <v xml:space="preserve">                    2 - LEATHER AUXILIARIES</v>
      </c>
      <c r="AH1447" s="48" t="str">
        <f t="shared" si="384"/>
        <v xml:space="preserve">         5215000005 - OMBRELLON 072 N</v>
      </c>
      <c r="AI1447" s="49" t="str">
        <f t="shared" si="385"/>
        <v xml:space="preserve">     L00102 - CURTUME SANTO ANTONIO LTDA</v>
      </c>
      <c r="AJ1447" t="str">
        <f t="shared" si="386"/>
        <v xml:space="preserve">     93 - RESALES</v>
      </c>
      <c r="AK1447" t="str">
        <f t="shared" si="387"/>
        <v/>
      </c>
      <c r="AL1447">
        <f t="shared" si="388"/>
        <v>11</v>
      </c>
      <c r="AM1447" t="str">
        <f t="shared" si="389"/>
        <v>2025 11</v>
      </c>
      <c r="AN1447" t="str">
        <f t="shared" si="390"/>
        <v xml:space="preserve">CURTUME </v>
      </c>
    </row>
    <row r="1448" spans="1:40" x14ac:dyDescent="0.35">
      <c r="A1448">
        <v>83194</v>
      </c>
      <c r="B1448" t="s">
        <v>274</v>
      </c>
      <c r="C1448" s="31">
        <v>45859</v>
      </c>
      <c r="D1448" t="s">
        <v>373</v>
      </c>
      <c r="E1448" t="s">
        <v>374</v>
      </c>
      <c r="F1448" t="s">
        <v>458</v>
      </c>
      <c r="G1448" t="s">
        <v>459</v>
      </c>
      <c r="H1448" t="s">
        <v>740</v>
      </c>
      <c r="I1448" t="s">
        <v>741</v>
      </c>
      <c r="J1448">
        <v>130</v>
      </c>
      <c r="K1448">
        <v>5436.78</v>
      </c>
      <c r="L1448">
        <v>3621.4199600000002</v>
      </c>
      <c r="M1448">
        <v>1094.97</v>
      </c>
      <c r="N1448">
        <v>41.821359999999999</v>
      </c>
      <c r="O1448" s="32">
        <f t="shared" si="374"/>
        <v>4341.8099999999995</v>
      </c>
      <c r="P1448" s="32">
        <f t="shared" si="375"/>
        <v>720.39003999999932</v>
      </c>
      <c r="Q1448">
        <v>744346</v>
      </c>
      <c r="R1448" t="s">
        <v>312</v>
      </c>
      <c r="S1448" t="s">
        <v>457</v>
      </c>
      <c r="T1448" t="str">
        <f t="shared" si="376"/>
        <v>VEN</v>
      </c>
      <c r="U1448" t="s">
        <v>437</v>
      </c>
      <c r="V1448" s="33">
        <f t="shared" si="377"/>
        <v>5436.78</v>
      </c>
      <c r="W1448">
        <f t="shared" si="378"/>
        <v>130</v>
      </c>
      <c r="X1448" s="33">
        <f t="shared" si="379"/>
        <v>4341.8099999999995</v>
      </c>
      <c r="Y1448" s="33">
        <f t="shared" si="380"/>
        <v>1094.97</v>
      </c>
      <c r="Z1448" s="45">
        <f t="shared" si="381"/>
        <v>0.12772082740151328</v>
      </c>
      <c r="AA1448" s="33">
        <f t="shared" si="382"/>
        <v>694.39003999999932</v>
      </c>
      <c r="AB1448" s="45">
        <f t="shared" si="383"/>
        <v>0.15993100573263211</v>
      </c>
      <c r="AC1448" s="33">
        <f>IFERROR($X1448/VLOOKUP(CONCATENATE("USD",C1448),[1]GEINDICE!AR$1:AS$65536,2,0),"")</f>
        <v>780.55011235955044</v>
      </c>
      <c r="AD1448" s="33">
        <f>IFERROR($AA1448/VLOOKUP(CONCATENATE("USD",C1448),[1]GEINDICE!AR$1:AS$65536,2,0),"")</f>
        <v>124.83416449438189</v>
      </c>
      <c r="AE1448" s="33">
        <f>IFERROR($X1448/VLOOKUP(CONCATENATE("EUR",C1448),[1]GEINDICE!AR$1:AS$65536,2,0),"")</f>
        <v>666.85250886974143</v>
      </c>
      <c r="AF1448" s="33">
        <f>IFERROR($AA1448/VLOOKUP(CONCATENATE("EUR",C1448),[1]GEINDICE!AR$1:AS$65536,2,0),"")</f>
        <v>106.65039241886672</v>
      </c>
      <c r="AG1448" s="48" t="str">
        <f>VLOOKUP(E1448,[1]Apresentação!AW$1:AX$65536,2,0)</f>
        <v xml:space="preserve">                    2 - LEATHER AUXILIARIES</v>
      </c>
      <c r="AH1448" s="48" t="str">
        <f t="shared" si="384"/>
        <v xml:space="preserve">         5215000005 - OMBRELLON 072 N</v>
      </c>
      <c r="AI1448" s="49" t="str">
        <f t="shared" si="385"/>
        <v xml:space="preserve">     L00052 - CURTUME RUSAN LTDA</v>
      </c>
      <c r="AJ1448" t="str">
        <f t="shared" si="386"/>
        <v xml:space="preserve">     93 - RESALES</v>
      </c>
      <c r="AK1448" t="str">
        <f t="shared" si="387"/>
        <v/>
      </c>
      <c r="AL1448">
        <f t="shared" si="388"/>
        <v>7</v>
      </c>
      <c r="AM1448" t="str">
        <f t="shared" si="389"/>
        <v>2025 7</v>
      </c>
      <c r="AN1448" t="str">
        <f t="shared" si="390"/>
        <v xml:space="preserve">CURTUME </v>
      </c>
    </row>
    <row r="1449" spans="1:40" x14ac:dyDescent="0.35">
      <c r="A1449">
        <v>80829</v>
      </c>
      <c r="B1449" t="s">
        <v>274</v>
      </c>
      <c r="C1449" s="31">
        <v>45667</v>
      </c>
      <c r="D1449" t="s">
        <v>373</v>
      </c>
      <c r="E1449" t="s">
        <v>374</v>
      </c>
      <c r="F1449" t="s">
        <v>427</v>
      </c>
      <c r="G1449" t="s">
        <v>428</v>
      </c>
      <c r="H1449" t="s">
        <v>740</v>
      </c>
      <c r="I1449" t="s">
        <v>741</v>
      </c>
      <c r="J1449">
        <v>71</v>
      </c>
      <c r="K1449">
        <v>3670.75</v>
      </c>
      <c r="L1449">
        <v>1980.64732</v>
      </c>
      <c r="M1449">
        <v>739.3</v>
      </c>
      <c r="N1449">
        <v>51.700700000000005</v>
      </c>
      <c r="O1449" s="32">
        <f t="shared" si="374"/>
        <v>2931.45</v>
      </c>
      <c r="P1449" s="32">
        <f t="shared" si="375"/>
        <v>950.80267999999978</v>
      </c>
      <c r="Q1449">
        <v>706829</v>
      </c>
      <c r="R1449" t="s">
        <v>346</v>
      </c>
      <c r="S1449" t="s">
        <v>347</v>
      </c>
      <c r="T1449" t="str">
        <f t="shared" si="376"/>
        <v>VEN</v>
      </c>
      <c r="U1449" t="s">
        <v>348</v>
      </c>
      <c r="V1449" s="33">
        <f t="shared" si="377"/>
        <v>3670.75</v>
      </c>
      <c r="W1449">
        <f t="shared" si="378"/>
        <v>71</v>
      </c>
      <c r="X1449" s="33">
        <f t="shared" si="379"/>
        <v>2931.45</v>
      </c>
      <c r="Y1449" s="33">
        <f t="shared" si="380"/>
        <v>739.3</v>
      </c>
      <c r="Z1449" s="45">
        <f t="shared" si="381"/>
        <v>0.25515294694544705</v>
      </c>
      <c r="AA1449" s="33">
        <f t="shared" si="382"/>
        <v>936.60267999999974</v>
      </c>
      <c r="AB1449" s="45">
        <f t="shared" si="383"/>
        <v>0.31950150266932742</v>
      </c>
      <c r="AC1449" s="33">
        <f>IFERROR($X1449/VLOOKUP(CONCATENATE("USD",C1449),[1]GEINDICE!AR$1:AS$65536,2,0),"")</f>
        <v>480.84146641515616</v>
      </c>
      <c r="AD1449" s="33">
        <f>IFERROR($AA1449/VLOOKUP(CONCATENATE("USD",C1449),[1]GEINDICE!AR$1:AS$65536,2,0),"")</f>
        <v>153.62957106536533</v>
      </c>
      <c r="AE1449" s="33">
        <f>IFERROR($X1449/VLOOKUP(CONCATENATE("EUR",C1449),[1]GEINDICE!AR$1:AS$65536,2,0),"")</f>
        <v>469.0244956080702</v>
      </c>
      <c r="AF1449" s="33">
        <f>IFERROR($AA1449/VLOOKUP(CONCATENATE("EUR",C1449),[1]GEINDICE!AR$1:AS$65536,2,0),"")</f>
        <v>149.85403113550177</v>
      </c>
      <c r="AG1449" s="48" t="str">
        <f>VLOOKUP(E1449,[1]Apresentação!AW$1:AX$65536,2,0)</f>
        <v xml:space="preserve">                    2 - LEATHER AUXILIARIES</v>
      </c>
      <c r="AH1449" s="48" t="str">
        <f t="shared" si="384"/>
        <v xml:space="preserve">         5215000005 - OMBRELLON 072 N</v>
      </c>
      <c r="AI1449" s="49" t="str">
        <f t="shared" si="385"/>
        <v xml:space="preserve">     L00258 - CORTUME KRUMENAUER SA</v>
      </c>
      <c r="AJ1449" t="str">
        <f t="shared" si="386"/>
        <v xml:space="preserve">     93 - RESALES</v>
      </c>
      <c r="AK1449" t="str">
        <f t="shared" si="387"/>
        <v/>
      </c>
      <c r="AL1449">
        <f t="shared" si="388"/>
        <v>1</v>
      </c>
      <c r="AM1449" t="str">
        <f t="shared" si="389"/>
        <v>2025 1</v>
      </c>
      <c r="AN1449" t="str">
        <f t="shared" si="390"/>
        <v xml:space="preserve">CORTUME </v>
      </c>
    </row>
    <row r="1450" spans="1:40" x14ac:dyDescent="0.35">
      <c r="A1450">
        <v>81720</v>
      </c>
      <c r="B1450" t="s">
        <v>274</v>
      </c>
      <c r="C1450" s="31">
        <v>45736</v>
      </c>
      <c r="D1450" t="s">
        <v>373</v>
      </c>
      <c r="E1450" t="s">
        <v>374</v>
      </c>
      <c r="F1450" t="s">
        <v>704</v>
      </c>
      <c r="G1450" t="s">
        <v>705</v>
      </c>
      <c r="H1450" t="s">
        <v>740</v>
      </c>
      <c r="I1450" t="s">
        <v>741</v>
      </c>
      <c r="J1450">
        <v>260</v>
      </c>
      <c r="K1450">
        <v>12667.03</v>
      </c>
      <c r="L1450">
        <v>7242.8399099999997</v>
      </c>
      <c r="M1450">
        <v>2551.16</v>
      </c>
      <c r="N1450">
        <v>48.719349999999999</v>
      </c>
      <c r="O1450" s="32">
        <f t="shared" si="374"/>
        <v>10115.870000000001</v>
      </c>
      <c r="P1450" s="32">
        <f t="shared" si="375"/>
        <v>2873.0300900000011</v>
      </c>
      <c r="Q1450">
        <v>720094</v>
      </c>
      <c r="R1450" t="s">
        <v>346</v>
      </c>
      <c r="S1450" t="s">
        <v>347</v>
      </c>
      <c r="T1450" t="str">
        <f t="shared" si="376"/>
        <v>VEN</v>
      </c>
      <c r="U1450" t="s">
        <v>348</v>
      </c>
      <c r="V1450" s="33">
        <f t="shared" si="377"/>
        <v>12667.03</v>
      </c>
      <c r="W1450">
        <f t="shared" si="378"/>
        <v>260</v>
      </c>
      <c r="X1450" s="33">
        <f t="shared" si="379"/>
        <v>10115.870000000001</v>
      </c>
      <c r="Y1450" s="33">
        <f t="shared" si="380"/>
        <v>2551.16</v>
      </c>
      <c r="Z1450" s="45">
        <f t="shared" si="381"/>
        <v>0.22270651368158131</v>
      </c>
      <c r="AA1450" s="33">
        <f t="shared" si="382"/>
        <v>2821.0300900000011</v>
      </c>
      <c r="AB1450" s="45">
        <f t="shared" si="383"/>
        <v>0.27887172235309476</v>
      </c>
      <c r="AC1450" s="33">
        <f>IFERROR($X1450/VLOOKUP(CONCATENATE("USD",C1450),[1]GEINDICE!AR$1:AS$65536,2,0),"")</f>
        <v>1786.3724659179206</v>
      </c>
      <c r="AD1450" s="33">
        <f>IFERROR($AA1450/VLOOKUP(CONCATENATE("USD",C1450),[1]GEINDICE!AR$1:AS$65536,2,0),"")</f>
        <v>498.16876633467564</v>
      </c>
      <c r="AE1450" s="33">
        <f>IFERROR($X1450/VLOOKUP(CONCATENATE("EUR",C1450),[1]GEINDICE!AR$1:AS$65536,2,0),"")</f>
        <v>1646.7312388083997</v>
      </c>
      <c r="AF1450" s="33">
        <f>IFERROR($AA1450/VLOOKUP(CONCATENATE("EUR",C1450),[1]GEINDICE!AR$1:AS$65536,2,0),"")</f>
        <v>459.22677681914388</v>
      </c>
      <c r="AG1450" s="48" t="str">
        <f>VLOOKUP(E1450,[1]Apresentação!AW$1:AX$65536,2,0)</f>
        <v xml:space="preserve">                    2 - LEATHER AUXILIARIES</v>
      </c>
      <c r="AH1450" s="48" t="str">
        <f t="shared" si="384"/>
        <v xml:space="preserve">         5215000005 - OMBRELLON 072 N</v>
      </c>
      <c r="AI1450" s="49" t="str">
        <f t="shared" si="385"/>
        <v xml:space="preserve">     L00242 - CBC COUROS E ACABAMENTOS LTDA</v>
      </c>
      <c r="AJ1450" t="str">
        <f t="shared" si="386"/>
        <v xml:space="preserve">     93 - RESALES</v>
      </c>
      <c r="AK1450" t="str">
        <f t="shared" si="387"/>
        <v/>
      </c>
      <c r="AL1450">
        <f t="shared" si="388"/>
        <v>3</v>
      </c>
      <c r="AM1450" t="str">
        <f t="shared" si="389"/>
        <v>2025 3</v>
      </c>
      <c r="AN1450" t="str">
        <f t="shared" si="390"/>
        <v xml:space="preserve">CBC </v>
      </c>
    </row>
    <row r="1451" spans="1:40" x14ac:dyDescent="0.35">
      <c r="A1451">
        <v>81023</v>
      </c>
      <c r="B1451" t="s">
        <v>274</v>
      </c>
      <c r="C1451" s="31">
        <v>45684</v>
      </c>
      <c r="D1451" t="s">
        <v>373</v>
      </c>
      <c r="E1451" t="s">
        <v>374</v>
      </c>
      <c r="F1451" t="s">
        <v>704</v>
      </c>
      <c r="G1451" t="s">
        <v>705</v>
      </c>
      <c r="H1451" t="s">
        <v>740</v>
      </c>
      <c r="I1451" t="s">
        <v>741</v>
      </c>
      <c r="J1451">
        <v>260</v>
      </c>
      <c r="K1451">
        <v>13174.1</v>
      </c>
      <c r="L1451">
        <v>7580.4620000000004</v>
      </c>
      <c r="M1451">
        <v>2653.28</v>
      </c>
      <c r="N1451">
        <v>50.669609999999999</v>
      </c>
      <c r="O1451" s="32">
        <f t="shared" si="374"/>
        <v>10520.82</v>
      </c>
      <c r="P1451" s="32">
        <f t="shared" si="375"/>
        <v>2940.3579999999993</v>
      </c>
      <c r="Q1451">
        <v>708215</v>
      </c>
      <c r="R1451" t="s">
        <v>346</v>
      </c>
      <c r="S1451" t="s">
        <v>347</v>
      </c>
      <c r="T1451" t="str">
        <f t="shared" si="376"/>
        <v>VEN</v>
      </c>
      <c r="U1451" t="s">
        <v>348</v>
      </c>
      <c r="V1451" s="33">
        <f t="shared" si="377"/>
        <v>13174.1</v>
      </c>
      <c r="W1451">
        <f t="shared" si="378"/>
        <v>260</v>
      </c>
      <c r="X1451" s="33">
        <f t="shared" si="379"/>
        <v>10520.82</v>
      </c>
      <c r="Y1451" s="33">
        <f t="shared" si="380"/>
        <v>2653.28</v>
      </c>
      <c r="Z1451" s="45">
        <f t="shared" si="381"/>
        <v>0.21924518562937881</v>
      </c>
      <c r="AA1451" s="33">
        <f t="shared" si="382"/>
        <v>2888.3579999999993</v>
      </c>
      <c r="AB1451" s="45">
        <f t="shared" si="383"/>
        <v>0.27453734594831958</v>
      </c>
      <c r="AC1451" s="33">
        <f>IFERROR($X1451/VLOOKUP(CONCATENATE("USD",C1451),[1]GEINDICE!AR$1:AS$65536,2,0),"")</f>
        <v>1775.006748549062</v>
      </c>
      <c r="AD1451" s="33">
        <f>IFERROR($AA1451/VLOOKUP(CONCATENATE("USD",C1451),[1]GEINDICE!AR$1:AS$65536,2,0),"")</f>
        <v>487.30564178701565</v>
      </c>
      <c r="AE1451" s="33">
        <f>IFERROR($X1451/VLOOKUP(CONCATENATE("EUR",C1451),[1]GEINDICE!AR$1:AS$65536,2,0),"")</f>
        <v>1690.4717526833342</v>
      </c>
      <c r="AF1451" s="33">
        <f>IFERROR($AA1451/VLOOKUP(CONCATENATE("EUR",C1451),[1]GEINDICE!AR$1:AS$65536,2,0),"")</f>
        <v>464.09762838228664</v>
      </c>
      <c r="AG1451" s="48" t="str">
        <f>VLOOKUP(E1451,[1]Apresentação!AW$1:AX$65536,2,0)</f>
        <v xml:space="preserve">                    2 - LEATHER AUXILIARIES</v>
      </c>
      <c r="AH1451" s="48" t="str">
        <f t="shared" si="384"/>
        <v xml:space="preserve">         5215000005 - OMBRELLON 072 N</v>
      </c>
      <c r="AI1451" s="49" t="str">
        <f t="shared" si="385"/>
        <v xml:space="preserve">     L00242 - CBC COUROS E ACABAMENTOS LTDA</v>
      </c>
      <c r="AJ1451" t="str">
        <f t="shared" si="386"/>
        <v xml:space="preserve">     93 - RESALES</v>
      </c>
      <c r="AK1451" t="str">
        <f t="shared" si="387"/>
        <v/>
      </c>
      <c r="AL1451">
        <f t="shared" si="388"/>
        <v>1</v>
      </c>
      <c r="AM1451" t="str">
        <f t="shared" si="389"/>
        <v>2025 1</v>
      </c>
      <c r="AN1451" t="str">
        <f t="shared" si="390"/>
        <v xml:space="preserve">CBC </v>
      </c>
    </row>
    <row r="1452" spans="1:40" x14ac:dyDescent="0.35">
      <c r="A1452">
        <v>81606</v>
      </c>
      <c r="B1452" t="s">
        <v>274</v>
      </c>
      <c r="C1452" s="31">
        <v>45728</v>
      </c>
      <c r="D1452" t="s">
        <v>373</v>
      </c>
      <c r="E1452" t="s">
        <v>374</v>
      </c>
      <c r="F1452" t="s">
        <v>427</v>
      </c>
      <c r="G1452" t="s">
        <v>428</v>
      </c>
      <c r="H1452" t="s">
        <v>740</v>
      </c>
      <c r="I1452" t="s">
        <v>741</v>
      </c>
      <c r="J1452">
        <v>260</v>
      </c>
      <c r="K1452">
        <v>12879.300000000001</v>
      </c>
      <c r="L1452">
        <v>7242.8399099999997</v>
      </c>
      <c r="M1452">
        <v>2593.91</v>
      </c>
      <c r="N1452">
        <v>49.53575</v>
      </c>
      <c r="O1452" s="32">
        <f t="shared" si="374"/>
        <v>10285.390000000001</v>
      </c>
      <c r="P1452" s="32">
        <f t="shared" si="375"/>
        <v>3042.5500900000015</v>
      </c>
      <c r="Q1452">
        <v>716889</v>
      </c>
      <c r="R1452" t="s">
        <v>346</v>
      </c>
      <c r="S1452" t="s">
        <v>347</v>
      </c>
      <c r="T1452" t="str">
        <f t="shared" si="376"/>
        <v>VEN</v>
      </c>
      <c r="U1452" t="s">
        <v>348</v>
      </c>
      <c r="V1452" s="33">
        <f t="shared" si="377"/>
        <v>12879.300000000001</v>
      </c>
      <c r="W1452">
        <f t="shared" si="378"/>
        <v>260</v>
      </c>
      <c r="X1452" s="33">
        <f t="shared" si="379"/>
        <v>10285.390000000001</v>
      </c>
      <c r="Y1452" s="33">
        <f t="shared" si="380"/>
        <v>2593.91</v>
      </c>
      <c r="Z1452" s="45">
        <f t="shared" si="381"/>
        <v>0.23219818546039003</v>
      </c>
      <c r="AA1452" s="33">
        <f t="shared" si="382"/>
        <v>2990.5500900000015</v>
      </c>
      <c r="AB1452" s="45">
        <f t="shared" si="383"/>
        <v>0.29075709234166142</v>
      </c>
      <c r="AC1452" s="33">
        <f>IFERROR($X1452/VLOOKUP(CONCATENATE("USD",C1452),[1]GEINDICE!AR$1:AS$65536,2,0),"")</f>
        <v>1765.1867234159402</v>
      </c>
      <c r="AD1452" s="33">
        <f>IFERROR($AA1452/VLOOKUP(CONCATENATE("USD",C1452),[1]GEINDICE!AR$1:AS$65536,2,0),"")</f>
        <v>513.24055914052337</v>
      </c>
      <c r="AE1452" s="33">
        <f>IFERROR($X1452/VLOOKUP(CONCATENATE("EUR",C1452),[1]GEINDICE!AR$1:AS$65536,2,0),"")</f>
        <v>1615.7262245122374</v>
      </c>
      <c r="AF1452" s="33">
        <f>IFERROR($AA1452/VLOOKUP(CONCATENATE("EUR",C1452),[1]GEINDICE!AR$1:AS$65536,2,0),"")</f>
        <v>469.78385905934863</v>
      </c>
      <c r="AG1452" s="48" t="str">
        <f>VLOOKUP(E1452,[1]Apresentação!AW$1:AX$65536,2,0)</f>
        <v xml:space="preserve">                    2 - LEATHER AUXILIARIES</v>
      </c>
      <c r="AH1452" s="48" t="str">
        <f t="shared" si="384"/>
        <v xml:space="preserve">         5215000005 - OMBRELLON 072 N</v>
      </c>
      <c r="AI1452" s="49" t="str">
        <f t="shared" si="385"/>
        <v xml:space="preserve">     L00258 - CORTUME KRUMENAUER SA</v>
      </c>
      <c r="AJ1452" t="str">
        <f t="shared" si="386"/>
        <v xml:space="preserve">     93 - RESALES</v>
      </c>
      <c r="AK1452" t="str">
        <f t="shared" si="387"/>
        <v/>
      </c>
      <c r="AL1452">
        <f t="shared" si="388"/>
        <v>3</v>
      </c>
      <c r="AM1452" t="str">
        <f t="shared" si="389"/>
        <v>2025 3</v>
      </c>
      <c r="AN1452" t="str">
        <f t="shared" si="390"/>
        <v xml:space="preserve">CORTUME </v>
      </c>
    </row>
    <row r="1453" spans="1:40" x14ac:dyDescent="0.35">
      <c r="A1453">
        <v>81540</v>
      </c>
      <c r="B1453" t="s">
        <v>274</v>
      </c>
      <c r="C1453" s="31">
        <v>45723</v>
      </c>
      <c r="D1453" t="s">
        <v>373</v>
      </c>
      <c r="E1453" t="s">
        <v>374</v>
      </c>
      <c r="F1453" t="s">
        <v>704</v>
      </c>
      <c r="G1453" t="s">
        <v>705</v>
      </c>
      <c r="H1453" t="s">
        <v>740</v>
      </c>
      <c r="I1453" t="s">
        <v>741</v>
      </c>
      <c r="J1453">
        <v>260</v>
      </c>
      <c r="K1453">
        <v>12853.050000000001</v>
      </c>
      <c r="L1453">
        <v>7242.8399099999997</v>
      </c>
      <c r="M1453">
        <v>2588.62</v>
      </c>
      <c r="N1453">
        <v>49.43479</v>
      </c>
      <c r="O1453" s="32">
        <f t="shared" si="374"/>
        <v>10264.43</v>
      </c>
      <c r="P1453" s="32">
        <f t="shared" si="375"/>
        <v>3021.5900900000006</v>
      </c>
      <c r="Q1453">
        <v>715001</v>
      </c>
      <c r="R1453" t="s">
        <v>346</v>
      </c>
      <c r="S1453" t="s">
        <v>347</v>
      </c>
      <c r="T1453" t="str">
        <f t="shared" si="376"/>
        <v>VEN</v>
      </c>
      <c r="U1453" t="s">
        <v>348</v>
      </c>
      <c r="V1453" s="33">
        <f t="shared" si="377"/>
        <v>12853.050000000001</v>
      </c>
      <c r="W1453">
        <f t="shared" si="378"/>
        <v>260</v>
      </c>
      <c r="X1453" s="33">
        <f t="shared" si="379"/>
        <v>10264.43</v>
      </c>
      <c r="Y1453" s="33">
        <f t="shared" si="380"/>
        <v>2588.62</v>
      </c>
      <c r="Z1453" s="45">
        <f t="shared" si="381"/>
        <v>0.23104166637490714</v>
      </c>
      <c r="AA1453" s="33">
        <f t="shared" si="382"/>
        <v>2969.5900900000006</v>
      </c>
      <c r="AB1453" s="45">
        <f t="shared" si="383"/>
        <v>0.2893088159790656</v>
      </c>
      <c r="AC1453" s="33">
        <f>IFERROR($X1453/VLOOKUP(CONCATENATE("USD",C1453),[1]GEINDICE!AR$1:AS$65536,2,0),"")</f>
        <v>1779.3007211205102</v>
      </c>
      <c r="AD1453" s="33">
        <f>IFERROR($AA1453/VLOOKUP(CONCATENATE("USD",C1453),[1]GEINDICE!AR$1:AS$65536,2,0),"")</f>
        <v>514.76738489807246</v>
      </c>
      <c r="AE1453" s="33">
        <f>IFERROR($X1453/VLOOKUP(CONCATENATE("EUR",C1453),[1]GEINDICE!AR$1:AS$65536,2,0),"")</f>
        <v>1636.7308213608023</v>
      </c>
      <c r="AF1453" s="33">
        <f>IFERROR($AA1453/VLOOKUP(CONCATENATE("EUR",C1453),[1]GEINDICE!AR$1:AS$65536,2,0),"")</f>
        <v>473.5206560043373</v>
      </c>
      <c r="AG1453" s="48" t="str">
        <f>VLOOKUP(E1453,[1]Apresentação!AW$1:AX$65536,2,0)</f>
        <v xml:space="preserve">                    2 - LEATHER AUXILIARIES</v>
      </c>
      <c r="AH1453" s="48" t="str">
        <f t="shared" si="384"/>
        <v xml:space="preserve">         5215000005 - OMBRELLON 072 N</v>
      </c>
      <c r="AI1453" s="49" t="str">
        <f t="shared" si="385"/>
        <v xml:space="preserve">     L00242 - CBC COUROS E ACABAMENTOS LTDA</v>
      </c>
      <c r="AJ1453" t="str">
        <f t="shared" si="386"/>
        <v xml:space="preserve">     93 - RESALES</v>
      </c>
      <c r="AK1453" t="str">
        <f t="shared" si="387"/>
        <v/>
      </c>
      <c r="AL1453">
        <f t="shared" si="388"/>
        <v>3</v>
      </c>
      <c r="AM1453" t="str">
        <f t="shared" si="389"/>
        <v>2025 3</v>
      </c>
      <c r="AN1453" t="str">
        <f t="shared" si="390"/>
        <v xml:space="preserve">CBC </v>
      </c>
    </row>
    <row r="1454" spans="1:40" x14ac:dyDescent="0.35">
      <c r="A1454">
        <v>81767</v>
      </c>
      <c r="B1454" t="s">
        <v>274</v>
      </c>
      <c r="C1454" s="31">
        <v>45740</v>
      </c>
      <c r="D1454" t="s">
        <v>373</v>
      </c>
      <c r="E1454" t="s">
        <v>374</v>
      </c>
      <c r="F1454" t="s">
        <v>458</v>
      </c>
      <c r="G1454" t="s">
        <v>459</v>
      </c>
      <c r="H1454" t="s">
        <v>740</v>
      </c>
      <c r="I1454" t="s">
        <v>741</v>
      </c>
      <c r="J1454">
        <v>260</v>
      </c>
      <c r="K1454">
        <v>11221.52</v>
      </c>
      <c r="L1454">
        <v>7242.8399099999997</v>
      </c>
      <c r="M1454">
        <v>2260.0300000000002</v>
      </c>
      <c r="N1454">
        <v>43.159709999999997</v>
      </c>
      <c r="O1454" s="32">
        <f t="shared" si="374"/>
        <v>8961.49</v>
      </c>
      <c r="P1454" s="32">
        <f t="shared" si="375"/>
        <v>1718.6500900000001</v>
      </c>
      <c r="Q1454">
        <v>721570</v>
      </c>
      <c r="R1454" t="s">
        <v>346</v>
      </c>
      <c r="S1454" t="s">
        <v>347</v>
      </c>
      <c r="T1454" t="str">
        <f t="shared" si="376"/>
        <v>VEN</v>
      </c>
      <c r="U1454" t="s">
        <v>437</v>
      </c>
      <c r="V1454" s="33">
        <f t="shared" si="377"/>
        <v>11221.52</v>
      </c>
      <c r="W1454">
        <f t="shared" si="378"/>
        <v>260</v>
      </c>
      <c r="X1454" s="33">
        <f t="shared" si="379"/>
        <v>8961.49</v>
      </c>
      <c r="Y1454" s="33">
        <f t="shared" si="380"/>
        <v>2260.0300000000002</v>
      </c>
      <c r="Z1454" s="45">
        <f t="shared" si="381"/>
        <v>0.1485226680520999</v>
      </c>
      <c r="AA1454" s="33">
        <f t="shared" si="382"/>
        <v>1666.6500900000001</v>
      </c>
      <c r="AB1454" s="45">
        <f t="shared" si="383"/>
        <v>0.18597912735493763</v>
      </c>
      <c r="AC1454" s="33">
        <f>IFERROR($X1454/VLOOKUP(CONCATENATE("USD",C1454),[1]GEINDICE!AR$1:AS$65536,2,0),"")</f>
        <v>1561.1535982439941</v>
      </c>
      <c r="AD1454" s="33">
        <f>IFERROR($AA1454/VLOOKUP(CONCATENATE("USD",C1454),[1]GEINDICE!AR$1:AS$65536,2,0),"")</f>
        <v>290.34198386843894</v>
      </c>
      <c r="AE1454" s="33">
        <f>IFERROR($X1454/VLOOKUP(CONCATENATE("EUR",C1454),[1]GEINDICE!AR$1:AS$65536,2,0),"")</f>
        <v>1446.1713492665451</v>
      </c>
      <c r="AF1454" s="33">
        <f>IFERROR($AA1454/VLOOKUP(CONCATENATE("EUR",C1454),[1]GEINDICE!AR$1:AS$65536,2,0),"")</f>
        <v>268.95768554230477</v>
      </c>
      <c r="AG1454" s="48" t="str">
        <f>VLOOKUP(E1454,[1]Apresentação!AW$1:AX$65536,2,0)</f>
        <v xml:space="preserve">                    2 - LEATHER AUXILIARIES</v>
      </c>
      <c r="AH1454" s="48" t="str">
        <f t="shared" si="384"/>
        <v xml:space="preserve">         5215000005 - OMBRELLON 072 N</v>
      </c>
      <c r="AI1454" s="49" t="str">
        <f t="shared" si="385"/>
        <v xml:space="preserve">     L00052 - CURTUME RUSAN LTDA</v>
      </c>
      <c r="AJ1454" t="str">
        <f t="shared" si="386"/>
        <v xml:space="preserve">     93 - RESALES</v>
      </c>
      <c r="AK1454" t="str">
        <f t="shared" si="387"/>
        <v/>
      </c>
      <c r="AL1454">
        <f t="shared" si="388"/>
        <v>3</v>
      </c>
      <c r="AM1454" t="str">
        <f t="shared" si="389"/>
        <v>2025 3</v>
      </c>
      <c r="AN1454" t="str">
        <f t="shared" si="390"/>
        <v xml:space="preserve">CURTUME </v>
      </c>
    </row>
    <row r="1455" spans="1:40" x14ac:dyDescent="0.35">
      <c r="A1455">
        <v>82197</v>
      </c>
      <c r="B1455" t="s">
        <v>274</v>
      </c>
      <c r="C1455" s="31">
        <v>45775</v>
      </c>
      <c r="D1455" t="s">
        <v>373</v>
      </c>
      <c r="E1455" t="s">
        <v>374</v>
      </c>
      <c r="F1455" t="s">
        <v>458</v>
      </c>
      <c r="G1455" t="s">
        <v>459</v>
      </c>
      <c r="H1455" t="s">
        <v>740</v>
      </c>
      <c r="I1455" t="s">
        <v>741</v>
      </c>
      <c r="J1455">
        <v>130</v>
      </c>
      <c r="K1455">
        <v>5572.04</v>
      </c>
      <c r="L1455">
        <v>3621.4199600000002</v>
      </c>
      <c r="M1455">
        <v>1122.22</v>
      </c>
      <c r="N1455">
        <v>42.861879999999999</v>
      </c>
      <c r="O1455" s="32">
        <f t="shared" si="374"/>
        <v>4449.82</v>
      </c>
      <c r="P1455" s="32">
        <f t="shared" si="375"/>
        <v>828.40003999999954</v>
      </c>
      <c r="Q1455">
        <v>734338</v>
      </c>
      <c r="R1455" t="s">
        <v>346</v>
      </c>
      <c r="S1455" t="s">
        <v>347</v>
      </c>
      <c r="T1455" t="str">
        <f t="shared" si="376"/>
        <v>VEN</v>
      </c>
      <c r="U1455" t="s">
        <v>437</v>
      </c>
      <c r="V1455" s="33">
        <f t="shared" si="377"/>
        <v>5572.04</v>
      </c>
      <c r="W1455">
        <f t="shared" si="378"/>
        <v>130</v>
      </c>
      <c r="X1455" s="33">
        <f t="shared" si="379"/>
        <v>4449.82</v>
      </c>
      <c r="Y1455" s="33">
        <f t="shared" si="380"/>
        <v>1122.22</v>
      </c>
      <c r="Z1455" s="45">
        <f t="shared" si="381"/>
        <v>0.14400471640548157</v>
      </c>
      <c r="AA1455" s="33">
        <f t="shared" si="382"/>
        <v>802.40003999999954</v>
      </c>
      <c r="AB1455" s="45">
        <f t="shared" si="383"/>
        <v>0.18032190965027789</v>
      </c>
      <c r="AC1455" s="33">
        <f>IFERROR($X1455/VLOOKUP(CONCATENATE("USD",C1455),[1]GEINDICE!AR$1:AS$65536,2,0),"")</f>
        <v>785.06377798556832</v>
      </c>
      <c r="AD1455" s="33">
        <f>IFERROR($AA1455/VLOOKUP(CONCATENATE("USD",C1455),[1]GEINDICE!AR$1:AS$65536,2,0),"")</f>
        <v>141.56419964361947</v>
      </c>
      <c r="AE1455" s="33">
        <f>IFERROR($X1455/VLOOKUP(CONCATENATE("EUR",C1455),[1]GEINDICE!AR$1:AS$65536,2,0),"")</f>
        <v>689.43495034318198</v>
      </c>
      <c r="AF1455" s="33">
        <f>IFERROR($AA1455/VLOOKUP(CONCATENATE("EUR",C1455),[1]GEINDICE!AR$1:AS$65536,2,0),"")</f>
        <v>124.3202268255271</v>
      </c>
      <c r="AG1455" s="48" t="str">
        <f>VLOOKUP(E1455,[1]Apresentação!AW$1:AX$65536,2,0)</f>
        <v xml:space="preserve">                    2 - LEATHER AUXILIARIES</v>
      </c>
      <c r="AH1455" s="48" t="str">
        <f t="shared" si="384"/>
        <v xml:space="preserve">         5215000005 - OMBRELLON 072 N</v>
      </c>
      <c r="AI1455" s="49" t="str">
        <f t="shared" si="385"/>
        <v xml:space="preserve">     L00052 - CURTUME RUSAN LTDA</v>
      </c>
      <c r="AJ1455" t="str">
        <f t="shared" si="386"/>
        <v xml:space="preserve">     93 - RESALES</v>
      </c>
      <c r="AK1455" t="str">
        <f t="shared" si="387"/>
        <v/>
      </c>
      <c r="AL1455">
        <f t="shared" si="388"/>
        <v>4</v>
      </c>
      <c r="AM1455" t="str">
        <f t="shared" si="389"/>
        <v>2025 4</v>
      </c>
      <c r="AN1455" t="str">
        <f t="shared" si="390"/>
        <v xml:space="preserve">CURTUME </v>
      </c>
    </row>
    <row r="1456" spans="1:40" x14ac:dyDescent="0.35">
      <c r="A1456">
        <v>81151</v>
      </c>
      <c r="B1456" t="s">
        <v>274</v>
      </c>
      <c r="C1456" s="31">
        <v>45693</v>
      </c>
      <c r="D1456" t="s">
        <v>373</v>
      </c>
      <c r="E1456" t="s">
        <v>374</v>
      </c>
      <c r="F1456" t="s">
        <v>704</v>
      </c>
      <c r="G1456" t="s">
        <v>705</v>
      </c>
      <c r="H1456" t="s">
        <v>740</v>
      </c>
      <c r="I1456" t="s">
        <v>741</v>
      </c>
      <c r="J1456">
        <v>390</v>
      </c>
      <c r="K1456">
        <v>19426.46</v>
      </c>
      <c r="L1456">
        <v>11370.693010000001</v>
      </c>
      <c r="M1456">
        <v>3912.51</v>
      </c>
      <c r="N1456">
        <v>49.811429999999994</v>
      </c>
      <c r="O1456" s="32">
        <f t="shared" si="374"/>
        <v>15513.949999999999</v>
      </c>
      <c r="P1456" s="32">
        <f t="shared" si="375"/>
        <v>4143.256989999998</v>
      </c>
      <c r="Q1456">
        <v>709192</v>
      </c>
      <c r="R1456" t="s">
        <v>346</v>
      </c>
      <c r="S1456" t="s">
        <v>347</v>
      </c>
      <c r="T1456" t="str">
        <f t="shared" si="376"/>
        <v>VEN</v>
      </c>
      <c r="U1456" t="s">
        <v>348</v>
      </c>
      <c r="V1456" s="33">
        <f t="shared" si="377"/>
        <v>19426.46</v>
      </c>
      <c r="W1456">
        <f t="shared" si="378"/>
        <v>390</v>
      </c>
      <c r="X1456" s="33">
        <f t="shared" si="379"/>
        <v>15513.949999999999</v>
      </c>
      <c r="Y1456" s="33">
        <f t="shared" si="380"/>
        <v>3912.51</v>
      </c>
      <c r="Z1456" s="45">
        <f t="shared" si="381"/>
        <v>0.20926391066617378</v>
      </c>
      <c r="AA1456" s="33">
        <f t="shared" si="382"/>
        <v>4065.256989999998</v>
      </c>
      <c r="AB1456" s="45">
        <f t="shared" si="383"/>
        <v>0.2620388095875002</v>
      </c>
      <c r="AC1456" s="33">
        <f>IFERROR($X1456/VLOOKUP(CONCATENATE("USD",C1456),[1]GEINDICE!AR$1:AS$65536,2,0),"")</f>
        <v>2674.9573253788985</v>
      </c>
      <c r="AD1456" s="33">
        <f>IFERROR($AA1456/VLOOKUP(CONCATENATE("USD",C1456),[1]GEINDICE!AR$1:AS$65536,2,0),"")</f>
        <v>700.94263323964992</v>
      </c>
      <c r="AE1456" s="33">
        <f>IFERROR($X1456/VLOOKUP(CONCATENATE("EUR",C1456),[1]GEINDICE!AR$1:AS$65536,2,0),"")</f>
        <v>2566.4102564102564</v>
      </c>
      <c r="AF1456" s="33">
        <f>IFERROR($AA1456/VLOOKUP(CONCATENATE("EUR",C1456),[1]GEINDICE!AR$1:AS$65536,2,0),"")</f>
        <v>672.49908850289466</v>
      </c>
      <c r="AG1456" s="48" t="str">
        <f>VLOOKUP(E1456,[1]Apresentação!AW$1:AX$65536,2,0)</f>
        <v xml:space="preserve">                    2 - LEATHER AUXILIARIES</v>
      </c>
      <c r="AH1456" s="48" t="str">
        <f t="shared" si="384"/>
        <v xml:space="preserve">         5215000005 - OMBRELLON 072 N</v>
      </c>
      <c r="AI1456" s="49" t="str">
        <f t="shared" si="385"/>
        <v xml:space="preserve">     L00242 - CBC COUROS E ACABAMENTOS LTDA</v>
      </c>
      <c r="AJ1456" t="str">
        <f t="shared" si="386"/>
        <v xml:space="preserve">     93 - RESALES</v>
      </c>
      <c r="AK1456" t="str">
        <f t="shared" si="387"/>
        <v/>
      </c>
      <c r="AL1456">
        <f t="shared" si="388"/>
        <v>2</v>
      </c>
      <c r="AM1456" t="str">
        <f t="shared" si="389"/>
        <v>2025 2</v>
      </c>
      <c r="AN1456" t="str">
        <f t="shared" si="390"/>
        <v xml:space="preserve">CBC </v>
      </c>
    </row>
    <row r="1457" spans="1:40" x14ac:dyDescent="0.35">
      <c r="A1457">
        <v>84345</v>
      </c>
      <c r="B1457" t="s">
        <v>274</v>
      </c>
      <c r="C1457" s="31">
        <v>45954</v>
      </c>
      <c r="D1457" t="s">
        <v>373</v>
      </c>
      <c r="E1457" t="s">
        <v>374</v>
      </c>
      <c r="F1457" t="s">
        <v>704</v>
      </c>
      <c r="G1457" t="s">
        <v>705</v>
      </c>
      <c r="H1457" t="s">
        <v>740</v>
      </c>
      <c r="I1457" t="s">
        <v>741</v>
      </c>
      <c r="J1457">
        <v>260</v>
      </c>
      <c r="K1457">
        <v>12037.23</v>
      </c>
      <c r="L1457">
        <v>7582.9034499999998</v>
      </c>
      <c r="M1457">
        <v>2424.31</v>
      </c>
      <c r="N1457">
        <v>46.297019999999996</v>
      </c>
      <c r="O1457" s="32">
        <f t="shared" si="374"/>
        <v>9612.92</v>
      </c>
      <c r="P1457" s="32">
        <f t="shared" si="375"/>
        <v>2030.0165500000003</v>
      </c>
      <c r="Q1457">
        <v>765160</v>
      </c>
      <c r="R1457" t="s">
        <v>346</v>
      </c>
      <c r="S1457" t="s">
        <v>347</v>
      </c>
      <c r="T1457" t="str">
        <f t="shared" si="376"/>
        <v>VEN</v>
      </c>
      <c r="U1457" t="s">
        <v>348</v>
      </c>
      <c r="V1457" s="33">
        <f t="shared" si="377"/>
        <v>12037.23</v>
      </c>
      <c r="W1457">
        <f t="shared" si="378"/>
        <v>260</v>
      </c>
      <c r="X1457" s="33">
        <f t="shared" si="379"/>
        <v>9612.92</v>
      </c>
      <c r="Y1457" s="33">
        <f t="shared" si="380"/>
        <v>2424.31</v>
      </c>
      <c r="Z1457" s="45">
        <f t="shared" si="381"/>
        <v>0.16432489451476795</v>
      </c>
      <c r="AA1457" s="33">
        <f t="shared" si="382"/>
        <v>1978.0165500000003</v>
      </c>
      <c r="AB1457" s="45">
        <f t="shared" si="383"/>
        <v>0.20576646325986281</v>
      </c>
      <c r="AC1457" s="33">
        <f>IFERROR($X1457/VLOOKUP(CONCATENATE("USD",C1457),[1]GEINDICE!AR$1:AS$65536,2,0),"")</f>
        <v>1786.887744669777</v>
      </c>
      <c r="AD1457" s="33">
        <f>IFERROR($AA1457/VLOOKUP(CONCATENATE("USD",C1457),[1]GEINDICE!AR$1:AS$65536,2,0),"")</f>
        <v>367.68157146309272</v>
      </c>
      <c r="AE1457" s="33">
        <f>IFERROR($X1457/VLOOKUP(CONCATENATE("EUR",C1457),[1]GEINDICE!AR$1:AS$65536,2,0),"")</f>
        <v>1536.9851624456383</v>
      </c>
      <c r="AF1457" s="33">
        <f>IFERROR($AA1457/VLOOKUP(CONCATENATE("EUR",C1457),[1]GEINDICE!AR$1:AS$65536,2,0),"")</f>
        <v>316.26000095932466</v>
      </c>
      <c r="AG1457" s="48" t="str">
        <f>VLOOKUP(E1457,[1]Apresentação!AW$1:AX$65536,2,0)</f>
        <v xml:space="preserve">                    2 - LEATHER AUXILIARIES</v>
      </c>
      <c r="AH1457" s="48" t="str">
        <f t="shared" si="384"/>
        <v xml:space="preserve">         5215000005 - OMBRELLON 072 N</v>
      </c>
      <c r="AI1457" s="49" t="str">
        <f t="shared" si="385"/>
        <v xml:space="preserve">     L00242 - CBC COUROS E ACABAMENTOS LTDA</v>
      </c>
      <c r="AJ1457" t="str">
        <f t="shared" si="386"/>
        <v xml:space="preserve">     93 - RESALES</v>
      </c>
      <c r="AK1457" t="str">
        <f t="shared" si="387"/>
        <v/>
      </c>
      <c r="AL1457">
        <f t="shared" si="388"/>
        <v>10</v>
      </c>
      <c r="AM1457" t="str">
        <f t="shared" si="389"/>
        <v>2025 10</v>
      </c>
      <c r="AN1457" t="str">
        <f t="shared" si="390"/>
        <v xml:space="preserve">CBC </v>
      </c>
    </row>
    <row r="1458" spans="1:40" x14ac:dyDescent="0.35">
      <c r="A1458">
        <v>83989</v>
      </c>
      <c r="B1458" t="s">
        <v>274</v>
      </c>
      <c r="C1458" s="31">
        <v>45925</v>
      </c>
      <c r="D1458" t="s">
        <v>373</v>
      </c>
      <c r="E1458" t="s">
        <v>374</v>
      </c>
      <c r="F1458" t="s">
        <v>704</v>
      </c>
      <c r="G1458" t="s">
        <v>705</v>
      </c>
      <c r="H1458" t="s">
        <v>740</v>
      </c>
      <c r="I1458" t="s">
        <v>741</v>
      </c>
      <c r="J1458">
        <v>260</v>
      </c>
      <c r="K1458">
        <v>11874.460000000001</v>
      </c>
      <c r="L1458">
        <v>7582.9034499999998</v>
      </c>
      <c r="M1458">
        <v>2391.5300000000002</v>
      </c>
      <c r="N1458">
        <v>45.671009999999995</v>
      </c>
      <c r="O1458" s="32">
        <f t="shared" si="374"/>
        <v>9482.93</v>
      </c>
      <c r="P1458" s="32">
        <f t="shared" si="375"/>
        <v>1900.0265500000005</v>
      </c>
      <c r="Q1458">
        <v>762311</v>
      </c>
      <c r="R1458" t="s">
        <v>346</v>
      </c>
      <c r="S1458" t="s">
        <v>347</v>
      </c>
      <c r="T1458" t="str">
        <f t="shared" si="376"/>
        <v>VEN</v>
      </c>
      <c r="U1458" t="s">
        <v>348</v>
      </c>
      <c r="V1458" s="33">
        <f t="shared" si="377"/>
        <v>11874.460000000001</v>
      </c>
      <c r="W1458">
        <f t="shared" si="378"/>
        <v>260</v>
      </c>
      <c r="X1458" s="33">
        <f t="shared" si="379"/>
        <v>9482.93</v>
      </c>
      <c r="Y1458" s="33">
        <f t="shared" si="380"/>
        <v>2391.5300000000002</v>
      </c>
      <c r="Z1458" s="45">
        <f t="shared" si="381"/>
        <v>0.15563036550714729</v>
      </c>
      <c r="AA1458" s="33">
        <f t="shared" si="382"/>
        <v>1848.0265500000005</v>
      </c>
      <c r="AB1458" s="45">
        <f t="shared" si="383"/>
        <v>0.19487927781814274</v>
      </c>
      <c r="AC1458" s="33">
        <f>IFERROR($X1458/VLOOKUP(CONCATENATE("USD",C1458),[1]GEINDICE!AR$1:AS$65536,2,0),"")</f>
        <v>1774.9985961628452</v>
      </c>
      <c r="AD1458" s="33">
        <f>IFERROR($AA1458/VLOOKUP(CONCATENATE("USD",C1458),[1]GEINDICE!AR$1:AS$65536,2,0),"")</f>
        <v>345.91044454843245</v>
      </c>
      <c r="AE1458" s="33">
        <f>IFERROR($X1458/VLOOKUP(CONCATENATE("EUR",C1458),[1]GEINDICE!AR$1:AS$65536,2,0),"")</f>
        <v>1520.4800538737813</v>
      </c>
      <c r="AF1458" s="33">
        <f>IFERROR($AA1458/VLOOKUP(CONCATENATE("EUR",C1458),[1]GEINDICE!AR$1:AS$65536,2,0),"")</f>
        <v>296.31005483581328</v>
      </c>
      <c r="AG1458" s="48" t="str">
        <f>VLOOKUP(E1458,[1]Apresentação!AW$1:AX$65536,2,0)</f>
        <v xml:space="preserve">                    2 - LEATHER AUXILIARIES</v>
      </c>
      <c r="AH1458" s="48" t="str">
        <f t="shared" si="384"/>
        <v xml:space="preserve">         5215000005 - OMBRELLON 072 N</v>
      </c>
      <c r="AI1458" s="49" t="str">
        <f t="shared" si="385"/>
        <v xml:space="preserve">     L00242 - CBC COUROS E ACABAMENTOS LTDA</v>
      </c>
      <c r="AJ1458" t="str">
        <f t="shared" si="386"/>
        <v xml:space="preserve">     93 - RESALES</v>
      </c>
      <c r="AK1458" t="str">
        <f t="shared" si="387"/>
        <v/>
      </c>
      <c r="AL1458">
        <f t="shared" si="388"/>
        <v>9</v>
      </c>
      <c r="AM1458" t="str">
        <f t="shared" si="389"/>
        <v>2025 9</v>
      </c>
      <c r="AN1458" t="str">
        <f t="shared" si="390"/>
        <v xml:space="preserve">CBC </v>
      </c>
    </row>
    <row r="1459" spans="1:40" x14ac:dyDescent="0.35">
      <c r="A1459">
        <v>83766</v>
      </c>
      <c r="B1459" t="s">
        <v>274</v>
      </c>
      <c r="C1459" s="31">
        <v>45905</v>
      </c>
      <c r="D1459" t="s">
        <v>373</v>
      </c>
      <c r="E1459" t="s">
        <v>374</v>
      </c>
      <c r="F1459" t="s">
        <v>704</v>
      </c>
      <c r="G1459" t="s">
        <v>705</v>
      </c>
      <c r="H1459" t="s">
        <v>740</v>
      </c>
      <c r="I1459" t="s">
        <v>741</v>
      </c>
      <c r="J1459">
        <v>260</v>
      </c>
      <c r="K1459">
        <v>12204.23</v>
      </c>
      <c r="L1459">
        <v>7242.8399099999997</v>
      </c>
      <c r="M1459">
        <v>2457.9499999999998</v>
      </c>
      <c r="N1459">
        <v>46.939360000000001</v>
      </c>
      <c r="O1459" s="32">
        <f t="shared" si="374"/>
        <v>9746.2799999999988</v>
      </c>
      <c r="P1459" s="32">
        <f t="shared" si="375"/>
        <v>2503.4400899999991</v>
      </c>
      <c r="Q1459">
        <v>760741</v>
      </c>
      <c r="R1459" t="s">
        <v>346</v>
      </c>
      <c r="S1459" t="s">
        <v>347</v>
      </c>
      <c r="T1459" t="str">
        <f t="shared" si="376"/>
        <v>VEN</v>
      </c>
      <c r="U1459" t="s">
        <v>348</v>
      </c>
      <c r="V1459" s="33">
        <f t="shared" si="377"/>
        <v>12204.23</v>
      </c>
      <c r="W1459">
        <f t="shared" si="378"/>
        <v>260</v>
      </c>
      <c r="X1459" s="33">
        <f t="shared" si="379"/>
        <v>9746.2799999999988</v>
      </c>
      <c r="Y1459" s="33">
        <f t="shared" si="380"/>
        <v>2457.9499999999998</v>
      </c>
      <c r="Z1459" s="45">
        <f t="shared" si="381"/>
        <v>0.20086806705543891</v>
      </c>
      <c r="AA1459" s="33">
        <f t="shared" si="382"/>
        <v>2451.4400899999991</v>
      </c>
      <c r="AB1459" s="45">
        <f t="shared" si="383"/>
        <v>0.25152571955658976</v>
      </c>
      <c r="AC1459" s="33">
        <f>IFERROR($X1459/VLOOKUP(CONCATENATE("USD",C1459),[1]GEINDICE!AR$1:AS$65536,2,0),"")</f>
        <v>1805.9368514675361</v>
      </c>
      <c r="AD1459" s="33">
        <f>IFERROR($AA1459/VLOOKUP(CONCATENATE("USD",C1459),[1]GEINDICE!AR$1:AS$65536,2,0),"")</f>
        <v>454.23956603913416</v>
      </c>
      <c r="AE1459" s="33">
        <f>IFERROR($X1459/VLOOKUP(CONCATENATE("EUR",C1459),[1]GEINDICE!AR$1:AS$65536,2,0),"")</f>
        <v>1535.7904854950282</v>
      </c>
      <c r="AF1459" s="33">
        <f>IFERROR($AA1459/VLOOKUP(CONCATENATE("EUR",C1459),[1]GEINDICE!AR$1:AS$65536,2,0),"")</f>
        <v>386.29080695230124</v>
      </c>
      <c r="AG1459" s="48" t="str">
        <f>VLOOKUP(E1459,[1]Apresentação!AW$1:AX$65536,2,0)</f>
        <v xml:space="preserve">                    2 - LEATHER AUXILIARIES</v>
      </c>
      <c r="AH1459" s="48" t="str">
        <f t="shared" si="384"/>
        <v xml:space="preserve">         5215000005 - OMBRELLON 072 N</v>
      </c>
      <c r="AI1459" s="49" t="str">
        <f t="shared" si="385"/>
        <v xml:space="preserve">     L00242 - CBC COUROS E ACABAMENTOS LTDA</v>
      </c>
      <c r="AJ1459" t="str">
        <f t="shared" si="386"/>
        <v xml:space="preserve">     93 - RESALES</v>
      </c>
      <c r="AK1459" t="str">
        <f t="shared" si="387"/>
        <v/>
      </c>
      <c r="AL1459">
        <f t="shared" si="388"/>
        <v>9</v>
      </c>
      <c r="AM1459" t="str">
        <f t="shared" si="389"/>
        <v>2025 9</v>
      </c>
      <c r="AN1459" t="str">
        <f t="shared" si="390"/>
        <v xml:space="preserve">CBC </v>
      </c>
    </row>
    <row r="1460" spans="1:40" x14ac:dyDescent="0.35">
      <c r="A1460">
        <v>84240</v>
      </c>
      <c r="B1460" t="s">
        <v>274</v>
      </c>
      <c r="C1460" s="31">
        <v>45946</v>
      </c>
      <c r="D1460" t="s">
        <v>373</v>
      </c>
      <c r="E1460" t="s">
        <v>374</v>
      </c>
      <c r="F1460" t="s">
        <v>458</v>
      </c>
      <c r="G1460" t="s">
        <v>459</v>
      </c>
      <c r="H1460" t="s">
        <v>740</v>
      </c>
      <c r="I1460" t="s">
        <v>741</v>
      </c>
      <c r="J1460">
        <v>130</v>
      </c>
      <c r="K1460">
        <v>5770.46</v>
      </c>
      <c r="L1460">
        <v>3791.4517300000002</v>
      </c>
      <c r="M1460">
        <v>1162.18</v>
      </c>
      <c r="N1460">
        <v>44.388159999999999</v>
      </c>
      <c r="O1460" s="32">
        <f t="shared" si="374"/>
        <v>4608.28</v>
      </c>
      <c r="P1460" s="32">
        <f t="shared" si="375"/>
        <v>816.82826999999952</v>
      </c>
      <c r="Q1460">
        <v>764425</v>
      </c>
      <c r="R1460" t="s">
        <v>346</v>
      </c>
      <c r="S1460" t="s">
        <v>347</v>
      </c>
      <c r="T1460" t="str">
        <f t="shared" si="376"/>
        <v>VEN</v>
      </c>
      <c r="U1460" t="s">
        <v>437</v>
      </c>
      <c r="V1460" s="33">
        <f t="shared" si="377"/>
        <v>5770.46</v>
      </c>
      <c r="W1460">
        <f t="shared" si="378"/>
        <v>130</v>
      </c>
      <c r="X1460" s="33">
        <f t="shared" si="379"/>
        <v>4608.28</v>
      </c>
      <c r="Y1460" s="33">
        <f t="shared" si="380"/>
        <v>1162.18</v>
      </c>
      <c r="Z1460" s="45">
        <f t="shared" si="381"/>
        <v>0.13704769983675469</v>
      </c>
      <c r="AA1460" s="33">
        <f t="shared" si="382"/>
        <v>790.82826999999952</v>
      </c>
      <c r="AB1460" s="45">
        <f t="shared" si="383"/>
        <v>0.17161029060734148</v>
      </c>
      <c r="AC1460" s="33">
        <f>IFERROR($X1460/VLOOKUP(CONCATENATE("USD",C1460),[1]GEINDICE!AR$1:AS$65536,2,0),"")</f>
        <v>847.82720682930403</v>
      </c>
      <c r="AD1460" s="33">
        <f>IFERROR($AA1460/VLOOKUP(CONCATENATE("USD",C1460),[1]GEINDICE!AR$1:AS$65536,2,0),"")</f>
        <v>145.49587334878748</v>
      </c>
      <c r="AE1460" s="33">
        <f>IFERROR($X1460/VLOOKUP(CONCATENATE("EUR",C1460),[1]GEINDICE!AR$1:AS$65536,2,0),"")</f>
        <v>726.75487706792399</v>
      </c>
      <c r="AF1460" s="33">
        <f>IFERROR($AA1460/VLOOKUP(CONCATENATE("EUR",C1460),[1]GEINDICE!AR$1:AS$65536,2,0),"")</f>
        <v>124.71861565392916</v>
      </c>
      <c r="AG1460" s="48" t="str">
        <f>VLOOKUP(E1460,[1]Apresentação!AW$1:AX$65536,2,0)</f>
        <v xml:space="preserve">                    2 - LEATHER AUXILIARIES</v>
      </c>
      <c r="AH1460" s="48" t="str">
        <f t="shared" si="384"/>
        <v xml:space="preserve">         5215000005 - OMBRELLON 072 N</v>
      </c>
      <c r="AI1460" s="49" t="str">
        <f t="shared" si="385"/>
        <v xml:space="preserve">     L00052 - CURTUME RUSAN LTDA</v>
      </c>
      <c r="AJ1460" t="str">
        <f t="shared" si="386"/>
        <v xml:space="preserve">     93 - RESALES</v>
      </c>
      <c r="AK1460" t="str">
        <f t="shared" si="387"/>
        <v/>
      </c>
      <c r="AL1460">
        <f t="shared" si="388"/>
        <v>10</v>
      </c>
      <c r="AM1460" t="str">
        <f t="shared" si="389"/>
        <v>2025 10</v>
      </c>
      <c r="AN1460" t="str">
        <f t="shared" si="390"/>
        <v xml:space="preserve">CURTUME </v>
      </c>
    </row>
    <row r="1461" spans="1:40" x14ac:dyDescent="0.35">
      <c r="A1461">
        <v>84165</v>
      </c>
      <c r="B1461" t="s">
        <v>274</v>
      </c>
      <c r="C1461" s="31">
        <v>45938</v>
      </c>
      <c r="D1461" t="s">
        <v>373</v>
      </c>
      <c r="E1461" t="s">
        <v>374</v>
      </c>
      <c r="F1461" t="s">
        <v>704</v>
      </c>
      <c r="G1461" t="s">
        <v>705</v>
      </c>
      <c r="H1461" t="s">
        <v>740</v>
      </c>
      <c r="I1461" t="s">
        <v>741</v>
      </c>
      <c r="J1461">
        <v>260</v>
      </c>
      <c r="K1461">
        <v>11930.58</v>
      </c>
      <c r="L1461">
        <v>7582.9034499999998</v>
      </c>
      <c r="M1461">
        <v>2402.84</v>
      </c>
      <c r="N1461">
        <v>45.886839999999999</v>
      </c>
      <c r="O1461" s="32">
        <f t="shared" si="374"/>
        <v>9527.74</v>
      </c>
      <c r="P1461" s="32">
        <f t="shared" si="375"/>
        <v>1944.83655</v>
      </c>
      <c r="Q1461">
        <v>763674</v>
      </c>
      <c r="R1461" t="s">
        <v>346</v>
      </c>
      <c r="S1461" t="s">
        <v>347</v>
      </c>
      <c r="T1461" t="str">
        <f t="shared" si="376"/>
        <v>VEN</v>
      </c>
      <c r="U1461" t="s">
        <v>348</v>
      </c>
      <c r="V1461" s="33">
        <f t="shared" si="377"/>
        <v>11930.58</v>
      </c>
      <c r="W1461">
        <f t="shared" si="378"/>
        <v>260</v>
      </c>
      <c r="X1461" s="33">
        <f t="shared" si="379"/>
        <v>9527.74</v>
      </c>
      <c r="Y1461" s="33">
        <f t="shared" si="380"/>
        <v>2402.84</v>
      </c>
      <c r="Z1461" s="45">
        <f t="shared" si="381"/>
        <v>0.15865419367708863</v>
      </c>
      <c r="AA1461" s="33">
        <f t="shared" si="382"/>
        <v>1892.83655</v>
      </c>
      <c r="AB1461" s="45">
        <f t="shared" si="383"/>
        <v>0.19866584835438414</v>
      </c>
      <c r="AC1461" s="33">
        <f>IFERROR($X1461/VLOOKUP(CONCATENATE("USD",C1461),[1]GEINDICE!AR$1:AS$65536,2,0),"")</f>
        <v>1783.3192954873002</v>
      </c>
      <c r="AD1461" s="33">
        <f>IFERROR($AA1461/VLOOKUP(CONCATENATE("USD",C1461),[1]GEINDICE!AR$1:AS$65536,2,0),"")</f>
        <v>354.28464072472713</v>
      </c>
      <c r="AE1461" s="33">
        <f>IFERROR($X1461/VLOOKUP(CONCATENATE("EUR",C1461),[1]GEINDICE!AR$1:AS$65536,2,0),"")</f>
        <v>1536.4101075580925</v>
      </c>
      <c r="AF1461" s="33">
        <f>IFERROR($AA1461/VLOOKUP(CONCATENATE("EUR",C1461),[1]GEINDICE!AR$1:AS$65536,2,0),"")</f>
        <v>305.23221743827901</v>
      </c>
      <c r="AG1461" s="48" t="str">
        <f>VLOOKUP(E1461,[1]Apresentação!AW$1:AX$65536,2,0)</f>
        <v xml:space="preserve">                    2 - LEATHER AUXILIARIES</v>
      </c>
      <c r="AH1461" s="48" t="str">
        <f t="shared" si="384"/>
        <v xml:space="preserve">         5215000005 - OMBRELLON 072 N</v>
      </c>
      <c r="AI1461" s="49" t="str">
        <f t="shared" si="385"/>
        <v xml:space="preserve">     L00242 - CBC COUROS E ACABAMENTOS LTDA</v>
      </c>
      <c r="AJ1461" t="str">
        <f t="shared" si="386"/>
        <v xml:space="preserve">     93 - RESALES</v>
      </c>
      <c r="AK1461" t="str">
        <f t="shared" si="387"/>
        <v/>
      </c>
      <c r="AL1461">
        <f t="shared" si="388"/>
        <v>10</v>
      </c>
      <c r="AM1461" t="str">
        <f t="shared" si="389"/>
        <v>2025 10</v>
      </c>
      <c r="AN1461" t="str">
        <f t="shared" si="390"/>
        <v xml:space="preserve">CBC </v>
      </c>
    </row>
    <row r="1462" spans="1:40" x14ac:dyDescent="0.35">
      <c r="A1462">
        <v>84139</v>
      </c>
      <c r="B1462" t="s">
        <v>274</v>
      </c>
      <c r="C1462" s="31">
        <v>45937</v>
      </c>
      <c r="D1462" t="s">
        <v>373</v>
      </c>
      <c r="E1462" t="s">
        <v>374</v>
      </c>
      <c r="F1462" t="s">
        <v>458</v>
      </c>
      <c r="G1462" t="s">
        <v>459</v>
      </c>
      <c r="H1462" t="s">
        <v>740</v>
      </c>
      <c r="I1462" t="s">
        <v>741</v>
      </c>
      <c r="J1462">
        <v>260</v>
      </c>
      <c r="K1462">
        <v>10434.42</v>
      </c>
      <c r="L1462">
        <v>7582.9034600000005</v>
      </c>
      <c r="M1462">
        <v>2101.5</v>
      </c>
      <c r="N1462">
        <v>40.132400000000004</v>
      </c>
      <c r="O1462" s="32">
        <f t="shared" si="374"/>
        <v>8332.92</v>
      </c>
      <c r="P1462" s="32">
        <f t="shared" si="375"/>
        <v>750.01653999999962</v>
      </c>
      <c r="Q1462">
        <v>763488</v>
      </c>
      <c r="R1462" t="s">
        <v>346</v>
      </c>
      <c r="S1462" t="s">
        <v>347</v>
      </c>
      <c r="T1462" t="str">
        <f t="shared" si="376"/>
        <v>VEN</v>
      </c>
      <c r="U1462" t="s">
        <v>437</v>
      </c>
      <c r="V1462" s="33">
        <f t="shared" si="377"/>
        <v>10434.42</v>
      </c>
      <c r="W1462">
        <f t="shared" si="378"/>
        <v>260</v>
      </c>
      <c r="X1462" s="33">
        <f t="shared" si="379"/>
        <v>8332.92</v>
      </c>
      <c r="Y1462" s="33">
        <f t="shared" si="380"/>
        <v>2101.5</v>
      </c>
      <c r="Z1462" s="45">
        <f t="shared" si="381"/>
        <v>6.6895576371278867E-2</v>
      </c>
      <c r="AA1462" s="33">
        <f t="shared" si="382"/>
        <v>698.01653999999962</v>
      </c>
      <c r="AB1462" s="45">
        <f t="shared" si="383"/>
        <v>8.3766139600524134E-2</v>
      </c>
      <c r="AC1462" s="33">
        <f>IFERROR($X1462/VLOOKUP(CONCATENATE("USD",C1462),[1]GEINDICE!AR$1:AS$65536,2,0),"")</f>
        <v>1561.5538856511064</v>
      </c>
      <c r="AD1462" s="33">
        <f>IFERROR($AA1462/VLOOKUP(CONCATENATE("USD",C1462),[1]GEINDICE!AR$1:AS$65536,2,0),"")</f>
        <v>130.80534077919148</v>
      </c>
      <c r="AE1462" s="33">
        <f>IFERROR($X1462/VLOOKUP(CONCATENATE("EUR",C1462),[1]GEINDICE!AR$1:AS$65536,2,0),"")</f>
        <v>1337.5258824095922</v>
      </c>
      <c r="AF1462" s="33">
        <f>IFERROR($AA1462/VLOOKUP(CONCATENATE("EUR",C1462),[1]GEINDICE!AR$1:AS$65536,2,0),"")</f>
        <v>112.03937978523612</v>
      </c>
      <c r="AG1462" s="48" t="str">
        <f>VLOOKUP(E1462,[1]Apresentação!AW$1:AX$65536,2,0)</f>
        <v xml:space="preserve">                    2 - LEATHER AUXILIARIES</v>
      </c>
      <c r="AH1462" s="48" t="str">
        <f t="shared" si="384"/>
        <v xml:space="preserve">         5215000005 - OMBRELLON 072 N</v>
      </c>
      <c r="AI1462" s="49" t="str">
        <f t="shared" si="385"/>
        <v xml:space="preserve">     L00052 - CURTUME RUSAN LTDA</v>
      </c>
      <c r="AJ1462" t="str">
        <f t="shared" si="386"/>
        <v xml:space="preserve">     93 - RESALES</v>
      </c>
      <c r="AK1462" t="str">
        <f t="shared" si="387"/>
        <v/>
      </c>
      <c r="AL1462">
        <f t="shared" si="388"/>
        <v>10</v>
      </c>
      <c r="AM1462" t="str">
        <f t="shared" si="389"/>
        <v>2025 10</v>
      </c>
      <c r="AN1462" t="str">
        <f t="shared" si="390"/>
        <v xml:space="preserve">CURTUME </v>
      </c>
    </row>
    <row r="1463" spans="1:40" x14ac:dyDescent="0.35">
      <c r="A1463">
        <v>84848</v>
      </c>
      <c r="B1463" t="s">
        <v>274</v>
      </c>
      <c r="C1463" s="31">
        <v>45989</v>
      </c>
      <c r="D1463" t="s">
        <v>373</v>
      </c>
      <c r="E1463" t="s">
        <v>374</v>
      </c>
      <c r="F1463" t="s">
        <v>704</v>
      </c>
      <c r="G1463" t="s">
        <v>705</v>
      </c>
      <c r="H1463" t="s">
        <v>740</v>
      </c>
      <c r="I1463" t="s">
        <v>741</v>
      </c>
      <c r="J1463">
        <v>390</v>
      </c>
      <c r="K1463">
        <v>17938.46</v>
      </c>
      <c r="L1463">
        <v>11374.35518</v>
      </c>
      <c r="M1463">
        <v>3612.83</v>
      </c>
      <c r="N1463">
        <v>45.996049999999997</v>
      </c>
      <c r="O1463" s="32">
        <f t="shared" si="374"/>
        <v>14325.63</v>
      </c>
      <c r="P1463" s="32">
        <f t="shared" si="375"/>
        <v>2951.2748199999987</v>
      </c>
      <c r="Q1463">
        <v>768631</v>
      </c>
      <c r="R1463" t="s">
        <v>346</v>
      </c>
      <c r="S1463" t="s">
        <v>347</v>
      </c>
      <c r="T1463" t="str">
        <f t="shared" si="376"/>
        <v>VEN</v>
      </c>
      <c r="U1463" t="s">
        <v>348</v>
      </c>
      <c r="V1463" s="33">
        <f t="shared" si="377"/>
        <v>17938.46</v>
      </c>
      <c r="W1463">
        <f t="shared" si="378"/>
        <v>390</v>
      </c>
      <c r="X1463" s="33">
        <f t="shared" si="379"/>
        <v>14325.63</v>
      </c>
      <c r="Y1463" s="33">
        <f t="shared" si="380"/>
        <v>3612.83</v>
      </c>
      <c r="Z1463" s="45">
        <f t="shared" si="381"/>
        <v>0.16017399598404761</v>
      </c>
      <c r="AA1463" s="33">
        <f t="shared" si="382"/>
        <v>2873.2748199999987</v>
      </c>
      <c r="AB1463" s="45">
        <f t="shared" si="383"/>
        <v>0.20056882803758011</v>
      </c>
      <c r="AC1463" s="33" t="str">
        <f>IFERROR($X1463/VLOOKUP(CONCATENATE("USD",C1463),[1]GEINDICE!AR$1:AS$65536,2,0),"")</f>
        <v/>
      </c>
      <c r="AD1463" s="33" t="str">
        <f>IFERROR($AA1463/VLOOKUP(CONCATENATE("USD",C1463),[1]GEINDICE!AR$1:AS$65536,2,0),"")</f>
        <v/>
      </c>
      <c r="AE1463" s="33" t="str">
        <f>IFERROR($X1463/VLOOKUP(CONCATENATE("EUR",C1463),[1]GEINDICE!AR$1:AS$65536,2,0),"")</f>
        <v/>
      </c>
      <c r="AF1463" s="33" t="str">
        <f>IFERROR($AA1463/VLOOKUP(CONCATENATE("EUR",C1463),[1]GEINDICE!AR$1:AS$65536,2,0),"")</f>
        <v/>
      </c>
      <c r="AG1463" s="48" t="str">
        <f>VLOOKUP(E1463,[1]Apresentação!AW$1:AX$65536,2,0)</f>
        <v xml:space="preserve">                    2 - LEATHER AUXILIARIES</v>
      </c>
      <c r="AH1463" s="48" t="str">
        <f t="shared" si="384"/>
        <v xml:space="preserve">         5215000005 - OMBRELLON 072 N</v>
      </c>
      <c r="AI1463" s="49" t="str">
        <f t="shared" si="385"/>
        <v xml:space="preserve">     L00242 - CBC COUROS E ACABAMENTOS LTDA</v>
      </c>
      <c r="AJ1463" t="str">
        <f t="shared" si="386"/>
        <v xml:space="preserve">     93 - RESALES</v>
      </c>
      <c r="AK1463" t="str">
        <f t="shared" si="387"/>
        <v/>
      </c>
      <c r="AL1463">
        <f t="shared" si="388"/>
        <v>11</v>
      </c>
      <c r="AM1463" t="str">
        <f t="shared" si="389"/>
        <v>2025 11</v>
      </c>
      <c r="AN1463" t="str">
        <f t="shared" si="390"/>
        <v xml:space="preserve">CBC </v>
      </c>
    </row>
    <row r="1464" spans="1:40" x14ac:dyDescent="0.35">
      <c r="A1464">
        <v>81207</v>
      </c>
      <c r="B1464" t="s">
        <v>274</v>
      </c>
      <c r="C1464" s="31">
        <v>45695</v>
      </c>
      <c r="D1464" t="s">
        <v>373</v>
      </c>
      <c r="E1464" t="s">
        <v>374</v>
      </c>
      <c r="F1464" t="s">
        <v>648</v>
      </c>
      <c r="G1464" t="s">
        <v>649</v>
      </c>
      <c r="H1464" t="s">
        <v>740</v>
      </c>
      <c r="I1464" t="s">
        <v>741</v>
      </c>
      <c r="J1464">
        <v>130</v>
      </c>
      <c r="K1464">
        <v>6478.08</v>
      </c>
      <c r="L1464">
        <v>3790.2310000000002</v>
      </c>
      <c r="M1464">
        <v>834.37</v>
      </c>
      <c r="N1464">
        <v>49.83137</v>
      </c>
      <c r="O1464" s="32">
        <f t="shared" si="374"/>
        <v>5643.71</v>
      </c>
      <c r="P1464" s="32">
        <f t="shared" si="375"/>
        <v>1853.4789999999998</v>
      </c>
      <c r="Q1464">
        <v>709574</v>
      </c>
      <c r="R1464" t="s">
        <v>281</v>
      </c>
      <c r="S1464" t="s">
        <v>292</v>
      </c>
      <c r="T1464" t="str">
        <f t="shared" si="376"/>
        <v>VEN</v>
      </c>
      <c r="U1464" t="s">
        <v>300</v>
      </c>
      <c r="V1464" s="33">
        <f t="shared" si="377"/>
        <v>6478.08</v>
      </c>
      <c r="W1464">
        <f t="shared" si="378"/>
        <v>130</v>
      </c>
      <c r="X1464" s="33">
        <f t="shared" si="379"/>
        <v>5643.71</v>
      </c>
      <c r="Y1464" s="33">
        <f t="shared" si="380"/>
        <v>834.37</v>
      </c>
      <c r="Z1464" s="45">
        <f t="shared" si="381"/>
        <v>0.2821019499604821</v>
      </c>
      <c r="AA1464" s="33">
        <f t="shared" si="382"/>
        <v>1827.4789999999998</v>
      </c>
      <c r="AB1464" s="45">
        <f t="shared" si="383"/>
        <v>0.32380809786470244</v>
      </c>
      <c r="AC1464" s="33">
        <f>IFERROR($X1464/VLOOKUP(CONCATENATE("USD",C1464),[1]GEINDICE!AR$1:AS$65536,2,0),"")</f>
        <v>980.54276630123184</v>
      </c>
      <c r="AD1464" s="33">
        <f>IFERROR($AA1464/VLOOKUP(CONCATENATE("USD",C1464),[1]GEINDICE!AR$1:AS$65536,2,0),"")</f>
        <v>317.50768803099533</v>
      </c>
      <c r="AE1464" s="33">
        <f>IFERROR($X1464/VLOOKUP(CONCATENATE("EUR",C1464),[1]GEINDICE!AR$1:AS$65536,2,0),"")</f>
        <v>947.01065525631338</v>
      </c>
      <c r="AF1464" s="33">
        <f>IFERROR($AA1464/VLOOKUP(CONCATENATE("EUR",C1464),[1]GEINDICE!AR$1:AS$65536,2,0),"")</f>
        <v>306.64971893615234</v>
      </c>
      <c r="AG1464" s="48" t="str">
        <f>VLOOKUP(E1464,[1]Apresentação!AW$1:AX$65536,2,0)</f>
        <v xml:space="preserve">                    2 - LEATHER AUXILIARIES</v>
      </c>
      <c r="AH1464" s="48" t="str">
        <f t="shared" si="384"/>
        <v xml:space="preserve">         5215000005 - OMBRELLON 072 N</v>
      </c>
      <c r="AI1464" s="49" t="str">
        <f t="shared" si="385"/>
        <v xml:space="preserve">     L00010 - CURTUME TROPICAL LTDA</v>
      </c>
      <c r="AJ1464" t="str">
        <f t="shared" si="386"/>
        <v xml:space="preserve">     93 - RESALES</v>
      </c>
      <c r="AK1464" t="str">
        <f t="shared" si="387"/>
        <v/>
      </c>
      <c r="AL1464">
        <f t="shared" si="388"/>
        <v>2</v>
      </c>
      <c r="AM1464" t="str">
        <f t="shared" si="389"/>
        <v>2025 2</v>
      </c>
      <c r="AN1464" t="str">
        <f t="shared" si="390"/>
        <v xml:space="preserve">CURTUME </v>
      </c>
    </row>
    <row r="1465" spans="1:40" x14ac:dyDescent="0.35">
      <c r="A1465">
        <v>80769</v>
      </c>
      <c r="B1465" t="s">
        <v>274</v>
      </c>
      <c r="C1465" s="31">
        <v>45664</v>
      </c>
      <c r="D1465" t="s">
        <v>373</v>
      </c>
      <c r="E1465" t="s">
        <v>374</v>
      </c>
      <c r="F1465" t="s">
        <v>683</v>
      </c>
      <c r="G1465" t="s">
        <v>684</v>
      </c>
      <c r="H1465" t="s">
        <v>740</v>
      </c>
      <c r="I1465" t="s">
        <v>741</v>
      </c>
      <c r="J1465">
        <v>260</v>
      </c>
      <c r="K1465">
        <v>15652.58</v>
      </c>
      <c r="L1465">
        <v>6378.8143499999996</v>
      </c>
      <c r="M1465">
        <v>2016.05</v>
      </c>
      <c r="N1465">
        <v>60.202219999999997</v>
      </c>
      <c r="O1465" s="32">
        <f t="shared" si="374"/>
        <v>13636.53</v>
      </c>
      <c r="P1465" s="32">
        <f t="shared" si="375"/>
        <v>7257.715650000001</v>
      </c>
      <c r="Q1465">
        <v>706407</v>
      </c>
      <c r="R1465" t="s">
        <v>281</v>
      </c>
      <c r="S1465" t="s">
        <v>292</v>
      </c>
      <c r="T1465" t="str">
        <f t="shared" si="376"/>
        <v>VEN</v>
      </c>
      <c r="U1465" t="s">
        <v>293</v>
      </c>
      <c r="V1465" s="33">
        <f t="shared" si="377"/>
        <v>15652.58</v>
      </c>
      <c r="W1465">
        <f t="shared" si="378"/>
        <v>260</v>
      </c>
      <c r="X1465" s="33">
        <f t="shared" si="379"/>
        <v>13636.53</v>
      </c>
      <c r="Y1465" s="33">
        <f t="shared" si="380"/>
        <v>2016.05</v>
      </c>
      <c r="Z1465" s="45">
        <f t="shared" si="381"/>
        <v>0.46035322291916098</v>
      </c>
      <c r="AA1465" s="33">
        <f t="shared" si="382"/>
        <v>7205.715650000001</v>
      </c>
      <c r="AB1465" s="45">
        <f t="shared" si="383"/>
        <v>0.52841270103171412</v>
      </c>
      <c r="AC1465" s="33">
        <f>IFERROR($X1465/VLOOKUP(CONCATENATE("USD",C1465),[1]GEINDICE!AR$1:AS$65536,2,0),"")</f>
        <v>2245.0288931693585</v>
      </c>
      <c r="AD1465" s="33">
        <f>IFERROR($AA1465/VLOOKUP(CONCATENATE("USD",C1465),[1]GEINDICE!AR$1:AS$65536,2,0),"")</f>
        <v>1186.3017813338602</v>
      </c>
      <c r="AE1465" s="33">
        <f>IFERROR($X1465/VLOOKUP(CONCATENATE("EUR",C1465),[1]GEINDICE!AR$1:AS$65536,2,0),"")</f>
        <v>2164.0820148223384</v>
      </c>
      <c r="AF1465" s="33">
        <f>IFERROR($AA1465/VLOOKUP(CONCATENATE("EUR",C1465),[1]GEINDICE!AR$1:AS$65536,2,0),"")</f>
        <v>1143.5284227064258</v>
      </c>
      <c r="AG1465" s="48" t="str">
        <f>VLOOKUP(E1465,[1]Apresentação!AW$1:AX$65536,2,0)</f>
        <v xml:space="preserve">                    2 - LEATHER AUXILIARIES</v>
      </c>
      <c r="AH1465" s="48" t="str">
        <f t="shared" si="384"/>
        <v xml:space="preserve">         5215000005 - OMBRELLON 072 N</v>
      </c>
      <c r="AI1465" s="49" t="str">
        <f t="shared" si="385"/>
        <v xml:space="preserve">     L00148 - CURTIDORA ITAUNA EIRELI</v>
      </c>
      <c r="AJ1465" t="str">
        <f t="shared" si="386"/>
        <v xml:space="preserve">     93 - RESALES</v>
      </c>
      <c r="AK1465" t="str">
        <f t="shared" si="387"/>
        <v/>
      </c>
      <c r="AL1465">
        <f t="shared" si="388"/>
        <v>1</v>
      </c>
      <c r="AM1465" t="str">
        <f t="shared" si="389"/>
        <v>2025 1</v>
      </c>
      <c r="AN1465" t="str">
        <f t="shared" si="390"/>
        <v xml:space="preserve">CURTIDORA </v>
      </c>
    </row>
    <row r="1466" spans="1:40" x14ac:dyDescent="0.35">
      <c r="A1466">
        <v>81463</v>
      </c>
      <c r="B1466" t="s">
        <v>274</v>
      </c>
      <c r="C1466" s="31">
        <v>45716</v>
      </c>
      <c r="D1466" t="s">
        <v>373</v>
      </c>
      <c r="E1466" t="s">
        <v>374</v>
      </c>
      <c r="F1466" t="s">
        <v>742</v>
      </c>
      <c r="G1466" t="s">
        <v>743</v>
      </c>
      <c r="H1466" t="s">
        <v>740</v>
      </c>
      <c r="I1466" t="s">
        <v>741</v>
      </c>
      <c r="J1466">
        <v>260</v>
      </c>
      <c r="K1466">
        <v>14942.470000000001</v>
      </c>
      <c r="L1466">
        <v>7242.8399099999997</v>
      </c>
      <c r="M1466">
        <v>1924.59</v>
      </c>
      <c r="N1466">
        <v>57.471039999999995</v>
      </c>
      <c r="O1466" s="32">
        <f t="shared" si="374"/>
        <v>13017.880000000001</v>
      </c>
      <c r="P1466" s="32">
        <f t="shared" si="375"/>
        <v>5775.0400900000013</v>
      </c>
      <c r="Q1466">
        <v>712576</v>
      </c>
      <c r="R1466" t="s">
        <v>281</v>
      </c>
      <c r="S1466" t="s">
        <v>292</v>
      </c>
      <c r="T1466" t="str">
        <f t="shared" si="376"/>
        <v>VEN</v>
      </c>
      <c r="U1466" t="s">
        <v>293</v>
      </c>
      <c r="V1466" s="33">
        <f t="shared" si="377"/>
        <v>14942.470000000001</v>
      </c>
      <c r="W1466">
        <f t="shared" si="378"/>
        <v>260</v>
      </c>
      <c r="X1466" s="33">
        <f t="shared" si="379"/>
        <v>13017.880000000001</v>
      </c>
      <c r="Y1466" s="33">
        <f t="shared" si="380"/>
        <v>1924.59</v>
      </c>
      <c r="Z1466" s="45">
        <f t="shared" si="381"/>
        <v>0.38300495768102605</v>
      </c>
      <c r="AA1466" s="33">
        <f t="shared" si="382"/>
        <v>5723.0400900000013</v>
      </c>
      <c r="AB1466" s="45">
        <f t="shared" si="383"/>
        <v>0.4396291938472317</v>
      </c>
      <c r="AC1466" s="33">
        <f>IFERROR($X1466/VLOOKUP(CONCATENATE("USD",C1466),[1]GEINDICE!AR$1:AS$65536,2,0),"")</f>
        <v>2225.7351935439747</v>
      </c>
      <c r="AD1466" s="33">
        <f>IFERROR($AA1466/VLOOKUP(CONCATENATE("USD",C1466),[1]GEINDICE!AR$1:AS$65536,2,0),"")</f>
        <v>978.49816885514986</v>
      </c>
      <c r="AE1466" s="33">
        <f>IFERROR($X1466/VLOOKUP(CONCATENATE("EUR",C1466),[1]GEINDICE!AR$1:AS$65536,2,0),"")</f>
        <v>2140.1131058065366</v>
      </c>
      <c r="AF1466" s="33">
        <f>IFERROR($AA1466/VLOOKUP(CONCATENATE("EUR",C1466),[1]GEINDICE!AR$1:AS$65536,2,0),"")</f>
        <v>940.85619944762288</v>
      </c>
      <c r="AG1466" s="48" t="str">
        <f>VLOOKUP(E1466,[1]Apresentação!AW$1:AX$65536,2,0)</f>
        <v xml:space="preserve">                    2 - LEATHER AUXILIARIES</v>
      </c>
      <c r="AH1466" s="48" t="str">
        <f t="shared" si="384"/>
        <v xml:space="preserve">         5215000005 - OMBRELLON 072 N</v>
      </c>
      <c r="AI1466" s="49" t="str">
        <f t="shared" si="385"/>
        <v xml:space="preserve">     L00167 - ARTE FINAL IND. E COM. DE COUROS LTDA</v>
      </c>
      <c r="AJ1466" t="str">
        <f t="shared" si="386"/>
        <v xml:space="preserve">     93 - RESALES</v>
      </c>
      <c r="AK1466" t="str">
        <f t="shared" si="387"/>
        <v/>
      </c>
      <c r="AL1466">
        <f t="shared" si="388"/>
        <v>2</v>
      </c>
      <c r="AM1466" t="str">
        <f t="shared" si="389"/>
        <v>2025 2</v>
      </c>
      <c r="AN1466" t="str">
        <f t="shared" si="390"/>
        <v xml:space="preserve">ARTE </v>
      </c>
    </row>
    <row r="1467" spans="1:40" x14ac:dyDescent="0.35">
      <c r="A1467">
        <v>80886</v>
      </c>
      <c r="B1467" t="s">
        <v>274</v>
      </c>
      <c r="C1467" s="31">
        <v>45672</v>
      </c>
      <c r="D1467" t="s">
        <v>373</v>
      </c>
      <c r="E1467" t="s">
        <v>374</v>
      </c>
      <c r="F1467" t="s">
        <v>683</v>
      </c>
      <c r="G1467" t="s">
        <v>684</v>
      </c>
      <c r="H1467" t="s">
        <v>740</v>
      </c>
      <c r="I1467" t="s">
        <v>741</v>
      </c>
      <c r="J1467">
        <v>390</v>
      </c>
      <c r="K1467">
        <v>23306.77</v>
      </c>
      <c r="L1467">
        <v>11370.692999999999</v>
      </c>
      <c r="M1467">
        <v>3001.91</v>
      </c>
      <c r="N1467">
        <v>59.760939999999998</v>
      </c>
      <c r="O1467" s="32">
        <f t="shared" si="374"/>
        <v>20304.86</v>
      </c>
      <c r="P1467" s="32">
        <f t="shared" si="375"/>
        <v>8934.1670000000013</v>
      </c>
      <c r="Q1467">
        <v>707165</v>
      </c>
      <c r="R1467" t="s">
        <v>281</v>
      </c>
      <c r="S1467" t="s">
        <v>292</v>
      </c>
      <c r="T1467" t="str">
        <f t="shared" si="376"/>
        <v>VEN</v>
      </c>
      <c r="U1467" t="s">
        <v>293</v>
      </c>
      <c r="V1467" s="33">
        <f t="shared" si="377"/>
        <v>23306.77</v>
      </c>
      <c r="W1467">
        <f t="shared" si="378"/>
        <v>390</v>
      </c>
      <c r="X1467" s="33">
        <f t="shared" si="379"/>
        <v>20304.86</v>
      </c>
      <c r="Y1467" s="33">
        <f t="shared" si="380"/>
        <v>3001.91</v>
      </c>
      <c r="Z1467" s="45">
        <f t="shared" si="381"/>
        <v>0.37998259733116174</v>
      </c>
      <c r="AA1467" s="33">
        <f t="shared" si="382"/>
        <v>8856.1670000000013</v>
      </c>
      <c r="AB1467" s="45">
        <f t="shared" si="383"/>
        <v>0.43615996367372151</v>
      </c>
      <c r="AC1467" s="33">
        <f>IFERROR($X1467/VLOOKUP(CONCATENATE("USD",C1467),[1]GEINDICE!AR$1:AS$65536,2,0),"")</f>
        <v>3363.0124053861568</v>
      </c>
      <c r="AD1467" s="33">
        <f>IFERROR($AA1467/VLOOKUP(CONCATENATE("USD",C1467),[1]GEINDICE!AR$1:AS$65536,2,0),"")</f>
        <v>1466.8113685675012</v>
      </c>
      <c r="AE1467" s="33">
        <f>IFERROR($X1467/VLOOKUP(CONCATENATE("EUR",C1467),[1]GEINDICE!AR$1:AS$65536,2,0),"")</f>
        <v>3262.8207806398736</v>
      </c>
      <c r="AF1467" s="33">
        <f>IFERROR($AA1467/VLOOKUP(CONCATENATE("EUR",C1467),[1]GEINDICE!AR$1:AS$65536,2,0),"")</f>
        <v>1423.111793157751</v>
      </c>
      <c r="AG1467" s="48" t="str">
        <f>VLOOKUP(E1467,[1]Apresentação!AW$1:AX$65536,2,0)</f>
        <v xml:space="preserve">                    2 - LEATHER AUXILIARIES</v>
      </c>
      <c r="AH1467" s="48" t="str">
        <f t="shared" si="384"/>
        <v xml:space="preserve">         5215000005 - OMBRELLON 072 N</v>
      </c>
      <c r="AI1467" s="49" t="str">
        <f t="shared" si="385"/>
        <v xml:space="preserve">     L00148 - CURTIDORA ITAUNA EIRELI</v>
      </c>
      <c r="AJ1467" t="str">
        <f t="shared" si="386"/>
        <v xml:space="preserve">     93 - RESALES</v>
      </c>
      <c r="AK1467" t="str">
        <f t="shared" si="387"/>
        <v/>
      </c>
      <c r="AL1467">
        <f t="shared" si="388"/>
        <v>1</v>
      </c>
      <c r="AM1467" t="str">
        <f t="shared" si="389"/>
        <v>2025 1</v>
      </c>
      <c r="AN1467" t="str">
        <f t="shared" si="390"/>
        <v xml:space="preserve">CURTIDORA </v>
      </c>
    </row>
    <row r="1468" spans="1:40" x14ac:dyDescent="0.35">
      <c r="A1468">
        <v>82173</v>
      </c>
      <c r="B1468" t="s">
        <v>274</v>
      </c>
      <c r="C1468" s="31">
        <v>45772</v>
      </c>
      <c r="D1468" t="s">
        <v>373</v>
      </c>
      <c r="E1468" t="s">
        <v>374</v>
      </c>
      <c r="F1468" t="s">
        <v>648</v>
      </c>
      <c r="G1468" t="s">
        <v>649</v>
      </c>
      <c r="H1468" t="s">
        <v>740</v>
      </c>
      <c r="I1468" t="s">
        <v>741</v>
      </c>
      <c r="J1468">
        <v>130</v>
      </c>
      <c r="K1468">
        <v>6564.59</v>
      </c>
      <c r="L1468">
        <v>3621.4199600000002</v>
      </c>
      <c r="M1468">
        <v>845.51</v>
      </c>
      <c r="N1468">
        <v>50.49682</v>
      </c>
      <c r="O1468" s="32">
        <f t="shared" si="374"/>
        <v>5719.08</v>
      </c>
      <c r="P1468" s="32">
        <f t="shared" si="375"/>
        <v>2097.6600399999998</v>
      </c>
      <c r="Q1468">
        <v>733389</v>
      </c>
      <c r="R1468" t="s">
        <v>281</v>
      </c>
      <c r="S1468" t="s">
        <v>292</v>
      </c>
      <c r="T1468" t="str">
        <f t="shared" si="376"/>
        <v>VEN</v>
      </c>
      <c r="U1468" t="s">
        <v>293</v>
      </c>
      <c r="V1468" s="33">
        <f t="shared" si="377"/>
        <v>6564.59</v>
      </c>
      <c r="W1468">
        <f t="shared" si="378"/>
        <v>130</v>
      </c>
      <c r="X1468" s="33">
        <f t="shared" si="379"/>
        <v>5719.08</v>
      </c>
      <c r="Y1468" s="33">
        <f t="shared" si="380"/>
        <v>845.51</v>
      </c>
      <c r="Z1468" s="45">
        <f t="shared" si="381"/>
        <v>0.31558102486217721</v>
      </c>
      <c r="AA1468" s="33">
        <f t="shared" si="382"/>
        <v>2071.6600399999998</v>
      </c>
      <c r="AB1468" s="45">
        <f t="shared" si="383"/>
        <v>0.36223659050057</v>
      </c>
      <c r="AC1468" s="33">
        <f>IFERROR($X1468/VLOOKUP(CONCATENATE("USD",C1468),[1]GEINDICE!AR$1:AS$65536,2,0),"")</f>
        <v>1006.0655103261442</v>
      </c>
      <c r="AD1468" s="33">
        <f>IFERROR($AA1468/VLOOKUP(CONCATENATE("USD",C1468),[1]GEINDICE!AR$1:AS$65536,2,0),"")</f>
        <v>364.43374028075846</v>
      </c>
      <c r="AE1468" s="33">
        <f>IFERROR($X1468/VLOOKUP(CONCATENATE("EUR",C1468),[1]GEINDICE!AR$1:AS$65536,2,0),"")</f>
        <v>883.99282799554828</v>
      </c>
      <c r="AF1468" s="33">
        <f>IFERROR($AA1468/VLOOKUP(CONCATENATE("EUR",C1468),[1]GEINDICE!AR$1:AS$65536,2,0),"")</f>
        <v>320.21454804006424</v>
      </c>
      <c r="AG1468" s="48" t="str">
        <f>VLOOKUP(E1468,[1]Apresentação!AW$1:AX$65536,2,0)</f>
        <v xml:space="preserve">                    2 - LEATHER AUXILIARIES</v>
      </c>
      <c r="AH1468" s="48" t="str">
        <f t="shared" si="384"/>
        <v xml:space="preserve">         5215000005 - OMBRELLON 072 N</v>
      </c>
      <c r="AI1468" s="49" t="str">
        <f t="shared" si="385"/>
        <v xml:space="preserve">     L00010 - CURTUME TROPICAL LTDA</v>
      </c>
      <c r="AJ1468" t="str">
        <f t="shared" si="386"/>
        <v xml:space="preserve">     93 - RESALES</v>
      </c>
      <c r="AK1468" t="str">
        <f t="shared" si="387"/>
        <v/>
      </c>
      <c r="AL1468">
        <f t="shared" si="388"/>
        <v>4</v>
      </c>
      <c r="AM1468" t="str">
        <f t="shared" si="389"/>
        <v>2025 4</v>
      </c>
      <c r="AN1468" t="str">
        <f t="shared" si="390"/>
        <v xml:space="preserve">CURTUME </v>
      </c>
    </row>
    <row r="1469" spans="1:40" x14ac:dyDescent="0.35">
      <c r="A1469">
        <v>82024</v>
      </c>
      <c r="B1469" t="s">
        <v>274</v>
      </c>
      <c r="C1469" s="31">
        <v>45758</v>
      </c>
      <c r="D1469" t="s">
        <v>373</v>
      </c>
      <c r="E1469" t="s">
        <v>374</v>
      </c>
      <c r="F1469" t="s">
        <v>648</v>
      </c>
      <c r="G1469" t="s">
        <v>649</v>
      </c>
      <c r="H1469" t="s">
        <v>740</v>
      </c>
      <c r="I1469" t="s">
        <v>741</v>
      </c>
      <c r="J1469">
        <v>260</v>
      </c>
      <c r="K1469">
        <v>13679.210000000001</v>
      </c>
      <c r="L1469">
        <v>7242.8399099999997</v>
      </c>
      <c r="M1469">
        <v>1761.89</v>
      </c>
      <c r="N1469">
        <v>52.612349999999999</v>
      </c>
      <c r="O1469" s="32">
        <f t="shared" si="374"/>
        <v>11917.320000000002</v>
      </c>
      <c r="P1469" s="32">
        <f t="shared" si="375"/>
        <v>4674.4800900000018</v>
      </c>
      <c r="Q1469">
        <v>728490</v>
      </c>
      <c r="R1469" t="s">
        <v>281</v>
      </c>
      <c r="S1469" t="s">
        <v>292</v>
      </c>
      <c r="T1469" t="str">
        <f t="shared" si="376"/>
        <v>VEN</v>
      </c>
      <c r="U1469" t="s">
        <v>293</v>
      </c>
      <c r="V1469" s="33">
        <f t="shared" si="377"/>
        <v>13679.210000000001</v>
      </c>
      <c r="W1469">
        <f t="shared" si="378"/>
        <v>260</v>
      </c>
      <c r="X1469" s="33">
        <f t="shared" si="379"/>
        <v>11917.320000000002</v>
      </c>
      <c r="Y1469" s="33">
        <f t="shared" si="380"/>
        <v>1761.89</v>
      </c>
      <c r="Z1469" s="45">
        <f t="shared" si="381"/>
        <v>0.3379201057663419</v>
      </c>
      <c r="AA1469" s="33">
        <f t="shared" si="382"/>
        <v>4622.4800900000018</v>
      </c>
      <c r="AB1469" s="45">
        <f t="shared" si="383"/>
        <v>0.387879161590022</v>
      </c>
      <c r="AC1469" s="33">
        <f>IFERROR($X1469/VLOOKUP(CONCATENATE("USD",C1469),[1]GEINDICE!AR$1:AS$65536,2,0),"")</f>
        <v>2028.928954492058</v>
      </c>
      <c r="AD1469" s="33">
        <f>IFERROR($AA1469/VLOOKUP(CONCATENATE("USD",C1469),[1]GEINDICE!AR$1:AS$65536,2,0),"")</f>
        <v>786.97926179409933</v>
      </c>
      <c r="AE1469" s="33">
        <f>IFERROR($X1469/VLOOKUP(CONCATENATE("EUR",C1469),[1]GEINDICE!AR$1:AS$65536,2,0),"")</f>
        <v>1791.8626330666989</v>
      </c>
      <c r="AF1469" s="33">
        <f>IFERROR($AA1469/VLOOKUP(CONCATENATE("EUR",C1469),[1]GEINDICE!AR$1:AS$65536,2,0),"")</f>
        <v>695.02617579840046</v>
      </c>
      <c r="AG1469" s="48" t="str">
        <f>VLOOKUP(E1469,[1]Apresentação!AW$1:AX$65536,2,0)</f>
        <v xml:space="preserve">                    2 - LEATHER AUXILIARIES</v>
      </c>
      <c r="AH1469" s="48" t="str">
        <f t="shared" si="384"/>
        <v xml:space="preserve">         5215000005 - OMBRELLON 072 N</v>
      </c>
      <c r="AI1469" s="49" t="str">
        <f t="shared" si="385"/>
        <v xml:space="preserve">     L00010 - CURTUME TROPICAL LTDA</v>
      </c>
      <c r="AJ1469" t="str">
        <f t="shared" si="386"/>
        <v xml:space="preserve">     93 - RESALES</v>
      </c>
      <c r="AK1469" t="str">
        <f t="shared" si="387"/>
        <v/>
      </c>
      <c r="AL1469">
        <f t="shared" si="388"/>
        <v>4</v>
      </c>
      <c r="AM1469" t="str">
        <f t="shared" si="389"/>
        <v>2025 4</v>
      </c>
      <c r="AN1469" t="str">
        <f t="shared" si="390"/>
        <v xml:space="preserve">CURTUME </v>
      </c>
    </row>
    <row r="1470" spans="1:40" x14ac:dyDescent="0.35">
      <c r="A1470">
        <v>82180</v>
      </c>
      <c r="B1470" t="s">
        <v>274</v>
      </c>
      <c r="C1470" s="31">
        <v>45772</v>
      </c>
      <c r="D1470" t="s">
        <v>373</v>
      </c>
      <c r="E1470" t="s">
        <v>374</v>
      </c>
      <c r="F1470" t="s">
        <v>742</v>
      </c>
      <c r="G1470" t="s">
        <v>743</v>
      </c>
      <c r="H1470" t="s">
        <v>740</v>
      </c>
      <c r="I1470" t="s">
        <v>741</v>
      </c>
      <c r="J1470">
        <v>130</v>
      </c>
      <c r="K1470">
        <v>7280.05</v>
      </c>
      <c r="L1470">
        <v>3621.4199600000002</v>
      </c>
      <c r="M1470">
        <v>937.67</v>
      </c>
      <c r="N1470">
        <v>56.000409999999995</v>
      </c>
      <c r="O1470" s="32">
        <f t="shared" si="374"/>
        <v>6342.38</v>
      </c>
      <c r="P1470" s="32">
        <f t="shared" si="375"/>
        <v>2720.9600399999999</v>
      </c>
      <c r="Q1470">
        <v>733421</v>
      </c>
      <c r="R1470" t="s">
        <v>281</v>
      </c>
      <c r="S1470" t="s">
        <v>292</v>
      </c>
      <c r="T1470" t="str">
        <f t="shared" si="376"/>
        <v>VEN</v>
      </c>
      <c r="U1470" t="s">
        <v>293</v>
      </c>
      <c r="V1470" s="33">
        <f t="shared" si="377"/>
        <v>7280.05</v>
      </c>
      <c r="W1470">
        <f t="shared" si="378"/>
        <v>130</v>
      </c>
      <c r="X1470" s="33">
        <f t="shared" si="379"/>
        <v>6342.38</v>
      </c>
      <c r="Y1470" s="33">
        <f t="shared" si="380"/>
        <v>937.67</v>
      </c>
      <c r="Z1470" s="45">
        <f t="shared" si="381"/>
        <v>0.37018427620689415</v>
      </c>
      <c r="AA1470" s="33">
        <f t="shared" si="382"/>
        <v>2694.9600399999999</v>
      </c>
      <c r="AB1470" s="45">
        <f t="shared" si="383"/>
        <v>0.42491305156739267</v>
      </c>
      <c r="AC1470" s="33">
        <f>IFERROR($X1470/VLOOKUP(CONCATENATE("USD",C1470),[1]GEINDICE!AR$1:AS$65536,2,0),"")</f>
        <v>1115.7126270977728</v>
      </c>
      <c r="AD1470" s="33">
        <f>IFERROR($AA1470/VLOOKUP(CONCATENATE("USD",C1470),[1]GEINDICE!AR$1:AS$65536,2,0),"")</f>
        <v>474.0808570523871</v>
      </c>
      <c r="AE1470" s="33">
        <f>IFERROR($X1470/VLOOKUP(CONCATENATE("EUR",C1470),[1]GEINDICE!AR$1:AS$65536,2,0),"")</f>
        <v>980.33572400148375</v>
      </c>
      <c r="AF1470" s="33">
        <f>IFERROR($AA1470/VLOOKUP(CONCATENATE("EUR",C1470),[1]GEINDICE!AR$1:AS$65536,2,0),"")</f>
        <v>416.55744404599972</v>
      </c>
      <c r="AG1470" s="48" t="str">
        <f>VLOOKUP(E1470,[1]Apresentação!AW$1:AX$65536,2,0)</f>
        <v xml:space="preserve">                    2 - LEATHER AUXILIARIES</v>
      </c>
      <c r="AH1470" s="48" t="str">
        <f t="shared" si="384"/>
        <v xml:space="preserve">         5215000005 - OMBRELLON 072 N</v>
      </c>
      <c r="AI1470" s="49" t="str">
        <f t="shared" si="385"/>
        <v xml:space="preserve">     L00167 - ARTE FINAL IND. E COM. DE COUROS LTDA</v>
      </c>
      <c r="AJ1470" t="str">
        <f t="shared" si="386"/>
        <v xml:space="preserve">     93 - RESALES</v>
      </c>
      <c r="AK1470" t="str">
        <f t="shared" si="387"/>
        <v/>
      </c>
      <c r="AL1470">
        <f t="shared" si="388"/>
        <v>4</v>
      </c>
      <c r="AM1470" t="str">
        <f t="shared" si="389"/>
        <v>2025 4</v>
      </c>
      <c r="AN1470" t="str">
        <f t="shared" si="390"/>
        <v xml:space="preserve">ARTE </v>
      </c>
    </row>
    <row r="1471" spans="1:40" x14ac:dyDescent="0.35">
      <c r="A1471">
        <v>82220</v>
      </c>
      <c r="B1471" t="s">
        <v>274</v>
      </c>
      <c r="C1471" s="31">
        <v>45776</v>
      </c>
      <c r="D1471" t="s">
        <v>373</v>
      </c>
      <c r="E1471" t="s">
        <v>374</v>
      </c>
      <c r="F1471" t="s">
        <v>683</v>
      </c>
      <c r="G1471" t="s">
        <v>684</v>
      </c>
      <c r="H1471" t="s">
        <v>740</v>
      </c>
      <c r="I1471" t="s">
        <v>741</v>
      </c>
      <c r="J1471">
        <v>650</v>
      </c>
      <c r="K1471">
        <v>36290.01</v>
      </c>
      <c r="L1471">
        <v>18107.09979</v>
      </c>
      <c r="M1471">
        <v>4674.1499999999996</v>
      </c>
      <c r="N1471">
        <v>55.83079</v>
      </c>
      <c r="O1471" s="32">
        <f t="shared" si="374"/>
        <v>31615.86</v>
      </c>
      <c r="P1471" s="32">
        <f t="shared" si="375"/>
        <v>13508.76021</v>
      </c>
      <c r="Q1471">
        <v>734933</v>
      </c>
      <c r="R1471" t="s">
        <v>281</v>
      </c>
      <c r="S1471" t="s">
        <v>292</v>
      </c>
      <c r="T1471" t="str">
        <f t="shared" si="376"/>
        <v>VEN</v>
      </c>
      <c r="U1471" t="s">
        <v>293</v>
      </c>
      <c r="V1471" s="33">
        <f t="shared" si="377"/>
        <v>36290.01</v>
      </c>
      <c r="W1471">
        <f t="shared" si="378"/>
        <v>650</v>
      </c>
      <c r="X1471" s="33">
        <f t="shared" si="379"/>
        <v>31615.86</v>
      </c>
      <c r="Y1471" s="33">
        <f t="shared" si="380"/>
        <v>4674.1499999999996</v>
      </c>
      <c r="Z1471" s="45">
        <f t="shared" si="381"/>
        <v>0.36866234564278155</v>
      </c>
      <c r="AA1471" s="33">
        <f t="shared" si="382"/>
        <v>13378.76021</v>
      </c>
      <c r="AB1471" s="45">
        <f t="shared" si="383"/>
        <v>0.42316610112772512</v>
      </c>
      <c r="AC1471" s="33">
        <f>IFERROR($X1471/VLOOKUP(CONCATENATE("USD",C1471),[1]GEINDICE!AR$1:AS$65536,2,0),"")</f>
        <v>5598.9976446420033</v>
      </c>
      <c r="AD1471" s="33">
        <f>IFERROR($AA1471/VLOOKUP(CONCATENATE("USD",C1471),[1]GEINDICE!AR$1:AS$65536,2,0),"")</f>
        <v>2369.3060035064727</v>
      </c>
      <c r="AE1471" s="33">
        <f>IFERROR($X1471/VLOOKUP(CONCATENATE("EUR",C1471),[1]GEINDICE!AR$1:AS$65536,2,0),"")</f>
        <v>4913.1095571095566</v>
      </c>
      <c r="AF1471" s="33">
        <f>IFERROR($AA1471/VLOOKUP(CONCATENATE("EUR",C1471),[1]GEINDICE!AR$1:AS$65536,2,0),"")</f>
        <v>2079.0614156954157</v>
      </c>
      <c r="AG1471" s="48" t="str">
        <f>VLOOKUP(E1471,[1]Apresentação!AW$1:AX$65536,2,0)</f>
        <v xml:space="preserve">                    2 - LEATHER AUXILIARIES</v>
      </c>
      <c r="AH1471" s="48" t="str">
        <f t="shared" si="384"/>
        <v xml:space="preserve">         5215000005 - OMBRELLON 072 N</v>
      </c>
      <c r="AI1471" s="49" t="str">
        <f t="shared" si="385"/>
        <v xml:space="preserve">     L00148 - CURTIDORA ITAUNA EIRELI</v>
      </c>
      <c r="AJ1471" t="str">
        <f t="shared" si="386"/>
        <v xml:space="preserve">     93 - RESALES</v>
      </c>
      <c r="AK1471" t="str">
        <f t="shared" si="387"/>
        <v/>
      </c>
      <c r="AL1471">
        <f t="shared" si="388"/>
        <v>4</v>
      </c>
      <c r="AM1471" t="str">
        <f t="shared" si="389"/>
        <v>2025 4</v>
      </c>
      <c r="AN1471" t="str">
        <f t="shared" si="390"/>
        <v xml:space="preserve">CURTIDORA </v>
      </c>
    </row>
    <row r="1472" spans="1:40" x14ac:dyDescent="0.35">
      <c r="A1472">
        <v>81257</v>
      </c>
      <c r="B1472" t="s">
        <v>274</v>
      </c>
      <c r="C1472" s="31">
        <v>45700</v>
      </c>
      <c r="D1472" t="s">
        <v>373</v>
      </c>
      <c r="E1472" t="s">
        <v>374</v>
      </c>
      <c r="F1472" t="s">
        <v>648</v>
      </c>
      <c r="G1472" t="s">
        <v>649</v>
      </c>
      <c r="H1472" t="s">
        <v>740</v>
      </c>
      <c r="I1472" t="s">
        <v>741</v>
      </c>
      <c r="J1472">
        <v>390</v>
      </c>
      <c r="K1472">
        <v>19411.39</v>
      </c>
      <c r="L1472">
        <v>11370.693010000001</v>
      </c>
      <c r="M1472">
        <v>2500.19</v>
      </c>
      <c r="N1472">
        <v>49.772800000000004</v>
      </c>
      <c r="O1472" s="32">
        <f t="shared" si="374"/>
        <v>16911.2</v>
      </c>
      <c r="P1472" s="32">
        <f t="shared" si="375"/>
        <v>5540.5069899999999</v>
      </c>
      <c r="Q1472">
        <v>710005</v>
      </c>
      <c r="R1472" t="s">
        <v>281</v>
      </c>
      <c r="S1472" t="s">
        <v>292</v>
      </c>
      <c r="T1472" t="str">
        <f t="shared" si="376"/>
        <v>VEN</v>
      </c>
      <c r="U1472" t="s">
        <v>293</v>
      </c>
      <c r="V1472" s="33">
        <f t="shared" si="377"/>
        <v>19411.39</v>
      </c>
      <c r="W1472">
        <f t="shared" si="378"/>
        <v>390</v>
      </c>
      <c r="X1472" s="33">
        <f t="shared" si="379"/>
        <v>16911.2</v>
      </c>
      <c r="Y1472" s="33">
        <f t="shared" si="380"/>
        <v>2500.19</v>
      </c>
      <c r="Z1472" s="45">
        <f t="shared" si="381"/>
        <v>0.28140730725620372</v>
      </c>
      <c r="AA1472" s="33">
        <f t="shared" si="382"/>
        <v>5462.5069899999999</v>
      </c>
      <c r="AB1472" s="45">
        <f t="shared" si="383"/>
        <v>0.3230111990869956</v>
      </c>
      <c r="AC1472" s="33">
        <f>IFERROR($X1472/VLOOKUP(CONCATENATE("USD",C1472),[1]GEINDICE!AR$1:AS$65536,2,0),"")</f>
        <v>2930.325241288489</v>
      </c>
      <c r="AD1472" s="33">
        <f>IFERROR($AA1472/VLOOKUP(CONCATENATE("USD",C1472),[1]GEINDICE!AR$1:AS$65536,2,0),"")</f>
        <v>946.52786990348454</v>
      </c>
      <c r="AE1472" s="33">
        <f>IFERROR($X1472/VLOOKUP(CONCATENATE("EUR",C1472),[1]GEINDICE!AR$1:AS$65536,2,0),"")</f>
        <v>2824.4175365344468</v>
      </c>
      <c r="AF1472" s="33">
        <f>IFERROR($AA1472/VLOOKUP(CONCATENATE("EUR",C1472),[1]GEINDICE!AR$1:AS$65536,2,0),"")</f>
        <v>912.31849519832974</v>
      </c>
      <c r="AG1472" s="48" t="str">
        <f>VLOOKUP(E1472,[1]Apresentação!AW$1:AX$65536,2,0)</f>
        <v xml:space="preserve">                    2 - LEATHER AUXILIARIES</v>
      </c>
      <c r="AH1472" s="48" t="str">
        <f t="shared" si="384"/>
        <v xml:space="preserve">         5215000005 - OMBRELLON 072 N</v>
      </c>
      <c r="AI1472" s="49" t="str">
        <f t="shared" si="385"/>
        <v xml:space="preserve">     L00010 - CURTUME TROPICAL LTDA</v>
      </c>
      <c r="AJ1472" t="str">
        <f t="shared" si="386"/>
        <v xml:space="preserve">     93 - RESALES</v>
      </c>
      <c r="AK1472" t="str">
        <f t="shared" si="387"/>
        <v/>
      </c>
      <c r="AL1472">
        <f t="shared" si="388"/>
        <v>2</v>
      </c>
      <c r="AM1472" t="str">
        <f t="shared" si="389"/>
        <v>2025 2</v>
      </c>
      <c r="AN1472" t="str">
        <f t="shared" si="390"/>
        <v xml:space="preserve">CURTUME </v>
      </c>
    </row>
    <row r="1473" spans="1:40" x14ac:dyDescent="0.35">
      <c r="A1473">
        <v>81258</v>
      </c>
      <c r="B1473" t="s">
        <v>274</v>
      </c>
      <c r="C1473" s="31">
        <v>45700</v>
      </c>
      <c r="D1473" t="s">
        <v>373</v>
      </c>
      <c r="E1473" t="s">
        <v>374</v>
      </c>
      <c r="F1473" t="s">
        <v>467</v>
      </c>
      <c r="G1473" t="s">
        <v>468</v>
      </c>
      <c r="H1473" t="s">
        <v>740</v>
      </c>
      <c r="I1473" t="s">
        <v>741</v>
      </c>
      <c r="J1473">
        <v>130</v>
      </c>
      <c r="K1473">
        <v>7272.04</v>
      </c>
      <c r="L1473">
        <v>3790.2310000000002</v>
      </c>
      <c r="M1473">
        <v>936.64</v>
      </c>
      <c r="N1473">
        <v>55.938779999999994</v>
      </c>
      <c r="O1473" s="32">
        <f t="shared" si="374"/>
        <v>6335.4</v>
      </c>
      <c r="P1473" s="32">
        <f t="shared" si="375"/>
        <v>2545.1689999999994</v>
      </c>
      <c r="Q1473">
        <v>710008</v>
      </c>
      <c r="R1473" t="s">
        <v>281</v>
      </c>
      <c r="S1473" t="s">
        <v>292</v>
      </c>
      <c r="T1473" t="str">
        <f t="shared" si="376"/>
        <v>VEN</v>
      </c>
      <c r="U1473" t="s">
        <v>293</v>
      </c>
      <c r="V1473" s="33">
        <f t="shared" si="377"/>
        <v>7272.04</v>
      </c>
      <c r="W1473">
        <f t="shared" si="378"/>
        <v>130</v>
      </c>
      <c r="X1473" s="33">
        <f t="shared" si="379"/>
        <v>6335.4</v>
      </c>
      <c r="Y1473" s="33">
        <f t="shared" si="380"/>
        <v>936.64</v>
      </c>
      <c r="Z1473" s="45">
        <f t="shared" si="381"/>
        <v>0.34641847404579723</v>
      </c>
      <c r="AA1473" s="33">
        <f t="shared" si="382"/>
        <v>2519.1689999999994</v>
      </c>
      <c r="AB1473" s="45">
        <f t="shared" si="383"/>
        <v>0.39763377213751294</v>
      </c>
      <c r="AC1473" s="33">
        <f>IFERROR($X1473/VLOOKUP(CONCATENATE("USD",C1473),[1]GEINDICE!AR$1:AS$65536,2,0),"")</f>
        <v>1097.7803191765865</v>
      </c>
      <c r="AD1473" s="33">
        <f>IFERROR($AA1473/VLOOKUP(CONCATENATE("USD",C1473),[1]GEINDICE!AR$1:AS$65536,2,0),"")</f>
        <v>436.51452929250911</v>
      </c>
      <c r="AE1473" s="33">
        <f>IFERROR($X1473/VLOOKUP(CONCATENATE("EUR",C1473),[1]GEINDICE!AR$1:AS$65536,2,0),"")</f>
        <v>1058.1043841336116</v>
      </c>
      <c r="AF1473" s="33">
        <f>IFERROR($AA1473/VLOOKUP(CONCATENATE("EUR",C1473),[1]GEINDICE!AR$1:AS$65536,2,0),"")</f>
        <v>420.73803757828796</v>
      </c>
      <c r="AG1473" s="48" t="str">
        <f>VLOOKUP(E1473,[1]Apresentação!AW$1:AX$65536,2,0)</f>
        <v xml:space="preserve">                    2 - LEATHER AUXILIARIES</v>
      </c>
      <c r="AH1473" s="48" t="str">
        <f t="shared" si="384"/>
        <v xml:space="preserve">         5215000005 - OMBRELLON 072 N</v>
      </c>
      <c r="AI1473" s="49" t="str">
        <f t="shared" si="385"/>
        <v xml:space="preserve">     L00102 - CURTUME SANTO ANTONIO LTDA</v>
      </c>
      <c r="AJ1473" t="str">
        <f t="shared" si="386"/>
        <v xml:space="preserve">     93 - RESALES</v>
      </c>
      <c r="AK1473" t="str">
        <f t="shared" si="387"/>
        <v/>
      </c>
      <c r="AL1473">
        <f t="shared" si="388"/>
        <v>2</v>
      </c>
      <c r="AM1473" t="str">
        <f t="shared" si="389"/>
        <v>2025 2</v>
      </c>
      <c r="AN1473" t="str">
        <f t="shared" si="390"/>
        <v xml:space="preserve">CURTUME </v>
      </c>
    </row>
    <row r="1474" spans="1:40" x14ac:dyDescent="0.35">
      <c r="A1474">
        <v>81478</v>
      </c>
      <c r="B1474" t="s">
        <v>274</v>
      </c>
      <c r="C1474" s="31">
        <v>45716</v>
      </c>
      <c r="D1474" t="s">
        <v>373</v>
      </c>
      <c r="E1474" t="s">
        <v>374</v>
      </c>
      <c r="F1474" t="s">
        <v>683</v>
      </c>
      <c r="G1474" t="s">
        <v>684</v>
      </c>
      <c r="H1474" t="s">
        <v>740</v>
      </c>
      <c r="I1474" t="s">
        <v>741</v>
      </c>
      <c r="J1474">
        <v>520</v>
      </c>
      <c r="K1474">
        <v>29824.38</v>
      </c>
      <c r="L1474">
        <v>14485.679829999999</v>
      </c>
      <c r="M1474">
        <v>3841.39</v>
      </c>
      <c r="N1474">
        <v>57.354579999999999</v>
      </c>
      <c r="O1474" s="32">
        <f t="shared" si="374"/>
        <v>25982.99</v>
      </c>
      <c r="P1474" s="32">
        <f t="shared" si="375"/>
        <v>11497.310170000002</v>
      </c>
      <c r="Q1474">
        <v>712733</v>
      </c>
      <c r="R1474" t="s">
        <v>281</v>
      </c>
      <c r="S1474" t="s">
        <v>292</v>
      </c>
      <c r="T1474" t="str">
        <f t="shared" si="376"/>
        <v>VEN</v>
      </c>
      <c r="U1474" t="s">
        <v>293</v>
      </c>
      <c r="V1474" s="33">
        <f t="shared" si="377"/>
        <v>29824.38</v>
      </c>
      <c r="W1474">
        <f t="shared" si="378"/>
        <v>520</v>
      </c>
      <c r="X1474" s="33">
        <f t="shared" si="379"/>
        <v>25982.99</v>
      </c>
      <c r="Y1474" s="33">
        <f t="shared" si="380"/>
        <v>3841.39</v>
      </c>
      <c r="Z1474" s="45">
        <f t="shared" si="381"/>
        <v>0.38201331159273055</v>
      </c>
      <c r="AA1474" s="33">
        <f t="shared" si="382"/>
        <v>11393.310170000002</v>
      </c>
      <c r="AB1474" s="45">
        <f t="shared" si="383"/>
        <v>0.43849111168499089</v>
      </c>
      <c r="AC1474" s="33">
        <f>IFERROR($X1474/VLOOKUP(CONCATENATE("USD",C1474),[1]GEINDICE!AR$1:AS$65536,2,0),"")</f>
        <v>4442.4480235261935</v>
      </c>
      <c r="AD1474" s="33">
        <f>IFERROR($AA1474/VLOOKUP(CONCATENATE("USD",C1474),[1]GEINDICE!AR$1:AS$65536,2,0),"")</f>
        <v>1947.973972438791</v>
      </c>
      <c r="AE1474" s="33">
        <f>IFERROR($X1474/VLOOKUP(CONCATENATE("EUR",C1474),[1]GEINDICE!AR$1:AS$65536,2,0),"")</f>
        <v>4271.5509304925363</v>
      </c>
      <c r="AF1474" s="33">
        <f>IFERROR($AA1474/VLOOKUP(CONCATENATE("EUR",C1474),[1]GEINDICE!AR$1:AS$65536,2,0),"")</f>
        <v>1873.0371161307294</v>
      </c>
      <c r="AG1474" s="48" t="str">
        <f>VLOOKUP(E1474,[1]Apresentação!AW$1:AX$65536,2,0)</f>
        <v xml:space="preserve">                    2 - LEATHER AUXILIARIES</v>
      </c>
      <c r="AH1474" s="48" t="str">
        <f t="shared" si="384"/>
        <v xml:space="preserve">         5215000005 - OMBRELLON 072 N</v>
      </c>
      <c r="AI1474" s="49" t="str">
        <f t="shared" si="385"/>
        <v xml:space="preserve">     L00148 - CURTIDORA ITAUNA EIRELI</v>
      </c>
      <c r="AJ1474" t="str">
        <f t="shared" si="386"/>
        <v xml:space="preserve">     93 - RESALES</v>
      </c>
      <c r="AK1474" t="str">
        <f t="shared" si="387"/>
        <v/>
      </c>
      <c r="AL1474">
        <f t="shared" si="388"/>
        <v>2</v>
      </c>
      <c r="AM1474" t="str">
        <f t="shared" si="389"/>
        <v>2025 2</v>
      </c>
      <c r="AN1474" t="str">
        <f t="shared" si="390"/>
        <v xml:space="preserve">CURTIDORA </v>
      </c>
    </row>
    <row r="1475" spans="1:40" x14ac:dyDescent="0.35">
      <c r="A1475">
        <v>81550</v>
      </c>
      <c r="B1475" t="s">
        <v>274</v>
      </c>
      <c r="C1475" s="31">
        <v>45723</v>
      </c>
      <c r="D1475" t="s">
        <v>373</v>
      </c>
      <c r="E1475" t="s">
        <v>374</v>
      </c>
      <c r="F1475" t="s">
        <v>467</v>
      </c>
      <c r="G1475" t="s">
        <v>468</v>
      </c>
      <c r="H1475" t="s">
        <v>740</v>
      </c>
      <c r="I1475" t="s">
        <v>741</v>
      </c>
      <c r="J1475">
        <v>260</v>
      </c>
      <c r="K1475">
        <v>14468.83</v>
      </c>
      <c r="L1475">
        <v>7242.8399099999997</v>
      </c>
      <c r="M1475">
        <v>1863.59</v>
      </c>
      <c r="N1475">
        <v>55.649349999999998</v>
      </c>
      <c r="O1475" s="32">
        <f t="shared" si="374"/>
        <v>12605.24</v>
      </c>
      <c r="P1475" s="32">
        <f t="shared" si="375"/>
        <v>5362.4000900000001</v>
      </c>
      <c r="Q1475">
        <v>715096</v>
      </c>
      <c r="R1475" t="s">
        <v>281</v>
      </c>
      <c r="S1475" t="s">
        <v>292</v>
      </c>
      <c r="T1475" t="str">
        <f t="shared" si="376"/>
        <v>VEN</v>
      </c>
      <c r="U1475" t="s">
        <v>293</v>
      </c>
      <c r="V1475" s="33">
        <f t="shared" si="377"/>
        <v>14468.83</v>
      </c>
      <c r="W1475">
        <f t="shared" si="378"/>
        <v>260</v>
      </c>
      <c r="X1475" s="33">
        <f t="shared" si="379"/>
        <v>12605.24</v>
      </c>
      <c r="Y1475" s="33">
        <f t="shared" si="380"/>
        <v>1863.59</v>
      </c>
      <c r="Z1475" s="45">
        <f t="shared" si="381"/>
        <v>0.36702346285083176</v>
      </c>
      <c r="AA1475" s="33">
        <f t="shared" si="382"/>
        <v>5310.4000900000001</v>
      </c>
      <c r="AB1475" s="45">
        <f t="shared" si="383"/>
        <v>0.42128512348832708</v>
      </c>
      <c r="AC1475" s="33">
        <f>IFERROR($X1475/VLOOKUP(CONCATENATE("USD",C1475),[1]GEINDICE!AR$1:AS$65536,2,0),"")</f>
        <v>2185.071418665927</v>
      </c>
      <c r="AD1475" s="33">
        <f>IFERROR($AA1475/VLOOKUP(CONCATENATE("USD",C1475),[1]GEINDICE!AR$1:AS$65536,2,0),"")</f>
        <v>920.53808244348909</v>
      </c>
      <c r="AE1475" s="33">
        <f>IFERROR($X1475/VLOOKUP(CONCATENATE("EUR",C1475),[1]GEINDICE!AR$1:AS$65536,2,0),"")</f>
        <v>2009.9883596702437</v>
      </c>
      <c r="AF1475" s="33">
        <f>IFERROR($AA1475/VLOOKUP(CONCATENATE("EUR",C1475),[1]GEINDICE!AR$1:AS$65536,2,0),"")</f>
        <v>846.77819431377861</v>
      </c>
      <c r="AG1475" s="48" t="str">
        <f>VLOOKUP(E1475,[1]Apresentação!AW$1:AX$65536,2,0)</f>
        <v xml:space="preserve">                    2 - LEATHER AUXILIARIES</v>
      </c>
      <c r="AH1475" s="48" t="str">
        <f t="shared" si="384"/>
        <v xml:space="preserve">         5215000005 - OMBRELLON 072 N</v>
      </c>
      <c r="AI1475" s="49" t="str">
        <f t="shared" si="385"/>
        <v xml:space="preserve">     L00102 - CURTUME SANTO ANTONIO LTDA</v>
      </c>
      <c r="AJ1475" t="str">
        <f t="shared" si="386"/>
        <v xml:space="preserve">     93 - RESALES</v>
      </c>
      <c r="AK1475" t="str">
        <f t="shared" si="387"/>
        <v/>
      </c>
      <c r="AL1475">
        <f t="shared" si="388"/>
        <v>3</v>
      </c>
      <c r="AM1475" t="str">
        <f t="shared" si="389"/>
        <v>2025 3</v>
      </c>
      <c r="AN1475" t="str">
        <f t="shared" si="390"/>
        <v xml:space="preserve">CURTUME </v>
      </c>
    </row>
    <row r="1476" spans="1:40" x14ac:dyDescent="0.35">
      <c r="A1476">
        <v>81820</v>
      </c>
      <c r="B1476" t="s">
        <v>274</v>
      </c>
      <c r="C1476" s="31">
        <v>45744</v>
      </c>
      <c r="D1476" t="s">
        <v>373</v>
      </c>
      <c r="E1476" t="s">
        <v>374</v>
      </c>
      <c r="F1476" t="s">
        <v>648</v>
      </c>
      <c r="G1476" t="s">
        <v>649</v>
      </c>
      <c r="H1476" t="s">
        <v>740</v>
      </c>
      <c r="I1476" t="s">
        <v>741</v>
      </c>
      <c r="J1476">
        <v>260</v>
      </c>
      <c r="K1476">
        <v>13030.51</v>
      </c>
      <c r="L1476">
        <v>7242.8399200000003</v>
      </c>
      <c r="M1476">
        <v>1678.33</v>
      </c>
      <c r="N1476">
        <v>50.117329999999995</v>
      </c>
      <c r="O1476" s="32">
        <f t="shared" ref="O1476:O1539" si="391">$K1476-$Y1476</f>
        <v>11352.18</v>
      </c>
      <c r="P1476" s="32">
        <f t="shared" ref="P1476:P1539" si="392">($O1476-$L1476)</f>
        <v>4109.3400799999999</v>
      </c>
      <c r="Q1476">
        <v>723096</v>
      </c>
      <c r="R1476" t="s">
        <v>281</v>
      </c>
      <c r="S1476" t="s">
        <v>292</v>
      </c>
      <c r="T1476" t="str">
        <f t="shared" ref="T1476:T1539" si="393">MID($U1476,1,3)</f>
        <v>VEN</v>
      </c>
      <c r="U1476" t="s">
        <v>293</v>
      </c>
      <c r="V1476" s="33">
        <f t="shared" ref="V1476:V1539" si="394">IF($T1476="DEV",-$K1476,$K1476)</f>
        <v>13030.51</v>
      </c>
      <c r="W1476">
        <f t="shared" ref="W1476:W1539" si="395">IF($T1476="DEV",-$J1476,$J1476)</f>
        <v>260</v>
      </c>
      <c r="X1476" s="33">
        <f t="shared" ref="X1476:X1539" si="396">$V1476-$Y1476</f>
        <v>11352.18</v>
      </c>
      <c r="Y1476" s="33">
        <f t="shared" ref="Y1476:Y1539" si="397">IF(A1476=59876,M1476,IF(A1476=59868,M1476,IF(R1476="6111",((K1476*0.12)+M1476),IF(T1476="DEV",-M1476,M1476))))</f>
        <v>1678.33</v>
      </c>
      <c r="Z1476" s="45">
        <f t="shared" ref="Z1476:Z1539" si="398">IFERROR($AA1476/$V1476,0)</f>
        <v>0.31137231620251238</v>
      </c>
      <c r="AA1476" s="33">
        <f t="shared" ref="AA1476:AA1539" si="399">IF(VLOOKUP(AL1476,AR:AS,2,0)="sim",IF($T1476="DEV",($X1476-$L1476),$P1476)-(0.2*W1476),IF(VLOOKUP(AL1476,AR:AS,2,0)="OK",IF($T1476="DEV",($X1476-$L1476),$P1476)-(0.2*W1476),IF($T1476="DEV",($X1476-$L1476),$P1476)))</f>
        <v>4057.3400799999999</v>
      </c>
      <c r="AB1476" s="45">
        <f t="shared" ref="AB1476:AB1539" si="400">IFERROR($AA1476/$X1476,0)</f>
        <v>0.35740624972472246</v>
      </c>
      <c r="AC1476" s="33">
        <f>IFERROR($X1476/VLOOKUP(CONCATENATE("USD",C1476),[1]GEINDICE!AR$1:AS$65536,2,0),"")</f>
        <v>1968.8137356919876</v>
      </c>
      <c r="AD1476" s="33">
        <f>IFERROR($AA1476/VLOOKUP(CONCATENATE("USD",C1476),[1]GEINDICE!AR$1:AS$65536,2,0),"")</f>
        <v>703.66633368019427</v>
      </c>
      <c r="AE1476" s="33">
        <f>IFERROR($X1476/VLOOKUP(CONCATENATE("EUR",C1476),[1]GEINDICE!AR$1:AS$65536,2,0),"")</f>
        <v>1818.5893020200888</v>
      </c>
      <c r="AF1476" s="33">
        <f>IFERROR($AA1476/VLOOKUP(CONCATENATE("EUR",C1476),[1]GEINDICE!AR$1:AS$65536,2,0),"")</f>
        <v>649.9751822245006</v>
      </c>
      <c r="AG1476" s="48" t="str">
        <f>VLOOKUP(E1476,[1]Apresentação!AW$1:AX$65536,2,0)</f>
        <v xml:space="preserve">                    2 - LEATHER AUXILIARIES</v>
      </c>
      <c r="AH1476" s="48" t="str">
        <f t="shared" ref="AH1476:AH1539" si="401">CONCATENATE("         ",H1476," - ",I1476)</f>
        <v xml:space="preserve">         5215000005 - OMBRELLON 072 N</v>
      </c>
      <c r="AI1476" s="49" t="str">
        <f t="shared" ref="AI1476:AI1539" si="402">CONCATENATE("     ",F1476," - ",G1476)</f>
        <v xml:space="preserve">     L00010 - CURTUME TROPICAL LTDA</v>
      </c>
      <c r="AJ1476" t="str">
        <f t="shared" ref="AJ1476:AJ1539" si="403">IF(RIGHT(I1476,2)="BR","     90 - SALES","     93 - RESALES")</f>
        <v xml:space="preserve">     93 - RESALES</v>
      </c>
      <c r="AK1476" t="str">
        <f t="shared" ref="AK1476:AK1539" si="404">IF(R1476="3201","EXP",IF(R1476="7101","EXP",""))</f>
        <v/>
      </c>
      <c r="AL1476">
        <f t="shared" ref="AL1476:AL1539" si="405">VLOOKUP(MONTH(C1476),AQ:AR,2,0)</f>
        <v>3</v>
      </c>
      <c r="AM1476" t="str">
        <f t="shared" ref="AM1476:AM1539" si="406">CONCATENATE(YEAR(C1476)," ",MONTH(C1476))</f>
        <v>2025 3</v>
      </c>
      <c r="AN1476" t="str">
        <f t="shared" ref="AN1476:AN1539" si="407">MID(G1476,1,SEARCH(" ",G1476,1))</f>
        <v xml:space="preserve">CURTUME </v>
      </c>
    </row>
    <row r="1477" spans="1:40" x14ac:dyDescent="0.35">
      <c r="A1477">
        <v>81354</v>
      </c>
      <c r="B1477" t="s">
        <v>274</v>
      </c>
      <c r="C1477" s="31">
        <v>45709</v>
      </c>
      <c r="D1477" t="s">
        <v>373</v>
      </c>
      <c r="E1477" t="s">
        <v>374</v>
      </c>
      <c r="F1477" t="s">
        <v>467</v>
      </c>
      <c r="G1477" t="s">
        <v>468</v>
      </c>
      <c r="H1477" t="s">
        <v>740</v>
      </c>
      <c r="I1477" t="s">
        <v>741</v>
      </c>
      <c r="J1477">
        <v>130</v>
      </c>
      <c r="K1477">
        <v>7175.27</v>
      </c>
      <c r="L1477">
        <v>3621.4136199999998</v>
      </c>
      <c r="M1477">
        <v>924.18</v>
      </c>
      <c r="N1477">
        <v>55.194389999999999</v>
      </c>
      <c r="O1477" s="32">
        <f t="shared" si="391"/>
        <v>6251.09</v>
      </c>
      <c r="P1477" s="32">
        <f t="shared" si="392"/>
        <v>2629.6763800000003</v>
      </c>
      <c r="Q1477">
        <v>710906</v>
      </c>
      <c r="R1477" t="s">
        <v>281</v>
      </c>
      <c r="S1477" t="s">
        <v>292</v>
      </c>
      <c r="T1477" t="str">
        <f t="shared" si="393"/>
        <v>VEN</v>
      </c>
      <c r="U1477" t="s">
        <v>293</v>
      </c>
      <c r="V1477" s="33">
        <f t="shared" si="394"/>
        <v>7175.27</v>
      </c>
      <c r="W1477">
        <f t="shared" si="395"/>
        <v>130</v>
      </c>
      <c r="X1477" s="33">
        <f t="shared" si="396"/>
        <v>6251.09</v>
      </c>
      <c r="Y1477" s="33">
        <f t="shared" si="397"/>
        <v>924.18</v>
      </c>
      <c r="Z1477" s="45">
        <f t="shared" si="398"/>
        <v>0.36286807046982206</v>
      </c>
      <c r="AA1477" s="33">
        <f t="shared" si="399"/>
        <v>2603.6763800000003</v>
      </c>
      <c r="AB1477" s="45">
        <f t="shared" si="400"/>
        <v>0.41651558048276383</v>
      </c>
      <c r="AC1477" s="33">
        <f>IFERROR($X1477/VLOOKUP(CONCATENATE("USD",C1477),[1]GEINDICE!AR$1:AS$65536,2,0),"")</f>
        <v>1096.1632209304364</v>
      </c>
      <c r="AD1477" s="33">
        <f>IFERROR($AA1477/VLOOKUP(CONCATENATE("USD",C1477),[1]GEINDICE!AR$1:AS$65536,2,0),"")</f>
        <v>456.56906026969688</v>
      </c>
      <c r="AE1477" s="33">
        <f>IFERROR($X1477/VLOOKUP(CONCATENATE("EUR",C1477),[1]GEINDICE!AR$1:AS$65536,2,0),"")</f>
        <v>1048.4535909563583</v>
      </c>
      <c r="AF1477" s="33">
        <f>IFERROR($AA1477/VLOOKUP(CONCATENATE("EUR",C1477),[1]GEINDICE!AR$1:AS$65536,2,0),"")</f>
        <v>436.69725604642588</v>
      </c>
      <c r="AG1477" s="48" t="str">
        <f>VLOOKUP(E1477,[1]Apresentação!AW$1:AX$65536,2,0)</f>
        <v xml:space="preserve">                    2 - LEATHER AUXILIARIES</v>
      </c>
      <c r="AH1477" s="48" t="str">
        <f t="shared" si="401"/>
        <v xml:space="preserve">         5215000005 - OMBRELLON 072 N</v>
      </c>
      <c r="AI1477" s="49" t="str">
        <f t="shared" si="402"/>
        <v xml:space="preserve">     L00102 - CURTUME SANTO ANTONIO LTDA</v>
      </c>
      <c r="AJ1477" t="str">
        <f t="shared" si="403"/>
        <v xml:space="preserve">     93 - RESALES</v>
      </c>
      <c r="AK1477" t="str">
        <f t="shared" si="404"/>
        <v/>
      </c>
      <c r="AL1477">
        <f t="shared" si="405"/>
        <v>2</v>
      </c>
      <c r="AM1477" t="str">
        <f t="shared" si="406"/>
        <v>2025 2</v>
      </c>
      <c r="AN1477" t="str">
        <f t="shared" si="407"/>
        <v xml:space="preserve">CURTUME </v>
      </c>
    </row>
    <row r="1478" spans="1:40" x14ac:dyDescent="0.35">
      <c r="A1478">
        <v>84125</v>
      </c>
      <c r="B1478" t="s">
        <v>274</v>
      </c>
      <c r="C1478" s="31">
        <v>45936</v>
      </c>
      <c r="D1478" t="s">
        <v>373</v>
      </c>
      <c r="E1478" t="s">
        <v>374</v>
      </c>
      <c r="F1478" t="s">
        <v>683</v>
      </c>
      <c r="G1478" t="s">
        <v>684</v>
      </c>
      <c r="H1478" t="s">
        <v>740</v>
      </c>
      <c r="I1478" t="s">
        <v>741</v>
      </c>
      <c r="J1478">
        <v>260</v>
      </c>
      <c r="K1478">
        <v>13700.84</v>
      </c>
      <c r="L1478">
        <v>7582.9034499999998</v>
      </c>
      <c r="M1478">
        <v>1764.66</v>
      </c>
      <c r="N1478">
        <v>52.695529999999998</v>
      </c>
      <c r="O1478" s="32">
        <f t="shared" si="391"/>
        <v>11936.18</v>
      </c>
      <c r="P1478" s="32">
        <f t="shared" si="392"/>
        <v>4353.2765500000005</v>
      </c>
      <c r="Q1478">
        <v>763378</v>
      </c>
      <c r="R1478" t="s">
        <v>281</v>
      </c>
      <c r="S1478" t="s">
        <v>292</v>
      </c>
      <c r="T1478" t="str">
        <f t="shared" si="393"/>
        <v>VEN</v>
      </c>
      <c r="U1478" t="s">
        <v>293</v>
      </c>
      <c r="V1478" s="33">
        <f t="shared" si="394"/>
        <v>13700.84</v>
      </c>
      <c r="W1478">
        <f t="shared" si="395"/>
        <v>260</v>
      </c>
      <c r="X1478" s="33">
        <f t="shared" si="396"/>
        <v>11936.18</v>
      </c>
      <c r="Y1478" s="33">
        <f t="shared" si="397"/>
        <v>1764.66</v>
      </c>
      <c r="Z1478" s="45">
        <f t="shared" si="398"/>
        <v>0.31394254293897311</v>
      </c>
      <c r="AA1478" s="33">
        <f t="shared" si="399"/>
        <v>4301.2765500000005</v>
      </c>
      <c r="AB1478" s="45">
        <f t="shared" si="400"/>
        <v>0.36035620692717441</v>
      </c>
      <c r="AC1478" s="33">
        <f>IFERROR($X1478/VLOOKUP(CONCATENATE("USD",C1478),[1]GEINDICE!AR$1:AS$65536,2,0),"")</f>
        <v>2242.5468755871188</v>
      </c>
      <c r="AD1478" s="33">
        <f>IFERROR($AA1478/VLOOKUP(CONCATENATE("USD",C1478),[1]GEINDICE!AR$1:AS$65536,2,0),"")</f>
        <v>808.11568594296023</v>
      </c>
      <c r="AE1478" s="33">
        <f>IFERROR($X1478/VLOOKUP(CONCATENATE("EUR",C1478),[1]GEINDICE!AR$1:AS$65536,2,0),"")</f>
        <v>1915.3970826580228</v>
      </c>
      <c r="AF1478" s="33">
        <f>IFERROR($AA1478/VLOOKUP(CONCATENATE("EUR",C1478),[1]GEINDICE!AR$1:AS$65536,2,0),"")</f>
        <v>690.22522746602056</v>
      </c>
      <c r="AG1478" s="48" t="str">
        <f>VLOOKUP(E1478,[1]Apresentação!AW$1:AX$65536,2,0)</f>
        <v xml:space="preserve">                    2 - LEATHER AUXILIARIES</v>
      </c>
      <c r="AH1478" s="48" t="str">
        <f t="shared" si="401"/>
        <v xml:space="preserve">         5215000005 - OMBRELLON 072 N</v>
      </c>
      <c r="AI1478" s="49" t="str">
        <f t="shared" si="402"/>
        <v xml:space="preserve">     L00148 - CURTIDORA ITAUNA EIRELI</v>
      </c>
      <c r="AJ1478" t="str">
        <f t="shared" si="403"/>
        <v xml:space="preserve">     93 - RESALES</v>
      </c>
      <c r="AK1478" t="str">
        <f t="shared" si="404"/>
        <v/>
      </c>
      <c r="AL1478">
        <f t="shared" si="405"/>
        <v>10</v>
      </c>
      <c r="AM1478" t="str">
        <f t="shared" si="406"/>
        <v>2025 10</v>
      </c>
      <c r="AN1478" t="str">
        <f t="shared" si="407"/>
        <v xml:space="preserve">CURTIDORA </v>
      </c>
    </row>
    <row r="1479" spans="1:40" x14ac:dyDescent="0.35">
      <c r="A1479">
        <v>84645</v>
      </c>
      <c r="B1479" t="s">
        <v>274</v>
      </c>
      <c r="C1479" s="31">
        <v>45975</v>
      </c>
      <c r="D1479" t="s">
        <v>373</v>
      </c>
      <c r="E1479" t="s">
        <v>374</v>
      </c>
      <c r="F1479" t="s">
        <v>467</v>
      </c>
      <c r="G1479" t="s">
        <v>468</v>
      </c>
      <c r="H1479" t="s">
        <v>740</v>
      </c>
      <c r="I1479" t="s">
        <v>741</v>
      </c>
      <c r="J1479">
        <v>130</v>
      </c>
      <c r="K1479">
        <v>6646.87</v>
      </c>
      <c r="L1479">
        <v>3791.4517300000002</v>
      </c>
      <c r="M1479">
        <v>856.12</v>
      </c>
      <c r="N1479">
        <v>51.129759999999997</v>
      </c>
      <c r="O1479" s="32">
        <f t="shared" si="391"/>
        <v>5790.75</v>
      </c>
      <c r="P1479" s="32">
        <f t="shared" si="392"/>
        <v>1999.2982699999998</v>
      </c>
      <c r="Q1479">
        <v>767292</v>
      </c>
      <c r="R1479" t="s">
        <v>281</v>
      </c>
      <c r="S1479" t="s">
        <v>292</v>
      </c>
      <c r="T1479" t="str">
        <f t="shared" si="393"/>
        <v>VEN</v>
      </c>
      <c r="U1479" t="s">
        <v>300</v>
      </c>
      <c r="V1479" s="33">
        <f t="shared" si="394"/>
        <v>6646.87</v>
      </c>
      <c r="W1479">
        <f t="shared" si="395"/>
        <v>130</v>
      </c>
      <c r="X1479" s="33">
        <f t="shared" si="396"/>
        <v>5790.75</v>
      </c>
      <c r="Y1479" s="33">
        <f t="shared" si="397"/>
        <v>856.12</v>
      </c>
      <c r="Z1479" s="45">
        <f t="shared" si="398"/>
        <v>0.29687631471655079</v>
      </c>
      <c r="AA1479" s="33">
        <f t="shared" si="399"/>
        <v>1973.2982699999998</v>
      </c>
      <c r="AB1479" s="45">
        <f t="shared" si="400"/>
        <v>0.34076730475327027</v>
      </c>
      <c r="AC1479" s="33" t="str">
        <f>IFERROR($X1479/VLOOKUP(CONCATENATE("USD",C1479),[1]GEINDICE!AR$1:AS$65536,2,0),"")</f>
        <v/>
      </c>
      <c r="AD1479" s="33" t="str">
        <f>IFERROR($AA1479/VLOOKUP(CONCATENATE("USD",C1479),[1]GEINDICE!AR$1:AS$65536,2,0),"")</f>
        <v/>
      </c>
      <c r="AE1479" s="33" t="str">
        <f>IFERROR($X1479/VLOOKUP(CONCATENATE("EUR",C1479),[1]GEINDICE!AR$1:AS$65536,2,0),"")</f>
        <v/>
      </c>
      <c r="AF1479" s="33" t="str">
        <f>IFERROR($AA1479/VLOOKUP(CONCATENATE("EUR",C1479),[1]GEINDICE!AR$1:AS$65536,2,0),"")</f>
        <v/>
      </c>
      <c r="AG1479" s="48" t="str">
        <f>VLOOKUP(E1479,[1]Apresentação!AW$1:AX$65536,2,0)</f>
        <v xml:space="preserve">                    2 - LEATHER AUXILIARIES</v>
      </c>
      <c r="AH1479" s="48" t="str">
        <f t="shared" si="401"/>
        <v xml:space="preserve">         5215000005 - OMBRELLON 072 N</v>
      </c>
      <c r="AI1479" s="49" t="str">
        <f t="shared" si="402"/>
        <v xml:space="preserve">     L00102 - CURTUME SANTO ANTONIO LTDA</v>
      </c>
      <c r="AJ1479" t="str">
        <f t="shared" si="403"/>
        <v xml:space="preserve">     93 - RESALES</v>
      </c>
      <c r="AK1479" t="str">
        <f t="shared" si="404"/>
        <v/>
      </c>
      <c r="AL1479">
        <f t="shared" si="405"/>
        <v>11</v>
      </c>
      <c r="AM1479" t="str">
        <f t="shared" si="406"/>
        <v>2025 11</v>
      </c>
      <c r="AN1479" t="str">
        <f t="shared" si="407"/>
        <v xml:space="preserve">CURTUME </v>
      </c>
    </row>
    <row r="1480" spans="1:40" x14ac:dyDescent="0.35">
      <c r="A1480">
        <v>82505</v>
      </c>
      <c r="B1480" t="s">
        <v>274</v>
      </c>
      <c r="C1480" s="31">
        <v>45799</v>
      </c>
      <c r="D1480" t="s">
        <v>373</v>
      </c>
      <c r="E1480" t="s">
        <v>374</v>
      </c>
      <c r="F1480" t="s">
        <v>683</v>
      </c>
      <c r="G1480" t="s">
        <v>684</v>
      </c>
      <c r="H1480" t="s">
        <v>740</v>
      </c>
      <c r="I1480" t="s">
        <v>741</v>
      </c>
      <c r="J1480">
        <v>650</v>
      </c>
      <c r="K1480">
        <v>36219.590000000004</v>
      </c>
      <c r="L1480">
        <v>18107.09979</v>
      </c>
      <c r="M1480">
        <v>4665.08</v>
      </c>
      <c r="N1480">
        <v>55.722439999999999</v>
      </c>
      <c r="O1480" s="32">
        <f t="shared" si="391"/>
        <v>31554.510000000002</v>
      </c>
      <c r="P1480" s="32">
        <f t="shared" si="392"/>
        <v>13447.410210000002</v>
      </c>
      <c r="Q1480">
        <v>739355</v>
      </c>
      <c r="R1480" t="s">
        <v>281</v>
      </c>
      <c r="S1480" t="s">
        <v>292</v>
      </c>
      <c r="T1480" t="str">
        <f t="shared" si="393"/>
        <v>VEN</v>
      </c>
      <c r="U1480" t="s">
        <v>300</v>
      </c>
      <c r="V1480" s="33">
        <f t="shared" si="394"/>
        <v>36219.590000000004</v>
      </c>
      <c r="W1480">
        <f t="shared" si="395"/>
        <v>650</v>
      </c>
      <c r="X1480" s="33">
        <f t="shared" si="396"/>
        <v>31554.510000000002</v>
      </c>
      <c r="Y1480" s="33">
        <f t="shared" si="397"/>
        <v>4665.08</v>
      </c>
      <c r="Z1480" s="45">
        <f t="shared" si="398"/>
        <v>0.36768528329558675</v>
      </c>
      <c r="AA1480" s="33">
        <f t="shared" si="399"/>
        <v>13317.410210000002</v>
      </c>
      <c r="AB1480" s="45">
        <f t="shared" si="400"/>
        <v>0.42204458918867704</v>
      </c>
      <c r="AC1480" s="33">
        <f>IFERROR($X1480/VLOOKUP(CONCATENATE("USD",C1480),[1]GEINDICE!AR$1:AS$65536,2,0),"")</f>
        <v>5595.7634332328425</v>
      </c>
      <c r="AD1480" s="33">
        <f>IFERROR($AA1480/VLOOKUP(CONCATENATE("USD",C1480),[1]GEINDICE!AR$1:AS$65536,2,0),"")</f>
        <v>2361.6616793757762</v>
      </c>
      <c r="AE1480" s="33">
        <f>IFERROR($X1480/VLOOKUP(CONCATENATE("EUR",C1480),[1]GEINDICE!AR$1:AS$65536,2,0),"")</f>
        <v>4959.9192065263524</v>
      </c>
      <c r="AF1480" s="33">
        <f>IFERROR($AA1480/VLOOKUP(CONCATENATE("EUR",C1480),[1]GEINDICE!AR$1:AS$65536,2,0),"")</f>
        <v>2093.3070639274433</v>
      </c>
      <c r="AG1480" s="48" t="str">
        <f>VLOOKUP(E1480,[1]Apresentação!AW$1:AX$65536,2,0)</f>
        <v xml:space="preserve">                    2 - LEATHER AUXILIARIES</v>
      </c>
      <c r="AH1480" s="48" t="str">
        <f t="shared" si="401"/>
        <v xml:space="preserve">         5215000005 - OMBRELLON 072 N</v>
      </c>
      <c r="AI1480" s="49" t="str">
        <f t="shared" si="402"/>
        <v xml:space="preserve">     L00148 - CURTIDORA ITAUNA EIRELI</v>
      </c>
      <c r="AJ1480" t="str">
        <f t="shared" si="403"/>
        <v xml:space="preserve">     93 - RESALES</v>
      </c>
      <c r="AK1480" t="str">
        <f t="shared" si="404"/>
        <v/>
      </c>
      <c r="AL1480">
        <f t="shared" si="405"/>
        <v>5</v>
      </c>
      <c r="AM1480" t="str">
        <f t="shared" si="406"/>
        <v>2025 5</v>
      </c>
      <c r="AN1480" t="str">
        <f t="shared" si="407"/>
        <v xml:space="preserve">CURTIDORA </v>
      </c>
    </row>
    <row r="1481" spans="1:40" x14ac:dyDescent="0.35">
      <c r="A1481">
        <v>84252</v>
      </c>
      <c r="B1481" t="s">
        <v>274</v>
      </c>
      <c r="C1481" s="31">
        <v>45947</v>
      </c>
      <c r="D1481" t="s">
        <v>373</v>
      </c>
      <c r="E1481" t="s">
        <v>374</v>
      </c>
      <c r="F1481" t="s">
        <v>467</v>
      </c>
      <c r="G1481" t="s">
        <v>468</v>
      </c>
      <c r="H1481" t="s">
        <v>740</v>
      </c>
      <c r="I1481" t="s">
        <v>741</v>
      </c>
      <c r="J1481">
        <v>130</v>
      </c>
      <c r="K1481">
        <v>6839.91</v>
      </c>
      <c r="L1481">
        <v>3791.4517300000002</v>
      </c>
      <c r="M1481">
        <v>880.98</v>
      </c>
      <c r="N1481">
        <v>52.614669999999997</v>
      </c>
      <c r="O1481" s="32">
        <f t="shared" si="391"/>
        <v>5958.93</v>
      </c>
      <c r="P1481" s="32">
        <f t="shared" si="392"/>
        <v>2167.4782700000001</v>
      </c>
      <c r="Q1481">
        <v>764514</v>
      </c>
      <c r="R1481" t="s">
        <v>281</v>
      </c>
      <c r="S1481" t="s">
        <v>292</v>
      </c>
      <c r="T1481" t="str">
        <f t="shared" si="393"/>
        <v>VEN</v>
      </c>
      <c r="U1481" t="s">
        <v>300</v>
      </c>
      <c r="V1481" s="33">
        <f t="shared" si="394"/>
        <v>6839.91</v>
      </c>
      <c r="W1481">
        <f t="shared" si="395"/>
        <v>130</v>
      </c>
      <c r="X1481" s="33">
        <f t="shared" si="396"/>
        <v>5958.93</v>
      </c>
      <c r="Y1481" s="33">
        <f t="shared" si="397"/>
        <v>880.98</v>
      </c>
      <c r="Z1481" s="45">
        <f t="shared" si="398"/>
        <v>0.31308573797023648</v>
      </c>
      <c r="AA1481" s="33">
        <f t="shared" si="399"/>
        <v>2141.4782700000001</v>
      </c>
      <c r="AB1481" s="45">
        <f t="shared" si="400"/>
        <v>0.35937295286234272</v>
      </c>
      <c r="AC1481" s="33">
        <f>IFERROR($X1481/VLOOKUP(CONCATENATE("USD",C1481),[1]GEINDICE!AR$1:AS$65536,2,0),"")</f>
        <v>1095.5929398786543</v>
      </c>
      <c r="AD1481" s="33">
        <f>IFERROR($AA1481/VLOOKUP(CONCATENATE("USD",C1481),[1]GEINDICE!AR$1:AS$65536,2,0),"")</f>
        <v>393.7264699393271</v>
      </c>
      <c r="AE1481" s="33">
        <f>IFERROR($X1481/VLOOKUP(CONCATENATE("EUR",C1481),[1]GEINDICE!AR$1:AS$65536,2,0),"")</f>
        <v>938.57676132873405</v>
      </c>
      <c r="AF1481" s="33">
        <f>IFERROR($AA1481/VLOOKUP(CONCATENATE("EUR",C1481),[1]GEINDICE!AR$1:AS$65536,2,0),"")</f>
        <v>337.29910220668148</v>
      </c>
      <c r="AG1481" s="48" t="str">
        <f>VLOOKUP(E1481,[1]Apresentação!AW$1:AX$65536,2,0)</f>
        <v xml:space="preserve">                    2 - LEATHER AUXILIARIES</v>
      </c>
      <c r="AH1481" s="48" t="str">
        <f t="shared" si="401"/>
        <v xml:space="preserve">         5215000005 - OMBRELLON 072 N</v>
      </c>
      <c r="AI1481" s="49" t="str">
        <f t="shared" si="402"/>
        <v xml:space="preserve">     L00102 - CURTUME SANTO ANTONIO LTDA</v>
      </c>
      <c r="AJ1481" t="str">
        <f t="shared" si="403"/>
        <v xml:space="preserve">     93 - RESALES</v>
      </c>
      <c r="AK1481" t="str">
        <f t="shared" si="404"/>
        <v/>
      </c>
      <c r="AL1481">
        <f t="shared" si="405"/>
        <v>10</v>
      </c>
      <c r="AM1481" t="str">
        <f t="shared" si="406"/>
        <v>2025 10</v>
      </c>
      <c r="AN1481" t="str">
        <f t="shared" si="407"/>
        <v xml:space="preserve">CURTUME </v>
      </c>
    </row>
    <row r="1482" spans="1:40" x14ac:dyDescent="0.35">
      <c r="A1482">
        <v>83170</v>
      </c>
      <c r="B1482" t="s">
        <v>274</v>
      </c>
      <c r="C1482" s="31">
        <v>45856</v>
      </c>
      <c r="D1482" t="s">
        <v>373</v>
      </c>
      <c r="E1482" t="s">
        <v>374</v>
      </c>
      <c r="F1482" t="s">
        <v>677</v>
      </c>
      <c r="G1482" t="s">
        <v>678</v>
      </c>
      <c r="H1482" t="s">
        <v>740</v>
      </c>
      <c r="I1482" t="s">
        <v>741</v>
      </c>
      <c r="J1482">
        <v>130</v>
      </c>
      <c r="K1482">
        <v>7151.6100000000006</v>
      </c>
      <c r="L1482">
        <v>3621.4199600000002</v>
      </c>
      <c r="M1482">
        <v>921.12</v>
      </c>
      <c r="N1482">
        <v>55.012419999999999</v>
      </c>
      <c r="O1482" s="32">
        <f t="shared" si="391"/>
        <v>6230.4900000000007</v>
      </c>
      <c r="P1482" s="32">
        <f t="shared" si="392"/>
        <v>2609.0700400000005</v>
      </c>
      <c r="Q1482">
        <v>744278</v>
      </c>
      <c r="R1482" t="s">
        <v>281</v>
      </c>
      <c r="S1482" t="s">
        <v>292</v>
      </c>
      <c r="T1482" t="str">
        <f t="shared" si="393"/>
        <v>VEN</v>
      </c>
      <c r="U1482" t="s">
        <v>293</v>
      </c>
      <c r="V1482" s="33">
        <f t="shared" si="394"/>
        <v>7151.6100000000006</v>
      </c>
      <c r="W1482">
        <f t="shared" si="395"/>
        <v>130</v>
      </c>
      <c r="X1482" s="33">
        <f t="shared" si="396"/>
        <v>6230.4900000000007</v>
      </c>
      <c r="Y1482" s="33">
        <f t="shared" si="397"/>
        <v>921.12</v>
      </c>
      <c r="Z1482" s="45">
        <f t="shared" si="398"/>
        <v>0.36118720679679128</v>
      </c>
      <c r="AA1482" s="33">
        <f t="shared" si="399"/>
        <v>2583.0700400000005</v>
      </c>
      <c r="AB1482" s="45">
        <f t="shared" si="400"/>
        <v>0.41458537611006524</v>
      </c>
      <c r="AC1482" s="33">
        <f>IFERROR($X1482/VLOOKUP(CONCATENATE("USD",C1482),[1]GEINDICE!AR$1:AS$65536,2,0),"")</f>
        <v>1123.2989579201674</v>
      </c>
      <c r="AD1482" s="33">
        <f>IFERROR($AA1482/VLOOKUP(CONCATENATE("USD",C1482),[1]GEINDICE!AR$1:AS$65536,2,0),"")</f>
        <v>465.70332095337687</v>
      </c>
      <c r="AE1482" s="33">
        <f>IFERROR($X1482/VLOOKUP(CONCATENATE("EUR",C1482),[1]GEINDICE!AR$1:AS$65536,2,0),"")</f>
        <v>964.53185955786751</v>
      </c>
      <c r="AF1482" s="33">
        <f>IFERROR($AA1482/VLOOKUP(CONCATENATE("EUR",C1482),[1]GEINDICE!AR$1:AS$65536,2,0),"")</f>
        <v>399.88080376493906</v>
      </c>
      <c r="AG1482" s="48" t="str">
        <f>VLOOKUP(E1482,[1]Apresentação!AW$1:AX$65536,2,0)</f>
        <v xml:space="preserve">                    2 - LEATHER AUXILIARIES</v>
      </c>
      <c r="AH1482" s="48" t="str">
        <f t="shared" si="401"/>
        <v xml:space="preserve">         5215000005 - OMBRELLON 072 N</v>
      </c>
      <c r="AI1482" s="49" t="str">
        <f t="shared" si="402"/>
        <v xml:space="preserve">     L00127 - REAL COM E INDUSTRIA DE COUROS E ARTEFATOS LTDA</v>
      </c>
      <c r="AJ1482" t="str">
        <f t="shared" si="403"/>
        <v xml:space="preserve">     93 - RESALES</v>
      </c>
      <c r="AK1482" t="str">
        <f t="shared" si="404"/>
        <v/>
      </c>
      <c r="AL1482">
        <f t="shared" si="405"/>
        <v>7</v>
      </c>
      <c r="AM1482" t="str">
        <f t="shared" si="406"/>
        <v>2025 7</v>
      </c>
      <c r="AN1482" t="str">
        <f t="shared" si="407"/>
        <v xml:space="preserve">REAL </v>
      </c>
    </row>
    <row r="1483" spans="1:40" x14ac:dyDescent="0.35">
      <c r="A1483">
        <v>82676</v>
      </c>
      <c r="B1483" t="s">
        <v>274</v>
      </c>
      <c r="C1483" s="31">
        <v>45814</v>
      </c>
      <c r="D1483" t="s">
        <v>373</v>
      </c>
      <c r="E1483" t="s">
        <v>374</v>
      </c>
      <c r="F1483" t="s">
        <v>467</v>
      </c>
      <c r="G1483" t="s">
        <v>468</v>
      </c>
      <c r="H1483" t="s">
        <v>740</v>
      </c>
      <c r="I1483" t="s">
        <v>741</v>
      </c>
      <c r="J1483">
        <v>260</v>
      </c>
      <c r="K1483">
        <v>14086.28</v>
      </c>
      <c r="L1483">
        <v>7242.8399099999997</v>
      </c>
      <c r="M1483">
        <v>1814.32</v>
      </c>
      <c r="N1483">
        <v>54.177989999999994</v>
      </c>
      <c r="O1483" s="32">
        <f t="shared" si="391"/>
        <v>12271.960000000001</v>
      </c>
      <c r="P1483" s="32">
        <f t="shared" si="392"/>
        <v>5029.1200900000013</v>
      </c>
      <c r="Q1483">
        <v>740667</v>
      </c>
      <c r="R1483" t="s">
        <v>281</v>
      </c>
      <c r="S1483" t="s">
        <v>292</v>
      </c>
      <c r="T1483" t="str">
        <f t="shared" si="393"/>
        <v>VEN</v>
      </c>
      <c r="U1483" t="s">
        <v>300</v>
      </c>
      <c r="V1483" s="33">
        <f t="shared" si="394"/>
        <v>14086.28</v>
      </c>
      <c r="W1483">
        <f t="shared" si="395"/>
        <v>260</v>
      </c>
      <c r="X1483" s="33">
        <f t="shared" si="396"/>
        <v>12271.960000000001</v>
      </c>
      <c r="Y1483" s="33">
        <f t="shared" si="397"/>
        <v>1814.32</v>
      </c>
      <c r="Z1483" s="45">
        <f t="shared" si="398"/>
        <v>0.3533310490775422</v>
      </c>
      <c r="AA1483" s="33">
        <f t="shared" si="399"/>
        <v>4977.1200900000013</v>
      </c>
      <c r="AB1483" s="45">
        <f t="shared" si="400"/>
        <v>0.40556847398459583</v>
      </c>
      <c r="AC1483" s="33">
        <f>IFERROR($X1483/VLOOKUP(CONCATENATE("USD",C1483),[1]GEINDICE!AR$1:AS$65536,2,0),"")</f>
        <v>2193.49741719842</v>
      </c>
      <c r="AD1483" s="33">
        <f>IFERROR($AA1483/VLOOKUP(CONCATENATE("USD",C1483),[1]GEINDICE!AR$1:AS$65536,2,0),"")</f>
        <v>889.61340018231556</v>
      </c>
      <c r="AE1483" s="33">
        <f>IFERROR($X1483/VLOOKUP(CONCATENATE("EUR",C1483),[1]GEINDICE!AR$1:AS$65536,2,0),"")</f>
        <v>1924.620861628217</v>
      </c>
      <c r="AF1483" s="33">
        <f>IFERROR($AA1483/VLOOKUP(CONCATENATE("EUR",C1483),[1]GEINDICE!AR$1:AS$65536,2,0),"")</f>
        <v>780.56554584947401</v>
      </c>
      <c r="AG1483" s="48" t="str">
        <f>VLOOKUP(E1483,[1]Apresentação!AW$1:AX$65536,2,0)</f>
        <v xml:space="preserve">                    2 - LEATHER AUXILIARIES</v>
      </c>
      <c r="AH1483" s="48" t="str">
        <f t="shared" si="401"/>
        <v xml:space="preserve">         5215000005 - OMBRELLON 072 N</v>
      </c>
      <c r="AI1483" s="49" t="str">
        <f t="shared" si="402"/>
        <v xml:space="preserve">     L00102 - CURTUME SANTO ANTONIO LTDA</v>
      </c>
      <c r="AJ1483" t="str">
        <f t="shared" si="403"/>
        <v xml:space="preserve">     93 - RESALES</v>
      </c>
      <c r="AK1483" t="str">
        <f t="shared" si="404"/>
        <v/>
      </c>
      <c r="AL1483">
        <f t="shared" si="405"/>
        <v>6</v>
      </c>
      <c r="AM1483" t="str">
        <f t="shared" si="406"/>
        <v>2025 6</v>
      </c>
      <c r="AN1483" t="str">
        <f t="shared" si="407"/>
        <v xml:space="preserve">CURTUME </v>
      </c>
    </row>
    <row r="1484" spans="1:40" x14ac:dyDescent="0.35">
      <c r="A1484">
        <v>82821</v>
      </c>
      <c r="B1484" t="s">
        <v>274</v>
      </c>
      <c r="C1484" s="31">
        <v>45826</v>
      </c>
      <c r="D1484" t="s">
        <v>373</v>
      </c>
      <c r="E1484" t="s">
        <v>374</v>
      </c>
      <c r="F1484" t="s">
        <v>677</v>
      </c>
      <c r="G1484" t="s">
        <v>678</v>
      </c>
      <c r="H1484" t="s">
        <v>740</v>
      </c>
      <c r="I1484" t="s">
        <v>741</v>
      </c>
      <c r="J1484">
        <v>130</v>
      </c>
      <c r="K1484">
        <v>7027.92</v>
      </c>
      <c r="L1484">
        <v>3621.4199600000002</v>
      </c>
      <c r="M1484">
        <v>905.2</v>
      </c>
      <c r="N1484">
        <v>54.060949999999998</v>
      </c>
      <c r="O1484" s="32">
        <f t="shared" si="391"/>
        <v>6122.72</v>
      </c>
      <c r="P1484" s="32">
        <f t="shared" si="392"/>
        <v>2501.3000400000001</v>
      </c>
      <c r="Q1484">
        <v>741674</v>
      </c>
      <c r="R1484" t="s">
        <v>281</v>
      </c>
      <c r="S1484" t="s">
        <v>292</v>
      </c>
      <c r="T1484" t="str">
        <f t="shared" si="393"/>
        <v>VEN</v>
      </c>
      <c r="U1484" t="s">
        <v>300</v>
      </c>
      <c r="V1484" s="33">
        <f t="shared" si="394"/>
        <v>7027.92</v>
      </c>
      <c r="W1484">
        <f t="shared" si="395"/>
        <v>130</v>
      </c>
      <c r="X1484" s="33">
        <f t="shared" si="396"/>
        <v>6122.72</v>
      </c>
      <c r="Y1484" s="33">
        <f t="shared" si="397"/>
        <v>905.2</v>
      </c>
      <c r="Z1484" s="45">
        <f t="shared" si="398"/>
        <v>0.35220947876469855</v>
      </c>
      <c r="AA1484" s="33">
        <f t="shared" si="399"/>
        <v>2475.3000400000001</v>
      </c>
      <c r="AB1484" s="45">
        <f t="shared" si="400"/>
        <v>0.40428111035618158</v>
      </c>
      <c r="AC1484" s="33">
        <f>IFERROR($X1484/VLOOKUP(CONCATENATE("USD",C1484),[1]GEINDICE!AR$1:AS$65536,2,0),"")</f>
        <v>1115.6763060551393</v>
      </c>
      <c r="AD1484" s="33">
        <f>IFERROR($AA1484/VLOOKUP(CONCATENATE("USD",C1484),[1]GEINDICE!AR$1:AS$65536,2,0),"")</f>
        <v>451.04685581005481</v>
      </c>
      <c r="AE1484" s="33">
        <f>IFERROR($X1484/VLOOKUP(CONCATENATE("EUR",C1484),[1]GEINDICE!AR$1:AS$65536,2,0),"")</f>
        <v>968.38642330686741</v>
      </c>
      <c r="AF1484" s="33">
        <f>IFERROR($AA1484/VLOOKUP(CONCATENATE("EUR",C1484),[1]GEINDICE!AR$1:AS$65536,2,0),"")</f>
        <v>391.50033846835163</v>
      </c>
      <c r="AG1484" s="48" t="str">
        <f>VLOOKUP(E1484,[1]Apresentação!AW$1:AX$65536,2,0)</f>
        <v xml:space="preserve">                    2 - LEATHER AUXILIARIES</v>
      </c>
      <c r="AH1484" s="48" t="str">
        <f t="shared" si="401"/>
        <v xml:space="preserve">         5215000005 - OMBRELLON 072 N</v>
      </c>
      <c r="AI1484" s="49" t="str">
        <f t="shared" si="402"/>
        <v xml:space="preserve">     L00127 - REAL COM E INDUSTRIA DE COUROS E ARTEFATOS LTDA</v>
      </c>
      <c r="AJ1484" t="str">
        <f t="shared" si="403"/>
        <v xml:space="preserve">     93 - RESALES</v>
      </c>
      <c r="AK1484" t="str">
        <f t="shared" si="404"/>
        <v/>
      </c>
      <c r="AL1484">
        <f t="shared" si="405"/>
        <v>6</v>
      </c>
      <c r="AM1484" t="str">
        <f t="shared" si="406"/>
        <v>2025 6</v>
      </c>
      <c r="AN1484" t="str">
        <f t="shared" si="407"/>
        <v xml:space="preserve">REAL </v>
      </c>
    </row>
    <row r="1485" spans="1:40" x14ac:dyDescent="0.35">
      <c r="A1485">
        <v>83075</v>
      </c>
      <c r="B1485" t="s">
        <v>274</v>
      </c>
      <c r="C1485" s="31">
        <v>45849</v>
      </c>
      <c r="D1485" t="s">
        <v>373</v>
      </c>
      <c r="E1485" t="s">
        <v>374</v>
      </c>
      <c r="F1485" t="s">
        <v>467</v>
      </c>
      <c r="G1485" t="s">
        <v>468</v>
      </c>
      <c r="H1485" t="s">
        <v>740</v>
      </c>
      <c r="I1485" t="s">
        <v>741</v>
      </c>
      <c r="J1485">
        <v>130</v>
      </c>
      <c r="K1485">
        <v>6975.6900000000005</v>
      </c>
      <c r="L1485">
        <v>3621.4199600000002</v>
      </c>
      <c r="M1485">
        <v>898.47</v>
      </c>
      <c r="N1485">
        <v>53.659140000000001</v>
      </c>
      <c r="O1485" s="32">
        <f t="shared" si="391"/>
        <v>6077.22</v>
      </c>
      <c r="P1485" s="32">
        <f t="shared" si="392"/>
        <v>2455.8000400000001</v>
      </c>
      <c r="Q1485">
        <v>743579</v>
      </c>
      <c r="R1485" t="s">
        <v>281</v>
      </c>
      <c r="S1485" t="s">
        <v>292</v>
      </c>
      <c r="T1485" t="str">
        <f t="shared" si="393"/>
        <v>VEN</v>
      </c>
      <c r="U1485" t="s">
        <v>293</v>
      </c>
      <c r="V1485" s="33">
        <f t="shared" si="394"/>
        <v>6975.6900000000005</v>
      </c>
      <c r="W1485">
        <f t="shared" si="395"/>
        <v>130</v>
      </c>
      <c r="X1485" s="33">
        <f t="shared" si="396"/>
        <v>6077.22</v>
      </c>
      <c r="Y1485" s="33">
        <f t="shared" si="397"/>
        <v>898.47</v>
      </c>
      <c r="Z1485" s="45">
        <f t="shared" si="398"/>
        <v>0.34832397081865735</v>
      </c>
      <c r="AA1485" s="33">
        <f t="shared" si="399"/>
        <v>2429.8000400000001</v>
      </c>
      <c r="AB1485" s="45">
        <f t="shared" si="400"/>
        <v>0.39982097735477734</v>
      </c>
      <c r="AC1485" s="33">
        <f>IFERROR($X1485/VLOOKUP(CONCATENATE("USD",C1485),[1]GEINDICE!AR$1:AS$65536,2,0),"")</f>
        <v>1090.6320663292774</v>
      </c>
      <c r="AD1485" s="33">
        <f>IFERROR($AA1485/VLOOKUP(CONCATENATE("USD",C1485),[1]GEINDICE!AR$1:AS$65536,2,0),"")</f>
        <v>436.05757869423206</v>
      </c>
      <c r="AE1485" s="33">
        <f>IFERROR($X1485/VLOOKUP(CONCATENATE("EUR",C1485),[1]GEINDICE!AR$1:AS$65536,2,0),"")</f>
        <v>932.40357175734141</v>
      </c>
      <c r="AF1485" s="33">
        <f>IFERROR($AA1485/VLOOKUP(CONCATENATE("EUR",C1485),[1]GEINDICE!AR$1:AS$65536,2,0),"")</f>
        <v>372.79450734910552</v>
      </c>
      <c r="AG1485" s="48" t="str">
        <f>VLOOKUP(E1485,[1]Apresentação!AW$1:AX$65536,2,0)</f>
        <v xml:space="preserve">                    2 - LEATHER AUXILIARIES</v>
      </c>
      <c r="AH1485" s="48" t="str">
        <f t="shared" si="401"/>
        <v xml:space="preserve">         5215000005 - OMBRELLON 072 N</v>
      </c>
      <c r="AI1485" s="49" t="str">
        <f t="shared" si="402"/>
        <v xml:space="preserve">     L00102 - CURTUME SANTO ANTONIO LTDA</v>
      </c>
      <c r="AJ1485" t="str">
        <f t="shared" si="403"/>
        <v xml:space="preserve">     93 - RESALES</v>
      </c>
      <c r="AK1485" t="str">
        <f t="shared" si="404"/>
        <v/>
      </c>
      <c r="AL1485">
        <f t="shared" si="405"/>
        <v>7</v>
      </c>
      <c r="AM1485" t="str">
        <f t="shared" si="406"/>
        <v>2025 7</v>
      </c>
      <c r="AN1485" t="str">
        <f t="shared" si="407"/>
        <v xml:space="preserve">CURTUME </v>
      </c>
    </row>
    <row r="1486" spans="1:40" x14ac:dyDescent="0.35">
      <c r="A1486">
        <v>82513</v>
      </c>
      <c r="B1486" t="s">
        <v>274</v>
      </c>
      <c r="C1486" s="31">
        <v>45800</v>
      </c>
      <c r="D1486" t="s">
        <v>373</v>
      </c>
      <c r="E1486" t="s">
        <v>374</v>
      </c>
      <c r="F1486" t="s">
        <v>467</v>
      </c>
      <c r="G1486" t="s">
        <v>468</v>
      </c>
      <c r="H1486" t="s">
        <v>740</v>
      </c>
      <c r="I1486" t="s">
        <v>741</v>
      </c>
      <c r="J1486">
        <v>260</v>
      </c>
      <c r="K1486">
        <v>14192.24</v>
      </c>
      <c r="L1486">
        <v>7242.8399099999997</v>
      </c>
      <c r="M1486">
        <v>1827.97</v>
      </c>
      <c r="N1486">
        <v>54.585519999999995</v>
      </c>
      <c r="O1486" s="32">
        <f t="shared" si="391"/>
        <v>12364.27</v>
      </c>
      <c r="P1486" s="32">
        <f t="shared" si="392"/>
        <v>5121.4300900000007</v>
      </c>
      <c r="Q1486">
        <v>739402</v>
      </c>
      <c r="R1486" t="s">
        <v>281</v>
      </c>
      <c r="S1486" t="s">
        <v>292</v>
      </c>
      <c r="T1486" t="str">
        <f t="shared" si="393"/>
        <v>VEN</v>
      </c>
      <c r="U1486" t="s">
        <v>293</v>
      </c>
      <c r="V1486" s="33">
        <f t="shared" si="394"/>
        <v>14192.24</v>
      </c>
      <c r="W1486">
        <f t="shared" si="395"/>
        <v>260</v>
      </c>
      <c r="X1486" s="33">
        <f t="shared" si="396"/>
        <v>12364.27</v>
      </c>
      <c r="Y1486" s="33">
        <f t="shared" si="397"/>
        <v>1827.97</v>
      </c>
      <c r="Z1486" s="45">
        <f t="shared" si="398"/>
        <v>0.35719731980293462</v>
      </c>
      <c r="AA1486" s="33">
        <f t="shared" si="399"/>
        <v>5069.4300900000007</v>
      </c>
      <c r="AB1486" s="45">
        <f t="shared" si="400"/>
        <v>0.41000642092092787</v>
      </c>
      <c r="AC1486" s="33">
        <f>IFERROR($X1486/VLOOKUP(CONCATENATE("USD",C1486),[1]GEINDICE!AR$1:AS$65536,2,0),"")</f>
        <v>2171.7610482681093</v>
      </c>
      <c r="AD1486" s="33">
        <f>IFERROR($AA1486/VLOOKUP(CONCATENATE("USD",C1486),[1]GEINDICE!AR$1:AS$65536,2,0),"")</f>
        <v>890.43597449588992</v>
      </c>
      <c r="AE1486" s="33">
        <f>IFERROR($X1486/VLOOKUP(CONCATENATE("EUR",C1486),[1]GEINDICE!AR$1:AS$65536,2,0),"")</f>
        <v>1913.440527407224</v>
      </c>
      <c r="AF1486" s="33">
        <f>IFERROR($AA1486/VLOOKUP(CONCATENATE("EUR",C1486),[1]GEINDICE!AR$1:AS$65536,2,0),"")</f>
        <v>784.5229022872885</v>
      </c>
      <c r="AG1486" s="48" t="str">
        <f>VLOOKUP(E1486,[1]Apresentação!AW$1:AX$65536,2,0)</f>
        <v xml:space="preserve">                    2 - LEATHER AUXILIARIES</v>
      </c>
      <c r="AH1486" s="48" t="str">
        <f t="shared" si="401"/>
        <v xml:space="preserve">         5215000005 - OMBRELLON 072 N</v>
      </c>
      <c r="AI1486" s="49" t="str">
        <f t="shared" si="402"/>
        <v xml:space="preserve">     L00102 - CURTUME SANTO ANTONIO LTDA</v>
      </c>
      <c r="AJ1486" t="str">
        <f t="shared" si="403"/>
        <v xml:space="preserve">     93 - RESALES</v>
      </c>
      <c r="AK1486" t="str">
        <f t="shared" si="404"/>
        <v/>
      </c>
      <c r="AL1486">
        <f t="shared" si="405"/>
        <v>5</v>
      </c>
      <c r="AM1486" t="str">
        <f t="shared" si="406"/>
        <v>2025 5</v>
      </c>
      <c r="AN1486" t="str">
        <f t="shared" si="407"/>
        <v xml:space="preserve">CURTUME </v>
      </c>
    </row>
    <row r="1487" spans="1:40" x14ac:dyDescent="0.35">
      <c r="A1487">
        <v>83926</v>
      </c>
      <c r="B1487" t="s">
        <v>274</v>
      </c>
      <c r="C1487" s="31">
        <v>45919</v>
      </c>
      <c r="D1487" t="s">
        <v>373</v>
      </c>
      <c r="E1487" t="s">
        <v>374</v>
      </c>
      <c r="F1487" t="s">
        <v>467</v>
      </c>
      <c r="G1487" t="s">
        <v>468</v>
      </c>
      <c r="H1487" t="s">
        <v>740</v>
      </c>
      <c r="I1487" t="s">
        <v>741</v>
      </c>
      <c r="J1487">
        <v>130</v>
      </c>
      <c r="K1487">
        <v>6670.78</v>
      </c>
      <c r="L1487">
        <v>3621.4199600000002</v>
      </c>
      <c r="M1487">
        <v>859.2</v>
      </c>
      <c r="N1487">
        <v>51.313679999999998</v>
      </c>
      <c r="O1487" s="32">
        <f t="shared" si="391"/>
        <v>5811.58</v>
      </c>
      <c r="P1487" s="32">
        <f t="shared" si="392"/>
        <v>2190.1600399999998</v>
      </c>
      <c r="Q1487">
        <v>761949</v>
      </c>
      <c r="R1487" t="s">
        <v>281</v>
      </c>
      <c r="S1487" t="s">
        <v>292</v>
      </c>
      <c r="T1487" t="str">
        <f t="shared" si="393"/>
        <v>VEN</v>
      </c>
      <c r="U1487" t="s">
        <v>300</v>
      </c>
      <c r="V1487" s="33">
        <f t="shared" si="394"/>
        <v>6670.78</v>
      </c>
      <c r="W1487">
        <f t="shared" si="395"/>
        <v>130</v>
      </c>
      <c r="X1487" s="33">
        <f t="shared" si="396"/>
        <v>5811.58</v>
      </c>
      <c r="Y1487" s="33">
        <f t="shared" si="397"/>
        <v>859.2</v>
      </c>
      <c r="Z1487" s="45">
        <f t="shared" si="398"/>
        <v>0.32442383649288387</v>
      </c>
      <c r="AA1487" s="33">
        <f t="shared" si="399"/>
        <v>2164.1600399999998</v>
      </c>
      <c r="AB1487" s="45">
        <f t="shared" si="400"/>
        <v>0.37238755037356447</v>
      </c>
      <c r="AC1487" s="33">
        <f>IFERROR($X1487/VLOOKUP(CONCATENATE("USD",C1487),[1]GEINDICE!AR$1:AS$65536,2,0),"")</f>
        <v>1090.8439072002402</v>
      </c>
      <c r="AD1487" s="33">
        <f>IFERROR($AA1487/VLOOKUP(CONCATENATE("USD",C1487),[1]GEINDICE!AR$1:AS$65536,2,0),"")</f>
        <v>406.21669044222534</v>
      </c>
      <c r="AE1487" s="33">
        <f>IFERROR($X1487/VLOOKUP(CONCATENATE("EUR",C1487),[1]GEINDICE!AR$1:AS$65536,2,0),"")</f>
        <v>928.056083422494</v>
      </c>
      <c r="AF1487" s="33">
        <f>IFERROR($AA1487/VLOOKUP(CONCATENATE("EUR",C1487),[1]GEINDICE!AR$1:AS$65536,2,0),"")</f>
        <v>345.59653151498691</v>
      </c>
      <c r="AG1487" s="48" t="str">
        <f>VLOOKUP(E1487,[1]Apresentação!AW$1:AX$65536,2,0)</f>
        <v xml:space="preserve">                    2 - LEATHER AUXILIARIES</v>
      </c>
      <c r="AH1487" s="48" t="str">
        <f t="shared" si="401"/>
        <v xml:space="preserve">         5215000005 - OMBRELLON 072 N</v>
      </c>
      <c r="AI1487" s="49" t="str">
        <f t="shared" si="402"/>
        <v xml:space="preserve">     L00102 - CURTUME SANTO ANTONIO LTDA</v>
      </c>
      <c r="AJ1487" t="str">
        <f t="shared" si="403"/>
        <v xml:space="preserve">     93 - RESALES</v>
      </c>
      <c r="AK1487" t="str">
        <f t="shared" si="404"/>
        <v/>
      </c>
      <c r="AL1487">
        <f t="shared" si="405"/>
        <v>9</v>
      </c>
      <c r="AM1487" t="str">
        <f t="shared" si="406"/>
        <v>2025 9</v>
      </c>
      <c r="AN1487" t="str">
        <f t="shared" si="407"/>
        <v xml:space="preserve">CURTUME </v>
      </c>
    </row>
    <row r="1488" spans="1:40" x14ac:dyDescent="0.35">
      <c r="A1488">
        <v>83432</v>
      </c>
      <c r="B1488" t="s">
        <v>274</v>
      </c>
      <c r="C1488" s="31">
        <v>45877</v>
      </c>
      <c r="D1488" t="s">
        <v>373</v>
      </c>
      <c r="E1488" t="s">
        <v>374</v>
      </c>
      <c r="F1488" t="s">
        <v>648</v>
      </c>
      <c r="G1488" t="s">
        <v>649</v>
      </c>
      <c r="H1488" t="s">
        <v>740</v>
      </c>
      <c r="I1488" t="s">
        <v>741</v>
      </c>
      <c r="J1488">
        <v>130</v>
      </c>
      <c r="K1488">
        <v>6321.62</v>
      </c>
      <c r="L1488">
        <v>3621.4199600000002</v>
      </c>
      <c r="M1488">
        <v>814.22</v>
      </c>
      <c r="N1488">
        <v>48.62782</v>
      </c>
      <c r="O1488" s="32">
        <f t="shared" si="391"/>
        <v>5507.4</v>
      </c>
      <c r="P1488" s="32">
        <f t="shared" si="392"/>
        <v>1885.9800399999995</v>
      </c>
      <c r="Q1488">
        <v>750549</v>
      </c>
      <c r="R1488" t="s">
        <v>281</v>
      </c>
      <c r="S1488" t="s">
        <v>292</v>
      </c>
      <c r="T1488" t="str">
        <f t="shared" si="393"/>
        <v>VEN</v>
      </c>
      <c r="U1488" t="s">
        <v>293</v>
      </c>
      <c r="V1488" s="33">
        <f t="shared" si="394"/>
        <v>6321.62</v>
      </c>
      <c r="W1488">
        <f t="shared" si="395"/>
        <v>130</v>
      </c>
      <c r="X1488" s="33">
        <f t="shared" si="396"/>
        <v>5507.4</v>
      </c>
      <c r="Y1488" s="33">
        <f t="shared" si="397"/>
        <v>814.22</v>
      </c>
      <c r="Z1488" s="45">
        <f t="shared" si="398"/>
        <v>0.29422522075037721</v>
      </c>
      <c r="AA1488" s="33">
        <f t="shared" si="399"/>
        <v>1859.9800399999995</v>
      </c>
      <c r="AB1488" s="45">
        <f t="shared" si="400"/>
        <v>0.33772379707302896</v>
      </c>
      <c r="AC1488" s="33">
        <f>IFERROR($X1488/VLOOKUP(CONCATENATE("USD",C1488),[1]GEINDICE!AR$1:AS$65536,2,0),"")</f>
        <v>1015.1140929701033</v>
      </c>
      <c r="AD1488" s="33">
        <f>IFERROR($AA1488/VLOOKUP(CONCATENATE("USD",C1488),[1]GEINDICE!AR$1:AS$65536,2,0),"")</f>
        <v>342.82818594020705</v>
      </c>
      <c r="AE1488" s="33">
        <f>IFERROR($X1488/VLOOKUP(CONCATENATE("EUR",C1488),[1]GEINDICE!AR$1:AS$65536,2,0),"")</f>
        <v>870.59753398672137</v>
      </c>
      <c r="AF1488" s="33">
        <f>IFERROR($AA1488/VLOOKUP(CONCATENATE("EUR",C1488),[1]GEINDICE!AR$1:AS$65536,2,0),"")</f>
        <v>294.02150490041089</v>
      </c>
      <c r="AG1488" s="48" t="str">
        <f>VLOOKUP(E1488,[1]Apresentação!AW$1:AX$65536,2,0)</f>
        <v xml:space="preserve">                    2 - LEATHER AUXILIARIES</v>
      </c>
      <c r="AH1488" s="48" t="str">
        <f t="shared" si="401"/>
        <v xml:space="preserve">         5215000005 - OMBRELLON 072 N</v>
      </c>
      <c r="AI1488" s="49" t="str">
        <f t="shared" si="402"/>
        <v xml:space="preserve">     L00010 - CURTUME TROPICAL LTDA</v>
      </c>
      <c r="AJ1488" t="str">
        <f t="shared" si="403"/>
        <v xml:space="preserve">     93 - RESALES</v>
      </c>
      <c r="AK1488" t="str">
        <f t="shared" si="404"/>
        <v/>
      </c>
      <c r="AL1488">
        <f t="shared" si="405"/>
        <v>8</v>
      </c>
      <c r="AM1488" t="str">
        <f t="shared" si="406"/>
        <v>2025 8</v>
      </c>
      <c r="AN1488" t="str">
        <f t="shared" si="407"/>
        <v xml:space="preserve">CURTUME </v>
      </c>
    </row>
    <row r="1489" spans="1:40" x14ac:dyDescent="0.35">
      <c r="A1489">
        <v>84699</v>
      </c>
      <c r="B1489" t="s">
        <v>274</v>
      </c>
      <c r="C1489" s="31">
        <v>45979</v>
      </c>
      <c r="D1489" t="s">
        <v>373</v>
      </c>
      <c r="E1489" t="s">
        <v>374</v>
      </c>
      <c r="F1489" t="s">
        <v>467</v>
      </c>
      <c r="G1489" t="s">
        <v>468</v>
      </c>
      <c r="H1489" t="s">
        <v>740</v>
      </c>
      <c r="I1489" t="s">
        <v>741</v>
      </c>
      <c r="J1489">
        <v>130</v>
      </c>
      <c r="K1489">
        <v>6646.87</v>
      </c>
      <c r="L1489">
        <v>3791.4517300000002</v>
      </c>
      <c r="M1489">
        <v>856.12</v>
      </c>
      <c r="N1489">
        <v>51.129759999999997</v>
      </c>
      <c r="O1489" s="32">
        <f t="shared" si="391"/>
        <v>5790.75</v>
      </c>
      <c r="P1489" s="32">
        <f t="shared" si="392"/>
        <v>1999.2982699999998</v>
      </c>
      <c r="Q1489">
        <v>767598</v>
      </c>
      <c r="R1489" t="s">
        <v>281</v>
      </c>
      <c r="S1489" t="s">
        <v>292</v>
      </c>
      <c r="T1489" t="str">
        <f t="shared" si="393"/>
        <v>VEN</v>
      </c>
      <c r="U1489" t="s">
        <v>293</v>
      </c>
      <c r="V1489" s="33">
        <f t="shared" si="394"/>
        <v>6646.87</v>
      </c>
      <c r="W1489">
        <f t="shared" si="395"/>
        <v>130</v>
      </c>
      <c r="X1489" s="33">
        <f t="shared" si="396"/>
        <v>5790.75</v>
      </c>
      <c r="Y1489" s="33">
        <f t="shared" si="397"/>
        <v>856.12</v>
      </c>
      <c r="Z1489" s="45">
        <f t="shared" si="398"/>
        <v>0.29687631471655079</v>
      </c>
      <c r="AA1489" s="33">
        <f t="shared" si="399"/>
        <v>1973.2982699999998</v>
      </c>
      <c r="AB1489" s="45">
        <f t="shared" si="400"/>
        <v>0.34076730475327027</v>
      </c>
      <c r="AC1489" s="33" t="str">
        <f>IFERROR($X1489/VLOOKUP(CONCATENATE("USD",C1489),[1]GEINDICE!AR$1:AS$65536,2,0),"")</f>
        <v/>
      </c>
      <c r="AD1489" s="33" t="str">
        <f>IFERROR($AA1489/VLOOKUP(CONCATENATE("USD",C1489),[1]GEINDICE!AR$1:AS$65536,2,0),"")</f>
        <v/>
      </c>
      <c r="AE1489" s="33" t="str">
        <f>IFERROR($X1489/VLOOKUP(CONCATENATE("EUR",C1489),[1]GEINDICE!AR$1:AS$65536,2,0),"")</f>
        <v/>
      </c>
      <c r="AF1489" s="33" t="str">
        <f>IFERROR($AA1489/VLOOKUP(CONCATENATE("EUR",C1489),[1]GEINDICE!AR$1:AS$65536,2,0),"")</f>
        <v/>
      </c>
      <c r="AG1489" s="48" t="str">
        <f>VLOOKUP(E1489,[1]Apresentação!AW$1:AX$65536,2,0)</f>
        <v xml:space="preserve">                    2 - LEATHER AUXILIARIES</v>
      </c>
      <c r="AH1489" s="48" t="str">
        <f t="shared" si="401"/>
        <v xml:space="preserve">         5215000005 - OMBRELLON 072 N</v>
      </c>
      <c r="AI1489" s="49" t="str">
        <f t="shared" si="402"/>
        <v xml:space="preserve">     L00102 - CURTUME SANTO ANTONIO LTDA</v>
      </c>
      <c r="AJ1489" t="str">
        <f t="shared" si="403"/>
        <v xml:space="preserve">     93 - RESALES</v>
      </c>
      <c r="AK1489" t="str">
        <f t="shared" si="404"/>
        <v/>
      </c>
      <c r="AL1489">
        <f t="shared" si="405"/>
        <v>11</v>
      </c>
      <c r="AM1489" t="str">
        <f t="shared" si="406"/>
        <v>2025 11</v>
      </c>
      <c r="AN1489" t="str">
        <f t="shared" si="407"/>
        <v xml:space="preserve">CURTUME </v>
      </c>
    </row>
    <row r="1490" spans="1:40" x14ac:dyDescent="0.35">
      <c r="A1490">
        <v>80736</v>
      </c>
      <c r="B1490" t="s">
        <v>274</v>
      </c>
      <c r="C1490" s="31">
        <v>45660</v>
      </c>
      <c r="D1490" t="s">
        <v>373</v>
      </c>
      <c r="E1490" t="s">
        <v>374</v>
      </c>
      <c r="F1490" t="s">
        <v>704</v>
      </c>
      <c r="G1490" t="s">
        <v>705</v>
      </c>
      <c r="H1490" t="s">
        <v>744</v>
      </c>
      <c r="I1490" t="s">
        <v>745</v>
      </c>
      <c r="J1490">
        <v>1040</v>
      </c>
      <c r="K1490">
        <v>39129.08</v>
      </c>
      <c r="L1490">
        <v>15410.97184</v>
      </c>
      <c r="M1490">
        <v>7880.64</v>
      </c>
      <c r="N1490">
        <v>37.624119999999998</v>
      </c>
      <c r="O1490" s="32">
        <f t="shared" si="391"/>
        <v>31248.440000000002</v>
      </c>
      <c r="P1490" s="32">
        <f t="shared" si="392"/>
        <v>15837.468160000002</v>
      </c>
      <c r="Q1490">
        <v>706154</v>
      </c>
      <c r="R1490" t="s">
        <v>346</v>
      </c>
      <c r="S1490" t="s">
        <v>347</v>
      </c>
      <c r="T1490" t="str">
        <f t="shared" si="393"/>
        <v>VEN</v>
      </c>
      <c r="U1490" t="s">
        <v>438</v>
      </c>
      <c r="V1490" s="33">
        <f t="shared" si="394"/>
        <v>39129.08</v>
      </c>
      <c r="W1490">
        <f t="shared" si="395"/>
        <v>1040</v>
      </c>
      <c r="X1490" s="33">
        <f t="shared" si="396"/>
        <v>31248.440000000002</v>
      </c>
      <c r="Y1490" s="33">
        <f t="shared" si="397"/>
        <v>7880.64</v>
      </c>
      <c r="Z1490" s="45">
        <f t="shared" si="398"/>
        <v>0.39943357114452988</v>
      </c>
      <c r="AA1490" s="33">
        <f t="shared" si="399"/>
        <v>15629.468160000002</v>
      </c>
      <c r="AB1490" s="45">
        <f t="shared" si="400"/>
        <v>0.50016794950403931</v>
      </c>
      <c r="AC1490" s="33">
        <f>IFERROR($X1490/VLOOKUP(CONCATENATE("USD",C1490),[1]GEINDICE!AR$1:AS$65536,2,0),"")</f>
        <v>5075.8475058070599</v>
      </c>
      <c r="AD1490" s="33">
        <f>IFERROR($AA1490/VLOOKUP(CONCATENATE("USD",C1490),[1]GEINDICE!AR$1:AS$65536,2,0),"")</f>
        <v>2538.776238974709</v>
      </c>
      <c r="AE1490" s="33">
        <f>IFERROR($X1490/VLOOKUP(CONCATENATE("EUR",C1490),[1]GEINDICE!AR$1:AS$65536,2,0),"")</f>
        <v>4933.2891288560513</v>
      </c>
      <c r="AF1490" s="33">
        <f>IFERROR($AA1490/VLOOKUP(CONCATENATE("EUR",C1490),[1]GEINDICE!AR$1:AS$65536,2,0),"")</f>
        <v>2467.4731078904997</v>
      </c>
      <c r="AG1490" s="48" t="str">
        <f>VLOOKUP(E1490,[1]Apresentação!AW$1:AX$65536,2,0)</f>
        <v xml:space="preserve">                    2 - LEATHER AUXILIARIES</v>
      </c>
      <c r="AH1490" s="48" t="str">
        <f t="shared" si="401"/>
        <v xml:space="preserve">         5215000803 - OMBRELLON HFN</v>
      </c>
      <c r="AI1490" s="49" t="str">
        <f t="shared" si="402"/>
        <v xml:space="preserve">     L00242 - CBC COUROS E ACABAMENTOS LTDA</v>
      </c>
      <c r="AJ1490" t="str">
        <f t="shared" si="403"/>
        <v xml:space="preserve">     93 - RESALES</v>
      </c>
      <c r="AK1490" t="str">
        <f t="shared" si="404"/>
        <v/>
      </c>
      <c r="AL1490">
        <f t="shared" si="405"/>
        <v>1</v>
      </c>
      <c r="AM1490" t="str">
        <f t="shared" si="406"/>
        <v>2025 1</v>
      </c>
      <c r="AN1490" t="str">
        <f t="shared" si="407"/>
        <v xml:space="preserve">CBC </v>
      </c>
    </row>
    <row r="1491" spans="1:40" x14ac:dyDescent="0.35">
      <c r="A1491">
        <v>81579</v>
      </c>
      <c r="B1491" t="s">
        <v>274</v>
      </c>
      <c r="C1491" s="31">
        <v>45726</v>
      </c>
      <c r="D1491" t="s">
        <v>373</v>
      </c>
      <c r="E1491" t="s">
        <v>374</v>
      </c>
      <c r="F1491" t="s">
        <v>427</v>
      </c>
      <c r="G1491" t="s">
        <v>428</v>
      </c>
      <c r="H1491" t="s">
        <v>744</v>
      </c>
      <c r="I1491" t="s">
        <v>745</v>
      </c>
      <c r="J1491">
        <v>100</v>
      </c>
      <c r="K1491">
        <v>3172.84</v>
      </c>
      <c r="L1491">
        <v>1481.9478200000001</v>
      </c>
      <c r="M1491">
        <v>639.01</v>
      </c>
      <c r="N1491">
        <v>31.728400000000001</v>
      </c>
      <c r="O1491" s="32">
        <f t="shared" si="391"/>
        <v>2533.83</v>
      </c>
      <c r="P1491" s="32">
        <f t="shared" si="392"/>
        <v>1051.8821799999998</v>
      </c>
      <c r="Q1491">
        <v>716210</v>
      </c>
      <c r="R1491" t="s">
        <v>346</v>
      </c>
      <c r="S1491" t="s">
        <v>347</v>
      </c>
      <c r="T1491" t="str">
        <f t="shared" si="393"/>
        <v>VEN</v>
      </c>
      <c r="U1491" t="s">
        <v>348</v>
      </c>
      <c r="V1491" s="33">
        <f t="shared" si="394"/>
        <v>3172.84</v>
      </c>
      <c r="W1491">
        <f t="shared" si="395"/>
        <v>100</v>
      </c>
      <c r="X1491" s="33">
        <f t="shared" si="396"/>
        <v>2533.83</v>
      </c>
      <c r="Y1491" s="33">
        <f t="shared" si="397"/>
        <v>639.01</v>
      </c>
      <c r="Z1491" s="45">
        <f t="shared" si="398"/>
        <v>0.32522351584069786</v>
      </c>
      <c r="AA1491" s="33">
        <f t="shared" si="399"/>
        <v>1031.8821799999998</v>
      </c>
      <c r="AB1491" s="45">
        <f t="shared" si="400"/>
        <v>0.40724207227793491</v>
      </c>
      <c r="AC1491" s="33">
        <f>IFERROR($X1491/VLOOKUP(CONCATENATE("USD",C1491),[1]GEINDICE!AR$1:AS$65536,2,0),"")</f>
        <v>437.39513205592954</v>
      </c>
      <c r="AD1491" s="33">
        <f>IFERROR($AA1491/VLOOKUP(CONCATENATE("USD",C1491),[1]GEINDICE!AR$1:AS$65536,2,0),"")</f>
        <v>178.12569998273776</v>
      </c>
      <c r="AE1491" s="33">
        <f>IFERROR($X1491/VLOOKUP(CONCATENATE("EUR",C1491),[1]GEINDICE!AR$1:AS$65536,2,0),"")</f>
        <v>403.57250935733055</v>
      </c>
      <c r="AF1491" s="33">
        <f>IFERROR($AA1491/VLOOKUP(CONCATENATE("EUR",C1491),[1]GEINDICE!AR$1:AS$65536,2,0),"")</f>
        <v>164.35170502508558</v>
      </c>
      <c r="AG1491" s="48" t="str">
        <f>VLOOKUP(E1491,[1]Apresentação!AW$1:AX$65536,2,0)</f>
        <v xml:space="preserve">                    2 - LEATHER AUXILIARIES</v>
      </c>
      <c r="AH1491" s="48" t="str">
        <f t="shared" si="401"/>
        <v xml:space="preserve">         5215000803 - OMBRELLON HFN</v>
      </c>
      <c r="AI1491" s="49" t="str">
        <f t="shared" si="402"/>
        <v xml:space="preserve">     L00258 - CORTUME KRUMENAUER SA</v>
      </c>
      <c r="AJ1491" t="str">
        <f t="shared" si="403"/>
        <v xml:space="preserve">     93 - RESALES</v>
      </c>
      <c r="AK1491" t="str">
        <f t="shared" si="404"/>
        <v/>
      </c>
      <c r="AL1491">
        <f t="shared" si="405"/>
        <v>3</v>
      </c>
      <c r="AM1491" t="str">
        <f t="shared" si="406"/>
        <v>2025 3</v>
      </c>
      <c r="AN1491" t="str">
        <f t="shared" si="407"/>
        <v xml:space="preserve">CORTUME </v>
      </c>
    </row>
    <row r="1492" spans="1:40" x14ac:dyDescent="0.35">
      <c r="A1492">
        <v>80977</v>
      </c>
      <c r="B1492" t="s">
        <v>274</v>
      </c>
      <c r="C1492" s="31">
        <v>45680</v>
      </c>
      <c r="D1492" t="s">
        <v>373</v>
      </c>
      <c r="E1492" t="s">
        <v>374</v>
      </c>
      <c r="F1492" t="s">
        <v>704</v>
      </c>
      <c r="G1492" t="s">
        <v>705</v>
      </c>
      <c r="H1492" t="s">
        <v>744</v>
      </c>
      <c r="I1492" t="s">
        <v>745</v>
      </c>
      <c r="J1492">
        <v>1040</v>
      </c>
      <c r="K1492">
        <v>37608.94</v>
      </c>
      <c r="L1492">
        <v>15410.97184</v>
      </c>
      <c r="M1492">
        <v>7574.48</v>
      </c>
      <c r="N1492">
        <v>36.162439999999997</v>
      </c>
      <c r="O1492" s="32">
        <f t="shared" si="391"/>
        <v>30034.460000000003</v>
      </c>
      <c r="P1492" s="32">
        <f t="shared" si="392"/>
        <v>14623.488160000003</v>
      </c>
      <c r="Q1492">
        <v>707923</v>
      </c>
      <c r="R1492" t="s">
        <v>346</v>
      </c>
      <c r="S1492" t="s">
        <v>347</v>
      </c>
      <c r="T1492" t="str">
        <f t="shared" si="393"/>
        <v>VEN</v>
      </c>
      <c r="U1492" t="s">
        <v>348</v>
      </c>
      <c r="V1492" s="33">
        <f t="shared" si="394"/>
        <v>37608.94</v>
      </c>
      <c r="W1492">
        <f t="shared" si="395"/>
        <v>1040</v>
      </c>
      <c r="X1492" s="33">
        <f t="shared" si="396"/>
        <v>30034.460000000003</v>
      </c>
      <c r="Y1492" s="33">
        <f t="shared" si="397"/>
        <v>7574.48</v>
      </c>
      <c r="Z1492" s="45">
        <f t="shared" si="398"/>
        <v>0.38329950697892579</v>
      </c>
      <c r="AA1492" s="33">
        <f t="shared" si="399"/>
        <v>14415.488160000003</v>
      </c>
      <c r="AB1492" s="45">
        <f t="shared" si="400"/>
        <v>0.47996495225817282</v>
      </c>
      <c r="AC1492" s="33">
        <f>IFERROR($X1492/VLOOKUP(CONCATENATE("USD",C1492),[1]GEINDICE!AR$1:AS$65536,2,0),"")</f>
        <v>5056.3915217427902</v>
      </c>
      <c r="AD1492" s="33">
        <f>IFERROR($AA1492/VLOOKUP(CONCATENATE("USD",C1492),[1]GEINDICE!AR$1:AS$65536,2,0),"")</f>
        <v>2426.8907153319083</v>
      </c>
      <c r="AE1492" s="33">
        <f>IFERROR($X1492/VLOOKUP(CONCATENATE("EUR",C1492),[1]GEINDICE!AR$1:AS$65536,2,0),"")</f>
        <v>4863.3288534093308</v>
      </c>
      <c r="AF1492" s="33">
        <f>IFERROR($AA1492/VLOOKUP(CONCATENATE("EUR",C1492),[1]GEINDICE!AR$1:AS$65536,2,0),"")</f>
        <v>2334.2274009424036</v>
      </c>
      <c r="AG1492" s="48" t="str">
        <f>VLOOKUP(E1492,[1]Apresentação!AW$1:AX$65536,2,0)</f>
        <v xml:space="preserve">                    2 - LEATHER AUXILIARIES</v>
      </c>
      <c r="AH1492" s="48" t="str">
        <f t="shared" si="401"/>
        <v xml:space="preserve">         5215000803 - OMBRELLON HFN</v>
      </c>
      <c r="AI1492" s="49" t="str">
        <f t="shared" si="402"/>
        <v xml:space="preserve">     L00242 - CBC COUROS E ACABAMENTOS LTDA</v>
      </c>
      <c r="AJ1492" t="str">
        <f t="shared" si="403"/>
        <v xml:space="preserve">     93 - RESALES</v>
      </c>
      <c r="AK1492" t="str">
        <f t="shared" si="404"/>
        <v/>
      </c>
      <c r="AL1492">
        <f t="shared" si="405"/>
        <v>1</v>
      </c>
      <c r="AM1492" t="str">
        <f t="shared" si="406"/>
        <v>2025 1</v>
      </c>
      <c r="AN1492" t="str">
        <f t="shared" si="407"/>
        <v xml:space="preserve">CBC </v>
      </c>
    </row>
    <row r="1493" spans="1:40" x14ac:dyDescent="0.35">
      <c r="A1493">
        <v>81266</v>
      </c>
      <c r="B1493" t="s">
        <v>274</v>
      </c>
      <c r="C1493" s="31">
        <v>45700</v>
      </c>
      <c r="D1493" t="s">
        <v>373</v>
      </c>
      <c r="E1493" t="s">
        <v>374</v>
      </c>
      <c r="F1493" t="s">
        <v>704</v>
      </c>
      <c r="G1493" t="s">
        <v>705</v>
      </c>
      <c r="H1493" t="s">
        <v>744</v>
      </c>
      <c r="I1493" t="s">
        <v>745</v>
      </c>
      <c r="J1493">
        <v>130</v>
      </c>
      <c r="K1493">
        <v>4552.54</v>
      </c>
      <c r="L1493">
        <v>1926.5321200000001</v>
      </c>
      <c r="M1493">
        <v>916.88</v>
      </c>
      <c r="N1493">
        <v>35.019529999999996</v>
      </c>
      <c r="O1493" s="32">
        <f t="shared" si="391"/>
        <v>3635.66</v>
      </c>
      <c r="P1493" s="32">
        <f t="shared" si="392"/>
        <v>1709.1278799999998</v>
      </c>
      <c r="Q1493">
        <v>710033</v>
      </c>
      <c r="R1493" t="s">
        <v>346</v>
      </c>
      <c r="S1493" t="s">
        <v>347</v>
      </c>
      <c r="T1493" t="str">
        <f t="shared" si="393"/>
        <v>VEN</v>
      </c>
      <c r="U1493" t="s">
        <v>348</v>
      </c>
      <c r="V1493" s="33">
        <f t="shared" si="394"/>
        <v>4552.54</v>
      </c>
      <c r="W1493">
        <f t="shared" si="395"/>
        <v>130</v>
      </c>
      <c r="X1493" s="33">
        <f t="shared" si="396"/>
        <v>3635.66</v>
      </c>
      <c r="Y1493" s="33">
        <f t="shared" si="397"/>
        <v>916.88</v>
      </c>
      <c r="Z1493" s="45">
        <f t="shared" si="398"/>
        <v>0.36971182680437731</v>
      </c>
      <c r="AA1493" s="33">
        <f t="shared" si="399"/>
        <v>1683.1278799999998</v>
      </c>
      <c r="AB1493" s="45">
        <f t="shared" si="400"/>
        <v>0.46294974777619463</v>
      </c>
      <c r="AC1493" s="33">
        <f>IFERROR($X1493/VLOOKUP(CONCATENATE("USD",C1493),[1]GEINDICE!AR$1:AS$65536,2,0),"")</f>
        <v>629.97695413352733</v>
      </c>
      <c r="AD1493" s="33">
        <f>IFERROR($AA1493/VLOOKUP(CONCATENATE("USD",C1493),[1]GEINDICE!AR$1:AS$65536,2,0),"")</f>
        <v>291.64767202093179</v>
      </c>
      <c r="AE1493" s="33">
        <f>IFERROR($X1493/VLOOKUP(CONCATENATE("EUR",C1493),[1]GEINDICE!AR$1:AS$65536,2,0),"")</f>
        <v>607.20835073068884</v>
      </c>
      <c r="AF1493" s="33">
        <f>IFERROR($AA1493/VLOOKUP(CONCATENATE("EUR",C1493),[1]GEINDICE!AR$1:AS$65536,2,0),"")</f>
        <v>281.10695281837155</v>
      </c>
      <c r="AG1493" s="48" t="str">
        <f>VLOOKUP(E1493,[1]Apresentação!AW$1:AX$65536,2,0)</f>
        <v xml:space="preserve">                    2 - LEATHER AUXILIARIES</v>
      </c>
      <c r="AH1493" s="48" t="str">
        <f t="shared" si="401"/>
        <v xml:space="preserve">         5215000803 - OMBRELLON HFN</v>
      </c>
      <c r="AI1493" s="49" t="str">
        <f t="shared" si="402"/>
        <v xml:space="preserve">     L00242 - CBC COUROS E ACABAMENTOS LTDA</v>
      </c>
      <c r="AJ1493" t="str">
        <f t="shared" si="403"/>
        <v xml:space="preserve">     93 - RESALES</v>
      </c>
      <c r="AK1493" t="str">
        <f t="shared" si="404"/>
        <v/>
      </c>
      <c r="AL1493">
        <f t="shared" si="405"/>
        <v>2</v>
      </c>
      <c r="AM1493" t="str">
        <f t="shared" si="406"/>
        <v>2025 2</v>
      </c>
      <c r="AN1493" t="str">
        <f t="shared" si="407"/>
        <v xml:space="preserve">CBC </v>
      </c>
    </row>
    <row r="1494" spans="1:40" x14ac:dyDescent="0.35">
      <c r="A1494">
        <v>81155</v>
      </c>
      <c r="B1494" t="s">
        <v>274</v>
      </c>
      <c r="C1494" s="31">
        <v>45693</v>
      </c>
      <c r="D1494" t="s">
        <v>373</v>
      </c>
      <c r="E1494" t="s">
        <v>374</v>
      </c>
      <c r="F1494" t="s">
        <v>704</v>
      </c>
      <c r="G1494" t="s">
        <v>705</v>
      </c>
      <c r="H1494" t="s">
        <v>744</v>
      </c>
      <c r="I1494" t="s">
        <v>745</v>
      </c>
      <c r="J1494">
        <v>520</v>
      </c>
      <c r="K1494">
        <v>18253.96</v>
      </c>
      <c r="L1494">
        <v>7706.0787700000001</v>
      </c>
      <c r="M1494">
        <v>3676.37</v>
      </c>
      <c r="N1494">
        <v>35.103760000000001</v>
      </c>
      <c r="O1494" s="32">
        <f t="shared" si="391"/>
        <v>14577.59</v>
      </c>
      <c r="P1494" s="32">
        <f t="shared" si="392"/>
        <v>6871.5112300000001</v>
      </c>
      <c r="Q1494">
        <v>709231</v>
      </c>
      <c r="R1494" t="s">
        <v>346</v>
      </c>
      <c r="S1494" t="s">
        <v>347</v>
      </c>
      <c r="T1494" t="str">
        <f t="shared" si="393"/>
        <v>VEN</v>
      </c>
      <c r="U1494" t="s">
        <v>348</v>
      </c>
      <c r="V1494" s="33">
        <f t="shared" si="394"/>
        <v>18253.96</v>
      </c>
      <c r="W1494">
        <f t="shared" si="395"/>
        <v>520</v>
      </c>
      <c r="X1494" s="33">
        <f t="shared" si="396"/>
        <v>14577.59</v>
      </c>
      <c r="Y1494" s="33">
        <f t="shared" si="397"/>
        <v>3676.37</v>
      </c>
      <c r="Z1494" s="45">
        <f t="shared" si="398"/>
        <v>0.37074208719642204</v>
      </c>
      <c r="AA1494" s="33">
        <f t="shared" si="399"/>
        <v>6767.5112300000001</v>
      </c>
      <c r="AB1494" s="45">
        <f t="shared" si="400"/>
        <v>0.46424074418336636</v>
      </c>
      <c r="AC1494" s="33">
        <f>IFERROR($X1494/VLOOKUP(CONCATENATE("USD",C1494),[1]GEINDICE!AR$1:AS$65536,2,0),"")</f>
        <v>2513.5075952204425</v>
      </c>
      <c r="AD1494" s="33">
        <f>IFERROR($AA1494/VLOOKUP(CONCATENATE("USD",C1494),[1]GEINDICE!AR$1:AS$65536,2,0),"")</f>
        <v>1166.8726365156817</v>
      </c>
      <c r="AE1494" s="33">
        <f>IFERROR($X1494/VLOOKUP(CONCATENATE("EUR",C1494),[1]GEINDICE!AR$1:AS$65536,2,0),"")</f>
        <v>2411.511993382961</v>
      </c>
      <c r="AF1494" s="33">
        <f>IFERROR($AA1494/VLOOKUP(CONCATENATE("EUR",C1494),[1]GEINDICE!AR$1:AS$65536,2,0),"")</f>
        <v>1119.5221224152192</v>
      </c>
      <c r="AG1494" s="48" t="str">
        <f>VLOOKUP(E1494,[1]Apresentação!AW$1:AX$65536,2,0)</f>
        <v xml:space="preserve">                    2 - LEATHER AUXILIARIES</v>
      </c>
      <c r="AH1494" s="48" t="str">
        <f t="shared" si="401"/>
        <v xml:space="preserve">         5215000803 - OMBRELLON HFN</v>
      </c>
      <c r="AI1494" s="49" t="str">
        <f t="shared" si="402"/>
        <v xml:space="preserve">     L00242 - CBC COUROS E ACABAMENTOS LTDA</v>
      </c>
      <c r="AJ1494" t="str">
        <f t="shared" si="403"/>
        <v xml:space="preserve">     93 - RESALES</v>
      </c>
      <c r="AK1494" t="str">
        <f t="shared" si="404"/>
        <v/>
      </c>
      <c r="AL1494">
        <f t="shared" si="405"/>
        <v>2</v>
      </c>
      <c r="AM1494" t="str">
        <f t="shared" si="406"/>
        <v>2025 2</v>
      </c>
      <c r="AN1494" t="str">
        <f t="shared" si="407"/>
        <v xml:space="preserve">CBC </v>
      </c>
    </row>
    <row r="1495" spans="1:40" x14ac:dyDescent="0.35">
      <c r="A1495">
        <v>84721</v>
      </c>
      <c r="B1495" t="s">
        <v>274</v>
      </c>
      <c r="C1495" s="31">
        <v>45980</v>
      </c>
      <c r="D1495" t="s">
        <v>373</v>
      </c>
      <c r="E1495" t="s">
        <v>374</v>
      </c>
      <c r="F1495" t="s">
        <v>704</v>
      </c>
      <c r="G1495" t="s">
        <v>705</v>
      </c>
      <c r="H1495" t="s">
        <v>744</v>
      </c>
      <c r="I1495" t="s">
        <v>745</v>
      </c>
      <c r="J1495">
        <v>1040</v>
      </c>
      <c r="K1495">
        <v>33630.239999999998</v>
      </c>
      <c r="L1495">
        <v>19095.43115</v>
      </c>
      <c r="M1495">
        <v>6773.17</v>
      </c>
      <c r="N1495">
        <v>32.336770000000001</v>
      </c>
      <c r="O1495" s="32">
        <f t="shared" si="391"/>
        <v>26857.07</v>
      </c>
      <c r="P1495" s="32">
        <f t="shared" si="392"/>
        <v>7761.6388499999994</v>
      </c>
      <c r="Q1495">
        <v>767759</v>
      </c>
      <c r="R1495" t="s">
        <v>346</v>
      </c>
      <c r="S1495" t="s">
        <v>347</v>
      </c>
      <c r="T1495" t="str">
        <f t="shared" si="393"/>
        <v>VEN</v>
      </c>
      <c r="U1495" t="s">
        <v>348</v>
      </c>
      <c r="V1495" s="33">
        <f t="shared" si="394"/>
        <v>33630.239999999998</v>
      </c>
      <c r="W1495">
        <f t="shared" si="395"/>
        <v>1040</v>
      </c>
      <c r="X1495" s="33">
        <f t="shared" si="396"/>
        <v>26857.07</v>
      </c>
      <c r="Y1495" s="33">
        <f t="shared" si="397"/>
        <v>6773.17</v>
      </c>
      <c r="Z1495" s="45">
        <f t="shared" si="398"/>
        <v>0.22460853238038145</v>
      </c>
      <c r="AA1495" s="33">
        <f t="shared" si="399"/>
        <v>7553.6388499999994</v>
      </c>
      <c r="AB1495" s="45">
        <f t="shared" si="400"/>
        <v>0.28125327334664574</v>
      </c>
      <c r="AC1495" s="33" t="str">
        <f>IFERROR($X1495/VLOOKUP(CONCATENATE("USD",C1495),[1]GEINDICE!AR$1:AS$65536,2,0),"")</f>
        <v/>
      </c>
      <c r="AD1495" s="33" t="str">
        <f>IFERROR($AA1495/VLOOKUP(CONCATENATE("USD",C1495),[1]GEINDICE!AR$1:AS$65536,2,0),"")</f>
        <v/>
      </c>
      <c r="AE1495" s="33" t="str">
        <f>IFERROR($X1495/VLOOKUP(CONCATENATE("EUR",C1495),[1]GEINDICE!AR$1:AS$65536,2,0),"")</f>
        <v/>
      </c>
      <c r="AF1495" s="33" t="str">
        <f>IFERROR($AA1495/VLOOKUP(CONCATENATE("EUR",C1495),[1]GEINDICE!AR$1:AS$65536,2,0),"")</f>
        <v/>
      </c>
      <c r="AG1495" s="48" t="str">
        <f>VLOOKUP(E1495,[1]Apresentação!AW$1:AX$65536,2,0)</f>
        <v xml:space="preserve">                    2 - LEATHER AUXILIARIES</v>
      </c>
      <c r="AH1495" s="48" t="str">
        <f t="shared" si="401"/>
        <v xml:space="preserve">         5215000803 - OMBRELLON HFN</v>
      </c>
      <c r="AI1495" s="49" t="str">
        <f t="shared" si="402"/>
        <v xml:space="preserve">     L00242 - CBC COUROS E ACABAMENTOS LTDA</v>
      </c>
      <c r="AJ1495" t="str">
        <f t="shared" si="403"/>
        <v xml:space="preserve">     93 - RESALES</v>
      </c>
      <c r="AK1495" t="str">
        <f t="shared" si="404"/>
        <v/>
      </c>
      <c r="AL1495">
        <f t="shared" si="405"/>
        <v>11</v>
      </c>
      <c r="AM1495" t="str">
        <f t="shared" si="406"/>
        <v>2025 11</v>
      </c>
      <c r="AN1495" t="str">
        <f t="shared" si="407"/>
        <v xml:space="preserve">CBC </v>
      </c>
    </row>
    <row r="1496" spans="1:40" x14ac:dyDescent="0.35">
      <c r="A1496">
        <v>83632</v>
      </c>
      <c r="B1496" t="s">
        <v>274</v>
      </c>
      <c r="C1496" s="31">
        <v>45894</v>
      </c>
      <c r="D1496" t="s">
        <v>373</v>
      </c>
      <c r="E1496" t="s">
        <v>374</v>
      </c>
      <c r="F1496" t="s">
        <v>462</v>
      </c>
      <c r="G1496" t="s">
        <v>463</v>
      </c>
      <c r="H1496" t="s">
        <v>746</v>
      </c>
      <c r="I1496" t="s">
        <v>747</v>
      </c>
      <c r="J1496">
        <v>130</v>
      </c>
      <c r="K1496">
        <v>3535.48</v>
      </c>
      <c r="L1496">
        <v>2104.81358</v>
      </c>
      <c r="M1496">
        <v>712.05</v>
      </c>
      <c r="N1496">
        <v>27.196000000000002</v>
      </c>
      <c r="O1496" s="32">
        <f t="shared" si="391"/>
        <v>2823.4300000000003</v>
      </c>
      <c r="P1496" s="32">
        <f t="shared" si="392"/>
        <v>718.61642000000029</v>
      </c>
      <c r="Q1496">
        <v>759728</v>
      </c>
      <c r="R1496" t="s">
        <v>312</v>
      </c>
      <c r="S1496" t="s">
        <v>457</v>
      </c>
      <c r="T1496" t="str">
        <f t="shared" si="393"/>
        <v>VEN</v>
      </c>
      <c r="U1496" t="s">
        <v>437</v>
      </c>
      <c r="V1496" s="33">
        <f t="shared" si="394"/>
        <v>3535.48</v>
      </c>
      <c r="W1496">
        <f t="shared" si="395"/>
        <v>130</v>
      </c>
      <c r="X1496" s="33">
        <f t="shared" si="396"/>
        <v>2823.4300000000003</v>
      </c>
      <c r="Y1496" s="33">
        <f t="shared" si="397"/>
        <v>712.05</v>
      </c>
      <c r="Z1496" s="45">
        <f t="shared" si="398"/>
        <v>0.19590449387353351</v>
      </c>
      <c r="AA1496" s="33">
        <f t="shared" si="399"/>
        <v>692.61642000000029</v>
      </c>
      <c r="AB1496" s="45">
        <f t="shared" si="400"/>
        <v>0.24531028571630967</v>
      </c>
      <c r="AC1496" s="33">
        <f>IFERROR($X1496/VLOOKUP(CONCATENATE("USD",C1496),[1]GEINDICE!AR$1:AS$65536,2,0),"")</f>
        <v>521.1780558939713</v>
      </c>
      <c r="AD1496" s="33">
        <f>IFERROR($AA1496/VLOOKUP(CONCATENATE("USD",C1496),[1]GEINDICE!AR$1:AS$65536,2,0),"")</f>
        <v>127.8503378004209</v>
      </c>
      <c r="AE1496" s="33">
        <f>IFERROR($X1496/VLOOKUP(CONCATENATE("EUR",C1496),[1]GEINDICE!AR$1:AS$65536,2,0),"")</f>
        <v>446.56154113813938</v>
      </c>
      <c r="AF1496" s="33">
        <f>IFERROR($AA1496/VLOOKUP(CONCATENATE("EUR",C1496),[1]GEINDICE!AR$1:AS$65536,2,0),"")</f>
        <v>109.54613924651255</v>
      </c>
      <c r="AG1496" s="48" t="str">
        <f>VLOOKUP(E1496,[1]Apresentação!AW$1:AX$65536,2,0)</f>
        <v xml:space="preserve">                    2 - LEATHER AUXILIARIES</v>
      </c>
      <c r="AH1496" s="48" t="str">
        <f t="shared" si="401"/>
        <v xml:space="preserve">         5208000023 - OMBRELLON PM</v>
      </c>
      <c r="AI1496" s="49" t="str">
        <f t="shared" si="402"/>
        <v xml:space="preserve">     L00337 - AMCM IND COM IMP EXP E SERVS TECNICOS LTDA</v>
      </c>
      <c r="AJ1496" t="str">
        <f t="shared" si="403"/>
        <v xml:space="preserve">     93 - RESALES</v>
      </c>
      <c r="AK1496" t="str">
        <f t="shared" si="404"/>
        <v/>
      </c>
      <c r="AL1496">
        <f t="shared" si="405"/>
        <v>8</v>
      </c>
      <c r="AM1496" t="str">
        <f t="shared" si="406"/>
        <v>2025 8</v>
      </c>
      <c r="AN1496" t="str">
        <f t="shared" si="407"/>
        <v xml:space="preserve">AMCM </v>
      </c>
    </row>
    <row r="1497" spans="1:40" x14ac:dyDescent="0.35">
      <c r="A1497">
        <v>83569</v>
      </c>
      <c r="B1497" t="s">
        <v>274</v>
      </c>
      <c r="C1497" s="31">
        <v>45889</v>
      </c>
      <c r="D1497" t="s">
        <v>373</v>
      </c>
      <c r="E1497" t="s">
        <v>374</v>
      </c>
      <c r="F1497" t="s">
        <v>458</v>
      </c>
      <c r="G1497" t="s">
        <v>459</v>
      </c>
      <c r="H1497" t="s">
        <v>748</v>
      </c>
      <c r="I1497" t="s">
        <v>749</v>
      </c>
      <c r="J1497">
        <v>125</v>
      </c>
      <c r="K1497">
        <v>6196.59</v>
      </c>
      <c r="L1497">
        <v>4183.6659499999996</v>
      </c>
      <c r="M1497">
        <v>1248</v>
      </c>
      <c r="N1497">
        <v>49.572700000000005</v>
      </c>
      <c r="O1497" s="32">
        <f t="shared" si="391"/>
        <v>4948.59</v>
      </c>
      <c r="P1497" s="32">
        <f t="shared" si="392"/>
        <v>764.92405000000053</v>
      </c>
      <c r="Q1497">
        <v>758608</v>
      </c>
      <c r="R1497" t="s">
        <v>346</v>
      </c>
      <c r="S1497" t="s">
        <v>347</v>
      </c>
      <c r="T1497" t="str">
        <f t="shared" si="393"/>
        <v>VEN</v>
      </c>
      <c r="U1497" t="s">
        <v>437</v>
      </c>
      <c r="V1497" s="33">
        <f t="shared" si="394"/>
        <v>6196.59</v>
      </c>
      <c r="W1497">
        <f t="shared" si="395"/>
        <v>125</v>
      </c>
      <c r="X1497" s="33">
        <f t="shared" si="396"/>
        <v>4948.59</v>
      </c>
      <c r="Y1497" s="33">
        <f t="shared" si="397"/>
        <v>1248</v>
      </c>
      <c r="Z1497" s="45">
        <f t="shared" si="398"/>
        <v>0.11940826325446746</v>
      </c>
      <c r="AA1497" s="33">
        <f t="shared" si="399"/>
        <v>739.92405000000053</v>
      </c>
      <c r="AB1497" s="45">
        <f t="shared" si="400"/>
        <v>0.14952219723193891</v>
      </c>
      <c r="AC1497" s="33">
        <f>IFERROR($X1497/VLOOKUP(CONCATENATE("USD",C1497),[1]GEINDICE!AR$1:AS$65536,2,0),"")</f>
        <v>904.24843767130801</v>
      </c>
      <c r="AD1497" s="33">
        <f>IFERROR($AA1497/VLOOKUP(CONCATENATE("USD",C1497),[1]GEINDICE!AR$1:AS$65536,2,0),"")</f>
        <v>135.20521324416191</v>
      </c>
      <c r="AE1497" s="33">
        <f>IFERROR($X1497/VLOOKUP(CONCATENATE("EUR",C1497),[1]GEINDICE!AR$1:AS$65536,2,0),"")</f>
        <v>776.24941176470588</v>
      </c>
      <c r="AF1497" s="33">
        <f>IFERROR($AA1497/VLOOKUP(CONCATENATE("EUR",C1497),[1]GEINDICE!AR$1:AS$65536,2,0),"")</f>
        <v>116.0665176470589</v>
      </c>
      <c r="AG1497" s="48" t="str">
        <f>VLOOKUP(E1497,[1]Apresentação!AW$1:AX$65536,2,0)</f>
        <v xml:space="preserve">                    2 - LEATHER AUXILIARIES</v>
      </c>
      <c r="AH1497" s="48" t="str">
        <f t="shared" si="401"/>
        <v xml:space="preserve">         5215000020 - OMBRELLON S</v>
      </c>
      <c r="AI1497" s="49" t="str">
        <f t="shared" si="402"/>
        <v xml:space="preserve">     L00052 - CURTUME RUSAN LTDA</v>
      </c>
      <c r="AJ1497" t="str">
        <f t="shared" si="403"/>
        <v xml:space="preserve">     93 - RESALES</v>
      </c>
      <c r="AK1497" t="str">
        <f t="shared" si="404"/>
        <v/>
      </c>
      <c r="AL1497">
        <f t="shared" si="405"/>
        <v>8</v>
      </c>
      <c r="AM1497" t="str">
        <f t="shared" si="406"/>
        <v>2025 8</v>
      </c>
      <c r="AN1497" t="str">
        <f t="shared" si="407"/>
        <v xml:space="preserve">CURTUME </v>
      </c>
    </row>
    <row r="1498" spans="1:40" x14ac:dyDescent="0.35">
      <c r="A1498">
        <v>84206</v>
      </c>
      <c r="B1498" t="s">
        <v>274</v>
      </c>
      <c r="C1498" s="31">
        <v>45943</v>
      </c>
      <c r="D1498" t="s">
        <v>373</v>
      </c>
      <c r="E1498" t="s">
        <v>374</v>
      </c>
      <c r="F1498" t="s">
        <v>693</v>
      </c>
      <c r="G1498" t="s">
        <v>391</v>
      </c>
      <c r="H1498" t="s">
        <v>748</v>
      </c>
      <c r="I1498" t="s">
        <v>749</v>
      </c>
      <c r="J1498">
        <v>50</v>
      </c>
      <c r="K1498">
        <v>3250.9700000000003</v>
      </c>
      <c r="L1498">
        <v>1673.4807000000001</v>
      </c>
      <c r="M1498">
        <v>654.74</v>
      </c>
      <c r="N1498">
        <v>65.019409999999993</v>
      </c>
      <c r="O1498" s="32">
        <f t="shared" si="391"/>
        <v>2596.2300000000005</v>
      </c>
      <c r="P1498" s="32">
        <f t="shared" si="392"/>
        <v>922.7493000000004</v>
      </c>
      <c r="Q1498">
        <v>764068</v>
      </c>
      <c r="R1498" t="s">
        <v>442</v>
      </c>
      <c r="S1498" t="s">
        <v>442</v>
      </c>
      <c r="T1498" t="str">
        <f t="shared" si="393"/>
        <v>VEN</v>
      </c>
      <c r="U1498" t="s">
        <v>441</v>
      </c>
      <c r="V1498" s="33">
        <f t="shared" si="394"/>
        <v>3250.9700000000003</v>
      </c>
      <c r="W1498">
        <f t="shared" si="395"/>
        <v>50</v>
      </c>
      <c r="X1498" s="33">
        <f t="shared" si="396"/>
        <v>2596.2300000000005</v>
      </c>
      <c r="Y1498" s="33">
        <f t="shared" si="397"/>
        <v>654.74</v>
      </c>
      <c r="Z1498" s="45">
        <f t="shared" si="398"/>
        <v>0.28076214176076691</v>
      </c>
      <c r="AA1498" s="33">
        <f t="shared" si="399"/>
        <v>912.7493000000004</v>
      </c>
      <c r="AB1498" s="45">
        <f t="shared" si="400"/>
        <v>0.35156719551041327</v>
      </c>
      <c r="AC1498" s="33">
        <f>IFERROR($X1498/VLOOKUP(CONCATENATE("USD",C1498),[1]GEINDICE!AR$1:AS$65536,2,0),"")</f>
        <v>475.24757912464082</v>
      </c>
      <c r="AD1498" s="33">
        <f>IFERROR($AA1498/VLOOKUP(CONCATENATE("USD",C1498),[1]GEINDICE!AR$1:AS$65536,2,0),"")</f>
        <v>167.0814585659632</v>
      </c>
      <c r="AE1498" s="33">
        <f>IFERROR($X1498/VLOOKUP(CONCATENATE("EUR",C1498),[1]GEINDICE!AR$1:AS$65536,2,0),"")</f>
        <v>410.54254494852864</v>
      </c>
      <c r="AF1498" s="33">
        <f>IFERROR($AA1498/VLOOKUP(CONCATENATE("EUR",C1498),[1]GEINDICE!AR$1:AS$65536,2,0),"")</f>
        <v>144.33329116526201</v>
      </c>
      <c r="AG1498" s="48" t="str">
        <f>VLOOKUP(E1498,[1]Apresentação!AW$1:AX$65536,2,0)</f>
        <v xml:space="preserve">                    2 - LEATHER AUXILIARIES</v>
      </c>
      <c r="AH1498" s="48" t="str">
        <f t="shared" si="401"/>
        <v xml:space="preserve">         5215000020 - OMBRELLON S</v>
      </c>
      <c r="AI1498" s="49" t="str">
        <f t="shared" si="402"/>
        <v xml:space="preserve">     L00414 - JBS S.A</v>
      </c>
      <c r="AJ1498" t="str">
        <f t="shared" si="403"/>
        <v xml:space="preserve">     93 - RESALES</v>
      </c>
      <c r="AK1498" t="str">
        <f t="shared" si="404"/>
        <v/>
      </c>
      <c r="AL1498">
        <f t="shared" si="405"/>
        <v>10</v>
      </c>
      <c r="AM1498" t="str">
        <f t="shared" si="406"/>
        <v>2025 10</v>
      </c>
      <c r="AN1498" t="str">
        <f t="shared" si="407"/>
        <v xml:space="preserve">JBS </v>
      </c>
    </row>
    <row r="1499" spans="1:40" x14ac:dyDescent="0.35">
      <c r="A1499">
        <v>84684</v>
      </c>
      <c r="B1499" t="s">
        <v>274</v>
      </c>
      <c r="C1499" s="31">
        <v>45979</v>
      </c>
      <c r="D1499" t="s">
        <v>373</v>
      </c>
      <c r="E1499" t="s">
        <v>374</v>
      </c>
      <c r="F1499" t="s">
        <v>467</v>
      </c>
      <c r="G1499" t="s">
        <v>468</v>
      </c>
      <c r="H1499" t="s">
        <v>750</v>
      </c>
      <c r="I1499" t="s">
        <v>751</v>
      </c>
      <c r="J1499">
        <v>250</v>
      </c>
      <c r="K1499">
        <v>7975.8200000000006</v>
      </c>
      <c r="L1499">
        <v>-4524.3430799999996</v>
      </c>
      <c r="M1499">
        <v>1027.29</v>
      </c>
      <c r="N1499">
        <v>31.903279999999999</v>
      </c>
      <c r="O1499" s="32">
        <f t="shared" si="391"/>
        <v>9003.11</v>
      </c>
      <c r="P1499" s="32">
        <f t="shared" si="392"/>
        <v>13527.453079999999</v>
      </c>
      <c r="Q1499">
        <v>767557</v>
      </c>
      <c r="R1499" t="s">
        <v>488</v>
      </c>
      <c r="S1499" t="s">
        <v>489</v>
      </c>
      <c r="T1499" t="str">
        <f t="shared" si="393"/>
        <v>DEV</v>
      </c>
      <c r="U1499" t="s">
        <v>490</v>
      </c>
      <c r="V1499" s="33">
        <f t="shared" si="394"/>
        <v>-7975.8200000000006</v>
      </c>
      <c r="W1499">
        <f t="shared" si="395"/>
        <v>-250</v>
      </c>
      <c r="X1499" s="33">
        <f t="shared" si="396"/>
        <v>-6948.5300000000007</v>
      </c>
      <c r="Y1499" s="33">
        <f t="shared" si="397"/>
        <v>-1027.29</v>
      </c>
      <c r="Z1499" s="45">
        <f t="shared" si="398"/>
        <v>0.29767308189001268</v>
      </c>
      <c r="AA1499" s="33">
        <f t="shared" si="399"/>
        <v>-2374.186920000001</v>
      </c>
      <c r="AB1499" s="45">
        <f t="shared" si="400"/>
        <v>0.34168189818565953</v>
      </c>
      <c r="AC1499" s="33" t="str">
        <f>IFERROR($X1499/VLOOKUP(CONCATENATE("USD",C1499),[1]GEINDICE!AR$1:AS$65536,2,0),"")</f>
        <v/>
      </c>
      <c r="AD1499" s="33" t="str">
        <f>IFERROR($AA1499/VLOOKUP(CONCATENATE("USD",C1499),[1]GEINDICE!AR$1:AS$65536,2,0),"")</f>
        <v/>
      </c>
      <c r="AE1499" s="33" t="str">
        <f>IFERROR($X1499/VLOOKUP(CONCATENATE("EUR",C1499),[1]GEINDICE!AR$1:AS$65536,2,0),"")</f>
        <v/>
      </c>
      <c r="AF1499" s="33" t="str">
        <f>IFERROR($AA1499/VLOOKUP(CONCATENATE("EUR",C1499),[1]GEINDICE!AR$1:AS$65536,2,0),"")</f>
        <v/>
      </c>
      <c r="AG1499" s="48" t="str">
        <f>VLOOKUP(E1499,[1]Apresentação!AW$1:AX$65536,2,0)</f>
        <v xml:space="preserve">                    2 - LEATHER AUXILIARIES</v>
      </c>
      <c r="AH1499" s="48" t="str">
        <f t="shared" si="401"/>
        <v xml:space="preserve">         5215000021 - OMBRELLON WP</v>
      </c>
      <c r="AI1499" s="49" t="str">
        <f t="shared" si="402"/>
        <v xml:space="preserve">     L00102 - CURTUME SANTO ANTONIO LTDA</v>
      </c>
      <c r="AJ1499" t="str">
        <f t="shared" si="403"/>
        <v xml:space="preserve">     93 - RESALES</v>
      </c>
      <c r="AK1499" t="str">
        <f t="shared" si="404"/>
        <v/>
      </c>
      <c r="AL1499">
        <f t="shared" si="405"/>
        <v>11</v>
      </c>
      <c r="AM1499" t="str">
        <f t="shared" si="406"/>
        <v>2025 11</v>
      </c>
      <c r="AN1499" t="str">
        <f t="shared" si="407"/>
        <v xml:space="preserve">CURTUME </v>
      </c>
    </row>
    <row r="1500" spans="1:40" x14ac:dyDescent="0.35">
      <c r="A1500">
        <v>81679</v>
      </c>
      <c r="B1500" t="s">
        <v>274</v>
      </c>
      <c r="C1500" s="31">
        <v>45734</v>
      </c>
      <c r="D1500" t="s">
        <v>373</v>
      </c>
      <c r="E1500" t="s">
        <v>374</v>
      </c>
      <c r="F1500" t="s">
        <v>464</v>
      </c>
      <c r="G1500" t="s">
        <v>465</v>
      </c>
      <c r="H1500" t="s">
        <v>750</v>
      </c>
      <c r="I1500" t="s">
        <v>751</v>
      </c>
      <c r="J1500">
        <v>250</v>
      </c>
      <c r="K1500">
        <v>7591.91</v>
      </c>
      <c r="L1500">
        <v>4110.2102800000002</v>
      </c>
      <c r="M1500">
        <v>911.04</v>
      </c>
      <c r="N1500">
        <v>30.367619999999999</v>
      </c>
      <c r="O1500" s="32">
        <f t="shared" si="391"/>
        <v>6680.87</v>
      </c>
      <c r="P1500" s="32">
        <f t="shared" si="392"/>
        <v>2570.6597199999997</v>
      </c>
      <c r="Q1500">
        <v>719258</v>
      </c>
      <c r="R1500" t="s">
        <v>346</v>
      </c>
      <c r="S1500" t="s">
        <v>660</v>
      </c>
      <c r="T1500" t="str">
        <f t="shared" si="393"/>
        <v>VEN</v>
      </c>
      <c r="U1500" t="s">
        <v>388</v>
      </c>
      <c r="V1500" s="33">
        <f t="shared" si="394"/>
        <v>7591.91</v>
      </c>
      <c r="W1500">
        <f t="shared" si="395"/>
        <v>250</v>
      </c>
      <c r="X1500" s="33">
        <f t="shared" si="396"/>
        <v>6680.87</v>
      </c>
      <c r="Y1500" s="33">
        <f t="shared" si="397"/>
        <v>911.04</v>
      </c>
      <c r="Z1500" s="45">
        <f t="shared" si="398"/>
        <v>0.33201917830954264</v>
      </c>
      <c r="AA1500" s="33">
        <f t="shared" si="399"/>
        <v>2520.6597199999997</v>
      </c>
      <c r="AB1500" s="45">
        <f t="shared" si="400"/>
        <v>0.37729513072399251</v>
      </c>
      <c r="AC1500" s="33">
        <f>IFERROR($X1500/VLOOKUP(CONCATENATE("USD",C1500),[1]GEINDICE!AR$1:AS$65536,2,0),"")</f>
        <v>1175.133680433406</v>
      </c>
      <c r="AD1500" s="33">
        <f>IFERROR($AA1500/VLOOKUP(CONCATENATE("USD",C1500),[1]GEINDICE!AR$1:AS$65536,2,0),"")</f>
        <v>443.37221557728833</v>
      </c>
      <c r="AE1500" s="33">
        <f>IFERROR($X1500/VLOOKUP(CONCATENATE("EUR",C1500),[1]GEINDICE!AR$1:AS$65536,2,0),"")</f>
        <v>1075.4434821802261</v>
      </c>
      <c r="AF1500" s="33">
        <f>IFERROR($AA1500/VLOOKUP(CONCATENATE("EUR",C1500),[1]GEINDICE!AR$1:AS$65536,2,0),"")</f>
        <v>405.75958919545405</v>
      </c>
      <c r="AG1500" s="48" t="str">
        <f>VLOOKUP(E1500,[1]Apresentação!AW$1:AX$65536,2,0)</f>
        <v xml:space="preserve">                    2 - LEATHER AUXILIARIES</v>
      </c>
      <c r="AH1500" s="48" t="str">
        <f t="shared" si="401"/>
        <v xml:space="preserve">         5215000021 - OMBRELLON WP</v>
      </c>
      <c r="AI1500" s="49" t="str">
        <f t="shared" si="402"/>
        <v xml:space="preserve">     ZC0056 - IND E COM DE COUROS DOWIDI LTDA</v>
      </c>
      <c r="AJ1500" t="str">
        <f t="shared" si="403"/>
        <v xml:space="preserve">     93 - RESALES</v>
      </c>
      <c r="AK1500" t="str">
        <f t="shared" si="404"/>
        <v/>
      </c>
      <c r="AL1500">
        <f t="shared" si="405"/>
        <v>3</v>
      </c>
      <c r="AM1500" t="str">
        <f t="shared" si="406"/>
        <v>2025 3</v>
      </c>
      <c r="AN1500" t="str">
        <f t="shared" si="407"/>
        <v xml:space="preserve">IND </v>
      </c>
    </row>
    <row r="1501" spans="1:40" x14ac:dyDescent="0.35">
      <c r="A1501">
        <v>81610</v>
      </c>
      <c r="B1501" t="s">
        <v>274</v>
      </c>
      <c r="C1501" s="31">
        <v>45728</v>
      </c>
      <c r="D1501" t="s">
        <v>373</v>
      </c>
      <c r="E1501" t="s">
        <v>374</v>
      </c>
      <c r="F1501" t="s">
        <v>464</v>
      </c>
      <c r="G1501" t="s">
        <v>465</v>
      </c>
      <c r="H1501" t="s">
        <v>750</v>
      </c>
      <c r="I1501" t="s">
        <v>751</v>
      </c>
      <c r="J1501">
        <v>250</v>
      </c>
      <c r="K1501">
        <v>7760.02</v>
      </c>
      <c r="L1501">
        <v>4110.2102800000002</v>
      </c>
      <c r="M1501">
        <v>931.21</v>
      </c>
      <c r="N1501">
        <v>31.04007</v>
      </c>
      <c r="O1501" s="32">
        <f t="shared" si="391"/>
        <v>6828.81</v>
      </c>
      <c r="P1501" s="32">
        <f t="shared" si="392"/>
        <v>2718.5997200000002</v>
      </c>
      <c r="Q1501">
        <v>716904</v>
      </c>
      <c r="R1501" t="s">
        <v>346</v>
      </c>
      <c r="S1501" t="s">
        <v>660</v>
      </c>
      <c r="T1501" t="str">
        <f t="shared" si="393"/>
        <v>VEN</v>
      </c>
      <c r="U1501" t="s">
        <v>432</v>
      </c>
      <c r="V1501" s="33">
        <f t="shared" si="394"/>
        <v>7760.02</v>
      </c>
      <c r="W1501">
        <f t="shared" si="395"/>
        <v>250</v>
      </c>
      <c r="X1501" s="33">
        <f t="shared" si="396"/>
        <v>6828.81</v>
      </c>
      <c r="Y1501" s="33">
        <f t="shared" si="397"/>
        <v>931.21</v>
      </c>
      <c r="Z1501" s="45">
        <f t="shared" si="398"/>
        <v>0.34389083017827271</v>
      </c>
      <c r="AA1501" s="33">
        <f t="shared" si="399"/>
        <v>2668.5997200000002</v>
      </c>
      <c r="AB1501" s="45">
        <f t="shared" si="400"/>
        <v>0.39078546921059454</v>
      </c>
      <c r="AC1501" s="33">
        <f>IFERROR($X1501/VLOOKUP(CONCATENATE("USD",C1501),[1]GEINDICE!AR$1:AS$65536,2,0),"")</f>
        <v>1171.9657444909728</v>
      </c>
      <c r="AD1501" s="33">
        <f>IFERROR($AA1501/VLOOKUP(CONCATENATE("USD",C1501),[1]GEINDICE!AR$1:AS$65536,2,0),"")</f>
        <v>457.9871833596485</v>
      </c>
      <c r="AE1501" s="33">
        <f>IFERROR($X1501/VLOOKUP(CONCATENATE("EUR",C1501),[1]GEINDICE!AR$1:AS$65536,2,0),"")</f>
        <v>1072.7339847309058</v>
      </c>
      <c r="AF1501" s="33">
        <f>IFERROR($AA1501/VLOOKUP(CONCATENATE("EUR",C1501),[1]GEINDICE!AR$1:AS$65536,2,0),"")</f>
        <v>419.20885356121778</v>
      </c>
      <c r="AG1501" s="48" t="str">
        <f>VLOOKUP(E1501,[1]Apresentação!AW$1:AX$65536,2,0)</f>
        <v xml:space="preserve">                    2 - LEATHER AUXILIARIES</v>
      </c>
      <c r="AH1501" s="48" t="str">
        <f t="shared" si="401"/>
        <v xml:space="preserve">         5215000021 - OMBRELLON WP</v>
      </c>
      <c r="AI1501" s="49" t="str">
        <f t="shared" si="402"/>
        <v xml:space="preserve">     ZC0056 - IND E COM DE COUROS DOWIDI LTDA</v>
      </c>
      <c r="AJ1501" t="str">
        <f t="shared" si="403"/>
        <v xml:space="preserve">     93 - RESALES</v>
      </c>
      <c r="AK1501" t="str">
        <f t="shared" si="404"/>
        <v/>
      </c>
      <c r="AL1501">
        <f t="shared" si="405"/>
        <v>3</v>
      </c>
      <c r="AM1501" t="str">
        <f t="shared" si="406"/>
        <v>2025 3</v>
      </c>
      <c r="AN1501" t="str">
        <f t="shared" si="407"/>
        <v xml:space="preserve">IND </v>
      </c>
    </row>
    <row r="1502" spans="1:40" x14ac:dyDescent="0.35">
      <c r="A1502">
        <v>81841</v>
      </c>
      <c r="B1502" t="s">
        <v>274</v>
      </c>
      <c r="C1502" s="31">
        <v>45747</v>
      </c>
      <c r="D1502" t="s">
        <v>373</v>
      </c>
      <c r="E1502" t="s">
        <v>374</v>
      </c>
      <c r="F1502" t="s">
        <v>464</v>
      </c>
      <c r="G1502" t="s">
        <v>465</v>
      </c>
      <c r="H1502" t="s">
        <v>750</v>
      </c>
      <c r="I1502" t="s">
        <v>751</v>
      </c>
      <c r="J1502">
        <v>250</v>
      </c>
      <c r="K1502">
        <v>7668.78</v>
      </c>
      <c r="L1502">
        <v>4110.2100700000001</v>
      </c>
      <c r="M1502">
        <v>920.26</v>
      </c>
      <c r="N1502">
        <v>30.67512</v>
      </c>
      <c r="O1502" s="32">
        <f t="shared" si="391"/>
        <v>6748.5199999999995</v>
      </c>
      <c r="P1502" s="32">
        <f t="shared" si="392"/>
        <v>2638.3099299999994</v>
      </c>
      <c r="Q1502">
        <v>724182</v>
      </c>
      <c r="R1502" t="s">
        <v>346</v>
      </c>
      <c r="S1502" t="s">
        <v>660</v>
      </c>
      <c r="T1502" t="str">
        <f t="shared" si="393"/>
        <v>VEN</v>
      </c>
      <c r="U1502" t="s">
        <v>387</v>
      </c>
      <c r="V1502" s="33">
        <f t="shared" si="394"/>
        <v>7668.78</v>
      </c>
      <c r="W1502">
        <f t="shared" si="395"/>
        <v>250</v>
      </c>
      <c r="X1502" s="33">
        <f t="shared" si="396"/>
        <v>6748.5199999999995</v>
      </c>
      <c r="Y1502" s="33">
        <f t="shared" si="397"/>
        <v>920.26</v>
      </c>
      <c r="Z1502" s="45">
        <f t="shared" si="398"/>
        <v>0.33751260695964669</v>
      </c>
      <c r="AA1502" s="33">
        <f t="shared" si="399"/>
        <v>2588.3099299999994</v>
      </c>
      <c r="AB1502" s="45">
        <f t="shared" si="400"/>
        <v>0.38353741709293293</v>
      </c>
      <c r="AC1502" s="33">
        <f>IFERROR($X1502/VLOOKUP(CONCATENATE("USD",C1502),[1]GEINDICE!AR$1:AS$65536,2,0),"")</f>
        <v>1175.2499042178954</v>
      </c>
      <c r="AD1502" s="33">
        <f>IFERROR($AA1502/VLOOKUP(CONCATENATE("USD",C1502),[1]GEINDICE!AR$1:AS$65536,2,0),"")</f>
        <v>450.75231270244842</v>
      </c>
      <c r="AE1502" s="33">
        <f>IFERROR($X1502/VLOOKUP(CONCATENATE("EUR",C1502),[1]GEINDICE!AR$1:AS$65536,2,0),"")</f>
        <v>1088.5938735018469</v>
      </c>
      <c r="AF1502" s="33">
        <f>IFERROR($AA1502/VLOOKUP(CONCATENATE("EUR",C1502),[1]GEINDICE!AR$1:AS$65536,2,0),"")</f>
        <v>417.51648250608929</v>
      </c>
      <c r="AG1502" s="48" t="str">
        <f>VLOOKUP(E1502,[1]Apresentação!AW$1:AX$65536,2,0)</f>
        <v xml:space="preserve">                    2 - LEATHER AUXILIARIES</v>
      </c>
      <c r="AH1502" s="48" t="str">
        <f t="shared" si="401"/>
        <v xml:space="preserve">         5215000021 - OMBRELLON WP</v>
      </c>
      <c r="AI1502" s="49" t="str">
        <f t="shared" si="402"/>
        <v xml:space="preserve">     ZC0056 - IND E COM DE COUROS DOWIDI LTDA</v>
      </c>
      <c r="AJ1502" t="str">
        <f t="shared" si="403"/>
        <v xml:space="preserve">     93 - RESALES</v>
      </c>
      <c r="AK1502" t="str">
        <f t="shared" si="404"/>
        <v/>
      </c>
      <c r="AL1502">
        <f t="shared" si="405"/>
        <v>3</v>
      </c>
      <c r="AM1502" t="str">
        <f t="shared" si="406"/>
        <v>2025 3</v>
      </c>
      <c r="AN1502" t="str">
        <f t="shared" si="407"/>
        <v xml:space="preserve">IND </v>
      </c>
    </row>
    <row r="1503" spans="1:40" x14ac:dyDescent="0.35">
      <c r="A1503">
        <v>81397</v>
      </c>
      <c r="B1503" t="s">
        <v>274</v>
      </c>
      <c r="C1503" s="31">
        <v>45713</v>
      </c>
      <c r="D1503" t="s">
        <v>373</v>
      </c>
      <c r="E1503" t="s">
        <v>374</v>
      </c>
      <c r="F1503" t="s">
        <v>464</v>
      </c>
      <c r="G1503" t="s">
        <v>465</v>
      </c>
      <c r="H1503" t="s">
        <v>750</v>
      </c>
      <c r="I1503" t="s">
        <v>751</v>
      </c>
      <c r="J1503">
        <v>375</v>
      </c>
      <c r="K1503">
        <v>11422.97</v>
      </c>
      <c r="L1503">
        <v>6165.4906499999997</v>
      </c>
      <c r="M1503">
        <v>1370.77</v>
      </c>
      <c r="N1503">
        <v>30.461259999999999</v>
      </c>
      <c r="O1503" s="32">
        <f t="shared" si="391"/>
        <v>10052.199999999999</v>
      </c>
      <c r="P1503" s="32">
        <f t="shared" si="392"/>
        <v>3886.7093499999992</v>
      </c>
      <c r="Q1503">
        <v>711243</v>
      </c>
      <c r="R1503" t="s">
        <v>346</v>
      </c>
      <c r="S1503" t="s">
        <v>660</v>
      </c>
      <c r="T1503" t="str">
        <f t="shared" si="393"/>
        <v>VEN</v>
      </c>
      <c r="U1503" t="s">
        <v>388</v>
      </c>
      <c r="V1503" s="33">
        <f t="shared" si="394"/>
        <v>11422.97</v>
      </c>
      <c r="W1503">
        <f t="shared" si="395"/>
        <v>375</v>
      </c>
      <c r="X1503" s="33">
        <f t="shared" si="396"/>
        <v>10052.199999999999</v>
      </c>
      <c r="Y1503" s="33">
        <f t="shared" si="397"/>
        <v>1370.77</v>
      </c>
      <c r="Z1503" s="45">
        <f t="shared" si="398"/>
        <v>0.3336881170133511</v>
      </c>
      <c r="AA1503" s="33">
        <f t="shared" si="399"/>
        <v>3811.7093499999992</v>
      </c>
      <c r="AB1503" s="45">
        <f t="shared" si="400"/>
        <v>0.37919155508246949</v>
      </c>
      <c r="AC1503" s="33">
        <f>IFERROR($X1503/VLOOKUP(CONCATENATE("USD",C1503),[1]GEINDICE!AR$1:AS$65536,2,0),"")</f>
        <v>1739.7670433894664</v>
      </c>
      <c r="AD1503" s="33">
        <f>IFERROR($AA1503/VLOOKUP(CONCATENATE("USD",C1503),[1]GEINDICE!AR$1:AS$65536,2,0),"")</f>
        <v>659.70497066408188</v>
      </c>
      <c r="AE1503" s="33">
        <f>IFERROR($X1503/VLOOKUP(CONCATENATE("EUR",C1503),[1]GEINDICE!AR$1:AS$65536,2,0),"")</f>
        <v>1657.2474281192297</v>
      </c>
      <c r="AF1503" s="33">
        <f>IFERROR($AA1503/VLOOKUP(CONCATENATE("EUR",C1503),[1]GEINDICE!AR$1:AS$65536,2,0),"")</f>
        <v>628.41422942495376</v>
      </c>
      <c r="AG1503" s="48" t="str">
        <f>VLOOKUP(E1503,[1]Apresentação!AW$1:AX$65536,2,0)</f>
        <v xml:space="preserve">                    2 - LEATHER AUXILIARIES</v>
      </c>
      <c r="AH1503" s="48" t="str">
        <f t="shared" si="401"/>
        <v xml:space="preserve">         5215000021 - OMBRELLON WP</v>
      </c>
      <c r="AI1503" s="49" t="str">
        <f t="shared" si="402"/>
        <v xml:space="preserve">     ZC0056 - IND E COM DE COUROS DOWIDI LTDA</v>
      </c>
      <c r="AJ1503" t="str">
        <f t="shared" si="403"/>
        <v xml:space="preserve">     93 - RESALES</v>
      </c>
      <c r="AK1503" t="str">
        <f t="shared" si="404"/>
        <v/>
      </c>
      <c r="AL1503">
        <f t="shared" si="405"/>
        <v>2</v>
      </c>
      <c r="AM1503" t="str">
        <f t="shared" si="406"/>
        <v>2025 2</v>
      </c>
      <c r="AN1503" t="str">
        <f t="shared" si="407"/>
        <v xml:space="preserve">IND </v>
      </c>
    </row>
    <row r="1504" spans="1:40" x14ac:dyDescent="0.35">
      <c r="A1504">
        <v>81416</v>
      </c>
      <c r="B1504" t="s">
        <v>274</v>
      </c>
      <c r="C1504" s="31">
        <v>45714</v>
      </c>
      <c r="D1504" t="s">
        <v>373</v>
      </c>
      <c r="E1504" t="s">
        <v>374</v>
      </c>
      <c r="F1504" t="s">
        <v>464</v>
      </c>
      <c r="G1504" t="s">
        <v>465</v>
      </c>
      <c r="H1504" t="s">
        <v>750</v>
      </c>
      <c r="I1504" t="s">
        <v>751</v>
      </c>
      <c r="J1504">
        <v>250</v>
      </c>
      <c r="K1504">
        <v>7684.6100000000006</v>
      </c>
      <c r="L1504">
        <v>4110.3271000000004</v>
      </c>
      <c r="M1504">
        <v>922.16</v>
      </c>
      <c r="N1504">
        <v>30.738429999999997</v>
      </c>
      <c r="O1504" s="32">
        <f t="shared" si="391"/>
        <v>6762.4500000000007</v>
      </c>
      <c r="P1504" s="32">
        <f t="shared" si="392"/>
        <v>2652.1229000000003</v>
      </c>
      <c r="Q1504">
        <v>711611</v>
      </c>
      <c r="R1504" t="s">
        <v>346</v>
      </c>
      <c r="S1504" t="s">
        <v>660</v>
      </c>
      <c r="T1504" t="str">
        <f t="shared" si="393"/>
        <v>VEN</v>
      </c>
      <c r="U1504" t="s">
        <v>388</v>
      </c>
      <c r="V1504" s="33">
        <f t="shared" si="394"/>
        <v>7684.6100000000006</v>
      </c>
      <c r="W1504">
        <f t="shared" si="395"/>
        <v>250</v>
      </c>
      <c r="X1504" s="33">
        <f t="shared" si="396"/>
        <v>6762.4500000000007</v>
      </c>
      <c r="Y1504" s="33">
        <f t="shared" si="397"/>
        <v>922.16</v>
      </c>
      <c r="Z1504" s="45">
        <f t="shared" si="398"/>
        <v>0.33861482885923944</v>
      </c>
      <c r="AA1504" s="33">
        <f t="shared" si="399"/>
        <v>2602.1229000000003</v>
      </c>
      <c r="AB1504" s="45">
        <f t="shared" si="400"/>
        <v>0.38478996517534325</v>
      </c>
      <c r="AC1504" s="33">
        <f>IFERROR($X1504/VLOOKUP(CONCATENATE("USD",C1504),[1]GEINDICE!AR$1:AS$65536,2,0),"")</f>
        <v>1170.845092369756</v>
      </c>
      <c r="AD1504" s="33">
        <f>IFERROR($AA1504/VLOOKUP(CONCATENATE("USD",C1504),[1]GEINDICE!AR$1:AS$65536,2,0),"")</f>
        <v>450.52944231868003</v>
      </c>
      <c r="AE1504" s="33">
        <f>IFERROR($X1504/VLOOKUP(CONCATENATE("EUR",C1504),[1]GEINDICE!AR$1:AS$65536,2,0),"")</f>
        <v>1114.3528054708743</v>
      </c>
      <c r="AF1504" s="33">
        <f>IFERROR($AA1504/VLOOKUP(CONCATENATE("EUR",C1504),[1]GEINDICE!AR$1:AS$65536,2,0),"")</f>
        <v>428.7917772101838</v>
      </c>
      <c r="AG1504" s="48" t="str">
        <f>VLOOKUP(E1504,[1]Apresentação!AW$1:AX$65536,2,0)</f>
        <v xml:space="preserve">                    2 - LEATHER AUXILIARIES</v>
      </c>
      <c r="AH1504" s="48" t="str">
        <f t="shared" si="401"/>
        <v xml:space="preserve">         5215000021 - OMBRELLON WP</v>
      </c>
      <c r="AI1504" s="49" t="str">
        <f t="shared" si="402"/>
        <v xml:space="preserve">     ZC0056 - IND E COM DE COUROS DOWIDI LTDA</v>
      </c>
      <c r="AJ1504" t="str">
        <f t="shared" si="403"/>
        <v xml:space="preserve">     93 - RESALES</v>
      </c>
      <c r="AK1504" t="str">
        <f t="shared" si="404"/>
        <v/>
      </c>
      <c r="AL1504">
        <f t="shared" si="405"/>
        <v>2</v>
      </c>
      <c r="AM1504" t="str">
        <f t="shared" si="406"/>
        <v>2025 2</v>
      </c>
      <c r="AN1504" t="str">
        <f t="shared" si="407"/>
        <v xml:space="preserve">IND </v>
      </c>
    </row>
    <row r="1505" spans="1:40" x14ac:dyDescent="0.35">
      <c r="A1505">
        <v>81525</v>
      </c>
      <c r="B1505" t="s">
        <v>274</v>
      </c>
      <c r="C1505" s="31">
        <v>45722</v>
      </c>
      <c r="D1505" t="s">
        <v>373</v>
      </c>
      <c r="E1505" t="s">
        <v>374</v>
      </c>
      <c r="F1505" t="s">
        <v>464</v>
      </c>
      <c r="G1505" t="s">
        <v>465</v>
      </c>
      <c r="H1505" t="s">
        <v>750</v>
      </c>
      <c r="I1505" t="s">
        <v>751</v>
      </c>
      <c r="J1505">
        <v>375</v>
      </c>
      <c r="K1505">
        <v>11553.84</v>
      </c>
      <c r="L1505">
        <v>6165.3154199999999</v>
      </c>
      <c r="M1505">
        <v>1386.47</v>
      </c>
      <c r="N1505">
        <v>30.81025</v>
      </c>
      <c r="O1505" s="32">
        <f t="shared" si="391"/>
        <v>10167.370000000001</v>
      </c>
      <c r="P1505" s="32">
        <f t="shared" si="392"/>
        <v>4002.0545800000009</v>
      </c>
      <c r="Q1505">
        <v>714658</v>
      </c>
      <c r="R1505" t="s">
        <v>346</v>
      </c>
      <c r="S1505" t="s">
        <v>660</v>
      </c>
      <c r="T1505" t="str">
        <f t="shared" si="393"/>
        <v>VEN</v>
      </c>
      <c r="U1505" t="s">
        <v>388</v>
      </c>
      <c r="V1505" s="33">
        <f t="shared" si="394"/>
        <v>11553.84</v>
      </c>
      <c r="W1505">
        <f t="shared" si="395"/>
        <v>375</v>
      </c>
      <c r="X1505" s="33">
        <f t="shared" si="396"/>
        <v>10167.370000000001</v>
      </c>
      <c r="Y1505" s="33">
        <f t="shared" si="397"/>
        <v>1386.47</v>
      </c>
      <c r="Z1505" s="45">
        <f t="shared" si="398"/>
        <v>0.33989172257881367</v>
      </c>
      <c r="AA1505" s="33">
        <f t="shared" si="399"/>
        <v>3927.0545800000009</v>
      </c>
      <c r="AB1505" s="45">
        <f t="shared" si="400"/>
        <v>0.38624094333146142</v>
      </c>
      <c r="AC1505" s="33">
        <f>IFERROR($X1505/VLOOKUP(CONCATENATE("USD",C1505),[1]GEINDICE!AR$1:AS$65536,2,0),"")</f>
        <v>1768.576597262085</v>
      </c>
      <c r="AD1505" s="33">
        <f>IFERROR($AA1505/VLOOKUP(CONCATENATE("USD",C1505),[1]GEINDICE!AR$1:AS$65536,2,0),"")</f>
        <v>683.09669328045379</v>
      </c>
      <c r="AE1505" s="33">
        <f>IFERROR($X1505/VLOOKUP(CONCATENATE("EUR",C1505),[1]GEINDICE!AR$1:AS$65536,2,0),"")</f>
        <v>1634.8356701826601</v>
      </c>
      <c r="AF1505" s="33">
        <f>IFERROR($AA1505/VLOOKUP(CONCATENATE("EUR",C1505),[1]GEINDICE!AR$1:AS$65536,2,0),"")</f>
        <v>631.44047144327249</v>
      </c>
      <c r="AG1505" s="48" t="str">
        <f>VLOOKUP(E1505,[1]Apresentação!AW$1:AX$65536,2,0)</f>
        <v xml:space="preserve">                    2 - LEATHER AUXILIARIES</v>
      </c>
      <c r="AH1505" s="48" t="str">
        <f t="shared" si="401"/>
        <v xml:space="preserve">         5215000021 - OMBRELLON WP</v>
      </c>
      <c r="AI1505" s="49" t="str">
        <f t="shared" si="402"/>
        <v xml:space="preserve">     ZC0056 - IND E COM DE COUROS DOWIDI LTDA</v>
      </c>
      <c r="AJ1505" t="str">
        <f t="shared" si="403"/>
        <v xml:space="preserve">     93 - RESALES</v>
      </c>
      <c r="AK1505" t="str">
        <f t="shared" si="404"/>
        <v/>
      </c>
      <c r="AL1505">
        <f t="shared" si="405"/>
        <v>3</v>
      </c>
      <c r="AM1505" t="str">
        <f t="shared" si="406"/>
        <v>2025 3</v>
      </c>
      <c r="AN1505" t="str">
        <f t="shared" si="407"/>
        <v xml:space="preserve">IND </v>
      </c>
    </row>
    <row r="1506" spans="1:40" x14ac:dyDescent="0.35">
      <c r="A1506">
        <v>81270</v>
      </c>
      <c r="B1506" t="s">
        <v>274</v>
      </c>
      <c r="C1506" s="31">
        <v>45701</v>
      </c>
      <c r="D1506" t="s">
        <v>373</v>
      </c>
      <c r="E1506" t="s">
        <v>374</v>
      </c>
      <c r="F1506" t="s">
        <v>464</v>
      </c>
      <c r="G1506" t="s">
        <v>465</v>
      </c>
      <c r="H1506" t="s">
        <v>750</v>
      </c>
      <c r="I1506" t="s">
        <v>751</v>
      </c>
      <c r="J1506">
        <v>250</v>
      </c>
      <c r="K1506">
        <v>7675.56</v>
      </c>
      <c r="L1506">
        <v>4370.3341700000001</v>
      </c>
      <c r="M1506">
        <v>921.08</v>
      </c>
      <c r="N1506">
        <v>30.702249999999999</v>
      </c>
      <c r="O1506" s="32">
        <f t="shared" si="391"/>
        <v>6754.4800000000005</v>
      </c>
      <c r="P1506" s="32">
        <f t="shared" si="392"/>
        <v>2384.1458300000004</v>
      </c>
      <c r="Q1506">
        <v>710087</v>
      </c>
      <c r="R1506" t="s">
        <v>346</v>
      </c>
      <c r="S1506" t="s">
        <v>660</v>
      </c>
      <c r="T1506" t="str">
        <f t="shared" si="393"/>
        <v>VEN</v>
      </c>
      <c r="U1506" t="s">
        <v>432</v>
      </c>
      <c r="V1506" s="33">
        <f t="shared" si="394"/>
        <v>7675.56</v>
      </c>
      <c r="W1506">
        <f t="shared" si="395"/>
        <v>250</v>
      </c>
      <c r="X1506" s="33">
        <f t="shared" si="396"/>
        <v>6754.4800000000005</v>
      </c>
      <c r="Y1506" s="33">
        <f t="shared" si="397"/>
        <v>921.08</v>
      </c>
      <c r="Z1506" s="45">
        <f t="shared" si="398"/>
        <v>0.30410104669887283</v>
      </c>
      <c r="AA1506" s="33">
        <f t="shared" si="399"/>
        <v>2334.1458300000004</v>
      </c>
      <c r="AB1506" s="45">
        <f t="shared" si="400"/>
        <v>0.34557002611600007</v>
      </c>
      <c r="AC1506" s="33">
        <f>IFERROR($X1506/VLOOKUP(CONCATENATE("USD",C1506),[1]GEINDICE!AR$1:AS$65536,2,0),"")</f>
        <v>1168.8378210008998</v>
      </c>
      <c r="AD1506" s="33">
        <f>IFERROR($AA1506/VLOOKUP(CONCATENATE("USD",C1506),[1]GEINDICE!AR$1:AS$65536,2,0),"")</f>
        <v>403.91531632864957</v>
      </c>
      <c r="AE1506" s="33">
        <f>IFERROR($X1506/VLOOKUP(CONCATENATE("EUR",C1506),[1]GEINDICE!AR$1:AS$65536,2,0),"")</f>
        <v>1120.2202467825396</v>
      </c>
      <c r="AF1506" s="33">
        <f>IFERROR($AA1506/VLOOKUP(CONCATENATE("EUR",C1506),[1]GEINDICE!AR$1:AS$65536,2,0),"")</f>
        <v>387.1145399363142</v>
      </c>
      <c r="AG1506" s="48" t="str">
        <f>VLOOKUP(E1506,[1]Apresentação!AW$1:AX$65536,2,0)</f>
        <v xml:space="preserve">                    2 - LEATHER AUXILIARIES</v>
      </c>
      <c r="AH1506" s="48" t="str">
        <f t="shared" si="401"/>
        <v xml:space="preserve">         5215000021 - OMBRELLON WP</v>
      </c>
      <c r="AI1506" s="49" t="str">
        <f t="shared" si="402"/>
        <v xml:space="preserve">     ZC0056 - IND E COM DE COUROS DOWIDI LTDA</v>
      </c>
      <c r="AJ1506" t="str">
        <f t="shared" si="403"/>
        <v xml:space="preserve">     93 - RESALES</v>
      </c>
      <c r="AK1506" t="str">
        <f t="shared" si="404"/>
        <v/>
      </c>
      <c r="AL1506">
        <f t="shared" si="405"/>
        <v>2</v>
      </c>
      <c r="AM1506" t="str">
        <f t="shared" si="406"/>
        <v>2025 2</v>
      </c>
      <c r="AN1506" t="str">
        <f t="shared" si="407"/>
        <v xml:space="preserve">IND </v>
      </c>
    </row>
    <row r="1507" spans="1:40" x14ac:dyDescent="0.35">
      <c r="A1507">
        <v>81802</v>
      </c>
      <c r="B1507" t="s">
        <v>274</v>
      </c>
      <c r="C1507" s="31">
        <v>45743</v>
      </c>
      <c r="D1507" t="s">
        <v>373</v>
      </c>
      <c r="E1507" t="s">
        <v>374</v>
      </c>
      <c r="F1507" t="s">
        <v>464</v>
      </c>
      <c r="G1507" t="s">
        <v>465</v>
      </c>
      <c r="H1507" t="s">
        <v>750</v>
      </c>
      <c r="I1507" t="s">
        <v>751</v>
      </c>
      <c r="J1507">
        <v>375</v>
      </c>
      <c r="K1507">
        <v>11430.95</v>
      </c>
      <c r="L1507">
        <v>6165.3154100000002</v>
      </c>
      <c r="M1507">
        <v>1371.73</v>
      </c>
      <c r="N1507">
        <v>30.48254</v>
      </c>
      <c r="O1507" s="32">
        <f t="shared" si="391"/>
        <v>10059.220000000001</v>
      </c>
      <c r="P1507" s="32">
        <f t="shared" si="392"/>
        <v>3893.904590000001</v>
      </c>
      <c r="Q1507">
        <v>722679</v>
      </c>
      <c r="R1507" t="s">
        <v>346</v>
      </c>
      <c r="S1507" t="s">
        <v>660</v>
      </c>
      <c r="T1507" t="str">
        <f t="shared" si="393"/>
        <v>VEN</v>
      </c>
      <c r="U1507" t="s">
        <v>388</v>
      </c>
      <c r="V1507" s="33">
        <f t="shared" si="394"/>
        <v>11430.95</v>
      </c>
      <c r="W1507">
        <f t="shared" si="395"/>
        <v>375</v>
      </c>
      <c r="X1507" s="33">
        <f t="shared" si="396"/>
        <v>10059.220000000001</v>
      </c>
      <c r="Y1507" s="33">
        <f t="shared" si="397"/>
        <v>1371.73</v>
      </c>
      <c r="Z1507" s="45">
        <f t="shared" si="398"/>
        <v>0.33408462026340774</v>
      </c>
      <c r="AA1507" s="33">
        <f t="shared" si="399"/>
        <v>3818.904590000001</v>
      </c>
      <c r="AB1507" s="45">
        <f t="shared" si="400"/>
        <v>0.37964221778626978</v>
      </c>
      <c r="AC1507" s="33">
        <f>IFERROR($X1507/VLOOKUP(CONCATENATE("USD",C1507),[1]GEINDICE!AR$1:AS$65536,2,0),"")</f>
        <v>1750.220969481853</v>
      </c>
      <c r="AD1507" s="33">
        <f>IFERROR($AA1507/VLOOKUP(CONCATENATE("USD",C1507),[1]GEINDICE!AR$1:AS$65536,2,0),"")</f>
        <v>664.45777047012587</v>
      </c>
      <c r="AE1507" s="33">
        <f>IFERROR($X1507/VLOOKUP(CONCATENATE("EUR",C1507),[1]GEINDICE!AR$1:AS$65536,2,0),"")</f>
        <v>1620.5728831034928</v>
      </c>
      <c r="AF1507" s="33">
        <f>IFERROR($AA1507/VLOOKUP(CONCATENATE("EUR",C1507),[1]GEINDICE!AR$1:AS$65536,2,0),"")</f>
        <v>615.23788342569935</v>
      </c>
      <c r="AG1507" s="48" t="str">
        <f>VLOOKUP(E1507,[1]Apresentação!AW$1:AX$65536,2,0)</f>
        <v xml:space="preserve">                    2 - LEATHER AUXILIARIES</v>
      </c>
      <c r="AH1507" s="48" t="str">
        <f t="shared" si="401"/>
        <v xml:space="preserve">         5215000021 - OMBRELLON WP</v>
      </c>
      <c r="AI1507" s="49" t="str">
        <f t="shared" si="402"/>
        <v xml:space="preserve">     ZC0056 - IND E COM DE COUROS DOWIDI LTDA</v>
      </c>
      <c r="AJ1507" t="str">
        <f t="shared" si="403"/>
        <v xml:space="preserve">     93 - RESALES</v>
      </c>
      <c r="AK1507" t="str">
        <f t="shared" si="404"/>
        <v/>
      </c>
      <c r="AL1507">
        <f t="shared" si="405"/>
        <v>3</v>
      </c>
      <c r="AM1507" t="str">
        <f t="shared" si="406"/>
        <v>2025 3</v>
      </c>
      <c r="AN1507" t="str">
        <f t="shared" si="407"/>
        <v xml:space="preserve">IND </v>
      </c>
    </row>
    <row r="1508" spans="1:40" x14ac:dyDescent="0.35">
      <c r="A1508">
        <v>81656</v>
      </c>
      <c r="B1508" t="s">
        <v>274</v>
      </c>
      <c r="C1508" s="31">
        <v>45733</v>
      </c>
      <c r="D1508" t="s">
        <v>373</v>
      </c>
      <c r="E1508" t="s">
        <v>374</v>
      </c>
      <c r="F1508" t="s">
        <v>464</v>
      </c>
      <c r="G1508" t="s">
        <v>465</v>
      </c>
      <c r="H1508" t="s">
        <v>750</v>
      </c>
      <c r="I1508" t="s">
        <v>751</v>
      </c>
      <c r="J1508">
        <v>250</v>
      </c>
      <c r="K1508">
        <v>7636.7300000000005</v>
      </c>
      <c r="L1508">
        <v>4110.2102800000002</v>
      </c>
      <c r="M1508">
        <v>916.41</v>
      </c>
      <c r="N1508">
        <v>30.546909999999997</v>
      </c>
      <c r="O1508" s="32">
        <f t="shared" si="391"/>
        <v>6720.3200000000006</v>
      </c>
      <c r="P1508" s="32">
        <f t="shared" si="392"/>
        <v>2610.1097200000004</v>
      </c>
      <c r="Q1508">
        <v>718766</v>
      </c>
      <c r="R1508" t="s">
        <v>346</v>
      </c>
      <c r="S1508" t="s">
        <v>660</v>
      </c>
      <c r="T1508" t="str">
        <f t="shared" si="393"/>
        <v>VEN</v>
      </c>
      <c r="U1508" t="s">
        <v>432</v>
      </c>
      <c r="V1508" s="33">
        <f t="shared" si="394"/>
        <v>7636.7300000000005</v>
      </c>
      <c r="W1508">
        <f t="shared" si="395"/>
        <v>250</v>
      </c>
      <c r="X1508" s="33">
        <f t="shared" si="396"/>
        <v>6720.3200000000006</v>
      </c>
      <c r="Y1508" s="33">
        <f t="shared" si="397"/>
        <v>916.41</v>
      </c>
      <c r="Z1508" s="45">
        <f t="shared" si="398"/>
        <v>0.33523637996891342</v>
      </c>
      <c r="AA1508" s="33">
        <f t="shared" si="399"/>
        <v>2560.1097200000004</v>
      </c>
      <c r="AB1508" s="45">
        <f t="shared" si="400"/>
        <v>0.38095056783010334</v>
      </c>
      <c r="AC1508" s="33">
        <f>IFERROR($X1508/VLOOKUP(CONCATENATE("USD",C1508),[1]GEINDICE!AR$1:AS$65536,2,0),"")</f>
        <v>1177.3098349742475</v>
      </c>
      <c r="AD1508" s="33">
        <f>IFERROR($AA1508/VLOOKUP(CONCATENATE("USD",C1508),[1]GEINDICE!AR$1:AS$65536,2,0),"")</f>
        <v>448.49685014540489</v>
      </c>
      <c r="AE1508" s="33">
        <f>IFERROR($X1508/VLOOKUP(CONCATENATE("EUR",C1508),[1]GEINDICE!AR$1:AS$65536,2,0),"")</f>
        <v>1077.9244526425534</v>
      </c>
      <c r="AF1508" s="33">
        <f>IFERROR($AA1508/VLOOKUP(CONCATENATE("EUR",C1508),[1]GEINDICE!AR$1:AS$65536,2,0),"")</f>
        <v>410.63593231213412</v>
      </c>
      <c r="AG1508" s="48" t="str">
        <f>VLOOKUP(E1508,[1]Apresentação!AW$1:AX$65536,2,0)</f>
        <v xml:space="preserve">                    2 - LEATHER AUXILIARIES</v>
      </c>
      <c r="AH1508" s="48" t="str">
        <f t="shared" si="401"/>
        <v xml:space="preserve">         5215000021 - OMBRELLON WP</v>
      </c>
      <c r="AI1508" s="49" t="str">
        <f t="shared" si="402"/>
        <v xml:space="preserve">     ZC0056 - IND E COM DE COUROS DOWIDI LTDA</v>
      </c>
      <c r="AJ1508" t="str">
        <f t="shared" si="403"/>
        <v xml:space="preserve">     93 - RESALES</v>
      </c>
      <c r="AK1508" t="str">
        <f t="shared" si="404"/>
        <v/>
      </c>
      <c r="AL1508">
        <f t="shared" si="405"/>
        <v>3</v>
      </c>
      <c r="AM1508" t="str">
        <f t="shared" si="406"/>
        <v>2025 3</v>
      </c>
      <c r="AN1508" t="str">
        <f t="shared" si="407"/>
        <v xml:space="preserve">IND </v>
      </c>
    </row>
    <row r="1509" spans="1:40" x14ac:dyDescent="0.35">
      <c r="A1509">
        <v>80769</v>
      </c>
      <c r="B1509" t="s">
        <v>274</v>
      </c>
      <c r="C1509" s="31">
        <v>45664</v>
      </c>
      <c r="D1509" t="s">
        <v>373</v>
      </c>
      <c r="E1509" t="s">
        <v>374</v>
      </c>
      <c r="F1509" t="s">
        <v>683</v>
      </c>
      <c r="G1509" t="s">
        <v>684</v>
      </c>
      <c r="H1509" t="s">
        <v>750</v>
      </c>
      <c r="I1509" t="s">
        <v>751</v>
      </c>
      <c r="J1509">
        <v>70</v>
      </c>
      <c r="K1509">
        <v>2661.12</v>
      </c>
      <c r="L1509">
        <v>1185.11385</v>
      </c>
      <c r="M1509">
        <v>342.75</v>
      </c>
      <c r="N1509">
        <v>38.016019999999997</v>
      </c>
      <c r="O1509" s="32">
        <f t="shared" si="391"/>
        <v>2318.37</v>
      </c>
      <c r="P1509" s="32">
        <f t="shared" si="392"/>
        <v>1133.2561499999999</v>
      </c>
      <c r="Q1509">
        <v>706408</v>
      </c>
      <c r="R1509" t="s">
        <v>281</v>
      </c>
      <c r="S1509" t="s">
        <v>292</v>
      </c>
      <c r="T1509" t="str">
        <f t="shared" si="393"/>
        <v>VEN</v>
      </c>
      <c r="U1509" t="s">
        <v>293</v>
      </c>
      <c r="V1509" s="33">
        <f t="shared" si="394"/>
        <v>2661.12</v>
      </c>
      <c r="W1509">
        <f t="shared" si="395"/>
        <v>70</v>
      </c>
      <c r="X1509" s="33">
        <f t="shared" si="396"/>
        <v>2318.37</v>
      </c>
      <c r="Y1509" s="33">
        <f t="shared" si="397"/>
        <v>342.75</v>
      </c>
      <c r="Z1509" s="45">
        <f t="shared" si="398"/>
        <v>0.4205958957130832</v>
      </c>
      <c r="AA1509" s="33">
        <f t="shared" si="399"/>
        <v>1119.2561499999999</v>
      </c>
      <c r="AB1509" s="45">
        <f t="shared" si="400"/>
        <v>0.4827771882831472</v>
      </c>
      <c r="AC1509" s="33">
        <f>IFERROR($X1509/VLOOKUP(CONCATENATE("USD",C1509),[1]GEINDICE!AR$1:AS$65536,2,0),"")</f>
        <v>381.68123672642855</v>
      </c>
      <c r="AD1509" s="33">
        <f>IFERROR($AA1509/VLOOKUP(CONCATENATE("USD",C1509),[1]GEINDICE!AR$1:AS$65536,2,0),"")</f>
        <v>184.26699428721949</v>
      </c>
      <c r="AE1509" s="33">
        <f>IFERROR($X1509/VLOOKUP(CONCATENATE("EUR",C1509),[1]GEINDICE!AR$1:AS$65536,2,0),"")</f>
        <v>367.91931823591955</v>
      </c>
      <c r="AF1509" s="33">
        <f>IFERROR($AA1509/VLOOKUP(CONCATENATE("EUR",C1509),[1]GEINDICE!AR$1:AS$65536,2,0),"")</f>
        <v>177.62305397298968</v>
      </c>
      <c r="AG1509" s="48" t="str">
        <f>VLOOKUP(E1509,[1]Apresentação!AW$1:AX$65536,2,0)</f>
        <v xml:space="preserve">                    2 - LEATHER AUXILIARIES</v>
      </c>
      <c r="AH1509" s="48" t="str">
        <f t="shared" si="401"/>
        <v xml:space="preserve">         5215000021 - OMBRELLON WP</v>
      </c>
      <c r="AI1509" s="49" t="str">
        <f t="shared" si="402"/>
        <v xml:space="preserve">     L00148 - CURTIDORA ITAUNA EIRELI</v>
      </c>
      <c r="AJ1509" t="str">
        <f t="shared" si="403"/>
        <v xml:space="preserve">     93 - RESALES</v>
      </c>
      <c r="AK1509" t="str">
        <f t="shared" si="404"/>
        <v/>
      </c>
      <c r="AL1509">
        <f t="shared" si="405"/>
        <v>1</v>
      </c>
      <c r="AM1509" t="str">
        <f t="shared" si="406"/>
        <v>2025 1</v>
      </c>
      <c r="AN1509" t="str">
        <f t="shared" si="407"/>
        <v xml:space="preserve">CURTIDORA </v>
      </c>
    </row>
    <row r="1510" spans="1:40" x14ac:dyDescent="0.35">
      <c r="A1510">
        <v>81463</v>
      </c>
      <c r="B1510" t="s">
        <v>274</v>
      </c>
      <c r="C1510" s="31">
        <v>45716</v>
      </c>
      <c r="D1510" t="s">
        <v>373</v>
      </c>
      <c r="E1510" t="s">
        <v>374</v>
      </c>
      <c r="F1510" t="s">
        <v>742</v>
      </c>
      <c r="G1510" t="s">
        <v>743</v>
      </c>
      <c r="H1510" t="s">
        <v>750</v>
      </c>
      <c r="I1510" t="s">
        <v>751</v>
      </c>
      <c r="J1510">
        <v>250</v>
      </c>
      <c r="K1510">
        <v>8690.5300000000007</v>
      </c>
      <c r="L1510">
        <v>4110.2102800000002</v>
      </c>
      <c r="M1510">
        <v>1119.3399999999999</v>
      </c>
      <c r="N1510">
        <v>34.762119999999996</v>
      </c>
      <c r="O1510" s="32">
        <f t="shared" si="391"/>
        <v>7571.1900000000005</v>
      </c>
      <c r="P1510" s="32">
        <f t="shared" si="392"/>
        <v>3460.9797200000003</v>
      </c>
      <c r="Q1510">
        <v>712577</v>
      </c>
      <c r="R1510" t="s">
        <v>281</v>
      </c>
      <c r="S1510" t="s">
        <v>292</v>
      </c>
      <c r="T1510" t="str">
        <f t="shared" si="393"/>
        <v>VEN</v>
      </c>
      <c r="U1510" t="s">
        <v>293</v>
      </c>
      <c r="V1510" s="33">
        <f t="shared" si="394"/>
        <v>8690.5300000000007</v>
      </c>
      <c r="W1510">
        <f t="shared" si="395"/>
        <v>250</v>
      </c>
      <c r="X1510" s="33">
        <f t="shared" si="396"/>
        <v>7571.1900000000005</v>
      </c>
      <c r="Y1510" s="33">
        <f t="shared" si="397"/>
        <v>1119.3399999999999</v>
      </c>
      <c r="Z1510" s="45">
        <f t="shared" si="398"/>
        <v>0.39249386631195105</v>
      </c>
      <c r="AA1510" s="33">
        <f t="shared" si="399"/>
        <v>3410.9797200000003</v>
      </c>
      <c r="AB1510" s="45">
        <f t="shared" si="400"/>
        <v>0.45052095113185642</v>
      </c>
      <c r="AC1510" s="33">
        <f>IFERROR($X1510/VLOOKUP(CONCATENATE("USD",C1510),[1]GEINDICE!AR$1:AS$65536,2,0),"")</f>
        <v>1294.4860484201888</v>
      </c>
      <c r="AD1510" s="33">
        <f>IFERROR($AA1510/VLOOKUP(CONCATENATE("USD",C1510),[1]GEINDICE!AR$1:AS$65536,2,0),"")</f>
        <v>583.19308576118181</v>
      </c>
      <c r="AE1510" s="33">
        <f>IFERROR($X1510/VLOOKUP(CONCATENATE("EUR",C1510),[1]GEINDICE!AR$1:AS$65536,2,0),"")</f>
        <v>1244.6883014401262</v>
      </c>
      <c r="AF1510" s="33">
        <f>IFERROR($AA1510/VLOOKUP(CONCATENATE("EUR",C1510),[1]GEINDICE!AR$1:AS$65536,2,0),"")</f>
        <v>560.75815742750046</v>
      </c>
      <c r="AG1510" s="48" t="str">
        <f>VLOOKUP(E1510,[1]Apresentação!AW$1:AX$65536,2,0)</f>
        <v xml:space="preserve">                    2 - LEATHER AUXILIARIES</v>
      </c>
      <c r="AH1510" s="48" t="str">
        <f t="shared" si="401"/>
        <v xml:space="preserve">         5215000021 - OMBRELLON WP</v>
      </c>
      <c r="AI1510" s="49" t="str">
        <f t="shared" si="402"/>
        <v xml:space="preserve">     L00167 - ARTE FINAL IND. E COM. DE COUROS LTDA</v>
      </c>
      <c r="AJ1510" t="str">
        <f t="shared" si="403"/>
        <v xml:space="preserve">     93 - RESALES</v>
      </c>
      <c r="AK1510" t="str">
        <f t="shared" si="404"/>
        <v/>
      </c>
      <c r="AL1510">
        <f t="shared" si="405"/>
        <v>2</v>
      </c>
      <c r="AM1510" t="str">
        <f t="shared" si="406"/>
        <v>2025 2</v>
      </c>
      <c r="AN1510" t="str">
        <f t="shared" si="407"/>
        <v xml:space="preserve">ARTE </v>
      </c>
    </row>
    <row r="1511" spans="1:40" x14ac:dyDescent="0.35">
      <c r="A1511">
        <v>80886</v>
      </c>
      <c r="B1511" t="s">
        <v>274</v>
      </c>
      <c r="C1511" s="31">
        <v>45672</v>
      </c>
      <c r="D1511" t="s">
        <v>373</v>
      </c>
      <c r="E1511" t="s">
        <v>374</v>
      </c>
      <c r="F1511" t="s">
        <v>683</v>
      </c>
      <c r="G1511" t="s">
        <v>684</v>
      </c>
      <c r="H1511" t="s">
        <v>750</v>
      </c>
      <c r="I1511" t="s">
        <v>751</v>
      </c>
      <c r="J1511">
        <v>625</v>
      </c>
      <c r="K1511">
        <v>23585.850000000002</v>
      </c>
      <c r="L1511">
        <v>10925.835419999999</v>
      </c>
      <c r="M1511">
        <v>3037.85</v>
      </c>
      <c r="N1511">
        <v>37.737359999999995</v>
      </c>
      <c r="O1511" s="32">
        <f t="shared" si="391"/>
        <v>20548.000000000004</v>
      </c>
      <c r="P1511" s="32">
        <f t="shared" si="392"/>
        <v>9622.1645800000042</v>
      </c>
      <c r="Q1511">
        <v>707166</v>
      </c>
      <c r="R1511" t="s">
        <v>281</v>
      </c>
      <c r="S1511" t="s">
        <v>292</v>
      </c>
      <c r="T1511" t="str">
        <f t="shared" si="393"/>
        <v>VEN</v>
      </c>
      <c r="U1511" t="s">
        <v>293</v>
      </c>
      <c r="V1511" s="33">
        <f t="shared" si="394"/>
        <v>23585.850000000002</v>
      </c>
      <c r="W1511">
        <f t="shared" si="395"/>
        <v>625</v>
      </c>
      <c r="X1511" s="33">
        <f t="shared" si="396"/>
        <v>20548.000000000004</v>
      </c>
      <c r="Y1511" s="33">
        <f t="shared" si="397"/>
        <v>3037.85</v>
      </c>
      <c r="Z1511" s="45">
        <f t="shared" si="398"/>
        <v>0.40266365553923233</v>
      </c>
      <c r="AA1511" s="33">
        <f t="shared" si="399"/>
        <v>9497.1645800000042</v>
      </c>
      <c r="AB1511" s="45">
        <f t="shared" si="400"/>
        <v>0.46219411037570579</v>
      </c>
      <c r="AC1511" s="33">
        <f>IFERROR($X1511/VLOOKUP(CONCATENATE("USD",C1511),[1]GEINDICE!AR$1:AS$65536,2,0),"")</f>
        <v>3403.2827069910732</v>
      </c>
      <c r="AD1511" s="33">
        <f>IFERROR($AA1511/VLOOKUP(CONCATENATE("USD",C1511),[1]GEINDICE!AR$1:AS$65536,2,0),"")</f>
        <v>1572.9772231147629</v>
      </c>
      <c r="AE1511" s="33">
        <f>IFERROR($X1511/VLOOKUP(CONCATENATE("EUR",C1511),[1]GEINDICE!AR$1:AS$65536,2,0),"")</f>
        <v>3301.8913403287752</v>
      </c>
      <c r="AF1511" s="33">
        <f>IFERROR($AA1511/VLOOKUP(CONCATENATE("EUR",C1511),[1]GEINDICE!AR$1:AS$65536,2,0),"")</f>
        <v>1526.114730600505</v>
      </c>
      <c r="AG1511" s="48" t="str">
        <f>VLOOKUP(E1511,[1]Apresentação!AW$1:AX$65536,2,0)</f>
        <v xml:space="preserve">                    2 - LEATHER AUXILIARIES</v>
      </c>
      <c r="AH1511" s="48" t="str">
        <f t="shared" si="401"/>
        <v xml:space="preserve">         5215000021 - OMBRELLON WP</v>
      </c>
      <c r="AI1511" s="49" t="str">
        <f t="shared" si="402"/>
        <v xml:space="preserve">     L00148 - CURTIDORA ITAUNA EIRELI</v>
      </c>
      <c r="AJ1511" t="str">
        <f t="shared" si="403"/>
        <v xml:space="preserve">     93 - RESALES</v>
      </c>
      <c r="AK1511" t="str">
        <f t="shared" si="404"/>
        <v/>
      </c>
      <c r="AL1511">
        <f t="shared" si="405"/>
        <v>1</v>
      </c>
      <c r="AM1511" t="str">
        <f t="shared" si="406"/>
        <v>2025 1</v>
      </c>
      <c r="AN1511" t="str">
        <f t="shared" si="407"/>
        <v xml:space="preserve">CURTIDORA </v>
      </c>
    </row>
    <row r="1512" spans="1:40" x14ac:dyDescent="0.35">
      <c r="A1512">
        <v>82015</v>
      </c>
      <c r="B1512" t="s">
        <v>274</v>
      </c>
      <c r="C1512" s="31">
        <v>45758</v>
      </c>
      <c r="D1512" t="s">
        <v>373</v>
      </c>
      <c r="E1512" t="s">
        <v>374</v>
      </c>
      <c r="F1512" t="s">
        <v>742</v>
      </c>
      <c r="G1512" t="s">
        <v>743</v>
      </c>
      <c r="H1512" t="s">
        <v>750</v>
      </c>
      <c r="I1512" t="s">
        <v>751</v>
      </c>
      <c r="J1512">
        <v>250</v>
      </c>
      <c r="K1512">
        <v>8822.92</v>
      </c>
      <c r="L1512">
        <v>4110.2100700000001</v>
      </c>
      <c r="M1512">
        <v>1136.4000000000001</v>
      </c>
      <c r="N1512">
        <v>35.29166</v>
      </c>
      <c r="O1512" s="32">
        <f t="shared" si="391"/>
        <v>7686.52</v>
      </c>
      <c r="P1512" s="32">
        <f t="shared" si="392"/>
        <v>3576.3099300000003</v>
      </c>
      <c r="Q1512">
        <v>728436</v>
      </c>
      <c r="R1512" t="s">
        <v>281</v>
      </c>
      <c r="S1512" t="s">
        <v>292</v>
      </c>
      <c r="T1512" t="str">
        <f t="shared" si="393"/>
        <v>VEN</v>
      </c>
      <c r="U1512" t="s">
        <v>293</v>
      </c>
      <c r="V1512" s="33">
        <f t="shared" si="394"/>
        <v>8822.92</v>
      </c>
      <c r="W1512">
        <f t="shared" si="395"/>
        <v>250</v>
      </c>
      <c r="X1512" s="33">
        <f t="shared" si="396"/>
        <v>7686.52</v>
      </c>
      <c r="Y1512" s="33">
        <f t="shared" si="397"/>
        <v>1136.4000000000001</v>
      </c>
      <c r="Z1512" s="45">
        <f t="shared" si="398"/>
        <v>0.39967606302675307</v>
      </c>
      <c r="AA1512" s="33">
        <f t="shared" si="399"/>
        <v>3526.3099300000003</v>
      </c>
      <c r="AB1512" s="45">
        <f t="shared" si="400"/>
        <v>0.45876546603664597</v>
      </c>
      <c r="AC1512" s="33">
        <f>IFERROR($X1512/VLOOKUP(CONCATENATE("USD",C1512),[1]GEINDICE!AR$1:AS$65536,2,0),"")</f>
        <v>1308.6333997310044</v>
      </c>
      <c r="AD1512" s="33">
        <f>IFERROR($AA1512/VLOOKUP(CONCATENATE("USD",C1512),[1]GEINDICE!AR$1:AS$65536,2,0),"")</f>
        <v>600.35581149871462</v>
      </c>
      <c r="AE1512" s="33">
        <f>IFERROR($X1512/VLOOKUP(CONCATENATE("EUR",C1512),[1]GEINDICE!AR$1:AS$65536,2,0),"")</f>
        <v>1155.7286341492752</v>
      </c>
      <c r="AF1512" s="33">
        <f>IFERROR($AA1512/VLOOKUP(CONCATENATE("EUR",C1512),[1]GEINDICE!AR$1:AS$65536,2,0),"")</f>
        <v>530.20838545738866</v>
      </c>
      <c r="AG1512" s="48" t="str">
        <f>VLOOKUP(E1512,[1]Apresentação!AW$1:AX$65536,2,0)</f>
        <v xml:space="preserve">                    2 - LEATHER AUXILIARIES</v>
      </c>
      <c r="AH1512" s="48" t="str">
        <f t="shared" si="401"/>
        <v xml:space="preserve">         5215000021 - OMBRELLON WP</v>
      </c>
      <c r="AI1512" s="49" t="str">
        <f t="shared" si="402"/>
        <v xml:space="preserve">     L00167 - ARTE FINAL IND. E COM. DE COUROS LTDA</v>
      </c>
      <c r="AJ1512" t="str">
        <f t="shared" si="403"/>
        <v xml:space="preserve">     93 - RESALES</v>
      </c>
      <c r="AK1512" t="str">
        <f t="shared" si="404"/>
        <v/>
      </c>
      <c r="AL1512">
        <f t="shared" si="405"/>
        <v>4</v>
      </c>
      <c r="AM1512" t="str">
        <f t="shared" si="406"/>
        <v>2025 4</v>
      </c>
      <c r="AN1512" t="str">
        <f t="shared" si="407"/>
        <v xml:space="preserve">ARTE </v>
      </c>
    </row>
    <row r="1513" spans="1:40" x14ac:dyDescent="0.35">
      <c r="A1513">
        <v>82173</v>
      </c>
      <c r="B1513" t="s">
        <v>274</v>
      </c>
      <c r="C1513" s="31">
        <v>45772</v>
      </c>
      <c r="D1513" t="s">
        <v>373</v>
      </c>
      <c r="E1513" t="s">
        <v>374</v>
      </c>
      <c r="F1513" t="s">
        <v>648</v>
      </c>
      <c r="G1513" t="s">
        <v>649</v>
      </c>
      <c r="H1513" t="s">
        <v>750</v>
      </c>
      <c r="I1513" t="s">
        <v>751</v>
      </c>
      <c r="J1513">
        <v>125</v>
      </c>
      <c r="K1513">
        <v>3822.7200000000003</v>
      </c>
      <c r="L1513">
        <v>2055.1050399999999</v>
      </c>
      <c r="M1513">
        <v>492.37</v>
      </c>
      <c r="N1513">
        <v>30.581779999999998</v>
      </c>
      <c r="O1513" s="32">
        <f t="shared" si="391"/>
        <v>3330.3500000000004</v>
      </c>
      <c r="P1513" s="32">
        <f t="shared" si="392"/>
        <v>1275.2449600000004</v>
      </c>
      <c r="Q1513">
        <v>733390</v>
      </c>
      <c r="R1513" t="s">
        <v>281</v>
      </c>
      <c r="S1513" t="s">
        <v>292</v>
      </c>
      <c r="T1513" t="str">
        <f t="shared" si="393"/>
        <v>VEN</v>
      </c>
      <c r="U1513" t="s">
        <v>293</v>
      </c>
      <c r="V1513" s="33">
        <f t="shared" si="394"/>
        <v>3822.7200000000003</v>
      </c>
      <c r="W1513">
        <f t="shared" si="395"/>
        <v>125</v>
      </c>
      <c r="X1513" s="33">
        <f t="shared" si="396"/>
        <v>3330.3500000000004</v>
      </c>
      <c r="Y1513" s="33">
        <f t="shared" si="397"/>
        <v>492.37</v>
      </c>
      <c r="Z1513" s="45">
        <f t="shared" si="398"/>
        <v>0.32705637870416887</v>
      </c>
      <c r="AA1513" s="33">
        <f t="shared" si="399"/>
        <v>1250.2449600000004</v>
      </c>
      <c r="AB1513" s="45">
        <f t="shared" si="400"/>
        <v>0.37540947948413839</v>
      </c>
      <c r="AC1513" s="33">
        <f>IFERROR($X1513/VLOOKUP(CONCATENATE("USD",C1513),[1]GEINDICE!AR$1:AS$65536,2,0),"")</f>
        <v>585.85476550680789</v>
      </c>
      <c r="AD1513" s="33">
        <f>IFERROR($AA1513/VLOOKUP(CONCATENATE("USD",C1513),[1]GEINDICE!AR$1:AS$65536,2,0),"")</f>
        <v>219.9354325722127</v>
      </c>
      <c r="AE1513" s="33">
        <f>IFERROR($X1513/VLOOKUP(CONCATENATE("EUR",C1513),[1]GEINDICE!AR$1:AS$65536,2,0),"")</f>
        <v>514.76907382218371</v>
      </c>
      <c r="AF1513" s="33">
        <f>IFERROR($AA1513/VLOOKUP(CONCATENATE("EUR",C1513),[1]GEINDICE!AR$1:AS$65536,2,0),"")</f>
        <v>193.24919005811802</v>
      </c>
      <c r="AG1513" s="48" t="str">
        <f>VLOOKUP(E1513,[1]Apresentação!AW$1:AX$65536,2,0)</f>
        <v xml:space="preserve">                    2 - LEATHER AUXILIARIES</v>
      </c>
      <c r="AH1513" s="48" t="str">
        <f t="shared" si="401"/>
        <v xml:space="preserve">         5215000021 - OMBRELLON WP</v>
      </c>
      <c r="AI1513" s="49" t="str">
        <f t="shared" si="402"/>
        <v xml:space="preserve">     L00010 - CURTUME TROPICAL LTDA</v>
      </c>
      <c r="AJ1513" t="str">
        <f t="shared" si="403"/>
        <v xml:space="preserve">     93 - RESALES</v>
      </c>
      <c r="AK1513" t="str">
        <f t="shared" si="404"/>
        <v/>
      </c>
      <c r="AL1513">
        <f t="shared" si="405"/>
        <v>4</v>
      </c>
      <c r="AM1513" t="str">
        <f t="shared" si="406"/>
        <v>2025 4</v>
      </c>
      <c r="AN1513" t="str">
        <f t="shared" si="407"/>
        <v xml:space="preserve">CURTUME </v>
      </c>
    </row>
    <row r="1514" spans="1:40" x14ac:dyDescent="0.35">
      <c r="A1514">
        <v>82024</v>
      </c>
      <c r="B1514" t="s">
        <v>274</v>
      </c>
      <c r="C1514" s="31">
        <v>45758</v>
      </c>
      <c r="D1514" t="s">
        <v>373</v>
      </c>
      <c r="E1514" t="s">
        <v>374</v>
      </c>
      <c r="F1514" t="s">
        <v>648</v>
      </c>
      <c r="G1514" t="s">
        <v>649</v>
      </c>
      <c r="H1514" t="s">
        <v>750</v>
      </c>
      <c r="I1514" t="s">
        <v>751</v>
      </c>
      <c r="J1514">
        <v>125</v>
      </c>
      <c r="K1514">
        <v>3982.87</v>
      </c>
      <c r="L1514">
        <v>2055.1050399999999</v>
      </c>
      <c r="M1514">
        <v>512.99</v>
      </c>
      <c r="N1514">
        <v>31.86299</v>
      </c>
      <c r="O1514" s="32">
        <f t="shared" si="391"/>
        <v>3469.88</v>
      </c>
      <c r="P1514" s="32">
        <f t="shared" si="392"/>
        <v>1414.7749600000002</v>
      </c>
      <c r="Q1514">
        <v>728491</v>
      </c>
      <c r="R1514" t="s">
        <v>281</v>
      </c>
      <c r="S1514" t="s">
        <v>292</v>
      </c>
      <c r="T1514" t="str">
        <f t="shared" si="393"/>
        <v>VEN</v>
      </c>
      <c r="U1514" t="s">
        <v>293</v>
      </c>
      <c r="V1514" s="33">
        <f t="shared" si="394"/>
        <v>3982.87</v>
      </c>
      <c r="W1514">
        <f t="shared" si="395"/>
        <v>125</v>
      </c>
      <c r="X1514" s="33">
        <f t="shared" si="396"/>
        <v>3469.88</v>
      </c>
      <c r="Y1514" s="33">
        <f t="shared" si="397"/>
        <v>512.99</v>
      </c>
      <c r="Z1514" s="45">
        <f t="shared" si="398"/>
        <v>0.34893806727309712</v>
      </c>
      <c r="AA1514" s="33">
        <f t="shared" si="399"/>
        <v>1389.7749600000002</v>
      </c>
      <c r="AB1514" s="45">
        <f t="shared" si="400"/>
        <v>0.40052536687147688</v>
      </c>
      <c r="AC1514" s="33">
        <f>IFERROR($X1514/VLOOKUP(CONCATENATE("USD",C1514),[1]GEINDICE!AR$1:AS$65536,2,0),"")</f>
        <v>590.7485911776223</v>
      </c>
      <c r="AD1514" s="33">
        <f>IFERROR($AA1514/VLOOKUP(CONCATENATE("USD",C1514),[1]GEINDICE!AR$1:AS$65536,2,0),"")</f>
        <v>236.60979621022526</v>
      </c>
      <c r="AE1514" s="33">
        <f>IFERROR($X1514/VLOOKUP(CONCATENATE("EUR",C1514),[1]GEINDICE!AR$1:AS$65536,2,0),"")</f>
        <v>521.72370241173996</v>
      </c>
      <c r="AF1514" s="33">
        <f>IFERROR($AA1514/VLOOKUP(CONCATENATE("EUR",C1514),[1]GEINDICE!AR$1:AS$65536,2,0),"")</f>
        <v>208.96357731400735</v>
      </c>
      <c r="AG1514" s="48" t="str">
        <f>VLOOKUP(E1514,[1]Apresentação!AW$1:AX$65536,2,0)</f>
        <v xml:space="preserve">                    2 - LEATHER AUXILIARIES</v>
      </c>
      <c r="AH1514" s="48" t="str">
        <f t="shared" si="401"/>
        <v xml:space="preserve">         5215000021 - OMBRELLON WP</v>
      </c>
      <c r="AI1514" s="49" t="str">
        <f t="shared" si="402"/>
        <v xml:space="preserve">     L00010 - CURTUME TROPICAL LTDA</v>
      </c>
      <c r="AJ1514" t="str">
        <f t="shared" si="403"/>
        <v xml:space="preserve">     93 - RESALES</v>
      </c>
      <c r="AK1514" t="str">
        <f t="shared" si="404"/>
        <v/>
      </c>
      <c r="AL1514">
        <f t="shared" si="405"/>
        <v>4</v>
      </c>
      <c r="AM1514" t="str">
        <f t="shared" si="406"/>
        <v>2025 4</v>
      </c>
      <c r="AN1514" t="str">
        <f t="shared" si="407"/>
        <v xml:space="preserve">CURTUME </v>
      </c>
    </row>
    <row r="1515" spans="1:40" x14ac:dyDescent="0.35">
      <c r="A1515">
        <v>82180</v>
      </c>
      <c r="B1515" t="s">
        <v>274</v>
      </c>
      <c r="C1515" s="31">
        <v>45772</v>
      </c>
      <c r="D1515" t="s">
        <v>373</v>
      </c>
      <c r="E1515" t="s">
        <v>374</v>
      </c>
      <c r="F1515" t="s">
        <v>742</v>
      </c>
      <c r="G1515" t="s">
        <v>743</v>
      </c>
      <c r="H1515" t="s">
        <v>750</v>
      </c>
      <c r="I1515" t="s">
        <v>751</v>
      </c>
      <c r="J1515">
        <v>375</v>
      </c>
      <c r="K1515">
        <v>12702.220000000001</v>
      </c>
      <c r="L1515">
        <v>6165.3151099999995</v>
      </c>
      <c r="M1515">
        <v>1636.04</v>
      </c>
      <c r="N1515">
        <v>33.872589999999995</v>
      </c>
      <c r="O1515" s="32">
        <f t="shared" si="391"/>
        <v>11066.18</v>
      </c>
      <c r="P1515" s="32">
        <f t="shared" si="392"/>
        <v>4900.8648900000007</v>
      </c>
      <c r="Q1515">
        <v>733422</v>
      </c>
      <c r="R1515" t="s">
        <v>281</v>
      </c>
      <c r="S1515" t="s">
        <v>292</v>
      </c>
      <c r="T1515" t="str">
        <f t="shared" si="393"/>
        <v>VEN</v>
      </c>
      <c r="U1515" t="s">
        <v>293</v>
      </c>
      <c r="V1515" s="33">
        <f t="shared" si="394"/>
        <v>12702.220000000001</v>
      </c>
      <c r="W1515">
        <f t="shared" si="395"/>
        <v>375</v>
      </c>
      <c r="X1515" s="33">
        <f t="shared" si="396"/>
        <v>11066.18</v>
      </c>
      <c r="Y1515" s="33">
        <f t="shared" si="397"/>
        <v>1636.04</v>
      </c>
      <c r="Z1515" s="45">
        <f t="shared" si="398"/>
        <v>0.3799229496891095</v>
      </c>
      <c r="AA1515" s="33">
        <f t="shared" si="399"/>
        <v>4825.8648900000007</v>
      </c>
      <c r="AB1515" s="45">
        <f t="shared" si="400"/>
        <v>0.43609130612370306</v>
      </c>
      <c r="AC1515" s="33">
        <f>IFERROR($X1515/VLOOKUP(CONCATENATE("USD",C1515),[1]GEINDICE!AR$1:AS$65536,2,0),"")</f>
        <v>1946.6945783344472</v>
      </c>
      <c r="AD1515" s="33">
        <f>IFERROR($AA1515/VLOOKUP(CONCATENATE("USD",C1515),[1]GEINDICE!AR$1:AS$65536,2,0),"")</f>
        <v>848.93658128980053</v>
      </c>
      <c r="AE1515" s="33">
        <f>IFERROR($X1515/VLOOKUP(CONCATENATE("EUR",C1515),[1]GEINDICE!AR$1:AS$65536,2,0),"")</f>
        <v>1710.4890565104488</v>
      </c>
      <c r="AF1515" s="33">
        <f>IFERROR($AA1515/VLOOKUP(CONCATENATE("EUR",C1515),[1]GEINDICE!AR$1:AS$65536,2,0),"")</f>
        <v>745.92940676394221</v>
      </c>
      <c r="AG1515" s="48" t="str">
        <f>VLOOKUP(E1515,[1]Apresentação!AW$1:AX$65536,2,0)</f>
        <v xml:space="preserve">                    2 - LEATHER AUXILIARIES</v>
      </c>
      <c r="AH1515" s="48" t="str">
        <f t="shared" si="401"/>
        <v xml:space="preserve">         5215000021 - OMBRELLON WP</v>
      </c>
      <c r="AI1515" s="49" t="str">
        <f t="shared" si="402"/>
        <v xml:space="preserve">     L00167 - ARTE FINAL IND. E COM. DE COUROS LTDA</v>
      </c>
      <c r="AJ1515" t="str">
        <f t="shared" si="403"/>
        <v xml:space="preserve">     93 - RESALES</v>
      </c>
      <c r="AK1515" t="str">
        <f t="shared" si="404"/>
        <v/>
      </c>
      <c r="AL1515">
        <f t="shared" si="405"/>
        <v>4</v>
      </c>
      <c r="AM1515" t="str">
        <f t="shared" si="406"/>
        <v>2025 4</v>
      </c>
      <c r="AN1515" t="str">
        <f t="shared" si="407"/>
        <v xml:space="preserve">ARTE </v>
      </c>
    </row>
    <row r="1516" spans="1:40" x14ac:dyDescent="0.35">
      <c r="A1516">
        <v>82220</v>
      </c>
      <c r="B1516" t="s">
        <v>274</v>
      </c>
      <c r="C1516" s="31">
        <v>45776</v>
      </c>
      <c r="D1516" t="s">
        <v>373</v>
      </c>
      <c r="E1516" t="s">
        <v>374</v>
      </c>
      <c r="F1516" t="s">
        <v>683</v>
      </c>
      <c r="G1516" t="s">
        <v>684</v>
      </c>
      <c r="H1516" t="s">
        <v>750</v>
      </c>
      <c r="I1516" t="s">
        <v>751</v>
      </c>
      <c r="J1516">
        <v>625</v>
      </c>
      <c r="K1516">
        <v>22034.74</v>
      </c>
      <c r="L1516">
        <v>10275.525180000001</v>
      </c>
      <c r="M1516">
        <v>2838.07</v>
      </c>
      <c r="N1516">
        <v>35.255580000000002</v>
      </c>
      <c r="O1516" s="32">
        <f t="shared" si="391"/>
        <v>19196.670000000002</v>
      </c>
      <c r="P1516" s="32">
        <f t="shared" si="392"/>
        <v>8921.1448200000013</v>
      </c>
      <c r="Q1516">
        <v>734934</v>
      </c>
      <c r="R1516" t="s">
        <v>281</v>
      </c>
      <c r="S1516" t="s">
        <v>292</v>
      </c>
      <c r="T1516" t="str">
        <f t="shared" si="393"/>
        <v>VEN</v>
      </c>
      <c r="U1516" t="s">
        <v>293</v>
      </c>
      <c r="V1516" s="33">
        <f t="shared" si="394"/>
        <v>22034.74</v>
      </c>
      <c r="W1516">
        <f t="shared" si="395"/>
        <v>625</v>
      </c>
      <c r="X1516" s="33">
        <f t="shared" si="396"/>
        <v>19196.670000000002</v>
      </c>
      <c r="Y1516" s="33">
        <f t="shared" si="397"/>
        <v>2838.07</v>
      </c>
      <c r="Z1516" s="45">
        <f t="shared" si="398"/>
        <v>0.39919440029698561</v>
      </c>
      <c r="AA1516" s="33">
        <f t="shared" si="399"/>
        <v>8796.1448200000013</v>
      </c>
      <c r="AB1516" s="45">
        <f t="shared" si="400"/>
        <v>0.45821201385448623</v>
      </c>
      <c r="AC1516" s="33">
        <f>IFERROR($X1516/VLOOKUP(CONCATENATE("USD",C1516),[1]GEINDICE!AR$1:AS$65536,2,0),"")</f>
        <v>3399.6263304230793</v>
      </c>
      <c r="AD1516" s="33">
        <f>IFERROR($AA1516/VLOOKUP(CONCATENATE("USD",C1516),[1]GEINDICE!AR$1:AS$65536,2,0),"")</f>
        <v>1557.7496272158962</v>
      </c>
      <c r="AE1516" s="33">
        <f>IFERROR($X1516/VLOOKUP(CONCATENATE("EUR",C1516),[1]GEINDICE!AR$1:AS$65536,2,0),"")</f>
        <v>2983.1655011655012</v>
      </c>
      <c r="AF1516" s="33">
        <f>IFERROR($AA1516/VLOOKUP(CONCATENATE("EUR",C1516),[1]GEINDICE!AR$1:AS$65536,2,0),"")</f>
        <v>1366.922271950272</v>
      </c>
      <c r="AG1516" s="48" t="str">
        <f>VLOOKUP(E1516,[1]Apresentação!AW$1:AX$65536,2,0)</f>
        <v xml:space="preserve">                    2 - LEATHER AUXILIARIES</v>
      </c>
      <c r="AH1516" s="48" t="str">
        <f t="shared" si="401"/>
        <v xml:space="preserve">         5215000021 - OMBRELLON WP</v>
      </c>
      <c r="AI1516" s="49" t="str">
        <f t="shared" si="402"/>
        <v xml:space="preserve">     L00148 - CURTIDORA ITAUNA EIRELI</v>
      </c>
      <c r="AJ1516" t="str">
        <f t="shared" si="403"/>
        <v xml:space="preserve">     93 - RESALES</v>
      </c>
      <c r="AK1516" t="str">
        <f t="shared" si="404"/>
        <v/>
      </c>
      <c r="AL1516">
        <f t="shared" si="405"/>
        <v>4</v>
      </c>
      <c r="AM1516" t="str">
        <f t="shared" si="406"/>
        <v>2025 4</v>
      </c>
      <c r="AN1516" t="str">
        <f t="shared" si="407"/>
        <v xml:space="preserve">CURTIDORA </v>
      </c>
    </row>
    <row r="1517" spans="1:40" x14ac:dyDescent="0.35">
      <c r="A1517">
        <v>81258</v>
      </c>
      <c r="B1517" t="s">
        <v>274</v>
      </c>
      <c r="C1517" s="31">
        <v>45700</v>
      </c>
      <c r="D1517" t="s">
        <v>373</v>
      </c>
      <c r="E1517" t="s">
        <v>374</v>
      </c>
      <c r="F1517" t="s">
        <v>467</v>
      </c>
      <c r="G1517" t="s">
        <v>468</v>
      </c>
      <c r="H1517" t="s">
        <v>750</v>
      </c>
      <c r="I1517" t="s">
        <v>751</v>
      </c>
      <c r="J1517">
        <v>125</v>
      </c>
      <c r="K1517">
        <v>4362.99</v>
      </c>
      <c r="L1517">
        <v>2185.1670800000002</v>
      </c>
      <c r="M1517">
        <v>561.95000000000005</v>
      </c>
      <c r="N1517">
        <v>34.903950000000002</v>
      </c>
      <c r="O1517" s="32">
        <f t="shared" si="391"/>
        <v>3801.04</v>
      </c>
      <c r="P1517" s="32">
        <f t="shared" si="392"/>
        <v>1615.8729199999998</v>
      </c>
      <c r="Q1517">
        <v>710007</v>
      </c>
      <c r="R1517" t="s">
        <v>281</v>
      </c>
      <c r="S1517" t="s">
        <v>292</v>
      </c>
      <c r="T1517" t="str">
        <f t="shared" si="393"/>
        <v>VEN</v>
      </c>
      <c r="U1517" t="s">
        <v>293</v>
      </c>
      <c r="V1517" s="33">
        <f t="shared" si="394"/>
        <v>4362.99</v>
      </c>
      <c r="W1517">
        <f t="shared" si="395"/>
        <v>125</v>
      </c>
      <c r="X1517" s="33">
        <f t="shared" si="396"/>
        <v>3801.04</v>
      </c>
      <c r="Y1517" s="33">
        <f t="shared" si="397"/>
        <v>561.95000000000005</v>
      </c>
      <c r="Z1517" s="45">
        <f t="shared" si="398"/>
        <v>0.36462905484541563</v>
      </c>
      <c r="AA1517" s="33">
        <f t="shared" si="399"/>
        <v>1590.8729199999998</v>
      </c>
      <c r="AB1517" s="45">
        <f t="shared" si="400"/>
        <v>0.41853622166564936</v>
      </c>
      <c r="AC1517" s="33">
        <f>IFERROR($X1517/VLOOKUP(CONCATENATE("USD",C1517),[1]GEINDICE!AR$1:AS$65536,2,0),"")</f>
        <v>658.63353606764736</v>
      </c>
      <c r="AD1517" s="33">
        <f>IFERROR($AA1517/VLOOKUP(CONCATENATE("USD",C1517),[1]GEINDICE!AR$1:AS$65536,2,0),"")</f>
        <v>275.6619916480393</v>
      </c>
      <c r="AE1517" s="33">
        <f>IFERROR($X1517/VLOOKUP(CONCATENATE("EUR",C1517),[1]GEINDICE!AR$1:AS$65536,2,0),"")</f>
        <v>634.82922755741117</v>
      </c>
      <c r="AF1517" s="33">
        <f>IFERROR($AA1517/VLOOKUP(CONCATENATE("EUR",C1517),[1]GEINDICE!AR$1:AS$65536,2,0),"")</f>
        <v>265.69902630480158</v>
      </c>
      <c r="AG1517" s="48" t="str">
        <f>VLOOKUP(E1517,[1]Apresentação!AW$1:AX$65536,2,0)</f>
        <v xml:space="preserve">                    2 - LEATHER AUXILIARIES</v>
      </c>
      <c r="AH1517" s="48" t="str">
        <f t="shared" si="401"/>
        <v xml:space="preserve">         5215000021 - OMBRELLON WP</v>
      </c>
      <c r="AI1517" s="49" t="str">
        <f t="shared" si="402"/>
        <v xml:space="preserve">     L00102 - CURTUME SANTO ANTONIO LTDA</v>
      </c>
      <c r="AJ1517" t="str">
        <f t="shared" si="403"/>
        <v xml:space="preserve">     93 - RESALES</v>
      </c>
      <c r="AK1517" t="str">
        <f t="shared" si="404"/>
        <v/>
      </c>
      <c r="AL1517">
        <f t="shared" si="405"/>
        <v>2</v>
      </c>
      <c r="AM1517" t="str">
        <f t="shared" si="406"/>
        <v>2025 2</v>
      </c>
      <c r="AN1517" t="str">
        <f t="shared" si="407"/>
        <v xml:space="preserve">CURTUME </v>
      </c>
    </row>
    <row r="1518" spans="1:40" x14ac:dyDescent="0.35">
      <c r="A1518">
        <v>81257</v>
      </c>
      <c r="B1518" t="s">
        <v>274</v>
      </c>
      <c r="C1518" s="31">
        <v>45700</v>
      </c>
      <c r="D1518" t="s">
        <v>373</v>
      </c>
      <c r="E1518" t="s">
        <v>374</v>
      </c>
      <c r="F1518" t="s">
        <v>648</v>
      </c>
      <c r="G1518" t="s">
        <v>649</v>
      </c>
      <c r="H1518" t="s">
        <v>750</v>
      </c>
      <c r="I1518" t="s">
        <v>751</v>
      </c>
      <c r="J1518">
        <v>125</v>
      </c>
      <c r="K1518">
        <v>3740.33</v>
      </c>
      <c r="L1518">
        <v>2185.1670800000002</v>
      </c>
      <c r="M1518">
        <v>481.75</v>
      </c>
      <c r="N1518">
        <v>29.922629999999998</v>
      </c>
      <c r="O1518" s="32">
        <f t="shared" si="391"/>
        <v>3258.58</v>
      </c>
      <c r="P1518" s="32">
        <f t="shared" si="392"/>
        <v>1073.4129199999998</v>
      </c>
      <c r="Q1518">
        <v>710006</v>
      </c>
      <c r="R1518" t="s">
        <v>281</v>
      </c>
      <c r="S1518" t="s">
        <v>292</v>
      </c>
      <c r="T1518" t="str">
        <f t="shared" si="393"/>
        <v>VEN</v>
      </c>
      <c r="U1518" t="s">
        <v>293</v>
      </c>
      <c r="V1518" s="33">
        <f t="shared" si="394"/>
        <v>3740.33</v>
      </c>
      <c r="W1518">
        <f t="shared" si="395"/>
        <v>125</v>
      </c>
      <c r="X1518" s="33">
        <f t="shared" si="396"/>
        <v>3258.58</v>
      </c>
      <c r="Y1518" s="33">
        <f t="shared" si="397"/>
        <v>481.75</v>
      </c>
      <c r="Z1518" s="45">
        <f t="shared" si="398"/>
        <v>0.28029957784473558</v>
      </c>
      <c r="AA1518" s="33">
        <f t="shared" si="399"/>
        <v>1048.4129199999998</v>
      </c>
      <c r="AB1518" s="45">
        <f t="shared" si="400"/>
        <v>0.32173919928312328</v>
      </c>
      <c r="AC1518" s="33">
        <f>IFERROR($X1518/VLOOKUP(CONCATENATE("USD",C1518),[1]GEINDICE!AR$1:AS$65536,2,0),"")</f>
        <v>564.63759075392898</v>
      </c>
      <c r="AD1518" s="33">
        <f>IFERROR($AA1518/VLOOKUP(CONCATENATE("USD",C1518),[1]GEINDICE!AR$1:AS$65536,2,0),"")</f>
        <v>181.66604633432095</v>
      </c>
      <c r="AE1518" s="33">
        <f>IFERROR($X1518/VLOOKUP(CONCATENATE("EUR",C1518),[1]GEINDICE!AR$1:AS$65536,2,0),"")</f>
        <v>544.23048016701455</v>
      </c>
      <c r="AF1518" s="33">
        <f>IFERROR($AA1518/VLOOKUP(CONCATENATE("EUR",C1518),[1]GEINDICE!AR$1:AS$65536,2,0),"")</f>
        <v>175.10027891440495</v>
      </c>
      <c r="AG1518" s="48" t="str">
        <f>VLOOKUP(E1518,[1]Apresentação!AW$1:AX$65536,2,0)</f>
        <v xml:space="preserve">                    2 - LEATHER AUXILIARIES</v>
      </c>
      <c r="AH1518" s="48" t="str">
        <f t="shared" si="401"/>
        <v xml:space="preserve">         5215000021 - OMBRELLON WP</v>
      </c>
      <c r="AI1518" s="49" t="str">
        <f t="shared" si="402"/>
        <v xml:space="preserve">     L00010 - CURTUME TROPICAL LTDA</v>
      </c>
      <c r="AJ1518" t="str">
        <f t="shared" si="403"/>
        <v xml:space="preserve">     93 - RESALES</v>
      </c>
      <c r="AK1518" t="str">
        <f t="shared" si="404"/>
        <v/>
      </c>
      <c r="AL1518">
        <f t="shared" si="405"/>
        <v>2</v>
      </c>
      <c r="AM1518" t="str">
        <f t="shared" si="406"/>
        <v>2025 2</v>
      </c>
      <c r="AN1518" t="str">
        <f t="shared" si="407"/>
        <v xml:space="preserve">CURTUME </v>
      </c>
    </row>
    <row r="1519" spans="1:40" x14ac:dyDescent="0.35">
      <c r="A1519">
        <v>81478</v>
      </c>
      <c r="B1519" t="s">
        <v>274</v>
      </c>
      <c r="C1519" s="31">
        <v>45716</v>
      </c>
      <c r="D1519" t="s">
        <v>373</v>
      </c>
      <c r="E1519" t="s">
        <v>374</v>
      </c>
      <c r="F1519" t="s">
        <v>683</v>
      </c>
      <c r="G1519" t="s">
        <v>684</v>
      </c>
      <c r="H1519" t="s">
        <v>750</v>
      </c>
      <c r="I1519" t="s">
        <v>751</v>
      </c>
      <c r="J1519">
        <v>500</v>
      </c>
      <c r="K1519">
        <v>18108.91</v>
      </c>
      <c r="L1519">
        <v>8220.4205600000005</v>
      </c>
      <c r="M1519">
        <v>2332.44</v>
      </c>
      <c r="N1519">
        <v>36.217819999999996</v>
      </c>
      <c r="O1519" s="32">
        <f t="shared" si="391"/>
        <v>15776.47</v>
      </c>
      <c r="P1519" s="32">
        <f t="shared" si="392"/>
        <v>7556.0494399999989</v>
      </c>
      <c r="Q1519">
        <v>712732</v>
      </c>
      <c r="R1519" t="s">
        <v>281</v>
      </c>
      <c r="S1519" t="s">
        <v>292</v>
      </c>
      <c r="T1519" t="str">
        <f t="shared" si="393"/>
        <v>VEN</v>
      </c>
      <c r="U1519" t="s">
        <v>293</v>
      </c>
      <c r="V1519" s="33">
        <f t="shared" si="394"/>
        <v>18108.91</v>
      </c>
      <c r="W1519">
        <f t="shared" si="395"/>
        <v>500</v>
      </c>
      <c r="X1519" s="33">
        <f t="shared" si="396"/>
        <v>15776.47</v>
      </c>
      <c r="Y1519" s="33">
        <f t="shared" si="397"/>
        <v>2332.44</v>
      </c>
      <c r="Z1519" s="45">
        <f t="shared" si="398"/>
        <v>0.41173375095464049</v>
      </c>
      <c r="AA1519" s="33">
        <f t="shared" si="399"/>
        <v>7456.0494399999989</v>
      </c>
      <c r="AB1519" s="45">
        <f t="shared" si="400"/>
        <v>0.4726056868234782</v>
      </c>
      <c r="AC1519" s="33">
        <f>IFERROR($X1519/VLOOKUP(CONCATENATE("USD",C1519),[1]GEINDICE!AR$1:AS$65536,2,0),"")</f>
        <v>2697.3857885378193</v>
      </c>
      <c r="AD1519" s="33">
        <f>IFERROR($AA1519/VLOOKUP(CONCATENATE("USD",C1519),[1]GEINDICE!AR$1:AS$65536,2,0),"")</f>
        <v>1274.7998632198055</v>
      </c>
      <c r="AE1519" s="33">
        <f>IFERROR($X1519/VLOOKUP(CONCATENATE("EUR",C1519),[1]GEINDICE!AR$1:AS$65536,2,0),"")</f>
        <v>2593.6197146051159</v>
      </c>
      <c r="AF1519" s="33">
        <f>IFERROR($AA1519/VLOOKUP(CONCATENATE("EUR",C1519),[1]GEINDICE!AR$1:AS$65536,2,0),"")</f>
        <v>1225.7594265798641</v>
      </c>
      <c r="AG1519" s="48" t="str">
        <f>VLOOKUP(E1519,[1]Apresentação!AW$1:AX$65536,2,0)</f>
        <v xml:space="preserve">                    2 - LEATHER AUXILIARIES</v>
      </c>
      <c r="AH1519" s="48" t="str">
        <f t="shared" si="401"/>
        <v xml:space="preserve">         5215000021 - OMBRELLON WP</v>
      </c>
      <c r="AI1519" s="49" t="str">
        <f t="shared" si="402"/>
        <v xml:space="preserve">     L00148 - CURTIDORA ITAUNA EIRELI</v>
      </c>
      <c r="AJ1519" t="str">
        <f t="shared" si="403"/>
        <v xml:space="preserve">     93 - RESALES</v>
      </c>
      <c r="AK1519" t="str">
        <f t="shared" si="404"/>
        <v/>
      </c>
      <c r="AL1519">
        <f t="shared" si="405"/>
        <v>2</v>
      </c>
      <c r="AM1519" t="str">
        <f t="shared" si="406"/>
        <v>2025 2</v>
      </c>
      <c r="AN1519" t="str">
        <f t="shared" si="407"/>
        <v xml:space="preserve">CURTIDORA </v>
      </c>
    </row>
    <row r="1520" spans="1:40" x14ac:dyDescent="0.35">
      <c r="A1520">
        <v>81550</v>
      </c>
      <c r="B1520" t="s">
        <v>274</v>
      </c>
      <c r="C1520" s="31">
        <v>45723</v>
      </c>
      <c r="D1520" t="s">
        <v>373</v>
      </c>
      <c r="E1520" t="s">
        <v>374</v>
      </c>
      <c r="F1520" t="s">
        <v>467</v>
      </c>
      <c r="G1520" t="s">
        <v>468</v>
      </c>
      <c r="H1520" t="s">
        <v>750</v>
      </c>
      <c r="I1520" t="s">
        <v>751</v>
      </c>
      <c r="J1520">
        <v>250</v>
      </c>
      <c r="K1520">
        <v>8680.84</v>
      </c>
      <c r="L1520">
        <v>4110.2102800000002</v>
      </c>
      <c r="M1520">
        <v>1118.08</v>
      </c>
      <c r="N1520">
        <v>34.72336</v>
      </c>
      <c r="O1520" s="32">
        <f t="shared" si="391"/>
        <v>7562.76</v>
      </c>
      <c r="P1520" s="32">
        <f t="shared" si="392"/>
        <v>3452.54972</v>
      </c>
      <c r="Q1520">
        <v>715095</v>
      </c>
      <c r="R1520" t="s">
        <v>281</v>
      </c>
      <c r="S1520" t="s">
        <v>292</v>
      </c>
      <c r="T1520" t="str">
        <f t="shared" si="393"/>
        <v>VEN</v>
      </c>
      <c r="U1520" t="s">
        <v>293</v>
      </c>
      <c r="V1520" s="33">
        <f t="shared" si="394"/>
        <v>8680.84</v>
      </c>
      <c r="W1520">
        <f t="shared" si="395"/>
        <v>250</v>
      </c>
      <c r="X1520" s="33">
        <f t="shared" si="396"/>
        <v>7562.76</v>
      </c>
      <c r="Y1520" s="33">
        <f t="shared" si="397"/>
        <v>1118.08</v>
      </c>
      <c r="Z1520" s="45">
        <f t="shared" si="398"/>
        <v>0.39196088396975409</v>
      </c>
      <c r="AA1520" s="33">
        <f t="shared" si="399"/>
        <v>3402.54972</v>
      </c>
      <c r="AB1520" s="45">
        <f t="shared" si="400"/>
        <v>0.44990846199006712</v>
      </c>
      <c r="AC1520" s="33">
        <f>IFERROR($X1520/VLOOKUP(CONCATENATE("USD",C1520),[1]GEINDICE!AR$1:AS$65536,2,0),"")</f>
        <v>1310.9762862293717</v>
      </c>
      <c r="AD1520" s="33">
        <f>IFERROR($AA1520/VLOOKUP(CONCATENATE("USD",C1520),[1]GEINDICE!AR$1:AS$65536,2,0),"")</f>
        <v>589.81932464290662</v>
      </c>
      <c r="AE1520" s="33">
        <f>IFERROR($X1520/VLOOKUP(CONCATENATE("EUR",C1520),[1]GEINDICE!AR$1:AS$65536,2,0),"")</f>
        <v>1205.9317844784973</v>
      </c>
      <c r="AF1520" s="33">
        <f>IFERROR($AA1520/VLOOKUP(CONCATENATE("EUR",C1520),[1]GEINDICE!AR$1:AS$65536,2,0),"")</f>
        <v>542.55891441965775</v>
      </c>
      <c r="AG1520" s="48" t="str">
        <f>VLOOKUP(E1520,[1]Apresentação!AW$1:AX$65536,2,0)</f>
        <v xml:space="preserve">                    2 - LEATHER AUXILIARIES</v>
      </c>
      <c r="AH1520" s="48" t="str">
        <f t="shared" si="401"/>
        <v xml:space="preserve">         5215000021 - OMBRELLON WP</v>
      </c>
      <c r="AI1520" s="49" t="str">
        <f t="shared" si="402"/>
        <v xml:space="preserve">     L00102 - CURTUME SANTO ANTONIO LTDA</v>
      </c>
      <c r="AJ1520" t="str">
        <f t="shared" si="403"/>
        <v xml:space="preserve">     93 - RESALES</v>
      </c>
      <c r="AK1520" t="str">
        <f t="shared" si="404"/>
        <v/>
      </c>
      <c r="AL1520">
        <f t="shared" si="405"/>
        <v>3</v>
      </c>
      <c r="AM1520" t="str">
        <f t="shared" si="406"/>
        <v>2025 3</v>
      </c>
      <c r="AN1520" t="str">
        <f t="shared" si="407"/>
        <v xml:space="preserve">CURTUME </v>
      </c>
    </row>
    <row r="1521" spans="1:40" x14ac:dyDescent="0.35">
      <c r="A1521">
        <v>81818</v>
      </c>
      <c r="B1521" t="s">
        <v>274</v>
      </c>
      <c r="C1521" s="31">
        <v>45744</v>
      </c>
      <c r="D1521" t="s">
        <v>373</v>
      </c>
      <c r="E1521" t="s">
        <v>374</v>
      </c>
      <c r="F1521" t="s">
        <v>742</v>
      </c>
      <c r="G1521" t="s">
        <v>743</v>
      </c>
      <c r="H1521" t="s">
        <v>750</v>
      </c>
      <c r="I1521" t="s">
        <v>751</v>
      </c>
      <c r="J1521">
        <v>250</v>
      </c>
      <c r="K1521">
        <v>8578</v>
      </c>
      <c r="L1521">
        <v>4110.2102800000002</v>
      </c>
      <c r="M1521">
        <v>1104.8499999999999</v>
      </c>
      <c r="N1521">
        <v>34.311979999999998</v>
      </c>
      <c r="O1521" s="32">
        <f t="shared" si="391"/>
        <v>7473.15</v>
      </c>
      <c r="P1521" s="32">
        <f t="shared" si="392"/>
        <v>3362.9397199999994</v>
      </c>
      <c r="Q1521">
        <v>723082</v>
      </c>
      <c r="R1521" t="s">
        <v>281</v>
      </c>
      <c r="S1521" t="s">
        <v>292</v>
      </c>
      <c r="T1521" t="str">
        <f t="shared" si="393"/>
        <v>VEN</v>
      </c>
      <c r="U1521" t="s">
        <v>300</v>
      </c>
      <c r="V1521" s="33">
        <f t="shared" si="394"/>
        <v>8578</v>
      </c>
      <c r="W1521">
        <f t="shared" si="395"/>
        <v>250</v>
      </c>
      <c r="X1521" s="33">
        <f t="shared" si="396"/>
        <v>7473.15</v>
      </c>
      <c r="Y1521" s="33">
        <f t="shared" si="397"/>
        <v>1104.8499999999999</v>
      </c>
      <c r="Z1521" s="45">
        <f t="shared" si="398"/>
        <v>0.3862135369550011</v>
      </c>
      <c r="AA1521" s="33">
        <f t="shared" si="399"/>
        <v>3312.9397199999994</v>
      </c>
      <c r="AB1521" s="45">
        <f t="shared" si="400"/>
        <v>0.4433123542281367</v>
      </c>
      <c r="AC1521" s="33">
        <f>IFERROR($X1521/VLOOKUP(CONCATENATE("USD",C1521),[1]GEINDICE!AR$1:AS$65536,2,0),"")</f>
        <v>1296.0718002081164</v>
      </c>
      <c r="AD1521" s="33">
        <f>IFERROR($AA1521/VLOOKUP(CONCATENATE("USD",C1521),[1]GEINDICE!AR$1:AS$65536,2,0),"")</f>
        <v>574.56464099895936</v>
      </c>
      <c r="AE1521" s="33">
        <f>IFERROR($X1521/VLOOKUP(CONCATENATE("EUR",C1521),[1]GEINDICE!AR$1:AS$65536,2,0),"")</f>
        <v>1197.1789244349038</v>
      </c>
      <c r="AF1521" s="33">
        <f>IFERROR($AA1521/VLOOKUP(CONCATENATE("EUR",C1521),[1]GEINDICE!AR$1:AS$65536,2,0),"")</f>
        <v>530.72420742354575</v>
      </c>
      <c r="AG1521" s="48" t="str">
        <f>VLOOKUP(E1521,[1]Apresentação!AW$1:AX$65536,2,0)</f>
        <v xml:space="preserve">                    2 - LEATHER AUXILIARIES</v>
      </c>
      <c r="AH1521" s="48" t="str">
        <f t="shared" si="401"/>
        <v xml:space="preserve">         5215000021 - OMBRELLON WP</v>
      </c>
      <c r="AI1521" s="49" t="str">
        <f t="shared" si="402"/>
        <v xml:space="preserve">     L00167 - ARTE FINAL IND. E COM. DE COUROS LTDA</v>
      </c>
      <c r="AJ1521" t="str">
        <f t="shared" si="403"/>
        <v xml:space="preserve">     93 - RESALES</v>
      </c>
      <c r="AK1521" t="str">
        <f t="shared" si="404"/>
        <v/>
      </c>
      <c r="AL1521">
        <f t="shared" si="405"/>
        <v>3</v>
      </c>
      <c r="AM1521" t="str">
        <f t="shared" si="406"/>
        <v>2025 3</v>
      </c>
      <c r="AN1521" t="str">
        <f t="shared" si="407"/>
        <v xml:space="preserve">ARTE </v>
      </c>
    </row>
    <row r="1522" spans="1:40" x14ac:dyDescent="0.35">
      <c r="A1522">
        <v>81820</v>
      </c>
      <c r="B1522" t="s">
        <v>274</v>
      </c>
      <c r="C1522" s="31">
        <v>45744</v>
      </c>
      <c r="D1522" t="s">
        <v>373</v>
      </c>
      <c r="E1522" t="s">
        <v>374</v>
      </c>
      <c r="F1522" t="s">
        <v>648</v>
      </c>
      <c r="G1522" t="s">
        <v>649</v>
      </c>
      <c r="H1522" t="s">
        <v>750</v>
      </c>
      <c r="I1522" t="s">
        <v>751</v>
      </c>
      <c r="J1522">
        <v>125</v>
      </c>
      <c r="K1522">
        <v>3800.4700000000003</v>
      </c>
      <c r="L1522">
        <v>2055.1051400000001</v>
      </c>
      <c r="M1522">
        <v>489.5</v>
      </c>
      <c r="N1522">
        <v>30.403749999999999</v>
      </c>
      <c r="O1522" s="32">
        <f t="shared" si="391"/>
        <v>3310.9700000000003</v>
      </c>
      <c r="P1522" s="32">
        <f t="shared" si="392"/>
        <v>1255.8648600000001</v>
      </c>
      <c r="Q1522">
        <v>723097</v>
      </c>
      <c r="R1522" t="s">
        <v>281</v>
      </c>
      <c r="S1522" t="s">
        <v>292</v>
      </c>
      <c r="T1522" t="str">
        <f t="shared" si="393"/>
        <v>VEN</v>
      </c>
      <c r="U1522" t="s">
        <v>293</v>
      </c>
      <c r="V1522" s="33">
        <f t="shared" si="394"/>
        <v>3800.4700000000003</v>
      </c>
      <c r="W1522">
        <f t="shared" si="395"/>
        <v>125</v>
      </c>
      <c r="X1522" s="33">
        <f t="shared" si="396"/>
        <v>3310.9700000000003</v>
      </c>
      <c r="Y1522" s="33">
        <f t="shared" si="397"/>
        <v>489.5</v>
      </c>
      <c r="Z1522" s="45">
        <f t="shared" si="398"/>
        <v>0.32387174744176378</v>
      </c>
      <c r="AA1522" s="33">
        <f t="shared" si="399"/>
        <v>1230.8648600000001</v>
      </c>
      <c r="AB1522" s="45">
        <f t="shared" si="400"/>
        <v>0.37175355258428799</v>
      </c>
      <c r="AC1522" s="33">
        <f>IFERROR($X1522/VLOOKUP(CONCATENATE("USD",C1522),[1]GEINDICE!AR$1:AS$65536,2,0),"")</f>
        <v>574.2230315643427</v>
      </c>
      <c r="AD1522" s="33">
        <f>IFERROR($AA1522/VLOOKUP(CONCATENATE("USD",C1522),[1]GEINDICE!AR$1:AS$65536,2,0),"")</f>
        <v>213.46945195976417</v>
      </c>
      <c r="AE1522" s="33">
        <f>IFERROR($X1522/VLOOKUP(CONCATENATE("EUR",C1522),[1]GEINDICE!AR$1:AS$65536,2,0),"")</f>
        <v>530.4086634733992</v>
      </c>
      <c r="AF1522" s="33">
        <f>IFERROR($AA1522/VLOOKUP(CONCATENATE("EUR",C1522),[1]GEINDICE!AR$1:AS$65536,2,0),"")</f>
        <v>197.18130496772025</v>
      </c>
      <c r="AG1522" s="48" t="str">
        <f>VLOOKUP(E1522,[1]Apresentação!AW$1:AX$65536,2,0)</f>
        <v xml:space="preserve">                    2 - LEATHER AUXILIARIES</v>
      </c>
      <c r="AH1522" s="48" t="str">
        <f t="shared" si="401"/>
        <v xml:space="preserve">         5215000021 - OMBRELLON WP</v>
      </c>
      <c r="AI1522" s="49" t="str">
        <f t="shared" si="402"/>
        <v xml:space="preserve">     L00010 - CURTUME TROPICAL LTDA</v>
      </c>
      <c r="AJ1522" t="str">
        <f t="shared" si="403"/>
        <v xml:space="preserve">     93 - RESALES</v>
      </c>
      <c r="AK1522" t="str">
        <f t="shared" si="404"/>
        <v/>
      </c>
      <c r="AL1522">
        <f t="shared" si="405"/>
        <v>3</v>
      </c>
      <c r="AM1522" t="str">
        <f t="shared" si="406"/>
        <v>2025 3</v>
      </c>
      <c r="AN1522" t="str">
        <f t="shared" si="407"/>
        <v xml:space="preserve">CURTUME </v>
      </c>
    </row>
    <row r="1523" spans="1:40" x14ac:dyDescent="0.35">
      <c r="A1523">
        <v>81297</v>
      </c>
      <c r="B1523" t="s">
        <v>274</v>
      </c>
      <c r="C1523" s="31">
        <v>45702</v>
      </c>
      <c r="D1523" t="s">
        <v>373</v>
      </c>
      <c r="E1523" t="s">
        <v>374</v>
      </c>
      <c r="F1523" t="s">
        <v>742</v>
      </c>
      <c r="G1523" t="s">
        <v>743</v>
      </c>
      <c r="H1523" t="s">
        <v>750</v>
      </c>
      <c r="I1523" t="s">
        <v>751</v>
      </c>
      <c r="J1523">
        <v>250</v>
      </c>
      <c r="K1523">
        <v>8624.86</v>
      </c>
      <c r="L1523">
        <v>4110.3271000000004</v>
      </c>
      <c r="M1523">
        <v>1110.8800000000001</v>
      </c>
      <c r="N1523">
        <v>34.49944</v>
      </c>
      <c r="O1523" s="32">
        <f t="shared" si="391"/>
        <v>7513.9800000000005</v>
      </c>
      <c r="P1523" s="32">
        <f t="shared" si="392"/>
        <v>3403.6529</v>
      </c>
      <c r="Q1523">
        <v>710271</v>
      </c>
      <c r="R1523" t="s">
        <v>281</v>
      </c>
      <c r="S1523" t="s">
        <v>292</v>
      </c>
      <c r="T1523" t="str">
        <f t="shared" si="393"/>
        <v>VEN</v>
      </c>
      <c r="U1523" t="s">
        <v>300</v>
      </c>
      <c r="V1523" s="33">
        <f t="shared" si="394"/>
        <v>8624.86</v>
      </c>
      <c r="W1523">
        <f t="shared" si="395"/>
        <v>250</v>
      </c>
      <c r="X1523" s="33">
        <f t="shared" si="396"/>
        <v>7513.9800000000005</v>
      </c>
      <c r="Y1523" s="33">
        <f t="shared" si="397"/>
        <v>1110.8800000000001</v>
      </c>
      <c r="Z1523" s="45">
        <f t="shared" si="398"/>
        <v>0.3888356332740473</v>
      </c>
      <c r="AA1523" s="33">
        <f t="shared" si="399"/>
        <v>3353.6529</v>
      </c>
      <c r="AB1523" s="45">
        <f t="shared" si="400"/>
        <v>0.44632177620914615</v>
      </c>
      <c r="AC1523" s="33">
        <f>IFERROR($X1523/VLOOKUP(CONCATENATE("USD",C1523),[1]GEINDICE!AR$1:AS$65536,2,0),"")</f>
        <v>1311.729483441859</v>
      </c>
      <c r="AD1523" s="33">
        <f>IFERROR($AA1523/VLOOKUP(CONCATENATE("USD",C1523),[1]GEINDICE!AR$1:AS$65536,2,0),"")</f>
        <v>585.45343295567625</v>
      </c>
      <c r="AE1523" s="33">
        <f>IFERROR($X1523/VLOOKUP(CONCATENATE("EUR",C1523),[1]GEINDICE!AR$1:AS$65536,2,0),"")</f>
        <v>1248.1901692719148</v>
      </c>
      <c r="AF1523" s="33">
        <f>IFERROR($AA1523/VLOOKUP(CONCATENATE("EUR",C1523),[1]GEINDICE!AR$1:AS$65536,2,0),"")</f>
        <v>557.09445339623574</v>
      </c>
      <c r="AG1523" s="48" t="str">
        <f>VLOOKUP(E1523,[1]Apresentação!AW$1:AX$65536,2,0)</f>
        <v xml:space="preserve">                    2 - LEATHER AUXILIARIES</v>
      </c>
      <c r="AH1523" s="48" t="str">
        <f t="shared" si="401"/>
        <v xml:space="preserve">         5215000021 - OMBRELLON WP</v>
      </c>
      <c r="AI1523" s="49" t="str">
        <f t="shared" si="402"/>
        <v xml:space="preserve">     L00167 - ARTE FINAL IND. E COM. DE COUROS LTDA</v>
      </c>
      <c r="AJ1523" t="str">
        <f t="shared" si="403"/>
        <v xml:space="preserve">     93 - RESALES</v>
      </c>
      <c r="AK1523" t="str">
        <f t="shared" si="404"/>
        <v/>
      </c>
      <c r="AL1523">
        <f t="shared" si="405"/>
        <v>2</v>
      </c>
      <c r="AM1523" t="str">
        <f t="shared" si="406"/>
        <v>2025 2</v>
      </c>
      <c r="AN1523" t="str">
        <f t="shared" si="407"/>
        <v xml:space="preserve">ARTE </v>
      </c>
    </row>
    <row r="1524" spans="1:40" x14ac:dyDescent="0.35">
      <c r="A1524">
        <v>81354</v>
      </c>
      <c r="B1524" t="s">
        <v>274</v>
      </c>
      <c r="C1524" s="31">
        <v>45709</v>
      </c>
      <c r="D1524" t="s">
        <v>373</v>
      </c>
      <c r="E1524" t="s">
        <v>374</v>
      </c>
      <c r="F1524" t="s">
        <v>467</v>
      </c>
      <c r="G1524" t="s">
        <v>468</v>
      </c>
      <c r="H1524" t="s">
        <v>750</v>
      </c>
      <c r="I1524" t="s">
        <v>751</v>
      </c>
      <c r="J1524">
        <v>125</v>
      </c>
      <c r="K1524">
        <v>4304.9400000000005</v>
      </c>
      <c r="L1524">
        <v>2055.1635500000002</v>
      </c>
      <c r="M1524">
        <v>554.48</v>
      </c>
      <c r="N1524">
        <v>34.439479999999996</v>
      </c>
      <c r="O1524" s="32">
        <f t="shared" si="391"/>
        <v>3750.4600000000005</v>
      </c>
      <c r="P1524" s="32">
        <f t="shared" si="392"/>
        <v>1695.2964500000003</v>
      </c>
      <c r="Q1524">
        <v>710905</v>
      </c>
      <c r="R1524" t="s">
        <v>281</v>
      </c>
      <c r="S1524" t="s">
        <v>292</v>
      </c>
      <c r="T1524" t="str">
        <f t="shared" si="393"/>
        <v>VEN</v>
      </c>
      <c r="U1524" t="s">
        <v>293</v>
      </c>
      <c r="V1524" s="33">
        <f t="shared" si="394"/>
        <v>4304.9400000000005</v>
      </c>
      <c r="W1524">
        <f t="shared" si="395"/>
        <v>125</v>
      </c>
      <c r="X1524" s="33">
        <f t="shared" si="396"/>
        <v>3750.4600000000005</v>
      </c>
      <c r="Y1524" s="33">
        <f t="shared" si="397"/>
        <v>554.48</v>
      </c>
      <c r="Z1524" s="45">
        <f t="shared" si="398"/>
        <v>0.38799529145586237</v>
      </c>
      <c r="AA1524" s="33">
        <f t="shared" si="399"/>
        <v>1670.2964500000003</v>
      </c>
      <c r="AB1524" s="45">
        <f t="shared" si="400"/>
        <v>0.44535775611524986</v>
      </c>
      <c r="AC1524" s="33">
        <f>IFERROR($X1524/VLOOKUP(CONCATENATE("USD",C1524),[1]GEINDICE!AR$1:AS$65536,2,0),"")</f>
        <v>657.66391358479325</v>
      </c>
      <c r="AD1524" s="33">
        <f>IFERROR($AA1524/VLOOKUP(CONCATENATE("USD",C1524),[1]GEINDICE!AR$1:AS$65536,2,0),"")</f>
        <v>292.89572483209713</v>
      </c>
      <c r="AE1524" s="33">
        <f>IFERROR($X1524/VLOOKUP(CONCATENATE("EUR",C1524),[1]GEINDICE!AR$1:AS$65536,2,0),"")</f>
        <v>629.0396162490357</v>
      </c>
      <c r="AF1524" s="33">
        <f>IFERROR($AA1524/VLOOKUP(CONCATENATE("EUR",C1524),[1]GEINDICE!AR$1:AS$65536,2,0),"")</f>
        <v>280.14767200026841</v>
      </c>
      <c r="AG1524" s="48" t="str">
        <f>VLOOKUP(E1524,[1]Apresentação!AW$1:AX$65536,2,0)</f>
        <v xml:space="preserve">                    2 - LEATHER AUXILIARIES</v>
      </c>
      <c r="AH1524" s="48" t="str">
        <f t="shared" si="401"/>
        <v xml:space="preserve">         5215000021 - OMBRELLON WP</v>
      </c>
      <c r="AI1524" s="49" t="str">
        <f t="shared" si="402"/>
        <v xml:space="preserve">     L00102 - CURTUME SANTO ANTONIO LTDA</v>
      </c>
      <c r="AJ1524" t="str">
        <f t="shared" si="403"/>
        <v xml:space="preserve">     93 - RESALES</v>
      </c>
      <c r="AK1524" t="str">
        <f t="shared" si="404"/>
        <v/>
      </c>
      <c r="AL1524">
        <f t="shared" si="405"/>
        <v>2</v>
      </c>
      <c r="AM1524" t="str">
        <f t="shared" si="406"/>
        <v>2025 2</v>
      </c>
      <c r="AN1524" t="str">
        <f t="shared" si="407"/>
        <v xml:space="preserve">CURTUME </v>
      </c>
    </row>
    <row r="1525" spans="1:40" x14ac:dyDescent="0.35">
      <c r="A1525">
        <v>81357</v>
      </c>
      <c r="B1525" t="s">
        <v>274</v>
      </c>
      <c r="C1525" s="31">
        <v>45709</v>
      </c>
      <c r="D1525" t="s">
        <v>373</v>
      </c>
      <c r="E1525" t="s">
        <v>374</v>
      </c>
      <c r="F1525" t="s">
        <v>648</v>
      </c>
      <c r="G1525" t="s">
        <v>649</v>
      </c>
      <c r="H1525" t="s">
        <v>750</v>
      </c>
      <c r="I1525" t="s">
        <v>751</v>
      </c>
      <c r="J1525">
        <v>125</v>
      </c>
      <c r="K1525">
        <v>3690.56</v>
      </c>
      <c r="L1525">
        <v>2055.1635500000002</v>
      </c>
      <c r="M1525">
        <v>475.34</v>
      </c>
      <c r="N1525">
        <v>29.524439999999998</v>
      </c>
      <c r="O1525" s="32">
        <f t="shared" si="391"/>
        <v>3215.22</v>
      </c>
      <c r="P1525" s="32">
        <f t="shared" si="392"/>
        <v>1160.0564499999996</v>
      </c>
      <c r="Q1525">
        <v>710932</v>
      </c>
      <c r="R1525" t="s">
        <v>281</v>
      </c>
      <c r="S1525" t="s">
        <v>292</v>
      </c>
      <c r="T1525" t="str">
        <f t="shared" si="393"/>
        <v>VEN</v>
      </c>
      <c r="U1525" t="s">
        <v>293</v>
      </c>
      <c r="V1525" s="33">
        <f t="shared" si="394"/>
        <v>3690.56</v>
      </c>
      <c r="W1525">
        <f t="shared" si="395"/>
        <v>125</v>
      </c>
      <c r="X1525" s="33">
        <f t="shared" si="396"/>
        <v>3215.22</v>
      </c>
      <c r="Y1525" s="33">
        <f t="shared" si="397"/>
        <v>475.34</v>
      </c>
      <c r="Z1525" s="45">
        <f t="shared" si="398"/>
        <v>0.30755669871239044</v>
      </c>
      <c r="AA1525" s="33">
        <f t="shared" si="399"/>
        <v>1135.0564499999996</v>
      </c>
      <c r="AB1525" s="45">
        <f t="shared" si="400"/>
        <v>0.35302606042510298</v>
      </c>
      <c r="AC1525" s="33">
        <f>IFERROR($X1525/VLOOKUP(CONCATENATE("USD",C1525),[1]GEINDICE!AR$1:AS$65536,2,0),"")</f>
        <v>563.80661791782836</v>
      </c>
      <c r="AD1525" s="33">
        <f>IFERROR($AA1525/VLOOKUP(CONCATENATE("USD",C1525),[1]GEINDICE!AR$1:AS$65536,2,0),"")</f>
        <v>199.03842916513224</v>
      </c>
      <c r="AE1525" s="33">
        <f>IFERROR($X1525/VLOOKUP(CONCATENATE("EUR",C1525),[1]GEINDICE!AR$1:AS$65536,2,0),"")</f>
        <v>539.26738452249162</v>
      </c>
      <c r="AF1525" s="33">
        <f>IFERROR($AA1525/VLOOKUP(CONCATENATE("EUR",C1525),[1]GEINDICE!AR$1:AS$65536,2,0),"")</f>
        <v>190.37544027372439</v>
      </c>
      <c r="AG1525" s="48" t="str">
        <f>VLOOKUP(E1525,[1]Apresentação!AW$1:AX$65536,2,0)</f>
        <v xml:space="preserve">                    2 - LEATHER AUXILIARIES</v>
      </c>
      <c r="AH1525" s="48" t="str">
        <f t="shared" si="401"/>
        <v xml:space="preserve">         5215000021 - OMBRELLON WP</v>
      </c>
      <c r="AI1525" s="49" t="str">
        <f t="shared" si="402"/>
        <v xml:space="preserve">     L00010 - CURTUME TROPICAL LTDA</v>
      </c>
      <c r="AJ1525" t="str">
        <f t="shared" si="403"/>
        <v xml:space="preserve">     93 - RESALES</v>
      </c>
      <c r="AK1525" t="str">
        <f t="shared" si="404"/>
        <v/>
      </c>
      <c r="AL1525">
        <f t="shared" si="405"/>
        <v>2</v>
      </c>
      <c r="AM1525" t="str">
        <f t="shared" si="406"/>
        <v>2025 2</v>
      </c>
      <c r="AN1525" t="str">
        <f t="shared" si="407"/>
        <v xml:space="preserve">CURTUME </v>
      </c>
    </row>
    <row r="1526" spans="1:40" x14ac:dyDescent="0.35">
      <c r="A1526">
        <v>81638</v>
      </c>
      <c r="B1526" t="s">
        <v>274</v>
      </c>
      <c r="C1526" s="31">
        <v>45730</v>
      </c>
      <c r="D1526" t="s">
        <v>373</v>
      </c>
      <c r="E1526" t="s">
        <v>374</v>
      </c>
      <c r="F1526" t="s">
        <v>742</v>
      </c>
      <c r="G1526" t="s">
        <v>743</v>
      </c>
      <c r="H1526" t="s">
        <v>750</v>
      </c>
      <c r="I1526" t="s">
        <v>751</v>
      </c>
      <c r="J1526">
        <v>250</v>
      </c>
      <c r="K1526">
        <v>8676.0499999999993</v>
      </c>
      <c r="L1526">
        <v>4110.2102800000002</v>
      </c>
      <c r="M1526">
        <v>1117.47</v>
      </c>
      <c r="N1526">
        <v>34.704209999999996</v>
      </c>
      <c r="O1526" s="32">
        <f t="shared" si="391"/>
        <v>7558.579999999999</v>
      </c>
      <c r="P1526" s="32">
        <f t="shared" si="392"/>
        <v>3448.3697199999988</v>
      </c>
      <c r="Q1526">
        <v>717730</v>
      </c>
      <c r="R1526" t="s">
        <v>281</v>
      </c>
      <c r="S1526" t="s">
        <v>292</v>
      </c>
      <c r="T1526" t="str">
        <f t="shared" si="393"/>
        <v>VEN</v>
      </c>
      <c r="U1526" t="s">
        <v>293</v>
      </c>
      <c r="V1526" s="33">
        <f t="shared" si="394"/>
        <v>8676.0499999999993</v>
      </c>
      <c r="W1526">
        <f t="shared" si="395"/>
        <v>250</v>
      </c>
      <c r="X1526" s="33">
        <f t="shared" si="396"/>
        <v>7558.579999999999</v>
      </c>
      <c r="Y1526" s="33">
        <f t="shared" si="397"/>
        <v>1117.47</v>
      </c>
      <c r="Z1526" s="45">
        <f t="shared" si="398"/>
        <v>0.3916954973749574</v>
      </c>
      <c r="AA1526" s="33">
        <f t="shared" si="399"/>
        <v>3398.3697199999988</v>
      </c>
      <c r="AB1526" s="45">
        <f t="shared" si="400"/>
        <v>0.4496042537090299</v>
      </c>
      <c r="AC1526" s="33">
        <f>IFERROR($X1526/VLOOKUP(CONCATENATE("USD",C1526),[1]GEINDICE!AR$1:AS$65536,2,0),"")</f>
        <v>1316.3900451070201</v>
      </c>
      <c r="AD1526" s="33">
        <f>IFERROR($AA1526/VLOOKUP(CONCATENATE("USD",C1526),[1]GEINDICE!AR$1:AS$65536,2,0),"")</f>
        <v>591.85456382033794</v>
      </c>
      <c r="AE1526" s="33">
        <f>IFERROR($X1526/VLOOKUP(CONCATENATE("EUR",C1526),[1]GEINDICE!AR$1:AS$65536,2,0),"")</f>
        <v>1210.806394771409</v>
      </c>
      <c r="AF1526" s="33">
        <f>IFERROR($AA1526/VLOOKUP(CONCATENATE("EUR",C1526),[1]GEINDICE!AR$1:AS$65536,2,0),"")</f>
        <v>544.38370550732043</v>
      </c>
      <c r="AG1526" s="48" t="str">
        <f>VLOOKUP(E1526,[1]Apresentação!AW$1:AX$65536,2,0)</f>
        <v xml:space="preserve">                    2 - LEATHER AUXILIARIES</v>
      </c>
      <c r="AH1526" s="48" t="str">
        <f t="shared" si="401"/>
        <v xml:space="preserve">         5215000021 - OMBRELLON WP</v>
      </c>
      <c r="AI1526" s="49" t="str">
        <f t="shared" si="402"/>
        <v xml:space="preserve">     L00167 - ARTE FINAL IND. E COM. DE COUROS LTDA</v>
      </c>
      <c r="AJ1526" t="str">
        <f t="shared" si="403"/>
        <v xml:space="preserve">     93 - RESALES</v>
      </c>
      <c r="AK1526" t="str">
        <f t="shared" si="404"/>
        <v/>
      </c>
      <c r="AL1526">
        <f t="shared" si="405"/>
        <v>3</v>
      </c>
      <c r="AM1526" t="str">
        <f t="shared" si="406"/>
        <v>2025 3</v>
      </c>
      <c r="AN1526" t="str">
        <f t="shared" si="407"/>
        <v xml:space="preserve">ARTE </v>
      </c>
    </row>
    <row r="1527" spans="1:40" x14ac:dyDescent="0.35">
      <c r="A1527">
        <v>84125</v>
      </c>
      <c r="B1527" t="s">
        <v>274</v>
      </c>
      <c r="C1527" s="31">
        <v>45936</v>
      </c>
      <c r="D1527" t="s">
        <v>373</v>
      </c>
      <c r="E1527" t="s">
        <v>374</v>
      </c>
      <c r="F1527" t="s">
        <v>683</v>
      </c>
      <c r="G1527" t="s">
        <v>684</v>
      </c>
      <c r="H1527" t="s">
        <v>750</v>
      </c>
      <c r="I1527" t="s">
        <v>751</v>
      </c>
      <c r="J1527">
        <v>500</v>
      </c>
      <c r="K1527">
        <v>16637.88</v>
      </c>
      <c r="L1527">
        <v>9048.6861599999993</v>
      </c>
      <c r="M1527">
        <v>2142.96</v>
      </c>
      <c r="N1527">
        <v>33.275759999999998</v>
      </c>
      <c r="O1527" s="32">
        <f t="shared" si="391"/>
        <v>14494.920000000002</v>
      </c>
      <c r="P1527" s="32">
        <f t="shared" si="392"/>
        <v>5446.2338400000026</v>
      </c>
      <c r="Q1527">
        <v>763379</v>
      </c>
      <c r="R1527" t="s">
        <v>281</v>
      </c>
      <c r="S1527" t="s">
        <v>292</v>
      </c>
      <c r="T1527" t="str">
        <f t="shared" si="393"/>
        <v>VEN</v>
      </c>
      <c r="U1527" t="s">
        <v>293</v>
      </c>
      <c r="V1527" s="33">
        <f t="shared" si="394"/>
        <v>16637.88</v>
      </c>
      <c r="W1527">
        <f t="shared" si="395"/>
        <v>500</v>
      </c>
      <c r="X1527" s="33">
        <f t="shared" si="396"/>
        <v>14494.920000000002</v>
      </c>
      <c r="Y1527" s="33">
        <f t="shared" si="397"/>
        <v>2142.96</v>
      </c>
      <c r="Z1527" s="45">
        <f t="shared" si="398"/>
        <v>0.32132902990044421</v>
      </c>
      <c r="AA1527" s="33">
        <f t="shared" si="399"/>
        <v>5346.2338400000026</v>
      </c>
      <c r="AB1527" s="45">
        <f t="shared" si="400"/>
        <v>0.3688350015039753</v>
      </c>
      <c r="AC1527" s="33">
        <f>IFERROR($X1527/VLOOKUP(CONCATENATE("USD",C1527),[1]GEINDICE!AR$1:AS$65536,2,0),"")</f>
        <v>2723.2780971705561</v>
      </c>
      <c r="AD1527" s="33">
        <f>IFERROR($AA1527/VLOOKUP(CONCATENATE("USD",C1527),[1]GEINDICE!AR$1:AS$65536,2,0),"")</f>
        <v>1004.440281065645</v>
      </c>
      <c r="AE1527" s="33">
        <f>IFERROR($X1527/VLOOKUP(CONCATENATE("EUR",C1527),[1]GEINDICE!AR$1:AS$65536,2,0),"")</f>
        <v>2325.997721328049</v>
      </c>
      <c r="AF1527" s="33">
        <f>IFERROR($AA1527/VLOOKUP(CONCATENATE("EUR",C1527),[1]GEINDICE!AR$1:AS$65536,2,0),"")</f>
        <v>857.90937304427405</v>
      </c>
      <c r="AG1527" s="48" t="str">
        <f>VLOOKUP(E1527,[1]Apresentação!AW$1:AX$65536,2,0)</f>
        <v xml:space="preserve">                    2 - LEATHER AUXILIARIES</v>
      </c>
      <c r="AH1527" s="48" t="str">
        <f t="shared" si="401"/>
        <v xml:space="preserve">         5215000021 - OMBRELLON WP</v>
      </c>
      <c r="AI1527" s="49" t="str">
        <f t="shared" si="402"/>
        <v xml:space="preserve">     L00148 - CURTIDORA ITAUNA EIRELI</v>
      </c>
      <c r="AJ1527" t="str">
        <f t="shared" si="403"/>
        <v xml:space="preserve">     93 - RESALES</v>
      </c>
      <c r="AK1527" t="str">
        <f t="shared" si="404"/>
        <v/>
      </c>
      <c r="AL1527">
        <f t="shared" si="405"/>
        <v>10</v>
      </c>
      <c r="AM1527" t="str">
        <f t="shared" si="406"/>
        <v>2025 10</v>
      </c>
      <c r="AN1527" t="str">
        <f t="shared" si="407"/>
        <v xml:space="preserve">CURTIDORA </v>
      </c>
    </row>
    <row r="1528" spans="1:40" x14ac:dyDescent="0.35">
      <c r="A1528">
        <v>84645</v>
      </c>
      <c r="B1528" t="s">
        <v>274</v>
      </c>
      <c r="C1528" s="31">
        <v>45975</v>
      </c>
      <c r="D1528" t="s">
        <v>373</v>
      </c>
      <c r="E1528" t="s">
        <v>374</v>
      </c>
      <c r="F1528" t="s">
        <v>467</v>
      </c>
      <c r="G1528" t="s">
        <v>468</v>
      </c>
      <c r="H1528" t="s">
        <v>750</v>
      </c>
      <c r="I1528" t="s">
        <v>751</v>
      </c>
      <c r="J1528">
        <v>250</v>
      </c>
      <c r="K1528">
        <v>7975.8200000000006</v>
      </c>
      <c r="L1528">
        <v>4524.3430799999996</v>
      </c>
      <c r="M1528">
        <v>1027.29</v>
      </c>
      <c r="N1528">
        <v>31.903279999999999</v>
      </c>
      <c r="O1528" s="32">
        <f t="shared" si="391"/>
        <v>6948.5300000000007</v>
      </c>
      <c r="P1528" s="32">
        <f t="shared" si="392"/>
        <v>2424.186920000001</v>
      </c>
      <c r="Q1528">
        <v>767293</v>
      </c>
      <c r="R1528" t="s">
        <v>281</v>
      </c>
      <c r="S1528" t="s">
        <v>292</v>
      </c>
      <c r="T1528" t="str">
        <f t="shared" si="393"/>
        <v>VEN</v>
      </c>
      <c r="U1528" t="s">
        <v>300</v>
      </c>
      <c r="V1528" s="33">
        <f t="shared" si="394"/>
        <v>7975.8200000000006</v>
      </c>
      <c r="W1528">
        <f t="shared" si="395"/>
        <v>250</v>
      </c>
      <c r="X1528" s="33">
        <f t="shared" si="396"/>
        <v>6948.5300000000007</v>
      </c>
      <c r="Y1528" s="33">
        <f t="shared" si="397"/>
        <v>1027.29</v>
      </c>
      <c r="Z1528" s="45">
        <f t="shared" si="398"/>
        <v>0.29767308189001268</v>
      </c>
      <c r="AA1528" s="33">
        <f t="shared" si="399"/>
        <v>2374.186920000001</v>
      </c>
      <c r="AB1528" s="45">
        <f t="shared" si="400"/>
        <v>0.34168189818565953</v>
      </c>
      <c r="AC1528" s="33" t="str">
        <f>IFERROR($X1528/VLOOKUP(CONCATENATE("USD",C1528),[1]GEINDICE!AR$1:AS$65536,2,0),"")</f>
        <v/>
      </c>
      <c r="AD1528" s="33" t="str">
        <f>IFERROR($AA1528/VLOOKUP(CONCATENATE("USD",C1528),[1]GEINDICE!AR$1:AS$65536,2,0),"")</f>
        <v/>
      </c>
      <c r="AE1528" s="33" t="str">
        <f>IFERROR($X1528/VLOOKUP(CONCATENATE("EUR",C1528),[1]GEINDICE!AR$1:AS$65536,2,0),"")</f>
        <v/>
      </c>
      <c r="AF1528" s="33" t="str">
        <f>IFERROR($AA1528/VLOOKUP(CONCATENATE("EUR",C1528),[1]GEINDICE!AR$1:AS$65536,2,0),"")</f>
        <v/>
      </c>
      <c r="AG1528" s="48" t="str">
        <f>VLOOKUP(E1528,[1]Apresentação!AW$1:AX$65536,2,0)</f>
        <v xml:space="preserve">                    2 - LEATHER AUXILIARIES</v>
      </c>
      <c r="AH1528" s="48" t="str">
        <f t="shared" si="401"/>
        <v xml:space="preserve">         5215000021 - OMBRELLON WP</v>
      </c>
      <c r="AI1528" s="49" t="str">
        <f t="shared" si="402"/>
        <v xml:space="preserve">     L00102 - CURTUME SANTO ANTONIO LTDA</v>
      </c>
      <c r="AJ1528" t="str">
        <f t="shared" si="403"/>
        <v xml:space="preserve">     93 - RESALES</v>
      </c>
      <c r="AK1528" t="str">
        <f t="shared" si="404"/>
        <v/>
      </c>
      <c r="AL1528">
        <f t="shared" si="405"/>
        <v>11</v>
      </c>
      <c r="AM1528" t="str">
        <f t="shared" si="406"/>
        <v>2025 11</v>
      </c>
      <c r="AN1528" t="str">
        <f t="shared" si="407"/>
        <v xml:space="preserve">CURTUME </v>
      </c>
    </row>
    <row r="1529" spans="1:40" x14ac:dyDescent="0.35">
      <c r="A1529">
        <v>82505</v>
      </c>
      <c r="B1529" t="s">
        <v>274</v>
      </c>
      <c r="C1529" s="31">
        <v>45799</v>
      </c>
      <c r="D1529" t="s">
        <v>373</v>
      </c>
      <c r="E1529" t="s">
        <v>374</v>
      </c>
      <c r="F1529" t="s">
        <v>683</v>
      </c>
      <c r="G1529" t="s">
        <v>684</v>
      </c>
      <c r="H1529" t="s">
        <v>750</v>
      </c>
      <c r="I1529" t="s">
        <v>751</v>
      </c>
      <c r="J1529">
        <v>625</v>
      </c>
      <c r="K1529">
        <v>21991.98</v>
      </c>
      <c r="L1529">
        <v>10275.525180000001</v>
      </c>
      <c r="M1529">
        <v>2832.56</v>
      </c>
      <c r="N1529">
        <v>35.187159999999999</v>
      </c>
      <c r="O1529" s="32">
        <f t="shared" si="391"/>
        <v>19159.419999999998</v>
      </c>
      <c r="P1529" s="32">
        <f t="shared" si="392"/>
        <v>8883.8948199999977</v>
      </c>
      <c r="Q1529">
        <v>739356</v>
      </c>
      <c r="R1529" t="s">
        <v>281</v>
      </c>
      <c r="S1529" t="s">
        <v>292</v>
      </c>
      <c r="T1529" t="str">
        <f t="shared" si="393"/>
        <v>VEN</v>
      </c>
      <c r="U1529" t="s">
        <v>300</v>
      </c>
      <c r="V1529" s="33">
        <f t="shared" si="394"/>
        <v>21991.98</v>
      </c>
      <c r="W1529">
        <f t="shared" si="395"/>
        <v>625</v>
      </c>
      <c r="X1529" s="33">
        <f t="shared" si="396"/>
        <v>19159.419999999998</v>
      </c>
      <c r="Y1529" s="33">
        <f t="shared" si="397"/>
        <v>2832.56</v>
      </c>
      <c r="Z1529" s="45">
        <f t="shared" si="398"/>
        <v>0.39827677271441669</v>
      </c>
      <c r="AA1529" s="33">
        <f t="shared" si="399"/>
        <v>8758.8948199999977</v>
      </c>
      <c r="AB1529" s="45">
        <f t="shared" si="400"/>
        <v>0.45715866242297515</v>
      </c>
      <c r="AC1529" s="33">
        <f>IFERROR($X1529/VLOOKUP(CONCATENATE("USD",C1529),[1]GEINDICE!AR$1:AS$65536,2,0),"")</f>
        <v>3397.6627061535728</v>
      </c>
      <c r="AD1529" s="33">
        <f>IFERROR($AA1529/VLOOKUP(CONCATENATE("USD",C1529),[1]GEINDICE!AR$1:AS$65536,2,0),"")</f>
        <v>1553.2709381095933</v>
      </c>
      <c r="AE1529" s="33">
        <f>IFERROR($X1529/VLOOKUP(CONCATENATE("EUR",C1529),[1]GEINDICE!AR$1:AS$65536,2,0),"")</f>
        <v>3011.5877332243508</v>
      </c>
      <c r="AF1529" s="33">
        <f>IFERROR($AA1529/VLOOKUP(CONCATENATE("EUR",C1529),[1]GEINDICE!AR$1:AS$65536,2,0),"")</f>
        <v>1376.773419890284</v>
      </c>
      <c r="AG1529" s="48" t="str">
        <f>VLOOKUP(E1529,[1]Apresentação!AW$1:AX$65536,2,0)</f>
        <v xml:space="preserve">                    2 - LEATHER AUXILIARIES</v>
      </c>
      <c r="AH1529" s="48" t="str">
        <f t="shared" si="401"/>
        <v xml:space="preserve">         5215000021 - OMBRELLON WP</v>
      </c>
      <c r="AI1529" s="49" t="str">
        <f t="shared" si="402"/>
        <v xml:space="preserve">     L00148 - CURTIDORA ITAUNA EIRELI</v>
      </c>
      <c r="AJ1529" t="str">
        <f t="shared" si="403"/>
        <v xml:space="preserve">     93 - RESALES</v>
      </c>
      <c r="AK1529" t="str">
        <f t="shared" si="404"/>
        <v/>
      </c>
      <c r="AL1529">
        <f t="shared" si="405"/>
        <v>5</v>
      </c>
      <c r="AM1529" t="str">
        <f t="shared" si="406"/>
        <v>2025 5</v>
      </c>
      <c r="AN1529" t="str">
        <f t="shared" si="407"/>
        <v xml:space="preserve">CURTIDORA </v>
      </c>
    </row>
    <row r="1530" spans="1:40" x14ac:dyDescent="0.35">
      <c r="A1530">
        <v>84252</v>
      </c>
      <c r="B1530" t="s">
        <v>274</v>
      </c>
      <c r="C1530" s="31">
        <v>45947</v>
      </c>
      <c r="D1530" t="s">
        <v>373</v>
      </c>
      <c r="E1530" t="s">
        <v>374</v>
      </c>
      <c r="F1530" t="s">
        <v>467</v>
      </c>
      <c r="G1530" t="s">
        <v>468</v>
      </c>
      <c r="H1530" t="s">
        <v>750</v>
      </c>
      <c r="I1530" t="s">
        <v>751</v>
      </c>
      <c r="J1530">
        <v>125</v>
      </c>
      <c r="K1530">
        <v>4103.7300000000005</v>
      </c>
      <c r="L1530">
        <v>2262.1715399999998</v>
      </c>
      <c r="M1530">
        <v>528.55999999999995</v>
      </c>
      <c r="N1530">
        <v>32.829819999999998</v>
      </c>
      <c r="O1530" s="32">
        <f t="shared" si="391"/>
        <v>3575.1700000000005</v>
      </c>
      <c r="P1530" s="32">
        <f t="shared" si="392"/>
        <v>1312.9984600000007</v>
      </c>
      <c r="Q1530">
        <v>764513</v>
      </c>
      <c r="R1530" t="s">
        <v>281</v>
      </c>
      <c r="S1530" t="s">
        <v>292</v>
      </c>
      <c r="T1530" t="str">
        <f t="shared" si="393"/>
        <v>VEN</v>
      </c>
      <c r="U1530" t="s">
        <v>300</v>
      </c>
      <c r="V1530" s="33">
        <f t="shared" si="394"/>
        <v>4103.7300000000005</v>
      </c>
      <c r="W1530">
        <f t="shared" si="395"/>
        <v>125</v>
      </c>
      <c r="X1530" s="33">
        <f t="shared" si="396"/>
        <v>3575.1700000000005</v>
      </c>
      <c r="Y1530" s="33">
        <f t="shared" si="397"/>
        <v>528.55999999999995</v>
      </c>
      <c r="Z1530" s="45">
        <f t="shared" si="398"/>
        <v>0.31386042941421599</v>
      </c>
      <c r="AA1530" s="33">
        <f t="shared" si="399"/>
        <v>1287.9984600000007</v>
      </c>
      <c r="AB1530" s="45">
        <f t="shared" si="400"/>
        <v>0.36026215816310847</v>
      </c>
      <c r="AC1530" s="33">
        <f>IFERROR($X1530/VLOOKUP(CONCATENATE("USD",C1530),[1]GEINDICE!AR$1:AS$65536,2,0),"")</f>
        <v>657.32119874977025</v>
      </c>
      <c r="AD1530" s="33">
        <f>IFERROR($AA1530/VLOOKUP(CONCATENATE("USD",C1530),[1]GEINDICE!AR$1:AS$65536,2,0),"")</f>
        <v>236.8079536679538</v>
      </c>
      <c r="AE1530" s="33">
        <f>IFERROR($X1530/VLOOKUP(CONCATENATE("EUR",C1530),[1]GEINDICE!AR$1:AS$65536,2,0),"")</f>
        <v>563.11644536848905</v>
      </c>
      <c r="AF1530" s="33">
        <f>IFERROR($AA1530/VLOOKUP(CONCATENATE("EUR",C1530),[1]GEINDICE!AR$1:AS$65536,2,0),"")</f>
        <v>202.86954590559003</v>
      </c>
      <c r="AG1530" s="48" t="str">
        <f>VLOOKUP(E1530,[1]Apresentação!AW$1:AX$65536,2,0)</f>
        <v xml:space="preserve">                    2 - LEATHER AUXILIARIES</v>
      </c>
      <c r="AH1530" s="48" t="str">
        <f t="shared" si="401"/>
        <v xml:space="preserve">         5215000021 - OMBRELLON WP</v>
      </c>
      <c r="AI1530" s="49" t="str">
        <f t="shared" si="402"/>
        <v xml:space="preserve">     L00102 - CURTUME SANTO ANTONIO LTDA</v>
      </c>
      <c r="AJ1530" t="str">
        <f t="shared" si="403"/>
        <v xml:space="preserve">     93 - RESALES</v>
      </c>
      <c r="AK1530" t="str">
        <f t="shared" si="404"/>
        <v/>
      </c>
      <c r="AL1530">
        <f t="shared" si="405"/>
        <v>10</v>
      </c>
      <c r="AM1530" t="str">
        <f t="shared" si="406"/>
        <v>2025 10</v>
      </c>
      <c r="AN1530" t="str">
        <f t="shared" si="407"/>
        <v xml:space="preserve">CURTUME </v>
      </c>
    </row>
    <row r="1531" spans="1:40" x14ac:dyDescent="0.35">
      <c r="A1531">
        <v>82676</v>
      </c>
      <c r="B1531" t="s">
        <v>274</v>
      </c>
      <c r="C1531" s="31">
        <v>45814</v>
      </c>
      <c r="D1531" t="s">
        <v>373</v>
      </c>
      <c r="E1531" t="s">
        <v>374</v>
      </c>
      <c r="F1531" t="s">
        <v>467</v>
      </c>
      <c r="G1531" t="s">
        <v>468</v>
      </c>
      <c r="H1531" t="s">
        <v>750</v>
      </c>
      <c r="I1531" t="s">
        <v>751</v>
      </c>
      <c r="J1531">
        <v>250</v>
      </c>
      <c r="K1531">
        <v>8451.32</v>
      </c>
      <c r="L1531">
        <v>4110.2100700000001</v>
      </c>
      <c r="M1531">
        <v>1088.53</v>
      </c>
      <c r="N1531">
        <v>33.805279999999996</v>
      </c>
      <c r="O1531" s="32">
        <f t="shared" si="391"/>
        <v>7362.79</v>
      </c>
      <c r="P1531" s="32">
        <f t="shared" si="392"/>
        <v>3252.5799299999999</v>
      </c>
      <c r="Q1531">
        <v>740666</v>
      </c>
      <c r="R1531" t="s">
        <v>281</v>
      </c>
      <c r="S1531" t="s">
        <v>292</v>
      </c>
      <c r="T1531" t="str">
        <f t="shared" si="393"/>
        <v>VEN</v>
      </c>
      <c r="U1531" t="s">
        <v>300</v>
      </c>
      <c r="V1531" s="33">
        <f t="shared" si="394"/>
        <v>8451.32</v>
      </c>
      <c r="W1531">
        <f t="shared" si="395"/>
        <v>250</v>
      </c>
      <c r="X1531" s="33">
        <f t="shared" si="396"/>
        <v>7362.79</v>
      </c>
      <c r="Y1531" s="33">
        <f t="shared" si="397"/>
        <v>1088.53</v>
      </c>
      <c r="Z1531" s="45">
        <f t="shared" si="398"/>
        <v>0.37894434597199017</v>
      </c>
      <c r="AA1531" s="33">
        <f t="shared" si="399"/>
        <v>3202.5799299999999</v>
      </c>
      <c r="AB1531" s="45">
        <f t="shared" si="400"/>
        <v>0.43496825659838184</v>
      </c>
      <c r="AC1531" s="33">
        <f>IFERROR($X1531/VLOOKUP(CONCATENATE("USD",C1531),[1]GEINDICE!AR$1:AS$65536,2,0),"")</f>
        <v>1316.0294564498543</v>
      </c>
      <c r="AD1531" s="33">
        <f>IFERROR($AA1531/VLOOKUP(CONCATENATE("USD",C1531),[1]GEINDICE!AR$1:AS$65536,2,0),"")</f>
        <v>572.43103830410917</v>
      </c>
      <c r="AE1531" s="33">
        <f>IFERROR($X1531/VLOOKUP(CONCATENATE("EUR",C1531),[1]GEINDICE!AR$1:AS$65536,2,0),"")</f>
        <v>1154.711980302056</v>
      </c>
      <c r="AF1531" s="33">
        <f>IFERROR($AA1531/VLOOKUP(CONCATENATE("EUR",C1531),[1]GEINDICE!AR$1:AS$65536,2,0),"")</f>
        <v>502.2630569452503</v>
      </c>
      <c r="AG1531" s="48" t="str">
        <f>VLOOKUP(E1531,[1]Apresentação!AW$1:AX$65536,2,0)</f>
        <v xml:space="preserve">                    2 - LEATHER AUXILIARIES</v>
      </c>
      <c r="AH1531" s="48" t="str">
        <f t="shared" si="401"/>
        <v xml:space="preserve">         5215000021 - OMBRELLON WP</v>
      </c>
      <c r="AI1531" s="49" t="str">
        <f t="shared" si="402"/>
        <v xml:space="preserve">     L00102 - CURTUME SANTO ANTONIO LTDA</v>
      </c>
      <c r="AJ1531" t="str">
        <f t="shared" si="403"/>
        <v xml:space="preserve">     93 - RESALES</v>
      </c>
      <c r="AK1531" t="str">
        <f t="shared" si="404"/>
        <v/>
      </c>
      <c r="AL1531">
        <f t="shared" si="405"/>
        <v>6</v>
      </c>
      <c r="AM1531" t="str">
        <f t="shared" si="406"/>
        <v>2025 6</v>
      </c>
      <c r="AN1531" t="str">
        <f t="shared" si="407"/>
        <v xml:space="preserve">CURTUME </v>
      </c>
    </row>
    <row r="1532" spans="1:40" x14ac:dyDescent="0.35">
      <c r="A1532">
        <v>82821</v>
      </c>
      <c r="B1532" t="s">
        <v>274</v>
      </c>
      <c r="C1532" s="31">
        <v>45826</v>
      </c>
      <c r="D1532" t="s">
        <v>373</v>
      </c>
      <c r="E1532" t="s">
        <v>374</v>
      </c>
      <c r="F1532" t="s">
        <v>677</v>
      </c>
      <c r="G1532" t="s">
        <v>678</v>
      </c>
      <c r="H1532" t="s">
        <v>750</v>
      </c>
      <c r="I1532" t="s">
        <v>751</v>
      </c>
      <c r="J1532">
        <v>125</v>
      </c>
      <c r="K1532">
        <v>4265.45</v>
      </c>
      <c r="L1532">
        <v>2055.1050399999999</v>
      </c>
      <c r="M1532">
        <v>549.39</v>
      </c>
      <c r="N1532">
        <v>34.123579999999997</v>
      </c>
      <c r="O1532" s="32">
        <f t="shared" si="391"/>
        <v>3716.06</v>
      </c>
      <c r="P1532" s="32">
        <f t="shared" si="392"/>
        <v>1660.95496</v>
      </c>
      <c r="Q1532">
        <v>741673</v>
      </c>
      <c r="R1532" t="s">
        <v>281</v>
      </c>
      <c r="S1532" t="s">
        <v>292</v>
      </c>
      <c r="T1532" t="str">
        <f t="shared" si="393"/>
        <v>VEN</v>
      </c>
      <c r="U1532" t="s">
        <v>300</v>
      </c>
      <c r="V1532" s="33">
        <f t="shared" si="394"/>
        <v>4265.45</v>
      </c>
      <c r="W1532">
        <f t="shared" si="395"/>
        <v>125</v>
      </c>
      <c r="X1532" s="33">
        <f t="shared" si="396"/>
        <v>3716.06</v>
      </c>
      <c r="Y1532" s="33">
        <f t="shared" si="397"/>
        <v>549.39</v>
      </c>
      <c r="Z1532" s="45">
        <f t="shared" si="398"/>
        <v>0.38353631152633372</v>
      </c>
      <c r="AA1532" s="33">
        <f t="shared" si="399"/>
        <v>1635.95496</v>
      </c>
      <c r="AB1532" s="45">
        <f t="shared" si="400"/>
        <v>0.44023911346964262</v>
      </c>
      <c r="AC1532" s="33">
        <f>IFERROR($X1532/VLOOKUP(CONCATENATE("USD",C1532),[1]GEINDICE!AR$1:AS$65536,2,0),"")</f>
        <v>677.1369740702271</v>
      </c>
      <c r="AD1532" s="33">
        <f>IFERROR($AA1532/VLOOKUP(CONCATENATE("USD",C1532),[1]GEINDICE!AR$1:AS$65536,2,0),"")</f>
        <v>298.10218116219318</v>
      </c>
      <c r="AE1532" s="33">
        <f>IFERROR($X1532/VLOOKUP(CONCATENATE("EUR",C1532),[1]GEINDICE!AR$1:AS$65536,2,0),"")</f>
        <v>587.74238446208835</v>
      </c>
      <c r="AF1532" s="33">
        <f>IFERROR($AA1532/VLOOKUP(CONCATENATE("EUR",C1532),[1]GEINDICE!AR$1:AS$65536,2,0),"")</f>
        <v>258.74718628412359</v>
      </c>
      <c r="AG1532" s="48" t="str">
        <f>VLOOKUP(E1532,[1]Apresentação!AW$1:AX$65536,2,0)</f>
        <v xml:space="preserve">                    2 - LEATHER AUXILIARIES</v>
      </c>
      <c r="AH1532" s="48" t="str">
        <f t="shared" si="401"/>
        <v xml:space="preserve">         5215000021 - OMBRELLON WP</v>
      </c>
      <c r="AI1532" s="49" t="str">
        <f t="shared" si="402"/>
        <v xml:space="preserve">     L00127 - REAL COM E INDUSTRIA DE COUROS E ARTEFATOS LTDA</v>
      </c>
      <c r="AJ1532" t="str">
        <f t="shared" si="403"/>
        <v xml:space="preserve">     93 - RESALES</v>
      </c>
      <c r="AK1532" t="str">
        <f t="shared" si="404"/>
        <v/>
      </c>
      <c r="AL1532">
        <f t="shared" si="405"/>
        <v>6</v>
      </c>
      <c r="AM1532" t="str">
        <f t="shared" si="406"/>
        <v>2025 6</v>
      </c>
      <c r="AN1532" t="str">
        <f t="shared" si="407"/>
        <v xml:space="preserve">REAL </v>
      </c>
    </row>
    <row r="1533" spans="1:40" x14ac:dyDescent="0.35">
      <c r="A1533">
        <v>83075</v>
      </c>
      <c r="B1533" t="s">
        <v>274</v>
      </c>
      <c r="C1533" s="31">
        <v>45849</v>
      </c>
      <c r="D1533" t="s">
        <v>373</v>
      </c>
      <c r="E1533" t="s">
        <v>374</v>
      </c>
      <c r="F1533" t="s">
        <v>467</v>
      </c>
      <c r="G1533" t="s">
        <v>468</v>
      </c>
      <c r="H1533" t="s">
        <v>750</v>
      </c>
      <c r="I1533" t="s">
        <v>751</v>
      </c>
      <c r="J1533">
        <v>125</v>
      </c>
      <c r="K1533">
        <v>4185.1900000000005</v>
      </c>
      <c r="L1533">
        <v>2055.1050300000002</v>
      </c>
      <c r="M1533">
        <v>539.04999999999995</v>
      </c>
      <c r="N1533">
        <v>33.481529999999999</v>
      </c>
      <c r="O1533" s="32">
        <f t="shared" si="391"/>
        <v>3646.1400000000003</v>
      </c>
      <c r="P1533" s="32">
        <f t="shared" si="392"/>
        <v>1591.0349700000002</v>
      </c>
      <c r="Q1533">
        <v>743578</v>
      </c>
      <c r="R1533" t="s">
        <v>281</v>
      </c>
      <c r="S1533" t="s">
        <v>292</v>
      </c>
      <c r="T1533" t="str">
        <f t="shared" si="393"/>
        <v>VEN</v>
      </c>
      <c r="U1533" t="s">
        <v>293</v>
      </c>
      <c r="V1533" s="33">
        <f t="shared" si="394"/>
        <v>4185.1900000000005</v>
      </c>
      <c r="W1533">
        <f t="shared" si="395"/>
        <v>125</v>
      </c>
      <c r="X1533" s="33">
        <f t="shared" si="396"/>
        <v>3646.1400000000003</v>
      </c>
      <c r="Y1533" s="33">
        <f t="shared" si="397"/>
        <v>539.04999999999995</v>
      </c>
      <c r="Z1533" s="45">
        <f t="shared" si="398"/>
        <v>0.37418491633593692</v>
      </c>
      <c r="AA1533" s="33">
        <f t="shared" si="399"/>
        <v>1566.0349700000002</v>
      </c>
      <c r="AB1533" s="45">
        <f t="shared" si="400"/>
        <v>0.42950489284558463</v>
      </c>
      <c r="AC1533" s="33">
        <f>IFERROR($X1533/VLOOKUP(CONCATENATE("USD",C1533),[1]GEINDICE!AR$1:AS$65536,2,0),"")</f>
        <v>654.34478303004198</v>
      </c>
      <c r="AD1533" s="33">
        <f>IFERROR($AA1533/VLOOKUP(CONCATENATE("USD",C1533),[1]GEINDICE!AR$1:AS$65536,2,0),"")</f>
        <v>281.04428591938552</v>
      </c>
      <c r="AE1533" s="33">
        <f>IFERROR($X1533/VLOOKUP(CONCATENATE("EUR",C1533),[1]GEINDICE!AR$1:AS$65536,2,0),"")</f>
        <v>559.41268526189822</v>
      </c>
      <c r="AF1533" s="33">
        <f>IFERROR($AA1533/VLOOKUP(CONCATENATE("EUR",C1533),[1]GEINDICE!AR$1:AS$65536,2,0),"")</f>
        <v>240.27048543987237</v>
      </c>
      <c r="AG1533" s="48" t="str">
        <f>VLOOKUP(E1533,[1]Apresentação!AW$1:AX$65536,2,0)</f>
        <v xml:space="preserve">                    2 - LEATHER AUXILIARIES</v>
      </c>
      <c r="AH1533" s="48" t="str">
        <f t="shared" si="401"/>
        <v xml:space="preserve">         5215000021 - OMBRELLON WP</v>
      </c>
      <c r="AI1533" s="49" t="str">
        <f t="shared" si="402"/>
        <v xml:space="preserve">     L00102 - CURTUME SANTO ANTONIO LTDA</v>
      </c>
      <c r="AJ1533" t="str">
        <f t="shared" si="403"/>
        <v xml:space="preserve">     93 - RESALES</v>
      </c>
      <c r="AK1533" t="str">
        <f t="shared" si="404"/>
        <v/>
      </c>
      <c r="AL1533">
        <f t="shared" si="405"/>
        <v>7</v>
      </c>
      <c r="AM1533" t="str">
        <f t="shared" si="406"/>
        <v>2025 7</v>
      </c>
      <c r="AN1533" t="str">
        <f t="shared" si="407"/>
        <v xml:space="preserve">CURTUME </v>
      </c>
    </row>
    <row r="1534" spans="1:40" x14ac:dyDescent="0.35">
      <c r="A1534">
        <v>82513</v>
      </c>
      <c r="B1534" t="s">
        <v>274</v>
      </c>
      <c r="C1534" s="31">
        <v>45800</v>
      </c>
      <c r="D1534" t="s">
        <v>373</v>
      </c>
      <c r="E1534" t="s">
        <v>374</v>
      </c>
      <c r="F1534" t="s">
        <v>467</v>
      </c>
      <c r="G1534" t="s">
        <v>468</v>
      </c>
      <c r="H1534" t="s">
        <v>750</v>
      </c>
      <c r="I1534" t="s">
        <v>751</v>
      </c>
      <c r="J1534">
        <v>250</v>
      </c>
      <c r="K1534">
        <v>8514.89</v>
      </c>
      <c r="L1534">
        <v>4110.2100700000001</v>
      </c>
      <c r="M1534">
        <v>1096.73</v>
      </c>
      <c r="N1534">
        <v>34.059559999999998</v>
      </c>
      <c r="O1534" s="32">
        <f t="shared" si="391"/>
        <v>7418.16</v>
      </c>
      <c r="P1534" s="32">
        <f t="shared" si="392"/>
        <v>3307.9499299999998</v>
      </c>
      <c r="Q1534">
        <v>739403</v>
      </c>
      <c r="R1534" t="s">
        <v>281</v>
      </c>
      <c r="S1534" t="s">
        <v>292</v>
      </c>
      <c r="T1534" t="str">
        <f t="shared" si="393"/>
        <v>VEN</v>
      </c>
      <c r="U1534" t="s">
        <v>293</v>
      </c>
      <c r="V1534" s="33">
        <f t="shared" si="394"/>
        <v>8514.89</v>
      </c>
      <c r="W1534">
        <f t="shared" si="395"/>
        <v>250</v>
      </c>
      <c r="X1534" s="33">
        <f t="shared" si="396"/>
        <v>7418.16</v>
      </c>
      <c r="Y1534" s="33">
        <f t="shared" si="397"/>
        <v>1096.73</v>
      </c>
      <c r="Z1534" s="45">
        <f t="shared" si="398"/>
        <v>0.38261797040243622</v>
      </c>
      <c r="AA1534" s="33">
        <f t="shared" si="399"/>
        <v>3257.9499299999998</v>
      </c>
      <c r="AB1534" s="45">
        <f t="shared" si="400"/>
        <v>0.43918571856093691</v>
      </c>
      <c r="AC1534" s="33">
        <f>IFERROR($X1534/VLOOKUP(CONCATENATE("USD",C1534),[1]GEINDICE!AR$1:AS$65536,2,0),"")</f>
        <v>1302.9860184079253</v>
      </c>
      <c r="AD1534" s="33">
        <f>IFERROR($AA1534/VLOOKUP(CONCATENATE("USD",C1534),[1]GEINDICE!AR$1:AS$65536,2,0),"")</f>
        <v>572.25285076933881</v>
      </c>
      <c r="AE1534" s="33">
        <f>IFERROR($X1534/VLOOKUP(CONCATENATE("EUR",C1534),[1]GEINDICE!AR$1:AS$65536,2,0),"")</f>
        <v>1148.0021046767154</v>
      </c>
      <c r="AF1534" s="33">
        <f>IFERROR($AA1534/VLOOKUP(CONCATENATE("EUR",C1534),[1]GEINDICE!AR$1:AS$65536,2,0),"")</f>
        <v>504.18612925191115</v>
      </c>
      <c r="AG1534" s="48" t="str">
        <f>VLOOKUP(E1534,[1]Apresentação!AW$1:AX$65536,2,0)</f>
        <v xml:space="preserve">                    2 - LEATHER AUXILIARIES</v>
      </c>
      <c r="AH1534" s="48" t="str">
        <f t="shared" si="401"/>
        <v xml:space="preserve">         5215000021 - OMBRELLON WP</v>
      </c>
      <c r="AI1534" s="49" t="str">
        <f t="shared" si="402"/>
        <v xml:space="preserve">     L00102 - CURTUME SANTO ANTONIO LTDA</v>
      </c>
      <c r="AJ1534" t="str">
        <f t="shared" si="403"/>
        <v xml:space="preserve">     93 - RESALES</v>
      </c>
      <c r="AK1534" t="str">
        <f t="shared" si="404"/>
        <v/>
      </c>
      <c r="AL1534">
        <f t="shared" si="405"/>
        <v>5</v>
      </c>
      <c r="AM1534" t="str">
        <f t="shared" si="406"/>
        <v>2025 5</v>
      </c>
      <c r="AN1534" t="str">
        <f t="shared" si="407"/>
        <v xml:space="preserve">CURTUME </v>
      </c>
    </row>
    <row r="1535" spans="1:40" x14ac:dyDescent="0.35">
      <c r="A1535">
        <v>83432</v>
      </c>
      <c r="B1535" t="s">
        <v>274</v>
      </c>
      <c r="C1535" s="31">
        <v>45877</v>
      </c>
      <c r="D1535" t="s">
        <v>373</v>
      </c>
      <c r="E1535" t="s">
        <v>374</v>
      </c>
      <c r="F1535" t="s">
        <v>648</v>
      </c>
      <c r="G1535" t="s">
        <v>649</v>
      </c>
      <c r="H1535" t="s">
        <v>750</v>
      </c>
      <c r="I1535" t="s">
        <v>751</v>
      </c>
      <c r="J1535">
        <v>125</v>
      </c>
      <c r="K1535">
        <v>3681.2400000000002</v>
      </c>
      <c r="L1535">
        <v>2055.1050399999999</v>
      </c>
      <c r="M1535">
        <v>474.14</v>
      </c>
      <c r="N1535">
        <v>29.44988</v>
      </c>
      <c r="O1535" s="32">
        <f t="shared" si="391"/>
        <v>3207.1000000000004</v>
      </c>
      <c r="P1535" s="32">
        <f t="shared" si="392"/>
        <v>1151.9949600000004</v>
      </c>
      <c r="Q1535">
        <v>750548</v>
      </c>
      <c r="R1535" t="s">
        <v>281</v>
      </c>
      <c r="S1535" t="s">
        <v>292</v>
      </c>
      <c r="T1535" t="str">
        <f t="shared" si="393"/>
        <v>VEN</v>
      </c>
      <c r="U1535" t="s">
        <v>293</v>
      </c>
      <c r="V1535" s="33">
        <f t="shared" si="394"/>
        <v>3681.2400000000002</v>
      </c>
      <c r="W1535">
        <f t="shared" si="395"/>
        <v>125</v>
      </c>
      <c r="X1535" s="33">
        <f t="shared" si="396"/>
        <v>3207.1000000000004</v>
      </c>
      <c r="Y1535" s="33">
        <f t="shared" si="397"/>
        <v>474.14</v>
      </c>
      <c r="Z1535" s="45">
        <f t="shared" si="398"/>
        <v>0.30614547272114839</v>
      </c>
      <c r="AA1535" s="33">
        <f t="shared" si="399"/>
        <v>1126.9949600000004</v>
      </c>
      <c r="AB1535" s="45">
        <f t="shared" si="400"/>
        <v>0.35140624239967583</v>
      </c>
      <c r="AC1535" s="33">
        <f>IFERROR($X1535/VLOOKUP(CONCATENATE("USD",C1535),[1]GEINDICE!AR$1:AS$65536,2,0),"")</f>
        <v>591.12692151730744</v>
      </c>
      <c r="AD1535" s="33">
        <f>IFERROR($AA1535/VLOOKUP(CONCATENATE("USD",C1535),[1]GEINDICE!AR$1:AS$65536,2,0),"")</f>
        <v>207.7256902716851</v>
      </c>
      <c r="AE1535" s="33">
        <f>IFERROR($X1535/VLOOKUP(CONCATENATE("EUR",C1535),[1]GEINDICE!AR$1:AS$65536,2,0),"")</f>
        <v>506.97122984508383</v>
      </c>
      <c r="AF1535" s="33">
        <f>IFERROR($AA1535/VLOOKUP(CONCATENATE("EUR",C1535),[1]GEINDICE!AR$1:AS$65536,2,0),"")</f>
        <v>178.15285488460327</v>
      </c>
      <c r="AG1535" s="48" t="str">
        <f>VLOOKUP(E1535,[1]Apresentação!AW$1:AX$65536,2,0)</f>
        <v xml:space="preserve">                    2 - LEATHER AUXILIARIES</v>
      </c>
      <c r="AH1535" s="48" t="str">
        <f t="shared" si="401"/>
        <v xml:space="preserve">         5215000021 - OMBRELLON WP</v>
      </c>
      <c r="AI1535" s="49" t="str">
        <f t="shared" si="402"/>
        <v xml:space="preserve">     L00010 - CURTUME TROPICAL LTDA</v>
      </c>
      <c r="AJ1535" t="str">
        <f t="shared" si="403"/>
        <v xml:space="preserve">     93 - RESALES</v>
      </c>
      <c r="AK1535" t="str">
        <f t="shared" si="404"/>
        <v/>
      </c>
      <c r="AL1535">
        <f t="shared" si="405"/>
        <v>8</v>
      </c>
      <c r="AM1535" t="str">
        <f t="shared" si="406"/>
        <v>2025 8</v>
      </c>
      <c r="AN1535" t="str">
        <f t="shared" si="407"/>
        <v xml:space="preserve">CURTUME </v>
      </c>
    </row>
    <row r="1536" spans="1:40" x14ac:dyDescent="0.35">
      <c r="A1536">
        <v>84699</v>
      </c>
      <c r="B1536" t="s">
        <v>274</v>
      </c>
      <c r="C1536" s="31">
        <v>45979</v>
      </c>
      <c r="D1536" t="s">
        <v>373</v>
      </c>
      <c r="E1536" t="s">
        <v>374</v>
      </c>
      <c r="F1536" t="s">
        <v>467</v>
      </c>
      <c r="G1536" t="s">
        <v>468</v>
      </c>
      <c r="H1536" t="s">
        <v>750</v>
      </c>
      <c r="I1536" t="s">
        <v>751</v>
      </c>
      <c r="J1536">
        <v>250</v>
      </c>
      <c r="K1536">
        <v>7975.8200000000006</v>
      </c>
      <c r="L1536">
        <v>4524.3430799999996</v>
      </c>
      <c r="M1536">
        <v>1027.29</v>
      </c>
      <c r="N1536">
        <v>31.903279999999999</v>
      </c>
      <c r="O1536" s="32">
        <f t="shared" si="391"/>
        <v>6948.5300000000007</v>
      </c>
      <c r="P1536" s="32">
        <f t="shared" si="392"/>
        <v>2424.186920000001</v>
      </c>
      <c r="Q1536">
        <v>767599</v>
      </c>
      <c r="R1536" t="s">
        <v>281</v>
      </c>
      <c r="S1536" t="s">
        <v>292</v>
      </c>
      <c r="T1536" t="str">
        <f t="shared" si="393"/>
        <v>VEN</v>
      </c>
      <c r="U1536" t="s">
        <v>293</v>
      </c>
      <c r="V1536" s="33">
        <f t="shared" si="394"/>
        <v>7975.8200000000006</v>
      </c>
      <c r="W1536">
        <f t="shared" si="395"/>
        <v>250</v>
      </c>
      <c r="X1536" s="33">
        <f t="shared" si="396"/>
        <v>6948.5300000000007</v>
      </c>
      <c r="Y1536" s="33">
        <f t="shared" si="397"/>
        <v>1027.29</v>
      </c>
      <c r="Z1536" s="45">
        <f t="shared" si="398"/>
        <v>0.29767308189001268</v>
      </c>
      <c r="AA1536" s="33">
        <f t="shared" si="399"/>
        <v>2374.186920000001</v>
      </c>
      <c r="AB1536" s="45">
        <f t="shared" si="400"/>
        <v>0.34168189818565953</v>
      </c>
      <c r="AC1536" s="33" t="str">
        <f>IFERROR($X1536/VLOOKUP(CONCATENATE("USD",C1536),[1]GEINDICE!AR$1:AS$65536,2,0),"")</f>
        <v/>
      </c>
      <c r="AD1536" s="33" t="str">
        <f>IFERROR($AA1536/VLOOKUP(CONCATENATE("USD",C1536),[1]GEINDICE!AR$1:AS$65536,2,0),"")</f>
        <v/>
      </c>
      <c r="AE1536" s="33" t="str">
        <f>IFERROR($X1536/VLOOKUP(CONCATENATE("EUR",C1536),[1]GEINDICE!AR$1:AS$65536,2,0),"")</f>
        <v/>
      </c>
      <c r="AF1536" s="33" t="str">
        <f>IFERROR($AA1536/VLOOKUP(CONCATENATE("EUR",C1536),[1]GEINDICE!AR$1:AS$65536,2,0),"")</f>
        <v/>
      </c>
      <c r="AG1536" s="48" t="str">
        <f>VLOOKUP(E1536,[1]Apresentação!AW$1:AX$65536,2,0)</f>
        <v xml:space="preserve">                    2 - LEATHER AUXILIARIES</v>
      </c>
      <c r="AH1536" s="48" t="str">
        <f t="shared" si="401"/>
        <v xml:space="preserve">         5215000021 - OMBRELLON WP</v>
      </c>
      <c r="AI1536" s="49" t="str">
        <f t="shared" si="402"/>
        <v xml:space="preserve">     L00102 - CURTUME SANTO ANTONIO LTDA</v>
      </c>
      <c r="AJ1536" t="str">
        <f t="shared" si="403"/>
        <v xml:space="preserve">     93 - RESALES</v>
      </c>
      <c r="AK1536" t="str">
        <f t="shared" si="404"/>
        <v/>
      </c>
      <c r="AL1536">
        <f t="shared" si="405"/>
        <v>11</v>
      </c>
      <c r="AM1536" t="str">
        <f t="shared" si="406"/>
        <v>2025 11</v>
      </c>
      <c r="AN1536" t="str">
        <f t="shared" si="407"/>
        <v xml:space="preserve">CURTUME </v>
      </c>
    </row>
    <row r="1537" spans="1:40" x14ac:dyDescent="0.35">
      <c r="A1537">
        <v>82389</v>
      </c>
      <c r="B1537" t="s">
        <v>274</v>
      </c>
      <c r="C1537" s="31">
        <v>45790</v>
      </c>
      <c r="D1537" t="s">
        <v>373</v>
      </c>
      <c r="E1537" t="s">
        <v>374</v>
      </c>
      <c r="F1537" t="s">
        <v>642</v>
      </c>
      <c r="G1537" t="s">
        <v>643</v>
      </c>
      <c r="H1537" t="s">
        <v>768</v>
      </c>
      <c r="I1537" t="s">
        <v>769</v>
      </c>
      <c r="J1537">
        <v>120</v>
      </c>
      <c r="K1537">
        <v>1653.1200000000001</v>
      </c>
      <c r="L1537">
        <v>950.77918999999997</v>
      </c>
      <c r="M1537">
        <v>332.94</v>
      </c>
      <c r="N1537">
        <v>13.776</v>
      </c>
      <c r="O1537" s="32">
        <f t="shared" si="391"/>
        <v>1320.18</v>
      </c>
      <c r="P1537" s="32">
        <f t="shared" si="392"/>
        <v>369.40081000000009</v>
      </c>
      <c r="Q1537">
        <v>738530</v>
      </c>
      <c r="R1537" t="s">
        <v>312</v>
      </c>
      <c r="S1537" t="s">
        <v>457</v>
      </c>
      <c r="T1537" t="str">
        <f t="shared" si="393"/>
        <v>VEN</v>
      </c>
      <c r="U1537" t="s">
        <v>313</v>
      </c>
      <c r="V1537" s="33">
        <f t="shared" si="394"/>
        <v>1653.1200000000001</v>
      </c>
      <c r="W1537">
        <f t="shared" si="395"/>
        <v>120</v>
      </c>
      <c r="X1537" s="33">
        <f t="shared" si="396"/>
        <v>1320.18</v>
      </c>
      <c r="Y1537" s="33">
        <f t="shared" si="397"/>
        <v>332.94</v>
      </c>
      <c r="Z1537" s="45">
        <f t="shared" si="398"/>
        <v>0.20893874007936511</v>
      </c>
      <c r="AA1537" s="33">
        <f t="shared" si="399"/>
        <v>345.40081000000009</v>
      </c>
      <c r="AB1537" s="45">
        <f t="shared" si="400"/>
        <v>0.26163160326622131</v>
      </c>
      <c r="AC1537" s="33">
        <f>IFERROR($X1537/VLOOKUP(CONCATENATE("USD",C1537),[1]GEINDICE!AR$1:AS$65536,2,0),"")</f>
        <v>234.64860829689667</v>
      </c>
      <c r="AD1537" s="33">
        <f>IFERROR($AA1537/VLOOKUP(CONCATENATE("USD",C1537),[1]GEINDICE!AR$1:AS$65536,2,0),"")</f>
        <v>61.391491592904643</v>
      </c>
      <c r="AE1537" s="33">
        <f>IFERROR($X1537/VLOOKUP(CONCATENATE("EUR",C1537),[1]GEINDICE!AR$1:AS$65536,2,0),"")</f>
        <v>209.95896816056489</v>
      </c>
      <c r="AF1537" s="33">
        <f>IFERROR($AA1537/VLOOKUP(CONCATENATE("EUR",C1537),[1]GEINDICE!AR$1:AS$65536,2,0),"")</f>
        <v>54.931901459970106</v>
      </c>
      <c r="AG1537" s="48" t="str">
        <f>VLOOKUP(E1537,[1]Apresentação!AW$1:AX$65536,2,0)</f>
        <v xml:space="preserve">                    2 - LEATHER AUXILIARIES</v>
      </c>
      <c r="AH1537" s="48" t="str">
        <f t="shared" si="401"/>
        <v xml:space="preserve">         5212000010 - OPTIMALIN C BR</v>
      </c>
      <c r="AI1537" s="49" t="str">
        <f t="shared" si="402"/>
        <v xml:space="preserve">     L00281 - ICL BENEFICIAMENTO DE COUROS LTDA.</v>
      </c>
      <c r="AJ1537" t="str">
        <f t="shared" si="403"/>
        <v xml:space="preserve">     90 - SALES</v>
      </c>
      <c r="AK1537" t="str">
        <f t="shared" si="404"/>
        <v/>
      </c>
      <c r="AL1537">
        <f t="shared" si="405"/>
        <v>5</v>
      </c>
      <c r="AM1537" t="str">
        <f t="shared" si="406"/>
        <v>2025 5</v>
      </c>
      <c r="AN1537" t="str">
        <f t="shared" si="407"/>
        <v xml:space="preserve">ICL </v>
      </c>
    </row>
    <row r="1538" spans="1:40" x14ac:dyDescent="0.35">
      <c r="A1538">
        <v>80800</v>
      </c>
      <c r="B1538" t="s">
        <v>274</v>
      </c>
      <c r="C1538" s="31">
        <v>45666</v>
      </c>
      <c r="D1538" t="s">
        <v>373</v>
      </c>
      <c r="E1538" t="s">
        <v>374</v>
      </c>
      <c r="F1538" t="s">
        <v>644</v>
      </c>
      <c r="G1538" t="s">
        <v>645</v>
      </c>
      <c r="H1538" t="s">
        <v>768</v>
      </c>
      <c r="I1538" t="s">
        <v>769</v>
      </c>
      <c r="J1538">
        <v>120</v>
      </c>
      <c r="K1538">
        <v>1773.6000000000001</v>
      </c>
      <c r="L1538">
        <v>907.26332000000002</v>
      </c>
      <c r="M1538">
        <v>357.2</v>
      </c>
      <c r="N1538">
        <v>14.780000000000001</v>
      </c>
      <c r="O1538" s="32">
        <f t="shared" si="391"/>
        <v>1416.4</v>
      </c>
      <c r="P1538" s="32">
        <f t="shared" si="392"/>
        <v>509.13668000000007</v>
      </c>
      <c r="Q1538">
        <v>706664</v>
      </c>
      <c r="R1538" t="s">
        <v>312</v>
      </c>
      <c r="S1538" t="s">
        <v>457</v>
      </c>
      <c r="T1538" t="str">
        <f t="shared" si="393"/>
        <v>VEN</v>
      </c>
      <c r="U1538" t="s">
        <v>437</v>
      </c>
      <c r="V1538" s="33">
        <f t="shared" si="394"/>
        <v>1773.6000000000001</v>
      </c>
      <c r="W1538">
        <f t="shared" si="395"/>
        <v>120</v>
      </c>
      <c r="X1538" s="33">
        <f t="shared" si="396"/>
        <v>1416.4</v>
      </c>
      <c r="Y1538" s="33">
        <f t="shared" si="397"/>
        <v>357.2</v>
      </c>
      <c r="Z1538" s="45">
        <f t="shared" si="398"/>
        <v>0.27353218313035638</v>
      </c>
      <c r="AA1538" s="33">
        <f t="shared" si="399"/>
        <v>485.13668000000007</v>
      </c>
      <c r="AB1538" s="45">
        <f t="shared" si="400"/>
        <v>0.34251389438011864</v>
      </c>
      <c r="AC1538" s="33">
        <f>IFERROR($X1538/VLOOKUP(CONCATENATE("USD",C1538),[1]GEINDICE!AR$1:AS$65536,2,0),"")</f>
        <v>232.59327377824491</v>
      </c>
      <c r="AD1538" s="33">
        <f>IFERROR($AA1538/VLOOKUP(CONCATENATE("USD",C1538),[1]GEINDICE!AR$1:AS$65536,2,0),"")</f>
        <v>79.666428008407792</v>
      </c>
      <c r="AE1538" s="33">
        <f>IFERROR($X1538/VLOOKUP(CONCATENATE("EUR",C1538),[1]GEINDICE!AR$1:AS$65536,2,0),"")</f>
        <v>225.81828037561979</v>
      </c>
      <c r="AF1538" s="33">
        <f>IFERROR($AA1538/VLOOKUP(CONCATENATE("EUR",C1538),[1]GEINDICE!AR$1:AS$65536,2,0),"")</f>
        <v>77.345898633675048</v>
      </c>
      <c r="AG1538" s="48" t="str">
        <f>VLOOKUP(E1538,[1]Apresentação!AW$1:AX$65536,2,0)</f>
        <v xml:space="preserve">                    2 - LEATHER AUXILIARIES</v>
      </c>
      <c r="AH1538" s="48" t="str">
        <f t="shared" si="401"/>
        <v xml:space="preserve">         5212000010 - OPTIMALIN C BR</v>
      </c>
      <c r="AI1538" s="49" t="str">
        <f t="shared" si="402"/>
        <v xml:space="preserve">     L00087 - BOLZANO BRASIL INDUSTRIA E COM DE COUROS E PELES LTDA</v>
      </c>
      <c r="AJ1538" t="str">
        <f t="shared" si="403"/>
        <v xml:space="preserve">     90 - SALES</v>
      </c>
      <c r="AK1538" t="str">
        <f t="shared" si="404"/>
        <v/>
      </c>
      <c r="AL1538">
        <f t="shared" si="405"/>
        <v>1</v>
      </c>
      <c r="AM1538" t="str">
        <f t="shared" si="406"/>
        <v>2025 1</v>
      </c>
      <c r="AN1538" t="str">
        <f t="shared" si="407"/>
        <v xml:space="preserve">BOLZANO </v>
      </c>
    </row>
    <row r="1539" spans="1:40" x14ac:dyDescent="0.35">
      <c r="A1539">
        <v>81670</v>
      </c>
      <c r="B1539" t="s">
        <v>274</v>
      </c>
      <c r="C1539" s="31">
        <v>45734</v>
      </c>
      <c r="D1539" t="s">
        <v>373</v>
      </c>
      <c r="E1539" t="s">
        <v>374</v>
      </c>
      <c r="F1539" t="s">
        <v>644</v>
      </c>
      <c r="G1539" t="s">
        <v>645</v>
      </c>
      <c r="H1539" t="s">
        <v>768</v>
      </c>
      <c r="I1539" t="s">
        <v>769</v>
      </c>
      <c r="J1539">
        <v>120</v>
      </c>
      <c r="K1539">
        <v>1773.6000000000001</v>
      </c>
      <c r="L1539">
        <v>915.48757999999998</v>
      </c>
      <c r="M1539">
        <v>357.2</v>
      </c>
      <c r="N1539">
        <v>14.780000000000001</v>
      </c>
      <c r="O1539" s="32">
        <f t="shared" si="391"/>
        <v>1416.4</v>
      </c>
      <c r="P1539" s="32">
        <f t="shared" si="392"/>
        <v>500.91242000000011</v>
      </c>
      <c r="Q1539">
        <v>719145</v>
      </c>
      <c r="R1539" t="s">
        <v>312</v>
      </c>
      <c r="S1539" t="s">
        <v>457</v>
      </c>
      <c r="T1539" t="str">
        <f t="shared" si="393"/>
        <v>VEN</v>
      </c>
      <c r="U1539" t="s">
        <v>437</v>
      </c>
      <c r="V1539" s="33">
        <f t="shared" si="394"/>
        <v>1773.6000000000001</v>
      </c>
      <c r="W1539">
        <f t="shared" si="395"/>
        <v>120</v>
      </c>
      <c r="X1539" s="33">
        <f t="shared" si="396"/>
        <v>1416.4</v>
      </c>
      <c r="Y1539" s="33">
        <f t="shared" si="397"/>
        <v>357.2</v>
      </c>
      <c r="Z1539" s="45">
        <f t="shared" si="398"/>
        <v>0.26889513982859725</v>
      </c>
      <c r="AA1539" s="33">
        <f t="shared" si="399"/>
        <v>476.91242000000011</v>
      </c>
      <c r="AB1539" s="45">
        <f t="shared" si="400"/>
        <v>0.33670744140073433</v>
      </c>
      <c r="AC1539" s="33">
        <f>IFERROR($X1539/VLOOKUP(CONCATENATE("USD",C1539),[1]GEINDICE!AR$1:AS$65536,2,0),"")</f>
        <v>249.13811299514529</v>
      </c>
      <c r="AD1539" s="33">
        <f>IFERROR($AA1539/VLOOKUP(CONCATENATE("USD",C1539),[1]GEINDICE!AR$1:AS$65536,2,0),"")</f>
        <v>83.886656582002416</v>
      </c>
      <c r="AE1539" s="33">
        <f>IFERROR($X1539/VLOOKUP(CONCATENATE("EUR",C1539),[1]GEINDICE!AR$1:AS$65536,2,0),"")</f>
        <v>228.00296191365379</v>
      </c>
      <c r="AF1539" s="33">
        <f>IFERROR($AA1539/VLOOKUP(CONCATENATE("EUR",C1539),[1]GEINDICE!AR$1:AS$65536,2,0),"")</f>
        <v>76.770293937735445</v>
      </c>
      <c r="AG1539" s="48" t="str">
        <f>VLOOKUP(E1539,[1]Apresentação!AW$1:AX$65536,2,0)</f>
        <v xml:space="preserve">                    2 - LEATHER AUXILIARIES</v>
      </c>
      <c r="AH1539" s="48" t="str">
        <f t="shared" si="401"/>
        <v xml:space="preserve">         5212000010 - OPTIMALIN C BR</v>
      </c>
      <c r="AI1539" s="49" t="str">
        <f t="shared" si="402"/>
        <v xml:space="preserve">     L00087 - BOLZANO BRASIL INDUSTRIA E COM DE COUROS E PELES LTDA</v>
      </c>
      <c r="AJ1539" t="str">
        <f t="shared" si="403"/>
        <v xml:space="preserve">     90 - SALES</v>
      </c>
      <c r="AK1539" t="str">
        <f t="shared" si="404"/>
        <v/>
      </c>
      <c r="AL1539">
        <f t="shared" si="405"/>
        <v>3</v>
      </c>
      <c r="AM1539" t="str">
        <f t="shared" si="406"/>
        <v>2025 3</v>
      </c>
      <c r="AN1539" t="str">
        <f t="shared" si="407"/>
        <v xml:space="preserve">BOLZANO </v>
      </c>
    </row>
    <row r="1540" spans="1:40" x14ac:dyDescent="0.35">
      <c r="A1540">
        <v>80959</v>
      </c>
      <c r="B1540" t="s">
        <v>274</v>
      </c>
      <c r="C1540" s="31">
        <v>45679</v>
      </c>
      <c r="D1540" t="s">
        <v>373</v>
      </c>
      <c r="E1540" t="s">
        <v>374</v>
      </c>
      <c r="F1540" t="s">
        <v>447</v>
      </c>
      <c r="G1540" t="s">
        <v>448</v>
      </c>
      <c r="H1540" t="s">
        <v>768</v>
      </c>
      <c r="I1540" t="s">
        <v>769</v>
      </c>
      <c r="J1540">
        <v>1000</v>
      </c>
      <c r="K1540">
        <v>12809</v>
      </c>
      <c r="L1540">
        <v>7560.5276299999996</v>
      </c>
      <c r="M1540">
        <v>2579.75</v>
      </c>
      <c r="N1540">
        <v>12.809000000000001</v>
      </c>
      <c r="O1540" s="32">
        <f t="shared" ref="O1540:O1603" si="408">$K1540-$Y1540</f>
        <v>10229.25</v>
      </c>
      <c r="P1540" s="32">
        <f t="shared" ref="P1540:P1603" si="409">($O1540-$L1540)</f>
        <v>2668.7223700000004</v>
      </c>
      <c r="Q1540">
        <v>707810</v>
      </c>
      <c r="R1540" t="s">
        <v>312</v>
      </c>
      <c r="S1540" t="s">
        <v>457</v>
      </c>
      <c r="T1540" t="str">
        <f t="shared" ref="T1540:T1603" si="410">MID($U1540,1,3)</f>
        <v>VEN</v>
      </c>
      <c r="U1540" t="s">
        <v>437</v>
      </c>
      <c r="V1540" s="33">
        <f t="shared" ref="V1540:V1603" si="411">IF($T1540="DEV",-$K1540,$K1540)</f>
        <v>12809</v>
      </c>
      <c r="W1540">
        <f t="shared" ref="W1540:W1603" si="412">IF($T1540="DEV",-$J1540,$J1540)</f>
        <v>1000</v>
      </c>
      <c r="X1540" s="33">
        <f t="shared" ref="X1540:X1603" si="413">$V1540-$Y1540</f>
        <v>10229.25</v>
      </c>
      <c r="Y1540" s="33">
        <f t="shared" ref="Y1540:Y1603" si="414">IF(A1540=59876,M1540,IF(A1540=59868,M1540,IF(R1540="6111",((K1540*0.12)+M1540),IF(T1540="DEV",-M1540,M1540))))</f>
        <v>2579.75</v>
      </c>
      <c r="Z1540" s="45">
        <f t="shared" ref="Z1540:Z1603" si="415">IFERROR($AA1540/$V1540,0)</f>
        <v>0.1927334194706847</v>
      </c>
      <c r="AA1540" s="33">
        <f t="shared" ref="AA1540:AA1603" si="416">IF(VLOOKUP(AL1540,AR:AS,2,0)="sim",IF($T1540="DEV",($X1540-$L1540),$P1540)-(0.2*W1540),IF(VLOOKUP(AL1540,AR:AS,2,0)="OK",IF($T1540="DEV",($X1540-$L1540),$P1540)-(0.2*W1540),IF($T1540="DEV",($X1540-$L1540),$P1540)))</f>
        <v>2468.7223700000004</v>
      </c>
      <c r="AB1540" s="45">
        <f t="shared" ref="AB1540:AB1603" si="417">IFERROR($AA1540/$X1540,0)</f>
        <v>0.24133952831341501</v>
      </c>
      <c r="AC1540" s="33">
        <f>IFERROR($X1540/VLOOKUP(CONCATENATE("USD",C1540),[1]GEINDICE!AR$1:AS$65536,2,0),"")</f>
        <v>1714.1887589234841</v>
      </c>
      <c r="AD1540" s="33">
        <f>IFERROR($AA1540/VLOOKUP(CONCATENATE("USD",C1540),[1]GEINDICE!AR$1:AS$65536,2,0),"")</f>
        <v>413.7015065187519</v>
      </c>
      <c r="AE1540" s="33">
        <f>IFERROR($X1540/VLOOKUP(CONCATENATE("EUR",C1540),[1]GEINDICE!AR$1:AS$65536,2,0),"")</f>
        <v>1645.1029269861692</v>
      </c>
      <c r="AF1540" s="33">
        <f>IFERROR($AA1540/VLOOKUP(CONCATENATE("EUR",C1540),[1]GEINDICE!AR$1:AS$65536,2,0),"")</f>
        <v>397.02836442586045</v>
      </c>
      <c r="AG1540" s="48" t="str">
        <f>VLOOKUP(E1540,[1]Apresentação!AW$1:AX$65536,2,0)</f>
        <v xml:space="preserve">                    2 - LEATHER AUXILIARIES</v>
      </c>
      <c r="AH1540" s="48" t="str">
        <f t="shared" ref="AH1540:AH1603" si="418">CONCATENATE("         ",H1540," - ",I1540)</f>
        <v xml:space="preserve">         5212000010 - OPTIMALIN C BR</v>
      </c>
      <c r="AI1540" s="49" t="str">
        <f t="shared" ref="AI1540:AI1603" si="419">CONCATENATE("     ",F1540," - ",G1540)</f>
        <v xml:space="preserve">     L00016 - A BUHLER SA CURTUME</v>
      </c>
      <c r="AJ1540" t="str">
        <f t="shared" ref="AJ1540:AJ1603" si="420">IF(RIGHT(I1540,2)="BR","     90 - SALES","     93 - RESALES")</f>
        <v xml:space="preserve">     90 - SALES</v>
      </c>
      <c r="AK1540" t="str">
        <f t="shared" ref="AK1540:AK1603" si="421">IF(R1540="3201","EXP",IF(R1540="7101","EXP",""))</f>
        <v/>
      </c>
      <c r="AL1540">
        <f t="shared" ref="AL1540:AL1603" si="422">VLOOKUP(MONTH(C1540),AQ:AR,2,0)</f>
        <v>1</v>
      </c>
      <c r="AM1540" t="str">
        <f t="shared" ref="AM1540:AM1603" si="423">CONCATENATE(YEAR(C1540)," ",MONTH(C1540))</f>
        <v>2025 1</v>
      </c>
      <c r="AN1540" t="str">
        <f t="shared" ref="AN1540:AN1603" si="424">MID(G1540,1,SEARCH(" ",G1540,1))</f>
        <v xml:space="preserve">A </v>
      </c>
    </row>
    <row r="1541" spans="1:40" x14ac:dyDescent="0.35">
      <c r="A1541">
        <v>81491</v>
      </c>
      <c r="B1541" t="s">
        <v>274</v>
      </c>
      <c r="C1541" s="31">
        <v>45721</v>
      </c>
      <c r="D1541" t="s">
        <v>373</v>
      </c>
      <c r="E1541" t="s">
        <v>374</v>
      </c>
      <c r="F1541" t="s">
        <v>447</v>
      </c>
      <c r="G1541" t="s">
        <v>448</v>
      </c>
      <c r="H1541" t="s">
        <v>768</v>
      </c>
      <c r="I1541" t="s">
        <v>769</v>
      </c>
      <c r="J1541">
        <v>1000</v>
      </c>
      <c r="K1541">
        <v>12809</v>
      </c>
      <c r="L1541">
        <v>7611.4959799999997</v>
      </c>
      <c r="M1541">
        <v>2579.75</v>
      </c>
      <c r="N1541">
        <v>12.809000000000001</v>
      </c>
      <c r="O1541" s="32">
        <f t="shared" si="408"/>
        <v>10229.25</v>
      </c>
      <c r="P1541" s="32">
        <f t="shared" si="409"/>
        <v>2617.7540200000003</v>
      </c>
      <c r="Q1541">
        <v>714224</v>
      </c>
      <c r="R1541" t="s">
        <v>312</v>
      </c>
      <c r="S1541" t="s">
        <v>457</v>
      </c>
      <c r="T1541" t="str">
        <f t="shared" si="410"/>
        <v>VEN</v>
      </c>
      <c r="U1541" t="s">
        <v>437</v>
      </c>
      <c r="V1541" s="33">
        <f t="shared" si="411"/>
        <v>12809</v>
      </c>
      <c r="W1541">
        <f t="shared" si="412"/>
        <v>1000</v>
      </c>
      <c r="X1541" s="33">
        <f t="shared" si="413"/>
        <v>10229.25</v>
      </c>
      <c r="Y1541" s="33">
        <f t="shared" si="414"/>
        <v>2579.75</v>
      </c>
      <c r="Z1541" s="45">
        <f t="shared" si="415"/>
        <v>0.18875431493481148</v>
      </c>
      <c r="AA1541" s="33">
        <f t="shared" si="416"/>
        <v>2417.7540200000003</v>
      </c>
      <c r="AB1541" s="45">
        <f t="shared" si="417"/>
        <v>0.23635691961776281</v>
      </c>
      <c r="AC1541" s="33">
        <f>IFERROR($X1541/VLOOKUP(CONCATENATE("USD",C1541),[1]GEINDICE!AR$1:AS$65536,2,0),"")</f>
        <v>1766.2827640984908</v>
      </c>
      <c r="AD1541" s="33">
        <f>IFERROR($AA1541/VLOOKUP(CONCATENATE("USD",C1541),[1]GEINDICE!AR$1:AS$65536,2,0),"")</f>
        <v>417.4731532962669</v>
      </c>
      <c r="AE1541" s="33">
        <f>IFERROR($X1541/VLOOKUP(CONCATENATE("EUR",C1541),[1]GEINDICE!AR$1:AS$65536,2,0),"")</f>
        <v>1639.3817010433195</v>
      </c>
      <c r="AF1541" s="33">
        <f>IFERROR($AA1541/VLOOKUP(CONCATENATE("EUR",C1541),[1]GEINDICE!AR$1:AS$65536,2,0),"")</f>
        <v>387.4792089363271</v>
      </c>
      <c r="AG1541" s="48" t="str">
        <f>VLOOKUP(E1541,[1]Apresentação!AW$1:AX$65536,2,0)</f>
        <v xml:space="preserve">                    2 - LEATHER AUXILIARIES</v>
      </c>
      <c r="AH1541" s="48" t="str">
        <f t="shared" si="418"/>
        <v xml:space="preserve">         5212000010 - OPTIMALIN C BR</v>
      </c>
      <c r="AI1541" s="49" t="str">
        <f t="shared" si="419"/>
        <v xml:space="preserve">     L00016 - A BUHLER SA CURTUME</v>
      </c>
      <c r="AJ1541" t="str">
        <f t="shared" si="420"/>
        <v xml:space="preserve">     90 - SALES</v>
      </c>
      <c r="AK1541" t="str">
        <f t="shared" si="421"/>
        <v/>
      </c>
      <c r="AL1541">
        <f t="shared" si="422"/>
        <v>3</v>
      </c>
      <c r="AM1541" t="str">
        <f t="shared" si="423"/>
        <v>2025 3</v>
      </c>
      <c r="AN1541" t="str">
        <f t="shared" si="424"/>
        <v xml:space="preserve">A </v>
      </c>
    </row>
    <row r="1542" spans="1:40" x14ac:dyDescent="0.35">
      <c r="A1542">
        <v>81398</v>
      </c>
      <c r="B1542" t="s">
        <v>274</v>
      </c>
      <c r="C1542" s="31">
        <v>45713</v>
      </c>
      <c r="D1542" t="s">
        <v>373</v>
      </c>
      <c r="E1542" t="s">
        <v>374</v>
      </c>
      <c r="F1542" t="s">
        <v>642</v>
      </c>
      <c r="G1542" t="s">
        <v>643</v>
      </c>
      <c r="H1542" t="s">
        <v>768</v>
      </c>
      <c r="I1542" t="s">
        <v>769</v>
      </c>
      <c r="J1542">
        <v>120</v>
      </c>
      <c r="K1542">
        <v>1653.1200000000001</v>
      </c>
      <c r="L1542">
        <v>913.37951999999996</v>
      </c>
      <c r="M1542">
        <v>332.94</v>
      </c>
      <c r="N1542">
        <v>13.776</v>
      </c>
      <c r="O1542" s="32">
        <f t="shared" si="408"/>
        <v>1320.18</v>
      </c>
      <c r="P1542" s="32">
        <f t="shared" si="409"/>
        <v>406.80048000000011</v>
      </c>
      <c r="Q1542">
        <v>711256</v>
      </c>
      <c r="R1542" t="s">
        <v>312</v>
      </c>
      <c r="S1542" t="s">
        <v>457</v>
      </c>
      <c r="T1542" t="str">
        <f t="shared" si="410"/>
        <v>VEN</v>
      </c>
      <c r="U1542" t="s">
        <v>313</v>
      </c>
      <c r="V1542" s="33">
        <f t="shared" si="411"/>
        <v>1653.1200000000001</v>
      </c>
      <c r="W1542">
        <f t="shared" si="412"/>
        <v>120</v>
      </c>
      <c r="X1542" s="33">
        <f t="shared" si="413"/>
        <v>1320.18</v>
      </c>
      <c r="Y1542" s="33">
        <f t="shared" si="414"/>
        <v>332.94</v>
      </c>
      <c r="Z1542" s="45">
        <f t="shared" si="415"/>
        <v>0.23156242740998845</v>
      </c>
      <c r="AA1542" s="33">
        <f t="shared" si="416"/>
        <v>382.80048000000011</v>
      </c>
      <c r="AB1542" s="45">
        <f t="shared" si="417"/>
        <v>0.28996082352406499</v>
      </c>
      <c r="AC1542" s="33">
        <f>IFERROR($X1542/VLOOKUP(CONCATENATE("USD",C1542),[1]GEINDICE!AR$1:AS$65536,2,0),"")</f>
        <v>228.48785891067686</v>
      </c>
      <c r="AD1542" s="33">
        <f>IFERROR($AA1542/VLOOKUP(CONCATENATE("USD",C1542),[1]GEINDICE!AR$1:AS$65536,2,0),"")</f>
        <v>66.252527734990238</v>
      </c>
      <c r="AE1542" s="33">
        <f>IFERROR($X1542/VLOOKUP(CONCATENATE("EUR",C1542),[1]GEINDICE!AR$1:AS$65536,2,0),"")</f>
        <v>217.65035610656821</v>
      </c>
      <c r="AF1542" s="33">
        <f>IFERROR($AA1542/VLOOKUP(CONCATENATE("EUR",C1542),[1]GEINDICE!AR$1:AS$65536,2,0),"")</f>
        <v>63.110076496966521</v>
      </c>
      <c r="AG1542" s="48" t="str">
        <f>VLOOKUP(E1542,[1]Apresentação!AW$1:AX$65536,2,0)</f>
        <v xml:space="preserve">                    2 - LEATHER AUXILIARIES</v>
      </c>
      <c r="AH1542" s="48" t="str">
        <f t="shared" si="418"/>
        <v xml:space="preserve">         5212000010 - OPTIMALIN C BR</v>
      </c>
      <c r="AI1542" s="49" t="str">
        <f t="shared" si="419"/>
        <v xml:space="preserve">     L00281 - ICL BENEFICIAMENTO DE COUROS LTDA.</v>
      </c>
      <c r="AJ1542" t="str">
        <f t="shared" si="420"/>
        <v xml:space="preserve">     90 - SALES</v>
      </c>
      <c r="AK1542" t="str">
        <f t="shared" si="421"/>
        <v/>
      </c>
      <c r="AL1542">
        <f t="shared" si="422"/>
        <v>2</v>
      </c>
      <c r="AM1542" t="str">
        <f t="shared" si="423"/>
        <v>2025 2</v>
      </c>
      <c r="AN1542" t="str">
        <f t="shared" si="424"/>
        <v xml:space="preserve">ICL </v>
      </c>
    </row>
    <row r="1543" spans="1:40" x14ac:dyDescent="0.35">
      <c r="A1543">
        <v>81531</v>
      </c>
      <c r="B1543" t="s">
        <v>274</v>
      </c>
      <c r="C1543" s="31">
        <v>45722</v>
      </c>
      <c r="D1543" t="s">
        <v>373</v>
      </c>
      <c r="E1543" t="s">
        <v>374</v>
      </c>
      <c r="F1543" t="s">
        <v>770</v>
      </c>
      <c r="G1543" t="s">
        <v>771</v>
      </c>
      <c r="H1543" t="s">
        <v>768</v>
      </c>
      <c r="I1543" t="s">
        <v>769</v>
      </c>
      <c r="J1543">
        <v>120</v>
      </c>
      <c r="K1543">
        <v>2091.85</v>
      </c>
      <c r="L1543">
        <v>913.37951999999996</v>
      </c>
      <c r="M1543">
        <v>421.29</v>
      </c>
      <c r="N1543">
        <v>17.432109999999998</v>
      </c>
      <c r="O1543" s="32">
        <f t="shared" si="408"/>
        <v>1670.56</v>
      </c>
      <c r="P1543" s="32">
        <f t="shared" si="409"/>
        <v>757.18047999999999</v>
      </c>
      <c r="Q1543">
        <v>714708</v>
      </c>
      <c r="R1543" t="s">
        <v>312</v>
      </c>
      <c r="S1543" t="s">
        <v>457</v>
      </c>
      <c r="T1543" t="str">
        <f t="shared" si="410"/>
        <v>VEN</v>
      </c>
      <c r="U1543" t="s">
        <v>313</v>
      </c>
      <c r="V1543" s="33">
        <f t="shared" si="411"/>
        <v>2091.85</v>
      </c>
      <c r="W1543">
        <f t="shared" si="412"/>
        <v>120</v>
      </c>
      <c r="X1543" s="33">
        <f t="shared" si="413"/>
        <v>1670.56</v>
      </c>
      <c r="Y1543" s="33">
        <f t="shared" si="414"/>
        <v>421.29</v>
      </c>
      <c r="Z1543" s="45">
        <f t="shared" si="415"/>
        <v>0.35049381169777949</v>
      </c>
      <c r="AA1543" s="33">
        <f t="shared" si="416"/>
        <v>733.18047999999999</v>
      </c>
      <c r="AB1543" s="45">
        <f t="shared" si="417"/>
        <v>0.43888305717843118</v>
      </c>
      <c r="AC1543" s="33">
        <f>IFERROR($X1543/VLOOKUP(CONCATENATE("USD",C1543),[1]GEINDICE!AR$1:AS$65536,2,0),"")</f>
        <v>290.58776461583955</v>
      </c>
      <c r="AD1543" s="33">
        <f>IFERROR($AA1543/VLOOKUP(CONCATENATE("USD",C1543),[1]GEINDICE!AR$1:AS$65536,2,0),"")</f>
        <v>127.53404651324601</v>
      </c>
      <c r="AE1543" s="33">
        <f>IFERROR($X1543/VLOOKUP(CONCATENATE("EUR",C1543),[1]GEINDICE!AR$1:AS$65536,2,0),"")</f>
        <v>268.6133264728582</v>
      </c>
      <c r="AF1543" s="33">
        <f>IFERROR($AA1543/VLOOKUP(CONCATENATE("EUR",C1543),[1]GEINDICE!AR$1:AS$65536,2,0),"")</f>
        <v>117.88983792127603</v>
      </c>
      <c r="AG1543" s="48" t="str">
        <f>VLOOKUP(E1543,[1]Apresentação!AW$1:AX$65536,2,0)</f>
        <v xml:space="preserve">                    2 - LEATHER AUXILIARIES</v>
      </c>
      <c r="AH1543" s="48" t="str">
        <f t="shared" si="418"/>
        <v xml:space="preserve">         5212000010 - OPTIMALIN C BR</v>
      </c>
      <c r="AI1543" s="49" t="str">
        <f t="shared" si="419"/>
        <v xml:space="preserve">     L00056 - NATUR INDUSTRIA DE COUROS LTDA</v>
      </c>
      <c r="AJ1543" t="str">
        <f t="shared" si="420"/>
        <v xml:space="preserve">     90 - SALES</v>
      </c>
      <c r="AK1543" t="str">
        <f t="shared" si="421"/>
        <v/>
      </c>
      <c r="AL1543">
        <f t="shared" si="422"/>
        <v>3</v>
      </c>
      <c r="AM1543" t="str">
        <f t="shared" si="423"/>
        <v>2025 3</v>
      </c>
      <c r="AN1543" t="str">
        <f t="shared" si="424"/>
        <v xml:space="preserve">NATUR </v>
      </c>
    </row>
    <row r="1544" spans="1:40" x14ac:dyDescent="0.35">
      <c r="A1544">
        <v>81866</v>
      </c>
      <c r="B1544" t="s">
        <v>274</v>
      </c>
      <c r="C1544" s="31">
        <v>45748</v>
      </c>
      <c r="D1544" t="s">
        <v>373</v>
      </c>
      <c r="E1544" t="s">
        <v>374</v>
      </c>
      <c r="F1544" t="s">
        <v>770</v>
      </c>
      <c r="G1544" t="s">
        <v>771</v>
      </c>
      <c r="H1544" t="s">
        <v>768</v>
      </c>
      <c r="I1544" t="s">
        <v>769</v>
      </c>
      <c r="J1544">
        <v>120</v>
      </c>
      <c r="K1544">
        <v>2074.08</v>
      </c>
      <c r="L1544">
        <v>950.77918999999997</v>
      </c>
      <c r="M1544">
        <v>417.72</v>
      </c>
      <c r="N1544">
        <v>17.284019999999998</v>
      </c>
      <c r="O1544" s="32">
        <f t="shared" si="408"/>
        <v>1656.36</v>
      </c>
      <c r="P1544" s="32">
        <f t="shared" si="409"/>
        <v>705.58080999999993</v>
      </c>
      <c r="Q1544">
        <v>724644</v>
      </c>
      <c r="R1544" t="s">
        <v>312</v>
      </c>
      <c r="S1544" t="s">
        <v>457</v>
      </c>
      <c r="T1544" t="str">
        <f t="shared" si="410"/>
        <v>VEN</v>
      </c>
      <c r="U1544" t="s">
        <v>313</v>
      </c>
      <c r="V1544" s="33">
        <f t="shared" si="411"/>
        <v>2074.08</v>
      </c>
      <c r="W1544">
        <f t="shared" si="412"/>
        <v>120</v>
      </c>
      <c r="X1544" s="33">
        <f t="shared" si="413"/>
        <v>1656.36</v>
      </c>
      <c r="Y1544" s="33">
        <f t="shared" si="414"/>
        <v>417.72</v>
      </c>
      <c r="Z1544" s="45">
        <f t="shared" si="415"/>
        <v>0.32861838019748513</v>
      </c>
      <c r="AA1544" s="33">
        <f t="shared" si="416"/>
        <v>681.58080999999993</v>
      </c>
      <c r="AB1544" s="45">
        <f t="shared" si="417"/>
        <v>0.41149315969958222</v>
      </c>
      <c r="AC1544" s="33">
        <f>IFERROR($X1544/VLOOKUP(CONCATENATE("USD",C1544),[1]GEINDICE!AR$1:AS$65536,2,0),"")</f>
        <v>290.32970500078875</v>
      </c>
      <c r="AD1544" s="33">
        <f>IFERROR($AA1544/VLOOKUP(CONCATENATE("USD",C1544),[1]GEINDICE!AR$1:AS$65536,2,0),"")</f>
        <v>119.46868766542215</v>
      </c>
      <c r="AE1544" s="33">
        <f>IFERROR($X1544/VLOOKUP(CONCATENATE("EUR",C1544),[1]GEINDICE!AR$1:AS$65536,2,0),"")</f>
        <v>268.82414996348291</v>
      </c>
      <c r="AF1544" s="33">
        <f>IFERROR($AA1544/VLOOKUP(CONCATENATE("EUR",C1544),[1]GEINDICE!AR$1:AS$65536,2,0),"")</f>
        <v>110.6192988720279</v>
      </c>
      <c r="AG1544" s="48" t="str">
        <f>VLOOKUP(E1544,[1]Apresentação!AW$1:AX$65536,2,0)</f>
        <v xml:space="preserve">                    2 - LEATHER AUXILIARIES</v>
      </c>
      <c r="AH1544" s="48" t="str">
        <f t="shared" si="418"/>
        <v xml:space="preserve">         5212000010 - OPTIMALIN C BR</v>
      </c>
      <c r="AI1544" s="49" t="str">
        <f t="shared" si="419"/>
        <v xml:space="preserve">     L00056 - NATUR INDUSTRIA DE COUROS LTDA</v>
      </c>
      <c r="AJ1544" t="str">
        <f t="shared" si="420"/>
        <v xml:space="preserve">     90 - SALES</v>
      </c>
      <c r="AK1544" t="str">
        <f t="shared" si="421"/>
        <v/>
      </c>
      <c r="AL1544">
        <f t="shared" si="422"/>
        <v>4</v>
      </c>
      <c r="AM1544" t="str">
        <f t="shared" si="423"/>
        <v>2025 4</v>
      </c>
      <c r="AN1544" t="str">
        <f t="shared" si="424"/>
        <v xml:space="preserve">NATUR </v>
      </c>
    </row>
    <row r="1545" spans="1:40" x14ac:dyDescent="0.35">
      <c r="A1545">
        <v>81265</v>
      </c>
      <c r="B1545" t="s">
        <v>274</v>
      </c>
      <c r="C1545" s="31">
        <v>45700</v>
      </c>
      <c r="D1545" t="s">
        <v>373</v>
      </c>
      <c r="E1545" t="s">
        <v>374</v>
      </c>
      <c r="F1545" t="s">
        <v>770</v>
      </c>
      <c r="G1545" t="s">
        <v>771</v>
      </c>
      <c r="H1545" t="s">
        <v>768</v>
      </c>
      <c r="I1545" t="s">
        <v>769</v>
      </c>
      <c r="J1545">
        <v>120</v>
      </c>
      <c r="K1545">
        <v>2087.3000000000002</v>
      </c>
      <c r="L1545">
        <v>907.26331000000005</v>
      </c>
      <c r="M1545">
        <v>420.39</v>
      </c>
      <c r="N1545">
        <v>17.394189999999998</v>
      </c>
      <c r="O1545" s="32">
        <f t="shared" si="408"/>
        <v>1666.9100000000003</v>
      </c>
      <c r="P1545" s="32">
        <f t="shared" si="409"/>
        <v>759.64669000000026</v>
      </c>
      <c r="Q1545">
        <v>710023</v>
      </c>
      <c r="R1545" t="s">
        <v>312</v>
      </c>
      <c r="S1545" t="s">
        <v>457</v>
      </c>
      <c r="T1545" t="str">
        <f t="shared" si="410"/>
        <v>VEN</v>
      </c>
      <c r="U1545" t="s">
        <v>313</v>
      </c>
      <c r="V1545" s="33">
        <f t="shared" si="411"/>
        <v>2087.3000000000002</v>
      </c>
      <c r="W1545">
        <f t="shared" si="412"/>
        <v>120</v>
      </c>
      <c r="X1545" s="33">
        <f t="shared" si="413"/>
        <v>1666.9100000000003</v>
      </c>
      <c r="Y1545" s="33">
        <f t="shared" si="414"/>
        <v>420.39</v>
      </c>
      <c r="Z1545" s="45">
        <f t="shared" si="415"/>
        <v>0.3524393666459063</v>
      </c>
      <c r="AA1545" s="33">
        <f t="shared" si="416"/>
        <v>735.64669000000026</v>
      </c>
      <c r="AB1545" s="45">
        <f t="shared" si="417"/>
        <v>0.44132358075720951</v>
      </c>
      <c r="AC1545" s="33">
        <f>IFERROR($X1545/VLOOKUP(CONCATENATE("USD",C1545),[1]GEINDICE!AR$1:AS$65536,2,0),"")</f>
        <v>288.83748332207034</v>
      </c>
      <c r="AD1545" s="33">
        <f>IFERROR($AA1545/VLOOKUP(CONCATENATE("USD",C1545),[1]GEINDICE!AR$1:AS$65536,2,0),"")</f>
        <v>127.47079239659686</v>
      </c>
      <c r="AE1545" s="33">
        <f>IFERROR($X1545/VLOOKUP(CONCATENATE("EUR",C1545),[1]GEINDICE!AR$1:AS$65536,2,0),"")</f>
        <v>278.39832985386221</v>
      </c>
      <c r="AF1545" s="33">
        <f>IFERROR($AA1545/VLOOKUP(CONCATENATE("EUR",C1545),[1]GEINDICE!AR$1:AS$65536,2,0),"")</f>
        <v>122.86374780793322</v>
      </c>
      <c r="AG1545" s="48" t="str">
        <f>VLOOKUP(E1545,[1]Apresentação!AW$1:AX$65536,2,0)</f>
        <v xml:space="preserve">                    2 - LEATHER AUXILIARIES</v>
      </c>
      <c r="AH1545" s="48" t="str">
        <f t="shared" si="418"/>
        <v xml:space="preserve">         5212000010 - OPTIMALIN C BR</v>
      </c>
      <c r="AI1545" s="49" t="str">
        <f t="shared" si="419"/>
        <v xml:space="preserve">     L00056 - NATUR INDUSTRIA DE COUROS LTDA</v>
      </c>
      <c r="AJ1545" t="str">
        <f t="shared" si="420"/>
        <v xml:space="preserve">     90 - SALES</v>
      </c>
      <c r="AK1545" t="str">
        <f t="shared" si="421"/>
        <v/>
      </c>
      <c r="AL1545">
        <f t="shared" si="422"/>
        <v>2</v>
      </c>
      <c r="AM1545" t="str">
        <f t="shared" si="423"/>
        <v>2025 2</v>
      </c>
      <c r="AN1545" t="str">
        <f t="shared" si="424"/>
        <v xml:space="preserve">NATUR </v>
      </c>
    </row>
    <row r="1546" spans="1:40" x14ac:dyDescent="0.35">
      <c r="A1546">
        <v>81116</v>
      </c>
      <c r="B1546" t="s">
        <v>274</v>
      </c>
      <c r="C1546" s="31">
        <v>45691</v>
      </c>
      <c r="D1546" t="s">
        <v>373</v>
      </c>
      <c r="E1546" t="s">
        <v>374</v>
      </c>
      <c r="F1546" t="s">
        <v>642</v>
      </c>
      <c r="G1546" t="s">
        <v>643</v>
      </c>
      <c r="H1546" t="s">
        <v>768</v>
      </c>
      <c r="I1546" t="s">
        <v>769</v>
      </c>
      <c r="J1546">
        <v>120</v>
      </c>
      <c r="K1546">
        <v>1653.1200000000001</v>
      </c>
      <c r="L1546">
        <v>907.26332000000002</v>
      </c>
      <c r="M1546">
        <v>332.94</v>
      </c>
      <c r="N1546">
        <v>13.776</v>
      </c>
      <c r="O1546" s="32">
        <f t="shared" si="408"/>
        <v>1320.18</v>
      </c>
      <c r="P1546" s="32">
        <f t="shared" si="409"/>
        <v>412.91668000000004</v>
      </c>
      <c r="Q1546">
        <v>708897</v>
      </c>
      <c r="R1546" t="s">
        <v>312</v>
      </c>
      <c r="S1546" t="s">
        <v>457</v>
      </c>
      <c r="T1546" t="str">
        <f t="shared" si="410"/>
        <v>VEN</v>
      </c>
      <c r="U1546" t="s">
        <v>437</v>
      </c>
      <c r="V1546" s="33">
        <f t="shared" si="411"/>
        <v>1653.1200000000001</v>
      </c>
      <c r="W1546">
        <f t="shared" si="412"/>
        <v>120</v>
      </c>
      <c r="X1546" s="33">
        <f t="shared" si="413"/>
        <v>1320.18</v>
      </c>
      <c r="Y1546" s="33">
        <f t="shared" si="414"/>
        <v>332.94</v>
      </c>
      <c r="Z1546" s="45">
        <f t="shared" si="415"/>
        <v>0.23526221931862176</v>
      </c>
      <c r="AA1546" s="33">
        <f t="shared" si="416"/>
        <v>388.91668000000004</v>
      </c>
      <c r="AB1546" s="45">
        <f t="shared" si="417"/>
        <v>0.29459367661985486</v>
      </c>
      <c r="AC1546" s="33">
        <f>IFERROR($X1546/VLOOKUP(CONCATENATE("USD",C1546),[1]GEINDICE!AR$1:AS$65536,2,0),"")</f>
        <v>224.95271525210012</v>
      </c>
      <c r="AD1546" s="33">
        <f>IFERROR($AA1546/VLOOKUP(CONCATENATE("USD",C1546),[1]GEINDICE!AR$1:AS$65536,2,0),"")</f>
        <v>66.26964745173548</v>
      </c>
      <c r="AE1546" s="33">
        <f>IFERROR($X1546/VLOOKUP(CONCATENATE("EUR",C1546),[1]GEINDICE!AR$1:AS$65536,2,0),"")</f>
        <v>218.10341979183877</v>
      </c>
      <c r="AF1546" s="33">
        <f>IFERROR($AA1546/VLOOKUP(CONCATENATE("EUR",C1546),[1]GEINDICE!AR$1:AS$65536,2,0),"")</f>
        <v>64.251888319841413</v>
      </c>
      <c r="AG1546" s="48" t="str">
        <f>VLOOKUP(E1546,[1]Apresentação!AW$1:AX$65536,2,0)</f>
        <v xml:space="preserve">                    2 - LEATHER AUXILIARIES</v>
      </c>
      <c r="AH1546" s="48" t="str">
        <f t="shared" si="418"/>
        <v xml:space="preserve">         5212000010 - OPTIMALIN C BR</v>
      </c>
      <c r="AI1546" s="49" t="str">
        <f t="shared" si="419"/>
        <v xml:space="preserve">     L00281 - ICL BENEFICIAMENTO DE COUROS LTDA.</v>
      </c>
      <c r="AJ1546" t="str">
        <f t="shared" si="420"/>
        <v xml:space="preserve">     90 - SALES</v>
      </c>
      <c r="AK1546" t="str">
        <f t="shared" si="421"/>
        <v/>
      </c>
      <c r="AL1546">
        <f t="shared" si="422"/>
        <v>2</v>
      </c>
      <c r="AM1546" t="str">
        <f t="shared" si="423"/>
        <v>2025 2</v>
      </c>
      <c r="AN1546" t="str">
        <f t="shared" si="424"/>
        <v xml:space="preserve">ICL </v>
      </c>
    </row>
    <row r="1547" spans="1:40" x14ac:dyDescent="0.35">
      <c r="A1547">
        <v>81329</v>
      </c>
      <c r="B1547" t="s">
        <v>274</v>
      </c>
      <c r="C1547" s="31">
        <v>45707</v>
      </c>
      <c r="D1547" t="s">
        <v>373</v>
      </c>
      <c r="E1547" t="s">
        <v>374</v>
      </c>
      <c r="F1547" t="s">
        <v>447</v>
      </c>
      <c r="G1547" t="s">
        <v>448</v>
      </c>
      <c r="H1547" t="s">
        <v>768</v>
      </c>
      <c r="I1547" t="s">
        <v>769</v>
      </c>
      <c r="J1547">
        <v>1000</v>
      </c>
      <c r="K1547">
        <v>12809</v>
      </c>
      <c r="L1547">
        <v>7611.4959799999997</v>
      </c>
      <c r="M1547">
        <v>2579.75</v>
      </c>
      <c r="N1547">
        <v>12.809000000000001</v>
      </c>
      <c r="O1547" s="32">
        <f t="shared" si="408"/>
        <v>10229.25</v>
      </c>
      <c r="P1547" s="32">
        <f t="shared" si="409"/>
        <v>2617.7540200000003</v>
      </c>
      <c r="Q1547">
        <v>710638</v>
      </c>
      <c r="R1547" t="s">
        <v>312</v>
      </c>
      <c r="S1547" t="s">
        <v>457</v>
      </c>
      <c r="T1547" t="str">
        <f t="shared" si="410"/>
        <v>VEN</v>
      </c>
      <c r="U1547" t="s">
        <v>437</v>
      </c>
      <c r="V1547" s="33">
        <f t="shared" si="411"/>
        <v>12809</v>
      </c>
      <c r="W1547">
        <f t="shared" si="412"/>
        <v>1000</v>
      </c>
      <c r="X1547" s="33">
        <f t="shared" si="413"/>
        <v>10229.25</v>
      </c>
      <c r="Y1547" s="33">
        <f t="shared" si="414"/>
        <v>2579.75</v>
      </c>
      <c r="Z1547" s="45">
        <f t="shared" si="415"/>
        <v>0.18875431493481148</v>
      </c>
      <c r="AA1547" s="33">
        <f t="shared" si="416"/>
        <v>2417.7540200000003</v>
      </c>
      <c r="AB1547" s="45">
        <f t="shared" si="417"/>
        <v>0.23635691961776281</v>
      </c>
      <c r="AC1547" s="33">
        <f>IFERROR($X1547/VLOOKUP(CONCATENATE("USD",C1547),[1]GEINDICE!AR$1:AS$65536,2,0),"")</f>
        <v>1791.8703032213989</v>
      </c>
      <c r="AD1547" s="33">
        <f>IFERROR($AA1547/VLOOKUP(CONCATENATE("USD",C1547),[1]GEINDICE!AR$1:AS$65536,2,0),"")</f>
        <v>423.52094522395646</v>
      </c>
      <c r="AE1547" s="33">
        <f>IFERROR($X1547/VLOOKUP(CONCATENATE("EUR",C1547),[1]GEINDICE!AR$1:AS$65536,2,0),"")</f>
        <v>1718.8261388268108</v>
      </c>
      <c r="AF1547" s="33">
        <f>IFERROR($AA1547/VLOOKUP(CONCATENATE("EUR",C1547),[1]GEINDICE!AR$1:AS$65536,2,0),"")</f>
        <v>406.25645153159815</v>
      </c>
      <c r="AG1547" s="48" t="str">
        <f>VLOOKUP(E1547,[1]Apresentação!AW$1:AX$65536,2,0)</f>
        <v xml:space="preserve">                    2 - LEATHER AUXILIARIES</v>
      </c>
      <c r="AH1547" s="48" t="str">
        <f t="shared" si="418"/>
        <v xml:space="preserve">         5212000010 - OPTIMALIN C BR</v>
      </c>
      <c r="AI1547" s="49" t="str">
        <f t="shared" si="419"/>
        <v xml:space="preserve">     L00016 - A BUHLER SA CURTUME</v>
      </c>
      <c r="AJ1547" t="str">
        <f t="shared" si="420"/>
        <v xml:space="preserve">     90 - SALES</v>
      </c>
      <c r="AK1547" t="str">
        <f t="shared" si="421"/>
        <v/>
      </c>
      <c r="AL1547">
        <f t="shared" si="422"/>
        <v>2</v>
      </c>
      <c r="AM1547" t="str">
        <f t="shared" si="423"/>
        <v>2025 2</v>
      </c>
      <c r="AN1547" t="str">
        <f t="shared" si="424"/>
        <v xml:space="preserve">A </v>
      </c>
    </row>
    <row r="1548" spans="1:40" x14ac:dyDescent="0.35">
      <c r="A1548">
        <v>81794</v>
      </c>
      <c r="B1548" t="s">
        <v>274</v>
      </c>
      <c r="C1548" s="31">
        <v>45742</v>
      </c>
      <c r="D1548" t="s">
        <v>373</v>
      </c>
      <c r="E1548" t="s">
        <v>374</v>
      </c>
      <c r="F1548" t="s">
        <v>642</v>
      </c>
      <c r="G1548" t="s">
        <v>643</v>
      </c>
      <c r="H1548" t="s">
        <v>768</v>
      </c>
      <c r="I1548" t="s">
        <v>769</v>
      </c>
      <c r="J1548">
        <v>120</v>
      </c>
      <c r="K1548">
        <v>1653.1200000000001</v>
      </c>
      <c r="L1548">
        <v>915.48757000000001</v>
      </c>
      <c r="M1548">
        <v>332.94</v>
      </c>
      <c r="N1548">
        <v>13.776</v>
      </c>
      <c r="O1548" s="32">
        <f t="shared" si="408"/>
        <v>1320.18</v>
      </c>
      <c r="P1548" s="32">
        <f t="shared" si="409"/>
        <v>404.69243000000006</v>
      </c>
      <c r="Q1548">
        <v>722434</v>
      </c>
      <c r="R1548" t="s">
        <v>312</v>
      </c>
      <c r="S1548" t="s">
        <v>457</v>
      </c>
      <c r="T1548" t="str">
        <f t="shared" si="410"/>
        <v>VEN</v>
      </c>
      <c r="U1548" t="s">
        <v>313</v>
      </c>
      <c r="V1548" s="33">
        <f t="shared" si="411"/>
        <v>1653.1200000000001</v>
      </c>
      <c r="W1548">
        <f t="shared" si="412"/>
        <v>120</v>
      </c>
      <c r="X1548" s="33">
        <f t="shared" si="413"/>
        <v>1320.18</v>
      </c>
      <c r="Y1548" s="33">
        <f t="shared" si="414"/>
        <v>332.94</v>
      </c>
      <c r="Z1548" s="45">
        <f t="shared" si="415"/>
        <v>0.23028723262679057</v>
      </c>
      <c r="AA1548" s="33">
        <f t="shared" si="416"/>
        <v>380.69243000000006</v>
      </c>
      <c r="AB1548" s="45">
        <f t="shared" si="417"/>
        <v>0.28836403369237529</v>
      </c>
      <c r="AC1548" s="33">
        <f>IFERROR($X1548/VLOOKUP(CONCATENATE("USD",C1548),[1]GEINDICE!AR$1:AS$65536,2,0),"")</f>
        <v>230.40594785158297</v>
      </c>
      <c r="AD1548" s="33">
        <f>IFERROR($AA1548/VLOOKUP(CONCATENATE("USD",C1548),[1]GEINDICE!AR$1:AS$65536,2,0),"")</f>
        <v>66.440788509197546</v>
      </c>
      <c r="AE1548" s="33">
        <f>IFERROR($X1548/VLOOKUP(CONCATENATE("EUR",C1548),[1]GEINDICE!AR$1:AS$65536,2,0),"")</f>
        <v>213.69397368037684</v>
      </c>
      <c r="AF1548" s="33">
        <f>IFERROR($AA1548/VLOOKUP(CONCATENATE("EUR",C1548),[1]GEINDICE!AR$1:AS$65536,2,0),"")</f>
        <v>61.621656226225745</v>
      </c>
      <c r="AG1548" s="48" t="str">
        <f>VLOOKUP(E1548,[1]Apresentação!AW$1:AX$65536,2,0)</f>
        <v xml:space="preserve">                    2 - LEATHER AUXILIARIES</v>
      </c>
      <c r="AH1548" s="48" t="str">
        <f t="shared" si="418"/>
        <v xml:space="preserve">         5212000010 - OPTIMALIN C BR</v>
      </c>
      <c r="AI1548" s="49" t="str">
        <f t="shared" si="419"/>
        <v xml:space="preserve">     L00281 - ICL BENEFICIAMENTO DE COUROS LTDA.</v>
      </c>
      <c r="AJ1548" t="str">
        <f t="shared" si="420"/>
        <v xml:space="preserve">     90 - SALES</v>
      </c>
      <c r="AK1548" t="str">
        <f t="shared" si="421"/>
        <v/>
      </c>
      <c r="AL1548">
        <f t="shared" si="422"/>
        <v>3</v>
      </c>
      <c r="AM1548" t="str">
        <f t="shared" si="423"/>
        <v>2025 3</v>
      </c>
      <c r="AN1548" t="str">
        <f t="shared" si="424"/>
        <v xml:space="preserve">ICL </v>
      </c>
    </row>
    <row r="1549" spans="1:40" x14ac:dyDescent="0.35">
      <c r="A1549">
        <v>81662</v>
      </c>
      <c r="B1549" t="s">
        <v>274</v>
      </c>
      <c r="C1549" s="31">
        <v>45733</v>
      </c>
      <c r="D1549" t="s">
        <v>373</v>
      </c>
      <c r="E1549" t="s">
        <v>374</v>
      </c>
      <c r="F1549" t="s">
        <v>447</v>
      </c>
      <c r="G1549" t="s">
        <v>448</v>
      </c>
      <c r="H1549" t="s">
        <v>768</v>
      </c>
      <c r="I1549" t="s">
        <v>769</v>
      </c>
      <c r="J1549">
        <v>1000</v>
      </c>
      <c r="K1549">
        <v>12809</v>
      </c>
      <c r="L1549">
        <v>7629.0631199999998</v>
      </c>
      <c r="M1549">
        <v>2579.75</v>
      </c>
      <c r="N1549">
        <v>12.809000000000001</v>
      </c>
      <c r="O1549" s="32">
        <f t="shared" si="408"/>
        <v>10229.25</v>
      </c>
      <c r="P1549" s="32">
        <f t="shared" si="409"/>
        <v>2600.1868800000002</v>
      </c>
      <c r="Q1549">
        <v>718852</v>
      </c>
      <c r="R1549" t="s">
        <v>312</v>
      </c>
      <c r="S1549" t="s">
        <v>457</v>
      </c>
      <c r="T1549" t="str">
        <f t="shared" si="410"/>
        <v>VEN</v>
      </c>
      <c r="U1549" t="s">
        <v>437</v>
      </c>
      <c r="V1549" s="33">
        <f t="shared" si="411"/>
        <v>12809</v>
      </c>
      <c r="W1549">
        <f t="shared" si="412"/>
        <v>1000</v>
      </c>
      <c r="X1549" s="33">
        <f t="shared" si="413"/>
        <v>10229.25</v>
      </c>
      <c r="Y1549" s="33">
        <f t="shared" si="414"/>
        <v>2579.75</v>
      </c>
      <c r="Z1549" s="45">
        <f t="shared" si="415"/>
        <v>0.18738284643609962</v>
      </c>
      <c r="AA1549" s="33">
        <f t="shared" si="416"/>
        <v>2400.1868800000002</v>
      </c>
      <c r="AB1549" s="45">
        <f t="shared" si="417"/>
        <v>0.23463957572647068</v>
      </c>
      <c r="AC1549" s="33">
        <f>IFERROR($X1549/VLOOKUP(CONCATENATE("USD",C1549),[1]GEINDICE!AR$1:AS$65536,2,0),"")</f>
        <v>1792.0272590308678</v>
      </c>
      <c r="AD1549" s="33">
        <f>IFERROR($AA1549/VLOOKUP(CONCATENATE("USD",C1549),[1]GEINDICE!AR$1:AS$65536,2,0),"")</f>
        <v>420.48051574927297</v>
      </c>
      <c r="AE1549" s="33">
        <f>IFERROR($X1549/VLOOKUP(CONCATENATE("EUR",C1549),[1]GEINDICE!AR$1:AS$65536,2,0),"")</f>
        <v>1640.7490576630041</v>
      </c>
      <c r="AF1549" s="33">
        <f>IFERROR($AA1549/VLOOKUP(CONCATENATE("EUR",C1549),[1]GEINDICE!AR$1:AS$65536,2,0),"")</f>
        <v>384.98466276365383</v>
      </c>
      <c r="AG1549" s="48" t="str">
        <f>VLOOKUP(E1549,[1]Apresentação!AW$1:AX$65536,2,0)</f>
        <v xml:space="preserve">                    2 - LEATHER AUXILIARIES</v>
      </c>
      <c r="AH1549" s="48" t="str">
        <f t="shared" si="418"/>
        <v xml:space="preserve">         5212000010 - OPTIMALIN C BR</v>
      </c>
      <c r="AI1549" s="49" t="str">
        <f t="shared" si="419"/>
        <v xml:space="preserve">     L00016 - A BUHLER SA CURTUME</v>
      </c>
      <c r="AJ1549" t="str">
        <f t="shared" si="420"/>
        <v xml:space="preserve">     90 - SALES</v>
      </c>
      <c r="AK1549" t="str">
        <f t="shared" si="421"/>
        <v/>
      </c>
      <c r="AL1549">
        <f t="shared" si="422"/>
        <v>3</v>
      </c>
      <c r="AM1549" t="str">
        <f t="shared" si="423"/>
        <v>2025 3</v>
      </c>
      <c r="AN1549" t="str">
        <f t="shared" si="424"/>
        <v xml:space="preserve">A </v>
      </c>
    </row>
    <row r="1550" spans="1:40" x14ac:dyDescent="0.35">
      <c r="A1550">
        <v>81929</v>
      </c>
      <c r="B1550" t="s">
        <v>274</v>
      </c>
      <c r="C1550" s="31">
        <v>45751</v>
      </c>
      <c r="D1550" t="s">
        <v>373</v>
      </c>
      <c r="E1550" t="s">
        <v>374</v>
      </c>
      <c r="F1550" t="s">
        <v>447</v>
      </c>
      <c r="G1550" t="s">
        <v>448</v>
      </c>
      <c r="H1550" t="s">
        <v>768</v>
      </c>
      <c r="I1550" t="s">
        <v>769</v>
      </c>
      <c r="J1550">
        <v>1000</v>
      </c>
      <c r="K1550">
        <v>12809</v>
      </c>
      <c r="L1550">
        <v>7923.1599500000002</v>
      </c>
      <c r="M1550">
        <v>2579.75</v>
      </c>
      <c r="N1550">
        <v>12.809000000000001</v>
      </c>
      <c r="O1550" s="32">
        <f t="shared" si="408"/>
        <v>10229.25</v>
      </c>
      <c r="P1550" s="32">
        <f t="shared" si="409"/>
        <v>2306.0900499999998</v>
      </c>
      <c r="Q1550">
        <v>725873</v>
      </c>
      <c r="R1550" t="s">
        <v>312</v>
      </c>
      <c r="S1550" t="s">
        <v>457</v>
      </c>
      <c r="T1550" t="str">
        <f t="shared" si="410"/>
        <v>VEN</v>
      </c>
      <c r="U1550" t="s">
        <v>437</v>
      </c>
      <c r="V1550" s="33">
        <f t="shared" si="411"/>
        <v>12809</v>
      </c>
      <c r="W1550">
        <f t="shared" si="412"/>
        <v>1000</v>
      </c>
      <c r="X1550" s="33">
        <f t="shared" si="413"/>
        <v>10229.25</v>
      </c>
      <c r="Y1550" s="33">
        <f t="shared" si="414"/>
        <v>2579.75</v>
      </c>
      <c r="Z1550" s="45">
        <f t="shared" si="415"/>
        <v>0.16442267546256537</v>
      </c>
      <c r="AA1550" s="33">
        <f t="shared" si="416"/>
        <v>2106.0900499999998</v>
      </c>
      <c r="AB1550" s="45">
        <f t="shared" si="417"/>
        <v>0.20588899968228364</v>
      </c>
      <c r="AC1550" s="33">
        <f>IFERROR($X1550/VLOOKUP(CONCATENATE("USD",C1550),[1]GEINDICE!AR$1:AS$65536,2,0),"")</f>
        <v>1770.4709486473855</v>
      </c>
      <c r="AD1550" s="33">
        <f>IFERROR($AA1550/VLOOKUP(CONCATENATE("USD",C1550),[1]GEINDICE!AR$1:AS$65536,2,0),"")</f>
        <v>364.52049258355396</v>
      </c>
      <c r="AE1550" s="33">
        <f>IFERROR($X1550/VLOOKUP(CONCATENATE("EUR",C1550),[1]GEINDICE!AR$1:AS$65536,2,0),"")</f>
        <v>1607.3364654860859</v>
      </c>
      <c r="AF1550" s="33">
        <f>IFERROR($AA1550/VLOOKUP(CONCATENATE("EUR",C1550),[1]GEINDICE!AR$1:AS$65536,2,0),"")</f>
        <v>330.9328970317876</v>
      </c>
      <c r="AG1550" s="48" t="str">
        <f>VLOOKUP(E1550,[1]Apresentação!AW$1:AX$65536,2,0)</f>
        <v xml:space="preserve">                    2 - LEATHER AUXILIARIES</v>
      </c>
      <c r="AH1550" s="48" t="str">
        <f t="shared" si="418"/>
        <v xml:space="preserve">         5212000010 - OPTIMALIN C BR</v>
      </c>
      <c r="AI1550" s="49" t="str">
        <f t="shared" si="419"/>
        <v xml:space="preserve">     L00016 - A BUHLER SA CURTUME</v>
      </c>
      <c r="AJ1550" t="str">
        <f t="shared" si="420"/>
        <v xml:space="preserve">     90 - SALES</v>
      </c>
      <c r="AK1550" t="str">
        <f t="shared" si="421"/>
        <v/>
      </c>
      <c r="AL1550">
        <f t="shared" si="422"/>
        <v>4</v>
      </c>
      <c r="AM1550" t="str">
        <f t="shared" si="423"/>
        <v>2025 4</v>
      </c>
      <c r="AN1550" t="str">
        <f t="shared" si="424"/>
        <v xml:space="preserve">A </v>
      </c>
    </row>
    <row r="1551" spans="1:40" x14ac:dyDescent="0.35">
      <c r="A1551">
        <v>82053</v>
      </c>
      <c r="B1551" t="s">
        <v>274</v>
      </c>
      <c r="C1551" s="31">
        <v>45762</v>
      </c>
      <c r="D1551" t="s">
        <v>373</v>
      </c>
      <c r="E1551" t="s">
        <v>374</v>
      </c>
      <c r="F1551" t="s">
        <v>644</v>
      </c>
      <c r="G1551" t="s">
        <v>645</v>
      </c>
      <c r="H1551" t="s">
        <v>768</v>
      </c>
      <c r="I1551" t="s">
        <v>769</v>
      </c>
      <c r="J1551">
        <v>120</v>
      </c>
      <c r="K1551">
        <v>1773.6000000000001</v>
      </c>
      <c r="L1551">
        <v>950.77918999999997</v>
      </c>
      <c r="M1551">
        <v>357.2</v>
      </c>
      <c r="N1551">
        <v>14.780000000000001</v>
      </c>
      <c r="O1551" s="32">
        <f t="shared" si="408"/>
        <v>1416.4</v>
      </c>
      <c r="P1551" s="32">
        <f t="shared" si="409"/>
        <v>465.62081000000012</v>
      </c>
      <c r="Q1551">
        <v>729828</v>
      </c>
      <c r="R1551" t="s">
        <v>312</v>
      </c>
      <c r="S1551" t="s">
        <v>457</v>
      </c>
      <c r="T1551" t="str">
        <f t="shared" si="410"/>
        <v>VEN</v>
      </c>
      <c r="U1551" t="s">
        <v>437</v>
      </c>
      <c r="V1551" s="33">
        <f t="shared" si="411"/>
        <v>1773.6000000000001</v>
      </c>
      <c r="W1551">
        <f t="shared" si="412"/>
        <v>120</v>
      </c>
      <c r="X1551" s="33">
        <f t="shared" si="413"/>
        <v>1416.4</v>
      </c>
      <c r="Y1551" s="33">
        <f t="shared" si="414"/>
        <v>357.2</v>
      </c>
      <c r="Z1551" s="45">
        <f t="shared" si="415"/>
        <v>0.24899684821831308</v>
      </c>
      <c r="AA1551" s="33">
        <f t="shared" si="416"/>
        <v>441.62081000000012</v>
      </c>
      <c r="AB1551" s="45">
        <f t="shared" si="417"/>
        <v>0.31179102654617347</v>
      </c>
      <c r="AC1551" s="33">
        <f>IFERROR($X1551/VLOOKUP(CONCATENATE("USD",C1551),[1]GEINDICE!AR$1:AS$65536,2,0),"")</f>
        <v>241.26594784267635</v>
      </c>
      <c r="AD1551" s="33">
        <f>IFERROR($AA1551/VLOOKUP(CONCATENATE("USD",C1551),[1]GEINDICE!AR$1:AS$65536,2,0),"")</f>
        <v>75.224557548503597</v>
      </c>
      <c r="AE1551" s="33">
        <f>IFERROR($X1551/VLOOKUP(CONCATENATE("EUR",C1551),[1]GEINDICE!AR$1:AS$65536,2,0),"")</f>
        <v>213.69945684972845</v>
      </c>
      <c r="AF1551" s="33">
        <f>IFERROR($AA1551/VLOOKUP(CONCATENATE("EUR",C1551),[1]GEINDICE!AR$1:AS$65536,2,0),"")</f>
        <v>66.629573023536523</v>
      </c>
      <c r="AG1551" s="48" t="str">
        <f>VLOOKUP(E1551,[1]Apresentação!AW$1:AX$65536,2,0)</f>
        <v xml:space="preserve">                    2 - LEATHER AUXILIARIES</v>
      </c>
      <c r="AH1551" s="48" t="str">
        <f t="shared" si="418"/>
        <v xml:space="preserve">         5212000010 - OPTIMALIN C BR</v>
      </c>
      <c r="AI1551" s="49" t="str">
        <f t="shared" si="419"/>
        <v xml:space="preserve">     L00087 - BOLZANO BRASIL INDUSTRIA E COM DE COUROS E PELES LTDA</v>
      </c>
      <c r="AJ1551" t="str">
        <f t="shared" si="420"/>
        <v xml:space="preserve">     90 - SALES</v>
      </c>
      <c r="AK1551" t="str">
        <f t="shared" si="421"/>
        <v/>
      </c>
      <c r="AL1551">
        <f t="shared" si="422"/>
        <v>4</v>
      </c>
      <c r="AM1551" t="str">
        <f t="shared" si="423"/>
        <v>2025 4</v>
      </c>
      <c r="AN1551" t="str">
        <f t="shared" si="424"/>
        <v xml:space="preserve">BOLZANO </v>
      </c>
    </row>
    <row r="1552" spans="1:40" x14ac:dyDescent="0.35">
      <c r="A1552">
        <v>82134</v>
      </c>
      <c r="B1552" t="s">
        <v>274</v>
      </c>
      <c r="C1552" s="31">
        <v>45770</v>
      </c>
      <c r="D1552" t="s">
        <v>373</v>
      </c>
      <c r="E1552" t="s">
        <v>374</v>
      </c>
      <c r="F1552" t="s">
        <v>642</v>
      </c>
      <c r="G1552" t="s">
        <v>643</v>
      </c>
      <c r="H1552" t="s">
        <v>768</v>
      </c>
      <c r="I1552" t="s">
        <v>769</v>
      </c>
      <c r="J1552">
        <v>120</v>
      </c>
      <c r="K1552">
        <v>1653.1200000000001</v>
      </c>
      <c r="L1552">
        <v>950.77918999999997</v>
      </c>
      <c r="M1552">
        <v>332.94</v>
      </c>
      <c r="N1552">
        <v>13.776</v>
      </c>
      <c r="O1552" s="32">
        <f t="shared" si="408"/>
        <v>1320.18</v>
      </c>
      <c r="P1552" s="32">
        <f t="shared" si="409"/>
        <v>369.40081000000009</v>
      </c>
      <c r="Q1552">
        <v>732590</v>
      </c>
      <c r="R1552" t="s">
        <v>312</v>
      </c>
      <c r="S1552" t="s">
        <v>457</v>
      </c>
      <c r="T1552" t="str">
        <f t="shared" si="410"/>
        <v>VEN</v>
      </c>
      <c r="U1552" t="s">
        <v>437</v>
      </c>
      <c r="V1552" s="33">
        <f t="shared" si="411"/>
        <v>1653.1200000000001</v>
      </c>
      <c r="W1552">
        <f t="shared" si="412"/>
        <v>120</v>
      </c>
      <c r="X1552" s="33">
        <f t="shared" si="413"/>
        <v>1320.18</v>
      </c>
      <c r="Y1552" s="33">
        <f t="shared" si="414"/>
        <v>332.94</v>
      </c>
      <c r="Z1552" s="45">
        <f t="shared" si="415"/>
        <v>0.20893874007936511</v>
      </c>
      <c r="AA1552" s="33">
        <f t="shared" si="416"/>
        <v>345.40081000000009</v>
      </c>
      <c r="AB1552" s="45">
        <f t="shared" si="417"/>
        <v>0.26163160326622131</v>
      </c>
      <c r="AC1552" s="33">
        <f>IFERROR($X1552/VLOOKUP(CONCATENATE("USD",C1552),[1]GEINDICE!AR$1:AS$65536,2,0),"")</f>
        <v>232.09915611814344</v>
      </c>
      <c r="AD1552" s="33">
        <f>IFERROR($AA1552/VLOOKUP(CONCATENATE("USD",C1552),[1]GEINDICE!AR$1:AS$65536,2,0),"")</f>
        <v>60.724474331926871</v>
      </c>
      <c r="AE1552" s="33">
        <f>IFERROR($X1552/VLOOKUP(CONCATENATE("EUR",C1552),[1]GEINDICE!AR$1:AS$65536,2,0),"")</f>
        <v>204.49201505599527</v>
      </c>
      <c r="AF1552" s="33">
        <f>IFERROR($AA1552/VLOOKUP(CONCATENATE("EUR",C1552),[1]GEINDICE!AR$1:AS$65536,2,0),"")</f>
        <v>53.501573754240319</v>
      </c>
      <c r="AG1552" s="48" t="str">
        <f>VLOOKUP(E1552,[1]Apresentação!AW$1:AX$65536,2,0)</f>
        <v xml:space="preserve">                    2 - LEATHER AUXILIARIES</v>
      </c>
      <c r="AH1552" s="48" t="str">
        <f t="shared" si="418"/>
        <v xml:space="preserve">         5212000010 - OPTIMALIN C BR</v>
      </c>
      <c r="AI1552" s="49" t="str">
        <f t="shared" si="419"/>
        <v xml:space="preserve">     L00281 - ICL BENEFICIAMENTO DE COUROS LTDA.</v>
      </c>
      <c r="AJ1552" t="str">
        <f t="shared" si="420"/>
        <v xml:space="preserve">     90 - SALES</v>
      </c>
      <c r="AK1552" t="str">
        <f t="shared" si="421"/>
        <v/>
      </c>
      <c r="AL1552">
        <f t="shared" si="422"/>
        <v>4</v>
      </c>
      <c r="AM1552" t="str">
        <f t="shared" si="423"/>
        <v>2025 4</v>
      </c>
      <c r="AN1552" t="str">
        <f t="shared" si="424"/>
        <v xml:space="preserve">ICL </v>
      </c>
    </row>
    <row r="1553" spans="1:40" x14ac:dyDescent="0.35">
      <c r="A1553">
        <v>80820</v>
      </c>
      <c r="B1553" t="s">
        <v>274</v>
      </c>
      <c r="C1553" s="31">
        <v>45667</v>
      </c>
      <c r="D1553" t="s">
        <v>373</v>
      </c>
      <c r="E1553" t="s">
        <v>374</v>
      </c>
      <c r="F1553" t="s">
        <v>770</v>
      </c>
      <c r="G1553" t="s">
        <v>771</v>
      </c>
      <c r="H1553" t="s">
        <v>768</v>
      </c>
      <c r="I1553" t="s">
        <v>769</v>
      </c>
      <c r="J1553">
        <v>120</v>
      </c>
      <c r="K1553">
        <v>2199.56</v>
      </c>
      <c r="L1553">
        <v>907.26332000000002</v>
      </c>
      <c r="M1553">
        <v>443</v>
      </c>
      <c r="N1553">
        <v>18.329700000000003</v>
      </c>
      <c r="O1553" s="32">
        <f t="shared" si="408"/>
        <v>1756.56</v>
      </c>
      <c r="P1553" s="32">
        <f t="shared" si="409"/>
        <v>849.29667999999992</v>
      </c>
      <c r="Q1553">
        <v>706755</v>
      </c>
      <c r="R1553" t="s">
        <v>312</v>
      </c>
      <c r="S1553" t="s">
        <v>457</v>
      </c>
      <c r="T1553" t="str">
        <f t="shared" si="410"/>
        <v>VEN</v>
      </c>
      <c r="U1553" t="s">
        <v>313</v>
      </c>
      <c r="V1553" s="33">
        <f t="shared" si="411"/>
        <v>2199.56</v>
      </c>
      <c r="W1553">
        <f t="shared" si="412"/>
        <v>120</v>
      </c>
      <c r="X1553" s="33">
        <f t="shared" si="413"/>
        <v>1756.56</v>
      </c>
      <c r="Y1553" s="33">
        <f t="shared" si="414"/>
        <v>443</v>
      </c>
      <c r="Z1553" s="45">
        <f t="shared" si="415"/>
        <v>0.37520989652475945</v>
      </c>
      <c r="AA1553" s="33">
        <f t="shared" si="416"/>
        <v>825.29667999999992</v>
      </c>
      <c r="AB1553" s="45">
        <f t="shared" si="417"/>
        <v>0.46983688573120186</v>
      </c>
      <c r="AC1553" s="33">
        <f>IFERROR($X1553/VLOOKUP(CONCATENATE("USD",C1553),[1]GEINDICE!AR$1:AS$65536,2,0),"")</f>
        <v>288.12597391946196</v>
      </c>
      <c r="AD1553" s="33">
        <f>IFERROR($AA1553/VLOOKUP(CONCATENATE("USD",C1553),[1]GEINDICE!AR$1:AS$65536,2,0),"")</f>
        <v>135.3722102845895</v>
      </c>
      <c r="AE1553" s="33">
        <f>IFERROR($X1553/VLOOKUP(CONCATENATE("EUR",C1553),[1]GEINDICE!AR$1:AS$65536,2,0),"")</f>
        <v>281.04510327834748</v>
      </c>
      <c r="AF1553" s="33">
        <f>IFERROR($AA1553/VLOOKUP(CONCATENATE("EUR",C1553),[1]GEINDICE!AR$1:AS$65536,2,0),"")</f>
        <v>132.04535607430279</v>
      </c>
      <c r="AG1553" s="48" t="str">
        <f>VLOOKUP(E1553,[1]Apresentação!AW$1:AX$65536,2,0)</f>
        <v xml:space="preserve">                    2 - LEATHER AUXILIARIES</v>
      </c>
      <c r="AH1553" s="48" t="str">
        <f t="shared" si="418"/>
        <v xml:space="preserve">         5212000010 - OPTIMALIN C BR</v>
      </c>
      <c r="AI1553" s="49" t="str">
        <f t="shared" si="419"/>
        <v xml:space="preserve">     L00056 - NATUR INDUSTRIA DE COUROS LTDA</v>
      </c>
      <c r="AJ1553" t="str">
        <f t="shared" si="420"/>
        <v xml:space="preserve">     90 - SALES</v>
      </c>
      <c r="AK1553" t="str">
        <f t="shared" si="421"/>
        <v/>
      </c>
      <c r="AL1553">
        <f t="shared" si="422"/>
        <v>1</v>
      </c>
      <c r="AM1553" t="str">
        <f t="shared" si="423"/>
        <v>2025 1</v>
      </c>
      <c r="AN1553" t="str">
        <f t="shared" si="424"/>
        <v xml:space="preserve">NATUR </v>
      </c>
    </row>
    <row r="1554" spans="1:40" x14ac:dyDescent="0.35">
      <c r="A1554">
        <v>81231</v>
      </c>
      <c r="B1554" t="s">
        <v>274</v>
      </c>
      <c r="C1554" s="31">
        <v>45698</v>
      </c>
      <c r="D1554" t="s">
        <v>373</v>
      </c>
      <c r="E1554" t="s">
        <v>374</v>
      </c>
      <c r="F1554" t="s">
        <v>644</v>
      </c>
      <c r="G1554" t="s">
        <v>645</v>
      </c>
      <c r="H1554" t="s">
        <v>768</v>
      </c>
      <c r="I1554" t="s">
        <v>769</v>
      </c>
      <c r="J1554">
        <v>120</v>
      </c>
      <c r="K1554">
        <v>1773.6000000000001</v>
      </c>
      <c r="L1554">
        <v>907.26332000000002</v>
      </c>
      <c r="M1554">
        <v>357.2</v>
      </c>
      <c r="N1554">
        <v>14.780000000000001</v>
      </c>
      <c r="O1554" s="32">
        <f t="shared" si="408"/>
        <v>1416.4</v>
      </c>
      <c r="P1554" s="32">
        <f t="shared" si="409"/>
        <v>509.13668000000007</v>
      </c>
      <c r="Q1554">
        <v>709771</v>
      </c>
      <c r="R1554" t="s">
        <v>312</v>
      </c>
      <c r="S1554" t="s">
        <v>457</v>
      </c>
      <c r="T1554" t="str">
        <f t="shared" si="410"/>
        <v>VEN</v>
      </c>
      <c r="U1554" t="s">
        <v>437</v>
      </c>
      <c r="V1554" s="33">
        <f t="shared" si="411"/>
        <v>1773.6000000000001</v>
      </c>
      <c r="W1554">
        <f t="shared" si="412"/>
        <v>120</v>
      </c>
      <c r="X1554" s="33">
        <f t="shared" si="413"/>
        <v>1416.4</v>
      </c>
      <c r="Y1554" s="33">
        <f t="shared" si="414"/>
        <v>357.2</v>
      </c>
      <c r="Z1554" s="45">
        <f t="shared" si="415"/>
        <v>0.27353218313035638</v>
      </c>
      <c r="AA1554" s="33">
        <f t="shared" si="416"/>
        <v>485.13668000000007</v>
      </c>
      <c r="AB1554" s="45">
        <f t="shared" si="417"/>
        <v>0.34251389438011864</v>
      </c>
      <c r="AC1554" s="33">
        <f>IFERROR($X1554/VLOOKUP(CONCATENATE("USD",C1554),[1]GEINDICE!AR$1:AS$65536,2,0),"")</f>
        <v>245.01799058953779</v>
      </c>
      <c r="AD1554" s="33">
        <f>IFERROR($AA1554/VLOOKUP(CONCATENATE("USD",C1554),[1]GEINDICE!AR$1:AS$65536,2,0),"")</f>
        <v>83.922066150013848</v>
      </c>
      <c r="AE1554" s="33">
        <f>IFERROR($X1554/VLOOKUP(CONCATENATE("EUR",C1554),[1]GEINDICE!AR$1:AS$65536,2,0),"")</f>
        <v>237.4876343455006</v>
      </c>
      <c r="AF1554" s="33">
        <f>IFERROR($AA1554/VLOOKUP(CONCATENATE("EUR",C1554),[1]GEINDICE!AR$1:AS$65536,2,0),"")</f>
        <v>81.34281450679903</v>
      </c>
      <c r="AG1554" s="48" t="str">
        <f>VLOOKUP(E1554,[1]Apresentação!AW$1:AX$65536,2,0)</f>
        <v xml:space="preserve">                    2 - LEATHER AUXILIARIES</v>
      </c>
      <c r="AH1554" s="48" t="str">
        <f t="shared" si="418"/>
        <v xml:space="preserve">         5212000010 - OPTIMALIN C BR</v>
      </c>
      <c r="AI1554" s="49" t="str">
        <f t="shared" si="419"/>
        <v xml:space="preserve">     L00087 - BOLZANO BRASIL INDUSTRIA E COM DE COUROS E PELES LTDA</v>
      </c>
      <c r="AJ1554" t="str">
        <f t="shared" si="420"/>
        <v xml:space="preserve">     90 - SALES</v>
      </c>
      <c r="AK1554" t="str">
        <f t="shared" si="421"/>
        <v/>
      </c>
      <c r="AL1554">
        <f t="shared" si="422"/>
        <v>2</v>
      </c>
      <c r="AM1554" t="str">
        <f t="shared" si="423"/>
        <v>2025 2</v>
      </c>
      <c r="AN1554" t="str">
        <f t="shared" si="424"/>
        <v xml:space="preserve">BOLZANO </v>
      </c>
    </row>
    <row r="1555" spans="1:40" x14ac:dyDescent="0.35">
      <c r="A1555">
        <v>81896</v>
      </c>
      <c r="B1555" t="s">
        <v>274</v>
      </c>
      <c r="C1555" s="31">
        <v>45749</v>
      </c>
      <c r="D1555" t="s">
        <v>373</v>
      </c>
      <c r="E1555" t="s">
        <v>374</v>
      </c>
      <c r="F1555" t="s">
        <v>642</v>
      </c>
      <c r="G1555" t="s">
        <v>643</v>
      </c>
      <c r="H1555" t="s">
        <v>768</v>
      </c>
      <c r="I1555" t="s">
        <v>769</v>
      </c>
      <c r="J1555">
        <v>120</v>
      </c>
      <c r="K1555">
        <v>1653.1200000000001</v>
      </c>
      <c r="L1555">
        <v>950.77918999999997</v>
      </c>
      <c r="M1555">
        <v>332.94</v>
      </c>
      <c r="N1555">
        <v>13.776</v>
      </c>
      <c r="O1555" s="32">
        <f t="shared" si="408"/>
        <v>1320.18</v>
      </c>
      <c r="P1555" s="32">
        <f t="shared" si="409"/>
        <v>369.40081000000009</v>
      </c>
      <c r="Q1555">
        <v>725118</v>
      </c>
      <c r="R1555" t="s">
        <v>312</v>
      </c>
      <c r="S1555" t="s">
        <v>457</v>
      </c>
      <c r="T1555" t="str">
        <f t="shared" si="410"/>
        <v>VEN</v>
      </c>
      <c r="U1555" t="s">
        <v>437</v>
      </c>
      <c r="V1555" s="33">
        <f t="shared" si="411"/>
        <v>1653.1200000000001</v>
      </c>
      <c r="W1555">
        <f t="shared" si="412"/>
        <v>120</v>
      </c>
      <c r="X1555" s="33">
        <f t="shared" si="413"/>
        <v>1320.18</v>
      </c>
      <c r="Y1555" s="33">
        <f t="shared" si="414"/>
        <v>332.94</v>
      </c>
      <c r="Z1555" s="45">
        <f t="shared" si="415"/>
        <v>0.20893874007936511</v>
      </c>
      <c r="AA1555" s="33">
        <f t="shared" si="416"/>
        <v>345.40081000000009</v>
      </c>
      <c r="AB1555" s="45">
        <f t="shared" si="417"/>
        <v>0.26163160326622131</v>
      </c>
      <c r="AC1555" s="33">
        <f>IFERROR($X1555/VLOOKUP(CONCATENATE("USD",C1555),[1]GEINDICE!AR$1:AS$65536,2,0),"")</f>
        <v>231.92382692409043</v>
      </c>
      <c r="AD1555" s="33">
        <f>IFERROR($AA1555/VLOOKUP(CONCATENATE("USD",C1555),[1]GEINDICE!AR$1:AS$65536,2,0),"")</f>
        <v>60.67860267378741</v>
      </c>
      <c r="AE1555" s="33">
        <f>IFERROR($X1555/VLOOKUP(CONCATENATE("EUR",C1555),[1]GEINDICE!AR$1:AS$65536,2,0),"")</f>
        <v>213.40036208457263</v>
      </c>
      <c r="AF1555" s="33">
        <f>IFERROR($AA1555/VLOOKUP(CONCATENATE("EUR",C1555),[1]GEINDICE!AR$1:AS$65536,2,0),"")</f>
        <v>55.832278869778882</v>
      </c>
      <c r="AG1555" s="48" t="str">
        <f>VLOOKUP(E1555,[1]Apresentação!AW$1:AX$65536,2,0)</f>
        <v xml:space="preserve">                    2 - LEATHER AUXILIARIES</v>
      </c>
      <c r="AH1555" s="48" t="str">
        <f t="shared" si="418"/>
        <v xml:space="preserve">         5212000010 - OPTIMALIN C BR</v>
      </c>
      <c r="AI1555" s="49" t="str">
        <f t="shared" si="419"/>
        <v xml:space="preserve">     L00281 - ICL BENEFICIAMENTO DE COUROS LTDA.</v>
      </c>
      <c r="AJ1555" t="str">
        <f t="shared" si="420"/>
        <v xml:space="preserve">     90 - SALES</v>
      </c>
      <c r="AK1555" t="str">
        <f t="shared" si="421"/>
        <v/>
      </c>
      <c r="AL1555">
        <f t="shared" si="422"/>
        <v>4</v>
      </c>
      <c r="AM1555" t="str">
        <f t="shared" si="423"/>
        <v>2025 4</v>
      </c>
      <c r="AN1555" t="str">
        <f t="shared" si="424"/>
        <v xml:space="preserve">ICL </v>
      </c>
    </row>
    <row r="1556" spans="1:40" x14ac:dyDescent="0.35">
      <c r="A1556">
        <v>81285</v>
      </c>
      <c r="B1556" t="s">
        <v>274</v>
      </c>
      <c r="C1556" s="31">
        <v>45702</v>
      </c>
      <c r="D1556" t="s">
        <v>373</v>
      </c>
      <c r="E1556" t="s">
        <v>374</v>
      </c>
      <c r="F1556" t="s">
        <v>642</v>
      </c>
      <c r="G1556" t="s">
        <v>643</v>
      </c>
      <c r="H1556" t="s">
        <v>768</v>
      </c>
      <c r="I1556" t="s">
        <v>769</v>
      </c>
      <c r="J1556">
        <v>120</v>
      </c>
      <c r="K1556">
        <v>1653.1200000000001</v>
      </c>
      <c r="L1556">
        <v>913.37951999999996</v>
      </c>
      <c r="M1556">
        <v>332.94</v>
      </c>
      <c r="N1556">
        <v>13.776</v>
      </c>
      <c r="O1556" s="32">
        <f t="shared" si="408"/>
        <v>1320.18</v>
      </c>
      <c r="P1556" s="32">
        <f t="shared" si="409"/>
        <v>406.80048000000011</v>
      </c>
      <c r="Q1556">
        <v>710206</v>
      </c>
      <c r="R1556" t="s">
        <v>312</v>
      </c>
      <c r="S1556" t="s">
        <v>457</v>
      </c>
      <c r="T1556" t="str">
        <f t="shared" si="410"/>
        <v>VEN</v>
      </c>
      <c r="U1556" t="s">
        <v>437</v>
      </c>
      <c r="V1556" s="33">
        <f t="shared" si="411"/>
        <v>1653.1200000000001</v>
      </c>
      <c r="W1556">
        <f t="shared" si="412"/>
        <v>120</v>
      </c>
      <c r="X1556" s="33">
        <f t="shared" si="413"/>
        <v>1320.18</v>
      </c>
      <c r="Y1556" s="33">
        <f t="shared" si="414"/>
        <v>332.94</v>
      </c>
      <c r="Z1556" s="45">
        <f t="shared" si="415"/>
        <v>0.23156242740998845</v>
      </c>
      <c r="AA1556" s="33">
        <f t="shared" si="416"/>
        <v>382.80048000000011</v>
      </c>
      <c r="AB1556" s="45">
        <f t="shared" si="417"/>
        <v>0.28996082352406499</v>
      </c>
      <c r="AC1556" s="33">
        <f>IFERROR($X1556/VLOOKUP(CONCATENATE("USD",C1556),[1]GEINDICE!AR$1:AS$65536,2,0),"")</f>
        <v>230.46628144475676</v>
      </c>
      <c r="AD1556" s="33">
        <f>IFERROR($AA1556/VLOOKUP(CONCATENATE("USD",C1556),[1]GEINDICE!AR$1:AS$65536,2,0),"")</f>
        <v>66.826192762250599</v>
      </c>
      <c r="AE1556" s="33">
        <f>IFERROR($X1556/VLOOKUP(CONCATENATE("EUR",C1556),[1]GEINDICE!AR$1:AS$65536,2,0),"")</f>
        <v>219.30264622335918</v>
      </c>
      <c r="AF1556" s="33">
        <f>IFERROR($AA1556/VLOOKUP(CONCATENATE("EUR",C1556),[1]GEINDICE!AR$1:AS$65536,2,0),"")</f>
        <v>63.589175899931902</v>
      </c>
      <c r="AG1556" s="48" t="str">
        <f>VLOOKUP(E1556,[1]Apresentação!AW$1:AX$65536,2,0)</f>
        <v xml:space="preserve">                    2 - LEATHER AUXILIARIES</v>
      </c>
      <c r="AH1556" s="48" t="str">
        <f t="shared" si="418"/>
        <v xml:space="preserve">         5212000010 - OPTIMALIN C BR</v>
      </c>
      <c r="AI1556" s="49" t="str">
        <f t="shared" si="419"/>
        <v xml:space="preserve">     L00281 - ICL BENEFICIAMENTO DE COUROS LTDA.</v>
      </c>
      <c r="AJ1556" t="str">
        <f t="shared" si="420"/>
        <v xml:space="preserve">     90 - SALES</v>
      </c>
      <c r="AK1556" t="str">
        <f t="shared" si="421"/>
        <v/>
      </c>
      <c r="AL1556">
        <f t="shared" si="422"/>
        <v>2</v>
      </c>
      <c r="AM1556" t="str">
        <f t="shared" si="423"/>
        <v>2025 2</v>
      </c>
      <c r="AN1556" t="str">
        <f t="shared" si="424"/>
        <v xml:space="preserve">ICL </v>
      </c>
    </row>
    <row r="1557" spans="1:40" x14ac:dyDescent="0.35">
      <c r="A1557">
        <v>81174</v>
      </c>
      <c r="B1557" t="s">
        <v>274</v>
      </c>
      <c r="C1557" s="31">
        <v>45693</v>
      </c>
      <c r="D1557" t="s">
        <v>373</v>
      </c>
      <c r="E1557" t="s">
        <v>374</v>
      </c>
      <c r="F1557" t="s">
        <v>447</v>
      </c>
      <c r="G1557" t="s">
        <v>448</v>
      </c>
      <c r="H1557" t="s">
        <v>768</v>
      </c>
      <c r="I1557" t="s">
        <v>769</v>
      </c>
      <c r="J1557">
        <v>1000</v>
      </c>
      <c r="K1557">
        <v>12809</v>
      </c>
      <c r="L1557">
        <v>7560.5276199999998</v>
      </c>
      <c r="M1557">
        <v>2579.75</v>
      </c>
      <c r="N1557">
        <v>12.809000000000001</v>
      </c>
      <c r="O1557" s="32">
        <f t="shared" si="408"/>
        <v>10229.25</v>
      </c>
      <c r="P1557" s="32">
        <f t="shared" si="409"/>
        <v>2668.7223800000002</v>
      </c>
      <c r="Q1557">
        <v>709283</v>
      </c>
      <c r="R1557" t="s">
        <v>312</v>
      </c>
      <c r="S1557" t="s">
        <v>457</v>
      </c>
      <c r="T1557" t="str">
        <f t="shared" si="410"/>
        <v>VEN</v>
      </c>
      <c r="U1557" t="s">
        <v>437</v>
      </c>
      <c r="V1557" s="33">
        <f t="shared" si="411"/>
        <v>12809</v>
      </c>
      <c r="W1557">
        <f t="shared" si="412"/>
        <v>1000</v>
      </c>
      <c r="X1557" s="33">
        <f t="shared" si="413"/>
        <v>10229.25</v>
      </c>
      <c r="Y1557" s="33">
        <f t="shared" si="414"/>
        <v>2579.75</v>
      </c>
      <c r="Z1557" s="45">
        <f t="shared" si="415"/>
        <v>0.19273342025138576</v>
      </c>
      <c r="AA1557" s="33">
        <f t="shared" si="416"/>
        <v>2468.7223800000002</v>
      </c>
      <c r="AB1557" s="45">
        <f t="shared" si="417"/>
        <v>0.24133952929100375</v>
      </c>
      <c r="AC1557" s="33">
        <f>IFERROR($X1557/VLOOKUP(CONCATENATE("USD",C1557),[1]GEINDICE!AR$1:AS$65536,2,0),"")</f>
        <v>1763.7550218114729</v>
      </c>
      <c r="AD1557" s="33">
        <f>IFERROR($AA1557/VLOOKUP(CONCATENATE("USD",C1557),[1]GEINDICE!AR$1:AS$65536,2,0),"")</f>
        <v>425.66380674862489</v>
      </c>
      <c r="AE1557" s="33">
        <f>IFERROR($X1557/VLOOKUP(CONCATENATE("EUR",C1557),[1]GEINDICE!AR$1:AS$65536,2,0),"")</f>
        <v>1692.1836228287841</v>
      </c>
      <c r="AF1557" s="33">
        <f>IFERROR($AA1557/VLOOKUP(CONCATENATE("EUR",C1557),[1]GEINDICE!AR$1:AS$65536,2,0),"")</f>
        <v>408.39079900744417</v>
      </c>
      <c r="AG1557" s="48" t="str">
        <f>VLOOKUP(E1557,[1]Apresentação!AW$1:AX$65536,2,0)</f>
        <v xml:space="preserve">                    2 - LEATHER AUXILIARIES</v>
      </c>
      <c r="AH1557" s="48" t="str">
        <f t="shared" si="418"/>
        <v xml:space="preserve">         5212000010 - OPTIMALIN C BR</v>
      </c>
      <c r="AI1557" s="49" t="str">
        <f t="shared" si="419"/>
        <v xml:space="preserve">     L00016 - A BUHLER SA CURTUME</v>
      </c>
      <c r="AJ1557" t="str">
        <f t="shared" si="420"/>
        <v xml:space="preserve">     90 - SALES</v>
      </c>
      <c r="AK1557" t="str">
        <f t="shared" si="421"/>
        <v/>
      </c>
      <c r="AL1557">
        <f t="shared" si="422"/>
        <v>2</v>
      </c>
      <c r="AM1557" t="str">
        <f t="shared" si="423"/>
        <v>2025 2</v>
      </c>
      <c r="AN1557" t="str">
        <f t="shared" si="424"/>
        <v xml:space="preserve">A </v>
      </c>
    </row>
    <row r="1558" spans="1:40" x14ac:dyDescent="0.35">
      <c r="A1558">
        <v>82250</v>
      </c>
      <c r="B1558" t="s">
        <v>274</v>
      </c>
      <c r="C1558" s="31">
        <v>45777</v>
      </c>
      <c r="D1558" t="s">
        <v>373</v>
      </c>
      <c r="E1558" t="s">
        <v>374</v>
      </c>
      <c r="F1558" t="s">
        <v>447</v>
      </c>
      <c r="G1558" t="s">
        <v>448</v>
      </c>
      <c r="H1558" t="s">
        <v>768</v>
      </c>
      <c r="I1558" t="s">
        <v>769</v>
      </c>
      <c r="J1558">
        <v>1000</v>
      </c>
      <c r="K1558">
        <v>12809</v>
      </c>
      <c r="L1558">
        <v>7923.1599500000002</v>
      </c>
      <c r="M1558">
        <v>2579.75</v>
      </c>
      <c r="N1558">
        <v>12.809000000000001</v>
      </c>
      <c r="O1558" s="32">
        <f t="shared" si="408"/>
        <v>10229.25</v>
      </c>
      <c r="P1558" s="32">
        <f t="shared" si="409"/>
        <v>2306.0900499999998</v>
      </c>
      <c r="Q1558">
        <v>735440</v>
      </c>
      <c r="R1558" t="s">
        <v>312</v>
      </c>
      <c r="S1558" t="s">
        <v>457</v>
      </c>
      <c r="T1558" t="str">
        <f t="shared" si="410"/>
        <v>VEN</v>
      </c>
      <c r="U1558" t="s">
        <v>437</v>
      </c>
      <c r="V1558" s="33">
        <f t="shared" si="411"/>
        <v>12809</v>
      </c>
      <c r="W1558">
        <f t="shared" si="412"/>
        <v>1000</v>
      </c>
      <c r="X1558" s="33">
        <f t="shared" si="413"/>
        <v>10229.25</v>
      </c>
      <c r="Y1558" s="33">
        <f t="shared" si="414"/>
        <v>2579.75</v>
      </c>
      <c r="Z1558" s="45">
        <f t="shared" si="415"/>
        <v>0.16442267546256537</v>
      </c>
      <c r="AA1558" s="33">
        <f t="shared" si="416"/>
        <v>2106.0900499999998</v>
      </c>
      <c r="AB1558" s="45">
        <f t="shared" si="417"/>
        <v>0.20588899968228364</v>
      </c>
      <c r="AC1558" s="33">
        <f>IFERROR($X1558/VLOOKUP(CONCATENATE("USD",C1558),[1]GEINDICE!AR$1:AS$65536,2,0),"")</f>
        <v>1807.032574901074</v>
      </c>
      <c r="AD1558" s="33">
        <f>IFERROR($AA1558/VLOOKUP(CONCATENATE("USD",C1558),[1]GEINDICE!AR$1:AS$65536,2,0),"")</f>
        <v>372.04812923968342</v>
      </c>
      <c r="AE1558" s="33">
        <f>IFERROR($X1558/VLOOKUP(CONCATENATE("EUR",C1558),[1]GEINDICE!AR$1:AS$65536,2,0),"")</f>
        <v>1591.9525024900397</v>
      </c>
      <c r="AF1558" s="33">
        <f>IFERROR($AA1558/VLOOKUP(CONCATENATE("EUR",C1558),[1]GEINDICE!AR$1:AS$65536,2,0),"")</f>
        <v>327.7655082793824</v>
      </c>
      <c r="AG1558" s="48" t="str">
        <f>VLOOKUP(E1558,[1]Apresentação!AW$1:AX$65536,2,0)</f>
        <v xml:space="preserve">                    2 - LEATHER AUXILIARIES</v>
      </c>
      <c r="AH1558" s="48" t="str">
        <f t="shared" si="418"/>
        <v xml:space="preserve">         5212000010 - OPTIMALIN C BR</v>
      </c>
      <c r="AI1558" s="49" t="str">
        <f t="shared" si="419"/>
        <v xml:space="preserve">     L00016 - A BUHLER SA CURTUME</v>
      </c>
      <c r="AJ1558" t="str">
        <f t="shared" si="420"/>
        <v xml:space="preserve">     90 - SALES</v>
      </c>
      <c r="AK1558" t="str">
        <f t="shared" si="421"/>
        <v/>
      </c>
      <c r="AL1558">
        <f t="shared" si="422"/>
        <v>4</v>
      </c>
      <c r="AM1558" t="str">
        <f t="shared" si="423"/>
        <v>2025 4</v>
      </c>
      <c r="AN1558" t="str">
        <f t="shared" si="424"/>
        <v xml:space="preserve">A </v>
      </c>
    </row>
    <row r="1559" spans="1:40" x14ac:dyDescent="0.35">
      <c r="A1559">
        <v>82257</v>
      </c>
      <c r="B1559" t="s">
        <v>274</v>
      </c>
      <c r="C1559" s="31">
        <v>45777</v>
      </c>
      <c r="D1559" t="s">
        <v>373</v>
      </c>
      <c r="E1559" t="s">
        <v>374</v>
      </c>
      <c r="F1559" t="s">
        <v>770</v>
      </c>
      <c r="G1559" t="s">
        <v>771</v>
      </c>
      <c r="H1559" t="s">
        <v>768</v>
      </c>
      <c r="I1559" t="s">
        <v>769</v>
      </c>
      <c r="J1559">
        <v>120</v>
      </c>
      <c r="K1559">
        <v>2039.5900000000001</v>
      </c>
      <c r="L1559">
        <v>950.77918999999997</v>
      </c>
      <c r="M1559">
        <v>410.77</v>
      </c>
      <c r="N1559">
        <v>16.996569999999998</v>
      </c>
      <c r="O1559" s="32">
        <f t="shared" si="408"/>
        <v>1628.8200000000002</v>
      </c>
      <c r="P1559" s="32">
        <f t="shared" si="409"/>
        <v>678.04081000000019</v>
      </c>
      <c r="Q1559">
        <v>735462</v>
      </c>
      <c r="R1559" t="s">
        <v>312</v>
      </c>
      <c r="S1559" t="s">
        <v>457</v>
      </c>
      <c r="T1559" t="str">
        <f t="shared" si="410"/>
        <v>VEN</v>
      </c>
      <c r="U1559" t="s">
        <v>313</v>
      </c>
      <c r="V1559" s="33">
        <f t="shared" si="411"/>
        <v>2039.5900000000001</v>
      </c>
      <c r="W1559">
        <f t="shared" si="412"/>
        <v>120</v>
      </c>
      <c r="X1559" s="33">
        <f t="shared" si="413"/>
        <v>1628.8200000000002</v>
      </c>
      <c r="Y1559" s="33">
        <f t="shared" si="414"/>
        <v>410.77</v>
      </c>
      <c r="Z1559" s="45">
        <f t="shared" si="415"/>
        <v>0.32067268911889163</v>
      </c>
      <c r="AA1559" s="33">
        <f t="shared" si="416"/>
        <v>654.04081000000019</v>
      </c>
      <c r="AB1559" s="45">
        <f t="shared" si="417"/>
        <v>0.4015427180412815</v>
      </c>
      <c r="AC1559" s="33">
        <f>IFERROR($X1559/VLOOKUP(CONCATENATE("USD",C1559),[1]GEINDICE!AR$1:AS$65536,2,0),"")</f>
        <v>287.73671565856421</v>
      </c>
      <c r="AD1559" s="33">
        <f>IFERROR($AA1559/VLOOKUP(CONCATENATE("USD",C1559),[1]GEINDICE!AR$1:AS$65536,2,0),"")</f>
        <v>115.53858288581122</v>
      </c>
      <c r="AE1559" s="33">
        <f>IFERROR($X1559/VLOOKUP(CONCATENATE("EUR",C1559),[1]GEINDICE!AR$1:AS$65536,2,0),"")</f>
        <v>253.48916832669323</v>
      </c>
      <c r="AF1559" s="33">
        <f>IFERROR($AA1559/VLOOKUP(CONCATENATE("EUR",C1559),[1]GEINDICE!AR$1:AS$65536,2,0),"")</f>
        <v>101.78672964392433</v>
      </c>
      <c r="AG1559" s="48" t="str">
        <f>VLOOKUP(E1559,[1]Apresentação!AW$1:AX$65536,2,0)</f>
        <v xml:space="preserve">                    2 - LEATHER AUXILIARIES</v>
      </c>
      <c r="AH1559" s="48" t="str">
        <f t="shared" si="418"/>
        <v xml:space="preserve">         5212000010 - OPTIMALIN C BR</v>
      </c>
      <c r="AI1559" s="49" t="str">
        <f t="shared" si="419"/>
        <v xml:space="preserve">     L00056 - NATUR INDUSTRIA DE COUROS LTDA</v>
      </c>
      <c r="AJ1559" t="str">
        <f t="shared" si="420"/>
        <v xml:space="preserve">     90 - SALES</v>
      </c>
      <c r="AK1559" t="str">
        <f t="shared" si="421"/>
        <v/>
      </c>
      <c r="AL1559">
        <f t="shared" si="422"/>
        <v>4</v>
      </c>
      <c r="AM1559" t="str">
        <f t="shared" si="423"/>
        <v>2025 4</v>
      </c>
      <c r="AN1559" t="str">
        <f t="shared" si="424"/>
        <v xml:space="preserve">NATUR </v>
      </c>
    </row>
    <row r="1560" spans="1:40" x14ac:dyDescent="0.35">
      <c r="A1560">
        <v>81629</v>
      </c>
      <c r="B1560" t="s">
        <v>274</v>
      </c>
      <c r="C1560" s="31">
        <v>45729</v>
      </c>
      <c r="D1560" t="s">
        <v>373</v>
      </c>
      <c r="E1560" t="s">
        <v>374</v>
      </c>
      <c r="F1560" t="s">
        <v>642</v>
      </c>
      <c r="G1560" t="s">
        <v>643</v>
      </c>
      <c r="H1560" t="s">
        <v>768</v>
      </c>
      <c r="I1560" t="s">
        <v>769</v>
      </c>
      <c r="J1560">
        <v>120</v>
      </c>
      <c r="K1560">
        <v>1653.1200000000001</v>
      </c>
      <c r="L1560">
        <v>915.48757000000001</v>
      </c>
      <c r="M1560">
        <v>332.94</v>
      </c>
      <c r="N1560">
        <v>13.776</v>
      </c>
      <c r="O1560" s="32">
        <f t="shared" si="408"/>
        <v>1320.18</v>
      </c>
      <c r="P1560" s="32">
        <f t="shared" si="409"/>
        <v>404.69243000000006</v>
      </c>
      <c r="Q1560">
        <v>717418</v>
      </c>
      <c r="R1560" t="s">
        <v>312</v>
      </c>
      <c r="S1560" t="s">
        <v>457</v>
      </c>
      <c r="T1560" t="str">
        <f t="shared" si="410"/>
        <v>VEN</v>
      </c>
      <c r="U1560" t="s">
        <v>437</v>
      </c>
      <c r="V1560" s="33">
        <f t="shared" si="411"/>
        <v>1653.1200000000001</v>
      </c>
      <c r="W1560">
        <f t="shared" si="412"/>
        <v>120</v>
      </c>
      <c r="X1560" s="33">
        <f t="shared" si="413"/>
        <v>1320.18</v>
      </c>
      <c r="Y1560" s="33">
        <f t="shared" si="414"/>
        <v>332.94</v>
      </c>
      <c r="Z1560" s="45">
        <f t="shared" si="415"/>
        <v>0.23028723262679057</v>
      </c>
      <c r="AA1560" s="33">
        <f t="shared" si="416"/>
        <v>380.69243000000006</v>
      </c>
      <c r="AB1560" s="45">
        <f t="shared" si="417"/>
        <v>0.28836403369237529</v>
      </c>
      <c r="AC1560" s="33">
        <f>IFERROR($X1560/VLOOKUP(CONCATENATE("USD",C1560),[1]GEINDICE!AR$1:AS$65536,2,0),"")</f>
        <v>227.10429891108015</v>
      </c>
      <c r="AD1560" s="33">
        <f>IFERROR($AA1560/VLOOKUP(CONCATENATE("USD",C1560),[1]GEINDICE!AR$1:AS$65536,2,0),"")</f>
        <v>65.488711702877993</v>
      </c>
      <c r="AE1560" s="33">
        <f>IFERROR($X1560/VLOOKUP(CONCATENATE("EUR",C1560),[1]GEINDICE!AR$1:AS$65536,2,0),"")</f>
        <v>209.14073886318991</v>
      </c>
      <c r="AF1560" s="33">
        <f>IFERROR($AA1560/VLOOKUP(CONCATENATE("EUR",C1560),[1]GEINDICE!AR$1:AS$65536,2,0),"")</f>
        <v>60.308667067993163</v>
      </c>
      <c r="AG1560" s="48" t="str">
        <f>VLOOKUP(E1560,[1]Apresentação!AW$1:AX$65536,2,0)</f>
        <v xml:space="preserve">                    2 - LEATHER AUXILIARIES</v>
      </c>
      <c r="AH1560" s="48" t="str">
        <f t="shared" si="418"/>
        <v xml:space="preserve">         5212000010 - OPTIMALIN C BR</v>
      </c>
      <c r="AI1560" s="49" t="str">
        <f t="shared" si="419"/>
        <v xml:space="preserve">     L00281 - ICL BENEFICIAMENTO DE COUROS LTDA.</v>
      </c>
      <c r="AJ1560" t="str">
        <f t="shared" si="420"/>
        <v xml:space="preserve">     90 - SALES</v>
      </c>
      <c r="AK1560" t="str">
        <f t="shared" si="421"/>
        <v/>
      </c>
      <c r="AL1560">
        <f t="shared" si="422"/>
        <v>3</v>
      </c>
      <c r="AM1560" t="str">
        <f t="shared" si="423"/>
        <v>2025 3</v>
      </c>
      <c r="AN1560" t="str">
        <f t="shared" si="424"/>
        <v xml:space="preserve">ICL </v>
      </c>
    </row>
    <row r="1561" spans="1:40" x14ac:dyDescent="0.35">
      <c r="A1561">
        <v>84343</v>
      </c>
      <c r="B1561" t="s">
        <v>274</v>
      </c>
      <c r="C1561" s="31">
        <v>45954</v>
      </c>
      <c r="D1561" t="s">
        <v>373</v>
      </c>
      <c r="E1561" t="s">
        <v>374</v>
      </c>
      <c r="F1561" t="s">
        <v>770</v>
      </c>
      <c r="G1561" t="s">
        <v>771</v>
      </c>
      <c r="H1561" t="s">
        <v>768</v>
      </c>
      <c r="I1561" t="s">
        <v>769</v>
      </c>
      <c r="J1561">
        <v>120</v>
      </c>
      <c r="K1561">
        <v>1944.7</v>
      </c>
      <c r="L1561">
        <v>953.11737000000005</v>
      </c>
      <c r="M1561">
        <v>391.67</v>
      </c>
      <c r="N1561">
        <v>16.205839999999998</v>
      </c>
      <c r="O1561" s="32">
        <f t="shared" si="408"/>
        <v>1553.03</v>
      </c>
      <c r="P1561" s="32">
        <f t="shared" si="409"/>
        <v>599.91262999999992</v>
      </c>
      <c r="Q1561">
        <v>765152</v>
      </c>
      <c r="R1561" t="s">
        <v>312</v>
      </c>
      <c r="S1561" t="s">
        <v>457</v>
      </c>
      <c r="T1561" t="str">
        <f t="shared" si="410"/>
        <v>VEN</v>
      </c>
      <c r="U1561" t="s">
        <v>437</v>
      </c>
      <c r="V1561" s="33">
        <f t="shared" si="411"/>
        <v>1944.7</v>
      </c>
      <c r="W1561">
        <f t="shared" si="412"/>
        <v>120</v>
      </c>
      <c r="X1561" s="33">
        <f t="shared" si="413"/>
        <v>1553.03</v>
      </c>
      <c r="Y1561" s="33">
        <f t="shared" si="414"/>
        <v>391.67</v>
      </c>
      <c r="Z1561" s="45">
        <f t="shared" si="415"/>
        <v>0.29614471640870055</v>
      </c>
      <c r="AA1561" s="33">
        <f t="shared" si="416"/>
        <v>575.91262999999992</v>
      </c>
      <c r="AB1561" s="45">
        <f t="shared" si="417"/>
        <v>0.37083161947934035</v>
      </c>
      <c r="AC1561" s="33">
        <f>IFERROR($X1561/VLOOKUP(CONCATENATE("USD",C1561),[1]GEINDICE!AR$1:AS$65536,2,0),"")</f>
        <v>288.68338383181214</v>
      </c>
      <c r="AD1561" s="33">
        <f>IFERROR($AA1561/VLOOKUP(CONCATENATE("USD",C1561),[1]GEINDICE!AR$1:AS$65536,2,0),"")</f>
        <v>107.05292674312692</v>
      </c>
      <c r="AE1561" s="33">
        <f>IFERROR($X1561/VLOOKUP(CONCATENATE("EUR",C1561),[1]GEINDICE!AR$1:AS$65536,2,0),"")</f>
        <v>248.30998976720386</v>
      </c>
      <c r="AF1561" s="33">
        <f>IFERROR($AA1561/VLOOKUP(CONCATENATE("EUR",C1561),[1]GEINDICE!AR$1:AS$65536,2,0),"")</f>
        <v>92.081195638270643</v>
      </c>
      <c r="AG1561" s="48" t="str">
        <f>VLOOKUP(E1561,[1]Apresentação!AW$1:AX$65536,2,0)</f>
        <v xml:space="preserve">                    2 - LEATHER AUXILIARIES</v>
      </c>
      <c r="AH1561" s="48" t="str">
        <f t="shared" si="418"/>
        <v xml:space="preserve">         5212000010 - OPTIMALIN C BR</v>
      </c>
      <c r="AI1561" s="49" t="str">
        <f t="shared" si="419"/>
        <v xml:space="preserve">     L00056 - NATUR INDUSTRIA DE COUROS LTDA</v>
      </c>
      <c r="AJ1561" t="str">
        <f t="shared" si="420"/>
        <v xml:space="preserve">     90 - SALES</v>
      </c>
      <c r="AK1561" t="str">
        <f t="shared" si="421"/>
        <v/>
      </c>
      <c r="AL1561">
        <f t="shared" si="422"/>
        <v>10</v>
      </c>
      <c r="AM1561" t="str">
        <f t="shared" si="423"/>
        <v>2025 10</v>
      </c>
      <c r="AN1561" t="str">
        <f t="shared" si="424"/>
        <v xml:space="preserve">NATUR </v>
      </c>
    </row>
    <row r="1562" spans="1:40" x14ac:dyDescent="0.35">
      <c r="A1562">
        <v>84329</v>
      </c>
      <c r="B1562" t="s">
        <v>274</v>
      </c>
      <c r="C1562" s="31">
        <v>45953</v>
      </c>
      <c r="D1562" t="s">
        <v>373</v>
      </c>
      <c r="E1562" t="s">
        <v>374</v>
      </c>
      <c r="F1562" t="s">
        <v>642</v>
      </c>
      <c r="G1562" t="s">
        <v>643</v>
      </c>
      <c r="H1562" t="s">
        <v>768</v>
      </c>
      <c r="I1562" t="s">
        <v>769</v>
      </c>
      <c r="J1562">
        <v>120</v>
      </c>
      <c r="K1562">
        <v>1653.1200000000001</v>
      </c>
      <c r="L1562">
        <v>953.11737000000005</v>
      </c>
      <c r="M1562">
        <v>332.94</v>
      </c>
      <c r="N1562">
        <v>13.776</v>
      </c>
      <c r="O1562" s="32">
        <f t="shared" si="408"/>
        <v>1320.18</v>
      </c>
      <c r="P1562" s="32">
        <f t="shared" si="409"/>
        <v>367.06263000000001</v>
      </c>
      <c r="Q1562">
        <v>765002</v>
      </c>
      <c r="R1562" t="s">
        <v>312</v>
      </c>
      <c r="S1562" t="s">
        <v>457</v>
      </c>
      <c r="T1562" t="str">
        <f t="shared" si="410"/>
        <v>VEN</v>
      </c>
      <c r="U1562" t="s">
        <v>437</v>
      </c>
      <c r="V1562" s="33">
        <f t="shared" si="411"/>
        <v>1653.1200000000001</v>
      </c>
      <c r="W1562">
        <f t="shared" si="412"/>
        <v>120</v>
      </c>
      <c r="X1562" s="33">
        <f t="shared" si="413"/>
        <v>1320.18</v>
      </c>
      <c r="Y1562" s="33">
        <f t="shared" si="414"/>
        <v>332.94</v>
      </c>
      <c r="Z1562" s="45">
        <f t="shared" si="415"/>
        <v>0.20752433580139373</v>
      </c>
      <c r="AA1562" s="33">
        <f t="shared" si="416"/>
        <v>343.06263000000001</v>
      </c>
      <c r="AB1562" s="45">
        <f t="shared" si="417"/>
        <v>0.25986049629595964</v>
      </c>
      <c r="AC1562" s="33">
        <f>IFERROR($X1562/VLOOKUP(CONCATENATE("USD",C1562),[1]GEINDICE!AR$1:AS$65536,2,0),"")</f>
        <v>245.20430906389302</v>
      </c>
      <c r="AD1562" s="33">
        <f>IFERROR($AA1562/VLOOKUP(CONCATENATE("USD",C1562),[1]GEINDICE!AR$1:AS$65536,2,0),"")</f>
        <v>63.718913447251111</v>
      </c>
      <c r="AE1562" s="33">
        <f>IFERROR($X1562/VLOOKUP(CONCATENATE("EUR",C1562),[1]GEINDICE!AR$1:AS$65536,2,0),"")</f>
        <v>211.1477192757981</v>
      </c>
      <c r="AF1562" s="33">
        <f>IFERROR($AA1562/VLOOKUP(CONCATENATE("EUR",C1562),[1]GEINDICE!AR$1:AS$65536,2,0),"")</f>
        <v>54.868951122768856</v>
      </c>
      <c r="AG1562" s="48" t="str">
        <f>VLOOKUP(E1562,[1]Apresentação!AW$1:AX$65536,2,0)</f>
        <v xml:space="preserve">                    2 - LEATHER AUXILIARIES</v>
      </c>
      <c r="AH1562" s="48" t="str">
        <f t="shared" si="418"/>
        <v xml:space="preserve">         5212000010 - OPTIMALIN C BR</v>
      </c>
      <c r="AI1562" s="49" t="str">
        <f t="shared" si="419"/>
        <v xml:space="preserve">     L00281 - ICL BENEFICIAMENTO DE COUROS LTDA.</v>
      </c>
      <c r="AJ1562" t="str">
        <f t="shared" si="420"/>
        <v xml:space="preserve">     90 - SALES</v>
      </c>
      <c r="AK1562" t="str">
        <f t="shared" si="421"/>
        <v/>
      </c>
      <c r="AL1562">
        <f t="shared" si="422"/>
        <v>10</v>
      </c>
      <c r="AM1562" t="str">
        <f t="shared" si="423"/>
        <v>2025 10</v>
      </c>
      <c r="AN1562" t="str">
        <f t="shared" si="424"/>
        <v xml:space="preserve">ICL </v>
      </c>
    </row>
    <row r="1563" spans="1:40" x14ac:dyDescent="0.35">
      <c r="A1563">
        <v>84594</v>
      </c>
      <c r="B1563" t="s">
        <v>274</v>
      </c>
      <c r="C1563" s="31">
        <v>45972</v>
      </c>
      <c r="D1563" t="s">
        <v>373</v>
      </c>
      <c r="E1563" t="s">
        <v>374</v>
      </c>
      <c r="F1563" t="s">
        <v>642</v>
      </c>
      <c r="G1563" t="s">
        <v>643</v>
      </c>
      <c r="H1563" t="s">
        <v>768</v>
      </c>
      <c r="I1563" t="s">
        <v>769</v>
      </c>
      <c r="J1563">
        <v>120</v>
      </c>
      <c r="K1563">
        <v>1653.1200000000001</v>
      </c>
      <c r="L1563">
        <v>953.11737000000005</v>
      </c>
      <c r="M1563">
        <v>332.94</v>
      </c>
      <c r="N1563">
        <v>13.776</v>
      </c>
      <c r="O1563" s="32">
        <f t="shared" si="408"/>
        <v>1320.18</v>
      </c>
      <c r="P1563" s="32">
        <f t="shared" si="409"/>
        <v>367.06263000000001</v>
      </c>
      <c r="Q1563">
        <v>766824</v>
      </c>
      <c r="R1563" t="s">
        <v>312</v>
      </c>
      <c r="S1563" t="s">
        <v>457</v>
      </c>
      <c r="T1563" t="str">
        <f t="shared" si="410"/>
        <v>VEN</v>
      </c>
      <c r="U1563" t="s">
        <v>313</v>
      </c>
      <c r="V1563" s="33">
        <f t="shared" si="411"/>
        <v>1653.1200000000001</v>
      </c>
      <c r="W1563">
        <f t="shared" si="412"/>
        <v>120</v>
      </c>
      <c r="X1563" s="33">
        <f t="shared" si="413"/>
        <v>1320.18</v>
      </c>
      <c r="Y1563" s="33">
        <f t="shared" si="414"/>
        <v>332.94</v>
      </c>
      <c r="Z1563" s="45">
        <f t="shared" si="415"/>
        <v>0.20752433580139373</v>
      </c>
      <c r="AA1563" s="33">
        <f t="shared" si="416"/>
        <v>343.06263000000001</v>
      </c>
      <c r="AB1563" s="45">
        <f t="shared" si="417"/>
        <v>0.25986049629595964</v>
      </c>
      <c r="AC1563" s="33" t="str">
        <f>IFERROR($X1563/VLOOKUP(CONCATENATE("USD",C1563),[1]GEINDICE!AR$1:AS$65536,2,0),"")</f>
        <v/>
      </c>
      <c r="AD1563" s="33" t="str">
        <f>IFERROR($AA1563/VLOOKUP(CONCATENATE("USD",C1563),[1]GEINDICE!AR$1:AS$65536,2,0),"")</f>
        <v/>
      </c>
      <c r="AE1563" s="33" t="str">
        <f>IFERROR($X1563/VLOOKUP(CONCATENATE("EUR",C1563),[1]GEINDICE!AR$1:AS$65536,2,0),"")</f>
        <v/>
      </c>
      <c r="AF1563" s="33" t="str">
        <f>IFERROR($AA1563/VLOOKUP(CONCATENATE("EUR",C1563),[1]GEINDICE!AR$1:AS$65536,2,0),"")</f>
        <v/>
      </c>
      <c r="AG1563" s="48" t="str">
        <f>VLOOKUP(E1563,[1]Apresentação!AW$1:AX$65536,2,0)</f>
        <v xml:space="preserve">                    2 - LEATHER AUXILIARIES</v>
      </c>
      <c r="AH1563" s="48" t="str">
        <f t="shared" si="418"/>
        <v xml:space="preserve">         5212000010 - OPTIMALIN C BR</v>
      </c>
      <c r="AI1563" s="49" t="str">
        <f t="shared" si="419"/>
        <v xml:space="preserve">     L00281 - ICL BENEFICIAMENTO DE COUROS LTDA.</v>
      </c>
      <c r="AJ1563" t="str">
        <f t="shared" si="420"/>
        <v xml:space="preserve">     90 - SALES</v>
      </c>
      <c r="AK1563" t="str">
        <f t="shared" si="421"/>
        <v/>
      </c>
      <c r="AL1563">
        <f t="shared" si="422"/>
        <v>11</v>
      </c>
      <c r="AM1563" t="str">
        <f t="shared" si="423"/>
        <v>2025 11</v>
      </c>
      <c r="AN1563" t="str">
        <f t="shared" si="424"/>
        <v xml:space="preserve">ICL </v>
      </c>
    </row>
    <row r="1564" spans="1:40" x14ac:dyDescent="0.35">
      <c r="A1564">
        <v>83789</v>
      </c>
      <c r="B1564" t="s">
        <v>274</v>
      </c>
      <c r="C1564" s="31">
        <v>45909</v>
      </c>
      <c r="D1564" t="s">
        <v>373</v>
      </c>
      <c r="E1564" t="s">
        <v>374</v>
      </c>
      <c r="F1564" t="s">
        <v>447</v>
      </c>
      <c r="G1564" t="s">
        <v>448</v>
      </c>
      <c r="H1564" t="s">
        <v>768</v>
      </c>
      <c r="I1564" t="s">
        <v>769</v>
      </c>
      <c r="J1564">
        <v>1000</v>
      </c>
      <c r="K1564">
        <v>12809</v>
      </c>
      <c r="L1564">
        <v>8172.5798599999998</v>
      </c>
      <c r="M1564">
        <v>2579.75</v>
      </c>
      <c r="N1564">
        <v>12.809000000000001</v>
      </c>
      <c r="O1564" s="32">
        <f t="shared" si="408"/>
        <v>10229.25</v>
      </c>
      <c r="P1564" s="32">
        <f t="shared" si="409"/>
        <v>2056.6701400000002</v>
      </c>
      <c r="Q1564">
        <v>760946</v>
      </c>
      <c r="R1564" t="s">
        <v>312</v>
      </c>
      <c r="S1564" t="s">
        <v>457</v>
      </c>
      <c r="T1564" t="str">
        <f t="shared" si="410"/>
        <v>VEN</v>
      </c>
      <c r="U1564" t="s">
        <v>437</v>
      </c>
      <c r="V1564" s="33">
        <f t="shared" si="411"/>
        <v>12809</v>
      </c>
      <c r="W1564">
        <f t="shared" si="412"/>
        <v>1000</v>
      </c>
      <c r="X1564" s="33">
        <f t="shared" si="413"/>
        <v>10229.25</v>
      </c>
      <c r="Y1564" s="33">
        <f t="shared" si="414"/>
        <v>2579.75</v>
      </c>
      <c r="Z1564" s="45">
        <f t="shared" si="415"/>
        <v>0.14495043641189789</v>
      </c>
      <c r="AA1564" s="33">
        <f t="shared" si="416"/>
        <v>1856.6701400000002</v>
      </c>
      <c r="AB1564" s="45">
        <f t="shared" si="417"/>
        <v>0.18150598919764402</v>
      </c>
      <c r="AC1564" s="33">
        <f>IFERROR($X1564/VLOOKUP(CONCATENATE("USD",C1564),[1]GEINDICE!AR$1:AS$65536,2,0),"")</f>
        <v>1884.6033383691365</v>
      </c>
      <c r="AD1564" s="33">
        <f>IFERROR($AA1564/VLOOKUP(CONCATENATE("USD",C1564),[1]GEINDICE!AR$1:AS$65536,2,0),"")</f>
        <v>342.06679317587236</v>
      </c>
      <c r="AE1564" s="33">
        <f>IFERROR($X1564/VLOOKUP(CONCATENATE("EUR",C1564),[1]GEINDICE!AR$1:AS$65536,2,0),"")</f>
        <v>1607.6143328618575</v>
      </c>
      <c r="AF1564" s="33">
        <f>IFERROR($AA1564/VLOOKUP(CONCATENATE("EUR",C1564),[1]GEINDICE!AR$1:AS$65536,2,0),"")</f>
        <v>291.79162973440202</v>
      </c>
      <c r="AG1564" s="48" t="str">
        <f>VLOOKUP(E1564,[1]Apresentação!AW$1:AX$65536,2,0)</f>
        <v xml:space="preserve">                    2 - LEATHER AUXILIARIES</v>
      </c>
      <c r="AH1564" s="48" t="str">
        <f t="shared" si="418"/>
        <v xml:space="preserve">         5212000010 - OPTIMALIN C BR</v>
      </c>
      <c r="AI1564" s="49" t="str">
        <f t="shared" si="419"/>
        <v xml:space="preserve">     L00016 - A BUHLER SA CURTUME</v>
      </c>
      <c r="AJ1564" t="str">
        <f t="shared" si="420"/>
        <v xml:space="preserve">     90 - SALES</v>
      </c>
      <c r="AK1564" t="str">
        <f t="shared" si="421"/>
        <v/>
      </c>
      <c r="AL1564">
        <f t="shared" si="422"/>
        <v>9</v>
      </c>
      <c r="AM1564" t="str">
        <f t="shared" si="423"/>
        <v>2025 9</v>
      </c>
      <c r="AN1564" t="str">
        <f t="shared" si="424"/>
        <v xml:space="preserve">A </v>
      </c>
    </row>
    <row r="1565" spans="1:40" x14ac:dyDescent="0.35">
      <c r="A1565">
        <v>82641</v>
      </c>
      <c r="B1565" t="s">
        <v>274</v>
      </c>
      <c r="C1565" s="31">
        <v>45811</v>
      </c>
      <c r="D1565" t="s">
        <v>373</v>
      </c>
      <c r="E1565" t="s">
        <v>374</v>
      </c>
      <c r="F1565" t="s">
        <v>642</v>
      </c>
      <c r="G1565" t="s">
        <v>643</v>
      </c>
      <c r="H1565" t="s">
        <v>768</v>
      </c>
      <c r="I1565" t="s">
        <v>769</v>
      </c>
      <c r="J1565">
        <v>120</v>
      </c>
      <c r="K1565">
        <v>1653.1200000000001</v>
      </c>
      <c r="L1565">
        <v>950.77918999999997</v>
      </c>
      <c r="M1565">
        <v>332.94</v>
      </c>
      <c r="N1565">
        <v>13.776</v>
      </c>
      <c r="O1565" s="32">
        <f t="shared" si="408"/>
        <v>1320.18</v>
      </c>
      <c r="P1565" s="32">
        <f t="shared" si="409"/>
        <v>369.40081000000009</v>
      </c>
      <c r="Q1565">
        <v>740314</v>
      </c>
      <c r="R1565" t="s">
        <v>312</v>
      </c>
      <c r="S1565" t="s">
        <v>457</v>
      </c>
      <c r="T1565" t="str">
        <f t="shared" si="410"/>
        <v>VEN</v>
      </c>
      <c r="U1565" t="s">
        <v>313</v>
      </c>
      <c r="V1565" s="33">
        <f t="shared" si="411"/>
        <v>1653.1200000000001</v>
      </c>
      <c r="W1565">
        <f t="shared" si="412"/>
        <v>120</v>
      </c>
      <c r="X1565" s="33">
        <f t="shared" si="413"/>
        <v>1320.18</v>
      </c>
      <c r="Y1565" s="33">
        <f t="shared" si="414"/>
        <v>332.94</v>
      </c>
      <c r="Z1565" s="45">
        <f t="shared" si="415"/>
        <v>0.20893874007936511</v>
      </c>
      <c r="AA1565" s="33">
        <f t="shared" si="416"/>
        <v>345.40081000000009</v>
      </c>
      <c r="AB1565" s="45">
        <f t="shared" si="417"/>
        <v>0.26163160326622131</v>
      </c>
      <c r="AC1565" s="33">
        <f>IFERROR($X1565/VLOOKUP(CONCATENATE("USD",C1565),[1]GEINDICE!AR$1:AS$65536,2,0),"")</f>
        <v>232.8606201714467</v>
      </c>
      <c r="AD1565" s="33">
        <f>IFERROR($AA1565/VLOOKUP(CONCATENATE("USD",C1565),[1]GEINDICE!AR$1:AS$65536,2,0),"")</f>
        <v>60.923697393022202</v>
      </c>
      <c r="AE1565" s="33">
        <f>IFERROR($X1565/VLOOKUP(CONCATENATE("EUR",C1565),[1]GEINDICE!AR$1:AS$65536,2,0),"")</f>
        <v>204.74890660380285</v>
      </c>
      <c r="AF1565" s="33">
        <f>IFERROR($AA1565/VLOOKUP(CONCATENATE("EUR",C1565),[1]GEINDICE!AR$1:AS$65536,2,0),"")</f>
        <v>53.568784701758752</v>
      </c>
      <c r="AG1565" s="48" t="str">
        <f>VLOOKUP(E1565,[1]Apresentação!AW$1:AX$65536,2,0)</f>
        <v xml:space="preserve">                    2 - LEATHER AUXILIARIES</v>
      </c>
      <c r="AH1565" s="48" t="str">
        <f t="shared" si="418"/>
        <v xml:space="preserve">         5212000010 - OPTIMALIN C BR</v>
      </c>
      <c r="AI1565" s="49" t="str">
        <f t="shared" si="419"/>
        <v xml:space="preserve">     L00281 - ICL BENEFICIAMENTO DE COUROS LTDA.</v>
      </c>
      <c r="AJ1565" t="str">
        <f t="shared" si="420"/>
        <v xml:space="preserve">     90 - SALES</v>
      </c>
      <c r="AK1565" t="str">
        <f t="shared" si="421"/>
        <v/>
      </c>
      <c r="AL1565">
        <f t="shared" si="422"/>
        <v>6</v>
      </c>
      <c r="AM1565" t="str">
        <f t="shared" si="423"/>
        <v>2025 6</v>
      </c>
      <c r="AN1565" t="str">
        <f t="shared" si="424"/>
        <v xml:space="preserve">ICL </v>
      </c>
    </row>
    <row r="1566" spans="1:40" x14ac:dyDescent="0.35">
      <c r="A1566">
        <v>83637</v>
      </c>
      <c r="B1566" t="s">
        <v>274</v>
      </c>
      <c r="C1566" s="31">
        <v>45895</v>
      </c>
      <c r="D1566" t="s">
        <v>373</v>
      </c>
      <c r="E1566" t="s">
        <v>374</v>
      </c>
      <c r="F1566" t="s">
        <v>447</v>
      </c>
      <c r="G1566" t="s">
        <v>448</v>
      </c>
      <c r="H1566" t="s">
        <v>768</v>
      </c>
      <c r="I1566" t="s">
        <v>769</v>
      </c>
      <c r="J1566">
        <v>1000</v>
      </c>
      <c r="K1566">
        <v>12809</v>
      </c>
      <c r="L1566">
        <v>8058.2412800000002</v>
      </c>
      <c r="M1566">
        <v>2579.75</v>
      </c>
      <c r="N1566">
        <v>12.809000000000001</v>
      </c>
      <c r="O1566" s="32">
        <f t="shared" si="408"/>
        <v>10229.25</v>
      </c>
      <c r="P1566" s="32">
        <f t="shared" si="409"/>
        <v>2171.0087199999998</v>
      </c>
      <c r="Q1566">
        <v>759741</v>
      </c>
      <c r="R1566" t="s">
        <v>312</v>
      </c>
      <c r="S1566" t="s">
        <v>457</v>
      </c>
      <c r="T1566" t="str">
        <f t="shared" si="410"/>
        <v>VEN</v>
      </c>
      <c r="U1566" t="s">
        <v>313</v>
      </c>
      <c r="V1566" s="33">
        <f t="shared" si="411"/>
        <v>12809</v>
      </c>
      <c r="W1566">
        <f t="shared" si="412"/>
        <v>1000</v>
      </c>
      <c r="X1566" s="33">
        <f t="shared" si="413"/>
        <v>10229.25</v>
      </c>
      <c r="Y1566" s="33">
        <f t="shared" si="414"/>
        <v>2579.75</v>
      </c>
      <c r="Z1566" s="45">
        <f t="shared" si="415"/>
        <v>0.15387686158170036</v>
      </c>
      <c r="AA1566" s="33">
        <f t="shared" si="416"/>
        <v>1971.0087199999998</v>
      </c>
      <c r="AB1566" s="45">
        <f t="shared" si="417"/>
        <v>0.1926836004594667</v>
      </c>
      <c r="AC1566" s="33">
        <f>IFERROR($X1566/VLOOKUP(CONCATENATE("USD",C1566),[1]GEINDICE!AR$1:AS$65536,2,0),"")</f>
        <v>1886.6889224980632</v>
      </c>
      <c r="AD1566" s="33">
        <f>IFERROR($AA1566/VLOOKUP(CONCATENATE("USD",C1566),[1]GEINDICE!AR$1:AS$65536,2,0),"")</f>
        <v>363.53401453391859</v>
      </c>
      <c r="AE1566" s="33">
        <f>IFERROR($X1566/VLOOKUP(CONCATENATE("EUR",C1566),[1]GEINDICE!AR$1:AS$65536,2,0),"")</f>
        <v>1618.3729650196972</v>
      </c>
      <c r="AF1566" s="33">
        <f>IFERROR($AA1566/VLOOKUP(CONCATENATE("EUR",C1566),[1]GEINDICE!AR$1:AS$65536,2,0),"")</f>
        <v>311.83392978625778</v>
      </c>
      <c r="AG1566" s="48" t="str">
        <f>VLOOKUP(E1566,[1]Apresentação!AW$1:AX$65536,2,0)</f>
        <v xml:space="preserve">                    2 - LEATHER AUXILIARIES</v>
      </c>
      <c r="AH1566" s="48" t="str">
        <f t="shared" si="418"/>
        <v xml:space="preserve">         5212000010 - OPTIMALIN C BR</v>
      </c>
      <c r="AI1566" s="49" t="str">
        <f t="shared" si="419"/>
        <v xml:space="preserve">     L00016 - A BUHLER SA CURTUME</v>
      </c>
      <c r="AJ1566" t="str">
        <f t="shared" si="420"/>
        <v xml:space="preserve">     90 - SALES</v>
      </c>
      <c r="AK1566" t="str">
        <f t="shared" si="421"/>
        <v/>
      </c>
      <c r="AL1566">
        <f t="shared" si="422"/>
        <v>8</v>
      </c>
      <c r="AM1566" t="str">
        <f t="shared" si="423"/>
        <v>2025 8</v>
      </c>
      <c r="AN1566" t="str">
        <f t="shared" si="424"/>
        <v xml:space="preserve">A </v>
      </c>
    </row>
    <row r="1567" spans="1:40" x14ac:dyDescent="0.35">
      <c r="A1567">
        <v>82714</v>
      </c>
      <c r="B1567" t="s">
        <v>274</v>
      </c>
      <c r="C1567" s="31">
        <v>45818</v>
      </c>
      <c r="D1567" t="s">
        <v>373</v>
      </c>
      <c r="E1567" t="s">
        <v>374</v>
      </c>
      <c r="F1567" t="s">
        <v>447</v>
      </c>
      <c r="G1567" t="s">
        <v>448</v>
      </c>
      <c r="H1567" t="s">
        <v>768</v>
      </c>
      <c r="I1567" t="s">
        <v>769</v>
      </c>
      <c r="J1567">
        <v>1000</v>
      </c>
      <c r="K1567">
        <v>12809</v>
      </c>
      <c r="L1567">
        <v>7923.1599500000002</v>
      </c>
      <c r="M1567">
        <v>2579.75</v>
      </c>
      <c r="N1567">
        <v>12.809000000000001</v>
      </c>
      <c r="O1567" s="32">
        <f t="shared" si="408"/>
        <v>10229.25</v>
      </c>
      <c r="P1567" s="32">
        <f t="shared" si="409"/>
        <v>2306.0900499999998</v>
      </c>
      <c r="Q1567">
        <v>740964</v>
      </c>
      <c r="R1567" t="s">
        <v>312</v>
      </c>
      <c r="S1567" t="s">
        <v>457</v>
      </c>
      <c r="T1567" t="str">
        <f t="shared" si="410"/>
        <v>VEN</v>
      </c>
      <c r="U1567" t="s">
        <v>437</v>
      </c>
      <c r="V1567" s="33">
        <f t="shared" si="411"/>
        <v>12809</v>
      </c>
      <c r="W1567">
        <f t="shared" si="412"/>
        <v>1000</v>
      </c>
      <c r="X1567" s="33">
        <f t="shared" si="413"/>
        <v>10229.25</v>
      </c>
      <c r="Y1567" s="33">
        <f t="shared" si="414"/>
        <v>2579.75</v>
      </c>
      <c r="Z1567" s="45">
        <f t="shared" si="415"/>
        <v>0.16442267546256537</v>
      </c>
      <c r="AA1567" s="33">
        <f t="shared" si="416"/>
        <v>2106.0900499999998</v>
      </c>
      <c r="AB1567" s="45">
        <f t="shared" si="417"/>
        <v>0.20588899968228364</v>
      </c>
      <c r="AC1567" s="33">
        <f>IFERROR($X1567/VLOOKUP(CONCATENATE("USD",C1567),[1]GEINDICE!AR$1:AS$65536,2,0),"")</f>
        <v>1841.2171283546629</v>
      </c>
      <c r="AD1567" s="33">
        <f>IFERROR($AA1567/VLOOKUP(CONCATENATE("USD",C1567),[1]GEINDICE!AR$1:AS$65536,2,0),"")</f>
        <v>379.08635275482834</v>
      </c>
      <c r="AE1567" s="33">
        <f>IFERROR($X1567/VLOOKUP(CONCATENATE("EUR",C1567),[1]GEINDICE!AR$1:AS$65536,2,0),"")</f>
        <v>1611.7177160143694</v>
      </c>
      <c r="AF1567" s="33">
        <f>IFERROR($AA1567/VLOOKUP(CONCATENATE("EUR",C1567),[1]GEINDICE!AR$1:AS$65536,2,0),"")</f>
        <v>331.83494832041339</v>
      </c>
      <c r="AG1567" s="48" t="str">
        <f>VLOOKUP(E1567,[1]Apresentação!AW$1:AX$65536,2,0)</f>
        <v xml:space="preserve">                    2 - LEATHER AUXILIARIES</v>
      </c>
      <c r="AH1567" s="48" t="str">
        <f t="shared" si="418"/>
        <v xml:space="preserve">         5212000010 - OPTIMALIN C BR</v>
      </c>
      <c r="AI1567" s="49" t="str">
        <f t="shared" si="419"/>
        <v xml:space="preserve">     L00016 - A BUHLER SA CURTUME</v>
      </c>
      <c r="AJ1567" t="str">
        <f t="shared" si="420"/>
        <v xml:space="preserve">     90 - SALES</v>
      </c>
      <c r="AK1567" t="str">
        <f t="shared" si="421"/>
        <v/>
      </c>
      <c r="AL1567">
        <f t="shared" si="422"/>
        <v>6</v>
      </c>
      <c r="AM1567" t="str">
        <f t="shared" si="423"/>
        <v>2025 6</v>
      </c>
      <c r="AN1567" t="str">
        <f t="shared" si="424"/>
        <v xml:space="preserve">A </v>
      </c>
    </row>
    <row r="1568" spans="1:40" x14ac:dyDescent="0.35">
      <c r="A1568">
        <v>83224</v>
      </c>
      <c r="B1568" t="s">
        <v>274</v>
      </c>
      <c r="C1568" s="31">
        <v>45861</v>
      </c>
      <c r="D1568" t="s">
        <v>373</v>
      </c>
      <c r="E1568" t="s">
        <v>374</v>
      </c>
      <c r="F1568" t="s">
        <v>642</v>
      </c>
      <c r="G1568" t="s">
        <v>643</v>
      </c>
      <c r="H1568" t="s">
        <v>768</v>
      </c>
      <c r="I1568" t="s">
        <v>769</v>
      </c>
      <c r="J1568">
        <v>120</v>
      </c>
      <c r="K1568">
        <v>1653.1200000000001</v>
      </c>
      <c r="L1568">
        <v>966.98895000000005</v>
      </c>
      <c r="M1568">
        <v>332.94</v>
      </c>
      <c r="N1568">
        <v>13.776</v>
      </c>
      <c r="O1568" s="32">
        <f t="shared" si="408"/>
        <v>1320.18</v>
      </c>
      <c r="P1568" s="32">
        <f t="shared" si="409"/>
        <v>353.19105000000002</v>
      </c>
      <c r="Q1568">
        <v>744602</v>
      </c>
      <c r="R1568" t="s">
        <v>312</v>
      </c>
      <c r="S1568" t="s">
        <v>457</v>
      </c>
      <c r="T1568" t="str">
        <f t="shared" si="410"/>
        <v>VEN</v>
      </c>
      <c r="U1568" t="s">
        <v>437</v>
      </c>
      <c r="V1568" s="33">
        <f t="shared" si="411"/>
        <v>1653.1200000000001</v>
      </c>
      <c r="W1568">
        <f t="shared" si="412"/>
        <v>120</v>
      </c>
      <c r="X1568" s="33">
        <f t="shared" si="413"/>
        <v>1320.18</v>
      </c>
      <c r="Y1568" s="33">
        <f t="shared" si="414"/>
        <v>332.94</v>
      </c>
      <c r="Z1568" s="45">
        <f t="shared" si="415"/>
        <v>0.19913318452380951</v>
      </c>
      <c r="AA1568" s="33">
        <f t="shared" si="416"/>
        <v>329.19105000000002</v>
      </c>
      <c r="AB1568" s="45">
        <f t="shared" si="417"/>
        <v>0.24935315638776531</v>
      </c>
      <c r="AC1568" s="33">
        <f>IFERROR($X1568/VLOOKUP(CONCATENATE("USD",C1568),[1]GEINDICE!AR$1:AS$65536,2,0),"")</f>
        <v>237.7117957397771</v>
      </c>
      <c r="AD1568" s="33">
        <f>IFERROR($AA1568/VLOOKUP(CONCATENATE("USD",C1568),[1]GEINDICE!AR$1:AS$65536,2,0),"")</f>
        <v>59.274186578317163</v>
      </c>
      <c r="AE1568" s="33">
        <f>IFERROR($X1568/VLOOKUP(CONCATENATE("EUR",C1568),[1]GEINDICE!AR$1:AS$65536,2,0),"")</f>
        <v>202.36055120403441</v>
      </c>
      <c r="AF1568" s="33">
        <f>IFERROR($AA1568/VLOOKUP(CONCATENATE("EUR",C1568),[1]GEINDICE!AR$1:AS$65536,2,0),"")</f>
        <v>50.459242171093976</v>
      </c>
      <c r="AG1568" s="48" t="str">
        <f>VLOOKUP(E1568,[1]Apresentação!AW$1:AX$65536,2,0)</f>
        <v xml:space="preserve">                    2 - LEATHER AUXILIARIES</v>
      </c>
      <c r="AH1568" s="48" t="str">
        <f t="shared" si="418"/>
        <v xml:space="preserve">         5212000010 - OPTIMALIN C BR</v>
      </c>
      <c r="AI1568" s="49" t="str">
        <f t="shared" si="419"/>
        <v xml:space="preserve">     L00281 - ICL BENEFICIAMENTO DE COUROS LTDA.</v>
      </c>
      <c r="AJ1568" t="str">
        <f t="shared" si="420"/>
        <v xml:space="preserve">     90 - SALES</v>
      </c>
      <c r="AK1568" t="str">
        <f t="shared" si="421"/>
        <v/>
      </c>
      <c r="AL1568">
        <f t="shared" si="422"/>
        <v>7</v>
      </c>
      <c r="AM1568" t="str">
        <f t="shared" si="423"/>
        <v>2025 7</v>
      </c>
      <c r="AN1568" t="str">
        <f t="shared" si="424"/>
        <v xml:space="preserve">ICL </v>
      </c>
    </row>
    <row r="1569" spans="1:40" x14ac:dyDescent="0.35">
      <c r="A1569">
        <v>82428</v>
      </c>
      <c r="B1569" t="s">
        <v>274</v>
      </c>
      <c r="C1569" s="31">
        <v>45792</v>
      </c>
      <c r="D1569" t="s">
        <v>373</v>
      </c>
      <c r="E1569" t="s">
        <v>374</v>
      </c>
      <c r="F1569" t="s">
        <v>447</v>
      </c>
      <c r="G1569" t="s">
        <v>448</v>
      </c>
      <c r="H1569" t="s">
        <v>768</v>
      </c>
      <c r="I1569" t="s">
        <v>769</v>
      </c>
      <c r="J1569">
        <v>1000</v>
      </c>
      <c r="K1569">
        <v>12809</v>
      </c>
      <c r="L1569">
        <v>7923.1599500000002</v>
      </c>
      <c r="M1569">
        <v>2579.75</v>
      </c>
      <c r="N1569">
        <v>12.809000000000001</v>
      </c>
      <c r="O1569" s="32">
        <f t="shared" si="408"/>
        <v>10229.25</v>
      </c>
      <c r="P1569" s="32">
        <f t="shared" si="409"/>
        <v>2306.0900499999998</v>
      </c>
      <c r="Q1569">
        <v>738850</v>
      </c>
      <c r="R1569" t="s">
        <v>312</v>
      </c>
      <c r="S1569" t="s">
        <v>457</v>
      </c>
      <c r="T1569" t="str">
        <f t="shared" si="410"/>
        <v>VEN</v>
      </c>
      <c r="U1569" t="s">
        <v>437</v>
      </c>
      <c r="V1569" s="33">
        <f t="shared" si="411"/>
        <v>12809</v>
      </c>
      <c r="W1569">
        <f t="shared" si="412"/>
        <v>1000</v>
      </c>
      <c r="X1569" s="33">
        <f t="shared" si="413"/>
        <v>10229.25</v>
      </c>
      <c r="Y1569" s="33">
        <f t="shared" si="414"/>
        <v>2579.75</v>
      </c>
      <c r="Z1569" s="45">
        <f t="shared" si="415"/>
        <v>0.16442267546256537</v>
      </c>
      <c r="AA1569" s="33">
        <f t="shared" si="416"/>
        <v>2106.0900499999998</v>
      </c>
      <c r="AB1569" s="45">
        <f t="shared" si="417"/>
        <v>0.20588899968228364</v>
      </c>
      <c r="AC1569" s="33">
        <f>IFERROR($X1569/VLOOKUP(CONCATENATE("USD",C1569),[1]GEINDICE!AR$1:AS$65536,2,0),"")</f>
        <v>1816.0151256923732</v>
      </c>
      <c r="AD1569" s="33">
        <f>IFERROR($AA1569/VLOOKUP(CONCATENATE("USD",C1569),[1]GEINDICE!AR$1:AS$65536,2,0),"")</f>
        <v>373.89753763669927</v>
      </c>
      <c r="AE1569" s="33">
        <f>IFERROR($X1569/VLOOKUP(CONCATENATE("EUR",C1569),[1]GEINDICE!AR$1:AS$65536,2,0),"")</f>
        <v>1623.0464101547004</v>
      </c>
      <c r="AF1569" s="33">
        <f>IFERROR($AA1569/VLOOKUP(CONCATENATE("EUR",C1569),[1]GEINDICE!AR$1:AS$65536,2,0),"")</f>
        <v>334.16740182467271</v>
      </c>
      <c r="AG1569" s="48" t="str">
        <f>VLOOKUP(E1569,[1]Apresentação!AW$1:AX$65536,2,0)</f>
        <v xml:space="preserve">                    2 - LEATHER AUXILIARIES</v>
      </c>
      <c r="AH1569" s="48" t="str">
        <f t="shared" si="418"/>
        <v xml:space="preserve">         5212000010 - OPTIMALIN C BR</v>
      </c>
      <c r="AI1569" s="49" t="str">
        <f t="shared" si="419"/>
        <v xml:space="preserve">     L00016 - A BUHLER SA CURTUME</v>
      </c>
      <c r="AJ1569" t="str">
        <f t="shared" si="420"/>
        <v xml:space="preserve">     90 - SALES</v>
      </c>
      <c r="AK1569" t="str">
        <f t="shared" si="421"/>
        <v/>
      </c>
      <c r="AL1569">
        <f t="shared" si="422"/>
        <v>5</v>
      </c>
      <c r="AM1569" t="str">
        <f t="shared" si="423"/>
        <v>2025 5</v>
      </c>
      <c r="AN1569" t="str">
        <f t="shared" si="424"/>
        <v xml:space="preserve">A </v>
      </c>
    </row>
    <row r="1570" spans="1:40" x14ac:dyDescent="0.35">
      <c r="A1570">
        <v>83263</v>
      </c>
      <c r="B1570" t="s">
        <v>274</v>
      </c>
      <c r="C1570" s="31">
        <v>45866</v>
      </c>
      <c r="D1570" t="s">
        <v>373</v>
      </c>
      <c r="E1570" t="s">
        <v>374</v>
      </c>
      <c r="F1570" t="s">
        <v>447</v>
      </c>
      <c r="G1570" t="s">
        <v>448</v>
      </c>
      <c r="H1570" t="s">
        <v>768</v>
      </c>
      <c r="I1570" t="s">
        <v>769</v>
      </c>
      <c r="J1570">
        <v>1000</v>
      </c>
      <c r="K1570">
        <v>12809</v>
      </c>
      <c r="L1570">
        <v>8058.2412800000002</v>
      </c>
      <c r="M1570">
        <v>2579.75</v>
      </c>
      <c r="N1570">
        <v>12.809000000000001</v>
      </c>
      <c r="O1570" s="32">
        <f t="shared" si="408"/>
        <v>10229.25</v>
      </c>
      <c r="P1570" s="32">
        <f t="shared" si="409"/>
        <v>2171.0087199999998</v>
      </c>
      <c r="Q1570">
        <v>744866</v>
      </c>
      <c r="R1570" t="s">
        <v>312</v>
      </c>
      <c r="S1570" t="s">
        <v>457</v>
      </c>
      <c r="T1570" t="str">
        <f t="shared" si="410"/>
        <v>VEN</v>
      </c>
      <c r="U1570" t="s">
        <v>437</v>
      </c>
      <c r="V1570" s="33">
        <f t="shared" si="411"/>
        <v>12809</v>
      </c>
      <c r="W1570">
        <f t="shared" si="412"/>
        <v>1000</v>
      </c>
      <c r="X1570" s="33">
        <f t="shared" si="413"/>
        <v>10229.25</v>
      </c>
      <c r="Y1570" s="33">
        <f t="shared" si="414"/>
        <v>2579.75</v>
      </c>
      <c r="Z1570" s="45">
        <f t="shared" si="415"/>
        <v>0.15387686158170036</v>
      </c>
      <c r="AA1570" s="33">
        <f t="shared" si="416"/>
        <v>1971.0087199999998</v>
      </c>
      <c r="AB1570" s="45">
        <f t="shared" si="417"/>
        <v>0.1926836004594667</v>
      </c>
      <c r="AC1570" s="33">
        <f>IFERROR($X1570/VLOOKUP(CONCATENATE("USD",C1570),[1]GEINDICE!AR$1:AS$65536,2,0),"")</f>
        <v>1830.6727275981173</v>
      </c>
      <c r="AD1570" s="33">
        <f>IFERROR($AA1570/VLOOKUP(CONCATENATE("USD",C1570),[1]GEINDICE!AR$1:AS$65536,2,0),"")</f>
        <v>352.74061241655778</v>
      </c>
      <c r="AE1570" s="33">
        <f>IFERROR($X1570/VLOOKUP(CONCATENATE("EUR",C1570),[1]GEINDICE!AR$1:AS$65536,2,0),"")</f>
        <v>1576.8116165430918</v>
      </c>
      <c r="AF1570" s="33">
        <f>IFERROR($AA1570/VLOOKUP(CONCATENATE("EUR",C1570),[1]GEINDICE!AR$1:AS$65536,2,0),"")</f>
        <v>303.82573952183492</v>
      </c>
      <c r="AG1570" s="48" t="str">
        <f>VLOOKUP(E1570,[1]Apresentação!AW$1:AX$65536,2,0)</f>
        <v xml:space="preserve">                    2 - LEATHER AUXILIARIES</v>
      </c>
      <c r="AH1570" s="48" t="str">
        <f t="shared" si="418"/>
        <v xml:space="preserve">         5212000010 - OPTIMALIN C BR</v>
      </c>
      <c r="AI1570" s="49" t="str">
        <f t="shared" si="419"/>
        <v xml:space="preserve">     L00016 - A BUHLER SA CURTUME</v>
      </c>
      <c r="AJ1570" t="str">
        <f t="shared" si="420"/>
        <v xml:space="preserve">     90 - SALES</v>
      </c>
      <c r="AK1570" t="str">
        <f t="shared" si="421"/>
        <v/>
      </c>
      <c r="AL1570">
        <f t="shared" si="422"/>
        <v>7</v>
      </c>
      <c r="AM1570" t="str">
        <f t="shared" si="423"/>
        <v>2025 7</v>
      </c>
      <c r="AN1570" t="str">
        <f t="shared" si="424"/>
        <v xml:space="preserve">A </v>
      </c>
    </row>
    <row r="1571" spans="1:40" x14ac:dyDescent="0.35">
      <c r="A1571">
        <v>82736</v>
      </c>
      <c r="B1571" t="s">
        <v>274</v>
      </c>
      <c r="C1571" s="31">
        <v>45819</v>
      </c>
      <c r="D1571" t="s">
        <v>373</v>
      </c>
      <c r="E1571" t="s">
        <v>374</v>
      </c>
      <c r="F1571" t="s">
        <v>642</v>
      </c>
      <c r="G1571" t="s">
        <v>643</v>
      </c>
      <c r="H1571" t="s">
        <v>768</v>
      </c>
      <c r="I1571" t="s">
        <v>769</v>
      </c>
      <c r="J1571">
        <v>120</v>
      </c>
      <c r="K1571">
        <v>1653.1200000000001</v>
      </c>
      <c r="L1571">
        <v>950.77918999999997</v>
      </c>
      <c r="M1571">
        <v>332.94</v>
      </c>
      <c r="N1571">
        <v>13.776</v>
      </c>
      <c r="O1571" s="32">
        <f t="shared" si="408"/>
        <v>1320.18</v>
      </c>
      <c r="P1571" s="32">
        <f t="shared" si="409"/>
        <v>369.40081000000009</v>
      </c>
      <c r="Q1571">
        <v>741113</v>
      </c>
      <c r="R1571" t="s">
        <v>312</v>
      </c>
      <c r="S1571" t="s">
        <v>457</v>
      </c>
      <c r="T1571" t="str">
        <f t="shared" si="410"/>
        <v>VEN</v>
      </c>
      <c r="U1571" t="s">
        <v>437</v>
      </c>
      <c r="V1571" s="33">
        <f t="shared" si="411"/>
        <v>1653.1200000000001</v>
      </c>
      <c r="W1571">
        <f t="shared" si="412"/>
        <v>120</v>
      </c>
      <c r="X1571" s="33">
        <f t="shared" si="413"/>
        <v>1320.18</v>
      </c>
      <c r="Y1571" s="33">
        <f t="shared" si="414"/>
        <v>332.94</v>
      </c>
      <c r="Z1571" s="45">
        <f t="shared" si="415"/>
        <v>0.20893874007936511</v>
      </c>
      <c r="AA1571" s="33">
        <f t="shared" si="416"/>
        <v>345.40081000000009</v>
      </c>
      <c r="AB1571" s="45">
        <f t="shared" si="417"/>
        <v>0.26163160326622131</v>
      </c>
      <c r="AC1571" s="33">
        <f>IFERROR($X1571/VLOOKUP(CONCATENATE("USD",C1571),[1]GEINDICE!AR$1:AS$65536,2,0),"")</f>
        <v>238.3426611301679</v>
      </c>
      <c r="AD1571" s="33">
        <f>IFERROR($AA1571/VLOOKUP(CONCATENATE("USD",C1571),[1]GEINDICE!AR$1:AS$65536,2,0),"")</f>
        <v>62.357972558223516</v>
      </c>
      <c r="AE1571" s="33">
        <f>IFERROR($X1571/VLOOKUP(CONCATENATE("EUR",C1571),[1]GEINDICE!AR$1:AS$65536,2,0),"")</f>
        <v>207.43522461229043</v>
      </c>
      <c r="AF1571" s="33">
        <f>IFERROR($AA1571/VLOOKUP(CONCATENATE("EUR",C1571),[1]GEINDICE!AR$1:AS$65536,2,0),"")</f>
        <v>54.27161038920228</v>
      </c>
      <c r="AG1571" s="48" t="str">
        <f>VLOOKUP(E1571,[1]Apresentação!AW$1:AX$65536,2,0)</f>
        <v xml:space="preserve">                    2 - LEATHER AUXILIARIES</v>
      </c>
      <c r="AH1571" s="48" t="str">
        <f t="shared" si="418"/>
        <v xml:space="preserve">         5212000010 - OPTIMALIN C BR</v>
      </c>
      <c r="AI1571" s="49" t="str">
        <f t="shared" si="419"/>
        <v xml:space="preserve">     L00281 - ICL BENEFICIAMENTO DE COUROS LTDA.</v>
      </c>
      <c r="AJ1571" t="str">
        <f t="shared" si="420"/>
        <v xml:space="preserve">     90 - SALES</v>
      </c>
      <c r="AK1571" t="str">
        <f t="shared" si="421"/>
        <v/>
      </c>
      <c r="AL1571">
        <f t="shared" si="422"/>
        <v>6</v>
      </c>
      <c r="AM1571" t="str">
        <f t="shared" si="423"/>
        <v>2025 6</v>
      </c>
      <c r="AN1571" t="str">
        <f t="shared" si="424"/>
        <v xml:space="preserve">ICL </v>
      </c>
    </row>
    <row r="1572" spans="1:40" x14ac:dyDescent="0.35">
      <c r="A1572">
        <v>84018</v>
      </c>
      <c r="B1572" t="s">
        <v>274</v>
      </c>
      <c r="C1572" s="31">
        <v>45929</v>
      </c>
      <c r="D1572" t="s">
        <v>373</v>
      </c>
      <c r="E1572" t="s">
        <v>374</v>
      </c>
      <c r="F1572" t="s">
        <v>642</v>
      </c>
      <c r="G1572" t="s">
        <v>643</v>
      </c>
      <c r="H1572" t="s">
        <v>768</v>
      </c>
      <c r="I1572" t="s">
        <v>769</v>
      </c>
      <c r="J1572">
        <v>120</v>
      </c>
      <c r="K1572">
        <v>1653.1200000000001</v>
      </c>
      <c r="L1572">
        <v>980.70957999999996</v>
      </c>
      <c r="M1572">
        <v>332.94</v>
      </c>
      <c r="N1572">
        <v>13.776</v>
      </c>
      <c r="O1572" s="32">
        <f t="shared" si="408"/>
        <v>1320.18</v>
      </c>
      <c r="P1572" s="32">
        <f t="shared" si="409"/>
        <v>339.4704200000001</v>
      </c>
      <c r="Q1572">
        <v>762605</v>
      </c>
      <c r="R1572" t="s">
        <v>312</v>
      </c>
      <c r="S1572" t="s">
        <v>457</v>
      </c>
      <c r="T1572" t="str">
        <f t="shared" si="410"/>
        <v>VEN</v>
      </c>
      <c r="U1572" t="s">
        <v>313</v>
      </c>
      <c r="V1572" s="33">
        <f t="shared" si="411"/>
        <v>1653.1200000000001</v>
      </c>
      <c r="W1572">
        <f t="shared" si="412"/>
        <v>120</v>
      </c>
      <c r="X1572" s="33">
        <f t="shared" si="413"/>
        <v>1320.18</v>
      </c>
      <c r="Y1572" s="33">
        <f t="shared" si="414"/>
        <v>332.94</v>
      </c>
      <c r="Z1572" s="45">
        <f t="shared" si="415"/>
        <v>0.19083334543166866</v>
      </c>
      <c r="AA1572" s="33">
        <f t="shared" si="416"/>
        <v>315.4704200000001</v>
      </c>
      <c r="AB1572" s="45">
        <f t="shared" si="417"/>
        <v>0.238960156948295</v>
      </c>
      <c r="AC1572" s="33">
        <f>IFERROR($X1572/VLOOKUP(CONCATENATE("USD",C1572),[1]GEINDICE!AR$1:AS$65536,2,0),"")</f>
        <v>248.01893704559544</v>
      </c>
      <c r="AD1572" s="33">
        <f>IFERROR($AA1572/VLOOKUP(CONCATENATE("USD",C1572),[1]GEINDICE!AR$1:AS$65536,2,0),"")</f>
        <v>59.266644122564777</v>
      </c>
      <c r="AE1572" s="33">
        <f>IFERROR($X1572/VLOOKUP(CONCATENATE("EUR",C1572),[1]GEINDICE!AR$1:AS$65536,2,0),"")</f>
        <v>211.43854703866236</v>
      </c>
      <c r="AF1572" s="33">
        <f>IFERROR($AA1572/VLOOKUP(CONCATENATE("EUR",C1572),[1]GEINDICE!AR$1:AS$65536,2,0),"")</f>
        <v>50.525388385278212</v>
      </c>
      <c r="AG1572" s="48" t="str">
        <f>VLOOKUP(E1572,[1]Apresentação!AW$1:AX$65536,2,0)</f>
        <v xml:space="preserve">                    2 - LEATHER AUXILIARIES</v>
      </c>
      <c r="AH1572" s="48" t="str">
        <f t="shared" si="418"/>
        <v xml:space="preserve">         5212000010 - OPTIMALIN C BR</v>
      </c>
      <c r="AI1572" s="49" t="str">
        <f t="shared" si="419"/>
        <v xml:space="preserve">     L00281 - ICL BENEFICIAMENTO DE COUROS LTDA.</v>
      </c>
      <c r="AJ1572" t="str">
        <f t="shared" si="420"/>
        <v xml:space="preserve">     90 - SALES</v>
      </c>
      <c r="AK1572" t="str">
        <f t="shared" si="421"/>
        <v/>
      </c>
      <c r="AL1572">
        <f t="shared" si="422"/>
        <v>9</v>
      </c>
      <c r="AM1572" t="str">
        <f t="shared" si="423"/>
        <v>2025 9</v>
      </c>
      <c r="AN1572" t="str">
        <f t="shared" si="424"/>
        <v xml:space="preserve">ICL </v>
      </c>
    </row>
    <row r="1573" spans="1:40" x14ac:dyDescent="0.35">
      <c r="A1573">
        <v>83765</v>
      </c>
      <c r="B1573" t="s">
        <v>274</v>
      </c>
      <c r="C1573" s="31">
        <v>45905</v>
      </c>
      <c r="D1573" t="s">
        <v>373</v>
      </c>
      <c r="E1573" t="s">
        <v>374</v>
      </c>
      <c r="F1573" t="s">
        <v>642</v>
      </c>
      <c r="G1573" t="s">
        <v>643</v>
      </c>
      <c r="H1573" t="s">
        <v>768</v>
      </c>
      <c r="I1573" t="s">
        <v>769</v>
      </c>
      <c r="J1573">
        <v>120</v>
      </c>
      <c r="K1573">
        <v>1653.1200000000001</v>
      </c>
      <c r="L1573">
        <v>980.70957999999996</v>
      </c>
      <c r="M1573">
        <v>332.94</v>
      </c>
      <c r="N1573">
        <v>13.776</v>
      </c>
      <c r="O1573" s="32">
        <f t="shared" si="408"/>
        <v>1320.18</v>
      </c>
      <c r="P1573" s="32">
        <f t="shared" si="409"/>
        <v>339.4704200000001</v>
      </c>
      <c r="Q1573">
        <v>760735</v>
      </c>
      <c r="R1573" t="s">
        <v>312</v>
      </c>
      <c r="S1573" t="s">
        <v>457</v>
      </c>
      <c r="T1573" t="str">
        <f t="shared" si="410"/>
        <v>VEN</v>
      </c>
      <c r="U1573" t="s">
        <v>437</v>
      </c>
      <c r="V1573" s="33">
        <f t="shared" si="411"/>
        <v>1653.1200000000001</v>
      </c>
      <c r="W1573">
        <f t="shared" si="412"/>
        <v>120</v>
      </c>
      <c r="X1573" s="33">
        <f t="shared" si="413"/>
        <v>1320.18</v>
      </c>
      <c r="Y1573" s="33">
        <f t="shared" si="414"/>
        <v>332.94</v>
      </c>
      <c r="Z1573" s="45">
        <f t="shared" si="415"/>
        <v>0.19083334543166866</v>
      </c>
      <c r="AA1573" s="33">
        <f t="shared" si="416"/>
        <v>315.4704200000001</v>
      </c>
      <c r="AB1573" s="45">
        <f t="shared" si="417"/>
        <v>0.238960156948295</v>
      </c>
      <c r="AC1573" s="33">
        <f>IFERROR($X1573/VLOOKUP(CONCATENATE("USD",C1573),[1]GEINDICE!AR$1:AS$65536,2,0),"")</f>
        <v>244.62273940112661</v>
      </c>
      <c r="AD1573" s="33">
        <f>IFERROR($AA1573/VLOOKUP(CONCATENATE("USD",C1573),[1]GEINDICE!AR$1:AS$65536,2,0),"")</f>
        <v>58.455088200415084</v>
      </c>
      <c r="AE1573" s="33">
        <f>IFERROR($X1573/VLOOKUP(CONCATENATE("EUR",C1573),[1]GEINDICE!AR$1:AS$65536,2,0),"")</f>
        <v>208.03012874048628</v>
      </c>
      <c r="AF1573" s="33">
        <f>IFERROR($AA1573/VLOOKUP(CONCATENATE("EUR",C1573),[1]GEINDICE!AR$1:AS$65536,2,0),"")</f>
        <v>49.710912213800611</v>
      </c>
      <c r="AG1573" s="48" t="str">
        <f>VLOOKUP(E1573,[1]Apresentação!AW$1:AX$65536,2,0)</f>
        <v xml:space="preserve">                    2 - LEATHER AUXILIARIES</v>
      </c>
      <c r="AH1573" s="48" t="str">
        <f t="shared" si="418"/>
        <v xml:space="preserve">         5212000010 - OPTIMALIN C BR</v>
      </c>
      <c r="AI1573" s="49" t="str">
        <f t="shared" si="419"/>
        <v xml:space="preserve">     L00281 - ICL BENEFICIAMENTO DE COUROS LTDA.</v>
      </c>
      <c r="AJ1573" t="str">
        <f t="shared" si="420"/>
        <v xml:space="preserve">     90 - SALES</v>
      </c>
      <c r="AK1573" t="str">
        <f t="shared" si="421"/>
        <v/>
      </c>
      <c r="AL1573">
        <f t="shared" si="422"/>
        <v>9</v>
      </c>
      <c r="AM1573" t="str">
        <f t="shared" si="423"/>
        <v>2025 9</v>
      </c>
      <c r="AN1573" t="str">
        <f t="shared" si="424"/>
        <v xml:space="preserve">ICL </v>
      </c>
    </row>
    <row r="1574" spans="1:40" x14ac:dyDescent="0.35">
      <c r="A1574">
        <v>83783</v>
      </c>
      <c r="B1574" t="s">
        <v>274</v>
      </c>
      <c r="C1574" s="31">
        <v>45908</v>
      </c>
      <c r="D1574" t="s">
        <v>373</v>
      </c>
      <c r="E1574" t="s">
        <v>374</v>
      </c>
      <c r="F1574" t="s">
        <v>770</v>
      </c>
      <c r="G1574" t="s">
        <v>771</v>
      </c>
      <c r="H1574" t="s">
        <v>768</v>
      </c>
      <c r="I1574" t="s">
        <v>769</v>
      </c>
      <c r="J1574">
        <v>120</v>
      </c>
      <c r="K1574">
        <v>1949.32</v>
      </c>
      <c r="L1574">
        <v>980.70957999999996</v>
      </c>
      <c r="M1574">
        <v>392.59</v>
      </c>
      <c r="N1574">
        <v>16.24437</v>
      </c>
      <c r="O1574" s="32">
        <f t="shared" si="408"/>
        <v>1556.73</v>
      </c>
      <c r="P1574" s="32">
        <f t="shared" si="409"/>
        <v>576.02042000000006</v>
      </c>
      <c r="Q1574">
        <v>760874</v>
      </c>
      <c r="R1574" t="s">
        <v>312</v>
      </c>
      <c r="S1574" t="s">
        <v>457</v>
      </c>
      <c r="T1574" t="str">
        <f t="shared" si="410"/>
        <v>VEN</v>
      </c>
      <c r="U1574" t="s">
        <v>437</v>
      </c>
      <c r="V1574" s="33">
        <f t="shared" si="411"/>
        <v>1949.32</v>
      </c>
      <c r="W1574">
        <f t="shared" si="412"/>
        <v>120</v>
      </c>
      <c r="X1574" s="33">
        <f t="shared" si="413"/>
        <v>1556.73</v>
      </c>
      <c r="Y1574" s="33">
        <f t="shared" si="414"/>
        <v>392.59</v>
      </c>
      <c r="Z1574" s="45">
        <f t="shared" si="415"/>
        <v>0.28318614696406957</v>
      </c>
      <c r="AA1574" s="33">
        <f t="shared" si="416"/>
        <v>552.02042000000006</v>
      </c>
      <c r="AB1574" s="45">
        <f t="shared" si="417"/>
        <v>0.35460254507846578</v>
      </c>
      <c r="AC1574" s="33">
        <f>IFERROR($X1574/VLOOKUP(CONCATENATE("USD",C1574),[1]GEINDICE!AR$1:AS$65536,2,0),"")</f>
        <v>286.80680938870256</v>
      </c>
      <c r="AD1574" s="33">
        <f>IFERROR($AA1574/VLOOKUP(CONCATENATE("USD",C1574),[1]GEINDICE!AR$1:AS$65536,2,0),"")</f>
        <v>101.70242455506836</v>
      </c>
      <c r="AE1574" s="33">
        <f>IFERROR($X1574/VLOOKUP(CONCATENATE("EUR",C1574),[1]GEINDICE!AR$1:AS$65536,2,0),"")</f>
        <v>244.07042739330845</v>
      </c>
      <c r="AF1574" s="33">
        <f>IFERROR($AA1574/VLOOKUP(CONCATENATE("EUR",C1574),[1]GEINDICE!AR$1:AS$65536,2,0),"")</f>
        <v>86.547994732056068</v>
      </c>
      <c r="AG1574" s="48" t="str">
        <f>VLOOKUP(E1574,[1]Apresentação!AW$1:AX$65536,2,0)</f>
        <v xml:space="preserve">                    2 - LEATHER AUXILIARIES</v>
      </c>
      <c r="AH1574" s="48" t="str">
        <f t="shared" si="418"/>
        <v xml:space="preserve">         5212000010 - OPTIMALIN C BR</v>
      </c>
      <c r="AI1574" s="49" t="str">
        <f t="shared" si="419"/>
        <v xml:space="preserve">     L00056 - NATUR INDUSTRIA DE COUROS LTDA</v>
      </c>
      <c r="AJ1574" t="str">
        <f t="shared" si="420"/>
        <v xml:space="preserve">     90 - SALES</v>
      </c>
      <c r="AK1574" t="str">
        <f t="shared" si="421"/>
        <v/>
      </c>
      <c r="AL1574">
        <f t="shared" si="422"/>
        <v>9</v>
      </c>
      <c r="AM1574" t="str">
        <f t="shared" si="423"/>
        <v>2025 9</v>
      </c>
      <c r="AN1574" t="str">
        <f t="shared" si="424"/>
        <v xml:space="preserve">NATUR </v>
      </c>
    </row>
    <row r="1575" spans="1:40" x14ac:dyDescent="0.35">
      <c r="A1575">
        <v>83369</v>
      </c>
      <c r="B1575" t="s">
        <v>274</v>
      </c>
      <c r="C1575" s="31">
        <v>45873</v>
      </c>
      <c r="D1575" t="s">
        <v>373</v>
      </c>
      <c r="E1575" t="s">
        <v>374</v>
      </c>
      <c r="F1575" t="s">
        <v>770</v>
      </c>
      <c r="G1575" t="s">
        <v>771</v>
      </c>
      <c r="H1575" t="s">
        <v>768</v>
      </c>
      <c r="I1575" t="s">
        <v>769</v>
      </c>
      <c r="J1575">
        <v>120</v>
      </c>
      <c r="K1575">
        <v>2002.3500000000001</v>
      </c>
      <c r="L1575">
        <v>966.98895000000005</v>
      </c>
      <c r="M1575">
        <v>403.27</v>
      </c>
      <c r="N1575">
        <v>16.686239999999998</v>
      </c>
      <c r="O1575" s="32">
        <f t="shared" si="408"/>
        <v>1599.0800000000002</v>
      </c>
      <c r="P1575" s="32">
        <f t="shared" si="409"/>
        <v>632.09105000000011</v>
      </c>
      <c r="Q1575">
        <v>747929</v>
      </c>
      <c r="R1575" t="s">
        <v>312</v>
      </c>
      <c r="S1575" t="s">
        <v>457</v>
      </c>
      <c r="T1575" t="str">
        <f t="shared" si="410"/>
        <v>VEN</v>
      </c>
      <c r="U1575" t="s">
        <v>313</v>
      </c>
      <c r="V1575" s="33">
        <f t="shared" si="411"/>
        <v>2002.3500000000001</v>
      </c>
      <c r="W1575">
        <f t="shared" si="412"/>
        <v>120</v>
      </c>
      <c r="X1575" s="33">
        <f t="shared" si="413"/>
        <v>1599.0800000000002</v>
      </c>
      <c r="Y1575" s="33">
        <f t="shared" si="414"/>
        <v>403.27</v>
      </c>
      <c r="Z1575" s="45">
        <f t="shared" si="415"/>
        <v>0.30368869078832378</v>
      </c>
      <c r="AA1575" s="33">
        <f t="shared" si="416"/>
        <v>608.09105000000011</v>
      </c>
      <c r="AB1575" s="45">
        <f t="shared" si="417"/>
        <v>0.38027556469970236</v>
      </c>
      <c r="AC1575" s="33">
        <f>IFERROR($X1575/VLOOKUP(CONCATENATE("USD",C1575),[1]GEINDICE!AR$1:AS$65536,2,0),"")</f>
        <v>290.14570065138895</v>
      </c>
      <c r="AD1575" s="33">
        <f>IFERROR($AA1575/VLOOKUP(CONCATENATE("USD",C1575),[1]GEINDICE!AR$1:AS$65536,2,0),"")</f>
        <v>110.33532016039774</v>
      </c>
      <c r="AE1575" s="33">
        <f>IFERROR($X1575/VLOOKUP(CONCATENATE("EUR",C1575),[1]GEINDICE!AR$1:AS$65536,2,0),"")</f>
        <v>250.81640655634851</v>
      </c>
      <c r="AF1575" s="33">
        <f>IFERROR($AA1575/VLOOKUP(CONCATENATE("EUR",C1575),[1]GEINDICE!AR$1:AS$65536,2,0),"")</f>
        <v>95.379350639165565</v>
      </c>
      <c r="AG1575" s="48" t="str">
        <f>VLOOKUP(E1575,[1]Apresentação!AW$1:AX$65536,2,0)</f>
        <v xml:space="preserve">                    2 - LEATHER AUXILIARIES</v>
      </c>
      <c r="AH1575" s="48" t="str">
        <f t="shared" si="418"/>
        <v xml:space="preserve">         5212000010 - OPTIMALIN C BR</v>
      </c>
      <c r="AI1575" s="49" t="str">
        <f t="shared" si="419"/>
        <v xml:space="preserve">     L00056 - NATUR INDUSTRIA DE COUROS LTDA</v>
      </c>
      <c r="AJ1575" t="str">
        <f t="shared" si="420"/>
        <v xml:space="preserve">     90 - SALES</v>
      </c>
      <c r="AK1575" t="str">
        <f t="shared" si="421"/>
        <v/>
      </c>
      <c r="AL1575">
        <f t="shared" si="422"/>
        <v>8</v>
      </c>
      <c r="AM1575" t="str">
        <f t="shared" si="423"/>
        <v>2025 8</v>
      </c>
      <c r="AN1575" t="str">
        <f t="shared" si="424"/>
        <v xml:space="preserve">NATUR </v>
      </c>
    </row>
    <row r="1576" spans="1:40" x14ac:dyDescent="0.35">
      <c r="A1576">
        <v>84311</v>
      </c>
      <c r="B1576" t="s">
        <v>274</v>
      </c>
      <c r="C1576" s="31">
        <v>45952</v>
      </c>
      <c r="D1576" t="s">
        <v>373</v>
      </c>
      <c r="E1576" t="s">
        <v>374</v>
      </c>
      <c r="F1576" t="s">
        <v>447</v>
      </c>
      <c r="G1576" t="s">
        <v>448</v>
      </c>
      <c r="H1576" t="s">
        <v>768</v>
      </c>
      <c r="I1576" t="s">
        <v>769</v>
      </c>
      <c r="J1576">
        <v>1000</v>
      </c>
      <c r="K1576">
        <v>12809</v>
      </c>
      <c r="L1576">
        <v>7942.64473</v>
      </c>
      <c r="M1576">
        <v>2579.75</v>
      </c>
      <c r="N1576">
        <v>12.809000000000001</v>
      </c>
      <c r="O1576" s="32">
        <f t="shared" si="408"/>
        <v>10229.25</v>
      </c>
      <c r="P1576" s="32">
        <f t="shared" si="409"/>
        <v>2286.60527</v>
      </c>
      <c r="Q1576">
        <v>764883</v>
      </c>
      <c r="R1576" t="s">
        <v>312</v>
      </c>
      <c r="S1576" t="s">
        <v>457</v>
      </c>
      <c r="T1576" t="str">
        <f t="shared" si="410"/>
        <v>VEN</v>
      </c>
      <c r="U1576" t="s">
        <v>437</v>
      </c>
      <c r="V1576" s="33">
        <f t="shared" si="411"/>
        <v>12809</v>
      </c>
      <c r="W1576">
        <f t="shared" si="412"/>
        <v>1000</v>
      </c>
      <c r="X1576" s="33">
        <f t="shared" si="413"/>
        <v>10229.25</v>
      </c>
      <c r="Y1576" s="33">
        <f t="shared" si="414"/>
        <v>2579.75</v>
      </c>
      <c r="Z1576" s="45">
        <f t="shared" si="415"/>
        <v>0.16290149660395034</v>
      </c>
      <c r="AA1576" s="33">
        <f t="shared" si="416"/>
        <v>2086.60527</v>
      </c>
      <c r="AB1576" s="45">
        <f t="shared" si="417"/>
        <v>0.20398418945670505</v>
      </c>
      <c r="AC1576" s="33">
        <f>IFERROR($X1576/VLOOKUP(CONCATENATE("USD",C1576),[1]GEINDICE!AR$1:AS$65536,2,0),"")</f>
        <v>1897.8904597573194</v>
      </c>
      <c r="AD1576" s="33">
        <f>IFERROR($AA1576/VLOOKUP(CONCATENATE("USD",C1576),[1]GEINDICE!AR$1:AS$65536,2,0),"")</f>
        <v>387.13964711121008</v>
      </c>
      <c r="AE1576" s="33">
        <f>IFERROR($X1576/VLOOKUP(CONCATENATE("EUR",C1576),[1]GEINDICE!AR$1:AS$65536,2,0),"")</f>
        <v>1634.4310229124724</v>
      </c>
      <c r="AF1576" s="33">
        <f>IFERROR($AA1576/VLOOKUP(CONCATENATE("EUR",C1576),[1]GEINDICE!AR$1:AS$65536,2,0),"")</f>
        <v>333.39808743169397</v>
      </c>
      <c r="AG1576" s="48" t="str">
        <f>VLOOKUP(E1576,[1]Apresentação!AW$1:AX$65536,2,0)</f>
        <v xml:space="preserve">                    2 - LEATHER AUXILIARIES</v>
      </c>
      <c r="AH1576" s="48" t="str">
        <f t="shared" si="418"/>
        <v xml:space="preserve">         5212000010 - OPTIMALIN C BR</v>
      </c>
      <c r="AI1576" s="49" t="str">
        <f t="shared" si="419"/>
        <v xml:space="preserve">     L00016 - A BUHLER SA CURTUME</v>
      </c>
      <c r="AJ1576" t="str">
        <f t="shared" si="420"/>
        <v xml:space="preserve">     90 - SALES</v>
      </c>
      <c r="AK1576" t="str">
        <f t="shared" si="421"/>
        <v/>
      </c>
      <c r="AL1576">
        <f t="shared" si="422"/>
        <v>10</v>
      </c>
      <c r="AM1576" t="str">
        <f t="shared" si="423"/>
        <v>2025 10</v>
      </c>
      <c r="AN1576" t="str">
        <f t="shared" si="424"/>
        <v xml:space="preserve">A </v>
      </c>
    </row>
    <row r="1577" spans="1:40" x14ac:dyDescent="0.35">
      <c r="A1577">
        <v>82803</v>
      </c>
      <c r="B1577" t="s">
        <v>274</v>
      </c>
      <c r="C1577" s="31">
        <v>45825</v>
      </c>
      <c r="D1577" t="s">
        <v>373</v>
      </c>
      <c r="E1577" t="s">
        <v>374</v>
      </c>
      <c r="F1577" t="s">
        <v>447</v>
      </c>
      <c r="G1577" t="s">
        <v>448</v>
      </c>
      <c r="H1577" t="s">
        <v>768</v>
      </c>
      <c r="I1577" t="s">
        <v>769</v>
      </c>
      <c r="J1577">
        <v>1000</v>
      </c>
      <c r="K1577">
        <v>12809</v>
      </c>
      <c r="L1577">
        <v>7923.15996</v>
      </c>
      <c r="M1577">
        <v>2579.75</v>
      </c>
      <c r="N1577">
        <v>12.809000000000001</v>
      </c>
      <c r="O1577" s="32">
        <f t="shared" si="408"/>
        <v>10229.25</v>
      </c>
      <c r="P1577" s="32">
        <f t="shared" si="409"/>
        <v>2306.09004</v>
      </c>
      <c r="Q1577">
        <v>741584</v>
      </c>
      <c r="R1577" t="s">
        <v>312</v>
      </c>
      <c r="S1577" t="s">
        <v>457</v>
      </c>
      <c r="T1577" t="str">
        <f t="shared" si="410"/>
        <v>VEN</v>
      </c>
      <c r="U1577" t="s">
        <v>437</v>
      </c>
      <c r="V1577" s="33">
        <f t="shared" si="411"/>
        <v>12809</v>
      </c>
      <c r="W1577">
        <f t="shared" si="412"/>
        <v>1000</v>
      </c>
      <c r="X1577" s="33">
        <f t="shared" si="413"/>
        <v>10229.25</v>
      </c>
      <c r="Y1577" s="33">
        <f t="shared" si="414"/>
        <v>2579.75</v>
      </c>
      <c r="Z1577" s="45">
        <f t="shared" si="415"/>
        <v>0.16442267468186431</v>
      </c>
      <c r="AA1577" s="33">
        <f t="shared" si="416"/>
        <v>2106.09004</v>
      </c>
      <c r="AB1577" s="45">
        <f t="shared" si="417"/>
        <v>0.20588899870469488</v>
      </c>
      <c r="AC1577" s="33">
        <f>IFERROR($X1577/VLOOKUP(CONCATENATE("USD",C1577),[1]GEINDICE!AR$1:AS$65536,2,0),"")</f>
        <v>1867.5716137513007</v>
      </c>
      <c r="AD1577" s="33">
        <f>IFERROR($AA1577/VLOOKUP(CONCATENATE("USD",C1577),[1]GEINDICE!AR$1:AS$65536,2,0),"")</f>
        <v>384.51244956456645</v>
      </c>
      <c r="AE1577" s="33">
        <f>IFERROR($X1577/VLOOKUP(CONCATENATE("EUR",C1577),[1]GEINDICE!AR$1:AS$65536,2,0),"")</f>
        <v>1619.0389515835457</v>
      </c>
      <c r="AF1577" s="33">
        <f>IFERROR($AA1577/VLOOKUP(CONCATENATE("EUR",C1577),[1]GEINDICE!AR$1:AS$65536,2,0),"")</f>
        <v>333.34230860543516</v>
      </c>
      <c r="AG1577" s="48" t="str">
        <f>VLOOKUP(E1577,[1]Apresentação!AW$1:AX$65536,2,0)</f>
        <v xml:space="preserve">                    2 - LEATHER AUXILIARIES</v>
      </c>
      <c r="AH1577" s="48" t="str">
        <f t="shared" si="418"/>
        <v xml:space="preserve">         5212000010 - OPTIMALIN C BR</v>
      </c>
      <c r="AI1577" s="49" t="str">
        <f t="shared" si="419"/>
        <v xml:space="preserve">     L00016 - A BUHLER SA CURTUME</v>
      </c>
      <c r="AJ1577" t="str">
        <f t="shared" si="420"/>
        <v xml:space="preserve">     90 - SALES</v>
      </c>
      <c r="AK1577" t="str">
        <f t="shared" si="421"/>
        <v/>
      </c>
      <c r="AL1577">
        <f t="shared" si="422"/>
        <v>6</v>
      </c>
      <c r="AM1577" t="str">
        <f t="shared" si="423"/>
        <v>2025 6</v>
      </c>
      <c r="AN1577" t="str">
        <f t="shared" si="424"/>
        <v xml:space="preserve">A </v>
      </c>
    </row>
    <row r="1578" spans="1:40" x14ac:dyDescent="0.35">
      <c r="A1578">
        <v>83108</v>
      </c>
      <c r="B1578" t="s">
        <v>274</v>
      </c>
      <c r="C1578" s="31">
        <v>45853</v>
      </c>
      <c r="D1578" t="s">
        <v>373</v>
      </c>
      <c r="E1578" t="s">
        <v>374</v>
      </c>
      <c r="F1578" t="s">
        <v>447</v>
      </c>
      <c r="G1578" t="s">
        <v>448</v>
      </c>
      <c r="H1578" t="s">
        <v>768</v>
      </c>
      <c r="I1578" t="s">
        <v>769</v>
      </c>
      <c r="J1578">
        <v>1000</v>
      </c>
      <c r="K1578">
        <v>12809</v>
      </c>
      <c r="L1578">
        <v>7923.15996</v>
      </c>
      <c r="M1578">
        <v>2579.75</v>
      </c>
      <c r="N1578">
        <v>12.809000000000001</v>
      </c>
      <c r="O1578" s="32">
        <f t="shared" si="408"/>
        <v>10229.25</v>
      </c>
      <c r="P1578" s="32">
        <f t="shared" si="409"/>
        <v>2306.09004</v>
      </c>
      <c r="Q1578">
        <v>743791</v>
      </c>
      <c r="R1578" t="s">
        <v>312</v>
      </c>
      <c r="S1578" t="s">
        <v>457</v>
      </c>
      <c r="T1578" t="str">
        <f t="shared" si="410"/>
        <v>VEN</v>
      </c>
      <c r="U1578" t="s">
        <v>437</v>
      </c>
      <c r="V1578" s="33">
        <f t="shared" si="411"/>
        <v>12809</v>
      </c>
      <c r="W1578">
        <f t="shared" si="412"/>
        <v>1000</v>
      </c>
      <c r="X1578" s="33">
        <f t="shared" si="413"/>
        <v>10229.25</v>
      </c>
      <c r="Y1578" s="33">
        <f t="shared" si="414"/>
        <v>2579.75</v>
      </c>
      <c r="Z1578" s="45">
        <f t="shared" si="415"/>
        <v>0.16442267468186431</v>
      </c>
      <c r="AA1578" s="33">
        <f t="shared" si="416"/>
        <v>2106.09004</v>
      </c>
      <c r="AB1578" s="45">
        <f t="shared" si="417"/>
        <v>0.20588899870469488</v>
      </c>
      <c r="AC1578" s="33">
        <f>IFERROR($X1578/VLOOKUP(CONCATENATE("USD",C1578),[1]GEINDICE!AR$1:AS$65536,2,0),"")</f>
        <v>1840.5876637397439</v>
      </c>
      <c r="AD1578" s="33">
        <f>IFERROR($AA1578/VLOOKUP(CONCATENATE("USD",C1578),[1]GEINDICE!AR$1:AS$65536,2,0),"")</f>
        <v>378.9567511155895</v>
      </c>
      <c r="AE1578" s="33">
        <f>IFERROR($X1578/VLOOKUP(CONCATENATE("EUR",C1578),[1]GEINDICE!AR$1:AS$65536,2,0),"")</f>
        <v>1583.9901515972683</v>
      </c>
      <c r="AF1578" s="33">
        <f>IFERROR($AA1578/VLOOKUP(CONCATENATE("EUR",C1578),[1]GEINDICE!AR$1:AS$65536,2,0),"")</f>
        <v>326.1261462704594</v>
      </c>
      <c r="AG1578" s="48" t="str">
        <f>VLOOKUP(E1578,[1]Apresentação!AW$1:AX$65536,2,0)</f>
        <v xml:space="preserve">                    2 - LEATHER AUXILIARIES</v>
      </c>
      <c r="AH1578" s="48" t="str">
        <f t="shared" si="418"/>
        <v xml:space="preserve">         5212000010 - OPTIMALIN C BR</v>
      </c>
      <c r="AI1578" s="49" t="str">
        <f t="shared" si="419"/>
        <v xml:space="preserve">     L00016 - A BUHLER SA CURTUME</v>
      </c>
      <c r="AJ1578" t="str">
        <f t="shared" si="420"/>
        <v xml:space="preserve">     90 - SALES</v>
      </c>
      <c r="AK1578" t="str">
        <f t="shared" si="421"/>
        <v/>
      </c>
      <c r="AL1578">
        <f t="shared" si="422"/>
        <v>7</v>
      </c>
      <c r="AM1578" t="str">
        <f t="shared" si="423"/>
        <v>2025 7</v>
      </c>
      <c r="AN1578" t="str">
        <f t="shared" si="424"/>
        <v xml:space="preserve">A </v>
      </c>
    </row>
    <row r="1579" spans="1:40" x14ac:dyDescent="0.35">
      <c r="A1579">
        <v>83948</v>
      </c>
      <c r="B1579" t="s">
        <v>274</v>
      </c>
      <c r="C1579" s="31">
        <v>45923</v>
      </c>
      <c r="D1579" t="s">
        <v>373</v>
      </c>
      <c r="E1579" t="s">
        <v>374</v>
      </c>
      <c r="F1579" t="s">
        <v>447</v>
      </c>
      <c r="G1579" t="s">
        <v>448</v>
      </c>
      <c r="H1579" t="s">
        <v>768</v>
      </c>
      <c r="I1579" t="s">
        <v>769</v>
      </c>
      <c r="J1579">
        <v>1000</v>
      </c>
      <c r="K1579">
        <v>12809</v>
      </c>
      <c r="L1579">
        <v>8172.5798599999998</v>
      </c>
      <c r="M1579">
        <v>2579.75</v>
      </c>
      <c r="N1579">
        <v>12.809000000000001</v>
      </c>
      <c r="O1579" s="32">
        <f t="shared" si="408"/>
        <v>10229.25</v>
      </c>
      <c r="P1579" s="32">
        <f t="shared" si="409"/>
        <v>2056.6701400000002</v>
      </c>
      <c r="Q1579">
        <v>762099</v>
      </c>
      <c r="R1579" t="s">
        <v>312</v>
      </c>
      <c r="S1579" t="s">
        <v>457</v>
      </c>
      <c r="T1579" t="str">
        <f t="shared" si="410"/>
        <v>VEN</v>
      </c>
      <c r="U1579" t="s">
        <v>437</v>
      </c>
      <c r="V1579" s="33">
        <f t="shared" si="411"/>
        <v>12809</v>
      </c>
      <c r="W1579">
        <f t="shared" si="412"/>
        <v>1000</v>
      </c>
      <c r="X1579" s="33">
        <f t="shared" si="413"/>
        <v>10229.25</v>
      </c>
      <c r="Y1579" s="33">
        <f t="shared" si="414"/>
        <v>2579.75</v>
      </c>
      <c r="Z1579" s="45">
        <f t="shared" si="415"/>
        <v>0.14495043641189789</v>
      </c>
      <c r="AA1579" s="33">
        <f t="shared" si="416"/>
        <v>1856.6701400000002</v>
      </c>
      <c r="AB1579" s="45">
        <f t="shared" si="417"/>
        <v>0.18150598919764402</v>
      </c>
      <c r="AC1579" s="33">
        <f>IFERROR($X1579/VLOOKUP(CONCATENATE("USD",C1579),[1]GEINDICE!AR$1:AS$65536,2,0),"")</f>
        <v>1927.7556866366394</v>
      </c>
      <c r="AD1579" s="33">
        <f>IFERROR($AA1579/VLOOKUP(CONCATENATE("USD",C1579),[1]GEINDICE!AR$1:AS$65536,2,0),"")</f>
        <v>349.89920283436669</v>
      </c>
      <c r="AE1579" s="33">
        <f>IFERROR($X1579/VLOOKUP(CONCATENATE("EUR",C1579),[1]GEINDICE!AR$1:AS$65536,2,0),"")</f>
        <v>1633.5435962951133</v>
      </c>
      <c r="AF1579" s="33">
        <f>IFERROR($AA1579/VLOOKUP(CONCATENATE("EUR",C1579),[1]GEINDICE!AR$1:AS$65536,2,0),"")</f>
        <v>296.4979463430214</v>
      </c>
      <c r="AG1579" s="48" t="str">
        <f>VLOOKUP(E1579,[1]Apresentação!AW$1:AX$65536,2,0)</f>
        <v xml:space="preserve">                    2 - LEATHER AUXILIARIES</v>
      </c>
      <c r="AH1579" s="48" t="str">
        <f t="shared" si="418"/>
        <v xml:space="preserve">         5212000010 - OPTIMALIN C BR</v>
      </c>
      <c r="AI1579" s="49" t="str">
        <f t="shared" si="419"/>
        <v xml:space="preserve">     L00016 - A BUHLER SA CURTUME</v>
      </c>
      <c r="AJ1579" t="str">
        <f t="shared" si="420"/>
        <v xml:space="preserve">     90 - SALES</v>
      </c>
      <c r="AK1579" t="str">
        <f t="shared" si="421"/>
        <v/>
      </c>
      <c r="AL1579">
        <f t="shared" si="422"/>
        <v>9</v>
      </c>
      <c r="AM1579" t="str">
        <f t="shared" si="423"/>
        <v>2025 9</v>
      </c>
      <c r="AN1579" t="str">
        <f t="shared" si="424"/>
        <v xml:space="preserve">A </v>
      </c>
    </row>
    <row r="1580" spans="1:40" x14ac:dyDescent="0.35">
      <c r="A1580">
        <v>84064</v>
      </c>
      <c r="B1580" t="s">
        <v>274</v>
      </c>
      <c r="C1580" s="31">
        <v>45931</v>
      </c>
      <c r="D1580" t="s">
        <v>373</v>
      </c>
      <c r="E1580" t="s">
        <v>374</v>
      </c>
      <c r="F1580" t="s">
        <v>447</v>
      </c>
      <c r="G1580" t="s">
        <v>448</v>
      </c>
      <c r="H1580" t="s">
        <v>768</v>
      </c>
      <c r="I1580" t="s">
        <v>769</v>
      </c>
      <c r="J1580">
        <v>1000</v>
      </c>
      <c r="K1580">
        <v>12809</v>
      </c>
      <c r="L1580">
        <v>8172.5798599999998</v>
      </c>
      <c r="M1580">
        <v>2579.75</v>
      </c>
      <c r="N1580">
        <v>12.809000000000001</v>
      </c>
      <c r="O1580" s="32">
        <f t="shared" si="408"/>
        <v>10229.25</v>
      </c>
      <c r="P1580" s="32">
        <f t="shared" si="409"/>
        <v>2056.6701400000002</v>
      </c>
      <c r="Q1580">
        <v>762930</v>
      </c>
      <c r="R1580" t="s">
        <v>312</v>
      </c>
      <c r="S1580" t="s">
        <v>457</v>
      </c>
      <c r="T1580" t="str">
        <f t="shared" si="410"/>
        <v>VEN</v>
      </c>
      <c r="U1580" t="s">
        <v>437</v>
      </c>
      <c r="V1580" s="33">
        <f t="shared" si="411"/>
        <v>12809</v>
      </c>
      <c r="W1580">
        <f t="shared" si="412"/>
        <v>1000</v>
      </c>
      <c r="X1580" s="33">
        <f t="shared" si="413"/>
        <v>10229.25</v>
      </c>
      <c r="Y1580" s="33">
        <f t="shared" si="414"/>
        <v>2579.75</v>
      </c>
      <c r="Z1580" s="45">
        <f t="shared" si="415"/>
        <v>0.14495043641189789</v>
      </c>
      <c r="AA1580" s="33">
        <f t="shared" si="416"/>
        <v>1856.6701400000002</v>
      </c>
      <c r="AB1580" s="45">
        <f t="shared" si="417"/>
        <v>0.18150598919764402</v>
      </c>
      <c r="AC1580" s="33">
        <f>IFERROR($X1580/VLOOKUP(CONCATENATE("USD",C1580),[1]GEINDICE!AR$1:AS$65536,2,0),"")</f>
        <v>1922.5022552999549</v>
      </c>
      <c r="AD1580" s="33">
        <f>IFERROR($AA1580/VLOOKUP(CONCATENATE("USD",C1580),[1]GEINDICE!AR$1:AS$65536,2,0),"")</f>
        <v>348.94567358291988</v>
      </c>
      <c r="AE1580" s="33">
        <f>IFERROR($X1580/VLOOKUP(CONCATENATE("EUR",C1580),[1]GEINDICE!AR$1:AS$65536,2,0),"")</f>
        <v>1639.9336283185839</v>
      </c>
      <c r="AF1580" s="33">
        <f>IFERROR($AA1580/VLOOKUP(CONCATENATE("EUR",C1580),[1]GEINDICE!AR$1:AS$65536,2,0),"")</f>
        <v>297.65777542644605</v>
      </c>
      <c r="AG1580" s="48" t="str">
        <f>VLOOKUP(E1580,[1]Apresentação!AW$1:AX$65536,2,0)</f>
        <v xml:space="preserve">                    2 - LEATHER AUXILIARIES</v>
      </c>
      <c r="AH1580" s="48" t="str">
        <f t="shared" si="418"/>
        <v xml:space="preserve">         5212000010 - OPTIMALIN C BR</v>
      </c>
      <c r="AI1580" s="49" t="str">
        <f t="shared" si="419"/>
        <v xml:space="preserve">     L00016 - A BUHLER SA CURTUME</v>
      </c>
      <c r="AJ1580" t="str">
        <f t="shared" si="420"/>
        <v xml:space="preserve">     90 - SALES</v>
      </c>
      <c r="AK1580" t="str">
        <f t="shared" si="421"/>
        <v/>
      </c>
      <c r="AL1580">
        <f t="shared" si="422"/>
        <v>10</v>
      </c>
      <c r="AM1580" t="str">
        <f t="shared" si="423"/>
        <v>2025 10</v>
      </c>
      <c r="AN1580" t="str">
        <f t="shared" si="424"/>
        <v xml:space="preserve">A </v>
      </c>
    </row>
    <row r="1581" spans="1:40" x14ac:dyDescent="0.35">
      <c r="A1581">
        <v>84275</v>
      </c>
      <c r="B1581" t="s">
        <v>274</v>
      </c>
      <c r="C1581" s="31">
        <v>45950</v>
      </c>
      <c r="D1581" t="s">
        <v>373</v>
      </c>
      <c r="E1581" t="s">
        <v>374</v>
      </c>
      <c r="F1581" t="s">
        <v>642</v>
      </c>
      <c r="G1581" t="s">
        <v>643</v>
      </c>
      <c r="H1581" t="s">
        <v>768</v>
      </c>
      <c r="I1581" t="s">
        <v>769</v>
      </c>
      <c r="J1581">
        <v>120</v>
      </c>
      <c r="K1581">
        <v>1653.1200000000001</v>
      </c>
      <c r="L1581">
        <v>953.11737000000005</v>
      </c>
      <c r="M1581">
        <v>332.94</v>
      </c>
      <c r="N1581">
        <v>13.776</v>
      </c>
      <c r="O1581" s="32">
        <f t="shared" si="408"/>
        <v>1320.18</v>
      </c>
      <c r="P1581" s="32">
        <f t="shared" si="409"/>
        <v>367.06263000000001</v>
      </c>
      <c r="Q1581">
        <v>764652</v>
      </c>
      <c r="R1581" t="s">
        <v>312</v>
      </c>
      <c r="S1581" t="s">
        <v>457</v>
      </c>
      <c r="T1581" t="str">
        <f t="shared" si="410"/>
        <v>VEN</v>
      </c>
      <c r="U1581" t="s">
        <v>313</v>
      </c>
      <c r="V1581" s="33">
        <f t="shared" si="411"/>
        <v>1653.1200000000001</v>
      </c>
      <c r="W1581">
        <f t="shared" si="412"/>
        <v>120</v>
      </c>
      <c r="X1581" s="33">
        <f t="shared" si="413"/>
        <v>1320.18</v>
      </c>
      <c r="Y1581" s="33">
        <f t="shared" si="414"/>
        <v>332.94</v>
      </c>
      <c r="Z1581" s="45">
        <f t="shared" si="415"/>
        <v>0.20752433580139373</v>
      </c>
      <c r="AA1581" s="33">
        <f t="shared" si="416"/>
        <v>343.06263000000001</v>
      </c>
      <c r="AB1581" s="45">
        <f t="shared" si="417"/>
        <v>0.25986049629595964</v>
      </c>
      <c r="AC1581" s="33">
        <f>IFERROR($X1581/VLOOKUP(CONCATENATE("USD",C1581),[1]GEINDICE!AR$1:AS$65536,2,0),"")</f>
        <v>245.51896003421919</v>
      </c>
      <c r="AD1581" s="33">
        <f>IFERROR($AA1581/VLOOKUP(CONCATENATE("USD",C1581),[1]GEINDICE!AR$1:AS$65536,2,0),"")</f>
        <v>63.800678804560079</v>
      </c>
      <c r="AE1581" s="33">
        <f>IFERROR($X1581/VLOOKUP(CONCATENATE("EUR",C1581),[1]GEINDICE!AR$1:AS$65536,2,0),"")</f>
        <v>210.63901076984445</v>
      </c>
      <c r="AF1581" s="33">
        <f>IFERROR($AA1581/VLOOKUP(CONCATENATE("EUR",C1581),[1]GEINDICE!AR$1:AS$65536,2,0),"")</f>
        <v>54.736757877941763</v>
      </c>
      <c r="AG1581" s="48" t="str">
        <f>VLOOKUP(E1581,[1]Apresentação!AW$1:AX$65536,2,0)</f>
        <v xml:space="preserve">                    2 - LEATHER AUXILIARIES</v>
      </c>
      <c r="AH1581" s="48" t="str">
        <f t="shared" si="418"/>
        <v xml:space="preserve">         5212000010 - OPTIMALIN C BR</v>
      </c>
      <c r="AI1581" s="49" t="str">
        <f t="shared" si="419"/>
        <v xml:space="preserve">     L00281 - ICL BENEFICIAMENTO DE COUROS LTDA.</v>
      </c>
      <c r="AJ1581" t="str">
        <f t="shared" si="420"/>
        <v xml:space="preserve">     90 - SALES</v>
      </c>
      <c r="AK1581" t="str">
        <f t="shared" si="421"/>
        <v/>
      </c>
      <c r="AL1581">
        <f t="shared" si="422"/>
        <v>10</v>
      </c>
      <c r="AM1581" t="str">
        <f t="shared" si="423"/>
        <v>2025 10</v>
      </c>
      <c r="AN1581" t="str">
        <f t="shared" si="424"/>
        <v xml:space="preserve">ICL </v>
      </c>
    </row>
    <row r="1582" spans="1:40" x14ac:dyDescent="0.35">
      <c r="A1582">
        <v>82942</v>
      </c>
      <c r="B1582" t="s">
        <v>274</v>
      </c>
      <c r="C1582" s="31">
        <v>45839</v>
      </c>
      <c r="D1582" t="s">
        <v>373</v>
      </c>
      <c r="E1582" t="s">
        <v>374</v>
      </c>
      <c r="F1582" t="s">
        <v>642</v>
      </c>
      <c r="G1582" t="s">
        <v>643</v>
      </c>
      <c r="H1582" t="s">
        <v>768</v>
      </c>
      <c r="I1582" t="s">
        <v>769</v>
      </c>
      <c r="J1582">
        <v>120</v>
      </c>
      <c r="K1582">
        <v>1653.1200000000001</v>
      </c>
      <c r="L1582">
        <v>950.77918999999997</v>
      </c>
      <c r="M1582">
        <v>332.94</v>
      </c>
      <c r="N1582">
        <v>13.776</v>
      </c>
      <c r="O1582" s="32">
        <f t="shared" si="408"/>
        <v>1320.18</v>
      </c>
      <c r="P1582" s="32">
        <f t="shared" si="409"/>
        <v>369.40081000000009</v>
      </c>
      <c r="Q1582">
        <v>742529</v>
      </c>
      <c r="R1582" t="s">
        <v>312</v>
      </c>
      <c r="S1582" t="s">
        <v>457</v>
      </c>
      <c r="T1582" t="str">
        <f t="shared" si="410"/>
        <v>VEN</v>
      </c>
      <c r="U1582" t="s">
        <v>437</v>
      </c>
      <c r="V1582" s="33">
        <f t="shared" si="411"/>
        <v>1653.1200000000001</v>
      </c>
      <c r="W1582">
        <f t="shared" si="412"/>
        <v>120</v>
      </c>
      <c r="X1582" s="33">
        <f t="shared" si="413"/>
        <v>1320.18</v>
      </c>
      <c r="Y1582" s="33">
        <f t="shared" si="414"/>
        <v>332.94</v>
      </c>
      <c r="Z1582" s="45">
        <f t="shared" si="415"/>
        <v>0.20893874007936511</v>
      </c>
      <c r="AA1582" s="33">
        <f t="shared" si="416"/>
        <v>345.40081000000009</v>
      </c>
      <c r="AB1582" s="45">
        <f t="shared" si="417"/>
        <v>0.26163160326622131</v>
      </c>
      <c r="AC1582" s="33">
        <f>IFERROR($X1582/VLOOKUP(CONCATENATE("USD",C1582),[1]GEINDICE!AR$1:AS$65536,2,0),"")</f>
        <v>242.1859808112124</v>
      </c>
      <c r="AD1582" s="33">
        <f>IFERROR($AA1582/VLOOKUP(CONCATENATE("USD",C1582),[1]GEINDICE!AR$1:AS$65536,2,0),"")</f>
        <v>63.363506448239818</v>
      </c>
      <c r="AE1582" s="33">
        <f>IFERROR($X1582/VLOOKUP(CONCATENATE("EUR",C1582),[1]GEINDICE!AR$1:AS$65536,2,0),"")</f>
        <v>205.6611415752742</v>
      </c>
      <c r="AF1582" s="33">
        <f>IFERROR($AA1582/VLOOKUP(CONCATENATE("EUR",C1582),[1]GEINDICE!AR$1:AS$65536,2,0),"")</f>
        <v>53.807454199900313</v>
      </c>
      <c r="AG1582" s="48" t="str">
        <f>VLOOKUP(E1582,[1]Apresentação!AW$1:AX$65536,2,0)</f>
        <v xml:space="preserve">                    2 - LEATHER AUXILIARIES</v>
      </c>
      <c r="AH1582" s="48" t="str">
        <f t="shared" si="418"/>
        <v xml:space="preserve">         5212000010 - OPTIMALIN C BR</v>
      </c>
      <c r="AI1582" s="49" t="str">
        <f t="shared" si="419"/>
        <v xml:space="preserve">     L00281 - ICL BENEFICIAMENTO DE COUROS LTDA.</v>
      </c>
      <c r="AJ1582" t="str">
        <f t="shared" si="420"/>
        <v xml:space="preserve">     90 - SALES</v>
      </c>
      <c r="AK1582" t="str">
        <f t="shared" si="421"/>
        <v/>
      </c>
      <c r="AL1582">
        <f t="shared" si="422"/>
        <v>7</v>
      </c>
      <c r="AM1582" t="str">
        <f t="shared" si="423"/>
        <v>2025 7</v>
      </c>
      <c r="AN1582" t="str">
        <f t="shared" si="424"/>
        <v xml:space="preserve">ICL </v>
      </c>
    </row>
    <row r="1583" spans="1:40" x14ac:dyDescent="0.35">
      <c r="A1583">
        <v>82951</v>
      </c>
      <c r="B1583" t="s">
        <v>274</v>
      </c>
      <c r="C1583" s="31">
        <v>45840</v>
      </c>
      <c r="D1583" t="s">
        <v>373</v>
      </c>
      <c r="E1583" t="s">
        <v>374</v>
      </c>
      <c r="F1583" t="s">
        <v>770</v>
      </c>
      <c r="G1583" t="s">
        <v>771</v>
      </c>
      <c r="H1583" t="s">
        <v>768</v>
      </c>
      <c r="I1583" t="s">
        <v>769</v>
      </c>
      <c r="J1583">
        <v>120</v>
      </c>
      <c r="K1583">
        <v>1968.94</v>
      </c>
      <c r="L1583">
        <v>950.77918999999997</v>
      </c>
      <c r="M1583">
        <v>396.55</v>
      </c>
      <c r="N1583">
        <v>16.407809999999998</v>
      </c>
      <c r="O1583" s="32">
        <f t="shared" si="408"/>
        <v>1572.39</v>
      </c>
      <c r="P1583" s="32">
        <f t="shared" si="409"/>
        <v>621.61081000000013</v>
      </c>
      <c r="Q1583">
        <v>742566</v>
      </c>
      <c r="R1583" t="s">
        <v>312</v>
      </c>
      <c r="S1583" t="s">
        <v>457</v>
      </c>
      <c r="T1583" t="str">
        <f t="shared" si="410"/>
        <v>VEN</v>
      </c>
      <c r="U1583" t="s">
        <v>313</v>
      </c>
      <c r="V1583" s="33">
        <f t="shared" si="411"/>
        <v>1968.94</v>
      </c>
      <c r="W1583">
        <f t="shared" si="412"/>
        <v>120</v>
      </c>
      <c r="X1583" s="33">
        <f t="shared" si="413"/>
        <v>1572.39</v>
      </c>
      <c r="Y1583" s="33">
        <f t="shared" si="414"/>
        <v>396.55</v>
      </c>
      <c r="Z1583" s="45">
        <f t="shared" si="415"/>
        <v>0.30351905593872852</v>
      </c>
      <c r="AA1583" s="33">
        <f t="shared" si="416"/>
        <v>597.61081000000013</v>
      </c>
      <c r="AB1583" s="45">
        <f t="shared" si="417"/>
        <v>0.3800652573470959</v>
      </c>
      <c r="AC1583" s="33">
        <f>IFERROR($X1583/VLOOKUP(CONCATENATE("USD",C1583),[1]GEINDICE!AR$1:AS$65536,2,0),"")</f>
        <v>288.44841502788381</v>
      </c>
      <c r="AD1583" s="33">
        <f>IFERROR($AA1583/VLOOKUP(CONCATENATE("USD",C1583),[1]GEINDICE!AR$1:AS$65536,2,0),"")</f>
        <v>109.62922108893457</v>
      </c>
      <c r="AE1583" s="33">
        <f>IFERROR($X1583/VLOOKUP(CONCATENATE("EUR",C1583),[1]GEINDICE!AR$1:AS$65536,2,0),"")</f>
        <v>244.65380426326436</v>
      </c>
      <c r="AF1583" s="33">
        <f>IFERROR($AA1583/VLOOKUP(CONCATENATE("EUR",C1583),[1]GEINDICE!AR$1:AS$65536,2,0),"")</f>
        <v>92.984411078263591</v>
      </c>
      <c r="AG1583" s="48" t="str">
        <f>VLOOKUP(E1583,[1]Apresentação!AW$1:AX$65536,2,0)</f>
        <v xml:space="preserve">                    2 - LEATHER AUXILIARIES</v>
      </c>
      <c r="AH1583" s="48" t="str">
        <f t="shared" si="418"/>
        <v xml:space="preserve">         5212000010 - OPTIMALIN C BR</v>
      </c>
      <c r="AI1583" s="49" t="str">
        <f t="shared" si="419"/>
        <v xml:space="preserve">     L00056 - NATUR INDUSTRIA DE COUROS LTDA</v>
      </c>
      <c r="AJ1583" t="str">
        <f t="shared" si="420"/>
        <v xml:space="preserve">     90 - SALES</v>
      </c>
      <c r="AK1583" t="str">
        <f t="shared" si="421"/>
        <v/>
      </c>
      <c r="AL1583">
        <f t="shared" si="422"/>
        <v>7</v>
      </c>
      <c r="AM1583" t="str">
        <f t="shared" si="423"/>
        <v>2025 7</v>
      </c>
      <c r="AN1583" t="str">
        <f t="shared" si="424"/>
        <v xml:space="preserve">NATUR </v>
      </c>
    </row>
    <row r="1584" spans="1:40" x14ac:dyDescent="0.35">
      <c r="A1584">
        <v>82953</v>
      </c>
      <c r="B1584" t="s">
        <v>274</v>
      </c>
      <c r="C1584" s="31">
        <v>45840</v>
      </c>
      <c r="D1584" t="s">
        <v>373</v>
      </c>
      <c r="E1584" t="s">
        <v>374</v>
      </c>
      <c r="F1584" t="s">
        <v>447</v>
      </c>
      <c r="G1584" t="s">
        <v>448</v>
      </c>
      <c r="H1584" t="s">
        <v>768</v>
      </c>
      <c r="I1584" t="s">
        <v>769</v>
      </c>
      <c r="J1584">
        <v>1000</v>
      </c>
      <c r="K1584">
        <v>12809</v>
      </c>
      <c r="L1584">
        <v>7923.15996</v>
      </c>
      <c r="M1584">
        <v>2579.75</v>
      </c>
      <c r="N1584">
        <v>12.809000000000001</v>
      </c>
      <c r="O1584" s="32">
        <f t="shared" si="408"/>
        <v>10229.25</v>
      </c>
      <c r="P1584" s="32">
        <f t="shared" si="409"/>
        <v>2306.09004</v>
      </c>
      <c r="Q1584">
        <v>742577</v>
      </c>
      <c r="R1584" t="s">
        <v>312</v>
      </c>
      <c r="S1584" t="s">
        <v>457</v>
      </c>
      <c r="T1584" t="str">
        <f t="shared" si="410"/>
        <v>VEN</v>
      </c>
      <c r="U1584" t="s">
        <v>437</v>
      </c>
      <c r="V1584" s="33">
        <f t="shared" si="411"/>
        <v>12809</v>
      </c>
      <c r="W1584">
        <f t="shared" si="412"/>
        <v>1000</v>
      </c>
      <c r="X1584" s="33">
        <f t="shared" si="413"/>
        <v>10229.25</v>
      </c>
      <c r="Y1584" s="33">
        <f t="shared" si="414"/>
        <v>2579.75</v>
      </c>
      <c r="Z1584" s="45">
        <f t="shared" si="415"/>
        <v>0.16442267468186431</v>
      </c>
      <c r="AA1584" s="33">
        <f t="shared" si="416"/>
        <v>2106.09004</v>
      </c>
      <c r="AB1584" s="45">
        <f t="shared" si="417"/>
        <v>0.20588899870469488</v>
      </c>
      <c r="AC1584" s="33">
        <f>IFERROR($X1584/VLOOKUP(CONCATENATE("USD",C1584),[1]GEINDICE!AR$1:AS$65536,2,0),"")</f>
        <v>1876.5134282359847</v>
      </c>
      <c r="AD1584" s="33">
        <f>IFERROR($AA1584/VLOOKUP(CONCATENATE("USD",C1584),[1]GEINDICE!AR$1:AS$65536,2,0),"")</f>
        <v>386.35347079542117</v>
      </c>
      <c r="AE1584" s="33">
        <f>IFERROR($X1584/VLOOKUP(CONCATENATE("EUR",C1584),[1]GEINDICE!AR$1:AS$65536,2,0),"")</f>
        <v>1591.6057258440951</v>
      </c>
      <c r="AF1584" s="33">
        <f>IFERROR($AA1584/VLOOKUP(CONCATENATE("EUR",C1584),[1]GEINDICE!AR$1:AS$65536,2,0),"")</f>
        <v>327.69410922669982</v>
      </c>
      <c r="AG1584" s="48" t="str">
        <f>VLOOKUP(E1584,[1]Apresentação!AW$1:AX$65536,2,0)</f>
        <v xml:space="preserve">                    2 - LEATHER AUXILIARIES</v>
      </c>
      <c r="AH1584" s="48" t="str">
        <f t="shared" si="418"/>
        <v xml:space="preserve">         5212000010 - OPTIMALIN C BR</v>
      </c>
      <c r="AI1584" s="49" t="str">
        <f t="shared" si="419"/>
        <v xml:space="preserve">     L00016 - A BUHLER SA CURTUME</v>
      </c>
      <c r="AJ1584" t="str">
        <f t="shared" si="420"/>
        <v xml:space="preserve">     90 - SALES</v>
      </c>
      <c r="AK1584" t="str">
        <f t="shared" si="421"/>
        <v/>
      </c>
      <c r="AL1584">
        <f t="shared" si="422"/>
        <v>7</v>
      </c>
      <c r="AM1584" t="str">
        <f t="shared" si="423"/>
        <v>2025 7</v>
      </c>
      <c r="AN1584" t="str">
        <f t="shared" si="424"/>
        <v xml:space="preserve">A </v>
      </c>
    </row>
    <row r="1585" spans="1:40" x14ac:dyDescent="0.35">
      <c r="A1585">
        <v>84540</v>
      </c>
      <c r="B1585" t="s">
        <v>274</v>
      </c>
      <c r="C1585" s="31">
        <v>45967</v>
      </c>
      <c r="D1585" t="s">
        <v>373</v>
      </c>
      <c r="E1585" t="s">
        <v>374</v>
      </c>
      <c r="F1585" t="s">
        <v>447</v>
      </c>
      <c r="G1585" t="s">
        <v>448</v>
      </c>
      <c r="H1585" t="s">
        <v>768</v>
      </c>
      <c r="I1585" t="s">
        <v>769</v>
      </c>
      <c r="J1585">
        <v>1000</v>
      </c>
      <c r="K1585">
        <v>12809</v>
      </c>
      <c r="L1585">
        <v>7942.64473</v>
      </c>
      <c r="M1585">
        <v>2579.75</v>
      </c>
      <c r="N1585">
        <v>12.809000000000001</v>
      </c>
      <c r="O1585" s="32">
        <f t="shared" si="408"/>
        <v>10229.25</v>
      </c>
      <c r="P1585" s="32">
        <f t="shared" si="409"/>
        <v>2286.60527</v>
      </c>
      <c r="Q1585">
        <v>766407</v>
      </c>
      <c r="R1585" t="s">
        <v>312</v>
      </c>
      <c r="S1585" t="s">
        <v>457</v>
      </c>
      <c r="T1585" t="str">
        <f t="shared" si="410"/>
        <v>VEN</v>
      </c>
      <c r="U1585" t="s">
        <v>437</v>
      </c>
      <c r="V1585" s="33">
        <f t="shared" si="411"/>
        <v>12809</v>
      </c>
      <c r="W1585">
        <f t="shared" si="412"/>
        <v>1000</v>
      </c>
      <c r="X1585" s="33">
        <f t="shared" si="413"/>
        <v>10229.25</v>
      </c>
      <c r="Y1585" s="33">
        <f t="shared" si="414"/>
        <v>2579.75</v>
      </c>
      <c r="Z1585" s="45">
        <f t="shared" si="415"/>
        <v>0.16290149660395034</v>
      </c>
      <c r="AA1585" s="33">
        <f t="shared" si="416"/>
        <v>2086.60527</v>
      </c>
      <c r="AB1585" s="45">
        <f t="shared" si="417"/>
        <v>0.20398418945670505</v>
      </c>
      <c r="AC1585" s="33" t="str">
        <f>IFERROR($X1585/VLOOKUP(CONCATENATE("USD",C1585),[1]GEINDICE!AR$1:AS$65536,2,0),"")</f>
        <v/>
      </c>
      <c r="AD1585" s="33" t="str">
        <f>IFERROR($AA1585/VLOOKUP(CONCATENATE("USD",C1585),[1]GEINDICE!AR$1:AS$65536,2,0),"")</f>
        <v/>
      </c>
      <c r="AE1585" s="33" t="str">
        <f>IFERROR($X1585/VLOOKUP(CONCATENATE("EUR",C1585),[1]GEINDICE!AR$1:AS$65536,2,0),"")</f>
        <v/>
      </c>
      <c r="AF1585" s="33" t="str">
        <f>IFERROR($AA1585/VLOOKUP(CONCATENATE("EUR",C1585),[1]GEINDICE!AR$1:AS$65536,2,0),"")</f>
        <v/>
      </c>
      <c r="AG1585" s="48" t="str">
        <f>VLOOKUP(E1585,[1]Apresentação!AW$1:AX$65536,2,0)</f>
        <v xml:space="preserve">                    2 - LEATHER AUXILIARIES</v>
      </c>
      <c r="AH1585" s="48" t="str">
        <f t="shared" si="418"/>
        <v xml:space="preserve">         5212000010 - OPTIMALIN C BR</v>
      </c>
      <c r="AI1585" s="49" t="str">
        <f t="shared" si="419"/>
        <v xml:space="preserve">     L00016 - A BUHLER SA CURTUME</v>
      </c>
      <c r="AJ1585" t="str">
        <f t="shared" si="420"/>
        <v xml:space="preserve">     90 - SALES</v>
      </c>
      <c r="AK1585" t="str">
        <f t="shared" si="421"/>
        <v/>
      </c>
      <c r="AL1585">
        <f t="shared" si="422"/>
        <v>11</v>
      </c>
      <c r="AM1585" t="str">
        <f t="shared" si="423"/>
        <v>2025 11</v>
      </c>
      <c r="AN1585" t="str">
        <f t="shared" si="424"/>
        <v xml:space="preserve">A </v>
      </c>
    </row>
    <row r="1586" spans="1:40" x14ac:dyDescent="0.35">
      <c r="A1586">
        <v>82798</v>
      </c>
      <c r="B1586" t="s">
        <v>274</v>
      </c>
      <c r="C1586" s="31">
        <v>45824</v>
      </c>
      <c r="D1586" t="s">
        <v>373</v>
      </c>
      <c r="E1586" t="s">
        <v>374</v>
      </c>
      <c r="F1586" t="s">
        <v>770</v>
      </c>
      <c r="G1586" t="s">
        <v>771</v>
      </c>
      <c r="H1586" t="s">
        <v>768</v>
      </c>
      <c r="I1586" t="s">
        <v>769</v>
      </c>
      <c r="J1586">
        <v>120</v>
      </c>
      <c r="K1586">
        <v>2010.15</v>
      </c>
      <c r="L1586">
        <v>950.77918999999997</v>
      </c>
      <c r="M1586">
        <v>404.85</v>
      </c>
      <c r="N1586">
        <v>16.751249999999999</v>
      </c>
      <c r="O1586" s="32">
        <f t="shared" si="408"/>
        <v>1605.3000000000002</v>
      </c>
      <c r="P1586" s="32">
        <f t="shared" si="409"/>
        <v>654.52081000000021</v>
      </c>
      <c r="Q1586">
        <v>741469</v>
      </c>
      <c r="R1586" t="s">
        <v>312</v>
      </c>
      <c r="S1586" t="s">
        <v>457</v>
      </c>
      <c r="T1586" t="str">
        <f t="shared" si="410"/>
        <v>VEN</v>
      </c>
      <c r="U1586" t="s">
        <v>313</v>
      </c>
      <c r="V1586" s="33">
        <f t="shared" si="411"/>
        <v>2010.15</v>
      </c>
      <c r="W1586">
        <f t="shared" si="412"/>
        <v>120</v>
      </c>
      <c r="X1586" s="33">
        <f t="shared" si="413"/>
        <v>1605.3000000000002</v>
      </c>
      <c r="Y1586" s="33">
        <f t="shared" si="414"/>
        <v>404.85</v>
      </c>
      <c r="Z1586" s="45">
        <f t="shared" si="415"/>
        <v>0.31366853717384285</v>
      </c>
      <c r="AA1586" s="33">
        <f t="shared" si="416"/>
        <v>630.52081000000021</v>
      </c>
      <c r="AB1586" s="45">
        <f t="shared" si="417"/>
        <v>0.39277444091447089</v>
      </c>
      <c r="AC1586" s="33">
        <f>IFERROR($X1586/VLOOKUP(CONCATENATE("USD",C1586),[1]GEINDICE!AR$1:AS$65536,2,0),"")</f>
        <v>291.22145021134554</v>
      </c>
      <c r="AD1586" s="33">
        <f>IFERROR($AA1586/VLOOKUP(CONCATENATE("USD",C1586),[1]GEINDICE!AR$1:AS$65536,2,0),"")</f>
        <v>114.38434228906267</v>
      </c>
      <c r="AE1586" s="33">
        <f>IFERROR($X1586/VLOOKUP(CONCATENATE("EUR",C1586),[1]GEINDICE!AR$1:AS$65536,2,0),"")</f>
        <v>251.4646448823585</v>
      </c>
      <c r="AF1586" s="33">
        <f>IFERROR($AA1586/VLOOKUP(CONCATENATE("EUR",C1586),[1]GEINDICE!AR$1:AS$65536,2,0),"")</f>
        <v>98.768885303424327</v>
      </c>
      <c r="AG1586" s="48" t="str">
        <f>VLOOKUP(E1586,[1]Apresentação!AW$1:AX$65536,2,0)</f>
        <v xml:space="preserve">                    2 - LEATHER AUXILIARIES</v>
      </c>
      <c r="AH1586" s="48" t="str">
        <f t="shared" si="418"/>
        <v xml:space="preserve">         5212000010 - OPTIMALIN C BR</v>
      </c>
      <c r="AI1586" s="49" t="str">
        <f t="shared" si="419"/>
        <v xml:space="preserve">     L00056 - NATUR INDUSTRIA DE COUROS LTDA</v>
      </c>
      <c r="AJ1586" t="str">
        <f t="shared" si="420"/>
        <v xml:space="preserve">     90 - SALES</v>
      </c>
      <c r="AK1586" t="str">
        <f t="shared" si="421"/>
        <v/>
      </c>
      <c r="AL1586">
        <f t="shared" si="422"/>
        <v>6</v>
      </c>
      <c r="AM1586" t="str">
        <f t="shared" si="423"/>
        <v>2025 6</v>
      </c>
      <c r="AN1586" t="str">
        <f t="shared" si="424"/>
        <v xml:space="preserve">NATUR </v>
      </c>
    </row>
    <row r="1587" spans="1:40" x14ac:dyDescent="0.35">
      <c r="A1587">
        <v>83660</v>
      </c>
      <c r="B1587" t="s">
        <v>274</v>
      </c>
      <c r="C1587" s="31">
        <v>45896</v>
      </c>
      <c r="D1587" t="s">
        <v>373</v>
      </c>
      <c r="E1587" t="s">
        <v>374</v>
      </c>
      <c r="F1587" t="s">
        <v>642</v>
      </c>
      <c r="G1587" t="s">
        <v>643</v>
      </c>
      <c r="H1587" t="s">
        <v>768</v>
      </c>
      <c r="I1587" t="s">
        <v>769</v>
      </c>
      <c r="J1587">
        <v>120</v>
      </c>
      <c r="K1587">
        <v>1653.1200000000001</v>
      </c>
      <c r="L1587">
        <v>969.86895000000004</v>
      </c>
      <c r="M1587">
        <v>332.94</v>
      </c>
      <c r="N1587">
        <v>13.776</v>
      </c>
      <c r="O1587" s="32">
        <f t="shared" si="408"/>
        <v>1320.18</v>
      </c>
      <c r="P1587" s="32">
        <f t="shared" si="409"/>
        <v>350.31105000000002</v>
      </c>
      <c r="Q1587">
        <v>759819</v>
      </c>
      <c r="R1587" t="s">
        <v>312</v>
      </c>
      <c r="S1587" t="s">
        <v>457</v>
      </c>
      <c r="T1587" t="str">
        <f t="shared" si="410"/>
        <v>VEN</v>
      </c>
      <c r="U1587" t="s">
        <v>313</v>
      </c>
      <c r="V1587" s="33">
        <f t="shared" si="411"/>
        <v>1653.1200000000001</v>
      </c>
      <c r="W1587">
        <f t="shared" si="412"/>
        <v>120</v>
      </c>
      <c r="X1587" s="33">
        <f t="shared" si="413"/>
        <v>1320.18</v>
      </c>
      <c r="Y1587" s="33">
        <f t="shared" si="414"/>
        <v>332.94</v>
      </c>
      <c r="Z1587" s="45">
        <f t="shared" si="415"/>
        <v>0.19739102424506388</v>
      </c>
      <c r="AA1587" s="33">
        <f t="shared" si="416"/>
        <v>326.31105000000002</v>
      </c>
      <c r="AB1587" s="45">
        <f t="shared" si="417"/>
        <v>0.24717163568604281</v>
      </c>
      <c r="AC1587" s="33">
        <f>IFERROR($X1587/VLOOKUP(CONCATENATE("USD",C1587),[1]GEINDICE!AR$1:AS$65536,2,0),"")</f>
        <v>242.55530241787315</v>
      </c>
      <c r="AD1587" s="33">
        <f>IFERROR($AA1587/VLOOKUP(CONCATENATE("USD",C1587),[1]GEINDICE!AR$1:AS$65536,2,0),"")</f>
        <v>59.952790842948488</v>
      </c>
      <c r="AE1587" s="33">
        <f>IFERROR($X1587/VLOOKUP(CONCATENATE("EUR",C1587),[1]GEINDICE!AR$1:AS$65536,2,0),"")</f>
        <v>208.9024621811507</v>
      </c>
      <c r="AF1587" s="33">
        <f>IFERROR($AA1587/VLOOKUP(CONCATENATE("EUR",C1587),[1]GEINDICE!AR$1:AS$65536,2,0),"")</f>
        <v>51.634763276156718</v>
      </c>
      <c r="AG1587" s="48" t="str">
        <f>VLOOKUP(E1587,[1]Apresentação!AW$1:AX$65536,2,0)</f>
        <v xml:space="preserve">                    2 - LEATHER AUXILIARIES</v>
      </c>
      <c r="AH1587" s="48" t="str">
        <f t="shared" si="418"/>
        <v xml:space="preserve">         5212000010 - OPTIMALIN C BR</v>
      </c>
      <c r="AI1587" s="49" t="str">
        <f t="shared" si="419"/>
        <v xml:space="preserve">     L00281 - ICL BENEFICIAMENTO DE COUROS LTDA.</v>
      </c>
      <c r="AJ1587" t="str">
        <f t="shared" si="420"/>
        <v xml:space="preserve">     90 - SALES</v>
      </c>
      <c r="AK1587" t="str">
        <f t="shared" si="421"/>
        <v/>
      </c>
      <c r="AL1587">
        <f t="shared" si="422"/>
        <v>8</v>
      </c>
      <c r="AM1587" t="str">
        <f t="shared" si="423"/>
        <v>2025 8</v>
      </c>
      <c r="AN1587" t="str">
        <f t="shared" si="424"/>
        <v xml:space="preserve">ICL </v>
      </c>
    </row>
    <row r="1588" spans="1:40" x14ac:dyDescent="0.35">
      <c r="A1588">
        <v>82576</v>
      </c>
      <c r="B1588" t="s">
        <v>274</v>
      </c>
      <c r="C1588" s="31">
        <v>45806</v>
      </c>
      <c r="D1588" t="s">
        <v>373</v>
      </c>
      <c r="E1588" t="s">
        <v>374</v>
      </c>
      <c r="F1588" t="s">
        <v>447</v>
      </c>
      <c r="G1588" t="s">
        <v>448</v>
      </c>
      <c r="H1588" t="s">
        <v>768</v>
      </c>
      <c r="I1588" t="s">
        <v>769</v>
      </c>
      <c r="J1588">
        <v>1000</v>
      </c>
      <c r="K1588">
        <v>12809</v>
      </c>
      <c r="L1588">
        <v>7923.1599500000002</v>
      </c>
      <c r="M1588">
        <v>2579.75</v>
      </c>
      <c r="N1588">
        <v>12.809000000000001</v>
      </c>
      <c r="O1588" s="32">
        <f t="shared" si="408"/>
        <v>10229.25</v>
      </c>
      <c r="P1588" s="32">
        <f t="shared" si="409"/>
        <v>2306.0900499999998</v>
      </c>
      <c r="Q1588">
        <v>739964</v>
      </c>
      <c r="R1588" t="s">
        <v>312</v>
      </c>
      <c r="S1588" t="s">
        <v>457</v>
      </c>
      <c r="T1588" t="str">
        <f t="shared" si="410"/>
        <v>VEN</v>
      </c>
      <c r="U1588" t="s">
        <v>437</v>
      </c>
      <c r="V1588" s="33">
        <f t="shared" si="411"/>
        <v>12809</v>
      </c>
      <c r="W1588">
        <f t="shared" si="412"/>
        <v>1000</v>
      </c>
      <c r="X1588" s="33">
        <f t="shared" si="413"/>
        <v>10229.25</v>
      </c>
      <c r="Y1588" s="33">
        <f t="shared" si="414"/>
        <v>2579.75</v>
      </c>
      <c r="Z1588" s="45">
        <f t="shared" si="415"/>
        <v>0.16442267546256537</v>
      </c>
      <c r="AA1588" s="33">
        <f t="shared" si="416"/>
        <v>2106.0900499999998</v>
      </c>
      <c r="AB1588" s="45">
        <f t="shared" si="417"/>
        <v>0.20588899968228364</v>
      </c>
      <c r="AC1588" s="33">
        <f>IFERROR($X1588/VLOOKUP(CONCATENATE("USD",C1588),[1]GEINDICE!AR$1:AS$65536,2,0),"")</f>
        <v>1808.5981010979685</v>
      </c>
      <c r="AD1588" s="33">
        <f>IFERROR($AA1588/VLOOKUP(CONCATENATE("USD",C1588),[1]GEINDICE!AR$1:AS$65536,2,0),"")</f>
        <v>372.37045386233842</v>
      </c>
      <c r="AE1588" s="33">
        <f>IFERROR($X1588/VLOOKUP(CONCATENATE("EUR",C1588),[1]GEINDICE!AR$1:AS$65536,2,0),"")</f>
        <v>1590.665236051502</v>
      </c>
      <c r="AF1588" s="33">
        <f>IFERROR($AA1588/VLOOKUP(CONCATENATE("EUR",C1588),[1]GEINDICE!AR$1:AS$65536,2,0),"")</f>
        <v>327.50047428002733</v>
      </c>
      <c r="AG1588" s="48" t="str">
        <f>VLOOKUP(E1588,[1]Apresentação!AW$1:AX$65536,2,0)</f>
        <v xml:space="preserve">                    2 - LEATHER AUXILIARIES</v>
      </c>
      <c r="AH1588" s="48" t="str">
        <f t="shared" si="418"/>
        <v xml:space="preserve">         5212000010 - OPTIMALIN C BR</v>
      </c>
      <c r="AI1588" s="49" t="str">
        <f t="shared" si="419"/>
        <v xml:space="preserve">     L00016 - A BUHLER SA CURTUME</v>
      </c>
      <c r="AJ1588" t="str">
        <f t="shared" si="420"/>
        <v xml:space="preserve">     90 - SALES</v>
      </c>
      <c r="AK1588" t="str">
        <f t="shared" si="421"/>
        <v/>
      </c>
      <c r="AL1588">
        <f t="shared" si="422"/>
        <v>5</v>
      </c>
      <c r="AM1588" t="str">
        <f t="shared" si="423"/>
        <v>2025 5</v>
      </c>
      <c r="AN1588" t="str">
        <f t="shared" si="424"/>
        <v xml:space="preserve">A </v>
      </c>
    </row>
    <row r="1589" spans="1:40" x14ac:dyDescent="0.35">
      <c r="A1589">
        <v>82582</v>
      </c>
      <c r="B1589" t="s">
        <v>274</v>
      </c>
      <c r="C1589" s="31">
        <v>45806</v>
      </c>
      <c r="D1589" t="s">
        <v>373</v>
      </c>
      <c r="E1589" t="s">
        <v>374</v>
      </c>
      <c r="F1589" t="s">
        <v>770</v>
      </c>
      <c r="G1589" t="s">
        <v>771</v>
      </c>
      <c r="H1589" t="s">
        <v>768</v>
      </c>
      <c r="I1589" t="s">
        <v>769</v>
      </c>
      <c r="J1589">
        <v>120</v>
      </c>
      <c r="K1589">
        <v>2056.5300000000002</v>
      </c>
      <c r="L1589">
        <v>950.77918999999997</v>
      </c>
      <c r="M1589">
        <v>414.19</v>
      </c>
      <c r="N1589">
        <v>17.137740000000001</v>
      </c>
      <c r="O1589" s="32">
        <f t="shared" si="408"/>
        <v>1642.3400000000001</v>
      </c>
      <c r="P1589" s="32">
        <f t="shared" si="409"/>
        <v>691.56081000000017</v>
      </c>
      <c r="Q1589">
        <v>739990</v>
      </c>
      <c r="R1589" t="s">
        <v>312</v>
      </c>
      <c r="S1589" t="s">
        <v>457</v>
      </c>
      <c r="T1589" t="str">
        <f t="shared" si="410"/>
        <v>VEN</v>
      </c>
      <c r="U1589" t="s">
        <v>313</v>
      </c>
      <c r="V1589" s="33">
        <f t="shared" si="411"/>
        <v>2056.5300000000002</v>
      </c>
      <c r="W1589">
        <f t="shared" si="412"/>
        <v>120</v>
      </c>
      <c r="X1589" s="33">
        <f t="shared" si="413"/>
        <v>1642.3400000000001</v>
      </c>
      <c r="Y1589" s="33">
        <f t="shared" si="414"/>
        <v>414.19</v>
      </c>
      <c r="Z1589" s="45">
        <f t="shared" si="415"/>
        <v>0.32460543245175133</v>
      </c>
      <c r="AA1589" s="33">
        <f t="shared" si="416"/>
        <v>667.56081000000017</v>
      </c>
      <c r="AB1589" s="45">
        <f t="shared" si="417"/>
        <v>0.40646931207910669</v>
      </c>
      <c r="AC1589" s="33">
        <f>IFERROR($X1589/VLOOKUP(CONCATENATE("USD",C1589),[1]GEINDICE!AR$1:AS$65536,2,0),"")</f>
        <v>290.37642108240954</v>
      </c>
      <c r="AD1589" s="33">
        <f>IFERROR($AA1589/VLOOKUP(CONCATENATE("USD",C1589),[1]GEINDICE!AR$1:AS$65536,2,0),"")</f>
        <v>118.02910412136004</v>
      </c>
      <c r="AE1589" s="33">
        <f>IFERROR($X1589/VLOOKUP(CONCATENATE("EUR",C1589),[1]GEINDICE!AR$1:AS$65536,2,0),"")</f>
        <v>255.38657709771724</v>
      </c>
      <c r="AF1589" s="33">
        <f>IFERROR($AA1589/VLOOKUP(CONCATENATE("EUR",C1589),[1]GEINDICE!AR$1:AS$65536,2,0),"")</f>
        <v>103.80680630714687</v>
      </c>
      <c r="AG1589" s="48" t="str">
        <f>VLOOKUP(E1589,[1]Apresentação!AW$1:AX$65536,2,0)</f>
        <v xml:space="preserve">                    2 - LEATHER AUXILIARIES</v>
      </c>
      <c r="AH1589" s="48" t="str">
        <f t="shared" si="418"/>
        <v xml:space="preserve">         5212000010 - OPTIMALIN C BR</v>
      </c>
      <c r="AI1589" s="49" t="str">
        <f t="shared" si="419"/>
        <v xml:space="preserve">     L00056 - NATUR INDUSTRIA DE COUROS LTDA</v>
      </c>
      <c r="AJ1589" t="str">
        <f t="shared" si="420"/>
        <v xml:space="preserve">     90 - SALES</v>
      </c>
      <c r="AK1589" t="str">
        <f t="shared" si="421"/>
        <v/>
      </c>
      <c r="AL1589">
        <f t="shared" si="422"/>
        <v>5</v>
      </c>
      <c r="AM1589" t="str">
        <f t="shared" si="423"/>
        <v>2025 5</v>
      </c>
      <c r="AN1589" t="str">
        <f t="shared" si="424"/>
        <v xml:space="preserve">NATUR </v>
      </c>
    </row>
    <row r="1590" spans="1:40" x14ac:dyDescent="0.35">
      <c r="A1590">
        <v>83433</v>
      </c>
      <c r="B1590" t="s">
        <v>274</v>
      </c>
      <c r="C1590" s="31">
        <v>45877</v>
      </c>
      <c r="D1590" t="s">
        <v>373</v>
      </c>
      <c r="E1590" t="s">
        <v>374</v>
      </c>
      <c r="F1590" t="s">
        <v>447</v>
      </c>
      <c r="G1590" t="s">
        <v>448</v>
      </c>
      <c r="H1590" t="s">
        <v>768</v>
      </c>
      <c r="I1590" t="s">
        <v>769</v>
      </c>
      <c r="J1590">
        <v>1000</v>
      </c>
      <c r="K1590">
        <v>12809</v>
      </c>
      <c r="L1590">
        <v>8058.2412800000002</v>
      </c>
      <c r="M1590">
        <v>2579.75</v>
      </c>
      <c r="N1590">
        <v>12.809000000000001</v>
      </c>
      <c r="O1590" s="32">
        <f t="shared" si="408"/>
        <v>10229.25</v>
      </c>
      <c r="P1590" s="32">
        <f t="shared" si="409"/>
        <v>2171.0087199999998</v>
      </c>
      <c r="Q1590">
        <v>750554</v>
      </c>
      <c r="R1590" t="s">
        <v>312</v>
      </c>
      <c r="S1590" t="s">
        <v>457</v>
      </c>
      <c r="T1590" t="str">
        <f t="shared" si="410"/>
        <v>VEN</v>
      </c>
      <c r="U1590" t="s">
        <v>437</v>
      </c>
      <c r="V1590" s="33">
        <f t="shared" si="411"/>
        <v>12809</v>
      </c>
      <c r="W1590">
        <f t="shared" si="412"/>
        <v>1000</v>
      </c>
      <c r="X1590" s="33">
        <f t="shared" si="413"/>
        <v>10229.25</v>
      </c>
      <c r="Y1590" s="33">
        <f t="shared" si="414"/>
        <v>2579.75</v>
      </c>
      <c r="Z1590" s="45">
        <f t="shared" si="415"/>
        <v>0.15387686158170036</v>
      </c>
      <c r="AA1590" s="33">
        <f t="shared" si="416"/>
        <v>1971.0087199999998</v>
      </c>
      <c r="AB1590" s="45">
        <f t="shared" si="417"/>
        <v>0.1926836004594667</v>
      </c>
      <c r="AC1590" s="33">
        <f>IFERROR($X1590/VLOOKUP(CONCATENATE("USD",C1590),[1]GEINDICE!AR$1:AS$65536,2,0),"")</f>
        <v>1885.4370184686841</v>
      </c>
      <c r="AD1590" s="33">
        <f>IFERROR($AA1590/VLOOKUP(CONCATENATE("USD",C1590),[1]GEINDICE!AR$1:AS$65536,2,0),"")</f>
        <v>363.29279315810805</v>
      </c>
      <c r="AE1590" s="33">
        <f>IFERROR($X1590/VLOOKUP(CONCATENATE("EUR",C1590),[1]GEINDICE!AR$1:AS$65536,2,0),"")</f>
        <v>1617.0170723996205</v>
      </c>
      <c r="AF1590" s="33">
        <f>IFERROR($AA1590/VLOOKUP(CONCATENATE("EUR",C1590),[1]GEINDICE!AR$1:AS$65536,2,0),"")</f>
        <v>311.57267151438504</v>
      </c>
      <c r="AG1590" s="48" t="str">
        <f>VLOOKUP(E1590,[1]Apresentação!AW$1:AX$65536,2,0)</f>
        <v xml:space="preserve">                    2 - LEATHER AUXILIARIES</v>
      </c>
      <c r="AH1590" s="48" t="str">
        <f t="shared" si="418"/>
        <v xml:space="preserve">         5212000010 - OPTIMALIN C BR</v>
      </c>
      <c r="AI1590" s="49" t="str">
        <f t="shared" si="419"/>
        <v xml:space="preserve">     L00016 - A BUHLER SA CURTUME</v>
      </c>
      <c r="AJ1590" t="str">
        <f t="shared" si="420"/>
        <v xml:space="preserve">     90 - SALES</v>
      </c>
      <c r="AK1590" t="str">
        <f t="shared" si="421"/>
        <v/>
      </c>
      <c r="AL1590">
        <f t="shared" si="422"/>
        <v>8</v>
      </c>
      <c r="AM1590" t="str">
        <f t="shared" si="423"/>
        <v>2025 8</v>
      </c>
      <c r="AN1590" t="str">
        <f t="shared" si="424"/>
        <v xml:space="preserve">A </v>
      </c>
    </row>
    <row r="1591" spans="1:40" x14ac:dyDescent="0.35">
      <c r="A1591">
        <v>83448</v>
      </c>
      <c r="B1591" t="s">
        <v>274</v>
      </c>
      <c r="C1591" s="31">
        <v>45880</v>
      </c>
      <c r="D1591" t="s">
        <v>373</v>
      </c>
      <c r="E1591" t="s">
        <v>374</v>
      </c>
      <c r="F1591" t="s">
        <v>642</v>
      </c>
      <c r="G1591" t="s">
        <v>643</v>
      </c>
      <c r="H1591" t="s">
        <v>768</v>
      </c>
      <c r="I1591" t="s">
        <v>769</v>
      </c>
      <c r="J1591">
        <v>120</v>
      </c>
      <c r="K1591">
        <v>1653.1200000000001</v>
      </c>
      <c r="L1591">
        <v>966.98895000000005</v>
      </c>
      <c r="M1591">
        <v>332.94</v>
      </c>
      <c r="N1591">
        <v>13.776</v>
      </c>
      <c r="O1591" s="32">
        <f t="shared" si="408"/>
        <v>1320.18</v>
      </c>
      <c r="P1591" s="32">
        <f t="shared" si="409"/>
        <v>353.19105000000002</v>
      </c>
      <c r="Q1591">
        <v>752382</v>
      </c>
      <c r="R1591" t="s">
        <v>312</v>
      </c>
      <c r="S1591" t="s">
        <v>457</v>
      </c>
      <c r="T1591" t="str">
        <f t="shared" si="410"/>
        <v>VEN</v>
      </c>
      <c r="U1591" t="s">
        <v>313</v>
      </c>
      <c r="V1591" s="33">
        <f t="shared" si="411"/>
        <v>1653.1200000000001</v>
      </c>
      <c r="W1591">
        <f t="shared" si="412"/>
        <v>120</v>
      </c>
      <c r="X1591" s="33">
        <f t="shared" si="413"/>
        <v>1320.18</v>
      </c>
      <c r="Y1591" s="33">
        <f t="shared" si="414"/>
        <v>332.94</v>
      </c>
      <c r="Z1591" s="45">
        <f t="shared" si="415"/>
        <v>0.19913318452380951</v>
      </c>
      <c r="AA1591" s="33">
        <f t="shared" si="416"/>
        <v>329.19105000000002</v>
      </c>
      <c r="AB1591" s="45">
        <f t="shared" si="417"/>
        <v>0.24935315638776531</v>
      </c>
      <c r="AC1591" s="33">
        <f>IFERROR($X1591/VLOOKUP(CONCATENATE("USD",C1591),[1]GEINDICE!AR$1:AS$65536,2,0),"")</f>
        <v>242.35492812953206</v>
      </c>
      <c r="AD1591" s="33">
        <f>IFERROR($AA1591/VLOOKUP(CONCATENATE("USD",C1591),[1]GEINDICE!AR$1:AS$65536,2,0),"")</f>
        <v>60.431966295228833</v>
      </c>
      <c r="AE1591" s="33">
        <f>IFERROR($X1591/VLOOKUP(CONCATENATE("EUR",C1591),[1]GEINDICE!AR$1:AS$65536,2,0),"")</f>
        <v>208.78352732793525</v>
      </c>
      <c r="AF1591" s="33">
        <f>IFERROR($AA1591/VLOOKUP(CONCATENATE("EUR",C1591),[1]GEINDICE!AR$1:AS$65536,2,0),"")</f>
        <v>52.060831540991906</v>
      </c>
      <c r="AG1591" s="48" t="str">
        <f>VLOOKUP(E1591,[1]Apresentação!AW$1:AX$65536,2,0)</f>
        <v xml:space="preserve">                    2 - LEATHER AUXILIARIES</v>
      </c>
      <c r="AH1591" s="48" t="str">
        <f t="shared" si="418"/>
        <v xml:space="preserve">         5212000010 - OPTIMALIN C BR</v>
      </c>
      <c r="AI1591" s="49" t="str">
        <f t="shared" si="419"/>
        <v xml:space="preserve">     L00281 - ICL BENEFICIAMENTO DE COUROS LTDA.</v>
      </c>
      <c r="AJ1591" t="str">
        <f t="shared" si="420"/>
        <v xml:space="preserve">     90 - SALES</v>
      </c>
      <c r="AK1591" t="str">
        <f t="shared" si="421"/>
        <v/>
      </c>
      <c r="AL1591">
        <f t="shared" si="422"/>
        <v>8</v>
      </c>
      <c r="AM1591" t="str">
        <f t="shared" si="423"/>
        <v>2025 8</v>
      </c>
      <c r="AN1591" t="str">
        <f t="shared" si="424"/>
        <v xml:space="preserve">ICL </v>
      </c>
    </row>
    <row r="1592" spans="1:40" x14ac:dyDescent="0.35">
      <c r="A1592">
        <v>84707</v>
      </c>
      <c r="B1592" t="s">
        <v>274</v>
      </c>
      <c r="C1592" s="31">
        <v>45980</v>
      </c>
      <c r="D1592" t="s">
        <v>373</v>
      </c>
      <c r="E1592" t="s">
        <v>374</v>
      </c>
      <c r="F1592" t="s">
        <v>447</v>
      </c>
      <c r="G1592" t="s">
        <v>448</v>
      </c>
      <c r="H1592" t="s">
        <v>768</v>
      </c>
      <c r="I1592" t="s">
        <v>769</v>
      </c>
      <c r="J1592">
        <v>1000</v>
      </c>
      <c r="K1592">
        <v>12809</v>
      </c>
      <c r="L1592">
        <v>7942.64473</v>
      </c>
      <c r="M1592">
        <v>2579.75</v>
      </c>
      <c r="N1592">
        <v>12.809000000000001</v>
      </c>
      <c r="O1592" s="32">
        <f t="shared" si="408"/>
        <v>10229.25</v>
      </c>
      <c r="P1592" s="32">
        <f t="shared" si="409"/>
        <v>2286.60527</v>
      </c>
      <c r="Q1592">
        <v>767685</v>
      </c>
      <c r="R1592" t="s">
        <v>312</v>
      </c>
      <c r="S1592" t="s">
        <v>457</v>
      </c>
      <c r="T1592" t="str">
        <f t="shared" si="410"/>
        <v>VEN</v>
      </c>
      <c r="U1592" t="s">
        <v>437</v>
      </c>
      <c r="V1592" s="33">
        <f t="shared" si="411"/>
        <v>12809</v>
      </c>
      <c r="W1592">
        <f t="shared" si="412"/>
        <v>1000</v>
      </c>
      <c r="X1592" s="33">
        <f t="shared" si="413"/>
        <v>10229.25</v>
      </c>
      <c r="Y1592" s="33">
        <f t="shared" si="414"/>
        <v>2579.75</v>
      </c>
      <c r="Z1592" s="45">
        <f t="shared" si="415"/>
        <v>0.16290149660395034</v>
      </c>
      <c r="AA1592" s="33">
        <f t="shared" si="416"/>
        <v>2086.60527</v>
      </c>
      <c r="AB1592" s="45">
        <f t="shared" si="417"/>
        <v>0.20398418945670505</v>
      </c>
      <c r="AC1592" s="33" t="str">
        <f>IFERROR($X1592/VLOOKUP(CONCATENATE("USD",C1592),[1]GEINDICE!AR$1:AS$65536,2,0),"")</f>
        <v/>
      </c>
      <c r="AD1592" s="33" t="str">
        <f>IFERROR($AA1592/VLOOKUP(CONCATENATE("USD",C1592),[1]GEINDICE!AR$1:AS$65536,2,0),"")</f>
        <v/>
      </c>
      <c r="AE1592" s="33" t="str">
        <f>IFERROR($X1592/VLOOKUP(CONCATENATE("EUR",C1592),[1]GEINDICE!AR$1:AS$65536,2,0),"")</f>
        <v/>
      </c>
      <c r="AF1592" s="33" t="str">
        <f>IFERROR($AA1592/VLOOKUP(CONCATENATE("EUR",C1592),[1]GEINDICE!AR$1:AS$65536,2,0),"")</f>
        <v/>
      </c>
      <c r="AG1592" s="48" t="str">
        <f>VLOOKUP(E1592,[1]Apresentação!AW$1:AX$65536,2,0)</f>
        <v xml:space="preserve">                    2 - LEATHER AUXILIARIES</v>
      </c>
      <c r="AH1592" s="48" t="str">
        <f t="shared" si="418"/>
        <v xml:space="preserve">         5212000010 - OPTIMALIN C BR</v>
      </c>
      <c r="AI1592" s="49" t="str">
        <f t="shared" si="419"/>
        <v xml:space="preserve">     L00016 - A BUHLER SA CURTUME</v>
      </c>
      <c r="AJ1592" t="str">
        <f t="shared" si="420"/>
        <v xml:space="preserve">     90 - SALES</v>
      </c>
      <c r="AK1592" t="str">
        <f t="shared" si="421"/>
        <v/>
      </c>
      <c r="AL1592">
        <f t="shared" si="422"/>
        <v>11</v>
      </c>
      <c r="AM1592" t="str">
        <f t="shared" si="423"/>
        <v>2025 11</v>
      </c>
      <c r="AN1592" t="str">
        <f t="shared" si="424"/>
        <v xml:space="preserve">A </v>
      </c>
    </row>
    <row r="1593" spans="1:40" x14ac:dyDescent="0.35">
      <c r="A1593">
        <v>82758</v>
      </c>
      <c r="B1593" t="s">
        <v>274</v>
      </c>
      <c r="C1593" s="31">
        <v>45820</v>
      </c>
      <c r="D1593" t="s">
        <v>373</v>
      </c>
      <c r="E1593" t="s">
        <v>374</v>
      </c>
      <c r="F1593" t="s">
        <v>390</v>
      </c>
      <c r="G1593" t="s">
        <v>391</v>
      </c>
      <c r="H1593" t="s">
        <v>772</v>
      </c>
      <c r="I1593" t="s">
        <v>773</v>
      </c>
      <c r="J1593">
        <v>50</v>
      </c>
      <c r="K1593">
        <v>921.9</v>
      </c>
      <c r="L1593">
        <v>679.34441000000004</v>
      </c>
      <c r="M1593">
        <v>118.74</v>
      </c>
      <c r="N1593">
        <v>18.437900000000003</v>
      </c>
      <c r="O1593" s="32">
        <f t="shared" si="408"/>
        <v>803.16</v>
      </c>
      <c r="P1593" s="32">
        <f t="shared" si="409"/>
        <v>123.81558999999993</v>
      </c>
      <c r="Q1593">
        <v>741217</v>
      </c>
      <c r="R1593" t="s">
        <v>281</v>
      </c>
      <c r="S1593" t="s">
        <v>292</v>
      </c>
      <c r="T1593" t="str">
        <f t="shared" si="410"/>
        <v>VEN</v>
      </c>
      <c r="U1593" t="s">
        <v>293</v>
      </c>
      <c r="V1593" s="33">
        <f t="shared" si="411"/>
        <v>921.9</v>
      </c>
      <c r="W1593">
        <f t="shared" si="412"/>
        <v>50</v>
      </c>
      <c r="X1593" s="33">
        <f t="shared" si="413"/>
        <v>803.16</v>
      </c>
      <c r="Y1593" s="33">
        <f t="shared" si="414"/>
        <v>118.74</v>
      </c>
      <c r="Z1593" s="45">
        <f t="shared" si="415"/>
        <v>0.12345763097949879</v>
      </c>
      <c r="AA1593" s="33">
        <f t="shared" si="416"/>
        <v>113.81558999999993</v>
      </c>
      <c r="AB1593" s="45">
        <f t="shared" si="417"/>
        <v>0.14170973405050044</v>
      </c>
      <c r="AC1593" s="33">
        <f>IFERROR($X1593/VLOOKUP(CONCATENATE("USD",C1593),[1]GEINDICE!AR$1:AS$65536,2,0),"")</f>
        <v>145.00613851375749</v>
      </c>
      <c r="AD1593" s="33">
        <f>IFERROR($AA1593/VLOOKUP(CONCATENATE("USD",C1593),[1]GEINDICE!AR$1:AS$65536,2,0),"")</f>
        <v>20.548781324474604</v>
      </c>
      <c r="AE1593" s="33">
        <f>IFERROR($X1593/VLOOKUP(CONCATENATE("EUR",C1593),[1]GEINDICE!AR$1:AS$65536,2,0),"")</f>
        <v>125.24326347305387</v>
      </c>
      <c r="AF1593" s="33">
        <f>IFERROR($AA1593/VLOOKUP(CONCATENATE("EUR",C1593),[1]GEINDICE!AR$1:AS$65536,2,0),"")</f>
        <v>17.748189558383221</v>
      </c>
      <c r="AG1593" s="48" t="str">
        <f>VLOOKUP(E1593,[1]Apresentação!AW$1:AX$65536,2,0)</f>
        <v xml:space="preserve">                    2 - LEATHER AUXILIARIES</v>
      </c>
      <c r="AH1593" s="48" t="str">
        <f t="shared" si="418"/>
        <v xml:space="preserve">         5209000015 - OPTIMALIN S-OL</v>
      </c>
      <c r="AI1593" s="49" t="str">
        <f t="shared" si="419"/>
        <v xml:space="preserve">     L00408 - JBS S.A</v>
      </c>
      <c r="AJ1593" t="str">
        <f t="shared" si="420"/>
        <v xml:space="preserve">     93 - RESALES</v>
      </c>
      <c r="AK1593" t="str">
        <f t="shared" si="421"/>
        <v/>
      </c>
      <c r="AL1593">
        <f t="shared" si="422"/>
        <v>6</v>
      </c>
      <c r="AM1593" t="str">
        <f t="shared" si="423"/>
        <v>2025 6</v>
      </c>
      <c r="AN1593" t="str">
        <f t="shared" si="424"/>
        <v xml:space="preserve">JBS </v>
      </c>
    </row>
    <row r="1594" spans="1:40" x14ac:dyDescent="0.35">
      <c r="A1594">
        <v>84031</v>
      </c>
      <c r="B1594" t="s">
        <v>274</v>
      </c>
      <c r="C1594" s="31">
        <v>45929</v>
      </c>
      <c r="D1594" t="s">
        <v>373</v>
      </c>
      <c r="E1594" t="s">
        <v>374</v>
      </c>
      <c r="F1594" t="s">
        <v>447</v>
      </c>
      <c r="G1594" t="s">
        <v>448</v>
      </c>
      <c r="H1594" t="s">
        <v>774</v>
      </c>
      <c r="I1594" t="s">
        <v>775</v>
      </c>
      <c r="J1594">
        <v>120</v>
      </c>
      <c r="K1594">
        <v>3981.6</v>
      </c>
      <c r="L1594">
        <v>2307.6</v>
      </c>
      <c r="M1594">
        <v>801.9</v>
      </c>
      <c r="N1594">
        <v>33.18</v>
      </c>
      <c r="O1594" s="32">
        <f t="shared" si="408"/>
        <v>3179.7</v>
      </c>
      <c r="P1594" s="32">
        <f t="shared" si="409"/>
        <v>872.09999999999991</v>
      </c>
      <c r="Q1594">
        <v>762662</v>
      </c>
      <c r="R1594" t="s">
        <v>346</v>
      </c>
      <c r="S1594" t="s">
        <v>347</v>
      </c>
      <c r="T1594" t="str">
        <f t="shared" si="410"/>
        <v>VEN</v>
      </c>
      <c r="U1594" t="s">
        <v>348</v>
      </c>
      <c r="V1594" s="33">
        <f t="shared" si="411"/>
        <v>3981.6</v>
      </c>
      <c r="W1594">
        <f t="shared" si="412"/>
        <v>120</v>
      </c>
      <c r="X1594" s="33">
        <f t="shared" si="413"/>
        <v>3179.7</v>
      </c>
      <c r="Y1594" s="33">
        <f t="shared" si="414"/>
        <v>801.9</v>
      </c>
      <c r="Z1594" s="45">
        <f t="shared" si="415"/>
        <v>0.21300482218203737</v>
      </c>
      <c r="AA1594" s="33">
        <f t="shared" si="416"/>
        <v>848.09999999999991</v>
      </c>
      <c r="AB1594" s="45">
        <f t="shared" si="417"/>
        <v>0.26672327578073401</v>
      </c>
      <c r="AC1594" s="33">
        <f>IFERROR($X1594/VLOOKUP(CONCATENATE("USD",C1594),[1]GEINDICE!AR$1:AS$65536,2,0),"")</f>
        <v>597.36234007777705</v>
      </c>
      <c r="AD1594" s="33">
        <f>IFERROR($AA1594/VLOOKUP(CONCATENATE("USD",C1594),[1]GEINDICE!AR$1:AS$65536,2,0),"")</f>
        <v>159.33044017358955</v>
      </c>
      <c r="AE1594" s="33">
        <f>IFERROR($X1594/VLOOKUP(CONCATENATE("EUR",C1594),[1]GEINDICE!AR$1:AS$65536,2,0),"")</f>
        <v>509.25718312566062</v>
      </c>
      <c r="AF1594" s="33">
        <f>IFERROR($AA1594/VLOOKUP(CONCATENATE("EUR",C1594),[1]GEINDICE!AR$1:AS$65536,2,0),"")</f>
        <v>135.83074409814535</v>
      </c>
      <c r="AG1594" s="48" t="str">
        <f>VLOOKUP(E1594,[1]Apresentação!AW$1:AX$65536,2,0)</f>
        <v xml:space="preserve">                    2 - LEATHER AUXILIARIES</v>
      </c>
      <c r="AH1594" s="48" t="str">
        <f t="shared" si="418"/>
        <v xml:space="preserve">         5209000010 - OPTIMALIN UPH</v>
      </c>
      <c r="AI1594" s="49" t="str">
        <f t="shared" si="419"/>
        <v xml:space="preserve">     L00016 - A BUHLER SA CURTUME</v>
      </c>
      <c r="AJ1594" t="str">
        <f t="shared" si="420"/>
        <v xml:space="preserve">     93 - RESALES</v>
      </c>
      <c r="AK1594" t="str">
        <f t="shared" si="421"/>
        <v/>
      </c>
      <c r="AL1594">
        <f t="shared" si="422"/>
        <v>9</v>
      </c>
      <c r="AM1594" t="str">
        <f t="shared" si="423"/>
        <v>2025 9</v>
      </c>
      <c r="AN1594" t="str">
        <f t="shared" si="424"/>
        <v xml:space="preserve">A </v>
      </c>
    </row>
    <row r="1595" spans="1:40" x14ac:dyDescent="0.35">
      <c r="A1595">
        <v>84084</v>
      </c>
      <c r="B1595" t="s">
        <v>274</v>
      </c>
      <c r="C1595" s="31">
        <v>45932</v>
      </c>
      <c r="D1595" t="s">
        <v>373</v>
      </c>
      <c r="E1595" t="s">
        <v>374</v>
      </c>
      <c r="F1595" t="s">
        <v>447</v>
      </c>
      <c r="G1595" t="s">
        <v>448</v>
      </c>
      <c r="H1595" t="s">
        <v>774</v>
      </c>
      <c r="I1595" t="s">
        <v>775</v>
      </c>
      <c r="J1595">
        <v>240</v>
      </c>
      <c r="K1595">
        <v>7963.2</v>
      </c>
      <c r="L1595">
        <v>4615.2</v>
      </c>
      <c r="M1595">
        <v>1603.8</v>
      </c>
      <c r="N1595">
        <v>33.18</v>
      </c>
      <c r="O1595" s="32">
        <f t="shared" si="408"/>
        <v>6359.4</v>
      </c>
      <c r="P1595" s="32">
        <f t="shared" si="409"/>
        <v>1744.1999999999998</v>
      </c>
      <c r="Q1595">
        <v>763051</v>
      </c>
      <c r="R1595" t="s">
        <v>346</v>
      </c>
      <c r="S1595" t="s">
        <v>347</v>
      </c>
      <c r="T1595" t="str">
        <f t="shared" si="410"/>
        <v>VEN</v>
      </c>
      <c r="U1595" t="s">
        <v>348</v>
      </c>
      <c r="V1595" s="33">
        <f t="shared" si="411"/>
        <v>7963.2</v>
      </c>
      <c r="W1595">
        <f t="shared" si="412"/>
        <v>240</v>
      </c>
      <c r="X1595" s="33">
        <f t="shared" si="413"/>
        <v>6359.4</v>
      </c>
      <c r="Y1595" s="33">
        <f t="shared" si="414"/>
        <v>1603.8</v>
      </c>
      <c r="Z1595" s="45">
        <f t="shared" si="415"/>
        <v>0.21300482218203737</v>
      </c>
      <c r="AA1595" s="33">
        <f t="shared" si="416"/>
        <v>1696.1999999999998</v>
      </c>
      <c r="AB1595" s="45">
        <f t="shared" si="417"/>
        <v>0.26672327578073401</v>
      </c>
      <c r="AC1595" s="33">
        <f>IFERROR($X1595/VLOOKUP(CONCATENATE("USD",C1595),[1]GEINDICE!AR$1:AS$65536,2,0),"")</f>
        <v>1189.8071058392111</v>
      </c>
      <c r="AD1595" s="33">
        <f>IFERROR($AA1595/VLOOKUP(CONCATENATE("USD",C1595),[1]GEINDICE!AR$1:AS$65536,2,0),"")</f>
        <v>317.34924881662891</v>
      </c>
      <c r="AE1595" s="33">
        <f>IFERROR($X1595/VLOOKUP(CONCATENATE("EUR",C1595),[1]GEINDICE!AR$1:AS$65536,2,0),"")</f>
        <v>1017.0971611355457</v>
      </c>
      <c r="AF1595" s="33">
        <f>IFERROR($AA1595/VLOOKUP(CONCATENATE("EUR",C1595),[1]GEINDICE!AR$1:AS$65536,2,0),"")</f>
        <v>271.28348660535784</v>
      </c>
      <c r="AG1595" s="48" t="str">
        <f>VLOOKUP(E1595,[1]Apresentação!AW$1:AX$65536,2,0)</f>
        <v xml:space="preserve">                    2 - LEATHER AUXILIARIES</v>
      </c>
      <c r="AH1595" s="48" t="str">
        <f t="shared" si="418"/>
        <v xml:space="preserve">         5209000010 - OPTIMALIN UPH</v>
      </c>
      <c r="AI1595" s="49" t="str">
        <f t="shared" si="419"/>
        <v xml:space="preserve">     L00016 - A BUHLER SA CURTUME</v>
      </c>
      <c r="AJ1595" t="str">
        <f t="shared" si="420"/>
        <v xml:space="preserve">     93 - RESALES</v>
      </c>
      <c r="AK1595" t="str">
        <f t="shared" si="421"/>
        <v/>
      </c>
      <c r="AL1595">
        <f t="shared" si="422"/>
        <v>10</v>
      </c>
      <c r="AM1595" t="str">
        <f t="shared" si="423"/>
        <v>2025 10</v>
      </c>
      <c r="AN1595" t="str">
        <f t="shared" si="424"/>
        <v xml:space="preserve">A </v>
      </c>
    </row>
    <row r="1596" spans="1:40" x14ac:dyDescent="0.35">
      <c r="A1596">
        <v>82941</v>
      </c>
      <c r="B1596" t="s">
        <v>274</v>
      </c>
      <c r="C1596" s="31">
        <v>45839</v>
      </c>
      <c r="D1596" t="s">
        <v>373</v>
      </c>
      <c r="E1596" t="s">
        <v>374</v>
      </c>
      <c r="F1596" t="s">
        <v>447</v>
      </c>
      <c r="G1596" t="s">
        <v>448</v>
      </c>
      <c r="H1596" t="s">
        <v>774</v>
      </c>
      <c r="I1596" t="s">
        <v>775</v>
      </c>
      <c r="J1596">
        <v>120</v>
      </c>
      <c r="K1596">
        <v>3981.6</v>
      </c>
      <c r="L1596">
        <v>2252.8824</v>
      </c>
      <c r="M1596">
        <v>801.9</v>
      </c>
      <c r="N1596">
        <v>33.18</v>
      </c>
      <c r="O1596" s="32">
        <f t="shared" si="408"/>
        <v>3179.7</v>
      </c>
      <c r="P1596" s="32">
        <f t="shared" si="409"/>
        <v>926.81759999999986</v>
      </c>
      <c r="Q1596">
        <v>742523</v>
      </c>
      <c r="R1596" t="s">
        <v>346</v>
      </c>
      <c r="S1596" t="s">
        <v>347</v>
      </c>
      <c r="T1596" t="str">
        <f t="shared" si="410"/>
        <v>VEN</v>
      </c>
      <c r="U1596" t="s">
        <v>348</v>
      </c>
      <c r="V1596" s="33">
        <f t="shared" si="411"/>
        <v>3981.6</v>
      </c>
      <c r="W1596">
        <f t="shared" si="412"/>
        <v>120</v>
      </c>
      <c r="X1596" s="33">
        <f t="shared" si="413"/>
        <v>3179.7</v>
      </c>
      <c r="Y1596" s="33">
        <f t="shared" si="414"/>
        <v>801.9</v>
      </c>
      <c r="Z1596" s="45">
        <f t="shared" si="415"/>
        <v>0.2267474382157926</v>
      </c>
      <c r="AA1596" s="33">
        <f t="shared" si="416"/>
        <v>902.81759999999986</v>
      </c>
      <c r="AB1596" s="45">
        <f t="shared" si="417"/>
        <v>0.28393169166902538</v>
      </c>
      <c r="AC1596" s="33">
        <f>IFERROR($X1596/VLOOKUP(CONCATENATE("USD",C1596),[1]GEINDICE!AR$1:AS$65536,2,0),"")</f>
        <v>583.31345966869071</v>
      </c>
      <c r="AD1596" s="33">
        <f>IFERROR($AA1596/VLOOKUP(CONCATENATE("USD",C1596),[1]GEINDICE!AR$1:AS$65536,2,0),"")</f>
        <v>165.62117737704313</v>
      </c>
      <c r="AE1596" s="33">
        <f>IFERROR($X1596/VLOOKUP(CONCATENATE("EUR",C1596),[1]GEINDICE!AR$1:AS$65536,2,0),"")</f>
        <v>495.34209870388833</v>
      </c>
      <c r="AF1596" s="33">
        <f>IFERROR($AA1596/VLOOKUP(CONCATENATE("EUR",C1596),[1]GEINDICE!AR$1:AS$65536,2,0),"")</f>
        <v>140.64332003988034</v>
      </c>
      <c r="AG1596" s="48" t="str">
        <f>VLOOKUP(E1596,[1]Apresentação!AW$1:AX$65536,2,0)</f>
        <v xml:space="preserve">                    2 - LEATHER AUXILIARIES</v>
      </c>
      <c r="AH1596" s="48" t="str">
        <f t="shared" si="418"/>
        <v xml:space="preserve">         5209000010 - OPTIMALIN UPH</v>
      </c>
      <c r="AI1596" s="49" t="str">
        <f t="shared" si="419"/>
        <v xml:space="preserve">     L00016 - A BUHLER SA CURTUME</v>
      </c>
      <c r="AJ1596" t="str">
        <f t="shared" si="420"/>
        <v xml:space="preserve">     93 - RESALES</v>
      </c>
      <c r="AK1596" t="str">
        <f t="shared" si="421"/>
        <v/>
      </c>
      <c r="AL1596">
        <f t="shared" si="422"/>
        <v>7</v>
      </c>
      <c r="AM1596" t="str">
        <f t="shared" si="423"/>
        <v>2025 7</v>
      </c>
      <c r="AN1596" t="str">
        <f t="shared" si="424"/>
        <v xml:space="preserve">A </v>
      </c>
    </row>
    <row r="1597" spans="1:40" x14ac:dyDescent="0.35">
      <c r="A1597">
        <v>84228</v>
      </c>
      <c r="B1597" t="s">
        <v>274</v>
      </c>
      <c r="C1597" s="31">
        <v>45945</v>
      </c>
      <c r="D1597" t="s">
        <v>373</v>
      </c>
      <c r="E1597" t="s">
        <v>374</v>
      </c>
      <c r="F1597" t="s">
        <v>447</v>
      </c>
      <c r="G1597" t="s">
        <v>448</v>
      </c>
      <c r="H1597" t="s">
        <v>774</v>
      </c>
      <c r="I1597" t="s">
        <v>775</v>
      </c>
      <c r="J1597">
        <v>240</v>
      </c>
      <c r="K1597">
        <v>7963.2</v>
      </c>
      <c r="L1597">
        <v>4615.2</v>
      </c>
      <c r="M1597">
        <v>1603.8</v>
      </c>
      <c r="N1597">
        <v>33.18</v>
      </c>
      <c r="O1597" s="32">
        <f t="shared" si="408"/>
        <v>6359.4</v>
      </c>
      <c r="P1597" s="32">
        <f t="shared" si="409"/>
        <v>1744.1999999999998</v>
      </c>
      <c r="Q1597">
        <v>764321</v>
      </c>
      <c r="R1597" t="s">
        <v>346</v>
      </c>
      <c r="S1597" t="s">
        <v>347</v>
      </c>
      <c r="T1597" t="str">
        <f t="shared" si="410"/>
        <v>VEN</v>
      </c>
      <c r="U1597" t="s">
        <v>348</v>
      </c>
      <c r="V1597" s="33">
        <f t="shared" si="411"/>
        <v>7963.2</v>
      </c>
      <c r="W1597">
        <f t="shared" si="412"/>
        <v>240</v>
      </c>
      <c r="X1597" s="33">
        <f t="shared" si="413"/>
        <v>6359.4</v>
      </c>
      <c r="Y1597" s="33">
        <f t="shared" si="414"/>
        <v>1603.8</v>
      </c>
      <c r="Z1597" s="45">
        <f t="shared" si="415"/>
        <v>0.21300482218203737</v>
      </c>
      <c r="AA1597" s="33">
        <f t="shared" si="416"/>
        <v>1696.1999999999998</v>
      </c>
      <c r="AB1597" s="45">
        <f t="shared" si="417"/>
        <v>0.26672327578073401</v>
      </c>
      <c r="AC1597" s="33">
        <f>IFERROR($X1597/VLOOKUP(CONCATENATE("USD",C1597),[1]GEINDICE!AR$1:AS$65536,2,0),"")</f>
        <v>1167.6336662749704</v>
      </c>
      <c r="AD1597" s="33">
        <f>IFERROR($AA1597/VLOOKUP(CONCATENATE("USD",C1597),[1]GEINDICE!AR$1:AS$65536,2,0),"")</f>
        <v>311.4350763807285</v>
      </c>
      <c r="AE1597" s="33">
        <f>IFERROR($X1597/VLOOKUP(CONCATENATE("EUR",C1597),[1]GEINDICE!AR$1:AS$65536,2,0),"")</f>
        <v>1003.2023473363726</v>
      </c>
      <c r="AF1597" s="33">
        <f>IFERROR($AA1597/VLOOKUP(CONCATENATE("EUR",C1597),[1]GEINDICE!AR$1:AS$65536,2,0),"")</f>
        <v>267.57741635247902</v>
      </c>
      <c r="AG1597" s="48" t="str">
        <f>VLOOKUP(E1597,[1]Apresentação!AW$1:AX$65536,2,0)</f>
        <v xml:space="preserve">                    2 - LEATHER AUXILIARIES</v>
      </c>
      <c r="AH1597" s="48" t="str">
        <f t="shared" si="418"/>
        <v xml:space="preserve">         5209000010 - OPTIMALIN UPH</v>
      </c>
      <c r="AI1597" s="49" t="str">
        <f t="shared" si="419"/>
        <v xml:space="preserve">     L00016 - A BUHLER SA CURTUME</v>
      </c>
      <c r="AJ1597" t="str">
        <f t="shared" si="420"/>
        <v xml:space="preserve">     93 - RESALES</v>
      </c>
      <c r="AK1597" t="str">
        <f t="shared" si="421"/>
        <v/>
      </c>
      <c r="AL1597">
        <f t="shared" si="422"/>
        <v>10</v>
      </c>
      <c r="AM1597" t="str">
        <f t="shared" si="423"/>
        <v>2025 10</v>
      </c>
      <c r="AN1597" t="str">
        <f t="shared" si="424"/>
        <v xml:space="preserve">A </v>
      </c>
    </row>
    <row r="1598" spans="1:40" x14ac:dyDescent="0.35">
      <c r="A1598">
        <v>84170</v>
      </c>
      <c r="B1598" t="s">
        <v>274</v>
      </c>
      <c r="C1598" s="31">
        <v>45939</v>
      </c>
      <c r="D1598" t="s">
        <v>373</v>
      </c>
      <c r="E1598" t="s">
        <v>374</v>
      </c>
      <c r="F1598" t="s">
        <v>447</v>
      </c>
      <c r="G1598" t="s">
        <v>448</v>
      </c>
      <c r="H1598" t="s">
        <v>774</v>
      </c>
      <c r="I1598" t="s">
        <v>775</v>
      </c>
      <c r="J1598">
        <v>120</v>
      </c>
      <c r="K1598">
        <v>3981.6</v>
      </c>
      <c r="L1598">
        <v>2307.6</v>
      </c>
      <c r="M1598">
        <v>801.9</v>
      </c>
      <c r="N1598">
        <v>33.18</v>
      </c>
      <c r="O1598" s="32">
        <f t="shared" si="408"/>
        <v>3179.7</v>
      </c>
      <c r="P1598" s="32">
        <f t="shared" si="409"/>
        <v>872.09999999999991</v>
      </c>
      <c r="Q1598">
        <v>763742</v>
      </c>
      <c r="R1598" t="s">
        <v>346</v>
      </c>
      <c r="S1598" t="s">
        <v>347</v>
      </c>
      <c r="T1598" t="str">
        <f t="shared" si="410"/>
        <v>VEN</v>
      </c>
      <c r="U1598" t="s">
        <v>348</v>
      </c>
      <c r="V1598" s="33">
        <f t="shared" si="411"/>
        <v>3981.6</v>
      </c>
      <c r="W1598">
        <f t="shared" si="412"/>
        <v>120</v>
      </c>
      <c r="X1598" s="33">
        <f t="shared" si="413"/>
        <v>3179.7</v>
      </c>
      <c r="Y1598" s="33">
        <f t="shared" si="414"/>
        <v>801.9</v>
      </c>
      <c r="Z1598" s="45">
        <f t="shared" si="415"/>
        <v>0.21300482218203737</v>
      </c>
      <c r="AA1598" s="33">
        <f t="shared" si="416"/>
        <v>848.09999999999991</v>
      </c>
      <c r="AB1598" s="45">
        <f t="shared" si="417"/>
        <v>0.26672327578073401</v>
      </c>
      <c r="AC1598" s="33">
        <f>IFERROR($X1598/VLOOKUP(CONCATENATE("USD",C1598),[1]GEINDICE!AR$1:AS$65536,2,0),"")</f>
        <v>593.91460271209223</v>
      </c>
      <c r="AD1598" s="33">
        <f>IFERROR($AA1598/VLOOKUP(CONCATENATE("USD",C1598),[1]GEINDICE!AR$1:AS$65536,2,0),"")</f>
        <v>158.41084836938245</v>
      </c>
      <c r="AE1598" s="33">
        <f>IFERROR($X1598/VLOOKUP(CONCATENATE("EUR",C1598),[1]GEINDICE!AR$1:AS$65536,2,0),"")</f>
        <v>513.76635967038294</v>
      </c>
      <c r="AF1598" s="33">
        <f>IFERROR($AA1598/VLOOKUP(CONCATENATE("EUR",C1598),[1]GEINDICE!AR$1:AS$65536,2,0),"")</f>
        <v>137.03344643722733</v>
      </c>
      <c r="AG1598" s="48" t="str">
        <f>VLOOKUP(E1598,[1]Apresentação!AW$1:AX$65536,2,0)</f>
        <v xml:space="preserve">                    2 - LEATHER AUXILIARIES</v>
      </c>
      <c r="AH1598" s="48" t="str">
        <f t="shared" si="418"/>
        <v xml:space="preserve">         5209000010 - OPTIMALIN UPH</v>
      </c>
      <c r="AI1598" s="49" t="str">
        <f t="shared" si="419"/>
        <v xml:space="preserve">     L00016 - A BUHLER SA CURTUME</v>
      </c>
      <c r="AJ1598" t="str">
        <f t="shared" si="420"/>
        <v xml:space="preserve">     93 - RESALES</v>
      </c>
      <c r="AK1598" t="str">
        <f t="shared" si="421"/>
        <v/>
      </c>
      <c r="AL1598">
        <f t="shared" si="422"/>
        <v>10</v>
      </c>
      <c r="AM1598" t="str">
        <f t="shared" si="423"/>
        <v>2025 10</v>
      </c>
      <c r="AN1598" t="str">
        <f t="shared" si="424"/>
        <v xml:space="preserve">A </v>
      </c>
    </row>
    <row r="1599" spans="1:40" x14ac:dyDescent="0.35">
      <c r="A1599">
        <v>83419</v>
      </c>
      <c r="B1599" t="s">
        <v>274</v>
      </c>
      <c r="C1599" s="31">
        <v>45876</v>
      </c>
      <c r="D1599" t="s">
        <v>373</v>
      </c>
      <c r="E1599" t="s">
        <v>374</v>
      </c>
      <c r="F1599" t="s">
        <v>382</v>
      </c>
      <c r="G1599" t="s">
        <v>383</v>
      </c>
      <c r="H1599" t="s">
        <v>774</v>
      </c>
      <c r="I1599" t="s">
        <v>775</v>
      </c>
      <c r="J1599">
        <v>1900</v>
      </c>
      <c r="K1599">
        <v>49744.91</v>
      </c>
      <c r="L1599">
        <v>35823.379000000001</v>
      </c>
      <c r="M1599">
        <v>5969.45</v>
      </c>
      <c r="N1599">
        <v>26.181529999999999</v>
      </c>
      <c r="O1599" s="32">
        <f t="shared" si="408"/>
        <v>43775.460000000006</v>
      </c>
      <c r="P1599" s="32">
        <f t="shared" si="409"/>
        <v>7952.0810000000056</v>
      </c>
      <c r="Q1599">
        <v>749959</v>
      </c>
      <c r="R1599" t="s">
        <v>346</v>
      </c>
      <c r="S1599" t="s">
        <v>386</v>
      </c>
      <c r="T1599" t="str">
        <f t="shared" si="410"/>
        <v>VEN</v>
      </c>
      <c r="U1599" t="s">
        <v>387</v>
      </c>
      <c r="V1599" s="33">
        <f t="shared" si="411"/>
        <v>49744.91</v>
      </c>
      <c r="W1599">
        <f t="shared" si="412"/>
        <v>1900</v>
      </c>
      <c r="X1599" s="33">
        <f t="shared" si="413"/>
        <v>43775.460000000006</v>
      </c>
      <c r="Y1599" s="33">
        <f t="shared" si="414"/>
        <v>5969.45</v>
      </c>
      <c r="Z1599" s="45">
        <f t="shared" si="415"/>
        <v>0.15221820684769569</v>
      </c>
      <c r="AA1599" s="33">
        <f t="shared" si="416"/>
        <v>7572.0810000000056</v>
      </c>
      <c r="AB1599" s="45">
        <f t="shared" si="417"/>
        <v>0.17297547530054519</v>
      </c>
      <c r="AC1599" s="33">
        <f>IFERROR($X1599/VLOOKUP(CONCATENATE("USD",C1599),[1]GEINDICE!AR$1:AS$65536,2,0),"")</f>
        <v>8011.9074636699743</v>
      </c>
      <c r="AD1599" s="33">
        <f>IFERROR($AA1599/VLOOKUP(CONCATENATE("USD",C1599),[1]GEINDICE!AR$1:AS$65536,2,0),"")</f>
        <v>1385.8635015922994</v>
      </c>
      <c r="AE1599" s="33">
        <f>IFERROR($X1599/VLOOKUP(CONCATENATE("EUR",C1599),[1]GEINDICE!AR$1:AS$65536,2,0),"")</f>
        <v>6882.5011005597144</v>
      </c>
      <c r="AF1599" s="33">
        <f>IFERROR($AA1599/VLOOKUP(CONCATENATE("EUR",C1599),[1]GEINDICE!AR$1:AS$65536,2,0),"")</f>
        <v>1190.5038991258421</v>
      </c>
      <c r="AG1599" s="48" t="str">
        <f>VLOOKUP(E1599,[1]Apresentação!AW$1:AX$65536,2,0)</f>
        <v xml:space="preserve">                    2 - LEATHER AUXILIARIES</v>
      </c>
      <c r="AH1599" s="48" t="str">
        <f t="shared" si="418"/>
        <v xml:space="preserve">         5209000010 - OPTIMALIN UPH</v>
      </c>
      <c r="AI1599" s="49" t="str">
        <f t="shared" si="419"/>
        <v xml:space="preserve">     ZF1123 - GOBBA LEATHER INDUSTRIA E COMERCIO LTDA</v>
      </c>
      <c r="AJ1599" t="str">
        <f t="shared" si="420"/>
        <v xml:space="preserve">     93 - RESALES</v>
      </c>
      <c r="AK1599" t="str">
        <f t="shared" si="421"/>
        <v/>
      </c>
      <c r="AL1599">
        <f t="shared" si="422"/>
        <v>8</v>
      </c>
      <c r="AM1599" t="str">
        <f t="shared" si="423"/>
        <v>2025 8</v>
      </c>
      <c r="AN1599" t="str">
        <f t="shared" si="424"/>
        <v xml:space="preserve">GOBBA </v>
      </c>
    </row>
    <row r="1600" spans="1:40" x14ac:dyDescent="0.35">
      <c r="A1600">
        <v>83392</v>
      </c>
      <c r="B1600" t="s">
        <v>274</v>
      </c>
      <c r="C1600" s="31">
        <v>45874</v>
      </c>
      <c r="D1600" t="s">
        <v>373</v>
      </c>
      <c r="E1600" t="s">
        <v>374</v>
      </c>
      <c r="F1600" t="s">
        <v>382</v>
      </c>
      <c r="G1600" t="s">
        <v>383</v>
      </c>
      <c r="H1600" t="s">
        <v>774</v>
      </c>
      <c r="I1600" t="s">
        <v>775</v>
      </c>
      <c r="J1600">
        <v>1900</v>
      </c>
      <c r="K1600">
        <v>50030.99</v>
      </c>
      <c r="L1600">
        <v>35823.379000000001</v>
      </c>
      <c r="M1600">
        <v>6003.79</v>
      </c>
      <c r="N1600">
        <v>26.332100000000001</v>
      </c>
      <c r="O1600" s="32">
        <f t="shared" si="408"/>
        <v>44027.199999999997</v>
      </c>
      <c r="P1600" s="32">
        <f t="shared" si="409"/>
        <v>8203.8209999999963</v>
      </c>
      <c r="Q1600">
        <v>748497</v>
      </c>
      <c r="R1600" t="s">
        <v>346</v>
      </c>
      <c r="S1600" t="s">
        <v>386</v>
      </c>
      <c r="T1600" t="str">
        <f t="shared" si="410"/>
        <v>VEN</v>
      </c>
      <c r="U1600" t="s">
        <v>387</v>
      </c>
      <c r="V1600" s="33">
        <f t="shared" si="411"/>
        <v>50030.99</v>
      </c>
      <c r="W1600">
        <f t="shared" si="412"/>
        <v>1900</v>
      </c>
      <c r="X1600" s="33">
        <f t="shared" si="413"/>
        <v>44027.199999999997</v>
      </c>
      <c r="Y1600" s="33">
        <f t="shared" si="414"/>
        <v>6003.79</v>
      </c>
      <c r="Z1600" s="45">
        <f t="shared" si="415"/>
        <v>0.15637949598838632</v>
      </c>
      <c r="AA1600" s="33">
        <f t="shared" si="416"/>
        <v>7823.8209999999963</v>
      </c>
      <c r="AB1600" s="45">
        <f t="shared" si="417"/>
        <v>0.17770426009376014</v>
      </c>
      <c r="AC1600" s="33">
        <f>IFERROR($X1600/VLOOKUP(CONCATENATE("USD",C1600),[1]GEINDICE!AR$1:AS$65536,2,0),"")</f>
        <v>7987.6630562963755</v>
      </c>
      <c r="AD1600" s="33">
        <f>IFERROR($AA1600/VLOOKUP(CONCATENATE("USD",C1600),[1]GEINDICE!AR$1:AS$65536,2,0),"")</f>
        <v>1419.4417532974103</v>
      </c>
      <c r="AE1600" s="33">
        <f>IFERROR($X1600/VLOOKUP(CONCATENATE("EUR",C1600),[1]GEINDICE!AR$1:AS$65536,2,0),"")</f>
        <v>6897.7878047251979</v>
      </c>
      <c r="AF1600" s="33">
        <f>IFERROR($AA1600/VLOOKUP(CONCATENATE("EUR",C1600),[1]GEINDICE!AR$1:AS$65536,2,0),"")</f>
        <v>1225.7662781224535</v>
      </c>
      <c r="AG1600" s="48" t="str">
        <f>VLOOKUP(E1600,[1]Apresentação!AW$1:AX$65536,2,0)</f>
        <v xml:space="preserve">                    2 - LEATHER AUXILIARIES</v>
      </c>
      <c r="AH1600" s="48" t="str">
        <f t="shared" si="418"/>
        <v xml:space="preserve">         5209000010 - OPTIMALIN UPH</v>
      </c>
      <c r="AI1600" s="49" t="str">
        <f t="shared" si="419"/>
        <v xml:space="preserve">     ZF1123 - GOBBA LEATHER INDUSTRIA E COMERCIO LTDA</v>
      </c>
      <c r="AJ1600" t="str">
        <f t="shared" si="420"/>
        <v xml:space="preserve">     93 - RESALES</v>
      </c>
      <c r="AK1600" t="str">
        <f t="shared" si="421"/>
        <v/>
      </c>
      <c r="AL1600">
        <f t="shared" si="422"/>
        <v>8</v>
      </c>
      <c r="AM1600" t="str">
        <f t="shared" si="423"/>
        <v>2025 8</v>
      </c>
      <c r="AN1600" t="str">
        <f t="shared" si="424"/>
        <v xml:space="preserve">GOBBA </v>
      </c>
    </row>
    <row r="1601" spans="1:40" x14ac:dyDescent="0.35">
      <c r="A1601">
        <v>83279</v>
      </c>
      <c r="B1601" t="s">
        <v>274</v>
      </c>
      <c r="C1601" s="31">
        <v>45867</v>
      </c>
      <c r="D1601" t="s">
        <v>373</v>
      </c>
      <c r="E1601" t="s">
        <v>374</v>
      </c>
      <c r="F1601" t="s">
        <v>382</v>
      </c>
      <c r="G1601" t="s">
        <v>383</v>
      </c>
      <c r="H1601" t="s">
        <v>774</v>
      </c>
      <c r="I1601" t="s">
        <v>775</v>
      </c>
      <c r="J1601">
        <v>950</v>
      </c>
      <c r="K1601">
        <v>25010.98</v>
      </c>
      <c r="L1601">
        <v>17895.567999999999</v>
      </c>
      <c r="M1601">
        <v>3001.35</v>
      </c>
      <c r="N1601">
        <v>26.327349999999999</v>
      </c>
      <c r="O1601" s="32">
        <f t="shared" si="408"/>
        <v>22009.63</v>
      </c>
      <c r="P1601" s="32">
        <f t="shared" si="409"/>
        <v>4114.0620000000017</v>
      </c>
      <c r="Q1601">
        <v>745355</v>
      </c>
      <c r="R1601" t="s">
        <v>346</v>
      </c>
      <c r="S1601" t="s">
        <v>386</v>
      </c>
      <c r="T1601" t="str">
        <f t="shared" si="410"/>
        <v>VEN</v>
      </c>
      <c r="U1601" t="s">
        <v>389</v>
      </c>
      <c r="V1601" s="33">
        <f t="shared" si="411"/>
        <v>25010.98</v>
      </c>
      <c r="W1601">
        <f t="shared" si="412"/>
        <v>950</v>
      </c>
      <c r="X1601" s="33">
        <f t="shared" si="413"/>
        <v>22009.63</v>
      </c>
      <c r="Y1601" s="33">
        <f t="shared" si="414"/>
        <v>3001.35</v>
      </c>
      <c r="Z1601" s="45">
        <f t="shared" si="415"/>
        <v>0.156893572343027</v>
      </c>
      <c r="AA1601" s="33">
        <f t="shared" si="416"/>
        <v>3924.0620000000017</v>
      </c>
      <c r="AB1601" s="45">
        <f t="shared" si="417"/>
        <v>0.1782884128447412</v>
      </c>
      <c r="AC1601" s="33">
        <f>IFERROR($X1601/VLOOKUP(CONCATENATE("USD",C1601),[1]GEINDICE!AR$1:AS$65536,2,0),"")</f>
        <v>3946.924539129187</v>
      </c>
      <c r="AD1601" s="33">
        <f>IFERROR($AA1601/VLOOKUP(CONCATENATE("USD",C1601),[1]GEINDICE!AR$1:AS$65536,2,0),"")</f>
        <v>703.69091169930448</v>
      </c>
      <c r="AE1601" s="33">
        <f>IFERROR($X1601/VLOOKUP(CONCATENATE("EUR",C1601),[1]GEINDICE!AR$1:AS$65536,2,0),"")</f>
        <v>3421.6824202474972</v>
      </c>
      <c r="AF1601" s="33">
        <f>IFERROR($AA1601/VLOOKUP(CONCATENATE("EUR",C1601),[1]GEINDICE!AR$1:AS$65536,2,0),"")</f>
        <v>610.04632796467899</v>
      </c>
      <c r="AG1601" s="48" t="str">
        <f>VLOOKUP(E1601,[1]Apresentação!AW$1:AX$65536,2,0)</f>
        <v xml:space="preserve">                    2 - LEATHER AUXILIARIES</v>
      </c>
      <c r="AH1601" s="48" t="str">
        <f t="shared" si="418"/>
        <v xml:space="preserve">         5209000010 - OPTIMALIN UPH</v>
      </c>
      <c r="AI1601" s="49" t="str">
        <f t="shared" si="419"/>
        <v xml:space="preserve">     ZF1123 - GOBBA LEATHER INDUSTRIA E COMERCIO LTDA</v>
      </c>
      <c r="AJ1601" t="str">
        <f t="shared" si="420"/>
        <v xml:space="preserve">     93 - RESALES</v>
      </c>
      <c r="AK1601" t="str">
        <f t="shared" si="421"/>
        <v/>
      </c>
      <c r="AL1601">
        <f t="shared" si="422"/>
        <v>7</v>
      </c>
      <c r="AM1601" t="str">
        <f t="shared" si="423"/>
        <v>2025 7</v>
      </c>
      <c r="AN1601" t="str">
        <f t="shared" si="424"/>
        <v xml:space="preserve">GOBBA </v>
      </c>
    </row>
    <row r="1602" spans="1:40" x14ac:dyDescent="0.35">
      <c r="A1602">
        <v>83466</v>
      </c>
      <c r="B1602" t="s">
        <v>274</v>
      </c>
      <c r="C1602" s="31">
        <v>45881</v>
      </c>
      <c r="D1602" t="s">
        <v>373</v>
      </c>
      <c r="E1602" t="s">
        <v>374</v>
      </c>
      <c r="F1602" t="s">
        <v>382</v>
      </c>
      <c r="G1602" t="s">
        <v>383</v>
      </c>
      <c r="H1602" t="s">
        <v>774</v>
      </c>
      <c r="I1602" t="s">
        <v>775</v>
      </c>
      <c r="J1602">
        <v>950</v>
      </c>
      <c r="K1602">
        <v>24482.12</v>
      </c>
      <c r="L1602">
        <v>18265.070500000002</v>
      </c>
      <c r="M1602">
        <v>2937.89</v>
      </c>
      <c r="N1602">
        <v>25.77065</v>
      </c>
      <c r="O1602" s="32">
        <f t="shared" si="408"/>
        <v>21544.23</v>
      </c>
      <c r="P1602" s="32">
        <f t="shared" si="409"/>
        <v>3279.1594999999979</v>
      </c>
      <c r="Q1602">
        <v>753158</v>
      </c>
      <c r="R1602" t="s">
        <v>346</v>
      </c>
      <c r="S1602" t="s">
        <v>386</v>
      </c>
      <c r="T1602" t="str">
        <f t="shared" si="410"/>
        <v>VEN</v>
      </c>
      <c r="U1602" t="s">
        <v>389</v>
      </c>
      <c r="V1602" s="33">
        <f t="shared" si="411"/>
        <v>24482.12</v>
      </c>
      <c r="W1602">
        <f t="shared" si="412"/>
        <v>950</v>
      </c>
      <c r="X1602" s="33">
        <f t="shared" si="413"/>
        <v>21544.23</v>
      </c>
      <c r="Y1602" s="33">
        <f t="shared" si="414"/>
        <v>2937.89</v>
      </c>
      <c r="Z1602" s="45">
        <f t="shared" si="415"/>
        <v>0.12618022867300699</v>
      </c>
      <c r="AA1602" s="33">
        <f t="shared" si="416"/>
        <v>3089.1594999999979</v>
      </c>
      <c r="AB1602" s="45">
        <f t="shared" si="417"/>
        <v>0.14338686042620219</v>
      </c>
      <c r="AC1602" s="33">
        <f>IFERROR($X1602/VLOOKUP(CONCATENATE("USD",C1602),[1]GEINDICE!AR$1:AS$65536,2,0),"")</f>
        <v>3985.8340116924437</v>
      </c>
      <c r="AD1602" s="33">
        <f>IFERROR($AA1602/VLOOKUP(CONCATENATE("USD",C1602),[1]GEINDICE!AR$1:AS$65536,2,0),"")</f>
        <v>571.51622511655398</v>
      </c>
      <c r="AE1602" s="33">
        <f>IFERROR($X1602/VLOOKUP(CONCATENATE("EUR",C1602),[1]GEINDICE!AR$1:AS$65536,2,0),"")</f>
        <v>3414.5700927173311</v>
      </c>
      <c r="AF1602" s="33">
        <f>IFERROR($AA1602/VLOOKUP(CONCATENATE("EUR",C1602),[1]GEINDICE!AR$1:AS$65536,2,0),"")</f>
        <v>489.6044852999442</v>
      </c>
      <c r="AG1602" s="48" t="str">
        <f>VLOOKUP(E1602,[1]Apresentação!AW$1:AX$65536,2,0)</f>
        <v xml:space="preserve">                    2 - LEATHER AUXILIARIES</v>
      </c>
      <c r="AH1602" s="48" t="str">
        <f t="shared" si="418"/>
        <v xml:space="preserve">         5209000010 - OPTIMALIN UPH</v>
      </c>
      <c r="AI1602" s="49" t="str">
        <f t="shared" si="419"/>
        <v xml:space="preserve">     ZF1123 - GOBBA LEATHER INDUSTRIA E COMERCIO LTDA</v>
      </c>
      <c r="AJ1602" t="str">
        <f t="shared" si="420"/>
        <v xml:space="preserve">     93 - RESALES</v>
      </c>
      <c r="AK1602" t="str">
        <f t="shared" si="421"/>
        <v/>
      </c>
      <c r="AL1602">
        <f t="shared" si="422"/>
        <v>8</v>
      </c>
      <c r="AM1602" t="str">
        <f t="shared" si="423"/>
        <v>2025 8</v>
      </c>
      <c r="AN1602" t="str">
        <f t="shared" si="424"/>
        <v xml:space="preserve">GOBBA </v>
      </c>
    </row>
    <row r="1603" spans="1:40" x14ac:dyDescent="0.35">
      <c r="A1603">
        <v>83503</v>
      </c>
      <c r="B1603" t="s">
        <v>274</v>
      </c>
      <c r="C1603" s="31">
        <v>45883</v>
      </c>
      <c r="D1603" t="s">
        <v>373</v>
      </c>
      <c r="E1603" t="s">
        <v>374</v>
      </c>
      <c r="F1603" t="s">
        <v>382</v>
      </c>
      <c r="G1603" t="s">
        <v>383</v>
      </c>
      <c r="H1603" t="s">
        <v>774</v>
      </c>
      <c r="I1603" t="s">
        <v>775</v>
      </c>
      <c r="J1603">
        <v>950</v>
      </c>
      <c r="K1603">
        <v>24335.010000000002</v>
      </c>
      <c r="L1603">
        <v>18265.070500000002</v>
      </c>
      <c r="M1603">
        <v>2920.23</v>
      </c>
      <c r="N1603">
        <v>25.6158</v>
      </c>
      <c r="O1603" s="32">
        <f t="shared" si="408"/>
        <v>21414.780000000002</v>
      </c>
      <c r="P1603" s="32">
        <f t="shared" si="409"/>
        <v>3149.7095000000008</v>
      </c>
      <c r="Q1603">
        <v>754702</v>
      </c>
      <c r="R1603" t="s">
        <v>346</v>
      </c>
      <c r="S1603" t="s">
        <v>386</v>
      </c>
      <c r="T1603" t="str">
        <f t="shared" si="410"/>
        <v>VEN</v>
      </c>
      <c r="U1603" t="s">
        <v>387</v>
      </c>
      <c r="V1603" s="33">
        <f t="shared" si="411"/>
        <v>24335.010000000002</v>
      </c>
      <c r="W1603">
        <f t="shared" si="412"/>
        <v>950</v>
      </c>
      <c r="X1603" s="33">
        <f t="shared" si="413"/>
        <v>21414.780000000002</v>
      </c>
      <c r="Y1603" s="33">
        <f t="shared" si="414"/>
        <v>2920.23</v>
      </c>
      <c r="Z1603" s="45">
        <f t="shared" si="415"/>
        <v>0.12162351690013691</v>
      </c>
      <c r="AA1603" s="33">
        <f t="shared" si="416"/>
        <v>2959.7095000000008</v>
      </c>
      <c r="AB1603" s="45">
        <f t="shared" si="417"/>
        <v>0.13820872780388127</v>
      </c>
      <c r="AC1603" s="33">
        <f>IFERROR($X1603/VLOOKUP(CONCATENATE("USD",C1603),[1]GEINDICE!AR$1:AS$65536,2,0),"")</f>
        <v>3958.7355578149554</v>
      </c>
      <c r="AD1603" s="33">
        <f>IFERROR($AA1603/VLOOKUP(CONCATENATE("USD",C1603),[1]GEINDICE!AR$1:AS$65536,2,0),"")</f>
        <v>547.13180515759325</v>
      </c>
      <c r="AE1603" s="33">
        <f>IFERROR($X1603/VLOOKUP(CONCATENATE("EUR",C1603),[1]GEINDICE!AR$1:AS$65536,2,0),"")</f>
        <v>3399.8190131453616</v>
      </c>
      <c r="AF1603" s="33">
        <f>IFERROR($AA1603/VLOOKUP(CONCATENATE("EUR",C1603),[1]GEINDICE!AR$1:AS$65536,2,0),"")</f>
        <v>469.8846605702675</v>
      </c>
      <c r="AG1603" s="48" t="str">
        <f>VLOOKUP(E1603,[1]Apresentação!AW$1:AX$65536,2,0)</f>
        <v xml:space="preserve">                    2 - LEATHER AUXILIARIES</v>
      </c>
      <c r="AH1603" s="48" t="str">
        <f t="shared" si="418"/>
        <v xml:space="preserve">         5209000010 - OPTIMALIN UPH</v>
      </c>
      <c r="AI1603" s="49" t="str">
        <f t="shared" si="419"/>
        <v xml:space="preserve">     ZF1123 - GOBBA LEATHER INDUSTRIA E COMERCIO LTDA</v>
      </c>
      <c r="AJ1603" t="str">
        <f t="shared" si="420"/>
        <v xml:space="preserve">     93 - RESALES</v>
      </c>
      <c r="AK1603" t="str">
        <f t="shared" si="421"/>
        <v/>
      </c>
      <c r="AL1603">
        <f t="shared" si="422"/>
        <v>8</v>
      </c>
      <c r="AM1603" t="str">
        <f t="shared" si="423"/>
        <v>2025 8</v>
      </c>
      <c r="AN1603" t="str">
        <f t="shared" si="424"/>
        <v xml:space="preserve">GOBBA </v>
      </c>
    </row>
    <row r="1604" spans="1:40" x14ac:dyDescent="0.35">
      <c r="A1604">
        <v>84238</v>
      </c>
      <c r="B1604" t="s">
        <v>274</v>
      </c>
      <c r="C1604" s="31">
        <v>45946</v>
      </c>
      <c r="D1604" t="s">
        <v>373</v>
      </c>
      <c r="E1604" t="s">
        <v>374</v>
      </c>
      <c r="F1604" t="s">
        <v>382</v>
      </c>
      <c r="G1604" t="s">
        <v>383</v>
      </c>
      <c r="H1604" t="s">
        <v>774</v>
      </c>
      <c r="I1604" t="s">
        <v>775</v>
      </c>
      <c r="J1604">
        <v>1900</v>
      </c>
      <c r="K1604">
        <v>52051.24</v>
      </c>
      <c r="L1604">
        <v>36530.141000000003</v>
      </c>
      <c r="M1604">
        <v>6246.22</v>
      </c>
      <c r="N1604">
        <v>27.395389999999999</v>
      </c>
      <c r="O1604" s="32">
        <f t="shared" ref="O1604:O1667" si="425">$K1604-$Y1604</f>
        <v>45805.02</v>
      </c>
      <c r="P1604" s="32">
        <f t="shared" ref="P1604:P1667" si="426">($O1604-$L1604)</f>
        <v>9274.8789999999935</v>
      </c>
      <c r="Q1604">
        <v>764415</v>
      </c>
      <c r="R1604" t="s">
        <v>346</v>
      </c>
      <c r="S1604" t="s">
        <v>386</v>
      </c>
      <c r="T1604" t="str">
        <f t="shared" ref="T1604:T1667" si="427">MID($U1604,1,3)</f>
        <v>VEN</v>
      </c>
      <c r="U1604" t="s">
        <v>389</v>
      </c>
      <c r="V1604" s="33">
        <f t="shared" ref="V1604:V1667" si="428">IF($T1604="DEV",-$K1604,$K1604)</f>
        <v>52051.24</v>
      </c>
      <c r="W1604">
        <f t="shared" ref="W1604:W1667" si="429">IF($T1604="DEV",-$J1604,$J1604)</f>
        <v>1900</v>
      </c>
      <c r="X1604" s="33">
        <f t="shared" ref="X1604:X1667" si="430">$V1604-$Y1604</f>
        <v>45805.02</v>
      </c>
      <c r="Y1604" s="33">
        <f t="shared" ref="Y1604:Y1667" si="431">IF(A1604=59876,M1604,IF(A1604=59868,M1604,IF(R1604="6111",((K1604*0.12)+M1604),IF(T1604="DEV",-M1604,M1604))))</f>
        <v>6246.22</v>
      </c>
      <c r="Z1604" s="45">
        <f t="shared" ref="Z1604:Z1667" si="432">IFERROR($AA1604/$V1604,0)</f>
        <v>0.17088697598750757</v>
      </c>
      <c r="AA1604" s="33">
        <f t="shared" ref="AA1604:AA1667" si="433">IF(VLOOKUP(AL1604,AR:AS,2,0)="sim",IF($T1604="DEV",($X1604-$L1604),$P1604)-(0.2*W1604),IF(VLOOKUP(AL1604,AR:AS,2,0)="OK",IF($T1604="DEV",($X1604-$L1604),$P1604)-(0.2*W1604),IF($T1604="DEV",($X1604-$L1604),$P1604)))</f>
        <v>8894.8789999999935</v>
      </c>
      <c r="AB1604" s="45">
        <f t="shared" ref="AB1604:AB1667" si="434">IFERROR($AA1604/$X1604,0)</f>
        <v>0.19419004729175959</v>
      </c>
      <c r="AC1604" s="33">
        <f>IFERROR($X1604/VLOOKUP(CONCATENATE("USD",C1604),[1]GEINDICE!AR$1:AS$65536,2,0),"")</f>
        <v>8427.1663539021956</v>
      </c>
      <c r="AD1604" s="33">
        <f>IFERROR($AA1604/VLOOKUP(CONCATENATE("USD",C1604),[1]GEINDICE!AR$1:AS$65536,2,0),"")</f>
        <v>1636.4718327997925</v>
      </c>
      <c r="AE1604" s="33">
        <f>IFERROR($X1604/VLOOKUP(CONCATENATE("EUR",C1604),[1]GEINDICE!AR$1:AS$65536,2,0),"")</f>
        <v>7223.7411093062492</v>
      </c>
      <c r="AF1604" s="33">
        <f>IFERROR($AA1604/VLOOKUP(CONCATENATE("EUR",C1604),[1]GEINDICE!AR$1:AS$65536,2,0),"")</f>
        <v>1402.7786276396084</v>
      </c>
      <c r="AG1604" s="48" t="str">
        <f>VLOOKUP(E1604,[1]Apresentação!AW$1:AX$65536,2,0)</f>
        <v xml:space="preserve">                    2 - LEATHER AUXILIARIES</v>
      </c>
      <c r="AH1604" s="48" t="str">
        <f t="shared" ref="AH1604:AH1667" si="435">CONCATENATE("         ",H1604," - ",I1604)</f>
        <v xml:space="preserve">         5209000010 - OPTIMALIN UPH</v>
      </c>
      <c r="AI1604" s="49" t="str">
        <f t="shared" ref="AI1604:AI1667" si="436">CONCATENATE("     ",F1604," - ",G1604)</f>
        <v xml:space="preserve">     ZF1123 - GOBBA LEATHER INDUSTRIA E COMERCIO LTDA</v>
      </c>
      <c r="AJ1604" t="str">
        <f t="shared" ref="AJ1604:AJ1667" si="437">IF(RIGHT(I1604,2)="BR","     90 - SALES","     93 - RESALES")</f>
        <v xml:space="preserve">     93 - RESALES</v>
      </c>
      <c r="AK1604" t="str">
        <f t="shared" ref="AK1604:AK1667" si="438">IF(R1604="3201","EXP",IF(R1604="7101","EXP",""))</f>
        <v/>
      </c>
      <c r="AL1604">
        <f t="shared" ref="AL1604:AL1667" si="439">VLOOKUP(MONTH(C1604),AQ:AR,2,0)</f>
        <v>10</v>
      </c>
      <c r="AM1604" t="str">
        <f t="shared" ref="AM1604:AM1667" si="440">CONCATENATE(YEAR(C1604)," ",MONTH(C1604))</f>
        <v>2025 10</v>
      </c>
      <c r="AN1604" t="str">
        <f t="shared" ref="AN1604:AN1667" si="441">MID(G1604,1,SEARCH(" ",G1604,1))</f>
        <v xml:space="preserve">GOBBA </v>
      </c>
    </row>
    <row r="1605" spans="1:40" x14ac:dyDescent="0.35">
      <c r="A1605">
        <v>84171</v>
      </c>
      <c r="B1605" t="s">
        <v>274</v>
      </c>
      <c r="C1605" s="31">
        <v>45939</v>
      </c>
      <c r="D1605" t="s">
        <v>373</v>
      </c>
      <c r="E1605" t="s">
        <v>374</v>
      </c>
      <c r="F1605" t="s">
        <v>382</v>
      </c>
      <c r="G1605" t="s">
        <v>383</v>
      </c>
      <c r="H1605" t="s">
        <v>774</v>
      </c>
      <c r="I1605" t="s">
        <v>775</v>
      </c>
      <c r="J1605">
        <v>1900</v>
      </c>
      <c r="K1605">
        <v>48160.12</v>
      </c>
      <c r="L1605">
        <v>36537</v>
      </c>
      <c r="M1605">
        <v>5779.28</v>
      </c>
      <c r="N1605">
        <v>25.347429999999999</v>
      </c>
      <c r="O1605" s="32">
        <f t="shared" si="425"/>
        <v>42380.840000000004</v>
      </c>
      <c r="P1605" s="32">
        <f t="shared" si="426"/>
        <v>5843.8400000000038</v>
      </c>
      <c r="Q1605">
        <v>763747</v>
      </c>
      <c r="R1605" t="s">
        <v>346</v>
      </c>
      <c r="S1605" t="s">
        <v>386</v>
      </c>
      <c r="T1605" t="str">
        <f t="shared" si="427"/>
        <v>VEN</v>
      </c>
      <c r="U1605" t="s">
        <v>389</v>
      </c>
      <c r="V1605" s="33">
        <f t="shared" si="428"/>
        <v>48160.12</v>
      </c>
      <c r="W1605">
        <f t="shared" si="429"/>
        <v>1900</v>
      </c>
      <c r="X1605" s="33">
        <f t="shared" si="430"/>
        <v>42380.840000000004</v>
      </c>
      <c r="Y1605" s="33">
        <f t="shared" si="431"/>
        <v>5779.28</v>
      </c>
      <c r="Z1605" s="45">
        <f t="shared" si="432"/>
        <v>0.11345154455595217</v>
      </c>
      <c r="AA1605" s="33">
        <f t="shared" si="433"/>
        <v>5463.8400000000038</v>
      </c>
      <c r="AB1605" s="45">
        <f t="shared" si="434"/>
        <v>0.12892240927739995</v>
      </c>
      <c r="AC1605" s="33">
        <f>IFERROR($X1605/VLOOKUP(CONCATENATE("USD",C1605),[1]GEINDICE!AR$1:AS$65536,2,0),"")</f>
        <v>7916.0297358885273</v>
      </c>
      <c r="AD1605" s="33">
        <f>IFERROR($AA1605/VLOOKUP(CONCATENATE("USD",C1605),[1]GEINDICE!AR$1:AS$65536,2,0),"")</f>
        <v>1020.5536254622891</v>
      </c>
      <c r="AE1605" s="33">
        <f>IFERROR($X1605/VLOOKUP(CONCATENATE("EUR",C1605),[1]GEINDICE!AR$1:AS$65536,2,0),"")</f>
        <v>6847.7686217482633</v>
      </c>
      <c r="AF1605" s="33">
        <f>IFERROR($AA1605/VLOOKUP(CONCATENATE("EUR",C1605),[1]GEINDICE!AR$1:AS$65536,2,0),"")</f>
        <v>882.83082888996671</v>
      </c>
      <c r="AG1605" s="48" t="str">
        <f>VLOOKUP(E1605,[1]Apresentação!AW$1:AX$65536,2,0)</f>
        <v xml:space="preserve">                    2 - LEATHER AUXILIARIES</v>
      </c>
      <c r="AH1605" s="48" t="str">
        <f t="shared" si="435"/>
        <v xml:space="preserve">         5209000010 - OPTIMALIN UPH</v>
      </c>
      <c r="AI1605" s="49" t="str">
        <f t="shared" si="436"/>
        <v xml:space="preserve">     ZF1123 - GOBBA LEATHER INDUSTRIA E COMERCIO LTDA</v>
      </c>
      <c r="AJ1605" t="str">
        <f t="shared" si="437"/>
        <v xml:space="preserve">     93 - RESALES</v>
      </c>
      <c r="AK1605" t="str">
        <f t="shared" si="438"/>
        <v/>
      </c>
      <c r="AL1605">
        <f t="shared" si="439"/>
        <v>10</v>
      </c>
      <c r="AM1605" t="str">
        <f t="shared" si="440"/>
        <v>2025 10</v>
      </c>
      <c r="AN1605" t="str">
        <f t="shared" si="441"/>
        <v xml:space="preserve">GOBBA </v>
      </c>
    </row>
    <row r="1606" spans="1:40" x14ac:dyDescent="0.35">
      <c r="A1606">
        <v>83571</v>
      </c>
      <c r="B1606" t="s">
        <v>274</v>
      </c>
      <c r="C1606" s="31">
        <v>45889</v>
      </c>
      <c r="D1606" t="s">
        <v>373</v>
      </c>
      <c r="E1606" t="s">
        <v>374</v>
      </c>
      <c r="F1606" t="s">
        <v>382</v>
      </c>
      <c r="G1606" t="s">
        <v>383</v>
      </c>
      <c r="H1606" t="s">
        <v>774</v>
      </c>
      <c r="I1606" t="s">
        <v>775</v>
      </c>
      <c r="J1606">
        <v>1900</v>
      </c>
      <c r="K1606">
        <v>48670.020000000004</v>
      </c>
      <c r="L1606">
        <v>36530.141000000003</v>
      </c>
      <c r="M1606">
        <v>5840.46</v>
      </c>
      <c r="N1606">
        <v>25.6158</v>
      </c>
      <c r="O1606" s="32">
        <f t="shared" si="425"/>
        <v>42829.560000000005</v>
      </c>
      <c r="P1606" s="32">
        <f t="shared" si="426"/>
        <v>6299.4190000000017</v>
      </c>
      <c r="Q1606">
        <v>758623</v>
      </c>
      <c r="R1606" t="s">
        <v>346</v>
      </c>
      <c r="S1606" t="s">
        <v>386</v>
      </c>
      <c r="T1606" t="str">
        <f t="shared" si="427"/>
        <v>VEN</v>
      </c>
      <c r="U1606" t="s">
        <v>389</v>
      </c>
      <c r="V1606" s="33">
        <f t="shared" si="428"/>
        <v>48670.020000000004</v>
      </c>
      <c r="W1606">
        <f t="shared" si="429"/>
        <v>1900</v>
      </c>
      <c r="X1606" s="33">
        <f t="shared" si="430"/>
        <v>42829.560000000005</v>
      </c>
      <c r="Y1606" s="33">
        <f t="shared" si="431"/>
        <v>5840.46</v>
      </c>
      <c r="Z1606" s="45">
        <f t="shared" si="432"/>
        <v>0.12162351690013691</v>
      </c>
      <c r="AA1606" s="33">
        <f t="shared" si="433"/>
        <v>5919.4190000000017</v>
      </c>
      <c r="AB1606" s="45">
        <f t="shared" si="434"/>
        <v>0.13820872780388127</v>
      </c>
      <c r="AC1606" s="33">
        <f>IFERROR($X1606/VLOOKUP(CONCATENATE("USD",C1606),[1]GEINDICE!AR$1:AS$65536,2,0),"")</f>
        <v>7826.1813397653777</v>
      </c>
      <c r="AD1606" s="33">
        <f>IFERROR($AA1606/VLOOKUP(CONCATENATE("USD",C1606),[1]GEINDICE!AR$1:AS$65536,2,0),"")</f>
        <v>1081.6465665314479</v>
      </c>
      <c r="AE1606" s="33">
        <f>IFERROR($X1606/VLOOKUP(CONCATENATE("EUR",C1606),[1]GEINDICE!AR$1:AS$65536,2,0),"")</f>
        <v>6718.3623529411771</v>
      </c>
      <c r="AF1606" s="33">
        <f>IFERROR($AA1606/VLOOKUP(CONCATENATE("EUR",C1606),[1]GEINDICE!AR$1:AS$65536,2,0),"")</f>
        <v>928.53631372549046</v>
      </c>
      <c r="AG1606" s="48" t="str">
        <f>VLOOKUP(E1606,[1]Apresentação!AW$1:AX$65536,2,0)</f>
        <v xml:space="preserve">                    2 - LEATHER AUXILIARIES</v>
      </c>
      <c r="AH1606" s="48" t="str">
        <f t="shared" si="435"/>
        <v xml:space="preserve">         5209000010 - OPTIMALIN UPH</v>
      </c>
      <c r="AI1606" s="49" t="str">
        <f t="shared" si="436"/>
        <v xml:space="preserve">     ZF1123 - GOBBA LEATHER INDUSTRIA E COMERCIO LTDA</v>
      </c>
      <c r="AJ1606" t="str">
        <f t="shared" si="437"/>
        <v xml:space="preserve">     93 - RESALES</v>
      </c>
      <c r="AK1606" t="str">
        <f t="shared" si="438"/>
        <v/>
      </c>
      <c r="AL1606">
        <f t="shared" si="439"/>
        <v>8</v>
      </c>
      <c r="AM1606" t="str">
        <f t="shared" si="440"/>
        <v>2025 8</v>
      </c>
      <c r="AN1606" t="str">
        <f t="shared" si="441"/>
        <v xml:space="preserve">GOBBA </v>
      </c>
    </row>
    <row r="1607" spans="1:40" x14ac:dyDescent="0.35">
      <c r="A1607">
        <v>80765</v>
      </c>
      <c r="B1607" t="s">
        <v>274</v>
      </c>
      <c r="C1607" s="31">
        <v>45664</v>
      </c>
      <c r="D1607" t="s">
        <v>373</v>
      </c>
      <c r="E1607" t="s">
        <v>374</v>
      </c>
      <c r="F1607" t="s">
        <v>780</v>
      </c>
      <c r="G1607" t="s">
        <v>781</v>
      </c>
      <c r="H1607" t="s">
        <v>782</v>
      </c>
      <c r="I1607" t="s">
        <v>783</v>
      </c>
      <c r="J1607">
        <v>4000</v>
      </c>
      <c r="K1607">
        <v>74254.84</v>
      </c>
      <c r="L1607">
        <v>-26916.042710000002</v>
      </c>
      <c r="M1607">
        <v>8910.68</v>
      </c>
      <c r="N1607">
        <v>18.56371</v>
      </c>
      <c r="O1607" s="32">
        <f t="shared" si="425"/>
        <v>83165.51999999999</v>
      </c>
      <c r="P1607" s="32">
        <f t="shared" si="426"/>
        <v>110081.56271</v>
      </c>
      <c r="Q1607">
        <v>706368</v>
      </c>
      <c r="R1607" t="s">
        <v>784</v>
      </c>
      <c r="S1607" t="s">
        <v>785</v>
      </c>
      <c r="T1607" t="str">
        <f t="shared" si="427"/>
        <v>DEV</v>
      </c>
      <c r="U1607" t="s">
        <v>786</v>
      </c>
      <c r="V1607" s="33">
        <f t="shared" si="428"/>
        <v>-74254.84</v>
      </c>
      <c r="W1607">
        <f t="shared" si="429"/>
        <v>-4000</v>
      </c>
      <c r="X1607" s="33">
        <f t="shared" si="430"/>
        <v>-65344.159999999996</v>
      </c>
      <c r="Y1607" s="33">
        <f t="shared" si="431"/>
        <v>-8910.68</v>
      </c>
      <c r="Z1607" s="45">
        <f t="shared" si="432"/>
        <v>0.50674295830413207</v>
      </c>
      <c r="AA1607" s="33">
        <f t="shared" si="433"/>
        <v>-37628.117289999995</v>
      </c>
      <c r="AB1607" s="45">
        <f t="shared" si="434"/>
        <v>0.57584514499842065</v>
      </c>
      <c r="AC1607" s="33">
        <f>IFERROR($X1607/VLOOKUP(CONCATENATE("USD",C1607),[1]GEINDICE!AR$1:AS$65536,2,0),"")</f>
        <v>-10757.8340824155</v>
      </c>
      <c r="AD1607" s="33">
        <f>IFERROR($AA1607/VLOOKUP(CONCATENATE("USD",C1607),[1]GEINDICE!AR$1:AS$65536,2,0),"")</f>
        <v>-6194.8465270575052</v>
      </c>
      <c r="AE1607" s="33">
        <f>IFERROR($X1607/VLOOKUP(CONCATENATE("EUR",C1607),[1]GEINDICE!AR$1:AS$65536,2,0),"")</f>
        <v>-10369.94905813086</v>
      </c>
      <c r="AF1607" s="33">
        <f>IFERROR($AA1607/VLOOKUP(CONCATENATE("EUR",C1607),[1]GEINDICE!AR$1:AS$65536,2,0),"")</f>
        <v>-5971.4848190056009</v>
      </c>
      <c r="AG1607" s="48" t="str">
        <f>VLOOKUP(E1607,[1]Apresentação!AW$1:AX$65536,2,0)</f>
        <v xml:space="preserve">                    2 - LEATHER AUXILIARIES</v>
      </c>
      <c r="AH1607" s="48" t="str">
        <f t="shared" si="435"/>
        <v xml:space="preserve">         5208000010 - PELLASTOL 1060 BR</v>
      </c>
      <c r="AI1607" s="49" t="str">
        <f t="shared" si="436"/>
        <v xml:space="preserve">     L00026 - INDUSTRIA DE PELES MINUANO LTDA</v>
      </c>
      <c r="AJ1607" t="str">
        <f t="shared" si="437"/>
        <v xml:space="preserve">     90 - SALES</v>
      </c>
      <c r="AK1607" t="str">
        <f t="shared" si="438"/>
        <v/>
      </c>
      <c r="AL1607">
        <f t="shared" si="439"/>
        <v>1</v>
      </c>
      <c r="AM1607" t="str">
        <f t="shared" si="440"/>
        <v>2025 1</v>
      </c>
      <c r="AN1607" t="str">
        <f t="shared" si="441"/>
        <v xml:space="preserve">INDUSTRIA </v>
      </c>
    </row>
    <row r="1608" spans="1:40" x14ac:dyDescent="0.35">
      <c r="A1608">
        <v>80856</v>
      </c>
      <c r="B1608" t="s">
        <v>274</v>
      </c>
      <c r="C1608" s="31">
        <v>45671</v>
      </c>
      <c r="D1608" t="s">
        <v>373</v>
      </c>
      <c r="E1608" t="s">
        <v>374</v>
      </c>
      <c r="F1608" t="s">
        <v>642</v>
      </c>
      <c r="G1608" t="s">
        <v>643</v>
      </c>
      <c r="H1608" t="s">
        <v>782</v>
      </c>
      <c r="I1608" t="s">
        <v>783</v>
      </c>
      <c r="J1608">
        <v>120</v>
      </c>
      <c r="K1608">
        <v>1922.88</v>
      </c>
      <c r="L1608">
        <v>807.48127999999997</v>
      </c>
      <c r="M1608">
        <v>387.27</v>
      </c>
      <c r="N1608">
        <v>16.024000000000001</v>
      </c>
      <c r="O1608" s="32">
        <f t="shared" si="425"/>
        <v>1535.6100000000001</v>
      </c>
      <c r="P1608" s="32">
        <f t="shared" si="426"/>
        <v>728.12872000000016</v>
      </c>
      <c r="Q1608">
        <v>706949</v>
      </c>
      <c r="R1608" t="s">
        <v>312</v>
      </c>
      <c r="S1608" t="s">
        <v>457</v>
      </c>
      <c r="T1608" t="str">
        <f t="shared" si="427"/>
        <v>VEN</v>
      </c>
      <c r="U1608" t="s">
        <v>437</v>
      </c>
      <c r="V1608" s="33">
        <f t="shared" si="428"/>
        <v>1922.88</v>
      </c>
      <c r="W1608">
        <f t="shared" si="429"/>
        <v>120</v>
      </c>
      <c r="X1608" s="33">
        <f t="shared" si="430"/>
        <v>1535.6100000000001</v>
      </c>
      <c r="Y1608" s="33">
        <f t="shared" si="431"/>
        <v>387.27</v>
      </c>
      <c r="Z1608" s="45">
        <f t="shared" si="432"/>
        <v>0.36618443168580467</v>
      </c>
      <c r="AA1608" s="33">
        <f t="shared" si="433"/>
        <v>704.12872000000016</v>
      </c>
      <c r="AB1608" s="45">
        <f t="shared" si="434"/>
        <v>0.45853355995337364</v>
      </c>
      <c r="AC1608" s="33">
        <f>IFERROR($X1608/VLOOKUP(CONCATENATE("USD",C1608),[1]GEINDICE!AR$1:AS$65536,2,0),"")</f>
        <v>253.10444858334296</v>
      </c>
      <c r="AD1608" s="33">
        <f>IFERROR($AA1608/VLOOKUP(CONCATENATE("USD",C1608),[1]GEINDICE!AR$1:AS$65536,2,0),"")</f>
        <v>116.05688384895588</v>
      </c>
      <c r="AE1608" s="33">
        <f>IFERROR($X1608/VLOOKUP(CONCATENATE("EUR",C1608),[1]GEINDICE!AR$1:AS$65536,2,0),"")</f>
        <v>245.85101103088329</v>
      </c>
      <c r="AF1608" s="33">
        <f>IFERROR($AA1608/VLOOKUP(CONCATENATE("EUR",C1608),[1]GEINDICE!AR$1:AS$65536,2,0),"")</f>
        <v>112.73093930612704</v>
      </c>
      <c r="AG1608" s="48" t="str">
        <f>VLOOKUP(E1608,[1]Apresentação!AW$1:AX$65536,2,0)</f>
        <v xml:space="preserve">                    2 - LEATHER AUXILIARIES</v>
      </c>
      <c r="AH1608" s="48" t="str">
        <f t="shared" si="435"/>
        <v xml:space="preserve">         5208000010 - PELLASTOL 1060 BR</v>
      </c>
      <c r="AI1608" s="49" t="str">
        <f t="shared" si="436"/>
        <v xml:space="preserve">     L00281 - ICL BENEFICIAMENTO DE COUROS LTDA.</v>
      </c>
      <c r="AJ1608" t="str">
        <f t="shared" si="437"/>
        <v xml:space="preserve">     90 - SALES</v>
      </c>
      <c r="AK1608" t="str">
        <f t="shared" si="438"/>
        <v/>
      </c>
      <c r="AL1608">
        <f t="shared" si="439"/>
        <v>1</v>
      </c>
      <c r="AM1608" t="str">
        <f t="shared" si="440"/>
        <v>2025 1</v>
      </c>
      <c r="AN1608" t="str">
        <f t="shared" si="441"/>
        <v xml:space="preserve">ICL </v>
      </c>
    </row>
    <row r="1609" spans="1:40" x14ac:dyDescent="0.35">
      <c r="A1609">
        <v>82288</v>
      </c>
      <c r="B1609" t="s">
        <v>274</v>
      </c>
      <c r="C1609" s="31">
        <v>45783</v>
      </c>
      <c r="D1609" t="s">
        <v>373</v>
      </c>
      <c r="E1609" t="s">
        <v>374</v>
      </c>
      <c r="F1609" t="s">
        <v>435</v>
      </c>
      <c r="G1609" t="s">
        <v>436</v>
      </c>
      <c r="H1609" t="s">
        <v>782</v>
      </c>
      <c r="I1609" t="s">
        <v>783</v>
      </c>
      <c r="J1609">
        <v>1000</v>
      </c>
      <c r="K1609">
        <v>14751.720000000001</v>
      </c>
      <c r="L1609">
        <v>7138.2150199999996</v>
      </c>
      <c r="M1609">
        <v>2971</v>
      </c>
      <c r="N1609">
        <v>14.751719999999999</v>
      </c>
      <c r="O1609" s="32">
        <f t="shared" si="425"/>
        <v>11780.720000000001</v>
      </c>
      <c r="P1609" s="32">
        <f t="shared" si="426"/>
        <v>4642.5049800000015</v>
      </c>
      <c r="Q1609">
        <v>737405</v>
      </c>
      <c r="R1609" t="s">
        <v>312</v>
      </c>
      <c r="S1609" t="s">
        <v>457</v>
      </c>
      <c r="T1609" t="str">
        <f t="shared" si="427"/>
        <v>VEN</v>
      </c>
      <c r="U1609" t="s">
        <v>437</v>
      </c>
      <c r="V1609" s="33">
        <f t="shared" si="428"/>
        <v>14751.720000000001</v>
      </c>
      <c r="W1609">
        <f t="shared" si="429"/>
        <v>1000</v>
      </c>
      <c r="X1609" s="33">
        <f t="shared" si="430"/>
        <v>11780.720000000001</v>
      </c>
      <c r="Y1609" s="33">
        <f t="shared" si="431"/>
        <v>2971</v>
      </c>
      <c r="Z1609" s="45">
        <f t="shared" si="432"/>
        <v>0.30115166095885776</v>
      </c>
      <c r="AA1609" s="33">
        <f t="shared" si="433"/>
        <v>4442.5049800000015</v>
      </c>
      <c r="AB1609" s="45">
        <f t="shared" si="434"/>
        <v>0.37709961530364877</v>
      </c>
      <c r="AC1609" s="33">
        <f>IFERROR($X1609/VLOOKUP(CONCATENATE("USD",C1609),[1]GEINDICE!AR$1:AS$65536,2,0),"")</f>
        <v>2059.2064324418811</v>
      </c>
      <c r="AD1609" s="33">
        <f>IFERROR($AA1609/VLOOKUP(CONCATENATE("USD",C1609),[1]GEINDICE!AR$1:AS$65536,2,0),"")</f>
        <v>776.5259535046323</v>
      </c>
      <c r="AE1609" s="33">
        <f>IFERROR($X1609/VLOOKUP(CONCATENATE("EUR",C1609),[1]GEINDICE!AR$1:AS$65536,2,0),"")</f>
        <v>1815.0712579924507</v>
      </c>
      <c r="AF1609" s="33">
        <f>IFERROR($AA1609/VLOOKUP(CONCATENATE("EUR",C1609),[1]GEINDICE!AR$1:AS$65536,2,0),"")</f>
        <v>684.46267313766293</v>
      </c>
      <c r="AG1609" s="48" t="str">
        <f>VLOOKUP(E1609,[1]Apresentação!AW$1:AX$65536,2,0)</f>
        <v xml:space="preserve">                    2 - LEATHER AUXILIARIES</v>
      </c>
      <c r="AH1609" s="48" t="str">
        <f t="shared" si="435"/>
        <v xml:space="preserve">         5208000010 - PELLASTOL 1060 BR</v>
      </c>
      <c r="AI1609" s="49" t="str">
        <f t="shared" si="436"/>
        <v xml:space="preserve">     L00024 - FUGA S/A</v>
      </c>
      <c r="AJ1609" t="str">
        <f t="shared" si="437"/>
        <v xml:space="preserve">     90 - SALES</v>
      </c>
      <c r="AK1609" t="str">
        <f t="shared" si="438"/>
        <v/>
      </c>
      <c r="AL1609">
        <f t="shared" si="439"/>
        <v>5</v>
      </c>
      <c r="AM1609" t="str">
        <f t="shared" si="440"/>
        <v>2025 5</v>
      </c>
      <c r="AN1609" t="str">
        <f t="shared" si="441"/>
        <v xml:space="preserve">FUGA </v>
      </c>
    </row>
    <row r="1610" spans="1:40" x14ac:dyDescent="0.35">
      <c r="A1610">
        <v>82373</v>
      </c>
      <c r="B1610" t="s">
        <v>274</v>
      </c>
      <c r="C1610" s="31">
        <v>45789</v>
      </c>
      <c r="D1610" t="s">
        <v>373</v>
      </c>
      <c r="E1610" t="s">
        <v>374</v>
      </c>
      <c r="F1610" t="s">
        <v>787</v>
      </c>
      <c r="G1610" t="s">
        <v>788</v>
      </c>
      <c r="H1610" t="s">
        <v>782</v>
      </c>
      <c r="I1610" t="s">
        <v>783</v>
      </c>
      <c r="J1610">
        <v>120</v>
      </c>
      <c r="K1610">
        <v>2267.36</v>
      </c>
      <c r="L1610">
        <v>856.58579999999995</v>
      </c>
      <c r="M1610">
        <v>456.65</v>
      </c>
      <c r="N1610">
        <v>18.894639999999999</v>
      </c>
      <c r="O1610" s="32">
        <f t="shared" si="425"/>
        <v>1810.71</v>
      </c>
      <c r="P1610" s="32">
        <f t="shared" si="426"/>
        <v>954.12420000000009</v>
      </c>
      <c r="Q1610">
        <v>738459</v>
      </c>
      <c r="R1610" t="s">
        <v>312</v>
      </c>
      <c r="S1610" t="s">
        <v>457</v>
      </c>
      <c r="T1610" t="str">
        <f t="shared" si="427"/>
        <v>VEN</v>
      </c>
      <c r="U1610" t="s">
        <v>437</v>
      </c>
      <c r="V1610" s="33">
        <f t="shared" si="428"/>
        <v>2267.36</v>
      </c>
      <c r="W1610">
        <f t="shared" si="429"/>
        <v>120</v>
      </c>
      <c r="X1610" s="33">
        <f t="shared" si="430"/>
        <v>1810.71</v>
      </c>
      <c r="Y1610" s="33">
        <f t="shared" si="431"/>
        <v>456.65</v>
      </c>
      <c r="Z1610" s="45">
        <f t="shared" si="432"/>
        <v>0.41022343165619929</v>
      </c>
      <c r="AA1610" s="33">
        <f t="shared" si="433"/>
        <v>930.12420000000009</v>
      </c>
      <c r="AB1610" s="45">
        <f t="shared" si="434"/>
        <v>0.51367927498053256</v>
      </c>
      <c r="AC1610" s="33">
        <f>IFERROR($X1610/VLOOKUP(CONCATENATE("USD",C1610),[1]GEINDICE!AR$1:AS$65536,2,0),"")</f>
        <v>318.6635458097216</v>
      </c>
      <c r="AD1610" s="33">
        <f>IFERROR($AA1610/VLOOKUP(CONCATENATE("USD",C1610),[1]GEINDICE!AR$1:AS$65536,2,0),"")</f>
        <v>163.69085917426349</v>
      </c>
      <c r="AE1610" s="33">
        <f>IFERROR($X1610/VLOOKUP(CONCATENATE("EUR",C1610),[1]GEINDICE!AR$1:AS$65536,2,0),"")</f>
        <v>286.92696531288129</v>
      </c>
      <c r="AF1610" s="33">
        <f>IFERROR($AA1610/VLOOKUP(CONCATENATE("EUR",C1610),[1]GEINDICE!AR$1:AS$65536,2,0),"")</f>
        <v>147.38843551428525</v>
      </c>
      <c r="AG1610" s="48" t="str">
        <f>VLOOKUP(E1610,[1]Apresentação!AW$1:AX$65536,2,0)</f>
        <v xml:space="preserve">                    2 - LEATHER AUXILIARIES</v>
      </c>
      <c r="AH1610" s="48" t="str">
        <f t="shared" si="435"/>
        <v xml:space="preserve">         5208000010 - PELLASTOL 1060 BR</v>
      </c>
      <c r="AI1610" s="49" t="str">
        <f t="shared" si="436"/>
        <v xml:space="preserve">     L00091 - CURTUME AIMORE SA</v>
      </c>
      <c r="AJ1610" t="str">
        <f t="shared" si="437"/>
        <v xml:space="preserve">     90 - SALES</v>
      </c>
      <c r="AK1610" t="str">
        <f t="shared" si="438"/>
        <v/>
      </c>
      <c r="AL1610">
        <f t="shared" si="439"/>
        <v>5</v>
      </c>
      <c r="AM1610" t="str">
        <f t="shared" si="440"/>
        <v>2025 5</v>
      </c>
      <c r="AN1610" t="str">
        <f t="shared" si="441"/>
        <v xml:space="preserve">CURTUME </v>
      </c>
    </row>
    <row r="1611" spans="1:40" x14ac:dyDescent="0.35">
      <c r="A1611">
        <v>81240</v>
      </c>
      <c r="B1611" t="s">
        <v>274</v>
      </c>
      <c r="C1611" s="31">
        <v>45699</v>
      </c>
      <c r="D1611" t="s">
        <v>373</v>
      </c>
      <c r="E1611" t="s">
        <v>374</v>
      </c>
      <c r="F1611" t="s">
        <v>435</v>
      </c>
      <c r="G1611" t="s">
        <v>436</v>
      </c>
      <c r="H1611" t="s">
        <v>782</v>
      </c>
      <c r="I1611" t="s">
        <v>783</v>
      </c>
      <c r="J1611">
        <v>2000</v>
      </c>
      <c r="K1611">
        <v>33297.4</v>
      </c>
      <c r="L1611">
        <v>13736.23006</v>
      </c>
      <c r="M1611">
        <v>6706.14</v>
      </c>
      <c r="N1611">
        <v>16.648700000000002</v>
      </c>
      <c r="O1611" s="32">
        <f t="shared" si="425"/>
        <v>26591.260000000002</v>
      </c>
      <c r="P1611" s="32">
        <f t="shared" si="426"/>
        <v>12855.029940000002</v>
      </c>
      <c r="Q1611">
        <v>709856</v>
      </c>
      <c r="R1611" t="s">
        <v>312</v>
      </c>
      <c r="S1611" t="s">
        <v>457</v>
      </c>
      <c r="T1611" t="str">
        <f t="shared" si="427"/>
        <v>VEN</v>
      </c>
      <c r="U1611" t="s">
        <v>348</v>
      </c>
      <c r="V1611" s="33">
        <f t="shared" si="428"/>
        <v>33297.4</v>
      </c>
      <c r="W1611">
        <f t="shared" si="429"/>
        <v>2000</v>
      </c>
      <c r="X1611" s="33">
        <f t="shared" si="430"/>
        <v>26591.260000000002</v>
      </c>
      <c r="Y1611" s="33">
        <f t="shared" si="431"/>
        <v>6706.14</v>
      </c>
      <c r="Z1611" s="45">
        <f t="shared" si="432"/>
        <v>0.37405412855057757</v>
      </c>
      <c r="AA1611" s="33">
        <f t="shared" si="433"/>
        <v>12455.029940000002</v>
      </c>
      <c r="AB1611" s="45">
        <f t="shared" si="434"/>
        <v>0.46838810722019192</v>
      </c>
      <c r="AC1611" s="33">
        <f>IFERROR($X1611/VLOOKUP(CONCATENATE("USD",C1611),[1]GEINDICE!AR$1:AS$65536,2,0),"")</f>
        <v>4601.5193465771445</v>
      </c>
      <c r="AD1611" s="33">
        <f>IFERROR($AA1611/VLOOKUP(CONCATENATE("USD",C1611),[1]GEINDICE!AR$1:AS$65536,2,0),"")</f>
        <v>2155.296937080363</v>
      </c>
      <c r="AE1611" s="33">
        <f>IFERROR($X1611/VLOOKUP(CONCATENATE("EUR",C1611),[1]GEINDICE!AR$1:AS$65536,2,0),"")</f>
        <v>4450.1966428463838</v>
      </c>
      <c r="AF1611" s="33">
        <f>IFERROR($AA1611/VLOOKUP(CONCATENATE("EUR",C1611),[1]GEINDICE!AR$1:AS$65536,2,0),"")</f>
        <v>2084.4191823004703</v>
      </c>
      <c r="AG1611" s="48" t="str">
        <f>VLOOKUP(E1611,[1]Apresentação!AW$1:AX$65536,2,0)</f>
        <v xml:space="preserve">                    2 - LEATHER AUXILIARIES</v>
      </c>
      <c r="AH1611" s="48" t="str">
        <f t="shared" si="435"/>
        <v xml:space="preserve">         5208000010 - PELLASTOL 1060 BR</v>
      </c>
      <c r="AI1611" s="49" t="str">
        <f t="shared" si="436"/>
        <v xml:space="preserve">     L00024 - FUGA S/A</v>
      </c>
      <c r="AJ1611" t="str">
        <f t="shared" si="437"/>
        <v xml:space="preserve">     90 - SALES</v>
      </c>
      <c r="AK1611" t="str">
        <f t="shared" si="438"/>
        <v/>
      </c>
      <c r="AL1611">
        <f t="shared" si="439"/>
        <v>2</v>
      </c>
      <c r="AM1611" t="str">
        <f t="shared" si="440"/>
        <v>2025 2</v>
      </c>
      <c r="AN1611" t="str">
        <f t="shared" si="441"/>
        <v xml:space="preserve">FUGA </v>
      </c>
    </row>
    <row r="1612" spans="1:40" x14ac:dyDescent="0.35">
      <c r="A1612">
        <v>81916</v>
      </c>
      <c r="B1612" t="s">
        <v>274</v>
      </c>
      <c r="C1612" s="31">
        <v>45751</v>
      </c>
      <c r="D1612" t="s">
        <v>373</v>
      </c>
      <c r="E1612" t="s">
        <v>374</v>
      </c>
      <c r="F1612" t="s">
        <v>787</v>
      </c>
      <c r="G1612" t="s">
        <v>788</v>
      </c>
      <c r="H1612" t="s">
        <v>782</v>
      </c>
      <c r="I1612" t="s">
        <v>783</v>
      </c>
      <c r="J1612">
        <v>120</v>
      </c>
      <c r="K1612">
        <v>2283.52</v>
      </c>
      <c r="L1612">
        <v>848.13449000000003</v>
      </c>
      <c r="M1612">
        <v>459.91</v>
      </c>
      <c r="N1612">
        <v>19.029299999999999</v>
      </c>
      <c r="O1612" s="32">
        <f t="shared" si="425"/>
        <v>1823.61</v>
      </c>
      <c r="P1612" s="32">
        <f t="shared" si="426"/>
        <v>975.47550999999987</v>
      </c>
      <c r="Q1612">
        <v>725783</v>
      </c>
      <c r="R1612" t="s">
        <v>312</v>
      </c>
      <c r="S1612" t="s">
        <v>457</v>
      </c>
      <c r="T1612" t="str">
        <f t="shared" si="427"/>
        <v>VEN</v>
      </c>
      <c r="U1612" t="s">
        <v>437</v>
      </c>
      <c r="V1612" s="33">
        <f t="shared" si="428"/>
        <v>2283.52</v>
      </c>
      <c r="W1612">
        <f t="shared" si="429"/>
        <v>120</v>
      </c>
      <c r="X1612" s="33">
        <f t="shared" si="430"/>
        <v>1823.61</v>
      </c>
      <c r="Y1612" s="33">
        <f t="shared" si="431"/>
        <v>459.91</v>
      </c>
      <c r="Z1612" s="45">
        <f t="shared" si="432"/>
        <v>0.41667053934276899</v>
      </c>
      <c r="AA1612" s="33">
        <f t="shared" si="433"/>
        <v>951.47550999999987</v>
      </c>
      <c r="AB1612" s="45">
        <f t="shared" si="434"/>
        <v>0.52175383442731715</v>
      </c>
      <c r="AC1612" s="33">
        <f>IFERROR($X1612/VLOOKUP(CONCATENATE("USD",C1612),[1]GEINDICE!AR$1:AS$65536,2,0),"")</f>
        <v>315.6290565449919</v>
      </c>
      <c r="AD1612" s="33">
        <f>IFERROR($AA1612/VLOOKUP(CONCATENATE("USD",C1612),[1]GEINDICE!AR$1:AS$65536,2,0),"")</f>
        <v>164.68067050902604</v>
      </c>
      <c r="AE1612" s="33">
        <f>IFERROR($X1612/VLOOKUP(CONCATENATE("EUR",C1612),[1]GEINDICE!AR$1:AS$65536,2,0),"")</f>
        <v>286.54640876164734</v>
      </c>
      <c r="AF1612" s="33">
        <f>IFERROR($AA1612/VLOOKUP(CONCATENATE("EUR",C1612),[1]GEINDICE!AR$1:AS$65536,2,0),"")</f>
        <v>149.50668751276689</v>
      </c>
      <c r="AG1612" s="48" t="str">
        <f>VLOOKUP(E1612,[1]Apresentação!AW$1:AX$65536,2,0)</f>
        <v xml:space="preserve">                    2 - LEATHER AUXILIARIES</v>
      </c>
      <c r="AH1612" s="48" t="str">
        <f t="shared" si="435"/>
        <v xml:space="preserve">         5208000010 - PELLASTOL 1060 BR</v>
      </c>
      <c r="AI1612" s="49" t="str">
        <f t="shared" si="436"/>
        <v xml:space="preserve">     L00091 - CURTUME AIMORE SA</v>
      </c>
      <c r="AJ1612" t="str">
        <f t="shared" si="437"/>
        <v xml:space="preserve">     90 - SALES</v>
      </c>
      <c r="AK1612" t="str">
        <f t="shared" si="438"/>
        <v/>
      </c>
      <c r="AL1612">
        <f t="shared" si="439"/>
        <v>4</v>
      </c>
      <c r="AM1612" t="str">
        <f t="shared" si="440"/>
        <v>2025 4</v>
      </c>
      <c r="AN1612" t="str">
        <f t="shared" si="441"/>
        <v xml:space="preserve">CURTUME </v>
      </c>
    </row>
    <row r="1613" spans="1:40" x14ac:dyDescent="0.35">
      <c r="A1613">
        <v>81454</v>
      </c>
      <c r="B1613" t="s">
        <v>274</v>
      </c>
      <c r="C1613" s="31">
        <v>45715</v>
      </c>
      <c r="D1613" t="s">
        <v>373</v>
      </c>
      <c r="E1613" t="s">
        <v>374</v>
      </c>
      <c r="F1613" t="s">
        <v>435</v>
      </c>
      <c r="G1613" t="s">
        <v>436</v>
      </c>
      <c r="H1613" t="s">
        <v>782</v>
      </c>
      <c r="I1613" t="s">
        <v>783</v>
      </c>
      <c r="J1613">
        <v>1000</v>
      </c>
      <c r="K1613">
        <v>16634.02</v>
      </c>
      <c r="L1613">
        <v>7020.4213799999998</v>
      </c>
      <c r="M1613">
        <v>3350.11</v>
      </c>
      <c r="N1613">
        <v>16.63402</v>
      </c>
      <c r="O1613" s="32">
        <f t="shared" si="425"/>
        <v>13283.91</v>
      </c>
      <c r="P1613" s="32">
        <f t="shared" si="426"/>
        <v>6263.4886200000001</v>
      </c>
      <c r="Q1613">
        <v>712280</v>
      </c>
      <c r="R1613" t="s">
        <v>312</v>
      </c>
      <c r="S1613" t="s">
        <v>457</v>
      </c>
      <c r="T1613" t="str">
        <f t="shared" si="427"/>
        <v>VEN</v>
      </c>
      <c r="U1613" t="s">
        <v>437</v>
      </c>
      <c r="V1613" s="33">
        <f t="shared" si="428"/>
        <v>16634.02</v>
      </c>
      <c r="W1613">
        <f t="shared" si="429"/>
        <v>1000</v>
      </c>
      <c r="X1613" s="33">
        <f t="shared" si="430"/>
        <v>13283.91</v>
      </c>
      <c r="Y1613" s="33">
        <f t="shared" si="431"/>
        <v>3350.11</v>
      </c>
      <c r="Z1613" s="45">
        <f t="shared" si="432"/>
        <v>0.36452334552922266</v>
      </c>
      <c r="AA1613" s="33">
        <f t="shared" si="433"/>
        <v>6063.4886200000001</v>
      </c>
      <c r="AB1613" s="45">
        <f t="shared" si="434"/>
        <v>0.4564536059036835</v>
      </c>
      <c r="AC1613" s="33">
        <f>IFERROR($X1613/VLOOKUP(CONCATENATE("USD",C1613),[1]GEINDICE!AR$1:AS$65536,2,0),"")</f>
        <v>2281.3612007968673</v>
      </c>
      <c r="AD1613" s="33">
        <f>IFERROR($AA1613/VLOOKUP(CONCATENATE("USD",C1613),[1]GEINDICE!AR$1:AS$65536,2,0),"")</f>
        <v>1041.3355464724875</v>
      </c>
      <c r="AE1613" s="33">
        <f>IFERROR($X1613/VLOOKUP(CONCATENATE("EUR",C1613),[1]GEINDICE!AR$1:AS$65536,2,0),"")</f>
        <v>2190.2572135201976</v>
      </c>
      <c r="AF1613" s="33">
        <f>IFERROR($AA1613/VLOOKUP(CONCATENATE("EUR",C1613),[1]GEINDICE!AR$1:AS$65536,2,0),"")</f>
        <v>999.75080296784824</v>
      </c>
      <c r="AG1613" s="48" t="str">
        <f>VLOOKUP(E1613,[1]Apresentação!AW$1:AX$65536,2,0)</f>
        <v xml:space="preserve">                    2 - LEATHER AUXILIARIES</v>
      </c>
      <c r="AH1613" s="48" t="str">
        <f t="shared" si="435"/>
        <v xml:space="preserve">         5208000010 - PELLASTOL 1060 BR</v>
      </c>
      <c r="AI1613" s="49" t="str">
        <f t="shared" si="436"/>
        <v xml:space="preserve">     L00024 - FUGA S/A</v>
      </c>
      <c r="AJ1613" t="str">
        <f t="shared" si="437"/>
        <v xml:space="preserve">     90 - SALES</v>
      </c>
      <c r="AK1613" t="str">
        <f t="shared" si="438"/>
        <v/>
      </c>
      <c r="AL1613">
        <f t="shared" si="439"/>
        <v>2</v>
      </c>
      <c r="AM1613" t="str">
        <f t="shared" si="440"/>
        <v>2025 2</v>
      </c>
      <c r="AN1613" t="str">
        <f t="shared" si="441"/>
        <v xml:space="preserve">FUGA </v>
      </c>
    </row>
    <row r="1614" spans="1:40" x14ac:dyDescent="0.35">
      <c r="A1614">
        <v>81071</v>
      </c>
      <c r="B1614" t="s">
        <v>274</v>
      </c>
      <c r="C1614" s="31">
        <v>45687</v>
      </c>
      <c r="D1614" t="s">
        <v>373</v>
      </c>
      <c r="E1614" t="s">
        <v>374</v>
      </c>
      <c r="F1614" t="s">
        <v>787</v>
      </c>
      <c r="G1614" t="s">
        <v>788</v>
      </c>
      <c r="H1614" t="s">
        <v>782</v>
      </c>
      <c r="I1614" t="s">
        <v>783</v>
      </c>
      <c r="J1614">
        <v>120</v>
      </c>
      <c r="K1614">
        <v>2426.94</v>
      </c>
      <c r="L1614">
        <v>820.95884999999998</v>
      </c>
      <c r="M1614">
        <v>488.79</v>
      </c>
      <c r="N1614">
        <v>20.22448</v>
      </c>
      <c r="O1614" s="32">
        <f t="shared" si="425"/>
        <v>1938.15</v>
      </c>
      <c r="P1614" s="32">
        <f t="shared" si="426"/>
        <v>1117.1911500000001</v>
      </c>
      <c r="Q1614">
        <v>708634</v>
      </c>
      <c r="R1614" t="s">
        <v>312</v>
      </c>
      <c r="S1614" t="s">
        <v>457</v>
      </c>
      <c r="T1614" t="str">
        <f t="shared" si="427"/>
        <v>VEN</v>
      </c>
      <c r="U1614" t="s">
        <v>437</v>
      </c>
      <c r="V1614" s="33">
        <f t="shared" si="428"/>
        <v>2426.94</v>
      </c>
      <c r="W1614">
        <f t="shared" si="429"/>
        <v>120</v>
      </c>
      <c r="X1614" s="33">
        <f t="shared" si="430"/>
        <v>1938.15</v>
      </c>
      <c r="Y1614" s="33">
        <f t="shared" si="431"/>
        <v>488.79</v>
      </c>
      <c r="Z1614" s="45">
        <f t="shared" si="432"/>
        <v>0.45044012212910089</v>
      </c>
      <c r="AA1614" s="33">
        <f t="shared" si="433"/>
        <v>1093.1911500000001</v>
      </c>
      <c r="AB1614" s="45">
        <f t="shared" si="434"/>
        <v>0.5640384645151304</v>
      </c>
      <c r="AC1614" s="33">
        <f>IFERROR($X1614/VLOOKUP(CONCATENATE("USD",C1614),[1]GEINDICE!AR$1:AS$65536,2,0),"")</f>
        <v>328.46659661729319</v>
      </c>
      <c r="AD1614" s="33">
        <f>IFERROR($AA1614/VLOOKUP(CONCATENATE("USD",C1614),[1]GEINDICE!AR$1:AS$65536,2,0),"")</f>
        <v>185.26779480052878</v>
      </c>
      <c r="AE1614" s="33">
        <f>IFERROR($X1614/VLOOKUP(CONCATENATE("EUR",C1614),[1]GEINDICE!AR$1:AS$65536,2,0),"")</f>
        <v>314.8647550970677</v>
      </c>
      <c r="AF1614" s="33">
        <f>IFERROR($AA1614/VLOOKUP(CONCATENATE("EUR",C1614),[1]GEINDICE!AR$1:AS$65536,2,0),"")</f>
        <v>177.59583299488264</v>
      </c>
      <c r="AG1614" s="48" t="str">
        <f>VLOOKUP(E1614,[1]Apresentação!AW$1:AX$65536,2,0)</f>
        <v xml:space="preserve">                    2 - LEATHER AUXILIARIES</v>
      </c>
      <c r="AH1614" s="48" t="str">
        <f t="shared" si="435"/>
        <v xml:space="preserve">         5208000010 - PELLASTOL 1060 BR</v>
      </c>
      <c r="AI1614" s="49" t="str">
        <f t="shared" si="436"/>
        <v xml:space="preserve">     L00091 - CURTUME AIMORE SA</v>
      </c>
      <c r="AJ1614" t="str">
        <f t="shared" si="437"/>
        <v xml:space="preserve">     90 - SALES</v>
      </c>
      <c r="AK1614" t="str">
        <f t="shared" si="438"/>
        <v/>
      </c>
      <c r="AL1614">
        <f t="shared" si="439"/>
        <v>1</v>
      </c>
      <c r="AM1614" t="str">
        <f t="shared" si="440"/>
        <v>2025 1</v>
      </c>
      <c r="AN1614" t="str">
        <f t="shared" si="441"/>
        <v xml:space="preserve">CURTUME </v>
      </c>
    </row>
    <row r="1615" spans="1:40" x14ac:dyDescent="0.35">
      <c r="A1615">
        <v>81768</v>
      </c>
      <c r="B1615" t="s">
        <v>274</v>
      </c>
      <c r="C1615" s="31">
        <v>45740</v>
      </c>
      <c r="D1615" t="s">
        <v>373</v>
      </c>
      <c r="E1615" t="s">
        <v>374</v>
      </c>
      <c r="F1615" t="s">
        <v>789</v>
      </c>
      <c r="G1615" t="s">
        <v>790</v>
      </c>
      <c r="H1615" t="s">
        <v>782</v>
      </c>
      <c r="I1615" t="s">
        <v>783</v>
      </c>
      <c r="J1615">
        <v>120</v>
      </c>
      <c r="K1615">
        <v>1848</v>
      </c>
      <c r="L1615">
        <v>848.13449000000003</v>
      </c>
      <c r="M1615">
        <v>372.18</v>
      </c>
      <c r="N1615">
        <v>15.4</v>
      </c>
      <c r="O1615" s="32">
        <f t="shared" si="425"/>
        <v>1475.82</v>
      </c>
      <c r="P1615" s="32">
        <f t="shared" si="426"/>
        <v>627.68550999999991</v>
      </c>
      <c r="Q1615">
        <v>721576</v>
      </c>
      <c r="R1615" t="s">
        <v>312</v>
      </c>
      <c r="S1615" t="s">
        <v>457</v>
      </c>
      <c r="T1615" t="str">
        <f t="shared" si="427"/>
        <v>VEN</v>
      </c>
      <c r="U1615" t="s">
        <v>437</v>
      </c>
      <c r="V1615" s="33">
        <f t="shared" si="428"/>
        <v>1848</v>
      </c>
      <c r="W1615">
        <f t="shared" si="429"/>
        <v>120</v>
      </c>
      <c r="X1615" s="33">
        <f t="shared" si="430"/>
        <v>1475.82</v>
      </c>
      <c r="Y1615" s="33">
        <f t="shared" si="431"/>
        <v>372.18</v>
      </c>
      <c r="Z1615" s="45">
        <f t="shared" si="432"/>
        <v>0.32666964826839823</v>
      </c>
      <c r="AA1615" s="33">
        <f t="shared" si="433"/>
        <v>603.68550999999991</v>
      </c>
      <c r="AB1615" s="45">
        <f t="shared" si="434"/>
        <v>0.40905090729221716</v>
      </c>
      <c r="AC1615" s="33">
        <f>IFERROR($X1615/VLOOKUP(CONCATENATE("USD",C1615),[1]GEINDICE!AR$1:AS$65536,2,0),"")</f>
        <v>257.09806107694715</v>
      </c>
      <c r="AD1615" s="33">
        <f>IFERROR($AA1615/VLOOKUP(CONCATENATE("USD",C1615),[1]GEINDICE!AR$1:AS$65536,2,0),"")</f>
        <v>105.1661951465951</v>
      </c>
      <c r="AE1615" s="33">
        <f>IFERROR($X1615/VLOOKUP(CONCATENATE("EUR",C1615),[1]GEINDICE!AR$1:AS$65536,2,0),"")</f>
        <v>238.16224764794165</v>
      </c>
      <c r="AF1615" s="33">
        <f>IFERROR($AA1615/VLOOKUP(CONCATENATE("EUR",C1615),[1]GEINDICE!AR$1:AS$65536,2,0),"")</f>
        <v>97.420483483144238</v>
      </c>
      <c r="AG1615" s="48" t="str">
        <f>VLOOKUP(E1615,[1]Apresentação!AW$1:AX$65536,2,0)</f>
        <v xml:space="preserve">                    2 - LEATHER AUXILIARIES</v>
      </c>
      <c r="AH1615" s="48" t="str">
        <f t="shared" si="435"/>
        <v xml:space="preserve">         5208000010 - PELLASTOL 1060 BR</v>
      </c>
      <c r="AI1615" s="49" t="str">
        <f t="shared" si="436"/>
        <v xml:space="preserve">     L00584 - MUCCA PELLI INDUSTRIA DE COUROS LTDA</v>
      </c>
      <c r="AJ1615" t="str">
        <f t="shared" si="437"/>
        <v xml:space="preserve">     90 - SALES</v>
      </c>
      <c r="AK1615" t="str">
        <f t="shared" si="438"/>
        <v/>
      </c>
      <c r="AL1615">
        <f t="shared" si="439"/>
        <v>3</v>
      </c>
      <c r="AM1615" t="str">
        <f t="shared" si="440"/>
        <v>2025 3</v>
      </c>
      <c r="AN1615" t="str">
        <f t="shared" si="441"/>
        <v xml:space="preserve">MUCCA </v>
      </c>
    </row>
    <row r="1616" spans="1:40" x14ac:dyDescent="0.35">
      <c r="A1616">
        <v>84362</v>
      </c>
      <c r="B1616" t="s">
        <v>274</v>
      </c>
      <c r="C1616" s="31">
        <v>45954</v>
      </c>
      <c r="D1616" t="s">
        <v>373</v>
      </c>
      <c r="E1616" t="s">
        <v>374</v>
      </c>
      <c r="F1616" t="s">
        <v>789</v>
      </c>
      <c r="G1616" t="s">
        <v>790</v>
      </c>
      <c r="H1616" t="s">
        <v>782</v>
      </c>
      <c r="I1616" t="s">
        <v>783</v>
      </c>
      <c r="J1616">
        <v>120</v>
      </c>
      <c r="K1616">
        <v>1848</v>
      </c>
      <c r="L1616">
        <v>903.04664000000002</v>
      </c>
      <c r="M1616">
        <v>372.18</v>
      </c>
      <c r="N1616">
        <v>15.4</v>
      </c>
      <c r="O1616" s="32">
        <f t="shared" si="425"/>
        <v>1475.82</v>
      </c>
      <c r="P1616" s="32">
        <f t="shared" si="426"/>
        <v>572.77335999999991</v>
      </c>
      <c r="Q1616">
        <v>765230</v>
      </c>
      <c r="R1616" t="s">
        <v>312</v>
      </c>
      <c r="S1616" t="s">
        <v>457</v>
      </c>
      <c r="T1616" t="str">
        <f t="shared" si="427"/>
        <v>VEN</v>
      </c>
      <c r="U1616" t="s">
        <v>437</v>
      </c>
      <c r="V1616" s="33">
        <f t="shared" si="428"/>
        <v>1848</v>
      </c>
      <c r="W1616">
        <f t="shared" si="429"/>
        <v>120</v>
      </c>
      <c r="X1616" s="33">
        <f t="shared" si="430"/>
        <v>1475.82</v>
      </c>
      <c r="Y1616" s="33">
        <f t="shared" si="431"/>
        <v>372.18</v>
      </c>
      <c r="Z1616" s="45">
        <f t="shared" si="432"/>
        <v>0.29695528138528132</v>
      </c>
      <c r="AA1616" s="33">
        <f t="shared" si="433"/>
        <v>548.77335999999991</v>
      </c>
      <c r="AB1616" s="45">
        <f t="shared" si="434"/>
        <v>0.37184301608597248</v>
      </c>
      <c r="AC1616" s="33">
        <f>IFERROR($X1616/VLOOKUP(CONCATENATE("USD",C1616),[1]GEINDICE!AR$1:AS$65536,2,0),"")</f>
        <v>274.33128241351744</v>
      </c>
      <c r="AD1616" s="33">
        <f>IFERROR($AA1616/VLOOKUP(CONCATENATE("USD",C1616),[1]GEINDICE!AR$1:AS$65536,2,0),"")</f>
        <v>102.00817145937503</v>
      </c>
      <c r="AE1616" s="33">
        <f>IFERROR($X1616/VLOOKUP(CONCATENATE("EUR",C1616),[1]GEINDICE!AR$1:AS$65536,2,0),"")</f>
        <v>235.96508058326935</v>
      </c>
      <c r="AF1616" s="33">
        <f>IFERROR($AA1616/VLOOKUP(CONCATENATE("EUR",C1616),[1]GEINDICE!AR$1:AS$65536,2,0),"")</f>
        <v>87.74196725505243</v>
      </c>
      <c r="AG1616" s="48" t="str">
        <f>VLOOKUP(E1616,[1]Apresentação!AW$1:AX$65536,2,0)</f>
        <v xml:space="preserve">                    2 - LEATHER AUXILIARIES</v>
      </c>
      <c r="AH1616" s="48" t="str">
        <f t="shared" si="435"/>
        <v xml:space="preserve">         5208000010 - PELLASTOL 1060 BR</v>
      </c>
      <c r="AI1616" s="49" t="str">
        <f t="shared" si="436"/>
        <v xml:space="preserve">     L00584 - MUCCA PELLI INDUSTRIA DE COUROS LTDA</v>
      </c>
      <c r="AJ1616" t="str">
        <f t="shared" si="437"/>
        <v xml:space="preserve">     90 - SALES</v>
      </c>
      <c r="AK1616" t="str">
        <f t="shared" si="438"/>
        <v/>
      </c>
      <c r="AL1616">
        <f t="shared" si="439"/>
        <v>10</v>
      </c>
      <c r="AM1616" t="str">
        <f t="shared" si="440"/>
        <v>2025 10</v>
      </c>
      <c r="AN1616" t="str">
        <f t="shared" si="441"/>
        <v xml:space="preserve">MUCCA </v>
      </c>
    </row>
    <row r="1617" spans="1:40" x14ac:dyDescent="0.35">
      <c r="A1617">
        <v>84634</v>
      </c>
      <c r="B1617" t="s">
        <v>274</v>
      </c>
      <c r="C1617" s="31">
        <v>45975</v>
      </c>
      <c r="D1617" t="s">
        <v>373</v>
      </c>
      <c r="E1617" t="s">
        <v>374</v>
      </c>
      <c r="F1617" t="s">
        <v>435</v>
      </c>
      <c r="G1617" t="s">
        <v>436</v>
      </c>
      <c r="H1617" t="s">
        <v>782</v>
      </c>
      <c r="I1617" t="s">
        <v>783</v>
      </c>
      <c r="J1617">
        <v>1000</v>
      </c>
      <c r="K1617">
        <v>15171.4</v>
      </c>
      <c r="L1617">
        <v>7285.1668499999996</v>
      </c>
      <c r="M1617">
        <v>3055.54</v>
      </c>
      <c r="N1617">
        <v>15.1714</v>
      </c>
      <c r="O1617" s="32">
        <f t="shared" si="425"/>
        <v>12115.86</v>
      </c>
      <c r="P1617" s="32">
        <f t="shared" si="426"/>
        <v>4830.693150000001</v>
      </c>
      <c r="Q1617">
        <v>767215</v>
      </c>
      <c r="R1617" t="s">
        <v>312</v>
      </c>
      <c r="S1617" t="s">
        <v>457</v>
      </c>
      <c r="T1617" t="str">
        <f t="shared" si="427"/>
        <v>VEN</v>
      </c>
      <c r="U1617" t="s">
        <v>437</v>
      </c>
      <c r="V1617" s="33">
        <f t="shared" si="428"/>
        <v>15171.4</v>
      </c>
      <c r="W1617">
        <f t="shared" si="429"/>
        <v>1000</v>
      </c>
      <c r="X1617" s="33">
        <f t="shared" si="430"/>
        <v>12115.86</v>
      </c>
      <c r="Y1617" s="33">
        <f t="shared" si="431"/>
        <v>3055.54</v>
      </c>
      <c r="Z1617" s="45">
        <f t="shared" si="432"/>
        <v>0.30522517038638497</v>
      </c>
      <c r="AA1617" s="33">
        <f t="shared" si="433"/>
        <v>4630.693150000001</v>
      </c>
      <c r="AB1617" s="45">
        <f t="shared" si="434"/>
        <v>0.38220094570257501</v>
      </c>
      <c r="AC1617" s="33" t="str">
        <f>IFERROR($X1617/VLOOKUP(CONCATENATE("USD",C1617),[1]GEINDICE!AR$1:AS$65536,2,0),"")</f>
        <v/>
      </c>
      <c r="AD1617" s="33" t="str">
        <f>IFERROR($AA1617/VLOOKUP(CONCATENATE("USD",C1617),[1]GEINDICE!AR$1:AS$65536,2,0),"")</f>
        <v/>
      </c>
      <c r="AE1617" s="33" t="str">
        <f>IFERROR($X1617/VLOOKUP(CONCATENATE("EUR",C1617),[1]GEINDICE!AR$1:AS$65536,2,0),"")</f>
        <v/>
      </c>
      <c r="AF1617" s="33" t="str">
        <f>IFERROR($AA1617/VLOOKUP(CONCATENATE("EUR",C1617),[1]GEINDICE!AR$1:AS$65536,2,0),"")</f>
        <v/>
      </c>
      <c r="AG1617" s="48" t="str">
        <f>VLOOKUP(E1617,[1]Apresentação!AW$1:AX$65536,2,0)</f>
        <v xml:space="preserve">                    2 - LEATHER AUXILIARIES</v>
      </c>
      <c r="AH1617" s="48" t="str">
        <f t="shared" si="435"/>
        <v xml:space="preserve">         5208000010 - PELLASTOL 1060 BR</v>
      </c>
      <c r="AI1617" s="49" t="str">
        <f t="shared" si="436"/>
        <v xml:space="preserve">     L00024 - FUGA S/A</v>
      </c>
      <c r="AJ1617" t="str">
        <f t="shared" si="437"/>
        <v xml:space="preserve">     90 - SALES</v>
      </c>
      <c r="AK1617" t="str">
        <f t="shared" si="438"/>
        <v/>
      </c>
      <c r="AL1617">
        <f t="shared" si="439"/>
        <v>11</v>
      </c>
      <c r="AM1617" t="str">
        <f t="shared" si="440"/>
        <v>2025 11</v>
      </c>
      <c r="AN1617" t="str">
        <f t="shared" si="441"/>
        <v xml:space="preserve">FUGA </v>
      </c>
    </row>
    <row r="1618" spans="1:40" x14ac:dyDescent="0.35">
      <c r="A1618">
        <v>82871</v>
      </c>
      <c r="B1618" t="s">
        <v>274</v>
      </c>
      <c r="C1618" s="31">
        <v>45833</v>
      </c>
      <c r="D1618" t="s">
        <v>373</v>
      </c>
      <c r="E1618" t="s">
        <v>374</v>
      </c>
      <c r="F1618" t="s">
        <v>435</v>
      </c>
      <c r="G1618" t="s">
        <v>436</v>
      </c>
      <c r="H1618" t="s">
        <v>782</v>
      </c>
      <c r="I1618" t="s">
        <v>783</v>
      </c>
      <c r="J1618">
        <v>1000</v>
      </c>
      <c r="K1618">
        <v>15822.140000000001</v>
      </c>
      <c r="L1618">
        <v>7278.8981599999997</v>
      </c>
      <c r="M1618">
        <v>3186.59</v>
      </c>
      <c r="N1618">
        <v>15.822139999999999</v>
      </c>
      <c r="O1618" s="32">
        <f t="shared" si="425"/>
        <v>12635.550000000001</v>
      </c>
      <c r="P1618" s="32">
        <f t="shared" si="426"/>
        <v>5356.6518400000014</v>
      </c>
      <c r="Q1618">
        <v>741965</v>
      </c>
      <c r="R1618" t="s">
        <v>312</v>
      </c>
      <c r="S1618" t="s">
        <v>457</v>
      </c>
      <c r="T1618" t="str">
        <f t="shared" si="427"/>
        <v>VEN</v>
      </c>
      <c r="U1618" t="s">
        <v>437</v>
      </c>
      <c r="V1618" s="33">
        <f t="shared" si="428"/>
        <v>15822.140000000001</v>
      </c>
      <c r="W1618">
        <f t="shared" si="429"/>
        <v>1000</v>
      </c>
      <c r="X1618" s="33">
        <f t="shared" si="430"/>
        <v>12635.550000000001</v>
      </c>
      <c r="Y1618" s="33">
        <f t="shared" si="431"/>
        <v>3186.59</v>
      </c>
      <c r="Z1618" s="45">
        <f t="shared" si="432"/>
        <v>0.32591367792220277</v>
      </c>
      <c r="AA1618" s="33">
        <f t="shared" si="433"/>
        <v>5156.6518400000014</v>
      </c>
      <c r="AB1618" s="45">
        <f t="shared" si="434"/>
        <v>0.40810663880875792</v>
      </c>
      <c r="AC1618" s="33">
        <f>IFERROR($X1618/VLOOKUP(CONCATENATE("USD",C1618),[1]GEINDICE!AR$1:AS$65536,2,0),"")</f>
        <v>2279.674166020171</v>
      </c>
      <c r="AD1618" s="33">
        <f>IFERROR($AA1618/VLOOKUP(CONCATENATE("USD",C1618),[1]GEINDICE!AR$1:AS$65536,2,0),"")</f>
        <v>930.35016147365025</v>
      </c>
      <c r="AE1618" s="33">
        <f>IFERROR($X1618/VLOOKUP(CONCATENATE("EUR",C1618),[1]GEINDICE!AR$1:AS$65536,2,0),"")</f>
        <v>1961.8591435580538</v>
      </c>
      <c r="AF1618" s="33">
        <f>IFERROR($AA1618/VLOOKUP(CONCATENATE("EUR",C1618),[1]GEINDICE!AR$1:AS$65536,2,0),"")</f>
        <v>800.64774089370576</v>
      </c>
      <c r="AG1618" s="48" t="str">
        <f>VLOOKUP(E1618,[1]Apresentação!AW$1:AX$65536,2,0)</f>
        <v xml:space="preserve">                    2 - LEATHER AUXILIARIES</v>
      </c>
      <c r="AH1618" s="48" t="str">
        <f t="shared" si="435"/>
        <v xml:space="preserve">         5208000010 - PELLASTOL 1060 BR</v>
      </c>
      <c r="AI1618" s="49" t="str">
        <f t="shared" si="436"/>
        <v xml:space="preserve">     L00024 - FUGA S/A</v>
      </c>
      <c r="AJ1618" t="str">
        <f t="shared" si="437"/>
        <v xml:space="preserve">     90 - SALES</v>
      </c>
      <c r="AK1618" t="str">
        <f t="shared" si="438"/>
        <v/>
      </c>
      <c r="AL1618">
        <f t="shared" si="439"/>
        <v>6</v>
      </c>
      <c r="AM1618" t="str">
        <f t="shared" si="440"/>
        <v>2025 6</v>
      </c>
      <c r="AN1618" t="str">
        <f t="shared" si="441"/>
        <v xml:space="preserve">FUGA </v>
      </c>
    </row>
    <row r="1619" spans="1:40" x14ac:dyDescent="0.35">
      <c r="A1619">
        <v>83552</v>
      </c>
      <c r="B1619" t="s">
        <v>274</v>
      </c>
      <c r="C1619" s="31">
        <v>45888</v>
      </c>
      <c r="D1619" t="s">
        <v>373</v>
      </c>
      <c r="E1619" t="s">
        <v>374</v>
      </c>
      <c r="F1619" t="s">
        <v>787</v>
      </c>
      <c r="G1619" t="s">
        <v>788</v>
      </c>
      <c r="H1619" t="s">
        <v>782</v>
      </c>
      <c r="I1619" t="s">
        <v>783</v>
      </c>
      <c r="J1619">
        <v>120</v>
      </c>
      <c r="K1619">
        <v>2163.38</v>
      </c>
      <c r="L1619">
        <v>881.76916000000006</v>
      </c>
      <c r="M1619">
        <v>435.71</v>
      </c>
      <c r="N1619">
        <v>18.028130000000001</v>
      </c>
      <c r="O1619" s="32">
        <f t="shared" si="425"/>
        <v>1727.67</v>
      </c>
      <c r="P1619" s="32">
        <f t="shared" si="426"/>
        <v>845.90084000000002</v>
      </c>
      <c r="Q1619">
        <v>757883</v>
      </c>
      <c r="R1619" t="s">
        <v>312</v>
      </c>
      <c r="S1619" t="s">
        <v>457</v>
      </c>
      <c r="T1619" t="str">
        <f t="shared" si="427"/>
        <v>VEN</v>
      </c>
      <c r="U1619" t="s">
        <v>437</v>
      </c>
      <c r="V1619" s="33">
        <f t="shared" si="428"/>
        <v>2163.38</v>
      </c>
      <c r="W1619">
        <f t="shared" si="429"/>
        <v>120</v>
      </c>
      <c r="X1619" s="33">
        <f t="shared" si="430"/>
        <v>1727.67</v>
      </c>
      <c r="Y1619" s="33">
        <f t="shared" si="431"/>
        <v>435.71</v>
      </c>
      <c r="Z1619" s="45">
        <f t="shared" si="432"/>
        <v>0.37991515129103531</v>
      </c>
      <c r="AA1619" s="33">
        <f t="shared" si="433"/>
        <v>821.90084000000002</v>
      </c>
      <c r="AB1619" s="45">
        <f t="shared" si="434"/>
        <v>0.47572791100152229</v>
      </c>
      <c r="AC1619" s="33">
        <f>IFERROR($X1619/VLOOKUP(CONCATENATE("USD",C1619),[1]GEINDICE!AR$1:AS$65536,2,0),"")</f>
        <v>315.75224797134291</v>
      </c>
      <c r="AD1619" s="33">
        <f>IFERROR($AA1619/VLOOKUP(CONCATENATE("USD",C1619),[1]GEINDICE!AR$1:AS$65536,2,0),"")</f>
        <v>150.21215732144162</v>
      </c>
      <c r="AE1619" s="33">
        <f>IFERROR($X1619/VLOOKUP(CONCATENATE("EUR",C1619),[1]GEINDICE!AR$1:AS$65536,2,0),"")</f>
        <v>270.79891534350071</v>
      </c>
      <c r="AF1619" s="33">
        <f>IFERROR($AA1619/VLOOKUP(CONCATENATE("EUR",C1619),[1]GEINDICE!AR$1:AS$65536,2,0),"")</f>
        <v>128.82660229784165</v>
      </c>
      <c r="AG1619" s="48" t="str">
        <f>VLOOKUP(E1619,[1]Apresentação!AW$1:AX$65536,2,0)</f>
        <v xml:space="preserve">                    2 - LEATHER AUXILIARIES</v>
      </c>
      <c r="AH1619" s="48" t="str">
        <f t="shared" si="435"/>
        <v xml:space="preserve">         5208000010 - PELLASTOL 1060 BR</v>
      </c>
      <c r="AI1619" s="49" t="str">
        <f t="shared" si="436"/>
        <v xml:space="preserve">     L00091 - CURTUME AIMORE SA</v>
      </c>
      <c r="AJ1619" t="str">
        <f t="shared" si="437"/>
        <v xml:space="preserve">     90 - SALES</v>
      </c>
      <c r="AK1619" t="str">
        <f t="shared" si="438"/>
        <v/>
      </c>
      <c r="AL1619">
        <f t="shared" si="439"/>
        <v>8</v>
      </c>
      <c r="AM1619" t="str">
        <f t="shared" si="440"/>
        <v>2025 8</v>
      </c>
      <c r="AN1619" t="str">
        <f t="shared" si="441"/>
        <v xml:space="preserve">CURTUME </v>
      </c>
    </row>
    <row r="1620" spans="1:40" x14ac:dyDescent="0.35">
      <c r="A1620">
        <v>83288</v>
      </c>
      <c r="B1620" t="s">
        <v>274</v>
      </c>
      <c r="C1620" s="31">
        <v>45867</v>
      </c>
      <c r="D1620" t="s">
        <v>373</v>
      </c>
      <c r="E1620" t="s">
        <v>374</v>
      </c>
      <c r="F1620" t="s">
        <v>435</v>
      </c>
      <c r="G1620" t="s">
        <v>436</v>
      </c>
      <c r="H1620" t="s">
        <v>782</v>
      </c>
      <c r="I1620" t="s">
        <v>783</v>
      </c>
      <c r="J1620">
        <v>1000</v>
      </c>
      <c r="K1620">
        <v>15974.5</v>
      </c>
      <c r="L1620">
        <v>7273.7490500000004</v>
      </c>
      <c r="M1620">
        <v>3217.28</v>
      </c>
      <c r="N1620">
        <v>15.974500000000001</v>
      </c>
      <c r="O1620" s="32">
        <f t="shared" si="425"/>
        <v>12757.22</v>
      </c>
      <c r="P1620" s="32">
        <f t="shared" si="426"/>
        <v>5483.470949999999</v>
      </c>
      <c r="Q1620">
        <v>745490</v>
      </c>
      <c r="R1620" t="s">
        <v>312</v>
      </c>
      <c r="S1620" t="s">
        <v>457</v>
      </c>
      <c r="T1620" t="str">
        <f t="shared" si="427"/>
        <v>VEN</v>
      </c>
      <c r="U1620" t="s">
        <v>437</v>
      </c>
      <c r="V1620" s="33">
        <f t="shared" si="428"/>
        <v>15974.5</v>
      </c>
      <c r="W1620">
        <f t="shared" si="429"/>
        <v>1000</v>
      </c>
      <c r="X1620" s="33">
        <f t="shared" si="430"/>
        <v>12757.22</v>
      </c>
      <c r="Y1620" s="33">
        <f t="shared" si="431"/>
        <v>3217.28</v>
      </c>
      <c r="Z1620" s="45">
        <f t="shared" si="432"/>
        <v>0.33074405771698639</v>
      </c>
      <c r="AA1620" s="33">
        <f t="shared" si="433"/>
        <v>5283.470949999999</v>
      </c>
      <c r="AB1620" s="45">
        <f t="shared" si="434"/>
        <v>0.41415535281197624</v>
      </c>
      <c r="AC1620" s="33">
        <f>IFERROR($X1620/VLOOKUP(CONCATENATE("USD",C1620),[1]GEINDICE!AR$1:AS$65536,2,0),"")</f>
        <v>2287.7160892331967</v>
      </c>
      <c r="AD1620" s="33">
        <f>IFERROR($AA1620/VLOOKUP(CONCATENATE("USD",C1620),[1]GEINDICE!AR$1:AS$65536,2,0),"")</f>
        <v>947.46986407000907</v>
      </c>
      <c r="AE1620" s="33">
        <f>IFERROR($X1620/VLOOKUP(CONCATENATE("EUR",C1620),[1]GEINDICE!AR$1:AS$65536,2,0),"")</f>
        <v>1983.2752938250107</v>
      </c>
      <c r="AF1620" s="33">
        <f>IFERROR($AA1620/VLOOKUP(CONCATENATE("EUR",C1620),[1]GEINDICE!AR$1:AS$65536,2,0),"")</f>
        <v>821.38407903737311</v>
      </c>
      <c r="AG1620" s="48" t="str">
        <f>VLOOKUP(E1620,[1]Apresentação!AW$1:AX$65536,2,0)</f>
        <v xml:space="preserve">                    2 - LEATHER AUXILIARIES</v>
      </c>
      <c r="AH1620" s="48" t="str">
        <f t="shared" si="435"/>
        <v xml:space="preserve">         5208000010 - PELLASTOL 1060 BR</v>
      </c>
      <c r="AI1620" s="49" t="str">
        <f t="shared" si="436"/>
        <v xml:space="preserve">     L00024 - FUGA S/A</v>
      </c>
      <c r="AJ1620" t="str">
        <f t="shared" si="437"/>
        <v xml:space="preserve">     90 - SALES</v>
      </c>
      <c r="AK1620" t="str">
        <f t="shared" si="438"/>
        <v/>
      </c>
      <c r="AL1620">
        <f t="shared" si="439"/>
        <v>7</v>
      </c>
      <c r="AM1620" t="str">
        <f t="shared" si="440"/>
        <v>2025 7</v>
      </c>
      <c r="AN1620" t="str">
        <f t="shared" si="441"/>
        <v xml:space="preserve">FUGA </v>
      </c>
    </row>
    <row r="1621" spans="1:40" x14ac:dyDescent="0.35">
      <c r="A1621">
        <v>83908</v>
      </c>
      <c r="B1621" t="s">
        <v>274</v>
      </c>
      <c r="C1621" s="31">
        <v>45918</v>
      </c>
      <c r="D1621" t="s">
        <v>373</v>
      </c>
      <c r="E1621" t="s">
        <v>374</v>
      </c>
      <c r="F1621" t="s">
        <v>435</v>
      </c>
      <c r="G1621" t="s">
        <v>436</v>
      </c>
      <c r="H1621" t="s">
        <v>782</v>
      </c>
      <c r="I1621" t="s">
        <v>783</v>
      </c>
      <c r="J1621">
        <v>1000</v>
      </c>
      <c r="K1621">
        <v>15343.300000000001</v>
      </c>
      <c r="L1621">
        <v>7315.2083000000002</v>
      </c>
      <c r="M1621">
        <v>3090.16</v>
      </c>
      <c r="N1621">
        <v>15.343300000000001</v>
      </c>
      <c r="O1621" s="32">
        <f t="shared" si="425"/>
        <v>12253.140000000001</v>
      </c>
      <c r="P1621" s="32">
        <f t="shared" si="426"/>
        <v>4937.931700000001</v>
      </c>
      <c r="Q1621">
        <v>761794</v>
      </c>
      <c r="R1621" t="s">
        <v>312</v>
      </c>
      <c r="S1621" t="s">
        <v>457</v>
      </c>
      <c r="T1621" t="str">
        <f t="shared" si="427"/>
        <v>VEN</v>
      </c>
      <c r="U1621" t="s">
        <v>437</v>
      </c>
      <c r="V1621" s="33">
        <f t="shared" si="428"/>
        <v>15343.300000000001</v>
      </c>
      <c r="W1621">
        <f t="shared" si="429"/>
        <v>1000</v>
      </c>
      <c r="X1621" s="33">
        <f t="shared" si="430"/>
        <v>12253.140000000001</v>
      </c>
      <c r="Y1621" s="33">
        <f t="shared" si="431"/>
        <v>3090.16</v>
      </c>
      <c r="Z1621" s="45">
        <f t="shared" si="432"/>
        <v>0.30879482901331529</v>
      </c>
      <c r="AA1621" s="33">
        <f t="shared" si="433"/>
        <v>4737.931700000001</v>
      </c>
      <c r="AB1621" s="45">
        <f t="shared" si="434"/>
        <v>0.38667082070391756</v>
      </c>
      <c r="AC1621" s="33">
        <f>IFERROR($X1621/VLOOKUP(CONCATENATE("USD",C1621),[1]GEINDICE!AR$1:AS$65536,2,0),"")</f>
        <v>2311.4770797962651</v>
      </c>
      <c r="AD1621" s="33">
        <f>IFERROR($AA1621/VLOOKUP(CONCATENATE("USD",C1621),[1]GEINDICE!AR$1:AS$65536,2,0),"")</f>
        <v>893.78073948311658</v>
      </c>
      <c r="AE1621" s="33">
        <f>IFERROR($X1621/VLOOKUP(CONCATENATE("EUR",C1621),[1]GEINDICE!AR$1:AS$65536,2,0),"")</f>
        <v>1962.1977388463633</v>
      </c>
      <c r="AF1621" s="33">
        <f>IFERROR($AA1621/VLOOKUP(CONCATENATE("EUR",C1621),[1]GEINDICE!AR$1:AS$65536,2,0),"")</f>
        <v>758.7246100630947</v>
      </c>
      <c r="AG1621" s="48" t="str">
        <f>VLOOKUP(E1621,[1]Apresentação!AW$1:AX$65536,2,0)</f>
        <v xml:space="preserve">                    2 - LEATHER AUXILIARIES</v>
      </c>
      <c r="AH1621" s="48" t="str">
        <f t="shared" si="435"/>
        <v xml:space="preserve">         5208000010 - PELLASTOL 1060 BR</v>
      </c>
      <c r="AI1621" s="49" t="str">
        <f t="shared" si="436"/>
        <v xml:space="preserve">     L00024 - FUGA S/A</v>
      </c>
      <c r="AJ1621" t="str">
        <f t="shared" si="437"/>
        <v xml:space="preserve">     90 - SALES</v>
      </c>
      <c r="AK1621" t="str">
        <f t="shared" si="438"/>
        <v/>
      </c>
      <c r="AL1621">
        <f t="shared" si="439"/>
        <v>9</v>
      </c>
      <c r="AM1621" t="str">
        <f t="shared" si="440"/>
        <v>2025 9</v>
      </c>
      <c r="AN1621" t="str">
        <f t="shared" si="441"/>
        <v xml:space="preserve">FUGA </v>
      </c>
    </row>
    <row r="1622" spans="1:40" x14ac:dyDescent="0.35">
      <c r="A1622">
        <v>83935</v>
      </c>
      <c r="B1622" t="s">
        <v>274</v>
      </c>
      <c r="C1622" s="31">
        <v>45922</v>
      </c>
      <c r="D1622" t="s">
        <v>373</v>
      </c>
      <c r="E1622" t="s">
        <v>374</v>
      </c>
      <c r="F1622" t="s">
        <v>642</v>
      </c>
      <c r="G1622" t="s">
        <v>643</v>
      </c>
      <c r="H1622" t="s">
        <v>782</v>
      </c>
      <c r="I1622" t="s">
        <v>783</v>
      </c>
      <c r="J1622">
        <v>120</v>
      </c>
      <c r="K1622">
        <v>1922.88</v>
      </c>
      <c r="L1622">
        <v>877.82500000000005</v>
      </c>
      <c r="M1622">
        <v>387.27</v>
      </c>
      <c r="N1622">
        <v>16.024000000000001</v>
      </c>
      <c r="O1622" s="32">
        <f t="shared" si="425"/>
        <v>1535.6100000000001</v>
      </c>
      <c r="P1622" s="32">
        <f t="shared" si="426"/>
        <v>657.78500000000008</v>
      </c>
      <c r="Q1622">
        <v>761997</v>
      </c>
      <c r="R1622" t="s">
        <v>312</v>
      </c>
      <c r="S1622" t="s">
        <v>457</v>
      </c>
      <c r="T1622" t="str">
        <f t="shared" si="427"/>
        <v>VEN</v>
      </c>
      <c r="U1622" t="s">
        <v>437</v>
      </c>
      <c r="V1622" s="33">
        <f t="shared" si="428"/>
        <v>1922.88</v>
      </c>
      <c r="W1622">
        <f t="shared" si="429"/>
        <v>120</v>
      </c>
      <c r="X1622" s="33">
        <f t="shared" si="430"/>
        <v>1535.6100000000001</v>
      </c>
      <c r="Y1622" s="33">
        <f t="shared" si="431"/>
        <v>387.27</v>
      </c>
      <c r="Z1622" s="45">
        <f t="shared" si="432"/>
        <v>0.32960195123980696</v>
      </c>
      <c r="AA1622" s="33">
        <f t="shared" si="433"/>
        <v>633.78500000000008</v>
      </c>
      <c r="AB1622" s="45">
        <f t="shared" si="434"/>
        <v>0.41272523622534368</v>
      </c>
      <c r="AC1622" s="33">
        <f>IFERROR($X1622/VLOOKUP(CONCATENATE("USD",C1622),[1]GEINDICE!AR$1:AS$65536,2,0),"")</f>
        <v>287.260789045401</v>
      </c>
      <c r="AD1622" s="33">
        <f>IFERROR($AA1622/VLOOKUP(CONCATENATE("USD",C1622),[1]GEINDICE!AR$1:AS$65536,2,0),"")</f>
        <v>118.55977701704175</v>
      </c>
      <c r="AE1622" s="33">
        <f>IFERROR($X1622/VLOOKUP(CONCATENATE("EUR",C1622),[1]GEINDICE!AR$1:AS$65536,2,0),"")</f>
        <v>244.01875099316703</v>
      </c>
      <c r="AF1622" s="33">
        <f>IFERROR($AA1622/VLOOKUP(CONCATENATE("EUR",C1622),[1]GEINDICE!AR$1:AS$65536,2,0),"")</f>
        <v>100.71269664706819</v>
      </c>
      <c r="AG1622" s="48" t="str">
        <f>VLOOKUP(E1622,[1]Apresentação!AW$1:AX$65536,2,0)</f>
        <v xml:space="preserve">                    2 - LEATHER AUXILIARIES</v>
      </c>
      <c r="AH1622" s="48" t="str">
        <f t="shared" si="435"/>
        <v xml:space="preserve">         5208000010 - PELLASTOL 1060 BR</v>
      </c>
      <c r="AI1622" s="49" t="str">
        <f t="shared" si="436"/>
        <v xml:space="preserve">     L00281 - ICL BENEFICIAMENTO DE COUROS LTDA.</v>
      </c>
      <c r="AJ1622" t="str">
        <f t="shared" si="437"/>
        <v xml:space="preserve">     90 - SALES</v>
      </c>
      <c r="AK1622" t="str">
        <f t="shared" si="438"/>
        <v/>
      </c>
      <c r="AL1622">
        <f t="shared" si="439"/>
        <v>9</v>
      </c>
      <c r="AM1622" t="str">
        <f t="shared" si="440"/>
        <v>2025 9</v>
      </c>
      <c r="AN1622" t="str">
        <f t="shared" si="441"/>
        <v xml:space="preserve">ICL </v>
      </c>
    </row>
    <row r="1623" spans="1:40" x14ac:dyDescent="0.35">
      <c r="A1623">
        <v>83150</v>
      </c>
      <c r="B1623" t="s">
        <v>274</v>
      </c>
      <c r="C1623" s="31">
        <v>45855</v>
      </c>
      <c r="D1623" t="s">
        <v>373</v>
      </c>
      <c r="E1623" t="s">
        <v>374</v>
      </c>
      <c r="F1623" t="s">
        <v>435</v>
      </c>
      <c r="G1623" t="s">
        <v>436</v>
      </c>
      <c r="H1623" t="s">
        <v>782</v>
      </c>
      <c r="I1623" t="s">
        <v>783</v>
      </c>
      <c r="J1623">
        <v>1000</v>
      </c>
      <c r="K1623">
        <v>15974.5</v>
      </c>
      <c r="L1623">
        <v>7219.2968199999996</v>
      </c>
      <c r="M1623">
        <v>3217.28</v>
      </c>
      <c r="N1623">
        <v>15.974500000000001</v>
      </c>
      <c r="O1623" s="32">
        <f t="shared" si="425"/>
        <v>12757.22</v>
      </c>
      <c r="P1623" s="32">
        <f t="shared" si="426"/>
        <v>5537.9231799999998</v>
      </c>
      <c r="Q1623">
        <v>744151</v>
      </c>
      <c r="R1623" t="s">
        <v>312</v>
      </c>
      <c r="S1623" t="s">
        <v>457</v>
      </c>
      <c r="T1623" t="str">
        <f t="shared" si="427"/>
        <v>VEN</v>
      </c>
      <c r="U1623" t="s">
        <v>437</v>
      </c>
      <c r="V1623" s="33">
        <f t="shared" si="428"/>
        <v>15974.5</v>
      </c>
      <c r="W1623">
        <f t="shared" si="429"/>
        <v>1000</v>
      </c>
      <c r="X1623" s="33">
        <f t="shared" si="430"/>
        <v>12757.22</v>
      </c>
      <c r="Y1623" s="33">
        <f t="shared" si="431"/>
        <v>3217.28</v>
      </c>
      <c r="Z1623" s="45">
        <f t="shared" si="432"/>
        <v>0.33415275470280759</v>
      </c>
      <c r="AA1623" s="33">
        <f t="shared" si="433"/>
        <v>5337.9231799999998</v>
      </c>
      <c r="AB1623" s="45">
        <f t="shared" si="434"/>
        <v>0.41842369889364611</v>
      </c>
      <c r="AC1623" s="33">
        <f>IFERROR($X1623/VLOOKUP(CONCATENATE("USD",C1623),[1]GEINDICE!AR$1:AS$65536,2,0),"")</f>
        <v>2288.8242998367327</v>
      </c>
      <c r="AD1623" s="33">
        <f>IFERROR($AA1623/VLOOKUP(CONCATENATE("USD",C1623),[1]GEINDICE!AR$1:AS$65536,2,0),"")</f>
        <v>957.69832965534556</v>
      </c>
      <c r="AE1623" s="33">
        <f>IFERROR($X1623/VLOOKUP(CONCATENATE("EUR",C1623),[1]GEINDICE!AR$1:AS$65536,2,0),"")</f>
        <v>1973.4577068250726</v>
      </c>
      <c r="AF1623" s="33">
        <f>IFERROR($AA1623/VLOOKUP(CONCATENATE("EUR",C1623),[1]GEINDICE!AR$1:AS$65536,2,0),"")</f>
        <v>825.74147329991945</v>
      </c>
      <c r="AG1623" s="48" t="str">
        <f>VLOOKUP(E1623,[1]Apresentação!AW$1:AX$65536,2,0)</f>
        <v xml:space="preserve">                    2 - LEATHER AUXILIARIES</v>
      </c>
      <c r="AH1623" s="48" t="str">
        <f t="shared" si="435"/>
        <v xml:space="preserve">         5208000010 - PELLASTOL 1060 BR</v>
      </c>
      <c r="AI1623" s="49" t="str">
        <f t="shared" si="436"/>
        <v xml:space="preserve">     L00024 - FUGA S/A</v>
      </c>
      <c r="AJ1623" t="str">
        <f t="shared" si="437"/>
        <v xml:space="preserve">     90 - SALES</v>
      </c>
      <c r="AK1623" t="str">
        <f t="shared" si="438"/>
        <v/>
      </c>
      <c r="AL1623">
        <f t="shared" si="439"/>
        <v>7</v>
      </c>
      <c r="AM1623" t="str">
        <f t="shared" si="440"/>
        <v>2025 7</v>
      </c>
      <c r="AN1623" t="str">
        <f t="shared" si="441"/>
        <v xml:space="preserve">FUGA </v>
      </c>
    </row>
    <row r="1624" spans="1:40" x14ac:dyDescent="0.35">
      <c r="A1624">
        <v>83039</v>
      </c>
      <c r="B1624" t="s">
        <v>274</v>
      </c>
      <c r="C1624" s="31">
        <v>45847</v>
      </c>
      <c r="D1624" t="s">
        <v>373</v>
      </c>
      <c r="E1624" t="s">
        <v>374</v>
      </c>
      <c r="F1624" t="s">
        <v>642</v>
      </c>
      <c r="G1624" t="s">
        <v>643</v>
      </c>
      <c r="H1624" t="s">
        <v>782</v>
      </c>
      <c r="I1624" t="s">
        <v>783</v>
      </c>
      <c r="J1624">
        <v>120</v>
      </c>
      <c r="K1624">
        <v>1922.88</v>
      </c>
      <c r="L1624">
        <v>866.31561999999997</v>
      </c>
      <c r="M1624">
        <v>387.27</v>
      </c>
      <c r="N1624">
        <v>16.024000000000001</v>
      </c>
      <c r="O1624" s="32">
        <f t="shared" si="425"/>
        <v>1535.6100000000001</v>
      </c>
      <c r="P1624" s="32">
        <f t="shared" si="426"/>
        <v>669.29438000000016</v>
      </c>
      <c r="Q1624">
        <v>743314</v>
      </c>
      <c r="R1624" t="s">
        <v>312</v>
      </c>
      <c r="S1624" t="s">
        <v>457</v>
      </c>
      <c r="T1624" t="str">
        <f t="shared" si="427"/>
        <v>VEN</v>
      </c>
      <c r="U1624" t="s">
        <v>313</v>
      </c>
      <c r="V1624" s="33">
        <f t="shared" si="428"/>
        <v>1922.88</v>
      </c>
      <c r="W1624">
        <f t="shared" si="429"/>
        <v>120</v>
      </c>
      <c r="X1624" s="33">
        <f t="shared" si="430"/>
        <v>1535.6100000000001</v>
      </c>
      <c r="Y1624" s="33">
        <f t="shared" si="431"/>
        <v>387.27</v>
      </c>
      <c r="Z1624" s="45">
        <f t="shared" si="432"/>
        <v>0.33558744175403565</v>
      </c>
      <c r="AA1624" s="33">
        <f t="shared" si="433"/>
        <v>645.29438000000016</v>
      </c>
      <c r="AB1624" s="45">
        <f t="shared" si="434"/>
        <v>0.42022022518738489</v>
      </c>
      <c r="AC1624" s="33">
        <f>IFERROR($X1624/VLOOKUP(CONCATENATE("USD",C1624),[1]GEINDICE!AR$1:AS$65536,2,0),"")</f>
        <v>281.11338922857249</v>
      </c>
      <c r="AD1624" s="33">
        <f>IFERROR($AA1624/VLOOKUP(CONCATENATE("USD",C1624),[1]GEINDICE!AR$1:AS$65536,2,0),"")</f>
        <v>118.12953172481971</v>
      </c>
      <c r="AE1624" s="33">
        <f>IFERROR($X1624/VLOOKUP(CONCATENATE("EUR",C1624),[1]GEINDICE!AR$1:AS$65536,2,0),"")</f>
        <v>240.12290660036592</v>
      </c>
      <c r="AF1624" s="33">
        <f>IFERROR($AA1624/VLOOKUP(CONCATENATE("EUR",C1624),[1]GEINDICE!AR$1:AS$65536,2,0),"")</f>
        <v>100.90450188425515</v>
      </c>
      <c r="AG1624" s="48" t="str">
        <f>VLOOKUP(E1624,[1]Apresentação!AW$1:AX$65536,2,0)</f>
        <v xml:space="preserve">                    2 - LEATHER AUXILIARIES</v>
      </c>
      <c r="AH1624" s="48" t="str">
        <f t="shared" si="435"/>
        <v xml:space="preserve">         5208000010 - PELLASTOL 1060 BR</v>
      </c>
      <c r="AI1624" s="49" t="str">
        <f t="shared" si="436"/>
        <v xml:space="preserve">     L00281 - ICL BENEFICIAMENTO DE COUROS LTDA.</v>
      </c>
      <c r="AJ1624" t="str">
        <f t="shared" si="437"/>
        <v xml:space="preserve">     90 - SALES</v>
      </c>
      <c r="AK1624" t="str">
        <f t="shared" si="438"/>
        <v/>
      </c>
      <c r="AL1624">
        <f t="shared" si="439"/>
        <v>7</v>
      </c>
      <c r="AM1624" t="str">
        <f t="shared" si="440"/>
        <v>2025 7</v>
      </c>
      <c r="AN1624" t="str">
        <f t="shared" si="441"/>
        <v xml:space="preserve">ICL </v>
      </c>
    </row>
    <row r="1625" spans="1:40" x14ac:dyDescent="0.35">
      <c r="A1625">
        <v>83864</v>
      </c>
      <c r="B1625" t="s">
        <v>274</v>
      </c>
      <c r="C1625" s="31">
        <v>45915</v>
      </c>
      <c r="D1625" t="s">
        <v>373</v>
      </c>
      <c r="E1625" t="s">
        <v>374</v>
      </c>
      <c r="F1625" t="s">
        <v>789</v>
      </c>
      <c r="G1625" t="s">
        <v>790</v>
      </c>
      <c r="H1625" t="s">
        <v>782</v>
      </c>
      <c r="I1625" t="s">
        <v>783</v>
      </c>
      <c r="J1625">
        <v>120</v>
      </c>
      <c r="K1625">
        <v>1848</v>
      </c>
      <c r="L1625">
        <v>877.82500000000005</v>
      </c>
      <c r="M1625">
        <v>372.18</v>
      </c>
      <c r="N1625">
        <v>15.4</v>
      </c>
      <c r="O1625" s="32">
        <f t="shared" si="425"/>
        <v>1475.82</v>
      </c>
      <c r="P1625" s="32">
        <f t="shared" si="426"/>
        <v>597.99499999999989</v>
      </c>
      <c r="Q1625">
        <v>761369</v>
      </c>
      <c r="R1625" t="s">
        <v>312</v>
      </c>
      <c r="S1625" t="s">
        <v>457</v>
      </c>
      <c r="T1625" t="str">
        <f t="shared" si="427"/>
        <v>VEN</v>
      </c>
      <c r="U1625" t="s">
        <v>437</v>
      </c>
      <c r="V1625" s="33">
        <f t="shared" si="428"/>
        <v>1848</v>
      </c>
      <c r="W1625">
        <f t="shared" si="429"/>
        <v>120</v>
      </c>
      <c r="X1625" s="33">
        <f t="shared" si="430"/>
        <v>1475.82</v>
      </c>
      <c r="Y1625" s="33">
        <f t="shared" si="431"/>
        <v>372.18</v>
      </c>
      <c r="Z1625" s="45">
        <f t="shared" si="432"/>
        <v>0.3106033549783549</v>
      </c>
      <c r="AA1625" s="33">
        <f t="shared" si="433"/>
        <v>573.99499999999989</v>
      </c>
      <c r="AB1625" s="45">
        <f t="shared" si="434"/>
        <v>0.38893293220040381</v>
      </c>
      <c r="AC1625" s="33">
        <f>IFERROR($X1625/VLOOKUP(CONCATENATE("USD",C1625),[1]GEINDICE!AR$1:AS$65536,2,0),"")</f>
        <v>277.36806495263869</v>
      </c>
      <c r="AD1625" s="33">
        <f>IFERROR($AA1625/VLOOKUP(CONCATENATE("USD",C1625),[1]GEINDICE!AR$1:AS$65536,2,0),"")</f>
        <v>107.87757480078182</v>
      </c>
      <c r="AE1625" s="33">
        <f>IFERROR($X1625/VLOOKUP(CONCATENATE("EUR",C1625),[1]GEINDICE!AR$1:AS$65536,2,0),"")</f>
        <v>235.59592605600074</v>
      </c>
      <c r="AF1625" s="33">
        <f>IFERROR($AA1625/VLOOKUP(CONCATENATE("EUR",C1625),[1]GEINDICE!AR$1:AS$65536,2,0),"")</f>
        <v>91.631014335429882</v>
      </c>
      <c r="AG1625" s="48" t="str">
        <f>VLOOKUP(E1625,[1]Apresentação!AW$1:AX$65536,2,0)</f>
        <v xml:space="preserve">                    2 - LEATHER AUXILIARIES</v>
      </c>
      <c r="AH1625" s="48" t="str">
        <f t="shared" si="435"/>
        <v xml:space="preserve">         5208000010 - PELLASTOL 1060 BR</v>
      </c>
      <c r="AI1625" s="49" t="str">
        <f t="shared" si="436"/>
        <v xml:space="preserve">     L00584 - MUCCA PELLI INDUSTRIA DE COUROS LTDA</v>
      </c>
      <c r="AJ1625" t="str">
        <f t="shared" si="437"/>
        <v xml:space="preserve">     90 - SALES</v>
      </c>
      <c r="AK1625" t="str">
        <f t="shared" si="438"/>
        <v/>
      </c>
      <c r="AL1625">
        <f t="shared" si="439"/>
        <v>9</v>
      </c>
      <c r="AM1625" t="str">
        <f t="shared" si="440"/>
        <v>2025 9</v>
      </c>
      <c r="AN1625" t="str">
        <f t="shared" si="441"/>
        <v xml:space="preserve">MUCCA </v>
      </c>
    </row>
    <row r="1626" spans="1:40" x14ac:dyDescent="0.35">
      <c r="A1626">
        <v>83068</v>
      </c>
      <c r="B1626" t="s">
        <v>274</v>
      </c>
      <c r="C1626" s="31">
        <v>45849</v>
      </c>
      <c r="D1626" t="s">
        <v>373</v>
      </c>
      <c r="E1626" t="s">
        <v>374</v>
      </c>
      <c r="F1626" t="s">
        <v>435</v>
      </c>
      <c r="G1626" t="s">
        <v>436</v>
      </c>
      <c r="H1626" t="s">
        <v>782</v>
      </c>
      <c r="I1626" t="s">
        <v>783</v>
      </c>
      <c r="J1626">
        <v>1000</v>
      </c>
      <c r="K1626">
        <v>15709.2</v>
      </c>
      <c r="L1626">
        <v>7219.2968199999996</v>
      </c>
      <c r="M1626">
        <v>3163.85</v>
      </c>
      <c r="N1626">
        <v>15.709200000000001</v>
      </c>
      <c r="O1626" s="32">
        <f t="shared" si="425"/>
        <v>12545.35</v>
      </c>
      <c r="P1626" s="32">
        <f t="shared" si="426"/>
        <v>5326.0531800000008</v>
      </c>
      <c r="Q1626">
        <v>743554</v>
      </c>
      <c r="R1626" t="s">
        <v>312</v>
      </c>
      <c r="S1626" t="s">
        <v>457</v>
      </c>
      <c r="T1626" t="str">
        <f t="shared" si="427"/>
        <v>VEN</v>
      </c>
      <c r="U1626" t="s">
        <v>437</v>
      </c>
      <c r="V1626" s="33">
        <f t="shared" si="428"/>
        <v>15709.2</v>
      </c>
      <c r="W1626">
        <f t="shared" si="429"/>
        <v>1000</v>
      </c>
      <c r="X1626" s="33">
        <f t="shared" si="430"/>
        <v>12545.35</v>
      </c>
      <c r="Y1626" s="33">
        <f t="shared" si="431"/>
        <v>3163.85</v>
      </c>
      <c r="Z1626" s="45">
        <f t="shared" si="432"/>
        <v>0.32630898963664606</v>
      </c>
      <c r="AA1626" s="33">
        <f t="shared" si="433"/>
        <v>5126.0531800000008</v>
      </c>
      <c r="AB1626" s="45">
        <f t="shared" si="434"/>
        <v>0.40860184689944884</v>
      </c>
      <c r="AC1626" s="33">
        <f>IFERROR($X1626/VLOOKUP(CONCATENATE("USD",C1626),[1]GEINDICE!AR$1:AS$65536,2,0),"")</f>
        <v>2251.4177524137681</v>
      </c>
      <c r="AD1626" s="33">
        <f>IFERROR($AA1626/VLOOKUP(CONCATENATE("USD",C1626),[1]GEINDICE!AR$1:AS$65536,2,0),"")</f>
        <v>919.93345177847175</v>
      </c>
      <c r="AE1626" s="33">
        <f>IFERROR($X1626/VLOOKUP(CONCATENATE("EUR",C1626),[1]GEINDICE!AR$1:AS$65536,2,0),"")</f>
        <v>1924.7829022062658</v>
      </c>
      <c r="AF1626" s="33">
        <f>IFERROR($AA1626/VLOOKUP(CONCATENATE("EUR",C1626),[1]GEINDICE!AR$1:AS$65536,2,0),"")</f>
        <v>786.46984872196151</v>
      </c>
      <c r="AG1626" s="48" t="str">
        <f>VLOOKUP(E1626,[1]Apresentação!AW$1:AX$65536,2,0)</f>
        <v xml:space="preserve">                    2 - LEATHER AUXILIARIES</v>
      </c>
      <c r="AH1626" s="48" t="str">
        <f t="shared" si="435"/>
        <v xml:space="preserve">         5208000010 - PELLASTOL 1060 BR</v>
      </c>
      <c r="AI1626" s="49" t="str">
        <f t="shared" si="436"/>
        <v xml:space="preserve">     L00024 - FUGA S/A</v>
      </c>
      <c r="AJ1626" t="str">
        <f t="shared" si="437"/>
        <v xml:space="preserve">     90 - SALES</v>
      </c>
      <c r="AK1626" t="str">
        <f t="shared" si="438"/>
        <v/>
      </c>
      <c r="AL1626">
        <f t="shared" si="439"/>
        <v>7</v>
      </c>
      <c r="AM1626" t="str">
        <f t="shared" si="440"/>
        <v>2025 7</v>
      </c>
      <c r="AN1626" t="str">
        <f t="shared" si="441"/>
        <v xml:space="preserve">FUGA </v>
      </c>
    </row>
    <row r="1627" spans="1:40" x14ac:dyDescent="0.35">
      <c r="A1627">
        <v>83339</v>
      </c>
      <c r="B1627" t="s">
        <v>274</v>
      </c>
      <c r="C1627" s="31">
        <v>45869</v>
      </c>
      <c r="D1627" t="s">
        <v>373</v>
      </c>
      <c r="E1627" t="s">
        <v>374</v>
      </c>
      <c r="F1627" t="s">
        <v>435</v>
      </c>
      <c r="G1627" t="s">
        <v>436</v>
      </c>
      <c r="H1627" t="s">
        <v>782</v>
      </c>
      <c r="I1627" t="s">
        <v>783</v>
      </c>
      <c r="J1627">
        <v>2000</v>
      </c>
      <c r="K1627">
        <v>31949</v>
      </c>
      <c r="L1627">
        <v>14547.498089999999</v>
      </c>
      <c r="M1627">
        <v>6434.57</v>
      </c>
      <c r="N1627">
        <v>15.974500000000001</v>
      </c>
      <c r="O1627" s="32">
        <f t="shared" si="425"/>
        <v>25514.43</v>
      </c>
      <c r="P1627" s="32">
        <f t="shared" si="426"/>
        <v>10966.931910000001</v>
      </c>
      <c r="Q1627">
        <v>746544</v>
      </c>
      <c r="R1627" t="s">
        <v>312</v>
      </c>
      <c r="S1627" t="s">
        <v>457</v>
      </c>
      <c r="T1627" t="str">
        <f t="shared" si="427"/>
        <v>VEN</v>
      </c>
      <c r="U1627" t="s">
        <v>437</v>
      </c>
      <c r="V1627" s="33">
        <f t="shared" si="428"/>
        <v>31949</v>
      </c>
      <c r="W1627">
        <f t="shared" si="429"/>
        <v>2000</v>
      </c>
      <c r="X1627" s="33">
        <f t="shared" si="430"/>
        <v>25514.43</v>
      </c>
      <c r="Y1627" s="33">
        <f t="shared" si="431"/>
        <v>6434.57</v>
      </c>
      <c r="Z1627" s="45">
        <f t="shared" si="432"/>
        <v>0.3307437450311434</v>
      </c>
      <c r="AA1627" s="33">
        <f t="shared" si="433"/>
        <v>10566.931910000001</v>
      </c>
      <c r="AB1627" s="45">
        <f t="shared" si="434"/>
        <v>0.4141551235908465</v>
      </c>
      <c r="AC1627" s="33">
        <f>IFERROR($X1627/VLOOKUP(CONCATENATE("USD",C1627),[1]GEINDICE!AR$1:AS$65536,2,0),"")</f>
        <v>4553.3836599207616</v>
      </c>
      <c r="AD1627" s="33">
        <f>IFERROR($AA1627/VLOOKUP(CONCATENATE("USD",C1627),[1]GEINDICE!AR$1:AS$65536,2,0),"")</f>
        <v>1885.8071724310241</v>
      </c>
      <c r="AE1627" s="33">
        <f>IFERROR($X1627/VLOOKUP(CONCATENATE("EUR",C1627),[1]GEINDICE!AR$1:AS$65536,2,0),"")</f>
        <v>3984.2640307317529</v>
      </c>
      <c r="AF1627" s="33">
        <f>IFERROR($AA1627/VLOOKUP(CONCATENATE("EUR",C1627),[1]GEINDICE!AR$1:AS$65536,2,0),"")</f>
        <v>1650.1033620662731</v>
      </c>
      <c r="AG1627" s="48" t="str">
        <f>VLOOKUP(E1627,[1]Apresentação!AW$1:AX$65536,2,0)</f>
        <v xml:space="preserve">                    2 - LEATHER AUXILIARIES</v>
      </c>
      <c r="AH1627" s="48" t="str">
        <f t="shared" si="435"/>
        <v xml:space="preserve">         5208000010 - PELLASTOL 1060 BR</v>
      </c>
      <c r="AI1627" s="49" t="str">
        <f t="shared" si="436"/>
        <v xml:space="preserve">     L00024 - FUGA S/A</v>
      </c>
      <c r="AJ1627" t="str">
        <f t="shared" si="437"/>
        <v xml:space="preserve">     90 - SALES</v>
      </c>
      <c r="AK1627" t="str">
        <f t="shared" si="438"/>
        <v/>
      </c>
      <c r="AL1627">
        <f t="shared" si="439"/>
        <v>7</v>
      </c>
      <c r="AM1627" t="str">
        <f t="shared" si="440"/>
        <v>2025 7</v>
      </c>
      <c r="AN1627" t="str">
        <f t="shared" si="441"/>
        <v xml:space="preserve">FUGA </v>
      </c>
    </row>
    <row r="1628" spans="1:40" x14ac:dyDescent="0.35">
      <c r="A1628">
        <v>82518</v>
      </c>
      <c r="B1628" t="s">
        <v>274</v>
      </c>
      <c r="C1628" s="31">
        <v>45800</v>
      </c>
      <c r="D1628" t="s">
        <v>373</v>
      </c>
      <c r="E1628" t="s">
        <v>374</v>
      </c>
      <c r="F1628" t="s">
        <v>642</v>
      </c>
      <c r="G1628" t="s">
        <v>643</v>
      </c>
      <c r="H1628" t="s">
        <v>782</v>
      </c>
      <c r="I1628" t="s">
        <v>783</v>
      </c>
      <c r="J1628">
        <v>120</v>
      </c>
      <c r="K1628">
        <v>1922.88</v>
      </c>
      <c r="L1628">
        <v>878.75748999999996</v>
      </c>
      <c r="M1628">
        <v>387.27</v>
      </c>
      <c r="N1628">
        <v>16.024000000000001</v>
      </c>
      <c r="O1628" s="32">
        <f t="shared" si="425"/>
        <v>1535.6100000000001</v>
      </c>
      <c r="P1628" s="32">
        <f t="shared" si="426"/>
        <v>656.85251000000017</v>
      </c>
      <c r="Q1628">
        <v>739414</v>
      </c>
      <c r="R1628" t="s">
        <v>312</v>
      </c>
      <c r="S1628" t="s">
        <v>457</v>
      </c>
      <c r="T1628" t="str">
        <f t="shared" si="427"/>
        <v>VEN</v>
      </c>
      <c r="U1628" t="s">
        <v>313</v>
      </c>
      <c r="V1628" s="33">
        <f t="shared" si="428"/>
        <v>1922.88</v>
      </c>
      <c r="W1628">
        <f t="shared" si="429"/>
        <v>120</v>
      </c>
      <c r="X1628" s="33">
        <f t="shared" si="430"/>
        <v>1535.6100000000001</v>
      </c>
      <c r="Y1628" s="33">
        <f t="shared" si="431"/>
        <v>387.27</v>
      </c>
      <c r="Z1628" s="45">
        <f t="shared" si="432"/>
        <v>0.32911700678149447</v>
      </c>
      <c r="AA1628" s="33">
        <f t="shared" si="433"/>
        <v>632.85251000000017</v>
      </c>
      <c r="AB1628" s="45">
        <f t="shared" si="434"/>
        <v>0.41211799219854006</v>
      </c>
      <c r="AC1628" s="33">
        <f>IFERROR($X1628/VLOOKUP(CONCATENATE("USD",C1628),[1]GEINDICE!AR$1:AS$65536,2,0),"")</f>
        <v>269.72704278788734</v>
      </c>
      <c r="AD1628" s="33">
        <f>IFERROR($AA1628/VLOOKUP(CONCATENATE("USD",C1628),[1]GEINDICE!AR$1:AS$65536,2,0),"")</f>
        <v>111.15936731539384</v>
      </c>
      <c r="AE1628" s="33">
        <f>IFERROR($X1628/VLOOKUP(CONCATENATE("EUR",C1628),[1]GEINDICE!AR$1:AS$65536,2,0),"")</f>
        <v>237.64430963508622</v>
      </c>
      <c r="AF1628" s="33">
        <f>IFERROR($AA1628/VLOOKUP(CONCATENATE("EUR",C1628),[1]GEINDICE!AR$1:AS$65536,2,0),"")</f>
        <v>97.937495744219902</v>
      </c>
      <c r="AG1628" s="48" t="str">
        <f>VLOOKUP(E1628,[1]Apresentação!AW$1:AX$65536,2,0)</f>
        <v xml:space="preserve">                    2 - LEATHER AUXILIARIES</v>
      </c>
      <c r="AH1628" s="48" t="str">
        <f t="shared" si="435"/>
        <v xml:space="preserve">         5208000010 - PELLASTOL 1060 BR</v>
      </c>
      <c r="AI1628" s="49" t="str">
        <f t="shared" si="436"/>
        <v xml:space="preserve">     L00281 - ICL BENEFICIAMENTO DE COUROS LTDA.</v>
      </c>
      <c r="AJ1628" t="str">
        <f t="shared" si="437"/>
        <v xml:space="preserve">     90 - SALES</v>
      </c>
      <c r="AK1628" t="str">
        <f t="shared" si="438"/>
        <v/>
      </c>
      <c r="AL1628">
        <f t="shared" si="439"/>
        <v>5</v>
      </c>
      <c r="AM1628" t="str">
        <f t="shared" si="440"/>
        <v>2025 5</v>
      </c>
      <c r="AN1628" t="str">
        <f t="shared" si="441"/>
        <v xml:space="preserve">ICL </v>
      </c>
    </row>
    <row r="1629" spans="1:40" x14ac:dyDescent="0.35">
      <c r="A1629">
        <v>84290</v>
      </c>
      <c r="B1629" t="s">
        <v>274</v>
      </c>
      <c r="C1629" s="31">
        <v>45950</v>
      </c>
      <c r="D1629" t="s">
        <v>373</v>
      </c>
      <c r="E1629" t="s">
        <v>374</v>
      </c>
      <c r="F1629" t="s">
        <v>435</v>
      </c>
      <c r="G1629" t="s">
        <v>436</v>
      </c>
      <c r="H1629" t="s">
        <v>782</v>
      </c>
      <c r="I1629" t="s">
        <v>783</v>
      </c>
      <c r="J1629">
        <v>1000</v>
      </c>
      <c r="K1629">
        <v>15122.1</v>
      </c>
      <c r="L1629">
        <v>7525.3886300000004</v>
      </c>
      <c r="M1629">
        <v>3045.6</v>
      </c>
      <c r="N1629">
        <v>15.122100000000001</v>
      </c>
      <c r="O1629" s="32">
        <f t="shared" si="425"/>
        <v>12076.5</v>
      </c>
      <c r="P1629" s="32">
        <f t="shared" si="426"/>
        <v>4551.1113699999996</v>
      </c>
      <c r="Q1629">
        <v>764695</v>
      </c>
      <c r="R1629" t="s">
        <v>312</v>
      </c>
      <c r="S1629" t="s">
        <v>457</v>
      </c>
      <c r="T1629" t="str">
        <f t="shared" si="427"/>
        <v>VEN</v>
      </c>
      <c r="U1629" t="s">
        <v>348</v>
      </c>
      <c r="V1629" s="33">
        <f t="shared" si="428"/>
        <v>15122.1</v>
      </c>
      <c r="W1629">
        <f t="shared" si="429"/>
        <v>1000</v>
      </c>
      <c r="X1629" s="33">
        <f t="shared" si="430"/>
        <v>12076.5</v>
      </c>
      <c r="Y1629" s="33">
        <f t="shared" si="431"/>
        <v>3045.6</v>
      </c>
      <c r="Z1629" s="45">
        <f t="shared" si="432"/>
        <v>0.28773195323400846</v>
      </c>
      <c r="AA1629" s="33">
        <f t="shared" si="433"/>
        <v>4351.1113699999996</v>
      </c>
      <c r="AB1629" s="45">
        <f t="shared" si="434"/>
        <v>0.36029572889496125</v>
      </c>
      <c r="AC1629" s="33">
        <f>IFERROR($X1629/VLOOKUP(CONCATENATE("USD",C1629),[1]GEINDICE!AR$1:AS$65536,2,0),"")</f>
        <v>2245.9132246006211</v>
      </c>
      <c r="AD1629" s="33">
        <f>IFERROR($AA1629/VLOOKUP(CONCATENATE("USD",C1629),[1]GEINDICE!AR$1:AS$65536,2,0),"")</f>
        <v>809.19294229231355</v>
      </c>
      <c r="AE1629" s="33">
        <f>IFERROR($X1629/VLOOKUP(CONCATENATE("EUR",C1629),[1]GEINDICE!AR$1:AS$65536,2,0),"")</f>
        <v>1926.8448344635021</v>
      </c>
      <c r="AF1629" s="33">
        <f>IFERROR($AA1629/VLOOKUP(CONCATENATE("EUR",C1629),[1]GEINDICE!AR$1:AS$65536,2,0),"")</f>
        <v>694.23396410051851</v>
      </c>
      <c r="AG1629" s="48" t="str">
        <f>VLOOKUP(E1629,[1]Apresentação!AW$1:AX$65536,2,0)</f>
        <v xml:space="preserve">                    2 - LEATHER AUXILIARIES</v>
      </c>
      <c r="AH1629" s="48" t="str">
        <f t="shared" si="435"/>
        <v xml:space="preserve">         5208000010 - PELLASTOL 1060 BR</v>
      </c>
      <c r="AI1629" s="49" t="str">
        <f t="shared" si="436"/>
        <v xml:space="preserve">     L00024 - FUGA S/A</v>
      </c>
      <c r="AJ1629" t="str">
        <f t="shared" si="437"/>
        <v xml:space="preserve">     90 - SALES</v>
      </c>
      <c r="AK1629" t="str">
        <f t="shared" si="438"/>
        <v/>
      </c>
      <c r="AL1629">
        <f t="shared" si="439"/>
        <v>10</v>
      </c>
      <c r="AM1629" t="str">
        <f t="shared" si="440"/>
        <v>2025 10</v>
      </c>
      <c r="AN1629" t="str">
        <f t="shared" si="441"/>
        <v xml:space="preserve">FUGA </v>
      </c>
    </row>
    <row r="1630" spans="1:40" x14ac:dyDescent="0.35">
      <c r="A1630">
        <v>84788</v>
      </c>
      <c r="B1630" t="s">
        <v>274</v>
      </c>
      <c r="C1630" s="31">
        <v>45986</v>
      </c>
      <c r="D1630" t="s">
        <v>373</v>
      </c>
      <c r="E1630" t="s">
        <v>374</v>
      </c>
      <c r="F1630" t="s">
        <v>789</v>
      </c>
      <c r="G1630" t="s">
        <v>790</v>
      </c>
      <c r="H1630" t="s">
        <v>782</v>
      </c>
      <c r="I1630" t="s">
        <v>783</v>
      </c>
      <c r="J1630">
        <v>120</v>
      </c>
      <c r="K1630">
        <v>1848</v>
      </c>
      <c r="L1630">
        <v>875.72497999999996</v>
      </c>
      <c r="M1630">
        <v>372.18</v>
      </c>
      <c r="N1630">
        <v>15.4</v>
      </c>
      <c r="O1630" s="32">
        <f t="shared" si="425"/>
        <v>1475.82</v>
      </c>
      <c r="P1630" s="32">
        <f t="shared" si="426"/>
        <v>600.09501999999998</v>
      </c>
      <c r="Q1630">
        <v>768201</v>
      </c>
      <c r="R1630" t="s">
        <v>312</v>
      </c>
      <c r="S1630" t="s">
        <v>457</v>
      </c>
      <c r="T1630" t="str">
        <f t="shared" si="427"/>
        <v>VEN</v>
      </c>
      <c r="U1630" t="s">
        <v>437</v>
      </c>
      <c r="V1630" s="33">
        <f t="shared" si="428"/>
        <v>1848</v>
      </c>
      <c r="W1630">
        <f t="shared" si="429"/>
        <v>120</v>
      </c>
      <c r="X1630" s="33">
        <f t="shared" si="430"/>
        <v>1475.82</v>
      </c>
      <c r="Y1630" s="33">
        <f t="shared" si="431"/>
        <v>372.18</v>
      </c>
      <c r="Z1630" s="45">
        <f t="shared" si="432"/>
        <v>0.31173972943722944</v>
      </c>
      <c r="AA1630" s="33">
        <f t="shared" si="433"/>
        <v>576.09501999999998</v>
      </c>
      <c r="AB1630" s="45">
        <f t="shared" si="434"/>
        <v>0.39035588350882899</v>
      </c>
      <c r="AC1630" s="33" t="str">
        <f>IFERROR($X1630/VLOOKUP(CONCATENATE("USD",C1630),[1]GEINDICE!AR$1:AS$65536,2,0),"")</f>
        <v/>
      </c>
      <c r="AD1630" s="33" t="str">
        <f>IFERROR($AA1630/VLOOKUP(CONCATENATE("USD",C1630),[1]GEINDICE!AR$1:AS$65536,2,0),"")</f>
        <v/>
      </c>
      <c r="AE1630" s="33" t="str">
        <f>IFERROR($X1630/VLOOKUP(CONCATENATE("EUR",C1630),[1]GEINDICE!AR$1:AS$65536,2,0),"")</f>
        <v/>
      </c>
      <c r="AF1630" s="33" t="str">
        <f>IFERROR($AA1630/VLOOKUP(CONCATENATE("EUR",C1630),[1]GEINDICE!AR$1:AS$65536,2,0),"")</f>
        <v/>
      </c>
      <c r="AG1630" s="48" t="str">
        <f>VLOOKUP(E1630,[1]Apresentação!AW$1:AX$65536,2,0)</f>
        <v xml:space="preserve">                    2 - LEATHER AUXILIARIES</v>
      </c>
      <c r="AH1630" s="48" t="str">
        <f t="shared" si="435"/>
        <v xml:space="preserve">         5208000010 - PELLASTOL 1060 BR</v>
      </c>
      <c r="AI1630" s="49" t="str">
        <f t="shared" si="436"/>
        <v xml:space="preserve">     L00584 - MUCCA PELLI INDUSTRIA DE COUROS LTDA</v>
      </c>
      <c r="AJ1630" t="str">
        <f t="shared" si="437"/>
        <v xml:space="preserve">     90 - SALES</v>
      </c>
      <c r="AK1630" t="str">
        <f t="shared" si="438"/>
        <v/>
      </c>
      <c r="AL1630">
        <f t="shared" si="439"/>
        <v>11</v>
      </c>
      <c r="AM1630" t="str">
        <f t="shared" si="440"/>
        <v>2025 11</v>
      </c>
      <c r="AN1630" t="str">
        <f t="shared" si="441"/>
        <v xml:space="preserve">MUCCA </v>
      </c>
    </row>
    <row r="1631" spans="1:40" x14ac:dyDescent="0.35">
      <c r="A1631">
        <v>80766</v>
      </c>
      <c r="B1631" t="s">
        <v>274</v>
      </c>
      <c r="C1631" s="31">
        <v>45664</v>
      </c>
      <c r="D1631" t="s">
        <v>373</v>
      </c>
      <c r="E1631" t="s">
        <v>374</v>
      </c>
      <c r="F1631" t="s">
        <v>780</v>
      </c>
      <c r="G1631" t="s">
        <v>781</v>
      </c>
      <c r="H1631" t="s">
        <v>782</v>
      </c>
      <c r="I1631" t="s">
        <v>783</v>
      </c>
      <c r="J1631">
        <v>4000</v>
      </c>
      <c r="K1631">
        <v>66497.48</v>
      </c>
      <c r="L1631">
        <v>26916.042710000002</v>
      </c>
      <c r="M1631">
        <v>7979.78</v>
      </c>
      <c r="N1631">
        <v>16.624369999999999</v>
      </c>
      <c r="O1631" s="32">
        <f t="shared" si="425"/>
        <v>58517.7</v>
      </c>
      <c r="P1631" s="32">
        <f t="shared" si="426"/>
        <v>31601.657289999996</v>
      </c>
      <c r="Q1631">
        <v>706382</v>
      </c>
      <c r="R1631" t="s">
        <v>312</v>
      </c>
      <c r="S1631" t="s">
        <v>466</v>
      </c>
      <c r="T1631" t="str">
        <f t="shared" si="427"/>
        <v>VEN</v>
      </c>
      <c r="U1631" t="s">
        <v>387</v>
      </c>
      <c r="V1631" s="33">
        <f t="shared" si="428"/>
        <v>66497.48</v>
      </c>
      <c r="W1631">
        <f t="shared" si="429"/>
        <v>4000</v>
      </c>
      <c r="X1631" s="33">
        <f t="shared" si="430"/>
        <v>58517.7</v>
      </c>
      <c r="Y1631" s="33">
        <f t="shared" si="431"/>
        <v>7979.78</v>
      </c>
      <c r="Z1631" s="45">
        <f t="shared" si="432"/>
        <v>0.46320036924707519</v>
      </c>
      <c r="AA1631" s="33">
        <f t="shared" si="433"/>
        <v>30801.657289999996</v>
      </c>
      <c r="AB1631" s="45">
        <f t="shared" si="434"/>
        <v>0.52636479714684614</v>
      </c>
      <c r="AC1631" s="33">
        <f>IFERROR($X1631/VLOOKUP(CONCATENATE("USD",C1631),[1]GEINDICE!AR$1:AS$65536,2,0),"")</f>
        <v>9633.9704647602102</v>
      </c>
      <c r="AD1631" s="33">
        <f>IFERROR($AA1631/VLOOKUP(CONCATENATE("USD",C1631),[1]GEINDICE!AR$1:AS$65536,2,0),"")</f>
        <v>5070.9829094022152</v>
      </c>
      <c r="AE1631" s="33">
        <f>IFERROR($X1631/VLOOKUP(CONCATENATE("EUR",C1631),[1]GEINDICE!AR$1:AS$65536,2,0),"")</f>
        <v>9286.60752543126</v>
      </c>
      <c r="AF1631" s="33">
        <f>IFERROR($AA1631/VLOOKUP(CONCATENATE("EUR",C1631),[1]GEINDICE!AR$1:AS$65536,2,0),"")</f>
        <v>4888.143286305999</v>
      </c>
      <c r="AG1631" s="48" t="str">
        <f>VLOOKUP(E1631,[1]Apresentação!AW$1:AX$65536,2,0)</f>
        <v xml:space="preserve">                    2 - LEATHER AUXILIARIES</v>
      </c>
      <c r="AH1631" s="48" t="str">
        <f t="shared" si="435"/>
        <v xml:space="preserve">         5208000010 - PELLASTOL 1060 BR</v>
      </c>
      <c r="AI1631" s="49" t="str">
        <f t="shared" si="436"/>
        <v xml:space="preserve">     L00026 - INDUSTRIA DE PELES MINUANO LTDA</v>
      </c>
      <c r="AJ1631" t="str">
        <f t="shared" si="437"/>
        <v xml:space="preserve">     90 - SALES</v>
      </c>
      <c r="AK1631" t="str">
        <f t="shared" si="438"/>
        <v/>
      </c>
      <c r="AL1631">
        <f t="shared" si="439"/>
        <v>1</v>
      </c>
      <c r="AM1631" t="str">
        <f t="shared" si="440"/>
        <v>2025 1</v>
      </c>
      <c r="AN1631" t="str">
        <f t="shared" si="441"/>
        <v xml:space="preserve">INDUSTRIA </v>
      </c>
    </row>
    <row r="1632" spans="1:40" x14ac:dyDescent="0.35">
      <c r="A1632">
        <v>80775</v>
      </c>
      <c r="B1632" t="s">
        <v>274</v>
      </c>
      <c r="C1632" s="31">
        <v>45664</v>
      </c>
      <c r="D1632" t="s">
        <v>373</v>
      </c>
      <c r="E1632" t="s">
        <v>374</v>
      </c>
      <c r="F1632" t="s">
        <v>780</v>
      </c>
      <c r="G1632" t="s">
        <v>781</v>
      </c>
      <c r="H1632" t="s">
        <v>782</v>
      </c>
      <c r="I1632" t="s">
        <v>783</v>
      </c>
      <c r="J1632">
        <v>5000</v>
      </c>
      <c r="K1632">
        <v>83121.850000000006</v>
      </c>
      <c r="L1632">
        <v>33645.053390000001</v>
      </c>
      <c r="M1632">
        <v>9974.73</v>
      </c>
      <c r="N1632">
        <v>16.624369999999999</v>
      </c>
      <c r="O1632" s="32">
        <f t="shared" si="425"/>
        <v>73147.12000000001</v>
      </c>
      <c r="P1632" s="32">
        <f t="shared" si="426"/>
        <v>39502.066610000009</v>
      </c>
      <c r="Q1632">
        <v>706421</v>
      </c>
      <c r="R1632" t="s">
        <v>312</v>
      </c>
      <c r="S1632" t="s">
        <v>466</v>
      </c>
      <c r="T1632" t="str">
        <f t="shared" si="427"/>
        <v>VEN</v>
      </c>
      <c r="U1632" t="s">
        <v>387</v>
      </c>
      <c r="V1632" s="33">
        <f t="shared" si="428"/>
        <v>83121.850000000006</v>
      </c>
      <c r="W1632">
        <f t="shared" si="429"/>
        <v>5000</v>
      </c>
      <c r="X1632" s="33">
        <f t="shared" si="430"/>
        <v>73147.12000000001</v>
      </c>
      <c r="Y1632" s="33">
        <f t="shared" si="431"/>
        <v>9974.73</v>
      </c>
      <c r="Z1632" s="45">
        <f t="shared" si="432"/>
        <v>0.46320030906434356</v>
      </c>
      <c r="AA1632" s="33">
        <f t="shared" si="433"/>
        <v>38502.066610000009</v>
      </c>
      <c r="AB1632" s="45">
        <f t="shared" si="434"/>
        <v>0.52636476473714899</v>
      </c>
      <c r="AC1632" s="33">
        <f>IFERROR($X1632/VLOOKUP(CONCATENATE("USD",C1632),[1]GEINDICE!AR$1:AS$65536,2,0),"")</f>
        <v>12042.462257783047</v>
      </c>
      <c r="AD1632" s="33">
        <f>IFERROR($AA1632/VLOOKUP(CONCATENATE("USD",C1632),[1]GEINDICE!AR$1:AS$65536,2,0),"")</f>
        <v>6338.7278131739695</v>
      </c>
      <c r="AE1632" s="33">
        <f>IFERROR($X1632/VLOOKUP(CONCATENATE("EUR",C1632),[1]GEINDICE!AR$1:AS$65536,2,0),"")</f>
        <v>11608.258613302018</v>
      </c>
      <c r="AF1632" s="33">
        <f>IFERROR($AA1632/VLOOKUP(CONCATENATE("EUR",C1632),[1]GEINDICE!AR$1:AS$65536,2,0),"")</f>
        <v>6110.1783139987001</v>
      </c>
      <c r="AG1632" s="48" t="str">
        <f>VLOOKUP(E1632,[1]Apresentação!AW$1:AX$65536,2,0)</f>
        <v xml:space="preserve">                    2 - LEATHER AUXILIARIES</v>
      </c>
      <c r="AH1632" s="48" t="str">
        <f t="shared" si="435"/>
        <v xml:space="preserve">         5208000010 - PELLASTOL 1060 BR</v>
      </c>
      <c r="AI1632" s="49" t="str">
        <f t="shared" si="436"/>
        <v xml:space="preserve">     L00026 - INDUSTRIA DE PELES MINUANO LTDA</v>
      </c>
      <c r="AJ1632" t="str">
        <f t="shared" si="437"/>
        <v xml:space="preserve">     90 - SALES</v>
      </c>
      <c r="AK1632" t="str">
        <f t="shared" si="438"/>
        <v/>
      </c>
      <c r="AL1632">
        <f t="shared" si="439"/>
        <v>1</v>
      </c>
      <c r="AM1632" t="str">
        <f t="shared" si="440"/>
        <v>2025 1</v>
      </c>
      <c r="AN1632" t="str">
        <f t="shared" si="441"/>
        <v xml:space="preserve">INDUSTRIA </v>
      </c>
    </row>
    <row r="1633" spans="1:40" x14ac:dyDescent="0.35">
      <c r="A1633">
        <v>80738</v>
      </c>
      <c r="B1633" t="s">
        <v>274</v>
      </c>
      <c r="C1633" s="31">
        <v>45660</v>
      </c>
      <c r="D1633" t="s">
        <v>373</v>
      </c>
      <c r="E1633" t="s">
        <v>374</v>
      </c>
      <c r="F1633" t="s">
        <v>780</v>
      </c>
      <c r="G1633" t="s">
        <v>781</v>
      </c>
      <c r="H1633" t="s">
        <v>782</v>
      </c>
      <c r="I1633" t="s">
        <v>783</v>
      </c>
      <c r="J1633">
        <v>4000</v>
      </c>
      <c r="K1633">
        <v>74254.84</v>
      </c>
      <c r="L1633">
        <v>26916.042710000002</v>
      </c>
      <c r="M1633">
        <v>8910.68</v>
      </c>
      <c r="N1633">
        <v>18.56371</v>
      </c>
      <c r="O1633" s="32">
        <f t="shared" si="425"/>
        <v>65344.159999999996</v>
      </c>
      <c r="P1633" s="32">
        <f t="shared" si="426"/>
        <v>38428.117289999995</v>
      </c>
      <c r="Q1633">
        <v>706161</v>
      </c>
      <c r="R1633" t="s">
        <v>312</v>
      </c>
      <c r="S1633" t="s">
        <v>466</v>
      </c>
      <c r="T1633" t="str">
        <f t="shared" si="427"/>
        <v>VEN</v>
      </c>
      <c r="U1633" t="s">
        <v>387</v>
      </c>
      <c r="V1633" s="33">
        <f t="shared" si="428"/>
        <v>74254.84</v>
      </c>
      <c r="W1633">
        <f t="shared" si="429"/>
        <v>4000</v>
      </c>
      <c r="X1633" s="33">
        <f t="shared" si="430"/>
        <v>65344.159999999996</v>
      </c>
      <c r="Y1633" s="33">
        <f t="shared" si="431"/>
        <v>8910.68</v>
      </c>
      <c r="Z1633" s="45">
        <f t="shared" si="432"/>
        <v>0.50674295830413207</v>
      </c>
      <c r="AA1633" s="33">
        <f t="shared" si="433"/>
        <v>37628.117289999995</v>
      </c>
      <c r="AB1633" s="45">
        <f t="shared" si="434"/>
        <v>0.57584514499842065</v>
      </c>
      <c r="AC1633" s="33">
        <f>IFERROR($X1633/VLOOKUP(CONCATENATE("USD",C1633),[1]GEINDICE!AR$1:AS$65536,2,0),"")</f>
        <v>10614.193590305866</v>
      </c>
      <c r="AD1633" s="33">
        <f>IFERROR($AA1633/VLOOKUP(CONCATENATE("USD",C1633),[1]GEINDICE!AR$1:AS$65536,2,0),"")</f>
        <v>6112.1318470509877</v>
      </c>
      <c r="AE1633" s="33">
        <f>IFERROR($X1633/VLOOKUP(CONCATENATE("EUR",C1633),[1]GEINDICE!AR$1:AS$65536,2,0),"")</f>
        <v>10316.087272268005</v>
      </c>
      <c r="AF1633" s="33">
        <f>IFERROR($AA1633/VLOOKUP(CONCATENATE("EUR",C1633),[1]GEINDICE!AR$1:AS$65536,2,0),"")</f>
        <v>5940.4687711155302</v>
      </c>
      <c r="AG1633" s="48" t="str">
        <f>VLOOKUP(E1633,[1]Apresentação!AW$1:AX$65536,2,0)</f>
        <v xml:space="preserve">                    2 - LEATHER AUXILIARIES</v>
      </c>
      <c r="AH1633" s="48" t="str">
        <f t="shared" si="435"/>
        <v xml:space="preserve">         5208000010 - PELLASTOL 1060 BR</v>
      </c>
      <c r="AI1633" s="49" t="str">
        <f t="shared" si="436"/>
        <v xml:space="preserve">     L00026 - INDUSTRIA DE PELES MINUANO LTDA</v>
      </c>
      <c r="AJ1633" t="str">
        <f t="shared" si="437"/>
        <v xml:space="preserve">     90 - SALES</v>
      </c>
      <c r="AK1633" t="str">
        <f t="shared" si="438"/>
        <v/>
      </c>
      <c r="AL1633">
        <f t="shared" si="439"/>
        <v>1</v>
      </c>
      <c r="AM1633" t="str">
        <f t="shared" si="440"/>
        <v>2025 1</v>
      </c>
      <c r="AN1633" t="str">
        <f t="shared" si="441"/>
        <v xml:space="preserve">INDUSTRIA </v>
      </c>
    </row>
    <row r="1634" spans="1:40" x14ac:dyDescent="0.35">
      <c r="A1634">
        <v>81189</v>
      </c>
      <c r="B1634" t="s">
        <v>274</v>
      </c>
      <c r="C1634" s="31">
        <v>45694</v>
      </c>
      <c r="D1634" t="s">
        <v>373</v>
      </c>
      <c r="E1634" t="s">
        <v>374</v>
      </c>
      <c r="F1634" t="s">
        <v>375</v>
      </c>
      <c r="G1634" t="s">
        <v>376</v>
      </c>
      <c r="H1634" t="s">
        <v>782</v>
      </c>
      <c r="I1634" t="s">
        <v>783</v>
      </c>
      <c r="J1634">
        <v>14000</v>
      </c>
      <c r="K1634">
        <v>217604.80000000002</v>
      </c>
      <c r="L1634">
        <v>96153.610419999997</v>
      </c>
      <c r="M1634">
        <v>26112.86</v>
      </c>
      <c r="N1634">
        <v>15.543200000000001</v>
      </c>
      <c r="O1634" s="32">
        <f t="shared" si="425"/>
        <v>191491.94</v>
      </c>
      <c r="P1634" s="32">
        <f t="shared" si="426"/>
        <v>95338.329580000005</v>
      </c>
      <c r="Q1634">
        <v>709359</v>
      </c>
      <c r="R1634" t="s">
        <v>312</v>
      </c>
      <c r="S1634" t="s">
        <v>466</v>
      </c>
      <c r="T1634" t="str">
        <f t="shared" si="427"/>
        <v>VEN</v>
      </c>
      <c r="U1634" t="s">
        <v>387</v>
      </c>
      <c r="V1634" s="33">
        <f t="shared" si="428"/>
        <v>217604.80000000002</v>
      </c>
      <c r="W1634">
        <f t="shared" si="429"/>
        <v>14000</v>
      </c>
      <c r="X1634" s="33">
        <f t="shared" si="430"/>
        <v>191491.94</v>
      </c>
      <c r="Y1634" s="33">
        <f t="shared" si="431"/>
        <v>26112.86</v>
      </c>
      <c r="Z1634" s="45">
        <f t="shared" si="432"/>
        <v>0.42525867802548473</v>
      </c>
      <c r="AA1634" s="33">
        <f t="shared" si="433"/>
        <v>92538.329580000005</v>
      </c>
      <c r="AB1634" s="45">
        <f t="shared" si="434"/>
        <v>0.48324921445779911</v>
      </c>
      <c r="AC1634" s="33">
        <f>IFERROR($X1634/VLOOKUP(CONCATENATE("USD",C1634),[1]GEINDICE!AR$1:AS$65536,2,0),"")</f>
        <v>33098.026133849555</v>
      </c>
      <c r="AD1634" s="33">
        <f>IFERROR($AA1634/VLOOKUP(CONCATENATE("USD",C1634),[1]GEINDICE!AR$1:AS$65536,2,0),"")</f>
        <v>15994.595129286505</v>
      </c>
      <c r="AE1634" s="33">
        <f>IFERROR($X1634/VLOOKUP(CONCATENATE("EUR",C1634),[1]GEINDICE!AR$1:AS$65536,2,0),"")</f>
        <v>31916.919179292294</v>
      </c>
      <c r="AF1634" s="33">
        <f>IFERROR($AA1634/VLOOKUP(CONCATENATE("EUR",C1634),[1]GEINDICE!AR$1:AS$65536,2,0),"")</f>
        <v>15423.826121306065</v>
      </c>
      <c r="AG1634" s="48" t="str">
        <f>VLOOKUP(E1634,[1]Apresentação!AW$1:AX$65536,2,0)</f>
        <v xml:space="preserve">                    2 - LEATHER AUXILIARIES</v>
      </c>
      <c r="AH1634" s="48" t="str">
        <f t="shared" si="435"/>
        <v xml:space="preserve">         5208000010 - PELLASTOL 1060 BR</v>
      </c>
      <c r="AI1634" s="49" t="str">
        <f t="shared" si="436"/>
        <v xml:space="preserve">     L00222 - DURLICOUROS IND COM DE COUROS IMP EXP LTDA</v>
      </c>
      <c r="AJ1634" t="str">
        <f t="shared" si="437"/>
        <v xml:space="preserve">     90 - SALES</v>
      </c>
      <c r="AK1634" t="str">
        <f t="shared" si="438"/>
        <v/>
      </c>
      <c r="AL1634">
        <f t="shared" si="439"/>
        <v>2</v>
      </c>
      <c r="AM1634" t="str">
        <f t="shared" si="440"/>
        <v>2025 2</v>
      </c>
      <c r="AN1634" t="str">
        <f t="shared" si="441"/>
        <v xml:space="preserve">DURLICOUROS </v>
      </c>
    </row>
    <row r="1635" spans="1:40" x14ac:dyDescent="0.35">
      <c r="A1635">
        <v>81196</v>
      </c>
      <c r="B1635" t="s">
        <v>274</v>
      </c>
      <c r="C1635" s="31">
        <v>45694</v>
      </c>
      <c r="D1635" t="s">
        <v>373</v>
      </c>
      <c r="E1635" t="s">
        <v>374</v>
      </c>
      <c r="F1635" t="s">
        <v>780</v>
      </c>
      <c r="G1635" t="s">
        <v>781</v>
      </c>
      <c r="H1635" t="s">
        <v>782</v>
      </c>
      <c r="I1635" t="s">
        <v>783</v>
      </c>
      <c r="J1635">
        <v>5000</v>
      </c>
      <c r="K1635">
        <v>78875.900000000009</v>
      </c>
      <c r="L1635">
        <v>34340.575149999997</v>
      </c>
      <c r="M1635">
        <v>9465.2099999999991</v>
      </c>
      <c r="N1635">
        <v>15.775179999999999</v>
      </c>
      <c r="O1635" s="32">
        <f t="shared" si="425"/>
        <v>69410.69</v>
      </c>
      <c r="P1635" s="32">
        <f t="shared" si="426"/>
        <v>35070.114850000005</v>
      </c>
      <c r="Q1635">
        <v>709434</v>
      </c>
      <c r="R1635" t="s">
        <v>312</v>
      </c>
      <c r="S1635" t="s">
        <v>466</v>
      </c>
      <c r="T1635" t="str">
        <f t="shared" si="427"/>
        <v>VEN</v>
      </c>
      <c r="U1635" t="s">
        <v>387</v>
      </c>
      <c r="V1635" s="33">
        <f t="shared" si="428"/>
        <v>78875.900000000009</v>
      </c>
      <c r="W1635">
        <f t="shared" si="429"/>
        <v>5000</v>
      </c>
      <c r="X1635" s="33">
        <f t="shared" si="430"/>
        <v>69410.69</v>
      </c>
      <c r="Y1635" s="33">
        <f t="shared" si="431"/>
        <v>9465.2099999999991</v>
      </c>
      <c r="Z1635" s="45">
        <f t="shared" si="432"/>
        <v>0.43194581424744444</v>
      </c>
      <c r="AA1635" s="33">
        <f t="shared" si="433"/>
        <v>34070.114850000005</v>
      </c>
      <c r="AB1635" s="45">
        <f t="shared" si="434"/>
        <v>0.49084823749771117</v>
      </c>
      <c r="AC1635" s="33">
        <f>IFERROR($X1635/VLOOKUP(CONCATENATE("USD",C1635),[1]GEINDICE!AR$1:AS$65536,2,0),"")</f>
        <v>11997.146363384954</v>
      </c>
      <c r="AD1635" s="33">
        <f>IFERROR($AA1635/VLOOKUP(CONCATENATE("USD",C1635),[1]GEINDICE!AR$1:AS$65536,2,0),"")</f>
        <v>5888.7781474695803</v>
      </c>
      <c r="AE1635" s="33">
        <f>IFERROR($X1635/VLOOKUP(CONCATENATE("EUR",C1635),[1]GEINDICE!AR$1:AS$65536,2,0),"")</f>
        <v>11569.026784672566</v>
      </c>
      <c r="AF1635" s="33">
        <f>IFERROR($AA1635/VLOOKUP(CONCATENATE("EUR",C1635),[1]GEINDICE!AR$1:AS$65536,2,0),"")</f>
        <v>5678.6364068203411</v>
      </c>
      <c r="AG1635" s="48" t="str">
        <f>VLOOKUP(E1635,[1]Apresentação!AW$1:AX$65536,2,0)</f>
        <v xml:space="preserve">                    2 - LEATHER AUXILIARIES</v>
      </c>
      <c r="AH1635" s="48" t="str">
        <f t="shared" si="435"/>
        <v xml:space="preserve">         5208000010 - PELLASTOL 1060 BR</v>
      </c>
      <c r="AI1635" s="49" t="str">
        <f t="shared" si="436"/>
        <v xml:space="preserve">     L00026 - INDUSTRIA DE PELES MINUANO LTDA</v>
      </c>
      <c r="AJ1635" t="str">
        <f t="shared" si="437"/>
        <v xml:space="preserve">     90 - SALES</v>
      </c>
      <c r="AK1635" t="str">
        <f t="shared" si="438"/>
        <v/>
      </c>
      <c r="AL1635">
        <f t="shared" si="439"/>
        <v>2</v>
      </c>
      <c r="AM1635" t="str">
        <f t="shared" si="440"/>
        <v>2025 2</v>
      </c>
      <c r="AN1635" t="str">
        <f t="shared" si="441"/>
        <v xml:space="preserve">INDUSTRIA </v>
      </c>
    </row>
    <row r="1636" spans="1:40" x14ac:dyDescent="0.35">
      <c r="A1636">
        <v>81104</v>
      </c>
      <c r="B1636" t="s">
        <v>274</v>
      </c>
      <c r="C1636" s="31">
        <v>45688</v>
      </c>
      <c r="D1636" t="s">
        <v>373</v>
      </c>
      <c r="E1636" t="s">
        <v>374</v>
      </c>
      <c r="F1636" t="s">
        <v>780</v>
      </c>
      <c r="G1636" t="s">
        <v>781</v>
      </c>
      <c r="H1636" t="s">
        <v>782</v>
      </c>
      <c r="I1636" t="s">
        <v>783</v>
      </c>
      <c r="J1636">
        <v>5000</v>
      </c>
      <c r="K1636">
        <v>80248.150000000009</v>
      </c>
      <c r="L1636">
        <v>34206.618719999999</v>
      </c>
      <c r="M1636">
        <v>9629.89</v>
      </c>
      <c r="N1636">
        <v>16.049630000000001</v>
      </c>
      <c r="O1636" s="32">
        <f t="shared" si="425"/>
        <v>70618.260000000009</v>
      </c>
      <c r="P1636" s="32">
        <f t="shared" si="426"/>
        <v>36411.641280000011</v>
      </c>
      <c r="Q1636">
        <v>708805</v>
      </c>
      <c r="R1636" t="s">
        <v>312</v>
      </c>
      <c r="S1636" t="s">
        <v>466</v>
      </c>
      <c r="T1636" t="str">
        <f t="shared" si="427"/>
        <v>VEN</v>
      </c>
      <c r="U1636" t="s">
        <v>387</v>
      </c>
      <c r="V1636" s="33">
        <f t="shared" si="428"/>
        <v>80248.150000000009</v>
      </c>
      <c r="W1636">
        <f t="shared" si="429"/>
        <v>5000</v>
      </c>
      <c r="X1636" s="33">
        <f t="shared" si="430"/>
        <v>70618.260000000009</v>
      </c>
      <c r="Y1636" s="33">
        <f t="shared" si="431"/>
        <v>9629.89</v>
      </c>
      <c r="Z1636" s="45">
        <f t="shared" si="432"/>
        <v>0.44127673074083335</v>
      </c>
      <c r="AA1636" s="33">
        <f t="shared" si="433"/>
        <v>35411.641280000011</v>
      </c>
      <c r="AB1636" s="45">
        <f t="shared" si="434"/>
        <v>0.50145162568434853</v>
      </c>
      <c r="AC1636" s="33">
        <f>IFERROR($X1636/VLOOKUP(CONCATENATE("USD",C1636),[1]GEINDICE!AR$1:AS$65536,2,0),"")</f>
        <v>12112.701325877773</v>
      </c>
      <c r="AD1636" s="33">
        <f>IFERROR($AA1636/VLOOKUP(CONCATENATE("USD",C1636),[1]GEINDICE!AR$1:AS$65536,2,0),"")</f>
        <v>6073.9337712903744</v>
      </c>
      <c r="AE1636" s="33">
        <f>IFERROR($X1636/VLOOKUP(CONCATENATE("EUR",C1636),[1]GEINDICE!AR$1:AS$65536,2,0),"")</f>
        <v>11650.102283225551</v>
      </c>
      <c r="AF1636" s="33">
        <f>IFERROR($AA1636/VLOOKUP(CONCATENATE("EUR",C1636),[1]GEINDICE!AR$1:AS$65536,2,0),"")</f>
        <v>5841.962729312394</v>
      </c>
      <c r="AG1636" s="48" t="str">
        <f>VLOOKUP(E1636,[1]Apresentação!AW$1:AX$65536,2,0)</f>
        <v xml:space="preserve">                    2 - LEATHER AUXILIARIES</v>
      </c>
      <c r="AH1636" s="48" t="str">
        <f t="shared" si="435"/>
        <v xml:space="preserve">         5208000010 - PELLASTOL 1060 BR</v>
      </c>
      <c r="AI1636" s="49" t="str">
        <f t="shared" si="436"/>
        <v xml:space="preserve">     L00026 - INDUSTRIA DE PELES MINUANO LTDA</v>
      </c>
      <c r="AJ1636" t="str">
        <f t="shared" si="437"/>
        <v xml:space="preserve">     90 - SALES</v>
      </c>
      <c r="AK1636" t="str">
        <f t="shared" si="438"/>
        <v/>
      </c>
      <c r="AL1636">
        <f t="shared" si="439"/>
        <v>1</v>
      </c>
      <c r="AM1636" t="str">
        <f t="shared" si="440"/>
        <v>2025 1</v>
      </c>
      <c r="AN1636" t="str">
        <f t="shared" si="441"/>
        <v xml:space="preserve">INDUSTRIA </v>
      </c>
    </row>
    <row r="1637" spans="1:40" x14ac:dyDescent="0.35">
      <c r="A1637">
        <v>81771</v>
      </c>
      <c r="B1637" t="s">
        <v>274</v>
      </c>
      <c r="C1637" s="31">
        <v>45741</v>
      </c>
      <c r="D1637" t="s">
        <v>373</v>
      </c>
      <c r="E1637" t="s">
        <v>374</v>
      </c>
      <c r="F1637" t="s">
        <v>780</v>
      </c>
      <c r="G1637" t="s">
        <v>781</v>
      </c>
      <c r="H1637" t="s">
        <v>782</v>
      </c>
      <c r="I1637" t="s">
        <v>783</v>
      </c>
      <c r="J1637">
        <v>5000</v>
      </c>
      <c r="K1637">
        <v>78068.100000000006</v>
      </c>
      <c r="L1637">
        <v>35338.937089999999</v>
      </c>
      <c r="M1637">
        <v>9368.2800000000007</v>
      </c>
      <c r="N1637">
        <v>15.613619999999999</v>
      </c>
      <c r="O1637" s="32">
        <f t="shared" si="425"/>
        <v>68699.820000000007</v>
      </c>
      <c r="P1637" s="32">
        <f t="shared" si="426"/>
        <v>33360.882910000008</v>
      </c>
      <c r="Q1637">
        <v>721824</v>
      </c>
      <c r="R1637" t="s">
        <v>312</v>
      </c>
      <c r="S1637" t="s">
        <v>466</v>
      </c>
      <c r="T1637" t="str">
        <f t="shared" si="427"/>
        <v>VEN</v>
      </c>
      <c r="U1637" t="s">
        <v>387</v>
      </c>
      <c r="V1637" s="33">
        <f t="shared" si="428"/>
        <v>78068.100000000006</v>
      </c>
      <c r="W1637">
        <f t="shared" si="429"/>
        <v>5000</v>
      </c>
      <c r="X1637" s="33">
        <f t="shared" si="430"/>
        <v>68699.820000000007</v>
      </c>
      <c r="Y1637" s="33">
        <f t="shared" si="431"/>
        <v>9368.2800000000007</v>
      </c>
      <c r="Z1637" s="45">
        <f t="shared" si="432"/>
        <v>0.41452120533226766</v>
      </c>
      <c r="AA1637" s="33">
        <f t="shared" si="433"/>
        <v>32360.882910000008</v>
      </c>
      <c r="AB1637" s="45">
        <f t="shared" si="434"/>
        <v>0.47104756475344484</v>
      </c>
      <c r="AC1637" s="33">
        <f>IFERROR($X1637/VLOOKUP(CONCATENATE("USD",C1637),[1]GEINDICE!AR$1:AS$65536,2,0),"")</f>
        <v>12054.291830432341</v>
      </c>
      <c r="AD1637" s="33">
        <f>IFERROR($AA1637/VLOOKUP(CONCATENATE("USD",C1637),[1]GEINDICE!AR$1:AS$65536,2,0),"")</f>
        <v>5678.1448115525</v>
      </c>
      <c r="AE1637" s="33">
        <f>IFERROR($X1637/VLOOKUP(CONCATENATE("EUR",C1637),[1]GEINDICE!AR$1:AS$65536,2,0),"")</f>
        <v>11157.277422288629</v>
      </c>
      <c r="AF1637" s="33">
        <f>IFERROR($AA1637/VLOOKUP(CONCATENATE("EUR",C1637),[1]GEINDICE!AR$1:AS$65536,2,0),"")</f>
        <v>5255.608359047651</v>
      </c>
      <c r="AG1637" s="48" t="str">
        <f>VLOOKUP(E1637,[1]Apresentação!AW$1:AX$65536,2,0)</f>
        <v xml:space="preserve">                    2 - LEATHER AUXILIARIES</v>
      </c>
      <c r="AH1637" s="48" t="str">
        <f t="shared" si="435"/>
        <v xml:space="preserve">         5208000010 - PELLASTOL 1060 BR</v>
      </c>
      <c r="AI1637" s="49" t="str">
        <f t="shared" si="436"/>
        <v xml:space="preserve">     L00026 - INDUSTRIA DE PELES MINUANO LTDA</v>
      </c>
      <c r="AJ1637" t="str">
        <f t="shared" si="437"/>
        <v xml:space="preserve">     90 - SALES</v>
      </c>
      <c r="AK1637" t="str">
        <f t="shared" si="438"/>
        <v/>
      </c>
      <c r="AL1637">
        <f t="shared" si="439"/>
        <v>3</v>
      </c>
      <c r="AM1637" t="str">
        <f t="shared" si="440"/>
        <v>2025 3</v>
      </c>
      <c r="AN1637" t="str">
        <f t="shared" si="441"/>
        <v xml:space="preserve">INDUSTRIA </v>
      </c>
    </row>
    <row r="1638" spans="1:40" x14ac:dyDescent="0.35">
      <c r="A1638">
        <v>82235</v>
      </c>
      <c r="B1638" t="s">
        <v>274</v>
      </c>
      <c r="C1638" s="31">
        <v>45777</v>
      </c>
      <c r="D1638" t="s">
        <v>373</v>
      </c>
      <c r="E1638" t="s">
        <v>374</v>
      </c>
      <c r="F1638" t="s">
        <v>780</v>
      </c>
      <c r="G1638" t="s">
        <v>781</v>
      </c>
      <c r="H1638" t="s">
        <v>782</v>
      </c>
      <c r="I1638" t="s">
        <v>783</v>
      </c>
      <c r="J1638">
        <v>6000</v>
      </c>
      <c r="K1638">
        <v>92154.12</v>
      </c>
      <c r="L1638">
        <v>42829.290110000002</v>
      </c>
      <c r="M1638">
        <v>11058.61</v>
      </c>
      <c r="N1638">
        <v>15.359019999999999</v>
      </c>
      <c r="O1638" s="32">
        <f t="shared" si="425"/>
        <v>81095.509999999995</v>
      </c>
      <c r="P1638" s="32">
        <f t="shared" si="426"/>
        <v>38266.219889999993</v>
      </c>
      <c r="Q1638">
        <v>735352</v>
      </c>
      <c r="R1638" t="s">
        <v>312</v>
      </c>
      <c r="S1638" t="s">
        <v>466</v>
      </c>
      <c r="T1638" t="str">
        <f t="shared" si="427"/>
        <v>VEN</v>
      </c>
      <c r="U1638" t="s">
        <v>387</v>
      </c>
      <c r="V1638" s="33">
        <f t="shared" si="428"/>
        <v>92154.12</v>
      </c>
      <c r="W1638">
        <f t="shared" si="429"/>
        <v>6000</v>
      </c>
      <c r="X1638" s="33">
        <f t="shared" si="430"/>
        <v>81095.509999999995</v>
      </c>
      <c r="Y1638" s="33">
        <f t="shared" si="431"/>
        <v>11058.61</v>
      </c>
      <c r="Z1638" s="45">
        <f t="shared" si="432"/>
        <v>0.40221988870383651</v>
      </c>
      <c r="AA1638" s="33">
        <f t="shared" si="433"/>
        <v>37066.219889999993</v>
      </c>
      <c r="AB1638" s="45">
        <f t="shared" si="434"/>
        <v>0.45706870688648477</v>
      </c>
      <c r="AC1638" s="33">
        <f>IFERROR($X1638/VLOOKUP(CONCATENATE("USD",C1638),[1]GEINDICE!AR$1:AS$65536,2,0),"")</f>
        <v>14325.803773318257</v>
      </c>
      <c r="AD1638" s="33">
        <f>IFERROR($AA1638/VLOOKUP(CONCATENATE("USD",C1638),[1]GEINDICE!AR$1:AS$65536,2,0),"")</f>
        <v>6547.8766057801004</v>
      </c>
      <c r="AE1638" s="33">
        <f>IFERROR($X1638/VLOOKUP(CONCATENATE("EUR",C1638),[1]GEINDICE!AR$1:AS$65536,2,0),"")</f>
        <v>12620.690674800795</v>
      </c>
      <c r="AF1638" s="33">
        <f>IFERROR($AA1638/VLOOKUP(CONCATENATE("EUR",C1638),[1]GEINDICE!AR$1:AS$65536,2,0),"")</f>
        <v>5768.5227667455165</v>
      </c>
      <c r="AG1638" s="48" t="str">
        <f>VLOOKUP(E1638,[1]Apresentação!AW$1:AX$65536,2,0)</f>
        <v xml:space="preserve">                    2 - LEATHER AUXILIARIES</v>
      </c>
      <c r="AH1638" s="48" t="str">
        <f t="shared" si="435"/>
        <v xml:space="preserve">         5208000010 - PELLASTOL 1060 BR</v>
      </c>
      <c r="AI1638" s="49" t="str">
        <f t="shared" si="436"/>
        <v xml:space="preserve">     L00026 - INDUSTRIA DE PELES MINUANO LTDA</v>
      </c>
      <c r="AJ1638" t="str">
        <f t="shared" si="437"/>
        <v xml:space="preserve">     90 - SALES</v>
      </c>
      <c r="AK1638" t="str">
        <f t="shared" si="438"/>
        <v/>
      </c>
      <c r="AL1638">
        <f t="shared" si="439"/>
        <v>4</v>
      </c>
      <c r="AM1638" t="str">
        <f t="shared" si="440"/>
        <v>2025 4</v>
      </c>
      <c r="AN1638" t="str">
        <f t="shared" si="441"/>
        <v xml:space="preserve">INDUSTRIA </v>
      </c>
    </row>
    <row r="1639" spans="1:40" x14ac:dyDescent="0.35">
      <c r="A1639">
        <v>81570</v>
      </c>
      <c r="B1639" t="s">
        <v>274</v>
      </c>
      <c r="C1639" s="31">
        <v>45726</v>
      </c>
      <c r="D1639" t="s">
        <v>373</v>
      </c>
      <c r="E1639" t="s">
        <v>374</v>
      </c>
      <c r="F1639" t="s">
        <v>780</v>
      </c>
      <c r="G1639" t="s">
        <v>781</v>
      </c>
      <c r="H1639" t="s">
        <v>782</v>
      </c>
      <c r="I1639" t="s">
        <v>783</v>
      </c>
      <c r="J1639">
        <v>2000</v>
      </c>
      <c r="K1639">
        <v>31382.28</v>
      </c>
      <c r="L1639">
        <v>14286.697050000001</v>
      </c>
      <c r="M1639">
        <v>3765.92</v>
      </c>
      <c r="N1639">
        <v>15.691139999999999</v>
      </c>
      <c r="O1639" s="32">
        <f t="shared" si="425"/>
        <v>27616.36</v>
      </c>
      <c r="P1639" s="32">
        <f t="shared" si="426"/>
        <v>13329.66295</v>
      </c>
      <c r="Q1639">
        <v>716135</v>
      </c>
      <c r="R1639" t="s">
        <v>312</v>
      </c>
      <c r="S1639" t="s">
        <v>466</v>
      </c>
      <c r="T1639" t="str">
        <f t="shared" si="427"/>
        <v>VEN</v>
      </c>
      <c r="U1639" t="s">
        <v>387</v>
      </c>
      <c r="V1639" s="33">
        <f t="shared" si="428"/>
        <v>31382.28</v>
      </c>
      <c r="W1639">
        <f t="shared" si="429"/>
        <v>2000</v>
      </c>
      <c r="X1639" s="33">
        <f t="shared" si="430"/>
        <v>27616.36</v>
      </c>
      <c r="Y1639" s="33">
        <f t="shared" si="431"/>
        <v>3765.92</v>
      </c>
      <c r="Z1639" s="45">
        <f t="shared" si="432"/>
        <v>0.41200521281436531</v>
      </c>
      <c r="AA1639" s="33">
        <f t="shared" si="433"/>
        <v>12929.66295</v>
      </c>
      <c r="AB1639" s="45">
        <f t="shared" si="434"/>
        <v>0.4681885284664597</v>
      </c>
      <c r="AC1639" s="33">
        <f>IFERROR($X1639/VLOOKUP(CONCATENATE("USD",C1639),[1]GEINDICE!AR$1:AS$65536,2,0),"")</f>
        <v>4767.194890384947</v>
      </c>
      <c r="AD1639" s="33">
        <f>IFERROR($AA1639/VLOOKUP(CONCATENATE("USD",C1639),[1]GEINDICE!AR$1:AS$65536,2,0),"")</f>
        <v>2231.9459606421542</v>
      </c>
      <c r="AE1639" s="33">
        <f>IFERROR($X1639/VLOOKUP(CONCATENATE("EUR",C1639),[1]GEINDICE!AR$1:AS$65536,2,0),"")</f>
        <v>4398.5601656446606</v>
      </c>
      <c r="AF1639" s="33">
        <f>IFERROR($AA1639/VLOOKUP(CONCATENATE("EUR",C1639),[1]GEINDICE!AR$1:AS$65536,2,0),"")</f>
        <v>2059.3554113243608</v>
      </c>
      <c r="AG1639" s="48" t="str">
        <f>VLOOKUP(E1639,[1]Apresentação!AW$1:AX$65536,2,0)</f>
        <v xml:space="preserve">                    2 - LEATHER AUXILIARIES</v>
      </c>
      <c r="AH1639" s="48" t="str">
        <f t="shared" si="435"/>
        <v xml:space="preserve">         5208000010 - PELLASTOL 1060 BR</v>
      </c>
      <c r="AI1639" s="49" t="str">
        <f t="shared" si="436"/>
        <v xml:space="preserve">     L00026 - INDUSTRIA DE PELES MINUANO LTDA</v>
      </c>
      <c r="AJ1639" t="str">
        <f t="shared" si="437"/>
        <v xml:space="preserve">     90 - SALES</v>
      </c>
      <c r="AK1639" t="str">
        <f t="shared" si="438"/>
        <v/>
      </c>
      <c r="AL1639">
        <f t="shared" si="439"/>
        <v>3</v>
      </c>
      <c r="AM1639" t="str">
        <f t="shared" si="440"/>
        <v>2025 3</v>
      </c>
      <c r="AN1639" t="str">
        <f t="shared" si="441"/>
        <v xml:space="preserve">INDUSTRIA </v>
      </c>
    </row>
    <row r="1640" spans="1:40" x14ac:dyDescent="0.35">
      <c r="A1640">
        <v>81671</v>
      </c>
      <c r="B1640" t="s">
        <v>274</v>
      </c>
      <c r="C1640" s="31">
        <v>45734</v>
      </c>
      <c r="D1640" t="s">
        <v>373</v>
      </c>
      <c r="E1640" t="s">
        <v>374</v>
      </c>
      <c r="F1640" t="s">
        <v>780</v>
      </c>
      <c r="G1640" t="s">
        <v>781</v>
      </c>
      <c r="H1640" t="s">
        <v>782</v>
      </c>
      <c r="I1640" t="s">
        <v>783</v>
      </c>
      <c r="J1640">
        <v>5000</v>
      </c>
      <c r="K1640">
        <v>77631.5</v>
      </c>
      <c r="L1640">
        <v>35716.742630000001</v>
      </c>
      <c r="M1640">
        <v>9315.8799999999992</v>
      </c>
      <c r="N1640">
        <v>15.526300000000001</v>
      </c>
      <c r="O1640" s="32">
        <f t="shared" si="425"/>
        <v>68315.62</v>
      </c>
      <c r="P1640" s="32">
        <f t="shared" si="426"/>
        <v>32598.877369999995</v>
      </c>
      <c r="Q1640">
        <v>719150</v>
      </c>
      <c r="R1640" t="s">
        <v>312</v>
      </c>
      <c r="S1640" t="s">
        <v>466</v>
      </c>
      <c r="T1640" t="str">
        <f t="shared" si="427"/>
        <v>VEN</v>
      </c>
      <c r="U1640" t="s">
        <v>387</v>
      </c>
      <c r="V1640" s="33">
        <f t="shared" si="428"/>
        <v>77631.5</v>
      </c>
      <c r="W1640">
        <f t="shared" si="429"/>
        <v>5000</v>
      </c>
      <c r="X1640" s="33">
        <f t="shared" si="430"/>
        <v>68315.62</v>
      </c>
      <c r="Y1640" s="33">
        <f t="shared" si="431"/>
        <v>9315.8799999999992</v>
      </c>
      <c r="Z1640" s="45">
        <f t="shared" si="432"/>
        <v>0.40703680039674611</v>
      </c>
      <c r="AA1640" s="33">
        <f t="shared" si="433"/>
        <v>31598.877369999995</v>
      </c>
      <c r="AB1640" s="45">
        <f t="shared" si="434"/>
        <v>0.46254249569864103</v>
      </c>
      <c r="AC1640" s="33">
        <f>IFERROR($X1640/VLOOKUP(CONCATENATE("USD",C1640),[1]GEINDICE!AR$1:AS$65536,2,0),"")</f>
        <v>12016.396960529091</v>
      </c>
      <c r="AD1640" s="33">
        <f>IFERROR($AA1640/VLOOKUP(CONCATENATE("USD",C1640),[1]GEINDICE!AR$1:AS$65536,2,0),"")</f>
        <v>5558.0942394286913</v>
      </c>
      <c r="AE1640" s="33">
        <f>IFERROR($X1640/VLOOKUP(CONCATENATE("EUR",C1640),[1]GEINDICE!AR$1:AS$65536,2,0),"")</f>
        <v>10997.009111103956</v>
      </c>
      <c r="AF1640" s="33">
        <f>IFERROR($AA1640/VLOOKUP(CONCATENATE("EUR",C1640),[1]GEINDICE!AR$1:AS$65536,2,0),"")</f>
        <v>5086.5840394707175</v>
      </c>
      <c r="AG1640" s="48" t="str">
        <f>VLOOKUP(E1640,[1]Apresentação!AW$1:AX$65536,2,0)</f>
        <v xml:space="preserve">                    2 - LEATHER AUXILIARIES</v>
      </c>
      <c r="AH1640" s="48" t="str">
        <f t="shared" si="435"/>
        <v xml:space="preserve">         5208000010 - PELLASTOL 1060 BR</v>
      </c>
      <c r="AI1640" s="49" t="str">
        <f t="shared" si="436"/>
        <v xml:space="preserve">     L00026 - INDUSTRIA DE PELES MINUANO LTDA</v>
      </c>
      <c r="AJ1640" t="str">
        <f t="shared" si="437"/>
        <v xml:space="preserve">     90 - SALES</v>
      </c>
      <c r="AK1640" t="str">
        <f t="shared" si="438"/>
        <v/>
      </c>
      <c r="AL1640">
        <f t="shared" si="439"/>
        <v>3</v>
      </c>
      <c r="AM1640" t="str">
        <f t="shared" si="440"/>
        <v>2025 3</v>
      </c>
      <c r="AN1640" t="str">
        <f t="shared" si="441"/>
        <v xml:space="preserve">INDUSTRIA </v>
      </c>
    </row>
    <row r="1641" spans="1:40" x14ac:dyDescent="0.35">
      <c r="A1641">
        <v>81392</v>
      </c>
      <c r="B1641" t="s">
        <v>274</v>
      </c>
      <c r="C1641" s="31">
        <v>45713</v>
      </c>
      <c r="D1641" t="s">
        <v>373</v>
      </c>
      <c r="E1641" t="s">
        <v>374</v>
      </c>
      <c r="F1641" t="s">
        <v>375</v>
      </c>
      <c r="G1641" t="s">
        <v>376</v>
      </c>
      <c r="H1641" t="s">
        <v>782</v>
      </c>
      <c r="I1641" t="s">
        <v>783</v>
      </c>
      <c r="J1641">
        <v>15000</v>
      </c>
      <c r="K1641">
        <v>230177.1</v>
      </c>
      <c r="L1641">
        <v>104808.07275000001</v>
      </c>
      <c r="M1641">
        <v>27621.55</v>
      </c>
      <c r="N1641">
        <v>15.345139999999999</v>
      </c>
      <c r="O1641" s="32">
        <f t="shared" si="425"/>
        <v>202555.55000000002</v>
      </c>
      <c r="P1641" s="32">
        <f t="shared" si="426"/>
        <v>97747.477250000011</v>
      </c>
      <c r="Q1641">
        <v>711182</v>
      </c>
      <c r="R1641" t="s">
        <v>312</v>
      </c>
      <c r="S1641" t="s">
        <v>466</v>
      </c>
      <c r="T1641" t="str">
        <f t="shared" si="427"/>
        <v>VEN</v>
      </c>
      <c r="U1641" t="s">
        <v>387</v>
      </c>
      <c r="V1641" s="33">
        <f t="shared" si="428"/>
        <v>230177.1</v>
      </c>
      <c r="W1641">
        <f t="shared" si="429"/>
        <v>15000</v>
      </c>
      <c r="X1641" s="33">
        <f t="shared" si="430"/>
        <v>202555.55000000002</v>
      </c>
      <c r="Y1641" s="33">
        <f t="shared" si="431"/>
        <v>27621.55</v>
      </c>
      <c r="Z1641" s="45">
        <f t="shared" si="432"/>
        <v>0.41162859923945522</v>
      </c>
      <c r="AA1641" s="33">
        <f t="shared" si="433"/>
        <v>94747.477250000011</v>
      </c>
      <c r="AB1641" s="45">
        <f t="shared" si="434"/>
        <v>0.46776046003182831</v>
      </c>
      <c r="AC1641" s="33">
        <f>IFERROR($X1641/VLOOKUP(CONCATENATE("USD",C1641),[1]GEINDICE!AR$1:AS$65536,2,0),"")</f>
        <v>35056.949756832066</v>
      </c>
      <c r="AD1641" s="33">
        <f>IFERROR($AA1641/VLOOKUP(CONCATENATE("USD",C1641),[1]GEINDICE!AR$1:AS$65536,2,0),"")</f>
        <v>16398.25494556846</v>
      </c>
      <c r="AE1641" s="33">
        <f>IFERROR($X1641/VLOOKUP(CONCATENATE("EUR",C1641),[1]GEINDICE!AR$1:AS$65536,2,0),"")</f>
        <v>33394.148971247698</v>
      </c>
      <c r="AF1641" s="33">
        <f>IFERROR($AA1641/VLOOKUP(CONCATENATE("EUR",C1641),[1]GEINDICE!AR$1:AS$65536,2,0),"")</f>
        <v>15620.462485162228</v>
      </c>
      <c r="AG1641" s="48" t="str">
        <f>VLOOKUP(E1641,[1]Apresentação!AW$1:AX$65536,2,0)</f>
        <v xml:space="preserve">                    2 - LEATHER AUXILIARIES</v>
      </c>
      <c r="AH1641" s="48" t="str">
        <f t="shared" si="435"/>
        <v xml:space="preserve">         5208000010 - PELLASTOL 1060 BR</v>
      </c>
      <c r="AI1641" s="49" t="str">
        <f t="shared" si="436"/>
        <v xml:space="preserve">     L00222 - DURLICOUROS IND COM DE COUROS IMP EXP LTDA</v>
      </c>
      <c r="AJ1641" t="str">
        <f t="shared" si="437"/>
        <v xml:space="preserve">     90 - SALES</v>
      </c>
      <c r="AK1641" t="str">
        <f t="shared" si="438"/>
        <v/>
      </c>
      <c r="AL1641">
        <f t="shared" si="439"/>
        <v>2</v>
      </c>
      <c r="AM1641" t="str">
        <f t="shared" si="440"/>
        <v>2025 2</v>
      </c>
      <c r="AN1641" t="str">
        <f t="shared" si="441"/>
        <v xml:space="preserve">DURLICOUROS </v>
      </c>
    </row>
    <row r="1642" spans="1:40" x14ac:dyDescent="0.35">
      <c r="A1642">
        <v>81419</v>
      </c>
      <c r="B1642" t="s">
        <v>274</v>
      </c>
      <c r="C1642" s="31">
        <v>45714</v>
      </c>
      <c r="D1642" t="s">
        <v>373</v>
      </c>
      <c r="E1642" t="s">
        <v>374</v>
      </c>
      <c r="F1642" t="s">
        <v>375</v>
      </c>
      <c r="G1642" t="s">
        <v>376</v>
      </c>
      <c r="H1642" t="s">
        <v>782</v>
      </c>
      <c r="I1642" t="s">
        <v>783</v>
      </c>
      <c r="J1642">
        <v>4000</v>
      </c>
      <c r="K1642">
        <v>61939.08</v>
      </c>
      <c r="L1642">
        <v>27948.8194</v>
      </c>
      <c r="M1642">
        <v>7432.77</v>
      </c>
      <c r="N1642">
        <v>15.484769999999999</v>
      </c>
      <c r="O1642" s="32">
        <f t="shared" si="425"/>
        <v>54506.31</v>
      </c>
      <c r="P1642" s="32">
        <f t="shared" si="426"/>
        <v>26557.490599999997</v>
      </c>
      <c r="Q1642">
        <v>711705</v>
      </c>
      <c r="R1642" t="s">
        <v>312</v>
      </c>
      <c r="S1642" t="s">
        <v>466</v>
      </c>
      <c r="T1642" t="str">
        <f t="shared" si="427"/>
        <v>VEN</v>
      </c>
      <c r="U1642" t="s">
        <v>432</v>
      </c>
      <c r="V1642" s="33">
        <f t="shared" si="428"/>
        <v>61939.08</v>
      </c>
      <c r="W1642">
        <f t="shared" si="429"/>
        <v>4000</v>
      </c>
      <c r="X1642" s="33">
        <f t="shared" si="430"/>
        <v>54506.31</v>
      </c>
      <c r="Y1642" s="33">
        <f t="shared" si="431"/>
        <v>7432.77</v>
      </c>
      <c r="Z1642" s="45">
        <f t="shared" si="432"/>
        <v>0.41585200490546514</v>
      </c>
      <c r="AA1642" s="33">
        <f t="shared" si="433"/>
        <v>25757.490599999997</v>
      </c>
      <c r="AB1642" s="45">
        <f t="shared" si="434"/>
        <v>0.47255979353583094</v>
      </c>
      <c r="AC1642" s="33">
        <f>IFERROR($X1642/VLOOKUP(CONCATENATE("USD",C1642),[1]GEINDICE!AR$1:AS$65536,2,0),"")</f>
        <v>9437.17817753692</v>
      </c>
      <c r="AD1642" s="33">
        <f>IFERROR($AA1642/VLOOKUP(CONCATENATE("USD",C1642),[1]GEINDICE!AR$1:AS$65536,2,0),"")</f>
        <v>4459.6309711376971</v>
      </c>
      <c r="AE1642" s="33">
        <f>IFERROR($X1642/VLOOKUP(CONCATENATE("EUR",C1642),[1]GEINDICE!AR$1:AS$65536,2,0),"")</f>
        <v>8981.8423004037231</v>
      </c>
      <c r="AF1642" s="33">
        <f>IFERROR($AA1642/VLOOKUP(CONCATENATE("EUR",C1642),[1]GEINDICE!AR$1:AS$65536,2,0),"")</f>
        <v>4244.4575430501764</v>
      </c>
      <c r="AG1642" s="48" t="str">
        <f>VLOOKUP(E1642,[1]Apresentação!AW$1:AX$65536,2,0)</f>
        <v xml:space="preserve">                    2 - LEATHER AUXILIARIES</v>
      </c>
      <c r="AH1642" s="48" t="str">
        <f t="shared" si="435"/>
        <v xml:space="preserve">         5208000010 - PELLASTOL 1060 BR</v>
      </c>
      <c r="AI1642" s="49" t="str">
        <f t="shared" si="436"/>
        <v xml:space="preserve">     L00222 - DURLICOUROS IND COM DE COUROS IMP EXP LTDA</v>
      </c>
      <c r="AJ1642" t="str">
        <f t="shared" si="437"/>
        <v xml:space="preserve">     90 - SALES</v>
      </c>
      <c r="AK1642" t="str">
        <f t="shared" si="438"/>
        <v/>
      </c>
      <c r="AL1642">
        <f t="shared" si="439"/>
        <v>2</v>
      </c>
      <c r="AM1642" t="str">
        <f t="shared" si="440"/>
        <v>2025 2</v>
      </c>
      <c r="AN1642" t="str">
        <f t="shared" si="441"/>
        <v xml:space="preserve">DURLICOUROS </v>
      </c>
    </row>
    <row r="1643" spans="1:40" x14ac:dyDescent="0.35">
      <c r="A1643">
        <v>81527</v>
      </c>
      <c r="B1643" t="s">
        <v>274</v>
      </c>
      <c r="C1643" s="31">
        <v>45722</v>
      </c>
      <c r="D1643" t="s">
        <v>373</v>
      </c>
      <c r="E1643" t="s">
        <v>374</v>
      </c>
      <c r="F1643" t="s">
        <v>780</v>
      </c>
      <c r="G1643" t="s">
        <v>781</v>
      </c>
      <c r="H1643" t="s">
        <v>782</v>
      </c>
      <c r="I1643" t="s">
        <v>783</v>
      </c>
      <c r="J1643">
        <v>6000</v>
      </c>
      <c r="K1643">
        <v>94515.66</v>
      </c>
      <c r="L1643">
        <v>42860.091160000004</v>
      </c>
      <c r="M1643">
        <v>11342</v>
      </c>
      <c r="N1643">
        <v>15.752609999999999</v>
      </c>
      <c r="O1643" s="32">
        <f t="shared" si="425"/>
        <v>83173.66</v>
      </c>
      <c r="P1643" s="32">
        <f t="shared" si="426"/>
        <v>40313.56884</v>
      </c>
      <c r="Q1643">
        <v>714673</v>
      </c>
      <c r="R1643" t="s">
        <v>312</v>
      </c>
      <c r="S1643" t="s">
        <v>466</v>
      </c>
      <c r="T1643" t="str">
        <f t="shared" si="427"/>
        <v>VEN</v>
      </c>
      <c r="U1643" t="s">
        <v>387</v>
      </c>
      <c r="V1643" s="33">
        <f t="shared" si="428"/>
        <v>94515.66</v>
      </c>
      <c r="W1643">
        <f t="shared" si="429"/>
        <v>6000</v>
      </c>
      <c r="X1643" s="33">
        <f t="shared" si="430"/>
        <v>83173.66</v>
      </c>
      <c r="Y1643" s="33">
        <f t="shared" si="431"/>
        <v>11342</v>
      </c>
      <c r="Z1643" s="45">
        <f t="shared" si="432"/>
        <v>0.41383162155350761</v>
      </c>
      <c r="AA1643" s="33">
        <f t="shared" si="433"/>
        <v>39113.56884</v>
      </c>
      <c r="AB1643" s="45">
        <f t="shared" si="434"/>
        <v>0.47026388931303492</v>
      </c>
      <c r="AC1643" s="33">
        <f>IFERROR($X1643/VLOOKUP(CONCATENATE("USD",C1643),[1]GEINDICE!AR$1:AS$65536,2,0),"")</f>
        <v>14467.7520917045</v>
      </c>
      <c r="AD1643" s="33">
        <f>IFERROR($AA1643/VLOOKUP(CONCATENATE("USD",C1643),[1]GEINDICE!AR$1:AS$65536,2,0),"")</f>
        <v>6803.6613682617544</v>
      </c>
      <c r="AE1643" s="33">
        <f>IFERROR($X1643/VLOOKUP(CONCATENATE("EUR",C1643),[1]GEINDICE!AR$1:AS$65536,2,0),"")</f>
        <v>13373.691149987135</v>
      </c>
      <c r="AF1643" s="33">
        <f>IFERROR($AA1643/VLOOKUP(CONCATENATE("EUR",C1643),[1]GEINDICE!AR$1:AS$65536,2,0),"")</f>
        <v>6289.1640146642649</v>
      </c>
      <c r="AG1643" s="48" t="str">
        <f>VLOOKUP(E1643,[1]Apresentação!AW$1:AX$65536,2,0)</f>
        <v xml:space="preserve">                    2 - LEATHER AUXILIARIES</v>
      </c>
      <c r="AH1643" s="48" t="str">
        <f t="shared" si="435"/>
        <v xml:space="preserve">         5208000010 - PELLASTOL 1060 BR</v>
      </c>
      <c r="AI1643" s="49" t="str">
        <f t="shared" si="436"/>
        <v xml:space="preserve">     L00026 - INDUSTRIA DE PELES MINUANO LTDA</v>
      </c>
      <c r="AJ1643" t="str">
        <f t="shared" si="437"/>
        <v xml:space="preserve">     90 - SALES</v>
      </c>
      <c r="AK1643" t="str">
        <f t="shared" si="438"/>
        <v/>
      </c>
      <c r="AL1643">
        <f t="shared" si="439"/>
        <v>3</v>
      </c>
      <c r="AM1643" t="str">
        <f t="shared" si="440"/>
        <v>2025 3</v>
      </c>
      <c r="AN1643" t="str">
        <f t="shared" si="441"/>
        <v xml:space="preserve">INDUSTRIA </v>
      </c>
    </row>
    <row r="1644" spans="1:40" x14ac:dyDescent="0.35">
      <c r="A1644">
        <v>81422</v>
      </c>
      <c r="B1644" t="s">
        <v>274</v>
      </c>
      <c r="C1644" s="31">
        <v>45714</v>
      </c>
      <c r="D1644" t="s">
        <v>373</v>
      </c>
      <c r="E1644" t="s">
        <v>374</v>
      </c>
      <c r="F1644" t="s">
        <v>780</v>
      </c>
      <c r="G1644" t="s">
        <v>781</v>
      </c>
      <c r="H1644" t="s">
        <v>782</v>
      </c>
      <c r="I1644" t="s">
        <v>783</v>
      </c>
      <c r="J1644">
        <v>2000</v>
      </c>
      <c r="K1644">
        <v>31431.78</v>
      </c>
      <c r="L1644">
        <v>14040.84276</v>
      </c>
      <c r="M1644">
        <v>3771.85</v>
      </c>
      <c r="N1644">
        <v>15.71589</v>
      </c>
      <c r="O1644" s="32">
        <f t="shared" si="425"/>
        <v>27659.93</v>
      </c>
      <c r="P1644" s="32">
        <f t="shared" si="426"/>
        <v>13619.087240000001</v>
      </c>
      <c r="Q1644">
        <v>711788</v>
      </c>
      <c r="R1644" t="s">
        <v>312</v>
      </c>
      <c r="S1644" t="s">
        <v>466</v>
      </c>
      <c r="T1644" t="str">
        <f t="shared" si="427"/>
        <v>VEN</v>
      </c>
      <c r="U1644" t="s">
        <v>387</v>
      </c>
      <c r="V1644" s="33">
        <f t="shared" si="428"/>
        <v>31431.78</v>
      </c>
      <c r="W1644">
        <f t="shared" si="429"/>
        <v>2000</v>
      </c>
      <c r="X1644" s="33">
        <f t="shared" si="430"/>
        <v>27659.93</v>
      </c>
      <c r="Y1644" s="33">
        <f t="shared" si="431"/>
        <v>3771.85</v>
      </c>
      <c r="Z1644" s="45">
        <f t="shared" si="432"/>
        <v>0.4205643854722832</v>
      </c>
      <c r="AA1644" s="33">
        <f t="shared" si="433"/>
        <v>13219.087240000001</v>
      </c>
      <c r="AB1644" s="45">
        <f t="shared" si="434"/>
        <v>0.47791470332715957</v>
      </c>
      <c r="AC1644" s="33">
        <f>IFERROR($X1644/VLOOKUP(CONCATENATE("USD",C1644),[1]GEINDICE!AR$1:AS$65536,2,0),"")</f>
        <v>4789.0177813944629</v>
      </c>
      <c r="AD1644" s="33">
        <f>IFERROR($AA1644/VLOOKUP(CONCATENATE("USD",C1644),[1]GEINDICE!AR$1:AS$65536,2,0),"")</f>
        <v>2288.7420122236267</v>
      </c>
      <c r="AE1644" s="33">
        <f>IFERROR($X1644/VLOOKUP(CONCATENATE("EUR",C1644),[1]GEINDICE!AR$1:AS$65536,2,0),"")</f>
        <v>4557.9517178874512</v>
      </c>
      <c r="AF1644" s="33">
        <f>IFERROR($AA1644/VLOOKUP(CONCATENATE("EUR",C1644),[1]GEINDICE!AR$1:AS$65536,2,0),"")</f>
        <v>2178.3121430336987</v>
      </c>
      <c r="AG1644" s="48" t="str">
        <f>VLOOKUP(E1644,[1]Apresentação!AW$1:AX$65536,2,0)</f>
        <v xml:space="preserve">                    2 - LEATHER AUXILIARIES</v>
      </c>
      <c r="AH1644" s="48" t="str">
        <f t="shared" si="435"/>
        <v xml:space="preserve">         5208000010 - PELLASTOL 1060 BR</v>
      </c>
      <c r="AI1644" s="49" t="str">
        <f t="shared" si="436"/>
        <v xml:space="preserve">     L00026 - INDUSTRIA DE PELES MINUANO LTDA</v>
      </c>
      <c r="AJ1644" t="str">
        <f t="shared" si="437"/>
        <v xml:space="preserve">     90 - SALES</v>
      </c>
      <c r="AK1644" t="str">
        <f t="shared" si="438"/>
        <v/>
      </c>
      <c r="AL1644">
        <f t="shared" si="439"/>
        <v>2</v>
      </c>
      <c r="AM1644" t="str">
        <f t="shared" si="440"/>
        <v>2025 2</v>
      </c>
      <c r="AN1644" t="str">
        <f t="shared" si="441"/>
        <v xml:space="preserve">INDUSTRIA </v>
      </c>
    </row>
    <row r="1645" spans="1:40" x14ac:dyDescent="0.35">
      <c r="A1645">
        <v>81006</v>
      </c>
      <c r="B1645" t="s">
        <v>274</v>
      </c>
      <c r="C1645" s="31">
        <v>45681</v>
      </c>
      <c r="D1645" t="s">
        <v>373</v>
      </c>
      <c r="E1645" t="s">
        <v>374</v>
      </c>
      <c r="F1645" t="s">
        <v>780</v>
      </c>
      <c r="G1645" t="s">
        <v>781</v>
      </c>
      <c r="H1645" t="s">
        <v>782</v>
      </c>
      <c r="I1645" t="s">
        <v>783</v>
      </c>
      <c r="J1645">
        <v>5000</v>
      </c>
      <c r="K1645">
        <v>80782.650000000009</v>
      </c>
      <c r="L1645">
        <v>34033.068639999998</v>
      </c>
      <c r="M1645">
        <v>9694.02</v>
      </c>
      <c r="N1645">
        <v>16.15653</v>
      </c>
      <c r="O1645" s="32">
        <f t="shared" si="425"/>
        <v>71088.63</v>
      </c>
      <c r="P1645" s="32">
        <f t="shared" si="426"/>
        <v>37055.561360000007</v>
      </c>
      <c r="Q1645">
        <v>708075</v>
      </c>
      <c r="R1645" t="s">
        <v>312</v>
      </c>
      <c r="S1645" t="s">
        <v>466</v>
      </c>
      <c r="T1645" t="str">
        <f t="shared" si="427"/>
        <v>VEN</v>
      </c>
      <c r="U1645" t="s">
        <v>387</v>
      </c>
      <c r="V1645" s="33">
        <f t="shared" si="428"/>
        <v>80782.650000000009</v>
      </c>
      <c r="W1645">
        <f t="shared" si="429"/>
        <v>5000</v>
      </c>
      <c r="X1645" s="33">
        <f t="shared" si="430"/>
        <v>71088.63</v>
      </c>
      <c r="Y1645" s="33">
        <f t="shared" si="431"/>
        <v>9694.02</v>
      </c>
      <c r="Z1645" s="45">
        <f t="shared" si="432"/>
        <v>0.44632803405186638</v>
      </c>
      <c r="AA1645" s="33">
        <f t="shared" si="433"/>
        <v>36055.561360000007</v>
      </c>
      <c r="AB1645" s="45">
        <f t="shared" si="434"/>
        <v>0.50719167551829325</v>
      </c>
      <c r="AC1645" s="33">
        <f>IFERROR($X1645/VLOOKUP(CONCATENATE("USD",C1645),[1]GEINDICE!AR$1:AS$65536,2,0),"")</f>
        <v>12064.256257955029</v>
      </c>
      <c r="AD1645" s="33">
        <f>IFERROR($AA1645/VLOOKUP(CONCATENATE("USD",C1645),[1]GEINDICE!AR$1:AS$65536,2,0),"")</f>
        <v>6118.8903453542653</v>
      </c>
      <c r="AE1645" s="33">
        <f>IFERROR($X1645/VLOOKUP(CONCATENATE("EUR",C1645),[1]GEINDICE!AR$1:AS$65536,2,0),"")</f>
        <v>11471.273660260444</v>
      </c>
      <c r="AF1645" s="33">
        <f>IFERROR($AA1645/VLOOKUP(CONCATENATE("EUR",C1645),[1]GEINDICE!AR$1:AS$65536,2,0),"")</f>
        <v>5818.1345080763585</v>
      </c>
      <c r="AG1645" s="48" t="str">
        <f>VLOOKUP(E1645,[1]Apresentação!AW$1:AX$65536,2,0)</f>
        <v xml:space="preserve">                    2 - LEATHER AUXILIARIES</v>
      </c>
      <c r="AH1645" s="48" t="str">
        <f t="shared" si="435"/>
        <v xml:space="preserve">         5208000010 - PELLASTOL 1060 BR</v>
      </c>
      <c r="AI1645" s="49" t="str">
        <f t="shared" si="436"/>
        <v xml:space="preserve">     L00026 - INDUSTRIA DE PELES MINUANO LTDA</v>
      </c>
      <c r="AJ1645" t="str">
        <f t="shared" si="437"/>
        <v xml:space="preserve">     90 - SALES</v>
      </c>
      <c r="AK1645" t="str">
        <f t="shared" si="438"/>
        <v/>
      </c>
      <c r="AL1645">
        <f t="shared" si="439"/>
        <v>1</v>
      </c>
      <c r="AM1645" t="str">
        <f t="shared" si="440"/>
        <v>2025 1</v>
      </c>
      <c r="AN1645" t="str">
        <f t="shared" si="441"/>
        <v xml:space="preserve">INDUSTRIA </v>
      </c>
    </row>
    <row r="1646" spans="1:40" x14ac:dyDescent="0.35">
      <c r="A1646">
        <v>81875</v>
      </c>
      <c r="B1646" t="s">
        <v>274</v>
      </c>
      <c r="C1646" s="31">
        <v>45748</v>
      </c>
      <c r="D1646" t="s">
        <v>373</v>
      </c>
      <c r="E1646" t="s">
        <v>374</v>
      </c>
      <c r="F1646" t="s">
        <v>780</v>
      </c>
      <c r="G1646" t="s">
        <v>781</v>
      </c>
      <c r="H1646" t="s">
        <v>782</v>
      </c>
      <c r="I1646" t="s">
        <v>783</v>
      </c>
      <c r="J1646">
        <v>5000</v>
      </c>
      <c r="K1646">
        <v>78093.900000000009</v>
      </c>
      <c r="L1646">
        <v>35338.937089999999</v>
      </c>
      <c r="M1646">
        <v>9371.3700000000008</v>
      </c>
      <c r="N1646">
        <v>15.618779999999999</v>
      </c>
      <c r="O1646" s="32">
        <f t="shared" si="425"/>
        <v>68722.530000000013</v>
      </c>
      <c r="P1646" s="32">
        <f t="shared" si="426"/>
        <v>33383.592910000014</v>
      </c>
      <c r="Q1646">
        <v>724729</v>
      </c>
      <c r="R1646" t="s">
        <v>312</v>
      </c>
      <c r="S1646" t="s">
        <v>466</v>
      </c>
      <c r="T1646" t="str">
        <f t="shared" si="427"/>
        <v>VEN</v>
      </c>
      <c r="U1646" t="s">
        <v>387</v>
      </c>
      <c r="V1646" s="33">
        <f t="shared" si="428"/>
        <v>78093.900000000009</v>
      </c>
      <c r="W1646">
        <f t="shared" si="429"/>
        <v>5000</v>
      </c>
      <c r="X1646" s="33">
        <f t="shared" si="430"/>
        <v>68722.530000000013</v>
      </c>
      <c r="Y1646" s="33">
        <f t="shared" si="431"/>
        <v>9371.3700000000008</v>
      </c>
      <c r="Z1646" s="45">
        <f t="shared" si="432"/>
        <v>0.41467506309711782</v>
      </c>
      <c r="AA1646" s="33">
        <f t="shared" si="433"/>
        <v>32383.592910000014</v>
      </c>
      <c r="AB1646" s="45">
        <f t="shared" si="434"/>
        <v>0.47122236201141032</v>
      </c>
      <c r="AC1646" s="33">
        <f>IFERROR($X1646/VLOOKUP(CONCATENATE("USD",C1646),[1]GEINDICE!AR$1:AS$65536,2,0),"")</f>
        <v>12045.806383761899</v>
      </c>
      <c r="AD1646" s="33">
        <f>IFERROR($AA1646/VLOOKUP(CONCATENATE("USD",C1646),[1]GEINDICE!AR$1:AS$65536,2,0),"")</f>
        <v>5676.2533364884075</v>
      </c>
      <c r="AE1646" s="33">
        <f>IFERROR($X1646/VLOOKUP(CONCATENATE("EUR",C1646),[1]GEINDICE!AR$1:AS$65536,2,0),"")</f>
        <v>11153.538910979471</v>
      </c>
      <c r="AF1646" s="33">
        <f>IFERROR($AA1646/VLOOKUP(CONCATENATE("EUR",C1646),[1]GEINDICE!AR$1:AS$65536,2,0),"")</f>
        <v>5255.79695041792</v>
      </c>
      <c r="AG1646" s="48" t="str">
        <f>VLOOKUP(E1646,[1]Apresentação!AW$1:AX$65536,2,0)</f>
        <v xml:space="preserve">                    2 - LEATHER AUXILIARIES</v>
      </c>
      <c r="AH1646" s="48" t="str">
        <f t="shared" si="435"/>
        <v xml:space="preserve">         5208000010 - PELLASTOL 1060 BR</v>
      </c>
      <c r="AI1646" s="49" t="str">
        <f t="shared" si="436"/>
        <v xml:space="preserve">     L00026 - INDUSTRIA DE PELES MINUANO LTDA</v>
      </c>
      <c r="AJ1646" t="str">
        <f t="shared" si="437"/>
        <v xml:space="preserve">     90 - SALES</v>
      </c>
      <c r="AK1646" t="str">
        <f t="shared" si="438"/>
        <v/>
      </c>
      <c r="AL1646">
        <f t="shared" si="439"/>
        <v>4</v>
      </c>
      <c r="AM1646" t="str">
        <f t="shared" si="440"/>
        <v>2025 4</v>
      </c>
      <c r="AN1646" t="str">
        <f t="shared" si="441"/>
        <v xml:space="preserve">INDUSTRIA </v>
      </c>
    </row>
    <row r="1647" spans="1:40" x14ac:dyDescent="0.35">
      <c r="A1647">
        <v>82120</v>
      </c>
      <c r="B1647" t="s">
        <v>274</v>
      </c>
      <c r="C1647" s="31">
        <v>45769</v>
      </c>
      <c r="D1647" t="s">
        <v>373</v>
      </c>
      <c r="E1647" t="s">
        <v>374</v>
      </c>
      <c r="F1647" t="s">
        <v>780</v>
      </c>
      <c r="G1647" t="s">
        <v>781</v>
      </c>
      <c r="H1647" t="s">
        <v>782</v>
      </c>
      <c r="I1647" t="s">
        <v>783</v>
      </c>
      <c r="J1647">
        <v>8000</v>
      </c>
      <c r="K1647">
        <v>127424.40000000001</v>
      </c>
      <c r="L1647">
        <v>56490.078600000001</v>
      </c>
      <c r="M1647">
        <v>15291.1</v>
      </c>
      <c r="N1647">
        <v>15.928049999999999</v>
      </c>
      <c r="O1647" s="32">
        <f t="shared" si="425"/>
        <v>112133.3</v>
      </c>
      <c r="P1647" s="32">
        <f t="shared" si="426"/>
        <v>55643.221400000002</v>
      </c>
      <c r="Q1647">
        <v>732269</v>
      </c>
      <c r="R1647" t="s">
        <v>312</v>
      </c>
      <c r="S1647" t="s">
        <v>466</v>
      </c>
      <c r="T1647" t="str">
        <f t="shared" si="427"/>
        <v>VEN</v>
      </c>
      <c r="U1647" t="s">
        <v>387</v>
      </c>
      <c r="V1647" s="33">
        <f t="shared" si="428"/>
        <v>127424.40000000001</v>
      </c>
      <c r="W1647">
        <f t="shared" si="429"/>
        <v>8000</v>
      </c>
      <c r="X1647" s="33">
        <f t="shared" si="430"/>
        <v>112133.3</v>
      </c>
      <c r="Y1647" s="33">
        <f t="shared" si="431"/>
        <v>15291.1</v>
      </c>
      <c r="Z1647" s="45">
        <f t="shared" si="432"/>
        <v>0.42411988127862482</v>
      </c>
      <c r="AA1647" s="33">
        <f t="shared" si="433"/>
        <v>54043.221400000002</v>
      </c>
      <c r="AB1647" s="45">
        <f t="shared" si="434"/>
        <v>0.4819551498083085</v>
      </c>
      <c r="AC1647" s="33">
        <f>IFERROR($X1647/VLOOKUP(CONCATENATE("USD",C1647),[1]GEINDICE!AR$1:AS$65536,2,0),"")</f>
        <v>19502.80019479616</v>
      </c>
      <c r="AD1647" s="33">
        <f>IFERROR($AA1647/VLOOKUP(CONCATENATE("USD",C1647),[1]GEINDICE!AR$1:AS$65536,2,0),"")</f>
        <v>9399.4749895644909</v>
      </c>
      <c r="AE1647" s="33">
        <f>IFERROR($X1647/VLOOKUP(CONCATENATE("EUR",C1647),[1]GEINDICE!AR$1:AS$65536,2,0),"")</f>
        <v>17009.22260144103</v>
      </c>
      <c r="AF1647" s="33">
        <f>IFERROR($AA1647/VLOOKUP(CONCATENATE("EUR",C1647),[1]GEINDICE!AR$1:AS$65536,2,0),"")</f>
        <v>8197.6824270003799</v>
      </c>
      <c r="AG1647" s="48" t="str">
        <f>VLOOKUP(E1647,[1]Apresentação!AW$1:AX$65536,2,0)</f>
        <v xml:space="preserve">                    2 - LEATHER AUXILIARIES</v>
      </c>
      <c r="AH1647" s="48" t="str">
        <f t="shared" si="435"/>
        <v xml:space="preserve">         5208000010 - PELLASTOL 1060 BR</v>
      </c>
      <c r="AI1647" s="49" t="str">
        <f t="shared" si="436"/>
        <v xml:space="preserve">     L00026 - INDUSTRIA DE PELES MINUANO LTDA</v>
      </c>
      <c r="AJ1647" t="str">
        <f t="shared" si="437"/>
        <v xml:space="preserve">     90 - SALES</v>
      </c>
      <c r="AK1647" t="str">
        <f t="shared" si="438"/>
        <v/>
      </c>
      <c r="AL1647">
        <f t="shared" si="439"/>
        <v>4</v>
      </c>
      <c r="AM1647" t="str">
        <f t="shared" si="440"/>
        <v>2025 4</v>
      </c>
      <c r="AN1647" t="str">
        <f t="shared" si="441"/>
        <v xml:space="preserve">INDUSTRIA </v>
      </c>
    </row>
    <row r="1648" spans="1:40" x14ac:dyDescent="0.35">
      <c r="A1648">
        <v>81310</v>
      </c>
      <c r="B1648" t="s">
        <v>274</v>
      </c>
      <c r="C1648" s="31">
        <v>45705</v>
      </c>
      <c r="D1648" t="s">
        <v>373</v>
      </c>
      <c r="E1648" t="s">
        <v>374</v>
      </c>
      <c r="F1648" t="s">
        <v>780</v>
      </c>
      <c r="G1648" t="s">
        <v>781</v>
      </c>
      <c r="H1648" t="s">
        <v>782</v>
      </c>
      <c r="I1648" t="s">
        <v>783</v>
      </c>
      <c r="J1648">
        <v>5000</v>
      </c>
      <c r="K1648">
        <v>77904.900000000009</v>
      </c>
      <c r="L1648">
        <v>34936.024250000002</v>
      </c>
      <c r="M1648">
        <v>9348.69</v>
      </c>
      <c r="N1648">
        <v>15.580979999999998</v>
      </c>
      <c r="O1648" s="32">
        <f t="shared" si="425"/>
        <v>68556.210000000006</v>
      </c>
      <c r="P1648" s="32">
        <f t="shared" si="426"/>
        <v>33620.185750000004</v>
      </c>
      <c r="Q1648">
        <v>710443</v>
      </c>
      <c r="R1648" t="s">
        <v>312</v>
      </c>
      <c r="S1648" t="s">
        <v>466</v>
      </c>
      <c r="T1648" t="str">
        <f t="shared" si="427"/>
        <v>VEN</v>
      </c>
      <c r="U1648" t="s">
        <v>387</v>
      </c>
      <c r="V1648" s="33">
        <f t="shared" si="428"/>
        <v>77904.900000000009</v>
      </c>
      <c r="W1648">
        <f t="shared" si="429"/>
        <v>5000</v>
      </c>
      <c r="X1648" s="33">
        <f t="shared" si="430"/>
        <v>68556.210000000006</v>
      </c>
      <c r="Y1648" s="33">
        <f t="shared" si="431"/>
        <v>9348.69</v>
      </c>
      <c r="Z1648" s="45">
        <f t="shared" si="432"/>
        <v>0.41871802351328352</v>
      </c>
      <c r="AA1648" s="33">
        <f t="shared" si="433"/>
        <v>32620.185750000004</v>
      </c>
      <c r="AB1648" s="45">
        <f t="shared" si="434"/>
        <v>0.47581664374387095</v>
      </c>
      <c r="AC1648" s="33">
        <f>IFERROR($X1648/VLOOKUP(CONCATENATE("USD",C1648),[1]GEINDICE!AR$1:AS$65536,2,0),"")</f>
        <v>12005.290254793801</v>
      </c>
      <c r="AD1648" s="33">
        <f>IFERROR($AA1648/VLOOKUP(CONCATENATE("USD",C1648),[1]GEINDICE!AR$1:AS$65536,2,0),"")</f>
        <v>5712.3169162069871</v>
      </c>
      <c r="AE1648" s="33">
        <f>IFERROR($X1648/VLOOKUP(CONCATENATE("EUR",C1648),[1]GEINDICE!AR$1:AS$65536,2,0),"")</f>
        <v>11455.437289041874</v>
      </c>
      <c r="AF1648" s="33">
        <f>IFERROR($AA1648/VLOOKUP(CONCATENATE("EUR",C1648),[1]GEINDICE!AR$1:AS$65536,2,0),"")</f>
        <v>5450.6877234902922</v>
      </c>
      <c r="AG1648" s="48" t="str">
        <f>VLOOKUP(E1648,[1]Apresentação!AW$1:AX$65536,2,0)</f>
        <v xml:space="preserve">                    2 - LEATHER AUXILIARIES</v>
      </c>
      <c r="AH1648" s="48" t="str">
        <f t="shared" si="435"/>
        <v xml:space="preserve">         5208000010 - PELLASTOL 1060 BR</v>
      </c>
      <c r="AI1648" s="49" t="str">
        <f t="shared" si="436"/>
        <v xml:space="preserve">     L00026 - INDUSTRIA DE PELES MINUANO LTDA</v>
      </c>
      <c r="AJ1648" t="str">
        <f t="shared" si="437"/>
        <v xml:space="preserve">     90 - SALES</v>
      </c>
      <c r="AK1648" t="str">
        <f t="shared" si="438"/>
        <v/>
      </c>
      <c r="AL1648">
        <f t="shared" si="439"/>
        <v>2</v>
      </c>
      <c r="AM1648" t="str">
        <f t="shared" si="440"/>
        <v>2025 2</v>
      </c>
      <c r="AN1648" t="str">
        <f t="shared" si="441"/>
        <v xml:space="preserve">INDUSTRIA </v>
      </c>
    </row>
    <row r="1649" spans="1:40" x14ac:dyDescent="0.35">
      <c r="A1649">
        <v>81481</v>
      </c>
      <c r="B1649" t="s">
        <v>274</v>
      </c>
      <c r="C1649" s="31">
        <v>45716</v>
      </c>
      <c r="D1649" t="s">
        <v>373</v>
      </c>
      <c r="E1649" t="s">
        <v>374</v>
      </c>
      <c r="F1649" t="s">
        <v>780</v>
      </c>
      <c r="G1649" t="s">
        <v>781</v>
      </c>
      <c r="H1649" t="s">
        <v>782</v>
      </c>
      <c r="I1649" t="s">
        <v>783</v>
      </c>
      <c r="J1649">
        <v>5000</v>
      </c>
      <c r="K1649">
        <v>79190.100000000006</v>
      </c>
      <c r="L1649">
        <v>35716.742630000001</v>
      </c>
      <c r="M1649">
        <v>9502.92</v>
      </c>
      <c r="N1649">
        <v>15.838019999999998</v>
      </c>
      <c r="O1649" s="32">
        <f t="shared" si="425"/>
        <v>69687.180000000008</v>
      </c>
      <c r="P1649" s="32">
        <f t="shared" si="426"/>
        <v>33970.437370000007</v>
      </c>
      <c r="Q1649">
        <v>712744</v>
      </c>
      <c r="R1649" t="s">
        <v>312</v>
      </c>
      <c r="S1649" t="s">
        <v>466</v>
      </c>
      <c r="T1649" t="str">
        <f t="shared" si="427"/>
        <v>VEN</v>
      </c>
      <c r="U1649" t="s">
        <v>387</v>
      </c>
      <c r="V1649" s="33">
        <f t="shared" si="428"/>
        <v>79190.100000000006</v>
      </c>
      <c r="W1649">
        <f t="shared" si="429"/>
        <v>5000</v>
      </c>
      <c r="X1649" s="33">
        <f t="shared" si="430"/>
        <v>69687.180000000008</v>
      </c>
      <c r="Y1649" s="33">
        <f t="shared" si="431"/>
        <v>9502.92</v>
      </c>
      <c r="Z1649" s="45">
        <f t="shared" si="432"/>
        <v>0.41634544431690329</v>
      </c>
      <c r="AA1649" s="33">
        <f t="shared" si="433"/>
        <v>32970.437370000007</v>
      </c>
      <c r="AB1649" s="45">
        <f t="shared" si="434"/>
        <v>0.47312055632040217</v>
      </c>
      <c r="AC1649" s="33">
        <f>IFERROR($X1649/VLOOKUP(CONCATENATE("USD",C1649),[1]GEINDICE!AR$1:AS$65536,2,0),"")</f>
        <v>11914.782519491178</v>
      </c>
      <c r="AD1649" s="33">
        <f>IFERROR($AA1649/VLOOKUP(CONCATENATE("USD",C1649),[1]GEINDICE!AR$1:AS$65536,2,0),"")</f>
        <v>5637.128534058269</v>
      </c>
      <c r="AE1649" s="33">
        <f>IFERROR($X1649/VLOOKUP(CONCATENATE("EUR",C1649),[1]GEINDICE!AR$1:AS$65536,2,0),"")</f>
        <v>11456.431248767016</v>
      </c>
      <c r="AF1649" s="33">
        <f>IFERROR($AA1649/VLOOKUP(CONCATENATE("EUR",C1649),[1]GEINDICE!AR$1:AS$65536,2,0),"")</f>
        <v>5420.2731258630902</v>
      </c>
      <c r="AG1649" s="48" t="str">
        <f>VLOOKUP(E1649,[1]Apresentação!AW$1:AX$65536,2,0)</f>
        <v xml:space="preserve">                    2 - LEATHER AUXILIARIES</v>
      </c>
      <c r="AH1649" s="48" t="str">
        <f t="shared" si="435"/>
        <v xml:space="preserve">         5208000010 - PELLASTOL 1060 BR</v>
      </c>
      <c r="AI1649" s="49" t="str">
        <f t="shared" si="436"/>
        <v xml:space="preserve">     L00026 - INDUSTRIA DE PELES MINUANO LTDA</v>
      </c>
      <c r="AJ1649" t="str">
        <f t="shared" si="437"/>
        <v xml:space="preserve">     90 - SALES</v>
      </c>
      <c r="AK1649" t="str">
        <f t="shared" si="438"/>
        <v/>
      </c>
      <c r="AL1649">
        <f t="shared" si="439"/>
        <v>2</v>
      </c>
      <c r="AM1649" t="str">
        <f t="shared" si="440"/>
        <v>2025 2</v>
      </c>
      <c r="AN1649" t="str">
        <f t="shared" si="441"/>
        <v xml:space="preserve">INDUSTRIA </v>
      </c>
    </row>
    <row r="1650" spans="1:40" x14ac:dyDescent="0.35">
      <c r="A1650">
        <v>81931</v>
      </c>
      <c r="B1650" t="s">
        <v>274</v>
      </c>
      <c r="C1650" s="31">
        <v>45751</v>
      </c>
      <c r="D1650" t="s">
        <v>373</v>
      </c>
      <c r="E1650" t="s">
        <v>374</v>
      </c>
      <c r="F1650" t="s">
        <v>780</v>
      </c>
      <c r="G1650" t="s">
        <v>781</v>
      </c>
      <c r="H1650" t="s">
        <v>782</v>
      </c>
      <c r="I1650" t="s">
        <v>783</v>
      </c>
      <c r="J1650">
        <v>5000</v>
      </c>
      <c r="K1650">
        <v>76251.100000000006</v>
      </c>
      <c r="L1650">
        <v>35338.937089999999</v>
      </c>
      <c r="M1650">
        <v>9150.23</v>
      </c>
      <c r="N1650">
        <v>15.250219999999999</v>
      </c>
      <c r="O1650" s="32">
        <f t="shared" si="425"/>
        <v>67100.87000000001</v>
      </c>
      <c r="P1650" s="32">
        <f t="shared" si="426"/>
        <v>31761.93291000001</v>
      </c>
      <c r="Q1650">
        <v>725889</v>
      </c>
      <c r="R1650" t="s">
        <v>312</v>
      </c>
      <c r="S1650" t="s">
        <v>466</v>
      </c>
      <c r="T1650" t="str">
        <f t="shared" si="427"/>
        <v>VEN</v>
      </c>
      <c r="U1650" t="s">
        <v>387</v>
      </c>
      <c r="V1650" s="33">
        <f t="shared" si="428"/>
        <v>76251.100000000006</v>
      </c>
      <c r="W1650">
        <f t="shared" si="429"/>
        <v>5000</v>
      </c>
      <c r="X1650" s="33">
        <f t="shared" si="430"/>
        <v>67100.87000000001</v>
      </c>
      <c r="Y1650" s="33">
        <f t="shared" si="431"/>
        <v>9150.23</v>
      </c>
      <c r="Z1650" s="45">
        <f t="shared" si="432"/>
        <v>0.40342936574029764</v>
      </c>
      <c r="AA1650" s="33">
        <f t="shared" si="433"/>
        <v>30761.93291000001</v>
      </c>
      <c r="AB1650" s="45">
        <f t="shared" si="434"/>
        <v>0.45844313061812769</v>
      </c>
      <c r="AC1650" s="33">
        <f>IFERROR($X1650/VLOOKUP(CONCATENATE("USD",C1650),[1]GEINDICE!AR$1:AS$65536,2,0),"")</f>
        <v>11613.768454575351</v>
      </c>
      <c r="AD1650" s="33">
        <f>IFERROR($AA1650/VLOOKUP(CONCATENATE("USD",C1650),[1]GEINDICE!AR$1:AS$65536,2,0),"")</f>
        <v>5324.2523685895785</v>
      </c>
      <c r="AE1650" s="33">
        <f>IFERROR($X1650/VLOOKUP(CONCATENATE("EUR",C1650),[1]GEINDICE!AR$1:AS$65536,2,0),"")</f>
        <v>10543.654248047644</v>
      </c>
      <c r="AF1650" s="33">
        <f>IFERROR($AA1650/VLOOKUP(CONCATENATE("EUR",C1650),[1]GEINDICE!AR$1:AS$65536,2,0),"")</f>
        <v>4833.6658616300829</v>
      </c>
      <c r="AG1650" s="48" t="str">
        <f>VLOOKUP(E1650,[1]Apresentação!AW$1:AX$65536,2,0)</f>
        <v xml:space="preserve">                    2 - LEATHER AUXILIARIES</v>
      </c>
      <c r="AH1650" s="48" t="str">
        <f t="shared" si="435"/>
        <v xml:space="preserve">         5208000010 - PELLASTOL 1060 BR</v>
      </c>
      <c r="AI1650" s="49" t="str">
        <f t="shared" si="436"/>
        <v xml:space="preserve">     L00026 - INDUSTRIA DE PELES MINUANO LTDA</v>
      </c>
      <c r="AJ1650" t="str">
        <f t="shared" si="437"/>
        <v xml:space="preserve">     90 - SALES</v>
      </c>
      <c r="AK1650" t="str">
        <f t="shared" si="438"/>
        <v/>
      </c>
      <c r="AL1650">
        <f t="shared" si="439"/>
        <v>4</v>
      </c>
      <c r="AM1650" t="str">
        <f t="shared" si="440"/>
        <v>2025 4</v>
      </c>
      <c r="AN1650" t="str">
        <f t="shared" si="441"/>
        <v xml:space="preserve">INDUSTRIA </v>
      </c>
    </row>
    <row r="1651" spans="1:40" x14ac:dyDescent="0.35">
      <c r="A1651">
        <v>81706</v>
      </c>
      <c r="B1651" t="s">
        <v>274</v>
      </c>
      <c r="C1651" s="31">
        <v>45735</v>
      </c>
      <c r="D1651" t="s">
        <v>373</v>
      </c>
      <c r="E1651" t="s">
        <v>374</v>
      </c>
      <c r="F1651" t="s">
        <v>375</v>
      </c>
      <c r="G1651" t="s">
        <v>376</v>
      </c>
      <c r="H1651" t="s">
        <v>782</v>
      </c>
      <c r="I1651" t="s">
        <v>783</v>
      </c>
      <c r="J1651">
        <v>2000</v>
      </c>
      <c r="K1651">
        <v>30472.68</v>
      </c>
      <c r="L1651">
        <v>14286.697050000001</v>
      </c>
      <c r="M1651">
        <v>3656.76</v>
      </c>
      <c r="N1651">
        <v>15.236339999999998</v>
      </c>
      <c r="O1651" s="32">
        <f t="shared" si="425"/>
        <v>26815.919999999998</v>
      </c>
      <c r="P1651" s="32">
        <f t="shared" si="426"/>
        <v>12529.222949999998</v>
      </c>
      <c r="Q1651">
        <v>719698</v>
      </c>
      <c r="R1651" t="s">
        <v>312</v>
      </c>
      <c r="S1651" t="s">
        <v>466</v>
      </c>
      <c r="T1651" t="str">
        <f t="shared" si="427"/>
        <v>VEN</v>
      </c>
      <c r="U1651" t="s">
        <v>387</v>
      </c>
      <c r="V1651" s="33">
        <f t="shared" si="428"/>
        <v>30472.68</v>
      </c>
      <c r="W1651">
        <f t="shared" si="429"/>
        <v>2000</v>
      </c>
      <c r="X1651" s="33">
        <f t="shared" si="430"/>
        <v>26815.919999999998</v>
      </c>
      <c r="Y1651" s="33">
        <f t="shared" si="431"/>
        <v>3656.76</v>
      </c>
      <c r="Z1651" s="45">
        <f t="shared" si="432"/>
        <v>0.39803597681595443</v>
      </c>
      <c r="AA1651" s="33">
        <f t="shared" si="433"/>
        <v>12129.222949999998</v>
      </c>
      <c r="AB1651" s="45">
        <f t="shared" si="434"/>
        <v>0.45231425772451583</v>
      </c>
      <c r="AC1651" s="33">
        <f>IFERROR($X1651/VLOOKUP(CONCATENATE("USD",C1651),[1]GEINDICE!AR$1:AS$65536,2,0),"")</f>
        <v>4733.0285754628731</v>
      </c>
      <c r="AD1651" s="33">
        <f>IFERROR($AA1651/VLOOKUP(CONCATENATE("USD",C1651),[1]GEINDICE!AR$1:AS$65536,2,0),"")</f>
        <v>2140.8163068994118</v>
      </c>
      <c r="AE1651" s="33">
        <f>IFERROR($X1651/VLOOKUP(CONCATENATE("EUR",C1651),[1]GEINDICE!AR$1:AS$65536,2,0),"")</f>
        <v>4350.6205688141854</v>
      </c>
      <c r="AF1651" s="33">
        <f>IFERROR($AA1651/VLOOKUP(CONCATENATE("EUR",C1651),[1]GEINDICE!AR$1:AS$65536,2,0),"")</f>
        <v>1967.8477132241992</v>
      </c>
      <c r="AG1651" s="48" t="str">
        <f>VLOOKUP(E1651,[1]Apresentação!AW$1:AX$65536,2,0)</f>
        <v xml:space="preserve">                    2 - LEATHER AUXILIARIES</v>
      </c>
      <c r="AH1651" s="48" t="str">
        <f t="shared" si="435"/>
        <v xml:space="preserve">         5208000010 - PELLASTOL 1060 BR</v>
      </c>
      <c r="AI1651" s="49" t="str">
        <f t="shared" si="436"/>
        <v xml:space="preserve">     L00222 - DURLICOUROS IND COM DE COUROS IMP EXP LTDA</v>
      </c>
      <c r="AJ1651" t="str">
        <f t="shared" si="437"/>
        <v xml:space="preserve">     90 - SALES</v>
      </c>
      <c r="AK1651" t="str">
        <f t="shared" si="438"/>
        <v/>
      </c>
      <c r="AL1651">
        <f t="shared" si="439"/>
        <v>3</v>
      </c>
      <c r="AM1651" t="str">
        <f t="shared" si="440"/>
        <v>2025 3</v>
      </c>
      <c r="AN1651" t="str">
        <f t="shared" si="441"/>
        <v xml:space="preserve">DURLICOUROS </v>
      </c>
    </row>
    <row r="1652" spans="1:40" x14ac:dyDescent="0.35">
      <c r="A1652">
        <v>81893</v>
      </c>
      <c r="B1652" t="s">
        <v>274</v>
      </c>
      <c r="C1652" s="31">
        <v>45749</v>
      </c>
      <c r="D1652" t="s">
        <v>373</v>
      </c>
      <c r="E1652" t="s">
        <v>374</v>
      </c>
      <c r="F1652" t="s">
        <v>375</v>
      </c>
      <c r="G1652" t="s">
        <v>376</v>
      </c>
      <c r="H1652" t="s">
        <v>782</v>
      </c>
      <c r="I1652" t="s">
        <v>783</v>
      </c>
      <c r="J1652">
        <v>4000</v>
      </c>
      <c r="K1652">
        <v>61158.68</v>
      </c>
      <c r="L1652">
        <v>28271.149669999999</v>
      </c>
      <c r="M1652">
        <v>7339.12</v>
      </c>
      <c r="N1652">
        <v>15.289669999999999</v>
      </c>
      <c r="O1652" s="32">
        <f t="shared" si="425"/>
        <v>53819.56</v>
      </c>
      <c r="P1652" s="32">
        <f t="shared" si="426"/>
        <v>25548.410329999999</v>
      </c>
      <c r="Q1652">
        <v>725072</v>
      </c>
      <c r="R1652" t="s">
        <v>312</v>
      </c>
      <c r="S1652" t="s">
        <v>466</v>
      </c>
      <c r="T1652" t="str">
        <f t="shared" si="427"/>
        <v>VEN</v>
      </c>
      <c r="U1652" t="s">
        <v>432</v>
      </c>
      <c r="V1652" s="33">
        <f t="shared" si="428"/>
        <v>61158.68</v>
      </c>
      <c r="W1652">
        <f t="shared" si="429"/>
        <v>4000</v>
      </c>
      <c r="X1652" s="33">
        <f t="shared" si="430"/>
        <v>53819.56</v>
      </c>
      <c r="Y1652" s="33">
        <f t="shared" si="431"/>
        <v>7339.12</v>
      </c>
      <c r="Z1652" s="45">
        <f t="shared" si="432"/>
        <v>0.40465900065207422</v>
      </c>
      <c r="AA1652" s="33">
        <f t="shared" si="433"/>
        <v>24748.410329999999</v>
      </c>
      <c r="AB1652" s="45">
        <f t="shared" si="434"/>
        <v>0.45984044332580942</v>
      </c>
      <c r="AC1652" s="33">
        <f>IFERROR($X1652/VLOOKUP(CONCATENATE("USD",C1652),[1]GEINDICE!AR$1:AS$65536,2,0),"")</f>
        <v>9454.800344324789</v>
      </c>
      <c r="AD1652" s="33">
        <f>IFERROR($AA1652/VLOOKUP(CONCATENATE("USD",C1652),[1]GEINDICE!AR$1:AS$65536,2,0),"")</f>
        <v>4347.6995818913265</v>
      </c>
      <c r="AE1652" s="33">
        <f>IFERROR($X1652/VLOOKUP(CONCATENATE("EUR",C1652),[1]GEINDICE!AR$1:AS$65536,2,0),"")</f>
        <v>8699.6573128152068</v>
      </c>
      <c r="AF1652" s="33">
        <f>IFERROR($AA1652/VLOOKUP(CONCATENATE("EUR",C1652),[1]GEINDICE!AR$1:AS$65536,2,0),"")</f>
        <v>4000.4542755075649</v>
      </c>
      <c r="AG1652" s="48" t="str">
        <f>VLOOKUP(E1652,[1]Apresentação!AW$1:AX$65536,2,0)</f>
        <v xml:space="preserve">                    2 - LEATHER AUXILIARIES</v>
      </c>
      <c r="AH1652" s="48" t="str">
        <f t="shared" si="435"/>
        <v xml:space="preserve">         5208000010 - PELLASTOL 1060 BR</v>
      </c>
      <c r="AI1652" s="49" t="str">
        <f t="shared" si="436"/>
        <v xml:space="preserve">     L00222 - DURLICOUROS IND COM DE COUROS IMP EXP LTDA</v>
      </c>
      <c r="AJ1652" t="str">
        <f t="shared" si="437"/>
        <v xml:space="preserve">     90 - SALES</v>
      </c>
      <c r="AK1652" t="str">
        <f t="shared" si="438"/>
        <v/>
      </c>
      <c r="AL1652">
        <f t="shared" si="439"/>
        <v>4</v>
      </c>
      <c r="AM1652" t="str">
        <f t="shared" si="440"/>
        <v>2025 4</v>
      </c>
      <c r="AN1652" t="str">
        <f t="shared" si="441"/>
        <v xml:space="preserve">DURLICOUROS </v>
      </c>
    </row>
    <row r="1653" spans="1:40" x14ac:dyDescent="0.35">
      <c r="A1653">
        <v>82367</v>
      </c>
      <c r="B1653" t="s">
        <v>274</v>
      </c>
      <c r="C1653" s="31">
        <v>45789</v>
      </c>
      <c r="D1653" t="s">
        <v>373</v>
      </c>
      <c r="E1653" t="s">
        <v>374</v>
      </c>
      <c r="F1653" t="s">
        <v>780</v>
      </c>
      <c r="G1653" t="s">
        <v>781</v>
      </c>
      <c r="H1653" t="s">
        <v>782</v>
      </c>
      <c r="I1653" t="s">
        <v>783</v>
      </c>
      <c r="J1653">
        <v>6000</v>
      </c>
      <c r="K1653">
        <v>92225.94</v>
      </c>
      <c r="L1653">
        <v>42829.290110000002</v>
      </c>
      <c r="M1653">
        <v>11067.23</v>
      </c>
      <c r="N1653">
        <v>15.370989999999999</v>
      </c>
      <c r="O1653" s="32">
        <f t="shared" si="425"/>
        <v>81158.710000000006</v>
      </c>
      <c r="P1653" s="32">
        <f t="shared" si="426"/>
        <v>38329.419890000005</v>
      </c>
      <c r="Q1653">
        <v>738445</v>
      </c>
      <c r="R1653" t="s">
        <v>312</v>
      </c>
      <c r="S1653" t="s">
        <v>466</v>
      </c>
      <c r="T1653" t="str">
        <f t="shared" si="427"/>
        <v>VEN</v>
      </c>
      <c r="U1653" t="s">
        <v>387</v>
      </c>
      <c r="V1653" s="33">
        <f t="shared" si="428"/>
        <v>92225.94</v>
      </c>
      <c r="W1653">
        <f t="shared" si="429"/>
        <v>6000</v>
      </c>
      <c r="X1653" s="33">
        <f t="shared" si="430"/>
        <v>81158.710000000006</v>
      </c>
      <c r="Y1653" s="33">
        <f t="shared" si="431"/>
        <v>11067.23</v>
      </c>
      <c r="Z1653" s="45">
        <f t="shared" si="432"/>
        <v>0.40259193769128299</v>
      </c>
      <c r="AA1653" s="33">
        <f t="shared" si="433"/>
        <v>37129.419890000005</v>
      </c>
      <c r="AB1653" s="45">
        <f t="shared" si="434"/>
        <v>0.45749149894077912</v>
      </c>
      <c r="AC1653" s="33">
        <f>IFERROR($X1653/VLOOKUP(CONCATENATE("USD",C1653),[1]GEINDICE!AR$1:AS$65536,2,0),"")</f>
        <v>14282.97314420471</v>
      </c>
      <c r="AD1653" s="33">
        <f>IFERROR($AA1653/VLOOKUP(CONCATENATE("USD",C1653),[1]GEINDICE!AR$1:AS$65536,2,0),"")</f>
        <v>6534.338793073106</v>
      </c>
      <c r="AE1653" s="33">
        <f>IFERROR($X1653/VLOOKUP(CONCATENATE("EUR",C1653),[1]GEINDICE!AR$1:AS$65536,2,0),"")</f>
        <v>12860.492496870394</v>
      </c>
      <c r="AF1653" s="33">
        <f>IFERROR($AA1653/VLOOKUP(CONCATENATE("EUR",C1653),[1]GEINDICE!AR$1:AS$65536,2,0),"")</f>
        <v>5883.5659895098806</v>
      </c>
      <c r="AG1653" s="48" t="str">
        <f>VLOOKUP(E1653,[1]Apresentação!AW$1:AX$65536,2,0)</f>
        <v xml:space="preserve">                    2 - LEATHER AUXILIARIES</v>
      </c>
      <c r="AH1653" s="48" t="str">
        <f t="shared" si="435"/>
        <v xml:space="preserve">         5208000010 - PELLASTOL 1060 BR</v>
      </c>
      <c r="AI1653" s="49" t="str">
        <f t="shared" si="436"/>
        <v xml:space="preserve">     L00026 - INDUSTRIA DE PELES MINUANO LTDA</v>
      </c>
      <c r="AJ1653" t="str">
        <f t="shared" si="437"/>
        <v xml:space="preserve">     90 - SALES</v>
      </c>
      <c r="AK1653" t="str">
        <f t="shared" si="438"/>
        <v/>
      </c>
      <c r="AL1653">
        <f t="shared" si="439"/>
        <v>5</v>
      </c>
      <c r="AM1653" t="str">
        <f t="shared" si="440"/>
        <v>2025 5</v>
      </c>
      <c r="AN1653" t="str">
        <f t="shared" si="441"/>
        <v xml:space="preserve">INDUSTRIA </v>
      </c>
    </row>
    <row r="1654" spans="1:40" x14ac:dyDescent="0.35">
      <c r="A1654">
        <v>82035</v>
      </c>
      <c r="B1654" t="s">
        <v>274</v>
      </c>
      <c r="C1654" s="31">
        <v>45761</v>
      </c>
      <c r="D1654" t="s">
        <v>373</v>
      </c>
      <c r="E1654" t="s">
        <v>374</v>
      </c>
      <c r="F1654" t="s">
        <v>780</v>
      </c>
      <c r="G1654" t="s">
        <v>781</v>
      </c>
      <c r="H1654" t="s">
        <v>782</v>
      </c>
      <c r="I1654" t="s">
        <v>783</v>
      </c>
      <c r="J1654">
        <v>5000</v>
      </c>
      <c r="K1654">
        <v>79882.3</v>
      </c>
      <c r="L1654">
        <v>35306.299129999999</v>
      </c>
      <c r="M1654">
        <v>9585.98</v>
      </c>
      <c r="N1654">
        <v>15.976459999999999</v>
      </c>
      <c r="O1654" s="32">
        <f t="shared" si="425"/>
        <v>70296.320000000007</v>
      </c>
      <c r="P1654" s="32">
        <f t="shared" si="426"/>
        <v>34990.020870000008</v>
      </c>
      <c r="Q1654">
        <v>729395</v>
      </c>
      <c r="R1654" t="s">
        <v>312</v>
      </c>
      <c r="S1654" t="s">
        <v>466</v>
      </c>
      <c r="T1654" t="str">
        <f t="shared" si="427"/>
        <v>VEN</v>
      </c>
      <c r="U1654" t="s">
        <v>387</v>
      </c>
      <c r="V1654" s="33">
        <f t="shared" si="428"/>
        <v>79882.3</v>
      </c>
      <c r="W1654">
        <f t="shared" si="429"/>
        <v>5000</v>
      </c>
      <c r="X1654" s="33">
        <f t="shared" si="430"/>
        <v>70296.320000000007</v>
      </c>
      <c r="Y1654" s="33">
        <f t="shared" si="431"/>
        <v>9585.98</v>
      </c>
      <c r="Z1654" s="45">
        <f t="shared" si="432"/>
        <v>0.42550127963265966</v>
      </c>
      <c r="AA1654" s="33">
        <f t="shared" si="433"/>
        <v>33990.020870000008</v>
      </c>
      <c r="AB1654" s="45">
        <f t="shared" si="434"/>
        <v>0.48352489675135207</v>
      </c>
      <c r="AC1654" s="33">
        <f>IFERROR($X1654/VLOOKUP(CONCATENATE("USD",C1654),[1]GEINDICE!AR$1:AS$65536,2,0),"")</f>
        <v>12031.890457851947</v>
      </c>
      <c r="AD1654" s="33">
        <f>IFERROR($AA1654/VLOOKUP(CONCATENATE("USD",C1654),[1]GEINDICE!AR$1:AS$65536,2,0),"")</f>
        <v>5817.7185913564408</v>
      </c>
      <c r="AE1654" s="33">
        <f>IFERROR($X1654/VLOOKUP(CONCATENATE("EUR",C1654),[1]GEINDICE!AR$1:AS$65536,2,0),"")</f>
        <v>10593.336246778885</v>
      </c>
      <c r="AF1654" s="33">
        <f>IFERROR($AA1654/VLOOKUP(CONCATENATE("EUR",C1654),[1]GEINDICE!AR$1:AS$65536,2,0),"")</f>
        <v>5122.1418149761157</v>
      </c>
      <c r="AG1654" s="48" t="str">
        <f>VLOOKUP(E1654,[1]Apresentação!AW$1:AX$65536,2,0)</f>
        <v xml:space="preserve">                    2 - LEATHER AUXILIARIES</v>
      </c>
      <c r="AH1654" s="48" t="str">
        <f t="shared" si="435"/>
        <v xml:space="preserve">         5208000010 - PELLASTOL 1060 BR</v>
      </c>
      <c r="AI1654" s="49" t="str">
        <f t="shared" si="436"/>
        <v xml:space="preserve">     L00026 - INDUSTRIA DE PELES MINUANO LTDA</v>
      </c>
      <c r="AJ1654" t="str">
        <f t="shared" si="437"/>
        <v xml:space="preserve">     90 - SALES</v>
      </c>
      <c r="AK1654" t="str">
        <f t="shared" si="438"/>
        <v/>
      </c>
      <c r="AL1654">
        <f t="shared" si="439"/>
        <v>4</v>
      </c>
      <c r="AM1654" t="str">
        <f t="shared" si="440"/>
        <v>2025 4</v>
      </c>
      <c r="AN1654" t="str">
        <f t="shared" si="441"/>
        <v xml:space="preserve">INDUSTRIA </v>
      </c>
    </row>
    <row r="1655" spans="1:40" x14ac:dyDescent="0.35">
      <c r="A1655">
        <v>80923</v>
      </c>
      <c r="B1655" t="s">
        <v>274</v>
      </c>
      <c r="C1655" s="31">
        <v>45674</v>
      </c>
      <c r="D1655" t="s">
        <v>373</v>
      </c>
      <c r="E1655" t="s">
        <v>374</v>
      </c>
      <c r="F1655" t="s">
        <v>780</v>
      </c>
      <c r="G1655" t="s">
        <v>781</v>
      </c>
      <c r="H1655" t="s">
        <v>782</v>
      </c>
      <c r="I1655" t="s">
        <v>783</v>
      </c>
      <c r="J1655">
        <v>5000</v>
      </c>
      <c r="K1655">
        <v>82037.900000000009</v>
      </c>
      <c r="L1655">
        <v>34038.60355</v>
      </c>
      <c r="M1655">
        <v>9844.65</v>
      </c>
      <c r="N1655">
        <v>16.407579999999999</v>
      </c>
      <c r="O1655" s="32">
        <f t="shared" si="425"/>
        <v>72193.250000000015</v>
      </c>
      <c r="P1655" s="32">
        <f t="shared" si="426"/>
        <v>38154.646450000015</v>
      </c>
      <c r="Q1655">
        <v>707498</v>
      </c>
      <c r="R1655" t="s">
        <v>312</v>
      </c>
      <c r="S1655" t="s">
        <v>466</v>
      </c>
      <c r="T1655" t="str">
        <f t="shared" si="427"/>
        <v>VEN</v>
      </c>
      <c r="U1655" t="s">
        <v>387</v>
      </c>
      <c r="V1655" s="33">
        <f t="shared" si="428"/>
        <v>82037.900000000009</v>
      </c>
      <c r="W1655">
        <f t="shared" si="429"/>
        <v>5000</v>
      </c>
      <c r="X1655" s="33">
        <f t="shared" si="430"/>
        <v>72193.250000000015</v>
      </c>
      <c r="Y1655" s="33">
        <f t="shared" si="431"/>
        <v>9844.65</v>
      </c>
      <c r="Z1655" s="45">
        <f t="shared" si="432"/>
        <v>0.45289611813564229</v>
      </c>
      <c r="AA1655" s="33">
        <f t="shared" si="433"/>
        <v>37154.646450000015</v>
      </c>
      <c r="AB1655" s="45">
        <f t="shared" si="434"/>
        <v>0.51465540684205247</v>
      </c>
      <c r="AC1655" s="33">
        <f>IFERROR($X1655/VLOOKUP(CONCATENATE("USD",C1655),[1]GEINDICE!AR$1:AS$65536,2,0),"")</f>
        <v>11911.308551535252</v>
      </c>
      <c r="AD1655" s="33">
        <f>IFERROR($AA1655/VLOOKUP(CONCATENATE("USD",C1655),[1]GEINDICE!AR$1:AS$65536,2,0),"")</f>
        <v>6130.2193486115948</v>
      </c>
      <c r="AE1655" s="33">
        <f>IFERROR($X1655/VLOOKUP(CONCATENATE("EUR",C1655),[1]GEINDICE!AR$1:AS$65536,2,0),"")</f>
        <v>11564.427251029205</v>
      </c>
      <c r="AF1655" s="33">
        <f>IFERROR($AA1655/VLOOKUP(CONCATENATE("EUR",C1655),[1]GEINDICE!AR$1:AS$65536,2,0),"")</f>
        <v>5951.6950117737542</v>
      </c>
      <c r="AG1655" s="48" t="str">
        <f>VLOOKUP(E1655,[1]Apresentação!AW$1:AX$65536,2,0)</f>
        <v xml:space="preserve">                    2 - LEATHER AUXILIARIES</v>
      </c>
      <c r="AH1655" s="48" t="str">
        <f t="shared" si="435"/>
        <v xml:space="preserve">         5208000010 - PELLASTOL 1060 BR</v>
      </c>
      <c r="AI1655" s="49" t="str">
        <f t="shared" si="436"/>
        <v xml:space="preserve">     L00026 - INDUSTRIA DE PELES MINUANO LTDA</v>
      </c>
      <c r="AJ1655" t="str">
        <f t="shared" si="437"/>
        <v xml:space="preserve">     90 - SALES</v>
      </c>
      <c r="AK1655" t="str">
        <f t="shared" si="438"/>
        <v/>
      </c>
      <c r="AL1655">
        <f t="shared" si="439"/>
        <v>1</v>
      </c>
      <c r="AM1655" t="str">
        <f t="shared" si="440"/>
        <v>2025 1</v>
      </c>
      <c r="AN1655" t="str">
        <f t="shared" si="441"/>
        <v xml:space="preserve">INDUSTRIA </v>
      </c>
    </row>
    <row r="1656" spans="1:40" x14ac:dyDescent="0.35">
      <c r="A1656">
        <v>82967</v>
      </c>
      <c r="B1656" t="s">
        <v>274</v>
      </c>
      <c r="C1656" s="31">
        <v>45841</v>
      </c>
      <c r="D1656" t="s">
        <v>373</v>
      </c>
      <c r="E1656" t="s">
        <v>374</v>
      </c>
      <c r="F1656" t="s">
        <v>375</v>
      </c>
      <c r="G1656" t="s">
        <v>376</v>
      </c>
      <c r="H1656" t="s">
        <v>782</v>
      </c>
      <c r="I1656" t="s">
        <v>783</v>
      </c>
      <c r="J1656">
        <v>3000</v>
      </c>
      <c r="K1656">
        <v>42028.74</v>
      </c>
      <c r="L1656">
        <v>21657.890449999999</v>
      </c>
      <c r="M1656">
        <v>5043.51</v>
      </c>
      <c r="N1656">
        <v>14.00958</v>
      </c>
      <c r="O1656" s="32">
        <f t="shared" si="425"/>
        <v>36985.229999999996</v>
      </c>
      <c r="P1656" s="32">
        <f t="shared" si="426"/>
        <v>15327.339549999997</v>
      </c>
      <c r="Q1656">
        <v>742705</v>
      </c>
      <c r="R1656" t="s">
        <v>312</v>
      </c>
      <c r="S1656" t="s">
        <v>466</v>
      </c>
      <c r="T1656" t="str">
        <f t="shared" si="427"/>
        <v>VEN</v>
      </c>
      <c r="U1656" t="s">
        <v>432</v>
      </c>
      <c r="V1656" s="33">
        <f t="shared" si="428"/>
        <v>42028.74</v>
      </c>
      <c r="W1656">
        <f t="shared" si="429"/>
        <v>3000</v>
      </c>
      <c r="X1656" s="33">
        <f t="shared" si="430"/>
        <v>36985.229999999996</v>
      </c>
      <c r="Y1656" s="33">
        <f t="shared" si="431"/>
        <v>5043.51</v>
      </c>
      <c r="Z1656" s="45">
        <f t="shared" si="432"/>
        <v>0.35041116031553643</v>
      </c>
      <c r="AA1656" s="33">
        <f t="shared" si="433"/>
        <v>14727.339549999997</v>
      </c>
      <c r="AB1656" s="45">
        <f t="shared" si="434"/>
        <v>0.39819515925681681</v>
      </c>
      <c r="AC1656" s="33">
        <f>IFERROR($X1656/VLOOKUP(CONCATENATE("USD",C1656),[1]GEINDICE!AR$1:AS$65536,2,0),"")</f>
        <v>6822.8361127508851</v>
      </c>
      <c r="AD1656" s="33">
        <f>IFERROR($AA1656/VLOOKUP(CONCATENATE("USD",C1656),[1]GEINDICE!AR$1:AS$65536,2,0),"")</f>
        <v>2716.8203124999995</v>
      </c>
      <c r="AE1656" s="33">
        <f>IFERROR($X1656/VLOOKUP(CONCATENATE("EUR",C1656),[1]GEINDICE!AR$1:AS$65536,2,0),"")</f>
        <v>5802.6969782547294</v>
      </c>
      <c r="AF1656" s="33">
        <f>IFERROR($AA1656/VLOOKUP(CONCATENATE("EUR",C1656),[1]GEINDICE!AR$1:AS$65536,2,0),"")</f>
        <v>2310.6058473751918</v>
      </c>
      <c r="AG1656" s="48" t="str">
        <f>VLOOKUP(E1656,[1]Apresentação!AW$1:AX$65536,2,0)</f>
        <v xml:space="preserve">                    2 - LEATHER AUXILIARIES</v>
      </c>
      <c r="AH1656" s="48" t="str">
        <f t="shared" si="435"/>
        <v xml:space="preserve">         5208000010 - PELLASTOL 1060 BR</v>
      </c>
      <c r="AI1656" s="49" t="str">
        <f t="shared" si="436"/>
        <v xml:space="preserve">     L00222 - DURLICOUROS IND COM DE COUROS IMP EXP LTDA</v>
      </c>
      <c r="AJ1656" t="str">
        <f t="shared" si="437"/>
        <v xml:space="preserve">     90 - SALES</v>
      </c>
      <c r="AK1656" t="str">
        <f t="shared" si="438"/>
        <v/>
      </c>
      <c r="AL1656">
        <f t="shared" si="439"/>
        <v>7</v>
      </c>
      <c r="AM1656" t="str">
        <f t="shared" si="440"/>
        <v>2025 7</v>
      </c>
      <c r="AN1656" t="str">
        <f t="shared" si="441"/>
        <v xml:space="preserve">DURLICOUROS </v>
      </c>
    </row>
    <row r="1657" spans="1:40" x14ac:dyDescent="0.35">
      <c r="A1657">
        <v>84381</v>
      </c>
      <c r="B1657" t="s">
        <v>274</v>
      </c>
      <c r="C1657" s="31">
        <v>45957</v>
      </c>
      <c r="D1657" t="s">
        <v>373</v>
      </c>
      <c r="E1657" t="s">
        <v>374</v>
      </c>
      <c r="F1657" t="s">
        <v>780</v>
      </c>
      <c r="G1657" t="s">
        <v>781</v>
      </c>
      <c r="H1657" t="s">
        <v>782</v>
      </c>
      <c r="I1657" t="s">
        <v>783</v>
      </c>
      <c r="J1657">
        <v>3000</v>
      </c>
      <c r="K1657">
        <v>42123.06</v>
      </c>
      <c r="L1657">
        <v>22017.978650000001</v>
      </c>
      <c r="M1657">
        <v>5054.82</v>
      </c>
      <c r="N1657">
        <v>14.04102</v>
      </c>
      <c r="O1657" s="32">
        <f t="shared" si="425"/>
        <v>37068.239999999998</v>
      </c>
      <c r="P1657" s="32">
        <f t="shared" si="426"/>
        <v>15050.261349999997</v>
      </c>
      <c r="Q1657">
        <v>765379</v>
      </c>
      <c r="R1657" t="s">
        <v>312</v>
      </c>
      <c r="S1657" t="s">
        <v>466</v>
      </c>
      <c r="T1657" t="str">
        <f t="shared" si="427"/>
        <v>VEN</v>
      </c>
      <c r="U1657" t="s">
        <v>387</v>
      </c>
      <c r="V1657" s="33">
        <f t="shared" si="428"/>
        <v>42123.06</v>
      </c>
      <c r="W1657">
        <f t="shared" si="429"/>
        <v>3000</v>
      </c>
      <c r="X1657" s="33">
        <f t="shared" si="430"/>
        <v>37068.239999999998</v>
      </c>
      <c r="Y1657" s="33">
        <f t="shared" si="431"/>
        <v>5054.82</v>
      </c>
      <c r="Z1657" s="45">
        <f t="shared" si="432"/>
        <v>0.34304870894944473</v>
      </c>
      <c r="AA1657" s="33">
        <f t="shared" si="433"/>
        <v>14450.261349999997</v>
      </c>
      <c r="AB1657" s="45">
        <f t="shared" si="434"/>
        <v>0.38982863362274545</v>
      </c>
      <c r="AC1657" s="33">
        <f>IFERROR($X1657/VLOOKUP(CONCATENATE("USD",C1657),[1]GEINDICE!AR$1:AS$65536,2,0),"")</f>
        <v>6897.1866626972305</v>
      </c>
      <c r="AD1657" s="33">
        <f>IFERROR($AA1657/VLOOKUP(CONCATENATE("USD",C1657),[1]GEINDICE!AR$1:AS$65536,2,0),"")</f>
        <v>2688.720852560285</v>
      </c>
      <c r="AE1657" s="33">
        <f>IFERROR($X1657/VLOOKUP(CONCATENATE("EUR",C1657),[1]GEINDICE!AR$1:AS$65536,2,0),"")</f>
        <v>5927.4093736507984</v>
      </c>
      <c r="AF1657" s="33">
        <f>IFERROR($AA1657/VLOOKUP(CONCATENATE("EUR",C1657),[1]GEINDICE!AR$1:AS$65536,2,0),"")</f>
        <v>2310.6738970529441</v>
      </c>
      <c r="AG1657" s="48" t="str">
        <f>VLOOKUP(E1657,[1]Apresentação!AW$1:AX$65536,2,0)</f>
        <v xml:space="preserve">                    2 - LEATHER AUXILIARIES</v>
      </c>
      <c r="AH1657" s="48" t="str">
        <f t="shared" si="435"/>
        <v xml:space="preserve">         5208000010 - PELLASTOL 1060 BR</v>
      </c>
      <c r="AI1657" s="49" t="str">
        <f t="shared" si="436"/>
        <v xml:space="preserve">     L00026 - INDUSTRIA DE PELES MINUANO LTDA</v>
      </c>
      <c r="AJ1657" t="str">
        <f t="shared" si="437"/>
        <v xml:space="preserve">     90 - SALES</v>
      </c>
      <c r="AK1657" t="str">
        <f t="shared" si="438"/>
        <v/>
      </c>
      <c r="AL1657">
        <f t="shared" si="439"/>
        <v>10</v>
      </c>
      <c r="AM1657" t="str">
        <f t="shared" si="440"/>
        <v>2025 10</v>
      </c>
      <c r="AN1657" t="str">
        <f t="shared" si="441"/>
        <v xml:space="preserve">INDUSTRIA </v>
      </c>
    </row>
    <row r="1658" spans="1:40" x14ac:dyDescent="0.35">
      <c r="A1658">
        <v>82472</v>
      </c>
      <c r="B1658" t="s">
        <v>274</v>
      </c>
      <c r="C1658" s="31">
        <v>45797</v>
      </c>
      <c r="D1658" t="s">
        <v>373</v>
      </c>
      <c r="E1658" t="s">
        <v>374</v>
      </c>
      <c r="F1658" t="s">
        <v>780</v>
      </c>
      <c r="G1658" t="s">
        <v>781</v>
      </c>
      <c r="H1658" t="s">
        <v>782</v>
      </c>
      <c r="I1658" t="s">
        <v>783</v>
      </c>
      <c r="J1658">
        <v>8000</v>
      </c>
      <c r="K1658">
        <v>122569.60000000001</v>
      </c>
      <c r="L1658">
        <v>58583.832970000003</v>
      </c>
      <c r="M1658">
        <v>14708.51</v>
      </c>
      <c r="N1658">
        <v>15.321200000000001</v>
      </c>
      <c r="O1658" s="32">
        <f t="shared" si="425"/>
        <v>107861.09000000001</v>
      </c>
      <c r="P1658" s="32">
        <f t="shared" si="426"/>
        <v>49277.257030000008</v>
      </c>
      <c r="Q1658">
        <v>739126</v>
      </c>
      <c r="R1658" t="s">
        <v>312</v>
      </c>
      <c r="S1658" t="s">
        <v>466</v>
      </c>
      <c r="T1658" t="str">
        <f t="shared" si="427"/>
        <v>VEN</v>
      </c>
      <c r="U1658" t="s">
        <v>387</v>
      </c>
      <c r="V1658" s="33">
        <f t="shared" si="428"/>
        <v>122569.60000000001</v>
      </c>
      <c r="W1658">
        <f t="shared" si="429"/>
        <v>8000</v>
      </c>
      <c r="X1658" s="33">
        <f t="shared" si="430"/>
        <v>107861.09000000001</v>
      </c>
      <c r="Y1658" s="33">
        <f t="shared" si="431"/>
        <v>14708.51</v>
      </c>
      <c r="Z1658" s="45">
        <f t="shared" si="432"/>
        <v>0.38898109343589282</v>
      </c>
      <c r="AA1658" s="33">
        <f t="shared" si="433"/>
        <v>47677.257030000008</v>
      </c>
      <c r="AB1658" s="45">
        <f t="shared" si="434"/>
        <v>0.44202461731102477</v>
      </c>
      <c r="AC1658" s="33">
        <f>IFERROR($X1658/VLOOKUP(CONCATENATE("USD",C1658),[1]GEINDICE!AR$1:AS$65536,2,0),"")</f>
        <v>19049.998233839637</v>
      </c>
      <c r="AD1658" s="33">
        <f>IFERROR($AA1658/VLOOKUP(CONCATENATE("USD",C1658),[1]GEINDICE!AR$1:AS$65536,2,0),"")</f>
        <v>8420.5681790886629</v>
      </c>
      <c r="AE1658" s="33">
        <f>IFERROR($X1658/VLOOKUP(CONCATENATE("EUR",C1658),[1]GEINDICE!AR$1:AS$65536,2,0),"")</f>
        <v>16927.352479598245</v>
      </c>
      <c r="AF1658" s="33">
        <f>IFERROR($AA1658/VLOOKUP(CONCATENATE("EUR",C1658),[1]GEINDICE!AR$1:AS$65536,2,0),"")</f>
        <v>7482.3065018832403</v>
      </c>
      <c r="AG1658" s="48" t="str">
        <f>VLOOKUP(E1658,[1]Apresentação!AW$1:AX$65536,2,0)</f>
        <v xml:space="preserve">                    2 - LEATHER AUXILIARIES</v>
      </c>
      <c r="AH1658" s="48" t="str">
        <f t="shared" si="435"/>
        <v xml:space="preserve">         5208000010 - PELLASTOL 1060 BR</v>
      </c>
      <c r="AI1658" s="49" t="str">
        <f t="shared" si="436"/>
        <v xml:space="preserve">     L00026 - INDUSTRIA DE PELES MINUANO LTDA</v>
      </c>
      <c r="AJ1658" t="str">
        <f t="shared" si="437"/>
        <v xml:space="preserve">     90 - SALES</v>
      </c>
      <c r="AK1658" t="str">
        <f t="shared" si="438"/>
        <v/>
      </c>
      <c r="AL1658">
        <f t="shared" si="439"/>
        <v>5</v>
      </c>
      <c r="AM1658" t="str">
        <f t="shared" si="440"/>
        <v>2025 5</v>
      </c>
      <c r="AN1658" t="str">
        <f t="shared" si="441"/>
        <v xml:space="preserve">INDUSTRIA </v>
      </c>
    </row>
    <row r="1659" spans="1:40" x14ac:dyDescent="0.35">
      <c r="A1659">
        <v>83495</v>
      </c>
      <c r="B1659" t="s">
        <v>274</v>
      </c>
      <c r="C1659" s="31">
        <v>45882</v>
      </c>
      <c r="D1659" t="s">
        <v>373</v>
      </c>
      <c r="E1659" t="s">
        <v>374</v>
      </c>
      <c r="F1659" t="s">
        <v>375</v>
      </c>
      <c r="G1659" t="s">
        <v>376</v>
      </c>
      <c r="H1659" t="s">
        <v>782</v>
      </c>
      <c r="I1659" t="s">
        <v>783</v>
      </c>
      <c r="J1659">
        <v>6000</v>
      </c>
      <c r="K1659">
        <v>83348.160000000003</v>
      </c>
      <c r="L1659">
        <v>43908.67641</v>
      </c>
      <c r="M1659">
        <v>10001.89</v>
      </c>
      <c r="N1659">
        <v>13.891359999999999</v>
      </c>
      <c r="O1659" s="32">
        <f t="shared" si="425"/>
        <v>73346.27</v>
      </c>
      <c r="P1659" s="32">
        <f t="shared" si="426"/>
        <v>29437.593590000004</v>
      </c>
      <c r="Q1659">
        <v>754046</v>
      </c>
      <c r="R1659" t="s">
        <v>312</v>
      </c>
      <c r="S1659" t="s">
        <v>466</v>
      </c>
      <c r="T1659" t="str">
        <f t="shared" si="427"/>
        <v>VEN</v>
      </c>
      <c r="U1659" t="s">
        <v>432</v>
      </c>
      <c r="V1659" s="33">
        <f t="shared" si="428"/>
        <v>83348.160000000003</v>
      </c>
      <c r="W1659">
        <f t="shared" si="429"/>
        <v>6000</v>
      </c>
      <c r="X1659" s="33">
        <f t="shared" si="430"/>
        <v>73346.27</v>
      </c>
      <c r="Y1659" s="33">
        <f t="shared" si="431"/>
        <v>10001.89</v>
      </c>
      <c r="Z1659" s="45">
        <f t="shared" si="432"/>
        <v>0.3387908454127842</v>
      </c>
      <c r="AA1659" s="33">
        <f t="shared" si="433"/>
        <v>28237.593590000004</v>
      </c>
      <c r="AB1659" s="45">
        <f t="shared" si="434"/>
        <v>0.38499017864166785</v>
      </c>
      <c r="AC1659" s="33">
        <f>IFERROR($X1659/VLOOKUP(CONCATENATE("USD",C1659),[1]GEINDICE!AR$1:AS$65536,2,0),"")</f>
        <v>13600.776961875094</v>
      </c>
      <c r="AD1659" s="33">
        <f>IFERROR($AA1659/VLOOKUP(CONCATENATE("USD",C1659),[1]GEINDICE!AR$1:AS$65536,2,0),"")</f>
        <v>5236.1655522177725</v>
      </c>
      <c r="AE1659" s="33">
        <f>IFERROR($X1659/VLOOKUP(CONCATENATE("EUR",C1659),[1]GEINDICE!AR$1:AS$65536,2,0),"")</f>
        <v>11610.750186003072</v>
      </c>
      <c r="AF1659" s="33">
        <f>IFERROR($AA1659/VLOOKUP(CONCATENATE("EUR",C1659),[1]GEINDICE!AR$1:AS$65536,2,0),"")</f>
        <v>4470.024788273101</v>
      </c>
      <c r="AG1659" s="48" t="str">
        <f>VLOOKUP(E1659,[1]Apresentação!AW$1:AX$65536,2,0)</f>
        <v xml:space="preserve">                    2 - LEATHER AUXILIARIES</v>
      </c>
      <c r="AH1659" s="48" t="str">
        <f t="shared" si="435"/>
        <v xml:space="preserve">         5208000010 - PELLASTOL 1060 BR</v>
      </c>
      <c r="AI1659" s="49" t="str">
        <f t="shared" si="436"/>
        <v xml:space="preserve">     L00222 - DURLICOUROS IND COM DE COUROS IMP EXP LTDA</v>
      </c>
      <c r="AJ1659" t="str">
        <f t="shared" si="437"/>
        <v xml:space="preserve">     90 - SALES</v>
      </c>
      <c r="AK1659" t="str">
        <f t="shared" si="438"/>
        <v/>
      </c>
      <c r="AL1659">
        <f t="shared" si="439"/>
        <v>8</v>
      </c>
      <c r="AM1659" t="str">
        <f t="shared" si="440"/>
        <v>2025 8</v>
      </c>
      <c r="AN1659" t="str">
        <f t="shared" si="441"/>
        <v xml:space="preserve">DURLICOUROS </v>
      </c>
    </row>
    <row r="1660" spans="1:40" x14ac:dyDescent="0.35">
      <c r="A1660">
        <v>84264</v>
      </c>
      <c r="B1660" t="s">
        <v>274</v>
      </c>
      <c r="C1660" s="31">
        <v>45947</v>
      </c>
      <c r="D1660" t="s">
        <v>373</v>
      </c>
      <c r="E1660" t="s">
        <v>374</v>
      </c>
      <c r="F1660" t="s">
        <v>780</v>
      </c>
      <c r="G1660" t="s">
        <v>781</v>
      </c>
      <c r="H1660" t="s">
        <v>782</v>
      </c>
      <c r="I1660" t="s">
        <v>783</v>
      </c>
      <c r="J1660">
        <v>6000</v>
      </c>
      <c r="K1660">
        <v>85118.34</v>
      </c>
      <c r="L1660">
        <v>45152.331769999997</v>
      </c>
      <c r="M1660">
        <v>10214.31</v>
      </c>
      <c r="N1660">
        <v>14.186389999999999</v>
      </c>
      <c r="O1660" s="32">
        <f t="shared" si="425"/>
        <v>74904.03</v>
      </c>
      <c r="P1660" s="32">
        <f t="shared" si="426"/>
        <v>29751.698230000002</v>
      </c>
      <c r="Q1660">
        <v>764570</v>
      </c>
      <c r="R1660" t="s">
        <v>312</v>
      </c>
      <c r="S1660" t="s">
        <v>466</v>
      </c>
      <c r="T1660" t="str">
        <f t="shared" si="427"/>
        <v>VEN</v>
      </c>
      <c r="U1660" t="s">
        <v>387</v>
      </c>
      <c r="V1660" s="33">
        <f t="shared" si="428"/>
        <v>85118.34</v>
      </c>
      <c r="W1660">
        <f t="shared" si="429"/>
        <v>6000</v>
      </c>
      <c r="X1660" s="33">
        <f t="shared" si="430"/>
        <v>74904.03</v>
      </c>
      <c r="Y1660" s="33">
        <f t="shared" si="431"/>
        <v>10214.31</v>
      </c>
      <c r="Z1660" s="45">
        <f t="shared" si="432"/>
        <v>0.33543532721620278</v>
      </c>
      <c r="AA1660" s="33">
        <f t="shared" si="433"/>
        <v>28551.698230000002</v>
      </c>
      <c r="AB1660" s="45">
        <f t="shared" si="434"/>
        <v>0.38117706390430534</v>
      </c>
      <c r="AC1660" s="33">
        <f>IFERROR($X1660/VLOOKUP(CONCATENATE("USD",C1660),[1]GEINDICE!AR$1:AS$65536,2,0),"")</f>
        <v>13771.654715940429</v>
      </c>
      <c r="AD1660" s="33">
        <f>IFERROR($AA1660/VLOOKUP(CONCATENATE("USD",C1660),[1]GEINDICE!AR$1:AS$65536,2,0),"")</f>
        <v>5249.4389097260528</v>
      </c>
      <c r="AE1660" s="33">
        <f>IFERROR($X1660/VLOOKUP(CONCATENATE("EUR",C1660),[1]GEINDICE!AR$1:AS$65536,2,0),"")</f>
        <v>11797.953976279354</v>
      </c>
      <c r="AF1660" s="33">
        <f>IFERROR($AA1660/VLOOKUP(CONCATENATE("EUR",C1660),[1]GEINDICE!AR$1:AS$65536,2,0),"")</f>
        <v>4497.1094567562886</v>
      </c>
      <c r="AG1660" s="48" t="str">
        <f>VLOOKUP(E1660,[1]Apresentação!AW$1:AX$65536,2,0)</f>
        <v xml:space="preserve">                    2 - LEATHER AUXILIARIES</v>
      </c>
      <c r="AH1660" s="48" t="str">
        <f t="shared" si="435"/>
        <v xml:space="preserve">         5208000010 - PELLASTOL 1060 BR</v>
      </c>
      <c r="AI1660" s="49" t="str">
        <f t="shared" si="436"/>
        <v xml:space="preserve">     L00026 - INDUSTRIA DE PELES MINUANO LTDA</v>
      </c>
      <c r="AJ1660" t="str">
        <f t="shared" si="437"/>
        <v xml:space="preserve">     90 - SALES</v>
      </c>
      <c r="AK1660" t="str">
        <f t="shared" si="438"/>
        <v/>
      </c>
      <c r="AL1660">
        <f t="shared" si="439"/>
        <v>10</v>
      </c>
      <c r="AM1660" t="str">
        <f t="shared" si="440"/>
        <v>2025 10</v>
      </c>
      <c r="AN1660" t="str">
        <f t="shared" si="441"/>
        <v xml:space="preserve">INDUSTRIA </v>
      </c>
    </row>
    <row r="1661" spans="1:40" x14ac:dyDescent="0.35">
      <c r="A1661">
        <v>83307</v>
      </c>
      <c r="B1661" t="s">
        <v>274</v>
      </c>
      <c r="C1661" s="31">
        <v>45868</v>
      </c>
      <c r="D1661" t="s">
        <v>373</v>
      </c>
      <c r="E1661" t="s">
        <v>374</v>
      </c>
      <c r="F1661" t="s">
        <v>375</v>
      </c>
      <c r="G1661" t="s">
        <v>376</v>
      </c>
      <c r="H1661" t="s">
        <v>782</v>
      </c>
      <c r="I1661" t="s">
        <v>783</v>
      </c>
      <c r="J1661">
        <v>2000</v>
      </c>
      <c r="K1661">
        <v>28662.7</v>
      </c>
      <c r="L1661">
        <v>14547.498089999999</v>
      </c>
      <c r="M1661">
        <v>3439.56</v>
      </c>
      <c r="N1661">
        <v>14.331349999999999</v>
      </c>
      <c r="O1661" s="32">
        <f t="shared" si="425"/>
        <v>25223.14</v>
      </c>
      <c r="P1661" s="32">
        <f t="shared" si="426"/>
        <v>10675.64191</v>
      </c>
      <c r="Q1661">
        <v>745880</v>
      </c>
      <c r="R1661" t="s">
        <v>312</v>
      </c>
      <c r="S1661" t="s">
        <v>466</v>
      </c>
      <c r="T1661" t="str">
        <f t="shared" si="427"/>
        <v>VEN</v>
      </c>
      <c r="U1661" t="s">
        <v>432</v>
      </c>
      <c r="V1661" s="33">
        <f t="shared" si="428"/>
        <v>28662.7</v>
      </c>
      <c r="W1661">
        <f t="shared" si="429"/>
        <v>2000</v>
      </c>
      <c r="X1661" s="33">
        <f t="shared" si="430"/>
        <v>25223.14</v>
      </c>
      <c r="Y1661" s="33">
        <f t="shared" si="431"/>
        <v>3439.56</v>
      </c>
      <c r="Z1661" s="45">
        <f t="shared" si="432"/>
        <v>0.35850223147156407</v>
      </c>
      <c r="AA1661" s="33">
        <f t="shared" si="433"/>
        <v>10275.64191</v>
      </c>
      <c r="AB1661" s="45">
        <f t="shared" si="434"/>
        <v>0.4073894808497277</v>
      </c>
      <c r="AC1661" s="33">
        <f>IFERROR($X1661/VLOOKUP(CONCATENATE("USD",C1661),[1]GEINDICE!AR$1:AS$65536,2,0),"")</f>
        <v>4501.3991505157574</v>
      </c>
      <c r="AD1661" s="33">
        <f>IFERROR($AA1661/VLOOKUP(CONCATENATE("USD",C1661),[1]GEINDICE!AR$1:AS$65536,2,0),"")</f>
        <v>1833.8226630260199</v>
      </c>
      <c r="AE1661" s="33">
        <f>IFERROR($X1661/VLOOKUP(CONCATENATE("EUR",C1661),[1]GEINDICE!AR$1:AS$65536,2,0),"")</f>
        <v>3924.497829503197</v>
      </c>
      <c r="AF1661" s="33">
        <f>IFERROR($AA1661/VLOOKUP(CONCATENATE("EUR",C1661),[1]GEINDICE!AR$1:AS$65536,2,0),"")</f>
        <v>1598.7991333571906</v>
      </c>
      <c r="AG1661" s="48" t="str">
        <f>VLOOKUP(E1661,[1]Apresentação!AW$1:AX$65536,2,0)</f>
        <v xml:space="preserve">                    2 - LEATHER AUXILIARIES</v>
      </c>
      <c r="AH1661" s="48" t="str">
        <f t="shared" si="435"/>
        <v xml:space="preserve">         5208000010 - PELLASTOL 1060 BR</v>
      </c>
      <c r="AI1661" s="49" t="str">
        <f t="shared" si="436"/>
        <v xml:space="preserve">     L00222 - DURLICOUROS IND COM DE COUROS IMP EXP LTDA</v>
      </c>
      <c r="AJ1661" t="str">
        <f t="shared" si="437"/>
        <v xml:space="preserve">     90 - SALES</v>
      </c>
      <c r="AK1661" t="str">
        <f t="shared" si="438"/>
        <v/>
      </c>
      <c r="AL1661">
        <f t="shared" si="439"/>
        <v>7</v>
      </c>
      <c r="AM1661" t="str">
        <f t="shared" si="440"/>
        <v>2025 7</v>
      </c>
      <c r="AN1661" t="str">
        <f t="shared" si="441"/>
        <v xml:space="preserve">DURLICOUROS </v>
      </c>
    </row>
    <row r="1662" spans="1:40" x14ac:dyDescent="0.35">
      <c r="A1662">
        <v>83892</v>
      </c>
      <c r="B1662" t="s">
        <v>274</v>
      </c>
      <c r="C1662" s="31">
        <v>45917</v>
      </c>
      <c r="D1662" t="s">
        <v>373</v>
      </c>
      <c r="E1662" t="s">
        <v>374</v>
      </c>
      <c r="F1662" t="s">
        <v>780</v>
      </c>
      <c r="G1662" t="s">
        <v>781</v>
      </c>
      <c r="H1662" t="s">
        <v>782</v>
      </c>
      <c r="I1662" t="s">
        <v>783</v>
      </c>
      <c r="J1662">
        <v>8000</v>
      </c>
      <c r="K1662">
        <v>110864.48</v>
      </c>
      <c r="L1662">
        <v>58521.666380000002</v>
      </c>
      <c r="M1662">
        <v>13303.88</v>
      </c>
      <c r="N1662">
        <v>13.85806</v>
      </c>
      <c r="O1662" s="32">
        <f t="shared" si="425"/>
        <v>97560.599999999991</v>
      </c>
      <c r="P1662" s="32">
        <f t="shared" si="426"/>
        <v>39038.933619999989</v>
      </c>
      <c r="Q1662">
        <v>761687</v>
      </c>
      <c r="R1662" t="s">
        <v>312</v>
      </c>
      <c r="S1662" t="s">
        <v>466</v>
      </c>
      <c r="T1662" t="str">
        <f t="shared" si="427"/>
        <v>VEN</v>
      </c>
      <c r="U1662" t="s">
        <v>387</v>
      </c>
      <c r="V1662" s="33">
        <f t="shared" si="428"/>
        <v>110864.48</v>
      </c>
      <c r="W1662">
        <f t="shared" si="429"/>
        <v>8000</v>
      </c>
      <c r="X1662" s="33">
        <f t="shared" si="430"/>
        <v>97560.599999999991</v>
      </c>
      <c r="Y1662" s="33">
        <f t="shared" si="431"/>
        <v>13303.88</v>
      </c>
      <c r="Z1662" s="45">
        <f t="shared" si="432"/>
        <v>0.33769998849045241</v>
      </c>
      <c r="AA1662" s="33">
        <f t="shared" si="433"/>
        <v>37438.933619999989</v>
      </c>
      <c r="AB1662" s="45">
        <f t="shared" si="434"/>
        <v>0.38375054704460604</v>
      </c>
      <c r="AC1662" s="33">
        <f>IFERROR($X1662/VLOOKUP(CONCATENATE("USD",C1662),[1]GEINDICE!AR$1:AS$65536,2,0),"")</f>
        <v>18403.840712304991</v>
      </c>
      <c r="AD1662" s="33">
        <f>IFERROR($AA1662/VLOOKUP(CONCATENATE("USD",C1662),[1]GEINDICE!AR$1:AS$65536,2,0),"")</f>
        <v>7062.4839410688328</v>
      </c>
      <c r="AE1662" s="33">
        <f>IFERROR($X1662/VLOOKUP(CONCATENATE("EUR",C1662),[1]GEINDICE!AR$1:AS$65536,2,0),"")</f>
        <v>15535.869547908338</v>
      </c>
      <c r="AF1662" s="33">
        <f>IFERROR($AA1662/VLOOKUP(CONCATENATE("EUR",C1662),[1]GEINDICE!AR$1:AS$65536,2,0),"")</f>
        <v>5961.8984378234609</v>
      </c>
      <c r="AG1662" s="48" t="str">
        <f>VLOOKUP(E1662,[1]Apresentação!AW$1:AX$65536,2,0)</f>
        <v xml:space="preserve">                    2 - LEATHER AUXILIARIES</v>
      </c>
      <c r="AH1662" s="48" t="str">
        <f t="shared" si="435"/>
        <v xml:space="preserve">         5208000010 - PELLASTOL 1060 BR</v>
      </c>
      <c r="AI1662" s="49" t="str">
        <f t="shared" si="436"/>
        <v xml:space="preserve">     L00026 - INDUSTRIA DE PELES MINUANO LTDA</v>
      </c>
      <c r="AJ1662" t="str">
        <f t="shared" si="437"/>
        <v xml:space="preserve">     90 - SALES</v>
      </c>
      <c r="AK1662" t="str">
        <f t="shared" si="438"/>
        <v/>
      </c>
      <c r="AL1662">
        <f t="shared" si="439"/>
        <v>9</v>
      </c>
      <c r="AM1662" t="str">
        <f t="shared" si="440"/>
        <v>2025 9</v>
      </c>
      <c r="AN1662" t="str">
        <f t="shared" si="441"/>
        <v xml:space="preserve">INDUSTRIA </v>
      </c>
    </row>
    <row r="1663" spans="1:40" x14ac:dyDescent="0.35">
      <c r="A1663">
        <v>82693</v>
      </c>
      <c r="B1663" t="s">
        <v>274</v>
      </c>
      <c r="C1663" s="31">
        <v>45814</v>
      </c>
      <c r="D1663" t="s">
        <v>373</v>
      </c>
      <c r="E1663" t="s">
        <v>374</v>
      </c>
      <c r="F1663" t="s">
        <v>780</v>
      </c>
      <c r="G1663" t="s">
        <v>781</v>
      </c>
      <c r="H1663" t="s">
        <v>782</v>
      </c>
      <c r="I1663" t="s">
        <v>783</v>
      </c>
      <c r="J1663">
        <v>4000</v>
      </c>
      <c r="K1663">
        <v>58431.64</v>
      </c>
      <c r="L1663">
        <v>29201.191060000001</v>
      </c>
      <c r="M1663">
        <v>7011.87</v>
      </c>
      <c r="N1663">
        <v>14.607909999999999</v>
      </c>
      <c r="O1663" s="32">
        <f t="shared" si="425"/>
        <v>51419.77</v>
      </c>
      <c r="P1663" s="32">
        <f t="shared" si="426"/>
        <v>22218.578939999996</v>
      </c>
      <c r="Q1663">
        <v>740748</v>
      </c>
      <c r="R1663" t="s">
        <v>312</v>
      </c>
      <c r="S1663" t="s">
        <v>466</v>
      </c>
      <c r="T1663" t="str">
        <f t="shared" si="427"/>
        <v>VEN</v>
      </c>
      <c r="U1663" t="s">
        <v>387</v>
      </c>
      <c r="V1663" s="33">
        <f t="shared" si="428"/>
        <v>58431.64</v>
      </c>
      <c r="W1663">
        <f t="shared" si="429"/>
        <v>4000</v>
      </c>
      <c r="X1663" s="33">
        <f t="shared" si="430"/>
        <v>51419.77</v>
      </c>
      <c r="Y1663" s="33">
        <f t="shared" si="431"/>
        <v>7011.87</v>
      </c>
      <c r="Z1663" s="45">
        <f t="shared" si="432"/>
        <v>0.36655789466118005</v>
      </c>
      <c r="AA1663" s="33">
        <f t="shared" si="433"/>
        <v>21418.578939999996</v>
      </c>
      <c r="AB1663" s="45">
        <f t="shared" si="434"/>
        <v>0.4165436550960846</v>
      </c>
      <c r="AC1663" s="33">
        <f>IFERROR($X1663/VLOOKUP(CONCATENATE("USD",C1663),[1]GEINDICE!AR$1:AS$65536,2,0),"")</f>
        <v>9190.8002216383356</v>
      </c>
      <c r="AD1663" s="33">
        <f>IFERROR($AA1663/VLOOKUP(CONCATENATE("USD",C1663),[1]GEINDICE!AR$1:AS$65536,2,0),"")</f>
        <v>3828.3695175791363</v>
      </c>
      <c r="AE1663" s="33">
        <f>IFERROR($X1663/VLOOKUP(CONCATENATE("EUR",C1663),[1]GEINDICE!AR$1:AS$65536,2,0),"")</f>
        <v>8064.2018098270146</v>
      </c>
      <c r="AF1663" s="33">
        <f>IFERROR($AA1663/VLOOKUP(CONCATENATE("EUR",C1663),[1]GEINDICE!AR$1:AS$65536,2,0),"")</f>
        <v>3359.0920972978051</v>
      </c>
      <c r="AG1663" s="48" t="str">
        <f>VLOOKUP(E1663,[1]Apresentação!AW$1:AX$65536,2,0)</f>
        <v xml:space="preserve">                    2 - LEATHER AUXILIARIES</v>
      </c>
      <c r="AH1663" s="48" t="str">
        <f t="shared" si="435"/>
        <v xml:space="preserve">         5208000010 - PELLASTOL 1060 BR</v>
      </c>
      <c r="AI1663" s="49" t="str">
        <f t="shared" si="436"/>
        <v xml:space="preserve">     L00026 - INDUSTRIA DE PELES MINUANO LTDA</v>
      </c>
      <c r="AJ1663" t="str">
        <f t="shared" si="437"/>
        <v xml:space="preserve">     90 - SALES</v>
      </c>
      <c r="AK1663" t="str">
        <f t="shared" si="438"/>
        <v/>
      </c>
      <c r="AL1663">
        <f t="shared" si="439"/>
        <v>6</v>
      </c>
      <c r="AM1663" t="str">
        <f t="shared" si="440"/>
        <v>2025 6</v>
      </c>
      <c r="AN1663" t="str">
        <f t="shared" si="441"/>
        <v xml:space="preserve">INDUSTRIA </v>
      </c>
    </row>
    <row r="1664" spans="1:40" x14ac:dyDescent="0.35">
      <c r="A1664">
        <v>83230</v>
      </c>
      <c r="B1664" t="s">
        <v>274</v>
      </c>
      <c r="C1664" s="31">
        <v>45861</v>
      </c>
      <c r="D1664" t="s">
        <v>373</v>
      </c>
      <c r="E1664" t="s">
        <v>374</v>
      </c>
      <c r="F1664" t="s">
        <v>780</v>
      </c>
      <c r="G1664" t="s">
        <v>781</v>
      </c>
      <c r="H1664" t="s">
        <v>782</v>
      </c>
      <c r="I1664" t="s">
        <v>783</v>
      </c>
      <c r="J1664">
        <v>4000</v>
      </c>
      <c r="K1664">
        <v>58160.200000000004</v>
      </c>
      <c r="L1664">
        <v>29094.996179999998</v>
      </c>
      <c r="M1664">
        <v>6979.3</v>
      </c>
      <c r="N1664">
        <v>14.540049999999999</v>
      </c>
      <c r="O1664" s="32">
        <f t="shared" si="425"/>
        <v>51180.9</v>
      </c>
      <c r="P1664" s="32">
        <f t="shared" si="426"/>
        <v>22085.903820000003</v>
      </c>
      <c r="Q1664">
        <v>744645</v>
      </c>
      <c r="R1664" t="s">
        <v>312</v>
      </c>
      <c r="S1664" t="s">
        <v>466</v>
      </c>
      <c r="T1664" t="str">
        <f t="shared" si="427"/>
        <v>VEN</v>
      </c>
      <c r="U1664" t="s">
        <v>387</v>
      </c>
      <c r="V1664" s="33">
        <f t="shared" si="428"/>
        <v>58160.200000000004</v>
      </c>
      <c r="W1664">
        <f t="shared" si="429"/>
        <v>4000</v>
      </c>
      <c r="X1664" s="33">
        <f t="shared" si="430"/>
        <v>51180.9</v>
      </c>
      <c r="Y1664" s="33">
        <f t="shared" si="431"/>
        <v>6979.3</v>
      </c>
      <c r="Z1664" s="45">
        <f t="shared" si="432"/>
        <v>0.36598745912152986</v>
      </c>
      <c r="AA1664" s="33">
        <f t="shared" si="433"/>
        <v>21285.903820000003</v>
      </c>
      <c r="AB1664" s="45">
        <f t="shared" si="434"/>
        <v>0.41589545748511658</v>
      </c>
      <c r="AC1664" s="33">
        <f>IFERROR($X1664/VLOOKUP(CONCATENATE("USD",C1664),[1]GEINDICE!AR$1:AS$65536,2,0),"")</f>
        <v>9215.6400237679391</v>
      </c>
      <c r="AD1664" s="33">
        <f>IFERROR($AA1664/VLOOKUP(CONCATENATE("USD",C1664),[1]GEINDICE!AR$1:AS$65536,2,0),"")</f>
        <v>3832.7428237031172</v>
      </c>
      <c r="AE1664" s="33">
        <f>IFERROR($X1664/VLOOKUP(CONCATENATE("EUR",C1664),[1]GEINDICE!AR$1:AS$65536,2,0),"")</f>
        <v>7845.1386440626002</v>
      </c>
      <c r="AF1664" s="33">
        <f>IFERROR($AA1664/VLOOKUP(CONCATENATE("EUR",C1664),[1]GEINDICE!AR$1:AS$65536,2,0),"")</f>
        <v>3262.7575254065823</v>
      </c>
      <c r="AG1664" s="48" t="str">
        <f>VLOOKUP(E1664,[1]Apresentação!AW$1:AX$65536,2,0)</f>
        <v xml:space="preserve">                    2 - LEATHER AUXILIARIES</v>
      </c>
      <c r="AH1664" s="48" t="str">
        <f t="shared" si="435"/>
        <v xml:space="preserve">         5208000010 - PELLASTOL 1060 BR</v>
      </c>
      <c r="AI1664" s="49" t="str">
        <f t="shared" si="436"/>
        <v xml:space="preserve">     L00026 - INDUSTRIA DE PELES MINUANO LTDA</v>
      </c>
      <c r="AJ1664" t="str">
        <f t="shared" si="437"/>
        <v xml:space="preserve">     90 - SALES</v>
      </c>
      <c r="AK1664" t="str">
        <f t="shared" si="438"/>
        <v/>
      </c>
      <c r="AL1664">
        <f t="shared" si="439"/>
        <v>7</v>
      </c>
      <c r="AM1664" t="str">
        <f t="shared" si="440"/>
        <v>2025 7</v>
      </c>
      <c r="AN1664" t="str">
        <f t="shared" si="441"/>
        <v xml:space="preserve">INDUSTRIA </v>
      </c>
    </row>
    <row r="1665" spans="1:40" x14ac:dyDescent="0.35">
      <c r="A1665">
        <v>83952</v>
      </c>
      <c r="B1665" t="s">
        <v>274</v>
      </c>
      <c r="C1665" s="31">
        <v>45923</v>
      </c>
      <c r="D1665" t="s">
        <v>373</v>
      </c>
      <c r="E1665" t="s">
        <v>374</v>
      </c>
      <c r="F1665" t="s">
        <v>375</v>
      </c>
      <c r="G1665" t="s">
        <v>376</v>
      </c>
      <c r="H1665" t="s">
        <v>782</v>
      </c>
      <c r="I1665" t="s">
        <v>783</v>
      </c>
      <c r="J1665">
        <v>6000</v>
      </c>
      <c r="K1665">
        <v>82430.7</v>
      </c>
      <c r="L1665">
        <v>43903.623070000001</v>
      </c>
      <c r="M1665">
        <v>9891.7900000000009</v>
      </c>
      <c r="N1665">
        <v>13.738449999999998</v>
      </c>
      <c r="O1665" s="32">
        <f t="shared" si="425"/>
        <v>72538.91</v>
      </c>
      <c r="P1665" s="32">
        <f t="shared" si="426"/>
        <v>28635.286930000002</v>
      </c>
      <c r="Q1665">
        <v>762111</v>
      </c>
      <c r="R1665" t="s">
        <v>312</v>
      </c>
      <c r="S1665" t="s">
        <v>466</v>
      </c>
      <c r="T1665" t="str">
        <f t="shared" si="427"/>
        <v>VEN</v>
      </c>
      <c r="U1665" t="s">
        <v>432</v>
      </c>
      <c r="V1665" s="33">
        <f t="shared" si="428"/>
        <v>82430.7</v>
      </c>
      <c r="W1665">
        <f t="shared" si="429"/>
        <v>6000</v>
      </c>
      <c r="X1665" s="33">
        <f t="shared" si="430"/>
        <v>72538.91</v>
      </c>
      <c r="Y1665" s="33">
        <f t="shared" si="431"/>
        <v>9891.7900000000009</v>
      </c>
      <c r="Z1665" s="45">
        <f t="shared" si="432"/>
        <v>0.33282850843193135</v>
      </c>
      <c r="AA1665" s="33">
        <f t="shared" si="433"/>
        <v>27435.286930000002</v>
      </c>
      <c r="AB1665" s="45">
        <f t="shared" si="434"/>
        <v>0.37821476680584254</v>
      </c>
      <c r="AC1665" s="33">
        <f>IFERROR($X1665/VLOOKUP(CONCATENATE("USD",C1665),[1]GEINDICE!AR$1:AS$65536,2,0),"")</f>
        <v>13670.33714641087</v>
      </c>
      <c r="AD1665" s="33">
        <f>IFERROR($AA1665/VLOOKUP(CONCATENATE("USD",C1665),[1]GEINDICE!AR$1:AS$65536,2,0),"")</f>
        <v>5170.3233759870345</v>
      </c>
      <c r="AE1665" s="33">
        <f>IFERROR($X1665/VLOOKUP(CONCATENATE("EUR",C1665),[1]GEINDICE!AR$1:AS$65536,2,0),"")</f>
        <v>11583.984350047907</v>
      </c>
      <c r="AF1665" s="33">
        <f>IFERROR($AA1665/VLOOKUP(CONCATENATE("EUR",C1665),[1]GEINDICE!AR$1:AS$65536,2,0),"")</f>
        <v>4381.2339396358993</v>
      </c>
      <c r="AG1665" s="48" t="str">
        <f>VLOOKUP(E1665,[1]Apresentação!AW$1:AX$65536,2,0)</f>
        <v xml:space="preserve">                    2 - LEATHER AUXILIARIES</v>
      </c>
      <c r="AH1665" s="48" t="str">
        <f t="shared" si="435"/>
        <v xml:space="preserve">         5208000010 - PELLASTOL 1060 BR</v>
      </c>
      <c r="AI1665" s="49" t="str">
        <f t="shared" si="436"/>
        <v xml:space="preserve">     L00222 - DURLICOUROS IND COM DE COUROS IMP EXP LTDA</v>
      </c>
      <c r="AJ1665" t="str">
        <f t="shared" si="437"/>
        <v xml:space="preserve">     90 - SALES</v>
      </c>
      <c r="AK1665" t="str">
        <f t="shared" si="438"/>
        <v/>
      </c>
      <c r="AL1665">
        <f t="shared" si="439"/>
        <v>9</v>
      </c>
      <c r="AM1665" t="str">
        <f t="shared" si="440"/>
        <v>2025 9</v>
      </c>
      <c r="AN1665" t="str">
        <f t="shared" si="441"/>
        <v xml:space="preserve">DURLICOUROS </v>
      </c>
    </row>
    <row r="1666" spans="1:40" x14ac:dyDescent="0.35">
      <c r="A1666">
        <v>82920</v>
      </c>
      <c r="B1666" t="s">
        <v>274</v>
      </c>
      <c r="C1666" s="31">
        <v>45838</v>
      </c>
      <c r="D1666" t="s">
        <v>373</v>
      </c>
      <c r="E1666" t="s">
        <v>374</v>
      </c>
      <c r="F1666" t="s">
        <v>780</v>
      </c>
      <c r="G1666" t="s">
        <v>781</v>
      </c>
      <c r="H1666" t="s">
        <v>782</v>
      </c>
      <c r="I1666" t="s">
        <v>783</v>
      </c>
      <c r="J1666">
        <v>7000</v>
      </c>
      <c r="K1666">
        <v>100044.7</v>
      </c>
      <c r="L1666">
        <v>50952.28714</v>
      </c>
      <c r="M1666">
        <v>12005.49</v>
      </c>
      <c r="N1666">
        <v>14.292100000000001</v>
      </c>
      <c r="O1666" s="32">
        <f t="shared" si="425"/>
        <v>88039.209999999992</v>
      </c>
      <c r="P1666" s="32">
        <f t="shared" si="426"/>
        <v>37086.922859999991</v>
      </c>
      <c r="Q1666">
        <v>742291</v>
      </c>
      <c r="R1666" t="s">
        <v>312</v>
      </c>
      <c r="S1666" t="s">
        <v>466</v>
      </c>
      <c r="T1666" t="str">
        <f t="shared" si="427"/>
        <v>VEN</v>
      </c>
      <c r="U1666" t="s">
        <v>387</v>
      </c>
      <c r="V1666" s="33">
        <f t="shared" si="428"/>
        <v>100044.7</v>
      </c>
      <c r="W1666">
        <f t="shared" si="429"/>
        <v>7000</v>
      </c>
      <c r="X1666" s="33">
        <f t="shared" si="430"/>
        <v>88039.209999999992</v>
      </c>
      <c r="Y1666" s="33">
        <f t="shared" si="431"/>
        <v>12005.49</v>
      </c>
      <c r="Z1666" s="45">
        <f t="shared" si="432"/>
        <v>0.35670977932864001</v>
      </c>
      <c r="AA1666" s="33">
        <f t="shared" si="433"/>
        <v>35686.922859999991</v>
      </c>
      <c r="AB1666" s="45">
        <f t="shared" si="434"/>
        <v>0.40535260209627044</v>
      </c>
      <c r="AC1666" s="33">
        <f>IFERROR($X1666/VLOOKUP(CONCATENATE("USD",C1666),[1]GEINDICE!AR$1:AS$65536,2,0),"")</f>
        <v>16132.966227483459</v>
      </c>
      <c r="AD1666" s="33">
        <f>IFERROR($AA1666/VLOOKUP(CONCATENATE("USD",C1666),[1]GEINDICE!AR$1:AS$65536,2,0),"")</f>
        <v>6539.5398398416719</v>
      </c>
      <c r="AE1666" s="33">
        <f>IFERROR($X1666/VLOOKUP(CONCATENATE("EUR",C1666),[1]GEINDICE!AR$1:AS$65536,2,0),"")</f>
        <v>13706.867507395296</v>
      </c>
      <c r="AF1666" s="33">
        <f>IFERROR($AA1666/VLOOKUP(CONCATENATE("EUR",C1666),[1]GEINDICE!AR$1:AS$65536,2,0),"")</f>
        <v>5556.1144107115042</v>
      </c>
      <c r="AG1666" s="48" t="str">
        <f>VLOOKUP(E1666,[1]Apresentação!AW$1:AX$65536,2,0)</f>
        <v xml:space="preserve">                    2 - LEATHER AUXILIARIES</v>
      </c>
      <c r="AH1666" s="48" t="str">
        <f t="shared" si="435"/>
        <v xml:space="preserve">         5208000010 - PELLASTOL 1060 BR</v>
      </c>
      <c r="AI1666" s="49" t="str">
        <f t="shared" si="436"/>
        <v xml:space="preserve">     L00026 - INDUSTRIA DE PELES MINUANO LTDA</v>
      </c>
      <c r="AJ1666" t="str">
        <f t="shared" si="437"/>
        <v xml:space="preserve">     90 - SALES</v>
      </c>
      <c r="AK1666" t="str">
        <f t="shared" si="438"/>
        <v/>
      </c>
      <c r="AL1666">
        <f t="shared" si="439"/>
        <v>6</v>
      </c>
      <c r="AM1666" t="str">
        <f t="shared" si="440"/>
        <v>2025 6</v>
      </c>
      <c r="AN1666" t="str">
        <f t="shared" si="441"/>
        <v xml:space="preserve">INDUSTRIA </v>
      </c>
    </row>
    <row r="1667" spans="1:40" x14ac:dyDescent="0.35">
      <c r="A1667">
        <v>83877</v>
      </c>
      <c r="B1667" t="s">
        <v>274</v>
      </c>
      <c r="C1667" s="31">
        <v>45916</v>
      </c>
      <c r="D1667" t="s">
        <v>373</v>
      </c>
      <c r="E1667" t="s">
        <v>374</v>
      </c>
      <c r="F1667" t="s">
        <v>375</v>
      </c>
      <c r="G1667" t="s">
        <v>376</v>
      </c>
      <c r="H1667" t="s">
        <v>782</v>
      </c>
      <c r="I1667" t="s">
        <v>783</v>
      </c>
      <c r="J1667">
        <v>5000</v>
      </c>
      <c r="K1667">
        <v>68372.3</v>
      </c>
      <c r="L1667">
        <v>36576.041490000003</v>
      </c>
      <c r="M1667">
        <v>8204.76</v>
      </c>
      <c r="N1667">
        <v>13.67446</v>
      </c>
      <c r="O1667" s="32">
        <f t="shared" si="425"/>
        <v>60167.54</v>
      </c>
      <c r="P1667" s="32">
        <f t="shared" si="426"/>
        <v>23591.498509999998</v>
      </c>
      <c r="Q1667">
        <v>761521</v>
      </c>
      <c r="R1667" t="s">
        <v>312</v>
      </c>
      <c r="S1667" t="s">
        <v>466</v>
      </c>
      <c r="T1667" t="str">
        <f t="shared" si="427"/>
        <v>VEN</v>
      </c>
      <c r="U1667" t="s">
        <v>387</v>
      </c>
      <c r="V1667" s="33">
        <f t="shared" si="428"/>
        <v>68372.3</v>
      </c>
      <c r="W1667">
        <f t="shared" si="429"/>
        <v>5000</v>
      </c>
      <c r="X1667" s="33">
        <f t="shared" si="430"/>
        <v>60167.54</v>
      </c>
      <c r="Y1667" s="33">
        <f t="shared" si="431"/>
        <v>8204.76</v>
      </c>
      <c r="Z1667" s="45">
        <f t="shared" si="432"/>
        <v>0.33041887591904906</v>
      </c>
      <c r="AA1667" s="33">
        <f t="shared" si="433"/>
        <v>22591.498509999998</v>
      </c>
      <c r="AB1667" s="45">
        <f t="shared" si="434"/>
        <v>0.37547651956520073</v>
      </c>
      <c r="AC1667" s="33">
        <f>IFERROR($X1667/VLOOKUP(CONCATENATE("USD",C1667),[1]GEINDICE!AR$1:AS$65536,2,0),"")</f>
        <v>11331.840439957812</v>
      </c>
      <c r="AD1667" s="33">
        <f>IFERROR($AA1667/VLOOKUP(CONCATENATE("USD",C1667),[1]GEINDICE!AR$1:AS$65536,2,0),"")</f>
        <v>4254.840008663552</v>
      </c>
      <c r="AE1667" s="33">
        <f>IFERROR($X1667/VLOOKUP(CONCATENATE("EUR",C1667),[1]GEINDICE!AR$1:AS$65536,2,0),"")</f>
        <v>9564.3701913906025</v>
      </c>
      <c r="AF1667" s="33">
        <f>IFERROR($AA1667/VLOOKUP(CONCATENATE("EUR",C1667),[1]GEINDICE!AR$1:AS$65536,2,0),"")</f>
        <v>3591.196431296496</v>
      </c>
      <c r="AG1667" s="48" t="str">
        <f>VLOOKUP(E1667,[1]Apresentação!AW$1:AX$65536,2,0)</f>
        <v xml:space="preserve">                    2 - LEATHER AUXILIARIES</v>
      </c>
      <c r="AH1667" s="48" t="str">
        <f t="shared" si="435"/>
        <v xml:space="preserve">         5208000010 - PELLASTOL 1060 BR</v>
      </c>
      <c r="AI1667" s="49" t="str">
        <f t="shared" si="436"/>
        <v xml:space="preserve">     L00222 - DURLICOUROS IND COM DE COUROS IMP EXP LTDA</v>
      </c>
      <c r="AJ1667" t="str">
        <f t="shared" si="437"/>
        <v xml:space="preserve">     90 - SALES</v>
      </c>
      <c r="AK1667" t="str">
        <f t="shared" si="438"/>
        <v/>
      </c>
      <c r="AL1667">
        <f t="shared" si="439"/>
        <v>9</v>
      </c>
      <c r="AM1667" t="str">
        <f t="shared" si="440"/>
        <v>2025 9</v>
      </c>
      <c r="AN1667" t="str">
        <f t="shared" si="441"/>
        <v xml:space="preserve">DURLICOUROS </v>
      </c>
    </row>
    <row r="1668" spans="1:40" x14ac:dyDescent="0.35">
      <c r="A1668">
        <v>84468</v>
      </c>
      <c r="B1668" t="s">
        <v>274</v>
      </c>
      <c r="C1668" s="31">
        <v>45961</v>
      </c>
      <c r="D1668" t="s">
        <v>373</v>
      </c>
      <c r="E1668" t="s">
        <v>374</v>
      </c>
      <c r="F1668" t="s">
        <v>780</v>
      </c>
      <c r="G1668" t="s">
        <v>781</v>
      </c>
      <c r="H1668" t="s">
        <v>782</v>
      </c>
      <c r="I1668" t="s">
        <v>783</v>
      </c>
      <c r="J1668">
        <v>8000</v>
      </c>
      <c r="K1668">
        <v>112438.8</v>
      </c>
      <c r="L1668">
        <v>58714.609729999996</v>
      </c>
      <c r="M1668">
        <v>13492.8</v>
      </c>
      <c r="N1668">
        <v>14.05485</v>
      </c>
      <c r="O1668" s="32">
        <f t="shared" ref="O1668:O1731" si="442">$K1668-$Y1668</f>
        <v>98946</v>
      </c>
      <c r="P1668" s="32">
        <f t="shared" ref="P1668:P1731" si="443">($O1668-$L1668)</f>
        <v>40231.390270000004</v>
      </c>
      <c r="Q1668">
        <v>765889</v>
      </c>
      <c r="R1668" t="s">
        <v>312</v>
      </c>
      <c r="S1668" t="s">
        <v>466</v>
      </c>
      <c r="T1668" t="str">
        <f t="shared" ref="T1668:T1731" si="444">MID($U1668,1,3)</f>
        <v>VEN</v>
      </c>
      <c r="U1668" t="s">
        <v>387</v>
      </c>
      <c r="V1668" s="33">
        <f t="shared" ref="V1668:V1731" si="445">IF($T1668="DEV",-$K1668,$K1668)</f>
        <v>112438.8</v>
      </c>
      <c r="W1668">
        <f t="shared" ref="W1668:W1731" si="446">IF($T1668="DEV",-$J1668,$J1668)</f>
        <v>8000</v>
      </c>
      <c r="X1668" s="33">
        <f t="shared" ref="X1668:X1731" si="447">$V1668-$Y1668</f>
        <v>98946</v>
      </c>
      <c r="Y1668" s="33">
        <f t="shared" ref="Y1668:Y1731" si="448">IF(A1668=59876,M1668,IF(A1668=59868,M1668,IF(R1668="6111",((K1668*0.12)+M1668),IF(T1668="DEV",-M1668,M1668))))</f>
        <v>13492.8</v>
      </c>
      <c r="Z1668" s="45">
        <f t="shared" ref="Z1668:Z1731" si="449">IFERROR($AA1668/$V1668,0)</f>
        <v>0.34357704164398767</v>
      </c>
      <c r="AA1668" s="33">
        <f t="shared" ref="AA1668:AA1731" si="450">IF(VLOOKUP(AL1668,AR:AS,2,0)="sim",IF($T1668="DEV",($X1668-$L1668),$P1668)-(0.2*W1668),IF(VLOOKUP(AL1668,AR:AS,2,0)="OK",IF($T1668="DEV",($X1668-$L1668),$P1668)-(0.2*W1668),IF($T1668="DEV",($X1668-$L1668),$P1668)))</f>
        <v>38631.390270000004</v>
      </c>
      <c r="AB1668" s="45">
        <f t="shared" ref="AB1668:AB1731" si="451">IFERROR($AA1668/$X1668,0)</f>
        <v>0.39042902461948947</v>
      </c>
      <c r="AC1668" s="33">
        <f>IFERROR($X1668/VLOOKUP(CONCATENATE("USD",C1668),[1]GEINDICE!AR$1:AS$65536,2,0),"")</f>
        <v>18376.762067492524</v>
      </c>
      <c r="AD1668" s="33">
        <f>IFERROR($AA1668/VLOOKUP(CONCATENATE("USD",C1668),[1]GEINDICE!AR$1:AS$65536,2,0),"")</f>
        <v>7174.8212896755385</v>
      </c>
      <c r="AE1668" s="33">
        <f>IFERROR($X1668/VLOOKUP(CONCATENATE("EUR",C1668),[1]GEINDICE!AR$1:AS$65536,2,0),"")</f>
        <v>15923.076923076922</v>
      </c>
      <c r="AF1668" s="33">
        <f>IFERROR($AA1668/VLOOKUP(CONCATENATE("EUR",C1668),[1]GEINDICE!AR$1:AS$65536,2,0),"")</f>
        <v>6216.8313920180244</v>
      </c>
      <c r="AG1668" s="48" t="str">
        <f>VLOOKUP(E1668,[1]Apresentação!AW$1:AX$65536,2,0)</f>
        <v xml:space="preserve">                    2 - LEATHER AUXILIARIES</v>
      </c>
      <c r="AH1668" s="48" t="str">
        <f t="shared" ref="AH1668:AH1731" si="452">CONCATENATE("         ",H1668," - ",I1668)</f>
        <v xml:space="preserve">         5208000010 - PELLASTOL 1060 BR</v>
      </c>
      <c r="AI1668" s="49" t="str">
        <f t="shared" ref="AI1668:AI1731" si="453">CONCATENATE("     ",F1668," - ",G1668)</f>
        <v xml:space="preserve">     L00026 - INDUSTRIA DE PELES MINUANO LTDA</v>
      </c>
      <c r="AJ1668" t="str">
        <f t="shared" ref="AJ1668:AJ1731" si="454">IF(RIGHT(I1668,2)="BR","     90 - SALES","     93 - RESALES")</f>
        <v xml:space="preserve">     90 - SALES</v>
      </c>
      <c r="AK1668" t="str">
        <f t="shared" ref="AK1668:AK1731" si="455">IF(R1668="3201","EXP",IF(R1668="7101","EXP",""))</f>
        <v/>
      </c>
      <c r="AL1668">
        <f t="shared" ref="AL1668:AL1731" si="456">VLOOKUP(MONTH(C1668),AQ:AR,2,0)</f>
        <v>10</v>
      </c>
      <c r="AM1668" t="str">
        <f t="shared" ref="AM1668:AM1731" si="457">CONCATENATE(YEAR(C1668)," ",MONTH(C1668))</f>
        <v>2025 10</v>
      </c>
      <c r="AN1668" t="str">
        <f t="shared" ref="AN1668:AN1731" si="458">MID(G1668,1,SEARCH(" ",G1668,1))</f>
        <v xml:space="preserve">INDUSTRIA </v>
      </c>
    </row>
    <row r="1669" spans="1:40" x14ac:dyDescent="0.35">
      <c r="A1669">
        <v>83701</v>
      </c>
      <c r="B1669" t="s">
        <v>274</v>
      </c>
      <c r="C1669" s="31">
        <v>45901</v>
      </c>
      <c r="D1669" t="s">
        <v>373</v>
      </c>
      <c r="E1669" t="s">
        <v>374</v>
      </c>
      <c r="F1669" t="s">
        <v>780</v>
      </c>
      <c r="G1669" t="s">
        <v>781</v>
      </c>
      <c r="H1669" t="s">
        <v>782</v>
      </c>
      <c r="I1669" t="s">
        <v>783</v>
      </c>
      <c r="J1669">
        <v>9000</v>
      </c>
      <c r="K1669">
        <v>127466.1</v>
      </c>
      <c r="L1669">
        <v>66132.687229999996</v>
      </c>
      <c r="M1669">
        <v>15296.1</v>
      </c>
      <c r="N1669">
        <v>14.1629</v>
      </c>
      <c r="O1669" s="32">
        <f t="shared" si="442"/>
        <v>112170</v>
      </c>
      <c r="P1669" s="32">
        <f t="shared" si="443"/>
        <v>46037.312770000004</v>
      </c>
      <c r="Q1669">
        <v>760257</v>
      </c>
      <c r="R1669" t="s">
        <v>312</v>
      </c>
      <c r="S1669" t="s">
        <v>466</v>
      </c>
      <c r="T1669" t="str">
        <f t="shared" si="444"/>
        <v>VEN</v>
      </c>
      <c r="U1669" t="s">
        <v>387</v>
      </c>
      <c r="V1669" s="33">
        <f t="shared" si="445"/>
        <v>127466.1</v>
      </c>
      <c r="W1669">
        <f t="shared" si="446"/>
        <v>9000</v>
      </c>
      <c r="X1669" s="33">
        <f t="shared" si="447"/>
        <v>112170</v>
      </c>
      <c r="Y1669" s="33">
        <f t="shared" si="448"/>
        <v>15296.1</v>
      </c>
      <c r="Z1669" s="45">
        <f t="shared" si="449"/>
        <v>0.3470515907366743</v>
      </c>
      <c r="AA1669" s="33">
        <f t="shared" si="450"/>
        <v>44237.312770000004</v>
      </c>
      <c r="AB1669" s="45">
        <f t="shared" si="451"/>
        <v>0.39437739832397256</v>
      </c>
      <c r="AC1669" s="33">
        <f>IFERROR($X1669/VLOOKUP(CONCATENATE("USD",C1669),[1]GEINDICE!AR$1:AS$65536,2,0),"")</f>
        <v>20627.827430210746</v>
      </c>
      <c r="AD1669" s="33">
        <f>IFERROR($AA1669/VLOOKUP(CONCATENATE("USD",C1669),[1]GEINDICE!AR$1:AS$65536,2,0),"")</f>
        <v>8135.1489150023908</v>
      </c>
      <c r="AE1669" s="33">
        <f>IFERROR($X1669/VLOOKUP(CONCATENATE("EUR",C1669),[1]GEINDICE!AR$1:AS$65536,2,0),"")</f>
        <v>17629.031244106369</v>
      </c>
      <c r="AF1669" s="33">
        <f>IFERROR($AA1669/VLOOKUP(CONCATENATE("EUR",C1669),[1]GEINDICE!AR$1:AS$65536,2,0),"")</f>
        <v>6952.4914770226951</v>
      </c>
      <c r="AG1669" s="48" t="str">
        <f>VLOOKUP(E1669,[1]Apresentação!AW$1:AX$65536,2,0)</f>
        <v xml:space="preserve">                    2 - LEATHER AUXILIARIES</v>
      </c>
      <c r="AH1669" s="48" t="str">
        <f t="shared" si="452"/>
        <v xml:space="preserve">         5208000010 - PELLASTOL 1060 BR</v>
      </c>
      <c r="AI1669" s="49" t="str">
        <f t="shared" si="453"/>
        <v xml:space="preserve">     L00026 - INDUSTRIA DE PELES MINUANO LTDA</v>
      </c>
      <c r="AJ1669" t="str">
        <f t="shared" si="454"/>
        <v xml:space="preserve">     90 - SALES</v>
      </c>
      <c r="AK1669" t="str">
        <f t="shared" si="455"/>
        <v/>
      </c>
      <c r="AL1669">
        <f t="shared" si="456"/>
        <v>9</v>
      </c>
      <c r="AM1669" t="str">
        <f t="shared" si="457"/>
        <v>2025 9</v>
      </c>
      <c r="AN1669" t="str">
        <f t="shared" si="458"/>
        <v xml:space="preserve">INDUSTRIA </v>
      </c>
    </row>
    <row r="1670" spans="1:40" x14ac:dyDescent="0.35">
      <c r="A1670">
        <v>83473</v>
      </c>
      <c r="B1670" t="s">
        <v>274</v>
      </c>
      <c r="C1670" s="31">
        <v>45881</v>
      </c>
      <c r="D1670" t="s">
        <v>373</v>
      </c>
      <c r="E1670" t="s">
        <v>374</v>
      </c>
      <c r="F1670" t="s">
        <v>780</v>
      </c>
      <c r="G1670" t="s">
        <v>781</v>
      </c>
      <c r="H1670" t="s">
        <v>782</v>
      </c>
      <c r="I1670" t="s">
        <v>783</v>
      </c>
      <c r="J1670">
        <v>10000</v>
      </c>
      <c r="K1670">
        <v>142174.5</v>
      </c>
      <c r="L1670">
        <v>73181.127349999995</v>
      </c>
      <c r="M1670">
        <v>17061.13</v>
      </c>
      <c r="N1670">
        <v>14.217449999999999</v>
      </c>
      <c r="O1670" s="32">
        <f t="shared" si="442"/>
        <v>125113.37</v>
      </c>
      <c r="P1670" s="32">
        <f t="shared" si="443"/>
        <v>51932.24265</v>
      </c>
      <c r="Q1670">
        <v>753242</v>
      </c>
      <c r="R1670" t="s">
        <v>312</v>
      </c>
      <c r="S1670" t="s">
        <v>466</v>
      </c>
      <c r="T1670" t="str">
        <f t="shared" si="444"/>
        <v>VEN</v>
      </c>
      <c r="U1670" t="s">
        <v>387</v>
      </c>
      <c r="V1670" s="33">
        <f t="shared" si="445"/>
        <v>142174.5</v>
      </c>
      <c r="W1670">
        <f t="shared" si="446"/>
        <v>10000</v>
      </c>
      <c r="X1670" s="33">
        <f t="shared" si="447"/>
        <v>125113.37</v>
      </c>
      <c r="Y1670" s="33">
        <f t="shared" si="448"/>
        <v>17061.13</v>
      </c>
      <c r="Z1670" s="45">
        <f t="shared" si="449"/>
        <v>0.3512039265128416</v>
      </c>
      <c r="AA1670" s="33">
        <f t="shared" si="450"/>
        <v>49932.24265</v>
      </c>
      <c r="AB1670" s="45">
        <f t="shared" si="451"/>
        <v>0.39909597711259798</v>
      </c>
      <c r="AC1670" s="33">
        <f>IFERROR($X1670/VLOOKUP(CONCATENATE("USD",C1670),[1]GEINDICE!AR$1:AS$65536,2,0),"")</f>
        <v>23146.853030415154</v>
      </c>
      <c r="AD1670" s="33">
        <f>IFERROR($AA1670/VLOOKUP(CONCATENATE("USD",C1670),[1]GEINDICE!AR$1:AS$65536,2,0),"")</f>
        <v>9237.8159272552348</v>
      </c>
      <c r="AE1670" s="33">
        <f>IFERROR($X1670/VLOOKUP(CONCATENATE("EUR",C1670),[1]GEINDICE!AR$1:AS$65536,2,0),"")</f>
        <v>19829.363657976068</v>
      </c>
      <c r="AF1670" s="33">
        <f>IFERROR($AA1670/VLOOKUP(CONCATENATE("EUR",C1670),[1]GEINDICE!AR$1:AS$65536,2,0),"")</f>
        <v>7913.8192646009984</v>
      </c>
      <c r="AG1670" s="48" t="str">
        <f>VLOOKUP(E1670,[1]Apresentação!AW$1:AX$65536,2,0)</f>
        <v xml:space="preserve">                    2 - LEATHER AUXILIARIES</v>
      </c>
      <c r="AH1670" s="48" t="str">
        <f t="shared" si="452"/>
        <v xml:space="preserve">         5208000010 - PELLASTOL 1060 BR</v>
      </c>
      <c r="AI1670" s="49" t="str">
        <f t="shared" si="453"/>
        <v xml:space="preserve">     L00026 - INDUSTRIA DE PELES MINUANO LTDA</v>
      </c>
      <c r="AJ1670" t="str">
        <f t="shared" si="454"/>
        <v xml:space="preserve">     90 - SALES</v>
      </c>
      <c r="AK1670" t="str">
        <f t="shared" si="455"/>
        <v/>
      </c>
      <c r="AL1670">
        <f t="shared" si="456"/>
        <v>8</v>
      </c>
      <c r="AM1670" t="str">
        <f t="shared" si="457"/>
        <v>2025 8</v>
      </c>
      <c r="AN1670" t="str">
        <f t="shared" si="458"/>
        <v xml:space="preserve">INDUSTRIA </v>
      </c>
    </row>
    <row r="1671" spans="1:40" x14ac:dyDescent="0.35">
      <c r="A1671">
        <v>82626</v>
      </c>
      <c r="B1671" t="s">
        <v>274</v>
      </c>
      <c r="C1671" s="31">
        <v>45811</v>
      </c>
      <c r="D1671" t="s">
        <v>373</v>
      </c>
      <c r="E1671" t="s">
        <v>374</v>
      </c>
      <c r="F1671" t="s">
        <v>780</v>
      </c>
      <c r="G1671" t="s">
        <v>781</v>
      </c>
      <c r="H1671" t="s">
        <v>782</v>
      </c>
      <c r="I1671" t="s">
        <v>783</v>
      </c>
      <c r="J1671">
        <v>6000</v>
      </c>
      <c r="K1671">
        <v>89163.36</v>
      </c>
      <c r="L1671">
        <v>43937.874739999999</v>
      </c>
      <c r="M1671">
        <v>10699.72</v>
      </c>
      <c r="N1671">
        <v>14.86056</v>
      </c>
      <c r="O1671" s="32">
        <f t="shared" si="442"/>
        <v>78463.64</v>
      </c>
      <c r="P1671" s="32">
        <f t="shared" si="443"/>
        <v>34525.76526</v>
      </c>
      <c r="Q1671">
        <v>740270</v>
      </c>
      <c r="R1671" t="s">
        <v>312</v>
      </c>
      <c r="S1671" t="s">
        <v>466</v>
      </c>
      <c r="T1671" t="str">
        <f t="shared" si="444"/>
        <v>VEN</v>
      </c>
      <c r="U1671" t="s">
        <v>387</v>
      </c>
      <c r="V1671" s="33">
        <f t="shared" si="445"/>
        <v>89163.36</v>
      </c>
      <c r="W1671">
        <f t="shared" si="446"/>
        <v>6000</v>
      </c>
      <c r="X1671" s="33">
        <f t="shared" si="447"/>
        <v>78463.64</v>
      </c>
      <c r="Y1671" s="33">
        <f t="shared" si="448"/>
        <v>10699.72</v>
      </c>
      <c r="Z1671" s="45">
        <f t="shared" si="449"/>
        <v>0.37376076069811637</v>
      </c>
      <c r="AA1671" s="33">
        <f t="shared" si="450"/>
        <v>33325.76526</v>
      </c>
      <c r="AB1671" s="45">
        <f t="shared" si="451"/>
        <v>0.42472876940198034</v>
      </c>
      <c r="AC1671" s="33">
        <f>IFERROR($X1671/VLOOKUP(CONCATENATE("USD",C1671),[1]GEINDICE!AR$1:AS$65536,2,0),"")</f>
        <v>13839.849014005009</v>
      </c>
      <c r="AD1671" s="33">
        <f>IFERROR($AA1671/VLOOKUP(CONCATENATE("USD",C1671),[1]GEINDICE!AR$1:AS$65536,2,0),"")</f>
        <v>5878.1820404275577</v>
      </c>
      <c r="AE1671" s="33">
        <f>IFERROR($X1671/VLOOKUP(CONCATENATE("EUR",C1671),[1]GEINDICE!AR$1:AS$65536,2,0),"")</f>
        <v>12169.056112162289</v>
      </c>
      <c r="AF1671" s="33">
        <f>IFERROR($AA1671/VLOOKUP(CONCATENATE("EUR",C1671),[1]GEINDICE!AR$1:AS$65536,2,0),"")</f>
        <v>5168.5482273023354</v>
      </c>
      <c r="AG1671" s="48" t="str">
        <f>VLOOKUP(E1671,[1]Apresentação!AW$1:AX$65536,2,0)</f>
        <v xml:space="preserve">                    2 - LEATHER AUXILIARIES</v>
      </c>
      <c r="AH1671" s="48" t="str">
        <f t="shared" si="452"/>
        <v xml:space="preserve">         5208000010 - PELLASTOL 1060 BR</v>
      </c>
      <c r="AI1671" s="49" t="str">
        <f t="shared" si="453"/>
        <v xml:space="preserve">     L00026 - INDUSTRIA DE PELES MINUANO LTDA</v>
      </c>
      <c r="AJ1671" t="str">
        <f t="shared" si="454"/>
        <v xml:space="preserve">     90 - SALES</v>
      </c>
      <c r="AK1671" t="str">
        <f t="shared" si="455"/>
        <v/>
      </c>
      <c r="AL1671">
        <f t="shared" si="456"/>
        <v>6</v>
      </c>
      <c r="AM1671" t="str">
        <f t="shared" si="457"/>
        <v>2025 6</v>
      </c>
      <c r="AN1671" t="str">
        <f t="shared" si="458"/>
        <v xml:space="preserve">INDUSTRIA </v>
      </c>
    </row>
    <row r="1672" spans="1:40" x14ac:dyDescent="0.35">
      <c r="A1672">
        <v>83776</v>
      </c>
      <c r="B1672" t="s">
        <v>274</v>
      </c>
      <c r="C1672" s="31">
        <v>45908</v>
      </c>
      <c r="D1672" t="s">
        <v>373</v>
      </c>
      <c r="E1672" t="s">
        <v>374</v>
      </c>
      <c r="F1672" t="s">
        <v>780</v>
      </c>
      <c r="G1672" t="s">
        <v>781</v>
      </c>
      <c r="H1672" t="s">
        <v>782</v>
      </c>
      <c r="I1672" t="s">
        <v>783</v>
      </c>
      <c r="J1672">
        <v>6000</v>
      </c>
      <c r="K1672">
        <v>84513.900000000009</v>
      </c>
      <c r="L1672">
        <v>43891.249790000002</v>
      </c>
      <c r="M1672">
        <v>10141.780000000001</v>
      </c>
      <c r="N1672">
        <v>14.085649999999999</v>
      </c>
      <c r="O1672" s="32">
        <f t="shared" si="442"/>
        <v>74372.12000000001</v>
      </c>
      <c r="P1672" s="32">
        <f t="shared" si="443"/>
        <v>30480.870210000008</v>
      </c>
      <c r="Q1672">
        <v>760848</v>
      </c>
      <c r="R1672" t="s">
        <v>312</v>
      </c>
      <c r="S1672" t="s">
        <v>466</v>
      </c>
      <c r="T1672" t="str">
        <f t="shared" si="444"/>
        <v>VEN</v>
      </c>
      <c r="U1672" t="s">
        <v>387</v>
      </c>
      <c r="V1672" s="33">
        <f t="shared" si="445"/>
        <v>84513.900000000009</v>
      </c>
      <c r="W1672">
        <f t="shared" si="446"/>
        <v>6000</v>
      </c>
      <c r="X1672" s="33">
        <f t="shared" si="447"/>
        <v>74372.12000000001</v>
      </c>
      <c r="Y1672" s="33">
        <f t="shared" si="448"/>
        <v>10141.780000000001</v>
      </c>
      <c r="Z1672" s="45">
        <f t="shared" si="449"/>
        <v>0.34646218207892437</v>
      </c>
      <c r="AA1672" s="33">
        <f t="shared" si="450"/>
        <v>29280.870210000008</v>
      </c>
      <c r="AB1672" s="45">
        <f t="shared" si="451"/>
        <v>0.39370761798910675</v>
      </c>
      <c r="AC1672" s="33">
        <f>IFERROR($X1672/VLOOKUP(CONCATENATE("USD",C1672),[1]GEINDICE!AR$1:AS$65536,2,0),"")</f>
        <v>13702.074505324441</v>
      </c>
      <c r="AD1672" s="33">
        <f>IFERROR($AA1672/VLOOKUP(CONCATENATE("USD",C1672),[1]GEINDICE!AR$1:AS$65536,2,0),"")</f>
        <v>5394.6111150005536</v>
      </c>
      <c r="AE1672" s="33">
        <f>IFERROR($X1672/VLOOKUP(CONCATENATE("EUR",C1672),[1]GEINDICE!AR$1:AS$65536,2,0),"")</f>
        <v>11660.361857577374</v>
      </c>
      <c r="AF1672" s="33">
        <f>IFERROR($AA1672/VLOOKUP(CONCATENATE("EUR",C1672),[1]GEINDICE!AR$1:AS$65536,2,0),"")</f>
        <v>4590.7732918378233</v>
      </c>
      <c r="AG1672" s="48" t="str">
        <f>VLOOKUP(E1672,[1]Apresentação!AW$1:AX$65536,2,0)</f>
        <v xml:space="preserve">                    2 - LEATHER AUXILIARIES</v>
      </c>
      <c r="AH1672" s="48" t="str">
        <f t="shared" si="452"/>
        <v xml:space="preserve">         5208000010 - PELLASTOL 1060 BR</v>
      </c>
      <c r="AI1672" s="49" t="str">
        <f t="shared" si="453"/>
        <v xml:space="preserve">     L00026 - INDUSTRIA DE PELES MINUANO LTDA</v>
      </c>
      <c r="AJ1672" t="str">
        <f t="shared" si="454"/>
        <v xml:space="preserve">     90 - SALES</v>
      </c>
      <c r="AK1672" t="str">
        <f t="shared" si="455"/>
        <v/>
      </c>
      <c r="AL1672">
        <f t="shared" si="456"/>
        <v>9</v>
      </c>
      <c r="AM1672" t="str">
        <f t="shared" si="457"/>
        <v>2025 9</v>
      </c>
      <c r="AN1672" t="str">
        <f t="shared" si="458"/>
        <v xml:space="preserve">INDUSTRIA </v>
      </c>
    </row>
    <row r="1673" spans="1:40" x14ac:dyDescent="0.35">
      <c r="A1673">
        <v>82749</v>
      </c>
      <c r="B1673" t="s">
        <v>274</v>
      </c>
      <c r="C1673" s="31">
        <v>45820</v>
      </c>
      <c r="D1673" t="s">
        <v>373</v>
      </c>
      <c r="E1673" t="s">
        <v>374</v>
      </c>
      <c r="F1673" t="s">
        <v>375</v>
      </c>
      <c r="G1673" t="s">
        <v>376</v>
      </c>
      <c r="H1673" t="s">
        <v>782</v>
      </c>
      <c r="I1673" t="s">
        <v>783</v>
      </c>
      <c r="J1673">
        <v>9000</v>
      </c>
      <c r="K1673">
        <v>128117.07</v>
      </c>
      <c r="L1673">
        <v>65702.221659999996</v>
      </c>
      <c r="M1673">
        <v>15374.21</v>
      </c>
      <c r="N1673">
        <v>14.23523</v>
      </c>
      <c r="O1673" s="32">
        <f t="shared" si="442"/>
        <v>112742.86000000002</v>
      </c>
      <c r="P1673" s="32">
        <f t="shared" si="443"/>
        <v>47040.63834000002</v>
      </c>
      <c r="Q1673">
        <v>741181</v>
      </c>
      <c r="R1673" t="s">
        <v>312</v>
      </c>
      <c r="S1673" t="s">
        <v>466</v>
      </c>
      <c r="T1673" t="str">
        <f t="shared" si="444"/>
        <v>VEN</v>
      </c>
      <c r="U1673" t="s">
        <v>432</v>
      </c>
      <c r="V1673" s="33">
        <f t="shared" si="445"/>
        <v>128117.07</v>
      </c>
      <c r="W1673">
        <f t="shared" si="446"/>
        <v>9000</v>
      </c>
      <c r="X1673" s="33">
        <f t="shared" si="447"/>
        <v>112742.86000000002</v>
      </c>
      <c r="Y1673" s="33">
        <f t="shared" si="448"/>
        <v>15374.21</v>
      </c>
      <c r="Z1673" s="45">
        <f t="shared" si="449"/>
        <v>0.35311952060720725</v>
      </c>
      <c r="AA1673" s="33">
        <f t="shared" si="450"/>
        <v>45240.63834000002</v>
      </c>
      <c r="AB1673" s="45">
        <f t="shared" si="451"/>
        <v>0.4012727576717498</v>
      </c>
      <c r="AC1673" s="33">
        <f>IFERROR($X1673/VLOOKUP(CONCATENATE("USD",C1673),[1]GEINDICE!AR$1:AS$65536,2,0),"")</f>
        <v>20355.105799090059</v>
      </c>
      <c r="AD1673" s="33">
        <f>IFERROR($AA1673/VLOOKUP(CONCATENATE("USD",C1673),[1]GEINDICE!AR$1:AS$65536,2,0),"")</f>
        <v>8167.9494367010939</v>
      </c>
      <c r="AE1673" s="33">
        <f>IFERROR($X1673/VLOOKUP(CONCATENATE("EUR",C1673),[1]GEINDICE!AR$1:AS$65536,2,0),"")</f>
        <v>17580.910054890221</v>
      </c>
      <c r="AF1673" s="33">
        <f>IFERROR($AA1673/VLOOKUP(CONCATENATE("EUR",C1673),[1]GEINDICE!AR$1:AS$65536,2,0),"")</f>
        <v>7054.7402601047925</v>
      </c>
      <c r="AG1673" s="48" t="str">
        <f>VLOOKUP(E1673,[1]Apresentação!AW$1:AX$65536,2,0)</f>
        <v xml:space="preserve">                    2 - LEATHER AUXILIARIES</v>
      </c>
      <c r="AH1673" s="48" t="str">
        <f t="shared" si="452"/>
        <v xml:space="preserve">         5208000010 - PELLASTOL 1060 BR</v>
      </c>
      <c r="AI1673" s="49" t="str">
        <f t="shared" si="453"/>
        <v xml:space="preserve">     L00222 - DURLICOUROS IND COM DE COUROS IMP EXP LTDA</v>
      </c>
      <c r="AJ1673" t="str">
        <f t="shared" si="454"/>
        <v xml:space="preserve">     90 - SALES</v>
      </c>
      <c r="AK1673" t="str">
        <f t="shared" si="455"/>
        <v/>
      </c>
      <c r="AL1673">
        <f t="shared" si="456"/>
        <v>6</v>
      </c>
      <c r="AM1673" t="str">
        <f t="shared" si="457"/>
        <v>2025 6</v>
      </c>
      <c r="AN1673" t="str">
        <f t="shared" si="458"/>
        <v xml:space="preserve">DURLICOUROS </v>
      </c>
    </row>
    <row r="1674" spans="1:40" x14ac:dyDescent="0.35">
      <c r="A1674">
        <v>83143</v>
      </c>
      <c r="B1674" t="s">
        <v>274</v>
      </c>
      <c r="C1674" s="31">
        <v>45855</v>
      </c>
      <c r="D1674" t="s">
        <v>373</v>
      </c>
      <c r="E1674" t="s">
        <v>374</v>
      </c>
      <c r="F1674" t="s">
        <v>780</v>
      </c>
      <c r="G1674" t="s">
        <v>781</v>
      </c>
      <c r="H1674" t="s">
        <v>782</v>
      </c>
      <c r="I1674" t="s">
        <v>783</v>
      </c>
      <c r="J1674">
        <v>6000</v>
      </c>
      <c r="K1674">
        <v>87260.64</v>
      </c>
      <c r="L1674">
        <v>43315.780910000001</v>
      </c>
      <c r="M1674">
        <v>10471.39</v>
      </c>
      <c r="N1674">
        <v>14.543439999999999</v>
      </c>
      <c r="O1674" s="32">
        <f t="shared" si="442"/>
        <v>76789.25</v>
      </c>
      <c r="P1674" s="32">
        <f t="shared" si="443"/>
        <v>33473.469089999999</v>
      </c>
      <c r="Q1674">
        <v>744108</v>
      </c>
      <c r="R1674" t="s">
        <v>312</v>
      </c>
      <c r="S1674" t="s">
        <v>466</v>
      </c>
      <c r="T1674" t="str">
        <f t="shared" si="444"/>
        <v>VEN</v>
      </c>
      <c r="U1674" t="s">
        <v>387</v>
      </c>
      <c r="V1674" s="33">
        <f t="shared" si="445"/>
        <v>87260.64</v>
      </c>
      <c r="W1674">
        <f t="shared" si="446"/>
        <v>6000</v>
      </c>
      <c r="X1674" s="33">
        <f t="shared" si="447"/>
        <v>76789.25</v>
      </c>
      <c r="Y1674" s="33">
        <f t="shared" si="448"/>
        <v>10471.39</v>
      </c>
      <c r="Z1674" s="45">
        <f t="shared" si="449"/>
        <v>0.36985139107391374</v>
      </c>
      <c r="AA1674" s="33">
        <f t="shared" si="450"/>
        <v>32273.469089999999</v>
      </c>
      <c r="AB1674" s="45">
        <f t="shared" si="451"/>
        <v>0.42028629124519379</v>
      </c>
      <c r="AC1674" s="33">
        <f>IFERROR($X1674/VLOOKUP(CONCATENATE("USD",C1674),[1]GEINDICE!AR$1:AS$65536,2,0),"")</f>
        <v>13777.069092344402</v>
      </c>
      <c r="AD1674" s="33">
        <f>IFERROR($AA1674/VLOOKUP(CONCATENATE("USD",C1674),[1]GEINDICE!AR$1:AS$65536,2,0),"")</f>
        <v>5790.3132730502175</v>
      </c>
      <c r="AE1674" s="33">
        <f>IFERROR($X1674/VLOOKUP(CONCATENATE("EUR",C1674),[1]GEINDICE!AR$1:AS$65536,2,0),"")</f>
        <v>11878.789988243301</v>
      </c>
      <c r="AF1674" s="33">
        <f>IFERROR($AA1674/VLOOKUP(CONCATENATE("EUR",C1674),[1]GEINDICE!AR$1:AS$65536,2,0),"")</f>
        <v>4992.4925886393166</v>
      </c>
      <c r="AG1674" s="48" t="str">
        <f>VLOOKUP(E1674,[1]Apresentação!AW$1:AX$65536,2,0)</f>
        <v xml:space="preserve">                    2 - LEATHER AUXILIARIES</v>
      </c>
      <c r="AH1674" s="48" t="str">
        <f t="shared" si="452"/>
        <v xml:space="preserve">         5208000010 - PELLASTOL 1060 BR</v>
      </c>
      <c r="AI1674" s="49" t="str">
        <f t="shared" si="453"/>
        <v xml:space="preserve">     L00026 - INDUSTRIA DE PELES MINUANO LTDA</v>
      </c>
      <c r="AJ1674" t="str">
        <f t="shared" si="454"/>
        <v xml:space="preserve">     90 - SALES</v>
      </c>
      <c r="AK1674" t="str">
        <f t="shared" si="455"/>
        <v/>
      </c>
      <c r="AL1674">
        <f t="shared" si="456"/>
        <v>7</v>
      </c>
      <c r="AM1674" t="str">
        <f t="shared" si="457"/>
        <v>2025 7</v>
      </c>
      <c r="AN1674" t="str">
        <f t="shared" si="458"/>
        <v xml:space="preserve">INDUSTRIA </v>
      </c>
    </row>
    <row r="1675" spans="1:40" x14ac:dyDescent="0.35">
      <c r="A1675">
        <v>83036</v>
      </c>
      <c r="B1675" t="s">
        <v>274</v>
      </c>
      <c r="C1675" s="31">
        <v>45847</v>
      </c>
      <c r="D1675" t="s">
        <v>373</v>
      </c>
      <c r="E1675" t="s">
        <v>374</v>
      </c>
      <c r="F1675" t="s">
        <v>780</v>
      </c>
      <c r="G1675" t="s">
        <v>781</v>
      </c>
      <c r="H1675" t="s">
        <v>782</v>
      </c>
      <c r="I1675" t="s">
        <v>783</v>
      </c>
      <c r="J1675">
        <v>3000</v>
      </c>
      <c r="K1675">
        <v>42729.090000000004</v>
      </c>
      <c r="L1675">
        <v>21657.890449999999</v>
      </c>
      <c r="M1675">
        <v>5127.55</v>
      </c>
      <c r="N1675">
        <v>14.243029999999999</v>
      </c>
      <c r="O1675" s="32">
        <f t="shared" si="442"/>
        <v>37601.54</v>
      </c>
      <c r="P1675" s="32">
        <f t="shared" si="443"/>
        <v>15943.649550000002</v>
      </c>
      <c r="Q1675">
        <v>743290</v>
      </c>
      <c r="R1675" t="s">
        <v>312</v>
      </c>
      <c r="S1675" t="s">
        <v>466</v>
      </c>
      <c r="T1675" t="str">
        <f t="shared" si="444"/>
        <v>VEN</v>
      </c>
      <c r="U1675" t="s">
        <v>387</v>
      </c>
      <c r="V1675" s="33">
        <f t="shared" si="445"/>
        <v>42729.090000000004</v>
      </c>
      <c r="W1675">
        <f t="shared" si="446"/>
        <v>3000</v>
      </c>
      <c r="X1675" s="33">
        <f t="shared" si="447"/>
        <v>37601.54</v>
      </c>
      <c r="Y1675" s="33">
        <f t="shared" si="448"/>
        <v>5127.55</v>
      </c>
      <c r="Z1675" s="45">
        <f t="shared" si="449"/>
        <v>0.35909141875008338</v>
      </c>
      <c r="AA1675" s="33">
        <f t="shared" si="450"/>
        <v>15343.649550000002</v>
      </c>
      <c r="AB1675" s="45">
        <f t="shared" si="451"/>
        <v>0.40805907284648452</v>
      </c>
      <c r="AC1675" s="33">
        <f>IFERROR($X1675/VLOOKUP(CONCATENATE("USD",C1675),[1]GEINDICE!AR$1:AS$65536,2,0),"")</f>
        <v>6883.451103869952</v>
      </c>
      <c r="AD1675" s="33">
        <f>IFERROR($AA1675/VLOOKUP(CONCATENATE("USD",C1675),[1]GEINDICE!AR$1:AS$65536,2,0),"")</f>
        <v>2808.8546754292829</v>
      </c>
      <c r="AE1675" s="33">
        <f>IFERROR($X1675/VLOOKUP(CONCATENATE("EUR",C1675),[1]GEINDICE!AR$1:AS$65536,2,0),"")</f>
        <v>5879.7423027005052</v>
      </c>
      <c r="AF1675" s="33">
        <f>IFERROR($AA1675/VLOOKUP(CONCATENATE("EUR",C1675),[1]GEINDICE!AR$1:AS$65536,2,0),"")</f>
        <v>2399.2821926162219</v>
      </c>
      <c r="AG1675" s="48" t="str">
        <f>VLOOKUP(E1675,[1]Apresentação!AW$1:AX$65536,2,0)</f>
        <v xml:space="preserve">                    2 - LEATHER AUXILIARIES</v>
      </c>
      <c r="AH1675" s="48" t="str">
        <f t="shared" si="452"/>
        <v xml:space="preserve">         5208000010 - PELLASTOL 1060 BR</v>
      </c>
      <c r="AI1675" s="49" t="str">
        <f t="shared" si="453"/>
        <v xml:space="preserve">     L00026 - INDUSTRIA DE PELES MINUANO LTDA</v>
      </c>
      <c r="AJ1675" t="str">
        <f t="shared" si="454"/>
        <v xml:space="preserve">     90 - SALES</v>
      </c>
      <c r="AK1675" t="str">
        <f t="shared" si="455"/>
        <v/>
      </c>
      <c r="AL1675">
        <f t="shared" si="456"/>
        <v>7</v>
      </c>
      <c r="AM1675" t="str">
        <f t="shared" si="457"/>
        <v>2025 7</v>
      </c>
      <c r="AN1675" t="str">
        <f t="shared" si="458"/>
        <v xml:space="preserve">INDUSTRIA </v>
      </c>
    </row>
    <row r="1676" spans="1:40" x14ac:dyDescent="0.35">
      <c r="A1676">
        <v>82806</v>
      </c>
      <c r="B1676" t="s">
        <v>274</v>
      </c>
      <c r="C1676" s="31">
        <v>45825</v>
      </c>
      <c r="D1676" t="s">
        <v>373</v>
      </c>
      <c r="E1676" t="s">
        <v>374</v>
      </c>
      <c r="F1676" t="s">
        <v>780</v>
      </c>
      <c r="G1676" t="s">
        <v>781</v>
      </c>
      <c r="H1676" t="s">
        <v>782</v>
      </c>
      <c r="I1676" t="s">
        <v>783</v>
      </c>
      <c r="J1676">
        <v>8000</v>
      </c>
      <c r="K1676">
        <v>115096.8</v>
      </c>
      <c r="L1676">
        <v>58231.185299999997</v>
      </c>
      <c r="M1676">
        <v>13811.77</v>
      </c>
      <c r="N1676">
        <v>14.3871</v>
      </c>
      <c r="O1676" s="32">
        <f t="shared" si="442"/>
        <v>101285.03</v>
      </c>
      <c r="P1676" s="32">
        <f t="shared" si="443"/>
        <v>43053.844700000001</v>
      </c>
      <c r="Q1676">
        <v>741589</v>
      </c>
      <c r="R1676" t="s">
        <v>312</v>
      </c>
      <c r="S1676" t="s">
        <v>466</v>
      </c>
      <c r="T1676" t="str">
        <f t="shared" si="444"/>
        <v>VEN</v>
      </c>
      <c r="U1676" t="s">
        <v>387</v>
      </c>
      <c r="V1676" s="33">
        <f t="shared" si="445"/>
        <v>115096.8</v>
      </c>
      <c r="W1676">
        <f t="shared" si="446"/>
        <v>8000</v>
      </c>
      <c r="X1676" s="33">
        <f t="shared" si="447"/>
        <v>101285.03</v>
      </c>
      <c r="Y1676" s="33">
        <f t="shared" si="448"/>
        <v>13811.77</v>
      </c>
      <c r="Z1676" s="45">
        <f t="shared" si="449"/>
        <v>0.36016504976680497</v>
      </c>
      <c r="AA1676" s="33">
        <f t="shared" si="450"/>
        <v>41453.844700000001</v>
      </c>
      <c r="AB1676" s="45">
        <f t="shared" si="451"/>
        <v>0.40927908793629231</v>
      </c>
      <c r="AC1676" s="33">
        <f>IFERROR($X1676/VLOOKUP(CONCATENATE("USD",C1676),[1]GEINDICE!AR$1:AS$65536,2,0),"")</f>
        <v>18491.780621839225</v>
      </c>
      <c r="AD1676" s="33">
        <f>IFERROR($AA1676/VLOOKUP(CONCATENATE("USD",C1676),[1]GEINDICE!AR$1:AS$65536,2,0),"")</f>
        <v>7568.2991072243622</v>
      </c>
      <c r="AE1676" s="33">
        <f>IFERROR($X1676/VLOOKUP(CONCATENATE("EUR",C1676),[1]GEINDICE!AR$1:AS$65536,2,0),"")</f>
        <v>16030.931767461736</v>
      </c>
      <c r="AF1676" s="33">
        <f>IFERROR($AA1676/VLOOKUP(CONCATENATE("EUR",C1676),[1]GEINDICE!AR$1:AS$65536,2,0),"")</f>
        <v>6561.1251325556732</v>
      </c>
      <c r="AG1676" s="48" t="str">
        <f>VLOOKUP(E1676,[1]Apresentação!AW$1:AX$65536,2,0)</f>
        <v xml:space="preserve">                    2 - LEATHER AUXILIARIES</v>
      </c>
      <c r="AH1676" s="48" t="str">
        <f t="shared" si="452"/>
        <v xml:space="preserve">         5208000010 - PELLASTOL 1060 BR</v>
      </c>
      <c r="AI1676" s="49" t="str">
        <f t="shared" si="453"/>
        <v xml:space="preserve">     L00026 - INDUSTRIA DE PELES MINUANO LTDA</v>
      </c>
      <c r="AJ1676" t="str">
        <f t="shared" si="454"/>
        <v xml:space="preserve">     90 - SALES</v>
      </c>
      <c r="AK1676" t="str">
        <f t="shared" si="455"/>
        <v/>
      </c>
      <c r="AL1676">
        <f t="shared" si="456"/>
        <v>6</v>
      </c>
      <c r="AM1676" t="str">
        <f t="shared" si="457"/>
        <v>2025 6</v>
      </c>
      <c r="AN1676" t="str">
        <f t="shared" si="458"/>
        <v xml:space="preserve">INDUSTRIA </v>
      </c>
    </row>
    <row r="1677" spans="1:40" x14ac:dyDescent="0.35">
      <c r="A1677">
        <v>84447</v>
      </c>
      <c r="B1677" t="s">
        <v>274</v>
      </c>
      <c r="C1677" s="31">
        <v>45961</v>
      </c>
      <c r="D1677" t="s">
        <v>373</v>
      </c>
      <c r="E1677" t="s">
        <v>374</v>
      </c>
      <c r="F1677" t="s">
        <v>375</v>
      </c>
      <c r="G1677" t="s">
        <v>376</v>
      </c>
      <c r="H1677" t="s">
        <v>782</v>
      </c>
      <c r="I1677" t="s">
        <v>783</v>
      </c>
      <c r="J1677">
        <v>3000</v>
      </c>
      <c r="K1677">
        <v>41518.35</v>
      </c>
      <c r="L1677">
        <v>22017.978650000001</v>
      </c>
      <c r="M1677">
        <v>4982.26</v>
      </c>
      <c r="N1677">
        <v>13.839449999999999</v>
      </c>
      <c r="O1677" s="32">
        <f t="shared" si="442"/>
        <v>36536.089999999997</v>
      </c>
      <c r="P1677" s="32">
        <f t="shared" si="443"/>
        <v>14518.111349999996</v>
      </c>
      <c r="Q1677">
        <v>765813</v>
      </c>
      <c r="R1677" t="s">
        <v>312</v>
      </c>
      <c r="S1677" t="s">
        <v>466</v>
      </c>
      <c r="T1677" t="str">
        <f t="shared" si="444"/>
        <v>VEN</v>
      </c>
      <c r="U1677" t="s">
        <v>432</v>
      </c>
      <c r="V1677" s="33">
        <f t="shared" si="445"/>
        <v>41518.35</v>
      </c>
      <c r="W1677">
        <f t="shared" si="446"/>
        <v>3000</v>
      </c>
      <c r="X1677" s="33">
        <f t="shared" si="447"/>
        <v>36536.089999999997</v>
      </c>
      <c r="Y1677" s="33">
        <f t="shared" si="448"/>
        <v>4982.26</v>
      </c>
      <c r="Z1677" s="45">
        <f t="shared" si="449"/>
        <v>0.33522794981014409</v>
      </c>
      <c r="AA1677" s="33">
        <f t="shared" si="450"/>
        <v>13918.111349999996</v>
      </c>
      <c r="AB1677" s="45">
        <f t="shared" si="451"/>
        <v>0.38094145678971114</v>
      </c>
      <c r="AC1677" s="33">
        <f>IFERROR($X1677/VLOOKUP(CONCATENATE("USD",C1677),[1]GEINDICE!AR$1:AS$65536,2,0),"")</f>
        <v>6785.6713036049241</v>
      </c>
      <c r="AD1677" s="33">
        <f>IFERROR($AA1677/VLOOKUP(CONCATENATE("USD",C1677),[1]GEINDICE!AR$1:AS$65536,2,0),"")</f>
        <v>2584.9435116913978</v>
      </c>
      <c r="AE1677" s="33">
        <f>IFERROR($X1677/VLOOKUP(CONCATENATE("EUR",C1677),[1]GEINDICE!AR$1:AS$65536,2,0),"")</f>
        <v>5879.6411329256507</v>
      </c>
      <c r="AF1677" s="33">
        <f>IFERROR($AA1677/VLOOKUP(CONCATENATE("EUR",C1677),[1]GEINDICE!AR$1:AS$65536,2,0),"")</f>
        <v>2239.799058577405</v>
      </c>
      <c r="AG1677" s="48" t="str">
        <f>VLOOKUP(E1677,[1]Apresentação!AW$1:AX$65536,2,0)</f>
        <v xml:space="preserve">                    2 - LEATHER AUXILIARIES</v>
      </c>
      <c r="AH1677" s="48" t="str">
        <f t="shared" si="452"/>
        <v xml:space="preserve">         5208000010 - PELLASTOL 1060 BR</v>
      </c>
      <c r="AI1677" s="49" t="str">
        <f t="shared" si="453"/>
        <v xml:space="preserve">     L00222 - DURLICOUROS IND COM DE COUROS IMP EXP LTDA</v>
      </c>
      <c r="AJ1677" t="str">
        <f t="shared" si="454"/>
        <v xml:space="preserve">     90 - SALES</v>
      </c>
      <c r="AK1677" t="str">
        <f t="shared" si="455"/>
        <v/>
      </c>
      <c r="AL1677">
        <f t="shared" si="456"/>
        <v>10</v>
      </c>
      <c r="AM1677" t="str">
        <f t="shared" si="457"/>
        <v>2025 10</v>
      </c>
      <c r="AN1677" t="str">
        <f t="shared" si="458"/>
        <v xml:space="preserve">DURLICOUROS </v>
      </c>
    </row>
    <row r="1678" spans="1:40" x14ac:dyDescent="0.35">
      <c r="A1678">
        <v>84270</v>
      </c>
      <c r="B1678" t="s">
        <v>274</v>
      </c>
      <c r="C1678" s="31">
        <v>45950</v>
      </c>
      <c r="D1678" t="s">
        <v>373</v>
      </c>
      <c r="E1678" t="s">
        <v>374</v>
      </c>
      <c r="F1678" t="s">
        <v>375</v>
      </c>
      <c r="G1678" t="s">
        <v>376</v>
      </c>
      <c r="H1678" t="s">
        <v>782</v>
      </c>
      <c r="I1678" t="s">
        <v>783</v>
      </c>
      <c r="J1678">
        <v>4000</v>
      </c>
      <c r="K1678">
        <v>55912.92</v>
      </c>
      <c r="L1678">
        <v>30101.554510000002</v>
      </c>
      <c r="M1678">
        <v>6709.63</v>
      </c>
      <c r="N1678">
        <v>13.97823</v>
      </c>
      <c r="O1678" s="32">
        <f t="shared" si="442"/>
        <v>49203.29</v>
      </c>
      <c r="P1678" s="32">
        <f t="shared" si="443"/>
        <v>19101.735489999999</v>
      </c>
      <c r="Q1678">
        <v>764627</v>
      </c>
      <c r="R1678" t="s">
        <v>312</v>
      </c>
      <c r="S1678" t="s">
        <v>466</v>
      </c>
      <c r="T1678" t="str">
        <f t="shared" si="444"/>
        <v>VEN</v>
      </c>
      <c r="U1678" t="s">
        <v>387</v>
      </c>
      <c r="V1678" s="33">
        <f t="shared" si="445"/>
        <v>55912.92</v>
      </c>
      <c r="W1678">
        <f t="shared" si="446"/>
        <v>4000</v>
      </c>
      <c r="X1678" s="33">
        <f t="shared" si="447"/>
        <v>49203.29</v>
      </c>
      <c r="Y1678" s="33">
        <f t="shared" si="448"/>
        <v>6709.63</v>
      </c>
      <c r="Z1678" s="45">
        <f t="shared" si="449"/>
        <v>0.32732569663684169</v>
      </c>
      <c r="AA1678" s="33">
        <f t="shared" si="450"/>
        <v>18301.735489999999</v>
      </c>
      <c r="AB1678" s="45">
        <f t="shared" si="451"/>
        <v>0.37196162065585447</v>
      </c>
      <c r="AC1678" s="33">
        <f>IFERROR($X1678/VLOOKUP(CONCATENATE("USD",C1678),[1]GEINDICE!AR$1:AS$65536,2,0),"")</f>
        <v>9150.5253761321146</v>
      </c>
      <c r="AD1678" s="33">
        <f>IFERROR($AA1678/VLOOKUP(CONCATENATE("USD",C1678),[1]GEINDICE!AR$1:AS$65536,2,0),"")</f>
        <v>3403.6442487586241</v>
      </c>
      <c r="AE1678" s="33">
        <f>IFERROR($X1678/VLOOKUP(CONCATENATE("EUR",C1678),[1]GEINDICE!AR$1:AS$65536,2,0),"")</f>
        <v>7850.5448743518145</v>
      </c>
      <c r="AF1678" s="33">
        <f>IFERROR($AA1678/VLOOKUP(CONCATENATE("EUR",C1678),[1]GEINDICE!AR$1:AS$65536,2,0),"")</f>
        <v>2920.1013944954125</v>
      </c>
      <c r="AG1678" s="48" t="str">
        <f>VLOOKUP(E1678,[1]Apresentação!AW$1:AX$65536,2,0)</f>
        <v xml:space="preserve">                    2 - LEATHER AUXILIARIES</v>
      </c>
      <c r="AH1678" s="48" t="str">
        <f t="shared" si="452"/>
        <v xml:space="preserve">         5208000010 - PELLASTOL 1060 BR</v>
      </c>
      <c r="AI1678" s="49" t="str">
        <f t="shared" si="453"/>
        <v xml:space="preserve">     L00222 - DURLICOUROS IND COM DE COUROS IMP EXP LTDA</v>
      </c>
      <c r="AJ1678" t="str">
        <f t="shared" si="454"/>
        <v xml:space="preserve">     90 - SALES</v>
      </c>
      <c r="AK1678" t="str">
        <f t="shared" si="455"/>
        <v/>
      </c>
      <c r="AL1678">
        <f t="shared" si="456"/>
        <v>10</v>
      </c>
      <c r="AM1678" t="str">
        <f t="shared" si="457"/>
        <v>2025 10</v>
      </c>
      <c r="AN1678" t="str">
        <f t="shared" si="458"/>
        <v xml:space="preserve">DURLICOUROS </v>
      </c>
    </row>
    <row r="1679" spans="1:40" x14ac:dyDescent="0.35">
      <c r="A1679">
        <v>83625</v>
      </c>
      <c r="B1679" t="s">
        <v>274</v>
      </c>
      <c r="C1679" s="31">
        <v>45894</v>
      </c>
      <c r="D1679" t="s">
        <v>373</v>
      </c>
      <c r="E1679" t="s">
        <v>374</v>
      </c>
      <c r="F1679" t="s">
        <v>780</v>
      </c>
      <c r="G1679" t="s">
        <v>781</v>
      </c>
      <c r="H1679" t="s">
        <v>782</v>
      </c>
      <c r="I1679" t="s">
        <v>783</v>
      </c>
      <c r="J1679">
        <v>3000</v>
      </c>
      <c r="K1679">
        <v>42588.93</v>
      </c>
      <c r="L1679">
        <v>22044.229080000001</v>
      </c>
      <c r="M1679">
        <v>5110.7299999999996</v>
      </c>
      <c r="N1679">
        <v>14.196309999999999</v>
      </c>
      <c r="O1679" s="32">
        <f t="shared" si="442"/>
        <v>37478.199999999997</v>
      </c>
      <c r="P1679" s="32">
        <f t="shared" si="443"/>
        <v>15433.970919999996</v>
      </c>
      <c r="Q1679">
        <v>759711</v>
      </c>
      <c r="R1679" t="s">
        <v>312</v>
      </c>
      <c r="S1679" t="s">
        <v>466</v>
      </c>
      <c r="T1679" t="str">
        <f t="shared" si="444"/>
        <v>VEN</v>
      </c>
      <c r="U1679" t="s">
        <v>387</v>
      </c>
      <c r="V1679" s="33">
        <f t="shared" si="445"/>
        <v>42588.93</v>
      </c>
      <c r="W1679">
        <f t="shared" si="446"/>
        <v>3000</v>
      </c>
      <c r="X1679" s="33">
        <f t="shared" si="447"/>
        <v>37478.199999999997</v>
      </c>
      <c r="Y1679" s="33">
        <f t="shared" si="448"/>
        <v>5110.7299999999996</v>
      </c>
      <c r="Z1679" s="45">
        <f t="shared" si="449"/>
        <v>0.34830579026052066</v>
      </c>
      <c r="AA1679" s="33">
        <f t="shared" si="450"/>
        <v>14833.970919999996</v>
      </c>
      <c r="AB1679" s="45">
        <f t="shared" si="451"/>
        <v>0.39580265114119667</v>
      </c>
      <c r="AC1679" s="33">
        <f>IFERROR($X1679/VLOOKUP(CONCATENATE("USD",C1679),[1]GEINDICE!AR$1:AS$65536,2,0),"")</f>
        <v>6918.1157012589047</v>
      </c>
      <c r="AD1679" s="33">
        <f>IFERROR($AA1679/VLOOKUP(CONCATENATE("USD",C1679),[1]GEINDICE!AR$1:AS$65536,2,0),"")</f>
        <v>2738.2085354598134</v>
      </c>
      <c r="AE1679" s="33">
        <f>IFERROR($X1679/VLOOKUP(CONCATENATE("EUR",C1679),[1]GEINDICE!AR$1:AS$65536,2,0),"")</f>
        <v>5927.6563439091506</v>
      </c>
      <c r="AF1679" s="33">
        <f>IFERROR($AA1679/VLOOKUP(CONCATENATE("EUR",C1679),[1]GEINDICE!AR$1:AS$65536,2,0),"")</f>
        <v>2346.1820959731749</v>
      </c>
      <c r="AG1679" s="48" t="str">
        <f>VLOOKUP(E1679,[1]Apresentação!AW$1:AX$65536,2,0)</f>
        <v xml:space="preserve">                    2 - LEATHER AUXILIARIES</v>
      </c>
      <c r="AH1679" s="48" t="str">
        <f t="shared" si="452"/>
        <v xml:space="preserve">         5208000010 - PELLASTOL 1060 BR</v>
      </c>
      <c r="AI1679" s="49" t="str">
        <f t="shared" si="453"/>
        <v xml:space="preserve">     L00026 - INDUSTRIA DE PELES MINUANO LTDA</v>
      </c>
      <c r="AJ1679" t="str">
        <f t="shared" si="454"/>
        <v xml:space="preserve">     90 - SALES</v>
      </c>
      <c r="AK1679" t="str">
        <f t="shared" si="455"/>
        <v/>
      </c>
      <c r="AL1679">
        <f t="shared" si="456"/>
        <v>8</v>
      </c>
      <c r="AM1679" t="str">
        <f t="shared" si="457"/>
        <v>2025 8</v>
      </c>
      <c r="AN1679" t="str">
        <f t="shared" si="458"/>
        <v xml:space="preserve">INDUSTRIA </v>
      </c>
    </row>
    <row r="1680" spans="1:40" x14ac:dyDescent="0.35">
      <c r="A1680">
        <v>83326</v>
      </c>
      <c r="B1680" t="s">
        <v>274</v>
      </c>
      <c r="C1680" s="31">
        <v>45869</v>
      </c>
      <c r="D1680" t="s">
        <v>373</v>
      </c>
      <c r="E1680" t="s">
        <v>374</v>
      </c>
      <c r="F1680" t="s">
        <v>780</v>
      </c>
      <c r="G1680" t="s">
        <v>781</v>
      </c>
      <c r="H1680" t="s">
        <v>782</v>
      </c>
      <c r="I1680" t="s">
        <v>783</v>
      </c>
      <c r="J1680">
        <v>8000</v>
      </c>
      <c r="K1680">
        <v>116998.96</v>
      </c>
      <c r="L1680">
        <v>58189.992359999997</v>
      </c>
      <c r="M1680">
        <v>14040.03</v>
      </c>
      <c r="N1680">
        <v>14.62487</v>
      </c>
      <c r="O1680" s="32">
        <f t="shared" si="442"/>
        <v>102958.93000000001</v>
      </c>
      <c r="P1680" s="32">
        <f t="shared" si="443"/>
        <v>44768.937640000011</v>
      </c>
      <c r="Q1680">
        <v>746437</v>
      </c>
      <c r="R1680" t="s">
        <v>312</v>
      </c>
      <c r="S1680" t="s">
        <v>466</v>
      </c>
      <c r="T1680" t="str">
        <f t="shared" si="444"/>
        <v>VEN</v>
      </c>
      <c r="U1680" t="s">
        <v>387</v>
      </c>
      <c r="V1680" s="33">
        <f t="shared" si="445"/>
        <v>116998.96</v>
      </c>
      <c r="W1680">
        <f t="shared" si="446"/>
        <v>8000</v>
      </c>
      <c r="X1680" s="33">
        <f t="shared" si="447"/>
        <v>102958.93000000001</v>
      </c>
      <c r="Y1680" s="33">
        <f t="shared" si="448"/>
        <v>14040.03</v>
      </c>
      <c r="Z1680" s="45">
        <f t="shared" si="449"/>
        <v>0.36896855869488077</v>
      </c>
      <c r="AA1680" s="33">
        <f t="shared" si="450"/>
        <v>43168.937640000011</v>
      </c>
      <c r="AB1680" s="45">
        <f t="shared" si="451"/>
        <v>0.41928308345861798</v>
      </c>
      <c r="AC1680" s="33">
        <f>IFERROR($X1680/VLOOKUP(CONCATENATE("USD",C1680),[1]GEINDICE!AR$1:AS$65536,2,0),"")</f>
        <v>18374.367348395615</v>
      </c>
      <c r="AD1680" s="33">
        <f>IFERROR($AA1680/VLOOKUP(CONCATENATE("USD",C1680),[1]GEINDICE!AR$1:AS$65536,2,0),"")</f>
        <v>7704.0613984366646</v>
      </c>
      <c r="AE1680" s="33">
        <f>IFERROR($X1680/VLOOKUP(CONCATENATE("EUR",C1680),[1]GEINDICE!AR$1:AS$65536,2,0),"")</f>
        <v>16077.786626690402</v>
      </c>
      <c r="AF1680" s="33">
        <f>IFERROR($AA1680/VLOOKUP(CONCATENATE("EUR",C1680),[1]GEINDICE!AR$1:AS$65536,2,0),"")</f>
        <v>6741.1439520284848</v>
      </c>
      <c r="AG1680" s="48" t="str">
        <f>VLOOKUP(E1680,[1]Apresentação!AW$1:AX$65536,2,0)</f>
        <v xml:space="preserve">                    2 - LEATHER AUXILIARIES</v>
      </c>
      <c r="AH1680" s="48" t="str">
        <f t="shared" si="452"/>
        <v xml:space="preserve">         5208000010 - PELLASTOL 1060 BR</v>
      </c>
      <c r="AI1680" s="49" t="str">
        <f t="shared" si="453"/>
        <v xml:space="preserve">     L00026 - INDUSTRIA DE PELES MINUANO LTDA</v>
      </c>
      <c r="AJ1680" t="str">
        <f t="shared" si="454"/>
        <v xml:space="preserve">     90 - SALES</v>
      </c>
      <c r="AK1680" t="str">
        <f t="shared" si="455"/>
        <v/>
      </c>
      <c r="AL1680">
        <f t="shared" si="456"/>
        <v>7</v>
      </c>
      <c r="AM1680" t="str">
        <f t="shared" si="457"/>
        <v>2025 7</v>
      </c>
      <c r="AN1680" t="str">
        <f t="shared" si="458"/>
        <v xml:space="preserve">INDUSTRIA </v>
      </c>
    </row>
    <row r="1681" spans="1:40" x14ac:dyDescent="0.35">
      <c r="A1681">
        <v>84050</v>
      </c>
      <c r="B1681" t="s">
        <v>274</v>
      </c>
      <c r="C1681" s="31">
        <v>45930</v>
      </c>
      <c r="D1681" t="s">
        <v>373</v>
      </c>
      <c r="E1681" t="s">
        <v>374</v>
      </c>
      <c r="F1681" t="s">
        <v>780</v>
      </c>
      <c r="G1681" t="s">
        <v>781</v>
      </c>
      <c r="H1681" t="s">
        <v>782</v>
      </c>
      <c r="I1681" t="s">
        <v>783</v>
      </c>
      <c r="J1681">
        <v>10000</v>
      </c>
      <c r="K1681">
        <v>138927.70000000001</v>
      </c>
      <c r="L1681">
        <v>74149.889299999995</v>
      </c>
      <c r="M1681">
        <v>16671.509999999998</v>
      </c>
      <c r="N1681">
        <v>13.892769999999999</v>
      </c>
      <c r="O1681" s="32">
        <f t="shared" si="442"/>
        <v>122256.19000000002</v>
      </c>
      <c r="P1681" s="32">
        <f t="shared" si="443"/>
        <v>48106.300700000022</v>
      </c>
      <c r="Q1681">
        <v>762844</v>
      </c>
      <c r="R1681" t="s">
        <v>312</v>
      </c>
      <c r="S1681" t="s">
        <v>466</v>
      </c>
      <c r="T1681" t="str">
        <f t="shared" si="444"/>
        <v>VEN</v>
      </c>
      <c r="U1681" t="s">
        <v>387</v>
      </c>
      <c r="V1681" s="33">
        <f t="shared" si="445"/>
        <v>138927.70000000001</v>
      </c>
      <c r="W1681">
        <f t="shared" si="446"/>
        <v>10000</v>
      </c>
      <c r="X1681" s="33">
        <f t="shared" si="447"/>
        <v>122256.19000000002</v>
      </c>
      <c r="Y1681" s="33">
        <f t="shared" si="448"/>
        <v>16671.509999999998</v>
      </c>
      <c r="Z1681" s="45">
        <f t="shared" si="449"/>
        <v>0.33187262655323607</v>
      </c>
      <c r="AA1681" s="33">
        <f t="shared" si="450"/>
        <v>46106.300700000022</v>
      </c>
      <c r="AB1681" s="45">
        <f t="shared" si="451"/>
        <v>0.37712855848035193</v>
      </c>
      <c r="AC1681" s="33">
        <f>IFERROR($X1681/VLOOKUP(CONCATENATE("USD",C1681),[1]GEINDICE!AR$1:AS$65536,2,0),"")</f>
        <v>22986.535930508031</v>
      </c>
      <c r="AD1681" s="33">
        <f>IFERROR($AA1681/VLOOKUP(CONCATENATE("USD",C1681),[1]GEINDICE!AR$1:AS$65536,2,0),"")</f>
        <v>8668.879159929309</v>
      </c>
      <c r="AE1681" s="33">
        <f>IFERROR($X1681/VLOOKUP(CONCATENATE("EUR",C1681),[1]GEINDICE!AR$1:AS$65536,2,0),"")</f>
        <v>19587.943410132342</v>
      </c>
      <c r="AF1681" s="33">
        <f>IFERROR($AA1681/VLOOKUP(CONCATENATE("EUR",C1681),[1]GEINDICE!AR$1:AS$65536,2,0),"")</f>
        <v>7387.1728618579191</v>
      </c>
      <c r="AG1681" s="48" t="str">
        <f>VLOOKUP(E1681,[1]Apresentação!AW$1:AX$65536,2,0)</f>
        <v xml:space="preserve">                    2 - LEATHER AUXILIARIES</v>
      </c>
      <c r="AH1681" s="48" t="str">
        <f t="shared" si="452"/>
        <v xml:space="preserve">         5208000010 - PELLASTOL 1060 BR</v>
      </c>
      <c r="AI1681" s="49" t="str">
        <f t="shared" si="453"/>
        <v xml:space="preserve">     L00026 - INDUSTRIA DE PELES MINUANO LTDA</v>
      </c>
      <c r="AJ1681" t="str">
        <f t="shared" si="454"/>
        <v xml:space="preserve">     90 - SALES</v>
      </c>
      <c r="AK1681" t="str">
        <f t="shared" si="455"/>
        <v/>
      </c>
      <c r="AL1681">
        <f t="shared" si="456"/>
        <v>9</v>
      </c>
      <c r="AM1681" t="str">
        <f t="shared" si="457"/>
        <v>2025 9</v>
      </c>
      <c r="AN1681" t="str">
        <f t="shared" si="458"/>
        <v xml:space="preserve">INDUSTRIA </v>
      </c>
    </row>
    <row r="1682" spans="1:40" x14ac:dyDescent="0.35">
      <c r="A1682">
        <v>84179</v>
      </c>
      <c r="B1682" t="s">
        <v>274</v>
      </c>
      <c r="C1682" s="31">
        <v>45939</v>
      </c>
      <c r="D1682" t="s">
        <v>373</v>
      </c>
      <c r="E1682" t="s">
        <v>374</v>
      </c>
      <c r="F1682" t="s">
        <v>780</v>
      </c>
      <c r="G1682" t="s">
        <v>781</v>
      </c>
      <c r="H1682" t="s">
        <v>782</v>
      </c>
      <c r="I1682" t="s">
        <v>783</v>
      </c>
      <c r="J1682">
        <v>8000</v>
      </c>
      <c r="K1682">
        <v>111555.6</v>
      </c>
      <c r="L1682">
        <v>59319.911440000003</v>
      </c>
      <c r="M1682">
        <v>13386.82</v>
      </c>
      <c r="N1682">
        <v>13.94445</v>
      </c>
      <c r="O1682" s="32">
        <f t="shared" si="442"/>
        <v>98168.78</v>
      </c>
      <c r="P1682" s="32">
        <f t="shared" si="443"/>
        <v>38848.868559999995</v>
      </c>
      <c r="Q1682">
        <v>763778</v>
      </c>
      <c r="R1682" t="s">
        <v>312</v>
      </c>
      <c r="S1682" t="s">
        <v>466</v>
      </c>
      <c r="T1682" t="str">
        <f t="shared" si="444"/>
        <v>VEN</v>
      </c>
      <c r="U1682" t="s">
        <v>387</v>
      </c>
      <c r="V1682" s="33">
        <f t="shared" si="445"/>
        <v>111555.6</v>
      </c>
      <c r="W1682">
        <f t="shared" si="446"/>
        <v>8000</v>
      </c>
      <c r="X1682" s="33">
        <f t="shared" si="447"/>
        <v>98168.78</v>
      </c>
      <c r="Y1682" s="33">
        <f t="shared" si="448"/>
        <v>13386.82</v>
      </c>
      <c r="Z1682" s="45">
        <f t="shared" si="449"/>
        <v>0.33390406720953492</v>
      </c>
      <c r="AA1682" s="33">
        <f t="shared" si="450"/>
        <v>37248.868559999995</v>
      </c>
      <c r="AB1682" s="45">
        <f t="shared" si="451"/>
        <v>0.37943701205210045</v>
      </c>
      <c r="AC1682" s="33">
        <f>IFERROR($X1682/VLOOKUP(CONCATENATE("USD",C1682),[1]GEINDICE!AR$1:AS$65536,2,0),"")</f>
        <v>18336.280772535392</v>
      </c>
      <c r="AD1682" s="33">
        <f>IFERROR($AA1682/VLOOKUP(CONCATENATE("USD",C1682),[1]GEINDICE!AR$1:AS$65536,2,0),"")</f>
        <v>6957.4635884792096</v>
      </c>
      <c r="AE1682" s="33">
        <f>IFERROR($X1682/VLOOKUP(CONCATENATE("EUR",C1682),[1]GEINDICE!AR$1:AS$65536,2,0),"")</f>
        <v>15861.816125383744</v>
      </c>
      <c r="AF1682" s="33">
        <f>IFERROR($AA1682/VLOOKUP(CONCATENATE("EUR",C1682),[1]GEINDICE!AR$1:AS$65536,2,0),"")</f>
        <v>6018.5601163354331</v>
      </c>
      <c r="AG1682" s="48" t="str">
        <f>VLOOKUP(E1682,[1]Apresentação!AW$1:AX$65536,2,0)</f>
        <v xml:space="preserve">                    2 - LEATHER AUXILIARIES</v>
      </c>
      <c r="AH1682" s="48" t="str">
        <f t="shared" si="452"/>
        <v xml:space="preserve">         5208000010 - PELLASTOL 1060 BR</v>
      </c>
      <c r="AI1682" s="49" t="str">
        <f t="shared" si="453"/>
        <v xml:space="preserve">     L00026 - INDUSTRIA DE PELES MINUANO LTDA</v>
      </c>
      <c r="AJ1682" t="str">
        <f t="shared" si="454"/>
        <v xml:space="preserve">     90 - SALES</v>
      </c>
      <c r="AK1682" t="str">
        <f t="shared" si="455"/>
        <v/>
      </c>
      <c r="AL1682">
        <f t="shared" si="456"/>
        <v>10</v>
      </c>
      <c r="AM1682" t="str">
        <f t="shared" si="457"/>
        <v>2025 10</v>
      </c>
      <c r="AN1682" t="str">
        <f t="shared" si="458"/>
        <v xml:space="preserve">INDUSTRIA </v>
      </c>
    </row>
    <row r="1683" spans="1:40" x14ac:dyDescent="0.35">
      <c r="A1683">
        <v>84610</v>
      </c>
      <c r="B1683" t="s">
        <v>274</v>
      </c>
      <c r="C1683" s="31">
        <v>45973</v>
      </c>
      <c r="D1683" t="s">
        <v>373</v>
      </c>
      <c r="E1683" t="s">
        <v>374</v>
      </c>
      <c r="F1683" t="s">
        <v>780</v>
      </c>
      <c r="G1683" t="s">
        <v>781</v>
      </c>
      <c r="H1683" t="s">
        <v>782</v>
      </c>
      <c r="I1683" t="s">
        <v>783</v>
      </c>
      <c r="J1683">
        <v>8000</v>
      </c>
      <c r="K1683">
        <v>110098.16</v>
      </c>
      <c r="L1683">
        <v>58281.334790000001</v>
      </c>
      <c r="M1683">
        <v>13211.92</v>
      </c>
      <c r="N1683">
        <v>13.762269999999999</v>
      </c>
      <c r="O1683" s="32">
        <f t="shared" si="442"/>
        <v>96886.24</v>
      </c>
      <c r="P1683" s="32">
        <f t="shared" si="443"/>
        <v>38604.905210000004</v>
      </c>
      <c r="Q1683">
        <v>766936</v>
      </c>
      <c r="R1683" t="s">
        <v>312</v>
      </c>
      <c r="S1683" t="s">
        <v>466</v>
      </c>
      <c r="T1683" t="str">
        <f t="shared" si="444"/>
        <v>VEN</v>
      </c>
      <c r="U1683" t="s">
        <v>387</v>
      </c>
      <c r="V1683" s="33">
        <f t="shared" si="445"/>
        <v>110098.16</v>
      </c>
      <c r="W1683">
        <f t="shared" si="446"/>
        <v>8000</v>
      </c>
      <c r="X1683" s="33">
        <f t="shared" si="447"/>
        <v>96886.24</v>
      </c>
      <c r="Y1683" s="33">
        <f t="shared" si="448"/>
        <v>13211.92</v>
      </c>
      <c r="Z1683" s="45">
        <f t="shared" si="449"/>
        <v>0.33610829835848305</v>
      </c>
      <c r="AA1683" s="33">
        <f t="shared" si="450"/>
        <v>37004.905210000004</v>
      </c>
      <c r="AB1683" s="45">
        <f t="shared" si="451"/>
        <v>0.38194180319104137</v>
      </c>
      <c r="AC1683" s="33" t="str">
        <f>IFERROR($X1683/VLOOKUP(CONCATENATE("USD",C1683),[1]GEINDICE!AR$1:AS$65536,2,0),"")</f>
        <v/>
      </c>
      <c r="AD1683" s="33" t="str">
        <f>IFERROR($AA1683/VLOOKUP(CONCATENATE("USD",C1683),[1]GEINDICE!AR$1:AS$65536,2,0),"")</f>
        <v/>
      </c>
      <c r="AE1683" s="33" t="str">
        <f>IFERROR($X1683/VLOOKUP(CONCATENATE("EUR",C1683),[1]GEINDICE!AR$1:AS$65536,2,0),"")</f>
        <v/>
      </c>
      <c r="AF1683" s="33" t="str">
        <f>IFERROR($AA1683/VLOOKUP(CONCATENATE("EUR",C1683),[1]GEINDICE!AR$1:AS$65536,2,0),"")</f>
        <v/>
      </c>
      <c r="AG1683" s="48" t="str">
        <f>VLOOKUP(E1683,[1]Apresentação!AW$1:AX$65536,2,0)</f>
        <v xml:space="preserve">                    2 - LEATHER AUXILIARIES</v>
      </c>
      <c r="AH1683" s="48" t="str">
        <f t="shared" si="452"/>
        <v xml:space="preserve">         5208000010 - PELLASTOL 1060 BR</v>
      </c>
      <c r="AI1683" s="49" t="str">
        <f t="shared" si="453"/>
        <v xml:space="preserve">     L00026 - INDUSTRIA DE PELES MINUANO LTDA</v>
      </c>
      <c r="AJ1683" t="str">
        <f t="shared" si="454"/>
        <v xml:space="preserve">     90 - SALES</v>
      </c>
      <c r="AK1683" t="str">
        <f t="shared" si="455"/>
        <v/>
      </c>
      <c r="AL1683">
        <f t="shared" si="456"/>
        <v>11</v>
      </c>
      <c r="AM1683" t="str">
        <f t="shared" si="457"/>
        <v>2025 11</v>
      </c>
      <c r="AN1683" t="str">
        <f t="shared" si="458"/>
        <v xml:space="preserve">INDUSTRIA </v>
      </c>
    </row>
    <row r="1684" spans="1:40" x14ac:dyDescent="0.35">
      <c r="A1684">
        <v>84770</v>
      </c>
      <c r="B1684" t="s">
        <v>274</v>
      </c>
      <c r="C1684" s="31">
        <v>45986</v>
      </c>
      <c r="D1684" t="s">
        <v>373</v>
      </c>
      <c r="E1684" t="s">
        <v>374</v>
      </c>
      <c r="F1684" t="s">
        <v>780</v>
      </c>
      <c r="G1684" t="s">
        <v>781</v>
      </c>
      <c r="H1684" t="s">
        <v>782</v>
      </c>
      <c r="I1684" t="s">
        <v>783</v>
      </c>
      <c r="J1684">
        <v>6000</v>
      </c>
      <c r="K1684">
        <v>84482.58</v>
      </c>
      <c r="L1684">
        <v>43786.249069999998</v>
      </c>
      <c r="M1684">
        <v>10138.02</v>
      </c>
      <c r="N1684">
        <v>14.08043</v>
      </c>
      <c r="O1684" s="32">
        <f t="shared" si="442"/>
        <v>74344.56</v>
      </c>
      <c r="P1684" s="32">
        <f t="shared" si="443"/>
        <v>30558.31093</v>
      </c>
      <c r="Q1684">
        <v>768121</v>
      </c>
      <c r="R1684" t="s">
        <v>312</v>
      </c>
      <c r="S1684" t="s">
        <v>466</v>
      </c>
      <c r="T1684" t="str">
        <f t="shared" si="444"/>
        <v>VEN</v>
      </c>
      <c r="U1684" t="s">
        <v>387</v>
      </c>
      <c r="V1684" s="33">
        <f t="shared" si="445"/>
        <v>84482.58</v>
      </c>
      <c r="W1684">
        <f t="shared" si="446"/>
        <v>6000</v>
      </c>
      <c r="X1684" s="33">
        <f t="shared" si="447"/>
        <v>74344.56</v>
      </c>
      <c r="Y1684" s="33">
        <f t="shared" si="448"/>
        <v>10138.02</v>
      </c>
      <c r="Z1684" s="45">
        <f t="shared" si="449"/>
        <v>0.34750727226843686</v>
      </c>
      <c r="AA1684" s="33">
        <f t="shared" si="450"/>
        <v>29358.31093</v>
      </c>
      <c r="AB1684" s="45">
        <f t="shared" si="451"/>
        <v>0.39489521398741212</v>
      </c>
      <c r="AC1684" s="33" t="str">
        <f>IFERROR($X1684/VLOOKUP(CONCATENATE("USD",C1684),[1]GEINDICE!AR$1:AS$65536,2,0),"")</f>
        <v/>
      </c>
      <c r="AD1684" s="33" t="str">
        <f>IFERROR($AA1684/VLOOKUP(CONCATENATE("USD",C1684),[1]GEINDICE!AR$1:AS$65536,2,0),"")</f>
        <v/>
      </c>
      <c r="AE1684" s="33" t="str">
        <f>IFERROR($X1684/VLOOKUP(CONCATENATE("EUR",C1684),[1]GEINDICE!AR$1:AS$65536,2,0),"")</f>
        <v/>
      </c>
      <c r="AF1684" s="33" t="str">
        <f>IFERROR($AA1684/VLOOKUP(CONCATENATE("EUR",C1684),[1]GEINDICE!AR$1:AS$65536,2,0),"")</f>
        <v/>
      </c>
      <c r="AG1684" s="48" t="str">
        <f>VLOOKUP(E1684,[1]Apresentação!AW$1:AX$65536,2,0)</f>
        <v xml:space="preserve">                    2 - LEATHER AUXILIARIES</v>
      </c>
      <c r="AH1684" s="48" t="str">
        <f t="shared" si="452"/>
        <v xml:space="preserve">         5208000010 - PELLASTOL 1060 BR</v>
      </c>
      <c r="AI1684" s="49" t="str">
        <f t="shared" si="453"/>
        <v xml:space="preserve">     L00026 - INDUSTRIA DE PELES MINUANO LTDA</v>
      </c>
      <c r="AJ1684" t="str">
        <f t="shared" si="454"/>
        <v xml:space="preserve">     90 - SALES</v>
      </c>
      <c r="AK1684" t="str">
        <f t="shared" si="455"/>
        <v/>
      </c>
      <c r="AL1684">
        <f t="shared" si="456"/>
        <v>11</v>
      </c>
      <c r="AM1684" t="str">
        <f t="shared" si="457"/>
        <v>2025 11</v>
      </c>
      <c r="AN1684" t="str">
        <f t="shared" si="458"/>
        <v xml:space="preserve">INDUSTRIA </v>
      </c>
    </row>
    <row r="1685" spans="1:40" x14ac:dyDescent="0.35">
      <c r="A1685">
        <v>84814</v>
      </c>
      <c r="B1685" t="s">
        <v>274</v>
      </c>
      <c r="C1685" s="31">
        <v>45988</v>
      </c>
      <c r="D1685" t="s">
        <v>373</v>
      </c>
      <c r="E1685" t="s">
        <v>374</v>
      </c>
      <c r="F1685" t="s">
        <v>375</v>
      </c>
      <c r="G1685" t="s">
        <v>376</v>
      </c>
      <c r="H1685" t="s">
        <v>782</v>
      </c>
      <c r="I1685" t="s">
        <v>783</v>
      </c>
      <c r="J1685">
        <v>2000</v>
      </c>
      <c r="K1685">
        <v>27598.720000000001</v>
      </c>
      <c r="L1685">
        <v>14595.416359999999</v>
      </c>
      <c r="M1685">
        <v>3311.88</v>
      </c>
      <c r="N1685">
        <v>13.79936</v>
      </c>
      <c r="O1685" s="32">
        <f t="shared" si="442"/>
        <v>24286.84</v>
      </c>
      <c r="P1685" s="32">
        <f t="shared" si="443"/>
        <v>9691.4236400000009</v>
      </c>
      <c r="Q1685">
        <v>768445</v>
      </c>
      <c r="R1685" t="s">
        <v>312</v>
      </c>
      <c r="S1685" t="s">
        <v>466</v>
      </c>
      <c r="T1685" t="str">
        <f t="shared" si="444"/>
        <v>VEN</v>
      </c>
      <c r="U1685" t="s">
        <v>432</v>
      </c>
      <c r="V1685" s="33">
        <f t="shared" si="445"/>
        <v>27598.720000000001</v>
      </c>
      <c r="W1685">
        <f t="shared" si="446"/>
        <v>2000</v>
      </c>
      <c r="X1685" s="33">
        <f t="shared" si="447"/>
        <v>24286.84</v>
      </c>
      <c r="Y1685" s="33">
        <f t="shared" si="448"/>
        <v>3311.88</v>
      </c>
      <c r="Z1685" s="45">
        <f t="shared" si="449"/>
        <v>0.33666139734016653</v>
      </c>
      <c r="AA1685" s="33">
        <f t="shared" si="450"/>
        <v>9291.4236400000009</v>
      </c>
      <c r="AB1685" s="45">
        <f t="shared" si="451"/>
        <v>0.38257029897672984</v>
      </c>
      <c r="AC1685" s="33" t="str">
        <f>IFERROR($X1685/VLOOKUP(CONCATENATE("USD",C1685),[1]GEINDICE!AR$1:AS$65536,2,0),"")</f>
        <v/>
      </c>
      <c r="AD1685" s="33" t="str">
        <f>IFERROR($AA1685/VLOOKUP(CONCATENATE("USD",C1685),[1]GEINDICE!AR$1:AS$65536,2,0),"")</f>
        <v/>
      </c>
      <c r="AE1685" s="33" t="str">
        <f>IFERROR($X1685/VLOOKUP(CONCATENATE("EUR",C1685),[1]GEINDICE!AR$1:AS$65536,2,0),"")</f>
        <v/>
      </c>
      <c r="AF1685" s="33" t="str">
        <f>IFERROR($AA1685/VLOOKUP(CONCATENATE("EUR",C1685),[1]GEINDICE!AR$1:AS$65536,2,0),"")</f>
        <v/>
      </c>
      <c r="AG1685" s="48" t="str">
        <f>VLOOKUP(E1685,[1]Apresentação!AW$1:AX$65536,2,0)</f>
        <v xml:space="preserve">                    2 - LEATHER AUXILIARIES</v>
      </c>
      <c r="AH1685" s="48" t="str">
        <f t="shared" si="452"/>
        <v xml:space="preserve">         5208000010 - PELLASTOL 1060 BR</v>
      </c>
      <c r="AI1685" s="49" t="str">
        <f t="shared" si="453"/>
        <v xml:space="preserve">     L00222 - DURLICOUROS IND COM DE COUROS IMP EXP LTDA</v>
      </c>
      <c r="AJ1685" t="str">
        <f t="shared" si="454"/>
        <v xml:space="preserve">     90 - SALES</v>
      </c>
      <c r="AK1685" t="str">
        <f t="shared" si="455"/>
        <v/>
      </c>
      <c r="AL1685">
        <f t="shared" si="456"/>
        <v>11</v>
      </c>
      <c r="AM1685" t="str">
        <f t="shared" si="457"/>
        <v>2025 11</v>
      </c>
      <c r="AN1685" t="str">
        <f t="shared" si="458"/>
        <v xml:space="preserve">DURLICOUROS </v>
      </c>
    </row>
    <row r="1686" spans="1:40" x14ac:dyDescent="0.35">
      <c r="A1686">
        <v>81008</v>
      </c>
      <c r="B1686" t="s">
        <v>274</v>
      </c>
      <c r="C1686" s="31">
        <v>45681</v>
      </c>
      <c r="D1686" t="s">
        <v>373</v>
      </c>
      <c r="E1686" t="s">
        <v>374</v>
      </c>
      <c r="F1686" t="s">
        <v>379</v>
      </c>
      <c r="G1686" t="s">
        <v>380</v>
      </c>
      <c r="H1686" t="s">
        <v>782</v>
      </c>
      <c r="I1686" t="s">
        <v>783</v>
      </c>
      <c r="J1686">
        <v>5000</v>
      </c>
      <c r="K1686">
        <v>85504.85</v>
      </c>
      <c r="L1686">
        <v>34033.068630000002</v>
      </c>
      <c r="M1686">
        <v>17220.669999999998</v>
      </c>
      <c r="N1686">
        <v>17.10097</v>
      </c>
      <c r="O1686" s="32">
        <f t="shared" si="442"/>
        <v>68284.180000000008</v>
      </c>
      <c r="P1686" s="32">
        <f t="shared" si="443"/>
        <v>34251.111370000006</v>
      </c>
      <c r="Q1686">
        <v>708081</v>
      </c>
      <c r="R1686" t="s">
        <v>298</v>
      </c>
      <c r="S1686" t="s">
        <v>298</v>
      </c>
      <c r="T1686" t="str">
        <f t="shared" si="444"/>
        <v>VEN</v>
      </c>
      <c r="U1686" t="s">
        <v>300</v>
      </c>
      <c r="V1686" s="33">
        <f t="shared" si="445"/>
        <v>85504.85</v>
      </c>
      <c r="W1686">
        <f t="shared" si="446"/>
        <v>5000</v>
      </c>
      <c r="X1686" s="33">
        <f t="shared" si="447"/>
        <v>68284.180000000008</v>
      </c>
      <c r="Y1686" s="33">
        <f t="shared" si="448"/>
        <v>17220.669999999998</v>
      </c>
      <c r="Z1686" s="45">
        <f t="shared" si="449"/>
        <v>0.38887982810331817</v>
      </c>
      <c r="AA1686" s="33">
        <f t="shared" si="450"/>
        <v>33251.111370000006</v>
      </c>
      <c r="AB1686" s="45">
        <f t="shared" si="451"/>
        <v>0.48695190262224725</v>
      </c>
      <c r="AC1686" s="33">
        <f>IFERROR($X1686/VLOOKUP(CONCATENATE("USD",C1686),[1]GEINDICE!AR$1:AS$65536,2,0),"")</f>
        <v>11588.320746711923</v>
      </c>
      <c r="AD1686" s="33">
        <f>IFERROR($AA1686/VLOOKUP(CONCATENATE("USD",C1686),[1]GEINDICE!AR$1:AS$65536,2,0),"")</f>
        <v>5642.954835808232</v>
      </c>
      <c r="AE1686" s="33">
        <f>IFERROR($X1686/VLOOKUP(CONCATENATE("EUR",C1686),[1]GEINDICE!AR$1:AS$65536,2,0),"")</f>
        <v>11018.73134207936</v>
      </c>
      <c r="AF1686" s="33">
        <f>IFERROR($AA1686/VLOOKUP(CONCATENATE("EUR",C1686),[1]GEINDICE!AR$1:AS$65536,2,0),"")</f>
        <v>5365.592191508932</v>
      </c>
      <c r="AG1686" s="48" t="str">
        <f>VLOOKUP(E1686,[1]Apresentação!AW$1:AX$65536,2,0)</f>
        <v xml:space="preserve">                    2 - LEATHER AUXILIARIES</v>
      </c>
      <c r="AH1686" s="48" t="str">
        <f t="shared" si="452"/>
        <v xml:space="preserve">         5208000010 - PELLASTOL 1060 BR</v>
      </c>
      <c r="AI1686" s="49" t="str">
        <f t="shared" si="453"/>
        <v xml:space="preserve">     L00103 - VITAPELLI LTDA</v>
      </c>
      <c r="AJ1686" t="str">
        <f t="shared" si="454"/>
        <v xml:space="preserve">     90 - SALES</v>
      </c>
      <c r="AK1686" t="str">
        <f t="shared" si="455"/>
        <v/>
      </c>
      <c r="AL1686">
        <f t="shared" si="456"/>
        <v>1</v>
      </c>
      <c r="AM1686" t="str">
        <f t="shared" si="457"/>
        <v>2025 1</v>
      </c>
      <c r="AN1686" t="str">
        <f t="shared" si="458"/>
        <v xml:space="preserve">VITAPELLI </v>
      </c>
    </row>
    <row r="1687" spans="1:40" x14ac:dyDescent="0.35">
      <c r="A1687">
        <v>82244</v>
      </c>
      <c r="B1687" t="s">
        <v>274</v>
      </c>
      <c r="C1687" s="31">
        <v>45777</v>
      </c>
      <c r="D1687" t="s">
        <v>373</v>
      </c>
      <c r="E1687" t="s">
        <v>374</v>
      </c>
      <c r="F1687" t="s">
        <v>379</v>
      </c>
      <c r="G1687" t="s">
        <v>380</v>
      </c>
      <c r="H1687" t="s">
        <v>782</v>
      </c>
      <c r="I1687" t="s">
        <v>783</v>
      </c>
      <c r="J1687">
        <v>3000</v>
      </c>
      <c r="K1687">
        <v>48770.55</v>
      </c>
      <c r="L1687">
        <v>21414.645059999999</v>
      </c>
      <c r="M1687">
        <v>9822.39</v>
      </c>
      <c r="N1687">
        <v>16.25685</v>
      </c>
      <c r="O1687" s="32">
        <f t="shared" si="442"/>
        <v>38948.160000000003</v>
      </c>
      <c r="P1687" s="32">
        <f t="shared" si="443"/>
        <v>17533.514940000005</v>
      </c>
      <c r="Q1687">
        <v>735390</v>
      </c>
      <c r="R1687" t="s">
        <v>298</v>
      </c>
      <c r="S1687" t="s">
        <v>298</v>
      </c>
      <c r="T1687" t="str">
        <f t="shared" si="444"/>
        <v>VEN</v>
      </c>
      <c r="U1687" t="s">
        <v>381</v>
      </c>
      <c r="V1687" s="33">
        <f t="shared" si="445"/>
        <v>48770.55</v>
      </c>
      <c r="W1687">
        <f t="shared" si="446"/>
        <v>3000</v>
      </c>
      <c r="X1687" s="33">
        <f t="shared" si="447"/>
        <v>38948.160000000003</v>
      </c>
      <c r="Y1687" s="33">
        <f t="shared" si="448"/>
        <v>9822.39</v>
      </c>
      <c r="Z1687" s="45">
        <f t="shared" si="449"/>
        <v>0.34720779117725764</v>
      </c>
      <c r="AA1687" s="33">
        <f t="shared" si="450"/>
        <v>16933.514940000005</v>
      </c>
      <c r="AB1687" s="45">
        <f t="shared" si="451"/>
        <v>0.43477060122994265</v>
      </c>
      <c r="AC1687" s="33">
        <f>IFERROR($X1687/VLOOKUP(CONCATENATE("USD",C1687),[1]GEINDICE!AR$1:AS$65536,2,0),"")</f>
        <v>6880.3278688524597</v>
      </c>
      <c r="AD1687" s="33">
        <f>IFERROR($AA1687/VLOOKUP(CONCATENATE("USD",C1687),[1]GEINDICE!AR$1:AS$65536,2,0),"")</f>
        <v>2991.3642842001136</v>
      </c>
      <c r="AE1687" s="33">
        <f>IFERROR($X1687/VLOOKUP(CONCATENATE("EUR",C1687),[1]GEINDICE!AR$1:AS$65536,2,0),"")</f>
        <v>6061.4043824701203</v>
      </c>
      <c r="AF1687" s="33">
        <f>IFERROR($AA1687/VLOOKUP(CONCATENATE("EUR",C1687),[1]GEINDICE!AR$1:AS$65536,2,0),"")</f>
        <v>2635.3204276643432</v>
      </c>
      <c r="AG1687" s="48" t="str">
        <f>VLOOKUP(E1687,[1]Apresentação!AW$1:AX$65536,2,0)</f>
        <v xml:space="preserve">                    2 - LEATHER AUXILIARIES</v>
      </c>
      <c r="AH1687" s="48" t="str">
        <f t="shared" si="452"/>
        <v xml:space="preserve">         5208000010 - PELLASTOL 1060 BR</v>
      </c>
      <c r="AI1687" s="49" t="str">
        <f t="shared" si="453"/>
        <v xml:space="preserve">     L00103 - VITAPELLI LTDA</v>
      </c>
      <c r="AJ1687" t="str">
        <f t="shared" si="454"/>
        <v xml:space="preserve">     90 - SALES</v>
      </c>
      <c r="AK1687" t="str">
        <f t="shared" si="455"/>
        <v/>
      </c>
      <c r="AL1687">
        <f t="shared" si="456"/>
        <v>4</v>
      </c>
      <c r="AM1687" t="str">
        <f t="shared" si="457"/>
        <v>2025 4</v>
      </c>
      <c r="AN1687" t="str">
        <f t="shared" si="458"/>
        <v xml:space="preserve">VITAPELLI </v>
      </c>
    </row>
    <row r="1688" spans="1:40" x14ac:dyDescent="0.35">
      <c r="A1688">
        <v>80803</v>
      </c>
      <c r="B1688" t="s">
        <v>274</v>
      </c>
      <c r="C1688" s="31">
        <v>45666</v>
      </c>
      <c r="D1688" t="s">
        <v>373</v>
      </c>
      <c r="E1688" t="s">
        <v>374</v>
      </c>
      <c r="F1688" t="s">
        <v>379</v>
      </c>
      <c r="G1688" t="s">
        <v>380</v>
      </c>
      <c r="H1688" t="s">
        <v>782</v>
      </c>
      <c r="I1688" t="s">
        <v>783</v>
      </c>
      <c r="J1688">
        <v>9000</v>
      </c>
      <c r="K1688">
        <v>155466</v>
      </c>
      <c r="L1688">
        <v>60561.096100000002</v>
      </c>
      <c r="M1688">
        <v>31310.86</v>
      </c>
      <c r="N1688">
        <v>17.274000000000001</v>
      </c>
      <c r="O1688" s="32">
        <f t="shared" si="442"/>
        <v>124155.14</v>
      </c>
      <c r="P1688" s="32">
        <f t="shared" si="443"/>
        <v>63594.043899999997</v>
      </c>
      <c r="Q1688">
        <v>706681</v>
      </c>
      <c r="R1688" t="s">
        <v>298</v>
      </c>
      <c r="S1688" t="s">
        <v>298</v>
      </c>
      <c r="T1688" t="str">
        <f t="shared" si="444"/>
        <v>VEN</v>
      </c>
      <c r="U1688" t="s">
        <v>300</v>
      </c>
      <c r="V1688" s="33">
        <f t="shared" si="445"/>
        <v>155466</v>
      </c>
      <c r="W1688">
        <f t="shared" si="446"/>
        <v>9000</v>
      </c>
      <c r="X1688" s="33">
        <f t="shared" si="447"/>
        <v>124155.14</v>
      </c>
      <c r="Y1688" s="33">
        <f t="shared" si="448"/>
        <v>31310.86</v>
      </c>
      <c r="Z1688" s="45">
        <f t="shared" si="449"/>
        <v>0.39747625783129426</v>
      </c>
      <c r="AA1688" s="33">
        <f t="shared" si="450"/>
        <v>61794.043899999997</v>
      </c>
      <c r="AB1688" s="45">
        <f t="shared" si="451"/>
        <v>0.49771635632644767</v>
      </c>
      <c r="AC1688" s="33">
        <f>IFERROR($X1688/VLOOKUP(CONCATENATE("USD",C1688),[1]GEINDICE!AR$1:AS$65536,2,0),"")</f>
        <v>20388.061613242251</v>
      </c>
      <c r="AD1688" s="33">
        <f>IFERROR($AA1688/VLOOKUP(CONCATENATE("USD",C1688),[1]GEINDICE!AR$1:AS$65536,2,0),"")</f>
        <v>10147.471738702048</v>
      </c>
      <c r="AE1688" s="33">
        <f>IFERROR($X1688/VLOOKUP(CONCATENATE("EUR",C1688),[1]GEINDICE!AR$1:AS$65536,2,0),"")</f>
        <v>19794.196706152448</v>
      </c>
      <c r="AF1688" s="33">
        <f>IFERROR($AA1688/VLOOKUP(CONCATENATE("EUR",C1688),[1]GEINDICE!AR$1:AS$65536,2,0),"")</f>
        <v>9851.8954609951688</v>
      </c>
      <c r="AG1688" s="48" t="str">
        <f>VLOOKUP(E1688,[1]Apresentação!AW$1:AX$65536,2,0)</f>
        <v xml:space="preserve">                    2 - LEATHER AUXILIARIES</v>
      </c>
      <c r="AH1688" s="48" t="str">
        <f t="shared" si="452"/>
        <v xml:space="preserve">         5208000010 - PELLASTOL 1060 BR</v>
      </c>
      <c r="AI1688" s="49" t="str">
        <f t="shared" si="453"/>
        <v xml:space="preserve">     L00103 - VITAPELLI LTDA</v>
      </c>
      <c r="AJ1688" t="str">
        <f t="shared" si="454"/>
        <v xml:space="preserve">     90 - SALES</v>
      </c>
      <c r="AK1688" t="str">
        <f t="shared" si="455"/>
        <v/>
      </c>
      <c r="AL1688">
        <f t="shared" si="456"/>
        <v>1</v>
      </c>
      <c r="AM1688" t="str">
        <f t="shared" si="457"/>
        <v>2025 1</v>
      </c>
      <c r="AN1688" t="str">
        <f t="shared" si="458"/>
        <v xml:space="preserve">VITAPELLI </v>
      </c>
    </row>
    <row r="1689" spans="1:40" x14ac:dyDescent="0.35">
      <c r="A1689">
        <v>81738</v>
      </c>
      <c r="B1689" t="s">
        <v>274</v>
      </c>
      <c r="C1689" s="31">
        <v>45737</v>
      </c>
      <c r="D1689" t="s">
        <v>373</v>
      </c>
      <c r="E1689" t="s">
        <v>374</v>
      </c>
      <c r="F1689" t="s">
        <v>379</v>
      </c>
      <c r="G1689" t="s">
        <v>380</v>
      </c>
      <c r="H1689" t="s">
        <v>782</v>
      </c>
      <c r="I1689" t="s">
        <v>783</v>
      </c>
      <c r="J1689">
        <v>2000</v>
      </c>
      <c r="K1689">
        <v>32606.400000000001</v>
      </c>
      <c r="L1689">
        <v>14135.574839999999</v>
      </c>
      <c r="M1689">
        <v>6566.93</v>
      </c>
      <c r="N1689">
        <v>16.3032</v>
      </c>
      <c r="O1689" s="32">
        <f t="shared" si="442"/>
        <v>26039.47</v>
      </c>
      <c r="P1689" s="32">
        <f t="shared" si="443"/>
        <v>11903.895160000002</v>
      </c>
      <c r="Q1689">
        <v>720506</v>
      </c>
      <c r="R1689" t="s">
        <v>298</v>
      </c>
      <c r="S1689" t="s">
        <v>298</v>
      </c>
      <c r="T1689" t="str">
        <f t="shared" si="444"/>
        <v>VEN</v>
      </c>
      <c r="U1689" t="s">
        <v>381</v>
      </c>
      <c r="V1689" s="33">
        <f t="shared" si="445"/>
        <v>32606.400000000001</v>
      </c>
      <c r="W1689">
        <f t="shared" si="446"/>
        <v>2000</v>
      </c>
      <c r="X1689" s="33">
        <f t="shared" si="447"/>
        <v>26039.47</v>
      </c>
      <c r="Y1689" s="33">
        <f t="shared" si="448"/>
        <v>6566.93</v>
      </c>
      <c r="Z1689" s="45">
        <f t="shared" si="449"/>
        <v>0.35281095613131169</v>
      </c>
      <c r="AA1689" s="33">
        <f t="shared" si="450"/>
        <v>11503.895160000002</v>
      </c>
      <c r="AB1689" s="45">
        <f t="shared" si="451"/>
        <v>0.44178683974750643</v>
      </c>
      <c r="AC1689" s="33">
        <f>IFERROR($X1689/VLOOKUP(CONCATENATE("USD",C1689),[1]GEINDICE!AR$1:AS$65536,2,0),"")</f>
        <v>4549.0941807445715</v>
      </c>
      <c r="AD1689" s="33">
        <f>IFERROR($AA1689/VLOOKUP(CONCATENATE("USD",C1689),[1]GEINDICE!AR$1:AS$65536,2,0),"")</f>
        <v>2009.7299418249161</v>
      </c>
      <c r="AE1689" s="33">
        <f>IFERROR($X1689/VLOOKUP(CONCATENATE("EUR",C1689),[1]GEINDICE!AR$1:AS$65536,2,0),"")</f>
        <v>4209.4196572906567</v>
      </c>
      <c r="AF1689" s="33">
        <f>IFERROR($AA1689/VLOOKUP(CONCATENATE("EUR",C1689),[1]GEINDICE!AR$1:AS$65536,2,0),"")</f>
        <v>1859.6662075654708</v>
      </c>
      <c r="AG1689" s="48" t="str">
        <f>VLOOKUP(E1689,[1]Apresentação!AW$1:AX$65536,2,0)</f>
        <v xml:space="preserve">                    2 - LEATHER AUXILIARIES</v>
      </c>
      <c r="AH1689" s="48" t="str">
        <f t="shared" si="452"/>
        <v xml:space="preserve">         5208000010 - PELLASTOL 1060 BR</v>
      </c>
      <c r="AI1689" s="49" t="str">
        <f t="shared" si="453"/>
        <v xml:space="preserve">     L00103 - VITAPELLI LTDA</v>
      </c>
      <c r="AJ1689" t="str">
        <f t="shared" si="454"/>
        <v xml:space="preserve">     90 - SALES</v>
      </c>
      <c r="AK1689" t="str">
        <f t="shared" si="455"/>
        <v/>
      </c>
      <c r="AL1689">
        <f t="shared" si="456"/>
        <v>3</v>
      </c>
      <c r="AM1689" t="str">
        <f t="shared" si="457"/>
        <v>2025 3</v>
      </c>
      <c r="AN1689" t="str">
        <f t="shared" si="458"/>
        <v xml:space="preserve">VITAPELLI </v>
      </c>
    </row>
    <row r="1690" spans="1:40" x14ac:dyDescent="0.35">
      <c r="A1690">
        <v>81209</v>
      </c>
      <c r="B1690" t="s">
        <v>274</v>
      </c>
      <c r="C1690" s="31">
        <v>45695</v>
      </c>
      <c r="D1690" t="s">
        <v>373</v>
      </c>
      <c r="E1690" t="s">
        <v>374</v>
      </c>
      <c r="F1690" t="s">
        <v>379</v>
      </c>
      <c r="G1690" t="s">
        <v>380</v>
      </c>
      <c r="H1690" t="s">
        <v>782</v>
      </c>
      <c r="I1690" t="s">
        <v>783</v>
      </c>
      <c r="J1690">
        <v>4000</v>
      </c>
      <c r="K1690">
        <v>66626.960000000006</v>
      </c>
      <c r="L1690">
        <v>27472.46012</v>
      </c>
      <c r="M1690">
        <v>13418.67</v>
      </c>
      <c r="N1690">
        <v>16.656739999999999</v>
      </c>
      <c r="O1690" s="32">
        <f t="shared" si="442"/>
        <v>53208.290000000008</v>
      </c>
      <c r="P1690" s="32">
        <f t="shared" si="443"/>
        <v>25735.829880000008</v>
      </c>
      <c r="Q1690">
        <v>709582</v>
      </c>
      <c r="R1690" t="s">
        <v>298</v>
      </c>
      <c r="S1690" t="s">
        <v>298</v>
      </c>
      <c r="T1690" t="str">
        <f t="shared" si="444"/>
        <v>VEN</v>
      </c>
      <c r="U1690" t="s">
        <v>381</v>
      </c>
      <c r="V1690" s="33">
        <f t="shared" si="445"/>
        <v>66626.960000000006</v>
      </c>
      <c r="W1690">
        <f t="shared" si="446"/>
        <v>4000</v>
      </c>
      <c r="X1690" s="33">
        <f t="shared" si="447"/>
        <v>53208.290000000008</v>
      </c>
      <c r="Y1690" s="33">
        <f t="shared" si="448"/>
        <v>13418.67</v>
      </c>
      <c r="Z1690" s="45">
        <f t="shared" si="449"/>
        <v>0.37426035766902777</v>
      </c>
      <c r="AA1690" s="33">
        <f t="shared" si="450"/>
        <v>24935.829880000008</v>
      </c>
      <c r="AB1690" s="45">
        <f t="shared" si="451"/>
        <v>0.46864557910055005</v>
      </c>
      <c r="AC1690" s="33">
        <f>IFERROR($X1690/VLOOKUP(CONCATENATE("USD",C1690),[1]GEINDICE!AR$1:AS$65536,2,0),"")</f>
        <v>9244.4515871223321</v>
      </c>
      <c r="AD1690" s="33">
        <f>IFERROR($AA1690/VLOOKUP(CONCATENATE("USD",C1690),[1]GEINDICE!AR$1:AS$65536,2,0),"")</f>
        <v>4332.3713675139443</v>
      </c>
      <c r="AE1690" s="33">
        <f>IFERROR($X1690/VLOOKUP(CONCATENATE("EUR",C1690),[1]GEINDICE!AR$1:AS$65536,2,0),"")</f>
        <v>8928.3144559107313</v>
      </c>
      <c r="AF1690" s="33">
        <f>IFERROR($AA1690/VLOOKUP(CONCATENATE("EUR",C1690),[1]GEINDICE!AR$1:AS$65536,2,0),"")</f>
        <v>4184.2150985820972</v>
      </c>
      <c r="AG1690" s="48" t="str">
        <f>VLOOKUP(E1690,[1]Apresentação!AW$1:AX$65536,2,0)</f>
        <v xml:space="preserve">                    2 - LEATHER AUXILIARIES</v>
      </c>
      <c r="AH1690" s="48" t="str">
        <f t="shared" si="452"/>
        <v xml:space="preserve">         5208000010 - PELLASTOL 1060 BR</v>
      </c>
      <c r="AI1690" s="49" t="str">
        <f t="shared" si="453"/>
        <v xml:space="preserve">     L00103 - VITAPELLI LTDA</v>
      </c>
      <c r="AJ1690" t="str">
        <f t="shared" si="454"/>
        <v xml:space="preserve">     90 - SALES</v>
      </c>
      <c r="AK1690" t="str">
        <f t="shared" si="455"/>
        <v/>
      </c>
      <c r="AL1690">
        <f t="shared" si="456"/>
        <v>2</v>
      </c>
      <c r="AM1690" t="str">
        <f t="shared" si="457"/>
        <v>2025 2</v>
      </c>
      <c r="AN1690" t="str">
        <f t="shared" si="458"/>
        <v xml:space="preserve">VITAPELLI </v>
      </c>
    </row>
    <row r="1691" spans="1:40" x14ac:dyDescent="0.35">
      <c r="A1691">
        <v>82181</v>
      </c>
      <c r="B1691" t="s">
        <v>274</v>
      </c>
      <c r="C1691" s="31">
        <v>45772</v>
      </c>
      <c r="D1691" t="s">
        <v>373</v>
      </c>
      <c r="E1691" t="s">
        <v>374</v>
      </c>
      <c r="F1691" t="s">
        <v>379</v>
      </c>
      <c r="G1691" t="s">
        <v>380</v>
      </c>
      <c r="H1691" t="s">
        <v>782</v>
      </c>
      <c r="I1691" t="s">
        <v>783</v>
      </c>
      <c r="J1691">
        <v>2000</v>
      </c>
      <c r="K1691">
        <v>32669.74</v>
      </c>
      <c r="L1691">
        <v>14122.51965</v>
      </c>
      <c r="M1691">
        <v>6579.68</v>
      </c>
      <c r="N1691">
        <v>16.334869999999999</v>
      </c>
      <c r="O1691" s="32">
        <f t="shared" si="442"/>
        <v>26090.06</v>
      </c>
      <c r="P1691" s="32">
        <f t="shared" si="443"/>
        <v>11967.540350000001</v>
      </c>
      <c r="Q1691">
        <v>733425</v>
      </c>
      <c r="R1691" t="s">
        <v>298</v>
      </c>
      <c r="S1691" t="s">
        <v>298</v>
      </c>
      <c r="T1691" t="str">
        <f t="shared" si="444"/>
        <v>VEN</v>
      </c>
      <c r="U1691" t="s">
        <v>300</v>
      </c>
      <c r="V1691" s="33">
        <f t="shared" si="445"/>
        <v>32669.74</v>
      </c>
      <c r="W1691">
        <f t="shared" si="446"/>
        <v>2000</v>
      </c>
      <c r="X1691" s="33">
        <f t="shared" si="447"/>
        <v>26090.06</v>
      </c>
      <c r="Y1691" s="33">
        <f t="shared" si="448"/>
        <v>6579.68</v>
      </c>
      <c r="Z1691" s="45">
        <f t="shared" si="449"/>
        <v>0.35407506610092399</v>
      </c>
      <c r="AA1691" s="33">
        <f t="shared" si="450"/>
        <v>11567.540350000001</v>
      </c>
      <c r="AB1691" s="45">
        <f t="shared" si="451"/>
        <v>0.4433696338758899</v>
      </c>
      <c r="AC1691" s="33">
        <f>IFERROR($X1691/VLOOKUP(CONCATENATE("USD",C1691),[1]GEINDICE!AR$1:AS$65536,2,0),"")</f>
        <v>4589.6034901312314</v>
      </c>
      <c r="AD1691" s="33">
        <f>IFERROR($AA1691/VLOOKUP(CONCATENATE("USD",C1691),[1]GEINDICE!AR$1:AS$65536,2,0),"")</f>
        <v>2034.8908190549907</v>
      </c>
      <c r="AE1691" s="33">
        <f>IFERROR($X1691/VLOOKUP(CONCATENATE("EUR",C1691),[1]GEINDICE!AR$1:AS$65536,2,0),"")</f>
        <v>4032.7160875479162</v>
      </c>
      <c r="AF1691" s="33">
        <f>IFERROR($AA1691/VLOOKUP(CONCATENATE("EUR",C1691),[1]GEINDICE!AR$1:AS$65536,2,0),"")</f>
        <v>1787.9838552615308</v>
      </c>
      <c r="AG1691" s="48" t="str">
        <f>VLOOKUP(E1691,[1]Apresentação!AW$1:AX$65536,2,0)</f>
        <v xml:space="preserve">                    2 - LEATHER AUXILIARIES</v>
      </c>
      <c r="AH1691" s="48" t="str">
        <f t="shared" si="452"/>
        <v xml:space="preserve">         5208000010 - PELLASTOL 1060 BR</v>
      </c>
      <c r="AI1691" s="49" t="str">
        <f t="shared" si="453"/>
        <v xml:space="preserve">     L00103 - VITAPELLI LTDA</v>
      </c>
      <c r="AJ1691" t="str">
        <f t="shared" si="454"/>
        <v xml:space="preserve">     90 - SALES</v>
      </c>
      <c r="AK1691" t="str">
        <f t="shared" si="455"/>
        <v/>
      </c>
      <c r="AL1691">
        <f t="shared" si="456"/>
        <v>4</v>
      </c>
      <c r="AM1691" t="str">
        <f t="shared" si="457"/>
        <v>2025 4</v>
      </c>
      <c r="AN1691" t="str">
        <f t="shared" si="458"/>
        <v xml:space="preserve">VITAPELLI </v>
      </c>
    </row>
    <row r="1692" spans="1:40" x14ac:dyDescent="0.35">
      <c r="A1692">
        <v>82028</v>
      </c>
      <c r="B1692" t="s">
        <v>274</v>
      </c>
      <c r="C1692" s="31">
        <v>45758</v>
      </c>
      <c r="D1692" t="s">
        <v>373</v>
      </c>
      <c r="E1692" t="s">
        <v>374</v>
      </c>
      <c r="F1692" t="s">
        <v>379</v>
      </c>
      <c r="G1692" t="s">
        <v>380</v>
      </c>
      <c r="H1692" t="s">
        <v>782</v>
      </c>
      <c r="I1692" t="s">
        <v>783</v>
      </c>
      <c r="J1692">
        <v>4000</v>
      </c>
      <c r="K1692">
        <v>68076.84</v>
      </c>
      <c r="L1692">
        <v>28245.0393</v>
      </c>
      <c r="M1692">
        <v>13710.68</v>
      </c>
      <c r="N1692">
        <v>17.019209999999998</v>
      </c>
      <c r="O1692" s="32">
        <f t="shared" si="442"/>
        <v>54366.159999999996</v>
      </c>
      <c r="P1692" s="32">
        <f t="shared" si="443"/>
        <v>26121.120699999996</v>
      </c>
      <c r="Q1692">
        <v>728519</v>
      </c>
      <c r="R1692" t="s">
        <v>298</v>
      </c>
      <c r="S1692" t="s">
        <v>298</v>
      </c>
      <c r="T1692" t="str">
        <f t="shared" si="444"/>
        <v>VEN</v>
      </c>
      <c r="U1692" t="s">
        <v>381</v>
      </c>
      <c r="V1692" s="33">
        <f t="shared" si="445"/>
        <v>68076.84</v>
      </c>
      <c r="W1692">
        <f t="shared" si="446"/>
        <v>4000</v>
      </c>
      <c r="X1692" s="33">
        <f t="shared" si="447"/>
        <v>54366.159999999996</v>
      </c>
      <c r="Y1692" s="33">
        <f t="shared" si="448"/>
        <v>13710.68</v>
      </c>
      <c r="Z1692" s="45">
        <f t="shared" si="449"/>
        <v>0.37194911955372778</v>
      </c>
      <c r="AA1692" s="33">
        <f t="shared" si="450"/>
        <v>25321.120699999996</v>
      </c>
      <c r="AB1692" s="45">
        <f t="shared" si="451"/>
        <v>0.4657515024051726</v>
      </c>
      <c r="AC1692" s="33">
        <f>IFERROR($X1692/VLOOKUP(CONCATENATE("USD",C1692),[1]GEINDICE!AR$1:AS$65536,2,0),"")</f>
        <v>9255.8625738461269</v>
      </c>
      <c r="AD1692" s="33">
        <f>IFERROR($AA1692/VLOOKUP(CONCATENATE("USD",C1692),[1]GEINDICE!AR$1:AS$65536,2,0),"")</f>
        <v>4310.9318998246408</v>
      </c>
      <c r="AE1692" s="33">
        <f>IFERROR($X1692/VLOOKUP(CONCATENATE("EUR",C1692),[1]GEINDICE!AR$1:AS$65536,2,0),"")</f>
        <v>8174.3790220725314</v>
      </c>
      <c r="AF1692" s="33">
        <f>IFERROR($AA1692/VLOOKUP(CONCATENATE("EUR",C1692),[1]GEINDICE!AR$1:AS$65536,2,0),"")</f>
        <v>3807.229310759607</v>
      </c>
      <c r="AG1692" s="48" t="str">
        <f>VLOOKUP(E1692,[1]Apresentação!AW$1:AX$65536,2,0)</f>
        <v xml:space="preserve">                    2 - LEATHER AUXILIARIES</v>
      </c>
      <c r="AH1692" s="48" t="str">
        <f t="shared" si="452"/>
        <v xml:space="preserve">         5208000010 - PELLASTOL 1060 BR</v>
      </c>
      <c r="AI1692" s="49" t="str">
        <f t="shared" si="453"/>
        <v xml:space="preserve">     L00103 - VITAPELLI LTDA</v>
      </c>
      <c r="AJ1692" t="str">
        <f t="shared" si="454"/>
        <v xml:space="preserve">     90 - SALES</v>
      </c>
      <c r="AK1692" t="str">
        <f t="shared" si="455"/>
        <v/>
      </c>
      <c r="AL1692">
        <f t="shared" si="456"/>
        <v>4</v>
      </c>
      <c r="AM1692" t="str">
        <f t="shared" si="457"/>
        <v>2025 4</v>
      </c>
      <c r="AN1692" t="str">
        <f t="shared" si="458"/>
        <v xml:space="preserve">VITAPELLI </v>
      </c>
    </row>
    <row r="1693" spans="1:40" x14ac:dyDescent="0.35">
      <c r="A1693">
        <v>82097</v>
      </c>
      <c r="B1693" t="s">
        <v>274</v>
      </c>
      <c r="C1693" s="31">
        <v>45764</v>
      </c>
      <c r="D1693" t="s">
        <v>373</v>
      </c>
      <c r="E1693" t="s">
        <v>374</v>
      </c>
      <c r="F1693" t="s">
        <v>379</v>
      </c>
      <c r="G1693" t="s">
        <v>380</v>
      </c>
      <c r="H1693" t="s">
        <v>782</v>
      </c>
      <c r="I1693" t="s">
        <v>783</v>
      </c>
      <c r="J1693">
        <v>4000</v>
      </c>
      <c r="K1693">
        <v>67607</v>
      </c>
      <c r="L1693">
        <v>28245.0393</v>
      </c>
      <c r="M1693">
        <v>13616.05</v>
      </c>
      <c r="N1693">
        <v>16.90175</v>
      </c>
      <c r="O1693" s="32">
        <f t="shared" si="442"/>
        <v>53990.95</v>
      </c>
      <c r="P1693" s="32">
        <f t="shared" si="443"/>
        <v>25745.910699999997</v>
      </c>
      <c r="Q1693">
        <v>730722</v>
      </c>
      <c r="R1693" t="s">
        <v>298</v>
      </c>
      <c r="S1693" t="s">
        <v>298</v>
      </c>
      <c r="T1693" t="str">
        <f t="shared" si="444"/>
        <v>VEN</v>
      </c>
      <c r="U1693" t="s">
        <v>381</v>
      </c>
      <c r="V1693" s="33">
        <f t="shared" si="445"/>
        <v>67607</v>
      </c>
      <c r="W1693">
        <f t="shared" si="446"/>
        <v>4000</v>
      </c>
      <c r="X1693" s="33">
        <f t="shared" si="447"/>
        <v>53990.95</v>
      </c>
      <c r="Y1693" s="33">
        <f t="shared" si="448"/>
        <v>13616.05</v>
      </c>
      <c r="Z1693" s="45">
        <f t="shared" si="449"/>
        <v>0.36898413921635331</v>
      </c>
      <c r="AA1693" s="33">
        <f t="shared" si="450"/>
        <v>24945.910699999997</v>
      </c>
      <c r="AB1693" s="45">
        <f t="shared" si="451"/>
        <v>0.46203874353016566</v>
      </c>
      <c r="AC1693" s="33">
        <f>IFERROR($X1693/VLOOKUP(CONCATENATE("USD",C1693),[1]GEINDICE!AR$1:AS$65536,2,0),"")</f>
        <v>9219.9234959613368</v>
      </c>
      <c r="AD1693" s="33">
        <f>IFERROR($AA1693/VLOOKUP(CONCATENATE("USD",C1693),[1]GEINDICE!AR$1:AS$65536,2,0),"")</f>
        <v>4259.9618675182292</v>
      </c>
      <c r="AE1693" s="33">
        <f>IFERROR($X1693/VLOOKUP(CONCATENATE("EUR",C1693),[1]GEINDICE!AR$1:AS$65536,2,0),"")</f>
        <v>8111.864839688692</v>
      </c>
      <c r="AF1693" s="33">
        <f>IFERROR($AA1693/VLOOKUP(CONCATENATE("EUR",C1693),[1]GEINDICE!AR$1:AS$65536,2,0),"")</f>
        <v>3747.9958382162918</v>
      </c>
      <c r="AG1693" s="48" t="str">
        <f>VLOOKUP(E1693,[1]Apresentação!AW$1:AX$65536,2,0)</f>
        <v xml:space="preserve">                    2 - LEATHER AUXILIARIES</v>
      </c>
      <c r="AH1693" s="48" t="str">
        <f t="shared" si="452"/>
        <v xml:space="preserve">         5208000010 - PELLASTOL 1060 BR</v>
      </c>
      <c r="AI1693" s="49" t="str">
        <f t="shared" si="453"/>
        <v xml:space="preserve">     L00103 - VITAPELLI LTDA</v>
      </c>
      <c r="AJ1693" t="str">
        <f t="shared" si="454"/>
        <v xml:space="preserve">     90 - SALES</v>
      </c>
      <c r="AK1693" t="str">
        <f t="shared" si="455"/>
        <v/>
      </c>
      <c r="AL1693">
        <f t="shared" si="456"/>
        <v>4</v>
      </c>
      <c r="AM1693" t="str">
        <f t="shared" si="457"/>
        <v>2025 4</v>
      </c>
      <c r="AN1693" t="str">
        <f t="shared" si="458"/>
        <v xml:space="preserve">VITAPELLI </v>
      </c>
    </row>
    <row r="1694" spans="1:40" x14ac:dyDescent="0.35">
      <c r="A1694">
        <v>81559</v>
      </c>
      <c r="B1694" t="s">
        <v>274</v>
      </c>
      <c r="C1694" s="31">
        <v>45723</v>
      </c>
      <c r="D1694" t="s">
        <v>373</v>
      </c>
      <c r="E1694" t="s">
        <v>374</v>
      </c>
      <c r="F1694" t="s">
        <v>379</v>
      </c>
      <c r="G1694" t="s">
        <v>380</v>
      </c>
      <c r="H1694" t="s">
        <v>782</v>
      </c>
      <c r="I1694" t="s">
        <v>783</v>
      </c>
      <c r="J1694">
        <v>1000</v>
      </c>
      <c r="K1694">
        <v>16673.439999999999</v>
      </c>
      <c r="L1694">
        <v>7143.3485300000002</v>
      </c>
      <c r="M1694">
        <v>3358.03</v>
      </c>
      <c r="N1694">
        <v>16.673439999999999</v>
      </c>
      <c r="O1694" s="32">
        <f t="shared" si="442"/>
        <v>13315.409999999998</v>
      </c>
      <c r="P1694" s="32">
        <f t="shared" si="443"/>
        <v>6172.0614699999978</v>
      </c>
      <c r="Q1694">
        <v>715229</v>
      </c>
      <c r="R1694" t="s">
        <v>298</v>
      </c>
      <c r="S1694" t="s">
        <v>298</v>
      </c>
      <c r="T1694" t="str">
        <f t="shared" si="444"/>
        <v>VEN</v>
      </c>
      <c r="U1694" t="s">
        <v>381</v>
      </c>
      <c r="V1694" s="33">
        <f t="shared" si="445"/>
        <v>16673.439999999999</v>
      </c>
      <c r="W1694">
        <f t="shared" si="446"/>
        <v>1000</v>
      </c>
      <c r="X1694" s="33">
        <f t="shared" si="447"/>
        <v>13315.409999999998</v>
      </c>
      <c r="Y1694" s="33">
        <f t="shared" si="448"/>
        <v>3358.03</v>
      </c>
      <c r="Z1694" s="45">
        <f t="shared" si="449"/>
        <v>0.35817812461015835</v>
      </c>
      <c r="AA1694" s="33">
        <f t="shared" si="450"/>
        <v>5972.0614699999978</v>
      </c>
      <c r="AB1694" s="45">
        <f t="shared" si="451"/>
        <v>0.44850751647902681</v>
      </c>
      <c r="AC1694" s="33">
        <f>IFERROR($X1694/VLOOKUP(CONCATENATE("USD",C1694),[1]GEINDICE!AR$1:AS$65536,2,0),"")</f>
        <v>2308.1767438635411</v>
      </c>
      <c r="AD1694" s="33">
        <f>IFERROR($AA1694/VLOOKUP(CONCATENATE("USD",C1694),[1]GEINDICE!AR$1:AS$65536,2,0),"")</f>
        <v>1035.2346189848838</v>
      </c>
      <c r="AE1694" s="33">
        <f>IFERROR($X1694/VLOOKUP(CONCATENATE("EUR",C1694),[1]GEINDICE!AR$1:AS$65536,2,0),"")</f>
        <v>2123.2296334093407</v>
      </c>
      <c r="AF1694" s="33">
        <f>IFERROR($AA1694/VLOOKUP(CONCATENATE("EUR",C1694),[1]GEINDICE!AR$1:AS$65536,2,0),"")</f>
        <v>952.284449795098</v>
      </c>
      <c r="AG1694" s="48" t="str">
        <f>VLOOKUP(E1694,[1]Apresentação!AW$1:AX$65536,2,0)</f>
        <v xml:space="preserve">                    2 - LEATHER AUXILIARIES</v>
      </c>
      <c r="AH1694" s="48" t="str">
        <f t="shared" si="452"/>
        <v xml:space="preserve">         5208000010 - PELLASTOL 1060 BR</v>
      </c>
      <c r="AI1694" s="49" t="str">
        <f t="shared" si="453"/>
        <v xml:space="preserve">     L00103 - VITAPELLI LTDA</v>
      </c>
      <c r="AJ1694" t="str">
        <f t="shared" si="454"/>
        <v xml:space="preserve">     90 - SALES</v>
      </c>
      <c r="AK1694" t="str">
        <f t="shared" si="455"/>
        <v/>
      </c>
      <c r="AL1694">
        <f t="shared" si="456"/>
        <v>3</v>
      </c>
      <c r="AM1694" t="str">
        <f t="shared" si="457"/>
        <v>2025 3</v>
      </c>
      <c r="AN1694" t="str">
        <f t="shared" si="458"/>
        <v xml:space="preserve">VITAPELLI </v>
      </c>
    </row>
    <row r="1695" spans="1:40" x14ac:dyDescent="0.35">
      <c r="A1695">
        <v>81932</v>
      </c>
      <c r="B1695" t="s">
        <v>274</v>
      </c>
      <c r="C1695" s="31">
        <v>45751</v>
      </c>
      <c r="D1695" t="s">
        <v>373</v>
      </c>
      <c r="E1695" t="s">
        <v>374</v>
      </c>
      <c r="F1695" t="s">
        <v>379</v>
      </c>
      <c r="G1695" t="s">
        <v>380</v>
      </c>
      <c r="H1695" t="s">
        <v>782</v>
      </c>
      <c r="I1695" t="s">
        <v>783</v>
      </c>
      <c r="J1695">
        <v>5000</v>
      </c>
      <c r="K1695">
        <v>80708.45</v>
      </c>
      <c r="L1695">
        <v>35338.937089999999</v>
      </c>
      <c r="M1695">
        <v>16254.68</v>
      </c>
      <c r="N1695">
        <v>16.141690000000001</v>
      </c>
      <c r="O1695" s="32">
        <f t="shared" si="442"/>
        <v>64453.77</v>
      </c>
      <c r="P1695" s="32">
        <f t="shared" si="443"/>
        <v>29114.832909999997</v>
      </c>
      <c r="Q1695">
        <v>725893</v>
      </c>
      <c r="R1695" t="s">
        <v>298</v>
      </c>
      <c r="S1695" t="s">
        <v>298</v>
      </c>
      <c r="T1695" t="str">
        <f t="shared" si="444"/>
        <v>VEN</v>
      </c>
      <c r="U1695" t="s">
        <v>300</v>
      </c>
      <c r="V1695" s="33">
        <f t="shared" si="445"/>
        <v>80708.45</v>
      </c>
      <c r="W1695">
        <f t="shared" si="446"/>
        <v>5000</v>
      </c>
      <c r="X1695" s="33">
        <f t="shared" si="447"/>
        <v>64453.77</v>
      </c>
      <c r="Y1695" s="33">
        <f t="shared" si="448"/>
        <v>16254.68</v>
      </c>
      <c r="Z1695" s="45">
        <f t="shared" si="449"/>
        <v>0.34835054953973221</v>
      </c>
      <c r="AA1695" s="33">
        <f t="shared" si="450"/>
        <v>28114.832909999997</v>
      </c>
      <c r="AB1695" s="45">
        <f t="shared" si="451"/>
        <v>0.4362015272341711</v>
      </c>
      <c r="AC1695" s="33">
        <f>IFERROR($X1695/VLOOKUP(CONCATENATE("USD",C1695),[1]GEINDICE!AR$1:AS$65536,2,0),"")</f>
        <v>11155.610363985668</v>
      </c>
      <c r="AD1695" s="33">
        <f>IFERROR($AA1695/VLOOKUP(CONCATENATE("USD",C1695),[1]GEINDICE!AR$1:AS$65536,2,0),"")</f>
        <v>4866.0942779998959</v>
      </c>
      <c r="AE1695" s="33">
        <f>IFERROR($X1695/VLOOKUP(CONCATENATE("EUR",C1695),[1]GEINDICE!AR$1:AS$65536,2,0),"")</f>
        <v>10127.711695290771</v>
      </c>
      <c r="AF1695" s="33">
        <f>IFERROR($AA1695/VLOOKUP(CONCATENATE("EUR",C1695),[1]GEINDICE!AR$1:AS$65536,2,0),"")</f>
        <v>4417.72330887321</v>
      </c>
      <c r="AG1695" s="48" t="str">
        <f>VLOOKUP(E1695,[1]Apresentação!AW$1:AX$65536,2,0)</f>
        <v xml:space="preserve">                    2 - LEATHER AUXILIARIES</v>
      </c>
      <c r="AH1695" s="48" t="str">
        <f t="shared" si="452"/>
        <v xml:space="preserve">         5208000010 - PELLASTOL 1060 BR</v>
      </c>
      <c r="AI1695" s="49" t="str">
        <f t="shared" si="453"/>
        <v xml:space="preserve">     L00103 - VITAPELLI LTDA</v>
      </c>
      <c r="AJ1695" t="str">
        <f t="shared" si="454"/>
        <v xml:space="preserve">     90 - SALES</v>
      </c>
      <c r="AK1695" t="str">
        <f t="shared" si="455"/>
        <v/>
      </c>
      <c r="AL1695">
        <f t="shared" si="456"/>
        <v>4</v>
      </c>
      <c r="AM1695" t="str">
        <f t="shared" si="457"/>
        <v>2025 4</v>
      </c>
      <c r="AN1695" t="str">
        <f t="shared" si="458"/>
        <v xml:space="preserve">VITAPELLI </v>
      </c>
    </row>
    <row r="1696" spans="1:40" x14ac:dyDescent="0.35">
      <c r="A1696">
        <v>82351</v>
      </c>
      <c r="B1696" t="s">
        <v>274</v>
      </c>
      <c r="C1696" s="31">
        <v>45786</v>
      </c>
      <c r="D1696" t="s">
        <v>373</v>
      </c>
      <c r="E1696" t="s">
        <v>374</v>
      </c>
      <c r="F1696" t="s">
        <v>379</v>
      </c>
      <c r="G1696" t="s">
        <v>380</v>
      </c>
      <c r="H1696" t="s">
        <v>782</v>
      </c>
      <c r="I1696" t="s">
        <v>783</v>
      </c>
      <c r="J1696">
        <v>3000</v>
      </c>
      <c r="K1696">
        <v>49109.97</v>
      </c>
      <c r="L1696">
        <v>21414.645059999999</v>
      </c>
      <c r="M1696">
        <v>9890.75</v>
      </c>
      <c r="N1696">
        <v>16.369989999999998</v>
      </c>
      <c r="O1696" s="32">
        <f t="shared" si="442"/>
        <v>39219.22</v>
      </c>
      <c r="P1696" s="32">
        <f t="shared" si="443"/>
        <v>17804.574940000002</v>
      </c>
      <c r="Q1696">
        <v>738305</v>
      </c>
      <c r="R1696" t="s">
        <v>298</v>
      </c>
      <c r="S1696" t="s">
        <v>298</v>
      </c>
      <c r="T1696" t="str">
        <f t="shared" si="444"/>
        <v>VEN</v>
      </c>
      <c r="U1696" t="s">
        <v>381</v>
      </c>
      <c r="V1696" s="33">
        <f t="shared" si="445"/>
        <v>49109.97</v>
      </c>
      <c r="W1696">
        <f t="shared" si="446"/>
        <v>3000</v>
      </c>
      <c r="X1696" s="33">
        <f t="shared" si="447"/>
        <v>39219.22</v>
      </c>
      <c r="Y1696" s="33">
        <f t="shared" si="448"/>
        <v>9890.75</v>
      </c>
      <c r="Z1696" s="45">
        <f t="shared" si="449"/>
        <v>0.35032753919417997</v>
      </c>
      <c r="AA1696" s="33">
        <f t="shared" si="450"/>
        <v>17204.574940000002</v>
      </c>
      <c r="AB1696" s="45">
        <f t="shared" si="451"/>
        <v>0.43867713177365592</v>
      </c>
      <c r="AC1696" s="33">
        <f>IFERROR($X1696/VLOOKUP(CONCATENATE("USD",C1696),[1]GEINDICE!AR$1:AS$65536,2,0),"")</f>
        <v>6940.1036966254351</v>
      </c>
      <c r="AD1696" s="33">
        <f>IFERROR($AA1696/VLOOKUP(CONCATENATE("USD",C1696),[1]GEINDICE!AR$1:AS$65536,2,0),"")</f>
        <v>3044.4647838473925</v>
      </c>
      <c r="AE1696" s="33">
        <f>IFERROR($X1696/VLOOKUP(CONCATENATE("EUR",C1696),[1]GEINDICE!AR$1:AS$65536,2,0),"")</f>
        <v>6158.0234895113681</v>
      </c>
      <c r="AF1696" s="33">
        <f>IFERROR($AA1696/VLOOKUP(CONCATENATE("EUR",C1696),[1]GEINDICE!AR$1:AS$65536,2,0),"")</f>
        <v>2701.3840817736468</v>
      </c>
      <c r="AG1696" s="48" t="str">
        <f>VLOOKUP(E1696,[1]Apresentação!AW$1:AX$65536,2,0)</f>
        <v xml:space="preserve">                    2 - LEATHER AUXILIARIES</v>
      </c>
      <c r="AH1696" s="48" t="str">
        <f t="shared" si="452"/>
        <v xml:space="preserve">         5208000010 - PELLASTOL 1060 BR</v>
      </c>
      <c r="AI1696" s="49" t="str">
        <f t="shared" si="453"/>
        <v xml:space="preserve">     L00103 - VITAPELLI LTDA</v>
      </c>
      <c r="AJ1696" t="str">
        <f t="shared" si="454"/>
        <v xml:space="preserve">     90 - SALES</v>
      </c>
      <c r="AK1696" t="str">
        <f t="shared" si="455"/>
        <v/>
      </c>
      <c r="AL1696">
        <f t="shared" si="456"/>
        <v>5</v>
      </c>
      <c r="AM1696" t="str">
        <f t="shared" si="457"/>
        <v>2025 5</v>
      </c>
      <c r="AN1696" t="str">
        <f t="shared" si="458"/>
        <v xml:space="preserve">VITAPELLI </v>
      </c>
    </row>
    <row r="1697" spans="1:40" x14ac:dyDescent="0.35">
      <c r="A1697">
        <v>81361</v>
      </c>
      <c r="B1697" t="s">
        <v>274</v>
      </c>
      <c r="C1697" s="31">
        <v>45709</v>
      </c>
      <c r="D1697" t="s">
        <v>373</v>
      </c>
      <c r="E1697" t="s">
        <v>374</v>
      </c>
      <c r="F1697" t="s">
        <v>379</v>
      </c>
      <c r="G1697" t="s">
        <v>380</v>
      </c>
      <c r="H1697" t="s">
        <v>782</v>
      </c>
      <c r="I1697" t="s">
        <v>783</v>
      </c>
      <c r="J1697">
        <v>3000</v>
      </c>
      <c r="K1697">
        <v>49247.31</v>
      </c>
      <c r="L1697">
        <v>20961.614549999998</v>
      </c>
      <c r="M1697">
        <v>9918.41</v>
      </c>
      <c r="N1697">
        <v>16.415769999999998</v>
      </c>
      <c r="O1697" s="32">
        <f t="shared" si="442"/>
        <v>39328.899999999994</v>
      </c>
      <c r="P1697" s="32">
        <f t="shared" si="443"/>
        <v>18367.285449999996</v>
      </c>
      <c r="Q1697">
        <v>710947</v>
      </c>
      <c r="R1697" t="s">
        <v>298</v>
      </c>
      <c r="S1697" t="s">
        <v>298</v>
      </c>
      <c r="T1697" t="str">
        <f t="shared" si="444"/>
        <v>VEN</v>
      </c>
      <c r="U1697" t="s">
        <v>293</v>
      </c>
      <c r="V1697" s="33">
        <f t="shared" si="445"/>
        <v>49247.31</v>
      </c>
      <c r="W1697">
        <f t="shared" si="446"/>
        <v>3000</v>
      </c>
      <c r="X1697" s="33">
        <f t="shared" si="447"/>
        <v>39328.899999999994</v>
      </c>
      <c r="Y1697" s="33">
        <f t="shared" si="448"/>
        <v>9918.41</v>
      </c>
      <c r="Z1697" s="45">
        <f t="shared" si="449"/>
        <v>0.36077677034542588</v>
      </c>
      <c r="AA1697" s="33">
        <f t="shared" si="450"/>
        <v>17767.285449999996</v>
      </c>
      <c r="AB1697" s="45">
        <f t="shared" si="451"/>
        <v>0.45176156592226069</v>
      </c>
      <c r="AC1697" s="33">
        <f>IFERROR($X1697/VLOOKUP(CONCATENATE("USD",C1697),[1]GEINDICE!AR$1:AS$65536,2,0),"")</f>
        <v>6896.5402353271247</v>
      </c>
      <c r="AD1697" s="33">
        <f>IFERROR($AA1697/VLOOKUP(CONCATENATE("USD",C1697),[1]GEINDICE!AR$1:AS$65536,2,0),"")</f>
        <v>3115.5918161572581</v>
      </c>
      <c r="AE1697" s="33">
        <f>IFERROR($X1697/VLOOKUP(CONCATENATE("EUR",C1697),[1]GEINDICE!AR$1:AS$65536,2,0),"")</f>
        <v>6596.3738217436503</v>
      </c>
      <c r="AF1697" s="33">
        <f>IFERROR($AA1697/VLOOKUP(CONCATENATE("EUR",C1697),[1]GEINDICE!AR$1:AS$65536,2,0),"")</f>
        <v>2979.9881671195189</v>
      </c>
      <c r="AG1697" s="48" t="str">
        <f>VLOOKUP(E1697,[1]Apresentação!AW$1:AX$65536,2,0)</f>
        <v xml:space="preserve">                    2 - LEATHER AUXILIARIES</v>
      </c>
      <c r="AH1697" s="48" t="str">
        <f t="shared" si="452"/>
        <v xml:space="preserve">         5208000010 - PELLASTOL 1060 BR</v>
      </c>
      <c r="AI1697" s="49" t="str">
        <f t="shared" si="453"/>
        <v xml:space="preserve">     L00103 - VITAPELLI LTDA</v>
      </c>
      <c r="AJ1697" t="str">
        <f t="shared" si="454"/>
        <v xml:space="preserve">     90 - SALES</v>
      </c>
      <c r="AK1697" t="str">
        <f t="shared" si="455"/>
        <v/>
      </c>
      <c r="AL1697">
        <f t="shared" si="456"/>
        <v>2</v>
      </c>
      <c r="AM1697" t="str">
        <f t="shared" si="457"/>
        <v>2025 2</v>
      </c>
      <c r="AN1697" t="str">
        <f t="shared" si="458"/>
        <v xml:space="preserve">VITAPELLI </v>
      </c>
    </row>
    <row r="1698" spans="1:40" x14ac:dyDescent="0.35">
      <c r="A1698">
        <v>81299</v>
      </c>
      <c r="B1698" t="s">
        <v>274</v>
      </c>
      <c r="C1698" s="31">
        <v>45702</v>
      </c>
      <c r="D1698" t="s">
        <v>373</v>
      </c>
      <c r="E1698" t="s">
        <v>374</v>
      </c>
      <c r="F1698" t="s">
        <v>379</v>
      </c>
      <c r="G1698" t="s">
        <v>380</v>
      </c>
      <c r="H1698" t="s">
        <v>782</v>
      </c>
      <c r="I1698" t="s">
        <v>783</v>
      </c>
      <c r="J1698">
        <v>2000</v>
      </c>
      <c r="K1698">
        <v>33274.340000000004</v>
      </c>
      <c r="L1698">
        <v>13736.23006</v>
      </c>
      <c r="M1698">
        <v>6701.45</v>
      </c>
      <c r="N1698">
        <v>16.637169999999998</v>
      </c>
      <c r="O1698" s="32">
        <f t="shared" si="442"/>
        <v>26572.890000000003</v>
      </c>
      <c r="P1698" s="32">
        <f t="shared" si="443"/>
        <v>12836.659940000003</v>
      </c>
      <c r="Q1698">
        <v>710274</v>
      </c>
      <c r="R1698" t="s">
        <v>298</v>
      </c>
      <c r="S1698" t="s">
        <v>298</v>
      </c>
      <c r="T1698" t="str">
        <f t="shared" si="444"/>
        <v>VEN</v>
      </c>
      <c r="U1698" t="s">
        <v>300</v>
      </c>
      <c r="V1698" s="33">
        <f t="shared" si="445"/>
        <v>33274.340000000004</v>
      </c>
      <c r="W1698">
        <f t="shared" si="446"/>
        <v>2000</v>
      </c>
      <c r="X1698" s="33">
        <f t="shared" si="447"/>
        <v>26572.890000000003</v>
      </c>
      <c r="Y1698" s="33">
        <f t="shared" si="448"/>
        <v>6701.45</v>
      </c>
      <c r="Z1698" s="45">
        <f t="shared" si="449"/>
        <v>0.37376128091496336</v>
      </c>
      <c r="AA1698" s="33">
        <f t="shared" si="450"/>
        <v>12436.659940000003</v>
      </c>
      <c r="AB1698" s="45">
        <f t="shared" si="451"/>
        <v>0.46802060069491885</v>
      </c>
      <c r="AC1698" s="33">
        <f>IFERROR($X1698/VLOOKUP(CONCATENATE("USD",C1698),[1]GEINDICE!AR$1:AS$65536,2,0),"")</f>
        <v>4638.8788994989791</v>
      </c>
      <c r="AD1698" s="33">
        <f>IFERROR($AA1698/VLOOKUP(CONCATENATE("USD",C1698),[1]GEINDICE!AR$1:AS$65536,2,0),"")</f>
        <v>2171.0908890944961</v>
      </c>
      <c r="AE1698" s="33">
        <f>IFERROR($X1698/VLOOKUP(CONCATENATE("EUR",C1698),[1]GEINDICE!AR$1:AS$65536,2,0),"")</f>
        <v>4414.1746540640206</v>
      </c>
      <c r="AF1698" s="33">
        <f>IFERROR($AA1698/VLOOKUP(CONCATENATE("EUR",C1698),[1]GEINDICE!AR$1:AS$65536,2,0),"")</f>
        <v>2065.9246731673288</v>
      </c>
      <c r="AG1698" s="48" t="str">
        <f>VLOOKUP(E1698,[1]Apresentação!AW$1:AX$65536,2,0)</f>
        <v xml:space="preserve">                    2 - LEATHER AUXILIARIES</v>
      </c>
      <c r="AH1698" s="48" t="str">
        <f t="shared" si="452"/>
        <v xml:space="preserve">         5208000010 - PELLASTOL 1060 BR</v>
      </c>
      <c r="AI1698" s="49" t="str">
        <f t="shared" si="453"/>
        <v xml:space="preserve">     L00103 - VITAPELLI LTDA</v>
      </c>
      <c r="AJ1698" t="str">
        <f t="shared" si="454"/>
        <v xml:space="preserve">     90 - SALES</v>
      </c>
      <c r="AK1698" t="str">
        <f t="shared" si="455"/>
        <v/>
      </c>
      <c r="AL1698">
        <f t="shared" si="456"/>
        <v>2</v>
      </c>
      <c r="AM1698" t="str">
        <f t="shared" si="457"/>
        <v>2025 2</v>
      </c>
      <c r="AN1698" t="str">
        <f t="shared" si="458"/>
        <v xml:space="preserve">VITAPELLI </v>
      </c>
    </row>
    <row r="1699" spans="1:40" x14ac:dyDescent="0.35">
      <c r="A1699">
        <v>81645</v>
      </c>
      <c r="B1699" t="s">
        <v>274</v>
      </c>
      <c r="C1699" s="31">
        <v>45730</v>
      </c>
      <c r="D1699" t="s">
        <v>373</v>
      </c>
      <c r="E1699" t="s">
        <v>374</v>
      </c>
      <c r="F1699" t="s">
        <v>379</v>
      </c>
      <c r="G1699" t="s">
        <v>380</v>
      </c>
      <c r="H1699" t="s">
        <v>782</v>
      </c>
      <c r="I1699" t="s">
        <v>783</v>
      </c>
      <c r="J1699">
        <v>1000</v>
      </c>
      <c r="K1699">
        <v>16735.91</v>
      </c>
      <c r="L1699">
        <v>7143.3485300000002</v>
      </c>
      <c r="M1699">
        <v>3370.62</v>
      </c>
      <c r="N1699">
        <v>16.735910000000001</v>
      </c>
      <c r="O1699" s="32">
        <f t="shared" si="442"/>
        <v>13365.29</v>
      </c>
      <c r="P1699" s="32">
        <f t="shared" si="443"/>
        <v>6221.9414700000007</v>
      </c>
      <c r="Q1699">
        <v>717804</v>
      </c>
      <c r="R1699" t="s">
        <v>298</v>
      </c>
      <c r="S1699" t="s">
        <v>298</v>
      </c>
      <c r="T1699" t="str">
        <f t="shared" si="444"/>
        <v>VEN</v>
      </c>
      <c r="U1699" t="s">
        <v>300</v>
      </c>
      <c r="V1699" s="33">
        <f t="shared" si="445"/>
        <v>16735.91</v>
      </c>
      <c r="W1699">
        <f t="shared" si="446"/>
        <v>1000</v>
      </c>
      <c r="X1699" s="33">
        <f t="shared" si="447"/>
        <v>13365.29</v>
      </c>
      <c r="Y1699" s="33">
        <f t="shared" si="448"/>
        <v>3370.62</v>
      </c>
      <c r="Z1699" s="45">
        <f t="shared" si="449"/>
        <v>0.35982157349077526</v>
      </c>
      <c r="AA1699" s="33">
        <f t="shared" si="450"/>
        <v>6021.9414700000007</v>
      </c>
      <c r="AB1699" s="45">
        <f t="shared" si="451"/>
        <v>0.45056571686809643</v>
      </c>
      <c r="AC1699" s="33">
        <f>IFERROR($X1699/VLOOKUP(CONCATENATE("USD",C1699),[1]GEINDICE!AR$1:AS$65536,2,0),"")</f>
        <v>2327.6772496908688</v>
      </c>
      <c r="AD1699" s="33">
        <f>IFERROR($AA1699/VLOOKUP(CONCATENATE("USD",C1699),[1]GEINDICE!AR$1:AS$65536,2,0),"")</f>
        <v>1048.7715686445254</v>
      </c>
      <c r="AE1699" s="33">
        <f>IFERROR($X1699/VLOOKUP(CONCATENATE("EUR",C1699),[1]GEINDICE!AR$1:AS$65536,2,0),"")</f>
        <v>2140.9813218851118</v>
      </c>
      <c r="AF1699" s="33">
        <f>IFERROR($AA1699/VLOOKUP(CONCATENATE("EUR",C1699),[1]GEINDICE!AR$1:AS$65536,2,0),"")</f>
        <v>964.65278409637017</v>
      </c>
      <c r="AG1699" s="48" t="str">
        <f>VLOOKUP(E1699,[1]Apresentação!AW$1:AX$65536,2,0)</f>
        <v xml:space="preserve">                    2 - LEATHER AUXILIARIES</v>
      </c>
      <c r="AH1699" s="48" t="str">
        <f t="shared" si="452"/>
        <v xml:space="preserve">         5208000010 - PELLASTOL 1060 BR</v>
      </c>
      <c r="AI1699" s="49" t="str">
        <f t="shared" si="453"/>
        <v xml:space="preserve">     L00103 - VITAPELLI LTDA</v>
      </c>
      <c r="AJ1699" t="str">
        <f t="shared" si="454"/>
        <v xml:space="preserve">     90 - SALES</v>
      </c>
      <c r="AK1699" t="str">
        <f t="shared" si="455"/>
        <v/>
      </c>
      <c r="AL1699">
        <f t="shared" si="456"/>
        <v>3</v>
      </c>
      <c r="AM1699" t="str">
        <f t="shared" si="457"/>
        <v>2025 3</v>
      </c>
      <c r="AN1699" t="str">
        <f t="shared" si="458"/>
        <v xml:space="preserve">VITAPELLI </v>
      </c>
    </row>
    <row r="1700" spans="1:40" x14ac:dyDescent="0.35">
      <c r="A1700">
        <v>80905</v>
      </c>
      <c r="B1700" t="s">
        <v>274</v>
      </c>
      <c r="C1700" s="31">
        <v>45673</v>
      </c>
      <c r="D1700" t="s">
        <v>373</v>
      </c>
      <c r="E1700" t="s">
        <v>374</v>
      </c>
      <c r="F1700" t="s">
        <v>379</v>
      </c>
      <c r="G1700" t="s">
        <v>380</v>
      </c>
      <c r="H1700" t="s">
        <v>782</v>
      </c>
      <c r="I1700" t="s">
        <v>783</v>
      </c>
      <c r="J1700">
        <v>7000</v>
      </c>
      <c r="K1700">
        <v>121677.78</v>
      </c>
      <c r="L1700">
        <v>47654.044970000003</v>
      </c>
      <c r="M1700">
        <v>24505.9</v>
      </c>
      <c r="N1700">
        <v>17.382539999999999</v>
      </c>
      <c r="O1700" s="32">
        <f t="shared" si="442"/>
        <v>97171.88</v>
      </c>
      <c r="P1700" s="32">
        <f t="shared" si="443"/>
        <v>49517.835030000002</v>
      </c>
      <c r="Q1700">
        <v>707305</v>
      </c>
      <c r="R1700" t="s">
        <v>298</v>
      </c>
      <c r="S1700" t="s">
        <v>298</v>
      </c>
      <c r="T1700" t="str">
        <f t="shared" si="444"/>
        <v>VEN</v>
      </c>
      <c r="U1700" t="s">
        <v>300</v>
      </c>
      <c r="V1700" s="33">
        <f t="shared" si="445"/>
        <v>121677.78</v>
      </c>
      <c r="W1700">
        <f t="shared" si="446"/>
        <v>7000</v>
      </c>
      <c r="X1700" s="33">
        <f t="shared" si="447"/>
        <v>97171.88</v>
      </c>
      <c r="Y1700" s="33">
        <f t="shared" si="448"/>
        <v>24505.9</v>
      </c>
      <c r="Z1700" s="45">
        <f t="shared" si="449"/>
        <v>0.39545293339507021</v>
      </c>
      <c r="AA1700" s="33">
        <f t="shared" si="450"/>
        <v>48117.835030000002</v>
      </c>
      <c r="AB1700" s="45">
        <f t="shared" si="451"/>
        <v>0.495182711603398</v>
      </c>
      <c r="AC1700" s="33">
        <f>IFERROR($X1700/VLOOKUP(CONCATENATE("USD",C1700),[1]GEINDICE!AR$1:AS$65536,2,0),"")</f>
        <v>16108.862438248068</v>
      </c>
      <c r="AD1700" s="33">
        <f>IFERROR($AA1700/VLOOKUP(CONCATENATE("USD",C1700),[1]GEINDICE!AR$1:AS$65536,2,0),"")</f>
        <v>7976.8301830178043</v>
      </c>
      <c r="AE1700" s="33">
        <f>IFERROR($X1700/VLOOKUP(CONCATENATE("EUR",C1700),[1]GEINDICE!AR$1:AS$65536,2,0),"")</f>
        <v>15636.566683831103</v>
      </c>
      <c r="AF1700" s="33">
        <f>IFERROR($AA1700/VLOOKUP(CONCATENATE("EUR",C1700),[1]GEINDICE!AR$1:AS$65536,2,0),"")</f>
        <v>7742.9574906668386</v>
      </c>
      <c r="AG1700" s="48" t="str">
        <f>VLOOKUP(E1700,[1]Apresentação!AW$1:AX$65536,2,0)</f>
        <v xml:space="preserve">                    2 - LEATHER AUXILIARIES</v>
      </c>
      <c r="AH1700" s="48" t="str">
        <f t="shared" si="452"/>
        <v xml:space="preserve">         5208000010 - PELLASTOL 1060 BR</v>
      </c>
      <c r="AI1700" s="49" t="str">
        <f t="shared" si="453"/>
        <v xml:space="preserve">     L00103 - VITAPELLI LTDA</v>
      </c>
      <c r="AJ1700" t="str">
        <f t="shared" si="454"/>
        <v xml:space="preserve">     90 - SALES</v>
      </c>
      <c r="AK1700" t="str">
        <f t="shared" si="455"/>
        <v/>
      </c>
      <c r="AL1700">
        <f t="shared" si="456"/>
        <v>1</v>
      </c>
      <c r="AM1700" t="str">
        <f t="shared" si="457"/>
        <v>2025 1</v>
      </c>
      <c r="AN1700" t="str">
        <f t="shared" si="458"/>
        <v xml:space="preserve">VITAPELLI </v>
      </c>
    </row>
    <row r="1701" spans="1:40" x14ac:dyDescent="0.35">
      <c r="A1701">
        <v>83683</v>
      </c>
      <c r="B1701" t="s">
        <v>274</v>
      </c>
      <c r="C1701" s="31">
        <v>45898</v>
      </c>
      <c r="D1701" t="s">
        <v>373</v>
      </c>
      <c r="E1701" t="s">
        <v>374</v>
      </c>
      <c r="F1701" t="s">
        <v>379</v>
      </c>
      <c r="G1701" t="s">
        <v>380</v>
      </c>
      <c r="H1701" t="s">
        <v>782</v>
      </c>
      <c r="I1701" t="s">
        <v>783</v>
      </c>
      <c r="J1701">
        <v>4000</v>
      </c>
      <c r="K1701">
        <v>62318.840000000004</v>
      </c>
      <c r="L1701">
        <v>29392.30544</v>
      </c>
      <c r="M1701">
        <v>12551.01</v>
      </c>
      <c r="N1701">
        <v>15.579709999999999</v>
      </c>
      <c r="O1701" s="32">
        <f t="shared" si="442"/>
        <v>49767.83</v>
      </c>
      <c r="P1701" s="32">
        <f t="shared" si="443"/>
        <v>20375.524560000002</v>
      </c>
      <c r="Q1701">
        <v>760150</v>
      </c>
      <c r="R1701" t="s">
        <v>298</v>
      </c>
      <c r="S1701" t="s">
        <v>298</v>
      </c>
      <c r="T1701" t="str">
        <f t="shared" si="444"/>
        <v>VEN</v>
      </c>
      <c r="U1701" t="s">
        <v>293</v>
      </c>
      <c r="V1701" s="33">
        <f t="shared" si="445"/>
        <v>62318.840000000004</v>
      </c>
      <c r="W1701">
        <f t="shared" si="446"/>
        <v>4000</v>
      </c>
      <c r="X1701" s="33">
        <f t="shared" si="447"/>
        <v>49767.83</v>
      </c>
      <c r="Y1701" s="33">
        <f t="shared" si="448"/>
        <v>12551.01</v>
      </c>
      <c r="Z1701" s="45">
        <f t="shared" si="449"/>
        <v>0.31411888539645477</v>
      </c>
      <c r="AA1701" s="33">
        <f t="shared" si="450"/>
        <v>19575.524560000002</v>
      </c>
      <c r="AB1701" s="45">
        <f t="shared" si="451"/>
        <v>0.39333691181632796</v>
      </c>
      <c r="AC1701" s="33">
        <f>IFERROR($X1701/VLOOKUP(CONCATENATE("USD",C1701),[1]GEINDICE!AR$1:AS$65536,2,0),"")</f>
        <v>9171.4267285861715</v>
      </c>
      <c r="AD1701" s="33">
        <f>IFERROR($AA1701/VLOOKUP(CONCATENATE("USD",C1701),[1]GEINDICE!AR$1:AS$65536,2,0),"")</f>
        <v>3607.4606663718123</v>
      </c>
      <c r="AE1701" s="33">
        <f>IFERROR($X1701/VLOOKUP(CONCATENATE("EUR",C1701),[1]GEINDICE!AR$1:AS$65536,2,0),"")</f>
        <v>7841.528668441867</v>
      </c>
      <c r="AF1701" s="33">
        <f>IFERROR($AA1701/VLOOKUP(CONCATENATE("EUR",C1701),[1]GEINDICE!AR$1:AS$65536,2,0),"")</f>
        <v>3084.3626703641262</v>
      </c>
      <c r="AG1701" s="48" t="str">
        <f>VLOOKUP(E1701,[1]Apresentação!AW$1:AX$65536,2,0)</f>
        <v xml:space="preserve">                    2 - LEATHER AUXILIARIES</v>
      </c>
      <c r="AH1701" s="48" t="str">
        <f t="shared" si="452"/>
        <v xml:space="preserve">         5208000010 - PELLASTOL 1060 BR</v>
      </c>
      <c r="AI1701" s="49" t="str">
        <f t="shared" si="453"/>
        <v xml:space="preserve">     L00103 - VITAPELLI LTDA</v>
      </c>
      <c r="AJ1701" t="str">
        <f t="shared" si="454"/>
        <v xml:space="preserve">     90 - SALES</v>
      </c>
      <c r="AK1701" t="str">
        <f t="shared" si="455"/>
        <v/>
      </c>
      <c r="AL1701">
        <f t="shared" si="456"/>
        <v>8</v>
      </c>
      <c r="AM1701" t="str">
        <f t="shared" si="457"/>
        <v>2025 8</v>
      </c>
      <c r="AN1701" t="str">
        <f t="shared" si="458"/>
        <v xml:space="preserve">VITAPELLI </v>
      </c>
    </row>
    <row r="1702" spans="1:40" x14ac:dyDescent="0.35">
      <c r="A1702">
        <v>84554</v>
      </c>
      <c r="B1702" t="s">
        <v>274</v>
      </c>
      <c r="C1702" s="31">
        <v>45968</v>
      </c>
      <c r="D1702" t="s">
        <v>373</v>
      </c>
      <c r="E1702" t="s">
        <v>374</v>
      </c>
      <c r="F1702" t="s">
        <v>379</v>
      </c>
      <c r="G1702" t="s">
        <v>380</v>
      </c>
      <c r="H1702" t="s">
        <v>782</v>
      </c>
      <c r="I1702" t="s">
        <v>783</v>
      </c>
      <c r="J1702">
        <v>2000</v>
      </c>
      <c r="K1702">
        <v>30777.08</v>
      </c>
      <c r="L1702">
        <v>14570.333699999999</v>
      </c>
      <c r="M1702">
        <v>6198.5</v>
      </c>
      <c r="N1702">
        <v>15.388539999999999</v>
      </c>
      <c r="O1702" s="32">
        <f t="shared" si="442"/>
        <v>24578.58</v>
      </c>
      <c r="P1702" s="32">
        <f t="shared" si="443"/>
        <v>10008.246300000003</v>
      </c>
      <c r="Q1702">
        <v>766591</v>
      </c>
      <c r="R1702" t="s">
        <v>298</v>
      </c>
      <c r="S1702" t="s">
        <v>298</v>
      </c>
      <c r="T1702" t="str">
        <f t="shared" si="444"/>
        <v>VEN</v>
      </c>
      <c r="U1702" t="s">
        <v>300</v>
      </c>
      <c r="V1702" s="33">
        <f t="shared" si="445"/>
        <v>30777.08</v>
      </c>
      <c r="W1702">
        <f t="shared" si="446"/>
        <v>2000</v>
      </c>
      <c r="X1702" s="33">
        <f t="shared" si="447"/>
        <v>24578.58</v>
      </c>
      <c r="Y1702" s="33">
        <f t="shared" si="448"/>
        <v>6198.5</v>
      </c>
      <c r="Z1702" s="45">
        <f t="shared" si="449"/>
        <v>0.31218836549796153</v>
      </c>
      <c r="AA1702" s="33">
        <f t="shared" si="450"/>
        <v>9608.2463000000025</v>
      </c>
      <c r="AB1702" s="45">
        <f t="shared" si="451"/>
        <v>0.39091950389322744</v>
      </c>
      <c r="AC1702" s="33" t="str">
        <f>IFERROR($X1702/VLOOKUP(CONCATENATE("USD",C1702),[1]GEINDICE!AR$1:AS$65536,2,0),"")</f>
        <v/>
      </c>
      <c r="AD1702" s="33" t="str">
        <f>IFERROR($AA1702/VLOOKUP(CONCATENATE("USD",C1702),[1]GEINDICE!AR$1:AS$65536,2,0),"")</f>
        <v/>
      </c>
      <c r="AE1702" s="33" t="str">
        <f>IFERROR($X1702/VLOOKUP(CONCATENATE("EUR",C1702),[1]GEINDICE!AR$1:AS$65536,2,0),"")</f>
        <v/>
      </c>
      <c r="AF1702" s="33" t="str">
        <f>IFERROR($AA1702/VLOOKUP(CONCATENATE("EUR",C1702),[1]GEINDICE!AR$1:AS$65536,2,0),"")</f>
        <v/>
      </c>
      <c r="AG1702" s="48" t="str">
        <f>VLOOKUP(E1702,[1]Apresentação!AW$1:AX$65536,2,0)</f>
        <v xml:space="preserve">                    2 - LEATHER AUXILIARIES</v>
      </c>
      <c r="AH1702" s="48" t="str">
        <f t="shared" si="452"/>
        <v xml:space="preserve">         5208000010 - PELLASTOL 1060 BR</v>
      </c>
      <c r="AI1702" s="49" t="str">
        <f t="shared" si="453"/>
        <v xml:space="preserve">     L00103 - VITAPELLI LTDA</v>
      </c>
      <c r="AJ1702" t="str">
        <f t="shared" si="454"/>
        <v xml:space="preserve">     90 - SALES</v>
      </c>
      <c r="AK1702" t="str">
        <f t="shared" si="455"/>
        <v/>
      </c>
      <c r="AL1702">
        <f t="shared" si="456"/>
        <v>11</v>
      </c>
      <c r="AM1702" t="str">
        <f t="shared" si="457"/>
        <v>2025 11</v>
      </c>
      <c r="AN1702" t="str">
        <f t="shared" si="458"/>
        <v xml:space="preserve">VITAPELLI </v>
      </c>
    </row>
    <row r="1703" spans="1:40" x14ac:dyDescent="0.35">
      <c r="A1703">
        <v>84248</v>
      </c>
      <c r="B1703" t="s">
        <v>274</v>
      </c>
      <c r="C1703" s="31">
        <v>45947</v>
      </c>
      <c r="D1703" t="s">
        <v>373</v>
      </c>
      <c r="E1703" t="s">
        <v>374</v>
      </c>
      <c r="F1703" t="s">
        <v>379</v>
      </c>
      <c r="G1703" t="s">
        <v>380</v>
      </c>
      <c r="H1703" t="s">
        <v>782</v>
      </c>
      <c r="I1703" t="s">
        <v>783</v>
      </c>
      <c r="J1703">
        <v>2000</v>
      </c>
      <c r="K1703">
        <v>31297.040000000001</v>
      </c>
      <c r="L1703">
        <v>15050.777260000001</v>
      </c>
      <c r="M1703">
        <v>6303.22</v>
      </c>
      <c r="N1703">
        <v>15.64852</v>
      </c>
      <c r="O1703" s="32">
        <f t="shared" si="442"/>
        <v>24993.82</v>
      </c>
      <c r="P1703" s="32">
        <f t="shared" si="443"/>
        <v>9943.042739999999</v>
      </c>
      <c r="Q1703">
        <v>764492</v>
      </c>
      <c r="R1703" t="s">
        <v>298</v>
      </c>
      <c r="S1703" t="s">
        <v>298</v>
      </c>
      <c r="T1703" t="str">
        <f t="shared" si="444"/>
        <v>VEN</v>
      </c>
      <c r="U1703" t="s">
        <v>381</v>
      </c>
      <c r="V1703" s="33">
        <f t="shared" si="445"/>
        <v>31297.040000000001</v>
      </c>
      <c r="W1703">
        <f t="shared" si="446"/>
        <v>2000</v>
      </c>
      <c r="X1703" s="33">
        <f t="shared" si="447"/>
        <v>24993.82</v>
      </c>
      <c r="Y1703" s="33">
        <f t="shared" si="448"/>
        <v>6303.22</v>
      </c>
      <c r="Z1703" s="45">
        <f t="shared" si="449"/>
        <v>0.30491838014074168</v>
      </c>
      <c r="AA1703" s="33">
        <f t="shared" si="450"/>
        <v>9543.042739999999</v>
      </c>
      <c r="AB1703" s="45">
        <f t="shared" si="451"/>
        <v>0.38181609453856991</v>
      </c>
      <c r="AC1703" s="33">
        <f>IFERROR($X1703/VLOOKUP(CONCATENATE("USD",C1703),[1]GEINDICE!AR$1:AS$65536,2,0),"")</f>
        <v>4595.2969295826433</v>
      </c>
      <c r="AD1703" s="33">
        <f>IFERROR($AA1703/VLOOKUP(CONCATENATE("USD",C1703),[1]GEINDICE!AR$1:AS$65536,2,0),"")</f>
        <v>1754.5583268983266</v>
      </c>
      <c r="AE1703" s="33">
        <f>IFERROR($X1703/VLOOKUP(CONCATENATE("EUR",C1703),[1]GEINDICE!AR$1:AS$65536,2,0),"")</f>
        <v>3936.7165965757845</v>
      </c>
      <c r="AF1703" s="33">
        <f>IFERROR($AA1703/VLOOKUP(CONCATENATE("EUR",C1703),[1]GEINDICE!AR$1:AS$65536,2,0),"")</f>
        <v>1503.1017562097368</v>
      </c>
      <c r="AG1703" s="48" t="str">
        <f>VLOOKUP(E1703,[1]Apresentação!AW$1:AX$65536,2,0)</f>
        <v xml:space="preserve">                    2 - LEATHER AUXILIARIES</v>
      </c>
      <c r="AH1703" s="48" t="str">
        <f t="shared" si="452"/>
        <v xml:space="preserve">         5208000010 - PELLASTOL 1060 BR</v>
      </c>
      <c r="AI1703" s="49" t="str">
        <f t="shared" si="453"/>
        <v xml:space="preserve">     L00103 - VITAPELLI LTDA</v>
      </c>
      <c r="AJ1703" t="str">
        <f t="shared" si="454"/>
        <v xml:space="preserve">     90 - SALES</v>
      </c>
      <c r="AK1703" t="str">
        <f t="shared" si="455"/>
        <v/>
      </c>
      <c r="AL1703">
        <f t="shared" si="456"/>
        <v>10</v>
      </c>
      <c r="AM1703" t="str">
        <f t="shared" si="457"/>
        <v>2025 10</v>
      </c>
      <c r="AN1703" t="str">
        <f t="shared" si="458"/>
        <v xml:space="preserve">VITAPELLI </v>
      </c>
    </row>
    <row r="1704" spans="1:40" x14ac:dyDescent="0.35">
      <c r="A1704">
        <v>84195</v>
      </c>
      <c r="B1704" t="s">
        <v>274</v>
      </c>
      <c r="C1704" s="31">
        <v>45940</v>
      </c>
      <c r="D1704" t="s">
        <v>373</v>
      </c>
      <c r="E1704" t="s">
        <v>374</v>
      </c>
      <c r="F1704" t="s">
        <v>379</v>
      </c>
      <c r="G1704" t="s">
        <v>380</v>
      </c>
      <c r="H1704" t="s">
        <v>782</v>
      </c>
      <c r="I1704" t="s">
        <v>783</v>
      </c>
      <c r="J1704">
        <v>1000</v>
      </c>
      <c r="K1704">
        <v>15381.630000000001</v>
      </c>
      <c r="L1704">
        <v>7414.9889300000004</v>
      </c>
      <c r="M1704">
        <v>3097.86</v>
      </c>
      <c r="N1704">
        <v>15.381629999999999</v>
      </c>
      <c r="O1704" s="32">
        <f t="shared" si="442"/>
        <v>12283.77</v>
      </c>
      <c r="P1704" s="32">
        <f t="shared" si="443"/>
        <v>4868.78107</v>
      </c>
      <c r="Q1704">
        <v>763917</v>
      </c>
      <c r="R1704" t="s">
        <v>298</v>
      </c>
      <c r="S1704" t="s">
        <v>298</v>
      </c>
      <c r="T1704" t="str">
        <f t="shared" si="444"/>
        <v>VEN</v>
      </c>
      <c r="U1704" t="s">
        <v>293</v>
      </c>
      <c r="V1704" s="33">
        <f t="shared" si="445"/>
        <v>15381.630000000001</v>
      </c>
      <c r="W1704">
        <f t="shared" si="446"/>
        <v>1000</v>
      </c>
      <c r="X1704" s="33">
        <f t="shared" si="447"/>
        <v>12283.77</v>
      </c>
      <c r="Y1704" s="33">
        <f t="shared" si="448"/>
        <v>3097.86</v>
      </c>
      <c r="Z1704" s="45">
        <f t="shared" si="449"/>
        <v>0.30352966948236304</v>
      </c>
      <c r="AA1704" s="33">
        <f t="shared" si="450"/>
        <v>4668.78107</v>
      </c>
      <c r="AB1704" s="45">
        <f t="shared" si="451"/>
        <v>0.38007721326595989</v>
      </c>
      <c r="AC1704" s="33">
        <f>IFERROR($X1704/VLOOKUP(CONCATENATE("USD",C1704),[1]GEINDICE!AR$1:AS$65536,2,0),"")</f>
        <v>2256.1381919700252</v>
      </c>
      <c r="AD1704" s="33">
        <f>IFERROR($AA1704/VLOOKUP(CONCATENATE("USD",C1704),[1]GEINDICE!AR$1:AS$65536,2,0),"")</f>
        <v>857.50671674686839</v>
      </c>
      <c r="AE1704" s="33">
        <f>IFERROR($X1704/VLOOKUP(CONCATENATE("EUR",C1704),[1]GEINDICE!AR$1:AS$65536,2,0),"")</f>
        <v>1942.5894297371667</v>
      </c>
      <c r="AF1704" s="33">
        <f>IFERROR($AA1704/VLOOKUP(CONCATENATE("EUR",C1704),[1]GEINDICE!AR$1:AS$65536,2,0),"")</f>
        <v>738.33397697441251</v>
      </c>
      <c r="AG1704" s="48" t="str">
        <f>VLOOKUP(E1704,[1]Apresentação!AW$1:AX$65536,2,0)</f>
        <v xml:space="preserve">                    2 - LEATHER AUXILIARIES</v>
      </c>
      <c r="AH1704" s="48" t="str">
        <f t="shared" si="452"/>
        <v xml:space="preserve">         5208000010 - PELLASTOL 1060 BR</v>
      </c>
      <c r="AI1704" s="49" t="str">
        <f t="shared" si="453"/>
        <v xml:space="preserve">     L00103 - VITAPELLI LTDA</v>
      </c>
      <c r="AJ1704" t="str">
        <f t="shared" si="454"/>
        <v xml:space="preserve">     90 - SALES</v>
      </c>
      <c r="AK1704" t="str">
        <f t="shared" si="455"/>
        <v/>
      </c>
      <c r="AL1704">
        <f t="shared" si="456"/>
        <v>10</v>
      </c>
      <c r="AM1704" t="str">
        <f t="shared" si="457"/>
        <v>2025 10</v>
      </c>
      <c r="AN1704" t="str">
        <f t="shared" si="458"/>
        <v xml:space="preserve">VITAPELLI </v>
      </c>
    </row>
    <row r="1705" spans="1:40" x14ac:dyDescent="0.35">
      <c r="A1705">
        <v>84642</v>
      </c>
      <c r="B1705" t="s">
        <v>274</v>
      </c>
      <c r="C1705" s="31">
        <v>45975</v>
      </c>
      <c r="D1705" t="s">
        <v>373</v>
      </c>
      <c r="E1705" t="s">
        <v>374</v>
      </c>
      <c r="F1705" t="s">
        <v>379</v>
      </c>
      <c r="G1705" t="s">
        <v>380</v>
      </c>
      <c r="H1705" t="s">
        <v>782</v>
      </c>
      <c r="I1705" t="s">
        <v>783</v>
      </c>
      <c r="J1705">
        <v>2000</v>
      </c>
      <c r="K1705">
        <v>30413.760000000002</v>
      </c>
      <c r="L1705">
        <v>14570.333699999999</v>
      </c>
      <c r="M1705">
        <v>6125.33</v>
      </c>
      <c r="N1705">
        <v>15.20688</v>
      </c>
      <c r="O1705" s="32">
        <f t="shared" si="442"/>
        <v>24288.43</v>
      </c>
      <c r="P1705" s="32">
        <f t="shared" si="443"/>
        <v>9718.0963000000011</v>
      </c>
      <c r="Q1705">
        <v>767278</v>
      </c>
      <c r="R1705" t="s">
        <v>298</v>
      </c>
      <c r="S1705" t="s">
        <v>298</v>
      </c>
      <c r="T1705" t="str">
        <f t="shared" si="444"/>
        <v>VEN</v>
      </c>
      <c r="U1705" t="s">
        <v>381</v>
      </c>
      <c r="V1705" s="33">
        <f t="shared" si="445"/>
        <v>30413.760000000002</v>
      </c>
      <c r="W1705">
        <f t="shared" si="446"/>
        <v>2000</v>
      </c>
      <c r="X1705" s="33">
        <f t="shared" si="447"/>
        <v>24288.43</v>
      </c>
      <c r="Y1705" s="33">
        <f t="shared" si="448"/>
        <v>6125.33</v>
      </c>
      <c r="Z1705" s="45">
        <f t="shared" si="449"/>
        <v>0.30637764945866608</v>
      </c>
      <c r="AA1705" s="33">
        <f t="shared" si="450"/>
        <v>9318.0963000000011</v>
      </c>
      <c r="AB1705" s="45">
        <f t="shared" si="451"/>
        <v>0.38364341787427186</v>
      </c>
      <c r="AC1705" s="33" t="str">
        <f>IFERROR($X1705/VLOOKUP(CONCATENATE("USD",C1705),[1]GEINDICE!AR$1:AS$65536,2,0),"")</f>
        <v/>
      </c>
      <c r="AD1705" s="33" t="str">
        <f>IFERROR($AA1705/VLOOKUP(CONCATENATE("USD",C1705),[1]GEINDICE!AR$1:AS$65536,2,0),"")</f>
        <v/>
      </c>
      <c r="AE1705" s="33" t="str">
        <f>IFERROR($X1705/VLOOKUP(CONCATENATE("EUR",C1705),[1]GEINDICE!AR$1:AS$65536,2,0),"")</f>
        <v/>
      </c>
      <c r="AF1705" s="33" t="str">
        <f>IFERROR($AA1705/VLOOKUP(CONCATENATE("EUR",C1705),[1]GEINDICE!AR$1:AS$65536,2,0),"")</f>
        <v/>
      </c>
      <c r="AG1705" s="48" t="str">
        <f>VLOOKUP(E1705,[1]Apresentação!AW$1:AX$65536,2,0)</f>
        <v xml:space="preserve">                    2 - LEATHER AUXILIARIES</v>
      </c>
      <c r="AH1705" s="48" t="str">
        <f t="shared" si="452"/>
        <v xml:space="preserve">         5208000010 - PELLASTOL 1060 BR</v>
      </c>
      <c r="AI1705" s="49" t="str">
        <f t="shared" si="453"/>
        <v xml:space="preserve">     L00103 - VITAPELLI LTDA</v>
      </c>
      <c r="AJ1705" t="str">
        <f t="shared" si="454"/>
        <v xml:space="preserve">     90 - SALES</v>
      </c>
      <c r="AK1705" t="str">
        <f t="shared" si="455"/>
        <v/>
      </c>
      <c r="AL1705">
        <f t="shared" si="456"/>
        <v>11</v>
      </c>
      <c r="AM1705" t="str">
        <f t="shared" si="457"/>
        <v>2025 11</v>
      </c>
      <c r="AN1705" t="str">
        <f t="shared" si="458"/>
        <v xml:space="preserve">VITAPELLI </v>
      </c>
    </row>
    <row r="1706" spans="1:40" x14ac:dyDescent="0.35">
      <c r="A1706">
        <v>83606</v>
      </c>
      <c r="B1706" t="s">
        <v>274</v>
      </c>
      <c r="C1706" s="31">
        <v>45891</v>
      </c>
      <c r="D1706" t="s">
        <v>373</v>
      </c>
      <c r="E1706" t="s">
        <v>374</v>
      </c>
      <c r="F1706" t="s">
        <v>379</v>
      </c>
      <c r="G1706" t="s">
        <v>380</v>
      </c>
      <c r="H1706" t="s">
        <v>782</v>
      </c>
      <c r="I1706" t="s">
        <v>783</v>
      </c>
      <c r="J1706">
        <v>1000</v>
      </c>
      <c r="K1706">
        <v>15752.74</v>
      </c>
      <c r="L1706">
        <v>7348.07636</v>
      </c>
      <c r="M1706">
        <v>3172.6</v>
      </c>
      <c r="N1706">
        <v>15.752739999999999</v>
      </c>
      <c r="O1706" s="32">
        <f t="shared" si="442"/>
        <v>12580.14</v>
      </c>
      <c r="P1706" s="32">
        <f t="shared" si="443"/>
        <v>5232.0636399999994</v>
      </c>
      <c r="Q1706">
        <v>759547</v>
      </c>
      <c r="R1706" t="s">
        <v>298</v>
      </c>
      <c r="S1706" t="s">
        <v>298</v>
      </c>
      <c r="T1706" t="str">
        <f t="shared" si="444"/>
        <v>VEN</v>
      </c>
      <c r="U1706" t="s">
        <v>381</v>
      </c>
      <c r="V1706" s="33">
        <f t="shared" si="445"/>
        <v>15752.74</v>
      </c>
      <c r="W1706">
        <f t="shared" si="446"/>
        <v>1000</v>
      </c>
      <c r="X1706" s="33">
        <f t="shared" si="447"/>
        <v>12580.14</v>
      </c>
      <c r="Y1706" s="33">
        <f t="shared" si="448"/>
        <v>3172.6</v>
      </c>
      <c r="Z1706" s="45">
        <f t="shared" si="449"/>
        <v>0.31944053161545227</v>
      </c>
      <c r="AA1706" s="33">
        <f t="shared" si="450"/>
        <v>5032.0636399999994</v>
      </c>
      <c r="AB1706" s="45">
        <f t="shared" si="451"/>
        <v>0.40000060730643694</v>
      </c>
      <c r="AC1706" s="33">
        <f>IFERROR($X1706/VLOOKUP(CONCATENATE("USD",C1706),[1]GEINDICE!AR$1:AS$65536,2,0),"")</f>
        <v>2312.8658626268566</v>
      </c>
      <c r="AD1706" s="33">
        <f>IFERROR($AA1706/VLOOKUP(CONCATENATE("USD",C1706),[1]GEINDICE!AR$1:AS$65536,2,0),"")</f>
        <v>925.14774966906884</v>
      </c>
      <c r="AE1706" s="33">
        <f>IFERROR($X1706/VLOOKUP(CONCATENATE("EUR",C1706),[1]GEINDICE!AR$1:AS$65536,2,0),"")</f>
        <v>1974.6252491798643</v>
      </c>
      <c r="AF1706" s="33">
        <f>IFERROR($AA1706/VLOOKUP(CONCATENATE("EUR",C1706),[1]GEINDICE!AR$1:AS$65536,2,0),"")</f>
        <v>789.85129887457015</v>
      </c>
      <c r="AG1706" s="48" t="str">
        <f>VLOOKUP(E1706,[1]Apresentação!AW$1:AX$65536,2,0)</f>
        <v xml:space="preserve">                    2 - LEATHER AUXILIARIES</v>
      </c>
      <c r="AH1706" s="48" t="str">
        <f t="shared" si="452"/>
        <v xml:space="preserve">         5208000010 - PELLASTOL 1060 BR</v>
      </c>
      <c r="AI1706" s="49" t="str">
        <f t="shared" si="453"/>
        <v xml:space="preserve">     L00103 - VITAPELLI LTDA</v>
      </c>
      <c r="AJ1706" t="str">
        <f t="shared" si="454"/>
        <v xml:space="preserve">     90 - SALES</v>
      </c>
      <c r="AK1706" t="str">
        <f t="shared" si="455"/>
        <v/>
      </c>
      <c r="AL1706">
        <f t="shared" si="456"/>
        <v>8</v>
      </c>
      <c r="AM1706" t="str">
        <f t="shared" si="457"/>
        <v>2025 8</v>
      </c>
      <c r="AN1706" t="str">
        <f t="shared" si="458"/>
        <v xml:space="preserve">VITAPELLI </v>
      </c>
    </row>
    <row r="1707" spans="1:40" x14ac:dyDescent="0.35">
      <c r="A1707">
        <v>83175</v>
      </c>
      <c r="B1707" t="s">
        <v>274</v>
      </c>
      <c r="C1707" s="31">
        <v>45856</v>
      </c>
      <c r="D1707" t="s">
        <v>373</v>
      </c>
      <c r="E1707" t="s">
        <v>374</v>
      </c>
      <c r="F1707" t="s">
        <v>379</v>
      </c>
      <c r="G1707" t="s">
        <v>380</v>
      </c>
      <c r="H1707" t="s">
        <v>782</v>
      </c>
      <c r="I1707" t="s">
        <v>783</v>
      </c>
      <c r="J1707">
        <v>2000</v>
      </c>
      <c r="K1707">
        <v>32093.360000000001</v>
      </c>
      <c r="L1707">
        <v>14438.593629999999</v>
      </c>
      <c r="M1707">
        <v>6463.6</v>
      </c>
      <c r="N1707">
        <v>16.046679999999999</v>
      </c>
      <c r="O1707" s="32">
        <f t="shared" si="442"/>
        <v>25629.760000000002</v>
      </c>
      <c r="P1707" s="32">
        <f t="shared" si="443"/>
        <v>11191.166370000003</v>
      </c>
      <c r="Q1707">
        <v>744291</v>
      </c>
      <c r="R1707" t="s">
        <v>298</v>
      </c>
      <c r="S1707" t="s">
        <v>298</v>
      </c>
      <c r="T1707" t="str">
        <f t="shared" si="444"/>
        <v>VEN</v>
      </c>
      <c r="U1707" t="s">
        <v>381</v>
      </c>
      <c r="V1707" s="33">
        <f t="shared" si="445"/>
        <v>32093.360000000001</v>
      </c>
      <c r="W1707">
        <f t="shared" si="446"/>
        <v>2000</v>
      </c>
      <c r="X1707" s="33">
        <f t="shared" si="447"/>
        <v>25629.760000000002</v>
      </c>
      <c r="Y1707" s="33">
        <f t="shared" si="448"/>
        <v>6463.6</v>
      </c>
      <c r="Z1707" s="45">
        <f t="shared" si="449"/>
        <v>0.33624296022604061</v>
      </c>
      <c r="AA1707" s="33">
        <f t="shared" si="450"/>
        <v>10791.166370000003</v>
      </c>
      <c r="AB1707" s="45">
        <f t="shared" si="451"/>
        <v>0.42104047677387546</v>
      </c>
      <c r="AC1707" s="33">
        <f>IFERROR($X1707/VLOOKUP(CONCATENATE("USD",C1707),[1]GEINDICE!AR$1:AS$65536,2,0),"")</f>
        <v>4620.8055385281068</v>
      </c>
      <c r="AD1707" s="33">
        <f>IFERROR($AA1707/VLOOKUP(CONCATENATE("USD",C1707),[1]GEINDICE!AR$1:AS$65536,2,0),"")</f>
        <v>1945.5461670212385</v>
      </c>
      <c r="AE1707" s="33">
        <f>IFERROR($X1707/VLOOKUP(CONCATENATE("EUR",C1707),[1]GEINDICE!AR$1:AS$65536,2,0),"")</f>
        <v>3967.7007864264046</v>
      </c>
      <c r="AF1707" s="33">
        <f>IFERROR($AA1707/VLOOKUP(CONCATENATE("EUR",C1707),[1]GEINDICE!AR$1:AS$65536,2,0),"")</f>
        <v>1670.5626308130538</v>
      </c>
      <c r="AG1707" s="48" t="str">
        <f>VLOOKUP(E1707,[1]Apresentação!AW$1:AX$65536,2,0)</f>
        <v xml:space="preserve">                    2 - LEATHER AUXILIARIES</v>
      </c>
      <c r="AH1707" s="48" t="str">
        <f t="shared" si="452"/>
        <v xml:space="preserve">         5208000010 - PELLASTOL 1060 BR</v>
      </c>
      <c r="AI1707" s="49" t="str">
        <f t="shared" si="453"/>
        <v xml:space="preserve">     L00103 - VITAPELLI LTDA</v>
      </c>
      <c r="AJ1707" t="str">
        <f t="shared" si="454"/>
        <v xml:space="preserve">     90 - SALES</v>
      </c>
      <c r="AK1707" t="str">
        <f t="shared" si="455"/>
        <v/>
      </c>
      <c r="AL1707">
        <f t="shared" si="456"/>
        <v>7</v>
      </c>
      <c r="AM1707" t="str">
        <f t="shared" si="457"/>
        <v>2025 7</v>
      </c>
      <c r="AN1707" t="str">
        <f t="shared" si="458"/>
        <v xml:space="preserve">VITAPELLI </v>
      </c>
    </row>
    <row r="1708" spans="1:40" x14ac:dyDescent="0.35">
      <c r="A1708">
        <v>82680</v>
      </c>
      <c r="B1708" t="s">
        <v>274</v>
      </c>
      <c r="C1708" s="31">
        <v>45814</v>
      </c>
      <c r="D1708" t="s">
        <v>373</v>
      </c>
      <c r="E1708" t="s">
        <v>374</v>
      </c>
      <c r="F1708" t="s">
        <v>379</v>
      </c>
      <c r="G1708" t="s">
        <v>380</v>
      </c>
      <c r="H1708" t="s">
        <v>782</v>
      </c>
      <c r="I1708" t="s">
        <v>783</v>
      </c>
      <c r="J1708">
        <v>4000</v>
      </c>
      <c r="K1708">
        <v>64453.919999999998</v>
      </c>
      <c r="L1708">
        <v>29201.191060000001</v>
      </c>
      <c r="M1708">
        <v>12981.02</v>
      </c>
      <c r="N1708">
        <v>16.113479999999999</v>
      </c>
      <c r="O1708" s="32">
        <f t="shared" si="442"/>
        <v>51472.899999999994</v>
      </c>
      <c r="P1708" s="32">
        <f t="shared" si="443"/>
        <v>22271.708939999993</v>
      </c>
      <c r="Q1708">
        <v>740699</v>
      </c>
      <c r="R1708" t="s">
        <v>298</v>
      </c>
      <c r="S1708" t="s">
        <v>298</v>
      </c>
      <c r="T1708" t="str">
        <f t="shared" si="444"/>
        <v>VEN</v>
      </c>
      <c r="U1708" t="s">
        <v>381</v>
      </c>
      <c r="V1708" s="33">
        <f t="shared" si="445"/>
        <v>64453.919999999998</v>
      </c>
      <c r="W1708">
        <f t="shared" si="446"/>
        <v>4000</v>
      </c>
      <c r="X1708" s="33">
        <f t="shared" si="447"/>
        <v>51472.899999999994</v>
      </c>
      <c r="Y1708" s="33">
        <f t="shared" si="448"/>
        <v>12981.02</v>
      </c>
      <c r="Z1708" s="45">
        <f t="shared" si="449"/>
        <v>0.33313270845279841</v>
      </c>
      <c r="AA1708" s="33">
        <f t="shared" si="450"/>
        <v>21471.708939999993</v>
      </c>
      <c r="AB1708" s="45">
        <f t="shared" si="451"/>
        <v>0.41714589502437194</v>
      </c>
      <c r="AC1708" s="33">
        <f>IFERROR($X1708/VLOOKUP(CONCATENATE("USD",C1708),[1]GEINDICE!AR$1:AS$65536,2,0),"")</f>
        <v>9200.296709385666</v>
      </c>
      <c r="AD1708" s="33">
        <f>IFERROR($AA1708/VLOOKUP(CONCATENATE("USD",C1708),[1]GEINDICE!AR$1:AS$65536,2,0),"")</f>
        <v>3837.866005326468</v>
      </c>
      <c r="AE1708" s="33">
        <f>IFERROR($X1708/VLOOKUP(CONCATENATE("EUR",C1708),[1]GEINDICE!AR$1:AS$65536,2,0),"")</f>
        <v>8072.5342283142245</v>
      </c>
      <c r="AF1708" s="33">
        <f>IFERROR($AA1708/VLOOKUP(CONCATENATE("EUR",C1708),[1]GEINDICE!AR$1:AS$65536,2,0),"")</f>
        <v>3367.424515785015</v>
      </c>
      <c r="AG1708" s="48" t="str">
        <f>VLOOKUP(E1708,[1]Apresentação!AW$1:AX$65536,2,0)</f>
        <v xml:space="preserve">                    2 - LEATHER AUXILIARIES</v>
      </c>
      <c r="AH1708" s="48" t="str">
        <f t="shared" si="452"/>
        <v xml:space="preserve">         5208000010 - PELLASTOL 1060 BR</v>
      </c>
      <c r="AI1708" s="49" t="str">
        <f t="shared" si="453"/>
        <v xml:space="preserve">     L00103 - VITAPELLI LTDA</v>
      </c>
      <c r="AJ1708" t="str">
        <f t="shared" si="454"/>
        <v xml:space="preserve">     90 - SALES</v>
      </c>
      <c r="AK1708" t="str">
        <f t="shared" si="455"/>
        <v/>
      </c>
      <c r="AL1708">
        <f t="shared" si="456"/>
        <v>6</v>
      </c>
      <c r="AM1708" t="str">
        <f t="shared" si="457"/>
        <v>2025 6</v>
      </c>
      <c r="AN1708" t="str">
        <f t="shared" si="458"/>
        <v xml:space="preserve">VITAPELLI </v>
      </c>
    </row>
    <row r="1709" spans="1:40" x14ac:dyDescent="0.35">
      <c r="A1709">
        <v>83853</v>
      </c>
      <c r="B1709" t="s">
        <v>274</v>
      </c>
      <c r="C1709" s="31">
        <v>45912</v>
      </c>
      <c r="D1709" t="s">
        <v>373</v>
      </c>
      <c r="E1709" t="s">
        <v>374</v>
      </c>
      <c r="F1709" t="s">
        <v>379</v>
      </c>
      <c r="G1709" t="s">
        <v>380</v>
      </c>
      <c r="H1709" t="s">
        <v>782</v>
      </c>
      <c r="I1709" t="s">
        <v>783</v>
      </c>
      <c r="J1709">
        <v>2000</v>
      </c>
      <c r="K1709">
        <v>31011.440000000002</v>
      </c>
      <c r="L1709">
        <v>14630.4166</v>
      </c>
      <c r="M1709">
        <v>6245.71</v>
      </c>
      <c r="N1709">
        <v>15.50572</v>
      </c>
      <c r="O1709" s="32">
        <f t="shared" si="442"/>
        <v>24765.730000000003</v>
      </c>
      <c r="P1709" s="32">
        <f t="shared" si="443"/>
        <v>10135.313400000003</v>
      </c>
      <c r="Q1709">
        <v>761285</v>
      </c>
      <c r="R1709" t="s">
        <v>298</v>
      </c>
      <c r="S1709" t="s">
        <v>298</v>
      </c>
      <c r="T1709" t="str">
        <f t="shared" si="444"/>
        <v>VEN</v>
      </c>
      <c r="U1709" t="s">
        <v>300</v>
      </c>
      <c r="V1709" s="33">
        <f t="shared" si="445"/>
        <v>31011.440000000002</v>
      </c>
      <c r="W1709">
        <f t="shared" si="446"/>
        <v>2000</v>
      </c>
      <c r="X1709" s="33">
        <f t="shared" si="447"/>
        <v>24765.730000000003</v>
      </c>
      <c r="Y1709" s="33">
        <f t="shared" si="448"/>
        <v>6245.71</v>
      </c>
      <c r="Z1709" s="45">
        <f t="shared" si="449"/>
        <v>0.31392651872986232</v>
      </c>
      <c r="AA1709" s="33">
        <f t="shared" si="450"/>
        <v>9735.3134000000027</v>
      </c>
      <c r="AB1709" s="45">
        <f t="shared" si="451"/>
        <v>0.3930961615102806</v>
      </c>
      <c r="AC1709" s="33">
        <f>IFERROR($X1709/VLOOKUP(CONCATENATE("USD",C1709),[1]GEINDICE!AR$1:AS$65536,2,0),"")</f>
        <v>4613.8439182517659</v>
      </c>
      <c r="AD1709" s="33">
        <f>IFERROR($AA1709/VLOOKUP(CONCATENATE("USD",C1709),[1]GEINDICE!AR$1:AS$65536,2,0),"")</f>
        <v>1813.6843340723219</v>
      </c>
      <c r="AE1709" s="33">
        <f>IFERROR($X1709/VLOOKUP(CONCATENATE("EUR",C1709),[1]GEINDICE!AR$1:AS$65536,2,0),"")</f>
        <v>3938.3823926975497</v>
      </c>
      <c r="AF1709" s="33">
        <f>IFERROR($AA1709/VLOOKUP(CONCATENATE("EUR",C1709),[1]GEINDICE!AR$1:AS$65536,2,0),"")</f>
        <v>1548.1630011290813</v>
      </c>
      <c r="AG1709" s="48" t="str">
        <f>VLOOKUP(E1709,[1]Apresentação!AW$1:AX$65536,2,0)</f>
        <v xml:space="preserve">                    2 - LEATHER AUXILIARIES</v>
      </c>
      <c r="AH1709" s="48" t="str">
        <f t="shared" si="452"/>
        <v xml:space="preserve">         5208000010 - PELLASTOL 1060 BR</v>
      </c>
      <c r="AI1709" s="49" t="str">
        <f t="shared" si="453"/>
        <v xml:space="preserve">     L00103 - VITAPELLI LTDA</v>
      </c>
      <c r="AJ1709" t="str">
        <f t="shared" si="454"/>
        <v xml:space="preserve">     90 - SALES</v>
      </c>
      <c r="AK1709" t="str">
        <f t="shared" si="455"/>
        <v/>
      </c>
      <c r="AL1709">
        <f t="shared" si="456"/>
        <v>9</v>
      </c>
      <c r="AM1709" t="str">
        <f t="shared" si="457"/>
        <v>2025 9</v>
      </c>
      <c r="AN1709" t="str">
        <f t="shared" si="458"/>
        <v xml:space="preserve">VITAPELLI </v>
      </c>
    </row>
    <row r="1710" spans="1:40" x14ac:dyDescent="0.35">
      <c r="A1710">
        <v>82822</v>
      </c>
      <c r="B1710" t="s">
        <v>274</v>
      </c>
      <c r="C1710" s="31">
        <v>45826</v>
      </c>
      <c r="D1710" t="s">
        <v>373</v>
      </c>
      <c r="E1710" t="s">
        <v>374</v>
      </c>
      <c r="F1710" t="s">
        <v>379</v>
      </c>
      <c r="G1710" t="s">
        <v>380</v>
      </c>
      <c r="H1710" t="s">
        <v>782</v>
      </c>
      <c r="I1710" t="s">
        <v>783</v>
      </c>
      <c r="J1710">
        <v>3000</v>
      </c>
      <c r="K1710">
        <v>47307.450000000004</v>
      </c>
      <c r="L1710">
        <v>21836.694490000002</v>
      </c>
      <c r="M1710">
        <v>9527.7099999999991</v>
      </c>
      <c r="N1710">
        <v>15.76915</v>
      </c>
      <c r="O1710" s="32">
        <f t="shared" si="442"/>
        <v>37779.740000000005</v>
      </c>
      <c r="P1710" s="32">
        <f t="shared" si="443"/>
        <v>15943.045510000004</v>
      </c>
      <c r="Q1710">
        <v>741686</v>
      </c>
      <c r="R1710" t="s">
        <v>298</v>
      </c>
      <c r="S1710" t="s">
        <v>298</v>
      </c>
      <c r="T1710" t="str">
        <f t="shared" si="444"/>
        <v>VEN</v>
      </c>
      <c r="U1710" t="s">
        <v>293</v>
      </c>
      <c r="V1710" s="33">
        <f t="shared" si="445"/>
        <v>47307.450000000004</v>
      </c>
      <c r="W1710">
        <f t="shared" si="446"/>
        <v>3000</v>
      </c>
      <c r="X1710" s="33">
        <f t="shared" si="447"/>
        <v>37779.740000000005</v>
      </c>
      <c r="Y1710" s="33">
        <f t="shared" si="448"/>
        <v>9527.7099999999991</v>
      </c>
      <c r="Z1710" s="45">
        <f t="shared" si="449"/>
        <v>0.32432620041875015</v>
      </c>
      <c r="AA1710" s="33">
        <f t="shared" si="450"/>
        <v>15343.045510000004</v>
      </c>
      <c r="AB1710" s="45">
        <f t="shared" si="451"/>
        <v>0.40611834570592603</v>
      </c>
      <c r="AC1710" s="33">
        <f>IFERROR($X1710/VLOOKUP(CONCATENATE("USD",C1710),[1]GEINDICE!AR$1:AS$65536,2,0),"")</f>
        <v>6884.1888518376791</v>
      </c>
      <c r="AD1710" s="33">
        <f>IFERROR($AA1710/VLOOKUP(CONCATENATE("USD",C1710),[1]GEINDICE!AR$1:AS$65536,2,0),"")</f>
        <v>2795.7953880354967</v>
      </c>
      <c r="AE1710" s="33">
        <f>IFERROR($X1710/VLOOKUP(CONCATENATE("EUR",C1710),[1]GEINDICE!AR$1:AS$65536,2,0),"")</f>
        <v>5975.3487489324016</v>
      </c>
      <c r="AF1710" s="33">
        <f>IFERROR($AA1710/VLOOKUP(CONCATENATE("EUR",C1710),[1]GEINDICE!AR$1:AS$65536,2,0),"")</f>
        <v>2426.6987489324015</v>
      </c>
      <c r="AG1710" s="48" t="str">
        <f>VLOOKUP(E1710,[1]Apresentação!AW$1:AX$65536,2,0)</f>
        <v xml:space="preserve">                    2 - LEATHER AUXILIARIES</v>
      </c>
      <c r="AH1710" s="48" t="str">
        <f t="shared" si="452"/>
        <v xml:space="preserve">         5208000010 - PELLASTOL 1060 BR</v>
      </c>
      <c r="AI1710" s="49" t="str">
        <f t="shared" si="453"/>
        <v xml:space="preserve">     L00103 - VITAPELLI LTDA</v>
      </c>
      <c r="AJ1710" t="str">
        <f t="shared" si="454"/>
        <v xml:space="preserve">     90 - SALES</v>
      </c>
      <c r="AK1710" t="str">
        <f t="shared" si="455"/>
        <v/>
      </c>
      <c r="AL1710">
        <f t="shared" si="456"/>
        <v>6</v>
      </c>
      <c r="AM1710" t="str">
        <f t="shared" si="457"/>
        <v>2025 6</v>
      </c>
      <c r="AN1710" t="str">
        <f t="shared" si="458"/>
        <v xml:space="preserve">VITAPELLI </v>
      </c>
    </row>
    <row r="1711" spans="1:40" x14ac:dyDescent="0.35">
      <c r="A1711">
        <v>83359</v>
      </c>
      <c r="B1711" t="s">
        <v>274</v>
      </c>
      <c r="C1711" s="31">
        <v>45870</v>
      </c>
      <c r="D1711" t="s">
        <v>373</v>
      </c>
      <c r="E1711" t="s">
        <v>374</v>
      </c>
      <c r="F1711" t="s">
        <v>379</v>
      </c>
      <c r="G1711" t="s">
        <v>380</v>
      </c>
      <c r="H1711" t="s">
        <v>782</v>
      </c>
      <c r="I1711" t="s">
        <v>783</v>
      </c>
      <c r="J1711">
        <v>2000</v>
      </c>
      <c r="K1711">
        <v>32256.9</v>
      </c>
      <c r="L1711">
        <v>14547.498089999999</v>
      </c>
      <c r="M1711">
        <v>6496.54</v>
      </c>
      <c r="N1711">
        <v>16.128450000000001</v>
      </c>
      <c r="O1711" s="32">
        <f t="shared" si="442"/>
        <v>25760.36</v>
      </c>
      <c r="P1711" s="32">
        <f t="shared" si="443"/>
        <v>11212.861910000001</v>
      </c>
      <c r="Q1711">
        <v>746897</v>
      </c>
      <c r="R1711" t="s">
        <v>298</v>
      </c>
      <c r="S1711" t="s">
        <v>298</v>
      </c>
      <c r="T1711" t="str">
        <f t="shared" si="444"/>
        <v>VEN</v>
      </c>
      <c r="U1711" t="s">
        <v>300</v>
      </c>
      <c r="V1711" s="33">
        <f t="shared" si="445"/>
        <v>32256.9</v>
      </c>
      <c r="W1711">
        <f t="shared" si="446"/>
        <v>2000</v>
      </c>
      <c r="X1711" s="33">
        <f t="shared" si="447"/>
        <v>25760.36</v>
      </c>
      <c r="Y1711" s="33">
        <f t="shared" si="448"/>
        <v>6496.54</v>
      </c>
      <c r="Z1711" s="45">
        <f t="shared" si="449"/>
        <v>0.33521082032061361</v>
      </c>
      <c r="AA1711" s="33">
        <f t="shared" si="450"/>
        <v>10812.861910000001</v>
      </c>
      <c r="AB1711" s="45">
        <f t="shared" si="451"/>
        <v>0.41974809008880315</v>
      </c>
      <c r="AC1711" s="33">
        <f>IFERROR($X1711/VLOOKUP(CONCATENATE("USD",C1711),[1]GEINDICE!AR$1:AS$65536,2,0),"")</f>
        <v>4646.8648531640083</v>
      </c>
      <c r="AD1711" s="33">
        <f>IFERROR($AA1711/VLOOKUP(CONCATENATE("USD",C1711),[1]GEINDICE!AR$1:AS$65536,2,0),"")</f>
        <v>1950.5126470163793</v>
      </c>
      <c r="AE1711" s="33">
        <f>IFERROR($X1711/VLOOKUP(CONCATENATE("EUR",C1711),[1]GEINDICE!AR$1:AS$65536,2,0),"")</f>
        <v>4021.8513372156563</v>
      </c>
      <c r="AF1711" s="33">
        <f>IFERROR($AA1711/VLOOKUP(CONCATENATE("EUR",C1711),[1]GEINDICE!AR$1:AS$65536,2,0),"")</f>
        <v>1688.1644174173707</v>
      </c>
      <c r="AG1711" s="48" t="str">
        <f>VLOOKUP(E1711,[1]Apresentação!AW$1:AX$65536,2,0)</f>
        <v xml:space="preserve">                    2 - LEATHER AUXILIARIES</v>
      </c>
      <c r="AH1711" s="48" t="str">
        <f t="shared" si="452"/>
        <v xml:space="preserve">         5208000010 - PELLASTOL 1060 BR</v>
      </c>
      <c r="AI1711" s="49" t="str">
        <f t="shared" si="453"/>
        <v xml:space="preserve">     L00103 - VITAPELLI LTDA</v>
      </c>
      <c r="AJ1711" t="str">
        <f t="shared" si="454"/>
        <v xml:space="preserve">     90 - SALES</v>
      </c>
      <c r="AK1711" t="str">
        <f t="shared" si="455"/>
        <v/>
      </c>
      <c r="AL1711">
        <f t="shared" si="456"/>
        <v>8</v>
      </c>
      <c r="AM1711" t="str">
        <f t="shared" si="457"/>
        <v>2025 8</v>
      </c>
      <c r="AN1711" t="str">
        <f t="shared" si="458"/>
        <v xml:space="preserve">VITAPELLI </v>
      </c>
    </row>
    <row r="1712" spans="1:40" x14ac:dyDescent="0.35">
      <c r="A1712">
        <v>83761</v>
      </c>
      <c r="B1712" t="s">
        <v>274</v>
      </c>
      <c r="C1712" s="31">
        <v>45905</v>
      </c>
      <c r="D1712" t="s">
        <v>373</v>
      </c>
      <c r="E1712" t="s">
        <v>374</v>
      </c>
      <c r="F1712" t="s">
        <v>379</v>
      </c>
      <c r="G1712" t="s">
        <v>380</v>
      </c>
      <c r="H1712" t="s">
        <v>782</v>
      </c>
      <c r="I1712" t="s">
        <v>783</v>
      </c>
      <c r="J1712">
        <v>1000</v>
      </c>
      <c r="K1712">
        <v>15715.6</v>
      </c>
      <c r="L1712">
        <v>7315.2083000000002</v>
      </c>
      <c r="M1712">
        <v>3165.12</v>
      </c>
      <c r="N1712">
        <v>15.7156</v>
      </c>
      <c r="O1712" s="32">
        <f t="shared" si="442"/>
        <v>12550.48</v>
      </c>
      <c r="P1712" s="32">
        <f t="shared" si="443"/>
        <v>5235.2716999999993</v>
      </c>
      <c r="Q1712">
        <v>760709</v>
      </c>
      <c r="R1712" t="s">
        <v>298</v>
      </c>
      <c r="S1712" t="s">
        <v>298</v>
      </c>
      <c r="T1712" t="str">
        <f t="shared" si="444"/>
        <v>VEN</v>
      </c>
      <c r="U1712" t="s">
        <v>300</v>
      </c>
      <c r="V1712" s="33">
        <f t="shared" si="445"/>
        <v>15715.6</v>
      </c>
      <c r="W1712">
        <f t="shared" si="446"/>
        <v>1000</v>
      </c>
      <c r="X1712" s="33">
        <f t="shared" si="447"/>
        <v>12550.48</v>
      </c>
      <c r="Y1712" s="33">
        <f t="shared" si="448"/>
        <v>3165.12</v>
      </c>
      <c r="Z1712" s="45">
        <f t="shared" si="449"/>
        <v>0.32039958385298678</v>
      </c>
      <c r="AA1712" s="33">
        <f t="shared" si="450"/>
        <v>5035.2716999999993</v>
      </c>
      <c r="AB1712" s="45">
        <f t="shared" si="451"/>
        <v>0.40120152376642165</v>
      </c>
      <c r="AC1712" s="33">
        <f>IFERROR($X1712/VLOOKUP(CONCATENATE("USD",C1712),[1]GEINDICE!AR$1:AS$65536,2,0),"")</f>
        <v>2325.5410613697004</v>
      </c>
      <c r="AD1712" s="33">
        <f>IFERROR($AA1712/VLOOKUP(CONCATENATE("USD",C1712),[1]GEINDICE!AR$1:AS$65536,2,0),"")</f>
        <v>933.01061740290538</v>
      </c>
      <c r="AE1712" s="33">
        <f>IFERROR($X1712/VLOOKUP(CONCATENATE("EUR",C1712),[1]GEINDICE!AR$1:AS$65536,2,0),"")</f>
        <v>1977.6681741542047</v>
      </c>
      <c r="AF1712" s="33">
        <f>IFERROR($AA1712/VLOOKUP(CONCATENATE("EUR",C1712),[1]GEINDICE!AR$1:AS$65536,2,0),"")</f>
        <v>793.44348497502381</v>
      </c>
      <c r="AG1712" s="48" t="str">
        <f>VLOOKUP(E1712,[1]Apresentação!AW$1:AX$65536,2,0)</f>
        <v xml:space="preserve">                    2 - LEATHER AUXILIARIES</v>
      </c>
      <c r="AH1712" s="48" t="str">
        <f t="shared" si="452"/>
        <v xml:space="preserve">         5208000010 - PELLASTOL 1060 BR</v>
      </c>
      <c r="AI1712" s="49" t="str">
        <f t="shared" si="453"/>
        <v xml:space="preserve">     L00103 - VITAPELLI LTDA</v>
      </c>
      <c r="AJ1712" t="str">
        <f t="shared" si="454"/>
        <v xml:space="preserve">     90 - SALES</v>
      </c>
      <c r="AK1712" t="str">
        <f t="shared" si="455"/>
        <v/>
      </c>
      <c r="AL1712">
        <f t="shared" si="456"/>
        <v>9</v>
      </c>
      <c r="AM1712" t="str">
        <f t="shared" si="457"/>
        <v>2025 9</v>
      </c>
      <c r="AN1712" t="str">
        <f t="shared" si="458"/>
        <v xml:space="preserve">VITAPELLI </v>
      </c>
    </row>
    <row r="1713" spans="1:40" x14ac:dyDescent="0.35">
      <c r="A1713">
        <v>82602</v>
      </c>
      <c r="B1713" t="s">
        <v>274</v>
      </c>
      <c r="C1713" s="31">
        <v>45807</v>
      </c>
      <c r="D1713" t="s">
        <v>373</v>
      </c>
      <c r="E1713" t="s">
        <v>374</v>
      </c>
      <c r="F1713" t="s">
        <v>379</v>
      </c>
      <c r="G1713" t="s">
        <v>380</v>
      </c>
      <c r="H1713" t="s">
        <v>782</v>
      </c>
      <c r="I1713" t="s">
        <v>783</v>
      </c>
      <c r="J1713">
        <v>2000</v>
      </c>
      <c r="K1713">
        <v>32566.68</v>
      </c>
      <c r="L1713">
        <v>14645.95824</v>
      </c>
      <c r="M1713">
        <v>6558.93</v>
      </c>
      <c r="N1713">
        <v>16.283339999999999</v>
      </c>
      <c r="O1713" s="32">
        <f t="shared" si="442"/>
        <v>26007.75</v>
      </c>
      <c r="P1713" s="32">
        <f t="shared" si="443"/>
        <v>11361.79176</v>
      </c>
      <c r="Q1713">
        <v>740118</v>
      </c>
      <c r="R1713" t="s">
        <v>298</v>
      </c>
      <c r="S1713" t="s">
        <v>298</v>
      </c>
      <c r="T1713" t="str">
        <f t="shared" si="444"/>
        <v>VEN</v>
      </c>
      <c r="U1713" t="s">
        <v>300</v>
      </c>
      <c r="V1713" s="33">
        <f t="shared" si="445"/>
        <v>32566.68</v>
      </c>
      <c r="W1713">
        <f t="shared" si="446"/>
        <v>2000</v>
      </c>
      <c r="X1713" s="33">
        <f t="shared" si="447"/>
        <v>26007.75</v>
      </c>
      <c r="Y1713" s="33">
        <f t="shared" si="448"/>
        <v>6558.93</v>
      </c>
      <c r="Z1713" s="45">
        <f t="shared" si="449"/>
        <v>0.33659531029874706</v>
      </c>
      <c r="AA1713" s="33">
        <f t="shared" si="450"/>
        <v>10961.79176</v>
      </c>
      <c r="AB1713" s="45">
        <f t="shared" si="451"/>
        <v>0.42148174140400457</v>
      </c>
      <c r="AC1713" s="33">
        <f>IFERROR($X1713/VLOOKUP(CONCATENATE("USD",C1713),[1]GEINDICE!AR$1:AS$65536,2,0),"")</f>
        <v>4555.809553838877</v>
      </c>
      <c r="AD1713" s="33">
        <f>IFERROR($AA1713/VLOOKUP(CONCATENATE("USD",C1713),[1]GEINDICE!AR$1:AS$65536,2,0),"")</f>
        <v>1920.1905442570112</v>
      </c>
      <c r="AE1713" s="33">
        <f>IFERROR($X1713/VLOOKUP(CONCATENATE("EUR",C1713),[1]GEINDICE!AR$1:AS$65536,2,0),"")</f>
        <v>4014.9667320190806</v>
      </c>
      <c r="AF1713" s="33">
        <f>IFERROR($AA1713/VLOOKUP(CONCATENATE("EUR",C1713),[1]GEINDICE!AR$1:AS$65536,2,0),"")</f>
        <v>1692.2351698905475</v>
      </c>
      <c r="AG1713" s="48" t="str">
        <f>VLOOKUP(E1713,[1]Apresentação!AW$1:AX$65536,2,0)</f>
        <v xml:space="preserve">                    2 - LEATHER AUXILIARIES</v>
      </c>
      <c r="AH1713" s="48" t="str">
        <f t="shared" si="452"/>
        <v xml:space="preserve">         5208000010 - PELLASTOL 1060 BR</v>
      </c>
      <c r="AI1713" s="49" t="str">
        <f t="shared" si="453"/>
        <v xml:space="preserve">     L00103 - VITAPELLI LTDA</v>
      </c>
      <c r="AJ1713" t="str">
        <f t="shared" si="454"/>
        <v xml:space="preserve">     90 - SALES</v>
      </c>
      <c r="AK1713" t="str">
        <f t="shared" si="455"/>
        <v/>
      </c>
      <c r="AL1713">
        <f t="shared" si="456"/>
        <v>5</v>
      </c>
      <c r="AM1713" t="str">
        <f t="shared" si="457"/>
        <v>2025 5</v>
      </c>
      <c r="AN1713" t="str">
        <f t="shared" si="458"/>
        <v xml:space="preserve">VITAPELLI </v>
      </c>
    </row>
    <row r="1714" spans="1:40" x14ac:dyDescent="0.35">
      <c r="A1714">
        <v>82444</v>
      </c>
      <c r="B1714" t="s">
        <v>274</v>
      </c>
      <c r="C1714" s="31">
        <v>45793</v>
      </c>
      <c r="D1714" t="s">
        <v>373</v>
      </c>
      <c r="E1714" t="s">
        <v>374</v>
      </c>
      <c r="F1714" t="s">
        <v>379</v>
      </c>
      <c r="G1714" t="s">
        <v>380</v>
      </c>
      <c r="H1714" t="s">
        <v>782</v>
      </c>
      <c r="I1714" t="s">
        <v>783</v>
      </c>
      <c r="J1714">
        <v>5000</v>
      </c>
      <c r="K1714">
        <v>80755.95</v>
      </c>
      <c r="L1714">
        <v>36614.89561</v>
      </c>
      <c r="M1714">
        <v>16264.25</v>
      </c>
      <c r="N1714">
        <v>16.15119</v>
      </c>
      <c r="O1714" s="32">
        <f t="shared" si="442"/>
        <v>64491.7</v>
      </c>
      <c r="P1714" s="32">
        <f t="shared" si="443"/>
        <v>27876.804389999998</v>
      </c>
      <c r="Q1714">
        <v>738947</v>
      </c>
      <c r="R1714" t="s">
        <v>298</v>
      </c>
      <c r="S1714" t="s">
        <v>298</v>
      </c>
      <c r="T1714" t="str">
        <f t="shared" si="444"/>
        <v>VEN</v>
      </c>
      <c r="U1714" t="s">
        <v>300</v>
      </c>
      <c r="V1714" s="33">
        <f t="shared" si="445"/>
        <v>80755.95</v>
      </c>
      <c r="W1714">
        <f t="shared" si="446"/>
        <v>5000</v>
      </c>
      <c r="X1714" s="33">
        <f t="shared" si="447"/>
        <v>64491.7</v>
      </c>
      <c r="Y1714" s="33">
        <f t="shared" si="448"/>
        <v>16264.25</v>
      </c>
      <c r="Z1714" s="45">
        <f t="shared" si="449"/>
        <v>0.33281515962600894</v>
      </c>
      <c r="AA1714" s="33">
        <f t="shared" si="450"/>
        <v>26876.804389999998</v>
      </c>
      <c r="AB1714" s="45">
        <f t="shared" si="451"/>
        <v>0.41674826977735119</v>
      </c>
      <c r="AC1714" s="33">
        <f>IFERROR($X1714/VLOOKUP(CONCATENATE("USD",C1714),[1]GEINDICE!AR$1:AS$65536,2,0),"")</f>
        <v>11329.240228370663</v>
      </c>
      <c r="AD1714" s="33">
        <f>IFERROR($AA1714/VLOOKUP(CONCATENATE("USD",C1714),[1]GEINDICE!AR$1:AS$65536,2,0),"")</f>
        <v>4721.4412630654369</v>
      </c>
      <c r="AE1714" s="33">
        <f>IFERROR($X1714/VLOOKUP(CONCATENATE("EUR",C1714),[1]GEINDICE!AR$1:AS$65536,2,0),"")</f>
        <v>10168.984547461367</v>
      </c>
      <c r="AF1714" s="33">
        <f>IFERROR($AA1714/VLOOKUP(CONCATENATE("EUR",C1714),[1]GEINDICE!AR$1:AS$65536,2,0),"")</f>
        <v>4237.9067155471448</v>
      </c>
      <c r="AG1714" s="48" t="str">
        <f>VLOOKUP(E1714,[1]Apresentação!AW$1:AX$65536,2,0)</f>
        <v xml:space="preserve">                    2 - LEATHER AUXILIARIES</v>
      </c>
      <c r="AH1714" s="48" t="str">
        <f t="shared" si="452"/>
        <v xml:space="preserve">         5208000010 - PELLASTOL 1060 BR</v>
      </c>
      <c r="AI1714" s="49" t="str">
        <f t="shared" si="453"/>
        <v xml:space="preserve">     L00103 - VITAPELLI LTDA</v>
      </c>
      <c r="AJ1714" t="str">
        <f t="shared" si="454"/>
        <v xml:space="preserve">     90 - SALES</v>
      </c>
      <c r="AK1714" t="str">
        <f t="shared" si="455"/>
        <v/>
      </c>
      <c r="AL1714">
        <f t="shared" si="456"/>
        <v>5</v>
      </c>
      <c r="AM1714" t="str">
        <f t="shared" si="457"/>
        <v>2025 5</v>
      </c>
      <c r="AN1714" t="str">
        <f t="shared" si="458"/>
        <v xml:space="preserve">VITAPELLI </v>
      </c>
    </row>
    <row r="1715" spans="1:40" x14ac:dyDescent="0.35">
      <c r="A1715">
        <v>84003</v>
      </c>
      <c r="B1715" t="s">
        <v>274</v>
      </c>
      <c r="C1715" s="31">
        <v>45925</v>
      </c>
      <c r="D1715" t="s">
        <v>373</v>
      </c>
      <c r="E1715" t="s">
        <v>374</v>
      </c>
      <c r="F1715" t="s">
        <v>379</v>
      </c>
      <c r="G1715" t="s">
        <v>380</v>
      </c>
      <c r="H1715" t="s">
        <v>782</v>
      </c>
      <c r="I1715" t="s">
        <v>783</v>
      </c>
      <c r="J1715">
        <v>1000</v>
      </c>
      <c r="K1715">
        <v>15290.94</v>
      </c>
      <c r="L1715">
        <v>7317.3952399999998</v>
      </c>
      <c r="M1715">
        <v>3079.59</v>
      </c>
      <c r="N1715">
        <v>15.290939999999999</v>
      </c>
      <c r="O1715" s="32">
        <f t="shared" si="442"/>
        <v>12211.35</v>
      </c>
      <c r="P1715" s="32">
        <f t="shared" si="443"/>
        <v>4893.9547600000005</v>
      </c>
      <c r="Q1715">
        <v>762376</v>
      </c>
      <c r="R1715" t="s">
        <v>298</v>
      </c>
      <c r="S1715" t="s">
        <v>298</v>
      </c>
      <c r="T1715" t="str">
        <f t="shared" si="444"/>
        <v>VEN</v>
      </c>
      <c r="U1715" t="s">
        <v>300</v>
      </c>
      <c r="V1715" s="33">
        <f t="shared" si="445"/>
        <v>15290.94</v>
      </c>
      <c r="W1715">
        <f t="shared" si="446"/>
        <v>1000</v>
      </c>
      <c r="X1715" s="33">
        <f t="shared" si="447"/>
        <v>12211.35</v>
      </c>
      <c r="Y1715" s="33">
        <f t="shared" si="448"/>
        <v>3079.59</v>
      </c>
      <c r="Z1715" s="45">
        <f t="shared" si="449"/>
        <v>0.30697620682574128</v>
      </c>
      <c r="AA1715" s="33">
        <f t="shared" si="450"/>
        <v>4693.9547600000005</v>
      </c>
      <c r="AB1715" s="45">
        <f t="shared" si="451"/>
        <v>0.38439277884918543</v>
      </c>
      <c r="AC1715" s="33">
        <f>IFERROR($X1715/VLOOKUP(CONCATENATE("USD",C1715),[1]GEINDICE!AR$1:AS$65536,2,0),"")</f>
        <v>2285.6995788488534</v>
      </c>
      <c r="AD1715" s="33">
        <f>IFERROR($AA1715/VLOOKUP(CONCATENATE("USD",C1715),[1]GEINDICE!AR$1:AS$65536,2,0),"")</f>
        <v>878.60641272812359</v>
      </c>
      <c r="AE1715" s="33">
        <f>IFERROR($X1715/VLOOKUP(CONCATENATE("EUR",C1715),[1]GEINDICE!AR$1:AS$65536,2,0),"")</f>
        <v>1957.9511929194457</v>
      </c>
      <c r="AF1715" s="33">
        <f>IFERROR($AA1715/VLOOKUP(CONCATENATE("EUR",C1715),[1]GEINDICE!AR$1:AS$65536,2,0),"")</f>
        <v>752.6222998973833</v>
      </c>
      <c r="AG1715" s="48" t="str">
        <f>VLOOKUP(E1715,[1]Apresentação!AW$1:AX$65536,2,0)</f>
        <v xml:space="preserve">                    2 - LEATHER AUXILIARIES</v>
      </c>
      <c r="AH1715" s="48" t="str">
        <f t="shared" si="452"/>
        <v xml:space="preserve">         5208000010 - PELLASTOL 1060 BR</v>
      </c>
      <c r="AI1715" s="49" t="str">
        <f t="shared" si="453"/>
        <v xml:space="preserve">     L00103 - VITAPELLI LTDA</v>
      </c>
      <c r="AJ1715" t="str">
        <f t="shared" si="454"/>
        <v xml:space="preserve">     90 - SALES</v>
      </c>
      <c r="AK1715" t="str">
        <f t="shared" si="455"/>
        <v/>
      </c>
      <c r="AL1715">
        <f t="shared" si="456"/>
        <v>9</v>
      </c>
      <c r="AM1715" t="str">
        <f t="shared" si="457"/>
        <v>2025 9</v>
      </c>
      <c r="AN1715" t="str">
        <f t="shared" si="458"/>
        <v xml:space="preserve">VITAPELLI </v>
      </c>
    </row>
    <row r="1716" spans="1:40" x14ac:dyDescent="0.35">
      <c r="A1716">
        <v>83519</v>
      </c>
      <c r="B1716" t="s">
        <v>274</v>
      </c>
      <c r="C1716" s="31">
        <v>45884</v>
      </c>
      <c r="D1716" t="s">
        <v>373</v>
      </c>
      <c r="E1716" t="s">
        <v>374</v>
      </c>
      <c r="F1716" t="s">
        <v>379</v>
      </c>
      <c r="G1716" t="s">
        <v>380</v>
      </c>
      <c r="H1716" t="s">
        <v>782</v>
      </c>
      <c r="I1716" t="s">
        <v>783</v>
      </c>
      <c r="J1716">
        <v>1000</v>
      </c>
      <c r="K1716">
        <v>15525.87</v>
      </c>
      <c r="L1716">
        <v>7318.1127299999998</v>
      </c>
      <c r="M1716">
        <v>3126.91</v>
      </c>
      <c r="N1716">
        <v>15.525869999999999</v>
      </c>
      <c r="O1716" s="32">
        <f t="shared" si="442"/>
        <v>12398.960000000001</v>
      </c>
      <c r="P1716" s="32">
        <f t="shared" si="443"/>
        <v>5080.8472700000011</v>
      </c>
      <c r="Q1716">
        <v>755397</v>
      </c>
      <c r="R1716" t="s">
        <v>298</v>
      </c>
      <c r="S1716" t="s">
        <v>298</v>
      </c>
      <c r="T1716" t="str">
        <f t="shared" si="444"/>
        <v>VEN</v>
      </c>
      <c r="U1716" t="s">
        <v>293</v>
      </c>
      <c r="V1716" s="33">
        <f t="shared" si="445"/>
        <v>15525.87</v>
      </c>
      <c r="W1716">
        <f t="shared" si="446"/>
        <v>1000</v>
      </c>
      <c r="X1716" s="33">
        <f t="shared" si="447"/>
        <v>12398.960000000001</v>
      </c>
      <c r="Y1716" s="33">
        <f t="shared" si="448"/>
        <v>3126.91</v>
      </c>
      <c r="Z1716" s="45">
        <f t="shared" si="449"/>
        <v>0.31436868078890273</v>
      </c>
      <c r="AA1716" s="33">
        <f t="shared" si="450"/>
        <v>4880.8472700000011</v>
      </c>
      <c r="AB1716" s="45">
        <f t="shared" si="451"/>
        <v>0.39364973110647994</v>
      </c>
      <c r="AC1716" s="33">
        <f>IFERROR($X1716/VLOOKUP(CONCATENATE("USD",C1716),[1]GEINDICE!AR$1:AS$65536,2,0),"")</f>
        <v>2299.1692627206648</v>
      </c>
      <c r="AD1716" s="33">
        <f>IFERROR($AA1716/VLOOKUP(CONCATENATE("USD",C1716),[1]GEINDICE!AR$1:AS$65536,2,0),"")</f>
        <v>905.06736203827347</v>
      </c>
      <c r="AE1716" s="33">
        <f>IFERROR($X1716/VLOOKUP(CONCATENATE("EUR",C1716),[1]GEINDICE!AR$1:AS$65536,2,0),"")</f>
        <v>1963.9116799189026</v>
      </c>
      <c r="AF1716" s="33">
        <f>IFERROR($AA1716/VLOOKUP(CONCATENATE("EUR",C1716),[1]GEINDICE!AR$1:AS$65536,2,0),"")</f>
        <v>773.09330471695137</v>
      </c>
      <c r="AG1716" s="48" t="str">
        <f>VLOOKUP(E1716,[1]Apresentação!AW$1:AX$65536,2,0)</f>
        <v xml:space="preserve">                    2 - LEATHER AUXILIARIES</v>
      </c>
      <c r="AH1716" s="48" t="str">
        <f t="shared" si="452"/>
        <v xml:space="preserve">         5208000010 - PELLASTOL 1060 BR</v>
      </c>
      <c r="AI1716" s="49" t="str">
        <f t="shared" si="453"/>
        <v xml:space="preserve">     L00103 - VITAPELLI LTDA</v>
      </c>
      <c r="AJ1716" t="str">
        <f t="shared" si="454"/>
        <v xml:space="preserve">     90 - SALES</v>
      </c>
      <c r="AK1716" t="str">
        <f t="shared" si="455"/>
        <v/>
      </c>
      <c r="AL1716">
        <f t="shared" si="456"/>
        <v>8</v>
      </c>
      <c r="AM1716" t="str">
        <f t="shared" si="457"/>
        <v>2025 8</v>
      </c>
      <c r="AN1716" t="str">
        <f t="shared" si="458"/>
        <v xml:space="preserve">VITAPELLI </v>
      </c>
    </row>
    <row r="1717" spans="1:40" x14ac:dyDescent="0.35">
      <c r="A1717">
        <v>84443</v>
      </c>
      <c r="B1717" t="s">
        <v>274</v>
      </c>
      <c r="C1717" s="31">
        <v>45961</v>
      </c>
      <c r="D1717" t="s">
        <v>373</v>
      </c>
      <c r="E1717" t="s">
        <v>374</v>
      </c>
      <c r="F1717" t="s">
        <v>379</v>
      </c>
      <c r="G1717" t="s">
        <v>380</v>
      </c>
      <c r="H1717" t="s">
        <v>782</v>
      </c>
      <c r="I1717" t="s">
        <v>783</v>
      </c>
      <c r="J1717">
        <v>1000</v>
      </c>
      <c r="K1717">
        <v>15378.470000000001</v>
      </c>
      <c r="L1717">
        <v>7339.3262199999999</v>
      </c>
      <c r="M1717">
        <v>3097.23</v>
      </c>
      <c r="N1717">
        <v>15.37847</v>
      </c>
      <c r="O1717" s="32">
        <f t="shared" si="442"/>
        <v>12281.240000000002</v>
      </c>
      <c r="P1717" s="32">
        <f t="shared" si="443"/>
        <v>4941.9137800000017</v>
      </c>
      <c r="Q1717">
        <v>765798</v>
      </c>
      <c r="R1717" t="s">
        <v>298</v>
      </c>
      <c r="S1717" t="s">
        <v>298</v>
      </c>
      <c r="T1717" t="str">
        <f t="shared" si="444"/>
        <v>VEN</v>
      </c>
      <c r="U1717" t="s">
        <v>381</v>
      </c>
      <c r="V1717" s="33">
        <f t="shared" si="445"/>
        <v>15378.470000000001</v>
      </c>
      <c r="W1717">
        <f t="shared" si="446"/>
        <v>1000</v>
      </c>
      <c r="X1717" s="33">
        <f t="shared" si="447"/>
        <v>12281.240000000002</v>
      </c>
      <c r="Y1717" s="33">
        <f t="shared" si="448"/>
        <v>3097.23</v>
      </c>
      <c r="Z1717" s="45">
        <f t="shared" si="449"/>
        <v>0.3083475651348932</v>
      </c>
      <c r="AA1717" s="33">
        <f t="shared" si="450"/>
        <v>4741.9137800000017</v>
      </c>
      <c r="AB1717" s="45">
        <f t="shared" si="451"/>
        <v>0.38611034227814139</v>
      </c>
      <c r="AC1717" s="33">
        <f>IFERROR($X1717/VLOOKUP(CONCATENATE("USD",C1717),[1]GEINDICE!AR$1:AS$65536,2,0),"")</f>
        <v>2280.9353119254129</v>
      </c>
      <c r="AD1717" s="33">
        <f>IFERROR($AA1717/VLOOKUP(CONCATENATE("USD",C1717),[1]GEINDICE!AR$1:AS$65536,2,0),"")</f>
        <v>880.69271400182038</v>
      </c>
      <c r="AE1717" s="33">
        <f>IFERROR($X1717/VLOOKUP(CONCATENATE("EUR",C1717),[1]GEINDICE!AR$1:AS$65536,2,0),"")</f>
        <v>1976.3823624074671</v>
      </c>
      <c r="AF1717" s="33">
        <f>IFERROR($AA1717/VLOOKUP(CONCATENATE("EUR",C1717),[1]GEINDICE!AR$1:AS$65536,2,0),"")</f>
        <v>763.1016704216288</v>
      </c>
      <c r="AG1717" s="48" t="str">
        <f>VLOOKUP(E1717,[1]Apresentação!AW$1:AX$65536,2,0)</f>
        <v xml:space="preserve">                    2 - LEATHER AUXILIARIES</v>
      </c>
      <c r="AH1717" s="48" t="str">
        <f t="shared" si="452"/>
        <v xml:space="preserve">         5208000010 - PELLASTOL 1060 BR</v>
      </c>
      <c r="AI1717" s="49" t="str">
        <f t="shared" si="453"/>
        <v xml:space="preserve">     L00103 - VITAPELLI LTDA</v>
      </c>
      <c r="AJ1717" t="str">
        <f t="shared" si="454"/>
        <v xml:space="preserve">     90 - SALES</v>
      </c>
      <c r="AK1717" t="str">
        <f t="shared" si="455"/>
        <v/>
      </c>
      <c r="AL1717">
        <f t="shared" si="456"/>
        <v>10</v>
      </c>
      <c r="AM1717" t="str">
        <f t="shared" si="457"/>
        <v>2025 10</v>
      </c>
      <c r="AN1717" t="str">
        <f t="shared" si="458"/>
        <v xml:space="preserve">VITAPELLI </v>
      </c>
    </row>
    <row r="1718" spans="1:40" x14ac:dyDescent="0.35">
      <c r="A1718">
        <v>84449</v>
      </c>
      <c r="B1718" t="s">
        <v>274</v>
      </c>
      <c r="C1718" s="31">
        <v>45961</v>
      </c>
      <c r="D1718" t="s">
        <v>373</v>
      </c>
      <c r="E1718" t="s">
        <v>374</v>
      </c>
      <c r="F1718" t="s">
        <v>379</v>
      </c>
      <c r="G1718" t="s">
        <v>380</v>
      </c>
      <c r="H1718" t="s">
        <v>782</v>
      </c>
      <c r="I1718" t="s">
        <v>783</v>
      </c>
      <c r="J1718">
        <v>1000</v>
      </c>
      <c r="K1718">
        <v>15503.42</v>
      </c>
      <c r="L1718">
        <v>7339.3262199999999</v>
      </c>
      <c r="M1718">
        <v>3122.39</v>
      </c>
      <c r="N1718">
        <v>15.503419999999998</v>
      </c>
      <c r="O1718" s="32">
        <f t="shared" si="442"/>
        <v>12381.03</v>
      </c>
      <c r="P1718" s="32">
        <f t="shared" si="443"/>
        <v>5041.7037800000007</v>
      </c>
      <c r="Q1718">
        <v>765834</v>
      </c>
      <c r="R1718" t="s">
        <v>298</v>
      </c>
      <c r="S1718" t="s">
        <v>298</v>
      </c>
      <c r="T1718" t="str">
        <f t="shared" si="444"/>
        <v>VEN</v>
      </c>
      <c r="U1718" t="s">
        <v>300</v>
      </c>
      <c r="V1718" s="33">
        <f t="shared" si="445"/>
        <v>15503.42</v>
      </c>
      <c r="W1718">
        <f t="shared" si="446"/>
        <v>1000</v>
      </c>
      <c r="X1718" s="33">
        <f t="shared" si="447"/>
        <v>12381.03</v>
      </c>
      <c r="Y1718" s="33">
        <f t="shared" si="448"/>
        <v>3122.39</v>
      </c>
      <c r="Z1718" s="45">
        <f t="shared" si="449"/>
        <v>0.3122990785258995</v>
      </c>
      <c r="AA1718" s="33">
        <f t="shared" si="450"/>
        <v>4841.7037800000007</v>
      </c>
      <c r="AB1718" s="45">
        <f t="shared" si="451"/>
        <v>0.39105823828873693</v>
      </c>
      <c r="AC1718" s="33">
        <f>IFERROR($X1718/VLOOKUP(CONCATENATE("USD",C1718),[1]GEINDICE!AR$1:AS$65536,2,0),"")</f>
        <v>2299.4688260312387</v>
      </c>
      <c r="AD1718" s="33">
        <f>IFERROR($AA1718/VLOOKUP(CONCATENATE("USD",C1718),[1]GEINDICE!AR$1:AS$65536,2,0),"")</f>
        <v>899.22622810764631</v>
      </c>
      <c r="AE1718" s="33">
        <f>IFERROR($X1718/VLOOKUP(CONCATENATE("EUR",C1718),[1]GEINDICE!AR$1:AS$65536,2,0),"")</f>
        <v>1992.441261667203</v>
      </c>
      <c r="AF1718" s="33">
        <f>IFERROR($AA1718/VLOOKUP(CONCATENATE("EUR",C1718),[1]GEINDICE!AR$1:AS$65536,2,0),"")</f>
        <v>779.16056968136468</v>
      </c>
      <c r="AG1718" s="48" t="str">
        <f>VLOOKUP(E1718,[1]Apresentação!AW$1:AX$65536,2,0)</f>
        <v xml:space="preserve">                    2 - LEATHER AUXILIARIES</v>
      </c>
      <c r="AH1718" s="48" t="str">
        <f t="shared" si="452"/>
        <v xml:space="preserve">         5208000010 - PELLASTOL 1060 BR</v>
      </c>
      <c r="AI1718" s="49" t="str">
        <f t="shared" si="453"/>
        <v xml:space="preserve">     L00103 - VITAPELLI LTDA</v>
      </c>
      <c r="AJ1718" t="str">
        <f t="shared" si="454"/>
        <v xml:space="preserve">     90 - SALES</v>
      </c>
      <c r="AK1718" t="str">
        <f t="shared" si="455"/>
        <v/>
      </c>
      <c r="AL1718">
        <f t="shared" si="456"/>
        <v>10</v>
      </c>
      <c r="AM1718" t="str">
        <f t="shared" si="457"/>
        <v>2025 10</v>
      </c>
      <c r="AN1718" t="str">
        <f t="shared" si="458"/>
        <v xml:space="preserve">VITAPELLI </v>
      </c>
    </row>
    <row r="1719" spans="1:40" x14ac:dyDescent="0.35">
      <c r="A1719">
        <v>82782</v>
      </c>
      <c r="B1719" t="s">
        <v>274</v>
      </c>
      <c r="C1719" s="31">
        <v>45821</v>
      </c>
      <c r="D1719" t="s">
        <v>373</v>
      </c>
      <c r="E1719" t="s">
        <v>374</v>
      </c>
      <c r="F1719" t="s">
        <v>379</v>
      </c>
      <c r="G1719" t="s">
        <v>380</v>
      </c>
      <c r="H1719" t="s">
        <v>782</v>
      </c>
      <c r="I1719" t="s">
        <v>783</v>
      </c>
      <c r="J1719">
        <v>5000</v>
      </c>
      <c r="K1719">
        <v>79731.05</v>
      </c>
      <c r="L1719">
        <v>36500.950409999998</v>
      </c>
      <c r="M1719">
        <v>16057.83</v>
      </c>
      <c r="N1719">
        <v>15.946209999999999</v>
      </c>
      <c r="O1719" s="32">
        <f t="shared" si="442"/>
        <v>63673.22</v>
      </c>
      <c r="P1719" s="32">
        <f t="shared" si="443"/>
        <v>27172.269590000004</v>
      </c>
      <c r="Q1719">
        <v>741381</v>
      </c>
      <c r="R1719" t="s">
        <v>298</v>
      </c>
      <c r="S1719" t="s">
        <v>298</v>
      </c>
      <c r="T1719" t="str">
        <f t="shared" si="444"/>
        <v>VEN</v>
      </c>
      <c r="U1719" t="s">
        <v>381</v>
      </c>
      <c r="V1719" s="33">
        <f t="shared" si="445"/>
        <v>79731.05</v>
      </c>
      <c r="W1719">
        <f t="shared" si="446"/>
        <v>5000</v>
      </c>
      <c r="X1719" s="33">
        <f t="shared" si="447"/>
        <v>63673.22</v>
      </c>
      <c r="Y1719" s="33">
        <f t="shared" si="448"/>
        <v>16057.83</v>
      </c>
      <c r="Z1719" s="45">
        <f t="shared" si="449"/>
        <v>0.32825692863696143</v>
      </c>
      <c r="AA1719" s="33">
        <f t="shared" si="450"/>
        <v>26172.269590000004</v>
      </c>
      <c r="AB1719" s="45">
        <f t="shared" si="451"/>
        <v>0.41104045923859361</v>
      </c>
      <c r="AC1719" s="33">
        <f>IFERROR($X1719/VLOOKUP(CONCATENATE("USD",C1719),[1]GEINDICE!AR$1:AS$65536,2,0),"")</f>
        <v>11441.317472867104</v>
      </c>
      <c r="AD1719" s="33">
        <f>IFERROR($AA1719/VLOOKUP(CONCATENATE("USD",C1719),[1]GEINDICE!AR$1:AS$65536,2,0),"")</f>
        <v>4702.8443883418395</v>
      </c>
      <c r="AE1719" s="33">
        <f>IFERROR($X1719/VLOOKUP(CONCATENATE("EUR",C1719),[1]GEINDICE!AR$1:AS$65536,2,0),"")</f>
        <v>9898.9817017241112</v>
      </c>
      <c r="AF1719" s="33">
        <f>IFERROR($AA1719/VLOOKUP(CONCATENATE("EUR",C1719),[1]GEINDICE!AR$1:AS$65536,2,0),"")</f>
        <v>4068.8819846711131</v>
      </c>
      <c r="AG1719" s="48" t="str">
        <f>VLOOKUP(E1719,[1]Apresentação!AW$1:AX$65536,2,0)</f>
        <v xml:space="preserve">                    2 - LEATHER AUXILIARIES</v>
      </c>
      <c r="AH1719" s="48" t="str">
        <f t="shared" si="452"/>
        <v xml:space="preserve">         5208000010 - PELLASTOL 1060 BR</v>
      </c>
      <c r="AI1719" s="49" t="str">
        <f t="shared" si="453"/>
        <v xml:space="preserve">     L00103 - VITAPELLI LTDA</v>
      </c>
      <c r="AJ1719" t="str">
        <f t="shared" si="454"/>
        <v xml:space="preserve">     90 - SALES</v>
      </c>
      <c r="AK1719" t="str">
        <f t="shared" si="455"/>
        <v/>
      </c>
      <c r="AL1719">
        <f t="shared" si="456"/>
        <v>6</v>
      </c>
      <c r="AM1719" t="str">
        <f t="shared" si="457"/>
        <v>2025 6</v>
      </c>
      <c r="AN1719" t="str">
        <f t="shared" si="458"/>
        <v xml:space="preserve">VITAPELLI </v>
      </c>
    </row>
    <row r="1720" spans="1:40" x14ac:dyDescent="0.35">
      <c r="A1720">
        <v>83922</v>
      </c>
      <c r="B1720" t="s">
        <v>274</v>
      </c>
      <c r="C1720" s="31">
        <v>45919</v>
      </c>
      <c r="D1720" t="s">
        <v>373</v>
      </c>
      <c r="E1720" t="s">
        <v>374</v>
      </c>
      <c r="F1720" t="s">
        <v>379</v>
      </c>
      <c r="G1720" t="s">
        <v>380</v>
      </c>
      <c r="H1720" t="s">
        <v>782</v>
      </c>
      <c r="I1720" t="s">
        <v>783</v>
      </c>
      <c r="J1720">
        <v>2000</v>
      </c>
      <c r="K1720">
        <v>30523.16</v>
      </c>
      <c r="L1720">
        <v>14630.416590000001</v>
      </c>
      <c r="M1720">
        <v>6147.37</v>
      </c>
      <c r="N1720">
        <v>15.261579999999999</v>
      </c>
      <c r="O1720" s="32">
        <f t="shared" si="442"/>
        <v>24375.79</v>
      </c>
      <c r="P1720" s="32">
        <f t="shared" si="443"/>
        <v>9745.3734100000001</v>
      </c>
      <c r="Q1720">
        <v>761937</v>
      </c>
      <c r="R1720" t="s">
        <v>298</v>
      </c>
      <c r="S1720" t="s">
        <v>298</v>
      </c>
      <c r="T1720" t="str">
        <f t="shared" si="444"/>
        <v>VEN</v>
      </c>
      <c r="U1720" t="s">
        <v>381</v>
      </c>
      <c r="V1720" s="33">
        <f t="shared" si="445"/>
        <v>30523.16</v>
      </c>
      <c r="W1720">
        <f t="shared" si="446"/>
        <v>2000</v>
      </c>
      <c r="X1720" s="33">
        <f t="shared" si="447"/>
        <v>24375.79</v>
      </c>
      <c r="Y1720" s="33">
        <f t="shared" si="448"/>
        <v>6147.37</v>
      </c>
      <c r="Z1720" s="45">
        <f t="shared" si="449"/>
        <v>0.30617319471509502</v>
      </c>
      <c r="AA1720" s="33">
        <f t="shared" si="450"/>
        <v>9345.3734100000001</v>
      </c>
      <c r="AB1720" s="45">
        <f t="shared" si="451"/>
        <v>0.38338750908175695</v>
      </c>
      <c r="AC1720" s="33">
        <f>IFERROR($X1720/VLOOKUP(CONCATENATE("USD",C1720),[1]GEINDICE!AR$1:AS$65536,2,0),"")</f>
        <v>4575.3791575944142</v>
      </c>
      <c r="AD1720" s="33">
        <f>IFERROR($AA1720/VLOOKUP(CONCATENATE("USD",C1720),[1]GEINDICE!AR$1:AS$65536,2,0),"")</f>
        <v>1754.1432183347097</v>
      </c>
      <c r="AE1720" s="33">
        <f>IFERROR($X1720/VLOOKUP(CONCATENATE("EUR",C1720),[1]GEINDICE!AR$1:AS$65536,2,0),"")</f>
        <v>3892.5903450919022</v>
      </c>
      <c r="AF1720" s="33">
        <f>IFERROR($AA1720/VLOOKUP(CONCATENATE("EUR",C1720),[1]GEINDICE!AR$1:AS$65536,2,0),"")</f>
        <v>1492.3705162804811</v>
      </c>
      <c r="AG1720" s="48" t="str">
        <f>VLOOKUP(E1720,[1]Apresentação!AW$1:AX$65536,2,0)</f>
        <v xml:space="preserve">                    2 - LEATHER AUXILIARIES</v>
      </c>
      <c r="AH1720" s="48" t="str">
        <f t="shared" si="452"/>
        <v xml:space="preserve">         5208000010 - PELLASTOL 1060 BR</v>
      </c>
      <c r="AI1720" s="49" t="str">
        <f t="shared" si="453"/>
        <v xml:space="preserve">     L00103 - VITAPELLI LTDA</v>
      </c>
      <c r="AJ1720" t="str">
        <f t="shared" si="454"/>
        <v xml:space="preserve">     90 - SALES</v>
      </c>
      <c r="AK1720" t="str">
        <f t="shared" si="455"/>
        <v/>
      </c>
      <c r="AL1720">
        <f t="shared" si="456"/>
        <v>9</v>
      </c>
      <c r="AM1720" t="str">
        <f t="shared" si="457"/>
        <v>2025 9</v>
      </c>
      <c r="AN1720" t="str">
        <f t="shared" si="458"/>
        <v xml:space="preserve">VITAPELLI </v>
      </c>
    </row>
    <row r="1721" spans="1:40" x14ac:dyDescent="0.35">
      <c r="A1721">
        <v>84103</v>
      </c>
      <c r="B1721" t="s">
        <v>274</v>
      </c>
      <c r="C1721" s="31">
        <v>45933</v>
      </c>
      <c r="D1721" t="s">
        <v>373</v>
      </c>
      <c r="E1721" t="s">
        <v>374</v>
      </c>
      <c r="F1721" t="s">
        <v>379</v>
      </c>
      <c r="G1721" t="s">
        <v>380</v>
      </c>
      <c r="H1721" t="s">
        <v>782</v>
      </c>
      <c r="I1721" t="s">
        <v>783</v>
      </c>
      <c r="J1721">
        <v>2000</v>
      </c>
      <c r="K1721">
        <v>30637.16</v>
      </c>
      <c r="L1721">
        <v>14829.977860000001</v>
      </c>
      <c r="M1721">
        <v>6170.32</v>
      </c>
      <c r="N1721">
        <v>15.318579999999999</v>
      </c>
      <c r="O1721" s="32">
        <f t="shared" si="442"/>
        <v>24466.84</v>
      </c>
      <c r="P1721" s="32">
        <f t="shared" si="443"/>
        <v>9636.8621399999993</v>
      </c>
      <c r="Q1721">
        <v>763256</v>
      </c>
      <c r="R1721" t="s">
        <v>298</v>
      </c>
      <c r="S1721" t="s">
        <v>298</v>
      </c>
      <c r="T1721" t="str">
        <f t="shared" si="444"/>
        <v>VEN</v>
      </c>
      <c r="U1721" t="s">
        <v>381</v>
      </c>
      <c r="V1721" s="33">
        <f t="shared" si="445"/>
        <v>30637.16</v>
      </c>
      <c r="W1721">
        <f t="shared" si="446"/>
        <v>2000</v>
      </c>
      <c r="X1721" s="33">
        <f t="shared" si="447"/>
        <v>24466.84</v>
      </c>
      <c r="Y1721" s="33">
        <f t="shared" si="448"/>
        <v>6170.32</v>
      </c>
      <c r="Z1721" s="45">
        <f t="shared" si="449"/>
        <v>0.30149211415157279</v>
      </c>
      <c r="AA1721" s="33">
        <f t="shared" si="450"/>
        <v>9236.8621399999993</v>
      </c>
      <c r="AB1721" s="45">
        <f t="shared" si="451"/>
        <v>0.37752575077124789</v>
      </c>
      <c r="AC1721" s="33">
        <f>IFERROR($X1721/VLOOKUP(CONCATENATE("USD",C1721),[1]GEINDICE!AR$1:AS$65536,2,0),"")</f>
        <v>4573.4120901715951</v>
      </c>
      <c r="AD1721" s="33">
        <f>IFERROR($AA1721/VLOOKUP(CONCATENATE("USD",C1721),[1]GEINDICE!AR$1:AS$65536,2,0),"")</f>
        <v>1726.5808329283336</v>
      </c>
      <c r="AE1721" s="33">
        <f>IFERROR($X1721/VLOOKUP(CONCATENATE("EUR",C1721),[1]GEINDICE!AR$1:AS$65536,2,0),"")</f>
        <v>3893.2658646807963</v>
      </c>
      <c r="AF1721" s="33">
        <f>IFERROR($AA1721/VLOOKUP(CONCATENATE("EUR",C1721),[1]GEINDICE!AR$1:AS$65536,2,0),"")</f>
        <v>1469.8081185156893</v>
      </c>
      <c r="AG1721" s="48" t="str">
        <f>VLOOKUP(E1721,[1]Apresentação!AW$1:AX$65536,2,0)</f>
        <v xml:space="preserve">                    2 - LEATHER AUXILIARIES</v>
      </c>
      <c r="AH1721" s="48" t="str">
        <f t="shared" si="452"/>
        <v xml:space="preserve">         5208000010 - PELLASTOL 1060 BR</v>
      </c>
      <c r="AI1721" s="49" t="str">
        <f t="shared" si="453"/>
        <v xml:space="preserve">     L00103 - VITAPELLI LTDA</v>
      </c>
      <c r="AJ1721" t="str">
        <f t="shared" si="454"/>
        <v xml:space="preserve">     90 - SALES</v>
      </c>
      <c r="AK1721" t="str">
        <f t="shared" si="455"/>
        <v/>
      </c>
      <c r="AL1721">
        <f t="shared" si="456"/>
        <v>10</v>
      </c>
      <c r="AM1721" t="str">
        <f t="shared" si="457"/>
        <v>2025 10</v>
      </c>
      <c r="AN1721" t="str">
        <f t="shared" si="458"/>
        <v xml:space="preserve">VITAPELLI </v>
      </c>
    </row>
    <row r="1722" spans="1:40" x14ac:dyDescent="0.35">
      <c r="A1722">
        <v>84104</v>
      </c>
      <c r="B1722" t="s">
        <v>274</v>
      </c>
      <c r="C1722" s="31">
        <v>45933</v>
      </c>
      <c r="D1722" t="s">
        <v>373</v>
      </c>
      <c r="E1722" t="s">
        <v>374</v>
      </c>
      <c r="F1722" t="s">
        <v>379</v>
      </c>
      <c r="G1722" t="s">
        <v>380</v>
      </c>
      <c r="H1722" t="s">
        <v>782</v>
      </c>
      <c r="I1722" t="s">
        <v>783</v>
      </c>
      <c r="J1722">
        <v>1000</v>
      </c>
      <c r="K1722">
        <v>15318.58</v>
      </c>
      <c r="L1722">
        <v>7414.9889300000004</v>
      </c>
      <c r="M1722">
        <v>3085.17</v>
      </c>
      <c r="N1722">
        <v>15.318579999999999</v>
      </c>
      <c r="O1722" s="32">
        <f t="shared" si="442"/>
        <v>12233.41</v>
      </c>
      <c r="P1722" s="32">
        <f t="shared" si="443"/>
        <v>4818.4210699999994</v>
      </c>
      <c r="Q1722">
        <v>763259</v>
      </c>
      <c r="R1722" t="s">
        <v>298</v>
      </c>
      <c r="S1722" t="s">
        <v>298</v>
      </c>
      <c r="T1722" t="str">
        <f t="shared" si="444"/>
        <v>VEN</v>
      </c>
      <c r="U1722" t="s">
        <v>381</v>
      </c>
      <c r="V1722" s="33">
        <f t="shared" si="445"/>
        <v>15318.58</v>
      </c>
      <c r="W1722">
        <f t="shared" si="446"/>
        <v>1000</v>
      </c>
      <c r="X1722" s="33">
        <f t="shared" si="447"/>
        <v>12233.41</v>
      </c>
      <c r="Y1722" s="33">
        <f t="shared" si="448"/>
        <v>3085.17</v>
      </c>
      <c r="Z1722" s="45">
        <f t="shared" si="449"/>
        <v>0.30149146134955063</v>
      </c>
      <c r="AA1722" s="33">
        <f t="shared" si="450"/>
        <v>4618.4210699999994</v>
      </c>
      <c r="AB1722" s="45">
        <f t="shared" si="451"/>
        <v>0.37752524193990061</v>
      </c>
      <c r="AC1722" s="33">
        <f>IFERROR($X1722/VLOOKUP(CONCATENATE("USD",C1722),[1]GEINDICE!AR$1:AS$65536,2,0),"")</f>
        <v>2286.7041758570413</v>
      </c>
      <c r="AD1722" s="33">
        <f>IFERROR($AA1722/VLOOKUP(CONCATENATE("USD",C1722),[1]GEINDICE!AR$1:AS$65536,2,0),"")</f>
        <v>863.28854723541053</v>
      </c>
      <c r="AE1722" s="33">
        <f>IFERROR($X1722/VLOOKUP(CONCATENATE("EUR",C1722),[1]GEINDICE!AR$1:AS$65536,2,0),"")</f>
        <v>1946.6313410985931</v>
      </c>
      <c r="AF1722" s="33">
        <f>IFERROR($AA1722/VLOOKUP(CONCATENATE("EUR",C1722),[1]GEINDICE!AR$1:AS$65536,2,0),"")</f>
        <v>734.90246801603951</v>
      </c>
      <c r="AG1722" s="48" t="str">
        <f>VLOOKUP(E1722,[1]Apresentação!AW$1:AX$65536,2,0)</f>
        <v xml:space="preserve">                    2 - LEATHER AUXILIARIES</v>
      </c>
      <c r="AH1722" s="48" t="str">
        <f t="shared" si="452"/>
        <v xml:space="preserve">         5208000010 - PELLASTOL 1060 BR</v>
      </c>
      <c r="AI1722" s="49" t="str">
        <f t="shared" si="453"/>
        <v xml:space="preserve">     L00103 - VITAPELLI LTDA</v>
      </c>
      <c r="AJ1722" t="str">
        <f t="shared" si="454"/>
        <v xml:space="preserve">     90 - SALES</v>
      </c>
      <c r="AK1722" t="str">
        <f t="shared" si="455"/>
        <v/>
      </c>
      <c r="AL1722">
        <f t="shared" si="456"/>
        <v>10</v>
      </c>
      <c r="AM1722" t="str">
        <f t="shared" si="457"/>
        <v>2025 10</v>
      </c>
      <c r="AN1722" t="str">
        <f t="shared" si="458"/>
        <v xml:space="preserve">VITAPELLI </v>
      </c>
    </row>
    <row r="1723" spans="1:40" x14ac:dyDescent="0.35">
      <c r="A1723">
        <v>82907</v>
      </c>
      <c r="B1723" t="s">
        <v>274</v>
      </c>
      <c r="C1723" s="31">
        <v>45835</v>
      </c>
      <c r="D1723" t="s">
        <v>373</v>
      </c>
      <c r="E1723" t="s">
        <v>374</v>
      </c>
      <c r="F1723" t="s">
        <v>379</v>
      </c>
      <c r="G1723" t="s">
        <v>380</v>
      </c>
      <c r="H1723" t="s">
        <v>782</v>
      </c>
      <c r="I1723" t="s">
        <v>783</v>
      </c>
      <c r="J1723">
        <v>2000</v>
      </c>
      <c r="K1723">
        <v>31752.5</v>
      </c>
      <c r="L1723">
        <v>14557.796329999999</v>
      </c>
      <c r="M1723">
        <v>6394.96</v>
      </c>
      <c r="N1723">
        <v>15.876249999999999</v>
      </c>
      <c r="O1723" s="32">
        <f t="shared" si="442"/>
        <v>25357.54</v>
      </c>
      <c r="P1723" s="32">
        <f t="shared" si="443"/>
        <v>10799.743670000002</v>
      </c>
      <c r="Q1723">
        <v>742191</v>
      </c>
      <c r="R1723" t="s">
        <v>298</v>
      </c>
      <c r="S1723" t="s">
        <v>298</v>
      </c>
      <c r="T1723" t="str">
        <f t="shared" si="444"/>
        <v>VEN</v>
      </c>
      <c r="U1723" t="s">
        <v>300</v>
      </c>
      <c r="V1723" s="33">
        <f t="shared" si="445"/>
        <v>31752.5</v>
      </c>
      <c r="W1723">
        <f t="shared" si="446"/>
        <v>2000</v>
      </c>
      <c r="X1723" s="33">
        <f t="shared" si="447"/>
        <v>25357.54</v>
      </c>
      <c r="Y1723" s="33">
        <f t="shared" si="448"/>
        <v>6394.96</v>
      </c>
      <c r="Z1723" s="45">
        <f t="shared" si="449"/>
        <v>0.32752519234705935</v>
      </c>
      <c r="AA1723" s="33">
        <f t="shared" si="450"/>
        <v>10399.743670000002</v>
      </c>
      <c r="AB1723" s="45">
        <f t="shared" si="451"/>
        <v>0.41012431292625395</v>
      </c>
      <c r="AC1723" s="33">
        <f>IFERROR($X1723/VLOOKUP(CONCATENATE("USD",C1723),[1]GEINDICE!AR$1:AS$65536,2,0),"")</f>
        <v>4630.7529355904962</v>
      </c>
      <c r="AD1723" s="33">
        <f>IFERROR($AA1723/VLOOKUP(CONCATENATE("USD",C1723),[1]GEINDICE!AR$1:AS$65536,2,0),"")</f>
        <v>1899.1843660402858</v>
      </c>
      <c r="AE1723" s="33">
        <f>IFERROR($X1723/VLOOKUP(CONCATENATE("EUR",C1723),[1]GEINDICE!AR$1:AS$65536,2,0),"")</f>
        <v>3949.8341095655696</v>
      </c>
      <c r="AF1723" s="33">
        <f>IFERROR($AA1723/VLOOKUP(CONCATENATE("EUR",C1723),[1]GEINDICE!AR$1:AS$65536,2,0),"")</f>
        <v>1619.9230003582613</v>
      </c>
      <c r="AG1723" s="48" t="str">
        <f>VLOOKUP(E1723,[1]Apresentação!AW$1:AX$65536,2,0)</f>
        <v xml:space="preserve">                    2 - LEATHER AUXILIARIES</v>
      </c>
      <c r="AH1723" s="48" t="str">
        <f t="shared" si="452"/>
        <v xml:space="preserve">         5208000010 - PELLASTOL 1060 BR</v>
      </c>
      <c r="AI1723" s="49" t="str">
        <f t="shared" si="453"/>
        <v xml:space="preserve">     L00103 - VITAPELLI LTDA</v>
      </c>
      <c r="AJ1723" t="str">
        <f t="shared" si="454"/>
        <v xml:space="preserve">     90 - SALES</v>
      </c>
      <c r="AK1723" t="str">
        <f t="shared" si="455"/>
        <v/>
      </c>
      <c r="AL1723">
        <f t="shared" si="456"/>
        <v>6</v>
      </c>
      <c r="AM1723" t="str">
        <f t="shared" si="457"/>
        <v>2025 6</v>
      </c>
      <c r="AN1723" t="str">
        <f t="shared" si="458"/>
        <v xml:space="preserve">VITAPELLI </v>
      </c>
    </row>
    <row r="1724" spans="1:40" x14ac:dyDescent="0.35">
      <c r="A1724">
        <v>84839</v>
      </c>
      <c r="B1724" t="s">
        <v>274</v>
      </c>
      <c r="C1724" s="31">
        <v>45989</v>
      </c>
      <c r="D1724" t="s">
        <v>373</v>
      </c>
      <c r="E1724" t="s">
        <v>374</v>
      </c>
      <c r="F1724" t="s">
        <v>379</v>
      </c>
      <c r="G1724" t="s">
        <v>380</v>
      </c>
      <c r="H1724" t="s">
        <v>782</v>
      </c>
      <c r="I1724" t="s">
        <v>783</v>
      </c>
      <c r="J1724">
        <v>3000</v>
      </c>
      <c r="K1724">
        <v>46199.31</v>
      </c>
      <c r="L1724">
        <v>21893.334050000001</v>
      </c>
      <c r="M1724">
        <v>9304.5400000000009</v>
      </c>
      <c r="N1724">
        <v>15.39977</v>
      </c>
      <c r="O1724" s="32">
        <f t="shared" si="442"/>
        <v>36894.769999999997</v>
      </c>
      <c r="P1724" s="32">
        <f t="shared" si="443"/>
        <v>15001.435949999996</v>
      </c>
      <c r="Q1724">
        <v>768619</v>
      </c>
      <c r="R1724" t="s">
        <v>298</v>
      </c>
      <c r="S1724" t="s">
        <v>298</v>
      </c>
      <c r="T1724" t="str">
        <f t="shared" si="444"/>
        <v>VEN</v>
      </c>
      <c r="U1724" t="s">
        <v>300</v>
      </c>
      <c r="V1724" s="33">
        <f t="shared" si="445"/>
        <v>46199.31</v>
      </c>
      <c r="W1724">
        <f t="shared" si="446"/>
        <v>3000</v>
      </c>
      <c r="X1724" s="33">
        <f t="shared" si="447"/>
        <v>36894.769999999997</v>
      </c>
      <c r="Y1724" s="33">
        <f t="shared" si="448"/>
        <v>9304.5400000000009</v>
      </c>
      <c r="Z1724" s="45">
        <f t="shared" si="449"/>
        <v>0.31172404847604857</v>
      </c>
      <c r="AA1724" s="33">
        <f t="shared" si="450"/>
        <v>14401.435949999996</v>
      </c>
      <c r="AB1724" s="45">
        <f t="shared" si="451"/>
        <v>0.39033814142221235</v>
      </c>
      <c r="AC1724" s="33" t="str">
        <f>IFERROR($X1724/VLOOKUP(CONCATENATE("USD",C1724),[1]GEINDICE!AR$1:AS$65536,2,0),"")</f>
        <v/>
      </c>
      <c r="AD1724" s="33" t="str">
        <f>IFERROR($AA1724/VLOOKUP(CONCATENATE("USD",C1724),[1]GEINDICE!AR$1:AS$65536,2,0),"")</f>
        <v/>
      </c>
      <c r="AE1724" s="33" t="str">
        <f>IFERROR($X1724/VLOOKUP(CONCATENATE("EUR",C1724),[1]GEINDICE!AR$1:AS$65536,2,0),"")</f>
        <v/>
      </c>
      <c r="AF1724" s="33" t="str">
        <f>IFERROR($AA1724/VLOOKUP(CONCATENATE("EUR",C1724),[1]GEINDICE!AR$1:AS$65536,2,0),"")</f>
        <v/>
      </c>
      <c r="AG1724" s="48" t="str">
        <f>VLOOKUP(E1724,[1]Apresentação!AW$1:AX$65536,2,0)</f>
        <v xml:space="preserve">                    2 - LEATHER AUXILIARIES</v>
      </c>
      <c r="AH1724" s="48" t="str">
        <f t="shared" si="452"/>
        <v xml:space="preserve">         5208000010 - PELLASTOL 1060 BR</v>
      </c>
      <c r="AI1724" s="49" t="str">
        <f t="shared" si="453"/>
        <v xml:space="preserve">     L00103 - VITAPELLI LTDA</v>
      </c>
      <c r="AJ1724" t="str">
        <f t="shared" si="454"/>
        <v xml:space="preserve">     90 - SALES</v>
      </c>
      <c r="AK1724" t="str">
        <f t="shared" si="455"/>
        <v/>
      </c>
      <c r="AL1724">
        <f t="shared" si="456"/>
        <v>11</v>
      </c>
      <c r="AM1724" t="str">
        <f t="shared" si="457"/>
        <v>2025 11</v>
      </c>
      <c r="AN1724" t="str">
        <f t="shared" si="458"/>
        <v xml:space="preserve">VITAPELLI </v>
      </c>
    </row>
    <row r="1725" spans="1:40" x14ac:dyDescent="0.35">
      <c r="A1725">
        <v>84736</v>
      </c>
      <c r="B1725" t="s">
        <v>274</v>
      </c>
      <c r="C1725" s="31">
        <v>45982</v>
      </c>
      <c r="D1725" t="s">
        <v>373</v>
      </c>
      <c r="E1725" t="s">
        <v>374</v>
      </c>
      <c r="F1725" t="s">
        <v>379</v>
      </c>
      <c r="G1725" t="s">
        <v>380</v>
      </c>
      <c r="H1725" t="s">
        <v>782</v>
      </c>
      <c r="I1725" t="s">
        <v>783</v>
      </c>
      <c r="J1725">
        <v>2000</v>
      </c>
      <c r="K1725">
        <v>30725.260000000002</v>
      </c>
      <c r="L1725">
        <v>14591.38596</v>
      </c>
      <c r="M1725">
        <v>6188.07</v>
      </c>
      <c r="N1725">
        <v>15.362629999999999</v>
      </c>
      <c r="O1725" s="32">
        <f t="shared" si="442"/>
        <v>24537.190000000002</v>
      </c>
      <c r="P1725" s="32">
        <f t="shared" si="443"/>
        <v>9945.8040400000027</v>
      </c>
      <c r="Q1725">
        <v>768025</v>
      </c>
      <c r="R1725" t="s">
        <v>298</v>
      </c>
      <c r="S1725" t="s">
        <v>298</v>
      </c>
      <c r="T1725" t="str">
        <f t="shared" si="444"/>
        <v>VEN</v>
      </c>
      <c r="U1725" t="s">
        <v>300</v>
      </c>
      <c r="V1725" s="33">
        <f t="shared" si="445"/>
        <v>30725.260000000002</v>
      </c>
      <c r="W1725">
        <f t="shared" si="446"/>
        <v>2000</v>
      </c>
      <c r="X1725" s="33">
        <f t="shared" si="447"/>
        <v>24537.190000000002</v>
      </c>
      <c r="Y1725" s="33">
        <f t="shared" si="448"/>
        <v>6188.07</v>
      </c>
      <c r="Z1725" s="45">
        <f t="shared" si="449"/>
        <v>0.31068261228708893</v>
      </c>
      <c r="AA1725" s="33">
        <f t="shared" si="450"/>
        <v>9545.8040400000027</v>
      </c>
      <c r="AB1725" s="45">
        <f t="shared" si="451"/>
        <v>0.38903411678354377</v>
      </c>
      <c r="AC1725" s="33" t="str">
        <f>IFERROR($X1725/VLOOKUP(CONCATENATE("USD",C1725),[1]GEINDICE!AR$1:AS$65536,2,0),"")</f>
        <v/>
      </c>
      <c r="AD1725" s="33" t="str">
        <f>IFERROR($AA1725/VLOOKUP(CONCATENATE("USD",C1725),[1]GEINDICE!AR$1:AS$65536,2,0),"")</f>
        <v/>
      </c>
      <c r="AE1725" s="33" t="str">
        <f>IFERROR($X1725/VLOOKUP(CONCATENATE("EUR",C1725),[1]GEINDICE!AR$1:AS$65536,2,0),"")</f>
        <v/>
      </c>
      <c r="AF1725" s="33" t="str">
        <f>IFERROR($AA1725/VLOOKUP(CONCATENATE("EUR",C1725),[1]GEINDICE!AR$1:AS$65536,2,0),"")</f>
        <v/>
      </c>
      <c r="AG1725" s="48" t="str">
        <f>VLOOKUP(E1725,[1]Apresentação!AW$1:AX$65536,2,0)</f>
        <v xml:space="preserve">                    2 - LEATHER AUXILIARIES</v>
      </c>
      <c r="AH1725" s="48" t="str">
        <f t="shared" si="452"/>
        <v xml:space="preserve">         5208000010 - PELLASTOL 1060 BR</v>
      </c>
      <c r="AI1725" s="49" t="str">
        <f t="shared" si="453"/>
        <v xml:space="preserve">     L00103 - VITAPELLI LTDA</v>
      </c>
      <c r="AJ1725" t="str">
        <f t="shared" si="454"/>
        <v xml:space="preserve">     90 - SALES</v>
      </c>
      <c r="AK1725" t="str">
        <f t="shared" si="455"/>
        <v/>
      </c>
      <c r="AL1725">
        <f t="shared" si="456"/>
        <v>11</v>
      </c>
      <c r="AM1725" t="str">
        <f t="shared" si="457"/>
        <v>2025 11</v>
      </c>
      <c r="AN1725" t="str">
        <f t="shared" si="458"/>
        <v xml:space="preserve">VITAPELLI </v>
      </c>
    </row>
    <row r="1726" spans="1:40" x14ac:dyDescent="0.35">
      <c r="A1726">
        <v>81489</v>
      </c>
      <c r="B1726" t="s">
        <v>274</v>
      </c>
      <c r="C1726" s="31">
        <v>45721</v>
      </c>
      <c r="D1726" t="s">
        <v>373</v>
      </c>
      <c r="E1726" t="s">
        <v>374</v>
      </c>
      <c r="F1726" t="s">
        <v>714</v>
      </c>
      <c r="G1726" t="s">
        <v>715</v>
      </c>
      <c r="H1726" t="s">
        <v>782</v>
      </c>
      <c r="I1726" t="s">
        <v>783</v>
      </c>
      <c r="J1726">
        <v>480</v>
      </c>
      <c r="K1726">
        <v>7495.82</v>
      </c>
      <c r="L1726">
        <v>3428.8072900000002</v>
      </c>
      <c r="M1726">
        <v>899.5</v>
      </c>
      <c r="N1726">
        <v>15.616300000000001</v>
      </c>
      <c r="O1726" s="32">
        <f t="shared" si="442"/>
        <v>6596.32</v>
      </c>
      <c r="P1726" s="32">
        <f t="shared" si="443"/>
        <v>3167.5127099999995</v>
      </c>
      <c r="Q1726">
        <v>714215</v>
      </c>
      <c r="R1726" t="s">
        <v>298</v>
      </c>
      <c r="S1726" t="s">
        <v>628</v>
      </c>
      <c r="T1726" t="str">
        <f t="shared" si="444"/>
        <v>VEN</v>
      </c>
      <c r="U1726" t="s">
        <v>629</v>
      </c>
      <c r="V1726" s="33">
        <f t="shared" si="445"/>
        <v>7495.82</v>
      </c>
      <c r="W1726">
        <f t="shared" si="446"/>
        <v>480</v>
      </c>
      <c r="X1726" s="33">
        <f t="shared" si="447"/>
        <v>6596.32</v>
      </c>
      <c r="Y1726" s="33">
        <f t="shared" si="448"/>
        <v>899.5</v>
      </c>
      <c r="Z1726" s="45">
        <f t="shared" si="449"/>
        <v>0.40976340280316226</v>
      </c>
      <c r="AA1726" s="33">
        <f t="shared" si="450"/>
        <v>3071.5127099999995</v>
      </c>
      <c r="AB1726" s="45">
        <f t="shared" si="451"/>
        <v>0.46564034340359467</v>
      </c>
      <c r="AC1726" s="33">
        <f>IFERROR($X1726/VLOOKUP(CONCATENATE("USD",C1726),[1]GEINDICE!AR$1:AS$65536,2,0),"")</f>
        <v>1138.9853921331628</v>
      </c>
      <c r="AD1726" s="33">
        <f>IFERROR($AA1726/VLOOKUP(CONCATENATE("USD",C1726),[1]GEINDICE!AR$1:AS$65536,2,0),"")</f>
        <v>530.35754912456389</v>
      </c>
      <c r="AE1726" s="33">
        <f>IFERROR($X1726/VLOOKUP(CONCATENATE("EUR",C1726),[1]GEINDICE!AR$1:AS$65536,2,0),"")</f>
        <v>1057.1533887847172</v>
      </c>
      <c r="AF1726" s="33">
        <f>IFERROR($AA1726/VLOOKUP(CONCATENATE("EUR",C1726),[1]GEINDICE!AR$1:AS$65536,2,0),"")</f>
        <v>492.25326698398953</v>
      </c>
      <c r="AG1726" s="48" t="str">
        <f>VLOOKUP(E1726,[1]Apresentação!AW$1:AX$65536,2,0)</f>
        <v xml:space="preserve">                    2 - LEATHER AUXILIARIES</v>
      </c>
      <c r="AH1726" s="48" t="str">
        <f t="shared" si="452"/>
        <v xml:space="preserve">         5208000010 - PELLASTOL 1060 BR</v>
      </c>
      <c r="AI1726" s="49" t="str">
        <f t="shared" si="453"/>
        <v xml:space="preserve">     L00354 - APUCARANA LEATHER S.A</v>
      </c>
      <c r="AJ1726" t="str">
        <f t="shared" si="454"/>
        <v xml:space="preserve">     90 - SALES</v>
      </c>
      <c r="AK1726" t="str">
        <f t="shared" si="455"/>
        <v/>
      </c>
      <c r="AL1726">
        <f t="shared" si="456"/>
        <v>3</v>
      </c>
      <c r="AM1726" t="str">
        <f t="shared" si="457"/>
        <v>2025 3</v>
      </c>
      <c r="AN1726" t="str">
        <f t="shared" si="458"/>
        <v xml:space="preserve">APUCARANA </v>
      </c>
    </row>
    <row r="1727" spans="1:40" x14ac:dyDescent="0.35">
      <c r="A1727">
        <v>80952</v>
      </c>
      <c r="B1727" t="s">
        <v>274</v>
      </c>
      <c r="C1727" s="31">
        <v>45678</v>
      </c>
      <c r="D1727" t="s">
        <v>373</v>
      </c>
      <c r="E1727" t="s">
        <v>374</v>
      </c>
      <c r="F1727" t="s">
        <v>714</v>
      </c>
      <c r="G1727" t="s">
        <v>715</v>
      </c>
      <c r="H1727" t="s">
        <v>782</v>
      </c>
      <c r="I1727" t="s">
        <v>783</v>
      </c>
      <c r="J1727">
        <v>360</v>
      </c>
      <c r="K1727">
        <v>5815.07</v>
      </c>
      <c r="L1727">
        <v>2450.7794600000002</v>
      </c>
      <c r="M1727">
        <v>697.81</v>
      </c>
      <c r="N1727">
        <v>16.15297</v>
      </c>
      <c r="O1727" s="32">
        <f t="shared" si="442"/>
        <v>5117.26</v>
      </c>
      <c r="P1727" s="32">
        <f t="shared" si="443"/>
        <v>2666.48054</v>
      </c>
      <c r="Q1727">
        <v>707749</v>
      </c>
      <c r="R1727" t="s">
        <v>298</v>
      </c>
      <c r="S1727" t="s">
        <v>628</v>
      </c>
      <c r="T1727" t="str">
        <f t="shared" si="444"/>
        <v>VEN</v>
      </c>
      <c r="U1727" t="s">
        <v>629</v>
      </c>
      <c r="V1727" s="33">
        <f t="shared" si="445"/>
        <v>5815.07</v>
      </c>
      <c r="W1727">
        <f t="shared" si="446"/>
        <v>360</v>
      </c>
      <c r="X1727" s="33">
        <f t="shared" si="447"/>
        <v>5117.26</v>
      </c>
      <c r="Y1727" s="33">
        <f t="shared" si="448"/>
        <v>697.81</v>
      </c>
      <c r="Z1727" s="45">
        <f t="shared" si="449"/>
        <v>0.44616497135890026</v>
      </c>
      <c r="AA1727" s="33">
        <f t="shared" si="450"/>
        <v>2594.48054</v>
      </c>
      <c r="AB1727" s="45">
        <f t="shared" si="451"/>
        <v>0.50700580779557813</v>
      </c>
      <c r="AC1727" s="33">
        <f>IFERROR($X1727/VLOOKUP(CONCATENATE("USD",C1727),[1]GEINDICE!AR$1:AS$65536,2,0),"")</f>
        <v>846.66776968894771</v>
      </c>
      <c r="AD1727" s="33">
        <f>IFERROR($AA1727/VLOOKUP(CONCATENATE("USD",C1727),[1]GEINDICE!AR$1:AS$65536,2,0),"")</f>
        <v>429.26547650562537</v>
      </c>
      <c r="AE1727" s="33">
        <f>IFERROR($X1727/VLOOKUP(CONCATENATE("EUR",C1727),[1]GEINDICE!AR$1:AS$65536,2,0),"")</f>
        <v>814.02074319165183</v>
      </c>
      <c r="AF1727" s="33">
        <f>IFERROR($AA1727/VLOOKUP(CONCATENATE("EUR",C1727),[1]GEINDICE!AR$1:AS$65536,2,0),"")</f>
        <v>412.71324446424023</v>
      </c>
      <c r="AG1727" s="48" t="str">
        <f>VLOOKUP(E1727,[1]Apresentação!AW$1:AX$65536,2,0)</f>
        <v xml:space="preserve">                    2 - LEATHER AUXILIARIES</v>
      </c>
      <c r="AH1727" s="48" t="str">
        <f t="shared" si="452"/>
        <v xml:space="preserve">         5208000010 - PELLASTOL 1060 BR</v>
      </c>
      <c r="AI1727" s="49" t="str">
        <f t="shared" si="453"/>
        <v xml:space="preserve">     L00354 - APUCARANA LEATHER S.A</v>
      </c>
      <c r="AJ1727" t="str">
        <f t="shared" si="454"/>
        <v xml:space="preserve">     90 - SALES</v>
      </c>
      <c r="AK1727" t="str">
        <f t="shared" si="455"/>
        <v/>
      </c>
      <c r="AL1727">
        <f t="shared" si="456"/>
        <v>1</v>
      </c>
      <c r="AM1727" t="str">
        <f t="shared" si="457"/>
        <v>2025 1</v>
      </c>
      <c r="AN1727" t="str">
        <f t="shared" si="458"/>
        <v xml:space="preserve">APUCARANA </v>
      </c>
    </row>
    <row r="1728" spans="1:40" x14ac:dyDescent="0.35">
      <c r="A1728">
        <v>81782</v>
      </c>
      <c r="B1728" t="s">
        <v>274</v>
      </c>
      <c r="C1728" s="31">
        <v>45742</v>
      </c>
      <c r="D1728" t="s">
        <v>373</v>
      </c>
      <c r="E1728" t="s">
        <v>374</v>
      </c>
      <c r="F1728" t="s">
        <v>714</v>
      </c>
      <c r="G1728" t="s">
        <v>715</v>
      </c>
      <c r="H1728" t="s">
        <v>782</v>
      </c>
      <c r="I1728" t="s">
        <v>783</v>
      </c>
      <c r="J1728">
        <v>360</v>
      </c>
      <c r="K1728">
        <v>5478.07</v>
      </c>
      <c r="L1728">
        <v>2544.4034700000002</v>
      </c>
      <c r="M1728">
        <v>657.37</v>
      </c>
      <c r="N1728">
        <v>15.216859999999999</v>
      </c>
      <c r="O1728" s="32">
        <f t="shared" si="442"/>
        <v>4820.7</v>
      </c>
      <c r="P1728" s="32">
        <f t="shared" si="443"/>
        <v>2276.2965299999996</v>
      </c>
      <c r="Q1728">
        <v>722207</v>
      </c>
      <c r="R1728" t="s">
        <v>298</v>
      </c>
      <c r="S1728" t="s">
        <v>628</v>
      </c>
      <c r="T1728" t="str">
        <f t="shared" si="444"/>
        <v>VEN</v>
      </c>
      <c r="U1728" t="s">
        <v>629</v>
      </c>
      <c r="V1728" s="33">
        <f t="shared" si="445"/>
        <v>5478.07</v>
      </c>
      <c r="W1728">
        <f t="shared" si="446"/>
        <v>360</v>
      </c>
      <c r="X1728" s="33">
        <f t="shared" si="447"/>
        <v>4820.7</v>
      </c>
      <c r="Y1728" s="33">
        <f t="shared" si="448"/>
        <v>657.37</v>
      </c>
      <c r="Z1728" s="45">
        <f t="shared" si="449"/>
        <v>0.40238560843508747</v>
      </c>
      <c r="AA1728" s="33">
        <f t="shared" si="450"/>
        <v>2204.2965299999996</v>
      </c>
      <c r="AB1728" s="45">
        <f t="shared" si="451"/>
        <v>0.45725652498599784</v>
      </c>
      <c r="AC1728" s="33">
        <f>IFERROR($X1728/VLOOKUP(CONCATENATE("USD",C1728),[1]GEINDICE!AR$1:AS$65536,2,0),"")</f>
        <v>841.33826660616421</v>
      </c>
      <c r="AD1728" s="33">
        <f>IFERROR($AA1728/VLOOKUP(CONCATENATE("USD",C1728),[1]GEINDICE!AR$1:AS$65536,2,0),"")</f>
        <v>384.70741212607766</v>
      </c>
      <c r="AE1728" s="33">
        <f>IFERROR($X1728/VLOOKUP(CONCATENATE("EUR",C1728),[1]GEINDICE!AR$1:AS$65536,2,0),"")</f>
        <v>780.31369882969932</v>
      </c>
      <c r="AF1728" s="33">
        <f>IFERROR($AA1728/VLOOKUP(CONCATENATE("EUR",C1728),[1]GEINDICE!AR$1:AS$65536,2,0),"")</f>
        <v>356.80353032583878</v>
      </c>
      <c r="AG1728" s="48" t="str">
        <f>VLOOKUP(E1728,[1]Apresentação!AW$1:AX$65536,2,0)</f>
        <v xml:space="preserve">                    2 - LEATHER AUXILIARIES</v>
      </c>
      <c r="AH1728" s="48" t="str">
        <f t="shared" si="452"/>
        <v xml:space="preserve">         5208000010 - PELLASTOL 1060 BR</v>
      </c>
      <c r="AI1728" s="49" t="str">
        <f t="shared" si="453"/>
        <v xml:space="preserve">     L00354 - APUCARANA LEATHER S.A</v>
      </c>
      <c r="AJ1728" t="str">
        <f t="shared" si="454"/>
        <v xml:space="preserve">     90 - SALES</v>
      </c>
      <c r="AK1728" t="str">
        <f t="shared" si="455"/>
        <v/>
      </c>
      <c r="AL1728">
        <f t="shared" si="456"/>
        <v>3</v>
      </c>
      <c r="AM1728" t="str">
        <f t="shared" si="457"/>
        <v>2025 3</v>
      </c>
      <c r="AN1728" t="str">
        <f t="shared" si="458"/>
        <v xml:space="preserve">APUCARANA </v>
      </c>
    </row>
    <row r="1729" spans="1:40" x14ac:dyDescent="0.35">
      <c r="A1729">
        <v>82482</v>
      </c>
      <c r="B1729" t="s">
        <v>274</v>
      </c>
      <c r="C1729" s="31">
        <v>45798</v>
      </c>
      <c r="D1729" t="s">
        <v>373</v>
      </c>
      <c r="E1729" t="s">
        <v>374</v>
      </c>
      <c r="F1729" t="s">
        <v>714</v>
      </c>
      <c r="G1729" t="s">
        <v>715</v>
      </c>
      <c r="H1729" t="s">
        <v>782</v>
      </c>
      <c r="I1729" t="s">
        <v>783</v>
      </c>
      <c r="J1729">
        <v>600</v>
      </c>
      <c r="K1729">
        <v>9023.75</v>
      </c>
      <c r="L1729">
        <v>4393.7874700000002</v>
      </c>
      <c r="M1729">
        <v>1082.8499999999999</v>
      </c>
      <c r="N1729">
        <v>15.039579999999999</v>
      </c>
      <c r="O1729" s="32">
        <f t="shared" si="442"/>
        <v>7940.9</v>
      </c>
      <c r="P1729" s="32">
        <f t="shared" si="443"/>
        <v>3547.1125299999994</v>
      </c>
      <c r="Q1729">
        <v>739198</v>
      </c>
      <c r="R1729" t="s">
        <v>298</v>
      </c>
      <c r="S1729" t="s">
        <v>628</v>
      </c>
      <c r="T1729" t="str">
        <f t="shared" si="444"/>
        <v>VEN</v>
      </c>
      <c r="U1729" t="s">
        <v>629</v>
      </c>
      <c r="V1729" s="33">
        <f t="shared" si="445"/>
        <v>9023.75</v>
      </c>
      <c r="W1729">
        <f t="shared" si="446"/>
        <v>600</v>
      </c>
      <c r="X1729" s="33">
        <f t="shared" si="447"/>
        <v>7940.9</v>
      </c>
      <c r="Y1729" s="33">
        <f t="shared" si="448"/>
        <v>1082.8499999999999</v>
      </c>
      <c r="Z1729" s="45">
        <f t="shared" si="449"/>
        <v>0.37978806261255016</v>
      </c>
      <c r="AA1729" s="33">
        <f t="shared" si="450"/>
        <v>3427.1125299999994</v>
      </c>
      <c r="AB1729" s="45">
        <f t="shared" si="451"/>
        <v>0.43157734387789792</v>
      </c>
      <c r="AC1729" s="33">
        <f>IFERROR($X1729/VLOOKUP(CONCATENATE("USD",C1729),[1]GEINDICE!AR$1:AS$65536,2,0),"")</f>
        <v>1403.7050785738274</v>
      </c>
      <c r="AD1729" s="33">
        <f>IFERROR($AA1729/VLOOKUP(CONCATENATE("USD",C1729),[1]GEINDICE!AR$1:AS$65536,2,0),"")</f>
        <v>605.80730939880846</v>
      </c>
      <c r="AE1729" s="33">
        <f>IFERROR($X1729/VLOOKUP(CONCATENATE("EUR",C1729),[1]GEINDICE!AR$1:AS$65536,2,0),"")</f>
        <v>1237.5171425009348</v>
      </c>
      <c r="AF1729" s="33">
        <f>IFERROR($AA1729/VLOOKUP(CONCATENATE("EUR",C1729),[1]GEINDICE!AR$1:AS$65536,2,0),"")</f>
        <v>534.08436136391958</v>
      </c>
      <c r="AG1729" s="48" t="str">
        <f>VLOOKUP(E1729,[1]Apresentação!AW$1:AX$65536,2,0)</f>
        <v xml:space="preserve">                    2 - LEATHER AUXILIARIES</v>
      </c>
      <c r="AH1729" s="48" t="str">
        <f t="shared" si="452"/>
        <v xml:space="preserve">         5208000010 - PELLASTOL 1060 BR</v>
      </c>
      <c r="AI1729" s="49" t="str">
        <f t="shared" si="453"/>
        <v xml:space="preserve">     L00354 - APUCARANA LEATHER S.A</v>
      </c>
      <c r="AJ1729" t="str">
        <f t="shared" si="454"/>
        <v xml:space="preserve">     90 - SALES</v>
      </c>
      <c r="AK1729" t="str">
        <f t="shared" si="455"/>
        <v/>
      </c>
      <c r="AL1729">
        <f t="shared" si="456"/>
        <v>5</v>
      </c>
      <c r="AM1729" t="str">
        <f t="shared" si="457"/>
        <v>2025 5</v>
      </c>
      <c r="AN1729" t="str">
        <f t="shared" si="458"/>
        <v xml:space="preserve">APUCARANA </v>
      </c>
    </row>
    <row r="1730" spans="1:40" x14ac:dyDescent="0.35">
      <c r="A1730">
        <v>83149</v>
      </c>
      <c r="B1730" t="s">
        <v>274</v>
      </c>
      <c r="C1730" s="31">
        <v>45855</v>
      </c>
      <c r="D1730" t="s">
        <v>373</v>
      </c>
      <c r="E1730" t="s">
        <v>374</v>
      </c>
      <c r="F1730" t="s">
        <v>714</v>
      </c>
      <c r="G1730" t="s">
        <v>715</v>
      </c>
      <c r="H1730" t="s">
        <v>782</v>
      </c>
      <c r="I1730" t="s">
        <v>783</v>
      </c>
      <c r="J1730">
        <v>360</v>
      </c>
      <c r="K1730">
        <v>5328.22</v>
      </c>
      <c r="L1730">
        <v>2598.9468499999998</v>
      </c>
      <c r="M1730">
        <v>639.39</v>
      </c>
      <c r="N1730">
        <v>14.800609999999999</v>
      </c>
      <c r="O1730" s="32">
        <f t="shared" si="442"/>
        <v>4688.83</v>
      </c>
      <c r="P1730" s="32">
        <f t="shared" si="443"/>
        <v>2089.8831500000001</v>
      </c>
      <c r="Q1730">
        <v>744150</v>
      </c>
      <c r="R1730" t="s">
        <v>298</v>
      </c>
      <c r="S1730" t="s">
        <v>628</v>
      </c>
      <c r="T1730" t="str">
        <f t="shared" si="444"/>
        <v>VEN</v>
      </c>
      <c r="U1730" t="s">
        <v>629</v>
      </c>
      <c r="V1730" s="33">
        <f t="shared" si="445"/>
        <v>5328.22</v>
      </c>
      <c r="W1730">
        <f t="shared" si="446"/>
        <v>360</v>
      </c>
      <c r="X1730" s="33">
        <f t="shared" si="447"/>
        <v>4688.83</v>
      </c>
      <c r="Y1730" s="33">
        <f t="shared" si="448"/>
        <v>639.39</v>
      </c>
      <c r="Z1730" s="45">
        <f t="shared" si="449"/>
        <v>0.37871618476714553</v>
      </c>
      <c r="AA1730" s="33">
        <f t="shared" si="450"/>
        <v>2017.8831500000001</v>
      </c>
      <c r="AB1730" s="45">
        <f t="shared" si="451"/>
        <v>0.43035963129394755</v>
      </c>
      <c r="AC1730" s="33">
        <f>IFERROR($X1730/VLOOKUP(CONCATENATE("USD",C1730),[1]GEINDICE!AR$1:AS$65536,2,0),"")</f>
        <v>841.24190394172626</v>
      </c>
      <c r="AD1730" s="33">
        <f>IFERROR($AA1730/VLOOKUP(CONCATENATE("USD",C1730),[1]GEINDICE!AR$1:AS$65536,2,0),"")</f>
        <v>362.03655560937977</v>
      </c>
      <c r="AE1730" s="33">
        <f>IFERROR($X1730/VLOOKUP(CONCATENATE("EUR",C1730),[1]GEINDICE!AR$1:AS$65536,2,0),"")</f>
        <v>725.33104387104754</v>
      </c>
      <c r="AF1730" s="33">
        <f>IFERROR($AA1730/VLOOKUP(CONCATENATE("EUR",C1730),[1]GEINDICE!AR$1:AS$65536,2,0),"")</f>
        <v>312.15320060639812</v>
      </c>
      <c r="AG1730" s="48" t="str">
        <f>VLOOKUP(E1730,[1]Apresentação!AW$1:AX$65536,2,0)</f>
        <v xml:space="preserve">                    2 - LEATHER AUXILIARIES</v>
      </c>
      <c r="AH1730" s="48" t="str">
        <f t="shared" si="452"/>
        <v xml:space="preserve">         5208000010 - PELLASTOL 1060 BR</v>
      </c>
      <c r="AI1730" s="49" t="str">
        <f t="shared" si="453"/>
        <v xml:space="preserve">     L00354 - APUCARANA LEATHER S.A</v>
      </c>
      <c r="AJ1730" t="str">
        <f t="shared" si="454"/>
        <v xml:space="preserve">     90 - SALES</v>
      </c>
      <c r="AK1730" t="str">
        <f t="shared" si="455"/>
        <v/>
      </c>
      <c r="AL1730">
        <f t="shared" si="456"/>
        <v>7</v>
      </c>
      <c r="AM1730" t="str">
        <f t="shared" si="457"/>
        <v>2025 7</v>
      </c>
      <c r="AN1730" t="str">
        <f t="shared" si="458"/>
        <v xml:space="preserve">APUCARANA </v>
      </c>
    </row>
    <row r="1731" spans="1:40" x14ac:dyDescent="0.35">
      <c r="A1731">
        <v>84267</v>
      </c>
      <c r="B1731" t="s">
        <v>274</v>
      </c>
      <c r="C1731" s="31">
        <v>45947</v>
      </c>
      <c r="D1731" t="s">
        <v>373</v>
      </c>
      <c r="E1731" t="s">
        <v>374</v>
      </c>
      <c r="F1731" t="s">
        <v>791</v>
      </c>
      <c r="G1731" t="s">
        <v>792</v>
      </c>
      <c r="H1731" t="s">
        <v>793</v>
      </c>
      <c r="I1731" t="s">
        <v>794</v>
      </c>
      <c r="J1731">
        <v>575</v>
      </c>
      <c r="K1731">
        <v>6325</v>
      </c>
      <c r="L1731">
        <v>4917.0739999999996</v>
      </c>
      <c r="M1731">
        <v>1273.8699999999999</v>
      </c>
      <c r="N1731">
        <v>11</v>
      </c>
      <c r="O1731" s="32">
        <f t="shared" si="442"/>
        <v>5051.13</v>
      </c>
      <c r="P1731" s="32">
        <f t="shared" si="443"/>
        <v>134.05600000000049</v>
      </c>
      <c r="Q1731">
        <v>764573</v>
      </c>
      <c r="R1731" t="s">
        <v>312</v>
      </c>
      <c r="S1731" t="s">
        <v>457</v>
      </c>
      <c r="T1731" t="str">
        <f t="shared" si="444"/>
        <v>VEN</v>
      </c>
      <c r="U1731" t="s">
        <v>437</v>
      </c>
      <c r="V1731" s="33">
        <f t="shared" si="445"/>
        <v>6325</v>
      </c>
      <c r="W1731">
        <f t="shared" si="446"/>
        <v>575</v>
      </c>
      <c r="X1731" s="33">
        <f t="shared" si="447"/>
        <v>5051.13</v>
      </c>
      <c r="Y1731" s="33">
        <f t="shared" si="448"/>
        <v>1273.8699999999999</v>
      </c>
      <c r="Z1731" s="45">
        <f t="shared" si="449"/>
        <v>3.0128063241107502E-3</v>
      </c>
      <c r="AA1731" s="33">
        <f t="shared" si="450"/>
        <v>19.056000000000495</v>
      </c>
      <c r="AB1731" s="45">
        <f t="shared" si="451"/>
        <v>3.7726211758557977E-3</v>
      </c>
      <c r="AC1731" s="33">
        <f>IFERROR($X1731/VLOOKUP(CONCATENATE("USD",C1731),[1]GEINDICE!AR$1:AS$65536,2,0),"")</f>
        <v>928.68725868725869</v>
      </c>
      <c r="AD1731" s="33">
        <f>IFERROR($AA1731/VLOOKUP(CONCATENATE("USD",C1731),[1]GEINDICE!AR$1:AS$65536,2,0),"")</f>
        <v>3.5035852178710232</v>
      </c>
      <c r="AE1731" s="33">
        <f>IFERROR($X1731/VLOOKUP(CONCATENATE("EUR",C1731),[1]GEINDICE!AR$1:AS$65536,2,0),"")</f>
        <v>795.59136228323018</v>
      </c>
      <c r="AF1731" s="33">
        <f>IFERROR($AA1731/VLOOKUP(CONCATENATE("EUR",C1731),[1]GEINDICE!AR$1:AS$65536,2,0),"")</f>
        <v>3.0014648206776755</v>
      </c>
      <c r="AG1731" s="48" t="str">
        <f>VLOOKUP(E1731,[1]Apresentação!AW$1:AX$65536,2,0)</f>
        <v xml:space="preserve">                    2 - LEATHER AUXILIARIES</v>
      </c>
      <c r="AH1731" s="48" t="str">
        <f t="shared" si="452"/>
        <v xml:space="preserve">         5212000013 - PELLASTOL EF BR</v>
      </c>
      <c r="AI1731" s="49" t="str">
        <f t="shared" si="453"/>
        <v xml:space="preserve">     L00282 - DALPIAZ ACABAMENTO EM COURO LTDA</v>
      </c>
      <c r="AJ1731" t="str">
        <f t="shared" si="454"/>
        <v xml:space="preserve">     90 - SALES</v>
      </c>
      <c r="AK1731" t="str">
        <f t="shared" si="455"/>
        <v/>
      </c>
      <c r="AL1731">
        <f t="shared" si="456"/>
        <v>10</v>
      </c>
      <c r="AM1731" t="str">
        <f t="shared" si="457"/>
        <v>2025 10</v>
      </c>
      <c r="AN1731" t="str">
        <f t="shared" si="458"/>
        <v xml:space="preserve">DALPIAZ </v>
      </c>
    </row>
    <row r="1732" spans="1:40" x14ac:dyDescent="0.35">
      <c r="A1732">
        <v>83934</v>
      </c>
      <c r="B1732" t="s">
        <v>274</v>
      </c>
      <c r="C1732" s="31">
        <v>45922</v>
      </c>
      <c r="D1732" t="s">
        <v>373</v>
      </c>
      <c r="E1732" t="s">
        <v>374</v>
      </c>
      <c r="F1732" t="s">
        <v>791</v>
      </c>
      <c r="G1732" t="s">
        <v>792</v>
      </c>
      <c r="H1732" t="s">
        <v>793</v>
      </c>
      <c r="I1732" t="s">
        <v>794</v>
      </c>
      <c r="J1732">
        <v>360</v>
      </c>
      <c r="K1732">
        <v>3960</v>
      </c>
      <c r="L1732">
        <v>3037.4013199999999</v>
      </c>
      <c r="M1732">
        <v>797.55</v>
      </c>
      <c r="N1732">
        <v>11</v>
      </c>
      <c r="O1732" s="32">
        <f t="shared" ref="O1732:O1795" si="459">$K1732-$Y1732</f>
        <v>3162.45</v>
      </c>
      <c r="P1732" s="32">
        <f t="shared" ref="P1732:P1795" si="460">($O1732-$L1732)</f>
        <v>125.04867999999988</v>
      </c>
      <c r="Q1732">
        <v>761986</v>
      </c>
      <c r="R1732" t="s">
        <v>312</v>
      </c>
      <c r="S1732" t="s">
        <v>457</v>
      </c>
      <c r="T1732" t="str">
        <f t="shared" ref="T1732:T1795" si="461">MID($U1732,1,3)</f>
        <v>VEN</v>
      </c>
      <c r="U1732" t="s">
        <v>437</v>
      </c>
      <c r="V1732" s="33">
        <f t="shared" ref="V1732:V1795" si="462">IF($T1732="DEV",-$K1732,$K1732)</f>
        <v>3960</v>
      </c>
      <c r="W1732">
        <f t="shared" ref="W1732:W1795" si="463">IF($T1732="DEV",-$J1732,$J1732)</f>
        <v>360</v>
      </c>
      <c r="X1732" s="33">
        <f t="shared" ref="X1732:X1795" si="464">$V1732-$Y1732</f>
        <v>3162.45</v>
      </c>
      <c r="Y1732" s="33">
        <f t="shared" ref="Y1732:Y1795" si="465">IF(A1732=59876,M1732,IF(A1732=59868,M1732,IF(R1732="6111",((K1732*0.12)+M1732),IF(T1732="DEV",-M1732,M1732))))</f>
        <v>797.55</v>
      </c>
      <c r="Z1732" s="45">
        <f t="shared" ref="Z1732:Z1795" si="466">IFERROR($AA1732/$V1732,0)</f>
        <v>1.3396131313131282E-2</v>
      </c>
      <c r="AA1732" s="33">
        <f t="shared" ref="AA1732:AA1795" si="467">IF(VLOOKUP(AL1732,AR:AS,2,0)="sim",IF($T1732="DEV",($X1732-$L1732),$P1732)-(0.2*W1732),IF(VLOOKUP(AL1732,AR:AS,2,0)="OK",IF($T1732="DEV",($X1732-$L1732),$P1732)-(0.2*W1732),IF($T1732="DEV",($X1732-$L1732),$P1732)))</f>
        <v>53.048679999999877</v>
      </c>
      <c r="AB1732" s="45">
        <f t="shared" ref="AB1732:AB1795" si="468">IFERROR($AA1732/$X1732,0)</f>
        <v>1.6774551376306308E-2</v>
      </c>
      <c r="AC1732" s="33">
        <f>IFERROR($X1732/VLOOKUP(CONCATENATE("USD",C1732),[1]GEINDICE!AR$1:AS$65536,2,0),"")</f>
        <v>591.5876311802009</v>
      </c>
      <c r="AD1732" s="33">
        <f>IFERROR($AA1732/VLOOKUP(CONCATENATE("USD",C1732),[1]GEINDICE!AR$1:AS$65536,2,0),"")</f>
        <v>9.9236171128196258</v>
      </c>
      <c r="AE1732" s="33">
        <f>IFERROR($X1732/VLOOKUP(CONCATENATE("EUR",C1732),[1]GEINDICE!AR$1:AS$65536,2,0),"")</f>
        <v>502.53456221198155</v>
      </c>
      <c r="AF1732" s="33">
        <f>IFERROR($AA1732/VLOOKUP(CONCATENATE("EUR",C1732),[1]GEINDICE!AR$1:AS$65536,2,0),"")</f>
        <v>8.429791832194482</v>
      </c>
      <c r="AG1732" s="48" t="str">
        <f>VLOOKUP(E1732,[1]Apresentação!AW$1:AX$65536,2,0)</f>
        <v xml:space="preserve">                    2 - LEATHER AUXILIARIES</v>
      </c>
      <c r="AH1732" s="48" t="str">
        <f t="shared" ref="AH1732:AH1795" si="469">CONCATENATE("         ",H1732," - ",I1732)</f>
        <v xml:space="preserve">         5212000013 - PELLASTOL EF BR</v>
      </c>
      <c r="AI1732" s="49" t="str">
        <f t="shared" ref="AI1732:AI1795" si="470">CONCATENATE("     ",F1732," - ",G1732)</f>
        <v xml:space="preserve">     L00282 - DALPIAZ ACABAMENTO EM COURO LTDA</v>
      </c>
      <c r="AJ1732" t="str">
        <f t="shared" ref="AJ1732:AJ1795" si="471">IF(RIGHT(I1732,2)="BR","     90 - SALES","     93 - RESALES")</f>
        <v xml:space="preserve">     90 - SALES</v>
      </c>
      <c r="AK1732" t="str">
        <f t="shared" ref="AK1732:AK1795" si="472">IF(R1732="3201","EXP",IF(R1732="7101","EXP",""))</f>
        <v/>
      </c>
      <c r="AL1732">
        <f t="shared" ref="AL1732:AL1795" si="473">VLOOKUP(MONTH(C1732),AQ:AR,2,0)</f>
        <v>9</v>
      </c>
      <c r="AM1732" t="str">
        <f t="shared" ref="AM1732:AM1795" si="474">CONCATENATE(YEAR(C1732)," ",MONTH(C1732))</f>
        <v>2025 9</v>
      </c>
      <c r="AN1732" t="str">
        <f t="shared" ref="AN1732:AN1795" si="475">MID(G1732,1,SEARCH(" ",G1732,1))</f>
        <v xml:space="preserve">DALPIAZ </v>
      </c>
    </row>
    <row r="1733" spans="1:40" x14ac:dyDescent="0.35">
      <c r="A1733">
        <v>81269</v>
      </c>
      <c r="B1733" t="s">
        <v>274</v>
      </c>
      <c r="C1733" s="31">
        <v>45701</v>
      </c>
      <c r="D1733" t="s">
        <v>373</v>
      </c>
      <c r="E1733" t="s">
        <v>374</v>
      </c>
      <c r="F1733" t="s">
        <v>732</v>
      </c>
      <c r="G1733" t="s">
        <v>733</v>
      </c>
      <c r="H1733" t="s">
        <v>795</v>
      </c>
      <c r="I1733" t="s">
        <v>796</v>
      </c>
      <c r="J1733">
        <v>120</v>
      </c>
      <c r="K1733">
        <v>1591.56</v>
      </c>
      <c r="L1733">
        <v>646.69633999999996</v>
      </c>
      <c r="M1733">
        <v>320.54000000000002</v>
      </c>
      <c r="N1733">
        <v>13.263</v>
      </c>
      <c r="O1733" s="32">
        <f t="shared" si="459"/>
        <v>1271.02</v>
      </c>
      <c r="P1733" s="32">
        <f t="shared" si="460"/>
        <v>624.32366000000002</v>
      </c>
      <c r="Q1733">
        <v>710082</v>
      </c>
      <c r="R1733" t="s">
        <v>312</v>
      </c>
      <c r="S1733" t="s">
        <v>457</v>
      </c>
      <c r="T1733" t="str">
        <f t="shared" si="461"/>
        <v>VEN</v>
      </c>
      <c r="U1733" t="s">
        <v>437</v>
      </c>
      <c r="V1733" s="33">
        <f t="shared" si="462"/>
        <v>1591.56</v>
      </c>
      <c r="W1733">
        <f t="shared" si="463"/>
        <v>120</v>
      </c>
      <c r="X1733" s="33">
        <f t="shared" si="464"/>
        <v>1271.02</v>
      </c>
      <c r="Y1733" s="33">
        <f t="shared" si="465"/>
        <v>320.54000000000002</v>
      </c>
      <c r="Z1733" s="45">
        <f t="shared" si="466"/>
        <v>0.37719197516901659</v>
      </c>
      <c r="AA1733" s="33">
        <f t="shared" si="467"/>
        <v>600.32366000000002</v>
      </c>
      <c r="AB1733" s="45">
        <f t="shared" si="468"/>
        <v>0.47231645450110937</v>
      </c>
      <c r="AC1733" s="33">
        <f>IFERROR($X1733/VLOOKUP(CONCATENATE("USD",C1733),[1]GEINDICE!AR$1:AS$65536,2,0),"")</f>
        <v>219.94531736692738</v>
      </c>
      <c r="AD1733" s="33">
        <f>IFERROR($AA1733/VLOOKUP(CONCATENATE("USD",C1733),[1]GEINDICE!AR$1:AS$65536,2,0),"")</f>
        <v>103.88379248286842</v>
      </c>
      <c r="AE1733" s="33">
        <f>IFERROR($X1733/VLOOKUP(CONCATENATE("EUR",C1733),[1]GEINDICE!AR$1:AS$65536,2,0),"")</f>
        <v>210.7967361018973</v>
      </c>
      <c r="AF1733" s="33">
        <f>IFERROR($AA1733/VLOOKUP(CONCATENATE("EUR",C1733),[1]GEINDICE!AR$1:AS$65536,2,0),"")</f>
        <v>99.562767016054124</v>
      </c>
      <c r="AG1733" s="48" t="str">
        <f>VLOOKUP(E1733,[1]Apresentação!AW$1:AX$65536,2,0)</f>
        <v xml:space="preserve">                    2 - LEATHER AUXILIARIES</v>
      </c>
      <c r="AH1733" s="48" t="str">
        <f t="shared" si="469"/>
        <v xml:space="preserve">         5212000004 - PELLASTOL MB BR</v>
      </c>
      <c r="AI1733" s="49" t="str">
        <f t="shared" si="470"/>
        <v xml:space="preserve">     L00157 - COUROVALE INDUSTRIA DE COUROS LTDA</v>
      </c>
      <c r="AJ1733" t="str">
        <f t="shared" si="471"/>
        <v xml:space="preserve">     90 - SALES</v>
      </c>
      <c r="AK1733" t="str">
        <f t="shared" si="472"/>
        <v/>
      </c>
      <c r="AL1733">
        <f t="shared" si="473"/>
        <v>2</v>
      </c>
      <c r="AM1733" t="str">
        <f t="shared" si="474"/>
        <v>2025 2</v>
      </c>
      <c r="AN1733" t="str">
        <f t="shared" si="475"/>
        <v xml:space="preserve">COUROVALE </v>
      </c>
    </row>
    <row r="1734" spans="1:40" x14ac:dyDescent="0.35">
      <c r="A1734">
        <v>82305</v>
      </c>
      <c r="B1734" t="s">
        <v>274</v>
      </c>
      <c r="C1734" s="31">
        <v>45784</v>
      </c>
      <c r="D1734" t="s">
        <v>373</v>
      </c>
      <c r="E1734" t="s">
        <v>374</v>
      </c>
      <c r="F1734" t="s">
        <v>797</v>
      </c>
      <c r="G1734" t="s">
        <v>798</v>
      </c>
      <c r="H1734" t="s">
        <v>795</v>
      </c>
      <c r="I1734" t="s">
        <v>796</v>
      </c>
      <c r="J1734">
        <v>120</v>
      </c>
      <c r="K1734">
        <v>1286.54</v>
      </c>
      <c r="L1734">
        <v>629.68642999999997</v>
      </c>
      <c r="M1734">
        <v>259.11</v>
      </c>
      <c r="N1734">
        <v>10.72115</v>
      </c>
      <c r="O1734" s="32">
        <f t="shared" si="459"/>
        <v>1027.4299999999998</v>
      </c>
      <c r="P1734" s="32">
        <f t="shared" si="460"/>
        <v>397.74356999999986</v>
      </c>
      <c r="Q1734">
        <v>737664</v>
      </c>
      <c r="R1734" t="s">
        <v>312</v>
      </c>
      <c r="S1734" t="s">
        <v>457</v>
      </c>
      <c r="T1734" t="str">
        <f t="shared" si="461"/>
        <v>VEN</v>
      </c>
      <c r="U1734" t="s">
        <v>313</v>
      </c>
      <c r="V1734" s="33">
        <f t="shared" si="462"/>
        <v>1286.54</v>
      </c>
      <c r="W1734">
        <f t="shared" si="463"/>
        <v>120</v>
      </c>
      <c r="X1734" s="33">
        <f t="shared" si="464"/>
        <v>1027.4299999999998</v>
      </c>
      <c r="Y1734" s="33">
        <f t="shared" si="465"/>
        <v>259.11</v>
      </c>
      <c r="Z1734" s="45">
        <f t="shared" si="466"/>
        <v>0.29050287593079099</v>
      </c>
      <c r="AA1734" s="33">
        <f t="shared" si="467"/>
        <v>373.74356999999986</v>
      </c>
      <c r="AB1734" s="45">
        <f t="shared" si="468"/>
        <v>0.36376548280661447</v>
      </c>
      <c r="AC1734" s="33">
        <f>IFERROR($X1734/VLOOKUP(CONCATENATE("USD",C1734),[1]GEINDICE!AR$1:AS$65536,2,0),"")</f>
        <v>179.07276688453155</v>
      </c>
      <c r="AD1734" s="33">
        <f>IFERROR($AA1734/VLOOKUP(CONCATENATE("USD",C1734),[1]GEINDICE!AR$1:AS$65536,2,0),"")</f>
        <v>65.140491503267938</v>
      </c>
      <c r="AE1734" s="33">
        <f>IFERROR($X1734/VLOOKUP(CONCATENATE("EUR",C1734),[1]GEINDICE!AR$1:AS$65536,2,0),"")</f>
        <v>157.80153281420385</v>
      </c>
      <c r="AF1734" s="33">
        <f>IFERROR($AA1734/VLOOKUP(CONCATENATE("EUR",C1734),[1]GEINDICE!AR$1:AS$65536,2,0),"")</f>
        <v>57.402750771782678</v>
      </c>
      <c r="AG1734" s="48" t="str">
        <f>VLOOKUP(E1734,[1]Apresentação!AW$1:AX$65536,2,0)</f>
        <v xml:space="preserve">                    2 - LEATHER AUXILIARIES</v>
      </c>
      <c r="AH1734" s="48" t="str">
        <f t="shared" si="469"/>
        <v xml:space="preserve">         5212000004 - PELLASTOL MB BR</v>
      </c>
      <c r="AI1734" s="49" t="str">
        <f t="shared" si="470"/>
        <v xml:space="preserve">     L00494 - COURO E ARTE CURTIMENTO E TAPECARIA LTDA</v>
      </c>
      <c r="AJ1734" t="str">
        <f t="shared" si="471"/>
        <v xml:space="preserve">     90 - SALES</v>
      </c>
      <c r="AK1734" t="str">
        <f t="shared" si="472"/>
        <v/>
      </c>
      <c r="AL1734">
        <f t="shared" si="473"/>
        <v>5</v>
      </c>
      <c r="AM1734" t="str">
        <f t="shared" si="474"/>
        <v>2025 5</v>
      </c>
      <c r="AN1734" t="str">
        <f t="shared" si="475"/>
        <v xml:space="preserve">COURO </v>
      </c>
    </row>
    <row r="1735" spans="1:40" x14ac:dyDescent="0.35">
      <c r="A1735">
        <v>84111</v>
      </c>
      <c r="B1735" t="s">
        <v>274</v>
      </c>
      <c r="C1735" s="31">
        <v>45933</v>
      </c>
      <c r="D1735" t="s">
        <v>373</v>
      </c>
      <c r="E1735" t="s">
        <v>374</v>
      </c>
      <c r="F1735" t="s">
        <v>732</v>
      </c>
      <c r="G1735" t="s">
        <v>733</v>
      </c>
      <c r="H1735" t="s">
        <v>795</v>
      </c>
      <c r="I1735" t="s">
        <v>796</v>
      </c>
      <c r="J1735">
        <v>240</v>
      </c>
      <c r="K1735">
        <v>3183.12</v>
      </c>
      <c r="L1735">
        <v>1303.2</v>
      </c>
      <c r="M1735">
        <v>641.09</v>
      </c>
      <c r="N1735">
        <v>13.263</v>
      </c>
      <c r="O1735" s="32">
        <f t="shared" si="459"/>
        <v>2542.0299999999997</v>
      </c>
      <c r="P1735" s="32">
        <f t="shared" si="460"/>
        <v>1238.8299999999997</v>
      </c>
      <c r="Q1735">
        <v>763271</v>
      </c>
      <c r="R1735" t="s">
        <v>312</v>
      </c>
      <c r="S1735" t="s">
        <v>457</v>
      </c>
      <c r="T1735" t="str">
        <f t="shared" si="461"/>
        <v>VEN</v>
      </c>
      <c r="U1735" t="s">
        <v>437</v>
      </c>
      <c r="V1735" s="33">
        <f t="shared" si="462"/>
        <v>3183.12</v>
      </c>
      <c r="W1735">
        <f t="shared" si="463"/>
        <v>240</v>
      </c>
      <c r="X1735" s="33">
        <f t="shared" si="464"/>
        <v>2542.0299999999997</v>
      </c>
      <c r="Y1735" s="33">
        <f t="shared" si="465"/>
        <v>641.09</v>
      </c>
      <c r="Z1735" s="45">
        <f t="shared" si="466"/>
        <v>0.37410779361129953</v>
      </c>
      <c r="AA1735" s="33">
        <f t="shared" si="467"/>
        <v>1190.8299999999997</v>
      </c>
      <c r="AB1735" s="45">
        <f t="shared" si="468"/>
        <v>0.46845631247467567</v>
      </c>
      <c r="AC1735" s="33">
        <f>IFERROR($X1735/VLOOKUP(CONCATENATE("USD",C1735),[1]GEINDICE!AR$1:AS$65536,2,0),"")</f>
        <v>475.16355751616879</v>
      </c>
      <c r="AD1735" s="33">
        <f>IFERROR($AA1735/VLOOKUP(CONCATENATE("USD",C1735),[1]GEINDICE!AR$1:AS$65536,2,0),"")</f>
        <v>222.59336797637289</v>
      </c>
      <c r="AE1735" s="33">
        <f>IFERROR($X1735/VLOOKUP(CONCATENATE("EUR",C1735),[1]GEINDICE!AR$1:AS$65536,2,0),"")</f>
        <v>404.49844058303091</v>
      </c>
      <c r="AF1735" s="33">
        <f>IFERROR($AA1735/VLOOKUP(CONCATENATE("EUR",C1735),[1]GEINDICE!AR$1:AS$65536,2,0),"")</f>
        <v>189.48984787728335</v>
      </c>
      <c r="AG1735" s="48" t="str">
        <f>VLOOKUP(E1735,[1]Apresentação!AW$1:AX$65536,2,0)</f>
        <v xml:space="preserve">                    2 - LEATHER AUXILIARIES</v>
      </c>
      <c r="AH1735" s="48" t="str">
        <f t="shared" si="469"/>
        <v xml:space="preserve">         5212000004 - PELLASTOL MB BR</v>
      </c>
      <c r="AI1735" s="49" t="str">
        <f t="shared" si="470"/>
        <v xml:space="preserve">     L00157 - COUROVALE INDUSTRIA DE COUROS LTDA</v>
      </c>
      <c r="AJ1735" t="str">
        <f t="shared" si="471"/>
        <v xml:space="preserve">     90 - SALES</v>
      </c>
      <c r="AK1735" t="str">
        <f t="shared" si="472"/>
        <v/>
      </c>
      <c r="AL1735">
        <f t="shared" si="473"/>
        <v>10</v>
      </c>
      <c r="AM1735" t="str">
        <f t="shared" si="474"/>
        <v>2025 10</v>
      </c>
      <c r="AN1735" t="str">
        <f t="shared" si="475"/>
        <v xml:space="preserve">COUROVALE </v>
      </c>
    </row>
    <row r="1736" spans="1:40" x14ac:dyDescent="0.35">
      <c r="A1736">
        <v>83397</v>
      </c>
      <c r="B1736" t="s">
        <v>274</v>
      </c>
      <c r="C1736" s="31">
        <v>45874</v>
      </c>
      <c r="D1736" t="s">
        <v>373</v>
      </c>
      <c r="E1736" t="s">
        <v>374</v>
      </c>
      <c r="F1736" t="s">
        <v>732</v>
      </c>
      <c r="G1736" t="s">
        <v>733</v>
      </c>
      <c r="H1736" t="s">
        <v>795</v>
      </c>
      <c r="I1736" t="s">
        <v>796</v>
      </c>
      <c r="J1736">
        <v>240</v>
      </c>
      <c r="K1736">
        <v>3183.12</v>
      </c>
      <c r="L1736">
        <v>1270.1424</v>
      </c>
      <c r="M1736">
        <v>641.09</v>
      </c>
      <c r="N1736">
        <v>13.263</v>
      </c>
      <c r="O1736" s="32">
        <f t="shared" si="459"/>
        <v>2542.0299999999997</v>
      </c>
      <c r="P1736" s="32">
        <f t="shared" si="460"/>
        <v>1271.8875999999998</v>
      </c>
      <c r="Q1736">
        <v>748603</v>
      </c>
      <c r="R1736" t="s">
        <v>312</v>
      </c>
      <c r="S1736" t="s">
        <v>457</v>
      </c>
      <c r="T1736" t="str">
        <f t="shared" si="461"/>
        <v>VEN</v>
      </c>
      <c r="U1736" t="s">
        <v>437</v>
      </c>
      <c r="V1736" s="33">
        <f t="shared" si="462"/>
        <v>3183.12</v>
      </c>
      <c r="W1736">
        <f t="shared" si="463"/>
        <v>240</v>
      </c>
      <c r="X1736" s="33">
        <f t="shared" si="464"/>
        <v>2542.0299999999997</v>
      </c>
      <c r="Y1736" s="33">
        <f t="shared" si="465"/>
        <v>641.09</v>
      </c>
      <c r="Z1736" s="45">
        <f t="shared" si="466"/>
        <v>0.38449307597577215</v>
      </c>
      <c r="AA1736" s="33">
        <f t="shared" si="467"/>
        <v>1223.8875999999998</v>
      </c>
      <c r="AB1736" s="45">
        <f t="shared" si="468"/>
        <v>0.48146072233608567</v>
      </c>
      <c r="AC1736" s="33">
        <f>IFERROR($X1736/VLOOKUP(CONCATENATE("USD",C1736),[1]GEINDICE!AR$1:AS$65536,2,0),"")</f>
        <v>461.18942651354331</v>
      </c>
      <c r="AD1736" s="33">
        <f>IFERROR($AA1736/VLOOKUP(CONCATENATE("USD",C1736),[1]GEINDICE!AR$1:AS$65536,2,0),"")</f>
        <v>222.04459442297568</v>
      </c>
      <c r="AE1736" s="33">
        <f>IFERROR($X1736/VLOOKUP(CONCATENATE("EUR",C1736),[1]GEINDICE!AR$1:AS$65536,2,0),"")</f>
        <v>398.26251801717109</v>
      </c>
      <c r="AF1736" s="33">
        <f>IFERROR($AA1736/VLOOKUP(CONCATENATE("EUR",C1736),[1]GEINDICE!AR$1:AS$65536,2,0),"")</f>
        <v>191.74775960393552</v>
      </c>
      <c r="AG1736" s="48" t="str">
        <f>VLOOKUP(E1736,[1]Apresentação!AW$1:AX$65536,2,0)</f>
        <v xml:space="preserve">                    2 - LEATHER AUXILIARIES</v>
      </c>
      <c r="AH1736" s="48" t="str">
        <f t="shared" si="469"/>
        <v xml:space="preserve">         5212000004 - PELLASTOL MB BR</v>
      </c>
      <c r="AI1736" s="49" t="str">
        <f t="shared" si="470"/>
        <v xml:space="preserve">     L00157 - COUROVALE INDUSTRIA DE COUROS LTDA</v>
      </c>
      <c r="AJ1736" t="str">
        <f t="shared" si="471"/>
        <v xml:space="preserve">     90 - SALES</v>
      </c>
      <c r="AK1736" t="str">
        <f t="shared" si="472"/>
        <v/>
      </c>
      <c r="AL1736">
        <f t="shared" si="473"/>
        <v>8</v>
      </c>
      <c r="AM1736" t="str">
        <f t="shared" si="474"/>
        <v>2025 8</v>
      </c>
      <c r="AN1736" t="str">
        <f t="shared" si="475"/>
        <v xml:space="preserve">COUROVALE </v>
      </c>
    </row>
    <row r="1737" spans="1:40" x14ac:dyDescent="0.35">
      <c r="A1737">
        <v>83477</v>
      </c>
      <c r="B1737" t="s">
        <v>274</v>
      </c>
      <c r="C1737" s="31">
        <v>45881</v>
      </c>
      <c r="D1737" t="s">
        <v>373</v>
      </c>
      <c r="E1737" t="s">
        <v>374</v>
      </c>
      <c r="F1737" t="s">
        <v>797</v>
      </c>
      <c r="G1737" t="s">
        <v>798</v>
      </c>
      <c r="H1737" t="s">
        <v>795</v>
      </c>
      <c r="I1737" t="s">
        <v>796</v>
      </c>
      <c r="J1737">
        <v>120</v>
      </c>
      <c r="K1737">
        <v>1224.99</v>
      </c>
      <c r="L1737">
        <v>635.07119999999998</v>
      </c>
      <c r="M1737">
        <v>246.72</v>
      </c>
      <c r="N1737">
        <v>10.20824</v>
      </c>
      <c r="O1737" s="32">
        <f t="shared" si="459"/>
        <v>978.27</v>
      </c>
      <c r="P1737" s="32">
        <f t="shared" si="460"/>
        <v>343.19880000000001</v>
      </c>
      <c r="Q1737">
        <v>753264</v>
      </c>
      <c r="R1737" t="s">
        <v>312</v>
      </c>
      <c r="S1737" t="s">
        <v>457</v>
      </c>
      <c r="T1737" t="str">
        <f t="shared" si="461"/>
        <v>VEN</v>
      </c>
      <c r="U1737" t="s">
        <v>437</v>
      </c>
      <c r="V1737" s="33">
        <f t="shared" si="462"/>
        <v>1224.99</v>
      </c>
      <c r="W1737">
        <f t="shared" si="463"/>
        <v>120</v>
      </c>
      <c r="X1737" s="33">
        <f t="shared" si="464"/>
        <v>978.27</v>
      </c>
      <c r="Y1737" s="33">
        <f t="shared" si="465"/>
        <v>246.72</v>
      </c>
      <c r="Z1737" s="45">
        <f t="shared" si="466"/>
        <v>0.26057257610266205</v>
      </c>
      <c r="AA1737" s="33">
        <f t="shared" si="467"/>
        <v>319.19880000000001</v>
      </c>
      <c r="AB1737" s="45">
        <f t="shared" si="468"/>
        <v>0.32628906130209451</v>
      </c>
      <c r="AC1737" s="33">
        <f>IFERROR($X1737/VLOOKUP(CONCATENATE("USD",C1737),[1]GEINDICE!AR$1:AS$65536,2,0),"")</f>
        <v>180.98682749944496</v>
      </c>
      <c r="AD1737" s="33">
        <f>IFERROR($AA1737/VLOOKUP(CONCATENATE("USD",C1737),[1]GEINDICE!AR$1:AS$65536,2,0),"")</f>
        <v>59.054022052838</v>
      </c>
      <c r="AE1737" s="33">
        <f>IFERROR($X1737/VLOOKUP(CONCATENATE("EUR",C1737),[1]GEINDICE!AR$1:AS$65536,2,0),"")</f>
        <v>155.04715112132499</v>
      </c>
      <c r="AF1737" s="33">
        <f>IFERROR($AA1737/VLOOKUP(CONCATENATE("EUR",C1737),[1]GEINDICE!AR$1:AS$65536,2,0),"")</f>
        <v>50.59018939694112</v>
      </c>
      <c r="AG1737" s="48" t="str">
        <f>VLOOKUP(E1737,[1]Apresentação!AW$1:AX$65536,2,0)</f>
        <v xml:space="preserve">                    2 - LEATHER AUXILIARIES</v>
      </c>
      <c r="AH1737" s="48" t="str">
        <f t="shared" si="469"/>
        <v xml:space="preserve">         5212000004 - PELLASTOL MB BR</v>
      </c>
      <c r="AI1737" s="49" t="str">
        <f t="shared" si="470"/>
        <v xml:space="preserve">     L00494 - COURO E ARTE CURTIMENTO E TAPECARIA LTDA</v>
      </c>
      <c r="AJ1737" t="str">
        <f t="shared" si="471"/>
        <v xml:space="preserve">     90 - SALES</v>
      </c>
      <c r="AK1737" t="str">
        <f t="shared" si="472"/>
        <v/>
      </c>
      <c r="AL1737">
        <f t="shared" si="473"/>
        <v>8</v>
      </c>
      <c r="AM1737" t="str">
        <f t="shared" si="474"/>
        <v>2025 8</v>
      </c>
      <c r="AN1737" t="str">
        <f t="shared" si="475"/>
        <v xml:space="preserve">COURO </v>
      </c>
    </row>
    <row r="1738" spans="1:40" x14ac:dyDescent="0.35">
      <c r="A1738">
        <v>83129</v>
      </c>
      <c r="B1738" t="s">
        <v>274</v>
      </c>
      <c r="C1738" s="31">
        <v>45854</v>
      </c>
      <c r="D1738" t="s">
        <v>373</v>
      </c>
      <c r="E1738" t="s">
        <v>374</v>
      </c>
      <c r="F1738" t="s">
        <v>732</v>
      </c>
      <c r="G1738" t="s">
        <v>733</v>
      </c>
      <c r="H1738" t="s">
        <v>795</v>
      </c>
      <c r="I1738" t="s">
        <v>796</v>
      </c>
      <c r="J1738">
        <v>240</v>
      </c>
      <c r="K1738">
        <v>3183.12</v>
      </c>
      <c r="L1738">
        <v>1259.3728699999999</v>
      </c>
      <c r="M1738">
        <v>641.09</v>
      </c>
      <c r="N1738">
        <v>13.263</v>
      </c>
      <c r="O1738" s="32">
        <f t="shared" si="459"/>
        <v>2542.0299999999997</v>
      </c>
      <c r="P1738" s="32">
        <f t="shared" si="460"/>
        <v>1282.6571299999998</v>
      </c>
      <c r="Q1738">
        <v>743980</v>
      </c>
      <c r="R1738" t="s">
        <v>312</v>
      </c>
      <c r="S1738" t="s">
        <v>457</v>
      </c>
      <c r="T1738" t="str">
        <f t="shared" si="461"/>
        <v>VEN</v>
      </c>
      <c r="U1738" t="s">
        <v>437</v>
      </c>
      <c r="V1738" s="33">
        <f t="shared" si="462"/>
        <v>3183.12</v>
      </c>
      <c r="W1738">
        <f t="shared" si="463"/>
        <v>240</v>
      </c>
      <c r="X1738" s="33">
        <f t="shared" si="464"/>
        <v>2542.0299999999997</v>
      </c>
      <c r="Y1738" s="33">
        <f t="shared" si="465"/>
        <v>641.09</v>
      </c>
      <c r="Z1738" s="45">
        <f t="shared" si="466"/>
        <v>0.38787640114101885</v>
      </c>
      <c r="AA1738" s="33">
        <f t="shared" si="467"/>
        <v>1234.6571299999998</v>
      </c>
      <c r="AB1738" s="45">
        <f t="shared" si="468"/>
        <v>0.48569730884371937</v>
      </c>
      <c r="AC1738" s="33">
        <f>IFERROR($X1738/VLOOKUP(CONCATENATE("USD",C1738),[1]GEINDICE!AR$1:AS$65536,2,0),"")</f>
        <v>456.19862890779217</v>
      </c>
      <c r="AD1738" s="33">
        <f>IFERROR($AA1738/VLOOKUP(CONCATENATE("USD",C1738),[1]GEINDICE!AR$1:AS$65536,2,0),"")</f>
        <v>221.57444635870925</v>
      </c>
      <c r="AE1738" s="33">
        <f>IFERROR($X1738/VLOOKUP(CONCATENATE("EUR",C1738),[1]GEINDICE!AR$1:AS$65536,2,0),"")</f>
        <v>392.32490662715679</v>
      </c>
      <c r="AF1738" s="33">
        <f>IFERROR($AA1738/VLOOKUP(CONCATENATE("EUR",C1738),[1]GEINDICE!AR$1:AS$65536,2,0),"")</f>
        <v>190.55115134117355</v>
      </c>
      <c r="AG1738" s="48" t="str">
        <f>VLOOKUP(E1738,[1]Apresentação!AW$1:AX$65536,2,0)</f>
        <v xml:space="preserve">                    2 - LEATHER AUXILIARIES</v>
      </c>
      <c r="AH1738" s="48" t="str">
        <f t="shared" si="469"/>
        <v xml:space="preserve">         5212000004 - PELLASTOL MB BR</v>
      </c>
      <c r="AI1738" s="49" t="str">
        <f t="shared" si="470"/>
        <v xml:space="preserve">     L00157 - COUROVALE INDUSTRIA DE COUROS LTDA</v>
      </c>
      <c r="AJ1738" t="str">
        <f t="shared" si="471"/>
        <v xml:space="preserve">     90 - SALES</v>
      </c>
      <c r="AK1738" t="str">
        <f t="shared" si="472"/>
        <v/>
      </c>
      <c r="AL1738">
        <f t="shared" si="473"/>
        <v>7</v>
      </c>
      <c r="AM1738" t="str">
        <f t="shared" si="474"/>
        <v>2025 7</v>
      </c>
      <c r="AN1738" t="str">
        <f t="shared" si="475"/>
        <v xml:space="preserve">COUROVALE </v>
      </c>
    </row>
    <row r="1739" spans="1:40" x14ac:dyDescent="0.35">
      <c r="A1739">
        <v>84312</v>
      </c>
      <c r="B1739" t="s">
        <v>274</v>
      </c>
      <c r="C1739" s="31">
        <v>45952</v>
      </c>
      <c r="D1739" t="s">
        <v>373</v>
      </c>
      <c r="E1739" t="s">
        <v>374</v>
      </c>
      <c r="F1739" t="s">
        <v>732</v>
      </c>
      <c r="G1739" t="s">
        <v>733</v>
      </c>
      <c r="H1739" t="s">
        <v>795</v>
      </c>
      <c r="I1739" t="s">
        <v>796</v>
      </c>
      <c r="J1739">
        <v>240</v>
      </c>
      <c r="K1739">
        <v>3183.12</v>
      </c>
      <c r="L1739">
        <v>1303.5288</v>
      </c>
      <c r="M1739">
        <v>641.09</v>
      </c>
      <c r="N1739">
        <v>13.263</v>
      </c>
      <c r="O1739" s="32">
        <f t="shared" si="459"/>
        <v>2542.0299999999997</v>
      </c>
      <c r="P1739" s="32">
        <f t="shared" si="460"/>
        <v>1238.5011999999997</v>
      </c>
      <c r="Q1739">
        <v>764884</v>
      </c>
      <c r="R1739" t="s">
        <v>312</v>
      </c>
      <c r="S1739" t="s">
        <v>457</v>
      </c>
      <c r="T1739" t="str">
        <f t="shared" si="461"/>
        <v>VEN</v>
      </c>
      <c r="U1739" t="s">
        <v>437</v>
      </c>
      <c r="V1739" s="33">
        <f t="shared" si="462"/>
        <v>3183.12</v>
      </c>
      <c r="W1739">
        <f t="shared" si="463"/>
        <v>240</v>
      </c>
      <c r="X1739" s="33">
        <f t="shared" si="464"/>
        <v>2542.0299999999997</v>
      </c>
      <c r="Y1739" s="33">
        <f t="shared" si="465"/>
        <v>641.09</v>
      </c>
      <c r="Z1739" s="45">
        <f t="shared" si="466"/>
        <v>0.37400449873080494</v>
      </c>
      <c r="AA1739" s="33">
        <f t="shared" si="467"/>
        <v>1190.5011999999997</v>
      </c>
      <c r="AB1739" s="45">
        <f t="shared" si="468"/>
        <v>0.46832696703028676</v>
      </c>
      <c r="AC1739" s="33">
        <f>IFERROR($X1739/VLOOKUP(CONCATENATE("USD",C1739),[1]GEINDICE!AR$1:AS$65536,2,0),"")</f>
        <v>471.63716649968455</v>
      </c>
      <c r="AD1739" s="33">
        <f>IFERROR($AA1739/VLOOKUP(CONCATENATE("USD",C1739),[1]GEINDICE!AR$1:AS$65536,2,0),"")</f>
        <v>220.88040372555562</v>
      </c>
      <c r="AE1739" s="33">
        <f>IFERROR($X1739/VLOOKUP(CONCATENATE("EUR",C1739),[1]GEINDICE!AR$1:AS$65536,2,0),"")</f>
        <v>406.16591569999673</v>
      </c>
      <c r="AF1739" s="33">
        <f>IFERROR($AA1739/VLOOKUP(CONCATENATE("EUR",C1739),[1]GEINDICE!AR$1:AS$65536,2,0),"")</f>
        <v>190.21845141085859</v>
      </c>
      <c r="AG1739" s="48" t="str">
        <f>VLOOKUP(E1739,[1]Apresentação!AW$1:AX$65536,2,0)</f>
        <v xml:space="preserve">                    2 - LEATHER AUXILIARIES</v>
      </c>
      <c r="AH1739" s="48" t="str">
        <f t="shared" si="469"/>
        <v xml:space="preserve">         5212000004 - PELLASTOL MB BR</v>
      </c>
      <c r="AI1739" s="49" t="str">
        <f t="shared" si="470"/>
        <v xml:space="preserve">     L00157 - COUROVALE INDUSTRIA DE COUROS LTDA</v>
      </c>
      <c r="AJ1739" t="str">
        <f t="shared" si="471"/>
        <v xml:space="preserve">     90 - SALES</v>
      </c>
      <c r="AK1739" t="str">
        <f t="shared" si="472"/>
        <v/>
      </c>
      <c r="AL1739">
        <f t="shared" si="473"/>
        <v>10</v>
      </c>
      <c r="AM1739" t="str">
        <f t="shared" si="474"/>
        <v>2025 10</v>
      </c>
      <c r="AN1739" t="str">
        <f t="shared" si="475"/>
        <v xml:space="preserve">COUROVALE </v>
      </c>
    </row>
    <row r="1740" spans="1:40" x14ac:dyDescent="0.35">
      <c r="A1740">
        <v>84811</v>
      </c>
      <c r="B1740" t="s">
        <v>274</v>
      </c>
      <c r="C1740" s="31">
        <v>45987</v>
      </c>
      <c r="D1740" t="s">
        <v>373</v>
      </c>
      <c r="E1740" t="s">
        <v>374</v>
      </c>
      <c r="F1740" t="s">
        <v>797</v>
      </c>
      <c r="G1740" t="s">
        <v>798</v>
      </c>
      <c r="H1740" t="s">
        <v>795</v>
      </c>
      <c r="I1740" t="s">
        <v>796</v>
      </c>
      <c r="J1740">
        <v>240</v>
      </c>
      <c r="K1740">
        <v>2421.5500000000002</v>
      </c>
      <c r="L1740">
        <v>1282.1759999999999</v>
      </c>
      <c r="M1740">
        <v>487.7</v>
      </c>
      <c r="N1740">
        <v>10.0898</v>
      </c>
      <c r="O1740" s="32">
        <f t="shared" si="459"/>
        <v>1933.8500000000001</v>
      </c>
      <c r="P1740" s="32">
        <f t="shared" si="460"/>
        <v>651.67400000000021</v>
      </c>
      <c r="Q1740">
        <v>768392</v>
      </c>
      <c r="R1740" t="s">
        <v>312</v>
      </c>
      <c r="S1740" t="s">
        <v>457</v>
      </c>
      <c r="T1740" t="str">
        <f t="shared" si="461"/>
        <v>VEN</v>
      </c>
      <c r="U1740" t="s">
        <v>437</v>
      </c>
      <c r="V1740" s="33">
        <f t="shared" si="462"/>
        <v>2421.5500000000002</v>
      </c>
      <c r="W1740">
        <f t="shared" si="463"/>
        <v>240</v>
      </c>
      <c r="X1740" s="33">
        <f t="shared" si="464"/>
        <v>1933.8500000000001</v>
      </c>
      <c r="Y1740" s="33">
        <f t="shared" si="465"/>
        <v>487.7</v>
      </c>
      <c r="Z1740" s="45">
        <f t="shared" si="466"/>
        <v>0.24929239536660411</v>
      </c>
      <c r="AA1740" s="33">
        <f t="shared" si="467"/>
        <v>603.67400000000021</v>
      </c>
      <c r="AB1740" s="45">
        <f t="shared" si="468"/>
        <v>0.31216174987718809</v>
      </c>
      <c r="AC1740" s="33" t="str">
        <f>IFERROR($X1740/VLOOKUP(CONCATENATE("USD",C1740),[1]GEINDICE!AR$1:AS$65536,2,0),"")</f>
        <v/>
      </c>
      <c r="AD1740" s="33" t="str">
        <f>IFERROR($AA1740/VLOOKUP(CONCATENATE("USD",C1740),[1]GEINDICE!AR$1:AS$65536,2,0),"")</f>
        <v/>
      </c>
      <c r="AE1740" s="33" t="str">
        <f>IFERROR($X1740/VLOOKUP(CONCATENATE("EUR",C1740),[1]GEINDICE!AR$1:AS$65536,2,0),"")</f>
        <v/>
      </c>
      <c r="AF1740" s="33" t="str">
        <f>IFERROR($AA1740/VLOOKUP(CONCATENATE("EUR",C1740),[1]GEINDICE!AR$1:AS$65536,2,0),"")</f>
        <v/>
      </c>
      <c r="AG1740" s="48" t="str">
        <f>VLOOKUP(E1740,[1]Apresentação!AW$1:AX$65536,2,0)</f>
        <v xml:space="preserve">                    2 - LEATHER AUXILIARIES</v>
      </c>
      <c r="AH1740" s="48" t="str">
        <f t="shared" si="469"/>
        <v xml:space="preserve">         5212000004 - PELLASTOL MB BR</v>
      </c>
      <c r="AI1740" s="49" t="str">
        <f t="shared" si="470"/>
        <v xml:space="preserve">     L00494 - COURO E ARTE CURTIMENTO E TAPECARIA LTDA</v>
      </c>
      <c r="AJ1740" t="str">
        <f t="shared" si="471"/>
        <v xml:space="preserve">     90 - SALES</v>
      </c>
      <c r="AK1740" t="str">
        <f t="shared" si="472"/>
        <v/>
      </c>
      <c r="AL1740">
        <f t="shared" si="473"/>
        <v>11</v>
      </c>
      <c r="AM1740" t="str">
        <f t="shared" si="474"/>
        <v>2025 11</v>
      </c>
      <c r="AN1740" t="str">
        <f t="shared" si="475"/>
        <v xml:space="preserve">COURO </v>
      </c>
    </row>
    <row r="1741" spans="1:40" x14ac:dyDescent="0.35">
      <c r="A1741">
        <v>80809</v>
      </c>
      <c r="B1741" t="s">
        <v>274</v>
      </c>
      <c r="C1741" s="31">
        <v>45666</v>
      </c>
      <c r="D1741" t="s">
        <v>373</v>
      </c>
      <c r="E1741" t="s">
        <v>374</v>
      </c>
      <c r="F1741" t="s">
        <v>799</v>
      </c>
      <c r="G1741" t="s">
        <v>800</v>
      </c>
      <c r="H1741" t="s">
        <v>795</v>
      </c>
      <c r="I1741" t="s">
        <v>796</v>
      </c>
      <c r="J1741">
        <v>480</v>
      </c>
      <c r="K1741">
        <v>7749.99</v>
      </c>
      <c r="L1741">
        <v>2586.7853500000001</v>
      </c>
      <c r="M1741">
        <v>1560.85</v>
      </c>
      <c r="N1741">
        <v>16.145820000000001</v>
      </c>
      <c r="O1741" s="32">
        <f t="shared" si="459"/>
        <v>6189.1399999999994</v>
      </c>
      <c r="P1741" s="32">
        <f t="shared" si="460"/>
        <v>3602.3546499999993</v>
      </c>
      <c r="Q1741">
        <v>706688</v>
      </c>
      <c r="R1741" t="s">
        <v>298</v>
      </c>
      <c r="S1741" t="s">
        <v>298</v>
      </c>
      <c r="T1741" t="str">
        <f t="shared" si="461"/>
        <v>VEN</v>
      </c>
      <c r="U1741" t="s">
        <v>300</v>
      </c>
      <c r="V1741" s="33">
        <f t="shared" si="462"/>
        <v>7749.99</v>
      </c>
      <c r="W1741">
        <f t="shared" si="463"/>
        <v>480</v>
      </c>
      <c r="X1741" s="33">
        <f t="shared" si="464"/>
        <v>6189.1399999999994</v>
      </c>
      <c r="Y1741" s="33">
        <f t="shared" si="465"/>
        <v>1560.85</v>
      </c>
      <c r="Z1741" s="45">
        <f t="shared" si="466"/>
        <v>0.45243344184960232</v>
      </c>
      <c r="AA1741" s="33">
        <f t="shared" si="467"/>
        <v>3506.3546499999993</v>
      </c>
      <c r="AB1741" s="45">
        <f t="shared" si="468"/>
        <v>0.56653341982892613</v>
      </c>
      <c r="AC1741" s="33">
        <f>IFERROR($X1741/VLOOKUP(CONCATENATE("USD",C1741),[1]GEINDICE!AR$1:AS$65536,2,0),"")</f>
        <v>1016.3459012086179</v>
      </c>
      <c r="AD1741" s="33">
        <f>IFERROR($AA1741/VLOOKUP(CONCATENATE("USD",C1741),[1]GEINDICE!AR$1:AS$65536,2,0),"")</f>
        <v>575.79391914083021</v>
      </c>
      <c r="AE1741" s="33">
        <f>IFERROR($X1741/VLOOKUP(CONCATENATE("EUR",C1741),[1]GEINDICE!AR$1:AS$65536,2,0),"")</f>
        <v>986.74170559443883</v>
      </c>
      <c r="AF1741" s="33">
        <f>IFERROR($AA1741/VLOOKUP(CONCATENATE("EUR",C1741),[1]GEINDICE!AR$1:AS$65536,2,0),"")</f>
        <v>559.02215295824487</v>
      </c>
      <c r="AG1741" s="48" t="str">
        <f>VLOOKUP(E1741,[1]Apresentação!AW$1:AX$65536,2,0)</f>
        <v xml:space="preserve">                    2 - LEATHER AUXILIARIES</v>
      </c>
      <c r="AH1741" s="48" t="str">
        <f t="shared" si="469"/>
        <v xml:space="preserve">         5212000004 - PELLASTOL MB BR</v>
      </c>
      <c r="AI1741" s="49" t="str">
        <f t="shared" si="470"/>
        <v xml:space="preserve">     L00310 - ANTONIO MARQUES SOBREIRA</v>
      </c>
      <c r="AJ1741" t="str">
        <f t="shared" si="471"/>
        <v xml:space="preserve">     90 - SALES</v>
      </c>
      <c r="AK1741" t="str">
        <f t="shared" si="472"/>
        <v/>
      </c>
      <c r="AL1741">
        <f t="shared" si="473"/>
        <v>1</v>
      </c>
      <c r="AM1741" t="str">
        <f t="shared" si="474"/>
        <v>2025 1</v>
      </c>
      <c r="AN1741" t="str">
        <f t="shared" si="475"/>
        <v xml:space="preserve">ANTONIO </v>
      </c>
    </row>
    <row r="1742" spans="1:40" x14ac:dyDescent="0.35">
      <c r="A1742">
        <v>82219</v>
      </c>
      <c r="B1742" t="s">
        <v>274</v>
      </c>
      <c r="C1742" s="31">
        <v>45776</v>
      </c>
      <c r="D1742" t="s">
        <v>373</v>
      </c>
      <c r="E1742" t="s">
        <v>374</v>
      </c>
      <c r="F1742" t="s">
        <v>799</v>
      </c>
      <c r="G1742" t="s">
        <v>800</v>
      </c>
      <c r="H1742" t="s">
        <v>795</v>
      </c>
      <c r="I1742" t="s">
        <v>796</v>
      </c>
      <c r="J1742">
        <v>1000</v>
      </c>
      <c r="K1742">
        <v>14924.11</v>
      </c>
      <c r="L1742">
        <v>5247.3869400000003</v>
      </c>
      <c r="M1742">
        <v>3005.71</v>
      </c>
      <c r="N1742">
        <v>14.924109999999999</v>
      </c>
      <c r="O1742" s="32">
        <f t="shared" si="459"/>
        <v>11918.400000000001</v>
      </c>
      <c r="P1742" s="32">
        <f t="shared" si="460"/>
        <v>6671.0130600000011</v>
      </c>
      <c r="Q1742">
        <v>734932</v>
      </c>
      <c r="R1742" t="s">
        <v>298</v>
      </c>
      <c r="S1742" t="s">
        <v>298</v>
      </c>
      <c r="T1742" t="str">
        <f t="shared" si="461"/>
        <v>VEN</v>
      </c>
      <c r="U1742" t="s">
        <v>300</v>
      </c>
      <c r="V1742" s="33">
        <f t="shared" si="462"/>
        <v>14924.11</v>
      </c>
      <c r="W1742">
        <f t="shared" si="463"/>
        <v>1000</v>
      </c>
      <c r="X1742" s="33">
        <f t="shared" si="464"/>
        <v>11918.400000000001</v>
      </c>
      <c r="Y1742" s="33">
        <f t="shared" si="465"/>
        <v>3005.71</v>
      </c>
      <c r="Z1742" s="45">
        <f t="shared" si="466"/>
        <v>0.43359457012847002</v>
      </c>
      <c r="AA1742" s="33">
        <f t="shared" si="467"/>
        <v>6471.0130600000011</v>
      </c>
      <c r="AB1742" s="45">
        <f t="shared" si="468"/>
        <v>0.54294310142300983</v>
      </c>
      <c r="AC1742" s="33">
        <f>IFERROR($X1742/VLOOKUP(CONCATENATE("USD",C1742),[1]GEINDICE!AR$1:AS$65536,2,0),"")</f>
        <v>2110.6841163865624</v>
      </c>
      <c r="AD1742" s="33">
        <f>IFERROR($AA1742/VLOOKUP(CONCATENATE("USD",C1742),[1]GEINDICE!AR$1:AS$65536,2,0),"")</f>
        <v>1145.9813802752051</v>
      </c>
      <c r="AE1742" s="33">
        <f>IFERROR($X1742/VLOOKUP(CONCATENATE("EUR",C1742),[1]GEINDICE!AR$1:AS$65536,2,0),"")</f>
        <v>1852.1212121212122</v>
      </c>
      <c r="AF1742" s="33">
        <f>IFERROR($AA1742/VLOOKUP(CONCATENATE("EUR",C1742),[1]GEINDICE!AR$1:AS$65536,2,0),"")</f>
        <v>1005.5964351204352</v>
      </c>
      <c r="AG1742" s="48" t="str">
        <f>VLOOKUP(E1742,[1]Apresentação!AW$1:AX$65536,2,0)</f>
        <v xml:space="preserve">                    2 - LEATHER AUXILIARIES</v>
      </c>
      <c r="AH1742" s="48" t="str">
        <f t="shared" si="469"/>
        <v xml:space="preserve">         5212000004 - PELLASTOL MB BR</v>
      </c>
      <c r="AI1742" s="49" t="str">
        <f t="shared" si="470"/>
        <v xml:space="preserve">     L00310 - ANTONIO MARQUES SOBREIRA</v>
      </c>
      <c r="AJ1742" t="str">
        <f t="shared" si="471"/>
        <v xml:space="preserve">     90 - SALES</v>
      </c>
      <c r="AK1742" t="str">
        <f t="shared" si="472"/>
        <v/>
      </c>
      <c r="AL1742">
        <f t="shared" si="473"/>
        <v>4</v>
      </c>
      <c r="AM1742" t="str">
        <f t="shared" si="474"/>
        <v>2025 4</v>
      </c>
      <c r="AN1742" t="str">
        <f t="shared" si="475"/>
        <v xml:space="preserve">ANTONIO </v>
      </c>
    </row>
    <row r="1743" spans="1:40" x14ac:dyDescent="0.35">
      <c r="A1743">
        <v>81476</v>
      </c>
      <c r="B1743" t="s">
        <v>274</v>
      </c>
      <c r="C1743" s="31">
        <v>45716</v>
      </c>
      <c r="D1743" t="s">
        <v>373</v>
      </c>
      <c r="E1743" t="s">
        <v>374</v>
      </c>
      <c r="F1743" t="s">
        <v>799</v>
      </c>
      <c r="G1743" t="s">
        <v>800</v>
      </c>
      <c r="H1743" t="s">
        <v>795</v>
      </c>
      <c r="I1743" t="s">
        <v>796</v>
      </c>
      <c r="J1743">
        <v>1000</v>
      </c>
      <c r="K1743">
        <v>15331.43</v>
      </c>
      <c r="L1743">
        <v>5342.8784400000004</v>
      </c>
      <c r="M1743">
        <v>3087.75</v>
      </c>
      <c r="N1743">
        <v>15.331429999999999</v>
      </c>
      <c r="O1743" s="32">
        <f t="shared" si="459"/>
        <v>12243.68</v>
      </c>
      <c r="P1743" s="32">
        <f t="shared" si="460"/>
        <v>6900.8015599999999</v>
      </c>
      <c r="Q1743">
        <v>712723</v>
      </c>
      <c r="R1743" t="s">
        <v>298</v>
      </c>
      <c r="S1743" t="s">
        <v>298</v>
      </c>
      <c r="T1743" t="str">
        <f t="shared" si="461"/>
        <v>VEN</v>
      </c>
      <c r="U1743" t="s">
        <v>300</v>
      </c>
      <c r="V1743" s="33">
        <f t="shared" si="462"/>
        <v>15331.43</v>
      </c>
      <c r="W1743">
        <f t="shared" si="463"/>
        <v>1000</v>
      </c>
      <c r="X1743" s="33">
        <f t="shared" si="464"/>
        <v>12243.68</v>
      </c>
      <c r="Y1743" s="33">
        <f t="shared" si="465"/>
        <v>3087.75</v>
      </c>
      <c r="Z1743" s="45">
        <f t="shared" si="466"/>
        <v>0.43706305021775527</v>
      </c>
      <c r="AA1743" s="33">
        <f t="shared" si="467"/>
        <v>6700.8015599999999</v>
      </c>
      <c r="AB1743" s="45">
        <f t="shared" si="468"/>
        <v>0.54728656417024946</v>
      </c>
      <c r="AC1743" s="33">
        <f>IFERROR($X1743/VLOOKUP(CONCATENATE("USD",C1743),[1]GEINDICE!AR$1:AS$65536,2,0),"")</f>
        <v>2093.366160579948</v>
      </c>
      <c r="AD1743" s="33">
        <f>IFERROR($AA1743/VLOOKUP(CONCATENATE("USD",C1743),[1]GEINDICE!AR$1:AS$65536,2,0),"")</f>
        <v>1145.6711735740664</v>
      </c>
      <c r="AE1743" s="33">
        <f>IFERROR($X1743/VLOOKUP(CONCATENATE("EUR",C1743),[1]GEINDICE!AR$1:AS$65536,2,0),"")</f>
        <v>2012.8361938580915</v>
      </c>
      <c r="AF1743" s="33">
        <f>IFERROR($AA1743/VLOOKUP(CONCATENATE("EUR",C1743),[1]GEINDICE!AR$1:AS$65536,2,0),"")</f>
        <v>1101.598204774117</v>
      </c>
      <c r="AG1743" s="48" t="str">
        <f>VLOOKUP(E1743,[1]Apresentação!AW$1:AX$65536,2,0)</f>
        <v xml:space="preserve">                    2 - LEATHER AUXILIARIES</v>
      </c>
      <c r="AH1743" s="48" t="str">
        <f t="shared" si="469"/>
        <v xml:space="preserve">         5212000004 - PELLASTOL MB BR</v>
      </c>
      <c r="AI1743" s="49" t="str">
        <f t="shared" si="470"/>
        <v xml:space="preserve">     L00310 - ANTONIO MARQUES SOBREIRA</v>
      </c>
      <c r="AJ1743" t="str">
        <f t="shared" si="471"/>
        <v xml:space="preserve">     90 - SALES</v>
      </c>
      <c r="AK1743" t="str">
        <f t="shared" si="472"/>
        <v/>
      </c>
      <c r="AL1743">
        <f t="shared" si="473"/>
        <v>2</v>
      </c>
      <c r="AM1743" t="str">
        <f t="shared" si="474"/>
        <v>2025 2</v>
      </c>
      <c r="AN1743" t="str">
        <f t="shared" si="475"/>
        <v xml:space="preserve">ANTONIO </v>
      </c>
    </row>
    <row r="1744" spans="1:40" x14ac:dyDescent="0.35">
      <c r="A1744">
        <v>83478</v>
      </c>
      <c r="B1744" t="s">
        <v>274</v>
      </c>
      <c r="C1744" s="31">
        <v>45881</v>
      </c>
      <c r="D1744" t="s">
        <v>373</v>
      </c>
      <c r="E1744" t="s">
        <v>374</v>
      </c>
      <c r="F1744" t="s">
        <v>799</v>
      </c>
      <c r="G1744" t="s">
        <v>800</v>
      </c>
      <c r="H1744" t="s">
        <v>795</v>
      </c>
      <c r="I1744" t="s">
        <v>796</v>
      </c>
      <c r="J1744">
        <v>1000</v>
      </c>
      <c r="K1744">
        <v>14342.74</v>
      </c>
      <c r="L1744">
        <v>5292.26</v>
      </c>
      <c r="M1744">
        <v>2888.63</v>
      </c>
      <c r="N1744">
        <v>14.342739999999999</v>
      </c>
      <c r="O1744" s="32">
        <f t="shared" si="459"/>
        <v>11454.11</v>
      </c>
      <c r="P1744" s="32">
        <f t="shared" si="460"/>
        <v>6161.85</v>
      </c>
      <c r="Q1744">
        <v>753267</v>
      </c>
      <c r="R1744" t="s">
        <v>298</v>
      </c>
      <c r="S1744" t="s">
        <v>298</v>
      </c>
      <c r="T1744" t="str">
        <f t="shared" si="461"/>
        <v>VEN</v>
      </c>
      <c r="U1744" t="s">
        <v>300</v>
      </c>
      <c r="V1744" s="33">
        <f t="shared" si="462"/>
        <v>14342.74</v>
      </c>
      <c r="W1744">
        <f t="shared" si="463"/>
        <v>1000</v>
      </c>
      <c r="X1744" s="33">
        <f t="shared" si="464"/>
        <v>11454.11</v>
      </c>
      <c r="Y1744" s="33">
        <f t="shared" si="465"/>
        <v>2888.63</v>
      </c>
      <c r="Z1744" s="45">
        <f t="shared" si="466"/>
        <v>0.41567022758552413</v>
      </c>
      <c r="AA1744" s="33">
        <f t="shared" si="467"/>
        <v>5961.85</v>
      </c>
      <c r="AB1744" s="45">
        <f t="shared" si="468"/>
        <v>0.52049875546856106</v>
      </c>
      <c r="AC1744" s="33">
        <f>IFERROR($X1744/VLOOKUP(CONCATENATE("USD",C1744),[1]GEINDICE!AR$1:AS$65536,2,0),"")</f>
        <v>2119.090875453267</v>
      </c>
      <c r="AD1744" s="33">
        <f>IFERROR($AA1744/VLOOKUP(CONCATENATE("USD",C1744),[1]GEINDICE!AR$1:AS$65536,2,0),"")</f>
        <v>1102.9841633982091</v>
      </c>
      <c r="AE1744" s="33">
        <f>IFERROR($X1744/VLOOKUP(CONCATENATE("EUR",C1744),[1]GEINDICE!AR$1:AS$65536,2,0),"")</f>
        <v>1815.3752278310485</v>
      </c>
      <c r="AF1744" s="33">
        <f>IFERROR($AA1744/VLOOKUP(CONCATENATE("EUR",C1744),[1]GEINDICE!AR$1:AS$65536,2,0),"")</f>
        <v>944.90054679451623</v>
      </c>
      <c r="AG1744" s="48" t="str">
        <f>VLOOKUP(E1744,[1]Apresentação!AW$1:AX$65536,2,0)</f>
        <v xml:space="preserve">                    2 - LEATHER AUXILIARIES</v>
      </c>
      <c r="AH1744" s="48" t="str">
        <f t="shared" si="469"/>
        <v xml:space="preserve">         5212000004 - PELLASTOL MB BR</v>
      </c>
      <c r="AI1744" s="49" t="str">
        <f t="shared" si="470"/>
        <v xml:space="preserve">     L00310 - ANTONIO MARQUES SOBREIRA</v>
      </c>
      <c r="AJ1744" t="str">
        <f t="shared" si="471"/>
        <v xml:space="preserve">     90 - SALES</v>
      </c>
      <c r="AK1744" t="str">
        <f t="shared" si="472"/>
        <v/>
      </c>
      <c r="AL1744">
        <f t="shared" si="473"/>
        <v>8</v>
      </c>
      <c r="AM1744" t="str">
        <f t="shared" si="474"/>
        <v>2025 8</v>
      </c>
      <c r="AN1744" t="str">
        <f t="shared" si="475"/>
        <v xml:space="preserve">ANTONIO </v>
      </c>
    </row>
    <row r="1745" spans="1:40" x14ac:dyDescent="0.35">
      <c r="A1745">
        <v>81175</v>
      </c>
      <c r="B1745" t="s">
        <v>274</v>
      </c>
      <c r="C1745" s="31">
        <v>45693</v>
      </c>
      <c r="D1745" t="s">
        <v>373</v>
      </c>
      <c r="E1745" t="s">
        <v>374</v>
      </c>
      <c r="F1745" t="s">
        <v>427</v>
      </c>
      <c r="G1745" t="s">
        <v>428</v>
      </c>
      <c r="H1745" t="s">
        <v>801</v>
      </c>
      <c r="I1745" t="s">
        <v>802</v>
      </c>
      <c r="J1745">
        <v>30</v>
      </c>
      <c r="K1745">
        <v>378.84000000000003</v>
      </c>
      <c r="L1745">
        <v>157.63131000000001</v>
      </c>
      <c r="M1745">
        <v>76.3</v>
      </c>
      <c r="N1745">
        <v>12.62809</v>
      </c>
      <c r="O1745" s="32">
        <f t="shared" si="459"/>
        <v>302.54000000000002</v>
      </c>
      <c r="P1745" s="32">
        <f t="shared" si="460"/>
        <v>144.90869000000001</v>
      </c>
      <c r="Q1745">
        <v>709284</v>
      </c>
      <c r="R1745" t="s">
        <v>312</v>
      </c>
      <c r="S1745" t="s">
        <v>457</v>
      </c>
      <c r="T1745" t="str">
        <f t="shared" si="461"/>
        <v>VEN</v>
      </c>
      <c r="U1745" t="s">
        <v>437</v>
      </c>
      <c r="V1745" s="33">
        <f t="shared" si="462"/>
        <v>378.84000000000003</v>
      </c>
      <c r="W1745">
        <f t="shared" si="463"/>
        <v>30</v>
      </c>
      <c r="X1745" s="33">
        <f t="shared" si="464"/>
        <v>302.54000000000002</v>
      </c>
      <c r="Y1745" s="33">
        <f t="shared" si="465"/>
        <v>76.3</v>
      </c>
      <c r="Z1745" s="45">
        <f t="shared" si="466"/>
        <v>0.36666848801604895</v>
      </c>
      <c r="AA1745" s="33">
        <f t="shared" si="467"/>
        <v>138.90869000000001</v>
      </c>
      <c r="AB1745" s="45">
        <f t="shared" si="468"/>
        <v>0.45914156805711642</v>
      </c>
      <c r="AC1745" s="33">
        <f>IFERROR($X1745/VLOOKUP(CONCATENATE("USD",C1745),[1]GEINDICE!AR$1:AS$65536,2,0),"")</f>
        <v>52.164767143128088</v>
      </c>
      <c r="AD1745" s="33">
        <f>IFERROR($AA1745/VLOOKUP(CONCATENATE("USD",C1745),[1]GEINDICE!AR$1:AS$65536,2,0),"")</f>
        <v>23.951012983430175</v>
      </c>
      <c r="AE1745" s="33">
        <f>IFERROR($X1745/VLOOKUP(CONCATENATE("EUR",C1745),[1]GEINDICE!AR$1:AS$65536,2,0),"")</f>
        <v>50.047973531844505</v>
      </c>
      <c r="AF1745" s="33">
        <f>IFERROR($AA1745/VLOOKUP(CONCATENATE("EUR",C1745),[1]GEINDICE!AR$1:AS$65536,2,0),"")</f>
        <v>22.979105045492144</v>
      </c>
      <c r="AG1745" s="48" t="str">
        <f>VLOOKUP(E1745,[1]Apresentação!AW$1:AX$65536,2,0)</f>
        <v xml:space="preserve">                    2 - LEATHER AUXILIARIES</v>
      </c>
      <c r="AH1745" s="48" t="str">
        <f t="shared" si="469"/>
        <v xml:space="preserve">         5212000001 - PELLASTOL MN BR</v>
      </c>
      <c r="AI1745" s="49" t="str">
        <f t="shared" si="470"/>
        <v xml:space="preserve">     L00258 - CORTUME KRUMENAUER SA</v>
      </c>
      <c r="AJ1745" t="str">
        <f t="shared" si="471"/>
        <v xml:space="preserve">     90 - SALES</v>
      </c>
      <c r="AK1745" t="str">
        <f t="shared" si="472"/>
        <v/>
      </c>
      <c r="AL1745">
        <f t="shared" si="473"/>
        <v>2</v>
      </c>
      <c r="AM1745" t="str">
        <f t="shared" si="474"/>
        <v>2025 2</v>
      </c>
      <c r="AN1745" t="str">
        <f t="shared" si="475"/>
        <v xml:space="preserve">CORTUME </v>
      </c>
    </row>
    <row r="1746" spans="1:40" x14ac:dyDescent="0.35">
      <c r="A1746">
        <v>84118</v>
      </c>
      <c r="B1746" t="s">
        <v>274</v>
      </c>
      <c r="C1746" s="31">
        <v>45936</v>
      </c>
      <c r="D1746" t="s">
        <v>373</v>
      </c>
      <c r="E1746" t="s">
        <v>374</v>
      </c>
      <c r="F1746" t="s">
        <v>642</v>
      </c>
      <c r="G1746" t="s">
        <v>643</v>
      </c>
      <c r="H1746" t="s">
        <v>801</v>
      </c>
      <c r="I1746" t="s">
        <v>802</v>
      </c>
      <c r="J1746">
        <v>120</v>
      </c>
      <c r="K1746">
        <v>1294.8</v>
      </c>
      <c r="L1746">
        <v>651.72676999999999</v>
      </c>
      <c r="M1746">
        <v>260.77999999999997</v>
      </c>
      <c r="N1746">
        <v>10.790000000000001</v>
      </c>
      <c r="O1746" s="32">
        <f t="shared" si="459"/>
        <v>1034.02</v>
      </c>
      <c r="P1746" s="32">
        <f t="shared" si="460"/>
        <v>382.29322999999999</v>
      </c>
      <c r="Q1746">
        <v>763324</v>
      </c>
      <c r="R1746" t="s">
        <v>312</v>
      </c>
      <c r="S1746" t="s">
        <v>457</v>
      </c>
      <c r="T1746" t="str">
        <f t="shared" si="461"/>
        <v>VEN</v>
      </c>
      <c r="U1746" t="s">
        <v>313</v>
      </c>
      <c r="V1746" s="33">
        <f t="shared" si="462"/>
        <v>1294.8</v>
      </c>
      <c r="W1746">
        <f t="shared" si="463"/>
        <v>120</v>
      </c>
      <c r="X1746" s="33">
        <f t="shared" si="464"/>
        <v>1034.02</v>
      </c>
      <c r="Y1746" s="33">
        <f t="shared" si="465"/>
        <v>260.77999999999997</v>
      </c>
      <c r="Z1746" s="45">
        <f t="shared" si="466"/>
        <v>0.27671704510349088</v>
      </c>
      <c r="AA1746" s="33">
        <f t="shared" si="467"/>
        <v>358.29322999999999</v>
      </c>
      <c r="AB1746" s="45">
        <f t="shared" si="468"/>
        <v>0.34650512562619679</v>
      </c>
      <c r="AC1746" s="33">
        <f>IFERROR($X1746/VLOOKUP(CONCATENATE("USD",C1746),[1]GEINDICE!AR$1:AS$65536,2,0),"")</f>
        <v>194.26971780708675</v>
      </c>
      <c r="AD1746" s="33">
        <f>IFERROR($AA1746/VLOOKUP(CONCATENATE("USD",C1746),[1]GEINDICE!AR$1:AS$65536,2,0),"")</f>
        <v>67.315452974110386</v>
      </c>
      <c r="AE1746" s="33">
        <f>IFERROR($X1746/VLOOKUP(CONCATENATE("EUR",C1746),[1]GEINDICE!AR$1:AS$65536,2,0),"")</f>
        <v>165.92904022979283</v>
      </c>
      <c r="AF1746" s="33">
        <f>IFERROR($AA1746/VLOOKUP(CONCATENATE("EUR",C1746),[1]GEINDICE!AR$1:AS$65536,2,0),"")</f>
        <v>57.495262929858626</v>
      </c>
      <c r="AG1746" s="48" t="str">
        <f>VLOOKUP(E1746,[1]Apresentação!AW$1:AX$65536,2,0)</f>
        <v xml:space="preserve">                    2 - LEATHER AUXILIARIES</v>
      </c>
      <c r="AH1746" s="48" t="str">
        <f t="shared" si="469"/>
        <v xml:space="preserve">         5212000001 - PELLASTOL MN BR</v>
      </c>
      <c r="AI1746" s="49" t="str">
        <f t="shared" si="470"/>
        <v xml:space="preserve">     L00281 - ICL BENEFICIAMENTO DE COUROS LTDA.</v>
      </c>
      <c r="AJ1746" t="str">
        <f t="shared" si="471"/>
        <v xml:space="preserve">     90 - SALES</v>
      </c>
      <c r="AK1746" t="str">
        <f t="shared" si="472"/>
        <v/>
      </c>
      <c r="AL1746">
        <f t="shared" si="473"/>
        <v>10</v>
      </c>
      <c r="AM1746" t="str">
        <f t="shared" si="474"/>
        <v>2025 10</v>
      </c>
      <c r="AN1746" t="str">
        <f t="shared" si="475"/>
        <v xml:space="preserve">ICL </v>
      </c>
    </row>
    <row r="1747" spans="1:40" x14ac:dyDescent="0.35">
      <c r="A1747">
        <v>84328</v>
      </c>
      <c r="B1747" t="s">
        <v>274</v>
      </c>
      <c r="C1747" s="31">
        <v>45953</v>
      </c>
      <c r="D1747" t="s">
        <v>373</v>
      </c>
      <c r="E1747" t="s">
        <v>374</v>
      </c>
      <c r="F1747" t="s">
        <v>458</v>
      </c>
      <c r="G1747" t="s">
        <v>459</v>
      </c>
      <c r="H1747" t="s">
        <v>801</v>
      </c>
      <c r="I1747" t="s">
        <v>802</v>
      </c>
      <c r="J1747">
        <v>1000</v>
      </c>
      <c r="K1747">
        <v>10617.91</v>
      </c>
      <c r="L1747">
        <v>5431.0514300000004</v>
      </c>
      <c r="M1747">
        <v>2138.46</v>
      </c>
      <c r="N1747">
        <v>10.61791</v>
      </c>
      <c r="O1747" s="32">
        <f t="shared" si="459"/>
        <v>8479.4500000000007</v>
      </c>
      <c r="P1747" s="32">
        <f t="shared" si="460"/>
        <v>3048.3985700000003</v>
      </c>
      <c r="Q1747">
        <v>764997</v>
      </c>
      <c r="R1747" t="s">
        <v>312</v>
      </c>
      <c r="S1747" t="s">
        <v>457</v>
      </c>
      <c r="T1747" t="str">
        <f t="shared" si="461"/>
        <v>VEN</v>
      </c>
      <c r="U1747" t="s">
        <v>437</v>
      </c>
      <c r="V1747" s="33">
        <f t="shared" si="462"/>
        <v>10617.91</v>
      </c>
      <c r="W1747">
        <f t="shared" si="463"/>
        <v>1000</v>
      </c>
      <c r="X1747" s="33">
        <f t="shared" si="464"/>
        <v>8479.4500000000007</v>
      </c>
      <c r="Y1747" s="33">
        <f t="shared" si="465"/>
        <v>2138.46</v>
      </c>
      <c r="Z1747" s="45">
        <f t="shared" si="466"/>
        <v>0.26826358200436812</v>
      </c>
      <c r="AA1747" s="33">
        <f t="shared" si="467"/>
        <v>2848.3985700000003</v>
      </c>
      <c r="AB1747" s="45">
        <f t="shared" si="468"/>
        <v>0.33591784490739374</v>
      </c>
      <c r="AC1747" s="33">
        <f>IFERROR($X1747/VLOOKUP(CONCATENATE("USD",C1747),[1]GEINDICE!AR$1:AS$65536,2,0),"")</f>
        <v>1574.9349925705794</v>
      </c>
      <c r="AD1747" s="33">
        <f>IFERROR($AA1747/VLOOKUP(CONCATENATE("USD",C1747),[1]GEINDICE!AR$1:AS$65536,2,0),"")</f>
        <v>529.04876857355123</v>
      </c>
      <c r="AE1747" s="33">
        <f>IFERROR($X1747/VLOOKUP(CONCATENATE("EUR",C1747),[1]GEINDICE!AR$1:AS$65536,2,0),"")</f>
        <v>1356.191222570533</v>
      </c>
      <c r="AF1747" s="33">
        <f>IFERROR($AA1747/VLOOKUP(CONCATENATE("EUR",C1747),[1]GEINDICE!AR$1:AS$65536,2,0),"")</f>
        <v>455.56883276821702</v>
      </c>
      <c r="AG1747" s="48" t="str">
        <f>VLOOKUP(E1747,[1]Apresentação!AW$1:AX$65536,2,0)</f>
        <v xml:space="preserve">                    2 - LEATHER AUXILIARIES</v>
      </c>
      <c r="AH1747" s="48" t="str">
        <f t="shared" si="469"/>
        <v xml:space="preserve">         5212000001 - PELLASTOL MN BR</v>
      </c>
      <c r="AI1747" s="49" t="str">
        <f t="shared" si="470"/>
        <v xml:space="preserve">     L00052 - CURTUME RUSAN LTDA</v>
      </c>
      <c r="AJ1747" t="str">
        <f t="shared" si="471"/>
        <v xml:space="preserve">     90 - SALES</v>
      </c>
      <c r="AK1747" t="str">
        <f t="shared" si="472"/>
        <v/>
      </c>
      <c r="AL1747">
        <f t="shared" si="473"/>
        <v>10</v>
      </c>
      <c r="AM1747" t="str">
        <f t="shared" si="474"/>
        <v>2025 10</v>
      </c>
      <c r="AN1747" t="str">
        <f t="shared" si="475"/>
        <v xml:space="preserve">CURTUME </v>
      </c>
    </row>
    <row r="1748" spans="1:40" x14ac:dyDescent="0.35">
      <c r="A1748">
        <v>84627</v>
      </c>
      <c r="B1748" t="s">
        <v>274</v>
      </c>
      <c r="C1748" s="31">
        <v>45974</v>
      </c>
      <c r="D1748" t="s">
        <v>373</v>
      </c>
      <c r="E1748" t="s">
        <v>374</v>
      </c>
      <c r="F1748" t="s">
        <v>458</v>
      </c>
      <c r="G1748" t="s">
        <v>459</v>
      </c>
      <c r="H1748" t="s">
        <v>801</v>
      </c>
      <c r="I1748" t="s">
        <v>802</v>
      </c>
      <c r="J1748">
        <v>1000</v>
      </c>
      <c r="K1748">
        <v>10418.35</v>
      </c>
      <c r="L1748">
        <v>5307.6719800000001</v>
      </c>
      <c r="M1748">
        <v>2098.27</v>
      </c>
      <c r="N1748">
        <v>10.41835</v>
      </c>
      <c r="O1748" s="32">
        <f t="shared" si="459"/>
        <v>8320.08</v>
      </c>
      <c r="P1748" s="32">
        <f t="shared" si="460"/>
        <v>3012.4080199999999</v>
      </c>
      <c r="Q1748">
        <v>767089</v>
      </c>
      <c r="R1748" t="s">
        <v>312</v>
      </c>
      <c r="S1748" t="s">
        <v>457</v>
      </c>
      <c r="T1748" t="str">
        <f t="shared" si="461"/>
        <v>VEN</v>
      </c>
      <c r="U1748" t="s">
        <v>437</v>
      </c>
      <c r="V1748" s="33">
        <f t="shared" si="462"/>
        <v>10418.35</v>
      </c>
      <c r="W1748">
        <f t="shared" si="463"/>
        <v>1000</v>
      </c>
      <c r="X1748" s="33">
        <f t="shared" si="464"/>
        <v>8320.08</v>
      </c>
      <c r="Y1748" s="33">
        <f t="shared" si="465"/>
        <v>2098.27</v>
      </c>
      <c r="Z1748" s="45">
        <f t="shared" si="466"/>
        <v>0.26994754639650231</v>
      </c>
      <c r="AA1748" s="33">
        <f t="shared" si="467"/>
        <v>2812.4080199999999</v>
      </c>
      <c r="AB1748" s="45">
        <f t="shared" si="468"/>
        <v>0.33802655984077074</v>
      </c>
      <c r="AC1748" s="33" t="str">
        <f>IFERROR($X1748/VLOOKUP(CONCATENATE("USD",C1748),[1]GEINDICE!AR$1:AS$65536,2,0),"")</f>
        <v/>
      </c>
      <c r="AD1748" s="33" t="str">
        <f>IFERROR($AA1748/VLOOKUP(CONCATENATE("USD",C1748),[1]GEINDICE!AR$1:AS$65536,2,0),"")</f>
        <v/>
      </c>
      <c r="AE1748" s="33" t="str">
        <f>IFERROR($X1748/VLOOKUP(CONCATENATE("EUR",C1748),[1]GEINDICE!AR$1:AS$65536,2,0),"")</f>
        <v/>
      </c>
      <c r="AF1748" s="33" t="str">
        <f>IFERROR($AA1748/VLOOKUP(CONCATENATE("EUR",C1748),[1]GEINDICE!AR$1:AS$65536,2,0),"")</f>
        <v/>
      </c>
      <c r="AG1748" s="48" t="str">
        <f>VLOOKUP(E1748,[1]Apresentação!AW$1:AX$65536,2,0)</f>
        <v xml:space="preserve">                    2 - LEATHER AUXILIARIES</v>
      </c>
      <c r="AH1748" s="48" t="str">
        <f t="shared" si="469"/>
        <v xml:space="preserve">         5212000001 - PELLASTOL MN BR</v>
      </c>
      <c r="AI1748" s="49" t="str">
        <f t="shared" si="470"/>
        <v xml:space="preserve">     L00052 - CURTUME RUSAN LTDA</v>
      </c>
      <c r="AJ1748" t="str">
        <f t="shared" si="471"/>
        <v xml:space="preserve">     90 - SALES</v>
      </c>
      <c r="AK1748" t="str">
        <f t="shared" si="472"/>
        <v/>
      </c>
      <c r="AL1748">
        <f t="shared" si="473"/>
        <v>11</v>
      </c>
      <c r="AM1748" t="str">
        <f t="shared" si="474"/>
        <v>2025 11</v>
      </c>
      <c r="AN1748" t="str">
        <f t="shared" si="475"/>
        <v xml:space="preserve">CURTUME </v>
      </c>
    </row>
    <row r="1749" spans="1:40" x14ac:dyDescent="0.35">
      <c r="A1749">
        <v>82610</v>
      </c>
      <c r="B1749" t="s">
        <v>274</v>
      </c>
      <c r="C1749" s="31">
        <v>45807</v>
      </c>
      <c r="D1749" t="s">
        <v>373</v>
      </c>
      <c r="E1749" t="s">
        <v>374</v>
      </c>
      <c r="F1749" t="s">
        <v>427</v>
      </c>
      <c r="G1749" t="s">
        <v>428</v>
      </c>
      <c r="H1749" t="s">
        <v>801</v>
      </c>
      <c r="I1749" t="s">
        <v>802</v>
      </c>
      <c r="J1749">
        <v>120</v>
      </c>
      <c r="K1749">
        <v>1479.58</v>
      </c>
      <c r="L1749">
        <v>633.65770999999995</v>
      </c>
      <c r="M1749">
        <v>297.98</v>
      </c>
      <c r="N1749">
        <v>12.32986</v>
      </c>
      <c r="O1749" s="32">
        <f t="shared" si="459"/>
        <v>1181.5999999999999</v>
      </c>
      <c r="P1749" s="32">
        <f t="shared" si="460"/>
        <v>547.94228999999996</v>
      </c>
      <c r="Q1749">
        <v>740142</v>
      </c>
      <c r="R1749" t="s">
        <v>312</v>
      </c>
      <c r="S1749" t="s">
        <v>457</v>
      </c>
      <c r="T1749" t="str">
        <f t="shared" si="461"/>
        <v>VEN</v>
      </c>
      <c r="U1749" t="s">
        <v>437</v>
      </c>
      <c r="V1749" s="33">
        <f t="shared" si="462"/>
        <v>1479.58</v>
      </c>
      <c r="W1749">
        <f t="shared" si="463"/>
        <v>120</v>
      </c>
      <c r="X1749" s="33">
        <f t="shared" si="464"/>
        <v>1181.5999999999999</v>
      </c>
      <c r="Y1749" s="33">
        <f t="shared" si="465"/>
        <v>297.98</v>
      </c>
      <c r="Z1749" s="45">
        <f t="shared" si="466"/>
        <v>0.35411555306235554</v>
      </c>
      <c r="AA1749" s="33">
        <f t="shared" si="467"/>
        <v>523.94228999999996</v>
      </c>
      <c r="AB1749" s="45">
        <f t="shared" si="468"/>
        <v>0.44341764556533514</v>
      </c>
      <c r="AC1749" s="33">
        <f>IFERROR($X1749/VLOOKUP(CONCATENATE("USD",C1749),[1]GEINDICE!AR$1:AS$65536,2,0),"")</f>
        <v>206.98232522290536</v>
      </c>
      <c r="AD1749" s="33">
        <f>IFERROR($AA1749/VLOOKUP(CONCATENATE("USD",C1749),[1]GEINDICE!AR$1:AS$65536,2,0),"")</f>
        <v>91.779615323979172</v>
      </c>
      <c r="AE1749" s="33">
        <f>IFERROR($X1749/VLOOKUP(CONCATENATE("EUR",C1749),[1]GEINDICE!AR$1:AS$65536,2,0),"")</f>
        <v>182.4104234527687</v>
      </c>
      <c r="AF1749" s="33">
        <f>IFERROR($AA1749/VLOOKUP(CONCATENATE("EUR",C1749),[1]GEINDICE!AR$1:AS$65536,2,0),"")</f>
        <v>80.884000494002493</v>
      </c>
      <c r="AG1749" s="48" t="str">
        <f>VLOOKUP(E1749,[1]Apresentação!AW$1:AX$65536,2,0)</f>
        <v xml:space="preserve">                    2 - LEATHER AUXILIARIES</v>
      </c>
      <c r="AH1749" s="48" t="str">
        <f t="shared" si="469"/>
        <v xml:space="preserve">         5212000001 - PELLASTOL MN BR</v>
      </c>
      <c r="AI1749" s="49" t="str">
        <f t="shared" si="470"/>
        <v xml:space="preserve">     L00258 - CORTUME KRUMENAUER SA</v>
      </c>
      <c r="AJ1749" t="str">
        <f t="shared" si="471"/>
        <v xml:space="preserve">     90 - SALES</v>
      </c>
      <c r="AK1749" t="str">
        <f t="shared" si="472"/>
        <v/>
      </c>
      <c r="AL1749">
        <f t="shared" si="473"/>
        <v>5</v>
      </c>
      <c r="AM1749" t="str">
        <f t="shared" si="474"/>
        <v>2025 5</v>
      </c>
      <c r="AN1749" t="str">
        <f t="shared" si="475"/>
        <v xml:space="preserve">CORTUME </v>
      </c>
    </row>
    <row r="1750" spans="1:40" x14ac:dyDescent="0.35">
      <c r="A1750">
        <v>84517</v>
      </c>
      <c r="B1750" t="s">
        <v>274</v>
      </c>
      <c r="C1750" s="31">
        <v>45966</v>
      </c>
      <c r="D1750" t="s">
        <v>373</v>
      </c>
      <c r="E1750" t="s">
        <v>374</v>
      </c>
      <c r="F1750" t="s">
        <v>458</v>
      </c>
      <c r="G1750" t="s">
        <v>459</v>
      </c>
      <c r="H1750" t="s">
        <v>801</v>
      </c>
      <c r="I1750" t="s">
        <v>802</v>
      </c>
      <c r="J1750">
        <v>1000</v>
      </c>
      <c r="K1750">
        <v>10607.66</v>
      </c>
      <c r="L1750">
        <v>5304.6211300000004</v>
      </c>
      <c r="M1750">
        <v>2136.39</v>
      </c>
      <c r="N1750">
        <v>10.607659999999999</v>
      </c>
      <c r="O1750" s="32">
        <f t="shared" si="459"/>
        <v>8471.27</v>
      </c>
      <c r="P1750" s="32">
        <f t="shared" si="460"/>
        <v>3166.64887</v>
      </c>
      <c r="Q1750">
        <v>766296</v>
      </c>
      <c r="R1750" t="s">
        <v>312</v>
      </c>
      <c r="S1750" t="s">
        <v>457</v>
      </c>
      <c r="T1750" t="str">
        <f t="shared" si="461"/>
        <v>VEN</v>
      </c>
      <c r="U1750" t="s">
        <v>437</v>
      </c>
      <c r="V1750" s="33">
        <f t="shared" si="462"/>
        <v>10607.66</v>
      </c>
      <c r="W1750">
        <f t="shared" si="463"/>
        <v>1000</v>
      </c>
      <c r="X1750" s="33">
        <f t="shared" si="464"/>
        <v>8471.27</v>
      </c>
      <c r="Y1750" s="33">
        <f t="shared" si="465"/>
        <v>2136.39</v>
      </c>
      <c r="Z1750" s="45">
        <f t="shared" si="466"/>
        <v>0.27967043344149417</v>
      </c>
      <c r="AA1750" s="33">
        <f t="shared" si="467"/>
        <v>2966.64887</v>
      </c>
      <c r="AB1750" s="45">
        <f t="shared" si="468"/>
        <v>0.35020119415388717</v>
      </c>
      <c r="AC1750" s="33" t="str">
        <f>IFERROR($X1750/VLOOKUP(CONCATENATE("USD",C1750),[1]GEINDICE!AR$1:AS$65536,2,0),"")</f>
        <v/>
      </c>
      <c r="AD1750" s="33" t="str">
        <f>IFERROR($AA1750/VLOOKUP(CONCATENATE("USD",C1750),[1]GEINDICE!AR$1:AS$65536,2,0),"")</f>
        <v/>
      </c>
      <c r="AE1750" s="33" t="str">
        <f>IFERROR($X1750/VLOOKUP(CONCATENATE("EUR",C1750),[1]GEINDICE!AR$1:AS$65536,2,0),"")</f>
        <v/>
      </c>
      <c r="AF1750" s="33" t="str">
        <f>IFERROR($AA1750/VLOOKUP(CONCATENATE("EUR",C1750),[1]GEINDICE!AR$1:AS$65536,2,0),"")</f>
        <v/>
      </c>
      <c r="AG1750" s="48" t="str">
        <f>VLOOKUP(E1750,[1]Apresentação!AW$1:AX$65536,2,0)</f>
        <v xml:space="preserve">                    2 - LEATHER AUXILIARIES</v>
      </c>
      <c r="AH1750" s="48" t="str">
        <f t="shared" si="469"/>
        <v xml:space="preserve">         5212000001 - PELLASTOL MN BR</v>
      </c>
      <c r="AI1750" s="49" t="str">
        <f t="shared" si="470"/>
        <v xml:space="preserve">     L00052 - CURTUME RUSAN LTDA</v>
      </c>
      <c r="AJ1750" t="str">
        <f t="shared" si="471"/>
        <v xml:space="preserve">     90 - SALES</v>
      </c>
      <c r="AK1750" t="str">
        <f t="shared" si="472"/>
        <v/>
      </c>
      <c r="AL1750">
        <f t="shared" si="473"/>
        <v>11</v>
      </c>
      <c r="AM1750" t="str">
        <f t="shared" si="474"/>
        <v>2025 11</v>
      </c>
      <c r="AN1750" t="str">
        <f t="shared" si="475"/>
        <v xml:space="preserve">CURTUME </v>
      </c>
    </row>
    <row r="1751" spans="1:40" x14ac:dyDescent="0.35">
      <c r="A1751">
        <v>84240</v>
      </c>
      <c r="B1751" t="s">
        <v>274</v>
      </c>
      <c r="C1751" s="31">
        <v>45946</v>
      </c>
      <c r="D1751" t="s">
        <v>373</v>
      </c>
      <c r="E1751" t="s">
        <v>374</v>
      </c>
      <c r="F1751" t="s">
        <v>458</v>
      </c>
      <c r="G1751" t="s">
        <v>459</v>
      </c>
      <c r="H1751" t="s">
        <v>801</v>
      </c>
      <c r="I1751" t="s">
        <v>802</v>
      </c>
      <c r="J1751">
        <v>600</v>
      </c>
      <c r="K1751">
        <v>6437.6500000000005</v>
      </c>
      <c r="L1751">
        <v>3258.6308600000002</v>
      </c>
      <c r="M1751">
        <v>1296.55</v>
      </c>
      <c r="N1751">
        <v>10.72941</v>
      </c>
      <c r="O1751" s="32">
        <f t="shared" si="459"/>
        <v>5141.1000000000004</v>
      </c>
      <c r="P1751" s="32">
        <f t="shared" si="460"/>
        <v>1882.4691400000002</v>
      </c>
      <c r="Q1751">
        <v>764426</v>
      </c>
      <c r="R1751" t="s">
        <v>312</v>
      </c>
      <c r="S1751" t="s">
        <v>457</v>
      </c>
      <c r="T1751" t="str">
        <f t="shared" si="461"/>
        <v>VEN</v>
      </c>
      <c r="U1751" t="s">
        <v>437</v>
      </c>
      <c r="V1751" s="33">
        <f t="shared" si="462"/>
        <v>6437.6500000000005</v>
      </c>
      <c r="W1751">
        <f t="shared" si="463"/>
        <v>600</v>
      </c>
      <c r="X1751" s="33">
        <f t="shared" si="464"/>
        <v>5141.1000000000004</v>
      </c>
      <c r="Y1751" s="33">
        <f t="shared" si="465"/>
        <v>1296.55</v>
      </c>
      <c r="Z1751" s="45">
        <f t="shared" si="466"/>
        <v>0.27377523475181159</v>
      </c>
      <c r="AA1751" s="33">
        <f t="shared" si="467"/>
        <v>1762.4691400000002</v>
      </c>
      <c r="AB1751" s="45">
        <f t="shared" si="468"/>
        <v>0.34281946276088776</v>
      </c>
      <c r="AC1751" s="33">
        <f>IFERROR($X1751/VLOOKUP(CONCATENATE("USD",C1751),[1]GEINDICE!AR$1:AS$65536,2,0),"")</f>
        <v>945.85495087758034</v>
      </c>
      <c r="AD1751" s="33">
        <f>IFERROR($AA1751/VLOOKUP(CONCATENATE("USD",C1751),[1]GEINDICE!AR$1:AS$65536,2,0),"")</f>
        <v>324.25748610957794</v>
      </c>
      <c r="AE1751" s="33">
        <f>IFERROR($X1751/VLOOKUP(CONCATENATE("EUR",C1751),[1]GEINDICE!AR$1:AS$65536,2,0),"")</f>
        <v>810.78395811320161</v>
      </c>
      <c r="AF1751" s="33">
        <f>IFERROR($AA1751/VLOOKUP(CONCATENATE("EUR",C1751),[1]GEINDICE!AR$1:AS$65536,2,0),"")</f>
        <v>277.95252093551392</v>
      </c>
      <c r="AG1751" s="48" t="str">
        <f>VLOOKUP(E1751,[1]Apresentação!AW$1:AX$65536,2,0)</f>
        <v xml:space="preserve">                    2 - LEATHER AUXILIARIES</v>
      </c>
      <c r="AH1751" s="48" t="str">
        <f t="shared" si="469"/>
        <v xml:space="preserve">         5212000001 - PELLASTOL MN BR</v>
      </c>
      <c r="AI1751" s="49" t="str">
        <f t="shared" si="470"/>
        <v xml:space="preserve">     L00052 - CURTUME RUSAN LTDA</v>
      </c>
      <c r="AJ1751" t="str">
        <f t="shared" si="471"/>
        <v xml:space="preserve">     90 - SALES</v>
      </c>
      <c r="AK1751" t="str">
        <f t="shared" si="472"/>
        <v/>
      </c>
      <c r="AL1751">
        <f t="shared" si="473"/>
        <v>10</v>
      </c>
      <c r="AM1751" t="str">
        <f t="shared" si="474"/>
        <v>2025 10</v>
      </c>
      <c r="AN1751" t="str">
        <f t="shared" si="475"/>
        <v xml:space="preserve">CURTUME </v>
      </c>
    </row>
    <row r="1752" spans="1:40" x14ac:dyDescent="0.35">
      <c r="A1752">
        <v>82884</v>
      </c>
      <c r="B1752" t="s">
        <v>274</v>
      </c>
      <c r="C1752" s="31">
        <v>45834</v>
      </c>
      <c r="D1752" t="s">
        <v>373</v>
      </c>
      <c r="E1752" t="s">
        <v>374</v>
      </c>
      <c r="F1752" t="s">
        <v>427</v>
      </c>
      <c r="G1752" t="s">
        <v>428</v>
      </c>
      <c r="H1752" t="s">
        <v>801</v>
      </c>
      <c r="I1752" t="s">
        <v>802</v>
      </c>
      <c r="J1752">
        <v>480</v>
      </c>
      <c r="K1752">
        <v>5799.88</v>
      </c>
      <c r="L1752">
        <v>2540.2969699999999</v>
      </c>
      <c r="M1752">
        <v>1168.0999999999999</v>
      </c>
      <c r="N1752">
        <v>12.08309</v>
      </c>
      <c r="O1752" s="32">
        <f t="shared" si="459"/>
        <v>4631.7800000000007</v>
      </c>
      <c r="P1752" s="32">
        <f t="shared" si="460"/>
        <v>2091.4830300000008</v>
      </c>
      <c r="Q1752">
        <v>742058</v>
      </c>
      <c r="R1752" t="s">
        <v>312</v>
      </c>
      <c r="S1752" t="s">
        <v>457</v>
      </c>
      <c r="T1752" t="str">
        <f t="shared" si="461"/>
        <v>VEN</v>
      </c>
      <c r="U1752" t="s">
        <v>313</v>
      </c>
      <c r="V1752" s="33">
        <f t="shared" si="462"/>
        <v>5799.88</v>
      </c>
      <c r="W1752">
        <f t="shared" si="463"/>
        <v>480</v>
      </c>
      <c r="X1752" s="33">
        <f t="shared" si="464"/>
        <v>4631.7800000000007</v>
      </c>
      <c r="Y1752" s="33">
        <f t="shared" si="465"/>
        <v>1168.0999999999999</v>
      </c>
      <c r="Z1752" s="45">
        <f t="shared" si="466"/>
        <v>0.34405591667413821</v>
      </c>
      <c r="AA1752" s="33">
        <f t="shared" si="467"/>
        <v>1995.4830300000008</v>
      </c>
      <c r="AB1752" s="45">
        <f t="shared" si="468"/>
        <v>0.43082422524385883</v>
      </c>
      <c r="AC1752" s="33">
        <f>IFERROR($X1752/VLOOKUP(CONCATENATE("USD",C1752),[1]GEINDICE!AR$1:AS$65536,2,0),"")</f>
        <v>839.92746395865458</v>
      </c>
      <c r="AD1752" s="33">
        <f>IFERROR($AA1752/VLOOKUP(CONCATENATE("USD",C1752),[1]GEINDICE!AR$1:AS$65536,2,0),"")</f>
        <v>361.86109892102655</v>
      </c>
      <c r="AE1752" s="33">
        <f>IFERROR($X1752/VLOOKUP(CONCATENATE("EUR",C1752),[1]GEINDICE!AR$1:AS$65536,2,0),"")</f>
        <v>716.84955040007435</v>
      </c>
      <c r="AF1752" s="33">
        <f>IFERROR($AA1752/VLOOKUP(CONCATENATE("EUR",C1752),[1]GEINDICE!AR$1:AS$65536,2,0),"")</f>
        <v>308.83615216752054</v>
      </c>
      <c r="AG1752" s="48" t="str">
        <f>VLOOKUP(E1752,[1]Apresentação!AW$1:AX$65536,2,0)</f>
        <v xml:space="preserve">                    2 - LEATHER AUXILIARIES</v>
      </c>
      <c r="AH1752" s="48" t="str">
        <f t="shared" si="469"/>
        <v xml:space="preserve">         5212000001 - PELLASTOL MN BR</v>
      </c>
      <c r="AI1752" s="49" t="str">
        <f t="shared" si="470"/>
        <v xml:space="preserve">     L00258 - CORTUME KRUMENAUER SA</v>
      </c>
      <c r="AJ1752" t="str">
        <f t="shared" si="471"/>
        <v xml:space="preserve">     90 - SALES</v>
      </c>
      <c r="AK1752" t="str">
        <f t="shared" si="472"/>
        <v/>
      </c>
      <c r="AL1752">
        <f t="shared" si="473"/>
        <v>6</v>
      </c>
      <c r="AM1752" t="str">
        <f t="shared" si="474"/>
        <v>2025 6</v>
      </c>
      <c r="AN1752" t="str">
        <f t="shared" si="475"/>
        <v xml:space="preserve">CORTUME </v>
      </c>
    </row>
    <row r="1753" spans="1:40" x14ac:dyDescent="0.35">
      <c r="A1753">
        <v>84139</v>
      </c>
      <c r="B1753" t="s">
        <v>274</v>
      </c>
      <c r="C1753" s="31">
        <v>45937</v>
      </c>
      <c r="D1753" t="s">
        <v>373</v>
      </c>
      <c r="E1753" t="s">
        <v>374</v>
      </c>
      <c r="F1753" t="s">
        <v>458</v>
      </c>
      <c r="G1753" t="s">
        <v>459</v>
      </c>
      <c r="H1753" t="s">
        <v>801</v>
      </c>
      <c r="I1753" t="s">
        <v>802</v>
      </c>
      <c r="J1753">
        <v>240</v>
      </c>
      <c r="K1753">
        <v>2516.52</v>
      </c>
      <c r="L1753">
        <v>1303.45353</v>
      </c>
      <c r="M1753">
        <v>506.83</v>
      </c>
      <c r="N1753">
        <v>10.485519999999999</v>
      </c>
      <c r="O1753" s="32">
        <f t="shared" si="459"/>
        <v>2009.69</v>
      </c>
      <c r="P1753" s="32">
        <f t="shared" si="460"/>
        <v>706.23647000000005</v>
      </c>
      <c r="Q1753">
        <v>763492</v>
      </c>
      <c r="R1753" t="s">
        <v>312</v>
      </c>
      <c r="S1753" t="s">
        <v>457</v>
      </c>
      <c r="T1753" t="str">
        <f t="shared" si="461"/>
        <v>VEN</v>
      </c>
      <c r="U1753" t="s">
        <v>437</v>
      </c>
      <c r="V1753" s="33">
        <f t="shared" si="462"/>
        <v>2516.52</v>
      </c>
      <c r="W1753">
        <f t="shared" si="463"/>
        <v>240</v>
      </c>
      <c r="X1753" s="33">
        <f t="shared" si="464"/>
        <v>2009.69</v>
      </c>
      <c r="Y1753" s="33">
        <f t="shared" si="465"/>
        <v>506.83</v>
      </c>
      <c r="Z1753" s="45">
        <f t="shared" si="466"/>
        <v>0.26156615882250095</v>
      </c>
      <c r="AA1753" s="33">
        <f t="shared" si="467"/>
        <v>658.23647000000005</v>
      </c>
      <c r="AB1753" s="45">
        <f t="shared" si="468"/>
        <v>0.32753134563042063</v>
      </c>
      <c r="AC1753" s="33">
        <f>IFERROR($X1753/VLOOKUP(CONCATENATE("USD",C1753),[1]GEINDICE!AR$1:AS$65536,2,0),"")</f>
        <v>376.60738714090286</v>
      </c>
      <c r="AD1753" s="33">
        <f>IFERROR($AA1753/VLOOKUP(CONCATENATE("USD",C1753),[1]GEINDICE!AR$1:AS$65536,2,0),"")</f>
        <v>123.35072428461667</v>
      </c>
      <c r="AE1753" s="33">
        <f>IFERROR($X1753/VLOOKUP(CONCATENATE("EUR",C1753),[1]GEINDICE!AR$1:AS$65536,2,0),"")</f>
        <v>322.57748671770918</v>
      </c>
      <c r="AF1753" s="33">
        <f>IFERROR($AA1753/VLOOKUP(CONCATENATE("EUR",C1753),[1]GEINDICE!AR$1:AS$65536,2,0),"")</f>
        <v>105.65423829473043</v>
      </c>
      <c r="AG1753" s="48" t="str">
        <f>VLOOKUP(E1753,[1]Apresentação!AW$1:AX$65536,2,0)</f>
        <v xml:space="preserve">                    2 - LEATHER AUXILIARIES</v>
      </c>
      <c r="AH1753" s="48" t="str">
        <f t="shared" si="469"/>
        <v xml:space="preserve">         5212000001 - PELLASTOL MN BR</v>
      </c>
      <c r="AI1753" s="49" t="str">
        <f t="shared" si="470"/>
        <v xml:space="preserve">     L00052 - CURTUME RUSAN LTDA</v>
      </c>
      <c r="AJ1753" t="str">
        <f t="shared" si="471"/>
        <v xml:space="preserve">     90 - SALES</v>
      </c>
      <c r="AK1753" t="str">
        <f t="shared" si="472"/>
        <v/>
      </c>
      <c r="AL1753">
        <f t="shared" si="473"/>
        <v>10</v>
      </c>
      <c r="AM1753" t="str">
        <f t="shared" si="474"/>
        <v>2025 10</v>
      </c>
      <c r="AN1753" t="str">
        <f t="shared" si="475"/>
        <v xml:space="preserve">CURTUME </v>
      </c>
    </row>
    <row r="1754" spans="1:40" x14ac:dyDescent="0.35">
      <c r="A1754">
        <v>84674</v>
      </c>
      <c r="B1754" t="s">
        <v>274</v>
      </c>
      <c r="C1754" s="31">
        <v>45979</v>
      </c>
      <c r="D1754" t="s">
        <v>373</v>
      </c>
      <c r="E1754" t="s">
        <v>374</v>
      </c>
      <c r="F1754" t="s">
        <v>458</v>
      </c>
      <c r="G1754" t="s">
        <v>459</v>
      </c>
      <c r="H1754" t="s">
        <v>801</v>
      </c>
      <c r="I1754" t="s">
        <v>802</v>
      </c>
      <c r="J1754">
        <v>1000</v>
      </c>
      <c r="K1754">
        <v>10462.280000000001</v>
      </c>
      <c r="L1754">
        <v>5307.6719800000001</v>
      </c>
      <c r="M1754">
        <v>2107.12</v>
      </c>
      <c r="N1754">
        <v>10.46228</v>
      </c>
      <c r="O1754" s="32">
        <f t="shared" si="459"/>
        <v>8355.16</v>
      </c>
      <c r="P1754" s="32">
        <f t="shared" si="460"/>
        <v>3047.4880199999998</v>
      </c>
      <c r="Q1754">
        <v>767526</v>
      </c>
      <c r="R1754" t="s">
        <v>312</v>
      </c>
      <c r="S1754" t="s">
        <v>457</v>
      </c>
      <c r="T1754" t="str">
        <f t="shared" si="461"/>
        <v>VEN</v>
      </c>
      <c r="U1754" t="s">
        <v>437</v>
      </c>
      <c r="V1754" s="33">
        <f t="shared" si="462"/>
        <v>10462.280000000001</v>
      </c>
      <c r="W1754">
        <f t="shared" si="463"/>
        <v>1000</v>
      </c>
      <c r="X1754" s="33">
        <f t="shared" si="464"/>
        <v>8355.16</v>
      </c>
      <c r="Y1754" s="33">
        <f t="shared" si="465"/>
        <v>2107.12</v>
      </c>
      <c r="Z1754" s="45">
        <f t="shared" si="466"/>
        <v>0.27216706301112181</v>
      </c>
      <c r="AA1754" s="33">
        <f t="shared" si="467"/>
        <v>2847.4880199999998</v>
      </c>
      <c r="AB1754" s="45">
        <f t="shared" si="468"/>
        <v>0.34080592352510303</v>
      </c>
      <c r="AC1754" s="33" t="str">
        <f>IFERROR($X1754/VLOOKUP(CONCATENATE("USD",C1754),[1]GEINDICE!AR$1:AS$65536,2,0),"")</f>
        <v/>
      </c>
      <c r="AD1754" s="33" t="str">
        <f>IFERROR($AA1754/VLOOKUP(CONCATENATE("USD",C1754),[1]GEINDICE!AR$1:AS$65536,2,0),"")</f>
        <v/>
      </c>
      <c r="AE1754" s="33" t="str">
        <f>IFERROR($X1754/VLOOKUP(CONCATENATE("EUR",C1754),[1]GEINDICE!AR$1:AS$65536,2,0),"")</f>
        <v/>
      </c>
      <c r="AF1754" s="33" t="str">
        <f>IFERROR($AA1754/VLOOKUP(CONCATENATE("EUR",C1754),[1]GEINDICE!AR$1:AS$65536,2,0),"")</f>
        <v/>
      </c>
      <c r="AG1754" s="48" t="str">
        <f>VLOOKUP(E1754,[1]Apresentação!AW$1:AX$65536,2,0)</f>
        <v xml:space="preserve">                    2 - LEATHER AUXILIARIES</v>
      </c>
      <c r="AH1754" s="48" t="str">
        <f t="shared" si="469"/>
        <v xml:space="preserve">         5212000001 - PELLASTOL MN BR</v>
      </c>
      <c r="AI1754" s="49" t="str">
        <f t="shared" si="470"/>
        <v xml:space="preserve">     L00052 - CURTUME RUSAN LTDA</v>
      </c>
      <c r="AJ1754" t="str">
        <f t="shared" si="471"/>
        <v xml:space="preserve">     90 - SALES</v>
      </c>
      <c r="AK1754" t="str">
        <f t="shared" si="472"/>
        <v/>
      </c>
      <c r="AL1754">
        <f t="shared" si="473"/>
        <v>11</v>
      </c>
      <c r="AM1754" t="str">
        <f t="shared" si="474"/>
        <v>2025 11</v>
      </c>
      <c r="AN1754" t="str">
        <f t="shared" si="475"/>
        <v xml:space="preserve">CURTUME </v>
      </c>
    </row>
    <row r="1755" spans="1:40" x14ac:dyDescent="0.35">
      <c r="A1755">
        <v>82280</v>
      </c>
      <c r="B1755" t="s">
        <v>274</v>
      </c>
      <c r="C1755" s="31">
        <v>45783</v>
      </c>
      <c r="D1755" t="s">
        <v>373</v>
      </c>
      <c r="E1755" t="s">
        <v>374</v>
      </c>
      <c r="F1755" t="s">
        <v>382</v>
      </c>
      <c r="G1755" t="s">
        <v>383</v>
      </c>
      <c r="H1755" t="s">
        <v>801</v>
      </c>
      <c r="I1755" t="s">
        <v>802</v>
      </c>
      <c r="J1755">
        <v>1000</v>
      </c>
      <c r="K1755">
        <v>12406.68</v>
      </c>
      <c r="L1755">
        <v>5213.0053200000002</v>
      </c>
      <c r="M1755">
        <v>1488.82</v>
      </c>
      <c r="N1755">
        <v>12.40668</v>
      </c>
      <c r="O1755" s="32">
        <f t="shared" si="459"/>
        <v>10917.86</v>
      </c>
      <c r="P1755" s="32">
        <f t="shared" si="460"/>
        <v>5704.8546800000004</v>
      </c>
      <c r="Q1755">
        <v>737353</v>
      </c>
      <c r="R1755" t="s">
        <v>312</v>
      </c>
      <c r="S1755" t="s">
        <v>466</v>
      </c>
      <c r="T1755" t="str">
        <f t="shared" si="461"/>
        <v>VEN</v>
      </c>
      <c r="U1755" t="s">
        <v>387</v>
      </c>
      <c r="V1755" s="33">
        <f t="shared" si="462"/>
        <v>12406.68</v>
      </c>
      <c r="W1755">
        <f t="shared" si="463"/>
        <v>1000</v>
      </c>
      <c r="X1755" s="33">
        <f t="shared" si="464"/>
        <v>10917.86</v>
      </c>
      <c r="Y1755" s="33">
        <f t="shared" si="465"/>
        <v>1488.82</v>
      </c>
      <c r="Z1755" s="45">
        <f t="shared" si="466"/>
        <v>0.44370086759713318</v>
      </c>
      <c r="AA1755" s="33">
        <f t="shared" si="467"/>
        <v>5504.8546800000004</v>
      </c>
      <c r="AB1755" s="45">
        <f t="shared" si="468"/>
        <v>0.5042063811039893</v>
      </c>
      <c r="AC1755" s="33">
        <f>IFERROR($X1755/VLOOKUP(CONCATENATE("USD",C1755),[1]GEINDICE!AR$1:AS$65536,2,0),"")</f>
        <v>1908.3831497989863</v>
      </c>
      <c r="AD1755" s="33">
        <f>IFERROR($AA1755/VLOOKUP(CONCATENATE("USD",C1755),[1]GEINDICE!AR$1:AS$65536,2,0),"")</f>
        <v>962.21896171997912</v>
      </c>
      <c r="AE1755" s="33">
        <f>IFERROR($X1755/VLOOKUP(CONCATENATE("EUR",C1755),[1]GEINDICE!AR$1:AS$65536,2,0),"")</f>
        <v>1682.1292658500886</v>
      </c>
      <c r="AF1755" s="33">
        <f>IFERROR($AA1755/VLOOKUP(CONCATENATE("EUR",C1755),[1]GEINDICE!AR$1:AS$65536,2,0),"")</f>
        <v>848.14030968338352</v>
      </c>
      <c r="AG1755" s="48" t="str">
        <f>VLOOKUP(E1755,[1]Apresentação!AW$1:AX$65536,2,0)</f>
        <v xml:space="preserve">                    2 - LEATHER AUXILIARIES</v>
      </c>
      <c r="AH1755" s="48" t="str">
        <f t="shared" si="469"/>
        <v xml:space="preserve">         5212000001 - PELLASTOL MN BR</v>
      </c>
      <c r="AI1755" s="49" t="str">
        <f t="shared" si="470"/>
        <v xml:space="preserve">     ZF1123 - GOBBA LEATHER INDUSTRIA E COMERCIO LTDA</v>
      </c>
      <c r="AJ1755" t="str">
        <f t="shared" si="471"/>
        <v xml:space="preserve">     90 - SALES</v>
      </c>
      <c r="AK1755" t="str">
        <f t="shared" si="472"/>
        <v/>
      </c>
      <c r="AL1755">
        <f t="shared" si="473"/>
        <v>5</v>
      </c>
      <c r="AM1755" t="str">
        <f t="shared" si="474"/>
        <v>2025 5</v>
      </c>
      <c r="AN1755" t="str">
        <f t="shared" si="475"/>
        <v xml:space="preserve">GOBBA </v>
      </c>
    </row>
    <row r="1756" spans="1:40" x14ac:dyDescent="0.35">
      <c r="A1756">
        <v>82316</v>
      </c>
      <c r="B1756" t="s">
        <v>274</v>
      </c>
      <c r="C1756" s="31">
        <v>45785</v>
      </c>
      <c r="D1756" t="s">
        <v>373</v>
      </c>
      <c r="E1756" t="s">
        <v>374</v>
      </c>
      <c r="F1756" t="s">
        <v>382</v>
      </c>
      <c r="G1756" t="s">
        <v>383</v>
      </c>
      <c r="H1756" t="s">
        <v>801</v>
      </c>
      <c r="I1756" t="s">
        <v>802</v>
      </c>
      <c r="J1756">
        <v>1000</v>
      </c>
      <c r="K1756">
        <v>12586.2</v>
      </c>
      <c r="L1756">
        <v>5213.0053200000002</v>
      </c>
      <c r="M1756">
        <v>1510.36</v>
      </c>
      <c r="N1756">
        <v>12.5862</v>
      </c>
      <c r="O1756" s="32">
        <f t="shared" si="459"/>
        <v>11075.84</v>
      </c>
      <c r="P1756" s="32">
        <f t="shared" si="460"/>
        <v>5862.8346799999999</v>
      </c>
      <c r="Q1756">
        <v>738005</v>
      </c>
      <c r="R1756" t="s">
        <v>312</v>
      </c>
      <c r="S1756" t="s">
        <v>466</v>
      </c>
      <c r="T1756" t="str">
        <f t="shared" si="461"/>
        <v>VEN</v>
      </c>
      <c r="U1756" t="s">
        <v>387</v>
      </c>
      <c r="V1756" s="33">
        <f t="shared" si="462"/>
        <v>12586.2</v>
      </c>
      <c r="W1756">
        <f t="shared" si="463"/>
        <v>1000</v>
      </c>
      <c r="X1756" s="33">
        <f t="shared" si="464"/>
        <v>11075.84</v>
      </c>
      <c r="Y1756" s="33">
        <f t="shared" si="465"/>
        <v>1510.36</v>
      </c>
      <c r="Z1756" s="45">
        <f t="shared" si="466"/>
        <v>0.44992409782142345</v>
      </c>
      <c r="AA1756" s="33">
        <f t="shared" si="467"/>
        <v>5662.8346799999999</v>
      </c>
      <c r="AB1756" s="45">
        <f t="shared" si="468"/>
        <v>0.51127812247197502</v>
      </c>
      <c r="AC1756" s="33">
        <f>IFERROR($X1756/VLOOKUP(CONCATENATE("USD",C1756),[1]GEINDICE!AR$1:AS$65536,2,0),"")</f>
        <v>1947.914175167077</v>
      </c>
      <c r="AD1756" s="33">
        <f>IFERROR($AA1756/VLOOKUP(CONCATENATE("USD",C1756),[1]GEINDICE!AR$1:AS$65536,2,0),"")</f>
        <v>995.92590221596902</v>
      </c>
      <c r="AE1756" s="33">
        <f>IFERROR($X1756/VLOOKUP(CONCATENATE("EUR",C1756),[1]GEINDICE!AR$1:AS$65536,2,0),"")</f>
        <v>1731.6281542165659</v>
      </c>
      <c r="AF1756" s="33">
        <f>IFERROR($AA1756/VLOOKUP(CONCATENATE("EUR",C1756),[1]GEINDICE!AR$1:AS$65536,2,0),"")</f>
        <v>885.34359150745752</v>
      </c>
      <c r="AG1756" s="48" t="str">
        <f>VLOOKUP(E1756,[1]Apresentação!AW$1:AX$65536,2,0)</f>
        <v xml:space="preserve">                    2 - LEATHER AUXILIARIES</v>
      </c>
      <c r="AH1756" s="48" t="str">
        <f t="shared" si="469"/>
        <v xml:space="preserve">         5212000001 - PELLASTOL MN BR</v>
      </c>
      <c r="AI1756" s="49" t="str">
        <f t="shared" si="470"/>
        <v xml:space="preserve">     ZF1123 - GOBBA LEATHER INDUSTRIA E COMERCIO LTDA</v>
      </c>
      <c r="AJ1756" t="str">
        <f t="shared" si="471"/>
        <v xml:space="preserve">     90 - SALES</v>
      </c>
      <c r="AK1756" t="str">
        <f t="shared" si="472"/>
        <v/>
      </c>
      <c r="AL1756">
        <f t="shared" si="473"/>
        <v>5</v>
      </c>
      <c r="AM1756" t="str">
        <f t="shared" si="474"/>
        <v>2025 5</v>
      </c>
      <c r="AN1756" t="str">
        <f t="shared" si="475"/>
        <v xml:space="preserve">GOBBA </v>
      </c>
    </row>
    <row r="1757" spans="1:40" x14ac:dyDescent="0.35">
      <c r="A1757">
        <v>83214</v>
      </c>
      <c r="B1757" t="s">
        <v>274</v>
      </c>
      <c r="C1757" s="31">
        <v>45860</v>
      </c>
      <c r="D1757" t="s">
        <v>373</v>
      </c>
      <c r="E1757" t="s">
        <v>374</v>
      </c>
      <c r="F1757" t="s">
        <v>382</v>
      </c>
      <c r="G1757" t="s">
        <v>383</v>
      </c>
      <c r="H1757" t="s">
        <v>801</v>
      </c>
      <c r="I1757" t="s">
        <v>802</v>
      </c>
      <c r="J1757">
        <v>1000</v>
      </c>
      <c r="K1757">
        <v>12202.52</v>
      </c>
      <c r="L1757">
        <v>5292.2637599999998</v>
      </c>
      <c r="M1757">
        <v>1464.32</v>
      </c>
      <c r="N1757">
        <v>12.20252</v>
      </c>
      <c r="O1757" s="32">
        <f t="shared" si="459"/>
        <v>10738.2</v>
      </c>
      <c r="P1757" s="32">
        <f t="shared" si="460"/>
        <v>5445.9362400000009</v>
      </c>
      <c r="Q1757">
        <v>744461</v>
      </c>
      <c r="R1757" t="s">
        <v>312</v>
      </c>
      <c r="S1757" t="s">
        <v>466</v>
      </c>
      <c r="T1757" t="str">
        <f t="shared" si="461"/>
        <v>VEN</v>
      </c>
      <c r="U1757" t="s">
        <v>387</v>
      </c>
      <c r="V1757" s="33">
        <f t="shared" si="462"/>
        <v>12202.52</v>
      </c>
      <c r="W1757">
        <f t="shared" si="463"/>
        <v>1000</v>
      </c>
      <c r="X1757" s="33">
        <f t="shared" si="464"/>
        <v>10738.2</v>
      </c>
      <c r="Y1757" s="33">
        <f t="shared" si="465"/>
        <v>1464.32</v>
      </c>
      <c r="Z1757" s="45">
        <f t="shared" si="466"/>
        <v>0.42990597352022375</v>
      </c>
      <c r="AA1757" s="33">
        <f t="shared" si="467"/>
        <v>5245.9362400000009</v>
      </c>
      <c r="AB1757" s="45">
        <f t="shared" si="468"/>
        <v>0.4885303160678699</v>
      </c>
      <c r="AC1757" s="33">
        <f>IFERROR($X1757/VLOOKUP(CONCATENATE("USD",C1757),[1]GEINDICE!AR$1:AS$65536,2,0),"")</f>
        <v>1927.5521010967709</v>
      </c>
      <c r="AD1757" s="33">
        <f>IFERROR($AA1757/VLOOKUP(CONCATENATE("USD",C1757),[1]GEINDICE!AR$1:AS$65536,2,0),"")</f>
        <v>941.66763718609218</v>
      </c>
      <c r="AE1757" s="33">
        <f>IFERROR($X1757/VLOOKUP(CONCATENATE("EUR",C1757),[1]GEINDICE!AR$1:AS$65536,2,0),"")</f>
        <v>1640.5970696530335</v>
      </c>
      <c r="AF1757" s="33">
        <f>IFERROR($AA1757/VLOOKUP(CONCATENATE("EUR",C1757),[1]GEINDICE!AR$1:AS$65536,2,0),"")</f>
        <v>801.48140497761767</v>
      </c>
      <c r="AG1757" s="48" t="str">
        <f>VLOOKUP(E1757,[1]Apresentação!AW$1:AX$65536,2,0)</f>
        <v xml:space="preserve">                    2 - LEATHER AUXILIARIES</v>
      </c>
      <c r="AH1757" s="48" t="str">
        <f t="shared" si="469"/>
        <v xml:space="preserve">         5212000001 - PELLASTOL MN BR</v>
      </c>
      <c r="AI1757" s="49" t="str">
        <f t="shared" si="470"/>
        <v xml:space="preserve">     ZF1123 - GOBBA LEATHER INDUSTRIA E COMERCIO LTDA</v>
      </c>
      <c r="AJ1757" t="str">
        <f t="shared" si="471"/>
        <v xml:space="preserve">     90 - SALES</v>
      </c>
      <c r="AK1757" t="str">
        <f t="shared" si="472"/>
        <v/>
      </c>
      <c r="AL1757">
        <f t="shared" si="473"/>
        <v>7</v>
      </c>
      <c r="AM1757" t="str">
        <f t="shared" si="474"/>
        <v>2025 7</v>
      </c>
      <c r="AN1757" t="str">
        <f t="shared" si="475"/>
        <v xml:space="preserve">GOBBA </v>
      </c>
    </row>
    <row r="1758" spans="1:40" x14ac:dyDescent="0.35">
      <c r="A1758">
        <v>81593</v>
      </c>
      <c r="B1758" t="s">
        <v>274</v>
      </c>
      <c r="C1758" s="31">
        <v>45727</v>
      </c>
      <c r="D1758" t="s">
        <v>373</v>
      </c>
      <c r="E1758" t="s">
        <v>374</v>
      </c>
      <c r="F1758" t="s">
        <v>382</v>
      </c>
      <c r="G1758" t="s">
        <v>383</v>
      </c>
      <c r="H1758" t="s">
        <v>801</v>
      </c>
      <c r="I1758" t="s">
        <v>802</v>
      </c>
      <c r="J1758">
        <v>1000</v>
      </c>
      <c r="K1758">
        <v>12691.36</v>
      </c>
      <c r="L1758">
        <v>5191.8749600000001</v>
      </c>
      <c r="M1758">
        <v>1522.98</v>
      </c>
      <c r="N1758">
        <v>12.69136</v>
      </c>
      <c r="O1758" s="32">
        <f t="shared" si="459"/>
        <v>11168.380000000001</v>
      </c>
      <c r="P1758" s="32">
        <f t="shared" si="460"/>
        <v>5976.5050400000009</v>
      </c>
      <c r="Q1758">
        <v>716551</v>
      </c>
      <c r="R1758" t="s">
        <v>312</v>
      </c>
      <c r="S1758" t="s">
        <v>803</v>
      </c>
      <c r="T1758" t="str">
        <f t="shared" si="461"/>
        <v>VEN</v>
      </c>
      <c r="U1758" t="s">
        <v>387</v>
      </c>
      <c r="V1758" s="33">
        <f t="shared" si="462"/>
        <v>12691.36</v>
      </c>
      <c r="W1758">
        <f t="shared" si="463"/>
        <v>1000</v>
      </c>
      <c r="X1758" s="33">
        <f t="shared" si="464"/>
        <v>11168.380000000001</v>
      </c>
      <c r="Y1758" s="33">
        <f t="shared" si="465"/>
        <v>1522.98</v>
      </c>
      <c r="Z1758" s="45">
        <f t="shared" si="466"/>
        <v>0.45515256363384227</v>
      </c>
      <c r="AA1758" s="33">
        <f t="shared" si="467"/>
        <v>5776.5050400000009</v>
      </c>
      <c r="AB1758" s="45">
        <f t="shared" si="468"/>
        <v>0.51721960033594849</v>
      </c>
      <c r="AC1758" s="33">
        <f>IFERROR($X1758/VLOOKUP(CONCATENATE("USD",C1758),[1]GEINDICE!AR$1:AS$65536,2,0),"")</f>
        <v>1914.1637815788574</v>
      </c>
      <c r="AD1758" s="33">
        <f>IFERROR($AA1758/VLOOKUP(CONCATENATE("USD",C1758),[1]GEINDICE!AR$1:AS$65536,2,0),"")</f>
        <v>990.04302608576438</v>
      </c>
      <c r="AE1758" s="33">
        <f>IFERROR($X1758/VLOOKUP(CONCATENATE("EUR",C1758),[1]GEINDICE!AR$1:AS$65536,2,0),"")</f>
        <v>1751.7653517371186</v>
      </c>
      <c r="AF1758" s="33">
        <f>IFERROR($AA1758/VLOOKUP(CONCATENATE("EUR",C1758),[1]GEINDICE!AR$1:AS$65536,2,0),"")</f>
        <v>906.04737510783468</v>
      </c>
      <c r="AG1758" s="48" t="str">
        <f>VLOOKUP(E1758,[1]Apresentação!AW$1:AX$65536,2,0)</f>
        <v xml:space="preserve">                    2 - LEATHER AUXILIARIES</v>
      </c>
      <c r="AH1758" s="48" t="str">
        <f t="shared" si="469"/>
        <v xml:space="preserve">         5212000001 - PELLASTOL MN BR</v>
      </c>
      <c r="AI1758" s="49" t="str">
        <f t="shared" si="470"/>
        <v xml:space="preserve">     ZF1123 - GOBBA LEATHER INDUSTRIA E COMERCIO LTDA</v>
      </c>
      <c r="AJ1758" t="str">
        <f t="shared" si="471"/>
        <v xml:space="preserve">     90 - SALES</v>
      </c>
      <c r="AK1758" t="str">
        <f t="shared" si="472"/>
        <v/>
      </c>
      <c r="AL1758">
        <f t="shared" si="473"/>
        <v>3</v>
      </c>
      <c r="AM1758" t="str">
        <f t="shared" si="474"/>
        <v>2025 3</v>
      </c>
      <c r="AN1758" t="str">
        <f t="shared" si="475"/>
        <v xml:space="preserve">GOBBA </v>
      </c>
    </row>
    <row r="1759" spans="1:40" x14ac:dyDescent="0.35">
      <c r="A1759">
        <v>82089</v>
      </c>
      <c r="B1759" t="s">
        <v>274</v>
      </c>
      <c r="C1759" s="31">
        <v>45764</v>
      </c>
      <c r="D1759" t="s">
        <v>373</v>
      </c>
      <c r="E1759" t="s">
        <v>374</v>
      </c>
      <c r="F1759" t="s">
        <v>382</v>
      </c>
      <c r="G1759" t="s">
        <v>383</v>
      </c>
      <c r="H1759" t="s">
        <v>801</v>
      </c>
      <c r="I1759" t="s">
        <v>802</v>
      </c>
      <c r="J1759">
        <v>1000</v>
      </c>
      <c r="K1759">
        <v>12937.76</v>
      </c>
      <c r="L1759">
        <v>5213.0053200000002</v>
      </c>
      <c r="M1759">
        <v>1552.55</v>
      </c>
      <c r="N1759">
        <v>12.937759999999999</v>
      </c>
      <c r="O1759" s="32">
        <f t="shared" si="459"/>
        <v>11385.210000000001</v>
      </c>
      <c r="P1759" s="32">
        <f t="shared" si="460"/>
        <v>6172.2046800000007</v>
      </c>
      <c r="Q1759">
        <v>730669</v>
      </c>
      <c r="R1759" t="s">
        <v>312</v>
      </c>
      <c r="S1759" t="s">
        <v>803</v>
      </c>
      <c r="T1759" t="str">
        <f t="shared" si="461"/>
        <v>VEN</v>
      </c>
      <c r="U1759" t="s">
        <v>387</v>
      </c>
      <c r="V1759" s="33">
        <f t="shared" si="462"/>
        <v>12937.76</v>
      </c>
      <c r="W1759">
        <f t="shared" si="463"/>
        <v>1000</v>
      </c>
      <c r="X1759" s="33">
        <f t="shared" si="464"/>
        <v>11385.210000000001</v>
      </c>
      <c r="Y1759" s="33">
        <f t="shared" si="465"/>
        <v>1552.55</v>
      </c>
      <c r="Z1759" s="45">
        <f t="shared" si="466"/>
        <v>0.46161040860241653</v>
      </c>
      <c r="AA1759" s="33">
        <f t="shared" si="467"/>
        <v>5972.2046800000007</v>
      </c>
      <c r="AB1759" s="45">
        <f t="shared" si="468"/>
        <v>0.5245581486858828</v>
      </c>
      <c r="AC1759" s="33">
        <f>IFERROR($X1759/VLOOKUP(CONCATENATE("USD",C1759),[1]GEINDICE!AR$1:AS$65536,2,0),"")</f>
        <v>1944.2288973513894</v>
      </c>
      <c r="AD1759" s="33">
        <f>IFERROR($AA1759/VLOOKUP(CONCATENATE("USD",C1759),[1]GEINDICE!AR$1:AS$65536,2,0),"")</f>
        <v>1019.8611110162401</v>
      </c>
      <c r="AE1759" s="33">
        <f>IFERROR($X1759/VLOOKUP(CONCATENATE("EUR",C1759),[1]GEINDICE!AR$1:AS$65536,2,0),"")</f>
        <v>1710.5697286577122</v>
      </c>
      <c r="AF1759" s="33">
        <f>IFERROR($AA1759/VLOOKUP(CONCATENATE("EUR",C1759),[1]GEINDICE!AR$1:AS$65536,2,0),"")</f>
        <v>897.2932900628025</v>
      </c>
      <c r="AG1759" s="48" t="str">
        <f>VLOOKUP(E1759,[1]Apresentação!AW$1:AX$65536,2,0)</f>
        <v xml:space="preserve">                    2 - LEATHER AUXILIARIES</v>
      </c>
      <c r="AH1759" s="48" t="str">
        <f t="shared" si="469"/>
        <v xml:space="preserve">         5212000001 - PELLASTOL MN BR</v>
      </c>
      <c r="AI1759" s="49" t="str">
        <f t="shared" si="470"/>
        <v xml:space="preserve">     ZF1123 - GOBBA LEATHER INDUSTRIA E COMERCIO LTDA</v>
      </c>
      <c r="AJ1759" t="str">
        <f t="shared" si="471"/>
        <v xml:space="preserve">     90 - SALES</v>
      </c>
      <c r="AK1759" t="str">
        <f t="shared" si="472"/>
        <v/>
      </c>
      <c r="AL1759">
        <f t="shared" si="473"/>
        <v>4</v>
      </c>
      <c r="AM1759" t="str">
        <f t="shared" si="474"/>
        <v>2025 4</v>
      </c>
      <c r="AN1759" t="str">
        <f t="shared" si="475"/>
        <v xml:space="preserve">GOBBA </v>
      </c>
    </row>
    <row r="1760" spans="1:40" x14ac:dyDescent="0.35">
      <c r="A1760">
        <v>81541</v>
      </c>
      <c r="B1760" t="s">
        <v>274</v>
      </c>
      <c r="C1760" s="31">
        <v>45723</v>
      </c>
      <c r="D1760" t="s">
        <v>373</v>
      </c>
      <c r="E1760" t="s">
        <v>374</v>
      </c>
      <c r="F1760" t="s">
        <v>382</v>
      </c>
      <c r="G1760" t="s">
        <v>383</v>
      </c>
      <c r="H1760" t="s">
        <v>801</v>
      </c>
      <c r="I1760" t="s">
        <v>802</v>
      </c>
      <c r="J1760">
        <v>1000</v>
      </c>
      <c r="K1760">
        <v>12741.08</v>
      </c>
      <c r="L1760">
        <v>5191.8749600000001</v>
      </c>
      <c r="M1760">
        <v>1528.94</v>
      </c>
      <c r="N1760">
        <v>12.74108</v>
      </c>
      <c r="O1760" s="32">
        <f t="shared" si="459"/>
        <v>11212.14</v>
      </c>
      <c r="P1760" s="32">
        <f t="shared" si="460"/>
        <v>6020.2650399999993</v>
      </c>
      <c r="Q1760">
        <v>715045</v>
      </c>
      <c r="R1760" t="s">
        <v>312</v>
      </c>
      <c r="S1760" t="s">
        <v>803</v>
      </c>
      <c r="T1760" t="str">
        <f t="shared" si="461"/>
        <v>VEN</v>
      </c>
      <c r="U1760" t="s">
        <v>389</v>
      </c>
      <c r="V1760" s="33">
        <f t="shared" si="462"/>
        <v>12741.08</v>
      </c>
      <c r="W1760">
        <f t="shared" si="463"/>
        <v>1000</v>
      </c>
      <c r="X1760" s="33">
        <f t="shared" si="464"/>
        <v>11212.14</v>
      </c>
      <c r="Y1760" s="33">
        <f t="shared" si="465"/>
        <v>1528.94</v>
      </c>
      <c r="Z1760" s="45">
        <f t="shared" si="466"/>
        <v>0.45681096421967365</v>
      </c>
      <c r="AA1760" s="33">
        <f t="shared" si="467"/>
        <v>5820.2650399999993</v>
      </c>
      <c r="AB1760" s="45">
        <f t="shared" si="468"/>
        <v>0.51910384993408931</v>
      </c>
      <c r="AC1760" s="33">
        <f>IFERROR($X1760/VLOOKUP(CONCATENATE("USD",C1760),[1]GEINDICE!AR$1:AS$65536,2,0),"")</f>
        <v>1943.582720843156</v>
      </c>
      <c r="AD1760" s="33">
        <f>IFERROR($AA1760/VLOOKUP(CONCATENATE("USD",C1760),[1]GEINDICE!AR$1:AS$65536,2,0),"")</f>
        <v>1008.9212730550546</v>
      </c>
      <c r="AE1760" s="33">
        <f>IFERROR($X1760/VLOOKUP(CONCATENATE("EUR",C1760),[1]GEINDICE!AR$1:AS$65536,2,0),"")</f>
        <v>1787.8494092134006</v>
      </c>
      <c r="AF1760" s="33">
        <f>IFERROR($AA1760/VLOOKUP(CONCATENATE("EUR",C1760),[1]GEINDICE!AR$1:AS$65536,2,0),"")</f>
        <v>928.07951142506329</v>
      </c>
      <c r="AG1760" s="48" t="str">
        <f>VLOOKUP(E1760,[1]Apresentação!AW$1:AX$65536,2,0)</f>
        <v xml:space="preserve">                    2 - LEATHER AUXILIARIES</v>
      </c>
      <c r="AH1760" s="48" t="str">
        <f t="shared" si="469"/>
        <v xml:space="preserve">         5212000001 - PELLASTOL MN BR</v>
      </c>
      <c r="AI1760" s="49" t="str">
        <f t="shared" si="470"/>
        <v xml:space="preserve">     ZF1123 - GOBBA LEATHER INDUSTRIA E COMERCIO LTDA</v>
      </c>
      <c r="AJ1760" t="str">
        <f t="shared" si="471"/>
        <v xml:space="preserve">     90 - SALES</v>
      </c>
      <c r="AK1760" t="str">
        <f t="shared" si="472"/>
        <v/>
      </c>
      <c r="AL1760">
        <f t="shared" si="473"/>
        <v>3</v>
      </c>
      <c r="AM1760" t="str">
        <f t="shared" si="474"/>
        <v>2025 3</v>
      </c>
      <c r="AN1760" t="str">
        <f t="shared" si="475"/>
        <v xml:space="preserve">GOBBA </v>
      </c>
    </row>
    <row r="1761" spans="1:40" x14ac:dyDescent="0.35">
      <c r="A1761">
        <v>81335</v>
      </c>
      <c r="B1761" t="s">
        <v>274</v>
      </c>
      <c r="C1761" s="31">
        <v>45708</v>
      </c>
      <c r="D1761" t="s">
        <v>373</v>
      </c>
      <c r="E1761" t="s">
        <v>374</v>
      </c>
      <c r="F1761" t="s">
        <v>382</v>
      </c>
      <c r="G1761" t="s">
        <v>383</v>
      </c>
      <c r="H1761" t="s">
        <v>801</v>
      </c>
      <c r="I1761" t="s">
        <v>802</v>
      </c>
      <c r="J1761">
        <v>1000</v>
      </c>
      <c r="K1761">
        <v>12535.380000000001</v>
      </c>
      <c r="L1761">
        <v>5191.8749600000001</v>
      </c>
      <c r="M1761">
        <v>1504.26</v>
      </c>
      <c r="N1761">
        <v>12.53538</v>
      </c>
      <c r="O1761" s="32">
        <f t="shared" si="459"/>
        <v>11031.12</v>
      </c>
      <c r="P1761" s="32">
        <f t="shared" si="460"/>
        <v>5839.2450400000007</v>
      </c>
      <c r="Q1761">
        <v>710722</v>
      </c>
      <c r="R1761" t="s">
        <v>312</v>
      </c>
      <c r="S1761" t="s">
        <v>803</v>
      </c>
      <c r="T1761" t="str">
        <f t="shared" si="461"/>
        <v>VEN</v>
      </c>
      <c r="U1761" t="s">
        <v>804</v>
      </c>
      <c r="V1761" s="33">
        <f t="shared" si="462"/>
        <v>12535.380000000001</v>
      </c>
      <c r="W1761">
        <f t="shared" si="463"/>
        <v>1000</v>
      </c>
      <c r="X1761" s="33">
        <f t="shared" si="464"/>
        <v>11031.12</v>
      </c>
      <c r="Y1761" s="33">
        <f t="shared" si="465"/>
        <v>1504.26</v>
      </c>
      <c r="Z1761" s="45">
        <f t="shared" si="466"/>
        <v>0.44986630161989505</v>
      </c>
      <c r="AA1761" s="33">
        <f t="shared" si="467"/>
        <v>5639.2450400000007</v>
      </c>
      <c r="AB1761" s="45">
        <f t="shared" si="468"/>
        <v>0.51121237372089146</v>
      </c>
      <c r="AC1761" s="33">
        <f>IFERROR($X1761/VLOOKUP(CONCATENATE("USD",C1761),[1]GEINDICE!AR$1:AS$65536,2,0),"")</f>
        <v>1934.6393307493995</v>
      </c>
      <c r="AD1761" s="33">
        <f>IFERROR($AA1761/VLOOKUP(CONCATENATE("USD",C1761),[1]GEINDICE!AR$1:AS$65536,2,0),"")</f>
        <v>989.01156456619731</v>
      </c>
      <c r="AE1761" s="33">
        <f>IFERROR($X1761/VLOOKUP(CONCATENATE("EUR",C1761),[1]GEINDICE!AR$1:AS$65536,2,0),"")</f>
        <v>1847.0781286628044</v>
      </c>
      <c r="AF1761" s="33">
        <f>IFERROR($AA1761/VLOOKUP(CONCATENATE("EUR",C1761),[1]GEINDICE!AR$1:AS$65536,2,0),"")</f>
        <v>944.24919460165449</v>
      </c>
      <c r="AG1761" s="48" t="str">
        <f>VLOOKUP(E1761,[1]Apresentação!AW$1:AX$65536,2,0)</f>
        <v xml:space="preserve">                    2 - LEATHER AUXILIARIES</v>
      </c>
      <c r="AH1761" s="48" t="str">
        <f t="shared" si="469"/>
        <v xml:space="preserve">         5212000001 - PELLASTOL MN BR</v>
      </c>
      <c r="AI1761" s="49" t="str">
        <f t="shared" si="470"/>
        <v xml:space="preserve">     ZF1123 - GOBBA LEATHER INDUSTRIA E COMERCIO LTDA</v>
      </c>
      <c r="AJ1761" t="str">
        <f t="shared" si="471"/>
        <v xml:space="preserve">     90 - SALES</v>
      </c>
      <c r="AK1761" t="str">
        <f t="shared" si="472"/>
        <v/>
      </c>
      <c r="AL1761">
        <f t="shared" si="473"/>
        <v>2</v>
      </c>
      <c r="AM1761" t="str">
        <f t="shared" si="474"/>
        <v>2025 2</v>
      </c>
      <c r="AN1761" t="str">
        <f t="shared" si="475"/>
        <v xml:space="preserve">GOBBA </v>
      </c>
    </row>
    <row r="1762" spans="1:40" x14ac:dyDescent="0.35">
      <c r="A1762">
        <v>81136</v>
      </c>
      <c r="B1762" t="s">
        <v>274</v>
      </c>
      <c r="C1762" s="31">
        <v>45692</v>
      </c>
      <c r="D1762" t="s">
        <v>373</v>
      </c>
      <c r="E1762" t="s">
        <v>374</v>
      </c>
      <c r="F1762" t="s">
        <v>382</v>
      </c>
      <c r="G1762" t="s">
        <v>383</v>
      </c>
      <c r="H1762" t="s">
        <v>801</v>
      </c>
      <c r="I1762" t="s">
        <v>802</v>
      </c>
      <c r="J1762">
        <v>1000</v>
      </c>
      <c r="K1762">
        <v>12826.220000000001</v>
      </c>
      <c r="L1762">
        <v>5253.1168200000002</v>
      </c>
      <c r="M1762">
        <v>1539.16</v>
      </c>
      <c r="N1762">
        <v>12.826219999999999</v>
      </c>
      <c r="O1762" s="32">
        <f t="shared" si="459"/>
        <v>11287.060000000001</v>
      </c>
      <c r="P1762" s="32">
        <f t="shared" si="460"/>
        <v>6033.9431800000011</v>
      </c>
      <c r="Q1762">
        <v>709095</v>
      </c>
      <c r="R1762" t="s">
        <v>312</v>
      </c>
      <c r="S1762" t="s">
        <v>803</v>
      </c>
      <c r="T1762" t="str">
        <f t="shared" si="461"/>
        <v>VEN</v>
      </c>
      <c r="U1762" t="s">
        <v>387</v>
      </c>
      <c r="V1762" s="33">
        <f t="shared" si="462"/>
        <v>12826.220000000001</v>
      </c>
      <c r="W1762">
        <f t="shared" si="463"/>
        <v>1000</v>
      </c>
      <c r="X1762" s="33">
        <f t="shared" si="464"/>
        <v>11287.060000000001</v>
      </c>
      <c r="Y1762" s="33">
        <f t="shared" si="465"/>
        <v>1539.16</v>
      </c>
      <c r="Z1762" s="45">
        <f t="shared" si="466"/>
        <v>0.45484508920009176</v>
      </c>
      <c r="AA1762" s="33">
        <f t="shared" si="467"/>
        <v>5833.9431800000011</v>
      </c>
      <c r="AB1762" s="45">
        <f t="shared" si="468"/>
        <v>0.51687004233166123</v>
      </c>
      <c r="AC1762" s="33">
        <f>IFERROR($X1762/VLOOKUP(CONCATENATE("USD",C1762),[1]GEINDICE!AR$1:AS$65536,2,0),"")</f>
        <v>1948.4972465344315</v>
      </c>
      <c r="AD1762" s="33">
        <f>IFERROR($AA1762/VLOOKUP(CONCATENATE("USD",C1762),[1]GEINDICE!AR$1:AS$65536,2,0),"")</f>
        <v>1007.119854299377</v>
      </c>
      <c r="AE1762" s="33">
        <f>IFERROR($X1762/VLOOKUP(CONCATENATE("EUR",C1762),[1]GEINDICE!AR$1:AS$65536,2,0),"")</f>
        <v>1876.9847340938572</v>
      </c>
      <c r="AF1762" s="33">
        <f>IFERROR($AA1762/VLOOKUP(CONCATENATE("EUR",C1762),[1]GEINDICE!AR$1:AS$65536,2,0),"")</f>
        <v>970.15717896697402</v>
      </c>
      <c r="AG1762" s="48" t="str">
        <f>VLOOKUP(E1762,[1]Apresentação!AW$1:AX$65536,2,0)</f>
        <v xml:space="preserve">                    2 - LEATHER AUXILIARIES</v>
      </c>
      <c r="AH1762" s="48" t="str">
        <f t="shared" si="469"/>
        <v xml:space="preserve">         5212000001 - PELLASTOL MN BR</v>
      </c>
      <c r="AI1762" s="49" t="str">
        <f t="shared" si="470"/>
        <v xml:space="preserve">     ZF1123 - GOBBA LEATHER INDUSTRIA E COMERCIO LTDA</v>
      </c>
      <c r="AJ1762" t="str">
        <f t="shared" si="471"/>
        <v xml:space="preserve">     90 - SALES</v>
      </c>
      <c r="AK1762" t="str">
        <f t="shared" si="472"/>
        <v/>
      </c>
      <c r="AL1762">
        <f t="shared" si="473"/>
        <v>2</v>
      </c>
      <c r="AM1762" t="str">
        <f t="shared" si="474"/>
        <v>2025 2</v>
      </c>
      <c r="AN1762" t="str">
        <f t="shared" si="475"/>
        <v xml:space="preserve">GOBBA </v>
      </c>
    </row>
    <row r="1763" spans="1:40" x14ac:dyDescent="0.35">
      <c r="A1763">
        <v>80897</v>
      </c>
      <c r="B1763" t="s">
        <v>274</v>
      </c>
      <c r="C1763" s="31">
        <v>45673</v>
      </c>
      <c r="D1763" t="s">
        <v>373</v>
      </c>
      <c r="E1763" t="s">
        <v>374</v>
      </c>
      <c r="F1763" t="s">
        <v>382</v>
      </c>
      <c r="G1763" t="s">
        <v>383</v>
      </c>
      <c r="H1763" t="s">
        <v>801</v>
      </c>
      <c r="I1763" t="s">
        <v>802</v>
      </c>
      <c r="J1763">
        <v>1000</v>
      </c>
      <c r="K1763">
        <v>13282.94</v>
      </c>
      <c r="L1763">
        <v>5191.1565499999997</v>
      </c>
      <c r="M1763">
        <v>1593.97</v>
      </c>
      <c r="N1763">
        <v>13.28294</v>
      </c>
      <c r="O1763" s="32">
        <f t="shared" si="459"/>
        <v>11688.970000000001</v>
      </c>
      <c r="P1763" s="32">
        <f t="shared" si="460"/>
        <v>6497.8134500000015</v>
      </c>
      <c r="Q1763">
        <v>707265</v>
      </c>
      <c r="R1763" t="s">
        <v>312</v>
      </c>
      <c r="S1763" t="s">
        <v>803</v>
      </c>
      <c r="T1763" t="str">
        <f t="shared" si="461"/>
        <v>VEN</v>
      </c>
      <c r="U1763" t="s">
        <v>804</v>
      </c>
      <c r="V1763" s="33">
        <f t="shared" si="462"/>
        <v>13282.94</v>
      </c>
      <c r="W1763">
        <f t="shared" si="463"/>
        <v>1000</v>
      </c>
      <c r="X1763" s="33">
        <f t="shared" si="464"/>
        <v>11688.970000000001</v>
      </c>
      <c r="Y1763" s="33">
        <f t="shared" si="465"/>
        <v>1593.97</v>
      </c>
      <c r="Z1763" s="45">
        <f t="shared" si="466"/>
        <v>0.47412797543314966</v>
      </c>
      <c r="AA1763" s="33">
        <f t="shared" si="467"/>
        <v>6297.8134500000015</v>
      </c>
      <c r="AB1763" s="45">
        <f t="shared" si="468"/>
        <v>0.53878258306762705</v>
      </c>
      <c r="AC1763" s="33">
        <f>IFERROR($X1763/VLOOKUP(CONCATENATE("USD",C1763),[1]GEINDICE!AR$1:AS$65536,2,0),"")</f>
        <v>1937.7623420974105</v>
      </c>
      <c r="AD1763" s="33">
        <f>IFERROR($AA1763/VLOOKUP(CONCATENATE("USD",C1763),[1]GEINDICE!AR$1:AS$65536,2,0),"")</f>
        <v>1044.0326000464177</v>
      </c>
      <c r="AE1763" s="33">
        <f>IFERROR($X1763/VLOOKUP(CONCATENATE("EUR",C1763),[1]GEINDICE!AR$1:AS$65536,2,0),"")</f>
        <v>1880.949085993821</v>
      </c>
      <c r="AF1763" s="33">
        <f>IFERROR($AA1763/VLOOKUP(CONCATENATE("EUR",C1763),[1]GEINDICE!AR$1:AS$65536,2,0),"")</f>
        <v>1013.422607170443</v>
      </c>
      <c r="AG1763" s="48" t="str">
        <f>VLOOKUP(E1763,[1]Apresentação!AW$1:AX$65536,2,0)</f>
        <v xml:space="preserve">                    2 - LEATHER AUXILIARIES</v>
      </c>
      <c r="AH1763" s="48" t="str">
        <f t="shared" si="469"/>
        <v xml:space="preserve">         5212000001 - PELLASTOL MN BR</v>
      </c>
      <c r="AI1763" s="49" t="str">
        <f t="shared" si="470"/>
        <v xml:space="preserve">     ZF1123 - GOBBA LEATHER INDUSTRIA E COMERCIO LTDA</v>
      </c>
      <c r="AJ1763" t="str">
        <f t="shared" si="471"/>
        <v xml:space="preserve">     90 - SALES</v>
      </c>
      <c r="AK1763" t="str">
        <f t="shared" si="472"/>
        <v/>
      </c>
      <c r="AL1763">
        <f t="shared" si="473"/>
        <v>1</v>
      </c>
      <c r="AM1763" t="str">
        <f t="shared" si="474"/>
        <v>2025 1</v>
      </c>
      <c r="AN1763" t="str">
        <f t="shared" si="475"/>
        <v xml:space="preserve">GOBBA </v>
      </c>
    </row>
    <row r="1764" spans="1:40" x14ac:dyDescent="0.35">
      <c r="A1764">
        <v>84326</v>
      </c>
      <c r="B1764" t="s">
        <v>274</v>
      </c>
      <c r="C1764" s="31">
        <v>45953</v>
      </c>
      <c r="D1764" t="s">
        <v>373</v>
      </c>
      <c r="E1764" t="s">
        <v>374</v>
      </c>
      <c r="F1764" t="s">
        <v>382</v>
      </c>
      <c r="G1764" t="s">
        <v>383</v>
      </c>
      <c r="H1764" t="s">
        <v>801</v>
      </c>
      <c r="I1764" t="s">
        <v>802</v>
      </c>
      <c r="J1764">
        <v>1000</v>
      </c>
      <c r="K1764">
        <v>11846.56</v>
      </c>
      <c r="L1764">
        <v>5431.0514300000004</v>
      </c>
      <c r="M1764">
        <v>1421.61</v>
      </c>
      <c r="N1764">
        <v>11.84656</v>
      </c>
      <c r="O1764" s="32">
        <f t="shared" si="459"/>
        <v>10424.949999999999</v>
      </c>
      <c r="P1764" s="32">
        <f t="shared" si="460"/>
        <v>4993.8985699999985</v>
      </c>
      <c r="Q1764">
        <v>764993</v>
      </c>
      <c r="R1764" t="s">
        <v>312</v>
      </c>
      <c r="S1764" t="s">
        <v>803</v>
      </c>
      <c r="T1764" t="str">
        <f t="shared" si="461"/>
        <v>VEN</v>
      </c>
      <c r="U1764" t="s">
        <v>804</v>
      </c>
      <c r="V1764" s="33">
        <f t="shared" si="462"/>
        <v>11846.56</v>
      </c>
      <c r="W1764">
        <f t="shared" si="463"/>
        <v>1000</v>
      </c>
      <c r="X1764" s="33">
        <f t="shared" si="464"/>
        <v>10424.949999999999</v>
      </c>
      <c r="Y1764" s="33">
        <f t="shared" si="465"/>
        <v>1421.61</v>
      </c>
      <c r="Z1764" s="45">
        <f t="shared" si="466"/>
        <v>0.40466587515700747</v>
      </c>
      <c r="AA1764" s="33">
        <f t="shared" si="467"/>
        <v>4793.8985699999985</v>
      </c>
      <c r="AB1764" s="45">
        <f t="shared" si="468"/>
        <v>0.45984859112034099</v>
      </c>
      <c r="AC1764" s="33">
        <f>IFERROR($X1764/VLOOKUP(CONCATENATE("USD",C1764),[1]GEINDICE!AR$1:AS$65536,2,0),"")</f>
        <v>1936.283432392273</v>
      </c>
      <c r="AD1764" s="33">
        <f>IFERROR($AA1764/VLOOKUP(CONCATENATE("USD",C1764),[1]GEINDICE!AR$1:AS$65536,2,0),"")</f>
        <v>890.39720839524477</v>
      </c>
      <c r="AE1764" s="33">
        <f>IFERROR($X1764/VLOOKUP(CONCATENATE("EUR",C1764),[1]GEINDICE!AR$1:AS$65536,2,0),"")</f>
        <v>1667.3517369330175</v>
      </c>
      <c r="AF1764" s="33">
        <f>IFERROR($AA1764/VLOOKUP(CONCATENATE("EUR",C1764),[1]GEINDICE!AR$1:AS$65536,2,0),"")</f>
        <v>766.72934713070151</v>
      </c>
      <c r="AG1764" s="48" t="str">
        <f>VLOOKUP(E1764,[1]Apresentação!AW$1:AX$65536,2,0)</f>
        <v xml:space="preserve">                    2 - LEATHER AUXILIARIES</v>
      </c>
      <c r="AH1764" s="48" t="str">
        <f t="shared" si="469"/>
        <v xml:space="preserve">         5212000001 - PELLASTOL MN BR</v>
      </c>
      <c r="AI1764" s="49" t="str">
        <f t="shared" si="470"/>
        <v xml:space="preserve">     ZF1123 - GOBBA LEATHER INDUSTRIA E COMERCIO LTDA</v>
      </c>
      <c r="AJ1764" t="str">
        <f t="shared" si="471"/>
        <v xml:space="preserve">     90 - SALES</v>
      </c>
      <c r="AK1764" t="str">
        <f t="shared" si="472"/>
        <v/>
      </c>
      <c r="AL1764">
        <f t="shared" si="473"/>
        <v>10</v>
      </c>
      <c r="AM1764" t="str">
        <f t="shared" si="474"/>
        <v>2025 10</v>
      </c>
      <c r="AN1764" t="str">
        <f t="shared" si="475"/>
        <v xml:space="preserve">GOBBA </v>
      </c>
    </row>
    <row r="1765" spans="1:40" x14ac:dyDescent="0.35">
      <c r="A1765">
        <v>84398</v>
      </c>
      <c r="B1765" t="s">
        <v>274</v>
      </c>
      <c r="C1765" s="31">
        <v>45958</v>
      </c>
      <c r="D1765" t="s">
        <v>373</v>
      </c>
      <c r="E1765" t="s">
        <v>374</v>
      </c>
      <c r="F1765" t="s">
        <v>382</v>
      </c>
      <c r="G1765" t="s">
        <v>383</v>
      </c>
      <c r="H1765" t="s">
        <v>801</v>
      </c>
      <c r="I1765" t="s">
        <v>802</v>
      </c>
      <c r="J1765">
        <v>1000</v>
      </c>
      <c r="K1765">
        <v>11835.34</v>
      </c>
      <c r="L1765">
        <v>5431.0514300000004</v>
      </c>
      <c r="M1765">
        <v>1420.26</v>
      </c>
      <c r="N1765">
        <v>11.835339999999999</v>
      </c>
      <c r="O1765" s="32">
        <f t="shared" si="459"/>
        <v>10415.08</v>
      </c>
      <c r="P1765" s="32">
        <f t="shared" si="460"/>
        <v>4984.0285699999995</v>
      </c>
      <c r="Q1765">
        <v>765445</v>
      </c>
      <c r="R1765" t="s">
        <v>312</v>
      </c>
      <c r="S1765" t="s">
        <v>803</v>
      </c>
      <c r="T1765" t="str">
        <f t="shared" si="461"/>
        <v>VEN</v>
      </c>
      <c r="U1765" t="s">
        <v>804</v>
      </c>
      <c r="V1765" s="33">
        <f t="shared" si="462"/>
        <v>11835.34</v>
      </c>
      <c r="W1765">
        <f t="shared" si="463"/>
        <v>1000</v>
      </c>
      <c r="X1765" s="33">
        <f t="shared" si="464"/>
        <v>10415.08</v>
      </c>
      <c r="Y1765" s="33">
        <f t="shared" si="465"/>
        <v>1420.26</v>
      </c>
      <c r="Z1765" s="45">
        <f t="shared" si="466"/>
        <v>0.40421555865737691</v>
      </c>
      <c r="AA1765" s="33">
        <f t="shared" si="467"/>
        <v>4784.0285699999995</v>
      </c>
      <c r="AB1765" s="45">
        <f t="shared" si="468"/>
        <v>0.45933670888749772</v>
      </c>
      <c r="AC1765" s="33">
        <f>IFERROR($X1765/VLOOKUP(CONCATENATE("USD",C1765),[1]GEINDICE!AR$1:AS$65536,2,0),"")</f>
        <v>1939.8547215496365</v>
      </c>
      <c r="AD1765" s="33">
        <f>IFERROR($AA1765/VLOOKUP(CONCATENATE("USD",C1765),[1]GEINDICE!AR$1:AS$65536,2,0),"")</f>
        <v>891.04648351648336</v>
      </c>
      <c r="AE1765" s="33">
        <f>IFERROR($X1765/VLOOKUP(CONCATENATE("EUR",C1765),[1]GEINDICE!AR$1:AS$65536,2,0),"")</f>
        <v>1663.6710700765138</v>
      </c>
      <c r="AF1765" s="33">
        <f>IFERROR($AA1765/VLOOKUP(CONCATENATE("EUR",C1765),[1]GEINDICE!AR$1:AS$65536,2,0),"")</f>
        <v>764.18519400028742</v>
      </c>
      <c r="AG1765" s="48" t="str">
        <f>VLOOKUP(E1765,[1]Apresentação!AW$1:AX$65536,2,0)</f>
        <v xml:space="preserve">                    2 - LEATHER AUXILIARIES</v>
      </c>
      <c r="AH1765" s="48" t="str">
        <f t="shared" si="469"/>
        <v xml:space="preserve">         5212000001 - PELLASTOL MN BR</v>
      </c>
      <c r="AI1765" s="49" t="str">
        <f t="shared" si="470"/>
        <v xml:space="preserve">     ZF1123 - GOBBA LEATHER INDUSTRIA E COMERCIO LTDA</v>
      </c>
      <c r="AJ1765" t="str">
        <f t="shared" si="471"/>
        <v xml:space="preserve">     90 - SALES</v>
      </c>
      <c r="AK1765" t="str">
        <f t="shared" si="472"/>
        <v/>
      </c>
      <c r="AL1765">
        <f t="shared" si="473"/>
        <v>10</v>
      </c>
      <c r="AM1765" t="str">
        <f t="shared" si="474"/>
        <v>2025 10</v>
      </c>
      <c r="AN1765" t="str">
        <f t="shared" si="475"/>
        <v xml:space="preserve">GOBBA </v>
      </c>
    </row>
    <row r="1766" spans="1:40" x14ac:dyDescent="0.35">
      <c r="A1766">
        <v>83392</v>
      </c>
      <c r="B1766" t="s">
        <v>274</v>
      </c>
      <c r="C1766" s="31">
        <v>45874</v>
      </c>
      <c r="D1766" t="s">
        <v>373</v>
      </c>
      <c r="E1766" t="s">
        <v>374</v>
      </c>
      <c r="F1766" t="s">
        <v>382</v>
      </c>
      <c r="G1766" t="s">
        <v>383</v>
      </c>
      <c r="H1766" t="s">
        <v>801</v>
      </c>
      <c r="I1766" t="s">
        <v>802</v>
      </c>
      <c r="J1766">
        <v>1000</v>
      </c>
      <c r="K1766">
        <v>12195.92</v>
      </c>
      <c r="L1766">
        <v>5292.2637699999996</v>
      </c>
      <c r="M1766">
        <v>1463.53</v>
      </c>
      <c r="N1766">
        <v>12.195919999999999</v>
      </c>
      <c r="O1766" s="32">
        <f t="shared" si="459"/>
        <v>10732.39</v>
      </c>
      <c r="P1766" s="32">
        <f t="shared" si="460"/>
        <v>5440.1262299999999</v>
      </c>
      <c r="Q1766">
        <v>748498</v>
      </c>
      <c r="R1766" t="s">
        <v>312</v>
      </c>
      <c r="S1766" t="s">
        <v>803</v>
      </c>
      <c r="T1766" t="str">
        <f t="shared" si="461"/>
        <v>VEN</v>
      </c>
      <c r="U1766" t="s">
        <v>387</v>
      </c>
      <c r="V1766" s="33">
        <f t="shared" si="462"/>
        <v>12195.92</v>
      </c>
      <c r="W1766">
        <f t="shared" si="463"/>
        <v>1000</v>
      </c>
      <c r="X1766" s="33">
        <f t="shared" si="464"/>
        <v>10732.39</v>
      </c>
      <c r="Y1766" s="33">
        <f t="shared" si="465"/>
        <v>1463.53</v>
      </c>
      <c r="Z1766" s="45">
        <f t="shared" si="466"/>
        <v>0.4296622337634225</v>
      </c>
      <c r="AA1766" s="33">
        <f t="shared" si="467"/>
        <v>5240.1262299999999</v>
      </c>
      <c r="AB1766" s="45">
        <f t="shared" si="468"/>
        <v>0.48825343003748467</v>
      </c>
      <c r="AC1766" s="33">
        <f>IFERROR($X1766/VLOOKUP(CONCATENATE("USD",C1766),[1]GEINDICE!AR$1:AS$65536,2,0),"")</f>
        <v>1947.1307534606938</v>
      </c>
      <c r="AD1766" s="33">
        <f>IFERROR($AA1766/VLOOKUP(CONCATENATE("USD",C1766),[1]GEINDICE!AR$1:AS$65536,2,0),"")</f>
        <v>950.69326910865573</v>
      </c>
      <c r="AE1766" s="33">
        <f>IFERROR($X1766/VLOOKUP(CONCATENATE("EUR",C1766),[1]GEINDICE!AR$1:AS$65536,2,0),"")</f>
        <v>1681.4548474023936</v>
      </c>
      <c r="AF1766" s="33">
        <f>IFERROR($AA1766/VLOOKUP(CONCATENATE("EUR",C1766),[1]GEINDICE!AR$1:AS$65536,2,0),"")</f>
        <v>820.97609669737415</v>
      </c>
      <c r="AG1766" s="48" t="str">
        <f>VLOOKUP(E1766,[1]Apresentação!AW$1:AX$65536,2,0)</f>
        <v xml:space="preserve">                    2 - LEATHER AUXILIARIES</v>
      </c>
      <c r="AH1766" s="48" t="str">
        <f t="shared" si="469"/>
        <v xml:space="preserve">         5212000001 - PELLASTOL MN BR</v>
      </c>
      <c r="AI1766" s="49" t="str">
        <f t="shared" si="470"/>
        <v xml:space="preserve">     ZF1123 - GOBBA LEATHER INDUSTRIA E COMERCIO LTDA</v>
      </c>
      <c r="AJ1766" t="str">
        <f t="shared" si="471"/>
        <v xml:space="preserve">     90 - SALES</v>
      </c>
      <c r="AK1766" t="str">
        <f t="shared" si="472"/>
        <v/>
      </c>
      <c r="AL1766">
        <f t="shared" si="473"/>
        <v>8</v>
      </c>
      <c r="AM1766" t="str">
        <f t="shared" si="474"/>
        <v>2025 8</v>
      </c>
      <c r="AN1766" t="str">
        <f t="shared" si="475"/>
        <v xml:space="preserve">GOBBA </v>
      </c>
    </row>
    <row r="1767" spans="1:40" x14ac:dyDescent="0.35">
      <c r="A1767">
        <v>83571</v>
      </c>
      <c r="B1767" t="s">
        <v>274</v>
      </c>
      <c r="C1767" s="31">
        <v>45889</v>
      </c>
      <c r="D1767" t="s">
        <v>373</v>
      </c>
      <c r="E1767" t="s">
        <v>374</v>
      </c>
      <c r="F1767" t="s">
        <v>382</v>
      </c>
      <c r="G1767" t="s">
        <v>383</v>
      </c>
      <c r="H1767" t="s">
        <v>801</v>
      </c>
      <c r="I1767" t="s">
        <v>802</v>
      </c>
      <c r="J1767">
        <v>1000</v>
      </c>
      <c r="K1767">
        <v>11864.16</v>
      </c>
      <c r="L1767">
        <v>5437.7305900000001</v>
      </c>
      <c r="M1767">
        <v>1423.72</v>
      </c>
      <c r="N1767">
        <v>11.86416</v>
      </c>
      <c r="O1767" s="32">
        <f t="shared" si="459"/>
        <v>10440.44</v>
      </c>
      <c r="P1767" s="32">
        <f t="shared" si="460"/>
        <v>5002.7094100000004</v>
      </c>
      <c r="Q1767">
        <v>758624</v>
      </c>
      <c r="R1767" t="s">
        <v>312</v>
      </c>
      <c r="S1767" t="s">
        <v>803</v>
      </c>
      <c r="T1767" t="str">
        <f t="shared" si="461"/>
        <v>VEN</v>
      </c>
      <c r="U1767" t="s">
        <v>389</v>
      </c>
      <c r="V1767" s="33">
        <f t="shared" si="462"/>
        <v>11864.16</v>
      </c>
      <c r="W1767">
        <f t="shared" si="463"/>
        <v>1000</v>
      </c>
      <c r="X1767" s="33">
        <f t="shared" si="464"/>
        <v>10440.44</v>
      </c>
      <c r="Y1767" s="33">
        <f t="shared" si="465"/>
        <v>1423.72</v>
      </c>
      <c r="Z1767" s="45">
        <f t="shared" si="466"/>
        <v>0.40480821313940479</v>
      </c>
      <c r="AA1767" s="33">
        <f t="shared" si="467"/>
        <v>4802.7094100000004</v>
      </c>
      <c r="AB1767" s="45">
        <f t="shared" si="468"/>
        <v>0.46001024956802589</v>
      </c>
      <c r="AC1767" s="33">
        <f>IFERROR($X1767/VLOOKUP(CONCATENATE("USD",C1767),[1]GEINDICE!AR$1:AS$65536,2,0),"")</f>
        <v>1907.7659613346491</v>
      </c>
      <c r="AD1767" s="33">
        <f>IFERROR($AA1767/VLOOKUP(CONCATENATE("USD",C1767),[1]GEINDICE!AR$1:AS$65536,2,0),"")</f>
        <v>877.59189599093679</v>
      </c>
      <c r="AE1767" s="33">
        <f>IFERROR($X1767/VLOOKUP(CONCATENATE("EUR",C1767),[1]GEINDICE!AR$1:AS$65536,2,0),"")</f>
        <v>1637.7160784313726</v>
      </c>
      <c r="AF1767" s="33">
        <f>IFERROR($AA1767/VLOOKUP(CONCATENATE("EUR",C1767),[1]GEINDICE!AR$1:AS$65536,2,0),"")</f>
        <v>753.36618196078439</v>
      </c>
      <c r="AG1767" s="48" t="str">
        <f>VLOOKUP(E1767,[1]Apresentação!AW$1:AX$65536,2,0)</f>
        <v xml:space="preserve">                    2 - LEATHER AUXILIARIES</v>
      </c>
      <c r="AH1767" s="48" t="str">
        <f t="shared" si="469"/>
        <v xml:space="preserve">         5212000001 - PELLASTOL MN BR</v>
      </c>
      <c r="AI1767" s="49" t="str">
        <f t="shared" si="470"/>
        <v xml:space="preserve">     ZF1123 - GOBBA LEATHER INDUSTRIA E COMERCIO LTDA</v>
      </c>
      <c r="AJ1767" t="str">
        <f t="shared" si="471"/>
        <v xml:space="preserve">     90 - SALES</v>
      </c>
      <c r="AK1767" t="str">
        <f t="shared" si="472"/>
        <v/>
      </c>
      <c r="AL1767">
        <f t="shared" si="473"/>
        <v>8</v>
      </c>
      <c r="AM1767" t="str">
        <f t="shared" si="474"/>
        <v>2025 8</v>
      </c>
      <c r="AN1767" t="str">
        <f t="shared" si="475"/>
        <v xml:space="preserve">GOBBA </v>
      </c>
    </row>
    <row r="1768" spans="1:40" x14ac:dyDescent="0.35">
      <c r="A1768">
        <v>82612</v>
      </c>
      <c r="B1768" t="s">
        <v>274</v>
      </c>
      <c r="C1768" s="31">
        <v>45810</v>
      </c>
      <c r="D1768" t="s">
        <v>373</v>
      </c>
      <c r="E1768" t="s">
        <v>374</v>
      </c>
      <c r="F1768" t="s">
        <v>693</v>
      </c>
      <c r="G1768" t="s">
        <v>391</v>
      </c>
      <c r="H1768" t="s">
        <v>801</v>
      </c>
      <c r="I1768" t="s">
        <v>802</v>
      </c>
      <c r="J1768">
        <v>3000</v>
      </c>
      <c r="K1768">
        <v>39047.520000000004</v>
      </c>
      <c r="L1768">
        <v>15841.4427</v>
      </c>
      <c r="M1768">
        <v>7864.21</v>
      </c>
      <c r="N1768">
        <v>13.015839999999999</v>
      </c>
      <c r="O1768" s="32">
        <f t="shared" si="459"/>
        <v>31183.310000000005</v>
      </c>
      <c r="P1768" s="32">
        <f t="shared" si="460"/>
        <v>15341.867300000005</v>
      </c>
      <c r="Q1768">
        <v>740155</v>
      </c>
      <c r="R1768" t="s">
        <v>439</v>
      </c>
      <c r="S1768" t="s">
        <v>439</v>
      </c>
      <c r="T1768" t="str">
        <f t="shared" si="461"/>
        <v>VEN</v>
      </c>
      <c r="U1768" t="s">
        <v>440</v>
      </c>
      <c r="V1768" s="33">
        <f t="shared" si="462"/>
        <v>39047.520000000004</v>
      </c>
      <c r="W1768">
        <f t="shared" si="463"/>
        <v>3000</v>
      </c>
      <c r="X1768" s="33">
        <f t="shared" si="464"/>
        <v>31183.310000000005</v>
      </c>
      <c r="Y1768" s="33">
        <f t="shared" si="465"/>
        <v>7864.21</v>
      </c>
      <c r="Z1768" s="45">
        <f t="shared" si="466"/>
        <v>0.37753658362938297</v>
      </c>
      <c r="AA1768" s="33">
        <f t="shared" si="467"/>
        <v>14741.867300000005</v>
      </c>
      <c r="AB1768" s="45">
        <f t="shared" si="468"/>
        <v>0.47274863701127312</v>
      </c>
      <c r="AC1768" s="33">
        <f>IFERROR($X1768/VLOOKUP(CONCATENATE("USD",C1768),[1]GEINDICE!AR$1:AS$65536,2,0),"")</f>
        <v>5476.8094560654763</v>
      </c>
      <c r="AD1768" s="33">
        <f>IFERROR($AA1768/VLOOKUP(CONCATENATE("USD",C1768),[1]GEINDICE!AR$1:AS$65536,2,0),"")</f>
        <v>2589.1542055254058</v>
      </c>
      <c r="AE1768" s="33">
        <f>IFERROR($X1768/VLOOKUP(CONCATENATE("EUR",C1768),[1]GEINDICE!AR$1:AS$65536,2,0),"")</f>
        <v>4791.1669355458253</v>
      </c>
      <c r="AF1768" s="33">
        <f>IFERROR($AA1768/VLOOKUP(CONCATENATE("EUR",C1768),[1]GEINDICE!AR$1:AS$65536,2,0),"")</f>
        <v>2265.017638472767</v>
      </c>
      <c r="AG1768" s="48" t="str">
        <f>VLOOKUP(E1768,[1]Apresentação!AW$1:AX$65536,2,0)</f>
        <v xml:space="preserve">                    2 - LEATHER AUXILIARIES</v>
      </c>
      <c r="AH1768" s="48" t="str">
        <f t="shared" si="469"/>
        <v xml:space="preserve">         5212000001 - PELLASTOL MN BR</v>
      </c>
      <c r="AI1768" s="49" t="str">
        <f t="shared" si="470"/>
        <v xml:space="preserve">     L00414 - JBS S.A</v>
      </c>
      <c r="AJ1768" t="str">
        <f t="shared" si="471"/>
        <v xml:space="preserve">     90 - SALES</v>
      </c>
      <c r="AK1768" t="str">
        <f t="shared" si="472"/>
        <v/>
      </c>
      <c r="AL1768">
        <f t="shared" si="473"/>
        <v>6</v>
      </c>
      <c r="AM1768" t="str">
        <f t="shared" si="474"/>
        <v>2025 6</v>
      </c>
      <c r="AN1768" t="str">
        <f t="shared" si="475"/>
        <v xml:space="preserve">JBS </v>
      </c>
    </row>
    <row r="1769" spans="1:40" x14ac:dyDescent="0.35">
      <c r="A1769">
        <v>82383</v>
      </c>
      <c r="B1769" t="s">
        <v>274</v>
      </c>
      <c r="C1769" s="31">
        <v>45790</v>
      </c>
      <c r="D1769" t="s">
        <v>373</v>
      </c>
      <c r="E1769" t="s">
        <v>374</v>
      </c>
      <c r="F1769" t="s">
        <v>693</v>
      </c>
      <c r="G1769" t="s">
        <v>391</v>
      </c>
      <c r="H1769" t="s">
        <v>801</v>
      </c>
      <c r="I1769" t="s">
        <v>802</v>
      </c>
      <c r="J1769">
        <v>3000</v>
      </c>
      <c r="K1769">
        <v>38866.26</v>
      </c>
      <c r="L1769">
        <v>15841.4427</v>
      </c>
      <c r="M1769">
        <v>7827.71</v>
      </c>
      <c r="N1769">
        <v>12.95542</v>
      </c>
      <c r="O1769" s="32">
        <f t="shared" si="459"/>
        <v>31038.550000000003</v>
      </c>
      <c r="P1769" s="32">
        <f t="shared" si="460"/>
        <v>15197.107300000003</v>
      </c>
      <c r="Q1769">
        <v>738516</v>
      </c>
      <c r="R1769" t="s">
        <v>439</v>
      </c>
      <c r="S1769" t="s">
        <v>439</v>
      </c>
      <c r="T1769" t="str">
        <f t="shared" si="461"/>
        <v>VEN</v>
      </c>
      <c r="U1769" t="s">
        <v>440</v>
      </c>
      <c r="V1769" s="33">
        <f t="shared" si="462"/>
        <v>38866.26</v>
      </c>
      <c r="W1769">
        <f t="shared" si="463"/>
        <v>3000</v>
      </c>
      <c r="X1769" s="33">
        <f t="shared" si="464"/>
        <v>31038.550000000003</v>
      </c>
      <c r="Y1769" s="33">
        <f t="shared" si="465"/>
        <v>7827.71</v>
      </c>
      <c r="Z1769" s="45">
        <f t="shared" si="466"/>
        <v>0.3755727281194538</v>
      </c>
      <c r="AA1769" s="33">
        <f t="shared" si="467"/>
        <v>14597.107300000003</v>
      </c>
      <c r="AB1769" s="45">
        <f t="shared" si="468"/>
        <v>0.47028960115727064</v>
      </c>
      <c r="AC1769" s="33">
        <f>IFERROR($X1769/VLOOKUP(CONCATENATE("USD",C1769),[1]GEINDICE!AR$1:AS$65536,2,0),"")</f>
        <v>5516.7875297714272</v>
      </c>
      <c r="AD1769" s="33">
        <f>IFERROR($AA1769/VLOOKUP(CONCATENATE("USD",C1769),[1]GEINDICE!AR$1:AS$65536,2,0),"")</f>
        <v>2594.4878070456089</v>
      </c>
      <c r="AE1769" s="33">
        <f>IFERROR($X1769/VLOOKUP(CONCATENATE("EUR",C1769),[1]GEINDICE!AR$1:AS$65536,2,0),"")</f>
        <v>4936.3131779000605</v>
      </c>
      <c r="AF1769" s="33">
        <f>IFERROR($AA1769/VLOOKUP(CONCATENATE("EUR",C1769),[1]GEINDICE!AR$1:AS$65536,2,0),"")</f>
        <v>2321.4967556219985</v>
      </c>
      <c r="AG1769" s="48" t="str">
        <f>VLOOKUP(E1769,[1]Apresentação!AW$1:AX$65536,2,0)</f>
        <v xml:space="preserve">                    2 - LEATHER AUXILIARIES</v>
      </c>
      <c r="AH1769" s="48" t="str">
        <f t="shared" si="469"/>
        <v xml:space="preserve">         5212000001 - PELLASTOL MN BR</v>
      </c>
      <c r="AI1769" s="49" t="str">
        <f t="shared" si="470"/>
        <v xml:space="preserve">     L00414 - JBS S.A</v>
      </c>
      <c r="AJ1769" t="str">
        <f t="shared" si="471"/>
        <v xml:space="preserve">     90 - SALES</v>
      </c>
      <c r="AK1769" t="str">
        <f t="shared" si="472"/>
        <v/>
      </c>
      <c r="AL1769">
        <f t="shared" si="473"/>
        <v>5</v>
      </c>
      <c r="AM1769" t="str">
        <f t="shared" si="474"/>
        <v>2025 5</v>
      </c>
      <c r="AN1769" t="str">
        <f t="shared" si="475"/>
        <v xml:space="preserve">JBS </v>
      </c>
    </row>
    <row r="1770" spans="1:40" x14ac:dyDescent="0.35">
      <c r="A1770">
        <v>81868</v>
      </c>
      <c r="B1770" t="s">
        <v>274</v>
      </c>
      <c r="C1770" s="31">
        <v>45748</v>
      </c>
      <c r="D1770" t="s">
        <v>373</v>
      </c>
      <c r="E1770" t="s">
        <v>374</v>
      </c>
      <c r="F1770" t="s">
        <v>693</v>
      </c>
      <c r="G1770" t="s">
        <v>391</v>
      </c>
      <c r="H1770" t="s">
        <v>801</v>
      </c>
      <c r="I1770" t="s">
        <v>802</v>
      </c>
      <c r="J1770">
        <v>2000</v>
      </c>
      <c r="K1770">
        <v>26184.440000000002</v>
      </c>
      <c r="L1770">
        <v>10426.01064</v>
      </c>
      <c r="M1770">
        <v>5273.57</v>
      </c>
      <c r="N1770">
        <v>13.092219999999999</v>
      </c>
      <c r="O1770" s="32">
        <f t="shared" si="459"/>
        <v>20910.870000000003</v>
      </c>
      <c r="P1770" s="32">
        <f t="shared" si="460"/>
        <v>10484.859360000002</v>
      </c>
      <c r="Q1770">
        <v>724650</v>
      </c>
      <c r="R1770" t="s">
        <v>439</v>
      </c>
      <c r="S1770" t="s">
        <v>439</v>
      </c>
      <c r="T1770" t="str">
        <f t="shared" si="461"/>
        <v>VEN</v>
      </c>
      <c r="U1770" t="s">
        <v>440</v>
      </c>
      <c r="V1770" s="33">
        <f t="shared" si="462"/>
        <v>26184.440000000002</v>
      </c>
      <c r="W1770">
        <f t="shared" si="463"/>
        <v>2000</v>
      </c>
      <c r="X1770" s="33">
        <f t="shared" si="464"/>
        <v>20910.870000000003</v>
      </c>
      <c r="Y1770" s="33">
        <f t="shared" si="465"/>
        <v>5273.57</v>
      </c>
      <c r="Z1770" s="45">
        <f t="shared" si="466"/>
        <v>0.38514703235967623</v>
      </c>
      <c r="AA1770" s="33">
        <f t="shared" si="467"/>
        <v>10084.859360000002</v>
      </c>
      <c r="AB1770" s="45">
        <f t="shared" si="468"/>
        <v>0.48227832510077301</v>
      </c>
      <c r="AC1770" s="33">
        <f>IFERROR($X1770/VLOOKUP(CONCATENATE("USD",C1770),[1]GEINDICE!AR$1:AS$65536,2,0),"")</f>
        <v>3665.2942104432882</v>
      </c>
      <c r="AD1770" s="33">
        <f>IFERROR($AA1770/VLOOKUP(CONCATENATE("USD",C1770),[1]GEINDICE!AR$1:AS$65536,2,0),"")</f>
        <v>1767.6919528141491</v>
      </c>
      <c r="AE1770" s="33">
        <f>IFERROR($X1770/VLOOKUP(CONCATENATE("EUR",C1770),[1]GEINDICE!AR$1:AS$65536,2,0),"")</f>
        <v>3393.7953420433341</v>
      </c>
      <c r="AF1770" s="33">
        <f>IFERROR($AA1770/VLOOKUP(CONCATENATE("EUR",C1770),[1]GEINDICE!AR$1:AS$65536,2,0),"")</f>
        <v>1636.7539332954641</v>
      </c>
      <c r="AG1770" s="48" t="str">
        <f>VLOOKUP(E1770,[1]Apresentação!AW$1:AX$65536,2,0)</f>
        <v xml:space="preserve">                    2 - LEATHER AUXILIARIES</v>
      </c>
      <c r="AH1770" s="48" t="str">
        <f t="shared" si="469"/>
        <v xml:space="preserve">         5212000001 - PELLASTOL MN BR</v>
      </c>
      <c r="AI1770" s="49" t="str">
        <f t="shared" si="470"/>
        <v xml:space="preserve">     L00414 - JBS S.A</v>
      </c>
      <c r="AJ1770" t="str">
        <f t="shared" si="471"/>
        <v xml:space="preserve">     90 - SALES</v>
      </c>
      <c r="AK1770" t="str">
        <f t="shared" si="472"/>
        <v/>
      </c>
      <c r="AL1770">
        <f t="shared" si="473"/>
        <v>4</v>
      </c>
      <c r="AM1770" t="str">
        <f t="shared" si="474"/>
        <v>2025 4</v>
      </c>
      <c r="AN1770" t="str">
        <f t="shared" si="475"/>
        <v xml:space="preserve">JBS </v>
      </c>
    </row>
    <row r="1771" spans="1:40" x14ac:dyDescent="0.35">
      <c r="A1771">
        <v>81111</v>
      </c>
      <c r="B1771" t="s">
        <v>274</v>
      </c>
      <c r="C1771" s="31">
        <v>45691</v>
      </c>
      <c r="D1771" t="s">
        <v>373</v>
      </c>
      <c r="E1771" t="s">
        <v>374</v>
      </c>
      <c r="F1771" t="s">
        <v>693</v>
      </c>
      <c r="G1771" t="s">
        <v>391</v>
      </c>
      <c r="H1771" t="s">
        <v>801</v>
      </c>
      <c r="I1771" t="s">
        <v>802</v>
      </c>
      <c r="J1771">
        <v>5000</v>
      </c>
      <c r="K1771">
        <v>66463.149999999994</v>
      </c>
      <c r="L1771">
        <v>26265.58411</v>
      </c>
      <c r="M1771">
        <v>13385.76</v>
      </c>
      <c r="N1771">
        <v>13.292629999999999</v>
      </c>
      <c r="O1771" s="32">
        <f t="shared" si="459"/>
        <v>53077.389999999992</v>
      </c>
      <c r="P1771" s="32">
        <f t="shared" si="460"/>
        <v>26811.805889999992</v>
      </c>
      <c r="Q1771">
        <v>708878</v>
      </c>
      <c r="R1771" t="s">
        <v>439</v>
      </c>
      <c r="S1771" t="s">
        <v>439</v>
      </c>
      <c r="T1771" t="str">
        <f t="shared" si="461"/>
        <v>VEN</v>
      </c>
      <c r="U1771" t="s">
        <v>440</v>
      </c>
      <c r="V1771" s="33">
        <f t="shared" si="462"/>
        <v>66463.149999999994</v>
      </c>
      <c r="W1771">
        <f t="shared" si="463"/>
        <v>5000</v>
      </c>
      <c r="X1771" s="33">
        <f t="shared" si="464"/>
        <v>53077.389999999992</v>
      </c>
      <c r="Y1771" s="33">
        <f t="shared" si="465"/>
        <v>13385.76</v>
      </c>
      <c r="Z1771" s="45">
        <f t="shared" si="466"/>
        <v>0.38836266246784862</v>
      </c>
      <c r="AA1771" s="33">
        <f t="shared" si="467"/>
        <v>25811.805889999992</v>
      </c>
      <c r="AB1771" s="45">
        <f t="shared" si="468"/>
        <v>0.48630510825796064</v>
      </c>
      <c r="AC1771" s="33">
        <f>IFERROR($X1771/VLOOKUP(CONCATENATE("USD",C1771),[1]GEINDICE!AR$1:AS$65536,2,0),"")</f>
        <v>9044.1477669671294</v>
      </c>
      <c r="AD1771" s="33">
        <f>IFERROR($AA1771/VLOOKUP(CONCATENATE("USD",C1771),[1]GEINDICE!AR$1:AS$65536,2,0),"")</f>
        <v>4398.2152589159423</v>
      </c>
      <c r="AE1771" s="33">
        <f>IFERROR($X1771/VLOOKUP(CONCATENATE("EUR",C1771),[1]GEINDICE!AR$1:AS$65536,2,0),"")</f>
        <v>8768.7741615727718</v>
      </c>
      <c r="AF1771" s="33">
        <f>IFERROR($AA1771/VLOOKUP(CONCATENATE("EUR",C1771),[1]GEINDICE!AR$1:AS$65536,2,0),"")</f>
        <v>4264.2996679332546</v>
      </c>
      <c r="AG1771" s="48" t="str">
        <f>VLOOKUP(E1771,[1]Apresentação!AW$1:AX$65536,2,0)</f>
        <v xml:space="preserve">                    2 - LEATHER AUXILIARIES</v>
      </c>
      <c r="AH1771" s="48" t="str">
        <f t="shared" si="469"/>
        <v xml:space="preserve">         5212000001 - PELLASTOL MN BR</v>
      </c>
      <c r="AI1771" s="49" t="str">
        <f t="shared" si="470"/>
        <v xml:space="preserve">     L00414 - JBS S.A</v>
      </c>
      <c r="AJ1771" t="str">
        <f t="shared" si="471"/>
        <v xml:space="preserve">     90 - SALES</v>
      </c>
      <c r="AK1771" t="str">
        <f t="shared" si="472"/>
        <v/>
      </c>
      <c r="AL1771">
        <f t="shared" si="473"/>
        <v>2</v>
      </c>
      <c r="AM1771" t="str">
        <f t="shared" si="474"/>
        <v>2025 2</v>
      </c>
      <c r="AN1771" t="str">
        <f t="shared" si="475"/>
        <v xml:space="preserve">JBS </v>
      </c>
    </row>
    <row r="1772" spans="1:40" x14ac:dyDescent="0.35">
      <c r="A1772">
        <v>83706</v>
      </c>
      <c r="B1772" t="s">
        <v>274</v>
      </c>
      <c r="C1772" s="31">
        <v>45901</v>
      </c>
      <c r="D1772" t="s">
        <v>373</v>
      </c>
      <c r="E1772" t="s">
        <v>374</v>
      </c>
      <c r="F1772" t="s">
        <v>693</v>
      </c>
      <c r="G1772" t="s">
        <v>391</v>
      </c>
      <c r="H1772" t="s">
        <v>801</v>
      </c>
      <c r="I1772" t="s">
        <v>802</v>
      </c>
      <c r="J1772">
        <v>3000</v>
      </c>
      <c r="K1772">
        <v>37116.57</v>
      </c>
      <c r="L1772">
        <v>16313.191779999999</v>
      </c>
      <c r="M1772">
        <v>7475.32</v>
      </c>
      <c r="N1772">
        <v>12.37219</v>
      </c>
      <c r="O1772" s="32">
        <f t="shared" si="459"/>
        <v>29641.25</v>
      </c>
      <c r="P1772" s="32">
        <f t="shared" si="460"/>
        <v>13328.058220000001</v>
      </c>
      <c r="Q1772">
        <v>760267</v>
      </c>
      <c r="R1772" t="s">
        <v>439</v>
      </c>
      <c r="S1772" t="s">
        <v>439</v>
      </c>
      <c r="T1772" t="str">
        <f t="shared" si="461"/>
        <v>VEN</v>
      </c>
      <c r="U1772" t="s">
        <v>440</v>
      </c>
      <c r="V1772" s="33">
        <f t="shared" si="462"/>
        <v>37116.57</v>
      </c>
      <c r="W1772">
        <f t="shared" si="463"/>
        <v>3000</v>
      </c>
      <c r="X1772" s="33">
        <f t="shared" si="464"/>
        <v>29641.25</v>
      </c>
      <c r="Y1772" s="33">
        <f t="shared" si="465"/>
        <v>7475.32</v>
      </c>
      <c r="Z1772" s="45">
        <f t="shared" si="466"/>
        <v>0.34292118641350749</v>
      </c>
      <c r="AA1772" s="33">
        <f t="shared" si="467"/>
        <v>12728.058220000001</v>
      </c>
      <c r="AB1772" s="45">
        <f t="shared" si="468"/>
        <v>0.42940355821701182</v>
      </c>
      <c r="AC1772" s="33">
        <f>IFERROR($X1772/VLOOKUP(CONCATENATE("USD",C1772),[1]GEINDICE!AR$1:AS$65536,2,0),"")</f>
        <v>5450.9636249954019</v>
      </c>
      <c r="AD1772" s="33">
        <f>IFERROR($AA1772/VLOOKUP(CONCATENATE("USD",C1772),[1]GEINDICE!AR$1:AS$65536,2,0),"")</f>
        <v>2340.6631762845268</v>
      </c>
      <c r="AE1772" s="33">
        <f>IFERROR($X1772/VLOOKUP(CONCATENATE("EUR",C1772),[1]GEINDICE!AR$1:AS$65536,2,0),"")</f>
        <v>4658.5229773055889</v>
      </c>
      <c r="AF1772" s="33">
        <f>IFERROR($AA1772/VLOOKUP(CONCATENATE("EUR",C1772),[1]GEINDICE!AR$1:AS$65536,2,0),"")</f>
        <v>2000.3863424907274</v>
      </c>
      <c r="AG1772" s="48" t="str">
        <f>VLOOKUP(E1772,[1]Apresentação!AW$1:AX$65536,2,0)</f>
        <v xml:space="preserve">                    2 - LEATHER AUXILIARIES</v>
      </c>
      <c r="AH1772" s="48" t="str">
        <f t="shared" si="469"/>
        <v xml:space="preserve">         5212000001 - PELLASTOL MN BR</v>
      </c>
      <c r="AI1772" s="49" t="str">
        <f t="shared" si="470"/>
        <v xml:space="preserve">     L00414 - JBS S.A</v>
      </c>
      <c r="AJ1772" t="str">
        <f t="shared" si="471"/>
        <v xml:space="preserve">     90 - SALES</v>
      </c>
      <c r="AK1772" t="str">
        <f t="shared" si="472"/>
        <v/>
      </c>
      <c r="AL1772">
        <f t="shared" si="473"/>
        <v>9</v>
      </c>
      <c r="AM1772" t="str">
        <f t="shared" si="474"/>
        <v>2025 9</v>
      </c>
      <c r="AN1772" t="str">
        <f t="shared" si="475"/>
        <v xml:space="preserve">JBS </v>
      </c>
    </row>
    <row r="1773" spans="1:40" x14ac:dyDescent="0.35">
      <c r="A1773">
        <v>83350</v>
      </c>
      <c r="B1773" t="s">
        <v>274</v>
      </c>
      <c r="C1773" s="31">
        <v>45870</v>
      </c>
      <c r="D1773" t="s">
        <v>373</v>
      </c>
      <c r="E1773" t="s">
        <v>374</v>
      </c>
      <c r="F1773" t="s">
        <v>693</v>
      </c>
      <c r="G1773" t="s">
        <v>391</v>
      </c>
      <c r="H1773" t="s">
        <v>801</v>
      </c>
      <c r="I1773" t="s">
        <v>802</v>
      </c>
      <c r="J1773">
        <v>5000</v>
      </c>
      <c r="K1773">
        <v>63863.950000000004</v>
      </c>
      <c r="L1773">
        <v>26461.31882</v>
      </c>
      <c r="M1773">
        <v>12862.27</v>
      </c>
      <c r="N1773">
        <v>12.772789999999999</v>
      </c>
      <c r="O1773" s="32">
        <f t="shared" si="459"/>
        <v>51001.680000000008</v>
      </c>
      <c r="P1773" s="32">
        <f t="shared" si="460"/>
        <v>24540.361180000007</v>
      </c>
      <c r="Q1773">
        <v>746803</v>
      </c>
      <c r="R1773" t="s">
        <v>439</v>
      </c>
      <c r="S1773" t="s">
        <v>439</v>
      </c>
      <c r="T1773" t="str">
        <f t="shared" si="461"/>
        <v>VEN</v>
      </c>
      <c r="U1773" t="s">
        <v>440</v>
      </c>
      <c r="V1773" s="33">
        <f t="shared" si="462"/>
        <v>63863.950000000004</v>
      </c>
      <c r="W1773">
        <f t="shared" si="463"/>
        <v>5000</v>
      </c>
      <c r="X1773" s="33">
        <f t="shared" si="464"/>
        <v>51001.680000000008</v>
      </c>
      <c r="Y1773" s="33">
        <f t="shared" si="465"/>
        <v>12862.27</v>
      </c>
      <c r="Z1773" s="45">
        <f t="shared" si="466"/>
        <v>0.36860171004142406</v>
      </c>
      <c r="AA1773" s="33">
        <f t="shared" si="467"/>
        <v>23540.361180000007</v>
      </c>
      <c r="AB1773" s="45">
        <f t="shared" si="468"/>
        <v>0.46156050506571555</v>
      </c>
      <c r="AC1773" s="33">
        <f>IFERROR($X1773/VLOOKUP(CONCATENATE("USD",C1773),[1]GEINDICE!AR$1:AS$65536,2,0),"")</f>
        <v>9200.1010173894229</v>
      </c>
      <c r="AD1773" s="33">
        <f>IFERROR($AA1773/VLOOKUP(CONCATENATE("USD",C1773),[1]GEINDICE!AR$1:AS$65536,2,0),"")</f>
        <v>4246.4032722418651</v>
      </c>
      <c r="AE1773" s="33">
        <f>IFERROR($X1773/VLOOKUP(CONCATENATE("EUR",C1773),[1]GEINDICE!AR$1:AS$65536,2,0),"")</f>
        <v>7962.6672495355278</v>
      </c>
      <c r="AF1773" s="33">
        <f>IFERROR($AA1773/VLOOKUP(CONCATENATE("EUR",C1773),[1]GEINDICE!AR$1:AS$65536,2,0),"")</f>
        <v>3675.25271736585</v>
      </c>
      <c r="AG1773" s="48" t="str">
        <f>VLOOKUP(E1773,[1]Apresentação!AW$1:AX$65536,2,0)</f>
        <v xml:space="preserve">                    2 - LEATHER AUXILIARIES</v>
      </c>
      <c r="AH1773" s="48" t="str">
        <f t="shared" si="469"/>
        <v xml:space="preserve">         5212000001 - PELLASTOL MN BR</v>
      </c>
      <c r="AI1773" s="49" t="str">
        <f t="shared" si="470"/>
        <v xml:space="preserve">     L00414 - JBS S.A</v>
      </c>
      <c r="AJ1773" t="str">
        <f t="shared" si="471"/>
        <v xml:space="preserve">     90 - SALES</v>
      </c>
      <c r="AK1773" t="str">
        <f t="shared" si="472"/>
        <v/>
      </c>
      <c r="AL1773">
        <f t="shared" si="473"/>
        <v>8</v>
      </c>
      <c r="AM1773" t="str">
        <f t="shared" si="474"/>
        <v>2025 8</v>
      </c>
      <c r="AN1773" t="str">
        <f t="shared" si="475"/>
        <v xml:space="preserve">JBS </v>
      </c>
    </row>
    <row r="1774" spans="1:40" x14ac:dyDescent="0.35">
      <c r="A1774">
        <v>84153</v>
      </c>
      <c r="B1774" t="s">
        <v>274</v>
      </c>
      <c r="C1774" s="31">
        <v>45938</v>
      </c>
      <c r="D1774" t="s">
        <v>373</v>
      </c>
      <c r="E1774" t="s">
        <v>374</v>
      </c>
      <c r="F1774" t="s">
        <v>693</v>
      </c>
      <c r="G1774" t="s">
        <v>391</v>
      </c>
      <c r="H1774" t="s">
        <v>801</v>
      </c>
      <c r="I1774" t="s">
        <v>802</v>
      </c>
      <c r="J1774">
        <v>3000</v>
      </c>
      <c r="K1774">
        <v>36500.28</v>
      </c>
      <c r="L1774">
        <v>16293.169169999999</v>
      </c>
      <c r="M1774">
        <v>7351.2</v>
      </c>
      <c r="N1774">
        <v>12.16676</v>
      </c>
      <c r="O1774" s="32">
        <f t="shared" si="459"/>
        <v>29149.079999999998</v>
      </c>
      <c r="P1774" s="32">
        <f t="shared" si="460"/>
        <v>12855.910829999999</v>
      </c>
      <c r="Q1774">
        <v>763592</v>
      </c>
      <c r="R1774" t="s">
        <v>439</v>
      </c>
      <c r="S1774" t="s">
        <v>439</v>
      </c>
      <c r="T1774" t="str">
        <f t="shared" si="461"/>
        <v>VEN</v>
      </c>
      <c r="U1774" t="s">
        <v>440</v>
      </c>
      <c r="V1774" s="33">
        <f t="shared" si="462"/>
        <v>36500.28</v>
      </c>
      <c r="W1774">
        <f t="shared" si="463"/>
        <v>3000</v>
      </c>
      <c r="X1774" s="33">
        <f t="shared" si="464"/>
        <v>29149.079999999998</v>
      </c>
      <c r="Y1774" s="33">
        <f t="shared" si="465"/>
        <v>7351.2</v>
      </c>
      <c r="Z1774" s="45">
        <f t="shared" si="466"/>
        <v>0.33577580308972971</v>
      </c>
      <c r="AA1774" s="33">
        <f t="shared" si="467"/>
        <v>12255.910829999999</v>
      </c>
      <c r="AB1774" s="45">
        <f t="shared" si="468"/>
        <v>0.42045618009213326</v>
      </c>
      <c r="AC1774" s="33">
        <f>IFERROR($X1774/VLOOKUP(CONCATENATE("USD",C1774),[1]GEINDICE!AR$1:AS$65536,2,0),"")</f>
        <v>5455.8706272109594</v>
      </c>
      <c r="AD1774" s="33">
        <f>IFERROR($AA1774/VLOOKUP(CONCATENATE("USD",C1774),[1]GEINDICE!AR$1:AS$65536,2,0),"")</f>
        <v>2293.9545229939913</v>
      </c>
      <c r="AE1774" s="33">
        <f>IFERROR($X1774/VLOOKUP(CONCATENATE("EUR",C1774),[1]GEINDICE!AR$1:AS$65536,2,0),"")</f>
        <v>4700.4789318368721</v>
      </c>
      <c r="AF1774" s="33">
        <f>IFERROR($AA1774/VLOOKUP(CONCATENATE("EUR",C1774),[1]GEINDICE!AR$1:AS$65536,2,0),"")</f>
        <v>1976.345416283682</v>
      </c>
      <c r="AG1774" s="48" t="str">
        <f>VLOOKUP(E1774,[1]Apresentação!AW$1:AX$65536,2,0)</f>
        <v xml:space="preserve">                    2 - LEATHER AUXILIARIES</v>
      </c>
      <c r="AH1774" s="48" t="str">
        <f t="shared" si="469"/>
        <v xml:space="preserve">         5212000001 - PELLASTOL MN BR</v>
      </c>
      <c r="AI1774" s="49" t="str">
        <f t="shared" si="470"/>
        <v xml:space="preserve">     L00414 - JBS S.A</v>
      </c>
      <c r="AJ1774" t="str">
        <f t="shared" si="471"/>
        <v xml:space="preserve">     90 - SALES</v>
      </c>
      <c r="AK1774" t="str">
        <f t="shared" si="472"/>
        <v/>
      </c>
      <c r="AL1774">
        <f t="shared" si="473"/>
        <v>10</v>
      </c>
      <c r="AM1774" t="str">
        <f t="shared" si="474"/>
        <v>2025 10</v>
      </c>
      <c r="AN1774" t="str">
        <f t="shared" si="475"/>
        <v xml:space="preserve">JBS </v>
      </c>
    </row>
    <row r="1775" spans="1:40" x14ac:dyDescent="0.35">
      <c r="A1775">
        <v>84475</v>
      </c>
      <c r="B1775" t="s">
        <v>274</v>
      </c>
      <c r="C1775" s="31">
        <v>45964</v>
      </c>
      <c r="D1775" t="s">
        <v>373</v>
      </c>
      <c r="E1775" t="s">
        <v>374</v>
      </c>
      <c r="F1775" t="s">
        <v>693</v>
      </c>
      <c r="G1775" t="s">
        <v>391</v>
      </c>
      <c r="H1775" t="s">
        <v>801</v>
      </c>
      <c r="I1775" t="s">
        <v>802</v>
      </c>
      <c r="J1775">
        <v>5000</v>
      </c>
      <c r="K1775">
        <v>61381</v>
      </c>
      <c r="L1775">
        <v>26523.105660000001</v>
      </c>
      <c r="M1775">
        <v>12362.21</v>
      </c>
      <c r="N1775">
        <v>12.276200000000001</v>
      </c>
      <c r="O1775" s="32">
        <f t="shared" si="459"/>
        <v>49018.79</v>
      </c>
      <c r="P1775" s="32">
        <f t="shared" si="460"/>
        <v>22495.68434</v>
      </c>
      <c r="Q1775">
        <v>765947</v>
      </c>
      <c r="R1775" t="s">
        <v>439</v>
      </c>
      <c r="S1775" t="s">
        <v>439</v>
      </c>
      <c r="T1775" t="str">
        <f t="shared" si="461"/>
        <v>VEN</v>
      </c>
      <c r="U1775" t="s">
        <v>440</v>
      </c>
      <c r="V1775" s="33">
        <f t="shared" si="462"/>
        <v>61381</v>
      </c>
      <c r="W1775">
        <f t="shared" si="463"/>
        <v>5000</v>
      </c>
      <c r="X1775" s="33">
        <f t="shared" si="464"/>
        <v>49018.79</v>
      </c>
      <c r="Y1775" s="33">
        <f t="shared" si="465"/>
        <v>12362.21</v>
      </c>
      <c r="Z1775" s="45">
        <f t="shared" si="466"/>
        <v>0.35020094719864453</v>
      </c>
      <c r="AA1775" s="33">
        <f t="shared" si="467"/>
        <v>21495.68434</v>
      </c>
      <c r="AB1775" s="45">
        <f t="shared" si="468"/>
        <v>0.43851927679161395</v>
      </c>
      <c r="AC1775" s="33" t="str">
        <f>IFERROR($X1775/VLOOKUP(CONCATENATE("USD",C1775),[1]GEINDICE!AR$1:AS$65536,2,0),"")</f>
        <v/>
      </c>
      <c r="AD1775" s="33" t="str">
        <f>IFERROR($AA1775/VLOOKUP(CONCATENATE("USD",C1775),[1]GEINDICE!AR$1:AS$65536,2,0),"")</f>
        <v/>
      </c>
      <c r="AE1775" s="33" t="str">
        <f>IFERROR($X1775/VLOOKUP(CONCATENATE("EUR",C1775),[1]GEINDICE!AR$1:AS$65536,2,0),"")</f>
        <v/>
      </c>
      <c r="AF1775" s="33" t="str">
        <f>IFERROR($AA1775/VLOOKUP(CONCATENATE("EUR",C1775),[1]GEINDICE!AR$1:AS$65536,2,0),"")</f>
        <v/>
      </c>
      <c r="AG1775" s="48" t="str">
        <f>VLOOKUP(E1775,[1]Apresentação!AW$1:AX$65536,2,0)</f>
        <v xml:space="preserve">                    2 - LEATHER AUXILIARIES</v>
      </c>
      <c r="AH1775" s="48" t="str">
        <f t="shared" si="469"/>
        <v xml:space="preserve">         5212000001 - PELLASTOL MN BR</v>
      </c>
      <c r="AI1775" s="49" t="str">
        <f t="shared" si="470"/>
        <v xml:space="preserve">     L00414 - JBS S.A</v>
      </c>
      <c r="AJ1775" t="str">
        <f t="shared" si="471"/>
        <v xml:space="preserve">     90 - SALES</v>
      </c>
      <c r="AK1775" t="str">
        <f t="shared" si="472"/>
        <v/>
      </c>
      <c r="AL1775">
        <f t="shared" si="473"/>
        <v>11</v>
      </c>
      <c r="AM1775" t="str">
        <f t="shared" si="474"/>
        <v>2025 11</v>
      </c>
      <c r="AN1775" t="str">
        <f t="shared" si="475"/>
        <v xml:space="preserve">JBS </v>
      </c>
    </row>
    <row r="1776" spans="1:40" x14ac:dyDescent="0.35">
      <c r="A1776">
        <v>80740</v>
      </c>
      <c r="B1776" t="s">
        <v>274</v>
      </c>
      <c r="C1776" s="31">
        <v>45663</v>
      </c>
      <c r="D1776" t="s">
        <v>373</v>
      </c>
      <c r="E1776" t="s">
        <v>374</v>
      </c>
      <c r="F1776" t="s">
        <v>693</v>
      </c>
      <c r="G1776" t="s">
        <v>391</v>
      </c>
      <c r="H1776" t="s">
        <v>801</v>
      </c>
      <c r="I1776" t="s">
        <v>802</v>
      </c>
      <c r="J1776">
        <v>7000</v>
      </c>
      <c r="K1776">
        <v>98254.52</v>
      </c>
      <c r="L1776">
        <v>36338.095869999997</v>
      </c>
      <c r="M1776">
        <v>19788.57</v>
      </c>
      <c r="N1776">
        <v>14.03636</v>
      </c>
      <c r="O1776" s="32">
        <f t="shared" si="459"/>
        <v>78465.950000000012</v>
      </c>
      <c r="P1776" s="32">
        <f t="shared" si="460"/>
        <v>42127.854130000014</v>
      </c>
      <c r="Q1776">
        <v>706191</v>
      </c>
      <c r="R1776" t="s">
        <v>439</v>
      </c>
      <c r="S1776" t="s">
        <v>805</v>
      </c>
      <c r="T1776" t="str">
        <f t="shared" si="461"/>
        <v>VEN</v>
      </c>
      <c r="U1776" t="s">
        <v>806</v>
      </c>
      <c r="V1776" s="33">
        <f t="shared" si="462"/>
        <v>98254.52</v>
      </c>
      <c r="W1776">
        <f t="shared" si="463"/>
        <v>7000</v>
      </c>
      <c r="X1776" s="33">
        <f t="shared" si="464"/>
        <v>78465.950000000012</v>
      </c>
      <c r="Y1776" s="33">
        <f t="shared" si="465"/>
        <v>19788.57</v>
      </c>
      <c r="Z1776" s="45">
        <f t="shared" si="466"/>
        <v>0.41451379671897043</v>
      </c>
      <c r="AA1776" s="33">
        <f t="shared" si="467"/>
        <v>40727.854130000014</v>
      </c>
      <c r="AB1776" s="45">
        <f t="shared" si="468"/>
        <v>0.51905130989938963</v>
      </c>
      <c r="AC1776" s="33">
        <f>IFERROR($X1776/VLOOKUP(CONCATENATE("USD",C1776),[1]GEINDICE!AR$1:AS$65536,2,0),"")</f>
        <v>12838.225429080974</v>
      </c>
      <c r="AD1776" s="33">
        <f>IFERROR($AA1776/VLOOKUP(CONCATENATE("USD",C1776),[1]GEINDICE!AR$1:AS$65536,2,0),"")</f>
        <v>6663.6977257481331</v>
      </c>
      <c r="AE1776" s="33">
        <f>IFERROR($X1776/VLOOKUP(CONCATENATE("EUR",C1776),[1]GEINDICE!AR$1:AS$65536,2,0),"")</f>
        <v>12350.424189004141</v>
      </c>
      <c r="AF1776" s="33">
        <f>IFERROR($AA1776/VLOOKUP(CONCATENATE("EUR",C1776),[1]GEINDICE!AR$1:AS$65536,2,0),"")</f>
        <v>6410.5038531157061</v>
      </c>
      <c r="AG1776" s="48" t="str">
        <f>VLOOKUP(E1776,[1]Apresentação!AW$1:AX$65536,2,0)</f>
        <v xml:space="preserve">                    2 - LEATHER AUXILIARIES</v>
      </c>
      <c r="AH1776" s="48" t="str">
        <f t="shared" si="469"/>
        <v xml:space="preserve">         5212000001 - PELLASTOL MN BR</v>
      </c>
      <c r="AI1776" s="49" t="str">
        <f t="shared" si="470"/>
        <v xml:space="preserve">     L00414 - JBS S.A</v>
      </c>
      <c r="AJ1776" t="str">
        <f t="shared" si="471"/>
        <v xml:space="preserve">     90 - SALES</v>
      </c>
      <c r="AK1776" t="str">
        <f t="shared" si="472"/>
        <v/>
      </c>
      <c r="AL1776">
        <f t="shared" si="473"/>
        <v>1</v>
      </c>
      <c r="AM1776" t="str">
        <f t="shared" si="474"/>
        <v>2025 1</v>
      </c>
      <c r="AN1776" t="str">
        <f t="shared" si="475"/>
        <v xml:space="preserve">JBS </v>
      </c>
    </row>
    <row r="1777" spans="1:40" x14ac:dyDescent="0.35">
      <c r="A1777">
        <v>82268</v>
      </c>
      <c r="B1777" t="s">
        <v>274</v>
      </c>
      <c r="C1777" s="31">
        <v>45782</v>
      </c>
      <c r="D1777" t="s">
        <v>373</v>
      </c>
      <c r="E1777" t="s">
        <v>374</v>
      </c>
      <c r="F1777" t="s">
        <v>693</v>
      </c>
      <c r="G1777" t="s">
        <v>391</v>
      </c>
      <c r="H1777" t="s">
        <v>801</v>
      </c>
      <c r="I1777" t="s">
        <v>802</v>
      </c>
      <c r="J1777">
        <v>5000</v>
      </c>
      <c r="K1777">
        <v>64289.15</v>
      </c>
      <c r="L1777">
        <v>26065.026600000001</v>
      </c>
      <c r="M1777">
        <v>12947.91</v>
      </c>
      <c r="N1777">
        <v>12.85783</v>
      </c>
      <c r="O1777" s="32">
        <f t="shared" si="459"/>
        <v>51341.240000000005</v>
      </c>
      <c r="P1777" s="32">
        <f t="shared" si="460"/>
        <v>25276.213400000004</v>
      </c>
      <c r="Q1777">
        <v>736902</v>
      </c>
      <c r="R1777" t="s">
        <v>439</v>
      </c>
      <c r="S1777" t="s">
        <v>805</v>
      </c>
      <c r="T1777" t="str">
        <f t="shared" si="461"/>
        <v>VEN</v>
      </c>
      <c r="U1777" t="s">
        <v>806</v>
      </c>
      <c r="V1777" s="33">
        <f t="shared" si="462"/>
        <v>64289.15</v>
      </c>
      <c r="W1777">
        <f t="shared" si="463"/>
        <v>5000</v>
      </c>
      <c r="X1777" s="33">
        <f t="shared" si="464"/>
        <v>51341.240000000005</v>
      </c>
      <c r="Y1777" s="33">
        <f t="shared" si="465"/>
        <v>12947.91</v>
      </c>
      <c r="Z1777" s="45">
        <f t="shared" si="466"/>
        <v>0.37760980507597319</v>
      </c>
      <c r="AA1777" s="33">
        <f t="shared" si="467"/>
        <v>24276.213400000004</v>
      </c>
      <c r="AB1777" s="45">
        <f t="shared" si="468"/>
        <v>0.47284041834595353</v>
      </c>
      <c r="AC1777" s="33">
        <f>IFERROR($X1777/VLOOKUP(CONCATENATE("USD",C1777),[1]GEINDICE!AR$1:AS$65536,2,0),"")</f>
        <v>9083.7296532200999</v>
      </c>
      <c r="AD1777" s="33">
        <f>IFERROR($AA1777/VLOOKUP(CONCATENATE("USD",C1777),[1]GEINDICE!AR$1:AS$65536,2,0),"")</f>
        <v>4295.1545293701347</v>
      </c>
      <c r="AE1777" s="33">
        <f>IFERROR($X1777/VLOOKUP(CONCATENATE("EUR",C1777),[1]GEINDICE!AR$1:AS$65536,2,0),"")</f>
        <v>8028.089817363023</v>
      </c>
      <c r="AF1777" s="33">
        <f>IFERROR($AA1777/VLOOKUP(CONCATENATE("EUR",C1777),[1]GEINDICE!AR$1:AS$65536,2,0),"")</f>
        <v>3796.0053477608212</v>
      </c>
      <c r="AG1777" s="48" t="str">
        <f>VLOOKUP(E1777,[1]Apresentação!AW$1:AX$65536,2,0)</f>
        <v xml:space="preserve">                    2 - LEATHER AUXILIARIES</v>
      </c>
      <c r="AH1777" s="48" t="str">
        <f t="shared" si="469"/>
        <v xml:space="preserve">         5212000001 - PELLASTOL MN BR</v>
      </c>
      <c r="AI1777" s="49" t="str">
        <f t="shared" si="470"/>
        <v xml:space="preserve">     L00414 - JBS S.A</v>
      </c>
      <c r="AJ1777" t="str">
        <f t="shared" si="471"/>
        <v xml:space="preserve">     90 - SALES</v>
      </c>
      <c r="AK1777" t="str">
        <f t="shared" si="472"/>
        <v/>
      </c>
      <c r="AL1777">
        <f t="shared" si="473"/>
        <v>5</v>
      </c>
      <c r="AM1777" t="str">
        <f t="shared" si="474"/>
        <v>2025 5</v>
      </c>
      <c r="AN1777" t="str">
        <f t="shared" si="475"/>
        <v xml:space="preserve">JBS </v>
      </c>
    </row>
    <row r="1778" spans="1:40" x14ac:dyDescent="0.35">
      <c r="A1778">
        <v>81470</v>
      </c>
      <c r="B1778" t="s">
        <v>274</v>
      </c>
      <c r="C1778" s="31">
        <v>45716</v>
      </c>
      <c r="D1778" t="s">
        <v>373</v>
      </c>
      <c r="E1778" t="s">
        <v>374</v>
      </c>
      <c r="F1778" t="s">
        <v>693</v>
      </c>
      <c r="G1778" t="s">
        <v>391</v>
      </c>
      <c r="H1778" t="s">
        <v>801</v>
      </c>
      <c r="I1778" t="s">
        <v>802</v>
      </c>
      <c r="J1778">
        <v>7000</v>
      </c>
      <c r="K1778">
        <v>92931.86</v>
      </c>
      <c r="L1778">
        <v>36343.1247</v>
      </c>
      <c r="M1778">
        <v>18716.59</v>
      </c>
      <c r="N1778">
        <v>13.275979999999999</v>
      </c>
      <c r="O1778" s="32">
        <f t="shared" si="459"/>
        <v>74215.27</v>
      </c>
      <c r="P1778" s="32">
        <f t="shared" si="460"/>
        <v>37872.145300000004</v>
      </c>
      <c r="Q1778">
        <v>712597</v>
      </c>
      <c r="R1778" t="s">
        <v>439</v>
      </c>
      <c r="S1778" t="s">
        <v>805</v>
      </c>
      <c r="T1778" t="str">
        <f t="shared" si="461"/>
        <v>VEN</v>
      </c>
      <c r="U1778" t="s">
        <v>806</v>
      </c>
      <c r="V1778" s="33">
        <f t="shared" si="462"/>
        <v>92931.86</v>
      </c>
      <c r="W1778">
        <f t="shared" si="463"/>
        <v>7000</v>
      </c>
      <c r="X1778" s="33">
        <f t="shared" si="464"/>
        <v>74215.27</v>
      </c>
      <c r="Y1778" s="33">
        <f t="shared" si="465"/>
        <v>18716.59</v>
      </c>
      <c r="Z1778" s="45">
        <f t="shared" si="466"/>
        <v>0.39246115702408196</v>
      </c>
      <c r="AA1778" s="33">
        <f t="shared" si="467"/>
        <v>36472.145300000004</v>
      </c>
      <c r="AB1778" s="45">
        <f t="shared" si="468"/>
        <v>0.49143721096750037</v>
      </c>
      <c r="AC1778" s="33">
        <f>IFERROR($X1778/VLOOKUP(CONCATENATE("USD",C1778),[1]GEINDICE!AR$1:AS$65536,2,0),"")</f>
        <v>12688.973806592805</v>
      </c>
      <c r="AD1778" s="33">
        <f>IFERROR($AA1778/VLOOKUP(CONCATENATE("USD",C1778),[1]GEINDICE!AR$1:AS$65536,2,0),"")</f>
        <v>6235.8338975516344</v>
      </c>
      <c r="AE1778" s="33">
        <f>IFERROR($X1778/VLOOKUP(CONCATENATE("EUR",C1778),[1]GEINDICE!AR$1:AS$65536,2,0),"")</f>
        <v>12200.840073650292</v>
      </c>
      <c r="AF1778" s="33">
        <f>IFERROR($AA1778/VLOOKUP(CONCATENATE("EUR",C1778),[1]GEINDICE!AR$1:AS$65536,2,0),"")</f>
        <v>5995.9468172552115</v>
      </c>
      <c r="AG1778" s="48" t="str">
        <f>VLOOKUP(E1778,[1]Apresentação!AW$1:AX$65536,2,0)</f>
        <v xml:space="preserve">                    2 - LEATHER AUXILIARIES</v>
      </c>
      <c r="AH1778" s="48" t="str">
        <f t="shared" si="469"/>
        <v xml:space="preserve">         5212000001 - PELLASTOL MN BR</v>
      </c>
      <c r="AI1778" s="49" t="str">
        <f t="shared" si="470"/>
        <v xml:space="preserve">     L00414 - JBS S.A</v>
      </c>
      <c r="AJ1778" t="str">
        <f t="shared" si="471"/>
        <v xml:space="preserve">     90 - SALES</v>
      </c>
      <c r="AK1778" t="str">
        <f t="shared" si="472"/>
        <v/>
      </c>
      <c r="AL1778">
        <f t="shared" si="473"/>
        <v>2</v>
      </c>
      <c r="AM1778" t="str">
        <f t="shared" si="474"/>
        <v>2025 2</v>
      </c>
      <c r="AN1778" t="str">
        <f t="shared" si="475"/>
        <v xml:space="preserve">JBS </v>
      </c>
    </row>
    <row r="1779" spans="1:40" x14ac:dyDescent="0.35">
      <c r="A1779">
        <v>81943</v>
      </c>
      <c r="B1779" t="s">
        <v>274</v>
      </c>
      <c r="C1779" s="31">
        <v>45754</v>
      </c>
      <c r="D1779" t="s">
        <v>373</v>
      </c>
      <c r="E1779" t="s">
        <v>374</v>
      </c>
      <c r="F1779" t="s">
        <v>693</v>
      </c>
      <c r="G1779" t="s">
        <v>391</v>
      </c>
      <c r="H1779" t="s">
        <v>801</v>
      </c>
      <c r="I1779" t="s">
        <v>802</v>
      </c>
      <c r="J1779">
        <v>3000</v>
      </c>
      <c r="K1779">
        <v>39519.480000000003</v>
      </c>
      <c r="L1779">
        <v>15639.015960000001</v>
      </c>
      <c r="M1779">
        <v>7959.27</v>
      </c>
      <c r="N1779">
        <v>13.173159999999999</v>
      </c>
      <c r="O1779" s="32">
        <f t="shared" si="459"/>
        <v>31560.210000000003</v>
      </c>
      <c r="P1779" s="32">
        <f t="shared" si="460"/>
        <v>15921.194040000002</v>
      </c>
      <c r="Q1779">
        <v>726820</v>
      </c>
      <c r="R1779" t="s">
        <v>439</v>
      </c>
      <c r="S1779" t="s">
        <v>805</v>
      </c>
      <c r="T1779" t="str">
        <f t="shared" si="461"/>
        <v>VEN</v>
      </c>
      <c r="U1779" t="s">
        <v>806</v>
      </c>
      <c r="V1779" s="33">
        <f t="shared" si="462"/>
        <v>39519.480000000003</v>
      </c>
      <c r="W1779">
        <f t="shared" si="463"/>
        <v>3000</v>
      </c>
      <c r="X1779" s="33">
        <f t="shared" si="464"/>
        <v>31560.210000000003</v>
      </c>
      <c r="Y1779" s="33">
        <f t="shared" si="465"/>
        <v>7959.27</v>
      </c>
      <c r="Z1779" s="45">
        <f t="shared" si="466"/>
        <v>0.38768713657163506</v>
      </c>
      <c r="AA1779" s="33">
        <f t="shared" si="467"/>
        <v>15321.194040000002</v>
      </c>
      <c r="AB1779" s="45">
        <f t="shared" si="468"/>
        <v>0.48545919181146135</v>
      </c>
      <c r="AC1779" s="33">
        <f>IFERROR($X1779/VLOOKUP(CONCATENATE("USD",C1779),[1]GEINDICE!AR$1:AS$65536,2,0),"")</f>
        <v>5360.3631299149074</v>
      </c>
      <c r="AD1779" s="33">
        <f>IFERROR($AA1779/VLOOKUP(CONCATENATE("USD",C1779),[1]GEINDICE!AR$1:AS$65536,2,0),"")</f>
        <v>2602.2375528644461</v>
      </c>
      <c r="AE1779" s="33">
        <f>IFERROR($X1779/VLOOKUP(CONCATENATE("EUR",C1779),[1]GEINDICE!AR$1:AS$65536,2,0),"")</f>
        <v>4911.9420407146863</v>
      </c>
      <c r="AF1779" s="33">
        <f>IFERROR($AA1779/VLOOKUP(CONCATENATE("EUR",C1779),[1]GEINDICE!AR$1:AS$65536,2,0),"")</f>
        <v>2384.5474133100915</v>
      </c>
      <c r="AG1779" s="48" t="str">
        <f>VLOOKUP(E1779,[1]Apresentação!AW$1:AX$65536,2,0)</f>
        <v xml:space="preserve">                    2 - LEATHER AUXILIARIES</v>
      </c>
      <c r="AH1779" s="48" t="str">
        <f t="shared" si="469"/>
        <v xml:space="preserve">         5212000001 - PELLASTOL MN BR</v>
      </c>
      <c r="AI1779" s="49" t="str">
        <f t="shared" si="470"/>
        <v xml:space="preserve">     L00414 - JBS S.A</v>
      </c>
      <c r="AJ1779" t="str">
        <f t="shared" si="471"/>
        <v xml:space="preserve">     90 - SALES</v>
      </c>
      <c r="AK1779" t="str">
        <f t="shared" si="472"/>
        <v/>
      </c>
      <c r="AL1779">
        <f t="shared" si="473"/>
        <v>4</v>
      </c>
      <c r="AM1779" t="str">
        <f t="shared" si="474"/>
        <v>2025 4</v>
      </c>
      <c r="AN1779" t="str">
        <f t="shared" si="475"/>
        <v xml:space="preserve">JBS </v>
      </c>
    </row>
    <row r="1780" spans="1:40" x14ac:dyDescent="0.35">
      <c r="A1780">
        <v>83001</v>
      </c>
      <c r="B1780" t="s">
        <v>274</v>
      </c>
      <c r="C1780" s="31">
        <v>45845</v>
      </c>
      <c r="D1780" t="s">
        <v>373</v>
      </c>
      <c r="E1780" t="s">
        <v>374</v>
      </c>
      <c r="F1780" t="s">
        <v>693</v>
      </c>
      <c r="G1780" t="s">
        <v>391</v>
      </c>
      <c r="H1780" t="s">
        <v>801</v>
      </c>
      <c r="I1780" t="s">
        <v>802</v>
      </c>
      <c r="J1780">
        <v>5000</v>
      </c>
      <c r="K1780">
        <v>61662.6</v>
      </c>
      <c r="L1780">
        <v>26461.31882</v>
      </c>
      <c r="M1780">
        <v>12418.92</v>
      </c>
      <c r="N1780">
        <v>12.332519999999999</v>
      </c>
      <c r="O1780" s="32">
        <f t="shared" si="459"/>
        <v>49243.68</v>
      </c>
      <c r="P1780" s="32">
        <f t="shared" si="460"/>
        <v>22782.36118</v>
      </c>
      <c r="Q1780">
        <v>742957</v>
      </c>
      <c r="R1780" t="s">
        <v>439</v>
      </c>
      <c r="S1780" t="s">
        <v>805</v>
      </c>
      <c r="T1780" t="str">
        <f t="shared" si="461"/>
        <v>VEN</v>
      </c>
      <c r="U1780" t="s">
        <v>806</v>
      </c>
      <c r="V1780" s="33">
        <f t="shared" si="462"/>
        <v>61662.6</v>
      </c>
      <c r="W1780">
        <f t="shared" si="463"/>
        <v>5000</v>
      </c>
      <c r="X1780" s="33">
        <f t="shared" si="464"/>
        <v>49243.68</v>
      </c>
      <c r="Y1780" s="33">
        <f t="shared" si="465"/>
        <v>12418.92</v>
      </c>
      <c r="Z1780" s="45">
        <f t="shared" si="466"/>
        <v>0.35325077405104555</v>
      </c>
      <c r="AA1780" s="33">
        <f t="shared" si="467"/>
        <v>21782.36118</v>
      </c>
      <c r="AB1780" s="45">
        <f t="shared" si="468"/>
        <v>0.44233820827363024</v>
      </c>
      <c r="AC1780" s="33">
        <f>IFERROR($X1780/VLOOKUP(CONCATENATE("USD",C1780),[1]GEINDICE!AR$1:AS$65536,2,0),"")</f>
        <v>9026.9247690277152</v>
      </c>
      <c r="AD1780" s="33">
        <f>IFERROR($AA1780/VLOOKUP(CONCATENATE("USD",C1780),[1]GEINDICE!AR$1:AS$65536,2,0),"")</f>
        <v>3992.9537285525735</v>
      </c>
      <c r="AE1780" s="33">
        <f>IFERROR($X1780/VLOOKUP(CONCATENATE("EUR",C1780),[1]GEINDICE!AR$1:AS$65536,2,0),"")</f>
        <v>7693.6037246508131</v>
      </c>
      <c r="AF1780" s="33">
        <f>IFERROR($AA1780/VLOOKUP(CONCATENATE("EUR",C1780),[1]GEINDICE!AR$1:AS$65536,2,0),"")</f>
        <v>3403.1748867293686</v>
      </c>
      <c r="AG1780" s="48" t="str">
        <f>VLOOKUP(E1780,[1]Apresentação!AW$1:AX$65536,2,0)</f>
        <v xml:space="preserve">                    2 - LEATHER AUXILIARIES</v>
      </c>
      <c r="AH1780" s="48" t="str">
        <f t="shared" si="469"/>
        <v xml:space="preserve">         5212000001 - PELLASTOL MN BR</v>
      </c>
      <c r="AI1780" s="49" t="str">
        <f t="shared" si="470"/>
        <v xml:space="preserve">     L00414 - JBS S.A</v>
      </c>
      <c r="AJ1780" t="str">
        <f t="shared" si="471"/>
        <v xml:space="preserve">     90 - SALES</v>
      </c>
      <c r="AK1780" t="str">
        <f t="shared" si="472"/>
        <v/>
      </c>
      <c r="AL1780">
        <f t="shared" si="473"/>
        <v>7</v>
      </c>
      <c r="AM1780" t="str">
        <f t="shared" si="474"/>
        <v>2025 7</v>
      </c>
      <c r="AN1780" t="str">
        <f t="shared" si="475"/>
        <v xml:space="preserve">JBS </v>
      </c>
    </row>
    <row r="1781" spans="1:40" x14ac:dyDescent="0.35">
      <c r="A1781">
        <v>82244</v>
      </c>
      <c r="B1781" t="s">
        <v>274</v>
      </c>
      <c r="C1781" s="31">
        <v>45777</v>
      </c>
      <c r="D1781" t="s">
        <v>373</v>
      </c>
      <c r="E1781" t="s">
        <v>374</v>
      </c>
      <c r="F1781" t="s">
        <v>379</v>
      </c>
      <c r="G1781" t="s">
        <v>380</v>
      </c>
      <c r="H1781" t="s">
        <v>801</v>
      </c>
      <c r="I1781" t="s">
        <v>802</v>
      </c>
      <c r="J1781">
        <v>1000</v>
      </c>
      <c r="K1781">
        <v>12648.61</v>
      </c>
      <c r="L1781">
        <v>5213.0053200000002</v>
      </c>
      <c r="M1781">
        <v>2547.4299999999998</v>
      </c>
      <c r="N1781">
        <v>12.64861</v>
      </c>
      <c r="O1781" s="32">
        <f t="shared" si="459"/>
        <v>10101.18</v>
      </c>
      <c r="P1781" s="32">
        <f t="shared" si="460"/>
        <v>4888.1746800000001</v>
      </c>
      <c r="Q1781">
        <v>735389</v>
      </c>
      <c r="R1781" t="s">
        <v>298</v>
      </c>
      <c r="S1781" t="s">
        <v>298</v>
      </c>
      <c r="T1781" t="str">
        <f t="shared" si="461"/>
        <v>VEN</v>
      </c>
      <c r="U1781" t="s">
        <v>381</v>
      </c>
      <c r="V1781" s="33">
        <f t="shared" si="462"/>
        <v>12648.61</v>
      </c>
      <c r="W1781">
        <f t="shared" si="463"/>
        <v>1000</v>
      </c>
      <c r="X1781" s="33">
        <f t="shared" si="464"/>
        <v>10101.18</v>
      </c>
      <c r="Y1781" s="33">
        <f t="shared" si="465"/>
        <v>2547.4299999999998</v>
      </c>
      <c r="Z1781" s="45">
        <f t="shared" si="466"/>
        <v>0.37064742133720618</v>
      </c>
      <c r="AA1781" s="33">
        <f t="shared" si="467"/>
        <v>4688.1746800000001</v>
      </c>
      <c r="AB1781" s="45">
        <f t="shared" si="468"/>
        <v>0.4641214867965921</v>
      </c>
      <c r="AC1781" s="33">
        <f>IFERROR($X1781/VLOOKUP(CONCATENATE("USD",C1781),[1]GEINDICE!AR$1:AS$65536,2,0),"")</f>
        <v>1784.4085641605427</v>
      </c>
      <c r="AD1781" s="33">
        <f>IFERROR($AA1781/VLOOKUP(CONCATENATE("USD",C1781),[1]GEINDICE!AR$1:AS$65536,2,0),"")</f>
        <v>828.1823558507632</v>
      </c>
      <c r="AE1781" s="33">
        <f>IFERROR($X1781/VLOOKUP(CONCATENATE("EUR",C1781),[1]GEINDICE!AR$1:AS$65536,2,0),"")</f>
        <v>1572.0212898406373</v>
      </c>
      <c r="AF1781" s="33">
        <f>IFERROR($AA1781/VLOOKUP(CONCATENATE("EUR",C1781),[1]GEINDICE!AR$1:AS$65536,2,0),"")</f>
        <v>729.60885831673306</v>
      </c>
      <c r="AG1781" s="48" t="str">
        <f>VLOOKUP(E1781,[1]Apresentação!AW$1:AX$65536,2,0)</f>
        <v xml:space="preserve">                    2 - LEATHER AUXILIARIES</v>
      </c>
      <c r="AH1781" s="48" t="str">
        <f t="shared" si="469"/>
        <v xml:space="preserve">         5212000001 - PELLASTOL MN BR</v>
      </c>
      <c r="AI1781" s="49" t="str">
        <f t="shared" si="470"/>
        <v xml:space="preserve">     L00103 - VITAPELLI LTDA</v>
      </c>
      <c r="AJ1781" t="str">
        <f t="shared" si="471"/>
        <v xml:space="preserve">     90 - SALES</v>
      </c>
      <c r="AK1781" t="str">
        <f t="shared" si="472"/>
        <v/>
      </c>
      <c r="AL1781">
        <f t="shared" si="473"/>
        <v>4</v>
      </c>
      <c r="AM1781" t="str">
        <f t="shared" si="474"/>
        <v>2025 4</v>
      </c>
      <c r="AN1781" t="str">
        <f t="shared" si="475"/>
        <v xml:space="preserve">VITAPELLI </v>
      </c>
    </row>
    <row r="1782" spans="1:40" x14ac:dyDescent="0.35">
      <c r="A1782">
        <v>80803</v>
      </c>
      <c r="B1782" t="s">
        <v>274</v>
      </c>
      <c r="C1782" s="31">
        <v>45666</v>
      </c>
      <c r="D1782" t="s">
        <v>373</v>
      </c>
      <c r="E1782" t="s">
        <v>374</v>
      </c>
      <c r="F1782" t="s">
        <v>379</v>
      </c>
      <c r="G1782" t="s">
        <v>380</v>
      </c>
      <c r="H1782" t="s">
        <v>801</v>
      </c>
      <c r="I1782" t="s">
        <v>802</v>
      </c>
      <c r="J1782">
        <v>3000</v>
      </c>
      <c r="K1782">
        <v>41706</v>
      </c>
      <c r="L1782">
        <v>15573.469660000001</v>
      </c>
      <c r="M1782">
        <v>8399.59</v>
      </c>
      <c r="N1782">
        <v>13.902000000000001</v>
      </c>
      <c r="O1782" s="32">
        <f t="shared" si="459"/>
        <v>33306.410000000003</v>
      </c>
      <c r="P1782" s="32">
        <f t="shared" si="460"/>
        <v>17732.940340000001</v>
      </c>
      <c r="Q1782">
        <v>706680</v>
      </c>
      <c r="R1782" t="s">
        <v>298</v>
      </c>
      <c r="S1782" t="s">
        <v>298</v>
      </c>
      <c r="T1782" t="str">
        <f t="shared" si="461"/>
        <v>VEN</v>
      </c>
      <c r="U1782" t="s">
        <v>300</v>
      </c>
      <c r="V1782" s="33">
        <f t="shared" si="462"/>
        <v>41706</v>
      </c>
      <c r="W1782">
        <f t="shared" si="463"/>
        <v>3000</v>
      </c>
      <c r="X1782" s="33">
        <f t="shared" si="464"/>
        <v>33306.410000000003</v>
      </c>
      <c r="Y1782" s="33">
        <f t="shared" si="465"/>
        <v>8399.59</v>
      </c>
      <c r="Z1782" s="45">
        <f t="shared" si="466"/>
        <v>0.41080277034479457</v>
      </c>
      <c r="AA1782" s="33">
        <f t="shared" si="467"/>
        <v>17132.940340000001</v>
      </c>
      <c r="AB1782" s="45">
        <f t="shared" si="468"/>
        <v>0.51440369406369524</v>
      </c>
      <c r="AC1782" s="33">
        <f>IFERROR($X1782/VLOOKUP(CONCATENATE("USD",C1782),[1]GEINDICE!AR$1:AS$65536,2,0),"")</f>
        <v>5469.3920782974255</v>
      </c>
      <c r="AD1782" s="33">
        <f>IFERROR($AA1782/VLOOKUP(CONCATENATE("USD",C1782),[1]GEINDICE!AR$1:AS$65536,2,0),"")</f>
        <v>2813.475489358907</v>
      </c>
      <c r="AE1782" s="33">
        <f>IFERROR($X1782/VLOOKUP(CONCATENATE("EUR",C1782),[1]GEINDICE!AR$1:AS$65536,2,0),"")</f>
        <v>5310.0792372813803</v>
      </c>
      <c r="AF1782" s="33">
        <f>IFERROR($AA1782/VLOOKUP(CONCATENATE("EUR",C1782),[1]GEINDICE!AR$1:AS$65536,2,0),"")</f>
        <v>2731.5243754284711</v>
      </c>
      <c r="AG1782" s="48" t="str">
        <f>VLOOKUP(E1782,[1]Apresentação!AW$1:AX$65536,2,0)</f>
        <v xml:space="preserve">                    2 - LEATHER AUXILIARIES</v>
      </c>
      <c r="AH1782" s="48" t="str">
        <f t="shared" si="469"/>
        <v xml:space="preserve">         5212000001 - PELLASTOL MN BR</v>
      </c>
      <c r="AI1782" s="49" t="str">
        <f t="shared" si="470"/>
        <v xml:space="preserve">     L00103 - VITAPELLI LTDA</v>
      </c>
      <c r="AJ1782" t="str">
        <f t="shared" si="471"/>
        <v xml:space="preserve">     90 - SALES</v>
      </c>
      <c r="AK1782" t="str">
        <f t="shared" si="472"/>
        <v/>
      </c>
      <c r="AL1782">
        <f t="shared" si="473"/>
        <v>1</v>
      </c>
      <c r="AM1782" t="str">
        <f t="shared" si="474"/>
        <v>2025 1</v>
      </c>
      <c r="AN1782" t="str">
        <f t="shared" si="475"/>
        <v xml:space="preserve">VITAPELLI </v>
      </c>
    </row>
    <row r="1783" spans="1:40" x14ac:dyDescent="0.35">
      <c r="A1783">
        <v>80831</v>
      </c>
      <c r="B1783" t="s">
        <v>274</v>
      </c>
      <c r="C1783" s="31">
        <v>45667</v>
      </c>
      <c r="D1783" t="s">
        <v>373</v>
      </c>
      <c r="E1783" t="s">
        <v>374</v>
      </c>
      <c r="F1783" t="s">
        <v>683</v>
      </c>
      <c r="G1783" t="s">
        <v>684</v>
      </c>
      <c r="H1783" t="s">
        <v>801</v>
      </c>
      <c r="I1783" t="s">
        <v>802</v>
      </c>
      <c r="J1783">
        <v>1000</v>
      </c>
      <c r="K1783">
        <v>17531.96</v>
      </c>
      <c r="L1783">
        <v>5191.1565499999997</v>
      </c>
      <c r="M1783">
        <v>3530.94</v>
      </c>
      <c r="N1783">
        <v>17.531959999999998</v>
      </c>
      <c r="O1783" s="32">
        <f t="shared" si="459"/>
        <v>14001.019999999999</v>
      </c>
      <c r="P1783" s="32">
        <f t="shared" si="460"/>
        <v>8809.8634499999989</v>
      </c>
      <c r="Q1783">
        <v>706840</v>
      </c>
      <c r="R1783" t="s">
        <v>298</v>
      </c>
      <c r="S1783" t="s">
        <v>298</v>
      </c>
      <c r="T1783" t="str">
        <f t="shared" si="461"/>
        <v>VEN</v>
      </c>
      <c r="U1783" t="s">
        <v>300</v>
      </c>
      <c r="V1783" s="33">
        <f t="shared" si="462"/>
        <v>17531.96</v>
      </c>
      <c r="W1783">
        <f t="shared" si="463"/>
        <v>1000</v>
      </c>
      <c r="X1783" s="33">
        <f t="shared" si="464"/>
        <v>14001.019999999999</v>
      </c>
      <c r="Y1783" s="33">
        <f t="shared" si="465"/>
        <v>3530.94</v>
      </c>
      <c r="Z1783" s="45">
        <f t="shared" si="466"/>
        <v>0.49109531678146651</v>
      </c>
      <c r="AA1783" s="33">
        <f t="shared" si="467"/>
        <v>8609.8634499999989</v>
      </c>
      <c r="AB1783" s="45">
        <f t="shared" si="468"/>
        <v>0.61494544326056244</v>
      </c>
      <c r="AC1783" s="33">
        <f>IFERROR($X1783/VLOOKUP(CONCATENATE("USD",C1783),[1]GEINDICE!AR$1:AS$65536,2,0),"")</f>
        <v>2296.5668826375786</v>
      </c>
      <c r="AD1783" s="33">
        <f>IFERROR($AA1783/VLOOKUP(CONCATENATE("USD",C1783),[1]GEINDICE!AR$1:AS$65536,2,0),"")</f>
        <v>1412.2633396210938</v>
      </c>
      <c r="AE1783" s="33">
        <f>IFERROR($X1783/VLOOKUP(CONCATENATE("EUR",C1783),[1]GEINDICE!AR$1:AS$65536,2,0),"")</f>
        <v>2240.1273579622721</v>
      </c>
      <c r="AF1783" s="33">
        <f>IFERROR($AA1783/VLOOKUP(CONCATENATE("EUR",C1783),[1]GEINDICE!AR$1:AS$65536,2,0),"")</f>
        <v>1377.5561111022221</v>
      </c>
      <c r="AG1783" s="48" t="str">
        <f>VLOOKUP(E1783,[1]Apresentação!AW$1:AX$65536,2,0)</f>
        <v xml:space="preserve">                    2 - LEATHER AUXILIARIES</v>
      </c>
      <c r="AH1783" s="48" t="str">
        <f t="shared" si="469"/>
        <v xml:space="preserve">         5212000001 - PELLASTOL MN BR</v>
      </c>
      <c r="AI1783" s="49" t="str">
        <f t="shared" si="470"/>
        <v xml:space="preserve">     L00148 - CURTIDORA ITAUNA EIRELI</v>
      </c>
      <c r="AJ1783" t="str">
        <f t="shared" si="471"/>
        <v xml:space="preserve">     90 - SALES</v>
      </c>
      <c r="AK1783" t="str">
        <f t="shared" si="472"/>
        <v/>
      </c>
      <c r="AL1783">
        <f t="shared" si="473"/>
        <v>1</v>
      </c>
      <c r="AM1783" t="str">
        <f t="shared" si="474"/>
        <v>2025 1</v>
      </c>
      <c r="AN1783" t="str">
        <f t="shared" si="475"/>
        <v xml:space="preserve">CURTIDORA </v>
      </c>
    </row>
    <row r="1784" spans="1:40" x14ac:dyDescent="0.35">
      <c r="A1784">
        <v>81843</v>
      </c>
      <c r="B1784" t="s">
        <v>274</v>
      </c>
      <c r="C1784" s="31">
        <v>45747</v>
      </c>
      <c r="D1784" t="s">
        <v>373</v>
      </c>
      <c r="E1784" t="s">
        <v>374</v>
      </c>
      <c r="F1784" t="s">
        <v>671</v>
      </c>
      <c r="G1784" t="s">
        <v>672</v>
      </c>
      <c r="H1784" t="s">
        <v>801</v>
      </c>
      <c r="I1784" t="s">
        <v>802</v>
      </c>
      <c r="J1784">
        <v>1000</v>
      </c>
      <c r="K1784">
        <v>14069.04</v>
      </c>
      <c r="L1784">
        <v>5213.0053200000002</v>
      </c>
      <c r="M1784">
        <v>2833.5</v>
      </c>
      <c r="N1784">
        <v>14.069039999999999</v>
      </c>
      <c r="O1784" s="32">
        <f t="shared" si="459"/>
        <v>11235.54</v>
      </c>
      <c r="P1784" s="32">
        <f t="shared" si="460"/>
        <v>6022.5346800000007</v>
      </c>
      <c r="Q1784">
        <v>724306</v>
      </c>
      <c r="R1784" t="s">
        <v>298</v>
      </c>
      <c r="S1784" t="s">
        <v>298</v>
      </c>
      <c r="T1784" t="str">
        <f t="shared" si="461"/>
        <v>VEN</v>
      </c>
      <c r="U1784" t="s">
        <v>300</v>
      </c>
      <c r="V1784" s="33">
        <f t="shared" si="462"/>
        <v>14069.04</v>
      </c>
      <c r="W1784">
        <f t="shared" si="463"/>
        <v>1000</v>
      </c>
      <c r="X1784" s="33">
        <f t="shared" si="464"/>
        <v>11235.54</v>
      </c>
      <c r="Y1784" s="33">
        <f t="shared" si="465"/>
        <v>2833.5</v>
      </c>
      <c r="Z1784" s="45">
        <f t="shared" si="466"/>
        <v>0.41385444067256899</v>
      </c>
      <c r="AA1784" s="33">
        <f t="shared" si="467"/>
        <v>5822.5346800000007</v>
      </c>
      <c r="AB1784" s="45">
        <f t="shared" si="468"/>
        <v>0.51822472974151668</v>
      </c>
      <c r="AC1784" s="33">
        <f>IFERROR($X1784/VLOOKUP(CONCATENATE("USD",C1784),[1]GEINDICE!AR$1:AS$65536,2,0),"")</f>
        <v>1956.6612099892027</v>
      </c>
      <c r="AD1784" s="33">
        <f>IFERROR($AA1784/VLOOKUP(CONCATENATE("USD",C1784),[1]GEINDICE!AR$1:AS$65536,2,0),"")</f>
        <v>1013.9902267423636</v>
      </c>
      <c r="AE1784" s="33">
        <f>IFERROR($X1784/VLOOKUP(CONCATENATE("EUR",C1784),[1]GEINDICE!AR$1:AS$65536,2,0),"")</f>
        <v>1812.3884954752957</v>
      </c>
      <c r="AF1784" s="33">
        <f>IFERROR($AA1784/VLOOKUP(CONCATENATE("EUR",C1784),[1]GEINDICE!AR$1:AS$65536,2,0),"")</f>
        <v>939.2245382543191</v>
      </c>
      <c r="AG1784" s="48" t="str">
        <f>VLOOKUP(E1784,[1]Apresentação!AW$1:AX$65536,2,0)</f>
        <v xml:space="preserve">                    2 - LEATHER AUXILIARIES</v>
      </c>
      <c r="AH1784" s="48" t="str">
        <f t="shared" si="469"/>
        <v xml:space="preserve">         5212000001 - PELLASTOL MN BR</v>
      </c>
      <c r="AI1784" s="49" t="str">
        <f t="shared" si="470"/>
        <v xml:space="preserve">     L00277 - TREAT INDUSTRIA E COMERCIO DE COUROS LTDA</v>
      </c>
      <c r="AJ1784" t="str">
        <f t="shared" si="471"/>
        <v xml:space="preserve">     90 - SALES</v>
      </c>
      <c r="AK1784" t="str">
        <f t="shared" si="472"/>
        <v/>
      </c>
      <c r="AL1784">
        <f t="shared" si="473"/>
        <v>3</v>
      </c>
      <c r="AM1784" t="str">
        <f t="shared" si="474"/>
        <v>2025 3</v>
      </c>
      <c r="AN1784" t="str">
        <f t="shared" si="475"/>
        <v xml:space="preserve">TREAT </v>
      </c>
    </row>
    <row r="1785" spans="1:40" x14ac:dyDescent="0.35">
      <c r="A1785">
        <v>81500</v>
      </c>
      <c r="B1785" t="s">
        <v>274</v>
      </c>
      <c r="C1785" s="31">
        <v>45721</v>
      </c>
      <c r="D1785" t="s">
        <v>373</v>
      </c>
      <c r="E1785" t="s">
        <v>374</v>
      </c>
      <c r="F1785" t="s">
        <v>807</v>
      </c>
      <c r="G1785" t="s">
        <v>808</v>
      </c>
      <c r="H1785" t="s">
        <v>801</v>
      </c>
      <c r="I1785" t="s">
        <v>802</v>
      </c>
      <c r="J1785">
        <v>120</v>
      </c>
      <c r="K1785">
        <v>1847.99</v>
      </c>
      <c r="L1785">
        <v>623.02499</v>
      </c>
      <c r="M1785">
        <v>372.18</v>
      </c>
      <c r="N1785">
        <v>15.399889999999999</v>
      </c>
      <c r="O1785" s="32">
        <f t="shared" si="459"/>
        <v>1475.81</v>
      </c>
      <c r="P1785" s="32">
        <f t="shared" si="460"/>
        <v>852.78500999999994</v>
      </c>
      <c r="Q1785">
        <v>714329</v>
      </c>
      <c r="R1785" t="s">
        <v>298</v>
      </c>
      <c r="S1785" t="s">
        <v>298</v>
      </c>
      <c r="T1785" t="str">
        <f t="shared" si="461"/>
        <v>VEN</v>
      </c>
      <c r="U1785" t="s">
        <v>381</v>
      </c>
      <c r="V1785" s="33">
        <f t="shared" si="462"/>
        <v>1847.99</v>
      </c>
      <c r="W1785">
        <f t="shared" si="463"/>
        <v>120</v>
      </c>
      <c r="X1785" s="33">
        <f t="shared" si="464"/>
        <v>1475.81</v>
      </c>
      <c r="Y1785" s="33">
        <f t="shared" si="465"/>
        <v>372.18</v>
      </c>
      <c r="Z1785" s="45">
        <f t="shared" si="466"/>
        <v>0.44847916384828918</v>
      </c>
      <c r="AA1785" s="33">
        <f t="shared" si="467"/>
        <v>828.78500999999994</v>
      </c>
      <c r="AB1785" s="45">
        <f t="shared" si="468"/>
        <v>0.56157974942573907</v>
      </c>
      <c r="AC1785" s="33">
        <f>IFERROR($X1785/VLOOKUP(CONCATENATE("USD",C1785),[1]GEINDICE!AR$1:AS$65536,2,0),"")</f>
        <v>254.82784818869357</v>
      </c>
      <c r="AD1785" s="33">
        <f>IFERROR($AA1785/VLOOKUP(CONCATENATE("USD",C1785),[1]GEINDICE!AR$1:AS$65536,2,0),"")</f>
        <v>143.1061591325068</v>
      </c>
      <c r="AE1785" s="33">
        <f>IFERROR($X1785/VLOOKUP(CONCATENATE("EUR",C1785),[1]GEINDICE!AR$1:AS$65536,2,0),"")</f>
        <v>236.51938394474092</v>
      </c>
      <c r="AF1785" s="33">
        <f>IFERROR($AA1785/VLOOKUP(CONCATENATE("EUR",C1785),[1]GEINDICE!AR$1:AS$65536,2,0),"")</f>
        <v>132.82449637001778</v>
      </c>
      <c r="AG1785" s="48" t="str">
        <f>VLOOKUP(E1785,[1]Apresentação!AW$1:AX$65536,2,0)</f>
        <v xml:space="preserve">                    2 - LEATHER AUXILIARIES</v>
      </c>
      <c r="AH1785" s="48" t="str">
        <f t="shared" si="469"/>
        <v xml:space="preserve">         5212000001 - PELLASTOL MN BR</v>
      </c>
      <c r="AI1785" s="49" t="str">
        <f t="shared" si="470"/>
        <v xml:space="preserve">     L00005 - CURTUME DELLA TORRE LTDA</v>
      </c>
      <c r="AJ1785" t="str">
        <f t="shared" si="471"/>
        <v xml:space="preserve">     90 - SALES</v>
      </c>
      <c r="AK1785" t="str">
        <f t="shared" si="472"/>
        <v/>
      </c>
      <c r="AL1785">
        <f t="shared" si="473"/>
        <v>3</v>
      </c>
      <c r="AM1785" t="str">
        <f t="shared" si="474"/>
        <v>2025 3</v>
      </c>
      <c r="AN1785" t="str">
        <f t="shared" si="475"/>
        <v xml:space="preserve">CURTUME </v>
      </c>
    </row>
    <row r="1786" spans="1:40" x14ac:dyDescent="0.35">
      <c r="A1786">
        <v>81505</v>
      </c>
      <c r="B1786" t="s">
        <v>274</v>
      </c>
      <c r="C1786" s="31">
        <v>45721</v>
      </c>
      <c r="D1786" t="s">
        <v>373</v>
      </c>
      <c r="E1786" t="s">
        <v>374</v>
      </c>
      <c r="F1786" t="s">
        <v>683</v>
      </c>
      <c r="G1786" t="s">
        <v>684</v>
      </c>
      <c r="H1786" t="s">
        <v>801</v>
      </c>
      <c r="I1786" t="s">
        <v>802</v>
      </c>
      <c r="J1786">
        <v>1000</v>
      </c>
      <c r="K1786">
        <v>16838.7</v>
      </c>
      <c r="L1786">
        <v>5191.8749600000001</v>
      </c>
      <c r="M1786">
        <v>3391.31</v>
      </c>
      <c r="N1786">
        <v>16.838699999999999</v>
      </c>
      <c r="O1786" s="32">
        <f t="shared" si="459"/>
        <v>13447.390000000001</v>
      </c>
      <c r="P1786" s="32">
        <f t="shared" si="460"/>
        <v>8255.515040000002</v>
      </c>
      <c r="Q1786">
        <v>714374</v>
      </c>
      <c r="R1786" t="s">
        <v>298</v>
      </c>
      <c r="S1786" t="s">
        <v>298</v>
      </c>
      <c r="T1786" t="str">
        <f t="shared" si="461"/>
        <v>VEN</v>
      </c>
      <c r="U1786" t="s">
        <v>300</v>
      </c>
      <c r="V1786" s="33">
        <f t="shared" si="462"/>
        <v>16838.7</v>
      </c>
      <c r="W1786">
        <f t="shared" si="463"/>
        <v>1000</v>
      </c>
      <c r="X1786" s="33">
        <f t="shared" si="464"/>
        <v>13447.390000000001</v>
      </c>
      <c r="Y1786" s="33">
        <f t="shared" si="465"/>
        <v>3391.31</v>
      </c>
      <c r="Z1786" s="45">
        <f t="shared" si="466"/>
        <v>0.47839293057064985</v>
      </c>
      <c r="AA1786" s="33">
        <f t="shared" si="467"/>
        <v>8055.515040000002</v>
      </c>
      <c r="AB1786" s="45">
        <f t="shared" si="468"/>
        <v>0.59903929610132534</v>
      </c>
      <c r="AC1786" s="33">
        <f>IFERROR($X1786/VLOOKUP(CONCATENATE("USD",C1786),[1]GEINDICE!AR$1:AS$65536,2,0),"")</f>
        <v>2321.9584211071588</v>
      </c>
      <c r="AD1786" s="33">
        <f>IFERROR($AA1786/VLOOKUP(CONCATENATE("USD",C1786),[1]GEINDICE!AR$1:AS$65536,2,0),"")</f>
        <v>1390.9443381565773</v>
      </c>
      <c r="AE1786" s="33">
        <f>IFERROR($X1786/VLOOKUP(CONCATENATE("EUR",C1786),[1]GEINDICE!AR$1:AS$65536,2,0),"")</f>
        <v>2155.134060932417</v>
      </c>
      <c r="AF1786" s="33">
        <f>IFERROR($AA1786/VLOOKUP(CONCATENATE("EUR",C1786),[1]GEINDICE!AR$1:AS$65536,2,0),"")</f>
        <v>1291.0099908649458</v>
      </c>
      <c r="AG1786" s="48" t="str">
        <f>VLOOKUP(E1786,[1]Apresentação!AW$1:AX$65536,2,0)</f>
        <v xml:space="preserve">                    2 - LEATHER AUXILIARIES</v>
      </c>
      <c r="AH1786" s="48" t="str">
        <f t="shared" si="469"/>
        <v xml:space="preserve">         5212000001 - PELLASTOL MN BR</v>
      </c>
      <c r="AI1786" s="49" t="str">
        <f t="shared" si="470"/>
        <v xml:space="preserve">     L00148 - CURTIDORA ITAUNA EIRELI</v>
      </c>
      <c r="AJ1786" t="str">
        <f t="shared" si="471"/>
        <v xml:space="preserve">     90 - SALES</v>
      </c>
      <c r="AK1786" t="str">
        <f t="shared" si="472"/>
        <v/>
      </c>
      <c r="AL1786">
        <f t="shared" si="473"/>
        <v>3</v>
      </c>
      <c r="AM1786" t="str">
        <f t="shared" si="474"/>
        <v>2025 3</v>
      </c>
      <c r="AN1786" t="str">
        <f t="shared" si="475"/>
        <v xml:space="preserve">CURTIDORA </v>
      </c>
    </row>
    <row r="1787" spans="1:40" x14ac:dyDescent="0.35">
      <c r="A1787">
        <v>81732</v>
      </c>
      <c r="B1787" t="s">
        <v>274</v>
      </c>
      <c r="C1787" s="31">
        <v>45737</v>
      </c>
      <c r="D1787" t="s">
        <v>373</v>
      </c>
      <c r="E1787" t="s">
        <v>374</v>
      </c>
      <c r="F1787" t="s">
        <v>671</v>
      </c>
      <c r="G1787" t="s">
        <v>672</v>
      </c>
      <c r="H1787" t="s">
        <v>801</v>
      </c>
      <c r="I1787" t="s">
        <v>802</v>
      </c>
      <c r="J1787">
        <v>1000</v>
      </c>
      <c r="K1787">
        <v>13817.23</v>
      </c>
      <c r="L1787">
        <v>5213.0797499999999</v>
      </c>
      <c r="M1787">
        <v>2782.8</v>
      </c>
      <c r="N1787">
        <v>13.817229999999999</v>
      </c>
      <c r="O1787" s="32">
        <f t="shared" si="459"/>
        <v>11034.43</v>
      </c>
      <c r="P1787" s="32">
        <f t="shared" si="460"/>
        <v>5821.3502500000004</v>
      </c>
      <c r="Q1787">
        <v>720435</v>
      </c>
      <c r="R1787" t="s">
        <v>298</v>
      </c>
      <c r="S1787" t="s">
        <v>298</v>
      </c>
      <c r="T1787" t="str">
        <f t="shared" si="461"/>
        <v>VEN</v>
      </c>
      <c r="U1787" t="s">
        <v>300</v>
      </c>
      <c r="V1787" s="33">
        <f t="shared" si="462"/>
        <v>13817.23</v>
      </c>
      <c r="W1787">
        <f t="shared" si="463"/>
        <v>1000</v>
      </c>
      <c r="X1787" s="33">
        <f t="shared" si="464"/>
        <v>11034.43</v>
      </c>
      <c r="Y1787" s="33">
        <f t="shared" si="465"/>
        <v>2782.8</v>
      </c>
      <c r="Z1787" s="45">
        <f t="shared" si="466"/>
        <v>0.40683626530064282</v>
      </c>
      <c r="AA1787" s="33">
        <f t="shared" si="467"/>
        <v>5621.3502500000004</v>
      </c>
      <c r="AB1787" s="45">
        <f t="shared" si="468"/>
        <v>0.50943730215335092</v>
      </c>
      <c r="AC1787" s="33">
        <f>IFERROR($X1787/VLOOKUP(CONCATENATE("USD",C1787),[1]GEINDICE!AR$1:AS$65536,2,0),"")</f>
        <v>1927.7144005171119</v>
      </c>
      <c r="AD1787" s="33">
        <f>IFERROR($AA1787/VLOOKUP(CONCATENATE("USD",C1787),[1]GEINDICE!AR$1:AS$65536,2,0),"")</f>
        <v>982.04962352160169</v>
      </c>
      <c r="AE1787" s="33">
        <f>IFERROR($X1787/VLOOKUP(CONCATENATE("EUR",C1787),[1]GEINDICE!AR$1:AS$65536,2,0),"")</f>
        <v>1783.7746524409959</v>
      </c>
      <c r="AF1787" s="33">
        <f>IFERROR($AA1787/VLOOKUP(CONCATENATE("EUR",C1787),[1]GEINDICE!AR$1:AS$65536,2,0),"")</f>
        <v>908.72134658907214</v>
      </c>
      <c r="AG1787" s="48" t="str">
        <f>VLOOKUP(E1787,[1]Apresentação!AW$1:AX$65536,2,0)</f>
        <v xml:space="preserve">                    2 - LEATHER AUXILIARIES</v>
      </c>
      <c r="AH1787" s="48" t="str">
        <f t="shared" si="469"/>
        <v xml:space="preserve">         5212000001 - PELLASTOL MN BR</v>
      </c>
      <c r="AI1787" s="49" t="str">
        <f t="shared" si="470"/>
        <v xml:space="preserve">     L00277 - TREAT INDUSTRIA E COMERCIO DE COUROS LTDA</v>
      </c>
      <c r="AJ1787" t="str">
        <f t="shared" si="471"/>
        <v xml:space="preserve">     90 - SALES</v>
      </c>
      <c r="AK1787" t="str">
        <f t="shared" si="472"/>
        <v/>
      </c>
      <c r="AL1787">
        <f t="shared" si="473"/>
        <v>3</v>
      </c>
      <c r="AM1787" t="str">
        <f t="shared" si="474"/>
        <v>2025 3</v>
      </c>
      <c r="AN1787" t="str">
        <f t="shared" si="475"/>
        <v xml:space="preserve">TREAT </v>
      </c>
    </row>
    <row r="1788" spans="1:40" x14ac:dyDescent="0.35">
      <c r="A1788">
        <v>81737</v>
      </c>
      <c r="B1788" t="s">
        <v>274</v>
      </c>
      <c r="C1788" s="31">
        <v>45737</v>
      </c>
      <c r="D1788" t="s">
        <v>373</v>
      </c>
      <c r="E1788" t="s">
        <v>374</v>
      </c>
      <c r="F1788" t="s">
        <v>675</v>
      </c>
      <c r="G1788" t="s">
        <v>676</v>
      </c>
      <c r="H1788" t="s">
        <v>801</v>
      </c>
      <c r="I1788" t="s">
        <v>802</v>
      </c>
      <c r="J1788">
        <v>2000</v>
      </c>
      <c r="K1788">
        <v>28200.74</v>
      </c>
      <c r="L1788">
        <v>10426.1595</v>
      </c>
      <c r="M1788">
        <v>5679.63</v>
      </c>
      <c r="N1788">
        <v>14.10037</v>
      </c>
      <c r="O1788" s="32">
        <f t="shared" si="459"/>
        <v>22521.11</v>
      </c>
      <c r="P1788" s="32">
        <f t="shared" si="460"/>
        <v>12094.950500000001</v>
      </c>
      <c r="Q1788">
        <v>720502</v>
      </c>
      <c r="R1788" t="s">
        <v>298</v>
      </c>
      <c r="S1788" t="s">
        <v>298</v>
      </c>
      <c r="T1788" t="str">
        <f t="shared" si="461"/>
        <v>VEN</v>
      </c>
      <c r="U1788" t="s">
        <v>300</v>
      </c>
      <c r="V1788" s="33">
        <f t="shared" si="462"/>
        <v>28200.74</v>
      </c>
      <c r="W1788">
        <f t="shared" si="463"/>
        <v>2000</v>
      </c>
      <c r="X1788" s="33">
        <f t="shared" si="464"/>
        <v>22521.11</v>
      </c>
      <c r="Y1788" s="33">
        <f t="shared" si="465"/>
        <v>5679.63</v>
      </c>
      <c r="Z1788" s="45">
        <f t="shared" si="466"/>
        <v>0.41470367444258555</v>
      </c>
      <c r="AA1788" s="33">
        <f t="shared" si="467"/>
        <v>11694.950500000001</v>
      </c>
      <c r="AB1788" s="45">
        <f t="shared" si="468"/>
        <v>0.51928836988940597</v>
      </c>
      <c r="AC1788" s="33">
        <f>IFERROR($X1788/VLOOKUP(CONCATENATE("USD",C1788),[1]GEINDICE!AR$1:AS$65536,2,0),"")</f>
        <v>3934.4368547020495</v>
      </c>
      <c r="AD1788" s="33">
        <f>IFERROR($AA1788/VLOOKUP(CONCATENATE("USD",C1788),[1]GEINDICE!AR$1:AS$65536,2,0),"")</f>
        <v>2043.107300711029</v>
      </c>
      <c r="AE1788" s="33">
        <f>IFERROR($X1788/VLOOKUP(CONCATENATE("EUR",C1788),[1]GEINDICE!AR$1:AS$65536,2,0),"")</f>
        <v>3640.6579372777242</v>
      </c>
      <c r="AF1788" s="33">
        <f>IFERROR($AA1788/VLOOKUP(CONCATENATE("EUR",C1788),[1]GEINDICE!AR$1:AS$65536,2,0),"")</f>
        <v>1890.5513255738767</v>
      </c>
      <c r="AG1788" s="48" t="str">
        <f>VLOOKUP(E1788,[1]Apresentação!AW$1:AX$65536,2,0)</f>
        <v xml:space="preserve">                    2 - LEATHER AUXILIARIES</v>
      </c>
      <c r="AH1788" s="48" t="str">
        <f t="shared" si="469"/>
        <v xml:space="preserve">         5212000001 - PELLASTOL MN BR</v>
      </c>
      <c r="AI1788" s="49" t="str">
        <f t="shared" si="470"/>
        <v xml:space="preserve">     L00072 - QUIMIFRAM PRODUTOS QUIMICOS E CURTUME LTDA</v>
      </c>
      <c r="AJ1788" t="str">
        <f t="shared" si="471"/>
        <v xml:space="preserve">     90 - SALES</v>
      </c>
      <c r="AK1788" t="str">
        <f t="shared" si="472"/>
        <v/>
      </c>
      <c r="AL1788">
        <f t="shared" si="473"/>
        <v>3</v>
      </c>
      <c r="AM1788" t="str">
        <f t="shared" si="474"/>
        <v>2025 3</v>
      </c>
      <c r="AN1788" t="str">
        <f t="shared" si="475"/>
        <v xml:space="preserve">QUIMIFRAM </v>
      </c>
    </row>
    <row r="1789" spans="1:40" x14ac:dyDescent="0.35">
      <c r="A1789">
        <v>81738</v>
      </c>
      <c r="B1789" t="s">
        <v>274</v>
      </c>
      <c r="C1789" s="31">
        <v>45737</v>
      </c>
      <c r="D1789" t="s">
        <v>373</v>
      </c>
      <c r="E1789" t="s">
        <v>374</v>
      </c>
      <c r="F1789" t="s">
        <v>379</v>
      </c>
      <c r="G1789" t="s">
        <v>380</v>
      </c>
      <c r="H1789" t="s">
        <v>801</v>
      </c>
      <c r="I1789" t="s">
        <v>802</v>
      </c>
      <c r="J1789">
        <v>1000</v>
      </c>
      <c r="K1789">
        <v>13120.710000000001</v>
      </c>
      <c r="L1789">
        <v>5213.0797499999999</v>
      </c>
      <c r="M1789">
        <v>2642.51</v>
      </c>
      <c r="N1789">
        <v>13.120709999999999</v>
      </c>
      <c r="O1789" s="32">
        <f t="shared" si="459"/>
        <v>10478.200000000001</v>
      </c>
      <c r="P1789" s="32">
        <f t="shared" si="460"/>
        <v>5265.1202500000009</v>
      </c>
      <c r="Q1789">
        <v>720505</v>
      </c>
      <c r="R1789" t="s">
        <v>298</v>
      </c>
      <c r="S1789" t="s">
        <v>298</v>
      </c>
      <c r="T1789" t="str">
        <f t="shared" si="461"/>
        <v>VEN</v>
      </c>
      <c r="U1789" t="s">
        <v>381</v>
      </c>
      <c r="V1789" s="33">
        <f t="shared" si="462"/>
        <v>13120.710000000001</v>
      </c>
      <c r="W1789">
        <f t="shared" si="463"/>
        <v>1000</v>
      </c>
      <c r="X1789" s="33">
        <f t="shared" si="464"/>
        <v>10478.200000000001</v>
      </c>
      <c r="Y1789" s="33">
        <f t="shared" si="465"/>
        <v>2642.51</v>
      </c>
      <c r="Z1789" s="45">
        <f t="shared" si="466"/>
        <v>0.38604010377487197</v>
      </c>
      <c r="AA1789" s="33">
        <f t="shared" si="467"/>
        <v>5065.1202500000009</v>
      </c>
      <c r="AB1789" s="45">
        <f t="shared" si="468"/>
        <v>0.48339602698936845</v>
      </c>
      <c r="AC1789" s="33">
        <f>IFERROR($X1789/VLOOKUP(CONCATENATE("USD",C1789),[1]GEINDICE!AR$1:AS$65536,2,0),"")</f>
        <v>1830.5410457539178</v>
      </c>
      <c r="AD1789" s="33">
        <f>IFERROR($AA1789/VLOOKUP(CONCATENATE("USD",C1789),[1]GEINDICE!AR$1:AS$65536,2,0),"")</f>
        <v>884.8762687584076</v>
      </c>
      <c r="AE1789" s="33">
        <f>IFERROR($X1789/VLOOKUP(CONCATENATE("EUR",C1789),[1]GEINDICE!AR$1:AS$65536,2,0),"")</f>
        <v>1693.8570966698999</v>
      </c>
      <c r="AF1789" s="33">
        <f>IFERROR($AA1789/VLOOKUP(CONCATENATE("EUR",C1789),[1]GEINDICE!AR$1:AS$65536,2,0),"")</f>
        <v>818.80379081797616</v>
      </c>
      <c r="AG1789" s="48" t="str">
        <f>VLOOKUP(E1789,[1]Apresentação!AW$1:AX$65536,2,0)</f>
        <v xml:space="preserve">                    2 - LEATHER AUXILIARIES</v>
      </c>
      <c r="AH1789" s="48" t="str">
        <f t="shared" si="469"/>
        <v xml:space="preserve">         5212000001 - PELLASTOL MN BR</v>
      </c>
      <c r="AI1789" s="49" t="str">
        <f t="shared" si="470"/>
        <v xml:space="preserve">     L00103 - VITAPELLI LTDA</v>
      </c>
      <c r="AJ1789" t="str">
        <f t="shared" si="471"/>
        <v xml:space="preserve">     90 - SALES</v>
      </c>
      <c r="AK1789" t="str">
        <f t="shared" si="472"/>
        <v/>
      </c>
      <c r="AL1789">
        <f t="shared" si="473"/>
        <v>3</v>
      </c>
      <c r="AM1789" t="str">
        <f t="shared" si="474"/>
        <v>2025 3</v>
      </c>
      <c r="AN1789" t="str">
        <f t="shared" si="475"/>
        <v xml:space="preserve">VITAPELLI </v>
      </c>
    </row>
    <row r="1790" spans="1:40" x14ac:dyDescent="0.35">
      <c r="A1790">
        <v>80989</v>
      </c>
      <c r="B1790" t="s">
        <v>274</v>
      </c>
      <c r="C1790" s="31">
        <v>45680</v>
      </c>
      <c r="D1790" t="s">
        <v>373</v>
      </c>
      <c r="E1790" t="s">
        <v>374</v>
      </c>
      <c r="F1790" t="s">
        <v>683</v>
      </c>
      <c r="G1790" t="s">
        <v>684</v>
      </c>
      <c r="H1790" t="s">
        <v>801</v>
      </c>
      <c r="I1790" t="s">
        <v>802</v>
      </c>
      <c r="J1790">
        <v>1000</v>
      </c>
      <c r="K1790">
        <v>17180.14</v>
      </c>
      <c r="L1790">
        <v>5253.1168200000002</v>
      </c>
      <c r="M1790">
        <v>3460.09</v>
      </c>
      <c r="N1790">
        <v>17.180139999999998</v>
      </c>
      <c r="O1790" s="32">
        <f t="shared" si="459"/>
        <v>13720.05</v>
      </c>
      <c r="P1790" s="32">
        <f t="shared" si="460"/>
        <v>8466.93318</v>
      </c>
      <c r="Q1790">
        <v>708010</v>
      </c>
      <c r="R1790" t="s">
        <v>298</v>
      </c>
      <c r="S1790" t="s">
        <v>298</v>
      </c>
      <c r="T1790" t="str">
        <f t="shared" si="461"/>
        <v>VEN</v>
      </c>
      <c r="U1790" t="s">
        <v>300</v>
      </c>
      <c r="V1790" s="33">
        <f t="shared" si="462"/>
        <v>17180.14</v>
      </c>
      <c r="W1790">
        <f t="shared" si="463"/>
        <v>1000</v>
      </c>
      <c r="X1790" s="33">
        <f t="shared" si="464"/>
        <v>13720.05</v>
      </c>
      <c r="Y1790" s="33">
        <f t="shared" si="465"/>
        <v>3460.09</v>
      </c>
      <c r="Z1790" s="45">
        <f t="shared" si="466"/>
        <v>0.48119125804562712</v>
      </c>
      <c r="AA1790" s="33">
        <f t="shared" si="467"/>
        <v>8266.93318</v>
      </c>
      <c r="AB1790" s="45">
        <f t="shared" si="468"/>
        <v>0.60254395428588092</v>
      </c>
      <c r="AC1790" s="33">
        <f>IFERROR($X1790/VLOOKUP(CONCATENATE("USD",C1790),[1]GEINDICE!AR$1:AS$65536,2,0),"")</f>
        <v>2309.8116129901173</v>
      </c>
      <c r="AD1790" s="33">
        <f>IFERROR($AA1790/VLOOKUP(CONCATENATE("USD",C1790),[1]GEINDICE!AR$1:AS$65536,2,0),"")</f>
        <v>1391.7630229465142</v>
      </c>
      <c r="AE1790" s="33">
        <f>IFERROR($X1790/VLOOKUP(CONCATENATE("EUR",C1790),[1]GEINDICE!AR$1:AS$65536,2,0),"")</f>
        <v>2221.618601939861</v>
      </c>
      <c r="AF1790" s="33">
        <f>IFERROR($AA1790/VLOOKUP(CONCATENATE("EUR",C1790),[1]GEINDICE!AR$1:AS$65536,2,0),"")</f>
        <v>1338.6228573279143</v>
      </c>
      <c r="AG1790" s="48" t="str">
        <f>VLOOKUP(E1790,[1]Apresentação!AW$1:AX$65536,2,0)</f>
        <v xml:space="preserve">                    2 - LEATHER AUXILIARIES</v>
      </c>
      <c r="AH1790" s="48" t="str">
        <f t="shared" si="469"/>
        <v xml:space="preserve">         5212000001 - PELLASTOL MN BR</v>
      </c>
      <c r="AI1790" s="49" t="str">
        <f t="shared" si="470"/>
        <v xml:space="preserve">     L00148 - CURTIDORA ITAUNA EIRELI</v>
      </c>
      <c r="AJ1790" t="str">
        <f t="shared" si="471"/>
        <v xml:space="preserve">     90 - SALES</v>
      </c>
      <c r="AK1790" t="str">
        <f t="shared" si="472"/>
        <v/>
      </c>
      <c r="AL1790">
        <f t="shared" si="473"/>
        <v>1</v>
      </c>
      <c r="AM1790" t="str">
        <f t="shared" si="474"/>
        <v>2025 1</v>
      </c>
      <c r="AN1790" t="str">
        <f t="shared" si="475"/>
        <v xml:space="preserve">CURTIDORA </v>
      </c>
    </row>
    <row r="1791" spans="1:40" x14ac:dyDescent="0.35">
      <c r="A1791">
        <v>82009</v>
      </c>
      <c r="B1791" t="s">
        <v>274</v>
      </c>
      <c r="C1791" s="31">
        <v>45758</v>
      </c>
      <c r="D1791" t="s">
        <v>373</v>
      </c>
      <c r="E1791" t="s">
        <v>374</v>
      </c>
      <c r="F1791" t="s">
        <v>671</v>
      </c>
      <c r="G1791" t="s">
        <v>672</v>
      </c>
      <c r="H1791" t="s">
        <v>801</v>
      </c>
      <c r="I1791" t="s">
        <v>802</v>
      </c>
      <c r="J1791">
        <v>1000</v>
      </c>
      <c r="K1791">
        <v>14424.06</v>
      </c>
      <c r="L1791">
        <v>5213.0053200000002</v>
      </c>
      <c r="M1791">
        <v>2905.01</v>
      </c>
      <c r="N1791">
        <v>14.424059999999999</v>
      </c>
      <c r="O1791" s="32">
        <f t="shared" si="459"/>
        <v>11519.05</v>
      </c>
      <c r="P1791" s="32">
        <f t="shared" si="460"/>
        <v>6306.0446799999991</v>
      </c>
      <c r="Q1791">
        <v>728415</v>
      </c>
      <c r="R1791" t="s">
        <v>298</v>
      </c>
      <c r="S1791" t="s">
        <v>298</v>
      </c>
      <c r="T1791" t="str">
        <f t="shared" si="461"/>
        <v>VEN</v>
      </c>
      <c r="U1791" t="s">
        <v>300</v>
      </c>
      <c r="V1791" s="33">
        <f t="shared" si="462"/>
        <v>14424.06</v>
      </c>
      <c r="W1791">
        <f t="shared" si="463"/>
        <v>1000</v>
      </c>
      <c r="X1791" s="33">
        <f t="shared" si="464"/>
        <v>11519.05</v>
      </c>
      <c r="Y1791" s="33">
        <f t="shared" si="465"/>
        <v>2905.01</v>
      </c>
      <c r="Z1791" s="45">
        <f t="shared" si="466"/>
        <v>0.42332357741163024</v>
      </c>
      <c r="AA1791" s="33">
        <f t="shared" si="467"/>
        <v>6106.0446799999991</v>
      </c>
      <c r="AB1791" s="45">
        <f t="shared" si="468"/>
        <v>0.53008231407972006</v>
      </c>
      <c r="AC1791" s="33">
        <f>IFERROR($X1791/VLOOKUP(CONCATENATE("USD",C1791),[1]GEINDICE!AR$1:AS$65536,2,0),"")</f>
        <v>1961.1233123925292</v>
      </c>
      <c r="AD1791" s="33">
        <f>IFERROR($AA1791/VLOOKUP(CONCATENATE("USD",C1791),[1]GEINDICE!AR$1:AS$65536,2,0),"")</f>
        <v>1039.5567836287175</v>
      </c>
      <c r="AE1791" s="33">
        <f>IFERROR($X1791/VLOOKUP(CONCATENATE("EUR",C1791),[1]GEINDICE!AR$1:AS$65536,2,0),"")</f>
        <v>1731.979611475311</v>
      </c>
      <c r="AF1791" s="33">
        <f>IFERROR($AA1791/VLOOKUP(CONCATENATE("EUR",C1791),[1]GEINDICE!AR$1:AS$65536,2,0),"")</f>
        <v>918.09176038972737</v>
      </c>
      <c r="AG1791" s="48" t="str">
        <f>VLOOKUP(E1791,[1]Apresentação!AW$1:AX$65536,2,0)</f>
        <v xml:space="preserve">                    2 - LEATHER AUXILIARIES</v>
      </c>
      <c r="AH1791" s="48" t="str">
        <f t="shared" si="469"/>
        <v xml:space="preserve">         5212000001 - PELLASTOL MN BR</v>
      </c>
      <c r="AI1791" s="49" t="str">
        <f t="shared" si="470"/>
        <v xml:space="preserve">     L00277 - TREAT INDUSTRIA E COMERCIO DE COUROS LTDA</v>
      </c>
      <c r="AJ1791" t="str">
        <f t="shared" si="471"/>
        <v xml:space="preserve">     90 - SALES</v>
      </c>
      <c r="AK1791" t="str">
        <f t="shared" si="472"/>
        <v/>
      </c>
      <c r="AL1791">
        <f t="shared" si="473"/>
        <v>4</v>
      </c>
      <c r="AM1791" t="str">
        <f t="shared" si="474"/>
        <v>2025 4</v>
      </c>
      <c r="AN1791" t="str">
        <f t="shared" si="475"/>
        <v xml:space="preserve">TREAT </v>
      </c>
    </row>
    <row r="1792" spans="1:40" x14ac:dyDescent="0.35">
      <c r="A1792">
        <v>82028</v>
      </c>
      <c r="B1792" t="s">
        <v>274</v>
      </c>
      <c r="C1792" s="31">
        <v>45758</v>
      </c>
      <c r="D1792" t="s">
        <v>373</v>
      </c>
      <c r="E1792" t="s">
        <v>374</v>
      </c>
      <c r="F1792" t="s">
        <v>379</v>
      </c>
      <c r="G1792" t="s">
        <v>380</v>
      </c>
      <c r="H1792" t="s">
        <v>801</v>
      </c>
      <c r="I1792" t="s">
        <v>802</v>
      </c>
      <c r="J1792">
        <v>2000</v>
      </c>
      <c r="K1792">
        <v>27393.9</v>
      </c>
      <c r="L1792">
        <v>10426.01064</v>
      </c>
      <c r="M1792">
        <v>5517.13</v>
      </c>
      <c r="N1792">
        <v>13.696949999999999</v>
      </c>
      <c r="O1792" s="32">
        <f t="shared" si="459"/>
        <v>21876.77</v>
      </c>
      <c r="P1792" s="32">
        <f t="shared" si="460"/>
        <v>11450.75936</v>
      </c>
      <c r="Q1792">
        <v>728518</v>
      </c>
      <c r="R1792" t="s">
        <v>298</v>
      </c>
      <c r="S1792" t="s">
        <v>298</v>
      </c>
      <c r="T1792" t="str">
        <f t="shared" si="461"/>
        <v>VEN</v>
      </c>
      <c r="U1792" t="s">
        <v>381</v>
      </c>
      <c r="V1792" s="33">
        <f t="shared" si="462"/>
        <v>27393.9</v>
      </c>
      <c r="W1792">
        <f t="shared" si="463"/>
        <v>2000</v>
      </c>
      <c r="X1792" s="33">
        <f t="shared" si="464"/>
        <v>21876.77</v>
      </c>
      <c r="Y1792" s="33">
        <f t="shared" si="465"/>
        <v>5517.13</v>
      </c>
      <c r="Z1792" s="45">
        <f t="shared" si="466"/>
        <v>0.40340219391908416</v>
      </c>
      <c r="AA1792" s="33">
        <f t="shared" si="467"/>
        <v>11050.75936</v>
      </c>
      <c r="AB1792" s="45">
        <f t="shared" si="468"/>
        <v>0.50513669796775296</v>
      </c>
      <c r="AC1792" s="33">
        <f>IFERROR($X1792/VLOOKUP(CONCATENATE("USD",C1792),[1]GEINDICE!AR$1:AS$65536,2,0),"")</f>
        <v>3724.5296831639339</v>
      </c>
      <c r="AD1792" s="33">
        <f>IFERROR($AA1792/VLOOKUP(CONCATENATE("USD",C1792),[1]GEINDICE!AR$1:AS$65536,2,0),"")</f>
        <v>1881.396625636311</v>
      </c>
      <c r="AE1792" s="33">
        <f>IFERROR($X1792/VLOOKUP(CONCATENATE("EUR",C1792),[1]GEINDICE!AR$1:AS$65536,2,0),"")</f>
        <v>3289.3441390509411</v>
      </c>
      <c r="AF1792" s="33">
        <f>IFERROR($AA1792/VLOOKUP(CONCATENATE("EUR",C1792),[1]GEINDICE!AR$1:AS$65536,2,0),"")</f>
        <v>1661.5684368797738</v>
      </c>
      <c r="AG1792" s="48" t="str">
        <f>VLOOKUP(E1792,[1]Apresentação!AW$1:AX$65536,2,0)</f>
        <v xml:space="preserve">                    2 - LEATHER AUXILIARIES</v>
      </c>
      <c r="AH1792" s="48" t="str">
        <f t="shared" si="469"/>
        <v xml:space="preserve">         5212000001 - PELLASTOL MN BR</v>
      </c>
      <c r="AI1792" s="49" t="str">
        <f t="shared" si="470"/>
        <v xml:space="preserve">     L00103 - VITAPELLI LTDA</v>
      </c>
      <c r="AJ1792" t="str">
        <f t="shared" si="471"/>
        <v xml:space="preserve">     90 - SALES</v>
      </c>
      <c r="AK1792" t="str">
        <f t="shared" si="472"/>
        <v/>
      </c>
      <c r="AL1792">
        <f t="shared" si="473"/>
        <v>4</v>
      </c>
      <c r="AM1792" t="str">
        <f t="shared" si="474"/>
        <v>2025 4</v>
      </c>
      <c r="AN1792" t="str">
        <f t="shared" si="475"/>
        <v xml:space="preserve">VITAPELLI </v>
      </c>
    </row>
    <row r="1793" spans="1:40" x14ac:dyDescent="0.35">
      <c r="A1793">
        <v>81008</v>
      </c>
      <c r="B1793" t="s">
        <v>274</v>
      </c>
      <c r="C1793" s="31">
        <v>45681</v>
      </c>
      <c r="D1793" t="s">
        <v>373</v>
      </c>
      <c r="E1793" t="s">
        <v>374</v>
      </c>
      <c r="F1793" t="s">
        <v>379</v>
      </c>
      <c r="G1793" t="s">
        <v>380</v>
      </c>
      <c r="H1793" t="s">
        <v>801</v>
      </c>
      <c r="I1793" t="s">
        <v>802</v>
      </c>
      <c r="J1793">
        <v>1000</v>
      </c>
      <c r="K1793">
        <v>13762.75</v>
      </c>
      <c r="L1793">
        <v>5253.1168200000002</v>
      </c>
      <c r="M1793">
        <v>2771.82</v>
      </c>
      <c r="N1793">
        <v>13.762749999999999</v>
      </c>
      <c r="O1793" s="32">
        <f t="shared" si="459"/>
        <v>10990.93</v>
      </c>
      <c r="P1793" s="32">
        <f t="shared" si="460"/>
        <v>5737.8131800000001</v>
      </c>
      <c r="Q1793">
        <v>708080</v>
      </c>
      <c r="R1793" t="s">
        <v>298</v>
      </c>
      <c r="S1793" t="s">
        <v>298</v>
      </c>
      <c r="T1793" t="str">
        <f t="shared" si="461"/>
        <v>VEN</v>
      </c>
      <c r="U1793" t="s">
        <v>300</v>
      </c>
      <c r="V1793" s="33">
        <f t="shared" si="462"/>
        <v>13762.75</v>
      </c>
      <c r="W1793">
        <f t="shared" si="463"/>
        <v>1000</v>
      </c>
      <c r="X1793" s="33">
        <f t="shared" si="464"/>
        <v>10990.93</v>
      </c>
      <c r="Y1793" s="33">
        <f t="shared" si="465"/>
        <v>2771.82</v>
      </c>
      <c r="Z1793" s="45">
        <f t="shared" si="466"/>
        <v>0.40237693629543514</v>
      </c>
      <c r="AA1793" s="33">
        <f t="shared" si="467"/>
        <v>5537.8131800000001</v>
      </c>
      <c r="AB1793" s="45">
        <f t="shared" si="468"/>
        <v>0.50385301152859674</v>
      </c>
      <c r="AC1793" s="33">
        <f>IFERROR($X1793/VLOOKUP(CONCATENATE("USD",C1793),[1]GEINDICE!AR$1:AS$65536,2,0),"")</f>
        <v>1865.2405600339414</v>
      </c>
      <c r="AD1793" s="33">
        <f>IFERROR($AA1793/VLOOKUP(CONCATENATE("USD",C1793),[1]GEINDICE!AR$1:AS$65536,2,0),"")</f>
        <v>939.80707339838784</v>
      </c>
      <c r="AE1793" s="33">
        <f>IFERROR($X1793/VLOOKUP(CONCATENATE("EUR",C1793),[1]GEINDICE!AR$1:AS$65536,2,0),"")</f>
        <v>1773.5602136483192</v>
      </c>
      <c r="AF1793" s="33">
        <f>IFERROR($AA1793/VLOOKUP(CONCATENATE("EUR",C1793),[1]GEINDICE!AR$1:AS$65536,2,0),"")</f>
        <v>893.61365477400716</v>
      </c>
      <c r="AG1793" s="48" t="str">
        <f>VLOOKUP(E1793,[1]Apresentação!AW$1:AX$65536,2,0)</f>
        <v xml:space="preserve">                    2 - LEATHER AUXILIARIES</v>
      </c>
      <c r="AH1793" s="48" t="str">
        <f t="shared" si="469"/>
        <v xml:space="preserve">         5212000001 - PELLASTOL MN BR</v>
      </c>
      <c r="AI1793" s="49" t="str">
        <f t="shared" si="470"/>
        <v xml:space="preserve">     L00103 - VITAPELLI LTDA</v>
      </c>
      <c r="AJ1793" t="str">
        <f t="shared" si="471"/>
        <v xml:space="preserve">     90 - SALES</v>
      </c>
      <c r="AK1793" t="str">
        <f t="shared" si="472"/>
        <v/>
      </c>
      <c r="AL1793">
        <f t="shared" si="473"/>
        <v>1</v>
      </c>
      <c r="AM1793" t="str">
        <f t="shared" si="474"/>
        <v>2025 1</v>
      </c>
      <c r="AN1793" t="str">
        <f t="shared" si="475"/>
        <v xml:space="preserve">VITAPELLI </v>
      </c>
    </row>
    <row r="1794" spans="1:40" x14ac:dyDescent="0.35">
      <c r="A1794">
        <v>82097</v>
      </c>
      <c r="B1794" t="s">
        <v>274</v>
      </c>
      <c r="C1794" s="31">
        <v>45764</v>
      </c>
      <c r="D1794" t="s">
        <v>373</v>
      </c>
      <c r="E1794" t="s">
        <v>374</v>
      </c>
      <c r="F1794" t="s">
        <v>379</v>
      </c>
      <c r="G1794" t="s">
        <v>380</v>
      </c>
      <c r="H1794" t="s">
        <v>801</v>
      </c>
      <c r="I1794" t="s">
        <v>802</v>
      </c>
      <c r="J1794">
        <v>1000</v>
      </c>
      <c r="K1794">
        <v>13602.41</v>
      </c>
      <c r="L1794">
        <v>5213.0053200000002</v>
      </c>
      <c r="M1794">
        <v>2739.53</v>
      </c>
      <c r="N1794">
        <v>13.602409999999999</v>
      </c>
      <c r="O1794" s="32">
        <f t="shared" si="459"/>
        <v>10862.88</v>
      </c>
      <c r="P1794" s="32">
        <f t="shared" si="460"/>
        <v>5649.874679999999</v>
      </c>
      <c r="Q1794">
        <v>730721</v>
      </c>
      <c r="R1794" t="s">
        <v>298</v>
      </c>
      <c r="S1794" t="s">
        <v>298</v>
      </c>
      <c r="T1794" t="str">
        <f t="shared" si="461"/>
        <v>VEN</v>
      </c>
      <c r="U1794" t="s">
        <v>381</v>
      </c>
      <c r="V1794" s="33">
        <f t="shared" si="462"/>
        <v>13602.41</v>
      </c>
      <c r="W1794">
        <f t="shared" si="463"/>
        <v>1000</v>
      </c>
      <c r="X1794" s="33">
        <f t="shared" si="464"/>
        <v>10862.88</v>
      </c>
      <c r="Y1794" s="33">
        <f t="shared" si="465"/>
        <v>2739.53</v>
      </c>
      <c r="Z1794" s="45">
        <f t="shared" si="466"/>
        <v>0.40065508097462132</v>
      </c>
      <c r="AA1794" s="33">
        <f t="shared" si="467"/>
        <v>5449.874679999999</v>
      </c>
      <c r="AB1794" s="45">
        <f t="shared" si="468"/>
        <v>0.50169703430397827</v>
      </c>
      <c r="AC1794" s="33">
        <f>IFERROR($X1794/VLOOKUP(CONCATENATE("USD",C1794),[1]GEINDICE!AR$1:AS$65536,2,0),"")</f>
        <v>1855.0316774535083</v>
      </c>
      <c r="AD1794" s="33">
        <f>IFERROR($AA1794/VLOOKUP(CONCATENATE("USD",C1794),[1]GEINDICE!AR$1:AS$65536,2,0),"")</f>
        <v>930.66389111835906</v>
      </c>
      <c r="AE1794" s="33">
        <f>IFERROR($X1794/VLOOKUP(CONCATENATE("EUR",C1794),[1]GEINDICE!AR$1:AS$65536,2,0),"")</f>
        <v>1632.0923104660594</v>
      </c>
      <c r="AF1794" s="33">
        <f>IFERROR($AA1794/VLOOKUP(CONCATENATE("EUR",C1794),[1]GEINDICE!AR$1:AS$65536,2,0),"")</f>
        <v>818.81587187114985</v>
      </c>
      <c r="AG1794" s="48" t="str">
        <f>VLOOKUP(E1794,[1]Apresentação!AW$1:AX$65536,2,0)</f>
        <v xml:space="preserve">                    2 - LEATHER AUXILIARIES</v>
      </c>
      <c r="AH1794" s="48" t="str">
        <f t="shared" si="469"/>
        <v xml:space="preserve">         5212000001 - PELLASTOL MN BR</v>
      </c>
      <c r="AI1794" s="49" t="str">
        <f t="shared" si="470"/>
        <v xml:space="preserve">     L00103 - VITAPELLI LTDA</v>
      </c>
      <c r="AJ1794" t="str">
        <f t="shared" si="471"/>
        <v xml:space="preserve">     90 - SALES</v>
      </c>
      <c r="AK1794" t="str">
        <f t="shared" si="472"/>
        <v/>
      </c>
      <c r="AL1794">
        <f t="shared" si="473"/>
        <v>4</v>
      </c>
      <c r="AM1794" t="str">
        <f t="shared" si="474"/>
        <v>2025 4</v>
      </c>
      <c r="AN1794" t="str">
        <f t="shared" si="475"/>
        <v xml:space="preserve">VITAPELLI </v>
      </c>
    </row>
    <row r="1795" spans="1:40" x14ac:dyDescent="0.35">
      <c r="A1795">
        <v>81559</v>
      </c>
      <c r="B1795" t="s">
        <v>274</v>
      </c>
      <c r="C1795" s="31">
        <v>45723</v>
      </c>
      <c r="D1795" t="s">
        <v>373</v>
      </c>
      <c r="E1795" t="s">
        <v>374</v>
      </c>
      <c r="F1795" t="s">
        <v>379</v>
      </c>
      <c r="G1795" t="s">
        <v>380</v>
      </c>
      <c r="H1795" t="s">
        <v>801</v>
      </c>
      <c r="I1795" t="s">
        <v>802</v>
      </c>
      <c r="J1795">
        <v>1000</v>
      </c>
      <c r="K1795">
        <v>13418.67</v>
      </c>
      <c r="L1795">
        <v>5191.8749600000001</v>
      </c>
      <c r="M1795">
        <v>2702.52</v>
      </c>
      <c r="N1795">
        <v>13.418669999999999</v>
      </c>
      <c r="O1795" s="32">
        <f t="shared" si="459"/>
        <v>10716.15</v>
      </c>
      <c r="P1795" s="32">
        <f t="shared" si="460"/>
        <v>5524.2750399999995</v>
      </c>
      <c r="Q1795">
        <v>715228</v>
      </c>
      <c r="R1795" t="s">
        <v>298</v>
      </c>
      <c r="S1795" t="s">
        <v>298</v>
      </c>
      <c r="T1795" t="str">
        <f t="shared" si="461"/>
        <v>VEN</v>
      </c>
      <c r="U1795" t="s">
        <v>381</v>
      </c>
      <c r="V1795" s="33">
        <f t="shared" si="462"/>
        <v>13418.67</v>
      </c>
      <c r="W1795">
        <f t="shared" si="463"/>
        <v>1000</v>
      </c>
      <c r="X1795" s="33">
        <f t="shared" si="464"/>
        <v>10716.15</v>
      </c>
      <c r="Y1795" s="33">
        <f t="shared" si="465"/>
        <v>2702.52</v>
      </c>
      <c r="Z1795" s="45">
        <f t="shared" si="466"/>
        <v>0.39678112957543477</v>
      </c>
      <c r="AA1795" s="33">
        <f t="shared" si="467"/>
        <v>5324.2750399999995</v>
      </c>
      <c r="AB1795" s="45">
        <f t="shared" si="468"/>
        <v>0.4968458858825231</v>
      </c>
      <c r="AC1795" s="33">
        <f>IFERROR($X1795/VLOOKUP(CONCATENATE("USD",C1795),[1]GEINDICE!AR$1:AS$65536,2,0),"")</f>
        <v>1857.6047011510191</v>
      </c>
      <c r="AD1795" s="33">
        <f>IFERROR($AA1795/VLOOKUP(CONCATENATE("USD",C1795),[1]GEINDICE!AR$1:AS$65536,2,0),"")</f>
        <v>922.94325336291763</v>
      </c>
      <c r="AE1795" s="33">
        <f>IFERROR($X1795/VLOOKUP(CONCATENATE("EUR",C1795),[1]GEINDICE!AR$1:AS$65536,2,0),"")</f>
        <v>1708.7605440658235</v>
      </c>
      <c r="AF1795" s="33">
        <f>IFERROR($AA1795/VLOOKUP(CONCATENATE("EUR",C1795),[1]GEINDICE!AR$1:AS$65536,2,0),"")</f>
        <v>848.99064627748623</v>
      </c>
      <c r="AG1795" s="48" t="str">
        <f>VLOOKUP(E1795,[1]Apresentação!AW$1:AX$65536,2,0)</f>
        <v xml:space="preserve">                    2 - LEATHER AUXILIARIES</v>
      </c>
      <c r="AH1795" s="48" t="str">
        <f t="shared" si="469"/>
        <v xml:space="preserve">         5212000001 - PELLASTOL MN BR</v>
      </c>
      <c r="AI1795" s="49" t="str">
        <f t="shared" si="470"/>
        <v xml:space="preserve">     L00103 - VITAPELLI LTDA</v>
      </c>
      <c r="AJ1795" t="str">
        <f t="shared" si="471"/>
        <v xml:space="preserve">     90 - SALES</v>
      </c>
      <c r="AK1795" t="str">
        <f t="shared" si="472"/>
        <v/>
      </c>
      <c r="AL1795">
        <f t="shared" si="473"/>
        <v>3</v>
      </c>
      <c r="AM1795" t="str">
        <f t="shared" si="474"/>
        <v>2025 3</v>
      </c>
      <c r="AN1795" t="str">
        <f t="shared" si="475"/>
        <v xml:space="preserve">VITAPELLI </v>
      </c>
    </row>
    <row r="1796" spans="1:40" x14ac:dyDescent="0.35">
      <c r="A1796">
        <v>81278</v>
      </c>
      <c r="B1796" t="s">
        <v>274</v>
      </c>
      <c r="C1796" s="31">
        <v>45701</v>
      </c>
      <c r="D1796" t="s">
        <v>373</v>
      </c>
      <c r="E1796" t="s">
        <v>374</v>
      </c>
      <c r="F1796" t="s">
        <v>683</v>
      </c>
      <c r="G1796" t="s">
        <v>684</v>
      </c>
      <c r="H1796" t="s">
        <v>801</v>
      </c>
      <c r="I1796" t="s">
        <v>802</v>
      </c>
      <c r="J1796">
        <v>1000</v>
      </c>
      <c r="K1796">
        <v>16615</v>
      </c>
      <c r="L1796">
        <v>5191.8749600000001</v>
      </c>
      <c r="M1796">
        <v>3346.26</v>
      </c>
      <c r="N1796">
        <v>16.615000000000002</v>
      </c>
      <c r="O1796" s="32">
        <f t="shared" ref="O1796:O1859" si="476">$K1796-$Y1796</f>
        <v>13268.74</v>
      </c>
      <c r="P1796" s="32">
        <f t="shared" ref="P1796:P1859" si="477">($O1796-$L1796)</f>
        <v>8076.8650399999997</v>
      </c>
      <c r="Q1796">
        <v>710131</v>
      </c>
      <c r="R1796" t="s">
        <v>298</v>
      </c>
      <c r="S1796" t="s">
        <v>298</v>
      </c>
      <c r="T1796" t="str">
        <f t="shared" ref="T1796:T1859" si="478">MID($U1796,1,3)</f>
        <v>VEN</v>
      </c>
      <c r="U1796" t="s">
        <v>300</v>
      </c>
      <c r="V1796" s="33">
        <f t="shared" ref="V1796:V1859" si="479">IF($T1796="DEV",-$K1796,$K1796)</f>
        <v>16615</v>
      </c>
      <c r="W1796">
        <f t="shared" ref="W1796:W1859" si="480">IF($T1796="DEV",-$J1796,$J1796)</f>
        <v>1000</v>
      </c>
      <c r="X1796" s="33">
        <f t="shared" ref="X1796:X1859" si="481">$V1796-$Y1796</f>
        <v>13268.74</v>
      </c>
      <c r="Y1796" s="33">
        <f t="shared" ref="Y1796:Y1859" si="482">IF(A1796=59876,M1796,IF(A1796=59868,M1796,IF(R1796="6111",((K1796*0.12)+M1796),IF(T1796="DEV",-M1796,M1796))))</f>
        <v>3346.26</v>
      </c>
      <c r="Z1796" s="45">
        <f t="shared" ref="Z1796:Z1859" si="483">IFERROR($AA1796/$V1796,0)</f>
        <v>0.47408155522118567</v>
      </c>
      <c r="AA1796" s="33">
        <f t="shared" ref="AA1796:AA1859" si="484">IF(VLOOKUP(AL1796,AR:AS,2,0)="sim",IF($T1796="DEV",($X1796-$L1796),$P1796)-(0.2*W1796),IF(VLOOKUP(AL1796,AR:AS,2,0)="OK",IF($T1796="DEV",($X1796-$L1796),$P1796)-(0.2*W1796),IF($T1796="DEV",($X1796-$L1796),$P1796)))</f>
        <v>7876.8650399999997</v>
      </c>
      <c r="AB1796" s="45">
        <f t="shared" ref="AB1796:AB1859" si="485">IFERROR($AA1796/$X1796,0)</f>
        <v>0.59364077071372257</v>
      </c>
      <c r="AC1796" s="33">
        <f>IFERROR($X1796/VLOOKUP(CONCATENATE("USD",C1796),[1]GEINDICE!AR$1:AS$65536,2,0),"")</f>
        <v>2296.1064580881844</v>
      </c>
      <c r="AD1796" s="33">
        <f>IFERROR($AA1796/VLOOKUP(CONCATENATE("USD",C1796),[1]GEINDICE!AR$1:AS$65536,2,0),"")</f>
        <v>1363.0624074202256</v>
      </c>
      <c r="AE1796" s="33">
        <f>IFERROR($X1796/VLOOKUP(CONCATENATE("EUR",C1796),[1]GEINDICE!AR$1:AS$65536,2,0),"")</f>
        <v>2200.6003715005968</v>
      </c>
      <c r="AF1796" s="33">
        <f>IFERROR($AA1796/VLOOKUP(CONCATENATE("EUR",C1796),[1]GEINDICE!AR$1:AS$65536,2,0),"")</f>
        <v>1306.3661005705187</v>
      </c>
      <c r="AG1796" s="48" t="str">
        <f>VLOOKUP(E1796,[1]Apresentação!AW$1:AX$65536,2,0)</f>
        <v xml:space="preserve">                    2 - LEATHER AUXILIARIES</v>
      </c>
      <c r="AH1796" s="48" t="str">
        <f t="shared" ref="AH1796:AH1859" si="486">CONCATENATE("         ",H1796," - ",I1796)</f>
        <v xml:space="preserve">         5212000001 - PELLASTOL MN BR</v>
      </c>
      <c r="AI1796" s="49" t="str">
        <f t="shared" ref="AI1796:AI1859" si="487">CONCATENATE("     ",F1796," - ",G1796)</f>
        <v xml:space="preserve">     L00148 - CURTIDORA ITAUNA EIRELI</v>
      </c>
      <c r="AJ1796" t="str">
        <f t="shared" ref="AJ1796:AJ1859" si="488">IF(RIGHT(I1796,2)="BR","     90 - SALES","     93 - RESALES")</f>
        <v xml:space="preserve">     90 - SALES</v>
      </c>
      <c r="AK1796" t="str">
        <f t="shared" ref="AK1796:AK1859" si="489">IF(R1796="3201","EXP",IF(R1796="7101","EXP",""))</f>
        <v/>
      </c>
      <c r="AL1796">
        <f t="shared" ref="AL1796:AL1859" si="490">VLOOKUP(MONTH(C1796),AQ:AR,2,0)</f>
        <v>2</v>
      </c>
      <c r="AM1796" t="str">
        <f t="shared" ref="AM1796:AM1859" si="491">CONCATENATE(YEAR(C1796)," ",MONTH(C1796))</f>
        <v>2025 2</v>
      </c>
      <c r="AN1796" t="str">
        <f t="shared" ref="AN1796:AN1859" si="492">MID(G1796,1,SEARCH(" ",G1796,1))</f>
        <v xml:space="preserve">CURTIDORA </v>
      </c>
    </row>
    <row r="1797" spans="1:40" x14ac:dyDescent="0.35">
      <c r="A1797">
        <v>81932</v>
      </c>
      <c r="B1797" t="s">
        <v>274</v>
      </c>
      <c r="C1797" s="31">
        <v>45751</v>
      </c>
      <c r="D1797" t="s">
        <v>373</v>
      </c>
      <c r="E1797" t="s">
        <v>374</v>
      </c>
      <c r="F1797" t="s">
        <v>379</v>
      </c>
      <c r="G1797" t="s">
        <v>380</v>
      </c>
      <c r="H1797" t="s">
        <v>801</v>
      </c>
      <c r="I1797" t="s">
        <v>802</v>
      </c>
      <c r="J1797">
        <v>1000</v>
      </c>
      <c r="K1797">
        <v>12990.720000000001</v>
      </c>
      <c r="L1797">
        <v>5213.0053200000002</v>
      </c>
      <c r="M1797">
        <v>2616.34</v>
      </c>
      <c r="N1797">
        <v>12.99072</v>
      </c>
      <c r="O1797" s="32">
        <f t="shared" si="476"/>
        <v>10374.380000000001</v>
      </c>
      <c r="P1797" s="32">
        <f t="shared" si="477"/>
        <v>5161.3746800000008</v>
      </c>
      <c r="Q1797">
        <v>725892</v>
      </c>
      <c r="R1797" t="s">
        <v>298</v>
      </c>
      <c r="S1797" t="s">
        <v>298</v>
      </c>
      <c r="T1797" t="str">
        <f t="shared" si="478"/>
        <v>VEN</v>
      </c>
      <c r="U1797" t="s">
        <v>300</v>
      </c>
      <c r="V1797" s="33">
        <f t="shared" si="479"/>
        <v>12990.720000000001</v>
      </c>
      <c r="W1797">
        <f t="shared" si="480"/>
        <v>1000</v>
      </c>
      <c r="X1797" s="33">
        <f t="shared" si="481"/>
        <v>10374.380000000001</v>
      </c>
      <c r="Y1797" s="33">
        <f t="shared" si="482"/>
        <v>2616.34</v>
      </c>
      <c r="Z1797" s="45">
        <f t="shared" si="483"/>
        <v>0.38191683601832693</v>
      </c>
      <c r="AA1797" s="33">
        <f t="shared" si="484"/>
        <v>4961.3746800000008</v>
      </c>
      <c r="AB1797" s="45">
        <f t="shared" si="485"/>
        <v>0.47823336719881093</v>
      </c>
      <c r="AC1797" s="33">
        <f>IFERROR($X1797/VLOOKUP(CONCATENATE("USD",C1797),[1]GEINDICE!AR$1:AS$65536,2,0),"")</f>
        <v>1795.5899406338162</v>
      </c>
      <c r="AD1797" s="33">
        <f>IFERROR($AA1797/VLOOKUP(CONCATENATE("USD",C1797),[1]GEINDICE!AR$1:AS$65536,2,0),"")</f>
        <v>858.71102341762298</v>
      </c>
      <c r="AE1797" s="33">
        <f>IFERROR($X1797/VLOOKUP(CONCATENATE("EUR",C1797),[1]GEINDICE!AR$1:AS$65536,2,0),"")</f>
        <v>1630.1409468738707</v>
      </c>
      <c r="AF1797" s="33">
        <f>IFERROR($AA1797/VLOOKUP(CONCATENATE("EUR",C1797),[1]GEINDICE!AR$1:AS$65536,2,0),"")</f>
        <v>779.58779403214919</v>
      </c>
      <c r="AG1797" s="48" t="str">
        <f>VLOOKUP(E1797,[1]Apresentação!AW$1:AX$65536,2,0)</f>
        <v xml:space="preserve">                    2 - LEATHER AUXILIARIES</v>
      </c>
      <c r="AH1797" s="48" t="str">
        <f t="shared" si="486"/>
        <v xml:space="preserve">         5212000001 - PELLASTOL MN BR</v>
      </c>
      <c r="AI1797" s="49" t="str">
        <f t="shared" si="487"/>
        <v xml:space="preserve">     L00103 - VITAPELLI LTDA</v>
      </c>
      <c r="AJ1797" t="str">
        <f t="shared" si="488"/>
        <v xml:space="preserve">     90 - SALES</v>
      </c>
      <c r="AK1797" t="str">
        <f t="shared" si="489"/>
        <v/>
      </c>
      <c r="AL1797">
        <f t="shared" si="490"/>
        <v>4</v>
      </c>
      <c r="AM1797" t="str">
        <f t="shared" si="491"/>
        <v>2025 4</v>
      </c>
      <c r="AN1797" t="str">
        <f t="shared" si="492"/>
        <v xml:space="preserve">VITAPELLI </v>
      </c>
    </row>
    <row r="1798" spans="1:40" x14ac:dyDescent="0.35">
      <c r="A1798">
        <v>82048</v>
      </c>
      <c r="B1798" t="s">
        <v>274</v>
      </c>
      <c r="C1798" s="31">
        <v>45762</v>
      </c>
      <c r="D1798" t="s">
        <v>373</v>
      </c>
      <c r="E1798" t="s">
        <v>374</v>
      </c>
      <c r="F1798" t="s">
        <v>683</v>
      </c>
      <c r="G1798" t="s">
        <v>684</v>
      </c>
      <c r="H1798" t="s">
        <v>801</v>
      </c>
      <c r="I1798" t="s">
        <v>802</v>
      </c>
      <c r="J1798">
        <v>1000</v>
      </c>
      <c r="K1798">
        <v>16820.560000000001</v>
      </c>
      <c r="L1798">
        <v>5213.0053200000002</v>
      </c>
      <c r="M1798">
        <v>3387.66</v>
      </c>
      <c r="N1798">
        <v>16.82056</v>
      </c>
      <c r="O1798" s="32">
        <f t="shared" si="476"/>
        <v>13432.900000000001</v>
      </c>
      <c r="P1798" s="32">
        <f t="shared" si="477"/>
        <v>8219.8946800000012</v>
      </c>
      <c r="Q1798">
        <v>729776</v>
      </c>
      <c r="R1798" t="s">
        <v>298</v>
      </c>
      <c r="S1798" t="s">
        <v>298</v>
      </c>
      <c r="T1798" t="str">
        <f t="shared" si="478"/>
        <v>VEN</v>
      </c>
      <c r="U1798" t="s">
        <v>300</v>
      </c>
      <c r="V1798" s="33">
        <f t="shared" si="479"/>
        <v>16820.560000000001</v>
      </c>
      <c r="W1798">
        <f t="shared" si="480"/>
        <v>1000</v>
      </c>
      <c r="X1798" s="33">
        <f t="shared" si="481"/>
        <v>13432.900000000001</v>
      </c>
      <c r="Y1798" s="33">
        <f t="shared" si="482"/>
        <v>3387.66</v>
      </c>
      <c r="Z1798" s="45">
        <f t="shared" si="483"/>
        <v>0.47679118174424634</v>
      </c>
      <c r="AA1798" s="33">
        <f t="shared" si="484"/>
        <v>8019.8946800000012</v>
      </c>
      <c r="AB1798" s="45">
        <f t="shared" si="485"/>
        <v>0.59703375146096527</v>
      </c>
      <c r="AC1798" s="33">
        <f>IFERROR($X1798/VLOOKUP(CONCATENATE("USD",C1798),[1]GEINDICE!AR$1:AS$65536,2,0),"")</f>
        <v>2288.1257771645633</v>
      </c>
      <c r="AD1798" s="33">
        <f>IFERROR($AA1798/VLOOKUP(CONCATENATE("USD",C1798),[1]GEINDICE!AR$1:AS$65536,2,0),"")</f>
        <v>1366.0883165550958</v>
      </c>
      <c r="AE1798" s="33">
        <f>IFERROR($X1798/VLOOKUP(CONCATENATE("EUR",C1798),[1]GEINDICE!AR$1:AS$65536,2,0),"")</f>
        <v>2026.6898008449007</v>
      </c>
      <c r="AF1798" s="33">
        <f>IFERROR($AA1798/VLOOKUP(CONCATENATE("EUR",C1798),[1]GEINDICE!AR$1:AS$65536,2,0),"")</f>
        <v>1210.0022148461076</v>
      </c>
      <c r="AG1798" s="48" t="str">
        <f>VLOOKUP(E1798,[1]Apresentação!AW$1:AX$65536,2,0)</f>
        <v xml:space="preserve">                    2 - LEATHER AUXILIARIES</v>
      </c>
      <c r="AH1798" s="48" t="str">
        <f t="shared" si="486"/>
        <v xml:space="preserve">         5212000001 - PELLASTOL MN BR</v>
      </c>
      <c r="AI1798" s="49" t="str">
        <f t="shared" si="487"/>
        <v xml:space="preserve">     L00148 - CURTIDORA ITAUNA EIRELI</v>
      </c>
      <c r="AJ1798" t="str">
        <f t="shared" si="488"/>
        <v xml:space="preserve">     90 - SALES</v>
      </c>
      <c r="AK1798" t="str">
        <f t="shared" si="489"/>
        <v/>
      </c>
      <c r="AL1798">
        <f t="shared" si="490"/>
        <v>4</v>
      </c>
      <c r="AM1798" t="str">
        <f t="shared" si="491"/>
        <v>2025 4</v>
      </c>
      <c r="AN1798" t="str">
        <f t="shared" si="492"/>
        <v xml:space="preserve">CURTIDORA </v>
      </c>
    </row>
    <row r="1799" spans="1:40" x14ac:dyDescent="0.35">
      <c r="A1799">
        <v>81548</v>
      </c>
      <c r="B1799" t="s">
        <v>274</v>
      </c>
      <c r="C1799" s="31">
        <v>45723</v>
      </c>
      <c r="D1799" t="s">
        <v>373</v>
      </c>
      <c r="E1799" t="s">
        <v>374</v>
      </c>
      <c r="F1799" t="s">
        <v>675</v>
      </c>
      <c r="G1799" t="s">
        <v>676</v>
      </c>
      <c r="H1799" t="s">
        <v>801</v>
      </c>
      <c r="I1799" t="s">
        <v>802</v>
      </c>
      <c r="J1799">
        <v>2000</v>
      </c>
      <c r="K1799">
        <v>28000</v>
      </c>
      <c r="L1799">
        <v>10383.74991</v>
      </c>
      <c r="M1799">
        <v>5639.2</v>
      </c>
      <c r="N1799">
        <v>14</v>
      </c>
      <c r="O1799" s="32">
        <f t="shared" si="476"/>
        <v>22360.799999999999</v>
      </c>
      <c r="P1799" s="32">
        <f t="shared" si="477"/>
        <v>11977.050089999999</v>
      </c>
      <c r="Q1799">
        <v>715089</v>
      </c>
      <c r="R1799" t="s">
        <v>298</v>
      </c>
      <c r="S1799" t="s">
        <v>298</v>
      </c>
      <c r="T1799" t="str">
        <f t="shared" si="478"/>
        <v>VEN</v>
      </c>
      <c r="U1799" t="s">
        <v>300</v>
      </c>
      <c r="V1799" s="33">
        <f t="shared" si="479"/>
        <v>28000</v>
      </c>
      <c r="W1799">
        <f t="shared" si="480"/>
        <v>2000</v>
      </c>
      <c r="X1799" s="33">
        <f t="shared" si="481"/>
        <v>22360.799999999999</v>
      </c>
      <c r="Y1799" s="33">
        <f t="shared" si="482"/>
        <v>5639.2</v>
      </c>
      <c r="Z1799" s="45">
        <f t="shared" si="483"/>
        <v>0.41346607464285712</v>
      </c>
      <c r="AA1799" s="33">
        <f t="shared" si="484"/>
        <v>11577.050089999999</v>
      </c>
      <c r="AB1799" s="45">
        <f t="shared" si="485"/>
        <v>0.51773863591642511</v>
      </c>
      <c r="AC1799" s="33">
        <f>IFERROR($X1799/VLOOKUP(CONCATENATE("USD",C1799),[1]GEINDICE!AR$1:AS$65536,2,0),"")</f>
        <v>3876.1614200526969</v>
      </c>
      <c r="AD1799" s="33">
        <f>IFERROR($AA1799/VLOOKUP(CONCATENATE("USD",C1799),[1]GEINDICE!AR$1:AS$65536,2,0),"")</f>
        <v>2006.8385262099566</v>
      </c>
      <c r="AE1799" s="33">
        <f>IFERROR($X1799/VLOOKUP(CONCATENATE("EUR",C1799),[1]GEINDICE!AR$1:AS$65536,2,0),"")</f>
        <v>3565.5765152360755</v>
      </c>
      <c r="AF1799" s="33">
        <f>IFERROR($AA1799/VLOOKUP(CONCATENATE("EUR",C1799),[1]GEINDICE!AR$1:AS$65536,2,0),"")</f>
        <v>1846.0367212539663</v>
      </c>
      <c r="AG1799" s="48" t="str">
        <f>VLOOKUP(E1799,[1]Apresentação!AW$1:AX$65536,2,0)</f>
        <v xml:space="preserve">                    2 - LEATHER AUXILIARIES</v>
      </c>
      <c r="AH1799" s="48" t="str">
        <f t="shared" si="486"/>
        <v xml:space="preserve">         5212000001 - PELLASTOL MN BR</v>
      </c>
      <c r="AI1799" s="49" t="str">
        <f t="shared" si="487"/>
        <v xml:space="preserve">     L00072 - QUIMIFRAM PRODUTOS QUIMICOS E CURTUME LTDA</v>
      </c>
      <c r="AJ1799" t="str">
        <f t="shared" si="488"/>
        <v xml:space="preserve">     90 - SALES</v>
      </c>
      <c r="AK1799" t="str">
        <f t="shared" si="489"/>
        <v/>
      </c>
      <c r="AL1799">
        <f t="shared" si="490"/>
        <v>3</v>
      </c>
      <c r="AM1799" t="str">
        <f t="shared" si="491"/>
        <v>2025 3</v>
      </c>
      <c r="AN1799" t="str">
        <f t="shared" si="492"/>
        <v xml:space="preserve">QUIMIFRAM </v>
      </c>
    </row>
    <row r="1800" spans="1:40" x14ac:dyDescent="0.35">
      <c r="A1800">
        <v>82351</v>
      </c>
      <c r="B1800" t="s">
        <v>274</v>
      </c>
      <c r="C1800" s="31">
        <v>45786</v>
      </c>
      <c r="D1800" t="s">
        <v>373</v>
      </c>
      <c r="E1800" t="s">
        <v>374</v>
      </c>
      <c r="F1800" t="s">
        <v>379</v>
      </c>
      <c r="G1800" t="s">
        <v>380</v>
      </c>
      <c r="H1800" t="s">
        <v>801</v>
      </c>
      <c r="I1800" t="s">
        <v>802</v>
      </c>
      <c r="J1800">
        <v>1000</v>
      </c>
      <c r="K1800">
        <v>12736.64</v>
      </c>
      <c r="L1800">
        <v>5213.0053200000002</v>
      </c>
      <c r="M1800">
        <v>2565.17</v>
      </c>
      <c r="N1800">
        <v>12.73664</v>
      </c>
      <c r="O1800" s="32">
        <f t="shared" si="476"/>
        <v>10171.469999999999</v>
      </c>
      <c r="P1800" s="32">
        <f t="shared" si="477"/>
        <v>4958.4646799999991</v>
      </c>
      <c r="Q1800">
        <v>738304</v>
      </c>
      <c r="R1800" t="s">
        <v>298</v>
      </c>
      <c r="S1800" t="s">
        <v>298</v>
      </c>
      <c r="T1800" t="str">
        <f t="shared" si="478"/>
        <v>VEN</v>
      </c>
      <c r="U1800" t="s">
        <v>381</v>
      </c>
      <c r="V1800" s="33">
        <f t="shared" si="479"/>
        <v>12736.64</v>
      </c>
      <c r="W1800">
        <f t="shared" si="480"/>
        <v>1000</v>
      </c>
      <c r="X1800" s="33">
        <f t="shared" si="481"/>
        <v>10171.469999999999</v>
      </c>
      <c r="Y1800" s="33">
        <f t="shared" si="482"/>
        <v>2565.17</v>
      </c>
      <c r="Z1800" s="45">
        <f t="shared" si="483"/>
        <v>0.37360439487965424</v>
      </c>
      <c r="AA1800" s="33">
        <f t="shared" si="484"/>
        <v>4758.4646799999991</v>
      </c>
      <c r="AB1800" s="45">
        <f t="shared" si="485"/>
        <v>0.46782467824218127</v>
      </c>
      <c r="AC1800" s="33">
        <f>IFERROR($X1800/VLOOKUP(CONCATENATE("USD",C1800),[1]GEINDICE!AR$1:AS$65536,2,0),"")</f>
        <v>1799.9097520836649</v>
      </c>
      <c r="AD1800" s="33">
        <f>IFERROR($AA1800/VLOOKUP(CONCATENATE("USD",C1800),[1]GEINDICE!AR$1:AS$65536,2,0),"")</f>
        <v>842.04220063350476</v>
      </c>
      <c r="AE1800" s="33">
        <f>IFERROR($X1800/VLOOKUP(CONCATENATE("EUR",C1800),[1]GEINDICE!AR$1:AS$65536,2,0),"")</f>
        <v>1597.0779424695388</v>
      </c>
      <c r="AF1800" s="33">
        <f>IFERROR($AA1800/VLOOKUP(CONCATENATE("EUR",C1800),[1]GEINDICE!AR$1:AS$65536,2,0),"")</f>
        <v>747.15247456349687</v>
      </c>
      <c r="AG1800" s="48" t="str">
        <f>VLOOKUP(E1800,[1]Apresentação!AW$1:AX$65536,2,0)</f>
        <v xml:space="preserve">                    2 - LEATHER AUXILIARIES</v>
      </c>
      <c r="AH1800" s="48" t="str">
        <f t="shared" si="486"/>
        <v xml:space="preserve">         5212000001 - PELLASTOL MN BR</v>
      </c>
      <c r="AI1800" s="49" t="str">
        <f t="shared" si="487"/>
        <v xml:space="preserve">     L00103 - VITAPELLI LTDA</v>
      </c>
      <c r="AJ1800" t="str">
        <f t="shared" si="488"/>
        <v xml:space="preserve">     90 - SALES</v>
      </c>
      <c r="AK1800" t="str">
        <f t="shared" si="489"/>
        <v/>
      </c>
      <c r="AL1800">
        <f t="shared" si="490"/>
        <v>5</v>
      </c>
      <c r="AM1800" t="str">
        <f t="shared" si="491"/>
        <v>2025 5</v>
      </c>
      <c r="AN1800" t="str">
        <f t="shared" si="492"/>
        <v xml:space="preserve">VITAPELLI </v>
      </c>
    </row>
    <row r="1801" spans="1:40" x14ac:dyDescent="0.35">
      <c r="A1801">
        <v>81823</v>
      </c>
      <c r="B1801" t="s">
        <v>274</v>
      </c>
      <c r="C1801" s="31">
        <v>45744</v>
      </c>
      <c r="D1801" t="s">
        <v>373</v>
      </c>
      <c r="E1801" t="s">
        <v>374</v>
      </c>
      <c r="F1801" t="s">
        <v>675</v>
      </c>
      <c r="G1801" t="s">
        <v>676</v>
      </c>
      <c r="H1801" t="s">
        <v>801</v>
      </c>
      <c r="I1801" t="s">
        <v>802</v>
      </c>
      <c r="J1801">
        <v>2000</v>
      </c>
      <c r="K1801">
        <v>28622.06</v>
      </c>
      <c r="L1801">
        <v>10426.1595</v>
      </c>
      <c r="M1801">
        <v>5764.48</v>
      </c>
      <c r="N1801">
        <v>14.311029999999999</v>
      </c>
      <c r="O1801" s="32">
        <f t="shared" si="476"/>
        <v>22857.58</v>
      </c>
      <c r="P1801" s="32">
        <f t="shared" si="477"/>
        <v>12431.420500000002</v>
      </c>
      <c r="Q1801">
        <v>723117</v>
      </c>
      <c r="R1801" t="s">
        <v>298</v>
      </c>
      <c r="S1801" t="s">
        <v>298</v>
      </c>
      <c r="T1801" t="str">
        <f t="shared" si="478"/>
        <v>VEN</v>
      </c>
      <c r="U1801" t="s">
        <v>300</v>
      </c>
      <c r="V1801" s="33">
        <f t="shared" si="479"/>
        <v>28622.06</v>
      </c>
      <c r="W1801">
        <f t="shared" si="480"/>
        <v>2000</v>
      </c>
      <c r="X1801" s="33">
        <f t="shared" si="481"/>
        <v>22857.58</v>
      </c>
      <c r="Y1801" s="33">
        <f t="shared" si="482"/>
        <v>5764.48</v>
      </c>
      <c r="Z1801" s="45">
        <f t="shared" si="483"/>
        <v>0.42035480674696374</v>
      </c>
      <c r="AA1801" s="33">
        <f t="shared" si="484"/>
        <v>12031.420500000002</v>
      </c>
      <c r="AB1801" s="45">
        <f t="shared" si="485"/>
        <v>0.52636458015240462</v>
      </c>
      <c r="AC1801" s="33">
        <f>IFERROR($X1801/VLOOKUP(CONCATENATE("USD",C1801),[1]GEINDICE!AR$1:AS$65536,2,0),"")</f>
        <v>3964.2004856052727</v>
      </c>
      <c r="AD1801" s="33">
        <f>IFERROR($AA1801/VLOOKUP(CONCATENATE("USD",C1801),[1]GEINDICE!AR$1:AS$65536,2,0),"")</f>
        <v>2086.6147242455777</v>
      </c>
      <c r="AE1801" s="33">
        <f>IFERROR($X1801/VLOOKUP(CONCATENATE("EUR",C1801),[1]GEINDICE!AR$1:AS$65536,2,0),"")</f>
        <v>3661.7240440222354</v>
      </c>
      <c r="AF1801" s="33">
        <f>IFERROR($AA1801/VLOOKUP(CONCATENATE("EUR",C1801),[1]GEINDICE!AR$1:AS$65536,2,0),"")</f>
        <v>1927.4018390657293</v>
      </c>
      <c r="AG1801" s="48" t="str">
        <f>VLOOKUP(E1801,[1]Apresentação!AW$1:AX$65536,2,0)</f>
        <v xml:space="preserve">                    2 - LEATHER AUXILIARIES</v>
      </c>
      <c r="AH1801" s="48" t="str">
        <f t="shared" si="486"/>
        <v xml:space="preserve">         5212000001 - PELLASTOL MN BR</v>
      </c>
      <c r="AI1801" s="49" t="str">
        <f t="shared" si="487"/>
        <v xml:space="preserve">     L00072 - QUIMIFRAM PRODUTOS QUIMICOS E CURTUME LTDA</v>
      </c>
      <c r="AJ1801" t="str">
        <f t="shared" si="488"/>
        <v xml:space="preserve">     90 - SALES</v>
      </c>
      <c r="AK1801" t="str">
        <f t="shared" si="489"/>
        <v/>
      </c>
      <c r="AL1801">
        <f t="shared" si="490"/>
        <v>3</v>
      </c>
      <c r="AM1801" t="str">
        <f t="shared" si="491"/>
        <v>2025 3</v>
      </c>
      <c r="AN1801" t="str">
        <f t="shared" si="492"/>
        <v xml:space="preserve">QUIMIFRAM </v>
      </c>
    </row>
    <row r="1802" spans="1:40" x14ac:dyDescent="0.35">
      <c r="A1802">
        <v>81759</v>
      </c>
      <c r="B1802" t="s">
        <v>274</v>
      </c>
      <c r="C1802" s="31">
        <v>45740</v>
      </c>
      <c r="D1802" t="s">
        <v>373</v>
      </c>
      <c r="E1802" t="s">
        <v>374</v>
      </c>
      <c r="F1802" t="s">
        <v>683</v>
      </c>
      <c r="G1802" t="s">
        <v>684</v>
      </c>
      <c r="H1802" t="s">
        <v>801</v>
      </c>
      <c r="I1802" t="s">
        <v>802</v>
      </c>
      <c r="J1802">
        <v>1000</v>
      </c>
      <c r="K1802">
        <v>16479.68</v>
      </c>
      <c r="L1802">
        <v>5213.0797499999999</v>
      </c>
      <c r="M1802">
        <v>3319</v>
      </c>
      <c r="N1802">
        <v>16.479679999999998</v>
      </c>
      <c r="O1802" s="32">
        <f t="shared" si="476"/>
        <v>13160.68</v>
      </c>
      <c r="P1802" s="32">
        <f t="shared" si="477"/>
        <v>7947.6002500000004</v>
      </c>
      <c r="Q1802">
        <v>721545</v>
      </c>
      <c r="R1802" t="s">
        <v>298</v>
      </c>
      <c r="S1802" t="s">
        <v>298</v>
      </c>
      <c r="T1802" t="str">
        <f t="shared" si="478"/>
        <v>VEN</v>
      </c>
      <c r="U1802" t="s">
        <v>300</v>
      </c>
      <c r="V1802" s="33">
        <f t="shared" si="479"/>
        <v>16479.68</v>
      </c>
      <c r="W1802">
        <f t="shared" si="480"/>
        <v>1000</v>
      </c>
      <c r="X1802" s="33">
        <f t="shared" si="481"/>
        <v>13160.68</v>
      </c>
      <c r="Y1802" s="33">
        <f t="shared" si="482"/>
        <v>3319</v>
      </c>
      <c r="Z1802" s="45">
        <f t="shared" si="483"/>
        <v>0.47013050314083771</v>
      </c>
      <c r="AA1802" s="33">
        <f t="shared" si="484"/>
        <v>7747.6002500000004</v>
      </c>
      <c r="AB1802" s="45">
        <f t="shared" si="485"/>
        <v>0.58869300446481487</v>
      </c>
      <c r="AC1802" s="33">
        <f>IFERROR($X1802/VLOOKUP(CONCATENATE("USD",C1802),[1]GEINDICE!AR$1:AS$65536,2,0),"")</f>
        <v>2292.681567165479</v>
      </c>
      <c r="AD1802" s="33">
        <f>IFERROR($AA1802/VLOOKUP(CONCATENATE("USD",C1802),[1]GEINDICE!AR$1:AS$65536,2,0),"")</f>
        <v>1349.6856000557461</v>
      </c>
      <c r="AE1802" s="33">
        <f>IFERROR($X1802/VLOOKUP(CONCATENATE("EUR",C1802),[1]GEINDICE!AR$1:AS$65536,2,0),"")</f>
        <v>2123.8207432988529</v>
      </c>
      <c r="AF1802" s="33">
        <f>IFERROR($AA1802/VLOOKUP(CONCATENATE("EUR",C1802),[1]GEINDICE!AR$1:AS$65536,2,0),"")</f>
        <v>1250.278414317298</v>
      </c>
      <c r="AG1802" s="48" t="str">
        <f>VLOOKUP(E1802,[1]Apresentação!AW$1:AX$65536,2,0)</f>
        <v xml:space="preserve">                    2 - LEATHER AUXILIARIES</v>
      </c>
      <c r="AH1802" s="48" t="str">
        <f t="shared" si="486"/>
        <v xml:space="preserve">         5212000001 - PELLASTOL MN BR</v>
      </c>
      <c r="AI1802" s="49" t="str">
        <f t="shared" si="487"/>
        <v xml:space="preserve">     L00148 - CURTIDORA ITAUNA EIRELI</v>
      </c>
      <c r="AJ1802" t="str">
        <f t="shared" si="488"/>
        <v xml:space="preserve">     90 - SALES</v>
      </c>
      <c r="AK1802" t="str">
        <f t="shared" si="489"/>
        <v/>
      </c>
      <c r="AL1802">
        <f t="shared" si="490"/>
        <v>3</v>
      </c>
      <c r="AM1802" t="str">
        <f t="shared" si="491"/>
        <v>2025 3</v>
      </c>
      <c r="AN1802" t="str">
        <f t="shared" si="492"/>
        <v xml:space="preserve">CURTIDORA </v>
      </c>
    </row>
    <row r="1803" spans="1:40" x14ac:dyDescent="0.35">
      <c r="A1803">
        <v>81361</v>
      </c>
      <c r="B1803" t="s">
        <v>274</v>
      </c>
      <c r="C1803" s="31">
        <v>45709</v>
      </c>
      <c r="D1803" t="s">
        <v>373</v>
      </c>
      <c r="E1803" t="s">
        <v>374</v>
      </c>
      <c r="F1803" t="s">
        <v>379</v>
      </c>
      <c r="G1803" t="s">
        <v>380</v>
      </c>
      <c r="H1803" t="s">
        <v>801</v>
      </c>
      <c r="I1803" t="s">
        <v>802</v>
      </c>
      <c r="J1803">
        <v>1000</v>
      </c>
      <c r="K1803">
        <v>13211.300000000001</v>
      </c>
      <c r="L1803">
        <v>5191.8749600000001</v>
      </c>
      <c r="M1803">
        <v>2660.76</v>
      </c>
      <c r="N1803">
        <v>13.211300000000001</v>
      </c>
      <c r="O1803" s="32">
        <f t="shared" si="476"/>
        <v>10550.54</v>
      </c>
      <c r="P1803" s="32">
        <f t="shared" si="477"/>
        <v>5358.6650400000008</v>
      </c>
      <c r="Q1803">
        <v>710946</v>
      </c>
      <c r="R1803" t="s">
        <v>298</v>
      </c>
      <c r="S1803" t="s">
        <v>298</v>
      </c>
      <c r="T1803" t="str">
        <f t="shared" si="478"/>
        <v>VEN</v>
      </c>
      <c r="U1803" t="s">
        <v>293</v>
      </c>
      <c r="V1803" s="33">
        <f t="shared" si="479"/>
        <v>13211.300000000001</v>
      </c>
      <c r="W1803">
        <f t="shared" si="480"/>
        <v>1000</v>
      </c>
      <c r="X1803" s="33">
        <f t="shared" si="481"/>
        <v>10550.54</v>
      </c>
      <c r="Y1803" s="33">
        <f t="shared" si="482"/>
        <v>2660.76</v>
      </c>
      <c r="Z1803" s="45">
        <f t="shared" si="483"/>
        <v>0.39047368843338659</v>
      </c>
      <c r="AA1803" s="33">
        <f t="shared" si="484"/>
        <v>5158.6650400000008</v>
      </c>
      <c r="AB1803" s="45">
        <f t="shared" si="485"/>
        <v>0.48894796285308623</v>
      </c>
      <c r="AC1803" s="33">
        <f>IFERROR($X1803/VLOOKUP(CONCATENATE("USD",C1803),[1]GEINDICE!AR$1:AS$65536,2,0),"")</f>
        <v>1850.0955687656726</v>
      </c>
      <c r="AD1803" s="33">
        <f>IFERROR($AA1803/VLOOKUP(CONCATENATE("USD",C1803),[1]GEINDICE!AR$1:AS$65536,2,0),"")</f>
        <v>904.60045943149748</v>
      </c>
      <c r="AE1803" s="33">
        <f>IFERROR($X1803/VLOOKUP(CONCATENATE("EUR",C1803),[1]GEINDICE!AR$1:AS$65536,2,0),"")</f>
        <v>1769.5716346315119</v>
      </c>
      <c r="AF1803" s="33">
        <f>IFERROR($AA1803/VLOOKUP(CONCATENATE("EUR",C1803),[1]GEINDICE!AR$1:AS$65536,2,0),"")</f>
        <v>865.22844587568363</v>
      </c>
      <c r="AG1803" s="48" t="str">
        <f>VLOOKUP(E1803,[1]Apresentação!AW$1:AX$65536,2,0)</f>
        <v xml:space="preserve">                    2 - LEATHER AUXILIARIES</v>
      </c>
      <c r="AH1803" s="48" t="str">
        <f t="shared" si="486"/>
        <v xml:space="preserve">         5212000001 - PELLASTOL MN BR</v>
      </c>
      <c r="AI1803" s="49" t="str">
        <f t="shared" si="487"/>
        <v xml:space="preserve">     L00103 - VITAPELLI LTDA</v>
      </c>
      <c r="AJ1803" t="str">
        <f t="shared" si="488"/>
        <v xml:space="preserve">     90 - SALES</v>
      </c>
      <c r="AK1803" t="str">
        <f t="shared" si="489"/>
        <v/>
      </c>
      <c r="AL1803">
        <f t="shared" si="490"/>
        <v>2</v>
      </c>
      <c r="AM1803" t="str">
        <f t="shared" si="491"/>
        <v>2025 2</v>
      </c>
      <c r="AN1803" t="str">
        <f t="shared" si="492"/>
        <v xml:space="preserve">VITAPELLI </v>
      </c>
    </row>
    <row r="1804" spans="1:40" x14ac:dyDescent="0.35">
      <c r="A1804">
        <v>81641</v>
      </c>
      <c r="B1804" t="s">
        <v>274</v>
      </c>
      <c r="C1804" s="31">
        <v>45730</v>
      </c>
      <c r="D1804" t="s">
        <v>373</v>
      </c>
      <c r="E1804" t="s">
        <v>374</v>
      </c>
      <c r="F1804" t="s">
        <v>467</v>
      </c>
      <c r="G1804" t="s">
        <v>468</v>
      </c>
      <c r="H1804" t="s">
        <v>801</v>
      </c>
      <c r="I1804" t="s">
        <v>802</v>
      </c>
      <c r="J1804">
        <v>120</v>
      </c>
      <c r="K1804">
        <v>1877.8600000000001</v>
      </c>
      <c r="L1804">
        <v>623.02499</v>
      </c>
      <c r="M1804">
        <v>378.2</v>
      </c>
      <c r="N1804">
        <v>15.648869999999999</v>
      </c>
      <c r="O1804" s="32">
        <f t="shared" si="476"/>
        <v>1499.66</v>
      </c>
      <c r="P1804" s="32">
        <f t="shared" si="477"/>
        <v>876.63501000000008</v>
      </c>
      <c r="Q1804">
        <v>717768</v>
      </c>
      <c r="R1804" t="s">
        <v>298</v>
      </c>
      <c r="S1804" t="s">
        <v>298</v>
      </c>
      <c r="T1804" t="str">
        <f t="shared" si="478"/>
        <v>VEN</v>
      </c>
      <c r="U1804" t="s">
        <v>300</v>
      </c>
      <c r="V1804" s="33">
        <f t="shared" si="479"/>
        <v>1877.8600000000001</v>
      </c>
      <c r="W1804">
        <f t="shared" si="480"/>
        <v>120</v>
      </c>
      <c r="X1804" s="33">
        <f t="shared" si="481"/>
        <v>1499.66</v>
      </c>
      <c r="Y1804" s="33">
        <f t="shared" si="482"/>
        <v>378.2</v>
      </c>
      <c r="Z1804" s="45">
        <f t="shared" si="483"/>
        <v>0.45404610034826881</v>
      </c>
      <c r="AA1804" s="33">
        <f t="shared" si="484"/>
        <v>852.63501000000008</v>
      </c>
      <c r="AB1804" s="45">
        <f t="shared" si="485"/>
        <v>0.56855221183468252</v>
      </c>
      <c r="AC1804" s="33">
        <f>IFERROR($X1804/VLOOKUP(CONCATENATE("USD",C1804),[1]GEINDICE!AR$1:AS$65536,2,0),"")</f>
        <v>261.17835559657954</v>
      </c>
      <c r="AD1804" s="33">
        <f>IFERROR($AA1804/VLOOKUP(CONCATENATE("USD",C1804),[1]GEINDICE!AR$1:AS$65536,2,0),"")</f>
        <v>148.49353175778054</v>
      </c>
      <c r="AE1804" s="33">
        <f>IFERROR($X1804/VLOOKUP(CONCATENATE("EUR",C1804),[1]GEINDICE!AR$1:AS$65536,2,0),"")</f>
        <v>240.23003235831223</v>
      </c>
      <c r="AF1804" s="33">
        <f>IFERROR($AA1804/VLOOKUP(CONCATENATE("EUR",C1804),[1]GEINDICE!AR$1:AS$65536,2,0),"")</f>
        <v>136.58331624643577</v>
      </c>
      <c r="AG1804" s="48" t="str">
        <f>VLOOKUP(E1804,[1]Apresentação!AW$1:AX$65536,2,0)</f>
        <v xml:space="preserve">                    2 - LEATHER AUXILIARIES</v>
      </c>
      <c r="AH1804" s="48" t="str">
        <f t="shared" si="486"/>
        <v xml:space="preserve">         5212000001 - PELLASTOL MN BR</v>
      </c>
      <c r="AI1804" s="49" t="str">
        <f t="shared" si="487"/>
        <v xml:space="preserve">     L00102 - CURTUME SANTO ANTONIO LTDA</v>
      </c>
      <c r="AJ1804" t="str">
        <f t="shared" si="488"/>
        <v xml:space="preserve">     90 - SALES</v>
      </c>
      <c r="AK1804" t="str">
        <f t="shared" si="489"/>
        <v/>
      </c>
      <c r="AL1804">
        <f t="shared" si="490"/>
        <v>3</v>
      </c>
      <c r="AM1804" t="str">
        <f t="shared" si="491"/>
        <v>2025 3</v>
      </c>
      <c r="AN1804" t="str">
        <f t="shared" si="492"/>
        <v xml:space="preserve">CURTUME </v>
      </c>
    </row>
    <row r="1805" spans="1:40" x14ac:dyDescent="0.35">
      <c r="A1805">
        <v>81642</v>
      </c>
      <c r="B1805" t="s">
        <v>274</v>
      </c>
      <c r="C1805" s="31">
        <v>45730</v>
      </c>
      <c r="D1805" t="s">
        <v>373</v>
      </c>
      <c r="E1805" t="s">
        <v>374</v>
      </c>
      <c r="F1805" t="s">
        <v>675</v>
      </c>
      <c r="G1805" t="s">
        <v>676</v>
      </c>
      <c r="H1805" t="s">
        <v>801</v>
      </c>
      <c r="I1805" t="s">
        <v>802</v>
      </c>
      <c r="J1805">
        <v>1000</v>
      </c>
      <c r="K1805">
        <v>14474.62</v>
      </c>
      <c r="L1805">
        <v>5191.8749600000001</v>
      </c>
      <c r="M1805">
        <v>2915.18</v>
      </c>
      <c r="N1805">
        <v>14.47462</v>
      </c>
      <c r="O1805" s="32">
        <f t="shared" si="476"/>
        <v>11559.44</v>
      </c>
      <c r="P1805" s="32">
        <f t="shared" si="477"/>
        <v>6367.5650400000004</v>
      </c>
      <c r="Q1805">
        <v>717784</v>
      </c>
      <c r="R1805" t="s">
        <v>298</v>
      </c>
      <c r="S1805" t="s">
        <v>298</v>
      </c>
      <c r="T1805" t="str">
        <f t="shared" si="478"/>
        <v>VEN</v>
      </c>
      <c r="U1805" t="s">
        <v>300</v>
      </c>
      <c r="V1805" s="33">
        <f t="shared" si="479"/>
        <v>14474.62</v>
      </c>
      <c r="W1805">
        <f t="shared" si="480"/>
        <v>1000</v>
      </c>
      <c r="X1805" s="33">
        <f t="shared" si="481"/>
        <v>11559.44</v>
      </c>
      <c r="Y1805" s="33">
        <f t="shared" si="482"/>
        <v>2915.18</v>
      </c>
      <c r="Z1805" s="45">
        <f t="shared" si="483"/>
        <v>0.42609512650418457</v>
      </c>
      <c r="AA1805" s="33">
        <f t="shared" si="484"/>
        <v>6167.5650400000004</v>
      </c>
      <c r="AB1805" s="45">
        <f t="shared" si="485"/>
        <v>0.53355223436429444</v>
      </c>
      <c r="AC1805" s="33">
        <f>IFERROR($X1805/VLOOKUP(CONCATENATE("USD",C1805),[1]GEINDICE!AR$1:AS$65536,2,0),"")</f>
        <v>2013.1733398352462</v>
      </c>
      <c r="AD1805" s="33">
        <f>IFERROR($AA1805/VLOOKUP(CONCATENATE("USD",C1805),[1]GEINDICE!AR$1:AS$65536,2,0),"")</f>
        <v>1074.1331336317248</v>
      </c>
      <c r="AE1805" s="33">
        <f>IFERROR($X1805/VLOOKUP(CONCATENATE("EUR",C1805),[1]GEINDICE!AR$1:AS$65536,2,0),"")</f>
        <v>1851.702816134303</v>
      </c>
      <c r="AF1805" s="33">
        <f>IFERROR($AA1805/VLOOKUP(CONCATENATE("EUR",C1805),[1]GEINDICE!AR$1:AS$65536,2,0),"")</f>
        <v>987.98017492711369</v>
      </c>
      <c r="AG1805" s="48" t="str">
        <f>VLOOKUP(E1805,[1]Apresentação!AW$1:AX$65536,2,0)</f>
        <v xml:space="preserve">                    2 - LEATHER AUXILIARIES</v>
      </c>
      <c r="AH1805" s="48" t="str">
        <f t="shared" si="486"/>
        <v xml:space="preserve">         5212000001 - PELLASTOL MN BR</v>
      </c>
      <c r="AI1805" s="49" t="str">
        <f t="shared" si="487"/>
        <v xml:space="preserve">     L00072 - QUIMIFRAM PRODUTOS QUIMICOS E CURTUME LTDA</v>
      </c>
      <c r="AJ1805" t="str">
        <f t="shared" si="488"/>
        <v xml:space="preserve">     90 - SALES</v>
      </c>
      <c r="AK1805" t="str">
        <f t="shared" si="489"/>
        <v/>
      </c>
      <c r="AL1805">
        <f t="shared" si="490"/>
        <v>3</v>
      </c>
      <c r="AM1805" t="str">
        <f t="shared" si="491"/>
        <v>2025 3</v>
      </c>
      <c r="AN1805" t="str">
        <f t="shared" si="492"/>
        <v xml:space="preserve">QUIMIFRAM </v>
      </c>
    </row>
    <row r="1806" spans="1:40" x14ac:dyDescent="0.35">
      <c r="A1806">
        <v>81645</v>
      </c>
      <c r="B1806" t="s">
        <v>274</v>
      </c>
      <c r="C1806" s="31">
        <v>45730</v>
      </c>
      <c r="D1806" t="s">
        <v>373</v>
      </c>
      <c r="E1806" t="s">
        <v>374</v>
      </c>
      <c r="F1806" t="s">
        <v>379</v>
      </c>
      <c r="G1806" t="s">
        <v>380</v>
      </c>
      <c r="H1806" t="s">
        <v>801</v>
      </c>
      <c r="I1806" t="s">
        <v>802</v>
      </c>
      <c r="J1806">
        <v>1000</v>
      </c>
      <c r="K1806">
        <v>13468.95</v>
      </c>
      <c r="L1806">
        <v>5191.8749600000001</v>
      </c>
      <c r="M1806">
        <v>2712.64</v>
      </c>
      <c r="N1806">
        <v>13.46895</v>
      </c>
      <c r="O1806" s="32">
        <f t="shared" si="476"/>
        <v>10756.310000000001</v>
      </c>
      <c r="P1806" s="32">
        <f t="shared" si="477"/>
        <v>5564.4350400000012</v>
      </c>
      <c r="Q1806">
        <v>717803</v>
      </c>
      <c r="R1806" t="s">
        <v>298</v>
      </c>
      <c r="S1806" t="s">
        <v>298</v>
      </c>
      <c r="T1806" t="str">
        <f t="shared" si="478"/>
        <v>VEN</v>
      </c>
      <c r="U1806" t="s">
        <v>300</v>
      </c>
      <c r="V1806" s="33">
        <f t="shared" si="479"/>
        <v>13468.95</v>
      </c>
      <c r="W1806">
        <f t="shared" si="480"/>
        <v>1000</v>
      </c>
      <c r="X1806" s="33">
        <f t="shared" si="481"/>
        <v>10756.310000000001</v>
      </c>
      <c r="Y1806" s="33">
        <f t="shared" si="482"/>
        <v>2712.64</v>
      </c>
      <c r="Z1806" s="45">
        <f t="shared" si="483"/>
        <v>0.39828160621280806</v>
      </c>
      <c r="AA1806" s="33">
        <f t="shared" si="484"/>
        <v>5364.4350400000012</v>
      </c>
      <c r="AB1806" s="45">
        <f t="shared" si="485"/>
        <v>0.49872447335563969</v>
      </c>
      <c r="AC1806" s="33">
        <f>IFERROR($X1806/VLOOKUP(CONCATENATE("USD",C1806),[1]GEINDICE!AR$1:AS$65536,2,0),"")</f>
        <v>1873.3015204026544</v>
      </c>
      <c r="AD1806" s="33">
        <f>IFERROR($AA1806/VLOOKUP(CONCATENATE("USD",C1806),[1]GEINDICE!AR$1:AS$65536,2,0),"")</f>
        <v>934.26131419913281</v>
      </c>
      <c r="AE1806" s="33">
        <f>IFERROR($X1806/VLOOKUP(CONCATENATE("EUR",C1806),[1]GEINDICE!AR$1:AS$65536,2,0),"")</f>
        <v>1723.0496908339476</v>
      </c>
      <c r="AF1806" s="33">
        <f>IFERROR($AA1806/VLOOKUP(CONCATENATE("EUR",C1806),[1]GEINDICE!AR$1:AS$65536,2,0),"")</f>
        <v>859.32704962675825</v>
      </c>
      <c r="AG1806" s="48" t="str">
        <f>VLOOKUP(E1806,[1]Apresentação!AW$1:AX$65536,2,0)</f>
        <v xml:space="preserve">                    2 - LEATHER AUXILIARIES</v>
      </c>
      <c r="AH1806" s="48" t="str">
        <f t="shared" si="486"/>
        <v xml:space="preserve">         5212000001 - PELLASTOL MN BR</v>
      </c>
      <c r="AI1806" s="49" t="str">
        <f t="shared" si="487"/>
        <v xml:space="preserve">     L00103 - VITAPELLI LTDA</v>
      </c>
      <c r="AJ1806" t="str">
        <f t="shared" si="488"/>
        <v xml:space="preserve">     90 - SALES</v>
      </c>
      <c r="AK1806" t="str">
        <f t="shared" si="489"/>
        <v/>
      </c>
      <c r="AL1806">
        <f t="shared" si="490"/>
        <v>3</v>
      </c>
      <c r="AM1806" t="str">
        <f t="shared" si="491"/>
        <v>2025 3</v>
      </c>
      <c r="AN1806" t="str">
        <f t="shared" si="492"/>
        <v xml:space="preserve">VITAPELLI </v>
      </c>
    </row>
    <row r="1807" spans="1:40" x14ac:dyDescent="0.35">
      <c r="A1807">
        <v>80905</v>
      </c>
      <c r="B1807" t="s">
        <v>274</v>
      </c>
      <c r="C1807" s="31">
        <v>45673</v>
      </c>
      <c r="D1807" t="s">
        <v>373</v>
      </c>
      <c r="E1807" t="s">
        <v>374</v>
      </c>
      <c r="F1807" t="s">
        <v>379</v>
      </c>
      <c r="G1807" t="s">
        <v>380</v>
      </c>
      <c r="H1807" t="s">
        <v>801</v>
      </c>
      <c r="I1807" t="s">
        <v>802</v>
      </c>
      <c r="J1807">
        <v>3000</v>
      </c>
      <c r="K1807">
        <v>41968.05</v>
      </c>
      <c r="L1807">
        <v>15573.469660000001</v>
      </c>
      <c r="M1807">
        <v>8452.3700000000008</v>
      </c>
      <c r="N1807">
        <v>13.98935</v>
      </c>
      <c r="O1807" s="32">
        <f t="shared" si="476"/>
        <v>33515.68</v>
      </c>
      <c r="P1807" s="32">
        <f t="shared" si="477"/>
        <v>17942.210339999998</v>
      </c>
      <c r="Q1807">
        <v>707304</v>
      </c>
      <c r="R1807" t="s">
        <v>298</v>
      </c>
      <c r="S1807" t="s">
        <v>298</v>
      </c>
      <c r="T1807" t="str">
        <f t="shared" si="478"/>
        <v>VEN</v>
      </c>
      <c r="U1807" t="s">
        <v>300</v>
      </c>
      <c r="V1807" s="33">
        <f t="shared" si="479"/>
        <v>41968.05</v>
      </c>
      <c r="W1807">
        <f t="shared" si="480"/>
        <v>3000</v>
      </c>
      <c r="X1807" s="33">
        <f t="shared" si="481"/>
        <v>33515.68</v>
      </c>
      <c r="Y1807" s="33">
        <f t="shared" si="482"/>
        <v>8452.3700000000008</v>
      </c>
      <c r="Z1807" s="45">
        <f t="shared" si="483"/>
        <v>0.41322411548785321</v>
      </c>
      <c r="AA1807" s="33">
        <f t="shared" si="484"/>
        <v>17342.210339999998</v>
      </c>
      <c r="AB1807" s="45">
        <f t="shared" si="485"/>
        <v>0.51743572978379071</v>
      </c>
      <c r="AC1807" s="33">
        <f>IFERROR($X1807/VLOOKUP(CONCATENATE("USD",C1807),[1]GEINDICE!AR$1:AS$65536,2,0),"")</f>
        <v>5556.128775571101</v>
      </c>
      <c r="AD1807" s="33">
        <f>IFERROR($AA1807/VLOOKUP(CONCATENATE("USD",C1807),[1]GEINDICE!AR$1:AS$65536,2,0),"")</f>
        <v>2874.9395477603521</v>
      </c>
      <c r="AE1807" s="33">
        <f>IFERROR($X1807/VLOOKUP(CONCATENATE("EUR",C1807),[1]GEINDICE!AR$1:AS$65536,2,0),"")</f>
        <v>5393.228630278064</v>
      </c>
      <c r="AF1807" s="33">
        <f>IFERROR($AA1807/VLOOKUP(CONCATENATE("EUR",C1807),[1]GEINDICE!AR$1:AS$65536,2,0),"")</f>
        <v>2790.6491921987636</v>
      </c>
      <c r="AG1807" s="48" t="str">
        <f>VLOOKUP(E1807,[1]Apresentação!AW$1:AX$65536,2,0)</f>
        <v xml:space="preserve">                    2 - LEATHER AUXILIARIES</v>
      </c>
      <c r="AH1807" s="48" t="str">
        <f t="shared" si="486"/>
        <v xml:space="preserve">         5212000001 - PELLASTOL MN BR</v>
      </c>
      <c r="AI1807" s="49" t="str">
        <f t="shared" si="487"/>
        <v xml:space="preserve">     L00103 - VITAPELLI LTDA</v>
      </c>
      <c r="AJ1807" t="str">
        <f t="shared" si="488"/>
        <v xml:space="preserve">     90 - SALES</v>
      </c>
      <c r="AK1807" t="str">
        <f t="shared" si="489"/>
        <v/>
      </c>
      <c r="AL1807">
        <f t="shared" si="490"/>
        <v>1</v>
      </c>
      <c r="AM1807" t="str">
        <f t="shared" si="491"/>
        <v>2025 1</v>
      </c>
      <c r="AN1807" t="str">
        <f t="shared" si="492"/>
        <v xml:space="preserve">VITAPELLI </v>
      </c>
    </row>
    <row r="1808" spans="1:40" x14ac:dyDescent="0.35">
      <c r="A1808">
        <v>84648</v>
      </c>
      <c r="B1808" t="s">
        <v>274</v>
      </c>
      <c r="C1808" s="31">
        <v>45975</v>
      </c>
      <c r="D1808" t="s">
        <v>373</v>
      </c>
      <c r="E1808" t="s">
        <v>374</v>
      </c>
      <c r="F1808" t="s">
        <v>671</v>
      </c>
      <c r="G1808" t="s">
        <v>672</v>
      </c>
      <c r="H1808" t="s">
        <v>801</v>
      </c>
      <c r="I1808" t="s">
        <v>802</v>
      </c>
      <c r="J1808">
        <v>1000</v>
      </c>
      <c r="K1808">
        <v>12888.08</v>
      </c>
      <c r="L1808">
        <v>5307.6719700000003</v>
      </c>
      <c r="M1808">
        <v>2595.65</v>
      </c>
      <c r="N1808">
        <v>12.888079999999999</v>
      </c>
      <c r="O1808" s="32">
        <f t="shared" si="476"/>
        <v>10292.43</v>
      </c>
      <c r="P1808" s="32">
        <f t="shared" si="477"/>
        <v>4984.75803</v>
      </c>
      <c r="Q1808">
        <v>767300</v>
      </c>
      <c r="R1808" t="s">
        <v>298</v>
      </c>
      <c r="S1808" t="s">
        <v>298</v>
      </c>
      <c r="T1808" t="str">
        <f t="shared" si="478"/>
        <v>VEN</v>
      </c>
      <c r="U1808" t="s">
        <v>381</v>
      </c>
      <c r="V1808" s="33">
        <f t="shared" si="479"/>
        <v>12888.08</v>
      </c>
      <c r="W1808">
        <f t="shared" si="480"/>
        <v>1000</v>
      </c>
      <c r="X1808" s="33">
        <f t="shared" si="481"/>
        <v>10292.43</v>
      </c>
      <c r="Y1808" s="33">
        <f t="shared" si="482"/>
        <v>2595.65</v>
      </c>
      <c r="Z1808" s="45">
        <f t="shared" si="483"/>
        <v>0.37125452588748675</v>
      </c>
      <c r="AA1808" s="33">
        <f t="shared" si="484"/>
        <v>4784.75803</v>
      </c>
      <c r="AB1808" s="45">
        <f t="shared" si="485"/>
        <v>0.46488127973666082</v>
      </c>
      <c r="AC1808" s="33" t="str">
        <f>IFERROR($X1808/VLOOKUP(CONCATENATE("USD",C1808),[1]GEINDICE!AR$1:AS$65536,2,0),"")</f>
        <v/>
      </c>
      <c r="AD1808" s="33" t="str">
        <f>IFERROR($AA1808/VLOOKUP(CONCATENATE("USD",C1808),[1]GEINDICE!AR$1:AS$65536,2,0),"")</f>
        <v/>
      </c>
      <c r="AE1808" s="33" t="str">
        <f>IFERROR($X1808/VLOOKUP(CONCATENATE("EUR",C1808),[1]GEINDICE!AR$1:AS$65536,2,0),"")</f>
        <v/>
      </c>
      <c r="AF1808" s="33" t="str">
        <f>IFERROR($AA1808/VLOOKUP(CONCATENATE("EUR",C1808),[1]GEINDICE!AR$1:AS$65536,2,0),"")</f>
        <v/>
      </c>
      <c r="AG1808" s="48" t="str">
        <f>VLOOKUP(E1808,[1]Apresentação!AW$1:AX$65536,2,0)</f>
        <v xml:space="preserve">                    2 - LEATHER AUXILIARIES</v>
      </c>
      <c r="AH1808" s="48" t="str">
        <f t="shared" si="486"/>
        <v xml:space="preserve">         5212000001 - PELLASTOL MN BR</v>
      </c>
      <c r="AI1808" s="49" t="str">
        <f t="shared" si="487"/>
        <v xml:space="preserve">     L00277 - TREAT INDUSTRIA E COMERCIO DE COUROS LTDA</v>
      </c>
      <c r="AJ1808" t="str">
        <f t="shared" si="488"/>
        <v xml:space="preserve">     90 - SALES</v>
      </c>
      <c r="AK1808" t="str">
        <f t="shared" si="489"/>
        <v/>
      </c>
      <c r="AL1808">
        <f t="shared" si="490"/>
        <v>11</v>
      </c>
      <c r="AM1808" t="str">
        <f t="shared" si="491"/>
        <v>2025 11</v>
      </c>
      <c r="AN1808" t="str">
        <f t="shared" si="492"/>
        <v xml:space="preserve">TREAT </v>
      </c>
    </row>
    <row r="1809" spans="1:40" x14ac:dyDescent="0.35">
      <c r="A1809">
        <v>83681</v>
      </c>
      <c r="B1809" t="s">
        <v>274</v>
      </c>
      <c r="C1809" s="31">
        <v>45898</v>
      </c>
      <c r="D1809" t="s">
        <v>373</v>
      </c>
      <c r="E1809" t="s">
        <v>374</v>
      </c>
      <c r="F1809" t="s">
        <v>671</v>
      </c>
      <c r="G1809" t="s">
        <v>672</v>
      </c>
      <c r="H1809" t="s">
        <v>801</v>
      </c>
      <c r="I1809" t="s">
        <v>802</v>
      </c>
      <c r="J1809">
        <v>1000</v>
      </c>
      <c r="K1809">
        <v>13204.06</v>
      </c>
      <c r="L1809">
        <v>5437.7305900000001</v>
      </c>
      <c r="M1809">
        <v>2659.3</v>
      </c>
      <c r="N1809">
        <v>13.20406</v>
      </c>
      <c r="O1809" s="32">
        <f t="shared" si="476"/>
        <v>10544.759999999998</v>
      </c>
      <c r="P1809" s="32">
        <f t="shared" si="477"/>
        <v>5107.0294099999983</v>
      </c>
      <c r="Q1809">
        <v>760142</v>
      </c>
      <c r="R1809" t="s">
        <v>298</v>
      </c>
      <c r="S1809" t="s">
        <v>298</v>
      </c>
      <c r="T1809" t="str">
        <f t="shared" si="478"/>
        <v>VEN</v>
      </c>
      <c r="U1809" t="s">
        <v>300</v>
      </c>
      <c r="V1809" s="33">
        <f t="shared" si="479"/>
        <v>13204.06</v>
      </c>
      <c r="W1809">
        <f t="shared" si="480"/>
        <v>1000</v>
      </c>
      <c r="X1809" s="33">
        <f t="shared" si="481"/>
        <v>10544.759999999998</v>
      </c>
      <c r="Y1809" s="33">
        <f t="shared" si="482"/>
        <v>2659.3</v>
      </c>
      <c r="Z1809" s="45">
        <f t="shared" si="483"/>
        <v>0.37163034778696846</v>
      </c>
      <c r="AA1809" s="33">
        <f t="shared" si="484"/>
        <v>4907.0294099999983</v>
      </c>
      <c r="AB1809" s="45">
        <f t="shared" si="485"/>
        <v>0.46535240346864215</v>
      </c>
      <c r="AC1809" s="33">
        <f>IFERROR($X1809/VLOOKUP(CONCATENATE("USD",C1809),[1]GEINDICE!AR$1:AS$65536,2,0),"")</f>
        <v>1943.2330827067665</v>
      </c>
      <c r="AD1809" s="33">
        <f>IFERROR($AA1809/VLOOKUP(CONCATENATE("USD",C1809),[1]GEINDICE!AR$1:AS$65536,2,0),"")</f>
        <v>904.28818553737256</v>
      </c>
      <c r="AE1809" s="33">
        <f>IFERROR($X1809/VLOOKUP(CONCATENATE("EUR",C1809),[1]GEINDICE!AR$1:AS$65536,2,0),"")</f>
        <v>1661.4555595821448</v>
      </c>
      <c r="AF1809" s="33">
        <f>IFERROR($AA1809/VLOOKUP(CONCATENATE("EUR",C1809),[1]GEINDICE!AR$1:AS$65536,2,0),"")</f>
        <v>773.16233790788885</v>
      </c>
      <c r="AG1809" s="48" t="str">
        <f>VLOOKUP(E1809,[1]Apresentação!AW$1:AX$65536,2,0)</f>
        <v xml:space="preserve">                    2 - LEATHER AUXILIARIES</v>
      </c>
      <c r="AH1809" s="48" t="str">
        <f t="shared" si="486"/>
        <v xml:space="preserve">         5212000001 - PELLASTOL MN BR</v>
      </c>
      <c r="AI1809" s="49" t="str">
        <f t="shared" si="487"/>
        <v xml:space="preserve">     L00277 - TREAT INDUSTRIA E COMERCIO DE COUROS LTDA</v>
      </c>
      <c r="AJ1809" t="str">
        <f t="shared" si="488"/>
        <v xml:space="preserve">     90 - SALES</v>
      </c>
      <c r="AK1809" t="str">
        <f t="shared" si="489"/>
        <v/>
      </c>
      <c r="AL1809">
        <f t="shared" si="490"/>
        <v>8</v>
      </c>
      <c r="AM1809" t="str">
        <f t="shared" si="491"/>
        <v>2025 8</v>
      </c>
      <c r="AN1809" t="str">
        <f t="shared" si="492"/>
        <v xml:space="preserve">TREAT </v>
      </c>
    </row>
    <row r="1810" spans="1:40" x14ac:dyDescent="0.35">
      <c r="A1810">
        <v>84351</v>
      </c>
      <c r="B1810" t="s">
        <v>274</v>
      </c>
      <c r="C1810" s="31">
        <v>45954</v>
      </c>
      <c r="D1810" t="s">
        <v>373</v>
      </c>
      <c r="E1810" t="s">
        <v>374</v>
      </c>
      <c r="F1810" t="s">
        <v>671</v>
      </c>
      <c r="G1810" t="s">
        <v>672</v>
      </c>
      <c r="H1810" t="s">
        <v>801</v>
      </c>
      <c r="I1810" t="s">
        <v>802</v>
      </c>
      <c r="J1810">
        <v>1000</v>
      </c>
      <c r="K1810">
        <v>13136.960000000001</v>
      </c>
      <c r="L1810">
        <v>5431.0514300000004</v>
      </c>
      <c r="M1810">
        <v>2645.79</v>
      </c>
      <c r="N1810">
        <v>13.13696</v>
      </c>
      <c r="O1810" s="32">
        <f t="shared" si="476"/>
        <v>10491.170000000002</v>
      </c>
      <c r="P1810" s="32">
        <f t="shared" si="477"/>
        <v>5060.1185700000015</v>
      </c>
      <c r="Q1810">
        <v>765187</v>
      </c>
      <c r="R1810" t="s">
        <v>298</v>
      </c>
      <c r="S1810" t="s">
        <v>298</v>
      </c>
      <c r="T1810" t="str">
        <f t="shared" si="478"/>
        <v>VEN</v>
      </c>
      <c r="U1810" t="s">
        <v>300</v>
      </c>
      <c r="V1810" s="33">
        <f t="shared" si="479"/>
        <v>13136.960000000001</v>
      </c>
      <c r="W1810">
        <f t="shared" si="480"/>
        <v>1000</v>
      </c>
      <c r="X1810" s="33">
        <f t="shared" si="481"/>
        <v>10491.170000000002</v>
      </c>
      <c r="Y1810" s="33">
        <f t="shared" si="482"/>
        <v>2645.79</v>
      </c>
      <c r="Z1810" s="45">
        <f t="shared" si="483"/>
        <v>0.3699576287055758</v>
      </c>
      <c r="AA1810" s="33">
        <f t="shared" si="484"/>
        <v>4860.1185700000015</v>
      </c>
      <c r="AB1810" s="45">
        <f t="shared" si="485"/>
        <v>0.46325801316726356</v>
      </c>
      <c r="AC1810" s="33">
        <f>IFERROR($X1810/VLOOKUP(CONCATENATE("USD",C1810),[1]GEINDICE!AR$1:AS$65536,2,0),"")</f>
        <v>1950.1403423982752</v>
      </c>
      <c r="AD1810" s="33">
        <f>IFERROR($AA1810/VLOOKUP(CONCATENATE("USD",C1810),[1]GEINDICE!AR$1:AS$65536,2,0),"")</f>
        <v>903.41814041675207</v>
      </c>
      <c r="AE1810" s="33">
        <f>IFERROR($X1810/VLOOKUP(CONCATENATE("EUR",C1810),[1]GEINDICE!AR$1:AS$65536,2,0),"")</f>
        <v>1677.406305960604</v>
      </c>
      <c r="AF1810" s="33">
        <f>IFERROR($AA1810/VLOOKUP(CONCATENATE("EUR",C1810),[1]GEINDICE!AR$1:AS$65536,2,0),"")</f>
        <v>777.07191257354839</v>
      </c>
      <c r="AG1810" s="48" t="str">
        <f>VLOOKUP(E1810,[1]Apresentação!AW$1:AX$65536,2,0)</f>
        <v xml:space="preserve">                    2 - LEATHER AUXILIARIES</v>
      </c>
      <c r="AH1810" s="48" t="str">
        <f t="shared" si="486"/>
        <v xml:space="preserve">         5212000001 - PELLASTOL MN BR</v>
      </c>
      <c r="AI1810" s="49" t="str">
        <f t="shared" si="487"/>
        <v xml:space="preserve">     L00277 - TREAT INDUSTRIA E COMERCIO DE COUROS LTDA</v>
      </c>
      <c r="AJ1810" t="str">
        <f t="shared" si="488"/>
        <v xml:space="preserve">     90 - SALES</v>
      </c>
      <c r="AK1810" t="str">
        <f t="shared" si="489"/>
        <v/>
      </c>
      <c r="AL1810">
        <f t="shared" si="490"/>
        <v>10</v>
      </c>
      <c r="AM1810" t="str">
        <f t="shared" si="491"/>
        <v>2025 10</v>
      </c>
      <c r="AN1810" t="str">
        <f t="shared" si="492"/>
        <v xml:space="preserve">TREAT </v>
      </c>
    </row>
    <row r="1811" spans="1:40" x14ac:dyDescent="0.35">
      <c r="A1811">
        <v>84589</v>
      </c>
      <c r="B1811" t="s">
        <v>274</v>
      </c>
      <c r="C1811" s="31">
        <v>45972</v>
      </c>
      <c r="D1811" t="s">
        <v>373</v>
      </c>
      <c r="E1811" t="s">
        <v>374</v>
      </c>
      <c r="F1811" t="s">
        <v>683</v>
      </c>
      <c r="G1811" t="s">
        <v>684</v>
      </c>
      <c r="H1811" t="s">
        <v>801</v>
      </c>
      <c r="I1811" t="s">
        <v>802</v>
      </c>
      <c r="J1811">
        <v>1000</v>
      </c>
      <c r="K1811">
        <v>15310.81</v>
      </c>
      <c r="L1811">
        <v>5307.6719800000001</v>
      </c>
      <c r="M1811">
        <v>3083.6</v>
      </c>
      <c r="N1811">
        <v>15.31081</v>
      </c>
      <c r="O1811" s="32">
        <f t="shared" si="476"/>
        <v>12227.21</v>
      </c>
      <c r="P1811" s="32">
        <f t="shared" si="477"/>
        <v>6919.5380199999991</v>
      </c>
      <c r="Q1811">
        <v>766817</v>
      </c>
      <c r="R1811" t="s">
        <v>298</v>
      </c>
      <c r="S1811" t="s">
        <v>298</v>
      </c>
      <c r="T1811" t="str">
        <f t="shared" si="478"/>
        <v>VEN</v>
      </c>
      <c r="U1811" t="s">
        <v>300</v>
      </c>
      <c r="V1811" s="33">
        <f t="shared" si="479"/>
        <v>15310.81</v>
      </c>
      <c r="W1811">
        <f t="shared" si="480"/>
        <v>1000</v>
      </c>
      <c r="X1811" s="33">
        <f t="shared" si="481"/>
        <v>12227.21</v>
      </c>
      <c r="Y1811" s="33">
        <f t="shared" si="482"/>
        <v>3083.6</v>
      </c>
      <c r="Z1811" s="45">
        <f t="shared" si="483"/>
        <v>0.43887541024935972</v>
      </c>
      <c r="AA1811" s="33">
        <f t="shared" si="484"/>
        <v>6719.5380199999991</v>
      </c>
      <c r="AB1811" s="45">
        <f t="shared" si="485"/>
        <v>0.54955611460014175</v>
      </c>
      <c r="AC1811" s="33" t="str">
        <f>IFERROR($X1811/VLOOKUP(CONCATENATE("USD",C1811),[1]GEINDICE!AR$1:AS$65536,2,0),"")</f>
        <v/>
      </c>
      <c r="AD1811" s="33" t="str">
        <f>IFERROR($AA1811/VLOOKUP(CONCATENATE("USD",C1811),[1]GEINDICE!AR$1:AS$65536,2,0),"")</f>
        <v/>
      </c>
      <c r="AE1811" s="33" t="str">
        <f>IFERROR($X1811/VLOOKUP(CONCATENATE("EUR",C1811),[1]GEINDICE!AR$1:AS$65536,2,0),"")</f>
        <v/>
      </c>
      <c r="AF1811" s="33" t="str">
        <f>IFERROR($AA1811/VLOOKUP(CONCATENATE("EUR",C1811),[1]GEINDICE!AR$1:AS$65536,2,0),"")</f>
        <v/>
      </c>
      <c r="AG1811" s="48" t="str">
        <f>VLOOKUP(E1811,[1]Apresentação!AW$1:AX$65536,2,0)</f>
        <v xml:space="preserve">                    2 - LEATHER AUXILIARIES</v>
      </c>
      <c r="AH1811" s="48" t="str">
        <f t="shared" si="486"/>
        <v xml:space="preserve">         5212000001 - PELLASTOL MN BR</v>
      </c>
      <c r="AI1811" s="49" t="str">
        <f t="shared" si="487"/>
        <v xml:space="preserve">     L00148 - CURTIDORA ITAUNA EIRELI</v>
      </c>
      <c r="AJ1811" t="str">
        <f t="shared" si="488"/>
        <v xml:space="preserve">     90 - SALES</v>
      </c>
      <c r="AK1811" t="str">
        <f t="shared" si="489"/>
        <v/>
      </c>
      <c r="AL1811">
        <f t="shared" si="490"/>
        <v>11</v>
      </c>
      <c r="AM1811" t="str">
        <f t="shared" si="491"/>
        <v>2025 11</v>
      </c>
      <c r="AN1811" t="str">
        <f t="shared" si="492"/>
        <v xml:space="preserve">CURTIDORA </v>
      </c>
    </row>
    <row r="1812" spans="1:40" x14ac:dyDescent="0.35">
      <c r="A1812">
        <v>83797</v>
      </c>
      <c r="B1812" t="s">
        <v>274</v>
      </c>
      <c r="C1812" s="31">
        <v>45909</v>
      </c>
      <c r="D1812" t="s">
        <v>373</v>
      </c>
      <c r="E1812" t="s">
        <v>374</v>
      </c>
      <c r="F1812" t="s">
        <v>671</v>
      </c>
      <c r="G1812" t="s">
        <v>672</v>
      </c>
      <c r="H1812" t="s">
        <v>801</v>
      </c>
      <c r="I1812" t="s">
        <v>802</v>
      </c>
      <c r="J1812">
        <v>1000</v>
      </c>
      <c r="K1812">
        <v>13243.83</v>
      </c>
      <c r="L1812">
        <v>5437.7305900000001</v>
      </c>
      <c r="M1812">
        <v>2667.31</v>
      </c>
      <c r="N1812">
        <v>13.243829999999999</v>
      </c>
      <c r="O1812" s="32">
        <f t="shared" si="476"/>
        <v>10576.52</v>
      </c>
      <c r="P1812" s="32">
        <f t="shared" si="477"/>
        <v>5138.7894100000003</v>
      </c>
      <c r="Q1812">
        <v>760984</v>
      </c>
      <c r="R1812" t="s">
        <v>298</v>
      </c>
      <c r="S1812" t="s">
        <v>298</v>
      </c>
      <c r="T1812" t="str">
        <f t="shared" si="478"/>
        <v>VEN</v>
      </c>
      <c r="U1812" t="s">
        <v>381</v>
      </c>
      <c r="V1812" s="33">
        <f t="shared" si="479"/>
        <v>13243.83</v>
      </c>
      <c r="W1812">
        <f t="shared" si="480"/>
        <v>1000</v>
      </c>
      <c r="X1812" s="33">
        <f t="shared" si="481"/>
        <v>10576.52</v>
      </c>
      <c r="Y1812" s="33">
        <f t="shared" si="482"/>
        <v>2667.31</v>
      </c>
      <c r="Z1812" s="45">
        <f t="shared" si="483"/>
        <v>0.37291247395957217</v>
      </c>
      <c r="AA1812" s="33">
        <f t="shared" si="484"/>
        <v>4938.7894100000003</v>
      </c>
      <c r="AB1812" s="45">
        <f t="shared" si="485"/>
        <v>0.46695788501321794</v>
      </c>
      <c r="AC1812" s="33">
        <f>IFERROR($X1812/VLOOKUP(CONCATENATE("USD",C1812),[1]GEINDICE!AR$1:AS$65536,2,0),"")</f>
        <v>1948.5832197206971</v>
      </c>
      <c r="AD1812" s="33">
        <f>IFERROR($AA1812/VLOOKUP(CONCATENATE("USD",C1812),[1]GEINDICE!AR$1:AS$65536,2,0),"")</f>
        <v>909.9062990530233</v>
      </c>
      <c r="AE1812" s="33">
        <f>IFERROR($X1812/VLOOKUP(CONCATENATE("EUR",C1812),[1]GEINDICE!AR$1:AS$65536,2,0),"")</f>
        <v>1662.1907905076221</v>
      </c>
      <c r="AF1812" s="33">
        <f>IFERROR($AA1812/VLOOKUP(CONCATENATE("EUR",C1812),[1]GEINDICE!AR$1:AS$65536,2,0),"")</f>
        <v>776.17309602388809</v>
      </c>
      <c r="AG1812" s="48" t="str">
        <f>VLOOKUP(E1812,[1]Apresentação!AW$1:AX$65536,2,0)</f>
        <v xml:space="preserve">                    2 - LEATHER AUXILIARIES</v>
      </c>
      <c r="AH1812" s="48" t="str">
        <f t="shared" si="486"/>
        <v xml:space="preserve">         5212000001 - PELLASTOL MN BR</v>
      </c>
      <c r="AI1812" s="49" t="str">
        <f t="shared" si="487"/>
        <v xml:space="preserve">     L00277 - TREAT INDUSTRIA E COMERCIO DE COUROS LTDA</v>
      </c>
      <c r="AJ1812" t="str">
        <f t="shared" si="488"/>
        <v xml:space="preserve">     90 - SALES</v>
      </c>
      <c r="AK1812" t="str">
        <f t="shared" si="489"/>
        <v/>
      </c>
      <c r="AL1812">
        <f t="shared" si="490"/>
        <v>9</v>
      </c>
      <c r="AM1812" t="str">
        <f t="shared" si="491"/>
        <v>2025 9</v>
      </c>
      <c r="AN1812" t="str">
        <f t="shared" si="492"/>
        <v xml:space="preserve">TREAT </v>
      </c>
    </row>
    <row r="1813" spans="1:40" x14ac:dyDescent="0.35">
      <c r="A1813">
        <v>84105</v>
      </c>
      <c r="B1813" t="s">
        <v>274</v>
      </c>
      <c r="C1813" s="31">
        <v>45933</v>
      </c>
      <c r="D1813" t="s">
        <v>373</v>
      </c>
      <c r="E1813" t="s">
        <v>374</v>
      </c>
      <c r="F1813" t="s">
        <v>671</v>
      </c>
      <c r="G1813" t="s">
        <v>672</v>
      </c>
      <c r="H1813" t="s">
        <v>801</v>
      </c>
      <c r="I1813" t="s">
        <v>802</v>
      </c>
      <c r="J1813">
        <v>1000</v>
      </c>
      <c r="K1813">
        <v>13041.56</v>
      </c>
      <c r="L1813">
        <v>5431.0563899999997</v>
      </c>
      <c r="M1813">
        <v>2626.57</v>
      </c>
      <c r="N1813">
        <v>13.041559999999999</v>
      </c>
      <c r="O1813" s="32">
        <f t="shared" si="476"/>
        <v>10414.99</v>
      </c>
      <c r="P1813" s="32">
        <f t="shared" si="477"/>
        <v>4983.93361</v>
      </c>
      <c r="Q1813">
        <v>763262</v>
      </c>
      <c r="R1813" t="s">
        <v>298</v>
      </c>
      <c r="S1813" t="s">
        <v>298</v>
      </c>
      <c r="T1813" t="str">
        <f t="shared" si="478"/>
        <v>VEN</v>
      </c>
      <c r="U1813" t="s">
        <v>300</v>
      </c>
      <c r="V1813" s="33">
        <f t="shared" si="479"/>
        <v>13041.56</v>
      </c>
      <c r="W1813">
        <f t="shared" si="480"/>
        <v>1000</v>
      </c>
      <c r="X1813" s="33">
        <f t="shared" si="481"/>
        <v>10414.99</v>
      </c>
      <c r="Y1813" s="33">
        <f t="shared" si="482"/>
        <v>2626.57</v>
      </c>
      <c r="Z1813" s="45">
        <f t="shared" si="483"/>
        <v>0.36682219075018635</v>
      </c>
      <c r="AA1813" s="33">
        <f t="shared" si="484"/>
        <v>4783.93361</v>
      </c>
      <c r="AB1813" s="45">
        <f t="shared" si="485"/>
        <v>0.45933156056798902</v>
      </c>
      <c r="AC1813" s="33">
        <f>IFERROR($X1813/VLOOKUP(CONCATENATE("USD",C1813),[1]GEINDICE!AR$1:AS$65536,2,0),"")</f>
        <v>1946.7998803693595</v>
      </c>
      <c r="AD1813" s="33">
        <f>IFERROR($AA1813/VLOOKUP(CONCATENATE("USD",C1813),[1]GEINDICE!AR$1:AS$65536,2,0),"")</f>
        <v>894.22662716363232</v>
      </c>
      <c r="AE1813" s="33">
        <f>IFERROR($X1813/VLOOKUP(CONCATENATE("EUR",C1813),[1]GEINDICE!AR$1:AS$65536,2,0),"")</f>
        <v>1657.2767487747435</v>
      </c>
      <c r="AF1813" s="33">
        <f>IFERROR($AA1813/VLOOKUP(CONCATENATE("EUR",C1813),[1]GEINDICE!AR$1:AS$65536,2,0),"")</f>
        <v>761.23951530774605</v>
      </c>
      <c r="AG1813" s="48" t="str">
        <f>VLOOKUP(E1813,[1]Apresentação!AW$1:AX$65536,2,0)</f>
        <v xml:space="preserve">                    2 - LEATHER AUXILIARIES</v>
      </c>
      <c r="AH1813" s="48" t="str">
        <f t="shared" si="486"/>
        <v xml:space="preserve">         5212000001 - PELLASTOL MN BR</v>
      </c>
      <c r="AI1813" s="49" t="str">
        <f t="shared" si="487"/>
        <v xml:space="preserve">     L00277 - TREAT INDUSTRIA E COMERCIO DE COUROS LTDA</v>
      </c>
      <c r="AJ1813" t="str">
        <f t="shared" si="488"/>
        <v xml:space="preserve">     90 - SALES</v>
      </c>
      <c r="AK1813" t="str">
        <f t="shared" si="489"/>
        <v/>
      </c>
      <c r="AL1813">
        <f t="shared" si="490"/>
        <v>10</v>
      </c>
      <c r="AM1813" t="str">
        <f t="shared" si="491"/>
        <v>2025 10</v>
      </c>
      <c r="AN1813" t="str">
        <f t="shared" si="492"/>
        <v xml:space="preserve">TREAT </v>
      </c>
    </row>
    <row r="1814" spans="1:40" x14ac:dyDescent="0.35">
      <c r="A1814">
        <v>84026</v>
      </c>
      <c r="B1814" t="s">
        <v>274</v>
      </c>
      <c r="C1814" s="31">
        <v>45929</v>
      </c>
      <c r="D1814" t="s">
        <v>373</v>
      </c>
      <c r="E1814" t="s">
        <v>374</v>
      </c>
      <c r="F1814" t="s">
        <v>683</v>
      </c>
      <c r="G1814" t="s">
        <v>684</v>
      </c>
      <c r="H1814" t="s">
        <v>801</v>
      </c>
      <c r="I1814" t="s">
        <v>802</v>
      </c>
      <c r="J1814">
        <v>1000</v>
      </c>
      <c r="K1814">
        <v>15386.82</v>
      </c>
      <c r="L1814">
        <v>5431.0563899999997</v>
      </c>
      <c r="M1814">
        <v>3098.91</v>
      </c>
      <c r="N1814">
        <v>15.38682</v>
      </c>
      <c r="O1814" s="32">
        <f t="shared" si="476"/>
        <v>12287.91</v>
      </c>
      <c r="P1814" s="32">
        <f t="shared" si="477"/>
        <v>6856.8536100000001</v>
      </c>
      <c r="Q1814">
        <v>762641</v>
      </c>
      <c r="R1814" t="s">
        <v>298</v>
      </c>
      <c r="S1814" t="s">
        <v>298</v>
      </c>
      <c r="T1814" t="str">
        <f t="shared" si="478"/>
        <v>VEN</v>
      </c>
      <c r="U1814" t="s">
        <v>300</v>
      </c>
      <c r="V1814" s="33">
        <f t="shared" si="479"/>
        <v>15386.82</v>
      </c>
      <c r="W1814">
        <f t="shared" si="480"/>
        <v>1000</v>
      </c>
      <c r="X1814" s="33">
        <f t="shared" si="481"/>
        <v>12287.91</v>
      </c>
      <c r="Y1814" s="33">
        <f t="shared" si="482"/>
        <v>3098.91</v>
      </c>
      <c r="Z1814" s="45">
        <f t="shared" si="483"/>
        <v>0.43263348827113074</v>
      </c>
      <c r="AA1814" s="33">
        <f t="shared" si="484"/>
        <v>6656.8536100000001</v>
      </c>
      <c r="AB1814" s="45">
        <f t="shared" si="485"/>
        <v>0.54174010144931073</v>
      </c>
      <c r="AC1814" s="33">
        <f>IFERROR($X1814/VLOOKUP(CONCATENATE("USD",C1814),[1]GEINDICE!AR$1:AS$65536,2,0),"")</f>
        <v>2308.4991264160512</v>
      </c>
      <c r="AD1814" s="33">
        <f>IFERROR($AA1814/VLOOKUP(CONCATENATE("USD",C1814),[1]GEINDICE!AR$1:AS$65536,2,0),"")</f>
        <v>1250.6065509402767</v>
      </c>
      <c r="AE1814" s="33">
        <f>IFERROR($X1814/VLOOKUP(CONCATENATE("EUR",C1814),[1]GEINDICE!AR$1:AS$65536,2,0),"")</f>
        <v>1968.0178737307408</v>
      </c>
      <c r="AF1814" s="33">
        <f>IFERROR($AA1814/VLOOKUP(CONCATENATE("EUR",C1814),[1]GEINDICE!AR$1:AS$65536,2,0),"")</f>
        <v>1066.1542025689484</v>
      </c>
      <c r="AG1814" s="48" t="str">
        <f>VLOOKUP(E1814,[1]Apresentação!AW$1:AX$65536,2,0)</f>
        <v xml:space="preserve">                    2 - LEATHER AUXILIARIES</v>
      </c>
      <c r="AH1814" s="48" t="str">
        <f t="shared" si="486"/>
        <v xml:space="preserve">         5212000001 - PELLASTOL MN BR</v>
      </c>
      <c r="AI1814" s="49" t="str">
        <f t="shared" si="487"/>
        <v xml:space="preserve">     L00148 - CURTIDORA ITAUNA EIRELI</v>
      </c>
      <c r="AJ1814" t="str">
        <f t="shared" si="488"/>
        <v xml:space="preserve">     90 - SALES</v>
      </c>
      <c r="AK1814" t="str">
        <f t="shared" si="489"/>
        <v/>
      </c>
      <c r="AL1814">
        <f t="shared" si="490"/>
        <v>9</v>
      </c>
      <c r="AM1814" t="str">
        <f t="shared" si="491"/>
        <v>2025 9</v>
      </c>
      <c r="AN1814" t="str">
        <f t="shared" si="492"/>
        <v xml:space="preserve">CURTIDORA </v>
      </c>
    </row>
    <row r="1815" spans="1:40" x14ac:dyDescent="0.35">
      <c r="A1815">
        <v>82635</v>
      </c>
      <c r="B1815" t="s">
        <v>274</v>
      </c>
      <c r="C1815" s="31">
        <v>45811</v>
      </c>
      <c r="D1815" t="s">
        <v>373</v>
      </c>
      <c r="E1815" t="s">
        <v>374</v>
      </c>
      <c r="F1815" t="s">
        <v>671</v>
      </c>
      <c r="G1815" t="s">
        <v>672</v>
      </c>
      <c r="H1815" t="s">
        <v>801</v>
      </c>
      <c r="I1815" t="s">
        <v>802</v>
      </c>
      <c r="J1815">
        <v>1000</v>
      </c>
      <c r="K1815">
        <v>13892.630000000001</v>
      </c>
      <c r="L1815">
        <v>5280.4808999999996</v>
      </c>
      <c r="M1815">
        <v>2797.98</v>
      </c>
      <c r="N1815">
        <v>13.892629999999999</v>
      </c>
      <c r="O1815" s="32">
        <f t="shared" si="476"/>
        <v>11094.650000000001</v>
      </c>
      <c r="P1815" s="32">
        <f t="shared" si="477"/>
        <v>5814.1691000000019</v>
      </c>
      <c r="Q1815">
        <v>740296</v>
      </c>
      <c r="R1815" t="s">
        <v>298</v>
      </c>
      <c r="S1815" t="s">
        <v>298</v>
      </c>
      <c r="T1815" t="str">
        <f t="shared" si="478"/>
        <v>VEN</v>
      </c>
      <c r="U1815" t="s">
        <v>300</v>
      </c>
      <c r="V1815" s="33">
        <f t="shared" si="479"/>
        <v>13892.630000000001</v>
      </c>
      <c r="W1815">
        <f t="shared" si="480"/>
        <v>1000</v>
      </c>
      <c r="X1815" s="33">
        <f t="shared" si="481"/>
        <v>11094.650000000001</v>
      </c>
      <c r="Y1815" s="33">
        <f t="shared" si="482"/>
        <v>2797.98</v>
      </c>
      <c r="Z1815" s="45">
        <f t="shared" si="483"/>
        <v>0.40411132377382841</v>
      </c>
      <c r="AA1815" s="33">
        <f t="shared" si="484"/>
        <v>5614.1691000000019</v>
      </c>
      <c r="AB1815" s="45">
        <f t="shared" si="485"/>
        <v>0.5060248948817675</v>
      </c>
      <c r="AC1815" s="33">
        <f>IFERROR($X1815/VLOOKUP(CONCATENATE("USD",C1815),[1]GEINDICE!AR$1:AS$65536,2,0),"")</f>
        <v>1956.9354781811128</v>
      </c>
      <c r="AD1815" s="33">
        <f>IFERROR($AA1815/VLOOKUP(CONCATENATE("USD",C1815),[1]GEINDICE!AR$1:AS$65536,2,0),"")</f>
        <v>990.25806963699893</v>
      </c>
      <c r="AE1815" s="33">
        <f>IFERROR($X1815/VLOOKUP(CONCATENATE("EUR",C1815),[1]GEINDICE!AR$1:AS$65536,2,0),"")</f>
        <v>1720.6876764167625</v>
      </c>
      <c r="AF1815" s="33">
        <f>IFERROR($AA1815/VLOOKUP(CONCATENATE("EUR",C1815),[1]GEINDICE!AR$1:AS$65536,2,0),"")</f>
        <v>870.71080058314499</v>
      </c>
      <c r="AG1815" s="48" t="str">
        <f>VLOOKUP(E1815,[1]Apresentação!AW$1:AX$65536,2,0)</f>
        <v xml:space="preserve">                    2 - LEATHER AUXILIARIES</v>
      </c>
      <c r="AH1815" s="48" t="str">
        <f t="shared" si="486"/>
        <v xml:space="preserve">         5212000001 - PELLASTOL MN BR</v>
      </c>
      <c r="AI1815" s="49" t="str">
        <f t="shared" si="487"/>
        <v xml:space="preserve">     L00277 - TREAT INDUSTRIA E COMERCIO DE COUROS LTDA</v>
      </c>
      <c r="AJ1815" t="str">
        <f t="shared" si="488"/>
        <v xml:space="preserve">     90 - SALES</v>
      </c>
      <c r="AK1815" t="str">
        <f t="shared" si="489"/>
        <v/>
      </c>
      <c r="AL1815">
        <f t="shared" si="490"/>
        <v>6</v>
      </c>
      <c r="AM1815" t="str">
        <f t="shared" si="491"/>
        <v>2025 6</v>
      </c>
      <c r="AN1815" t="str">
        <f t="shared" si="492"/>
        <v xml:space="preserve">TREAT </v>
      </c>
    </row>
    <row r="1816" spans="1:40" x14ac:dyDescent="0.35">
      <c r="A1816">
        <v>84248</v>
      </c>
      <c r="B1816" t="s">
        <v>274</v>
      </c>
      <c r="C1816" s="31">
        <v>45947</v>
      </c>
      <c r="D1816" t="s">
        <v>373</v>
      </c>
      <c r="E1816" t="s">
        <v>374</v>
      </c>
      <c r="F1816" t="s">
        <v>379</v>
      </c>
      <c r="G1816" t="s">
        <v>380</v>
      </c>
      <c r="H1816" t="s">
        <v>801</v>
      </c>
      <c r="I1816" t="s">
        <v>802</v>
      </c>
      <c r="J1816">
        <v>1000</v>
      </c>
      <c r="K1816">
        <v>12175.300000000001</v>
      </c>
      <c r="L1816">
        <v>5431.0514300000004</v>
      </c>
      <c r="M1816">
        <v>2452.11</v>
      </c>
      <c r="N1816">
        <v>12.1753</v>
      </c>
      <c r="O1816" s="32">
        <f t="shared" si="476"/>
        <v>9723.19</v>
      </c>
      <c r="P1816" s="32">
        <f t="shared" si="477"/>
        <v>4292.1385700000001</v>
      </c>
      <c r="Q1816">
        <v>764494</v>
      </c>
      <c r="R1816" t="s">
        <v>298</v>
      </c>
      <c r="S1816" t="s">
        <v>298</v>
      </c>
      <c r="T1816" t="str">
        <f t="shared" si="478"/>
        <v>VEN</v>
      </c>
      <c r="U1816" t="s">
        <v>381</v>
      </c>
      <c r="V1816" s="33">
        <f t="shared" si="479"/>
        <v>12175.300000000001</v>
      </c>
      <c r="W1816">
        <f t="shared" si="480"/>
        <v>1000</v>
      </c>
      <c r="X1816" s="33">
        <f t="shared" si="481"/>
        <v>9723.19</v>
      </c>
      <c r="Y1816" s="33">
        <f t="shared" si="482"/>
        <v>2452.11</v>
      </c>
      <c r="Z1816" s="45">
        <f t="shared" si="483"/>
        <v>0.33610166238203576</v>
      </c>
      <c r="AA1816" s="33">
        <f t="shared" si="484"/>
        <v>4092.1385700000001</v>
      </c>
      <c r="AB1816" s="45">
        <f t="shared" si="485"/>
        <v>0.42086378750183839</v>
      </c>
      <c r="AC1816" s="33">
        <f>IFERROR($X1816/VLOOKUP(CONCATENATE("USD",C1816),[1]GEINDICE!AR$1:AS$65536,2,0),"")</f>
        <v>1787.6797205368634</v>
      </c>
      <c r="AD1816" s="33">
        <f>IFERROR($AA1816/VLOOKUP(CONCATENATE("USD",C1816),[1]GEINDICE!AR$1:AS$65536,2,0),"")</f>
        <v>752.36965802537236</v>
      </c>
      <c r="AE1816" s="33">
        <f>IFERROR($X1816/VLOOKUP(CONCATENATE("EUR",C1816),[1]GEINDICE!AR$1:AS$65536,2,0),"")</f>
        <v>1531.4763187323788</v>
      </c>
      <c r="AF1816" s="33">
        <f>IFERROR($AA1816/VLOOKUP(CONCATENATE("EUR",C1816),[1]GEINDICE!AR$1:AS$65536,2,0),"")</f>
        <v>644.54292397108156</v>
      </c>
      <c r="AG1816" s="48" t="str">
        <f>VLOOKUP(E1816,[1]Apresentação!AW$1:AX$65536,2,0)</f>
        <v xml:space="preserve">                    2 - LEATHER AUXILIARIES</v>
      </c>
      <c r="AH1816" s="48" t="str">
        <f t="shared" si="486"/>
        <v xml:space="preserve">         5212000001 - PELLASTOL MN BR</v>
      </c>
      <c r="AI1816" s="49" t="str">
        <f t="shared" si="487"/>
        <v xml:space="preserve">     L00103 - VITAPELLI LTDA</v>
      </c>
      <c r="AJ1816" t="str">
        <f t="shared" si="488"/>
        <v xml:space="preserve">     90 - SALES</v>
      </c>
      <c r="AK1816" t="str">
        <f t="shared" si="489"/>
        <v/>
      </c>
      <c r="AL1816">
        <f t="shared" si="490"/>
        <v>10</v>
      </c>
      <c r="AM1816" t="str">
        <f t="shared" si="491"/>
        <v>2025 10</v>
      </c>
      <c r="AN1816" t="str">
        <f t="shared" si="492"/>
        <v xml:space="preserve">VITAPELLI </v>
      </c>
    </row>
    <row r="1817" spans="1:40" x14ac:dyDescent="0.35">
      <c r="A1817">
        <v>84249</v>
      </c>
      <c r="B1817" t="s">
        <v>274</v>
      </c>
      <c r="C1817" s="31">
        <v>45947</v>
      </c>
      <c r="D1817" t="s">
        <v>373</v>
      </c>
      <c r="E1817" t="s">
        <v>374</v>
      </c>
      <c r="F1817" t="s">
        <v>671</v>
      </c>
      <c r="G1817" t="s">
        <v>672</v>
      </c>
      <c r="H1817" t="s">
        <v>801</v>
      </c>
      <c r="I1817" t="s">
        <v>802</v>
      </c>
      <c r="J1817">
        <v>1000</v>
      </c>
      <c r="K1817">
        <v>13262.380000000001</v>
      </c>
      <c r="L1817">
        <v>5431.0514300000004</v>
      </c>
      <c r="M1817">
        <v>2671.05</v>
      </c>
      <c r="N1817">
        <v>13.26238</v>
      </c>
      <c r="O1817" s="32">
        <f t="shared" si="476"/>
        <v>10591.330000000002</v>
      </c>
      <c r="P1817" s="32">
        <f t="shared" si="477"/>
        <v>5160.2785700000013</v>
      </c>
      <c r="Q1817">
        <v>764503</v>
      </c>
      <c r="R1817" t="s">
        <v>298</v>
      </c>
      <c r="S1817" t="s">
        <v>298</v>
      </c>
      <c r="T1817" t="str">
        <f t="shared" si="478"/>
        <v>VEN</v>
      </c>
      <c r="U1817" t="s">
        <v>300</v>
      </c>
      <c r="V1817" s="33">
        <f t="shared" si="479"/>
        <v>13262.380000000001</v>
      </c>
      <c r="W1817">
        <f t="shared" si="480"/>
        <v>1000</v>
      </c>
      <c r="X1817" s="33">
        <f t="shared" si="481"/>
        <v>10591.330000000002</v>
      </c>
      <c r="Y1817" s="33">
        <f t="shared" si="482"/>
        <v>2671.05</v>
      </c>
      <c r="Z1817" s="45">
        <f t="shared" si="483"/>
        <v>0.37401119331522703</v>
      </c>
      <c r="AA1817" s="33">
        <f t="shared" si="484"/>
        <v>4960.2785700000013</v>
      </c>
      <c r="AB1817" s="45">
        <f t="shared" si="485"/>
        <v>0.46833387025047851</v>
      </c>
      <c r="AC1817" s="33">
        <f>IFERROR($X1817/VLOOKUP(CONCATENATE("USD",C1817),[1]GEINDICE!AR$1:AS$65536,2,0),"")</f>
        <v>1947.2936201507632</v>
      </c>
      <c r="AD1817" s="33">
        <f>IFERROR($AA1817/VLOOKUP(CONCATENATE("USD",C1817),[1]GEINDICE!AR$1:AS$65536,2,0),"")</f>
        <v>911.98355763927214</v>
      </c>
      <c r="AE1817" s="33">
        <f>IFERROR($X1817/VLOOKUP(CONCATENATE("EUR",C1817),[1]GEINDICE!AR$1:AS$65536,2,0),"")</f>
        <v>1668.2149663721277</v>
      </c>
      <c r="AF1817" s="33">
        <f>IFERROR($AA1817/VLOOKUP(CONCATENATE("EUR",C1817),[1]GEINDICE!AR$1:AS$65536,2,0),"")</f>
        <v>781.28157161083038</v>
      </c>
      <c r="AG1817" s="48" t="str">
        <f>VLOOKUP(E1817,[1]Apresentação!AW$1:AX$65536,2,0)</f>
        <v xml:space="preserve">                    2 - LEATHER AUXILIARIES</v>
      </c>
      <c r="AH1817" s="48" t="str">
        <f t="shared" si="486"/>
        <v xml:space="preserve">         5212000001 - PELLASTOL MN BR</v>
      </c>
      <c r="AI1817" s="49" t="str">
        <f t="shared" si="487"/>
        <v xml:space="preserve">     L00277 - TREAT INDUSTRIA E COMERCIO DE COUROS LTDA</v>
      </c>
      <c r="AJ1817" t="str">
        <f t="shared" si="488"/>
        <v xml:space="preserve">     90 - SALES</v>
      </c>
      <c r="AK1817" t="str">
        <f t="shared" si="489"/>
        <v/>
      </c>
      <c r="AL1817">
        <f t="shared" si="490"/>
        <v>10</v>
      </c>
      <c r="AM1817" t="str">
        <f t="shared" si="491"/>
        <v>2025 10</v>
      </c>
      <c r="AN1817" t="str">
        <f t="shared" si="492"/>
        <v xml:space="preserve">TREAT </v>
      </c>
    </row>
    <row r="1818" spans="1:40" x14ac:dyDescent="0.35">
      <c r="A1818">
        <v>84195</v>
      </c>
      <c r="B1818" t="s">
        <v>274</v>
      </c>
      <c r="C1818" s="31">
        <v>45940</v>
      </c>
      <c r="D1818" t="s">
        <v>373</v>
      </c>
      <c r="E1818" t="s">
        <v>374</v>
      </c>
      <c r="F1818" t="s">
        <v>379</v>
      </c>
      <c r="G1818" t="s">
        <v>380</v>
      </c>
      <c r="H1818" t="s">
        <v>801</v>
      </c>
      <c r="I1818" t="s">
        <v>802</v>
      </c>
      <c r="J1818">
        <v>1000</v>
      </c>
      <c r="K1818">
        <v>11967.65</v>
      </c>
      <c r="L1818">
        <v>5431.0563899999997</v>
      </c>
      <c r="M1818">
        <v>2410.29</v>
      </c>
      <c r="N1818">
        <v>11.967649999999999</v>
      </c>
      <c r="O1818" s="32">
        <f t="shared" si="476"/>
        <v>9557.36</v>
      </c>
      <c r="P1818" s="32">
        <f t="shared" si="477"/>
        <v>4126.3036100000008</v>
      </c>
      <c r="Q1818">
        <v>763918</v>
      </c>
      <c r="R1818" t="s">
        <v>298</v>
      </c>
      <c r="S1818" t="s">
        <v>298</v>
      </c>
      <c r="T1818" t="str">
        <f t="shared" si="478"/>
        <v>VEN</v>
      </c>
      <c r="U1818" t="s">
        <v>293</v>
      </c>
      <c r="V1818" s="33">
        <f t="shared" si="479"/>
        <v>11967.65</v>
      </c>
      <c r="W1818">
        <f t="shared" si="480"/>
        <v>1000</v>
      </c>
      <c r="X1818" s="33">
        <f t="shared" si="481"/>
        <v>9557.36</v>
      </c>
      <c r="Y1818" s="33">
        <f t="shared" si="482"/>
        <v>2410.29</v>
      </c>
      <c r="Z1818" s="45">
        <f t="shared" si="483"/>
        <v>0.3280764068133678</v>
      </c>
      <c r="AA1818" s="33">
        <f t="shared" si="484"/>
        <v>3926.3036100000008</v>
      </c>
      <c r="AB1818" s="45">
        <f t="shared" si="485"/>
        <v>0.41081466116165977</v>
      </c>
      <c r="AC1818" s="33">
        <f>IFERROR($X1818/VLOOKUP(CONCATENATE("USD",C1818),[1]GEINDICE!AR$1:AS$65536,2,0),"")</f>
        <v>1755.3833155787386</v>
      </c>
      <c r="AD1818" s="33">
        <f>IFERROR($AA1818/VLOOKUP(CONCATENATE("USD",C1818),[1]GEINDICE!AR$1:AS$65536,2,0),"")</f>
        <v>721.13720199831039</v>
      </c>
      <c r="AE1818" s="33">
        <f>IFERROR($X1818/VLOOKUP(CONCATENATE("EUR",C1818),[1]GEINDICE!AR$1:AS$65536,2,0),"")</f>
        <v>1511.4273966536989</v>
      </c>
      <c r="AF1818" s="33">
        <f>IFERROR($AA1818/VLOOKUP(CONCATENATE("EUR",C1818),[1]GEINDICE!AR$1:AS$65536,2,0),"")</f>
        <v>620.91653382673883</v>
      </c>
      <c r="AG1818" s="48" t="str">
        <f>VLOOKUP(E1818,[1]Apresentação!AW$1:AX$65536,2,0)</f>
        <v xml:space="preserve">                    2 - LEATHER AUXILIARIES</v>
      </c>
      <c r="AH1818" s="48" t="str">
        <f t="shared" si="486"/>
        <v xml:space="preserve">         5212000001 - PELLASTOL MN BR</v>
      </c>
      <c r="AI1818" s="49" t="str">
        <f t="shared" si="487"/>
        <v xml:space="preserve">     L00103 - VITAPELLI LTDA</v>
      </c>
      <c r="AJ1818" t="str">
        <f t="shared" si="488"/>
        <v xml:space="preserve">     90 - SALES</v>
      </c>
      <c r="AK1818" t="str">
        <f t="shared" si="489"/>
        <v/>
      </c>
      <c r="AL1818">
        <f t="shared" si="490"/>
        <v>10</v>
      </c>
      <c r="AM1818" t="str">
        <f t="shared" si="491"/>
        <v>2025 10</v>
      </c>
      <c r="AN1818" t="str">
        <f t="shared" si="492"/>
        <v xml:space="preserve">VITAPELLI </v>
      </c>
    </row>
    <row r="1819" spans="1:40" x14ac:dyDescent="0.35">
      <c r="A1819">
        <v>84642</v>
      </c>
      <c r="B1819" t="s">
        <v>274</v>
      </c>
      <c r="C1819" s="31">
        <v>45975</v>
      </c>
      <c r="D1819" t="s">
        <v>373</v>
      </c>
      <c r="E1819" t="s">
        <v>374</v>
      </c>
      <c r="F1819" t="s">
        <v>379</v>
      </c>
      <c r="G1819" t="s">
        <v>380</v>
      </c>
      <c r="H1819" t="s">
        <v>801</v>
      </c>
      <c r="I1819" t="s">
        <v>802</v>
      </c>
      <c r="J1819">
        <v>1000</v>
      </c>
      <c r="K1819">
        <v>11831.68</v>
      </c>
      <c r="L1819">
        <v>5307.6719800000001</v>
      </c>
      <c r="M1819">
        <v>2382.9</v>
      </c>
      <c r="N1819">
        <v>11.831679999999999</v>
      </c>
      <c r="O1819" s="32">
        <f t="shared" si="476"/>
        <v>9448.7800000000007</v>
      </c>
      <c r="P1819" s="32">
        <f t="shared" si="477"/>
        <v>4141.1080200000006</v>
      </c>
      <c r="Q1819">
        <v>767279</v>
      </c>
      <c r="R1819" t="s">
        <v>298</v>
      </c>
      <c r="S1819" t="s">
        <v>298</v>
      </c>
      <c r="T1819" t="str">
        <f t="shared" si="478"/>
        <v>VEN</v>
      </c>
      <c r="U1819" t="s">
        <v>381</v>
      </c>
      <c r="V1819" s="33">
        <f t="shared" si="479"/>
        <v>11831.68</v>
      </c>
      <c r="W1819">
        <f t="shared" si="480"/>
        <v>1000</v>
      </c>
      <c r="X1819" s="33">
        <f t="shared" si="481"/>
        <v>9448.7800000000007</v>
      </c>
      <c r="Y1819" s="33">
        <f t="shared" si="482"/>
        <v>2382.9</v>
      </c>
      <c r="Z1819" s="45">
        <f t="shared" si="483"/>
        <v>0.33309792185048959</v>
      </c>
      <c r="AA1819" s="33">
        <f t="shared" si="484"/>
        <v>3941.1080200000006</v>
      </c>
      <c r="AB1819" s="45">
        <f t="shared" si="485"/>
        <v>0.41710231585453361</v>
      </c>
      <c r="AC1819" s="33" t="str">
        <f>IFERROR($X1819/VLOOKUP(CONCATENATE("USD",C1819),[1]GEINDICE!AR$1:AS$65536,2,0),"")</f>
        <v/>
      </c>
      <c r="AD1819" s="33" t="str">
        <f>IFERROR($AA1819/VLOOKUP(CONCATENATE("USD",C1819),[1]GEINDICE!AR$1:AS$65536,2,0),"")</f>
        <v/>
      </c>
      <c r="AE1819" s="33" t="str">
        <f>IFERROR($X1819/VLOOKUP(CONCATENATE("EUR",C1819),[1]GEINDICE!AR$1:AS$65536,2,0),"")</f>
        <v/>
      </c>
      <c r="AF1819" s="33" t="str">
        <f>IFERROR($AA1819/VLOOKUP(CONCATENATE("EUR",C1819),[1]GEINDICE!AR$1:AS$65536,2,0),"")</f>
        <v/>
      </c>
      <c r="AG1819" s="48" t="str">
        <f>VLOOKUP(E1819,[1]Apresentação!AW$1:AX$65536,2,0)</f>
        <v xml:space="preserve">                    2 - LEATHER AUXILIARIES</v>
      </c>
      <c r="AH1819" s="48" t="str">
        <f t="shared" si="486"/>
        <v xml:space="preserve">         5212000001 - PELLASTOL MN BR</v>
      </c>
      <c r="AI1819" s="49" t="str">
        <f t="shared" si="487"/>
        <v xml:space="preserve">     L00103 - VITAPELLI LTDA</v>
      </c>
      <c r="AJ1819" t="str">
        <f t="shared" si="488"/>
        <v xml:space="preserve">     90 - SALES</v>
      </c>
      <c r="AK1819" t="str">
        <f t="shared" si="489"/>
        <v/>
      </c>
      <c r="AL1819">
        <f t="shared" si="490"/>
        <v>11</v>
      </c>
      <c r="AM1819" t="str">
        <f t="shared" si="491"/>
        <v>2025 11</v>
      </c>
      <c r="AN1819" t="str">
        <f t="shared" si="492"/>
        <v xml:space="preserve">VITAPELLI </v>
      </c>
    </row>
    <row r="1820" spans="1:40" x14ac:dyDescent="0.35">
      <c r="A1820">
        <v>83604</v>
      </c>
      <c r="B1820" t="s">
        <v>274</v>
      </c>
      <c r="C1820" s="31">
        <v>45891</v>
      </c>
      <c r="D1820" t="s">
        <v>373</v>
      </c>
      <c r="E1820" t="s">
        <v>374</v>
      </c>
      <c r="F1820" t="s">
        <v>671</v>
      </c>
      <c r="G1820" t="s">
        <v>672</v>
      </c>
      <c r="H1820" t="s">
        <v>801</v>
      </c>
      <c r="I1820" t="s">
        <v>802</v>
      </c>
      <c r="J1820">
        <v>1000</v>
      </c>
      <c r="K1820">
        <v>13378.03</v>
      </c>
      <c r="L1820">
        <v>5437.7305900000001</v>
      </c>
      <c r="M1820">
        <v>2694.33</v>
      </c>
      <c r="N1820">
        <v>13.378029999999999</v>
      </c>
      <c r="O1820" s="32">
        <f t="shared" si="476"/>
        <v>10683.7</v>
      </c>
      <c r="P1820" s="32">
        <f t="shared" si="477"/>
        <v>5245.9694100000006</v>
      </c>
      <c r="Q1820">
        <v>759536</v>
      </c>
      <c r="R1820" t="s">
        <v>298</v>
      </c>
      <c r="S1820" t="s">
        <v>298</v>
      </c>
      <c r="T1820" t="str">
        <f t="shared" si="478"/>
        <v>VEN</v>
      </c>
      <c r="U1820" t="s">
        <v>300</v>
      </c>
      <c r="V1820" s="33">
        <f t="shared" si="479"/>
        <v>13378.03</v>
      </c>
      <c r="W1820">
        <f t="shared" si="480"/>
        <v>1000</v>
      </c>
      <c r="X1820" s="33">
        <f t="shared" si="481"/>
        <v>10683.7</v>
      </c>
      <c r="Y1820" s="33">
        <f t="shared" si="482"/>
        <v>2694.33</v>
      </c>
      <c r="Z1820" s="45">
        <f t="shared" si="483"/>
        <v>0.37718329305585352</v>
      </c>
      <c r="AA1820" s="33">
        <f t="shared" si="484"/>
        <v>5045.9694100000006</v>
      </c>
      <c r="AB1820" s="45">
        <f t="shared" si="485"/>
        <v>0.47230541947078264</v>
      </c>
      <c r="AC1820" s="33">
        <f>IFERROR($X1820/VLOOKUP(CONCATENATE("USD",C1820),[1]GEINDICE!AR$1:AS$65536,2,0),"")</f>
        <v>1964.2042947492278</v>
      </c>
      <c r="AD1820" s="33">
        <f>IFERROR($AA1820/VLOOKUP(CONCATENATE("USD",C1820),[1]GEINDICE!AR$1:AS$65536,2,0),"")</f>
        <v>927.70433335784674</v>
      </c>
      <c r="AE1820" s="33">
        <f>IFERROR($X1820/VLOOKUP(CONCATENATE("EUR",C1820),[1]GEINDICE!AR$1:AS$65536,2,0),"")</f>
        <v>1676.9530207662967</v>
      </c>
      <c r="AF1820" s="33">
        <f>IFERROR($AA1820/VLOOKUP(CONCATENATE("EUR",C1820),[1]GEINDICE!AR$1:AS$65536,2,0),"")</f>
        <v>792.03399990582182</v>
      </c>
      <c r="AG1820" s="48" t="str">
        <f>VLOOKUP(E1820,[1]Apresentação!AW$1:AX$65536,2,0)</f>
        <v xml:space="preserve">                    2 - LEATHER AUXILIARIES</v>
      </c>
      <c r="AH1820" s="48" t="str">
        <f t="shared" si="486"/>
        <v xml:space="preserve">         5212000001 - PELLASTOL MN BR</v>
      </c>
      <c r="AI1820" s="49" t="str">
        <f t="shared" si="487"/>
        <v xml:space="preserve">     L00277 - TREAT INDUSTRIA E COMERCIO DE COUROS LTDA</v>
      </c>
      <c r="AJ1820" t="str">
        <f t="shared" si="488"/>
        <v xml:space="preserve">     90 - SALES</v>
      </c>
      <c r="AK1820" t="str">
        <f t="shared" si="489"/>
        <v/>
      </c>
      <c r="AL1820">
        <f t="shared" si="490"/>
        <v>8</v>
      </c>
      <c r="AM1820" t="str">
        <f t="shared" si="491"/>
        <v>2025 8</v>
      </c>
      <c r="AN1820" t="str">
        <f t="shared" si="492"/>
        <v xml:space="preserve">TREAT </v>
      </c>
    </row>
    <row r="1821" spans="1:40" x14ac:dyDescent="0.35">
      <c r="A1821">
        <v>83606</v>
      </c>
      <c r="B1821" t="s">
        <v>274</v>
      </c>
      <c r="C1821" s="31">
        <v>45891</v>
      </c>
      <c r="D1821" t="s">
        <v>373</v>
      </c>
      <c r="E1821" t="s">
        <v>374</v>
      </c>
      <c r="F1821" t="s">
        <v>379</v>
      </c>
      <c r="G1821" t="s">
        <v>380</v>
      </c>
      <c r="H1821" t="s">
        <v>801</v>
      </c>
      <c r="I1821" t="s">
        <v>802</v>
      </c>
      <c r="J1821">
        <v>1000</v>
      </c>
      <c r="K1821">
        <v>12256.380000000001</v>
      </c>
      <c r="L1821">
        <v>5437.7305900000001</v>
      </c>
      <c r="M1821">
        <v>2468.44</v>
      </c>
      <c r="N1821">
        <v>12.25638</v>
      </c>
      <c r="O1821" s="32">
        <f t="shared" si="476"/>
        <v>9787.94</v>
      </c>
      <c r="P1821" s="32">
        <f t="shared" si="477"/>
        <v>4350.2094100000004</v>
      </c>
      <c r="Q1821">
        <v>759548</v>
      </c>
      <c r="R1821" t="s">
        <v>298</v>
      </c>
      <c r="S1821" t="s">
        <v>298</v>
      </c>
      <c r="T1821" t="str">
        <f t="shared" si="478"/>
        <v>VEN</v>
      </c>
      <c r="U1821" t="s">
        <v>381</v>
      </c>
      <c r="V1821" s="33">
        <f t="shared" si="479"/>
        <v>12256.380000000001</v>
      </c>
      <c r="W1821">
        <f t="shared" si="480"/>
        <v>1000</v>
      </c>
      <c r="X1821" s="33">
        <f t="shared" si="481"/>
        <v>9787.94</v>
      </c>
      <c r="Y1821" s="33">
        <f t="shared" si="482"/>
        <v>2468.44</v>
      </c>
      <c r="Z1821" s="45">
        <f t="shared" si="483"/>
        <v>0.33861624802755791</v>
      </c>
      <c r="AA1821" s="33">
        <f t="shared" si="484"/>
        <v>4150.2094100000004</v>
      </c>
      <c r="AB1821" s="45">
        <f t="shared" si="485"/>
        <v>0.42401255115989678</v>
      </c>
      <c r="AC1821" s="33">
        <f>IFERROR($X1821/VLOOKUP(CONCATENATE("USD",C1821),[1]GEINDICE!AR$1:AS$65536,2,0),"")</f>
        <v>1799.5183115163993</v>
      </c>
      <c r="AD1821" s="33">
        <f>IFERROR($AA1821/VLOOKUP(CONCATENATE("USD",C1821),[1]GEINDICE!AR$1:AS$65536,2,0),"")</f>
        <v>763.0183501250184</v>
      </c>
      <c r="AE1821" s="33">
        <f>IFERROR($X1821/VLOOKUP(CONCATENATE("EUR",C1821),[1]GEINDICE!AR$1:AS$65536,2,0),"")</f>
        <v>1536.3512219623601</v>
      </c>
      <c r="AF1821" s="33">
        <f>IFERROR($AA1821/VLOOKUP(CONCATENATE("EUR",C1821),[1]GEINDICE!AR$1:AS$65536,2,0),"")</f>
        <v>651.43220110188508</v>
      </c>
      <c r="AG1821" s="48" t="str">
        <f>VLOOKUP(E1821,[1]Apresentação!AW$1:AX$65536,2,0)</f>
        <v xml:space="preserve">                    2 - LEATHER AUXILIARIES</v>
      </c>
      <c r="AH1821" s="48" t="str">
        <f t="shared" si="486"/>
        <v xml:space="preserve">         5212000001 - PELLASTOL MN BR</v>
      </c>
      <c r="AI1821" s="49" t="str">
        <f t="shared" si="487"/>
        <v xml:space="preserve">     L00103 - VITAPELLI LTDA</v>
      </c>
      <c r="AJ1821" t="str">
        <f t="shared" si="488"/>
        <v xml:space="preserve">     90 - SALES</v>
      </c>
      <c r="AK1821" t="str">
        <f t="shared" si="489"/>
        <v/>
      </c>
      <c r="AL1821">
        <f t="shared" si="490"/>
        <v>8</v>
      </c>
      <c r="AM1821" t="str">
        <f t="shared" si="491"/>
        <v>2025 8</v>
      </c>
      <c r="AN1821" t="str">
        <f t="shared" si="492"/>
        <v xml:space="preserve">VITAPELLI </v>
      </c>
    </row>
    <row r="1822" spans="1:40" x14ac:dyDescent="0.35">
      <c r="A1822">
        <v>83173</v>
      </c>
      <c r="B1822" t="s">
        <v>274</v>
      </c>
      <c r="C1822" s="31">
        <v>45856</v>
      </c>
      <c r="D1822" t="s">
        <v>373</v>
      </c>
      <c r="E1822" t="s">
        <v>374</v>
      </c>
      <c r="F1822" t="s">
        <v>671</v>
      </c>
      <c r="G1822" t="s">
        <v>672</v>
      </c>
      <c r="H1822" t="s">
        <v>801</v>
      </c>
      <c r="I1822" t="s">
        <v>802</v>
      </c>
      <c r="J1822">
        <v>1000</v>
      </c>
      <c r="K1822">
        <v>13599.83</v>
      </c>
      <c r="L1822">
        <v>5292.2637599999998</v>
      </c>
      <c r="M1822">
        <v>2739.01</v>
      </c>
      <c r="N1822">
        <v>13.599829999999999</v>
      </c>
      <c r="O1822" s="32">
        <f t="shared" si="476"/>
        <v>10860.82</v>
      </c>
      <c r="P1822" s="32">
        <f t="shared" si="477"/>
        <v>5568.5562399999999</v>
      </c>
      <c r="Q1822">
        <v>744287</v>
      </c>
      <c r="R1822" t="s">
        <v>298</v>
      </c>
      <c r="S1822" t="s">
        <v>298</v>
      </c>
      <c r="T1822" t="str">
        <f t="shared" si="478"/>
        <v>VEN</v>
      </c>
      <c r="U1822" t="s">
        <v>381</v>
      </c>
      <c r="V1822" s="33">
        <f t="shared" si="479"/>
        <v>13599.83</v>
      </c>
      <c r="W1822">
        <f t="shared" si="480"/>
        <v>1000</v>
      </c>
      <c r="X1822" s="33">
        <f t="shared" si="481"/>
        <v>10860.82</v>
      </c>
      <c r="Y1822" s="33">
        <f t="shared" si="482"/>
        <v>2739.01</v>
      </c>
      <c r="Z1822" s="45">
        <f t="shared" si="483"/>
        <v>0.39475171674940052</v>
      </c>
      <c r="AA1822" s="33">
        <f t="shared" si="484"/>
        <v>5368.5562399999999</v>
      </c>
      <c r="AB1822" s="45">
        <f t="shared" si="485"/>
        <v>0.49430487200782264</v>
      </c>
      <c r="AC1822" s="33">
        <f>IFERROR($X1822/VLOOKUP(CONCATENATE("USD",C1822),[1]GEINDICE!AR$1:AS$65536,2,0),"")</f>
        <v>1958.104063750766</v>
      </c>
      <c r="AD1822" s="33">
        <f>IFERROR($AA1822/VLOOKUP(CONCATENATE("USD",C1822),[1]GEINDICE!AR$1:AS$65536,2,0),"")</f>
        <v>967.90037861031965</v>
      </c>
      <c r="AE1822" s="33">
        <f>IFERROR($X1822/VLOOKUP(CONCATENATE("EUR",C1822),[1]GEINDICE!AR$1:AS$65536,2,0),"")</f>
        <v>1681.3455941544369</v>
      </c>
      <c r="AF1822" s="33">
        <f>IFERROR($AA1822/VLOOKUP(CONCATENATE("EUR",C1822),[1]GEINDICE!AR$1:AS$65536,2,0),"")</f>
        <v>831.09731871942529</v>
      </c>
      <c r="AG1822" s="48" t="str">
        <f>VLOOKUP(E1822,[1]Apresentação!AW$1:AX$65536,2,0)</f>
        <v xml:space="preserve">                    2 - LEATHER AUXILIARIES</v>
      </c>
      <c r="AH1822" s="48" t="str">
        <f t="shared" si="486"/>
        <v xml:space="preserve">         5212000001 - PELLASTOL MN BR</v>
      </c>
      <c r="AI1822" s="49" t="str">
        <f t="shared" si="487"/>
        <v xml:space="preserve">     L00277 - TREAT INDUSTRIA E COMERCIO DE COUROS LTDA</v>
      </c>
      <c r="AJ1822" t="str">
        <f t="shared" si="488"/>
        <v xml:space="preserve">     90 - SALES</v>
      </c>
      <c r="AK1822" t="str">
        <f t="shared" si="489"/>
        <v/>
      </c>
      <c r="AL1822">
        <f t="shared" si="490"/>
        <v>7</v>
      </c>
      <c r="AM1822" t="str">
        <f t="shared" si="491"/>
        <v>2025 7</v>
      </c>
      <c r="AN1822" t="str">
        <f t="shared" si="492"/>
        <v xml:space="preserve">TREAT </v>
      </c>
    </row>
    <row r="1823" spans="1:40" x14ac:dyDescent="0.35">
      <c r="A1823">
        <v>82680</v>
      </c>
      <c r="B1823" t="s">
        <v>274</v>
      </c>
      <c r="C1823" s="31">
        <v>45814</v>
      </c>
      <c r="D1823" t="s">
        <v>373</v>
      </c>
      <c r="E1823" t="s">
        <v>374</v>
      </c>
      <c r="F1823" t="s">
        <v>379</v>
      </c>
      <c r="G1823" t="s">
        <v>380</v>
      </c>
      <c r="H1823" t="s">
        <v>801</v>
      </c>
      <c r="I1823" t="s">
        <v>802</v>
      </c>
      <c r="J1823">
        <v>2000</v>
      </c>
      <c r="K1823">
        <v>25074.12</v>
      </c>
      <c r="L1823">
        <v>10560.961799999999</v>
      </c>
      <c r="M1823">
        <v>5049.93</v>
      </c>
      <c r="N1823">
        <v>12.53706</v>
      </c>
      <c r="O1823" s="32">
        <f t="shared" si="476"/>
        <v>20024.189999999999</v>
      </c>
      <c r="P1823" s="32">
        <f t="shared" si="477"/>
        <v>9463.2281999999996</v>
      </c>
      <c r="Q1823">
        <v>740698</v>
      </c>
      <c r="R1823" t="s">
        <v>298</v>
      </c>
      <c r="S1823" t="s">
        <v>298</v>
      </c>
      <c r="T1823" t="str">
        <f t="shared" si="478"/>
        <v>VEN</v>
      </c>
      <c r="U1823" t="s">
        <v>381</v>
      </c>
      <c r="V1823" s="33">
        <f t="shared" si="479"/>
        <v>25074.12</v>
      </c>
      <c r="W1823">
        <f t="shared" si="480"/>
        <v>2000</v>
      </c>
      <c r="X1823" s="33">
        <f t="shared" si="481"/>
        <v>20024.189999999999</v>
      </c>
      <c r="Y1823" s="33">
        <f t="shared" si="482"/>
        <v>5049.93</v>
      </c>
      <c r="Z1823" s="45">
        <f t="shared" si="483"/>
        <v>0.36145747886665613</v>
      </c>
      <c r="AA1823" s="33">
        <f t="shared" si="484"/>
        <v>9063.2281999999996</v>
      </c>
      <c r="AB1823" s="45">
        <f t="shared" si="485"/>
        <v>0.4526139733991737</v>
      </c>
      <c r="AC1823" s="33">
        <f>IFERROR($X1823/VLOOKUP(CONCATENATE("USD",C1823),[1]GEINDICE!AR$1:AS$65536,2,0),"")</f>
        <v>3579.1356104884976</v>
      </c>
      <c r="AD1823" s="33">
        <f>IFERROR($AA1823/VLOOKUP(CONCATENATE("USD",C1823),[1]GEINDICE!AR$1:AS$65536,2,0),"")</f>
        <v>1619.9667899976762</v>
      </c>
      <c r="AE1823" s="33">
        <f>IFERROR($X1823/VLOOKUP(CONCATENATE("EUR",C1823),[1]GEINDICE!AR$1:AS$65536,2,0),"")</f>
        <v>3140.4090146323097</v>
      </c>
      <c r="AF1823" s="33">
        <f>IFERROR($AA1823/VLOOKUP(CONCATENATE("EUR",C1823),[1]GEINDICE!AR$1:AS$65536,2,0),"")</f>
        <v>1421.3930022113136</v>
      </c>
      <c r="AG1823" s="48" t="str">
        <f>VLOOKUP(E1823,[1]Apresentação!AW$1:AX$65536,2,0)</f>
        <v xml:space="preserve">                    2 - LEATHER AUXILIARIES</v>
      </c>
      <c r="AH1823" s="48" t="str">
        <f t="shared" si="486"/>
        <v xml:space="preserve">         5212000001 - PELLASTOL MN BR</v>
      </c>
      <c r="AI1823" s="49" t="str">
        <f t="shared" si="487"/>
        <v xml:space="preserve">     L00103 - VITAPELLI LTDA</v>
      </c>
      <c r="AJ1823" t="str">
        <f t="shared" si="488"/>
        <v xml:space="preserve">     90 - SALES</v>
      </c>
      <c r="AK1823" t="str">
        <f t="shared" si="489"/>
        <v/>
      </c>
      <c r="AL1823">
        <f t="shared" si="490"/>
        <v>6</v>
      </c>
      <c r="AM1823" t="str">
        <f t="shared" si="491"/>
        <v>2025 6</v>
      </c>
      <c r="AN1823" t="str">
        <f t="shared" si="492"/>
        <v xml:space="preserve">VITAPELLI </v>
      </c>
    </row>
    <row r="1824" spans="1:40" x14ac:dyDescent="0.35">
      <c r="A1824">
        <v>83733</v>
      </c>
      <c r="B1824" t="s">
        <v>274</v>
      </c>
      <c r="C1824" s="31">
        <v>45902</v>
      </c>
      <c r="D1824" t="s">
        <v>373</v>
      </c>
      <c r="E1824" t="s">
        <v>374</v>
      </c>
      <c r="F1824" t="s">
        <v>683</v>
      </c>
      <c r="G1824" t="s">
        <v>684</v>
      </c>
      <c r="H1824" t="s">
        <v>801</v>
      </c>
      <c r="I1824" t="s">
        <v>802</v>
      </c>
      <c r="J1824">
        <v>1000</v>
      </c>
      <c r="K1824">
        <v>15655.43</v>
      </c>
      <c r="L1824">
        <v>5437.7305900000001</v>
      </c>
      <c r="M1824">
        <v>3153.01</v>
      </c>
      <c r="N1824">
        <v>15.655429999999999</v>
      </c>
      <c r="O1824" s="32">
        <f t="shared" si="476"/>
        <v>12502.42</v>
      </c>
      <c r="P1824" s="32">
        <f t="shared" si="477"/>
        <v>7064.68941</v>
      </c>
      <c r="Q1824">
        <v>760411</v>
      </c>
      <c r="R1824" t="s">
        <v>298</v>
      </c>
      <c r="S1824" t="s">
        <v>298</v>
      </c>
      <c r="T1824" t="str">
        <f t="shared" si="478"/>
        <v>VEN</v>
      </c>
      <c r="U1824" t="s">
        <v>300</v>
      </c>
      <c r="V1824" s="33">
        <f t="shared" si="479"/>
        <v>15655.43</v>
      </c>
      <c r="W1824">
        <f t="shared" si="480"/>
        <v>1000</v>
      </c>
      <c r="X1824" s="33">
        <f t="shared" si="481"/>
        <v>12502.42</v>
      </c>
      <c r="Y1824" s="33">
        <f t="shared" si="482"/>
        <v>3153.01</v>
      </c>
      <c r="Z1824" s="45">
        <f t="shared" si="483"/>
        <v>0.43848616167042359</v>
      </c>
      <c r="AA1824" s="33">
        <f t="shared" si="484"/>
        <v>6864.68941</v>
      </c>
      <c r="AB1824" s="45">
        <f t="shared" si="485"/>
        <v>0.5490688530700456</v>
      </c>
      <c r="AC1824" s="33">
        <f>IFERROR($X1824/VLOOKUP(CONCATENATE("USD",C1824),[1]GEINDICE!AR$1:AS$65536,2,0),"")</f>
        <v>2286.4703730797369</v>
      </c>
      <c r="AD1824" s="33">
        <f>IFERROR($AA1824/VLOOKUP(CONCATENATE("USD",C1824),[1]GEINDICE!AR$1:AS$65536,2,0),"")</f>
        <v>1255.4296653255303</v>
      </c>
      <c r="AE1824" s="33">
        <f>IFERROR($X1824/VLOOKUP(CONCATENATE("EUR",C1824),[1]GEINDICE!AR$1:AS$65536,2,0),"")</f>
        <v>1961.964095160379</v>
      </c>
      <c r="AF1824" s="33">
        <f>IFERROR($AA1824/VLOOKUP(CONCATENATE("EUR",C1824),[1]GEINDICE!AR$1:AS$65536,2,0),"")</f>
        <v>1077.253375494319</v>
      </c>
      <c r="AG1824" s="48" t="str">
        <f>VLOOKUP(E1824,[1]Apresentação!AW$1:AX$65536,2,0)</f>
        <v xml:space="preserve">                    2 - LEATHER AUXILIARIES</v>
      </c>
      <c r="AH1824" s="48" t="str">
        <f t="shared" si="486"/>
        <v xml:space="preserve">         5212000001 - PELLASTOL MN BR</v>
      </c>
      <c r="AI1824" s="49" t="str">
        <f t="shared" si="487"/>
        <v xml:space="preserve">     L00148 - CURTIDORA ITAUNA EIRELI</v>
      </c>
      <c r="AJ1824" t="str">
        <f t="shared" si="488"/>
        <v xml:space="preserve">     90 - SALES</v>
      </c>
      <c r="AK1824" t="str">
        <f t="shared" si="489"/>
        <v/>
      </c>
      <c r="AL1824">
        <f t="shared" si="490"/>
        <v>9</v>
      </c>
      <c r="AM1824" t="str">
        <f t="shared" si="491"/>
        <v>2025 9</v>
      </c>
      <c r="AN1824" t="str">
        <f t="shared" si="492"/>
        <v xml:space="preserve">CURTIDORA </v>
      </c>
    </row>
    <row r="1825" spans="1:40" x14ac:dyDescent="0.35">
      <c r="A1825">
        <v>83842</v>
      </c>
      <c r="B1825" t="s">
        <v>274</v>
      </c>
      <c r="C1825" s="31">
        <v>45912</v>
      </c>
      <c r="D1825" t="s">
        <v>373</v>
      </c>
      <c r="E1825" t="s">
        <v>374</v>
      </c>
      <c r="F1825" t="s">
        <v>671</v>
      </c>
      <c r="G1825" t="s">
        <v>672</v>
      </c>
      <c r="H1825" t="s">
        <v>801</v>
      </c>
      <c r="I1825" t="s">
        <v>802</v>
      </c>
      <c r="J1825">
        <v>1000</v>
      </c>
      <c r="K1825">
        <v>13141.35</v>
      </c>
      <c r="L1825">
        <v>5437.7305900000001</v>
      </c>
      <c r="M1825">
        <v>2646.66</v>
      </c>
      <c r="N1825">
        <v>13.141349999999999</v>
      </c>
      <c r="O1825" s="32">
        <f t="shared" si="476"/>
        <v>10494.69</v>
      </c>
      <c r="P1825" s="32">
        <f t="shared" si="477"/>
        <v>5056.9594100000004</v>
      </c>
      <c r="Q1825">
        <v>761248</v>
      </c>
      <c r="R1825" t="s">
        <v>298</v>
      </c>
      <c r="S1825" t="s">
        <v>298</v>
      </c>
      <c r="T1825" t="str">
        <f t="shared" si="478"/>
        <v>VEN</v>
      </c>
      <c r="U1825" t="s">
        <v>300</v>
      </c>
      <c r="V1825" s="33">
        <f t="shared" si="479"/>
        <v>13141.35</v>
      </c>
      <c r="W1825">
        <f t="shared" si="480"/>
        <v>1000</v>
      </c>
      <c r="X1825" s="33">
        <f t="shared" si="481"/>
        <v>10494.69</v>
      </c>
      <c r="Y1825" s="33">
        <f t="shared" si="482"/>
        <v>2646.66</v>
      </c>
      <c r="Z1825" s="45">
        <f t="shared" si="483"/>
        <v>0.3695936422057095</v>
      </c>
      <c r="AA1825" s="33">
        <f t="shared" si="484"/>
        <v>4856.9594100000004</v>
      </c>
      <c r="AB1825" s="45">
        <f t="shared" si="485"/>
        <v>0.46280160824188232</v>
      </c>
      <c r="AC1825" s="33">
        <f>IFERROR($X1825/VLOOKUP(CONCATENATE("USD",C1825),[1]GEINDICE!AR$1:AS$65536,2,0),"")</f>
        <v>1955.1558395588427</v>
      </c>
      <c r="AD1825" s="33">
        <f>IFERROR($AA1825/VLOOKUP(CONCATENATE("USD",C1825),[1]GEINDICE!AR$1:AS$65536,2,0),"")</f>
        <v>904.84926691134012</v>
      </c>
      <c r="AE1825" s="33">
        <f>IFERROR($X1825/VLOOKUP(CONCATENATE("EUR",C1825),[1]GEINDICE!AR$1:AS$65536,2,0),"")</f>
        <v>1668.9232383951146</v>
      </c>
      <c r="AF1825" s="33">
        <f>IFERROR($AA1825/VLOOKUP(CONCATENATE("EUR",C1825),[1]GEINDICE!AR$1:AS$65536,2,0),"")</f>
        <v>772.38035876150946</v>
      </c>
      <c r="AG1825" s="48" t="str">
        <f>VLOOKUP(E1825,[1]Apresentação!AW$1:AX$65536,2,0)</f>
        <v xml:space="preserve">                    2 - LEATHER AUXILIARIES</v>
      </c>
      <c r="AH1825" s="48" t="str">
        <f t="shared" si="486"/>
        <v xml:space="preserve">         5212000001 - PELLASTOL MN BR</v>
      </c>
      <c r="AI1825" s="49" t="str">
        <f t="shared" si="487"/>
        <v xml:space="preserve">     L00277 - TREAT INDUSTRIA E COMERCIO DE COUROS LTDA</v>
      </c>
      <c r="AJ1825" t="str">
        <f t="shared" si="488"/>
        <v xml:space="preserve">     90 - SALES</v>
      </c>
      <c r="AK1825" t="str">
        <f t="shared" si="489"/>
        <v/>
      </c>
      <c r="AL1825">
        <f t="shared" si="490"/>
        <v>9</v>
      </c>
      <c r="AM1825" t="str">
        <f t="shared" si="491"/>
        <v>2025 9</v>
      </c>
      <c r="AN1825" t="str">
        <f t="shared" si="492"/>
        <v xml:space="preserve">TREAT </v>
      </c>
    </row>
    <row r="1826" spans="1:40" x14ac:dyDescent="0.35">
      <c r="A1826">
        <v>83853</v>
      </c>
      <c r="B1826" t="s">
        <v>274</v>
      </c>
      <c r="C1826" s="31">
        <v>45912</v>
      </c>
      <c r="D1826" t="s">
        <v>373</v>
      </c>
      <c r="E1826" t="s">
        <v>374</v>
      </c>
      <c r="F1826" t="s">
        <v>379</v>
      </c>
      <c r="G1826" t="s">
        <v>380</v>
      </c>
      <c r="H1826" t="s">
        <v>801</v>
      </c>
      <c r="I1826" t="s">
        <v>802</v>
      </c>
      <c r="J1826">
        <v>1000</v>
      </c>
      <c r="K1826">
        <v>12064.19</v>
      </c>
      <c r="L1826">
        <v>5437.7305900000001</v>
      </c>
      <c r="M1826">
        <v>2429.7199999999998</v>
      </c>
      <c r="N1826">
        <v>12.06419</v>
      </c>
      <c r="O1826" s="32">
        <f t="shared" si="476"/>
        <v>9634.4700000000012</v>
      </c>
      <c r="P1826" s="32">
        <f t="shared" si="477"/>
        <v>4196.739410000001</v>
      </c>
      <c r="Q1826">
        <v>761286</v>
      </c>
      <c r="R1826" t="s">
        <v>298</v>
      </c>
      <c r="S1826" t="s">
        <v>298</v>
      </c>
      <c r="T1826" t="str">
        <f t="shared" si="478"/>
        <v>VEN</v>
      </c>
      <c r="U1826" t="s">
        <v>300</v>
      </c>
      <c r="V1826" s="33">
        <f t="shared" si="479"/>
        <v>12064.19</v>
      </c>
      <c r="W1826">
        <f t="shared" si="480"/>
        <v>1000</v>
      </c>
      <c r="X1826" s="33">
        <f t="shared" si="481"/>
        <v>9634.4700000000012</v>
      </c>
      <c r="Y1826" s="33">
        <f t="shared" si="482"/>
        <v>2429.7199999999998</v>
      </c>
      <c r="Z1826" s="45">
        <f t="shared" si="483"/>
        <v>0.33128949477751934</v>
      </c>
      <c r="AA1826" s="33">
        <f t="shared" si="484"/>
        <v>3996.739410000001</v>
      </c>
      <c r="AB1826" s="45">
        <f t="shared" si="485"/>
        <v>0.41483749599095754</v>
      </c>
      <c r="AC1826" s="33">
        <f>IFERROR($X1826/VLOOKUP(CONCATENATE("USD",C1826),[1]GEINDICE!AR$1:AS$65536,2,0),"")</f>
        <v>1794.8972558078881</v>
      </c>
      <c r="AD1826" s="33">
        <f>IFERROR($AA1826/VLOOKUP(CONCATENATE("USD",C1826),[1]GEINDICE!AR$1:AS$65536,2,0),"")</f>
        <v>744.59068316038542</v>
      </c>
      <c r="AE1826" s="33">
        <f>IFERROR($X1826/VLOOKUP(CONCATENATE("EUR",C1826),[1]GEINDICE!AR$1:AS$65536,2,0),"")</f>
        <v>1532.1263298506751</v>
      </c>
      <c r="AF1826" s="33">
        <f>IFERROR($AA1826/VLOOKUP(CONCATENATE("EUR",C1826),[1]GEINDICE!AR$1:AS$65536,2,0),"")</f>
        <v>635.58345021706987</v>
      </c>
      <c r="AG1826" s="48" t="str">
        <f>VLOOKUP(E1826,[1]Apresentação!AW$1:AX$65536,2,0)</f>
        <v xml:space="preserve">                    2 - LEATHER AUXILIARIES</v>
      </c>
      <c r="AH1826" s="48" t="str">
        <f t="shared" si="486"/>
        <v xml:space="preserve">         5212000001 - PELLASTOL MN BR</v>
      </c>
      <c r="AI1826" s="49" t="str">
        <f t="shared" si="487"/>
        <v xml:space="preserve">     L00103 - VITAPELLI LTDA</v>
      </c>
      <c r="AJ1826" t="str">
        <f t="shared" si="488"/>
        <v xml:space="preserve">     90 - SALES</v>
      </c>
      <c r="AK1826" t="str">
        <f t="shared" si="489"/>
        <v/>
      </c>
      <c r="AL1826">
        <f t="shared" si="490"/>
        <v>9</v>
      </c>
      <c r="AM1826" t="str">
        <f t="shared" si="491"/>
        <v>2025 9</v>
      </c>
      <c r="AN1826" t="str">
        <f t="shared" si="492"/>
        <v xml:space="preserve">VITAPELLI </v>
      </c>
    </row>
    <row r="1827" spans="1:40" x14ac:dyDescent="0.35">
      <c r="A1827">
        <v>82775</v>
      </c>
      <c r="B1827" t="s">
        <v>274</v>
      </c>
      <c r="C1827" s="31">
        <v>45821</v>
      </c>
      <c r="D1827" t="s">
        <v>373</v>
      </c>
      <c r="E1827" t="s">
        <v>374</v>
      </c>
      <c r="F1827" t="s">
        <v>671</v>
      </c>
      <c r="G1827" t="s">
        <v>672</v>
      </c>
      <c r="H1827" t="s">
        <v>801</v>
      </c>
      <c r="I1827" t="s">
        <v>802</v>
      </c>
      <c r="J1827">
        <v>1000</v>
      </c>
      <c r="K1827">
        <v>13514.67</v>
      </c>
      <c r="L1827">
        <v>5280.4808999999996</v>
      </c>
      <c r="M1827">
        <v>2721.85</v>
      </c>
      <c r="N1827">
        <v>13.514669999999999</v>
      </c>
      <c r="O1827" s="32">
        <f t="shared" si="476"/>
        <v>10792.82</v>
      </c>
      <c r="P1827" s="32">
        <f t="shared" si="477"/>
        <v>5512.3391000000001</v>
      </c>
      <c r="Q1827">
        <v>741368</v>
      </c>
      <c r="R1827" t="s">
        <v>298</v>
      </c>
      <c r="S1827" t="s">
        <v>298</v>
      </c>
      <c r="T1827" t="str">
        <f t="shared" si="478"/>
        <v>VEN</v>
      </c>
      <c r="U1827" t="s">
        <v>300</v>
      </c>
      <c r="V1827" s="33">
        <f t="shared" si="479"/>
        <v>13514.67</v>
      </c>
      <c r="W1827">
        <f t="shared" si="480"/>
        <v>1000</v>
      </c>
      <c r="X1827" s="33">
        <f t="shared" si="481"/>
        <v>10792.82</v>
      </c>
      <c r="Y1827" s="33">
        <f t="shared" si="482"/>
        <v>2721.85</v>
      </c>
      <c r="Z1827" s="45">
        <f t="shared" si="483"/>
        <v>0.39307945366035574</v>
      </c>
      <c r="AA1827" s="33">
        <f t="shared" si="484"/>
        <v>5312.3391000000001</v>
      </c>
      <c r="AB1827" s="45">
        <f t="shared" si="485"/>
        <v>0.49221047881832553</v>
      </c>
      <c r="AC1827" s="33">
        <f>IFERROR($X1827/VLOOKUP(CONCATENATE("USD",C1827),[1]GEINDICE!AR$1:AS$65536,2,0),"")</f>
        <v>1939.3409041903255</v>
      </c>
      <c r="AD1827" s="33">
        <f>IFERROR($AA1827/VLOOKUP(CONCATENATE("USD",C1827),[1]GEINDICE!AR$1:AS$65536,2,0),"")</f>
        <v>954.5639150434846</v>
      </c>
      <c r="AE1827" s="33">
        <f>IFERROR($X1827/VLOOKUP(CONCATENATE("EUR",C1827),[1]GEINDICE!AR$1:AS$65536,2,0),"")</f>
        <v>1677.9099233555646</v>
      </c>
      <c r="AF1827" s="33">
        <f>IFERROR($AA1827/VLOOKUP(CONCATENATE("EUR",C1827),[1]GEINDICE!AR$1:AS$65536,2,0),"")</f>
        <v>825.88484678886243</v>
      </c>
      <c r="AG1827" s="48" t="str">
        <f>VLOOKUP(E1827,[1]Apresentação!AW$1:AX$65536,2,0)</f>
        <v xml:space="preserve">                    2 - LEATHER AUXILIARIES</v>
      </c>
      <c r="AH1827" s="48" t="str">
        <f t="shared" si="486"/>
        <v xml:space="preserve">         5212000001 - PELLASTOL MN BR</v>
      </c>
      <c r="AI1827" s="49" t="str">
        <f t="shared" si="487"/>
        <v xml:space="preserve">     L00277 - TREAT INDUSTRIA E COMERCIO DE COUROS LTDA</v>
      </c>
      <c r="AJ1827" t="str">
        <f t="shared" si="488"/>
        <v xml:space="preserve">     90 - SALES</v>
      </c>
      <c r="AK1827" t="str">
        <f t="shared" si="489"/>
        <v/>
      </c>
      <c r="AL1827">
        <f t="shared" si="490"/>
        <v>6</v>
      </c>
      <c r="AM1827" t="str">
        <f t="shared" si="491"/>
        <v>2025 6</v>
      </c>
      <c r="AN1827" t="str">
        <f t="shared" si="492"/>
        <v xml:space="preserve">TREAT </v>
      </c>
    </row>
    <row r="1828" spans="1:40" x14ac:dyDescent="0.35">
      <c r="A1828">
        <v>82822</v>
      </c>
      <c r="B1828" t="s">
        <v>274</v>
      </c>
      <c r="C1828" s="31">
        <v>45826</v>
      </c>
      <c r="D1828" t="s">
        <v>373</v>
      </c>
      <c r="E1828" t="s">
        <v>374</v>
      </c>
      <c r="F1828" t="s">
        <v>379</v>
      </c>
      <c r="G1828" t="s">
        <v>380</v>
      </c>
      <c r="H1828" t="s">
        <v>801</v>
      </c>
      <c r="I1828" t="s">
        <v>802</v>
      </c>
      <c r="J1828">
        <v>1000</v>
      </c>
      <c r="K1828">
        <v>12269.15</v>
      </c>
      <c r="L1828">
        <v>5292.2853500000001</v>
      </c>
      <c r="M1828">
        <v>2471.0100000000002</v>
      </c>
      <c r="N1828">
        <v>12.26915</v>
      </c>
      <c r="O1828" s="32">
        <f t="shared" si="476"/>
        <v>9798.14</v>
      </c>
      <c r="P1828" s="32">
        <f t="shared" si="477"/>
        <v>4505.8546499999993</v>
      </c>
      <c r="Q1828">
        <v>741685</v>
      </c>
      <c r="R1828" t="s">
        <v>298</v>
      </c>
      <c r="S1828" t="s">
        <v>298</v>
      </c>
      <c r="T1828" t="str">
        <f t="shared" si="478"/>
        <v>VEN</v>
      </c>
      <c r="U1828" t="s">
        <v>293</v>
      </c>
      <c r="V1828" s="33">
        <f t="shared" si="479"/>
        <v>12269.15</v>
      </c>
      <c r="W1828">
        <f t="shared" si="480"/>
        <v>1000</v>
      </c>
      <c r="X1828" s="33">
        <f t="shared" si="481"/>
        <v>9798.14</v>
      </c>
      <c r="Y1828" s="33">
        <f t="shared" si="482"/>
        <v>2471.0100000000002</v>
      </c>
      <c r="Z1828" s="45">
        <f t="shared" si="483"/>
        <v>0.3509497112676917</v>
      </c>
      <c r="AA1828" s="33">
        <f t="shared" si="484"/>
        <v>4305.8546499999993</v>
      </c>
      <c r="AB1828" s="45">
        <f t="shared" si="485"/>
        <v>0.43945633048721489</v>
      </c>
      <c r="AC1828" s="33">
        <f>IFERROR($X1828/VLOOKUP(CONCATENATE("USD",C1828),[1]GEINDICE!AR$1:AS$65536,2,0),"")</f>
        <v>1785.407897374223</v>
      </c>
      <c r="AD1828" s="33">
        <f>IFERROR($AA1828/VLOOKUP(CONCATENATE("USD",C1828),[1]GEINDICE!AR$1:AS$65536,2,0),"")</f>
        <v>784.60880300296992</v>
      </c>
      <c r="AE1828" s="33">
        <f>IFERROR($X1828/VLOOKUP(CONCATENATE("EUR",C1828),[1]GEINDICE!AR$1:AS$65536,2,0),"")</f>
        <v>1549.7010723436558</v>
      </c>
      <c r="AF1828" s="33">
        <f>IFERROR($AA1828/VLOOKUP(CONCATENATE("EUR",C1828),[1]GEINDICE!AR$1:AS$65536,2,0),"")</f>
        <v>681.02594660424495</v>
      </c>
      <c r="AG1828" s="48" t="str">
        <f>VLOOKUP(E1828,[1]Apresentação!AW$1:AX$65536,2,0)</f>
        <v xml:space="preserve">                    2 - LEATHER AUXILIARIES</v>
      </c>
      <c r="AH1828" s="48" t="str">
        <f t="shared" si="486"/>
        <v xml:space="preserve">         5212000001 - PELLASTOL MN BR</v>
      </c>
      <c r="AI1828" s="49" t="str">
        <f t="shared" si="487"/>
        <v xml:space="preserve">     L00103 - VITAPELLI LTDA</v>
      </c>
      <c r="AJ1828" t="str">
        <f t="shared" si="488"/>
        <v xml:space="preserve">     90 - SALES</v>
      </c>
      <c r="AK1828" t="str">
        <f t="shared" si="489"/>
        <v/>
      </c>
      <c r="AL1828">
        <f t="shared" si="490"/>
        <v>6</v>
      </c>
      <c r="AM1828" t="str">
        <f t="shared" si="491"/>
        <v>2025 6</v>
      </c>
      <c r="AN1828" t="str">
        <f t="shared" si="492"/>
        <v xml:space="preserve">VITAPELLI </v>
      </c>
    </row>
    <row r="1829" spans="1:40" x14ac:dyDescent="0.35">
      <c r="A1829">
        <v>84014</v>
      </c>
      <c r="B1829" t="s">
        <v>274</v>
      </c>
      <c r="C1829" s="31">
        <v>45926</v>
      </c>
      <c r="D1829" t="s">
        <v>373</v>
      </c>
      <c r="E1829" t="s">
        <v>374</v>
      </c>
      <c r="F1829" t="s">
        <v>469</v>
      </c>
      <c r="G1829" t="s">
        <v>470</v>
      </c>
      <c r="H1829" t="s">
        <v>801</v>
      </c>
      <c r="I1829" t="s">
        <v>802</v>
      </c>
      <c r="J1829">
        <v>120</v>
      </c>
      <c r="K1829">
        <v>1436.06</v>
      </c>
      <c r="L1829">
        <v>651.72676999999999</v>
      </c>
      <c r="M1829">
        <v>289.22000000000003</v>
      </c>
      <c r="N1829">
        <v>11.9672</v>
      </c>
      <c r="O1829" s="32">
        <f t="shared" si="476"/>
        <v>1146.8399999999999</v>
      </c>
      <c r="P1829" s="32">
        <f t="shared" si="477"/>
        <v>495.11322999999993</v>
      </c>
      <c r="Q1829">
        <v>762471</v>
      </c>
      <c r="R1829" t="s">
        <v>298</v>
      </c>
      <c r="S1829" t="s">
        <v>298</v>
      </c>
      <c r="T1829" t="str">
        <f t="shared" si="478"/>
        <v>VEN</v>
      </c>
      <c r="U1829" t="s">
        <v>300</v>
      </c>
      <c r="V1829" s="33">
        <f t="shared" si="479"/>
        <v>1436.06</v>
      </c>
      <c r="W1829">
        <f t="shared" si="480"/>
        <v>120</v>
      </c>
      <c r="X1829" s="33">
        <f t="shared" si="481"/>
        <v>1146.8399999999999</v>
      </c>
      <c r="Y1829" s="33">
        <f t="shared" si="482"/>
        <v>289.22000000000003</v>
      </c>
      <c r="Z1829" s="45">
        <f t="shared" si="483"/>
        <v>0.32805957271980274</v>
      </c>
      <c r="AA1829" s="33">
        <f t="shared" si="484"/>
        <v>471.11322999999993</v>
      </c>
      <c r="AB1829" s="45">
        <f t="shared" si="485"/>
        <v>0.41079246451117851</v>
      </c>
      <c r="AC1829" s="33">
        <f>IFERROR($X1829/VLOOKUP(CONCATENATE("USD",C1829),[1]GEINDICE!AR$1:AS$65536,2,0),"")</f>
        <v>214.583216390682</v>
      </c>
      <c r="AD1829" s="33">
        <f>IFERROR($AA1829/VLOOKUP(CONCATENATE("USD",C1829),[1]GEINDICE!AR$1:AS$65536,2,0),"")</f>
        <v>88.149168303863775</v>
      </c>
      <c r="AE1829" s="33">
        <f>IFERROR($X1829/VLOOKUP(CONCATENATE("EUR",C1829),[1]GEINDICE!AR$1:AS$65536,2,0),"")</f>
        <v>183.52963769043654</v>
      </c>
      <c r="AF1829" s="33">
        <f>IFERROR($AA1829/VLOOKUP(CONCATENATE("EUR",C1829),[1]GEINDICE!AR$1:AS$65536,2,0),"")</f>
        <v>75.392592177698106</v>
      </c>
      <c r="AG1829" s="48" t="str">
        <f>VLOOKUP(E1829,[1]Apresentação!AW$1:AX$65536,2,0)</f>
        <v xml:space="preserve">                    2 - LEATHER AUXILIARIES</v>
      </c>
      <c r="AH1829" s="48" t="str">
        <f t="shared" si="486"/>
        <v xml:space="preserve">         5212000001 - PELLASTOL MN BR</v>
      </c>
      <c r="AI1829" s="49" t="str">
        <f t="shared" si="487"/>
        <v xml:space="preserve">     L00351 - SOFTCOURO INDUSTRIA E COMERCIO LTDA</v>
      </c>
      <c r="AJ1829" t="str">
        <f t="shared" si="488"/>
        <v xml:space="preserve">     90 - SALES</v>
      </c>
      <c r="AK1829" t="str">
        <f t="shared" si="489"/>
        <v/>
      </c>
      <c r="AL1829">
        <f t="shared" si="490"/>
        <v>9</v>
      </c>
      <c r="AM1829" t="str">
        <f t="shared" si="491"/>
        <v>2025 9</v>
      </c>
      <c r="AN1829" t="str">
        <f t="shared" si="492"/>
        <v xml:space="preserve">SOFTCOURO </v>
      </c>
    </row>
    <row r="1830" spans="1:40" x14ac:dyDescent="0.35">
      <c r="A1830">
        <v>83285</v>
      </c>
      <c r="B1830" t="s">
        <v>274</v>
      </c>
      <c r="C1830" s="31">
        <v>45867</v>
      </c>
      <c r="D1830" t="s">
        <v>373</v>
      </c>
      <c r="E1830" t="s">
        <v>374</v>
      </c>
      <c r="F1830" t="s">
        <v>671</v>
      </c>
      <c r="G1830" t="s">
        <v>672</v>
      </c>
      <c r="H1830" t="s">
        <v>801</v>
      </c>
      <c r="I1830" t="s">
        <v>802</v>
      </c>
      <c r="J1830">
        <v>1000</v>
      </c>
      <c r="K1830">
        <v>13633.99</v>
      </c>
      <c r="L1830">
        <v>5292.2637599999998</v>
      </c>
      <c r="M1830">
        <v>2745.89</v>
      </c>
      <c r="N1830">
        <v>13.633989999999999</v>
      </c>
      <c r="O1830" s="32">
        <f t="shared" si="476"/>
        <v>10888.1</v>
      </c>
      <c r="P1830" s="32">
        <f t="shared" si="477"/>
        <v>5595.8362400000005</v>
      </c>
      <c r="Q1830">
        <v>745459</v>
      </c>
      <c r="R1830" t="s">
        <v>298</v>
      </c>
      <c r="S1830" t="s">
        <v>298</v>
      </c>
      <c r="T1830" t="str">
        <f t="shared" si="478"/>
        <v>VEN</v>
      </c>
      <c r="U1830" t="s">
        <v>300</v>
      </c>
      <c r="V1830" s="33">
        <f t="shared" si="479"/>
        <v>13633.99</v>
      </c>
      <c r="W1830">
        <f t="shared" si="480"/>
        <v>1000</v>
      </c>
      <c r="X1830" s="33">
        <f t="shared" si="481"/>
        <v>10888.1</v>
      </c>
      <c r="Y1830" s="33">
        <f t="shared" si="482"/>
        <v>2745.89</v>
      </c>
      <c r="Z1830" s="45">
        <f t="shared" si="483"/>
        <v>0.39576354684138693</v>
      </c>
      <c r="AA1830" s="33">
        <f t="shared" si="484"/>
        <v>5395.8362400000005</v>
      </c>
      <c r="AB1830" s="45">
        <f t="shared" si="485"/>
        <v>0.49557188490186538</v>
      </c>
      <c r="AC1830" s="33">
        <f>IFERROR($X1830/VLOOKUP(CONCATENATE("USD",C1830),[1]GEINDICE!AR$1:AS$65536,2,0),"")</f>
        <v>1952.5320995624415</v>
      </c>
      <c r="AD1830" s="33">
        <f>IFERROR($AA1830/VLOOKUP(CONCATENATE("USD",C1830),[1]GEINDICE!AR$1:AS$65536,2,0),"")</f>
        <v>967.62001291155582</v>
      </c>
      <c r="AE1830" s="33">
        <f>IFERROR($X1830/VLOOKUP(CONCATENATE("EUR",C1830),[1]GEINDICE!AR$1:AS$65536,2,0),"")</f>
        <v>1692.6963497294944</v>
      </c>
      <c r="AF1830" s="33">
        <f>IFERROR($AA1830/VLOOKUP(CONCATENATE("EUR",C1830),[1]GEINDICE!AR$1:AS$65536,2,0),"")</f>
        <v>838.85272060195268</v>
      </c>
      <c r="AG1830" s="48" t="str">
        <f>VLOOKUP(E1830,[1]Apresentação!AW$1:AX$65536,2,0)</f>
        <v xml:space="preserve">                    2 - LEATHER AUXILIARIES</v>
      </c>
      <c r="AH1830" s="48" t="str">
        <f t="shared" si="486"/>
        <v xml:space="preserve">         5212000001 - PELLASTOL MN BR</v>
      </c>
      <c r="AI1830" s="49" t="str">
        <f t="shared" si="487"/>
        <v xml:space="preserve">     L00277 - TREAT INDUSTRIA E COMERCIO DE COUROS LTDA</v>
      </c>
      <c r="AJ1830" t="str">
        <f t="shared" si="488"/>
        <v xml:space="preserve">     90 - SALES</v>
      </c>
      <c r="AK1830" t="str">
        <f t="shared" si="489"/>
        <v/>
      </c>
      <c r="AL1830">
        <f t="shared" si="490"/>
        <v>7</v>
      </c>
      <c r="AM1830" t="str">
        <f t="shared" si="491"/>
        <v>2025 7</v>
      </c>
      <c r="AN1830" t="str">
        <f t="shared" si="492"/>
        <v xml:space="preserve">TREAT </v>
      </c>
    </row>
    <row r="1831" spans="1:40" x14ac:dyDescent="0.35">
      <c r="A1831">
        <v>83479</v>
      </c>
      <c r="B1831" t="s">
        <v>274</v>
      </c>
      <c r="C1831" s="31">
        <v>45881</v>
      </c>
      <c r="D1831" t="s">
        <v>373</v>
      </c>
      <c r="E1831" t="s">
        <v>374</v>
      </c>
      <c r="F1831" t="s">
        <v>683</v>
      </c>
      <c r="G1831" t="s">
        <v>684</v>
      </c>
      <c r="H1831" t="s">
        <v>801</v>
      </c>
      <c r="I1831" t="s">
        <v>802</v>
      </c>
      <c r="J1831">
        <v>1000</v>
      </c>
      <c r="K1831">
        <v>15682.78</v>
      </c>
      <c r="L1831">
        <v>5292.2637699999996</v>
      </c>
      <c r="M1831">
        <v>3158.5</v>
      </c>
      <c r="N1831">
        <v>15.682779999999999</v>
      </c>
      <c r="O1831" s="32">
        <f t="shared" si="476"/>
        <v>12524.28</v>
      </c>
      <c r="P1831" s="32">
        <f t="shared" si="477"/>
        <v>7232.0162300000011</v>
      </c>
      <c r="Q1831">
        <v>753270</v>
      </c>
      <c r="R1831" t="s">
        <v>298</v>
      </c>
      <c r="S1831" t="s">
        <v>298</v>
      </c>
      <c r="T1831" t="str">
        <f t="shared" si="478"/>
        <v>VEN</v>
      </c>
      <c r="U1831" t="s">
        <v>300</v>
      </c>
      <c r="V1831" s="33">
        <f t="shared" si="479"/>
        <v>15682.78</v>
      </c>
      <c r="W1831">
        <f t="shared" si="480"/>
        <v>1000</v>
      </c>
      <c r="X1831" s="33">
        <f t="shared" si="481"/>
        <v>12524.28</v>
      </c>
      <c r="Y1831" s="33">
        <f t="shared" si="482"/>
        <v>3158.5</v>
      </c>
      <c r="Z1831" s="45">
        <f t="shared" si="483"/>
        <v>0.44839092495080596</v>
      </c>
      <c r="AA1831" s="33">
        <f t="shared" si="484"/>
        <v>7032.0162300000011</v>
      </c>
      <c r="AB1831" s="45">
        <f t="shared" si="485"/>
        <v>0.56147069771675506</v>
      </c>
      <c r="AC1831" s="33">
        <f>IFERROR($X1831/VLOOKUP(CONCATENATE("USD",C1831),[1]GEINDICE!AR$1:AS$65536,2,0),"")</f>
        <v>2317.0798490342631</v>
      </c>
      <c r="AD1831" s="33">
        <f>IFERROR($AA1831/VLOOKUP(CONCATENATE("USD",C1831),[1]GEINDICE!AR$1:AS$65536,2,0),"")</f>
        <v>1300.972439502701</v>
      </c>
      <c r="AE1831" s="33">
        <f>IFERROR($X1831/VLOOKUP(CONCATENATE("EUR",C1831),[1]GEINDICE!AR$1:AS$65536,2,0),"")</f>
        <v>1984.987716934781</v>
      </c>
      <c r="AF1831" s="33">
        <f>IFERROR($AA1831/VLOOKUP(CONCATENATE("EUR",C1831),[1]GEINDICE!AR$1:AS$65536,2,0),"")</f>
        <v>1114.5124383865602</v>
      </c>
      <c r="AG1831" s="48" t="str">
        <f>VLOOKUP(E1831,[1]Apresentação!AW$1:AX$65536,2,0)</f>
        <v xml:space="preserve">                    2 - LEATHER AUXILIARIES</v>
      </c>
      <c r="AH1831" s="48" t="str">
        <f t="shared" si="486"/>
        <v xml:space="preserve">         5212000001 - PELLASTOL MN BR</v>
      </c>
      <c r="AI1831" s="49" t="str">
        <f t="shared" si="487"/>
        <v xml:space="preserve">     L00148 - CURTIDORA ITAUNA EIRELI</v>
      </c>
      <c r="AJ1831" t="str">
        <f t="shared" si="488"/>
        <v xml:space="preserve">     90 - SALES</v>
      </c>
      <c r="AK1831" t="str">
        <f t="shared" si="489"/>
        <v/>
      </c>
      <c r="AL1831">
        <f t="shared" si="490"/>
        <v>8</v>
      </c>
      <c r="AM1831" t="str">
        <f t="shared" si="491"/>
        <v>2025 8</v>
      </c>
      <c r="AN1831" t="str">
        <f t="shared" si="492"/>
        <v xml:space="preserve">CURTIDORA </v>
      </c>
    </row>
    <row r="1832" spans="1:40" x14ac:dyDescent="0.35">
      <c r="A1832">
        <v>83343</v>
      </c>
      <c r="B1832" t="s">
        <v>274</v>
      </c>
      <c r="C1832" s="31">
        <v>45870</v>
      </c>
      <c r="D1832" t="s">
        <v>373</v>
      </c>
      <c r="E1832" t="s">
        <v>374</v>
      </c>
      <c r="F1832" t="s">
        <v>671</v>
      </c>
      <c r="G1832" t="s">
        <v>672</v>
      </c>
      <c r="H1832" t="s">
        <v>801</v>
      </c>
      <c r="I1832" t="s">
        <v>802</v>
      </c>
      <c r="J1832">
        <v>1000</v>
      </c>
      <c r="K1832">
        <v>13669.12</v>
      </c>
      <c r="L1832">
        <v>5292.2637599999998</v>
      </c>
      <c r="M1832">
        <v>2752.96</v>
      </c>
      <c r="N1832">
        <v>13.669119999999999</v>
      </c>
      <c r="O1832" s="32">
        <f t="shared" si="476"/>
        <v>10916.16</v>
      </c>
      <c r="P1832" s="32">
        <f t="shared" si="477"/>
        <v>5623.89624</v>
      </c>
      <c r="Q1832">
        <v>746769</v>
      </c>
      <c r="R1832" t="s">
        <v>298</v>
      </c>
      <c r="S1832" t="s">
        <v>298</v>
      </c>
      <c r="T1832" t="str">
        <f t="shared" si="478"/>
        <v>VEN</v>
      </c>
      <c r="U1832" t="s">
        <v>300</v>
      </c>
      <c r="V1832" s="33">
        <f t="shared" si="479"/>
        <v>13669.12</v>
      </c>
      <c r="W1832">
        <f t="shared" si="480"/>
        <v>1000</v>
      </c>
      <c r="X1832" s="33">
        <f t="shared" si="481"/>
        <v>10916.16</v>
      </c>
      <c r="Y1832" s="33">
        <f t="shared" si="482"/>
        <v>2752.96</v>
      </c>
      <c r="Z1832" s="45">
        <f t="shared" si="483"/>
        <v>0.39679922628523268</v>
      </c>
      <c r="AA1832" s="33">
        <f t="shared" si="484"/>
        <v>5423.89624</v>
      </c>
      <c r="AB1832" s="45">
        <f t="shared" si="485"/>
        <v>0.4968685178670888</v>
      </c>
      <c r="AC1832" s="33">
        <f>IFERROR($X1832/VLOOKUP(CONCATENATE("USD",C1832),[1]GEINDICE!AR$1:AS$65536,2,0),"")</f>
        <v>1969.1464030593836</v>
      </c>
      <c r="AD1832" s="33">
        <f>IFERROR($AA1832/VLOOKUP(CONCATENATE("USD",C1832),[1]GEINDICE!AR$1:AS$65536,2,0),"")</f>
        <v>978.40685475142493</v>
      </c>
      <c r="AE1832" s="33">
        <f>IFERROR($X1832/VLOOKUP(CONCATENATE("EUR",C1832),[1]GEINDICE!AR$1:AS$65536,2,0),"")</f>
        <v>1704.2918923982452</v>
      </c>
      <c r="AF1832" s="33">
        <f>IFERROR($AA1832/VLOOKUP(CONCATENATE("EUR",C1832),[1]GEINDICE!AR$1:AS$65536,2,0),"")</f>
        <v>846.80898658881199</v>
      </c>
      <c r="AG1832" s="48" t="str">
        <f>VLOOKUP(E1832,[1]Apresentação!AW$1:AX$65536,2,0)</f>
        <v xml:space="preserve">                    2 - LEATHER AUXILIARIES</v>
      </c>
      <c r="AH1832" s="48" t="str">
        <f t="shared" si="486"/>
        <v xml:space="preserve">         5212000001 - PELLASTOL MN BR</v>
      </c>
      <c r="AI1832" s="49" t="str">
        <f t="shared" si="487"/>
        <v xml:space="preserve">     L00277 - TREAT INDUSTRIA E COMERCIO DE COUROS LTDA</v>
      </c>
      <c r="AJ1832" t="str">
        <f t="shared" si="488"/>
        <v xml:space="preserve">     90 - SALES</v>
      </c>
      <c r="AK1832" t="str">
        <f t="shared" si="489"/>
        <v/>
      </c>
      <c r="AL1832">
        <f t="shared" si="490"/>
        <v>8</v>
      </c>
      <c r="AM1832" t="str">
        <f t="shared" si="491"/>
        <v>2025 8</v>
      </c>
      <c r="AN1832" t="str">
        <f t="shared" si="492"/>
        <v xml:space="preserve">TREAT </v>
      </c>
    </row>
    <row r="1833" spans="1:40" x14ac:dyDescent="0.35">
      <c r="A1833">
        <v>83767</v>
      </c>
      <c r="B1833" t="s">
        <v>274</v>
      </c>
      <c r="C1833" s="31">
        <v>45905</v>
      </c>
      <c r="D1833" t="s">
        <v>373</v>
      </c>
      <c r="E1833" t="s">
        <v>374</v>
      </c>
      <c r="F1833" t="s">
        <v>469</v>
      </c>
      <c r="G1833" t="s">
        <v>470</v>
      </c>
      <c r="H1833" t="s">
        <v>801</v>
      </c>
      <c r="I1833" t="s">
        <v>802</v>
      </c>
      <c r="J1833">
        <v>120</v>
      </c>
      <c r="K1833">
        <v>1467.3</v>
      </c>
      <c r="L1833">
        <v>652.52766999999994</v>
      </c>
      <c r="M1833">
        <v>295.52</v>
      </c>
      <c r="N1833">
        <v>12.22749</v>
      </c>
      <c r="O1833" s="32">
        <f t="shared" si="476"/>
        <v>1171.78</v>
      </c>
      <c r="P1833" s="32">
        <f t="shared" si="477"/>
        <v>519.25233000000003</v>
      </c>
      <c r="Q1833">
        <v>760746</v>
      </c>
      <c r="R1833" t="s">
        <v>298</v>
      </c>
      <c r="S1833" t="s">
        <v>298</v>
      </c>
      <c r="T1833" t="str">
        <f t="shared" si="478"/>
        <v>VEN</v>
      </c>
      <c r="U1833" t="s">
        <v>300</v>
      </c>
      <c r="V1833" s="33">
        <f t="shared" si="479"/>
        <v>1467.3</v>
      </c>
      <c r="W1833">
        <f t="shared" si="480"/>
        <v>120</v>
      </c>
      <c r="X1833" s="33">
        <f t="shared" si="481"/>
        <v>1171.78</v>
      </c>
      <c r="Y1833" s="33">
        <f t="shared" si="482"/>
        <v>295.52</v>
      </c>
      <c r="Z1833" s="45">
        <f t="shared" si="483"/>
        <v>0.3375262931915764</v>
      </c>
      <c r="AA1833" s="33">
        <f t="shared" si="484"/>
        <v>495.25233000000003</v>
      </c>
      <c r="AB1833" s="45">
        <f t="shared" si="485"/>
        <v>0.42264958439297484</v>
      </c>
      <c r="AC1833" s="33">
        <f>IFERROR($X1833/VLOOKUP(CONCATENATE("USD",C1833),[1]GEINDICE!AR$1:AS$65536,2,0),"")</f>
        <v>217.12496294100208</v>
      </c>
      <c r="AD1833" s="33">
        <f>IFERROR($AA1833/VLOOKUP(CONCATENATE("USD",C1833),[1]GEINDICE!AR$1:AS$65536,2,0),"")</f>
        <v>91.76777534835459</v>
      </c>
      <c r="AE1833" s="33">
        <f>IFERROR($X1833/VLOOKUP(CONCATENATE("EUR",C1833),[1]GEINDICE!AR$1:AS$65536,2,0),"")</f>
        <v>184.64568790280643</v>
      </c>
      <c r="AF1833" s="33">
        <f>IFERROR($AA1833/VLOOKUP(CONCATENATE("EUR",C1833),[1]GEINDICE!AR$1:AS$65536,2,0),"")</f>
        <v>78.040423252076067</v>
      </c>
      <c r="AG1833" s="48" t="str">
        <f>VLOOKUP(E1833,[1]Apresentação!AW$1:AX$65536,2,0)</f>
        <v xml:space="preserve">                    2 - LEATHER AUXILIARIES</v>
      </c>
      <c r="AH1833" s="48" t="str">
        <f t="shared" si="486"/>
        <v xml:space="preserve">         5212000001 - PELLASTOL MN BR</v>
      </c>
      <c r="AI1833" s="49" t="str">
        <f t="shared" si="487"/>
        <v xml:space="preserve">     L00351 - SOFTCOURO INDUSTRIA E COMERCIO LTDA</v>
      </c>
      <c r="AJ1833" t="str">
        <f t="shared" si="488"/>
        <v xml:space="preserve">     90 - SALES</v>
      </c>
      <c r="AK1833" t="str">
        <f t="shared" si="489"/>
        <v/>
      </c>
      <c r="AL1833">
        <f t="shared" si="490"/>
        <v>9</v>
      </c>
      <c r="AM1833" t="str">
        <f t="shared" si="491"/>
        <v>2025 9</v>
      </c>
      <c r="AN1833" t="str">
        <f t="shared" si="492"/>
        <v xml:space="preserve">SOFTCOURO </v>
      </c>
    </row>
    <row r="1834" spans="1:40" x14ac:dyDescent="0.35">
      <c r="A1834">
        <v>82444</v>
      </c>
      <c r="B1834" t="s">
        <v>274</v>
      </c>
      <c r="C1834" s="31">
        <v>45793</v>
      </c>
      <c r="D1834" t="s">
        <v>373</v>
      </c>
      <c r="E1834" t="s">
        <v>374</v>
      </c>
      <c r="F1834" t="s">
        <v>379</v>
      </c>
      <c r="G1834" t="s">
        <v>380</v>
      </c>
      <c r="H1834" t="s">
        <v>801</v>
      </c>
      <c r="I1834" t="s">
        <v>802</v>
      </c>
      <c r="J1834">
        <v>2000</v>
      </c>
      <c r="K1834">
        <v>25132.799999999999</v>
      </c>
      <c r="L1834">
        <v>10560.961799999999</v>
      </c>
      <c r="M1834">
        <v>5061.75</v>
      </c>
      <c r="N1834">
        <v>12.5664</v>
      </c>
      <c r="O1834" s="32">
        <f t="shared" si="476"/>
        <v>20071.05</v>
      </c>
      <c r="P1834" s="32">
        <f t="shared" si="477"/>
        <v>9510.0882000000001</v>
      </c>
      <c r="Q1834">
        <v>738946</v>
      </c>
      <c r="R1834" t="s">
        <v>298</v>
      </c>
      <c r="S1834" t="s">
        <v>298</v>
      </c>
      <c r="T1834" t="str">
        <f t="shared" si="478"/>
        <v>VEN</v>
      </c>
      <c r="U1834" t="s">
        <v>300</v>
      </c>
      <c r="V1834" s="33">
        <f t="shared" si="479"/>
        <v>25132.799999999999</v>
      </c>
      <c r="W1834">
        <f t="shared" si="480"/>
        <v>2000</v>
      </c>
      <c r="X1834" s="33">
        <f t="shared" si="481"/>
        <v>20071.05</v>
      </c>
      <c r="Y1834" s="33">
        <f t="shared" si="482"/>
        <v>5061.75</v>
      </c>
      <c r="Z1834" s="45">
        <f t="shared" si="483"/>
        <v>0.36247804462694172</v>
      </c>
      <c r="AA1834" s="33">
        <f t="shared" si="484"/>
        <v>9110.0882000000001</v>
      </c>
      <c r="AB1834" s="45">
        <f t="shared" si="485"/>
        <v>0.45389195881630512</v>
      </c>
      <c r="AC1834" s="33">
        <f>IFERROR($X1834/VLOOKUP(CONCATENATE("USD",C1834),[1]GEINDICE!AR$1:AS$65536,2,0),"")</f>
        <v>3525.8761528326745</v>
      </c>
      <c r="AD1834" s="33">
        <f>IFERROR($AA1834/VLOOKUP(CONCATENATE("USD",C1834),[1]GEINDICE!AR$1:AS$65536,2,0),"")</f>
        <v>1600.3668335529205</v>
      </c>
      <c r="AE1834" s="33">
        <f>IFERROR($X1834/VLOOKUP(CONCATENATE("EUR",C1834),[1]GEINDICE!AR$1:AS$65536,2,0),"")</f>
        <v>3164.782403027436</v>
      </c>
      <c r="AF1834" s="33">
        <f>IFERROR($AA1834/VLOOKUP(CONCATENATE("EUR",C1834),[1]GEINDICE!AR$1:AS$65536,2,0),"")</f>
        <v>1436.4692841374961</v>
      </c>
      <c r="AG1834" s="48" t="str">
        <f>VLOOKUP(E1834,[1]Apresentação!AW$1:AX$65536,2,0)</f>
        <v xml:space="preserve">                    2 - LEATHER AUXILIARIES</v>
      </c>
      <c r="AH1834" s="48" t="str">
        <f t="shared" si="486"/>
        <v xml:space="preserve">         5212000001 - PELLASTOL MN BR</v>
      </c>
      <c r="AI1834" s="49" t="str">
        <f t="shared" si="487"/>
        <v xml:space="preserve">     L00103 - VITAPELLI LTDA</v>
      </c>
      <c r="AJ1834" t="str">
        <f t="shared" si="488"/>
        <v xml:space="preserve">     90 - SALES</v>
      </c>
      <c r="AK1834" t="str">
        <f t="shared" si="489"/>
        <v/>
      </c>
      <c r="AL1834">
        <f t="shared" si="490"/>
        <v>5</v>
      </c>
      <c r="AM1834" t="str">
        <f t="shared" si="491"/>
        <v>2025 5</v>
      </c>
      <c r="AN1834" t="str">
        <f t="shared" si="492"/>
        <v xml:space="preserve">VITAPELLI </v>
      </c>
    </row>
    <row r="1835" spans="1:40" x14ac:dyDescent="0.35">
      <c r="A1835">
        <v>84003</v>
      </c>
      <c r="B1835" t="s">
        <v>274</v>
      </c>
      <c r="C1835" s="31">
        <v>45925</v>
      </c>
      <c r="D1835" t="s">
        <v>373</v>
      </c>
      <c r="E1835" t="s">
        <v>374</v>
      </c>
      <c r="F1835" t="s">
        <v>379</v>
      </c>
      <c r="G1835" t="s">
        <v>380</v>
      </c>
      <c r="H1835" t="s">
        <v>801</v>
      </c>
      <c r="I1835" t="s">
        <v>802</v>
      </c>
      <c r="J1835">
        <v>1000</v>
      </c>
      <c r="K1835">
        <v>11897.09</v>
      </c>
      <c r="L1835">
        <v>5431.0563899999997</v>
      </c>
      <c r="M1835">
        <v>2396.08</v>
      </c>
      <c r="N1835">
        <v>11.897089999999999</v>
      </c>
      <c r="O1835" s="32">
        <f t="shared" si="476"/>
        <v>9501.01</v>
      </c>
      <c r="P1835" s="32">
        <f t="shared" si="477"/>
        <v>4069.9536100000005</v>
      </c>
      <c r="Q1835">
        <v>762377</v>
      </c>
      <c r="R1835" t="s">
        <v>298</v>
      </c>
      <c r="S1835" t="s">
        <v>298</v>
      </c>
      <c r="T1835" t="str">
        <f t="shared" si="478"/>
        <v>VEN</v>
      </c>
      <c r="U1835" t="s">
        <v>300</v>
      </c>
      <c r="V1835" s="33">
        <f t="shared" si="479"/>
        <v>11897.09</v>
      </c>
      <c r="W1835">
        <f t="shared" si="480"/>
        <v>1000</v>
      </c>
      <c r="X1835" s="33">
        <f t="shared" si="481"/>
        <v>9501.01</v>
      </c>
      <c r="Y1835" s="33">
        <f t="shared" si="482"/>
        <v>2396.08</v>
      </c>
      <c r="Z1835" s="45">
        <f t="shared" si="483"/>
        <v>0.3252857303760836</v>
      </c>
      <c r="AA1835" s="33">
        <f t="shared" si="484"/>
        <v>3869.9536100000005</v>
      </c>
      <c r="AB1835" s="45">
        <f t="shared" si="485"/>
        <v>0.40732023332256256</v>
      </c>
      <c r="AC1835" s="33">
        <f>IFERROR($X1835/VLOOKUP(CONCATENATE("USD",C1835),[1]GEINDICE!AR$1:AS$65536,2,0),"")</f>
        <v>1778.3827795975667</v>
      </c>
      <c r="AD1835" s="33">
        <f>IFERROR($AA1835/VLOOKUP(CONCATENATE("USD",C1835),[1]GEINDICE!AR$1:AS$65536,2,0),"")</f>
        <v>724.37128872250821</v>
      </c>
      <c r="AE1835" s="33">
        <f>IFERROR($X1835/VLOOKUP(CONCATENATE("EUR",C1835),[1]GEINDICE!AR$1:AS$65536,2,0),"")</f>
        <v>1523.3789763981529</v>
      </c>
      <c r="AF1835" s="33">
        <f>IFERROR($AA1835/VLOOKUP(CONCATENATE("EUR",C1835),[1]GEINDICE!AR$1:AS$65536,2,0),"")</f>
        <v>620.50308010518222</v>
      </c>
      <c r="AG1835" s="48" t="str">
        <f>VLOOKUP(E1835,[1]Apresentação!AW$1:AX$65536,2,0)</f>
        <v xml:space="preserve">                    2 - LEATHER AUXILIARIES</v>
      </c>
      <c r="AH1835" s="48" t="str">
        <f t="shared" si="486"/>
        <v xml:space="preserve">         5212000001 - PELLASTOL MN BR</v>
      </c>
      <c r="AI1835" s="49" t="str">
        <f t="shared" si="487"/>
        <v xml:space="preserve">     L00103 - VITAPELLI LTDA</v>
      </c>
      <c r="AJ1835" t="str">
        <f t="shared" si="488"/>
        <v xml:space="preserve">     90 - SALES</v>
      </c>
      <c r="AK1835" t="str">
        <f t="shared" si="489"/>
        <v/>
      </c>
      <c r="AL1835">
        <f t="shared" si="490"/>
        <v>9</v>
      </c>
      <c r="AM1835" t="str">
        <f t="shared" si="491"/>
        <v>2025 9</v>
      </c>
      <c r="AN1835" t="str">
        <f t="shared" si="492"/>
        <v xml:space="preserve">VITAPELLI </v>
      </c>
    </row>
    <row r="1836" spans="1:40" x14ac:dyDescent="0.35">
      <c r="A1836">
        <v>82754</v>
      </c>
      <c r="B1836" t="s">
        <v>274</v>
      </c>
      <c r="C1836" s="31">
        <v>45820</v>
      </c>
      <c r="D1836" t="s">
        <v>373</v>
      </c>
      <c r="E1836" t="s">
        <v>374</v>
      </c>
      <c r="F1836" t="s">
        <v>683</v>
      </c>
      <c r="G1836" t="s">
        <v>684</v>
      </c>
      <c r="H1836" t="s">
        <v>801</v>
      </c>
      <c r="I1836" t="s">
        <v>802</v>
      </c>
      <c r="J1836">
        <v>1000</v>
      </c>
      <c r="K1836">
        <v>15946.78</v>
      </c>
      <c r="L1836">
        <v>5280.4808999999996</v>
      </c>
      <c r="M1836">
        <v>3211.68</v>
      </c>
      <c r="N1836">
        <v>15.946779999999999</v>
      </c>
      <c r="O1836" s="32">
        <f t="shared" si="476"/>
        <v>12735.1</v>
      </c>
      <c r="P1836" s="32">
        <f t="shared" si="477"/>
        <v>7454.6191000000008</v>
      </c>
      <c r="Q1836">
        <v>741209</v>
      </c>
      <c r="R1836" t="s">
        <v>298</v>
      </c>
      <c r="S1836" t="s">
        <v>298</v>
      </c>
      <c r="T1836" t="str">
        <f t="shared" si="478"/>
        <v>VEN</v>
      </c>
      <c r="U1836" t="s">
        <v>300</v>
      </c>
      <c r="V1836" s="33">
        <f t="shared" si="479"/>
        <v>15946.78</v>
      </c>
      <c r="W1836">
        <f t="shared" si="480"/>
        <v>1000</v>
      </c>
      <c r="X1836" s="33">
        <f t="shared" si="481"/>
        <v>12735.1</v>
      </c>
      <c r="Y1836" s="33">
        <f t="shared" si="482"/>
        <v>3211.68</v>
      </c>
      <c r="Z1836" s="45">
        <f t="shared" si="483"/>
        <v>0.45492689433227274</v>
      </c>
      <c r="AA1836" s="33">
        <f t="shared" si="484"/>
        <v>7254.6191000000008</v>
      </c>
      <c r="AB1836" s="45">
        <f t="shared" si="485"/>
        <v>0.56965544832784987</v>
      </c>
      <c r="AC1836" s="33">
        <f>IFERROR($X1836/VLOOKUP(CONCATENATE("USD",C1836),[1]GEINDICE!AR$1:AS$65536,2,0),"")</f>
        <v>2299.2525456777639</v>
      </c>
      <c r="AD1836" s="33">
        <f>IFERROR($AA1836/VLOOKUP(CONCATENATE("USD",C1836),[1]GEINDICE!AR$1:AS$65536,2,0),"")</f>
        <v>1309.7817397270169</v>
      </c>
      <c r="AE1836" s="33">
        <f>IFERROR($X1836/VLOOKUP(CONCATENATE("EUR",C1836),[1]GEINDICE!AR$1:AS$65536,2,0),"")</f>
        <v>1985.8875998003991</v>
      </c>
      <c r="AF1836" s="33">
        <f>IFERROR($AA1836/VLOOKUP(CONCATENATE("EUR",C1836),[1]GEINDICE!AR$1:AS$65536,2,0),"")</f>
        <v>1131.2716909930139</v>
      </c>
      <c r="AG1836" s="48" t="str">
        <f>VLOOKUP(E1836,[1]Apresentação!AW$1:AX$65536,2,0)</f>
        <v xml:space="preserve">                    2 - LEATHER AUXILIARIES</v>
      </c>
      <c r="AH1836" s="48" t="str">
        <f t="shared" si="486"/>
        <v xml:space="preserve">         5212000001 - PELLASTOL MN BR</v>
      </c>
      <c r="AI1836" s="49" t="str">
        <f t="shared" si="487"/>
        <v xml:space="preserve">     L00148 - CURTIDORA ITAUNA EIRELI</v>
      </c>
      <c r="AJ1836" t="str">
        <f t="shared" si="488"/>
        <v xml:space="preserve">     90 - SALES</v>
      </c>
      <c r="AK1836" t="str">
        <f t="shared" si="489"/>
        <v/>
      </c>
      <c r="AL1836">
        <f t="shared" si="490"/>
        <v>6</v>
      </c>
      <c r="AM1836" t="str">
        <f t="shared" si="491"/>
        <v>2025 6</v>
      </c>
      <c r="AN1836" t="str">
        <f t="shared" si="492"/>
        <v xml:space="preserve">CURTIDORA </v>
      </c>
    </row>
    <row r="1837" spans="1:40" x14ac:dyDescent="0.35">
      <c r="A1837">
        <v>84439</v>
      </c>
      <c r="B1837" t="s">
        <v>274</v>
      </c>
      <c r="C1837" s="31">
        <v>45961</v>
      </c>
      <c r="D1837" t="s">
        <v>373</v>
      </c>
      <c r="E1837" t="s">
        <v>374</v>
      </c>
      <c r="F1837" t="s">
        <v>671</v>
      </c>
      <c r="G1837" t="s">
        <v>672</v>
      </c>
      <c r="H1837" t="s">
        <v>801</v>
      </c>
      <c r="I1837" t="s">
        <v>802</v>
      </c>
      <c r="J1837">
        <v>1000</v>
      </c>
      <c r="K1837">
        <v>13139.4</v>
      </c>
      <c r="L1837">
        <v>5304.6211300000004</v>
      </c>
      <c r="M1837">
        <v>2646.27</v>
      </c>
      <c r="N1837">
        <v>13.1394</v>
      </c>
      <c r="O1837" s="32">
        <f t="shared" si="476"/>
        <v>10493.13</v>
      </c>
      <c r="P1837" s="32">
        <f t="shared" si="477"/>
        <v>5188.5088699999988</v>
      </c>
      <c r="Q1837">
        <v>765781</v>
      </c>
      <c r="R1837" t="s">
        <v>298</v>
      </c>
      <c r="S1837" t="s">
        <v>298</v>
      </c>
      <c r="T1837" t="str">
        <f t="shared" si="478"/>
        <v>VEN</v>
      </c>
      <c r="U1837" t="s">
        <v>381</v>
      </c>
      <c r="V1837" s="33">
        <f t="shared" si="479"/>
        <v>13139.4</v>
      </c>
      <c r="W1837">
        <f t="shared" si="480"/>
        <v>1000</v>
      </c>
      <c r="X1837" s="33">
        <f t="shared" si="481"/>
        <v>10493.13</v>
      </c>
      <c r="Y1837" s="33">
        <f t="shared" si="482"/>
        <v>2646.27</v>
      </c>
      <c r="Z1837" s="45">
        <f t="shared" si="483"/>
        <v>0.37966032467235938</v>
      </c>
      <c r="AA1837" s="33">
        <f t="shared" si="484"/>
        <v>4988.5088699999988</v>
      </c>
      <c r="AB1837" s="45">
        <f t="shared" si="485"/>
        <v>0.47540713495401271</v>
      </c>
      <c r="AC1837" s="33">
        <f>IFERROR($X1837/VLOOKUP(CONCATENATE("USD",C1837),[1]GEINDICE!AR$1:AS$65536,2,0),"")</f>
        <v>1948.8382890997898</v>
      </c>
      <c r="AD1837" s="33">
        <f>IFERROR($AA1837/VLOOKUP(CONCATENATE("USD",C1837),[1]GEINDICE!AR$1:AS$65536,2,0),"")</f>
        <v>926.49162750961091</v>
      </c>
      <c r="AE1837" s="33">
        <f>IFERROR($X1837/VLOOKUP(CONCATENATE("EUR",C1837),[1]GEINDICE!AR$1:AS$65536,2,0),"")</f>
        <v>1688.627293208883</v>
      </c>
      <c r="AF1837" s="33">
        <f>IFERROR($AA1837/VLOOKUP(CONCATENATE("EUR",C1837),[1]GEINDICE!AR$1:AS$65536,2,0),"")</f>
        <v>802.78546346958456</v>
      </c>
      <c r="AG1837" s="48" t="str">
        <f>VLOOKUP(E1837,[1]Apresentação!AW$1:AX$65536,2,0)</f>
        <v xml:space="preserve">                    2 - LEATHER AUXILIARIES</v>
      </c>
      <c r="AH1837" s="48" t="str">
        <f t="shared" si="486"/>
        <v xml:space="preserve">         5212000001 - PELLASTOL MN BR</v>
      </c>
      <c r="AI1837" s="49" t="str">
        <f t="shared" si="487"/>
        <v xml:space="preserve">     L00277 - TREAT INDUSTRIA E COMERCIO DE COUROS LTDA</v>
      </c>
      <c r="AJ1837" t="str">
        <f t="shared" si="488"/>
        <v xml:space="preserve">     90 - SALES</v>
      </c>
      <c r="AK1837" t="str">
        <f t="shared" si="489"/>
        <v/>
      </c>
      <c r="AL1837">
        <f t="shared" si="490"/>
        <v>10</v>
      </c>
      <c r="AM1837" t="str">
        <f t="shared" si="491"/>
        <v>2025 10</v>
      </c>
      <c r="AN1837" t="str">
        <f t="shared" si="492"/>
        <v xml:space="preserve">TREAT </v>
      </c>
    </row>
    <row r="1838" spans="1:40" x14ac:dyDescent="0.35">
      <c r="A1838">
        <v>83517</v>
      </c>
      <c r="B1838" t="s">
        <v>274</v>
      </c>
      <c r="C1838" s="31">
        <v>45884</v>
      </c>
      <c r="D1838" t="s">
        <v>373</v>
      </c>
      <c r="E1838" t="s">
        <v>374</v>
      </c>
      <c r="F1838" t="s">
        <v>671</v>
      </c>
      <c r="G1838" t="s">
        <v>672</v>
      </c>
      <c r="H1838" t="s">
        <v>801</v>
      </c>
      <c r="I1838" t="s">
        <v>802</v>
      </c>
      <c r="J1838">
        <v>1000</v>
      </c>
      <c r="K1838">
        <v>13199.18</v>
      </c>
      <c r="L1838">
        <v>5437.7305900000001</v>
      </c>
      <c r="M1838">
        <v>2658.31</v>
      </c>
      <c r="N1838">
        <v>13.19918</v>
      </c>
      <c r="O1838" s="32">
        <f t="shared" si="476"/>
        <v>10540.87</v>
      </c>
      <c r="P1838" s="32">
        <f t="shared" si="477"/>
        <v>5103.1394100000007</v>
      </c>
      <c r="Q1838">
        <v>755389</v>
      </c>
      <c r="R1838" t="s">
        <v>298</v>
      </c>
      <c r="S1838" t="s">
        <v>298</v>
      </c>
      <c r="T1838" t="str">
        <f t="shared" si="478"/>
        <v>VEN</v>
      </c>
      <c r="U1838" t="s">
        <v>381</v>
      </c>
      <c r="V1838" s="33">
        <f t="shared" si="479"/>
        <v>13199.18</v>
      </c>
      <c r="W1838">
        <f t="shared" si="480"/>
        <v>1000</v>
      </c>
      <c r="X1838" s="33">
        <f t="shared" si="481"/>
        <v>10540.87</v>
      </c>
      <c r="Y1838" s="33">
        <f t="shared" si="482"/>
        <v>2658.31</v>
      </c>
      <c r="Z1838" s="45">
        <f t="shared" si="483"/>
        <v>0.37147303165802731</v>
      </c>
      <c r="AA1838" s="33">
        <f t="shared" si="484"/>
        <v>4903.1394100000007</v>
      </c>
      <c r="AB1838" s="45">
        <f t="shared" si="485"/>
        <v>0.46515509725478071</v>
      </c>
      <c r="AC1838" s="33">
        <f>IFERROR($X1838/VLOOKUP(CONCATENATE("USD",C1838),[1]GEINDICE!AR$1:AS$65536,2,0),"")</f>
        <v>1954.6191217920191</v>
      </c>
      <c r="AD1838" s="33">
        <f>IFERROR($AA1838/VLOOKUP(CONCATENATE("USD",C1838),[1]GEINDICE!AR$1:AS$65536,2,0),"")</f>
        <v>909.20104769322063</v>
      </c>
      <c r="AE1838" s="33">
        <f>IFERROR($X1838/VLOOKUP(CONCATENATE("EUR",C1838),[1]GEINDICE!AR$1:AS$65536,2,0),"")</f>
        <v>1669.6027497069724</v>
      </c>
      <c r="AF1838" s="33">
        <f>IFERROR($AA1838/VLOOKUP(CONCATENATE("EUR",C1838),[1]GEINDICE!AR$1:AS$65536,2,0),"")</f>
        <v>776.62422941679608</v>
      </c>
      <c r="AG1838" s="48" t="str">
        <f>VLOOKUP(E1838,[1]Apresentação!AW$1:AX$65536,2,0)</f>
        <v xml:space="preserve">                    2 - LEATHER AUXILIARIES</v>
      </c>
      <c r="AH1838" s="48" t="str">
        <f t="shared" si="486"/>
        <v xml:space="preserve">         5212000001 - PELLASTOL MN BR</v>
      </c>
      <c r="AI1838" s="49" t="str">
        <f t="shared" si="487"/>
        <v xml:space="preserve">     L00277 - TREAT INDUSTRIA E COMERCIO DE COUROS LTDA</v>
      </c>
      <c r="AJ1838" t="str">
        <f t="shared" si="488"/>
        <v xml:space="preserve">     90 - SALES</v>
      </c>
      <c r="AK1838" t="str">
        <f t="shared" si="489"/>
        <v/>
      </c>
      <c r="AL1838">
        <f t="shared" si="490"/>
        <v>8</v>
      </c>
      <c r="AM1838" t="str">
        <f t="shared" si="491"/>
        <v>2025 8</v>
      </c>
      <c r="AN1838" t="str">
        <f t="shared" si="492"/>
        <v xml:space="preserve">TREAT </v>
      </c>
    </row>
    <row r="1839" spans="1:40" x14ac:dyDescent="0.35">
      <c r="A1839">
        <v>83519</v>
      </c>
      <c r="B1839" t="s">
        <v>274</v>
      </c>
      <c r="C1839" s="31">
        <v>45884</v>
      </c>
      <c r="D1839" t="s">
        <v>373</v>
      </c>
      <c r="E1839" t="s">
        <v>374</v>
      </c>
      <c r="F1839" t="s">
        <v>379</v>
      </c>
      <c r="G1839" t="s">
        <v>380</v>
      </c>
      <c r="H1839" t="s">
        <v>801</v>
      </c>
      <c r="I1839" t="s">
        <v>802</v>
      </c>
      <c r="J1839">
        <v>1000</v>
      </c>
      <c r="K1839">
        <v>12079.87</v>
      </c>
      <c r="L1839">
        <v>5437.7305900000001</v>
      </c>
      <c r="M1839">
        <v>2432.88</v>
      </c>
      <c r="N1839">
        <v>12.07987</v>
      </c>
      <c r="O1839" s="32">
        <f t="shared" si="476"/>
        <v>9646.9900000000016</v>
      </c>
      <c r="P1839" s="32">
        <f t="shared" si="477"/>
        <v>4209.2594100000015</v>
      </c>
      <c r="Q1839">
        <v>755398</v>
      </c>
      <c r="R1839" t="s">
        <v>298</v>
      </c>
      <c r="S1839" t="s">
        <v>298</v>
      </c>
      <c r="T1839" t="str">
        <f t="shared" si="478"/>
        <v>VEN</v>
      </c>
      <c r="U1839" t="s">
        <v>293</v>
      </c>
      <c r="V1839" s="33">
        <f t="shared" si="479"/>
        <v>12079.87</v>
      </c>
      <c r="W1839">
        <f t="shared" si="480"/>
        <v>1000</v>
      </c>
      <c r="X1839" s="33">
        <f t="shared" si="481"/>
        <v>9646.9900000000016</v>
      </c>
      <c r="Y1839" s="33">
        <f t="shared" si="482"/>
        <v>2432.88</v>
      </c>
      <c r="Z1839" s="45">
        <f t="shared" si="483"/>
        <v>0.3318959069923767</v>
      </c>
      <c r="AA1839" s="33">
        <f t="shared" si="484"/>
        <v>4009.2594100000015</v>
      </c>
      <c r="AB1839" s="45">
        <f t="shared" si="485"/>
        <v>0.41559692816101196</v>
      </c>
      <c r="AC1839" s="33">
        <f>IFERROR($X1839/VLOOKUP(CONCATENATE("USD",C1839),[1]GEINDICE!AR$1:AS$65536,2,0),"")</f>
        <v>1788.864782673194</v>
      </c>
      <c r="AD1839" s="33">
        <f>IFERROR($AA1839/VLOOKUP(CONCATENATE("USD",C1839),[1]GEINDICE!AR$1:AS$65536,2,0),"")</f>
        <v>743.44670857439576</v>
      </c>
      <c r="AE1839" s="33">
        <f>IFERROR($X1839/VLOOKUP(CONCATENATE("EUR",C1839),[1]GEINDICE!AR$1:AS$65536,2,0),"")</f>
        <v>1528.0181835461085</v>
      </c>
      <c r="AF1839" s="33">
        <f>IFERROR($AA1839/VLOOKUP(CONCATENATE("EUR",C1839),[1]GEINDICE!AR$1:AS$65536,2,0),"")</f>
        <v>635.03966325593206</v>
      </c>
      <c r="AG1839" s="48" t="str">
        <f>VLOOKUP(E1839,[1]Apresentação!AW$1:AX$65536,2,0)</f>
        <v xml:space="preserve">                    2 - LEATHER AUXILIARIES</v>
      </c>
      <c r="AH1839" s="48" t="str">
        <f t="shared" si="486"/>
        <v xml:space="preserve">         5212000001 - PELLASTOL MN BR</v>
      </c>
      <c r="AI1839" s="49" t="str">
        <f t="shared" si="487"/>
        <v xml:space="preserve">     L00103 - VITAPELLI LTDA</v>
      </c>
      <c r="AJ1839" t="str">
        <f t="shared" si="488"/>
        <v xml:space="preserve">     90 - SALES</v>
      </c>
      <c r="AK1839" t="str">
        <f t="shared" si="489"/>
        <v/>
      </c>
      <c r="AL1839">
        <f t="shared" si="490"/>
        <v>8</v>
      </c>
      <c r="AM1839" t="str">
        <f t="shared" si="491"/>
        <v>2025 8</v>
      </c>
      <c r="AN1839" t="str">
        <f t="shared" si="492"/>
        <v xml:space="preserve">VITAPELLI </v>
      </c>
    </row>
    <row r="1840" spans="1:40" x14ac:dyDescent="0.35">
      <c r="A1840">
        <v>84442</v>
      </c>
      <c r="B1840" t="s">
        <v>274</v>
      </c>
      <c r="C1840" s="31">
        <v>45961</v>
      </c>
      <c r="D1840" t="s">
        <v>373</v>
      </c>
      <c r="E1840" t="s">
        <v>374</v>
      </c>
      <c r="F1840" t="s">
        <v>467</v>
      </c>
      <c r="G1840" t="s">
        <v>468</v>
      </c>
      <c r="H1840" t="s">
        <v>801</v>
      </c>
      <c r="I1840" t="s">
        <v>802</v>
      </c>
      <c r="J1840">
        <v>120</v>
      </c>
      <c r="K1840">
        <v>1680.1200000000001</v>
      </c>
      <c r="L1840">
        <v>636.55453999999997</v>
      </c>
      <c r="M1840">
        <v>338.38</v>
      </c>
      <c r="N1840">
        <v>14.001000000000001</v>
      </c>
      <c r="O1840" s="32">
        <f t="shared" si="476"/>
        <v>1341.7400000000002</v>
      </c>
      <c r="P1840" s="32">
        <f t="shared" si="477"/>
        <v>705.18546000000026</v>
      </c>
      <c r="Q1840">
        <v>765793</v>
      </c>
      <c r="R1840" t="s">
        <v>298</v>
      </c>
      <c r="S1840" t="s">
        <v>298</v>
      </c>
      <c r="T1840" t="str">
        <f t="shared" si="478"/>
        <v>VEN</v>
      </c>
      <c r="U1840" t="s">
        <v>283</v>
      </c>
      <c r="V1840" s="33">
        <f t="shared" si="479"/>
        <v>1680.1200000000001</v>
      </c>
      <c r="W1840">
        <f t="shared" si="480"/>
        <v>120</v>
      </c>
      <c r="X1840" s="33">
        <f t="shared" si="481"/>
        <v>1341.7400000000002</v>
      </c>
      <c r="Y1840" s="33">
        <f t="shared" si="482"/>
        <v>338.38</v>
      </c>
      <c r="Z1840" s="45">
        <f t="shared" si="483"/>
        <v>0.40543857581601328</v>
      </c>
      <c r="AA1840" s="33">
        <f t="shared" si="484"/>
        <v>681.18546000000026</v>
      </c>
      <c r="AB1840" s="45">
        <f t="shared" si="485"/>
        <v>0.50768812139460706</v>
      </c>
      <c r="AC1840" s="33">
        <f>IFERROR($X1840/VLOOKUP(CONCATENATE("USD",C1840),[1]GEINDICE!AR$1:AS$65536,2,0),"")</f>
        <v>249.19488141448286</v>
      </c>
      <c r="AD1840" s="33">
        <f>IFERROR($AA1840/VLOOKUP(CONCATENATE("USD",C1840),[1]GEINDICE!AR$1:AS$65536,2,0),"")</f>
        <v>126.51328120647069</v>
      </c>
      <c r="AE1840" s="33">
        <f>IFERROR($X1840/VLOOKUP(CONCATENATE("EUR",C1840),[1]GEINDICE!AR$1:AS$65536,2,0),"")</f>
        <v>215.92211136144192</v>
      </c>
      <c r="AF1840" s="33">
        <f>IFERROR($AA1840/VLOOKUP(CONCATENATE("EUR",C1840),[1]GEINDICE!AR$1:AS$65536,2,0),"")</f>
        <v>109.6210910846476</v>
      </c>
      <c r="AG1840" s="48" t="str">
        <f>VLOOKUP(E1840,[1]Apresentação!AW$1:AX$65536,2,0)</f>
        <v xml:space="preserve">                    2 - LEATHER AUXILIARIES</v>
      </c>
      <c r="AH1840" s="48" t="str">
        <f t="shared" si="486"/>
        <v xml:space="preserve">         5212000001 - PELLASTOL MN BR</v>
      </c>
      <c r="AI1840" s="49" t="str">
        <f t="shared" si="487"/>
        <v xml:space="preserve">     L00102 - CURTUME SANTO ANTONIO LTDA</v>
      </c>
      <c r="AJ1840" t="str">
        <f t="shared" si="488"/>
        <v xml:space="preserve">     90 - SALES</v>
      </c>
      <c r="AK1840" t="str">
        <f t="shared" si="489"/>
        <v/>
      </c>
      <c r="AL1840">
        <f t="shared" si="490"/>
        <v>10</v>
      </c>
      <c r="AM1840" t="str">
        <f t="shared" si="491"/>
        <v>2025 10</v>
      </c>
      <c r="AN1840" t="str">
        <f t="shared" si="492"/>
        <v xml:space="preserve">CURTUME </v>
      </c>
    </row>
    <row r="1841" spans="1:40" x14ac:dyDescent="0.35">
      <c r="A1841">
        <v>84317</v>
      </c>
      <c r="B1841" t="s">
        <v>274</v>
      </c>
      <c r="C1841" s="31">
        <v>45952</v>
      </c>
      <c r="D1841" t="s">
        <v>373</v>
      </c>
      <c r="E1841" t="s">
        <v>374</v>
      </c>
      <c r="F1841" t="s">
        <v>683</v>
      </c>
      <c r="G1841" t="s">
        <v>684</v>
      </c>
      <c r="H1841" t="s">
        <v>801</v>
      </c>
      <c r="I1841" t="s">
        <v>802</v>
      </c>
      <c r="J1841">
        <v>1000</v>
      </c>
      <c r="K1841">
        <v>15502.84</v>
      </c>
      <c r="L1841">
        <v>5431.0514300000004</v>
      </c>
      <c r="M1841">
        <v>3122.27</v>
      </c>
      <c r="N1841">
        <v>15.502839999999999</v>
      </c>
      <c r="O1841" s="32">
        <f t="shared" si="476"/>
        <v>12380.57</v>
      </c>
      <c r="P1841" s="32">
        <f t="shared" si="477"/>
        <v>6949.5185699999993</v>
      </c>
      <c r="Q1841">
        <v>764912</v>
      </c>
      <c r="R1841" t="s">
        <v>298</v>
      </c>
      <c r="S1841" t="s">
        <v>298</v>
      </c>
      <c r="T1841" t="str">
        <f t="shared" si="478"/>
        <v>VEN</v>
      </c>
      <c r="U1841" t="s">
        <v>300</v>
      </c>
      <c r="V1841" s="33">
        <f t="shared" si="479"/>
        <v>15502.84</v>
      </c>
      <c r="W1841">
        <f t="shared" si="480"/>
        <v>1000</v>
      </c>
      <c r="X1841" s="33">
        <f t="shared" si="481"/>
        <v>12380.57</v>
      </c>
      <c r="Y1841" s="33">
        <f t="shared" si="482"/>
        <v>3122.27</v>
      </c>
      <c r="Z1841" s="45">
        <f t="shared" si="483"/>
        <v>0.43537303939149208</v>
      </c>
      <c r="AA1841" s="33">
        <f t="shared" si="484"/>
        <v>6749.5185699999993</v>
      </c>
      <c r="AB1841" s="45">
        <f t="shared" si="485"/>
        <v>0.54517026033534799</v>
      </c>
      <c r="AC1841" s="33">
        <f>IFERROR($X1841/VLOOKUP(CONCATENATE("USD",C1841),[1]GEINDICE!AR$1:AS$65536,2,0),"")</f>
        <v>2297.0369958068945</v>
      </c>
      <c r="AD1841" s="33">
        <f>IFERROR($AA1841/VLOOKUP(CONCATENATE("USD",C1841),[1]GEINDICE!AR$1:AS$65536,2,0),"")</f>
        <v>1252.2762570039704</v>
      </c>
      <c r="AE1841" s="33">
        <f>IFERROR($X1841/VLOOKUP(CONCATENATE("EUR",C1841),[1]GEINDICE!AR$1:AS$65536,2,0),"")</f>
        <v>1978.1692391269612</v>
      </c>
      <c r="AF1841" s="33">
        <f>IFERROR($AA1841/VLOOKUP(CONCATENATE("EUR",C1841),[1]GEINDICE!AR$1:AS$65536,2,0),"")</f>
        <v>1078.4390390822227</v>
      </c>
      <c r="AG1841" s="48" t="str">
        <f>VLOOKUP(E1841,[1]Apresentação!AW$1:AX$65536,2,0)</f>
        <v xml:space="preserve">                    2 - LEATHER AUXILIARIES</v>
      </c>
      <c r="AH1841" s="48" t="str">
        <f t="shared" si="486"/>
        <v xml:space="preserve">         5212000001 - PELLASTOL MN BR</v>
      </c>
      <c r="AI1841" s="49" t="str">
        <f t="shared" si="487"/>
        <v xml:space="preserve">     L00148 - CURTIDORA ITAUNA EIRELI</v>
      </c>
      <c r="AJ1841" t="str">
        <f t="shared" si="488"/>
        <v xml:space="preserve">     90 - SALES</v>
      </c>
      <c r="AK1841" t="str">
        <f t="shared" si="489"/>
        <v/>
      </c>
      <c r="AL1841">
        <f t="shared" si="490"/>
        <v>10</v>
      </c>
      <c r="AM1841" t="str">
        <f t="shared" si="491"/>
        <v>2025 10</v>
      </c>
      <c r="AN1841" t="str">
        <f t="shared" si="492"/>
        <v xml:space="preserve">CURTIDORA </v>
      </c>
    </row>
    <row r="1842" spans="1:40" x14ac:dyDescent="0.35">
      <c r="A1842">
        <v>84449</v>
      </c>
      <c r="B1842" t="s">
        <v>274</v>
      </c>
      <c r="C1842" s="31">
        <v>45961</v>
      </c>
      <c r="D1842" t="s">
        <v>373</v>
      </c>
      <c r="E1842" t="s">
        <v>374</v>
      </c>
      <c r="F1842" t="s">
        <v>379</v>
      </c>
      <c r="G1842" t="s">
        <v>380</v>
      </c>
      <c r="H1842" t="s">
        <v>801</v>
      </c>
      <c r="I1842" t="s">
        <v>802</v>
      </c>
      <c r="J1842">
        <v>1000</v>
      </c>
      <c r="K1842">
        <v>12062.4</v>
      </c>
      <c r="L1842">
        <v>5304.6211300000004</v>
      </c>
      <c r="M1842">
        <v>2429.37</v>
      </c>
      <c r="N1842">
        <v>12.0624</v>
      </c>
      <c r="O1842" s="32">
        <f t="shared" si="476"/>
        <v>9633.0299999999988</v>
      </c>
      <c r="P1842" s="32">
        <f t="shared" si="477"/>
        <v>4328.4088699999984</v>
      </c>
      <c r="Q1842">
        <v>765835</v>
      </c>
      <c r="R1842" t="s">
        <v>298</v>
      </c>
      <c r="S1842" t="s">
        <v>298</v>
      </c>
      <c r="T1842" t="str">
        <f t="shared" si="478"/>
        <v>VEN</v>
      </c>
      <c r="U1842" t="s">
        <v>300</v>
      </c>
      <c r="V1842" s="33">
        <f t="shared" si="479"/>
        <v>12062.4</v>
      </c>
      <c r="W1842">
        <f t="shared" si="480"/>
        <v>1000</v>
      </c>
      <c r="X1842" s="33">
        <f t="shared" si="481"/>
        <v>9633.0299999999988</v>
      </c>
      <c r="Y1842" s="33">
        <f t="shared" si="482"/>
        <v>2429.37</v>
      </c>
      <c r="Z1842" s="45">
        <f t="shared" si="483"/>
        <v>0.34225434988062065</v>
      </c>
      <c r="AA1842" s="33">
        <f t="shared" si="484"/>
        <v>4128.4088699999984</v>
      </c>
      <c r="AB1842" s="45">
        <f t="shared" si="485"/>
        <v>0.42856804868250165</v>
      </c>
      <c r="AC1842" s="33">
        <f>IFERROR($X1842/VLOOKUP(CONCATENATE("USD",C1842),[1]GEINDICE!AR$1:AS$65536,2,0),"")</f>
        <v>1789.0960756272864</v>
      </c>
      <c r="AD1842" s="33">
        <f>IFERROR($AA1842/VLOOKUP(CONCATENATE("USD",C1842),[1]GEINDICE!AR$1:AS$65536,2,0),"")</f>
        <v>766.7494140371075</v>
      </c>
      <c r="AE1842" s="33">
        <f>IFERROR($X1842/VLOOKUP(CONCATENATE("EUR",C1842),[1]GEINDICE!AR$1:AS$65536,2,0),"")</f>
        <v>1550.2140328290952</v>
      </c>
      <c r="AF1842" s="33">
        <f>IFERROR($AA1842/VLOOKUP(CONCATENATE("EUR",C1842),[1]GEINDICE!AR$1:AS$65536,2,0),"")</f>
        <v>664.37220308979693</v>
      </c>
      <c r="AG1842" s="48" t="str">
        <f>VLOOKUP(E1842,[1]Apresentação!AW$1:AX$65536,2,0)</f>
        <v xml:space="preserve">                    2 - LEATHER AUXILIARIES</v>
      </c>
      <c r="AH1842" s="48" t="str">
        <f t="shared" si="486"/>
        <v xml:space="preserve">         5212000001 - PELLASTOL MN BR</v>
      </c>
      <c r="AI1842" s="49" t="str">
        <f t="shared" si="487"/>
        <v xml:space="preserve">     L00103 - VITAPELLI LTDA</v>
      </c>
      <c r="AJ1842" t="str">
        <f t="shared" si="488"/>
        <v xml:space="preserve">     90 - SALES</v>
      </c>
      <c r="AK1842" t="str">
        <f t="shared" si="489"/>
        <v/>
      </c>
      <c r="AL1842">
        <f t="shared" si="490"/>
        <v>10</v>
      </c>
      <c r="AM1842" t="str">
        <f t="shared" si="491"/>
        <v>2025 10</v>
      </c>
      <c r="AN1842" t="str">
        <f t="shared" si="492"/>
        <v xml:space="preserve">VITAPELLI </v>
      </c>
    </row>
    <row r="1843" spans="1:40" x14ac:dyDescent="0.35">
      <c r="A1843">
        <v>83114</v>
      </c>
      <c r="B1843" t="s">
        <v>274</v>
      </c>
      <c r="C1843" s="31">
        <v>45853</v>
      </c>
      <c r="D1843" t="s">
        <v>373</v>
      </c>
      <c r="E1843" t="s">
        <v>374</v>
      </c>
      <c r="F1843" t="s">
        <v>683</v>
      </c>
      <c r="G1843" t="s">
        <v>684</v>
      </c>
      <c r="H1843" t="s">
        <v>801</v>
      </c>
      <c r="I1843" t="s">
        <v>802</v>
      </c>
      <c r="J1843">
        <v>1000</v>
      </c>
      <c r="K1843">
        <v>16005.800000000001</v>
      </c>
      <c r="L1843">
        <v>5292.2637599999998</v>
      </c>
      <c r="M1843">
        <v>3223.57</v>
      </c>
      <c r="N1843">
        <v>16.005800000000001</v>
      </c>
      <c r="O1843" s="32">
        <f t="shared" si="476"/>
        <v>12782.230000000001</v>
      </c>
      <c r="P1843" s="32">
        <f t="shared" si="477"/>
        <v>7489.9662400000016</v>
      </c>
      <c r="Q1843">
        <v>743818</v>
      </c>
      <c r="R1843" t="s">
        <v>298</v>
      </c>
      <c r="S1843" t="s">
        <v>298</v>
      </c>
      <c r="T1843" t="str">
        <f t="shared" si="478"/>
        <v>VEN</v>
      </c>
      <c r="U1843" t="s">
        <v>300</v>
      </c>
      <c r="V1843" s="33">
        <f t="shared" si="479"/>
        <v>16005.800000000001</v>
      </c>
      <c r="W1843">
        <f t="shared" si="480"/>
        <v>1000</v>
      </c>
      <c r="X1843" s="33">
        <f t="shared" si="481"/>
        <v>12782.230000000001</v>
      </c>
      <c r="Y1843" s="33">
        <f t="shared" si="482"/>
        <v>3223.57</v>
      </c>
      <c r="Z1843" s="45">
        <f t="shared" si="483"/>
        <v>0.45545778655237484</v>
      </c>
      <c r="AA1843" s="33">
        <f t="shared" si="484"/>
        <v>7289.9662400000016</v>
      </c>
      <c r="AB1843" s="45">
        <f t="shared" si="485"/>
        <v>0.57032037758669663</v>
      </c>
      <c r="AC1843" s="33">
        <f>IFERROR($X1843/VLOOKUP(CONCATENATE("USD",C1843),[1]GEINDICE!AR$1:AS$65536,2,0),"")</f>
        <v>2299.9550165539085</v>
      </c>
      <c r="AD1843" s="33">
        <f>IFERROR($AA1843/VLOOKUP(CONCATENATE("USD",C1843),[1]GEINDICE!AR$1:AS$65536,2,0),"")</f>
        <v>1311.7112134734421</v>
      </c>
      <c r="AE1843" s="33">
        <f>IFERROR($X1843/VLOOKUP(CONCATENATE("EUR",C1843),[1]GEINDICE!AR$1:AS$65536,2,0),"")</f>
        <v>1979.3168057727746</v>
      </c>
      <c r="AF1843" s="33">
        <f>IFERROR($AA1843/VLOOKUP(CONCATENATE("EUR",C1843),[1]GEINDICE!AR$1:AS$65536,2,0),"")</f>
        <v>1128.8447080320229</v>
      </c>
      <c r="AG1843" s="48" t="str">
        <f>VLOOKUP(E1843,[1]Apresentação!AW$1:AX$65536,2,0)</f>
        <v xml:space="preserve">                    2 - LEATHER AUXILIARIES</v>
      </c>
      <c r="AH1843" s="48" t="str">
        <f t="shared" si="486"/>
        <v xml:space="preserve">         5212000001 - PELLASTOL MN BR</v>
      </c>
      <c r="AI1843" s="49" t="str">
        <f t="shared" si="487"/>
        <v xml:space="preserve">     L00148 - CURTIDORA ITAUNA EIRELI</v>
      </c>
      <c r="AJ1843" t="str">
        <f t="shared" si="488"/>
        <v xml:space="preserve">     90 - SALES</v>
      </c>
      <c r="AK1843" t="str">
        <f t="shared" si="489"/>
        <v/>
      </c>
      <c r="AL1843">
        <f t="shared" si="490"/>
        <v>7</v>
      </c>
      <c r="AM1843" t="str">
        <f t="shared" si="491"/>
        <v>2025 7</v>
      </c>
      <c r="AN1843" t="str">
        <f t="shared" si="492"/>
        <v xml:space="preserve">CURTIDORA </v>
      </c>
    </row>
    <row r="1844" spans="1:40" x14ac:dyDescent="0.35">
      <c r="A1844">
        <v>83454</v>
      </c>
      <c r="B1844" t="s">
        <v>274</v>
      </c>
      <c r="C1844" s="31">
        <v>45880</v>
      </c>
      <c r="D1844" t="s">
        <v>373</v>
      </c>
      <c r="E1844" t="s">
        <v>374</v>
      </c>
      <c r="F1844" t="s">
        <v>807</v>
      </c>
      <c r="G1844" t="s">
        <v>808</v>
      </c>
      <c r="H1844" t="s">
        <v>801</v>
      </c>
      <c r="I1844" t="s">
        <v>802</v>
      </c>
      <c r="J1844">
        <v>120</v>
      </c>
      <c r="K1844">
        <v>1714.21</v>
      </c>
      <c r="L1844">
        <v>635.07164999999998</v>
      </c>
      <c r="M1844">
        <v>345.25</v>
      </c>
      <c r="N1844">
        <v>14.285079999999999</v>
      </c>
      <c r="O1844" s="32">
        <f t="shared" si="476"/>
        <v>1368.96</v>
      </c>
      <c r="P1844" s="32">
        <f t="shared" si="477"/>
        <v>733.88835000000006</v>
      </c>
      <c r="Q1844">
        <v>752449</v>
      </c>
      <c r="R1844" t="s">
        <v>298</v>
      </c>
      <c r="S1844" t="s">
        <v>298</v>
      </c>
      <c r="T1844" t="str">
        <f t="shared" si="478"/>
        <v>VEN</v>
      </c>
      <c r="U1844" t="s">
        <v>381</v>
      </c>
      <c r="V1844" s="33">
        <f t="shared" si="479"/>
        <v>1714.21</v>
      </c>
      <c r="W1844">
        <f t="shared" si="480"/>
        <v>120</v>
      </c>
      <c r="X1844" s="33">
        <f t="shared" si="481"/>
        <v>1368.96</v>
      </c>
      <c r="Y1844" s="33">
        <f t="shared" si="482"/>
        <v>345.25</v>
      </c>
      <c r="Z1844" s="45">
        <f t="shared" si="483"/>
        <v>0.4141198277923942</v>
      </c>
      <c r="AA1844" s="33">
        <f t="shared" si="484"/>
        <v>709.88835000000006</v>
      </c>
      <c r="AB1844" s="45">
        <f t="shared" si="485"/>
        <v>0.51856033046984573</v>
      </c>
      <c r="AC1844" s="33">
        <f>IFERROR($X1844/VLOOKUP(CONCATENATE("USD",C1844),[1]GEINDICE!AR$1:AS$65536,2,0),"")</f>
        <v>251.30982321517081</v>
      </c>
      <c r="AD1844" s="33">
        <f>IFERROR($AA1844/VLOOKUP(CONCATENATE("USD",C1844),[1]GEINDICE!AR$1:AS$65536,2,0),"")</f>
        <v>130.31930497677749</v>
      </c>
      <c r="AE1844" s="33">
        <f>IFERROR($X1844/VLOOKUP(CONCATENATE("EUR",C1844),[1]GEINDICE!AR$1:AS$65536,2,0),"")</f>
        <v>216.49797570850203</v>
      </c>
      <c r="AF1844" s="33">
        <f>IFERROR($AA1844/VLOOKUP(CONCATENATE("EUR",C1844),[1]GEINDICE!AR$1:AS$65536,2,0),"")</f>
        <v>112.26726182945345</v>
      </c>
      <c r="AG1844" s="48" t="str">
        <f>VLOOKUP(E1844,[1]Apresentação!AW$1:AX$65536,2,0)</f>
        <v xml:space="preserve">                    2 - LEATHER AUXILIARIES</v>
      </c>
      <c r="AH1844" s="48" t="str">
        <f t="shared" si="486"/>
        <v xml:space="preserve">         5212000001 - PELLASTOL MN BR</v>
      </c>
      <c r="AI1844" s="49" t="str">
        <f t="shared" si="487"/>
        <v xml:space="preserve">     L00005 - CURTUME DELLA TORRE LTDA</v>
      </c>
      <c r="AJ1844" t="str">
        <f t="shared" si="488"/>
        <v xml:space="preserve">     90 - SALES</v>
      </c>
      <c r="AK1844" t="str">
        <f t="shared" si="489"/>
        <v/>
      </c>
      <c r="AL1844">
        <f t="shared" si="490"/>
        <v>8</v>
      </c>
      <c r="AM1844" t="str">
        <f t="shared" si="491"/>
        <v>2025 8</v>
      </c>
      <c r="AN1844" t="str">
        <f t="shared" si="492"/>
        <v xml:space="preserve">CURTUME </v>
      </c>
    </row>
    <row r="1845" spans="1:40" x14ac:dyDescent="0.35">
      <c r="A1845">
        <v>82947</v>
      </c>
      <c r="B1845" t="s">
        <v>274</v>
      </c>
      <c r="C1845" s="31">
        <v>45840</v>
      </c>
      <c r="D1845" t="s">
        <v>373</v>
      </c>
      <c r="E1845" t="s">
        <v>374</v>
      </c>
      <c r="F1845" t="s">
        <v>671</v>
      </c>
      <c r="G1845" t="s">
        <v>672</v>
      </c>
      <c r="H1845" t="s">
        <v>801</v>
      </c>
      <c r="I1845" t="s">
        <v>802</v>
      </c>
      <c r="J1845">
        <v>1000</v>
      </c>
      <c r="K1845">
        <v>13300.68</v>
      </c>
      <c r="L1845">
        <v>5292.2637599999998</v>
      </c>
      <c r="M1845">
        <v>2678.76</v>
      </c>
      <c r="N1845">
        <v>13.30068</v>
      </c>
      <c r="O1845" s="32">
        <f t="shared" si="476"/>
        <v>10621.92</v>
      </c>
      <c r="P1845" s="32">
        <f t="shared" si="477"/>
        <v>5329.6562400000003</v>
      </c>
      <c r="Q1845">
        <v>742550</v>
      </c>
      <c r="R1845" t="s">
        <v>298</v>
      </c>
      <c r="S1845" t="s">
        <v>298</v>
      </c>
      <c r="T1845" t="str">
        <f t="shared" si="478"/>
        <v>VEN</v>
      </c>
      <c r="U1845" t="s">
        <v>300</v>
      </c>
      <c r="V1845" s="33">
        <f t="shared" si="479"/>
        <v>13300.68</v>
      </c>
      <c r="W1845">
        <f t="shared" si="480"/>
        <v>1000</v>
      </c>
      <c r="X1845" s="33">
        <f t="shared" si="481"/>
        <v>10621.92</v>
      </c>
      <c r="Y1845" s="33">
        <f t="shared" si="482"/>
        <v>2678.76</v>
      </c>
      <c r="Z1845" s="45">
        <f t="shared" si="483"/>
        <v>0.38566872069698693</v>
      </c>
      <c r="AA1845" s="33">
        <f t="shared" si="484"/>
        <v>5129.6562400000003</v>
      </c>
      <c r="AB1845" s="45">
        <f t="shared" si="485"/>
        <v>0.48293116875291853</v>
      </c>
      <c r="AC1845" s="33">
        <f>IFERROR($X1845/VLOOKUP(CONCATENATE("USD",C1845),[1]GEINDICE!AR$1:AS$65536,2,0),"")</f>
        <v>1948.5471088934546</v>
      </c>
      <c r="AD1845" s="33">
        <f>IFERROR($AA1845/VLOOKUP(CONCATENATE("USD",C1845),[1]GEINDICE!AR$1:AS$65536,2,0),"")</f>
        <v>941.01413266803638</v>
      </c>
      <c r="AE1845" s="33">
        <f>IFERROR($X1845/VLOOKUP(CONCATENATE("EUR",C1845),[1]GEINDICE!AR$1:AS$65536,2,0),"")</f>
        <v>1652.7026606503812</v>
      </c>
      <c r="AF1845" s="33">
        <f>IFERROR($AA1845/VLOOKUP(CONCATENATE("EUR",C1845),[1]GEINDICE!AR$1:AS$65536,2,0),"")</f>
        <v>798.14162750894661</v>
      </c>
      <c r="AG1845" s="48" t="str">
        <f>VLOOKUP(E1845,[1]Apresentação!AW$1:AX$65536,2,0)</f>
        <v xml:space="preserve">                    2 - LEATHER AUXILIARIES</v>
      </c>
      <c r="AH1845" s="48" t="str">
        <f t="shared" si="486"/>
        <v xml:space="preserve">         5212000001 - PELLASTOL MN BR</v>
      </c>
      <c r="AI1845" s="49" t="str">
        <f t="shared" si="487"/>
        <v xml:space="preserve">     L00277 - TREAT INDUSTRIA E COMERCIO DE COUROS LTDA</v>
      </c>
      <c r="AJ1845" t="str">
        <f t="shared" si="488"/>
        <v xml:space="preserve">     90 - SALES</v>
      </c>
      <c r="AK1845" t="str">
        <f t="shared" si="489"/>
        <v/>
      </c>
      <c r="AL1845">
        <f t="shared" si="490"/>
        <v>7</v>
      </c>
      <c r="AM1845" t="str">
        <f t="shared" si="491"/>
        <v>2025 7</v>
      </c>
      <c r="AN1845" t="str">
        <f t="shared" si="492"/>
        <v xml:space="preserve">TREAT </v>
      </c>
    </row>
    <row r="1846" spans="1:40" x14ac:dyDescent="0.35">
      <c r="A1846">
        <v>84235</v>
      </c>
      <c r="B1846" t="s">
        <v>274</v>
      </c>
      <c r="C1846" s="31">
        <v>45946</v>
      </c>
      <c r="D1846" t="s">
        <v>373</v>
      </c>
      <c r="E1846" t="s">
        <v>374</v>
      </c>
      <c r="F1846" t="s">
        <v>469</v>
      </c>
      <c r="G1846" t="s">
        <v>470</v>
      </c>
      <c r="H1846" t="s">
        <v>801</v>
      </c>
      <c r="I1846" t="s">
        <v>802</v>
      </c>
      <c r="J1846">
        <v>240</v>
      </c>
      <c r="K1846">
        <v>2927.9900000000002</v>
      </c>
      <c r="L1846">
        <v>1303.45234</v>
      </c>
      <c r="M1846">
        <v>589.69000000000005</v>
      </c>
      <c r="N1846">
        <v>12.19994</v>
      </c>
      <c r="O1846" s="32">
        <f t="shared" si="476"/>
        <v>2338.3000000000002</v>
      </c>
      <c r="P1846" s="32">
        <f t="shared" si="477"/>
        <v>1034.8476600000001</v>
      </c>
      <c r="Q1846">
        <v>764408</v>
      </c>
      <c r="R1846" t="s">
        <v>298</v>
      </c>
      <c r="S1846" t="s">
        <v>298</v>
      </c>
      <c r="T1846" t="str">
        <f t="shared" si="478"/>
        <v>VEN</v>
      </c>
      <c r="U1846" t="s">
        <v>300</v>
      </c>
      <c r="V1846" s="33">
        <f t="shared" si="479"/>
        <v>2927.9900000000002</v>
      </c>
      <c r="W1846">
        <f t="shared" si="480"/>
        <v>240</v>
      </c>
      <c r="X1846" s="33">
        <f t="shared" si="481"/>
        <v>2338.3000000000002</v>
      </c>
      <c r="Y1846" s="33">
        <f t="shared" si="482"/>
        <v>589.69000000000005</v>
      </c>
      <c r="Z1846" s="45">
        <f t="shared" si="483"/>
        <v>0.33703928633636043</v>
      </c>
      <c r="AA1846" s="33">
        <f t="shared" si="484"/>
        <v>986.84766000000013</v>
      </c>
      <c r="AB1846" s="45">
        <f t="shared" si="485"/>
        <v>0.42203637685498013</v>
      </c>
      <c r="AC1846" s="33">
        <f>IFERROR($X1846/VLOOKUP(CONCATENATE("USD",C1846),[1]GEINDICE!AR$1:AS$65536,2,0),"")</f>
        <v>430.1983294697722</v>
      </c>
      <c r="AD1846" s="33">
        <f>IFERROR($AA1846/VLOOKUP(CONCATENATE("USD",C1846),[1]GEINDICE!AR$1:AS$65536,2,0),"")</f>
        <v>181.5593442984877</v>
      </c>
      <c r="AE1846" s="33">
        <f>IFERROR($X1846/VLOOKUP(CONCATENATE("EUR",C1846),[1]GEINDICE!AR$1:AS$65536,2,0),"")</f>
        <v>368.76468640098409</v>
      </c>
      <c r="AF1846" s="33">
        <f>IFERROR($AA1846/VLOOKUP(CONCATENATE("EUR",C1846),[1]GEINDICE!AR$1:AS$65536,2,0),"")</f>
        <v>155.63211216073429</v>
      </c>
      <c r="AG1846" s="48" t="str">
        <f>VLOOKUP(E1846,[1]Apresentação!AW$1:AX$65536,2,0)</f>
        <v xml:space="preserve">                    2 - LEATHER AUXILIARIES</v>
      </c>
      <c r="AH1846" s="48" t="str">
        <f t="shared" si="486"/>
        <v xml:space="preserve">         5212000001 - PELLASTOL MN BR</v>
      </c>
      <c r="AI1846" s="49" t="str">
        <f t="shared" si="487"/>
        <v xml:space="preserve">     L00351 - SOFTCOURO INDUSTRIA E COMERCIO LTDA</v>
      </c>
      <c r="AJ1846" t="str">
        <f t="shared" si="488"/>
        <v xml:space="preserve">     90 - SALES</v>
      </c>
      <c r="AK1846" t="str">
        <f t="shared" si="489"/>
        <v/>
      </c>
      <c r="AL1846">
        <f t="shared" si="490"/>
        <v>10</v>
      </c>
      <c r="AM1846" t="str">
        <f t="shared" si="491"/>
        <v>2025 10</v>
      </c>
      <c r="AN1846" t="str">
        <f t="shared" si="492"/>
        <v xml:space="preserve">SOFTCOURO </v>
      </c>
    </row>
    <row r="1847" spans="1:40" x14ac:dyDescent="0.35">
      <c r="A1847">
        <v>83922</v>
      </c>
      <c r="B1847" t="s">
        <v>274</v>
      </c>
      <c r="C1847" s="31">
        <v>45919</v>
      </c>
      <c r="D1847" t="s">
        <v>373</v>
      </c>
      <c r="E1847" t="s">
        <v>374</v>
      </c>
      <c r="F1847" t="s">
        <v>379</v>
      </c>
      <c r="G1847" t="s">
        <v>380</v>
      </c>
      <c r="H1847" t="s">
        <v>801</v>
      </c>
      <c r="I1847" t="s">
        <v>802</v>
      </c>
      <c r="J1847">
        <v>1000</v>
      </c>
      <c r="K1847">
        <v>11874.24</v>
      </c>
      <c r="L1847">
        <v>5431.0563899999997</v>
      </c>
      <c r="M1847">
        <v>2391.4699999999998</v>
      </c>
      <c r="N1847">
        <v>11.87424</v>
      </c>
      <c r="O1847" s="32">
        <f t="shared" si="476"/>
        <v>9482.77</v>
      </c>
      <c r="P1847" s="32">
        <f t="shared" si="477"/>
        <v>4051.7136100000007</v>
      </c>
      <c r="Q1847">
        <v>761938</v>
      </c>
      <c r="R1847" t="s">
        <v>298</v>
      </c>
      <c r="S1847" t="s">
        <v>298</v>
      </c>
      <c r="T1847" t="str">
        <f t="shared" si="478"/>
        <v>VEN</v>
      </c>
      <c r="U1847" t="s">
        <v>381</v>
      </c>
      <c r="V1847" s="33">
        <f t="shared" si="479"/>
        <v>11874.24</v>
      </c>
      <c r="W1847">
        <f t="shared" si="480"/>
        <v>1000</v>
      </c>
      <c r="X1847" s="33">
        <f t="shared" si="481"/>
        <v>9482.77</v>
      </c>
      <c r="Y1847" s="33">
        <f t="shared" si="482"/>
        <v>2391.4699999999998</v>
      </c>
      <c r="Z1847" s="45">
        <f t="shared" si="483"/>
        <v>0.32437559035357216</v>
      </c>
      <c r="AA1847" s="33">
        <f t="shared" si="484"/>
        <v>3851.7136100000007</v>
      </c>
      <c r="AB1847" s="45">
        <f t="shared" si="485"/>
        <v>0.40618022054737174</v>
      </c>
      <c r="AC1847" s="33">
        <f>IFERROR($X1847/VLOOKUP(CONCATENATE("USD",C1847),[1]GEINDICE!AR$1:AS$65536,2,0),"")</f>
        <v>1779.9328027629701</v>
      </c>
      <c r="AD1847" s="33">
        <f>IFERROR($AA1847/VLOOKUP(CONCATENATE("USD",C1847),[1]GEINDICE!AR$1:AS$65536,2,0),"")</f>
        <v>722.97349838576474</v>
      </c>
      <c r="AE1847" s="33">
        <f>IFERROR($X1847/VLOOKUP(CONCATENATE("EUR",C1847),[1]GEINDICE!AR$1:AS$65536,2,0),"")</f>
        <v>1514.3114929496494</v>
      </c>
      <c r="AF1847" s="33">
        <f>IFERROR($AA1847/VLOOKUP(CONCATENATE("EUR",C1847),[1]GEINDICE!AR$1:AS$65536,2,0),"")</f>
        <v>615.08337618370842</v>
      </c>
      <c r="AG1847" s="48" t="str">
        <f>VLOOKUP(E1847,[1]Apresentação!AW$1:AX$65536,2,0)</f>
        <v xml:space="preserve">                    2 - LEATHER AUXILIARIES</v>
      </c>
      <c r="AH1847" s="48" t="str">
        <f t="shared" si="486"/>
        <v xml:space="preserve">         5212000001 - PELLASTOL MN BR</v>
      </c>
      <c r="AI1847" s="49" t="str">
        <f t="shared" si="487"/>
        <v xml:space="preserve">     L00103 - VITAPELLI LTDA</v>
      </c>
      <c r="AJ1847" t="str">
        <f t="shared" si="488"/>
        <v xml:space="preserve">     90 - SALES</v>
      </c>
      <c r="AK1847" t="str">
        <f t="shared" si="489"/>
        <v/>
      </c>
      <c r="AL1847">
        <f t="shared" si="490"/>
        <v>9</v>
      </c>
      <c r="AM1847" t="str">
        <f t="shared" si="491"/>
        <v>2025 9</v>
      </c>
      <c r="AN1847" t="str">
        <f t="shared" si="492"/>
        <v xml:space="preserve">VITAPELLI </v>
      </c>
    </row>
    <row r="1848" spans="1:40" x14ac:dyDescent="0.35">
      <c r="A1848">
        <v>82438</v>
      </c>
      <c r="B1848" t="s">
        <v>274</v>
      </c>
      <c r="C1848" s="31">
        <v>45793</v>
      </c>
      <c r="D1848" t="s">
        <v>373</v>
      </c>
      <c r="E1848" t="s">
        <v>374</v>
      </c>
      <c r="F1848" t="s">
        <v>807</v>
      </c>
      <c r="G1848" t="s">
        <v>808</v>
      </c>
      <c r="H1848" t="s">
        <v>801</v>
      </c>
      <c r="I1848" t="s">
        <v>802</v>
      </c>
      <c r="J1848">
        <v>120</v>
      </c>
      <c r="K1848">
        <v>1779.74</v>
      </c>
      <c r="L1848">
        <v>633.65770999999995</v>
      </c>
      <c r="M1848">
        <v>358.44</v>
      </c>
      <c r="N1848">
        <v>14.831159999999999</v>
      </c>
      <c r="O1848" s="32">
        <f t="shared" si="476"/>
        <v>1421.3</v>
      </c>
      <c r="P1848" s="32">
        <f t="shared" si="477"/>
        <v>787.64229</v>
      </c>
      <c r="Q1848">
        <v>738907</v>
      </c>
      <c r="R1848" t="s">
        <v>298</v>
      </c>
      <c r="S1848" t="s">
        <v>298</v>
      </c>
      <c r="T1848" t="str">
        <f t="shared" si="478"/>
        <v>VEN</v>
      </c>
      <c r="U1848" t="s">
        <v>381</v>
      </c>
      <c r="V1848" s="33">
        <f t="shared" si="479"/>
        <v>1779.74</v>
      </c>
      <c r="W1848">
        <f t="shared" si="480"/>
        <v>120</v>
      </c>
      <c r="X1848" s="33">
        <f t="shared" si="481"/>
        <v>1421.3</v>
      </c>
      <c r="Y1848" s="33">
        <f t="shared" si="482"/>
        <v>358.44</v>
      </c>
      <c r="Z1848" s="45">
        <f t="shared" si="483"/>
        <v>0.42907519637699887</v>
      </c>
      <c r="AA1848" s="33">
        <f t="shared" si="484"/>
        <v>763.64229</v>
      </c>
      <c r="AB1848" s="45">
        <f t="shared" si="485"/>
        <v>0.53728438049672833</v>
      </c>
      <c r="AC1848" s="33">
        <f>IFERROR($X1848/VLOOKUP(CONCATENATE("USD",C1848),[1]GEINDICE!AR$1:AS$65536,2,0),"")</f>
        <v>249.67940272288098</v>
      </c>
      <c r="AD1848" s="33">
        <f>IFERROR($AA1848/VLOOKUP(CONCATENATE("USD",C1848),[1]GEINDICE!AR$1:AS$65536,2,0),"")</f>
        <v>134.14884321475625</v>
      </c>
      <c r="AE1848" s="33">
        <f>IFERROR($X1848/VLOOKUP(CONCATENATE("EUR",C1848),[1]GEINDICE!AR$1:AS$65536,2,0),"")</f>
        <v>224.10911384421317</v>
      </c>
      <c r="AF1848" s="33">
        <f>IFERROR($AA1848/VLOOKUP(CONCATENATE("EUR",C1848),[1]GEINDICE!AR$1:AS$65536,2,0),"")</f>
        <v>120.41032639545884</v>
      </c>
      <c r="AG1848" s="48" t="str">
        <f>VLOOKUP(E1848,[1]Apresentação!AW$1:AX$65536,2,0)</f>
        <v xml:space="preserve">                    2 - LEATHER AUXILIARIES</v>
      </c>
      <c r="AH1848" s="48" t="str">
        <f t="shared" si="486"/>
        <v xml:space="preserve">         5212000001 - PELLASTOL MN BR</v>
      </c>
      <c r="AI1848" s="49" t="str">
        <f t="shared" si="487"/>
        <v xml:space="preserve">     L00005 - CURTUME DELLA TORRE LTDA</v>
      </c>
      <c r="AJ1848" t="str">
        <f t="shared" si="488"/>
        <v xml:space="preserve">     90 - SALES</v>
      </c>
      <c r="AK1848" t="str">
        <f t="shared" si="489"/>
        <v/>
      </c>
      <c r="AL1848">
        <f t="shared" si="490"/>
        <v>5</v>
      </c>
      <c r="AM1848" t="str">
        <f t="shared" si="491"/>
        <v>2025 5</v>
      </c>
      <c r="AN1848" t="str">
        <f t="shared" si="492"/>
        <v xml:space="preserve">CURTUME </v>
      </c>
    </row>
    <row r="1849" spans="1:40" x14ac:dyDescent="0.35">
      <c r="A1849">
        <v>83927</v>
      </c>
      <c r="B1849" t="s">
        <v>274</v>
      </c>
      <c r="C1849" s="31">
        <v>45919</v>
      </c>
      <c r="D1849" t="s">
        <v>373</v>
      </c>
      <c r="E1849" t="s">
        <v>374</v>
      </c>
      <c r="F1849" t="s">
        <v>671</v>
      </c>
      <c r="G1849" t="s">
        <v>672</v>
      </c>
      <c r="H1849" t="s">
        <v>801</v>
      </c>
      <c r="I1849" t="s">
        <v>802</v>
      </c>
      <c r="J1849">
        <v>1000</v>
      </c>
      <c r="K1849">
        <v>12934.44</v>
      </c>
      <c r="L1849">
        <v>5431.0563899999997</v>
      </c>
      <c r="M1849">
        <v>2605</v>
      </c>
      <c r="N1849">
        <v>12.934439999999999</v>
      </c>
      <c r="O1849" s="32">
        <f t="shared" si="476"/>
        <v>10329.44</v>
      </c>
      <c r="P1849" s="32">
        <f t="shared" si="477"/>
        <v>4898.3836100000008</v>
      </c>
      <c r="Q1849">
        <v>761951</v>
      </c>
      <c r="R1849" t="s">
        <v>298</v>
      </c>
      <c r="S1849" t="s">
        <v>298</v>
      </c>
      <c r="T1849" t="str">
        <f t="shared" si="478"/>
        <v>VEN</v>
      </c>
      <c r="U1849" t="s">
        <v>300</v>
      </c>
      <c r="V1849" s="33">
        <f t="shared" si="479"/>
        <v>12934.44</v>
      </c>
      <c r="W1849">
        <f t="shared" si="480"/>
        <v>1000</v>
      </c>
      <c r="X1849" s="33">
        <f t="shared" si="481"/>
        <v>10329.44</v>
      </c>
      <c r="Y1849" s="33">
        <f t="shared" si="482"/>
        <v>2605</v>
      </c>
      <c r="Z1849" s="45">
        <f t="shared" si="483"/>
        <v>0.36324600137307844</v>
      </c>
      <c r="AA1849" s="33">
        <f t="shared" si="484"/>
        <v>4698.3836100000008</v>
      </c>
      <c r="AB1849" s="45">
        <f t="shared" si="485"/>
        <v>0.45485366196037741</v>
      </c>
      <c r="AC1849" s="33">
        <f>IFERROR($X1849/VLOOKUP(CONCATENATE("USD",C1849),[1]GEINDICE!AR$1:AS$65536,2,0),"")</f>
        <v>1938.8542683384637</v>
      </c>
      <c r="AD1849" s="33">
        <f>IFERROR($AA1849/VLOOKUP(CONCATENATE("USD",C1849),[1]GEINDICE!AR$1:AS$65536,2,0),"")</f>
        <v>881.89496396125844</v>
      </c>
      <c r="AE1849" s="33">
        <f>IFERROR($X1849/VLOOKUP(CONCATENATE("EUR",C1849),[1]GEINDICE!AR$1:AS$65536,2,0),"")</f>
        <v>1649.5169352134269</v>
      </c>
      <c r="AF1849" s="33">
        <f>IFERROR($AA1849/VLOOKUP(CONCATENATE("EUR",C1849),[1]GEINDICE!AR$1:AS$65536,2,0),"")</f>
        <v>750.28881844748571</v>
      </c>
      <c r="AG1849" s="48" t="str">
        <f>VLOOKUP(E1849,[1]Apresentação!AW$1:AX$65536,2,0)</f>
        <v xml:space="preserve">                    2 - LEATHER AUXILIARIES</v>
      </c>
      <c r="AH1849" s="48" t="str">
        <f t="shared" si="486"/>
        <v xml:space="preserve">         5212000001 - PELLASTOL MN BR</v>
      </c>
      <c r="AI1849" s="49" t="str">
        <f t="shared" si="487"/>
        <v xml:space="preserve">     L00277 - TREAT INDUSTRIA E COMERCIO DE COUROS LTDA</v>
      </c>
      <c r="AJ1849" t="str">
        <f t="shared" si="488"/>
        <v xml:space="preserve">     90 - SALES</v>
      </c>
      <c r="AK1849" t="str">
        <f t="shared" si="489"/>
        <v/>
      </c>
      <c r="AL1849">
        <f t="shared" si="490"/>
        <v>9</v>
      </c>
      <c r="AM1849" t="str">
        <f t="shared" si="491"/>
        <v>2025 9</v>
      </c>
      <c r="AN1849" t="str">
        <f t="shared" si="492"/>
        <v xml:space="preserve">TREAT </v>
      </c>
    </row>
    <row r="1850" spans="1:40" x14ac:dyDescent="0.35">
      <c r="A1850">
        <v>84103</v>
      </c>
      <c r="B1850" t="s">
        <v>274</v>
      </c>
      <c r="C1850" s="31">
        <v>45933</v>
      </c>
      <c r="D1850" t="s">
        <v>373</v>
      </c>
      <c r="E1850" t="s">
        <v>374</v>
      </c>
      <c r="F1850" t="s">
        <v>379</v>
      </c>
      <c r="G1850" t="s">
        <v>380</v>
      </c>
      <c r="H1850" t="s">
        <v>801</v>
      </c>
      <c r="I1850" t="s">
        <v>802</v>
      </c>
      <c r="J1850">
        <v>2000</v>
      </c>
      <c r="K1850">
        <v>23837.18</v>
      </c>
      <c r="L1850">
        <v>10862.112779999999</v>
      </c>
      <c r="M1850">
        <v>4800.8100000000004</v>
      </c>
      <c r="N1850">
        <v>11.91859</v>
      </c>
      <c r="O1850" s="32">
        <f t="shared" si="476"/>
        <v>19036.37</v>
      </c>
      <c r="P1850" s="32">
        <f t="shared" si="477"/>
        <v>8174.2572199999995</v>
      </c>
      <c r="Q1850">
        <v>763257</v>
      </c>
      <c r="R1850" t="s">
        <v>298</v>
      </c>
      <c r="S1850" t="s">
        <v>298</v>
      </c>
      <c r="T1850" t="str">
        <f t="shared" si="478"/>
        <v>VEN</v>
      </c>
      <c r="U1850" t="s">
        <v>381</v>
      </c>
      <c r="V1850" s="33">
        <f t="shared" si="479"/>
        <v>23837.18</v>
      </c>
      <c r="W1850">
        <f t="shared" si="480"/>
        <v>2000</v>
      </c>
      <c r="X1850" s="33">
        <f t="shared" si="481"/>
        <v>19036.37</v>
      </c>
      <c r="Y1850" s="33">
        <f t="shared" si="482"/>
        <v>4800.8100000000004</v>
      </c>
      <c r="Z1850" s="45">
        <f t="shared" si="483"/>
        <v>0.32613997209401446</v>
      </c>
      <c r="AA1850" s="33">
        <f t="shared" si="484"/>
        <v>7774.2572199999995</v>
      </c>
      <c r="AB1850" s="45">
        <f t="shared" si="485"/>
        <v>0.40838968879045739</v>
      </c>
      <c r="AC1850" s="33">
        <f>IFERROR($X1850/VLOOKUP(CONCATENATE("USD",C1850),[1]GEINDICE!AR$1:AS$65536,2,0),"")</f>
        <v>3558.3330217952071</v>
      </c>
      <c r="AD1850" s="33">
        <f>IFERROR($AA1850/VLOOKUP(CONCATENATE("USD",C1850),[1]GEINDICE!AR$1:AS$65536,2,0),"")</f>
        <v>1453.1865153837525</v>
      </c>
      <c r="AE1850" s="33">
        <f>IFERROR($X1850/VLOOKUP(CONCATENATE("EUR",C1850),[1]GEINDICE!AR$1:AS$65536,2,0),"")</f>
        <v>3029.1467761441022</v>
      </c>
      <c r="AF1850" s="33">
        <f>IFERROR($AA1850/VLOOKUP(CONCATENATE("EUR",C1850),[1]GEINDICE!AR$1:AS$65536,2,0),"")</f>
        <v>1237.0723092101073</v>
      </c>
      <c r="AG1850" s="48" t="str">
        <f>VLOOKUP(E1850,[1]Apresentação!AW$1:AX$65536,2,0)</f>
        <v xml:space="preserve">                    2 - LEATHER AUXILIARIES</v>
      </c>
      <c r="AH1850" s="48" t="str">
        <f t="shared" si="486"/>
        <v xml:space="preserve">         5212000001 - PELLASTOL MN BR</v>
      </c>
      <c r="AI1850" s="49" t="str">
        <f t="shared" si="487"/>
        <v xml:space="preserve">     L00103 - VITAPELLI LTDA</v>
      </c>
      <c r="AJ1850" t="str">
        <f t="shared" si="488"/>
        <v xml:space="preserve">     90 - SALES</v>
      </c>
      <c r="AK1850" t="str">
        <f t="shared" si="489"/>
        <v/>
      </c>
      <c r="AL1850">
        <f t="shared" si="490"/>
        <v>10</v>
      </c>
      <c r="AM1850" t="str">
        <f t="shared" si="491"/>
        <v>2025 10</v>
      </c>
      <c r="AN1850" t="str">
        <f t="shared" si="492"/>
        <v xml:space="preserve">VITAPELLI </v>
      </c>
    </row>
    <row r="1851" spans="1:40" x14ac:dyDescent="0.35">
      <c r="A1851">
        <v>84174</v>
      </c>
      <c r="B1851" t="s">
        <v>274</v>
      </c>
      <c r="C1851" s="31">
        <v>45939</v>
      </c>
      <c r="D1851" t="s">
        <v>373</v>
      </c>
      <c r="E1851" t="s">
        <v>374</v>
      </c>
      <c r="F1851" t="s">
        <v>683</v>
      </c>
      <c r="G1851" t="s">
        <v>684</v>
      </c>
      <c r="H1851" t="s">
        <v>801</v>
      </c>
      <c r="I1851" t="s">
        <v>802</v>
      </c>
      <c r="J1851">
        <v>1000</v>
      </c>
      <c r="K1851">
        <v>15381.630000000001</v>
      </c>
      <c r="L1851">
        <v>5431.0563899999997</v>
      </c>
      <c r="M1851">
        <v>3097.86</v>
      </c>
      <c r="N1851">
        <v>15.381629999999999</v>
      </c>
      <c r="O1851" s="32">
        <f t="shared" si="476"/>
        <v>12283.77</v>
      </c>
      <c r="P1851" s="32">
        <f t="shared" si="477"/>
        <v>6852.7136100000007</v>
      </c>
      <c r="Q1851">
        <v>763768</v>
      </c>
      <c r="R1851" t="s">
        <v>298</v>
      </c>
      <c r="S1851" t="s">
        <v>298</v>
      </c>
      <c r="T1851" t="str">
        <f t="shared" si="478"/>
        <v>VEN</v>
      </c>
      <c r="U1851" t="s">
        <v>300</v>
      </c>
      <c r="V1851" s="33">
        <f t="shared" si="479"/>
        <v>15381.630000000001</v>
      </c>
      <c r="W1851">
        <f t="shared" si="480"/>
        <v>1000</v>
      </c>
      <c r="X1851" s="33">
        <f t="shared" si="481"/>
        <v>12283.77</v>
      </c>
      <c r="Y1851" s="33">
        <f t="shared" si="482"/>
        <v>3097.86</v>
      </c>
      <c r="Z1851" s="45">
        <f t="shared" si="483"/>
        <v>0.4325103132762913</v>
      </c>
      <c r="AA1851" s="33">
        <f t="shared" si="484"/>
        <v>6652.7136100000007</v>
      </c>
      <c r="AB1851" s="45">
        <f t="shared" si="485"/>
        <v>0.54158565407851178</v>
      </c>
      <c r="AC1851" s="33">
        <f>IFERROR($X1851/VLOOKUP(CONCATENATE("USD",C1851),[1]GEINDICE!AR$1:AS$65536,2,0),"")</f>
        <v>2294.4021069147148</v>
      </c>
      <c r="AD1851" s="33">
        <f>IFERROR($AA1851/VLOOKUP(CONCATENATE("USD",C1851),[1]GEINDICE!AR$1:AS$65536,2,0),"")</f>
        <v>1242.6152657925213</v>
      </c>
      <c r="AE1851" s="33">
        <f>IFERROR($X1851/VLOOKUP(CONCATENATE("EUR",C1851),[1]GEINDICE!AR$1:AS$65536,2,0),"")</f>
        <v>1984.7746000969462</v>
      </c>
      <c r="AF1851" s="33">
        <f>IFERROR($AA1851/VLOOKUP(CONCATENATE("EUR",C1851),[1]GEINDICE!AR$1:AS$65536,2,0),"")</f>
        <v>1074.9254499919211</v>
      </c>
      <c r="AG1851" s="48" t="str">
        <f>VLOOKUP(E1851,[1]Apresentação!AW$1:AX$65536,2,0)</f>
        <v xml:space="preserve">                    2 - LEATHER AUXILIARIES</v>
      </c>
      <c r="AH1851" s="48" t="str">
        <f t="shared" si="486"/>
        <v xml:space="preserve">         5212000001 - PELLASTOL MN BR</v>
      </c>
      <c r="AI1851" s="49" t="str">
        <f t="shared" si="487"/>
        <v xml:space="preserve">     L00148 - CURTIDORA ITAUNA EIRELI</v>
      </c>
      <c r="AJ1851" t="str">
        <f t="shared" si="488"/>
        <v xml:space="preserve">     90 - SALES</v>
      </c>
      <c r="AK1851" t="str">
        <f t="shared" si="489"/>
        <v/>
      </c>
      <c r="AL1851">
        <f t="shared" si="490"/>
        <v>10</v>
      </c>
      <c r="AM1851" t="str">
        <f t="shared" si="491"/>
        <v>2025 10</v>
      </c>
      <c r="AN1851" t="str">
        <f t="shared" si="492"/>
        <v xml:space="preserve">CURTIDORA </v>
      </c>
    </row>
    <row r="1852" spans="1:40" x14ac:dyDescent="0.35">
      <c r="A1852">
        <v>82907</v>
      </c>
      <c r="B1852" t="s">
        <v>274</v>
      </c>
      <c r="C1852" s="31">
        <v>45835</v>
      </c>
      <c r="D1852" t="s">
        <v>373</v>
      </c>
      <c r="E1852" t="s">
        <v>374</v>
      </c>
      <c r="F1852" t="s">
        <v>379</v>
      </c>
      <c r="G1852" t="s">
        <v>380</v>
      </c>
      <c r="H1852" t="s">
        <v>801</v>
      </c>
      <c r="I1852" t="s">
        <v>802</v>
      </c>
      <c r="J1852">
        <v>1000</v>
      </c>
      <c r="K1852">
        <v>12352.48</v>
      </c>
      <c r="L1852">
        <v>5292.2853500000001</v>
      </c>
      <c r="M1852">
        <v>2487.79</v>
      </c>
      <c r="N1852">
        <v>12.35248</v>
      </c>
      <c r="O1852" s="32">
        <f t="shared" si="476"/>
        <v>9864.6899999999987</v>
      </c>
      <c r="P1852" s="32">
        <f t="shared" si="477"/>
        <v>4572.4046499999986</v>
      </c>
      <c r="Q1852">
        <v>742192</v>
      </c>
      <c r="R1852" t="s">
        <v>298</v>
      </c>
      <c r="S1852" t="s">
        <v>298</v>
      </c>
      <c r="T1852" t="str">
        <f t="shared" si="478"/>
        <v>VEN</v>
      </c>
      <c r="U1852" t="s">
        <v>300</v>
      </c>
      <c r="V1852" s="33">
        <f t="shared" si="479"/>
        <v>12352.48</v>
      </c>
      <c r="W1852">
        <f t="shared" si="480"/>
        <v>1000</v>
      </c>
      <c r="X1852" s="33">
        <f t="shared" si="481"/>
        <v>9864.6899999999987</v>
      </c>
      <c r="Y1852" s="33">
        <f t="shared" si="482"/>
        <v>2487.79</v>
      </c>
      <c r="Z1852" s="45">
        <f t="shared" si="483"/>
        <v>0.35396978177661481</v>
      </c>
      <c r="AA1852" s="33">
        <f t="shared" si="484"/>
        <v>4372.4046499999986</v>
      </c>
      <c r="AB1852" s="45">
        <f t="shared" si="485"/>
        <v>0.44323791725842365</v>
      </c>
      <c r="AC1852" s="33">
        <f>IFERROR($X1852/VLOOKUP(CONCATENATE("USD",C1852),[1]GEINDICE!AR$1:AS$65536,2,0),"")</f>
        <v>1801.4737303456964</v>
      </c>
      <c r="AD1852" s="33">
        <f>IFERROR($AA1852/VLOOKUP(CONCATENATE("USD",C1852),[1]GEINDICE!AR$1:AS$65536,2,0),"")</f>
        <v>798.4814642341895</v>
      </c>
      <c r="AE1852" s="33">
        <f>IFERROR($X1852/VLOOKUP(CONCATENATE("EUR",C1852),[1]GEINDICE!AR$1:AS$65536,2,0),"")</f>
        <v>1536.5800090344085</v>
      </c>
      <c r="AF1852" s="33">
        <f>IFERROR($AA1852/VLOOKUP(CONCATENATE("EUR",C1852),[1]GEINDICE!AR$1:AS$65536,2,0),"")</f>
        <v>681.07052290534102</v>
      </c>
      <c r="AG1852" s="48" t="str">
        <f>VLOOKUP(E1852,[1]Apresentação!AW$1:AX$65536,2,0)</f>
        <v xml:space="preserve">                    2 - LEATHER AUXILIARIES</v>
      </c>
      <c r="AH1852" s="48" t="str">
        <f t="shared" si="486"/>
        <v xml:space="preserve">         5212000001 - PELLASTOL MN BR</v>
      </c>
      <c r="AI1852" s="49" t="str">
        <f t="shared" si="487"/>
        <v xml:space="preserve">     L00103 - VITAPELLI LTDA</v>
      </c>
      <c r="AJ1852" t="str">
        <f t="shared" si="488"/>
        <v xml:space="preserve">     90 - SALES</v>
      </c>
      <c r="AK1852" t="str">
        <f t="shared" si="489"/>
        <v/>
      </c>
      <c r="AL1852">
        <f t="shared" si="490"/>
        <v>6</v>
      </c>
      <c r="AM1852" t="str">
        <f t="shared" si="491"/>
        <v>2025 6</v>
      </c>
      <c r="AN1852" t="str">
        <f t="shared" si="492"/>
        <v xml:space="preserve">VITAPELLI </v>
      </c>
    </row>
    <row r="1853" spans="1:40" x14ac:dyDescent="0.35">
      <c r="A1853">
        <v>83445</v>
      </c>
      <c r="B1853" t="s">
        <v>274</v>
      </c>
      <c r="C1853" s="31">
        <v>45880</v>
      </c>
      <c r="D1853" t="s">
        <v>373</v>
      </c>
      <c r="E1853" t="s">
        <v>374</v>
      </c>
      <c r="F1853" t="s">
        <v>469</v>
      </c>
      <c r="G1853" t="s">
        <v>470</v>
      </c>
      <c r="H1853" t="s">
        <v>801</v>
      </c>
      <c r="I1853" t="s">
        <v>802</v>
      </c>
      <c r="J1853">
        <v>120</v>
      </c>
      <c r="K1853">
        <v>1458.3500000000001</v>
      </c>
      <c r="L1853">
        <v>635.07164999999998</v>
      </c>
      <c r="M1853">
        <v>293.70999999999998</v>
      </c>
      <c r="N1853">
        <v>12.152900000000001</v>
      </c>
      <c r="O1853" s="32">
        <f t="shared" si="476"/>
        <v>1164.6400000000001</v>
      </c>
      <c r="P1853" s="32">
        <f t="shared" si="477"/>
        <v>529.56835000000012</v>
      </c>
      <c r="Q1853">
        <v>752366</v>
      </c>
      <c r="R1853" t="s">
        <v>298</v>
      </c>
      <c r="S1853" t="s">
        <v>298</v>
      </c>
      <c r="T1853" t="str">
        <f t="shared" si="478"/>
        <v>VEN</v>
      </c>
      <c r="U1853" t="s">
        <v>300</v>
      </c>
      <c r="V1853" s="33">
        <f t="shared" si="479"/>
        <v>1458.3500000000001</v>
      </c>
      <c r="W1853">
        <f t="shared" si="480"/>
        <v>120</v>
      </c>
      <c r="X1853" s="33">
        <f t="shared" si="481"/>
        <v>1164.6400000000001</v>
      </c>
      <c r="Y1853" s="33">
        <f t="shared" si="482"/>
        <v>293.70999999999998</v>
      </c>
      <c r="Z1853" s="45">
        <f t="shared" si="483"/>
        <v>0.346671478040251</v>
      </c>
      <c r="AA1853" s="33">
        <f t="shared" si="484"/>
        <v>505.56835000000012</v>
      </c>
      <c r="AB1853" s="45">
        <f t="shared" si="485"/>
        <v>0.43409839091908237</v>
      </c>
      <c r="AC1853" s="33">
        <f>IFERROR($X1853/VLOOKUP(CONCATENATE("USD",C1853),[1]GEINDICE!AR$1:AS$65536,2,0),"")</f>
        <v>213.8013327703633</v>
      </c>
      <c r="AD1853" s="33">
        <f>IFERROR($AA1853/VLOOKUP(CONCATENATE("USD",C1853),[1]GEINDICE!AR$1:AS$65536,2,0),"")</f>
        <v>92.810814531969982</v>
      </c>
      <c r="AE1853" s="33">
        <f>IFERROR($X1853/VLOOKUP(CONCATENATE("EUR",C1853),[1]GEINDICE!AR$1:AS$65536,2,0),"")</f>
        <v>184.18522267206478</v>
      </c>
      <c r="AF1853" s="33">
        <f>IFERROR($AA1853/VLOOKUP(CONCATENATE("EUR",C1853),[1]GEINDICE!AR$1:AS$65536,2,0),"")</f>
        <v>79.954508793016217</v>
      </c>
      <c r="AG1853" s="48" t="str">
        <f>VLOOKUP(E1853,[1]Apresentação!AW$1:AX$65536,2,0)</f>
        <v xml:space="preserve">                    2 - LEATHER AUXILIARIES</v>
      </c>
      <c r="AH1853" s="48" t="str">
        <f t="shared" si="486"/>
        <v xml:space="preserve">         5212000001 - PELLASTOL MN BR</v>
      </c>
      <c r="AI1853" s="49" t="str">
        <f t="shared" si="487"/>
        <v xml:space="preserve">     L00351 - SOFTCOURO INDUSTRIA E COMERCIO LTDA</v>
      </c>
      <c r="AJ1853" t="str">
        <f t="shared" si="488"/>
        <v xml:space="preserve">     90 - SALES</v>
      </c>
      <c r="AK1853" t="str">
        <f t="shared" si="489"/>
        <v/>
      </c>
      <c r="AL1853">
        <f t="shared" si="490"/>
        <v>8</v>
      </c>
      <c r="AM1853" t="str">
        <f t="shared" si="491"/>
        <v>2025 8</v>
      </c>
      <c r="AN1853" t="str">
        <f t="shared" si="492"/>
        <v xml:space="preserve">SOFTCOURO </v>
      </c>
    </row>
    <row r="1854" spans="1:40" x14ac:dyDescent="0.35">
      <c r="A1854">
        <v>84378</v>
      </c>
      <c r="B1854" t="s">
        <v>274</v>
      </c>
      <c r="C1854" s="31">
        <v>45957</v>
      </c>
      <c r="D1854" t="s">
        <v>373</v>
      </c>
      <c r="E1854" t="s">
        <v>374</v>
      </c>
      <c r="F1854" t="s">
        <v>807</v>
      </c>
      <c r="G1854" t="s">
        <v>808</v>
      </c>
      <c r="H1854" t="s">
        <v>801</v>
      </c>
      <c r="I1854" t="s">
        <v>802</v>
      </c>
      <c r="J1854">
        <v>120</v>
      </c>
      <c r="K1854">
        <v>1699.77</v>
      </c>
      <c r="L1854">
        <v>651.72617000000002</v>
      </c>
      <c r="M1854">
        <v>342.33</v>
      </c>
      <c r="N1854">
        <v>14.16475</v>
      </c>
      <c r="O1854" s="32">
        <f t="shared" si="476"/>
        <v>1357.44</v>
      </c>
      <c r="P1854" s="32">
        <f t="shared" si="477"/>
        <v>705.71383000000003</v>
      </c>
      <c r="Q1854">
        <v>765370</v>
      </c>
      <c r="R1854" t="s">
        <v>298</v>
      </c>
      <c r="S1854" t="s">
        <v>298</v>
      </c>
      <c r="T1854" t="str">
        <f t="shared" si="478"/>
        <v>VEN</v>
      </c>
      <c r="U1854" t="s">
        <v>381</v>
      </c>
      <c r="V1854" s="33">
        <f t="shared" si="479"/>
        <v>1699.77</v>
      </c>
      <c r="W1854">
        <f t="shared" si="480"/>
        <v>120</v>
      </c>
      <c r="X1854" s="33">
        <f t="shared" si="481"/>
        <v>1357.44</v>
      </c>
      <c r="Y1854" s="33">
        <f t="shared" si="482"/>
        <v>342.33</v>
      </c>
      <c r="Z1854" s="45">
        <f t="shared" si="483"/>
        <v>0.40106239667719751</v>
      </c>
      <c r="AA1854" s="33">
        <f t="shared" si="484"/>
        <v>681.71383000000003</v>
      </c>
      <c r="AB1854" s="45">
        <f t="shared" si="485"/>
        <v>0.50220549711221119</v>
      </c>
      <c r="AC1854" s="33">
        <f>IFERROR($X1854/VLOOKUP(CONCATENATE("USD",C1854),[1]GEINDICE!AR$1:AS$65536,2,0),"")</f>
        <v>252.57517118189935</v>
      </c>
      <c r="AD1854" s="33">
        <f>IFERROR($AA1854/VLOOKUP(CONCATENATE("USD",C1854),[1]GEINDICE!AR$1:AS$65536,2,0),"")</f>
        <v>126.84463940160761</v>
      </c>
      <c r="AE1854" s="33">
        <f>IFERROR($X1854/VLOOKUP(CONCATENATE("EUR",C1854),[1]GEINDICE!AR$1:AS$65536,2,0),"")</f>
        <v>217.06189935558149</v>
      </c>
      <c r="AF1854" s="33">
        <f>IFERROR($AA1854/VLOOKUP(CONCATENATE("EUR",C1854),[1]GEINDICE!AR$1:AS$65536,2,0),"")</f>
        <v>109.00967906999057</v>
      </c>
      <c r="AG1854" s="48" t="str">
        <f>VLOOKUP(E1854,[1]Apresentação!AW$1:AX$65536,2,0)</f>
        <v xml:space="preserve">                    2 - LEATHER AUXILIARIES</v>
      </c>
      <c r="AH1854" s="48" t="str">
        <f t="shared" si="486"/>
        <v xml:space="preserve">         5212000001 - PELLASTOL MN BR</v>
      </c>
      <c r="AI1854" s="49" t="str">
        <f t="shared" si="487"/>
        <v xml:space="preserve">     L00005 - CURTUME DELLA TORRE LTDA</v>
      </c>
      <c r="AJ1854" t="str">
        <f t="shared" si="488"/>
        <v xml:space="preserve">     90 - SALES</v>
      </c>
      <c r="AK1854" t="str">
        <f t="shared" si="489"/>
        <v/>
      </c>
      <c r="AL1854">
        <f t="shared" si="490"/>
        <v>10</v>
      </c>
      <c r="AM1854" t="str">
        <f t="shared" si="491"/>
        <v>2025 10</v>
      </c>
      <c r="AN1854" t="str">
        <f t="shared" si="492"/>
        <v xml:space="preserve">CURTUME </v>
      </c>
    </row>
    <row r="1855" spans="1:40" x14ac:dyDescent="0.35">
      <c r="A1855">
        <v>84839</v>
      </c>
      <c r="B1855" t="s">
        <v>274</v>
      </c>
      <c r="C1855" s="31">
        <v>45989</v>
      </c>
      <c r="D1855" t="s">
        <v>373</v>
      </c>
      <c r="E1855" t="s">
        <v>374</v>
      </c>
      <c r="F1855" t="s">
        <v>379</v>
      </c>
      <c r="G1855" t="s">
        <v>380</v>
      </c>
      <c r="H1855" t="s">
        <v>801</v>
      </c>
      <c r="I1855" t="s">
        <v>802</v>
      </c>
      <c r="J1855">
        <v>1000</v>
      </c>
      <c r="K1855">
        <v>11981.76</v>
      </c>
      <c r="L1855">
        <v>5342.4630900000002</v>
      </c>
      <c r="M1855">
        <v>2413.13</v>
      </c>
      <c r="N1855">
        <v>11.98176</v>
      </c>
      <c r="O1855" s="32">
        <f t="shared" si="476"/>
        <v>9568.630000000001</v>
      </c>
      <c r="P1855" s="32">
        <f t="shared" si="477"/>
        <v>4226.1669100000008</v>
      </c>
      <c r="Q1855">
        <v>768620</v>
      </c>
      <c r="R1855" t="s">
        <v>298</v>
      </c>
      <c r="S1855" t="s">
        <v>298</v>
      </c>
      <c r="T1855" t="str">
        <f t="shared" si="478"/>
        <v>VEN</v>
      </c>
      <c r="U1855" t="s">
        <v>300</v>
      </c>
      <c r="V1855" s="33">
        <f t="shared" si="479"/>
        <v>11981.76</v>
      </c>
      <c r="W1855">
        <f t="shared" si="480"/>
        <v>1000</v>
      </c>
      <c r="X1855" s="33">
        <f t="shared" si="481"/>
        <v>9568.630000000001</v>
      </c>
      <c r="Y1855" s="33">
        <f t="shared" si="482"/>
        <v>2413.13</v>
      </c>
      <c r="Z1855" s="45">
        <f t="shared" si="483"/>
        <v>0.33602466665998992</v>
      </c>
      <c r="AA1855" s="33">
        <f t="shared" si="484"/>
        <v>4026.1669100000008</v>
      </c>
      <c r="AB1855" s="45">
        <f t="shared" si="485"/>
        <v>0.42076733137345684</v>
      </c>
      <c r="AC1855" s="33" t="str">
        <f>IFERROR($X1855/VLOOKUP(CONCATENATE("USD",C1855),[1]GEINDICE!AR$1:AS$65536,2,0),"")</f>
        <v/>
      </c>
      <c r="AD1855" s="33" t="str">
        <f>IFERROR($AA1855/VLOOKUP(CONCATENATE("USD",C1855),[1]GEINDICE!AR$1:AS$65536,2,0),"")</f>
        <v/>
      </c>
      <c r="AE1855" s="33" t="str">
        <f>IFERROR($X1855/VLOOKUP(CONCATENATE("EUR",C1855),[1]GEINDICE!AR$1:AS$65536,2,0),"")</f>
        <v/>
      </c>
      <c r="AF1855" s="33" t="str">
        <f>IFERROR($AA1855/VLOOKUP(CONCATENATE("EUR",C1855),[1]GEINDICE!AR$1:AS$65536,2,0),"")</f>
        <v/>
      </c>
      <c r="AG1855" s="48" t="str">
        <f>VLOOKUP(E1855,[1]Apresentação!AW$1:AX$65536,2,0)</f>
        <v xml:space="preserve">                    2 - LEATHER AUXILIARIES</v>
      </c>
      <c r="AH1855" s="48" t="str">
        <f t="shared" si="486"/>
        <v xml:space="preserve">         5212000001 - PELLASTOL MN BR</v>
      </c>
      <c r="AI1855" s="49" t="str">
        <f t="shared" si="487"/>
        <v xml:space="preserve">     L00103 - VITAPELLI LTDA</v>
      </c>
      <c r="AJ1855" t="str">
        <f t="shared" si="488"/>
        <v xml:space="preserve">     90 - SALES</v>
      </c>
      <c r="AK1855" t="str">
        <f t="shared" si="489"/>
        <v/>
      </c>
      <c r="AL1855">
        <f t="shared" si="490"/>
        <v>11</v>
      </c>
      <c r="AM1855" t="str">
        <f t="shared" si="491"/>
        <v>2025 11</v>
      </c>
      <c r="AN1855" t="str">
        <f t="shared" si="492"/>
        <v xml:space="preserve">VITAPELLI </v>
      </c>
    </row>
    <row r="1856" spans="1:40" x14ac:dyDescent="0.35">
      <c r="A1856">
        <v>84704</v>
      </c>
      <c r="B1856" t="s">
        <v>274</v>
      </c>
      <c r="C1856" s="31">
        <v>45980</v>
      </c>
      <c r="D1856" t="s">
        <v>373</v>
      </c>
      <c r="E1856" t="s">
        <v>374</v>
      </c>
      <c r="F1856" t="s">
        <v>671</v>
      </c>
      <c r="G1856" t="s">
        <v>672</v>
      </c>
      <c r="H1856" t="s">
        <v>801</v>
      </c>
      <c r="I1856" t="s">
        <v>802</v>
      </c>
      <c r="J1856">
        <v>1000</v>
      </c>
      <c r="K1856">
        <v>13020.08</v>
      </c>
      <c r="L1856">
        <v>5307.6719700000003</v>
      </c>
      <c r="M1856">
        <v>2622.24</v>
      </c>
      <c r="N1856">
        <v>13.02008</v>
      </c>
      <c r="O1856" s="32">
        <f t="shared" si="476"/>
        <v>10397.84</v>
      </c>
      <c r="P1856" s="32">
        <f t="shared" si="477"/>
        <v>5090.1680299999998</v>
      </c>
      <c r="Q1856">
        <v>767652</v>
      </c>
      <c r="R1856" t="s">
        <v>298</v>
      </c>
      <c r="S1856" t="s">
        <v>298</v>
      </c>
      <c r="T1856" t="str">
        <f t="shared" si="478"/>
        <v>VEN</v>
      </c>
      <c r="U1856" t="s">
        <v>300</v>
      </c>
      <c r="V1856" s="33">
        <f t="shared" si="479"/>
        <v>13020.08</v>
      </c>
      <c r="W1856">
        <f t="shared" si="480"/>
        <v>1000</v>
      </c>
      <c r="X1856" s="33">
        <f t="shared" si="481"/>
        <v>10397.84</v>
      </c>
      <c r="Y1856" s="33">
        <f t="shared" si="482"/>
        <v>2622.24</v>
      </c>
      <c r="Z1856" s="45">
        <f t="shared" si="483"/>
        <v>0.37558663464433395</v>
      </c>
      <c r="AA1856" s="33">
        <f t="shared" si="484"/>
        <v>4890.1680299999998</v>
      </c>
      <c r="AB1856" s="45">
        <f t="shared" si="485"/>
        <v>0.47030614339131971</v>
      </c>
      <c r="AC1856" s="33" t="str">
        <f>IFERROR($X1856/VLOOKUP(CONCATENATE("USD",C1856),[1]GEINDICE!AR$1:AS$65536,2,0),"")</f>
        <v/>
      </c>
      <c r="AD1856" s="33" t="str">
        <f>IFERROR($AA1856/VLOOKUP(CONCATENATE("USD",C1856),[1]GEINDICE!AR$1:AS$65536,2,0),"")</f>
        <v/>
      </c>
      <c r="AE1856" s="33" t="str">
        <f>IFERROR($X1856/VLOOKUP(CONCATENATE("EUR",C1856),[1]GEINDICE!AR$1:AS$65536,2,0),"")</f>
        <v/>
      </c>
      <c r="AF1856" s="33" t="str">
        <f>IFERROR($AA1856/VLOOKUP(CONCATENATE("EUR",C1856),[1]GEINDICE!AR$1:AS$65536,2,0),"")</f>
        <v/>
      </c>
      <c r="AG1856" s="48" t="str">
        <f>VLOOKUP(E1856,[1]Apresentação!AW$1:AX$65536,2,0)</f>
        <v xml:space="preserve">                    2 - LEATHER AUXILIARIES</v>
      </c>
      <c r="AH1856" s="48" t="str">
        <f t="shared" si="486"/>
        <v xml:space="preserve">         5212000001 - PELLASTOL MN BR</v>
      </c>
      <c r="AI1856" s="49" t="str">
        <f t="shared" si="487"/>
        <v xml:space="preserve">     L00277 - TREAT INDUSTRIA E COMERCIO DE COUROS LTDA</v>
      </c>
      <c r="AJ1856" t="str">
        <f t="shared" si="488"/>
        <v xml:space="preserve">     90 - SALES</v>
      </c>
      <c r="AK1856" t="str">
        <f t="shared" si="489"/>
        <v/>
      </c>
      <c r="AL1856">
        <f t="shared" si="490"/>
        <v>11</v>
      </c>
      <c r="AM1856" t="str">
        <f t="shared" si="491"/>
        <v>2025 11</v>
      </c>
      <c r="AN1856" t="str">
        <f t="shared" si="492"/>
        <v xml:space="preserve">TREAT </v>
      </c>
    </row>
    <row r="1857" spans="1:40" x14ac:dyDescent="0.35">
      <c r="A1857">
        <v>84730</v>
      </c>
      <c r="B1857" t="s">
        <v>274</v>
      </c>
      <c r="C1857" s="31">
        <v>45981</v>
      </c>
      <c r="D1857" t="s">
        <v>373</v>
      </c>
      <c r="E1857" t="s">
        <v>374</v>
      </c>
      <c r="F1857" t="s">
        <v>469</v>
      </c>
      <c r="G1857" t="s">
        <v>470</v>
      </c>
      <c r="H1857" t="s">
        <v>801</v>
      </c>
      <c r="I1857" t="s">
        <v>802</v>
      </c>
      <c r="J1857">
        <v>240</v>
      </c>
      <c r="K1857">
        <v>2867.88</v>
      </c>
      <c r="L1857">
        <v>1274.76043</v>
      </c>
      <c r="M1857">
        <v>577.59</v>
      </c>
      <c r="N1857">
        <v>11.9495</v>
      </c>
      <c r="O1857" s="32">
        <f t="shared" si="476"/>
        <v>2290.29</v>
      </c>
      <c r="P1857" s="32">
        <f t="shared" si="477"/>
        <v>1015.5295699999999</v>
      </c>
      <c r="Q1857">
        <v>767842</v>
      </c>
      <c r="R1857" t="s">
        <v>298</v>
      </c>
      <c r="S1857" t="s">
        <v>298</v>
      </c>
      <c r="T1857" t="str">
        <f t="shared" si="478"/>
        <v>VEN</v>
      </c>
      <c r="U1857" t="s">
        <v>300</v>
      </c>
      <c r="V1857" s="33">
        <f t="shared" si="479"/>
        <v>2867.88</v>
      </c>
      <c r="W1857">
        <f t="shared" si="480"/>
        <v>240</v>
      </c>
      <c r="X1857" s="33">
        <f t="shared" si="481"/>
        <v>2290.29</v>
      </c>
      <c r="Y1857" s="33">
        <f t="shared" si="482"/>
        <v>577.59</v>
      </c>
      <c r="Z1857" s="45">
        <f t="shared" si="483"/>
        <v>0.33736752235100487</v>
      </c>
      <c r="AA1857" s="33">
        <f t="shared" si="484"/>
        <v>967.52956999999992</v>
      </c>
      <c r="AB1857" s="45">
        <f t="shared" si="485"/>
        <v>0.42244849778848964</v>
      </c>
      <c r="AC1857" s="33" t="str">
        <f>IFERROR($X1857/VLOOKUP(CONCATENATE("USD",C1857),[1]GEINDICE!AR$1:AS$65536,2,0),"")</f>
        <v/>
      </c>
      <c r="AD1857" s="33" t="str">
        <f>IFERROR($AA1857/VLOOKUP(CONCATENATE("USD",C1857),[1]GEINDICE!AR$1:AS$65536,2,0),"")</f>
        <v/>
      </c>
      <c r="AE1857" s="33" t="str">
        <f>IFERROR($X1857/VLOOKUP(CONCATENATE("EUR",C1857),[1]GEINDICE!AR$1:AS$65536,2,0),"")</f>
        <v/>
      </c>
      <c r="AF1857" s="33" t="str">
        <f>IFERROR($AA1857/VLOOKUP(CONCATENATE("EUR",C1857),[1]GEINDICE!AR$1:AS$65536,2,0),"")</f>
        <v/>
      </c>
      <c r="AG1857" s="48" t="str">
        <f>VLOOKUP(E1857,[1]Apresentação!AW$1:AX$65536,2,0)</f>
        <v xml:space="preserve">                    2 - LEATHER AUXILIARIES</v>
      </c>
      <c r="AH1857" s="48" t="str">
        <f t="shared" si="486"/>
        <v xml:space="preserve">         5212000001 - PELLASTOL MN BR</v>
      </c>
      <c r="AI1857" s="49" t="str">
        <f t="shared" si="487"/>
        <v xml:space="preserve">     L00351 - SOFTCOURO INDUSTRIA E COMERCIO LTDA</v>
      </c>
      <c r="AJ1857" t="str">
        <f t="shared" si="488"/>
        <v xml:space="preserve">     90 - SALES</v>
      </c>
      <c r="AK1857" t="str">
        <f t="shared" si="489"/>
        <v/>
      </c>
      <c r="AL1857">
        <f t="shared" si="490"/>
        <v>11</v>
      </c>
      <c r="AM1857" t="str">
        <f t="shared" si="491"/>
        <v>2025 11</v>
      </c>
      <c r="AN1857" t="str">
        <f t="shared" si="492"/>
        <v xml:space="preserve">SOFTCOURO </v>
      </c>
    </row>
    <row r="1858" spans="1:40" x14ac:dyDescent="0.35">
      <c r="A1858">
        <v>80748</v>
      </c>
      <c r="B1858" t="s">
        <v>274</v>
      </c>
      <c r="C1858" s="31">
        <v>45663</v>
      </c>
      <c r="D1858" t="s">
        <v>373</v>
      </c>
      <c r="E1858" t="s">
        <v>374</v>
      </c>
      <c r="F1858" t="s">
        <v>642</v>
      </c>
      <c r="G1858" t="s">
        <v>643</v>
      </c>
      <c r="H1858" t="s">
        <v>809</v>
      </c>
      <c r="I1858" t="s">
        <v>810</v>
      </c>
      <c r="J1858">
        <v>120</v>
      </c>
      <c r="K1858">
        <v>1637.76</v>
      </c>
      <c r="L1858">
        <v>789.29668000000004</v>
      </c>
      <c r="M1858">
        <v>329.84</v>
      </c>
      <c r="N1858">
        <v>13.648000000000001</v>
      </c>
      <c r="O1858" s="32">
        <f t="shared" si="476"/>
        <v>1307.92</v>
      </c>
      <c r="P1858" s="32">
        <f t="shared" si="477"/>
        <v>518.62332000000004</v>
      </c>
      <c r="Q1858">
        <v>706203</v>
      </c>
      <c r="R1858" t="s">
        <v>312</v>
      </c>
      <c r="S1858" t="s">
        <v>457</v>
      </c>
      <c r="T1858" t="str">
        <f t="shared" si="478"/>
        <v>VEN</v>
      </c>
      <c r="U1858" t="s">
        <v>313</v>
      </c>
      <c r="V1858" s="33">
        <f t="shared" si="479"/>
        <v>1637.76</v>
      </c>
      <c r="W1858">
        <f t="shared" si="480"/>
        <v>120</v>
      </c>
      <c r="X1858" s="33">
        <f t="shared" si="481"/>
        <v>1307.92</v>
      </c>
      <c r="Y1858" s="33">
        <f t="shared" si="482"/>
        <v>329.84</v>
      </c>
      <c r="Z1858" s="45">
        <f t="shared" si="483"/>
        <v>0.30201208968347015</v>
      </c>
      <c r="AA1858" s="33">
        <f t="shared" si="484"/>
        <v>494.62332000000004</v>
      </c>
      <c r="AB1858" s="45">
        <f t="shared" si="485"/>
        <v>0.37817551532203803</v>
      </c>
      <c r="AC1858" s="33">
        <f>IFERROR($X1858/VLOOKUP(CONCATENATE("USD",C1858),[1]GEINDICE!AR$1:AS$65536,2,0),"")</f>
        <v>213.99564783455227</v>
      </c>
      <c r="AD1858" s="33">
        <f>IFERROR($AA1858/VLOOKUP(CONCATENATE("USD",C1858),[1]GEINDICE!AR$1:AS$65536,2,0),"")</f>
        <v>80.927914396505173</v>
      </c>
      <c r="AE1858" s="33">
        <f>IFERROR($X1858/VLOOKUP(CONCATENATE("EUR",C1858),[1]GEINDICE!AR$1:AS$65536,2,0),"")</f>
        <v>205.86466875482034</v>
      </c>
      <c r="AF1858" s="33">
        <f>IFERROR($AA1858/VLOOKUP(CONCATENATE("EUR",C1858),[1]GEINDICE!AR$1:AS$65536,2,0),"")</f>
        <v>77.852977192954853</v>
      </c>
      <c r="AG1858" s="48" t="str">
        <f>VLOOKUP(E1858,[1]Apresentação!AW$1:AX$65536,2,0)</f>
        <v xml:space="preserve">                    2 - LEATHER AUXILIARIES</v>
      </c>
      <c r="AH1858" s="48" t="str">
        <f t="shared" si="486"/>
        <v xml:space="preserve">         5212000933 - PELLASTOL MO BR</v>
      </c>
      <c r="AI1858" s="49" t="str">
        <f t="shared" si="487"/>
        <v xml:space="preserve">     L00281 - ICL BENEFICIAMENTO DE COUROS LTDA.</v>
      </c>
      <c r="AJ1858" t="str">
        <f t="shared" si="488"/>
        <v xml:space="preserve">     90 - SALES</v>
      </c>
      <c r="AK1858" t="str">
        <f t="shared" si="489"/>
        <v/>
      </c>
      <c r="AL1858">
        <f t="shared" si="490"/>
        <v>1</v>
      </c>
      <c r="AM1858" t="str">
        <f t="shared" si="491"/>
        <v>2025 1</v>
      </c>
      <c r="AN1858" t="str">
        <f t="shared" si="492"/>
        <v xml:space="preserve">ICL </v>
      </c>
    </row>
    <row r="1859" spans="1:40" x14ac:dyDescent="0.35">
      <c r="A1859">
        <v>82389</v>
      </c>
      <c r="B1859" t="s">
        <v>274</v>
      </c>
      <c r="C1859" s="31">
        <v>45790</v>
      </c>
      <c r="D1859" t="s">
        <v>373</v>
      </c>
      <c r="E1859" t="s">
        <v>374</v>
      </c>
      <c r="F1859" t="s">
        <v>642</v>
      </c>
      <c r="G1859" t="s">
        <v>643</v>
      </c>
      <c r="H1859" t="s">
        <v>809</v>
      </c>
      <c r="I1859" t="s">
        <v>810</v>
      </c>
      <c r="J1859">
        <v>120</v>
      </c>
      <c r="K1859">
        <v>1637.76</v>
      </c>
      <c r="L1859">
        <v>821.79236000000003</v>
      </c>
      <c r="M1859">
        <v>329.84</v>
      </c>
      <c r="N1859">
        <v>13.648000000000001</v>
      </c>
      <c r="O1859" s="32">
        <f t="shared" si="476"/>
        <v>1307.92</v>
      </c>
      <c r="P1859" s="32">
        <f t="shared" si="477"/>
        <v>486.12764000000004</v>
      </c>
      <c r="Q1859">
        <v>738532</v>
      </c>
      <c r="R1859" t="s">
        <v>312</v>
      </c>
      <c r="S1859" t="s">
        <v>457</v>
      </c>
      <c r="T1859" t="str">
        <f t="shared" si="478"/>
        <v>VEN</v>
      </c>
      <c r="U1859" t="s">
        <v>313</v>
      </c>
      <c r="V1859" s="33">
        <f t="shared" si="479"/>
        <v>1637.76</v>
      </c>
      <c r="W1859">
        <f t="shared" si="480"/>
        <v>120</v>
      </c>
      <c r="X1859" s="33">
        <f t="shared" si="481"/>
        <v>1307.92</v>
      </c>
      <c r="Y1859" s="33">
        <f t="shared" si="482"/>
        <v>329.84</v>
      </c>
      <c r="Z1859" s="45">
        <f t="shared" si="483"/>
        <v>0.28217055001953889</v>
      </c>
      <c r="AA1859" s="33">
        <f t="shared" si="484"/>
        <v>462.12764000000004</v>
      </c>
      <c r="AB1859" s="45">
        <f t="shared" si="485"/>
        <v>0.35333020368218243</v>
      </c>
      <c r="AC1859" s="33">
        <f>IFERROR($X1859/VLOOKUP(CONCATENATE("USD",C1859),[1]GEINDICE!AR$1:AS$65536,2,0),"")</f>
        <v>232.46951761402013</v>
      </c>
      <c r="AD1859" s="33">
        <f>IFERROR($AA1859/VLOOKUP(CONCATENATE("USD",C1859),[1]GEINDICE!AR$1:AS$65536,2,0),"")</f>
        <v>82.138502008460421</v>
      </c>
      <c r="AE1859" s="33">
        <f>IFERROR($X1859/VLOOKUP(CONCATENATE("EUR",C1859),[1]GEINDICE!AR$1:AS$65536,2,0),"")</f>
        <v>208.00916059671107</v>
      </c>
      <c r="AF1859" s="33">
        <f>IFERROR($AA1859/VLOOKUP(CONCATENATE("EUR",C1859),[1]GEINDICE!AR$1:AS$65536,2,0),"")</f>
        <v>73.495919081395712</v>
      </c>
      <c r="AG1859" s="48" t="str">
        <f>VLOOKUP(E1859,[1]Apresentação!AW$1:AX$65536,2,0)</f>
        <v xml:space="preserve">                    2 - LEATHER AUXILIARIES</v>
      </c>
      <c r="AH1859" s="48" t="str">
        <f t="shared" si="486"/>
        <v xml:space="preserve">         5212000933 - PELLASTOL MO BR</v>
      </c>
      <c r="AI1859" s="49" t="str">
        <f t="shared" si="487"/>
        <v xml:space="preserve">     L00281 - ICL BENEFICIAMENTO DE COUROS LTDA.</v>
      </c>
      <c r="AJ1859" t="str">
        <f t="shared" si="488"/>
        <v xml:space="preserve">     90 - SALES</v>
      </c>
      <c r="AK1859" t="str">
        <f t="shared" si="489"/>
        <v/>
      </c>
      <c r="AL1859">
        <f t="shared" si="490"/>
        <v>5</v>
      </c>
      <c r="AM1859" t="str">
        <f t="shared" si="491"/>
        <v>2025 5</v>
      </c>
      <c r="AN1859" t="str">
        <f t="shared" si="492"/>
        <v xml:space="preserve">ICL </v>
      </c>
    </row>
    <row r="1860" spans="1:40" x14ac:dyDescent="0.35">
      <c r="A1860">
        <v>81464</v>
      </c>
      <c r="B1860" t="s">
        <v>274</v>
      </c>
      <c r="C1860" s="31">
        <v>45716</v>
      </c>
      <c r="D1860" t="s">
        <v>373</v>
      </c>
      <c r="E1860" t="s">
        <v>374</v>
      </c>
      <c r="F1860" t="s">
        <v>632</v>
      </c>
      <c r="G1860" t="s">
        <v>633</v>
      </c>
      <c r="H1860" t="s">
        <v>809</v>
      </c>
      <c r="I1860" t="s">
        <v>810</v>
      </c>
      <c r="J1860">
        <v>120</v>
      </c>
      <c r="K1860">
        <v>1584</v>
      </c>
      <c r="L1860">
        <v>797.59627</v>
      </c>
      <c r="M1860">
        <v>319.02</v>
      </c>
      <c r="N1860">
        <v>13.200000000000001</v>
      </c>
      <c r="O1860" s="32">
        <f t="shared" ref="O1860:O1923" si="493">$K1860-$Y1860</f>
        <v>1264.98</v>
      </c>
      <c r="P1860" s="32">
        <f t="shared" ref="P1860:P1923" si="494">($O1860-$L1860)</f>
        <v>467.38373000000001</v>
      </c>
      <c r="Q1860">
        <v>712582</v>
      </c>
      <c r="R1860" t="s">
        <v>312</v>
      </c>
      <c r="S1860" t="s">
        <v>457</v>
      </c>
      <c r="T1860" t="str">
        <f t="shared" ref="T1860:T1923" si="495">MID($U1860,1,3)</f>
        <v>VEN</v>
      </c>
      <c r="U1860" t="s">
        <v>437</v>
      </c>
      <c r="V1860" s="33">
        <f t="shared" ref="V1860:V1923" si="496">IF($T1860="DEV",-$K1860,$K1860)</f>
        <v>1584</v>
      </c>
      <c r="W1860">
        <f t="shared" ref="W1860:W1923" si="497">IF($T1860="DEV",-$J1860,$J1860)</f>
        <v>120</v>
      </c>
      <c r="X1860" s="33">
        <f t="shared" ref="X1860:X1923" si="498">$V1860-$Y1860</f>
        <v>1264.98</v>
      </c>
      <c r="Y1860" s="33">
        <f t="shared" ref="Y1860:Y1923" si="499">IF(A1860=59876,M1860,IF(A1860=59868,M1860,IF(R1860="6111",((K1860*0.12)+M1860),IF(T1860="DEV",-M1860,M1860))))</f>
        <v>319.02</v>
      </c>
      <c r="Z1860" s="45">
        <f t="shared" ref="Z1860:Z1923" si="500">IFERROR($AA1860/$V1860,0)</f>
        <v>0.27991397095959597</v>
      </c>
      <c r="AA1860" s="33">
        <f t="shared" ref="AA1860:AA1923" si="501">IF(VLOOKUP(AL1860,AR:AS,2,0)="sim",IF($T1860="DEV",($X1860-$L1860),$P1860)-(0.2*W1860),IF(VLOOKUP(AL1860,AR:AS,2,0)="OK",IF($T1860="DEV",($X1860-$L1860),$P1860)-(0.2*W1860),IF($T1860="DEV",($X1860-$L1860),$P1860)))</f>
        <v>443.38373000000001</v>
      </c>
      <c r="AB1860" s="45">
        <f t="shared" ref="AB1860:AB1923" si="502">IFERROR($AA1860/$X1860,0)</f>
        <v>0.35050651393697924</v>
      </c>
      <c r="AC1860" s="33">
        <f>IFERROR($X1860/VLOOKUP(CONCATENATE("USD",C1860),[1]GEINDICE!AR$1:AS$65536,2,0),"")</f>
        <v>216.28026261797291</v>
      </c>
      <c r="AD1860" s="33">
        <f>IFERROR($AA1860/VLOOKUP(CONCATENATE("USD",C1860),[1]GEINDICE!AR$1:AS$65536,2,0),"")</f>
        <v>75.807640883600044</v>
      </c>
      <c r="AE1860" s="33">
        <f>IFERROR($X1860/VLOOKUP(CONCATENATE("EUR",C1860),[1]GEINDICE!AR$1:AS$65536,2,0),"")</f>
        <v>207.96014993095284</v>
      </c>
      <c r="AF1860" s="33">
        <f>IFERROR($AA1860/VLOOKUP(CONCATENATE("EUR",C1860),[1]GEINDICE!AR$1:AS$65536,2,0),"")</f>
        <v>72.89138719010981</v>
      </c>
      <c r="AG1860" s="48" t="str">
        <f>VLOOKUP(E1860,[1]Apresentação!AW$1:AX$65536,2,0)</f>
        <v xml:space="preserve">                    2 - LEATHER AUXILIARIES</v>
      </c>
      <c r="AH1860" s="48" t="str">
        <f t="shared" ref="AH1860:AH1923" si="503">CONCATENATE("         ",H1860," - ",I1860)</f>
        <v xml:space="preserve">         5212000933 - PELLASTOL MO BR</v>
      </c>
      <c r="AI1860" s="49" t="str">
        <f t="shared" ref="AI1860:AI1923" si="504">CONCATENATE("     ",F1860," - ",G1860)</f>
        <v xml:space="preserve">     L00577 - RINCAO GAUCHO INDUSTRIA DE COUROS LTDA</v>
      </c>
      <c r="AJ1860" t="str">
        <f t="shared" ref="AJ1860:AJ1923" si="505">IF(RIGHT(I1860,2)="BR","     90 - SALES","     93 - RESALES")</f>
        <v xml:space="preserve">     90 - SALES</v>
      </c>
      <c r="AK1860" t="str">
        <f t="shared" ref="AK1860:AK1923" si="506">IF(R1860="3201","EXP",IF(R1860="7101","EXP",""))</f>
        <v/>
      </c>
      <c r="AL1860">
        <f t="shared" ref="AL1860:AL1923" si="507">VLOOKUP(MONTH(C1860),AQ:AR,2,0)</f>
        <v>2</v>
      </c>
      <c r="AM1860" t="str">
        <f t="shared" ref="AM1860:AM1923" si="508">CONCATENATE(YEAR(C1860)," ",MONTH(C1860))</f>
        <v>2025 2</v>
      </c>
      <c r="AN1860" t="str">
        <f t="shared" ref="AN1860:AN1923" si="509">MID(G1860,1,SEARCH(" ",G1860,1))</f>
        <v xml:space="preserve">RINCAO </v>
      </c>
    </row>
    <row r="1861" spans="1:40" x14ac:dyDescent="0.35">
      <c r="A1861">
        <v>80840</v>
      </c>
      <c r="B1861" t="s">
        <v>274</v>
      </c>
      <c r="C1861" s="31">
        <v>45670</v>
      </c>
      <c r="D1861" t="s">
        <v>373</v>
      </c>
      <c r="E1861" t="s">
        <v>374</v>
      </c>
      <c r="F1861" t="s">
        <v>632</v>
      </c>
      <c r="G1861" t="s">
        <v>633</v>
      </c>
      <c r="H1861" t="s">
        <v>809</v>
      </c>
      <c r="I1861" t="s">
        <v>810</v>
      </c>
      <c r="J1861">
        <v>120</v>
      </c>
      <c r="K1861">
        <v>1584</v>
      </c>
      <c r="L1861">
        <v>789.29668000000004</v>
      </c>
      <c r="M1861">
        <v>319.02</v>
      </c>
      <c r="N1861">
        <v>13.200000000000001</v>
      </c>
      <c r="O1861" s="32">
        <f t="shared" si="493"/>
        <v>1264.98</v>
      </c>
      <c r="P1861" s="32">
        <f t="shared" si="494"/>
        <v>475.68331999999998</v>
      </c>
      <c r="Q1861">
        <v>706873</v>
      </c>
      <c r="R1861" t="s">
        <v>312</v>
      </c>
      <c r="S1861" t="s">
        <v>457</v>
      </c>
      <c r="T1861" t="str">
        <f t="shared" si="495"/>
        <v>VEN</v>
      </c>
      <c r="U1861" t="s">
        <v>437</v>
      </c>
      <c r="V1861" s="33">
        <f t="shared" si="496"/>
        <v>1584</v>
      </c>
      <c r="W1861">
        <f t="shared" si="497"/>
        <v>120</v>
      </c>
      <c r="X1861" s="33">
        <f t="shared" si="498"/>
        <v>1264.98</v>
      </c>
      <c r="Y1861" s="33">
        <f t="shared" si="499"/>
        <v>319.02</v>
      </c>
      <c r="Z1861" s="45">
        <f t="shared" si="500"/>
        <v>0.28515361111111109</v>
      </c>
      <c r="AA1861" s="33">
        <f t="shared" si="501"/>
        <v>451.68331999999998</v>
      </c>
      <c r="AB1861" s="45">
        <f t="shared" si="502"/>
        <v>0.35706755838036963</v>
      </c>
      <c r="AC1861" s="33">
        <f>IFERROR($X1861/VLOOKUP(CONCATENATE("USD",C1861),[1]GEINDICE!AR$1:AS$65536,2,0),"")</f>
        <v>207.10555182632331</v>
      </c>
      <c r="AD1861" s="33">
        <f>IFERROR($AA1861/VLOOKUP(CONCATENATE("USD",C1861),[1]GEINDICE!AR$1:AS$65536,2,0),"")</f>
        <v>73.950673717644364</v>
      </c>
      <c r="AE1861" s="33">
        <f>IFERROR($X1861/VLOOKUP(CONCATENATE("EUR",C1861),[1]GEINDICE!AR$1:AS$65536,2,0),"")</f>
        <v>203.08566658104289</v>
      </c>
      <c r="AF1861" s="33">
        <f>IFERROR($AA1861/VLOOKUP(CONCATENATE("EUR",C1861),[1]GEINDICE!AR$1:AS$65536,2,0),"")</f>
        <v>72.515303108142817</v>
      </c>
      <c r="AG1861" s="48" t="str">
        <f>VLOOKUP(E1861,[1]Apresentação!AW$1:AX$65536,2,0)</f>
        <v xml:space="preserve">                    2 - LEATHER AUXILIARIES</v>
      </c>
      <c r="AH1861" s="48" t="str">
        <f t="shared" si="503"/>
        <v xml:space="preserve">         5212000933 - PELLASTOL MO BR</v>
      </c>
      <c r="AI1861" s="49" t="str">
        <f t="shared" si="504"/>
        <v xml:space="preserve">     L00577 - RINCAO GAUCHO INDUSTRIA DE COUROS LTDA</v>
      </c>
      <c r="AJ1861" t="str">
        <f t="shared" si="505"/>
        <v xml:space="preserve">     90 - SALES</v>
      </c>
      <c r="AK1861" t="str">
        <f t="shared" si="506"/>
        <v/>
      </c>
      <c r="AL1861">
        <f t="shared" si="507"/>
        <v>1</v>
      </c>
      <c r="AM1861" t="str">
        <f t="shared" si="508"/>
        <v>2025 1</v>
      </c>
      <c r="AN1861" t="str">
        <f t="shared" si="509"/>
        <v xml:space="preserve">RINCAO </v>
      </c>
    </row>
    <row r="1862" spans="1:40" x14ac:dyDescent="0.35">
      <c r="A1862">
        <v>80856</v>
      </c>
      <c r="B1862" t="s">
        <v>274</v>
      </c>
      <c r="C1862" s="31">
        <v>45671</v>
      </c>
      <c r="D1862" t="s">
        <v>373</v>
      </c>
      <c r="E1862" t="s">
        <v>374</v>
      </c>
      <c r="F1862" t="s">
        <v>642</v>
      </c>
      <c r="G1862" t="s">
        <v>643</v>
      </c>
      <c r="H1862" t="s">
        <v>809</v>
      </c>
      <c r="I1862" t="s">
        <v>810</v>
      </c>
      <c r="J1862">
        <v>120</v>
      </c>
      <c r="K1862">
        <v>1637.76</v>
      </c>
      <c r="L1862">
        <v>789.29668000000004</v>
      </c>
      <c r="M1862">
        <v>329.84</v>
      </c>
      <c r="N1862">
        <v>13.648000000000001</v>
      </c>
      <c r="O1862" s="32">
        <f t="shared" si="493"/>
        <v>1307.92</v>
      </c>
      <c r="P1862" s="32">
        <f t="shared" si="494"/>
        <v>518.62332000000004</v>
      </c>
      <c r="Q1862">
        <v>706946</v>
      </c>
      <c r="R1862" t="s">
        <v>312</v>
      </c>
      <c r="S1862" t="s">
        <v>457</v>
      </c>
      <c r="T1862" t="str">
        <f t="shared" si="495"/>
        <v>VEN</v>
      </c>
      <c r="U1862" t="s">
        <v>437</v>
      </c>
      <c r="V1862" s="33">
        <f t="shared" si="496"/>
        <v>1637.76</v>
      </c>
      <c r="W1862">
        <f t="shared" si="497"/>
        <v>120</v>
      </c>
      <c r="X1862" s="33">
        <f t="shared" si="498"/>
        <v>1307.92</v>
      </c>
      <c r="Y1862" s="33">
        <f t="shared" si="499"/>
        <v>329.84</v>
      </c>
      <c r="Z1862" s="45">
        <f t="shared" si="500"/>
        <v>0.30201208968347015</v>
      </c>
      <c r="AA1862" s="33">
        <f t="shared" si="501"/>
        <v>494.62332000000004</v>
      </c>
      <c r="AB1862" s="45">
        <f t="shared" si="502"/>
        <v>0.37817551532203803</v>
      </c>
      <c r="AC1862" s="33">
        <f>IFERROR($X1862/VLOOKUP(CONCATENATE("USD",C1862),[1]GEINDICE!AR$1:AS$65536,2,0),"")</f>
        <v>215.57581051902886</v>
      </c>
      <c r="AD1862" s="33">
        <f>IFERROR($AA1862/VLOOKUP(CONCATENATE("USD",C1862),[1]GEINDICE!AR$1:AS$65536,2,0),"")</f>
        <v>81.525493233999782</v>
      </c>
      <c r="AE1862" s="33">
        <f>IFERROR($X1862/VLOOKUP(CONCATENATE("EUR",C1862),[1]GEINDICE!AR$1:AS$65536,2,0),"")</f>
        <v>209.39786426730279</v>
      </c>
      <c r="AF1862" s="33">
        <f>IFERROR($AA1862/VLOOKUP(CONCATENATE("EUR",C1862),[1]GEINDICE!AR$1:AS$65536,2,0),"")</f>
        <v>79.18914522662142</v>
      </c>
      <c r="AG1862" s="48" t="str">
        <f>VLOOKUP(E1862,[1]Apresentação!AW$1:AX$65536,2,0)</f>
        <v xml:space="preserve">                    2 - LEATHER AUXILIARIES</v>
      </c>
      <c r="AH1862" s="48" t="str">
        <f t="shared" si="503"/>
        <v xml:space="preserve">         5212000933 - PELLASTOL MO BR</v>
      </c>
      <c r="AI1862" s="49" t="str">
        <f t="shared" si="504"/>
        <v xml:space="preserve">     L00281 - ICL BENEFICIAMENTO DE COUROS LTDA.</v>
      </c>
      <c r="AJ1862" t="str">
        <f t="shared" si="505"/>
        <v xml:space="preserve">     90 - SALES</v>
      </c>
      <c r="AK1862" t="str">
        <f t="shared" si="506"/>
        <v/>
      </c>
      <c r="AL1862">
        <f t="shared" si="507"/>
        <v>1</v>
      </c>
      <c r="AM1862" t="str">
        <f t="shared" si="508"/>
        <v>2025 1</v>
      </c>
      <c r="AN1862" t="str">
        <f t="shared" si="509"/>
        <v xml:space="preserve">ICL </v>
      </c>
    </row>
    <row r="1863" spans="1:40" x14ac:dyDescent="0.35">
      <c r="A1863">
        <v>80925</v>
      </c>
      <c r="B1863" t="s">
        <v>274</v>
      </c>
      <c r="C1863" s="31">
        <v>45674</v>
      </c>
      <c r="D1863" t="s">
        <v>373</v>
      </c>
      <c r="E1863" t="s">
        <v>374</v>
      </c>
      <c r="F1863" t="s">
        <v>642</v>
      </c>
      <c r="G1863" t="s">
        <v>643</v>
      </c>
      <c r="H1863" t="s">
        <v>809</v>
      </c>
      <c r="I1863" t="s">
        <v>810</v>
      </c>
      <c r="J1863">
        <v>120</v>
      </c>
      <c r="K1863">
        <v>1637.76</v>
      </c>
      <c r="L1863">
        <v>789.29668000000004</v>
      </c>
      <c r="M1863">
        <v>329.84</v>
      </c>
      <c r="N1863">
        <v>13.648000000000001</v>
      </c>
      <c r="O1863" s="32">
        <f t="shared" si="493"/>
        <v>1307.92</v>
      </c>
      <c r="P1863" s="32">
        <f t="shared" si="494"/>
        <v>518.62332000000004</v>
      </c>
      <c r="Q1863">
        <v>707511</v>
      </c>
      <c r="R1863" t="s">
        <v>312</v>
      </c>
      <c r="S1863" t="s">
        <v>457</v>
      </c>
      <c r="T1863" t="str">
        <f t="shared" si="495"/>
        <v>VEN</v>
      </c>
      <c r="U1863" t="s">
        <v>313</v>
      </c>
      <c r="V1863" s="33">
        <f t="shared" si="496"/>
        <v>1637.76</v>
      </c>
      <c r="W1863">
        <f t="shared" si="497"/>
        <v>120</v>
      </c>
      <c r="X1863" s="33">
        <f t="shared" si="498"/>
        <v>1307.92</v>
      </c>
      <c r="Y1863" s="33">
        <f t="shared" si="499"/>
        <v>329.84</v>
      </c>
      <c r="Z1863" s="45">
        <f t="shared" si="500"/>
        <v>0.30201208968347015</v>
      </c>
      <c r="AA1863" s="33">
        <f t="shared" si="501"/>
        <v>494.62332000000004</v>
      </c>
      <c r="AB1863" s="45">
        <f t="shared" si="502"/>
        <v>0.37817551532203803</v>
      </c>
      <c r="AC1863" s="33">
        <f>IFERROR($X1863/VLOOKUP(CONCATENATE("USD",C1863),[1]GEINDICE!AR$1:AS$65536,2,0),"")</f>
        <v>215.79633387780694</v>
      </c>
      <c r="AD1863" s="33">
        <f>IFERROR($AA1863/VLOOKUP(CONCATENATE("USD",C1863),[1]GEINDICE!AR$1:AS$65536,2,0),"")</f>
        <v>81.608889768846211</v>
      </c>
      <c r="AE1863" s="33">
        <f>IFERROR($X1863/VLOOKUP(CONCATENATE("EUR",C1863),[1]GEINDICE!AR$1:AS$65536,2,0),"")</f>
        <v>209.51190991077578</v>
      </c>
      <c r="AF1863" s="33">
        <f>IFERROR($AA1863/VLOOKUP(CONCATENATE("EUR",C1863),[1]GEINDICE!AR$1:AS$65536,2,0),"")</f>
        <v>79.23227449661205</v>
      </c>
      <c r="AG1863" s="48" t="str">
        <f>VLOOKUP(E1863,[1]Apresentação!AW$1:AX$65536,2,0)</f>
        <v xml:space="preserve">                    2 - LEATHER AUXILIARIES</v>
      </c>
      <c r="AH1863" s="48" t="str">
        <f t="shared" si="503"/>
        <v xml:space="preserve">         5212000933 - PELLASTOL MO BR</v>
      </c>
      <c r="AI1863" s="49" t="str">
        <f t="shared" si="504"/>
        <v xml:space="preserve">     L00281 - ICL BENEFICIAMENTO DE COUROS LTDA.</v>
      </c>
      <c r="AJ1863" t="str">
        <f t="shared" si="505"/>
        <v xml:space="preserve">     90 - SALES</v>
      </c>
      <c r="AK1863" t="str">
        <f t="shared" si="506"/>
        <v/>
      </c>
      <c r="AL1863">
        <f t="shared" si="507"/>
        <v>1</v>
      </c>
      <c r="AM1863" t="str">
        <f t="shared" si="508"/>
        <v>2025 1</v>
      </c>
      <c r="AN1863" t="str">
        <f t="shared" si="509"/>
        <v xml:space="preserve">ICL </v>
      </c>
    </row>
    <row r="1864" spans="1:40" x14ac:dyDescent="0.35">
      <c r="A1864">
        <v>82618</v>
      </c>
      <c r="B1864" t="s">
        <v>274</v>
      </c>
      <c r="C1864" s="31">
        <v>45810</v>
      </c>
      <c r="D1864" t="s">
        <v>373</v>
      </c>
      <c r="E1864" t="s">
        <v>374</v>
      </c>
      <c r="F1864" t="s">
        <v>632</v>
      </c>
      <c r="G1864" t="s">
        <v>633</v>
      </c>
      <c r="H1864" t="s">
        <v>809</v>
      </c>
      <c r="I1864" t="s">
        <v>810</v>
      </c>
      <c r="J1864">
        <v>120</v>
      </c>
      <c r="K1864">
        <v>1584</v>
      </c>
      <c r="L1864">
        <v>824.75837999999999</v>
      </c>
      <c r="M1864">
        <v>319.02</v>
      </c>
      <c r="N1864">
        <v>13.200000000000001</v>
      </c>
      <c r="O1864" s="32">
        <f t="shared" si="493"/>
        <v>1264.98</v>
      </c>
      <c r="P1864" s="32">
        <f t="shared" si="494"/>
        <v>440.22162000000003</v>
      </c>
      <c r="Q1864">
        <v>740174</v>
      </c>
      <c r="R1864" t="s">
        <v>312</v>
      </c>
      <c r="S1864" t="s">
        <v>457</v>
      </c>
      <c r="T1864" t="str">
        <f t="shared" si="495"/>
        <v>VEN</v>
      </c>
      <c r="U1864" t="s">
        <v>437</v>
      </c>
      <c r="V1864" s="33">
        <f t="shared" si="496"/>
        <v>1584</v>
      </c>
      <c r="W1864">
        <f t="shared" si="497"/>
        <v>120</v>
      </c>
      <c r="X1864" s="33">
        <f t="shared" si="498"/>
        <v>1264.98</v>
      </c>
      <c r="Y1864" s="33">
        <f t="shared" si="499"/>
        <v>319.02</v>
      </c>
      <c r="Z1864" s="45">
        <f t="shared" si="500"/>
        <v>0.26276617424242427</v>
      </c>
      <c r="AA1864" s="33">
        <f t="shared" si="501"/>
        <v>416.22162000000003</v>
      </c>
      <c r="AB1864" s="45">
        <f t="shared" si="502"/>
        <v>0.32903415073756109</v>
      </c>
      <c r="AC1864" s="33">
        <f>IFERROR($X1864/VLOOKUP(CONCATENATE("USD",C1864),[1]GEINDICE!AR$1:AS$65536,2,0),"")</f>
        <v>222.17187417672162</v>
      </c>
      <c r="AD1864" s="33">
        <f>IFERROR($AA1864/VLOOKUP(CONCATENATE("USD",C1864),[1]GEINDICE!AR$1:AS$65536,2,0),"")</f>
        <v>73.102133937509876</v>
      </c>
      <c r="AE1864" s="33">
        <f>IFERROR($X1864/VLOOKUP(CONCATENATE("EUR",C1864),[1]GEINDICE!AR$1:AS$65536,2,0),"")</f>
        <v>194.35814703848811</v>
      </c>
      <c r="AF1864" s="33">
        <f>IFERROR($AA1864/VLOOKUP(CONCATENATE("EUR",C1864),[1]GEINDICE!AR$1:AS$65536,2,0),"")</f>
        <v>63.950467849734963</v>
      </c>
      <c r="AG1864" s="48" t="str">
        <f>VLOOKUP(E1864,[1]Apresentação!AW$1:AX$65536,2,0)</f>
        <v xml:space="preserve">                    2 - LEATHER AUXILIARIES</v>
      </c>
      <c r="AH1864" s="48" t="str">
        <f t="shared" si="503"/>
        <v xml:space="preserve">         5212000933 - PELLASTOL MO BR</v>
      </c>
      <c r="AI1864" s="49" t="str">
        <f t="shared" si="504"/>
        <v xml:space="preserve">     L00577 - RINCAO GAUCHO INDUSTRIA DE COUROS LTDA</v>
      </c>
      <c r="AJ1864" t="str">
        <f t="shared" si="505"/>
        <v xml:space="preserve">     90 - SALES</v>
      </c>
      <c r="AK1864" t="str">
        <f t="shared" si="506"/>
        <v/>
      </c>
      <c r="AL1864">
        <f t="shared" si="507"/>
        <v>6</v>
      </c>
      <c r="AM1864" t="str">
        <f t="shared" si="508"/>
        <v>2025 6</v>
      </c>
      <c r="AN1864" t="str">
        <f t="shared" si="509"/>
        <v xml:space="preserve">RINCAO </v>
      </c>
    </row>
    <row r="1865" spans="1:40" x14ac:dyDescent="0.35">
      <c r="A1865">
        <v>81398</v>
      </c>
      <c r="B1865" t="s">
        <v>274</v>
      </c>
      <c r="C1865" s="31">
        <v>45713</v>
      </c>
      <c r="D1865" t="s">
        <v>373</v>
      </c>
      <c r="E1865" t="s">
        <v>374</v>
      </c>
      <c r="F1865" t="s">
        <v>642</v>
      </c>
      <c r="G1865" t="s">
        <v>643</v>
      </c>
      <c r="H1865" t="s">
        <v>809</v>
      </c>
      <c r="I1865" t="s">
        <v>810</v>
      </c>
      <c r="J1865">
        <v>120</v>
      </c>
      <c r="K1865">
        <v>1637.76</v>
      </c>
      <c r="L1865">
        <v>797.59627</v>
      </c>
      <c r="M1865">
        <v>329.84</v>
      </c>
      <c r="N1865">
        <v>13.648000000000001</v>
      </c>
      <c r="O1865" s="32">
        <f t="shared" si="493"/>
        <v>1307.92</v>
      </c>
      <c r="P1865" s="32">
        <f t="shared" si="494"/>
        <v>510.32373000000007</v>
      </c>
      <c r="Q1865">
        <v>711255</v>
      </c>
      <c r="R1865" t="s">
        <v>312</v>
      </c>
      <c r="S1865" t="s">
        <v>457</v>
      </c>
      <c r="T1865" t="str">
        <f t="shared" si="495"/>
        <v>VEN</v>
      </c>
      <c r="U1865" t="s">
        <v>313</v>
      </c>
      <c r="V1865" s="33">
        <f t="shared" si="496"/>
        <v>1637.76</v>
      </c>
      <c r="W1865">
        <f t="shared" si="497"/>
        <v>120</v>
      </c>
      <c r="X1865" s="33">
        <f t="shared" si="498"/>
        <v>1307.92</v>
      </c>
      <c r="Y1865" s="33">
        <f t="shared" si="499"/>
        <v>329.84</v>
      </c>
      <c r="Z1865" s="45">
        <f t="shared" si="500"/>
        <v>0.29694444240914425</v>
      </c>
      <c r="AA1865" s="33">
        <f t="shared" si="501"/>
        <v>486.32373000000007</v>
      </c>
      <c r="AB1865" s="45">
        <f t="shared" si="502"/>
        <v>0.37182987491589703</v>
      </c>
      <c r="AC1865" s="33">
        <f>IFERROR($X1865/VLOOKUP(CONCATENATE("USD",C1865),[1]GEINDICE!AR$1:AS$65536,2,0),"")</f>
        <v>226.3659807196386</v>
      </c>
      <c r="AD1865" s="33">
        <f>IFERROR($AA1865/VLOOKUP(CONCATENATE("USD",C1865),[1]GEINDICE!AR$1:AS$65536,2,0),"")</f>
        <v>84.169634296197586</v>
      </c>
      <c r="AE1865" s="33">
        <f>IFERROR($X1865/VLOOKUP(CONCATENATE("EUR",C1865),[1]GEINDICE!AR$1:AS$65536,2,0),"")</f>
        <v>215.6291216037985</v>
      </c>
      <c r="AF1865" s="33">
        <f>IFERROR($AA1865/VLOOKUP(CONCATENATE("EUR",C1865),[1]GEINDICE!AR$1:AS$65536,2,0),"")</f>
        <v>80.177349314165141</v>
      </c>
      <c r="AG1865" s="48" t="str">
        <f>VLOOKUP(E1865,[1]Apresentação!AW$1:AX$65536,2,0)</f>
        <v xml:space="preserve">                    2 - LEATHER AUXILIARIES</v>
      </c>
      <c r="AH1865" s="48" t="str">
        <f t="shared" si="503"/>
        <v xml:space="preserve">         5212000933 - PELLASTOL MO BR</v>
      </c>
      <c r="AI1865" s="49" t="str">
        <f t="shared" si="504"/>
        <v xml:space="preserve">     L00281 - ICL BENEFICIAMENTO DE COUROS LTDA.</v>
      </c>
      <c r="AJ1865" t="str">
        <f t="shared" si="505"/>
        <v xml:space="preserve">     90 - SALES</v>
      </c>
      <c r="AK1865" t="str">
        <f t="shared" si="506"/>
        <v/>
      </c>
      <c r="AL1865">
        <f t="shared" si="507"/>
        <v>2</v>
      </c>
      <c r="AM1865" t="str">
        <f t="shared" si="508"/>
        <v>2025 2</v>
      </c>
      <c r="AN1865" t="str">
        <f t="shared" si="509"/>
        <v xml:space="preserve">ICL </v>
      </c>
    </row>
    <row r="1866" spans="1:40" x14ac:dyDescent="0.35">
      <c r="A1866">
        <v>82261</v>
      </c>
      <c r="B1866" t="s">
        <v>274</v>
      </c>
      <c r="C1866" s="31">
        <v>45782</v>
      </c>
      <c r="D1866" t="s">
        <v>373</v>
      </c>
      <c r="E1866" t="s">
        <v>374</v>
      </c>
      <c r="F1866" t="s">
        <v>632</v>
      </c>
      <c r="G1866" t="s">
        <v>633</v>
      </c>
      <c r="H1866" t="s">
        <v>809</v>
      </c>
      <c r="I1866" t="s">
        <v>810</v>
      </c>
      <c r="J1866">
        <v>120</v>
      </c>
      <c r="K1866">
        <v>1584</v>
      </c>
      <c r="L1866">
        <v>821.79236000000003</v>
      </c>
      <c r="M1866">
        <v>319.02</v>
      </c>
      <c r="N1866">
        <v>13.200000000000001</v>
      </c>
      <c r="O1866" s="32">
        <f t="shared" si="493"/>
        <v>1264.98</v>
      </c>
      <c r="P1866" s="32">
        <f t="shared" si="494"/>
        <v>443.18763999999999</v>
      </c>
      <c r="Q1866">
        <v>736874</v>
      </c>
      <c r="R1866" t="s">
        <v>312</v>
      </c>
      <c r="S1866" t="s">
        <v>457</v>
      </c>
      <c r="T1866" t="str">
        <f t="shared" si="495"/>
        <v>VEN</v>
      </c>
      <c r="U1866" t="s">
        <v>437</v>
      </c>
      <c r="V1866" s="33">
        <f t="shared" si="496"/>
        <v>1584</v>
      </c>
      <c r="W1866">
        <f t="shared" si="497"/>
        <v>120</v>
      </c>
      <c r="X1866" s="33">
        <f t="shared" si="498"/>
        <v>1264.98</v>
      </c>
      <c r="Y1866" s="33">
        <f t="shared" si="499"/>
        <v>319.02</v>
      </c>
      <c r="Z1866" s="45">
        <f t="shared" si="500"/>
        <v>0.26463866161616162</v>
      </c>
      <c r="AA1866" s="33">
        <f t="shared" si="501"/>
        <v>419.18763999999999</v>
      </c>
      <c r="AB1866" s="45">
        <f t="shared" si="502"/>
        <v>0.3313788676500814</v>
      </c>
      <c r="AC1866" s="33">
        <f>IFERROR($X1866/VLOOKUP(CONCATENATE("USD",C1866),[1]GEINDICE!AR$1:AS$65536,2,0),"")</f>
        <v>223.81104033970277</v>
      </c>
      <c r="AD1866" s="33">
        <f>IFERROR($AA1866/VLOOKUP(CONCATENATE("USD",C1866),[1]GEINDICE!AR$1:AS$65536,2,0),"")</f>
        <v>74.166249115357388</v>
      </c>
      <c r="AE1866" s="33">
        <f>IFERROR($X1866/VLOOKUP(CONCATENATE("EUR",C1866),[1]GEINDICE!AR$1:AS$65536,2,0),"")</f>
        <v>197.8014761070803</v>
      </c>
      <c r="AF1866" s="33">
        <f>IFERROR($AA1866/VLOOKUP(CONCATENATE("EUR",C1866),[1]GEINDICE!AR$1:AS$65536,2,0),"")</f>
        <v>65.547229171878911</v>
      </c>
      <c r="AG1866" s="48" t="str">
        <f>VLOOKUP(E1866,[1]Apresentação!AW$1:AX$65536,2,0)</f>
        <v xml:space="preserve">                    2 - LEATHER AUXILIARIES</v>
      </c>
      <c r="AH1866" s="48" t="str">
        <f t="shared" si="503"/>
        <v xml:space="preserve">         5212000933 - PELLASTOL MO BR</v>
      </c>
      <c r="AI1866" s="49" t="str">
        <f t="shared" si="504"/>
        <v xml:space="preserve">     L00577 - RINCAO GAUCHO INDUSTRIA DE COUROS LTDA</v>
      </c>
      <c r="AJ1866" t="str">
        <f t="shared" si="505"/>
        <v xml:space="preserve">     90 - SALES</v>
      </c>
      <c r="AK1866" t="str">
        <f t="shared" si="506"/>
        <v/>
      </c>
      <c r="AL1866">
        <f t="shared" si="507"/>
        <v>5</v>
      </c>
      <c r="AM1866" t="str">
        <f t="shared" si="508"/>
        <v>2025 5</v>
      </c>
      <c r="AN1866" t="str">
        <f t="shared" si="509"/>
        <v xml:space="preserve">RINCAO </v>
      </c>
    </row>
    <row r="1867" spans="1:40" x14ac:dyDescent="0.35">
      <c r="A1867">
        <v>81116</v>
      </c>
      <c r="B1867" t="s">
        <v>274</v>
      </c>
      <c r="C1867" s="31">
        <v>45691</v>
      </c>
      <c r="D1867" t="s">
        <v>373</v>
      </c>
      <c r="E1867" t="s">
        <v>374</v>
      </c>
      <c r="F1867" t="s">
        <v>642</v>
      </c>
      <c r="G1867" t="s">
        <v>643</v>
      </c>
      <c r="H1867" t="s">
        <v>809</v>
      </c>
      <c r="I1867" t="s">
        <v>810</v>
      </c>
      <c r="J1867">
        <v>120</v>
      </c>
      <c r="K1867">
        <v>1637.76</v>
      </c>
      <c r="L1867">
        <v>789.29818</v>
      </c>
      <c r="M1867">
        <v>329.84</v>
      </c>
      <c r="N1867">
        <v>13.648000000000001</v>
      </c>
      <c r="O1867" s="32">
        <f t="shared" si="493"/>
        <v>1307.92</v>
      </c>
      <c r="P1867" s="32">
        <f t="shared" si="494"/>
        <v>518.62182000000007</v>
      </c>
      <c r="Q1867">
        <v>708899</v>
      </c>
      <c r="R1867" t="s">
        <v>312</v>
      </c>
      <c r="S1867" t="s">
        <v>457</v>
      </c>
      <c r="T1867" t="str">
        <f t="shared" si="495"/>
        <v>VEN</v>
      </c>
      <c r="U1867" t="s">
        <v>437</v>
      </c>
      <c r="V1867" s="33">
        <f t="shared" si="496"/>
        <v>1637.76</v>
      </c>
      <c r="W1867">
        <f t="shared" si="497"/>
        <v>120</v>
      </c>
      <c r="X1867" s="33">
        <f t="shared" si="498"/>
        <v>1307.92</v>
      </c>
      <c r="Y1867" s="33">
        <f t="shared" si="499"/>
        <v>329.84</v>
      </c>
      <c r="Z1867" s="45">
        <f t="shared" si="500"/>
        <v>0.30201117379835879</v>
      </c>
      <c r="AA1867" s="33">
        <f t="shared" si="501"/>
        <v>494.62182000000007</v>
      </c>
      <c r="AB1867" s="45">
        <f t="shared" si="502"/>
        <v>0.37817436846290298</v>
      </c>
      <c r="AC1867" s="33">
        <f>IFERROR($X1867/VLOOKUP(CONCATENATE("USD",C1867),[1]GEINDICE!AR$1:AS$65536,2,0),"")</f>
        <v>222.86366657010922</v>
      </c>
      <c r="AD1867" s="33">
        <f>IFERROR($AA1867/VLOOKUP(CONCATENATE("USD",C1867),[1]GEINDICE!AR$1:AS$65536,2,0),"")</f>
        <v>84.281326358478026</v>
      </c>
      <c r="AE1867" s="33">
        <f>IFERROR($X1867/VLOOKUP(CONCATENATE("EUR",C1867),[1]GEINDICE!AR$1:AS$65536,2,0),"")</f>
        <v>216.0779778622171</v>
      </c>
      <c r="AF1867" s="33">
        <f>IFERROR($AA1867/VLOOKUP(CONCATENATE("EUR",C1867),[1]GEINDICE!AR$1:AS$65536,2,0),"")</f>
        <v>81.715152816785078</v>
      </c>
      <c r="AG1867" s="48" t="str">
        <f>VLOOKUP(E1867,[1]Apresentação!AW$1:AX$65536,2,0)</f>
        <v xml:space="preserve">                    2 - LEATHER AUXILIARIES</v>
      </c>
      <c r="AH1867" s="48" t="str">
        <f t="shared" si="503"/>
        <v xml:space="preserve">         5212000933 - PELLASTOL MO BR</v>
      </c>
      <c r="AI1867" s="49" t="str">
        <f t="shared" si="504"/>
        <v xml:space="preserve">     L00281 - ICL BENEFICIAMENTO DE COUROS LTDA.</v>
      </c>
      <c r="AJ1867" t="str">
        <f t="shared" si="505"/>
        <v xml:space="preserve">     90 - SALES</v>
      </c>
      <c r="AK1867" t="str">
        <f t="shared" si="506"/>
        <v/>
      </c>
      <c r="AL1867">
        <f t="shared" si="507"/>
        <v>2</v>
      </c>
      <c r="AM1867" t="str">
        <f t="shared" si="508"/>
        <v>2025 2</v>
      </c>
      <c r="AN1867" t="str">
        <f t="shared" si="509"/>
        <v xml:space="preserve">ICL </v>
      </c>
    </row>
    <row r="1868" spans="1:40" x14ac:dyDescent="0.35">
      <c r="A1868">
        <v>81331</v>
      </c>
      <c r="B1868" t="s">
        <v>274</v>
      </c>
      <c r="C1868" s="31">
        <v>45707</v>
      </c>
      <c r="D1868" t="s">
        <v>373</v>
      </c>
      <c r="E1868" t="s">
        <v>374</v>
      </c>
      <c r="F1868" t="s">
        <v>704</v>
      </c>
      <c r="G1868" t="s">
        <v>705</v>
      </c>
      <c r="H1868" t="s">
        <v>809</v>
      </c>
      <c r="I1868" t="s">
        <v>810</v>
      </c>
      <c r="J1868">
        <v>1000</v>
      </c>
      <c r="K1868">
        <v>15270.37</v>
      </c>
      <c r="L1868">
        <v>6588.9211999999998</v>
      </c>
      <c r="M1868">
        <v>3075.47</v>
      </c>
      <c r="N1868">
        <v>15.27037</v>
      </c>
      <c r="O1868" s="32">
        <f t="shared" si="493"/>
        <v>12194.900000000001</v>
      </c>
      <c r="P1868" s="32">
        <f t="shared" si="494"/>
        <v>5605.9788000000017</v>
      </c>
      <c r="Q1868">
        <v>710641</v>
      </c>
      <c r="R1868" t="s">
        <v>312</v>
      </c>
      <c r="S1868" t="s">
        <v>457</v>
      </c>
      <c r="T1868" t="str">
        <f t="shared" si="495"/>
        <v>VEN</v>
      </c>
      <c r="U1868" t="s">
        <v>437</v>
      </c>
      <c r="V1868" s="33">
        <f t="shared" si="496"/>
        <v>15270.37</v>
      </c>
      <c r="W1868">
        <f t="shared" si="497"/>
        <v>1000</v>
      </c>
      <c r="X1868" s="33">
        <f t="shared" si="498"/>
        <v>12194.900000000001</v>
      </c>
      <c r="Y1868" s="33">
        <f t="shared" si="499"/>
        <v>3075.47</v>
      </c>
      <c r="Z1868" s="45">
        <f t="shared" si="500"/>
        <v>0.35401753854032358</v>
      </c>
      <c r="AA1868" s="33">
        <f t="shared" si="501"/>
        <v>5405.9788000000017</v>
      </c>
      <c r="AB1868" s="45">
        <f t="shared" si="502"/>
        <v>0.44329832962959936</v>
      </c>
      <c r="AC1868" s="33">
        <f>IFERROR($X1868/VLOOKUP(CONCATENATE("USD",C1868),[1]GEINDICE!AR$1:AS$65536,2,0),"")</f>
        <v>2136.195631229527</v>
      </c>
      <c r="AD1868" s="33">
        <f>IFERROR($AA1868/VLOOKUP(CONCATENATE("USD",C1868),[1]GEINDICE!AR$1:AS$65536,2,0),"")</f>
        <v>946.97195508609695</v>
      </c>
      <c r="AE1868" s="33">
        <f>IFERROR($X1868/VLOOKUP(CONCATENATE("EUR",C1868),[1]GEINDICE!AR$1:AS$65536,2,0),"")</f>
        <v>2049.1153193419923</v>
      </c>
      <c r="AF1868" s="33">
        <f>IFERROR($AA1868/VLOOKUP(CONCATENATE("EUR",C1868),[1]GEINDICE!AR$1:AS$65536,2,0),"")</f>
        <v>908.3693982827283</v>
      </c>
      <c r="AG1868" s="48" t="str">
        <f>VLOOKUP(E1868,[1]Apresentação!AW$1:AX$65536,2,0)</f>
        <v xml:space="preserve">                    2 - LEATHER AUXILIARIES</v>
      </c>
      <c r="AH1868" s="48" t="str">
        <f t="shared" si="503"/>
        <v xml:space="preserve">         5212000933 - PELLASTOL MO BR</v>
      </c>
      <c r="AI1868" s="49" t="str">
        <f t="shared" si="504"/>
        <v xml:space="preserve">     L00242 - CBC COUROS E ACABAMENTOS LTDA</v>
      </c>
      <c r="AJ1868" t="str">
        <f t="shared" si="505"/>
        <v xml:space="preserve">     90 - SALES</v>
      </c>
      <c r="AK1868" t="str">
        <f t="shared" si="506"/>
        <v/>
      </c>
      <c r="AL1868">
        <f t="shared" si="507"/>
        <v>2</v>
      </c>
      <c r="AM1868" t="str">
        <f t="shared" si="508"/>
        <v>2025 2</v>
      </c>
      <c r="AN1868" t="str">
        <f t="shared" si="509"/>
        <v xml:space="preserve">CBC </v>
      </c>
    </row>
    <row r="1869" spans="1:40" x14ac:dyDescent="0.35">
      <c r="A1869">
        <v>81654</v>
      </c>
      <c r="B1869" t="s">
        <v>274</v>
      </c>
      <c r="C1869" s="31">
        <v>45733</v>
      </c>
      <c r="D1869" t="s">
        <v>373</v>
      </c>
      <c r="E1869" t="s">
        <v>374</v>
      </c>
      <c r="F1869" t="s">
        <v>704</v>
      </c>
      <c r="G1869" t="s">
        <v>705</v>
      </c>
      <c r="H1869" t="s">
        <v>809</v>
      </c>
      <c r="I1869" t="s">
        <v>810</v>
      </c>
      <c r="J1869">
        <v>1000</v>
      </c>
      <c r="K1869">
        <v>15388.29</v>
      </c>
      <c r="L1869">
        <v>6646.6355700000004</v>
      </c>
      <c r="M1869">
        <v>3099.23</v>
      </c>
      <c r="N1869">
        <v>15.38829</v>
      </c>
      <c r="O1869" s="32">
        <f t="shared" si="493"/>
        <v>12289.060000000001</v>
      </c>
      <c r="P1869" s="32">
        <f t="shared" si="494"/>
        <v>5642.4244300000009</v>
      </c>
      <c r="Q1869">
        <v>718703</v>
      </c>
      <c r="R1869" t="s">
        <v>312</v>
      </c>
      <c r="S1869" t="s">
        <v>457</v>
      </c>
      <c r="T1869" t="str">
        <f t="shared" si="495"/>
        <v>VEN</v>
      </c>
      <c r="U1869" t="s">
        <v>348</v>
      </c>
      <c r="V1869" s="33">
        <f t="shared" si="496"/>
        <v>15388.29</v>
      </c>
      <c r="W1869">
        <f t="shared" si="497"/>
        <v>1000</v>
      </c>
      <c r="X1869" s="33">
        <f t="shared" si="498"/>
        <v>12289.060000000001</v>
      </c>
      <c r="Y1869" s="33">
        <f t="shared" si="499"/>
        <v>3099.23</v>
      </c>
      <c r="Z1869" s="45">
        <f t="shared" si="500"/>
        <v>0.35367311312692967</v>
      </c>
      <c r="AA1869" s="33">
        <f t="shared" si="501"/>
        <v>5442.4244300000009</v>
      </c>
      <c r="AB1869" s="45">
        <f t="shared" si="502"/>
        <v>0.44286743086940744</v>
      </c>
      <c r="AC1869" s="33">
        <f>IFERROR($X1869/VLOOKUP(CONCATENATE("USD",C1869),[1]GEINDICE!AR$1:AS$65536,2,0),"")</f>
        <v>2152.8783154059074</v>
      </c>
      <c r="AD1869" s="33">
        <f>IFERROR($AA1869/VLOOKUP(CONCATENATE("USD",C1869),[1]GEINDICE!AR$1:AS$65536,2,0),"")</f>
        <v>953.43968851827208</v>
      </c>
      <c r="AE1869" s="33">
        <f>IFERROR($X1869/VLOOKUP(CONCATENATE("EUR",C1869),[1]GEINDICE!AR$1:AS$65536,2,0),"")</f>
        <v>1971.1380222952923</v>
      </c>
      <c r="AF1869" s="33">
        <f>IFERROR($AA1869/VLOOKUP(CONCATENATE("EUR",C1869),[1]GEINDICE!AR$1:AS$65536,2,0),"")</f>
        <v>872.95283182292087</v>
      </c>
      <c r="AG1869" s="48" t="str">
        <f>VLOOKUP(E1869,[1]Apresentação!AW$1:AX$65536,2,0)</f>
        <v xml:space="preserve">                    2 - LEATHER AUXILIARIES</v>
      </c>
      <c r="AH1869" s="48" t="str">
        <f t="shared" si="503"/>
        <v xml:space="preserve">         5212000933 - PELLASTOL MO BR</v>
      </c>
      <c r="AI1869" s="49" t="str">
        <f t="shared" si="504"/>
        <v xml:space="preserve">     L00242 - CBC COUROS E ACABAMENTOS LTDA</v>
      </c>
      <c r="AJ1869" t="str">
        <f t="shared" si="505"/>
        <v xml:space="preserve">     90 - SALES</v>
      </c>
      <c r="AK1869" t="str">
        <f t="shared" si="506"/>
        <v/>
      </c>
      <c r="AL1869">
        <f t="shared" si="507"/>
        <v>3</v>
      </c>
      <c r="AM1869" t="str">
        <f t="shared" si="508"/>
        <v>2025 3</v>
      </c>
      <c r="AN1869" t="str">
        <f t="shared" si="509"/>
        <v xml:space="preserve">CBC </v>
      </c>
    </row>
    <row r="1870" spans="1:40" x14ac:dyDescent="0.35">
      <c r="A1870">
        <v>81657</v>
      </c>
      <c r="B1870" t="s">
        <v>274</v>
      </c>
      <c r="C1870" s="31">
        <v>45733</v>
      </c>
      <c r="D1870" t="s">
        <v>373</v>
      </c>
      <c r="E1870" t="s">
        <v>374</v>
      </c>
      <c r="F1870" t="s">
        <v>632</v>
      </c>
      <c r="G1870" t="s">
        <v>633</v>
      </c>
      <c r="H1870" t="s">
        <v>809</v>
      </c>
      <c r="I1870" t="s">
        <v>810</v>
      </c>
      <c r="J1870">
        <v>120</v>
      </c>
      <c r="K1870">
        <v>1584</v>
      </c>
      <c r="L1870">
        <v>797.59627</v>
      </c>
      <c r="M1870">
        <v>319.02</v>
      </c>
      <c r="N1870">
        <v>13.200000000000001</v>
      </c>
      <c r="O1870" s="32">
        <f t="shared" si="493"/>
        <v>1264.98</v>
      </c>
      <c r="P1870" s="32">
        <f t="shared" si="494"/>
        <v>467.38373000000001</v>
      </c>
      <c r="Q1870">
        <v>718805</v>
      </c>
      <c r="R1870" t="s">
        <v>312</v>
      </c>
      <c r="S1870" t="s">
        <v>457</v>
      </c>
      <c r="T1870" t="str">
        <f t="shared" si="495"/>
        <v>VEN</v>
      </c>
      <c r="U1870" t="s">
        <v>437</v>
      </c>
      <c r="V1870" s="33">
        <f t="shared" si="496"/>
        <v>1584</v>
      </c>
      <c r="W1870">
        <f t="shared" si="497"/>
        <v>120</v>
      </c>
      <c r="X1870" s="33">
        <f t="shared" si="498"/>
        <v>1264.98</v>
      </c>
      <c r="Y1870" s="33">
        <f t="shared" si="499"/>
        <v>319.02</v>
      </c>
      <c r="Z1870" s="45">
        <f t="shared" si="500"/>
        <v>0.27991397095959597</v>
      </c>
      <c r="AA1870" s="33">
        <f t="shared" si="501"/>
        <v>443.38373000000001</v>
      </c>
      <c r="AB1870" s="45">
        <f t="shared" si="502"/>
        <v>0.35050651393697924</v>
      </c>
      <c r="AC1870" s="33">
        <f>IFERROR($X1870/VLOOKUP(CONCATENATE("USD",C1870),[1]GEINDICE!AR$1:AS$65536,2,0),"")</f>
        <v>221.60751200028028</v>
      </c>
      <c r="AD1870" s="33">
        <f>IFERROR($AA1870/VLOOKUP(CONCATENATE("USD",C1870),[1]GEINDICE!AR$1:AS$65536,2,0),"")</f>
        <v>77.674876493465533</v>
      </c>
      <c r="AE1870" s="33">
        <f>IFERROR($X1870/VLOOKUP(CONCATENATE("EUR",C1870),[1]GEINDICE!AR$1:AS$65536,2,0),"")</f>
        <v>202.89999198011066</v>
      </c>
      <c r="AF1870" s="33">
        <f>IFERROR($AA1870/VLOOKUP(CONCATENATE("EUR",C1870),[1]GEINDICE!AR$1:AS$65536,2,0),"")</f>
        <v>71.117768866789632</v>
      </c>
      <c r="AG1870" s="48" t="str">
        <f>VLOOKUP(E1870,[1]Apresentação!AW$1:AX$65536,2,0)</f>
        <v xml:space="preserve">                    2 - LEATHER AUXILIARIES</v>
      </c>
      <c r="AH1870" s="48" t="str">
        <f t="shared" si="503"/>
        <v xml:space="preserve">         5212000933 - PELLASTOL MO BR</v>
      </c>
      <c r="AI1870" s="49" t="str">
        <f t="shared" si="504"/>
        <v xml:space="preserve">     L00577 - RINCAO GAUCHO INDUSTRIA DE COUROS LTDA</v>
      </c>
      <c r="AJ1870" t="str">
        <f t="shared" si="505"/>
        <v xml:space="preserve">     90 - SALES</v>
      </c>
      <c r="AK1870" t="str">
        <f t="shared" si="506"/>
        <v/>
      </c>
      <c r="AL1870">
        <f t="shared" si="507"/>
        <v>3</v>
      </c>
      <c r="AM1870" t="str">
        <f t="shared" si="508"/>
        <v>2025 3</v>
      </c>
      <c r="AN1870" t="str">
        <f t="shared" si="509"/>
        <v xml:space="preserve">RINCAO </v>
      </c>
    </row>
    <row r="1871" spans="1:40" x14ac:dyDescent="0.35">
      <c r="A1871">
        <v>81906</v>
      </c>
      <c r="B1871" t="s">
        <v>274</v>
      </c>
      <c r="C1871" s="31">
        <v>45750</v>
      </c>
      <c r="D1871" t="s">
        <v>373</v>
      </c>
      <c r="E1871" t="s">
        <v>374</v>
      </c>
      <c r="F1871" t="s">
        <v>632</v>
      </c>
      <c r="G1871" t="s">
        <v>633</v>
      </c>
      <c r="H1871" t="s">
        <v>809</v>
      </c>
      <c r="I1871" t="s">
        <v>810</v>
      </c>
      <c r="J1871">
        <v>120</v>
      </c>
      <c r="K1871">
        <v>1584</v>
      </c>
      <c r="L1871">
        <v>797.59627</v>
      </c>
      <c r="M1871">
        <v>319.02</v>
      </c>
      <c r="N1871">
        <v>13.200000000000001</v>
      </c>
      <c r="O1871" s="32">
        <f t="shared" si="493"/>
        <v>1264.98</v>
      </c>
      <c r="P1871" s="32">
        <f t="shared" si="494"/>
        <v>467.38373000000001</v>
      </c>
      <c r="Q1871">
        <v>725387</v>
      </c>
      <c r="R1871" t="s">
        <v>312</v>
      </c>
      <c r="S1871" t="s">
        <v>457</v>
      </c>
      <c r="T1871" t="str">
        <f t="shared" si="495"/>
        <v>VEN</v>
      </c>
      <c r="U1871" t="s">
        <v>437</v>
      </c>
      <c r="V1871" s="33">
        <f t="shared" si="496"/>
        <v>1584</v>
      </c>
      <c r="W1871">
        <f t="shared" si="497"/>
        <v>120</v>
      </c>
      <c r="X1871" s="33">
        <f t="shared" si="498"/>
        <v>1264.98</v>
      </c>
      <c r="Y1871" s="33">
        <f t="shared" si="499"/>
        <v>319.02</v>
      </c>
      <c r="Z1871" s="45">
        <f t="shared" si="500"/>
        <v>0.27991397095959597</v>
      </c>
      <c r="AA1871" s="33">
        <f t="shared" si="501"/>
        <v>443.38373000000001</v>
      </c>
      <c r="AB1871" s="45">
        <f t="shared" si="502"/>
        <v>0.35050651393697924</v>
      </c>
      <c r="AC1871" s="33">
        <f>IFERROR($X1871/VLOOKUP(CONCATENATE("USD",C1871),[1]GEINDICE!AR$1:AS$65536,2,0),"")</f>
        <v>225.61934827973676</v>
      </c>
      <c r="AD1871" s="33">
        <f>IFERROR($AA1871/VLOOKUP(CONCATENATE("USD",C1871),[1]GEINDICE!AR$1:AS$65536,2,0),"")</f>
        <v>79.081051242263726</v>
      </c>
      <c r="AE1871" s="33">
        <f>IFERROR($X1871/VLOOKUP(CONCATENATE("EUR",C1871),[1]GEINDICE!AR$1:AS$65536,2,0),"")</f>
        <v>204.16074887023885</v>
      </c>
      <c r="AF1871" s="33">
        <f>IFERROR($AA1871/VLOOKUP(CONCATENATE("EUR",C1871),[1]GEINDICE!AR$1:AS$65536,2,0),"")</f>
        <v>71.559672369270487</v>
      </c>
      <c r="AG1871" s="48" t="str">
        <f>VLOOKUP(E1871,[1]Apresentação!AW$1:AX$65536,2,0)</f>
        <v xml:space="preserve">                    2 - LEATHER AUXILIARIES</v>
      </c>
      <c r="AH1871" s="48" t="str">
        <f t="shared" si="503"/>
        <v xml:space="preserve">         5212000933 - PELLASTOL MO BR</v>
      </c>
      <c r="AI1871" s="49" t="str">
        <f t="shared" si="504"/>
        <v xml:space="preserve">     L00577 - RINCAO GAUCHO INDUSTRIA DE COUROS LTDA</v>
      </c>
      <c r="AJ1871" t="str">
        <f t="shared" si="505"/>
        <v xml:space="preserve">     90 - SALES</v>
      </c>
      <c r="AK1871" t="str">
        <f t="shared" si="506"/>
        <v/>
      </c>
      <c r="AL1871">
        <f t="shared" si="507"/>
        <v>4</v>
      </c>
      <c r="AM1871" t="str">
        <f t="shared" si="508"/>
        <v>2025 4</v>
      </c>
      <c r="AN1871" t="str">
        <f t="shared" si="509"/>
        <v xml:space="preserve">RINCAO </v>
      </c>
    </row>
    <row r="1872" spans="1:40" x14ac:dyDescent="0.35">
      <c r="A1872">
        <v>81896</v>
      </c>
      <c r="B1872" t="s">
        <v>274</v>
      </c>
      <c r="C1872" s="31">
        <v>45749</v>
      </c>
      <c r="D1872" t="s">
        <v>373</v>
      </c>
      <c r="E1872" t="s">
        <v>374</v>
      </c>
      <c r="F1872" t="s">
        <v>642</v>
      </c>
      <c r="G1872" t="s">
        <v>643</v>
      </c>
      <c r="H1872" t="s">
        <v>809</v>
      </c>
      <c r="I1872" t="s">
        <v>810</v>
      </c>
      <c r="J1872">
        <v>120</v>
      </c>
      <c r="K1872">
        <v>1637.76</v>
      </c>
      <c r="L1872">
        <v>797.59627</v>
      </c>
      <c r="M1872">
        <v>329.84</v>
      </c>
      <c r="N1872">
        <v>13.648000000000001</v>
      </c>
      <c r="O1872" s="32">
        <f t="shared" si="493"/>
        <v>1307.92</v>
      </c>
      <c r="P1872" s="32">
        <f t="shared" si="494"/>
        <v>510.32373000000007</v>
      </c>
      <c r="Q1872">
        <v>725119</v>
      </c>
      <c r="R1872" t="s">
        <v>312</v>
      </c>
      <c r="S1872" t="s">
        <v>457</v>
      </c>
      <c r="T1872" t="str">
        <f t="shared" si="495"/>
        <v>VEN</v>
      </c>
      <c r="U1872" t="s">
        <v>437</v>
      </c>
      <c r="V1872" s="33">
        <f t="shared" si="496"/>
        <v>1637.76</v>
      </c>
      <c r="W1872">
        <f t="shared" si="497"/>
        <v>120</v>
      </c>
      <c r="X1872" s="33">
        <f t="shared" si="498"/>
        <v>1307.92</v>
      </c>
      <c r="Y1872" s="33">
        <f t="shared" si="499"/>
        <v>329.84</v>
      </c>
      <c r="Z1872" s="45">
        <f t="shared" si="500"/>
        <v>0.29694444240914425</v>
      </c>
      <c r="AA1872" s="33">
        <f t="shared" si="501"/>
        <v>486.32373000000007</v>
      </c>
      <c r="AB1872" s="45">
        <f t="shared" si="502"/>
        <v>0.37182987491589703</v>
      </c>
      <c r="AC1872" s="33">
        <f>IFERROR($X1872/VLOOKUP(CONCATENATE("USD",C1872),[1]GEINDICE!AR$1:AS$65536,2,0),"")</f>
        <v>229.77004022978409</v>
      </c>
      <c r="AD1872" s="33">
        <f>IFERROR($AA1872/VLOOKUP(CONCATENATE("USD",C1872),[1]GEINDICE!AR$1:AS$65536,2,0),"")</f>
        <v>85.435365318061244</v>
      </c>
      <c r="AE1872" s="33">
        <f>IFERROR($X1872/VLOOKUP(CONCATENATE("EUR",C1872),[1]GEINDICE!AR$1:AS$65536,2,0),"")</f>
        <v>211.41859562912197</v>
      </c>
      <c r="AF1872" s="33">
        <f>IFERROR($AA1872/VLOOKUP(CONCATENATE("EUR",C1872),[1]GEINDICE!AR$1:AS$65536,2,0),"")</f>
        <v>78.611749967671031</v>
      </c>
      <c r="AG1872" s="48" t="str">
        <f>VLOOKUP(E1872,[1]Apresentação!AW$1:AX$65536,2,0)</f>
        <v xml:space="preserve">                    2 - LEATHER AUXILIARIES</v>
      </c>
      <c r="AH1872" s="48" t="str">
        <f t="shared" si="503"/>
        <v xml:space="preserve">         5212000933 - PELLASTOL MO BR</v>
      </c>
      <c r="AI1872" s="49" t="str">
        <f t="shared" si="504"/>
        <v xml:space="preserve">     L00281 - ICL BENEFICIAMENTO DE COUROS LTDA.</v>
      </c>
      <c r="AJ1872" t="str">
        <f t="shared" si="505"/>
        <v xml:space="preserve">     90 - SALES</v>
      </c>
      <c r="AK1872" t="str">
        <f t="shared" si="506"/>
        <v/>
      </c>
      <c r="AL1872">
        <f t="shared" si="507"/>
        <v>4</v>
      </c>
      <c r="AM1872" t="str">
        <f t="shared" si="508"/>
        <v>2025 4</v>
      </c>
      <c r="AN1872" t="str">
        <f t="shared" si="509"/>
        <v xml:space="preserve">ICL </v>
      </c>
    </row>
    <row r="1873" spans="1:40" x14ac:dyDescent="0.35">
      <c r="A1873">
        <v>81826</v>
      </c>
      <c r="B1873" t="s">
        <v>274</v>
      </c>
      <c r="C1873" s="31">
        <v>45744</v>
      </c>
      <c r="D1873" t="s">
        <v>373</v>
      </c>
      <c r="E1873" t="s">
        <v>374</v>
      </c>
      <c r="F1873" t="s">
        <v>632</v>
      </c>
      <c r="G1873" t="s">
        <v>633</v>
      </c>
      <c r="H1873" t="s">
        <v>809</v>
      </c>
      <c r="I1873" t="s">
        <v>810</v>
      </c>
      <c r="J1873">
        <v>120</v>
      </c>
      <c r="K1873">
        <v>1584</v>
      </c>
      <c r="L1873">
        <v>797.59627</v>
      </c>
      <c r="M1873">
        <v>319.02</v>
      </c>
      <c r="N1873">
        <v>13.200000000000001</v>
      </c>
      <c r="O1873" s="32">
        <f t="shared" si="493"/>
        <v>1264.98</v>
      </c>
      <c r="P1873" s="32">
        <f t="shared" si="494"/>
        <v>467.38373000000001</v>
      </c>
      <c r="Q1873">
        <v>723123</v>
      </c>
      <c r="R1873" t="s">
        <v>312</v>
      </c>
      <c r="S1873" t="s">
        <v>457</v>
      </c>
      <c r="T1873" t="str">
        <f t="shared" si="495"/>
        <v>VEN</v>
      </c>
      <c r="U1873" t="s">
        <v>437</v>
      </c>
      <c r="V1873" s="33">
        <f t="shared" si="496"/>
        <v>1584</v>
      </c>
      <c r="W1873">
        <f t="shared" si="497"/>
        <v>120</v>
      </c>
      <c r="X1873" s="33">
        <f t="shared" si="498"/>
        <v>1264.98</v>
      </c>
      <c r="Y1873" s="33">
        <f t="shared" si="499"/>
        <v>319.02</v>
      </c>
      <c r="Z1873" s="45">
        <f t="shared" si="500"/>
        <v>0.27991397095959597</v>
      </c>
      <c r="AA1873" s="33">
        <f t="shared" si="501"/>
        <v>443.38373000000001</v>
      </c>
      <c r="AB1873" s="45">
        <f t="shared" si="502"/>
        <v>0.35050651393697924</v>
      </c>
      <c r="AC1873" s="33">
        <f>IFERROR($X1873/VLOOKUP(CONCATENATE("USD",C1873),[1]GEINDICE!AR$1:AS$65536,2,0),"")</f>
        <v>219.38605619146722</v>
      </c>
      <c r="AD1873" s="33">
        <f>IFERROR($AA1873/VLOOKUP(CONCATENATE("USD",C1873),[1]GEINDICE!AR$1:AS$65536,2,0),"")</f>
        <v>76.896241762053421</v>
      </c>
      <c r="AE1873" s="33">
        <f>IFERROR($X1873/VLOOKUP(CONCATENATE("EUR",C1873),[1]GEINDICE!AR$1:AS$65536,2,0),"")</f>
        <v>202.64646043926118</v>
      </c>
      <c r="AF1873" s="33">
        <f>IFERROR($AA1873/VLOOKUP(CONCATENATE("EUR",C1873),[1]GEINDICE!AR$1:AS$65536,2,0),"")</f>
        <v>71.028904410233409</v>
      </c>
      <c r="AG1873" s="48" t="str">
        <f>VLOOKUP(E1873,[1]Apresentação!AW$1:AX$65536,2,0)</f>
        <v xml:space="preserve">                    2 - LEATHER AUXILIARIES</v>
      </c>
      <c r="AH1873" s="48" t="str">
        <f t="shared" si="503"/>
        <v xml:space="preserve">         5212000933 - PELLASTOL MO BR</v>
      </c>
      <c r="AI1873" s="49" t="str">
        <f t="shared" si="504"/>
        <v xml:space="preserve">     L00577 - RINCAO GAUCHO INDUSTRIA DE COUROS LTDA</v>
      </c>
      <c r="AJ1873" t="str">
        <f t="shared" si="505"/>
        <v xml:space="preserve">     90 - SALES</v>
      </c>
      <c r="AK1873" t="str">
        <f t="shared" si="506"/>
        <v/>
      </c>
      <c r="AL1873">
        <f t="shared" si="507"/>
        <v>3</v>
      </c>
      <c r="AM1873" t="str">
        <f t="shared" si="508"/>
        <v>2025 3</v>
      </c>
      <c r="AN1873" t="str">
        <f t="shared" si="509"/>
        <v xml:space="preserve">RINCAO </v>
      </c>
    </row>
    <row r="1874" spans="1:40" x14ac:dyDescent="0.35">
      <c r="A1874">
        <v>81883</v>
      </c>
      <c r="B1874" t="s">
        <v>274</v>
      </c>
      <c r="C1874" s="31">
        <v>45749</v>
      </c>
      <c r="D1874" t="s">
        <v>373</v>
      </c>
      <c r="E1874" t="s">
        <v>374</v>
      </c>
      <c r="F1874" t="s">
        <v>632</v>
      </c>
      <c r="G1874" t="s">
        <v>633</v>
      </c>
      <c r="H1874" t="s">
        <v>809</v>
      </c>
      <c r="I1874" t="s">
        <v>810</v>
      </c>
      <c r="J1874">
        <v>120</v>
      </c>
      <c r="K1874">
        <v>1584</v>
      </c>
      <c r="L1874">
        <v>797.59627</v>
      </c>
      <c r="M1874">
        <v>319.02</v>
      </c>
      <c r="N1874">
        <v>13.200000000000001</v>
      </c>
      <c r="O1874" s="32">
        <f t="shared" si="493"/>
        <v>1264.98</v>
      </c>
      <c r="P1874" s="32">
        <f t="shared" si="494"/>
        <v>467.38373000000001</v>
      </c>
      <c r="Q1874">
        <v>724976</v>
      </c>
      <c r="R1874" t="s">
        <v>312</v>
      </c>
      <c r="S1874" t="s">
        <v>457</v>
      </c>
      <c r="T1874" t="str">
        <f t="shared" si="495"/>
        <v>VEN</v>
      </c>
      <c r="U1874" t="s">
        <v>437</v>
      </c>
      <c r="V1874" s="33">
        <f t="shared" si="496"/>
        <v>1584</v>
      </c>
      <c r="W1874">
        <f t="shared" si="497"/>
        <v>120</v>
      </c>
      <c r="X1874" s="33">
        <f t="shared" si="498"/>
        <v>1264.98</v>
      </c>
      <c r="Y1874" s="33">
        <f t="shared" si="499"/>
        <v>319.02</v>
      </c>
      <c r="Z1874" s="45">
        <f t="shared" si="500"/>
        <v>0.27991397095959597</v>
      </c>
      <c r="AA1874" s="33">
        <f t="shared" si="501"/>
        <v>443.38373000000001</v>
      </c>
      <c r="AB1874" s="45">
        <f t="shared" si="502"/>
        <v>0.35050651393697924</v>
      </c>
      <c r="AC1874" s="33">
        <f>IFERROR($X1874/VLOOKUP(CONCATENATE("USD",C1874),[1]GEINDICE!AR$1:AS$65536,2,0),"")</f>
        <v>222.22651652231963</v>
      </c>
      <c r="AD1874" s="33">
        <f>IFERROR($AA1874/VLOOKUP(CONCATENATE("USD",C1874),[1]GEINDICE!AR$1:AS$65536,2,0),"")</f>
        <v>77.891841610596771</v>
      </c>
      <c r="AE1874" s="33">
        <f>IFERROR($X1874/VLOOKUP(CONCATENATE("EUR",C1874),[1]GEINDICE!AR$1:AS$65536,2,0),"")</f>
        <v>204.47756368809002</v>
      </c>
      <c r="AF1874" s="33">
        <f>IFERROR($AA1874/VLOOKUP(CONCATENATE("EUR",C1874),[1]GEINDICE!AR$1:AS$65536,2,0),"")</f>
        <v>71.670718026639079</v>
      </c>
      <c r="AG1874" s="48" t="str">
        <f>VLOOKUP(E1874,[1]Apresentação!AW$1:AX$65536,2,0)</f>
        <v xml:space="preserve">                    2 - LEATHER AUXILIARIES</v>
      </c>
      <c r="AH1874" s="48" t="str">
        <f t="shared" si="503"/>
        <v xml:space="preserve">         5212000933 - PELLASTOL MO BR</v>
      </c>
      <c r="AI1874" s="49" t="str">
        <f t="shared" si="504"/>
        <v xml:space="preserve">     L00577 - RINCAO GAUCHO INDUSTRIA DE COUROS LTDA</v>
      </c>
      <c r="AJ1874" t="str">
        <f t="shared" si="505"/>
        <v xml:space="preserve">     90 - SALES</v>
      </c>
      <c r="AK1874" t="str">
        <f t="shared" si="506"/>
        <v/>
      </c>
      <c r="AL1874">
        <f t="shared" si="507"/>
        <v>4</v>
      </c>
      <c r="AM1874" t="str">
        <f t="shared" si="508"/>
        <v>2025 4</v>
      </c>
      <c r="AN1874" t="str">
        <f t="shared" si="509"/>
        <v xml:space="preserve">RINCAO </v>
      </c>
    </row>
    <row r="1875" spans="1:40" x14ac:dyDescent="0.35">
      <c r="A1875">
        <v>82362</v>
      </c>
      <c r="B1875" t="s">
        <v>274</v>
      </c>
      <c r="C1875" s="31">
        <v>45789</v>
      </c>
      <c r="D1875" t="s">
        <v>373</v>
      </c>
      <c r="E1875" t="s">
        <v>374</v>
      </c>
      <c r="F1875" t="s">
        <v>632</v>
      </c>
      <c r="G1875" t="s">
        <v>633</v>
      </c>
      <c r="H1875" t="s">
        <v>809</v>
      </c>
      <c r="I1875" t="s">
        <v>810</v>
      </c>
      <c r="J1875">
        <v>120</v>
      </c>
      <c r="K1875">
        <v>1584</v>
      </c>
      <c r="L1875">
        <v>821.79236000000003</v>
      </c>
      <c r="M1875">
        <v>319.02</v>
      </c>
      <c r="N1875">
        <v>13.200000000000001</v>
      </c>
      <c r="O1875" s="32">
        <f t="shared" si="493"/>
        <v>1264.98</v>
      </c>
      <c r="P1875" s="32">
        <f t="shared" si="494"/>
        <v>443.18763999999999</v>
      </c>
      <c r="Q1875">
        <v>738405</v>
      </c>
      <c r="R1875" t="s">
        <v>312</v>
      </c>
      <c r="S1875" t="s">
        <v>457</v>
      </c>
      <c r="T1875" t="str">
        <f t="shared" si="495"/>
        <v>VEN</v>
      </c>
      <c r="U1875" t="s">
        <v>437</v>
      </c>
      <c r="V1875" s="33">
        <f t="shared" si="496"/>
        <v>1584</v>
      </c>
      <c r="W1875">
        <f t="shared" si="497"/>
        <v>120</v>
      </c>
      <c r="X1875" s="33">
        <f t="shared" si="498"/>
        <v>1264.98</v>
      </c>
      <c r="Y1875" s="33">
        <f t="shared" si="499"/>
        <v>319.02</v>
      </c>
      <c r="Z1875" s="45">
        <f t="shared" si="500"/>
        <v>0.26463866161616162</v>
      </c>
      <c r="AA1875" s="33">
        <f t="shared" si="501"/>
        <v>419.18763999999999</v>
      </c>
      <c r="AB1875" s="45">
        <f t="shared" si="502"/>
        <v>0.3313788676500814</v>
      </c>
      <c r="AC1875" s="33">
        <f>IFERROR($X1875/VLOOKUP(CONCATENATE("USD",C1875),[1]GEINDICE!AR$1:AS$65536,2,0),"")</f>
        <v>222.62151983386718</v>
      </c>
      <c r="AD1875" s="33">
        <f>IFERROR($AA1875/VLOOKUP(CONCATENATE("USD",C1875),[1]GEINDICE!AR$1:AS$65536,2,0),"")</f>
        <v>73.772067157087037</v>
      </c>
      <c r="AE1875" s="33">
        <f>IFERROR($X1875/VLOOKUP(CONCATENATE("EUR",C1875),[1]GEINDICE!AR$1:AS$65536,2,0),"")</f>
        <v>200.4500293152899</v>
      </c>
      <c r="AF1875" s="33">
        <f>IFERROR($AA1875/VLOOKUP(CONCATENATE("EUR",C1875),[1]GEINDICE!AR$1:AS$65536,2,0),"")</f>
        <v>66.424903734926389</v>
      </c>
      <c r="AG1875" s="48" t="str">
        <f>VLOOKUP(E1875,[1]Apresentação!AW$1:AX$65536,2,0)</f>
        <v xml:space="preserve">                    2 - LEATHER AUXILIARIES</v>
      </c>
      <c r="AH1875" s="48" t="str">
        <f t="shared" si="503"/>
        <v xml:space="preserve">         5212000933 - PELLASTOL MO BR</v>
      </c>
      <c r="AI1875" s="49" t="str">
        <f t="shared" si="504"/>
        <v xml:space="preserve">     L00577 - RINCAO GAUCHO INDUSTRIA DE COUROS LTDA</v>
      </c>
      <c r="AJ1875" t="str">
        <f t="shared" si="505"/>
        <v xml:space="preserve">     90 - SALES</v>
      </c>
      <c r="AK1875" t="str">
        <f t="shared" si="506"/>
        <v/>
      </c>
      <c r="AL1875">
        <f t="shared" si="507"/>
        <v>5</v>
      </c>
      <c r="AM1875" t="str">
        <f t="shared" si="508"/>
        <v>2025 5</v>
      </c>
      <c r="AN1875" t="str">
        <f t="shared" si="509"/>
        <v xml:space="preserve">RINCAO </v>
      </c>
    </row>
    <row r="1876" spans="1:40" x14ac:dyDescent="0.35">
      <c r="A1876">
        <v>81285</v>
      </c>
      <c r="B1876" t="s">
        <v>274</v>
      </c>
      <c r="C1876" s="31">
        <v>45702</v>
      </c>
      <c r="D1876" t="s">
        <v>373</v>
      </c>
      <c r="E1876" t="s">
        <v>374</v>
      </c>
      <c r="F1876" t="s">
        <v>642</v>
      </c>
      <c r="G1876" t="s">
        <v>643</v>
      </c>
      <c r="H1876" t="s">
        <v>809</v>
      </c>
      <c r="I1876" t="s">
        <v>810</v>
      </c>
      <c r="J1876">
        <v>240</v>
      </c>
      <c r="K1876">
        <v>3275.52</v>
      </c>
      <c r="L1876">
        <v>1581.3410899999999</v>
      </c>
      <c r="M1876">
        <v>659.7</v>
      </c>
      <c r="N1876">
        <v>13.648000000000001</v>
      </c>
      <c r="O1876" s="32">
        <f t="shared" si="493"/>
        <v>2615.8199999999997</v>
      </c>
      <c r="P1876" s="32">
        <f t="shared" si="494"/>
        <v>1034.4789099999998</v>
      </c>
      <c r="Q1876">
        <v>710202</v>
      </c>
      <c r="R1876" t="s">
        <v>312</v>
      </c>
      <c r="S1876" t="s">
        <v>457</v>
      </c>
      <c r="T1876" t="str">
        <f t="shared" si="495"/>
        <v>VEN</v>
      </c>
      <c r="U1876" t="s">
        <v>437</v>
      </c>
      <c r="V1876" s="33">
        <f t="shared" si="496"/>
        <v>3275.52</v>
      </c>
      <c r="W1876">
        <f t="shared" si="497"/>
        <v>240</v>
      </c>
      <c r="X1876" s="33">
        <f t="shared" si="498"/>
        <v>2615.8199999999997</v>
      </c>
      <c r="Y1876" s="33">
        <f t="shared" si="499"/>
        <v>659.7</v>
      </c>
      <c r="Z1876" s="45">
        <f t="shared" si="500"/>
        <v>0.30116711545037117</v>
      </c>
      <c r="AA1876" s="33">
        <f t="shared" si="501"/>
        <v>986.47890999999981</v>
      </c>
      <c r="AB1876" s="45">
        <f t="shared" si="502"/>
        <v>0.37712033320335492</v>
      </c>
      <c r="AC1876" s="33">
        <f>IFERROR($X1876/VLOOKUP(CONCATENATE("USD",C1876),[1]GEINDICE!AR$1:AS$65536,2,0),"")</f>
        <v>456.64856938358673</v>
      </c>
      <c r="AD1876" s="33">
        <f>IFERROR($AA1876/VLOOKUP(CONCATENATE("USD",C1876),[1]GEINDICE!AR$1:AS$65536,2,0),"")</f>
        <v>172.21146064277357</v>
      </c>
      <c r="AE1876" s="33">
        <f>IFERROR($X1876/VLOOKUP(CONCATENATE("EUR",C1876),[1]GEINDICE!AR$1:AS$65536,2,0),"")</f>
        <v>434.52881277097617</v>
      </c>
      <c r="AF1876" s="33">
        <f>IFERROR($AA1876/VLOOKUP(CONCATENATE("EUR",C1876),[1]GEINDICE!AR$1:AS$65536,2,0),"")</f>
        <v>163.86965065864877</v>
      </c>
      <c r="AG1876" s="48" t="str">
        <f>VLOOKUP(E1876,[1]Apresentação!AW$1:AX$65536,2,0)</f>
        <v xml:space="preserve">                    2 - LEATHER AUXILIARIES</v>
      </c>
      <c r="AH1876" s="48" t="str">
        <f t="shared" si="503"/>
        <v xml:space="preserve">         5212000933 - PELLASTOL MO BR</v>
      </c>
      <c r="AI1876" s="49" t="str">
        <f t="shared" si="504"/>
        <v xml:space="preserve">     L00281 - ICL BENEFICIAMENTO DE COUROS LTDA.</v>
      </c>
      <c r="AJ1876" t="str">
        <f t="shared" si="505"/>
        <v xml:space="preserve">     90 - SALES</v>
      </c>
      <c r="AK1876" t="str">
        <f t="shared" si="506"/>
        <v/>
      </c>
      <c r="AL1876">
        <f t="shared" si="507"/>
        <v>2</v>
      </c>
      <c r="AM1876" t="str">
        <f t="shared" si="508"/>
        <v>2025 2</v>
      </c>
      <c r="AN1876" t="str">
        <f t="shared" si="509"/>
        <v xml:space="preserve">ICL </v>
      </c>
    </row>
    <row r="1877" spans="1:40" x14ac:dyDescent="0.35">
      <c r="A1877">
        <v>82038</v>
      </c>
      <c r="B1877" t="s">
        <v>274</v>
      </c>
      <c r="C1877" s="31">
        <v>45761</v>
      </c>
      <c r="D1877" t="s">
        <v>373</v>
      </c>
      <c r="E1877" t="s">
        <v>374</v>
      </c>
      <c r="F1877" t="s">
        <v>642</v>
      </c>
      <c r="G1877" t="s">
        <v>643</v>
      </c>
      <c r="H1877" t="s">
        <v>809</v>
      </c>
      <c r="I1877" t="s">
        <v>810</v>
      </c>
      <c r="J1877">
        <v>240</v>
      </c>
      <c r="K1877">
        <v>3275.52</v>
      </c>
      <c r="L1877">
        <v>1619.5170000000001</v>
      </c>
      <c r="M1877">
        <v>659.7</v>
      </c>
      <c r="N1877">
        <v>13.648000000000001</v>
      </c>
      <c r="O1877" s="32">
        <f t="shared" si="493"/>
        <v>2615.8199999999997</v>
      </c>
      <c r="P1877" s="32">
        <f t="shared" si="494"/>
        <v>996.30299999999966</v>
      </c>
      <c r="Q1877">
        <v>729416</v>
      </c>
      <c r="R1877" t="s">
        <v>312</v>
      </c>
      <c r="S1877" t="s">
        <v>457</v>
      </c>
      <c r="T1877" t="str">
        <f t="shared" si="495"/>
        <v>VEN</v>
      </c>
      <c r="U1877" t="s">
        <v>313</v>
      </c>
      <c r="V1877" s="33">
        <f t="shared" si="496"/>
        <v>3275.52</v>
      </c>
      <c r="W1877">
        <f t="shared" si="497"/>
        <v>240</v>
      </c>
      <c r="X1877" s="33">
        <f t="shared" si="498"/>
        <v>2615.8199999999997</v>
      </c>
      <c r="Y1877" s="33">
        <f t="shared" si="499"/>
        <v>659.7</v>
      </c>
      <c r="Z1877" s="45">
        <f t="shared" si="500"/>
        <v>0.28951219958968338</v>
      </c>
      <c r="AA1877" s="33">
        <f t="shared" si="501"/>
        <v>948.30299999999966</v>
      </c>
      <c r="AB1877" s="45">
        <f t="shared" si="502"/>
        <v>0.36252609124481033</v>
      </c>
      <c r="AC1877" s="33">
        <f>IFERROR($X1877/VLOOKUP(CONCATENATE("USD",C1877),[1]GEINDICE!AR$1:AS$65536,2,0),"")</f>
        <v>447.72272143774063</v>
      </c>
      <c r="AD1877" s="33">
        <f>IFERROR($AA1877/VLOOKUP(CONCATENATE("USD",C1877),[1]GEINDICE!AR$1:AS$65536,2,0),"")</f>
        <v>162.31116816431316</v>
      </c>
      <c r="AE1877" s="33">
        <f>IFERROR($X1877/VLOOKUP(CONCATENATE("EUR",C1877),[1]GEINDICE!AR$1:AS$65536,2,0),"")</f>
        <v>394.19219698910467</v>
      </c>
      <c r="AF1877" s="33">
        <f>IFERROR($AA1877/VLOOKUP(CONCATENATE("EUR",C1877),[1]GEINDICE!AR$1:AS$65536,2,0),"")</f>
        <v>142.90495637366439</v>
      </c>
      <c r="AG1877" s="48" t="str">
        <f>VLOOKUP(E1877,[1]Apresentação!AW$1:AX$65536,2,0)</f>
        <v xml:space="preserve">                    2 - LEATHER AUXILIARIES</v>
      </c>
      <c r="AH1877" s="48" t="str">
        <f t="shared" si="503"/>
        <v xml:space="preserve">         5212000933 - PELLASTOL MO BR</v>
      </c>
      <c r="AI1877" s="49" t="str">
        <f t="shared" si="504"/>
        <v xml:space="preserve">     L00281 - ICL BENEFICIAMENTO DE COUROS LTDA.</v>
      </c>
      <c r="AJ1877" t="str">
        <f t="shared" si="505"/>
        <v xml:space="preserve">     90 - SALES</v>
      </c>
      <c r="AK1877" t="str">
        <f t="shared" si="506"/>
        <v/>
      </c>
      <c r="AL1877">
        <f t="shared" si="507"/>
        <v>4</v>
      </c>
      <c r="AM1877" t="str">
        <f t="shared" si="508"/>
        <v>2025 4</v>
      </c>
      <c r="AN1877" t="str">
        <f t="shared" si="509"/>
        <v xml:space="preserve">ICL </v>
      </c>
    </row>
    <row r="1878" spans="1:40" x14ac:dyDescent="0.35">
      <c r="A1878">
        <v>81629</v>
      </c>
      <c r="B1878" t="s">
        <v>274</v>
      </c>
      <c r="C1878" s="31">
        <v>45729</v>
      </c>
      <c r="D1878" t="s">
        <v>373</v>
      </c>
      <c r="E1878" t="s">
        <v>374</v>
      </c>
      <c r="F1878" t="s">
        <v>642</v>
      </c>
      <c r="G1878" t="s">
        <v>643</v>
      </c>
      <c r="H1878" t="s">
        <v>809</v>
      </c>
      <c r="I1878" t="s">
        <v>810</v>
      </c>
      <c r="J1878">
        <v>120</v>
      </c>
      <c r="K1878">
        <v>1637.76</v>
      </c>
      <c r="L1878">
        <v>797.59627</v>
      </c>
      <c r="M1878">
        <v>329.84</v>
      </c>
      <c r="N1878">
        <v>13.648000000000001</v>
      </c>
      <c r="O1878" s="32">
        <f t="shared" si="493"/>
        <v>1307.92</v>
      </c>
      <c r="P1878" s="32">
        <f t="shared" si="494"/>
        <v>510.32373000000007</v>
      </c>
      <c r="Q1878">
        <v>717416</v>
      </c>
      <c r="R1878" t="s">
        <v>312</v>
      </c>
      <c r="S1878" t="s">
        <v>457</v>
      </c>
      <c r="T1878" t="str">
        <f t="shared" si="495"/>
        <v>VEN</v>
      </c>
      <c r="U1878" t="s">
        <v>437</v>
      </c>
      <c r="V1878" s="33">
        <f t="shared" si="496"/>
        <v>1637.76</v>
      </c>
      <c r="W1878">
        <f t="shared" si="497"/>
        <v>120</v>
      </c>
      <c r="X1878" s="33">
        <f t="shared" si="498"/>
        <v>1307.92</v>
      </c>
      <c r="Y1878" s="33">
        <f t="shared" si="499"/>
        <v>329.84</v>
      </c>
      <c r="Z1878" s="45">
        <f t="shared" si="500"/>
        <v>0.29694444240914425</v>
      </c>
      <c r="AA1878" s="33">
        <f t="shared" si="501"/>
        <v>486.32373000000007</v>
      </c>
      <c r="AB1878" s="45">
        <f t="shared" si="502"/>
        <v>0.37182987491589703</v>
      </c>
      <c r="AC1878" s="33">
        <f>IFERROR($X1878/VLOOKUP(CONCATENATE("USD",C1878),[1]GEINDICE!AR$1:AS$65536,2,0),"")</f>
        <v>224.99526930553404</v>
      </c>
      <c r="AD1878" s="33">
        <f>IFERROR($AA1878/VLOOKUP(CONCATENATE("USD",C1878),[1]GEINDICE!AR$1:AS$65536,2,0),"")</f>
        <v>83.659962842545298</v>
      </c>
      <c r="AE1878" s="33">
        <f>IFERROR($X1878/VLOOKUP(CONCATENATE("EUR",C1878),[1]GEINDICE!AR$1:AS$65536,2,0),"")</f>
        <v>207.19852987770105</v>
      </c>
      <c r="AF1878" s="33">
        <f>IFERROR($AA1878/VLOOKUP(CONCATENATE("EUR",C1878),[1]GEINDICE!AR$1:AS$65536,2,0),"")</f>
        <v>77.042603447183325</v>
      </c>
      <c r="AG1878" s="48" t="str">
        <f>VLOOKUP(E1878,[1]Apresentação!AW$1:AX$65536,2,0)</f>
        <v xml:space="preserve">                    2 - LEATHER AUXILIARIES</v>
      </c>
      <c r="AH1878" s="48" t="str">
        <f t="shared" si="503"/>
        <v xml:space="preserve">         5212000933 - PELLASTOL MO BR</v>
      </c>
      <c r="AI1878" s="49" t="str">
        <f t="shared" si="504"/>
        <v xml:space="preserve">     L00281 - ICL BENEFICIAMENTO DE COUROS LTDA.</v>
      </c>
      <c r="AJ1878" t="str">
        <f t="shared" si="505"/>
        <v xml:space="preserve">     90 - SALES</v>
      </c>
      <c r="AK1878" t="str">
        <f t="shared" si="506"/>
        <v/>
      </c>
      <c r="AL1878">
        <f t="shared" si="507"/>
        <v>3</v>
      </c>
      <c r="AM1878" t="str">
        <f t="shared" si="508"/>
        <v>2025 3</v>
      </c>
      <c r="AN1878" t="str">
        <f t="shared" si="509"/>
        <v xml:space="preserve">ICL </v>
      </c>
    </row>
    <row r="1879" spans="1:40" x14ac:dyDescent="0.35">
      <c r="A1879">
        <v>84345</v>
      </c>
      <c r="B1879" t="s">
        <v>274</v>
      </c>
      <c r="C1879" s="31">
        <v>45954</v>
      </c>
      <c r="D1879" t="s">
        <v>373</v>
      </c>
      <c r="E1879" t="s">
        <v>374</v>
      </c>
      <c r="F1879" t="s">
        <v>704</v>
      </c>
      <c r="G1879" t="s">
        <v>705</v>
      </c>
      <c r="H1879" t="s">
        <v>809</v>
      </c>
      <c r="I1879" t="s">
        <v>810</v>
      </c>
      <c r="J1879">
        <v>1000</v>
      </c>
      <c r="K1879">
        <v>14429.12</v>
      </c>
      <c r="L1879">
        <v>6963.8576599999997</v>
      </c>
      <c r="M1879">
        <v>2906.04</v>
      </c>
      <c r="N1879">
        <v>14.429119999999999</v>
      </c>
      <c r="O1879" s="32">
        <f t="shared" si="493"/>
        <v>11523.080000000002</v>
      </c>
      <c r="P1879" s="32">
        <f t="shared" si="494"/>
        <v>4559.2223400000021</v>
      </c>
      <c r="Q1879">
        <v>765157</v>
      </c>
      <c r="R1879" t="s">
        <v>312</v>
      </c>
      <c r="S1879" t="s">
        <v>457</v>
      </c>
      <c r="T1879" t="str">
        <f t="shared" si="495"/>
        <v>VEN</v>
      </c>
      <c r="U1879" t="s">
        <v>348</v>
      </c>
      <c r="V1879" s="33">
        <f t="shared" si="496"/>
        <v>14429.12</v>
      </c>
      <c r="W1879">
        <f t="shared" si="497"/>
        <v>1000</v>
      </c>
      <c r="X1879" s="33">
        <f t="shared" si="498"/>
        <v>11523.080000000002</v>
      </c>
      <c r="Y1879" s="33">
        <f t="shared" si="499"/>
        <v>2906.04</v>
      </c>
      <c r="Z1879" s="45">
        <f t="shared" si="500"/>
        <v>0.30211283432392289</v>
      </c>
      <c r="AA1879" s="33">
        <f t="shared" si="501"/>
        <v>4359.2223400000021</v>
      </c>
      <c r="AB1879" s="45">
        <f t="shared" si="502"/>
        <v>0.37830357335018078</v>
      </c>
      <c r="AC1879" s="33">
        <f>IFERROR($X1879/VLOOKUP(CONCATENATE("USD",C1879),[1]GEINDICE!AR$1:AS$65536,2,0),"")</f>
        <v>2141.9558711452314</v>
      </c>
      <c r="AD1879" s="33">
        <f>IFERROR($AA1879/VLOOKUP(CONCATENATE("USD",C1879),[1]GEINDICE!AR$1:AS$65536,2,0),"")</f>
        <v>810.30956001264042</v>
      </c>
      <c r="AE1879" s="33">
        <f>IFERROR($X1879/VLOOKUP(CONCATENATE("EUR",C1879),[1]GEINDICE!AR$1:AS$65536,2,0),"")</f>
        <v>1842.3957533896139</v>
      </c>
      <c r="AF1879" s="33">
        <f>IFERROR($AA1879/VLOOKUP(CONCATENATE("EUR",C1879),[1]GEINDICE!AR$1:AS$65536,2,0),"")</f>
        <v>696.98489703248947</v>
      </c>
      <c r="AG1879" s="48" t="str">
        <f>VLOOKUP(E1879,[1]Apresentação!AW$1:AX$65536,2,0)</f>
        <v xml:space="preserve">                    2 - LEATHER AUXILIARIES</v>
      </c>
      <c r="AH1879" s="48" t="str">
        <f t="shared" si="503"/>
        <v xml:space="preserve">         5212000933 - PELLASTOL MO BR</v>
      </c>
      <c r="AI1879" s="49" t="str">
        <f t="shared" si="504"/>
        <v xml:space="preserve">     L00242 - CBC COUROS E ACABAMENTOS LTDA</v>
      </c>
      <c r="AJ1879" t="str">
        <f t="shared" si="505"/>
        <v xml:space="preserve">     90 - SALES</v>
      </c>
      <c r="AK1879" t="str">
        <f t="shared" si="506"/>
        <v/>
      </c>
      <c r="AL1879">
        <f t="shared" si="507"/>
        <v>10</v>
      </c>
      <c r="AM1879" t="str">
        <f t="shared" si="508"/>
        <v>2025 10</v>
      </c>
      <c r="AN1879" t="str">
        <f t="shared" si="509"/>
        <v xml:space="preserve">CBC </v>
      </c>
    </row>
    <row r="1880" spans="1:40" x14ac:dyDescent="0.35">
      <c r="A1880">
        <v>84329</v>
      </c>
      <c r="B1880" t="s">
        <v>274</v>
      </c>
      <c r="C1880" s="31">
        <v>45953</v>
      </c>
      <c r="D1880" t="s">
        <v>373</v>
      </c>
      <c r="E1880" t="s">
        <v>374</v>
      </c>
      <c r="F1880" t="s">
        <v>642</v>
      </c>
      <c r="G1880" t="s">
        <v>643</v>
      </c>
      <c r="H1880" t="s">
        <v>809</v>
      </c>
      <c r="I1880" t="s">
        <v>810</v>
      </c>
      <c r="J1880">
        <v>120</v>
      </c>
      <c r="K1880">
        <v>1637.76</v>
      </c>
      <c r="L1880">
        <v>835.66291999999999</v>
      </c>
      <c r="M1880">
        <v>329.84</v>
      </c>
      <c r="N1880">
        <v>13.648000000000001</v>
      </c>
      <c r="O1880" s="32">
        <f t="shared" si="493"/>
        <v>1307.92</v>
      </c>
      <c r="P1880" s="32">
        <f t="shared" si="494"/>
        <v>472.25708000000009</v>
      </c>
      <c r="Q1880">
        <v>765000</v>
      </c>
      <c r="R1880" t="s">
        <v>312</v>
      </c>
      <c r="S1880" t="s">
        <v>457</v>
      </c>
      <c r="T1880" t="str">
        <f t="shared" si="495"/>
        <v>VEN</v>
      </c>
      <c r="U1880" t="s">
        <v>437</v>
      </c>
      <c r="V1880" s="33">
        <f t="shared" si="496"/>
        <v>1637.76</v>
      </c>
      <c r="W1880">
        <f t="shared" si="497"/>
        <v>120</v>
      </c>
      <c r="X1880" s="33">
        <f t="shared" si="498"/>
        <v>1307.92</v>
      </c>
      <c r="Y1880" s="33">
        <f t="shared" si="499"/>
        <v>329.84</v>
      </c>
      <c r="Z1880" s="45">
        <f t="shared" si="500"/>
        <v>0.27370132375928102</v>
      </c>
      <c r="AA1880" s="33">
        <f t="shared" si="501"/>
        <v>448.25708000000009</v>
      </c>
      <c r="AB1880" s="45">
        <f t="shared" si="502"/>
        <v>0.34272515138540588</v>
      </c>
      <c r="AC1880" s="33">
        <f>IFERROR($X1880/VLOOKUP(CONCATENATE("USD",C1880),[1]GEINDICE!AR$1:AS$65536,2,0),"")</f>
        <v>242.92719167904903</v>
      </c>
      <c r="AD1880" s="33">
        <f>IFERROR($AA1880/VLOOKUP(CONCATENATE("USD",C1880),[1]GEINDICE!AR$1:AS$65536,2,0),"")</f>
        <v>83.257258543833586</v>
      </c>
      <c r="AE1880" s="33">
        <f>IFERROR($X1880/VLOOKUP(CONCATENATE("EUR",C1880),[1]GEINDICE!AR$1:AS$65536,2,0),"")</f>
        <v>209.18687224105943</v>
      </c>
      <c r="AF1880" s="33">
        <f>IFERROR($AA1880/VLOOKUP(CONCATENATE("EUR",C1880),[1]GEINDICE!AR$1:AS$65536,2,0),"")</f>
        <v>71.693602456656649</v>
      </c>
      <c r="AG1880" s="48" t="str">
        <f>VLOOKUP(E1880,[1]Apresentação!AW$1:AX$65536,2,0)</f>
        <v xml:space="preserve">                    2 - LEATHER AUXILIARIES</v>
      </c>
      <c r="AH1880" s="48" t="str">
        <f t="shared" si="503"/>
        <v xml:space="preserve">         5212000933 - PELLASTOL MO BR</v>
      </c>
      <c r="AI1880" s="49" t="str">
        <f t="shared" si="504"/>
        <v xml:space="preserve">     L00281 - ICL BENEFICIAMENTO DE COUROS LTDA.</v>
      </c>
      <c r="AJ1880" t="str">
        <f t="shared" si="505"/>
        <v xml:space="preserve">     90 - SALES</v>
      </c>
      <c r="AK1880" t="str">
        <f t="shared" si="506"/>
        <v/>
      </c>
      <c r="AL1880">
        <f t="shared" si="507"/>
        <v>10</v>
      </c>
      <c r="AM1880" t="str">
        <f t="shared" si="508"/>
        <v>2025 10</v>
      </c>
      <c r="AN1880" t="str">
        <f t="shared" si="509"/>
        <v xml:space="preserve">ICL </v>
      </c>
    </row>
    <row r="1881" spans="1:40" x14ac:dyDescent="0.35">
      <c r="A1881">
        <v>82468</v>
      </c>
      <c r="B1881" t="s">
        <v>274</v>
      </c>
      <c r="C1881" s="31">
        <v>45797</v>
      </c>
      <c r="D1881" t="s">
        <v>373</v>
      </c>
      <c r="E1881" t="s">
        <v>374</v>
      </c>
      <c r="F1881" t="s">
        <v>642</v>
      </c>
      <c r="G1881" t="s">
        <v>643</v>
      </c>
      <c r="H1881" t="s">
        <v>809</v>
      </c>
      <c r="I1881" t="s">
        <v>810</v>
      </c>
      <c r="J1881">
        <v>120</v>
      </c>
      <c r="K1881">
        <v>1637.76</v>
      </c>
      <c r="L1881">
        <v>821.79236000000003</v>
      </c>
      <c r="M1881">
        <v>329.84</v>
      </c>
      <c r="N1881">
        <v>13.648000000000001</v>
      </c>
      <c r="O1881" s="32">
        <f t="shared" si="493"/>
        <v>1307.92</v>
      </c>
      <c r="P1881" s="32">
        <f t="shared" si="494"/>
        <v>486.12764000000004</v>
      </c>
      <c r="Q1881">
        <v>739074</v>
      </c>
      <c r="R1881" t="s">
        <v>312</v>
      </c>
      <c r="S1881" t="s">
        <v>457</v>
      </c>
      <c r="T1881" t="str">
        <f t="shared" si="495"/>
        <v>VEN</v>
      </c>
      <c r="U1881" t="s">
        <v>313</v>
      </c>
      <c r="V1881" s="33">
        <f t="shared" si="496"/>
        <v>1637.76</v>
      </c>
      <c r="W1881">
        <f t="shared" si="497"/>
        <v>120</v>
      </c>
      <c r="X1881" s="33">
        <f t="shared" si="498"/>
        <v>1307.92</v>
      </c>
      <c r="Y1881" s="33">
        <f t="shared" si="499"/>
        <v>329.84</v>
      </c>
      <c r="Z1881" s="45">
        <f t="shared" si="500"/>
        <v>0.28217055001953889</v>
      </c>
      <c r="AA1881" s="33">
        <f t="shared" si="501"/>
        <v>462.12764000000004</v>
      </c>
      <c r="AB1881" s="45">
        <f t="shared" si="502"/>
        <v>0.35333020368218243</v>
      </c>
      <c r="AC1881" s="33">
        <f>IFERROR($X1881/VLOOKUP(CONCATENATE("USD",C1881),[1]GEINDICE!AR$1:AS$65536,2,0),"")</f>
        <v>230.99964676792655</v>
      </c>
      <c r="AD1881" s="33">
        <f>IFERROR($AA1881/VLOOKUP(CONCATENATE("USD",C1881),[1]GEINDICE!AR$1:AS$65536,2,0),"")</f>
        <v>81.619152243023677</v>
      </c>
      <c r="AE1881" s="33">
        <f>IFERROR($X1881/VLOOKUP(CONCATENATE("EUR",C1881),[1]GEINDICE!AR$1:AS$65536,2,0),"")</f>
        <v>205.26051475204019</v>
      </c>
      <c r="AF1881" s="33">
        <f>IFERROR($AA1881/VLOOKUP(CONCATENATE("EUR",C1881),[1]GEINDICE!AR$1:AS$65536,2,0),"")</f>
        <v>72.524739485247963</v>
      </c>
      <c r="AG1881" s="48" t="str">
        <f>VLOOKUP(E1881,[1]Apresentação!AW$1:AX$65536,2,0)</f>
        <v xml:space="preserve">                    2 - LEATHER AUXILIARIES</v>
      </c>
      <c r="AH1881" s="48" t="str">
        <f t="shared" si="503"/>
        <v xml:space="preserve">         5212000933 - PELLASTOL MO BR</v>
      </c>
      <c r="AI1881" s="49" t="str">
        <f t="shared" si="504"/>
        <v xml:space="preserve">     L00281 - ICL BENEFICIAMENTO DE COUROS LTDA.</v>
      </c>
      <c r="AJ1881" t="str">
        <f t="shared" si="505"/>
        <v xml:space="preserve">     90 - SALES</v>
      </c>
      <c r="AK1881" t="str">
        <f t="shared" si="506"/>
        <v/>
      </c>
      <c r="AL1881">
        <f t="shared" si="507"/>
        <v>5</v>
      </c>
      <c r="AM1881" t="str">
        <f t="shared" si="508"/>
        <v>2025 5</v>
      </c>
      <c r="AN1881" t="str">
        <f t="shared" si="509"/>
        <v xml:space="preserve">ICL </v>
      </c>
    </row>
    <row r="1882" spans="1:40" x14ac:dyDescent="0.35">
      <c r="A1882">
        <v>83973</v>
      </c>
      <c r="B1882" t="s">
        <v>274</v>
      </c>
      <c r="C1882" s="31">
        <v>45924</v>
      </c>
      <c r="D1882" t="s">
        <v>373</v>
      </c>
      <c r="E1882" t="s">
        <v>374</v>
      </c>
      <c r="F1882" t="s">
        <v>632</v>
      </c>
      <c r="G1882" t="s">
        <v>633</v>
      </c>
      <c r="H1882" t="s">
        <v>809</v>
      </c>
      <c r="I1882" t="s">
        <v>810</v>
      </c>
      <c r="J1882">
        <v>120</v>
      </c>
      <c r="K1882">
        <v>1584</v>
      </c>
      <c r="L1882">
        <v>842.31109000000004</v>
      </c>
      <c r="M1882">
        <v>319.02</v>
      </c>
      <c r="N1882">
        <v>13.200000000000001</v>
      </c>
      <c r="O1882" s="32">
        <f t="shared" si="493"/>
        <v>1264.98</v>
      </c>
      <c r="P1882" s="32">
        <f t="shared" si="494"/>
        <v>422.66890999999998</v>
      </c>
      <c r="Q1882">
        <v>762189</v>
      </c>
      <c r="R1882" t="s">
        <v>312</v>
      </c>
      <c r="S1882" t="s">
        <v>457</v>
      </c>
      <c r="T1882" t="str">
        <f t="shared" si="495"/>
        <v>VEN</v>
      </c>
      <c r="U1882" t="s">
        <v>437</v>
      </c>
      <c r="V1882" s="33">
        <f t="shared" si="496"/>
        <v>1584</v>
      </c>
      <c r="W1882">
        <f t="shared" si="497"/>
        <v>120</v>
      </c>
      <c r="X1882" s="33">
        <f t="shared" si="498"/>
        <v>1264.98</v>
      </c>
      <c r="Y1882" s="33">
        <f t="shared" si="499"/>
        <v>319.02</v>
      </c>
      <c r="Z1882" s="45">
        <f t="shared" si="500"/>
        <v>0.25168491792929293</v>
      </c>
      <c r="AA1882" s="33">
        <f t="shared" si="501"/>
        <v>398.66890999999998</v>
      </c>
      <c r="AB1882" s="45">
        <f t="shared" si="502"/>
        <v>0.31515827127701623</v>
      </c>
      <c r="AC1882" s="33">
        <f>IFERROR($X1882/VLOOKUP(CONCATENATE("USD",C1882),[1]GEINDICE!AR$1:AS$65536,2,0),"")</f>
        <v>238.1721644826028</v>
      </c>
      <c r="AD1882" s="33">
        <f>IFERROR($AA1882/VLOOKUP(CONCATENATE("USD",C1882),[1]GEINDICE!AR$1:AS$65536,2,0),"")</f>
        <v>75.061927624642252</v>
      </c>
      <c r="AE1882" s="33">
        <f>IFERROR($X1882/VLOOKUP(CONCATENATE("EUR",C1882),[1]GEINDICE!AR$1:AS$65536,2,0),"")</f>
        <v>202.82191473328095</v>
      </c>
      <c r="AF1882" s="33">
        <f>IFERROR($AA1882/VLOOKUP(CONCATENATE("EUR",C1882),[1]GEINDICE!AR$1:AS$65536,2,0),"")</f>
        <v>63.921004024435213</v>
      </c>
      <c r="AG1882" s="48" t="str">
        <f>VLOOKUP(E1882,[1]Apresentação!AW$1:AX$65536,2,0)</f>
        <v xml:space="preserve">                    2 - LEATHER AUXILIARIES</v>
      </c>
      <c r="AH1882" s="48" t="str">
        <f t="shared" si="503"/>
        <v xml:space="preserve">         5212000933 - PELLASTOL MO BR</v>
      </c>
      <c r="AI1882" s="49" t="str">
        <f t="shared" si="504"/>
        <v xml:space="preserve">     L00577 - RINCAO GAUCHO INDUSTRIA DE COUROS LTDA</v>
      </c>
      <c r="AJ1882" t="str">
        <f t="shared" si="505"/>
        <v xml:space="preserve">     90 - SALES</v>
      </c>
      <c r="AK1882" t="str">
        <f t="shared" si="506"/>
        <v/>
      </c>
      <c r="AL1882">
        <f t="shared" si="507"/>
        <v>9</v>
      </c>
      <c r="AM1882" t="str">
        <f t="shared" si="508"/>
        <v>2025 9</v>
      </c>
      <c r="AN1882" t="str">
        <f t="shared" si="509"/>
        <v xml:space="preserve">RINCAO </v>
      </c>
    </row>
    <row r="1883" spans="1:40" x14ac:dyDescent="0.35">
      <c r="A1883">
        <v>82641</v>
      </c>
      <c r="B1883" t="s">
        <v>274</v>
      </c>
      <c r="C1883" s="31">
        <v>45811</v>
      </c>
      <c r="D1883" t="s">
        <v>373</v>
      </c>
      <c r="E1883" t="s">
        <v>374</v>
      </c>
      <c r="F1883" t="s">
        <v>642</v>
      </c>
      <c r="G1883" t="s">
        <v>643</v>
      </c>
      <c r="H1883" t="s">
        <v>809</v>
      </c>
      <c r="I1883" t="s">
        <v>810</v>
      </c>
      <c r="J1883">
        <v>120</v>
      </c>
      <c r="K1883">
        <v>1637.76</v>
      </c>
      <c r="L1883">
        <v>824.75837999999999</v>
      </c>
      <c r="M1883">
        <v>329.84</v>
      </c>
      <c r="N1883">
        <v>13.648000000000001</v>
      </c>
      <c r="O1883" s="32">
        <f t="shared" si="493"/>
        <v>1307.92</v>
      </c>
      <c r="P1883" s="32">
        <f t="shared" si="494"/>
        <v>483.16162000000008</v>
      </c>
      <c r="Q1883">
        <v>740315</v>
      </c>
      <c r="R1883" t="s">
        <v>312</v>
      </c>
      <c r="S1883" t="s">
        <v>457</v>
      </c>
      <c r="T1883" t="str">
        <f t="shared" si="495"/>
        <v>VEN</v>
      </c>
      <c r="U1883" t="s">
        <v>313</v>
      </c>
      <c r="V1883" s="33">
        <f t="shared" si="496"/>
        <v>1637.76</v>
      </c>
      <c r="W1883">
        <f t="shared" si="497"/>
        <v>120</v>
      </c>
      <c r="X1883" s="33">
        <f t="shared" si="498"/>
        <v>1307.92</v>
      </c>
      <c r="Y1883" s="33">
        <f t="shared" si="499"/>
        <v>329.84</v>
      </c>
      <c r="Z1883" s="45">
        <f t="shared" si="500"/>
        <v>0.28035952764751859</v>
      </c>
      <c r="AA1883" s="33">
        <f t="shared" si="501"/>
        <v>459.16162000000008</v>
      </c>
      <c r="AB1883" s="45">
        <f t="shared" si="502"/>
        <v>0.35106246559422599</v>
      </c>
      <c r="AC1883" s="33">
        <f>IFERROR($X1883/VLOOKUP(CONCATENATE("USD",C1883),[1]GEINDICE!AR$1:AS$65536,2,0),"")</f>
        <v>230.6981338413236</v>
      </c>
      <c r="AD1883" s="33">
        <f>IFERROR($AA1883/VLOOKUP(CONCATENATE("USD",C1883),[1]GEINDICE!AR$1:AS$65536,2,0),"")</f>
        <v>80.989455674321803</v>
      </c>
      <c r="AE1883" s="33">
        <f>IFERROR($X1883/VLOOKUP(CONCATENATE("EUR",C1883),[1]GEINDICE!AR$1:AS$65536,2,0),"")</f>
        <v>202.84748286237166</v>
      </c>
      <c r="AF1883" s="33">
        <f>IFERROR($AA1883/VLOOKUP(CONCATENATE("EUR",C1883),[1]GEINDICE!AR$1:AS$65536,2,0),"")</f>
        <v>71.212137473246699</v>
      </c>
      <c r="AG1883" s="48" t="str">
        <f>VLOOKUP(E1883,[1]Apresentação!AW$1:AX$65536,2,0)</f>
        <v xml:space="preserve">                    2 - LEATHER AUXILIARIES</v>
      </c>
      <c r="AH1883" s="48" t="str">
        <f t="shared" si="503"/>
        <v xml:space="preserve">         5212000933 - PELLASTOL MO BR</v>
      </c>
      <c r="AI1883" s="49" t="str">
        <f t="shared" si="504"/>
        <v xml:space="preserve">     L00281 - ICL BENEFICIAMENTO DE COUROS LTDA.</v>
      </c>
      <c r="AJ1883" t="str">
        <f t="shared" si="505"/>
        <v xml:space="preserve">     90 - SALES</v>
      </c>
      <c r="AK1883" t="str">
        <f t="shared" si="506"/>
        <v/>
      </c>
      <c r="AL1883">
        <f t="shared" si="507"/>
        <v>6</v>
      </c>
      <c r="AM1883" t="str">
        <f t="shared" si="508"/>
        <v>2025 6</v>
      </c>
      <c r="AN1883" t="str">
        <f t="shared" si="509"/>
        <v xml:space="preserve">ICL </v>
      </c>
    </row>
    <row r="1884" spans="1:40" x14ac:dyDescent="0.35">
      <c r="A1884">
        <v>84186</v>
      </c>
      <c r="B1884" t="s">
        <v>274</v>
      </c>
      <c r="C1884" s="31">
        <v>45940</v>
      </c>
      <c r="D1884" t="s">
        <v>373</v>
      </c>
      <c r="E1884" t="s">
        <v>374</v>
      </c>
      <c r="F1884" t="s">
        <v>632</v>
      </c>
      <c r="G1884" t="s">
        <v>633</v>
      </c>
      <c r="H1884" t="s">
        <v>809</v>
      </c>
      <c r="I1884" t="s">
        <v>810</v>
      </c>
      <c r="J1884">
        <v>120</v>
      </c>
      <c r="K1884">
        <v>1584</v>
      </c>
      <c r="L1884">
        <v>835.66875000000005</v>
      </c>
      <c r="M1884">
        <v>319.02</v>
      </c>
      <c r="N1884">
        <v>13.200000000000001</v>
      </c>
      <c r="O1884" s="32">
        <f t="shared" si="493"/>
        <v>1264.98</v>
      </c>
      <c r="P1884" s="32">
        <f t="shared" si="494"/>
        <v>429.31124999999997</v>
      </c>
      <c r="Q1884">
        <v>763874</v>
      </c>
      <c r="R1884" t="s">
        <v>312</v>
      </c>
      <c r="S1884" t="s">
        <v>457</v>
      </c>
      <c r="T1884" t="str">
        <f t="shared" si="495"/>
        <v>VEN</v>
      </c>
      <c r="U1884" t="s">
        <v>437</v>
      </c>
      <c r="V1884" s="33">
        <f t="shared" si="496"/>
        <v>1584</v>
      </c>
      <c r="W1884">
        <f t="shared" si="497"/>
        <v>120</v>
      </c>
      <c r="X1884" s="33">
        <f t="shared" si="498"/>
        <v>1264.98</v>
      </c>
      <c r="Y1884" s="33">
        <f t="shared" si="499"/>
        <v>319.02</v>
      </c>
      <c r="Z1884" s="45">
        <f t="shared" si="500"/>
        <v>0.25587831439393938</v>
      </c>
      <c r="AA1884" s="33">
        <f t="shared" si="501"/>
        <v>405.31124999999997</v>
      </c>
      <c r="AB1884" s="45">
        <f t="shared" si="502"/>
        <v>0.32040921595598348</v>
      </c>
      <c r="AC1884" s="33">
        <f>IFERROR($X1884/VLOOKUP(CONCATENATE("USD",C1884),[1]GEINDICE!AR$1:AS$65536,2,0),"")</f>
        <v>232.33662711677624</v>
      </c>
      <c r="AD1884" s="33">
        <f>IFERROR($AA1884/VLOOKUP(CONCATENATE("USD",C1884),[1]GEINDICE!AR$1:AS$65536,2,0),"")</f>
        <v>74.442796532343962</v>
      </c>
      <c r="AE1884" s="33">
        <f>IFERROR($X1884/VLOOKUP(CONCATENATE("EUR",C1884),[1]GEINDICE!AR$1:AS$65536,2,0),"")</f>
        <v>200.04744283138817</v>
      </c>
      <c r="AF1884" s="33">
        <f>IFERROR($AA1884/VLOOKUP(CONCATENATE("EUR",C1884),[1]GEINDICE!AR$1:AS$65536,2,0),"")</f>
        <v>64.097044311604506</v>
      </c>
      <c r="AG1884" s="48" t="str">
        <f>VLOOKUP(E1884,[1]Apresentação!AW$1:AX$65536,2,0)</f>
        <v xml:space="preserve">                    2 - LEATHER AUXILIARIES</v>
      </c>
      <c r="AH1884" s="48" t="str">
        <f t="shared" si="503"/>
        <v xml:space="preserve">         5212000933 - PELLASTOL MO BR</v>
      </c>
      <c r="AI1884" s="49" t="str">
        <f t="shared" si="504"/>
        <v xml:space="preserve">     L00577 - RINCAO GAUCHO INDUSTRIA DE COUROS LTDA</v>
      </c>
      <c r="AJ1884" t="str">
        <f t="shared" si="505"/>
        <v xml:space="preserve">     90 - SALES</v>
      </c>
      <c r="AK1884" t="str">
        <f t="shared" si="506"/>
        <v/>
      </c>
      <c r="AL1884">
        <f t="shared" si="507"/>
        <v>10</v>
      </c>
      <c r="AM1884" t="str">
        <f t="shared" si="508"/>
        <v>2025 10</v>
      </c>
      <c r="AN1884" t="str">
        <f t="shared" si="509"/>
        <v xml:space="preserve">RINCAO </v>
      </c>
    </row>
    <row r="1885" spans="1:40" x14ac:dyDescent="0.35">
      <c r="A1885">
        <v>84594</v>
      </c>
      <c r="B1885" t="s">
        <v>274</v>
      </c>
      <c r="C1885" s="31">
        <v>45972</v>
      </c>
      <c r="D1885" t="s">
        <v>373</v>
      </c>
      <c r="E1885" t="s">
        <v>374</v>
      </c>
      <c r="F1885" t="s">
        <v>642</v>
      </c>
      <c r="G1885" t="s">
        <v>643</v>
      </c>
      <c r="H1885" t="s">
        <v>809</v>
      </c>
      <c r="I1885" t="s">
        <v>810</v>
      </c>
      <c r="J1885">
        <v>120</v>
      </c>
      <c r="K1885">
        <v>1637.76</v>
      </c>
      <c r="L1885">
        <v>817.12039000000004</v>
      </c>
      <c r="M1885">
        <v>329.84</v>
      </c>
      <c r="N1885">
        <v>13.648000000000001</v>
      </c>
      <c r="O1885" s="32">
        <f t="shared" si="493"/>
        <v>1307.92</v>
      </c>
      <c r="P1885" s="32">
        <f t="shared" si="494"/>
        <v>490.79961000000003</v>
      </c>
      <c r="Q1885">
        <v>766825</v>
      </c>
      <c r="R1885" t="s">
        <v>312</v>
      </c>
      <c r="S1885" t="s">
        <v>457</v>
      </c>
      <c r="T1885" t="str">
        <f t="shared" si="495"/>
        <v>VEN</v>
      </c>
      <c r="U1885" t="s">
        <v>313</v>
      </c>
      <c r="V1885" s="33">
        <f t="shared" si="496"/>
        <v>1637.76</v>
      </c>
      <c r="W1885">
        <f t="shared" si="497"/>
        <v>120</v>
      </c>
      <c r="X1885" s="33">
        <f t="shared" si="498"/>
        <v>1307.92</v>
      </c>
      <c r="Y1885" s="33">
        <f t="shared" si="499"/>
        <v>329.84</v>
      </c>
      <c r="Z1885" s="45">
        <f t="shared" si="500"/>
        <v>0.28502320852872215</v>
      </c>
      <c r="AA1885" s="33">
        <f t="shared" si="501"/>
        <v>466.79961000000003</v>
      </c>
      <c r="AB1885" s="45">
        <f t="shared" si="502"/>
        <v>0.35690226466450548</v>
      </c>
      <c r="AC1885" s="33" t="str">
        <f>IFERROR($X1885/VLOOKUP(CONCATENATE("USD",C1885),[1]GEINDICE!AR$1:AS$65536,2,0),"")</f>
        <v/>
      </c>
      <c r="AD1885" s="33" t="str">
        <f>IFERROR($AA1885/VLOOKUP(CONCATENATE("USD",C1885),[1]GEINDICE!AR$1:AS$65536,2,0),"")</f>
        <v/>
      </c>
      <c r="AE1885" s="33" t="str">
        <f>IFERROR($X1885/VLOOKUP(CONCATENATE("EUR",C1885),[1]GEINDICE!AR$1:AS$65536,2,0),"")</f>
        <v/>
      </c>
      <c r="AF1885" s="33" t="str">
        <f>IFERROR($AA1885/VLOOKUP(CONCATENATE("EUR",C1885),[1]GEINDICE!AR$1:AS$65536,2,0),"")</f>
        <v/>
      </c>
      <c r="AG1885" s="48" t="str">
        <f>VLOOKUP(E1885,[1]Apresentação!AW$1:AX$65536,2,0)</f>
        <v xml:space="preserve">                    2 - LEATHER AUXILIARIES</v>
      </c>
      <c r="AH1885" s="48" t="str">
        <f t="shared" si="503"/>
        <v xml:space="preserve">         5212000933 - PELLASTOL MO BR</v>
      </c>
      <c r="AI1885" s="49" t="str">
        <f t="shared" si="504"/>
        <v xml:space="preserve">     L00281 - ICL BENEFICIAMENTO DE COUROS LTDA.</v>
      </c>
      <c r="AJ1885" t="str">
        <f t="shared" si="505"/>
        <v xml:space="preserve">     90 - SALES</v>
      </c>
      <c r="AK1885" t="str">
        <f t="shared" si="506"/>
        <v/>
      </c>
      <c r="AL1885">
        <f t="shared" si="507"/>
        <v>11</v>
      </c>
      <c r="AM1885" t="str">
        <f t="shared" si="508"/>
        <v>2025 11</v>
      </c>
      <c r="AN1885" t="str">
        <f t="shared" si="509"/>
        <v xml:space="preserve">ICL </v>
      </c>
    </row>
    <row r="1886" spans="1:40" x14ac:dyDescent="0.35">
      <c r="A1886">
        <v>83827</v>
      </c>
      <c r="B1886" t="s">
        <v>274</v>
      </c>
      <c r="C1886" s="31">
        <v>45911</v>
      </c>
      <c r="D1886" t="s">
        <v>373</v>
      </c>
      <c r="E1886" t="s">
        <v>374</v>
      </c>
      <c r="F1886" t="s">
        <v>704</v>
      </c>
      <c r="G1886" t="s">
        <v>705</v>
      </c>
      <c r="H1886" t="s">
        <v>809</v>
      </c>
      <c r="I1886" t="s">
        <v>810</v>
      </c>
      <c r="J1886">
        <v>1000</v>
      </c>
      <c r="K1886">
        <v>14504.960000000001</v>
      </c>
      <c r="L1886">
        <v>6988.7005099999997</v>
      </c>
      <c r="M1886">
        <v>2921.31</v>
      </c>
      <c r="N1886">
        <v>14.504959999999999</v>
      </c>
      <c r="O1886" s="32">
        <f t="shared" si="493"/>
        <v>11583.650000000001</v>
      </c>
      <c r="P1886" s="32">
        <f t="shared" si="494"/>
        <v>4594.9494900000018</v>
      </c>
      <c r="Q1886">
        <v>761199</v>
      </c>
      <c r="R1886" t="s">
        <v>312</v>
      </c>
      <c r="S1886" t="s">
        <v>457</v>
      </c>
      <c r="T1886" t="str">
        <f t="shared" si="495"/>
        <v>VEN</v>
      </c>
      <c r="U1886" t="s">
        <v>437</v>
      </c>
      <c r="V1886" s="33">
        <f t="shared" si="496"/>
        <v>14504.960000000001</v>
      </c>
      <c r="W1886">
        <f t="shared" si="497"/>
        <v>1000</v>
      </c>
      <c r="X1886" s="33">
        <f t="shared" si="498"/>
        <v>11583.650000000001</v>
      </c>
      <c r="Y1886" s="33">
        <f t="shared" si="499"/>
        <v>2921.31</v>
      </c>
      <c r="Z1886" s="45">
        <f t="shared" si="500"/>
        <v>0.30299631919012543</v>
      </c>
      <c r="AA1886" s="33">
        <f t="shared" si="501"/>
        <v>4394.9494900000018</v>
      </c>
      <c r="AB1886" s="45">
        <f t="shared" si="502"/>
        <v>0.37940972750385255</v>
      </c>
      <c r="AC1886" s="33">
        <f>IFERROR($X1886/VLOOKUP(CONCATENATE("USD",C1886),[1]GEINDICE!AR$1:AS$65536,2,0),"")</f>
        <v>2150.7761149689927</v>
      </c>
      <c r="AD1886" s="33">
        <f>IFERROR($AA1886/VLOOKUP(CONCATENATE("USD",C1886),[1]GEINDICE!AR$1:AS$65536,2,0),"")</f>
        <v>816.02537970218009</v>
      </c>
      <c r="AE1886" s="33">
        <f>IFERROR($X1886/VLOOKUP(CONCATENATE("EUR",C1886),[1]GEINDICE!AR$1:AS$65536,2,0),"")</f>
        <v>1833.0880491201419</v>
      </c>
      <c r="AF1886" s="33">
        <f>IFERROR($AA1886/VLOOKUP(CONCATENATE("EUR",C1886),[1]GEINDICE!AR$1:AS$65536,2,0),"")</f>
        <v>695.49143720724169</v>
      </c>
      <c r="AG1886" s="48" t="str">
        <f>VLOOKUP(E1886,[1]Apresentação!AW$1:AX$65536,2,0)</f>
        <v xml:space="preserve">                    2 - LEATHER AUXILIARIES</v>
      </c>
      <c r="AH1886" s="48" t="str">
        <f t="shared" si="503"/>
        <v xml:space="preserve">         5212000933 - PELLASTOL MO BR</v>
      </c>
      <c r="AI1886" s="49" t="str">
        <f t="shared" si="504"/>
        <v xml:space="preserve">     L00242 - CBC COUROS E ACABAMENTOS LTDA</v>
      </c>
      <c r="AJ1886" t="str">
        <f t="shared" si="505"/>
        <v xml:space="preserve">     90 - SALES</v>
      </c>
      <c r="AK1886" t="str">
        <f t="shared" si="506"/>
        <v/>
      </c>
      <c r="AL1886">
        <f t="shared" si="507"/>
        <v>9</v>
      </c>
      <c r="AM1886" t="str">
        <f t="shared" si="508"/>
        <v>2025 9</v>
      </c>
      <c r="AN1886" t="str">
        <f t="shared" si="509"/>
        <v xml:space="preserve">CBC </v>
      </c>
    </row>
    <row r="1887" spans="1:40" x14ac:dyDescent="0.35">
      <c r="A1887">
        <v>82668</v>
      </c>
      <c r="B1887" t="s">
        <v>274</v>
      </c>
      <c r="C1887" s="31">
        <v>45814</v>
      </c>
      <c r="D1887" t="s">
        <v>373</v>
      </c>
      <c r="E1887" t="s">
        <v>374</v>
      </c>
      <c r="F1887" t="s">
        <v>704</v>
      </c>
      <c r="G1887" t="s">
        <v>705</v>
      </c>
      <c r="H1887" t="s">
        <v>809</v>
      </c>
      <c r="I1887" t="s">
        <v>810</v>
      </c>
      <c r="J1887">
        <v>1000</v>
      </c>
      <c r="K1887">
        <v>14999.69</v>
      </c>
      <c r="L1887">
        <v>6872.9865099999997</v>
      </c>
      <c r="M1887">
        <v>3020.96</v>
      </c>
      <c r="N1887">
        <v>14.999689999999999</v>
      </c>
      <c r="O1887" s="32">
        <f t="shared" si="493"/>
        <v>11978.73</v>
      </c>
      <c r="P1887" s="32">
        <f t="shared" si="494"/>
        <v>5105.7434899999998</v>
      </c>
      <c r="Q1887">
        <v>740634</v>
      </c>
      <c r="R1887" t="s">
        <v>312</v>
      </c>
      <c r="S1887" t="s">
        <v>457</v>
      </c>
      <c r="T1887" t="str">
        <f t="shared" si="495"/>
        <v>VEN</v>
      </c>
      <c r="U1887" t="s">
        <v>437</v>
      </c>
      <c r="V1887" s="33">
        <f t="shared" si="496"/>
        <v>14999.69</v>
      </c>
      <c r="W1887">
        <f t="shared" si="497"/>
        <v>1000</v>
      </c>
      <c r="X1887" s="33">
        <f t="shared" si="498"/>
        <v>11978.73</v>
      </c>
      <c r="Y1887" s="33">
        <f t="shared" si="499"/>
        <v>3020.96</v>
      </c>
      <c r="Z1887" s="45">
        <f t="shared" si="500"/>
        <v>0.32705632516405336</v>
      </c>
      <c r="AA1887" s="33">
        <f t="shared" si="501"/>
        <v>4905.7434899999998</v>
      </c>
      <c r="AB1887" s="45">
        <f t="shared" si="502"/>
        <v>0.40953786336281056</v>
      </c>
      <c r="AC1887" s="33">
        <f>IFERROR($X1887/VLOOKUP(CONCATENATE("USD",C1887),[1]GEINDICE!AR$1:AS$65536,2,0),"")</f>
        <v>2141.0853128854092</v>
      </c>
      <c r="AD1887" s="33">
        <f>IFERROR($AA1887/VLOOKUP(CONCATENATE("USD",C1887),[1]GEINDICE!AR$1:AS$65536,2,0),"")</f>
        <v>876.85550431658521</v>
      </c>
      <c r="AE1887" s="33">
        <f>IFERROR($X1887/VLOOKUP(CONCATENATE("EUR",C1887),[1]GEINDICE!AR$1:AS$65536,2,0),"")</f>
        <v>1878.6333767231779</v>
      </c>
      <c r="AF1887" s="33">
        <f>IFERROR($AA1887/VLOOKUP(CONCATENATE("EUR",C1887),[1]GEINDICE!AR$1:AS$65536,2,0),"")</f>
        <v>769.3714991452722</v>
      </c>
      <c r="AG1887" s="48" t="str">
        <f>VLOOKUP(E1887,[1]Apresentação!AW$1:AX$65536,2,0)</f>
        <v xml:space="preserve">                    2 - LEATHER AUXILIARIES</v>
      </c>
      <c r="AH1887" s="48" t="str">
        <f t="shared" si="503"/>
        <v xml:space="preserve">         5212000933 - PELLASTOL MO BR</v>
      </c>
      <c r="AI1887" s="49" t="str">
        <f t="shared" si="504"/>
        <v xml:space="preserve">     L00242 - CBC COUROS E ACABAMENTOS LTDA</v>
      </c>
      <c r="AJ1887" t="str">
        <f t="shared" si="505"/>
        <v xml:space="preserve">     90 - SALES</v>
      </c>
      <c r="AK1887" t="str">
        <f t="shared" si="506"/>
        <v/>
      </c>
      <c r="AL1887">
        <f t="shared" si="507"/>
        <v>6</v>
      </c>
      <c r="AM1887" t="str">
        <f t="shared" si="508"/>
        <v>2025 6</v>
      </c>
      <c r="AN1887" t="str">
        <f t="shared" si="509"/>
        <v xml:space="preserve">CBC </v>
      </c>
    </row>
    <row r="1888" spans="1:40" x14ac:dyDescent="0.35">
      <c r="A1888">
        <v>83988</v>
      </c>
      <c r="B1888" t="s">
        <v>274</v>
      </c>
      <c r="C1888" s="31">
        <v>45925</v>
      </c>
      <c r="D1888" t="s">
        <v>373</v>
      </c>
      <c r="E1888" t="s">
        <v>374</v>
      </c>
      <c r="F1888" t="s">
        <v>632</v>
      </c>
      <c r="G1888" t="s">
        <v>633</v>
      </c>
      <c r="H1888" t="s">
        <v>809</v>
      </c>
      <c r="I1888" t="s">
        <v>810</v>
      </c>
      <c r="J1888">
        <v>120</v>
      </c>
      <c r="K1888">
        <v>1584</v>
      </c>
      <c r="L1888">
        <v>835.66875000000005</v>
      </c>
      <c r="M1888">
        <v>319.02</v>
      </c>
      <c r="N1888">
        <v>13.200000000000001</v>
      </c>
      <c r="O1888" s="32">
        <f t="shared" si="493"/>
        <v>1264.98</v>
      </c>
      <c r="P1888" s="32">
        <f t="shared" si="494"/>
        <v>429.31124999999997</v>
      </c>
      <c r="Q1888">
        <v>762300</v>
      </c>
      <c r="R1888" t="s">
        <v>312</v>
      </c>
      <c r="S1888" t="s">
        <v>457</v>
      </c>
      <c r="T1888" t="str">
        <f t="shared" si="495"/>
        <v>VEN</v>
      </c>
      <c r="U1888" t="s">
        <v>437</v>
      </c>
      <c r="V1888" s="33">
        <f t="shared" si="496"/>
        <v>1584</v>
      </c>
      <c r="W1888">
        <f t="shared" si="497"/>
        <v>120</v>
      </c>
      <c r="X1888" s="33">
        <f t="shared" si="498"/>
        <v>1264.98</v>
      </c>
      <c r="Y1888" s="33">
        <f t="shared" si="499"/>
        <v>319.02</v>
      </c>
      <c r="Z1888" s="45">
        <f t="shared" si="500"/>
        <v>0.25587831439393938</v>
      </c>
      <c r="AA1888" s="33">
        <f t="shared" si="501"/>
        <v>405.31124999999997</v>
      </c>
      <c r="AB1888" s="45">
        <f t="shared" si="502"/>
        <v>0.32040921595598348</v>
      </c>
      <c r="AC1888" s="33">
        <f>IFERROR($X1888/VLOOKUP(CONCATENATE("USD",C1888),[1]GEINDICE!AR$1:AS$65536,2,0),"")</f>
        <v>236.77678989237248</v>
      </c>
      <c r="AD1888" s="33">
        <f>IFERROR($AA1888/VLOOKUP(CONCATENATE("USD",C1888),[1]GEINDICE!AR$1:AS$65536,2,0),"")</f>
        <v>75.865465605989698</v>
      </c>
      <c r="AE1888" s="33">
        <f>IFERROR($X1888/VLOOKUP(CONCATENATE("EUR",C1888),[1]GEINDICE!AR$1:AS$65536,2,0),"")</f>
        <v>202.82516675218059</v>
      </c>
      <c r="AF1888" s="33">
        <f>IFERROR($AA1888/VLOOKUP(CONCATENATE("EUR",C1888),[1]GEINDICE!AR$1:AS$65536,2,0),"")</f>
        <v>64.987052655207791</v>
      </c>
      <c r="AG1888" s="48" t="str">
        <f>VLOOKUP(E1888,[1]Apresentação!AW$1:AX$65536,2,0)</f>
        <v xml:space="preserve">                    2 - LEATHER AUXILIARIES</v>
      </c>
      <c r="AH1888" s="48" t="str">
        <f t="shared" si="503"/>
        <v xml:space="preserve">         5212000933 - PELLASTOL MO BR</v>
      </c>
      <c r="AI1888" s="49" t="str">
        <f t="shared" si="504"/>
        <v xml:space="preserve">     L00577 - RINCAO GAUCHO INDUSTRIA DE COUROS LTDA</v>
      </c>
      <c r="AJ1888" t="str">
        <f t="shared" si="505"/>
        <v xml:space="preserve">     90 - SALES</v>
      </c>
      <c r="AK1888" t="str">
        <f t="shared" si="506"/>
        <v/>
      </c>
      <c r="AL1888">
        <f t="shared" si="507"/>
        <v>9</v>
      </c>
      <c r="AM1888" t="str">
        <f t="shared" si="508"/>
        <v>2025 9</v>
      </c>
      <c r="AN1888" t="str">
        <f t="shared" si="509"/>
        <v xml:space="preserve">RINCAO </v>
      </c>
    </row>
    <row r="1889" spans="1:40" x14ac:dyDescent="0.35">
      <c r="A1889">
        <v>83489</v>
      </c>
      <c r="B1889" t="s">
        <v>274</v>
      </c>
      <c r="C1889" s="31">
        <v>45882</v>
      </c>
      <c r="D1889" t="s">
        <v>373</v>
      </c>
      <c r="E1889" t="s">
        <v>374</v>
      </c>
      <c r="F1889" t="s">
        <v>632</v>
      </c>
      <c r="G1889" t="s">
        <v>633</v>
      </c>
      <c r="H1889" t="s">
        <v>809</v>
      </c>
      <c r="I1889" t="s">
        <v>810</v>
      </c>
      <c r="J1889">
        <v>120</v>
      </c>
      <c r="K1889">
        <v>1584</v>
      </c>
      <c r="L1889">
        <v>831.71159999999998</v>
      </c>
      <c r="M1889">
        <v>319.02</v>
      </c>
      <c r="N1889">
        <v>13.200000000000001</v>
      </c>
      <c r="O1889" s="32">
        <f t="shared" si="493"/>
        <v>1264.98</v>
      </c>
      <c r="P1889" s="32">
        <f t="shared" si="494"/>
        <v>433.26840000000004</v>
      </c>
      <c r="Q1889">
        <v>753991</v>
      </c>
      <c r="R1889" t="s">
        <v>312</v>
      </c>
      <c r="S1889" t="s">
        <v>457</v>
      </c>
      <c r="T1889" t="str">
        <f t="shared" si="495"/>
        <v>VEN</v>
      </c>
      <c r="U1889" t="s">
        <v>437</v>
      </c>
      <c r="V1889" s="33">
        <f t="shared" si="496"/>
        <v>1584</v>
      </c>
      <c r="W1889">
        <f t="shared" si="497"/>
        <v>120</v>
      </c>
      <c r="X1889" s="33">
        <f t="shared" si="498"/>
        <v>1264.98</v>
      </c>
      <c r="Y1889" s="33">
        <f t="shared" si="499"/>
        <v>319.02</v>
      </c>
      <c r="Z1889" s="45">
        <f t="shared" si="500"/>
        <v>0.25837651515151516</v>
      </c>
      <c r="AA1889" s="33">
        <f t="shared" si="501"/>
        <v>409.26840000000004</v>
      </c>
      <c r="AB1889" s="45">
        <f t="shared" si="502"/>
        <v>0.32353744723236733</v>
      </c>
      <c r="AC1889" s="33">
        <f>IFERROR($X1889/VLOOKUP(CONCATENATE("USD",C1889),[1]GEINDICE!AR$1:AS$65536,2,0),"")</f>
        <v>234.56831330663107</v>
      </c>
      <c r="AD1889" s="33">
        <f>IFERROR($AA1889/VLOOKUP(CONCATENATE("USD",C1889),[1]GEINDICE!AR$1:AS$65536,2,0),"")</f>
        <v>75.891633288829553</v>
      </c>
      <c r="AE1889" s="33">
        <f>IFERROR($X1889/VLOOKUP(CONCATENATE("EUR",C1889),[1]GEINDICE!AR$1:AS$65536,2,0),"")</f>
        <v>200.2469487581327</v>
      </c>
      <c r="AF1889" s="33">
        <f>IFERROR($AA1889/VLOOKUP(CONCATENATE("EUR",C1889),[1]GEINDICE!AR$1:AS$65536,2,0),"")</f>
        <v>64.787386617276923</v>
      </c>
      <c r="AG1889" s="48" t="str">
        <f>VLOOKUP(E1889,[1]Apresentação!AW$1:AX$65536,2,0)</f>
        <v xml:space="preserve">                    2 - LEATHER AUXILIARIES</v>
      </c>
      <c r="AH1889" s="48" t="str">
        <f t="shared" si="503"/>
        <v xml:space="preserve">         5212000933 - PELLASTOL MO BR</v>
      </c>
      <c r="AI1889" s="49" t="str">
        <f t="shared" si="504"/>
        <v xml:space="preserve">     L00577 - RINCAO GAUCHO INDUSTRIA DE COUROS LTDA</v>
      </c>
      <c r="AJ1889" t="str">
        <f t="shared" si="505"/>
        <v xml:space="preserve">     90 - SALES</v>
      </c>
      <c r="AK1889" t="str">
        <f t="shared" si="506"/>
        <v/>
      </c>
      <c r="AL1889">
        <f t="shared" si="507"/>
        <v>8</v>
      </c>
      <c r="AM1889" t="str">
        <f t="shared" si="508"/>
        <v>2025 8</v>
      </c>
      <c r="AN1889" t="str">
        <f t="shared" si="509"/>
        <v xml:space="preserve">RINCAO </v>
      </c>
    </row>
    <row r="1890" spans="1:40" x14ac:dyDescent="0.35">
      <c r="A1890">
        <v>83365</v>
      </c>
      <c r="B1890" t="s">
        <v>274</v>
      </c>
      <c r="C1890" s="31">
        <v>45873</v>
      </c>
      <c r="D1890" t="s">
        <v>373</v>
      </c>
      <c r="E1890" t="s">
        <v>374</v>
      </c>
      <c r="F1890" t="s">
        <v>642</v>
      </c>
      <c r="G1890" t="s">
        <v>643</v>
      </c>
      <c r="H1890" t="s">
        <v>809</v>
      </c>
      <c r="I1890" t="s">
        <v>810</v>
      </c>
      <c r="J1890">
        <v>120</v>
      </c>
      <c r="K1890">
        <v>1637.76</v>
      </c>
      <c r="L1890">
        <v>831.71159999999998</v>
      </c>
      <c r="M1890">
        <v>329.84</v>
      </c>
      <c r="N1890">
        <v>13.648000000000001</v>
      </c>
      <c r="O1890" s="32">
        <f t="shared" si="493"/>
        <v>1307.92</v>
      </c>
      <c r="P1890" s="32">
        <f t="shared" si="494"/>
        <v>476.2084000000001</v>
      </c>
      <c r="Q1890">
        <v>747817</v>
      </c>
      <c r="R1890" t="s">
        <v>312</v>
      </c>
      <c r="S1890" t="s">
        <v>457</v>
      </c>
      <c r="T1890" t="str">
        <f t="shared" si="495"/>
        <v>VEN</v>
      </c>
      <c r="U1890" t="s">
        <v>313</v>
      </c>
      <c r="V1890" s="33">
        <f t="shared" si="496"/>
        <v>1637.76</v>
      </c>
      <c r="W1890">
        <f t="shared" si="497"/>
        <v>120</v>
      </c>
      <c r="X1890" s="33">
        <f t="shared" si="498"/>
        <v>1307.92</v>
      </c>
      <c r="Y1890" s="33">
        <f t="shared" si="499"/>
        <v>329.84</v>
      </c>
      <c r="Z1890" s="45">
        <f t="shared" si="500"/>
        <v>0.27611396053145765</v>
      </c>
      <c r="AA1890" s="33">
        <f t="shared" si="501"/>
        <v>452.2084000000001</v>
      </c>
      <c r="AB1890" s="45">
        <f t="shared" si="502"/>
        <v>0.34574622301058172</v>
      </c>
      <c r="AC1890" s="33">
        <f>IFERROR($X1890/VLOOKUP(CONCATENATE("USD",C1890),[1]GEINDICE!AR$1:AS$65536,2,0),"")</f>
        <v>237.31605973182371</v>
      </c>
      <c r="AD1890" s="33">
        <f>IFERROR($AA1890/VLOOKUP(CONCATENATE("USD",C1890),[1]GEINDICE!AR$1:AS$65536,2,0),"")</f>
        <v>82.051131312031657</v>
      </c>
      <c r="AE1890" s="33">
        <f>IFERROR($X1890/VLOOKUP(CONCATENATE("EUR",C1890),[1]GEINDICE!AR$1:AS$65536,2,0),"")</f>
        <v>205.14783154262409</v>
      </c>
      <c r="AF1890" s="33">
        <f>IFERROR($AA1890/VLOOKUP(CONCATENATE("EUR",C1890),[1]GEINDICE!AR$1:AS$65536,2,0),"")</f>
        <v>70.929087914673374</v>
      </c>
      <c r="AG1890" s="48" t="str">
        <f>VLOOKUP(E1890,[1]Apresentação!AW$1:AX$65536,2,0)</f>
        <v xml:space="preserve">                    2 - LEATHER AUXILIARIES</v>
      </c>
      <c r="AH1890" s="48" t="str">
        <f t="shared" si="503"/>
        <v xml:space="preserve">         5212000933 - PELLASTOL MO BR</v>
      </c>
      <c r="AI1890" s="49" t="str">
        <f t="shared" si="504"/>
        <v xml:space="preserve">     L00281 - ICL BENEFICIAMENTO DE COUROS LTDA.</v>
      </c>
      <c r="AJ1890" t="str">
        <f t="shared" si="505"/>
        <v xml:space="preserve">     90 - SALES</v>
      </c>
      <c r="AK1890" t="str">
        <f t="shared" si="506"/>
        <v/>
      </c>
      <c r="AL1890">
        <f t="shared" si="507"/>
        <v>8</v>
      </c>
      <c r="AM1890" t="str">
        <f t="shared" si="508"/>
        <v>2025 8</v>
      </c>
      <c r="AN1890" t="str">
        <f t="shared" si="509"/>
        <v xml:space="preserve">ICL </v>
      </c>
    </row>
    <row r="1891" spans="1:40" x14ac:dyDescent="0.35">
      <c r="A1891">
        <v>83132</v>
      </c>
      <c r="B1891" t="s">
        <v>274</v>
      </c>
      <c r="C1891" s="31">
        <v>45854</v>
      </c>
      <c r="D1891" t="s">
        <v>373</v>
      </c>
      <c r="E1891" t="s">
        <v>374</v>
      </c>
      <c r="F1891" t="s">
        <v>632</v>
      </c>
      <c r="G1891" t="s">
        <v>633</v>
      </c>
      <c r="H1891" t="s">
        <v>809</v>
      </c>
      <c r="I1891" t="s">
        <v>810</v>
      </c>
      <c r="J1891">
        <v>120</v>
      </c>
      <c r="K1891">
        <v>1584</v>
      </c>
      <c r="L1891">
        <v>831.71159999999998</v>
      </c>
      <c r="M1891">
        <v>319.02</v>
      </c>
      <c r="N1891">
        <v>13.200000000000001</v>
      </c>
      <c r="O1891" s="32">
        <f t="shared" si="493"/>
        <v>1264.98</v>
      </c>
      <c r="P1891" s="32">
        <f t="shared" si="494"/>
        <v>433.26840000000004</v>
      </c>
      <c r="Q1891">
        <v>743983</v>
      </c>
      <c r="R1891" t="s">
        <v>312</v>
      </c>
      <c r="S1891" t="s">
        <v>457</v>
      </c>
      <c r="T1891" t="str">
        <f t="shared" si="495"/>
        <v>VEN</v>
      </c>
      <c r="U1891" t="s">
        <v>437</v>
      </c>
      <c r="V1891" s="33">
        <f t="shared" si="496"/>
        <v>1584</v>
      </c>
      <c r="W1891">
        <f t="shared" si="497"/>
        <v>120</v>
      </c>
      <c r="X1891" s="33">
        <f t="shared" si="498"/>
        <v>1264.98</v>
      </c>
      <c r="Y1891" s="33">
        <f t="shared" si="499"/>
        <v>319.02</v>
      </c>
      <c r="Z1891" s="45">
        <f t="shared" si="500"/>
        <v>0.25837651515151516</v>
      </c>
      <c r="AA1891" s="33">
        <f t="shared" si="501"/>
        <v>409.26840000000004</v>
      </c>
      <c r="AB1891" s="45">
        <f t="shared" si="502"/>
        <v>0.32353744723236733</v>
      </c>
      <c r="AC1891" s="33">
        <f>IFERROR($X1891/VLOOKUP(CONCATENATE("USD",C1891),[1]GEINDICE!AR$1:AS$65536,2,0),"")</f>
        <v>227.01625928717561</v>
      </c>
      <c r="AD1891" s="33">
        <f>IFERROR($AA1891/VLOOKUP(CONCATENATE("USD",C1891),[1]GEINDICE!AR$1:AS$65536,2,0),"")</f>
        <v>73.448261010013994</v>
      </c>
      <c r="AE1891" s="33">
        <f>IFERROR($X1891/VLOOKUP(CONCATENATE("EUR",C1891),[1]GEINDICE!AR$1:AS$65536,2,0),"")</f>
        <v>195.23103991110287</v>
      </c>
      <c r="AF1891" s="33">
        <f>IFERROR($AA1891/VLOOKUP(CONCATENATE("EUR",C1891),[1]GEINDICE!AR$1:AS$65536,2,0),"")</f>
        <v>63.164552273358652</v>
      </c>
      <c r="AG1891" s="48" t="str">
        <f>VLOOKUP(E1891,[1]Apresentação!AW$1:AX$65536,2,0)</f>
        <v xml:space="preserve">                    2 - LEATHER AUXILIARIES</v>
      </c>
      <c r="AH1891" s="48" t="str">
        <f t="shared" si="503"/>
        <v xml:space="preserve">         5212000933 - PELLASTOL MO BR</v>
      </c>
      <c r="AI1891" s="49" t="str">
        <f t="shared" si="504"/>
        <v xml:space="preserve">     L00577 - RINCAO GAUCHO INDUSTRIA DE COUROS LTDA</v>
      </c>
      <c r="AJ1891" t="str">
        <f t="shared" si="505"/>
        <v xml:space="preserve">     90 - SALES</v>
      </c>
      <c r="AK1891" t="str">
        <f t="shared" si="506"/>
        <v/>
      </c>
      <c r="AL1891">
        <f t="shared" si="507"/>
        <v>7</v>
      </c>
      <c r="AM1891" t="str">
        <f t="shared" si="508"/>
        <v>2025 7</v>
      </c>
      <c r="AN1891" t="str">
        <f t="shared" si="509"/>
        <v xml:space="preserve">RINCAO </v>
      </c>
    </row>
    <row r="1892" spans="1:40" x14ac:dyDescent="0.35">
      <c r="A1892">
        <v>82802</v>
      </c>
      <c r="B1892" t="s">
        <v>274</v>
      </c>
      <c r="C1892" s="31">
        <v>45825</v>
      </c>
      <c r="D1892" t="s">
        <v>373</v>
      </c>
      <c r="E1892" t="s">
        <v>374</v>
      </c>
      <c r="F1892" t="s">
        <v>642</v>
      </c>
      <c r="G1892" t="s">
        <v>643</v>
      </c>
      <c r="H1892" t="s">
        <v>809</v>
      </c>
      <c r="I1892" t="s">
        <v>810</v>
      </c>
      <c r="J1892">
        <v>120</v>
      </c>
      <c r="K1892">
        <v>1637.76</v>
      </c>
      <c r="L1892">
        <v>824.75837999999999</v>
      </c>
      <c r="M1892">
        <v>329.84</v>
      </c>
      <c r="N1892">
        <v>13.648000000000001</v>
      </c>
      <c r="O1892" s="32">
        <f t="shared" si="493"/>
        <v>1307.92</v>
      </c>
      <c r="P1892" s="32">
        <f t="shared" si="494"/>
        <v>483.16162000000008</v>
      </c>
      <c r="Q1892">
        <v>741578</v>
      </c>
      <c r="R1892" t="s">
        <v>312</v>
      </c>
      <c r="S1892" t="s">
        <v>457</v>
      </c>
      <c r="T1892" t="str">
        <f t="shared" si="495"/>
        <v>VEN</v>
      </c>
      <c r="U1892" t="s">
        <v>437</v>
      </c>
      <c r="V1892" s="33">
        <f t="shared" si="496"/>
        <v>1637.76</v>
      </c>
      <c r="W1892">
        <f t="shared" si="497"/>
        <v>120</v>
      </c>
      <c r="X1892" s="33">
        <f t="shared" si="498"/>
        <v>1307.92</v>
      </c>
      <c r="Y1892" s="33">
        <f t="shared" si="499"/>
        <v>329.84</v>
      </c>
      <c r="Z1892" s="45">
        <f t="shared" si="500"/>
        <v>0.28035952764751859</v>
      </c>
      <c r="AA1892" s="33">
        <f t="shared" si="501"/>
        <v>459.16162000000008</v>
      </c>
      <c r="AB1892" s="45">
        <f t="shared" si="502"/>
        <v>0.35106246559422599</v>
      </c>
      <c r="AC1892" s="33">
        <f>IFERROR($X1892/VLOOKUP(CONCATENATE("USD",C1892),[1]GEINDICE!AR$1:AS$65536,2,0),"")</f>
        <v>238.78918445219358</v>
      </c>
      <c r="AD1892" s="33">
        <f>IFERROR($AA1892/VLOOKUP(CONCATENATE("USD",C1892),[1]GEINDICE!AR$1:AS$65536,2,0),"")</f>
        <v>83.829919851021501</v>
      </c>
      <c r="AE1892" s="33">
        <f>IFERROR($X1892/VLOOKUP(CONCATENATE("EUR",C1892),[1]GEINDICE!AR$1:AS$65536,2,0),"")</f>
        <v>207.01160158908533</v>
      </c>
      <c r="AF1892" s="33">
        <f>IFERROR($AA1892/VLOOKUP(CONCATENATE("EUR",C1892),[1]GEINDICE!AR$1:AS$65536,2,0),"")</f>
        <v>72.674003260473881</v>
      </c>
      <c r="AG1892" s="48" t="str">
        <f>VLOOKUP(E1892,[1]Apresentação!AW$1:AX$65536,2,0)</f>
        <v xml:space="preserve">                    2 - LEATHER AUXILIARIES</v>
      </c>
      <c r="AH1892" s="48" t="str">
        <f t="shared" si="503"/>
        <v xml:space="preserve">         5212000933 - PELLASTOL MO BR</v>
      </c>
      <c r="AI1892" s="49" t="str">
        <f t="shared" si="504"/>
        <v xml:space="preserve">     L00281 - ICL BENEFICIAMENTO DE COUROS LTDA.</v>
      </c>
      <c r="AJ1892" t="str">
        <f t="shared" si="505"/>
        <v xml:space="preserve">     90 - SALES</v>
      </c>
      <c r="AK1892" t="str">
        <f t="shared" si="506"/>
        <v/>
      </c>
      <c r="AL1892">
        <f t="shared" si="507"/>
        <v>6</v>
      </c>
      <c r="AM1892" t="str">
        <f t="shared" si="508"/>
        <v>2025 6</v>
      </c>
      <c r="AN1892" t="str">
        <f t="shared" si="509"/>
        <v xml:space="preserve">ICL </v>
      </c>
    </row>
    <row r="1893" spans="1:40" x14ac:dyDescent="0.35">
      <c r="A1893">
        <v>82942</v>
      </c>
      <c r="B1893" t="s">
        <v>274</v>
      </c>
      <c r="C1893" s="31">
        <v>45839</v>
      </c>
      <c r="D1893" t="s">
        <v>373</v>
      </c>
      <c r="E1893" t="s">
        <v>374</v>
      </c>
      <c r="F1893" t="s">
        <v>642</v>
      </c>
      <c r="G1893" t="s">
        <v>643</v>
      </c>
      <c r="H1893" t="s">
        <v>809</v>
      </c>
      <c r="I1893" t="s">
        <v>810</v>
      </c>
      <c r="J1893">
        <v>120</v>
      </c>
      <c r="K1893">
        <v>1637.76</v>
      </c>
      <c r="L1893">
        <v>824.75837999999999</v>
      </c>
      <c r="M1893">
        <v>329.84</v>
      </c>
      <c r="N1893">
        <v>13.648000000000001</v>
      </c>
      <c r="O1893" s="32">
        <f t="shared" si="493"/>
        <v>1307.92</v>
      </c>
      <c r="P1893" s="32">
        <f t="shared" si="494"/>
        <v>483.16162000000008</v>
      </c>
      <c r="Q1893">
        <v>742531</v>
      </c>
      <c r="R1893" t="s">
        <v>312</v>
      </c>
      <c r="S1893" t="s">
        <v>457</v>
      </c>
      <c r="T1893" t="str">
        <f t="shared" si="495"/>
        <v>VEN</v>
      </c>
      <c r="U1893" t="s">
        <v>437</v>
      </c>
      <c r="V1893" s="33">
        <f t="shared" si="496"/>
        <v>1637.76</v>
      </c>
      <c r="W1893">
        <f t="shared" si="497"/>
        <v>120</v>
      </c>
      <c r="X1893" s="33">
        <f t="shared" si="498"/>
        <v>1307.92</v>
      </c>
      <c r="Y1893" s="33">
        <f t="shared" si="499"/>
        <v>329.84</v>
      </c>
      <c r="Z1893" s="45">
        <f t="shared" si="500"/>
        <v>0.28035952764751859</v>
      </c>
      <c r="AA1893" s="33">
        <f t="shared" si="501"/>
        <v>459.16162000000008</v>
      </c>
      <c r="AB1893" s="45">
        <f t="shared" si="502"/>
        <v>0.35106246559422599</v>
      </c>
      <c r="AC1893" s="33">
        <f>IFERROR($X1893/VLOOKUP(CONCATENATE("USD",C1893),[1]GEINDICE!AR$1:AS$65536,2,0),"")</f>
        <v>239.93689347104254</v>
      </c>
      <c r="AD1893" s="33">
        <f>IFERROR($AA1893/VLOOKUP(CONCATENATE("USD",C1893),[1]GEINDICE!AR$1:AS$65536,2,0),"")</f>
        <v>84.232837408963334</v>
      </c>
      <c r="AE1893" s="33">
        <f>IFERROR($X1893/VLOOKUP(CONCATENATE("EUR",C1893),[1]GEINDICE!AR$1:AS$65536,2,0),"")</f>
        <v>203.75124626121635</v>
      </c>
      <c r="AF1893" s="33">
        <f>IFERROR($AA1893/VLOOKUP(CONCATENATE("EUR",C1893),[1]GEINDICE!AR$1:AS$65536,2,0),"")</f>
        <v>71.529414880358942</v>
      </c>
      <c r="AG1893" s="48" t="str">
        <f>VLOOKUP(E1893,[1]Apresentação!AW$1:AX$65536,2,0)</f>
        <v xml:space="preserve">                    2 - LEATHER AUXILIARIES</v>
      </c>
      <c r="AH1893" s="48" t="str">
        <f t="shared" si="503"/>
        <v xml:space="preserve">         5212000933 - PELLASTOL MO BR</v>
      </c>
      <c r="AI1893" s="49" t="str">
        <f t="shared" si="504"/>
        <v xml:space="preserve">     L00281 - ICL BENEFICIAMENTO DE COUROS LTDA.</v>
      </c>
      <c r="AJ1893" t="str">
        <f t="shared" si="505"/>
        <v xml:space="preserve">     90 - SALES</v>
      </c>
      <c r="AK1893" t="str">
        <f t="shared" si="506"/>
        <v/>
      </c>
      <c r="AL1893">
        <f t="shared" si="507"/>
        <v>7</v>
      </c>
      <c r="AM1893" t="str">
        <f t="shared" si="508"/>
        <v>2025 7</v>
      </c>
      <c r="AN1893" t="str">
        <f t="shared" si="509"/>
        <v xml:space="preserve">ICL </v>
      </c>
    </row>
    <row r="1894" spans="1:40" x14ac:dyDescent="0.35">
      <c r="A1894">
        <v>83087</v>
      </c>
      <c r="B1894" t="s">
        <v>274</v>
      </c>
      <c r="C1894" s="31">
        <v>45849</v>
      </c>
      <c r="D1894" t="s">
        <v>373</v>
      </c>
      <c r="E1894" t="s">
        <v>374</v>
      </c>
      <c r="F1894" t="s">
        <v>704</v>
      </c>
      <c r="G1894" t="s">
        <v>705</v>
      </c>
      <c r="H1894" t="s">
        <v>809</v>
      </c>
      <c r="I1894" t="s">
        <v>810</v>
      </c>
      <c r="J1894">
        <v>1000</v>
      </c>
      <c r="K1894">
        <v>14856.04</v>
      </c>
      <c r="L1894">
        <v>6930.9299700000001</v>
      </c>
      <c r="M1894">
        <v>2992.03</v>
      </c>
      <c r="N1894">
        <v>14.85604</v>
      </c>
      <c r="O1894" s="32">
        <f t="shared" si="493"/>
        <v>11864.01</v>
      </c>
      <c r="P1894" s="32">
        <f t="shared" si="494"/>
        <v>4933.0800300000001</v>
      </c>
      <c r="Q1894">
        <v>743610</v>
      </c>
      <c r="R1894" t="s">
        <v>312</v>
      </c>
      <c r="S1894" t="s">
        <v>457</v>
      </c>
      <c r="T1894" t="str">
        <f t="shared" si="495"/>
        <v>VEN</v>
      </c>
      <c r="U1894" t="s">
        <v>437</v>
      </c>
      <c r="V1894" s="33">
        <f t="shared" si="496"/>
        <v>14856.04</v>
      </c>
      <c r="W1894">
        <f t="shared" si="497"/>
        <v>1000</v>
      </c>
      <c r="X1894" s="33">
        <f t="shared" si="498"/>
        <v>11864.01</v>
      </c>
      <c r="Y1894" s="33">
        <f t="shared" si="499"/>
        <v>2992.03</v>
      </c>
      <c r="Z1894" s="45">
        <f t="shared" si="500"/>
        <v>0.3185963439786107</v>
      </c>
      <c r="AA1894" s="33">
        <f t="shared" si="501"/>
        <v>4733.0800300000001</v>
      </c>
      <c r="AB1894" s="45">
        <f t="shared" si="502"/>
        <v>0.39894437293967216</v>
      </c>
      <c r="AC1894" s="33">
        <f>IFERROR($X1894/VLOOKUP(CONCATENATE("USD",C1894),[1]GEINDICE!AR$1:AS$65536,2,0),"")</f>
        <v>2129.142887907828</v>
      </c>
      <c r="AD1894" s="33">
        <f>IFERROR($AA1894/VLOOKUP(CONCATENATE("USD",C1894),[1]GEINDICE!AR$1:AS$65536,2,0),"")</f>
        <v>849.40957431535116</v>
      </c>
      <c r="AE1894" s="33">
        <f>IFERROR($X1894/VLOOKUP(CONCATENATE("EUR",C1894),[1]GEINDICE!AR$1:AS$65536,2,0),"")</f>
        <v>1820.2476295682593</v>
      </c>
      <c r="AF1894" s="33">
        <f>IFERROR($AA1894/VLOOKUP(CONCATENATE("EUR",C1894),[1]GEINDICE!AR$1:AS$65536,2,0),"")</f>
        <v>726.17754917303387</v>
      </c>
      <c r="AG1894" s="48" t="str">
        <f>VLOOKUP(E1894,[1]Apresentação!AW$1:AX$65536,2,0)</f>
        <v xml:space="preserve">                    2 - LEATHER AUXILIARIES</v>
      </c>
      <c r="AH1894" s="48" t="str">
        <f t="shared" si="503"/>
        <v xml:space="preserve">         5212000933 - PELLASTOL MO BR</v>
      </c>
      <c r="AI1894" s="49" t="str">
        <f t="shared" si="504"/>
        <v xml:space="preserve">     L00242 - CBC COUROS E ACABAMENTOS LTDA</v>
      </c>
      <c r="AJ1894" t="str">
        <f t="shared" si="505"/>
        <v xml:space="preserve">     90 - SALES</v>
      </c>
      <c r="AK1894" t="str">
        <f t="shared" si="506"/>
        <v/>
      </c>
      <c r="AL1894">
        <f t="shared" si="507"/>
        <v>7</v>
      </c>
      <c r="AM1894" t="str">
        <f t="shared" si="508"/>
        <v>2025 7</v>
      </c>
      <c r="AN1894" t="str">
        <f t="shared" si="509"/>
        <v xml:space="preserve">CBC </v>
      </c>
    </row>
    <row r="1895" spans="1:40" x14ac:dyDescent="0.35">
      <c r="A1895">
        <v>82538</v>
      </c>
      <c r="B1895" t="s">
        <v>274</v>
      </c>
      <c r="C1895" s="31">
        <v>45803</v>
      </c>
      <c r="D1895" t="s">
        <v>373</v>
      </c>
      <c r="E1895" t="s">
        <v>374</v>
      </c>
      <c r="F1895" t="s">
        <v>632</v>
      </c>
      <c r="G1895" t="s">
        <v>633</v>
      </c>
      <c r="H1895" t="s">
        <v>809</v>
      </c>
      <c r="I1895" t="s">
        <v>810</v>
      </c>
      <c r="J1895">
        <v>120</v>
      </c>
      <c r="K1895">
        <v>1584</v>
      </c>
      <c r="L1895">
        <v>824.75837999999999</v>
      </c>
      <c r="M1895">
        <v>319.02</v>
      </c>
      <c r="N1895">
        <v>13.200000000000001</v>
      </c>
      <c r="O1895" s="32">
        <f t="shared" si="493"/>
        <v>1264.98</v>
      </c>
      <c r="P1895" s="32">
        <f t="shared" si="494"/>
        <v>440.22162000000003</v>
      </c>
      <c r="Q1895">
        <v>739603</v>
      </c>
      <c r="R1895" t="s">
        <v>312</v>
      </c>
      <c r="S1895" t="s">
        <v>457</v>
      </c>
      <c r="T1895" t="str">
        <f t="shared" si="495"/>
        <v>VEN</v>
      </c>
      <c r="U1895" t="s">
        <v>437</v>
      </c>
      <c r="V1895" s="33">
        <f t="shared" si="496"/>
        <v>1584</v>
      </c>
      <c r="W1895">
        <f t="shared" si="497"/>
        <v>120</v>
      </c>
      <c r="X1895" s="33">
        <f t="shared" si="498"/>
        <v>1264.98</v>
      </c>
      <c r="Y1895" s="33">
        <f t="shared" si="499"/>
        <v>319.02</v>
      </c>
      <c r="Z1895" s="45">
        <f t="shared" si="500"/>
        <v>0.26276617424242427</v>
      </c>
      <c r="AA1895" s="33">
        <f t="shared" si="501"/>
        <v>416.22162000000003</v>
      </c>
      <c r="AB1895" s="45">
        <f t="shared" si="502"/>
        <v>0.32903415073756109</v>
      </c>
      <c r="AC1895" s="33">
        <f>IFERROR($X1895/VLOOKUP(CONCATENATE("USD",C1895),[1]GEINDICE!AR$1:AS$65536,2,0),"")</f>
        <v>223.41970010067291</v>
      </c>
      <c r="AD1895" s="33">
        <f>IFERROR($AA1895/VLOOKUP(CONCATENATE("USD",C1895),[1]GEINDICE!AR$1:AS$65536,2,0),"")</f>
        <v>73.512711280665499</v>
      </c>
      <c r="AE1895" s="33">
        <f>IFERROR($X1895/VLOOKUP(CONCATENATE("EUR",C1895),[1]GEINDICE!AR$1:AS$65536,2,0),"")</f>
        <v>196.30963096309631</v>
      </c>
      <c r="AF1895" s="33">
        <f>IFERROR($AA1895/VLOOKUP(CONCATENATE("EUR",C1895),[1]GEINDICE!AR$1:AS$65536,2,0),"")</f>
        <v>64.592572705546417</v>
      </c>
      <c r="AG1895" s="48" t="str">
        <f>VLOOKUP(E1895,[1]Apresentação!AW$1:AX$65536,2,0)</f>
        <v xml:space="preserve">                    2 - LEATHER AUXILIARIES</v>
      </c>
      <c r="AH1895" s="48" t="str">
        <f t="shared" si="503"/>
        <v xml:space="preserve">         5212000933 - PELLASTOL MO BR</v>
      </c>
      <c r="AI1895" s="49" t="str">
        <f t="shared" si="504"/>
        <v xml:space="preserve">     L00577 - RINCAO GAUCHO INDUSTRIA DE COUROS LTDA</v>
      </c>
      <c r="AJ1895" t="str">
        <f t="shared" si="505"/>
        <v xml:space="preserve">     90 - SALES</v>
      </c>
      <c r="AK1895" t="str">
        <f t="shared" si="506"/>
        <v/>
      </c>
      <c r="AL1895">
        <f t="shared" si="507"/>
        <v>5</v>
      </c>
      <c r="AM1895" t="str">
        <f t="shared" si="508"/>
        <v>2025 5</v>
      </c>
      <c r="AN1895" t="str">
        <f t="shared" si="509"/>
        <v xml:space="preserve">RINCAO </v>
      </c>
    </row>
    <row r="1896" spans="1:40" x14ac:dyDescent="0.35">
      <c r="A1896">
        <v>83660</v>
      </c>
      <c r="B1896" t="s">
        <v>274</v>
      </c>
      <c r="C1896" s="31">
        <v>45896</v>
      </c>
      <c r="D1896" t="s">
        <v>373</v>
      </c>
      <c r="E1896" t="s">
        <v>374</v>
      </c>
      <c r="F1896" t="s">
        <v>642</v>
      </c>
      <c r="G1896" t="s">
        <v>643</v>
      </c>
      <c r="H1896" t="s">
        <v>809</v>
      </c>
      <c r="I1896" t="s">
        <v>810</v>
      </c>
      <c r="J1896">
        <v>120</v>
      </c>
      <c r="K1896">
        <v>1637.76</v>
      </c>
      <c r="L1896">
        <v>835.47783000000004</v>
      </c>
      <c r="M1896">
        <v>329.84</v>
      </c>
      <c r="N1896">
        <v>13.648000000000001</v>
      </c>
      <c r="O1896" s="32">
        <f t="shared" si="493"/>
        <v>1307.92</v>
      </c>
      <c r="P1896" s="32">
        <f t="shared" si="494"/>
        <v>472.44217000000003</v>
      </c>
      <c r="Q1896">
        <v>759821</v>
      </c>
      <c r="R1896" t="s">
        <v>312</v>
      </c>
      <c r="S1896" t="s">
        <v>457</v>
      </c>
      <c r="T1896" t="str">
        <f t="shared" si="495"/>
        <v>VEN</v>
      </c>
      <c r="U1896" t="s">
        <v>313</v>
      </c>
      <c r="V1896" s="33">
        <f t="shared" si="496"/>
        <v>1637.76</v>
      </c>
      <c r="W1896">
        <f t="shared" si="497"/>
        <v>120</v>
      </c>
      <c r="X1896" s="33">
        <f t="shared" si="498"/>
        <v>1307.92</v>
      </c>
      <c r="Y1896" s="33">
        <f t="shared" si="499"/>
        <v>329.84</v>
      </c>
      <c r="Z1896" s="45">
        <f t="shared" si="500"/>
        <v>0.27381433787612353</v>
      </c>
      <c r="AA1896" s="33">
        <f t="shared" si="501"/>
        <v>448.44217000000003</v>
      </c>
      <c r="AB1896" s="45">
        <f t="shared" si="502"/>
        <v>0.34286666615695149</v>
      </c>
      <c r="AC1896" s="33">
        <f>IFERROR($X1896/VLOOKUP(CONCATENATE("USD",C1896),[1]GEINDICE!AR$1:AS$65536,2,0),"")</f>
        <v>240.3027853310796</v>
      </c>
      <c r="AD1896" s="33">
        <f>IFERROR($AA1896/VLOOKUP(CONCATENATE("USD",C1896),[1]GEINDICE!AR$1:AS$65536,2,0),"")</f>
        <v>82.391814874696848</v>
      </c>
      <c r="AE1896" s="33">
        <f>IFERROR($X1896/VLOOKUP(CONCATENATE("EUR",C1896),[1]GEINDICE!AR$1:AS$65536,2,0),"")</f>
        <v>206.96246597885943</v>
      </c>
      <c r="AF1896" s="33">
        <f>IFERROR($AA1896/VLOOKUP(CONCATENATE("EUR",C1896),[1]GEINDICE!AR$1:AS$65536,2,0),"")</f>
        <v>70.960530729793021</v>
      </c>
      <c r="AG1896" s="48" t="str">
        <f>VLOOKUP(E1896,[1]Apresentação!AW$1:AX$65536,2,0)</f>
        <v xml:space="preserve">                    2 - LEATHER AUXILIARIES</v>
      </c>
      <c r="AH1896" s="48" t="str">
        <f t="shared" si="503"/>
        <v xml:space="preserve">         5212000933 - PELLASTOL MO BR</v>
      </c>
      <c r="AI1896" s="49" t="str">
        <f t="shared" si="504"/>
        <v xml:space="preserve">     L00281 - ICL BENEFICIAMENTO DE COUROS LTDA.</v>
      </c>
      <c r="AJ1896" t="str">
        <f t="shared" si="505"/>
        <v xml:space="preserve">     90 - SALES</v>
      </c>
      <c r="AK1896" t="str">
        <f t="shared" si="506"/>
        <v/>
      </c>
      <c r="AL1896">
        <f t="shared" si="507"/>
        <v>8</v>
      </c>
      <c r="AM1896" t="str">
        <f t="shared" si="508"/>
        <v>2025 8</v>
      </c>
      <c r="AN1896" t="str">
        <f t="shared" si="509"/>
        <v xml:space="preserve">ICL </v>
      </c>
    </row>
    <row r="1897" spans="1:40" x14ac:dyDescent="0.35">
      <c r="A1897">
        <v>84494</v>
      </c>
      <c r="B1897" t="s">
        <v>274</v>
      </c>
      <c r="C1897" s="31">
        <v>45965</v>
      </c>
      <c r="D1897" t="s">
        <v>373</v>
      </c>
      <c r="E1897" t="s">
        <v>374</v>
      </c>
      <c r="F1897" t="s">
        <v>632</v>
      </c>
      <c r="G1897" t="s">
        <v>633</v>
      </c>
      <c r="H1897" t="s">
        <v>809</v>
      </c>
      <c r="I1897" t="s">
        <v>810</v>
      </c>
      <c r="J1897">
        <v>120</v>
      </c>
      <c r="K1897">
        <v>1584</v>
      </c>
      <c r="L1897">
        <v>835.63508999999999</v>
      </c>
      <c r="M1897">
        <v>319.02</v>
      </c>
      <c r="N1897">
        <v>13.200000000000001</v>
      </c>
      <c r="O1897" s="32">
        <f t="shared" si="493"/>
        <v>1264.98</v>
      </c>
      <c r="P1897" s="32">
        <f t="shared" si="494"/>
        <v>429.34491000000003</v>
      </c>
      <c r="Q1897">
        <v>766047</v>
      </c>
      <c r="R1897" t="s">
        <v>312</v>
      </c>
      <c r="S1897" t="s">
        <v>457</v>
      </c>
      <c r="T1897" t="str">
        <f t="shared" si="495"/>
        <v>VEN</v>
      </c>
      <c r="U1897" t="s">
        <v>437</v>
      </c>
      <c r="V1897" s="33">
        <f t="shared" si="496"/>
        <v>1584</v>
      </c>
      <c r="W1897">
        <f t="shared" si="497"/>
        <v>120</v>
      </c>
      <c r="X1897" s="33">
        <f t="shared" si="498"/>
        <v>1264.98</v>
      </c>
      <c r="Y1897" s="33">
        <f t="shared" si="499"/>
        <v>319.02</v>
      </c>
      <c r="Z1897" s="45">
        <f t="shared" si="500"/>
        <v>0.2558995643939394</v>
      </c>
      <c r="AA1897" s="33">
        <f t="shared" si="501"/>
        <v>405.34491000000003</v>
      </c>
      <c r="AB1897" s="45">
        <f t="shared" si="502"/>
        <v>0.3204358250723332</v>
      </c>
      <c r="AC1897" s="33" t="str">
        <f>IFERROR($X1897/VLOOKUP(CONCATENATE("USD",C1897),[1]GEINDICE!AR$1:AS$65536,2,0),"")</f>
        <v/>
      </c>
      <c r="AD1897" s="33" t="str">
        <f>IFERROR($AA1897/VLOOKUP(CONCATENATE("USD",C1897),[1]GEINDICE!AR$1:AS$65536,2,0),"")</f>
        <v/>
      </c>
      <c r="AE1897" s="33" t="str">
        <f>IFERROR($X1897/VLOOKUP(CONCATENATE("EUR",C1897),[1]GEINDICE!AR$1:AS$65536,2,0),"")</f>
        <v/>
      </c>
      <c r="AF1897" s="33" t="str">
        <f>IFERROR($AA1897/VLOOKUP(CONCATENATE("EUR",C1897),[1]GEINDICE!AR$1:AS$65536,2,0),"")</f>
        <v/>
      </c>
      <c r="AG1897" s="48" t="str">
        <f>VLOOKUP(E1897,[1]Apresentação!AW$1:AX$65536,2,0)</f>
        <v xml:space="preserve">                    2 - LEATHER AUXILIARIES</v>
      </c>
      <c r="AH1897" s="48" t="str">
        <f t="shared" si="503"/>
        <v xml:space="preserve">         5212000933 - PELLASTOL MO BR</v>
      </c>
      <c r="AI1897" s="49" t="str">
        <f t="shared" si="504"/>
        <v xml:space="preserve">     L00577 - RINCAO GAUCHO INDUSTRIA DE COUROS LTDA</v>
      </c>
      <c r="AJ1897" t="str">
        <f t="shared" si="505"/>
        <v xml:space="preserve">     90 - SALES</v>
      </c>
      <c r="AK1897" t="str">
        <f t="shared" si="506"/>
        <v/>
      </c>
      <c r="AL1897">
        <f t="shared" si="507"/>
        <v>11</v>
      </c>
      <c r="AM1897" t="str">
        <f t="shared" si="508"/>
        <v>2025 11</v>
      </c>
      <c r="AN1897" t="str">
        <f t="shared" si="509"/>
        <v xml:space="preserve">RINCAO </v>
      </c>
    </row>
    <row r="1898" spans="1:40" x14ac:dyDescent="0.35">
      <c r="A1898">
        <v>83448</v>
      </c>
      <c r="B1898" t="s">
        <v>274</v>
      </c>
      <c r="C1898" s="31">
        <v>45880</v>
      </c>
      <c r="D1898" t="s">
        <v>373</v>
      </c>
      <c r="E1898" t="s">
        <v>374</v>
      </c>
      <c r="F1898" t="s">
        <v>642</v>
      </c>
      <c r="G1898" t="s">
        <v>643</v>
      </c>
      <c r="H1898" t="s">
        <v>809</v>
      </c>
      <c r="I1898" t="s">
        <v>810</v>
      </c>
      <c r="J1898">
        <v>120</v>
      </c>
      <c r="K1898">
        <v>1637.76</v>
      </c>
      <c r="L1898">
        <v>831.71159999999998</v>
      </c>
      <c r="M1898">
        <v>329.84</v>
      </c>
      <c r="N1898">
        <v>13.648000000000001</v>
      </c>
      <c r="O1898" s="32">
        <f t="shared" si="493"/>
        <v>1307.92</v>
      </c>
      <c r="P1898" s="32">
        <f t="shared" si="494"/>
        <v>476.2084000000001</v>
      </c>
      <c r="Q1898">
        <v>752383</v>
      </c>
      <c r="R1898" t="s">
        <v>312</v>
      </c>
      <c r="S1898" t="s">
        <v>457</v>
      </c>
      <c r="T1898" t="str">
        <f t="shared" si="495"/>
        <v>VEN</v>
      </c>
      <c r="U1898" t="s">
        <v>313</v>
      </c>
      <c r="V1898" s="33">
        <f t="shared" si="496"/>
        <v>1637.76</v>
      </c>
      <c r="W1898">
        <f t="shared" si="497"/>
        <v>120</v>
      </c>
      <c r="X1898" s="33">
        <f t="shared" si="498"/>
        <v>1307.92</v>
      </c>
      <c r="Y1898" s="33">
        <f t="shared" si="499"/>
        <v>329.84</v>
      </c>
      <c r="Z1898" s="45">
        <f t="shared" si="500"/>
        <v>0.27611396053145765</v>
      </c>
      <c r="AA1898" s="33">
        <f t="shared" si="501"/>
        <v>452.2084000000001</v>
      </c>
      <c r="AB1898" s="45">
        <f t="shared" si="502"/>
        <v>0.34574622301058172</v>
      </c>
      <c r="AC1898" s="33">
        <f>IFERROR($X1898/VLOOKUP(CONCATENATE("USD",C1898),[1]GEINDICE!AR$1:AS$65536,2,0),"")</f>
        <v>240.1042718410956</v>
      </c>
      <c r="AD1898" s="33">
        <f>IFERROR($AA1898/VLOOKUP(CONCATENATE("USD",C1898),[1]GEINDICE!AR$1:AS$65536,2,0),"")</f>
        <v>83.015145117764774</v>
      </c>
      <c r="AE1898" s="33">
        <f>IFERROR($X1898/VLOOKUP(CONCATENATE("EUR",C1898),[1]GEINDICE!AR$1:AS$65536,2,0),"")</f>
        <v>206.84463562753038</v>
      </c>
      <c r="AF1898" s="33">
        <f>IFERROR($AA1898/VLOOKUP(CONCATENATE("EUR",C1898),[1]GEINDICE!AR$1:AS$65536,2,0),"")</f>
        <v>71.515751518218636</v>
      </c>
      <c r="AG1898" s="48" t="str">
        <f>VLOOKUP(E1898,[1]Apresentação!AW$1:AX$65536,2,0)</f>
        <v xml:space="preserve">                    2 - LEATHER AUXILIARIES</v>
      </c>
      <c r="AH1898" s="48" t="str">
        <f t="shared" si="503"/>
        <v xml:space="preserve">         5212000933 - PELLASTOL MO BR</v>
      </c>
      <c r="AI1898" s="49" t="str">
        <f t="shared" si="504"/>
        <v xml:space="preserve">     L00281 - ICL BENEFICIAMENTO DE COUROS LTDA.</v>
      </c>
      <c r="AJ1898" t="str">
        <f t="shared" si="505"/>
        <v xml:space="preserve">     90 - SALES</v>
      </c>
      <c r="AK1898" t="str">
        <f t="shared" si="506"/>
        <v/>
      </c>
      <c r="AL1898">
        <f t="shared" si="507"/>
        <v>8</v>
      </c>
      <c r="AM1898" t="str">
        <f t="shared" si="508"/>
        <v>2025 8</v>
      </c>
      <c r="AN1898" t="str">
        <f t="shared" si="509"/>
        <v xml:space="preserve">ICL </v>
      </c>
    </row>
    <row r="1899" spans="1:40" x14ac:dyDescent="0.35">
      <c r="A1899">
        <v>84721</v>
      </c>
      <c r="B1899" t="s">
        <v>274</v>
      </c>
      <c r="C1899" s="31">
        <v>45980</v>
      </c>
      <c r="D1899" t="s">
        <v>373</v>
      </c>
      <c r="E1899" t="s">
        <v>374</v>
      </c>
      <c r="F1899" t="s">
        <v>704</v>
      </c>
      <c r="G1899" t="s">
        <v>705</v>
      </c>
      <c r="H1899" t="s">
        <v>809</v>
      </c>
      <c r="I1899" t="s">
        <v>810</v>
      </c>
      <c r="J1899">
        <v>1000</v>
      </c>
      <c r="K1899">
        <v>14300.75</v>
      </c>
      <c r="L1899">
        <v>6809.3366100000003</v>
      </c>
      <c r="M1899">
        <v>2880.19</v>
      </c>
      <c r="N1899">
        <v>14.300749999999999</v>
      </c>
      <c r="O1899" s="32">
        <f t="shared" si="493"/>
        <v>11420.56</v>
      </c>
      <c r="P1899" s="32">
        <f t="shared" si="494"/>
        <v>4611.2233899999992</v>
      </c>
      <c r="Q1899">
        <v>767757</v>
      </c>
      <c r="R1899" t="s">
        <v>312</v>
      </c>
      <c r="S1899" t="s">
        <v>457</v>
      </c>
      <c r="T1899" t="str">
        <f t="shared" si="495"/>
        <v>VEN</v>
      </c>
      <c r="U1899" t="s">
        <v>348</v>
      </c>
      <c r="V1899" s="33">
        <f t="shared" si="496"/>
        <v>14300.75</v>
      </c>
      <c r="W1899">
        <f t="shared" si="497"/>
        <v>1000</v>
      </c>
      <c r="X1899" s="33">
        <f t="shared" si="498"/>
        <v>11420.56</v>
      </c>
      <c r="Y1899" s="33">
        <f t="shared" si="499"/>
        <v>2880.19</v>
      </c>
      <c r="Z1899" s="45">
        <f t="shared" si="500"/>
        <v>0.3084609821163225</v>
      </c>
      <c r="AA1899" s="33">
        <f t="shared" si="501"/>
        <v>4411.2233899999992</v>
      </c>
      <c r="AB1899" s="45">
        <f t="shared" si="502"/>
        <v>0.38625280984470106</v>
      </c>
      <c r="AC1899" s="33" t="str">
        <f>IFERROR($X1899/VLOOKUP(CONCATENATE("USD",C1899),[1]GEINDICE!AR$1:AS$65536,2,0),"")</f>
        <v/>
      </c>
      <c r="AD1899" s="33" t="str">
        <f>IFERROR($AA1899/VLOOKUP(CONCATENATE("USD",C1899),[1]GEINDICE!AR$1:AS$65536,2,0),"")</f>
        <v/>
      </c>
      <c r="AE1899" s="33" t="str">
        <f>IFERROR($X1899/VLOOKUP(CONCATENATE("EUR",C1899),[1]GEINDICE!AR$1:AS$65536,2,0),"")</f>
        <v/>
      </c>
      <c r="AF1899" s="33" t="str">
        <f>IFERROR($AA1899/VLOOKUP(CONCATENATE("EUR",C1899),[1]GEINDICE!AR$1:AS$65536,2,0),"")</f>
        <v/>
      </c>
      <c r="AG1899" s="48" t="str">
        <f>VLOOKUP(E1899,[1]Apresentação!AW$1:AX$65536,2,0)</f>
        <v xml:space="preserve">                    2 - LEATHER AUXILIARIES</v>
      </c>
      <c r="AH1899" s="48" t="str">
        <f t="shared" si="503"/>
        <v xml:space="preserve">         5212000933 - PELLASTOL MO BR</v>
      </c>
      <c r="AI1899" s="49" t="str">
        <f t="shared" si="504"/>
        <v xml:space="preserve">     L00242 - CBC COUROS E ACABAMENTOS LTDA</v>
      </c>
      <c r="AJ1899" t="str">
        <f t="shared" si="505"/>
        <v xml:space="preserve">     90 - SALES</v>
      </c>
      <c r="AK1899" t="str">
        <f t="shared" si="506"/>
        <v/>
      </c>
      <c r="AL1899">
        <f t="shared" si="507"/>
        <v>11</v>
      </c>
      <c r="AM1899" t="str">
        <f t="shared" si="508"/>
        <v>2025 11</v>
      </c>
      <c r="AN1899" t="str">
        <f t="shared" si="509"/>
        <v xml:space="preserve">CBC </v>
      </c>
    </row>
    <row r="1900" spans="1:40" x14ac:dyDescent="0.35">
      <c r="A1900">
        <v>82096</v>
      </c>
      <c r="B1900" t="s">
        <v>274</v>
      </c>
      <c r="C1900" s="31">
        <v>45764</v>
      </c>
      <c r="D1900" t="s">
        <v>373</v>
      </c>
      <c r="E1900" t="s">
        <v>374</v>
      </c>
      <c r="F1900" t="s">
        <v>669</v>
      </c>
      <c r="G1900" t="s">
        <v>670</v>
      </c>
      <c r="H1900" t="s">
        <v>809</v>
      </c>
      <c r="I1900" t="s">
        <v>810</v>
      </c>
      <c r="J1900">
        <v>360</v>
      </c>
      <c r="K1900">
        <v>6764.1</v>
      </c>
      <c r="L1900">
        <v>2465.3770800000002</v>
      </c>
      <c r="M1900">
        <v>1362.28</v>
      </c>
      <c r="N1900">
        <v>18.789159999999999</v>
      </c>
      <c r="O1900" s="32">
        <f t="shared" si="493"/>
        <v>5401.8200000000006</v>
      </c>
      <c r="P1900" s="32">
        <f t="shared" si="494"/>
        <v>2936.4429200000004</v>
      </c>
      <c r="Q1900">
        <v>730718</v>
      </c>
      <c r="R1900" t="s">
        <v>298</v>
      </c>
      <c r="S1900" t="s">
        <v>298</v>
      </c>
      <c r="T1900" t="str">
        <f t="shared" si="495"/>
        <v>VEN</v>
      </c>
      <c r="U1900" t="s">
        <v>300</v>
      </c>
      <c r="V1900" s="33">
        <f t="shared" si="496"/>
        <v>6764.1</v>
      </c>
      <c r="W1900">
        <f t="shared" si="497"/>
        <v>360</v>
      </c>
      <c r="X1900" s="33">
        <f t="shared" si="498"/>
        <v>5401.8200000000006</v>
      </c>
      <c r="Y1900" s="33">
        <f t="shared" si="499"/>
        <v>1362.28</v>
      </c>
      <c r="Z1900" s="45">
        <f t="shared" si="500"/>
        <v>0.42347731701187152</v>
      </c>
      <c r="AA1900" s="33">
        <f t="shared" si="501"/>
        <v>2864.4429200000004</v>
      </c>
      <c r="AB1900" s="45">
        <f t="shared" si="502"/>
        <v>0.53027367072579246</v>
      </c>
      <c r="AC1900" s="33">
        <f>IFERROR($X1900/VLOOKUP(CONCATENATE("USD",C1900),[1]GEINDICE!AR$1:AS$65536,2,0),"")</f>
        <v>922.4576922420124</v>
      </c>
      <c r="AD1900" s="33">
        <f>IFERROR($AA1900/VLOOKUP(CONCATENATE("USD",C1900),[1]GEINDICE!AR$1:AS$65536,2,0),"")</f>
        <v>489.15502655441526</v>
      </c>
      <c r="AE1900" s="33">
        <f>IFERROR($X1900/VLOOKUP(CONCATENATE("EUR",C1900),[1]GEINDICE!AR$1:AS$65536,2,0),"")</f>
        <v>811.59590131915024</v>
      </c>
      <c r="AF1900" s="33">
        <f>IFERROR($AA1900/VLOOKUP(CONCATENATE("EUR",C1900),[1]GEINDICE!AR$1:AS$65536,2,0),"")</f>
        <v>430.36793773851383</v>
      </c>
      <c r="AG1900" s="48" t="str">
        <f>VLOOKUP(E1900,[1]Apresentação!AW$1:AX$65536,2,0)</f>
        <v xml:space="preserve">                    2 - LEATHER AUXILIARIES</v>
      </c>
      <c r="AH1900" s="48" t="str">
        <f t="shared" si="503"/>
        <v xml:space="preserve">         5212000933 - PELLASTOL MO BR</v>
      </c>
      <c r="AI1900" s="49" t="str">
        <f t="shared" si="504"/>
        <v xml:space="preserve">     L00456 - IVAN JUNIOR DE ANDRADE EEPP</v>
      </c>
      <c r="AJ1900" t="str">
        <f t="shared" si="505"/>
        <v xml:space="preserve">     90 - SALES</v>
      </c>
      <c r="AK1900" t="str">
        <f t="shared" si="506"/>
        <v/>
      </c>
      <c r="AL1900">
        <f t="shared" si="507"/>
        <v>4</v>
      </c>
      <c r="AM1900" t="str">
        <f t="shared" si="508"/>
        <v>2025 4</v>
      </c>
      <c r="AN1900" t="str">
        <f t="shared" si="509"/>
        <v xml:space="preserve">IVAN </v>
      </c>
    </row>
    <row r="1901" spans="1:40" x14ac:dyDescent="0.35">
      <c r="A1901">
        <v>81321</v>
      </c>
      <c r="B1901" t="s">
        <v>274</v>
      </c>
      <c r="C1901" s="31">
        <v>45706</v>
      </c>
      <c r="D1901" t="s">
        <v>373</v>
      </c>
      <c r="E1901" t="s">
        <v>374</v>
      </c>
      <c r="F1901" t="s">
        <v>443</v>
      </c>
      <c r="G1901" t="s">
        <v>444</v>
      </c>
      <c r="H1901" t="s">
        <v>809</v>
      </c>
      <c r="I1901" t="s">
        <v>810</v>
      </c>
      <c r="J1901">
        <v>1000</v>
      </c>
      <c r="K1901">
        <v>14925.210000000001</v>
      </c>
      <c r="L1901">
        <v>6588.9211999999998</v>
      </c>
      <c r="M1901">
        <v>1791.03</v>
      </c>
      <c r="N1901">
        <v>14.92521</v>
      </c>
      <c r="O1901" s="32">
        <f t="shared" si="493"/>
        <v>13134.18</v>
      </c>
      <c r="P1901" s="32">
        <f t="shared" si="494"/>
        <v>6545.2588000000005</v>
      </c>
      <c r="Q1901">
        <v>710538</v>
      </c>
      <c r="R1901" t="s">
        <v>298</v>
      </c>
      <c r="S1901" t="s">
        <v>628</v>
      </c>
      <c r="T1901" t="str">
        <f t="shared" si="495"/>
        <v>VEN</v>
      </c>
      <c r="U1901" t="s">
        <v>629</v>
      </c>
      <c r="V1901" s="33">
        <f t="shared" si="496"/>
        <v>14925.210000000001</v>
      </c>
      <c r="W1901">
        <f t="shared" si="497"/>
        <v>1000</v>
      </c>
      <c r="X1901" s="33">
        <f t="shared" si="498"/>
        <v>13134.18</v>
      </c>
      <c r="Y1901" s="33">
        <f t="shared" si="499"/>
        <v>1791.03</v>
      </c>
      <c r="Z1901" s="45">
        <f t="shared" si="500"/>
        <v>0.42513698634726077</v>
      </c>
      <c r="AA1901" s="33">
        <f t="shared" si="501"/>
        <v>6345.2588000000005</v>
      </c>
      <c r="AB1901" s="45">
        <f t="shared" si="502"/>
        <v>0.48311038831506803</v>
      </c>
      <c r="AC1901" s="33">
        <f>IFERROR($X1901/VLOOKUP(CONCATENATE("USD",C1901),[1]GEINDICE!AR$1:AS$65536,2,0),"")</f>
        <v>2305.0913494445322</v>
      </c>
      <c r="AD1901" s="33">
        <f>IFERROR($AA1901/VLOOKUP(CONCATENATE("USD",C1901),[1]GEINDICE!AR$1:AS$65536,2,0),"")</f>
        <v>1113.6135769318521</v>
      </c>
      <c r="AE1901" s="33">
        <f>IFERROR($X1901/VLOOKUP(CONCATENATE("EUR",C1901),[1]GEINDICE!AR$1:AS$65536,2,0),"")</f>
        <v>2202.2434607645873</v>
      </c>
      <c r="AF1901" s="33">
        <f>IFERROR($AA1901/VLOOKUP(CONCATENATE("EUR",C1901),[1]GEINDICE!AR$1:AS$65536,2,0),"")</f>
        <v>1063.9266934942991</v>
      </c>
      <c r="AG1901" s="48" t="str">
        <f>VLOOKUP(E1901,[1]Apresentação!AW$1:AX$65536,2,0)</f>
        <v xml:space="preserve">                    2 - LEATHER AUXILIARIES</v>
      </c>
      <c r="AH1901" s="48" t="str">
        <f t="shared" si="503"/>
        <v xml:space="preserve">         5212000933 - PELLASTOL MO BR</v>
      </c>
      <c r="AI1901" s="49" t="str">
        <f t="shared" si="504"/>
        <v xml:space="preserve">     L00021 - VIPOSA S.A</v>
      </c>
      <c r="AJ1901" t="str">
        <f t="shared" si="505"/>
        <v xml:space="preserve">     90 - SALES</v>
      </c>
      <c r="AK1901" t="str">
        <f t="shared" si="506"/>
        <v/>
      </c>
      <c r="AL1901">
        <f t="shared" si="507"/>
        <v>2</v>
      </c>
      <c r="AM1901" t="str">
        <f t="shared" si="508"/>
        <v>2025 2</v>
      </c>
      <c r="AN1901" t="str">
        <f t="shared" si="509"/>
        <v xml:space="preserve">VIPOSA </v>
      </c>
    </row>
    <row r="1902" spans="1:40" x14ac:dyDescent="0.35">
      <c r="A1902">
        <v>81955</v>
      </c>
      <c r="B1902" t="s">
        <v>274</v>
      </c>
      <c r="C1902" s="31">
        <v>45755</v>
      </c>
      <c r="D1902" t="s">
        <v>373</v>
      </c>
      <c r="E1902" t="s">
        <v>374</v>
      </c>
      <c r="F1902" t="s">
        <v>443</v>
      </c>
      <c r="G1902" t="s">
        <v>444</v>
      </c>
      <c r="H1902" t="s">
        <v>809</v>
      </c>
      <c r="I1902" t="s">
        <v>810</v>
      </c>
      <c r="J1902">
        <v>1000</v>
      </c>
      <c r="K1902">
        <v>15388.31</v>
      </c>
      <c r="L1902">
        <v>6646.6355700000004</v>
      </c>
      <c r="M1902">
        <v>1846.6</v>
      </c>
      <c r="N1902">
        <v>15.388309999999999</v>
      </c>
      <c r="O1902" s="32">
        <f t="shared" si="493"/>
        <v>13541.71</v>
      </c>
      <c r="P1902" s="32">
        <f t="shared" si="494"/>
        <v>6895.0744299999988</v>
      </c>
      <c r="Q1902">
        <v>727227</v>
      </c>
      <c r="R1902" t="s">
        <v>298</v>
      </c>
      <c r="S1902" t="s">
        <v>628</v>
      </c>
      <c r="T1902" t="str">
        <f t="shared" si="495"/>
        <v>VEN</v>
      </c>
      <c r="U1902" t="s">
        <v>629</v>
      </c>
      <c r="V1902" s="33">
        <f t="shared" si="496"/>
        <v>15388.31</v>
      </c>
      <c r="W1902">
        <f t="shared" si="497"/>
        <v>1000</v>
      </c>
      <c r="X1902" s="33">
        <f t="shared" si="498"/>
        <v>13541.71</v>
      </c>
      <c r="Y1902" s="33">
        <f t="shared" si="499"/>
        <v>1846.6</v>
      </c>
      <c r="Z1902" s="45">
        <f t="shared" si="500"/>
        <v>0.43507535460359187</v>
      </c>
      <c r="AA1902" s="33">
        <f t="shared" si="501"/>
        <v>6695.0744299999988</v>
      </c>
      <c r="AB1902" s="45">
        <f t="shared" si="502"/>
        <v>0.49440391427670505</v>
      </c>
      <c r="AC1902" s="33">
        <f>IFERROR($X1902/VLOOKUP(CONCATENATE("USD",C1902),[1]GEINDICE!AR$1:AS$65536,2,0),"")</f>
        <v>2280.9779679288504</v>
      </c>
      <c r="AD1902" s="33">
        <f>IFERROR($AA1902/VLOOKUP(CONCATENATE("USD",C1902),[1]GEINDICE!AR$1:AS$65536,2,0),"")</f>
        <v>1127.7244357229481</v>
      </c>
      <c r="AE1902" s="33">
        <f>IFERROR($X1902/VLOOKUP(CONCATENATE("EUR",C1902),[1]GEINDICE!AR$1:AS$65536,2,0),"")</f>
        <v>2090.1571278631841</v>
      </c>
      <c r="AF1902" s="33">
        <f>IFERROR($AA1902/VLOOKUP(CONCATENATE("EUR",C1902),[1]GEINDICE!AR$1:AS$65536,2,0),"")</f>
        <v>1033.3818654689137</v>
      </c>
      <c r="AG1902" s="48" t="str">
        <f>VLOOKUP(E1902,[1]Apresentação!AW$1:AX$65536,2,0)</f>
        <v xml:space="preserve">                    2 - LEATHER AUXILIARIES</v>
      </c>
      <c r="AH1902" s="48" t="str">
        <f t="shared" si="503"/>
        <v xml:space="preserve">         5212000933 - PELLASTOL MO BR</v>
      </c>
      <c r="AI1902" s="49" t="str">
        <f t="shared" si="504"/>
        <v xml:space="preserve">     L00021 - VIPOSA S.A</v>
      </c>
      <c r="AJ1902" t="str">
        <f t="shared" si="505"/>
        <v xml:space="preserve">     90 - SALES</v>
      </c>
      <c r="AK1902" t="str">
        <f t="shared" si="506"/>
        <v/>
      </c>
      <c r="AL1902">
        <f t="shared" si="507"/>
        <v>4</v>
      </c>
      <c r="AM1902" t="str">
        <f t="shared" si="508"/>
        <v>2025 4</v>
      </c>
      <c r="AN1902" t="str">
        <f t="shared" si="509"/>
        <v xml:space="preserve">VIPOSA </v>
      </c>
    </row>
    <row r="1903" spans="1:40" x14ac:dyDescent="0.35">
      <c r="A1903">
        <v>84574</v>
      </c>
      <c r="B1903" t="s">
        <v>274</v>
      </c>
      <c r="C1903" s="31">
        <v>45971</v>
      </c>
      <c r="D1903" t="s">
        <v>373</v>
      </c>
      <c r="E1903" t="s">
        <v>374</v>
      </c>
      <c r="F1903" t="s">
        <v>443</v>
      </c>
      <c r="G1903" t="s">
        <v>444</v>
      </c>
      <c r="H1903" t="s">
        <v>809</v>
      </c>
      <c r="I1903" t="s">
        <v>810</v>
      </c>
      <c r="J1903">
        <v>1000</v>
      </c>
      <c r="K1903">
        <v>13445.32</v>
      </c>
      <c r="L1903">
        <v>6809.3366100000003</v>
      </c>
      <c r="M1903">
        <v>1613.44</v>
      </c>
      <c r="N1903">
        <v>13.445319999999999</v>
      </c>
      <c r="O1903" s="32">
        <f t="shared" si="493"/>
        <v>11831.88</v>
      </c>
      <c r="P1903" s="32">
        <f t="shared" si="494"/>
        <v>5022.5433899999989</v>
      </c>
      <c r="Q1903">
        <v>766729</v>
      </c>
      <c r="R1903" t="s">
        <v>298</v>
      </c>
      <c r="S1903" t="s">
        <v>628</v>
      </c>
      <c r="T1903" t="str">
        <f t="shared" si="495"/>
        <v>VEN</v>
      </c>
      <c r="U1903" t="s">
        <v>629</v>
      </c>
      <c r="V1903" s="33">
        <f t="shared" si="496"/>
        <v>13445.32</v>
      </c>
      <c r="W1903">
        <f t="shared" si="497"/>
        <v>1000</v>
      </c>
      <c r="X1903" s="33">
        <f t="shared" si="498"/>
        <v>11831.88</v>
      </c>
      <c r="Y1903" s="33">
        <f t="shared" si="499"/>
        <v>1613.44</v>
      </c>
      <c r="Z1903" s="45">
        <f t="shared" si="500"/>
        <v>0.35867821591453375</v>
      </c>
      <c r="AA1903" s="33">
        <f t="shared" si="501"/>
        <v>4822.5433899999989</v>
      </c>
      <c r="AB1903" s="45">
        <f t="shared" si="502"/>
        <v>0.40758893683843983</v>
      </c>
      <c r="AC1903" s="33" t="str">
        <f>IFERROR($X1903/VLOOKUP(CONCATENATE("USD",C1903),[1]GEINDICE!AR$1:AS$65536,2,0),"")</f>
        <v/>
      </c>
      <c r="AD1903" s="33" t="str">
        <f>IFERROR($AA1903/VLOOKUP(CONCATENATE("USD",C1903),[1]GEINDICE!AR$1:AS$65536,2,0),"")</f>
        <v/>
      </c>
      <c r="AE1903" s="33" t="str">
        <f>IFERROR($X1903/VLOOKUP(CONCATENATE("EUR",C1903),[1]GEINDICE!AR$1:AS$65536,2,0),"")</f>
        <v/>
      </c>
      <c r="AF1903" s="33" t="str">
        <f>IFERROR($AA1903/VLOOKUP(CONCATENATE("EUR",C1903),[1]GEINDICE!AR$1:AS$65536,2,0),"")</f>
        <v/>
      </c>
      <c r="AG1903" s="48" t="str">
        <f>VLOOKUP(E1903,[1]Apresentação!AW$1:AX$65536,2,0)</f>
        <v xml:space="preserve">                    2 - LEATHER AUXILIARIES</v>
      </c>
      <c r="AH1903" s="48" t="str">
        <f t="shared" si="503"/>
        <v xml:space="preserve">         5212000933 - PELLASTOL MO BR</v>
      </c>
      <c r="AI1903" s="49" t="str">
        <f t="shared" si="504"/>
        <v xml:space="preserve">     L00021 - VIPOSA S.A</v>
      </c>
      <c r="AJ1903" t="str">
        <f t="shared" si="505"/>
        <v xml:space="preserve">     90 - SALES</v>
      </c>
      <c r="AK1903" t="str">
        <f t="shared" si="506"/>
        <v/>
      </c>
      <c r="AL1903">
        <f t="shared" si="507"/>
        <v>11</v>
      </c>
      <c r="AM1903" t="str">
        <f t="shared" si="508"/>
        <v>2025 11</v>
      </c>
      <c r="AN1903" t="str">
        <f t="shared" si="509"/>
        <v xml:space="preserve">VIPOSA </v>
      </c>
    </row>
    <row r="1904" spans="1:40" x14ac:dyDescent="0.35">
      <c r="A1904">
        <v>83968</v>
      </c>
      <c r="B1904" t="s">
        <v>274</v>
      </c>
      <c r="C1904" s="31">
        <v>45923</v>
      </c>
      <c r="D1904" t="s">
        <v>373</v>
      </c>
      <c r="E1904" t="s">
        <v>374</v>
      </c>
      <c r="F1904" t="s">
        <v>443</v>
      </c>
      <c r="G1904" t="s">
        <v>444</v>
      </c>
      <c r="H1904" t="s">
        <v>809</v>
      </c>
      <c r="I1904" t="s">
        <v>810</v>
      </c>
      <c r="J1904">
        <v>1000</v>
      </c>
      <c r="K1904">
        <v>13417.7</v>
      </c>
      <c r="L1904">
        <v>7008.2648200000003</v>
      </c>
      <c r="M1904">
        <v>1610.12</v>
      </c>
      <c r="N1904">
        <v>13.4177</v>
      </c>
      <c r="O1904" s="32">
        <f t="shared" si="493"/>
        <v>11807.580000000002</v>
      </c>
      <c r="P1904" s="32">
        <f t="shared" si="494"/>
        <v>4799.3151800000014</v>
      </c>
      <c r="Q1904">
        <v>762143</v>
      </c>
      <c r="R1904" t="s">
        <v>298</v>
      </c>
      <c r="S1904" t="s">
        <v>628</v>
      </c>
      <c r="T1904" t="str">
        <f t="shared" si="495"/>
        <v>VEN</v>
      </c>
      <c r="U1904" t="s">
        <v>629</v>
      </c>
      <c r="V1904" s="33">
        <f t="shared" si="496"/>
        <v>13417.7</v>
      </c>
      <c r="W1904">
        <f t="shared" si="497"/>
        <v>1000</v>
      </c>
      <c r="X1904" s="33">
        <f t="shared" si="498"/>
        <v>11807.580000000002</v>
      </c>
      <c r="Y1904" s="33">
        <f t="shared" si="499"/>
        <v>1610.12</v>
      </c>
      <c r="Z1904" s="45">
        <f t="shared" si="500"/>
        <v>0.34277969994857549</v>
      </c>
      <c r="AA1904" s="33">
        <f t="shared" si="501"/>
        <v>4599.3151800000014</v>
      </c>
      <c r="AB1904" s="45">
        <f t="shared" si="502"/>
        <v>0.38952225434847793</v>
      </c>
      <c r="AC1904" s="33">
        <f>IFERROR($X1904/VLOOKUP(CONCATENATE("USD",C1904),[1]GEINDICE!AR$1:AS$65536,2,0),"")</f>
        <v>2225.2002336844885</v>
      </c>
      <c r="AD1904" s="33">
        <f>IFERROR($AA1904/VLOOKUP(CONCATENATE("USD",C1904),[1]GEINDICE!AR$1:AS$65536,2,0),"")</f>
        <v>866.76501140154176</v>
      </c>
      <c r="AE1904" s="33">
        <f>IFERROR($X1904/VLOOKUP(CONCATENATE("EUR",C1904),[1]GEINDICE!AR$1:AS$65536,2,0),"")</f>
        <v>1885.5924624720537</v>
      </c>
      <c r="AF1904" s="33">
        <f>IFERROR($AA1904/VLOOKUP(CONCATENATE("EUR",C1904),[1]GEINDICE!AR$1:AS$65536,2,0),"")</f>
        <v>734.4802267646121</v>
      </c>
      <c r="AG1904" s="48" t="str">
        <f>VLOOKUP(E1904,[1]Apresentação!AW$1:AX$65536,2,0)</f>
        <v xml:space="preserve">                    2 - LEATHER AUXILIARIES</v>
      </c>
      <c r="AH1904" s="48" t="str">
        <f t="shared" si="503"/>
        <v xml:space="preserve">         5212000933 - PELLASTOL MO BR</v>
      </c>
      <c r="AI1904" s="49" t="str">
        <f t="shared" si="504"/>
        <v xml:space="preserve">     L00021 - VIPOSA S.A</v>
      </c>
      <c r="AJ1904" t="str">
        <f t="shared" si="505"/>
        <v xml:space="preserve">     90 - SALES</v>
      </c>
      <c r="AK1904" t="str">
        <f t="shared" si="506"/>
        <v/>
      </c>
      <c r="AL1904">
        <f t="shared" si="507"/>
        <v>9</v>
      </c>
      <c r="AM1904" t="str">
        <f t="shared" si="508"/>
        <v>2025 9</v>
      </c>
      <c r="AN1904" t="str">
        <f t="shared" si="509"/>
        <v xml:space="preserve">VIPOSA </v>
      </c>
    </row>
    <row r="1905" spans="1:40" x14ac:dyDescent="0.35">
      <c r="A1905">
        <v>82492</v>
      </c>
      <c r="B1905" t="s">
        <v>274</v>
      </c>
      <c r="C1905" s="31">
        <v>45798</v>
      </c>
      <c r="D1905" t="s">
        <v>373</v>
      </c>
      <c r="E1905" t="s">
        <v>374</v>
      </c>
      <c r="F1905" t="s">
        <v>443</v>
      </c>
      <c r="G1905" t="s">
        <v>444</v>
      </c>
      <c r="H1905" t="s">
        <v>809</v>
      </c>
      <c r="I1905" t="s">
        <v>810</v>
      </c>
      <c r="J1905">
        <v>1000</v>
      </c>
      <c r="K1905">
        <v>14211.62</v>
      </c>
      <c r="L1905">
        <v>6848.2696599999999</v>
      </c>
      <c r="M1905">
        <v>1705.39</v>
      </c>
      <c r="N1905">
        <v>14.21162</v>
      </c>
      <c r="O1905" s="32">
        <f t="shared" si="493"/>
        <v>12506.230000000001</v>
      </c>
      <c r="P1905" s="32">
        <f t="shared" si="494"/>
        <v>5657.9603400000015</v>
      </c>
      <c r="Q1905">
        <v>739270</v>
      </c>
      <c r="R1905" t="s">
        <v>298</v>
      </c>
      <c r="S1905" t="s">
        <v>628</v>
      </c>
      <c r="T1905" t="str">
        <f t="shared" si="495"/>
        <v>VEN</v>
      </c>
      <c r="U1905" t="s">
        <v>629</v>
      </c>
      <c r="V1905" s="33">
        <f t="shared" si="496"/>
        <v>14211.62</v>
      </c>
      <c r="W1905">
        <f t="shared" si="497"/>
        <v>1000</v>
      </c>
      <c r="X1905" s="33">
        <f t="shared" si="498"/>
        <v>12506.230000000001</v>
      </c>
      <c r="Y1905" s="33">
        <f t="shared" si="499"/>
        <v>1705.39</v>
      </c>
      <c r="Z1905" s="45">
        <f t="shared" si="500"/>
        <v>0.38404913303339105</v>
      </c>
      <c r="AA1905" s="33">
        <f t="shared" si="501"/>
        <v>5457.9603400000015</v>
      </c>
      <c r="AB1905" s="45">
        <f t="shared" si="502"/>
        <v>0.43641931581299886</v>
      </c>
      <c r="AC1905" s="33">
        <f>IFERROR($X1905/VLOOKUP(CONCATENATE("USD",C1905),[1]GEINDICE!AR$1:AS$65536,2,0),"")</f>
        <v>2210.7139700553289</v>
      </c>
      <c r="AD1905" s="33">
        <f>IFERROR($AA1905/VLOOKUP(CONCATENATE("USD",C1905),[1]GEINDICE!AR$1:AS$65536,2,0),"")</f>
        <v>964.79827826978499</v>
      </c>
      <c r="AE1905" s="33">
        <f>IFERROR($X1905/VLOOKUP(CONCATENATE("EUR",C1905),[1]GEINDICE!AR$1:AS$65536,2,0),"")</f>
        <v>1948.9823588081288</v>
      </c>
      <c r="AF1905" s="33">
        <f>IFERROR($AA1905/VLOOKUP(CONCATENATE("EUR",C1905),[1]GEINDICE!AR$1:AS$65536,2,0),"")</f>
        <v>850.57354756264829</v>
      </c>
      <c r="AG1905" s="48" t="str">
        <f>VLOOKUP(E1905,[1]Apresentação!AW$1:AX$65536,2,0)</f>
        <v xml:space="preserve">                    2 - LEATHER AUXILIARIES</v>
      </c>
      <c r="AH1905" s="48" t="str">
        <f t="shared" si="503"/>
        <v xml:space="preserve">         5212000933 - PELLASTOL MO BR</v>
      </c>
      <c r="AI1905" s="49" t="str">
        <f t="shared" si="504"/>
        <v xml:space="preserve">     L00021 - VIPOSA S.A</v>
      </c>
      <c r="AJ1905" t="str">
        <f t="shared" si="505"/>
        <v xml:space="preserve">     90 - SALES</v>
      </c>
      <c r="AK1905" t="str">
        <f t="shared" si="506"/>
        <v/>
      </c>
      <c r="AL1905">
        <f t="shared" si="507"/>
        <v>5</v>
      </c>
      <c r="AM1905" t="str">
        <f t="shared" si="508"/>
        <v>2025 5</v>
      </c>
      <c r="AN1905" t="str">
        <f t="shared" si="509"/>
        <v xml:space="preserve">VIPOSA </v>
      </c>
    </row>
    <row r="1906" spans="1:40" x14ac:dyDescent="0.35">
      <c r="A1906">
        <v>82943</v>
      </c>
      <c r="B1906" t="s">
        <v>274</v>
      </c>
      <c r="C1906" s="31">
        <v>45839</v>
      </c>
      <c r="D1906" t="s">
        <v>373</v>
      </c>
      <c r="E1906" t="s">
        <v>374</v>
      </c>
      <c r="F1906" t="s">
        <v>443</v>
      </c>
      <c r="G1906" t="s">
        <v>444</v>
      </c>
      <c r="H1906" t="s">
        <v>809</v>
      </c>
      <c r="I1906" t="s">
        <v>810</v>
      </c>
      <c r="J1906">
        <v>1000</v>
      </c>
      <c r="K1906">
        <v>13697.32</v>
      </c>
      <c r="L1906">
        <v>6872.9865099999997</v>
      </c>
      <c r="M1906">
        <v>1643.68</v>
      </c>
      <c r="N1906">
        <v>13.697319999999999</v>
      </c>
      <c r="O1906" s="32">
        <f t="shared" si="493"/>
        <v>12053.64</v>
      </c>
      <c r="P1906" s="32">
        <f t="shared" si="494"/>
        <v>5180.6534899999997</v>
      </c>
      <c r="Q1906">
        <v>742533</v>
      </c>
      <c r="R1906" t="s">
        <v>298</v>
      </c>
      <c r="S1906" t="s">
        <v>628</v>
      </c>
      <c r="T1906" t="str">
        <f t="shared" si="495"/>
        <v>VEN</v>
      </c>
      <c r="U1906" t="s">
        <v>629</v>
      </c>
      <c r="V1906" s="33">
        <f t="shared" si="496"/>
        <v>13697.32</v>
      </c>
      <c r="W1906">
        <f t="shared" si="497"/>
        <v>1000</v>
      </c>
      <c r="X1906" s="33">
        <f t="shared" si="498"/>
        <v>12053.64</v>
      </c>
      <c r="Y1906" s="33">
        <f t="shared" si="499"/>
        <v>1643.68</v>
      </c>
      <c r="Z1906" s="45">
        <f t="shared" si="500"/>
        <v>0.36362248162414251</v>
      </c>
      <c r="AA1906" s="33">
        <f t="shared" si="501"/>
        <v>4980.6534899999997</v>
      </c>
      <c r="AB1906" s="45">
        <f t="shared" si="502"/>
        <v>0.4132074203311199</v>
      </c>
      <c r="AC1906" s="33">
        <f>IFERROR($X1906/VLOOKUP(CONCATENATE("USD",C1906),[1]GEINDICE!AR$1:AS$65536,2,0),"")</f>
        <v>2211.2307607638822</v>
      </c>
      <c r="AD1906" s="33">
        <f>IFERROR($AA1906/VLOOKUP(CONCATENATE("USD",C1906),[1]GEINDICE!AR$1:AS$65536,2,0),"")</f>
        <v>913.69695841206351</v>
      </c>
      <c r="AE1906" s="33">
        <f>IFERROR($X1906/VLOOKUP(CONCATENATE("EUR",C1906),[1]GEINDICE!AR$1:AS$65536,2,0),"")</f>
        <v>1877.7480059820537</v>
      </c>
      <c r="AF1906" s="33">
        <f>IFERROR($AA1906/VLOOKUP(CONCATENATE("EUR",C1906),[1]GEINDICE!AR$1:AS$65536,2,0),"")</f>
        <v>775.89940958374871</v>
      </c>
      <c r="AG1906" s="48" t="str">
        <f>VLOOKUP(E1906,[1]Apresentação!AW$1:AX$65536,2,0)</f>
        <v xml:space="preserve">                    2 - LEATHER AUXILIARIES</v>
      </c>
      <c r="AH1906" s="48" t="str">
        <f t="shared" si="503"/>
        <v xml:space="preserve">         5212000933 - PELLASTOL MO BR</v>
      </c>
      <c r="AI1906" s="49" t="str">
        <f t="shared" si="504"/>
        <v xml:space="preserve">     L00021 - VIPOSA S.A</v>
      </c>
      <c r="AJ1906" t="str">
        <f t="shared" si="505"/>
        <v xml:space="preserve">     90 - SALES</v>
      </c>
      <c r="AK1906" t="str">
        <f t="shared" si="506"/>
        <v/>
      </c>
      <c r="AL1906">
        <f t="shared" si="507"/>
        <v>7</v>
      </c>
      <c r="AM1906" t="str">
        <f t="shared" si="508"/>
        <v>2025 7</v>
      </c>
      <c r="AN1906" t="str">
        <f t="shared" si="509"/>
        <v xml:space="preserve">VIPOSA </v>
      </c>
    </row>
    <row r="1907" spans="1:40" x14ac:dyDescent="0.35">
      <c r="A1907">
        <v>81207</v>
      </c>
      <c r="B1907" t="s">
        <v>274</v>
      </c>
      <c r="C1907" s="31">
        <v>45695</v>
      </c>
      <c r="D1907" t="s">
        <v>373</v>
      </c>
      <c r="E1907" t="s">
        <v>374</v>
      </c>
      <c r="F1907" t="s">
        <v>648</v>
      </c>
      <c r="G1907" t="s">
        <v>649</v>
      </c>
      <c r="H1907" t="s">
        <v>809</v>
      </c>
      <c r="I1907" t="s">
        <v>810</v>
      </c>
      <c r="J1907">
        <v>120</v>
      </c>
      <c r="K1907">
        <v>1721.79</v>
      </c>
      <c r="L1907">
        <v>789.29818</v>
      </c>
      <c r="M1907">
        <v>346.76</v>
      </c>
      <c r="N1907">
        <v>14.348289999999999</v>
      </c>
      <c r="O1907" s="32">
        <f t="shared" si="493"/>
        <v>1375.03</v>
      </c>
      <c r="P1907" s="32">
        <f t="shared" si="494"/>
        <v>585.73181999999997</v>
      </c>
      <c r="Q1907">
        <v>709576</v>
      </c>
      <c r="R1907" t="s">
        <v>298</v>
      </c>
      <c r="S1907" t="s">
        <v>500</v>
      </c>
      <c r="T1907" t="str">
        <f t="shared" si="495"/>
        <v>VEN</v>
      </c>
      <c r="U1907" t="s">
        <v>300</v>
      </c>
      <c r="V1907" s="33">
        <f t="shared" si="496"/>
        <v>1721.79</v>
      </c>
      <c r="W1907">
        <f t="shared" si="497"/>
        <v>120</v>
      </c>
      <c r="X1907" s="33">
        <f t="shared" si="498"/>
        <v>1375.03</v>
      </c>
      <c r="Y1907" s="33">
        <f t="shared" si="499"/>
        <v>346.76</v>
      </c>
      <c r="Z1907" s="45">
        <f t="shared" si="500"/>
        <v>0.32624874113567853</v>
      </c>
      <c r="AA1907" s="33">
        <f t="shared" si="501"/>
        <v>561.73181999999997</v>
      </c>
      <c r="AB1907" s="45">
        <f t="shared" si="502"/>
        <v>0.40852331949121107</v>
      </c>
      <c r="AC1907" s="33">
        <f>IFERROR($X1907/VLOOKUP(CONCATENATE("USD",C1907),[1]GEINDICE!AR$1:AS$65536,2,0),"")</f>
        <v>238.89883072432545</v>
      </c>
      <c r="AD1907" s="33">
        <f>IFERROR($AA1907/VLOOKUP(CONCATENATE("USD",C1907),[1]GEINDICE!AR$1:AS$65536,2,0),"")</f>
        <v>97.595743350070364</v>
      </c>
      <c r="AE1907" s="33">
        <f>IFERROR($X1907/VLOOKUP(CONCATENATE("EUR",C1907),[1]GEINDICE!AR$1:AS$65536,2,0),"")</f>
        <v>230.72908801073913</v>
      </c>
      <c r="AF1907" s="33">
        <f>IFERROR($AA1907/VLOOKUP(CONCATENATE("EUR",C1907),[1]GEINDICE!AR$1:AS$65536,2,0),"")</f>
        <v>94.258212937326945</v>
      </c>
      <c r="AG1907" s="48" t="str">
        <f>VLOOKUP(E1907,[1]Apresentação!AW$1:AX$65536,2,0)</f>
        <v xml:space="preserve">                    2 - LEATHER AUXILIARIES</v>
      </c>
      <c r="AH1907" s="48" t="str">
        <f t="shared" si="503"/>
        <v xml:space="preserve">         5212000933 - PELLASTOL MO BR</v>
      </c>
      <c r="AI1907" s="49" t="str">
        <f t="shared" si="504"/>
        <v xml:space="preserve">     L00010 - CURTUME TROPICAL LTDA</v>
      </c>
      <c r="AJ1907" t="str">
        <f t="shared" si="505"/>
        <v xml:space="preserve">     90 - SALES</v>
      </c>
      <c r="AK1907" t="str">
        <f t="shared" si="506"/>
        <v/>
      </c>
      <c r="AL1907">
        <f t="shared" si="507"/>
        <v>2</v>
      </c>
      <c r="AM1907" t="str">
        <f t="shared" si="508"/>
        <v>2025 2</v>
      </c>
      <c r="AN1907" t="str">
        <f t="shared" si="509"/>
        <v xml:space="preserve">CURTUME </v>
      </c>
    </row>
    <row r="1908" spans="1:40" x14ac:dyDescent="0.35">
      <c r="A1908">
        <v>81096</v>
      </c>
      <c r="B1908" t="s">
        <v>274</v>
      </c>
      <c r="C1908" s="31">
        <v>45688</v>
      </c>
      <c r="D1908" t="s">
        <v>373</v>
      </c>
      <c r="E1908" t="s">
        <v>374</v>
      </c>
      <c r="F1908" t="s">
        <v>669</v>
      </c>
      <c r="G1908" t="s">
        <v>670</v>
      </c>
      <c r="H1908" t="s">
        <v>809</v>
      </c>
      <c r="I1908" t="s">
        <v>810</v>
      </c>
      <c r="J1908">
        <v>360</v>
      </c>
      <c r="K1908">
        <v>6786.87</v>
      </c>
      <c r="L1908">
        <v>2367.89453</v>
      </c>
      <c r="M1908">
        <v>1366.88</v>
      </c>
      <c r="N1908">
        <v>18.852419999999999</v>
      </c>
      <c r="O1908" s="32">
        <f t="shared" si="493"/>
        <v>5419.99</v>
      </c>
      <c r="P1908" s="32">
        <f t="shared" si="494"/>
        <v>3052.0954699999998</v>
      </c>
      <c r="Q1908">
        <v>708791</v>
      </c>
      <c r="R1908" t="s">
        <v>298</v>
      </c>
      <c r="S1908" t="s">
        <v>500</v>
      </c>
      <c r="T1908" t="str">
        <f t="shared" si="495"/>
        <v>VEN</v>
      </c>
      <c r="U1908" t="s">
        <v>381</v>
      </c>
      <c r="V1908" s="33">
        <f t="shared" si="496"/>
        <v>6786.87</v>
      </c>
      <c r="W1908">
        <f t="shared" si="497"/>
        <v>360</v>
      </c>
      <c r="X1908" s="33">
        <f t="shared" si="498"/>
        <v>5419.99</v>
      </c>
      <c r="Y1908" s="33">
        <f t="shared" si="499"/>
        <v>1366.88</v>
      </c>
      <c r="Z1908" s="45">
        <f t="shared" si="500"/>
        <v>0.43909717881733401</v>
      </c>
      <c r="AA1908" s="33">
        <f t="shared" si="501"/>
        <v>2980.0954699999998</v>
      </c>
      <c r="AB1908" s="45">
        <f t="shared" si="502"/>
        <v>0.54983412700023426</v>
      </c>
      <c r="AC1908" s="33">
        <f>IFERROR($X1908/VLOOKUP(CONCATENATE("USD",C1908),[1]GEINDICE!AR$1:AS$65536,2,0),"")</f>
        <v>929.65643813999759</v>
      </c>
      <c r="AD1908" s="33">
        <f>IFERROR($AA1908/VLOOKUP(CONCATENATE("USD",C1908),[1]GEINDICE!AR$1:AS$65536,2,0),"")</f>
        <v>511.15683607485289</v>
      </c>
      <c r="AE1908" s="33">
        <f>IFERROR($X1908/VLOOKUP(CONCATENATE("EUR",C1908),[1]GEINDICE!AR$1:AS$65536,2,0),"")</f>
        <v>894.15170911970426</v>
      </c>
      <c r="AF1908" s="33">
        <f>IFERROR($AA1908/VLOOKUP(CONCATENATE("EUR",C1908),[1]GEINDICE!AR$1:AS$65536,2,0),"")</f>
        <v>491.63512438960004</v>
      </c>
      <c r="AG1908" s="48" t="str">
        <f>VLOOKUP(E1908,[1]Apresentação!AW$1:AX$65536,2,0)</f>
        <v xml:space="preserve">                    2 - LEATHER AUXILIARIES</v>
      </c>
      <c r="AH1908" s="48" t="str">
        <f t="shared" si="503"/>
        <v xml:space="preserve">         5212000933 - PELLASTOL MO BR</v>
      </c>
      <c r="AI1908" s="49" t="str">
        <f t="shared" si="504"/>
        <v xml:space="preserve">     L00456 - IVAN JUNIOR DE ANDRADE EEPP</v>
      </c>
      <c r="AJ1908" t="str">
        <f t="shared" si="505"/>
        <v xml:space="preserve">     90 - SALES</v>
      </c>
      <c r="AK1908" t="str">
        <f t="shared" si="506"/>
        <v/>
      </c>
      <c r="AL1908">
        <f t="shared" si="507"/>
        <v>1</v>
      </c>
      <c r="AM1908" t="str">
        <f t="shared" si="508"/>
        <v>2025 1</v>
      </c>
      <c r="AN1908" t="str">
        <f t="shared" si="509"/>
        <v xml:space="preserve">IVAN </v>
      </c>
    </row>
    <row r="1909" spans="1:40" x14ac:dyDescent="0.35">
      <c r="A1909">
        <v>81201</v>
      </c>
      <c r="B1909" t="s">
        <v>274</v>
      </c>
      <c r="C1909" s="31">
        <v>45695</v>
      </c>
      <c r="D1909" t="s">
        <v>373</v>
      </c>
      <c r="E1909" t="s">
        <v>374</v>
      </c>
      <c r="F1909" t="s">
        <v>669</v>
      </c>
      <c r="G1909" t="s">
        <v>670</v>
      </c>
      <c r="H1909" t="s">
        <v>809</v>
      </c>
      <c r="I1909" t="s">
        <v>810</v>
      </c>
      <c r="J1909">
        <v>360</v>
      </c>
      <c r="K1909">
        <v>6654.6</v>
      </c>
      <c r="L1909">
        <v>2367.89453</v>
      </c>
      <c r="M1909">
        <v>1340.23</v>
      </c>
      <c r="N1909">
        <v>18.48499</v>
      </c>
      <c r="O1909" s="32">
        <f t="shared" si="493"/>
        <v>5314.3700000000008</v>
      </c>
      <c r="P1909" s="32">
        <f t="shared" si="494"/>
        <v>2946.4754700000008</v>
      </c>
      <c r="Q1909">
        <v>709508</v>
      </c>
      <c r="R1909" t="s">
        <v>298</v>
      </c>
      <c r="S1909" t="s">
        <v>500</v>
      </c>
      <c r="T1909" t="str">
        <f t="shared" si="495"/>
        <v>VEN</v>
      </c>
      <c r="U1909" t="s">
        <v>300</v>
      </c>
      <c r="V1909" s="33">
        <f t="shared" si="496"/>
        <v>6654.6</v>
      </c>
      <c r="W1909">
        <f t="shared" si="497"/>
        <v>360</v>
      </c>
      <c r="X1909" s="33">
        <f t="shared" si="498"/>
        <v>5314.3700000000008</v>
      </c>
      <c r="Y1909" s="33">
        <f t="shared" si="499"/>
        <v>1340.23</v>
      </c>
      <c r="Z1909" s="45">
        <f t="shared" si="500"/>
        <v>0.43195315571183851</v>
      </c>
      <c r="AA1909" s="33">
        <f t="shared" si="501"/>
        <v>2874.4754700000008</v>
      </c>
      <c r="AB1909" s="45">
        <f t="shared" si="502"/>
        <v>0.54088734318461085</v>
      </c>
      <c r="AC1909" s="33">
        <f>IFERROR($X1909/VLOOKUP(CONCATENATE("USD",C1909),[1]GEINDICE!AR$1:AS$65536,2,0),"")</f>
        <v>923.32296679813066</v>
      </c>
      <c r="AD1909" s="33">
        <f>IFERROR($AA1909/VLOOKUP(CONCATENATE("USD",C1909),[1]GEINDICE!AR$1:AS$65536,2,0),"")</f>
        <v>499.41370641277354</v>
      </c>
      <c r="AE1909" s="33">
        <f>IFERROR($X1909/VLOOKUP(CONCATENATE("EUR",C1909),[1]GEINDICE!AR$1:AS$65536,2,0),"")</f>
        <v>891.74762983471783</v>
      </c>
      <c r="AF1909" s="33">
        <f>IFERROR($AA1909/VLOOKUP(CONCATENATE("EUR",C1909),[1]GEINDICE!AR$1:AS$65536,2,0),"")</f>
        <v>482.3350062924743</v>
      </c>
      <c r="AG1909" s="48" t="str">
        <f>VLOOKUP(E1909,[1]Apresentação!AW$1:AX$65536,2,0)</f>
        <v xml:space="preserve">                    2 - LEATHER AUXILIARIES</v>
      </c>
      <c r="AH1909" s="48" t="str">
        <f t="shared" si="503"/>
        <v xml:space="preserve">         5212000933 - PELLASTOL MO BR</v>
      </c>
      <c r="AI1909" s="49" t="str">
        <f t="shared" si="504"/>
        <v xml:space="preserve">     L00456 - IVAN JUNIOR DE ANDRADE EEPP</v>
      </c>
      <c r="AJ1909" t="str">
        <f t="shared" si="505"/>
        <v xml:space="preserve">     90 - SALES</v>
      </c>
      <c r="AK1909" t="str">
        <f t="shared" si="506"/>
        <v/>
      </c>
      <c r="AL1909">
        <f t="shared" si="507"/>
        <v>2</v>
      </c>
      <c r="AM1909" t="str">
        <f t="shared" si="508"/>
        <v>2025 2</v>
      </c>
      <c r="AN1909" t="str">
        <f t="shared" si="509"/>
        <v xml:space="preserve">IVAN </v>
      </c>
    </row>
    <row r="1910" spans="1:40" x14ac:dyDescent="0.35">
      <c r="A1910">
        <v>81010</v>
      </c>
      <c r="B1910" t="s">
        <v>274</v>
      </c>
      <c r="C1910" s="31">
        <v>45681</v>
      </c>
      <c r="D1910" t="s">
        <v>373</v>
      </c>
      <c r="E1910" t="s">
        <v>374</v>
      </c>
      <c r="F1910" t="s">
        <v>669</v>
      </c>
      <c r="G1910" t="s">
        <v>670</v>
      </c>
      <c r="H1910" t="s">
        <v>809</v>
      </c>
      <c r="I1910" t="s">
        <v>810</v>
      </c>
      <c r="J1910">
        <v>360</v>
      </c>
      <c r="K1910">
        <v>6832.07</v>
      </c>
      <c r="L1910">
        <v>2367.89005</v>
      </c>
      <c r="M1910">
        <v>1375.98</v>
      </c>
      <c r="N1910">
        <v>18.977979999999999</v>
      </c>
      <c r="O1910" s="32">
        <f t="shared" si="493"/>
        <v>5456.09</v>
      </c>
      <c r="P1910" s="32">
        <f t="shared" si="494"/>
        <v>3088.1999500000002</v>
      </c>
      <c r="Q1910">
        <v>708092</v>
      </c>
      <c r="R1910" t="s">
        <v>298</v>
      </c>
      <c r="S1910" t="s">
        <v>500</v>
      </c>
      <c r="T1910" t="str">
        <f t="shared" si="495"/>
        <v>VEN</v>
      </c>
      <c r="U1910" t="s">
        <v>300</v>
      </c>
      <c r="V1910" s="33">
        <f t="shared" si="496"/>
        <v>6832.07</v>
      </c>
      <c r="W1910">
        <f t="shared" si="497"/>
        <v>360</v>
      </c>
      <c r="X1910" s="33">
        <f t="shared" si="498"/>
        <v>5456.09</v>
      </c>
      <c r="Y1910" s="33">
        <f t="shared" si="499"/>
        <v>1375.98</v>
      </c>
      <c r="Z1910" s="45">
        <f t="shared" si="500"/>
        <v>0.44147673399130866</v>
      </c>
      <c r="AA1910" s="33">
        <f t="shared" si="501"/>
        <v>3016.1999500000002</v>
      </c>
      <c r="AB1910" s="45">
        <f t="shared" si="502"/>
        <v>0.55281345249070302</v>
      </c>
      <c r="AC1910" s="33">
        <f>IFERROR($X1910/VLOOKUP(CONCATENATE("USD",C1910),[1]GEINDICE!AR$1:AS$65536,2,0),"")</f>
        <v>925.93805685193047</v>
      </c>
      <c r="AD1910" s="33">
        <f>IFERROR($AA1910/VLOOKUP(CONCATENATE("USD",C1910),[1]GEINDICE!AR$1:AS$65536,2,0),"")</f>
        <v>511.87101400084856</v>
      </c>
      <c r="AE1910" s="33">
        <f>IFERROR($X1910/VLOOKUP(CONCATENATE("EUR",C1910),[1]GEINDICE!AR$1:AS$65536,2,0),"")</f>
        <v>880.4263284439495</v>
      </c>
      <c r="AF1910" s="33">
        <f>IFERROR($AA1910/VLOOKUP(CONCATENATE("EUR",C1910),[1]GEINDICE!AR$1:AS$65536,2,0),"")</f>
        <v>486.71151829081344</v>
      </c>
      <c r="AG1910" s="48" t="str">
        <f>VLOOKUP(E1910,[1]Apresentação!AW$1:AX$65536,2,0)</f>
        <v xml:space="preserve">                    2 - LEATHER AUXILIARIES</v>
      </c>
      <c r="AH1910" s="48" t="str">
        <f t="shared" si="503"/>
        <v xml:space="preserve">         5212000933 - PELLASTOL MO BR</v>
      </c>
      <c r="AI1910" s="49" t="str">
        <f t="shared" si="504"/>
        <v xml:space="preserve">     L00456 - IVAN JUNIOR DE ANDRADE EEPP</v>
      </c>
      <c r="AJ1910" t="str">
        <f t="shared" si="505"/>
        <v xml:space="preserve">     90 - SALES</v>
      </c>
      <c r="AK1910" t="str">
        <f t="shared" si="506"/>
        <v/>
      </c>
      <c r="AL1910">
        <f t="shared" si="507"/>
        <v>1</v>
      </c>
      <c r="AM1910" t="str">
        <f t="shared" si="508"/>
        <v>2025 1</v>
      </c>
      <c r="AN1910" t="str">
        <f t="shared" si="509"/>
        <v xml:space="preserve">IVAN </v>
      </c>
    </row>
    <row r="1911" spans="1:40" x14ac:dyDescent="0.35">
      <c r="A1911">
        <v>82233</v>
      </c>
      <c r="B1911" t="s">
        <v>274</v>
      </c>
      <c r="C1911" s="31">
        <v>45777</v>
      </c>
      <c r="D1911" t="s">
        <v>373</v>
      </c>
      <c r="E1911" t="s">
        <v>374</v>
      </c>
      <c r="F1911" t="s">
        <v>669</v>
      </c>
      <c r="G1911" t="s">
        <v>670</v>
      </c>
      <c r="H1911" t="s">
        <v>809</v>
      </c>
      <c r="I1911" t="s">
        <v>810</v>
      </c>
      <c r="J1911">
        <v>240</v>
      </c>
      <c r="K1911">
        <v>4329.8900000000003</v>
      </c>
      <c r="L1911">
        <v>1643.5847200000001</v>
      </c>
      <c r="M1911">
        <v>872.04</v>
      </c>
      <c r="N1911">
        <v>18.04121</v>
      </c>
      <c r="O1911" s="32">
        <f t="shared" si="493"/>
        <v>3457.8500000000004</v>
      </c>
      <c r="P1911" s="32">
        <f t="shared" si="494"/>
        <v>1814.2652800000003</v>
      </c>
      <c r="Q1911">
        <v>735282</v>
      </c>
      <c r="R1911" t="s">
        <v>298</v>
      </c>
      <c r="S1911" t="s">
        <v>500</v>
      </c>
      <c r="T1911" t="str">
        <f t="shared" si="495"/>
        <v>VEN</v>
      </c>
      <c r="U1911" t="s">
        <v>381</v>
      </c>
      <c r="V1911" s="33">
        <f t="shared" si="496"/>
        <v>4329.8900000000003</v>
      </c>
      <c r="W1911">
        <f t="shared" si="497"/>
        <v>240</v>
      </c>
      <c r="X1911" s="33">
        <f t="shared" si="498"/>
        <v>3457.8500000000004</v>
      </c>
      <c r="Y1911" s="33">
        <f t="shared" si="499"/>
        <v>872.04</v>
      </c>
      <c r="Z1911" s="45">
        <f t="shared" si="500"/>
        <v>0.40792382254514553</v>
      </c>
      <c r="AA1911" s="33">
        <f t="shared" si="501"/>
        <v>1766.2652800000003</v>
      </c>
      <c r="AB1911" s="45">
        <f t="shared" si="502"/>
        <v>0.51079869861330018</v>
      </c>
      <c r="AC1911" s="33">
        <f>IFERROR($X1911/VLOOKUP(CONCATENATE("USD",C1911),[1]GEINDICE!AR$1:AS$65536,2,0),"")</f>
        <v>610.84122385528553</v>
      </c>
      <c r="AD1911" s="33">
        <f>IFERROR($AA1911/VLOOKUP(CONCATENATE("USD",C1911),[1]GEINDICE!AR$1:AS$65536,2,0),"")</f>
        <v>312.01690220463541</v>
      </c>
      <c r="AE1911" s="33">
        <f>IFERROR($X1911/VLOOKUP(CONCATENATE("EUR",C1911),[1]GEINDICE!AR$1:AS$65536,2,0),"")</f>
        <v>538.13651643426294</v>
      </c>
      <c r="AF1911" s="33">
        <f>IFERROR($AA1911/VLOOKUP(CONCATENATE("EUR",C1911),[1]GEINDICE!AR$1:AS$65536,2,0),"")</f>
        <v>274.87943227091637</v>
      </c>
      <c r="AG1911" s="48" t="str">
        <f>VLOOKUP(E1911,[1]Apresentação!AW$1:AX$65536,2,0)</f>
        <v xml:space="preserve">                    2 - LEATHER AUXILIARIES</v>
      </c>
      <c r="AH1911" s="48" t="str">
        <f t="shared" si="503"/>
        <v xml:space="preserve">         5212000933 - PELLASTOL MO BR</v>
      </c>
      <c r="AI1911" s="49" t="str">
        <f t="shared" si="504"/>
        <v xml:space="preserve">     L00456 - IVAN JUNIOR DE ANDRADE EEPP</v>
      </c>
      <c r="AJ1911" t="str">
        <f t="shared" si="505"/>
        <v xml:space="preserve">     90 - SALES</v>
      </c>
      <c r="AK1911" t="str">
        <f t="shared" si="506"/>
        <v/>
      </c>
      <c r="AL1911">
        <f t="shared" si="507"/>
        <v>4</v>
      </c>
      <c r="AM1911" t="str">
        <f t="shared" si="508"/>
        <v>2025 4</v>
      </c>
      <c r="AN1911" t="str">
        <f t="shared" si="509"/>
        <v xml:space="preserve">IVAN </v>
      </c>
    </row>
    <row r="1912" spans="1:40" x14ac:dyDescent="0.35">
      <c r="A1912">
        <v>82244</v>
      </c>
      <c r="B1912" t="s">
        <v>274</v>
      </c>
      <c r="C1912" s="31">
        <v>45777</v>
      </c>
      <c r="D1912" t="s">
        <v>373</v>
      </c>
      <c r="E1912" t="s">
        <v>374</v>
      </c>
      <c r="F1912" t="s">
        <v>379</v>
      </c>
      <c r="G1912" t="s">
        <v>380</v>
      </c>
      <c r="H1912" t="s">
        <v>809</v>
      </c>
      <c r="I1912" t="s">
        <v>810</v>
      </c>
      <c r="J1912">
        <v>2000</v>
      </c>
      <c r="K1912">
        <v>29362.84</v>
      </c>
      <c r="L1912">
        <v>13696.53932</v>
      </c>
      <c r="M1912">
        <v>5913.68</v>
      </c>
      <c r="N1912">
        <v>14.681419999999999</v>
      </c>
      <c r="O1912" s="32">
        <f t="shared" si="493"/>
        <v>23449.16</v>
      </c>
      <c r="P1912" s="32">
        <f t="shared" si="494"/>
        <v>9752.62068</v>
      </c>
      <c r="Q1912">
        <v>735391</v>
      </c>
      <c r="R1912" t="s">
        <v>298</v>
      </c>
      <c r="S1912" t="s">
        <v>500</v>
      </c>
      <c r="T1912" t="str">
        <f t="shared" si="495"/>
        <v>VEN</v>
      </c>
      <c r="U1912" t="s">
        <v>381</v>
      </c>
      <c r="V1912" s="33">
        <f t="shared" si="496"/>
        <v>29362.84</v>
      </c>
      <c r="W1912">
        <f t="shared" si="497"/>
        <v>2000</v>
      </c>
      <c r="X1912" s="33">
        <f t="shared" si="498"/>
        <v>23449.16</v>
      </c>
      <c r="Y1912" s="33">
        <f t="shared" si="499"/>
        <v>5913.68</v>
      </c>
      <c r="Z1912" s="45">
        <f t="shared" si="500"/>
        <v>0.31851894026599609</v>
      </c>
      <c r="AA1912" s="33">
        <f t="shared" si="501"/>
        <v>9352.62068</v>
      </c>
      <c r="AB1912" s="45">
        <f t="shared" si="502"/>
        <v>0.39884672542641186</v>
      </c>
      <c r="AC1912" s="33">
        <f>IFERROR($X1912/VLOOKUP(CONCATENATE("USD",C1912),[1]GEINDICE!AR$1:AS$65536,2,0),"")</f>
        <v>4142.375635952515</v>
      </c>
      <c r="AD1912" s="33">
        <f>IFERROR($AA1912/VLOOKUP(CONCATENATE("USD",C1912),[1]GEINDICE!AR$1:AS$65536,2,0),"")</f>
        <v>1652.1729578858112</v>
      </c>
      <c r="AE1912" s="33">
        <f>IFERROR($X1912/VLOOKUP(CONCATENATE("EUR",C1912),[1]GEINDICE!AR$1:AS$65536,2,0),"")</f>
        <v>3649.3339143426292</v>
      </c>
      <c r="AF1912" s="33">
        <f>IFERROR($AA1912/VLOOKUP(CONCATENATE("EUR",C1912),[1]GEINDICE!AR$1:AS$65536,2,0),"")</f>
        <v>1455.5248817231075</v>
      </c>
      <c r="AG1912" s="48" t="str">
        <f>VLOOKUP(E1912,[1]Apresentação!AW$1:AX$65536,2,0)</f>
        <v xml:space="preserve">                    2 - LEATHER AUXILIARIES</v>
      </c>
      <c r="AH1912" s="48" t="str">
        <f t="shared" si="503"/>
        <v xml:space="preserve">         5212000933 - PELLASTOL MO BR</v>
      </c>
      <c r="AI1912" s="49" t="str">
        <f t="shared" si="504"/>
        <v xml:space="preserve">     L00103 - VITAPELLI LTDA</v>
      </c>
      <c r="AJ1912" t="str">
        <f t="shared" si="505"/>
        <v xml:space="preserve">     90 - SALES</v>
      </c>
      <c r="AK1912" t="str">
        <f t="shared" si="506"/>
        <v/>
      </c>
      <c r="AL1912">
        <f t="shared" si="507"/>
        <v>4</v>
      </c>
      <c r="AM1912" t="str">
        <f t="shared" si="508"/>
        <v>2025 4</v>
      </c>
      <c r="AN1912" t="str">
        <f t="shared" si="509"/>
        <v xml:space="preserve">VITAPELLI </v>
      </c>
    </row>
    <row r="1913" spans="1:40" x14ac:dyDescent="0.35">
      <c r="A1913">
        <v>81736</v>
      </c>
      <c r="B1913" t="s">
        <v>274</v>
      </c>
      <c r="C1913" s="31">
        <v>45737</v>
      </c>
      <c r="D1913" t="s">
        <v>373</v>
      </c>
      <c r="E1913" t="s">
        <v>374</v>
      </c>
      <c r="F1913" t="s">
        <v>669</v>
      </c>
      <c r="G1913" t="s">
        <v>670</v>
      </c>
      <c r="H1913" t="s">
        <v>809</v>
      </c>
      <c r="I1913" t="s">
        <v>810</v>
      </c>
      <c r="J1913">
        <v>480</v>
      </c>
      <c r="K1913">
        <v>8684.4699999999993</v>
      </c>
      <c r="L1913">
        <v>3190.3850699999998</v>
      </c>
      <c r="M1913">
        <v>1749.06</v>
      </c>
      <c r="N1913">
        <v>18.092649999999999</v>
      </c>
      <c r="O1913" s="32">
        <f t="shared" si="493"/>
        <v>6935.41</v>
      </c>
      <c r="P1913" s="32">
        <f t="shared" si="494"/>
        <v>3745.02493</v>
      </c>
      <c r="Q1913">
        <v>720490</v>
      </c>
      <c r="R1913" t="s">
        <v>298</v>
      </c>
      <c r="S1913" t="s">
        <v>500</v>
      </c>
      <c r="T1913" t="str">
        <f t="shared" si="495"/>
        <v>VEN</v>
      </c>
      <c r="U1913" t="s">
        <v>300</v>
      </c>
      <c r="V1913" s="33">
        <f t="shared" si="496"/>
        <v>8684.4699999999993</v>
      </c>
      <c r="W1913">
        <f t="shared" si="497"/>
        <v>480</v>
      </c>
      <c r="X1913" s="33">
        <f t="shared" si="498"/>
        <v>6935.41</v>
      </c>
      <c r="Y1913" s="33">
        <f t="shared" si="499"/>
        <v>1749.06</v>
      </c>
      <c r="Z1913" s="45">
        <f t="shared" si="500"/>
        <v>0.42017819509998888</v>
      </c>
      <c r="AA1913" s="33">
        <f t="shared" si="501"/>
        <v>3649.02493</v>
      </c>
      <c r="AB1913" s="45">
        <f t="shared" si="502"/>
        <v>0.52614408232534204</v>
      </c>
      <c r="AC1913" s="33">
        <f>IFERROR($X1913/VLOOKUP(CONCATENATE("USD",C1913),[1]GEINDICE!AR$1:AS$65536,2,0),"")</f>
        <v>1211.6157998637341</v>
      </c>
      <c r="AD1913" s="33">
        <f>IFERROR($AA1913/VLOOKUP(CONCATENATE("USD",C1913),[1]GEINDICE!AR$1:AS$65536,2,0),"")</f>
        <v>637.48448315018959</v>
      </c>
      <c r="AE1913" s="33">
        <f>IFERROR($X1913/VLOOKUP(CONCATENATE("EUR",C1913),[1]GEINDICE!AR$1:AS$65536,2,0),"")</f>
        <v>1121.146136437116</v>
      </c>
      <c r="AF1913" s="33">
        <f>IFERROR($AA1913/VLOOKUP(CONCATENATE("EUR",C1913),[1]GEINDICE!AR$1:AS$65536,2,0),"")</f>
        <v>589.88440510830912</v>
      </c>
      <c r="AG1913" s="48" t="str">
        <f>VLOOKUP(E1913,[1]Apresentação!AW$1:AX$65536,2,0)</f>
        <v xml:space="preserve">                    2 - LEATHER AUXILIARIES</v>
      </c>
      <c r="AH1913" s="48" t="str">
        <f t="shared" si="503"/>
        <v xml:space="preserve">         5212000933 - PELLASTOL MO BR</v>
      </c>
      <c r="AI1913" s="49" t="str">
        <f t="shared" si="504"/>
        <v xml:space="preserve">     L00456 - IVAN JUNIOR DE ANDRADE EEPP</v>
      </c>
      <c r="AJ1913" t="str">
        <f t="shared" si="505"/>
        <v xml:space="preserve">     90 - SALES</v>
      </c>
      <c r="AK1913" t="str">
        <f t="shared" si="506"/>
        <v/>
      </c>
      <c r="AL1913">
        <f t="shared" si="507"/>
        <v>3</v>
      </c>
      <c r="AM1913" t="str">
        <f t="shared" si="508"/>
        <v>2025 3</v>
      </c>
      <c r="AN1913" t="str">
        <f t="shared" si="509"/>
        <v xml:space="preserve">IVAN </v>
      </c>
    </row>
    <row r="1914" spans="1:40" x14ac:dyDescent="0.35">
      <c r="A1914">
        <v>81738</v>
      </c>
      <c r="B1914" t="s">
        <v>274</v>
      </c>
      <c r="C1914" s="31">
        <v>45737</v>
      </c>
      <c r="D1914" t="s">
        <v>373</v>
      </c>
      <c r="E1914" t="s">
        <v>374</v>
      </c>
      <c r="F1914" t="s">
        <v>379</v>
      </c>
      <c r="G1914" t="s">
        <v>380</v>
      </c>
      <c r="H1914" t="s">
        <v>809</v>
      </c>
      <c r="I1914" t="s">
        <v>810</v>
      </c>
      <c r="J1914">
        <v>1000</v>
      </c>
      <c r="K1914">
        <v>15244.26</v>
      </c>
      <c r="L1914">
        <v>6646.6355700000004</v>
      </c>
      <c r="M1914">
        <v>3070.2</v>
      </c>
      <c r="N1914">
        <v>15.244259999999999</v>
      </c>
      <c r="O1914" s="32">
        <f t="shared" si="493"/>
        <v>12174.060000000001</v>
      </c>
      <c r="P1914" s="32">
        <f t="shared" si="494"/>
        <v>5527.4244300000009</v>
      </c>
      <c r="Q1914">
        <v>720507</v>
      </c>
      <c r="R1914" t="s">
        <v>298</v>
      </c>
      <c r="S1914" t="s">
        <v>500</v>
      </c>
      <c r="T1914" t="str">
        <f t="shared" si="495"/>
        <v>VEN</v>
      </c>
      <c r="U1914" t="s">
        <v>381</v>
      </c>
      <c r="V1914" s="33">
        <f t="shared" si="496"/>
        <v>15244.26</v>
      </c>
      <c r="W1914">
        <f t="shared" si="497"/>
        <v>1000</v>
      </c>
      <c r="X1914" s="33">
        <f t="shared" si="498"/>
        <v>12174.060000000001</v>
      </c>
      <c r="Y1914" s="33">
        <f t="shared" si="499"/>
        <v>3070.2</v>
      </c>
      <c r="Z1914" s="45">
        <f t="shared" si="500"/>
        <v>0.34947084541984991</v>
      </c>
      <c r="AA1914" s="33">
        <f t="shared" si="501"/>
        <v>5327.4244300000009</v>
      </c>
      <c r="AB1914" s="45">
        <f t="shared" si="502"/>
        <v>0.43760458138041053</v>
      </c>
      <c r="AC1914" s="33">
        <f>IFERROR($X1914/VLOOKUP(CONCATENATE("USD",C1914),[1]GEINDICE!AR$1:AS$65536,2,0),"")</f>
        <v>2126.8077077619191</v>
      </c>
      <c r="AD1914" s="33">
        <f>IFERROR($AA1914/VLOOKUP(CONCATENATE("USD",C1914),[1]GEINDICE!AR$1:AS$65536,2,0),"")</f>
        <v>930.70079663178512</v>
      </c>
      <c r="AE1914" s="33">
        <f>IFERROR($X1914/VLOOKUP(CONCATENATE("EUR",C1914),[1]GEINDICE!AR$1:AS$65536,2,0),"")</f>
        <v>1968.0019398642098</v>
      </c>
      <c r="AF1914" s="33">
        <f>IFERROR($AA1914/VLOOKUP(CONCATENATE("EUR",C1914),[1]GEINDICE!AR$1:AS$65536,2,0),"")</f>
        <v>861.20666505011332</v>
      </c>
      <c r="AG1914" s="48" t="str">
        <f>VLOOKUP(E1914,[1]Apresentação!AW$1:AX$65536,2,0)</f>
        <v xml:space="preserve">                    2 - LEATHER AUXILIARIES</v>
      </c>
      <c r="AH1914" s="48" t="str">
        <f t="shared" si="503"/>
        <v xml:space="preserve">         5212000933 - PELLASTOL MO BR</v>
      </c>
      <c r="AI1914" s="49" t="str">
        <f t="shared" si="504"/>
        <v xml:space="preserve">     L00103 - VITAPELLI LTDA</v>
      </c>
      <c r="AJ1914" t="str">
        <f t="shared" si="505"/>
        <v xml:space="preserve">     90 - SALES</v>
      </c>
      <c r="AK1914" t="str">
        <f t="shared" si="506"/>
        <v/>
      </c>
      <c r="AL1914">
        <f t="shared" si="507"/>
        <v>3</v>
      </c>
      <c r="AM1914" t="str">
        <f t="shared" si="508"/>
        <v>2025 3</v>
      </c>
      <c r="AN1914" t="str">
        <f t="shared" si="509"/>
        <v xml:space="preserve">VITAPELLI </v>
      </c>
    </row>
    <row r="1915" spans="1:40" x14ac:dyDescent="0.35">
      <c r="A1915">
        <v>81209</v>
      </c>
      <c r="B1915" t="s">
        <v>274</v>
      </c>
      <c r="C1915" s="31">
        <v>45695</v>
      </c>
      <c r="D1915" t="s">
        <v>373</v>
      </c>
      <c r="E1915" t="s">
        <v>374</v>
      </c>
      <c r="F1915" t="s">
        <v>379</v>
      </c>
      <c r="G1915" t="s">
        <v>380</v>
      </c>
      <c r="H1915" t="s">
        <v>809</v>
      </c>
      <c r="I1915" t="s">
        <v>810</v>
      </c>
      <c r="J1915">
        <v>2000</v>
      </c>
      <c r="K1915">
        <v>31149.68</v>
      </c>
      <c r="L1915">
        <v>13154.96962</v>
      </c>
      <c r="M1915">
        <v>6273.54</v>
      </c>
      <c r="N1915">
        <v>15.57484</v>
      </c>
      <c r="O1915" s="32">
        <f t="shared" si="493"/>
        <v>24876.14</v>
      </c>
      <c r="P1915" s="32">
        <f t="shared" si="494"/>
        <v>11721.17038</v>
      </c>
      <c r="Q1915">
        <v>709583</v>
      </c>
      <c r="R1915" t="s">
        <v>298</v>
      </c>
      <c r="S1915" t="s">
        <v>500</v>
      </c>
      <c r="T1915" t="str">
        <f t="shared" si="495"/>
        <v>VEN</v>
      </c>
      <c r="U1915" t="s">
        <v>381</v>
      </c>
      <c r="V1915" s="33">
        <f t="shared" si="496"/>
        <v>31149.68</v>
      </c>
      <c r="W1915">
        <f t="shared" si="497"/>
        <v>2000</v>
      </c>
      <c r="X1915" s="33">
        <f t="shared" si="498"/>
        <v>24876.14</v>
      </c>
      <c r="Y1915" s="33">
        <f t="shared" si="499"/>
        <v>6273.54</v>
      </c>
      <c r="Z1915" s="45">
        <f t="shared" si="500"/>
        <v>0.36344419525337018</v>
      </c>
      <c r="AA1915" s="33">
        <f t="shared" si="501"/>
        <v>11321.17038</v>
      </c>
      <c r="AB1915" s="45">
        <f t="shared" si="502"/>
        <v>0.45510157042049126</v>
      </c>
      <c r="AC1915" s="33">
        <f>IFERROR($X1915/VLOOKUP(CONCATENATE("USD",C1915),[1]GEINDICE!AR$1:AS$65536,2,0),"")</f>
        <v>4322.0007992077417</v>
      </c>
      <c r="AD1915" s="33">
        <f>IFERROR($AA1915/VLOOKUP(CONCATENATE("USD",C1915),[1]GEINDICE!AR$1:AS$65536,2,0),"")</f>
        <v>1966.9493510780617</v>
      </c>
      <c r="AE1915" s="33">
        <f>IFERROR($X1915/VLOOKUP(CONCATENATE("EUR",C1915),[1]GEINDICE!AR$1:AS$65536,2,0),"")</f>
        <v>4174.1991777833709</v>
      </c>
      <c r="AF1915" s="33">
        <f>IFERROR($AA1915/VLOOKUP(CONCATENATE("EUR",C1915),[1]GEINDICE!AR$1:AS$65536,2,0),"")</f>
        <v>1899.6846010571355</v>
      </c>
      <c r="AG1915" s="48" t="str">
        <f>VLOOKUP(E1915,[1]Apresentação!AW$1:AX$65536,2,0)</f>
        <v xml:space="preserve">                    2 - LEATHER AUXILIARIES</v>
      </c>
      <c r="AH1915" s="48" t="str">
        <f t="shared" si="503"/>
        <v xml:space="preserve">         5212000933 - PELLASTOL MO BR</v>
      </c>
      <c r="AI1915" s="49" t="str">
        <f t="shared" si="504"/>
        <v xml:space="preserve">     L00103 - VITAPELLI LTDA</v>
      </c>
      <c r="AJ1915" t="str">
        <f t="shared" si="505"/>
        <v xml:space="preserve">     90 - SALES</v>
      </c>
      <c r="AK1915" t="str">
        <f t="shared" si="506"/>
        <v/>
      </c>
      <c r="AL1915">
        <f t="shared" si="507"/>
        <v>2</v>
      </c>
      <c r="AM1915" t="str">
        <f t="shared" si="508"/>
        <v>2025 2</v>
      </c>
      <c r="AN1915" t="str">
        <f t="shared" si="509"/>
        <v xml:space="preserve">VITAPELLI </v>
      </c>
    </row>
    <row r="1916" spans="1:40" x14ac:dyDescent="0.35">
      <c r="A1916">
        <v>82021</v>
      </c>
      <c r="B1916" t="s">
        <v>274</v>
      </c>
      <c r="C1916" s="31">
        <v>45758</v>
      </c>
      <c r="D1916" t="s">
        <v>373</v>
      </c>
      <c r="E1916" t="s">
        <v>374</v>
      </c>
      <c r="F1916" t="s">
        <v>669</v>
      </c>
      <c r="G1916" t="s">
        <v>670</v>
      </c>
      <c r="H1916" t="s">
        <v>809</v>
      </c>
      <c r="I1916" t="s">
        <v>810</v>
      </c>
      <c r="J1916">
        <v>360</v>
      </c>
      <c r="K1916">
        <v>6799.41</v>
      </c>
      <c r="L1916">
        <v>2392.7887999999998</v>
      </c>
      <c r="M1916">
        <v>1369.4</v>
      </c>
      <c r="N1916">
        <v>18.887239999999998</v>
      </c>
      <c r="O1916" s="32">
        <f t="shared" si="493"/>
        <v>5430.01</v>
      </c>
      <c r="P1916" s="32">
        <f t="shared" si="494"/>
        <v>3037.2212000000004</v>
      </c>
      <c r="Q1916">
        <v>728452</v>
      </c>
      <c r="R1916" t="s">
        <v>298</v>
      </c>
      <c r="S1916" t="s">
        <v>500</v>
      </c>
      <c r="T1916" t="str">
        <f t="shared" si="495"/>
        <v>VEN</v>
      </c>
      <c r="U1916" t="s">
        <v>381</v>
      </c>
      <c r="V1916" s="33">
        <f t="shared" si="496"/>
        <v>6799.41</v>
      </c>
      <c r="W1916">
        <f t="shared" si="497"/>
        <v>360</v>
      </c>
      <c r="X1916" s="33">
        <f t="shared" si="498"/>
        <v>5430.01</v>
      </c>
      <c r="Y1916" s="33">
        <f t="shared" si="499"/>
        <v>1369.4</v>
      </c>
      <c r="Z1916" s="45">
        <f t="shared" si="500"/>
        <v>0.43609977924555227</v>
      </c>
      <c r="AA1916" s="33">
        <f t="shared" si="501"/>
        <v>2965.2212000000004</v>
      </c>
      <c r="AB1916" s="45">
        <f t="shared" si="502"/>
        <v>0.54608024662938015</v>
      </c>
      <c r="AC1916" s="33">
        <f>IFERROR($X1916/VLOOKUP(CONCATENATE("USD",C1916),[1]GEINDICE!AR$1:AS$65536,2,0),"")</f>
        <v>924.4615829885762</v>
      </c>
      <c r="AD1916" s="33">
        <f>IFERROR($AA1916/VLOOKUP(CONCATENATE("USD",C1916),[1]GEINDICE!AR$1:AS$65536,2,0),"")</f>
        <v>504.83020923778884</v>
      </c>
      <c r="AE1916" s="33">
        <f>IFERROR($X1916/VLOOKUP(CONCATENATE("EUR",C1916),[1]GEINDICE!AR$1:AS$65536,2,0),"")</f>
        <v>816.4446382390089</v>
      </c>
      <c r="AF1916" s="33">
        <f>IFERROR($AA1916/VLOOKUP(CONCATENATE("EUR",C1916),[1]GEINDICE!AR$1:AS$65536,2,0),"")</f>
        <v>445.84428940879297</v>
      </c>
      <c r="AG1916" s="48" t="str">
        <f>VLOOKUP(E1916,[1]Apresentação!AW$1:AX$65536,2,0)</f>
        <v xml:space="preserve">                    2 - LEATHER AUXILIARIES</v>
      </c>
      <c r="AH1916" s="48" t="str">
        <f t="shared" si="503"/>
        <v xml:space="preserve">         5212000933 - PELLASTOL MO BR</v>
      </c>
      <c r="AI1916" s="49" t="str">
        <f t="shared" si="504"/>
        <v xml:space="preserve">     L00456 - IVAN JUNIOR DE ANDRADE EEPP</v>
      </c>
      <c r="AJ1916" t="str">
        <f t="shared" si="505"/>
        <v xml:space="preserve">     90 - SALES</v>
      </c>
      <c r="AK1916" t="str">
        <f t="shared" si="506"/>
        <v/>
      </c>
      <c r="AL1916">
        <f t="shared" si="507"/>
        <v>4</v>
      </c>
      <c r="AM1916" t="str">
        <f t="shared" si="508"/>
        <v>2025 4</v>
      </c>
      <c r="AN1916" t="str">
        <f t="shared" si="509"/>
        <v xml:space="preserve">IVAN </v>
      </c>
    </row>
    <row r="1917" spans="1:40" x14ac:dyDescent="0.35">
      <c r="A1917">
        <v>82181</v>
      </c>
      <c r="B1917" t="s">
        <v>274</v>
      </c>
      <c r="C1917" s="31">
        <v>45772</v>
      </c>
      <c r="D1917" t="s">
        <v>373</v>
      </c>
      <c r="E1917" t="s">
        <v>374</v>
      </c>
      <c r="F1917" t="s">
        <v>379</v>
      </c>
      <c r="G1917" t="s">
        <v>380</v>
      </c>
      <c r="H1917" t="s">
        <v>809</v>
      </c>
      <c r="I1917" t="s">
        <v>810</v>
      </c>
      <c r="J1917">
        <v>1000</v>
      </c>
      <c r="K1917">
        <v>14751.880000000001</v>
      </c>
      <c r="L1917">
        <v>6848.2696599999999</v>
      </c>
      <c r="M1917">
        <v>2971.04</v>
      </c>
      <c r="N1917">
        <v>14.75188</v>
      </c>
      <c r="O1917" s="32">
        <f t="shared" si="493"/>
        <v>11780.84</v>
      </c>
      <c r="P1917" s="32">
        <f t="shared" si="494"/>
        <v>4932.5703400000002</v>
      </c>
      <c r="Q1917">
        <v>733426</v>
      </c>
      <c r="R1917" t="s">
        <v>298</v>
      </c>
      <c r="S1917" t="s">
        <v>500</v>
      </c>
      <c r="T1917" t="str">
        <f t="shared" si="495"/>
        <v>VEN</v>
      </c>
      <c r="U1917" t="s">
        <v>300</v>
      </c>
      <c r="V1917" s="33">
        <f t="shared" si="496"/>
        <v>14751.880000000001</v>
      </c>
      <c r="W1917">
        <f t="shared" si="497"/>
        <v>1000</v>
      </c>
      <c r="X1917" s="33">
        <f t="shared" si="498"/>
        <v>11780.84</v>
      </c>
      <c r="Y1917" s="33">
        <f t="shared" si="499"/>
        <v>2971.04</v>
      </c>
      <c r="Z1917" s="45">
        <f t="shared" si="500"/>
        <v>0.32081133658896355</v>
      </c>
      <c r="AA1917" s="33">
        <f t="shared" si="501"/>
        <v>4732.5703400000002</v>
      </c>
      <c r="AB1917" s="45">
        <f t="shared" si="502"/>
        <v>0.40171756343350729</v>
      </c>
      <c r="AC1917" s="33">
        <f>IFERROR($X1917/VLOOKUP(CONCATENATE("USD",C1917),[1]GEINDICE!AR$1:AS$65536,2,0),"")</f>
        <v>2072.4131865038876</v>
      </c>
      <c r="AD1917" s="33">
        <f>IFERROR($AA1917/VLOOKUP(CONCATENATE("USD",C1917),[1]GEINDICE!AR$1:AS$65536,2,0),"")</f>
        <v>832.52477570981239</v>
      </c>
      <c r="AE1917" s="33">
        <f>IFERROR($X1917/VLOOKUP(CONCATENATE("EUR",C1917),[1]GEINDICE!AR$1:AS$65536,2,0),"")</f>
        <v>1820.9533819710646</v>
      </c>
      <c r="AF1917" s="33">
        <f>IFERROR($AA1917/VLOOKUP(CONCATENATE("EUR",C1917),[1]GEINDICE!AR$1:AS$65536,2,0),"")</f>
        <v>731.50895573142077</v>
      </c>
      <c r="AG1917" s="48" t="str">
        <f>VLOOKUP(E1917,[1]Apresentação!AW$1:AX$65536,2,0)</f>
        <v xml:space="preserve">                    2 - LEATHER AUXILIARIES</v>
      </c>
      <c r="AH1917" s="48" t="str">
        <f t="shared" si="503"/>
        <v xml:space="preserve">         5212000933 - PELLASTOL MO BR</v>
      </c>
      <c r="AI1917" s="49" t="str">
        <f t="shared" si="504"/>
        <v xml:space="preserve">     L00103 - VITAPELLI LTDA</v>
      </c>
      <c r="AJ1917" t="str">
        <f t="shared" si="505"/>
        <v xml:space="preserve">     90 - SALES</v>
      </c>
      <c r="AK1917" t="str">
        <f t="shared" si="506"/>
        <v/>
      </c>
      <c r="AL1917">
        <f t="shared" si="507"/>
        <v>4</v>
      </c>
      <c r="AM1917" t="str">
        <f t="shared" si="508"/>
        <v>2025 4</v>
      </c>
      <c r="AN1917" t="str">
        <f t="shared" si="509"/>
        <v xml:space="preserve">VITAPELLI </v>
      </c>
    </row>
    <row r="1918" spans="1:40" x14ac:dyDescent="0.35">
      <c r="A1918">
        <v>82028</v>
      </c>
      <c r="B1918" t="s">
        <v>274</v>
      </c>
      <c r="C1918" s="31">
        <v>45758</v>
      </c>
      <c r="D1918" t="s">
        <v>373</v>
      </c>
      <c r="E1918" t="s">
        <v>374</v>
      </c>
      <c r="F1918" t="s">
        <v>379</v>
      </c>
      <c r="G1918" t="s">
        <v>380</v>
      </c>
      <c r="H1918" t="s">
        <v>809</v>
      </c>
      <c r="I1918" t="s">
        <v>810</v>
      </c>
      <c r="J1918">
        <v>4000</v>
      </c>
      <c r="K1918">
        <v>63655.040000000001</v>
      </c>
      <c r="L1918">
        <v>26586.542280000001</v>
      </c>
      <c r="M1918">
        <v>12820.12</v>
      </c>
      <c r="N1918">
        <v>15.91376</v>
      </c>
      <c r="O1918" s="32">
        <f t="shared" si="493"/>
        <v>50834.92</v>
      </c>
      <c r="P1918" s="32">
        <f t="shared" si="494"/>
        <v>24248.377719999997</v>
      </c>
      <c r="Q1918">
        <v>728520</v>
      </c>
      <c r="R1918" t="s">
        <v>298</v>
      </c>
      <c r="S1918" t="s">
        <v>500</v>
      </c>
      <c r="T1918" t="str">
        <f t="shared" si="495"/>
        <v>VEN</v>
      </c>
      <c r="U1918" t="s">
        <v>381</v>
      </c>
      <c r="V1918" s="33">
        <f t="shared" si="496"/>
        <v>63655.040000000001</v>
      </c>
      <c r="W1918">
        <f t="shared" si="497"/>
        <v>4000</v>
      </c>
      <c r="X1918" s="33">
        <f t="shared" si="498"/>
        <v>50834.92</v>
      </c>
      <c r="Y1918" s="33">
        <f t="shared" si="499"/>
        <v>12820.12</v>
      </c>
      <c r="Z1918" s="45">
        <f t="shared" si="500"/>
        <v>0.3683663967535013</v>
      </c>
      <c r="AA1918" s="33">
        <f t="shared" si="501"/>
        <v>23448.377719999997</v>
      </c>
      <c r="AB1918" s="45">
        <f t="shared" si="502"/>
        <v>0.46126516418241631</v>
      </c>
      <c r="AC1918" s="33">
        <f>IFERROR($X1918/VLOOKUP(CONCATENATE("USD",C1918),[1]GEINDICE!AR$1:AS$65536,2,0),"")</f>
        <v>8654.6674157685957</v>
      </c>
      <c r="AD1918" s="33">
        <f>IFERROR($AA1918/VLOOKUP(CONCATENATE("USD",C1918),[1]GEINDICE!AR$1:AS$65536,2,0),"")</f>
        <v>3992.0965864787095</v>
      </c>
      <c r="AE1918" s="33">
        <f>IFERROR($X1918/VLOOKUP(CONCATENATE("EUR",C1918),[1]GEINDICE!AR$1:AS$65536,2,0),"")</f>
        <v>7643.4293618812771</v>
      </c>
      <c r="AF1918" s="33">
        <f>IFERROR($AA1918/VLOOKUP(CONCATENATE("EUR",C1918),[1]GEINDICE!AR$1:AS$65536,2,0),"")</f>
        <v>3525.6476995248686</v>
      </c>
      <c r="AG1918" s="48" t="str">
        <f>VLOOKUP(E1918,[1]Apresentação!AW$1:AX$65536,2,0)</f>
        <v xml:space="preserve">                    2 - LEATHER AUXILIARIES</v>
      </c>
      <c r="AH1918" s="48" t="str">
        <f t="shared" si="503"/>
        <v xml:space="preserve">         5212000933 - PELLASTOL MO BR</v>
      </c>
      <c r="AI1918" s="49" t="str">
        <f t="shared" si="504"/>
        <v xml:space="preserve">     L00103 - VITAPELLI LTDA</v>
      </c>
      <c r="AJ1918" t="str">
        <f t="shared" si="505"/>
        <v xml:space="preserve">     90 - SALES</v>
      </c>
      <c r="AK1918" t="str">
        <f t="shared" si="506"/>
        <v/>
      </c>
      <c r="AL1918">
        <f t="shared" si="507"/>
        <v>4</v>
      </c>
      <c r="AM1918" t="str">
        <f t="shared" si="508"/>
        <v>2025 4</v>
      </c>
      <c r="AN1918" t="str">
        <f t="shared" si="509"/>
        <v xml:space="preserve">VITAPELLI </v>
      </c>
    </row>
    <row r="1919" spans="1:40" x14ac:dyDescent="0.35">
      <c r="A1919">
        <v>81460</v>
      </c>
      <c r="B1919" t="s">
        <v>274</v>
      </c>
      <c r="C1919" s="31">
        <v>45716</v>
      </c>
      <c r="D1919" t="s">
        <v>373</v>
      </c>
      <c r="E1919" t="s">
        <v>374</v>
      </c>
      <c r="F1919" t="s">
        <v>669</v>
      </c>
      <c r="G1919" t="s">
        <v>670</v>
      </c>
      <c r="H1919" t="s">
        <v>809</v>
      </c>
      <c r="I1919" t="s">
        <v>810</v>
      </c>
      <c r="J1919">
        <v>240</v>
      </c>
      <c r="K1919">
        <v>4464.92</v>
      </c>
      <c r="L1919">
        <v>1595.19254</v>
      </c>
      <c r="M1919">
        <v>899.23</v>
      </c>
      <c r="N1919">
        <v>18.603849999999998</v>
      </c>
      <c r="O1919" s="32">
        <f t="shared" si="493"/>
        <v>3565.69</v>
      </c>
      <c r="P1919" s="32">
        <f t="shared" si="494"/>
        <v>1970.49746</v>
      </c>
      <c r="Q1919">
        <v>712547</v>
      </c>
      <c r="R1919" t="s">
        <v>298</v>
      </c>
      <c r="S1919" t="s">
        <v>500</v>
      </c>
      <c r="T1919" t="str">
        <f t="shared" si="495"/>
        <v>VEN</v>
      </c>
      <c r="U1919" t="s">
        <v>381</v>
      </c>
      <c r="V1919" s="33">
        <f t="shared" si="496"/>
        <v>4464.92</v>
      </c>
      <c r="W1919">
        <f t="shared" si="497"/>
        <v>240</v>
      </c>
      <c r="X1919" s="33">
        <f t="shared" si="498"/>
        <v>3565.69</v>
      </c>
      <c r="Y1919" s="33">
        <f t="shared" si="499"/>
        <v>899.23</v>
      </c>
      <c r="Z1919" s="45">
        <f t="shared" si="500"/>
        <v>0.43057825448160325</v>
      </c>
      <c r="AA1919" s="33">
        <f t="shared" si="501"/>
        <v>1922.49746</v>
      </c>
      <c r="AB1919" s="45">
        <f t="shared" si="502"/>
        <v>0.5391656201184063</v>
      </c>
      <c r="AC1919" s="33">
        <f>IFERROR($X1919/VLOOKUP(CONCATENATE("USD",C1919),[1]GEINDICE!AR$1:AS$65536,2,0),"")</f>
        <v>609.64471344549304</v>
      </c>
      <c r="AD1919" s="33">
        <f>IFERROR($AA1919/VLOOKUP(CONCATENATE("USD",C1919),[1]GEINDICE!AR$1:AS$65536,2,0),"")</f>
        <v>328.69946997674731</v>
      </c>
      <c r="AE1919" s="33">
        <f>IFERROR($X1919/VLOOKUP(CONCATENATE("EUR",C1919),[1]GEINDICE!AR$1:AS$65536,2,0),"")</f>
        <v>586.19221411192211</v>
      </c>
      <c r="AF1919" s="33">
        <f>IFERROR($AA1919/VLOOKUP(CONCATENATE("EUR",C1919),[1]GEINDICE!AR$1:AS$65536,2,0),"")</f>
        <v>316.05468863023606</v>
      </c>
      <c r="AG1919" s="48" t="str">
        <f>VLOOKUP(E1919,[1]Apresentação!AW$1:AX$65536,2,0)</f>
        <v xml:space="preserve">                    2 - LEATHER AUXILIARIES</v>
      </c>
      <c r="AH1919" s="48" t="str">
        <f t="shared" si="503"/>
        <v xml:space="preserve">         5212000933 - PELLASTOL MO BR</v>
      </c>
      <c r="AI1919" s="49" t="str">
        <f t="shared" si="504"/>
        <v xml:space="preserve">     L00456 - IVAN JUNIOR DE ANDRADE EEPP</v>
      </c>
      <c r="AJ1919" t="str">
        <f t="shared" si="505"/>
        <v xml:space="preserve">     90 - SALES</v>
      </c>
      <c r="AK1919" t="str">
        <f t="shared" si="506"/>
        <v/>
      </c>
      <c r="AL1919">
        <f t="shared" si="507"/>
        <v>2</v>
      </c>
      <c r="AM1919" t="str">
        <f t="shared" si="508"/>
        <v>2025 2</v>
      </c>
      <c r="AN1919" t="str">
        <f t="shared" si="509"/>
        <v xml:space="preserve">IVAN </v>
      </c>
    </row>
    <row r="1920" spans="1:40" x14ac:dyDescent="0.35">
      <c r="A1920">
        <v>82093</v>
      </c>
      <c r="B1920" t="s">
        <v>274</v>
      </c>
      <c r="C1920" s="31">
        <v>45764</v>
      </c>
      <c r="D1920" t="s">
        <v>373</v>
      </c>
      <c r="E1920" t="s">
        <v>374</v>
      </c>
      <c r="F1920" t="s">
        <v>742</v>
      </c>
      <c r="G1920" t="s">
        <v>743</v>
      </c>
      <c r="H1920" t="s">
        <v>809</v>
      </c>
      <c r="I1920" t="s">
        <v>810</v>
      </c>
      <c r="J1920">
        <v>120</v>
      </c>
      <c r="K1920">
        <v>1905.38</v>
      </c>
      <c r="L1920">
        <v>821.79236000000003</v>
      </c>
      <c r="M1920">
        <v>383.75</v>
      </c>
      <c r="N1920">
        <v>15.878159999999999</v>
      </c>
      <c r="O1920" s="32">
        <f t="shared" si="493"/>
        <v>1521.63</v>
      </c>
      <c r="P1920" s="32">
        <f t="shared" si="494"/>
        <v>699.83764000000008</v>
      </c>
      <c r="Q1920">
        <v>730707</v>
      </c>
      <c r="R1920" t="s">
        <v>298</v>
      </c>
      <c r="S1920" t="s">
        <v>500</v>
      </c>
      <c r="T1920" t="str">
        <f t="shared" si="495"/>
        <v>VEN</v>
      </c>
      <c r="U1920" t="s">
        <v>300</v>
      </c>
      <c r="V1920" s="33">
        <f t="shared" si="496"/>
        <v>1905.38</v>
      </c>
      <c r="W1920">
        <f t="shared" si="497"/>
        <v>120</v>
      </c>
      <c r="X1920" s="33">
        <f t="shared" si="498"/>
        <v>1521.63</v>
      </c>
      <c r="Y1920" s="33">
        <f t="shared" si="499"/>
        <v>383.75</v>
      </c>
      <c r="Z1920" s="45">
        <f t="shared" si="500"/>
        <v>0.35469966096001848</v>
      </c>
      <c r="AA1920" s="33">
        <f t="shared" si="501"/>
        <v>675.83764000000008</v>
      </c>
      <c r="AB1920" s="45">
        <f t="shared" si="502"/>
        <v>0.44415372988177154</v>
      </c>
      <c r="AC1920" s="33">
        <f>IFERROR($X1920/VLOOKUP(CONCATENATE("USD",C1920),[1]GEINDICE!AR$1:AS$65536,2,0),"")</f>
        <v>259.84562577912874</v>
      </c>
      <c r="AD1920" s="33">
        <f>IFERROR($AA1920/VLOOKUP(CONCATENATE("USD",C1920),[1]GEINDICE!AR$1:AS$65536,2,0),"")</f>
        <v>115.41140388326305</v>
      </c>
      <c r="AE1920" s="33">
        <f>IFERROR($X1920/VLOOKUP(CONCATENATE("EUR",C1920),[1]GEINDICE!AR$1:AS$65536,2,0),"")</f>
        <v>228.61714594789507</v>
      </c>
      <c r="AF1920" s="33">
        <f>IFERROR($AA1920/VLOOKUP(CONCATENATE("EUR",C1920),[1]GEINDICE!AR$1:AS$65536,2,0),"")</f>
        <v>101.54115808768293</v>
      </c>
      <c r="AG1920" s="48" t="str">
        <f>VLOOKUP(E1920,[1]Apresentação!AW$1:AX$65536,2,0)</f>
        <v xml:space="preserve">                    2 - LEATHER AUXILIARIES</v>
      </c>
      <c r="AH1920" s="48" t="str">
        <f t="shared" si="503"/>
        <v xml:space="preserve">         5212000933 - PELLASTOL MO BR</v>
      </c>
      <c r="AI1920" s="49" t="str">
        <f t="shared" si="504"/>
        <v xml:space="preserve">     L00167 - ARTE FINAL IND. E COM. DE COUROS LTDA</v>
      </c>
      <c r="AJ1920" t="str">
        <f t="shared" si="505"/>
        <v xml:space="preserve">     90 - SALES</v>
      </c>
      <c r="AK1920" t="str">
        <f t="shared" si="506"/>
        <v/>
      </c>
      <c r="AL1920">
        <f t="shared" si="507"/>
        <v>4</v>
      </c>
      <c r="AM1920" t="str">
        <f t="shared" si="508"/>
        <v>2025 4</v>
      </c>
      <c r="AN1920" t="str">
        <f t="shared" si="509"/>
        <v xml:space="preserve">ARTE </v>
      </c>
    </row>
    <row r="1921" spans="1:40" x14ac:dyDescent="0.35">
      <c r="A1921">
        <v>82097</v>
      </c>
      <c r="B1921" t="s">
        <v>274</v>
      </c>
      <c r="C1921" s="31">
        <v>45764</v>
      </c>
      <c r="D1921" t="s">
        <v>373</v>
      </c>
      <c r="E1921" t="s">
        <v>374</v>
      </c>
      <c r="F1921" t="s">
        <v>379</v>
      </c>
      <c r="G1921" t="s">
        <v>380</v>
      </c>
      <c r="H1921" t="s">
        <v>809</v>
      </c>
      <c r="I1921" t="s">
        <v>810</v>
      </c>
      <c r="J1921">
        <v>4000</v>
      </c>
      <c r="K1921">
        <v>63215.68</v>
      </c>
      <c r="L1921">
        <v>27393.078649999999</v>
      </c>
      <c r="M1921">
        <v>12731.63</v>
      </c>
      <c r="N1921">
        <v>15.80392</v>
      </c>
      <c r="O1921" s="32">
        <f t="shared" si="493"/>
        <v>50484.05</v>
      </c>
      <c r="P1921" s="32">
        <f t="shared" si="494"/>
        <v>23090.971350000003</v>
      </c>
      <c r="Q1921">
        <v>730723</v>
      </c>
      <c r="R1921" t="s">
        <v>298</v>
      </c>
      <c r="S1921" t="s">
        <v>500</v>
      </c>
      <c r="T1921" t="str">
        <f t="shared" si="495"/>
        <v>VEN</v>
      </c>
      <c r="U1921" t="s">
        <v>381</v>
      </c>
      <c r="V1921" s="33">
        <f t="shared" si="496"/>
        <v>63215.68</v>
      </c>
      <c r="W1921">
        <f t="shared" si="497"/>
        <v>4000</v>
      </c>
      <c r="X1921" s="33">
        <f t="shared" si="498"/>
        <v>50484.05</v>
      </c>
      <c r="Y1921" s="33">
        <f t="shared" si="499"/>
        <v>12731.63</v>
      </c>
      <c r="Z1921" s="45">
        <f t="shared" si="500"/>
        <v>0.3526177579676435</v>
      </c>
      <c r="AA1921" s="33">
        <f t="shared" si="501"/>
        <v>22290.971350000003</v>
      </c>
      <c r="AB1921" s="45">
        <f t="shared" si="502"/>
        <v>0.44154483148638041</v>
      </c>
      <c r="AC1921" s="33">
        <f>IFERROR($X1921/VLOOKUP(CONCATENATE("USD",C1921),[1]GEINDICE!AR$1:AS$65536,2,0),"")</f>
        <v>8621.0573951057904</v>
      </c>
      <c r="AD1921" s="33">
        <f>IFERROR($AA1921/VLOOKUP(CONCATENATE("USD",C1921),[1]GEINDICE!AR$1:AS$65536,2,0),"")</f>
        <v>3806.5833347563998</v>
      </c>
      <c r="AE1921" s="33">
        <f>IFERROR($X1921/VLOOKUP(CONCATENATE("EUR",C1921),[1]GEINDICE!AR$1:AS$65536,2,0),"")</f>
        <v>7584.9710027344572</v>
      </c>
      <c r="AF1921" s="33">
        <f>IFERROR($AA1921/VLOOKUP(CONCATENATE("EUR",C1921),[1]GEINDICE!AR$1:AS$65536,2,0),"")</f>
        <v>3349.1047432314676</v>
      </c>
      <c r="AG1921" s="48" t="str">
        <f>VLOOKUP(E1921,[1]Apresentação!AW$1:AX$65536,2,0)</f>
        <v xml:space="preserve">                    2 - LEATHER AUXILIARIES</v>
      </c>
      <c r="AH1921" s="48" t="str">
        <f t="shared" si="503"/>
        <v xml:space="preserve">         5212000933 - PELLASTOL MO BR</v>
      </c>
      <c r="AI1921" s="49" t="str">
        <f t="shared" si="504"/>
        <v xml:space="preserve">     L00103 - VITAPELLI LTDA</v>
      </c>
      <c r="AJ1921" t="str">
        <f t="shared" si="505"/>
        <v xml:space="preserve">     90 - SALES</v>
      </c>
      <c r="AK1921" t="str">
        <f t="shared" si="506"/>
        <v/>
      </c>
      <c r="AL1921">
        <f t="shared" si="507"/>
        <v>4</v>
      </c>
      <c r="AM1921" t="str">
        <f t="shared" si="508"/>
        <v>2025 4</v>
      </c>
      <c r="AN1921" t="str">
        <f t="shared" si="509"/>
        <v xml:space="preserve">VITAPELLI </v>
      </c>
    </row>
    <row r="1922" spans="1:40" x14ac:dyDescent="0.35">
      <c r="A1922">
        <v>81559</v>
      </c>
      <c r="B1922" t="s">
        <v>274</v>
      </c>
      <c r="C1922" s="31">
        <v>45723</v>
      </c>
      <c r="D1922" t="s">
        <v>373</v>
      </c>
      <c r="E1922" t="s">
        <v>374</v>
      </c>
      <c r="F1922" t="s">
        <v>379</v>
      </c>
      <c r="G1922" t="s">
        <v>380</v>
      </c>
      <c r="H1922" t="s">
        <v>809</v>
      </c>
      <c r="I1922" t="s">
        <v>810</v>
      </c>
      <c r="J1922">
        <v>4000</v>
      </c>
      <c r="K1922">
        <v>62361.8</v>
      </c>
      <c r="L1922">
        <v>26586.542280000001</v>
      </c>
      <c r="M1922">
        <v>12559.67</v>
      </c>
      <c r="N1922">
        <v>15.590449999999999</v>
      </c>
      <c r="O1922" s="32">
        <f t="shared" si="493"/>
        <v>49802.130000000005</v>
      </c>
      <c r="P1922" s="32">
        <f t="shared" si="494"/>
        <v>23215.587720000003</v>
      </c>
      <c r="Q1922">
        <v>715230</v>
      </c>
      <c r="R1922" t="s">
        <v>298</v>
      </c>
      <c r="S1922" t="s">
        <v>500</v>
      </c>
      <c r="T1922" t="str">
        <f t="shared" si="495"/>
        <v>VEN</v>
      </c>
      <c r="U1922" t="s">
        <v>381</v>
      </c>
      <c r="V1922" s="33">
        <f t="shared" si="496"/>
        <v>62361.8</v>
      </c>
      <c r="W1922">
        <f t="shared" si="497"/>
        <v>4000</v>
      </c>
      <c r="X1922" s="33">
        <f t="shared" si="498"/>
        <v>49802.130000000005</v>
      </c>
      <c r="Y1922" s="33">
        <f t="shared" si="499"/>
        <v>12559.67</v>
      </c>
      <c r="Z1922" s="45">
        <f t="shared" si="500"/>
        <v>0.35944420654952236</v>
      </c>
      <c r="AA1922" s="33">
        <f t="shared" si="501"/>
        <v>22415.587720000003</v>
      </c>
      <c r="AB1922" s="45">
        <f t="shared" si="502"/>
        <v>0.45009295224923113</v>
      </c>
      <c r="AC1922" s="33">
        <f>IFERROR($X1922/VLOOKUP(CONCATENATE("USD",C1922),[1]GEINDICE!AR$1:AS$65536,2,0),"")</f>
        <v>8633.0137983636105</v>
      </c>
      <c r="AD1922" s="33">
        <f>IFERROR($AA1922/VLOOKUP(CONCATENATE("USD",C1922),[1]GEINDICE!AR$1:AS$65536,2,0),"")</f>
        <v>3885.6586673138263</v>
      </c>
      <c r="AE1922" s="33">
        <f>IFERROR($X1922/VLOOKUP(CONCATENATE("EUR",C1922),[1]GEINDICE!AR$1:AS$65536,2,0),"")</f>
        <v>7941.2769282285972</v>
      </c>
      <c r="AF1922" s="33">
        <f>IFERROR($AA1922/VLOOKUP(CONCATENATE("EUR",C1922),[1]GEINDICE!AR$1:AS$65536,2,0),"")</f>
        <v>3574.3127772551152</v>
      </c>
      <c r="AG1922" s="48" t="str">
        <f>VLOOKUP(E1922,[1]Apresentação!AW$1:AX$65536,2,0)</f>
        <v xml:space="preserve">                    2 - LEATHER AUXILIARIES</v>
      </c>
      <c r="AH1922" s="48" t="str">
        <f t="shared" si="503"/>
        <v xml:space="preserve">         5212000933 - PELLASTOL MO BR</v>
      </c>
      <c r="AI1922" s="49" t="str">
        <f t="shared" si="504"/>
        <v xml:space="preserve">     L00103 - VITAPELLI LTDA</v>
      </c>
      <c r="AJ1922" t="str">
        <f t="shared" si="505"/>
        <v xml:space="preserve">     90 - SALES</v>
      </c>
      <c r="AK1922" t="str">
        <f t="shared" si="506"/>
        <v/>
      </c>
      <c r="AL1922">
        <f t="shared" si="507"/>
        <v>3</v>
      </c>
      <c r="AM1922" t="str">
        <f t="shared" si="508"/>
        <v>2025 3</v>
      </c>
      <c r="AN1922" t="str">
        <f t="shared" si="509"/>
        <v xml:space="preserve">VITAPELLI </v>
      </c>
    </row>
    <row r="1923" spans="1:40" x14ac:dyDescent="0.35">
      <c r="A1923">
        <v>81919</v>
      </c>
      <c r="B1923" t="s">
        <v>274</v>
      </c>
      <c r="C1923" s="31">
        <v>45751</v>
      </c>
      <c r="D1923" t="s">
        <v>373</v>
      </c>
      <c r="E1923" t="s">
        <v>374</v>
      </c>
      <c r="F1923" t="s">
        <v>669</v>
      </c>
      <c r="G1923" t="s">
        <v>670</v>
      </c>
      <c r="H1923" t="s">
        <v>809</v>
      </c>
      <c r="I1923" t="s">
        <v>810</v>
      </c>
      <c r="J1923">
        <v>240</v>
      </c>
      <c r="K1923">
        <v>4299.22</v>
      </c>
      <c r="L1923">
        <v>1595.19254</v>
      </c>
      <c r="M1923">
        <v>865.86</v>
      </c>
      <c r="N1923">
        <v>17.913409999999999</v>
      </c>
      <c r="O1923" s="32">
        <f t="shared" si="493"/>
        <v>3433.36</v>
      </c>
      <c r="P1923" s="32">
        <f t="shared" si="494"/>
        <v>1838.1674600000001</v>
      </c>
      <c r="Q1923">
        <v>725799</v>
      </c>
      <c r="R1923" t="s">
        <v>298</v>
      </c>
      <c r="S1923" t="s">
        <v>500</v>
      </c>
      <c r="T1923" t="str">
        <f t="shared" si="495"/>
        <v>VEN</v>
      </c>
      <c r="U1923" t="s">
        <v>381</v>
      </c>
      <c r="V1923" s="33">
        <f t="shared" si="496"/>
        <v>4299.22</v>
      </c>
      <c r="W1923">
        <f t="shared" si="497"/>
        <v>240</v>
      </c>
      <c r="X1923" s="33">
        <f t="shared" si="498"/>
        <v>3433.36</v>
      </c>
      <c r="Y1923" s="33">
        <f t="shared" si="499"/>
        <v>865.86</v>
      </c>
      <c r="Z1923" s="45">
        <f t="shared" si="500"/>
        <v>0.41639354580598342</v>
      </c>
      <c r="AA1923" s="33">
        <f t="shared" si="501"/>
        <v>1790.1674600000001</v>
      </c>
      <c r="AB1923" s="45">
        <f t="shared" si="502"/>
        <v>0.52140394831884807</v>
      </c>
      <c r="AC1923" s="33">
        <f>IFERROR($X1923/VLOOKUP(CONCATENATE("USD",C1923),[1]GEINDICE!AR$1:AS$65536,2,0),"")</f>
        <v>594.24338404555442</v>
      </c>
      <c r="AD1923" s="33">
        <f>IFERROR($AA1923/VLOOKUP(CONCATENATE("USD",C1923),[1]GEINDICE!AR$1:AS$65536,2,0),"")</f>
        <v>309.84084670370561</v>
      </c>
      <c r="AE1923" s="33">
        <f>IFERROR($X1923/VLOOKUP(CONCATENATE("EUR",C1923),[1]GEINDICE!AR$1:AS$65536,2,0),"")</f>
        <v>539.48869439512259</v>
      </c>
      <c r="AF1923" s="33">
        <f>IFERROR($AA1923/VLOOKUP(CONCATENATE("EUR",C1923),[1]GEINDICE!AR$1:AS$65536,2,0),"")</f>
        <v>281.29153533099731</v>
      </c>
      <c r="AG1923" s="48" t="str">
        <f>VLOOKUP(E1923,[1]Apresentação!AW$1:AX$65536,2,0)</f>
        <v xml:space="preserve">                    2 - LEATHER AUXILIARIES</v>
      </c>
      <c r="AH1923" s="48" t="str">
        <f t="shared" si="503"/>
        <v xml:space="preserve">         5212000933 - PELLASTOL MO BR</v>
      </c>
      <c r="AI1923" s="49" t="str">
        <f t="shared" si="504"/>
        <v xml:space="preserve">     L00456 - IVAN JUNIOR DE ANDRADE EEPP</v>
      </c>
      <c r="AJ1923" t="str">
        <f t="shared" si="505"/>
        <v xml:space="preserve">     90 - SALES</v>
      </c>
      <c r="AK1923" t="str">
        <f t="shared" si="506"/>
        <v/>
      </c>
      <c r="AL1923">
        <f t="shared" si="507"/>
        <v>4</v>
      </c>
      <c r="AM1923" t="str">
        <f t="shared" si="508"/>
        <v>2025 4</v>
      </c>
      <c r="AN1923" t="str">
        <f t="shared" si="509"/>
        <v xml:space="preserve">IVAN </v>
      </c>
    </row>
    <row r="1924" spans="1:40" x14ac:dyDescent="0.35">
      <c r="A1924">
        <v>81920</v>
      </c>
      <c r="B1924" t="s">
        <v>274</v>
      </c>
      <c r="C1924" s="31">
        <v>45751</v>
      </c>
      <c r="D1924" t="s">
        <v>373</v>
      </c>
      <c r="E1924" t="s">
        <v>374</v>
      </c>
      <c r="F1924" t="s">
        <v>648</v>
      </c>
      <c r="G1924" t="s">
        <v>649</v>
      </c>
      <c r="H1924" t="s">
        <v>809</v>
      </c>
      <c r="I1924" t="s">
        <v>810</v>
      </c>
      <c r="J1924">
        <v>120</v>
      </c>
      <c r="K1924">
        <v>1668.55</v>
      </c>
      <c r="L1924">
        <v>797.59627</v>
      </c>
      <c r="M1924">
        <v>336.05</v>
      </c>
      <c r="N1924">
        <v>13.90462</v>
      </c>
      <c r="O1924" s="32">
        <f t="shared" ref="O1924:O1987" si="510">$K1924-$Y1924</f>
        <v>1332.5</v>
      </c>
      <c r="P1924" s="32">
        <f t="shared" ref="P1924:P1987" si="511">($O1924-$L1924)</f>
        <v>534.90373</v>
      </c>
      <c r="Q1924">
        <v>725802</v>
      </c>
      <c r="R1924" t="s">
        <v>298</v>
      </c>
      <c r="S1924" t="s">
        <v>500</v>
      </c>
      <c r="T1924" t="str">
        <f t="shared" ref="T1924:T1987" si="512">MID($U1924,1,3)</f>
        <v>VEN</v>
      </c>
      <c r="U1924" t="s">
        <v>381</v>
      </c>
      <c r="V1924" s="33">
        <f t="shared" ref="V1924:V1987" si="513">IF($T1924="DEV",-$K1924,$K1924)</f>
        <v>1668.55</v>
      </c>
      <c r="W1924">
        <f t="shared" ref="W1924:W1987" si="514">IF($T1924="DEV",-$J1924,$J1924)</f>
        <v>120</v>
      </c>
      <c r="X1924" s="33">
        <f t="shared" ref="X1924:X1987" si="515">$V1924-$Y1924</f>
        <v>1332.5</v>
      </c>
      <c r="Y1924" s="33">
        <f t="shared" ref="Y1924:Y1987" si="516">IF(A1924=59876,M1924,IF(A1924=59868,M1924,IF(R1924="6111",((K1924*0.12)+M1924),IF(T1924="DEV",-M1924,M1924))))</f>
        <v>336.05</v>
      </c>
      <c r="Z1924" s="45">
        <f t="shared" ref="Z1924:Z1987" si="517">IFERROR($AA1924/$V1924,0)</f>
        <v>0.3061962362530341</v>
      </c>
      <c r="AA1924" s="33">
        <f t="shared" ref="AA1924:AA1987" si="518">IF(VLOOKUP(AL1924,AR:AS,2,0)="sim",IF($T1924="DEV",($X1924-$L1924),$P1924)-(0.2*W1924),IF(VLOOKUP(AL1924,AR:AS,2,0)="OK",IF($T1924="DEV",($X1924-$L1924),$P1924)-(0.2*W1924),IF($T1924="DEV",($X1924-$L1924),$P1924)))</f>
        <v>510.90373</v>
      </c>
      <c r="AB1924" s="45">
        <f t="shared" ref="AB1924:AB1987" si="519">IFERROR($AA1924/$X1924,0)</f>
        <v>0.38341743339587242</v>
      </c>
      <c r="AC1924" s="33">
        <f>IFERROR($X1924/VLOOKUP(CONCATENATE("USD",C1924),[1]GEINDICE!AR$1:AS$65536,2,0),"")</f>
        <v>230.62810460910049</v>
      </c>
      <c r="AD1924" s="33">
        <f>IFERROR($AA1924/VLOOKUP(CONCATENATE("USD",C1924),[1]GEINDICE!AR$1:AS$65536,2,0),"")</f>
        <v>88.426835938176083</v>
      </c>
      <c r="AE1924" s="33">
        <f>IFERROR($X1924/VLOOKUP(CONCATENATE("EUR",C1924),[1]GEINDICE!AR$1:AS$65536,2,0),"")</f>
        <v>209.37760248896151</v>
      </c>
      <c r="AF1924" s="33">
        <f>IFERROR($AA1924/VLOOKUP(CONCATENATE("EUR",C1924),[1]GEINDICE!AR$1:AS$65536,2,0),"")</f>
        <v>80.279022956898842</v>
      </c>
      <c r="AG1924" s="48" t="str">
        <f>VLOOKUP(E1924,[1]Apresentação!AW$1:AX$65536,2,0)</f>
        <v xml:space="preserve">                    2 - LEATHER AUXILIARIES</v>
      </c>
      <c r="AH1924" s="48" t="str">
        <f t="shared" ref="AH1924:AH1987" si="520">CONCATENATE("         ",H1924," - ",I1924)</f>
        <v xml:space="preserve">         5212000933 - PELLASTOL MO BR</v>
      </c>
      <c r="AI1924" s="49" t="str">
        <f t="shared" ref="AI1924:AI1987" si="521">CONCATENATE("     ",F1924," - ",G1924)</f>
        <v xml:space="preserve">     L00010 - CURTUME TROPICAL LTDA</v>
      </c>
      <c r="AJ1924" t="str">
        <f t="shared" ref="AJ1924:AJ1987" si="522">IF(RIGHT(I1924,2)="BR","     90 - SALES","     93 - RESALES")</f>
        <v xml:space="preserve">     90 - SALES</v>
      </c>
      <c r="AK1924" t="str">
        <f t="shared" ref="AK1924:AK1987" si="523">IF(R1924="3201","EXP",IF(R1924="7101","EXP",""))</f>
        <v/>
      </c>
      <c r="AL1924">
        <f t="shared" ref="AL1924:AL1987" si="524">VLOOKUP(MONTH(C1924),AQ:AR,2,0)</f>
        <v>4</v>
      </c>
      <c r="AM1924" t="str">
        <f t="shared" ref="AM1924:AM1987" si="525">CONCATENATE(YEAR(C1924)," ",MONTH(C1924))</f>
        <v>2025 4</v>
      </c>
      <c r="AN1924" t="str">
        <f t="shared" ref="AN1924:AN1987" si="526">MID(G1924,1,SEARCH(" ",G1924,1))</f>
        <v xml:space="preserve">CURTUME </v>
      </c>
    </row>
    <row r="1925" spans="1:40" x14ac:dyDescent="0.35">
      <c r="A1925">
        <v>81932</v>
      </c>
      <c r="B1925" t="s">
        <v>274</v>
      </c>
      <c r="C1925" s="31">
        <v>45751</v>
      </c>
      <c r="D1925" t="s">
        <v>373</v>
      </c>
      <c r="E1925" t="s">
        <v>374</v>
      </c>
      <c r="F1925" t="s">
        <v>379</v>
      </c>
      <c r="G1925" t="s">
        <v>380</v>
      </c>
      <c r="H1925" t="s">
        <v>809</v>
      </c>
      <c r="I1925" t="s">
        <v>810</v>
      </c>
      <c r="J1925">
        <v>7000</v>
      </c>
      <c r="K1925">
        <v>105652.68000000001</v>
      </c>
      <c r="L1925">
        <v>46526.448980000001</v>
      </c>
      <c r="M1925">
        <v>21278.45</v>
      </c>
      <c r="N1925">
        <v>15.09324</v>
      </c>
      <c r="O1925" s="32">
        <f t="shared" si="510"/>
        <v>84374.23000000001</v>
      </c>
      <c r="P1925" s="32">
        <f t="shared" si="511"/>
        <v>37847.781020000009</v>
      </c>
      <c r="Q1925">
        <v>725894</v>
      </c>
      <c r="R1925" t="s">
        <v>298</v>
      </c>
      <c r="S1925" t="s">
        <v>500</v>
      </c>
      <c r="T1925" t="str">
        <f t="shared" si="512"/>
        <v>VEN</v>
      </c>
      <c r="U1925" t="s">
        <v>300</v>
      </c>
      <c r="V1925" s="33">
        <f t="shared" si="513"/>
        <v>105652.68000000001</v>
      </c>
      <c r="W1925">
        <f t="shared" si="514"/>
        <v>7000</v>
      </c>
      <c r="X1925" s="33">
        <f t="shared" si="515"/>
        <v>84374.23000000001</v>
      </c>
      <c r="Y1925" s="33">
        <f t="shared" si="516"/>
        <v>21278.45</v>
      </c>
      <c r="Z1925" s="45">
        <f t="shared" si="517"/>
        <v>0.34497734482457054</v>
      </c>
      <c r="AA1925" s="33">
        <f t="shared" si="518"/>
        <v>36447.781020000009</v>
      </c>
      <c r="AB1925" s="45">
        <f t="shared" si="519"/>
        <v>0.43197764317375109</v>
      </c>
      <c r="AC1925" s="33">
        <f>IFERROR($X1925/VLOOKUP(CONCATENATE("USD",C1925),[1]GEINDICE!AR$1:AS$65536,2,0),"")</f>
        <v>14603.428700001732</v>
      </c>
      <c r="AD1925" s="33">
        <f>IFERROR($AA1925/VLOOKUP(CONCATENATE("USD",C1925),[1]GEINDICE!AR$1:AS$65536,2,0),"")</f>
        <v>6308.3547120826643</v>
      </c>
      <c r="AE1925" s="33">
        <f>IFERROR($X1925/VLOOKUP(CONCATENATE("EUR",C1925),[1]GEINDICE!AR$1:AS$65536,2,0),"")</f>
        <v>13257.841642966014</v>
      </c>
      <c r="AF1925" s="33">
        <f>IFERROR($AA1925/VLOOKUP(CONCATENATE("EUR",C1925),[1]GEINDICE!AR$1:AS$65536,2,0),"")</f>
        <v>5727.0911864992704</v>
      </c>
      <c r="AG1925" s="48" t="str">
        <f>VLOOKUP(E1925,[1]Apresentação!AW$1:AX$65536,2,0)</f>
        <v xml:space="preserve">                    2 - LEATHER AUXILIARIES</v>
      </c>
      <c r="AH1925" s="48" t="str">
        <f t="shared" si="520"/>
        <v xml:space="preserve">         5212000933 - PELLASTOL MO BR</v>
      </c>
      <c r="AI1925" s="49" t="str">
        <f t="shared" si="521"/>
        <v xml:space="preserve">     L00103 - VITAPELLI LTDA</v>
      </c>
      <c r="AJ1925" t="str">
        <f t="shared" si="522"/>
        <v xml:space="preserve">     90 - SALES</v>
      </c>
      <c r="AK1925" t="str">
        <f t="shared" si="523"/>
        <v/>
      </c>
      <c r="AL1925">
        <f t="shared" si="524"/>
        <v>4</v>
      </c>
      <c r="AM1925" t="str">
        <f t="shared" si="525"/>
        <v>2025 4</v>
      </c>
      <c r="AN1925" t="str">
        <f t="shared" si="526"/>
        <v xml:space="preserve">VITAPELLI </v>
      </c>
    </row>
    <row r="1926" spans="1:40" x14ac:dyDescent="0.35">
      <c r="A1926">
        <v>80821</v>
      </c>
      <c r="B1926" t="s">
        <v>274</v>
      </c>
      <c r="C1926" s="31">
        <v>45667</v>
      </c>
      <c r="D1926" t="s">
        <v>373</v>
      </c>
      <c r="E1926" t="s">
        <v>374</v>
      </c>
      <c r="F1926" t="s">
        <v>669</v>
      </c>
      <c r="G1926" t="s">
        <v>670</v>
      </c>
      <c r="H1926" t="s">
        <v>809</v>
      </c>
      <c r="I1926" t="s">
        <v>810</v>
      </c>
      <c r="J1926">
        <v>360</v>
      </c>
      <c r="K1926">
        <v>7004.26</v>
      </c>
      <c r="L1926">
        <v>2367.89005</v>
      </c>
      <c r="M1926">
        <v>1410.66</v>
      </c>
      <c r="N1926">
        <v>19.45627</v>
      </c>
      <c r="O1926" s="32">
        <f t="shared" si="510"/>
        <v>5593.6</v>
      </c>
      <c r="P1926" s="32">
        <f t="shared" si="511"/>
        <v>3225.7099500000004</v>
      </c>
      <c r="Q1926">
        <v>706761</v>
      </c>
      <c r="R1926" t="s">
        <v>298</v>
      </c>
      <c r="S1926" t="s">
        <v>500</v>
      </c>
      <c r="T1926" t="str">
        <f t="shared" si="512"/>
        <v>VEN</v>
      </c>
      <c r="U1926" t="s">
        <v>381</v>
      </c>
      <c r="V1926" s="33">
        <f t="shared" si="513"/>
        <v>7004.26</v>
      </c>
      <c r="W1926">
        <f t="shared" si="514"/>
        <v>360</v>
      </c>
      <c r="X1926" s="33">
        <f t="shared" si="515"/>
        <v>5593.6</v>
      </c>
      <c r="Y1926" s="33">
        <f t="shared" si="516"/>
        <v>1410.66</v>
      </c>
      <c r="Z1926" s="45">
        <f t="shared" si="517"/>
        <v>0.45025597993221272</v>
      </c>
      <c r="AA1926" s="33">
        <f t="shared" si="518"/>
        <v>3153.7099500000004</v>
      </c>
      <c r="AB1926" s="45">
        <f t="shared" si="519"/>
        <v>0.56380684174771167</v>
      </c>
      <c r="AC1926" s="33">
        <f>IFERROR($X1926/VLOOKUP(CONCATENATE("USD",C1926),[1]GEINDICE!AR$1:AS$65536,2,0),"")</f>
        <v>917.51004674813419</v>
      </c>
      <c r="AD1926" s="33">
        <f>IFERROR($AA1926/VLOOKUP(CONCATENATE("USD",C1926),[1]GEINDICE!AR$1:AS$65536,2,0),"")</f>
        <v>517.29844172886078</v>
      </c>
      <c r="AE1926" s="33">
        <f>IFERROR($X1926/VLOOKUP(CONCATENATE("EUR",C1926),[1]GEINDICE!AR$1:AS$65536,2,0),"")</f>
        <v>894.96168061311016</v>
      </c>
      <c r="AF1926" s="33">
        <f>IFERROR($AA1926/VLOOKUP(CONCATENATE("EUR",C1926),[1]GEINDICE!AR$1:AS$65536,2,0),"")</f>
        <v>504.58551863170192</v>
      </c>
      <c r="AG1926" s="48" t="str">
        <f>VLOOKUP(E1926,[1]Apresentação!AW$1:AX$65536,2,0)</f>
        <v xml:space="preserve">                    2 - LEATHER AUXILIARIES</v>
      </c>
      <c r="AH1926" s="48" t="str">
        <f t="shared" si="520"/>
        <v xml:space="preserve">         5212000933 - PELLASTOL MO BR</v>
      </c>
      <c r="AI1926" s="49" t="str">
        <f t="shared" si="521"/>
        <v xml:space="preserve">     L00456 - IVAN JUNIOR DE ANDRADE EEPP</v>
      </c>
      <c r="AJ1926" t="str">
        <f t="shared" si="522"/>
        <v xml:space="preserve">     90 - SALES</v>
      </c>
      <c r="AK1926" t="str">
        <f t="shared" si="523"/>
        <v/>
      </c>
      <c r="AL1926">
        <f t="shared" si="524"/>
        <v>1</v>
      </c>
      <c r="AM1926" t="str">
        <f t="shared" si="525"/>
        <v>2025 1</v>
      </c>
      <c r="AN1926" t="str">
        <f t="shared" si="526"/>
        <v xml:space="preserve">IVAN </v>
      </c>
    </row>
    <row r="1927" spans="1:40" x14ac:dyDescent="0.35">
      <c r="A1927">
        <v>80823</v>
      </c>
      <c r="B1927" t="s">
        <v>274</v>
      </c>
      <c r="C1927" s="31">
        <v>45667</v>
      </c>
      <c r="D1927" t="s">
        <v>373</v>
      </c>
      <c r="E1927" t="s">
        <v>374</v>
      </c>
      <c r="F1927" t="s">
        <v>742</v>
      </c>
      <c r="G1927" t="s">
        <v>743</v>
      </c>
      <c r="H1927" t="s">
        <v>809</v>
      </c>
      <c r="I1927" t="s">
        <v>810</v>
      </c>
      <c r="J1927">
        <v>120</v>
      </c>
      <c r="K1927">
        <v>1973.03</v>
      </c>
      <c r="L1927">
        <v>789.29668000000004</v>
      </c>
      <c r="M1927">
        <v>397.37</v>
      </c>
      <c r="N1927">
        <v>16.44192</v>
      </c>
      <c r="O1927" s="32">
        <f t="shared" si="510"/>
        <v>1575.6599999999999</v>
      </c>
      <c r="P1927" s="32">
        <f t="shared" si="511"/>
        <v>786.36331999999982</v>
      </c>
      <c r="Q1927">
        <v>706766</v>
      </c>
      <c r="R1927" t="s">
        <v>298</v>
      </c>
      <c r="S1927" t="s">
        <v>500</v>
      </c>
      <c r="T1927" t="str">
        <f t="shared" si="512"/>
        <v>VEN</v>
      </c>
      <c r="U1927" t="s">
        <v>381</v>
      </c>
      <c r="V1927" s="33">
        <f t="shared" si="513"/>
        <v>1973.03</v>
      </c>
      <c r="W1927">
        <f t="shared" si="514"/>
        <v>120</v>
      </c>
      <c r="X1927" s="33">
        <f t="shared" si="515"/>
        <v>1575.6599999999999</v>
      </c>
      <c r="Y1927" s="33">
        <f t="shared" si="516"/>
        <v>397.37</v>
      </c>
      <c r="Z1927" s="45">
        <f t="shared" si="517"/>
        <v>0.38639215825405587</v>
      </c>
      <c r="AA1927" s="33">
        <f t="shared" si="518"/>
        <v>762.36331999999982</v>
      </c>
      <c r="AB1927" s="45">
        <f t="shared" si="519"/>
        <v>0.48383745224223496</v>
      </c>
      <c r="AC1927" s="33">
        <f>IFERROR($X1927/VLOOKUP(CONCATENATE("USD",C1927),[1]GEINDICE!AR$1:AS$65536,2,0),"")</f>
        <v>258.45321085868937</v>
      </c>
      <c r="AD1927" s="33">
        <f>IFERROR($AA1927/VLOOKUP(CONCATENATE("USD",C1927),[1]GEINDICE!AR$1:AS$65536,2,0),"")</f>
        <v>125.04934306569339</v>
      </c>
      <c r="AE1927" s="33">
        <f>IFERROR($X1927/VLOOKUP(CONCATENATE("EUR",C1927),[1]GEINDICE!AR$1:AS$65536,2,0),"")</f>
        <v>252.10156637493796</v>
      </c>
      <c r="AF1927" s="33">
        <f>IFERROR($AA1927/VLOOKUP(CONCATENATE("EUR",C1927),[1]GEINDICE!AR$1:AS$65536,2,0),"")</f>
        <v>121.97617958112666</v>
      </c>
      <c r="AG1927" s="48" t="str">
        <f>VLOOKUP(E1927,[1]Apresentação!AW$1:AX$65536,2,0)</f>
        <v xml:space="preserve">                    2 - LEATHER AUXILIARIES</v>
      </c>
      <c r="AH1927" s="48" t="str">
        <f t="shared" si="520"/>
        <v xml:space="preserve">         5212000933 - PELLASTOL MO BR</v>
      </c>
      <c r="AI1927" s="49" t="str">
        <f t="shared" si="521"/>
        <v xml:space="preserve">     L00167 - ARTE FINAL IND. E COM. DE COUROS LTDA</v>
      </c>
      <c r="AJ1927" t="str">
        <f t="shared" si="522"/>
        <v xml:space="preserve">     90 - SALES</v>
      </c>
      <c r="AK1927" t="str">
        <f t="shared" si="523"/>
        <v/>
      </c>
      <c r="AL1927">
        <f t="shared" si="524"/>
        <v>1</v>
      </c>
      <c r="AM1927" t="str">
        <f t="shared" si="525"/>
        <v>2025 1</v>
      </c>
      <c r="AN1927" t="str">
        <f t="shared" si="526"/>
        <v xml:space="preserve">ARTE </v>
      </c>
    </row>
    <row r="1928" spans="1:40" x14ac:dyDescent="0.35">
      <c r="A1928">
        <v>81551</v>
      </c>
      <c r="B1928" t="s">
        <v>274</v>
      </c>
      <c r="C1928" s="31">
        <v>45723</v>
      </c>
      <c r="D1928" t="s">
        <v>373</v>
      </c>
      <c r="E1928" t="s">
        <v>374</v>
      </c>
      <c r="F1928" t="s">
        <v>669</v>
      </c>
      <c r="G1928" t="s">
        <v>670</v>
      </c>
      <c r="H1928" t="s">
        <v>809</v>
      </c>
      <c r="I1928" t="s">
        <v>810</v>
      </c>
      <c r="J1928">
        <v>360</v>
      </c>
      <c r="K1928">
        <v>6612.39</v>
      </c>
      <c r="L1928">
        <v>2392.78881</v>
      </c>
      <c r="M1928">
        <v>1331.74</v>
      </c>
      <c r="N1928">
        <v>18.367739999999998</v>
      </c>
      <c r="O1928" s="32">
        <f t="shared" si="510"/>
        <v>5280.6500000000005</v>
      </c>
      <c r="P1928" s="32">
        <f t="shared" si="511"/>
        <v>2887.8611900000005</v>
      </c>
      <c r="Q1928">
        <v>715110</v>
      </c>
      <c r="R1928" t="s">
        <v>298</v>
      </c>
      <c r="S1928" t="s">
        <v>500</v>
      </c>
      <c r="T1928" t="str">
        <f t="shared" si="512"/>
        <v>VEN</v>
      </c>
      <c r="U1928" t="s">
        <v>381</v>
      </c>
      <c r="V1928" s="33">
        <f t="shared" si="513"/>
        <v>6612.39</v>
      </c>
      <c r="W1928">
        <f t="shared" si="514"/>
        <v>360</v>
      </c>
      <c r="X1928" s="33">
        <f t="shared" si="515"/>
        <v>5280.6500000000005</v>
      </c>
      <c r="Y1928" s="33">
        <f t="shared" si="516"/>
        <v>1331.74</v>
      </c>
      <c r="Z1928" s="45">
        <f t="shared" si="517"/>
        <v>0.42584620538111034</v>
      </c>
      <c r="AA1928" s="33">
        <f t="shared" si="518"/>
        <v>2815.8611900000005</v>
      </c>
      <c r="AB1928" s="45">
        <f t="shared" si="519"/>
        <v>0.53324139831270778</v>
      </c>
      <c r="AC1928" s="33">
        <f>IFERROR($X1928/VLOOKUP(CONCATENATE("USD",C1928),[1]GEINDICE!AR$1:AS$65536,2,0),"")</f>
        <v>915.38101511579532</v>
      </c>
      <c r="AD1928" s="33">
        <f>IFERROR($AA1928/VLOOKUP(CONCATENATE("USD",C1928),[1]GEINDICE!AR$1:AS$65536,2,0),"")</f>
        <v>488.11905248925257</v>
      </c>
      <c r="AE1928" s="33">
        <f>IFERROR($X1928/VLOOKUP(CONCATENATE("EUR",C1928),[1]GEINDICE!AR$1:AS$65536,2,0),"")</f>
        <v>842.0343469456094</v>
      </c>
      <c r="AF1928" s="33">
        <f>IFERROR($AA1928/VLOOKUP(CONCATENATE("EUR",C1928),[1]GEINDICE!AR$1:AS$65536,2,0),"")</f>
        <v>449.0075725926045</v>
      </c>
      <c r="AG1928" s="48" t="str">
        <f>VLOOKUP(E1928,[1]Apresentação!AW$1:AX$65536,2,0)</f>
        <v xml:space="preserve">                    2 - LEATHER AUXILIARIES</v>
      </c>
      <c r="AH1928" s="48" t="str">
        <f t="shared" si="520"/>
        <v xml:space="preserve">         5212000933 - PELLASTOL MO BR</v>
      </c>
      <c r="AI1928" s="49" t="str">
        <f t="shared" si="521"/>
        <v xml:space="preserve">     L00456 - IVAN JUNIOR DE ANDRADE EEPP</v>
      </c>
      <c r="AJ1928" t="str">
        <f t="shared" si="522"/>
        <v xml:space="preserve">     90 - SALES</v>
      </c>
      <c r="AK1928" t="str">
        <f t="shared" si="523"/>
        <v/>
      </c>
      <c r="AL1928">
        <f t="shared" si="524"/>
        <v>3</v>
      </c>
      <c r="AM1928" t="str">
        <f t="shared" si="525"/>
        <v>2025 3</v>
      </c>
      <c r="AN1928" t="str">
        <f t="shared" si="526"/>
        <v xml:space="preserve">IVAN </v>
      </c>
    </row>
    <row r="1929" spans="1:40" x14ac:dyDescent="0.35">
      <c r="A1929">
        <v>82347</v>
      </c>
      <c r="B1929" t="s">
        <v>274</v>
      </c>
      <c r="C1929" s="31">
        <v>45786</v>
      </c>
      <c r="D1929" t="s">
        <v>373</v>
      </c>
      <c r="E1929" t="s">
        <v>374</v>
      </c>
      <c r="F1929" t="s">
        <v>742</v>
      </c>
      <c r="G1929" t="s">
        <v>743</v>
      </c>
      <c r="H1929" t="s">
        <v>809</v>
      </c>
      <c r="I1929" t="s">
        <v>810</v>
      </c>
      <c r="J1929">
        <v>120</v>
      </c>
      <c r="K1929">
        <v>1842.26</v>
      </c>
      <c r="L1929">
        <v>821.79236000000003</v>
      </c>
      <c r="M1929">
        <v>371.03</v>
      </c>
      <c r="N1929">
        <v>15.352200000000002</v>
      </c>
      <c r="O1929" s="32">
        <f t="shared" si="510"/>
        <v>1471.23</v>
      </c>
      <c r="P1929" s="32">
        <f t="shared" si="511"/>
        <v>649.43763999999999</v>
      </c>
      <c r="Q1929">
        <v>738285</v>
      </c>
      <c r="R1929" t="s">
        <v>298</v>
      </c>
      <c r="S1929" t="s">
        <v>500</v>
      </c>
      <c r="T1929" t="str">
        <f t="shared" si="512"/>
        <v>VEN</v>
      </c>
      <c r="U1929" t="s">
        <v>381</v>
      </c>
      <c r="V1929" s="33">
        <f t="shared" si="513"/>
        <v>1842.26</v>
      </c>
      <c r="W1929">
        <f t="shared" si="514"/>
        <v>120</v>
      </c>
      <c r="X1929" s="33">
        <f t="shared" si="515"/>
        <v>1471.23</v>
      </c>
      <c r="Y1929" s="33">
        <f t="shared" si="516"/>
        <v>371.03</v>
      </c>
      <c r="Z1929" s="45">
        <f t="shared" si="517"/>
        <v>0.33949477272480538</v>
      </c>
      <c r="AA1929" s="33">
        <f t="shared" si="518"/>
        <v>625.43763999999999</v>
      </c>
      <c r="AB1929" s="45">
        <f t="shared" si="519"/>
        <v>0.42511207628990705</v>
      </c>
      <c r="AC1929" s="33">
        <f>IFERROR($X1929/VLOOKUP(CONCATENATE("USD",C1929),[1]GEINDICE!AR$1:AS$65536,2,0),"")</f>
        <v>260.34400382226465</v>
      </c>
      <c r="AD1929" s="33">
        <f>IFERROR($AA1929/VLOOKUP(CONCATENATE("USD",C1929),[1]GEINDICE!AR$1:AS$65536,2,0),"")</f>
        <v>110.67538001451044</v>
      </c>
      <c r="AE1929" s="33">
        <f>IFERROR($X1929/VLOOKUP(CONCATENATE("EUR",C1929),[1]GEINDICE!AR$1:AS$65536,2,0),"")</f>
        <v>231.00584097475192</v>
      </c>
      <c r="AF1929" s="33">
        <f>IFERROR($AA1929/VLOOKUP(CONCATENATE("EUR",C1929),[1]GEINDICE!AR$1:AS$65536,2,0),"")</f>
        <v>98.203372691872872</v>
      </c>
      <c r="AG1929" s="48" t="str">
        <f>VLOOKUP(E1929,[1]Apresentação!AW$1:AX$65536,2,0)</f>
        <v xml:space="preserve">                    2 - LEATHER AUXILIARIES</v>
      </c>
      <c r="AH1929" s="48" t="str">
        <f t="shared" si="520"/>
        <v xml:space="preserve">         5212000933 - PELLASTOL MO BR</v>
      </c>
      <c r="AI1929" s="49" t="str">
        <f t="shared" si="521"/>
        <v xml:space="preserve">     L00167 - ARTE FINAL IND. E COM. DE COUROS LTDA</v>
      </c>
      <c r="AJ1929" t="str">
        <f t="shared" si="522"/>
        <v xml:space="preserve">     90 - SALES</v>
      </c>
      <c r="AK1929" t="str">
        <f t="shared" si="523"/>
        <v/>
      </c>
      <c r="AL1929">
        <f t="shared" si="524"/>
        <v>5</v>
      </c>
      <c r="AM1929" t="str">
        <f t="shared" si="525"/>
        <v>2025 5</v>
      </c>
      <c r="AN1929" t="str">
        <f t="shared" si="526"/>
        <v xml:space="preserve">ARTE </v>
      </c>
    </row>
    <row r="1930" spans="1:40" x14ac:dyDescent="0.35">
      <c r="A1930">
        <v>82348</v>
      </c>
      <c r="B1930" t="s">
        <v>274</v>
      </c>
      <c r="C1930" s="31">
        <v>45786</v>
      </c>
      <c r="D1930" t="s">
        <v>373</v>
      </c>
      <c r="E1930" t="s">
        <v>374</v>
      </c>
      <c r="F1930" t="s">
        <v>669</v>
      </c>
      <c r="G1930" t="s">
        <v>670</v>
      </c>
      <c r="H1930" t="s">
        <v>809</v>
      </c>
      <c r="I1930" t="s">
        <v>810</v>
      </c>
      <c r="J1930">
        <v>120</v>
      </c>
      <c r="K1930">
        <v>2180.0100000000002</v>
      </c>
      <c r="L1930">
        <v>821.79236000000003</v>
      </c>
      <c r="M1930">
        <v>439.05</v>
      </c>
      <c r="N1930">
        <v>18.16677</v>
      </c>
      <c r="O1930" s="32">
        <f t="shared" si="510"/>
        <v>1740.9600000000003</v>
      </c>
      <c r="P1930" s="32">
        <f t="shared" si="511"/>
        <v>919.16764000000023</v>
      </c>
      <c r="Q1930">
        <v>738288</v>
      </c>
      <c r="R1930" t="s">
        <v>298</v>
      </c>
      <c r="S1930" t="s">
        <v>500</v>
      </c>
      <c r="T1930" t="str">
        <f t="shared" si="512"/>
        <v>VEN</v>
      </c>
      <c r="U1930" t="s">
        <v>381</v>
      </c>
      <c r="V1930" s="33">
        <f t="shared" si="513"/>
        <v>2180.0100000000002</v>
      </c>
      <c r="W1930">
        <f t="shared" si="514"/>
        <v>120</v>
      </c>
      <c r="X1930" s="33">
        <f t="shared" si="515"/>
        <v>1740.9600000000003</v>
      </c>
      <c r="Y1930" s="33">
        <f t="shared" si="516"/>
        <v>439.05</v>
      </c>
      <c r="Z1930" s="45">
        <f t="shared" si="517"/>
        <v>0.41062547419507256</v>
      </c>
      <c r="AA1930" s="33">
        <f t="shared" si="518"/>
        <v>895.16764000000023</v>
      </c>
      <c r="AB1930" s="45">
        <f t="shared" si="519"/>
        <v>0.51418047514015264</v>
      </c>
      <c r="AC1930" s="33">
        <f>IFERROR($X1930/VLOOKUP(CONCATENATE("USD",C1930),[1]GEINDICE!AR$1:AS$65536,2,0),"")</f>
        <v>308.0745341614907</v>
      </c>
      <c r="AD1930" s="33">
        <f>IFERROR($AA1930/VLOOKUP(CONCATENATE("USD",C1930),[1]GEINDICE!AR$1:AS$65536,2,0),"")</f>
        <v>158.40591035373646</v>
      </c>
      <c r="AE1930" s="33">
        <f>IFERROR($X1930/VLOOKUP(CONCATENATE("EUR",C1930),[1]GEINDICE!AR$1:AS$65536,2,0),"")</f>
        <v>273.35761838964959</v>
      </c>
      <c r="AF1930" s="33">
        <f>IFERROR($AA1930/VLOOKUP(CONCATENATE("EUR",C1930),[1]GEINDICE!AR$1:AS$65536,2,0),"")</f>
        <v>140.55515010677053</v>
      </c>
      <c r="AG1930" s="48" t="str">
        <f>VLOOKUP(E1930,[1]Apresentação!AW$1:AX$65536,2,0)</f>
        <v xml:space="preserve">                    2 - LEATHER AUXILIARIES</v>
      </c>
      <c r="AH1930" s="48" t="str">
        <f t="shared" si="520"/>
        <v xml:space="preserve">         5212000933 - PELLASTOL MO BR</v>
      </c>
      <c r="AI1930" s="49" t="str">
        <f t="shared" si="521"/>
        <v xml:space="preserve">     L00456 - IVAN JUNIOR DE ANDRADE EEPP</v>
      </c>
      <c r="AJ1930" t="str">
        <f t="shared" si="522"/>
        <v xml:space="preserve">     90 - SALES</v>
      </c>
      <c r="AK1930" t="str">
        <f t="shared" si="523"/>
        <v/>
      </c>
      <c r="AL1930">
        <f t="shared" si="524"/>
        <v>5</v>
      </c>
      <c r="AM1930" t="str">
        <f t="shared" si="525"/>
        <v>2025 5</v>
      </c>
      <c r="AN1930" t="str">
        <f t="shared" si="526"/>
        <v xml:space="preserve">IVAN </v>
      </c>
    </row>
    <row r="1931" spans="1:40" x14ac:dyDescent="0.35">
      <c r="A1931">
        <v>82351</v>
      </c>
      <c r="B1931" t="s">
        <v>274</v>
      </c>
      <c r="C1931" s="31">
        <v>45786</v>
      </c>
      <c r="D1931" t="s">
        <v>373</v>
      </c>
      <c r="E1931" t="s">
        <v>374</v>
      </c>
      <c r="F1931" t="s">
        <v>379</v>
      </c>
      <c r="G1931" t="s">
        <v>380</v>
      </c>
      <c r="H1931" t="s">
        <v>809</v>
      </c>
      <c r="I1931" t="s">
        <v>810</v>
      </c>
      <c r="J1931">
        <v>2000</v>
      </c>
      <c r="K1931">
        <v>29567.200000000001</v>
      </c>
      <c r="L1931">
        <v>13696.53933</v>
      </c>
      <c r="M1931">
        <v>5954.83</v>
      </c>
      <c r="N1931">
        <v>14.7836</v>
      </c>
      <c r="O1931" s="32">
        <f t="shared" si="510"/>
        <v>23612.370000000003</v>
      </c>
      <c r="P1931" s="32">
        <f t="shared" si="511"/>
        <v>9915.830670000003</v>
      </c>
      <c r="Q1931">
        <v>738306</v>
      </c>
      <c r="R1931" t="s">
        <v>298</v>
      </c>
      <c r="S1931" t="s">
        <v>500</v>
      </c>
      <c r="T1931" t="str">
        <f t="shared" si="512"/>
        <v>VEN</v>
      </c>
      <c r="U1931" t="s">
        <v>381</v>
      </c>
      <c r="V1931" s="33">
        <f t="shared" si="513"/>
        <v>29567.200000000001</v>
      </c>
      <c r="W1931">
        <f t="shared" si="514"/>
        <v>2000</v>
      </c>
      <c r="X1931" s="33">
        <f t="shared" si="515"/>
        <v>23612.370000000003</v>
      </c>
      <c r="Y1931" s="33">
        <f t="shared" si="516"/>
        <v>5954.83</v>
      </c>
      <c r="Z1931" s="45">
        <f t="shared" si="517"/>
        <v>0.32183739650694021</v>
      </c>
      <c r="AA1931" s="33">
        <f t="shared" si="518"/>
        <v>9515.830670000003</v>
      </c>
      <c r="AB1931" s="45">
        <f t="shared" si="519"/>
        <v>0.40300192949712382</v>
      </c>
      <c r="AC1931" s="33">
        <f>IFERROR($X1931/VLOOKUP(CONCATENATE("USD",C1931),[1]GEINDICE!AR$1:AS$65536,2,0),"")</f>
        <v>4178.3670435844351</v>
      </c>
      <c r="AD1931" s="33">
        <f>IFERROR($AA1931/VLOOKUP(CONCATENATE("USD",C1931),[1]GEINDICE!AR$1:AS$65536,2,0),"")</f>
        <v>1683.8899807117202</v>
      </c>
      <c r="AE1931" s="33">
        <f>IFERROR($X1931/VLOOKUP(CONCATENATE("EUR",C1931),[1]GEINDICE!AR$1:AS$65536,2,0),"")</f>
        <v>3707.5069086798144</v>
      </c>
      <c r="AF1931" s="33">
        <f>IFERROR($AA1931/VLOOKUP(CONCATENATE("EUR",C1931),[1]GEINDICE!AR$1:AS$65536,2,0),"")</f>
        <v>1494.1324378218821</v>
      </c>
      <c r="AG1931" s="48" t="str">
        <f>VLOOKUP(E1931,[1]Apresentação!AW$1:AX$65536,2,0)</f>
        <v xml:space="preserve">                    2 - LEATHER AUXILIARIES</v>
      </c>
      <c r="AH1931" s="48" t="str">
        <f t="shared" si="520"/>
        <v xml:space="preserve">         5212000933 - PELLASTOL MO BR</v>
      </c>
      <c r="AI1931" s="49" t="str">
        <f t="shared" si="521"/>
        <v xml:space="preserve">     L00103 - VITAPELLI LTDA</v>
      </c>
      <c r="AJ1931" t="str">
        <f t="shared" si="522"/>
        <v xml:space="preserve">     90 - SALES</v>
      </c>
      <c r="AK1931" t="str">
        <f t="shared" si="523"/>
        <v/>
      </c>
      <c r="AL1931">
        <f t="shared" si="524"/>
        <v>5</v>
      </c>
      <c r="AM1931" t="str">
        <f t="shared" si="525"/>
        <v>2025 5</v>
      </c>
      <c r="AN1931" t="str">
        <f t="shared" si="526"/>
        <v xml:space="preserve">VITAPELLI </v>
      </c>
    </row>
    <row r="1932" spans="1:40" x14ac:dyDescent="0.35">
      <c r="A1932">
        <v>81822</v>
      </c>
      <c r="B1932" t="s">
        <v>274</v>
      </c>
      <c r="C1932" s="31">
        <v>45744</v>
      </c>
      <c r="D1932" t="s">
        <v>373</v>
      </c>
      <c r="E1932" t="s">
        <v>374</v>
      </c>
      <c r="F1932" t="s">
        <v>669</v>
      </c>
      <c r="G1932" t="s">
        <v>670</v>
      </c>
      <c r="H1932" t="s">
        <v>809</v>
      </c>
      <c r="I1932" t="s">
        <v>810</v>
      </c>
      <c r="J1932">
        <v>360</v>
      </c>
      <c r="K1932">
        <v>6610.66</v>
      </c>
      <c r="L1932">
        <v>2392.7887999999998</v>
      </c>
      <c r="M1932">
        <v>1331.39</v>
      </c>
      <c r="N1932">
        <v>18.362939999999998</v>
      </c>
      <c r="O1932" s="32">
        <f t="shared" si="510"/>
        <v>5279.2699999999995</v>
      </c>
      <c r="P1932" s="32">
        <f t="shared" si="511"/>
        <v>2886.4811999999997</v>
      </c>
      <c r="Q1932">
        <v>723113</v>
      </c>
      <c r="R1932" t="s">
        <v>298</v>
      </c>
      <c r="S1932" t="s">
        <v>500</v>
      </c>
      <c r="T1932" t="str">
        <f t="shared" si="512"/>
        <v>VEN</v>
      </c>
      <c r="U1932" t="s">
        <v>381</v>
      </c>
      <c r="V1932" s="33">
        <f t="shared" si="513"/>
        <v>6610.66</v>
      </c>
      <c r="W1932">
        <f t="shared" si="514"/>
        <v>360</v>
      </c>
      <c r="X1932" s="33">
        <f t="shared" si="515"/>
        <v>5279.2699999999995</v>
      </c>
      <c r="Y1932" s="33">
        <f t="shared" si="516"/>
        <v>1331.39</v>
      </c>
      <c r="Z1932" s="45">
        <f t="shared" si="517"/>
        <v>0.42574889647932274</v>
      </c>
      <c r="AA1932" s="33">
        <f t="shared" si="518"/>
        <v>2814.4811999999997</v>
      </c>
      <c r="AB1932" s="45">
        <f t="shared" si="519"/>
        <v>0.53311938961257899</v>
      </c>
      <c r="AC1932" s="33">
        <f>IFERROR($X1932/VLOOKUP(CONCATENATE("USD",C1932),[1]GEINDICE!AR$1:AS$65536,2,0),"")</f>
        <v>915.58619493583069</v>
      </c>
      <c r="AD1932" s="33">
        <f>IFERROR($AA1932/VLOOKUP(CONCATENATE("USD",C1932),[1]GEINDICE!AR$1:AS$65536,2,0),"")</f>
        <v>488.11675338189383</v>
      </c>
      <c r="AE1932" s="33">
        <f>IFERROR($X1932/VLOOKUP(CONCATENATE("EUR",C1932),[1]GEINDICE!AR$1:AS$65536,2,0),"")</f>
        <v>845.72513336430472</v>
      </c>
      <c r="AF1932" s="33">
        <f>IFERROR($AA1932/VLOOKUP(CONCATENATE("EUR",C1932),[1]GEINDICE!AR$1:AS$65536,2,0),"")</f>
        <v>450.87246687919509</v>
      </c>
      <c r="AG1932" s="48" t="str">
        <f>VLOOKUP(E1932,[1]Apresentação!AW$1:AX$65536,2,0)</f>
        <v xml:space="preserve">                    2 - LEATHER AUXILIARIES</v>
      </c>
      <c r="AH1932" s="48" t="str">
        <f t="shared" si="520"/>
        <v xml:space="preserve">         5212000933 - PELLASTOL MO BR</v>
      </c>
      <c r="AI1932" s="49" t="str">
        <f t="shared" si="521"/>
        <v xml:space="preserve">     L00456 - IVAN JUNIOR DE ANDRADE EEPP</v>
      </c>
      <c r="AJ1932" t="str">
        <f t="shared" si="522"/>
        <v xml:space="preserve">     90 - SALES</v>
      </c>
      <c r="AK1932" t="str">
        <f t="shared" si="523"/>
        <v/>
      </c>
      <c r="AL1932">
        <f t="shared" si="524"/>
        <v>3</v>
      </c>
      <c r="AM1932" t="str">
        <f t="shared" si="525"/>
        <v>2025 3</v>
      </c>
      <c r="AN1932" t="str">
        <f t="shared" si="526"/>
        <v xml:space="preserve">IVAN </v>
      </c>
    </row>
    <row r="1933" spans="1:40" x14ac:dyDescent="0.35">
      <c r="A1933">
        <v>81887</v>
      </c>
      <c r="B1933" t="s">
        <v>274</v>
      </c>
      <c r="C1933" s="31">
        <v>45749</v>
      </c>
      <c r="D1933" t="s">
        <v>373</v>
      </c>
      <c r="E1933" t="s">
        <v>374</v>
      </c>
      <c r="F1933" t="s">
        <v>379</v>
      </c>
      <c r="G1933" t="s">
        <v>380</v>
      </c>
      <c r="H1933" t="s">
        <v>809</v>
      </c>
      <c r="I1933" t="s">
        <v>810</v>
      </c>
      <c r="J1933">
        <v>2000</v>
      </c>
      <c r="K1933">
        <v>30716.260000000002</v>
      </c>
      <c r="L1933">
        <v>13293.271140000001</v>
      </c>
      <c r="M1933">
        <v>6186.25</v>
      </c>
      <c r="N1933">
        <v>15.358129999999999</v>
      </c>
      <c r="O1933" s="32">
        <f t="shared" si="510"/>
        <v>24530.010000000002</v>
      </c>
      <c r="P1933" s="32">
        <f t="shared" si="511"/>
        <v>11236.738860000001</v>
      </c>
      <c r="Q1933">
        <v>725012</v>
      </c>
      <c r="R1933" t="s">
        <v>298</v>
      </c>
      <c r="S1933" t="s">
        <v>500</v>
      </c>
      <c r="T1933" t="str">
        <f t="shared" si="512"/>
        <v>VEN</v>
      </c>
      <c r="U1933" t="s">
        <v>381</v>
      </c>
      <c r="V1933" s="33">
        <f t="shared" si="513"/>
        <v>30716.260000000002</v>
      </c>
      <c r="W1933">
        <f t="shared" si="514"/>
        <v>2000</v>
      </c>
      <c r="X1933" s="33">
        <f t="shared" si="515"/>
        <v>24530.010000000002</v>
      </c>
      <c r="Y1933" s="33">
        <f t="shared" si="516"/>
        <v>6186.25</v>
      </c>
      <c r="Z1933" s="34">
        <f t="shared" si="517"/>
        <v>0.35280137816257578</v>
      </c>
      <c r="AA1933" s="33">
        <f t="shared" si="518"/>
        <v>10836.738860000001</v>
      </c>
      <c r="AB1933" s="34">
        <f t="shared" si="519"/>
        <v>0.44177474285579177</v>
      </c>
      <c r="AC1933" s="33">
        <f>IFERROR($X1933/VLOOKUP(CONCATENATE("USD",C1933),[1]GEINDICE!AR$1:AS$65536,2,0),"")</f>
        <v>4309.3319045025737</v>
      </c>
      <c r="AD1933" s="33">
        <f>IFERROR($AA1933/VLOOKUP(CONCATENATE("USD",C1933),[1]GEINDICE!AR$1:AS$65536,2,0),"")</f>
        <v>1903.7539939918838</v>
      </c>
      <c r="AE1933" s="33">
        <f>IFERROR($X1933/VLOOKUP(CONCATENATE("EUR",C1933),[1]GEINDICE!AR$1:AS$65536,2,0),"")</f>
        <v>3965.1509763351874</v>
      </c>
      <c r="AF1933" s="33">
        <f>IFERROR($AA1933/VLOOKUP(CONCATENATE("EUR",C1933),[1]GEINDICE!AR$1:AS$65536,2,0),"")</f>
        <v>1751.7035529548689</v>
      </c>
      <c r="AG1933" s="43" t="str">
        <f>VLOOKUP(E1933,[1]Apresentação!AW$1:AX$65536,2,0)</f>
        <v xml:space="preserve">                    2 - LEATHER AUXILIARIES</v>
      </c>
      <c r="AH1933" s="43" t="str">
        <f t="shared" si="520"/>
        <v xml:space="preserve">         5212000933 - PELLASTOL MO BR</v>
      </c>
      <c r="AI1933" s="44" t="str">
        <f t="shared" si="521"/>
        <v xml:space="preserve">     L00103 - VITAPELLI LTDA</v>
      </c>
      <c r="AJ1933" t="str">
        <f t="shared" si="522"/>
        <v xml:space="preserve">     90 - SALES</v>
      </c>
      <c r="AK1933" t="str">
        <f t="shared" si="523"/>
        <v/>
      </c>
      <c r="AL1933">
        <f t="shared" si="524"/>
        <v>4</v>
      </c>
      <c r="AM1933" t="str">
        <f t="shared" si="525"/>
        <v>2025 4</v>
      </c>
      <c r="AN1933" t="str">
        <f t="shared" si="526"/>
        <v xml:space="preserve">VITAPELLI </v>
      </c>
    </row>
    <row r="1934" spans="1:40" x14ac:dyDescent="0.35">
      <c r="A1934">
        <v>81360</v>
      </c>
      <c r="B1934" t="s">
        <v>274</v>
      </c>
      <c r="C1934" s="31">
        <v>45709</v>
      </c>
      <c r="D1934" t="s">
        <v>373</v>
      </c>
      <c r="E1934" t="s">
        <v>374</v>
      </c>
      <c r="F1934" t="s">
        <v>669</v>
      </c>
      <c r="G1934" t="s">
        <v>670</v>
      </c>
      <c r="H1934" t="s">
        <v>809</v>
      </c>
      <c r="I1934" t="s">
        <v>810</v>
      </c>
      <c r="J1934">
        <v>240</v>
      </c>
      <c r="K1934">
        <v>4372.22</v>
      </c>
      <c r="L1934">
        <v>1595.19254</v>
      </c>
      <c r="M1934">
        <v>880.56</v>
      </c>
      <c r="N1934">
        <v>18.217569999999998</v>
      </c>
      <c r="O1934" s="32">
        <f t="shared" si="510"/>
        <v>3491.6600000000003</v>
      </c>
      <c r="P1934" s="32">
        <f t="shared" si="511"/>
        <v>1896.4674600000003</v>
      </c>
      <c r="Q1934">
        <v>710943</v>
      </c>
      <c r="R1934" t="s">
        <v>298</v>
      </c>
      <c r="S1934" t="s">
        <v>500</v>
      </c>
      <c r="T1934" t="str">
        <f t="shared" si="512"/>
        <v>VEN</v>
      </c>
      <c r="U1934" t="s">
        <v>381</v>
      </c>
      <c r="V1934" s="33">
        <f t="shared" si="513"/>
        <v>4372.22</v>
      </c>
      <c r="W1934">
        <f t="shared" si="514"/>
        <v>240</v>
      </c>
      <c r="X1934" s="33">
        <f t="shared" si="515"/>
        <v>3491.6600000000003</v>
      </c>
      <c r="Y1934" s="33">
        <f t="shared" si="516"/>
        <v>880.56</v>
      </c>
      <c r="Z1934" s="34">
        <f t="shared" si="517"/>
        <v>0.42277549162667938</v>
      </c>
      <c r="AA1934" s="33">
        <f t="shared" si="518"/>
        <v>1848.4674600000003</v>
      </c>
      <c r="AB1934" s="34">
        <f t="shared" si="519"/>
        <v>0.5293950327351461</v>
      </c>
      <c r="AC1934" s="33">
        <f>IFERROR($X1934/VLOOKUP(CONCATENATE("USD",C1934),[1]GEINDICE!AR$1:AS$65536,2,0),"")</f>
        <v>612.28190155540358</v>
      </c>
      <c r="AD1934" s="33">
        <f>IFERROR($AA1934/VLOOKUP(CONCATENATE("USD",C1934),[1]GEINDICE!AR$1:AS$65536,2,0),"")</f>
        <v>324.13899731706039</v>
      </c>
      <c r="AE1934" s="33">
        <f>IFERROR($X1934/VLOOKUP(CONCATENATE("EUR",C1934),[1]GEINDICE!AR$1:AS$65536,2,0),"")</f>
        <v>585.63282009996317</v>
      </c>
      <c r="AF1934" s="33">
        <f>IFERROR($AA1934/VLOOKUP(CONCATENATE("EUR",C1934),[1]GEINDICE!AR$1:AS$65536,2,0),"")</f>
        <v>310.03110596759592</v>
      </c>
      <c r="AG1934" s="43" t="str">
        <f>VLOOKUP(E1934,[1]Apresentação!AW$1:AX$65536,2,0)</f>
        <v xml:space="preserve">                    2 - LEATHER AUXILIARIES</v>
      </c>
      <c r="AH1934" s="43" t="str">
        <f t="shared" si="520"/>
        <v xml:space="preserve">         5212000933 - PELLASTOL MO BR</v>
      </c>
      <c r="AI1934" s="44" t="str">
        <f t="shared" si="521"/>
        <v xml:space="preserve">     L00456 - IVAN JUNIOR DE ANDRADE EEPP</v>
      </c>
      <c r="AJ1934" t="str">
        <f t="shared" si="522"/>
        <v xml:space="preserve">     90 - SALES</v>
      </c>
      <c r="AK1934" t="str">
        <f t="shared" si="523"/>
        <v/>
      </c>
      <c r="AL1934">
        <f t="shared" si="524"/>
        <v>2</v>
      </c>
      <c r="AM1934" t="str">
        <f t="shared" si="525"/>
        <v>2025 2</v>
      </c>
      <c r="AN1934" t="str">
        <f t="shared" si="526"/>
        <v xml:space="preserve">IVAN </v>
      </c>
    </row>
    <row r="1935" spans="1:40" x14ac:dyDescent="0.35">
      <c r="A1935">
        <v>81299</v>
      </c>
      <c r="B1935" t="s">
        <v>274</v>
      </c>
      <c r="C1935" s="31">
        <v>45702</v>
      </c>
      <c r="D1935" t="s">
        <v>373</v>
      </c>
      <c r="E1935" t="s">
        <v>374</v>
      </c>
      <c r="F1935" t="s">
        <v>379</v>
      </c>
      <c r="G1935" t="s">
        <v>380</v>
      </c>
      <c r="H1935" t="s">
        <v>809</v>
      </c>
      <c r="I1935" t="s">
        <v>810</v>
      </c>
      <c r="J1935">
        <v>3000</v>
      </c>
      <c r="K1935">
        <v>46669.590000000004</v>
      </c>
      <c r="L1935">
        <v>19766.763610000002</v>
      </c>
      <c r="M1935">
        <v>9399.25</v>
      </c>
      <c r="N1935">
        <v>15.556529999999999</v>
      </c>
      <c r="O1935" s="32">
        <f t="shared" si="510"/>
        <v>37270.340000000004</v>
      </c>
      <c r="P1935" s="32">
        <f t="shared" si="511"/>
        <v>17503.576390000002</v>
      </c>
      <c r="Q1935">
        <v>710275</v>
      </c>
      <c r="R1935" t="s">
        <v>298</v>
      </c>
      <c r="S1935" t="s">
        <v>500</v>
      </c>
      <c r="T1935" t="str">
        <f t="shared" si="512"/>
        <v>VEN</v>
      </c>
      <c r="U1935" t="s">
        <v>300</v>
      </c>
      <c r="V1935" s="33">
        <f t="shared" si="513"/>
        <v>46669.590000000004</v>
      </c>
      <c r="W1935">
        <f t="shared" si="514"/>
        <v>3000</v>
      </c>
      <c r="X1935" s="33">
        <f t="shared" si="515"/>
        <v>37270.340000000004</v>
      </c>
      <c r="Y1935" s="33">
        <f t="shared" si="516"/>
        <v>9399.25</v>
      </c>
      <c r="Z1935" s="34">
        <f t="shared" si="517"/>
        <v>0.3621968050287136</v>
      </c>
      <c r="AA1935" s="33">
        <f t="shared" si="518"/>
        <v>16903.576390000002</v>
      </c>
      <c r="AB1935" s="34">
        <f t="shared" si="519"/>
        <v>0.45353963473367831</v>
      </c>
      <c r="AC1935" s="33">
        <f>IFERROR($X1935/VLOOKUP(CONCATENATE("USD",C1935),[1]GEINDICE!AR$1:AS$65536,2,0),"")</f>
        <v>6506.3526700766379</v>
      </c>
      <c r="AD1935" s="33">
        <f>IFERROR($AA1935/VLOOKUP(CONCATENATE("USD",C1935),[1]GEINDICE!AR$1:AS$65536,2,0),"")</f>
        <v>2950.8888134350509</v>
      </c>
      <c r="AE1935" s="33">
        <f>IFERROR($X1935/VLOOKUP(CONCATENATE("EUR",C1935),[1]GEINDICE!AR$1:AS$65536,2,0),"")</f>
        <v>6191.1892224123321</v>
      </c>
      <c r="AF1935" s="33">
        <f>IFERROR($AA1935/VLOOKUP(CONCATENATE("EUR",C1935),[1]GEINDICE!AR$1:AS$65536,2,0),"")</f>
        <v>2807.9496984999751</v>
      </c>
      <c r="AG1935" s="43" t="str">
        <f>VLOOKUP(E1935,[1]Apresentação!AW$1:AX$65536,2,0)</f>
        <v xml:space="preserve">                    2 - LEATHER AUXILIARIES</v>
      </c>
      <c r="AH1935" s="43" t="str">
        <f t="shared" si="520"/>
        <v xml:space="preserve">         5212000933 - PELLASTOL MO BR</v>
      </c>
      <c r="AI1935" s="44" t="str">
        <f t="shared" si="521"/>
        <v xml:space="preserve">     L00103 - VITAPELLI LTDA</v>
      </c>
      <c r="AJ1935" t="str">
        <f t="shared" si="522"/>
        <v xml:space="preserve">     90 - SALES</v>
      </c>
      <c r="AK1935" t="str">
        <f t="shared" si="523"/>
        <v/>
      </c>
      <c r="AL1935">
        <f t="shared" si="524"/>
        <v>2</v>
      </c>
      <c r="AM1935" t="str">
        <f t="shared" si="525"/>
        <v>2025 2</v>
      </c>
      <c r="AN1935" t="str">
        <f t="shared" si="526"/>
        <v xml:space="preserve">VITAPELLI </v>
      </c>
    </row>
    <row r="1936" spans="1:40" x14ac:dyDescent="0.35">
      <c r="A1936">
        <v>81300</v>
      </c>
      <c r="B1936" t="s">
        <v>274</v>
      </c>
      <c r="C1936" s="31">
        <v>45702</v>
      </c>
      <c r="D1936" t="s">
        <v>373</v>
      </c>
      <c r="E1936" t="s">
        <v>374</v>
      </c>
      <c r="F1936" t="s">
        <v>669</v>
      </c>
      <c r="G1936" t="s">
        <v>670</v>
      </c>
      <c r="H1936" t="s">
        <v>809</v>
      </c>
      <c r="I1936" t="s">
        <v>810</v>
      </c>
      <c r="J1936">
        <v>360</v>
      </c>
      <c r="K1936">
        <v>6646.78</v>
      </c>
      <c r="L1936">
        <v>2372.01163</v>
      </c>
      <c r="M1936">
        <v>1338.66</v>
      </c>
      <c r="N1936">
        <v>18.463269999999998</v>
      </c>
      <c r="O1936" s="32">
        <f t="shared" si="510"/>
        <v>5308.12</v>
      </c>
      <c r="P1936" s="32">
        <f t="shared" si="511"/>
        <v>2936.1083699999999</v>
      </c>
      <c r="Q1936">
        <v>710281</v>
      </c>
      <c r="R1936" t="s">
        <v>298</v>
      </c>
      <c r="S1936" t="s">
        <v>500</v>
      </c>
      <c r="T1936" t="str">
        <f t="shared" si="512"/>
        <v>VEN</v>
      </c>
      <c r="U1936" t="s">
        <v>381</v>
      </c>
      <c r="V1936" s="33">
        <f t="shared" si="513"/>
        <v>6646.78</v>
      </c>
      <c r="W1936">
        <f t="shared" si="514"/>
        <v>360</v>
      </c>
      <c r="X1936" s="33">
        <f t="shared" si="515"/>
        <v>5308.12</v>
      </c>
      <c r="Y1936" s="33">
        <f t="shared" si="516"/>
        <v>1338.66</v>
      </c>
      <c r="Z1936" s="34">
        <f t="shared" si="517"/>
        <v>0.43090163507743601</v>
      </c>
      <c r="AA1936" s="33">
        <f t="shared" si="518"/>
        <v>2864.1083699999999</v>
      </c>
      <c r="AB1936" s="34">
        <f t="shared" si="519"/>
        <v>0.53957114194856182</v>
      </c>
      <c r="AC1936" s="33">
        <f>IFERROR($X1936/VLOOKUP(CONCATENATE("USD",C1936),[1]GEINDICE!AR$1:AS$65536,2,0),"")</f>
        <v>926.64839481172419</v>
      </c>
      <c r="AD1936" s="33">
        <f>IFERROR($AA1936/VLOOKUP(CONCATENATE("USD",C1936),[1]GEINDICE!AR$1:AS$65536,2,0),"")</f>
        <v>499.99273257336381</v>
      </c>
      <c r="AE1936" s="33">
        <f>IFERROR($X1936/VLOOKUP(CONCATENATE("EUR",C1936),[1]GEINDICE!AR$1:AS$65536,2,0),"")</f>
        <v>881.76215551753342</v>
      </c>
      <c r="AF1936" s="33">
        <f>IFERROR($AA1936/VLOOKUP(CONCATENATE("EUR",C1936),[1]GEINDICE!AR$1:AS$65536,2,0),"")</f>
        <v>475.77341317962083</v>
      </c>
      <c r="AG1936" s="43" t="str">
        <f>VLOOKUP(E1936,[1]Apresentação!AW$1:AX$65536,2,0)</f>
        <v xml:space="preserve">                    2 - LEATHER AUXILIARIES</v>
      </c>
      <c r="AH1936" s="43" t="str">
        <f t="shared" si="520"/>
        <v xml:space="preserve">         5212000933 - PELLASTOL MO BR</v>
      </c>
      <c r="AI1936" s="44" t="str">
        <f t="shared" si="521"/>
        <v xml:space="preserve">     L00456 - IVAN JUNIOR DE ANDRADE EEPP</v>
      </c>
      <c r="AJ1936" t="str">
        <f t="shared" si="522"/>
        <v xml:space="preserve">     90 - SALES</v>
      </c>
      <c r="AK1936" t="str">
        <f t="shared" si="523"/>
        <v/>
      </c>
      <c r="AL1936">
        <f t="shared" si="524"/>
        <v>2</v>
      </c>
      <c r="AM1936" t="str">
        <f t="shared" si="525"/>
        <v>2025 2</v>
      </c>
      <c r="AN1936" t="str">
        <f t="shared" si="526"/>
        <v xml:space="preserve">IVAN </v>
      </c>
    </row>
    <row r="1937" spans="1:40" x14ac:dyDescent="0.35">
      <c r="A1937">
        <v>81361</v>
      </c>
      <c r="B1937" t="s">
        <v>274</v>
      </c>
      <c r="C1937" s="31">
        <v>45709</v>
      </c>
      <c r="D1937" t="s">
        <v>373</v>
      </c>
      <c r="E1937" t="s">
        <v>374</v>
      </c>
      <c r="F1937" t="s">
        <v>379</v>
      </c>
      <c r="G1937" t="s">
        <v>380</v>
      </c>
      <c r="H1937" t="s">
        <v>809</v>
      </c>
      <c r="I1937" t="s">
        <v>810</v>
      </c>
      <c r="J1937">
        <v>1000</v>
      </c>
      <c r="K1937">
        <v>15349.51</v>
      </c>
      <c r="L1937">
        <v>6646.6355700000004</v>
      </c>
      <c r="M1937">
        <v>3091.39</v>
      </c>
      <c r="N1937">
        <v>15.349509999999999</v>
      </c>
      <c r="O1937" s="32">
        <f t="shared" si="510"/>
        <v>12258.12</v>
      </c>
      <c r="P1937" s="32">
        <f t="shared" si="511"/>
        <v>5611.4844300000004</v>
      </c>
      <c r="Q1937">
        <v>710948</v>
      </c>
      <c r="R1937" t="s">
        <v>298</v>
      </c>
      <c r="S1937" t="s">
        <v>500</v>
      </c>
      <c r="T1937" t="str">
        <f t="shared" si="512"/>
        <v>VEN</v>
      </c>
      <c r="U1937" t="s">
        <v>293</v>
      </c>
      <c r="V1937" s="33">
        <f t="shared" si="513"/>
        <v>15349.51</v>
      </c>
      <c r="W1937">
        <f t="shared" si="514"/>
        <v>1000</v>
      </c>
      <c r="X1937" s="33">
        <f t="shared" si="515"/>
        <v>12258.12</v>
      </c>
      <c r="Y1937" s="33">
        <f t="shared" si="516"/>
        <v>3091.39</v>
      </c>
      <c r="Z1937" s="34">
        <f t="shared" si="517"/>
        <v>0.3525509563497467</v>
      </c>
      <c r="AA1937" s="33">
        <f t="shared" si="518"/>
        <v>5411.4844300000004</v>
      </c>
      <c r="AB1937" s="34">
        <f t="shared" si="519"/>
        <v>0.44146120530717597</v>
      </c>
      <c r="AC1937" s="33">
        <f>IFERROR($X1937/VLOOKUP(CONCATENATE("USD",C1937),[1]GEINDICE!AR$1:AS$65536,2,0),"")</f>
        <v>2149.529170392972</v>
      </c>
      <c r="AD1937" s="33">
        <f>IFERROR($AA1937/VLOOKUP(CONCATENATE("USD",C1937),[1]GEINDICE!AR$1:AS$65536,2,0),"")</f>
        <v>948.93373840461538</v>
      </c>
      <c r="AE1937" s="33">
        <f>IFERROR($X1937/VLOOKUP(CONCATENATE("EUR",C1937),[1]GEINDICE!AR$1:AS$65536,2,0),"")</f>
        <v>2055.9726275535877</v>
      </c>
      <c r="AF1937" s="33">
        <f>IFERROR($AA1937/VLOOKUP(CONCATENATE("EUR",C1937),[1]GEINDICE!AR$1:AS$65536,2,0),"")</f>
        <v>907.63215423836846</v>
      </c>
      <c r="AG1937" s="43" t="str">
        <f>VLOOKUP(E1937,[1]Apresentação!AW$1:AX$65536,2,0)</f>
        <v xml:space="preserve">                    2 - LEATHER AUXILIARIES</v>
      </c>
      <c r="AH1937" s="43" t="str">
        <f t="shared" si="520"/>
        <v xml:space="preserve">         5212000933 - PELLASTOL MO BR</v>
      </c>
      <c r="AI1937" s="44" t="str">
        <f t="shared" si="521"/>
        <v xml:space="preserve">     L00103 - VITAPELLI LTDA</v>
      </c>
      <c r="AJ1937" t="str">
        <f t="shared" si="522"/>
        <v xml:space="preserve">     90 - SALES</v>
      </c>
      <c r="AK1937" t="str">
        <f t="shared" si="523"/>
        <v/>
      </c>
      <c r="AL1937">
        <f t="shared" si="524"/>
        <v>2</v>
      </c>
      <c r="AM1937" t="str">
        <f t="shared" si="525"/>
        <v>2025 2</v>
      </c>
      <c r="AN1937" t="str">
        <f t="shared" si="526"/>
        <v xml:space="preserve">VITAPELLI </v>
      </c>
    </row>
    <row r="1938" spans="1:40" x14ac:dyDescent="0.35">
      <c r="A1938">
        <v>81639</v>
      </c>
      <c r="B1938" t="s">
        <v>274</v>
      </c>
      <c r="C1938" s="31">
        <v>45730</v>
      </c>
      <c r="D1938" t="s">
        <v>373</v>
      </c>
      <c r="E1938" t="s">
        <v>374</v>
      </c>
      <c r="F1938" t="s">
        <v>742</v>
      </c>
      <c r="G1938" t="s">
        <v>743</v>
      </c>
      <c r="H1938" t="s">
        <v>809</v>
      </c>
      <c r="I1938" t="s">
        <v>810</v>
      </c>
      <c r="J1938">
        <v>120</v>
      </c>
      <c r="K1938">
        <v>1883.44</v>
      </c>
      <c r="L1938">
        <v>797.59627</v>
      </c>
      <c r="M1938">
        <v>379.32</v>
      </c>
      <c r="N1938">
        <v>15.695369999999999</v>
      </c>
      <c r="O1938" s="32">
        <f t="shared" si="510"/>
        <v>1504.1200000000001</v>
      </c>
      <c r="P1938" s="32">
        <f t="shared" si="511"/>
        <v>706.52373000000011</v>
      </c>
      <c r="Q1938">
        <v>717734</v>
      </c>
      <c r="R1938" t="s">
        <v>298</v>
      </c>
      <c r="S1938" t="s">
        <v>500</v>
      </c>
      <c r="T1938" t="str">
        <f t="shared" si="512"/>
        <v>VEN</v>
      </c>
      <c r="U1938" t="s">
        <v>381</v>
      </c>
      <c r="V1938" s="33">
        <f t="shared" si="513"/>
        <v>1883.44</v>
      </c>
      <c r="W1938">
        <f t="shared" si="514"/>
        <v>120</v>
      </c>
      <c r="X1938" s="33">
        <f t="shared" si="515"/>
        <v>1504.1200000000001</v>
      </c>
      <c r="Y1938" s="33">
        <f t="shared" si="516"/>
        <v>379.32</v>
      </c>
      <c r="Z1938" s="34">
        <f t="shared" si="517"/>
        <v>0.36238145627150326</v>
      </c>
      <c r="AA1938" s="33">
        <f t="shared" si="518"/>
        <v>682.52373000000011</v>
      </c>
      <c r="AB1938" s="34">
        <f t="shared" si="519"/>
        <v>0.45376946653192568</v>
      </c>
      <c r="AC1938" s="33">
        <f>IFERROR($X1938/VLOOKUP(CONCATENATE("USD",C1938),[1]GEINDICE!AR$1:AS$65536,2,0),"")</f>
        <v>261.95510196973129</v>
      </c>
      <c r="AD1938" s="33">
        <f>IFERROR($AA1938/VLOOKUP(CONCATENATE("USD",C1938),[1]GEINDICE!AR$1:AS$65536,2,0),"")</f>
        <v>118.86722687612117</v>
      </c>
      <c r="AE1938" s="33">
        <f>IFERROR($X1938/VLOOKUP(CONCATENATE("EUR",C1938),[1]GEINDICE!AR$1:AS$65536,2,0),"")</f>
        <v>240.94447826226252</v>
      </c>
      <c r="AF1938" s="33">
        <f>IFERROR($AA1938/VLOOKUP(CONCATENATE("EUR",C1938),[1]GEINDICE!AR$1:AS$65536,2,0),"")</f>
        <v>109.33324736488002</v>
      </c>
      <c r="AG1938" s="43" t="str">
        <f>VLOOKUP(E1938,[1]Apresentação!AW$1:AX$65536,2,0)</f>
        <v xml:space="preserve">                    2 - LEATHER AUXILIARIES</v>
      </c>
      <c r="AH1938" s="43" t="str">
        <f t="shared" si="520"/>
        <v xml:space="preserve">         5212000933 - PELLASTOL MO BR</v>
      </c>
      <c r="AI1938" s="44" t="str">
        <f t="shared" si="521"/>
        <v xml:space="preserve">     L00167 - ARTE FINAL IND. E COM. DE COUROS LTDA</v>
      </c>
      <c r="AJ1938" t="str">
        <f t="shared" si="522"/>
        <v xml:space="preserve">     90 - SALES</v>
      </c>
      <c r="AK1938" t="str">
        <f t="shared" si="523"/>
        <v/>
      </c>
      <c r="AL1938">
        <f t="shared" si="524"/>
        <v>3</v>
      </c>
      <c r="AM1938" t="str">
        <f t="shared" si="525"/>
        <v>2025 3</v>
      </c>
      <c r="AN1938" t="str">
        <f t="shared" si="526"/>
        <v xml:space="preserve">ARTE </v>
      </c>
    </row>
    <row r="1939" spans="1:40" x14ac:dyDescent="0.35">
      <c r="A1939">
        <v>81640</v>
      </c>
      <c r="B1939" t="s">
        <v>274</v>
      </c>
      <c r="C1939" s="31">
        <v>45730</v>
      </c>
      <c r="D1939" t="s">
        <v>373</v>
      </c>
      <c r="E1939" t="s">
        <v>374</v>
      </c>
      <c r="F1939" t="s">
        <v>669</v>
      </c>
      <c r="G1939" t="s">
        <v>670</v>
      </c>
      <c r="H1939" t="s">
        <v>809</v>
      </c>
      <c r="I1939" t="s">
        <v>810</v>
      </c>
      <c r="J1939">
        <v>240</v>
      </c>
      <c r="K1939">
        <v>4457.4800000000005</v>
      </c>
      <c r="L1939">
        <v>1595.19254</v>
      </c>
      <c r="M1939">
        <v>897.74</v>
      </c>
      <c r="N1939">
        <v>18.572849999999999</v>
      </c>
      <c r="O1939" s="32">
        <f t="shared" si="510"/>
        <v>3559.7400000000007</v>
      </c>
      <c r="P1939" s="32">
        <f t="shared" si="511"/>
        <v>1964.5474600000007</v>
      </c>
      <c r="Q1939">
        <v>717741</v>
      </c>
      <c r="R1939" t="s">
        <v>298</v>
      </c>
      <c r="S1939" t="s">
        <v>500</v>
      </c>
      <c r="T1939" t="str">
        <f t="shared" si="512"/>
        <v>VEN</v>
      </c>
      <c r="U1939" t="s">
        <v>381</v>
      </c>
      <c r="V1939" s="33">
        <f t="shared" si="513"/>
        <v>4457.4800000000005</v>
      </c>
      <c r="W1939">
        <f t="shared" si="514"/>
        <v>240</v>
      </c>
      <c r="X1939" s="33">
        <f t="shared" si="515"/>
        <v>3559.7400000000007</v>
      </c>
      <c r="Y1939" s="33">
        <f t="shared" si="516"/>
        <v>897.74</v>
      </c>
      <c r="Z1939" s="34">
        <f t="shared" si="517"/>
        <v>0.42996209966169235</v>
      </c>
      <c r="AA1939" s="33">
        <f t="shared" si="518"/>
        <v>1916.5474600000007</v>
      </c>
      <c r="AB1939" s="34">
        <f t="shared" si="519"/>
        <v>0.53839534909852971</v>
      </c>
      <c r="AC1939" s="33">
        <f>IFERROR($X1939/VLOOKUP(CONCATENATE("USD",C1939),[1]GEINDICE!AR$1:AS$65536,2,0),"")</f>
        <v>619.95855030564803</v>
      </c>
      <c r="AD1939" s="33">
        <f>IFERROR($AA1939/VLOOKUP(CONCATENATE("USD",C1939),[1]GEINDICE!AR$1:AS$65536,2,0),"")</f>
        <v>333.78280011842782</v>
      </c>
      <c r="AE1939" s="33">
        <f>IFERROR($X1939/VLOOKUP(CONCATENATE("EUR",C1939),[1]GEINDICE!AR$1:AS$65536,2,0),"")</f>
        <v>570.23355653093267</v>
      </c>
      <c r="AF1939" s="33">
        <f>IFERROR($AA1939/VLOOKUP(CONCATENATE("EUR",C1939),[1]GEINDICE!AR$1:AS$65536,2,0),"")</f>
        <v>307.01109473616771</v>
      </c>
      <c r="AG1939" s="43" t="str">
        <f>VLOOKUP(E1939,[1]Apresentação!AW$1:AX$65536,2,0)</f>
        <v xml:space="preserve">                    2 - LEATHER AUXILIARIES</v>
      </c>
      <c r="AH1939" s="43" t="str">
        <f t="shared" si="520"/>
        <v xml:space="preserve">         5212000933 - PELLASTOL MO BR</v>
      </c>
      <c r="AI1939" s="44" t="str">
        <f t="shared" si="521"/>
        <v xml:space="preserve">     L00456 - IVAN JUNIOR DE ANDRADE EEPP</v>
      </c>
      <c r="AJ1939" t="str">
        <f t="shared" si="522"/>
        <v xml:space="preserve">     90 - SALES</v>
      </c>
      <c r="AK1939" t="str">
        <f t="shared" si="523"/>
        <v/>
      </c>
      <c r="AL1939">
        <f t="shared" si="524"/>
        <v>3</v>
      </c>
      <c r="AM1939" t="str">
        <f t="shared" si="525"/>
        <v>2025 3</v>
      </c>
      <c r="AN1939" t="str">
        <f t="shared" si="526"/>
        <v xml:space="preserve">IVAN </v>
      </c>
    </row>
    <row r="1940" spans="1:40" x14ac:dyDescent="0.35">
      <c r="A1940">
        <v>81645</v>
      </c>
      <c r="B1940" t="s">
        <v>274</v>
      </c>
      <c r="C1940" s="31">
        <v>45730</v>
      </c>
      <c r="D1940" t="s">
        <v>373</v>
      </c>
      <c r="E1940" t="s">
        <v>374</v>
      </c>
      <c r="F1940" t="s">
        <v>379</v>
      </c>
      <c r="G1940" t="s">
        <v>380</v>
      </c>
      <c r="H1940" t="s">
        <v>809</v>
      </c>
      <c r="I1940" t="s">
        <v>810</v>
      </c>
      <c r="J1940">
        <v>4000</v>
      </c>
      <c r="K1940">
        <v>62595.48</v>
      </c>
      <c r="L1940">
        <v>26586.542280000001</v>
      </c>
      <c r="M1940">
        <v>12606.74</v>
      </c>
      <c r="N1940">
        <v>15.648869999999999</v>
      </c>
      <c r="O1940" s="32">
        <f t="shared" si="510"/>
        <v>49988.740000000005</v>
      </c>
      <c r="P1940" s="32">
        <f t="shared" si="511"/>
        <v>23402.197720000004</v>
      </c>
      <c r="Q1940">
        <v>717805</v>
      </c>
      <c r="R1940" t="s">
        <v>298</v>
      </c>
      <c r="S1940" t="s">
        <v>500</v>
      </c>
      <c r="T1940" t="str">
        <f t="shared" si="512"/>
        <v>VEN</v>
      </c>
      <c r="U1940" t="s">
        <v>300</v>
      </c>
      <c r="V1940" s="33">
        <f t="shared" si="513"/>
        <v>62595.48</v>
      </c>
      <c r="W1940">
        <f t="shared" si="514"/>
        <v>4000</v>
      </c>
      <c r="X1940" s="33">
        <f t="shared" si="515"/>
        <v>49988.740000000005</v>
      </c>
      <c r="Y1940" s="33">
        <f t="shared" si="516"/>
        <v>12606.74</v>
      </c>
      <c r="Z1940" s="34">
        <f t="shared" si="517"/>
        <v>0.36108354341239979</v>
      </c>
      <c r="AA1940" s="33">
        <f t="shared" si="518"/>
        <v>22602.197720000004</v>
      </c>
      <c r="AB1940" s="34">
        <f t="shared" si="519"/>
        <v>0.45214577762912211</v>
      </c>
      <c r="AC1940" s="33">
        <f>IFERROR($X1940/VLOOKUP(CONCATENATE("USD",C1940),[1]GEINDICE!AR$1:AS$65536,2,0),"")</f>
        <v>8705.9579581671569</v>
      </c>
      <c r="AD1940" s="33">
        <f>IFERROR($AA1940/VLOOKUP(CONCATENATE("USD",C1940),[1]GEINDICE!AR$1:AS$65536,2,0),"")</f>
        <v>3936.3621310019334</v>
      </c>
      <c r="AE1940" s="33">
        <f>IFERROR($X1940/VLOOKUP(CONCATENATE("EUR",C1940),[1]GEINDICE!AR$1:AS$65536,2,0),"")</f>
        <v>8007.6794925191434</v>
      </c>
      <c r="AF1940" s="33">
        <f>IFERROR($AA1940/VLOOKUP(CONCATENATE("EUR",C1940),[1]GEINDICE!AR$1:AS$65536,2,0),"")</f>
        <v>3620.6384711498417</v>
      </c>
      <c r="AG1940" s="43" t="str">
        <f>VLOOKUP(E1940,[1]Apresentação!AW$1:AX$65536,2,0)</f>
        <v xml:space="preserve">                    2 - LEATHER AUXILIARIES</v>
      </c>
      <c r="AH1940" s="43" t="str">
        <f t="shared" si="520"/>
        <v xml:space="preserve">         5212000933 - PELLASTOL MO BR</v>
      </c>
      <c r="AI1940" s="44" t="str">
        <f t="shared" si="521"/>
        <v xml:space="preserve">     L00103 - VITAPELLI LTDA</v>
      </c>
      <c r="AJ1940" t="str">
        <f t="shared" si="522"/>
        <v xml:space="preserve">     90 - SALES</v>
      </c>
      <c r="AK1940" t="str">
        <f t="shared" si="523"/>
        <v/>
      </c>
      <c r="AL1940">
        <f t="shared" si="524"/>
        <v>3</v>
      </c>
      <c r="AM1940" t="str">
        <f t="shared" si="525"/>
        <v>2025 3</v>
      </c>
      <c r="AN1940" t="str">
        <f t="shared" si="526"/>
        <v xml:space="preserve">VITAPELLI </v>
      </c>
    </row>
    <row r="1941" spans="1:40" x14ac:dyDescent="0.35">
      <c r="A1941">
        <v>80918</v>
      </c>
      <c r="B1941" t="s">
        <v>274</v>
      </c>
      <c r="C1941" s="31">
        <v>45674</v>
      </c>
      <c r="D1941" t="s">
        <v>373</v>
      </c>
      <c r="E1941" t="s">
        <v>374</v>
      </c>
      <c r="F1941" t="s">
        <v>669</v>
      </c>
      <c r="G1941" t="s">
        <v>670</v>
      </c>
      <c r="H1941" t="s">
        <v>809</v>
      </c>
      <c r="I1941" t="s">
        <v>810</v>
      </c>
      <c r="J1941">
        <v>360</v>
      </c>
      <c r="K1941">
        <v>6938.24</v>
      </c>
      <c r="L1941">
        <v>2367.89005</v>
      </c>
      <c r="M1941">
        <v>1397.36</v>
      </c>
      <c r="N1941">
        <v>19.272880000000001</v>
      </c>
      <c r="O1941" s="32">
        <f t="shared" si="510"/>
        <v>5540.88</v>
      </c>
      <c r="P1941" s="32">
        <f t="shared" si="511"/>
        <v>3172.9899500000001</v>
      </c>
      <c r="Q1941">
        <v>707463</v>
      </c>
      <c r="R1941" t="s">
        <v>298</v>
      </c>
      <c r="S1941" t="s">
        <v>500</v>
      </c>
      <c r="T1941" t="str">
        <f t="shared" si="512"/>
        <v>VEN</v>
      </c>
      <c r="U1941" t="s">
        <v>381</v>
      </c>
      <c r="V1941" s="33">
        <f t="shared" si="513"/>
        <v>6938.24</v>
      </c>
      <c r="W1941">
        <f t="shared" si="514"/>
        <v>360</v>
      </c>
      <c r="X1941" s="33">
        <f t="shared" si="515"/>
        <v>5540.88</v>
      </c>
      <c r="Y1941" s="33">
        <f t="shared" si="516"/>
        <v>1397.36</v>
      </c>
      <c r="Z1941" s="34">
        <f t="shared" si="517"/>
        <v>0.44694186854303114</v>
      </c>
      <c r="AA1941" s="33">
        <f t="shared" si="518"/>
        <v>3100.9899500000001</v>
      </c>
      <c r="AB1941" s="34">
        <f t="shared" si="519"/>
        <v>0.55965657982125583</v>
      </c>
      <c r="AC1941" s="33">
        <f>IFERROR($X1941/VLOOKUP(CONCATENATE("USD",C1941),[1]GEINDICE!AR$1:AS$65536,2,0),"")</f>
        <v>914.200861258229</v>
      </c>
      <c r="AD1941" s="33">
        <f>IFERROR($AA1941/VLOOKUP(CONCATENATE("USD",C1941),[1]GEINDICE!AR$1:AS$65536,2,0),"")</f>
        <v>511.63852728142683</v>
      </c>
      <c r="AE1941" s="33">
        <f>IFERROR($X1941/VLOOKUP(CONCATENATE("EUR",C1941),[1]GEINDICE!AR$1:AS$65536,2,0),"")</f>
        <v>887.57749050891437</v>
      </c>
      <c r="AF1941" s="33">
        <f>IFERROR($AA1941/VLOOKUP(CONCATENATE("EUR",C1941),[1]GEINDICE!AR$1:AS$65536,2,0),"")</f>
        <v>496.73858266455221</v>
      </c>
      <c r="AG1941" s="43" t="str">
        <f>VLOOKUP(E1941,[1]Apresentação!AW$1:AX$65536,2,0)</f>
        <v xml:space="preserve">                    2 - LEATHER AUXILIARIES</v>
      </c>
      <c r="AH1941" s="43" t="str">
        <f t="shared" si="520"/>
        <v xml:space="preserve">         5212000933 - PELLASTOL MO BR</v>
      </c>
      <c r="AI1941" s="44" t="str">
        <f t="shared" si="521"/>
        <v xml:space="preserve">     L00456 - IVAN JUNIOR DE ANDRADE EEPP</v>
      </c>
      <c r="AJ1941" t="str">
        <f t="shared" si="522"/>
        <v xml:space="preserve">     90 - SALES</v>
      </c>
      <c r="AK1941" t="str">
        <f t="shared" si="523"/>
        <v/>
      </c>
      <c r="AL1941">
        <f t="shared" si="524"/>
        <v>1</v>
      </c>
      <c r="AM1941" t="str">
        <f t="shared" si="525"/>
        <v>2025 1</v>
      </c>
      <c r="AN1941" t="str">
        <f t="shared" si="526"/>
        <v xml:space="preserve">IVAN </v>
      </c>
    </row>
    <row r="1942" spans="1:40" x14ac:dyDescent="0.35">
      <c r="A1942">
        <v>84644</v>
      </c>
      <c r="B1942" t="s">
        <v>274</v>
      </c>
      <c r="C1942" s="31">
        <v>45975</v>
      </c>
      <c r="D1942" t="s">
        <v>373</v>
      </c>
      <c r="E1942" t="s">
        <v>374</v>
      </c>
      <c r="F1942" t="s">
        <v>669</v>
      </c>
      <c r="G1942" t="s">
        <v>670</v>
      </c>
      <c r="H1942" t="s">
        <v>809</v>
      </c>
      <c r="I1942" t="s">
        <v>810</v>
      </c>
      <c r="J1942">
        <v>360</v>
      </c>
      <c r="K1942">
        <v>6075.36</v>
      </c>
      <c r="L1942">
        <v>2451.3611799999999</v>
      </c>
      <c r="M1942">
        <v>1223.57</v>
      </c>
      <c r="N1942">
        <v>16.875989999999998</v>
      </c>
      <c r="O1942" s="32">
        <f t="shared" si="510"/>
        <v>4851.79</v>
      </c>
      <c r="P1942" s="32">
        <f t="shared" si="511"/>
        <v>2400.4288200000001</v>
      </c>
      <c r="Q1942">
        <v>767291</v>
      </c>
      <c r="R1942" t="s">
        <v>298</v>
      </c>
      <c r="S1942" t="s">
        <v>500</v>
      </c>
      <c r="T1942" t="str">
        <f t="shared" si="512"/>
        <v>VEN</v>
      </c>
      <c r="U1942" t="s">
        <v>381</v>
      </c>
      <c r="V1942" s="33">
        <f t="shared" si="513"/>
        <v>6075.36</v>
      </c>
      <c r="W1942">
        <f t="shared" si="514"/>
        <v>360</v>
      </c>
      <c r="X1942" s="33">
        <f t="shared" si="515"/>
        <v>4851.79</v>
      </c>
      <c r="Y1942" s="33">
        <f t="shared" si="516"/>
        <v>1223.57</v>
      </c>
      <c r="Z1942" s="34">
        <f t="shared" si="517"/>
        <v>0.38325775262700484</v>
      </c>
      <c r="AA1942" s="33">
        <f t="shared" si="518"/>
        <v>2328.4288200000001</v>
      </c>
      <c r="AB1942" s="34">
        <f t="shared" si="519"/>
        <v>0.47991129459436621</v>
      </c>
      <c r="AC1942" s="33" t="str">
        <f>IFERROR($X1942/VLOOKUP(CONCATENATE("USD",C1942),[1]GEINDICE!AR$1:AS$65536,2,0),"")</f>
        <v/>
      </c>
      <c r="AD1942" s="33" t="str">
        <f>IFERROR($AA1942/VLOOKUP(CONCATENATE("USD",C1942),[1]GEINDICE!AR$1:AS$65536,2,0),"")</f>
        <v/>
      </c>
      <c r="AE1942" s="33" t="str">
        <f>IFERROR($X1942/VLOOKUP(CONCATENATE("EUR",C1942),[1]GEINDICE!AR$1:AS$65536,2,0),"")</f>
        <v/>
      </c>
      <c r="AF1942" s="33" t="str">
        <f>IFERROR($AA1942/VLOOKUP(CONCATENATE("EUR",C1942),[1]GEINDICE!AR$1:AS$65536,2,0),"")</f>
        <v/>
      </c>
      <c r="AG1942" s="43" t="str">
        <f>VLOOKUP(E1942,[1]Apresentação!AW$1:AX$65536,2,0)</f>
        <v xml:space="preserve">                    2 - LEATHER AUXILIARIES</v>
      </c>
      <c r="AH1942" s="43" t="str">
        <f t="shared" si="520"/>
        <v xml:space="preserve">         5212000933 - PELLASTOL MO BR</v>
      </c>
      <c r="AI1942" s="44" t="str">
        <f t="shared" si="521"/>
        <v xml:space="preserve">     L00456 - IVAN JUNIOR DE ANDRADE EEPP</v>
      </c>
      <c r="AJ1942" t="str">
        <f t="shared" si="522"/>
        <v xml:space="preserve">     90 - SALES</v>
      </c>
      <c r="AK1942" t="str">
        <f t="shared" si="523"/>
        <v/>
      </c>
      <c r="AL1942">
        <f t="shared" si="524"/>
        <v>11</v>
      </c>
      <c r="AM1942" t="str">
        <f t="shared" si="525"/>
        <v>2025 11</v>
      </c>
      <c r="AN1942" t="str">
        <f t="shared" si="526"/>
        <v xml:space="preserve">IVAN </v>
      </c>
    </row>
    <row r="1943" spans="1:40" x14ac:dyDescent="0.35">
      <c r="A1943">
        <v>83682</v>
      </c>
      <c r="B1943" t="s">
        <v>274</v>
      </c>
      <c r="C1943" s="31">
        <v>45898</v>
      </c>
      <c r="D1943" t="s">
        <v>373</v>
      </c>
      <c r="E1943" t="s">
        <v>374</v>
      </c>
      <c r="F1943" t="s">
        <v>669</v>
      </c>
      <c r="G1943" t="s">
        <v>670</v>
      </c>
      <c r="H1943" t="s">
        <v>809</v>
      </c>
      <c r="I1943" t="s">
        <v>810</v>
      </c>
      <c r="J1943">
        <v>360</v>
      </c>
      <c r="K1943">
        <v>6224.31</v>
      </c>
      <c r="L1943">
        <v>2508.10149</v>
      </c>
      <c r="M1943">
        <v>1253.58</v>
      </c>
      <c r="N1943">
        <v>17.289739999999998</v>
      </c>
      <c r="O1943" s="32">
        <f t="shared" si="510"/>
        <v>4970.7300000000005</v>
      </c>
      <c r="P1943" s="32">
        <f t="shared" si="511"/>
        <v>2462.6285100000005</v>
      </c>
      <c r="Q1943">
        <v>760146</v>
      </c>
      <c r="R1943" t="s">
        <v>298</v>
      </c>
      <c r="S1943" t="s">
        <v>500</v>
      </c>
      <c r="T1943" t="str">
        <f t="shared" si="512"/>
        <v>VEN</v>
      </c>
      <c r="U1943" t="s">
        <v>381</v>
      </c>
      <c r="V1943" s="33">
        <f t="shared" si="513"/>
        <v>6224.31</v>
      </c>
      <c r="W1943">
        <f t="shared" si="514"/>
        <v>360</v>
      </c>
      <c r="X1943" s="33">
        <f t="shared" si="515"/>
        <v>4970.7300000000005</v>
      </c>
      <c r="Y1943" s="33">
        <f t="shared" si="516"/>
        <v>1253.58</v>
      </c>
      <c r="Z1943" s="34">
        <f t="shared" si="517"/>
        <v>0.38407928107693867</v>
      </c>
      <c r="AA1943" s="33">
        <f t="shared" si="518"/>
        <v>2390.6285100000005</v>
      </c>
      <c r="AB1943" s="34">
        <f t="shared" si="519"/>
        <v>0.48094113138311684</v>
      </c>
      <c r="AC1943" s="33">
        <f>IFERROR($X1943/VLOOKUP(CONCATENATE("USD",C1943),[1]GEINDICE!AR$1:AS$65536,2,0),"")</f>
        <v>916.02720035382583</v>
      </c>
      <c r="AD1943" s="33">
        <f>IFERROR($AA1943/VLOOKUP(CONCATENATE("USD",C1943),[1]GEINDICE!AR$1:AS$65536,2,0),"")</f>
        <v>440.55515811587799</v>
      </c>
      <c r="AE1943" s="33">
        <f>IFERROR($X1943/VLOOKUP(CONCATENATE("EUR",C1943),[1]GEINDICE!AR$1:AS$65536,2,0),"")</f>
        <v>783.19914286164465</v>
      </c>
      <c r="AF1943" s="33">
        <f>IFERROR($AA1943/VLOOKUP(CONCATENATE("EUR",C1943),[1]GEINDICE!AR$1:AS$65536,2,0),"")</f>
        <v>376.67268186616673</v>
      </c>
      <c r="AG1943" s="43" t="str">
        <f>VLOOKUP(E1943,[1]Apresentação!AW$1:AX$65536,2,0)</f>
        <v xml:space="preserve">                    2 - LEATHER AUXILIARIES</v>
      </c>
      <c r="AH1943" s="43" t="str">
        <f t="shared" si="520"/>
        <v xml:space="preserve">         5212000933 - PELLASTOL MO BR</v>
      </c>
      <c r="AI1943" s="44" t="str">
        <f t="shared" si="521"/>
        <v xml:space="preserve">     L00456 - IVAN JUNIOR DE ANDRADE EEPP</v>
      </c>
      <c r="AJ1943" t="str">
        <f t="shared" si="522"/>
        <v xml:space="preserve">     90 - SALES</v>
      </c>
      <c r="AK1943" t="str">
        <f t="shared" si="523"/>
        <v/>
      </c>
      <c r="AL1943">
        <f t="shared" si="524"/>
        <v>8</v>
      </c>
      <c r="AM1943" t="str">
        <f t="shared" si="525"/>
        <v>2025 8</v>
      </c>
      <c r="AN1943" t="str">
        <f t="shared" si="526"/>
        <v xml:space="preserve">IVAN </v>
      </c>
    </row>
    <row r="1944" spans="1:40" x14ac:dyDescent="0.35">
      <c r="A1944">
        <v>83683</v>
      </c>
      <c r="B1944" t="s">
        <v>274</v>
      </c>
      <c r="C1944" s="31">
        <v>45898</v>
      </c>
      <c r="D1944" t="s">
        <v>373</v>
      </c>
      <c r="E1944" t="s">
        <v>374</v>
      </c>
      <c r="F1944" t="s">
        <v>379</v>
      </c>
      <c r="G1944" t="s">
        <v>380</v>
      </c>
      <c r="H1944" t="s">
        <v>809</v>
      </c>
      <c r="I1944" t="s">
        <v>810</v>
      </c>
      <c r="J1944">
        <v>2000</v>
      </c>
      <c r="K1944">
        <v>28139.8</v>
      </c>
      <c r="L1944">
        <v>13933.89718</v>
      </c>
      <c r="M1944">
        <v>5667.36</v>
      </c>
      <c r="N1944">
        <v>14.069900000000001</v>
      </c>
      <c r="O1944" s="32">
        <f t="shared" si="510"/>
        <v>22472.44</v>
      </c>
      <c r="P1944" s="32">
        <f t="shared" si="511"/>
        <v>8538.5428199999988</v>
      </c>
      <c r="Q1944">
        <v>760151</v>
      </c>
      <c r="R1944" t="s">
        <v>298</v>
      </c>
      <c r="S1944" t="s">
        <v>500</v>
      </c>
      <c r="T1944" t="str">
        <f t="shared" si="512"/>
        <v>VEN</v>
      </c>
      <c r="U1944" t="s">
        <v>293</v>
      </c>
      <c r="V1944" s="33">
        <f t="shared" si="513"/>
        <v>28139.8</v>
      </c>
      <c r="W1944">
        <f t="shared" si="514"/>
        <v>2000</v>
      </c>
      <c r="X1944" s="33">
        <f t="shared" si="515"/>
        <v>22472.44</v>
      </c>
      <c r="Y1944" s="33">
        <f t="shared" si="516"/>
        <v>5667.36</v>
      </c>
      <c r="Z1944" s="34">
        <f t="shared" si="517"/>
        <v>0.28921821832422401</v>
      </c>
      <c r="AA1944" s="33">
        <f t="shared" si="518"/>
        <v>8138.5428199999988</v>
      </c>
      <c r="AB1944" s="34">
        <f t="shared" si="519"/>
        <v>0.36215661583699854</v>
      </c>
      <c r="AC1944" s="33">
        <f>IFERROR($X1944/VLOOKUP(CONCATENATE("USD",C1944),[1]GEINDICE!AR$1:AS$65536,2,0),"")</f>
        <v>4141.3165266106444</v>
      </c>
      <c r="AD1944" s="33">
        <f>IFERROR($AA1944/VLOOKUP(CONCATENATE("USD",C1944),[1]GEINDICE!AR$1:AS$65536,2,0),"")</f>
        <v>1499.805178387144</v>
      </c>
      <c r="AE1944" s="33">
        <f>IFERROR($X1944/VLOOKUP(CONCATENATE("EUR",C1944),[1]GEINDICE!AR$1:AS$65536,2,0),"")</f>
        <v>3540.8070335765042</v>
      </c>
      <c r="AF1944" s="33">
        <f>IFERROR($AA1944/VLOOKUP(CONCATENATE("EUR",C1944),[1]GEINDICE!AR$1:AS$65536,2,0),"")</f>
        <v>1282.3266926119084</v>
      </c>
      <c r="AG1944" s="43" t="str">
        <f>VLOOKUP(E1944,[1]Apresentação!AW$1:AX$65536,2,0)</f>
        <v xml:space="preserve">                    2 - LEATHER AUXILIARIES</v>
      </c>
      <c r="AH1944" s="43" t="str">
        <f t="shared" si="520"/>
        <v xml:space="preserve">         5212000933 - PELLASTOL MO BR</v>
      </c>
      <c r="AI1944" s="44" t="str">
        <f t="shared" si="521"/>
        <v xml:space="preserve">     L00103 - VITAPELLI LTDA</v>
      </c>
      <c r="AJ1944" t="str">
        <f t="shared" si="522"/>
        <v xml:space="preserve">     90 - SALES</v>
      </c>
      <c r="AK1944" t="str">
        <f t="shared" si="523"/>
        <v/>
      </c>
      <c r="AL1944">
        <f t="shared" si="524"/>
        <v>8</v>
      </c>
      <c r="AM1944" t="str">
        <f t="shared" si="525"/>
        <v>2025 8</v>
      </c>
      <c r="AN1944" t="str">
        <f t="shared" si="526"/>
        <v xml:space="preserve">VITAPELLI </v>
      </c>
    </row>
    <row r="1945" spans="1:40" x14ac:dyDescent="0.35">
      <c r="A1945">
        <v>84341</v>
      </c>
      <c r="B1945" t="s">
        <v>274</v>
      </c>
      <c r="C1945" s="31">
        <v>45954</v>
      </c>
      <c r="D1945" t="s">
        <v>373</v>
      </c>
      <c r="E1945" t="s">
        <v>374</v>
      </c>
      <c r="F1945" t="s">
        <v>379</v>
      </c>
      <c r="G1945" t="s">
        <v>380</v>
      </c>
      <c r="H1945" t="s">
        <v>809</v>
      </c>
      <c r="I1945" t="s">
        <v>810</v>
      </c>
      <c r="J1945">
        <v>240</v>
      </c>
      <c r="K1945">
        <v>3359.62</v>
      </c>
      <c r="L1945">
        <v>1671.32584</v>
      </c>
      <c r="M1945">
        <v>676.62</v>
      </c>
      <c r="N1945">
        <v>13.9984</v>
      </c>
      <c r="O1945" s="32">
        <f t="shared" si="510"/>
        <v>2683</v>
      </c>
      <c r="P1945" s="32">
        <f t="shared" si="511"/>
        <v>1011.67416</v>
      </c>
      <c r="Q1945">
        <v>765137</v>
      </c>
      <c r="R1945" t="s">
        <v>298</v>
      </c>
      <c r="S1945" t="s">
        <v>500</v>
      </c>
      <c r="T1945" t="str">
        <f t="shared" si="512"/>
        <v>VEN</v>
      </c>
      <c r="U1945" t="s">
        <v>381</v>
      </c>
      <c r="V1945" s="33">
        <f t="shared" si="513"/>
        <v>3359.62</v>
      </c>
      <c r="W1945">
        <f t="shared" si="514"/>
        <v>240</v>
      </c>
      <c r="X1945" s="33">
        <f t="shared" si="515"/>
        <v>2683</v>
      </c>
      <c r="Y1945" s="33">
        <f t="shared" si="516"/>
        <v>676.62</v>
      </c>
      <c r="Z1945" s="45">
        <f t="shared" si="517"/>
        <v>0.28684022597793801</v>
      </c>
      <c r="AA1945" s="33">
        <f t="shared" si="518"/>
        <v>963.67416000000003</v>
      </c>
      <c r="AB1945" s="45">
        <f t="shared" si="519"/>
        <v>0.3591778456951174</v>
      </c>
      <c r="AC1945" s="33">
        <f>IFERROR($X1945/VLOOKUP(CONCATENATE("USD",C1945),[1]GEINDICE!AR$1:AS$65536,2,0),"")</f>
        <v>498.7266947971076</v>
      </c>
      <c r="AD1945" s="33">
        <f>IFERROR($AA1945/VLOOKUP(CONCATENATE("USD",C1945),[1]GEINDICE!AR$1:AS$65536,2,0),"")</f>
        <v>179.13157982787143</v>
      </c>
      <c r="AE1945" s="33">
        <f>IFERROR($X1945/VLOOKUP(CONCATENATE("EUR",C1945),[1]GEINDICE!AR$1:AS$65536,2,0),"")</f>
        <v>428.97799948836018</v>
      </c>
      <c r="AF1945" s="33">
        <f>IFERROR($AA1945/VLOOKUP(CONCATENATE("EUR",C1945),[1]GEINDICE!AR$1:AS$65536,2,0),"")</f>
        <v>154.07939370683039</v>
      </c>
      <c r="AG1945" s="48" t="str">
        <f>VLOOKUP(E1945,[1]Apresentação!AW$1:AX$65536,2,0)</f>
        <v xml:space="preserve">                    2 - LEATHER AUXILIARIES</v>
      </c>
      <c r="AH1945" s="48" t="str">
        <f t="shared" si="520"/>
        <v xml:space="preserve">         5212000933 - PELLASTOL MO BR</v>
      </c>
      <c r="AI1945" s="49" t="str">
        <f t="shared" si="521"/>
        <v xml:space="preserve">     L00103 - VITAPELLI LTDA</v>
      </c>
      <c r="AJ1945" t="str">
        <f t="shared" si="522"/>
        <v xml:space="preserve">     90 - SALES</v>
      </c>
      <c r="AK1945" t="str">
        <f t="shared" si="523"/>
        <v/>
      </c>
      <c r="AL1945">
        <f t="shared" si="524"/>
        <v>10</v>
      </c>
      <c r="AM1945" t="str">
        <f t="shared" si="525"/>
        <v>2025 10</v>
      </c>
      <c r="AN1945" t="str">
        <f t="shared" si="526"/>
        <v xml:space="preserve">VITAPELLI </v>
      </c>
    </row>
    <row r="1946" spans="1:40" x14ac:dyDescent="0.35">
      <c r="A1946">
        <v>84342</v>
      </c>
      <c r="B1946" t="s">
        <v>274</v>
      </c>
      <c r="C1946" s="31">
        <v>45954</v>
      </c>
      <c r="D1946" t="s">
        <v>373</v>
      </c>
      <c r="E1946" t="s">
        <v>374</v>
      </c>
      <c r="F1946" t="s">
        <v>669</v>
      </c>
      <c r="G1946" t="s">
        <v>670</v>
      </c>
      <c r="H1946" t="s">
        <v>809</v>
      </c>
      <c r="I1946" t="s">
        <v>810</v>
      </c>
      <c r="J1946">
        <v>240</v>
      </c>
      <c r="K1946">
        <v>4128.45</v>
      </c>
      <c r="L1946">
        <v>1671.32584</v>
      </c>
      <c r="M1946">
        <v>831.47</v>
      </c>
      <c r="N1946">
        <v>17.201879999999999</v>
      </c>
      <c r="O1946" s="32">
        <f t="shared" si="510"/>
        <v>3296.9799999999996</v>
      </c>
      <c r="P1946" s="32">
        <f t="shared" si="511"/>
        <v>1625.6541599999996</v>
      </c>
      <c r="Q1946">
        <v>765145</v>
      </c>
      <c r="R1946" t="s">
        <v>298</v>
      </c>
      <c r="S1946" t="s">
        <v>500</v>
      </c>
      <c r="T1946" t="str">
        <f t="shared" si="512"/>
        <v>VEN</v>
      </c>
      <c r="U1946" t="s">
        <v>381</v>
      </c>
      <c r="V1946" s="33">
        <f t="shared" si="513"/>
        <v>4128.45</v>
      </c>
      <c r="W1946">
        <f t="shared" si="514"/>
        <v>240</v>
      </c>
      <c r="X1946" s="33">
        <f t="shared" si="515"/>
        <v>3296.9799999999996</v>
      </c>
      <c r="Y1946" s="33">
        <f t="shared" si="516"/>
        <v>831.47</v>
      </c>
      <c r="Z1946" s="45">
        <f t="shared" si="517"/>
        <v>0.38214200486865524</v>
      </c>
      <c r="AA1946" s="33">
        <f t="shared" si="518"/>
        <v>1577.6541599999996</v>
      </c>
      <c r="AB1946" s="45">
        <f t="shared" si="519"/>
        <v>0.47851493184672028</v>
      </c>
      <c r="AC1946" s="33">
        <f>IFERROR($X1946/VLOOKUP(CONCATENATE("USD",C1946),[1]GEINDICE!AR$1:AS$65536,2,0),"")</f>
        <v>612.85573544993201</v>
      </c>
      <c r="AD1946" s="33">
        <f>IFERROR($AA1946/VLOOKUP(CONCATENATE("USD",C1946),[1]GEINDICE!AR$1:AS$65536,2,0),"")</f>
        <v>293.26062048069582</v>
      </c>
      <c r="AE1946" s="33">
        <f>IFERROR($X1946/VLOOKUP(CONCATENATE("EUR",C1946),[1]GEINDICE!AR$1:AS$65536,2,0),"")</f>
        <v>527.14568943463792</v>
      </c>
      <c r="AF1946" s="33">
        <f>IFERROR($AA1946/VLOOKUP(CONCATENATE("EUR",C1946),[1]GEINDICE!AR$1:AS$65536,2,0),"")</f>
        <v>252.24708365310812</v>
      </c>
      <c r="AG1946" s="48" t="str">
        <f>VLOOKUP(E1946,[1]Apresentação!AW$1:AX$65536,2,0)</f>
        <v xml:space="preserve">                    2 - LEATHER AUXILIARIES</v>
      </c>
      <c r="AH1946" s="48" t="str">
        <f t="shared" si="520"/>
        <v xml:space="preserve">         5212000933 - PELLASTOL MO BR</v>
      </c>
      <c r="AI1946" s="49" t="str">
        <f t="shared" si="521"/>
        <v xml:space="preserve">     L00456 - IVAN JUNIOR DE ANDRADE EEPP</v>
      </c>
      <c r="AJ1946" t="str">
        <f t="shared" si="522"/>
        <v xml:space="preserve">     90 - SALES</v>
      </c>
      <c r="AK1946" t="str">
        <f t="shared" si="523"/>
        <v/>
      </c>
      <c r="AL1946">
        <f t="shared" si="524"/>
        <v>10</v>
      </c>
      <c r="AM1946" t="str">
        <f t="shared" si="525"/>
        <v>2025 10</v>
      </c>
      <c r="AN1946" t="str">
        <f t="shared" si="526"/>
        <v xml:space="preserve">IVAN </v>
      </c>
    </row>
    <row r="1947" spans="1:40" x14ac:dyDescent="0.35">
      <c r="A1947">
        <v>83793</v>
      </c>
      <c r="B1947" t="s">
        <v>274</v>
      </c>
      <c r="C1947" s="31">
        <v>45909</v>
      </c>
      <c r="D1947" t="s">
        <v>373</v>
      </c>
      <c r="E1947" t="s">
        <v>374</v>
      </c>
      <c r="F1947" t="s">
        <v>648</v>
      </c>
      <c r="G1947" t="s">
        <v>649</v>
      </c>
      <c r="H1947" t="s">
        <v>809</v>
      </c>
      <c r="I1947" t="s">
        <v>810</v>
      </c>
      <c r="J1947">
        <v>120</v>
      </c>
      <c r="K1947">
        <v>1615.31</v>
      </c>
      <c r="L1947">
        <v>838.64405999999997</v>
      </c>
      <c r="M1947">
        <v>325.32</v>
      </c>
      <c r="N1947">
        <v>13.460939999999999</v>
      </c>
      <c r="O1947" s="32">
        <f t="shared" si="510"/>
        <v>1289.99</v>
      </c>
      <c r="P1947" s="32">
        <f t="shared" si="511"/>
        <v>451.34594000000004</v>
      </c>
      <c r="Q1947">
        <v>760960</v>
      </c>
      <c r="R1947" t="s">
        <v>298</v>
      </c>
      <c r="S1947" t="s">
        <v>500</v>
      </c>
      <c r="T1947" t="str">
        <f t="shared" si="512"/>
        <v>VEN</v>
      </c>
      <c r="U1947" t="s">
        <v>300</v>
      </c>
      <c r="V1947" s="33">
        <f t="shared" si="513"/>
        <v>1615.31</v>
      </c>
      <c r="W1947">
        <f t="shared" si="514"/>
        <v>120</v>
      </c>
      <c r="X1947" s="33">
        <f t="shared" si="515"/>
        <v>1289.99</v>
      </c>
      <c r="Y1947" s="33">
        <f t="shared" si="516"/>
        <v>325.32</v>
      </c>
      <c r="Z1947" s="45">
        <f t="shared" si="517"/>
        <v>0.26455970680550484</v>
      </c>
      <c r="AA1947" s="33">
        <f t="shared" si="518"/>
        <v>427.34594000000004</v>
      </c>
      <c r="AB1947" s="45">
        <f t="shared" si="519"/>
        <v>0.33127849053093439</v>
      </c>
      <c r="AC1947" s="33">
        <f>IFERROR($X1947/VLOOKUP(CONCATENATE("USD",C1947),[1]GEINDICE!AR$1:AS$65536,2,0),"")</f>
        <v>237.66351007774787</v>
      </c>
      <c r="AD1947" s="33">
        <f>IFERROR($AA1947/VLOOKUP(CONCATENATE("USD",C1947),[1]GEINDICE!AR$1:AS$65536,2,0),"")</f>
        <v>78.732808872839826</v>
      </c>
      <c r="AE1947" s="33">
        <f>IFERROR($X1947/VLOOKUP(CONCATENATE("EUR",C1947),[1]GEINDICE!AR$1:AS$65536,2,0),"")</f>
        <v>202.73298758447271</v>
      </c>
      <c r="AF1947" s="33">
        <f>IFERROR($AA1947/VLOOKUP(CONCATENATE("EUR",C1947),[1]GEINDICE!AR$1:AS$65536,2,0),"")</f>
        <v>67.161078107810781</v>
      </c>
      <c r="AG1947" s="48" t="str">
        <f>VLOOKUP(E1947,[1]Apresentação!AW$1:AX$65536,2,0)</f>
        <v xml:space="preserve">                    2 - LEATHER AUXILIARIES</v>
      </c>
      <c r="AH1947" s="48" t="str">
        <f t="shared" si="520"/>
        <v xml:space="preserve">         5212000933 - PELLASTOL MO BR</v>
      </c>
      <c r="AI1947" s="49" t="str">
        <f t="shared" si="521"/>
        <v xml:space="preserve">     L00010 - CURTUME TROPICAL LTDA</v>
      </c>
      <c r="AJ1947" t="str">
        <f t="shared" si="522"/>
        <v xml:space="preserve">     90 - SALES</v>
      </c>
      <c r="AK1947" t="str">
        <f t="shared" si="523"/>
        <v/>
      </c>
      <c r="AL1947">
        <f t="shared" si="524"/>
        <v>9</v>
      </c>
      <c r="AM1947" t="str">
        <f t="shared" si="525"/>
        <v>2025 9</v>
      </c>
      <c r="AN1947" t="str">
        <f t="shared" si="526"/>
        <v xml:space="preserve">CURTUME </v>
      </c>
    </row>
    <row r="1948" spans="1:40" x14ac:dyDescent="0.35">
      <c r="A1948">
        <v>84554</v>
      </c>
      <c r="B1948" t="s">
        <v>274</v>
      </c>
      <c r="C1948" s="31">
        <v>45968</v>
      </c>
      <c r="D1948" t="s">
        <v>373</v>
      </c>
      <c r="E1948" t="s">
        <v>374</v>
      </c>
      <c r="F1948" t="s">
        <v>379</v>
      </c>
      <c r="G1948" t="s">
        <v>380</v>
      </c>
      <c r="H1948" t="s">
        <v>809</v>
      </c>
      <c r="I1948" t="s">
        <v>810</v>
      </c>
      <c r="J1948">
        <v>2000</v>
      </c>
      <c r="K1948">
        <v>27794.52</v>
      </c>
      <c r="L1948">
        <v>13618.67323</v>
      </c>
      <c r="M1948">
        <v>5597.82</v>
      </c>
      <c r="N1948">
        <v>13.897259999999999</v>
      </c>
      <c r="O1948" s="32">
        <f t="shared" si="510"/>
        <v>22196.7</v>
      </c>
      <c r="P1948" s="32">
        <f t="shared" si="511"/>
        <v>8578.0267700000004</v>
      </c>
      <c r="Q1948">
        <v>766592</v>
      </c>
      <c r="R1948" t="s">
        <v>298</v>
      </c>
      <c r="S1948" t="s">
        <v>500</v>
      </c>
      <c r="T1948" t="str">
        <f t="shared" si="512"/>
        <v>VEN</v>
      </c>
      <c r="U1948" t="s">
        <v>300</v>
      </c>
      <c r="V1948" s="33">
        <f t="shared" si="513"/>
        <v>27794.52</v>
      </c>
      <c r="W1948">
        <f t="shared" si="514"/>
        <v>2000</v>
      </c>
      <c r="X1948" s="33">
        <f t="shared" si="515"/>
        <v>22196.7</v>
      </c>
      <c r="Y1948" s="33">
        <f t="shared" si="516"/>
        <v>5597.82</v>
      </c>
      <c r="Z1948" s="45">
        <f t="shared" si="517"/>
        <v>0.29423162443532036</v>
      </c>
      <c r="AA1948" s="33">
        <f t="shared" si="518"/>
        <v>8178.0267700000004</v>
      </c>
      <c r="AB1948" s="45">
        <f t="shared" si="519"/>
        <v>0.36843435150270087</v>
      </c>
      <c r="AC1948" s="33" t="str">
        <f>IFERROR($X1948/VLOOKUP(CONCATENATE("USD",C1948),[1]GEINDICE!AR$1:AS$65536,2,0),"")</f>
        <v/>
      </c>
      <c r="AD1948" s="33" t="str">
        <f>IFERROR($AA1948/VLOOKUP(CONCATENATE("USD",C1948),[1]GEINDICE!AR$1:AS$65536,2,0),"")</f>
        <v/>
      </c>
      <c r="AE1948" s="33" t="str">
        <f>IFERROR($X1948/VLOOKUP(CONCATENATE("EUR",C1948),[1]GEINDICE!AR$1:AS$65536,2,0),"")</f>
        <v/>
      </c>
      <c r="AF1948" s="33" t="str">
        <f>IFERROR($AA1948/VLOOKUP(CONCATENATE("EUR",C1948),[1]GEINDICE!AR$1:AS$65536,2,0),"")</f>
        <v/>
      </c>
      <c r="AG1948" s="48" t="str">
        <f>VLOOKUP(E1948,[1]Apresentação!AW$1:AX$65536,2,0)</f>
        <v xml:space="preserve">                    2 - LEATHER AUXILIARIES</v>
      </c>
      <c r="AH1948" s="48" t="str">
        <f t="shared" si="520"/>
        <v xml:space="preserve">         5212000933 - PELLASTOL MO BR</v>
      </c>
      <c r="AI1948" s="49" t="str">
        <f t="shared" si="521"/>
        <v xml:space="preserve">     L00103 - VITAPELLI LTDA</v>
      </c>
      <c r="AJ1948" t="str">
        <f t="shared" si="522"/>
        <v xml:space="preserve">     90 - SALES</v>
      </c>
      <c r="AK1948" t="str">
        <f t="shared" si="523"/>
        <v/>
      </c>
      <c r="AL1948">
        <f t="shared" si="524"/>
        <v>11</v>
      </c>
      <c r="AM1948" t="str">
        <f t="shared" si="525"/>
        <v>2025 11</v>
      </c>
      <c r="AN1948" t="str">
        <f t="shared" si="526"/>
        <v xml:space="preserve">VITAPELLI </v>
      </c>
    </row>
    <row r="1949" spans="1:40" x14ac:dyDescent="0.35">
      <c r="A1949">
        <v>84556</v>
      </c>
      <c r="B1949" t="s">
        <v>274</v>
      </c>
      <c r="C1949" s="31">
        <v>45968</v>
      </c>
      <c r="D1949" t="s">
        <v>373</v>
      </c>
      <c r="E1949" t="s">
        <v>374</v>
      </c>
      <c r="F1949" t="s">
        <v>669</v>
      </c>
      <c r="G1949" t="s">
        <v>670</v>
      </c>
      <c r="H1949" t="s">
        <v>809</v>
      </c>
      <c r="I1949" t="s">
        <v>810</v>
      </c>
      <c r="J1949">
        <v>240</v>
      </c>
      <c r="K1949">
        <v>4098.62</v>
      </c>
      <c r="L1949">
        <v>1634.2407900000001</v>
      </c>
      <c r="M1949">
        <v>825.46</v>
      </c>
      <c r="N1949">
        <v>17.077590000000001</v>
      </c>
      <c r="O1949" s="32">
        <f t="shared" si="510"/>
        <v>3273.16</v>
      </c>
      <c r="P1949" s="32">
        <f t="shared" si="511"/>
        <v>1638.9192099999998</v>
      </c>
      <c r="Q1949">
        <v>766603</v>
      </c>
      <c r="R1949" t="s">
        <v>298</v>
      </c>
      <c r="S1949" t="s">
        <v>500</v>
      </c>
      <c r="T1949" t="str">
        <f t="shared" si="512"/>
        <v>VEN</v>
      </c>
      <c r="U1949" t="s">
        <v>381</v>
      </c>
      <c r="V1949" s="33">
        <f t="shared" si="513"/>
        <v>4098.62</v>
      </c>
      <c r="W1949">
        <f t="shared" si="514"/>
        <v>240</v>
      </c>
      <c r="X1949" s="33">
        <f t="shared" si="515"/>
        <v>3273.16</v>
      </c>
      <c r="Y1949" s="33">
        <f t="shared" si="516"/>
        <v>825.46</v>
      </c>
      <c r="Z1949" s="45">
        <f t="shared" si="517"/>
        <v>0.38815972449263408</v>
      </c>
      <c r="AA1949" s="33">
        <f t="shared" si="518"/>
        <v>1590.9192099999998</v>
      </c>
      <c r="AB1949" s="45">
        <f t="shared" si="519"/>
        <v>0.48604993645284678</v>
      </c>
      <c r="AC1949" s="33" t="str">
        <f>IFERROR($X1949/VLOOKUP(CONCATENATE("USD",C1949),[1]GEINDICE!AR$1:AS$65536,2,0),"")</f>
        <v/>
      </c>
      <c r="AD1949" s="33" t="str">
        <f>IFERROR($AA1949/VLOOKUP(CONCATENATE("USD",C1949),[1]GEINDICE!AR$1:AS$65536,2,0),"")</f>
        <v/>
      </c>
      <c r="AE1949" s="33" t="str">
        <f>IFERROR($X1949/VLOOKUP(CONCATENATE("EUR",C1949),[1]GEINDICE!AR$1:AS$65536,2,0),"")</f>
        <v/>
      </c>
      <c r="AF1949" s="33" t="str">
        <f>IFERROR($AA1949/VLOOKUP(CONCATENATE("EUR",C1949),[1]GEINDICE!AR$1:AS$65536,2,0),"")</f>
        <v/>
      </c>
      <c r="AG1949" s="48" t="str">
        <f>VLOOKUP(E1949,[1]Apresentação!AW$1:AX$65536,2,0)</f>
        <v xml:space="preserve">                    2 - LEATHER AUXILIARIES</v>
      </c>
      <c r="AH1949" s="48" t="str">
        <f t="shared" si="520"/>
        <v xml:space="preserve">         5212000933 - PELLASTOL MO BR</v>
      </c>
      <c r="AI1949" s="49" t="str">
        <f t="shared" si="521"/>
        <v xml:space="preserve">     L00456 - IVAN JUNIOR DE ANDRADE EEPP</v>
      </c>
      <c r="AJ1949" t="str">
        <f t="shared" si="522"/>
        <v xml:space="preserve">     90 - SALES</v>
      </c>
      <c r="AK1949" t="str">
        <f t="shared" si="523"/>
        <v/>
      </c>
      <c r="AL1949">
        <f t="shared" si="524"/>
        <v>11</v>
      </c>
      <c r="AM1949" t="str">
        <f t="shared" si="525"/>
        <v>2025 11</v>
      </c>
      <c r="AN1949" t="str">
        <f t="shared" si="526"/>
        <v xml:space="preserve">IVAN </v>
      </c>
    </row>
    <row r="1950" spans="1:40" x14ac:dyDescent="0.35">
      <c r="A1950">
        <v>84025</v>
      </c>
      <c r="B1950" t="s">
        <v>274</v>
      </c>
      <c r="C1950" s="31">
        <v>45929</v>
      </c>
      <c r="D1950" t="s">
        <v>373</v>
      </c>
      <c r="E1950" t="s">
        <v>374</v>
      </c>
      <c r="F1950" t="s">
        <v>669</v>
      </c>
      <c r="G1950" t="s">
        <v>670</v>
      </c>
      <c r="H1950" t="s">
        <v>809</v>
      </c>
      <c r="I1950" t="s">
        <v>810</v>
      </c>
      <c r="J1950">
        <v>240</v>
      </c>
      <c r="K1950">
        <v>4098.16</v>
      </c>
      <c r="L1950">
        <v>1671.3375100000001</v>
      </c>
      <c r="M1950">
        <v>825.37</v>
      </c>
      <c r="N1950">
        <v>17.075679999999998</v>
      </c>
      <c r="O1950" s="32">
        <f t="shared" si="510"/>
        <v>3272.79</v>
      </c>
      <c r="P1950" s="32">
        <f t="shared" si="511"/>
        <v>1601.4524899999999</v>
      </c>
      <c r="Q1950">
        <v>762640</v>
      </c>
      <c r="R1950" t="s">
        <v>298</v>
      </c>
      <c r="S1950" t="s">
        <v>500</v>
      </c>
      <c r="T1950" t="str">
        <f t="shared" si="512"/>
        <v>VEN</v>
      </c>
      <c r="U1950" t="s">
        <v>381</v>
      </c>
      <c r="V1950" s="33">
        <f t="shared" si="513"/>
        <v>4098.16</v>
      </c>
      <c r="W1950">
        <f t="shared" si="514"/>
        <v>240</v>
      </c>
      <c r="X1950" s="33">
        <f t="shared" si="515"/>
        <v>3272.79</v>
      </c>
      <c r="Y1950" s="33">
        <f t="shared" si="516"/>
        <v>825.37</v>
      </c>
      <c r="Z1950" s="45">
        <f t="shared" si="517"/>
        <v>0.37906096638491421</v>
      </c>
      <c r="AA1950" s="33">
        <f t="shared" si="518"/>
        <v>1553.4524899999999</v>
      </c>
      <c r="AB1950" s="45">
        <f t="shared" si="519"/>
        <v>0.47465694101974154</v>
      </c>
      <c r="AC1950" s="33">
        <f>IFERROR($X1950/VLOOKUP(CONCATENATE("USD",C1950),[1]GEINDICE!AR$1:AS$65536,2,0),"")</f>
        <v>614.85092712619053</v>
      </c>
      <c r="AD1950" s="33">
        <f>IFERROR($AA1950/VLOOKUP(CONCATENATE("USD",C1950),[1]GEINDICE!AR$1:AS$65536,2,0),"")</f>
        <v>291.84326025286964</v>
      </c>
      <c r="AE1950" s="33">
        <f>IFERROR($X1950/VLOOKUP(CONCATENATE("EUR",C1950),[1]GEINDICE!AR$1:AS$65536,2,0),"")</f>
        <v>524.16637304205767</v>
      </c>
      <c r="AF1950" s="33">
        <f>IFERROR($AA1950/VLOOKUP(CONCATENATE("EUR",C1950),[1]GEINDICE!AR$1:AS$65536,2,0),"")</f>
        <v>248.79920721355583</v>
      </c>
      <c r="AG1950" s="48" t="str">
        <f>VLOOKUP(E1950,[1]Apresentação!AW$1:AX$65536,2,0)</f>
        <v xml:space="preserve">                    2 - LEATHER AUXILIARIES</v>
      </c>
      <c r="AH1950" s="48" t="str">
        <f t="shared" si="520"/>
        <v xml:space="preserve">         5212000933 - PELLASTOL MO BR</v>
      </c>
      <c r="AI1950" s="49" t="str">
        <f t="shared" si="521"/>
        <v xml:space="preserve">     L00456 - IVAN JUNIOR DE ANDRADE EEPP</v>
      </c>
      <c r="AJ1950" t="str">
        <f t="shared" si="522"/>
        <v xml:space="preserve">     90 - SALES</v>
      </c>
      <c r="AK1950" t="str">
        <f t="shared" si="523"/>
        <v/>
      </c>
      <c r="AL1950">
        <f t="shared" si="524"/>
        <v>9</v>
      </c>
      <c r="AM1950" t="str">
        <f t="shared" si="525"/>
        <v>2025 9</v>
      </c>
      <c r="AN1950" t="str">
        <f t="shared" si="526"/>
        <v xml:space="preserve">IVAN </v>
      </c>
    </row>
    <row r="1951" spans="1:40" x14ac:dyDescent="0.35">
      <c r="A1951">
        <v>82596</v>
      </c>
      <c r="B1951" t="s">
        <v>274</v>
      </c>
      <c r="C1951" s="31">
        <v>45807</v>
      </c>
      <c r="D1951" t="s">
        <v>373</v>
      </c>
      <c r="E1951" t="s">
        <v>374</v>
      </c>
      <c r="F1951" t="s">
        <v>669</v>
      </c>
      <c r="G1951" t="s">
        <v>670</v>
      </c>
      <c r="H1951" t="s">
        <v>809</v>
      </c>
      <c r="I1951" t="s">
        <v>810</v>
      </c>
      <c r="J1951">
        <v>240</v>
      </c>
      <c r="K1951">
        <v>4336.9400000000005</v>
      </c>
      <c r="L1951">
        <v>1649.51676</v>
      </c>
      <c r="M1951">
        <v>873.45</v>
      </c>
      <c r="N1951">
        <v>18.070600000000002</v>
      </c>
      <c r="O1951" s="32">
        <f t="shared" si="510"/>
        <v>3463.4900000000007</v>
      </c>
      <c r="P1951" s="32">
        <f t="shared" si="511"/>
        <v>1813.9732400000007</v>
      </c>
      <c r="Q1951">
        <v>740043</v>
      </c>
      <c r="R1951" t="s">
        <v>298</v>
      </c>
      <c r="S1951" t="s">
        <v>500</v>
      </c>
      <c r="T1951" t="str">
        <f t="shared" si="512"/>
        <v>VEN</v>
      </c>
      <c r="U1951" t="s">
        <v>381</v>
      </c>
      <c r="V1951" s="33">
        <f t="shared" si="513"/>
        <v>4336.9400000000005</v>
      </c>
      <c r="W1951">
        <f t="shared" si="514"/>
        <v>240</v>
      </c>
      <c r="X1951" s="33">
        <f t="shared" si="515"/>
        <v>3463.4900000000007</v>
      </c>
      <c r="Y1951" s="33">
        <f t="shared" si="516"/>
        <v>873.45</v>
      </c>
      <c r="Z1951" s="45">
        <f t="shared" si="517"/>
        <v>0.40719337597476574</v>
      </c>
      <c r="AA1951" s="33">
        <f t="shared" si="518"/>
        <v>1765.9732400000007</v>
      </c>
      <c r="AB1951" s="45">
        <f t="shared" si="519"/>
        <v>0.50988258663948804</v>
      </c>
      <c r="AC1951" s="33">
        <f>IFERROR($X1951/VLOOKUP(CONCATENATE("USD",C1951),[1]GEINDICE!AR$1:AS$65536,2,0),"")</f>
        <v>606.70380296740075</v>
      </c>
      <c r="AD1951" s="33">
        <f>IFERROR($AA1951/VLOOKUP(CONCATENATE("USD",C1951),[1]GEINDICE!AR$1:AS$65536,2,0),"")</f>
        <v>309.34770438103254</v>
      </c>
      <c r="AE1951" s="33">
        <f>IFERROR($X1951/VLOOKUP(CONCATENATE("EUR",C1951),[1]GEINDICE!AR$1:AS$65536,2,0),"")</f>
        <v>534.67897556231389</v>
      </c>
      <c r="AF1951" s="33">
        <f>IFERROR($AA1951/VLOOKUP(CONCATENATE("EUR",C1951),[1]GEINDICE!AR$1:AS$65536,2,0),"")</f>
        <v>272.62349908146422</v>
      </c>
      <c r="AG1951" s="48" t="str">
        <f>VLOOKUP(E1951,[1]Apresentação!AW$1:AX$65536,2,0)</f>
        <v xml:space="preserve">                    2 - LEATHER AUXILIARIES</v>
      </c>
      <c r="AH1951" s="48" t="str">
        <f t="shared" si="520"/>
        <v xml:space="preserve">         5212000933 - PELLASTOL MO BR</v>
      </c>
      <c r="AI1951" s="49" t="str">
        <f t="shared" si="521"/>
        <v xml:space="preserve">     L00456 - IVAN JUNIOR DE ANDRADE EEPP</v>
      </c>
      <c r="AJ1951" t="str">
        <f t="shared" si="522"/>
        <v xml:space="preserve">     90 - SALES</v>
      </c>
      <c r="AK1951" t="str">
        <f t="shared" si="523"/>
        <v/>
      </c>
      <c r="AL1951">
        <f t="shared" si="524"/>
        <v>5</v>
      </c>
      <c r="AM1951" t="str">
        <f t="shared" si="525"/>
        <v>2025 5</v>
      </c>
      <c r="AN1951" t="str">
        <f t="shared" si="526"/>
        <v xml:space="preserve">IVAN </v>
      </c>
    </row>
    <row r="1952" spans="1:40" x14ac:dyDescent="0.35">
      <c r="A1952">
        <v>84248</v>
      </c>
      <c r="B1952" t="s">
        <v>274</v>
      </c>
      <c r="C1952" s="31">
        <v>45947</v>
      </c>
      <c r="D1952" t="s">
        <v>373</v>
      </c>
      <c r="E1952" t="s">
        <v>374</v>
      </c>
      <c r="F1952" t="s">
        <v>379</v>
      </c>
      <c r="G1952" t="s">
        <v>380</v>
      </c>
      <c r="H1952" t="s">
        <v>809</v>
      </c>
      <c r="I1952" t="s">
        <v>810</v>
      </c>
      <c r="J1952">
        <v>1000</v>
      </c>
      <c r="K1952">
        <v>14132.04</v>
      </c>
      <c r="L1952">
        <v>6963.9062800000002</v>
      </c>
      <c r="M1952">
        <v>2846.19</v>
      </c>
      <c r="N1952">
        <v>14.13204</v>
      </c>
      <c r="O1952" s="32">
        <f t="shared" si="510"/>
        <v>11285.85</v>
      </c>
      <c r="P1952" s="32">
        <f t="shared" si="511"/>
        <v>4321.9437200000002</v>
      </c>
      <c r="Q1952">
        <v>764493</v>
      </c>
      <c r="R1952" t="s">
        <v>298</v>
      </c>
      <c r="S1952" t="s">
        <v>500</v>
      </c>
      <c r="T1952" t="str">
        <f t="shared" si="512"/>
        <v>VEN</v>
      </c>
      <c r="U1952" t="s">
        <v>381</v>
      </c>
      <c r="V1952" s="33">
        <f t="shared" si="513"/>
        <v>14132.04</v>
      </c>
      <c r="W1952">
        <f t="shared" si="514"/>
        <v>1000</v>
      </c>
      <c r="X1952" s="33">
        <f t="shared" si="515"/>
        <v>11285.85</v>
      </c>
      <c r="Y1952" s="33">
        <f t="shared" si="516"/>
        <v>2846.19</v>
      </c>
      <c r="Z1952" s="45">
        <f t="shared" si="517"/>
        <v>0.29167365221157032</v>
      </c>
      <c r="AA1952" s="33">
        <f t="shared" si="518"/>
        <v>4121.9437200000002</v>
      </c>
      <c r="AB1952" s="45">
        <f t="shared" si="519"/>
        <v>0.36523112747378356</v>
      </c>
      <c r="AC1952" s="33">
        <f>IFERROR($X1952/VLOOKUP(CONCATENATE("USD",C1952),[1]GEINDICE!AR$1:AS$65536,2,0),"")</f>
        <v>2074.9862107004965</v>
      </c>
      <c r="AD1952" s="33">
        <f>IFERROR($AA1952/VLOOKUP(CONCATENATE("USD",C1952),[1]GEINDICE!AR$1:AS$65536,2,0),"")</f>
        <v>757.84955322669612</v>
      </c>
      <c r="AE1952" s="33">
        <f>IFERROR($X1952/VLOOKUP(CONCATENATE("EUR",C1952),[1]GEINDICE!AR$1:AS$65536,2,0),"")</f>
        <v>1777.6071445447242</v>
      </c>
      <c r="AF1952" s="33">
        <f>IFERROR($AA1952/VLOOKUP(CONCATENATE("EUR",C1952),[1]GEINDICE!AR$1:AS$65536,2,0),"")</f>
        <v>649.2374616075225</v>
      </c>
      <c r="AG1952" s="48" t="str">
        <f>VLOOKUP(E1952,[1]Apresentação!AW$1:AX$65536,2,0)</f>
        <v xml:space="preserve">                    2 - LEATHER AUXILIARIES</v>
      </c>
      <c r="AH1952" s="48" t="str">
        <f t="shared" si="520"/>
        <v xml:space="preserve">         5212000933 - PELLASTOL MO BR</v>
      </c>
      <c r="AI1952" s="49" t="str">
        <f t="shared" si="521"/>
        <v xml:space="preserve">     L00103 - VITAPELLI LTDA</v>
      </c>
      <c r="AJ1952" t="str">
        <f t="shared" si="522"/>
        <v xml:space="preserve">     90 - SALES</v>
      </c>
      <c r="AK1952" t="str">
        <f t="shared" si="523"/>
        <v/>
      </c>
      <c r="AL1952">
        <f t="shared" si="524"/>
        <v>10</v>
      </c>
      <c r="AM1952" t="str">
        <f t="shared" si="525"/>
        <v>2025 10</v>
      </c>
      <c r="AN1952" t="str">
        <f t="shared" si="526"/>
        <v xml:space="preserve">VITAPELLI </v>
      </c>
    </row>
    <row r="1953" spans="1:40" x14ac:dyDescent="0.35">
      <c r="A1953">
        <v>84184</v>
      </c>
      <c r="B1953" t="s">
        <v>274</v>
      </c>
      <c r="C1953" s="31">
        <v>45940</v>
      </c>
      <c r="D1953" t="s">
        <v>373</v>
      </c>
      <c r="E1953" t="s">
        <v>374</v>
      </c>
      <c r="F1953" t="s">
        <v>669</v>
      </c>
      <c r="G1953" t="s">
        <v>670</v>
      </c>
      <c r="H1953" t="s">
        <v>809</v>
      </c>
      <c r="I1953" t="s">
        <v>810</v>
      </c>
      <c r="J1953">
        <v>240</v>
      </c>
      <c r="K1953">
        <v>4105.29</v>
      </c>
      <c r="L1953">
        <v>1671.3375100000001</v>
      </c>
      <c r="M1953">
        <v>826.8</v>
      </c>
      <c r="N1953">
        <v>17.10539</v>
      </c>
      <c r="O1953" s="32">
        <f t="shared" si="510"/>
        <v>3278.49</v>
      </c>
      <c r="P1953" s="32">
        <f t="shared" si="511"/>
        <v>1607.1524899999997</v>
      </c>
      <c r="Q1953">
        <v>763866</v>
      </c>
      <c r="R1953" t="s">
        <v>298</v>
      </c>
      <c r="S1953" t="s">
        <v>500</v>
      </c>
      <c r="T1953" t="str">
        <f t="shared" si="512"/>
        <v>VEN</v>
      </c>
      <c r="U1953" t="s">
        <v>381</v>
      </c>
      <c r="V1953" s="33">
        <f t="shared" si="513"/>
        <v>4105.29</v>
      </c>
      <c r="W1953">
        <f t="shared" si="514"/>
        <v>240</v>
      </c>
      <c r="X1953" s="33">
        <f t="shared" si="515"/>
        <v>3278.49</v>
      </c>
      <c r="Y1953" s="33">
        <f t="shared" si="516"/>
        <v>826.8</v>
      </c>
      <c r="Z1953" s="45">
        <f t="shared" si="517"/>
        <v>0.37979107200709322</v>
      </c>
      <c r="AA1953" s="33">
        <f t="shared" si="518"/>
        <v>1559.1524899999997</v>
      </c>
      <c r="AB1953" s="45">
        <f t="shared" si="519"/>
        <v>0.47557030523198174</v>
      </c>
      <c r="AC1953" s="33">
        <f>IFERROR($X1953/VLOOKUP(CONCATENATE("USD",C1953),[1]GEINDICE!AR$1:AS$65536,2,0),"")</f>
        <v>602.15442824082572</v>
      </c>
      <c r="AD1953" s="33">
        <f>IFERROR($AA1953/VLOOKUP(CONCATENATE("USD",C1953),[1]GEINDICE!AR$1:AS$65536,2,0),"")</f>
        <v>286.36676523527893</v>
      </c>
      <c r="AE1953" s="33">
        <f>IFERROR($X1953/VLOOKUP(CONCATENATE("EUR",C1953),[1]GEINDICE!AR$1:AS$65536,2,0),"")</f>
        <v>518.46949425941739</v>
      </c>
      <c r="AF1953" s="33">
        <f>IFERROR($AA1953/VLOOKUP(CONCATENATE("EUR",C1953),[1]GEINDICE!AR$1:AS$65536,2,0),"")</f>
        <v>246.5686956384223</v>
      </c>
      <c r="AG1953" s="48" t="str">
        <f>VLOOKUP(E1953,[1]Apresentação!AW$1:AX$65536,2,0)</f>
        <v xml:space="preserve">                    2 - LEATHER AUXILIARIES</v>
      </c>
      <c r="AH1953" s="48" t="str">
        <f t="shared" si="520"/>
        <v xml:space="preserve">         5212000933 - PELLASTOL MO BR</v>
      </c>
      <c r="AI1953" s="49" t="str">
        <f t="shared" si="521"/>
        <v xml:space="preserve">     L00456 - IVAN JUNIOR DE ANDRADE EEPP</v>
      </c>
      <c r="AJ1953" t="str">
        <f t="shared" si="522"/>
        <v xml:space="preserve">     90 - SALES</v>
      </c>
      <c r="AK1953" t="str">
        <f t="shared" si="523"/>
        <v/>
      </c>
      <c r="AL1953">
        <f t="shared" si="524"/>
        <v>10</v>
      </c>
      <c r="AM1953" t="str">
        <f t="shared" si="525"/>
        <v>2025 10</v>
      </c>
      <c r="AN1953" t="str">
        <f t="shared" si="526"/>
        <v xml:space="preserve">IVAN </v>
      </c>
    </row>
    <row r="1954" spans="1:40" x14ac:dyDescent="0.35">
      <c r="A1954">
        <v>84253</v>
      </c>
      <c r="B1954" t="s">
        <v>274</v>
      </c>
      <c r="C1954" s="31">
        <v>45947</v>
      </c>
      <c r="D1954" t="s">
        <v>373</v>
      </c>
      <c r="E1954" t="s">
        <v>374</v>
      </c>
      <c r="F1954" t="s">
        <v>669</v>
      </c>
      <c r="G1954" t="s">
        <v>670</v>
      </c>
      <c r="H1954" t="s">
        <v>809</v>
      </c>
      <c r="I1954" t="s">
        <v>810</v>
      </c>
      <c r="J1954">
        <v>240</v>
      </c>
      <c r="K1954">
        <v>4167.8599999999997</v>
      </c>
      <c r="L1954">
        <v>1671.3375100000001</v>
      </c>
      <c r="M1954">
        <v>839.41</v>
      </c>
      <c r="N1954">
        <v>17.366099999999999</v>
      </c>
      <c r="O1954" s="32">
        <f t="shared" si="510"/>
        <v>3328.45</v>
      </c>
      <c r="P1954" s="32">
        <f t="shared" si="511"/>
        <v>1657.1124899999998</v>
      </c>
      <c r="Q1954">
        <v>764520</v>
      </c>
      <c r="R1954" t="s">
        <v>298</v>
      </c>
      <c r="S1954" t="s">
        <v>500</v>
      </c>
      <c r="T1954" t="str">
        <f t="shared" si="512"/>
        <v>VEN</v>
      </c>
      <c r="U1954" t="s">
        <v>381</v>
      </c>
      <c r="V1954" s="33">
        <f t="shared" si="513"/>
        <v>4167.8599999999997</v>
      </c>
      <c r="W1954">
        <f t="shared" si="514"/>
        <v>240</v>
      </c>
      <c r="X1954" s="33">
        <f t="shared" si="515"/>
        <v>3328.45</v>
      </c>
      <c r="Y1954" s="33">
        <f t="shared" si="516"/>
        <v>839.41</v>
      </c>
      <c r="Z1954" s="45">
        <f t="shared" si="517"/>
        <v>0.38607642531179065</v>
      </c>
      <c r="AA1954" s="33">
        <f t="shared" si="518"/>
        <v>1609.1124899999998</v>
      </c>
      <c r="AB1954" s="45">
        <f t="shared" si="519"/>
        <v>0.4834419895146389</v>
      </c>
      <c r="AC1954" s="33">
        <f>IFERROR($X1954/VLOOKUP(CONCATENATE("USD",C1954),[1]GEINDICE!AR$1:AS$65536,2,0),"")</f>
        <v>611.95991910277621</v>
      </c>
      <c r="AD1954" s="33">
        <f>IFERROR($AA1954/VLOOKUP(CONCATENATE("USD",C1954),[1]GEINDICE!AR$1:AS$65536,2,0),"")</f>
        <v>295.84712079426362</v>
      </c>
      <c r="AE1954" s="33">
        <f>IFERROR($X1954/VLOOKUP(CONCATENATE("EUR",C1954),[1]GEINDICE!AR$1:AS$65536,2,0),"")</f>
        <v>524.25617036021981</v>
      </c>
      <c r="AF1954" s="33">
        <f>IFERROR($AA1954/VLOOKUP(CONCATENATE("EUR",C1954),[1]GEINDICE!AR$1:AS$65536,2,0),"")</f>
        <v>253.44744601427013</v>
      </c>
      <c r="AG1954" s="48" t="str">
        <f>VLOOKUP(E1954,[1]Apresentação!AW$1:AX$65536,2,0)</f>
        <v xml:space="preserve">                    2 - LEATHER AUXILIARIES</v>
      </c>
      <c r="AH1954" s="48" t="str">
        <f t="shared" si="520"/>
        <v xml:space="preserve">         5212000933 - PELLASTOL MO BR</v>
      </c>
      <c r="AI1954" s="49" t="str">
        <f t="shared" si="521"/>
        <v xml:space="preserve">     L00456 - IVAN JUNIOR DE ANDRADE EEPP</v>
      </c>
      <c r="AJ1954" t="str">
        <f t="shared" si="522"/>
        <v xml:space="preserve">     90 - SALES</v>
      </c>
      <c r="AK1954" t="str">
        <f t="shared" si="523"/>
        <v/>
      </c>
      <c r="AL1954">
        <f t="shared" si="524"/>
        <v>10</v>
      </c>
      <c r="AM1954" t="str">
        <f t="shared" si="525"/>
        <v>2025 10</v>
      </c>
      <c r="AN1954" t="str">
        <f t="shared" si="526"/>
        <v xml:space="preserve">IVAN </v>
      </c>
    </row>
    <row r="1955" spans="1:40" x14ac:dyDescent="0.35">
      <c r="A1955">
        <v>84195</v>
      </c>
      <c r="B1955" t="s">
        <v>274</v>
      </c>
      <c r="C1955" s="31">
        <v>45940</v>
      </c>
      <c r="D1955" t="s">
        <v>373</v>
      </c>
      <c r="E1955" t="s">
        <v>374</v>
      </c>
      <c r="F1955" t="s">
        <v>379</v>
      </c>
      <c r="G1955" t="s">
        <v>380</v>
      </c>
      <c r="H1955" t="s">
        <v>809</v>
      </c>
      <c r="I1955" t="s">
        <v>810</v>
      </c>
      <c r="J1955">
        <v>1000</v>
      </c>
      <c r="K1955">
        <v>13891.02</v>
      </c>
      <c r="L1955">
        <v>6963.9062800000002</v>
      </c>
      <c r="M1955">
        <v>2797.65</v>
      </c>
      <c r="N1955">
        <v>13.891019999999999</v>
      </c>
      <c r="O1955" s="32">
        <f t="shared" si="510"/>
        <v>11093.37</v>
      </c>
      <c r="P1955" s="32">
        <f t="shared" si="511"/>
        <v>4129.4637200000006</v>
      </c>
      <c r="Q1955">
        <v>763919</v>
      </c>
      <c r="R1955" t="s">
        <v>298</v>
      </c>
      <c r="S1955" t="s">
        <v>500</v>
      </c>
      <c r="T1955" t="str">
        <f t="shared" si="512"/>
        <v>VEN</v>
      </c>
      <c r="U1955" t="s">
        <v>293</v>
      </c>
      <c r="V1955" s="33">
        <f t="shared" si="513"/>
        <v>13891.02</v>
      </c>
      <c r="W1955">
        <f t="shared" si="514"/>
        <v>1000</v>
      </c>
      <c r="X1955" s="33">
        <f t="shared" si="515"/>
        <v>11093.37</v>
      </c>
      <c r="Y1955" s="33">
        <f t="shared" si="516"/>
        <v>2797.65</v>
      </c>
      <c r="Z1955" s="45">
        <f t="shared" si="517"/>
        <v>0.28287798304228201</v>
      </c>
      <c r="AA1955" s="33">
        <f t="shared" si="518"/>
        <v>3929.4637200000006</v>
      </c>
      <c r="AB1955" s="45">
        <f t="shared" si="519"/>
        <v>0.35421731358460057</v>
      </c>
      <c r="AC1955" s="33">
        <f>IFERROR($X1955/VLOOKUP(CONCATENATE("USD",C1955),[1]GEINDICE!AR$1:AS$65536,2,0),"")</f>
        <v>2037.4995408294458</v>
      </c>
      <c r="AD1955" s="33">
        <f>IFERROR($AA1955/VLOOKUP(CONCATENATE("USD",C1955),[1]GEINDICE!AR$1:AS$65536,2,0),"")</f>
        <v>721.71761378246345</v>
      </c>
      <c r="AE1955" s="33">
        <f>IFERROR($X1955/VLOOKUP(CONCATENATE("EUR",C1955),[1]GEINDICE!AR$1:AS$65536,2,0),"")</f>
        <v>1754.3362747888793</v>
      </c>
      <c r="AF1955" s="33">
        <f>IFERROR($AA1955/VLOOKUP(CONCATENATE("EUR",C1955),[1]GEINDICE!AR$1:AS$65536,2,0),"")</f>
        <v>621.41628237973248</v>
      </c>
      <c r="AG1955" s="48" t="str">
        <f>VLOOKUP(E1955,[1]Apresentação!AW$1:AX$65536,2,0)</f>
        <v xml:space="preserve">                    2 - LEATHER AUXILIARIES</v>
      </c>
      <c r="AH1955" s="48" t="str">
        <f t="shared" si="520"/>
        <v xml:space="preserve">         5212000933 - PELLASTOL MO BR</v>
      </c>
      <c r="AI1955" s="49" t="str">
        <f t="shared" si="521"/>
        <v xml:space="preserve">     L00103 - VITAPELLI LTDA</v>
      </c>
      <c r="AJ1955" t="str">
        <f t="shared" si="522"/>
        <v xml:space="preserve">     90 - SALES</v>
      </c>
      <c r="AK1955" t="str">
        <f t="shared" si="523"/>
        <v/>
      </c>
      <c r="AL1955">
        <f t="shared" si="524"/>
        <v>10</v>
      </c>
      <c r="AM1955" t="str">
        <f t="shared" si="525"/>
        <v>2025 10</v>
      </c>
      <c r="AN1955" t="str">
        <f t="shared" si="526"/>
        <v xml:space="preserve">VITAPELLI </v>
      </c>
    </row>
    <row r="1956" spans="1:40" x14ac:dyDescent="0.35">
      <c r="A1956">
        <v>84642</v>
      </c>
      <c r="B1956" t="s">
        <v>274</v>
      </c>
      <c r="C1956" s="31">
        <v>45975</v>
      </c>
      <c r="D1956" t="s">
        <v>373</v>
      </c>
      <c r="E1956" t="s">
        <v>374</v>
      </c>
      <c r="F1956" t="s">
        <v>379</v>
      </c>
      <c r="G1956" t="s">
        <v>380</v>
      </c>
      <c r="H1956" t="s">
        <v>809</v>
      </c>
      <c r="I1956" t="s">
        <v>810</v>
      </c>
      <c r="J1956">
        <v>1000</v>
      </c>
      <c r="K1956">
        <v>13733.2</v>
      </c>
      <c r="L1956">
        <v>6809.3366100000003</v>
      </c>
      <c r="M1956">
        <v>2765.87</v>
      </c>
      <c r="N1956">
        <v>13.7332</v>
      </c>
      <c r="O1956" s="32">
        <f t="shared" si="510"/>
        <v>10967.330000000002</v>
      </c>
      <c r="P1956" s="32">
        <f t="shared" si="511"/>
        <v>4157.9933900000015</v>
      </c>
      <c r="Q1956">
        <v>767280</v>
      </c>
      <c r="R1956" t="s">
        <v>298</v>
      </c>
      <c r="S1956" t="s">
        <v>500</v>
      </c>
      <c r="T1956" t="str">
        <f t="shared" si="512"/>
        <v>VEN</v>
      </c>
      <c r="U1956" t="s">
        <v>381</v>
      </c>
      <c r="V1956" s="33">
        <f t="shared" si="513"/>
        <v>13733.2</v>
      </c>
      <c r="W1956">
        <f t="shared" si="514"/>
        <v>1000</v>
      </c>
      <c r="X1956" s="33">
        <f t="shared" si="515"/>
        <v>10967.330000000002</v>
      </c>
      <c r="Y1956" s="33">
        <f t="shared" si="516"/>
        <v>2765.87</v>
      </c>
      <c r="Z1956" s="45">
        <f t="shared" si="517"/>
        <v>0.28820620030291566</v>
      </c>
      <c r="AA1956" s="33">
        <f t="shared" si="518"/>
        <v>3957.9933900000015</v>
      </c>
      <c r="AB1956" s="45">
        <f t="shared" si="519"/>
        <v>0.36088942249389788</v>
      </c>
      <c r="AC1956" s="33" t="str">
        <f>IFERROR($X1956/VLOOKUP(CONCATENATE("USD",C1956),[1]GEINDICE!AR$1:AS$65536,2,0),"")</f>
        <v/>
      </c>
      <c r="AD1956" s="33" t="str">
        <f>IFERROR($AA1956/VLOOKUP(CONCATENATE("USD",C1956),[1]GEINDICE!AR$1:AS$65536,2,0),"")</f>
        <v/>
      </c>
      <c r="AE1956" s="33" t="str">
        <f>IFERROR($X1956/VLOOKUP(CONCATENATE("EUR",C1956),[1]GEINDICE!AR$1:AS$65536,2,0),"")</f>
        <v/>
      </c>
      <c r="AF1956" s="33" t="str">
        <f>IFERROR($AA1956/VLOOKUP(CONCATENATE("EUR",C1956),[1]GEINDICE!AR$1:AS$65536,2,0),"")</f>
        <v/>
      </c>
      <c r="AG1956" s="48" t="str">
        <f>VLOOKUP(E1956,[1]Apresentação!AW$1:AX$65536,2,0)</f>
        <v xml:space="preserve">                    2 - LEATHER AUXILIARIES</v>
      </c>
      <c r="AH1956" s="48" t="str">
        <f t="shared" si="520"/>
        <v xml:space="preserve">         5212000933 - PELLASTOL MO BR</v>
      </c>
      <c r="AI1956" s="49" t="str">
        <f t="shared" si="521"/>
        <v xml:space="preserve">     L00103 - VITAPELLI LTDA</v>
      </c>
      <c r="AJ1956" t="str">
        <f t="shared" si="522"/>
        <v xml:space="preserve">     90 - SALES</v>
      </c>
      <c r="AK1956" t="str">
        <f t="shared" si="523"/>
        <v/>
      </c>
      <c r="AL1956">
        <f t="shared" si="524"/>
        <v>11</v>
      </c>
      <c r="AM1956" t="str">
        <f t="shared" si="525"/>
        <v>2025 11</v>
      </c>
      <c r="AN1956" t="str">
        <f t="shared" si="526"/>
        <v xml:space="preserve">VITAPELLI </v>
      </c>
    </row>
    <row r="1957" spans="1:40" x14ac:dyDescent="0.35">
      <c r="A1957">
        <v>83606</v>
      </c>
      <c r="B1957" t="s">
        <v>274</v>
      </c>
      <c r="C1957" s="31">
        <v>45891</v>
      </c>
      <c r="D1957" t="s">
        <v>373</v>
      </c>
      <c r="E1957" t="s">
        <v>374</v>
      </c>
      <c r="F1957" t="s">
        <v>379</v>
      </c>
      <c r="G1957" t="s">
        <v>380</v>
      </c>
      <c r="H1957" t="s">
        <v>809</v>
      </c>
      <c r="I1957" t="s">
        <v>810</v>
      </c>
      <c r="J1957">
        <v>2000</v>
      </c>
      <c r="K1957">
        <v>28452.32</v>
      </c>
      <c r="L1957">
        <v>13924.630499999999</v>
      </c>
      <c r="M1957">
        <v>5730.3</v>
      </c>
      <c r="N1957">
        <v>14.22616</v>
      </c>
      <c r="O1957" s="32">
        <f t="shared" si="510"/>
        <v>22722.02</v>
      </c>
      <c r="P1957" s="32">
        <f t="shared" si="511"/>
        <v>8797.3895000000011</v>
      </c>
      <c r="Q1957">
        <v>759549</v>
      </c>
      <c r="R1957" t="s">
        <v>298</v>
      </c>
      <c r="S1957" t="s">
        <v>500</v>
      </c>
      <c r="T1957" t="str">
        <f t="shared" si="512"/>
        <v>VEN</v>
      </c>
      <c r="U1957" t="s">
        <v>381</v>
      </c>
      <c r="V1957" s="33">
        <f t="shared" si="513"/>
        <v>28452.32</v>
      </c>
      <c r="W1957">
        <f t="shared" si="514"/>
        <v>2000</v>
      </c>
      <c r="X1957" s="33">
        <f t="shared" si="515"/>
        <v>22722.02</v>
      </c>
      <c r="Y1957" s="33">
        <f t="shared" si="516"/>
        <v>5730.3</v>
      </c>
      <c r="Z1957" s="45">
        <f t="shared" si="517"/>
        <v>0.29513900799653603</v>
      </c>
      <c r="AA1957" s="33">
        <f t="shared" si="518"/>
        <v>8397.3895000000011</v>
      </c>
      <c r="AB1957" s="45">
        <f t="shared" si="519"/>
        <v>0.36957055314624321</v>
      </c>
      <c r="AC1957" s="33">
        <f>IFERROR($X1957/VLOOKUP(CONCATENATE("USD",C1957),[1]GEINDICE!AR$1:AS$65536,2,0),"")</f>
        <v>4177.4562435652297</v>
      </c>
      <c r="AD1957" s="33">
        <f>IFERROR($AA1957/VLOOKUP(CONCATENATE("USD",C1957),[1]GEINDICE!AR$1:AS$65536,2,0),"")</f>
        <v>1543.8648146786293</v>
      </c>
      <c r="AE1957" s="33">
        <f>IFERROR($X1957/VLOOKUP(CONCATENATE("EUR",C1957),[1]GEINDICE!AR$1:AS$65536,2,0),"")</f>
        <v>3566.5322011018848</v>
      </c>
      <c r="AF1957" s="33">
        <f>IFERROR($AA1957/VLOOKUP(CONCATENATE("EUR",C1957),[1]GEINDICE!AR$1:AS$65536,2,0),"")</f>
        <v>1318.0852783751118</v>
      </c>
      <c r="AG1957" s="48" t="str">
        <f>VLOOKUP(E1957,[1]Apresentação!AW$1:AX$65536,2,0)</f>
        <v xml:space="preserve">                    2 - LEATHER AUXILIARIES</v>
      </c>
      <c r="AH1957" s="48" t="str">
        <f t="shared" si="520"/>
        <v xml:space="preserve">         5212000933 - PELLASTOL MO BR</v>
      </c>
      <c r="AI1957" s="49" t="str">
        <f t="shared" si="521"/>
        <v xml:space="preserve">     L00103 - VITAPELLI LTDA</v>
      </c>
      <c r="AJ1957" t="str">
        <f t="shared" si="522"/>
        <v xml:space="preserve">     90 - SALES</v>
      </c>
      <c r="AK1957" t="str">
        <f t="shared" si="523"/>
        <v/>
      </c>
      <c r="AL1957">
        <f t="shared" si="524"/>
        <v>8</v>
      </c>
      <c r="AM1957" t="str">
        <f t="shared" si="525"/>
        <v>2025 8</v>
      </c>
      <c r="AN1957" t="str">
        <f t="shared" si="526"/>
        <v xml:space="preserve">VITAPELLI </v>
      </c>
    </row>
    <row r="1958" spans="1:40" x14ac:dyDescent="0.35">
      <c r="A1958">
        <v>83607</v>
      </c>
      <c r="B1958" t="s">
        <v>274</v>
      </c>
      <c r="C1958" s="31">
        <v>45891</v>
      </c>
      <c r="D1958" t="s">
        <v>373</v>
      </c>
      <c r="E1958" t="s">
        <v>374</v>
      </c>
      <c r="F1958" t="s">
        <v>669</v>
      </c>
      <c r="G1958" t="s">
        <v>670</v>
      </c>
      <c r="H1958" t="s">
        <v>809</v>
      </c>
      <c r="I1958" t="s">
        <v>810</v>
      </c>
      <c r="J1958">
        <v>360</v>
      </c>
      <c r="K1958">
        <v>6306.32</v>
      </c>
      <c r="L1958">
        <v>2506.4334899999999</v>
      </c>
      <c r="M1958">
        <v>1270.0999999999999</v>
      </c>
      <c r="N1958">
        <v>17.51755</v>
      </c>
      <c r="O1958" s="32">
        <f t="shared" si="510"/>
        <v>5036.2199999999993</v>
      </c>
      <c r="P1958" s="32">
        <f t="shared" si="511"/>
        <v>2529.7865099999995</v>
      </c>
      <c r="Q1958">
        <v>759563</v>
      </c>
      <c r="R1958" t="s">
        <v>298</v>
      </c>
      <c r="S1958" t="s">
        <v>500</v>
      </c>
      <c r="T1958" t="str">
        <f t="shared" si="512"/>
        <v>VEN</v>
      </c>
      <c r="U1958" t="s">
        <v>381</v>
      </c>
      <c r="V1958" s="33">
        <f t="shared" si="513"/>
        <v>6306.32</v>
      </c>
      <c r="W1958">
        <f t="shared" si="514"/>
        <v>360</v>
      </c>
      <c r="X1958" s="33">
        <f t="shared" si="515"/>
        <v>5036.2199999999993</v>
      </c>
      <c r="Y1958" s="33">
        <f t="shared" si="516"/>
        <v>1270.0999999999999</v>
      </c>
      <c r="Z1958" s="45">
        <f t="shared" si="517"/>
        <v>0.38973387173502133</v>
      </c>
      <c r="AA1958" s="33">
        <f t="shared" si="518"/>
        <v>2457.7865099999995</v>
      </c>
      <c r="AB1958" s="45">
        <f t="shared" si="519"/>
        <v>0.48802207012402155</v>
      </c>
      <c r="AC1958" s="33">
        <f>IFERROR($X1958/VLOOKUP(CONCATENATE("USD",C1958),[1]GEINDICE!AR$1:AS$65536,2,0),"")</f>
        <v>925.91189880864817</v>
      </c>
      <c r="AD1958" s="33">
        <f>IFERROR($AA1958/VLOOKUP(CONCATENATE("USD",C1958),[1]GEINDICE!AR$1:AS$65536,2,0),"")</f>
        <v>451.86544160906004</v>
      </c>
      <c r="AE1958" s="33">
        <f>IFERROR($X1958/VLOOKUP(CONCATENATE("EUR",C1958),[1]GEINDICE!AR$1:AS$65536,2,0),"")</f>
        <v>790.50369649500055</v>
      </c>
      <c r="AF1958" s="33">
        <f>IFERROR($AA1958/VLOOKUP(CONCATENATE("EUR",C1958),[1]GEINDICE!AR$1:AS$65536,2,0),"")</f>
        <v>385.78325040418139</v>
      </c>
      <c r="AG1958" s="48" t="str">
        <f>VLOOKUP(E1958,[1]Apresentação!AW$1:AX$65536,2,0)</f>
        <v xml:space="preserve">                    2 - LEATHER AUXILIARIES</v>
      </c>
      <c r="AH1958" s="48" t="str">
        <f t="shared" si="520"/>
        <v xml:space="preserve">         5212000933 - PELLASTOL MO BR</v>
      </c>
      <c r="AI1958" s="49" t="str">
        <f t="shared" si="521"/>
        <v xml:space="preserve">     L00456 - IVAN JUNIOR DE ANDRADE EEPP</v>
      </c>
      <c r="AJ1958" t="str">
        <f t="shared" si="522"/>
        <v xml:space="preserve">     90 - SALES</v>
      </c>
      <c r="AK1958" t="str">
        <f t="shared" si="523"/>
        <v/>
      </c>
      <c r="AL1958">
        <f t="shared" si="524"/>
        <v>8</v>
      </c>
      <c r="AM1958" t="str">
        <f t="shared" si="525"/>
        <v>2025 8</v>
      </c>
      <c r="AN1958" t="str">
        <f t="shared" si="526"/>
        <v xml:space="preserve">IVAN </v>
      </c>
    </row>
    <row r="1959" spans="1:40" x14ac:dyDescent="0.35">
      <c r="A1959">
        <v>83171</v>
      </c>
      <c r="B1959" t="s">
        <v>274</v>
      </c>
      <c r="C1959" s="31">
        <v>45856</v>
      </c>
      <c r="D1959" t="s">
        <v>373</v>
      </c>
      <c r="E1959" t="s">
        <v>374</v>
      </c>
      <c r="F1959" t="s">
        <v>669</v>
      </c>
      <c r="G1959" t="s">
        <v>670</v>
      </c>
      <c r="H1959" t="s">
        <v>809</v>
      </c>
      <c r="I1959" t="s">
        <v>810</v>
      </c>
      <c r="J1959">
        <v>240</v>
      </c>
      <c r="K1959">
        <v>4273.91</v>
      </c>
      <c r="L1959">
        <v>1663.42319</v>
      </c>
      <c r="M1959">
        <v>860.77</v>
      </c>
      <c r="N1959">
        <v>17.807970000000001</v>
      </c>
      <c r="O1959" s="32">
        <f t="shared" si="510"/>
        <v>3413.14</v>
      </c>
      <c r="P1959" s="32">
        <f t="shared" si="511"/>
        <v>1749.7168099999999</v>
      </c>
      <c r="Q1959">
        <v>744282</v>
      </c>
      <c r="R1959" t="s">
        <v>298</v>
      </c>
      <c r="S1959" t="s">
        <v>500</v>
      </c>
      <c r="T1959" t="str">
        <f t="shared" si="512"/>
        <v>VEN</v>
      </c>
      <c r="U1959" t="s">
        <v>381</v>
      </c>
      <c r="V1959" s="33">
        <f t="shared" si="513"/>
        <v>4273.91</v>
      </c>
      <c r="W1959">
        <f t="shared" si="514"/>
        <v>240</v>
      </c>
      <c r="X1959" s="33">
        <f t="shared" si="515"/>
        <v>3413.14</v>
      </c>
      <c r="Y1959" s="33">
        <f t="shared" si="516"/>
        <v>860.77</v>
      </c>
      <c r="Z1959" s="45">
        <f t="shared" si="517"/>
        <v>0.39816393185630955</v>
      </c>
      <c r="AA1959" s="33">
        <f t="shared" si="518"/>
        <v>1701.7168099999999</v>
      </c>
      <c r="AB1959" s="45">
        <f t="shared" si="519"/>
        <v>0.49857808645411555</v>
      </c>
      <c r="AC1959" s="33">
        <f>IFERROR($X1959/VLOOKUP(CONCATENATE("USD",C1959),[1]GEINDICE!AR$1:AS$65536,2,0),"")</f>
        <v>615.35715573504478</v>
      </c>
      <c r="AD1959" s="33">
        <f>IFERROR($AA1959/VLOOKUP(CONCATENATE("USD",C1959),[1]GEINDICE!AR$1:AS$65536,2,0),"")</f>
        <v>306.80359319222583</v>
      </c>
      <c r="AE1959" s="33">
        <f>IFERROR($X1959/VLOOKUP(CONCATENATE("EUR",C1959),[1]GEINDICE!AR$1:AS$65536,2,0),"")</f>
        <v>528.38256238776398</v>
      </c>
      <c r="AF1959" s="33">
        <f>IFERROR($AA1959/VLOOKUP(CONCATENATE("EUR",C1959),[1]GEINDICE!AR$1:AS$65536,2,0),"")</f>
        <v>263.43996687101367</v>
      </c>
      <c r="AG1959" s="48" t="str">
        <f>VLOOKUP(E1959,[1]Apresentação!AW$1:AX$65536,2,0)</f>
        <v xml:space="preserve">                    2 - LEATHER AUXILIARIES</v>
      </c>
      <c r="AH1959" s="48" t="str">
        <f t="shared" si="520"/>
        <v xml:space="preserve">         5212000933 - PELLASTOL MO BR</v>
      </c>
      <c r="AI1959" s="49" t="str">
        <f t="shared" si="521"/>
        <v xml:space="preserve">     L00456 - IVAN JUNIOR DE ANDRADE EEPP</v>
      </c>
      <c r="AJ1959" t="str">
        <f t="shared" si="522"/>
        <v xml:space="preserve">     90 - SALES</v>
      </c>
      <c r="AK1959" t="str">
        <f t="shared" si="523"/>
        <v/>
      </c>
      <c r="AL1959">
        <f t="shared" si="524"/>
        <v>7</v>
      </c>
      <c r="AM1959" t="str">
        <f t="shared" si="525"/>
        <v>2025 7</v>
      </c>
      <c r="AN1959" t="str">
        <f t="shared" si="526"/>
        <v xml:space="preserve">IVAN </v>
      </c>
    </row>
    <row r="1960" spans="1:40" x14ac:dyDescent="0.35">
      <c r="A1960">
        <v>83175</v>
      </c>
      <c r="B1960" t="s">
        <v>274</v>
      </c>
      <c r="C1960" s="31">
        <v>45856</v>
      </c>
      <c r="D1960" t="s">
        <v>373</v>
      </c>
      <c r="E1960" t="s">
        <v>374</v>
      </c>
      <c r="F1960" t="s">
        <v>379</v>
      </c>
      <c r="G1960" t="s">
        <v>380</v>
      </c>
      <c r="H1960" t="s">
        <v>809</v>
      </c>
      <c r="I1960" t="s">
        <v>810</v>
      </c>
      <c r="J1960">
        <v>3000</v>
      </c>
      <c r="K1960">
        <v>43474.86</v>
      </c>
      <c r="L1960">
        <v>20792.7899</v>
      </c>
      <c r="M1960">
        <v>8755.84</v>
      </c>
      <c r="N1960">
        <v>14.491619999999999</v>
      </c>
      <c r="O1960" s="32">
        <f t="shared" si="510"/>
        <v>34719.020000000004</v>
      </c>
      <c r="P1960" s="32">
        <f t="shared" si="511"/>
        <v>13926.230100000004</v>
      </c>
      <c r="Q1960">
        <v>744292</v>
      </c>
      <c r="R1960" t="s">
        <v>298</v>
      </c>
      <c r="S1960" t="s">
        <v>500</v>
      </c>
      <c r="T1960" t="str">
        <f t="shared" si="512"/>
        <v>VEN</v>
      </c>
      <c r="U1960" t="s">
        <v>381</v>
      </c>
      <c r="V1960" s="33">
        <f t="shared" si="513"/>
        <v>43474.86</v>
      </c>
      <c r="W1960">
        <f t="shared" si="514"/>
        <v>3000</v>
      </c>
      <c r="X1960" s="33">
        <f t="shared" si="515"/>
        <v>34719.020000000004</v>
      </c>
      <c r="Y1960" s="33">
        <f t="shared" si="516"/>
        <v>8755.84</v>
      </c>
      <c r="Z1960" s="45">
        <f t="shared" si="517"/>
        <v>0.30652726886297055</v>
      </c>
      <c r="AA1960" s="33">
        <f t="shared" si="518"/>
        <v>13326.230100000004</v>
      </c>
      <c r="AB1960" s="45">
        <f t="shared" si="519"/>
        <v>0.38383082529403201</v>
      </c>
      <c r="AC1960" s="33">
        <f>IFERROR($X1960/VLOOKUP(CONCATENATE("USD",C1960),[1]GEINDICE!AR$1:AS$65536,2,0),"")</f>
        <v>6259.5139364655824</v>
      </c>
      <c r="AD1960" s="33">
        <f>IFERROR($AA1960/VLOOKUP(CONCATENATE("USD",C1960),[1]GEINDICE!AR$1:AS$65536,2,0),"")</f>
        <v>2402.5944001730795</v>
      </c>
      <c r="AE1960" s="33">
        <f>IFERROR($X1960/VLOOKUP(CONCATENATE("EUR",C1960),[1]GEINDICE!AR$1:AS$65536,2,0),"")</f>
        <v>5374.7941048981365</v>
      </c>
      <c r="AF1960" s="33">
        <f>IFERROR($AA1960/VLOOKUP(CONCATENATE("EUR",C1960),[1]GEINDICE!AR$1:AS$65536,2,0),"")</f>
        <v>2063.01165706855</v>
      </c>
      <c r="AG1960" s="48" t="str">
        <f>VLOOKUP(E1960,[1]Apresentação!AW$1:AX$65536,2,0)</f>
        <v xml:space="preserve">                    2 - LEATHER AUXILIARIES</v>
      </c>
      <c r="AH1960" s="48" t="str">
        <f t="shared" si="520"/>
        <v xml:space="preserve">         5212000933 - PELLASTOL MO BR</v>
      </c>
      <c r="AI1960" s="49" t="str">
        <f t="shared" si="521"/>
        <v xml:space="preserve">     L00103 - VITAPELLI LTDA</v>
      </c>
      <c r="AJ1960" t="str">
        <f t="shared" si="522"/>
        <v xml:space="preserve">     90 - SALES</v>
      </c>
      <c r="AK1960" t="str">
        <f t="shared" si="523"/>
        <v/>
      </c>
      <c r="AL1960">
        <f t="shared" si="524"/>
        <v>7</v>
      </c>
      <c r="AM1960" t="str">
        <f t="shared" si="525"/>
        <v>2025 7</v>
      </c>
      <c r="AN1960" t="str">
        <f t="shared" si="526"/>
        <v xml:space="preserve">VITAPELLI </v>
      </c>
    </row>
    <row r="1961" spans="1:40" x14ac:dyDescent="0.35">
      <c r="A1961">
        <v>82674</v>
      </c>
      <c r="B1961" t="s">
        <v>274</v>
      </c>
      <c r="C1961" s="31">
        <v>45814</v>
      </c>
      <c r="D1961" t="s">
        <v>373</v>
      </c>
      <c r="E1961" t="s">
        <v>374</v>
      </c>
      <c r="F1961" t="s">
        <v>669</v>
      </c>
      <c r="G1961" t="s">
        <v>670</v>
      </c>
      <c r="H1961" t="s">
        <v>809</v>
      </c>
      <c r="I1961" t="s">
        <v>810</v>
      </c>
      <c r="J1961">
        <v>120</v>
      </c>
      <c r="K1961">
        <v>2145.85</v>
      </c>
      <c r="L1961">
        <v>824.75837999999999</v>
      </c>
      <c r="M1961">
        <v>432.17</v>
      </c>
      <c r="N1961">
        <v>17.882100000000001</v>
      </c>
      <c r="O1961" s="32">
        <f t="shared" si="510"/>
        <v>1713.6799999999998</v>
      </c>
      <c r="P1961" s="32">
        <f t="shared" si="511"/>
        <v>888.92161999999985</v>
      </c>
      <c r="Q1961">
        <v>740657</v>
      </c>
      <c r="R1961" t="s">
        <v>298</v>
      </c>
      <c r="S1961" t="s">
        <v>500</v>
      </c>
      <c r="T1961" t="str">
        <f t="shared" si="512"/>
        <v>VEN</v>
      </c>
      <c r="U1961" t="s">
        <v>381</v>
      </c>
      <c r="V1961" s="33">
        <f t="shared" si="513"/>
        <v>2145.85</v>
      </c>
      <c r="W1961">
        <f t="shared" si="514"/>
        <v>120</v>
      </c>
      <c r="X1961" s="33">
        <f t="shared" si="515"/>
        <v>1713.6799999999998</v>
      </c>
      <c r="Y1961" s="33">
        <f t="shared" si="516"/>
        <v>432.17</v>
      </c>
      <c r="Z1961" s="45">
        <f t="shared" si="517"/>
        <v>0.40306713889600854</v>
      </c>
      <c r="AA1961" s="33">
        <f t="shared" si="518"/>
        <v>864.92161999999985</v>
      </c>
      <c r="AB1961" s="45">
        <f t="shared" si="519"/>
        <v>0.50471594463377056</v>
      </c>
      <c r="AC1961" s="33">
        <f>IFERROR($X1961/VLOOKUP(CONCATENATE("USD",C1961),[1]GEINDICE!AR$1:AS$65536,2,0),"")</f>
        <v>306.30418074248837</v>
      </c>
      <c r="AD1961" s="33">
        <f>IFERROR($AA1961/VLOOKUP(CONCATENATE("USD",C1961),[1]GEINDICE!AR$1:AS$65536,2,0),"")</f>
        <v>154.59660392871822</v>
      </c>
      <c r="AE1961" s="33">
        <f>IFERROR($X1961/VLOOKUP(CONCATENATE("EUR",C1961),[1]GEINDICE!AR$1:AS$65536,2,0),"")</f>
        <v>268.75774351896865</v>
      </c>
      <c r="AF1961" s="33">
        <f>IFERROR($AA1961/VLOOKUP(CONCATENATE("EUR",C1961),[1]GEINDICE!AR$1:AS$65536,2,0),"")</f>
        <v>135.64631839781688</v>
      </c>
      <c r="AG1961" s="48" t="str">
        <f>VLOOKUP(E1961,[1]Apresentação!AW$1:AX$65536,2,0)</f>
        <v xml:space="preserve">                    2 - LEATHER AUXILIARIES</v>
      </c>
      <c r="AH1961" s="48" t="str">
        <f t="shared" si="520"/>
        <v xml:space="preserve">         5212000933 - PELLASTOL MO BR</v>
      </c>
      <c r="AI1961" s="49" t="str">
        <f t="shared" si="521"/>
        <v xml:space="preserve">     L00456 - IVAN JUNIOR DE ANDRADE EEPP</v>
      </c>
      <c r="AJ1961" t="str">
        <f t="shared" si="522"/>
        <v xml:space="preserve">     90 - SALES</v>
      </c>
      <c r="AK1961" t="str">
        <f t="shared" si="523"/>
        <v/>
      </c>
      <c r="AL1961">
        <f t="shared" si="524"/>
        <v>6</v>
      </c>
      <c r="AM1961" t="str">
        <f t="shared" si="525"/>
        <v>2025 6</v>
      </c>
      <c r="AN1961" t="str">
        <f t="shared" si="526"/>
        <v xml:space="preserve">IVAN </v>
      </c>
    </row>
    <row r="1962" spans="1:40" x14ac:dyDescent="0.35">
      <c r="A1962">
        <v>82680</v>
      </c>
      <c r="B1962" t="s">
        <v>274</v>
      </c>
      <c r="C1962" s="31">
        <v>45814</v>
      </c>
      <c r="D1962" t="s">
        <v>373</v>
      </c>
      <c r="E1962" t="s">
        <v>374</v>
      </c>
      <c r="F1962" t="s">
        <v>379</v>
      </c>
      <c r="G1962" t="s">
        <v>380</v>
      </c>
      <c r="H1962" t="s">
        <v>809</v>
      </c>
      <c r="I1962" t="s">
        <v>810</v>
      </c>
      <c r="J1962">
        <v>2000</v>
      </c>
      <c r="K1962">
        <v>29103.88</v>
      </c>
      <c r="L1962">
        <v>13745.97301</v>
      </c>
      <c r="M1962">
        <v>5861.53</v>
      </c>
      <c r="N1962">
        <v>14.55194</v>
      </c>
      <c r="O1962" s="32">
        <f t="shared" si="510"/>
        <v>23242.350000000002</v>
      </c>
      <c r="P1962" s="32">
        <f t="shared" si="511"/>
        <v>9496.3769900000025</v>
      </c>
      <c r="Q1962">
        <v>740700</v>
      </c>
      <c r="R1962" t="s">
        <v>298</v>
      </c>
      <c r="S1962" t="s">
        <v>500</v>
      </c>
      <c r="T1962" t="str">
        <f t="shared" si="512"/>
        <v>VEN</v>
      </c>
      <c r="U1962" t="s">
        <v>381</v>
      </c>
      <c r="V1962" s="33">
        <f t="shared" si="513"/>
        <v>29103.88</v>
      </c>
      <c r="W1962">
        <f t="shared" si="514"/>
        <v>2000</v>
      </c>
      <c r="X1962" s="33">
        <f t="shared" si="515"/>
        <v>23242.350000000002</v>
      </c>
      <c r="Y1962" s="33">
        <f t="shared" si="516"/>
        <v>5861.53</v>
      </c>
      <c r="Z1962" s="45">
        <f t="shared" si="517"/>
        <v>0.31254860142359031</v>
      </c>
      <c r="AA1962" s="33">
        <f t="shared" si="518"/>
        <v>9096.3769900000025</v>
      </c>
      <c r="AB1962" s="45">
        <f t="shared" si="519"/>
        <v>0.39137079469158675</v>
      </c>
      <c r="AC1962" s="33">
        <f>IFERROR($X1962/VLOOKUP(CONCATENATE("USD",C1962),[1]GEINDICE!AR$1:AS$65536,2,0),"")</f>
        <v>4154.3514397554827</v>
      </c>
      <c r="AD1962" s="33">
        <f>IFERROR($AA1962/VLOOKUP(CONCATENATE("USD",C1962),[1]GEINDICE!AR$1:AS$65536,2,0),"")</f>
        <v>1625.8918244052411</v>
      </c>
      <c r="AE1962" s="33">
        <f>IFERROR($X1962/VLOOKUP(CONCATENATE("EUR",C1962),[1]GEINDICE!AR$1:AS$65536,2,0),"")</f>
        <v>3645.1155058576292</v>
      </c>
      <c r="AF1962" s="33">
        <f>IFERROR($AA1962/VLOOKUP(CONCATENATE("EUR",C1962),[1]GEINDICE!AR$1:AS$65536,2,0),"")</f>
        <v>1426.5917522701257</v>
      </c>
      <c r="AG1962" s="48" t="str">
        <f>VLOOKUP(E1962,[1]Apresentação!AW$1:AX$65536,2,0)</f>
        <v xml:space="preserve">                    2 - LEATHER AUXILIARIES</v>
      </c>
      <c r="AH1962" s="48" t="str">
        <f t="shared" si="520"/>
        <v xml:space="preserve">         5212000933 - PELLASTOL MO BR</v>
      </c>
      <c r="AI1962" s="49" t="str">
        <f t="shared" si="521"/>
        <v xml:space="preserve">     L00103 - VITAPELLI LTDA</v>
      </c>
      <c r="AJ1962" t="str">
        <f t="shared" si="522"/>
        <v xml:space="preserve">     90 - SALES</v>
      </c>
      <c r="AK1962" t="str">
        <f t="shared" si="523"/>
        <v/>
      </c>
      <c r="AL1962">
        <f t="shared" si="524"/>
        <v>6</v>
      </c>
      <c r="AM1962" t="str">
        <f t="shared" si="525"/>
        <v>2025 6</v>
      </c>
      <c r="AN1962" t="str">
        <f t="shared" si="526"/>
        <v xml:space="preserve">VITAPELLI </v>
      </c>
    </row>
    <row r="1963" spans="1:40" x14ac:dyDescent="0.35">
      <c r="A1963">
        <v>83852</v>
      </c>
      <c r="B1963" t="s">
        <v>274</v>
      </c>
      <c r="C1963" s="31">
        <v>45912</v>
      </c>
      <c r="D1963" t="s">
        <v>373</v>
      </c>
      <c r="E1963" t="s">
        <v>374</v>
      </c>
      <c r="F1963" t="s">
        <v>669</v>
      </c>
      <c r="G1963" t="s">
        <v>670</v>
      </c>
      <c r="H1963" t="s">
        <v>809</v>
      </c>
      <c r="I1963" t="s">
        <v>810</v>
      </c>
      <c r="J1963">
        <v>240</v>
      </c>
      <c r="K1963">
        <v>4129.83</v>
      </c>
      <c r="L1963">
        <v>1681.98207</v>
      </c>
      <c r="M1963">
        <v>831.75</v>
      </c>
      <c r="N1963">
        <v>17.207629999999998</v>
      </c>
      <c r="O1963" s="32">
        <f t="shared" si="510"/>
        <v>3298.08</v>
      </c>
      <c r="P1963" s="32">
        <f t="shared" si="511"/>
        <v>1616.0979299999999</v>
      </c>
      <c r="Q1963">
        <v>761281</v>
      </c>
      <c r="R1963" t="s">
        <v>298</v>
      </c>
      <c r="S1963" t="s">
        <v>500</v>
      </c>
      <c r="T1963" t="str">
        <f t="shared" si="512"/>
        <v>VEN</v>
      </c>
      <c r="U1963" t="s">
        <v>381</v>
      </c>
      <c r="V1963" s="33">
        <f t="shared" si="513"/>
        <v>4129.83</v>
      </c>
      <c r="W1963">
        <f t="shared" si="514"/>
        <v>240</v>
      </c>
      <c r="X1963" s="33">
        <f t="shared" si="515"/>
        <v>3298.08</v>
      </c>
      <c r="Y1963" s="33">
        <f t="shared" si="516"/>
        <v>831.75</v>
      </c>
      <c r="Z1963" s="45">
        <f t="shared" si="517"/>
        <v>0.37970035812612141</v>
      </c>
      <c r="AA1963" s="33">
        <f t="shared" si="518"/>
        <v>1568.0979299999999</v>
      </c>
      <c r="AB1963" s="45">
        <f t="shared" si="519"/>
        <v>0.47545782091398631</v>
      </c>
      <c r="AC1963" s="33">
        <f>IFERROR($X1963/VLOOKUP(CONCATENATE("USD",C1963),[1]GEINDICE!AR$1:AS$65536,2,0),"")</f>
        <v>614.43076177878788</v>
      </c>
      <c r="AD1963" s="33">
        <f>IFERROR($AA1963/VLOOKUP(CONCATENATE("USD",C1963),[1]GEINDICE!AR$1:AS$65536,2,0),"")</f>
        <v>292.13591109786313</v>
      </c>
      <c r="AE1963" s="33">
        <f>IFERROR($X1963/VLOOKUP(CONCATENATE("EUR",C1963),[1]GEINDICE!AR$1:AS$65536,2,0),"")</f>
        <v>524.47879395067025</v>
      </c>
      <c r="AF1963" s="33">
        <f>IFERROR($AA1963/VLOOKUP(CONCATENATE("EUR",C1963),[1]GEINDICE!AR$1:AS$65536,2,0),"")</f>
        <v>249.36754448738128</v>
      </c>
      <c r="AG1963" s="48" t="str">
        <f>VLOOKUP(E1963,[1]Apresentação!AW$1:AX$65536,2,0)</f>
        <v xml:space="preserve">                    2 - LEATHER AUXILIARIES</v>
      </c>
      <c r="AH1963" s="48" t="str">
        <f t="shared" si="520"/>
        <v xml:space="preserve">         5212000933 - PELLASTOL MO BR</v>
      </c>
      <c r="AI1963" s="49" t="str">
        <f t="shared" si="521"/>
        <v xml:space="preserve">     L00456 - IVAN JUNIOR DE ANDRADE EEPP</v>
      </c>
      <c r="AJ1963" t="str">
        <f t="shared" si="522"/>
        <v xml:space="preserve">     90 - SALES</v>
      </c>
      <c r="AK1963" t="str">
        <f t="shared" si="523"/>
        <v/>
      </c>
      <c r="AL1963">
        <f t="shared" si="524"/>
        <v>9</v>
      </c>
      <c r="AM1963" t="str">
        <f t="shared" si="525"/>
        <v>2025 9</v>
      </c>
      <c r="AN1963" t="str">
        <f t="shared" si="526"/>
        <v xml:space="preserve">IVAN </v>
      </c>
    </row>
    <row r="1964" spans="1:40" x14ac:dyDescent="0.35">
      <c r="A1964">
        <v>83853</v>
      </c>
      <c r="B1964" t="s">
        <v>274</v>
      </c>
      <c r="C1964" s="31">
        <v>45912</v>
      </c>
      <c r="D1964" t="s">
        <v>373</v>
      </c>
      <c r="E1964" t="s">
        <v>374</v>
      </c>
      <c r="F1964" t="s">
        <v>379</v>
      </c>
      <c r="G1964" t="s">
        <v>380</v>
      </c>
      <c r="H1964" t="s">
        <v>809</v>
      </c>
      <c r="I1964" t="s">
        <v>810</v>
      </c>
      <c r="J1964">
        <v>2000</v>
      </c>
      <c r="K1964">
        <v>28006.16</v>
      </c>
      <c r="L1964">
        <v>14016.517250000001</v>
      </c>
      <c r="M1964">
        <v>5640.44</v>
      </c>
      <c r="N1964">
        <v>14.003079999999999</v>
      </c>
      <c r="O1964" s="32">
        <f t="shared" si="510"/>
        <v>22365.72</v>
      </c>
      <c r="P1964" s="32">
        <f t="shared" si="511"/>
        <v>8349.2027500000004</v>
      </c>
      <c r="Q1964">
        <v>761287</v>
      </c>
      <c r="R1964" t="s">
        <v>298</v>
      </c>
      <c r="S1964" t="s">
        <v>500</v>
      </c>
      <c r="T1964" t="str">
        <f t="shared" si="512"/>
        <v>VEN</v>
      </c>
      <c r="U1964" t="s">
        <v>300</v>
      </c>
      <c r="V1964" s="33">
        <f t="shared" si="513"/>
        <v>28006.16</v>
      </c>
      <c r="W1964">
        <f t="shared" si="514"/>
        <v>2000</v>
      </c>
      <c r="X1964" s="33">
        <f t="shared" si="515"/>
        <v>22365.72</v>
      </c>
      <c r="Y1964" s="33">
        <f t="shared" si="516"/>
        <v>5640.44</v>
      </c>
      <c r="Z1964" s="45">
        <f t="shared" si="517"/>
        <v>0.28383765393042104</v>
      </c>
      <c r="AA1964" s="33">
        <f t="shared" si="518"/>
        <v>7949.2027500000004</v>
      </c>
      <c r="AB1964" s="45">
        <f t="shared" si="519"/>
        <v>0.35541904083570752</v>
      </c>
      <c r="AC1964" s="33">
        <f>IFERROR($X1964/VLOOKUP(CONCATENATE("USD",C1964),[1]GEINDICE!AR$1:AS$65536,2,0),"")</f>
        <v>4166.7231775248247</v>
      </c>
      <c r="AD1964" s="33">
        <f>IFERROR($AA1964/VLOOKUP(CONCATENATE("USD",C1964),[1]GEINDICE!AR$1:AS$65536,2,0),"")</f>
        <v>1480.9327551837846</v>
      </c>
      <c r="AE1964" s="33">
        <f>IFERROR($X1964/VLOOKUP(CONCATENATE("EUR",C1964),[1]GEINDICE!AR$1:AS$65536,2,0),"")</f>
        <v>3556.7196221554314</v>
      </c>
      <c r="AF1964" s="33">
        <f>IFERROR($AA1964/VLOOKUP(CONCATENATE("EUR",C1964),[1]GEINDICE!AR$1:AS$65536,2,0),"")</f>
        <v>1264.1258766280234</v>
      </c>
      <c r="AG1964" s="48" t="str">
        <f>VLOOKUP(E1964,[1]Apresentação!AW$1:AX$65536,2,0)</f>
        <v xml:space="preserve">                    2 - LEATHER AUXILIARIES</v>
      </c>
      <c r="AH1964" s="48" t="str">
        <f t="shared" si="520"/>
        <v xml:space="preserve">         5212000933 - PELLASTOL MO BR</v>
      </c>
      <c r="AI1964" s="49" t="str">
        <f t="shared" si="521"/>
        <v xml:space="preserve">     L00103 - VITAPELLI LTDA</v>
      </c>
      <c r="AJ1964" t="str">
        <f t="shared" si="522"/>
        <v xml:space="preserve">     90 - SALES</v>
      </c>
      <c r="AK1964" t="str">
        <f t="shared" si="523"/>
        <v/>
      </c>
      <c r="AL1964">
        <f t="shared" si="524"/>
        <v>9</v>
      </c>
      <c r="AM1964" t="str">
        <f t="shared" si="525"/>
        <v>2025 9</v>
      </c>
      <c r="AN1964" t="str">
        <f t="shared" si="526"/>
        <v xml:space="preserve">VITAPELLI </v>
      </c>
    </row>
    <row r="1965" spans="1:40" x14ac:dyDescent="0.35">
      <c r="A1965">
        <v>82772</v>
      </c>
      <c r="B1965" t="s">
        <v>274</v>
      </c>
      <c r="C1965" s="31">
        <v>45821</v>
      </c>
      <c r="D1965" t="s">
        <v>373</v>
      </c>
      <c r="E1965" t="s">
        <v>374</v>
      </c>
      <c r="F1965" t="s">
        <v>669</v>
      </c>
      <c r="G1965" t="s">
        <v>670</v>
      </c>
      <c r="H1965" t="s">
        <v>809</v>
      </c>
      <c r="I1965" t="s">
        <v>810</v>
      </c>
      <c r="J1965">
        <v>360</v>
      </c>
      <c r="K1965">
        <v>6370.7300000000005</v>
      </c>
      <c r="L1965">
        <v>2474.2751400000002</v>
      </c>
      <c r="M1965">
        <v>1283.06</v>
      </c>
      <c r="N1965">
        <v>17.696469999999998</v>
      </c>
      <c r="O1965" s="32">
        <f t="shared" si="510"/>
        <v>5087.67</v>
      </c>
      <c r="P1965" s="32">
        <f t="shared" si="511"/>
        <v>2613.3948599999999</v>
      </c>
      <c r="Q1965">
        <v>741354</v>
      </c>
      <c r="R1965" t="s">
        <v>298</v>
      </c>
      <c r="S1965" t="s">
        <v>500</v>
      </c>
      <c r="T1965" t="str">
        <f t="shared" si="512"/>
        <v>VEN</v>
      </c>
      <c r="U1965" t="s">
        <v>381</v>
      </c>
      <c r="V1965" s="33">
        <f t="shared" si="513"/>
        <v>6370.7300000000005</v>
      </c>
      <c r="W1965">
        <f t="shared" si="514"/>
        <v>360</v>
      </c>
      <c r="X1965" s="33">
        <f t="shared" si="515"/>
        <v>5087.67</v>
      </c>
      <c r="Y1965" s="33">
        <f t="shared" si="516"/>
        <v>1283.06</v>
      </c>
      <c r="Z1965" s="45">
        <f t="shared" si="517"/>
        <v>0.39891737053681442</v>
      </c>
      <c r="AA1965" s="33">
        <f t="shared" si="518"/>
        <v>2541.3948599999999</v>
      </c>
      <c r="AB1965" s="45">
        <f t="shared" si="519"/>
        <v>0.49952038162852541</v>
      </c>
      <c r="AC1965" s="33">
        <f>IFERROR($X1965/VLOOKUP(CONCATENATE("USD",C1965),[1]GEINDICE!AR$1:AS$65536,2,0),"")</f>
        <v>914.19355997987498</v>
      </c>
      <c r="AD1965" s="33">
        <f>IFERROR($AA1965/VLOOKUP(CONCATENATE("USD",C1965),[1]GEINDICE!AR$1:AS$65536,2,0),"")</f>
        <v>456.65831596348738</v>
      </c>
      <c r="AE1965" s="33">
        <f>IFERROR($X1965/VLOOKUP(CONCATENATE("EUR",C1965),[1]GEINDICE!AR$1:AS$65536,2,0),"")</f>
        <v>790.95657851779299</v>
      </c>
      <c r="AF1965" s="33">
        <f>IFERROR($AA1965/VLOOKUP(CONCATENATE("EUR",C1965),[1]GEINDICE!AR$1:AS$65536,2,0),"")</f>
        <v>395.09893195280068</v>
      </c>
      <c r="AG1965" s="48" t="str">
        <f>VLOOKUP(E1965,[1]Apresentação!AW$1:AX$65536,2,0)</f>
        <v xml:space="preserve">                    2 - LEATHER AUXILIARIES</v>
      </c>
      <c r="AH1965" s="48" t="str">
        <f t="shared" si="520"/>
        <v xml:space="preserve">         5212000933 - PELLASTOL MO BR</v>
      </c>
      <c r="AI1965" s="49" t="str">
        <f t="shared" si="521"/>
        <v xml:space="preserve">     L00456 - IVAN JUNIOR DE ANDRADE EEPP</v>
      </c>
      <c r="AJ1965" t="str">
        <f t="shared" si="522"/>
        <v xml:space="preserve">     90 - SALES</v>
      </c>
      <c r="AK1965" t="str">
        <f t="shared" si="523"/>
        <v/>
      </c>
      <c r="AL1965">
        <f t="shared" si="524"/>
        <v>6</v>
      </c>
      <c r="AM1965" t="str">
        <f t="shared" si="525"/>
        <v>2025 6</v>
      </c>
      <c r="AN1965" t="str">
        <f t="shared" si="526"/>
        <v xml:space="preserve">IVAN </v>
      </c>
    </row>
    <row r="1966" spans="1:40" x14ac:dyDescent="0.35">
      <c r="A1966">
        <v>82990</v>
      </c>
      <c r="B1966" t="s">
        <v>274</v>
      </c>
      <c r="C1966" s="31">
        <v>45842</v>
      </c>
      <c r="D1966" t="s">
        <v>373</v>
      </c>
      <c r="E1966" t="s">
        <v>374</v>
      </c>
      <c r="F1966" t="s">
        <v>669</v>
      </c>
      <c r="G1966" t="s">
        <v>670</v>
      </c>
      <c r="H1966" t="s">
        <v>809</v>
      </c>
      <c r="I1966" t="s">
        <v>810</v>
      </c>
      <c r="J1966">
        <v>120</v>
      </c>
      <c r="K1966">
        <v>2078.34</v>
      </c>
      <c r="L1966">
        <v>824.75837999999999</v>
      </c>
      <c r="M1966">
        <v>418.58</v>
      </c>
      <c r="N1966">
        <v>17.319459999999999</v>
      </c>
      <c r="O1966" s="32">
        <f t="shared" si="510"/>
        <v>1659.7600000000002</v>
      </c>
      <c r="P1966" s="32">
        <f t="shared" si="511"/>
        <v>835.00162000000023</v>
      </c>
      <c r="Q1966">
        <v>742834</v>
      </c>
      <c r="R1966" t="s">
        <v>298</v>
      </c>
      <c r="S1966" t="s">
        <v>500</v>
      </c>
      <c r="T1966" t="str">
        <f t="shared" si="512"/>
        <v>VEN</v>
      </c>
      <c r="U1966" t="s">
        <v>381</v>
      </c>
      <c r="V1966" s="33">
        <f t="shared" si="513"/>
        <v>2078.34</v>
      </c>
      <c r="W1966">
        <f t="shared" si="514"/>
        <v>120</v>
      </c>
      <c r="X1966" s="33">
        <f t="shared" si="515"/>
        <v>1659.7600000000002</v>
      </c>
      <c r="Y1966" s="33">
        <f t="shared" si="516"/>
        <v>418.58</v>
      </c>
      <c r="Z1966" s="45">
        <f t="shared" si="517"/>
        <v>0.39021604742246224</v>
      </c>
      <c r="AA1966" s="33">
        <f t="shared" si="518"/>
        <v>811.00162000000023</v>
      </c>
      <c r="AB1966" s="45">
        <f t="shared" si="519"/>
        <v>0.48862583747047772</v>
      </c>
      <c r="AC1966" s="33">
        <f>IFERROR($X1966/VLOOKUP(CONCATENATE("USD",C1966),[1]GEINDICE!AR$1:AS$65536,2,0),"")</f>
        <v>306.8515437234239</v>
      </c>
      <c r="AD1966" s="33">
        <f>IFERROR($AA1966/VLOOKUP(CONCATENATE("USD",C1966),[1]GEINDICE!AR$1:AS$65536,2,0),"")</f>
        <v>149.93559253096694</v>
      </c>
      <c r="AE1966" s="33">
        <f>IFERROR($X1966/VLOOKUP(CONCATENATE("EUR",C1966),[1]GEINDICE!AR$1:AS$65536,2,0),"")</f>
        <v>260.48526319093509</v>
      </c>
      <c r="AF1966" s="33">
        <f>IFERROR($AA1966/VLOOKUP(CONCATENATE("EUR",C1966),[1]GEINDICE!AR$1:AS$65536,2,0),"")</f>
        <v>127.27982987538846</v>
      </c>
      <c r="AG1966" s="48" t="str">
        <f>VLOOKUP(E1966,[1]Apresentação!AW$1:AX$65536,2,0)</f>
        <v xml:space="preserve">                    2 - LEATHER AUXILIARIES</v>
      </c>
      <c r="AH1966" s="48" t="str">
        <f t="shared" si="520"/>
        <v xml:space="preserve">         5212000933 - PELLASTOL MO BR</v>
      </c>
      <c r="AI1966" s="49" t="str">
        <f t="shared" si="521"/>
        <v xml:space="preserve">     L00456 - IVAN JUNIOR DE ANDRADE EEPP</v>
      </c>
      <c r="AJ1966" t="str">
        <f t="shared" si="522"/>
        <v xml:space="preserve">     90 - SALES</v>
      </c>
      <c r="AK1966" t="str">
        <f t="shared" si="523"/>
        <v/>
      </c>
      <c r="AL1966">
        <f t="shared" si="524"/>
        <v>7</v>
      </c>
      <c r="AM1966" t="str">
        <f t="shared" si="525"/>
        <v>2025 7</v>
      </c>
      <c r="AN1966" t="str">
        <f t="shared" si="526"/>
        <v xml:space="preserve">IVAN </v>
      </c>
    </row>
    <row r="1967" spans="1:40" x14ac:dyDescent="0.35">
      <c r="A1967">
        <v>83246</v>
      </c>
      <c r="B1967" t="s">
        <v>274</v>
      </c>
      <c r="C1967" s="31">
        <v>45862</v>
      </c>
      <c r="D1967" t="s">
        <v>373</v>
      </c>
      <c r="E1967" t="s">
        <v>374</v>
      </c>
      <c r="F1967" t="s">
        <v>669</v>
      </c>
      <c r="G1967" t="s">
        <v>670</v>
      </c>
      <c r="H1967" t="s">
        <v>809</v>
      </c>
      <c r="I1967" t="s">
        <v>810</v>
      </c>
      <c r="J1967">
        <v>240</v>
      </c>
      <c r="K1967">
        <v>4258.58</v>
      </c>
      <c r="L1967">
        <v>1663.42319</v>
      </c>
      <c r="M1967">
        <v>857.67</v>
      </c>
      <c r="N1967">
        <v>17.744070000000001</v>
      </c>
      <c r="O1967" s="32">
        <f t="shared" si="510"/>
        <v>3400.91</v>
      </c>
      <c r="P1967" s="32">
        <f t="shared" si="511"/>
        <v>1737.4868099999999</v>
      </c>
      <c r="Q1967">
        <v>744741</v>
      </c>
      <c r="R1967" t="s">
        <v>298</v>
      </c>
      <c r="S1967" t="s">
        <v>500</v>
      </c>
      <c r="T1967" t="str">
        <f t="shared" si="512"/>
        <v>VEN</v>
      </c>
      <c r="U1967" t="s">
        <v>381</v>
      </c>
      <c r="V1967" s="33">
        <f t="shared" si="513"/>
        <v>4258.58</v>
      </c>
      <c r="W1967">
        <f t="shared" si="514"/>
        <v>240</v>
      </c>
      <c r="X1967" s="33">
        <f t="shared" si="515"/>
        <v>3400.91</v>
      </c>
      <c r="Y1967" s="33">
        <f t="shared" si="516"/>
        <v>857.67</v>
      </c>
      <c r="Z1967" s="45">
        <f t="shared" si="517"/>
        <v>0.39672538968388521</v>
      </c>
      <c r="AA1967" s="33">
        <f t="shared" si="518"/>
        <v>1689.4868099999999</v>
      </c>
      <c r="AB1967" s="45">
        <f t="shared" si="519"/>
        <v>0.49677492494655839</v>
      </c>
      <c r="AC1967" s="33">
        <f>IFERROR($X1967/VLOOKUP(CONCATENATE("USD",C1967),[1]GEINDICE!AR$1:AS$65536,2,0),"")</f>
        <v>615.67189847752491</v>
      </c>
      <c r="AD1967" s="33">
        <f>IFERROR($AA1967/VLOOKUP(CONCATENATE("USD",C1967),[1]GEINDICE!AR$1:AS$65536,2,0),"")</f>
        <v>305.85036115787756</v>
      </c>
      <c r="AE1967" s="33">
        <f>IFERROR($X1967/VLOOKUP(CONCATENATE("EUR",C1967),[1]GEINDICE!AR$1:AS$65536,2,0),"")</f>
        <v>523.30548246626347</v>
      </c>
      <c r="AF1967" s="33">
        <f>IFERROR($AA1967/VLOOKUP(CONCATENATE("EUR",C1967),[1]GEINDICE!AR$1:AS$65536,2,0),"")</f>
        <v>259.96504177630061</v>
      </c>
      <c r="AG1967" s="48" t="str">
        <f>VLOOKUP(E1967,[1]Apresentação!AW$1:AX$65536,2,0)</f>
        <v xml:space="preserve">                    2 - LEATHER AUXILIARIES</v>
      </c>
      <c r="AH1967" s="48" t="str">
        <f t="shared" si="520"/>
        <v xml:space="preserve">         5212000933 - PELLASTOL MO BR</v>
      </c>
      <c r="AI1967" s="49" t="str">
        <f t="shared" si="521"/>
        <v xml:space="preserve">     L00456 - IVAN JUNIOR DE ANDRADE EEPP</v>
      </c>
      <c r="AJ1967" t="str">
        <f t="shared" si="522"/>
        <v xml:space="preserve">     90 - SALES</v>
      </c>
      <c r="AK1967" t="str">
        <f t="shared" si="523"/>
        <v/>
      </c>
      <c r="AL1967">
        <f t="shared" si="524"/>
        <v>7</v>
      </c>
      <c r="AM1967" t="str">
        <f t="shared" si="525"/>
        <v>2025 7</v>
      </c>
      <c r="AN1967" t="str">
        <f t="shared" si="526"/>
        <v xml:space="preserve">IVAN </v>
      </c>
    </row>
    <row r="1968" spans="1:40" x14ac:dyDescent="0.35">
      <c r="A1968">
        <v>82822</v>
      </c>
      <c r="B1968" t="s">
        <v>274</v>
      </c>
      <c r="C1968" s="31">
        <v>45826</v>
      </c>
      <c r="D1968" t="s">
        <v>373</v>
      </c>
      <c r="E1968" t="s">
        <v>374</v>
      </c>
      <c r="F1968" t="s">
        <v>379</v>
      </c>
      <c r="G1968" t="s">
        <v>380</v>
      </c>
      <c r="H1968" t="s">
        <v>809</v>
      </c>
      <c r="I1968" t="s">
        <v>810</v>
      </c>
      <c r="J1968">
        <v>2000</v>
      </c>
      <c r="K1968">
        <v>28481.96</v>
      </c>
      <c r="L1968">
        <v>13745.97301</v>
      </c>
      <c r="M1968">
        <v>5736.27</v>
      </c>
      <c r="N1968">
        <v>14.240979999999999</v>
      </c>
      <c r="O1968" s="32">
        <f t="shared" si="510"/>
        <v>22745.69</v>
      </c>
      <c r="P1968" s="32">
        <f t="shared" si="511"/>
        <v>8999.716989999999</v>
      </c>
      <c r="Q1968">
        <v>741687</v>
      </c>
      <c r="R1968" t="s">
        <v>298</v>
      </c>
      <c r="S1968" t="s">
        <v>500</v>
      </c>
      <c r="T1968" t="str">
        <f t="shared" si="512"/>
        <v>VEN</v>
      </c>
      <c r="U1968" t="s">
        <v>293</v>
      </c>
      <c r="V1968" s="33">
        <f t="shared" si="513"/>
        <v>28481.96</v>
      </c>
      <c r="W1968">
        <f t="shared" si="514"/>
        <v>2000</v>
      </c>
      <c r="X1968" s="33">
        <f t="shared" si="515"/>
        <v>22745.69</v>
      </c>
      <c r="Y1968" s="33">
        <f t="shared" si="516"/>
        <v>5736.27</v>
      </c>
      <c r="Z1968" s="45">
        <f t="shared" si="517"/>
        <v>0.30193557571178387</v>
      </c>
      <c r="AA1968" s="33">
        <f t="shared" si="518"/>
        <v>8599.716989999999</v>
      </c>
      <c r="AB1968" s="45">
        <f t="shared" si="519"/>
        <v>0.37808116570655803</v>
      </c>
      <c r="AC1968" s="33">
        <f>IFERROR($X1968/VLOOKUP(CONCATENATE("USD",C1968),[1]GEINDICE!AR$1:AS$65536,2,0),"")</f>
        <v>4144.6983363399468</v>
      </c>
      <c r="AD1968" s="33">
        <f>IFERROR($AA1968/VLOOKUP(CONCATENATE("USD",C1968),[1]GEINDICE!AR$1:AS$65536,2,0),"")</f>
        <v>1567.0323785054388</v>
      </c>
      <c r="AE1968" s="33">
        <f>IFERROR($X1968/VLOOKUP(CONCATENATE("EUR",C1968),[1]GEINDICE!AR$1:AS$65536,2,0),"")</f>
        <v>3597.5215892196243</v>
      </c>
      <c r="AF1968" s="33">
        <f>IFERROR($AA1968/VLOOKUP(CONCATENATE("EUR",C1968),[1]GEINDICE!AR$1:AS$65536,2,0),"")</f>
        <v>1360.1551561066647</v>
      </c>
      <c r="AG1968" s="48" t="str">
        <f>VLOOKUP(E1968,[1]Apresentação!AW$1:AX$65536,2,0)</f>
        <v xml:space="preserve">                    2 - LEATHER AUXILIARIES</v>
      </c>
      <c r="AH1968" s="48" t="str">
        <f t="shared" si="520"/>
        <v xml:space="preserve">         5212000933 - PELLASTOL MO BR</v>
      </c>
      <c r="AI1968" s="49" t="str">
        <f t="shared" si="521"/>
        <v xml:space="preserve">     L00103 - VITAPELLI LTDA</v>
      </c>
      <c r="AJ1968" t="str">
        <f t="shared" si="522"/>
        <v xml:space="preserve">     90 - SALES</v>
      </c>
      <c r="AK1968" t="str">
        <f t="shared" si="523"/>
        <v/>
      </c>
      <c r="AL1968">
        <f t="shared" si="524"/>
        <v>6</v>
      </c>
      <c r="AM1968" t="str">
        <f t="shared" si="525"/>
        <v>2025 6</v>
      </c>
      <c r="AN1968" t="str">
        <f t="shared" si="526"/>
        <v xml:space="preserve">VITAPELLI </v>
      </c>
    </row>
    <row r="1969" spans="1:40" x14ac:dyDescent="0.35">
      <c r="A1969">
        <v>83359</v>
      </c>
      <c r="B1969" t="s">
        <v>274</v>
      </c>
      <c r="C1969" s="31">
        <v>45870</v>
      </c>
      <c r="D1969" t="s">
        <v>373</v>
      </c>
      <c r="E1969" t="s">
        <v>374</v>
      </c>
      <c r="F1969" t="s">
        <v>379</v>
      </c>
      <c r="G1969" t="s">
        <v>380</v>
      </c>
      <c r="H1969" t="s">
        <v>809</v>
      </c>
      <c r="I1969" t="s">
        <v>810</v>
      </c>
      <c r="J1969">
        <v>3000</v>
      </c>
      <c r="K1969">
        <v>43696.38</v>
      </c>
      <c r="L1969">
        <v>20792.7899</v>
      </c>
      <c r="M1969">
        <v>8800.4500000000007</v>
      </c>
      <c r="N1969">
        <v>14.56546</v>
      </c>
      <c r="O1969" s="32">
        <f t="shared" si="510"/>
        <v>34895.929999999993</v>
      </c>
      <c r="P1969" s="32">
        <f t="shared" si="511"/>
        <v>14103.140099999993</v>
      </c>
      <c r="Q1969">
        <v>746898</v>
      </c>
      <c r="R1969" t="s">
        <v>298</v>
      </c>
      <c r="S1969" t="s">
        <v>500</v>
      </c>
      <c r="T1969" t="str">
        <f t="shared" si="512"/>
        <v>VEN</v>
      </c>
      <c r="U1969" t="s">
        <v>300</v>
      </c>
      <c r="V1969" s="33">
        <f t="shared" si="513"/>
        <v>43696.38</v>
      </c>
      <c r="W1969">
        <f t="shared" si="514"/>
        <v>3000</v>
      </c>
      <c r="X1969" s="33">
        <f t="shared" si="515"/>
        <v>34895.929999999993</v>
      </c>
      <c r="Y1969" s="33">
        <f t="shared" si="516"/>
        <v>8800.4500000000007</v>
      </c>
      <c r="Z1969" s="45">
        <f t="shared" si="517"/>
        <v>0.30902193957485707</v>
      </c>
      <c r="AA1969" s="33">
        <f t="shared" si="518"/>
        <v>13503.140099999993</v>
      </c>
      <c r="AB1969" s="45">
        <f t="shared" si="519"/>
        <v>0.38695458467506083</v>
      </c>
      <c r="AC1969" s="33">
        <f>IFERROR($X1969/VLOOKUP(CONCATENATE("USD",C1969),[1]GEINDICE!AR$1:AS$65536,2,0),"")</f>
        <v>6294.8138393823492</v>
      </c>
      <c r="AD1969" s="33">
        <f>IFERROR($AA1969/VLOOKUP(CONCATENATE("USD",C1969),[1]GEINDICE!AR$1:AS$65536,2,0),"")</f>
        <v>2435.807074825022</v>
      </c>
      <c r="AE1969" s="33">
        <f>IFERROR($X1969/VLOOKUP(CONCATENATE("EUR",C1969),[1]GEINDICE!AR$1:AS$65536,2,0),"")</f>
        <v>5448.1475699052307</v>
      </c>
      <c r="AF1969" s="33">
        <f>IFERROR($AA1969/VLOOKUP(CONCATENATE("EUR",C1969),[1]GEINDICE!AR$1:AS$65536,2,0),"")</f>
        <v>2108.1856801611207</v>
      </c>
      <c r="AG1969" s="48" t="str">
        <f>VLOOKUP(E1969,[1]Apresentação!AW$1:AX$65536,2,0)</f>
        <v xml:space="preserve">                    2 - LEATHER AUXILIARIES</v>
      </c>
      <c r="AH1969" s="48" t="str">
        <f t="shared" si="520"/>
        <v xml:space="preserve">         5212000933 - PELLASTOL MO BR</v>
      </c>
      <c r="AI1969" s="49" t="str">
        <f t="shared" si="521"/>
        <v xml:space="preserve">     L00103 - VITAPELLI LTDA</v>
      </c>
      <c r="AJ1969" t="str">
        <f t="shared" si="522"/>
        <v xml:space="preserve">     90 - SALES</v>
      </c>
      <c r="AK1969" t="str">
        <f t="shared" si="523"/>
        <v/>
      </c>
      <c r="AL1969">
        <f t="shared" si="524"/>
        <v>8</v>
      </c>
      <c r="AM1969" t="str">
        <f t="shared" si="525"/>
        <v>2025 8</v>
      </c>
      <c r="AN1969" t="str">
        <f t="shared" si="526"/>
        <v xml:space="preserve">VITAPELLI </v>
      </c>
    </row>
    <row r="1970" spans="1:40" x14ac:dyDescent="0.35">
      <c r="A1970">
        <v>83761</v>
      </c>
      <c r="B1970" t="s">
        <v>274</v>
      </c>
      <c r="C1970" s="31">
        <v>45905</v>
      </c>
      <c r="D1970" t="s">
        <v>373</v>
      </c>
      <c r="E1970" t="s">
        <v>374</v>
      </c>
      <c r="F1970" t="s">
        <v>379</v>
      </c>
      <c r="G1970" t="s">
        <v>380</v>
      </c>
      <c r="H1970" t="s">
        <v>809</v>
      </c>
      <c r="I1970" t="s">
        <v>810</v>
      </c>
      <c r="J1970">
        <v>2000</v>
      </c>
      <c r="K1970">
        <v>28385.24</v>
      </c>
      <c r="L1970">
        <v>13965.138199999999</v>
      </c>
      <c r="M1970">
        <v>5716.78</v>
      </c>
      <c r="N1970">
        <v>14.19262</v>
      </c>
      <c r="O1970" s="32">
        <f t="shared" si="510"/>
        <v>22668.460000000003</v>
      </c>
      <c r="P1970" s="32">
        <f t="shared" si="511"/>
        <v>8703.3218000000033</v>
      </c>
      <c r="Q1970">
        <v>760710</v>
      </c>
      <c r="R1970" t="s">
        <v>298</v>
      </c>
      <c r="S1970" t="s">
        <v>500</v>
      </c>
      <c r="T1970" t="str">
        <f t="shared" si="512"/>
        <v>VEN</v>
      </c>
      <c r="U1970" t="s">
        <v>300</v>
      </c>
      <c r="V1970" s="33">
        <f t="shared" si="513"/>
        <v>28385.24</v>
      </c>
      <c r="W1970">
        <f t="shared" si="514"/>
        <v>2000</v>
      </c>
      <c r="X1970" s="33">
        <f t="shared" si="515"/>
        <v>22668.460000000003</v>
      </c>
      <c r="Y1970" s="33">
        <f t="shared" si="516"/>
        <v>5716.78</v>
      </c>
      <c r="Z1970" s="45">
        <f t="shared" si="517"/>
        <v>0.29252251522270034</v>
      </c>
      <c r="AA1970" s="33">
        <f t="shared" si="518"/>
        <v>8303.3218000000033</v>
      </c>
      <c r="AB1970" s="45">
        <f t="shared" si="519"/>
        <v>0.36629404026563789</v>
      </c>
      <c r="AC1970" s="33">
        <f>IFERROR($X1970/VLOOKUP(CONCATENATE("USD",C1970),[1]GEINDICE!AR$1:AS$65536,2,0),"")</f>
        <v>4200.3520604802852</v>
      </c>
      <c r="AD1970" s="33">
        <f>IFERROR($AA1970/VLOOKUP(CONCATENATE("USD",C1970),[1]GEINDICE!AR$1:AS$65536,2,0),"")</f>
        <v>1538.5639267714207</v>
      </c>
      <c r="AE1970" s="33">
        <f>IFERROR($X1970/VLOOKUP(CONCATENATE("EUR",C1970),[1]GEINDICE!AR$1:AS$65536,2,0),"")</f>
        <v>3572.0300657096486</v>
      </c>
      <c r="AF1970" s="33">
        <f>IFERROR($AA1970/VLOOKUP(CONCATENATE("EUR",C1970),[1]GEINDICE!AR$1:AS$65536,2,0),"")</f>
        <v>1308.4133247191191</v>
      </c>
      <c r="AG1970" s="48" t="str">
        <f>VLOOKUP(E1970,[1]Apresentação!AW$1:AX$65536,2,0)</f>
        <v xml:space="preserve">                    2 - LEATHER AUXILIARIES</v>
      </c>
      <c r="AH1970" s="48" t="str">
        <f t="shared" si="520"/>
        <v xml:space="preserve">         5212000933 - PELLASTOL MO BR</v>
      </c>
      <c r="AI1970" s="49" t="str">
        <f t="shared" si="521"/>
        <v xml:space="preserve">     L00103 - VITAPELLI LTDA</v>
      </c>
      <c r="AJ1970" t="str">
        <f t="shared" si="522"/>
        <v xml:space="preserve">     90 - SALES</v>
      </c>
      <c r="AK1970" t="str">
        <f t="shared" si="523"/>
        <v/>
      </c>
      <c r="AL1970">
        <f t="shared" si="524"/>
        <v>9</v>
      </c>
      <c r="AM1970" t="str">
        <f t="shared" si="525"/>
        <v>2025 9</v>
      </c>
      <c r="AN1970" t="str">
        <f t="shared" si="526"/>
        <v xml:space="preserve">VITAPELLI </v>
      </c>
    </row>
    <row r="1971" spans="1:40" x14ac:dyDescent="0.35">
      <c r="A1971">
        <v>83764</v>
      </c>
      <c r="B1971" t="s">
        <v>274</v>
      </c>
      <c r="C1971" s="31">
        <v>45905</v>
      </c>
      <c r="D1971" t="s">
        <v>373</v>
      </c>
      <c r="E1971" t="s">
        <v>374</v>
      </c>
      <c r="F1971" t="s">
        <v>669</v>
      </c>
      <c r="G1971" t="s">
        <v>670</v>
      </c>
      <c r="H1971" t="s">
        <v>809</v>
      </c>
      <c r="I1971" t="s">
        <v>810</v>
      </c>
      <c r="J1971">
        <v>360</v>
      </c>
      <c r="K1971">
        <v>6278.6</v>
      </c>
      <c r="L1971">
        <v>2513.7248800000002</v>
      </c>
      <c r="M1971">
        <v>1264.51</v>
      </c>
      <c r="N1971">
        <v>17.440549999999998</v>
      </c>
      <c r="O1971" s="32">
        <f t="shared" si="510"/>
        <v>5014.09</v>
      </c>
      <c r="P1971" s="32">
        <f t="shared" si="511"/>
        <v>2500.3651199999999</v>
      </c>
      <c r="Q1971">
        <v>760732</v>
      </c>
      <c r="R1971" t="s">
        <v>298</v>
      </c>
      <c r="S1971" t="s">
        <v>500</v>
      </c>
      <c r="T1971" t="str">
        <f t="shared" si="512"/>
        <v>VEN</v>
      </c>
      <c r="U1971" t="s">
        <v>381</v>
      </c>
      <c r="V1971" s="33">
        <f t="shared" si="513"/>
        <v>6278.6</v>
      </c>
      <c r="W1971">
        <f t="shared" si="514"/>
        <v>360</v>
      </c>
      <c r="X1971" s="33">
        <f t="shared" si="515"/>
        <v>5014.09</v>
      </c>
      <c r="Y1971" s="33">
        <f t="shared" si="516"/>
        <v>1264.51</v>
      </c>
      <c r="Z1971" s="45">
        <f t="shared" si="517"/>
        <v>0.38676856624088168</v>
      </c>
      <c r="AA1971" s="33">
        <f t="shared" si="518"/>
        <v>2428.3651199999999</v>
      </c>
      <c r="AB1971" s="45">
        <f t="shared" si="519"/>
        <v>0.4843082433701828</v>
      </c>
      <c r="AC1971" s="33">
        <f>IFERROR($X1971/VLOOKUP(CONCATENATE("USD",C1971),[1]GEINDICE!AR$1:AS$65536,2,0),"")</f>
        <v>929.08575452119783</v>
      </c>
      <c r="AD1971" s="33">
        <f>IFERROR($AA1971/VLOOKUP(CONCATENATE("USD",C1971),[1]GEINDICE!AR$1:AS$65536,2,0),"")</f>
        <v>449.9638897124222</v>
      </c>
      <c r="AE1971" s="33">
        <f>IFERROR($X1971/VLOOKUP(CONCATENATE("EUR",C1971),[1]GEINDICE!AR$1:AS$65536,2,0),"")</f>
        <v>790.10573423047219</v>
      </c>
      <c r="AF1971" s="33">
        <f>IFERROR($AA1971/VLOOKUP(CONCATENATE("EUR",C1971),[1]GEINDICE!AR$1:AS$65536,2,0),"")</f>
        <v>382.6547202218685</v>
      </c>
      <c r="AG1971" s="48" t="str">
        <f>VLOOKUP(E1971,[1]Apresentação!AW$1:AX$65536,2,0)</f>
        <v xml:space="preserve">                    2 - LEATHER AUXILIARIES</v>
      </c>
      <c r="AH1971" s="48" t="str">
        <f t="shared" si="520"/>
        <v xml:space="preserve">         5212000933 - PELLASTOL MO BR</v>
      </c>
      <c r="AI1971" s="49" t="str">
        <f t="shared" si="521"/>
        <v xml:space="preserve">     L00456 - IVAN JUNIOR DE ANDRADE EEPP</v>
      </c>
      <c r="AJ1971" t="str">
        <f t="shared" si="522"/>
        <v xml:space="preserve">     90 - SALES</v>
      </c>
      <c r="AK1971" t="str">
        <f t="shared" si="523"/>
        <v/>
      </c>
      <c r="AL1971">
        <f t="shared" si="524"/>
        <v>9</v>
      </c>
      <c r="AM1971" t="str">
        <f t="shared" si="525"/>
        <v>2025 9</v>
      </c>
      <c r="AN1971" t="str">
        <f t="shared" si="526"/>
        <v xml:space="preserve">IVAN </v>
      </c>
    </row>
    <row r="1972" spans="1:40" x14ac:dyDescent="0.35">
      <c r="A1972">
        <v>83345</v>
      </c>
      <c r="B1972" t="s">
        <v>274</v>
      </c>
      <c r="C1972" s="31">
        <v>45870</v>
      </c>
      <c r="D1972" t="s">
        <v>373</v>
      </c>
      <c r="E1972" t="s">
        <v>374</v>
      </c>
      <c r="F1972" t="s">
        <v>669</v>
      </c>
      <c r="G1972" t="s">
        <v>670</v>
      </c>
      <c r="H1972" t="s">
        <v>809</v>
      </c>
      <c r="I1972" t="s">
        <v>810</v>
      </c>
      <c r="J1972">
        <v>360</v>
      </c>
      <c r="K1972">
        <v>6443.54</v>
      </c>
      <c r="L1972">
        <v>2495.1347900000001</v>
      </c>
      <c r="M1972">
        <v>1297.72</v>
      </c>
      <c r="N1972">
        <v>17.898709999999998</v>
      </c>
      <c r="O1972" s="32">
        <f t="shared" si="510"/>
        <v>5145.82</v>
      </c>
      <c r="P1972" s="32">
        <f t="shared" si="511"/>
        <v>2650.6852099999996</v>
      </c>
      <c r="Q1972">
        <v>746781</v>
      </c>
      <c r="R1972" t="s">
        <v>298</v>
      </c>
      <c r="S1972" t="s">
        <v>500</v>
      </c>
      <c r="T1972" t="str">
        <f t="shared" si="512"/>
        <v>VEN</v>
      </c>
      <c r="U1972" t="s">
        <v>381</v>
      </c>
      <c r="V1972" s="33">
        <f t="shared" si="513"/>
        <v>6443.54</v>
      </c>
      <c r="W1972">
        <f t="shared" si="514"/>
        <v>360</v>
      </c>
      <c r="X1972" s="33">
        <f t="shared" si="515"/>
        <v>5145.82</v>
      </c>
      <c r="Y1972" s="33">
        <f t="shared" si="516"/>
        <v>1297.72</v>
      </c>
      <c r="Z1972" s="45">
        <f t="shared" si="517"/>
        <v>0.40019697402359566</v>
      </c>
      <c r="AA1972" s="33">
        <f t="shared" si="518"/>
        <v>2578.6852099999996</v>
      </c>
      <c r="AB1972" s="45">
        <f t="shared" si="519"/>
        <v>0.50112231092420645</v>
      </c>
      <c r="AC1972" s="33">
        <f>IFERROR($X1972/VLOOKUP(CONCATENATE("USD",C1972),[1]GEINDICE!AR$1:AS$65536,2,0),"")</f>
        <v>928.2451836351828</v>
      </c>
      <c r="AD1972" s="33">
        <f>IFERROR($AA1972/VLOOKUP(CONCATENATE("USD",C1972),[1]GEINDICE!AR$1:AS$65536,2,0),"")</f>
        <v>465.16437152752712</v>
      </c>
      <c r="AE1972" s="33">
        <f>IFERROR($X1972/VLOOKUP(CONCATENATE("EUR",C1972),[1]GEINDICE!AR$1:AS$65536,2,0),"")</f>
        <v>803.39417027056561</v>
      </c>
      <c r="AF1972" s="33">
        <f>IFERROR($AA1972/VLOOKUP(CONCATENATE("EUR",C1972),[1]GEINDICE!AR$1:AS$65536,2,0),"")</f>
        <v>402.59874318902121</v>
      </c>
      <c r="AG1972" s="48" t="str">
        <f>VLOOKUP(E1972,[1]Apresentação!AW$1:AX$65536,2,0)</f>
        <v xml:space="preserve">                    2 - LEATHER AUXILIARIES</v>
      </c>
      <c r="AH1972" s="48" t="str">
        <f t="shared" si="520"/>
        <v xml:space="preserve">         5212000933 - PELLASTOL MO BR</v>
      </c>
      <c r="AI1972" s="49" t="str">
        <f t="shared" si="521"/>
        <v xml:space="preserve">     L00456 - IVAN JUNIOR DE ANDRADE EEPP</v>
      </c>
      <c r="AJ1972" t="str">
        <f t="shared" si="522"/>
        <v xml:space="preserve">     90 - SALES</v>
      </c>
      <c r="AK1972" t="str">
        <f t="shared" si="523"/>
        <v/>
      </c>
      <c r="AL1972">
        <f t="shared" si="524"/>
        <v>8</v>
      </c>
      <c r="AM1972" t="str">
        <f t="shared" si="525"/>
        <v>2025 8</v>
      </c>
      <c r="AN1972" t="str">
        <f t="shared" si="526"/>
        <v xml:space="preserve">IVAN </v>
      </c>
    </row>
    <row r="1973" spans="1:40" x14ac:dyDescent="0.35">
      <c r="A1973">
        <v>82602</v>
      </c>
      <c r="B1973" t="s">
        <v>274</v>
      </c>
      <c r="C1973" s="31">
        <v>45807</v>
      </c>
      <c r="D1973" t="s">
        <v>373</v>
      </c>
      <c r="E1973" t="s">
        <v>374</v>
      </c>
      <c r="F1973" t="s">
        <v>379</v>
      </c>
      <c r="G1973" t="s">
        <v>380</v>
      </c>
      <c r="H1973" t="s">
        <v>809</v>
      </c>
      <c r="I1973" t="s">
        <v>810</v>
      </c>
      <c r="J1973">
        <v>3000</v>
      </c>
      <c r="K1973">
        <v>44116.020000000004</v>
      </c>
      <c r="L1973">
        <v>20618.95952</v>
      </c>
      <c r="M1973">
        <v>8884.9599999999991</v>
      </c>
      <c r="N1973">
        <v>14.70534</v>
      </c>
      <c r="O1973" s="32">
        <f t="shared" si="510"/>
        <v>35231.060000000005</v>
      </c>
      <c r="P1973" s="32">
        <f t="shared" si="511"/>
        <v>14612.100480000005</v>
      </c>
      <c r="Q1973">
        <v>740119</v>
      </c>
      <c r="R1973" t="s">
        <v>298</v>
      </c>
      <c r="S1973" t="s">
        <v>500</v>
      </c>
      <c r="T1973" t="str">
        <f t="shared" si="512"/>
        <v>VEN</v>
      </c>
      <c r="U1973" t="s">
        <v>300</v>
      </c>
      <c r="V1973" s="33">
        <f t="shared" si="513"/>
        <v>44116.020000000004</v>
      </c>
      <c r="W1973">
        <f t="shared" si="514"/>
        <v>3000</v>
      </c>
      <c r="X1973" s="33">
        <f t="shared" si="515"/>
        <v>35231.060000000005</v>
      </c>
      <c r="Y1973" s="33">
        <f t="shared" si="516"/>
        <v>8884.9599999999991</v>
      </c>
      <c r="Z1973" s="45">
        <f t="shared" si="517"/>
        <v>0.31761932468069431</v>
      </c>
      <c r="AA1973" s="33">
        <f t="shared" si="518"/>
        <v>14012.100480000005</v>
      </c>
      <c r="AB1973" s="45">
        <f t="shared" si="519"/>
        <v>0.39772009357652033</v>
      </c>
      <c r="AC1973" s="33">
        <f>IFERROR($X1973/VLOOKUP(CONCATENATE("USD",C1973),[1]GEINDICE!AR$1:AS$65536,2,0),"")</f>
        <v>6171.4681100776015</v>
      </c>
      <c r="AD1973" s="33">
        <f>IFERROR($AA1973/VLOOKUP(CONCATENATE("USD",C1973),[1]GEINDICE!AR$1:AS$65536,2,0),"")</f>
        <v>2454.5168742445749</v>
      </c>
      <c r="AE1973" s="33">
        <f>IFERROR($X1973/VLOOKUP(CONCATENATE("EUR",C1973),[1]GEINDICE!AR$1:AS$65536,2,0),"")</f>
        <v>5438.8224215385098</v>
      </c>
      <c r="AF1973" s="33">
        <f>IFERROR($AA1973/VLOOKUP(CONCATENATE("EUR",C1973),[1]GEINDICE!AR$1:AS$65536,2,0),"")</f>
        <v>2163.128962440373</v>
      </c>
      <c r="AG1973" s="48" t="str">
        <f>VLOOKUP(E1973,[1]Apresentação!AW$1:AX$65536,2,0)</f>
        <v xml:space="preserve">                    2 - LEATHER AUXILIARIES</v>
      </c>
      <c r="AH1973" s="48" t="str">
        <f t="shared" si="520"/>
        <v xml:space="preserve">         5212000933 - PELLASTOL MO BR</v>
      </c>
      <c r="AI1973" s="49" t="str">
        <f t="shared" si="521"/>
        <v xml:space="preserve">     L00103 - VITAPELLI LTDA</v>
      </c>
      <c r="AJ1973" t="str">
        <f t="shared" si="522"/>
        <v xml:space="preserve">     90 - SALES</v>
      </c>
      <c r="AK1973" t="str">
        <f t="shared" si="523"/>
        <v/>
      </c>
      <c r="AL1973">
        <f t="shared" si="524"/>
        <v>5</v>
      </c>
      <c r="AM1973" t="str">
        <f t="shared" si="525"/>
        <v>2025 5</v>
      </c>
      <c r="AN1973" t="str">
        <f t="shared" si="526"/>
        <v xml:space="preserve">VITAPELLI </v>
      </c>
    </row>
    <row r="1974" spans="1:40" x14ac:dyDescent="0.35">
      <c r="A1974">
        <v>82441</v>
      </c>
      <c r="B1974" t="s">
        <v>274</v>
      </c>
      <c r="C1974" s="31">
        <v>45793</v>
      </c>
      <c r="D1974" t="s">
        <v>373</v>
      </c>
      <c r="E1974" t="s">
        <v>374</v>
      </c>
      <c r="F1974" t="s">
        <v>669</v>
      </c>
      <c r="G1974" t="s">
        <v>670</v>
      </c>
      <c r="H1974" t="s">
        <v>809</v>
      </c>
      <c r="I1974" t="s">
        <v>810</v>
      </c>
      <c r="J1974">
        <v>240</v>
      </c>
      <c r="K1974">
        <v>4319.2300000000005</v>
      </c>
      <c r="L1974">
        <v>1643.5847200000001</v>
      </c>
      <c r="M1974">
        <v>869.9</v>
      </c>
      <c r="N1974">
        <v>17.9968</v>
      </c>
      <c r="O1974" s="32">
        <f t="shared" si="510"/>
        <v>3449.3300000000004</v>
      </c>
      <c r="P1974" s="32">
        <f t="shared" si="511"/>
        <v>1805.7452800000003</v>
      </c>
      <c r="Q1974">
        <v>738925</v>
      </c>
      <c r="R1974" t="s">
        <v>298</v>
      </c>
      <c r="S1974" t="s">
        <v>500</v>
      </c>
      <c r="T1974" t="str">
        <f t="shared" si="512"/>
        <v>VEN</v>
      </c>
      <c r="U1974" t="s">
        <v>381</v>
      </c>
      <c r="V1974" s="33">
        <f t="shared" si="513"/>
        <v>4319.2300000000005</v>
      </c>
      <c r="W1974">
        <f t="shared" si="514"/>
        <v>240</v>
      </c>
      <c r="X1974" s="33">
        <f t="shared" si="515"/>
        <v>3449.3300000000004</v>
      </c>
      <c r="Y1974" s="33">
        <f t="shared" si="516"/>
        <v>869.9</v>
      </c>
      <c r="Z1974" s="45">
        <f t="shared" si="517"/>
        <v>0.40695801798005665</v>
      </c>
      <c r="AA1974" s="33">
        <f t="shared" si="518"/>
        <v>1757.7452800000003</v>
      </c>
      <c r="AB1974" s="45">
        <f t="shared" si="519"/>
        <v>0.50959034943017922</v>
      </c>
      <c r="AC1974" s="33">
        <f>IFERROR($X1974/VLOOKUP(CONCATENATE("USD",C1974),[1]GEINDICE!AR$1:AS$65536,2,0),"")</f>
        <v>605.94290733421178</v>
      </c>
      <c r="AD1974" s="33">
        <f>IFERROR($AA1974/VLOOKUP(CONCATENATE("USD",C1974),[1]GEINDICE!AR$1:AS$65536,2,0),"")</f>
        <v>308.7826578831797</v>
      </c>
      <c r="AE1974" s="33">
        <f>IFERROR($X1974/VLOOKUP(CONCATENATE("EUR",C1974),[1]GEINDICE!AR$1:AS$65536,2,0),"")</f>
        <v>543.88678650268059</v>
      </c>
      <c r="AF1974" s="33">
        <f>IFERROR($AA1974/VLOOKUP(CONCATENATE("EUR",C1974),[1]GEINDICE!AR$1:AS$65536,2,0),"")</f>
        <v>277.15945758435828</v>
      </c>
      <c r="AG1974" s="48" t="str">
        <f>VLOOKUP(E1974,[1]Apresentação!AW$1:AX$65536,2,0)</f>
        <v xml:space="preserve">                    2 - LEATHER AUXILIARIES</v>
      </c>
      <c r="AH1974" s="48" t="str">
        <f t="shared" si="520"/>
        <v xml:space="preserve">         5212000933 - PELLASTOL MO BR</v>
      </c>
      <c r="AI1974" s="49" t="str">
        <f t="shared" si="521"/>
        <v xml:space="preserve">     L00456 - IVAN JUNIOR DE ANDRADE EEPP</v>
      </c>
      <c r="AJ1974" t="str">
        <f t="shared" si="522"/>
        <v xml:space="preserve">     90 - SALES</v>
      </c>
      <c r="AK1974" t="str">
        <f t="shared" si="523"/>
        <v/>
      </c>
      <c r="AL1974">
        <f t="shared" si="524"/>
        <v>5</v>
      </c>
      <c r="AM1974" t="str">
        <f t="shared" si="525"/>
        <v>2025 5</v>
      </c>
      <c r="AN1974" t="str">
        <f t="shared" si="526"/>
        <v xml:space="preserve">IVAN </v>
      </c>
    </row>
    <row r="1975" spans="1:40" x14ac:dyDescent="0.35">
      <c r="A1975">
        <v>82444</v>
      </c>
      <c r="B1975" t="s">
        <v>274</v>
      </c>
      <c r="C1975" s="31">
        <v>45793</v>
      </c>
      <c r="D1975" t="s">
        <v>373</v>
      </c>
      <c r="E1975" t="s">
        <v>374</v>
      </c>
      <c r="F1975" t="s">
        <v>379</v>
      </c>
      <c r="G1975" t="s">
        <v>380</v>
      </c>
      <c r="H1975" t="s">
        <v>809</v>
      </c>
      <c r="I1975" t="s">
        <v>810</v>
      </c>
      <c r="J1975">
        <v>3000</v>
      </c>
      <c r="K1975">
        <v>43758</v>
      </c>
      <c r="L1975">
        <v>20544.808990000001</v>
      </c>
      <c r="M1975">
        <v>8812.8700000000008</v>
      </c>
      <c r="N1975">
        <v>14.586</v>
      </c>
      <c r="O1975" s="32">
        <f t="shared" si="510"/>
        <v>34945.129999999997</v>
      </c>
      <c r="P1975" s="32">
        <f t="shared" si="511"/>
        <v>14400.321009999996</v>
      </c>
      <c r="Q1975">
        <v>738948</v>
      </c>
      <c r="R1975" t="s">
        <v>298</v>
      </c>
      <c r="S1975" t="s">
        <v>500</v>
      </c>
      <c r="T1975" t="str">
        <f t="shared" si="512"/>
        <v>VEN</v>
      </c>
      <c r="U1975" t="s">
        <v>300</v>
      </c>
      <c r="V1975" s="33">
        <f t="shared" si="513"/>
        <v>43758</v>
      </c>
      <c r="W1975">
        <f t="shared" si="514"/>
        <v>3000</v>
      </c>
      <c r="X1975" s="33">
        <f t="shared" si="515"/>
        <v>34945.129999999997</v>
      </c>
      <c r="Y1975" s="33">
        <f t="shared" si="516"/>
        <v>8812.8700000000008</v>
      </c>
      <c r="Z1975" s="45">
        <f t="shared" si="517"/>
        <v>0.31537823963618072</v>
      </c>
      <c r="AA1975" s="33">
        <f t="shared" si="518"/>
        <v>13800.321009999996</v>
      </c>
      <c r="AB1975" s="45">
        <f t="shared" si="519"/>
        <v>0.39491399831678969</v>
      </c>
      <c r="AC1975" s="33">
        <f>IFERROR($X1975/VLOOKUP(CONCATENATE("USD",C1975),[1]GEINDICE!AR$1:AS$65536,2,0),"")</f>
        <v>6138.8019323671497</v>
      </c>
      <c r="AD1975" s="33">
        <f>IFERROR($AA1975/VLOOKUP(CONCATENATE("USD",C1975),[1]GEINDICE!AR$1:AS$65536,2,0),"")</f>
        <v>2424.2988159859456</v>
      </c>
      <c r="AE1975" s="33">
        <f>IFERROR($X1975/VLOOKUP(CONCATENATE("EUR",C1975),[1]GEINDICE!AR$1:AS$65536,2,0),"")</f>
        <v>5510.1119520655939</v>
      </c>
      <c r="AF1975" s="33">
        <f>IFERROR($AA1975/VLOOKUP(CONCATENATE("EUR",C1975),[1]GEINDICE!AR$1:AS$65536,2,0),"")</f>
        <v>2176.0203421633546</v>
      </c>
      <c r="AG1975" s="48" t="str">
        <f>VLOOKUP(E1975,[1]Apresentação!AW$1:AX$65536,2,0)</f>
        <v xml:space="preserve">                    2 - LEATHER AUXILIARIES</v>
      </c>
      <c r="AH1975" s="48" t="str">
        <f t="shared" si="520"/>
        <v xml:space="preserve">         5212000933 - PELLASTOL MO BR</v>
      </c>
      <c r="AI1975" s="49" t="str">
        <f t="shared" si="521"/>
        <v xml:space="preserve">     L00103 - VITAPELLI LTDA</v>
      </c>
      <c r="AJ1975" t="str">
        <f t="shared" si="522"/>
        <v xml:space="preserve">     90 - SALES</v>
      </c>
      <c r="AK1975" t="str">
        <f t="shared" si="523"/>
        <v/>
      </c>
      <c r="AL1975">
        <f t="shared" si="524"/>
        <v>5</v>
      </c>
      <c r="AM1975" t="str">
        <f t="shared" si="525"/>
        <v>2025 5</v>
      </c>
      <c r="AN1975" t="str">
        <f t="shared" si="526"/>
        <v xml:space="preserve">VITAPELLI </v>
      </c>
    </row>
    <row r="1976" spans="1:40" x14ac:dyDescent="0.35">
      <c r="A1976">
        <v>84003</v>
      </c>
      <c r="B1976" t="s">
        <v>274</v>
      </c>
      <c r="C1976" s="31">
        <v>45925</v>
      </c>
      <c r="D1976" t="s">
        <v>373</v>
      </c>
      <c r="E1976" t="s">
        <v>374</v>
      </c>
      <c r="F1976" t="s">
        <v>379</v>
      </c>
      <c r="G1976" t="s">
        <v>380</v>
      </c>
      <c r="H1976" t="s">
        <v>809</v>
      </c>
      <c r="I1976" t="s">
        <v>810</v>
      </c>
      <c r="J1976">
        <v>4000</v>
      </c>
      <c r="K1976">
        <v>55236.480000000003</v>
      </c>
      <c r="L1976">
        <v>27855.62513</v>
      </c>
      <c r="M1976">
        <v>11124.63</v>
      </c>
      <c r="N1976">
        <v>13.80912</v>
      </c>
      <c r="O1976" s="32">
        <f t="shared" si="510"/>
        <v>44111.850000000006</v>
      </c>
      <c r="P1976" s="32">
        <f t="shared" si="511"/>
        <v>16256.224870000005</v>
      </c>
      <c r="Q1976">
        <v>762378</v>
      </c>
      <c r="R1976" t="s">
        <v>298</v>
      </c>
      <c r="S1976" t="s">
        <v>500</v>
      </c>
      <c r="T1976" t="str">
        <f t="shared" si="512"/>
        <v>VEN</v>
      </c>
      <c r="U1976" t="s">
        <v>300</v>
      </c>
      <c r="V1976" s="33">
        <f t="shared" si="513"/>
        <v>55236.480000000003</v>
      </c>
      <c r="W1976">
        <f t="shared" si="514"/>
        <v>4000</v>
      </c>
      <c r="X1976" s="33">
        <f t="shared" si="515"/>
        <v>44111.850000000006</v>
      </c>
      <c r="Y1976" s="33">
        <f t="shared" si="516"/>
        <v>11124.63</v>
      </c>
      <c r="Z1976" s="45">
        <f t="shared" si="517"/>
        <v>0.27981914977203481</v>
      </c>
      <c r="AA1976" s="33">
        <f t="shared" si="518"/>
        <v>15456.224870000005</v>
      </c>
      <c r="AB1976" s="45">
        <f t="shared" si="519"/>
        <v>0.35038713792325654</v>
      </c>
      <c r="AC1976" s="33">
        <f>IFERROR($X1976/VLOOKUP(CONCATENATE("USD",C1976),[1]GEINDICE!AR$1:AS$65536,2,0),"")</f>
        <v>8256.780533458119</v>
      </c>
      <c r="AD1976" s="33">
        <f>IFERROR($AA1976/VLOOKUP(CONCATENATE("USD",C1976),[1]GEINDICE!AR$1:AS$65536,2,0),"")</f>
        <v>2893.0696995788498</v>
      </c>
      <c r="AE1976" s="33">
        <f>IFERROR($X1976/VLOOKUP(CONCATENATE("EUR",C1976),[1]GEINDICE!AR$1:AS$65536,2,0),"")</f>
        <v>7072.8338250384813</v>
      </c>
      <c r="AF1976" s="33">
        <f>IFERROR($AA1976/VLOOKUP(CONCATENATE("EUR",C1976),[1]GEINDICE!AR$1:AS$65536,2,0),"")</f>
        <v>2478.2300009620326</v>
      </c>
      <c r="AG1976" s="48" t="str">
        <f>VLOOKUP(E1976,[1]Apresentação!AW$1:AX$65536,2,0)</f>
        <v xml:space="preserve">                    2 - LEATHER AUXILIARIES</v>
      </c>
      <c r="AH1976" s="48" t="str">
        <f t="shared" si="520"/>
        <v xml:space="preserve">         5212000933 - PELLASTOL MO BR</v>
      </c>
      <c r="AI1976" s="49" t="str">
        <f t="shared" si="521"/>
        <v xml:space="preserve">     L00103 - VITAPELLI LTDA</v>
      </c>
      <c r="AJ1976" t="str">
        <f t="shared" si="522"/>
        <v xml:space="preserve">     90 - SALES</v>
      </c>
      <c r="AK1976" t="str">
        <f t="shared" si="523"/>
        <v/>
      </c>
      <c r="AL1976">
        <f t="shared" si="524"/>
        <v>9</v>
      </c>
      <c r="AM1976" t="str">
        <f t="shared" si="525"/>
        <v>2025 9</v>
      </c>
      <c r="AN1976" t="str">
        <f t="shared" si="526"/>
        <v xml:space="preserve">VITAPELLI </v>
      </c>
    </row>
    <row r="1977" spans="1:40" x14ac:dyDescent="0.35">
      <c r="A1977">
        <v>82483</v>
      </c>
      <c r="B1977" t="s">
        <v>274</v>
      </c>
      <c r="C1977" s="31">
        <v>45798</v>
      </c>
      <c r="D1977" t="s">
        <v>373</v>
      </c>
      <c r="E1977" t="s">
        <v>374</v>
      </c>
      <c r="F1977" t="s">
        <v>669</v>
      </c>
      <c r="G1977" t="s">
        <v>670</v>
      </c>
      <c r="H1977" t="s">
        <v>809</v>
      </c>
      <c r="I1977" t="s">
        <v>810</v>
      </c>
      <c r="J1977">
        <v>120</v>
      </c>
      <c r="K1977">
        <v>2170.81</v>
      </c>
      <c r="L1977">
        <v>821.79236000000003</v>
      </c>
      <c r="M1977">
        <v>437.2</v>
      </c>
      <c r="N1977">
        <v>18.09009</v>
      </c>
      <c r="O1977" s="32">
        <f t="shared" si="510"/>
        <v>1733.61</v>
      </c>
      <c r="P1977" s="32">
        <f t="shared" si="511"/>
        <v>911.81763999999987</v>
      </c>
      <c r="Q1977">
        <v>739203</v>
      </c>
      <c r="R1977" t="s">
        <v>298</v>
      </c>
      <c r="S1977" t="s">
        <v>500</v>
      </c>
      <c r="T1977" t="str">
        <f t="shared" si="512"/>
        <v>VEN</v>
      </c>
      <c r="U1977" t="s">
        <v>381</v>
      </c>
      <c r="V1977" s="33">
        <f t="shared" si="513"/>
        <v>2170.81</v>
      </c>
      <c r="W1977">
        <f t="shared" si="514"/>
        <v>120</v>
      </c>
      <c r="X1977" s="33">
        <f t="shared" si="515"/>
        <v>1733.61</v>
      </c>
      <c r="Y1977" s="33">
        <f t="shared" si="516"/>
        <v>437.2</v>
      </c>
      <c r="Z1977" s="45">
        <f t="shared" si="517"/>
        <v>0.40897989229826648</v>
      </c>
      <c r="AA1977" s="33">
        <f t="shared" si="518"/>
        <v>887.81763999999987</v>
      </c>
      <c r="AB1977" s="45">
        <f t="shared" si="519"/>
        <v>0.51212074226613824</v>
      </c>
      <c r="AC1977" s="33">
        <f>IFERROR($X1977/VLOOKUP(CONCATENATE("USD",C1977),[1]GEINDICE!AR$1:AS$65536,2,0),"")</f>
        <v>306.44853370101282</v>
      </c>
      <c r="AD1977" s="33">
        <f>IFERROR($AA1977/VLOOKUP(CONCATENATE("USD",C1977),[1]GEINDICE!AR$1:AS$65536,2,0),"")</f>
        <v>156.93865054533237</v>
      </c>
      <c r="AE1977" s="33">
        <f>IFERROR($X1977/VLOOKUP(CONCATENATE("EUR",C1977),[1]GEINDICE!AR$1:AS$65536,2,0),"")</f>
        <v>270.16737314549306</v>
      </c>
      <c r="AF1977" s="33">
        <f>IFERROR($AA1977/VLOOKUP(CONCATENATE("EUR",C1977),[1]GEINDICE!AR$1:AS$65536,2,0),"")</f>
        <v>138.35831567136265</v>
      </c>
      <c r="AG1977" s="48" t="str">
        <f>VLOOKUP(E1977,[1]Apresentação!AW$1:AX$65536,2,0)</f>
        <v xml:space="preserve">                    2 - LEATHER AUXILIARIES</v>
      </c>
      <c r="AH1977" s="48" t="str">
        <f t="shared" si="520"/>
        <v xml:space="preserve">         5212000933 - PELLASTOL MO BR</v>
      </c>
      <c r="AI1977" s="49" t="str">
        <f t="shared" si="521"/>
        <v xml:space="preserve">     L00456 - IVAN JUNIOR DE ANDRADE EEPP</v>
      </c>
      <c r="AJ1977" t="str">
        <f t="shared" si="522"/>
        <v xml:space="preserve">     90 - SALES</v>
      </c>
      <c r="AK1977" t="str">
        <f t="shared" si="523"/>
        <v/>
      </c>
      <c r="AL1977">
        <f t="shared" si="524"/>
        <v>5</v>
      </c>
      <c r="AM1977" t="str">
        <f t="shared" si="525"/>
        <v>2025 5</v>
      </c>
      <c r="AN1977" t="str">
        <f t="shared" si="526"/>
        <v xml:space="preserve">IVAN </v>
      </c>
    </row>
    <row r="1978" spans="1:40" x14ac:dyDescent="0.35">
      <c r="A1978">
        <v>84437</v>
      </c>
      <c r="B1978" t="s">
        <v>274</v>
      </c>
      <c r="C1978" s="31">
        <v>45961</v>
      </c>
      <c r="D1978" t="s">
        <v>373</v>
      </c>
      <c r="E1978" t="s">
        <v>374</v>
      </c>
      <c r="F1978" t="s">
        <v>669</v>
      </c>
      <c r="G1978" t="s">
        <v>670</v>
      </c>
      <c r="H1978" t="s">
        <v>809</v>
      </c>
      <c r="I1978" t="s">
        <v>810</v>
      </c>
      <c r="J1978">
        <v>240</v>
      </c>
      <c r="K1978">
        <v>4129.22</v>
      </c>
      <c r="L1978">
        <v>1671.27019</v>
      </c>
      <c r="M1978">
        <v>831.63</v>
      </c>
      <c r="N1978">
        <v>17.205079999999999</v>
      </c>
      <c r="O1978" s="32">
        <f t="shared" si="510"/>
        <v>3297.59</v>
      </c>
      <c r="P1978" s="32">
        <f t="shared" si="511"/>
        <v>1626.3198100000002</v>
      </c>
      <c r="Q1978">
        <v>765770</v>
      </c>
      <c r="R1978" t="s">
        <v>298</v>
      </c>
      <c r="S1978" t="s">
        <v>500</v>
      </c>
      <c r="T1978" t="str">
        <f t="shared" si="512"/>
        <v>VEN</v>
      </c>
      <c r="U1978" t="s">
        <v>381</v>
      </c>
      <c r="V1978" s="33">
        <f t="shared" si="513"/>
        <v>4129.22</v>
      </c>
      <c r="W1978">
        <f t="shared" si="514"/>
        <v>240</v>
      </c>
      <c r="X1978" s="33">
        <f t="shared" si="515"/>
        <v>3297.59</v>
      </c>
      <c r="Y1978" s="33">
        <f t="shared" si="516"/>
        <v>831.63</v>
      </c>
      <c r="Z1978" s="45">
        <f t="shared" si="517"/>
        <v>0.38223194937542687</v>
      </c>
      <c r="AA1978" s="33">
        <f t="shared" si="518"/>
        <v>1578.3198100000002</v>
      </c>
      <c r="AB1978" s="45">
        <f t="shared" si="519"/>
        <v>0.47862827398190805</v>
      </c>
      <c r="AC1978" s="33">
        <f>IFERROR($X1978/VLOOKUP(CONCATENATE("USD",C1978),[1]GEINDICE!AR$1:AS$65536,2,0),"")</f>
        <v>612.44544323310367</v>
      </c>
      <c r="AD1978" s="33">
        <f>IFERROR($AA1978/VLOOKUP(CONCATENATE("USD",C1978),[1]GEINDICE!AR$1:AS$65536,2,0),"")</f>
        <v>293.13370540274502</v>
      </c>
      <c r="AE1978" s="33">
        <f>IFERROR($X1978/VLOOKUP(CONCATENATE("EUR",C1978),[1]GEINDICE!AR$1:AS$65536,2,0),"")</f>
        <v>530.67106533633728</v>
      </c>
      <c r="AF1978" s="33">
        <f>IFERROR($AA1978/VLOOKUP(CONCATENATE("EUR",C1978),[1]GEINDICE!AR$1:AS$65536,2,0),"")</f>
        <v>253.99417605407146</v>
      </c>
      <c r="AG1978" s="48" t="str">
        <f>VLOOKUP(E1978,[1]Apresentação!AW$1:AX$65536,2,0)</f>
        <v xml:space="preserve">                    2 - LEATHER AUXILIARIES</v>
      </c>
      <c r="AH1978" s="48" t="str">
        <f t="shared" si="520"/>
        <v xml:space="preserve">         5212000933 - PELLASTOL MO BR</v>
      </c>
      <c r="AI1978" s="49" t="str">
        <f t="shared" si="521"/>
        <v xml:space="preserve">     L00456 - IVAN JUNIOR DE ANDRADE EEPP</v>
      </c>
      <c r="AJ1978" t="str">
        <f t="shared" si="522"/>
        <v xml:space="preserve">     90 - SALES</v>
      </c>
      <c r="AK1978" t="str">
        <f t="shared" si="523"/>
        <v/>
      </c>
      <c r="AL1978">
        <f t="shared" si="524"/>
        <v>10</v>
      </c>
      <c r="AM1978" t="str">
        <f t="shared" si="525"/>
        <v>2025 10</v>
      </c>
      <c r="AN1978" t="str">
        <f t="shared" si="526"/>
        <v xml:space="preserve">IVAN </v>
      </c>
    </row>
    <row r="1979" spans="1:40" x14ac:dyDescent="0.35">
      <c r="A1979">
        <v>83519</v>
      </c>
      <c r="B1979" t="s">
        <v>274</v>
      </c>
      <c r="C1979" s="31">
        <v>45884</v>
      </c>
      <c r="D1979" t="s">
        <v>373</v>
      </c>
      <c r="E1979" t="s">
        <v>374</v>
      </c>
      <c r="F1979" t="s">
        <v>379</v>
      </c>
      <c r="G1979" t="s">
        <v>380</v>
      </c>
      <c r="H1979" t="s">
        <v>809</v>
      </c>
      <c r="I1979" t="s">
        <v>810</v>
      </c>
      <c r="J1979">
        <v>2000</v>
      </c>
      <c r="K1979">
        <v>28042.560000000001</v>
      </c>
      <c r="L1979">
        <v>13876.6839</v>
      </c>
      <c r="M1979">
        <v>5647.78</v>
      </c>
      <c r="N1979">
        <v>14.021279999999999</v>
      </c>
      <c r="O1979" s="32">
        <f t="shared" si="510"/>
        <v>22394.780000000002</v>
      </c>
      <c r="P1979" s="32">
        <f t="shared" si="511"/>
        <v>8518.0961000000025</v>
      </c>
      <c r="Q1979">
        <v>755399</v>
      </c>
      <c r="R1979" t="s">
        <v>298</v>
      </c>
      <c r="S1979" t="s">
        <v>500</v>
      </c>
      <c r="T1979" t="str">
        <f t="shared" si="512"/>
        <v>VEN</v>
      </c>
      <c r="U1979" t="s">
        <v>293</v>
      </c>
      <c r="V1979" s="33">
        <f t="shared" si="513"/>
        <v>28042.560000000001</v>
      </c>
      <c r="W1979">
        <f t="shared" si="514"/>
        <v>2000</v>
      </c>
      <c r="X1979" s="33">
        <f t="shared" si="515"/>
        <v>22394.780000000002</v>
      </c>
      <c r="Y1979" s="33">
        <f t="shared" si="516"/>
        <v>5647.78</v>
      </c>
      <c r="Z1979" s="45">
        <f t="shared" si="517"/>
        <v>0.28949197576826091</v>
      </c>
      <c r="AA1979" s="33">
        <f t="shared" si="518"/>
        <v>8118.0961000000025</v>
      </c>
      <c r="AB1979" s="45">
        <f t="shared" si="519"/>
        <v>0.36249947978948671</v>
      </c>
      <c r="AC1979" s="33">
        <f>IFERROR($X1979/VLOOKUP(CONCATENATE("USD",C1979),[1]GEINDICE!AR$1:AS$65536,2,0),"")</f>
        <v>4152.7184394006827</v>
      </c>
      <c r="AD1979" s="33">
        <f>IFERROR($AA1979/VLOOKUP(CONCATENATE("USD",C1979),[1]GEINDICE!AR$1:AS$65536,2,0),"")</f>
        <v>1505.3582739949566</v>
      </c>
      <c r="AE1979" s="33">
        <f>IFERROR($X1979/VLOOKUP(CONCATENATE("EUR",C1979),[1]GEINDICE!AR$1:AS$65536,2,0),"")</f>
        <v>3547.182183926252</v>
      </c>
      <c r="AF1979" s="33">
        <f>IFERROR($AA1979/VLOOKUP(CONCATENATE("EUR",C1979),[1]GEINDICE!AR$1:AS$65536,2,0),"")</f>
        <v>1285.8516963918019</v>
      </c>
      <c r="AG1979" s="48" t="str">
        <f>VLOOKUP(E1979,[1]Apresentação!AW$1:AX$65536,2,0)</f>
        <v xml:space="preserve">                    2 - LEATHER AUXILIARIES</v>
      </c>
      <c r="AH1979" s="48" t="str">
        <f t="shared" si="520"/>
        <v xml:space="preserve">         5212000933 - PELLASTOL MO BR</v>
      </c>
      <c r="AI1979" s="49" t="str">
        <f t="shared" si="521"/>
        <v xml:space="preserve">     L00103 - VITAPELLI LTDA</v>
      </c>
      <c r="AJ1979" t="str">
        <f t="shared" si="522"/>
        <v xml:space="preserve">     90 - SALES</v>
      </c>
      <c r="AK1979" t="str">
        <f t="shared" si="523"/>
        <v/>
      </c>
      <c r="AL1979">
        <f t="shared" si="524"/>
        <v>8</v>
      </c>
      <c r="AM1979" t="str">
        <f t="shared" si="525"/>
        <v>2025 8</v>
      </c>
      <c r="AN1979" t="str">
        <f t="shared" si="526"/>
        <v xml:space="preserve">VITAPELLI </v>
      </c>
    </row>
    <row r="1980" spans="1:40" x14ac:dyDescent="0.35">
      <c r="A1980">
        <v>83520</v>
      </c>
      <c r="B1980" t="s">
        <v>274</v>
      </c>
      <c r="C1980" s="31">
        <v>45884</v>
      </c>
      <c r="D1980" t="s">
        <v>373</v>
      </c>
      <c r="E1980" t="s">
        <v>374</v>
      </c>
      <c r="F1980" t="s">
        <v>669</v>
      </c>
      <c r="G1980" t="s">
        <v>670</v>
      </c>
      <c r="H1980" t="s">
        <v>809</v>
      </c>
      <c r="I1980" t="s">
        <v>810</v>
      </c>
      <c r="J1980">
        <v>240</v>
      </c>
      <c r="K1980">
        <v>4148</v>
      </c>
      <c r="L1980">
        <v>1665.20207</v>
      </c>
      <c r="M1980">
        <v>835.41</v>
      </c>
      <c r="N1980">
        <v>17.283349999999999</v>
      </c>
      <c r="O1980" s="32">
        <f t="shared" si="510"/>
        <v>3312.59</v>
      </c>
      <c r="P1980" s="32">
        <f t="shared" si="511"/>
        <v>1647.3879300000001</v>
      </c>
      <c r="Q1980">
        <v>755410</v>
      </c>
      <c r="R1980" t="s">
        <v>298</v>
      </c>
      <c r="S1980" t="s">
        <v>500</v>
      </c>
      <c r="T1980" t="str">
        <f t="shared" si="512"/>
        <v>VEN</v>
      </c>
      <c r="U1980" t="s">
        <v>381</v>
      </c>
      <c r="V1980" s="33">
        <f t="shared" si="513"/>
        <v>4148</v>
      </c>
      <c r="W1980">
        <f t="shared" si="514"/>
        <v>240</v>
      </c>
      <c r="X1980" s="33">
        <f t="shared" si="515"/>
        <v>3312.59</v>
      </c>
      <c r="Y1980" s="33">
        <f t="shared" si="516"/>
        <v>835.41</v>
      </c>
      <c r="Z1980" s="45">
        <f t="shared" si="517"/>
        <v>0.38558050385728065</v>
      </c>
      <c r="AA1980" s="33">
        <f t="shared" si="518"/>
        <v>1599.3879300000001</v>
      </c>
      <c r="AB1980" s="45">
        <f t="shared" si="519"/>
        <v>0.48282097392070855</v>
      </c>
      <c r="AC1980" s="33">
        <f>IFERROR($X1980/VLOOKUP(CONCATENATE("USD",C1980),[1]GEINDICE!AR$1:AS$65536,2,0),"")</f>
        <v>614.26160807001929</v>
      </c>
      <c r="AD1980" s="33">
        <f>IFERROR($AA1980/VLOOKUP(CONCATENATE("USD",C1980),[1]GEINDICE!AR$1:AS$65536,2,0),"")</f>
        <v>296.57838785046727</v>
      </c>
      <c r="AE1980" s="33">
        <f>IFERROR($X1980/VLOOKUP(CONCATENATE("EUR",C1980),[1]GEINDICE!AR$1:AS$65536,2,0),"")</f>
        <v>524.69192511166727</v>
      </c>
      <c r="AF1980" s="33">
        <f>IFERROR($AA1980/VLOOKUP(CONCATENATE("EUR",C1980),[1]GEINDICE!AR$1:AS$65536,2,0),"")</f>
        <v>253.33226629074665</v>
      </c>
      <c r="AG1980" s="48" t="str">
        <f>VLOOKUP(E1980,[1]Apresentação!AW$1:AX$65536,2,0)</f>
        <v xml:space="preserve">                    2 - LEATHER AUXILIARIES</v>
      </c>
      <c r="AH1980" s="48" t="str">
        <f t="shared" si="520"/>
        <v xml:space="preserve">         5212000933 - PELLASTOL MO BR</v>
      </c>
      <c r="AI1980" s="49" t="str">
        <f t="shared" si="521"/>
        <v xml:space="preserve">     L00456 - IVAN JUNIOR DE ANDRADE EEPP</v>
      </c>
      <c r="AJ1980" t="str">
        <f t="shared" si="522"/>
        <v xml:space="preserve">     90 - SALES</v>
      </c>
      <c r="AK1980" t="str">
        <f t="shared" si="523"/>
        <v/>
      </c>
      <c r="AL1980">
        <f t="shared" si="524"/>
        <v>8</v>
      </c>
      <c r="AM1980" t="str">
        <f t="shared" si="525"/>
        <v>2025 8</v>
      </c>
      <c r="AN1980" t="str">
        <f t="shared" si="526"/>
        <v xml:space="preserve">IVAN </v>
      </c>
    </row>
    <row r="1981" spans="1:40" x14ac:dyDescent="0.35">
      <c r="A1981">
        <v>82816</v>
      </c>
      <c r="B1981" t="s">
        <v>274</v>
      </c>
      <c r="C1981" s="31">
        <v>45826</v>
      </c>
      <c r="D1981" t="s">
        <v>373</v>
      </c>
      <c r="E1981" t="s">
        <v>374</v>
      </c>
      <c r="F1981" t="s">
        <v>669</v>
      </c>
      <c r="G1981" t="s">
        <v>670</v>
      </c>
      <c r="H1981" t="s">
        <v>809</v>
      </c>
      <c r="I1981" t="s">
        <v>810</v>
      </c>
      <c r="J1981">
        <v>240</v>
      </c>
      <c r="K1981">
        <v>4199.99</v>
      </c>
      <c r="L1981">
        <v>1649.51676</v>
      </c>
      <c r="M1981">
        <v>845.88</v>
      </c>
      <c r="N1981">
        <v>17.499969999999998</v>
      </c>
      <c r="O1981" s="32">
        <f t="shared" si="510"/>
        <v>3354.1099999999997</v>
      </c>
      <c r="P1981" s="32">
        <f t="shared" si="511"/>
        <v>1704.5932399999997</v>
      </c>
      <c r="Q1981">
        <v>741654</v>
      </c>
      <c r="R1981" t="s">
        <v>298</v>
      </c>
      <c r="S1981" t="s">
        <v>500</v>
      </c>
      <c r="T1981" t="str">
        <f t="shared" si="512"/>
        <v>VEN</v>
      </c>
      <c r="U1981" t="s">
        <v>381</v>
      </c>
      <c r="V1981" s="33">
        <f t="shared" si="513"/>
        <v>4199.99</v>
      </c>
      <c r="W1981">
        <f t="shared" si="514"/>
        <v>240</v>
      </c>
      <c r="X1981" s="33">
        <f t="shared" si="515"/>
        <v>3354.1099999999997</v>
      </c>
      <c r="Y1981" s="33">
        <f t="shared" si="516"/>
        <v>845.88</v>
      </c>
      <c r="Z1981" s="45">
        <f t="shared" si="517"/>
        <v>0.39442790101881192</v>
      </c>
      <c r="AA1981" s="33">
        <f t="shared" si="518"/>
        <v>1656.5932399999997</v>
      </c>
      <c r="AB1981" s="45">
        <f t="shared" si="519"/>
        <v>0.49389949643869757</v>
      </c>
      <c r="AC1981" s="33">
        <f>IFERROR($X1981/VLOOKUP(CONCATENATE("USD",C1981),[1]GEINDICE!AR$1:AS$65536,2,0),"")</f>
        <v>611.18278394285596</v>
      </c>
      <c r="AD1981" s="33">
        <f>IFERROR($AA1981/VLOOKUP(CONCATENATE("USD",C1981),[1]GEINDICE!AR$1:AS$65536,2,0),"")</f>
        <v>301.86286922137782</v>
      </c>
      <c r="AE1981" s="33">
        <f>IFERROR($X1981/VLOOKUP(CONCATENATE("EUR",C1981),[1]GEINDICE!AR$1:AS$65536,2,0),"")</f>
        <v>530.4953658305127</v>
      </c>
      <c r="AF1981" s="33">
        <f>IFERROR($AA1981/VLOOKUP(CONCATENATE("EUR",C1981),[1]GEINDICE!AR$1:AS$65536,2,0),"")</f>
        <v>262.01139404675286</v>
      </c>
      <c r="AG1981" s="48" t="str">
        <f>VLOOKUP(E1981,[1]Apresentação!AW$1:AX$65536,2,0)</f>
        <v xml:space="preserve">                    2 - LEATHER AUXILIARIES</v>
      </c>
      <c r="AH1981" s="48" t="str">
        <f t="shared" si="520"/>
        <v xml:space="preserve">         5212000933 - PELLASTOL MO BR</v>
      </c>
      <c r="AI1981" s="49" t="str">
        <f t="shared" si="521"/>
        <v xml:space="preserve">     L00456 - IVAN JUNIOR DE ANDRADE EEPP</v>
      </c>
      <c r="AJ1981" t="str">
        <f t="shared" si="522"/>
        <v xml:space="preserve">     90 - SALES</v>
      </c>
      <c r="AK1981" t="str">
        <f t="shared" si="523"/>
        <v/>
      </c>
      <c r="AL1981">
        <f t="shared" si="524"/>
        <v>6</v>
      </c>
      <c r="AM1981" t="str">
        <f t="shared" si="525"/>
        <v>2025 6</v>
      </c>
      <c r="AN1981" t="str">
        <f t="shared" si="526"/>
        <v xml:space="preserve">IVAN </v>
      </c>
    </row>
    <row r="1982" spans="1:40" x14ac:dyDescent="0.35">
      <c r="A1982">
        <v>82782</v>
      </c>
      <c r="B1982" t="s">
        <v>274</v>
      </c>
      <c r="C1982" s="31">
        <v>45821</v>
      </c>
      <c r="D1982" t="s">
        <v>373</v>
      </c>
      <c r="E1982" t="s">
        <v>374</v>
      </c>
      <c r="F1982" t="s">
        <v>379</v>
      </c>
      <c r="G1982" t="s">
        <v>380</v>
      </c>
      <c r="H1982" t="s">
        <v>809</v>
      </c>
      <c r="I1982" t="s">
        <v>810</v>
      </c>
      <c r="J1982">
        <v>4000</v>
      </c>
      <c r="K1982">
        <v>57603.520000000004</v>
      </c>
      <c r="L1982">
        <v>27491.946029999999</v>
      </c>
      <c r="M1982">
        <v>11601.34</v>
      </c>
      <c r="N1982">
        <v>14.400879999999999</v>
      </c>
      <c r="O1982" s="32">
        <f t="shared" si="510"/>
        <v>46002.180000000008</v>
      </c>
      <c r="P1982" s="32">
        <f t="shared" si="511"/>
        <v>18510.233970000008</v>
      </c>
      <c r="Q1982">
        <v>741382</v>
      </c>
      <c r="R1982" t="s">
        <v>298</v>
      </c>
      <c r="S1982" t="s">
        <v>500</v>
      </c>
      <c r="T1982" t="str">
        <f t="shared" si="512"/>
        <v>VEN</v>
      </c>
      <c r="U1982" t="s">
        <v>381</v>
      </c>
      <c r="V1982" s="33">
        <f t="shared" si="513"/>
        <v>57603.520000000004</v>
      </c>
      <c r="W1982">
        <f t="shared" si="514"/>
        <v>4000</v>
      </c>
      <c r="X1982" s="33">
        <f t="shared" si="515"/>
        <v>46002.180000000008</v>
      </c>
      <c r="Y1982" s="33">
        <f t="shared" si="516"/>
        <v>11601.34</v>
      </c>
      <c r="Z1982" s="45">
        <f t="shared" si="517"/>
        <v>0.30745055111215436</v>
      </c>
      <c r="AA1982" s="33">
        <f t="shared" si="518"/>
        <v>17710.233970000008</v>
      </c>
      <c r="AB1982" s="45">
        <f t="shared" si="519"/>
        <v>0.38498684127578314</v>
      </c>
      <c r="AC1982" s="33">
        <f>IFERROR($X1982/VLOOKUP(CONCATENATE("USD",C1982),[1]GEINDICE!AR$1:AS$65536,2,0),"")</f>
        <v>8266.0425501329701</v>
      </c>
      <c r="AD1982" s="33">
        <f>IFERROR($AA1982/VLOOKUP(CONCATENATE("USD",C1982),[1]GEINDICE!AR$1:AS$65536,2,0),"")</f>
        <v>3182.3176112269116</v>
      </c>
      <c r="AE1982" s="33">
        <f>IFERROR($X1982/VLOOKUP(CONCATENATE("EUR",C1982),[1]GEINDICE!AR$1:AS$65536,2,0),"")</f>
        <v>7151.7466536075744</v>
      </c>
      <c r="AF1982" s="33">
        <f>IFERROR($AA1982/VLOOKUP(CONCATENATE("EUR",C1982),[1]GEINDICE!AR$1:AS$65536,2,0),"")</f>
        <v>2753.3283537770326</v>
      </c>
      <c r="AG1982" s="48" t="str">
        <f>VLOOKUP(E1982,[1]Apresentação!AW$1:AX$65536,2,0)</f>
        <v xml:space="preserve">                    2 - LEATHER AUXILIARIES</v>
      </c>
      <c r="AH1982" s="48" t="str">
        <f t="shared" si="520"/>
        <v xml:space="preserve">         5212000933 - PELLASTOL MO BR</v>
      </c>
      <c r="AI1982" s="49" t="str">
        <f t="shared" si="521"/>
        <v xml:space="preserve">     L00103 - VITAPELLI LTDA</v>
      </c>
      <c r="AJ1982" t="str">
        <f t="shared" si="522"/>
        <v xml:space="preserve">     90 - SALES</v>
      </c>
      <c r="AK1982" t="str">
        <f t="shared" si="523"/>
        <v/>
      </c>
      <c r="AL1982">
        <f t="shared" si="524"/>
        <v>6</v>
      </c>
      <c r="AM1982" t="str">
        <f t="shared" si="525"/>
        <v>2025 6</v>
      </c>
      <c r="AN1982" t="str">
        <f t="shared" si="526"/>
        <v xml:space="preserve">VITAPELLI </v>
      </c>
    </row>
    <row r="1983" spans="1:40" x14ac:dyDescent="0.35">
      <c r="A1983">
        <v>83073</v>
      </c>
      <c r="B1983" t="s">
        <v>274</v>
      </c>
      <c r="C1983" s="31">
        <v>45849</v>
      </c>
      <c r="D1983" t="s">
        <v>373</v>
      </c>
      <c r="E1983" t="s">
        <v>374</v>
      </c>
      <c r="F1983" t="s">
        <v>669</v>
      </c>
      <c r="G1983" t="s">
        <v>670</v>
      </c>
      <c r="H1983" t="s">
        <v>809</v>
      </c>
      <c r="I1983" t="s">
        <v>810</v>
      </c>
      <c r="J1983">
        <v>360</v>
      </c>
      <c r="K1983">
        <v>6375.9000000000005</v>
      </c>
      <c r="L1983">
        <v>2495.1347900000001</v>
      </c>
      <c r="M1983">
        <v>1284.1099999999999</v>
      </c>
      <c r="N1983">
        <v>17.710839999999997</v>
      </c>
      <c r="O1983" s="32">
        <f t="shared" si="510"/>
        <v>5091.7900000000009</v>
      </c>
      <c r="P1983" s="32">
        <f t="shared" si="511"/>
        <v>2596.6552100000008</v>
      </c>
      <c r="Q1983">
        <v>743570</v>
      </c>
      <c r="R1983" t="s">
        <v>298</v>
      </c>
      <c r="S1983" t="s">
        <v>500</v>
      </c>
      <c r="T1983" t="str">
        <f t="shared" si="512"/>
        <v>VEN</v>
      </c>
      <c r="U1983" t="s">
        <v>381</v>
      </c>
      <c r="V1983" s="33">
        <f t="shared" si="513"/>
        <v>6375.9000000000005</v>
      </c>
      <c r="W1983">
        <f t="shared" si="514"/>
        <v>360</v>
      </c>
      <c r="X1983" s="33">
        <f t="shared" si="515"/>
        <v>5091.7900000000009</v>
      </c>
      <c r="Y1983" s="33">
        <f t="shared" si="516"/>
        <v>1284.1099999999999</v>
      </c>
      <c r="Z1983" s="45">
        <f t="shared" si="517"/>
        <v>0.39596844523910357</v>
      </c>
      <c r="AA1983" s="33">
        <f t="shared" si="518"/>
        <v>2524.6552100000008</v>
      </c>
      <c r="AB1983" s="45">
        <f t="shared" si="519"/>
        <v>0.49582862019054208</v>
      </c>
      <c r="AC1983" s="33">
        <f>IFERROR($X1983/VLOOKUP(CONCATENATE("USD",C1983),[1]GEINDICE!AR$1:AS$65536,2,0),"")</f>
        <v>913.78450163310731</v>
      </c>
      <c r="AD1983" s="33">
        <f>IFERROR($AA1983/VLOOKUP(CONCATENATE("USD",C1983),[1]GEINDICE!AR$1:AS$65536,2,0),"")</f>
        <v>453.08050859624575</v>
      </c>
      <c r="AE1983" s="33">
        <f>IFERROR($X1983/VLOOKUP(CONCATENATE("EUR",C1983),[1]GEINDICE!AR$1:AS$65536,2,0),"")</f>
        <v>781.21298597686348</v>
      </c>
      <c r="AF1983" s="33">
        <f>IFERROR($AA1983/VLOOKUP(CONCATENATE("EUR",C1983),[1]GEINDICE!AR$1:AS$65536,2,0),"")</f>
        <v>387.34775691184154</v>
      </c>
      <c r="AG1983" s="48" t="str">
        <f>VLOOKUP(E1983,[1]Apresentação!AW$1:AX$65536,2,0)</f>
        <v xml:space="preserve">                    2 - LEATHER AUXILIARIES</v>
      </c>
      <c r="AH1983" s="48" t="str">
        <f t="shared" si="520"/>
        <v xml:space="preserve">         5212000933 - PELLASTOL MO BR</v>
      </c>
      <c r="AI1983" s="49" t="str">
        <f t="shared" si="521"/>
        <v xml:space="preserve">     L00456 - IVAN JUNIOR DE ANDRADE EEPP</v>
      </c>
      <c r="AJ1983" t="str">
        <f t="shared" si="522"/>
        <v xml:space="preserve">     90 - SALES</v>
      </c>
      <c r="AK1983" t="str">
        <f t="shared" si="523"/>
        <v/>
      </c>
      <c r="AL1983">
        <f t="shared" si="524"/>
        <v>7</v>
      </c>
      <c r="AM1983" t="str">
        <f t="shared" si="525"/>
        <v>2025 7</v>
      </c>
      <c r="AN1983" t="str">
        <f t="shared" si="526"/>
        <v xml:space="preserve">IVAN </v>
      </c>
    </row>
    <row r="1984" spans="1:40" x14ac:dyDescent="0.35">
      <c r="A1984">
        <v>83074</v>
      </c>
      <c r="B1984" t="s">
        <v>274</v>
      </c>
      <c r="C1984" s="31">
        <v>45849</v>
      </c>
      <c r="D1984" t="s">
        <v>373</v>
      </c>
      <c r="E1984" t="s">
        <v>374</v>
      </c>
      <c r="F1984" t="s">
        <v>648</v>
      </c>
      <c r="G1984" t="s">
        <v>649</v>
      </c>
      <c r="H1984" t="s">
        <v>809</v>
      </c>
      <c r="I1984" t="s">
        <v>810</v>
      </c>
      <c r="J1984">
        <v>120</v>
      </c>
      <c r="K1984">
        <v>1649.69</v>
      </c>
      <c r="L1984">
        <v>831.71159999999998</v>
      </c>
      <c r="M1984">
        <v>332.24</v>
      </c>
      <c r="N1984">
        <v>13.74738</v>
      </c>
      <c r="O1984" s="32">
        <f t="shared" si="510"/>
        <v>1317.45</v>
      </c>
      <c r="P1984" s="32">
        <f t="shared" si="511"/>
        <v>485.73840000000007</v>
      </c>
      <c r="Q1984">
        <v>743577</v>
      </c>
      <c r="R1984" t="s">
        <v>298</v>
      </c>
      <c r="S1984" t="s">
        <v>500</v>
      </c>
      <c r="T1984" t="str">
        <f t="shared" si="512"/>
        <v>VEN</v>
      </c>
      <c r="U1984" t="s">
        <v>381</v>
      </c>
      <c r="V1984" s="33">
        <f t="shared" si="513"/>
        <v>1649.69</v>
      </c>
      <c r="W1984">
        <f t="shared" si="514"/>
        <v>120</v>
      </c>
      <c r="X1984" s="33">
        <f t="shared" si="515"/>
        <v>1317.45</v>
      </c>
      <c r="Y1984" s="33">
        <f t="shared" si="516"/>
        <v>332.24</v>
      </c>
      <c r="Z1984" s="45">
        <f t="shared" si="517"/>
        <v>0.2798940406985555</v>
      </c>
      <c r="AA1984" s="33">
        <f t="shared" si="518"/>
        <v>461.73840000000007</v>
      </c>
      <c r="AB1984" s="45">
        <f t="shared" si="519"/>
        <v>0.35047887965387686</v>
      </c>
      <c r="AC1984" s="33">
        <f>IFERROR($X1984/VLOOKUP(CONCATENATE("USD",C1984),[1]GEINDICE!AR$1:AS$65536,2,0),"")</f>
        <v>236.43264778722946</v>
      </c>
      <c r="AD1984" s="33">
        <f>IFERROR($AA1984/VLOOKUP(CONCATENATE("USD",C1984),[1]GEINDICE!AR$1:AS$65536,2,0),"")</f>
        <v>82.864649510067835</v>
      </c>
      <c r="AE1984" s="33">
        <f>IFERROR($X1984/VLOOKUP(CONCATENATE("EUR",C1984),[1]GEINDICE!AR$1:AS$65536,2,0),"")</f>
        <v>202.13108717665469</v>
      </c>
      <c r="AF1984" s="33">
        <f>IFERROR($AA1984/VLOOKUP(CONCATENATE("EUR",C1984),[1]GEINDICE!AR$1:AS$65536,2,0),"")</f>
        <v>70.842676976894055</v>
      </c>
      <c r="AG1984" s="48" t="str">
        <f>VLOOKUP(E1984,[1]Apresentação!AW$1:AX$65536,2,0)</f>
        <v xml:space="preserve">                    2 - LEATHER AUXILIARIES</v>
      </c>
      <c r="AH1984" s="48" t="str">
        <f t="shared" si="520"/>
        <v xml:space="preserve">         5212000933 - PELLASTOL MO BR</v>
      </c>
      <c r="AI1984" s="49" t="str">
        <f t="shared" si="521"/>
        <v xml:space="preserve">     L00010 - CURTUME TROPICAL LTDA</v>
      </c>
      <c r="AJ1984" t="str">
        <f t="shared" si="522"/>
        <v xml:space="preserve">     90 - SALES</v>
      </c>
      <c r="AK1984" t="str">
        <f t="shared" si="523"/>
        <v/>
      </c>
      <c r="AL1984">
        <f t="shared" si="524"/>
        <v>7</v>
      </c>
      <c r="AM1984" t="str">
        <f t="shared" si="525"/>
        <v>2025 7</v>
      </c>
      <c r="AN1984" t="str">
        <f t="shared" si="526"/>
        <v xml:space="preserve">CURTUME </v>
      </c>
    </row>
    <row r="1985" spans="1:40" x14ac:dyDescent="0.35">
      <c r="A1985">
        <v>83922</v>
      </c>
      <c r="B1985" t="s">
        <v>274</v>
      </c>
      <c r="C1985" s="31">
        <v>45919</v>
      </c>
      <c r="D1985" t="s">
        <v>373</v>
      </c>
      <c r="E1985" t="s">
        <v>374</v>
      </c>
      <c r="F1985" t="s">
        <v>379</v>
      </c>
      <c r="G1985" t="s">
        <v>380</v>
      </c>
      <c r="H1985" t="s">
        <v>809</v>
      </c>
      <c r="I1985" t="s">
        <v>810</v>
      </c>
      <c r="J1985">
        <v>2000</v>
      </c>
      <c r="K1985">
        <v>27565.200000000001</v>
      </c>
      <c r="L1985">
        <v>14016.529640000001</v>
      </c>
      <c r="M1985">
        <v>5551.63</v>
      </c>
      <c r="N1985">
        <v>13.7826</v>
      </c>
      <c r="O1985" s="32">
        <f t="shared" si="510"/>
        <v>22013.57</v>
      </c>
      <c r="P1985" s="32">
        <f t="shared" si="511"/>
        <v>7997.0403599999991</v>
      </c>
      <c r="Q1985">
        <v>761939</v>
      </c>
      <c r="R1985" t="s">
        <v>298</v>
      </c>
      <c r="S1985" t="s">
        <v>500</v>
      </c>
      <c r="T1985" t="str">
        <f t="shared" si="512"/>
        <v>VEN</v>
      </c>
      <c r="U1985" t="s">
        <v>381</v>
      </c>
      <c r="V1985" s="33">
        <f t="shared" si="513"/>
        <v>27565.200000000001</v>
      </c>
      <c r="W1985">
        <f t="shared" si="514"/>
        <v>2000</v>
      </c>
      <c r="X1985" s="33">
        <f t="shared" si="515"/>
        <v>22013.57</v>
      </c>
      <c r="Y1985" s="33">
        <f t="shared" si="516"/>
        <v>5551.63</v>
      </c>
      <c r="Z1985" s="45">
        <f t="shared" si="517"/>
        <v>0.27560258441803431</v>
      </c>
      <c r="AA1985" s="33">
        <f t="shared" si="518"/>
        <v>7597.0403599999991</v>
      </c>
      <c r="AB1985" s="45">
        <f t="shared" si="519"/>
        <v>0.34510714800007447</v>
      </c>
      <c r="AC1985" s="33">
        <f>IFERROR($X1985/VLOOKUP(CONCATENATE("USD",C1985),[1]GEINDICE!AR$1:AS$65536,2,0),"")</f>
        <v>4131.9862602297462</v>
      </c>
      <c r="AD1985" s="33">
        <f>IFERROR($AA1985/VLOOKUP(CONCATENATE("USD",C1985),[1]GEINDICE!AR$1:AS$65536,2,0),"")</f>
        <v>1425.9779938433815</v>
      </c>
      <c r="AE1985" s="33">
        <f>IFERROR($X1985/VLOOKUP(CONCATENATE("EUR",C1985),[1]GEINDICE!AR$1:AS$65536,2,0),"")</f>
        <v>3515.3654524839908</v>
      </c>
      <c r="AF1985" s="33">
        <f>IFERROR($AA1985/VLOOKUP(CONCATENATE("EUR",C1985),[1]GEINDICE!AR$1:AS$65536,2,0),"")</f>
        <v>1213.1777454847413</v>
      </c>
      <c r="AG1985" s="48" t="str">
        <f>VLOOKUP(E1985,[1]Apresentação!AW$1:AX$65536,2,0)</f>
        <v xml:space="preserve">                    2 - LEATHER AUXILIARIES</v>
      </c>
      <c r="AH1985" s="48" t="str">
        <f t="shared" si="520"/>
        <v xml:space="preserve">         5212000933 - PELLASTOL MO BR</v>
      </c>
      <c r="AI1985" s="49" t="str">
        <f t="shared" si="521"/>
        <v xml:space="preserve">     L00103 - VITAPELLI LTDA</v>
      </c>
      <c r="AJ1985" t="str">
        <f t="shared" si="522"/>
        <v xml:space="preserve">     90 - SALES</v>
      </c>
      <c r="AK1985" t="str">
        <f t="shared" si="523"/>
        <v/>
      </c>
      <c r="AL1985">
        <f t="shared" si="524"/>
        <v>9</v>
      </c>
      <c r="AM1985" t="str">
        <f t="shared" si="525"/>
        <v>2025 9</v>
      </c>
      <c r="AN1985" t="str">
        <f t="shared" si="526"/>
        <v xml:space="preserve">VITAPELLI </v>
      </c>
    </row>
    <row r="1986" spans="1:40" x14ac:dyDescent="0.35">
      <c r="A1986">
        <v>83924</v>
      </c>
      <c r="B1986" t="s">
        <v>274</v>
      </c>
      <c r="C1986" s="31">
        <v>45919</v>
      </c>
      <c r="D1986" t="s">
        <v>373</v>
      </c>
      <c r="E1986" t="s">
        <v>374</v>
      </c>
      <c r="F1986" t="s">
        <v>669</v>
      </c>
      <c r="G1986" t="s">
        <v>670</v>
      </c>
      <c r="H1986" t="s">
        <v>809</v>
      </c>
      <c r="I1986" t="s">
        <v>810</v>
      </c>
      <c r="J1986">
        <v>120</v>
      </c>
      <c r="K1986">
        <v>2032.4</v>
      </c>
      <c r="L1986">
        <v>840.99177999999995</v>
      </c>
      <c r="M1986">
        <v>409.33</v>
      </c>
      <c r="N1986">
        <v>16.936700000000002</v>
      </c>
      <c r="O1986" s="32">
        <f t="shared" si="510"/>
        <v>1623.0700000000002</v>
      </c>
      <c r="P1986" s="32">
        <f t="shared" si="511"/>
        <v>782.07822000000021</v>
      </c>
      <c r="Q1986">
        <v>761944</v>
      </c>
      <c r="R1986" t="s">
        <v>298</v>
      </c>
      <c r="S1986" t="s">
        <v>500</v>
      </c>
      <c r="T1986" t="str">
        <f t="shared" si="512"/>
        <v>VEN</v>
      </c>
      <c r="U1986" t="s">
        <v>381</v>
      </c>
      <c r="V1986" s="33">
        <f t="shared" si="513"/>
        <v>2032.4</v>
      </c>
      <c r="W1986">
        <f t="shared" si="514"/>
        <v>120</v>
      </c>
      <c r="X1986" s="33">
        <f t="shared" si="515"/>
        <v>1623.0700000000002</v>
      </c>
      <c r="Y1986" s="33">
        <f t="shared" si="516"/>
        <v>409.33</v>
      </c>
      <c r="Z1986" s="45">
        <f t="shared" si="517"/>
        <v>0.37299656563668576</v>
      </c>
      <c r="AA1986" s="33">
        <f t="shared" si="518"/>
        <v>758.07822000000021</v>
      </c>
      <c r="AB1986" s="45">
        <f t="shared" si="519"/>
        <v>0.46706440264437155</v>
      </c>
      <c r="AC1986" s="33">
        <f>IFERROR($X1986/VLOOKUP(CONCATENATE("USD",C1986),[1]GEINDICE!AR$1:AS$65536,2,0),"")</f>
        <v>304.65312711164501</v>
      </c>
      <c r="AD1986" s="33">
        <f>IFERROR($AA1986/VLOOKUP(CONCATENATE("USD",C1986),[1]GEINDICE!AR$1:AS$65536,2,0),"")</f>
        <v>142.29263082814029</v>
      </c>
      <c r="AE1986" s="33">
        <f>IFERROR($X1986/VLOOKUP(CONCATENATE("EUR",C1986),[1]GEINDICE!AR$1:AS$65536,2,0),"")</f>
        <v>259.18940930358826</v>
      </c>
      <c r="AF1986" s="33">
        <f>IFERROR($AA1986/VLOOKUP(CONCATENATE("EUR",C1986),[1]GEINDICE!AR$1:AS$65536,2,0),"")</f>
        <v>121.05814662812797</v>
      </c>
      <c r="AG1986" s="48" t="str">
        <f>VLOOKUP(E1986,[1]Apresentação!AW$1:AX$65536,2,0)</f>
        <v xml:space="preserve">                    2 - LEATHER AUXILIARIES</v>
      </c>
      <c r="AH1986" s="48" t="str">
        <f t="shared" si="520"/>
        <v xml:space="preserve">         5212000933 - PELLASTOL MO BR</v>
      </c>
      <c r="AI1986" s="49" t="str">
        <f t="shared" si="521"/>
        <v xml:space="preserve">     L00456 - IVAN JUNIOR DE ANDRADE EEPP</v>
      </c>
      <c r="AJ1986" t="str">
        <f t="shared" si="522"/>
        <v xml:space="preserve">     90 - SALES</v>
      </c>
      <c r="AK1986" t="str">
        <f t="shared" si="523"/>
        <v/>
      </c>
      <c r="AL1986">
        <f t="shared" si="524"/>
        <v>9</v>
      </c>
      <c r="AM1986" t="str">
        <f t="shared" si="525"/>
        <v>2025 9</v>
      </c>
      <c r="AN1986" t="str">
        <f t="shared" si="526"/>
        <v xml:space="preserve">IVAN </v>
      </c>
    </row>
    <row r="1987" spans="1:40" x14ac:dyDescent="0.35">
      <c r="A1987">
        <v>82514</v>
      </c>
      <c r="B1987" t="s">
        <v>274</v>
      </c>
      <c r="C1987" s="31">
        <v>45800</v>
      </c>
      <c r="D1987" t="s">
        <v>373</v>
      </c>
      <c r="E1987" t="s">
        <v>374</v>
      </c>
      <c r="F1987" t="s">
        <v>669</v>
      </c>
      <c r="G1987" t="s">
        <v>670</v>
      </c>
      <c r="H1987" t="s">
        <v>809</v>
      </c>
      <c r="I1987" t="s">
        <v>810</v>
      </c>
      <c r="J1987">
        <v>360</v>
      </c>
      <c r="K1987">
        <v>6485.9800000000005</v>
      </c>
      <c r="L1987">
        <v>2465.3770800000002</v>
      </c>
      <c r="M1987">
        <v>1306.28</v>
      </c>
      <c r="N1987">
        <v>18.01661</v>
      </c>
      <c r="O1987" s="32">
        <f t="shared" si="510"/>
        <v>5179.7000000000007</v>
      </c>
      <c r="P1987" s="32">
        <f t="shared" si="511"/>
        <v>2714.3229200000005</v>
      </c>
      <c r="Q1987">
        <v>739407</v>
      </c>
      <c r="R1987" t="s">
        <v>298</v>
      </c>
      <c r="S1987" t="s">
        <v>500</v>
      </c>
      <c r="T1987" t="str">
        <f t="shared" si="512"/>
        <v>VEN</v>
      </c>
      <c r="U1987" t="s">
        <v>300</v>
      </c>
      <c r="V1987" s="33">
        <f t="shared" si="513"/>
        <v>6485.9800000000005</v>
      </c>
      <c r="W1987">
        <f t="shared" si="514"/>
        <v>360</v>
      </c>
      <c r="X1987" s="33">
        <f t="shared" si="515"/>
        <v>5179.7000000000007</v>
      </c>
      <c r="Y1987" s="33">
        <f t="shared" si="516"/>
        <v>1306.28</v>
      </c>
      <c r="Z1987" s="45">
        <f t="shared" si="517"/>
        <v>0.40738992719681533</v>
      </c>
      <c r="AA1987" s="33">
        <f t="shared" si="518"/>
        <v>2642.3229200000005</v>
      </c>
      <c r="AB1987" s="45">
        <f t="shared" si="519"/>
        <v>0.51013049404405664</v>
      </c>
      <c r="AC1987" s="33">
        <f>IFERROR($X1987/VLOOKUP(CONCATENATE("USD",C1987),[1]GEINDICE!AR$1:AS$65536,2,0),"")</f>
        <v>909.80467926649351</v>
      </c>
      <c r="AD1987" s="33">
        <f>IFERROR($AA1987/VLOOKUP(CONCATENATE("USD",C1987),[1]GEINDICE!AR$1:AS$65536,2,0),"")</f>
        <v>464.11911051781078</v>
      </c>
      <c r="AE1987" s="33">
        <f>IFERROR($X1987/VLOOKUP(CONCATENATE("EUR",C1987),[1]GEINDICE!AR$1:AS$65536,2,0),"")</f>
        <v>801.58779287505035</v>
      </c>
      <c r="AF1987" s="33">
        <f>IFERROR($AA1987/VLOOKUP(CONCATENATE("EUR",C1987),[1]GEINDICE!AR$1:AS$65536,2,0),"")</f>
        <v>408.91437679903441</v>
      </c>
      <c r="AG1987" s="48" t="str">
        <f>VLOOKUP(E1987,[1]Apresentação!AW$1:AX$65536,2,0)</f>
        <v xml:space="preserve">                    2 - LEATHER AUXILIARIES</v>
      </c>
      <c r="AH1987" s="48" t="str">
        <f t="shared" si="520"/>
        <v xml:space="preserve">         5212000933 - PELLASTOL MO BR</v>
      </c>
      <c r="AI1987" s="49" t="str">
        <f t="shared" si="521"/>
        <v xml:space="preserve">     L00456 - IVAN JUNIOR DE ANDRADE EEPP</v>
      </c>
      <c r="AJ1987" t="str">
        <f t="shared" si="522"/>
        <v xml:space="preserve">     90 - SALES</v>
      </c>
      <c r="AK1987" t="str">
        <f t="shared" si="523"/>
        <v/>
      </c>
      <c r="AL1987">
        <f t="shared" si="524"/>
        <v>5</v>
      </c>
      <c r="AM1987" t="str">
        <f t="shared" si="525"/>
        <v>2025 5</v>
      </c>
      <c r="AN1987" t="str">
        <f t="shared" si="526"/>
        <v xml:space="preserve">IVAN </v>
      </c>
    </row>
    <row r="1988" spans="1:40" x14ac:dyDescent="0.35">
      <c r="A1988">
        <v>82902</v>
      </c>
      <c r="B1988" t="s">
        <v>274</v>
      </c>
      <c r="C1988" s="31">
        <v>45835</v>
      </c>
      <c r="D1988" t="s">
        <v>373</v>
      </c>
      <c r="E1988" t="s">
        <v>374</v>
      </c>
      <c r="F1988" t="s">
        <v>669</v>
      </c>
      <c r="G1988" t="s">
        <v>670</v>
      </c>
      <c r="H1988" t="s">
        <v>809</v>
      </c>
      <c r="I1988" t="s">
        <v>810</v>
      </c>
      <c r="J1988">
        <v>360</v>
      </c>
      <c r="K1988">
        <v>6342.78</v>
      </c>
      <c r="L1988">
        <v>2474.2751400000002</v>
      </c>
      <c r="M1988">
        <v>1277.44</v>
      </c>
      <c r="N1988">
        <v>17.618829999999999</v>
      </c>
      <c r="O1988" s="32">
        <f t="shared" ref="O1988:O2051" si="527">$K1988-$Y1988</f>
        <v>5065.34</v>
      </c>
      <c r="P1988" s="32">
        <f t="shared" ref="P1988:P2051" si="528">($O1988-$L1988)</f>
        <v>2591.06486</v>
      </c>
      <c r="Q1988">
        <v>742183</v>
      </c>
      <c r="R1988" t="s">
        <v>298</v>
      </c>
      <c r="S1988" t="s">
        <v>500</v>
      </c>
      <c r="T1988" t="str">
        <f t="shared" ref="T1988:T2051" si="529">MID($U1988,1,3)</f>
        <v>VEN</v>
      </c>
      <c r="U1988" t="s">
        <v>381</v>
      </c>
      <c r="V1988" s="33">
        <f t="shared" ref="V1988:V2051" si="530">IF($T1988="DEV",-$K1988,$K1988)</f>
        <v>6342.78</v>
      </c>
      <c r="W1988">
        <f t="shared" ref="W1988:W2051" si="531">IF($T1988="DEV",-$J1988,$J1988)</f>
        <v>360</v>
      </c>
      <c r="X1988" s="33">
        <f t="shared" ref="X1988:X2051" si="532">$V1988-$Y1988</f>
        <v>5065.34</v>
      </c>
      <c r="Y1988" s="33">
        <f t="shared" ref="Y1988:Y2051" si="533">IF(A1988=59876,M1988,IF(A1988=59868,M1988,IF(R1988="6111",((K1988*0.12)+M1988),IF(T1988="DEV",-M1988,M1988))))</f>
        <v>1277.44</v>
      </c>
      <c r="Z1988" s="45">
        <f t="shared" ref="Z1988:Z2051" si="534">IFERROR($AA1988/$V1988,0)</f>
        <v>0.39715469557512639</v>
      </c>
      <c r="AA1988" s="33">
        <f t="shared" ref="AA1988:AA2051" si="535">IF(VLOOKUP(AL1988,AR:AS,2,0)="sim",IF($T1988="DEV",($X1988-$L1988),$P1988)-(0.2*W1988),IF(VLOOKUP(AL1988,AR:AS,2,0)="OK",IF($T1988="DEV",($X1988-$L1988),$P1988)-(0.2*W1988),IF($T1988="DEV",($X1988-$L1988),$P1988)))</f>
        <v>2519.06486</v>
      </c>
      <c r="AB1988" s="45">
        <f t="shared" ref="AB1988:AB2051" si="536">IFERROR($AA1988/$X1988,0)</f>
        <v>0.49731407171088216</v>
      </c>
      <c r="AC1988" s="33">
        <f>IFERROR($X1988/VLOOKUP(CONCATENATE("USD",C1988),[1]GEINDICE!AR$1:AS$65536,2,0),"")</f>
        <v>925.02419693566355</v>
      </c>
      <c r="AD1988" s="33">
        <f>IFERROR($AA1988/VLOOKUP(CONCATENATE("USD",C1988),[1]GEINDICE!AR$1:AS$65536,2,0),"")</f>
        <v>460.02754980916376</v>
      </c>
      <c r="AE1988" s="33">
        <f>IFERROR($X1988/VLOOKUP(CONCATENATE("EUR",C1988),[1]GEINDICE!AR$1:AS$65536,2,0),"")</f>
        <v>789.00605928441257</v>
      </c>
      <c r="AF1988" s="33">
        <f>IFERROR($AA1988/VLOOKUP(CONCATENATE("EUR",C1988),[1]GEINDICE!AR$1:AS$65536,2,0),"")</f>
        <v>392.38381594728889</v>
      </c>
      <c r="AG1988" s="48" t="str">
        <f>VLOOKUP(E1988,[1]Apresentação!AW$1:AX$65536,2,0)</f>
        <v xml:space="preserve">                    2 - LEATHER AUXILIARIES</v>
      </c>
      <c r="AH1988" s="48" t="str">
        <f t="shared" ref="AH1988:AH2051" si="537">CONCATENATE("         ",H1988," - ",I1988)</f>
        <v xml:space="preserve">         5212000933 - PELLASTOL MO BR</v>
      </c>
      <c r="AI1988" s="49" t="str">
        <f t="shared" ref="AI1988:AI2051" si="538">CONCATENATE("     ",F1988," - ",G1988)</f>
        <v xml:space="preserve">     L00456 - IVAN JUNIOR DE ANDRADE EEPP</v>
      </c>
      <c r="AJ1988" t="str">
        <f t="shared" ref="AJ1988:AJ2051" si="539">IF(RIGHT(I1988,2)="BR","     90 - SALES","     93 - RESALES")</f>
        <v xml:space="preserve">     90 - SALES</v>
      </c>
      <c r="AK1988" t="str">
        <f t="shared" ref="AK1988:AK2051" si="540">IF(R1988="3201","EXP",IF(R1988="7101","EXP",""))</f>
        <v/>
      </c>
      <c r="AL1988">
        <f t="shared" ref="AL1988:AL2051" si="541">VLOOKUP(MONTH(C1988),AQ:AR,2,0)</f>
        <v>6</v>
      </c>
      <c r="AM1988" t="str">
        <f t="shared" ref="AM1988:AM2051" si="542">CONCATENATE(YEAR(C1988)," ",MONTH(C1988))</f>
        <v>2025 6</v>
      </c>
      <c r="AN1988" t="str">
        <f t="shared" ref="AN1988:AN2051" si="543">MID(G1988,1,SEARCH(" ",G1988,1))</f>
        <v xml:space="preserve">IVAN </v>
      </c>
    </row>
    <row r="1989" spans="1:40" x14ac:dyDescent="0.35">
      <c r="A1989">
        <v>84101</v>
      </c>
      <c r="B1989" t="s">
        <v>274</v>
      </c>
      <c r="C1989" s="31">
        <v>45933</v>
      </c>
      <c r="D1989" t="s">
        <v>373</v>
      </c>
      <c r="E1989" t="s">
        <v>374</v>
      </c>
      <c r="F1989" t="s">
        <v>669</v>
      </c>
      <c r="G1989" t="s">
        <v>670</v>
      </c>
      <c r="H1989" t="s">
        <v>809</v>
      </c>
      <c r="I1989" t="s">
        <v>810</v>
      </c>
      <c r="J1989">
        <v>360</v>
      </c>
      <c r="K1989">
        <v>6147.71</v>
      </c>
      <c r="L1989">
        <v>2507.0062600000001</v>
      </c>
      <c r="M1989">
        <v>1238.1500000000001</v>
      </c>
      <c r="N1989">
        <v>17.07696</v>
      </c>
      <c r="O1989" s="32">
        <f t="shared" si="527"/>
        <v>4909.5599999999995</v>
      </c>
      <c r="P1989" s="32">
        <f t="shared" si="528"/>
        <v>2402.5537399999994</v>
      </c>
      <c r="Q1989">
        <v>763248</v>
      </c>
      <c r="R1989" t="s">
        <v>298</v>
      </c>
      <c r="S1989" t="s">
        <v>500</v>
      </c>
      <c r="T1989" t="str">
        <f t="shared" si="529"/>
        <v>VEN</v>
      </c>
      <c r="U1989" t="s">
        <v>300</v>
      </c>
      <c r="V1989" s="33">
        <f t="shared" si="530"/>
        <v>6147.71</v>
      </c>
      <c r="W1989">
        <f t="shared" si="531"/>
        <v>360</v>
      </c>
      <c r="X1989" s="33">
        <f t="shared" si="532"/>
        <v>4909.5599999999995</v>
      </c>
      <c r="Y1989" s="33">
        <f t="shared" si="533"/>
        <v>1238.1500000000001</v>
      </c>
      <c r="Z1989" s="45">
        <f t="shared" si="534"/>
        <v>0.37909298584350909</v>
      </c>
      <c r="AA1989" s="33">
        <f t="shared" si="535"/>
        <v>2330.5537399999994</v>
      </c>
      <c r="AB1989" s="45">
        <f t="shared" si="536"/>
        <v>0.47469706857641003</v>
      </c>
      <c r="AC1989" s="33">
        <f>IFERROR($X1989/VLOOKUP(CONCATENATE("USD",C1989),[1]GEINDICE!AR$1:AS$65536,2,0),"")</f>
        <v>917.70907323638255</v>
      </c>
      <c r="AD1989" s="33">
        <f>IFERROR($AA1989/VLOOKUP(CONCATENATE("USD",C1989),[1]GEINDICE!AR$1:AS$65536,2,0),"")</f>
        <v>435.63380687128478</v>
      </c>
      <c r="AE1989" s="33">
        <f>IFERROR($X1989/VLOOKUP(CONCATENATE("EUR",C1989),[1]GEINDICE!AR$1:AS$65536,2,0),"")</f>
        <v>781.22971166698471</v>
      </c>
      <c r="AF1989" s="33">
        <f>IFERROR($AA1989/VLOOKUP(CONCATENATE("EUR",C1989),[1]GEINDICE!AR$1:AS$65536,2,0),"")</f>
        <v>370.8474540131117</v>
      </c>
      <c r="AG1989" s="48" t="str">
        <f>VLOOKUP(E1989,[1]Apresentação!AW$1:AX$65536,2,0)</f>
        <v xml:space="preserve">                    2 - LEATHER AUXILIARIES</v>
      </c>
      <c r="AH1989" s="48" t="str">
        <f t="shared" si="537"/>
        <v xml:space="preserve">         5212000933 - PELLASTOL MO BR</v>
      </c>
      <c r="AI1989" s="49" t="str">
        <f t="shared" si="538"/>
        <v xml:space="preserve">     L00456 - IVAN JUNIOR DE ANDRADE EEPP</v>
      </c>
      <c r="AJ1989" t="str">
        <f t="shared" si="539"/>
        <v xml:space="preserve">     90 - SALES</v>
      </c>
      <c r="AK1989" t="str">
        <f t="shared" si="540"/>
        <v/>
      </c>
      <c r="AL1989">
        <f t="shared" si="541"/>
        <v>10</v>
      </c>
      <c r="AM1989" t="str">
        <f t="shared" si="542"/>
        <v>2025 10</v>
      </c>
      <c r="AN1989" t="str">
        <f t="shared" si="543"/>
        <v xml:space="preserve">IVAN </v>
      </c>
    </row>
    <row r="1990" spans="1:40" x14ac:dyDescent="0.35">
      <c r="A1990">
        <v>84103</v>
      </c>
      <c r="B1990" t="s">
        <v>274</v>
      </c>
      <c r="C1990" s="31">
        <v>45933</v>
      </c>
      <c r="D1990" t="s">
        <v>373</v>
      </c>
      <c r="E1990" t="s">
        <v>374</v>
      </c>
      <c r="F1990" t="s">
        <v>379</v>
      </c>
      <c r="G1990" t="s">
        <v>380</v>
      </c>
      <c r="H1990" t="s">
        <v>809</v>
      </c>
      <c r="I1990" t="s">
        <v>810</v>
      </c>
      <c r="J1990">
        <v>1000</v>
      </c>
      <c r="K1990">
        <v>18834.080000000002</v>
      </c>
      <c r="L1990">
        <v>6963.9062800000002</v>
      </c>
      <c r="M1990">
        <v>3793.18</v>
      </c>
      <c r="N1990">
        <v>18.83408</v>
      </c>
      <c r="O1990" s="32">
        <f t="shared" si="527"/>
        <v>15040.900000000001</v>
      </c>
      <c r="P1990" s="32">
        <f t="shared" si="528"/>
        <v>8076.9937200000013</v>
      </c>
      <c r="Q1990">
        <v>763258</v>
      </c>
      <c r="R1990" t="s">
        <v>298</v>
      </c>
      <c r="S1990" t="s">
        <v>500</v>
      </c>
      <c r="T1990" t="str">
        <f t="shared" si="529"/>
        <v>VEN</v>
      </c>
      <c r="U1990" t="s">
        <v>381</v>
      </c>
      <c r="V1990" s="33">
        <f t="shared" si="530"/>
        <v>18834.080000000002</v>
      </c>
      <c r="W1990">
        <f t="shared" si="531"/>
        <v>1000</v>
      </c>
      <c r="X1990" s="33">
        <f t="shared" si="532"/>
        <v>15040.900000000001</v>
      </c>
      <c r="Y1990" s="33">
        <f t="shared" si="533"/>
        <v>3793.18</v>
      </c>
      <c r="Z1990" s="45">
        <f t="shared" si="534"/>
        <v>0.41823087297069994</v>
      </c>
      <c r="AA1990" s="33">
        <f t="shared" si="535"/>
        <v>7876.9937200000013</v>
      </c>
      <c r="AB1990" s="45">
        <f t="shared" si="536"/>
        <v>0.52370494584765548</v>
      </c>
      <c r="AC1990" s="33">
        <f>IFERROR($X1990/VLOOKUP(CONCATENATE("USD",C1990),[1]GEINDICE!AR$1:AS$65536,2,0),"")</f>
        <v>2811.4882799356988</v>
      </c>
      <c r="AD1990" s="33">
        <f>IFERROR($AA1990/VLOOKUP(CONCATENATE("USD",C1990),[1]GEINDICE!AR$1:AS$65536,2,0),"")</f>
        <v>1472.390317395043</v>
      </c>
      <c r="AE1990" s="33">
        <f>IFERROR($X1990/VLOOKUP(CONCATENATE("EUR",C1990),[1]GEINDICE!AR$1:AS$65536,2,0),"")</f>
        <v>2393.3708866399338</v>
      </c>
      <c r="AF1990" s="33">
        <f>IFERROR($AA1990/VLOOKUP(CONCATENATE("EUR",C1990),[1]GEINDICE!AR$1:AS$65536,2,0),"")</f>
        <v>1253.4201705811215</v>
      </c>
      <c r="AG1990" s="48" t="str">
        <f>VLOOKUP(E1990,[1]Apresentação!AW$1:AX$65536,2,0)</f>
        <v xml:space="preserve">                    2 - LEATHER AUXILIARIES</v>
      </c>
      <c r="AH1990" s="48" t="str">
        <f t="shared" si="537"/>
        <v xml:space="preserve">         5212000933 - PELLASTOL MO BR</v>
      </c>
      <c r="AI1990" s="49" t="str">
        <f t="shared" si="538"/>
        <v xml:space="preserve">     L00103 - VITAPELLI LTDA</v>
      </c>
      <c r="AJ1990" t="str">
        <f t="shared" si="539"/>
        <v xml:space="preserve">     90 - SALES</v>
      </c>
      <c r="AK1990" t="str">
        <f t="shared" si="540"/>
        <v/>
      </c>
      <c r="AL1990">
        <f t="shared" si="541"/>
        <v>10</v>
      </c>
      <c r="AM1990" t="str">
        <f t="shared" si="542"/>
        <v>2025 10</v>
      </c>
      <c r="AN1990" t="str">
        <f t="shared" si="543"/>
        <v xml:space="preserve">VITAPELLI </v>
      </c>
    </row>
    <row r="1991" spans="1:40" x14ac:dyDescent="0.35">
      <c r="A1991">
        <v>84104</v>
      </c>
      <c r="B1991" t="s">
        <v>274</v>
      </c>
      <c r="C1991" s="31">
        <v>45933</v>
      </c>
      <c r="D1991" t="s">
        <v>373</v>
      </c>
      <c r="E1991" t="s">
        <v>374</v>
      </c>
      <c r="F1991" t="s">
        <v>379</v>
      </c>
      <c r="G1991" t="s">
        <v>380</v>
      </c>
      <c r="H1991" t="s">
        <v>809</v>
      </c>
      <c r="I1991" t="s">
        <v>810</v>
      </c>
      <c r="J1991">
        <v>1000</v>
      </c>
      <c r="K1991">
        <v>18834.080000000002</v>
      </c>
      <c r="L1991">
        <v>6963.9062800000002</v>
      </c>
      <c r="M1991">
        <v>3793.18</v>
      </c>
      <c r="N1991">
        <v>18.83408</v>
      </c>
      <c r="O1991" s="32">
        <f t="shared" si="527"/>
        <v>15040.900000000001</v>
      </c>
      <c r="P1991" s="32">
        <f t="shared" si="528"/>
        <v>8076.9937200000013</v>
      </c>
      <c r="Q1991">
        <v>763260</v>
      </c>
      <c r="R1991" t="s">
        <v>298</v>
      </c>
      <c r="S1991" t="s">
        <v>500</v>
      </c>
      <c r="T1991" t="str">
        <f t="shared" si="529"/>
        <v>VEN</v>
      </c>
      <c r="U1991" t="s">
        <v>381</v>
      </c>
      <c r="V1991" s="33">
        <f t="shared" si="530"/>
        <v>18834.080000000002</v>
      </c>
      <c r="W1991">
        <f t="shared" si="531"/>
        <v>1000</v>
      </c>
      <c r="X1991" s="33">
        <f t="shared" si="532"/>
        <v>15040.900000000001</v>
      </c>
      <c r="Y1991" s="33">
        <f t="shared" si="533"/>
        <v>3793.18</v>
      </c>
      <c r="Z1991" s="45">
        <f t="shared" si="534"/>
        <v>0.41823087297069994</v>
      </c>
      <c r="AA1991" s="33">
        <f t="shared" si="535"/>
        <v>7876.9937200000013</v>
      </c>
      <c r="AB1991" s="45">
        <f t="shared" si="536"/>
        <v>0.52370494584765548</v>
      </c>
      <c r="AC1991" s="33">
        <f>IFERROR($X1991/VLOOKUP(CONCATENATE("USD",C1991),[1]GEINDICE!AR$1:AS$65536,2,0),"")</f>
        <v>2811.4882799356988</v>
      </c>
      <c r="AD1991" s="33">
        <f>IFERROR($AA1991/VLOOKUP(CONCATENATE("USD",C1991),[1]GEINDICE!AR$1:AS$65536,2,0),"")</f>
        <v>1472.390317395043</v>
      </c>
      <c r="AE1991" s="33">
        <f>IFERROR($X1991/VLOOKUP(CONCATENATE("EUR",C1991),[1]GEINDICE!AR$1:AS$65536,2,0),"")</f>
        <v>2393.3708866399338</v>
      </c>
      <c r="AF1991" s="33">
        <f>IFERROR($AA1991/VLOOKUP(CONCATENATE("EUR",C1991),[1]GEINDICE!AR$1:AS$65536,2,0),"")</f>
        <v>1253.4201705811215</v>
      </c>
      <c r="AG1991" s="48" t="str">
        <f>VLOOKUP(E1991,[1]Apresentação!AW$1:AX$65536,2,0)</f>
        <v xml:space="preserve">                    2 - LEATHER AUXILIARIES</v>
      </c>
      <c r="AH1991" s="48" t="str">
        <f t="shared" si="537"/>
        <v xml:space="preserve">         5212000933 - PELLASTOL MO BR</v>
      </c>
      <c r="AI1991" s="49" t="str">
        <f t="shared" si="538"/>
        <v xml:space="preserve">     L00103 - VITAPELLI LTDA</v>
      </c>
      <c r="AJ1991" t="str">
        <f t="shared" si="539"/>
        <v xml:space="preserve">     90 - SALES</v>
      </c>
      <c r="AK1991" t="str">
        <f t="shared" si="540"/>
        <v/>
      </c>
      <c r="AL1991">
        <f t="shared" si="541"/>
        <v>10</v>
      </c>
      <c r="AM1991" t="str">
        <f t="shared" si="542"/>
        <v>2025 10</v>
      </c>
      <c r="AN1991" t="str">
        <f t="shared" si="543"/>
        <v xml:space="preserve">VITAPELLI </v>
      </c>
    </row>
    <row r="1992" spans="1:40" x14ac:dyDescent="0.35">
      <c r="A1992">
        <v>82907</v>
      </c>
      <c r="B1992" t="s">
        <v>274</v>
      </c>
      <c r="C1992" s="31">
        <v>45835</v>
      </c>
      <c r="D1992" t="s">
        <v>373</v>
      </c>
      <c r="E1992" t="s">
        <v>374</v>
      </c>
      <c r="F1992" t="s">
        <v>379</v>
      </c>
      <c r="G1992" t="s">
        <v>380</v>
      </c>
      <c r="H1992" t="s">
        <v>809</v>
      </c>
      <c r="I1992" t="s">
        <v>810</v>
      </c>
      <c r="J1992">
        <v>2000</v>
      </c>
      <c r="K1992">
        <v>28675.4</v>
      </c>
      <c r="L1992">
        <v>13745.97301</v>
      </c>
      <c r="M1992">
        <v>5775.23</v>
      </c>
      <c r="N1992">
        <v>14.3377</v>
      </c>
      <c r="O1992" s="32">
        <f t="shared" si="527"/>
        <v>22900.170000000002</v>
      </c>
      <c r="P1992" s="32">
        <f t="shared" si="528"/>
        <v>9154.1969900000022</v>
      </c>
      <c r="Q1992">
        <v>742193</v>
      </c>
      <c r="R1992" t="s">
        <v>298</v>
      </c>
      <c r="S1992" t="s">
        <v>500</v>
      </c>
      <c r="T1992" t="str">
        <f t="shared" si="529"/>
        <v>VEN</v>
      </c>
      <c r="U1992" t="s">
        <v>300</v>
      </c>
      <c r="V1992" s="33">
        <f t="shared" si="530"/>
        <v>28675.4</v>
      </c>
      <c r="W1992">
        <f t="shared" si="531"/>
        <v>2000</v>
      </c>
      <c r="X1992" s="33">
        <f t="shared" si="532"/>
        <v>22900.170000000002</v>
      </c>
      <c r="Y1992" s="33">
        <f t="shared" si="533"/>
        <v>5775.23</v>
      </c>
      <c r="Z1992" s="45">
        <f t="shared" si="534"/>
        <v>0.30528595904503519</v>
      </c>
      <c r="AA1992" s="33">
        <f t="shared" si="535"/>
        <v>8754.1969900000022</v>
      </c>
      <c r="AB1992" s="45">
        <f t="shared" si="536"/>
        <v>0.38227650668095481</v>
      </c>
      <c r="AC1992" s="33">
        <f>IFERROR($X1992/VLOOKUP(CONCATENATE("USD",C1992),[1]GEINDICE!AR$1:AS$65536,2,0),"")</f>
        <v>4181.9920013148521</v>
      </c>
      <c r="AD1992" s="33">
        <f>IFERROR($AA1992/VLOOKUP(CONCATENATE("USD",C1992),[1]GEINDICE!AR$1:AS$65536,2,0),"")</f>
        <v>1598.677293230337</v>
      </c>
      <c r="AE1992" s="33">
        <f>IFERROR($X1992/VLOOKUP(CONCATENATE("EUR",C1992),[1]GEINDICE!AR$1:AS$65536,2,0),"")</f>
        <v>3567.0602345830935</v>
      </c>
      <c r="AF1992" s="33">
        <f>IFERROR($AA1992/VLOOKUP(CONCATENATE("EUR",C1992),[1]GEINDICE!AR$1:AS$65536,2,0),"")</f>
        <v>1363.6033255969721</v>
      </c>
      <c r="AG1992" s="48" t="str">
        <f>VLOOKUP(E1992,[1]Apresentação!AW$1:AX$65536,2,0)</f>
        <v xml:space="preserve">                    2 - LEATHER AUXILIARIES</v>
      </c>
      <c r="AH1992" s="48" t="str">
        <f t="shared" si="537"/>
        <v xml:space="preserve">         5212000933 - PELLASTOL MO BR</v>
      </c>
      <c r="AI1992" s="49" t="str">
        <f t="shared" si="538"/>
        <v xml:space="preserve">     L00103 - VITAPELLI LTDA</v>
      </c>
      <c r="AJ1992" t="str">
        <f t="shared" si="539"/>
        <v xml:space="preserve">     90 - SALES</v>
      </c>
      <c r="AK1992" t="str">
        <f t="shared" si="540"/>
        <v/>
      </c>
      <c r="AL1992">
        <f t="shared" si="541"/>
        <v>6</v>
      </c>
      <c r="AM1992" t="str">
        <f t="shared" si="542"/>
        <v>2025 6</v>
      </c>
      <c r="AN1992" t="str">
        <f t="shared" si="543"/>
        <v xml:space="preserve">VITAPELLI </v>
      </c>
    </row>
    <row r="1993" spans="1:40" x14ac:dyDescent="0.35">
      <c r="A1993">
        <v>83429</v>
      </c>
      <c r="B1993" t="s">
        <v>274</v>
      </c>
      <c r="C1993" s="31">
        <v>45877</v>
      </c>
      <c r="D1993" t="s">
        <v>373</v>
      </c>
      <c r="E1993" t="s">
        <v>374</v>
      </c>
      <c r="F1993" t="s">
        <v>669</v>
      </c>
      <c r="G1993" t="s">
        <v>670</v>
      </c>
      <c r="H1993" t="s">
        <v>809</v>
      </c>
      <c r="I1993" t="s">
        <v>810</v>
      </c>
      <c r="J1993">
        <v>240</v>
      </c>
      <c r="K1993">
        <v>4189.6400000000003</v>
      </c>
      <c r="L1993">
        <v>1663.42319</v>
      </c>
      <c r="M1993">
        <v>843.79</v>
      </c>
      <c r="N1993">
        <v>17.45684</v>
      </c>
      <c r="O1993" s="32">
        <f t="shared" si="527"/>
        <v>3345.8500000000004</v>
      </c>
      <c r="P1993" s="32">
        <f t="shared" si="528"/>
        <v>1682.4268100000004</v>
      </c>
      <c r="Q1993">
        <v>750531</v>
      </c>
      <c r="R1993" t="s">
        <v>298</v>
      </c>
      <c r="S1993" t="s">
        <v>500</v>
      </c>
      <c r="T1993" t="str">
        <f t="shared" si="529"/>
        <v>VEN</v>
      </c>
      <c r="U1993" t="s">
        <v>381</v>
      </c>
      <c r="V1993" s="33">
        <f t="shared" si="530"/>
        <v>4189.6400000000003</v>
      </c>
      <c r="W1993">
        <f t="shared" si="531"/>
        <v>240</v>
      </c>
      <c r="X1993" s="33">
        <f t="shared" si="532"/>
        <v>3345.8500000000004</v>
      </c>
      <c r="Y1993" s="33">
        <f t="shared" si="533"/>
        <v>843.79</v>
      </c>
      <c r="Z1993" s="45">
        <f t="shared" si="534"/>
        <v>0.39011151554787532</v>
      </c>
      <c r="AA1993" s="33">
        <f t="shared" si="535"/>
        <v>1634.4268100000004</v>
      </c>
      <c r="AB1993" s="45">
        <f t="shared" si="536"/>
        <v>0.48849374897260794</v>
      </c>
      <c r="AC1993" s="33">
        <f>IFERROR($X1993/VLOOKUP(CONCATENATE("USD",C1993),[1]GEINDICE!AR$1:AS$65536,2,0),"")</f>
        <v>616.70107273196447</v>
      </c>
      <c r="AD1993" s="33">
        <f>IFERROR($AA1993/VLOOKUP(CONCATENATE("USD",C1993),[1]GEINDICE!AR$1:AS$65536,2,0),"")</f>
        <v>301.25461901426627</v>
      </c>
      <c r="AE1993" s="33">
        <f>IFERROR($X1993/VLOOKUP(CONCATENATE("EUR",C1993),[1]GEINDICE!AR$1:AS$65536,2,0),"")</f>
        <v>528.90452102434404</v>
      </c>
      <c r="AF1993" s="33">
        <f>IFERROR($AA1993/VLOOKUP(CONCATENATE("EUR",C1993),[1]GEINDICE!AR$1:AS$65536,2,0),"")</f>
        <v>258.36655232374335</v>
      </c>
      <c r="AG1993" s="48" t="str">
        <f>VLOOKUP(E1993,[1]Apresentação!AW$1:AX$65536,2,0)</f>
        <v xml:space="preserve">                    2 - LEATHER AUXILIARIES</v>
      </c>
      <c r="AH1993" s="48" t="str">
        <f t="shared" si="537"/>
        <v xml:space="preserve">         5212000933 - PELLASTOL MO BR</v>
      </c>
      <c r="AI1993" s="49" t="str">
        <f t="shared" si="538"/>
        <v xml:space="preserve">     L00456 - IVAN JUNIOR DE ANDRADE EEPP</v>
      </c>
      <c r="AJ1993" t="str">
        <f t="shared" si="539"/>
        <v xml:space="preserve">     90 - SALES</v>
      </c>
      <c r="AK1993" t="str">
        <f t="shared" si="540"/>
        <v/>
      </c>
      <c r="AL1993">
        <f t="shared" si="541"/>
        <v>8</v>
      </c>
      <c r="AM1993" t="str">
        <f t="shared" si="542"/>
        <v>2025 8</v>
      </c>
      <c r="AN1993" t="str">
        <f t="shared" si="543"/>
        <v xml:space="preserve">IVAN </v>
      </c>
    </row>
    <row r="1994" spans="1:40" x14ac:dyDescent="0.35">
      <c r="A1994">
        <v>84712</v>
      </c>
      <c r="B1994" t="s">
        <v>274</v>
      </c>
      <c r="C1994" s="31">
        <v>45980</v>
      </c>
      <c r="D1994" t="s">
        <v>373</v>
      </c>
      <c r="E1994" t="s">
        <v>374</v>
      </c>
      <c r="F1994" t="s">
        <v>648</v>
      </c>
      <c r="G1994" t="s">
        <v>649</v>
      </c>
      <c r="H1994" t="s">
        <v>809</v>
      </c>
      <c r="I1994" t="s">
        <v>810</v>
      </c>
      <c r="J1994">
        <v>120</v>
      </c>
      <c r="K1994">
        <v>1588.02</v>
      </c>
      <c r="L1994">
        <v>817.12039000000004</v>
      </c>
      <c r="M1994">
        <v>319.83</v>
      </c>
      <c r="N1994">
        <v>13.23353</v>
      </c>
      <c r="O1994" s="32">
        <f t="shared" si="527"/>
        <v>1268.19</v>
      </c>
      <c r="P1994" s="32">
        <f t="shared" si="528"/>
        <v>451.06961000000001</v>
      </c>
      <c r="Q1994">
        <v>767727</v>
      </c>
      <c r="R1994" t="s">
        <v>298</v>
      </c>
      <c r="S1994" t="s">
        <v>500</v>
      </c>
      <c r="T1994" t="str">
        <f t="shared" si="529"/>
        <v>VEN</v>
      </c>
      <c r="U1994" t="s">
        <v>381</v>
      </c>
      <c r="V1994" s="33">
        <f t="shared" si="530"/>
        <v>1588.02</v>
      </c>
      <c r="W1994">
        <f t="shared" si="531"/>
        <v>120</v>
      </c>
      <c r="X1994" s="33">
        <f t="shared" si="532"/>
        <v>1268.19</v>
      </c>
      <c r="Y1994" s="33">
        <f t="shared" si="533"/>
        <v>319.83</v>
      </c>
      <c r="Z1994" s="45">
        <f t="shared" si="534"/>
        <v>0.26893213561542045</v>
      </c>
      <c r="AA1994" s="33">
        <f t="shared" si="535"/>
        <v>427.06961000000001</v>
      </c>
      <c r="AB1994" s="45">
        <f t="shared" si="536"/>
        <v>0.33675522595194723</v>
      </c>
      <c r="AC1994" s="33" t="str">
        <f>IFERROR($X1994/VLOOKUP(CONCATENATE("USD",C1994),[1]GEINDICE!AR$1:AS$65536,2,0),"")</f>
        <v/>
      </c>
      <c r="AD1994" s="33" t="str">
        <f>IFERROR($AA1994/VLOOKUP(CONCATENATE("USD",C1994),[1]GEINDICE!AR$1:AS$65536,2,0),"")</f>
        <v/>
      </c>
      <c r="AE1994" s="33" t="str">
        <f>IFERROR($X1994/VLOOKUP(CONCATENATE("EUR",C1994),[1]GEINDICE!AR$1:AS$65536,2,0),"")</f>
        <v/>
      </c>
      <c r="AF1994" s="33" t="str">
        <f>IFERROR($AA1994/VLOOKUP(CONCATENATE("EUR",C1994),[1]GEINDICE!AR$1:AS$65536,2,0),"")</f>
        <v/>
      </c>
      <c r="AG1994" s="48" t="str">
        <f>VLOOKUP(E1994,[1]Apresentação!AW$1:AX$65536,2,0)</f>
        <v xml:space="preserve">                    2 - LEATHER AUXILIARIES</v>
      </c>
      <c r="AH1994" s="48" t="str">
        <f t="shared" si="537"/>
        <v xml:space="preserve">         5212000933 - PELLASTOL MO BR</v>
      </c>
      <c r="AI1994" s="49" t="str">
        <f t="shared" si="538"/>
        <v xml:space="preserve">     L00010 - CURTUME TROPICAL LTDA</v>
      </c>
      <c r="AJ1994" t="str">
        <f t="shared" si="539"/>
        <v xml:space="preserve">     90 - SALES</v>
      </c>
      <c r="AK1994" t="str">
        <f t="shared" si="540"/>
        <v/>
      </c>
      <c r="AL1994">
        <f t="shared" si="541"/>
        <v>11</v>
      </c>
      <c r="AM1994" t="str">
        <f t="shared" si="542"/>
        <v>2025 11</v>
      </c>
      <c r="AN1994" t="str">
        <f t="shared" si="543"/>
        <v xml:space="preserve">CURTUME </v>
      </c>
    </row>
    <row r="1995" spans="1:40" x14ac:dyDescent="0.35">
      <c r="A1995">
        <v>84713</v>
      </c>
      <c r="B1995" t="s">
        <v>274</v>
      </c>
      <c r="C1995" s="31">
        <v>45980</v>
      </c>
      <c r="D1995" t="s">
        <v>373</v>
      </c>
      <c r="E1995" t="s">
        <v>374</v>
      </c>
      <c r="F1995" t="s">
        <v>669</v>
      </c>
      <c r="G1995" t="s">
        <v>670</v>
      </c>
      <c r="H1995" t="s">
        <v>809</v>
      </c>
      <c r="I1995" t="s">
        <v>810</v>
      </c>
      <c r="J1995">
        <v>360</v>
      </c>
      <c r="K1995">
        <v>6137.58</v>
      </c>
      <c r="L1995">
        <v>2451.3611799999999</v>
      </c>
      <c r="M1995">
        <v>1236.1099999999999</v>
      </c>
      <c r="N1995">
        <v>17.048839999999998</v>
      </c>
      <c r="O1995" s="32">
        <f t="shared" si="527"/>
        <v>4901.47</v>
      </c>
      <c r="P1995" s="32">
        <f t="shared" si="528"/>
        <v>2450.1088200000004</v>
      </c>
      <c r="Q1995">
        <v>767730</v>
      </c>
      <c r="R1995" t="s">
        <v>298</v>
      </c>
      <c r="S1995" t="s">
        <v>500</v>
      </c>
      <c r="T1995" t="str">
        <f t="shared" si="529"/>
        <v>VEN</v>
      </c>
      <c r="U1995" t="s">
        <v>381</v>
      </c>
      <c r="V1995" s="33">
        <f t="shared" si="530"/>
        <v>6137.58</v>
      </c>
      <c r="W1995">
        <f t="shared" si="531"/>
        <v>360</v>
      </c>
      <c r="X1995" s="33">
        <f t="shared" si="532"/>
        <v>4901.47</v>
      </c>
      <c r="Y1995" s="33">
        <f t="shared" si="533"/>
        <v>1236.1099999999999</v>
      </c>
      <c r="Z1995" s="45">
        <f t="shared" si="534"/>
        <v>0.38746685501451716</v>
      </c>
      <c r="AA1995" s="33">
        <f t="shared" si="535"/>
        <v>2378.1088200000004</v>
      </c>
      <c r="AB1995" s="45">
        <f t="shared" si="536"/>
        <v>0.48518277577951108</v>
      </c>
      <c r="AC1995" s="33" t="str">
        <f>IFERROR($X1995/VLOOKUP(CONCATENATE("USD",C1995),[1]GEINDICE!AR$1:AS$65536,2,0),"")</f>
        <v/>
      </c>
      <c r="AD1995" s="33" t="str">
        <f>IFERROR($AA1995/VLOOKUP(CONCATENATE("USD",C1995),[1]GEINDICE!AR$1:AS$65536,2,0),"")</f>
        <v/>
      </c>
      <c r="AE1995" s="33" t="str">
        <f>IFERROR($X1995/VLOOKUP(CONCATENATE("EUR",C1995),[1]GEINDICE!AR$1:AS$65536,2,0),"")</f>
        <v/>
      </c>
      <c r="AF1995" s="33" t="str">
        <f>IFERROR($AA1995/VLOOKUP(CONCATENATE("EUR",C1995),[1]GEINDICE!AR$1:AS$65536,2,0),"")</f>
        <v/>
      </c>
      <c r="AG1995" s="48" t="str">
        <f>VLOOKUP(E1995,[1]Apresentação!AW$1:AX$65536,2,0)</f>
        <v xml:space="preserve">                    2 - LEATHER AUXILIARIES</v>
      </c>
      <c r="AH1995" s="48" t="str">
        <f t="shared" si="537"/>
        <v xml:space="preserve">         5212000933 - PELLASTOL MO BR</v>
      </c>
      <c r="AI1995" s="49" t="str">
        <f t="shared" si="538"/>
        <v xml:space="preserve">     L00456 - IVAN JUNIOR DE ANDRADE EEPP</v>
      </c>
      <c r="AJ1995" t="str">
        <f t="shared" si="539"/>
        <v xml:space="preserve">     90 - SALES</v>
      </c>
      <c r="AK1995" t="str">
        <f t="shared" si="540"/>
        <v/>
      </c>
      <c r="AL1995">
        <f t="shared" si="541"/>
        <v>11</v>
      </c>
      <c r="AM1995" t="str">
        <f t="shared" si="542"/>
        <v>2025 11</v>
      </c>
      <c r="AN1995" t="str">
        <f t="shared" si="543"/>
        <v xml:space="preserve">IVAN </v>
      </c>
    </row>
    <row r="1996" spans="1:40" x14ac:dyDescent="0.35">
      <c r="A1996">
        <v>82559</v>
      </c>
      <c r="B1996" t="s">
        <v>274</v>
      </c>
      <c r="C1996" s="31">
        <v>45804</v>
      </c>
      <c r="D1996" t="s">
        <v>373</v>
      </c>
      <c r="E1996" t="s">
        <v>374</v>
      </c>
      <c r="F1996" t="s">
        <v>455</v>
      </c>
      <c r="G1996" t="s">
        <v>456</v>
      </c>
      <c r="H1996" t="s">
        <v>811</v>
      </c>
      <c r="I1996" t="s">
        <v>812</v>
      </c>
      <c r="J1996">
        <v>240</v>
      </c>
      <c r="K1996">
        <v>4181.2</v>
      </c>
      <c r="L1996">
        <v>1611.66246</v>
      </c>
      <c r="M1996">
        <v>842.1</v>
      </c>
      <c r="N1996">
        <v>17.421669999999999</v>
      </c>
      <c r="O1996" s="32">
        <f t="shared" si="527"/>
        <v>3339.1</v>
      </c>
      <c r="P1996" s="32">
        <f t="shared" si="528"/>
        <v>1727.4375399999999</v>
      </c>
      <c r="Q1996">
        <v>739758</v>
      </c>
      <c r="R1996" t="s">
        <v>312</v>
      </c>
      <c r="S1996" t="s">
        <v>457</v>
      </c>
      <c r="T1996" t="str">
        <f t="shared" si="529"/>
        <v>VEN</v>
      </c>
      <c r="U1996" t="s">
        <v>437</v>
      </c>
      <c r="V1996" s="33">
        <f t="shared" si="530"/>
        <v>4181.2</v>
      </c>
      <c r="W1996">
        <f t="shared" si="531"/>
        <v>240</v>
      </c>
      <c r="X1996" s="33">
        <f t="shared" si="532"/>
        <v>3339.1</v>
      </c>
      <c r="Y1996" s="33">
        <f t="shared" si="533"/>
        <v>842.1</v>
      </c>
      <c r="Z1996" s="45">
        <f t="shared" si="534"/>
        <v>0.40166400554864634</v>
      </c>
      <c r="AA1996" s="33">
        <f t="shared" si="535"/>
        <v>1679.4375399999999</v>
      </c>
      <c r="AB1996" s="45">
        <f t="shared" si="536"/>
        <v>0.50296113922913355</v>
      </c>
      <c r="AC1996" s="33">
        <f>IFERROR($X1996/VLOOKUP(CONCATENATE("USD",C1996),[1]GEINDICE!AR$1:AS$65536,2,0),"")</f>
        <v>590.58349104158185</v>
      </c>
      <c r="AD1996" s="33">
        <f>IFERROR($AA1996/VLOOKUP(CONCATENATE("USD",C1996),[1]GEINDICE!AR$1:AS$65536,2,0),"")</f>
        <v>297.04054546419286</v>
      </c>
      <c r="AE1996" s="33">
        <f>IFERROR($X1996/VLOOKUP(CONCATENATE("EUR",C1996),[1]GEINDICE!AR$1:AS$65536,2,0),"")</f>
        <v>521.39221136129413</v>
      </c>
      <c r="AF1996" s="33">
        <f>IFERROR($AA1996/VLOOKUP(CONCATENATE("EUR",C1996),[1]GEINDICE!AR$1:AS$65536,2,0),"")</f>
        <v>262.24002061147371</v>
      </c>
      <c r="AG1996" s="48" t="str">
        <f>VLOOKUP(E1996,[1]Apresentação!AW$1:AX$65536,2,0)</f>
        <v xml:space="preserve">                    2 - LEATHER AUXILIARIES</v>
      </c>
      <c r="AH1996" s="48" t="str">
        <f t="shared" si="537"/>
        <v xml:space="preserve">         5213000005 - PELLASTOL PS BR</v>
      </c>
      <c r="AI1996" s="49" t="str">
        <f t="shared" si="538"/>
        <v xml:space="preserve">     L00088 - MATS BENEFICIMENTO DE COUROS LTDA</v>
      </c>
      <c r="AJ1996" t="str">
        <f t="shared" si="539"/>
        <v xml:space="preserve">     90 - SALES</v>
      </c>
      <c r="AK1996" t="str">
        <f t="shared" si="540"/>
        <v/>
      </c>
      <c r="AL1996">
        <f t="shared" si="541"/>
        <v>5</v>
      </c>
      <c r="AM1996" t="str">
        <f t="shared" si="542"/>
        <v>2025 5</v>
      </c>
      <c r="AN1996" t="str">
        <f t="shared" si="543"/>
        <v xml:space="preserve">MATS </v>
      </c>
    </row>
    <row r="1997" spans="1:40" x14ac:dyDescent="0.35">
      <c r="A1997">
        <v>83231</v>
      </c>
      <c r="B1997" t="s">
        <v>274</v>
      </c>
      <c r="C1997" s="31">
        <v>45861</v>
      </c>
      <c r="D1997" t="s">
        <v>373</v>
      </c>
      <c r="E1997" t="s">
        <v>374</v>
      </c>
      <c r="F1997" t="s">
        <v>797</v>
      </c>
      <c r="G1997" t="s">
        <v>798</v>
      </c>
      <c r="H1997" t="s">
        <v>811</v>
      </c>
      <c r="I1997" t="s">
        <v>812</v>
      </c>
      <c r="J1997">
        <v>20</v>
      </c>
      <c r="K1997">
        <v>275.2</v>
      </c>
      <c r="L1997">
        <v>134.41335000000001</v>
      </c>
      <c r="M1997">
        <v>55.43</v>
      </c>
      <c r="N1997">
        <v>13.760119999999999</v>
      </c>
      <c r="O1997" s="32">
        <f t="shared" si="527"/>
        <v>219.76999999999998</v>
      </c>
      <c r="P1997" s="32">
        <f t="shared" si="528"/>
        <v>85.356649999999973</v>
      </c>
      <c r="Q1997">
        <v>744649</v>
      </c>
      <c r="R1997" t="s">
        <v>312</v>
      </c>
      <c r="S1997" t="s">
        <v>457</v>
      </c>
      <c r="T1997" t="str">
        <f t="shared" si="529"/>
        <v>VEN</v>
      </c>
      <c r="U1997" t="s">
        <v>437</v>
      </c>
      <c r="V1997" s="33">
        <f t="shared" si="530"/>
        <v>275.2</v>
      </c>
      <c r="W1997">
        <f t="shared" si="531"/>
        <v>20</v>
      </c>
      <c r="X1997" s="33">
        <f t="shared" si="532"/>
        <v>219.76999999999998</v>
      </c>
      <c r="Y1997" s="33">
        <f t="shared" si="533"/>
        <v>55.43</v>
      </c>
      <c r="Z1997" s="45">
        <f t="shared" si="534"/>
        <v>0.29562736191860456</v>
      </c>
      <c r="AA1997" s="33">
        <f t="shared" si="535"/>
        <v>81.356649999999973</v>
      </c>
      <c r="AB1997" s="45">
        <f t="shared" si="536"/>
        <v>0.37018997133366693</v>
      </c>
      <c r="AC1997" s="33">
        <f>IFERROR($X1997/VLOOKUP(CONCATENATE("USD",C1997),[1]GEINDICE!AR$1:AS$65536,2,0),"")</f>
        <v>39.571816986873614</v>
      </c>
      <c r="AD1997" s="33">
        <f>IFERROR($AA1997/VLOOKUP(CONCATENATE("USD",C1997),[1]GEINDICE!AR$1:AS$65536,2,0),"")</f>
        <v>14.649089795991856</v>
      </c>
      <c r="AE1997" s="33">
        <f>IFERROR($X1997/VLOOKUP(CONCATENATE("EUR",C1997),[1]GEINDICE!AR$1:AS$65536,2,0),"")</f>
        <v>33.686905072119437</v>
      </c>
      <c r="AF1997" s="33">
        <f>IFERROR($AA1997/VLOOKUP(CONCATENATE("EUR",C1997),[1]GEINDICE!AR$1:AS$65536,2,0),"")</f>
        <v>12.470554422967853</v>
      </c>
      <c r="AG1997" s="48" t="str">
        <f>VLOOKUP(E1997,[1]Apresentação!AW$1:AX$65536,2,0)</f>
        <v xml:space="preserve">                    2 - LEATHER AUXILIARIES</v>
      </c>
      <c r="AH1997" s="48" t="str">
        <f t="shared" si="537"/>
        <v xml:space="preserve">         5213000005 - PELLASTOL PS BR</v>
      </c>
      <c r="AI1997" s="49" t="str">
        <f t="shared" si="538"/>
        <v xml:space="preserve">     L00494 - COURO E ARTE CURTIMENTO E TAPECARIA LTDA</v>
      </c>
      <c r="AJ1997" t="str">
        <f t="shared" si="539"/>
        <v xml:space="preserve">     90 - SALES</v>
      </c>
      <c r="AK1997" t="str">
        <f t="shared" si="540"/>
        <v/>
      </c>
      <c r="AL1997">
        <f t="shared" si="541"/>
        <v>7</v>
      </c>
      <c r="AM1997" t="str">
        <f t="shared" si="542"/>
        <v>2025 7</v>
      </c>
      <c r="AN1997" t="str">
        <f t="shared" si="543"/>
        <v xml:space="preserve">COURO </v>
      </c>
    </row>
    <row r="1998" spans="1:40" x14ac:dyDescent="0.35">
      <c r="A1998">
        <v>83485</v>
      </c>
      <c r="B1998" t="s">
        <v>274</v>
      </c>
      <c r="C1998" s="31">
        <v>45881</v>
      </c>
      <c r="D1998" t="s">
        <v>373</v>
      </c>
      <c r="E1998" t="s">
        <v>374</v>
      </c>
      <c r="F1998" t="s">
        <v>455</v>
      </c>
      <c r="G1998" t="s">
        <v>456</v>
      </c>
      <c r="H1998" t="s">
        <v>811</v>
      </c>
      <c r="I1998" t="s">
        <v>812</v>
      </c>
      <c r="J1998">
        <v>120</v>
      </c>
      <c r="K1998">
        <v>2011.3600000000001</v>
      </c>
      <c r="L1998">
        <v>795.12764000000004</v>
      </c>
      <c r="M1998">
        <v>405.09</v>
      </c>
      <c r="N1998">
        <v>16.761340000000001</v>
      </c>
      <c r="O1998" s="32">
        <f t="shared" si="527"/>
        <v>1606.2700000000002</v>
      </c>
      <c r="P1998" s="32">
        <f t="shared" si="528"/>
        <v>811.14236000000017</v>
      </c>
      <c r="Q1998">
        <v>753326</v>
      </c>
      <c r="R1998" t="s">
        <v>312</v>
      </c>
      <c r="S1998" t="s">
        <v>457</v>
      </c>
      <c r="T1998" t="str">
        <f t="shared" si="529"/>
        <v>VEN</v>
      </c>
      <c r="U1998" t="s">
        <v>437</v>
      </c>
      <c r="V1998" s="33">
        <f t="shared" si="530"/>
        <v>2011.3600000000001</v>
      </c>
      <c r="W1998">
        <f t="shared" si="531"/>
        <v>120</v>
      </c>
      <c r="X1998" s="33">
        <f t="shared" si="532"/>
        <v>1606.2700000000002</v>
      </c>
      <c r="Y1998" s="33">
        <f t="shared" si="533"/>
        <v>405.09</v>
      </c>
      <c r="Z1998" s="45">
        <f t="shared" si="534"/>
        <v>0.3913483215336887</v>
      </c>
      <c r="AA1998" s="33">
        <f t="shared" si="535"/>
        <v>787.14236000000017</v>
      </c>
      <c r="AB1998" s="45">
        <f t="shared" si="536"/>
        <v>0.49004361657753681</v>
      </c>
      <c r="AC1998" s="33">
        <f>IFERROR($X1998/VLOOKUP(CONCATENATE("USD",C1998),[1]GEINDICE!AR$1:AS$65536,2,0),"")</f>
        <v>297.17124250721525</v>
      </c>
      <c r="AD1998" s="33">
        <f>IFERROR($AA1998/VLOOKUP(CONCATENATE("USD",C1998),[1]GEINDICE!AR$1:AS$65536,2,0),"")</f>
        <v>145.62687042107601</v>
      </c>
      <c r="AE1998" s="33">
        <f>IFERROR($X1998/VLOOKUP(CONCATENATE("EUR",C1998),[1]GEINDICE!AR$1:AS$65536,2,0),"")</f>
        <v>254.5796021871781</v>
      </c>
      <c r="AF1998" s="33">
        <f>IFERROR($AA1998/VLOOKUP(CONCATENATE("EUR",C1998),[1]GEINDICE!AR$1:AS$65536,2,0),"")</f>
        <v>124.75510896267537</v>
      </c>
      <c r="AG1998" s="48" t="str">
        <f>VLOOKUP(E1998,[1]Apresentação!AW$1:AX$65536,2,0)</f>
        <v xml:space="preserve">                    2 - LEATHER AUXILIARIES</v>
      </c>
      <c r="AH1998" s="48" t="str">
        <f t="shared" si="537"/>
        <v xml:space="preserve">         5213000005 - PELLASTOL PS BR</v>
      </c>
      <c r="AI1998" s="49" t="str">
        <f t="shared" si="538"/>
        <v xml:space="preserve">     L00088 - MATS BENEFICIMENTO DE COUROS LTDA</v>
      </c>
      <c r="AJ1998" t="str">
        <f t="shared" si="539"/>
        <v xml:space="preserve">     90 - SALES</v>
      </c>
      <c r="AK1998" t="str">
        <f t="shared" si="540"/>
        <v/>
      </c>
      <c r="AL1998">
        <f t="shared" si="541"/>
        <v>8</v>
      </c>
      <c r="AM1998" t="str">
        <f t="shared" si="542"/>
        <v>2025 8</v>
      </c>
      <c r="AN1998" t="str">
        <f t="shared" si="543"/>
        <v xml:space="preserve">MATS </v>
      </c>
    </row>
    <row r="1999" spans="1:40" x14ac:dyDescent="0.35">
      <c r="A1999">
        <v>84529</v>
      </c>
      <c r="B1999" t="s">
        <v>274</v>
      </c>
      <c r="C1999" s="31">
        <v>45966</v>
      </c>
      <c r="D1999" t="s">
        <v>373</v>
      </c>
      <c r="E1999" t="s">
        <v>374</v>
      </c>
      <c r="F1999" t="s">
        <v>455</v>
      </c>
      <c r="G1999" t="s">
        <v>456</v>
      </c>
      <c r="H1999" t="s">
        <v>811</v>
      </c>
      <c r="I1999" t="s">
        <v>812</v>
      </c>
      <c r="J1999">
        <v>120</v>
      </c>
      <c r="K1999">
        <v>1988.21</v>
      </c>
      <c r="L1999">
        <v>802.17683999999997</v>
      </c>
      <c r="M1999">
        <v>400.43</v>
      </c>
      <c r="N1999">
        <v>16.56841</v>
      </c>
      <c r="O1999" s="32">
        <f t="shared" si="527"/>
        <v>1587.78</v>
      </c>
      <c r="P1999" s="32">
        <f t="shared" si="528"/>
        <v>785.60316</v>
      </c>
      <c r="Q1999">
        <v>766344</v>
      </c>
      <c r="R1999" t="s">
        <v>312</v>
      </c>
      <c r="S1999" t="s">
        <v>457</v>
      </c>
      <c r="T1999" t="str">
        <f t="shared" si="529"/>
        <v>VEN</v>
      </c>
      <c r="U1999" t="s">
        <v>348</v>
      </c>
      <c r="V1999" s="33">
        <f t="shared" si="530"/>
        <v>1988.21</v>
      </c>
      <c r="W1999">
        <f t="shared" si="531"/>
        <v>120</v>
      </c>
      <c r="X1999" s="33">
        <f t="shared" si="532"/>
        <v>1587.78</v>
      </c>
      <c r="Y1999" s="33">
        <f t="shared" si="533"/>
        <v>400.43</v>
      </c>
      <c r="Z1999" s="45">
        <f t="shared" si="534"/>
        <v>0.38305971703190306</v>
      </c>
      <c r="AA1999" s="33">
        <f t="shared" si="535"/>
        <v>761.60316</v>
      </c>
      <c r="AB1999" s="45">
        <f t="shared" si="536"/>
        <v>0.47966541964251974</v>
      </c>
      <c r="AC1999" s="33" t="str">
        <f>IFERROR($X1999/VLOOKUP(CONCATENATE("USD",C1999),[1]GEINDICE!AR$1:AS$65536,2,0),"")</f>
        <v/>
      </c>
      <c r="AD1999" s="33" t="str">
        <f>IFERROR($AA1999/VLOOKUP(CONCATENATE("USD",C1999),[1]GEINDICE!AR$1:AS$65536,2,0),"")</f>
        <v/>
      </c>
      <c r="AE1999" s="33" t="str">
        <f>IFERROR($X1999/VLOOKUP(CONCATENATE("EUR",C1999),[1]GEINDICE!AR$1:AS$65536,2,0),"")</f>
        <v/>
      </c>
      <c r="AF1999" s="33" t="str">
        <f>IFERROR($AA1999/VLOOKUP(CONCATENATE("EUR",C1999),[1]GEINDICE!AR$1:AS$65536,2,0),"")</f>
        <v/>
      </c>
      <c r="AG1999" s="48" t="str">
        <f>VLOOKUP(E1999,[1]Apresentação!AW$1:AX$65536,2,0)</f>
        <v xml:space="preserve">                    2 - LEATHER AUXILIARIES</v>
      </c>
      <c r="AH1999" s="48" t="str">
        <f t="shared" si="537"/>
        <v xml:space="preserve">         5213000005 - PELLASTOL PS BR</v>
      </c>
      <c r="AI1999" s="49" t="str">
        <f t="shared" si="538"/>
        <v xml:space="preserve">     L00088 - MATS BENEFICIMENTO DE COUROS LTDA</v>
      </c>
      <c r="AJ1999" t="str">
        <f t="shared" si="539"/>
        <v xml:space="preserve">     90 - SALES</v>
      </c>
      <c r="AK1999" t="str">
        <f t="shared" si="540"/>
        <v/>
      </c>
      <c r="AL1999">
        <f t="shared" si="541"/>
        <v>11</v>
      </c>
      <c r="AM1999" t="str">
        <f t="shared" si="542"/>
        <v>2025 11</v>
      </c>
      <c r="AN1999" t="str">
        <f t="shared" si="543"/>
        <v xml:space="preserve">MATS </v>
      </c>
    </row>
    <row r="2000" spans="1:40" x14ac:dyDescent="0.35">
      <c r="A2000">
        <v>84046</v>
      </c>
      <c r="B2000" t="s">
        <v>274</v>
      </c>
      <c r="C2000" s="31">
        <v>45930</v>
      </c>
      <c r="D2000" t="s">
        <v>373</v>
      </c>
      <c r="E2000" t="s">
        <v>374</v>
      </c>
      <c r="F2000" t="s">
        <v>455</v>
      </c>
      <c r="G2000" t="s">
        <v>456</v>
      </c>
      <c r="H2000" t="s">
        <v>811</v>
      </c>
      <c r="I2000" t="s">
        <v>812</v>
      </c>
      <c r="J2000">
        <v>120</v>
      </c>
      <c r="K2000">
        <v>1965.43</v>
      </c>
      <c r="L2000">
        <v>798.04522999999995</v>
      </c>
      <c r="M2000">
        <v>395.84</v>
      </c>
      <c r="N2000">
        <v>16.37856</v>
      </c>
      <c r="O2000" s="32">
        <f t="shared" si="527"/>
        <v>1569.5900000000001</v>
      </c>
      <c r="P2000" s="32">
        <f t="shared" si="528"/>
        <v>771.5447700000002</v>
      </c>
      <c r="Q2000">
        <v>762826</v>
      </c>
      <c r="R2000" t="s">
        <v>312</v>
      </c>
      <c r="S2000" t="s">
        <v>457</v>
      </c>
      <c r="T2000" t="str">
        <f t="shared" si="529"/>
        <v>VEN</v>
      </c>
      <c r="U2000" t="s">
        <v>437</v>
      </c>
      <c r="V2000" s="33">
        <f t="shared" si="530"/>
        <v>1965.43</v>
      </c>
      <c r="W2000">
        <f t="shared" si="531"/>
        <v>120</v>
      </c>
      <c r="X2000" s="33">
        <f t="shared" si="532"/>
        <v>1569.5900000000001</v>
      </c>
      <c r="Y2000" s="33">
        <f t="shared" si="533"/>
        <v>395.84</v>
      </c>
      <c r="Z2000" s="45">
        <f t="shared" si="534"/>
        <v>0.38034667731743188</v>
      </c>
      <c r="AA2000" s="33">
        <f t="shared" si="535"/>
        <v>747.5447700000002</v>
      </c>
      <c r="AB2000" s="45">
        <f t="shared" si="536"/>
        <v>0.47626754120502812</v>
      </c>
      <c r="AC2000" s="33">
        <f>IFERROR($X2000/VLOOKUP(CONCATENATE("USD",C2000),[1]GEINDICE!AR$1:AS$65536,2,0),"")</f>
        <v>295.11337570037233</v>
      </c>
      <c r="AD2000" s="33">
        <f>IFERROR($AA2000/VLOOKUP(CONCATENATE("USD",C2000),[1]GEINDICE!AR$1:AS$65536,2,0),"")</f>
        <v>140.55292182153201</v>
      </c>
      <c r="AE2000" s="33">
        <f>IFERROR($X2000/VLOOKUP(CONCATENATE("EUR",C2000),[1]GEINDICE!AR$1:AS$65536,2,0),"")</f>
        <v>251.48043708142404</v>
      </c>
      <c r="AF2000" s="33">
        <f>IFERROR($AA2000/VLOOKUP(CONCATENATE("EUR",C2000),[1]GEINDICE!AR$1:AS$65536,2,0),"")</f>
        <v>119.77196942993561</v>
      </c>
      <c r="AG2000" s="48" t="str">
        <f>VLOOKUP(E2000,[1]Apresentação!AW$1:AX$65536,2,0)</f>
        <v xml:space="preserve">                    2 - LEATHER AUXILIARIES</v>
      </c>
      <c r="AH2000" s="48" t="str">
        <f t="shared" si="537"/>
        <v xml:space="preserve">         5213000005 - PELLASTOL PS BR</v>
      </c>
      <c r="AI2000" s="49" t="str">
        <f t="shared" si="538"/>
        <v xml:space="preserve">     L00088 - MATS BENEFICIMENTO DE COUROS LTDA</v>
      </c>
      <c r="AJ2000" t="str">
        <f t="shared" si="539"/>
        <v xml:space="preserve">     90 - SALES</v>
      </c>
      <c r="AK2000" t="str">
        <f t="shared" si="540"/>
        <v/>
      </c>
      <c r="AL2000">
        <f t="shared" si="541"/>
        <v>9</v>
      </c>
      <c r="AM2000" t="str">
        <f t="shared" si="542"/>
        <v>2025 9</v>
      </c>
      <c r="AN2000" t="str">
        <f t="shared" si="543"/>
        <v xml:space="preserve">MATS </v>
      </c>
    </row>
    <row r="2001" spans="1:40" x14ac:dyDescent="0.35">
      <c r="A2001">
        <v>81464</v>
      </c>
      <c r="B2001" t="s">
        <v>274</v>
      </c>
      <c r="C2001" s="31">
        <v>45716</v>
      </c>
      <c r="D2001" t="s">
        <v>373</v>
      </c>
      <c r="E2001" t="s">
        <v>374</v>
      </c>
      <c r="F2001" t="s">
        <v>632</v>
      </c>
      <c r="G2001" t="s">
        <v>633</v>
      </c>
      <c r="H2001" t="s">
        <v>813</v>
      </c>
      <c r="I2001" t="s">
        <v>814</v>
      </c>
      <c r="J2001">
        <v>240</v>
      </c>
      <c r="K2001">
        <v>2844</v>
      </c>
      <c r="L2001">
        <v>1870.79027</v>
      </c>
      <c r="M2001">
        <v>572.78</v>
      </c>
      <c r="N2001">
        <v>11.85</v>
      </c>
      <c r="O2001" s="32">
        <f t="shared" si="527"/>
        <v>2271.2200000000003</v>
      </c>
      <c r="P2001" s="32">
        <f t="shared" si="528"/>
        <v>400.42973000000029</v>
      </c>
      <c r="Q2001">
        <v>712583</v>
      </c>
      <c r="R2001" t="s">
        <v>312</v>
      </c>
      <c r="S2001" t="s">
        <v>457</v>
      </c>
      <c r="T2001" t="str">
        <f t="shared" si="529"/>
        <v>VEN</v>
      </c>
      <c r="U2001" t="s">
        <v>437</v>
      </c>
      <c r="V2001" s="33">
        <f t="shared" si="530"/>
        <v>2844</v>
      </c>
      <c r="W2001">
        <f t="shared" si="531"/>
        <v>240</v>
      </c>
      <c r="X2001" s="33">
        <f t="shared" si="532"/>
        <v>2271.2200000000003</v>
      </c>
      <c r="Y2001" s="33">
        <f t="shared" si="533"/>
        <v>572.78</v>
      </c>
      <c r="Z2001" s="45">
        <f t="shared" si="534"/>
        <v>0.12392043952180039</v>
      </c>
      <c r="AA2001" s="33">
        <f t="shared" si="535"/>
        <v>352.42973000000029</v>
      </c>
      <c r="AB2001" s="45">
        <f t="shared" si="536"/>
        <v>0.15517199126460679</v>
      </c>
      <c r="AC2001" s="33">
        <f>IFERROR($X2001/VLOOKUP(CONCATENATE("USD",C2001),[1]GEINDICE!AR$1:AS$65536,2,0),"")</f>
        <v>388.32239091779508</v>
      </c>
      <c r="AD2001" s="33">
        <f>IFERROR($AA2001/VLOOKUP(CONCATENATE("USD",C2001),[1]GEINDICE!AR$1:AS$65536,2,0),"")</f>
        <v>60.256758651347326</v>
      </c>
      <c r="AE2001" s="33">
        <f>IFERROR($X2001/VLOOKUP(CONCATENATE("EUR",C2001),[1]GEINDICE!AR$1:AS$65536,2,0),"")</f>
        <v>373.38396790951538</v>
      </c>
      <c r="AF2001" s="33">
        <f>IFERROR($AA2001/VLOOKUP(CONCATENATE("EUR",C2001),[1]GEINDICE!AR$1:AS$65536,2,0),"")</f>
        <v>57.93873380679954</v>
      </c>
      <c r="AG2001" s="48" t="str">
        <f>VLOOKUP(E2001,[1]Apresentação!AW$1:AX$65536,2,0)</f>
        <v xml:space="preserve">                    2 - LEATHER AUXILIARIES</v>
      </c>
      <c r="AH2001" s="48" t="str">
        <f t="shared" si="537"/>
        <v xml:space="preserve">         5212000009 - PELLASTOL RC BR</v>
      </c>
      <c r="AI2001" s="49" t="str">
        <f t="shared" si="538"/>
        <v xml:space="preserve">     L00577 - RINCAO GAUCHO INDUSTRIA DE COUROS LTDA</v>
      </c>
      <c r="AJ2001" t="str">
        <f t="shared" si="539"/>
        <v xml:space="preserve">     90 - SALES</v>
      </c>
      <c r="AK2001" t="str">
        <f t="shared" si="540"/>
        <v/>
      </c>
      <c r="AL2001">
        <f t="shared" si="541"/>
        <v>2</v>
      </c>
      <c r="AM2001" t="str">
        <f t="shared" si="542"/>
        <v>2025 2</v>
      </c>
      <c r="AN2001" t="str">
        <f t="shared" si="543"/>
        <v xml:space="preserve">RINCAO </v>
      </c>
    </row>
    <row r="2002" spans="1:40" x14ac:dyDescent="0.35">
      <c r="A2002">
        <v>81682</v>
      </c>
      <c r="B2002" t="s">
        <v>274</v>
      </c>
      <c r="C2002" s="31">
        <v>45734</v>
      </c>
      <c r="D2002" t="s">
        <v>373</v>
      </c>
      <c r="E2002" t="s">
        <v>374</v>
      </c>
      <c r="F2002" t="s">
        <v>632</v>
      </c>
      <c r="G2002" t="s">
        <v>633</v>
      </c>
      <c r="H2002" t="s">
        <v>813</v>
      </c>
      <c r="I2002" t="s">
        <v>814</v>
      </c>
      <c r="J2002">
        <v>240</v>
      </c>
      <c r="K2002">
        <v>2844</v>
      </c>
      <c r="L2002">
        <v>1876.2528</v>
      </c>
      <c r="M2002">
        <v>572.78</v>
      </c>
      <c r="N2002">
        <v>11.85</v>
      </c>
      <c r="O2002" s="32">
        <f t="shared" si="527"/>
        <v>2271.2200000000003</v>
      </c>
      <c r="P2002" s="32">
        <f t="shared" si="528"/>
        <v>394.96720000000028</v>
      </c>
      <c r="Q2002">
        <v>719284</v>
      </c>
      <c r="R2002" t="s">
        <v>312</v>
      </c>
      <c r="S2002" t="s">
        <v>457</v>
      </c>
      <c r="T2002" t="str">
        <f t="shared" si="529"/>
        <v>VEN</v>
      </c>
      <c r="U2002" t="s">
        <v>437</v>
      </c>
      <c r="V2002" s="33">
        <f t="shared" si="530"/>
        <v>2844</v>
      </c>
      <c r="W2002">
        <f t="shared" si="531"/>
        <v>240</v>
      </c>
      <c r="X2002" s="33">
        <f t="shared" si="532"/>
        <v>2271.2200000000003</v>
      </c>
      <c r="Y2002" s="33">
        <f t="shared" si="533"/>
        <v>572.78</v>
      </c>
      <c r="Z2002" s="45">
        <f t="shared" si="534"/>
        <v>0.12199971870604792</v>
      </c>
      <c r="AA2002" s="33">
        <f t="shared" si="535"/>
        <v>346.96720000000028</v>
      </c>
      <c r="AB2002" s="45">
        <f t="shared" si="536"/>
        <v>0.15276688299680358</v>
      </c>
      <c r="AC2002" s="33">
        <f>IFERROR($X2002/VLOOKUP(CONCATENATE("USD",C2002),[1]GEINDICE!AR$1:AS$65536,2,0),"")</f>
        <v>399.49693942165629</v>
      </c>
      <c r="AD2002" s="33">
        <f>IFERROR($AA2002/VLOOKUP(CONCATENATE("USD",C2002),[1]GEINDICE!AR$1:AS$65536,2,0),"")</f>
        <v>61.029902202209293</v>
      </c>
      <c r="AE2002" s="33">
        <f>IFERROR($X2002/VLOOKUP(CONCATENATE("EUR",C2002),[1]GEINDICE!AR$1:AS$65536,2,0),"")</f>
        <v>365.6063874311838</v>
      </c>
      <c r="AF2002" s="33">
        <f>IFERROR($AA2002/VLOOKUP(CONCATENATE("EUR",C2002),[1]GEINDICE!AR$1:AS$65536,2,0),"")</f>
        <v>55.852548211583702</v>
      </c>
      <c r="AG2002" s="48" t="str">
        <f>VLOOKUP(E2002,[1]Apresentação!AW$1:AX$65536,2,0)</f>
        <v xml:space="preserve">                    2 - LEATHER AUXILIARIES</v>
      </c>
      <c r="AH2002" s="48" t="str">
        <f t="shared" si="537"/>
        <v xml:space="preserve">         5212000009 - PELLASTOL RC BR</v>
      </c>
      <c r="AI2002" s="49" t="str">
        <f t="shared" si="538"/>
        <v xml:space="preserve">     L00577 - RINCAO GAUCHO INDUSTRIA DE COUROS LTDA</v>
      </c>
      <c r="AJ2002" t="str">
        <f t="shared" si="539"/>
        <v xml:space="preserve">     90 - SALES</v>
      </c>
      <c r="AK2002" t="str">
        <f t="shared" si="540"/>
        <v/>
      </c>
      <c r="AL2002">
        <f t="shared" si="541"/>
        <v>3</v>
      </c>
      <c r="AM2002" t="str">
        <f t="shared" si="542"/>
        <v>2025 3</v>
      </c>
      <c r="AN2002" t="str">
        <f t="shared" si="543"/>
        <v xml:space="preserve">RINCAO </v>
      </c>
    </row>
    <row r="2003" spans="1:40" x14ac:dyDescent="0.35">
      <c r="A2003">
        <v>81847</v>
      </c>
      <c r="B2003" t="s">
        <v>274</v>
      </c>
      <c r="C2003" s="31">
        <v>45747</v>
      </c>
      <c r="D2003" t="s">
        <v>373</v>
      </c>
      <c r="E2003" t="s">
        <v>374</v>
      </c>
      <c r="F2003" t="s">
        <v>632</v>
      </c>
      <c r="G2003" t="s">
        <v>633</v>
      </c>
      <c r="H2003" t="s">
        <v>813</v>
      </c>
      <c r="I2003" t="s">
        <v>814</v>
      </c>
      <c r="J2003">
        <v>240</v>
      </c>
      <c r="K2003">
        <v>2844</v>
      </c>
      <c r="L2003">
        <v>1932.6349700000001</v>
      </c>
      <c r="M2003">
        <v>572.78</v>
      </c>
      <c r="N2003">
        <v>11.85</v>
      </c>
      <c r="O2003" s="32">
        <f t="shared" si="527"/>
        <v>2271.2200000000003</v>
      </c>
      <c r="P2003" s="32">
        <f t="shared" si="528"/>
        <v>338.58503000000019</v>
      </c>
      <c r="Q2003">
        <v>724349</v>
      </c>
      <c r="R2003" t="s">
        <v>312</v>
      </c>
      <c r="S2003" t="s">
        <v>457</v>
      </c>
      <c r="T2003" t="str">
        <f t="shared" si="529"/>
        <v>VEN</v>
      </c>
      <c r="U2003" t="s">
        <v>313</v>
      </c>
      <c r="V2003" s="33">
        <f t="shared" si="530"/>
        <v>2844</v>
      </c>
      <c r="W2003">
        <f t="shared" si="531"/>
        <v>240</v>
      </c>
      <c r="X2003" s="33">
        <f t="shared" si="532"/>
        <v>2271.2200000000003</v>
      </c>
      <c r="Y2003" s="33">
        <f t="shared" si="533"/>
        <v>572.78</v>
      </c>
      <c r="Z2003" s="45">
        <f t="shared" si="534"/>
        <v>0.10217476441631511</v>
      </c>
      <c r="AA2003" s="33">
        <f t="shared" si="535"/>
        <v>290.58503000000019</v>
      </c>
      <c r="AB2003" s="45">
        <f t="shared" si="536"/>
        <v>0.12794226450982299</v>
      </c>
      <c r="AC2003" s="33">
        <f>IFERROR($X2003/VLOOKUP(CONCATENATE("USD",C2003),[1]GEINDICE!AR$1:AS$65536,2,0),"")</f>
        <v>395.53132945560935</v>
      </c>
      <c r="AD2003" s="33">
        <f>IFERROR($AA2003/VLOOKUP(CONCATENATE("USD",C2003),[1]GEINDICE!AR$1:AS$65536,2,0),"")</f>
        <v>50.605173975131514</v>
      </c>
      <c r="AE2003" s="33">
        <f>IFERROR($X2003/VLOOKUP(CONCATENATE("EUR",C2003),[1]GEINDICE!AR$1:AS$65536,2,0),"")</f>
        <v>366.36717048699052</v>
      </c>
      <c r="AF2003" s="33">
        <f>IFERROR($AA2003/VLOOKUP(CONCATENATE("EUR",C2003),[1]GEINDICE!AR$1:AS$65536,2,0),"")</f>
        <v>46.87384543416195</v>
      </c>
      <c r="AG2003" s="48" t="str">
        <f>VLOOKUP(E2003,[1]Apresentação!AW$1:AX$65536,2,0)</f>
        <v xml:space="preserve">                    2 - LEATHER AUXILIARIES</v>
      </c>
      <c r="AH2003" s="48" t="str">
        <f t="shared" si="537"/>
        <v xml:space="preserve">         5212000009 - PELLASTOL RC BR</v>
      </c>
      <c r="AI2003" s="49" t="str">
        <f t="shared" si="538"/>
        <v xml:space="preserve">     L00577 - RINCAO GAUCHO INDUSTRIA DE COUROS LTDA</v>
      </c>
      <c r="AJ2003" t="str">
        <f t="shared" si="539"/>
        <v xml:space="preserve">     90 - SALES</v>
      </c>
      <c r="AK2003" t="str">
        <f t="shared" si="540"/>
        <v/>
      </c>
      <c r="AL2003">
        <f t="shared" si="541"/>
        <v>3</v>
      </c>
      <c r="AM2003" t="str">
        <f t="shared" si="542"/>
        <v>2025 3</v>
      </c>
      <c r="AN2003" t="str">
        <f t="shared" si="543"/>
        <v xml:space="preserve">RINCAO </v>
      </c>
    </row>
    <row r="2004" spans="1:40" x14ac:dyDescent="0.35">
      <c r="A2004">
        <v>81730</v>
      </c>
      <c r="B2004" t="s">
        <v>274</v>
      </c>
      <c r="C2004" s="31">
        <v>45737</v>
      </c>
      <c r="D2004" t="s">
        <v>373</v>
      </c>
      <c r="E2004" t="s">
        <v>374</v>
      </c>
      <c r="F2004" t="s">
        <v>632</v>
      </c>
      <c r="G2004" t="s">
        <v>633</v>
      </c>
      <c r="H2004" t="s">
        <v>813</v>
      </c>
      <c r="I2004" t="s">
        <v>814</v>
      </c>
      <c r="J2004">
        <v>120</v>
      </c>
      <c r="K2004">
        <v>1422</v>
      </c>
      <c r="L2004">
        <v>939.19845999999995</v>
      </c>
      <c r="M2004">
        <v>286.39</v>
      </c>
      <c r="N2004">
        <v>11.85</v>
      </c>
      <c r="O2004" s="32">
        <f t="shared" si="527"/>
        <v>1135.6100000000001</v>
      </c>
      <c r="P2004" s="32">
        <f t="shared" si="528"/>
        <v>196.41154000000017</v>
      </c>
      <c r="Q2004">
        <v>720427</v>
      </c>
      <c r="R2004" t="s">
        <v>312</v>
      </c>
      <c r="S2004" t="s">
        <v>457</v>
      </c>
      <c r="T2004" t="str">
        <f t="shared" si="529"/>
        <v>VEN</v>
      </c>
      <c r="U2004" t="s">
        <v>437</v>
      </c>
      <c r="V2004" s="33">
        <f t="shared" si="530"/>
        <v>1422</v>
      </c>
      <c r="W2004">
        <f t="shared" si="531"/>
        <v>120</v>
      </c>
      <c r="X2004" s="33">
        <f t="shared" si="532"/>
        <v>1135.6100000000001</v>
      </c>
      <c r="Y2004" s="33">
        <f t="shared" si="533"/>
        <v>286.39</v>
      </c>
      <c r="Z2004" s="45">
        <f t="shared" si="534"/>
        <v>0.12124580872011263</v>
      </c>
      <c r="AA2004" s="33">
        <f t="shared" si="535"/>
        <v>172.41154000000017</v>
      </c>
      <c r="AB2004" s="45">
        <f t="shared" si="536"/>
        <v>0.15182284411021402</v>
      </c>
      <c r="AC2004" s="33">
        <f>IFERROR($X2004/VLOOKUP(CONCATENATE("USD",C2004),[1]GEINDICE!AR$1:AS$65536,2,0),"")</f>
        <v>198.39101343442638</v>
      </c>
      <c r="AD2004" s="33">
        <f>IFERROR($AA2004/VLOOKUP(CONCATENATE("USD",C2004),[1]GEINDICE!AR$1:AS$65536,2,0),"")</f>
        <v>30.120287905522297</v>
      </c>
      <c r="AE2004" s="33">
        <f>IFERROR($X2004/VLOOKUP(CONCATENATE("EUR",C2004),[1]GEINDICE!AR$1:AS$65536,2,0),"")</f>
        <v>183.57743291302944</v>
      </c>
      <c r="AF2004" s="33">
        <f>IFERROR($AA2004/VLOOKUP(CONCATENATE("EUR",C2004),[1]GEINDICE!AR$1:AS$65536,2,0),"")</f>
        <v>27.871247979308144</v>
      </c>
      <c r="AG2004" s="48" t="str">
        <f>VLOOKUP(E2004,[1]Apresentação!AW$1:AX$65536,2,0)</f>
        <v xml:space="preserve">                    2 - LEATHER AUXILIARIES</v>
      </c>
      <c r="AH2004" s="48" t="str">
        <f t="shared" si="537"/>
        <v xml:space="preserve">         5212000009 - PELLASTOL RC BR</v>
      </c>
      <c r="AI2004" s="49" t="str">
        <f t="shared" si="538"/>
        <v xml:space="preserve">     L00577 - RINCAO GAUCHO INDUSTRIA DE COUROS LTDA</v>
      </c>
      <c r="AJ2004" t="str">
        <f t="shared" si="539"/>
        <v xml:space="preserve">     90 - SALES</v>
      </c>
      <c r="AK2004" t="str">
        <f t="shared" si="540"/>
        <v/>
      </c>
      <c r="AL2004">
        <f t="shared" si="541"/>
        <v>3</v>
      </c>
      <c r="AM2004" t="str">
        <f t="shared" si="542"/>
        <v>2025 3</v>
      </c>
      <c r="AN2004" t="str">
        <f t="shared" si="543"/>
        <v xml:space="preserve">RINCAO </v>
      </c>
    </row>
    <row r="2005" spans="1:40" x14ac:dyDescent="0.35">
      <c r="A2005">
        <v>82298</v>
      </c>
      <c r="B2005" t="s">
        <v>274</v>
      </c>
      <c r="C2005" s="31">
        <v>45783</v>
      </c>
      <c r="D2005" t="s">
        <v>373</v>
      </c>
      <c r="E2005" t="s">
        <v>374</v>
      </c>
      <c r="F2005" t="s">
        <v>632</v>
      </c>
      <c r="G2005" t="s">
        <v>633</v>
      </c>
      <c r="H2005" t="s">
        <v>813</v>
      </c>
      <c r="I2005" t="s">
        <v>814</v>
      </c>
      <c r="J2005">
        <v>120</v>
      </c>
      <c r="K2005">
        <v>1422</v>
      </c>
      <c r="L2005">
        <v>966.31748000000005</v>
      </c>
      <c r="M2005">
        <v>286.39</v>
      </c>
      <c r="N2005">
        <v>11.85</v>
      </c>
      <c r="O2005" s="32">
        <f t="shared" si="527"/>
        <v>1135.6100000000001</v>
      </c>
      <c r="P2005" s="32">
        <f t="shared" si="528"/>
        <v>169.29252000000008</v>
      </c>
      <c r="Q2005">
        <v>737427</v>
      </c>
      <c r="R2005" t="s">
        <v>312</v>
      </c>
      <c r="S2005" t="s">
        <v>457</v>
      </c>
      <c r="T2005" t="str">
        <f t="shared" si="529"/>
        <v>VEN</v>
      </c>
      <c r="U2005" t="s">
        <v>437</v>
      </c>
      <c r="V2005" s="33">
        <f t="shared" si="530"/>
        <v>1422</v>
      </c>
      <c r="W2005">
        <f t="shared" si="531"/>
        <v>120</v>
      </c>
      <c r="X2005" s="33">
        <f t="shared" si="532"/>
        <v>1135.6100000000001</v>
      </c>
      <c r="Y2005" s="33">
        <f t="shared" si="533"/>
        <v>286.39</v>
      </c>
      <c r="Z2005" s="45">
        <f t="shared" si="534"/>
        <v>0.1021747679324895</v>
      </c>
      <c r="AA2005" s="33">
        <f t="shared" si="535"/>
        <v>145.29252000000008</v>
      </c>
      <c r="AB2005" s="45">
        <f t="shared" si="536"/>
        <v>0.12794226891274299</v>
      </c>
      <c r="AC2005" s="33">
        <f>IFERROR($X2005/VLOOKUP(CONCATENATE("USD",C2005),[1]GEINDICE!AR$1:AS$65536,2,0),"")</f>
        <v>198.49851424576124</v>
      </c>
      <c r="AD2005" s="33">
        <f>IFERROR($AA2005/VLOOKUP(CONCATENATE("USD",C2005),[1]GEINDICE!AR$1:AS$65536,2,0),"")</f>
        <v>25.396350288411131</v>
      </c>
      <c r="AE2005" s="33">
        <f>IFERROR($X2005/VLOOKUP(CONCATENATE("EUR",C2005),[1]GEINDICE!AR$1:AS$65536,2,0),"")</f>
        <v>174.96494877128112</v>
      </c>
      <c r="AF2005" s="33">
        <f>IFERROR($AA2005/VLOOKUP(CONCATENATE("EUR",C2005),[1]GEINDICE!AR$1:AS$65536,2,0),"")</f>
        <v>22.385412525999552</v>
      </c>
      <c r="AG2005" s="48" t="str">
        <f>VLOOKUP(E2005,[1]Apresentação!AW$1:AX$65536,2,0)</f>
        <v xml:space="preserve">                    2 - LEATHER AUXILIARIES</v>
      </c>
      <c r="AH2005" s="48" t="str">
        <f t="shared" si="537"/>
        <v xml:space="preserve">         5212000009 - PELLASTOL RC BR</v>
      </c>
      <c r="AI2005" s="49" t="str">
        <f t="shared" si="538"/>
        <v xml:space="preserve">     L00577 - RINCAO GAUCHO INDUSTRIA DE COUROS LTDA</v>
      </c>
      <c r="AJ2005" t="str">
        <f t="shared" si="539"/>
        <v xml:space="preserve">     90 - SALES</v>
      </c>
      <c r="AK2005" t="str">
        <f t="shared" si="540"/>
        <v/>
      </c>
      <c r="AL2005">
        <f t="shared" si="541"/>
        <v>5</v>
      </c>
      <c r="AM2005" t="str">
        <f t="shared" si="542"/>
        <v>2025 5</v>
      </c>
      <c r="AN2005" t="str">
        <f t="shared" si="543"/>
        <v xml:space="preserve">RINCAO </v>
      </c>
    </row>
    <row r="2006" spans="1:40" x14ac:dyDescent="0.35">
      <c r="A2006">
        <v>81994</v>
      </c>
      <c r="B2006" t="s">
        <v>274</v>
      </c>
      <c r="C2006" s="31">
        <v>45757</v>
      </c>
      <c r="D2006" t="s">
        <v>373</v>
      </c>
      <c r="E2006" t="s">
        <v>374</v>
      </c>
      <c r="F2006" t="s">
        <v>632</v>
      </c>
      <c r="G2006" t="s">
        <v>633</v>
      </c>
      <c r="H2006" t="s">
        <v>813</v>
      </c>
      <c r="I2006" t="s">
        <v>814</v>
      </c>
      <c r="J2006">
        <v>240</v>
      </c>
      <c r="K2006">
        <v>2844</v>
      </c>
      <c r="L2006">
        <v>1932.6349700000001</v>
      </c>
      <c r="M2006">
        <v>572.78</v>
      </c>
      <c r="N2006">
        <v>11.85</v>
      </c>
      <c r="O2006" s="32">
        <f t="shared" si="527"/>
        <v>2271.2200000000003</v>
      </c>
      <c r="P2006" s="32">
        <f t="shared" si="528"/>
        <v>338.58503000000019</v>
      </c>
      <c r="Q2006">
        <v>727989</v>
      </c>
      <c r="R2006" t="s">
        <v>312</v>
      </c>
      <c r="S2006" t="s">
        <v>457</v>
      </c>
      <c r="T2006" t="str">
        <f t="shared" si="529"/>
        <v>VEN</v>
      </c>
      <c r="U2006" t="s">
        <v>437</v>
      </c>
      <c r="V2006" s="33">
        <f t="shared" si="530"/>
        <v>2844</v>
      </c>
      <c r="W2006">
        <f t="shared" si="531"/>
        <v>240</v>
      </c>
      <c r="X2006" s="33">
        <f t="shared" si="532"/>
        <v>2271.2200000000003</v>
      </c>
      <c r="Y2006" s="33">
        <f t="shared" si="533"/>
        <v>572.78</v>
      </c>
      <c r="Z2006" s="45">
        <f t="shared" si="534"/>
        <v>0.10217476441631511</v>
      </c>
      <c r="AA2006" s="33">
        <f t="shared" si="535"/>
        <v>290.58503000000019</v>
      </c>
      <c r="AB2006" s="45">
        <f t="shared" si="536"/>
        <v>0.12794226450982299</v>
      </c>
      <c r="AC2006" s="33">
        <f>IFERROR($X2006/VLOOKUP(CONCATENATE("USD",C2006),[1]GEINDICE!AR$1:AS$65536,2,0),"")</f>
        <v>384.20367081113085</v>
      </c>
      <c r="AD2006" s="33">
        <f>IFERROR($AA2006/VLOOKUP(CONCATENATE("USD",C2006),[1]GEINDICE!AR$1:AS$65536,2,0),"")</f>
        <v>49.155887676562664</v>
      </c>
      <c r="AE2006" s="33">
        <f>IFERROR($X2006/VLOOKUP(CONCATENATE("EUR",C2006),[1]GEINDICE!AR$1:AS$65536,2,0),"")</f>
        <v>343.37506047411711</v>
      </c>
      <c r="AF2006" s="33">
        <f>IFERROR($AA2006/VLOOKUP(CONCATENATE("EUR",C2006),[1]GEINDICE!AR$1:AS$65536,2,0),"")</f>
        <v>43.932182813255949</v>
      </c>
      <c r="AG2006" s="48" t="str">
        <f>VLOOKUP(E2006,[1]Apresentação!AW$1:AX$65536,2,0)</f>
        <v xml:space="preserve">                    2 - LEATHER AUXILIARIES</v>
      </c>
      <c r="AH2006" s="48" t="str">
        <f t="shared" si="537"/>
        <v xml:space="preserve">         5212000009 - PELLASTOL RC BR</v>
      </c>
      <c r="AI2006" s="49" t="str">
        <f t="shared" si="538"/>
        <v xml:space="preserve">     L00577 - RINCAO GAUCHO INDUSTRIA DE COUROS LTDA</v>
      </c>
      <c r="AJ2006" t="str">
        <f t="shared" si="539"/>
        <v xml:space="preserve">     90 - SALES</v>
      </c>
      <c r="AK2006" t="str">
        <f t="shared" si="540"/>
        <v/>
      </c>
      <c r="AL2006">
        <f t="shared" si="541"/>
        <v>4</v>
      </c>
      <c r="AM2006" t="str">
        <f t="shared" si="542"/>
        <v>2025 4</v>
      </c>
      <c r="AN2006" t="str">
        <f t="shared" si="543"/>
        <v xml:space="preserve">RINCAO </v>
      </c>
    </row>
    <row r="2007" spans="1:40" x14ac:dyDescent="0.35">
      <c r="A2007">
        <v>80948</v>
      </c>
      <c r="B2007" t="s">
        <v>274</v>
      </c>
      <c r="C2007" s="31">
        <v>45678</v>
      </c>
      <c r="D2007" t="s">
        <v>373</v>
      </c>
      <c r="E2007" t="s">
        <v>374</v>
      </c>
      <c r="F2007" t="s">
        <v>632</v>
      </c>
      <c r="G2007" t="s">
        <v>633</v>
      </c>
      <c r="H2007" t="s">
        <v>813</v>
      </c>
      <c r="I2007" t="s">
        <v>814</v>
      </c>
      <c r="J2007">
        <v>240</v>
      </c>
      <c r="K2007">
        <v>2844</v>
      </c>
      <c r="L2007">
        <v>1847.9186500000001</v>
      </c>
      <c r="M2007">
        <v>572.78</v>
      </c>
      <c r="N2007">
        <v>11.85</v>
      </c>
      <c r="O2007" s="32">
        <f t="shared" si="527"/>
        <v>2271.2200000000003</v>
      </c>
      <c r="P2007" s="32">
        <f t="shared" si="528"/>
        <v>423.30135000000018</v>
      </c>
      <c r="Q2007">
        <v>707689</v>
      </c>
      <c r="R2007" t="s">
        <v>312</v>
      </c>
      <c r="S2007" t="s">
        <v>457</v>
      </c>
      <c r="T2007" t="str">
        <f t="shared" si="529"/>
        <v>VEN</v>
      </c>
      <c r="U2007" t="s">
        <v>437</v>
      </c>
      <c r="V2007" s="33">
        <f t="shared" si="530"/>
        <v>2844</v>
      </c>
      <c r="W2007">
        <f t="shared" si="531"/>
        <v>240</v>
      </c>
      <c r="X2007" s="33">
        <f t="shared" si="532"/>
        <v>2271.2200000000003</v>
      </c>
      <c r="Y2007" s="33">
        <f t="shared" si="533"/>
        <v>572.78</v>
      </c>
      <c r="Z2007" s="45">
        <f t="shared" si="534"/>
        <v>0.13196250000000007</v>
      </c>
      <c r="AA2007" s="33">
        <f t="shared" si="535"/>
        <v>375.30135000000018</v>
      </c>
      <c r="AB2007" s="45">
        <f t="shared" si="536"/>
        <v>0.16524218261551066</v>
      </c>
      <c r="AC2007" s="33">
        <f>IFERROR($X2007/VLOOKUP(CONCATENATE("USD",C2007),[1]GEINDICE!AR$1:AS$65536,2,0),"")</f>
        <v>375.78093977498349</v>
      </c>
      <c r="AD2007" s="33">
        <f>IFERROR($AA2007/VLOOKUP(CONCATENATE("USD",C2007),[1]GEINDICE!AR$1:AS$65536,2,0),"")</f>
        <v>62.094862673726034</v>
      </c>
      <c r="AE2007" s="33">
        <f>IFERROR($X2007/VLOOKUP(CONCATENATE("EUR",C2007),[1]GEINDICE!AR$1:AS$65536,2,0),"")</f>
        <v>361.29104097734796</v>
      </c>
      <c r="AF2007" s="33">
        <f>IFERROR($AA2007/VLOOKUP(CONCATENATE("EUR",C2007),[1]GEINDICE!AR$1:AS$65536,2,0),"")</f>
        <v>59.700520170526879</v>
      </c>
      <c r="AG2007" s="48" t="str">
        <f>VLOOKUP(E2007,[1]Apresentação!AW$1:AX$65536,2,0)</f>
        <v xml:space="preserve">                    2 - LEATHER AUXILIARIES</v>
      </c>
      <c r="AH2007" s="48" t="str">
        <f t="shared" si="537"/>
        <v xml:space="preserve">         5212000009 - PELLASTOL RC BR</v>
      </c>
      <c r="AI2007" s="49" t="str">
        <f t="shared" si="538"/>
        <v xml:space="preserve">     L00577 - RINCAO GAUCHO INDUSTRIA DE COUROS LTDA</v>
      </c>
      <c r="AJ2007" t="str">
        <f t="shared" si="539"/>
        <v xml:space="preserve">     90 - SALES</v>
      </c>
      <c r="AK2007" t="str">
        <f t="shared" si="540"/>
        <v/>
      </c>
      <c r="AL2007">
        <f t="shared" si="541"/>
        <v>1</v>
      </c>
      <c r="AM2007" t="str">
        <f t="shared" si="542"/>
        <v>2025 1</v>
      </c>
      <c r="AN2007" t="str">
        <f t="shared" si="543"/>
        <v xml:space="preserve">RINCAO </v>
      </c>
    </row>
    <row r="2008" spans="1:40" x14ac:dyDescent="0.35">
      <c r="A2008">
        <v>82109</v>
      </c>
      <c r="B2008" t="s">
        <v>274</v>
      </c>
      <c r="C2008" s="31">
        <v>45764</v>
      </c>
      <c r="D2008" t="s">
        <v>373</v>
      </c>
      <c r="E2008" t="s">
        <v>374</v>
      </c>
      <c r="F2008" t="s">
        <v>632</v>
      </c>
      <c r="G2008" t="s">
        <v>633</v>
      </c>
      <c r="H2008" t="s">
        <v>813</v>
      </c>
      <c r="I2008" t="s">
        <v>814</v>
      </c>
      <c r="J2008">
        <v>240</v>
      </c>
      <c r="K2008">
        <v>2844</v>
      </c>
      <c r="L2008">
        <v>1932.6349600000001</v>
      </c>
      <c r="M2008">
        <v>572.78</v>
      </c>
      <c r="N2008">
        <v>11.85</v>
      </c>
      <c r="O2008" s="32">
        <f t="shared" si="527"/>
        <v>2271.2200000000003</v>
      </c>
      <c r="P2008" s="32">
        <f t="shared" si="528"/>
        <v>338.58504000000016</v>
      </c>
      <c r="Q2008">
        <v>730812</v>
      </c>
      <c r="R2008" t="s">
        <v>312</v>
      </c>
      <c r="S2008" t="s">
        <v>457</v>
      </c>
      <c r="T2008" t="str">
        <f t="shared" si="529"/>
        <v>VEN</v>
      </c>
      <c r="U2008" t="s">
        <v>437</v>
      </c>
      <c r="V2008" s="33">
        <f t="shared" si="530"/>
        <v>2844</v>
      </c>
      <c r="W2008">
        <f t="shared" si="531"/>
        <v>240</v>
      </c>
      <c r="X2008" s="33">
        <f t="shared" si="532"/>
        <v>2271.2200000000003</v>
      </c>
      <c r="Y2008" s="33">
        <f t="shared" si="533"/>
        <v>572.78</v>
      </c>
      <c r="Z2008" s="45">
        <f t="shared" si="534"/>
        <v>0.1021747679324895</v>
      </c>
      <c r="AA2008" s="33">
        <f t="shared" si="535"/>
        <v>290.58504000000016</v>
      </c>
      <c r="AB2008" s="45">
        <f t="shared" si="536"/>
        <v>0.12794226891274299</v>
      </c>
      <c r="AC2008" s="33">
        <f>IFERROR($X2008/VLOOKUP(CONCATENATE("USD",C2008),[1]GEINDICE!AR$1:AS$65536,2,0),"")</f>
        <v>387.85156850356054</v>
      </c>
      <c r="AD2008" s="33">
        <f>IFERROR($AA2008/VLOOKUP(CONCATENATE("USD",C2008),[1]GEINDICE!AR$1:AS$65536,2,0),"")</f>
        <v>49.622609675711701</v>
      </c>
      <c r="AE2008" s="33">
        <f>IFERROR($X2008/VLOOKUP(CONCATENATE("EUR",C2008),[1]GEINDICE!AR$1:AS$65536,2,0),"")</f>
        <v>341.23921992848346</v>
      </c>
      <c r="AF2008" s="33">
        <f>IFERROR($AA2008/VLOOKUP(CONCATENATE("EUR",C2008),[1]GEINDICE!AR$1:AS$65536,2,0),"")</f>
        <v>43.658920039664679</v>
      </c>
      <c r="AG2008" s="48" t="str">
        <f>VLOOKUP(E2008,[1]Apresentação!AW$1:AX$65536,2,0)</f>
        <v xml:space="preserve">                    2 - LEATHER AUXILIARIES</v>
      </c>
      <c r="AH2008" s="48" t="str">
        <f t="shared" si="537"/>
        <v xml:space="preserve">         5212000009 - PELLASTOL RC BR</v>
      </c>
      <c r="AI2008" s="49" t="str">
        <f t="shared" si="538"/>
        <v xml:space="preserve">     L00577 - RINCAO GAUCHO INDUSTRIA DE COUROS LTDA</v>
      </c>
      <c r="AJ2008" t="str">
        <f t="shared" si="539"/>
        <v xml:space="preserve">     90 - SALES</v>
      </c>
      <c r="AK2008" t="str">
        <f t="shared" si="540"/>
        <v/>
      </c>
      <c r="AL2008">
        <f t="shared" si="541"/>
        <v>4</v>
      </c>
      <c r="AM2008" t="str">
        <f t="shared" si="542"/>
        <v>2025 4</v>
      </c>
      <c r="AN2008" t="str">
        <f t="shared" si="543"/>
        <v xml:space="preserve">RINCAO </v>
      </c>
    </row>
    <row r="2009" spans="1:40" x14ac:dyDescent="0.35">
      <c r="A2009">
        <v>81253</v>
      </c>
      <c r="B2009" t="s">
        <v>274</v>
      </c>
      <c r="C2009" s="31">
        <v>45700</v>
      </c>
      <c r="D2009" t="s">
        <v>373</v>
      </c>
      <c r="E2009" t="s">
        <v>374</v>
      </c>
      <c r="F2009" t="s">
        <v>632</v>
      </c>
      <c r="G2009" t="s">
        <v>633</v>
      </c>
      <c r="H2009" t="s">
        <v>813</v>
      </c>
      <c r="I2009" t="s">
        <v>814</v>
      </c>
      <c r="J2009">
        <v>240</v>
      </c>
      <c r="K2009">
        <v>2844</v>
      </c>
      <c r="L2009">
        <v>1857.3652199999999</v>
      </c>
      <c r="M2009">
        <v>572.78</v>
      </c>
      <c r="N2009">
        <v>11.85</v>
      </c>
      <c r="O2009" s="32">
        <f t="shared" si="527"/>
        <v>2271.2200000000003</v>
      </c>
      <c r="P2009" s="32">
        <f t="shared" si="528"/>
        <v>413.85478000000035</v>
      </c>
      <c r="Q2009">
        <v>709982</v>
      </c>
      <c r="R2009" t="s">
        <v>312</v>
      </c>
      <c r="S2009" t="s">
        <v>457</v>
      </c>
      <c r="T2009" t="str">
        <f t="shared" si="529"/>
        <v>VEN</v>
      </c>
      <c r="U2009" t="s">
        <v>437</v>
      </c>
      <c r="V2009" s="33">
        <f t="shared" si="530"/>
        <v>2844</v>
      </c>
      <c r="W2009">
        <f t="shared" si="531"/>
        <v>240</v>
      </c>
      <c r="X2009" s="33">
        <f t="shared" si="532"/>
        <v>2271.2200000000003</v>
      </c>
      <c r="Y2009" s="33">
        <f t="shared" si="533"/>
        <v>572.78</v>
      </c>
      <c r="Z2009" s="45">
        <f t="shared" si="534"/>
        <v>0.12864092123769352</v>
      </c>
      <c r="AA2009" s="33">
        <f t="shared" si="535"/>
        <v>365.85478000000035</v>
      </c>
      <c r="AB2009" s="45">
        <f t="shared" si="536"/>
        <v>0.16108293340143195</v>
      </c>
      <c r="AC2009" s="33">
        <f>IFERROR($X2009/VLOOKUP(CONCATENATE("USD",C2009),[1]GEINDICE!AR$1:AS$65536,2,0),"")</f>
        <v>393.55062293150354</v>
      </c>
      <c r="AD2009" s="33">
        <f>IFERROR($AA2009/VLOOKUP(CONCATENATE("USD",C2009),[1]GEINDICE!AR$1:AS$65536,2,0),"")</f>
        <v>63.394288783767443</v>
      </c>
      <c r="AE2009" s="33">
        <f>IFERROR($X2009/VLOOKUP(CONCATENATE("EUR",C2009),[1]GEINDICE!AR$1:AS$65536,2,0),"")</f>
        <v>379.32693110647182</v>
      </c>
      <c r="AF2009" s="33">
        <f>IFERROR($AA2009/VLOOKUP(CONCATENATE("EUR",C2009),[1]GEINDICE!AR$1:AS$65536,2,0),"")</f>
        <v>61.10309478079337</v>
      </c>
      <c r="AG2009" s="48" t="str">
        <f>VLOOKUP(E2009,[1]Apresentação!AW$1:AX$65536,2,0)</f>
        <v xml:space="preserve">                    2 - LEATHER AUXILIARIES</v>
      </c>
      <c r="AH2009" s="48" t="str">
        <f t="shared" si="537"/>
        <v xml:space="preserve">         5212000009 - PELLASTOL RC BR</v>
      </c>
      <c r="AI2009" s="49" t="str">
        <f t="shared" si="538"/>
        <v xml:space="preserve">     L00577 - RINCAO GAUCHO INDUSTRIA DE COUROS LTDA</v>
      </c>
      <c r="AJ2009" t="str">
        <f t="shared" si="539"/>
        <v xml:space="preserve">     90 - SALES</v>
      </c>
      <c r="AK2009" t="str">
        <f t="shared" si="540"/>
        <v/>
      </c>
      <c r="AL2009">
        <f t="shared" si="541"/>
        <v>2</v>
      </c>
      <c r="AM2009" t="str">
        <f t="shared" si="542"/>
        <v>2025 2</v>
      </c>
      <c r="AN2009" t="str">
        <f t="shared" si="543"/>
        <v xml:space="preserve">RINCAO </v>
      </c>
    </row>
    <row r="2010" spans="1:40" x14ac:dyDescent="0.35">
      <c r="A2010">
        <v>81787</v>
      </c>
      <c r="B2010" t="s">
        <v>274</v>
      </c>
      <c r="C2010" s="31">
        <v>45742</v>
      </c>
      <c r="D2010" t="s">
        <v>373</v>
      </c>
      <c r="E2010" t="s">
        <v>374</v>
      </c>
      <c r="F2010" t="s">
        <v>632</v>
      </c>
      <c r="G2010" t="s">
        <v>633</v>
      </c>
      <c r="H2010" t="s">
        <v>813</v>
      </c>
      <c r="I2010" t="s">
        <v>814</v>
      </c>
      <c r="J2010">
        <v>240</v>
      </c>
      <c r="K2010">
        <v>2844</v>
      </c>
      <c r="L2010">
        <v>1901.51603</v>
      </c>
      <c r="M2010">
        <v>572.78</v>
      </c>
      <c r="N2010">
        <v>11.85</v>
      </c>
      <c r="O2010" s="32">
        <f t="shared" si="527"/>
        <v>2271.2200000000003</v>
      </c>
      <c r="P2010" s="32">
        <f t="shared" si="528"/>
        <v>369.70397000000025</v>
      </c>
      <c r="Q2010">
        <v>722347</v>
      </c>
      <c r="R2010" t="s">
        <v>312</v>
      </c>
      <c r="S2010" t="s">
        <v>457</v>
      </c>
      <c r="T2010" t="str">
        <f t="shared" si="529"/>
        <v>VEN</v>
      </c>
      <c r="U2010" t="s">
        <v>437</v>
      </c>
      <c r="V2010" s="33">
        <f t="shared" si="530"/>
        <v>2844</v>
      </c>
      <c r="W2010">
        <f t="shared" si="531"/>
        <v>240</v>
      </c>
      <c r="X2010" s="33">
        <f t="shared" si="532"/>
        <v>2271.2200000000003</v>
      </c>
      <c r="Y2010" s="33">
        <f t="shared" si="533"/>
        <v>572.78</v>
      </c>
      <c r="Z2010" s="45">
        <f t="shared" si="534"/>
        <v>0.11311672644163159</v>
      </c>
      <c r="AA2010" s="33">
        <f t="shared" si="535"/>
        <v>321.70397000000025</v>
      </c>
      <c r="AB2010" s="45">
        <f t="shared" si="536"/>
        <v>0.14164368489182036</v>
      </c>
      <c r="AC2010" s="33">
        <f>IFERROR($X2010/VLOOKUP(CONCATENATE("USD",C2010),[1]GEINDICE!AR$1:AS$65536,2,0),"")</f>
        <v>396.38730845753781</v>
      </c>
      <c r="AD2010" s="33">
        <f>IFERROR($AA2010/VLOOKUP(CONCATENATE("USD",C2010),[1]GEINDICE!AR$1:AS$65536,2,0),"")</f>
        <v>56.145759014276287</v>
      </c>
      <c r="AE2010" s="33">
        <f>IFERROR($X2010/VLOOKUP(CONCATENATE("EUR",C2010),[1]GEINDICE!AR$1:AS$65536,2,0),"")</f>
        <v>367.63625180077378</v>
      </c>
      <c r="AF2010" s="33">
        <f>IFERROR($AA2010/VLOOKUP(CONCATENATE("EUR",C2010),[1]GEINDICE!AR$1:AS$65536,2,0),"")</f>
        <v>52.073353404878723</v>
      </c>
      <c r="AG2010" s="48" t="str">
        <f>VLOOKUP(E2010,[1]Apresentação!AW$1:AX$65536,2,0)</f>
        <v xml:space="preserve">                    2 - LEATHER AUXILIARIES</v>
      </c>
      <c r="AH2010" s="48" t="str">
        <f t="shared" si="537"/>
        <v xml:space="preserve">         5212000009 - PELLASTOL RC BR</v>
      </c>
      <c r="AI2010" s="49" t="str">
        <f t="shared" si="538"/>
        <v xml:space="preserve">     L00577 - RINCAO GAUCHO INDUSTRIA DE COUROS LTDA</v>
      </c>
      <c r="AJ2010" t="str">
        <f t="shared" si="539"/>
        <v xml:space="preserve">     90 - SALES</v>
      </c>
      <c r="AK2010" t="str">
        <f t="shared" si="540"/>
        <v/>
      </c>
      <c r="AL2010">
        <f t="shared" si="541"/>
        <v>3</v>
      </c>
      <c r="AM2010" t="str">
        <f t="shared" si="542"/>
        <v>2025 3</v>
      </c>
      <c r="AN2010" t="str">
        <f t="shared" si="543"/>
        <v xml:space="preserve">RINCAO </v>
      </c>
    </row>
    <row r="2011" spans="1:40" x14ac:dyDescent="0.35">
      <c r="A2011">
        <v>81377</v>
      </c>
      <c r="B2011" t="s">
        <v>274</v>
      </c>
      <c r="C2011" s="31">
        <v>45712</v>
      </c>
      <c r="D2011" t="s">
        <v>373</v>
      </c>
      <c r="E2011" t="s">
        <v>374</v>
      </c>
      <c r="F2011" t="s">
        <v>632</v>
      </c>
      <c r="G2011" t="s">
        <v>633</v>
      </c>
      <c r="H2011" t="s">
        <v>813</v>
      </c>
      <c r="I2011" t="s">
        <v>814</v>
      </c>
      <c r="J2011">
        <v>240</v>
      </c>
      <c r="K2011">
        <v>2844</v>
      </c>
      <c r="L2011">
        <v>1870.79027</v>
      </c>
      <c r="M2011">
        <v>572.78</v>
      </c>
      <c r="N2011">
        <v>11.85</v>
      </c>
      <c r="O2011" s="32">
        <f t="shared" si="527"/>
        <v>2271.2200000000003</v>
      </c>
      <c r="P2011" s="32">
        <f t="shared" si="528"/>
        <v>400.42973000000029</v>
      </c>
      <c r="Q2011">
        <v>711028</v>
      </c>
      <c r="R2011" t="s">
        <v>312</v>
      </c>
      <c r="S2011" t="s">
        <v>457</v>
      </c>
      <c r="T2011" t="str">
        <f t="shared" si="529"/>
        <v>VEN</v>
      </c>
      <c r="U2011" t="s">
        <v>437</v>
      </c>
      <c r="V2011" s="33">
        <f t="shared" si="530"/>
        <v>2844</v>
      </c>
      <c r="W2011">
        <f t="shared" si="531"/>
        <v>240</v>
      </c>
      <c r="X2011" s="33">
        <f t="shared" si="532"/>
        <v>2271.2200000000003</v>
      </c>
      <c r="Y2011" s="33">
        <f t="shared" si="533"/>
        <v>572.78</v>
      </c>
      <c r="Z2011" s="45">
        <f t="shared" si="534"/>
        <v>0.12392043952180039</v>
      </c>
      <c r="AA2011" s="33">
        <f t="shared" si="535"/>
        <v>352.42973000000029</v>
      </c>
      <c r="AB2011" s="45">
        <f t="shared" si="536"/>
        <v>0.15517199126460679</v>
      </c>
      <c r="AC2011" s="33">
        <f>IFERROR($X2011/VLOOKUP(CONCATENATE("USD",C2011),[1]GEINDICE!AR$1:AS$65536,2,0),"")</f>
        <v>396.66422159348912</v>
      </c>
      <c r="AD2011" s="33">
        <f>IFERROR($AA2011/VLOOKUP(CONCATENATE("USD",C2011),[1]GEINDICE!AR$1:AS$65536,2,0),"")</f>
        <v>61.551177128086948</v>
      </c>
      <c r="AE2011" s="33">
        <f>IFERROR($X2011/VLOOKUP(CONCATENATE("EUR",C2011),[1]GEINDICE!AR$1:AS$65536,2,0),"")</f>
        <v>378.89661845419818</v>
      </c>
      <c r="AF2011" s="33">
        <f>IFERROR($AA2011/VLOOKUP(CONCATENATE("EUR",C2011),[1]GEINDICE!AR$1:AS$65536,2,0),"")</f>
        <v>58.794142768963901</v>
      </c>
      <c r="AG2011" s="48" t="str">
        <f>VLOOKUP(E2011,[1]Apresentação!AW$1:AX$65536,2,0)</f>
        <v xml:space="preserve">                    2 - LEATHER AUXILIARIES</v>
      </c>
      <c r="AH2011" s="48" t="str">
        <f t="shared" si="537"/>
        <v xml:space="preserve">         5212000009 - PELLASTOL RC BR</v>
      </c>
      <c r="AI2011" s="49" t="str">
        <f t="shared" si="538"/>
        <v xml:space="preserve">     L00577 - RINCAO GAUCHO INDUSTRIA DE COUROS LTDA</v>
      </c>
      <c r="AJ2011" t="str">
        <f t="shared" si="539"/>
        <v xml:space="preserve">     90 - SALES</v>
      </c>
      <c r="AK2011" t="str">
        <f t="shared" si="540"/>
        <v/>
      </c>
      <c r="AL2011">
        <f t="shared" si="541"/>
        <v>2</v>
      </c>
      <c r="AM2011" t="str">
        <f t="shared" si="542"/>
        <v>2025 2</v>
      </c>
      <c r="AN2011" t="str">
        <f t="shared" si="543"/>
        <v xml:space="preserve">RINCAO </v>
      </c>
    </row>
    <row r="2012" spans="1:40" x14ac:dyDescent="0.35">
      <c r="A2012">
        <v>81271</v>
      </c>
      <c r="B2012" t="s">
        <v>274</v>
      </c>
      <c r="C2012" s="31">
        <v>45701</v>
      </c>
      <c r="D2012" t="s">
        <v>373</v>
      </c>
      <c r="E2012" t="s">
        <v>374</v>
      </c>
      <c r="F2012" t="s">
        <v>632</v>
      </c>
      <c r="G2012" t="s">
        <v>633</v>
      </c>
      <c r="H2012" t="s">
        <v>813</v>
      </c>
      <c r="I2012" t="s">
        <v>814</v>
      </c>
      <c r="J2012">
        <v>240</v>
      </c>
      <c r="K2012">
        <v>2844</v>
      </c>
      <c r="L2012">
        <v>1860.66696</v>
      </c>
      <c r="M2012">
        <v>572.78</v>
      </c>
      <c r="N2012">
        <v>11.85</v>
      </c>
      <c r="O2012" s="32">
        <f t="shared" si="527"/>
        <v>2271.2200000000003</v>
      </c>
      <c r="P2012" s="32">
        <f t="shared" si="528"/>
        <v>410.55304000000024</v>
      </c>
      <c r="Q2012">
        <v>710090</v>
      </c>
      <c r="R2012" t="s">
        <v>312</v>
      </c>
      <c r="S2012" t="s">
        <v>457</v>
      </c>
      <c r="T2012" t="str">
        <f t="shared" si="529"/>
        <v>VEN</v>
      </c>
      <c r="U2012" t="s">
        <v>313</v>
      </c>
      <c r="V2012" s="33">
        <f t="shared" si="530"/>
        <v>2844</v>
      </c>
      <c r="W2012">
        <f t="shared" si="531"/>
        <v>240</v>
      </c>
      <c r="X2012" s="33">
        <f t="shared" si="532"/>
        <v>2271.2200000000003</v>
      </c>
      <c r="Y2012" s="33">
        <f t="shared" si="533"/>
        <v>572.78</v>
      </c>
      <c r="Z2012" s="45">
        <f t="shared" si="534"/>
        <v>0.12747997187060486</v>
      </c>
      <c r="AA2012" s="33">
        <f t="shared" si="535"/>
        <v>362.55304000000024</v>
      </c>
      <c r="AB2012" s="45">
        <f t="shared" si="536"/>
        <v>0.15962920368788588</v>
      </c>
      <c r="AC2012" s="33">
        <f>IFERROR($X2012/VLOOKUP(CONCATENATE("USD",C2012),[1]GEINDICE!AR$1:AS$65536,2,0),"")</f>
        <v>393.02623382017032</v>
      </c>
      <c r="AD2012" s="33">
        <f>IFERROR($AA2012/VLOOKUP(CONCATENATE("USD",C2012),[1]GEINDICE!AR$1:AS$65536,2,0),"")</f>
        <v>62.73846473316263</v>
      </c>
      <c r="AE2012" s="33">
        <f>IFERROR($X2012/VLOOKUP(CONCATENATE("EUR",C2012),[1]GEINDICE!AR$1:AS$65536,2,0),"")</f>
        <v>376.67838662597853</v>
      </c>
      <c r="AF2012" s="33">
        <f>IFERROR($AA2012/VLOOKUP(CONCATENATE("EUR",C2012),[1]GEINDICE!AR$1:AS$65536,2,0),"")</f>
        <v>60.128870903542563</v>
      </c>
      <c r="AG2012" s="48" t="str">
        <f>VLOOKUP(E2012,[1]Apresentação!AW$1:AX$65536,2,0)</f>
        <v xml:space="preserve">                    2 - LEATHER AUXILIARIES</v>
      </c>
      <c r="AH2012" s="48" t="str">
        <f t="shared" si="537"/>
        <v xml:space="preserve">         5212000009 - PELLASTOL RC BR</v>
      </c>
      <c r="AI2012" s="49" t="str">
        <f t="shared" si="538"/>
        <v xml:space="preserve">     L00577 - RINCAO GAUCHO INDUSTRIA DE COUROS LTDA</v>
      </c>
      <c r="AJ2012" t="str">
        <f t="shared" si="539"/>
        <v xml:space="preserve">     90 - SALES</v>
      </c>
      <c r="AK2012" t="str">
        <f t="shared" si="540"/>
        <v/>
      </c>
      <c r="AL2012">
        <f t="shared" si="541"/>
        <v>2</v>
      </c>
      <c r="AM2012" t="str">
        <f t="shared" si="542"/>
        <v>2025 2</v>
      </c>
      <c r="AN2012" t="str">
        <f t="shared" si="543"/>
        <v xml:space="preserve">RINCAO </v>
      </c>
    </row>
    <row r="2013" spans="1:40" x14ac:dyDescent="0.35">
      <c r="A2013">
        <v>81906</v>
      </c>
      <c r="B2013" t="s">
        <v>274</v>
      </c>
      <c r="C2013" s="31">
        <v>45750</v>
      </c>
      <c r="D2013" t="s">
        <v>373</v>
      </c>
      <c r="E2013" t="s">
        <v>374</v>
      </c>
      <c r="F2013" t="s">
        <v>632</v>
      </c>
      <c r="G2013" t="s">
        <v>633</v>
      </c>
      <c r="H2013" t="s">
        <v>813</v>
      </c>
      <c r="I2013" t="s">
        <v>814</v>
      </c>
      <c r="J2013">
        <v>240</v>
      </c>
      <c r="K2013">
        <v>2844</v>
      </c>
      <c r="L2013">
        <v>1932.6349700000001</v>
      </c>
      <c r="M2013">
        <v>572.78</v>
      </c>
      <c r="N2013">
        <v>11.85</v>
      </c>
      <c r="O2013" s="32">
        <f t="shared" si="527"/>
        <v>2271.2200000000003</v>
      </c>
      <c r="P2013" s="32">
        <f t="shared" si="528"/>
        <v>338.58503000000019</v>
      </c>
      <c r="Q2013">
        <v>725386</v>
      </c>
      <c r="R2013" t="s">
        <v>312</v>
      </c>
      <c r="S2013" t="s">
        <v>457</v>
      </c>
      <c r="T2013" t="str">
        <f t="shared" si="529"/>
        <v>VEN</v>
      </c>
      <c r="U2013" t="s">
        <v>437</v>
      </c>
      <c r="V2013" s="33">
        <f t="shared" si="530"/>
        <v>2844</v>
      </c>
      <c r="W2013">
        <f t="shared" si="531"/>
        <v>240</v>
      </c>
      <c r="X2013" s="33">
        <f t="shared" si="532"/>
        <v>2271.2200000000003</v>
      </c>
      <c r="Y2013" s="33">
        <f t="shared" si="533"/>
        <v>572.78</v>
      </c>
      <c r="Z2013" s="45">
        <f t="shared" si="534"/>
        <v>0.10217476441631511</v>
      </c>
      <c r="AA2013" s="33">
        <f t="shared" si="535"/>
        <v>290.58503000000019</v>
      </c>
      <c r="AB2013" s="45">
        <f t="shared" si="536"/>
        <v>0.12794226450982299</v>
      </c>
      <c r="AC2013" s="33">
        <f>IFERROR($X2013/VLOOKUP(CONCATENATE("USD",C2013),[1]GEINDICE!AR$1:AS$65536,2,0),"")</f>
        <v>405.0903383451942</v>
      </c>
      <c r="AD2013" s="33">
        <f>IFERROR($AA2013/VLOOKUP(CONCATENATE("USD",C2013),[1]GEINDICE!AR$1:AS$65536,2,0),"")</f>
        <v>51.828175218934526</v>
      </c>
      <c r="AE2013" s="33">
        <f>IFERROR($X2013/VLOOKUP(CONCATENATE("EUR",C2013),[1]GEINDICE!AR$1:AS$65536,2,0),"")</f>
        <v>366.56229825693998</v>
      </c>
      <c r="AF2013" s="33">
        <f>IFERROR($AA2013/VLOOKUP(CONCATENATE("EUR",C2013),[1]GEINDICE!AR$1:AS$65536,2,0),"")</f>
        <v>46.898810522918041</v>
      </c>
      <c r="AG2013" s="48" t="str">
        <f>VLOOKUP(E2013,[1]Apresentação!AW$1:AX$65536,2,0)</f>
        <v xml:space="preserve">                    2 - LEATHER AUXILIARIES</v>
      </c>
      <c r="AH2013" s="48" t="str">
        <f t="shared" si="537"/>
        <v xml:space="preserve">         5212000009 - PELLASTOL RC BR</v>
      </c>
      <c r="AI2013" s="49" t="str">
        <f t="shared" si="538"/>
        <v xml:space="preserve">     L00577 - RINCAO GAUCHO INDUSTRIA DE COUROS LTDA</v>
      </c>
      <c r="AJ2013" t="str">
        <f t="shared" si="539"/>
        <v xml:space="preserve">     90 - SALES</v>
      </c>
      <c r="AK2013" t="str">
        <f t="shared" si="540"/>
        <v/>
      </c>
      <c r="AL2013">
        <f t="shared" si="541"/>
        <v>4</v>
      </c>
      <c r="AM2013" t="str">
        <f t="shared" si="542"/>
        <v>2025 4</v>
      </c>
      <c r="AN2013" t="str">
        <f t="shared" si="543"/>
        <v xml:space="preserve">RINCAO </v>
      </c>
    </row>
    <row r="2014" spans="1:40" x14ac:dyDescent="0.35">
      <c r="A2014">
        <v>81657</v>
      </c>
      <c r="B2014" t="s">
        <v>274</v>
      </c>
      <c r="C2014" s="31">
        <v>45733</v>
      </c>
      <c r="D2014" t="s">
        <v>373</v>
      </c>
      <c r="E2014" t="s">
        <v>374</v>
      </c>
      <c r="F2014" t="s">
        <v>632</v>
      </c>
      <c r="G2014" t="s">
        <v>633</v>
      </c>
      <c r="H2014" t="s">
        <v>813</v>
      </c>
      <c r="I2014" t="s">
        <v>814</v>
      </c>
      <c r="J2014">
        <v>120</v>
      </c>
      <c r="K2014">
        <v>1422</v>
      </c>
      <c r="L2014">
        <v>936.30547999999999</v>
      </c>
      <c r="M2014">
        <v>286.39</v>
      </c>
      <c r="N2014">
        <v>11.85</v>
      </c>
      <c r="O2014" s="32">
        <f t="shared" si="527"/>
        <v>1135.6100000000001</v>
      </c>
      <c r="P2014" s="32">
        <f t="shared" si="528"/>
        <v>199.30452000000014</v>
      </c>
      <c r="Q2014">
        <v>718806</v>
      </c>
      <c r="R2014" t="s">
        <v>312</v>
      </c>
      <c r="S2014" t="s">
        <v>457</v>
      </c>
      <c r="T2014" t="str">
        <f t="shared" si="529"/>
        <v>VEN</v>
      </c>
      <c r="U2014" t="s">
        <v>437</v>
      </c>
      <c r="V2014" s="33">
        <f t="shared" si="530"/>
        <v>1422</v>
      </c>
      <c r="W2014">
        <f t="shared" si="531"/>
        <v>120</v>
      </c>
      <c r="X2014" s="33">
        <f t="shared" si="532"/>
        <v>1135.6100000000001</v>
      </c>
      <c r="Y2014" s="33">
        <f t="shared" si="533"/>
        <v>286.39</v>
      </c>
      <c r="Z2014" s="45">
        <f t="shared" si="534"/>
        <v>0.12328025316455705</v>
      </c>
      <c r="AA2014" s="33">
        <f t="shared" si="535"/>
        <v>175.30452000000014</v>
      </c>
      <c r="AB2014" s="45">
        <f t="shared" si="536"/>
        <v>0.15437035602011265</v>
      </c>
      <c r="AC2014" s="33">
        <f>IFERROR($X2014/VLOOKUP(CONCATENATE("USD",C2014),[1]GEINDICE!AR$1:AS$65536,2,0),"")</f>
        <v>198.94362496058301</v>
      </c>
      <c r="AD2014" s="33">
        <f>IFERROR($AA2014/VLOOKUP(CONCATENATE("USD",C2014),[1]GEINDICE!AR$1:AS$65536,2,0),"")</f>
        <v>30.710998213096968</v>
      </c>
      <c r="AE2014" s="33">
        <f>IFERROR($X2014/VLOOKUP(CONCATENATE("EUR",C2014),[1]GEINDICE!AR$1:AS$65536,2,0),"")</f>
        <v>182.14933033924132</v>
      </c>
      <c r="AF2014" s="33">
        <f>IFERROR($AA2014/VLOOKUP(CONCATENATE("EUR",C2014),[1]GEINDICE!AR$1:AS$65536,2,0),"")</f>
        <v>28.118456973293789</v>
      </c>
      <c r="AG2014" s="48" t="str">
        <f>VLOOKUP(E2014,[1]Apresentação!AW$1:AX$65536,2,0)</f>
        <v xml:space="preserve">                    2 - LEATHER AUXILIARIES</v>
      </c>
      <c r="AH2014" s="48" t="str">
        <f t="shared" si="537"/>
        <v xml:space="preserve">         5212000009 - PELLASTOL RC BR</v>
      </c>
      <c r="AI2014" s="49" t="str">
        <f t="shared" si="538"/>
        <v xml:space="preserve">     L00577 - RINCAO GAUCHO INDUSTRIA DE COUROS LTDA</v>
      </c>
      <c r="AJ2014" t="str">
        <f t="shared" si="539"/>
        <v xml:space="preserve">     90 - SALES</v>
      </c>
      <c r="AK2014" t="str">
        <f t="shared" si="540"/>
        <v/>
      </c>
      <c r="AL2014">
        <f t="shared" si="541"/>
        <v>3</v>
      </c>
      <c r="AM2014" t="str">
        <f t="shared" si="542"/>
        <v>2025 3</v>
      </c>
      <c r="AN2014" t="str">
        <f t="shared" si="543"/>
        <v xml:space="preserve">RINCAO </v>
      </c>
    </row>
    <row r="2015" spans="1:40" x14ac:dyDescent="0.35">
      <c r="A2015">
        <v>81316</v>
      </c>
      <c r="B2015" t="s">
        <v>274</v>
      </c>
      <c r="C2015" s="31">
        <v>45706</v>
      </c>
      <c r="D2015" t="s">
        <v>373</v>
      </c>
      <c r="E2015" t="s">
        <v>374</v>
      </c>
      <c r="F2015" t="s">
        <v>632</v>
      </c>
      <c r="G2015" t="s">
        <v>633</v>
      </c>
      <c r="H2015" t="s">
        <v>813</v>
      </c>
      <c r="I2015" t="s">
        <v>814</v>
      </c>
      <c r="J2015">
        <v>240</v>
      </c>
      <c r="K2015">
        <v>2844</v>
      </c>
      <c r="L2015">
        <v>1864.0404000000001</v>
      </c>
      <c r="M2015">
        <v>572.78</v>
      </c>
      <c r="N2015">
        <v>11.85</v>
      </c>
      <c r="O2015" s="32">
        <f t="shared" si="527"/>
        <v>2271.2200000000003</v>
      </c>
      <c r="P2015" s="32">
        <f t="shared" si="528"/>
        <v>407.17960000000016</v>
      </c>
      <c r="Q2015">
        <v>710514</v>
      </c>
      <c r="R2015" t="s">
        <v>312</v>
      </c>
      <c r="S2015" t="s">
        <v>457</v>
      </c>
      <c r="T2015" t="str">
        <f t="shared" si="529"/>
        <v>VEN</v>
      </c>
      <c r="U2015" t="s">
        <v>437</v>
      </c>
      <c r="V2015" s="33">
        <f t="shared" si="530"/>
        <v>2844</v>
      </c>
      <c r="W2015">
        <f t="shared" si="531"/>
        <v>240</v>
      </c>
      <c r="X2015" s="33">
        <f t="shared" si="532"/>
        <v>2271.2200000000003</v>
      </c>
      <c r="Y2015" s="33">
        <f t="shared" si="533"/>
        <v>572.78</v>
      </c>
      <c r="Z2015" s="45">
        <f t="shared" si="534"/>
        <v>0.12629381153305211</v>
      </c>
      <c r="AA2015" s="33">
        <f t="shared" si="535"/>
        <v>359.17960000000016</v>
      </c>
      <c r="AB2015" s="45">
        <f t="shared" si="536"/>
        <v>0.15814390503782114</v>
      </c>
      <c r="AC2015" s="33">
        <f>IFERROR($X2015/VLOOKUP(CONCATENATE("USD",C2015),[1]GEINDICE!AR$1:AS$65536,2,0),"")</f>
        <v>398.60650415065197</v>
      </c>
      <c r="AD2015" s="33">
        <f>IFERROR($AA2015/VLOOKUP(CONCATENATE("USD",C2015),[1]GEINDICE!AR$1:AS$65536,2,0),"")</f>
        <v>63.037189139858569</v>
      </c>
      <c r="AE2015" s="33">
        <f>IFERROR($X2015/VLOOKUP(CONCATENATE("EUR",C2015),[1]GEINDICE!AR$1:AS$65536,2,0),"")</f>
        <v>380.82159624413146</v>
      </c>
      <c r="AF2015" s="33">
        <f>IFERROR($AA2015/VLOOKUP(CONCATENATE("EUR",C2015),[1]GEINDICE!AR$1:AS$65536,2,0),"")</f>
        <v>60.224614352783391</v>
      </c>
      <c r="AG2015" s="48" t="str">
        <f>VLOOKUP(E2015,[1]Apresentação!AW$1:AX$65536,2,0)</f>
        <v xml:space="preserve">                    2 - LEATHER AUXILIARIES</v>
      </c>
      <c r="AH2015" s="48" t="str">
        <f t="shared" si="537"/>
        <v xml:space="preserve">         5212000009 - PELLASTOL RC BR</v>
      </c>
      <c r="AI2015" s="49" t="str">
        <f t="shared" si="538"/>
        <v xml:space="preserve">     L00577 - RINCAO GAUCHO INDUSTRIA DE COUROS LTDA</v>
      </c>
      <c r="AJ2015" t="str">
        <f t="shared" si="539"/>
        <v xml:space="preserve">     90 - SALES</v>
      </c>
      <c r="AK2015" t="str">
        <f t="shared" si="540"/>
        <v/>
      </c>
      <c r="AL2015">
        <f t="shared" si="541"/>
        <v>2</v>
      </c>
      <c r="AM2015" t="str">
        <f t="shared" si="542"/>
        <v>2025 2</v>
      </c>
      <c r="AN2015" t="str">
        <f t="shared" si="543"/>
        <v xml:space="preserve">RINCAO </v>
      </c>
    </row>
    <row r="2016" spans="1:40" x14ac:dyDescent="0.35">
      <c r="A2016">
        <v>81939</v>
      </c>
      <c r="B2016" t="s">
        <v>274</v>
      </c>
      <c r="C2016" s="31">
        <v>45754</v>
      </c>
      <c r="D2016" t="s">
        <v>373</v>
      </c>
      <c r="E2016" t="s">
        <v>374</v>
      </c>
      <c r="F2016" t="s">
        <v>632</v>
      </c>
      <c r="G2016" t="s">
        <v>633</v>
      </c>
      <c r="H2016" t="s">
        <v>813</v>
      </c>
      <c r="I2016" t="s">
        <v>814</v>
      </c>
      <c r="J2016">
        <v>240</v>
      </c>
      <c r="K2016">
        <v>2844</v>
      </c>
      <c r="L2016">
        <v>1932.6349700000001</v>
      </c>
      <c r="M2016">
        <v>572.78</v>
      </c>
      <c r="N2016">
        <v>11.85</v>
      </c>
      <c r="O2016" s="32">
        <f t="shared" si="527"/>
        <v>2271.2200000000003</v>
      </c>
      <c r="P2016" s="32">
        <f t="shared" si="528"/>
        <v>338.58503000000019</v>
      </c>
      <c r="Q2016">
        <v>726736</v>
      </c>
      <c r="R2016" t="s">
        <v>312</v>
      </c>
      <c r="S2016" t="s">
        <v>457</v>
      </c>
      <c r="T2016" t="str">
        <f t="shared" si="529"/>
        <v>VEN</v>
      </c>
      <c r="U2016" t="s">
        <v>437</v>
      </c>
      <c r="V2016" s="33">
        <f t="shared" si="530"/>
        <v>2844</v>
      </c>
      <c r="W2016">
        <f t="shared" si="531"/>
        <v>240</v>
      </c>
      <c r="X2016" s="33">
        <f t="shared" si="532"/>
        <v>2271.2200000000003</v>
      </c>
      <c r="Y2016" s="33">
        <f t="shared" si="533"/>
        <v>572.78</v>
      </c>
      <c r="Z2016" s="45">
        <f t="shared" si="534"/>
        <v>0.10217476441631511</v>
      </c>
      <c r="AA2016" s="33">
        <f t="shared" si="535"/>
        <v>290.58503000000019</v>
      </c>
      <c r="AB2016" s="45">
        <f t="shared" si="536"/>
        <v>0.12794226450982299</v>
      </c>
      <c r="AC2016" s="33">
        <f>IFERROR($X2016/VLOOKUP(CONCATENATE("USD",C2016),[1]GEINDICE!AR$1:AS$65536,2,0),"")</f>
        <v>385.75674711687077</v>
      </c>
      <c r="AD2016" s="33">
        <f>IFERROR($AA2016/VLOOKUP(CONCATENATE("USD",C2016),[1]GEINDICE!AR$1:AS$65536,2,0),"")</f>
        <v>49.354591776075573</v>
      </c>
      <c r="AE2016" s="33">
        <f>IFERROR($X2016/VLOOKUP(CONCATENATE("EUR",C2016),[1]GEINDICE!AR$1:AS$65536,2,0),"")</f>
        <v>353.48627280084668</v>
      </c>
      <c r="AF2016" s="33">
        <f>IFERROR($AA2016/VLOOKUP(CONCATENATE("EUR",C2016),[1]GEINDICE!AR$1:AS$65536,2,0),"")</f>
        <v>45.225834215277374</v>
      </c>
      <c r="AG2016" s="48" t="str">
        <f>VLOOKUP(E2016,[1]Apresentação!AW$1:AX$65536,2,0)</f>
        <v xml:space="preserve">                    2 - LEATHER AUXILIARIES</v>
      </c>
      <c r="AH2016" s="48" t="str">
        <f t="shared" si="537"/>
        <v xml:space="preserve">         5212000009 - PELLASTOL RC BR</v>
      </c>
      <c r="AI2016" s="49" t="str">
        <f t="shared" si="538"/>
        <v xml:space="preserve">     L00577 - RINCAO GAUCHO INDUSTRIA DE COUROS LTDA</v>
      </c>
      <c r="AJ2016" t="str">
        <f t="shared" si="539"/>
        <v xml:space="preserve">     90 - SALES</v>
      </c>
      <c r="AK2016" t="str">
        <f t="shared" si="540"/>
        <v/>
      </c>
      <c r="AL2016">
        <f t="shared" si="541"/>
        <v>4</v>
      </c>
      <c r="AM2016" t="str">
        <f t="shared" si="542"/>
        <v>2025 4</v>
      </c>
      <c r="AN2016" t="str">
        <f t="shared" si="543"/>
        <v xml:space="preserve">RINCAO </v>
      </c>
    </row>
    <row r="2017" spans="1:40" x14ac:dyDescent="0.35">
      <c r="A2017">
        <v>81951</v>
      </c>
      <c r="B2017" t="s">
        <v>274</v>
      </c>
      <c r="C2017" s="31">
        <v>45755</v>
      </c>
      <c r="D2017" t="s">
        <v>373</v>
      </c>
      <c r="E2017" t="s">
        <v>374</v>
      </c>
      <c r="F2017" t="s">
        <v>815</v>
      </c>
      <c r="G2017" t="s">
        <v>816</v>
      </c>
      <c r="H2017" t="s">
        <v>813</v>
      </c>
      <c r="I2017" t="s">
        <v>814</v>
      </c>
      <c r="J2017">
        <v>240</v>
      </c>
      <c r="K2017">
        <v>2628</v>
      </c>
      <c r="L2017">
        <v>1932.6349700000001</v>
      </c>
      <c r="M2017">
        <v>529.28</v>
      </c>
      <c r="N2017">
        <v>10.950000000000001</v>
      </c>
      <c r="O2017" s="32">
        <f t="shared" si="527"/>
        <v>2098.7200000000003</v>
      </c>
      <c r="P2017" s="32">
        <f t="shared" si="528"/>
        <v>166.08503000000019</v>
      </c>
      <c r="Q2017">
        <v>727126</v>
      </c>
      <c r="R2017" t="s">
        <v>312</v>
      </c>
      <c r="S2017" t="s">
        <v>457</v>
      </c>
      <c r="T2017" t="str">
        <f t="shared" si="529"/>
        <v>VEN</v>
      </c>
      <c r="U2017" t="s">
        <v>437</v>
      </c>
      <c r="V2017" s="33">
        <f t="shared" si="530"/>
        <v>2628</v>
      </c>
      <c r="W2017">
        <f t="shared" si="531"/>
        <v>240</v>
      </c>
      <c r="X2017" s="33">
        <f t="shared" si="532"/>
        <v>2098.7200000000003</v>
      </c>
      <c r="Y2017" s="33">
        <f t="shared" si="533"/>
        <v>529.28</v>
      </c>
      <c r="Z2017" s="45">
        <f t="shared" si="534"/>
        <v>4.4933420852359282E-2</v>
      </c>
      <c r="AA2017" s="33">
        <f t="shared" si="535"/>
        <v>118.08503000000019</v>
      </c>
      <c r="AB2017" s="45">
        <f t="shared" si="536"/>
        <v>5.6265261683311814E-2</v>
      </c>
      <c r="AC2017" s="33">
        <f>IFERROR($X2017/VLOOKUP(CONCATENATE("USD",C2017),[1]GEINDICE!AR$1:AS$65536,2,0),"")</f>
        <v>353.51030858374889</v>
      </c>
      <c r="AD2017" s="33">
        <f>IFERROR($AA2017/VLOOKUP(CONCATENATE("USD",C2017),[1]GEINDICE!AR$1:AS$65536,2,0),"")</f>
        <v>19.890350020212942</v>
      </c>
      <c r="AE2017" s="33">
        <f>IFERROR($X2017/VLOOKUP(CONCATENATE("EUR",C2017),[1]GEINDICE!AR$1:AS$65536,2,0),"")</f>
        <v>323.93653145644254</v>
      </c>
      <c r="AF2017" s="33">
        <f>IFERROR($AA2017/VLOOKUP(CONCATENATE("EUR",C2017),[1]GEINDICE!AR$1:AS$65536,2,0),"")</f>
        <v>18.226373711181111</v>
      </c>
      <c r="AG2017" s="48" t="str">
        <f>VLOOKUP(E2017,[1]Apresentação!AW$1:AX$65536,2,0)</f>
        <v xml:space="preserve">                    2 - LEATHER AUXILIARIES</v>
      </c>
      <c r="AH2017" s="48" t="str">
        <f t="shared" si="537"/>
        <v xml:space="preserve">         5212000009 - PELLASTOL RC BR</v>
      </c>
      <c r="AI2017" s="49" t="str">
        <f t="shared" si="538"/>
        <v xml:space="preserve">     L00549 - BR LEATHER LTDA</v>
      </c>
      <c r="AJ2017" t="str">
        <f t="shared" si="539"/>
        <v xml:space="preserve">     90 - SALES</v>
      </c>
      <c r="AK2017" t="str">
        <f t="shared" si="540"/>
        <v/>
      </c>
      <c r="AL2017">
        <f t="shared" si="541"/>
        <v>4</v>
      </c>
      <c r="AM2017" t="str">
        <f t="shared" si="542"/>
        <v>2025 4</v>
      </c>
      <c r="AN2017" t="str">
        <f t="shared" si="543"/>
        <v xml:space="preserve">BR </v>
      </c>
    </row>
    <row r="2018" spans="1:40" x14ac:dyDescent="0.35">
      <c r="A2018">
        <v>82362</v>
      </c>
      <c r="B2018" t="s">
        <v>274</v>
      </c>
      <c r="C2018" s="31">
        <v>45789</v>
      </c>
      <c r="D2018" t="s">
        <v>373</v>
      </c>
      <c r="E2018" t="s">
        <v>374</v>
      </c>
      <c r="F2018" t="s">
        <v>632</v>
      </c>
      <c r="G2018" t="s">
        <v>633</v>
      </c>
      <c r="H2018" t="s">
        <v>813</v>
      </c>
      <c r="I2018" t="s">
        <v>814</v>
      </c>
      <c r="J2018">
        <v>240</v>
      </c>
      <c r="K2018">
        <v>2844</v>
      </c>
      <c r="L2018">
        <v>1932.6349700000001</v>
      </c>
      <c r="M2018">
        <v>572.78</v>
      </c>
      <c r="N2018">
        <v>11.85</v>
      </c>
      <c r="O2018" s="32">
        <f t="shared" si="527"/>
        <v>2271.2200000000003</v>
      </c>
      <c r="P2018" s="32">
        <f t="shared" si="528"/>
        <v>338.58503000000019</v>
      </c>
      <c r="Q2018">
        <v>738406</v>
      </c>
      <c r="R2018" t="s">
        <v>312</v>
      </c>
      <c r="S2018" t="s">
        <v>457</v>
      </c>
      <c r="T2018" t="str">
        <f t="shared" si="529"/>
        <v>VEN</v>
      </c>
      <c r="U2018" t="s">
        <v>437</v>
      </c>
      <c r="V2018" s="33">
        <f t="shared" si="530"/>
        <v>2844</v>
      </c>
      <c r="W2018">
        <f t="shared" si="531"/>
        <v>240</v>
      </c>
      <c r="X2018" s="33">
        <f t="shared" si="532"/>
        <v>2271.2200000000003</v>
      </c>
      <c r="Y2018" s="33">
        <f t="shared" si="533"/>
        <v>572.78</v>
      </c>
      <c r="Z2018" s="45">
        <f t="shared" si="534"/>
        <v>0.10217476441631511</v>
      </c>
      <c r="AA2018" s="33">
        <f t="shared" si="535"/>
        <v>290.58503000000019</v>
      </c>
      <c r="AB2018" s="45">
        <f t="shared" si="536"/>
        <v>0.12794226450982299</v>
      </c>
      <c r="AC2018" s="33">
        <f>IFERROR($X2018/VLOOKUP(CONCATENATE("USD",C2018),[1]GEINDICE!AR$1:AS$65536,2,0),"")</f>
        <v>399.70785963183278</v>
      </c>
      <c r="AD2018" s="33">
        <f>IFERROR($AA2018/VLOOKUP(CONCATENATE("USD",C2018),[1]GEINDICE!AR$1:AS$65536,2,0),"")</f>
        <v>51.139528703671147</v>
      </c>
      <c r="AE2018" s="33">
        <f>IFERROR($X2018/VLOOKUP(CONCATENATE("EUR",C2018),[1]GEINDICE!AR$1:AS$65536,2,0),"")</f>
        <v>359.89985263124532</v>
      </c>
      <c r="AF2018" s="33">
        <f>IFERROR($AA2018/VLOOKUP(CONCATENATE("EUR",C2018),[1]GEINDICE!AR$1:AS$65536,2,0),"")</f>
        <v>46.046402142393106</v>
      </c>
      <c r="AG2018" s="48" t="str">
        <f>VLOOKUP(E2018,[1]Apresentação!AW$1:AX$65536,2,0)</f>
        <v xml:space="preserve">                    2 - LEATHER AUXILIARIES</v>
      </c>
      <c r="AH2018" s="48" t="str">
        <f t="shared" si="537"/>
        <v xml:space="preserve">         5212000009 - PELLASTOL RC BR</v>
      </c>
      <c r="AI2018" s="49" t="str">
        <f t="shared" si="538"/>
        <v xml:space="preserve">     L00577 - RINCAO GAUCHO INDUSTRIA DE COUROS LTDA</v>
      </c>
      <c r="AJ2018" t="str">
        <f t="shared" si="539"/>
        <v xml:space="preserve">     90 - SALES</v>
      </c>
      <c r="AK2018" t="str">
        <f t="shared" si="540"/>
        <v/>
      </c>
      <c r="AL2018">
        <f t="shared" si="541"/>
        <v>5</v>
      </c>
      <c r="AM2018" t="str">
        <f t="shared" si="542"/>
        <v>2025 5</v>
      </c>
      <c r="AN2018" t="str">
        <f t="shared" si="543"/>
        <v xml:space="preserve">RINCAO </v>
      </c>
    </row>
    <row r="2019" spans="1:40" x14ac:dyDescent="0.35">
      <c r="A2019">
        <v>81752</v>
      </c>
      <c r="B2019" t="s">
        <v>274</v>
      </c>
      <c r="C2019" s="31">
        <v>45740</v>
      </c>
      <c r="D2019" t="s">
        <v>373</v>
      </c>
      <c r="E2019" t="s">
        <v>374</v>
      </c>
      <c r="F2019" t="s">
        <v>632</v>
      </c>
      <c r="G2019" t="s">
        <v>633</v>
      </c>
      <c r="H2019" t="s">
        <v>813</v>
      </c>
      <c r="I2019" t="s">
        <v>814</v>
      </c>
      <c r="J2019">
        <v>240</v>
      </c>
      <c r="K2019">
        <v>2844</v>
      </c>
      <c r="L2019">
        <v>1901.51603</v>
      </c>
      <c r="M2019">
        <v>572.78</v>
      </c>
      <c r="N2019">
        <v>11.85</v>
      </c>
      <c r="O2019" s="32">
        <f t="shared" si="527"/>
        <v>2271.2200000000003</v>
      </c>
      <c r="P2019" s="32">
        <f t="shared" si="528"/>
        <v>369.70397000000025</v>
      </c>
      <c r="Q2019">
        <v>721383</v>
      </c>
      <c r="R2019" t="s">
        <v>312</v>
      </c>
      <c r="S2019" t="s">
        <v>457</v>
      </c>
      <c r="T2019" t="str">
        <f t="shared" si="529"/>
        <v>VEN</v>
      </c>
      <c r="U2019" t="s">
        <v>437</v>
      </c>
      <c r="V2019" s="33">
        <f t="shared" si="530"/>
        <v>2844</v>
      </c>
      <c r="W2019">
        <f t="shared" si="531"/>
        <v>240</v>
      </c>
      <c r="X2019" s="33">
        <f t="shared" si="532"/>
        <v>2271.2200000000003</v>
      </c>
      <c r="Y2019" s="33">
        <f t="shared" si="533"/>
        <v>572.78</v>
      </c>
      <c r="Z2019" s="45">
        <f t="shared" si="534"/>
        <v>0.11311672644163159</v>
      </c>
      <c r="AA2019" s="33">
        <f t="shared" si="535"/>
        <v>321.70397000000025</v>
      </c>
      <c r="AB2019" s="45">
        <f t="shared" si="536"/>
        <v>0.14164368489182036</v>
      </c>
      <c r="AC2019" s="33">
        <f>IFERROR($X2019/VLOOKUP(CONCATENATE("USD",C2019),[1]GEINDICE!AR$1:AS$65536,2,0),"")</f>
        <v>395.66224761772037</v>
      </c>
      <c r="AD2019" s="33">
        <f>IFERROR($AA2019/VLOOKUP(CONCATENATE("USD",C2019),[1]GEINDICE!AR$1:AS$65536,2,0),"")</f>
        <v>56.043058725153777</v>
      </c>
      <c r="AE2019" s="33">
        <f>IFERROR($X2019/VLOOKUP(CONCATENATE("EUR",C2019),[1]GEINDICE!AR$1:AS$65536,2,0),"")</f>
        <v>366.52089015120958</v>
      </c>
      <c r="AF2019" s="33">
        <f>IFERROR($AA2019/VLOOKUP(CONCATENATE("EUR",C2019),[1]GEINDICE!AR$1:AS$65536,2,0),"")</f>
        <v>51.91536947084743</v>
      </c>
      <c r="AG2019" s="48" t="str">
        <f>VLOOKUP(E2019,[1]Apresentação!AW$1:AX$65536,2,0)</f>
        <v xml:space="preserve">                    2 - LEATHER AUXILIARIES</v>
      </c>
      <c r="AH2019" s="48" t="str">
        <f t="shared" si="537"/>
        <v xml:space="preserve">         5212000009 - PELLASTOL RC BR</v>
      </c>
      <c r="AI2019" s="49" t="str">
        <f t="shared" si="538"/>
        <v xml:space="preserve">     L00577 - RINCAO GAUCHO INDUSTRIA DE COUROS LTDA</v>
      </c>
      <c r="AJ2019" t="str">
        <f t="shared" si="539"/>
        <v xml:space="preserve">     90 - SALES</v>
      </c>
      <c r="AK2019" t="str">
        <f t="shared" si="540"/>
        <v/>
      </c>
      <c r="AL2019">
        <f t="shared" si="541"/>
        <v>3</v>
      </c>
      <c r="AM2019" t="str">
        <f t="shared" si="542"/>
        <v>2025 3</v>
      </c>
      <c r="AN2019" t="str">
        <f t="shared" si="543"/>
        <v xml:space="preserve">RINCAO </v>
      </c>
    </row>
    <row r="2020" spans="1:40" x14ac:dyDescent="0.35">
      <c r="A2020">
        <v>81044</v>
      </c>
      <c r="B2020" t="s">
        <v>274</v>
      </c>
      <c r="C2020" s="31">
        <v>45685</v>
      </c>
      <c r="D2020" t="s">
        <v>373</v>
      </c>
      <c r="E2020" t="s">
        <v>374</v>
      </c>
      <c r="F2020" t="s">
        <v>632</v>
      </c>
      <c r="G2020" t="s">
        <v>633</v>
      </c>
      <c r="H2020" t="s">
        <v>813</v>
      </c>
      <c r="I2020" t="s">
        <v>814</v>
      </c>
      <c r="J2020">
        <v>240</v>
      </c>
      <c r="K2020">
        <v>2844</v>
      </c>
      <c r="L2020">
        <v>1852.53224</v>
      </c>
      <c r="M2020">
        <v>572.78</v>
      </c>
      <c r="N2020">
        <v>11.85</v>
      </c>
      <c r="O2020" s="32">
        <f t="shared" si="527"/>
        <v>2271.2200000000003</v>
      </c>
      <c r="P2020" s="32">
        <f t="shared" si="528"/>
        <v>418.68776000000025</v>
      </c>
      <c r="Q2020">
        <v>708332</v>
      </c>
      <c r="R2020" t="s">
        <v>312</v>
      </c>
      <c r="S2020" t="s">
        <v>457</v>
      </c>
      <c r="T2020" t="str">
        <f t="shared" si="529"/>
        <v>VEN</v>
      </c>
      <c r="U2020" t="s">
        <v>437</v>
      </c>
      <c r="V2020" s="33">
        <f t="shared" si="530"/>
        <v>2844</v>
      </c>
      <c r="W2020">
        <f t="shared" si="531"/>
        <v>240</v>
      </c>
      <c r="X2020" s="33">
        <f t="shared" si="532"/>
        <v>2271.2200000000003</v>
      </c>
      <c r="Y2020" s="33">
        <f t="shared" si="533"/>
        <v>572.78</v>
      </c>
      <c r="Z2020" s="45">
        <f t="shared" si="534"/>
        <v>0.13034028129395228</v>
      </c>
      <c r="AA2020" s="33">
        <f t="shared" si="535"/>
        <v>370.68776000000025</v>
      </c>
      <c r="AB2020" s="45">
        <f t="shared" si="536"/>
        <v>0.16321085583959291</v>
      </c>
      <c r="AC2020" s="33">
        <f>IFERROR($X2020/VLOOKUP(CONCATENATE("USD",C2020),[1]GEINDICE!AR$1:AS$65536,2,0),"")</f>
        <v>385.40980824707282</v>
      </c>
      <c r="AD2020" s="33">
        <f>IFERROR($AA2020/VLOOKUP(CONCATENATE("USD",C2020),[1]GEINDICE!AR$1:AS$65536,2,0),"")</f>
        <v>62.903064652978145</v>
      </c>
      <c r="AE2020" s="33">
        <f>IFERROR($X2020/VLOOKUP(CONCATENATE("EUR",C2020),[1]GEINDICE!AR$1:AS$65536,2,0),"")</f>
        <v>369.69479938146009</v>
      </c>
      <c r="AF2020" s="33">
        <f>IFERROR($AA2020/VLOOKUP(CONCATENATE("EUR",C2020),[1]GEINDICE!AR$1:AS$65536,2,0),"")</f>
        <v>60.338204606494706</v>
      </c>
      <c r="AG2020" s="48" t="str">
        <f>VLOOKUP(E2020,[1]Apresentação!AW$1:AX$65536,2,0)</f>
        <v xml:space="preserve">                    2 - LEATHER AUXILIARIES</v>
      </c>
      <c r="AH2020" s="48" t="str">
        <f t="shared" si="537"/>
        <v xml:space="preserve">         5212000009 - PELLASTOL RC BR</v>
      </c>
      <c r="AI2020" s="49" t="str">
        <f t="shared" si="538"/>
        <v xml:space="preserve">     L00577 - RINCAO GAUCHO INDUSTRIA DE COUROS LTDA</v>
      </c>
      <c r="AJ2020" t="str">
        <f t="shared" si="539"/>
        <v xml:space="preserve">     90 - SALES</v>
      </c>
      <c r="AK2020" t="str">
        <f t="shared" si="540"/>
        <v/>
      </c>
      <c r="AL2020">
        <f t="shared" si="541"/>
        <v>1</v>
      </c>
      <c r="AM2020" t="str">
        <f t="shared" si="542"/>
        <v>2025 1</v>
      </c>
      <c r="AN2020" t="str">
        <f t="shared" si="543"/>
        <v xml:space="preserve">RINCAO </v>
      </c>
    </row>
    <row r="2021" spans="1:40" x14ac:dyDescent="0.35">
      <c r="A2021">
        <v>80879</v>
      </c>
      <c r="B2021" t="s">
        <v>274</v>
      </c>
      <c r="C2021" s="31">
        <v>45671</v>
      </c>
      <c r="D2021" t="s">
        <v>373</v>
      </c>
      <c r="E2021" t="s">
        <v>374</v>
      </c>
      <c r="F2021" t="s">
        <v>632</v>
      </c>
      <c r="G2021" t="s">
        <v>633</v>
      </c>
      <c r="H2021" t="s">
        <v>813</v>
      </c>
      <c r="I2021" t="s">
        <v>814</v>
      </c>
      <c r="J2021">
        <v>240</v>
      </c>
      <c r="K2021">
        <v>2844</v>
      </c>
      <c r="L2021">
        <v>1847.9186500000001</v>
      </c>
      <c r="M2021">
        <v>572.78</v>
      </c>
      <c r="N2021">
        <v>11.85</v>
      </c>
      <c r="O2021" s="32">
        <f t="shared" si="527"/>
        <v>2271.2200000000003</v>
      </c>
      <c r="P2021" s="32">
        <f t="shared" si="528"/>
        <v>423.30135000000018</v>
      </c>
      <c r="Q2021">
        <v>707062</v>
      </c>
      <c r="R2021" t="s">
        <v>312</v>
      </c>
      <c r="S2021" t="s">
        <v>457</v>
      </c>
      <c r="T2021" t="str">
        <f t="shared" si="529"/>
        <v>VEN</v>
      </c>
      <c r="U2021" t="s">
        <v>437</v>
      </c>
      <c r="V2021" s="33">
        <f t="shared" si="530"/>
        <v>2844</v>
      </c>
      <c r="W2021">
        <f t="shared" si="531"/>
        <v>240</v>
      </c>
      <c r="X2021" s="33">
        <f t="shared" si="532"/>
        <v>2271.2200000000003</v>
      </c>
      <c r="Y2021" s="33">
        <f t="shared" si="533"/>
        <v>572.78</v>
      </c>
      <c r="Z2021" s="45">
        <f t="shared" si="534"/>
        <v>0.13196250000000007</v>
      </c>
      <c r="AA2021" s="33">
        <f t="shared" si="535"/>
        <v>375.30135000000018</v>
      </c>
      <c r="AB2021" s="45">
        <f t="shared" si="536"/>
        <v>0.16524218261551066</v>
      </c>
      <c r="AC2021" s="33">
        <f>IFERROR($X2021/VLOOKUP(CONCATENATE("USD",C2021),[1]GEINDICE!AR$1:AS$65536,2,0),"")</f>
        <v>374.35018377808183</v>
      </c>
      <c r="AD2021" s="33">
        <f>IFERROR($AA2021/VLOOKUP(CONCATENATE("USD",C2021),[1]GEINDICE!AR$1:AS$65536,2,0),"")</f>
        <v>61.85844143000778</v>
      </c>
      <c r="AE2021" s="33">
        <f>IFERROR($X2021/VLOOKUP(CONCATENATE("EUR",C2021),[1]GEINDICE!AR$1:AS$65536,2,0),"")</f>
        <v>363.62210019051889</v>
      </c>
      <c r="AF2021" s="33">
        <f>IFERROR($AA2021/VLOOKUP(CONCATENATE("EUR",C2021),[1]GEINDICE!AR$1:AS$65536,2,0),"")</f>
        <v>60.085709482717242</v>
      </c>
      <c r="AG2021" s="48" t="str">
        <f>VLOOKUP(E2021,[1]Apresentação!AW$1:AX$65536,2,0)</f>
        <v xml:space="preserve">                    2 - LEATHER AUXILIARIES</v>
      </c>
      <c r="AH2021" s="48" t="str">
        <f t="shared" si="537"/>
        <v xml:space="preserve">         5212000009 - PELLASTOL RC BR</v>
      </c>
      <c r="AI2021" s="49" t="str">
        <f t="shared" si="538"/>
        <v xml:space="preserve">     L00577 - RINCAO GAUCHO INDUSTRIA DE COUROS LTDA</v>
      </c>
      <c r="AJ2021" t="str">
        <f t="shared" si="539"/>
        <v xml:space="preserve">     90 - SALES</v>
      </c>
      <c r="AK2021" t="str">
        <f t="shared" si="540"/>
        <v/>
      </c>
      <c r="AL2021">
        <f t="shared" si="541"/>
        <v>1</v>
      </c>
      <c r="AM2021" t="str">
        <f t="shared" si="542"/>
        <v>2025 1</v>
      </c>
      <c r="AN2021" t="str">
        <f t="shared" si="543"/>
        <v xml:space="preserve">RINCAO </v>
      </c>
    </row>
    <row r="2022" spans="1:40" x14ac:dyDescent="0.35">
      <c r="A2022">
        <v>81147</v>
      </c>
      <c r="B2022" t="s">
        <v>274</v>
      </c>
      <c r="C2022" s="31">
        <v>45693</v>
      </c>
      <c r="D2022" t="s">
        <v>373</v>
      </c>
      <c r="E2022" t="s">
        <v>374</v>
      </c>
      <c r="F2022" t="s">
        <v>632</v>
      </c>
      <c r="G2022" t="s">
        <v>633</v>
      </c>
      <c r="H2022" t="s">
        <v>813</v>
      </c>
      <c r="I2022" t="s">
        <v>814</v>
      </c>
      <c r="J2022">
        <v>240</v>
      </c>
      <c r="K2022">
        <v>2844</v>
      </c>
      <c r="L2022">
        <v>1854.1322299999999</v>
      </c>
      <c r="M2022">
        <v>572.78</v>
      </c>
      <c r="N2022">
        <v>11.85</v>
      </c>
      <c r="O2022" s="32">
        <f t="shared" si="527"/>
        <v>2271.2200000000003</v>
      </c>
      <c r="P2022" s="32">
        <f t="shared" si="528"/>
        <v>417.08777000000032</v>
      </c>
      <c r="Q2022">
        <v>709181</v>
      </c>
      <c r="R2022" t="s">
        <v>312</v>
      </c>
      <c r="S2022" t="s">
        <v>457</v>
      </c>
      <c r="T2022" t="str">
        <f t="shared" si="529"/>
        <v>VEN</v>
      </c>
      <c r="U2022" t="s">
        <v>437</v>
      </c>
      <c r="V2022" s="33">
        <f t="shared" si="530"/>
        <v>2844</v>
      </c>
      <c r="W2022">
        <f t="shared" si="531"/>
        <v>240</v>
      </c>
      <c r="X2022" s="33">
        <f t="shared" si="532"/>
        <v>2271.2200000000003</v>
      </c>
      <c r="Y2022" s="33">
        <f t="shared" si="533"/>
        <v>572.78</v>
      </c>
      <c r="Z2022" s="45">
        <f t="shared" si="534"/>
        <v>0.12977769690576663</v>
      </c>
      <c r="AA2022" s="33">
        <f t="shared" si="535"/>
        <v>369.08777000000032</v>
      </c>
      <c r="AB2022" s="45">
        <f t="shared" si="536"/>
        <v>0.16250639303986417</v>
      </c>
      <c r="AC2022" s="33">
        <f>IFERROR($X2022/VLOOKUP(CONCATENATE("USD",C2022),[1]GEINDICE!AR$1:AS$65536,2,0),"")</f>
        <v>391.60991085745815</v>
      </c>
      <c r="AD2022" s="33">
        <f>IFERROR($AA2022/VLOOKUP(CONCATENATE("USD",C2022),[1]GEINDICE!AR$1:AS$65536,2,0),"")</f>
        <v>63.639114092108265</v>
      </c>
      <c r="AE2022" s="33">
        <f>IFERROR($X2022/VLOOKUP(CONCATENATE("EUR",C2022),[1]GEINDICE!AR$1:AS$65536,2,0),"")</f>
        <v>375.71877584780816</v>
      </c>
      <c r="AF2022" s="33">
        <f>IFERROR($AA2022/VLOOKUP(CONCATENATE("EUR",C2022),[1]GEINDICE!AR$1:AS$65536,2,0),"")</f>
        <v>61.056703060380535</v>
      </c>
      <c r="AG2022" s="48" t="str">
        <f>VLOOKUP(E2022,[1]Apresentação!AW$1:AX$65536,2,0)</f>
        <v xml:space="preserve">                    2 - LEATHER AUXILIARIES</v>
      </c>
      <c r="AH2022" s="48" t="str">
        <f t="shared" si="537"/>
        <v xml:space="preserve">         5212000009 - PELLASTOL RC BR</v>
      </c>
      <c r="AI2022" s="49" t="str">
        <f t="shared" si="538"/>
        <v xml:space="preserve">     L00577 - RINCAO GAUCHO INDUSTRIA DE COUROS LTDA</v>
      </c>
      <c r="AJ2022" t="str">
        <f t="shared" si="539"/>
        <v xml:space="preserve">     90 - SALES</v>
      </c>
      <c r="AK2022" t="str">
        <f t="shared" si="540"/>
        <v/>
      </c>
      <c r="AL2022">
        <f t="shared" si="541"/>
        <v>2</v>
      </c>
      <c r="AM2022" t="str">
        <f t="shared" si="542"/>
        <v>2025 2</v>
      </c>
      <c r="AN2022" t="str">
        <f t="shared" si="543"/>
        <v xml:space="preserve">RINCAO </v>
      </c>
    </row>
    <row r="2023" spans="1:40" x14ac:dyDescent="0.35">
      <c r="A2023">
        <v>82618</v>
      </c>
      <c r="B2023" t="s">
        <v>274</v>
      </c>
      <c r="C2023" s="31">
        <v>45810</v>
      </c>
      <c r="D2023" t="s">
        <v>373</v>
      </c>
      <c r="E2023" t="s">
        <v>374</v>
      </c>
      <c r="F2023" t="s">
        <v>632</v>
      </c>
      <c r="G2023" t="s">
        <v>633</v>
      </c>
      <c r="H2023" t="s">
        <v>813</v>
      </c>
      <c r="I2023" t="s">
        <v>814</v>
      </c>
      <c r="J2023">
        <v>120</v>
      </c>
      <c r="K2023">
        <v>1422</v>
      </c>
      <c r="L2023">
        <v>966.31748000000005</v>
      </c>
      <c r="M2023">
        <v>286.39</v>
      </c>
      <c r="N2023">
        <v>11.85</v>
      </c>
      <c r="O2023" s="32">
        <f t="shared" si="527"/>
        <v>1135.6100000000001</v>
      </c>
      <c r="P2023" s="32">
        <f t="shared" si="528"/>
        <v>169.29252000000008</v>
      </c>
      <c r="Q2023">
        <v>740175</v>
      </c>
      <c r="R2023" t="s">
        <v>312</v>
      </c>
      <c r="S2023" t="s">
        <v>457</v>
      </c>
      <c r="T2023" t="str">
        <f t="shared" si="529"/>
        <v>VEN</v>
      </c>
      <c r="U2023" t="s">
        <v>437</v>
      </c>
      <c r="V2023" s="33">
        <f t="shared" si="530"/>
        <v>1422</v>
      </c>
      <c r="W2023">
        <f t="shared" si="531"/>
        <v>120</v>
      </c>
      <c r="X2023" s="33">
        <f t="shared" si="532"/>
        <v>1135.6100000000001</v>
      </c>
      <c r="Y2023" s="33">
        <f t="shared" si="533"/>
        <v>286.39</v>
      </c>
      <c r="Z2023" s="45">
        <f t="shared" si="534"/>
        <v>0.1021747679324895</v>
      </c>
      <c r="AA2023" s="33">
        <f t="shared" si="535"/>
        <v>145.29252000000008</v>
      </c>
      <c r="AB2023" s="45">
        <f t="shared" si="536"/>
        <v>0.12794226891274299</v>
      </c>
      <c r="AC2023" s="33">
        <f>IFERROR($X2023/VLOOKUP(CONCATENATE("USD",C2023),[1]GEINDICE!AR$1:AS$65536,2,0),"")</f>
        <v>199.45026959622038</v>
      </c>
      <c r="AD2023" s="33">
        <f>IFERROR($AA2023/VLOOKUP(CONCATENATE("USD",C2023),[1]GEINDICE!AR$1:AS$65536,2,0),"")</f>
        <v>25.518120027398716</v>
      </c>
      <c r="AE2023" s="33">
        <f>IFERROR($X2023/VLOOKUP(CONCATENATE("EUR",C2023),[1]GEINDICE!AR$1:AS$65536,2,0),"")</f>
        <v>174.48106322501346</v>
      </c>
      <c r="AF2023" s="33">
        <f>IFERROR($AA2023/VLOOKUP(CONCATENATE("EUR",C2023),[1]GEINDICE!AR$1:AS$65536,2,0),"")</f>
        <v>22.323503111315983</v>
      </c>
      <c r="AG2023" s="48" t="str">
        <f>VLOOKUP(E2023,[1]Apresentação!AW$1:AX$65536,2,0)</f>
        <v xml:space="preserve">                    2 - LEATHER AUXILIARIES</v>
      </c>
      <c r="AH2023" s="48" t="str">
        <f t="shared" si="537"/>
        <v xml:space="preserve">         5212000009 - PELLASTOL RC BR</v>
      </c>
      <c r="AI2023" s="49" t="str">
        <f t="shared" si="538"/>
        <v xml:space="preserve">     L00577 - RINCAO GAUCHO INDUSTRIA DE COUROS LTDA</v>
      </c>
      <c r="AJ2023" t="str">
        <f t="shared" si="539"/>
        <v xml:space="preserve">     90 - SALES</v>
      </c>
      <c r="AK2023" t="str">
        <f t="shared" si="540"/>
        <v/>
      </c>
      <c r="AL2023">
        <f t="shared" si="541"/>
        <v>6</v>
      </c>
      <c r="AM2023" t="str">
        <f t="shared" si="542"/>
        <v>2025 6</v>
      </c>
      <c r="AN2023" t="str">
        <f t="shared" si="543"/>
        <v xml:space="preserve">RINCAO </v>
      </c>
    </row>
    <row r="2024" spans="1:40" x14ac:dyDescent="0.35">
      <c r="A2024">
        <v>84186</v>
      </c>
      <c r="B2024" t="s">
        <v>274</v>
      </c>
      <c r="C2024" s="31">
        <v>45940</v>
      </c>
      <c r="D2024" t="s">
        <v>373</v>
      </c>
      <c r="E2024" t="s">
        <v>374</v>
      </c>
      <c r="F2024" t="s">
        <v>632</v>
      </c>
      <c r="G2024" t="s">
        <v>633</v>
      </c>
      <c r="H2024" t="s">
        <v>813</v>
      </c>
      <c r="I2024" t="s">
        <v>814</v>
      </c>
      <c r="J2024">
        <v>120</v>
      </c>
      <c r="K2024">
        <v>1422</v>
      </c>
      <c r="L2024">
        <v>979.80123000000003</v>
      </c>
      <c r="M2024">
        <v>286.39</v>
      </c>
      <c r="N2024">
        <v>11.85</v>
      </c>
      <c r="O2024" s="32">
        <f t="shared" si="527"/>
        <v>1135.6100000000001</v>
      </c>
      <c r="P2024" s="32">
        <f t="shared" si="528"/>
        <v>155.8087700000001</v>
      </c>
      <c r="Q2024">
        <v>763873</v>
      </c>
      <c r="R2024" t="s">
        <v>312</v>
      </c>
      <c r="S2024" t="s">
        <v>457</v>
      </c>
      <c r="T2024" t="str">
        <f t="shared" si="529"/>
        <v>VEN</v>
      </c>
      <c r="U2024" t="s">
        <v>437</v>
      </c>
      <c r="V2024" s="33">
        <f t="shared" si="530"/>
        <v>1422</v>
      </c>
      <c r="W2024">
        <f t="shared" si="531"/>
        <v>120</v>
      </c>
      <c r="X2024" s="33">
        <f t="shared" si="532"/>
        <v>1135.6100000000001</v>
      </c>
      <c r="Y2024" s="33">
        <f t="shared" si="533"/>
        <v>286.39</v>
      </c>
      <c r="Z2024" s="45">
        <f t="shared" si="534"/>
        <v>9.2692524613220889E-2</v>
      </c>
      <c r="AA2024" s="33">
        <f t="shared" si="535"/>
        <v>131.8087700000001</v>
      </c>
      <c r="AB2024" s="45">
        <f t="shared" si="536"/>
        <v>0.11606869435809836</v>
      </c>
      <c r="AC2024" s="33">
        <f>IFERROR($X2024/VLOOKUP(CONCATENATE("USD",C2024),[1]GEINDICE!AR$1:AS$65536,2,0),"")</f>
        <v>208.57546927230652</v>
      </c>
      <c r="AD2024" s="33">
        <f>IFERROR($AA2024/VLOOKUP(CONCATENATE("USD",C2024),[1]GEINDICE!AR$1:AS$65536,2,0),"")</f>
        <v>24.20908239356428</v>
      </c>
      <c r="AE2024" s="33">
        <f>IFERROR($X2024/VLOOKUP(CONCATENATE("EUR",C2024),[1]GEINDICE!AR$1:AS$65536,2,0),"")</f>
        <v>179.58851250909322</v>
      </c>
      <c r="AF2024" s="33">
        <f>IFERROR($AA2024/VLOOKUP(CONCATENATE("EUR",C2024),[1]GEINDICE!AR$1:AS$65536,2,0),"")</f>
        <v>20.844604168643464</v>
      </c>
      <c r="AG2024" s="48" t="str">
        <f>VLOOKUP(E2024,[1]Apresentação!AW$1:AX$65536,2,0)</f>
        <v xml:space="preserve">                    2 - LEATHER AUXILIARIES</v>
      </c>
      <c r="AH2024" s="48" t="str">
        <f t="shared" si="537"/>
        <v xml:space="preserve">         5212000009 - PELLASTOL RC BR</v>
      </c>
      <c r="AI2024" s="49" t="str">
        <f t="shared" si="538"/>
        <v xml:space="preserve">     L00577 - RINCAO GAUCHO INDUSTRIA DE COUROS LTDA</v>
      </c>
      <c r="AJ2024" t="str">
        <f t="shared" si="539"/>
        <v xml:space="preserve">     90 - SALES</v>
      </c>
      <c r="AK2024" t="str">
        <f t="shared" si="540"/>
        <v/>
      </c>
      <c r="AL2024">
        <f t="shared" si="541"/>
        <v>10</v>
      </c>
      <c r="AM2024" t="str">
        <f t="shared" si="542"/>
        <v>2025 10</v>
      </c>
      <c r="AN2024" t="str">
        <f t="shared" si="543"/>
        <v xml:space="preserve">RINCAO </v>
      </c>
    </row>
    <row r="2025" spans="1:40" x14ac:dyDescent="0.35">
      <c r="A2025">
        <v>83386</v>
      </c>
      <c r="B2025" t="s">
        <v>274</v>
      </c>
      <c r="C2025" s="31">
        <v>45874</v>
      </c>
      <c r="D2025" t="s">
        <v>373</v>
      </c>
      <c r="E2025" t="s">
        <v>374</v>
      </c>
      <c r="F2025" t="s">
        <v>632</v>
      </c>
      <c r="G2025" t="s">
        <v>633</v>
      </c>
      <c r="H2025" t="s">
        <v>813</v>
      </c>
      <c r="I2025" t="s">
        <v>814</v>
      </c>
      <c r="J2025">
        <v>120</v>
      </c>
      <c r="K2025">
        <v>1422</v>
      </c>
      <c r="L2025">
        <v>966.31748000000005</v>
      </c>
      <c r="M2025">
        <v>286.39</v>
      </c>
      <c r="N2025">
        <v>11.85</v>
      </c>
      <c r="O2025" s="32">
        <f t="shared" si="527"/>
        <v>1135.6100000000001</v>
      </c>
      <c r="P2025" s="32">
        <f t="shared" si="528"/>
        <v>169.29252000000008</v>
      </c>
      <c r="Q2025">
        <v>748445</v>
      </c>
      <c r="R2025" t="s">
        <v>312</v>
      </c>
      <c r="S2025" t="s">
        <v>457</v>
      </c>
      <c r="T2025" t="str">
        <f t="shared" si="529"/>
        <v>VEN</v>
      </c>
      <c r="U2025" t="s">
        <v>437</v>
      </c>
      <c r="V2025" s="33">
        <f t="shared" si="530"/>
        <v>1422</v>
      </c>
      <c r="W2025">
        <f t="shared" si="531"/>
        <v>120</v>
      </c>
      <c r="X2025" s="33">
        <f t="shared" si="532"/>
        <v>1135.6100000000001</v>
      </c>
      <c r="Y2025" s="33">
        <f t="shared" si="533"/>
        <v>286.39</v>
      </c>
      <c r="Z2025" s="45">
        <f t="shared" si="534"/>
        <v>0.1021747679324895</v>
      </c>
      <c r="AA2025" s="33">
        <f t="shared" si="535"/>
        <v>145.29252000000008</v>
      </c>
      <c r="AB2025" s="45">
        <f t="shared" si="536"/>
        <v>0.12794226891274299</v>
      </c>
      <c r="AC2025" s="33">
        <f>IFERROR($X2025/VLOOKUP(CONCATENATE("USD",C2025),[1]GEINDICE!AR$1:AS$65536,2,0),"")</f>
        <v>206.02877410693227</v>
      </c>
      <c r="AD2025" s="33">
        <f>IFERROR($AA2025/VLOOKUP(CONCATENATE("USD",C2025),[1]GEINDICE!AR$1:AS$65536,2,0),"")</f>
        <v>26.359788820551909</v>
      </c>
      <c r="AE2025" s="33">
        <f>IFERROR($X2025/VLOOKUP(CONCATENATE("EUR",C2025),[1]GEINDICE!AR$1:AS$65536,2,0),"")</f>
        <v>177.91721501535378</v>
      </c>
      <c r="AF2025" s="33">
        <f>IFERROR($AA2025/VLOOKUP(CONCATENATE("EUR",C2025),[1]GEINDICE!AR$1:AS$65536,2,0),"")</f>
        <v>22.763132167700707</v>
      </c>
      <c r="AG2025" s="48" t="str">
        <f>VLOOKUP(E2025,[1]Apresentação!AW$1:AX$65536,2,0)</f>
        <v xml:space="preserve">                    2 - LEATHER AUXILIARIES</v>
      </c>
      <c r="AH2025" s="48" t="str">
        <f t="shared" si="537"/>
        <v xml:space="preserve">         5212000009 - PELLASTOL RC BR</v>
      </c>
      <c r="AI2025" s="49" t="str">
        <f t="shared" si="538"/>
        <v xml:space="preserve">     L00577 - RINCAO GAUCHO INDUSTRIA DE COUROS LTDA</v>
      </c>
      <c r="AJ2025" t="str">
        <f t="shared" si="539"/>
        <v xml:space="preserve">     90 - SALES</v>
      </c>
      <c r="AK2025" t="str">
        <f t="shared" si="540"/>
        <v/>
      </c>
      <c r="AL2025">
        <f t="shared" si="541"/>
        <v>8</v>
      </c>
      <c r="AM2025" t="str">
        <f t="shared" si="542"/>
        <v>2025 8</v>
      </c>
      <c r="AN2025" t="str">
        <f t="shared" si="543"/>
        <v xml:space="preserve">RINCAO </v>
      </c>
    </row>
    <row r="2026" spans="1:40" x14ac:dyDescent="0.35">
      <c r="A2026">
        <v>83229</v>
      </c>
      <c r="B2026" t="s">
        <v>274</v>
      </c>
      <c r="C2026" s="31">
        <v>45861</v>
      </c>
      <c r="D2026" t="s">
        <v>373</v>
      </c>
      <c r="E2026" t="s">
        <v>374</v>
      </c>
      <c r="F2026" t="s">
        <v>632</v>
      </c>
      <c r="G2026" t="s">
        <v>633</v>
      </c>
      <c r="H2026" t="s">
        <v>813</v>
      </c>
      <c r="I2026" t="s">
        <v>814</v>
      </c>
      <c r="J2026">
        <v>240</v>
      </c>
      <c r="K2026">
        <v>2844</v>
      </c>
      <c r="L2026">
        <v>1932.6349600000001</v>
      </c>
      <c r="M2026">
        <v>572.78</v>
      </c>
      <c r="N2026">
        <v>11.85</v>
      </c>
      <c r="O2026" s="32">
        <f t="shared" si="527"/>
        <v>2271.2200000000003</v>
      </c>
      <c r="P2026" s="32">
        <f t="shared" si="528"/>
        <v>338.58504000000016</v>
      </c>
      <c r="Q2026">
        <v>744643</v>
      </c>
      <c r="R2026" t="s">
        <v>312</v>
      </c>
      <c r="S2026" t="s">
        <v>457</v>
      </c>
      <c r="T2026" t="str">
        <f t="shared" si="529"/>
        <v>VEN</v>
      </c>
      <c r="U2026" t="s">
        <v>437</v>
      </c>
      <c r="V2026" s="33">
        <f t="shared" si="530"/>
        <v>2844</v>
      </c>
      <c r="W2026">
        <f t="shared" si="531"/>
        <v>240</v>
      </c>
      <c r="X2026" s="33">
        <f t="shared" si="532"/>
        <v>2271.2200000000003</v>
      </c>
      <c r="Y2026" s="33">
        <f t="shared" si="533"/>
        <v>572.78</v>
      </c>
      <c r="Z2026" s="45">
        <f t="shared" si="534"/>
        <v>0.1021747679324895</v>
      </c>
      <c r="AA2026" s="33">
        <f t="shared" si="535"/>
        <v>290.58504000000016</v>
      </c>
      <c r="AB2026" s="45">
        <f t="shared" si="536"/>
        <v>0.12794226891274299</v>
      </c>
      <c r="AC2026" s="33">
        <f>IFERROR($X2026/VLOOKUP(CONCATENATE("USD",C2026),[1]GEINDICE!AR$1:AS$65536,2,0),"")</f>
        <v>408.95619136791692</v>
      </c>
      <c r="AD2026" s="33">
        <f>IFERROR($AA2026/VLOOKUP(CONCATENATE("USD",C2026),[1]GEINDICE!AR$1:AS$65536,2,0),"")</f>
        <v>52.32278300952521</v>
      </c>
      <c r="AE2026" s="33">
        <f>IFERROR($X2026/VLOOKUP(CONCATENATE("EUR",C2026),[1]GEINDICE!AR$1:AS$65536,2,0),"")</f>
        <v>348.1383834822729</v>
      </c>
      <c r="AF2026" s="33">
        <f>IFERROR($AA2026/VLOOKUP(CONCATENATE("EUR",C2026),[1]GEINDICE!AR$1:AS$65536,2,0),"")</f>
        <v>44.5416146783366</v>
      </c>
      <c r="AG2026" s="48" t="str">
        <f>VLOOKUP(E2026,[1]Apresentação!AW$1:AX$65536,2,0)</f>
        <v xml:space="preserve">                    2 - LEATHER AUXILIARIES</v>
      </c>
      <c r="AH2026" s="48" t="str">
        <f t="shared" si="537"/>
        <v xml:space="preserve">         5212000009 - PELLASTOL RC BR</v>
      </c>
      <c r="AI2026" s="49" t="str">
        <f t="shared" si="538"/>
        <v xml:space="preserve">     L00577 - RINCAO GAUCHO INDUSTRIA DE COUROS LTDA</v>
      </c>
      <c r="AJ2026" t="str">
        <f t="shared" si="539"/>
        <v xml:space="preserve">     90 - SALES</v>
      </c>
      <c r="AK2026" t="str">
        <f t="shared" si="540"/>
        <v/>
      </c>
      <c r="AL2026">
        <f t="shared" si="541"/>
        <v>7</v>
      </c>
      <c r="AM2026" t="str">
        <f t="shared" si="542"/>
        <v>2025 7</v>
      </c>
      <c r="AN2026" t="str">
        <f t="shared" si="543"/>
        <v xml:space="preserve">RINCAO </v>
      </c>
    </row>
    <row r="2027" spans="1:40" x14ac:dyDescent="0.35">
      <c r="A2027">
        <v>82767</v>
      </c>
      <c r="B2027" t="s">
        <v>274</v>
      </c>
      <c r="C2027" s="31">
        <v>45821</v>
      </c>
      <c r="D2027" t="s">
        <v>373</v>
      </c>
      <c r="E2027" t="s">
        <v>374</v>
      </c>
      <c r="F2027" t="s">
        <v>632</v>
      </c>
      <c r="G2027" t="s">
        <v>633</v>
      </c>
      <c r="H2027" t="s">
        <v>813</v>
      </c>
      <c r="I2027" t="s">
        <v>814</v>
      </c>
      <c r="J2027">
        <v>120</v>
      </c>
      <c r="K2027">
        <v>1422</v>
      </c>
      <c r="L2027">
        <v>966.31748000000005</v>
      </c>
      <c r="M2027">
        <v>286.39</v>
      </c>
      <c r="N2027">
        <v>11.85</v>
      </c>
      <c r="O2027" s="32">
        <f t="shared" si="527"/>
        <v>1135.6100000000001</v>
      </c>
      <c r="P2027" s="32">
        <f t="shared" si="528"/>
        <v>169.29252000000008</v>
      </c>
      <c r="Q2027">
        <v>741340</v>
      </c>
      <c r="R2027" t="s">
        <v>312</v>
      </c>
      <c r="S2027" t="s">
        <v>457</v>
      </c>
      <c r="T2027" t="str">
        <f t="shared" si="529"/>
        <v>VEN</v>
      </c>
      <c r="U2027" t="s">
        <v>437</v>
      </c>
      <c r="V2027" s="33">
        <f t="shared" si="530"/>
        <v>1422</v>
      </c>
      <c r="W2027">
        <f t="shared" si="531"/>
        <v>120</v>
      </c>
      <c r="X2027" s="33">
        <f t="shared" si="532"/>
        <v>1135.6100000000001</v>
      </c>
      <c r="Y2027" s="33">
        <f t="shared" si="533"/>
        <v>286.39</v>
      </c>
      <c r="Z2027" s="45">
        <f t="shared" si="534"/>
        <v>0.1021747679324895</v>
      </c>
      <c r="AA2027" s="33">
        <f t="shared" si="535"/>
        <v>145.29252000000008</v>
      </c>
      <c r="AB2027" s="45">
        <f t="shared" si="536"/>
        <v>0.12794226891274299</v>
      </c>
      <c r="AC2027" s="33">
        <f>IFERROR($X2027/VLOOKUP(CONCATENATE("USD",C2027),[1]GEINDICE!AR$1:AS$65536,2,0),"")</f>
        <v>204.05555954862362</v>
      </c>
      <c r="AD2027" s="33">
        <f>IFERROR($AA2027/VLOOKUP(CONCATENATE("USD",C2027),[1]GEINDICE!AR$1:AS$65536,2,0),"")</f>
        <v>26.107331272910244</v>
      </c>
      <c r="AE2027" s="33">
        <f>IFERROR($X2027/VLOOKUP(CONCATENATE("EUR",C2027),[1]GEINDICE!AR$1:AS$65536,2,0),"")</f>
        <v>176.54804657742955</v>
      </c>
      <c r="AF2027" s="33">
        <f>IFERROR($AA2027/VLOOKUP(CONCATENATE("EUR",C2027),[1]GEINDICE!AR$1:AS$65536,2,0),"")</f>
        <v>22.587957651228965</v>
      </c>
      <c r="AG2027" s="48" t="str">
        <f>VLOOKUP(E2027,[1]Apresentação!AW$1:AX$65536,2,0)</f>
        <v xml:space="preserve">                    2 - LEATHER AUXILIARIES</v>
      </c>
      <c r="AH2027" s="48" t="str">
        <f t="shared" si="537"/>
        <v xml:space="preserve">         5212000009 - PELLASTOL RC BR</v>
      </c>
      <c r="AI2027" s="49" t="str">
        <f t="shared" si="538"/>
        <v xml:space="preserve">     L00577 - RINCAO GAUCHO INDUSTRIA DE COUROS LTDA</v>
      </c>
      <c r="AJ2027" t="str">
        <f t="shared" si="539"/>
        <v xml:space="preserve">     90 - SALES</v>
      </c>
      <c r="AK2027" t="str">
        <f t="shared" si="540"/>
        <v/>
      </c>
      <c r="AL2027">
        <f t="shared" si="541"/>
        <v>6</v>
      </c>
      <c r="AM2027" t="str">
        <f t="shared" si="542"/>
        <v>2025 6</v>
      </c>
      <c r="AN2027" t="str">
        <f t="shared" si="543"/>
        <v xml:space="preserve">RINCAO </v>
      </c>
    </row>
    <row r="2028" spans="1:40" x14ac:dyDescent="0.35">
      <c r="A2028">
        <v>82423</v>
      </c>
      <c r="B2028" t="s">
        <v>274</v>
      </c>
      <c r="C2028" s="31">
        <v>45792</v>
      </c>
      <c r="D2028" t="s">
        <v>373</v>
      </c>
      <c r="E2028" t="s">
        <v>374</v>
      </c>
      <c r="F2028" t="s">
        <v>632</v>
      </c>
      <c r="G2028" t="s">
        <v>633</v>
      </c>
      <c r="H2028" t="s">
        <v>813</v>
      </c>
      <c r="I2028" t="s">
        <v>814</v>
      </c>
      <c r="J2028">
        <v>240</v>
      </c>
      <c r="K2028">
        <v>2844</v>
      </c>
      <c r="L2028">
        <v>1932.6349700000001</v>
      </c>
      <c r="M2028">
        <v>572.78</v>
      </c>
      <c r="N2028">
        <v>11.85</v>
      </c>
      <c r="O2028" s="32">
        <f t="shared" si="527"/>
        <v>2271.2200000000003</v>
      </c>
      <c r="P2028" s="32">
        <f t="shared" si="528"/>
        <v>338.58503000000019</v>
      </c>
      <c r="Q2028">
        <v>738784</v>
      </c>
      <c r="R2028" t="s">
        <v>312</v>
      </c>
      <c r="S2028" t="s">
        <v>457</v>
      </c>
      <c r="T2028" t="str">
        <f t="shared" si="529"/>
        <v>VEN</v>
      </c>
      <c r="U2028" t="s">
        <v>437</v>
      </c>
      <c r="V2028" s="33">
        <f t="shared" si="530"/>
        <v>2844</v>
      </c>
      <c r="W2028">
        <f t="shared" si="531"/>
        <v>240</v>
      </c>
      <c r="X2028" s="33">
        <f t="shared" si="532"/>
        <v>2271.2200000000003</v>
      </c>
      <c r="Y2028" s="33">
        <f t="shared" si="533"/>
        <v>572.78</v>
      </c>
      <c r="Z2028" s="45">
        <f t="shared" si="534"/>
        <v>0.10217476441631511</v>
      </c>
      <c r="AA2028" s="33">
        <f t="shared" si="535"/>
        <v>290.58503000000019</v>
      </c>
      <c r="AB2028" s="45">
        <f t="shared" si="536"/>
        <v>0.12794226450982299</v>
      </c>
      <c r="AC2028" s="33">
        <f>IFERROR($X2028/VLOOKUP(CONCATENATE("USD",C2028),[1]GEINDICE!AR$1:AS$65536,2,0),"")</f>
        <v>403.2133219713109</v>
      </c>
      <c r="AD2028" s="33">
        <f>IFERROR($AA2028/VLOOKUP(CONCATENATE("USD",C2028),[1]GEINDICE!AR$1:AS$65536,2,0),"")</f>
        <v>51.588025493537877</v>
      </c>
      <c r="AE2028" s="33">
        <f>IFERROR($X2028/VLOOKUP(CONCATENATE("EUR",C2028),[1]GEINDICE!AR$1:AS$65536,2,0),"")</f>
        <v>360.36810789369298</v>
      </c>
      <c r="AF2028" s="33">
        <f>IFERROR($AA2028/VLOOKUP(CONCATENATE("EUR",C2028),[1]GEINDICE!AR$1:AS$65536,2,0),"")</f>
        <v>46.106311781039295</v>
      </c>
      <c r="AG2028" s="48" t="str">
        <f>VLOOKUP(E2028,[1]Apresentação!AW$1:AX$65536,2,0)</f>
        <v xml:space="preserve">                    2 - LEATHER AUXILIARIES</v>
      </c>
      <c r="AH2028" s="48" t="str">
        <f t="shared" si="537"/>
        <v xml:space="preserve">         5212000009 - PELLASTOL RC BR</v>
      </c>
      <c r="AI2028" s="49" t="str">
        <f t="shared" si="538"/>
        <v xml:space="preserve">     L00577 - RINCAO GAUCHO INDUSTRIA DE COUROS LTDA</v>
      </c>
      <c r="AJ2028" t="str">
        <f t="shared" si="539"/>
        <v xml:space="preserve">     90 - SALES</v>
      </c>
      <c r="AK2028" t="str">
        <f t="shared" si="540"/>
        <v/>
      </c>
      <c r="AL2028">
        <f t="shared" si="541"/>
        <v>5</v>
      </c>
      <c r="AM2028" t="str">
        <f t="shared" si="542"/>
        <v>2025 5</v>
      </c>
      <c r="AN2028" t="str">
        <f t="shared" si="543"/>
        <v xml:space="preserve">RINCAO </v>
      </c>
    </row>
    <row r="2029" spans="1:40" x14ac:dyDescent="0.35">
      <c r="A2029">
        <v>83988</v>
      </c>
      <c r="B2029" t="s">
        <v>274</v>
      </c>
      <c r="C2029" s="31">
        <v>45925</v>
      </c>
      <c r="D2029" t="s">
        <v>373</v>
      </c>
      <c r="E2029" t="s">
        <v>374</v>
      </c>
      <c r="F2029" t="s">
        <v>632</v>
      </c>
      <c r="G2029" t="s">
        <v>633</v>
      </c>
      <c r="H2029" t="s">
        <v>813</v>
      </c>
      <c r="I2029" t="s">
        <v>814</v>
      </c>
      <c r="J2029">
        <v>120</v>
      </c>
      <c r="K2029">
        <v>1422</v>
      </c>
      <c r="L2029">
        <v>979.80123000000003</v>
      </c>
      <c r="M2029">
        <v>286.39</v>
      </c>
      <c r="N2029">
        <v>11.85</v>
      </c>
      <c r="O2029" s="32">
        <f t="shared" si="527"/>
        <v>1135.6100000000001</v>
      </c>
      <c r="P2029" s="32">
        <f t="shared" si="528"/>
        <v>155.8087700000001</v>
      </c>
      <c r="Q2029">
        <v>762299</v>
      </c>
      <c r="R2029" t="s">
        <v>312</v>
      </c>
      <c r="S2029" t="s">
        <v>457</v>
      </c>
      <c r="T2029" t="str">
        <f t="shared" si="529"/>
        <v>VEN</v>
      </c>
      <c r="U2029" t="s">
        <v>437</v>
      </c>
      <c r="V2029" s="33">
        <f t="shared" si="530"/>
        <v>1422</v>
      </c>
      <c r="W2029">
        <f t="shared" si="531"/>
        <v>120</v>
      </c>
      <c r="X2029" s="33">
        <f t="shared" si="532"/>
        <v>1135.6100000000001</v>
      </c>
      <c r="Y2029" s="33">
        <f t="shared" si="533"/>
        <v>286.39</v>
      </c>
      <c r="Z2029" s="45">
        <f t="shared" si="534"/>
        <v>9.2692524613220889E-2</v>
      </c>
      <c r="AA2029" s="33">
        <f t="shared" si="535"/>
        <v>131.8087700000001</v>
      </c>
      <c r="AB2029" s="45">
        <f t="shared" si="536"/>
        <v>0.11606869435809836</v>
      </c>
      <c r="AC2029" s="33">
        <f>IFERROR($X2029/VLOOKUP(CONCATENATE("USD",C2029),[1]GEINDICE!AR$1:AS$65536,2,0),"")</f>
        <v>212.56153486195603</v>
      </c>
      <c r="AD2029" s="33">
        <f>IFERROR($AA2029/VLOOKUP(CONCATENATE("USD",C2029),[1]GEINDICE!AR$1:AS$65536,2,0),"")</f>
        <v>24.671739822180644</v>
      </c>
      <c r="AE2029" s="33">
        <f>IFERROR($X2029/VLOOKUP(CONCATENATE("EUR",C2029),[1]GEINDICE!AR$1:AS$65536,2,0),"")</f>
        <v>182.08215751667521</v>
      </c>
      <c r="AF2029" s="33">
        <f>IFERROR($AA2029/VLOOKUP(CONCATENATE("EUR",C2029),[1]GEINDICE!AR$1:AS$65536,2,0),"")</f>
        <v>21.134038288866098</v>
      </c>
      <c r="AG2029" s="48" t="str">
        <f>VLOOKUP(E2029,[1]Apresentação!AW$1:AX$65536,2,0)</f>
        <v xml:space="preserve">                    2 - LEATHER AUXILIARIES</v>
      </c>
      <c r="AH2029" s="48" t="str">
        <f t="shared" si="537"/>
        <v xml:space="preserve">         5212000009 - PELLASTOL RC BR</v>
      </c>
      <c r="AI2029" s="49" t="str">
        <f t="shared" si="538"/>
        <v xml:space="preserve">     L00577 - RINCAO GAUCHO INDUSTRIA DE COUROS LTDA</v>
      </c>
      <c r="AJ2029" t="str">
        <f t="shared" si="539"/>
        <v xml:space="preserve">     90 - SALES</v>
      </c>
      <c r="AK2029" t="str">
        <f t="shared" si="540"/>
        <v/>
      </c>
      <c r="AL2029">
        <f t="shared" si="541"/>
        <v>9</v>
      </c>
      <c r="AM2029" t="str">
        <f t="shared" si="542"/>
        <v>2025 9</v>
      </c>
      <c r="AN2029" t="str">
        <f t="shared" si="543"/>
        <v xml:space="preserve">RINCAO </v>
      </c>
    </row>
    <row r="2030" spans="1:40" x14ac:dyDescent="0.35">
      <c r="A2030">
        <v>83873</v>
      </c>
      <c r="B2030" t="s">
        <v>274</v>
      </c>
      <c r="C2030" s="31">
        <v>45916</v>
      </c>
      <c r="D2030" t="s">
        <v>373</v>
      </c>
      <c r="E2030" t="s">
        <v>374</v>
      </c>
      <c r="F2030" t="s">
        <v>632</v>
      </c>
      <c r="G2030" t="s">
        <v>633</v>
      </c>
      <c r="H2030" t="s">
        <v>813</v>
      </c>
      <c r="I2030" t="s">
        <v>814</v>
      </c>
      <c r="J2030">
        <v>120</v>
      </c>
      <c r="K2030">
        <v>1422</v>
      </c>
      <c r="L2030">
        <v>979.80123000000003</v>
      </c>
      <c r="M2030">
        <v>286.39</v>
      </c>
      <c r="N2030">
        <v>11.85</v>
      </c>
      <c r="O2030" s="32">
        <f t="shared" si="527"/>
        <v>1135.6100000000001</v>
      </c>
      <c r="P2030" s="32">
        <f t="shared" si="528"/>
        <v>155.8087700000001</v>
      </c>
      <c r="Q2030">
        <v>761488</v>
      </c>
      <c r="R2030" t="s">
        <v>312</v>
      </c>
      <c r="S2030" t="s">
        <v>457</v>
      </c>
      <c r="T2030" t="str">
        <f t="shared" si="529"/>
        <v>VEN</v>
      </c>
      <c r="U2030" t="s">
        <v>437</v>
      </c>
      <c r="V2030" s="33">
        <f t="shared" si="530"/>
        <v>1422</v>
      </c>
      <c r="W2030">
        <f t="shared" si="531"/>
        <v>120</v>
      </c>
      <c r="X2030" s="33">
        <f t="shared" si="532"/>
        <v>1135.6100000000001</v>
      </c>
      <c r="Y2030" s="33">
        <f t="shared" si="533"/>
        <v>286.39</v>
      </c>
      <c r="Z2030" s="45">
        <f t="shared" si="534"/>
        <v>9.2692524613220889E-2</v>
      </c>
      <c r="AA2030" s="33">
        <f t="shared" si="535"/>
        <v>131.8087700000001</v>
      </c>
      <c r="AB2030" s="45">
        <f t="shared" si="536"/>
        <v>0.11606869435809836</v>
      </c>
      <c r="AC2030" s="33">
        <f>IFERROR($X2030/VLOOKUP(CONCATENATE("USD",C2030),[1]GEINDICE!AR$1:AS$65536,2,0),"")</f>
        <v>213.87863492541811</v>
      </c>
      <c r="AD2030" s="33">
        <f>IFERROR($AA2030/VLOOKUP(CONCATENATE("USD",C2030),[1]GEINDICE!AR$1:AS$65536,2,0),"")</f>
        <v>24.824613906885656</v>
      </c>
      <c r="AE2030" s="33">
        <f>IFERROR($X2030/VLOOKUP(CONCATENATE("EUR",C2030),[1]GEINDICE!AR$1:AS$65536,2,0),"")</f>
        <v>180.51917085267377</v>
      </c>
      <c r="AF2030" s="33">
        <f>IFERROR($AA2030/VLOOKUP(CONCATENATE("EUR",C2030),[1]GEINDICE!AR$1:AS$65536,2,0),"")</f>
        <v>20.95262446747633</v>
      </c>
      <c r="AG2030" s="48" t="str">
        <f>VLOOKUP(E2030,[1]Apresentação!AW$1:AX$65536,2,0)</f>
        <v xml:space="preserve">                    2 - LEATHER AUXILIARIES</v>
      </c>
      <c r="AH2030" s="48" t="str">
        <f t="shared" si="537"/>
        <v xml:space="preserve">         5212000009 - PELLASTOL RC BR</v>
      </c>
      <c r="AI2030" s="49" t="str">
        <f t="shared" si="538"/>
        <v xml:space="preserve">     L00577 - RINCAO GAUCHO INDUSTRIA DE COUROS LTDA</v>
      </c>
      <c r="AJ2030" t="str">
        <f t="shared" si="539"/>
        <v xml:space="preserve">     90 - SALES</v>
      </c>
      <c r="AK2030" t="str">
        <f t="shared" si="540"/>
        <v/>
      </c>
      <c r="AL2030">
        <f t="shared" si="541"/>
        <v>9</v>
      </c>
      <c r="AM2030" t="str">
        <f t="shared" si="542"/>
        <v>2025 9</v>
      </c>
      <c r="AN2030" t="str">
        <f t="shared" si="543"/>
        <v xml:space="preserve">RINCAO </v>
      </c>
    </row>
    <row r="2031" spans="1:40" x14ac:dyDescent="0.35">
      <c r="A2031">
        <v>83882</v>
      </c>
      <c r="B2031" t="s">
        <v>274</v>
      </c>
      <c r="C2031" s="31">
        <v>45916</v>
      </c>
      <c r="D2031" t="s">
        <v>373</v>
      </c>
      <c r="E2031" t="s">
        <v>374</v>
      </c>
      <c r="F2031" t="s">
        <v>632</v>
      </c>
      <c r="G2031" t="s">
        <v>633</v>
      </c>
      <c r="H2031" t="s">
        <v>813</v>
      </c>
      <c r="I2031" t="s">
        <v>814</v>
      </c>
      <c r="J2031">
        <v>120</v>
      </c>
      <c r="K2031">
        <v>1422</v>
      </c>
      <c r="L2031">
        <v>979.80123000000003</v>
      </c>
      <c r="M2031">
        <v>286.39</v>
      </c>
      <c r="N2031">
        <v>11.85</v>
      </c>
      <c r="O2031" s="32">
        <f t="shared" si="527"/>
        <v>1135.6100000000001</v>
      </c>
      <c r="P2031" s="32">
        <f t="shared" si="528"/>
        <v>155.8087700000001</v>
      </c>
      <c r="Q2031">
        <v>761542</v>
      </c>
      <c r="R2031" t="s">
        <v>312</v>
      </c>
      <c r="S2031" t="s">
        <v>457</v>
      </c>
      <c r="T2031" t="str">
        <f t="shared" si="529"/>
        <v>VEN</v>
      </c>
      <c r="U2031" t="s">
        <v>437</v>
      </c>
      <c r="V2031" s="33">
        <f t="shared" si="530"/>
        <v>1422</v>
      </c>
      <c r="W2031">
        <f t="shared" si="531"/>
        <v>120</v>
      </c>
      <c r="X2031" s="33">
        <f t="shared" si="532"/>
        <v>1135.6100000000001</v>
      </c>
      <c r="Y2031" s="33">
        <f t="shared" si="533"/>
        <v>286.39</v>
      </c>
      <c r="Z2031" s="45">
        <f t="shared" si="534"/>
        <v>9.2692524613220889E-2</v>
      </c>
      <c r="AA2031" s="33">
        <f t="shared" si="535"/>
        <v>131.8087700000001</v>
      </c>
      <c r="AB2031" s="45">
        <f t="shared" si="536"/>
        <v>0.11606869435809836</v>
      </c>
      <c r="AC2031" s="33">
        <f>IFERROR($X2031/VLOOKUP(CONCATENATE("USD",C2031),[1]GEINDICE!AR$1:AS$65536,2,0),"")</f>
        <v>213.87863492541811</v>
      </c>
      <c r="AD2031" s="33">
        <f>IFERROR($AA2031/VLOOKUP(CONCATENATE("USD",C2031),[1]GEINDICE!AR$1:AS$65536,2,0),"")</f>
        <v>24.824613906885656</v>
      </c>
      <c r="AE2031" s="33">
        <f>IFERROR($X2031/VLOOKUP(CONCATENATE("EUR",C2031),[1]GEINDICE!AR$1:AS$65536,2,0),"")</f>
        <v>180.51917085267377</v>
      </c>
      <c r="AF2031" s="33">
        <f>IFERROR($AA2031/VLOOKUP(CONCATENATE("EUR",C2031),[1]GEINDICE!AR$1:AS$65536,2,0),"")</f>
        <v>20.95262446747633</v>
      </c>
      <c r="AG2031" s="48" t="str">
        <f>VLOOKUP(E2031,[1]Apresentação!AW$1:AX$65536,2,0)</f>
        <v xml:space="preserve">                    2 - LEATHER AUXILIARIES</v>
      </c>
      <c r="AH2031" s="48" t="str">
        <f t="shared" si="537"/>
        <v xml:space="preserve">         5212000009 - PELLASTOL RC BR</v>
      </c>
      <c r="AI2031" s="49" t="str">
        <f t="shared" si="538"/>
        <v xml:space="preserve">     L00577 - RINCAO GAUCHO INDUSTRIA DE COUROS LTDA</v>
      </c>
      <c r="AJ2031" t="str">
        <f t="shared" si="539"/>
        <v xml:space="preserve">     90 - SALES</v>
      </c>
      <c r="AK2031" t="str">
        <f t="shared" si="540"/>
        <v/>
      </c>
      <c r="AL2031">
        <f t="shared" si="541"/>
        <v>9</v>
      </c>
      <c r="AM2031" t="str">
        <f t="shared" si="542"/>
        <v>2025 9</v>
      </c>
      <c r="AN2031" t="str">
        <f t="shared" si="543"/>
        <v xml:space="preserve">RINCAO </v>
      </c>
    </row>
    <row r="2032" spans="1:40" x14ac:dyDescent="0.35">
      <c r="A2032">
        <v>84464</v>
      </c>
      <c r="B2032" t="s">
        <v>274</v>
      </c>
      <c r="C2032" s="31">
        <v>45961</v>
      </c>
      <c r="D2032" t="s">
        <v>373</v>
      </c>
      <c r="E2032" t="s">
        <v>374</v>
      </c>
      <c r="F2032" t="s">
        <v>632</v>
      </c>
      <c r="G2032" t="s">
        <v>633</v>
      </c>
      <c r="H2032" t="s">
        <v>813</v>
      </c>
      <c r="I2032" t="s">
        <v>814</v>
      </c>
      <c r="J2032">
        <v>120</v>
      </c>
      <c r="K2032">
        <v>1422</v>
      </c>
      <c r="L2032">
        <v>984.07060999999999</v>
      </c>
      <c r="M2032">
        <v>286.39</v>
      </c>
      <c r="N2032">
        <v>11.85</v>
      </c>
      <c r="O2032" s="32">
        <f t="shared" si="527"/>
        <v>1135.6100000000001</v>
      </c>
      <c r="P2032" s="32">
        <f t="shared" si="528"/>
        <v>151.53939000000014</v>
      </c>
      <c r="Q2032">
        <v>765883</v>
      </c>
      <c r="R2032" t="s">
        <v>312</v>
      </c>
      <c r="S2032" t="s">
        <v>457</v>
      </c>
      <c r="T2032" t="str">
        <f t="shared" si="529"/>
        <v>VEN</v>
      </c>
      <c r="U2032" t="s">
        <v>437</v>
      </c>
      <c r="V2032" s="33">
        <f t="shared" si="530"/>
        <v>1422</v>
      </c>
      <c r="W2032">
        <f t="shared" si="531"/>
        <v>120</v>
      </c>
      <c r="X2032" s="33">
        <f t="shared" si="532"/>
        <v>1135.6100000000001</v>
      </c>
      <c r="Y2032" s="33">
        <f t="shared" si="533"/>
        <v>286.39</v>
      </c>
      <c r="Z2032" s="45">
        <f t="shared" si="534"/>
        <v>8.9690147679324997E-2</v>
      </c>
      <c r="AA2032" s="33">
        <f t="shared" si="535"/>
        <v>127.53939000000014</v>
      </c>
      <c r="AB2032" s="45">
        <f t="shared" si="536"/>
        <v>0.11230914662604251</v>
      </c>
      <c r="AC2032" s="33">
        <f>IFERROR($X2032/VLOOKUP(CONCATENATE("USD",C2032),[1]GEINDICE!AR$1:AS$65536,2,0),"")</f>
        <v>210.91135337926937</v>
      </c>
      <c r="AD2032" s="33">
        <f>IFERROR($AA2032/VLOOKUP(CONCATENATE("USD",C2032),[1]GEINDICE!AR$1:AS$65536,2,0),"")</f>
        <v>23.687274111769426</v>
      </c>
      <c r="AE2032" s="33">
        <f>IFERROR($X2032/VLOOKUP(CONCATENATE("EUR",C2032),[1]GEINDICE!AR$1:AS$65536,2,0),"")</f>
        <v>182.75024139040877</v>
      </c>
      <c r="AF2032" s="33">
        <f>IFERROR($AA2032/VLOOKUP(CONCATENATE("EUR",C2032),[1]GEINDICE!AR$1:AS$65536,2,0),"")</f>
        <v>20.524523656260079</v>
      </c>
      <c r="AG2032" s="48" t="str">
        <f>VLOOKUP(E2032,[1]Apresentação!AW$1:AX$65536,2,0)</f>
        <v xml:space="preserve">                    2 - LEATHER AUXILIARIES</v>
      </c>
      <c r="AH2032" s="48" t="str">
        <f t="shared" si="537"/>
        <v xml:space="preserve">         5212000009 - PELLASTOL RC BR</v>
      </c>
      <c r="AI2032" s="49" t="str">
        <f t="shared" si="538"/>
        <v xml:space="preserve">     L00577 - RINCAO GAUCHO INDUSTRIA DE COUROS LTDA</v>
      </c>
      <c r="AJ2032" t="str">
        <f t="shared" si="539"/>
        <v xml:space="preserve">     90 - SALES</v>
      </c>
      <c r="AK2032" t="str">
        <f t="shared" si="540"/>
        <v/>
      </c>
      <c r="AL2032">
        <f t="shared" si="541"/>
        <v>10</v>
      </c>
      <c r="AM2032" t="str">
        <f t="shared" si="542"/>
        <v>2025 10</v>
      </c>
      <c r="AN2032" t="str">
        <f t="shared" si="543"/>
        <v xml:space="preserve">RINCAO </v>
      </c>
    </row>
    <row r="2033" spans="1:40" x14ac:dyDescent="0.35">
      <c r="A2033">
        <v>83718</v>
      </c>
      <c r="B2033" t="s">
        <v>274</v>
      </c>
      <c r="C2033" s="31">
        <v>45901</v>
      </c>
      <c r="D2033" t="s">
        <v>373</v>
      </c>
      <c r="E2033" t="s">
        <v>374</v>
      </c>
      <c r="F2033" t="s">
        <v>632</v>
      </c>
      <c r="G2033" t="s">
        <v>633</v>
      </c>
      <c r="H2033" t="s">
        <v>813</v>
      </c>
      <c r="I2033" t="s">
        <v>814</v>
      </c>
      <c r="J2033">
        <v>240</v>
      </c>
      <c r="K2033">
        <v>2844</v>
      </c>
      <c r="L2033">
        <v>1939.55808</v>
      </c>
      <c r="M2033">
        <v>572.78</v>
      </c>
      <c r="N2033">
        <v>11.85</v>
      </c>
      <c r="O2033" s="32">
        <f t="shared" si="527"/>
        <v>2271.2200000000003</v>
      </c>
      <c r="P2033" s="32">
        <f t="shared" si="528"/>
        <v>331.66192000000024</v>
      </c>
      <c r="Q2033">
        <v>760302</v>
      </c>
      <c r="R2033" t="s">
        <v>312</v>
      </c>
      <c r="S2033" t="s">
        <v>457</v>
      </c>
      <c r="T2033" t="str">
        <f t="shared" si="529"/>
        <v>VEN</v>
      </c>
      <c r="U2033" t="s">
        <v>437</v>
      </c>
      <c r="V2033" s="33">
        <f t="shared" si="530"/>
        <v>2844</v>
      </c>
      <c r="W2033">
        <f t="shared" si="531"/>
        <v>240</v>
      </c>
      <c r="X2033" s="33">
        <f t="shared" si="532"/>
        <v>2271.2200000000003</v>
      </c>
      <c r="Y2033" s="33">
        <f t="shared" si="533"/>
        <v>572.78</v>
      </c>
      <c r="Z2033" s="45">
        <f t="shared" si="534"/>
        <v>9.9740478199718791E-2</v>
      </c>
      <c r="AA2033" s="33">
        <f t="shared" si="535"/>
        <v>283.66192000000024</v>
      </c>
      <c r="AB2033" s="45">
        <f t="shared" si="536"/>
        <v>0.1248940745502418</v>
      </c>
      <c r="AC2033" s="33">
        <f>IFERROR($X2033/VLOOKUP(CONCATENATE("USD",C2033),[1]GEINDICE!AR$1:AS$65536,2,0),"")</f>
        <v>417.67258817904303</v>
      </c>
      <c r="AD2033" s="33">
        <f>IFERROR($AA2033/VLOOKUP(CONCATENATE("USD",C2033),[1]GEINDICE!AR$1:AS$65536,2,0),"")</f>
        <v>52.164831365625844</v>
      </c>
      <c r="AE2033" s="33">
        <f>IFERROR($X2033/VLOOKUP(CONCATENATE("EUR",C2033),[1]GEINDICE!AR$1:AS$65536,2,0),"")</f>
        <v>356.95291381152953</v>
      </c>
      <c r="AF2033" s="33">
        <f>IFERROR($AA2033/VLOOKUP(CONCATENATE("EUR",C2033),[1]GEINDICE!AR$1:AS$65536,2,0),"")</f>
        <v>44.581303828503209</v>
      </c>
      <c r="AG2033" s="48" t="str">
        <f>VLOOKUP(E2033,[1]Apresentação!AW$1:AX$65536,2,0)</f>
        <v xml:space="preserve">                    2 - LEATHER AUXILIARIES</v>
      </c>
      <c r="AH2033" s="48" t="str">
        <f t="shared" si="537"/>
        <v xml:space="preserve">         5212000009 - PELLASTOL RC BR</v>
      </c>
      <c r="AI2033" s="49" t="str">
        <f t="shared" si="538"/>
        <v xml:space="preserve">     L00577 - RINCAO GAUCHO INDUSTRIA DE COUROS LTDA</v>
      </c>
      <c r="AJ2033" t="str">
        <f t="shared" si="539"/>
        <v xml:space="preserve">     90 - SALES</v>
      </c>
      <c r="AK2033" t="str">
        <f t="shared" si="540"/>
        <v/>
      </c>
      <c r="AL2033">
        <f t="shared" si="541"/>
        <v>9</v>
      </c>
      <c r="AM2033" t="str">
        <f t="shared" si="542"/>
        <v>2025 9</v>
      </c>
      <c r="AN2033" t="str">
        <f t="shared" si="543"/>
        <v xml:space="preserve">RINCAO </v>
      </c>
    </row>
    <row r="2034" spans="1:40" x14ac:dyDescent="0.35">
      <c r="A2034">
        <v>82707</v>
      </c>
      <c r="B2034" t="s">
        <v>274</v>
      </c>
      <c r="C2034" s="31">
        <v>45817</v>
      </c>
      <c r="D2034" t="s">
        <v>373</v>
      </c>
      <c r="E2034" t="s">
        <v>374</v>
      </c>
      <c r="F2034" t="s">
        <v>632</v>
      </c>
      <c r="G2034" t="s">
        <v>633</v>
      </c>
      <c r="H2034" t="s">
        <v>813</v>
      </c>
      <c r="I2034" t="s">
        <v>814</v>
      </c>
      <c r="J2034">
        <v>240</v>
      </c>
      <c r="K2034">
        <v>2844</v>
      </c>
      <c r="L2034">
        <v>1932.6349700000001</v>
      </c>
      <c r="M2034">
        <v>572.78</v>
      </c>
      <c r="N2034">
        <v>11.85</v>
      </c>
      <c r="O2034" s="32">
        <f t="shared" si="527"/>
        <v>2271.2200000000003</v>
      </c>
      <c r="P2034" s="32">
        <f t="shared" si="528"/>
        <v>338.58503000000019</v>
      </c>
      <c r="Q2034">
        <v>740908</v>
      </c>
      <c r="R2034" t="s">
        <v>312</v>
      </c>
      <c r="S2034" t="s">
        <v>457</v>
      </c>
      <c r="T2034" t="str">
        <f t="shared" si="529"/>
        <v>VEN</v>
      </c>
      <c r="U2034" t="s">
        <v>437</v>
      </c>
      <c r="V2034" s="33">
        <f t="shared" si="530"/>
        <v>2844</v>
      </c>
      <c r="W2034">
        <f t="shared" si="531"/>
        <v>240</v>
      </c>
      <c r="X2034" s="33">
        <f t="shared" si="532"/>
        <v>2271.2200000000003</v>
      </c>
      <c r="Y2034" s="33">
        <f t="shared" si="533"/>
        <v>572.78</v>
      </c>
      <c r="Z2034" s="45">
        <f t="shared" si="534"/>
        <v>0.10217476441631511</v>
      </c>
      <c r="AA2034" s="33">
        <f t="shared" si="535"/>
        <v>290.58503000000019</v>
      </c>
      <c r="AB2034" s="45">
        <f t="shared" si="536"/>
        <v>0.12794226450982299</v>
      </c>
      <c r="AC2034" s="33">
        <f>IFERROR($X2034/VLOOKUP(CONCATENATE("USD",C2034),[1]GEINDICE!AR$1:AS$65536,2,0),"")</f>
        <v>407.32065997130559</v>
      </c>
      <c r="AD2034" s="33">
        <f>IFERROR($AA2034/VLOOKUP(CONCATENATE("USD",C2034),[1]GEINDICE!AR$1:AS$65536,2,0),"")</f>
        <v>52.113527618364451</v>
      </c>
      <c r="AE2034" s="33">
        <f>IFERROR($X2034/VLOOKUP(CONCATENATE("EUR",C2034),[1]GEINDICE!AR$1:AS$65536,2,0),"")</f>
        <v>356.51586977678716</v>
      </c>
      <c r="AF2034" s="33">
        <f>IFERROR($AA2034/VLOOKUP(CONCATENATE("EUR",C2034),[1]GEINDICE!AR$1:AS$65536,2,0),"")</f>
        <v>45.613447712931304</v>
      </c>
      <c r="AG2034" s="48" t="str">
        <f>VLOOKUP(E2034,[1]Apresentação!AW$1:AX$65536,2,0)</f>
        <v xml:space="preserve">                    2 - LEATHER AUXILIARIES</v>
      </c>
      <c r="AH2034" s="48" t="str">
        <f t="shared" si="537"/>
        <v xml:space="preserve">         5212000009 - PELLASTOL RC BR</v>
      </c>
      <c r="AI2034" s="49" t="str">
        <f t="shared" si="538"/>
        <v xml:space="preserve">     L00577 - RINCAO GAUCHO INDUSTRIA DE COUROS LTDA</v>
      </c>
      <c r="AJ2034" t="str">
        <f t="shared" si="539"/>
        <v xml:space="preserve">     90 - SALES</v>
      </c>
      <c r="AK2034" t="str">
        <f t="shared" si="540"/>
        <v/>
      </c>
      <c r="AL2034">
        <f t="shared" si="541"/>
        <v>6</v>
      </c>
      <c r="AM2034" t="str">
        <f t="shared" si="542"/>
        <v>2025 6</v>
      </c>
      <c r="AN2034" t="str">
        <f t="shared" si="543"/>
        <v xml:space="preserve">RINCAO </v>
      </c>
    </row>
    <row r="2035" spans="1:40" x14ac:dyDescent="0.35">
      <c r="A2035">
        <v>84293</v>
      </c>
      <c r="B2035" t="s">
        <v>274</v>
      </c>
      <c r="C2035" s="31">
        <v>45951</v>
      </c>
      <c r="D2035" t="s">
        <v>373</v>
      </c>
      <c r="E2035" t="s">
        <v>374</v>
      </c>
      <c r="F2035" t="s">
        <v>632</v>
      </c>
      <c r="G2035" t="s">
        <v>633</v>
      </c>
      <c r="H2035" t="s">
        <v>813</v>
      </c>
      <c r="I2035" t="s">
        <v>814</v>
      </c>
      <c r="J2035">
        <v>120</v>
      </c>
      <c r="K2035">
        <v>1422</v>
      </c>
      <c r="L2035">
        <v>981.91060000000004</v>
      </c>
      <c r="M2035">
        <v>286.39</v>
      </c>
      <c r="N2035">
        <v>11.85</v>
      </c>
      <c r="O2035" s="32">
        <f t="shared" si="527"/>
        <v>1135.6100000000001</v>
      </c>
      <c r="P2035" s="32">
        <f t="shared" si="528"/>
        <v>153.69940000000008</v>
      </c>
      <c r="Q2035">
        <v>764762</v>
      </c>
      <c r="R2035" t="s">
        <v>312</v>
      </c>
      <c r="S2035" t="s">
        <v>457</v>
      </c>
      <c r="T2035" t="str">
        <f t="shared" si="529"/>
        <v>VEN</v>
      </c>
      <c r="U2035" t="s">
        <v>437</v>
      </c>
      <c r="V2035" s="33">
        <f t="shared" si="530"/>
        <v>1422</v>
      </c>
      <c r="W2035">
        <f t="shared" si="531"/>
        <v>120</v>
      </c>
      <c r="X2035" s="33">
        <f t="shared" si="532"/>
        <v>1135.6100000000001</v>
      </c>
      <c r="Y2035" s="33">
        <f t="shared" si="533"/>
        <v>286.39</v>
      </c>
      <c r="Z2035" s="45">
        <f t="shared" si="534"/>
        <v>9.1209142053445907E-2</v>
      </c>
      <c r="AA2035" s="33">
        <f t="shared" si="535"/>
        <v>129.69940000000008</v>
      </c>
      <c r="AB2035" s="45">
        <f t="shared" si="536"/>
        <v>0.11421121687903424</v>
      </c>
      <c r="AC2035" s="33">
        <f>IFERROR($X2035/VLOOKUP(CONCATENATE("USD",C2035),[1]GEINDICE!AR$1:AS$65536,2,0),"")</f>
        <v>210.8917694250483</v>
      </c>
      <c r="AD2035" s="33">
        <f>IFERROR($AA2035/VLOOKUP(CONCATENATE("USD",C2035),[1]GEINDICE!AR$1:AS$65536,2,0),"")</f>
        <v>24.086205615807472</v>
      </c>
      <c r="AE2035" s="33">
        <f>IFERROR($X2035/VLOOKUP(CONCATENATE("EUR",C2035),[1]GEINDICE!AR$1:AS$65536,2,0),"")</f>
        <v>181.55235811350923</v>
      </c>
      <c r="AF2035" s="33">
        <f>IFERROR($AA2035/VLOOKUP(CONCATENATE("EUR",C2035),[1]GEINDICE!AR$1:AS$65536,2,0),"")</f>
        <v>20.73531574740209</v>
      </c>
      <c r="AG2035" s="48" t="str">
        <f>VLOOKUP(E2035,[1]Apresentação!AW$1:AX$65536,2,0)</f>
        <v xml:space="preserve">                    2 - LEATHER AUXILIARIES</v>
      </c>
      <c r="AH2035" s="48" t="str">
        <f t="shared" si="537"/>
        <v xml:space="preserve">         5212000009 - PELLASTOL RC BR</v>
      </c>
      <c r="AI2035" s="49" t="str">
        <f t="shared" si="538"/>
        <v xml:space="preserve">     L00577 - RINCAO GAUCHO INDUSTRIA DE COUROS LTDA</v>
      </c>
      <c r="AJ2035" t="str">
        <f t="shared" si="539"/>
        <v xml:space="preserve">     90 - SALES</v>
      </c>
      <c r="AK2035" t="str">
        <f t="shared" si="540"/>
        <v/>
      </c>
      <c r="AL2035">
        <f t="shared" si="541"/>
        <v>10</v>
      </c>
      <c r="AM2035" t="str">
        <f t="shared" si="542"/>
        <v>2025 10</v>
      </c>
      <c r="AN2035" t="str">
        <f t="shared" si="543"/>
        <v xml:space="preserve">RINCAO </v>
      </c>
    </row>
    <row r="2036" spans="1:40" x14ac:dyDescent="0.35">
      <c r="A2036">
        <v>84227</v>
      </c>
      <c r="B2036" t="s">
        <v>274</v>
      </c>
      <c r="C2036" s="31">
        <v>45945</v>
      </c>
      <c r="D2036" t="s">
        <v>373</v>
      </c>
      <c r="E2036" t="s">
        <v>374</v>
      </c>
      <c r="F2036" t="s">
        <v>632</v>
      </c>
      <c r="G2036" t="s">
        <v>633</v>
      </c>
      <c r="H2036" t="s">
        <v>813</v>
      </c>
      <c r="I2036" t="s">
        <v>814</v>
      </c>
      <c r="J2036">
        <v>120</v>
      </c>
      <c r="K2036">
        <v>1422</v>
      </c>
      <c r="L2036">
        <v>979.80123000000003</v>
      </c>
      <c r="M2036">
        <v>286.39</v>
      </c>
      <c r="N2036">
        <v>11.85</v>
      </c>
      <c r="O2036" s="32">
        <f t="shared" si="527"/>
        <v>1135.6100000000001</v>
      </c>
      <c r="P2036" s="32">
        <f t="shared" si="528"/>
        <v>155.8087700000001</v>
      </c>
      <c r="Q2036">
        <v>764316</v>
      </c>
      <c r="R2036" t="s">
        <v>312</v>
      </c>
      <c r="S2036" t="s">
        <v>457</v>
      </c>
      <c r="T2036" t="str">
        <f t="shared" si="529"/>
        <v>VEN</v>
      </c>
      <c r="U2036" t="s">
        <v>437</v>
      </c>
      <c r="V2036" s="33">
        <f t="shared" si="530"/>
        <v>1422</v>
      </c>
      <c r="W2036">
        <f t="shared" si="531"/>
        <v>120</v>
      </c>
      <c r="X2036" s="33">
        <f t="shared" si="532"/>
        <v>1135.6100000000001</v>
      </c>
      <c r="Y2036" s="33">
        <f t="shared" si="533"/>
        <v>286.39</v>
      </c>
      <c r="Z2036" s="45">
        <f t="shared" si="534"/>
        <v>9.2692524613220889E-2</v>
      </c>
      <c r="AA2036" s="33">
        <f t="shared" si="535"/>
        <v>131.8087700000001</v>
      </c>
      <c r="AB2036" s="45">
        <f t="shared" si="536"/>
        <v>0.11606869435809836</v>
      </c>
      <c r="AC2036" s="33">
        <f>IFERROR($X2036/VLOOKUP(CONCATENATE("USD",C2036),[1]GEINDICE!AR$1:AS$65536,2,0),"")</f>
        <v>208.50653642773207</v>
      </c>
      <c r="AD2036" s="33">
        <f>IFERROR($AA2036/VLOOKUP(CONCATENATE("USD",C2036),[1]GEINDICE!AR$1:AS$65536,2,0),"")</f>
        <v>24.201081448296137</v>
      </c>
      <c r="AE2036" s="33">
        <f>IFERROR($X2036/VLOOKUP(CONCATENATE("EUR",C2036),[1]GEINDICE!AR$1:AS$65536,2,0),"")</f>
        <v>179.14372702749603</v>
      </c>
      <c r="AF2036" s="33">
        <f>IFERROR($AA2036/VLOOKUP(CONCATENATE("EUR",C2036),[1]GEINDICE!AR$1:AS$65536,2,0),"")</f>
        <v>20.792978498525041</v>
      </c>
      <c r="AG2036" s="48" t="str">
        <f>VLOOKUP(E2036,[1]Apresentação!AW$1:AX$65536,2,0)</f>
        <v xml:space="preserve">                    2 - LEATHER AUXILIARIES</v>
      </c>
      <c r="AH2036" s="48" t="str">
        <f t="shared" si="537"/>
        <v xml:space="preserve">         5212000009 - PELLASTOL RC BR</v>
      </c>
      <c r="AI2036" s="49" t="str">
        <f t="shared" si="538"/>
        <v xml:space="preserve">     L00577 - RINCAO GAUCHO INDUSTRIA DE COUROS LTDA</v>
      </c>
      <c r="AJ2036" t="str">
        <f t="shared" si="539"/>
        <v xml:space="preserve">     90 - SALES</v>
      </c>
      <c r="AK2036" t="str">
        <f t="shared" si="540"/>
        <v/>
      </c>
      <c r="AL2036">
        <f t="shared" si="541"/>
        <v>10</v>
      </c>
      <c r="AM2036" t="str">
        <f t="shared" si="542"/>
        <v>2025 10</v>
      </c>
      <c r="AN2036" t="str">
        <f t="shared" si="543"/>
        <v xml:space="preserve">RINCAO </v>
      </c>
    </row>
    <row r="2037" spans="1:40" x14ac:dyDescent="0.35">
      <c r="A2037">
        <v>82538</v>
      </c>
      <c r="B2037" t="s">
        <v>274</v>
      </c>
      <c r="C2037" s="31">
        <v>45803</v>
      </c>
      <c r="D2037" t="s">
        <v>373</v>
      </c>
      <c r="E2037" t="s">
        <v>374</v>
      </c>
      <c r="F2037" t="s">
        <v>632</v>
      </c>
      <c r="G2037" t="s">
        <v>633</v>
      </c>
      <c r="H2037" t="s">
        <v>813</v>
      </c>
      <c r="I2037" t="s">
        <v>814</v>
      </c>
      <c r="J2037">
        <v>120</v>
      </c>
      <c r="K2037">
        <v>1422</v>
      </c>
      <c r="L2037">
        <v>966.31748000000005</v>
      </c>
      <c r="M2037">
        <v>286.39</v>
      </c>
      <c r="N2037">
        <v>11.85</v>
      </c>
      <c r="O2037" s="32">
        <f t="shared" si="527"/>
        <v>1135.6100000000001</v>
      </c>
      <c r="P2037" s="32">
        <f t="shared" si="528"/>
        <v>169.29252000000008</v>
      </c>
      <c r="Q2037">
        <v>739604</v>
      </c>
      <c r="R2037" t="s">
        <v>312</v>
      </c>
      <c r="S2037" t="s">
        <v>457</v>
      </c>
      <c r="T2037" t="str">
        <f t="shared" si="529"/>
        <v>VEN</v>
      </c>
      <c r="U2037" t="s">
        <v>437</v>
      </c>
      <c r="V2037" s="33">
        <f t="shared" si="530"/>
        <v>1422</v>
      </c>
      <c r="W2037">
        <f t="shared" si="531"/>
        <v>120</v>
      </c>
      <c r="X2037" s="33">
        <f t="shared" si="532"/>
        <v>1135.6100000000001</v>
      </c>
      <c r="Y2037" s="33">
        <f t="shared" si="533"/>
        <v>286.39</v>
      </c>
      <c r="Z2037" s="45">
        <f t="shared" si="534"/>
        <v>0.1021747679324895</v>
      </c>
      <c r="AA2037" s="33">
        <f t="shared" si="535"/>
        <v>145.29252000000008</v>
      </c>
      <c r="AB2037" s="45">
        <f t="shared" si="536"/>
        <v>0.12794226891274299</v>
      </c>
      <c r="AC2037" s="33">
        <f>IFERROR($X2037/VLOOKUP(CONCATENATE("USD",C2037),[1]GEINDICE!AR$1:AS$65536,2,0),"")</f>
        <v>200.57047987424718</v>
      </c>
      <c r="AD2037" s="33">
        <f>IFERROR($AA2037/VLOOKUP(CONCATENATE("USD",C2037),[1]GEINDICE!AR$1:AS$65536,2,0),"")</f>
        <v>25.66144227202884</v>
      </c>
      <c r="AE2037" s="33">
        <f>IFERROR($X2037/VLOOKUP(CONCATENATE("EUR",C2037),[1]GEINDICE!AR$1:AS$65536,2,0),"")</f>
        <v>176.23296812439867</v>
      </c>
      <c r="AF2037" s="33">
        <f>IFERROR($AA2037/VLOOKUP(CONCATENATE("EUR",C2037),[1]GEINDICE!AR$1:AS$65536,2,0),"")</f>
        <v>22.547645799062675</v>
      </c>
      <c r="AG2037" s="48" t="str">
        <f>VLOOKUP(E2037,[1]Apresentação!AW$1:AX$65536,2,0)</f>
        <v xml:space="preserve">                    2 - LEATHER AUXILIARIES</v>
      </c>
      <c r="AH2037" s="48" t="str">
        <f t="shared" si="537"/>
        <v xml:space="preserve">         5212000009 - PELLASTOL RC BR</v>
      </c>
      <c r="AI2037" s="49" t="str">
        <f t="shared" si="538"/>
        <v xml:space="preserve">     L00577 - RINCAO GAUCHO INDUSTRIA DE COUROS LTDA</v>
      </c>
      <c r="AJ2037" t="str">
        <f t="shared" si="539"/>
        <v xml:space="preserve">     90 - SALES</v>
      </c>
      <c r="AK2037" t="str">
        <f t="shared" si="540"/>
        <v/>
      </c>
      <c r="AL2037">
        <f t="shared" si="541"/>
        <v>5</v>
      </c>
      <c r="AM2037" t="str">
        <f t="shared" si="542"/>
        <v>2025 5</v>
      </c>
      <c r="AN2037" t="str">
        <f t="shared" si="543"/>
        <v xml:space="preserve">RINCAO </v>
      </c>
    </row>
    <row r="2038" spans="1:40" x14ac:dyDescent="0.35">
      <c r="A2038">
        <v>83898</v>
      </c>
      <c r="B2038" t="s">
        <v>274</v>
      </c>
      <c r="C2038" s="31">
        <v>45918</v>
      </c>
      <c r="D2038" t="s">
        <v>373</v>
      </c>
      <c r="E2038" t="s">
        <v>374</v>
      </c>
      <c r="F2038" t="s">
        <v>632</v>
      </c>
      <c r="G2038" t="s">
        <v>633</v>
      </c>
      <c r="H2038" t="s">
        <v>813</v>
      </c>
      <c r="I2038" t="s">
        <v>814</v>
      </c>
      <c r="J2038">
        <v>120</v>
      </c>
      <c r="K2038">
        <v>1422</v>
      </c>
      <c r="L2038">
        <v>979.80123000000003</v>
      </c>
      <c r="M2038">
        <v>286.39</v>
      </c>
      <c r="N2038">
        <v>11.85</v>
      </c>
      <c r="O2038" s="32">
        <f t="shared" si="527"/>
        <v>1135.6100000000001</v>
      </c>
      <c r="P2038" s="32">
        <f t="shared" si="528"/>
        <v>155.8087700000001</v>
      </c>
      <c r="Q2038">
        <v>761726</v>
      </c>
      <c r="R2038" t="s">
        <v>312</v>
      </c>
      <c r="S2038" t="s">
        <v>457</v>
      </c>
      <c r="T2038" t="str">
        <f t="shared" si="529"/>
        <v>VEN</v>
      </c>
      <c r="U2038" t="s">
        <v>437</v>
      </c>
      <c r="V2038" s="33">
        <f t="shared" si="530"/>
        <v>1422</v>
      </c>
      <c r="W2038">
        <f t="shared" si="531"/>
        <v>120</v>
      </c>
      <c r="X2038" s="33">
        <f t="shared" si="532"/>
        <v>1135.6100000000001</v>
      </c>
      <c r="Y2038" s="33">
        <f t="shared" si="533"/>
        <v>286.39</v>
      </c>
      <c r="Z2038" s="45">
        <f t="shared" si="534"/>
        <v>9.2692524613220889E-2</v>
      </c>
      <c r="AA2038" s="33">
        <f t="shared" si="535"/>
        <v>131.8087700000001</v>
      </c>
      <c r="AB2038" s="45">
        <f t="shared" si="536"/>
        <v>0.11606869435809836</v>
      </c>
      <c r="AC2038" s="33">
        <f>IFERROR($X2038/VLOOKUP(CONCATENATE("USD",C2038),[1]GEINDICE!AR$1:AS$65536,2,0),"")</f>
        <v>214.22561780796079</v>
      </c>
      <c r="AD2038" s="33">
        <f>IFERROR($AA2038/VLOOKUP(CONCATENATE("USD",C2038),[1]GEINDICE!AR$1:AS$65536,2,0),"")</f>
        <v>24.864887757026992</v>
      </c>
      <c r="AE2038" s="33">
        <f>IFERROR($X2038/VLOOKUP(CONCATENATE("EUR",C2038),[1]GEINDICE!AR$1:AS$65536,2,0),"")</f>
        <v>181.85472248022293</v>
      </c>
      <c r="AF2038" s="33">
        <f>IFERROR($AA2038/VLOOKUP(CONCATENATE("EUR",C2038),[1]GEINDICE!AR$1:AS$65536,2,0),"")</f>
        <v>21.107640201133794</v>
      </c>
      <c r="AG2038" s="48" t="str">
        <f>VLOOKUP(E2038,[1]Apresentação!AW$1:AX$65536,2,0)</f>
        <v xml:space="preserve">                    2 - LEATHER AUXILIARIES</v>
      </c>
      <c r="AH2038" s="48" t="str">
        <f t="shared" si="537"/>
        <v xml:space="preserve">         5212000009 - PELLASTOL RC BR</v>
      </c>
      <c r="AI2038" s="49" t="str">
        <f t="shared" si="538"/>
        <v xml:space="preserve">     L00577 - RINCAO GAUCHO INDUSTRIA DE COUROS LTDA</v>
      </c>
      <c r="AJ2038" t="str">
        <f t="shared" si="539"/>
        <v xml:space="preserve">     90 - SALES</v>
      </c>
      <c r="AK2038" t="str">
        <f t="shared" si="540"/>
        <v/>
      </c>
      <c r="AL2038">
        <f t="shared" si="541"/>
        <v>9</v>
      </c>
      <c r="AM2038" t="str">
        <f t="shared" si="542"/>
        <v>2025 9</v>
      </c>
      <c r="AN2038" t="str">
        <f t="shared" si="543"/>
        <v xml:space="preserve">RINCAO </v>
      </c>
    </row>
    <row r="2039" spans="1:40" x14ac:dyDescent="0.35">
      <c r="A2039">
        <v>82934</v>
      </c>
      <c r="B2039" t="s">
        <v>274</v>
      </c>
      <c r="C2039" s="31">
        <v>45839</v>
      </c>
      <c r="D2039" t="s">
        <v>373</v>
      </c>
      <c r="E2039" t="s">
        <v>374</v>
      </c>
      <c r="F2039" t="s">
        <v>632</v>
      </c>
      <c r="G2039" t="s">
        <v>633</v>
      </c>
      <c r="H2039" t="s">
        <v>813</v>
      </c>
      <c r="I2039" t="s">
        <v>814</v>
      </c>
      <c r="J2039">
        <v>240</v>
      </c>
      <c r="K2039">
        <v>2844</v>
      </c>
      <c r="L2039">
        <v>1932.6349700000001</v>
      </c>
      <c r="M2039">
        <v>572.78</v>
      </c>
      <c r="N2039">
        <v>11.85</v>
      </c>
      <c r="O2039" s="32">
        <f t="shared" si="527"/>
        <v>2271.2200000000003</v>
      </c>
      <c r="P2039" s="32">
        <f t="shared" si="528"/>
        <v>338.58503000000019</v>
      </c>
      <c r="Q2039">
        <v>742420</v>
      </c>
      <c r="R2039" t="s">
        <v>312</v>
      </c>
      <c r="S2039" t="s">
        <v>457</v>
      </c>
      <c r="T2039" t="str">
        <f t="shared" si="529"/>
        <v>VEN</v>
      </c>
      <c r="U2039" t="s">
        <v>437</v>
      </c>
      <c r="V2039" s="33">
        <f t="shared" si="530"/>
        <v>2844</v>
      </c>
      <c r="W2039">
        <f t="shared" si="531"/>
        <v>240</v>
      </c>
      <c r="X2039" s="33">
        <f t="shared" si="532"/>
        <v>2271.2200000000003</v>
      </c>
      <c r="Y2039" s="33">
        <f t="shared" si="533"/>
        <v>572.78</v>
      </c>
      <c r="Z2039" s="45">
        <f t="shared" si="534"/>
        <v>0.10217476441631511</v>
      </c>
      <c r="AA2039" s="33">
        <f t="shared" si="535"/>
        <v>290.58503000000019</v>
      </c>
      <c r="AB2039" s="45">
        <f t="shared" si="536"/>
        <v>0.12794226450982299</v>
      </c>
      <c r="AC2039" s="33">
        <f>IFERROR($X2039/VLOOKUP(CONCATENATE("USD",C2039),[1]GEINDICE!AR$1:AS$65536,2,0),"")</f>
        <v>416.65351947313388</v>
      </c>
      <c r="AD2039" s="33">
        <f>IFERROR($AA2039/VLOOKUP(CONCATENATE("USD",C2039),[1]GEINDICE!AR$1:AS$65536,2,0),"")</f>
        <v>53.307594797380375</v>
      </c>
      <c r="AE2039" s="33">
        <f>IFERROR($X2039/VLOOKUP(CONCATENATE("EUR",C2039),[1]GEINDICE!AR$1:AS$65536,2,0),"")</f>
        <v>353.81667497507482</v>
      </c>
      <c r="AF2039" s="33">
        <f>IFERROR($AA2039/VLOOKUP(CONCATENATE("EUR",C2039),[1]GEINDICE!AR$1:AS$65536,2,0),"")</f>
        <v>45.268106617647085</v>
      </c>
      <c r="AG2039" s="48" t="str">
        <f>VLOOKUP(E2039,[1]Apresentação!AW$1:AX$65536,2,0)</f>
        <v xml:space="preserve">                    2 - LEATHER AUXILIARIES</v>
      </c>
      <c r="AH2039" s="48" t="str">
        <f t="shared" si="537"/>
        <v xml:space="preserve">         5212000009 - PELLASTOL RC BR</v>
      </c>
      <c r="AI2039" s="49" t="str">
        <f t="shared" si="538"/>
        <v xml:space="preserve">     L00577 - RINCAO GAUCHO INDUSTRIA DE COUROS LTDA</v>
      </c>
      <c r="AJ2039" t="str">
        <f t="shared" si="539"/>
        <v xml:space="preserve">     90 - SALES</v>
      </c>
      <c r="AK2039" t="str">
        <f t="shared" si="540"/>
        <v/>
      </c>
      <c r="AL2039">
        <f t="shared" si="541"/>
        <v>7</v>
      </c>
      <c r="AM2039" t="str">
        <f t="shared" si="542"/>
        <v>2025 7</v>
      </c>
      <c r="AN2039" t="str">
        <f t="shared" si="543"/>
        <v xml:space="preserve">RINCAO </v>
      </c>
    </row>
    <row r="2040" spans="1:40" x14ac:dyDescent="0.35">
      <c r="A2040">
        <v>81204</v>
      </c>
      <c r="B2040" t="s">
        <v>274</v>
      </c>
      <c r="C2040" s="31">
        <v>45695</v>
      </c>
      <c r="D2040" t="s">
        <v>373</v>
      </c>
      <c r="E2040" t="s">
        <v>374</v>
      </c>
      <c r="F2040" t="s">
        <v>638</v>
      </c>
      <c r="G2040" t="s">
        <v>639</v>
      </c>
      <c r="H2040" t="s">
        <v>817</v>
      </c>
      <c r="I2040" t="s">
        <v>818</v>
      </c>
      <c r="J2040">
        <v>120</v>
      </c>
      <c r="K2040">
        <v>1196.4000000000001</v>
      </c>
      <c r="L2040">
        <v>624.03197</v>
      </c>
      <c r="M2040">
        <v>240.96</v>
      </c>
      <c r="N2040">
        <v>9.9700000000000006</v>
      </c>
      <c r="O2040" s="32">
        <f t="shared" si="527"/>
        <v>955.44</v>
      </c>
      <c r="P2040" s="32">
        <f t="shared" si="528"/>
        <v>331.40803000000005</v>
      </c>
      <c r="Q2040">
        <v>709545</v>
      </c>
      <c r="R2040" t="s">
        <v>312</v>
      </c>
      <c r="S2040" t="s">
        <v>457</v>
      </c>
      <c r="T2040" t="str">
        <f t="shared" si="529"/>
        <v>VEN</v>
      </c>
      <c r="U2040" t="s">
        <v>437</v>
      </c>
      <c r="V2040" s="33">
        <f t="shared" si="530"/>
        <v>1196.4000000000001</v>
      </c>
      <c r="W2040">
        <f t="shared" si="531"/>
        <v>120</v>
      </c>
      <c r="X2040" s="33">
        <f t="shared" si="532"/>
        <v>955.44</v>
      </c>
      <c r="Y2040" s="33">
        <f t="shared" si="533"/>
        <v>240.96</v>
      </c>
      <c r="Z2040" s="45">
        <f t="shared" si="534"/>
        <v>0.25694419090605153</v>
      </c>
      <c r="AA2040" s="33">
        <f t="shared" si="535"/>
        <v>307.40803000000005</v>
      </c>
      <c r="AB2040" s="45">
        <f t="shared" si="536"/>
        <v>0.32174498660303108</v>
      </c>
      <c r="AC2040" s="33">
        <f>IFERROR($X2040/VLOOKUP(CONCATENATE("USD",C2040),[1]GEINDICE!AR$1:AS$65536,2,0),"")</f>
        <v>165.99892280695659</v>
      </c>
      <c r="AD2040" s="33">
        <f>IFERROR($AA2040/VLOOKUP(CONCATENATE("USD",C2040),[1]GEINDICE!AR$1:AS$65536,2,0),"")</f>
        <v>53.409321194641841</v>
      </c>
      <c r="AE2040" s="33">
        <f>IFERROR($X2040/VLOOKUP(CONCATENATE("EUR",C2040),[1]GEINDICE!AR$1:AS$65536,2,0),"")</f>
        <v>160.32217467908382</v>
      </c>
      <c r="AF2040" s="33">
        <f>IFERROR($AA2040/VLOOKUP(CONCATENATE("EUR",C2040),[1]GEINDICE!AR$1:AS$65536,2,0),"")</f>
        <v>51.582855944290635</v>
      </c>
      <c r="AG2040" s="48" t="str">
        <f>VLOOKUP(E2040,[1]Apresentação!AW$1:AX$65536,2,0)</f>
        <v xml:space="preserve">                    2 - LEATHER AUXILIARIES</v>
      </c>
      <c r="AH2040" s="48" t="str">
        <f t="shared" si="537"/>
        <v xml:space="preserve">         5212000022 - PELLASTOL SCA BR</v>
      </c>
      <c r="AI2040" s="49" t="str">
        <f t="shared" si="538"/>
        <v xml:space="preserve">     L00032 - PARTNER INDUSTRIA E COMERCIO DE COUROS LTDA</v>
      </c>
      <c r="AJ2040" t="str">
        <f t="shared" si="539"/>
        <v xml:space="preserve">     90 - SALES</v>
      </c>
      <c r="AK2040" t="str">
        <f t="shared" si="540"/>
        <v/>
      </c>
      <c r="AL2040">
        <f t="shared" si="541"/>
        <v>2</v>
      </c>
      <c r="AM2040" t="str">
        <f t="shared" si="542"/>
        <v>2025 2</v>
      </c>
      <c r="AN2040" t="str">
        <f t="shared" si="543"/>
        <v xml:space="preserve">PARTNER </v>
      </c>
    </row>
    <row r="2041" spans="1:40" x14ac:dyDescent="0.35">
      <c r="A2041">
        <v>80773</v>
      </c>
      <c r="B2041" t="s">
        <v>274</v>
      </c>
      <c r="C2041" s="31">
        <v>45664</v>
      </c>
      <c r="D2041" t="s">
        <v>373</v>
      </c>
      <c r="E2041" t="s">
        <v>374</v>
      </c>
      <c r="F2041" t="s">
        <v>638</v>
      </c>
      <c r="G2041" t="s">
        <v>639</v>
      </c>
      <c r="H2041" t="s">
        <v>817</v>
      </c>
      <c r="I2041" t="s">
        <v>818</v>
      </c>
      <c r="J2041">
        <v>120</v>
      </c>
      <c r="K2041">
        <v>1196.4000000000001</v>
      </c>
      <c r="L2041">
        <v>585.27707999999996</v>
      </c>
      <c r="M2041">
        <v>240.96</v>
      </c>
      <c r="N2041">
        <v>9.9700000000000006</v>
      </c>
      <c r="O2041" s="32">
        <f t="shared" si="527"/>
        <v>955.44</v>
      </c>
      <c r="P2041" s="32">
        <f t="shared" si="528"/>
        <v>370.1629200000001</v>
      </c>
      <c r="Q2041">
        <v>706418</v>
      </c>
      <c r="R2041" t="s">
        <v>312</v>
      </c>
      <c r="S2041" t="s">
        <v>457</v>
      </c>
      <c r="T2041" t="str">
        <f t="shared" si="529"/>
        <v>VEN</v>
      </c>
      <c r="U2041" t="s">
        <v>437</v>
      </c>
      <c r="V2041" s="33">
        <f t="shared" si="530"/>
        <v>1196.4000000000001</v>
      </c>
      <c r="W2041">
        <f t="shared" si="531"/>
        <v>120</v>
      </c>
      <c r="X2041" s="33">
        <f t="shared" si="532"/>
        <v>955.44</v>
      </c>
      <c r="Y2041" s="33">
        <f t="shared" si="533"/>
        <v>240.96</v>
      </c>
      <c r="Z2041" s="45">
        <f t="shared" si="534"/>
        <v>0.28933711133400208</v>
      </c>
      <c r="AA2041" s="33">
        <f t="shared" si="535"/>
        <v>346.1629200000001</v>
      </c>
      <c r="AB2041" s="45">
        <f t="shared" si="536"/>
        <v>0.36230733484049243</v>
      </c>
      <c r="AC2041" s="33">
        <f>IFERROR($X2041/VLOOKUP(CONCATENATE("USD",C2041),[1]GEINDICE!AR$1:AS$65536,2,0),"")</f>
        <v>157.29737738924285</v>
      </c>
      <c r="AD2041" s="33">
        <f>IFERROR($AA2041/VLOOKUP(CONCATENATE("USD",C2041),[1]GEINDICE!AR$1:AS$65536,2,0),"")</f>
        <v>56.989993579295707</v>
      </c>
      <c r="AE2041" s="33">
        <f>IFERROR($X2041/VLOOKUP(CONCATENATE("EUR",C2041),[1]GEINDICE!AR$1:AS$65536,2,0),"")</f>
        <v>151.62585498230524</v>
      </c>
      <c r="AF2041" s="33">
        <f>IFERROR($AA2041/VLOOKUP(CONCATENATE("EUR",C2041),[1]GEINDICE!AR$1:AS$65536,2,0),"")</f>
        <v>54.935159411550011</v>
      </c>
      <c r="AG2041" s="48" t="str">
        <f>VLOOKUP(E2041,[1]Apresentação!AW$1:AX$65536,2,0)</f>
        <v xml:space="preserve">                    2 - LEATHER AUXILIARIES</v>
      </c>
      <c r="AH2041" s="48" t="str">
        <f t="shared" si="537"/>
        <v xml:space="preserve">         5212000022 - PELLASTOL SCA BR</v>
      </c>
      <c r="AI2041" s="49" t="str">
        <f t="shared" si="538"/>
        <v xml:space="preserve">     L00032 - PARTNER INDUSTRIA E COMERCIO DE COUROS LTDA</v>
      </c>
      <c r="AJ2041" t="str">
        <f t="shared" si="539"/>
        <v xml:space="preserve">     90 - SALES</v>
      </c>
      <c r="AK2041" t="str">
        <f t="shared" si="540"/>
        <v/>
      </c>
      <c r="AL2041">
        <f t="shared" si="541"/>
        <v>1</v>
      </c>
      <c r="AM2041" t="str">
        <f t="shared" si="542"/>
        <v>2025 1</v>
      </c>
      <c r="AN2041" t="str">
        <f t="shared" si="543"/>
        <v xml:space="preserve">PARTNER </v>
      </c>
    </row>
    <row r="2042" spans="1:40" x14ac:dyDescent="0.35">
      <c r="A2042">
        <v>81186</v>
      </c>
      <c r="B2042" t="s">
        <v>274</v>
      </c>
      <c r="C2042" s="31">
        <v>45694</v>
      </c>
      <c r="D2042" t="s">
        <v>373</v>
      </c>
      <c r="E2042" t="s">
        <v>374</v>
      </c>
      <c r="F2042" t="s">
        <v>638</v>
      </c>
      <c r="G2042" t="s">
        <v>639</v>
      </c>
      <c r="H2042" t="s">
        <v>817</v>
      </c>
      <c r="I2042" t="s">
        <v>818</v>
      </c>
      <c r="J2042">
        <v>120</v>
      </c>
      <c r="K2042">
        <v>1196.4000000000001</v>
      </c>
      <c r="L2042">
        <v>624.03197</v>
      </c>
      <c r="M2042">
        <v>240.96</v>
      </c>
      <c r="N2042">
        <v>9.9700000000000006</v>
      </c>
      <c r="O2042" s="32">
        <f t="shared" si="527"/>
        <v>955.44</v>
      </c>
      <c r="P2042" s="32">
        <f t="shared" si="528"/>
        <v>331.40803000000005</v>
      </c>
      <c r="Q2042">
        <v>709337</v>
      </c>
      <c r="R2042" t="s">
        <v>312</v>
      </c>
      <c r="S2042" t="s">
        <v>457</v>
      </c>
      <c r="T2042" t="str">
        <f t="shared" si="529"/>
        <v>VEN</v>
      </c>
      <c r="U2042" t="s">
        <v>437</v>
      </c>
      <c r="V2042" s="33">
        <f t="shared" si="530"/>
        <v>1196.4000000000001</v>
      </c>
      <c r="W2042">
        <f t="shared" si="531"/>
        <v>120</v>
      </c>
      <c r="X2042" s="33">
        <f t="shared" si="532"/>
        <v>955.44</v>
      </c>
      <c r="Y2042" s="33">
        <f t="shared" si="533"/>
        <v>240.96</v>
      </c>
      <c r="Z2042" s="45">
        <f t="shared" si="534"/>
        <v>0.25694419090605153</v>
      </c>
      <c r="AA2042" s="33">
        <f t="shared" si="535"/>
        <v>307.40803000000005</v>
      </c>
      <c r="AB2042" s="45">
        <f t="shared" si="536"/>
        <v>0.32174498660303108</v>
      </c>
      <c r="AC2042" s="33">
        <f>IFERROR($X2042/VLOOKUP(CONCATENATE("USD",C2042),[1]GEINDICE!AR$1:AS$65536,2,0),"")</f>
        <v>165.14103982300884</v>
      </c>
      <c r="AD2042" s="33">
        <f>IFERROR($AA2042/VLOOKUP(CONCATENATE("USD",C2042),[1]GEINDICE!AR$1:AS$65536,2,0),"")</f>
        <v>53.133301645464606</v>
      </c>
      <c r="AE2042" s="33">
        <f>IFERROR($X2042/VLOOKUP(CONCATENATE("EUR",C2042),[1]GEINDICE!AR$1:AS$65536,2,0),"")</f>
        <v>159.24796239811991</v>
      </c>
      <c r="AF2042" s="33">
        <f>IFERROR($AA2042/VLOOKUP(CONCATENATE("EUR",C2042),[1]GEINDICE!AR$1:AS$65536,2,0),"")</f>
        <v>51.23723352834309</v>
      </c>
      <c r="AG2042" s="48" t="str">
        <f>VLOOKUP(E2042,[1]Apresentação!AW$1:AX$65536,2,0)</f>
        <v xml:space="preserve">                    2 - LEATHER AUXILIARIES</v>
      </c>
      <c r="AH2042" s="48" t="str">
        <f t="shared" si="537"/>
        <v xml:space="preserve">         5212000022 - PELLASTOL SCA BR</v>
      </c>
      <c r="AI2042" s="49" t="str">
        <f t="shared" si="538"/>
        <v xml:space="preserve">     L00032 - PARTNER INDUSTRIA E COMERCIO DE COUROS LTDA</v>
      </c>
      <c r="AJ2042" t="str">
        <f t="shared" si="539"/>
        <v xml:space="preserve">     90 - SALES</v>
      </c>
      <c r="AK2042" t="str">
        <f t="shared" si="540"/>
        <v/>
      </c>
      <c r="AL2042">
        <f t="shared" si="541"/>
        <v>2</v>
      </c>
      <c r="AM2042" t="str">
        <f t="shared" si="542"/>
        <v>2025 2</v>
      </c>
      <c r="AN2042" t="str">
        <f t="shared" si="543"/>
        <v xml:space="preserve">PARTNER </v>
      </c>
    </row>
    <row r="2043" spans="1:40" x14ac:dyDescent="0.35">
      <c r="A2043">
        <v>82389</v>
      </c>
      <c r="B2043" t="s">
        <v>274</v>
      </c>
      <c r="C2043" s="31">
        <v>45790</v>
      </c>
      <c r="D2043" t="s">
        <v>373</v>
      </c>
      <c r="E2043" t="s">
        <v>374</v>
      </c>
      <c r="F2043" t="s">
        <v>642</v>
      </c>
      <c r="G2043" t="s">
        <v>643</v>
      </c>
      <c r="H2043" t="s">
        <v>817</v>
      </c>
      <c r="I2043" t="s">
        <v>818</v>
      </c>
      <c r="J2043">
        <v>120</v>
      </c>
      <c r="K2043">
        <v>1351.32</v>
      </c>
      <c r="L2043">
        <v>649.01048000000003</v>
      </c>
      <c r="M2043">
        <v>272.16000000000003</v>
      </c>
      <c r="N2043">
        <v>11.261000000000001</v>
      </c>
      <c r="O2043" s="32">
        <f t="shared" si="527"/>
        <v>1079.1599999999999</v>
      </c>
      <c r="P2043" s="32">
        <f t="shared" si="528"/>
        <v>430.14951999999982</v>
      </c>
      <c r="Q2043">
        <v>738533</v>
      </c>
      <c r="R2043" t="s">
        <v>312</v>
      </c>
      <c r="S2043" t="s">
        <v>457</v>
      </c>
      <c r="T2043" t="str">
        <f t="shared" si="529"/>
        <v>VEN</v>
      </c>
      <c r="U2043" t="s">
        <v>313</v>
      </c>
      <c r="V2043" s="33">
        <f t="shared" si="530"/>
        <v>1351.32</v>
      </c>
      <c r="W2043">
        <f t="shared" si="531"/>
        <v>120</v>
      </c>
      <c r="X2043" s="33">
        <f t="shared" si="532"/>
        <v>1079.1599999999999</v>
      </c>
      <c r="Y2043" s="33">
        <f t="shared" si="533"/>
        <v>272.16000000000003</v>
      </c>
      <c r="Z2043" s="45">
        <f t="shared" si="534"/>
        <v>0.3005576177367314</v>
      </c>
      <c r="AA2043" s="33">
        <f t="shared" si="535"/>
        <v>406.14951999999982</v>
      </c>
      <c r="AB2043" s="45">
        <f t="shared" si="536"/>
        <v>0.37635709255346739</v>
      </c>
      <c r="AC2043" s="33">
        <f>IFERROR($X2043/VLOOKUP(CONCATENATE("USD",C2043),[1]GEINDICE!AR$1:AS$65536,2,0),"")</f>
        <v>191.80974725391914</v>
      </c>
      <c r="AD2043" s="33">
        <f>IFERROR($AA2043/VLOOKUP(CONCATENATE("USD",C2043),[1]GEINDICE!AR$1:AS$65536,2,0),"")</f>
        <v>72.188958799900433</v>
      </c>
      <c r="AE2043" s="33">
        <f>IFERROR($X2043/VLOOKUP(CONCATENATE("EUR",C2043),[1]GEINDICE!AR$1:AS$65536,2,0),"")</f>
        <v>171.62759629759211</v>
      </c>
      <c r="AF2043" s="33">
        <f>IFERROR($AA2043/VLOOKUP(CONCATENATE("EUR",C2043),[1]GEINDICE!AR$1:AS$65536,2,0),"")</f>
        <v>64.593263144502018</v>
      </c>
      <c r="AG2043" s="48" t="str">
        <f>VLOOKUP(E2043,[1]Apresentação!AW$1:AX$65536,2,0)</f>
        <v xml:space="preserve">                    2 - LEATHER AUXILIARIES</v>
      </c>
      <c r="AH2043" s="48" t="str">
        <f t="shared" si="537"/>
        <v xml:space="preserve">         5212000022 - PELLASTOL SCA BR</v>
      </c>
      <c r="AI2043" s="49" t="str">
        <f t="shared" si="538"/>
        <v xml:space="preserve">     L00281 - ICL BENEFICIAMENTO DE COUROS LTDA.</v>
      </c>
      <c r="AJ2043" t="str">
        <f t="shared" si="539"/>
        <v xml:space="preserve">     90 - SALES</v>
      </c>
      <c r="AK2043" t="str">
        <f t="shared" si="540"/>
        <v/>
      </c>
      <c r="AL2043">
        <f t="shared" si="541"/>
        <v>5</v>
      </c>
      <c r="AM2043" t="str">
        <f t="shared" si="542"/>
        <v>2025 5</v>
      </c>
      <c r="AN2043" t="str">
        <f t="shared" si="543"/>
        <v xml:space="preserve">ICL </v>
      </c>
    </row>
    <row r="2044" spans="1:40" x14ac:dyDescent="0.35">
      <c r="A2044">
        <v>81021</v>
      </c>
      <c r="B2044" t="s">
        <v>274</v>
      </c>
      <c r="C2044" s="31">
        <v>45681</v>
      </c>
      <c r="D2044" t="s">
        <v>373</v>
      </c>
      <c r="E2044" t="s">
        <v>374</v>
      </c>
      <c r="F2044" t="s">
        <v>427</v>
      </c>
      <c r="G2044" t="s">
        <v>428</v>
      </c>
      <c r="H2044" t="s">
        <v>817</v>
      </c>
      <c r="I2044" t="s">
        <v>818</v>
      </c>
      <c r="J2044">
        <v>720</v>
      </c>
      <c r="K2044">
        <v>9537.11</v>
      </c>
      <c r="L2044">
        <v>3604.1020100000001</v>
      </c>
      <c r="M2044">
        <v>1920.79</v>
      </c>
      <c r="N2044">
        <v>13.245979999999999</v>
      </c>
      <c r="O2044" s="32">
        <f t="shared" si="527"/>
        <v>7616.3200000000006</v>
      </c>
      <c r="P2044" s="32">
        <f t="shared" si="528"/>
        <v>4012.2179900000006</v>
      </c>
      <c r="Q2044">
        <v>708140</v>
      </c>
      <c r="R2044" t="s">
        <v>312</v>
      </c>
      <c r="S2044" t="s">
        <v>457</v>
      </c>
      <c r="T2044" t="str">
        <f t="shared" si="529"/>
        <v>VEN</v>
      </c>
      <c r="U2044" t="s">
        <v>437</v>
      </c>
      <c r="V2044" s="33">
        <f t="shared" si="530"/>
        <v>9537.11</v>
      </c>
      <c r="W2044">
        <f t="shared" si="531"/>
        <v>720</v>
      </c>
      <c r="X2044" s="33">
        <f t="shared" si="532"/>
        <v>7616.3200000000006</v>
      </c>
      <c r="Y2044" s="33">
        <f t="shared" si="533"/>
        <v>1920.79</v>
      </c>
      <c r="Z2044" s="45">
        <f t="shared" si="534"/>
        <v>0.40559645322325111</v>
      </c>
      <c r="AA2044" s="33">
        <f t="shared" si="535"/>
        <v>3868.2179900000006</v>
      </c>
      <c r="AB2044" s="45">
        <f t="shared" si="536"/>
        <v>0.50788543417293397</v>
      </c>
      <c r="AC2044" s="33">
        <f>IFERROR($X2044/VLOOKUP(CONCATENATE("USD",C2044),[1]GEINDICE!AR$1:AS$65536,2,0),"")</f>
        <v>1292.5447602885024</v>
      </c>
      <c r="AD2044" s="33">
        <f>IFERROR($AA2044/VLOOKUP(CONCATENATE("USD",C2044),[1]GEINDICE!AR$1:AS$65536,2,0),"")</f>
        <v>656.46465676707692</v>
      </c>
      <c r="AE2044" s="33">
        <f>IFERROR($X2044/VLOOKUP(CONCATENATE("EUR",C2044),[1]GEINDICE!AR$1:AS$65536,2,0),"")</f>
        <v>1229.0135708637911</v>
      </c>
      <c r="AF2044" s="33">
        <f>IFERROR($AA2044/VLOOKUP(CONCATENATE("EUR",C2044),[1]GEINDICE!AR$1:AS$65536,2,0),"")</f>
        <v>624.19809104258445</v>
      </c>
      <c r="AG2044" s="48" t="str">
        <f>VLOOKUP(E2044,[1]Apresentação!AW$1:AX$65536,2,0)</f>
        <v xml:space="preserve">                    2 - LEATHER AUXILIARIES</v>
      </c>
      <c r="AH2044" s="48" t="str">
        <f t="shared" si="537"/>
        <v xml:space="preserve">         5212000022 - PELLASTOL SCA BR</v>
      </c>
      <c r="AI2044" s="49" t="str">
        <f t="shared" si="538"/>
        <v xml:space="preserve">     L00258 - CORTUME KRUMENAUER SA</v>
      </c>
      <c r="AJ2044" t="str">
        <f t="shared" si="539"/>
        <v xml:space="preserve">     90 - SALES</v>
      </c>
      <c r="AK2044" t="str">
        <f t="shared" si="540"/>
        <v/>
      </c>
      <c r="AL2044">
        <f t="shared" si="541"/>
        <v>1</v>
      </c>
      <c r="AM2044" t="str">
        <f t="shared" si="542"/>
        <v>2025 1</v>
      </c>
      <c r="AN2044" t="str">
        <f t="shared" si="543"/>
        <v xml:space="preserve">CORTUME </v>
      </c>
    </row>
    <row r="2045" spans="1:40" x14ac:dyDescent="0.35">
      <c r="A2045">
        <v>81022</v>
      </c>
      <c r="B2045" t="s">
        <v>274</v>
      </c>
      <c r="C2045" s="31">
        <v>45681</v>
      </c>
      <c r="D2045" t="s">
        <v>373</v>
      </c>
      <c r="E2045" t="s">
        <v>374</v>
      </c>
      <c r="F2045" t="s">
        <v>427</v>
      </c>
      <c r="G2045" t="s">
        <v>428</v>
      </c>
      <c r="H2045" t="s">
        <v>817</v>
      </c>
      <c r="I2045" t="s">
        <v>818</v>
      </c>
      <c r="J2045">
        <v>120</v>
      </c>
      <c r="K2045">
        <v>1589.52</v>
      </c>
      <c r="L2045">
        <v>600.68367000000001</v>
      </c>
      <c r="M2045">
        <v>320.14</v>
      </c>
      <c r="N2045">
        <v>13.245979999999999</v>
      </c>
      <c r="O2045" s="32">
        <f t="shared" si="527"/>
        <v>1269.3800000000001</v>
      </c>
      <c r="P2045" s="32">
        <f t="shared" si="528"/>
        <v>668.6963300000001</v>
      </c>
      <c r="Q2045">
        <v>708162</v>
      </c>
      <c r="R2045" t="s">
        <v>312</v>
      </c>
      <c r="S2045" t="s">
        <v>457</v>
      </c>
      <c r="T2045" t="str">
        <f t="shared" si="529"/>
        <v>VEN</v>
      </c>
      <c r="U2045" t="s">
        <v>437</v>
      </c>
      <c r="V2045" s="33">
        <f t="shared" si="530"/>
        <v>1589.52</v>
      </c>
      <c r="W2045">
        <f t="shared" si="531"/>
        <v>120</v>
      </c>
      <c r="X2045" s="33">
        <f t="shared" si="532"/>
        <v>1269.3800000000001</v>
      </c>
      <c r="Y2045" s="33">
        <f t="shared" si="533"/>
        <v>320.14</v>
      </c>
      <c r="Z2045" s="45">
        <f t="shared" si="534"/>
        <v>0.4055918327545423</v>
      </c>
      <c r="AA2045" s="33">
        <f t="shared" si="535"/>
        <v>644.6963300000001</v>
      </c>
      <c r="AB2045" s="45">
        <f t="shared" si="536"/>
        <v>0.50788284831965214</v>
      </c>
      <c r="AC2045" s="33">
        <f>IFERROR($X2045/VLOOKUP(CONCATENATE("USD",C2045),[1]GEINDICE!AR$1:AS$65536,2,0),"")</f>
        <v>215.42299533305049</v>
      </c>
      <c r="AD2045" s="33">
        <f>IFERROR($AA2045/VLOOKUP(CONCATENATE("USD",C2045),[1]GEINDICE!AR$1:AS$65536,2,0),"")</f>
        <v>109.40964446330082</v>
      </c>
      <c r="AE2045" s="33">
        <f>IFERROR($X2045/VLOOKUP(CONCATENATE("EUR",C2045),[1]GEINDICE!AR$1:AS$65536,2,0),"")</f>
        <v>204.83451937196429</v>
      </c>
      <c r="AF2045" s="33">
        <f>IFERROR($AA2045/VLOOKUP(CONCATENATE("EUR",C2045),[1]GEINDICE!AR$1:AS$65536,2,0),"")</f>
        <v>104.0319391328202</v>
      </c>
      <c r="AG2045" s="48" t="str">
        <f>VLOOKUP(E2045,[1]Apresentação!AW$1:AX$65536,2,0)</f>
        <v xml:space="preserve">                    2 - LEATHER AUXILIARIES</v>
      </c>
      <c r="AH2045" s="48" t="str">
        <f t="shared" si="537"/>
        <v xml:space="preserve">         5212000022 - PELLASTOL SCA BR</v>
      </c>
      <c r="AI2045" s="49" t="str">
        <f t="shared" si="538"/>
        <v xml:space="preserve">     L00258 - CORTUME KRUMENAUER SA</v>
      </c>
      <c r="AJ2045" t="str">
        <f t="shared" si="539"/>
        <v xml:space="preserve">     90 - SALES</v>
      </c>
      <c r="AK2045" t="str">
        <f t="shared" si="540"/>
        <v/>
      </c>
      <c r="AL2045">
        <f t="shared" si="541"/>
        <v>1</v>
      </c>
      <c r="AM2045" t="str">
        <f t="shared" si="542"/>
        <v>2025 1</v>
      </c>
      <c r="AN2045" t="str">
        <f t="shared" si="543"/>
        <v xml:space="preserve">CORTUME </v>
      </c>
    </row>
    <row r="2046" spans="1:40" x14ac:dyDescent="0.35">
      <c r="A2046">
        <v>81586</v>
      </c>
      <c r="B2046" t="s">
        <v>274</v>
      </c>
      <c r="C2046" s="31">
        <v>45727</v>
      </c>
      <c r="D2046" t="s">
        <v>373</v>
      </c>
      <c r="E2046" t="s">
        <v>374</v>
      </c>
      <c r="F2046" t="s">
        <v>427</v>
      </c>
      <c r="G2046" t="s">
        <v>428</v>
      </c>
      <c r="H2046" t="s">
        <v>817</v>
      </c>
      <c r="I2046" t="s">
        <v>818</v>
      </c>
      <c r="J2046">
        <v>720</v>
      </c>
      <c r="K2046">
        <v>9301.24</v>
      </c>
      <c r="L2046">
        <v>4207.1328899999999</v>
      </c>
      <c r="M2046">
        <v>1873.28</v>
      </c>
      <c r="N2046">
        <v>12.918389999999999</v>
      </c>
      <c r="O2046" s="32">
        <f t="shared" si="527"/>
        <v>7427.96</v>
      </c>
      <c r="P2046" s="32">
        <f t="shared" si="528"/>
        <v>3220.8271100000002</v>
      </c>
      <c r="Q2046">
        <v>716463</v>
      </c>
      <c r="R2046" t="s">
        <v>312</v>
      </c>
      <c r="S2046" t="s">
        <v>457</v>
      </c>
      <c r="T2046" t="str">
        <f t="shared" si="529"/>
        <v>VEN</v>
      </c>
      <c r="U2046" t="s">
        <v>437</v>
      </c>
      <c r="V2046" s="33">
        <f t="shared" si="530"/>
        <v>9301.24</v>
      </c>
      <c r="W2046">
        <f t="shared" si="531"/>
        <v>720</v>
      </c>
      <c r="X2046" s="33">
        <f t="shared" si="532"/>
        <v>7427.96</v>
      </c>
      <c r="Y2046" s="33">
        <f t="shared" si="533"/>
        <v>1873.28</v>
      </c>
      <c r="Z2046" s="45">
        <f t="shared" si="534"/>
        <v>0.33079751839539678</v>
      </c>
      <c r="AA2046" s="33">
        <f t="shared" si="535"/>
        <v>3076.8271100000002</v>
      </c>
      <c r="AB2046" s="45">
        <f t="shared" si="536"/>
        <v>0.41422235849412226</v>
      </c>
      <c r="AC2046" s="33">
        <f>IFERROR($X2046/VLOOKUP(CONCATENATE("USD",C2046),[1]GEINDICE!AR$1:AS$65536,2,0),"")</f>
        <v>1273.0881294347514</v>
      </c>
      <c r="AD2046" s="33">
        <f>IFERROR($AA2046/VLOOKUP(CONCATENATE("USD",C2046),[1]GEINDICE!AR$1:AS$65536,2,0),"")</f>
        <v>527.34156754533308</v>
      </c>
      <c r="AE2046" s="33">
        <f>IFERROR($X2046/VLOOKUP(CONCATENATE("EUR",C2046),[1]GEINDICE!AR$1:AS$65536,2,0),"")</f>
        <v>1165.078817347659</v>
      </c>
      <c r="AF2046" s="33">
        <f>IFERROR($AA2046/VLOOKUP(CONCATENATE("EUR",C2046),[1]GEINDICE!AR$1:AS$65536,2,0),"")</f>
        <v>482.60169555328991</v>
      </c>
      <c r="AG2046" s="48" t="str">
        <f>VLOOKUP(E2046,[1]Apresentação!AW$1:AX$65536,2,0)</f>
        <v xml:space="preserve">                    2 - LEATHER AUXILIARIES</v>
      </c>
      <c r="AH2046" s="48" t="str">
        <f t="shared" si="537"/>
        <v xml:space="preserve">         5212000022 - PELLASTOL SCA BR</v>
      </c>
      <c r="AI2046" s="49" t="str">
        <f t="shared" si="538"/>
        <v xml:space="preserve">     L00258 - CORTUME KRUMENAUER SA</v>
      </c>
      <c r="AJ2046" t="str">
        <f t="shared" si="539"/>
        <v xml:space="preserve">     90 - SALES</v>
      </c>
      <c r="AK2046" t="str">
        <f t="shared" si="540"/>
        <v/>
      </c>
      <c r="AL2046">
        <f t="shared" si="541"/>
        <v>3</v>
      </c>
      <c r="AM2046" t="str">
        <f t="shared" si="542"/>
        <v>2025 3</v>
      </c>
      <c r="AN2046" t="str">
        <f t="shared" si="543"/>
        <v xml:space="preserve">CORTUME </v>
      </c>
    </row>
    <row r="2047" spans="1:40" x14ac:dyDescent="0.35">
      <c r="A2047">
        <v>80925</v>
      </c>
      <c r="B2047" t="s">
        <v>274</v>
      </c>
      <c r="C2047" s="31">
        <v>45674</v>
      </c>
      <c r="D2047" t="s">
        <v>373</v>
      </c>
      <c r="E2047" t="s">
        <v>374</v>
      </c>
      <c r="F2047" t="s">
        <v>642</v>
      </c>
      <c r="G2047" t="s">
        <v>643</v>
      </c>
      <c r="H2047" t="s">
        <v>817</v>
      </c>
      <c r="I2047" t="s">
        <v>818</v>
      </c>
      <c r="J2047">
        <v>120</v>
      </c>
      <c r="K2047">
        <v>1351.32</v>
      </c>
      <c r="L2047">
        <v>588.12089000000003</v>
      </c>
      <c r="M2047">
        <v>272.16000000000003</v>
      </c>
      <c r="N2047">
        <v>11.261000000000001</v>
      </c>
      <c r="O2047" s="32">
        <f t="shared" si="527"/>
        <v>1079.1599999999999</v>
      </c>
      <c r="P2047" s="32">
        <f t="shared" si="528"/>
        <v>491.03910999999982</v>
      </c>
      <c r="Q2047">
        <v>707516</v>
      </c>
      <c r="R2047" t="s">
        <v>312</v>
      </c>
      <c r="S2047" t="s">
        <v>457</v>
      </c>
      <c r="T2047" t="str">
        <f t="shared" si="529"/>
        <v>VEN</v>
      </c>
      <c r="U2047" t="s">
        <v>313</v>
      </c>
      <c r="V2047" s="33">
        <f t="shared" si="530"/>
        <v>1351.32</v>
      </c>
      <c r="W2047">
        <f t="shared" si="531"/>
        <v>120</v>
      </c>
      <c r="X2047" s="33">
        <f t="shared" si="532"/>
        <v>1079.1599999999999</v>
      </c>
      <c r="Y2047" s="33">
        <f t="shared" si="533"/>
        <v>272.16000000000003</v>
      </c>
      <c r="Z2047" s="45">
        <f t="shared" si="534"/>
        <v>0.34561695971346523</v>
      </c>
      <c r="AA2047" s="33">
        <f t="shared" si="535"/>
        <v>467.03910999999982</v>
      </c>
      <c r="AB2047" s="45">
        <f t="shared" si="536"/>
        <v>0.43278022721375875</v>
      </c>
      <c r="AC2047" s="33">
        <f>IFERROR($X2047/VLOOKUP(CONCATENATE("USD",C2047),[1]GEINDICE!AR$1:AS$65536,2,0),"")</f>
        <v>178.05276444092459</v>
      </c>
      <c r="AD2047" s="33">
        <f>IFERROR($AA2047/VLOOKUP(CONCATENATE("USD",C2047),[1]GEINDICE!AR$1:AS$65536,2,0),"")</f>
        <v>77.057715850781207</v>
      </c>
      <c r="AE2047" s="33">
        <f>IFERROR($X2047/VLOOKUP(CONCATENATE("EUR",C2047),[1]GEINDICE!AR$1:AS$65536,2,0),"")</f>
        <v>172.86750925080491</v>
      </c>
      <c r="AF2047" s="33">
        <f>IFERROR($AA2047/VLOOKUP(CONCATENATE("EUR",C2047),[1]GEINDICE!AR$1:AS$65536,2,0),"")</f>
        <v>74.813639931439894</v>
      </c>
      <c r="AG2047" s="48" t="str">
        <f>VLOOKUP(E2047,[1]Apresentação!AW$1:AX$65536,2,0)</f>
        <v xml:space="preserve">                    2 - LEATHER AUXILIARIES</v>
      </c>
      <c r="AH2047" s="48" t="str">
        <f t="shared" si="537"/>
        <v xml:space="preserve">         5212000022 - PELLASTOL SCA BR</v>
      </c>
      <c r="AI2047" s="49" t="str">
        <f t="shared" si="538"/>
        <v xml:space="preserve">     L00281 - ICL BENEFICIAMENTO DE COUROS LTDA.</v>
      </c>
      <c r="AJ2047" t="str">
        <f t="shared" si="539"/>
        <v xml:space="preserve">     90 - SALES</v>
      </c>
      <c r="AK2047" t="str">
        <f t="shared" si="540"/>
        <v/>
      </c>
      <c r="AL2047">
        <f t="shared" si="541"/>
        <v>1</v>
      </c>
      <c r="AM2047" t="str">
        <f t="shared" si="542"/>
        <v>2025 1</v>
      </c>
      <c r="AN2047" t="str">
        <f t="shared" si="543"/>
        <v xml:space="preserve">ICL </v>
      </c>
    </row>
    <row r="2048" spans="1:40" x14ac:dyDescent="0.35">
      <c r="A2048">
        <v>82148</v>
      </c>
      <c r="B2048" t="s">
        <v>274</v>
      </c>
      <c r="C2048" s="31">
        <v>45770</v>
      </c>
      <c r="D2048" t="s">
        <v>373</v>
      </c>
      <c r="E2048" t="s">
        <v>374</v>
      </c>
      <c r="F2048" t="s">
        <v>462</v>
      </c>
      <c r="G2048" t="s">
        <v>463</v>
      </c>
      <c r="H2048" t="s">
        <v>817</v>
      </c>
      <c r="I2048" t="s">
        <v>818</v>
      </c>
      <c r="J2048">
        <v>2000</v>
      </c>
      <c r="K2048">
        <v>22880</v>
      </c>
      <c r="L2048">
        <v>11044.375239999999</v>
      </c>
      <c r="M2048">
        <v>4608.0600000000004</v>
      </c>
      <c r="N2048">
        <v>11.44</v>
      </c>
      <c r="O2048" s="32">
        <f t="shared" si="527"/>
        <v>18271.939999999999</v>
      </c>
      <c r="P2048" s="32">
        <f t="shared" si="528"/>
        <v>7227.5647599999993</v>
      </c>
      <c r="Q2048">
        <v>732766</v>
      </c>
      <c r="R2048" t="s">
        <v>312</v>
      </c>
      <c r="S2048" t="s">
        <v>457</v>
      </c>
      <c r="T2048" t="str">
        <f t="shared" si="529"/>
        <v>VEN</v>
      </c>
      <c r="U2048" t="s">
        <v>313</v>
      </c>
      <c r="V2048" s="33">
        <f t="shared" si="530"/>
        <v>22880</v>
      </c>
      <c r="W2048">
        <f t="shared" si="531"/>
        <v>2000</v>
      </c>
      <c r="X2048" s="33">
        <f t="shared" si="532"/>
        <v>18271.939999999999</v>
      </c>
      <c r="Y2048" s="33">
        <f t="shared" si="533"/>
        <v>4608.0600000000004</v>
      </c>
      <c r="Z2048" s="45">
        <f t="shared" si="534"/>
        <v>0.29840755069930069</v>
      </c>
      <c r="AA2048" s="33">
        <f t="shared" si="535"/>
        <v>6827.5647599999993</v>
      </c>
      <c r="AB2048" s="45">
        <f t="shared" si="536"/>
        <v>0.37366392183862251</v>
      </c>
      <c r="AC2048" s="33">
        <f>IFERROR($X2048/VLOOKUP(CONCATENATE("USD",C2048),[1]GEINDICE!AR$1:AS$65536,2,0),"")</f>
        <v>3212.3663853727139</v>
      </c>
      <c r="AD2048" s="33">
        <f>IFERROR($AA2048/VLOOKUP(CONCATENATE("USD",C2048),[1]GEINDICE!AR$1:AS$65536,2,0),"")</f>
        <v>1200.345421940928</v>
      </c>
      <c r="AE2048" s="33">
        <f>IFERROR($X2048/VLOOKUP(CONCATENATE("EUR",C2048),[1]GEINDICE!AR$1:AS$65536,2,0),"")</f>
        <v>2830.2699855945721</v>
      </c>
      <c r="AF2048" s="33">
        <f>IFERROR($AA2048/VLOOKUP(CONCATENATE("EUR",C2048),[1]GEINDICE!AR$1:AS$65536,2,0),"")</f>
        <v>1057.5697826794094</v>
      </c>
      <c r="AG2048" s="48" t="str">
        <f>VLOOKUP(E2048,[1]Apresentação!AW$1:AX$65536,2,0)</f>
        <v xml:space="preserve">                    2 - LEATHER AUXILIARIES</v>
      </c>
      <c r="AH2048" s="48" t="str">
        <f t="shared" si="537"/>
        <v xml:space="preserve">         5212000022 - PELLASTOL SCA BR</v>
      </c>
      <c r="AI2048" s="49" t="str">
        <f t="shared" si="538"/>
        <v xml:space="preserve">     L00337 - AMCM IND COM IMP EXP E SERVS TECNICOS LTDA</v>
      </c>
      <c r="AJ2048" t="str">
        <f t="shared" si="539"/>
        <v xml:space="preserve">     90 - SALES</v>
      </c>
      <c r="AK2048" t="str">
        <f t="shared" si="540"/>
        <v/>
      </c>
      <c r="AL2048">
        <f t="shared" si="541"/>
        <v>4</v>
      </c>
      <c r="AM2048" t="str">
        <f t="shared" si="542"/>
        <v>2025 4</v>
      </c>
      <c r="AN2048" t="str">
        <f t="shared" si="543"/>
        <v xml:space="preserve">AMCM </v>
      </c>
    </row>
    <row r="2049" spans="1:40" x14ac:dyDescent="0.35">
      <c r="A2049">
        <v>80964</v>
      </c>
      <c r="B2049" t="s">
        <v>274</v>
      </c>
      <c r="C2049" s="31">
        <v>45679</v>
      </c>
      <c r="D2049" t="s">
        <v>373</v>
      </c>
      <c r="E2049" t="s">
        <v>374</v>
      </c>
      <c r="F2049" t="s">
        <v>462</v>
      </c>
      <c r="G2049" t="s">
        <v>463</v>
      </c>
      <c r="H2049" t="s">
        <v>817</v>
      </c>
      <c r="I2049" t="s">
        <v>818</v>
      </c>
      <c r="J2049">
        <v>1000</v>
      </c>
      <c r="K2049">
        <v>11440</v>
      </c>
      <c r="L2049">
        <v>4961.7692100000004</v>
      </c>
      <c r="M2049">
        <v>2304.0300000000002</v>
      </c>
      <c r="N2049">
        <v>11.44</v>
      </c>
      <c r="O2049" s="32">
        <f t="shared" si="527"/>
        <v>9135.9699999999993</v>
      </c>
      <c r="P2049" s="32">
        <f t="shared" si="528"/>
        <v>4174.200789999999</v>
      </c>
      <c r="Q2049">
        <v>707846</v>
      </c>
      <c r="R2049" t="s">
        <v>312</v>
      </c>
      <c r="S2049" t="s">
        <v>457</v>
      </c>
      <c r="T2049" t="str">
        <f t="shared" si="529"/>
        <v>VEN</v>
      </c>
      <c r="U2049" t="s">
        <v>437</v>
      </c>
      <c r="V2049" s="33">
        <f t="shared" si="530"/>
        <v>11440</v>
      </c>
      <c r="W2049">
        <f t="shared" si="531"/>
        <v>1000</v>
      </c>
      <c r="X2049" s="33">
        <f t="shared" si="532"/>
        <v>9135.9699999999993</v>
      </c>
      <c r="Y2049" s="33">
        <f t="shared" si="533"/>
        <v>2304.0300000000002</v>
      </c>
      <c r="Z2049" s="45">
        <f t="shared" si="534"/>
        <v>0.34739517395104885</v>
      </c>
      <c r="AA2049" s="33">
        <f t="shared" si="535"/>
        <v>3974.200789999999</v>
      </c>
      <c r="AB2049" s="45">
        <f t="shared" si="536"/>
        <v>0.43500589318922889</v>
      </c>
      <c r="AC2049" s="33">
        <f>IFERROR($X2049/VLOOKUP(CONCATENATE("USD",C2049),[1]GEINDICE!AR$1:AS$65536,2,0),"")</f>
        <v>1530.9799912859869</v>
      </c>
      <c r="AD2049" s="33">
        <f>IFERROR($AA2049/VLOOKUP(CONCATENATE("USD",C2049),[1]GEINDICE!AR$1:AS$65536,2,0),"")</f>
        <v>665.98531856419856</v>
      </c>
      <c r="AE2049" s="33">
        <f>IFERROR($X2049/VLOOKUP(CONCATENATE("EUR",C2049),[1]GEINDICE!AR$1:AS$65536,2,0),"")</f>
        <v>1469.2779028626567</v>
      </c>
      <c r="AF2049" s="33">
        <f>IFERROR($AA2049/VLOOKUP(CONCATENATE("EUR",C2049),[1]GEINDICE!AR$1:AS$65536,2,0),"")</f>
        <v>639.14454647796708</v>
      </c>
      <c r="AG2049" s="48" t="str">
        <f>VLOOKUP(E2049,[1]Apresentação!AW$1:AX$65536,2,0)</f>
        <v xml:space="preserve">                    2 - LEATHER AUXILIARIES</v>
      </c>
      <c r="AH2049" s="48" t="str">
        <f t="shared" si="537"/>
        <v xml:space="preserve">         5212000022 - PELLASTOL SCA BR</v>
      </c>
      <c r="AI2049" s="49" t="str">
        <f t="shared" si="538"/>
        <v xml:space="preserve">     L00337 - AMCM IND COM IMP EXP E SERVS TECNICOS LTDA</v>
      </c>
      <c r="AJ2049" t="str">
        <f t="shared" si="539"/>
        <v xml:space="preserve">     90 - SALES</v>
      </c>
      <c r="AK2049" t="str">
        <f t="shared" si="540"/>
        <v/>
      </c>
      <c r="AL2049">
        <f t="shared" si="541"/>
        <v>1</v>
      </c>
      <c r="AM2049" t="str">
        <f t="shared" si="542"/>
        <v>2025 1</v>
      </c>
      <c r="AN2049" t="str">
        <f t="shared" si="543"/>
        <v xml:space="preserve">AMCM </v>
      </c>
    </row>
    <row r="2050" spans="1:40" x14ac:dyDescent="0.35">
      <c r="A2050">
        <v>80974</v>
      </c>
      <c r="B2050" t="s">
        <v>274</v>
      </c>
      <c r="C2050" s="31">
        <v>45680</v>
      </c>
      <c r="D2050" t="s">
        <v>373</v>
      </c>
      <c r="E2050" t="s">
        <v>374</v>
      </c>
      <c r="F2050" t="s">
        <v>638</v>
      </c>
      <c r="G2050" t="s">
        <v>639</v>
      </c>
      <c r="H2050" t="s">
        <v>817</v>
      </c>
      <c r="I2050" t="s">
        <v>818</v>
      </c>
      <c r="J2050">
        <v>120</v>
      </c>
      <c r="K2050">
        <v>1196.4000000000001</v>
      </c>
      <c r="L2050">
        <v>595.41229999999996</v>
      </c>
      <c r="M2050">
        <v>240.96</v>
      </c>
      <c r="N2050">
        <v>9.9700000000000006</v>
      </c>
      <c r="O2050" s="32">
        <f t="shared" si="527"/>
        <v>955.44</v>
      </c>
      <c r="P2050" s="32">
        <f t="shared" si="528"/>
        <v>360.0277000000001</v>
      </c>
      <c r="Q2050">
        <v>707916</v>
      </c>
      <c r="R2050" t="s">
        <v>312</v>
      </c>
      <c r="S2050" t="s">
        <v>457</v>
      </c>
      <c r="T2050" t="str">
        <f t="shared" si="529"/>
        <v>VEN</v>
      </c>
      <c r="U2050" t="s">
        <v>437</v>
      </c>
      <c r="V2050" s="33">
        <f t="shared" si="530"/>
        <v>1196.4000000000001</v>
      </c>
      <c r="W2050">
        <f t="shared" si="531"/>
        <v>120</v>
      </c>
      <c r="X2050" s="33">
        <f t="shared" si="532"/>
        <v>955.44</v>
      </c>
      <c r="Y2050" s="33">
        <f t="shared" si="533"/>
        <v>240.96</v>
      </c>
      <c r="Z2050" s="45">
        <f t="shared" si="534"/>
        <v>0.28086568037445675</v>
      </c>
      <c r="AA2050" s="33">
        <f t="shared" si="535"/>
        <v>336.0277000000001</v>
      </c>
      <c r="AB2050" s="45">
        <f t="shared" si="536"/>
        <v>0.35169942644226754</v>
      </c>
      <c r="AC2050" s="33">
        <f>IFERROR($X2050/VLOOKUP(CONCATENATE("USD",C2050),[1]GEINDICE!AR$1:AS$65536,2,0),"")</f>
        <v>160.85119278102323</v>
      </c>
      <c r="AD2050" s="33">
        <f>IFERROR($AA2050/VLOOKUP(CONCATENATE("USD",C2050),[1]GEINDICE!AR$1:AS$65536,2,0),"")</f>
        <v>56.571272243640479</v>
      </c>
      <c r="AE2050" s="33">
        <f>IFERROR($X2050/VLOOKUP(CONCATENATE("EUR",C2050),[1]GEINDICE!AR$1:AS$65536,2,0),"")</f>
        <v>154.70958757711676</v>
      </c>
      <c r="AF2050" s="33">
        <f>IFERROR($AA2050/VLOOKUP(CONCATENATE("EUR",C2050),[1]GEINDICE!AR$1:AS$65536,2,0),"")</f>
        <v>54.411273215991727</v>
      </c>
      <c r="AG2050" s="48" t="str">
        <f>VLOOKUP(E2050,[1]Apresentação!AW$1:AX$65536,2,0)</f>
        <v xml:space="preserve">                    2 - LEATHER AUXILIARIES</v>
      </c>
      <c r="AH2050" s="48" t="str">
        <f t="shared" si="537"/>
        <v xml:space="preserve">         5212000022 - PELLASTOL SCA BR</v>
      </c>
      <c r="AI2050" s="49" t="str">
        <f t="shared" si="538"/>
        <v xml:space="preserve">     L00032 - PARTNER INDUSTRIA E COMERCIO DE COUROS LTDA</v>
      </c>
      <c r="AJ2050" t="str">
        <f t="shared" si="539"/>
        <v xml:space="preserve">     90 - SALES</v>
      </c>
      <c r="AK2050" t="str">
        <f t="shared" si="540"/>
        <v/>
      </c>
      <c r="AL2050">
        <f t="shared" si="541"/>
        <v>1</v>
      </c>
      <c r="AM2050" t="str">
        <f t="shared" si="542"/>
        <v>2025 1</v>
      </c>
      <c r="AN2050" t="str">
        <f t="shared" si="543"/>
        <v xml:space="preserve">PARTNER </v>
      </c>
    </row>
    <row r="2051" spans="1:40" x14ac:dyDescent="0.35">
      <c r="A2051">
        <v>82617</v>
      </c>
      <c r="B2051" t="s">
        <v>274</v>
      </c>
      <c r="C2051" s="31">
        <v>45810</v>
      </c>
      <c r="D2051" t="s">
        <v>373</v>
      </c>
      <c r="E2051" t="s">
        <v>374</v>
      </c>
      <c r="F2051" t="s">
        <v>462</v>
      </c>
      <c r="G2051" t="s">
        <v>463</v>
      </c>
      <c r="H2051" t="s">
        <v>817</v>
      </c>
      <c r="I2051" t="s">
        <v>818</v>
      </c>
      <c r="J2051">
        <v>2000</v>
      </c>
      <c r="K2051">
        <v>22880</v>
      </c>
      <c r="L2051">
        <v>10641.36139</v>
      </c>
      <c r="M2051">
        <v>4608.0600000000004</v>
      </c>
      <c r="N2051">
        <v>11.44</v>
      </c>
      <c r="O2051" s="32">
        <f t="shared" si="527"/>
        <v>18271.939999999999</v>
      </c>
      <c r="P2051" s="32">
        <f t="shared" si="528"/>
        <v>7630.5786099999987</v>
      </c>
      <c r="Q2051">
        <v>740171</v>
      </c>
      <c r="R2051" t="s">
        <v>312</v>
      </c>
      <c r="S2051" t="s">
        <v>457</v>
      </c>
      <c r="T2051" t="str">
        <f t="shared" si="529"/>
        <v>VEN</v>
      </c>
      <c r="U2051" t="s">
        <v>437</v>
      </c>
      <c r="V2051" s="33">
        <f t="shared" si="530"/>
        <v>22880</v>
      </c>
      <c r="W2051">
        <f t="shared" si="531"/>
        <v>2000</v>
      </c>
      <c r="X2051" s="33">
        <f t="shared" si="532"/>
        <v>18271.939999999999</v>
      </c>
      <c r="Y2051" s="33">
        <f t="shared" si="533"/>
        <v>4608.0600000000004</v>
      </c>
      <c r="Z2051" s="45">
        <f t="shared" si="534"/>
        <v>0.31602179239510486</v>
      </c>
      <c r="AA2051" s="33">
        <f t="shared" si="535"/>
        <v>7230.5786099999987</v>
      </c>
      <c r="AB2051" s="45">
        <f t="shared" si="536"/>
        <v>0.39572035645913894</v>
      </c>
      <c r="AC2051" s="33">
        <f>IFERROR($X2051/VLOOKUP(CONCATENATE("USD",C2051),[1]GEINDICE!AR$1:AS$65536,2,0),"")</f>
        <v>3209.1504645485356</v>
      </c>
      <c r="AD2051" s="33">
        <f>IFERROR($AA2051/VLOOKUP(CONCATENATE("USD",C2051),[1]GEINDICE!AR$1:AS$65536,2,0),"")</f>
        <v>1269.9261657621578</v>
      </c>
      <c r="AE2051" s="33">
        <f>IFERROR($X2051/VLOOKUP(CONCATENATE("EUR",C2051),[1]GEINDICE!AR$1:AS$65536,2,0),"")</f>
        <v>2807.3964815241602</v>
      </c>
      <c r="AF2051" s="33">
        <f>IFERROR($AA2051/VLOOKUP(CONCATENATE("EUR",C2051),[1]GEINDICE!AR$1:AS$65536,2,0),"")</f>
        <v>1110.9439363908732</v>
      </c>
      <c r="AG2051" s="48" t="str">
        <f>VLOOKUP(E2051,[1]Apresentação!AW$1:AX$65536,2,0)</f>
        <v xml:space="preserve">                    2 - LEATHER AUXILIARIES</v>
      </c>
      <c r="AH2051" s="48" t="str">
        <f t="shared" si="537"/>
        <v xml:space="preserve">         5212000022 - PELLASTOL SCA BR</v>
      </c>
      <c r="AI2051" s="49" t="str">
        <f t="shared" si="538"/>
        <v xml:space="preserve">     L00337 - AMCM IND COM IMP EXP E SERVS TECNICOS LTDA</v>
      </c>
      <c r="AJ2051" t="str">
        <f t="shared" si="539"/>
        <v xml:space="preserve">     90 - SALES</v>
      </c>
      <c r="AK2051" t="str">
        <f t="shared" si="540"/>
        <v/>
      </c>
      <c r="AL2051">
        <f t="shared" si="541"/>
        <v>6</v>
      </c>
      <c r="AM2051" t="str">
        <f t="shared" si="542"/>
        <v>2025 6</v>
      </c>
      <c r="AN2051" t="str">
        <f t="shared" si="543"/>
        <v xml:space="preserve">AMCM </v>
      </c>
    </row>
    <row r="2052" spans="1:40" x14ac:dyDescent="0.35">
      <c r="A2052">
        <v>81398</v>
      </c>
      <c r="B2052" t="s">
        <v>274</v>
      </c>
      <c r="C2052" s="31">
        <v>45713</v>
      </c>
      <c r="D2052" t="s">
        <v>373</v>
      </c>
      <c r="E2052" t="s">
        <v>374</v>
      </c>
      <c r="F2052" t="s">
        <v>642</v>
      </c>
      <c r="G2052" t="s">
        <v>643</v>
      </c>
      <c r="H2052" t="s">
        <v>817</v>
      </c>
      <c r="I2052" t="s">
        <v>818</v>
      </c>
      <c r="J2052">
        <v>120</v>
      </c>
      <c r="K2052">
        <v>1351.32</v>
      </c>
      <c r="L2052">
        <v>670.52886999999998</v>
      </c>
      <c r="M2052">
        <v>272.16000000000003</v>
      </c>
      <c r="N2052">
        <v>11.261000000000001</v>
      </c>
      <c r="O2052" s="32">
        <f t="shared" ref="O2052:O2115" si="544">$K2052-$Y2052</f>
        <v>1079.1599999999999</v>
      </c>
      <c r="P2052" s="32">
        <f t="shared" ref="P2052:P2115" si="545">($O2052-$L2052)</f>
        <v>408.63112999999987</v>
      </c>
      <c r="Q2052">
        <v>711258</v>
      </c>
      <c r="R2052" t="s">
        <v>312</v>
      </c>
      <c r="S2052" t="s">
        <v>457</v>
      </c>
      <c r="T2052" t="str">
        <f t="shared" ref="T2052:T2115" si="546">MID($U2052,1,3)</f>
        <v>VEN</v>
      </c>
      <c r="U2052" t="s">
        <v>313</v>
      </c>
      <c r="V2052" s="33">
        <f t="shared" ref="V2052:V2115" si="547">IF($T2052="DEV",-$K2052,$K2052)</f>
        <v>1351.32</v>
      </c>
      <c r="W2052">
        <f t="shared" ref="W2052:W2115" si="548">IF($T2052="DEV",-$J2052,$J2052)</f>
        <v>120</v>
      </c>
      <c r="X2052" s="33">
        <f t="shared" ref="X2052:X2115" si="549">$V2052-$Y2052</f>
        <v>1079.1599999999999</v>
      </c>
      <c r="Y2052" s="33">
        <f t="shared" ref="Y2052:Y2115" si="550">IF(A2052=59876,M2052,IF(A2052=59868,M2052,IF(R2052="6111",((K2052*0.12)+M2052),IF(T2052="DEV",-M2052,M2052))))</f>
        <v>272.16000000000003</v>
      </c>
      <c r="Z2052" s="45">
        <f t="shared" ref="Z2052:Z2115" si="551">IFERROR($AA2052/$V2052,0)</f>
        <v>0.28463363970044098</v>
      </c>
      <c r="AA2052" s="33">
        <f t="shared" ref="AA2052:AA2115" si="552">IF(VLOOKUP(AL2052,AR:AS,2,0)="sim",IF($T2052="DEV",($X2052-$L2052),$P2052)-(0.2*W2052),IF(VLOOKUP(AL2052,AR:AS,2,0)="OK",IF($T2052="DEV",($X2052-$L2052),$P2052)-(0.2*W2052),IF($T2052="DEV",($X2052-$L2052),$P2052)))</f>
        <v>384.63112999999987</v>
      </c>
      <c r="AB2052" s="45">
        <f t="shared" ref="AB2052:AB2115" si="553">IFERROR($AA2052/$X2052,0)</f>
        <v>0.35641714852292516</v>
      </c>
      <c r="AC2052" s="33">
        <f>IFERROR($X2052/VLOOKUP(CONCATENATE("USD",C2052),[1]GEINDICE!AR$1:AS$65536,2,0),"")</f>
        <v>186.77374132470271</v>
      </c>
      <c r="AD2052" s="33">
        <f>IFERROR($AA2052/VLOOKUP(CONCATENATE("USD",C2052),[1]GEINDICE!AR$1:AS$65536,2,0),"")</f>
        <v>66.569364301908962</v>
      </c>
      <c r="AE2052" s="33">
        <f>IFERROR($X2052/VLOOKUP(CONCATENATE("EUR",C2052),[1]GEINDICE!AR$1:AS$65536,2,0),"")</f>
        <v>177.91479820627799</v>
      </c>
      <c r="AF2052" s="33">
        <f>IFERROR($AA2052/VLOOKUP(CONCATENATE("EUR",C2052),[1]GEINDICE!AR$1:AS$65536,2,0),"")</f>
        <v>63.411885056713245</v>
      </c>
      <c r="AG2052" s="48" t="str">
        <f>VLOOKUP(E2052,[1]Apresentação!AW$1:AX$65536,2,0)</f>
        <v xml:space="preserve">                    2 - LEATHER AUXILIARIES</v>
      </c>
      <c r="AH2052" s="48" t="str">
        <f t="shared" ref="AH2052:AH2115" si="554">CONCATENATE("         ",H2052," - ",I2052)</f>
        <v xml:space="preserve">         5212000022 - PELLASTOL SCA BR</v>
      </c>
      <c r="AI2052" s="49" t="str">
        <f t="shared" ref="AI2052:AI2115" si="555">CONCATENATE("     ",F2052," - ",G2052)</f>
        <v xml:space="preserve">     L00281 - ICL BENEFICIAMENTO DE COUROS LTDA.</v>
      </c>
      <c r="AJ2052" t="str">
        <f t="shared" ref="AJ2052:AJ2115" si="556">IF(RIGHT(I2052,2)="BR","     90 - SALES","     93 - RESALES")</f>
        <v xml:space="preserve">     90 - SALES</v>
      </c>
      <c r="AK2052" t="str">
        <f t="shared" ref="AK2052:AK2115" si="557">IF(R2052="3201","EXP",IF(R2052="7101","EXP",""))</f>
        <v/>
      </c>
      <c r="AL2052">
        <f t="shared" ref="AL2052:AL2115" si="558">VLOOKUP(MONTH(C2052),AQ:AR,2,0)</f>
        <v>2</v>
      </c>
      <c r="AM2052" t="str">
        <f t="shared" ref="AM2052:AM2115" si="559">CONCATENATE(YEAR(C2052)," ",MONTH(C2052))</f>
        <v>2025 2</v>
      </c>
      <c r="AN2052" t="str">
        <f t="shared" ref="AN2052:AN2115" si="560">MID(G2052,1,SEARCH(" ",G2052,1))</f>
        <v xml:space="preserve">ICL </v>
      </c>
    </row>
    <row r="2053" spans="1:40" x14ac:dyDescent="0.35">
      <c r="A2053">
        <v>81520</v>
      </c>
      <c r="B2053" t="s">
        <v>274</v>
      </c>
      <c r="C2053" s="31">
        <v>45722</v>
      </c>
      <c r="D2053" t="s">
        <v>373</v>
      </c>
      <c r="E2053" t="s">
        <v>374</v>
      </c>
      <c r="F2053" t="s">
        <v>638</v>
      </c>
      <c r="G2053" t="s">
        <v>639</v>
      </c>
      <c r="H2053" t="s">
        <v>817</v>
      </c>
      <c r="I2053" t="s">
        <v>818</v>
      </c>
      <c r="J2053">
        <v>120</v>
      </c>
      <c r="K2053">
        <v>1196.4000000000001</v>
      </c>
      <c r="L2053">
        <v>701.18880999999999</v>
      </c>
      <c r="M2053">
        <v>240.96</v>
      </c>
      <c r="N2053">
        <v>9.9700000000000006</v>
      </c>
      <c r="O2053" s="32">
        <f t="shared" si="544"/>
        <v>955.44</v>
      </c>
      <c r="P2053" s="32">
        <f t="shared" si="545"/>
        <v>254.25119000000007</v>
      </c>
      <c r="Q2053">
        <v>714640</v>
      </c>
      <c r="R2053" t="s">
        <v>312</v>
      </c>
      <c r="S2053" t="s">
        <v>457</v>
      </c>
      <c r="T2053" t="str">
        <f t="shared" si="546"/>
        <v>VEN</v>
      </c>
      <c r="U2053" t="s">
        <v>437</v>
      </c>
      <c r="V2053" s="33">
        <f t="shared" si="547"/>
        <v>1196.4000000000001</v>
      </c>
      <c r="W2053">
        <f t="shared" si="548"/>
        <v>120</v>
      </c>
      <c r="X2053" s="33">
        <f t="shared" si="549"/>
        <v>955.44</v>
      </c>
      <c r="Y2053" s="33">
        <f t="shared" si="550"/>
        <v>240.96</v>
      </c>
      <c r="Z2053" s="45">
        <f t="shared" si="551"/>
        <v>0.1924533517218322</v>
      </c>
      <c r="AA2053" s="33">
        <f t="shared" si="552"/>
        <v>230.25119000000007</v>
      </c>
      <c r="AB2053" s="45">
        <f t="shared" si="553"/>
        <v>0.2409896906137487</v>
      </c>
      <c r="AC2053" s="33">
        <f>IFERROR($X2053/VLOOKUP(CONCATENATE("USD",C2053),[1]GEINDICE!AR$1:AS$65536,2,0),"")</f>
        <v>166.1952721390179</v>
      </c>
      <c r="AD2053" s="33">
        <f>IFERROR($AA2053/VLOOKUP(CONCATENATE("USD",C2053),[1]GEINDICE!AR$1:AS$65536,2,0),"")</f>
        <v>40.051347214249695</v>
      </c>
      <c r="AE2053" s="33">
        <f>IFERROR($X2053/VLOOKUP(CONCATENATE("EUR",C2053),[1]GEINDICE!AR$1:AS$65536,2,0),"")</f>
        <v>153.62747620272702</v>
      </c>
      <c r="AF2053" s="33">
        <f>IFERROR($AA2053/VLOOKUP(CONCATENATE("EUR",C2053),[1]GEINDICE!AR$1:AS$65536,2,0),"")</f>
        <v>37.022637959866223</v>
      </c>
      <c r="AG2053" s="48" t="str">
        <f>VLOOKUP(E2053,[1]Apresentação!AW$1:AX$65536,2,0)</f>
        <v xml:space="preserve">                    2 - LEATHER AUXILIARIES</v>
      </c>
      <c r="AH2053" s="48" t="str">
        <f t="shared" si="554"/>
        <v xml:space="preserve">         5212000022 - PELLASTOL SCA BR</v>
      </c>
      <c r="AI2053" s="49" t="str">
        <f t="shared" si="555"/>
        <v xml:space="preserve">     L00032 - PARTNER INDUSTRIA E COMERCIO DE COUROS LTDA</v>
      </c>
      <c r="AJ2053" t="str">
        <f t="shared" si="556"/>
        <v xml:space="preserve">     90 - SALES</v>
      </c>
      <c r="AK2053" t="str">
        <f t="shared" si="557"/>
        <v/>
      </c>
      <c r="AL2053">
        <f t="shared" si="558"/>
        <v>3</v>
      </c>
      <c r="AM2053" t="str">
        <f t="shared" si="559"/>
        <v>2025 3</v>
      </c>
      <c r="AN2053" t="str">
        <f t="shared" si="560"/>
        <v xml:space="preserve">PARTNER </v>
      </c>
    </row>
    <row r="2054" spans="1:40" x14ac:dyDescent="0.35">
      <c r="A2054">
        <v>81238</v>
      </c>
      <c r="B2054" t="s">
        <v>274</v>
      </c>
      <c r="C2054" s="31">
        <v>45699</v>
      </c>
      <c r="D2054" t="s">
        <v>373</v>
      </c>
      <c r="E2054" t="s">
        <v>374</v>
      </c>
      <c r="F2054" t="s">
        <v>638</v>
      </c>
      <c r="G2054" t="s">
        <v>639</v>
      </c>
      <c r="H2054" t="s">
        <v>817</v>
      </c>
      <c r="I2054" t="s">
        <v>818</v>
      </c>
      <c r="J2054">
        <v>120</v>
      </c>
      <c r="K2054">
        <v>1196.4000000000001</v>
      </c>
      <c r="L2054">
        <v>624.03197</v>
      </c>
      <c r="M2054">
        <v>240.96</v>
      </c>
      <c r="N2054">
        <v>9.9700000000000006</v>
      </c>
      <c r="O2054" s="32">
        <f t="shared" si="544"/>
        <v>955.44</v>
      </c>
      <c r="P2054" s="32">
        <f t="shared" si="545"/>
        <v>331.40803000000005</v>
      </c>
      <c r="Q2054">
        <v>709804</v>
      </c>
      <c r="R2054" t="s">
        <v>312</v>
      </c>
      <c r="S2054" t="s">
        <v>457</v>
      </c>
      <c r="T2054" t="str">
        <f t="shared" si="546"/>
        <v>VEN</v>
      </c>
      <c r="U2054" t="s">
        <v>437</v>
      </c>
      <c r="V2054" s="33">
        <f t="shared" si="547"/>
        <v>1196.4000000000001</v>
      </c>
      <c r="W2054">
        <f t="shared" si="548"/>
        <v>120</v>
      </c>
      <c r="X2054" s="33">
        <f t="shared" si="549"/>
        <v>955.44</v>
      </c>
      <c r="Y2054" s="33">
        <f t="shared" si="550"/>
        <v>240.96</v>
      </c>
      <c r="Z2054" s="45">
        <f t="shared" si="551"/>
        <v>0.25694419090605153</v>
      </c>
      <c r="AA2054" s="33">
        <f t="shared" si="552"/>
        <v>307.40803000000005</v>
      </c>
      <c r="AB2054" s="45">
        <f t="shared" si="553"/>
        <v>0.32174498660303108</v>
      </c>
      <c r="AC2054" s="33">
        <f>IFERROR($X2054/VLOOKUP(CONCATENATE("USD",C2054),[1]GEINDICE!AR$1:AS$65536,2,0),"")</f>
        <v>165.33536374333772</v>
      </c>
      <c r="AD2054" s="33">
        <f>IFERROR($AA2054/VLOOKUP(CONCATENATE("USD",C2054),[1]GEINDICE!AR$1:AS$65536,2,0),"")</f>
        <v>53.19582439260747</v>
      </c>
      <c r="AE2054" s="33">
        <f>IFERROR($X2054/VLOOKUP(CONCATENATE("EUR",C2054),[1]GEINDICE!AR$1:AS$65536,2,0),"")</f>
        <v>159.89824778672198</v>
      </c>
      <c r="AF2054" s="33">
        <f>IFERROR($AA2054/VLOOKUP(CONCATENATE("EUR",C2054),[1]GEINDICE!AR$1:AS$65536,2,0),"")</f>
        <v>51.446459591987015</v>
      </c>
      <c r="AG2054" s="48" t="str">
        <f>VLOOKUP(E2054,[1]Apresentação!AW$1:AX$65536,2,0)</f>
        <v xml:space="preserve">                    2 - LEATHER AUXILIARIES</v>
      </c>
      <c r="AH2054" s="48" t="str">
        <f t="shared" si="554"/>
        <v xml:space="preserve">         5212000022 - PELLASTOL SCA BR</v>
      </c>
      <c r="AI2054" s="49" t="str">
        <f t="shared" si="555"/>
        <v xml:space="preserve">     L00032 - PARTNER INDUSTRIA E COMERCIO DE COUROS LTDA</v>
      </c>
      <c r="AJ2054" t="str">
        <f t="shared" si="556"/>
        <v xml:space="preserve">     90 - SALES</v>
      </c>
      <c r="AK2054" t="str">
        <f t="shared" si="557"/>
        <v/>
      </c>
      <c r="AL2054">
        <f t="shared" si="558"/>
        <v>2</v>
      </c>
      <c r="AM2054" t="str">
        <f t="shared" si="559"/>
        <v>2025 2</v>
      </c>
      <c r="AN2054" t="str">
        <f t="shared" si="560"/>
        <v xml:space="preserve">PARTNER </v>
      </c>
    </row>
    <row r="2055" spans="1:40" x14ac:dyDescent="0.35">
      <c r="A2055">
        <v>80949</v>
      </c>
      <c r="B2055" t="s">
        <v>274</v>
      </c>
      <c r="C2055" s="31">
        <v>45678</v>
      </c>
      <c r="D2055" t="s">
        <v>373</v>
      </c>
      <c r="E2055" t="s">
        <v>374</v>
      </c>
      <c r="F2055" t="s">
        <v>638</v>
      </c>
      <c r="G2055" t="s">
        <v>639</v>
      </c>
      <c r="H2055" t="s">
        <v>817</v>
      </c>
      <c r="I2055" t="s">
        <v>818</v>
      </c>
      <c r="J2055">
        <v>120</v>
      </c>
      <c r="K2055">
        <v>1196.4000000000001</v>
      </c>
      <c r="L2055">
        <v>595.38868000000002</v>
      </c>
      <c r="M2055">
        <v>240.96</v>
      </c>
      <c r="N2055">
        <v>9.9700000000000006</v>
      </c>
      <c r="O2055" s="32">
        <f t="shared" si="544"/>
        <v>955.44</v>
      </c>
      <c r="P2055" s="32">
        <f t="shared" si="545"/>
        <v>360.05132000000003</v>
      </c>
      <c r="Q2055">
        <v>707700</v>
      </c>
      <c r="R2055" t="s">
        <v>312</v>
      </c>
      <c r="S2055" t="s">
        <v>457</v>
      </c>
      <c r="T2055" t="str">
        <f t="shared" si="546"/>
        <v>VEN</v>
      </c>
      <c r="U2055" t="s">
        <v>437</v>
      </c>
      <c r="V2055" s="33">
        <f t="shared" si="547"/>
        <v>1196.4000000000001</v>
      </c>
      <c r="W2055">
        <f t="shared" si="548"/>
        <v>120</v>
      </c>
      <c r="X2055" s="33">
        <f t="shared" si="549"/>
        <v>955.44</v>
      </c>
      <c r="Y2055" s="33">
        <f t="shared" si="550"/>
        <v>240.96</v>
      </c>
      <c r="Z2055" s="45">
        <f t="shared" si="551"/>
        <v>0.28088542293547308</v>
      </c>
      <c r="AA2055" s="33">
        <f t="shared" si="552"/>
        <v>336.05132000000003</v>
      </c>
      <c r="AB2055" s="45">
        <f t="shared" si="553"/>
        <v>0.35172414803650676</v>
      </c>
      <c r="AC2055" s="33">
        <f>IFERROR($X2055/VLOOKUP(CONCATENATE("USD",C2055),[1]GEINDICE!AR$1:AS$65536,2,0),"")</f>
        <v>158.08074123097288</v>
      </c>
      <c r="AD2055" s="33">
        <f>IFERROR($AA2055/VLOOKUP(CONCATENATE("USD",C2055),[1]GEINDICE!AR$1:AS$65536,2,0),"")</f>
        <v>55.600814030443416</v>
      </c>
      <c r="AE2055" s="33">
        <f>IFERROR($X2055/VLOOKUP(CONCATENATE("EUR",C2055),[1]GEINDICE!AR$1:AS$65536,2,0),"")</f>
        <v>151.98523797403919</v>
      </c>
      <c r="AF2055" s="33">
        <f>IFERROR($AA2055/VLOOKUP(CONCATENATE("EUR",C2055),[1]GEINDICE!AR$1:AS$65536,2,0),"")</f>
        <v>53.456878340544669</v>
      </c>
      <c r="AG2055" s="48" t="str">
        <f>VLOOKUP(E2055,[1]Apresentação!AW$1:AX$65536,2,0)</f>
        <v xml:space="preserve">                    2 - LEATHER AUXILIARIES</v>
      </c>
      <c r="AH2055" s="48" t="str">
        <f t="shared" si="554"/>
        <v xml:space="preserve">         5212000022 - PELLASTOL SCA BR</v>
      </c>
      <c r="AI2055" s="49" t="str">
        <f t="shared" si="555"/>
        <v xml:space="preserve">     L00032 - PARTNER INDUSTRIA E COMERCIO DE COUROS LTDA</v>
      </c>
      <c r="AJ2055" t="str">
        <f t="shared" si="556"/>
        <v xml:space="preserve">     90 - SALES</v>
      </c>
      <c r="AK2055" t="str">
        <f t="shared" si="557"/>
        <v/>
      </c>
      <c r="AL2055">
        <f t="shared" si="558"/>
        <v>1</v>
      </c>
      <c r="AM2055" t="str">
        <f t="shared" si="559"/>
        <v>2025 1</v>
      </c>
      <c r="AN2055" t="str">
        <f t="shared" si="560"/>
        <v xml:space="preserve">PARTNER </v>
      </c>
    </row>
    <row r="2056" spans="1:40" x14ac:dyDescent="0.35">
      <c r="A2056">
        <v>81878</v>
      </c>
      <c r="B2056" t="s">
        <v>274</v>
      </c>
      <c r="C2056" s="31">
        <v>45748</v>
      </c>
      <c r="D2056" t="s">
        <v>373</v>
      </c>
      <c r="E2056" t="s">
        <v>374</v>
      </c>
      <c r="F2056" t="s">
        <v>638</v>
      </c>
      <c r="G2056" t="s">
        <v>639</v>
      </c>
      <c r="H2056" t="s">
        <v>817</v>
      </c>
      <c r="I2056" t="s">
        <v>818</v>
      </c>
      <c r="J2056">
        <v>120</v>
      </c>
      <c r="K2056">
        <v>1196.4000000000001</v>
      </c>
      <c r="L2056">
        <v>662.66251</v>
      </c>
      <c r="M2056">
        <v>240.96</v>
      </c>
      <c r="N2056">
        <v>9.9700000000000006</v>
      </c>
      <c r="O2056" s="32">
        <f t="shared" si="544"/>
        <v>955.44</v>
      </c>
      <c r="P2056" s="32">
        <f t="shared" si="545"/>
        <v>292.77749000000006</v>
      </c>
      <c r="Q2056">
        <v>724745</v>
      </c>
      <c r="R2056" t="s">
        <v>312</v>
      </c>
      <c r="S2056" t="s">
        <v>457</v>
      </c>
      <c r="T2056" t="str">
        <f t="shared" si="546"/>
        <v>VEN</v>
      </c>
      <c r="U2056" t="s">
        <v>437</v>
      </c>
      <c r="V2056" s="33">
        <f t="shared" si="547"/>
        <v>1196.4000000000001</v>
      </c>
      <c r="W2056">
        <f t="shared" si="548"/>
        <v>120</v>
      </c>
      <c r="X2056" s="33">
        <f t="shared" si="549"/>
        <v>955.44</v>
      </c>
      <c r="Y2056" s="33">
        <f t="shared" si="550"/>
        <v>240.96</v>
      </c>
      <c r="Z2056" s="45">
        <f t="shared" si="551"/>
        <v>0.2246552072885323</v>
      </c>
      <c r="AA2056" s="33">
        <f t="shared" si="552"/>
        <v>268.77749000000006</v>
      </c>
      <c r="AB2056" s="45">
        <f t="shared" si="553"/>
        <v>0.28131278782550451</v>
      </c>
      <c r="AC2056" s="33">
        <f>IFERROR($X2056/VLOOKUP(CONCATENATE("USD",C2056),[1]GEINDICE!AR$1:AS$65536,2,0),"")</f>
        <v>167.47120997002682</v>
      </c>
      <c r="AD2056" s="33">
        <f>IFERROR($AA2056/VLOOKUP(CONCATENATE("USD",C2056),[1]GEINDICE!AR$1:AS$65536,2,0),"")</f>
        <v>47.111792957178679</v>
      </c>
      <c r="AE2056" s="33">
        <f>IFERROR($X2056/VLOOKUP(CONCATENATE("EUR",C2056),[1]GEINDICE!AR$1:AS$65536,2,0),"")</f>
        <v>155.06613649273717</v>
      </c>
      <c r="AF2056" s="33">
        <f>IFERROR($AA2056/VLOOKUP(CONCATENATE("EUR",C2056),[1]GEINDICE!AR$1:AS$65536,2,0),"")</f>
        <v>43.622087154102097</v>
      </c>
      <c r="AG2056" s="48" t="str">
        <f>VLOOKUP(E2056,[1]Apresentação!AW$1:AX$65536,2,0)</f>
        <v xml:space="preserve">                    2 - LEATHER AUXILIARIES</v>
      </c>
      <c r="AH2056" s="48" t="str">
        <f t="shared" si="554"/>
        <v xml:space="preserve">         5212000022 - PELLASTOL SCA BR</v>
      </c>
      <c r="AI2056" s="49" t="str">
        <f t="shared" si="555"/>
        <v xml:space="preserve">     L00032 - PARTNER INDUSTRIA E COMERCIO DE COUROS LTDA</v>
      </c>
      <c r="AJ2056" t="str">
        <f t="shared" si="556"/>
        <v xml:space="preserve">     90 - SALES</v>
      </c>
      <c r="AK2056" t="str">
        <f t="shared" si="557"/>
        <v/>
      </c>
      <c r="AL2056">
        <f t="shared" si="558"/>
        <v>4</v>
      </c>
      <c r="AM2056" t="str">
        <f t="shared" si="559"/>
        <v>2025 4</v>
      </c>
      <c r="AN2056" t="str">
        <f t="shared" si="560"/>
        <v xml:space="preserve">PARTNER </v>
      </c>
    </row>
    <row r="2057" spans="1:40" x14ac:dyDescent="0.35">
      <c r="A2057">
        <v>82113</v>
      </c>
      <c r="B2057" t="s">
        <v>274</v>
      </c>
      <c r="C2057" s="31">
        <v>45769</v>
      </c>
      <c r="D2057" t="s">
        <v>373</v>
      </c>
      <c r="E2057" t="s">
        <v>374</v>
      </c>
      <c r="F2057" t="s">
        <v>427</v>
      </c>
      <c r="G2057" t="s">
        <v>428</v>
      </c>
      <c r="H2057" t="s">
        <v>817</v>
      </c>
      <c r="I2057" t="s">
        <v>818</v>
      </c>
      <c r="J2057">
        <v>720</v>
      </c>
      <c r="K2057">
        <v>9402.24</v>
      </c>
      <c r="L2057">
        <v>3975.9750800000002</v>
      </c>
      <c r="M2057">
        <v>1893.62</v>
      </c>
      <c r="N2057">
        <v>13.05866</v>
      </c>
      <c r="O2057" s="32">
        <f t="shared" si="544"/>
        <v>7508.62</v>
      </c>
      <c r="P2057" s="32">
        <f t="shared" si="545"/>
        <v>3532.6449199999997</v>
      </c>
      <c r="Q2057">
        <v>732208</v>
      </c>
      <c r="R2057" t="s">
        <v>312</v>
      </c>
      <c r="S2057" t="s">
        <v>457</v>
      </c>
      <c r="T2057" t="str">
        <f t="shared" si="546"/>
        <v>VEN</v>
      </c>
      <c r="U2057" t="s">
        <v>437</v>
      </c>
      <c r="V2057" s="33">
        <f t="shared" si="547"/>
        <v>9402.24</v>
      </c>
      <c r="W2057">
        <f t="shared" si="548"/>
        <v>720</v>
      </c>
      <c r="X2057" s="33">
        <f t="shared" si="549"/>
        <v>7508.62</v>
      </c>
      <c r="Y2057" s="33">
        <f t="shared" si="550"/>
        <v>1893.62</v>
      </c>
      <c r="Z2057" s="45">
        <f t="shared" si="551"/>
        <v>0.36040825590497583</v>
      </c>
      <c r="AA2057" s="33">
        <f t="shared" si="552"/>
        <v>3388.6449199999997</v>
      </c>
      <c r="AB2057" s="45">
        <f t="shared" si="553"/>
        <v>0.45130062781176833</v>
      </c>
      <c r="AC2057" s="33">
        <f>IFERROR($X2057/VLOOKUP(CONCATENATE("USD",C2057),[1]GEINDICE!AR$1:AS$65536,2,0),"")</f>
        <v>1305.9378043689997</v>
      </c>
      <c r="AD2057" s="33">
        <f>IFERROR($AA2057/VLOOKUP(CONCATENATE("USD",C2057),[1]GEINDICE!AR$1:AS$65536,2,0),"")</f>
        <v>589.37055099485178</v>
      </c>
      <c r="AE2057" s="33">
        <f>IFERROR($X2057/VLOOKUP(CONCATENATE("EUR",C2057),[1]GEINDICE!AR$1:AS$65536,2,0),"")</f>
        <v>1138.963974213121</v>
      </c>
      <c r="AF2057" s="33">
        <f>IFERROR($AA2057/VLOOKUP(CONCATENATE("EUR",C2057),[1]GEINDICE!AR$1:AS$65536,2,0),"")</f>
        <v>514.01515661736812</v>
      </c>
      <c r="AG2057" s="48" t="str">
        <f>VLOOKUP(E2057,[1]Apresentação!AW$1:AX$65536,2,0)</f>
        <v xml:space="preserve">                    2 - LEATHER AUXILIARIES</v>
      </c>
      <c r="AH2057" s="48" t="str">
        <f t="shared" si="554"/>
        <v xml:space="preserve">         5212000022 - PELLASTOL SCA BR</v>
      </c>
      <c r="AI2057" s="49" t="str">
        <f t="shared" si="555"/>
        <v xml:space="preserve">     L00258 - CORTUME KRUMENAUER SA</v>
      </c>
      <c r="AJ2057" t="str">
        <f t="shared" si="556"/>
        <v xml:space="preserve">     90 - SALES</v>
      </c>
      <c r="AK2057" t="str">
        <f t="shared" si="557"/>
        <v/>
      </c>
      <c r="AL2057">
        <f t="shared" si="558"/>
        <v>4</v>
      </c>
      <c r="AM2057" t="str">
        <f t="shared" si="559"/>
        <v>2025 4</v>
      </c>
      <c r="AN2057" t="str">
        <f t="shared" si="560"/>
        <v xml:space="preserve">CORTUME </v>
      </c>
    </row>
    <row r="2058" spans="1:40" x14ac:dyDescent="0.35">
      <c r="A2058">
        <v>81116</v>
      </c>
      <c r="B2058" t="s">
        <v>274</v>
      </c>
      <c r="C2058" s="31">
        <v>45691</v>
      </c>
      <c r="D2058" t="s">
        <v>373</v>
      </c>
      <c r="E2058" t="s">
        <v>374</v>
      </c>
      <c r="F2058" t="s">
        <v>642</v>
      </c>
      <c r="G2058" t="s">
        <v>643</v>
      </c>
      <c r="H2058" t="s">
        <v>817</v>
      </c>
      <c r="I2058" t="s">
        <v>818</v>
      </c>
      <c r="J2058">
        <v>120</v>
      </c>
      <c r="K2058">
        <v>1351.32</v>
      </c>
      <c r="L2058">
        <v>624.03197</v>
      </c>
      <c r="M2058">
        <v>272.16000000000003</v>
      </c>
      <c r="N2058">
        <v>11.261000000000001</v>
      </c>
      <c r="O2058" s="32">
        <f t="shared" si="544"/>
        <v>1079.1599999999999</v>
      </c>
      <c r="P2058" s="32">
        <f t="shared" si="545"/>
        <v>455.12802999999985</v>
      </c>
      <c r="Q2058">
        <v>708900</v>
      </c>
      <c r="R2058" t="s">
        <v>312</v>
      </c>
      <c r="S2058" t="s">
        <v>457</v>
      </c>
      <c r="T2058" t="str">
        <f t="shared" si="546"/>
        <v>VEN</v>
      </c>
      <c r="U2058" t="s">
        <v>437</v>
      </c>
      <c r="V2058" s="33">
        <f t="shared" si="547"/>
        <v>1351.32</v>
      </c>
      <c r="W2058">
        <f t="shared" si="548"/>
        <v>120</v>
      </c>
      <c r="X2058" s="33">
        <f t="shared" si="549"/>
        <v>1079.1599999999999</v>
      </c>
      <c r="Y2058" s="33">
        <f t="shared" si="550"/>
        <v>272.16000000000003</v>
      </c>
      <c r="Z2058" s="45">
        <f t="shared" si="551"/>
        <v>0.31904214397774017</v>
      </c>
      <c r="AA2058" s="33">
        <f t="shared" si="552"/>
        <v>431.12802999999985</v>
      </c>
      <c r="AB2058" s="45">
        <f t="shared" si="553"/>
        <v>0.39950334519441039</v>
      </c>
      <c r="AC2058" s="33">
        <f>IFERROR($X2058/VLOOKUP(CONCATENATE("USD",C2058),[1]GEINDICE!AR$1:AS$65536,2,0),"")</f>
        <v>183.88399475181893</v>
      </c>
      <c r="AD2058" s="33">
        <f>IFERROR($AA2058/VLOOKUP(CONCATENATE("USD",C2058),[1]GEINDICE!AR$1:AS$65536,2,0),"")</f>
        <v>73.462271031063068</v>
      </c>
      <c r="AE2058" s="33">
        <f>IFERROR($X2058/VLOOKUP(CONCATENATE("EUR",C2058),[1]GEINDICE!AR$1:AS$65536,2,0),"")</f>
        <v>178.28514786056499</v>
      </c>
      <c r="AF2058" s="33">
        <f>IFERROR($AA2058/VLOOKUP(CONCATENATE("EUR",C2058),[1]GEINDICE!AR$1:AS$65536,2,0),"")</f>
        <v>71.225512968775789</v>
      </c>
      <c r="AG2058" s="48" t="str">
        <f>VLOOKUP(E2058,[1]Apresentação!AW$1:AX$65536,2,0)</f>
        <v xml:space="preserve">                    2 - LEATHER AUXILIARIES</v>
      </c>
      <c r="AH2058" s="48" t="str">
        <f t="shared" si="554"/>
        <v xml:space="preserve">         5212000022 - PELLASTOL SCA BR</v>
      </c>
      <c r="AI2058" s="49" t="str">
        <f t="shared" si="555"/>
        <v xml:space="preserve">     L00281 - ICL BENEFICIAMENTO DE COUROS LTDA.</v>
      </c>
      <c r="AJ2058" t="str">
        <f t="shared" si="556"/>
        <v xml:space="preserve">     90 - SALES</v>
      </c>
      <c r="AK2058" t="str">
        <f t="shared" si="557"/>
        <v/>
      </c>
      <c r="AL2058">
        <f t="shared" si="558"/>
        <v>2</v>
      </c>
      <c r="AM2058" t="str">
        <f t="shared" si="559"/>
        <v>2025 2</v>
      </c>
      <c r="AN2058" t="str">
        <f t="shared" si="560"/>
        <v xml:space="preserve">ICL </v>
      </c>
    </row>
    <row r="2059" spans="1:40" x14ac:dyDescent="0.35">
      <c r="A2059">
        <v>81803</v>
      </c>
      <c r="B2059" t="s">
        <v>274</v>
      </c>
      <c r="C2059" s="31">
        <v>45743</v>
      </c>
      <c r="D2059" t="s">
        <v>373</v>
      </c>
      <c r="E2059" t="s">
        <v>374</v>
      </c>
      <c r="F2059" t="s">
        <v>462</v>
      </c>
      <c r="G2059" t="s">
        <v>463</v>
      </c>
      <c r="H2059" t="s">
        <v>817</v>
      </c>
      <c r="I2059" t="s">
        <v>818</v>
      </c>
      <c r="J2059">
        <v>1000</v>
      </c>
      <c r="K2059">
        <v>11440</v>
      </c>
      <c r="L2059">
        <v>5843.2401200000004</v>
      </c>
      <c r="M2059">
        <v>2304.0300000000002</v>
      </c>
      <c r="N2059">
        <v>11.44</v>
      </c>
      <c r="O2059" s="32">
        <f t="shared" si="544"/>
        <v>9135.9699999999993</v>
      </c>
      <c r="P2059" s="32">
        <f t="shared" si="545"/>
        <v>3292.729879999999</v>
      </c>
      <c r="Q2059">
        <v>722683</v>
      </c>
      <c r="R2059" t="s">
        <v>312</v>
      </c>
      <c r="S2059" t="s">
        <v>457</v>
      </c>
      <c r="T2059" t="str">
        <f t="shared" si="546"/>
        <v>VEN</v>
      </c>
      <c r="U2059" t="s">
        <v>313</v>
      </c>
      <c r="V2059" s="33">
        <f t="shared" si="547"/>
        <v>11440</v>
      </c>
      <c r="W2059">
        <f t="shared" si="548"/>
        <v>1000</v>
      </c>
      <c r="X2059" s="33">
        <f t="shared" si="549"/>
        <v>9135.9699999999993</v>
      </c>
      <c r="Y2059" s="33">
        <f t="shared" si="550"/>
        <v>2304.0300000000002</v>
      </c>
      <c r="Z2059" s="45">
        <f t="shared" si="551"/>
        <v>0.27034352097902087</v>
      </c>
      <c r="AA2059" s="33">
        <f t="shared" si="552"/>
        <v>3092.729879999999</v>
      </c>
      <c r="AB2059" s="45">
        <f t="shared" si="553"/>
        <v>0.33852233315126901</v>
      </c>
      <c r="AC2059" s="33">
        <f>IFERROR($X2059/VLOOKUP(CONCATENATE("USD",C2059),[1]GEINDICE!AR$1:AS$65536,2,0),"")</f>
        <v>1589.5831158436858</v>
      </c>
      <c r="AD2059" s="33">
        <f>IFERROR($AA2059/VLOOKUP(CONCATENATE("USD",C2059),[1]GEINDICE!AR$1:AS$65536,2,0),"")</f>
        <v>538.10938511326844</v>
      </c>
      <c r="AE2059" s="33">
        <f>IFERROR($X2059/VLOOKUP(CONCATENATE("EUR",C2059),[1]GEINDICE!AR$1:AS$65536,2,0),"")</f>
        <v>1471.8343214331742</v>
      </c>
      <c r="AF2059" s="33">
        <f>IFERROR($AA2059/VLOOKUP(CONCATENATE("EUR",C2059),[1]GEINDICE!AR$1:AS$65536,2,0),"")</f>
        <v>498.24878850367298</v>
      </c>
      <c r="AG2059" s="48" t="str">
        <f>VLOOKUP(E2059,[1]Apresentação!AW$1:AX$65536,2,0)</f>
        <v xml:space="preserve">                    2 - LEATHER AUXILIARIES</v>
      </c>
      <c r="AH2059" s="48" t="str">
        <f t="shared" si="554"/>
        <v xml:space="preserve">         5212000022 - PELLASTOL SCA BR</v>
      </c>
      <c r="AI2059" s="49" t="str">
        <f t="shared" si="555"/>
        <v xml:space="preserve">     L00337 - AMCM IND COM IMP EXP E SERVS TECNICOS LTDA</v>
      </c>
      <c r="AJ2059" t="str">
        <f t="shared" si="556"/>
        <v xml:space="preserve">     90 - SALES</v>
      </c>
      <c r="AK2059" t="str">
        <f t="shared" si="557"/>
        <v/>
      </c>
      <c r="AL2059">
        <f t="shared" si="558"/>
        <v>3</v>
      </c>
      <c r="AM2059" t="str">
        <f t="shared" si="559"/>
        <v>2025 3</v>
      </c>
      <c r="AN2059" t="str">
        <f t="shared" si="560"/>
        <v xml:space="preserve">AMCM </v>
      </c>
    </row>
    <row r="2060" spans="1:40" x14ac:dyDescent="0.35">
      <c r="A2060">
        <v>81317</v>
      </c>
      <c r="B2060" t="s">
        <v>274</v>
      </c>
      <c r="C2060" s="31">
        <v>45706</v>
      </c>
      <c r="D2060" t="s">
        <v>373</v>
      </c>
      <c r="E2060" t="s">
        <v>374</v>
      </c>
      <c r="F2060" t="s">
        <v>427</v>
      </c>
      <c r="G2060" t="s">
        <v>428</v>
      </c>
      <c r="H2060" t="s">
        <v>817</v>
      </c>
      <c r="I2060" t="s">
        <v>818</v>
      </c>
      <c r="J2060">
        <v>720</v>
      </c>
      <c r="K2060">
        <v>9168.7800000000007</v>
      </c>
      <c r="L2060">
        <v>3928.9733099999999</v>
      </c>
      <c r="M2060">
        <v>1846.6</v>
      </c>
      <c r="N2060">
        <v>12.73442</v>
      </c>
      <c r="O2060" s="32">
        <f t="shared" si="544"/>
        <v>7322.18</v>
      </c>
      <c r="P2060" s="32">
        <f t="shared" si="545"/>
        <v>3393.2066900000004</v>
      </c>
      <c r="Q2060">
        <v>710519</v>
      </c>
      <c r="R2060" t="s">
        <v>312</v>
      </c>
      <c r="S2060" t="s">
        <v>457</v>
      </c>
      <c r="T2060" t="str">
        <f t="shared" si="546"/>
        <v>VEN</v>
      </c>
      <c r="U2060" t="s">
        <v>437</v>
      </c>
      <c r="V2060" s="33">
        <f t="shared" si="547"/>
        <v>9168.7800000000007</v>
      </c>
      <c r="W2060">
        <f t="shared" si="548"/>
        <v>720</v>
      </c>
      <c r="X2060" s="33">
        <f t="shared" si="549"/>
        <v>7322.18</v>
      </c>
      <c r="Y2060" s="33">
        <f t="shared" si="550"/>
        <v>1846.6</v>
      </c>
      <c r="Z2060" s="45">
        <f t="shared" si="551"/>
        <v>0.35437721158103913</v>
      </c>
      <c r="AA2060" s="33">
        <f t="shared" si="552"/>
        <v>3249.2066900000004</v>
      </c>
      <c r="AB2060" s="45">
        <f t="shared" si="553"/>
        <v>0.44374854073513631</v>
      </c>
      <c r="AC2060" s="33">
        <f>IFERROR($X2060/VLOOKUP(CONCATENATE("USD",C2060),[1]GEINDICE!AR$1:AS$65536,2,0),"")</f>
        <v>1285.066427982239</v>
      </c>
      <c r="AD2060" s="33">
        <f>IFERROR($AA2060/VLOOKUP(CONCATENATE("USD",C2060),[1]GEINDICE!AR$1:AS$65536,2,0),"")</f>
        <v>570.24635216483262</v>
      </c>
      <c r="AE2060" s="33">
        <f>IFERROR($X2060/VLOOKUP(CONCATENATE("EUR",C2060),[1]GEINDICE!AR$1:AS$65536,2,0),"")</f>
        <v>1227.7297116029511</v>
      </c>
      <c r="AF2060" s="33">
        <f>IFERROR($AA2060/VLOOKUP(CONCATENATE("EUR",C2060),[1]GEINDICE!AR$1:AS$65536,2,0),"")</f>
        <v>544.80326794097925</v>
      </c>
      <c r="AG2060" s="48" t="str">
        <f>VLOOKUP(E2060,[1]Apresentação!AW$1:AX$65536,2,0)</f>
        <v xml:space="preserve">                    2 - LEATHER AUXILIARIES</v>
      </c>
      <c r="AH2060" s="48" t="str">
        <f t="shared" si="554"/>
        <v xml:space="preserve">         5212000022 - PELLASTOL SCA BR</v>
      </c>
      <c r="AI2060" s="49" t="str">
        <f t="shared" si="555"/>
        <v xml:space="preserve">     L00258 - CORTUME KRUMENAUER SA</v>
      </c>
      <c r="AJ2060" t="str">
        <f t="shared" si="556"/>
        <v xml:space="preserve">     90 - SALES</v>
      </c>
      <c r="AK2060" t="str">
        <f t="shared" si="557"/>
        <v/>
      </c>
      <c r="AL2060">
        <f t="shared" si="558"/>
        <v>2</v>
      </c>
      <c r="AM2060" t="str">
        <f t="shared" si="559"/>
        <v>2025 2</v>
      </c>
      <c r="AN2060" t="str">
        <f t="shared" si="560"/>
        <v xml:space="preserve">CORTUME </v>
      </c>
    </row>
    <row r="2061" spans="1:40" x14ac:dyDescent="0.35">
      <c r="A2061">
        <v>81977</v>
      </c>
      <c r="B2061" t="s">
        <v>274</v>
      </c>
      <c r="C2061" s="31">
        <v>45756</v>
      </c>
      <c r="D2061" t="s">
        <v>373</v>
      </c>
      <c r="E2061" t="s">
        <v>374</v>
      </c>
      <c r="F2061" t="s">
        <v>462</v>
      </c>
      <c r="G2061" t="s">
        <v>463</v>
      </c>
      <c r="H2061" t="s">
        <v>817</v>
      </c>
      <c r="I2061" t="s">
        <v>818</v>
      </c>
      <c r="J2061">
        <v>2000</v>
      </c>
      <c r="K2061">
        <v>22880</v>
      </c>
      <c r="L2061">
        <v>11044.37523</v>
      </c>
      <c r="M2061">
        <v>4608.0600000000004</v>
      </c>
      <c r="N2061">
        <v>11.44</v>
      </c>
      <c r="O2061" s="32">
        <f t="shared" si="544"/>
        <v>18271.939999999999</v>
      </c>
      <c r="P2061" s="32">
        <f t="shared" si="545"/>
        <v>7227.564769999999</v>
      </c>
      <c r="Q2061">
        <v>727624</v>
      </c>
      <c r="R2061" t="s">
        <v>312</v>
      </c>
      <c r="S2061" t="s">
        <v>457</v>
      </c>
      <c r="T2061" t="str">
        <f t="shared" si="546"/>
        <v>VEN</v>
      </c>
      <c r="U2061" t="s">
        <v>313</v>
      </c>
      <c r="V2061" s="33">
        <f t="shared" si="547"/>
        <v>22880</v>
      </c>
      <c r="W2061">
        <f t="shared" si="548"/>
        <v>2000</v>
      </c>
      <c r="X2061" s="33">
        <f t="shared" si="549"/>
        <v>18271.939999999999</v>
      </c>
      <c r="Y2061" s="33">
        <f t="shared" si="550"/>
        <v>4608.0600000000004</v>
      </c>
      <c r="Z2061" s="45">
        <f t="shared" si="551"/>
        <v>0.29840755113636358</v>
      </c>
      <c r="AA2061" s="33">
        <f t="shared" si="552"/>
        <v>6827.564769999999</v>
      </c>
      <c r="AB2061" s="45">
        <f t="shared" si="553"/>
        <v>0.37366392238590973</v>
      </c>
      <c r="AC2061" s="33">
        <f>IFERROR($X2061/VLOOKUP(CONCATENATE("USD",C2061),[1]GEINDICE!AR$1:AS$65536,2,0),"")</f>
        <v>3014.9228611500698</v>
      </c>
      <c r="AD2061" s="33">
        <f>IFERROR($AA2061/VLOOKUP(CONCATENATE("USD",C2061),[1]GEINDICE!AR$1:AS$65536,2,0),"")</f>
        <v>1126.5679019882846</v>
      </c>
      <c r="AE2061" s="33">
        <f>IFERROR($X2061/VLOOKUP(CONCATENATE("EUR",C2061),[1]GEINDICE!AR$1:AS$65536,2,0),"")</f>
        <v>2731.1500403575378</v>
      </c>
      <c r="AF2061" s="33">
        <f>IFERROR($AA2061/VLOOKUP(CONCATENATE("EUR",C2061),[1]GEINDICE!AR$1:AS$65536,2,0),"")</f>
        <v>1020.5322367044332</v>
      </c>
      <c r="AG2061" s="48" t="str">
        <f>VLOOKUP(E2061,[1]Apresentação!AW$1:AX$65536,2,0)</f>
        <v xml:space="preserve">                    2 - LEATHER AUXILIARIES</v>
      </c>
      <c r="AH2061" s="48" t="str">
        <f t="shared" si="554"/>
        <v xml:space="preserve">         5212000022 - PELLASTOL SCA BR</v>
      </c>
      <c r="AI2061" s="49" t="str">
        <f t="shared" si="555"/>
        <v xml:space="preserve">     L00337 - AMCM IND COM IMP EXP E SERVS TECNICOS LTDA</v>
      </c>
      <c r="AJ2061" t="str">
        <f t="shared" si="556"/>
        <v xml:space="preserve">     90 - SALES</v>
      </c>
      <c r="AK2061" t="str">
        <f t="shared" si="557"/>
        <v/>
      </c>
      <c r="AL2061">
        <f t="shared" si="558"/>
        <v>4</v>
      </c>
      <c r="AM2061" t="str">
        <f t="shared" si="559"/>
        <v>2025 4</v>
      </c>
      <c r="AN2061" t="str">
        <f t="shared" si="560"/>
        <v xml:space="preserve">AMCM </v>
      </c>
    </row>
    <row r="2062" spans="1:40" x14ac:dyDescent="0.35">
      <c r="A2062">
        <v>80818</v>
      </c>
      <c r="B2062" t="s">
        <v>274</v>
      </c>
      <c r="C2062" s="31">
        <v>45667</v>
      </c>
      <c r="D2062" t="s">
        <v>373</v>
      </c>
      <c r="E2062" t="s">
        <v>374</v>
      </c>
      <c r="F2062" t="s">
        <v>638</v>
      </c>
      <c r="G2062" t="s">
        <v>639</v>
      </c>
      <c r="H2062" t="s">
        <v>817</v>
      </c>
      <c r="I2062" t="s">
        <v>818</v>
      </c>
      <c r="J2062">
        <v>120</v>
      </c>
      <c r="K2062">
        <v>1196.4000000000001</v>
      </c>
      <c r="L2062">
        <v>585.27706999999998</v>
      </c>
      <c r="M2062">
        <v>240.96</v>
      </c>
      <c r="N2062">
        <v>9.9700000000000006</v>
      </c>
      <c r="O2062" s="32">
        <f t="shared" si="544"/>
        <v>955.44</v>
      </c>
      <c r="P2062" s="32">
        <f t="shared" si="545"/>
        <v>370.16293000000007</v>
      </c>
      <c r="Q2062">
        <v>706751</v>
      </c>
      <c r="R2062" t="s">
        <v>312</v>
      </c>
      <c r="S2062" t="s">
        <v>457</v>
      </c>
      <c r="T2062" t="str">
        <f t="shared" si="546"/>
        <v>VEN</v>
      </c>
      <c r="U2062" t="s">
        <v>437</v>
      </c>
      <c r="V2062" s="33">
        <f t="shared" si="547"/>
        <v>1196.4000000000001</v>
      </c>
      <c r="W2062">
        <f t="shared" si="548"/>
        <v>120</v>
      </c>
      <c r="X2062" s="33">
        <f t="shared" si="549"/>
        <v>955.44</v>
      </c>
      <c r="Y2062" s="33">
        <f t="shared" si="550"/>
        <v>240.96</v>
      </c>
      <c r="Z2062" s="45">
        <f t="shared" si="551"/>
        <v>0.2893371196924106</v>
      </c>
      <c r="AA2062" s="33">
        <f t="shared" si="552"/>
        <v>346.16293000000007</v>
      </c>
      <c r="AB2062" s="45">
        <f t="shared" si="553"/>
        <v>0.36230734530687436</v>
      </c>
      <c r="AC2062" s="33">
        <f>IFERROR($X2062/VLOOKUP(CONCATENATE("USD",C2062),[1]GEINDICE!AR$1:AS$65536,2,0),"")</f>
        <v>156.71942918067742</v>
      </c>
      <c r="AD2062" s="33">
        <f>IFERROR($AA2062/VLOOKUP(CONCATENATE("USD",C2062),[1]GEINDICE!AR$1:AS$65536,2,0),"")</f>
        <v>56.780600344459941</v>
      </c>
      <c r="AE2062" s="33">
        <f>IFERROR($X2062/VLOOKUP(CONCATENATE("EUR",C2062),[1]GEINDICE!AR$1:AS$65536,2,0),"")</f>
        <v>152.8679541127342</v>
      </c>
      <c r="AF2062" s="33">
        <f>IFERROR($AA2062/VLOOKUP(CONCATENATE("EUR",C2062),[1]GEINDICE!AR$1:AS$65536,2,0),"")</f>
        <v>55.385182637077811</v>
      </c>
      <c r="AG2062" s="48" t="str">
        <f>VLOOKUP(E2062,[1]Apresentação!AW$1:AX$65536,2,0)</f>
        <v xml:space="preserve">                    2 - LEATHER AUXILIARIES</v>
      </c>
      <c r="AH2062" s="48" t="str">
        <f t="shared" si="554"/>
        <v xml:space="preserve">         5212000022 - PELLASTOL SCA BR</v>
      </c>
      <c r="AI2062" s="49" t="str">
        <f t="shared" si="555"/>
        <v xml:space="preserve">     L00032 - PARTNER INDUSTRIA E COMERCIO DE COUROS LTDA</v>
      </c>
      <c r="AJ2062" t="str">
        <f t="shared" si="556"/>
        <v xml:space="preserve">     90 - SALES</v>
      </c>
      <c r="AK2062" t="str">
        <f t="shared" si="557"/>
        <v/>
      </c>
      <c r="AL2062">
        <f t="shared" si="558"/>
        <v>1</v>
      </c>
      <c r="AM2062" t="str">
        <f t="shared" si="559"/>
        <v>2025 1</v>
      </c>
      <c r="AN2062" t="str">
        <f t="shared" si="560"/>
        <v xml:space="preserve">PARTNER </v>
      </c>
    </row>
    <row r="2063" spans="1:40" x14ac:dyDescent="0.35">
      <c r="A2063">
        <v>81220</v>
      </c>
      <c r="B2063" t="s">
        <v>274</v>
      </c>
      <c r="C2063" s="31">
        <v>45698</v>
      </c>
      <c r="D2063" t="s">
        <v>373</v>
      </c>
      <c r="E2063" t="s">
        <v>374</v>
      </c>
      <c r="F2063" t="s">
        <v>462</v>
      </c>
      <c r="G2063" t="s">
        <v>463</v>
      </c>
      <c r="H2063" t="s">
        <v>817</v>
      </c>
      <c r="I2063" t="s">
        <v>818</v>
      </c>
      <c r="J2063">
        <v>2000</v>
      </c>
      <c r="K2063">
        <v>22880</v>
      </c>
      <c r="L2063">
        <v>10400.53282</v>
      </c>
      <c r="M2063">
        <v>4608.0600000000004</v>
      </c>
      <c r="N2063">
        <v>11.44</v>
      </c>
      <c r="O2063" s="32">
        <f t="shared" si="544"/>
        <v>18271.939999999999</v>
      </c>
      <c r="P2063" s="32">
        <f t="shared" si="545"/>
        <v>7871.4071799999983</v>
      </c>
      <c r="Q2063">
        <v>709691</v>
      </c>
      <c r="R2063" t="s">
        <v>312</v>
      </c>
      <c r="S2063" t="s">
        <v>457</v>
      </c>
      <c r="T2063" t="str">
        <f t="shared" si="546"/>
        <v>VEN</v>
      </c>
      <c r="U2063" t="s">
        <v>437</v>
      </c>
      <c r="V2063" s="33">
        <f t="shared" si="547"/>
        <v>22880</v>
      </c>
      <c r="W2063">
        <f t="shared" si="548"/>
        <v>2000</v>
      </c>
      <c r="X2063" s="33">
        <f t="shared" si="549"/>
        <v>18271.939999999999</v>
      </c>
      <c r="Y2063" s="33">
        <f t="shared" si="550"/>
        <v>4608.0600000000004</v>
      </c>
      <c r="Z2063" s="45">
        <f t="shared" si="551"/>
        <v>0.32654751660839154</v>
      </c>
      <c r="AA2063" s="33">
        <f t="shared" si="552"/>
        <v>7471.4071799999983</v>
      </c>
      <c r="AB2063" s="45">
        <f t="shared" si="553"/>
        <v>0.40890059730931683</v>
      </c>
      <c r="AC2063" s="33">
        <f>IFERROR($X2063/VLOOKUP(CONCATENATE("USD",C2063),[1]GEINDICE!AR$1:AS$65536,2,0),"")</f>
        <v>3160.7978134514251</v>
      </c>
      <c r="AD2063" s="33">
        <f>IFERROR($AA2063/VLOOKUP(CONCATENATE("USD",C2063),[1]GEINDICE!AR$1:AS$65536,2,0),"")</f>
        <v>1292.4521138942703</v>
      </c>
      <c r="AE2063" s="33">
        <f>IFERROR($X2063/VLOOKUP(CONCATENATE("EUR",C2063),[1]GEINDICE!AR$1:AS$65536,2,0),"")</f>
        <v>3063.6541976157337</v>
      </c>
      <c r="AF2063" s="33">
        <f>IFERROR($AA2063/VLOOKUP(CONCATENATE("EUR",C2063),[1]GEINDICE!AR$1:AS$65536,2,0),"")</f>
        <v>1252.7300313542694</v>
      </c>
      <c r="AG2063" s="48" t="str">
        <f>VLOOKUP(E2063,[1]Apresentação!AW$1:AX$65536,2,0)</f>
        <v xml:space="preserve">                    2 - LEATHER AUXILIARIES</v>
      </c>
      <c r="AH2063" s="48" t="str">
        <f t="shared" si="554"/>
        <v xml:space="preserve">         5212000022 - PELLASTOL SCA BR</v>
      </c>
      <c r="AI2063" s="49" t="str">
        <f t="shared" si="555"/>
        <v xml:space="preserve">     L00337 - AMCM IND COM IMP EXP E SERVS TECNICOS LTDA</v>
      </c>
      <c r="AJ2063" t="str">
        <f t="shared" si="556"/>
        <v xml:space="preserve">     90 - SALES</v>
      </c>
      <c r="AK2063" t="str">
        <f t="shared" si="557"/>
        <v/>
      </c>
      <c r="AL2063">
        <f t="shared" si="558"/>
        <v>2</v>
      </c>
      <c r="AM2063" t="str">
        <f t="shared" si="559"/>
        <v>2025 2</v>
      </c>
      <c r="AN2063" t="str">
        <f t="shared" si="560"/>
        <v xml:space="preserve">AMCM </v>
      </c>
    </row>
    <row r="2064" spans="1:40" x14ac:dyDescent="0.35">
      <c r="A2064">
        <v>82068</v>
      </c>
      <c r="B2064" t="s">
        <v>274</v>
      </c>
      <c r="C2064" s="31">
        <v>45762</v>
      </c>
      <c r="D2064" t="s">
        <v>373</v>
      </c>
      <c r="E2064" t="s">
        <v>374</v>
      </c>
      <c r="F2064" t="s">
        <v>638</v>
      </c>
      <c r="G2064" t="s">
        <v>639</v>
      </c>
      <c r="H2064" t="s">
        <v>817</v>
      </c>
      <c r="I2064" t="s">
        <v>818</v>
      </c>
      <c r="J2064">
        <v>120</v>
      </c>
      <c r="K2064">
        <v>1196.4000000000001</v>
      </c>
      <c r="L2064">
        <v>662.66251</v>
      </c>
      <c r="M2064">
        <v>240.96</v>
      </c>
      <c r="N2064">
        <v>9.9700000000000006</v>
      </c>
      <c r="O2064" s="32">
        <f t="shared" si="544"/>
        <v>955.44</v>
      </c>
      <c r="P2064" s="32">
        <f t="shared" si="545"/>
        <v>292.77749000000006</v>
      </c>
      <c r="Q2064">
        <v>729986</v>
      </c>
      <c r="R2064" t="s">
        <v>312</v>
      </c>
      <c r="S2064" t="s">
        <v>457</v>
      </c>
      <c r="T2064" t="str">
        <f t="shared" si="546"/>
        <v>VEN</v>
      </c>
      <c r="U2064" t="s">
        <v>437</v>
      </c>
      <c r="V2064" s="33">
        <f t="shared" si="547"/>
        <v>1196.4000000000001</v>
      </c>
      <c r="W2064">
        <f t="shared" si="548"/>
        <v>120</v>
      </c>
      <c r="X2064" s="33">
        <f t="shared" si="549"/>
        <v>955.44</v>
      </c>
      <c r="Y2064" s="33">
        <f t="shared" si="550"/>
        <v>240.96</v>
      </c>
      <c r="Z2064" s="45">
        <f t="shared" si="551"/>
        <v>0.2246552072885323</v>
      </c>
      <c r="AA2064" s="33">
        <f t="shared" si="552"/>
        <v>268.77749000000006</v>
      </c>
      <c r="AB2064" s="45">
        <f t="shared" si="553"/>
        <v>0.28131278782550451</v>
      </c>
      <c r="AC2064" s="33">
        <f>IFERROR($X2064/VLOOKUP(CONCATENATE("USD",C2064),[1]GEINDICE!AR$1:AS$65536,2,0),"")</f>
        <v>162.7472022075732</v>
      </c>
      <c r="AD2064" s="33">
        <f>IFERROR($AA2064/VLOOKUP(CONCATENATE("USD",C2064),[1]GEINDICE!AR$1:AS$65536,2,0),"")</f>
        <v>45.782869163813523</v>
      </c>
      <c r="AE2064" s="33">
        <f>IFERROR($X2064/VLOOKUP(CONCATENATE("EUR",C2064),[1]GEINDICE!AR$1:AS$65536,2,0),"")</f>
        <v>144.15208207604104</v>
      </c>
      <c r="AF2064" s="33">
        <f>IFERROR($AA2064/VLOOKUP(CONCATENATE("EUR",C2064),[1]GEINDICE!AR$1:AS$65536,2,0),"")</f>
        <v>40.551824079662047</v>
      </c>
      <c r="AG2064" s="48" t="str">
        <f>VLOOKUP(E2064,[1]Apresentação!AW$1:AX$65536,2,0)</f>
        <v xml:space="preserve">                    2 - LEATHER AUXILIARIES</v>
      </c>
      <c r="AH2064" s="48" t="str">
        <f t="shared" si="554"/>
        <v xml:space="preserve">         5212000022 - PELLASTOL SCA BR</v>
      </c>
      <c r="AI2064" s="49" t="str">
        <f t="shared" si="555"/>
        <v xml:space="preserve">     L00032 - PARTNER INDUSTRIA E COMERCIO DE COUROS LTDA</v>
      </c>
      <c r="AJ2064" t="str">
        <f t="shared" si="556"/>
        <v xml:space="preserve">     90 - SALES</v>
      </c>
      <c r="AK2064" t="str">
        <f t="shared" si="557"/>
        <v/>
      </c>
      <c r="AL2064">
        <f t="shared" si="558"/>
        <v>4</v>
      </c>
      <c r="AM2064" t="str">
        <f t="shared" si="559"/>
        <v>2025 4</v>
      </c>
      <c r="AN2064" t="str">
        <f t="shared" si="560"/>
        <v xml:space="preserve">PARTNER </v>
      </c>
    </row>
    <row r="2065" spans="1:40" x14ac:dyDescent="0.35">
      <c r="A2065">
        <v>81688</v>
      </c>
      <c r="B2065" t="s">
        <v>274</v>
      </c>
      <c r="C2065" s="31">
        <v>45735</v>
      </c>
      <c r="D2065" t="s">
        <v>373</v>
      </c>
      <c r="E2065" t="s">
        <v>374</v>
      </c>
      <c r="F2065" t="s">
        <v>638</v>
      </c>
      <c r="G2065" t="s">
        <v>639</v>
      </c>
      <c r="H2065" t="s">
        <v>817</v>
      </c>
      <c r="I2065" t="s">
        <v>818</v>
      </c>
      <c r="J2065">
        <v>120</v>
      </c>
      <c r="K2065">
        <v>1196.4000000000001</v>
      </c>
      <c r="L2065">
        <v>701.18880999999999</v>
      </c>
      <c r="M2065">
        <v>240.96</v>
      </c>
      <c r="N2065">
        <v>9.9700000000000006</v>
      </c>
      <c r="O2065" s="32">
        <f t="shared" si="544"/>
        <v>955.44</v>
      </c>
      <c r="P2065" s="32">
        <f t="shared" si="545"/>
        <v>254.25119000000007</v>
      </c>
      <c r="Q2065">
        <v>719524</v>
      </c>
      <c r="R2065" t="s">
        <v>312</v>
      </c>
      <c r="S2065" t="s">
        <v>457</v>
      </c>
      <c r="T2065" t="str">
        <f t="shared" si="546"/>
        <v>VEN</v>
      </c>
      <c r="U2065" t="s">
        <v>437</v>
      </c>
      <c r="V2065" s="33">
        <f t="shared" si="547"/>
        <v>1196.4000000000001</v>
      </c>
      <c r="W2065">
        <f t="shared" si="548"/>
        <v>120</v>
      </c>
      <c r="X2065" s="33">
        <f t="shared" si="549"/>
        <v>955.44</v>
      </c>
      <c r="Y2065" s="33">
        <f t="shared" si="550"/>
        <v>240.96</v>
      </c>
      <c r="Z2065" s="45">
        <f t="shared" si="551"/>
        <v>0.1924533517218322</v>
      </c>
      <c r="AA2065" s="33">
        <f t="shared" si="552"/>
        <v>230.25119000000007</v>
      </c>
      <c r="AB2065" s="45">
        <f t="shared" si="553"/>
        <v>0.2409896906137487</v>
      </c>
      <c r="AC2065" s="33">
        <f>IFERROR($X2065/VLOOKUP(CONCATENATE("USD",C2065),[1]GEINDICE!AR$1:AS$65536,2,0),"")</f>
        <v>168.63582611151315</v>
      </c>
      <c r="AD2065" s="33">
        <f>IFERROR($AA2065/VLOOKUP(CONCATENATE("USD",C2065),[1]GEINDICE!AR$1:AS$65536,2,0),"")</f>
        <v>40.639495561007479</v>
      </c>
      <c r="AE2065" s="33">
        <f>IFERROR($X2065/VLOOKUP(CONCATENATE("EUR",C2065),[1]GEINDICE!AR$1:AS$65536,2,0),"")</f>
        <v>155.01078897415513</v>
      </c>
      <c r="AF2065" s="33">
        <f>IFERROR($AA2065/VLOOKUP(CONCATENATE("EUR",C2065),[1]GEINDICE!AR$1:AS$65536,2,0),"")</f>
        <v>37.356002076674734</v>
      </c>
      <c r="AG2065" s="48" t="str">
        <f>VLOOKUP(E2065,[1]Apresentação!AW$1:AX$65536,2,0)</f>
        <v xml:space="preserve">                    2 - LEATHER AUXILIARIES</v>
      </c>
      <c r="AH2065" s="48" t="str">
        <f t="shared" si="554"/>
        <v xml:space="preserve">         5212000022 - PELLASTOL SCA BR</v>
      </c>
      <c r="AI2065" s="49" t="str">
        <f t="shared" si="555"/>
        <v xml:space="preserve">     L00032 - PARTNER INDUSTRIA E COMERCIO DE COUROS LTDA</v>
      </c>
      <c r="AJ2065" t="str">
        <f t="shared" si="556"/>
        <v xml:space="preserve">     90 - SALES</v>
      </c>
      <c r="AK2065" t="str">
        <f t="shared" si="557"/>
        <v/>
      </c>
      <c r="AL2065">
        <f t="shared" si="558"/>
        <v>3</v>
      </c>
      <c r="AM2065" t="str">
        <f t="shared" si="559"/>
        <v>2025 3</v>
      </c>
      <c r="AN2065" t="str">
        <f t="shared" si="560"/>
        <v xml:space="preserve">PARTNER </v>
      </c>
    </row>
    <row r="2066" spans="1:40" x14ac:dyDescent="0.35">
      <c r="A2066">
        <v>81896</v>
      </c>
      <c r="B2066" t="s">
        <v>274</v>
      </c>
      <c r="C2066" s="31">
        <v>45749</v>
      </c>
      <c r="D2066" t="s">
        <v>373</v>
      </c>
      <c r="E2066" t="s">
        <v>374</v>
      </c>
      <c r="F2066" t="s">
        <v>642</v>
      </c>
      <c r="G2066" t="s">
        <v>643</v>
      </c>
      <c r="H2066" t="s">
        <v>817</v>
      </c>
      <c r="I2066" t="s">
        <v>818</v>
      </c>
      <c r="J2066">
        <v>120</v>
      </c>
      <c r="K2066">
        <v>1351.32</v>
      </c>
      <c r="L2066">
        <v>662.66251</v>
      </c>
      <c r="M2066">
        <v>272.16000000000003</v>
      </c>
      <c r="N2066">
        <v>11.261000000000001</v>
      </c>
      <c r="O2066" s="32">
        <f t="shared" si="544"/>
        <v>1079.1599999999999</v>
      </c>
      <c r="P2066" s="32">
        <f t="shared" si="545"/>
        <v>416.49748999999986</v>
      </c>
      <c r="Q2066">
        <v>725120</v>
      </c>
      <c r="R2066" t="s">
        <v>312</v>
      </c>
      <c r="S2066" t="s">
        <v>457</v>
      </c>
      <c r="T2066" t="str">
        <f t="shared" si="546"/>
        <v>VEN</v>
      </c>
      <c r="U2066" t="s">
        <v>437</v>
      </c>
      <c r="V2066" s="33">
        <f t="shared" si="547"/>
        <v>1351.32</v>
      </c>
      <c r="W2066">
        <f t="shared" si="548"/>
        <v>120</v>
      </c>
      <c r="X2066" s="33">
        <f t="shared" si="549"/>
        <v>1079.1599999999999</v>
      </c>
      <c r="Y2066" s="33">
        <f t="shared" si="550"/>
        <v>272.16000000000003</v>
      </c>
      <c r="Z2066" s="45">
        <f t="shared" si="551"/>
        <v>0.29045488115324264</v>
      </c>
      <c r="AA2066" s="33">
        <f t="shared" si="552"/>
        <v>392.49748999999986</v>
      </c>
      <c r="AB2066" s="45">
        <f t="shared" si="553"/>
        <v>0.36370648467326433</v>
      </c>
      <c r="AC2066" s="33">
        <f>IFERROR($X2066/VLOOKUP(CONCATENATE("USD",C2066),[1]GEINDICE!AR$1:AS$65536,2,0),"")</f>
        <v>189.58241835461936</v>
      </c>
      <c r="AD2066" s="33">
        <f>IFERROR($AA2066/VLOOKUP(CONCATENATE("USD",C2066),[1]GEINDICE!AR$1:AS$65536,2,0),"")</f>
        <v>68.95235493561475</v>
      </c>
      <c r="AE2066" s="33">
        <f>IFERROR($X2066/VLOOKUP(CONCATENATE("EUR",C2066),[1]GEINDICE!AR$1:AS$65536,2,0),"")</f>
        <v>174.44070865123496</v>
      </c>
      <c r="AF2066" s="33">
        <f>IFERROR($AA2066/VLOOKUP(CONCATENATE("EUR",C2066),[1]GEINDICE!AR$1:AS$65536,2,0),"")</f>
        <v>63.44521692745375</v>
      </c>
      <c r="AG2066" s="48" t="str">
        <f>VLOOKUP(E2066,[1]Apresentação!AW$1:AX$65536,2,0)</f>
        <v xml:space="preserve">                    2 - LEATHER AUXILIARIES</v>
      </c>
      <c r="AH2066" s="48" t="str">
        <f t="shared" si="554"/>
        <v xml:space="preserve">         5212000022 - PELLASTOL SCA BR</v>
      </c>
      <c r="AI2066" s="49" t="str">
        <f t="shared" si="555"/>
        <v xml:space="preserve">     L00281 - ICL BENEFICIAMENTO DE COUROS LTDA.</v>
      </c>
      <c r="AJ2066" t="str">
        <f t="shared" si="556"/>
        <v xml:space="preserve">     90 - SALES</v>
      </c>
      <c r="AK2066" t="str">
        <f t="shared" si="557"/>
        <v/>
      </c>
      <c r="AL2066">
        <f t="shared" si="558"/>
        <v>4</v>
      </c>
      <c r="AM2066" t="str">
        <f t="shared" si="559"/>
        <v>2025 4</v>
      </c>
      <c r="AN2066" t="str">
        <f t="shared" si="560"/>
        <v xml:space="preserve">ICL </v>
      </c>
    </row>
    <row r="2067" spans="1:40" x14ac:dyDescent="0.35">
      <c r="A2067">
        <v>81129</v>
      </c>
      <c r="B2067" t="s">
        <v>274</v>
      </c>
      <c r="C2067" s="31">
        <v>45692</v>
      </c>
      <c r="D2067" t="s">
        <v>373</v>
      </c>
      <c r="E2067" t="s">
        <v>374</v>
      </c>
      <c r="F2067" t="s">
        <v>638</v>
      </c>
      <c r="G2067" t="s">
        <v>639</v>
      </c>
      <c r="H2067" t="s">
        <v>817</v>
      </c>
      <c r="I2067" t="s">
        <v>818</v>
      </c>
      <c r="J2067">
        <v>120</v>
      </c>
      <c r="K2067">
        <v>1196.4000000000001</v>
      </c>
      <c r="L2067">
        <v>624.03197</v>
      </c>
      <c r="M2067">
        <v>240.96</v>
      </c>
      <c r="N2067">
        <v>9.9700000000000006</v>
      </c>
      <c r="O2067" s="32">
        <f t="shared" si="544"/>
        <v>955.44</v>
      </c>
      <c r="P2067" s="32">
        <f t="shared" si="545"/>
        <v>331.40803000000005</v>
      </c>
      <c r="Q2067">
        <v>709076</v>
      </c>
      <c r="R2067" t="s">
        <v>312</v>
      </c>
      <c r="S2067" t="s">
        <v>457</v>
      </c>
      <c r="T2067" t="str">
        <f t="shared" si="546"/>
        <v>VEN</v>
      </c>
      <c r="U2067" t="s">
        <v>437</v>
      </c>
      <c r="V2067" s="33">
        <f t="shared" si="547"/>
        <v>1196.4000000000001</v>
      </c>
      <c r="W2067">
        <f t="shared" si="548"/>
        <v>120</v>
      </c>
      <c r="X2067" s="33">
        <f t="shared" si="549"/>
        <v>955.44</v>
      </c>
      <c r="Y2067" s="33">
        <f t="shared" si="550"/>
        <v>240.96</v>
      </c>
      <c r="Z2067" s="45">
        <f t="shared" si="551"/>
        <v>0.25694419090605153</v>
      </c>
      <c r="AA2067" s="33">
        <f t="shared" si="552"/>
        <v>307.40803000000005</v>
      </c>
      <c r="AB2067" s="45">
        <f t="shared" si="553"/>
        <v>0.32174498660303108</v>
      </c>
      <c r="AC2067" s="33">
        <f>IFERROR($X2067/VLOOKUP(CONCATENATE("USD",C2067),[1]GEINDICE!AR$1:AS$65536,2,0),"")</f>
        <v>164.93862965456523</v>
      </c>
      <c r="AD2067" s="33">
        <f>IFERROR($AA2067/VLOOKUP(CONCATENATE("USD",C2067),[1]GEINDICE!AR$1:AS$65536,2,0),"")</f>
        <v>53.068177188530399</v>
      </c>
      <c r="AE2067" s="33">
        <f>IFERROR($X2067/VLOOKUP(CONCATENATE("EUR",C2067),[1]GEINDICE!AR$1:AS$65536,2,0),"")</f>
        <v>158.88515648385274</v>
      </c>
      <c r="AF2067" s="33">
        <f>IFERROR($AA2067/VLOOKUP(CONCATENATE("EUR",C2067),[1]GEINDICE!AR$1:AS$65536,2,0),"")</f>
        <v>51.120502544317702</v>
      </c>
      <c r="AG2067" s="48" t="str">
        <f>VLOOKUP(E2067,[1]Apresentação!AW$1:AX$65536,2,0)</f>
        <v xml:space="preserve">                    2 - LEATHER AUXILIARIES</v>
      </c>
      <c r="AH2067" s="48" t="str">
        <f t="shared" si="554"/>
        <v xml:space="preserve">         5212000022 - PELLASTOL SCA BR</v>
      </c>
      <c r="AI2067" s="49" t="str">
        <f t="shared" si="555"/>
        <v xml:space="preserve">     L00032 - PARTNER INDUSTRIA E COMERCIO DE COUROS LTDA</v>
      </c>
      <c r="AJ2067" t="str">
        <f t="shared" si="556"/>
        <v xml:space="preserve">     90 - SALES</v>
      </c>
      <c r="AK2067" t="str">
        <f t="shared" si="557"/>
        <v/>
      </c>
      <c r="AL2067">
        <f t="shared" si="558"/>
        <v>2</v>
      </c>
      <c r="AM2067" t="str">
        <f t="shared" si="559"/>
        <v>2025 2</v>
      </c>
      <c r="AN2067" t="str">
        <f t="shared" si="560"/>
        <v xml:space="preserve">PARTNER </v>
      </c>
    </row>
    <row r="2068" spans="1:40" x14ac:dyDescent="0.35">
      <c r="A2068">
        <v>81153</v>
      </c>
      <c r="B2068" t="s">
        <v>274</v>
      </c>
      <c r="C2068" s="31">
        <v>45693</v>
      </c>
      <c r="D2068" t="s">
        <v>373</v>
      </c>
      <c r="E2068" t="s">
        <v>374</v>
      </c>
      <c r="F2068" t="s">
        <v>638</v>
      </c>
      <c r="G2068" t="s">
        <v>639</v>
      </c>
      <c r="H2068" t="s">
        <v>817</v>
      </c>
      <c r="I2068" t="s">
        <v>818</v>
      </c>
      <c r="J2068">
        <v>120</v>
      </c>
      <c r="K2068">
        <v>1196.4000000000001</v>
      </c>
      <c r="L2068">
        <v>624.03197</v>
      </c>
      <c r="M2068">
        <v>240.96</v>
      </c>
      <c r="N2068">
        <v>9.9700000000000006</v>
      </c>
      <c r="O2068" s="32">
        <f t="shared" si="544"/>
        <v>955.44</v>
      </c>
      <c r="P2068" s="32">
        <f t="shared" si="545"/>
        <v>331.40803000000005</v>
      </c>
      <c r="Q2068">
        <v>709219</v>
      </c>
      <c r="R2068" t="s">
        <v>312</v>
      </c>
      <c r="S2068" t="s">
        <v>457</v>
      </c>
      <c r="T2068" t="str">
        <f t="shared" si="546"/>
        <v>VEN</v>
      </c>
      <c r="U2068" t="s">
        <v>437</v>
      </c>
      <c r="V2068" s="33">
        <f t="shared" si="547"/>
        <v>1196.4000000000001</v>
      </c>
      <c r="W2068">
        <f t="shared" si="548"/>
        <v>120</v>
      </c>
      <c r="X2068" s="33">
        <f t="shared" si="549"/>
        <v>955.44</v>
      </c>
      <c r="Y2068" s="33">
        <f t="shared" si="550"/>
        <v>240.96</v>
      </c>
      <c r="Z2068" s="45">
        <f t="shared" si="551"/>
        <v>0.25694419090605153</v>
      </c>
      <c r="AA2068" s="33">
        <f t="shared" si="552"/>
        <v>307.40803000000005</v>
      </c>
      <c r="AB2068" s="45">
        <f t="shared" si="553"/>
        <v>0.32174498660303108</v>
      </c>
      <c r="AC2068" s="33">
        <f>IFERROR($X2068/VLOOKUP(CONCATENATE("USD",C2068),[1]GEINDICE!AR$1:AS$65536,2,0),"")</f>
        <v>164.73955549424969</v>
      </c>
      <c r="AD2068" s="33">
        <f>IFERROR($AA2068/VLOOKUP(CONCATENATE("USD",C2068),[1]GEINDICE!AR$1:AS$65536,2,0),"")</f>
        <v>53.004126075486667</v>
      </c>
      <c r="AE2068" s="33">
        <f>IFERROR($X2068/VLOOKUP(CONCATENATE("EUR",C2068),[1]GEINDICE!AR$1:AS$65536,2,0),"")</f>
        <v>158.05459057071963</v>
      </c>
      <c r="AF2068" s="33">
        <f>IFERROR($AA2068/VLOOKUP(CONCATENATE("EUR",C2068),[1]GEINDICE!AR$1:AS$65536,2,0),"")</f>
        <v>50.853272125723748</v>
      </c>
      <c r="AG2068" s="48" t="str">
        <f>VLOOKUP(E2068,[1]Apresentação!AW$1:AX$65536,2,0)</f>
        <v xml:space="preserve">                    2 - LEATHER AUXILIARIES</v>
      </c>
      <c r="AH2068" s="48" t="str">
        <f t="shared" si="554"/>
        <v xml:space="preserve">         5212000022 - PELLASTOL SCA BR</v>
      </c>
      <c r="AI2068" s="49" t="str">
        <f t="shared" si="555"/>
        <v xml:space="preserve">     L00032 - PARTNER INDUSTRIA E COMERCIO DE COUROS LTDA</v>
      </c>
      <c r="AJ2068" t="str">
        <f t="shared" si="556"/>
        <v xml:space="preserve">     90 - SALES</v>
      </c>
      <c r="AK2068" t="str">
        <f t="shared" si="557"/>
        <v/>
      </c>
      <c r="AL2068">
        <f t="shared" si="558"/>
        <v>2</v>
      </c>
      <c r="AM2068" t="str">
        <f t="shared" si="559"/>
        <v>2025 2</v>
      </c>
      <c r="AN2068" t="str">
        <f t="shared" si="560"/>
        <v xml:space="preserve">PARTNER </v>
      </c>
    </row>
    <row r="2069" spans="1:40" x14ac:dyDescent="0.35">
      <c r="A2069">
        <v>81047</v>
      </c>
      <c r="B2069" t="s">
        <v>274</v>
      </c>
      <c r="C2069" s="31">
        <v>45685</v>
      </c>
      <c r="D2069" t="s">
        <v>373</v>
      </c>
      <c r="E2069" t="s">
        <v>374</v>
      </c>
      <c r="F2069" t="s">
        <v>638</v>
      </c>
      <c r="G2069" t="s">
        <v>639</v>
      </c>
      <c r="H2069" t="s">
        <v>817</v>
      </c>
      <c r="I2069" t="s">
        <v>818</v>
      </c>
      <c r="J2069">
        <v>120</v>
      </c>
      <c r="K2069">
        <v>1196.4000000000001</v>
      </c>
      <c r="L2069">
        <v>624.03877</v>
      </c>
      <c r="M2069">
        <v>240.96</v>
      </c>
      <c r="N2069">
        <v>9.9700000000000006</v>
      </c>
      <c r="O2069" s="32">
        <f t="shared" si="544"/>
        <v>955.44</v>
      </c>
      <c r="P2069" s="32">
        <f t="shared" si="545"/>
        <v>331.40123000000006</v>
      </c>
      <c r="Q2069">
        <v>708360</v>
      </c>
      <c r="R2069" t="s">
        <v>312</v>
      </c>
      <c r="S2069" t="s">
        <v>457</v>
      </c>
      <c r="T2069" t="str">
        <f t="shared" si="546"/>
        <v>VEN</v>
      </c>
      <c r="U2069" t="s">
        <v>437</v>
      </c>
      <c r="V2069" s="33">
        <f t="shared" si="547"/>
        <v>1196.4000000000001</v>
      </c>
      <c r="W2069">
        <f t="shared" si="548"/>
        <v>120</v>
      </c>
      <c r="X2069" s="33">
        <f t="shared" si="549"/>
        <v>955.44</v>
      </c>
      <c r="Y2069" s="33">
        <f t="shared" si="550"/>
        <v>240.96</v>
      </c>
      <c r="Z2069" s="45">
        <f t="shared" si="551"/>
        <v>0.25693850718823141</v>
      </c>
      <c r="AA2069" s="33">
        <f t="shared" si="552"/>
        <v>307.40123000000006</v>
      </c>
      <c r="AB2069" s="45">
        <f t="shared" si="553"/>
        <v>0.32173786946328398</v>
      </c>
      <c r="AC2069" s="33">
        <f>IFERROR($X2069/VLOOKUP(CONCATENATE("USD",C2069),[1]GEINDICE!AR$1:AS$65536,2,0),"")</f>
        <v>162.13134227049039</v>
      </c>
      <c r="AD2069" s="33">
        <f>IFERROR($AA2069/VLOOKUP(CONCATENATE("USD",C2069),[1]GEINDICE!AR$1:AS$65536,2,0),"")</f>
        <v>52.163792635330054</v>
      </c>
      <c r="AE2069" s="33">
        <f>IFERROR($X2069/VLOOKUP(CONCATENATE("EUR",C2069),[1]GEINDICE!AR$1:AS$65536,2,0),"")</f>
        <v>155.52046878815008</v>
      </c>
      <c r="AF2069" s="33">
        <f>IFERROR($AA2069/VLOOKUP(CONCATENATE("EUR",C2069),[1]GEINDICE!AR$1:AS$65536,2,0),"")</f>
        <v>50.036824285830555</v>
      </c>
      <c r="AG2069" s="48" t="str">
        <f>VLOOKUP(E2069,[1]Apresentação!AW$1:AX$65536,2,0)</f>
        <v xml:space="preserve">                    2 - LEATHER AUXILIARIES</v>
      </c>
      <c r="AH2069" s="48" t="str">
        <f t="shared" si="554"/>
        <v xml:space="preserve">         5212000022 - PELLASTOL SCA BR</v>
      </c>
      <c r="AI2069" s="49" t="str">
        <f t="shared" si="555"/>
        <v xml:space="preserve">     L00032 - PARTNER INDUSTRIA E COMERCIO DE COUROS LTDA</v>
      </c>
      <c r="AJ2069" t="str">
        <f t="shared" si="556"/>
        <v xml:space="preserve">     90 - SALES</v>
      </c>
      <c r="AK2069" t="str">
        <f t="shared" si="557"/>
        <v/>
      </c>
      <c r="AL2069">
        <f t="shared" si="558"/>
        <v>1</v>
      </c>
      <c r="AM2069" t="str">
        <f t="shared" si="559"/>
        <v>2025 1</v>
      </c>
      <c r="AN2069" t="str">
        <f t="shared" si="560"/>
        <v xml:space="preserve">PARTNER </v>
      </c>
    </row>
    <row r="2070" spans="1:40" x14ac:dyDescent="0.35">
      <c r="A2070">
        <v>81293</v>
      </c>
      <c r="B2070" t="s">
        <v>274</v>
      </c>
      <c r="C2070" s="31">
        <v>45702</v>
      </c>
      <c r="D2070" t="s">
        <v>373</v>
      </c>
      <c r="E2070" t="s">
        <v>374</v>
      </c>
      <c r="F2070" t="s">
        <v>638</v>
      </c>
      <c r="G2070" t="s">
        <v>639</v>
      </c>
      <c r="H2070" t="s">
        <v>817</v>
      </c>
      <c r="I2070" t="s">
        <v>818</v>
      </c>
      <c r="J2070">
        <v>240</v>
      </c>
      <c r="K2070">
        <v>2392.8000000000002</v>
      </c>
      <c r="L2070">
        <v>1264.4856299999999</v>
      </c>
      <c r="M2070">
        <v>481.91</v>
      </c>
      <c r="N2070">
        <v>9.9700000000000006</v>
      </c>
      <c r="O2070" s="32">
        <f t="shared" si="544"/>
        <v>1910.89</v>
      </c>
      <c r="P2070" s="32">
        <f t="shared" si="545"/>
        <v>646.4043700000002</v>
      </c>
      <c r="Q2070">
        <v>710231</v>
      </c>
      <c r="R2070" t="s">
        <v>312</v>
      </c>
      <c r="S2070" t="s">
        <v>457</v>
      </c>
      <c r="T2070" t="str">
        <f t="shared" si="546"/>
        <v>VEN</v>
      </c>
      <c r="U2070" t="s">
        <v>437</v>
      </c>
      <c r="V2070" s="33">
        <f t="shared" si="547"/>
        <v>2392.8000000000002</v>
      </c>
      <c r="W2070">
        <f t="shared" si="548"/>
        <v>240</v>
      </c>
      <c r="X2070" s="33">
        <f t="shared" si="549"/>
        <v>1910.89</v>
      </c>
      <c r="Y2070" s="33">
        <f t="shared" si="550"/>
        <v>481.91</v>
      </c>
      <c r="Z2070" s="45">
        <f t="shared" si="551"/>
        <v>0.25008541039786031</v>
      </c>
      <c r="AA2070" s="33">
        <f t="shared" si="552"/>
        <v>598.4043700000002</v>
      </c>
      <c r="AB2070" s="45">
        <f t="shared" si="553"/>
        <v>0.31315479697941806</v>
      </c>
      <c r="AC2070" s="33">
        <f>IFERROR($X2070/VLOOKUP(CONCATENATE("USD",C2070),[1]GEINDICE!AR$1:AS$65536,2,0),"")</f>
        <v>333.58762634638549</v>
      </c>
      <c r="AD2070" s="33">
        <f>IFERROR($AA2070/VLOOKUP(CONCATENATE("USD",C2070),[1]GEINDICE!AR$1:AS$65536,2,0),"")</f>
        <v>104.46456540334833</v>
      </c>
      <c r="AE2070" s="33">
        <f>IFERROR($X2070/VLOOKUP(CONCATENATE("EUR",C2070),[1]GEINDICE!AR$1:AS$65536,2,0),"")</f>
        <v>317.42886094453394</v>
      </c>
      <c r="AF2070" s="33">
        <f>IFERROR($AA2070/VLOOKUP(CONCATENATE("EUR",C2070),[1]GEINDICE!AR$1:AS$65536,2,0),"")</f>
        <v>99.404370504493457</v>
      </c>
      <c r="AG2070" s="48" t="str">
        <f>VLOOKUP(E2070,[1]Apresentação!AW$1:AX$65536,2,0)</f>
        <v xml:space="preserve">                    2 - LEATHER AUXILIARIES</v>
      </c>
      <c r="AH2070" s="48" t="str">
        <f t="shared" si="554"/>
        <v xml:space="preserve">         5212000022 - PELLASTOL SCA BR</v>
      </c>
      <c r="AI2070" s="49" t="str">
        <f t="shared" si="555"/>
        <v xml:space="preserve">     L00032 - PARTNER INDUSTRIA E COMERCIO DE COUROS LTDA</v>
      </c>
      <c r="AJ2070" t="str">
        <f t="shared" si="556"/>
        <v xml:space="preserve">     90 - SALES</v>
      </c>
      <c r="AK2070" t="str">
        <f t="shared" si="557"/>
        <v/>
      </c>
      <c r="AL2070">
        <f t="shared" si="558"/>
        <v>2</v>
      </c>
      <c r="AM2070" t="str">
        <f t="shared" si="559"/>
        <v>2025 2</v>
      </c>
      <c r="AN2070" t="str">
        <f t="shared" si="560"/>
        <v xml:space="preserve">PARTNER </v>
      </c>
    </row>
    <row r="2071" spans="1:40" x14ac:dyDescent="0.35">
      <c r="A2071">
        <v>81410</v>
      </c>
      <c r="B2071" t="s">
        <v>274</v>
      </c>
      <c r="C2071" s="31">
        <v>45713</v>
      </c>
      <c r="D2071" t="s">
        <v>373</v>
      </c>
      <c r="E2071" t="s">
        <v>374</v>
      </c>
      <c r="F2071" t="s">
        <v>638</v>
      </c>
      <c r="G2071" t="s">
        <v>639</v>
      </c>
      <c r="H2071" t="s">
        <v>817</v>
      </c>
      <c r="I2071" t="s">
        <v>818</v>
      </c>
      <c r="J2071">
        <v>120</v>
      </c>
      <c r="K2071">
        <v>1196.4000000000001</v>
      </c>
      <c r="L2071">
        <v>670.52886999999998</v>
      </c>
      <c r="M2071">
        <v>240.96</v>
      </c>
      <c r="N2071">
        <v>9.9700000000000006</v>
      </c>
      <c r="O2071" s="32">
        <f t="shared" si="544"/>
        <v>955.44</v>
      </c>
      <c r="P2071" s="32">
        <f t="shared" si="545"/>
        <v>284.91113000000007</v>
      </c>
      <c r="Q2071">
        <v>711350</v>
      </c>
      <c r="R2071" t="s">
        <v>312</v>
      </c>
      <c r="S2071" t="s">
        <v>457</v>
      </c>
      <c r="T2071" t="str">
        <f t="shared" si="546"/>
        <v>VEN</v>
      </c>
      <c r="U2071" t="s">
        <v>437</v>
      </c>
      <c r="V2071" s="33">
        <f t="shared" si="547"/>
        <v>1196.4000000000001</v>
      </c>
      <c r="W2071">
        <f t="shared" si="548"/>
        <v>120</v>
      </c>
      <c r="X2071" s="33">
        <f t="shared" si="549"/>
        <v>955.44</v>
      </c>
      <c r="Y2071" s="33">
        <f t="shared" si="550"/>
        <v>240.96</v>
      </c>
      <c r="Z2071" s="45">
        <f t="shared" si="551"/>
        <v>0.21808018221330663</v>
      </c>
      <c r="AA2071" s="33">
        <f t="shared" si="552"/>
        <v>260.91113000000007</v>
      </c>
      <c r="AB2071" s="45">
        <f t="shared" si="553"/>
        <v>0.2730795549694382</v>
      </c>
      <c r="AC2071" s="33">
        <f>IFERROR($X2071/VLOOKUP(CONCATENATE("USD",C2071),[1]GEINDICE!AR$1:AS$65536,2,0),"")</f>
        <v>165.36111736097888</v>
      </c>
      <c r="AD2071" s="33">
        <f>IFERROR($AA2071/VLOOKUP(CONCATENATE("USD",C2071),[1]GEINDICE!AR$1:AS$65536,2,0),"")</f>
        <v>45.156740338185159</v>
      </c>
      <c r="AE2071" s="33">
        <f>IFERROR($X2071/VLOOKUP(CONCATENATE("EUR",C2071),[1]GEINDICE!AR$1:AS$65536,2,0),"")</f>
        <v>157.51780532840939</v>
      </c>
      <c r="AF2071" s="33">
        <f>IFERROR($AA2071/VLOOKUP(CONCATENATE("EUR",C2071),[1]GEINDICE!AR$1:AS$65536,2,0),"")</f>
        <v>43.014892178844647</v>
      </c>
      <c r="AG2071" s="48" t="str">
        <f>VLOOKUP(E2071,[1]Apresentação!AW$1:AX$65536,2,0)</f>
        <v xml:space="preserve">                    2 - LEATHER AUXILIARIES</v>
      </c>
      <c r="AH2071" s="48" t="str">
        <f t="shared" si="554"/>
        <v xml:space="preserve">         5212000022 - PELLASTOL SCA BR</v>
      </c>
      <c r="AI2071" s="49" t="str">
        <f t="shared" si="555"/>
        <v xml:space="preserve">     L00032 - PARTNER INDUSTRIA E COMERCIO DE COUROS LTDA</v>
      </c>
      <c r="AJ2071" t="str">
        <f t="shared" si="556"/>
        <v xml:space="preserve">     90 - SALES</v>
      </c>
      <c r="AK2071" t="str">
        <f t="shared" si="557"/>
        <v/>
      </c>
      <c r="AL2071">
        <f t="shared" si="558"/>
        <v>2</v>
      </c>
      <c r="AM2071" t="str">
        <f t="shared" si="559"/>
        <v>2025 2</v>
      </c>
      <c r="AN2071" t="str">
        <f t="shared" si="560"/>
        <v xml:space="preserve">PARTNER </v>
      </c>
    </row>
    <row r="2072" spans="1:40" x14ac:dyDescent="0.35">
      <c r="A2072">
        <v>81620</v>
      </c>
      <c r="B2072" t="s">
        <v>274</v>
      </c>
      <c r="C2072" s="31">
        <v>45728</v>
      </c>
      <c r="D2072" t="s">
        <v>373</v>
      </c>
      <c r="E2072" t="s">
        <v>374</v>
      </c>
      <c r="F2072" t="s">
        <v>462</v>
      </c>
      <c r="G2072" t="s">
        <v>463</v>
      </c>
      <c r="H2072" t="s">
        <v>817</v>
      </c>
      <c r="I2072" t="s">
        <v>818</v>
      </c>
      <c r="J2072">
        <v>2000</v>
      </c>
      <c r="K2072">
        <v>22880</v>
      </c>
      <c r="L2072">
        <v>11686.480250000001</v>
      </c>
      <c r="M2072">
        <v>4608.0600000000004</v>
      </c>
      <c r="N2072">
        <v>11.44</v>
      </c>
      <c r="O2072" s="32">
        <f t="shared" si="544"/>
        <v>18271.939999999999</v>
      </c>
      <c r="P2072" s="32">
        <f t="shared" si="545"/>
        <v>6585.4597499999982</v>
      </c>
      <c r="Q2072">
        <v>717018</v>
      </c>
      <c r="R2072" t="s">
        <v>312</v>
      </c>
      <c r="S2072" t="s">
        <v>457</v>
      </c>
      <c r="T2072" t="str">
        <f t="shared" si="546"/>
        <v>VEN</v>
      </c>
      <c r="U2072" t="s">
        <v>313</v>
      </c>
      <c r="V2072" s="33">
        <f t="shared" si="547"/>
        <v>22880</v>
      </c>
      <c r="W2072">
        <f t="shared" si="548"/>
        <v>2000</v>
      </c>
      <c r="X2072" s="33">
        <f t="shared" si="549"/>
        <v>18271.939999999999</v>
      </c>
      <c r="Y2072" s="33">
        <f t="shared" si="550"/>
        <v>4608.0600000000004</v>
      </c>
      <c r="Z2072" s="45">
        <f t="shared" si="551"/>
        <v>0.27034352054195798</v>
      </c>
      <c r="AA2072" s="33">
        <f t="shared" si="552"/>
        <v>6185.4597499999982</v>
      </c>
      <c r="AB2072" s="45">
        <f t="shared" si="553"/>
        <v>0.33852233260398179</v>
      </c>
      <c r="AC2072" s="33">
        <f>IFERROR($X2072/VLOOKUP(CONCATENATE("USD",C2072),[1]GEINDICE!AR$1:AS$65536,2,0),"")</f>
        <v>3135.8447175121846</v>
      </c>
      <c r="AD2072" s="33">
        <f>IFERROR($AA2072/VLOOKUP(CONCATENATE("USD",C2072),[1]GEINDICE!AR$1:AS$65536,2,0),"")</f>
        <v>1061.5534684560989</v>
      </c>
      <c r="AE2072" s="33">
        <f>IFERROR($X2072/VLOOKUP(CONCATENATE("EUR",C2072),[1]GEINDICE!AR$1:AS$65536,2,0),"")</f>
        <v>2870.3289453014545</v>
      </c>
      <c r="AF2072" s="33">
        <f>IFERROR($AA2072/VLOOKUP(CONCATENATE("EUR",C2072),[1]GEINDICE!AR$1:AS$65536,2,0),"")</f>
        <v>971.67044990417514</v>
      </c>
      <c r="AG2072" s="48" t="str">
        <f>VLOOKUP(E2072,[1]Apresentação!AW$1:AX$65536,2,0)</f>
        <v xml:space="preserve">                    2 - LEATHER AUXILIARIES</v>
      </c>
      <c r="AH2072" s="48" t="str">
        <f t="shared" si="554"/>
        <v xml:space="preserve">         5212000022 - PELLASTOL SCA BR</v>
      </c>
      <c r="AI2072" s="49" t="str">
        <f t="shared" si="555"/>
        <v xml:space="preserve">     L00337 - AMCM IND COM IMP EXP E SERVS TECNICOS LTDA</v>
      </c>
      <c r="AJ2072" t="str">
        <f t="shared" si="556"/>
        <v xml:space="preserve">     90 - SALES</v>
      </c>
      <c r="AK2072" t="str">
        <f t="shared" si="557"/>
        <v/>
      </c>
      <c r="AL2072">
        <f t="shared" si="558"/>
        <v>3</v>
      </c>
      <c r="AM2072" t="str">
        <f t="shared" si="559"/>
        <v>2025 3</v>
      </c>
      <c r="AN2072" t="str">
        <f t="shared" si="560"/>
        <v xml:space="preserve">AMCM </v>
      </c>
    </row>
    <row r="2073" spans="1:40" x14ac:dyDescent="0.35">
      <c r="A2073">
        <v>82549</v>
      </c>
      <c r="B2073" t="s">
        <v>274</v>
      </c>
      <c r="C2073" s="31">
        <v>45804</v>
      </c>
      <c r="D2073" t="s">
        <v>373</v>
      </c>
      <c r="E2073" t="s">
        <v>374</v>
      </c>
      <c r="F2073" t="s">
        <v>638</v>
      </c>
      <c r="G2073" t="s">
        <v>639</v>
      </c>
      <c r="H2073" t="s">
        <v>817</v>
      </c>
      <c r="I2073" t="s">
        <v>818</v>
      </c>
      <c r="J2073">
        <v>120</v>
      </c>
      <c r="K2073">
        <v>1196.4000000000001</v>
      </c>
      <c r="L2073">
        <v>652.43904999999995</v>
      </c>
      <c r="M2073">
        <v>240.96</v>
      </c>
      <c r="N2073">
        <v>9.9700000000000006</v>
      </c>
      <c r="O2073" s="32">
        <f t="shared" si="544"/>
        <v>955.44</v>
      </c>
      <c r="P2073" s="32">
        <f t="shared" si="545"/>
        <v>303.0009500000001</v>
      </c>
      <c r="Q2073">
        <v>739732</v>
      </c>
      <c r="R2073" t="s">
        <v>312</v>
      </c>
      <c r="S2073" t="s">
        <v>457</v>
      </c>
      <c r="T2073" t="str">
        <f t="shared" si="546"/>
        <v>VEN</v>
      </c>
      <c r="U2073" t="s">
        <v>313</v>
      </c>
      <c r="V2073" s="33">
        <f t="shared" si="547"/>
        <v>1196.4000000000001</v>
      </c>
      <c r="W2073">
        <f t="shared" si="548"/>
        <v>120</v>
      </c>
      <c r="X2073" s="33">
        <f t="shared" si="549"/>
        <v>955.44</v>
      </c>
      <c r="Y2073" s="33">
        <f t="shared" si="550"/>
        <v>240.96</v>
      </c>
      <c r="Z2073" s="45">
        <f t="shared" si="551"/>
        <v>0.23320039284520233</v>
      </c>
      <c r="AA2073" s="33">
        <f t="shared" si="552"/>
        <v>279.0009500000001</v>
      </c>
      <c r="AB2073" s="45">
        <f t="shared" si="553"/>
        <v>0.29201305157833052</v>
      </c>
      <c r="AC2073" s="33">
        <f>IFERROR($X2073/VLOOKUP(CONCATENATE("USD",C2073),[1]GEINDICE!AR$1:AS$65536,2,0),"")</f>
        <v>168.98777834768921</v>
      </c>
      <c r="AD2073" s="33">
        <f>IFERROR($AA2073/VLOOKUP(CONCATENATE("USD",C2073),[1]GEINDICE!AR$1:AS$65536,2,0),"")</f>
        <v>49.346636834751251</v>
      </c>
      <c r="AE2073" s="33">
        <f>IFERROR($X2073/VLOOKUP(CONCATENATE("EUR",C2073),[1]GEINDICE!AR$1:AS$65536,2,0),"")</f>
        <v>149.18959432872177</v>
      </c>
      <c r="AF2073" s="33">
        <f>IFERROR($AA2073/VLOOKUP(CONCATENATE("EUR",C2073),[1]GEINDICE!AR$1:AS$65536,2,0),"")</f>
        <v>43.565308703663234</v>
      </c>
      <c r="AG2073" s="48" t="str">
        <f>VLOOKUP(E2073,[1]Apresentação!AW$1:AX$65536,2,0)</f>
        <v xml:space="preserve">                    2 - LEATHER AUXILIARIES</v>
      </c>
      <c r="AH2073" s="48" t="str">
        <f t="shared" si="554"/>
        <v xml:space="preserve">         5212000022 - PELLASTOL SCA BR</v>
      </c>
      <c r="AI2073" s="49" t="str">
        <f t="shared" si="555"/>
        <v xml:space="preserve">     L00032 - PARTNER INDUSTRIA E COMERCIO DE COUROS LTDA</v>
      </c>
      <c r="AJ2073" t="str">
        <f t="shared" si="556"/>
        <v xml:space="preserve">     90 - SALES</v>
      </c>
      <c r="AK2073" t="str">
        <f t="shared" si="557"/>
        <v/>
      </c>
      <c r="AL2073">
        <f t="shared" si="558"/>
        <v>5</v>
      </c>
      <c r="AM2073" t="str">
        <f t="shared" si="559"/>
        <v>2025 5</v>
      </c>
      <c r="AN2073" t="str">
        <f t="shared" si="560"/>
        <v xml:space="preserve">PARTNER </v>
      </c>
    </row>
    <row r="2074" spans="1:40" x14ac:dyDescent="0.35">
      <c r="A2074">
        <v>84329</v>
      </c>
      <c r="B2074" t="s">
        <v>274</v>
      </c>
      <c r="C2074" s="31">
        <v>45953</v>
      </c>
      <c r="D2074" t="s">
        <v>373</v>
      </c>
      <c r="E2074" t="s">
        <v>374</v>
      </c>
      <c r="F2074" t="s">
        <v>642</v>
      </c>
      <c r="G2074" t="s">
        <v>643</v>
      </c>
      <c r="H2074" t="s">
        <v>817</v>
      </c>
      <c r="I2074" t="s">
        <v>818</v>
      </c>
      <c r="J2074">
        <v>120</v>
      </c>
      <c r="K2074">
        <v>1351.32</v>
      </c>
      <c r="L2074">
        <v>664.53628000000003</v>
      </c>
      <c r="M2074">
        <v>272.16000000000003</v>
      </c>
      <c r="N2074">
        <v>11.261000000000001</v>
      </c>
      <c r="O2074" s="32">
        <f t="shared" si="544"/>
        <v>1079.1599999999999</v>
      </c>
      <c r="P2074" s="32">
        <f t="shared" si="545"/>
        <v>414.62371999999982</v>
      </c>
      <c r="Q2074">
        <v>765001</v>
      </c>
      <c r="R2074" t="s">
        <v>312</v>
      </c>
      <c r="S2074" t="s">
        <v>457</v>
      </c>
      <c r="T2074" t="str">
        <f t="shared" si="546"/>
        <v>VEN</v>
      </c>
      <c r="U2074" t="s">
        <v>437</v>
      </c>
      <c r="V2074" s="33">
        <f t="shared" si="547"/>
        <v>1351.32</v>
      </c>
      <c r="W2074">
        <f t="shared" si="548"/>
        <v>120</v>
      </c>
      <c r="X2074" s="33">
        <f t="shared" si="549"/>
        <v>1079.1599999999999</v>
      </c>
      <c r="Y2074" s="33">
        <f t="shared" si="550"/>
        <v>272.16000000000003</v>
      </c>
      <c r="Z2074" s="45">
        <f t="shared" si="551"/>
        <v>0.28906825918361295</v>
      </c>
      <c r="AA2074" s="33">
        <f t="shared" si="552"/>
        <v>390.62371999999982</v>
      </c>
      <c r="AB2074" s="45">
        <f t="shared" si="553"/>
        <v>0.36197016197783449</v>
      </c>
      <c r="AC2074" s="33">
        <f>IFERROR($X2074/VLOOKUP(CONCATENATE("USD",C2074),[1]GEINDICE!AR$1:AS$65536,2,0),"")</f>
        <v>200.4383358098068</v>
      </c>
      <c r="AD2074" s="33">
        <f>IFERROR($AA2074/VLOOKUP(CONCATENATE("USD",C2074),[1]GEINDICE!AR$1:AS$65536,2,0),"")</f>
        <v>72.552696879643349</v>
      </c>
      <c r="AE2074" s="33">
        <f>IFERROR($X2074/VLOOKUP(CONCATENATE("EUR",C2074),[1]GEINDICE!AR$1:AS$65536,2,0),"")</f>
        <v>172.59932186040555</v>
      </c>
      <c r="AF2074" s="33">
        <f>IFERROR($AA2074/VLOOKUP(CONCATENATE("EUR",C2074),[1]GEINDICE!AR$1:AS$65536,2,0),"")</f>
        <v>62.475804491075394</v>
      </c>
      <c r="AG2074" s="48" t="str">
        <f>VLOOKUP(E2074,[1]Apresentação!AW$1:AX$65536,2,0)</f>
        <v xml:space="preserve">                    2 - LEATHER AUXILIARIES</v>
      </c>
      <c r="AH2074" s="48" t="str">
        <f t="shared" si="554"/>
        <v xml:space="preserve">         5212000022 - PELLASTOL SCA BR</v>
      </c>
      <c r="AI2074" s="49" t="str">
        <f t="shared" si="555"/>
        <v xml:space="preserve">     L00281 - ICL BENEFICIAMENTO DE COUROS LTDA.</v>
      </c>
      <c r="AJ2074" t="str">
        <f t="shared" si="556"/>
        <v xml:space="preserve">     90 - SALES</v>
      </c>
      <c r="AK2074" t="str">
        <f t="shared" si="557"/>
        <v/>
      </c>
      <c r="AL2074">
        <f t="shared" si="558"/>
        <v>10</v>
      </c>
      <c r="AM2074" t="str">
        <f t="shared" si="559"/>
        <v>2025 10</v>
      </c>
      <c r="AN2074" t="str">
        <f t="shared" si="560"/>
        <v xml:space="preserve">ICL </v>
      </c>
    </row>
    <row r="2075" spans="1:40" x14ac:dyDescent="0.35">
      <c r="A2075">
        <v>82655</v>
      </c>
      <c r="B2075" t="s">
        <v>274</v>
      </c>
      <c r="C2075" s="31">
        <v>45813</v>
      </c>
      <c r="D2075" t="s">
        <v>373</v>
      </c>
      <c r="E2075" t="s">
        <v>374</v>
      </c>
      <c r="F2075" t="s">
        <v>638</v>
      </c>
      <c r="G2075" t="s">
        <v>639</v>
      </c>
      <c r="H2075" t="s">
        <v>817</v>
      </c>
      <c r="I2075" t="s">
        <v>818</v>
      </c>
      <c r="J2075">
        <v>120</v>
      </c>
      <c r="K2075">
        <v>1196.4000000000001</v>
      </c>
      <c r="L2075">
        <v>638.43790999999999</v>
      </c>
      <c r="M2075">
        <v>240.96</v>
      </c>
      <c r="N2075">
        <v>9.9700000000000006</v>
      </c>
      <c r="O2075" s="32">
        <f t="shared" si="544"/>
        <v>955.44</v>
      </c>
      <c r="P2075" s="32">
        <f t="shared" si="545"/>
        <v>317.00209000000007</v>
      </c>
      <c r="Q2075">
        <v>740480</v>
      </c>
      <c r="R2075" t="s">
        <v>312</v>
      </c>
      <c r="S2075" t="s">
        <v>457</v>
      </c>
      <c r="T2075" t="str">
        <f t="shared" si="546"/>
        <v>VEN</v>
      </c>
      <c r="U2075" t="s">
        <v>437</v>
      </c>
      <c r="V2075" s="33">
        <f t="shared" si="547"/>
        <v>1196.4000000000001</v>
      </c>
      <c r="W2075">
        <f t="shared" si="548"/>
        <v>120</v>
      </c>
      <c r="X2075" s="33">
        <f t="shared" si="549"/>
        <v>955.44</v>
      </c>
      <c r="Y2075" s="33">
        <f t="shared" si="550"/>
        <v>240.96</v>
      </c>
      <c r="Z2075" s="45">
        <f t="shared" si="551"/>
        <v>0.24490311768639256</v>
      </c>
      <c r="AA2075" s="33">
        <f t="shared" si="552"/>
        <v>293.00209000000007</v>
      </c>
      <c r="AB2075" s="45">
        <f t="shared" si="553"/>
        <v>0.30666717951938377</v>
      </c>
      <c r="AC2075" s="33">
        <f>IFERROR($X2075/VLOOKUP(CONCATENATE("USD",C2075),[1]GEINDICE!AR$1:AS$65536,2,0),"")</f>
        <v>170.70878522038984</v>
      </c>
      <c r="AD2075" s="33">
        <f>IFERROR($AA2075/VLOOKUP(CONCATENATE("USD",C2075),[1]GEINDICE!AR$1:AS$65536,2,0),"")</f>
        <v>52.350781682717226</v>
      </c>
      <c r="AE2075" s="33">
        <f>IFERROR($X2075/VLOOKUP(CONCATENATE("EUR",C2075),[1]GEINDICE!AR$1:AS$65536,2,0),"")</f>
        <v>149.23386907829999</v>
      </c>
      <c r="AF2075" s="33">
        <f>IFERROR($AA2075/VLOOKUP(CONCATENATE("EUR",C2075),[1]GEINDICE!AR$1:AS$65536,2,0),"")</f>
        <v>45.765129719007241</v>
      </c>
      <c r="AG2075" s="48" t="str">
        <f>VLOOKUP(E2075,[1]Apresentação!AW$1:AX$65536,2,0)</f>
        <v xml:space="preserve">                    2 - LEATHER AUXILIARIES</v>
      </c>
      <c r="AH2075" s="48" t="str">
        <f t="shared" si="554"/>
        <v xml:space="preserve">         5212000022 - PELLASTOL SCA BR</v>
      </c>
      <c r="AI2075" s="49" t="str">
        <f t="shared" si="555"/>
        <v xml:space="preserve">     L00032 - PARTNER INDUSTRIA E COMERCIO DE COUROS LTDA</v>
      </c>
      <c r="AJ2075" t="str">
        <f t="shared" si="556"/>
        <v xml:space="preserve">     90 - SALES</v>
      </c>
      <c r="AK2075" t="str">
        <f t="shared" si="557"/>
        <v/>
      </c>
      <c r="AL2075">
        <f t="shared" si="558"/>
        <v>6</v>
      </c>
      <c r="AM2075" t="str">
        <f t="shared" si="559"/>
        <v>2025 6</v>
      </c>
      <c r="AN2075" t="str">
        <f t="shared" si="560"/>
        <v xml:space="preserve">PARTNER </v>
      </c>
    </row>
    <row r="2076" spans="1:40" x14ac:dyDescent="0.35">
      <c r="A2076">
        <v>84594</v>
      </c>
      <c r="B2076" t="s">
        <v>274</v>
      </c>
      <c r="C2076" s="31">
        <v>45972</v>
      </c>
      <c r="D2076" t="s">
        <v>373</v>
      </c>
      <c r="E2076" t="s">
        <v>374</v>
      </c>
      <c r="F2076" t="s">
        <v>642</v>
      </c>
      <c r="G2076" t="s">
        <v>643</v>
      </c>
      <c r="H2076" t="s">
        <v>817</v>
      </c>
      <c r="I2076" t="s">
        <v>818</v>
      </c>
      <c r="J2076">
        <v>120</v>
      </c>
      <c r="K2076">
        <v>1351.32</v>
      </c>
      <c r="L2076">
        <v>597.44073000000003</v>
      </c>
      <c r="M2076">
        <v>272.16000000000003</v>
      </c>
      <c r="N2076">
        <v>11.261000000000001</v>
      </c>
      <c r="O2076" s="32">
        <f t="shared" si="544"/>
        <v>1079.1599999999999</v>
      </c>
      <c r="P2076" s="32">
        <f t="shared" si="545"/>
        <v>481.71926999999982</v>
      </c>
      <c r="Q2076">
        <v>766826</v>
      </c>
      <c r="R2076" t="s">
        <v>312</v>
      </c>
      <c r="S2076" t="s">
        <v>457</v>
      </c>
      <c r="T2076" t="str">
        <f t="shared" si="546"/>
        <v>VEN</v>
      </c>
      <c r="U2076" t="s">
        <v>313</v>
      </c>
      <c r="V2076" s="33">
        <f t="shared" si="547"/>
        <v>1351.32</v>
      </c>
      <c r="W2076">
        <f t="shared" si="548"/>
        <v>120</v>
      </c>
      <c r="X2076" s="33">
        <f t="shared" si="549"/>
        <v>1079.1599999999999</v>
      </c>
      <c r="Y2076" s="33">
        <f t="shared" si="550"/>
        <v>272.16000000000003</v>
      </c>
      <c r="Z2076" s="45">
        <f t="shared" si="551"/>
        <v>0.33872011810673996</v>
      </c>
      <c r="AA2076" s="33">
        <f t="shared" si="552"/>
        <v>457.71926999999982</v>
      </c>
      <c r="AB2076" s="45">
        <f t="shared" si="553"/>
        <v>0.42414402868898021</v>
      </c>
      <c r="AC2076" s="33" t="str">
        <f>IFERROR($X2076/VLOOKUP(CONCATENATE("USD",C2076),[1]GEINDICE!AR$1:AS$65536,2,0),"")</f>
        <v/>
      </c>
      <c r="AD2076" s="33" t="str">
        <f>IFERROR($AA2076/VLOOKUP(CONCATENATE("USD",C2076),[1]GEINDICE!AR$1:AS$65536,2,0),"")</f>
        <v/>
      </c>
      <c r="AE2076" s="33" t="str">
        <f>IFERROR($X2076/VLOOKUP(CONCATENATE("EUR",C2076),[1]GEINDICE!AR$1:AS$65536,2,0),"")</f>
        <v/>
      </c>
      <c r="AF2076" s="33" t="str">
        <f>IFERROR($AA2076/VLOOKUP(CONCATENATE("EUR",C2076),[1]GEINDICE!AR$1:AS$65536,2,0),"")</f>
        <v/>
      </c>
      <c r="AG2076" s="48" t="str">
        <f>VLOOKUP(E2076,[1]Apresentação!AW$1:AX$65536,2,0)</f>
        <v xml:space="preserve">                    2 - LEATHER AUXILIARIES</v>
      </c>
      <c r="AH2076" s="48" t="str">
        <f t="shared" si="554"/>
        <v xml:space="preserve">         5212000022 - PELLASTOL SCA BR</v>
      </c>
      <c r="AI2076" s="49" t="str">
        <f t="shared" si="555"/>
        <v xml:space="preserve">     L00281 - ICL BENEFICIAMENTO DE COUROS LTDA.</v>
      </c>
      <c r="AJ2076" t="str">
        <f t="shared" si="556"/>
        <v xml:space="preserve">     90 - SALES</v>
      </c>
      <c r="AK2076" t="str">
        <f t="shared" si="557"/>
        <v/>
      </c>
      <c r="AL2076">
        <f t="shared" si="558"/>
        <v>11</v>
      </c>
      <c r="AM2076" t="str">
        <f t="shared" si="559"/>
        <v>2025 11</v>
      </c>
      <c r="AN2076" t="str">
        <f t="shared" si="560"/>
        <v xml:space="preserve">ICL </v>
      </c>
    </row>
    <row r="2077" spans="1:40" x14ac:dyDescent="0.35">
      <c r="A2077">
        <v>83387</v>
      </c>
      <c r="B2077" t="s">
        <v>274</v>
      </c>
      <c r="C2077" s="31">
        <v>45874</v>
      </c>
      <c r="D2077" t="s">
        <v>373</v>
      </c>
      <c r="E2077" t="s">
        <v>374</v>
      </c>
      <c r="F2077" t="s">
        <v>638</v>
      </c>
      <c r="G2077" t="s">
        <v>639</v>
      </c>
      <c r="H2077" t="s">
        <v>817</v>
      </c>
      <c r="I2077" t="s">
        <v>818</v>
      </c>
      <c r="J2077">
        <v>120</v>
      </c>
      <c r="K2077">
        <v>1196.4000000000001</v>
      </c>
      <c r="L2077">
        <v>659.08022000000005</v>
      </c>
      <c r="M2077">
        <v>240.96</v>
      </c>
      <c r="N2077">
        <v>9.9700000000000006</v>
      </c>
      <c r="O2077" s="32">
        <f t="shared" si="544"/>
        <v>955.44</v>
      </c>
      <c r="P2077" s="32">
        <f t="shared" si="545"/>
        <v>296.35978</v>
      </c>
      <c r="Q2077">
        <v>748456</v>
      </c>
      <c r="R2077" t="s">
        <v>312</v>
      </c>
      <c r="S2077" t="s">
        <v>457</v>
      </c>
      <c r="T2077" t="str">
        <f t="shared" si="546"/>
        <v>VEN</v>
      </c>
      <c r="U2077" t="s">
        <v>437</v>
      </c>
      <c r="V2077" s="33">
        <f t="shared" si="547"/>
        <v>1196.4000000000001</v>
      </c>
      <c r="W2077">
        <f t="shared" si="548"/>
        <v>120</v>
      </c>
      <c r="X2077" s="33">
        <f t="shared" si="549"/>
        <v>955.44</v>
      </c>
      <c r="Y2077" s="33">
        <f t="shared" si="550"/>
        <v>240.96</v>
      </c>
      <c r="Z2077" s="45">
        <f t="shared" si="551"/>
        <v>0.22764943162821796</v>
      </c>
      <c r="AA2077" s="33">
        <f t="shared" si="552"/>
        <v>272.35978</v>
      </c>
      <c r="AB2077" s="45">
        <f t="shared" si="553"/>
        <v>0.28506214937620361</v>
      </c>
      <c r="AC2077" s="33">
        <f>IFERROR($X2077/VLOOKUP(CONCATENATE("USD",C2077),[1]GEINDICE!AR$1:AS$65536,2,0),"")</f>
        <v>173.34131606161213</v>
      </c>
      <c r="AD2077" s="33">
        <f>IFERROR($AA2077/VLOOKUP(CONCATENATE("USD",C2077),[1]GEINDICE!AR$1:AS$65536,2,0),"")</f>
        <v>49.413048132223004</v>
      </c>
      <c r="AE2077" s="33">
        <f>IFERROR($X2077/VLOOKUP(CONCATENATE("EUR",C2077),[1]GEINDICE!AR$1:AS$65536,2,0),"")</f>
        <v>149.68979131415679</v>
      </c>
      <c r="AF2077" s="33">
        <f>IFERROR($AA2077/VLOOKUP(CONCATENATE("EUR",C2077),[1]GEINDICE!AR$1:AS$65536,2,0),"")</f>
        <v>42.670893651688914</v>
      </c>
      <c r="AG2077" s="48" t="str">
        <f>VLOOKUP(E2077,[1]Apresentação!AW$1:AX$65536,2,0)</f>
        <v xml:space="preserve">                    2 - LEATHER AUXILIARIES</v>
      </c>
      <c r="AH2077" s="48" t="str">
        <f t="shared" si="554"/>
        <v xml:space="preserve">         5212000022 - PELLASTOL SCA BR</v>
      </c>
      <c r="AI2077" s="49" t="str">
        <f t="shared" si="555"/>
        <v xml:space="preserve">     L00032 - PARTNER INDUSTRIA E COMERCIO DE COUROS LTDA</v>
      </c>
      <c r="AJ2077" t="str">
        <f t="shared" si="556"/>
        <v xml:space="preserve">     90 - SALES</v>
      </c>
      <c r="AK2077" t="str">
        <f t="shared" si="557"/>
        <v/>
      </c>
      <c r="AL2077">
        <f t="shared" si="558"/>
        <v>8</v>
      </c>
      <c r="AM2077" t="str">
        <f t="shared" si="559"/>
        <v>2025 8</v>
      </c>
      <c r="AN2077" t="str">
        <f t="shared" si="560"/>
        <v xml:space="preserve">PARTNER </v>
      </c>
    </row>
    <row r="2078" spans="1:40" x14ac:dyDescent="0.35">
      <c r="A2078">
        <v>83753</v>
      </c>
      <c r="B2078" t="s">
        <v>274</v>
      </c>
      <c r="C2078" s="31">
        <v>45904</v>
      </c>
      <c r="D2078" t="s">
        <v>373</v>
      </c>
      <c r="E2078" t="s">
        <v>374</v>
      </c>
      <c r="F2078" t="s">
        <v>462</v>
      </c>
      <c r="G2078" t="s">
        <v>463</v>
      </c>
      <c r="H2078" t="s">
        <v>817</v>
      </c>
      <c r="I2078" t="s">
        <v>818</v>
      </c>
      <c r="J2078">
        <v>1000</v>
      </c>
      <c r="K2078">
        <v>11440</v>
      </c>
      <c r="L2078">
        <v>5537.8023599999997</v>
      </c>
      <c r="M2078">
        <v>2304.0300000000002</v>
      </c>
      <c r="N2078">
        <v>11.44</v>
      </c>
      <c r="O2078" s="32">
        <f t="shared" si="544"/>
        <v>9135.9699999999993</v>
      </c>
      <c r="P2078" s="32">
        <f t="shared" si="545"/>
        <v>3598.1676399999997</v>
      </c>
      <c r="Q2078">
        <v>760622</v>
      </c>
      <c r="R2078" t="s">
        <v>312</v>
      </c>
      <c r="S2078" t="s">
        <v>457</v>
      </c>
      <c r="T2078" t="str">
        <f t="shared" si="546"/>
        <v>VEN</v>
      </c>
      <c r="U2078" t="s">
        <v>437</v>
      </c>
      <c r="V2078" s="33">
        <f t="shared" si="547"/>
        <v>11440</v>
      </c>
      <c r="W2078">
        <f t="shared" si="548"/>
        <v>1000</v>
      </c>
      <c r="X2078" s="33">
        <f t="shared" si="549"/>
        <v>9135.9699999999993</v>
      </c>
      <c r="Y2078" s="33">
        <f t="shared" si="550"/>
        <v>2304.0300000000002</v>
      </c>
      <c r="Z2078" s="45">
        <f t="shared" si="551"/>
        <v>0.29704262587412583</v>
      </c>
      <c r="AA2078" s="33">
        <f t="shared" si="552"/>
        <v>3398.1676399999997</v>
      </c>
      <c r="AB2078" s="45">
        <f t="shared" si="553"/>
        <v>0.37195477218073175</v>
      </c>
      <c r="AC2078" s="33">
        <f>IFERROR($X2078/VLOOKUP(CONCATENATE("USD",C2078),[1]GEINDICE!AR$1:AS$65536,2,0),"")</f>
        <v>1673.6530675801928</v>
      </c>
      <c r="AD2078" s="33">
        <f>IFERROR($AA2078/VLOOKUP(CONCATENATE("USD",C2078),[1]GEINDICE!AR$1:AS$65536,2,0),"")</f>
        <v>622.52324546137345</v>
      </c>
      <c r="AE2078" s="33">
        <f>IFERROR($X2078/VLOOKUP(CONCATENATE("EUR",C2078),[1]GEINDICE!AR$1:AS$65536,2,0),"")</f>
        <v>1436.7443542806816</v>
      </c>
      <c r="AF2078" s="33">
        <f>IFERROR($AA2078/VLOOKUP(CONCATENATE("EUR",C2078),[1]GEINDICE!AR$1:AS$65536,2,0),"")</f>
        <v>534.40391897842346</v>
      </c>
      <c r="AG2078" s="48" t="str">
        <f>VLOOKUP(E2078,[1]Apresentação!AW$1:AX$65536,2,0)</f>
        <v xml:space="preserve">                    2 - LEATHER AUXILIARIES</v>
      </c>
      <c r="AH2078" s="48" t="str">
        <f t="shared" si="554"/>
        <v xml:space="preserve">         5212000022 - PELLASTOL SCA BR</v>
      </c>
      <c r="AI2078" s="49" t="str">
        <f t="shared" si="555"/>
        <v xml:space="preserve">     L00337 - AMCM IND COM IMP EXP E SERVS TECNICOS LTDA</v>
      </c>
      <c r="AJ2078" t="str">
        <f t="shared" si="556"/>
        <v xml:space="preserve">     90 - SALES</v>
      </c>
      <c r="AK2078" t="str">
        <f t="shared" si="557"/>
        <v/>
      </c>
      <c r="AL2078">
        <f t="shared" si="558"/>
        <v>9</v>
      </c>
      <c r="AM2078" t="str">
        <f t="shared" si="559"/>
        <v>2025 9</v>
      </c>
      <c r="AN2078" t="str">
        <f t="shared" si="560"/>
        <v xml:space="preserve">AMCM </v>
      </c>
    </row>
    <row r="2079" spans="1:40" x14ac:dyDescent="0.35">
      <c r="A2079">
        <v>84219</v>
      </c>
      <c r="B2079" t="s">
        <v>274</v>
      </c>
      <c r="C2079" s="31">
        <v>45943</v>
      </c>
      <c r="D2079" t="s">
        <v>373</v>
      </c>
      <c r="E2079" t="s">
        <v>374</v>
      </c>
      <c r="F2079" t="s">
        <v>638</v>
      </c>
      <c r="G2079" t="s">
        <v>639</v>
      </c>
      <c r="H2079" t="s">
        <v>817</v>
      </c>
      <c r="I2079" t="s">
        <v>818</v>
      </c>
      <c r="J2079">
        <v>120</v>
      </c>
      <c r="K2079">
        <v>1196.4000000000001</v>
      </c>
      <c r="L2079">
        <v>664.53628000000003</v>
      </c>
      <c r="M2079">
        <v>240.96</v>
      </c>
      <c r="N2079">
        <v>9.9700000000000006</v>
      </c>
      <c r="O2079" s="32">
        <f t="shared" si="544"/>
        <v>955.44</v>
      </c>
      <c r="P2079" s="32">
        <f t="shared" si="545"/>
        <v>290.90372000000002</v>
      </c>
      <c r="Q2079">
        <v>764199</v>
      </c>
      <c r="R2079" t="s">
        <v>312</v>
      </c>
      <c r="S2079" t="s">
        <v>457</v>
      </c>
      <c r="T2079" t="str">
        <f t="shared" si="546"/>
        <v>VEN</v>
      </c>
      <c r="U2079" t="s">
        <v>437</v>
      </c>
      <c r="V2079" s="33">
        <f t="shared" si="547"/>
        <v>1196.4000000000001</v>
      </c>
      <c r="W2079">
        <f t="shared" si="548"/>
        <v>120</v>
      </c>
      <c r="X2079" s="33">
        <f t="shared" si="549"/>
        <v>955.44</v>
      </c>
      <c r="Y2079" s="33">
        <f t="shared" si="550"/>
        <v>240.96</v>
      </c>
      <c r="Z2079" s="45">
        <f t="shared" si="551"/>
        <v>0.22308903376797057</v>
      </c>
      <c r="AA2079" s="33">
        <f t="shared" si="552"/>
        <v>266.90372000000002</v>
      </c>
      <c r="AB2079" s="45">
        <f t="shared" si="553"/>
        <v>0.27935162856903628</v>
      </c>
      <c r="AC2079" s="33">
        <f>IFERROR($X2079/VLOOKUP(CONCATENATE("USD",C2079),[1]GEINDICE!AR$1:AS$65536,2,0),"")</f>
        <v>174.89611744677734</v>
      </c>
      <c r="AD2079" s="33">
        <f>IFERROR($AA2079/VLOOKUP(CONCATENATE("USD",C2079),[1]GEINDICE!AR$1:AS$65536,2,0),"")</f>
        <v>48.857515239158687</v>
      </c>
      <c r="AE2079" s="33">
        <f>IFERROR($X2079/VLOOKUP(CONCATENATE("EUR",C2079),[1]GEINDICE!AR$1:AS$65536,2,0),"")</f>
        <v>151.08398298518321</v>
      </c>
      <c r="AF2079" s="33">
        <f>IFERROR($AA2079/VLOOKUP(CONCATENATE("EUR",C2079),[1]GEINDICE!AR$1:AS$65536,2,0),"")</f>
        <v>42.205556697607491</v>
      </c>
      <c r="AG2079" s="48" t="str">
        <f>VLOOKUP(E2079,[1]Apresentação!AW$1:AX$65536,2,0)</f>
        <v xml:space="preserve">                    2 - LEATHER AUXILIARIES</v>
      </c>
      <c r="AH2079" s="48" t="str">
        <f t="shared" si="554"/>
        <v xml:space="preserve">         5212000022 - PELLASTOL SCA BR</v>
      </c>
      <c r="AI2079" s="49" t="str">
        <f t="shared" si="555"/>
        <v xml:space="preserve">     L00032 - PARTNER INDUSTRIA E COMERCIO DE COUROS LTDA</v>
      </c>
      <c r="AJ2079" t="str">
        <f t="shared" si="556"/>
        <v xml:space="preserve">     90 - SALES</v>
      </c>
      <c r="AK2079" t="str">
        <f t="shared" si="557"/>
        <v/>
      </c>
      <c r="AL2079">
        <f t="shared" si="558"/>
        <v>10</v>
      </c>
      <c r="AM2079" t="str">
        <f t="shared" si="559"/>
        <v>2025 10</v>
      </c>
      <c r="AN2079" t="str">
        <f t="shared" si="560"/>
        <v xml:space="preserve">PARTNER </v>
      </c>
    </row>
    <row r="2080" spans="1:40" x14ac:dyDescent="0.35">
      <c r="A2080">
        <v>83824</v>
      </c>
      <c r="B2080" t="s">
        <v>274</v>
      </c>
      <c r="C2080" s="31">
        <v>45911</v>
      </c>
      <c r="D2080" t="s">
        <v>373</v>
      </c>
      <c r="E2080" t="s">
        <v>374</v>
      </c>
      <c r="F2080" t="s">
        <v>638</v>
      </c>
      <c r="G2080" t="s">
        <v>639</v>
      </c>
      <c r="H2080" t="s">
        <v>817</v>
      </c>
      <c r="I2080" t="s">
        <v>818</v>
      </c>
      <c r="J2080">
        <v>120</v>
      </c>
      <c r="K2080">
        <v>1196.4000000000001</v>
      </c>
      <c r="L2080">
        <v>664.53628000000003</v>
      </c>
      <c r="M2080">
        <v>240.96</v>
      </c>
      <c r="N2080">
        <v>9.9700000000000006</v>
      </c>
      <c r="O2080" s="32">
        <f t="shared" si="544"/>
        <v>955.44</v>
      </c>
      <c r="P2080" s="32">
        <f t="shared" si="545"/>
        <v>290.90372000000002</v>
      </c>
      <c r="Q2080">
        <v>761178</v>
      </c>
      <c r="R2080" t="s">
        <v>312</v>
      </c>
      <c r="S2080" t="s">
        <v>457</v>
      </c>
      <c r="T2080" t="str">
        <f t="shared" si="546"/>
        <v>VEN</v>
      </c>
      <c r="U2080" t="s">
        <v>437</v>
      </c>
      <c r="V2080" s="33">
        <f t="shared" si="547"/>
        <v>1196.4000000000001</v>
      </c>
      <c r="W2080">
        <f t="shared" si="548"/>
        <v>120</v>
      </c>
      <c r="X2080" s="33">
        <f t="shared" si="549"/>
        <v>955.44</v>
      </c>
      <c r="Y2080" s="33">
        <f t="shared" si="550"/>
        <v>240.96</v>
      </c>
      <c r="Z2080" s="45">
        <f t="shared" si="551"/>
        <v>0.22308903376797057</v>
      </c>
      <c r="AA2080" s="33">
        <f t="shared" si="552"/>
        <v>266.90372000000002</v>
      </c>
      <c r="AB2080" s="45">
        <f t="shared" si="553"/>
        <v>0.27935162856903628</v>
      </c>
      <c r="AC2080" s="33">
        <f>IFERROR($X2080/VLOOKUP(CONCATENATE("USD",C2080),[1]GEINDICE!AR$1:AS$65536,2,0),"")</f>
        <v>177.39982918043745</v>
      </c>
      <c r="AD2080" s="33">
        <f>IFERROR($AA2080/VLOOKUP(CONCATENATE("USD",C2080),[1]GEINDICE!AR$1:AS$65536,2,0),"")</f>
        <v>49.556931189424041</v>
      </c>
      <c r="AE2080" s="33">
        <f>IFERROR($X2080/VLOOKUP(CONCATENATE("EUR",C2080),[1]GEINDICE!AR$1:AS$65536,2,0),"")</f>
        <v>151.19635396885681</v>
      </c>
      <c r="AF2080" s="33">
        <f>IFERROR($AA2080/VLOOKUP(CONCATENATE("EUR",C2080),[1]GEINDICE!AR$1:AS$65536,2,0),"")</f>
        <v>42.236947714900623</v>
      </c>
      <c r="AG2080" s="48" t="str">
        <f>VLOOKUP(E2080,[1]Apresentação!AW$1:AX$65536,2,0)</f>
        <v xml:space="preserve">                    2 - LEATHER AUXILIARIES</v>
      </c>
      <c r="AH2080" s="48" t="str">
        <f t="shared" si="554"/>
        <v xml:space="preserve">         5212000022 - PELLASTOL SCA BR</v>
      </c>
      <c r="AI2080" s="49" t="str">
        <f t="shared" si="555"/>
        <v xml:space="preserve">     L00032 - PARTNER INDUSTRIA E COMERCIO DE COUROS LTDA</v>
      </c>
      <c r="AJ2080" t="str">
        <f t="shared" si="556"/>
        <v xml:space="preserve">     90 - SALES</v>
      </c>
      <c r="AK2080" t="str">
        <f t="shared" si="557"/>
        <v/>
      </c>
      <c r="AL2080">
        <f t="shared" si="558"/>
        <v>9</v>
      </c>
      <c r="AM2080" t="str">
        <f t="shared" si="559"/>
        <v>2025 9</v>
      </c>
      <c r="AN2080" t="str">
        <f t="shared" si="560"/>
        <v xml:space="preserve">PARTNER </v>
      </c>
    </row>
    <row r="2081" spans="1:40" x14ac:dyDescent="0.35">
      <c r="A2081">
        <v>83162</v>
      </c>
      <c r="B2081" t="s">
        <v>274</v>
      </c>
      <c r="C2081" s="31">
        <v>45856</v>
      </c>
      <c r="D2081" t="s">
        <v>373</v>
      </c>
      <c r="E2081" t="s">
        <v>374</v>
      </c>
      <c r="F2081" t="s">
        <v>638</v>
      </c>
      <c r="G2081" t="s">
        <v>639</v>
      </c>
      <c r="H2081" t="s">
        <v>817</v>
      </c>
      <c r="I2081" t="s">
        <v>818</v>
      </c>
      <c r="J2081">
        <v>120</v>
      </c>
      <c r="K2081">
        <v>1196.4000000000001</v>
      </c>
      <c r="L2081">
        <v>638.43790999999999</v>
      </c>
      <c r="M2081">
        <v>240.96</v>
      </c>
      <c r="N2081">
        <v>9.9700000000000006</v>
      </c>
      <c r="O2081" s="32">
        <f t="shared" si="544"/>
        <v>955.44</v>
      </c>
      <c r="P2081" s="32">
        <f t="shared" si="545"/>
        <v>317.00209000000007</v>
      </c>
      <c r="Q2081">
        <v>744246</v>
      </c>
      <c r="R2081" t="s">
        <v>312</v>
      </c>
      <c r="S2081" t="s">
        <v>457</v>
      </c>
      <c r="T2081" t="str">
        <f t="shared" si="546"/>
        <v>VEN</v>
      </c>
      <c r="U2081" t="s">
        <v>437</v>
      </c>
      <c r="V2081" s="33">
        <f t="shared" si="547"/>
        <v>1196.4000000000001</v>
      </c>
      <c r="W2081">
        <f t="shared" si="548"/>
        <v>120</v>
      </c>
      <c r="X2081" s="33">
        <f t="shared" si="549"/>
        <v>955.44</v>
      </c>
      <c r="Y2081" s="33">
        <f t="shared" si="550"/>
        <v>240.96</v>
      </c>
      <c r="Z2081" s="45">
        <f t="shared" si="551"/>
        <v>0.24490311768639256</v>
      </c>
      <c r="AA2081" s="33">
        <f t="shared" si="552"/>
        <v>293.00209000000007</v>
      </c>
      <c r="AB2081" s="45">
        <f t="shared" si="553"/>
        <v>0.30666717951938377</v>
      </c>
      <c r="AC2081" s="33">
        <f>IFERROR($X2081/VLOOKUP(CONCATENATE("USD",C2081),[1]GEINDICE!AR$1:AS$65536,2,0),"")</f>
        <v>172.25687808747699</v>
      </c>
      <c r="AD2081" s="33">
        <f>IFERROR($AA2081/VLOOKUP(CONCATENATE("USD",C2081),[1]GEINDICE!AR$1:AS$65536,2,0),"")</f>
        <v>52.825530955900916</v>
      </c>
      <c r="AE2081" s="33">
        <f>IFERROR($X2081/VLOOKUP(CONCATENATE("EUR",C2081),[1]GEINDICE!AR$1:AS$65536,2,0),"")</f>
        <v>147.91008731190786</v>
      </c>
      <c r="AF2081" s="33">
        <f>IFERROR($AA2081/VLOOKUP(CONCATENATE("EUR",C2081),[1]GEINDICE!AR$1:AS$65536,2,0),"")</f>
        <v>45.359169298408581</v>
      </c>
      <c r="AG2081" s="48" t="str">
        <f>VLOOKUP(E2081,[1]Apresentação!AW$1:AX$65536,2,0)</f>
        <v xml:space="preserve">                    2 - LEATHER AUXILIARIES</v>
      </c>
      <c r="AH2081" s="48" t="str">
        <f t="shared" si="554"/>
        <v xml:space="preserve">         5212000022 - PELLASTOL SCA BR</v>
      </c>
      <c r="AI2081" s="49" t="str">
        <f t="shared" si="555"/>
        <v xml:space="preserve">     L00032 - PARTNER INDUSTRIA E COMERCIO DE COUROS LTDA</v>
      </c>
      <c r="AJ2081" t="str">
        <f t="shared" si="556"/>
        <v xml:space="preserve">     90 - SALES</v>
      </c>
      <c r="AK2081" t="str">
        <f t="shared" si="557"/>
        <v/>
      </c>
      <c r="AL2081">
        <f t="shared" si="558"/>
        <v>7</v>
      </c>
      <c r="AM2081" t="str">
        <f t="shared" si="559"/>
        <v>2025 7</v>
      </c>
      <c r="AN2081" t="str">
        <f t="shared" si="560"/>
        <v xml:space="preserve">PARTNER </v>
      </c>
    </row>
    <row r="2082" spans="1:40" x14ac:dyDescent="0.35">
      <c r="A2082">
        <v>83224</v>
      </c>
      <c r="B2082" t="s">
        <v>274</v>
      </c>
      <c r="C2082" s="31">
        <v>45861</v>
      </c>
      <c r="D2082" t="s">
        <v>373</v>
      </c>
      <c r="E2082" t="s">
        <v>374</v>
      </c>
      <c r="F2082" t="s">
        <v>642</v>
      </c>
      <c r="G2082" t="s">
        <v>643</v>
      </c>
      <c r="H2082" t="s">
        <v>817</v>
      </c>
      <c r="I2082" t="s">
        <v>818</v>
      </c>
      <c r="J2082">
        <v>120</v>
      </c>
      <c r="K2082">
        <v>1351.32</v>
      </c>
      <c r="L2082">
        <v>638.43790999999999</v>
      </c>
      <c r="M2082">
        <v>272.16000000000003</v>
      </c>
      <c r="N2082">
        <v>11.261000000000001</v>
      </c>
      <c r="O2082" s="32">
        <f t="shared" si="544"/>
        <v>1079.1599999999999</v>
      </c>
      <c r="P2082" s="32">
        <f t="shared" si="545"/>
        <v>440.72208999999987</v>
      </c>
      <c r="Q2082">
        <v>744606</v>
      </c>
      <c r="R2082" t="s">
        <v>312</v>
      </c>
      <c r="S2082" t="s">
        <v>457</v>
      </c>
      <c r="T2082" t="str">
        <f t="shared" si="546"/>
        <v>VEN</v>
      </c>
      <c r="U2082" t="s">
        <v>437</v>
      </c>
      <c r="V2082" s="33">
        <f t="shared" si="547"/>
        <v>1351.32</v>
      </c>
      <c r="W2082">
        <f t="shared" si="548"/>
        <v>120</v>
      </c>
      <c r="X2082" s="33">
        <f t="shared" si="549"/>
        <v>1079.1599999999999</v>
      </c>
      <c r="Y2082" s="33">
        <f t="shared" si="550"/>
        <v>272.16000000000003</v>
      </c>
      <c r="Z2082" s="45">
        <f t="shared" si="551"/>
        <v>0.30838150105082429</v>
      </c>
      <c r="AA2082" s="33">
        <f t="shared" si="552"/>
        <v>416.72208999999987</v>
      </c>
      <c r="AB2082" s="45">
        <f t="shared" si="553"/>
        <v>0.38615412913747721</v>
      </c>
      <c r="AC2082" s="33">
        <f>IFERROR($X2082/VLOOKUP(CONCATENATE("USD",C2082),[1]GEINDICE!AR$1:AS$65536,2,0),"")</f>
        <v>194.31370077605916</v>
      </c>
      <c r="AD2082" s="33">
        <f>IFERROR($AA2082/VLOOKUP(CONCATENATE("USD",C2082),[1]GEINDICE!AR$1:AS$65536,2,0),"")</f>
        <v>75.035037902659468</v>
      </c>
      <c r="AE2082" s="33">
        <f>IFERROR($X2082/VLOOKUP(CONCATENATE("EUR",C2082),[1]GEINDICE!AR$1:AS$65536,2,0),"")</f>
        <v>165.41639203543889</v>
      </c>
      <c r="AF2082" s="33">
        <f>IFERROR($AA2082/VLOOKUP(CONCATENATE("EUR",C2082),[1]GEINDICE!AR$1:AS$65536,2,0),"")</f>
        <v>63.876222811508434</v>
      </c>
      <c r="AG2082" s="48" t="str">
        <f>VLOOKUP(E2082,[1]Apresentação!AW$1:AX$65536,2,0)</f>
        <v xml:space="preserve">                    2 - LEATHER AUXILIARIES</v>
      </c>
      <c r="AH2082" s="48" t="str">
        <f t="shared" si="554"/>
        <v xml:space="preserve">         5212000022 - PELLASTOL SCA BR</v>
      </c>
      <c r="AI2082" s="49" t="str">
        <f t="shared" si="555"/>
        <v xml:space="preserve">     L00281 - ICL BENEFICIAMENTO DE COUROS LTDA.</v>
      </c>
      <c r="AJ2082" t="str">
        <f t="shared" si="556"/>
        <v xml:space="preserve">     90 - SALES</v>
      </c>
      <c r="AK2082" t="str">
        <f t="shared" si="557"/>
        <v/>
      </c>
      <c r="AL2082">
        <f t="shared" si="558"/>
        <v>7</v>
      </c>
      <c r="AM2082" t="str">
        <f t="shared" si="559"/>
        <v>2025 7</v>
      </c>
      <c r="AN2082" t="str">
        <f t="shared" si="560"/>
        <v xml:space="preserve">ICL </v>
      </c>
    </row>
    <row r="2083" spans="1:40" x14ac:dyDescent="0.35">
      <c r="A2083">
        <v>83846</v>
      </c>
      <c r="B2083" t="s">
        <v>274</v>
      </c>
      <c r="C2083" s="31">
        <v>45912</v>
      </c>
      <c r="D2083" t="s">
        <v>373</v>
      </c>
      <c r="E2083" t="s">
        <v>374</v>
      </c>
      <c r="F2083" t="s">
        <v>638</v>
      </c>
      <c r="G2083" t="s">
        <v>639</v>
      </c>
      <c r="H2083" t="s">
        <v>817</v>
      </c>
      <c r="I2083" t="s">
        <v>818</v>
      </c>
      <c r="J2083">
        <v>120</v>
      </c>
      <c r="K2083">
        <v>1196.4000000000001</v>
      </c>
      <c r="L2083">
        <v>664.53628000000003</v>
      </c>
      <c r="M2083">
        <v>240.96</v>
      </c>
      <c r="N2083">
        <v>9.9700000000000006</v>
      </c>
      <c r="O2083" s="32">
        <f t="shared" si="544"/>
        <v>955.44</v>
      </c>
      <c r="P2083" s="32">
        <f t="shared" si="545"/>
        <v>290.90372000000002</v>
      </c>
      <c r="Q2083">
        <v>761256</v>
      </c>
      <c r="R2083" t="s">
        <v>312</v>
      </c>
      <c r="S2083" t="s">
        <v>457</v>
      </c>
      <c r="T2083" t="str">
        <f t="shared" si="546"/>
        <v>VEN</v>
      </c>
      <c r="U2083" t="s">
        <v>437</v>
      </c>
      <c r="V2083" s="33">
        <f t="shared" si="547"/>
        <v>1196.4000000000001</v>
      </c>
      <c r="W2083">
        <f t="shared" si="548"/>
        <v>120</v>
      </c>
      <c r="X2083" s="33">
        <f t="shared" si="549"/>
        <v>955.44</v>
      </c>
      <c r="Y2083" s="33">
        <f t="shared" si="550"/>
        <v>240.96</v>
      </c>
      <c r="Z2083" s="45">
        <f t="shared" si="551"/>
        <v>0.22308903376797057</v>
      </c>
      <c r="AA2083" s="33">
        <f t="shared" si="552"/>
        <v>266.90372000000002</v>
      </c>
      <c r="AB2083" s="45">
        <f t="shared" si="553"/>
        <v>0.27935162856903628</v>
      </c>
      <c r="AC2083" s="33">
        <f>IFERROR($X2083/VLOOKUP(CONCATENATE("USD",C2083),[1]GEINDICE!AR$1:AS$65536,2,0),"")</f>
        <v>177.99802522495668</v>
      </c>
      <c r="AD2083" s="33">
        <f>IFERROR($AA2083/VLOOKUP(CONCATENATE("USD",C2083),[1]GEINDICE!AR$1:AS$65536,2,0),"")</f>
        <v>49.72403822866405</v>
      </c>
      <c r="AE2083" s="33">
        <f>IFERROR($X2083/VLOOKUP(CONCATENATE("EUR",C2083),[1]GEINDICE!AR$1:AS$65536,2,0),"")</f>
        <v>151.93931587233433</v>
      </c>
      <c r="AF2083" s="33">
        <f>IFERROR($AA2083/VLOOKUP(CONCATENATE("EUR",C2083),[1]GEINDICE!AR$1:AS$65536,2,0),"")</f>
        <v>42.444495332601818</v>
      </c>
      <c r="AG2083" s="48" t="str">
        <f>VLOOKUP(E2083,[1]Apresentação!AW$1:AX$65536,2,0)</f>
        <v xml:space="preserve">                    2 - LEATHER AUXILIARIES</v>
      </c>
      <c r="AH2083" s="48" t="str">
        <f t="shared" si="554"/>
        <v xml:space="preserve">         5212000022 - PELLASTOL SCA BR</v>
      </c>
      <c r="AI2083" s="49" t="str">
        <f t="shared" si="555"/>
        <v xml:space="preserve">     L00032 - PARTNER INDUSTRIA E COMERCIO DE COUROS LTDA</v>
      </c>
      <c r="AJ2083" t="str">
        <f t="shared" si="556"/>
        <v xml:space="preserve">     90 - SALES</v>
      </c>
      <c r="AK2083" t="str">
        <f t="shared" si="557"/>
        <v/>
      </c>
      <c r="AL2083">
        <f t="shared" si="558"/>
        <v>9</v>
      </c>
      <c r="AM2083" t="str">
        <f t="shared" si="559"/>
        <v>2025 9</v>
      </c>
      <c r="AN2083" t="str">
        <f t="shared" si="560"/>
        <v xml:space="preserve">PARTNER </v>
      </c>
    </row>
    <row r="2084" spans="1:40" x14ac:dyDescent="0.35">
      <c r="A2084">
        <v>83848</v>
      </c>
      <c r="B2084" t="s">
        <v>274</v>
      </c>
      <c r="C2084" s="31">
        <v>45912</v>
      </c>
      <c r="D2084" t="s">
        <v>373</v>
      </c>
      <c r="E2084" t="s">
        <v>374</v>
      </c>
      <c r="F2084" t="s">
        <v>642</v>
      </c>
      <c r="G2084" t="s">
        <v>643</v>
      </c>
      <c r="H2084" t="s">
        <v>817</v>
      </c>
      <c r="I2084" t="s">
        <v>818</v>
      </c>
      <c r="J2084">
        <v>120</v>
      </c>
      <c r="K2084">
        <v>1351.32</v>
      </c>
      <c r="L2084">
        <v>664.53628000000003</v>
      </c>
      <c r="M2084">
        <v>272.16000000000003</v>
      </c>
      <c r="N2084">
        <v>11.261000000000001</v>
      </c>
      <c r="O2084" s="32">
        <f t="shared" si="544"/>
        <v>1079.1599999999999</v>
      </c>
      <c r="P2084" s="32">
        <f t="shared" si="545"/>
        <v>414.62371999999982</v>
      </c>
      <c r="Q2084">
        <v>761267</v>
      </c>
      <c r="R2084" t="s">
        <v>312</v>
      </c>
      <c r="S2084" t="s">
        <v>457</v>
      </c>
      <c r="T2084" t="str">
        <f t="shared" si="546"/>
        <v>VEN</v>
      </c>
      <c r="U2084" t="s">
        <v>437</v>
      </c>
      <c r="V2084" s="33">
        <f t="shared" si="547"/>
        <v>1351.32</v>
      </c>
      <c r="W2084">
        <f t="shared" si="548"/>
        <v>120</v>
      </c>
      <c r="X2084" s="33">
        <f t="shared" si="549"/>
        <v>1079.1599999999999</v>
      </c>
      <c r="Y2084" s="33">
        <f t="shared" si="550"/>
        <v>272.16000000000003</v>
      </c>
      <c r="Z2084" s="45">
        <f t="shared" si="551"/>
        <v>0.28906825918361295</v>
      </c>
      <c r="AA2084" s="33">
        <f t="shared" si="552"/>
        <v>390.62371999999982</v>
      </c>
      <c r="AB2084" s="45">
        <f t="shared" si="553"/>
        <v>0.36197016197783449</v>
      </c>
      <c r="AC2084" s="33">
        <f>IFERROR($X2084/VLOOKUP(CONCATENATE("USD",C2084),[1]GEINDICE!AR$1:AS$65536,2,0),"")</f>
        <v>201.04700337202149</v>
      </c>
      <c r="AD2084" s="33">
        <f>IFERROR($AA2084/VLOOKUP(CONCATENATE("USD",C2084),[1]GEINDICE!AR$1:AS$65536,2,0),"")</f>
        <v>72.773016375728858</v>
      </c>
      <c r="AE2084" s="33">
        <f>IFERROR($X2084/VLOOKUP(CONCATENATE("EUR",C2084),[1]GEINDICE!AR$1:AS$65536,2,0),"")</f>
        <v>171.61394971613947</v>
      </c>
      <c r="AF2084" s="33">
        <f>IFERROR($AA2084/VLOOKUP(CONCATENATE("EUR",C2084),[1]GEINDICE!AR$1:AS$65536,2,0),"")</f>
        <v>62.119129176406943</v>
      </c>
      <c r="AG2084" s="48" t="str">
        <f>VLOOKUP(E2084,[1]Apresentação!AW$1:AX$65536,2,0)</f>
        <v xml:space="preserve">                    2 - LEATHER AUXILIARIES</v>
      </c>
      <c r="AH2084" s="48" t="str">
        <f t="shared" si="554"/>
        <v xml:space="preserve">         5212000022 - PELLASTOL SCA BR</v>
      </c>
      <c r="AI2084" s="49" t="str">
        <f t="shared" si="555"/>
        <v xml:space="preserve">     L00281 - ICL BENEFICIAMENTO DE COUROS LTDA.</v>
      </c>
      <c r="AJ2084" t="str">
        <f t="shared" si="556"/>
        <v xml:space="preserve">     90 - SALES</v>
      </c>
      <c r="AK2084" t="str">
        <f t="shared" si="557"/>
        <v/>
      </c>
      <c r="AL2084">
        <f t="shared" si="558"/>
        <v>9</v>
      </c>
      <c r="AM2084" t="str">
        <f t="shared" si="559"/>
        <v>2025 9</v>
      </c>
      <c r="AN2084" t="str">
        <f t="shared" si="560"/>
        <v xml:space="preserve">ICL </v>
      </c>
    </row>
    <row r="2085" spans="1:40" x14ac:dyDescent="0.35">
      <c r="A2085">
        <v>82844</v>
      </c>
      <c r="B2085" t="s">
        <v>274</v>
      </c>
      <c r="C2085" s="31">
        <v>45831</v>
      </c>
      <c r="D2085" t="s">
        <v>373</v>
      </c>
      <c r="E2085" t="s">
        <v>374</v>
      </c>
      <c r="F2085" t="s">
        <v>427</v>
      </c>
      <c r="G2085" t="s">
        <v>428</v>
      </c>
      <c r="H2085" t="s">
        <v>817</v>
      </c>
      <c r="I2085" t="s">
        <v>818</v>
      </c>
      <c r="J2085">
        <v>720</v>
      </c>
      <c r="K2085">
        <v>8823.9</v>
      </c>
      <c r="L2085">
        <v>3830.62743</v>
      </c>
      <c r="M2085">
        <v>1777.14</v>
      </c>
      <c r="N2085">
        <v>12.255409999999999</v>
      </c>
      <c r="O2085" s="32">
        <f t="shared" si="544"/>
        <v>7046.7599999999993</v>
      </c>
      <c r="P2085" s="32">
        <f t="shared" si="545"/>
        <v>3216.1325699999993</v>
      </c>
      <c r="Q2085">
        <v>741786</v>
      </c>
      <c r="R2085" t="s">
        <v>312</v>
      </c>
      <c r="S2085" t="s">
        <v>457</v>
      </c>
      <c r="T2085" t="str">
        <f t="shared" si="546"/>
        <v>VEN</v>
      </c>
      <c r="U2085" t="s">
        <v>437</v>
      </c>
      <c r="V2085" s="33">
        <f t="shared" si="547"/>
        <v>8823.9</v>
      </c>
      <c r="W2085">
        <f t="shared" si="548"/>
        <v>720</v>
      </c>
      <c r="X2085" s="33">
        <f t="shared" si="549"/>
        <v>7046.7599999999993</v>
      </c>
      <c r="Y2085" s="33">
        <f t="shared" si="550"/>
        <v>1777.14</v>
      </c>
      <c r="Z2085" s="45">
        <f t="shared" si="551"/>
        <v>0.34816040186312169</v>
      </c>
      <c r="AA2085" s="33">
        <f t="shared" si="552"/>
        <v>3072.1325699999993</v>
      </c>
      <c r="AB2085" s="45">
        <f t="shared" si="553"/>
        <v>0.43596384295761453</v>
      </c>
      <c r="AC2085" s="33">
        <f>IFERROR($X2085/VLOOKUP(CONCATENATE("USD",C2085),[1]GEINDICE!AR$1:AS$65536,2,0),"")</f>
        <v>1276.2863818303658</v>
      </c>
      <c r="AD2085" s="33">
        <f>IFERROR($AA2085/VLOOKUP(CONCATENATE("USD",C2085),[1]GEINDICE!AR$1:AS$65536,2,0),"")</f>
        <v>556.41471573723561</v>
      </c>
      <c r="AE2085" s="33">
        <f>IFERROR($X2085/VLOOKUP(CONCATENATE("EUR",C2085),[1]GEINDICE!AR$1:AS$65536,2,0),"")</f>
        <v>1106.0681211740698</v>
      </c>
      <c r="AF2085" s="33">
        <f>IFERROR($AA2085/VLOOKUP(CONCATENATE("EUR",C2085),[1]GEINDICE!AR$1:AS$65536,2,0),"")</f>
        <v>482.20570867995593</v>
      </c>
      <c r="AG2085" s="48" t="str">
        <f>VLOOKUP(E2085,[1]Apresentação!AW$1:AX$65536,2,0)</f>
        <v xml:space="preserve">                    2 - LEATHER AUXILIARIES</v>
      </c>
      <c r="AH2085" s="48" t="str">
        <f t="shared" si="554"/>
        <v xml:space="preserve">         5212000022 - PELLASTOL SCA BR</v>
      </c>
      <c r="AI2085" s="49" t="str">
        <f t="shared" si="555"/>
        <v xml:space="preserve">     L00258 - CORTUME KRUMENAUER SA</v>
      </c>
      <c r="AJ2085" t="str">
        <f t="shared" si="556"/>
        <v xml:space="preserve">     90 - SALES</v>
      </c>
      <c r="AK2085" t="str">
        <f t="shared" si="557"/>
        <v/>
      </c>
      <c r="AL2085">
        <f t="shared" si="558"/>
        <v>6</v>
      </c>
      <c r="AM2085" t="str">
        <f t="shared" si="559"/>
        <v>2025 6</v>
      </c>
      <c r="AN2085" t="str">
        <f t="shared" si="560"/>
        <v xml:space="preserve">CORTUME </v>
      </c>
    </row>
    <row r="2086" spans="1:40" x14ac:dyDescent="0.35">
      <c r="A2086">
        <v>82429</v>
      </c>
      <c r="B2086" t="s">
        <v>274</v>
      </c>
      <c r="C2086" s="31">
        <v>45792</v>
      </c>
      <c r="D2086" t="s">
        <v>373</v>
      </c>
      <c r="E2086" t="s">
        <v>374</v>
      </c>
      <c r="F2086" t="s">
        <v>638</v>
      </c>
      <c r="G2086" t="s">
        <v>639</v>
      </c>
      <c r="H2086" t="s">
        <v>817</v>
      </c>
      <c r="I2086" t="s">
        <v>818</v>
      </c>
      <c r="J2086">
        <v>120</v>
      </c>
      <c r="K2086">
        <v>1196.4000000000001</v>
      </c>
      <c r="L2086">
        <v>649.01048000000003</v>
      </c>
      <c r="M2086">
        <v>240.96</v>
      </c>
      <c r="N2086">
        <v>9.9700000000000006</v>
      </c>
      <c r="O2086" s="32">
        <f t="shared" si="544"/>
        <v>955.44</v>
      </c>
      <c r="P2086" s="32">
        <f t="shared" si="545"/>
        <v>306.42952000000002</v>
      </c>
      <c r="Q2086">
        <v>738851</v>
      </c>
      <c r="R2086" t="s">
        <v>312</v>
      </c>
      <c r="S2086" t="s">
        <v>457</v>
      </c>
      <c r="T2086" t="str">
        <f t="shared" si="546"/>
        <v>VEN</v>
      </c>
      <c r="U2086" t="s">
        <v>437</v>
      </c>
      <c r="V2086" s="33">
        <f t="shared" si="547"/>
        <v>1196.4000000000001</v>
      </c>
      <c r="W2086">
        <f t="shared" si="548"/>
        <v>120</v>
      </c>
      <c r="X2086" s="33">
        <f t="shared" si="549"/>
        <v>955.44</v>
      </c>
      <c r="Y2086" s="33">
        <f t="shared" si="550"/>
        <v>240.96</v>
      </c>
      <c r="Z2086" s="45">
        <f t="shared" si="551"/>
        <v>0.2360661317285189</v>
      </c>
      <c r="AA2086" s="33">
        <f t="shared" si="552"/>
        <v>282.42952000000002</v>
      </c>
      <c r="AB2086" s="45">
        <f t="shared" si="553"/>
        <v>0.29560152390521643</v>
      </c>
      <c r="AC2086" s="33">
        <f>IFERROR($X2086/VLOOKUP(CONCATENATE("USD",C2086),[1]GEINDICE!AR$1:AS$65536,2,0),"")</f>
        <v>169.62079250106518</v>
      </c>
      <c r="AD2086" s="33">
        <f>IFERROR($AA2086/VLOOKUP(CONCATENATE("USD",C2086),[1]GEINDICE!AR$1:AS$65536,2,0),"")</f>
        <v>50.140164749325379</v>
      </c>
      <c r="AE2086" s="33">
        <f>IFERROR($X2086/VLOOKUP(CONCATENATE("EUR",C2086),[1]GEINDICE!AR$1:AS$65536,2,0),"")</f>
        <v>151.59698532328443</v>
      </c>
      <c r="AF2086" s="33">
        <f>IFERROR($AA2086/VLOOKUP(CONCATENATE("EUR",C2086),[1]GEINDICE!AR$1:AS$65536,2,0),"")</f>
        <v>44.812299880999603</v>
      </c>
      <c r="AG2086" s="48" t="str">
        <f>VLOOKUP(E2086,[1]Apresentação!AW$1:AX$65536,2,0)</f>
        <v xml:space="preserve">                    2 - LEATHER AUXILIARIES</v>
      </c>
      <c r="AH2086" s="48" t="str">
        <f t="shared" si="554"/>
        <v xml:space="preserve">         5212000022 - PELLASTOL SCA BR</v>
      </c>
      <c r="AI2086" s="49" t="str">
        <f t="shared" si="555"/>
        <v xml:space="preserve">     L00032 - PARTNER INDUSTRIA E COMERCIO DE COUROS LTDA</v>
      </c>
      <c r="AJ2086" t="str">
        <f t="shared" si="556"/>
        <v xml:space="preserve">     90 - SALES</v>
      </c>
      <c r="AK2086" t="str">
        <f t="shared" si="557"/>
        <v/>
      </c>
      <c r="AL2086">
        <f t="shared" si="558"/>
        <v>5</v>
      </c>
      <c r="AM2086" t="str">
        <f t="shared" si="559"/>
        <v>2025 5</v>
      </c>
      <c r="AN2086" t="str">
        <f t="shared" si="560"/>
        <v xml:space="preserve">PARTNER </v>
      </c>
    </row>
    <row r="2087" spans="1:40" x14ac:dyDescent="0.35">
      <c r="A2087">
        <v>82877</v>
      </c>
      <c r="B2087" t="s">
        <v>274</v>
      </c>
      <c r="C2087" s="31">
        <v>45833</v>
      </c>
      <c r="D2087" t="s">
        <v>373</v>
      </c>
      <c r="E2087" t="s">
        <v>374</v>
      </c>
      <c r="F2087" t="s">
        <v>462</v>
      </c>
      <c r="G2087" t="s">
        <v>463</v>
      </c>
      <c r="H2087" t="s">
        <v>817</v>
      </c>
      <c r="I2087" t="s">
        <v>818</v>
      </c>
      <c r="J2087">
        <v>1000</v>
      </c>
      <c r="K2087">
        <v>11440</v>
      </c>
      <c r="L2087">
        <v>5320.3158800000001</v>
      </c>
      <c r="M2087">
        <v>2304.0300000000002</v>
      </c>
      <c r="N2087">
        <v>11.44</v>
      </c>
      <c r="O2087" s="32">
        <f t="shared" si="544"/>
        <v>9135.9699999999993</v>
      </c>
      <c r="P2087" s="32">
        <f t="shared" si="545"/>
        <v>3815.6541199999992</v>
      </c>
      <c r="Q2087">
        <v>741991</v>
      </c>
      <c r="R2087" t="s">
        <v>312</v>
      </c>
      <c r="S2087" t="s">
        <v>457</v>
      </c>
      <c r="T2087" t="str">
        <f t="shared" si="546"/>
        <v>VEN</v>
      </c>
      <c r="U2087" t="s">
        <v>437</v>
      </c>
      <c r="V2087" s="33">
        <f t="shared" si="547"/>
        <v>11440</v>
      </c>
      <c r="W2087">
        <f t="shared" si="548"/>
        <v>1000</v>
      </c>
      <c r="X2087" s="33">
        <f t="shared" si="549"/>
        <v>9135.9699999999993</v>
      </c>
      <c r="Y2087" s="33">
        <f t="shared" si="550"/>
        <v>2304.0300000000002</v>
      </c>
      <c r="Z2087" s="34">
        <f t="shared" si="551"/>
        <v>0.31605368181818178</v>
      </c>
      <c r="AA2087" s="33">
        <f t="shared" si="552"/>
        <v>3615.6541199999992</v>
      </c>
      <c r="AB2087" s="34">
        <f t="shared" si="553"/>
        <v>0.3957602881795802</v>
      </c>
      <c r="AC2087" s="33">
        <f>IFERROR($X2087/VLOOKUP(CONCATENATE("USD",C2087),[1]GEINDICE!AR$1:AS$65536,2,0),"")</f>
        <v>1648.2887401446947</v>
      </c>
      <c r="AD2087" s="33">
        <f>IFERROR($AA2087/VLOOKUP(CONCATENATE("USD",C2087),[1]GEINDICE!AR$1:AS$65536,2,0),"")</f>
        <v>652.32722680282154</v>
      </c>
      <c r="AE2087" s="33">
        <f>IFERROR($X2087/VLOOKUP(CONCATENATE("EUR",C2087),[1]GEINDICE!AR$1:AS$65536,2,0),"")</f>
        <v>1418.4967239077105</v>
      </c>
      <c r="AF2087" s="33">
        <f>IFERROR($AA2087/VLOOKUP(CONCATENATE("EUR",C2087),[1]GEINDICE!AR$1:AS$65536,2,0),"")</f>
        <v>561.38467223550595</v>
      </c>
      <c r="AG2087" s="43" t="str">
        <f>VLOOKUP(E2087,[1]Apresentação!AW$1:AX$65536,2,0)</f>
        <v xml:space="preserve">                    2 - LEATHER AUXILIARIES</v>
      </c>
      <c r="AH2087" s="43" t="str">
        <f t="shared" si="554"/>
        <v xml:space="preserve">         5212000022 - PELLASTOL SCA BR</v>
      </c>
      <c r="AI2087" s="44" t="str">
        <f t="shared" si="555"/>
        <v xml:space="preserve">     L00337 - AMCM IND COM IMP EXP E SERVS TECNICOS LTDA</v>
      </c>
      <c r="AJ2087" t="str">
        <f t="shared" si="556"/>
        <v xml:space="preserve">     90 - SALES</v>
      </c>
      <c r="AK2087" t="str">
        <f t="shared" si="557"/>
        <v/>
      </c>
      <c r="AL2087">
        <f t="shared" si="558"/>
        <v>6</v>
      </c>
      <c r="AM2087" t="str">
        <f t="shared" si="559"/>
        <v>2025 6</v>
      </c>
      <c r="AN2087" t="str">
        <f t="shared" si="560"/>
        <v xml:space="preserve">AMCM </v>
      </c>
    </row>
    <row r="2088" spans="1:40" x14ac:dyDescent="0.35">
      <c r="A2088">
        <v>84168</v>
      </c>
      <c r="B2088" t="s">
        <v>274</v>
      </c>
      <c r="C2088" s="31">
        <v>45939</v>
      </c>
      <c r="D2088" t="s">
        <v>373</v>
      </c>
      <c r="E2088" t="s">
        <v>374</v>
      </c>
      <c r="F2088" t="s">
        <v>462</v>
      </c>
      <c r="G2088" t="s">
        <v>463</v>
      </c>
      <c r="H2088" t="s">
        <v>817</v>
      </c>
      <c r="I2088" t="s">
        <v>818</v>
      </c>
      <c r="J2088">
        <v>1000</v>
      </c>
      <c r="K2088">
        <v>11440</v>
      </c>
      <c r="L2088">
        <v>5537.8023599999997</v>
      </c>
      <c r="M2088">
        <v>2304.0300000000002</v>
      </c>
      <c r="N2088">
        <v>11.44</v>
      </c>
      <c r="O2088" s="32">
        <f t="shared" si="544"/>
        <v>9135.9699999999993</v>
      </c>
      <c r="P2088" s="32">
        <f t="shared" si="545"/>
        <v>3598.1676399999997</v>
      </c>
      <c r="Q2088">
        <v>763735</v>
      </c>
      <c r="R2088" t="s">
        <v>312</v>
      </c>
      <c r="S2088" t="s">
        <v>457</v>
      </c>
      <c r="T2088" t="str">
        <f t="shared" si="546"/>
        <v>VEN</v>
      </c>
      <c r="U2088" t="s">
        <v>437</v>
      </c>
      <c r="V2088" s="33">
        <f t="shared" si="547"/>
        <v>11440</v>
      </c>
      <c r="W2088">
        <f t="shared" si="548"/>
        <v>1000</v>
      </c>
      <c r="X2088" s="33">
        <f t="shared" si="549"/>
        <v>9135.9699999999993</v>
      </c>
      <c r="Y2088" s="33">
        <f t="shared" si="550"/>
        <v>2304.0300000000002</v>
      </c>
      <c r="Z2088" s="34">
        <f t="shared" si="551"/>
        <v>0.29704262587412583</v>
      </c>
      <c r="AA2088" s="33">
        <f t="shared" si="552"/>
        <v>3398.1676399999997</v>
      </c>
      <c r="AB2088" s="34">
        <f t="shared" si="553"/>
        <v>0.37195477218073175</v>
      </c>
      <c r="AC2088" s="33">
        <f>IFERROR($X2088/VLOOKUP(CONCATENATE("USD",C2088),[1]GEINDICE!AR$1:AS$65536,2,0),"")</f>
        <v>1706.4458889013408</v>
      </c>
      <c r="AD2088" s="33">
        <f>IFERROR($AA2088/VLOOKUP(CONCATENATE("USD",C2088),[1]GEINDICE!AR$1:AS$65536,2,0),"")</f>
        <v>634.72069184504448</v>
      </c>
      <c r="AE2088" s="33">
        <f>IFERROR($X2088/VLOOKUP(CONCATENATE("EUR",C2088),[1]GEINDICE!AR$1:AS$65536,2,0),"")</f>
        <v>1476.1625464533849</v>
      </c>
      <c r="AF2088" s="33">
        <f>IFERROR($AA2088/VLOOKUP(CONCATENATE("EUR",C2088),[1]GEINDICE!AR$1:AS$65536,2,0),"")</f>
        <v>549.06570366779761</v>
      </c>
      <c r="AG2088" s="43" t="str">
        <f>VLOOKUP(E2088,[1]Apresentação!AW$1:AX$65536,2,0)</f>
        <v xml:space="preserve">                    2 - LEATHER AUXILIARIES</v>
      </c>
      <c r="AH2088" s="43" t="str">
        <f t="shared" si="554"/>
        <v xml:space="preserve">         5212000022 - PELLASTOL SCA BR</v>
      </c>
      <c r="AI2088" s="44" t="str">
        <f t="shared" si="555"/>
        <v xml:space="preserve">     L00337 - AMCM IND COM IMP EXP E SERVS TECNICOS LTDA</v>
      </c>
      <c r="AJ2088" t="str">
        <f t="shared" si="556"/>
        <v xml:space="preserve">     90 - SALES</v>
      </c>
      <c r="AK2088" t="str">
        <f t="shared" si="557"/>
        <v/>
      </c>
      <c r="AL2088">
        <f t="shared" si="558"/>
        <v>10</v>
      </c>
      <c r="AM2088" t="str">
        <f t="shared" si="559"/>
        <v>2025 10</v>
      </c>
      <c r="AN2088" t="str">
        <f t="shared" si="560"/>
        <v xml:space="preserve">AMCM </v>
      </c>
    </row>
    <row r="2089" spans="1:40" x14ac:dyDescent="0.35">
      <c r="A2089">
        <v>84067</v>
      </c>
      <c r="B2089" t="s">
        <v>274</v>
      </c>
      <c r="C2089" s="31">
        <v>45931</v>
      </c>
      <c r="D2089" t="s">
        <v>373</v>
      </c>
      <c r="E2089" t="s">
        <v>374</v>
      </c>
      <c r="F2089" t="s">
        <v>462</v>
      </c>
      <c r="G2089" t="s">
        <v>463</v>
      </c>
      <c r="H2089" t="s">
        <v>817</v>
      </c>
      <c r="I2089" t="s">
        <v>818</v>
      </c>
      <c r="J2089">
        <v>1000</v>
      </c>
      <c r="K2089">
        <v>11440</v>
      </c>
      <c r="L2089">
        <v>5537.8023599999997</v>
      </c>
      <c r="M2089">
        <v>2304.0300000000002</v>
      </c>
      <c r="N2089">
        <v>11.44</v>
      </c>
      <c r="O2089" s="32">
        <f t="shared" si="544"/>
        <v>9135.9699999999993</v>
      </c>
      <c r="P2089" s="32">
        <f t="shared" si="545"/>
        <v>3598.1676399999997</v>
      </c>
      <c r="Q2089">
        <v>762940</v>
      </c>
      <c r="R2089" t="s">
        <v>312</v>
      </c>
      <c r="S2089" t="s">
        <v>457</v>
      </c>
      <c r="T2089" t="str">
        <f t="shared" si="546"/>
        <v>VEN</v>
      </c>
      <c r="U2089" t="s">
        <v>437</v>
      </c>
      <c r="V2089" s="33">
        <f t="shared" si="547"/>
        <v>11440</v>
      </c>
      <c r="W2089">
        <f t="shared" si="548"/>
        <v>1000</v>
      </c>
      <c r="X2089" s="33">
        <f t="shared" si="549"/>
        <v>9135.9699999999993</v>
      </c>
      <c r="Y2089" s="33">
        <f t="shared" si="550"/>
        <v>2304.0300000000002</v>
      </c>
      <c r="Z2089" s="34">
        <f t="shared" si="551"/>
        <v>0.29704262587412583</v>
      </c>
      <c r="AA2089" s="33">
        <f t="shared" si="552"/>
        <v>3398.1676399999997</v>
      </c>
      <c r="AB2089" s="34">
        <f t="shared" si="553"/>
        <v>0.37195477218073175</v>
      </c>
      <c r="AC2089" s="33">
        <f>IFERROR($X2089/VLOOKUP(CONCATENATE("USD",C2089),[1]GEINDICE!AR$1:AS$65536,2,0),"")</f>
        <v>1717.0293940760787</v>
      </c>
      <c r="AD2089" s="33">
        <f>IFERROR($AA2089/VLOOKUP(CONCATENATE("USD",C2089),[1]GEINDICE!AR$1:AS$65536,2,0),"")</f>
        <v>638.65727710118767</v>
      </c>
      <c r="AE2089" s="33">
        <f>IFERROR($X2089/VLOOKUP(CONCATENATE("EUR",C2089),[1]GEINDICE!AR$1:AS$65536,2,0),"")</f>
        <v>1464.6610875977938</v>
      </c>
      <c r="AF2089" s="33">
        <f>IFERROR($AA2089/VLOOKUP(CONCATENATE("EUR",C2089),[1]GEINDICE!AR$1:AS$65536,2,0),"")</f>
        <v>544.78768115942023</v>
      </c>
      <c r="AG2089" s="43" t="str">
        <f>VLOOKUP(E2089,[1]Apresentação!AW$1:AX$65536,2,0)</f>
        <v xml:space="preserve">                    2 - LEATHER AUXILIARIES</v>
      </c>
      <c r="AH2089" s="43" t="str">
        <f t="shared" si="554"/>
        <v xml:space="preserve">         5212000022 - PELLASTOL SCA BR</v>
      </c>
      <c r="AI2089" s="44" t="str">
        <f t="shared" si="555"/>
        <v xml:space="preserve">     L00337 - AMCM IND COM IMP EXP E SERVS TECNICOS LTDA</v>
      </c>
      <c r="AJ2089" t="str">
        <f t="shared" si="556"/>
        <v xml:space="preserve">     90 - SALES</v>
      </c>
      <c r="AK2089" t="str">
        <f t="shared" si="557"/>
        <v/>
      </c>
      <c r="AL2089">
        <f t="shared" si="558"/>
        <v>10</v>
      </c>
      <c r="AM2089" t="str">
        <f t="shared" si="559"/>
        <v>2025 10</v>
      </c>
      <c r="AN2089" t="str">
        <f t="shared" si="560"/>
        <v xml:space="preserve">AMCM </v>
      </c>
    </row>
    <row r="2090" spans="1:40" x14ac:dyDescent="0.35">
      <c r="A2090">
        <v>82736</v>
      </c>
      <c r="B2090" t="s">
        <v>274</v>
      </c>
      <c r="C2090" s="31">
        <v>45819</v>
      </c>
      <c r="D2090" t="s">
        <v>373</v>
      </c>
      <c r="E2090" t="s">
        <v>374</v>
      </c>
      <c r="F2090" t="s">
        <v>642</v>
      </c>
      <c r="G2090" t="s">
        <v>643</v>
      </c>
      <c r="H2090" t="s">
        <v>817</v>
      </c>
      <c r="I2090" t="s">
        <v>818</v>
      </c>
      <c r="J2090">
        <v>120</v>
      </c>
      <c r="K2090">
        <v>1351.32</v>
      </c>
      <c r="L2090">
        <v>638.43790999999999</v>
      </c>
      <c r="M2090">
        <v>272.16000000000003</v>
      </c>
      <c r="N2090">
        <v>11.261000000000001</v>
      </c>
      <c r="O2090" s="32">
        <f t="shared" si="544"/>
        <v>1079.1599999999999</v>
      </c>
      <c r="P2090" s="32">
        <f t="shared" si="545"/>
        <v>440.72208999999987</v>
      </c>
      <c r="Q2090">
        <v>741114</v>
      </c>
      <c r="R2090" t="s">
        <v>312</v>
      </c>
      <c r="S2090" t="s">
        <v>457</v>
      </c>
      <c r="T2090" t="str">
        <f t="shared" si="546"/>
        <v>VEN</v>
      </c>
      <c r="U2090" t="s">
        <v>437</v>
      </c>
      <c r="V2090" s="33">
        <f t="shared" si="547"/>
        <v>1351.32</v>
      </c>
      <c r="W2090">
        <f t="shared" si="548"/>
        <v>120</v>
      </c>
      <c r="X2090" s="33">
        <f t="shared" si="549"/>
        <v>1079.1599999999999</v>
      </c>
      <c r="Y2090" s="33">
        <f t="shared" si="550"/>
        <v>272.16000000000003</v>
      </c>
      <c r="Z2090" s="34">
        <f t="shared" si="551"/>
        <v>0.30838150105082429</v>
      </c>
      <c r="AA2090" s="33">
        <f t="shared" si="552"/>
        <v>416.72208999999987</v>
      </c>
      <c r="AB2090" s="34">
        <f t="shared" si="553"/>
        <v>0.38615412913747721</v>
      </c>
      <c r="AC2090" s="33">
        <f>IFERROR($X2090/VLOOKUP(CONCATENATE("USD",C2090),[1]GEINDICE!AR$1:AS$65536,2,0),"")</f>
        <v>194.82939158692901</v>
      </c>
      <c r="AD2090" s="33">
        <f>IFERROR($AA2090/VLOOKUP(CONCATENATE("USD",C2090),[1]GEINDICE!AR$1:AS$65536,2,0),"")</f>
        <v>75.234174038635103</v>
      </c>
      <c r="AE2090" s="33">
        <f>IFERROR($X2090/VLOOKUP(CONCATENATE("EUR",C2090),[1]GEINDICE!AR$1:AS$65536,2,0),"")</f>
        <v>169.56460254859132</v>
      </c>
      <c r="AF2090" s="33">
        <f>IFERROR($AA2090/VLOOKUP(CONCATENATE("EUR",C2090),[1]GEINDICE!AR$1:AS$65536,2,0),"")</f>
        <v>65.478071429693742</v>
      </c>
      <c r="AG2090" s="43" t="str">
        <f>VLOOKUP(E2090,[1]Apresentação!AW$1:AX$65536,2,0)</f>
        <v xml:space="preserve">                    2 - LEATHER AUXILIARIES</v>
      </c>
      <c r="AH2090" s="43" t="str">
        <f t="shared" si="554"/>
        <v xml:space="preserve">         5212000022 - PELLASTOL SCA BR</v>
      </c>
      <c r="AI2090" s="44" t="str">
        <f t="shared" si="555"/>
        <v xml:space="preserve">     L00281 - ICL BENEFICIAMENTO DE COUROS LTDA.</v>
      </c>
      <c r="AJ2090" t="str">
        <f t="shared" si="556"/>
        <v xml:space="preserve">     90 - SALES</v>
      </c>
      <c r="AK2090" t="str">
        <f t="shared" si="557"/>
        <v/>
      </c>
      <c r="AL2090">
        <f t="shared" si="558"/>
        <v>6</v>
      </c>
      <c r="AM2090" t="str">
        <f t="shared" si="559"/>
        <v>2025 6</v>
      </c>
      <c r="AN2090" t="str">
        <f t="shared" si="560"/>
        <v xml:space="preserve">ICL </v>
      </c>
    </row>
    <row r="2091" spans="1:40" x14ac:dyDescent="0.35">
      <c r="A2091">
        <v>82478</v>
      </c>
      <c r="B2091" t="s">
        <v>274</v>
      </c>
      <c r="C2091" s="31">
        <v>45798</v>
      </c>
      <c r="D2091" t="s">
        <v>373</v>
      </c>
      <c r="E2091" t="s">
        <v>374</v>
      </c>
      <c r="F2091" t="s">
        <v>462</v>
      </c>
      <c r="G2091" t="s">
        <v>463</v>
      </c>
      <c r="H2091" t="s">
        <v>817</v>
      </c>
      <c r="I2091" t="s">
        <v>818</v>
      </c>
      <c r="J2091">
        <v>2000</v>
      </c>
      <c r="K2091">
        <v>22880</v>
      </c>
      <c r="L2091">
        <v>10816.84131</v>
      </c>
      <c r="M2091">
        <v>4608.0600000000004</v>
      </c>
      <c r="N2091">
        <v>11.44</v>
      </c>
      <c r="O2091" s="32">
        <f t="shared" si="544"/>
        <v>18271.939999999999</v>
      </c>
      <c r="P2091" s="32">
        <f t="shared" si="545"/>
        <v>7455.0986899999989</v>
      </c>
      <c r="Q2091">
        <v>739191</v>
      </c>
      <c r="R2091" t="s">
        <v>312</v>
      </c>
      <c r="S2091" t="s">
        <v>457</v>
      </c>
      <c r="T2091" t="str">
        <f t="shared" si="546"/>
        <v>VEN</v>
      </c>
      <c r="U2091" t="s">
        <v>437</v>
      </c>
      <c r="V2091" s="33">
        <f t="shared" si="547"/>
        <v>22880</v>
      </c>
      <c r="W2091">
        <f t="shared" si="548"/>
        <v>2000</v>
      </c>
      <c r="X2091" s="33">
        <f t="shared" si="549"/>
        <v>18271.939999999999</v>
      </c>
      <c r="Y2091" s="33">
        <f t="shared" si="550"/>
        <v>4608.0600000000004</v>
      </c>
      <c r="Z2091" s="34">
        <f t="shared" si="551"/>
        <v>0.3083522154720279</v>
      </c>
      <c r="AA2091" s="33">
        <f t="shared" si="552"/>
        <v>7055.0986899999989</v>
      </c>
      <c r="AB2091" s="34">
        <f t="shared" si="553"/>
        <v>0.38611656397733352</v>
      </c>
      <c r="AC2091" s="33">
        <f>IFERROR($X2091/VLOOKUP(CONCATENATE("USD",C2091),[1]GEINDICE!AR$1:AS$65536,2,0),"")</f>
        <v>3229.9128528751476</v>
      </c>
      <c r="AD2091" s="33">
        <f>IFERROR($AA2091/VLOOKUP(CONCATENATE("USD",C2091),[1]GEINDICE!AR$1:AS$65536,2,0),"")</f>
        <v>1247.1228526983787</v>
      </c>
      <c r="AE2091" s="33">
        <f>IFERROR($X2091/VLOOKUP(CONCATENATE("EUR",C2091),[1]GEINDICE!AR$1:AS$65536,2,0),"")</f>
        <v>2847.5158957735939</v>
      </c>
      <c r="AF2091" s="33">
        <f>IFERROR($AA2091/VLOOKUP(CONCATENATE("EUR",C2091),[1]GEINDICE!AR$1:AS$65536,2,0),"")</f>
        <v>1099.4730535469391</v>
      </c>
      <c r="AG2091" s="43" t="str">
        <f>VLOOKUP(E2091,[1]Apresentação!AW$1:AX$65536,2,0)</f>
        <v xml:space="preserve">                    2 - LEATHER AUXILIARIES</v>
      </c>
      <c r="AH2091" s="43" t="str">
        <f t="shared" si="554"/>
        <v xml:space="preserve">         5212000022 - PELLASTOL SCA BR</v>
      </c>
      <c r="AI2091" s="44" t="str">
        <f t="shared" si="555"/>
        <v xml:space="preserve">     L00337 - AMCM IND COM IMP EXP E SERVS TECNICOS LTDA</v>
      </c>
      <c r="AJ2091" t="str">
        <f t="shared" si="556"/>
        <v xml:space="preserve">     90 - SALES</v>
      </c>
      <c r="AK2091" t="str">
        <f t="shared" si="557"/>
        <v/>
      </c>
      <c r="AL2091">
        <f t="shared" si="558"/>
        <v>5</v>
      </c>
      <c r="AM2091" t="str">
        <f t="shared" si="559"/>
        <v>2025 5</v>
      </c>
      <c r="AN2091" t="str">
        <f t="shared" si="560"/>
        <v xml:space="preserve">AMCM </v>
      </c>
    </row>
    <row r="2092" spans="1:40" x14ac:dyDescent="0.35">
      <c r="A2092">
        <v>83347</v>
      </c>
      <c r="B2092" t="s">
        <v>274</v>
      </c>
      <c r="C2092" s="31">
        <v>45870</v>
      </c>
      <c r="D2092" t="s">
        <v>373</v>
      </c>
      <c r="E2092" t="s">
        <v>374</v>
      </c>
      <c r="F2092" t="s">
        <v>427</v>
      </c>
      <c r="G2092" t="s">
        <v>428</v>
      </c>
      <c r="H2092" t="s">
        <v>817</v>
      </c>
      <c r="I2092" t="s">
        <v>818</v>
      </c>
      <c r="J2092">
        <v>720</v>
      </c>
      <c r="K2092">
        <v>8994.73</v>
      </c>
      <c r="L2092">
        <v>3954.4813199999999</v>
      </c>
      <c r="M2092">
        <v>1811.55</v>
      </c>
      <c r="N2092">
        <v>12.49268</v>
      </c>
      <c r="O2092" s="32">
        <f t="shared" si="544"/>
        <v>7183.1799999999994</v>
      </c>
      <c r="P2092" s="32">
        <f t="shared" si="545"/>
        <v>3228.6986799999995</v>
      </c>
      <c r="Q2092">
        <v>746790</v>
      </c>
      <c r="R2092" t="s">
        <v>312</v>
      </c>
      <c r="S2092" t="s">
        <v>457</v>
      </c>
      <c r="T2092" t="str">
        <f t="shared" si="546"/>
        <v>VEN</v>
      </c>
      <c r="U2092" t="s">
        <v>437</v>
      </c>
      <c r="V2092" s="33">
        <f t="shared" si="547"/>
        <v>8994.73</v>
      </c>
      <c r="W2092">
        <f t="shared" si="548"/>
        <v>720</v>
      </c>
      <c r="X2092" s="33">
        <f t="shared" si="549"/>
        <v>7183.1799999999994</v>
      </c>
      <c r="Y2092" s="33">
        <f t="shared" si="550"/>
        <v>1811.55</v>
      </c>
      <c r="Z2092" s="34">
        <f t="shared" si="551"/>
        <v>0.34294511119288734</v>
      </c>
      <c r="AA2092" s="33">
        <f t="shared" si="552"/>
        <v>3084.6986799999995</v>
      </c>
      <c r="AB2092" s="34">
        <f t="shared" si="553"/>
        <v>0.4294335767724044</v>
      </c>
      <c r="AC2092" s="33">
        <f>IFERROR($X2092/VLOOKUP(CONCATENATE("USD",C2092),[1]GEINDICE!AR$1:AS$65536,2,0),"")</f>
        <v>1295.7608774081821</v>
      </c>
      <c r="AD2092" s="33">
        <f>IFERROR($AA2092/VLOOKUP(CONCATENATE("USD",C2092),[1]GEINDICE!AR$1:AS$65536,2,0),"")</f>
        <v>556.44322822714469</v>
      </c>
      <c r="AE2092" s="33">
        <f>IFERROR($X2092/VLOOKUP(CONCATENATE("EUR",C2092),[1]GEINDICE!AR$1:AS$65536,2,0),"")</f>
        <v>1121.4781970617164</v>
      </c>
      <c r="AF2092" s="33">
        <f>IFERROR($AA2092/VLOOKUP(CONCATENATE("EUR",C2092),[1]GEINDICE!AR$1:AS$65536,2,0),"")</f>
        <v>481.6003934364802</v>
      </c>
      <c r="AG2092" s="43" t="str">
        <f>VLOOKUP(E2092,[1]Apresentação!AW$1:AX$65536,2,0)</f>
        <v xml:space="preserve">                    2 - LEATHER AUXILIARIES</v>
      </c>
      <c r="AH2092" s="43" t="str">
        <f t="shared" si="554"/>
        <v xml:space="preserve">         5212000022 - PELLASTOL SCA BR</v>
      </c>
      <c r="AI2092" s="44" t="str">
        <f t="shared" si="555"/>
        <v xml:space="preserve">     L00258 - CORTUME KRUMENAUER SA</v>
      </c>
      <c r="AJ2092" t="str">
        <f t="shared" si="556"/>
        <v xml:space="preserve">     90 - SALES</v>
      </c>
      <c r="AK2092" t="str">
        <f t="shared" si="557"/>
        <v/>
      </c>
      <c r="AL2092">
        <f t="shared" si="558"/>
        <v>8</v>
      </c>
      <c r="AM2092" t="str">
        <f t="shared" si="559"/>
        <v>2025 8</v>
      </c>
      <c r="AN2092" t="str">
        <f t="shared" si="560"/>
        <v xml:space="preserve">CORTUME </v>
      </c>
    </row>
    <row r="2093" spans="1:40" x14ac:dyDescent="0.35">
      <c r="A2093">
        <v>83353</v>
      </c>
      <c r="B2093" t="s">
        <v>274</v>
      </c>
      <c r="C2093" s="31">
        <v>45870</v>
      </c>
      <c r="D2093" t="s">
        <v>373</v>
      </c>
      <c r="E2093" t="s">
        <v>374</v>
      </c>
      <c r="F2093" t="s">
        <v>638</v>
      </c>
      <c r="G2093" t="s">
        <v>639</v>
      </c>
      <c r="H2093" t="s">
        <v>817</v>
      </c>
      <c r="I2093" t="s">
        <v>818</v>
      </c>
      <c r="J2093">
        <v>120</v>
      </c>
      <c r="K2093">
        <v>1196.4000000000001</v>
      </c>
      <c r="L2093">
        <v>659.08022000000005</v>
      </c>
      <c r="M2093">
        <v>240.96</v>
      </c>
      <c r="N2093">
        <v>9.9700000000000006</v>
      </c>
      <c r="O2093" s="32">
        <f t="shared" si="544"/>
        <v>955.44</v>
      </c>
      <c r="P2093" s="32">
        <f t="shared" si="545"/>
        <v>296.35978</v>
      </c>
      <c r="Q2093">
        <v>746808</v>
      </c>
      <c r="R2093" t="s">
        <v>312</v>
      </c>
      <c r="S2093" t="s">
        <v>457</v>
      </c>
      <c r="T2093" t="str">
        <f t="shared" si="546"/>
        <v>VEN</v>
      </c>
      <c r="U2093" t="s">
        <v>437</v>
      </c>
      <c r="V2093" s="33">
        <f t="shared" si="547"/>
        <v>1196.4000000000001</v>
      </c>
      <c r="W2093">
        <f t="shared" si="548"/>
        <v>120</v>
      </c>
      <c r="X2093" s="33">
        <f t="shared" si="549"/>
        <v>955.44</v>
      </c>
      <c r="Y2093" s="33">
        <f t="shared" si="550"/>
        <v>240.96</v>
      </c>
      <c r="Z2093" s="34">
        <f t="shared" si="551"/>
        <v>0.22764943162821796</v>
      </c>
      <c r="AA2093" s="33">
        <f t="shared" si="552"/>
        <v>272.35978</v>
      </c>
      <c r="AB2093" s="34">
        <f t="shared" si="553"/>
        <v>0.28506214937620361</v>
      </c>
      <c r="AC2093" s="33">
        <f>IFERROR($X2093/VLOOKUP(CONCATENATE("USD",C2093),[1]GEINDICE!AR$1:AS$65536,2,0),"")</f>
        <v>172.3500974096255</v>
      </c>
      <c r="AD2093" s="33">
        <f>IFERROR($AA2093/VLOOKUP(CONCATENATE("USD",C2093),[1]GEINDICE!AR$1:AS$65536,2,0),"")</f>
        <v>49.130489212785911</v>
      </c>
      <c r="AE2093" s="33">
        <f>IFERROR($X2093/VLOOKUP(CONCATENATE("EUR",C2093),[1]GEINDICE!AR$1:AS$65536,2,0),"")</f>
        <v>149.16863124697508</v>
      </c>
      <c r="AF2093" s="33">
        <f>IFERROR($AA2093/VLOOKUP(CONCATENATE("EUR",C2093),[1]GEINDICE!AR$1:AS$65536,2,0),"")</f>
        <v>42.522330642769042</v>
      </c>
      <c r="AG2093" s="43" t="str">
        <f>VLOOKUP(E2093,[1]Apresentação!AW$1:AX$65536,2,0)</f>
        <v xml:space="preserve">                    2 - LEATHER AUXILIARIES</v>
      </c>
      <c r="AH2093" s="43" t="str">
        <f t="shared" si="554"/>
        <v xml:space="preserve">         5212000022 - PELLASTOL SCA BR</v>
      </c>
      <c r="AI2093" s="44" t="str">
        <f t="shared" si="555"/>
        <v xml:space="preserve">     L00032 - PARTNER INDUSTRIA E COMERCIO DE COUROS LTDA</v>
      </c>
      <c r="AJ2093" t="str">
        <f t="shared" si="556"/>
        <v xml:space="preserve">     90 - SALES</v>
      </c>
      <c r="AK2093" t="str">
        <f t="shared" si="557"/>
        <v/>
      </c>
      <c r="AL2093">
        <f t="shared" si="558"/>
        <v>8</v>
      </c>
      <c r="AM2093" t="str">
        <f t="shared" si="559"/>
        <v>2025 8</v>
      </c>
      <c r="AN2093" t="str">
        <f t="shared" si="560"/>
        <v xml:space="preserve">PARTNER </v>
      </c>
    </row>
    <row r="2094" spans="1:40" x14ac:dyDescent="0.35">
      <c r="A2094">
        <v>83365</v>
      </c>
      <c r="B2094" t="s">
        <v>274</v>
      </c>
      <c r="C2094" s="31">
        <v>45873</v>
      </c>
      <c r="D2094" t="s">
        <v>373</v>
      </c>
      <c r="E2094" t="s">
        <v>374</v>
      </c>
      <c r="F2094" t="s">
        <v>642</v>
      </c>
      <c r="G2094" t="s">
        <v>643</v>
      </c>
      <c r="H2094" t="s">
        <v>817</v>
      </c>
      <c r="I2094" t="s">
        <v>818</v>
      </c>
      <c r="J2094">
        <v>120</v>
      </c>
      <c r="K2094">
        <v>1351.32</v>
      </c>
      <c r="L2094">
        <v>659.08022000000005</v>
      </c>
      <c r="M2094">
        <v>272.16000000000003</v>
      </c>
      <c r="N2094">
        <v>11.261000000000001</v>
      </c>
      <c r="O2094" s="32">
        <f t="shared" si="544"/>
        <v>1079.1599999999999</v>
      </c>
      <c r="P2094" s="32">
        <f t="shared" si="545"/>
        <v>420.0797799999998</v>
      </c>
      <c r="Q2094">
        <v>747816</v>
      </c>
      <c r="R2094" t="s">
        <v>312</v>
      </c>
      <c r="S2094" t="s">
        <v>457</v>
      </c>
      <c r="T2094" t="str">
        <f t="shared" si="546"/>
        <v>VEN</v>
      </c>
      <c r="U2094" t="s">
        <v>313</v>
      </c>
      <c r="V2094" s="33">
        <f t="shared" si="547"/>
        <v>1351.32</v>
      </c>
      <c r="W2094">
        <f t="shared" si="548"/>
        <v>120</v>
      </c>
      <c r="X2094" s="33">
        <f t="shared" si="549"/>
        <v>1079.1599999999999</v>
      </c>
      <c r="Y2094" s="33">
        <f t="shared" si="550"/>
        <v>272.16000000000003</v>
      </c>
      <c r="Z2094" s="34">
        <f t="shared" si="551"/>
        <v>0.29310583725542422</v>
      </c>
      <c r="AA2094" s="33">
        <f t="shared" si="552"/>
        <v>396.0797799999998</v>
      </c>
      <c r="AB2094" s="34">
        <f t="shared" si="553"/>
        <v>0.36702600170502969</v>
      </c>
      <c r="AC2094" s="33">
        <f>IFERROR($X2094/VLOOKUP(CONCATENATE("USD",C2094),[1]GEINDICE!AR$1:AS$65536,2,0),"")</f>
        <v>195.80861139839962</v>
      </c>
      <c r="AD2094" s="33">
        <f>IFERROR($AA2094/VLOOKUP(CONCATENATE("USD",C2094),[1]GEINDICE!AR$1:AS$65536,2,0),"")</f>
        <v>71.866851740968514</v>
      </c>
      <c r="AE2094" s="33">
        <f>IFERROR($X2094/VLOOKUP(CONCATENATE("EUR",C2094),[1]GEINDICE!AR$1:AS$65536,2,0),"")</f>
        <v>169.26672417849576</v>
      </c>
      <c r="AF2094" s="33">
        <f>IFERROR($AA2094/VLOOKUP(CONCATENATE("EUR",C2094),[1]GEINDICE!AR$1:AS$65536,2,0),"")</f>
        <v>62.125288996941379</v>
      </c>
      <c r="AG2094" s="43" t="str">
        <f>VLOOKUP(E2094,[1]Apresentação!AW$1:AX$65536,2,0)</f>
        <v xml:space="preserve">                    2 - LEATHER AUXILIARIES</v>
      </c>
      <c r="AH2094" s="43" t="str">
        <f t="shared" si="554"/>
        <v xml:space="preserve">         5212000022 - PELLASTOL SCA BR</v>
      </c>
      <c r="AI2094" s="44" t="str">
        <f t="shared" si="555"/>
        <v xml:space="preserve">     L00281 - ICL BENEFICIAMENTO DE COUROS LTDA.</v>
      </c>
      <c r="AJ2094" t="str">
        <f t="shared" si="556"/>
        <v xml:space="preserve">     90 - SALES</v>
      </c>
      <c r="AK2094" t="str">
        <f t="shared" si="557"/>
        <v/>
      </c>
      <c r="AL2094">
        <f t="shared" si="558"/>
        <v>8</v>
      </c>
      <c r="AM2094" t="str">
        <f t="shared" si="559"/>
        <v>2025 8</v>
      </c>
      <c r="AN2094" t="str">
        <f t="shared" si="560"/>
        <v xml:space="preserve">ICL </v>
      </c>
    </row>
    <row r="2095" spans="1:40" x14ac:dyDescent="0.35">
      <c r="A2095">
        <v>83384</v>
      </c>
      <c r="B2095" t="s">
        <v>274</v>
      </c>
      <c r="C2095" s="31">
        <v>45873</v>
      </c>
      <c r="D2095" t="s">
        <v>373</v>
      </c>
      <c r="E2095" t="s">
        <v>374</v>
      </c>
      <c r="F2095" t="s">
        <v>462</v>
      </c>
      <c r="G2095" t="s">
        <v>463</v>
      </c>
      <c r="H2095" t="s">
        <v>817</v>
      </c>
      <c r="I2095" t="s">
        <v>818</v>
      </c>
      <c r="J2095">
        <v>1000</v>
      </c>
      <c r="K2095">
        <v>11440</v>
      </c>
      <c r="L2095">
        <v>5492.3351700000003</v>
      </c>
      <c r="M2095">
        <v>2304.0300000000002</v>
      </c>
      <c r="N2095">
        <v>11.44</v>
      </c>
      <c r="O2095" s="32">
        <f t="shared" si="544"/>
        <v>9135.9699999999993</v>
      </c>
      <c r="P2095" s="32">
        <f t="shared" si="545"/>
        <v>3643.6348299999991</v>
      </c>
      <c r="Q2095">
        <v>748005</v>
      </c>
      <c r="R2095" t="s">
        <v>312</v>
      </c>
      <c r="S2095" t="s">
        <v>457</v>
      </c>
      <c r="T2095" t="str">
        <f t="shared" si="546"/>
        <v>VEN</v>
      </c>
      <c r="U2095" t="s">
        <v>437</v>
      </c>
      <c r="V2095" s="33">
        <f t="shared" si="547"/>
        <v>11440</v>
      </c>
      <c r="W2095">
        <f t="shared" si="548"/>
        <v>1000</v>
      </c>
      <c r="X2095" s="33">
        <f t="shared" si="549"/>
        <v>9135.9699999999993</v>
      </c>
      <c r="Y2095" s="33">
        <f t="shared" si="550"/>
        <v>2304.0300000000002</v>
      </c>
      <c r="Z2095" s="34">
        <f t="shared" si="551"/>
        <v>0.30101703059440549</v>
      </c>
      <c r="AA2095" s="33">
        <f t="shared" si="552"/>
        <v>3443.6348299999991</v>
      </c>
      <c r="AB2095" s="34">
        <f t="shared" si="553"/>
        <v>0.37693149495893696</v>
      </c>
      <c r="AC2095" s="33">
        <f>IFERROR($X2095/VLOOKUP(CONCATENATE("USD",C2095),[1]GEINDICE!AR$1:AS$65536,2,0),"")</f>
        <v>1657.679676301417</v>
      </c>
      <c r="AD2095" s="33">
        <f>IFERROR($AA2095/VLOOKUP(CONCATENATE("USD",C2095),[1]GEINDICE!AR$1:AS$65536,2,0),"")</f>
        <v>624.83167855133979</v>
      </c>
      <c r="AE2095" s="33">
        <f>IFERROR($X2095/VLOOKUP(CONCATENATE("EUR",C2095),[1]GEINDICE!AR$1:AS$65536,2,0),"")</f>
        <v>1432.9809426711629</v>
      </c>
      <c r="AF2095" s="33">
        <f>IFERROR($AA2095/VLOOKUP(CONCATENATE("EUR",C2095),[1]GEINDICE!AR$1:AS$65536,2,0),"")</f>
        <v>540.1356489687081</v>
      </c>
      <c r="AG2095" s="43" t="str">
        <f>VLOOKUP(E2095,[1]Apresentação!AW$1:AX$65536,2,0)</f>
        <v xml:space="preserve">                    2 - LEATHER AUXILIARIES</v>
      </c>
      <c r="AH2095" s="43" t="str">
        <f t="shared" si="554"/>
        <v xml:space="preserve">         5212000022 - PELLASTOL SCA BR</v>
      </c>
      <c r="AI2095" s="44" t="str">
        <f t="shared" si="555"/>
        <v xml:space="preserve">     L00337 - AMCM IND COM IMP EXP E SERVS TECNICOS LTDA</v>
      </c>
      <c r="AJ2095" t="str">
        <f t="shared" si="556"/>
        <v xml:space="preserve">     90 - SALES</v>
      </c>
      <c r="AK2095" t="str">
        <f t="shared" si="557"/>
        <v/>
      </c>
      <c r="AL2095">
        <f t="shared" si="558"/>
        <v>8</v>
      </c>
      <c r="AM2095" t="str">
        <f t="shared" si="559"/>
        <v>2025 8</v>
      </c>
      <c r="AN2095" t="str">
        <f t="shared" si="560"/>
        <v xml:space="preserve">AMCM </v>
      </c>
    </row>
    <row r="2096" spans="1:40" x14ac:dyDescent="0.35">
      <c r="A2096">
        <v>84411</v>
      </c>
      <c r="B2096" t="s">
        <v>274</v>
      </c>
      <c r="C2096" s="31">
        <v>45959</v>
      </c>
      <c r="D2096" t="s">
        <v>373</v>
      </c>
      <c r="E2096" t="s">
        <v>374</v>
      </c>
      <c r="F2096" t="s">
        <v>638</v>
      </c>
      <c r="G2096" t="s">
        <v>639</v>
      </c>
      <c r="H2096" t="s">
        <v>817</v>
      </c>
      <c r="I2096" t="s">
        <v>818</v>
      </c>
      <c r="J2096">
        <v>120</v>
      </c>
      <c r="K2096">
        <v>1196.4000000000001</v>
      </c>
      <c r="L2096">
        <v>597.44073000000003</v>
      </c>
      <c r="M2096">
        <v>240.96</v>
      </c>
      <c r="N2096">
        <v>9.9700000000000006</v>
      </c>
      <c r="O2096" s="32">
        <f t="shared" si="544"/>
        <v>955.44</v>
      </c>
      <c r="P2096" s="32">
        <f t="shared" si="545"/>
        <v>357.99927000000002</v>
      </c>
      <c r="Q2096">
        <v>765527</v>
      </c>
      <c r="R2096" t="s">
        <v>312</v>
      </c>
      <c r="S2096" t="s">
        <v>457</v>
      </c>
      <c r="T2096" t="str">
        <f t="shared" si="546"/>
        <v>VEN</v>
      </c>
      <c r="U2096" t="s">
        <v>437</v>
      </c>
      <c r="V2096" s="33">
        <f t="shared" si="547"/>
        <v>1196.4000000000001</v>
      </c>
      <c r="W2096">
        <f t="shared" si="548"/>
        <v>120</v>
      </c>
      <c r="X2096" s="33">
        <f t="shared" si="549"/>
        <v>955.44</v>
      </c>
      <c r="Y2096" s="33">
        <f t="shared" si="550"/>
        <v>240.96</v>
      </c>
      <c r="Z2096" s="34">
        <f t="shared" si="551"/>
        <v>0.27917023570712135</v>
      </c>
      <c r="AA2096" s="33">
        <f t="shared" si="552"/>
        <v>333.99927000000002</v>
      </c>
      <c r="AB2096" s="34">
        <f t="shared" si="553"/>
        <v>0.34957639412207986</v>
      </c>
      <c r="AC2096" s="33">
        <f>IFERROR($X2096/VLOOKUP(CONCATENATE("USD",C2096),[1]GEINDICE!AR$1:AS$65536,2,0),"")</f>
        <v>178.86775497978132</v>
      </c>
      <c r="AD2096" s="33">
        <f>IFERROR($AA2096/VLOOKUP(CONCATENATE("USD",C2096),[1]GEINDICE!AR$1:AS$65536,2,0),"")</f>
        <v>62.527944810543659</v>
      </c>
      <c r="AE2096" s="33">
        <f>IFERROR($X2096/VLOOKUP(CONCATENATE("EUR",C2096),[1]GEINDICE!AR$1:AS$65536,2,0),"")</f>
        <v>153.35130970724191</v>
      </c>
      <c r="AF2096" s="33">
        <f>IFERROR($AA2096/VLOOKUP(CONCATENATE("EUR",C2096),[1]GEINDICE!AR$1:AS$65536,2,0),"")</f>
        <v>53.607997881355935</v>
      </c>
      <c r="AG2096" s="43" t="str">
        <f>VLOOKUP(E2096,[1]Apresentação!AW$1:AX$65536,2,0)</f>
        <v xml:space="preserve">                    2 - LEATHER AUXILIARIES</v>
      </c>
      <c r="AH2096" s="43" t="str">
        <f t="shared" si="554"/>
        <v xml:space="preserve">         5212000022 - PELLASTOL SCA BR</v>
      </c>
      <c r="AI2096" s="44" t="str">
        <f t="shared" si="555"/>
        <v xml:space="preserve">     L00032 - PARTNER INDUSTRIA E COMERCIO DE COUROS LTDA</v>
      </c>
      <c r="AJ2096" t="str">
        <f t="shared" si="556"/>
        <v xml:space="preserve">     90 - SALES</v>
      </c>
      <c r="AK2096" t="str">
        <f t="shared" si="557"/>
        <v/>
      </c>
      <c r="AL2096">
        <f t="shared" si="558"/>
        <v>10</v>
      </c>
      <c r="AM2096" t="str">
        <f t="shared" si="559"/>
        <v>2025 10</v>
      </c>
      <c r="AN2096" t="str">
        <f t="shared" si="560"/>
        <v xml:space="preserve">PARTNER </v>
      </c>
    </row>
    <row r="2097" spans="1:40" x14ac:dyDescent="0.35">
      <c r="A2097">
        <v>82813</v>
      </c>
      <c r="B2097" t="s">
        <v>274</v>
      </c>
      <c r="C2097" s="31">
        <v>45826</v>
      </c>
      <c r="D2097" t="s">
        <v>373</v>
      </c>
      <c r="E2097" t="s">
        <v>374</v>
      </c>
      <c r="F2097" t="s">
        <v>638</v>
      </c>
      <c r="G2097" t="s">
        <v>639</v>
      </c>
      <c r="H2097" t="s">
        <v>817</v>
      </c>
      <c r="I2097" t="s">
        <v>818</v>
      </c>
      <c r="J2097">
        <v>120</v>
      </c>
      <c r="K2097">
        <v>1196.4000000000001</v>
      </c>
      <c r="L2097">
        <v>638.43790999999999</v>
      </c>
      <c r="M2097">
        <v>240.96</v>
      </c>
      <c r="N2097">
        <v>9.9700000000000006</v>
      </c>
      <c r="O2097" s="32">
        <f t="shared" si="544"/>
        <v>955.44</v>
      </c>
      <c r="P2097" s="32">
        <f t="shared" si="545"/>
        <v>317.00209000000007</v>
      </c>
      <c r="Q2097">
        <v>741631</v>
      </c>
      <c r="R2097" t="s">
        <v>312</v>
      </c>
      <c r="S2097" t="s">
        <v>457</v>
      </c>
      <c r="T2097" t="str">
        <f t="shared" si="546"/>
        <v>VEN</v>
      </c>
      <c r="U2097" t="s">
        <v>437</v>
      </c>
      <c r="V2097" s="33">
        <f t="shared" si="547"/>
        <v>1196.4000000000001</v>
      </c>
      <c r="W2097">
        <f t="shared" si="548"/>
        <v>120</v>
      </c>
      <c r="X2097" s="33">
        <f t="shared" si="549"/>
        <v>955.44</v>
      </c>
      <c r="Y2097" s="33">
        <f t="shared" si="550"/>
        <v>240.96</v>
      </c>
      <c r="Z2097" s="34">
        <f t="shared" si="551"/>
        <v>0.24490311768639256</v>
      </c>
      <c r="AA2097" s="33">
        <f t="shared" si="552"/>
        <v>293.00209000000007</v>
      </c>
      <c r="AB2097" s="34">
        <f t="shared" si="553"/>
        <v>0.30666717951938377</v>
      </c>
      <c r="AC2097" s="33">
        <f>IFERROR($X2097/VLOOKUP(CONCATENATE("USD",C2097),[1]GEINDICE!AR$1:AS$65536,2,0),"")</f>
        <v>174.09938227737385</v>
      </c>
      <c r="AD2097" s="33">
        <f>IFERROR($AA2097/VLOOKUP(CONCATENATE("USD",C2097),[1]GEINDICE!AR$1:AS$65536,2,0),"")</f>
        <v>53.390566519069232</v>
      </c>
      <c r="AE2097" s="33">
        <f>IFERROR($X2097/VLOOKUP(CONCATENATE("EUR",C2097),[1]GEINDICE!AR$1:AS$65536,2,0),"")</f>
        <v>151.11504760699711</v>
      </c>
      <c r="AF2097" s="33">
        <f>IFERROR($AA2097/VLOOKUP(CONCATENATE("EUR",C2097),[1]GEINDICE!AR$1:AS$65536,2,0),"")</f>
        <v>46.342025432575213</v>
      </c>
      <c r="AG2097" s="43" t="str">
        <f>VLOOKUP(E2097,[1]Apresentação!AW$1:AX$65536,2,0)</f>
        <v xml:space="preserve">                    2 - LEATHER AUXILIARIES</v>
      </c>
      <c r="AH2097" s="43" t="str">
        <f t="shared" si="554"/>
        <v xml:space="preserve">         5212000022 - PELLASTOL SCA BR</v>
      </c>
      <c r="AI2097" s="44" t="str">
        <f t="shared" si="555"/>
        <v xml:space="preserve">     L00032 - PARTNER INDUSTRIA E COMERCIO DE COUROS LTDA</v>
      </c>
      <c r="AJ2097" t="str">
        <f t="shared" si="556"/>
        <v xml:space="preserve">     90 - SALES</v>
      </c>
      <c r="AK2097" t="str">
        <f t="shared" si="557"/>
        <v/>
      </c>
      <c r="AL2097">
        <f t="shared" si="558"/>
        <v>6</v>
      </c>
      <c r="AM2097" t="str">
        <f t="shared" si="559"/>
        <v>2025 6</v>
      </c>
      <c r="AN2097" t="str">
        <f t="shared" si="560"/>
        <v xml:space="preserve">PARTNER </v>
      </c>
    </row>
    <row r="2098" spans="1:40" x14ac:dyDescent="0.35">
      <c r="A2098">
        <v>84060</v>
      </c>
      <c r="B2098" t="s">
        <v>274</v>
      </c>
      <c r="C2098" s="31">
        <v>45931</v>
      </c>
      <c r="D2098" t="s">
        <v>373</v>
      </c>
      <c r="E2098" t="s">
        <v>374</v>
      </c>
      <c r="F2098" t="s">
        <v>638</v>
      </c>
      <c r="G2098" t="s">
        <v>639</v>
      </c>
      <c r="H2098" t="s">
        <v>817</v>
      </c>
      <c r="I2098" t="s">
        <v>818</v>
      </c>
      <c r="J2098">
        <v>120</v>
      </c>
      <c r="K2098">
        <v>1196.4000000000001</v>
      </c>
      <c r="L2098">
        <v>664.53628000000003</v>
      </c>
      <c r="M2098">
        <v>240.96</v>
      </c>
      <c r="N2098">
        <v>9.9700000000000006</v>
      </c>
      <c r="O2098" s="32">
        <f t="shared" si="544"/>
        <v>955.44</v>
      </c>
      <c r="P2098" s="32">
        <f t="shared" si="545"/>
        <v>290.90372000000002</v>
      </c>
      <c r="Q2098">
        <v>762901</v>
      </c>
      <c r="R2098" t="s">
        <v>312</v>
      </c>
      <c r="S2098" t="s">
        <v>457</v>
      </c>
      <c r="T2098" t="str">
        <f t="shared" si="546"/>
        <v>VEN</v>
      </c>
      <c r="U2098" t="s">
        <v>437</v>
      </c>
      <c r="V2098" s="33">
        <f t="shared" si="547"/>
        <v>1196.4000000000001</v>
      </c>
      <c r="W2098">
        <f t="shared" si="548"/>
        <v>120</v>
      </c>
      <c r="X2098" s="33">
        <f t="shared" si="549"/>
        <v>955.44</v>
      </c>
      <c r="Y2098" s="33">
        <f t="shared" si="550"/>
        <v>240.96</v>
      </c>
      <c r="Z2098" s="34">
        <f t="shared" si="551"/>
        <v>0.22308903376797057</v>
      </c>
      <c r="AA2098" s="33">
        <f t="shared" si="552"/>
        <v>266.90372000000002</v>
      </c>
      <c r="AB2098" s="34">
        <f t="shared" si="553"/>
        <v>0.27935162856903628</v>
      </c>
      <c r="AC2098" s="33">
        <f>IFERROR($X2098/VLOOKUP(CONCATENATE("USD",C2098),[1]GEINDICE!AR$1:AS$65536,2,0),"")</f>
        <v>179.56698240866035</v>
      </c>
      <c r="AD2098" s="33">
        <f>IFERROR($AA2098/VLOOKUP(CONCATENATE("USD",C2098),[1]GEINDICE!AR$1:AS$65536,2,0),"")</f>
        <v>50.162328973086758</v>
      </c>
      <c r="AE2098" s="33">
        <f>IFERROR($X2098/VLOOKUP(CONCATENATE("EUR",C2098),[1]GEINDICE!AR$1:AS$65536,2,0),"")</f>
        <v>153.17429780684878</v>
      </c>
      <c r="AF2098" s="33">
        <f>IFERROR($AA2098/VLOOKUP(CONCATENATE("EUR",C2098),[1]GEINDICE!AR$1:AS$65536,2,0),"")</f>
        <v>42.789489547261766</v>
      </c>
      <c r="AG2098" s="43" t="str">
        <f>VLOOKUP(E2098,[1]Apresentação!AW$1:AX$65536,2,0)</f>
        <v xml:space="preserve">                    2 - LEATHER AUXILIARIES</v>
      </c>
      <c r="AH2098" s="43" t="str">
        <f t="shared" si="554"/>
        <v xml:space="preserve">         5212000022 - PELLASTOL SCA BR</v>
      </c>
      <c r="AI2098" s="44" t="str">
        <f t="shared" si="555"/>
        <v xml:space="preserve">     L00032 - PARTNER INDUSTRIA E COMERCIO DE COUROS LTDA</v>
      </c>
      <c r="AJ2098" t="str">
        <f t="shared" si="556"/>
        <v xml:space="preserve">     90 - SALES</v>
      </c>
      <c r="AK2098" t="str">
        <f t="shared" si="557"/>
        <v/>
      </c>
      <c r="AL2098">
        <f t="shared" si="558"/>
        <v>10</v>
      </c>
      <c r="AM2098" t="str">
        <f t="shared" si="559"/>
        <v>2025 10</v>
      </c>
      <c r="AN2098" t="str">
        <f t="shared" si="560"/>
        <v xml:space="preserve">PARTNER </v>
      </c>
    </row>
    <row r="2099" spans="1:40" x14ac:dyDescent="0.35">
      <c r="A2099">
        <v>84152</v>
      </c>
      <c r="B2099" t="s">
        <v>274</v>
      </c>
      <c r="C2099" s="31">
        <v>45938</v>
      </c>
      <c r="D2099" t="s">
        <v>373</v>
      </c>
      <c r="E2099" t="s">
        <v>374</v>
      </c>
      <c r="F2099" t="s">
        <v>638</v>
      </c>
      <c r="G2099" t="s">
        <v>639</v>
      </c>
      <c r="H2099" t="s">
        <v>817</v>
      </c>
      <c r="I2099" t="s">
        <v>818</v>
      </c>
      <c r="J2099">
        <v>120</v>
      </c>
      <c r="K2099">
        <v>1196.4000000000001</v>
      </c>
      <c r="L2099">
        <v>664.53628000000003</v>
      </c>
      <c r="M2099">
        <v>240.96</v>
      </c>
      <c r="N2099">
        <v>9.9700000000000006</v>
      </c>
      <c r="O2099" s="32">
        <f t="shared" si="544"/>
        <v>955.44</v>
      </c>
      <c r="P2099" s="32">
        <f t="shared" si="545"/>
        <v>290.90372000000002</v>
      </c>
      <c r="Q2099">
        <v>763590</v>
      </c>
      <c r="R2099" t="s">
        <v>312</v>
      </c>
      <c r="S2099" t="s">
        <v>457</v>
      </c>
      <c r="T2099" t="str">
        <f t="shared" si="546"/>
        <v>VEN</v>
      </c>
      <c r="U2099" t="s">
        <v>437</v>
      </c>
      <c r="V2099" s="33">
        <f t="shared" si="547"/>
        <v>1196.4000000000001</v>
      </c>
      <c r="W2099">
        <f t="shared" si="548"/>
        <v>120</v>
      </c>
      <c r="X2099" s="33">
        <f t="shared" si="549"/>
        <v>955.44</v>
      </c>
      <c r="Y2099" s="33">
        <f t="shared" si="550"/>
        <v>240.96</v>
      </c>
      <c r="Z2099" s="34">
        <f t="shared" si="551"/>
        <v>0.22308903376797057</v>
      </c>
      <c r="AA2099" s="33">
        <f t="shared" si="552"/>
        <v>266.90372000000002</v>
      </c>
      <c r="AB2099" s="34">
        <f t="shared" si="553"/>
        <v>0.27935162856903628</v>
      </c>
      <c r="AC2099" s="33">
        <f>IFERROR($X2099/VLOOKUP(CONCATENATE("USD",C2099),[1]GEINDICE!AR$1:AS$65536,2,0),"")</f>
        <v>178.83092818237969</v>
      </c>
      <c r="AD2099" s="33">
        <f>IFERROR($AA2099/VLOOKUP(CONCATENATE("USD",C2099),[1]GEINDICE!AR$1:AS$65536,2,0),"")</f>
        <v>49.95671102626013</v>
      </c>
      <c r="AE2099" s="33">
        <f>IFERROR($X2099/VLOOKUP(CONCATENATE("EUR",C2099),[1]GEINDICE!AR$1:AS$65536,2,0),"")</f>
        <v>154.07092061341976</v>
      </c>
      <c r="AF2099" s="33">
        <f>IFERROR($AA2099/VLOOKUP(CONCATENATE("EUR",C2099),[1]GEINDICE!AR$1:AS$65536,2,0),"")</f>
        <v>43.039962588489509</v>
      </c>
      <c r="AG2099" s="43" t="str">
        <f>VLOOKUP(E2099,[1]Apresentação!AW$1:AX$65536,2,0)</f>
        <v xml:space="preserve">                    2 - LEATHER AUXILIARIES</v>
      </c>
      <c r="AH2099" s="43" t="str">
        <f t="shared" si="554"/>
        <v xml:space="preserve">         5212000022 - PELLASTOL SCA BR</v>
      </c>
      <c r="AI2099" s="44" t="str">
        <f t="shared" si="555"/>
        <v xml:space="preserve">     L00032 - PARTNER INDUSTRIA E COMERCIO DE COUROS LTDA</v>
      </c>
      <c r="AJ2099" t="str">
        <f t="shared" si="556"/>
        <v xml:space="preserve">     90 - SALES</v>
      </c>
      <c r="AK2099" t="str">
        <f t="shared" si="557"/>
        <v/>
      </c>
      <c r="AL2099">
        <f t="shared" si="558"/>
        <v>10</v>
      </c>
      <c r="AM2099" t="str">
        <f t="shared" si="559"/>
        <v>2025 10</v>
      </c>
      <c r="AN2099" t="str">
        <f t="shared" si="560"/>
        <v xml:space="preserve">PARTNER </v>
      </c>
    </row>
    <row r="2100" spans="1:40" x14ac:dyDescent="0.35">
      <c r="A2100">
        <v>83086</v>
      </c>
      <c r="B2100" t="s">
        <v>274</v>
      </c>
      <c r="C2100" s="31">
        <v>45849</v>
      </c>
      <c r="D2100" t="s">
        <v>373</v>
      </c>
      <c r="E2100" t="s">
        <v>374</v>
      </c>
      <c r="F2100" t="s">
        <v>638</v>
      </c>
      <c r="G2100" t="s">
        <v>639</v>
      </c>
      <c r="H2100" t="s">
        <v>817</v>
      </c>
      <c r="I2100" t="s">
        <v>818</v>
      </c>
      <c r="J2100">
        <v>120</v>
      </c>
      <c r="K2100">
        <v>1196.4000000000001</v>
      </c>
      <c r="L2100">
        <v>638.43790999999999</v>
      </c>
      <c r="M2100">
        <v>240.96</v>
      </c>
      <c r="N2100">
        <v>9.9700000000000006</v>
      </c>
      <c r="O2100" s="32">
        <f t="shared" si="544"/>
        <v>955.44</v>
      </c>
      <c r="P2100" s="32">
        <f t="shared" si="545"/>
        <v>317.00209000000007</v>
      </c>
      <c r="Q2100">
        <v>743607</v>
      </c>
      <c r="R2100" t="s">
        <v>312</v>
      </c>
      <c r="S2100" t="s">
        <v>457</v>
      </c>
      <c r="T2100" t="str">
        <f t="shared" si="546"/>
        <v>VEN</v>
      </c>
      <c r="U2100" t="s">
        <v>437</v>
      </c>
      <c r="V2100" s="33">
        <f t="shared" si="547"/>
        <v>1196.4000000000001</v>
      </c>
      <c r="W2100">
        <f t="shared" si="548"/>
        <v>120</v>
      </c>
      <c r="X2100" s="33">
        <f t="shared" si="549"/>
        <v>955.44</v>
      </c>
      <c r="Y2100" s="33">
        <f t="shared" si="550"/>
        <v>240.96</v>
      </c>
      <c r="Z2100" s="34">
        <f t="shared" si="551"/>
        <v>0.24490311768639256</v>
      </c>
      <c r="AA2100" s="33">
        <f t="shared" si="552"/>
        <v>293.00209000000007</v>
      </c>
      <c r="AB2100" s="34">
        <f t="shared" si="553"/>
        <v>0.30666717951938377</v>
      </c>
      <c r="AC2100" s="33">
        <f>IFERROR($X2100/VLOOKUP(CONCATENATE("USD",C2100),[1]GEINDICE!AR$1:AS$65536,2,0),"")</f>
        <v>171.46548939377624</v>
      </c>
      <c r="AD2100" s="33">
        <f>IFERROR($AA2100/VLOOKUP(CONCATENATE("USD",C2100),[1]GEINDICE!AR$1:AS$65536,2,0),"")</f>
        <v>52.582838017300176</v>
      </c>
      <c r="AE2100" s="33">
        <f>IFERROR($X2100/VLOOKUP(CONCATENATE("EUR",C2100),[1]GEINDICE!AR$1:AS$65536,2,0),"")</f>
        <v>146.58933996133666</v>
      </c>
      <c r="AF2100" s="33">
        <f>IFERROR($AA2100/VLOOKUP(CONCATENATE("EUR",C2100),[1]GEINDICE!AR$1:AS$65536,2,0),"")</f>
        <v>44.954139433551205</v>
      </c>
      <c r="AG2100" s="43" t="str">
        <f>VLOOKUP(E2100,[1]Apresentação!AW$1:AX$65536,2,0)</f>
        <v xml:space="preserve">                    2 - LEATHER AUXILIARIES</v>
      </c>
      <c r="AH2100" s="43" t="str">
        <f t="shared" si="554"/>
        <v xml:space="preserve">         5212000022 - PELLASTOL SCA BR</v>
      </c>
      <c r="AI2100" s="44" t="str">
        <f t="shared" si="555"/>
        <v xml:space="preserve">     L00032 - PARTNER INDUSTRIA E COMERCIO DE COUROS LTDA</v>
      </c>
      <c r="AJ2100" t="str">
        <f t="shared" si="556"/>
        <v xml:space="preserve">     90 - SALES</v>
      </c>
      <c r="AK2100" t="str">
        <f t="shared" si="557"/>
        <v/>
      </c>
      <c r="AL2100">
        <f t="shared" si="558"/>
        <v>7</v>
      </c>
      <c r="AM2100" t="str">
        <f t="shared" si="559"/>
        <v>2025 7</v>
      </c>
      <c r="AN2100" t="str">
        <f t="shared" si="560"/>
        <v xml:space="preserve">PARTNER </v>
      </c>
    </row>
    <row r="2101" spans="1:40" x14ac:dyDescent="0.35">
      <c r="A2101">
        <v>83531</v>
      </c>
      <c r="B2101" t="s">
        <v>274</v>
      </c>
      <c r="C2101" s="31">
        <v>45887</v>
      </c>
      <c r="D2101" t="s">
        <v>373</v>
      </c>
      <c r="E2101" t="s">
        <v>374</v>
      </c>
      <c r="F2101" t="s">
        <v>462</v>
      </c>
      <c r="G2101" t="s">
        <v>463</v>
      </c>
      <c r="H2101" t="s">
        <v>817</v>
      </c>
      <c r="I2101" t="s">
        <v>818</v>
      </c>
      <c r="J2101">
        <v>1000</v>
      </c>
      <c r="K2101">
        <v>11440</v>
      </c>
      <c r="L2101">
        <v>5492.3351700000003</v>
      </c>
      <c r="M2101">
        <v>2304.0300000000002</v>
      </c>
      <c r="N2101">
        <v>11.44</v>
      </c>
      <c r="O2101" s="32">
        <f t="shared" si="544"/>
        <v>9135.9699999999993</v>
      </c>
      <c r="P2101" s="32">
        <f t="shared" si="545"/>
        <v>3643.6348299999991</v>
      </c>
      <c r="Q2101">
        <v>757110</v>
      </c>
      <c r="R2101" t="s">
        <v>312</v>
      </c>
      <c r="S2101" t="s">
        <v>457</v>
      </c>
      <c r="T2101" t="str">
        <f t="shared" si="546"/>
        <v>VEN</v>
      </c>
      <c r="U2101" t="s">
        <v>437</v>
      </c>
      <c r="V2101" s="33">
        <f t="shared" si="547"/>
        <v>11440</v>
      </c>
      <c r="W2101">
        <f t="shared" si="548"/>
        <v>1000</v>
      </c>
      <c r="X2101" s="33">
        <f t="shared" si="549"/>
        <v>9135.9699999999993</v>
      </c>
      <c r="Y2101" s="33">
        <f t="shared" si="550"/>
        <v>2304.0300000000002</v>
      </c>
      <c r="Z2101" s="34">
        <f t="shared" si="551"/>
        <v>0.30101703059440549</v>
      </c>
      <c r="AA2101" s="33">
        <f t="shared" si="552"/>
        <v>3443.6348299999991</v>
      </c>
      <c r="AB2101" s="34">
        <f t="shared" si="553"/>
        <v>0.37693149495893696</v>
      </c>
      <c r="AC2101" s="33">
        <f>IFERROR($X2101/VLOOKUP(CONCATENATE("USD",C2101),[1]GEINDICE!AR$1:AS$65536,2,0),"")</f>
        <v>1687.0039700858642</v>
      </c>
      <c r="AD2101" s="33">
        <f>IFERROR($AA2101/VLOOKUP(CONCATENATE("USD",C2101),[1]GEINDICE!AR$1:AS$65536,2,0),"")</f>
        <v>635.88492844612665</v>
      </c>
      <c r="AE2101" s="33">
        <f>IFERROR($X2101/VLOOKUP(CONCATENATE("EUR",C2101),[1]GEINDICE!AR$1:AS$65536,2,0),"")</f>
        <v>1445.9538166911984</v>
      </c>
      <c r="AF2101" s="33">
        <f>IFERROR($AA2101/VLOOKUP(CONCATENATE("EUR",C2101),[1]GEINDICE!AR$1:AS$65536,2,0),"")</f>
        <v>545.02553376699404</v>
      </c>
      <c r="AG2101" s="43" t="str">
        <f>VLOOKUP(E2101,[1]Apresentação!AW$1:AX$65536,2,0)</f>
        <v xml:space="preserve">                    2 - LEATHER AUXILIARIES</v>
      </c>
      <c r="AH2101" s="43" t="str">
        <f t="shared" si="554"/>
        <v xml:space="preserve">         5212000022 - PELLASTOL SCA BR</v>
      </c>
      <c r="AI2101" s="44" t="str">
        <f t="shared" si="555"/>
        <v xml:space="preserve">     L00337 - AMCM IND COM IMP EXP E SERVS TECNICOS LTDA</v>
      </c>
      <c r="AJ2101" t="str">
        <f t="shared" si="556"/>
        <v xml:space="preserve">     90 - SALES</v>
      </c>
      <c r="AK2101" t="str">
        <f t="shared" si="557"/>
        <v/>
      </c>
      <c r="AL2101">
        <f t="shared" si="558"/>
        <v>8</v>
      </c>
      <c r="AM2101" t="str">
        <f t="shared" si="559"/>
        <v>2025 8</v>
      </c>
      <c r="AN2101" t="str">
        <f t="shared" si="560"/>
        <v xml:space="preserve">AMCM </v>
      </c>
    </row>
    <row r="2102" spans="1:40" x14ac:dyDescent="0.35">
      <c r="A2102">
        <v>82436</v>
      </c>
      <c r="B2102" t="s">
        <v>274</v>
      </c>
      <c r="C2102" s="31">
        <v>45793</v>
      </c>
      <c r="D2102" t="s">
        <v>373</v>
      </c>
      <c r="E2102" t="s">
        <v>374</v>
      </c>
      <c r="F2102" t="s">
        <v>427</v>
      </c>
      <c r="G2102" t="s">
        <v>428</v>
      </c>
      <c r="H2102" t="s">
        <v>817</v>
      </c>
      <c r="I2102" t="s">
        <v>818</v>
      </c>
      <c r="J2102">
        <v>720</v>
      </c>
      <c r="K2102">
        <v>9044.02</v>
      </c>
      <c r="L2102">
        <v>3894.0628700000002</v>
      </c>
      <c r="M2102">
        <v>1821.47</v>
      </c>
      <c r="N2102">
        <v>12.56114</v>
      </c>
      <c r="O2102" s="32">
        <f t="shared" si="544"/>
        <v>7222.55</v>
      </c>
      <c r="P2102" s="32">
        <f t="shared" si="545"/>
        <v>3328.48713</v>
      </c>
      <c r="Q2102">
        <v>738905</v>
      </c>
      <c r="R2102" t="s">
        <v>312</v>
      </c>
      <c r="S2102" t="s">
        <v>457</v>
      </c>
      <c r="T2102" t="str">
        <f t="shared" si="546"/>
        <v>VEN</v>
      </c>
      <c r="U2102" t="s">
        <v>437</v>
      </c>
      <c r="V2102" s="33">
        <f t="shared" si="547"/>
        <v>9044.02</v>
      </c>
      <c r="W2102">
        <f t="shared" si="548"/>
        <v>720</v>
      </c>
      <c r="X2102" s="33">
        <f t="shared" si="549"/>
        <v>7222.55</v>
      </c>
      <c r="Y2102" s="33">
        <f t="shared" si="550"/>
        <v>1821.47</v>
      </c>
      <c r="Z2102" s="45">
        <f t="shared" si="551"/>
        <v>0.35210969568842171</v>
      </c>
      <c r="AA2102" s="33">
        <f t="shared" si="552"/>
        <v>3184.48713</v>
      </c>
      <c r="AB2102" s="45">
        <f t="shared" si="553"/>
        <v>0.44090897674643997</v>
      </c>
      <c r="AC2102" s="33">
        <f>IFERROR($X2102/VLOOKUP(CONCATENATE("USD",C2102),[1]GEINDICE!AR$1:AS$65536,2,0),"")</f>
        <v>1268.7834870443567</v>
      </c>
      <c r="AD2102" s="33">
        <f>IFERROR($AA2102/VLOOKUP(CONCATENATE("USD",C2102),[1]GEINDICE!AR$1:AS$65536,2,0),"")</f>
        <v>559.41802898550725</v>
      </c>
      <c r="AE2102" s="33">
        <f>IFERROR($X2102/VLOOKUP(CONCATENATE("EUR",C2102),[1]GEINDICE!AR$1:AS$65536,2,0),"")</f>
        <v>1138.8442131819615</v>
      </c>
      <c r="AF2102" s="33">
        <f>IFERROR($AA2102/VLOOKUP(CONCATENATE("EUR",C2102),[1]GEINDICE!AR$1:AS$65536,2,0),"")</f>
        <v>502.12663670766318</v>
      </c>
      <c r="AG2102" s="48" t="str">
        <f>VLOOKUP(E2102,[1]Apresentação!AW$1:AX$65536,2,0)</f>
        <v xml:space="preserve">                    2 - LEATHER AUXILIARIES</v>
      </c>
      <c r="AH2102" s="48" t="str">
        <f t="shared" si="554"/>
        <v xml:space="preserve">         5212000022 - PELLASTOL SCA BR</v>
      </c>
      <c r="AI2102" s="49" t="str">
        <f t="shared" si="555"/>
        <v xml:space="preserve">     L00258 - CORTUME KRUMENAUER SA</v>
      </c>
      <c r="AJ2102" t="str">
        <f t="shared" si="556"/>
        <v xml:space="preserve">     90 - SALES</v>
      </c>
      <c r="AK2102" t="str">
        <f t="shared" si="557"/>
        <v/>
      </c>
      <c r="AL2102">
        <f t="shared" si="558"/>
        <v>5</v>
      </c>
      <c r="AM2102" t="str">
        <f t="shared" si="559"/>
        <v>2025 5</v>
      </c>
      <c r="AN2102" t="str">
        <f t="shared" si="560"/>
        <v xml:space="preserve">CORTUME </v>
      </c>
    </row>
    <row r="2103" spans="1:40" x14ac:dyDescent="0.35">
      <c r="A2103">
        <v>82519</v>
      </c>
      <c r="B2103" t="s">
        <v>274</v>
      </c>
      <c r="C2103" s="31">
        <v>45800</v>
      </c>
      <c r="D2103" t="s">
        <v>373</v>
      </c>
      <c r="E2103" t="s">
        <v>374</v>
      </c>
      <c r="F2103" t="s">
        <v>638</v>
      </c>
      <c r="G2103" t="s">
        <v>639</v>
      </c>
      <c r="H2103" t="s">
        <v>817</v>
      </c>
      <c r="I2103" t="s">
        <v>818</v>
      </c>
      <c r="J2103">
        <v>120</v>
      </c>
      <c r="K2103">
        <v>1196.4000000000001</v>
      </c>
      <c r="L2103">
        <v>649.01048000000003</v>
      </c>
      <c r="M2103">
        <v>240.96</v>
      </c>
      <c r="N2103">
        <v>9.9700000000000006</v>
      </c>
      <c r="O2103" s="32">
        <f t="shared" si="544"/>
        <v>955.44</v>
      </c>
      <c r="P2103" s="32">
        <f t="shared" si="545"/>
        <v>306.42952000000002</v>
      </c>
      <c r="Q2103">
        <v>739425</v>
      </c>
      <c r="R2103" t="s">
        <v>312</v>
      </c>
      <c r="S2103" t="s">
        <v>457</v>
      </c>
      <c r="T2103" t="str">
        <f t="shared" si="546"/>
        <v>VEN</v>
      </c>
      <c r="U2103" t="s">
        <v>437</v>
      </c>
      <c r="V2103" s="33">
        <f t="shared" si="547"/>
        <v>1196.4000000000001</v>
      </c>
      <c r="W2103">
        <f t="shared" si="548"/>
        <v>120</v>
      </c>
      <c r="X2103" s="33">
        <f t="shared" si="549"/>
        <v>955.44</v>
      </c>
      <c r="Y2103" s="33">
        <f t="shared" si="550"/>
        <v>240.96</v>
      </c>
      <c r="Z2103" s="45">
        <f t="shared" si="551"/>
        <v>0.2360661317285189</v>
      </c>
      <c r="AA2103" s="33">
        <f t="shared" si="552"/>
        <v>282.42952000000002</v>
      </c>
      <c r="AB2103" s="45">
        <f t="shared" si="553"/>
        <v>0.29560152390521643</v>
      </c>
      <c r="AC2103" s="33">
        <f>IFERROR($X2103/VLOOKUP(CONCATENATE("USD",C2103),[1]GEINDICE!AR$1:AS$65536,2,0),"")</f>
        <v>167.82126045106443</v>
      </c>
      <c r="AD2103" s="33">
        <f>IFERROR($AA2103/VLOOKUP(CONCATENATE("USD",C2103),[1]GEINDICE!AR$1:AS$65536,2,0),"")</f>
        <v>49.608220333028882</v>
      </c>
      <c r="AE2103" s="33">
        <f>IFERROR($X2103/VLOOKUP(CONCATENATE("EUR",C2103),[1]GEINDICE!AR$1:AS$65536,2,0),"")</f>
        <v>147.85972948713982</v>
      </c>
      <c r="AF2103" s="33">
        <f>IFERROR($AA2103/VLOOKUP(CONCATENATE("EUR",C2103),[1]GEINDICE!AR$1:AS$65536,2,0),"")</f>
        <v>43.707561360611599</v>
      </c>
      <c r="AG2103" s="48" t="str">
        <f>VLOOKUP(E2103,[1]Apresentação!AW$1:AX$65536,2,0)</f>
        <v xml:space="preserve">                    2 - LEATHER AUXILIARIES</v>
      </c>
      <c r="AH2103" s="48" t="str">
        <f t="shared" si="554"/>
        <v xml:space="preserve">         5212000022 - PELLASTOL SCA BR</v>
      </c>
      <c r="AI2103" s="49" t="str">
        <f t="shared" si="555"/>
        <v xml:space="preserve">     L00032 - PARTNER INDUSTRIA E COMERCIO DE COUROS LTDA</v>
      </c>
      <c r="AJ2103" t="str">
        <f t="shared" si="556"/>
        <v xml:space="preserve">     90 - SALES</v>
      </c>
      <c r="AK2103" t="str">
        <f t="shared" si="557"/>
        <v/>
      </c>
      <c r="AL2103">
        <f t="shared" si="558"/>
        <v>5</v>
      </c>
      <c r="AM2103" t="str">
        <f t="shared" si="559"/>
        <v>2025 5</v>
      </c>
      <c r="AN2103" t="str">
        <f t="shared" si="560"/>
        <v xml:space="preserve">PARTNER </v>
      </c>
    </row>
    <row r="2104" spans="1:40" x14ac:dyDescent="0.35">
      <c r="A2104">
        <v>82897</v>
      </c>
      <c r="B2104" t="s">
        <v>274</v>
      </c>
      <c r="C2104" s="31">
        <v>45835</v>
      </c>
      <c r="D2104" t="s">
        <v>373</v>
      </c>
      <c r="E2104" t="s">
        <v>374</v>
      </c>
      <c r="F2104" t="s">
        <v>638</v>
      </c>
      <c r="G2104" t="s">
        <v>639</v>
      </c>
      <c r="H2104" t="s">
        <v>817</v>
      </c>
      <c r="I2104" t="s">
        <v>818</v>
      </c>
      <c r="J2104">
        <v>120</v>
      </c>
      <c r="K2104">
        <v>1196.4000000000001</v>
      </c>
      <c r="L2104">
        <v>638.43790999999999</v>
      </c>
      <c r="M2104">
        <v>240.96</v>
      </c>
      <c r="N2104">
        <v>9.9700000000000006</v>
      </c>
      <c r="O2104" s="32">
        <f t="shared" si="544"/>
        <v>955.44</v>
      </c>
      <c r="P2104" s="32">
        <f t="shared" si="545"/>
        <v>317.00209000000007</v>
      </c>
      <c r="Q2104">
        <v>742171</v>
      </c>
      <c r="R2104" t="s">
        <v>312</v>
      </c>
      <c r="S2104" t="s">
        <v>457</v>
      </c>
      <c r="T2104" t="str">
        <f t="shared" si="546"/>
        <v>VEN</v>
      </c>
      <c r="U2104" t="s">
        <v>437</v>
      </c>
      <c r="V2104" s="33">
        <f t="shared" si="547"/>
        <v>1196.4000000000001</v>
      </c>
      <c r="W2104">
        <f t="shared" si="548"/>
        <v>120</v>
      </c>
      <c r="X2104" s="33">
        <f t="shared" si="549"/>
        <v>955.44</v>
      </c>
      <c r="Y2104" s="33">
        <f t="shared" si="550"/>
        <v>240.96</v>
      </c>
      <c r="Z2104" s="34">
        <f t="shared" si="551"/>
        <v>0.24490311768639256</v>
      </c>
      <c r="AA2104" s="33">
        <f t="shared" si="552"/>
        <v>293.00209000000007</v>
      </c>
      <c r="AB2104" s="34">
        <f t="shared" si="553"/>
        <v>0.30666717951938377</v>
      </c>
      <c r="AC2104" s="33">
        <f>IFERROR($X2104/VLOOKUP(CONCATENATE("USD",C2104),[1]GEINDICE!AR$1:AS$65536,2,0),"")</f>
        <v>174.4809072481236</v>
      </c>
      <c r="AD2104" s="33">
        <f>IFERROR($AA2104/VLOOKUP(CONCATENATE("USD",C2104),[1]GEINDICE!AR$1:AS$65536,2,0),"")</f>
        <v>53.507567705765275</v>
      </c>
      <c r="AE2104" s="33">
        <f>IFERROR($X2104/VLOOKUP(CONCATENATE("EUR",C2104),[1]GEINDICE!AR$1:AS$65536,2,0),"")</f>
        <v>148.82474804903504</v>
      </c>
      <c r="AF2104" s="33">
        <f>IFERROR($AA2104/VLOOKUP(CONCATENATE("EUR",C2104),[1]GEINDICE!AR$1:AS$65536,2,0),"")</f>
        <v>45.639665726880487</v>
      </c>
      <c r="AG2104" s="43" t="str">
        <f>VLOOKUP(E2104,[1]Apresentação!AW$1:AX$65536,2,0)</f>
        <v xml:space="preserve">                    2 - LEATHER AUXILIARIES</v>
      </c>
      <c r="AH2104" s="43" t="str">
        <f t="shared" si="554"/>
        <v xml:space="preserve">         5212000022 - PELLASTOL SCA BR</v>
      </c>
      <c r="AI2104" s="44" t="str">
        <f t="shared" si="555"/>
        <v xml:space="preserve">     L00032 - PARTNER INDUSTRIA E COMERCIO DE COUROS LTDA</v>
      </c>
      <c r="AJ2104" t="str">
        <f t="shared" si="556"/>
        <v xml:space="preserve">     90 - SALES</v>
      </c>
      <c r="AK2104" t="str">
        <f t="shared" si="557"/>
        <v/>
      </c>
      <c r="AL2104">
        <f t="shared" si="558"/>
        <v>6</v>
      </c>
      <c r="AM2104" t="str">
        <f t="shared" si="559"/>
        <v>2025 6</v>
      </c>
      <c r="AN2104" t="str">
        <f t="shared" si="560"/>
        <v xml:space="preserve">PARTNER </v>
      </c>
    </row>
    <row r="2105" spans="1:40" x14ac:dyDescent="0.35">
      <c r="A2105">
        <v>84607</v>
      </c>
      <c r="B2105" t="s">
        <v>274</v>
      </c>
      <c r="C2105" s="31">
        <v>45973</v>
      </c>
      <c r="D2105" t="s">
        <v>373</v>
      </c>
      <c r="E2105" t="s">
        <v>374</v>
      </c>
      <c r="F2105" t="s">
        <v>427</v>
      </c>
      <c r="G2105" t="s">
        <v>428</v>
      </c>
      <c r="H2105" t="s">
        <v>817</v>
      </c>
      <c r="I2105" t="s">
        <v>818</v>
      </c>
      <c r="J2105">
        <v>120</v>
      </c>
      <c r="K2105">
        <v>1411.03</v>
      </c>
      <c r="L2105">
        <v>597.44073000000003</v>
      </c>
      <c r="M2105">
        <v>284.19</v>
      </c>
      <c r="N2105">
        <v>11.758569999999999</v>
      </c>
      <c r="O2105" s="32">
        <f t="shared" si="544"/>
        <v>1126.8399999999999</v>
      </c>
      <c r="P2105" s="32">
        <f t="shared" si="545"/>
        <v>529.39926999999989</v>
      </c>
      <c r="Q2105">
        <v>766905</v>
      </c>
      <c r="R2105" t="s">
        <v>312</v>
      </c>
      <c r="S2105" t="s">
        <v>457</v>
      </c>
      <c r="T2105" t="str">
        <f t="shared" si="546"/>
        <v>VEN</v>
      </c>
      <c r="U2105" t="s">
        <v>437</v>
      </c>
      <c r="V2105" s="33">
        <f t="shared" si="547"/>
        <v>1411.03</v>
      </c>
      <c r="W2105">
        <f t="shared" si="548"/>
        <v>120</v>
      </c>
      <c r="X2105" s="33">
        <f t="shared" si="549"/>
        <v>1126.8399999999999</v>
      </c>
      <c r="Y2105" s="33">
        <f t="shared" si="550"/>
        <v>284.19</v>
      </c>
      <c r="Z2105" s="34">
        <f t="shared" si="551"/>
        <v>0.35817755115057787</v>
      </c>
      <c r="AA2105" s="33">
        <f t="shared" si="552"/>
        <v>505.39926999999989</v>
      </c>
      <c r="AB2105" s="34">
        <f t="shared" si="553"/>
        <v>0.44851023215363311</v>
      </c>
      <c r="AC2105" s="33" t="str">
        <f>IFERROR($X2105/VLOOKUP(CONCATENATE("USD",C2105),[1]GEINDICE!AR$1:AS$65536,2,0),"")</f>
        <v/>
      </c>
      <c r="AD2105" s="33" t="str">
        <f>IFERROR($AA2105/VLOOKUP(CONCATENATE("USD",C2105),[1]GEINDICE!AR$1:AS$65536,2,0),"")</f>
        <v/>
      </c>
      <c r="AE2105" s="33" t="str">
        <f>IFERROR($X2105/VLOOKUP(CONCATENATE("EUR",C2105),[1]GEINDICE!AR$1:AS$65536,2,0),"")</f>
        <v/>
      </c>
      <c r="AF2105" s="33" t="str">
        <f>IFERROR($AA2105/VLOOKUP(CONCATENATE("EUR",C2105),[1]GEINDICE!AR$1:AS$65536,2,0),"")</f>
        <v/>
      </c>
      <c r="AG2105" s="43" t="str">
        <f>VLOOKUP(E2105,[1]Apresentação!AW$1:AX$65536,2,0)</f>
        <v xml:space="preserve">                    2 - LEATHER AUXILIARIES</v>
      </c>
      <c r="AH2105" s="43" t="str">
        <f t="shared" si="554"/>
        <v xml:space="preserve">         5212000022 - PELLASTOL SCA BR</v>
      </c>
      <c r="AI2105" s="44" t="str">
        <f t="shared" si="555"/>
        <v xml:space="preserve">     L00258 - CORTUME KRUMENAUER SA</v>
      </c>
      <c r="AJ2105" t="str">
        <f t="shared" si="556"/>
        <v xml:space="preserve">     90 - SALES</v>
      </c>
      <c r="AK2105" t="str">
        <f t="shared" si="557"/>
        <v/>
      </c>
      <c r="AL2105">
        <f t="shared" si="558"/>
        <v>11</v>
      </c>
      <c r="AM2105" t="str">
        <f t="shared" si="559"/>
        <v>2025 11</v>
      </c>
      <c r="AN2105" t="str">
        <f t="shared" si="560"/>
        <v xml:space="preserve">CORTUME </v>
      </c>
    </row>
    <row r="2106" spans="1:40" x14ac:dyDescent="0.35">
      <c r="A2106">
        <v>84723</v>
      </c>
      <c r="B2106" t="s">
        <v>274</v>
      </c>
      <c r="C2106" s="31">
        <v>45980</v>
      </c>
      <c r="D2106" t="s">
        <v>373</v>
      </c>
      <c r="E2106" t="s">
        <v>374</v>
      </c>
      <c r="F2106" t="s">
        <v>638</v>
      </c>
      <c r="G2106" t="s">
        <v>639</v>
      </c>
      <c r="H2106" t="s">
        <v>817</v>
      </c>
      <c r="I2106" t="s">
        <v>818</v>
      </c>
      <c r="J2106">
        <v>120</v>
      </c>
      <c r="K2106">
        <v>1196.4000000000001</v>
      </c>
      <c r="L2106">
        <v>599.95722000000001</v>
      </c>
      <c r="M2106">
        <v>240.96</v>
      </c>
      <c r="N2106">
        <v>9.9700000000000006</v>
      </c>
      <c r="O2106" s="32">
        <f t="shared" si="544"/>
        <v>955.44</v>
      </c>
      <c r="P2106" s="32">
        <f t="shared" si="545"/>
        <v>355.48278000000005</v>
      </c>
      <c r="Q2106">
        <v>767761</v>
      </c>
      <c r="R2106" t="s">
        <v>312</v>
      </c>
      <c r="S2106" t="s">
        <v>457</v>
      </c>
      <c r="T2106" t="str">
        <f t="shared" si="546"/>
        <v>VEN</v>
      </c>
      <c r="U2106" t="s">
        <v>437</v>
      </c>
      <c r="V2106" s="33">
        <f t="shared" si="547"/>
        <v>1196.4000000000001</v>
      </c>
      <c r="W2106">
        <f t="shared" si="548"/>
        <v>120</v>
      </c>
      <c r="X2106" s="33">
        <f t="shared" si="549"/>
        <v>955.44</v>
      </c>
      <c r="Y2106" s="33">
        <f t="shared" si="550"/>
        <v>240.96</v>
      </c>
      <c r="Z2106" s="34">
        <f t="shared" si="551"/>
        <v>0.27706685055165498</v>
      </c>
      <c r="AA2106" s="33">
        <f t="shared" si="552"/>
        <v>331.48278000000005</v>
      </c>
      <c r="AB2106" s="34">
        <f t="shared" si="553"/>
        <v>0.34694253956292392</v>
      </c>
      <c r="AC2106" s="33" t="str">
        <f>IFERROR($X2106/VLOOKUP(CONCATENATE("USD",C2106),[1]GEINDICE!AR$1:AS$65536,2,0),"")</f>
        <v/>
      </c>
      <c r="AD2106" s="33" t="str">
        <f>IFERROR($AA2106/VLOOKUP(CONCATENATE("USD",C2106),[1]GEINDICE!AR$1:AS$65536,2,0),"")</f>
        <v/>
      </c>
      <c r="AE2106" s="33" t="str">
        <f>IFERROR($X2106/VLOOKUP(CONCATENATE("EUR",C2106),[1]GEINDICE!AR$1:AS$65536,2,0),"")</f>
        <v/>
      </c>
      <c r="AF2106" s="33" t="str">
        <f>IFERROR($AA2106/VLOOKUP(CONCATENATE("EUR",C2106),[1]GEINDICE!AR$1:AS$65536,2,0),"")</f>
        <v/>
      </c>
      <c r="AG2106" s="43" t="str">
        <f>VLOOKUP(E2106,[1]Apresentação!AW$1:AX$65536,2,0)</f>
        <v xml:space="preserve">                    2 - LEATHER AUXILIARIES</v>
      </c>
      <c r="AH2106" s="43" t="str">
        <f t="shared" si="554"/>
        <v xml:space="preserve">         5212000022 - PELLASTOL SCA BR</v>
      </c>
      <c r="AI2106" s="44" t="str">
        <f t="shared" si="555"/>
        <v xml:space="preserve">     L00032 - PARTNER INDUSTRIA E COMERCIO DE COUROS LTDA</v>
      </c>
      <c r="AJ2106" t="str">
        <f t="shared" si="556"/>
        <v xml:space="preserve">     90 - SALES</v>
      </c>
      <c r="AK2106" t="str">
        <f t="shared" si="557"/>
        <v/>
      </c>
      <c r="AL2106">
        <f t="shared" si="558"/>
        <v>11</v>
      </c>
      <c r="AM2106" t="str">
        <f t="shared" si="559"/>
        <v>2025 11</v>
      </c>
      <c r="AN2106" t="str">
        <f t="shared" si="560"/>
        <v xml:space="preserve">PARTNER </v>
      </c>
    </row>
    <row r="2107" spans="1:40" x14ac:dyDescent="0.35">
      <c r="A2107">
        <v>84800</v>
      </c>
      <c r="B2107" t="s">
        <v>274</v>
      </c>
      <c r="C2107" s="31">
        <v>45987</v>
      </c>
      <c r="D2107" t="s">
        <v>373</v>
      </c>
      <c r="E2107" t="s">
        <v>374</v>
      </c>
      <c r="F2107" t="s">
        <v>427</v>
      </c>
      <c r="G2107" t="s">
        <v>428</v>
      </c>
      <c r="H2107" t="s">
        <v>817</v>
      </c>
      <c r="I2107" t="s">
        <v>818</v>
      </c>
      <c r="J2107">
        <v>120</v>
      </c>
      <c r="K2107">
        <v>1440.78</v>
      </c>
      <c r="L2107">
        <v>638.81577000000004</v>
      </c>
      <c r="M2107">
        <v>290.17</v>
      </c>
      <c r="N2107">
        <v>12.006539999999999</v>
      </c>
      <c r="O2107" s="32">
        <f t="shared" si="544"/>
        <v>1150.6099999999999</v>
      </c>
      <c r="P2107" s="32">
        <f t="shared" si="545"/>
        <v>511.79422999999986</v>
      </c>
      <c r="Q2107">
        <v>768309</v>
      </c>
      <c r="R2107" t="s">
        <v>312</v>
      </c>
      <c r="S2107" t="s">
        <v>457</v>
      </c>
      <c r="T2107" t="str">
        <f t="shared" si="546"/>
        <v>VEN</v>
      </c>
      <c r="U2107" t="s">
        <v>437</v>
      </c>
      <c r="V2107" s="33">
        <f t="shared" si="547"/>
        <v>1440.78</v>
      </c>
      <c r="W2107">
        <f t="shared" si="548"/>
        <v>120</v>
      </c>
      <c r="X2107" s="33">
        <f t="shared" si="549"/>
        <v>1150.6099999999999</v>
      </c>
      <c r="Y2107" s="33">
        <f t="shared" si="550"/>
        <v>290.17</v>
      </c>
      <c r="Z2107" s="34">
        <f t="shared" si="551"/>
        <v>0.33856260497785912</v>
      </c>
      <c r="AA2107" s="33">
        <f t="shared" si="552"/>
        <v>487.79422999999986</v>
      </c>
      <c r="AB2107" s="34">
        <f t="shared" si="553"/>
        <v>0.42394402099755774</v>
      </c>
      <c r="AC2107" s="33" t="str">
        <f>IFERROR($X2107/VLOOKUP(CONCATENATE("USD",C2107),[1]GEINDICE!AR$1:AS$65536,2,0),"")</f>
        <v/>
      </c>
      <c r="AD2107" s="33" t="str">
        <f>IFERROR($AA2107/VLOOKUP(CONCATENATE("USD",C2107),[1]GEINDICE!AR$1:AS$65536,2,0),"")</f>
        <v/>
      </c>
      <c r="AE2107" s="33" t="str">
        <f>IFERROR($X2107/VLOOKUP(CONCATENATE("EUR",C2107),[1]GEINDICE!AR$1:AS$65536,2,0),"")</f>
        <v/>
      </c>
      <c r="AF2107" s="33" t="str">
        <f>IFERROR($AA2107/VLOOKUP(CONCATENATE("EUR",C2107),[1]GEINDICE!AR$1:AS$65536,2,0),"")</f>
        <v/>
      </c>
      <c r="AG2107" s="43" t="str">
        <f>VLOOKUP(E2107,[1]Apresentação!AW$1:AX$65536,2,0)</f>
        <v xml:space="preserve">                    2 - LEATHER AUXILIARIES</v>
      </c>
      <c r="AH2107" s="43" t="str">
        <f t="shared" si="554"/>
        <v xml:space="preserve">         5212000022 - PELLASTOL SCA BR</v>
      </c>
      <c r="AI2107" s="44" t="str">
        <f t="shared" si="555"/>
        <v xml:space="preserve">     L00258 - CORTUME KRUMENAUER SA</v>
      </c>
      <c r="AJ2107" t="str">
        <f t="shared" si="556"/>
        <v xml:space="preserve">     90 - SALES</v>
      </c>
      <c r="AK2107" t="str">
        <f t="shared" si="557"/>
        <v/>
      </c>
      <c r="AL2107">
        <f t="shared" si="558"/>
        <v>11</v>
      </c>
      <c r="AM2107" t="str">
        <f t="shared" si="559"/>
        <v>2025 11</v>
      </c>
      <c r="AN2107" t="str">
        <f t="shared" si="560"/>
        <v xml:space="preserve">CORTUME </v>
      </c>
    </row>
    <row r="2108" spans="1:40" x14ac:dyDescent="0.35">
      <c r="A2108">
        <v>84682</v>
      </c>
      <c r="B2108" t="s">
        <v>274</v>
      </c>
      <c r="C2108" s="31">
        <v>45979</v>
      </c>
      <c r="D2108" t="s">
        <v>373</v>
      </c>
      <c r="E2108" t="s">
        <v>374</v>
      </c>
      <c r="F2108" t="s">
        <v>462</v>
      </c>
      <c r="G2108" t="s">
        <v>463</v>
      </c>
      <c r="H2108" t="s">
        <v>817</v>
      </c>
      <c r="I2108" t="s">
        <v>818</v>
      </c>
      <c r="J2108">
        <v>2000</v>
      </c>
      <c r="K2108">
        <v>22880</v>
      </c>
      <c r="L2108">
        <v>9957.3454700000002</v>
      </c>
      <c r="M2108">
        <v>4608.0600000000004</v>
      </c>
      <c r="N2108">
        <v>11.44</v>
      </c>
      <c r="O2108" s="32">
        <f t="shared" si="544"/>
        <v>18271.939999999999</v>
      </c>
      <c r="P2108" s="32">
        <f t="shared" si="545"/>
        <v>8314.5945299999985</v>
      </c>
      <c r="Q2108">
        <v>767552</v>
      </c>
      <c r="R2108" t="s">
        <v>312</v>
      </c>
      <c r="S2108" t="s">
        <v>457</v>
      </c>
      <c r="T2108" t="str">
        <f t="shared" si="546"/>
        <v>VEN</v>
      </c>
      <c r="U2108" t="s">
        <v>437</v>
      </c>
      <c r="V2108" s="33">
        <f t="shared" si="547"/>
        <v>22880</v>
      </c>
      <c r="W2108">
        <f t="shared" si="548"/>
        <v>2000</v>
      </c>
      <c r="X2108" s="33">
        <f t="shared" si="549"/>
        <v>18271.939999999999</v>
      </c>
      <c r="Y2108" s="33">
        <f t="shared" si="550"/>
        <v>4608.0600000000004</v>
      </c>
      <c r="Z2108" s="34">
        <f t="shared" si="551"/>
        <v>0.34591759309440551</v>
      </c>
      <c r="AA2108" s="33">
        <f t="shared" si="552"/>
        <v>7914.5945299999985</v>
      </c>
      <c r="AB2108" s="34">
        <f t="shared" si="553"/>
        <v>0.43315567640874475</v>
      </c>
      <c r="AC2108" s="33" t="str">
        <f>IFERROR($X2108/VLOOKUP(CONCATENATE("USD",C2108),[1]GEINDICE!AR$1:AS$65536,2,0),"")</f>
        <v/>
      </c>
      <c r="AD2108" s="33" t="str">
        <f>IFERROR($AA2108/VLOOKUP(CONCATENATE("USD",C2108),[1]GEINDICE!AR$1:AS$65536,2,0),"")</f>
        <v/>
      </c>
      <c r="AE2108" s="33" t="str">
        <f>IFERROR($X2108/VLOOKUP(CONCATENATE("EUR",C2108),[1]GEINDICE!AR$1:AS$65536,2,0),"")</f>
        <v/>
      </c>
      <c r="AF2108" s="33" t="str">
        <f>IFERROR($AA2108/VLOOKUP(CONCATENATE("EUR",C2108),[1]GEINDICE!AR$1:AS$65536,2,0),"")</f>
        <v/>
      </c>
      <c r="AG2108" s="43" t="str">
        <f>VLOOKUP(E2108,[1]Apresentação!AW$1:AX$65536,2,0)</f>
        <v xml:space="preserve">                    2 - LEATHER AUXILIARIES</v>
      </c>
      <c r="AH2108" s="43" t="str">
        <f t="shared" si="554"/>
        <v xml:space="preserve">         5212000022 - PELLASTOL SCA BR</v>
      </c>
      <c r="AI2108" s="44" t="str">
        <f t="shared" si="555"/>
        <v xml:space="preserve">     L00337 - AMCM IND COM IMP EXP E SERVS TECNICOS LTDA</v>
      </c>
      <c r="AJ2108" t="str">
        <f t="shared" si="556"/>
        <v xml:space="preserve">     90 - SALES</v>
      </c>
      <c r="AK2108" t="str">
        <f t="shared" si="557"/>
        <v/>
      </c>
      <c r="AL2108">
        <f t="shared" si="558"/>
        <v>11</v>
      </c>
      <c r="AM2108" t="str">
        <f t="shared" si="559"/>
        <v>2025 11</v>
      </c>
      <c r="AN2108" t="str">
        <f t="shared" si="560"/>
        <v xml:space="preserve">AMCM </v>
      </c>
    </row>
    <row r="2109" spans="1:40" x14ac:dyDescent="0.35">
      <c r="A2109">
        <v>80749</v>
      </c>
      <c r="B2109" t="s">
        <v>274</v>
      </c>
      <c r="C2109" s="31">
        <v>45663</v>
      </c>
      <c r="D2109" t="s">
        <v>373</v>
      </c>
      <c r="E2109" t="s">
        <v>374</v>
      </c>
      <c r="F2109" t="s">
        <v>770</v>
      </c>
      <c r="G2109" t="s">
        <v>771</v>
      </c>
      <c r="H2109" t="s">
        <v>819</v>
      </c>
      <c r="I2109" t="s">
        <v>820</v>
      </c>
      <c r="J2109">
        <v>240</v>
      </c>
      <c r="K2109">
        <v>3693.78</v>
      </c>
      <c r="L2109">
        <v>1612.2266299999999</v>
      </c>
      <c r="M2109">
        <v>743.93</v>
      </c>
      <c r="N2109">
        <v>15.390749999999999</v>
      </c>
      <c r="O2109" s="32">
        <f t="shared" si="544"/>
        <v>2949.8500000000004</v>
      </c>
      <c r="P2109" s="32">
        <f t="shared" si="545"/>
        <v>1337.6233700000005</v>
      </c>
      <c r="Q2109">
        <v>706207</v>
      </c>
      <c r="R2109" t="s">
        <v>312</v>
      </c>
      <c r="S2109" t="s">
        <v>457</v>
      </c>
      <c r="T2109" t="str">
        <f t="shared" si="546"/>
        <v>VEN</v>
      </c>
      <c r="U2109" t="s">
        <v>437</v>
      </c>
      <c r="V2109" s="33">
        <f t="shared" si="547"/>
        <v>3693.78</v>
      </c>
      <c r="W2109">
        <f t="shared" si="548"/>
        <v>240</v>
      </c>
      <c r="X2109" s="33">
        <f t="shared" si="549"/>
        <v>2949.8500000000004</v>
      </c>
      <c r="Y2109" s="33">
        <f t="shared" si="550"/>
        <v>743.93</v>
      </c>
      <c r="Z2109" s="34">
        <f t="shared" si="551"/>
        <v>0.34913377894731151</v>
      </c>
      <c r="AA2109" s="33">
        <f t="shared" si="552"/>
        <v>1289.6233700000005</v>
      </c>
      <c r="AB2109" s="34">
        <f t="shared" si="553"/>
        <v>0.43718269403529003</v>
      </c>
      <c r="AC2109" s="33">
        <f>IFERROR($X2109/VLOOKUP(CONCATENATE("USD",C2109),[1]GEINDICE!AR$1:AS$65536,2,0),"")</f>
        <v>482.64042278178641</v>
      </c>
      <c r="AD2109" s="33">
        <f>IFERROR($AA2109/VLOOKUP(CONCATENATE("USD",C2109),[1]GEINDICE!AR$1:AS$65536,2,0),"")</f>
        <v>211.00204028207276</v>
      </c>
      <c r="AE2109" s="33">
        <f>IFERROR($X2109/VLOOKUP(CONCATENATE("EUR",C2109),[1]GEINDICE!AR$1:AS$65536,2,0),"")</f>
        <v>464.30201627500674</v>
      </c>
      <c r="AF2109" s="33">
        <f>IFERROR($AA2109/VLOOKUP(CONCATENATE("EUR",C2109),[1]GEINDICE!AR$1:AS$65536,2,0),"")</f>
        <v>202.98480632112452</v>
      </c>
      <c r="AG2109" s="43" t="str">
        <f>VLOOKUP(E2109,[1]Apresentação!AW$1:AX$65536,2,0)</f>
        <v xml:space="preserve">                    2 - LEATHER AUXILIARIES</v>
      </c>
      <c r="AH2109" s="43" t="str">
        <f t="shared" si="554"/>
        <v xml:space="preserve">         5213000009 - PELLASTOL SG BR</v>
      </c>
      <c r="AI2109" s="44" t="str">
        <f t="shared" si="555"/>
        <v xml:space="preserve">     L00056 - NATUR INDUSTRIA DE COUROS LTDA</v>
      </c>
      <c r="AJ2109" t="str">
        <f t="shared" si="556"/>
        <v xml:space="preserve">     90 - SALES</v>
      </c>
      <c r="AK2109" t="str">
        <f t="shared" si="557"/>
        <v/>
      </c>
      <c r="AL2109">
        <f t="shared" si="558"/>
        <v>1</v>
      </c>
      <c r="AM2109" t="str">
        <f t="shared" si="559"/>
        <v>2025 1</v>
      </c>
      <c r="AN2109" t="str">
        <f t="shared" si="560"/>
        <v xml:space="preserve">NATUR </v>
      </c>
    </row>
    <row r="2110" spans="1:40" x14ac:dyDescent="0.35">
      <c r="A2110">
        <v>80838</v>
      </c>
      <c r="B2110" t="s">
        <v>274</v>
      </c>
      <c r="C2110" s="31">
        <v>45670</v>
      </c>
      <c r="D2110" t="s">
        <v>373</v>
      </c>
      <c r="E2110" t="s">
        <v>374</v>
      </c>
      <c r="F2110" t="s">
        <v>462</v>
      </c>
      <c r="G2110" t="s">
        <v>463</v>
      </c>
      <c r="H2110" t="s">
        <v>819</v>
      </c>
      <c r="I2110" t="s">
        <v>820</v>
      </c>
      <c r="J2110">
        <v>3000</v>
      </c>
      <c r="K2110">
        <v>38310</v>
      </c>
      <c r="L2110">
        <v>20152.83282</v>
      </c>
      <c r="M2110">
        <v>7715.68</v>
      </c>
      <c r="N2110">
        <v>12.77</v>
      </c>
      <c r="O2110" s="32">
        <f t="shared" si="544"/>
        <v>30594.32</v>
      </c>
      <c r="P2110" s="32">
        <f t="shared" si="545"/>
        <v>10441.48718</v>
      </c>
      <c r="Q2110">
        <v>706869</v>
      </c>
      <c r="R2110" t="s">
        <v>312</v>
      </c>
      <c r="S2110" t="s">
        <v>457</v>
      </c>
      <c r="T2110" t="str">
        <f t="shared" si="546"/>
        <v>VEN</v>
      </c>
      <c r="U2110" t="s">
        <v>348</v>
      </c>
      <c r="V2110" s="33">
        <f t="shared" si="547"/>
        <v>38310</v>
      </c>
      <c r="W2110">
        <f t="shared" si="548"/>
        <v>3000</v>
      </c>
      <c r="X2110" s="33">
        <f t="shared" si="549"/>
        <v>30594.32</v>
      </c>
      <c r="Y2110" s="33">
        <f t="shared" si="550"/>
        <v>7715.68</v>
      </c>
      <c r="Z2110" s="34">
        <f t="shared" si="551"/>
        <v>0.25689081649699819</v>
      </c>
      <c r="AA2110" s="33">
        <f t="shared" si="552"/>
        <v>9841.4871800000001</v>
      </c>
      <c r="AB2110" s="34">
        <f t="shared" si="553"/>
        <v>0.32167693807216502</v>
      </c>
      <c r="AC2110" s="33">
        <f>IFERROR($X2110/VLOOKUP(CONCATENATE("USD",C2110),[1]GEINDICE!AR$1:AS$65536,2,0),"")</f>
        <v>5008.9752615465213</v>
      </c>
      <c r="AD2110" s="33">
        <f>IFERROR($AA2110/VLOOKUP(CONCATENATE("USD",C2110),[1]GEINDICE!AR$1:AS$65536,2,0),"")</f>
        <v>1611.2718250135072</v>
      </c>
      <c r="AE2110" s="33">
        <f>IFERROR($X2110/VLOOKUP(CONCATENATE("EUR",C2110),[1]GEINDICE!AR$1:AS$65536,2,0),"")</f>
        <v>4911.751862316979</v>
      </c>
      <c r="AF2110" s="33">
        <f>IFERROR($AA2110/VLOOKUP(CONCATENATE("EUR",C2110),[1]GEINDICE!AR$1:AS$65536,2,0),"")</f>
        <v>1579.9972996403801</v>
      </c>
      <c r="AG2110" s="43" t="str">
        <f>VLOOKUP(E2110,[1]Apresentação!AW$1:AX$65536,2,0)</f>
        <v xml:space="preserve">                    2 - LEATHER AUXILIARIES</v>
      </c>
      <c r="AH2110" s="43" t="str">
        <f t="shared" si="554"/>
        <v xml:space="preserve">         5213000009 - PELLASTOL SG BR</v>
      </c>
      <c r="AI2110" s="44" t="str">
        <f t="shared" si="555"/>
        <v xml:space="preserve">     L00337 - AMCM IND COM IMP EXP E SERVS TECNICOS LTDA</v>
      </c>
      <c r="AJ2110" t="str">
        <f t="shared" si="556"/>
        <v xml:space="preserve">     90 - SALES</v>
      </c>
      <c r="AK2110" t="str">
        <f t="shared" si="557"/>
        <v/>
      </c>
      <c r="AL2110">
        <f t="shared" si="558"/>
        <v>1</v>
      </c>
      <c r="AM2110" t="str">
        <f t="shared" si="559"/>
        <v>2025 1</v>
      </c>
      <c r="AN2110" t="str">
        <f t="shared" si="560"/>
        <v xml:space="preserve">AMCM </v>
      </c>
    </row>
    <row r="2111" spans="1:40" x14ac:dyDescent="0.35">
      <c r="A2111">
        <v>80856</v>
      </c>
      <c r="B2111" t="s">
        <v>274</v>
      </c>
      <c r="C2111" s="31">
        <v>45671</v>
      </c>
      <c r="D2111" t="s">
        <v>373</v>
      </c>
      <c r="E2111" t="s">
        <v>374</v>
      </c>
      <c r="F2111" t="s">
        <v>642</v>
      </c>
      <c r="G2111" t="s">
        <v>643</v>
      </c>
      <c r="H2111" t="s">
        <v>819</v>
      </c>
      <c r="I2111" t="s">
        <v>820</v>
      </c>
      <c r="J2111">
        <v>120</v>
      </c>
      <c r="K2111">
        <v>1653.1200000000001</v>
      </c>
      <c r="L2111">
        <v>806.11330999999996</v>
      </c>
      <c r="M2111">
        <v>332.94</v>
      </c>
      <c r="N2111">
        <v>13.776</v>
      </c>
      <c r="O2111" s="32">
        <f t="shared" si="544"/>
        <v>1320.18</v>
      </c>
      <c r="P2111" s="32">
        <f t="shared" si="545"/>
        <v>514.06669000000011</v>
      </c>
      <c r="Q2111">
        <v>706947</v>
      </c>
      <c r="R2111" t="s">
        <v>312</v>
      </c>
      <c r="S2111" t="s">
        <v>457</v>
      </c>
      <c r="T2111" t="str">
        <f t="shared" si="546"/>
        <v>VEN</v>
      </c>
      <c r="U2111" t="s">
        <v>437</v>
      </c>
      <c r="V2111" s="33">
        <f t="shared" si="547"/>
        <v>1653.1200000000001</v>
      </c>
      <c r="W2111">
        <f t="shared" si="548"/>
        <v>120</v>
      </c>
      <c r="X2111" s="33">
        <f t="shared" si="549"/>
        <v>1320.18</v>
      </c>
      <c r="Y2111" s="33">
        <f t="shared" si="550"/>
        <v>332.94</v>
      </c>
      <c r="Z2111" s="34">
        <f t="shared" si="551"/>
        <v>0.29644955599109568</v>
      </c>
      <c r="AA2111" s="33">
        <f t="shared" si="552"/>
        <v>490.06669000000011</v>
      </c>
      <c r="AB2111" s="34">
        <f t="shared" si="553"/>
        <v>0.37121202411792337</v>
      </c>
      <c r="AC2111" s="33">
        <f>IFERROR($X2111/VLOOKUP(CONCATENATE("USD",C2111),[1]GEINDICE!AR$1:AS$65536,2,0),"")</f>
        <v>217.59654530170923</v>
      </c>
      <c r="AD2111" s="33">
        <f>IFERROR($AA2111/VLOOKUP(CONCATENATE("USD",C2111),[1]GEINDICE!AR$1:AS$65536,2,0),"")</f>
        <v>80.774454022514888</v>
      </c>
      <c r="AE2111" s="33">
        <f>IFERROR($X2111/VLOOKUP(CONCATENATE("EUR",C2111),[1]GEINDICE!AR$1:AS$65536,2,0),"")</f>
        <v>211.36068906997966</v>
      </c>
      <c r="AF2111" s="33">
        <f>IFERROR($AA2111/VLOOKUP(CONCATENATE("EUR",C2111),[1]GEINDICE!AR$1:AS$65536,2,0),"")</f>
        <v>78.459629208626197</v>
      </c>
      <c r="AG2111" s="43" t="str">
        <f>VLOOKUP(E2111,[1]Apresentação!AW$1:AX$65536,2,0)</f>
        <v xml:space="preserve">                    2 - LEATHER AUXILIARIES</v>
      </c>
      <c r="AH2111" s="43" t="str">
        <f t="shared" si="554"/>
        <v xml:space="preserve">         5213000009 - PELLASTOL SG BR</v>
      </c>
      <c r="AI2111" s="44" t="str">
        <f t="shared" si="555"/>
        <v xml:space="preserve">     L00281 - ICL BENEFICIAMENTO DE COUROS LTDA.</v>
      </c>
      <c r="AJ2111" t="str">
        <f t="shared" si="556"/>
        <v xml:space="preserve">     90 - SALES</v>
      </c>
      <c r="AK2111" t="str">
        <f t="shared" si="557"/>
        <v/>
      </c>
      <c r="AL2111">
        <f t="shared" si="558"/>
        <v>1</v>
      </c>
      <c r="AM2111" t="str">
        <f t="shared" si="559"/>
        <v>2025 1</v>
      </c>
      <c r="AN2111" t="str">
        <f t="shared" si="560"/>
        <v xml:space="preserve">ICL </v>
      </c>
    </row>
    <row r="2112" spans="1:40" x14ac:dyDescent="0.35">
      <c r="A2112">
        <v>80925</v>
      </c>
      <c r="B2112" t="s">
        <v>274</v>
      </c>
      <c r="C2112" s="31">
        <v>45674</v>
      </c>
      <c r="D2112" t="s">
        <v>373</v>
      </c>
      <c r="E2112" t="s">
        <v>374</v>
      </c>
      <c r="F2112" t="s">
        <v>642</v>
      </c>
      <c r="G2112" t="s">
        <v>643</v>
      </c>
      <c r="H2112" t="s">
        <v>819</v>
      </c>
      <c r="I2112" t="s">
        <v>820</v>
      </c>
      <c r="J2112">
        <v>120</v>
      </c>
      <c r="K2112">
        <v>1653.1200000000001</v>
      </c>
      <c r="L2112">
        <v>806.11330999999996</v>
      </c>
      <c r="M2112">
        <v>332.94</v>
      </c>
      <c r="N2112">
        <v>13.776</v>
      </c>
      <c r="O2112" s="32">
        <f t="shared" si="544"/>
        <v>1320.18</v>
      </c>
      <c r="P2112" s="32">
        <f t="shared" si="545"/>
        <v>514.06669000000011</v>
      </c>
      <c r="Q2112">
        <v>707512</v>
      </c>
      <c r="R2112" t="s">
        <v>312</v>
      </c>
      <c r="S2112" t="s">
        <v>457</v>
      </c>
      <c r="T2112" t="str">
        <f t="shared" si="546"/>
        <v>VEN</v>
      </c>
      <c r="U2112" t="s">
        <v>313</v>
      </c>
      <c r="V2112" s="33">
        <f t="shared" si="547"/>
        <v>1653.1200000000001</v>
      </c>
      <c r="W2112">
        <f t="shared" si="548"/>
        <v>120</v>
      </c>
      <c r="X2112" s="33">
        <f t="shared" si="549"/>
        <v>1320.18</v>
      </c>
      <c r="Y2112" s="33">
        <f t="shared" si="550"/>
        <v>332.94</v>
      </c>
      <c r="Z2112" s="34">
        <f t="shared" si="551"/>
        <v>0.29644955599109568</v>
      </c>
      <c r="AA2112" s="33">
        <f t="shared" si="552"/>
        <v>490.06669000000011</v>
      </c>
      <c r="AB2112" s="34">
        <f t="shared" si="553"/>
        <v>0.37121202411792337</v>
      </c>
      <c r="AC2112" s="33">
        <f>IFERROR($X2112/VLOOKUP(CONCATENATE("USD",C2112),[1]GEINDICE!AR$1:AS$65536,2,0),"")</f>
        <v>217.81913577191506</v>
      </c>
      <c r="AD2112" s="33">
        <f>IFERROR($AA2112/VLOOKUP(CONCATENATE("USD",C2112),[1]GEINDICE!AR$1:AS$65536,2,0),"")</f>
        <v>80.857082281509363</v>
      </c>
      <c r="AE2112" s="33">
        <f>IFERROR($X2112/VLOOKUP(CONCATENATE("EUR",C2112),[1]GEINDICE!AR$1:AS$65536,2,0),"")</f>
        <v>211.4758037387669</v>
      </c>
      <c r="AF2112" s="33">
        <f>IFERROR($AA2112/VLOOKUP(CONCATENATE("EUR",C2112),[1]GEINDICE!AR$1:AS$65536,2,0),"")</f>
        <v>78.502361157832368</v>
      </c>
      <c r="AG2112" s="43" t="str">
        <f>VLOOKUP(E2112,[1]Apresentação!AW$1:AX$65536,2,0)</f>
        <v xml:space="preserve">                    2 - LEATHER AUXILIARIES</v>
      </c>
      <c r="AH2112" s="43" t="str">
        <f t="shared" si="554"/>
        <v xml:space="preserve">         5213000009 - PELLASTOL SG BR</v>
      </c>
      <c r="AI2112" s="44" t="str">
        <f t="shared" si="555"/>
        <v xml:space="preserve">     L00281 - ICL BENEFICIAMENTO DE COUROS LTDA.</v>
      </c>
      <c r="AJ2112" t="str">
        <f t="shared" si="556"/>
        <v xml:space="preserve">     90 - SALES</v>
      </c>
      <c r="AK2112" t="str">
        <f t="shared" si="557"/>
        <v/>
      </c>
      <c r="AL2112">
        <f t="shared" si="558"/>
        <v>1</v>
      </c>
      <c r="AM2112" t="str">
        <f t="shared" si="559"/>
        <v>2025 1</v>
      </c>
      <c r="AN2112" t="str">
        <f t="shared" si="560"/>
        <v xml:space="preserve">ICL </v>
      </c>
    </row>
    <row r="2113" spans="1:40" x14ac:dyDescent="0.35">
      <c r="A2113">
        <v>82148</v>
      </c>
      <c r="B2113" t="s">
        <v>274</v>
      </c>
      <c r="C2113" s="31">
        <v>45770</v>
      </c>
      <c r="D2113" t="s">
        <v>373</v>
      </c>
      <c r="E2113" t="s">
        <v>374</v>
      </c>
      <c r="F2113" t="s">
        <v>462</v>
      </c>
      <c r="G2113" t="s">
        <v>463</v>
      </c>
      <c r="H2113" t="s">
        <v>819</v>
      </c>
      <c r="I2113" t="s">
        <v>820</v>
      </c>
      <c r="J2113">
        <v>2000</v>
      </c>
      <c r="K2113">
        <v>25540</v>
      </c>
      <c r="L2113">
        <v>13537.188749999999</v>
      </c>
      <c r="M2113">
        <v>5143.78</v>
      </c>
      <c r="N2113">
        <v>12.77</v>
      </c>
      <c r="O2113" s="32">
        <f t="shared" si="544"/>
        <v>20396.22</v>
      </c>
      <c r="P2113" s="32">
        <f t="shared" si="545"/>
        <v>6859.0312500000018</v>
      </c>
      <c r="Q2113">
        <v>732764</v>
      </c>
      <c r="R2113" t="s">
        <v>312</v>
      </c>
      <c r="S2113" t="s">
        <v>457</v>
      </c>
      <c r="T2113" t="str">
        <f t="shared" si="546"/>
        <v>VEN</v>
      </c>
      <c r="U2113" t="s">
        <v>313</v>
      </c>
      <c r="V2113" s="33">
        <f t="shared" si="547"/>
        <v>25540</v>
      </c>
      <c r="W2113">
        <f t="shared" si="548"/>
        <v>2000</v>
      </c>
      <c r="X2113" s="33">
        <f t="shared" si="549"/>
        <v>20396.22</v>
      </c>
      <c r="Y2113" s="33">
        <f t="shared" si="550"/>
        <v>5143.78</v>
      </c>
      <c r="Z2113" s="45">
        <f t="shared" si="551"/>
        <v>0.25289863938919349</v>
      </c>
      <c r="AA2113" s="33">
        <f t="shared" si="552"/>
        <v>6459.0312500000018</v>
      </c>
      <c r="AB2113" s="45">
        <f t="shared" si="553"/>
        <v>0.31667785746574617</v>
      </c>
      <c r="AC2113" s="33">
        <f>IFERROR($X2113/VLOOKUP(CONCATENATE("USD",C2113),[1]GEINDICE!AR$1:AS$65536,2,0),"")</f>
        <v>3585.833333333333</v>
      </c>
      <c r="AD2113" s="33">
        <f>IFERROR($AA2113/VLOOKUP(CONCATENATE("USD",C2113),[1]GEINDICE!AR$1:AS$65536,2,0),"")</f>
        <v>1135.5540172292547</v>
      </c>
      <c r="AE2113" s="33">
        <f>IFERROR($X2113/VLOOKUP(CONCATENATE("EUR",C2113),[1]GEINDICE!AR$1:AS$65536,2,0),"")</f>
        <v>3159.314735358354</v>
      </c>
      <c r="AF2113" s="33">
        <f>IFERROR($AA2113/VLOOKUP(CONCATENATE("EUR",C2113),[1]GEINDICE!AR$1:AS$65536,2,0),"")</f>
        <v>1000.4850214532445</v>
      </c>
      <c r="AG2113" s="48" t="str">
        <f>VLOOKUP(E2113,[1]Apresentação!AW$1:AX$65536,2,0)</f>
        <v xml:space="preserve">                    2 - LEATHER AUXILIARIES</v>
      </c>
      <c r="AH2113" s="48" t="str">
        <f t="shared" si="554"/>
        <v xml:space="preserve">         5213000009 - PELLASTOL SG BR</v>
      </c>
      <c r="AI2113" s="49" t="str">
        <f t="shared" si="555"/>
        <v xml:space="preserve">     L00337 - AMCM IND COM IMP EXP E SERVS TECNICOS LTDA</v>
      </c>
      <c r="AJ2113" t="str">
        <f t="shared" si="556"/>
        <v xml:space="preserve">     90 - SALES</v>
      </c>
      <c r="AK2113" t="str">
        <f t="shared" si="557"/>
        <v/>
      </c>
      <c r="AL2113">
        <f t="shared" si="558"/>
        <v>4</v>
      </c>
      <c r="AM2113" t="str">
        <f t="shared" si="559"/>
        <v>2025 4</v>
      </c>
      <c r="AN2113" t="str">
        <f t="shared" si="560"/>
        <v xml:space="preserve">AMCM </v>
      </c>
    </row>
    <row r="2114" spans="1:40" x14ac:dyDescent="0.35">
      <c r="A2114">
        <v>81494</v>
      </c>
      <c r="B2114" t="s">
        <v>274</v>
      </c>
      <c r="C2114" s="31">
        <v>45721</v>
      </c>
      <c r="D2114" t="s">
        <v>373</v>
      </c>
      <c r="E2114" t="s">
        <v>374</v>
      </c>
      <c r="F2114" t="s">
        <v>642</v>
      </c>
      <c r="G2114" t="s">
        <v>643</v>
      </c>
      <c r="H2114" t="s">
        <v>819</v>
      </c>
      <c r="I2114" t="s">
        <v>820</v>
      </c>
      <c r="J2114">
        <v>120</v>
      </c>
      <c r="K2114">
        <v>1653.1200000000001</v>
      </c>
      <c r="L2114">
        <v>798.26178000000004</v>
      </c>
      <c r="M2114">
        <v>332.94</v>
      </c>
      <c r="N2114">
        <v>13.776</v>
      </c>
      <c r="O2114" s="32">
        <f t="shared" si="544"/>
        <v>1320.18</v>
      </c>
      <c r="P2114" s="32">
        <f t="shared" si="545"/>
        <v>521.91822000000002</v>
      </c>
      <c r="Q2114">
        <v>714250</v>
      </c>
      <c r="R2114" t="s">
        <v>312</v>
      </c>
      <c r="S2114" t="s">
        <v>457</v>
      </c>
      <c r="T2114" t="str">
        <f t="shared" si="546"/>
        <v>VEN</v>
      </c>
      <c r="U2114" t="s">
        <v>313</v>
      </c>
      <c r="V2114" s="33">
        <f t="shared" si="547"/>
        <v>1653.1200000000001</v>
      </c>
      <c r="W2114">
        <f t="shared" si="548"/>
        <v>120</v>
      </c>
      <c r="X2114" s="33">
        <f t="shared" si="549"/>
        <v>1320.18</v>
      </c>
      <c r="Y2114" s="33">
        <f t="shared" si="550"/>
        <v>332.94</v>
      </c>
      <c r="Z2114" s="45">
        <f t="shared" si="551"/>
        <v>0.30119907810685248</v>
      </c>
      <c r="AA2114" s="33">
        <f t="shared" si="552"/>
        <v>497.91822000000002</v>
      </c>
      <c r="AB2114" s="45">
        <f t="shared" si="553"/>
        <v>0.37715934190792166</v>
      </c>
      <c r="AC2114" s="33">
        <f>IFERROR($X2114/VLOOKUP(CONCATENATE("USD",C2114),[1]GEINDICE!AR$1:AS$65536,2,0),"")</f>
        <v>227.95524398245675</v>
      </c>
      <c r="AD2114" s="33">
        <f>IFERROR($AA2114/VLOOKUP(CONCATENATE("USD",C2114),[1]GEINDICE!AR$1:AS$65536,2,0),"")</f>
        <v>85.975449804883098</v>
      </c>
      <c r="AE2114" s="33">
        <f>IFERROR($X2114/VLOOKUP(CONCATENATE("EUR",C2114),[1]GEINDICE!AR$1:AS$65536,2,0),"")</f>
        <v>211.57747968652339</v>
      </c>
      <c r="AF2114" s="33">
        <f>IFERROR($AA2114/VLOOKUP(CONCATENATE("EUR",C2114),[1]GEINDICE!AR$1:AS$65536,2,0),"")</f>
        <v>79.798423001105832</v>
      </c>
      <c r="AG2114" s="48" t="str">
        <f>VLOOKUP(E2114,[1]Apresentação!AW$1:AX$65536,2,0)</f>
        <v xml:space="preserve">                    2 - LEATHER AUXILIARIES</v>
      </c>
      <c r="AH2114" s="48" t="str">
        <f t="shared" si="554"/>
        <v xml:space="preserve">         5213000009 - PELLASTOL SG BR</v>
      </c>
      <c r="AI2114" s="49" t="str">
        <f t="shared" si="555"/>
        <v xml:space="preserve">     L00281 - ICL BENEFICIAMENTO DE COUROS LTDA.</v>
      </c>
      <c r="AJ2114" t="str">
        <f t="shared" si="556"/>
        <v xml:space="preserve">     90 - SALES</v>
      </c>
      <c r="AK2114" t="str">
        <f t="shared" si="557"/>
        <v/>
      </c>
      <c r="AL2114">
        <f t="shared" si="558"/>
        <v>3</v>
      </c>
      <c r="AM2114" t="str">
        <f t="shared" si="559"/>
        <v>2025 3</v>
      </c>
      <c r="AN2114" t="str">
        <f t="shared" si="560"/>
        <v xml:space="preserve">ICL </v>
      </c>
    </row>
    <row r="2115" spans="1:40" x14ac:dyDescent="0.35">
      <c r="A2115">
        <v>80964</v>
      </c>
      <c r="B2115" t="s">
        <v>274</v>
      </c>
      <c r="C2115" s="31">
        <v>45679</v>
      </c>
      <c r="D2115" t="s">
        <v>373</v>
      </c>
      <c r="E2115" t="s">
        <v>374</v>
      </c>
      <c r="F2115" t="s">
        <v>462</v>
      </c>
      <c r="G2115" t="s">
        <v>463</v>
      </c>
      <c r="H2115" t="s">
        <v>819</v>
      </c>
      <c r="I2115" t="s">
        <v>820</v>
      </c>
      <c r="J2115">
        <v>3000</v>
      </c>
      <c r="K2115">
        <v>38310</v>
      </c>
      <c r="L2115">
        <v>20276.751850000001</v>
      </c>
      <c r="M2115">
        <v>7715.68</v>
      </c>
      <c r="N2115">
        <v>12.77</v>
      </c>
      <c r="O2115" s="32">
        <f t="shared" si="544"/>
        <v>30594.32</v>
      </c>
      <c r="P2115" s="32">
        <f t="shared" si="545"/>
        <v>10317.568149999999</v>
      </c>
      <c r="Q2115">
        <v>707843</v>
      </c>
      <c r="R2115" t="s">
        <v>312</v>
      </c>
      <c r="S2115" t="s">
        <v>457</v>
      </c>
      <c r="T2115" t="str">
        <f t="shared" si="546"/>
        <v>VEN</v>
      </c>
      <c r="U2115" t="s">
        <v>437</v>
      </c>
      <c r="V2115" s="33">
        <f t="shared" si="547"/>
        <v>38310</v>
      </c>
      <c r="W2115">
        <f t="shared" si="548"/>
        <v>3000</v>
      </c>
      <c r="X2115" s="33">
        <f t="shared" si="549"/>
        <v>30594.32</v>
      </c>
      <c r="Y2115" s="33">
        <f t="shared" si="550"/>
        <v>7715.68</v>
      </c>
      <c r="Z2115" s="45">
        <f t="shared" si="551"/>
        <v>0.25365617723831896</v>
      </c>
      <c r="AA2115" s="33">
        <f t="shared" si="552"/>
        <v>9717.5681499999992</v>
      </c>
      <c r="AB2115" s="45">
        <f t="shared" si="553"/>
        <v>0.31762654473117885</v>
      </c>
      <c r="AC2115" s="33">
        <f>IFERROR($X2115/VLOOKUP(CONCATENATE("USD",C2115),[1]GEINDICE!AR$1:AS$65536,2,0),"")</f>
        <v>5126.9095418440183</v>
      </c>
      <c r="AD2115" s="33">
        <f>IFERROR($AA2115/VLOOKUP(CONCATENATE("USD",C2115),[1]GEINDICE!AR$1:AS$65536,2,0),"")</f>
        <v>1628.4425629252269</v>
      </c>
      <c r="AE2115" s="33">
        <f>IFERROR($X2115/VLOOKUP(CONCATENATE("EUR",C2115),[1]GEINDICE!AR$1:AS$65536,2,0),"")</f>
        <v>4920.2830492119656</v>
      </c>
      <c r="AF2115" s="33">
        <f>IFERROR($AA2115/VLOOKUP(CONCATENATE("EUR",C2115),[1]GEINDICE!AR$1:AS$65536,2,0),"")</f>
        <v>1562.8125040205853</v>
      </c>
      <c r="AG2115" s="48" t="str">
        <f>VLOOKUP(E2115,[1]Apresentação!AW$1:AX$65536,2,0)</f>
        <v xml:space="preserve">                    2 - LEATHER AUXILIARIES</v>
      </c>
      <c r="AH2115" s="48" t="str">
        <f t="shared" si="554"/>
        <v xml:space="preserve">         5213000009 - PELLASTOL SG BR</v>
      </c>
      <c r="AI2115" s="49" t="str">
        <f t="shared" si="555"/>
        <v xml:space="preserve">     L00337 - AMCM IND COM IMP EXP E SERVS TECNICOS LTDA</v>
      </c>
      <c r="AJ2115" t="str">
        <f t="shared" si="556"/>
        <v xml:space="preserve">     90 - SALES</v>
      </c>
      <c r="AK2115" t="str">
        <f t="shared" si="557"/>
        <v/>
      </c>
      <c r="AL2115">
        <f t="shared" si="558"/>
        <v>1</v>
      </c>
      <c r="AM2115" t="str">
        <f t="shared" si="559"/>
        <v>2025 1</v>
      </c>
      <c r="AN2115" t="str">
        <f t="shared" si="560"/>
        <v xml:space="preserve">AMCM </v>
      </c>
    </row>
    <row r="2116" spans="1:40" x14ac:dyDescent="0.35">
      <c r="A2116">
        <v>80965</v>
      </c>
      <c r="B2116" t="s">
        <v>274</v>
      </c>
      <c r="C2116" s="31">
        <v>45679</v>
      </c>
      <c r="D2116" t="s">
        <v>373</v>
      </c>
      <c r="E2116" t="s">
        <v>374</v>
      </c>
      <c r="F2116" t="s">
        <v>770</v>
      </c>
      <c r="G2116" t="s">
        <v>771</v>
      </c>
      <c r="H2116" t="s">
        <v>819</v>
      </c>
      <c r="I2116" t="s">
        <v>820</v>
      </c>
      <c r="J2116">
        <v>120</v>
      </c>
      <c r="K2116">
        <v>1813.2</v>
      </c>
      <c r="L2116">
        <v>811.07006999999999</v>
      </c>
      <c r="M2116">
        <v>365.18</v>
      </c>
      <c r="N2116">
        <v>15.11</v>
      </c>
      <c r="O2116" s="32">
        <f t="shared" ref="O2116:O2179" si="561">$K2116-$Y2116</f>
        <v>1448.02</v>
      </c>
      <c r="P2116" s="32">
        <f t="shared" ref="P2116:P2179" si="562">($O2116-$L2116)</f>
        <v>636.94992999999999</v>
      </c>
      <c r="Q2116">
        <v>707853</v>
      </c>
      <c r="R2116" t="s">
        <v>312</v>
      </c>
      <c r="S2116" t="s">
        <v>457</v>
      </c>
      <c r="T2116" t="str">
        <f t="shared" ref="T2116:T2179" si="563">MID($U2116,1,3)</f>
        <v>VEN</v>
      </c>
      <c r="U2116" t="s">
        <v>437</v>
      </c>
      <c r="V2116" s="33">
        <f t="shared" ref="V2116:V2179" si="564">IF($T2116="DEV",-$K2116,$K2116)</f>
        <v>1813.2</v>
      </c>
      <c r="W2116">
        <f t="shared" ref="W2116:W2179" si="565">IF($T2116="DEV",-$J2116,$J2116)</f>
        <v>120</v>
      </c>
      <c r="X2116" s="33">
        <f t="shared" ref="X2116:X2179" si="566">$V2116-$Y2116</f>
        <v>1448.02</v>
      </c>
      <c r="Y2116" s="33">
        <f t="shared" ref="Y2116:Y2179" si="567">IF(A2116=59876,M2116,IF(A2116=59868,M2116,IF(R2116="6111",((K2116*0.12)+M2116),IF(T2116="DEV",-M2116,M2116))))</f>
        <v>365.18</v>
      </c>
      <c r="Z2116" s="45">
        <f t="shared" ref="Z2116:Z2179" si="568">IFERROR($AA2116/$V2116,0)</f>
        <v>0.33804871497904254</v>
      </c>
      <c r="AA2116" s="33">
        <f t="shared" ref="AA2116:AA2179" si="569">IF(VLOOKUP(AL2116,AR:AS,2,0)="sim",IF($T2116="DEV",($X2116-$L2116),$P2116)-(0.2*W2116),IF(VLOOKUP(AL2116,AR:AS,2,0)="OK",IF($T2116="DEV",($X2116-$L2116),$P2116)-(0.2*W2116),IF($T2116="DEV",($X2116-$L2116),$P2116)))</f>
        <v>612.94992999999999</v>
      </c>
      <c r="AB2116" s="45">
        <f t="shared" ref="AB2116:AB2179" si="570">IFERROR($AA2116/$X2116,0)</f>
        <v>0.42330211599287304</v>
      </c>
      <c r="AC2116" s="33">
        <f>IFERROR($X2116/VLOOKUP(CONCATENATE("USD",C2116),[1]GEINDICE!AR$1:AS$65536,2,0),"")</f>
        <v>242.65509267017458</v>
      </c>
      <c r="AD2116" s="33">
        <f>IFERROR($AA2116/VLOOKUP(CONCATENATE("USD",C2116),[1]GEINDICE!AR$1:AS$65536,2,0),"")</f>
        <v>102.7164141837316</v>
      </c>
      <c r="AE2116" s="33">
        <f>IFERROR($X2116/VLOOKUP(CONCATENATE("EUR",C2116),[1]GEINDICE!AR$1:AS$65536,2,0),"")</f>
        <v>232.87552267610164</v>
      </c>
      <c r="AF2116" s="33">
        <f>IFERROR($AA2116/VLOOKUP(CONCATENATE("EUR",C2116),[1]GEINDICE!AR$1:AS$65536,2,0),"")</f>
        <v>98.576701511740112</v>
      </c>
      <c r="AG2116" s="48" t="str">
        <f>VLOOKUP(E2116,[1]Apresentação!AW$1:AX$65536,2,0)</f>
        <v xml:space="preserve">                    2 - LEATHER AUXILIARIES</v>
      </c>
      <c r="AH2116" s="48" t="str">
        <f t="shared" ref="AH2116:AH2179" si="571">CONCATENATE("         ",H2116," - ",I2116)</f>
        <v xml:space="preserve">         5213000009 - PELLASTOL SG BR</v>
      </c>
      <c r="AI2116" s="49" t="str">
        <f t="shared" ref="AI2116:AI2179" si="572">CONCATENATE("     ",F2116," - ",G2116)</f>
        <v xml:space="preserve">     L00056 - NATUR INDUSTRIA DE COUROS LTDA</v>
      </c>
      <c r="AJ2116" t="str">
        <f t="shared" ref="AJ2116:AJ2179" si="573">IF(RIGHT(I2116,2)="BR","     90 - SALES","     93 - RESALES")</f>
        <v xml:space="preserve">     90 - SALES</v>
      </c>
      <c r="AK2116" t="str">
        <f t="shared" ref="AK2116:AK2179" si="574">IF(R2116="3201","EXP",IF(R2116="7101","EXP",""))</f>
        <v/>
      </c>
      <c r="AL2116">
        <f t="shared" ref="AL2116:AL2179" si="575">VLOOKUP(MONTH(C2116),AQ:AR,2,0)</f>
        <v>1</v>
      </c>
      <c r="AM2116" t="str">
        <f t="shared" ref="AM2116:AM2179" si="576">CONCATENATE(YEAR(C2116)," ",MONTH(C2116))</f>
        <v>2025 1</v>
      </c>
      <c r="AN2116" t="str">
        <f t="shared" ref="AN2116:AN2179" si="577">MID(G2116,1,SEARCH(" ",G2116,1))</f>
        <v xml:space="preserve">NATUR </v>
      </c>
    </row>
    <row r="2117" spans="1:40" x14ac:dyDescent="0.35">
      <c r="A2117">
        <v>81725</v>
      </c>
      <c r="B2117" t="s">
        <v>274</v>
      </c>
      <c r="C2117" s="31">
        <v>45737</v>
      </c>
      <c r="D2117" t="s">
        <v>373</v>
      </c>
      <c r="E2117" t="s">
        <v>374</v>
      </c>
      <c r="F2117" t="s">
        <v>462</v>
      </c>
      <c r="G2117" t="s">
        <v>463</v>
      </c>
      <c r="H2117" t="s">
        <v>819</v>
      </c>
      <c r="I2117" t="s">
        <v>820</v>
      </c>
      <c r="J2117">
        <v>3000</v>
      </c>
      <c r="K2117">
        <v>38310</v>
      </c>
      <c r="L2117">
        <v>19956.544389999999</v>
      </c>
      <c r="M2117">
        <v>7715.68</v>
      </c>
      <c r="N2117">
        <v>12.77</v>
      </c>
      <c r="O2117" s="32">
        <f t="shared" si="561"/>
        <v>30594.32</v>
      </c>
      <c r="P2117" s="32">
        <f t="shared" si="562"/>
        <v>10637.775610000001</v>
      </c>
      <c r="Q2117">
        <v>720416</v>
      </c>
      <c r="R2117" t="s">
        <v>312</v>
      </c>
      <c r="S2117" t="s">
        <v>457</v>
      </c>
      <c r="T2117" t="str">
        <f t="shared" si="563"/>
        <v>VEN</v>
      </c>
      <c r="U2117" t="s">
        <v>437</v>
      </c>
      <c r="V2117" s="33">
        <f t="shared" si="564"/>
        <v>38310</v>
      </c>
      <c r="W2117">
        <f t="shared" si="565"/>
        <v>3000</v>
      </c>
      <c r="X2117" s="33">
        <f t="shared" si="566"/>
        <v>30594.32</v>
      </c>
      <c r="Y2117" s="33">
        <f t="shared" si="567"/>
        <v>7715.68</v>
      </c>
      <c r="Z2117" s="45">
        <f t="shared" si="568"/>
        <v>0.26201450300182721</v>
      </c>
      <c r="AA2117" s="33">
        <f t="shared" si="569"/>
        <v>10037.775610000001</v>
      </c>
      <c r="AB2117" s="45">
        <f t="shared" si="570"/>
        <v>0.32809278356243904</v>
      </c>
      <c r="AC2117" s="33">
        <f>IFERROR($X2117/VLOOKUP(CONCATENATE("USD",C2117),[1]GEINDICE!AR$1:AS$65536,2,0),"")</f>
        <v>5344.8262608969098</v>
      </c>
      <c r="AD2117" s="33">
        <f>IFERROR($AA2117/VLOOKUP(CONCATENATE("USD",C2117),[1]GEINDICE!AR$1:AS$65536,2,0),"")</f>
        <v>1753.5989255952902</v>
      </c>
      <c r="AE2117" s="33">
        <f>IFERROR($X2117/VLOOKUP(CONCATENATE("EUR",C2117),[1]GEINDICE!AR$1:AS$65536,2,0),"")</f>
        <v>4945.7355318461041</v>
      </c>
      <c r="AF2117" s="33">
        <f>IFERROR($AA2117/VLOOKUP(CONCATENATE("EUR",C2117),[1]GEINDICE!AR$1:AS$65536,2,0),"")</f>
        <v>1622.6601374070483</v>
      </c>
      <c r="AG2117" s="48" t="str">
        <f>VLOOKUP(E2117,[1]Apresentação!AW$1:AX$65536,2,0)</f>
        <v xml:space="preserve">                    2 - LEATHER AUXILIARIES</v>
      </c>
      <c r="AH2117" s="48" t="str">
        <f t="shared" si="571"/>
        <v xml:space="preserve">         5213000009 - PELLASTOL SG BR</v>
      </c>
      <c r="AI2117" s="49" t="str">
        <f t="shared" si="572"/>
        <v xml:space="preserve">     L00337 - AMCM IND COM IMP EXP E SERVS TECNICOS LTDA</v>
      </c>
      <c r="AJ2117" t="str">
        <f t="shared" si="573"/>
        <v xml:space="preserve">     90 - SALES</v>
      </c>
      <c r="AK2117" t="str">
        <f t="shared" si="574"/>
        <v/>
      </c>
      <c r="AL2117">
        <f t="shared" si="575"/>
        <v>3</v>
      </c>
      <c r="AM2117" t="str">
        <f t="shared" si="576"/>
        <v>2025 3</v>
      </c>
      <c r="AN2117" t="str">
        <f t="shared" si="577"/>
        <v xml:space="preserve">AMCM </v>
      </c>
    </row>
    <row r="2118" spans="1:40" x14ac:dyDescent="0.35">
      <c r="A2118">
        <v>81729</v>
      </c>
      <c r="B2118" t="s">
        <v>274</v>
      </c>
      <c r="C2118" s="31">
        <v>45737</v>
      </c>
      <c r="D2118" t="s">
        <v>373</v>
      </c>
      <c r="E2118" t="s">
        <v>374</v>
      </c>
      <c r="F2118" t="s">
        <v>427</v>
      </c>
      <c r="G2118" t="s">
        <v>428</v>
      </c>
      <c r="H2118" t="s">
        <v>819</v>
      </c>
      <c r="I2118" t="s">
        <v>820</v>
      </c>
      <c r="J2118">
        <v>360</v>
      </c>
      <c r="K2118">
        <v>5178.0600000000004</v>
      </c>
      <c r="L2118">
        <v>2394.7853300000002</v>
      </c>
      <c r="M2118">
        <v>1042.8699999999999</v>
      </c>
      <c r="N2118">
        <v>14.383509999999999</v>
      </c>
      <c r="O2118" s="32">
        <f t="shared" si="561"/>
        <v>4135.1900000000005</v>
      </c>
      <c r="P2118" s="32">
        <f t="shared" si="562"/>
        <v>1740.4046700000004</v>
      </c>
      <c r="Q2118">
        <v>720426</v>
      </c>
      <c r="R2118" t="s">
        <v>312</v>
      </c>
      <c r="S2118" t="s">
        <v>457</v>
      </c>
      <c r="T2118" t="str">
        <f t="shared" si="563"/>
        <v>VEN</v>
      </c>
      <c r="U2118" t="s">
        <v>437</v>
      </c>
      <c r="V2118" s="33">
        <f t="shared" si="564"/>
        <v>5178.0600000000004</v>
      </c>
      <c r="W2118">
        <f t="shared" si="565"/>
        <v>360</v>
      </c>
      <c r="X2118" s="33">
        <f t="shared" si="566"/>
        <v>4135.1900000000005</v>
      </c>
      <c r="Y2118" s="33">
        <f t="shared" si="567"/>
        <v>1042.8699999999999</v>
      </c>
      <c r="Z2118" s="34">
        <f t="shared" si="568"/>
        <v>0.32220651556760643</v>
      </c>
      <c r="AA2118" s="33">
        <f t="shared" si="569"/>
        <v>1668.4046700000004</v>
      </c>
      <c r="AB2118" s="34">
        <f t="shared" si="570"/>
        <v>0.40346505722832571</v>
      </c>
      <c r="AC2118" s="33">
        <f>IFERROR($X2118/VLOOKUP(CONCATENATE("USD",C2118),[1]GEINDICE!AR$1:AS$65536,2,0),"")</f>
        <v>722.41749794727559</v>
      </c>
      <c r="AD2118" s="33">
        <f>IFERROR($AA2118/VLOOKUP(CONCATENATE("USD",C2118),[1]GEINDICE!AR$1:AS$65536,2,0),"")</f>
        <v>291.47021715204141</v>
      </c>
      <c r="AE2118" s="33">
        <f>IFERROR($X2118/VLOOKUP(CONCATENATE("EUR",C2118),[1]GEINDICE!AR$1:AS$65536,2,0),"")</f>
        <v>668.47559004203049</v>
      </c>
      <c r="AF2118" s="33">
        <f>IFERROR($AA2118/VLOOKUP(CONCATENATE("EUR",C2118),[1]GEINDICE!AR$1:AS$65536,2,0),"")</f>
        <v>269.70654219204664</v>
      </c>
      <c r="AG2118" s="43" t="str">
        <f>VLOOKUP(E2118,[1]Apresentação!AW$1:AX$65536,2,0)</f>
        <v xml:space="preserve">                    2 - LEATHER AUXILIARIES</v>
      </c>
      <c r="AH2118" s="43" t="str">
        <f t="shared" si="571"/>
        <v xml:space="preserve">         5213000009 - PELLASTOL SG BR</v>
      </c>
      <c r="AI2118" s="44" t="str">
        <f t="shared" si="572"/>
        <v xml:space="preserve">     L00258 - CORTUME KRUMENAUER SA</v>
      </c>
      <c r="AJ2118" t="str">
        <f t="shared" si="573"/>
        <v xml:space="preserve">     90 - SALES</v>
      </c>
      <c r="AK2118" t="str">
        <f t="shared" si="574"/>
        <v/>
      </c>
      <c r="AL2118">
        <f t="shared" si="575"/>
        <v>3</v>
      </c>
      <c r="AM2118" t="str">
        <f t="shared" si="576"/>
        <v>2025 3</v>
      </c>
      <c r="AN2118" t="str">
        <f t="shared" si="577"/>
        <v xml:space="preserve">CORTUME </v>
      </c>
    </row>
    <row r="2119" spans="1:40" x14ac:dyDescent="0.35">
      <c r="A2119">
        <v>80976</v>
      </c>
      <c r="B2119" t="s">
        <v>274</v>
      </c>
      <c r="C2119" s="31">
        <v>45680</v>
      </c>
      <c r="D2119" t="s">
        <v>373</v>
      </c>
      <c r="E2119" t="s">
        <v>374</v>
      </c>
      <c r="F2119" t="s">
        <v>770</v>
      </c>
      <c r="G2119" t="s">
        <v>771</v>
      </c>
      <c r="H2119" t="s">
        <v>819</v>
      </c>
      <c r="I2119" t="s">
        <v>820</v>
      </c>
      <c r="J2119">
        <v>480</v>
      </c>
      <c r="K2119">
        <v>7160.88</v>
      </c>
      <c r="L2119">
        <v>3244.2802999999999</v>
      </c>
      <c r="M2119">
        <v>1442.22</v>
      </c>
      <c r="N2119">
        <v>14.9185</v>
      </c>
      <c r="O2119" s="32">
        <f t="shared" si="561"/>
        <v>5718.66</v>
      </c>
      <c r="P2119" s="32">
        <f t="shared" si="562"/>
        <v>2474.3797</v>
      </c>
      <c r="Q2119">
        <v>707921</v>
      </c>
      <c r="R2119" t="s">
        <v>312</v>
      </c>
      <c r="S2119" t="s">
        <v>457</v>
      </c>
      <c r="T2119" t="str">
        <f t="shared" si="563"/>
        <v>VEN</v>
      </c>
      <c r="U2119" t="s">
        <v>437</v>
      </c>
      <c r="V2119" s="33">
        <f t="shared" si="564"/>
        <v>7160.88</v>
      </c>
      <c r="W2119">
        <f t="shared" si="565"/>
        <v>480</v>
      </c>
      <c r="X2119" s="33">
        <f t="shared" si="566"/>
        <v>5718.66</v>
      </c>
      <c r="Y2119" s="33">
        <f t="shared" si="567"/>
        <v>1442.22</v>
      </c>
      <c r="Z2119" s="34">
        <f t="shared" si="568"/>
        <v>0.33213511467864282</v>
      </c>
      <c r="AA2119" s="33">
        <f t="shared" si="569"/>
        <v>2378.3797</v>
      </c>
      <c r="AB2119" s="34">
        <f t="shared" si="570"/>
        <v>0.41589807752165719</v>
      </c>
      <c r="AC2119" s="33">
        <f>IFERROR($X2119/VLOOKUP(CONCATENATE("USD",C2119),[1]GEINDICE!AR$1:AS$65536,2,0),"")</f>
        <v>962.75358171012965</v>
      </c>
      <c r="AD2119" s="33">
        <f>IFERROR($AA2119/VLOOKUP(CONCATENATE("USD",C2119),[1]GEINDICE!AR$1:AS$65536,2,0),"")</f>
        <v>400.4073637603326</v>
      </c>
      <c r="AE2119" s="33">
        <f>IFERROR($X2119/VLOOKUP(CONCATENATE("EUR",C2119),[1]GEINDICE!AR$1:AS$65536,2,0),"")</f>
        <v>925.99381446637631</v>
      </c>
      <c r="AF2119" s="33">
        <f>IFERROR($AA2119/VLOOKUP(CONCATENATE("EUR",C2119),[1]GEINDICE!AR$1:AS$65536,2,0),"")</f>
        <v>385.11904723351199</v>
      </c>
      <c r="AG2119" s="43" t="str">
        <f>VLOOKUP(E2119,[1]Apresentação!AW$1:AX$65536,2,0)</f>
        <v xml:space="preserve">                    2 - LEATHER AUXILIARIES</v>
      </c>
      <c r="AH2119" s="43" t="str">
        <f t="shared" si="571"/>
        <v xml:space="preserve">         5213000009 - PELLASTOL SG BR</v>
      </c>
      <c r="AI2119" s="44" t="str">
        <f t="shared" si="572"/>
        <v xml:space="preserve">     L00056 - NATUR INDUSTRIA DE COUROS LTDA</v>
      </c>
      <c r="AJ2119" t="str">
        <f t="shared" si="573"/>
        <v xml:space="preserve">     90 - SALES</v>
      </c>
      <c r="AK2119" t="str">
        <f t="shared" si="574"/>
        <v/>
      </c>
      <c r="AL2119">
        <f t="shared" si="575"/>
        <v>1</v>
      </c>
      <c r="AM2119" t="str">
        <f t="shared" si="576"/>
        <v>2025 1</v>
      </c>
      <c r="AN2119" t="str">
        <f t="shared" si="577"/>
        <v xml:space="preserve">NATUR </v>
      </c>
    </row>
    <row r="2120" spans="1:40" x14ac:dyDescent="0.35">
      <c r="A2120">
        <v>82617</v>
      </c>
      <c r="B2120" t="s">
        <v>274</v>
      </c>
      <c r="C2120" s="31">
        <v>45810</v>
      </c>
      <c r="D2120" t="s">
        <v>373</v>
      </c>
      <c r="E2120" t="s">
        <v>374</v>
      </c>
      <c r="F2120" t="s">
        <v>462</v>
      </c>
      <c r="G2120" t="s">
        <v>463</v>
      </c>
      <c r="H2120" t="s">
        <v>819</v>
      </c>
      <c r="I2120" t="s">
        <v>820</v>
      </c>
      <c r="J2120">
        <v>4000</v>
      </c>
      <c r="K2120">
        <v>51080</v>
      </c>
      <c r="L2120">
        <v>27160.55272</v>
      </c>
      <c r="M2120">
        <v>10287.58</v>
      </c>
      <c r="N2120">
        <v>12.77</v>
      </c>
      <c r="O2120" s="32">
        <f t="shared" si="561"/>
        <v>40792.42</v>
      </c>
      <c r="P2120" s="32">
        <f t="shared" si="562"/>
        <v>13631.867279999999</v>
      </c>
      <c r="Q2120">
        <v>740168</v>
      </c>
      <c r="R2120" t="s">
        <v>312</v>
      </c>
      <c r="S2120" t="s">
        <v>457</v>
      </c>
      <c r="T2120" t="str">
        <f t="shared" si="563"/>
        <v>VEN</v>
      </c>
      <c r="U2120" t="s">
        <v>437</v>
      </c>
      <c r="V2120" s="33">
        <f t="shared" si="564"/>
        <v>51080</v>
      </c>
      <c r="W2120">
        <f t="shared" si="565"/>
        <v>4000</v>
      </c>
      <c r="X2120" s="33">
        <f t="shared" si="566"/>
        <v>40792.42</v>
      </c>
      <c r="Y2120" s="33">
        <f t="shared" si="567"/>
        <v>10287.58</v>
      </c>
      <c r="Z2120" s="34">
        <f t="shared" si="568"/>
        <v>0.25121118402505871</v>
      </c>
      <c r="AA2120" s="33">
        <f t="shared" si="569"/>
        <v>12831.867279999999</v>
      </c>
      <c r="AB2120" s="34">
        <f t="shared" si="570"/>
        <v>0.31456499222159406</v>
      </c>
      <c r="AC2120" s="33">
        <f>IFERROR($X2120/VLOOKUP(CONCATENATE("USD",C2120),[1]GEINDICE!AR$1:AS$65536,2,0),"")</f>
        <v>7164.4835519960643</v>
      </c>
      <c r="AD2120" s="33">
        <f>IFERROR($AA2120/VLOOKUP(CONCATENATE("USD",C2120),[1]GEINDICE!AR$1:AS$65536,2,0),"")</f>
        <v>2253.6957128053809</v>
      </c>
      <c r="AE2120" s="33">
        <f>IFERROR($X2120/VLOOKUP(CONCATENATE("EUR",C2120),[1]GEINDICE!AR$1:AS$65536,2,0),"")</f>
        <v>6267.5608819236377</v>
      </c>
      <c r="AF2120" s="33">
        <f>IFERROR($AA2120/VLOOKUP(CONCATENATE("EUR",C2120),[1]GEINDICE!AR$1:AS$65536,2,0),"")</f>
        <v>1971.5552400706763</v>
      </c>
      <c r="AG2120" s="43" t="str">
        <f>VLOOKUP(E2120,[1]Apresentação!AW$1:AX$65536,2,0)</f>
        <v xml:space="preserve">                    2 - LEATHER AUXILIARIES</v>
      </c>
      <c r="AH2120" s="43" t="str">
        <f t="shared" si="571"/>
        <v xml:space="preserve">         5213000009 - PELLASTOL SG BR</v>
      </c>
      <c r="AI2120" s="44" t="str">
        <f t="shared" si="572"/>
        <v xml:space="preserve">     L00337 - AMCM IND COM IMP EXP E SERVS TECNICOS LTDA</v>
      </c>
      <c r="AJ2120" t="str">
        <f t="shared" si="573"/>
        <v xml:space="preserve">     90 - SALES</v>
      </c>
      <c r="AK2120" t="str">
        <f t="shared" si="574"/>
        <v/>
      </c>
      <c r="AL2120">
        <f t="shared" si="575"/>
        <v>6</v>
      </c>
      <c r="AM2120" t="str">
        <f t="shared" si="576"/>
        <v>2025 6</v>
      </c>
      <c r="AN2120" t="str">
        <f t="shared" si="577"/>
        <v xml:space="preserve">AMCM </v>
      </c>
    </row>
    <row r="2121" spans="1:40" x14ac:dyDescent="0.35">
      <c r="A2121">
        <v>81997</v>
      </c>
      <c r="B2121" t="s">
        <v>274</v>
      </c>
      <c r="C2121" s="31">
        <v>45757</v>
      </c>
      <c r="D2121" t="s">
        <v>373</v>
      </c>
      <c r="E2121" t="s">
        <v>374</v>
      </c>
      <c r="F2121" t="s">
        <v>427</v>
      </c>
      <c r="G2121" t="s">
        <v>428</v>
      </c>
      <c r="H2121" t="s">
        <v>819</v>
      </c>
      <c r="I2121" t="s">
        <v>820</v>
      </c>
      <c r="J2121">
        <v>360</v>
      </c>
      <c r="K2121">
        <v>5541.72</v>
      </c>
      <c r="L2121">
        <v>2436.6939699999998</v>
      </c>
      <c r="M2121">
        <v>1116.1099999999999</v>
      </c>
      <c r="N2121">
        <v>15.39367</v>
      </c>
      <c r="O2121" s="32">
        <f t="shared" si="561"/>
        <v>4425.6100000000006</v>
      </c>
      <c r="P2121" s="32">
        <f t="shared" si="562"/>
        <v>1988.9160300000008</v>
      </c>
      <c r="Q2121">
        <v>728049</v>
      </c>
      <c r="R2121" t="s">
        <v>312</v>
      </c>
      <c r="S2121" t="s">
        <v>457</v>
      </c>
      <c r="T2121" t="str">
        <f t="shared" si="563"/>
        <v>VEN</v>
      </c>
      <c r="U2121" t="s">
        <v>437</v>
      </c>
      <c r="V2121" s="33">
        <f t="shared" si="564"/>
        <v>5541.72</v>
      </c>
      <c r="W2121">
        <f t="shared" si="565"/>
        <v>360</v>
      </c>
      <c r="X2121" s="33">
        <f t="shared" si="566"/>
        <v>4425.6100000000006</v>
      </c>
      <c r="Y2121" s="33">
        <f t="shared" si="567"/>
        <v>1116.1099999999999</v>
      </c>
      <c r="Z2121" s="34">
        <f t="shared" si="568"/>
        <v>0.34590633052554093</v>
      </c>
      <c r="AA2121" s="33">
        <f t="shared" si="569"/>
        <v>1916.9160300000008</v>
      </c>
      <c r="AB2121" s="34">
        <f t="shared" si="570"/>
        <v>0.43314165278910716</v>
      </c>
      <c r="AC2121" s="33">
        <f>IFERROR($X2121/VLOOKUP(CONCATENATE("USD",C2121),[1]GEINDICE!AR$1:AS$65536,2,0),"")</f>
        <v>748.6441681468325</v>
      </c>
      <c r="AD2121" s="33">
        <f>IFERROR($AA2121/VLOOKUP(CONCATENATE("USD",C2121),[1]GEINDICE!AR$1:AS$65536,2,0),"")</f>
        <v>324.26897234204529</v>
      </c>
      <c r="AE2121" s="33">
        <f>IFERROR($X2121/VLOOKUP(CONCATENATE("EUR",C2121),[1]GEINDICE!AR$1:AS$65536,2,0),"")</f>
        <v>669.08714320270929</v>
      </c>
      <c r="AF2121" s="33">
        <f>IFERROR($AA2121/VLOOKUP(CONCATENATE("EUR",C2121),[1]GEINDICE!AR$1:AS$65536,2,0),"")</f>
        <v>289.80951106676349</v>
      </c>
      <c r="AG2121" s="43" t="str">
        <f>VLOOKUP(E2121,[1]Apresentação!AW$1:AX$65536,2,0)</f>
        <v xml:space="preserve">                    2 - LEATHER AUXILIARIES</v>
      </c>
      <c r="AH2121" s="43" t="str">
        <f t="shared" si="571"/>
        <v xml:space="preserve">         5213000009 - PELLASTOL SG BR</v>
      </c>
      <c r="AI2121" s="44" t="str">
        <f t="shared" si="572"/>
        <v xml:space="preserve">     L00258 - CORTUME KRUMENAUER SA</v>
      </c>
      <c r="AJ2121" t="str">
        <f t="shared" si="573"/>
        <v xml:space="preserve">     90 - SALES</v>
      </c>
      <c r="AK2121" t="str">
        <f t="shared" si="574"/>
        <v/>
      </c>
      <c r="AL2121">
        <f t="shared" si="575"/>
        <v>4</v>
      </c>
      <c r="AM2121" t="str">
        <f t="shared" si="576"/>
        <v>2025 4</v>
      </c>
      <c r="AN2121" t="str">
        <f t="shared" si="577"/>
        <v xml:space="preserve">CORTUME </v>
      </c>
    </row>
    <row r="2122" spans="1:40" x14ac:dyDescent="0.35">
      <c r="A2122">
        <v>81001</v>
      </c>
      <c r="B2122" t="s">
        <v>274</v>
      </c>
      <c r="C2122" s="31">
        <v>45680</v>
      </c>
      <c r="D2122" t="s">
        <v>373</v>
      </c>
      <c r="E2122" t="s">
        <v>374</v>
      </c>
      <c r="F2122" t="s">
        <v>427</v>
      </c>
      <c r="G2122" t="s">
        <v>428</v>
      </c>
      <c r="H2122" t="s">
        <v>819</v>
      </c>
      <c r="I2122" t="s">
        <v>820</v>
      </c>
      <c r="J2122">
        <v>240</v>
      </c>
      <c r="K2122">
        <v>3637.73</v>
      </c>
      <c r="L2122">
        <v>1622.1401499999999</v>
      </c>
      <c r="M2122">
        <v>732.64</v>
      </c>
      <c r="N2122">
        <v>15.157200000000001</v>
      </c>
      <c r="O2122" s="32">
        <f t="shared" si="561"/>
        <v>2905.09</v>
      </c>
      <c r="P2122" s="32">
        <f t="shared" si="562"/>
        <v>1282.9498500000002</v>
      </c>
      <c r="Q2122">
        <v>708030</v>
      </c>
      <c r="R2122" t="s">
        <v>312</v>
      </c>
      <c r="S2122" t="s">
        <v>457</v>
      </c>
      <c r="T2122" t="str">
        <f t="shared" si="563"/>
        <v>VEN</v>
      </c>
      <c r="U2122" t="s">
        <v>437</v>
      </c>
      <c r="V2122" s="33">
        <f t="shared" si="564"/>
        <v>3637.73</v>
      </c>
      <c r="W2122">
        <f t="shared" si="565"/>
        <v>240</v>
      </c>
      <c r="X2122" s="33">
        <f t="shared" si="566"/>
        <v>2905.09</v>
      </c>
      <c r="Y2122" s="33">
        <f t="shared" si="567"/>
        <v>732.64</v>
      </c>
      <c r="Z2122" s="34">
        <f t="shared" si="568"/>
        <v>0.33948364776935069</v>
      </c>
      <c r="AA2122" s="33">
        <f t="shared" si="569"/>
        <v>1234.9498500000002</v>
      </c>
      <c r="AB2122" s="34">
        <f t="shared" si="570"/>
        <v>0.42509865443067174</v>
      </c>
      <c r="AC2122" s="33">
        <f>IFERROR($X2122/VLOOKUP(CONCATENATE("USD",C2122),[1]GEINDICE!AR$1:AS$65536,2,0),"")</f>
        <v>489.08062425293355</v>
      </c>
      <c r="AD2122" s="33">
        <f>IFERROR($AA2122/VLOOKUP(CONCATENATE("USD",C2122),[1]GEINDICE!AR$1:AS$65536,2,0),"")</f>
        <v>207.90751527803499</v>
      </c>
      <c r="AE2122" s="33">
        <f>IFERROR($X2122/VLOOKUP(CONCATENATE("EUR",C2122),[1]GEINDICE!AR$1:AS$65536,2,0),"")</f>
        <v>470.40659358453297</v>
      </c>
      <c r="AF2122" s="33">
        <f>IFERROR($AA2122/VLOOKUP(CONCATENATE("EUR",C2122),[1]GEINDICE!AR$1:AS$65536,2,0),"")</f>
        <v>199.96920996810081</v>
      </c>
      <c r="AG2122" s="43" t="str">
        <f>VLOOKUP(E2122,[1]Apresentação!AW$1:AX$65536,2,0)</f>
        <v xml:space="preserve">                    2 - LEATHER AUXILIARIES</v>
      </c>
      <c r="AH2122" s="43" t="str">
        <f t="shared" si="571"/>
        <v xml:space="preserve">         5213000009 - PELLASTOL SG BR</v>
      </c>
      <c r="AI2122" s="44" t="str">
        <f t="shared" si="572"/>
        <v xml:space="preserve">     L00258 - CORTUME KRUMENAUER SA</v>
      </c>
      <c r="AJ2122" t="str">
        <f t="shared" si="573"/>
        <v xml:space="preserve">     90 - SALES</v>
      </c>
      <c r="AK2122" t="str">
        <f t="shared" si="574"/>
        <v/>
      </c>
      <c r="AL2122">
        <f t="shared" si="575"/>
        <v>1</v>
      </c>
      <c r="AM2122" t="str">
        <f t="shared" si="576"/>
        <v>2025 1</v>
      </c>
      <c r="AN2122" t="str">
        <f t="shared" si="577"/>
        <v xml:space="preserve">CORTUME </v>
      </c>
    </row>
    <row r="2123" spans="1:40" x14ac:dyDescent="0.35">
      <c r="A2123">
        <v>81398</v>
      </c>
      <c r="B2123" t="s">
        <v>274</v>
      </c>
      <c r="C2123" s="31">
        <v>45713</v>
      </c>
      <c r="D2123" t="s">
        <v>373</v>
      </c>
      <c r="E2123" t="s">
        <v>374</v>
      </c>
      <c r="F2123" t="s">
        <v>642</v>
      </c>
      <c r="G2123" t="s">
        <v>643</v>
      </c>
      <c r="H2123" t="s">
        <v>819</v>
      </c>
      <c r="I2123" t="s">
        <v>820</v>
      </c>
      <c r="J2123">
        <v>120</v>
      </c>
      <c r="K2123">
        <v>1653.1200000000001</v>
      </c>
      <c r="L2123">
        <v>798.26178000000004</v>
      </c>
      <c r="M2123">
        <v>332.94</v>
      </c>
      <c r="N2123">
        <v>13.776</v>
      </c>
      <c r="O2123" s="32">
        <f t="shared" si="561"/>
        <v>1320.18</v>
      </c>
      <c r="P2123" s="32">
        <f t="shared" si="562"/>
        <v>521.91822000000002</v>
      </c>
      <c r="Q2123">
        <v>711254</v>
      </c>
      <c r="R2123" t="s">
        <v>312</v>
      </c>
      <c r="S2123" t="s">
        <v>457</v>
      </c>
      <c r="T2123" t="str">
        <f t="shared" si="563"/>
        <v>VEN</v>
      </c>
      <c r="U2123" t="s">
        <v>313</v>
      </c>
      <c r="V2123" s="33">
        <f t="shared" si="564"/>
        <v>1653.1200000000001</v>
      </c>
      <c r="W2123">
        <f t="shared" si="565"/>
        <v>120</v>
      </c>
      <c r="X2123" s="33">
        <f t="shared" si="566"/>
        <v>1320.18</v>
      </c>
      <c r="Y2123" s="33">
        <f t="shared" si="567"/>
        <v>332.94</v>
      </c>
      <c r="Z2123" s="34">
        <f t="shared" si="568"/>
        <v>0.30119907810685248</v>
      </c>
      <c r="AA2123" s="33">
        <f t="shared" si="569"/>
        <v>497.91822000000002</v>
      </c>
      <c r="AB2123" s="34">
        <f t="shared" si="570"/>
        <v>0.37715934190792166</v>
      </c>
      <c r="AC2123" s="33">
        <f>IFERROR($X2123/VLOOKUP(CONCATENATE("USD",C2123),[1]GEINDICE!AR$1:AS$65536,2,0),"")</f>
        <v>228.48785891067686</v>
      </c>
      <c r="AD2123" s="33">
        <f>IFERROR($AA2123/VLOOKUP(CONCATENATE("USD",C2123),[1]GEINDICE!AR$1:AS$65536,2,0),"")</f>
        <v>86.176330500700942</v>
      </c>
      <c r="AE2123" s="33">
        <f>IFERROR($X2123/VLOOKUP(CONCATENATE("EUR",C2123),[1]GEINDICE!AR$1:AS$65536,2,0),"")</f>
        <v>217.65035610656821</v>
      </c>
      <c r="AF2123" s="33">
        <f>IFERROR($AA2123/VLOOKUP(CONCATENATE("EUR",C2123),[1]GEINDICE!AR$1:AS$65536,2,0),"")</f>
        <v>82.088865075178063</v>
      </c>
      <c r="AG2123" s="43" t="str">
        <f>VLOOKUP(E2123,[1]Apresentação!AW$1:AX$65536,2,0)</f>
        <v xml:space="preserve">                    2 - LEATHER AUXILIARIES</v>
      </c>
      <c r="AH2123" s="43" t="str">
        <f t="shared" si="571"/>
        <v xml:space="preserve">         5213000009 - PELLASTOL SG BR</v>
      </c>
      <c r="AI2123" s="44" t="str">
        <f t="shared" si="572"/>
        <v xml:space="preserve">     L00281 - ICL BENEFICIAMENTO DE COUROS LTDA.</v>
      </c>
      <c r="AJ2123" t="str">
        <f t="shared" si="573"/>
        <v xml:space="preserve">     90 - SALES</v>
      </c>
      <c r="AK2123" t="str">
        <f t="shared" si="574"/>
        <v/>
      </c>
      <c r="AL2123">
        <f t="shared" si="575"/>
        <v>2</v>
      </c>
      <c r="AM2123" t="str">
        <f t="shared" si="576"/>
        <v>2025 2</v>
      </c>
      <c r="AN2123" t="str">
        <f t="shared" si="577"/>
        <v xml:space="preserve">ICL </v>
      </c>
    </row>
    <row r="2124" spans="1:40" x14ac:dyDescent="0.35">
      <c r="A2124">
        <v>82175</v>
      </c>
      <c r="B2124" t="s">
        <v>274</v>
      </c>
      <c r="C2124" s="31">
        <v>45772</v>
      </c>
      <c r="D2124" t="s">
        <v>373</v>
      </c>
      <c r="E2124" t="s">
        <v>374</v>
      </c>
      <c r="F2124" t="s">
        <v>382</v>
      </c>
      <c r="G2124" t="s">
        <v>383</v>
      </c>
      <c r="H2124" t="s">
        <v>819</v>
      </c>
      <c r="I2124" t="s">
        <v>820</v>
      </c>
      <c r="J2124">
        <v>2000</v>
      </c>
      <c r="K2124">
        <v>28895.040000000001</v>
      </c>
      <c r="L2124">
        <v>13537.188690000001</v>
      </c>
      <c r="M2124">
        <v>5819.5</v>
      </c>
      <c r="N2124">
        <v>14.447519999999999</v>
      </c>
      <c r="O2124" s="32">
        <f t="shared" si="561"/>
        <v>23075.54</v>
      </c>
      <c r="P2124" s="32">
        <f t="shared" si="562"/>
        <v>9538.35131</v>
      </c>
      <c r="Q2124">
        <v>733401</v>
      </c>
      <c r="R2124" t="s">
        <v>312</v>
      </c>
      <c r="S2124" t="s">
        <v>457</v>
      </c>
      <c r="T2124" t="str">
        <f t="shared" si="563"/>
        <v>VEN</v>
      </c>
      <c r="U2124" t="s">
        <v>437</v>
      </c>
      <c r="V2124" s="33">
        <f t="shared" si="564"/>
        <v>28895.040000000001</v>
      </c>
      <c r="W2124">
        <f t="shared" si="565"/>
        <v>2000</v>
      </c>
      <c r="X2124" s="33">
        <f t="shared" si="566"/>
        <v>23075.54</v>
      </c>
      <c r="Y2124" s="33">
        <f t="shared" si="567"/>
        <v>5819.5</v>
      </c>
      <c r="Z2124" s="34">
        <f t="shared" si="568"/>
        <v>0.31626020624993079</v>
      </c>
      <c r="AA2124" s="33">
        <f t="shared" si="569"/>
        <v>9138.35131</v>
      </c>
      <c r="AB2124" s="34">
        <f t="shared" si="570"/>
        <v>0.39601895816955962</v>
      </c>
      <c r="AC2124" s="33">
        <f>IFERROR($X2124/VLOOKUP(CONCATENATE("USD",C2124),[1]GEINDICE!AR$1:AS$65536,2,0),"")</f>
        <v>4059.3076029975723</v>
      </c>
      <c r="AD2124" s="33">
        <f>IFERROR($AA2124/VLOOKUP(CONCATENATE("USD",C2124),[1]GEINDICE!AR$1:AS$65536,2,0),"")</f>
        <v>1607.5627678288708</v>
      </c>
      <c r="AE2124" s="33">
        <f>IFERROR($X2124/VLOOKUP(CONCATENATE("EUR",C2124),[1]GEINDICE!AR$1:AS$65536,2,0),"")</f>
        <v>3566.7645604055888</v>
      </c>
      <c r="AF2124" s="33">
        <f>IFERROR($AA2124/VLOOKUP(CONCATENATE("EUR",C2124),[1]GEINDICE!AR$1:AS$65536,2,0),"")</f>
        <v>1412.5063852479286</v>
      </c>
      <c r="AG2124" s="43" t="str">
        <f>VLOOKUP(E2124,[1]Apresentação!AW$1:AX$65536,2,0)</f>
        <v xml:space="preserve">                    2 - LEATHER AUXILIARIES</v>
      </c>
      <c r="AH2124" s="43" t="str">
        <f t="shared" si="571"/>
        <v xml:space="preserve">         5213000009 - PELLASTOL SG BR</v>
      </c>
      <c r="AI2124" s="44" t="str">
        <f t="shared" si="572"/>
        <v xml:space="preserve">     ZF1123 - GOBBA LEATHER INDUSTRIA E COMERCIO LTDA</v>
      </c>
      <c r="AJ2124" t="str">
        <f t="shared" si="573"/>
        <v xml:space="preserve">     90 - SALES</v>
      </c>
      <c r="AK2124" t="str">
        <f t="shared" si="574"/>
        <v/>
      </c>
      <c r="AL2124">
        <f t="shared" si="575"/>
        <v>4</v>
      </c>
      <c r="AM2124" t="str">
        <f t="shared" si="576"/>
        <v>2025 4</v>
      </c>
      <c r="AN2124" t="str">
        <f t="shared" si="577"/>
        <v xml:space="preserve">GOBBA </v>
      </c>
    </row>
    <row r="2125" spans="1:40" x14ac:dyDescent="0.35">
      <c r="A2125">
        <v>81025</v>
      </c>
      <c r="B2125" t="s">
        <v>274</v>
      </c>
      <c r="C2125" s="31">
        <v>45684</v>
      </c>
      <c r="D2125" t="s">
        <v>373</v>
      </c>
      <c r="E2125" t="s">
        <v>374</v>
      </c>
      <c r="F2125" t="s">
        <v>642</v>
      </c>
      <c r="G2125" t="s">
        <v>643</v>
      </c>
      <c r="H2125" t="s">
        <v>819</v>
      </c>
      <c r="I2125" t="s">
        <v>820</v>
      </c>
      <c r="J2125">
        <v>120</v>
      </c>
      <c r="K2125">
        <v>1653.1200000000001</v>
      </c>
      <c r="L2125">
        <v>811.07006999999999</v>
      </c>
      <c r="M2125">
        <v>332.94</v>
      </c>
      <c r="N2125">
        <v>13.776</v>
      </c>
      <c r="O2125" s="32">
        <f t="shared" si="561"/>
        <v>1320.18</v>
      </c>
      <c r="P2125" s="32">
        <f t="shared" si="562"/>
        <v>509.10993000000008</v>
      </c>
      <c r="Q2125">
        <v>708219</v>
      </c>
      <c r="R2125" t="s">
        <v>312</v>
      </c>
      <c r="S2125" t="s">
        <v>457</v>
      </c>
      <c r="T2125" t="str">
        <f t="shared" si="563"/>
        <v>VEN</v>
      </c>
      <c r="U2125" t="s">
        <v>437</v>
      </c>
      <c r="V2125" s="33">
        <f t="shared" si="564"/>
        <v>1653.1200000000001</v>
      </c>
      <c r="W2125">
        <f t="shared" si="565"/>
        <v>120</v>
      </c>
      <c r="X2125" s="33">
        <f t="shared" si="566"/>
        <v>1320.18</v>
      </c>
      <c r="Y2125" s="33">
        <f t="shared" si="567"/>
        <v>332.94</v>
      </c>
      <c r="Z2125" s="34">
        <f t="shared" si="568"/>
        <v>0.2934511287746806</v>
      </c>
      <c r="AA2125" s="33">
        <f t="shared" si="569"/>
        <v>485.10993000000008</v>
      </c>
      <c r="AB2125" s="34">
        <f t="shared" si="570"/>
        <v>0.36745741489796852</v>
      </c>
      <c r="AC2125" s="33">
        <f>IFERROR($X2125/VLOOKUP(CONCATENATE("USD",C2125),[1]GEINDICE!AR$1:AS$65536,2,0),"")</f>
        <v>222.73248751518423</v>
      </c>
      <c r="AD2125" s="33">
        <f>IFERROR($AA2125/VLOOKUP(CONCATENATE("USD",C2125),[1]GEINDICE!AR$1:AS$65536,2,0),"")</f>
        <v>81.844704076123648</v>
      </c>
      <c r="AE2125" s="33">
        <f>IFERROR($X2125/VLOOKUP(CONCATENATE("EUR",C2125),[1]GEINDICE!AR$1:AS$65536,2,0),"")</f>
        <v>212.12481521948712</v>
      </c>
      <c r="AF2125" s="33">
        <f>IFERROR($AA2125/VLOOKUP(CONCATENATE("EUR",C2125),[1]GEINDICE!AR$1:AS$65536,2,0),"")</f>
        <v>77.946836236261973</v>
      </c>
      <c r="AG2125" s="43" t="str">
        <f>VLOOKUP(E2125,[1]Apresentação!AW$1:AX$65536,2,0)</f>
        <v xml:space="preserve">                    2 - LEATHER AUXILIARIES</v>
      </c>
      <c r="AH2125" s="43" t="str">
        <f t="shared" si="571"/>
        <v xml:space="preserve">         5213000009 - PELLASTOL SG BR</v>
      </c>
      <c r="AI2125" s="44" t="str">
        <f t="shared" si="572"/>
        <v xml:space="preserve">     L00281 - ICL BENEFICIAMENTO DE COUROS LTDA.</v>
      </c>
      <c r="AJ2125" t="str">
        <f t="shared" si="573"/>
        <v xml:space="preserve">     90 - SALES</v>
      </c>
      <c r="AK2125" t="str">
        <f t="shared" si="574"/>
        <v/>
      </c>
      <c r="AL2125">
        <f t="shared" si="575"/>
        <v>1</v>
      </c>
      <c r="AM2125" t="str">
        <f t="shared" si="576"/>
        <v>2025 1</v>
      </c>
      <c r="AN2125" t="str">
        <f t="shared" si="577"/>
        <v xml:space="preserve">ICL </v>
      </c>
    </row>
    <row r="2126" spans="1:40" x14ac:dyDescent="0.35">
      <c r="A2126">
        <v>81866</v>
      </c>
      <c r="B2126" t="s">
        <v>274</v>
      </c>
      <c r="C2126" s="31">
        <v>45748</v>
      </c>
      <c r="D2126" t="s">
        <v>373</v>
      </c>
      <c r="E2126" t="s">
        <v>374</v>
      </c>
      <c r="F2126" t="s">
        <v>770</v>
      </c>
      <c r="G2126" t="s">
        <v>771</v>
      </c>
      <c r="H2126" t="s">
        <v>819</v>
      </c>
      <c r="I2126" t="s">
        <v>820</v>
      </c>
      <c r="J2126">
        <v>1000</v>
      </c>
      <c r="K2126">
        <v>14010.970000000001</v>
      </c>
      <c r="L2126">
        <v>6768.5943699999998</v>
      </c>
      <c r="M2126">
        <v>2821.82</v>
      </c>
      <c r="N2126">
        <v>14.010969999999999</v>
      </c>
      <c r="O2126" s="32">
        <f t="shared" si="561"/>
        <v>11189.150000000001</v>
      </c>
      <c r="P2126" s="32">
        <f t="shared" si="562"/>
        <v>4420.5556300000017</v>
      </c>
      <c r="Q2126">
        <v>724643</v>
      </c>
      <c r="R2126" t="s">
        <v>312</v>
      </c>
      <c r="S2126" t="s">
        <v>457</v>
      </c>
      <c r="T2126" t="str">
        <f t="shared" si="563"/>
        <v>VEN</v>
      </c>
      <c r="U2126" t="s">
        <v>313</v>
      </c>
      <c r="V2126" s="33">
        <f t="shared" si="564"/>
        <v>14010.970000000001</v>
      </c>
      <c r="W2126">
        <f t="shared" si="565"/>
        <v>1000</v>
      </c>
      <c r="X2126" s="33">
        <f t="shared" si="566"/>
        <v>11189.150000000001</v>
      </c>
      <c r="Y2126" s="33">
        <f t="shared" si="567"/>
        <v>2821.82</v>
      </c>
      <c r="Z2126" s="34">
        <f t="shared" si="568"/>
        <v>0.30123222232293706</v>
      </c>
      <c r="AA2126" s="33">
        <f t="shared" si="569"/>
        <v>4220.5556300000017</v>
      </c>
      <c r="AB2126" s="34">
        <f t="shared" si="570"/>
        <v>0.37720073732142306</v>
      </c>
      <c r="AC2126" s="33">
        <f>IFERROR($X2126/VLOOKUP(CONCATENATE("USD",C2126),[1]GEINDICE!AR$1:AS$65536,2,0),"")</f>
        <v>1961.2539657499433</v>
      </c>
      <c r="AD2126" s="33">
        <f>IFERROR($AA2126/VLOOKUP(CONCATENATE("USD",C2126),[1]GEINDICE!AR$1:AS$65536,2,0),"")</f>
        <v>739.78644195544371</v>
      </c>
      <c r="AE2126" s="33">
        <f>IFERROR($X2126/VLOOKUP(CONCATENATE("EUR",C2126),[1]GEINDICE!AR$1:AS$65536,2,0),"")</f>
        <v>1815.9782520490141</v>
      </c>
      <c r="AF2126" s="33">
        <f>IFERROR($AA2126/VLOOKUP(CONCATENATE("EUR",C2126),[1]GEINDICE!AR$1:AS$65536,2,0),"")</f>
        <v>684.98833563255721</v>
      </c>
      <c r="AG2126" s="43" t="str">
        <f>VLOOKUP(E2126,[1]Apresentação!AW$1:AX$65536,2,0)</f>
        <v xml:space="preserve">                    2 - LEATHER AUXILIARIES</v>
      </c>
      <c r="AH2126" s="43" t="str">
        <f t="shared" si="571"/>
        <v xml:space="preserve">         5213000009 - PELLASTOL SG BR</v>
      </c>
      <c r="AI2126" s="44" t="str">
        <f t="shared" si="572"/>
        <v xml:space="preserve">     L00056 - NATUR INDUSTRIA DE COUROS LTDA</v>
      </c>
      <c r="AJ2126" t="str">
        <f t="shared" si="573"/>
        <v xml:space="preserve">     90 - SALES</v>
      </c>
      <c r="AK2126" t="str">
        <f t="shared" si="574"/>
        <v/>
      </c>
      <c r="AL2126">
        <f t="shared" si="575"/>
        <v>4</v>
      </c>
      <c r="AM2126" t="str">
        <f t="shared" si="576"/>
        <v>2025 4</v>
      </c>
      <c r="AN2126" t="str">
        <f t="shared" si="577"/>
        <v xml:space="preserve">NATUR </v>
      </c>
    </row>
    <row r="2127" spans="1:40" x14ac:dyDescent="0.35">
      <c r="A2127">
        <v>81244</v>
      </c>
      <c r="B2127" t="s">
        <v>274</v>
      </c>
      <c r="C2127" s="31">
        <v>45699</v>
      </c>
      <c r="D2127" t="s">
        <v>373</v>
      </c>
      <c r="E2127" t="s">
        <v>374</v>
      </c>
      <c r="F2127" t="s">
        <v>382</v>
      </c>
      <c r="G2127" t="s">
        <v>383</v>
      </c>
      <c r="H2127" t="s">
        <v>819</v>
      </c>
      <c r="I2127" t="s">
        <v>820</v>
      </c>
      <c r="J2127">
        <v>1000</v>
      </c>
      <c r="K2127">
        <v>14619.48</v>
      </c>
      <c r="L2127">
        <v>6652.1814599999998</v>
      </c>
      <c r="M2127">
        <v>2944.38</v>
      </c>
      <c r="N2127">
        <v>14.619479999999999</v>
      </c>
      <c r="O2127" s="32">
        <f t="shared" si="561"/>
        <v>11675.099999999999</v>
      </c>
      <c r="P2127" s="32">
        <f t="shared" si="562"/>
        <v>5022.9185399999988</v>
      </c>
      <c r="Q2127">
        <v>709875</v>
      </c>
      <c r="R2127" t="s">
        <v>312</v>
      </c>
      <c r="S2127" t="s">
        <v>457</v>
      </c>
      <c r="T2127" t="str">
        <f t="shared" si="563"/>
        <v>VEN</v>
      </c>
      <c r="U2127" t="s">
        <v>348</v>
      </c>
      <c r="V2127" s="33">
        <f t="shared" si="564"/>
        <v>14619.48</v>
      </c>
      <c r="W2127">
        <f t="shared" si="565"/>
        <v>1000</v>
      </c>
      <c r="X2127" s="33">
        <f t="shared" si="566"/>
        <v>11675.099999999999</v>
      </c>
      <c r="Y2127" s="33">
        <f t="shared" si="567"/>
        <v>2944.38</v>
      </c>
      <c r="Z2127" s="45">
        <f t="shared" si="568"/>
        <v>0.32989672272885212</v>
      </c>
      <c r="AA2127" s="33">
        <f t="shared" si="569"/>
        <v>4822.9185399999988</v>
      </c>
      <c r="AB2127" s="45">
        <f t="shared" si="570"/>
        <v>0.41309440946972609</v>
      </c>
      <c r="AC2127" s="33">
        <f>IFERROR($X2127/VLOOKUP(CONCATENATE("USD",C2127),[1]GEINDICE!AR$1:AS$65536,2,0),"")</f>
        <v>2020.3329410950366</v>
      </c>
      <c r="AD2127" s="33">
        <f>IFERROR($AA2127/VLOOKUP(CONCATENATE("USD",C2127),[1]GEINDICE!AR$1:AS$65536,2,0),"")</f>
        <v>834.5882432338891</v>
      </c>
      <c r="AE2127" s="33">
        <f>IFERROR($X2127/VLOOKUP(CONCATENATE("EUR",C2127),[1]GEINDICE!AR$1:AS$65536,2,0),"")</f>
        <v>1953.8935283584083</v>
      </c>
      <c r="AF2127" s="33">
        <f>IFERROR($AA2127/VLOOKUP(CONCATENATE("EUR",C2127),[1]GEINDICE!AR$1:AS$65536,2,0),"")</f>
        <v>807.14249326393622</v>
      </c>
      <c r="AG2127" s="48" t="str">
        <f>VLOOKUP(E2127,[1]Apresentação!AW$1:AX$65536,2,0)</f>
        <v xml:space="preserve">                    2 - LEATHER AUXILIARIES</v>
      </c>
      <c r="AH2127" s="48" t="str">
        <f t="shared" si="571"/>
        <v xml:space="preserve">         5213000009 - PELLASTOL SG BR</v>
      </c>
      <c r="AI2127" s="49" t="str">
        <f t="shared" si="572"/>
        <v xml:space="preserve">     ZF1123 - GOBBA LEATHER INDUSTRIA E COMERCIO LTDA</v>
      </c>
      <c r="AJ2127" t="str">
        <f t="shared" si="573"/>
        <v xml:space="preserve">     90 - SALES</v>
      </c>
      <c r="AK2127" t="str">
        <f t="shared" si="574"/>
        <v/>
      </c>
      <c r="AL2127">
        <f t="shared" si="575"/>
        <v>2</v>
      </c>
      <c r="AM2127" t="str">
        <f t="shared" si="576"/>
        <v>2025 2</v>
      </c>
      <c r="AN2127" t="str">
        <f t="shared" si="577"/>
        <v xml:space="preserve">GOBBA </v>
      </c>
    </row>
    <row r="2128" spans="1:40" x14ac:dyDescent="0.35">
      <c r="A2128">
        <v>82116</v>
      </c>
      <c r="B2128" t="s">
        <v>274</v>
      </c>
      <c r="C2128" s="31">
        <v>45769</v>
      </c>
      <c r="D2128" t="s">
        <v>373</v>
      </c>
      <c r="E2128" t="s">
        <v>374</v>
      </c>
      <c r="F2128" t="s">
        <v>770</v>
      </c>
      <c r="G2128" t="s">
        <v>771</v>
      </c>
      <c r="H2128" t="s">
        <v>819</v>
      </c>
      <c r="I2128" t="s">
        <v>820</v>
      </c>
      <c r="J2128">
        <v>1000</v>
      </c>
      <c r="K2128">
        <v>14288.4</v>
      </c>
      <c r="L2128">
        <v>6768.5943699999998</v>
      </c>
      <c r="M2128">
        <v>2877.71</v>
      </c>
      <c r="N2128">
        <v>14.288400000000001</v>
      </c>
      <c r="O2128" s="32">
        <f t="shared" si="561"/>
        <v>11410.689999999999</v>
      </c>
      <c r="P2128" s="32">
        <f t="shared" si="562"/>
        <v>4642.0956299999989</v>
      </c>
      <c r="Q2128">
        <v>732228</v>
      </c>
      <c r="R2128" t="s">
        <v>312</v>
      </c>
      <c r="S2128" t="s">
        <v>457</v>
      </c>
      <c r="T2128" t="str">
        <f t="shared" si="563"/>
        <v>VEN</v>
      </c>
      <c r="U2128" t="s">
        <v>437</v>
      </c>
      <c r="V2128" s="33">
        <f t="shared" si="564"/>
        <v>14288.4</v>
      </c>
      <c r="W2128">
        <f t="shared" si="565"/>
        <v>1000</v>
      </c>
      <c r="X2128" s="33">
        <f t="shared" si="566"/>
        <v>11410.689999999999</v>
      </c>
      <c r="Y2128" s="33">
        <f t="shared" si="567"/>
        <v>2877.71</v>
      </c>
      <c r="Z2128" s="45">
        <f t="shared" si="568"/>
        <v>0.31088824710954333</v>
      </c>
      <c r="AA2128" s="33">
        <f t="shared" si="569"/>
        <v>4442.0956299999989</v>
      </c>
      <c r="AB2128" s="45">
        <f t="shared" si="570"/>
        <v>0.38929246434702891</v>
      </c>
      <c r="AC2128" s="33">
        <f>IFERROR($X2128/VLOOKUP(CONCATENATE("USD",C2128),[1]GEINDICE!AR$1:AS$65536,2,0),"")</f>
        <v>1984.605885626826</v>
      </c>
      <c r="AD2128" s="33">
        <f>IFERROR($AA2128/VLOOKUP(CONCATENATE("USD",C2128),[1]GEINDICE!AR$1:AS$65536,2,0),"")</f>
        <v>772.59211597328488</v>
      </c>
      <c r="AE2128" s="33">
        <f>IFERROR($X2128/VLOOKUP(CONCATENATE("EUR",C2128),[1]GEINDICE!AR$1:AS$65536,2,0),"")</f>
        <v>1730.8593098217668</v>
      </c>
      <c r="AF2128" s="33">
        <f>IFERROR($AA2128/VLOOKUP(CONCATENATE("EUR",C2128),[1]GEINDICE!AR$1:AS$65536,2,0),"")</f>
        <v>673.8104861585133</v>
      </c>
      <c r="AG2128" s="48" t="str">
        <f>VLOOKUP(E2128,[1]Apresentação!AW$1:AX$65536,2,0)</f>
        <v xml:space="preserve">                    2 - LEATHER AUXILIARIES</v>
      </c>
      <c r="AH2128" s="48" t="str">
        <f t="shared" si="571"/>
        <v xml:space="preserve">         5213000009 - PELLASTOL SG BR</v>
      </c>
      <c r="AI2128" s="49" t="str">
        <f t="shared" si="572"/>
        <v xml:space="preserve">     L00056 - NATUR INDUSTRIA DE COUROS LTDA</v>
      </c>
      <c r="AJ2128" t="str">
        <f t="shared" si="573"/>
        <v xml:space="preserve">     90 - SALES</v>
      </c>
      <c r="AK2128" t="str">
        <f t="shared" si="574"/>
        <v/>
      </c>
      <c r="AL2128">
        <f t="shared" si="575"/>
        <v>4</v>
      </c>
      <c r="AM2128" t="str">
        <f t="shared" si="576"/>
        <v>2025 4</v>
      </c>
      <c r="AN2128" t="str">
        <f t="shared" si="577"/>
        <v xml:space="preserve">NATUR </v>
      </c>
    </row>
    <row r="2129" spans="1:40" x14ac:dyDescent="0.35">
      <c r="A2129">
        <v>81115</v>
      </c>
      <c r="B2129" t="s">
        <v>274</v>
      </c>
      <c r="C2129" s="31">
        <v>45691</v>
      </c>
      <c r="D2129" t="s">
        <v>373</v>
      </c>
      <c r="E2129" t="s">
        <v>374</v>
      </c>
      <c r="F2129" t="s">
        <v>770</v>
      </c>
      <c r="G2129" t="s">
        <v>771</v>
      </c>
      <c r="H2129" t="s">
        <v>819</v>
      </c>
      <c r="I2129" t="s">
        <v>820</v>
      </c>
      <c r="J2129">
        <v>1000</v>
      </c>
      <c r="K2129">
        <v>14225.44</v>
      </c>
      <c r="L2129">
        <v>6818.4737500000001</v>
      </c>
      <c r="M2129">
        <v>2865.02</v>
      </c>
      <c r="N2129">
        <v>14.225439999999999</v>
      </c>
      <c r="O2129" s="32">
        <f t="shared" si="561"/>
        <v>11360.42</v>
      </c>
      <c r="P2129" s="32">
        <f t="shared" si="562"/>
        <v>4541.94625</v>
      </c>
      <c r="Q2129">
        <v>708892</v>
      </c>
      <c r="R2129" t="s">
        <v>312</v>
      </c>
      <c r="S2129" t="s">
        <v>457</v>
      </c>
      <c r="T2129" t="str">
        <f t="shared" si="563"/>
        <v>VEN</v>
      </c>
      <c r="U2129" t="s">
        <v>313</v>
      </c>
      <c r="V2129" s="33">
        <f t="shared" si="564"/>
        <v>14225.44</v>
      </c>
      <c r="W2129">
        <f t="shared" si="565"/>
        <v>1000</v>
      </c>
      <c r="X2129" s="33">
        <f t="shared" si="566"/>
        <v>11360.42</v>
      </c>
      <c r="Y2129" s="33">
        <f t="shared" si="567"/>
        <v>2865.02</v>
      </c>
      <c r="Z2129" s="45">
        <f t="shared" si="568"/>
        <v>0.30522403876435455</v>
      </c>
      <c r="AA2129" s="33">
        <f t="shared" si="569"/>
        <v>4341.94625</v>
      </c>
      <c r="AB2129" s="45">
        <f t="shared" si="570"/>
        <v>0.38219944773168596</v>
      </c>
      <c r="AC2129" s="33">
        <f>IFERROR($X2129/VLOOKUP(CONCATENATE("USD",C2129),[1]GEINDICE!AR$1:AS$65536,2,0),"")</f>
        <v>1935.7643089610985</v>
      </c>
      <c r="AD2129" s="33">
        <f>IFERROR($AA2129/VLOOKUP(CONCATENATE("USD",C2129),[1]GEINDICE!AR$1:AS$65536,2,0),"")</f>
        <v>739.84804982364062</v>
      </c>
      <c r="AE2129" s="33">
        <f>IFERROR($X2129/VLOOKUP(CONCATENATE("EUR",C2129),[1]GEINDICE!AR$1:AS$65536,2,0),"")</f>
        <v>1876.8247150173468</v>
      </c>
      <c r="AF2129" s="33">
        <f>IFERROR($AA2129/VLOOKUP(CONCATENATE("EUR",C2129),[1]GEINDICE!AR$1:AS$65536,2,0),"")</f>
        <v>717.3213695688089</v>
      </c>
      <c r="AG2129" s="48" t="str">
        <f>VLOOKUP(E2129,[1]Apresentação!AW$1:AX$65536,2,0)</f>
        <v xml:space="preserve">                    2 - LEATHER AUXILIARIES</v>
      </c>
      <c r="AH2129" s="48" t="str">
        <f t="shared" si="571"/>
        <v xml:space="preserve">         5213000009 - PELLASTOL SG BR</v>
      </c>
      <c r="AI2129" s="49" t="str">
        <f t="shared" si="572"/>
        <v xml:space="preserve">     L00056 - NATUR INDUSTRIA DE COUROS LTDA</v>
      </c>
      <c r="AJ2129" t="str">
        <f t="shared" si="573"/>
        <v xml:space="preserve">     90 - SALES</v>
      </c>
      <c r="AK2129" t="str">
        <f t="shared" si="574"/>
        <v/>
      </c>
      <c r="AL2129">
        <f t="shared" si="575"/>
        <v>2</v>
      </c>
      <c r="AM2129" t="str">
        <f t="shared" si="576"/>
        <v>2025 2</v>
      </c>
      <c r="AN2129" t="str">
        <f t="shared" si="577"/>
        <v xml:space="preserve">NATUR </v>
      </c>
    </row>
    <row r="2130" spans="1:40" x14ac:dyDescent="0.35">
      <c r="A2130">
        <v>81331</v>
      </c>
      <c r="B2130" t="s">
        <v>274</v>
      </c>
      <c r="C2130" s="31">
        <v>45707</v>
      </c>
      <c r="D2130" t="s">
        <v>373</v>
      </c>
      <c r="E2130" t="s">
        <v>374</v>
      </c>
      <c r="F2130" t="s">
        <v>704</v>
      </c>
      <c r="G2130" t="s">
        <v>705</v>
      </c>
      <c r="H2130" t="s">
        <v>819</v>
      </c>
      <c r="I2130" t="s">
        <v>820</v>
      </c>
      <c r="J2130">
        <v>1000</v>
      </c>
      <c r="K2130">
        <v>13048.19</v>
      </c>
      <c r="L2130">
        <v>6652.1814599999998</v>
      </c>
      <c r="M2130">
        <v>2627.92</v>
      </c>
      <c r="N2130">
        <v>13.04819</v>
      </c>
      <c r="O2130" s="32">
        <f t="shared" si="561"/>
        <v>10420.27</v>
      </c>
      <c r="P2130" s="32">
        <f t="shared" si="562"/>
        <v>3768.0885400000006</v>
      </c>
      <c r="Q2130">
        <v>710643</v>
      </c>
      <c r="R2130" t="s">
        <v>312</v>
      </c>
      <c r="S2130" t="s">
        <v>457</v>
      </c>
      <c r="T2130" t="str">
        <f t="shared" si="563"/>
        <v>VEN</v>
      </c>
      <c r="U2130" t="s">
        <v>437</v>
      </c>
      <c r="V2130" s="33">
        <f t="shared" si="564"/>
        <v>13048.19</v>
      </c>
      <c r="W2130">
        <f t="shared" si="565"/>
        <v>1000</v>
      </c>
      <c r="X2130" s="33">
        <f t="shared" si="566"/>
        <v>10420.27</v>
      </c>
      <c r="Y2130" s="33">
        <f t="shared" si="567"/>
        <v>2627.92</v>
      </c>
      <c r="Z2130" s="45">
        <f t="shared" si="568"/>
        <v>0.27345467379000465</v>
      </c>
      <c r="AA2130" s="33">
        <f t="shared" si="569"/>
        <v>3568.0885400000006</v>
      </c>
      <c r="AB2130" s="45">
        <f t="shared" si="570"/>
        <v>0.34241805058794067</v>
      </c>
      <c r="AC2130" s="33">
        <f>IFERROR($X2130/VLOOKUP(CONCATENATE("USD",C2130),[1]GEINDICE!AR$1:AS$65536,2,0),"")</f>
        <v>1825.3315115525427</v>
      </c>
      <c r="AD2130" s="33">
        <f>IFERROR($AA2130/VLOOKUP(CONCATENATE("USD",C2130),[1]GEINDICE!AR$1:AS$65536,2,0),"")</f>
        <v>625.02645786256073</v>
      </c>
      <c r="AE2130" s="33">
        <f>IFERROR($X2130/VLOOKUP(CONCATENATE("EUR",C2130),[1]GEINDICE!AR$1:AS$65536,2,0),"")</f>
        <v>1750.9233276763059</v>
      </c>
      <c r="AF2130" s="33">
        <f>IFERROR($AA2130/VLOOKUP(CONCATENATE("EUR",C2130),[1]GEINDICE!AR$1:AS$65536,2,0),"")</f>
        <v>599.54775259187068</v>
      </c>
      <c r="AG2130" s="48" t="str">
        <f>VLOOKUP(E2130,[1]Apresentação!AW$1:AX$65536,2,0)</f>
        <v xml:space="preserve">                    2 - LEATHER AUXILIARIES</v>
      </c>
      <c r="AH2130" s="48" t="str">
        <f t="shared" si="571"/>
        <v xml:space="preserve">         5213000009 - PELLASTOL SG BR</v>
      </c>
      <c r="AI2130" s="49" t="str">
        <f t="shared" si="572"/>
        <v xml:space="preserve">     L00242 - CBC COUROS E ACABAMENTOS LTDA</v>
      </c>
      <c r="AJ2130" t="str">
        <f t="shared" si="573"/>
        <v xml:space="preserve">     90 - SALES</v>
      </c>
      <c r="AK2130" t="str">
        <f t="shared" si="574"/>
        <v/>
      </c>
      <c r="AL2130">
        <f t="shared" si="575"/>
        <v>2</v>
      </c>
      <c r="AM2130" t="str">
        <f t="shared" si="576"/>
        <v>2025 2</v>
      </c>
      <c r="AN2130" t="str">
        <f t="shared" si="577"/>
        <v xml:space="preserve">CBC </v>
      </c>
    </row>
    <row r="2131" spans="1:40" x14ac:dyDescent="0.35">
      <c r="A2131">
        <v>81654</v>
      </c>
      <c r="B2131" t="s">
        <v>274</v>
      </c>
      <c r="C2131" s="31">
        <v>45733</v>
      </c>
      <c r="D2131" t="s">
        <v>373</v>
      </c>
      <c r="E2131" t="s">
        <v>374</v>
      </c>
      <c r="F2131" t="s">
        <v>704</v>
      </c>
      <c r="G2131" t="s">
        <v>705</v>
      </c>
      <c r="H2131" t="s">
        <v>819</v>
      </c>
      <c r="I2131" t="s">
        <v>820</v>
      </c>
      <c r="J2131">
        <v>1000</v>
      </c>
      <c r="K2131">
        <v>13148.95</v>
      </c>
      <c r="L2131">
        <v>6652.1814599999998</v>
      </c>
      <c r="M2131">
        <v>2648.21</v>
      </c>
      <c r="N2131">
        <v>13.148949999999999</v>
      </c>
      <c r="O2131" s="32">
        <f t="shared" si="561"/>
        <v>10500.740000000002</v>
      </c>
      <c r="P2131" s="32">
        <f t="shared" si="562"/>
        <v>3848.5585400000018</v>
      </c>
      <c r="Q2131">
        <v>718702</v>
      </c>
      <c r="R2131" t="s">
        <v>312</v>
      </c>
      <c r="S2131" t="s">
        <v>457</v>
      </c>
      <c r="T2131" t="str">
        <f t="shared" si="563"/>
        <v>VEN</v>
      </c>
      <c r="U2131" t="s">
        <v>348</v>
      </c>
      <c r="V2131" s="33">
        <f t="shared" si="564"/>
        <v>13148.95</v>
      </c>
      <c r="W2131">
        <f t="shared" si="565"/>
        <v>1000</v>
      </c>
      <c r="X2131" s="33">
        <f t="shared" si="566"/>
        <v>10500.740000000002</v>
      </c>
      <c r="Y2131" s="33">
        <f t="shared" si="567"/>
        <v>2648.21</v>
      </c>
      <c r="Z2131" s="45">
        <f t="shared" si="568"/>
        <v>0.2774790793181206</v>
      </c>
      <c r="AA2131" s="33">
        <f t="shared" si="569"/>
        <v>3648.5585400000018</v>
      </c>
      <c r="AB2131" s="45">
        <f t="shared" si="570"/>
        <v>0.34745727824896161</v>
      </c>
      <c r="AC2131" s="33">
        <f>IFERROR($X2131/VLOOKUP(CONCATENATE("USD",C2131),[1]GEINDICE!AR$1:AS$65536,2,0),"")</f>
        <v>1839.5886619249502</v>
      </c>
      <c r="AD2131" s="33">
        <f>IFERROR($AA2131/VLOOKUP(CONCATENATE("USD",C2131),[1]GEINDICE!AR$1:AS$65536,2,0),"")</f>
        <v>639.17846957009237</v>
      </c>
      <c r="AE2131" s="33">
        <f>IFERROR($X2131/VLOOKUP(CONCATENATE("EUR",C2131),[1]GEINDICE!AR$1:AS$65536,2,0),"")</f>
        <v>1684.2954527227525</v>
      </c>
      <c r="AF2131" s="33">
        <f>IFERROR($AA2131/VLOOKUP(CONCATENATE("EUR",C2131),[1]GEINDICE!AR$1:AS$65536,2,0),"")</f>
        <v>585.22071377015016</v>
      </c>
      <c r="AG2131" s="48" t="str">
        <f>VLOOKUP(E2131,[1]Apresentação!AW$1:AX$65536,2,0)</f>
        <v xml:space="preserve">                    2 - LEATHER AUXILIARIES</v>
      </c>
      <c r="AH2131" s="48" t="str">
        <f t="shared" si="571"/>
        <v xml:space="preserve">         5213000009 - PELLASTOL SG BR</v>
      </c>
      <c r="AI2131" s="49" t="str">
        <f t="shared" si="572"/>
        <v xml:space="preserve">     L00242 - CBC COUROS E ACABAMENTOS LTDA</v>
      </c>
      <c r="AJ2131" t="str">
        <f t="shared" si="573"/>
        <v xml:space="preserve">     90 - SALES</v>
      </c>
      <c r="AK2131" t="str">
        <f t="shared" si="574"/>
        <v/>
      </c>
      <c r="AL2131">
        <f t="shared" si="575"/>
        <v>3</v>
      </c>
      <c r="AM2131" t="str">
        <f t="shared" si="576"/>
        <v>2025 3</v>
      </c>
      <c r="AN2131" t="str">
        <f t="shared" si="577"/>
        <v xml:space="preserve">CBC </v>
      </c>
    </row>
    <row r="2132" spans="1:40" x14ac:dyDescent="0.35">
      <c r="A2132">
        <v>81376</v>
      </c>
      <c r="B2132" t="s">
        <v>274</v>
      </c>
      <c r="C2132" s="31">
        <v>45712</v>
      </c>
      <c r="D2132" t="s">
        <v>373</v>
      </c>
      <c r="E2132" t="s">
        <v>374</v>
      </c>
      <c r="F2132" t="s">
        <v>427</v>
      </c>
      <c r="G2132" t="s">
        <v>428</v>
      </c>
      <c r="H2132" t="s">
        <v>819</v>
      </c>
      <c r="I2132" t="s">
        <v>820</v>
      </c>
      <c r="J2132">
        <v>360</v>
      </c>
      <c r="K2132">
        <v>5214.55</v>
      </c>
      <c r="L2132">
        <v>2394.7853300000002</v>
      </c>
      <c r="M2132">
        <v>1050.22</v>
      </c>
      <c r="N2132">
        <v>14.484859999999999</v>
      </c>
      <c r="O2132" s="32">
        <f t="shared" si="561"/>
        <v>4164.33</v>
      </c>
      <c r="P2132" s="32">
        <f t="shared" si="562"/>
        <v>1769.5446699999998</v>
      </c>
      <c r="Q2132">
        <v>711027</v>
      </c>
      <c r="R2132" t="s">
        <v>312</v>
      </c>
      <c r="S2132" t="s">
        <v>457</v>
      </c>
      <c r="T2132" t="str">
        <f t="shared" si="563"/>
        <v>VEN</v>
      </c>
      <c r="U2132" t="s">
        <v>437</v>
      </c>
      <c r="V2132" s="33">
        <f t="shared" si="564"/>
        <v>5214.55</v>
      </c>
      <c r="W2132">
        <f t="shared" si="565"/>
        <v>360</v>
      </c>
      <c r="X2132" s="33">
        <f t="shared" si="566"/>
        <v>4164.33</v>
      </c>
      <c r="Y2132" s="33">
        <f t="shared" si="567"/>
        <v>1050.22</v>
      </c>
      <c r="Z2132" s="45">
        <f t="shared" si="568"/>
        <v>0.32554001208157934</v>
      </c>
      <c r="AA2132" s="33">
        <f t="shared" si="569"/>
        <v>1697.5446699999998</v>
      </c>
      <c r="AB2132" s="45">
        <f t="shared" si="570"/>
        <v>0.40763932493342264</v>
      </c>
      <c r="AC2132" s="33">
        <f>IFERROR($X2132/VLOOKUP(CONCATENATE("USD",C2132),[1]GEINDICE!AR$1:AS$65536,2,0),"")</f>
        <v>727.29225610395042</v>
      </c>
      <c r="AD2132" s="33">
        <f>IFERROR($AA2132/VLOOKUP(CONCATENATE("USD",C2132),[1]GEINDICE!AR$1:AS$65536,2,0),"")</f>
        <v>296.47292430752026</v>
      </c>
      <c r="AE2132" s="33">
        <f>IFERROR($X2132/VLOOKUP(CONCATENATE("EUR",C2132),[1]GEINDICE!AR$1:AS$65536,2,0),"")</f>
        <v>694.7149792302688</v>
      </c>
      <c r="AF2132" s="33">
        <f>IFERROR($AA2132/VLOOKUP(CONCATENATE("EUR",C2132),[1]GEINDICE!AR$1:AS$65536,2,0),"")</f>
        <v>283.19314515456347</v>
      </c>
      <c r="AG2132" s="48" t="str">
        <f>VLOOKUP(E2132,[1]Apresentação!AW$1:AX$65536,2,0)</f>
        <v xml:space="preserve">                    2 - LEATHER AUXILIARIES</v>
      </c>
      <c r="AH2132" s="48" t="str">
        <f t="shared" si="571"/>
        <v xml:space="preserve">         5213000009 - PELLASTOL SG BR</v>
      </c>
      <c r="AI2132" s="49" t="str">
        <f t="shared" si="572"/>
        <v xml:space="preserve">     L00258 - CORTUME KRUMENAUER SA</v>
      </c>
      <c r="AJ2132" t="str">
        <f t="shared" si="573"/>
        <v xml:space="preserve">     90 - SALES</v>
      </c>
      <c r="AK2132" t="str">
        <f t="shared" si="574"/>
        <v/>
      </c>
      <c r="AL2132">
        <f t="shared" si="575"/>
        <v>2</v>
      </c>
      <c r="AM2132" t="str">
        <f t="shared" si="576"/>
        <v>2025 2</v>
      </c>
      <c r="AN2132" t="str">
        <f t="shared" si="577"/>
        <v xml:space="preserve">CORTUME </v>
      </c>
    </row>
    <row r="2133" spans="1:40" x14ac:dyDescent="0.35">
      <c r="A2133">
        <v>81378</v>
      </c>
      <c r="B2133" t="s">
        <v>274</v>
      </c>
      <c r="C2133" s="31">
        <v>45712</v>
      </c>
      <c r="D2133" t="s">
        <v>373</v>
      </c>
      <c r="E2133" t="s">
        <v>374</v>
      </c>
      <c r="F2133" t="s">
        <v>462</v>
      </c>
      <c r="G2133" t="s">
        <v>463</v>
      </c>
      <c r="H2133" t="s">
        <v>819</v>
      </c>
      <c r="I2133" t="s">
        <v>820</v>
      </c>
      <c r="J2133">
        <v>2000</v>
      </c>
      <c r="K2133">
        <v>25540</v>
      </c>
      <c r="L2133">
        <v>13304.362929999999</v>
      </c>
      <c r="M2133">
        <v>5143.78</v>
      </c>
      <c r="N2133">
        <v>12.77</v>
      </c>
      <c r="O2133" s="32">
        <f t="shared" si="561"/>
        <v>20396.22</v>
      </c>
      <c r="P2133" s="32">
        <f t="shared" si="562"/>
        <v>7091.8570700000018</v>
      </c>
      <c r="Q2133">
        <v>711071</v>
      </c>
      <c r="R2133" t="s">
        <v>312</v>
      </c>
      <c r="S2133" t="s">
        <v>457</v>
      </c>
      <c r="T2133" t="str">
        <f t="shared" si="563"/>
        <v>VEN</v>
      </c>
      <c r="U2133" t="s">
        <v>437</v>
      </c>
      <c r="V2133" s="33">
        <f t="shared" si="564"/>
        <v>25540</v>
      </c>
      <c r="W2133">
        <f t="shared" si="565"/>
        <v>2000</v>
      </c>
      <c r="X2133" s="33">
        <f t="shared" si="566"/>
        <v>20396.22</v>
      </c>
      <c r="Y2133" s="33">
        <f t="shared" si="567"/>
        <v>5143.78</v>
      </c>
      <c r="Z2133" s="45">
        <f t="shared" si="568"/>
        <v>0.26201476389976514</v>
      </c>
      <c r="AA2133" s="33">
        <f t="shared" si="569"/>
        <v>6691.8570700000018</v>
      </c>
      <c r="AB2133" s="45">
        <f t="shared" si="570"/>
        <v>0.32809300301722583</v>
      </c>
      <c r="AC2133" s="33">
        <f>IFERROR($X2133/VLOOKUP(CONCATENATE("USD",C2133),[1]GEINDICE!AR$1:AS$65536,2,0),"")</f>
        <v>3562.1607460966152</v>
      </c>
      <c r="AD2133" s="33">
        <f>IFERROR($AA2133/VLOOKUP(CONCATENATE("USD",C2133),[1]GEINDICE!AR$1:AS$65536,2,0),"")</f>
        <v>1168.7200164169201</v>
      </c>
      <c r="AE2133" s="33">
        <f>IFERROR($X2133/VLOOKUP(CONCATENATE("EUR",C2133),[1]GEINDICE!AR$1:AS$65536,2,0),"")</f>
        <v>3402.6024723487317</v>
      </c>
      <c r="AF2133" s="33">
        <f>IFERROR($AA2133/VLOOKUP(CONCATENATE("EUR",C2133),[1]GEINDICE!AR$1:AS$65536,2,0),"")</f>
        <v>1116.3700632267323</v>
      </c>
      <c r="AG2133" s="48" t="str">
        <f>VLOOKUP(E2133,[1]Apresentação!AW$1:AX$65536,2,0)</f>
        <v xml:space="preserve">                    2 - LEATHER AUXILIARIES</v>
      </c>
      <c r="AH2133" s="48" t="str">
        <f t="shared" si="571"/>
        <v xml:space="preserve">         5213000009 - PELLASTOL SG BR</v>
      </c>
      <c r="AI2133" s="49" t="str">
        <f t="shared" si="572"/>
        <v xml:space="preserve">     L00337 - AMCM IND COM IMP EXP E SERVS TECNICOS LTDA</v>
      </c>
      <c r="AJ2133" t="str">
        <f t="shared" si="573"/>
        <v xml:space="preserve">     90 - SALES</v>
      </c>
      <c r="AK2133" t="str">
        <f t="shared" si="574"/>
        <v/>
      </c>
      <c r="AL2133">
        <f t="shared" si="575"/>
        <v>2</v>
      </c>
      <c r="AM2133" t="str">
        <f t="shared" si="576"/>
        <v>2025 2</v>
      </c>
      <c r="AN2133" t="str">
        <f t="shared" si="577"/>
        <v xml:space="preserve">AMCM </v>
      </c>
    </row>
    <row r="2134" spans="1:40" x14ac:dyDescent="0.35">
      <c r="A2134">
        <v>81385</v>
      </c>
      <c r="B2134" t="s">
        <v>274</v>
      </c>
      <c r="C2134" s="31">
        <v>45712</v>
      </c>
      <c r="D2134" t="s">
        <v>373</v>
      </c>
      <c r="E2134" t="s">
        <v>374</v>
      </c>
      <c r="F2134" t="s">
        <v>770</v>
      </c>
      <c r="G2134" t="s">
        <v>771</v>
      </c>
      <c r="H2134" t="s">
        <v>819</v>
      </c>
      <c r="I2134" t="s">
        <v>820</v>
      </c>
      <c r="J2134">
        <v>1000</v>
      </c>
      <c r="K2134">
        <v>15408.7</v>
      </c>
      <c r="L2134">
        <v>6652.1814599999998</v>
      </c>
      <c r="M2134">
        <v>3103.32</v>
      </c>
      <c r="N2134">
        <v>15.408700000000001</v>
      </c>
      <c r="O2134" s="32">
        <f t="shared" si="561"/>
        <v>12305.380000000001</v>
      </c>
      <c r="P2134" s="32">
        <f t="shared" si="562"/>
        <v>5653.1985400000012</v>
      </c>
      <c r="Q2134">
        <v>711117</v>
      </c>
      <c r="R2134" t="s">
        <v>312</v>
      </c>
      <c r="S2134" t="s">
        <v>457</v>
      </c>
      <c r="T2134" t="str">
        <f t="shared" si="563"/>
        <v>VEN</v>
      </c>
      <c r="U2134" t="s">
        <v>313</v>
      </c>
      <c r="V2134" s="33">
        <f t="shared" si="564"/>
        <v>15408.7</v>
      </c>
      <c r="W2134">
        <f t="shared" si="565"/>
        <v>1000</v>
      </c>
      <c r="X2134" s="33">
        <f t="shared" si="566"/>
        <v>12305.380000000001</v>
      </c>
      <c r="Y2134" s="33">
        <f t="shared" si="567"/>
        <v>3103.32</v>
      </c>
      <c r="Z2134" s="45">
        <f t="shared" si="568"/>
        <v>0.35390386859371659</v>
      </c>
      <c r="AA2134" s="33">
        <f t="shared" si="569"/>
        <v>5453.1985400000012</v>
      </c>
      <c r="AB2134" s="45">
        <f t="shared" si="570"/>
        <v>0.44315563924072243</v>
      </c>
      <c r="AC2134" s="33">
        <f>IFERROR($X2134/VLOOKUP(CONCATENATE("USD",C2134),[1]GEINDICE!AR$1:AS$65536,2,0),"")</f>
        <v>2149.1110412518774</v>
      </c>
      <c r="AD2134" s="33">
        <f>IFERROR($AA2134/VLOOKUP(CONCATENATE("USD",C2134),[1]GEINDICE!AR$1:AS$65536,2,0),"")</f>
        <v>952.39067728527027</v>
      </c>
      <c r="AE2134" s="33">
        <f>IFERROR($X2134/VLOOKUP(CONCATENATE("EUR",C2134),[1]GEINDICE!AR$1:AS$65536,2,0),"")</f>
        <v>2052.8468711943015</v>
      </c>
      <c r="AF2134" s="33">
        <f>IFERROR($AA2134/VLOOKUP(CONCATENATE("EUR",C2134),[1]GEINDICE!AR$1:AS$65536,2,0),"")</f>
        <v>909.73066746742757</v>
      </c>
      <c r="AG2134" s="48" t="str">
        <f>VLOOKUP(E2134,[1]Apresentação!AW$1:AX$65536,2,0)</f>
        <v xml:space="preserve">                    2 - LEATHER AUXILIARIES</v>
      </c>
      <c r="AH2134" s="48" t="str">
        <f t="shared" si="571"/>
        <v xml:space="preserve">         5213000009 - PELLASTOL SG BR</v>
      </c>
      <c r="AI2134" s="49" t="str">
        <f t="shared" si="572"/>
        <v xml:space="preserve">     L00056 - NATUR INDUSTRIA DE COUROS LTDA</v>
      </c>
      <c r="AJ2134" t="str">
        <f t="shared" si="573"/>
        <v xml:space="preserve">     90 - SALES</v>
      </c>
      <c r="AK2134" t="str">
        <f t="shared" si="574"/>
        <v/>
      </c>
      <c r="AL2134">
        <f t="shared" si="575"/>
        <v>2</v>
      </c>
      <c r="AM2134" t="str">
        <f t="shared" si="576"/>
        <v>2025 2</v>
      </c>
      <c r="AN2134" t="str">
        <f t="shared" si="577"/>
        <v xml:space="preserve">NATUR </v>
      </c>
    </row>
    <row r="2135" spans="1:40" x14ac:dyDescent="0.35">
      <c r="A2135">
        <v>81915</v>
      </c>
      <c r="B2135" t="s">
        <v>274</v>
      </c>
      <c r="C2135" s="31">
        <v>45751</v>
      </c>
      <c r="D2135" t="s">
        <v>373</v>
      </c>
      <c r="E2135" t="s">
        <v>374</v>
      </c>
      <c r="F2135" t="s">
        <v>704</v>
      </c>
      <c r="G2135" t="s">
        <v>705</v>
      </c>
      <c r="H2135" t="s">
        <v>819</v>
      </c>
      <c r="I2135" t="s">
        <v>820</v>
      </c>
      <c r="J2135">
        <v>1000</v>
      </c>
      <c r="K2135">
        <v>12839.34</v>
      </c>
      <c r="L2135">
        <v>6768.5943699999998</v>
      </c>
      <c r="M2135">
        <v>2585.86</v>
      </c>
      <c r="N2135">
        <v>12.83934</v>
      </c>
      <c r="O2135" s="32">
        <f t="shared" si="561"/>
        <v>10253.48</v>
      </c>
      <c r="P2135" s="32">
        <f t="shared" si="562"/>
        <v>3484.8856299999998</v>
      </c>
      <c r="Q2135">
        <v>725780</v>
      </c>
      <c r="R2135" t="s">
        <v>312</v>
      </c>
      <c r="S2135" t="s">
        <v>457</v>
      </c>
      <c r="T2135" t="str">
        <f t="shared" si="563"/>
        <v>VEN</v>
      </c>
      <c r="U2135" t="s">
        <v>313</v>
      </c>
      <c r="V2135" s="33">
        <f t="shared" si="564"/>
        <v>12839.34</v>
      </c>
      <c r="W2135">
        <f t="shared" si="565"/>
        <v>1000</v>
      </c>
      <c r="X2135" s="33">
        <f t="shared" si="566"/>
        <v>10253.48</v>
      </c>
      <c r="Y2135" s="33">
        <f t="shared" si="567"/>
        <v>2585.86</v>
      </c>
      <c r="Z2135" s="45">
        <f t="shared" si="568"/>
        <v>0.25584536510443678</v>
      </c>
      <c r="AA2135" s="33">
        <f t="shared" si="569"/>
        <v>3284.8856299999998</v>
      </c>
      <c r="AB2135" s="45">
        <f t="shared" si="570"/>
        <v>0.32036787802775252</v>
      </c>
      <c r="AC2135" s="33">
        <f>IFERROR($X2135/VLOOKUP(CONCATENATE("USD",C2135),[1]GEINDICE!AR$1:AS$65536,2,0),"")</f>
        <v>1774.6646589473319</v>
      </c>
      <c r="AD2135" s="33">
        <f>IFERROR($AA2135/VLOOKUP(CONCATENATE("USD",C2135),[1]GEINDICE!AR$1:AS$65536,2,0),"")</f>
        <v>568.5455509978018</v>
      </c>
      <c r="AE2135" s="33">
        <f>IFERROR($X2135/VLOOKUP(CONCATENATE("EUR",C2135),[1]GEINDICE!AR$1:AS$65536,2,0),"")</f>
        <v>1611.1437595260916</v>
      </c>
      <c r="AF2135" s="33">
        <f>IFERROR($AA2135/VLOOKUP(CONCATENATE("EUR",C2135),[1]GEINDICE!AR$1:AS$65536,2,0),"")</f>
        <v>516.15870743702953</v>
      </c>
      <c r="AG2135" s="48" t="str">
        <f>VLOOKUP(E2135,[1]Apresentação!AW$1:AX$65536,2,0)</f>
        <v xml:space="preserve">                    2 - LEATHER AUXILIARIES</v>
      </c>
      <c r="AH2135" s="48" t="str">
        <f t="shared" si="571"/>
        <v xml:space="preserve">         5213000009 - PELLASTOL SG BR</v>
      </c>
      <c r="AI2135" s="49" t="str">
        <f t="shared" si="572"/>
        <v xml:space="preserve">     L00242 - CBC COUROS E ACABAMENTOS LTDA</v>
      </c>
      <c r="AJ2135" t="str">
        <f t="shared" si="573"/>
        <v xml:space="preserve">     90 - SALES</v>
      </c>
      <c r="AK2135" t="str">
        <f t="shared" si="574"/>
        <v/>
      </c>
      <c r="AL2135">
        <f t="shared" si="575"/>
        <v>4</v>
      </c>
      <c r="AM2135" t="str">
        <f t="shared" si="576"/>
        <v>2025 4</v>
      </c>
      <c r="AN2135" t="str">
        <f t="shared" si="577"/>
        <v xml:space="preserve">CBC </v>
      </c>
    </row>
    <row r="2136" spans="1:40" x14ac:dyDescent="0.35">
      <c r="A2136">
        <v>81977</v>
      </c>
      <c r="B2136" t="s">
        <v>274</v>
      </c>
      <c r="C2136" s="31">
        <v>45756</v>
      </c>
      <c r="D2136" t="s">
        <v>373</v>
      </c>
      <c r="E2136" t="s">
        <v>374</v>
      </c>
      <c r="F2136" t="s">
        <v>462</v>
      </c>
      <c r="G2136" t="s">
        <v>463</v>
      </c>
      <c r="H2136" t="s">
        <v>819</v>
      </c>
      <c r="I2136" t="s">
        <v>820</v>
      </c>
      <c r="J2136">
        <v>4000</v>
      </c>
      <c r="K2136">
        <v>51080</v>
      </c>
      <c r="L2136">
        <v>27074.377489999999</v>
      </c>
      <c r="M2136">
        <v>10287.58</v>
      </c>
      <c r="N2136">
        <v>12.77</v>
      </c>
      <c r="O2136" s="32">
        <f t="shared" si="561"/>
        <v>40792.42</v>
      </c>
      <c r="P2136" s="32">
        <f t="shared" si="562"/>
        <v>13718.042509999999</v>
      </c>
      <c r="Q2136">
        <v>727621</v>
      </c>
      <c r="R2136" t="s">
        <v>312</v>
      </c>
      <c r="S2136" t="s">
        <v>457</v>
      </c>
      <c r="T2136" t="str">
        <f t="shared" si="563"/>
        <v>VEN</v>
      </c>
      <c r="U2136" t="s">
        <v>313</v>
      </c>
      <c r="V2136" s="33">
        <f t="shared" si="564"/>
        <v>51080</v>
      </c>
      <c r="W2136">
        <f t="shared" si="565"/>
        <v>4000</v>
      </c>
      <c r="X2136" s="33">
        <f t="shared" si="566"/>
        <v>40792.42</v>
      </c>
      <c r="Y2136" s="33">
        <f t="shared" si="567"/>
        <v>10287.58</v>
      </c>
      <c r="Z2136" s="45">
        <f t="shared" si="568"/>
        <v>0.25289824804228661</v>
      </c>
      <c r="AA2136" s="33">
        <f t="shared" si="569"/>
        <v>12918.042509999999</v>
      </c>
      <c r="AB2136" s="45">
        <f t="shared" si="570"/>
        <v>0.31667752268681287</v>
      </c>
      <c r="AC2136" s="33">
        <f>IFERROR($X2136/VLOOKUP(CONCATENATE("USD",C2136),[1]GEINDICE!AR$1:AS$65536,2,0),"")</f>
        <v>6730.8670901740779</v>
      </c>
      <c r="AD2136" s="33">
        <f>IFERROR($AA2136/VLOOKUP(CONCATENATE("USD",C2136),[1]GEINDICE!AR$1:AS$65536,2,0),"")</f>
        <v>2131.5143156505237</v>
      </c>
      <c r="AE2136" s="33">
        <f>IFERROR($X2136/VLOOKUP(CONCATENATE("EUR",C2136),[1]GEINDICE!AR$1:AS$65536,2,0),"")</f>
        <v>6097.3393919464288</v>
      </c>
      <c r="AF2136" s="33">
        <f>IFERROR($AA2136/VLOOKUP(CONCATENATE("EUR",C2136),[1]GEINDICE!AR$1:AS$65536,2,0),"")</f>
        <v>1930.8903336223132</v>
      </c>
      <c r="AG2136" s="48" t="str">
        <f>VLOOKUP(E2136,[1]Apresentação!AW$1:AX$65536,2,0)</f>
        <v xml:space="preserve">                    2 - LEATHER AUXILIARIES</v>
      </c>
      <c r="AH2136" s="48" t="str">
        <f t="shared" si="571"/>
        <v xml:space="preserve">         5213000009 - PELLASTOL SG BR</v>
      </c>
      <c r="AI2136" s="49" t="str">
        <f t="shared" si="572"/>
        <v xml:space="preserve">     L00337 - AMCM IND COM IMP EXP E SERVS TECNICOS LTDA</v>
      </c>
      <c r="AJ2136" t="str">
        <f t="shared" si="573"/>
        <v xml:space="preserve">     90 - SALES</v>
      </c>
      <c r="AK2136" t="str">
        <f t="shared" si="574"/>
        <v/>
      </c>
      <c r="AL2136">
        <f t="shared" si="575"/>
        <v>4</v>
      </c>
      <c r="AM2136" t="str">
        <f t="shared" si="576"/>
        <v>2025 4</v>
      </c>
      <c r="AN2136" t="str">
        <f t="shared" si="577"/>
        <v xml:space="preserve">AMCM </v>
      </c>
    </row>
    <row r="2137" spans="1:40" x14ac:dyDescent="0.35">
      <c r="A2137">
        <v>80781</v>
      </c>
      <c r="B2137" t="s">
        <v>274</v>
      </c>
      <c r="C2137" s="31">
        <v>45665</v>
      </c>
      <c r="D2137" t="s">
        <v>373</v>
      </c>
      <c r="E2137" t="s">
        <v>374</v>
      </c>
      <c r="F2137" t="s">
        <v>382</v>
      </c>
      <c r="G2137" t="s">
        <v>383</v>
      </c>
      <c r="H2137" t="s">
        <v>819</v>
      </c>
      <c r="I2137" t="s">
        <v>820</v>
      </c>
      <c r="J2137">
        <v>600</v>
      </c>
      <c r="K2137">
        <v>9314.5400000000009</v>
      </c>
      <c r="L2137">
        <v>4030.5665600000002</v>
      </c>
      <c r="M2137">
        <v>1875.97</v>
      </c>
      <c r="N2137">
        <v>15.524229999999999</v>
      </c>
      <c r="O2137" s="32">
        <f t="shared" si="561"/>
        <v>7438.5700000000006</v>
      </c>
      <c r="P2137" s="32">
        <f t="shared" si="562"/>
        <v>3408.0034400000004</v>
      </c>
      <c r="Q2137">
        <v>706509</v>
      </c>
      <c r="R2137" t="s">
        <v>312</v>
      </c>
      <c r="S2137" t="s">
        <v>457</v>
      </c>
      <c r="T2137" t="str">
        <f t="shared" si="563"/>
        <v>VEN</v>
      </c>
      <c r="U2137" t="s">
        <v>313</v>
      </c>
      <c r="V2137" s="33">
        <f t="shared" si="564"/>
        <v>9314.5400000000009</v>
      </c>
      <c r="W2137">
        <f t="shared" si="565"/>
        <v>600</v>
      </c>
      <c r="X2137" s="33">
        <f t="shared" si="566"/>
        <v>7438.5700000000006</v>
      </c>
      <c r="Y2137" s="33">
        <f t="shared" si="567"/>
        <v>1875.97</v>
      </c>
      <c r="Z2137" s="34">
        <f t="shared" si="568"/>
        <v>0.35299686726343976</v>
      </c>
      <c r="AA2137" s="33">
        <f t="shared" si="569"/>
        <v>3288.0034400000004</v>
      </c>
      <c r="AB2137" s="34">
        <f t="shared" si="570"/>
        <v>0.44202090455557991</v>
      </c>
      <c r="AC2137" s="33">
        <f>IFERROR($X2137/VLOOKUP(CONCATENATE("USD",C2137),[1]GEINDICE!AR$1:AS$65536,2,0),"")</f>
        <v>1213.0542554752858</v>
      </c>
      <c r="AD2137" s="33">
        <f>IFERROR($AA2137/VLOOKUP(CONCATENATE("USD",C2137),[1]GEINDICE!AR$1:AS$65536,2,0),"")</f>
        <v>536.19533928018143</v>
      </c>
      <c r="AE2137" s="33">
        <f>IFERROR($X2137/VLOOKUP(CONCATENATE("EUR",C2137),[1]GEINDICE!AR$1:AS$65536,2,0),"")</f>
        <v>1177.3801421358362</v>
      </c>
      <c r="AF2137" s="33">
        <f>IFERROR($AA2137/VLOOKUP(CONCATENATE("EUR",C2137),[1]GEINDICE!AR$1:AS$65536,2,0),"")</f>
        <v>520.42663543265962</v>
      </c>
      <c r="AG2137" s="43" t="str">
        <f>VLOOKUP(E2137,[1]Apresentação!AW$1:AX$65536,2,0)</f>
        <v xml:space="preserve">                    2 - LEATHER AUXILIARIES</v>
      </c>
      <c r="AH2137" s="43" t="str">
        <f t="shared" si="571"/>
        <v xml:space="preserve">         5213000009 - PELLASTOL SG BR</v>
      </c>
      <c r="AI2137" s="44" t="str">
        <f t="shared" si="572"/>
        <v xml:space="preserve">     ZF1123 - GOBBA LEATHER INDUSTRIA E COMERCIO LTDA</v>
      </c>
      <c r="AJ2137" t="str">
        <f t="shared" si="573"/>
        <v xml:space="preserve">     90 - SALES</v>
      </c>
      <c r="AK2137" t="str">
        <f t="shared" si="574"/>
        <v/>
      </c>
      <c r="AL2137">
        <f t="shared" si="575"/>
        <v>1</v>
      </c>
      <c r="AM2137" t="str">
        <f t="shared" si="576"/>
        <v>2025 1</v>
      </c>
      <c r="AN2137" t="str">
        <f t="shared" si="577"/>
        <v xml:space="preserve">GOBBA </v>
      </c>
    </row>
    <row r="2138" spans="1:40" x14ac:dyDescent="0.35">
      <c r="A2138">
        <v>80820</v>
      </c>
      <c r="B2138" t="s">
        <v>274</v>
      </c>
      <c r="C2138" s="31">
        <v>45667</v>
      </c>
      <c r="D2138" t="s">
        <v>373</v>
      </c>
      <c r="E2138" t="s">
        <v>374</v>
      </c>
      <c r="F2138" t="s">
        <v>770</v>
      </c>
      <c r="G2138" t="s">
        <v>771</v>
      </c>
      <c r="H2138" t="s">
        <v>819</v>
      </c>
      <c r="I2138" t="s">
        <v>820</v>
      </c>
      <c r="J2138">
        <v>480</v>
      </c>
      <c r="K2138">
        <v>7307.52</v>
      </c>
      <c r="L2138">
        <v>3224.45325</v>
      </c>
      <c r="M2138">
        <v>1471.75</v>
      </c>
      <c r="N2138">
        <v>15.224</v>
      </c>
      <c r="O2138" s="32">
        <f t="shared" si="561"/>
        <v>5835.77</v>
      </c>
      <c r="P2138" s="32">
        <f t="shared" si="562"/>
        <v>2611.3167500000004</v>
      </c>
      <c r="Q2138">
        <v>706754</v>
      </c>
      <c r="R2138" t="s">
        <v>312</v>
      </c>
      <c r="S2138" t="s">
        <v>457</v>
      </c>
      <c r="T2138" t="str">
        <f t="shared" si="563"/>
        <v>VEN</v>
      </c>
      <c r="U2138" t="s">
        <v>313</v>
      </c>
      <c r="V2138" s="33">
        <f t="shared" si="564"/>
        <v>7307.52</v>
      </c>
      <c r="W2138">
        <f t="shared" si="565"/>
        <v>480</v>
      </c>
      <c r="X2138" s="33">
        <f t="shared" si="566"/>
        <v>5835.77</v>
      </c>
      <c r="Y2138" s="33">
        <f t="shared" si="567"/>
        <v>1471.75</v>
      </c>
      <c r="Z2138" s="34">
        <f t="shared" si="568"/>
        <v>0.34420935556796289</v>
      </c>
      <c r="AA2138" s="33">
        <f t="shared" si="569"/>
        <v>2515.3167500000004</v>
      </c>
      <c r="AB2138" s="34">
        <f t="shared" si="570"/>
        <v>0.43101711513647734</v>
      </c>
      <c r="AC2138" s="33">
        <f>IFERROR($X2138/VLOOKUP(CONCATENATE("USD",C2138),[1]GEINDICE!AR$1:AS$65536,2,0),"")</f>
        <v>957.23283851390136</v>
      </c>
      <c r="AD2138" s="33">
        <f>IFERROR($AA2138/VLOOKUP(CONCATENATE("USD",C2138),[1]GEINDICE!AR$1:AS$65536,2,0),"")</f>
        <v>412.58373657016324</v>
      </c>
      <c r="AE2138" s="33">
        <f>IFERROR($X2138/VLOOKUP(CONCATENATE("EUR",C2138),[1]GEINDICE!AR$1:AS$65536,2,0),"")</f>
        <v>933.70826066782934</v>
      </c>
      <c r="AF2138" s="33">
        <f>IFERROR($AA2138/VLOOKUP(CONCATENATE("EUR",C2138),[1]GEINDICE!AR$1:AS$65536,2,0),"")</f>
        <v>402.44424089214573</v>
      </c>
      <c r="AG2138" s="43" t="str">
        <f>VLOOKUP(E2138,[1]Apresentação!AW$1:AX$65536,2,0)</f>
        <v xml:space="preserve">                    2 - LEATHER AUXILIARIES</v>
      </c>
      <c r="AH2138" s="43" t="str">
        <f t="shared" si="571"/>
        <v xml:space="preserve">         5213000009 - PELLASTOL SG BR</v>
      </c>
      <c r="AI2138" s="44" t="str">
        <f t="shared" si="572"/>
        <v xml:space="preserve">     L00056 - NATUR INDUSTRIA DE COUROS LTDA</v>
      </c>
      <c r="AJ2138" t="str">
        <f t="shared" si="573"/>
        <v xml:space="preserve">     90 - SALES</v>
      </c>
      <c r="AK2138" t="str">
        <f t="shared" si="574"/>
        <v/>
      </c>
      <c r="AL2138">
        <f t="shared" si="575"/>
        <v>1</v>
      </c>
      <c r="AM2138" t="str">
        <f t="shared" si="576"/>
        <v>2025 1</v>
      </c>
      <c r="AN2138" t="str">
        <f t="shared" si="577"/>
        <v xml:space="preserve">NATUR </v>
      </c>
    </row>
    <row r="2139" spans="1:40" x14ac:dyDescent="0.35">
      <c r="A2139">
        <v>81539</v>
      </c>
      <c r="B2139" t="s">
        <v>274</v>
      </c>
      <c r="C2139" s="31">
        <v>45723</v>
      </c>
      <c r="D2139" t="s">
        <v>373</v>
      </c>
      <c r="E2139" t="s">
        <v>374</v>
      </c>
      <c r="F2139" t="s">
        <v>382</v>
      </c>
      <c r="G2139" t="s">
        <v>383</v>
      </c>
      <c r="H2139" t="s">
        <v>819</v>
      </c>
      <c r="I2139" t="s">
        <v>820</v>
      </c>
      <c r="J2139">
        <v>2000</v>
      </c>
      <c r="K2139">
        <v>29420.32</v>
      </c>
      <c r="L2139">
        <v>13304.36292</v>
      </c>
      <c r="M2139">
        <v>5925.28</v>
      </c>
      <c r="N2139">
        <v>14.71016</v>
      </c>
      <c r="O2139" s="32">
        <f t="shared" si="561"/>
        <v>23495.040000000001</v>
      </c>
      <c r="P2139" s="32">
        <f t="shared" si="562"/>
        <v>10190.677080000001</v>
      </c>
      <c r="Q2139">
        <v>714980</v>
      </c>
      <c r="R2139" t="s">
        <v>312</v>
      </c>
      <c r="S2139" t="s">
        <v>457</v>
      </c>
      <c r="T2139" t="str">
        <f t="shared" si="563"/>
        <v>VEN</v>
      </c>
      <c r="U2139" t="s">
        <v>348</v>
      </c>
      <c r="V2139" s="33">
        <f t="shared" si="564"/>
        <v>29420.32</v>
      </c>
      <c r="W2139">
        <f t="shared" si="565"/>
        <v>2000</v>
      </c>
      <c r="X2139" s="33">
        <f t="shared" si="566"/>
        <v>23495.040000000001</v>
      </c>
      <c r="Y2139" s="33">
        <f t="shared" si="567"/>
        <v>5925.28</v>
      </c>
      <c r="Z2139" s="34">
        <f t="shared" si="568"/>
        <v>0.33278621986436591</v>
      </c>
      <c r="AA2139" s="33">
        <f t="shared" si="569"/>
        <v>9790.6770800000013</v>
      </c>
      <c r="AB2139" s="34">
        <f t="shared" si="570"/>
        <v>0.41671250953392719</v>
      </c>
      <c r="AC2139" s="33">
        <f>IFERROR($X2139/VLOOKUP(CONCATENATE("USD",C2139),[1]GEINDICE!AR$1:AS$65536,2,0),"")</f>
        <v>4072.7777007349878</v>
      </c>
      <c r="AD2139" s="33">
        <f>IFERROR($AA2139/VLOOKUP(CONCATENATE("USD",C2139),[1]GEINDICE!AR$1:AS$65536,2,0),"")</f>
        <v>1697.1774164470949</v>
      </c>
      <c r="AE2139" s="33">
        <f>IFERROR($X2139/VLOOKUP(CONCATENATE("EUR",C2139),[1]GEINDICE!AR$1:AS$65536,2,0),"")</f>
        <v>3746.4385374643216</v>
      </c>
      <c r="AF2139" s="33">
        <f>IFERROR($AA2139/VLOOKUP(CONCATENATE("EUR",C2139),[1]GEINDICE!AR$1:AS$65536,2,0),"")</f>
        <v>1561.1878047613734</v>
      </c>
      <c r="AG2139" s="43" t="str">
        <f>VLOOKUP(E2139,[1]Apresentação!AW$1:AX$65536,2,0)</f>
        <v xml:space="preserve">                    2 - LEATHER AUXILIARIES</v>
      </c>
      <c r="AH2139" s="43" t="str">
        <f t="shared" si="571"/>
        <v xml:space="preserve">         5213000009 - PELLASTOL SG BR</v>
      </c>
      <c r="AI2139" s="44" t="str">
        <f t="shared" si="572"/>
        <v xml:space="preserve">     ZF1123 - GOBBA LEATHER INDUSTRIA E COMERCIO LTDA</v>
      </c>
      <c r="AJ2139" t="str">
        <f t="shared" si="573"/>
        <v xml:space="preserve">     90 - SALES</v>
      </c>
      <c r="AK2139" t="str">
        <f t="shared" si="574"/>
        <v/>
      </c>
      <c r="AL2139">
        <f t="shared" si="575"/>
        <v>3</v>
      </c>
      <c r="AM2139" t="str">
        <f t="shared" si="576"/>
        <v>2025 3</v>
      </c>
      <c r="AN2139" t="str">
        <f t="shared" si="577"/>
        <v xml:space="preserve">GOBBA </v>
      </c>
    </row>
    <row r="2140" spans="1:40" x14ac:dyDescent="0.35">
      <c r="A2140">
        <v>81220</v>
      </c>
      <c r="B2140" t="s">
        <v>274</v>
      </c>
      <c r="C2140" s="31">
        <v>45698</v>
      </c>
      <c r="D2140" t="s">
        <v>373</v>
      </c>
      <c r="E2140" t="s">
        <v>374</v>
      </c>
      <c r="F2140" t="s">
        <v>462</v>
      </c>
      <c r="G2140" t="s">
        <v>463</v>
      </c>
      <c r="H2140" t="s">
        <v>819</v>
      </c>
      <c r="I2140" t="s">
        <v>820</v>
      </c>
      <c r="J2140">
        <v>3000</v>
      </c>
      <c r="K2140">
        <v>38310</v>
      </c>
      <c r="L2140">
        <v>19956.544389999999</v>
      </c>
      <c r="M2140">
        <v>7715.68</v>
      </c>
      <c r="N2140">
        <v>12.77</v>
      </c>
      <c r="O2140" s="32">
        <f t="shared" si="561"/>
        <v>30594.32</v>
      </c>
      <c r="P2140" s="32">
        <f t="shared" si="562"/>
        <v>10637.775610000001</v>
      </c>
      <c r="Q2140">
        <v>709693</v>
      </c>
      <c r="R2140" t="s">
        <v>312</v>
      </c>
      <c r="S2140" t="s">
        <v>457</v>
      </c>
      <c r="T2140" t="str">
        <f t="shared" si="563"/>
        <v>VEN</v>
      </c>
      <c r="U2140" t="s">
        <v>437</v>
      </c>
      <c r="V2140" s="33">
        <f t="shared" si="564"/>
        <v>38310</v>
      </c>
      <c r="W2140">
        <f t="shared" si="565"/>
        <v>3000</v>
      </c>
      <c r="X2140" s="33">
        <f t="shared" si="566"/>
        <v>30594.32</v>
      </c>
      <c r="Y2140" s="33">
        <f t="shared" si="567"/>
        <v>7715.68</v>
      </c>
      <c r="Z2140" s="34">
        <f t="shared" si="568"/>
        <v>0.26201450300182721</v>
      </c>
      <c r="AA2140" s="33">
        <f t="shared" si="569"/>
        <v>10037.775610000001</v>
      </c>
      <c r="AB2140" s="34">
        <f t="shared" si="570"/>
        <v>0.32809278356243904</v>
      </c>
      <c r="AC2140" s="33">
        <f>IFERROR($X2140/VLOOKUP(CONCATENATE("USD",C2140),[1]GEINDICE!AR$1:AS$65536,2,0),"")</f>
        <v>5292.4024356490445</v>
      </c>
      <c r="AD2140" s="33">
        <f>IFERROR($AA2140/VLOOKUP(CONCATENATE("USD",C2140),[1]GEINDICE!AR$1:AS$65536,2,0),"")</f>
        <v>1736.3990468447275</v>
      </c>
      <c r="AE2140" s="33">
        <f>IFERROR($X2140/VLOOKUP(CONCATENATE("EUR",C2140),[1]GEINDICE!AR$1:AS$65536,2,0),"")</f>
        <v>5129.7463154541338</v>
      </c>
      <c r="AF2140" s="33">
        <f>IFERROR($AA2140/VLOOKUP(CONCATENATE("EUR",C2140),[1]GEINDICE!AR$1:AS$65536,2,0),"")</f>
        <v>1683.0327476065124</v>
      </c>
      <c r="AG2140" s="43" t="str">
        <f>VLOOKUP(E2140,[1]Apresentação!AW$1:AX$65536,2,0)</f>
        <v xml:space="preserve">                    2 - LEATHER AUXILIARIES</v>
      </c>
      <c r="AH2140" s="43" t="str">
        <f t="shared" si="571"/>
        <v xml:space="preserve">         5213000009 - PELLASTOL SG BR</v>
      </c>
      <c r="AI2140" s="44" t="str">
        <f t="shared" si="572"/>
        <v xml:space="preserve">     L00337 - AMCM IND COM IMP EXP E SERVS TECNICOS LTDA</v>
      </c>
      <c r="AJ2140" t="str">
        <f t="shared" si="573"/>
        <v xml:space="preserve">     90 - SALES</v>
      </c>
      <c r="AK2140" t="str">
        <f t="shared" si="574"/>
        <v/>
      </c>
      <c r="AL2140">
        <f t="shared" si="575"/>
        <v>2</v>
      </c>
      <c r="AM2140" t="str">
        <f t="shared" si="576"/>
        <v>2025 2</v>
      </c>
      <c r="AN2140" t="str">
        <f t="shared" si="577"/>
        <v xml:space="preserve">AMCM </v>
      </c>
    </row>
    <row r="2141" spans="1:40" x14ac:dyDescent="0.35">
      <c r="A2141">
        <v>82084</v>
      </c>
      <c r="B2141" t="s">
        <v>274</v>
      </c>
      <c r="C2141" s="31">
        <v>45764</v>
      </c>
      <c r="D2141" t="s">
        <v>373</v>
      </c>
      <c r="E2141" t="s">
        <v>374</v>
      </c>
      <c r="F2141" t="s">
        <v>462</v>
      </c>
      <c r="G2141" t="s">
        <v>463</v>
      </c>
      <c r="H2141" t="s">
        <v>819</v>
      </c>
      <c r="I2141" t="s">
        <v>820</v>
      </c>
      <c r="J2141">
        <v>2000</v>
      </c>
      <c r="K2141">
        <v>25540</v>
      </c>
      <c r="L2141">
        <v>13537.188749999999</v>
      </c>
      <c r="M2141">
        <v>5143.78</v>
      </c>
      <c r="N2141">
        <v>12.77</v>
      </c>
      <c r="O2141" s="32">
        <f t="shared" si="561"/>
        <v>20396.22</v>
      </c>
      <c r="P2141" s="32">
        <f t="shared" si="562"/>
        <v>6859.0312500000018</v>
      </c>
      <c r="Q2141">
        <v>730625</v>
      </c>
      <c r="R2141" t="s">
        <v>312</v>
      </c>
      <c r="S2141" t="s">
        <v>457</v>
      </c>
      <c r="T2141" t="str">
        <f t="shared" si="563"/>
        <v>VEN</v>
      </c>
      <c r="U2141" t="s">
        <v>313</v>
      </c>
      <c r="V2141" s="33">
        <f t="shared" si="564"/>
        <v>25540</v>
      </c>
      <c r="W2141">
        <f t="shared" si="565"/>
        <v>2000</v>
      </c>
      <c r="X2141" s="33">
        <f t="shared" si="566"/>
        <v>20396.22</v>
      </c>
      <c r="Y2141" s="33">
        <f t="shared" si="567"/>
        <v>5143.78</v>
      </c>
      <c r="Z2141" s="34">
        <f t="shared" si="568"/>
        <v>0.25289863938919349</v>
      </c>
      <c r="AA2141" s="33">
        <f t="shared" si="569"/>
        <v>6459.0312500000018</v>
      </c>
      <c r="AB2141" s="34">
        <f t="shared" si="570"/>
        <v>0.31667785746574617</v>
      </c>
      <c r="AC2141" s="33">
        <f>IFERROR($X2141/VLOOKUP(CONCATENATE("USD",C2141),[1]GEINDICE!AR$1:AS$65536,2,0),"")</f>
        <v>3483.0205433835963</v>
      </c>
      <c r="AD2141" s="33">
        <f>IFERROR($AA2141/VLOOKUP(CONCATENATE("USD",C2141),[1]GEINDICE!AR$1:AS$65536,2,0),"")</f>
        <v>1102.9954831878963</v>
      </c>
      <c r="AE2141" s="33">
        <f>IFERROR($X2141/VLOOKUP(CONCATENATE("EUR",C2141),[1]GEINDICE!AR$1:AS$65536,2,0),"")</f>
        <v>3064.4280176688003</v>
      </c>
      <c r="AF2141" s="33">
        <f>IFERROR($AA2141/VLOOKUP(CONCATENATE("EUR",C2141),[1]GEINDICE!AR$1:AS$65536,2,0),"")</f>
        <v>970.43649899335946</v>
      </c>
      <c r="AG2141" s="43" t="str">
        <f>VLOOKUP(E2141,[1]Apresentação!AW$1:AX$65536,2,0)</f>
        <v xml:space="preserve">                    2 - LEATHER AUXILIARIES</v>
      </c>
      <c r="AH2141" s="43" t="str">
        <f t="shared" si="571"/>
        <v xml:space="preserve">         5213000009 - PELLASTOL SG BR</v>
      </c>
      <c r="AI2141" s="44" t="str">
        <f t="shared" si="572"/>
        <v xml:space="preserve">     L00337 - AMCM IND COM IMP EXP E SERVS TECNICOS LTDA</v>
      </c>
      <c r="AJ2141" t="str">
        <f t="shared" si="573"/>
        <v xml:space="preserve">     90 - SALES</v>
      </c>
      <c r="AK2141" t="str">
        <f t="shared" si="574"/>
        <v/>
      </c>
      <c r="AL2141">
        <f t="shared" si="575"/>
        <v>4</v>
      </c>
      <c r="AM2141" t="str">
        <f t="shared" si="576"/>
        <v>2025 4</v>
      </c>
      <c r="AN2141" t="str">
        <f t="shared" si="577"/>
        <v xml:space="preserve">AMCM </v>
      </c>
    </row>
    <row r="2142" spans="1:40" x14ac:dyDescent="0.35">
      <c r="A2142">
        <v>80936</v>
      </c>
      <c r="B2142" t="s">
        <v>274</v>
      </c>
      <c r="C2142" s="31">
        <v>45677</v>
      </c>
      <c r="D2142" t="s">
        <v>373</v>
      </c>
      <c r="E2142" t="s">
        <v>374</v>
      </c>
      <c r="F2142" t="s">
        <v>770</v>
      </c>
      <c r="G2142" t="s">
        <v>771</v>
      </c>
      <c r="H2142" t="s">
        <v>819</v>
      </c>
      <c r="I2142" t="s">
        <v>820</v>
      </c>
      <c r="J2142">
        <v>360</v>
      </c>
      <c r="K2142">
        <v>5454.81</v>
      </c>
      <c r="L2142">
        <v>2418.3399399999998</v>
      </c>
      <c r="M2142">
        <v>1098.6099999999999</v>
      </c>
      <c r="N2142">
        <v>15.152249999999999</v>
      </c>
      <c r="O2142" s="32">
        <f t="shared" si="561"/>
        <v>4356.2000000000007</v>
      </c>
      <c r="P2142" s="32">
        <f t="shared" si="562"/>
        <v>1937.8600600000009</v>
      </c>
      <c r="Q2142">
        <v>707565</v>
      </c>
      <c r="R2142" t="s">
        <v>312</v>
      </c>
      <c r="S2142" t="s">
        <v>457</v>
      </c>
      <c r="T2142" t="str">
        <f t="shared" si="563"/>
        <v>VEN</v>
      </c>
      <c r="U2142" t="s">
        <v>313</v>
      </c>
      <c r="V2142" s="33">
        <f t="shared" si="564"/>
        <v>5454.81</v>
      </c>
      <c r="W2142">
        <f t="shared" si="565"/>
        <v>360</v>
      </c>
      <c r="X2142" s="33">
        <f t="shared" si="566"/>
        <v>4356.2000000000007</v>
      </c>
      <c r="Y2142" s="33">
        <f t="shared" si="567"/>
        <v>1098.6099999999999</v>
      </c>
      <c r="Z2142" s="45">
        <f t="shared" si="568"/>
        <v>0.34205775453223863</v>
      </c>
      <c r="AA2142" s="33">
        <f t="shared" si="569"/>
        <v>1865.8600600000009</v>
      </c>
      <c r="AB2142" s="45">
        <f t="shared" si="570"/>
        <v>0.42832286396400548</v>
      </c>
      <c r="AC2142" s="33">
        <f>IFERROR($X2142/VLOOKUP(CONCATENATE("USD",C2142),[1]GEINDICE!AR$1:AS$65536,2,0),"")</f>
        <v>720.05686138384749</v>
      </c>
      <c r="AD2142" s="33">
        <f>IFERROR($AA2142/VLOOKUP(CONCATENATE("USD",C2142),[1]GEINDICE!AR$1:AS$65536,2,0),"")</f>
        <v>308.41681708486243</v>
      </c>
      <c r="AE2142" s="33">
        <f>IFERROR($X2142/VLOOKUP(CONCATENATE("EUR",C2142),[1]GEINDICE!AR$1:AS$65536,2,0),"")</f>
        <v>692.2954675481534</v>
      </c>
      <c r="AF2142" s="33">
        <f>IFERROR($AA2142/VLOOKUP(CONCATENATE("EUR",C2142),[1]GEINDICE!AR$1:AS$65536,2,0),"")</f>
        <v>296.52597736952526</v>
      </c>
      <c r="AG2142" s="48" t="str">
        <f>VLOOKUP(E2142,[1]Apresentação!AW$1:AX$65536,2,0)</f>
        <v xml:space="preserve">                    2 - LEATHER AUXILIARIES</v>
      </c>
      <c r="AH2142" s="48" t="str">
        <f t="shared" si="571"/>
        <v xml:space="preserve">         5213000009 - PELLASTOL SG BR</v>
      </c>
      <c r="AI2142" s="49" t="str">
        <f t="shared" si="572"/>
        <v xml:space="preserve">     L00056 - NATUR INDUSTRIA DE COUROS LTDA</v>
      </c>
      <c r="AJ2142" t="str">
        <f t="shared" si="573"/>
        <v xml:space="preserve">     90 - SALES</v>
      </c>
      <c r="AK2142" t="str">
        <f t="shared" si="574"/>
        <v/>
      </c>
      <c r="AL2142">
        <f t="shared" si="575"/>
        <v>1</v>
      </c>
      <c r="AM2142" t="str">
        <f t="shared" si="576"/>
        <v>2025 1</v>
      </c>
      <c r="AN2142" t="str">
        <f t="shared" si="577"/>
        <v xml:space="preserve">NATUR </v>
      </c>
    </row>
    <row r="2143" spans="1:40" x14ac:dyDescent="0.35">
      <c r="A2143">
        <v>81896</v>
      </c>
      <c r="B2143" t="s">
        <v>274</v>
      </c>
      <c r="C2143" s="31">
        <v>45749</v>
      </c>
      <c r="D2143" t="s">
        <v>373</v>
      </c>
      <c r="E2143" t="s">
        <v>374</v>
      </c>
      <c r="F2143" t="s">
        <v>642</v>
      </c>
      <c r="G2143" t="s">
        <v>643</v>
      </c>
      <c r="H2143" t="s">
        <v>819</v>
      </c>
      <c r="I2143" t="s">
        <v>820</v>
      </c>
      <c r="J2143">
        <v>120</v>
      </c>
      <c r="K2143">
        <v>1653.1200000000001</v>
      </c>
      <c r="L2143">
        <v>812.23131999999998</v>
      </c>
      <c r="M2143">
        <v>332.94</v>
      </c>
      <c r="N2143">
        <v>13.776</v>
      </c>
      <c r="O2143" s="32">
        <f t="shared" si="561"/>
        <v>1320.18</v>
      </c>
      <c r="P2143" s="32">
        <f t="shared" si="562"/>
        <v>507.94868000000008</v>
      </c>
      <c r="Q2143">
        <v>725121</v>
      </c>
      <c r="R2143" t="s">
        <v>312</v>
      </c>
      <c r="S2143" t="s">
        <v>457</v>
      </c>
      <c r="T2143" t="str">
        <f t="shared" si="563"/>
        <v>VEN</v>
      </c>
      <c r="U2143" t="s">
        <v>437</v>
      </c>
      <c r="V2143" s="33">
        <f t="shared" si="564"/>
        <v>1653.1200000000001</v>
      </c>
      <c r="W2143">
        <f t="shared" si="565"/>
        <v>120</v>
      </c>
      <c r="X2143" s="33">
        <f t="shared" si="566"/>
        <v>1320.18</v>
      </c>
      <c r="Y2143" s="33">
        <f t="shared" si="567"/>
        <v>332.94</v>
      </c>
      <c r="Z2143" s="34">
        <f t="shared" si="568"/>
        <v>0.29274866918312042</v>
      </c>
      <c r="AA2143" s="33">
        <f t="shared" si="569"/>
        <v>483.94868000000008</v>
      </c>
      <c r="AB2143" s="34">
        <f t="shared" si="570"/>
        <v>0.36657779999697016</v>
      </c>
      <c r="AC2143" s="33">
        <f>IFERROR($X2143/VLOOKUP(CONCATENATE("USD",C2143),[1]GEINDICE!AR$1:AS$65536,2,0),"")</f>
        <v>231.92382692409043</v>
      </c>
      <c r="AD2143" s="33">
        <f>IFERROR($AA2143/VLOOKUP(CONCATENATE("USD",C2143),[1]GEINDICE!AR$1:AS$65536,2,0),"")</f>
        <v>85.01812624071114</v>
      </c>
      <c r="AE2143" s="33">
        <f>IFERROR($X2143/VLOOKUP(CONCATENATE("EUR",C2143),[1]GEINDICE!AR$1:AS$65536,2,0),"")</f>
        <v>213.40036208457263</v>
      </c>
      <c r="AF2143" s="33">
        <f>IFERROR($AA2143/VLOOKUP(CONCATENATE("EUR",C2143),[1]GEINDICE!AR$1:AS$65536,2,0),"")</f>
        <v>78.22783525151948</v>
      </c>
      <c r="AG2143" s="43" t="str">
        <f>VLOOKUP(E2143,[1]Apresentação!AW$1:AX$65536,2,0)</f>
        <v xml:space="preserve">                    2 - LEATHER AUXILIARIES</v>
      </c>
      <c r="AH2143" s="43" t="str">
        <f t="shared" si="571"/>
        <v xml:space="preserve">         5213000009 - PELLASTOL SG BR</v>
      </c>
      <c r="AI2143" s="44" t="str">
        <f t="shared" si="572"/>
        <v xml:space="preserve">     L00281 - ICL BENEFICIAMENTO DE COUROS LTDA.</v>
      </c>
      <c r="AJ2143" t="str">
        <f t="shared" si="573"/>
        <v xml:space="preserve">     90 - SALES</v>
      </c>
      <c r="AK2143" t="str">
        <f t="shared" si="574"/>
        <v/>
      </c>
      <c r="AL2143">
        <f t="shared" si="575"/>
        <v>4</v>
      </c>
      <c r="AM2143" t="str">
        <f t="shared" si="576"/>
        <v>2025 4</v>
      </c>
      <c r="AN2143" t="str">
        <f t="shared" si="577"/>
        <v xml:space="preserve">ICL </v>
      </c>
    </row>
    <row r="2144" spans="1:40" x14ac:dyDescent="0.35">
      <c r="A2144">
        <v>81897</v>
      </c>
      <c r="B2144" t="s">
        <v>274</v>
      </c>
      <c r="C2144" s="31">
        <v>45749</v>
      </c>
      <c r="D2144" t="s">
        <v>373</v>
      </c>
      <c r="E2144" t="s">
        <v>374</v>
      </c>
      <c r="F2144" t="s">
        <v>427</v>
      </c>
      <c r="G2144" t="s">
        <v>428</v>
      </c>
      <c r="H2144" t="s">
        <v>819</v>
      </c>
      <c r="I2144" t="s">
        <v>820</v>
      </c>
      <c r="J2144">
        <v>360</v>
      </c>
      <c r="K2144">
        <v>5216.74</v>
      </c>
      <c r="L2144">
        <v>2436.6939699999998</v>
      </c>
      <c r="M2144">
        <v>1050.6600000000001</v>
      </c>
      <c r="N2144">
        <v>14.49095</v>
      </c>
      <c r="O2144" s="32">
        <f t="shared" si="561"/>
        <v>4166.08</v>
      </c>
      <c r="P2144" s="32">
        <f t="shared" si="562"/>
        <v>1729.3860300000001</v>
      </c>
      <c r="Q2144">
        <v>725141</v>
      </c>
      <c r="R2144" t="s">
        <v>312</v>
      </c>
      <c r="S2144" t="s">
        <v>457</v>
      </c>
      <c r="T2144" t="str">
        <f t="shared" si="563"/>
        <v>VEN</v>
      </c>
      <c r="U2144" t="s">
        <v>437</v>
      </c>
      <c r="V2144" s="33">
        <f t="shared" si="564"/>
        <v>5216.74</v>
      </c>
      <c r="W2144">
        <f t="shared" si="565"/>
        <v>360</v>
      </c>
      <c r="X2144" s="33">
        <f t="shared" si="566"/>
        <v>4166.08</v>
      </c>
      <c r="Y2144" s="33">
        <f t="shared" si="567"/>
        <v>1050.6600000000001</v>
      </c>
      <c r="Z2144" s="34">
        <f t="shared" si="568"/>
        <v>0.31770531596360951</v>
      </c>
      <c r="AA2144" s="33">
        <f t="shared" si="569"/>
        <v>1657.3860300000001</v>
      </c>
      <c r="AB2144" s="34">
        <f t="shared" si="570"/>
        <v>0.39782866147553581</v>
      </c>
      <c r="AC2144" s="33">
        <f>IFERROR($X2144/VLOOKUP(CONCATENATE("USD",C2144),[1]GEINDICE!AR$1:AS$65536,2,0),"")</f>
        <v>731.87990794582151</v>
      </c>
      <c r="AD2144" s="33">
        <f>IFERROR($AA2144/VLOOKUP(CONCATENATE("USD",C2144),[1]GEINDICE!AR$1:AS$65536,2,0),"")</f>
        <v>291.16280413892451</v>
      </c>
      <c r="AE2144" s="33">
        <f>IFERROR($X2144/VLOOKUP(CONCATENATE("EUR",C2144),[1]GEINDICE!AR$1:AS$65536,2,0),"")</f>
        <v>673.42557868873655</v>
      </c>
      <c r="AF2144" s="33">
        <f>IFERROR($AA2144/VLOOKUP(CONCATENATE("EUR",C2144),[1]GEINDICE!AR$1:AS$65536,2,0),"")</f>
        <v>267.90799657312817</v>
      </c>
      <c r="AG2144" s="43" t="str">
        <f>VLOOKUP(E2144,[1]Apresentação!AW$1:AX$65536,2,0)</f>
        <v xml:space="preserve">                    2 - LEATHER AUXILIARIES</v>
      </c>
      <c r="AH2144" s="43" t="str">
        <f t="shared" si="571"/>
        <v xml:space="preserve">         5213000009 - PELLASTOL SG BR</v>
      </c>
      <c r="AI2144" s="44" t="str">
        <f t="shared" si="572"/>
        <v xml:space="preserve">     L00258 - CORTUME KRUMENAUER SA</v>
      </c>
      <c r="AJ2144" t="str">
        <f t="shared" si="573"/>
        <v xml:space="preserve">     90 - SALES</v>
      </c>
      <c r="AK2144" t="str">
        <f t="shared" si="574"/>
        <v/>
      </c>
      <c r="AL2144">
        <f t="shared" si="575"/>
        <v>4</v>
      </c>
      <c r="AM2144" t="str">
        <f t="shared" si="576"/>
        <v>2025 4</v>
      </c>
      <c r="AN2144" t="str">
        <f t="shared" si="577"/>
        <v xml:space="preserve">CORTUME </v>
      </c>
    </row>
    <row r="2145" spans="1:40" x14ac:dyDescent="0.35">
      <c r="A2145">
        <v>82360</v>
      </c>
      <c r="B2145" t="s">
        <v>274</v>
      </c>
      <c r="C2145" s="31">
        <v>45789</v>
      </c>
      <c r="D2145" t="s">
        <v>373</v>
      </c>
      <c r="E2145" t="s">
        <v>374</v>
      </c>
      <c r="F2145" t="s">
        <v>462</v>
      </c>
      <c r="G2145" t="s">
        <v>463</v>
      </c>
      <c r="H2145" t="s">
        <v>819</v>
      </c>
      <c r="I2145" t="s">
        <v>820</v>
      </c>
      <c r="J2145">
        <v>4000</v>
      </c>
      <c r="K2145">
        <v>51080</v>
      </c>
      <c r="L2145">
        <v>27074.377270000001</v>
      </c>
      <c r="M2145">
        <v>10287.58</v>
      </c>
      <c r="N2145">
        <v>12.77</v>
      </c>
      <c r="O2145" s="32">
        <f t="shared" si="561"/>
        <v>40792.42</v>
      </c>
      <c r="P2145" s="32">
        <f t="shared" si="562"/>
        <v>13718.042729999997</v>
      </c>
      <c r="Q2145">
        <v>738393</v>
      </c>
      <c r="R2145" t="s">
        <v>312</v>
      </c>
      <c r="S2145" t="s">
        <v>457</v>
      </c>
      <c r="T2145" t="str">
        <f t="shared" si="563"/>
        <v>VEN</v>
      </c>
      <c r="U2145" t="s">
        <v>437</v>
      </c>
      <c r="V2145" s="33">
        <f t="shared" si="564"/>
        <v>51080</v>
      </c>
      <c r="W2145">
        <f t="shared" si="565"/>
        <v>4000</v>
      </c>
      <c r="X2145" s="33">
        <f t="shared" si="566"/>
        <v>40792.42</v>
      </c>
      <c r="Y2145" s="33">
        <f t="shared" si="567"/>
        <v>10287.58</v>
      </c>
      <c r="Z2145" s="45">
        <f t="shared" si="568"/>
        <v>0.252898252349256</v>
      </c>
      <c r="AA2145" s="33">
        <f t="shared" si="569"/>
        <v>12918.042729999997</v>
      </c>
      <c r="AB2145" s="45">
        <f t="shared" si="570"/>
        <v>0.31667752807997168</v>
      </c>
      <c r="AC2145" s="33">
        <f>IFERROR($X2145/VLOOKUP(CONCATENATE("USD",C2145),[1]GEINDICE!AR$1:AS$65536,2,0),"")</f>
        <v>7178.9834923093167</v>
      </c>
      <c r="AD2145" s="33">
        <f>IFERROR($AA2145/VLOOKUP(CONCATENATE("USD",C2145),[1]GEINDICE!AR$1:AS$65536,2,0),"")</f>
        <v>2273.4227464714368</v>
      </c>
      <c r="AE2145" s="33">
        <f>IFERROR($X2145/VLOOKUP(CONCATENATE("EUR",C2145),[1]GEINDICE!AR$1:AS$65536,2,0),"")</f>
        <v>6464.0087470486624</v>
      </c>
      <c r="AF2145" s="33">
        <f>IFERROR($AA2145/VLOOKUP(CONCATENATE("EUR",C2145),[1]GEINDICE!AR$1:AS$65536,2,0),"")</f>
        <v>2047.0063115026853</v>
      </c>
      <c r="AG2145" s="48" t="str">
        <f>VLOOKUP(E2145,[1]Apresentação!AW$1:AX$65536,2,0)</f>
        <v xml:space="preserve">                    2 - LEATHER AUXILIARIES</v>
      </c>
      <c r="AH2145" s="48" t="str">
        <f t="shared" si="571"/>
        <v xml:space="preserve">         5213000009 - PELLASTOL SG BR</v>
      </c>
      <c r="AI2145" s="49" t="str">
        <f t="shared" si="572"/>
        <v xml:space="preserve">     L00337 - AMCM IND COM IMP EXP E SERVS TECNICOS LTDA</v>
      </c>
      <c r="AJ2145" t="str">
        <f t="shared" si="573"/>
        <v xml:space="preserve">     90 - SALES</v>
      </c>
      <c r="AK2145" t="str">
        <f t="shared" si="574"/>
        <v/>
      </c>
      <c r="AL2145">
        <f t="shared" si="575"/>
        <v>5</v>
      </c>
      <c r="AM2145" t="str">
        <f t="shared" si="576"/>
        <v>2025 5</v>
      </c>
      <c r="AN2145" t="str">
        <f t="shared" si="577"/>
        <v xml:space="preserve">AMCM </v>
      </c>
    </row>
    <row r="2146" spans="1:40" x14ac:dyDescent="0.35">
      <c r="A2146">
        <v>81071</v>
      </c>
      <c r="B2146" t="s">
        <v>274</v>
      </c>
      <c r="C2146" s="31">
        <v>45687</v>
      </c>
      <c r="D2146" t="s">
        <v>373</v>
      </c>
      <c r="E2146" t="s">
        <v>374</v>
      </c>
      <c r="F2146" t="s">
        <v>787</v>
      </c>
      <c r="G2146" t="s">
        <v>788</v>
      </c>
      <c r="H2146" t="s">
        <v>819</v>
      </c>
      <c r="I2146" t="s">
        <v>820</v>
      </c>
      <c r="J2146">
        <v>120</v>
      </c>
      <c r="K2146">
        <v>1918.75</v>
      </c>
      <c r="L2146">
        <v>818.21601999999996</v>
      </c>
      <c r="M2146">
        <v>386.44</v>
      </c>
      <c r="N2146">
        <v>15.989619999999999</v>
      </c>
      <c r="O2146" s="32">
        <f t="shared" si="561"/>
        <v>1532.31</v>
      </c>
      <c r="P2146" s="32">
        <f t="shared" si="562"/>
        <v>714.09397999999999</v>
      </c>
      <c r="Q2146">
        <v>708633</v>
      </c>
      <c r="R2146" t="s">
        <v>312</v>
      </c>
      <c r="S2146" t="s">
        <v>457</v>
      </c>
      <c r="T2146" t="str">
        <f t="shared" si="563"/>
        <v>VEN</v>
      </c>
      <c r="U2146" t="s">
        <v>437</v>
      </c>
      <c r="V2146" s="33">
        <f t="shared" si="564"/>
        <v>1918.75</v>
      </c>
      <c r="W2146">
        <f t="shared" si="565"/>
        <v>120</v>
      </c>
      <c r="X2146" s="33">
        <f t="shared" si="566"/>
        <v>1532.31</v>
      </c>
      <c r="Y2146" s="33">
        <f t="shared" si="567"/>
        <v>386.44</v>
      </c>
      <c r="Z2146" s="45">
        <f t="shared" si="568"/>
        <v>0.35965810032573287</v>
      </c>
      <c r="AA2146" s="33">
        <f t="shared" si="569"/>
        <v>690.09397999999999</v>
      </c>
      <c r="AB2146" s="45">
        <f t="shared" si="570"/>
        <v>0.4503618588927828</v>
      </c>
      <c r="AC2146" s="33">
        <f>IFERROR($X2146/VLOOKUP(CONCATENATE("USD",C2146),[1]GEINDICE!AR$1:AS$65536,2,0),"")</f>
        <v>259.6871504592753</v>
      </c>
      <c r="AD2146" s="33">
        <f>IFERROR($AA2146/VLOOKUP(CONCATENATE("USD",C2146),[1]GEINDICE!AR$1:AS$65536,2,0),"")</f>
        <v>116.95318781140901</v>
      </c>
      <c r="AE2146" s="33">
        <f>IFERROR($X2146/VLOOKUP(CONCATENATE("EUR",C2146),[1]GEINDICE!AR$1:AS$65536,2,0),"")</f>
        <v>248.93347412882787</v>
      </c>
      <c r="AF2146" s="33">
        <f>IFERROR($AA2146/VLOOKUP(CONCATENATE("EUR",C2146),[1]GEINDICE!AR$1:AS$65536,2,0),"")</f>
        <v>112.11014214929737</v>
      </c>
      <c r="AG2146" s="48" t="str">
        <f>VLOOKUP(E2146,[1]Apresentação!AW$1:AX$65536,2,0)</f>
        <v xml:space="preserve">                    2 - LEATHER AUXILIARIES</v>
      </c>
      <c r="AH2146" s="48" t="str">
        <f t="shared" si="571"/>
        <v xml:space="preserve">         5213000009 - PELLASTOL SG BR</v>
      </c>
      <c r="AI2146" s="49" t="str">
        <f t="shared" si="572"/>
        <v xml:space="preserve">     L00091 - CURTUME AIMORE SA</v>
      </c>
      <c r="AJ2146" t="str">
        <f t="shared" si="573"/>
        <v xml:space="preserve">     90 - SALES</v>
      </c>
      <c r="AK2146" t="str">
        <f t="shared" si="574"/>
        <v/>
      </c>
      <c r="AL2146">
        <f t="shared" si="575"/>
        <v>1</v>
      </c>
      <c r="AM2146" t="str">
        <f t="shared" si="576"/>
        <v>2025 1</v>
      </c>
      <c r="AN2146" t="str">
        <f t="shared" si="577"/>
        <v xml:space="preserve">CURTUME </v>
      </c>
    </row>
    <row r="2147" spans="1:40" x14ac:dyDescent="0.35">
      <c r="A2147">
        <v>82038</v>
      </c>
      <c r="B2147" t="s">
        <v>274</v>
      </c>
      <c r="C2147" s="31">
        <v>45761</v>
      </c>
      <c r="D2147" t="s">
        <v>373</v>
      </c>
      <c r="E2147" t="s">
        <v>374</v>
      </c>
      <c r="F2147" t="s">
        <v>642</v>
      </c>
      <c r="G2147" t="s">
        <v>643</v>
      </c>
      <c r="H2147" t="s">
        <v>819</v>
      </c>
      <c r="I2147" t="s">
        <v>820</v>
      </c>
      <c r="J2147">
        <v>120</v>
      </c>
      <c r="K2147">
        <v>1653.1200000000001</v>
      </c>
      <c r="L2147">
        <v>812.23131999999998</v>
      </c>
      <c r="M2147">
        <v>332.94</v>
      </c>
      <c r="N2147">
        <v>13.776</v>
      </c>
      <c r="O2147" s="32">
        <f t="shared" si="561"/>
        <v>1320.18</v>
      </c>
      <c r="P2147" s="32">
        <f t="shared" si="562"/>
        <v>507.94868000000008</v>
      </c>
      <c r="Q2147">
        <v>729417</v>
      </c>
      <c r="R2147" t="s">
        <v>312</v>
      </c>
      <c r="S2147" t="s">
        <v>457</v>
      </c>
      <c r="T2147" t="str">
        <f t="shared" si="563"/>
        <v>VEN</v>
      </c>
      <c r="U2147" t="s">
        <v>313</v>
      </c>
      <c r="V2147" s="33">
        <f t="shared" si="564"/>
        <v>1653.1200000000001</v>
      </c>
      <c r="W2147">
        <f t="shared" si="565"/>
        <v>120</v>
      </c>
      <c r="X2147" s="33">
        <f t="shared" si="566"/>
        <v>1320.18</v>
      </c>
      <c r="Y2147" s="33">
        <f t="shared" si="567"/>
        <v>332.94</v>
      </c>
      <c r="Z2147" s="45">
        <f t="shared" si="568"/>
        <v>0.29274866918312042</v>
      </c>
      <c r="AA2147" s="33">
        <f t="shared" si="569"/>
        <v>483.94868000000008</v>
      </c>
      <c r="AB2147" s="45">
        <f t="shared" si="570"/>
        <v>0.36657779999697016</v>
      </c>
      <c r="AC2147" s="33">
        <f>IFERROR($X2147/VLOOKUP(CONCATENATE("USD",C2147),[1]GEINDICE!AR$1:AS$65536,2,0),"")</f>
        <v>225.96148908857509</v>
      </c>
      <c r="AD2147" s="33">
        <f>IFERROR($AA2147/VLOOKUP(CONCATENATE("USD",C2147),[1]GEINDICE!AR$1:AS$65536,2,0),"")</f>
        <v>82.832465554129243</v>
      </c>
      <c r="AE2147" s="33">
        <f>IFERROR($X2147/VLOOKUP(CONCATENATE("EUR",C2147),[1]GEINDICE!AR$1:AS$65536,2,0),"")</f>
        <v>198.94513178317936</v>
      </c>
      <c r="AF2147" s="33">
        <f>IFERROR($AA2147/VLOOKUP(CONCATENATE("EUR",C2147),[1]GEINDICE!AR$1:AS$65536,2,0),"")</f>
        <v>72.928868729185197</v>
      </c>
      <c r="AG2147" s="48" t="str">
        <f>VLOOKUP(E2147,[1]Apresentação!AW$1:AX$65536,2,0)</f>
        <v xml:space="preserve">                    2 - LEATHER AUXILIARIES</v>
      </c>
      <c r="AH2147" s="48" t="str">
        <f t="shared" si="571"/>
        <v xml:space="preserve">         5213000009 - PELLASTOL SG BR</v>
      </c>
      <c r="AI2147" s="49" t="str">
        <f t="shared" si="572"/>
        <v xml:space="preserve">     L00281 - ICL BENEFICIAMENTO DE COUROS LTDA.</v>
      </c>
      <c r="AJ2147" t="str">
        <f t="shared" si="573"/>
        <v xml:space="preserve">     90 - SALES</v>
      </c>
      <c r="AK2147" t="str">
        <f t="shared" si="574"/>
        <v/>
      </c>
      <c r="AL2147">
        <f t="shared" si="575"/>
        <v>4</v>
      </c>
      <c r="AM2147" t="str">
        <f t="shared" si="576"/>
        <v>2025 4</v>
      </c>
      <c r="AN2147" t="str">
        <f t="shared" si="577"/>
        <v xml:space="preserve">ICL </v>
      </c>
    </row>
    <row r="2148" spans="1:40" x14ac:dyDescent="0.35">
      <c r="A2148">
        <v>80870</v>
      </c>
      <c r="B2148" t="s">
        <v>274</v>
      </c>
      <c r="C2148" s="31">
        <v>45671</v>
      </c>
      <c r="D2148" t="s">
        <v>373</v>
      </c>
      <c r="E2148" t="s">
        <v>374</v>
      </c>
      <c r="F2148" t="s">
        <v>382</v>
      </c>
      <c r="G2148" t="s">
        <v>383</v>
      </c>
      <c r="H2148" t="s">
        <v>819</v>
      </c>
      <c r="I2148" t="s">
        <v>820</v>
      </c>
      <c r="J2148">
        <v>1000</v>
      </c>
      <c r="K2148">
        <v>15514.07</v>
      </c>
      <c r="L2148">
        <v>6717.6109399999996</v>
      </c>
      <c r="M2148">
        <v>3124.55</v>
      </c>
      <c r="N2148">
        <v>15.514069999999998</v>
      </c>
      <c r="O2148" s="32">
        <f t="shared" si="561"/>
        <v>12389.52</v>
      </c>
      <c r="P2148" s="32">
        <f t="shared" si="562"/>
        <v>5671.9090600000009</v>
      </c>
      <c r="Q2148">
        <v>707030</v>
      </c>
      <c r="R2148" t="s">
        <v>312</v>
      </c>
      <c r="S2148" t="s">
        <v>457</v>
      </c>
      <c r="T2148" t="str">
        <f t="shared" si="563"/>
        <v>VEN</v>
      </c>
      <c r="U2148" t="s">
        <v>437</v>
      </c>
      <c r="V2148" s="33">
        <f t="shared" si="564"/>
        <v>15514.07</v>
      </c>
      <c r="W2148">
        <f t="shared" si="565"/>
        <v>1000</v>
      </c>
      <c r="X2148" s="33">
        <f t="shared" si="566"/>
        <v>12389.52</v>
      </c>
      <c r="Y2148" s="33">
        <f t="shared" si="567"/>
        <v>3124.55</v>
      </c>
      <c r="Z2148" s="45">
        <f t="shared" si="568"/>
        <v>0.35270622473664237</v>
      </c>
      <c r="AA2148" s="33">
        <f t="shared" si="569"/>
        <v>5471.9090600000009</v>
      </c>
      <c r="AB2148" s="45">
        <f t="shared" si="570"/>
        <v>0.44165625948382187</v>
      </c>
      <c r="AC2148" s="33">
        <f>IFERROR($X2148/VLOOKUP(CONCATENATE("USD",C2148),[1]GEINDICE!AR$1:AS$65536,2,0),"")</f>
        <v>2042.0827083779732</v>
      </c>
      <c r="AD2148" s="33">
        <f>IFERROR($AA2148/VLOOKUP(CONCATENATE("USD",C2148),[1]GEINDICE!AR$1:AS$65536,2,0),"")</f>
        <v>901.89861053880782</v>
      </c>
      <c r="AE2148" s="33">
        <f>IFERROR($X2148/VLOOKUP(CONCATENATE("EUR",C2148),[1]GEINDICE!AR$1:AS$65536,2,0),"")</f>
        <v>1983.5609420278254</v>
      </c>
      <c r="AF2148" s="33">
        <f>IFERROR($AA2148/VLOOKUP(CONCATENATE("EUR",C2148),[1]GEINDICE!AR$1:AS$65536,2,0),"")</f>
        <v>876.05210611421535</v>
      </c>
      <c r="AG2148" s="48" t="str">
        <f>VLOOKUP(E2148,[1]Apresentação!AW$1:AX$65536,2,0)</f>
        <v xml:space="preserve">                    2 - LEATHER AUXILIARIES</v>
      </c>
      <c r="AH2148" s="48" t="str">
        <f t="shared" si="571"/>
        <v xml:space="preserve">         5213000009 - PELLASTOL SG BR</v>
      </c>
      <c r="AI2148" s="49" t="str">
        <f t="shared" si="572"/>
        <v xml:space="preserve">     ZF1123 - GOBBA LEATHER INDUSTRIA E COMERCIO LTDA</v>
      </c>
      <c r="AJ2148" t="str">
        <f t="shared" si="573"/>
        <v xml:space="preserve">     90 - SALES</v>
      </c>
      <c r="AK2148" t="str">
        <f t="shared" si="574"/>
        <v/>
      </c>
      <c r="AL2148">
        <f t="shared" si="575"/>
        <v>1</v>
      </c>
      <c r="AM2148" t="str">
        <f t="shared" si="576"/>
        <v>2025 1</v>
      </c>
      <c r="AN2148" t="str">
        <f t="shared" si="577"/>
        <v xml:space="preserve">GOBBA </v>
      </c>
    </row>
    <row r="2149" spans="1:40" x14ac:dyDescent="0.35">
      <c r="A2149">
        <v>81620</v>
      </c>
      <c r="B2149" t="s">
        <v>274</v>
      </c>
      <c r="C2149" s="31">
        <v>45728</v>
      </c>
      <c r="D2149" t="s">
        <v>373</v>
      </c>
      <c r="E2149" t="s">
        <v>374</v>
      </c>
      <c r="F2149" t="s">
        <v>462</v>
      </c>
      <c r="G2149" t="s">
        <v>463</v>
      </c>
      <c r="H2149" t="s">
        <v>819</v>
      </c>
      <c r="I2149" t="s">
        <v>820</v>
      </c>
      <c r="J2149">
        <v>2000</v>
      </c>
      <c r="K2149">
        <v>25540</v>
      </c>
      <c r="L2149">
        <v>13304.36292</v>
      </c>
      <c r="M2149">
        <v>5143.78</v>
      </c>
      <c r="N2149">
        <v>12.77</v>
      </c>
      <c r="O2149" s="32">
        <f t="shared" si="561"/>
        <v>20396.22</v>
      </c>
      <c r="P2149" s="32">
        <f t="shared" si="562"/>
        <v>7091.8570800000016</v>
      </c>
      <c r="Q2149">
        <v>717015</v>
      </c>
      <c r="R2149" t="s">
        <v>312</v>
      </c>
      <c r="S2149" t="s">
        <v>457</v>
      </c>
      <c r="T2149" t="str">
        <f t="shared" si="563"/>
        <v>VEN</v>
      </c>
      <c r="U2149" t="s">
        <v>313</v>
      </c>
      <c r="V2149" s="33">
        <f t="shared" si="564"/>
        <v>25540</v>
      </c>
      <c r="W2149">
        <f t="shared" si="565"/>
        <v>2000</v>
      </c>
      <c r="X2149" s="33">
        <f t="shared" si="566"/>
        <v>20396.22</v>
      </c>
      <c r="Y2149" s="33">
        <f t="shared" si="567"/>
        <v>5143.78</v>
      </c>
      <c r="Z2149" s="45">
        <f t="shared" si="568"/>
        <v>0.26201476429130782</v>
      </c>
      <c r="AA2149" s="33">
        <f t="shared" si="569"/>
        <v>6691.8570800000016</v>
      </c>
      <c r="AB2149" s="45">
        <f t="shared" si="570"/>
        <v>0.32809300350751275</v>
      </c>
      <c r="AC2149" s="33">
        <f>IFERROR($X2149/VLOOKUP(CONCATENATE("USD",C2149),[1]GEINDICE!AR$1:AS$65536,2,0),"")</f>
        <v>3500.4153223038375</v>
      </c>
      <c r="AD2149" s="33">
        <f>IFERROR($AA2149/VLOOKUP(CONCATENATE("USD",C2149),[1]GEINDICE!AR$1:AS$65536,2,0),"")</f>
        <v>1148.4617766183842</v>
      </c>
      <c r="AE2149" s="33">
        <f>IFERROR($X2149/VLOOKUP(CONCATENATE("EUR",C2149),[1]GEINDICE!AR$1:AS$65536,2,0),"")</f>
        <v>3204.0309152031168</v>
      </c>
      <c r="AF2149" s="33">
        <f>IFERROR($AA2149/VLOOKUP(CONCATENATE("EUR",C2149),[1]GEINDICE!AR$1:AS$65536,2,0),"")</f>
        <v>1051.2201262999154</v>
      </c>
      <c r="AG2149" s="48" t="str">
        <f>VLOOKUP(E2149,[1]Apresentação!AW$1:AX$65536,2,0)</f>
        <v xml:space="preserve">                    2 - LEATHER AUXILIARIES</v>
      </c>
      <c r="AH2149" s="48" t="str">
        <f t="shared" si="571"/>
        <v xml:space="preserve">         5213000009 - PELLASTOL SG BR</v>
      </c>
      <c r="AI2149" s="49" t="str">
        <f t="shared" si="572"/>
        <v xml:space="preserve">     L00337 - AMCM IND COM IMP EXP E SERVS TECNICOS LTDA</v>
      </c>
      <c r="AJ2149" t="str">
        <f t="shared" si="573"/>
        <v xml:space="preserve">     90 - SALES</v>
      </c>
      <c r="AK2149" t="str">
        <f t="shared" si="574"/>
        <v/>
      </c>
      <c r="AL2149">
        <f t="shared" si="575"/>
        <v>3</v>
      </c>
      <c r="AM2149" t="str">
        <f t="shared" si="576"/>
        <v>2025 3</v>
      </c>
      <c r="AN2149" t="str">
        <f t="shared" si="577"/>
        <v xml:space="preserve">AMCM </v>
      </c>
    </row>
    <row r="2150" spans="1:40" x14ac:dyDescent="0.35">
      <c r="A2150">
        <v>80896</v>
      </c>
      <c r="B2150" t="s">
        <v>274</v>
      </c>
      <c r="C2150" s="31">
        <v>45673</v>
      </c>
      <c r="D2150" t="s">
        <v>373</v>
      </c>
      <c r="E2150" t="s">
        <v>374</v>
      </c>
      <c r="F2150" t="s">
        <v>382</v>
      </c>
      <c r="G2150" t="s">
        <v>383</v>
      </c>
      <c r="H2150" t="s">
        <v>819</v>
      </c>
      <c r="I2150" t="s">
        <v>820</v>
      </c>
      <c r="J2150">
        <v>1000</v>
      </c>
      <c r="K2150">
        <v>15335.76</v>
      </c>
      <c r="L2150">
        <v>6717.6109399999996</v>
      </c>
      <c r="M2150">
        <v>3088.63</v>
      </c>
      <c r="N2150">
        <v>15.335759999999999</v>
      </c>
      <c r="O2150" s="32">
        <f t="shared" si="561"/>
        <v>12247.130000000001</v>
      </c>
      <c r="P2150" s="32">
        <f t="shared" si="562"/>
        <v>5529.5190600000014</v>
      </c>
      <c r="Q2150">
        <v>707263</v>
      </c>
      <c r="R2150" t="s">
        <v>312</v>
      </c>
      <c r="S2150" t="s">
        <v>457</v>
      </c>
      <c r="T2150" t="str">
        <f t="shared" si="563"/>
        <v>VEN</v>
      </c>
      <c r="U2150" t="s">
        <v>313</v>
      </c>
      <c r="V2150" s="33">
        <f t="shared" si="564"/>
        <v>15335.76</v>
      </c>
      <c r="W2150">
        <f t="shared" si="565"/>
        <v>1000</v>
      </c>
      <c r="X2150" s="33">
        <f t="shared" si="566"/>
        <v>12247.130000000001</v>
      </c>
      <c r="Y2150" s="33">
        <f t="shared" si="567"/>
        <v>3088.63</v>
      </c>
      <c r="Z2150" s="45">
        <f t="shared" si="568"/>
        <v>0.34752233081373218</v>
      </c>
      <c r="AA2150" s="33">
        <f t="shared" si="569"/>
        <v>5329.5190600000014</v>
      </c>
      <c r="AB2150" s="45">
        <f t="shared" si="570"/>
        <v>0.43516473328853378</v>
      </c>
      <c r="AC2150" s="33">
        <f>IFERROR($X2150/VLOOKUP(CONCATENATE("USD",C2150),[1]GEINDICE!AR$1:AS$65536,2,0),"")</f>
        <v>2030.2924306223269</v>
      </c>
      <c r="AD2150" s="33">
        <f>IFERROR($AA2150/VLOOKUP(CONCATENATE("USD",C2150),[1]GEINDICE!AR$1:AS$65536,2,0),"")</f>
        <v>883.51166406949392</v>
      </c>
      <c r="AE2150" s="33">
        <f>IFERROR($X2150/VLOOKUP(CONCATENATE("EUR",C2150),[1]GEINDICE!AR$1:AS$65536,2,0),"")</f>
        <v>1970.7662847579816</v>
      </c>
      <c r="AF2150" s="33">
        <f>IFERROR($AA2150/VLOOKUP(CONCATENATE("EUR",C2150),[1]GEINDICE!AR$1:AS$65536,2,0),"")</f>
        <v>857.60798468074165</v>
      </c>
      <c r="AG2150" s="48" t="str">
        <f>VLOOKUP(E2150,[1]Apresentação!AW$1:AX$65536,2,0)</f>
        <v xml:space="preserve">                    2 - LEATHER AUXILIARIES</v>
      </c>
      <c r="AH2150" s="48" t="str">
        <f t="shared" si="571"/>
        <v xml:space="preserve">         5213000009 - PELLASTOL SG BR</v>
      </c>
      <c r="AI2150" s="49" t="str">
        <f t="shared" si="572"/>
        <v xml:space="preserve">     ZF1123 - GOBBA LEATHER INDUSTRIA E COMERCIO LTDA</v>
      </c>
      <c r="AJ2150" t="str">
        <f t="shared" si="573"/>
        <v xml:space="preserve">     90 - SALES</v>
      </c>
      <c r="AK2150" t="str">
        <f t="shared" si="574"/>
        <v/>
      </c>
      <c r="AL2150">
        <f t="shared" si="575"/>
        <v>1</v>
      </c>
      <c r="AM2150" t="str">
        <f t="shared" si="576"/>
        <v>2025 1</v>
      </c>
      <c r="AN2150" t="str">
        <f t="shared" si="577"/>
        <v xml:space="preserve">GOBBA </v>
      </c>
    </row>
    <row r="2151" spans="1:40" x14ac:dyDescent="0.35">
      <c r="A2151">
        <v>80901</v>
      </c>
      <c r="B2151" t="s">
        <v>274</v>
      </c>
      <c r="C2151" s="31">
        <v>45673</v>
      </c>
      <c r="D2151" t="s">
        <v>373</v>
      </c>
      <c r="E2151" t="s">
        <v>374</v>
      </c>
      <c r="F2151" t="s">
        <v>704</v>
      </c>
      <c r="G2151" t="s">
        <v>705</v>
      </c>
      <c r="H2151" t="s">
        <v>819</v>
      </c>
      <c r="I2151" t="s">
        <v>820</v>
      </c>
      <c r="J2151">
        <v>1000</v>
      </c>
      <c r="K2151">
        <v>13826.33</v>
      </c>
      <c r="L2151">
        <v>6717.6109399999996</v>
      </c>
      <c r="M2151">
        <v>2784.64</v>
      </c>
      <c r="N2151">
        <v>13.826329999999999</v>
      </c>
      <c r="O2151" s="32">
        <f t="shared" si="561"/>
        <v>11041.69</v>
      </c>
      <c r="P2151" s="32">
        <f t="shared" si="562"/>
        <v>4324.0790600000009</v>
      </c>
      <c r="Q2151">
        <v>707271</v>
      </c>
      <c r="R2151" t="s">
        <v>312</v>
      </c>
      <c r="S2151" t="s">
        <v>457</v>
      </c>
      <c r="T2151" t="str">
        <f t="shared" si="563"/>
        <v>VEN</v>
      </c>
      <c r="U2151" t="s">
        <v>313</v>
      </c>
      <c r="V2151" s="33">
        <f t="shared" si="564"/>
        <v>13826.33</v>
      </c>
      <c r="W2151">
        <f t="shared" si="565"/>
        <v>1000</v>
      </c>
      <c r="X2151" s="33">
        <f t="shared" si="566"/>
        <v>11041.69</v>
      </c>
      <c r="Y2151" s="33">
        <f t="shared" si="567"/>
        <v>2784.64</v>
      </c>
      <c r="Z2151" s="45">
        <f t="shared" si="568"/>
        <v>0.29827720443530575</v>
      </c>
      <c r="AA2151" s="33">
        <f t="shared" si="569"/>
        <v>4124.0790600000009</v>
      </c>
      <c r="AB2151" s="45">
        <f t="shared" si="570"/>
        <v>0.37350071048906469</v>
      </c>
      <c r="AC2151" s="33">
        <f>IFERROR($X2151/VLOOKUP(CONCATENATE("USD",C2151),[1]GEINDICE!AR$1:AS$65536,2,0),"")</f>
        <v>1830.4582076191107</v>
      </c>
      <c r="AD2151" s="33">
        <f>IFERROR($AA2151/VLOOKUP(CONCATENATE("USD",C2151),[1]GEINDICE!AR$1:AS$65536,2,0),"")</f>
        <v>683.67744106627777</v>
      </c>
      <c r="AE2151" s="33">
        <f>IFERROR($X2151/VLOOKUP(CONCATENATE("EUR",C2151),[1]GEINDICE!AR$1:AS$65536,2,0),"")</f>
        <v>1776.7910015447992</v>
      </c>
      <c r="AF2151" s="33">
        <f>IFERROR($AA2151/VLOOKUP(CONCATENATE("EUR",C2151),[1]GEINDICE!AR$1:AS$65536,2,0),"")</f>
        <v>663.63270146755929</v>
      </c>
      <c r="AG2151" s="48" t="str">
        <f>VLOOKUP(E2151,[1]Apresentação!AW$1:AX$65536,2,0)</f>
        <v xml:space="preserve">                    2 - LEATHER AUXILIARIES</v>
      </c>
      <c r="AH2151" s="48" t="str">
        <f t="shared" si="571"/>
        <v xml:space="preserve">         5213000009 - PELLASTOL SG BR</v>
      </c>
      <c r="AI2151" s="49" t="str">
        <f t="shared" si="572"/>
        <v xml:space="preserve">     L00242 - CBC COUROS E ACABAMENTOS LTDA</v>
      </c>
      <c r="AJ2151" t="str">
        <f t="shared" si="573"/>
        <v xml:space="preserve">     90 - SALES</v>
      </c>
      <c r="AK2151" t="str">
        <f t="shared" si="574"/>
        <v/>
      </c>
      <c r="AL2151">
        <f t="shared" si="575"/>
        <v>1</v>
      </c>
      <c r="AM2151" t="str">
        <f t="shared" si="576"/>
        <v>2025 1</v>
      </c>
      <c r="AN2151" t="str">
        <f t="shared" si="577"/>
        <v xml:space="preserve">CBC </v>
      </c>
    </row>
    <row r="2152" spans="1:40" x14ac:dyDescent="0.35">
      <c r="A2152">
        <v>80911</v>
      </c>
      <c r="B2152" t="s">
        <v>274</v>
      </c>
      <c r="C2152" s="31">
        <v>45673</v>
      </c>
      <c r="D2152" t="s">
        <v>373</v>
      </c>
      <c r="E2152" t="s">
        <v>374</v>
      </c>
      <c r="F2152" t="s">
        <v>770</v>
      </c>
      <c r="G2152" t="s">
        <v>771</v>
      </c>
      <c r="H2152" t="s">
        <v>819</v>
      </c>
      <c r="I2152" t="s">
        <v>820</v>
      </c>
      <c r="J2152">
        <v>360</v>
      </c>
      <c r="K2152">
        <v>5433.93</v>
      </c>
      <c r="L2152">
        <v>2418.3399399999998</v>
      </c>
      <c r="M2152">
        <v>1094.4000000000001</v>
      </c>
      <c r="N2152">
        <v>15.094249999999999</v>
      </c>
      <c r="O2152" s="32">
        <f t="shared" si="561"/>
        <v>4339.5300000000007</v>
      </c>
      <c r="P2152" s="32">
        <f t="shared" si="562"/>
        <v>1921.1900600000008</v>
      </c>
      <c r="Q2152">
        <v>707332</v>
      </c>
      <c r="R2152" t="s">
        <v>312</v>
      </c>
      <c r="S2152" t="s">
        <v>457</v>
      </c>
      <c r="T2152" t="str">
        <f t="shared" si="563"/>
        <v>VEN</v>
      </c>
      <c r="U2152" t="s">
        <v>437</v>
      </c>
      <c r="V2152" s="33">
        <f t="shared" si="564"/>
        <v>5433.93</v>
      </c>
      <c r="W2152">
        <f t="shared" si="565"/>
        <v>360</v>
      </c>
      <c r="X2152" s="33">
        <f t="shared" si="566"/>
        <v>4339.5300000000007</v>
      </c>
      <c r="Y2152" s="33">
        <f t="shared" si="567"/>
        <v>1094.4000000000001</v>
      </c>
      <c r="Z2152" s="34">
        <f t="shared" si="568"/>
        <v>0.34030435798768122</v>
      </c>
      <c r="AA2152" s="33">
        <f t="shared" si="569"/>
        <v>1849.1900600000008</v>
      </c>
      <c r="AB2152" s="34">
        <f t="shared" si="570"/>
        <v>0.42612680635921413</v>
      </c>
      <c r="AC2152" s="33">
        <f>IFERROR($X2152/VLOOKUP(CONCATENATE("USD",C2152),[1]GEINDICE!AR$1:AS$65536,2,0),"")</f>
        <v>719.3942508537516</v>
      </c>
      <c r="AD2152" s="33">
        <f>IFERROR($AA2152/VLOOKUP(CONCATENATE("USD",C2152),[1]GEINDICE!AR$1:AS$65536,2,0),"")</f>
        <v>306.55317462948852</v>
      </c>
      <c r="AE2152" s="33">
        <f>IFERROR($X2152/VLOOKUP(CONCATENATE("EUR",C2152),[1]GEINDICE!AR$1:AS$65536,2,0),"")</f>
        <v>698.30233007209074</v>
      </c>
      <c r="AF2152" s="33">
        <f>IFERROR($AA2152/VLOOKUP(CONCATENATE("EUR",C2152),[1]GEINDICE!AR$1:AS$65536,2,0),"")</f>
        <v>297.56534178681784</v>
      </c>
      <c r="AG2152" s="43" t="str">
        <f>VLOOKUP(E2152,[1]Apresentação!AW$1:AX$65536,2,0)</f>
        <v xml:space="preserve">                    2 - LEATHER AUXILIARIES</v>
      </c>
      <c r="AH2152" s="43" t="str">
        <f t="shared" si="571"/>
        <v xml:space="preserve">         5213000009 - PELLASTOL SG BR</v>
      </c>
      <c r="AI2152" s="44" t="str">
        <f t="shared" si="572"/>
        <v xml:space="preserve">     L00056 - NATUR INDUSTRIA DE COUROS LTDA</v>
      </c>
      <c r="AJ2152" t="str">
        <f t="shared" si="573"/>
        <v xml:space="preserve">     90 - SALES</v>
      </c>
      <c r="AK2152" t="str">
        <f t="shared" si="574"/>
        <v/>
      </c>
      <c r="AL2152">
        <f t="shared" si="575"/>
        <v>1</v>
      </c>
      <c r="AM2152" t="str">
        <f t="shared" si="576"/>
        <v>2025 1</v>
      </c>
      <c r="AN2152" t="str">
        <f t="shared" si="577"/>
        <v xml:space="preserve">NATUR </v>
      </c>
    </row>
    <row r="2153" spans="1:40" x14ac:dyDescent="0.35">
      <c r="A2153">
        <v>84343</v>
      </c>
      <c r="B2153" t="s">
        <v>274</v>
      </c>
      <c r="C2153" s="31">
        <v>45954</v>
      </c>
      <c r="D2153" t="s">
        <v>373</v>
      </c>
      <c r="E2153" t="s">
        <v>374</v>
      </c>
      <c r="F2153" t="s">
        <v>770</v>
      </c>
      <c r="G2153" t="s">
        <v>771</v>
      </c>
      <c r="H2153" t="s">
        <v>819</v>
      </c>
      <c r="I2153" t="s">
        <v>820</v>
      </c>
      <c r="J2153">
        <v>240</v>
      </c>
      <c r="K2153">
        <v>3152.87</v>
      </c>
      <c r="L2153">
        <v>1638.17525</v>
      </c>
      <c r="M2153">
        <v>634.99</v>
      </c>
      <c r="N2153">
        <v>13.13696</v>
      </c>
      <c r="O2153" s="32">
        <f t="shared" si="561"/>
        <v>2517.88</v>
      </c>
      <c r="P2153" s="32">
        <f t="shared" si="562"/>
        <v>879.7047500000001</v>
      </c>
      <c r="Q2153">
        <v>765151</v>
      </c>
      <c r="R2153" t="s">
        <v>312</v>
      </c>
      <c r="S2153" t="s">
        <v>457</v>
      </c>
      <c r="T2153" t="str">
        <f t="shared" si="563"/>
        <v>VEN</v>
      </c>
      <c r="U2153" t="s">
        <v>437</v>
      </c>
      <c r="V2153" s="33">
        <f t="shared" si="564"/>
        <v>3152.87</v>
      </c>
      <c r="W2153">
        <f t="shared" si="565"/>
        <v>240</v>
      </c>
      <c r="X2153" s="33">
        <f t="shared" si="566"/>
        <v>2517.88</v>
      </c>
      <c r="Y2153" s="33">
        <f t="shared" si="567"/>
        <v>634.99</v>
      </c>
      <c r="Z2153" s="34">
        <f t="shared" si="568"/>
        <v>0.26379290931754246</v>
      </c>
      <c r="AA2153" s="33">
        <f t="shared" si="569"/>
        <v>831.7047500000001</v>
      </c>
      <c r="AB2153" s="34">
        <f t="shared" si="570"/>
        <v>0.33031945525600903</v>
      </c>
      <c r="AC2153" s="33">
        <f>IFERROR($X2153/VLOOKUP(CONCATENATE("USD",C2153),[1]GEINDICE!AR$1:AS$65536,2,0),"")</f>
        <v>468.03353346840896</v>
      </c>
      <c r="AD2153" s="33">
        <f>IFERROR($AA2153/VLOOKUP(CONCATENATE("USD",C2153),[1]GEINDICE!AR$1:AS$65536,2,0),"")</f>
        <v>154.60058181682993</v>
      </c>
      <c r="AE2153" s="33">
        <f>IFERROR($X2153/VLOOKUP(CONCATENATE("EUR",C2153),[1]GEINDICE!AR$1:AS$65536,2,0),"")</f>
        <v>402.57738552059351</v>
      </c>
      <c r="AF2153" s="33">
        <f>IFERROR($AA2153/VLOOKUP(CONCATENATE("EUR",C2153),[1]GEINDICE!AR$1:AS$65536,2,0),"")</f>
        <v>132.97914268355078</v>
      </c>
      <c r="AG2153" s="43" t="str">
        <f>VLOOKUP(E2153,[1]Apresentação!AW$1:AX$65536,2,0)</f>
        <v xml:space="preserve">                    2 - LEATHER AUXILIARIES</v>
      </c>
      <c r="AH2153" s="43" t="str">
        <f t="shared" si="571"/>
        <v xml:space="preserve">         5213000009 - PELLASTOL SG BR</v>
      </c>
      <c r="AI2153" s="44" t="str">
        <f t="shared" si="572"/>
        <v xml:space="preserve">     L00056 - NATUR INDUSTRIA DE COUROS LTDA</v>
      </c>
      <c r="AJ2153" t="str">
        <f t="shared" si="573"/>
        <v xml:space="preserve">     90 - SALES</v>
      </c>
      <c r="AK2153" t="str">
        <f t="shared" si="574"/>
        <v/>
      </c>
      <c r="AL2153">
        <f t="shared" si="575"/>
        <v>10</v>
      </c>
      <c r="AM2153" t="str">
        <f t="shared" si="576"/>
        <v>2025 10</v>
      </c>
      <c r="AN2153" t="str">
        <f t="shared" si="577"/>
        <v xml:space="preserve">NATUR </v>
      </c>
    </row>
    <row r="2154" spans="1:40" x14ac:dyDescent="0.35">
      <c r="A2154">
        <v>84345</v>
      </c>
      <c r="B2154" t="s">
        <v>274</v>
      </c>
      <c r="C2154" s="31">
        <v>45954</v>
      </c>
      <c r="D2154" t="s">
        <v>373</v>
      </c>
      <c r="E2154" t="s">
        <v>374</v>
      </c>
      <c r="F2154" t="s">
        <v>704</v>
      </c>
      <c r="G2154" t="s">
        <v>705</v>
      </c>
      <c r="H2154" t="s">
        <v>819</v>
      </c>
      <c r="I2154" t="s">
        <v>820</v>
      </c>
      <c r="J2154">
        <v>1000</v>
      </c>
      <c r="K2154">
        <v>12329.36</v>
      </c>
      <c r="L2154">
        <v>6825.7302200000004</v>
      </c>
      <c r="M2154">
        <v>2483.15</v>
      </c>
      <c r="N2154">
        <v>12.329359999999999</v>
      </c>
      <c r="O2154" s="32">
        <f t="shared" si="561"/>
        <v>9846.2100000000009</v>
      </c>
      <c r="P2154" s="32">
        <f t="shared" si="562"/>
        <v>3020.4797800000006</v>
      </c>
      <c r="Q2154">
        <v>765158</v>
      </c>
      <c r="R2154" t="s">
        <v>312</v>
      </c>
      <c r="S2154" t="s">
        <v>457</v>
      </c>
      <c r="T2154" t="str">
        <f t="shared" si="563"/>
        <v>VEN</v>
      </c>
      <c r="U2154" t="s">
        <v>348</v>
      </c>
      <c r="V2154" s="33">
        <f t="shared" si="564"/>
        <v>12329.36</v>
      </c>
      <c r="W2154">
        <f t="shared" si="565"/>
        <v>1000</v>
      </c>
      <c r="X2154" s="33">
        <f t="shared" si="566"/>
        <v>9846.2100000000009</v>
      </c>
      <c r="Y2154" s="33">
        <f t="shared" si="567"/>
        <v>2483.15</v>
      </c>
      <c r="Z2154" s="34">
        <f t="shared" si="568"/>
        <v>0.22876124794798761</v>
      </c>
      <c r="AA2154" s="33">
        <f t="shared" si="569"/>
        <v>2820.4797800000006</v>
      </c>
      <c r="AB2154" s="34">
        <f t="shared" si="570"/>
        <v>0.28645334397702266</v>
      </c>
      <c r="AC2154" s="33">
        <f>IFERROR($X2154/VLOOKUP(CONCATENATE("USD",C2154),[1]GEINDICE!AR$1:AS$65536,2,0),"")</f>
        <v>1830.252616316895</v>
      </c>
      <c r="AD2154" s="33">
        <f>IFERROR($AA2154/VLOOKUP(CONCATENATE("USD",C2154),[1]GEINDICE!AR$1:AS$65536,2,0),"")</f>
        <v>524.28198226666916</v>
      </c>
      <c r="AE2154" s="33">
        <f>IFERROR($X2154/VLOOKUP(CONCATENATE("EUR",C2154),[1]GEINDICE!AR$1:AS$65536,2,0),"")</f>
        <v>1574.285303146585</v>
      </c>
      <c r="AF2154" s="33">
        <f>IFERROR($AA2154/VLOOKUP(CONCATENATE("EUR",C2154),[1]GEINDICE!AR$1:AS$65536,2,0),"")</f>
        <v>450.95928946022008</v>
      </c>
      <c r="AG2154" s="43" t="str">
        <f>VLOOKUP(E2154,[1]Apresentação!AW$1:AX$65536,2,0)</f>
        <v xml:space="preserve">                    2 - LEATHER AUXILIARIES</v>
      </c>
      <c r="AH2154" s="43" t="str">
        <f t="shared" si="571"/>
        <v xml:space="preserve">         5213000009 - PELLASTOL SG BR</v>
      </c>
      <c r="AI2154" s="44" t="str">
        <f t="shared" si="572"/>
        <v xml:space="preserve">     L00242 - CBC COUROS E ACABAMENTOS LTDA</v>
      </c>
      <c r="AJ2154" t="str">
        <f t="shared" si="573"/>
        <v xml:space="preserve">     90 - SALES</v>
      </c>
      <c r="AK2154" t="str">
        <f t="shared" si="574"/>
        <v/>
      </c>
      <c r="AL2154">
        <f t="shared" si="575"/>
        <v>10</v>
      </c>
      <c r="AM2154" t="str">
        <f t="shared" si="576"/>
        <v>2025 10</v>
      </c>
      <c r="AN2154" t="str">
        <f t="shared" si="577"/>
        <v xml:space="preserve">CBC </v>
      </c>
    </row>
    <row r="2155" spans="1:40" x14ac:dyDescent="0.35">
      <c r="A2155">
        <v>84329</v>
      </c>
      <c r="B2155" t="s">
        <v>274</v>
      </c>
      <c r="C2155" s="31">
        <v>45953</v>
      </c>
      <c r="D2155" t="s">
        <v>373</v>
      </c>
      <c r="E2155" t="s">
        <v>374</v>
      </c>
      <c r="F2155" t="s">
        <v>642</v>
      </c>
      <c r="G2155" t="s">
        <v>643</v>
      </c>
      <c r="H2155" t="s">
        <v>819</v>
      </c>
      <c r="I2155" t="s">
        <v>820</v>
      </c>
      <c r="J2155">
        <v>120</v>
      </c>
      <c r="K2155">
        <v>1653.1200000000001</v>
      </c>
      <c r="L2155">
        <v>819.08762999999999</v>
      </c>
      <c r="M2155">
        <v>332.94</v>
      </c>
      <c r="N2155">
        <v>13.776</v>
      </c>
      <c r="O2155" s="32">
        <f t="shared" si="561"/>
        <v>1320.18</v>
      </c>
      <c r="P2155" s="32">
        <f t="shared" si="562"/>
        <v>501.09237000000007</v>
      </c>
      <c r="Q2155">
        <v>765003</v>
      </c>
      <c r="R2155" t="s">
        <v>312</v>
      </c>
      <c r="S2155" t="s">
        <v>457</v>
      </c>
      <c r="T2155" t="str">
        <f t="shared" si="563"/>
        <v>VEN</v>
      </c>
      <c r="U2155" t="s">
        <v>437</v>
      </c>
      <c r="V2155" s="33">
        <f t="shared" si="564"/>
        <v>1653.1200000000001</v>
      </c>
      <c r="W2155">
        <f t="shared" si="565"/>
        <v>120</v>
      </c>
      <c r="X2155" s="33">
        <f t="shared" si="566"/>
        <v>1320.18</v>
      </c>
      <c r="Y2155" s="33">
        <f t="shared" si="567"/>
        <v>332.94</v>
      </c>
      <c r="Z2155" s="34">
        <f t="shared" si="568"/>
        <v>0.28860117232868759</v>
      </c>
      <c r="AA2155" s="33">
        <f t="shared" si="569"/>
        <v>477.09237000000007</v>
      </c>
      <c r="AB2155" s="34">
        <f t="shared" si="570"/>
        <v>0.36138433395446079</v>
      </c>
      <c r="AC2155" s="33">
        <f>IFERROR($X2155/VLOOKUP(CONCATENATE("USD",C2155),[1]GEINDICE!AR$1:AS$65536,2,0),"")</f>
        <v>245.20430906389302</v>
      </c>
      <c r="AD2155" s="33">
        <f>IFERROR($AA2155/VLOOKUP(CONCATENATE("USD",C2155),[1]GEINDICE!AR$1:AS$65536,2,0),"")</f>
        <v>88.612995913818736</v>
      </c>
      <c r="AE2155" s="33">
        <f>IFERROR($X2155/VLOOKUP(CONCATENATE("EUR",C2155),[1]GEINDICE!AR$1:AS$65536,2,0),"")</f>
        <v>211.1477192757981</v>
      </c>
      <c r="AF2155" s="33">
        <f>IFERROR($AA2155/VLOOKUP(CONCATENATE("EUR",C2155),[1]GEINDICE!AR$1:AS$65536,2,0),"")</f>
        <v>76.305477896487758</v>
      </c>
      <c r="AG2155" s="43" t="str">
        <f>VLOOKUP(E2155,[1]Apresentação!AW$1:AX$65536,2,0)</f>
        <v xml:space="preserve">                    2 - LEATHER AUXILIARIES</v>
      </c>
      <c r="AH2155" s="43" t="str">
        <f t="shared" si="571"/>
        <v xml:space="preserve">         5213000009 - PELLASTOL SG BR</v>
      </c>
      <c r="AI2155" s="44" t="str">
        <f t="shared" si="572"/>
        <v xml:space="preserve">     L00281 - ICL BENEFICIAMENTO DE COUROS LTDA.</v>
      </c>
      <c r="AJ2155" t="str">
        <f t="shared" si="573"/>
        <v xml:space="preserve">     90 - SALES</v>
      </c>
      <c r="AK2155" t="str">
        <f t="shared" si="574"/>
        <v/>
      </c>
      <c r="AL2155">
        <f t="shared" si="575"/>
        <v>10</v>
      </c>
      <c r="AM2155" t="str">
        <f t="shared" si="576"/>
        <v>2025 10</v>
      </c>
      <c r="AN2155" t="str">
        <f t="shared" si="577"/>
        <v xml:space="preserve">ICL </v>
      </c>
    </row>
    <row r="2156" spans="1:40" x14ac:dyDescent="0.35">
      <c r="A2156">
        <v>82654</v>
      </c>
      <c r="B2156" t="s">
        <v>274</v>
      </c>
      <c r="C2156" s="31">
        <v>45813</v>
      </c>
      <c r="D2156" t="s">
        <v>373</v>
      </c>
      <c r="E2156" t="s">
        <v>374</v>
      </c>
      <c r="F2156" t="s">
        <v>787</v>
      </c>
      <c r="G2156" t="s">
        <v>788</v>
      </c>
      <c r="H2156" t="s">
        <v>819</v>
      </c>
      <c r="I2156" t="s">
        <v>820</v>
      </c>
      <c r="J2156">
        <v>120</v>
      </c>
      <c r="K2156">
        <v>1798.1100000000001</v>
      </c>
      <c r="L2156">
        <v>822.18538999999998</v>
      </c>
      <c r="M2156">
        <v>362.15</v>
      </c>
      <c r="N2156">
        <v>14.984219999999999</v>
      </c>
      <c r="O2156" s="32">
        <f t="shared" si="561"/>
        <v>1435.96</v>
      </c>
      <c r="P2156" s="32">
        <f t="shared" si="562"/>
        <v>613.77461000000005</v>
      </c>
      <c r="Q2156">
        <v>740486</v>
      </c>
      <c r="R2156" t="s">
        <v>312</v>
      </c>
      <c r="S2156" t="s">
        <v>457</v>
      </c>
      <c r="T2156" t="str">
        <f t="shared" si="563"/>
        <v>VEN</v>
      </c>
      <c r="U2156" t="s">
        <v>437</v>
      </c>
      <c r="V2156" s="33">
        <f t="shared" si="564"/>
        <v>1798.1100000000001</v>
      </c>
      <c r="W2156">
        <f t="shared" si="565"/>
        <v>120</v>
      </c>
      <c r="X2156" s="33">
        <f t="shared" si="566"/>
        <v>1435.96</v>
      </c>
      <c r="Y2156" s="33">
        <f t="shared" si="567"/>
        <v>362.15</v>
      </c>
      <c r="Z2156" s="45">
        <f t="shared" si="568"/>
        <v>0.3279969579169239</v>
      </c>
      <c r="AA2156" s="33">
        <f t="shared" si="569"/>
        <v>589.77461000000005</v>
      </c>
      <c r="AB2156" s="45">
        <f t="shared" si="570"/>
        <v>0.41071799353742444</v>
      </c>
      <c r="AC2156" s="33">
        <f>IFERROR($X2156/VLOOKUP(CONCATENATE("USD",C2156),[1]GEINDICE!AR$1:AS$65536,2,0),"")</f>
        <v>256.56345476960456</v>
      </c>
      <c r="AD2156" s="33">
        <f>IFERROR($AA2156/VLOOKUP(CONCATENATE("USD",C2156),[1]GEINDICE!AR$1:AS$65536,2,0),"")</f>
        <v>105.37522735800175</v>
      </c>
      <c r="AE2156" s="33">
        <f>IFERROR($X2156/VLOOKUP(CONCATENATE("EUR",C2156),[1]GEINDICE!AR$1:AS$65536,2,0),"")</f>
        <v>224.28814644737048</v>
      </c>
      <c r="AF2156" s="33">
        <f>IFERROR($AA2156/VLOOKUP(CONCATENATE("EUR",C2156),[1]GEINDICE!AR$1:AS$65536,2,0),"")</f>
        <v>92.119177483092017</v>
      </c>
      <c r="AG2156" s="48" t="str">
        <f>VLOOKUP(E2156,[1]Apresentação!AW$1:AX$65536,2,0)</f>
        <v xml:space="preserve">                    2 - LEATHER AUXILIARIES</v>
      </c>
      <c r="AH2156" s="48" t="str">
        <f t="shared" si="571"/>
        <v xml:space="preserve">         5213000009 - PELLASTOL SG BR</v>
      </c>
      <c r="AI2156" s="49" t="str">
        <f t="shared" si="572"/>
        <v xml:space="preserve">     L00091 - CURTUME AIMORE SA</v>
      </c>
      <c r="AJ2156" t="str">
        <f t="shared" si="573"/>
        <v xml:space="preserve">     90 - SALES</v>
      </c>
      <c r="AK2156" t="str">
        <f t="shared" si="574"/>
        <v/>
      </c>
      <c r="AL2156">
        <f t="shared" si="575"/>
        <v>6</v>
      </c>
      <c r="AM2156" t="str">
        <f t="shared" si="576"/>
        <v>2025 6</v>
      </c>
      <c r="AN2156" t="str">
        <f t="shared" si="577"/>
        <v xml:space="preserve">CURTUME </v>
      </c>
    </row>
    <row r="2157" spans="1:40" x14ac:dyDescent="0.35">
      <c r="A2157">
        <v>82468</v>
      </c>
      <c r="B2157" t="s">
        <v>274</v>
      </c>
      <c r="C2157" s="31">
        <v>45797</v>
      </c>
      <c r="D2157" t="s">
        <v>373</v>
      </c>
      <c r="E2157" t="s">
        <v>374</v>
      </c>
      <c r="F2157" t="s">
        <v>642</v>
      </c>
      <c r="G2157" t="s">
        <v>643</v>
      </c>
      <c r="H2157" t="s">
        <v>819</v>
      </c>
      <c r="I2157" t="s">
        <v>820</v>
      </c>
      <c r="J2157">
        <v>120</v>
      </c>
      <c r="K2157">
        <v>1653.1200000000001</v>
      </c>
      <c r="L2157">
        <v>812.23131999999998</v>
      </c>
      <c r="M2157">
        <v>332.94</v>
      </c>
      <c r="N2157">
        <v>13.776</v>
      </c>
      <c r="O2157" s="32">
        <f t="shared" si="561"/>
        <v>1320.18</v>
      </c>
      <c r="P2157" s="32">
        <f t="shared" si="562"/>
        <v>507.94868000000008</v>
      </c>
      <c r="Q2157">
        <v>739073</v>
      </c>
      <c r="R2157" t="s">
        <v>312</v>
      </c>
      <c r="S2157" t="s">
        <v>457</v>
      </c>
      <c r="T2157" t="str">
        <f t="shared" si="563"/>
        <v>VEN</v>
      </c>
      <c r="U2157" t="s">
        <v>313</v>
      </c>
      <c r="V2157" s="33">
        <f t="shared" si="564"/>
        <v>1653.1200000000001</v>
      </c>
      <c r="W2157">
        <f t="shared" si="565"/>
        <v>120</v>
      </c>
      <c r="X2157" s="33">
        <f t="shared" si="566"/>
        <v>1320.18</v>
      </c>
      <c r="Y2157" s="33">
        <f t="shared" si="567"/>
        <v>332.94</v>
      </c>
      <c r="Z2157" s="45">
        <f t="shared" si="568"/>
        <v>0.29274866918312042</v>
      </c>
      <c r="AA2157" s="33">
        <f t="shared" si="569"/>
        <v>483.94868000000008</v>
      </c>
      <c r="AB2157" s="45">
        <f t="shared" si="570"/>
        <v>0.36657779999697016</v>
      </c>
      <c r="AC2157" s="33">
        <f>IFERROR($X2157/VLOOKUP(CONCATENATE("USD",C2157),[1]GEINDICE!AR$1:AS$65536,2,0),"")</f>
        <v>233.16495937831158</v>
      </c>
      <c r="AD2157" s="33">
        <f>IFERROR($AA2157/VLOOKUP(CONCATENATE("USD",C2157),[1]GEINDICE!AR$1:AS$65536,2,0),"")</f>
        <v>85.473097845284371</v>
      </c>
      <c r="AE2157" s="33">
        <f>IFERROR($X2157/VLOOKUP(CONCATENATE("EUR",C2157),[1]GEINDICE!AR$1:AS$65536,2,0),"")</f>
        <v>207.18455743879474</v>
      </c>
      <c r="AF2157" s="33">
        <f>IFERROR($AA2157/VLOOKUP(CONCATENATE("EUR",C2157),[1]GEINDICE!AR$1:AS$65536,2,0),"")</f>
        <v>75.949259259259279</v>
      </c>
      <c r="AG2157" s="48" t="str">
        <f>VLOOKUP(E2157,[1]Apresentação!AW$1:AX$65536,2,0)</f>
        <v xml:space="preserve">                    2 - LEATHER AUXILIARIES</v>
      </c>
      <c r="AH2157" s="48" t="str">
        <f t="shared" si="571"/>
        <v xml:space="preserve">         5213000009 - PELLASTOL SG BR</v>
      </c>
      <c r="AI2157" s="49" t="str">
        <f t="shared" si="572"/>
        <v xml:space="preserve">     L00281 - ICL BENEFICIAMENTO DE COUROS LTDA.</v>
      </c>
      <c r="AJ2157" t="str">
        <f t="shared" si="573"/>
        <v xml:space="preserve">     90 - SALES</v>
      </c>
      <c r="AK2157" t="str">
        <f t="shared" si="574"/>
        <v/>
      </c>
      <c r="AL2157">
        <f t="shared" si="575"/>
        <v>5</v>
      </c>
      <c r="AM2157" t="str">
        <f t="shared" si="576"/>
        <v>2025 5</v>
      </c>
      <c r="AN2157" t="str">
        <f t="shared" si="577"/>
        <v xml:space="preserve">ICL </v>
      </c>
    </row>
    <row r="2158" spans="1:40" x14ac:dyDescent="0.35">
      <c r="A2158">
        <v>82501</v>
      </c>
      <c r="B2158" t="s">
        <v>274</v>
      </c>
      <c r="C2158" s="31">
        <v>45799</v>
      </c>
      <c r="D2158" t="s">
        <v>373</v>
      </c>
      <c r="E2158" t="s">
        <v>374</v>
      </c>
      <c r="F2158" t="s">
        <v>382</v>
      </c>
      <c r="G2158" t="s">
        <v>383</v>
      </c>
      <c r="H2158" t="s">
        <v>819</v>
      </c>
      <c r="I2158" t="s">
        <v>820</v>
      </c>
      <c r="J2158">
        <v>1000</v>
      </c>
      <c r="K2158">
        <v>14381.48</v>
      </c>
      <c r="L2158">
        <v>6768.5943200000002</v>
      </c>
      <c r="M2158">
        <v>2896.45</v>
      </c>
      <c r="N2158">
        <v>14.38148</v>
      </c>
      <c r="O2158" s="32">
        <f t="shared" si="561"/>
        <v>11485.029999999999</v>
      </c>
      <c r="P2158" s="32">
        <f t="shared" si="562"/>
        <v>4716.4356799999987</v>
      </c>
      <c r="Q2158">
        <v>739349</v>
      </c>
      <c r="R2158" t="s">
        <v>312</v>
      </c>
      <c r="S2158" t="s">
        <v>457</v>
      </c>
      <c r="T2158" t="str">
        <f t="shared" si="563"/>
        <v>VEN</v>
      </c>
      <c r="U2158" t="s">
        <v>348</v>
      </c>
      <c r="V2158" s="33">
        <f t="shared" si="564"/>
        <v>14381.48</v>
      </c>
      <c r="W2158">
        <f t="shared" si="565"/>
        <v>1000</v>
      </c>
      <c r="X2158" s="33">
        <f t="shared" si="566"/>
        <v>11485.029999999999</v>
      </c>
      <c r="Y2158" s="33">
        <f t="shared" si="567"/>
        <v>2896.45</v>
      </c>
      <c r="Z2158" s="45">
        <f t="shared" si="568"/>
        <v>0.31404526376979275</v>
      </c>
      <c r="AA2158" s="33">
        <f t="shared" si="569"/>
        <v>4516.4356799999987</v>
      </c>
      <c r="AB2158" s="45">
        <f t="shared" si="570"/>
        <v>0.39324544036889753</v>
      </c>
      <c r="AC2158" s="33">
        <f>IFERROR($X2158/VLOOKUP(CONCATENATE("USD",C2158),[1]GEINDICE!AR$1:AS$65536,2,0),"")</f>
        <v>2036.7139563752435</v>
      </c>
      <c r="AD2158" s="33">
        <f>IFERROR($AA2158/VLOOKUP(CONCATENATE("USD",C2158),[1]GEINDICE!AR$1:AS$65536,2,0),"")</f>
        <v>800.92847668026218</v>
      </c>
      <c r="AE2158" s="33">
        <f>IFERROR($X2158/VLOOKUP(CONCATENATE("EUR",C2158),[1]GEINDICE!AR$1:AS$65536,2,0),"")</f>
        <v>1805.2830129363867</v>
      </c>
      <c r="AF2158" s="33">
        <f>IFERROR($AA2158/VLOOKUP(CONCATENATE("EUR",C2158),[1]GEINDICE!AR$1:AS$65536,2,0),"")</f>
        <v>709.91931341265945</v>
      </c>
      <c r="AG2158" s="48" t="str">
        <f>VLOOKUP(E2158,[1]Apresentação!AW$1:AX$65536,2,0)</f>
        <v xml:space="preserve">                    2 - LEATHER AUXILIARIES</v>
      </c>
      <c r="AH2158" s="48" t="str">
        <f t="shared" si="571"/>
        <v xml:space="preserve">         5213000009 - PELLASTOL SG BR</v>
      </c>
      <c r="AI2158" s="49" t="str">
        <f t="shared" si="572"/>
        <v xml:space="preserve">     ZF1123 - GOBBA LEATHER INDUSTRIA E COMERCIO LTDA</v>
      </c>
      <c r="AJ2158" t="str">
        <f t="shared" si="573"/>
        <v xml:space="preserve">     90 - SALES</v>
      </c>
      <c r="AK2158" t="str">
        <f t="shared" si="574"/>
        <v/>
      </c>
      <c r="AL2158">
        <f t="shared" si="575"/>
        <v>5</v>
      </c>
      <c r="AM2158" t="str">
        <f t="shared" si="576"/>
        <v>2025 5</v>
      </c>
      <c r="AN2158" t="str">
        <f t="shared" si="577"/>
        <v xml:space="preserve">GOBBA </v>
      </c>
    </row>
    <row r="2159" spans="1:40" x14ac:dyDescent="0.35">
      <c r="A2159">
        <v>82641</v>
      </c>
      <c r="B2159" t="s">
        <v>274</v>
      </c>
      <c r="C2159" s="31">
        <v>45811</v>
      </c>
      <c r="D2159" t="s">
        <v>373</v>
      </c>
      <c r="E2159" t="s">
        <v>374</v>
      </c>
      <c r="F2159" t="s">
        <v>642</v>
      </c>
      <c r="G2159" t="s">
        <v>643</v>
      </c>
      <c r="H2159" t="s">
        <v>819</v>
      </c>
      <c r="I2159" t="s">
        <v>820</v>
      </c>
      <c r="J2159">
        <v>120</v>
      </c>
      <c r="K2159">
        <v>1653.1200000000001</v>
      </c>
      <c r="L2159">
        <v>818.42259999999999</v>
      </c>
      <c r="M2159">
        <v>332.94</v>
      </c>
      <c r="N2159">
        <v>13.776</v>
      </c>
      <c r="O2159" s="32">
        <f t="shared" si="561"/>
        <v>1320.18</v>
      </c>
      <c r="P2159" s="32">
        <f t="shared" si="562"/>
        <v>501.75740000000008</v>
      </c>
      <c r="Q2159">
        <v>740318</v>
      </c>
      <c r="R2159" t="s">
        <v>312</v>
      </c>
      <c r="S2159" t="s">
        <v>457</v>
      </c>
      <c r="T2159" t="str">
        <f t="shared" si="563"/>
        <v>VEN</v>
      </c>
      <c r="U2159" t="s">
        <v>313</v>
      </c>
      <c r="V2159" s="33">
        <f t="shared" si="564"/>
        <v>1653.1200000000001</v>
      </c>
      <c r="W2159">
        <f t="shared" si="565"/>
        <v>120</v>
      </c>
      <c r="X2159" s="33">
        <f t="shared" si="566"/>
        <v>1320.18</v>
      </c>
      <c r="Y2159" s="33">
        <f t="shared" si="567"/>
        <v>332.94</v>
      </c>
      <c r="Z2159" s="45">
        <f t="shared" si="568"/>
        <v>0.289003460123887</v>
      </c>
      <c r="AA2159" s="33">
        <f t="shared" si="569"/>
        <v>477.75740000000008</v>
      </c>
      <c r="AB2159" s="45">
        <f t="shared" si="570"/>
        <v>0.36188807586844224</v>
      </c>
      <c r="AC2159" s="33">
        <f>IFERROR($X2159/VLOOKUP(CONCATENATE("USD",C2159),[1]GEINDICE!AR$1:AS$65536,2,0),"")</f>
        <v>232.8606201714467</v>
      </c>
      <c r="AD2159" s="33">
        <f>IFERROR($AA2159/VLOOKUP(CONCATENATE("USD",C2159),[1]GEINDICE!AR$1:AS$65536,2,0),"")</f>
        <v>84.269481779377017</v>
      </c>
      <c r="AE2159" s="33">
        <f>IFERROR($X2159/VLOOKUP(CONCATENATE("EUR",C2159),[1]GEINDICE!AR$1:AS$65536,2,0),"")</f>
        <v>204.74890660380285</v>
      </c>
      <c r="AF2159" s="33">
        <f>IFERROR($AA2159/VLOOKUP(CONCATENATE("EUR",C2159),[1]GEINDICE!AR$1:AS$65536,2,0),"")</f>
        <v>74.096187847017603</v>
      </c>
      <c r="AG2159" s="48" t="str">
        <f>VLOOKUP(E2159,[1]Apresentação!AW$1:AX$65536,2,0)</f>
        <v xml:space="preserve">                    2 - LEATHER AUXILIARIES</v>
      </c>
      <c r="AH2159" s="48" t="str">
        <f t="shared" si="571"/>
        <v xml:space="preserve">         5213000009 - PELLASTOL SG BR</v>
      </c>
      <c r="AI2159" s="49" t="str">
        <f t="shared" si="572"/>
        <v xml:space="preserve">     L00281 - ICL BENEFICIAMENTO DE COUROS LTDA.</v>
      </c>
      <c r="AJ2159" t="str">
        <f t="shared" si="573"/>
        <v xml:space="preserve">     90 - SALES</v>
      </c>
      <c r="AK2159" t="str">
        <f t="shared" si="574"/>
        <v/>
      </c>
      <c r="AL2159">
        <f t="shared" si="575"/>
        <v>6</v>
      </c>
      <c r="AM2159" t="str">
        <f t="shared" si="576"/>
        <v>2025 6</v>
      </c>
      <c r="AN2159" t="str">
        <f t="shared" si="577"/>
        <v xml:space="preserve">ICL </v>
      </c>
    </row>
    <row r="2160" spans="1:40" x14ac:dyDescent="0.35">
      <c r="A2160">
        <v>84594</v>
      </c>
      <c r="B2160" t="s">
        <v>274</v>
      </c>
      <c r="C2160" s="31">
        <v>45972</v>
      </c>
      <c r="D2160" t="s">
        <v>373</v>
      </c>
      <c r="E2160" t="s">
        <v>374</v>
      </c>
      <c r="F2160" t="s">
        <v>642</v>
      </c>
      <c r="G2160" t="s">
        <v>643</v>
      </c>
      <c r="H2160" t="s">
        <v>819</v>
      </c>
      <c r="I2160" t="s">
        <v>820</v>
      </c>
      <c r="J2160">
        <v>120</v>
      </c>
      <c r="K2160">
        <v>1653.1200000000001</v>
      </c>
      <c r="L2160">
        <v>821.74878000000001</v>
      </c>
      <c r="M2160">
        <v>332.94</v>
      </c>
      <c r="N2160">
        <v>13.776</v>
      </c>
      <c r="O2160" s="32">
        <f t="shared" si="561"/>
        <v>1320.18</v>
      </c>
      <c r="P2160" s="32">
        <f t="shared" si="562"/>
        <v>498.43122000000005</v>
      </c>
      <c r="Q2160">
        <v>766827</v>
      </c>
      <c r="R2160" t="s">
        <v>312</v>
      </c>
      <c r="S2160" t="s">
        <v>457</v>
      </c>
      <c r="T2160" t="str">
        <f t="shared" si="563"/>
        <v>VEN</v>
      </c>
      <c r="U2160" t="s">
        <v>313</v>
      </c>
      <c r="V2160" s="33">
        <f t="shared" si="564"/>
        <v>1653.1200000000001</v>
      </c>
      <c r="W2160">
        <f t="shared" si="565"/>
        <v>120</v>
      </c>
      <c r="X2160" s="33">
        <f t="shared" si="566"/>
        <v>1320.18</v>
      </c>
      <c r="Y2160" s="33">
        <f t="shared" si="567"/>
        <v>332.94</v>
      </c>
      <c r="Z2160" s="45">
        <f t="shared" si="568"/>
        <v>0.28699139808362373</v>
      </c>
      <c r="AA2160" s="33">
        <f t="shared" si="569"/>
        <v>474.43122000000005</v>
      </c>
      <c r="AB2160" s="45">
        <f t="shared" si="570"/>
        <v>0.3593685861018952</v>
      </c>
      <c r="AC2160" s="33" t="str">
        <f>IFERROR($X2160/VLOOKUP(CONCATENATE("USD",C2160),[1]GEINDICE!AR$1:AS$65536,2,0),"")</f>
        <v/>
      </c>
      <c r="AD2160" s="33" t="str">
        <f>IFERROR($AA2160/VLOOKUP(CONCATENATE("USD",C2160),[1]GEINDICE!AR$1:AS$65536,2,0),"")</f>
        <v/>
      </c>
      <c r="AE2160" s="33" t="str">
        <f>IFERROR($X2160/VLOOKUP(CONCATENATE("EUR",C2160),[1]GEINDICE!AR$1:AS$65536,2,0),"")</f>
        <v/>
      </c>
      <c r="AF2160" s="33" t="str">
        <f>IFERROR($AA2160/VLOOKUP(CONCATENATE("EUR",C2160),[1]GEINDICE!AR$1:AS$65536,2,0),"")</f>
        <v/>
      </c>
      <c r="AG2160" s="48" t="str">
        <f>VLOOKUP(E2160,[1]Apresentação!AW$1:AX$65536,2,0)</f>
        <v xml:space="preserve">                    2 - LEATHER AUXILIARIES</v>
      </c>
      <c r="AH2160" s="48" t="str">
        <f t="shared" si="571"/>
        <v xml:space="preserve">         5213000009 - PELLASTOL SG BR</v>
      </c>
      <c r="AI2160" s="49" t="str">
        <f t="shared" si="572"/>
        <v xml:space="preserve">     L00281 - ICL BENEFICIAMENTO DE COUROS LTDA.</v>
      </c>
      <c r="AJ2160" t="str">
        <f t="shared" si="573"/>
        <v xml:space="preserve">     90 - SALES</v>
      </c>
      <c r="AK2160" t="str">
        <f t="shared" si="574"/>
        <v/>
      </c>
      <c r="AL2160">
        <f t="shared" si="575"/>
        <v>11</v>
      </c>
      <c r="AM2160" t="str">
        <f t="shared" si="576"/>
        <v>2025 11</v>
      </c>
      <c r="AN2160" t="str">
        <f t="shared" si="577"/>
        <v xml:space="preserve">ICL </v>
      </c>
    </row>
    <row r="2161" spans="1:40" x14ac:dyDescent="0.35">
      <c r="A2161">
        <v>83753</v>
      </c>
      <c r="B2161" t="s">
        <v>274</v>
      </c>
      <c r="C2161" s="31">
        <v>45904</v>
      </c>
      <c r="D2161" t="s">
        <v>373</v>
      </c>
      <c r="E2161" t="s">
        <v>374</v>
      </c>
      <c r="F2161" t="s">
        <v>462</v>
      </c>
      <c r="G2161" t="s">
        <v>463</v>
      </c>
      <c r="H2161" t="s">
        <v>819</v>
      </c>
      <c r="I2161" t="s">
        <v>820</v>
      </c>
      <c r="J2161">
        <v>2000</v>
      </c>
      <c r="K2161">
        <v>25540</v>
      </c>
      <c r="L2161">
        <v>13584.44601</v>
      </c>
      <c r="M2161">
        <v>5143.78</v>
      </c>
      <c r="N2161">
        <v>12.77</v>
      </c>
      <c r="O2161" s="32">
        <f t="shared" si="561"/>
        <v>20396.22</v>
      </c>
      <c r="P2161" s="32">
        <f t="shared" si="562"/>
        <v>6811.7739900000015</v>
      </c>
      <c r="Q2161">
        <v>760617</v>
      </c>
      <c r="R2161" t="s">
        <v>312</v>
      </c>
      <c r="S2161" t="s">
        <v>457</v>
      </c>
      <c r="T2161" t="str">
        <f t="shared" si="563"/>
        <v>VEN</v>
      </c>
      <c r="U2161" t="s">
        <v>437</v>
      </c>
      <c r="V2161" s="33">
        <f t="shared" si="564"/>
        <v>25540</v>
      </c>
      <c r="W2161">
        <f t="shared" si="565"/>
        <v>2000</v>
      </c>
      <c r="X2161" s="33">
        <f t="shared" si="566"/>
        <v>20396.22</v>
      </c>
      <c r="Y2161" s="33">
        <f t="shared" si="567"/>
        <v>5143.78</v>
      </c>
      <c r="Z2161" s="45">
        <f t="shared" si="568"/>
        <v>0.25104831597494132</v>
      </c>
      <c r="AA2161" s="33">
        <f t="shared" si="569"/>
        <v>6411.7739900000015</v>
      </c>
      <c r="AB2161" s="45">
        <f t="shared" si="570"/>
        <v>0.31436089579343629</v>
      </c>
      <c r="AC2161" s="33">
        <f>IFERROR($X2161/VLOOKUP(CONCATENATE("USD",C2161),[1]GEINDICE!AR$1:AS$65536,2,0),"")</f>
        <v>3736.4610621576567</v>
      </c>
      <c r="AD2161" s="33">
        <f>IFERROR($AA2161/VLOOKUP(CONCATENATE("USD",C2161),[1]GEINDICE!AR$1:AS$65536,2,0),"")</f>
        <v>1174.5972465971754</v>
      </c>
      <c r="AE2161" s="33">
        <f>IFERROR($X2161/VLOOKUP(CONCATENATE("EUR",C2161),[1]GEINDICE!AR$1:AS$65536,2,0),"")</f>
        <v>3207.5580298169466</v>
      </c>
      <c r="AF2161" s="33">
        <f>IFERROR($AA2161/VLOOKUP(CONCATENATE("EUR",C2161),[1]GEINDICE!AR$1:AS$65536,2,0),"")</f>
        <v>1008.330815562685</v>
      </c>
      <c r="AG2161" s="48" t="str">
        <f>VLOOKUP(E2161,[1]Apresentação!AW$1:AX$65536,2,0)</f>
        <v xml:space="preserve">                    2 - LEATHER AUXILIARIES</v>
      </c>
      <c r="AH2161" s="48" t="str">
        <f t="shared" si="571"/>
        <v xml:space="preserve">         5213000009 - PELLASTOL SG BR</v>
      </c>
      <c r="AI2161" s="49" t="str">
        <f t="shared" si="572"/>
        <v xml:space="preserve">     L00337 - AMCM IND COM IMP EXP E SERVS TECNICOS LTDA</v>
      </c>
      <c r="AJ2161" t="str">
        <f t="shared" si="573"/>
        <v xml:space="preserve">     90 - SALES</v>
      </c>
      <c r="AK2161" t="str">
        <f t="shared" si="574"/>
        <v/>
      </c>
      <c r="AL2161">
        <f t="shared" si="575"/>
        <v>9</v>
      </c>
      <c r="AM2161" t="str">
        <f t="shared" si="576"/>
        <v>2025 9</v>
      </c>
      <c r="AN2161" t="str">
        <f t="shared" si="577"/>
        <v xml:space="preserve">AMCM </v>
      </c>
    </row>
    <row r="2162" spans="1:40" x14ac:dyDescent="0.35">
      <c r="A2162">
        <v>84079</v>
      </c>
      <c r="B2162" t="s">
        <v>274</v>
      </c>
      <c r="C2162" s="31">
        <v>45932</v>
      </c>
      <c r="D2162" t="s">
        <v>373</v>
      </c>
      <c r="E2162" t="s">
        <v>374</v>
      </c>
      <c r="F2162" t="s">
        <v>427</v>
      </c>
      <c r="G2162" t="s">
        <v>428</v>
      </c>
      <c r="H2162" t="s">
        <v>819</v>
      </c>
      <c r="I2162" t="s">
        <v>820</v>
      </c>
      <c r="J2162">
        <v>240</v>
      </c>
      <c r="K2162">
        <v>3243.56</v>
      </c>
      <c r="L2162">
        <v>1630.13078</v>
      </c>
      <c r="M2162">
        <v>653.26</v>
      </c>
      <c r="N2162">
        <v>13.51483</v>
      </c>
      <c r="O2162" s="32">
        <f t="shared" si="561"/>
        <v>2590.3000000000002</v>
      </c>
      <c r="P2162" s="32">
        <f t="shared" si="562"/>
        <v>960.16922000000022</v>
      </c>
      <c r="Q2162">
        <v>763044</v>
      </c>
      <c r="R2162" t="s">
        <v>312</v>
      </c>
      <c r="S2162" t="s">
        <v>457</v>
      </c>
      <c r="T2162" t="str">
        <f t="shared" si="563"/>
        <v>VEN</v>
      </c>
      <c r="U2162" t="s">
        <v>437</v>
      </c>
      <c r="V2162" s="33">
        <f t="shared" si="564"/>
        <v>3243.56</v>
      </c>
      <c r="W2162">
        <f t="shared" si="565"/>
        <v>240</v>
      </c>
      <c r="X2162" s="33">
        <f t="shared" si="566"/>
        <v>2590.3000000000002</v>
      </c>
      <c r="Y2162" s="33">
        <f t="shared" si="567"/>
        <v>653.26</v>
      </c>
      <c r="Z2162" s="45">
        <f t="shared" si="568"/>
        <v>0.28122470988666781</v>
      </c>
      <c r="AA2162" s="33">
        <f t="shared" si="569"/>
        <v>912.16922000000022</v>
      </c>
      <c r="AB2162" s="45">
        <f t="shared" si="570"/>
        <v>0.35214809867582914</v>
      </c>
      <c r="AC2162" s="33">
        <f>IFERROR($X2162/VLOOKUP(CONCATENATE("USD",C2162),[1]GEINDICE!AR$1:AS$65536,2,0),"")</f>
        <v>484.63020823588846</v>
      </c>
      <c r="AD2162" s="33">
        <f>IFERROR($AA2162/VLOOKUP(CONCATENATE("USD",C2162),[1]GEINDICE!AR$1:AS$65536,2,0),"")</f>
        <v>170.66160639113926</v>
      </c>
      <c r="AE2162" s="33">
        <f>IFERROR($X2162/VLOOKUP(CONCATENATE("EUR",C2162),[1]GEINDICE!AR$1:AS$65536,2,0),"")</f>
        <v>414.28228708516593</v>
      </c>
      <c r="AF2162" s="33">
        <f>IFERROR($AA2162/VLOOKUP(CONCATENATE("EUR",C2162),[1]GEINDICE!AR$1:AS$65536,2,0),"")</f>
        <v>145.88871971211518</v>
      </c>
      <c r="AG2162" s="48" t="str">
        <f>VLOOKUP(E2162,[1]Apresentação!AW$1:AX$65536,2,0)</f>
        <v xml:space="preserve">                    2 - LEATHER AUXILIARIES</v>
      </c>
      <c r="AH2162" s="48" t="str">
        <f t="shared" si="571"/>
        <v xml:space="preserve">         5213000009 - PELLASTOL SG BR</v>
      </c>
      <c r="AI2162" s="49" t="str">
        <f t="shared" si="572"/>
        <v xml:space="preserve">     L00258 - CORTUME KRUMENAUER SA</v>
      </c>
      <c r="AJ2162" t="str">
        <f t="shared" si="573"/>
        <v xml:space="preserve">     90 - SALES</v>
      </c>
      <c r="AK2162" t="str">
        <f t="shared" si="574"/>
        <v/>
      </c>
      <c r="AL2162">
        <f t="shared" si="575"/>
        <v>10</v>
      </c>
      <c r="AM2162" t="str">
        <f t="shared" si="576"/>
        <v>2025 10</v>
      </c>
      <c r="AN2162" t="str">
        <f t="shared" si="577"/>
        <v xml:space="preserve">CORTUME </v>
      </c>
    </row>
    <row r="2163" spans="1:40" x14ac:dyDescent="0.35">
      <c r="A2163">
        <v>84081</v>
      </c>
      <c r="B2163" t="s">
        <v>274</v>
      </c>
      <c r="C2163" s="31">
        <v>45932</v>
      </c>
      <c r="D2163" t="s">
        <v>373</v>
      </c>
      <c r="E2163" t="s">
        <v>374</v>
      </c>
      <c r="F2163" t="s">
        <v>770</v>
      </c>
      <c r="G2163" t="s">
        <v>771</v>
      </c>
      <c r="H2163" t="s">
        <v>819</v>
      </c>
      <c r="I2163" t="s">
        <v>820</v>
      </c>
      <c r="J2163">
        <v>240</v>
      </c>
      <c r="K2163">
        <v>3115.86</v>
      </c>
      <c r="L2163">
        <v>1630.13078</v>
      </c>
      <c r="M2163">
        <v>627.54</v>
      </c>
      <c r="N2163">
        <v>12.982749999999999</v>
      </c>
      <c r="O2163" s="32">
        <f t="shared" si="561"/>
        <v>2488.3200000000002</v>
      </c>
      <c r="P2163" s="32">
        <f t="shared" si="562"/>
        <v>858.1892200000002</v>
      </c>
      <c r="Q2163">
        <v>763046</v>
      </c>
      <c r="R2163" t="s">
        <v>312</v>
      </c>
      <c r="S2163" t="s">
        <v>457</v>
      </c>
      <c r="T2163" t="str">
        <f t="shared" si="563"/>
        <v>VEN</v>
      </c>
      <c r="U2163" t="s">
        <v>313</v>
      </c>
      <c r="V2163" s="33">
        <f t="shared" si="564"/>
        <v>3115.86</v>
      </c>
      <c r="W2163">
        <f t="shared" si="565"/>
        <v>240</v>
      </c>
      <c r="X2163" s="33">
        <f t="shared" si="566"/>
        <v>2488.3200000000002</v>
      </c>
      <c r="Y2163" s="33">
        <f t="shared" si="567"/>
        <v>627.54</v>
      </c>
      <c r="Z2163" s="45">
        <f t="shared" si="568"/>
        <v>0.26002105999627717</v>
      </c>
      <c r="AA2163" s="33">
        <f t="shared" si="569"/>
        <v>810.1892200000002</v>
      </c>
      <c r="AB2163" s="45">
        <f t="shared" si="570"/>
        <v>0.32559687660751035</v>
      </c>
      <c r="AC2163" s="33">
        <f>IFERROR($X2163/VLOOKUP(CONCATENATE("USD",C2163),[1]GEINDICE!AR$1:AS$65536,2,0),"")</f>
        <v>465.55033770510209</v>
      </c>
      <c r="AD2163" s="33">
        <f>IFERROR($AA2163/VLOOKUP(CONCATENATE("USD",C2163),[1]GEINDICE!AR$1:AS$65536,2,0),"")</f>
        <v>151.58173586035289</v>
      </c>
      <c r="AE2163" s="33">
        <f>IFERROR($X2163/VLOOKUP(CONCATENATE("EUR",C2163),[1]GEINDICE!AR$1:AS$65536,2,0),"")</f>
        <v>397.97201119552182</v>
      </c>
      <c r="AF2163" s="33">
        <f>IFERROR($AA2163/VLOOKUP(CONCATENATE("EUR",C2163),[1]GEINDICE!AR$1:AS$65536,2,0),"")</f>
        <v>129.57844382247103</v>
      </c>
      <c r="AG2163" s="48" t="str">
        <f>VLOOKUP(E2163,[1]Apresentação!AW$1:AX$65536,2,0)</f>
        <v xml:space="preserve">                    2 - LEATHER AUXILIARIES</v>
      </c>
      <c r="AH2163" s="48" t="str">
        <f t="shared" si="571"/>
        <v xml:space="preserve">         5213000009 - PELLASTOL SG BR</v>
      </c>
      <c r="AI2163" s="49" t="str">
        <f t="shared" si="572"/>
        <v xml:space="preserve">     L00056 - NATUR INDUSTRIA DE COUROS LTDA</v>
      </c>
      <c r="AJ2163" t="str">
        <f t="shared" si="573"/>
        <v xml:space="preserve">     90 - SALES</v>
      </c>
      <c r="AK2163" t="str">
        <f t="shared" si="574"/>
        <v/>
      </c>
      <c r="AL2163">
        <f t="shared" si="575"/>
        <v>10</v>
      </c>
      <c r="AM2163" t="str">
        <f t="shared" si="576"/>
        <v>2025 10</v>
      </c>
      <c r="AN2163" t="str">
        <f t="shared" si="577"/>
        <v xml:space="preserve">NATUR </v>
      </c>
    </row>
    <row r="2164" spans="1:40" x14ac:dyDescent="0.35">
      <c r="A2164">
        <v>83302</v>
      </c>
      <c r="B2164" t="s">
        <v>274</v>
      </c>
      <c r="C2164" s="31">
        <v>45868</v>
      </c>
      <c r="D2164" t="s">
        <v>373</v>
      </c>
      <c r="E2164" t="s">
        <v>374</v>
      </c>
      <c r="F2164" t="s">
        <v>462</v>
      </c>
      <c r="G2164" t="s">
        <v>463</v>
      </c>
      <c r="H2164" t="s">
        <v>819</v>
      </c>
      <c r="I2164" t="s">
        <v>820</v>
      </c>
      <c r="J2164">
        <v>2000</v>
      </c>
      <c r="K2164">
        <v>25540</v>
      </c>
      <c r="L2164">
        <v>12851.19414</v>
      </c>
      <c r="M2164">
        <v>5143.78</v>
      </c>
      <c r="N2164">
        <v>12.77</v>
      </c>
      <c r="O2164" s="32">
        <f t="shared" si="561"/>
        <v>20396.22</v>
      </c>
      <c r="P2164" s="32">
        <f t="shared" si="562"/>
        <v>7545.0258600000016</v>
      </c>
      <c r="Q2164">
        <v>745810</v>
      </c>
      <c r="R2164" t="s">
        <v>312</v>
      </c>
      <c r="S2164" t="s">
        <v>457</v>
      </c>
      <c r="T2164" t="str">
        <f t="shared" si="563"/>
        <v>VEN</v>
      </c>
      <c r="U2164" t="s">
        <v>437</v>
      </c>
      <c r="V2164" s="33">
        <f t="shared" si="564"/>
        <v>25540</v>
      </c>
      <c r="W2164">
        <f t="shared" si="565"/>
        <v>2000</v>
      </c>
      <c r="X2164" s="33">
        <f t="shared" si="566"/>
        <v>20396.22</v>
      </c>
      <c r="Y2164" s="33">
        <f t="shared" si="567"/>
        <v>5143.78</v>
      </c>
      <c r="Z2164" s="45">
        <f t="shared" si="568"/>
        <v>0.27975825606891158</v>
      </c>
      <c r="AA2164" s="33">
        <f t="shared" si="569"/>
        <v>7145.0258600000016</v>
      </c>
      <c r="AB2164" s="45">
        <f t="shared" si="570"/>
        <v>0.35031127630511932</v>
      </c>
      <c r="AC2164" s="33">
        <f>IFERROR($X2164/VLOOKUP(CONCATENATE("USD",C2164),[1]GEINDICE!AR$1:AS$65536,2,0),"")</f>
        <v>3639.9721597601456</v>
      </c>
      <c r="AD2164" s="33">
        <f>IFERROR($AA2164/VLOOKUP(CONCATENATE("USD",C2164),[1]GEINDICE!AR$1:AS$65536,2,0),"")</f>
        <v>1275.1232930006784</v>
      </c>
      <c r="AE2164" s="33">
        <f>IFERROR($X2164/VLOOKUP(CONCATENATE("EUR",C2164),[1]GEINDICE!AR$1:AS$65536,2,0),"")</f>
        <v>3173.471705745982</v>
      </c>
      <c r="AF2164" s="33">
        <f>IFERROR($AA2164/VLOOKUP(CONCATENATE("EUR",C2164),[1]GEINDICE!AR$1:AS$65536,2,0),"")</f>
        <v>1111.702923558059</v>
      </c>
      <c r="AG2164" s="48" t="str">
        <f>VLOOKUP(E2164,[1]Apresentação!AW$1:AX$65536,2,0)</f>
        <v xml:space="preserve">                    2 - LEATHER AUXILIARIES</v>
      </c>
      <c r="AH2164" s="48" t="str">
        <f t="shared" si="571"/>
        <v xml:space="preserve">         5213000009 - PELLASTOL SG BR</v>
      </c>
      <c r="AI2164" s="49" t="str">
        <f t="shared" si="572"/>
        <v xml:space="preserve">     L00337 - AMCM IND COM IMP EXP E SERVS TECNICOS LTDA</v>
      </c>
      <c r="AJ2164" t="str">
        <f t="shared" si="573"/>
        <v xml:space="preserve">     90 - SALES</v>
      </c>
      <c r="AK2164" t="str">
        <f t="shared" si="574"/>
        <v/>
      </c>
      <c r="AL2164">
        <f t="shared" si="575"/>
        <v>7</v>
      </c>
      <c r="AM2164" t="str">
        <f t="shared" si="576"/>
        <v>2025 7</v>
      </c>
      <c r="AN2164" t="str">
        <f t="shared" si="577"/>
        <v xml:space="preserve">AMCM </v>
      </c>
    </row>
    <row r="2165" spans="1:40" x14ac:dyDescent="0.35">
      <c r="A2165">
        <v>83158</v>
      </c>
      <c r="B2165" t="s">
        <v>274</v>
      </c>
      <c r="C2165" s="31">
        <v>45856</v>
      </c>
      <c r="D2165" t="s">
        <v>373</v>
      </c>
      <c r="E2165" t="s">
        <v>374</v>
      </c>
      <c r="F2165" t="s">
        <v>704</v>
      </c>
      <c r="G2165" t="s">
        <v>705</v>
      </c>
      <c r="H2165" t="s">
        <v>819</v>
      </c>
      <c r="I2165" t="s">
        <v>820</v>
      </c>
      <c r="J2165">
        <v>1000</v>
      </c>
      <c r="K2165">
        <v>12763.77</v>
      </c>
      <c r="L2165">
        <v>6425.5970699999998</v>
      </c>
      <c r="M2165">
        <v>2570.64</v>
      </c>
      <c r="N2165">
        <v>12.763769999999999</v>
      </c>
      <c r="O2165" s="32">
        <f t="shared" si="561"/>
        <v>10193.130000000001</v>
      </c>
      <c r="P2165" s="32">
        <f t="shared" si="562"/>
        <v>3767.5329300000012</v>
      </c>
      <c r="Q2165">
        <v>744234</v>
      </c>
      <c r="R2165" t="s">
        <v>312</v>
      </c>
      <c r="S2165" t="s">
        <v>457</v>
      </c>
      <c r="T2165" t="str">
        <f t="shared" si="563"/>
        <v>VEN</v>
      </c>
      <c r="U2165" t="s">
        <v>348</v>
      </c>
      <c r="V2165" s="33">
        <f t="shared" si="564"/>
        <v>12763.77</v>
      </c>
      <c r="W2165">
        <f t="shared" si="565"/>
        <v>1000</v>
      </c>
      <c r="X2165" s="33">
        <f t="shared" si="566"/>
        <v>10193.130000000001</v>
      </c>
      <c r="Y2165" s="33">
        <f t="shared" si="567"/>
        <v>2570.64</v>
      </c>
      <c r="Z2165" s="45">
        <f t="shared" si="568"/>
        <v>0.27950463930327801</v>
      </c>
      <c r="AA2165" s="33">
        <f t="shared" si="569"/>
        <v>3567.5329300000012</v>
      </c>
      <c r="AB2165" s="45">
        <f t="shared" si="570"/>
        <v>0.34999386155184919</v>
      </c>
      <c r="AC2165" s="33">
        <f>IFERROR($X2165/VLOOKUP(CONCATENATE("USD",C2165),[1]GEINDICE!AR$1:AS$65536,2,0),"")</f>
        <v>1837.7258140121876</v>
      </c>
      <c r="AD2165" s="33">
        <f>IFERROR($AA2165/VLOOKUP(CONCATENATE("USD",C2165),[1]GEINDICE!AR$1:AS$65536,2,0),"")</f>
        <v>643.19275411964099</v>
      </c>
      <c r="AE2165" s="33">
        <f>IFERROR($X2165/VLOOKUP(CONCATENATE("EUR",C2165),[1]GEINDICE!AR$1:AS$65536,2,0),"")</f>
        <v>1577.981608768345</v>
      </c>
      <c r="AF2165" s="33">
        <f>IFERROR($AA2165/VLOOKUP(CONCATENATE("EUR",C2165),[1]GEINDICE!AR$1:AS$65536,2,0),"")</f>
        <v>552.2838767106324</v>
      </c>
      <c r="AG2165" s="48" t="str">
        <f>VLOOKUP(E2165,[1]Apresentação!AW$1:AX$65536,2,0)</f>
        <v xml:space="preserve">                    2 - LEATHER AUXILIARIES</v>
      </c>
      <c r="AH2165" s="48" t="str">
        <f t="shared" si="571"/>
        <v xml:space="preserve">         5213000009 - PELLASTOL SG BR</v>
      </c>
      <c r="AI2165" s="49" t="str">
        <f t="shared" si="572"/>
        <v xml:space="preserve">     L00242 - CBC COUROS E ACABAMENTOS LTDA</v>
      </c>
      <c r="AJ2165" t="str">
        <f t="shared" si="573"/>
        <v xml:space="preserve">     90 - SALES</v>
      </c>
      <c r="AK2165" t="str">
        <f t="shared" si="574"/>
        <v/>
      </c>
      <c r="AL2165">
        <f t="shared" si="575"/>
        <v>7</v>
      </c>
      <c r="AM2165" t="str">
        <f t="shared" si="576"/>
        <v>2025 7</v>
      </c>
      <c r="AN2165" t="str">
        <f t="shared" si="577"/>
        <v xml:space="preserve">CBC </v>
      </c>
    </row>
    <row r="2166" spans="1:40" x14ac:dyDescent="0.35">
      <c r="A2166">
        <v>84209</v>
      </c>
      <c r="B2166" t="s">
        <v>274</v>
      </c>
      <c r="C2166" s="31">
        <v>45943</v>
      </c>
      <c r="D2166" t="s">
        <v>373</v>
      </c>
      <c r="E2166" t="s">
        <v>374</v>
      </c>
      <c r="F2166" t="s">
        <v>770</v>
      </c>
      <c r="G2166" t="s">
        <v>771</v>
      </c>
      <c r="H2166" t="s">
        <v>819</v>
      </c>
      <c r="I2166" t="s">
        <v>820</v>
      </c>
      <c r="J2166">
        <v>240</v>
      </c>
      <c r="K2166">
        <v>3188.36</v>
      </c>
      <c r="L2166">
        <v>1630.13078</v>
      </c>
      <c r="M2166">
        <v>642.14</v>
      </c>
      <c r="N2166">
        <v>13.28482</v>
      </c>
      <c r="O2166" s="32">
        <f t="shared" si="561"/>
        <v>2546.2200000000003</v>
      </c>
      <c r="P2166" s="32">
        <f t="shared" si="562"/>
        <v>916.0892200000003</v>
      </c>
      <c r="Q2166">
        <v>764071</v>
      </c>
      <c r="R2166" t="s">
        <v>312</v>
      </c>
      <c r="S2166" t="s">
        <v>457</v>
      </c>
      <c r="T2166" t="str">
        <f t="shared" si="563"/>
        <v>VEN</v>
      </c>
      <c r="U2166" t="s">
        <v>437</v>
      </c>
      <c r="V2166" s="33">
        <f t="shared" si="564"/>
        <v>3188.36</v>
      </c>
      <c r="W2166">
        <f t="shared" si="565"/>
        <v>240</v>
      </c>
      <c r="X2166" s="33">
        <f t="shared" si="566"/>
        <v>2546.2200000000003</v>
      </c>
      <c r="Y2166" s="33">
        <f t="shared" si="567"/>
        <v>642.14</v>
      </c>
      <c r="Z2166" s="45">
        <f t="shared" si="568"/>
        <v>0.27226825703496477</v>
      </c>
      <c r="AA2166" s="33">
        <f t="shared" si="569"/>
        <v>868.0892200000003</v>
      </c>
      <c r="AB2166" s="45">
        <f t="shared" si="570"/>
        <v>0.3409325274328221</v>
      </c>
      <c r="AC2166" s="33">
        <f>IFERROR($X2166/VLOOKUP(CONCATENATE("USD",C2166),[1]GEINDICE!AR$1:AS$65536,2,0),"")</f>
        <v>466.09310073404237</v>
      </c>
      <c r="AD2166" s="33">
        <f>IFERROR($AA2166/VLOOKUP(CONCATENATE("USD",C2166),[1]GEINDICE!AR$1:AS$65536,2,0),"")</f>
        <v>158.906298852258</v>
      </c>
      <c r="AE2166" s="33">
        <f>IFERROR($X2166/VLOOKUP(CONCATENATE("EUR",C2166),[1]GEINDICE!AR$1:AS$65536,2,0),"")</f>
        <v>402.63445026012431</v>
      </c>
      <c r="AF2166" s="33">
        <f>IFERROR($AA2166/VLOOKUP(CONCATENATE("EUR",C2166),[1]GEINDICE!AR$1:AS$65536,2,0),"")</f>
        <v>137.27118075870908</v>
      </c>
      <c r="AG2166" s="48" t="str">
        <f>VLOOKUP(E2166,[1]Apresentação!AW$1:AX$65536,2,0)</f>
        <v xml:space="preserve">                    2 - LEATHER AUXILIARIES</v>
      </c>
      <c r="AH2166" s="48" t="str">
        <f t="shared" si="571"/>
        <v xml:space="preserve">         5213000009 - PELLASTOL SG BR</v>
      </c>
      <c r="AI2166" s="49" t="str">
        <f t="shared" si="572"/>
        <v xml:space="preserve">     L00056 - NATUR INDUSTRIA DE COUROS LTDA</v>
      </c>
      <c r="AJ2166" t="str">
        <f t="shared" si="573"/>
        <v xml:space="preserve">     90 - SALES</v>
      </c>
      <c r="AK2166" t="str">
        <f t="shared" si="574"/>
        <v/>
      </c>
      <c r="AL2166">
        <f t="shared" si="575"/>
        <v>10</v>
      </c>
      <c r="AM2166" t="str">
        <f t="shared" si="576"/>
        <v>2025 10</v>
      </c>
      <c r="AN2166" t="str">
        <f t="shared" si="577"/>
        <v xml:space="preserve">NATUR </v>
      </c>
    </row>
    <row r="2167" spans="1:40" x14ac:dyDescent="0.35">
      <c r="A2167">
        <v>82768</v>
      </c>
      <c r="B2167" t="s">
        <v>274</v>
      </c>
      <c r="C2167" s="31">
        <v>45821</v>
      </c>
      <c r="D2167" t="s">
        <v>373</v>
      </c>
      <c r="E2167" t="s">
        <v>374</v>
      </c>
      <c r="F2167" t="s">
        <v>704</v>
      </c>
      <c r="G2167" t="s">
        <v>705</v>
      </c>
      <c r="H2167" t="s">
        <v>819</v>
      </c>
      <c r="I2167" t="s">
        <v>820</v>
      </c>
      <c r="J2167">
        <v>1000</v>
      </c>
      <c r="K2167">
        <v>12683.85</v>
      </c>
      <c r="L2167">
        <v>6669.2274900000002</v>
      </c>
      <c r="M2167">
        <v>2554.54</v>
      </c>
      <c r="N2167">
        <v>12.68385</v>
      </c>
      <c r="O2167" s="32">
        <f t="shared" si="561"/>
        <v>10129.310000000001</v>
      </c>
      <c r="P2167" s="32">
        <f t="shared" si="562"/>
        <v>3460.0825100000011</v>
      </c>
      <c r="Q2167">
        <v>741345</v>
      </c>
      <c r="R2167" t="s">
        <v>312</v>
      </c>
      <c r="S2167" t="s">
        <v>457</v>
      </c>
      <c r="T2167" t="str">
        <f t="shared" si="563"/>
        <v>VEN</v>
      </c>
      <c r="U2167" t="s">
        <v>313</v>
      </c>
      <c r="V2167" s="33">
        <f t="shared" si="564"/>
        <v>12683.85</v>
      </c>
      <c r="W2167">
        <f t="shared" si="565"/>
        <v>1000</v>
      </c>
      <c r="X2167" s="33">
        <f t="shared" si="566"/>
        <v>10129.310000000001</v>
      </c>
      <c r="Y2167" s="33">
        <f t="shared" si="567"/>
        <v>2554.54</v>
      </c>
      <c r="Z2167" s="45">
        <f t="shared" si="568"/>
        <v>0.25702625858867778</v>
      </c>
      <c r="AA2167" s="33">
        <f t="shared" si="569"/>
        <v>3260.0825100000011</v>
      </c>
      <c r="AB2167" s="45">
        <f t="shared" si="570"/>
        <v>0.32184645449690064</v>
      </c>
      <c r="AC2167" s="33">
        <f>IFERROR($X2167/VLOOKUP(CONCATENATE("USD",C2167),[1]GEINDICE!AR$1:AS$65536,2,0),"")</f>
        <v>1820.1160784877454</v>
      </c>
      <c r="AD2167" s="33">
        <f>IFERROR($AA2167/VLOOKUP(CONCATENATE("USD",C2167),[1]GEINDICE!AR$1:AS$65536,2,0),"")</f>
        <v>585.79790663408346</v>
      </c>
      <c r="AE2167" s="33">
        <f>IFERROR($X2167/VLOOKUP(CONCATENATE("EUR",C2167),[1]GEINDICE!AR$1:AS$65536,2,0),"")</f>
        <v>1574.7570853349503</v>
      </c>
      <c r="AF2167" s="33">
        <f>IFERROR($AA2167/VLOOKUP(CONCATENATE("EUR",C2167),[1]GEINDICE!AR$1:AS$65536,2,0),"")</f>
        <v>506.82998460892696</v>
      </c>
      <c r="AG2167" s="48" t="str">
        <f>VLOOKUP(E2167,[1]Apresentação!AW$1:AX$65536,2,0)</f>
        <v xml:space="preserve">                    2 - LEATHER AUXILIARIES</v>
      </c>
      <c r="AH2167" s="48" t="str">
        <f t="shared" si="571"/>
        <v xml:space="preserve">         5213000009 - PELLASTOL SG BR</v>
      </c>
      <c r="AI2167" s="49" t="str">
        <f t="shared" si="572"/>
        <v xml:space="preserve">     L00242 - CBC COUROS E ACABAMENTOS LTDA</v>
      </c>
      <c r="AJ2167" t="str">
        <f t="shared" si="573"/>
        <v xml:space="preserve">     90 - SALES</v>
      </c>
      <c r="AK2167" t="str">
        <f t="shared" si="574"/>
        <v/>
      </c>
      <c r="AL2167">
        <f t="shared" si="575"/>
        <v>6</v>
      </c>
      <c r="AM2167" t="str">
        <f t="shared" si="576"/>
        <v>2025 6</v>
      </c>
      <c r="AN2167" t="str">
        <f t="shared" si="577"/>
        <v xml:space="preserve">CBC </v>
      </c>
    </row>
    <row r="2168" spans="1:40" x14ac:dyDescent="0.35">
      <c r="A2168">
        <v>82877</v>
      </c>
      <c r="B2168" t="s">
        <v>274</v>
      </c>
      <c r="C2168" s="31">
        <v>45833</v>
      </c>
      <c r="D2168" t="s">
        <v>373</v>
      </c>
      <c r="E2168" t="s">
        <v>374</v>
      </c>
      <c r="F2168" t="s">
        <v>462</v>
      </c>
      <c r="G2168" t="s">
        <v>463</v>
      </c>
      <c r="H2168" t="s">
        <v>819</v>
      </c>
      <c r="I2168" t="s">
        <v>820</v>
      </c>
      <c r="J2168">
        <v>4000</v>
      </c>
      <c r="K2168">
        <v>51080</v>
      </c>
      <c r="L2168">
        <v>26677.04999</v>
      </c>
      <c r="M2168">
        <v>10287.58</v>
      </c>
      <c r="N2168">
        <v>12.77</v>
      </c>
      <c r="O2168" s="32">
        <f t="shared" si="561"/>
        <v>40792.42</v>
      </c>
      <c r="P2168" s="32">
        <f t="shared" si="562"/>
        <v>14115.370009999999</v>
      </c>
      <c r="Q2168">
        <v>741990</v>
      </c>
      <c r="R2168" t="s">
        <v>312</v>
      </c>
      <c r="S2168" t="s">
        <v>457</v>
      </c>
      <c r="T2168" t="str">
        <f t="shared" si="563"/>
        <v>VEN</v>
      </c>
      <c r="U2168" t="s">
        <v>437</v>
      </c>
      <c r="V2168" s="33">
        <f t="shared" si="564"/>
        <v>51080</v>
      </c>
      <c r="W2168">
        <f t="shared" si="565"/>
        <v>4000</v>
      </c>
      <c r="X2168" s="33">
        <f t="shared" si="566"/>
        <v>40792.42</v>
      </c>
      <c r="Y2168" s="33">
        <f t="shared" si="567"/>
        <v>10287.58</v>
      </c>
      <c r="Z2168" s="45">
        <f t="shared" si="568"/>
        <v>0.2606767817149569</v>
      </c>
      <c r="AA2168" s="33">
        <f t="shared" si="569"/>
        <v>13315.370009999999</v>
      </c>
      <c r="AB2168" s="45">
        <f t="shared" si="570"/>
        <v>0.32641775138616436</v>
      </c>
      <c r="AC2168" s="33">
        <f>IFERROR($X2168/VLOOKUP(CONCATENATE("USD",C2168),[1]GEINDICE!AR$1:AS$65536,2,0),"")</f>
        <v>7359.6658668158116</v>
      </c>
      <c r="AD2168" s="33">
        <f>IFERROR($AA2168/VLOOKUP(CONCATENATE("USD",C2168),[1]GEINDICE!AR$1:AS$65536,2,0),"")</f>
        <v>2402.3255831995234</v>
      </c>
      <c r="AE2168" s="33">
        <f>IFERROR($X2168/VLOOKUP(CONCATENATE("EUR",C2168),[1]GEINDICE!AR$1:AS$65536,2,0),"")</f>
        <v>6333.6366177064247</v>
      </c>
      <c r="AF2168" s="33">
        <f>IFERROR($AA2168/VLOOKUP(CONCATENATE("EUR",C2168),[1]GEINDICE!AR$1:AS$65536,2,0),"")</f>
        <v>2067.4114228488029</v>
      </c>
      <c r="AG2168" s="48" t="str">
        <f>VLOOKUP(E2168,[1]Apresentação!AW$1:AX$65536,2,0)</f>
        <v xml:space="preserve">                    2 - LEATHER AUXILIARIES</v>
      </c>
      <c r="AH2168" s="48" t="str">
        <f t="shared" si="571"/>
        <v xml:space="preserve">         5213000009 - PELLASTOL SG BR</v>
      </c>
      <c r="AI2168" s="49" t="str">
        <f t="shared" si="572"/>
        <v xml:space="preserve">     L00337 - AMCM IND COM IMP EXP E SERVS TECNICOS LTDA</v>
      </c>
      <c r="AJ2168" t="str">
        <f t="shared" si="573"/>
        <v xml:space="preserve">     90 - SALES</v>
      </c>
      <c r="AK2168" t="str">
        <f t="shared" si="574"/>
        <v/>
      </c>
      <c r="AL2168">
        <f t="shared" si="575"/>
        <v>6</v>
      </c>
      <c r="AM2168" t="str">
        <f t="shared" si="576"/>
        <v>2025 6</v>
      </c>
      <c r="AN2168" t="str">
        <f t="shared" si="577"/>
        <v xml:space="preserve">AMCM </v>
      </c>
    </row>
    <row r="2169" spans="1:40" x14ac:dyDescent="0.35">
      <c r="A2169">
        <v>84067</v>
      </c>
      <c r="B2169" t="s">
        <v>274</v>
      </c>
      <c r="C2169" s="31">
        <v>45931</v>
      </c>
      <c r="D2169" t="s">
        <v>373</v>
      </c>
      <c r="E2169" t="s">
        <v>374</v>
      </c>
      <c r="F2169" t="s">
        <v>462</v>
      </c>
      <c r="G2169" t="s">
        <v>463</v>
      </c>
      <c r="H2169" t="s">
        <v>819</v>
      </c>
      <c r="I2169" t="s">
        <v>820</v>
      </c>
      <c r="J2169">
        <v>4000</v>
      </c>
      <c r="K2169">
        <v>51080</v>
      </c>
      <c r="L2169">
        <v>27168.84634</v>
      </c>
      <c r="M2169">
        <v>10287.58</v>
      </c>
      <c r="N2169">
        <v>12.77</v>
      </c>
      <c r="O2169" s="32">
        <f t="shared" si="561"/>
        <v>40792.42</v>
      </c>
      <c r="P2169" s="32">
        <f t="shared" si="562"/>
        <v>13623.573659999998</v>
      </c>
      <c r="Q2169">
        <v>762937</v>
      </c>
      <c r="R2169" t="s">
        <v>312</v>
      </c>
      <c r="S2169" t="s">
        <v>457</v>
      </c>
      <c r="T2169" t="str">
        <f t="shared" si="563"/>
        <v>VEN</v>
      </c>
      <c r="U2169" t="s">
        <v>437</v>
      </c>
      <c r="V2169" s="33">
        <f t="shared" si="564"/>
        <v>51080</v>
      </c>
      <c r="W2169">
        <f t="shared" si="565"/>
        <v>4000</v>
      </c>
      <c r="X2169" s="33">
        <f t="shared" si="566"/>
        <v>40792.42</v>
      </c>
      <c r="Y2169" s="33">
        <f t="shared" si="567"/>
        <v>10287.58</v>
      </c>
      <c r="Z2169" s="45">
        <f t="shared" si="568"/>
        <v>0.25104881871573997</v>
      </c>
      <c r="AA2169" s="33">
        <f t="shared" si="569"/>
        <v>12823.573659999998</v>
      </c>
      <c r="AB2169" s="45">
        <f t="shared" si="570"/>
        <v>0.31436167944927018</v>
      </c>
      <c r="AC2169" s="33">
        <f>IFERROR($X2169/VLOOKUP(CONCATENATE("USD",C2169),[1]GEINDICE!AR$1:AS$65536,2,0),"")</f>
        <v>7666.5952488347612</v>
      </c>
      <c r="AD2169" s="33">
        <f>IFERROR($AA2169/VLOOKUP(CONCATENATE("USD",C2169),[1]GEINDICE!AR$1:AS$65536,2,0),"")</f>
        <v>2410.0837580814909</v>
      </c>
      <c r="AE2169" s="33">
        <f>IFERROR($X2169/VLOOKUP(CONCATENATE("EUR",C2169),[1]GEINDICE!AR$1:AS$65536,2,0),"")</f>
        <v>6539.7620879825563</v>
      </c>
      <c r="AF2169" s="33">
        <f>IFERROR($AA2169/VLOOKUP(CONCATENATE("EUR",C2169),[1]GEINDICE!AR$1:AS$65536,2,0),"")</f>
        <v>2055.8505931768623</v>
      </c>
      <c r="AG2169" s="48" t="str">
        <f>VLOOKUP(E2169,[1]Apresentação!AW$1:AX$65536,2,0)</f>
        <v xml:space="preserve">                    2 - LEATHER AUXILIARIES</v>
      </c>
      <c r="AH2169" s="48" t="str">
        <f t="shared" si="571"/>
        <v xml:space="preserve">         5213000009 - PELLASTOL SG BR</v>
      </c>
      <c r="AI2169" s="49" t="str">
        <f t="shared" si="572"/>
        <v xml:space="preserve">     L00337 - AMCM IND COM IMP EXP E SERVS TECNICOS LTDA</v>
      </c>
      <c r="AJ2169" t="str">
        <f t="shared" si="573"/>
        <v xml:space="preserve">     90 - SALES</v>
      </c>
      <c r="AK2169" t="str">
        <f t="shared" si="574"/>
        <v/>
      </c>
      <c r="AL2169">
        <f t="shared" si="575"/>
        <v>10</v>
      </c>
      <c r="AM2169" t="str">
        <f t="shared" si="576"/>
        <v>2025 10</v>
      </c>
      <c r="AN2169" t="str">
        <f t="shared" si="577"/>
        <v xml:space="preserve">AMCM </v>
      </c>
    </row>
    <row r="2170" spans="1:40" x14ac:dyDescent="0.35">
      <c r="A2170">
        <v>82736</v>
      </c>
      <c r="B2170" t="s">
        <v>274</v>
      </c>
      <c r="C2170" s="31">
        <v>45819</v>
      </c>
      <c r="D2170" t="s">
        <v>373</v>
      </c>
      <c r="E2170" t="s">
        <v>374</v>
      </c>
      <c r="F2170" t="s">
        <v>642</v>
      </c>
      <c r="G2170" t="s">
        <v>643</v>
      </c>
      <c r="H2170" t="s">
        <v>819</v>
      </c>
      <c r="I2170" t="s">
        <v>820</v>
      </c>
      <c r="J2170">
        <v>120</v>
      </c>
      <c r="K2170">
        <v>1653.1200000000001</v>
      </c>
      <c r="L2170">
        <v>800.30730000000005</v>
      </c>
      <c r="M2170">
        <v>332.94</v>
      </c>
      <c r="N2170">
        <v>13.776</v>
      </c>
      <c r="O2170" s="32">
        <f t="shared" si="561"/>
        <v>1320.18</v>
      </c>
      <c r="P2170" s="32">
        <f t="shared" si="562"/>
        <v>519.87270000000001</v>
      </c>
      <c r="Q2170">
        <v>741115</v>
      </c>
      <c r="R2170" t="s">
        <v>312</v>
      </c>
      <c r="S2170" t="s">
        <v>457</v>
      </c>
      <c r="T2170" t="str">
        <f t="shared" si="563"/>
        <v>VEN</v>
      </c>
      <c r="U2170" t="s">
        <v>437</v>
      </c>
      <c r="V2170" s="33">
        <f t="shared" si="564"/>
        <v>1653.1200000000001</v>
      </c>
      <c r="W2170">
        <f t="shared" si="565"/>
        <v>120</v>
      </c>
      <c r="X2170" s="33">
        <f t="shared" si="566"/>
        <v>1320.18</v>
      </c>
      <c r="Y2170" s="33">
        <f t="shared" si="567"/>
        <v>332.94</v>
      </c>
      <c r="Z2170" s="45">
        <f t="shared" si="568"/>
        <v>0.2999617087688734</v>
      </c>
      <c r="AA2170" s="33">
        <f t="shared" si="569"/>
        <v>495.87270000000001</v>
      </c>
      <c r="AB2170" s="45">
        <f t="shared" si="570"/>
        <v>0.37560991682952322</v>
      </c>
      <c r="AC2170" s="33">
        <f>IFERROR($X2170/VLOOKUP(CONCATENATE("USD",C2170),[1]GEINDICE!AR$1:AS$65536,2,0),"")</f>
        <v>238.3426611301679</v>
      </c>
      <c r="AD2170" s="33">
        <f>IFERROR($AA2170/VLOOKUP(CONCATENATE("USD",C2170),[1]GEINDICE!AR$1:AS$65536,2,0),"")</f>
        <v>89.523867124029607</v>
      </c>
      <c r="AE2170" s="33">
        <f>IFERROR($X2170/VLOOKUP(CONCATENATE("EUR",C2170),[1]GEINDICE!AR$1:AS$65536,2,0),"")</f>
        <v>207.43522461229043</v>
      </c>
      <c r="AF2170" s="33">
        <f>IFERROR($AA2170/VLOOKUP(CONCATENATE("EUR",C2170),[1]GEINDICE!AR$1:AS$65536,2,0),"")</f>
        <v>77.914727464135879</v>
      </c>
      <c r="AG2170" s="48" t="str">
        <f>VLOOKUP(E2170,[1]Apresentação!AW$1:AX$65536,2,0)</f>
        <v xml:space="preserve">                    2 - LEATHER AUXILIARIES</v>
      </c>
      <c r="AH2170" s="48" t="str">
        <f t="shared" si="571"/>
        <v xml:space="preserve">         5213000009 - PELLASTOL SG BR</v>
      </c>
      <c r="AI2170" s="49" t="str">
        <f t="shared" si="572"/>
        <v xml:space="preserve">     L00281 - ICL BENEFICIAMENTO DE COUROS LTDA.</v>
      </c>
      <c r="AJ2170" t="str">
        <f t="shared" si="573"/>
        <v xml:space="preserve">     90 - SALES</v>
      </c>
      <c r="AK2170" t="str">
        <f t="shared" si="574"/>
        <v/>
      </c>
      <c r="AL2170">
        <f t="shared" si="575"/>
        <v>6</v>
      </c>
      <c r="AM2170" t="str">
        <f t="shared" si="576"/>
        <v>2025 6</v>
      </c>
      <c r="AN2170" t="str">
        <f t="shared" si="577"/>
        <v xml:space="preserve">ICL </v>
      </c>
    </row>
    <row r="2171" spans="1:40" x14ac:dyDescent="0.35">
      <c r="A2171">
        <v>82478</v>
      </c>
      <c r="B2171" t="s">
        <v>274</v>
      </c>
      <c r="C2171" s="31">
        <v>45798</v>
      </c>
      <c r="D2171" t="s">
        <v>373</v>
      </c>
      <c r="E2171" t="s">
        <v>374</v>
      </c>
      <c r="F2171" t="s">
        <v>462</v>
      </c>
      <c r="G2171" t="s">
        <v>463</v>
      </c>
      <c r="H2171" t="s">
        <v>819</v>
      </c>
      <c r="I2171" t="s">
        <v>820</v>
      </c>
      <c r="J2171">
        <v>4000</v>
      </c>
      <c r="K2171">
        <v>51080</v>
      </c>
      <c r="L2171">
        <v>27074.377270000001</v>
      </c>
      <c r="M2171">
        <v>10287.58</v>
      </c>
      <c r="N2171">
        <v>12.77</v>
      </c>
      <c r="O2171" s="32">
        <f t="shared" si="561"/>
        <v>40792.42</v>
      </c>
      <c r="P2171" s="32">
        <f t="shared" si="562"/>
        <v>13718.042729999997</v>
      </c>
      <c r="Q2171">
        <v>739190</v>
      </c>
      <c r="R2171" t="s">
        <v>312</v>
      </c>
      <c r="S2171" t="s">
        <v>457</v>
      </c>
      <c r="T2171" t="str">
        <f t="shared" si="563"/>
        <v>VEN</v>
      </c>
      <c r="U2171" t="s">
        <v>437</v>
      </c>
      <c r="V2171" s="33">
        <f t="shared" si="564"/>
        <v>51080</v>
      </c>
      <c r="W2171">
        <f t="shared" si="565"/>
        <v>4000</v>
      </c>
      <c r="X2171" s="33">
        <f t="shared" si="566"/>
        <v>40792.42</v>
      </c>
      <c r="Y2171" s="33">
        <f t="shared" si="567"/>
        <v>10287.58</v>
      </c>
      <c r="Z2171" s="45">
        <f t="shared" si="568"/>
        <v>0.252898252349256</v>
      </c>
      <c r="AA2171" s="33">
        <f t="shared" si="569"/>
        <v>12918.042729999997</v>
      </c>
      <c r="AB2171" s="45">
        <f t="shared" si="570"/>
        <v>0.31667752807997168</v>
      </c>
      <c r="AC2171" s="33">
        <f>IFERROR($X2171/VLOOKUP(CONCATENATE("USD",C2171),[1]GEINDICE!AR$1:AS$65536,2,0),"")</f>
        <v>7210.8359406763175</v>
      </c>
      <c r="AD2171" s="33">
        <f>IFERROR($AA2171/VLOOKUP(CONCATENATE("USD",C2171),[1]GEINDICE!AR$1:AS$65536,2,0),"")</f>
        <v>2283.5097010835934</v>
      </c>
      <c r="AE2171" s="33">
        <f>IFERROR($X2171/VLOOKUP(CONCATENATE("EUR",C2171),[1]GEINDICE!AR$1:AS$65536,2,0),"")</f>
        <v>6357.1281635706264</v>
      </c>
      <c r="AF2171" s="33">
        <f>IFERROR($AA2171/VLOOKUP(CONCATENATE("EUR",C2171),[1]GEINDICE!AR$1:AS$65536,2,0),"")</f>
        <v>2013.1596325271157</v>
      </c>
      <c r="AG2171" s="48" t="str">
        <f>VLOOKUP(E2171,[1]Apresentação!AW$1:AX$65536,2,0)</f>
        <v xml:space="preserve">                    2 - LEATHER AUXILIARIES</v>
      </c>
      <c r="AH2171" s="48" t="str">
        <f t="shared" si="571"/>
        <v xml:space="preserve">         5213000009 - PELLASTOL SG BR</v>
      </c>
      <c r="AI2171" s="49" t="str">
        <f t="shared" si="572"/>
        <v xml:space="preserve">     L00337 - AMCM IND COM IMP EXP E SERVS TECNICOS LTDA</v>
      </c>
      <c r="AJ2171" t="str">
        <f t="shared" si="573"/>
        <v xml:space="preserve">     90 - SALES</v>
      </c>
      <c r="AK2171" t="str">
        <f t="shared" si="574"/>
        <v/>
      </c>
      <c r="AL2171">
        <f t="shared" si="575"/>
        <v>5</v>
      </c>
      <c r="AM2171" t="str">
        <f t="shared" si="576"/>
        <v>2025 5</v>
      </c>
      <c r="AN2171" t="str">
        <f t="shared" si="577"/>
        <v xml:space="preserve">AMCM </v>
      </c>
    </row>
    <row r="2172" spans="1:40" x14ac:dyDescent="0.35">
      <c r="A2172">
        <v>83765</v>
      </c>
      <c r="B2172" t="s">
        <v>274</v>
      </c>
      <c r="C2172" s="31">
        <v>45905</v>
      </c>
      <c r="D2172" t="s">
        <v>373</v>
      </c>
      <c r="E2172" t="s">
        <v>374</v>
      </c>
      <c r="F2172" t="s">
        <v>642</v>
      </c>
      <c r="G2172" t="s">
        <v>643</v>
      </c>
      <c r="H2172" t="s">
        <v>819</v>
      </c>
      <c r="I2172" t="s">
        <v>820</v>
      </c>
      <c r="J2172">
        <v>120</v>
      </c>
      <c r="K2172">
        <v>1653.1200000000001</v>
      </c>
      <c r="L2172">
        <v>815.06676000000004</v>
      </c>
      <c r="M2172">
        <v>332.94</v>
      </c>
      <c r="N2172">
        <v>13.776</v>
      </c>
      <c r="O2172" s="32">
        <f t="shared" si="561"/>
        <v>1320.18</v>
      </c>
      <c r="P2172" s="32">
        <f t="shared" si="562"/>
        <v>505.11324000000002</v>
      </c>
      <c r="Q2172">
        <v>760737</v>
      </c>
      <c r="R2172" t="s">
        <v>312</v>
      </c>
      <c r="S2172" t="s">
        <v>457</v>
      </c>
      <c r="T2172" t="str">
        <f t="shared" si="563"/>
        <v>VEN</v>
      </c>
      <c r="U2172" t="s">
        <v>437</v>
      </c>
      <c r="V2172" s="33">
        <f t="shared" si="564"/>
        <v>1653.1200000000001</v>
      </c>
      <c r="W2172">
        <f t="shared" si="565"/>
        <v>120</v>
      </c>
      <c r="X2172" s="33">
        <f t="shared" si="566"/>
        <v>1320.18</v>
      </c>
      <c r="Y2172" s="33">
        <f t="shared" si="567"/>
        <v>332.94</v>
      </c>
      <c r="Z2172" s="45">
        <f t="shared" si="568"/>
        <v>0.29103346399535424</v>
      </c>
      <c r="AA2172" s="33">
        <f t="shared" si="569"/>
        <v>481.11324000000002</v>
      </c>
      <c r="AB2172" s="45">
        <f t="shared" si="570"/>
        <v>0.36443003226832704</v>
      </c>
      <c r="AC2172" s="33">
        <f>IFERROR($X2172/VLOOKUP(CONCATENATE("USD",C2172),[1]GEINDICE!AR$1:AS$65536,2,0),"")</f>
        <v>244.62273940112661</v>
      </c>
      <c r="AD2172" s="33">
        <f>IFERROR($AA2172/VLOOKUP(CONCATENATE("USD",C2172),[1]GEINDICE!AR$1:AS$65536,2,0),"")</f>
        <v>89.147872813519129</v>
      </c>
      <c r="AE2172" s="33">
        <f>IFERROR($X2172/VLOOKUP(CONCATENATE("EUR",C2172),[1]GEINDICE!AR$1:AS$65536,2,0),"")</f>
        <v>208.03012874048628</v>
      </c>
      <c r="AF2172" s="33">
        <f>IFERROR($AA2172/VLOOKUP(CONCATENATE("EUR",C2172),[1]GEINDICE!AR$1:AS$65536,2,0),"")</f>
        <v>75.812426529679641</v>
      </c>
      <c r="AG2172" s="48" t="str">
        <f>VLOOKUP(E2172,[1]Apresentação!AW$1:AX$65536,2,0)</f>
        <v xml:space="preserve">                    2 - LEATHER AUXILIARIES</v>
      </c>
      <c r="AH2172" s="48" t="str">
        <f t="shared" si="571"/>
        <v xml:space="preserve">         5213000009 - PELLASTOL SG BR</v>
      </c>
      <c r="AI2172" s="49" t="str">
        <f t="shared" si="572"/>
        <v xml:space="preserve">     L00281 - ICL BENEFICIAMENTO DE COUROS LTDA.</v>
      </c>
      <c r="AJ2172" t="str">
        <f t="shared" si="573"/>
        <v xml:space="preserve">     90 - SALES</v>
      </c>
      <c r="AK2172" t="str">
        <f t="shared" si="574"/>
        <v/>
      </c>
      <c r="AL2172">
        <f t="shared" si="575"/>
        <v>9</v>
      </c>
      <c r="AM2172" t="str">
        <f t="shared" si="576"/>
        <v>2025 9</v>
      </c>
      <c r="AN2172" t="str">
        <f t="shared" si="577"/>
        <v xml:space="preserve">ICL </v>
      </c>
    </row>
    <row r="2173" spans="1:40" x14ac:dyDescent="0.35">
      <c r="A2173">
        <v>83766</v>
      </c>
      <c r="B2173" t="s">
        <v>274</v>
      </c>
      <c r="C2173" s="31">
        <v>45905</v>
      </c>
      <c r="D2173" t="s">
        <v>373</v>
      </c>
      <c r="E2173" t="s">
        <v>374</v>
      </c>
      <c r="F2173" t="s">
        <v>704</v>
      </c>
      <c r="G2173" t="s">
        <v>705</v>
      </c>
      <c r="H2173" t="s">
        <v>819</v>
      </c>
      <c r="I2173" t="s">
        <v>820</v>
      </c>
      <c r="J2173">
        <v>1000</v>
      </c>
      <c r="K2173">
        <v>12500.42</v>
      </c>
      <c r="L2173">
        <v>6792.2230099999997</v>
      </c>
      <c r="M2173">
        <v>2517.61</v>
      </c>
      <c r="N2173">
        <v>12.50042</v>
      </c>
      <c r="O2173" s="32">
        <f t="shared" si="561"/>
        <v>9982.81</v>
      </c>
      <c r="P2173" s="32">
        <f t="shared" si="562"/>
        <v>3190.5869899999998</v>
      </c>
      <c r="Q2173">
        <v>760740</v>
      </c>
      <c r="R2173" t="s">
        <v>312</v>
      </c>
      <c r="S2173" t="s">
        <v>457</v>
      </c>
      <c r="T2173" t="str">
        <f t="shared" si="563"/>
        <v>VEN</v>
      </c>
      <c r="U2173" t="s">
        <v>348</v>
      </c>
      <c r="V2173" s="33">
        <f t="shared" si="564"/>
        <v>12500.42</v>
      </c>
      <c r="W2173">
        <f t="shared" si="565"/>
        <v>1000</v>
      </c>
      <c r="X2173" s="33">
        <f t="shared" si="566"/>
        <v>9982.81</v>
      </c>
      <c r="Y2173" s="33">
        <f t="shared" si="567"/>
        <v>2517.61</v>
      </c>
      <c r="Z2173" s="45">
        <f t="shared" si="568"/>
        <v>0.23923892077226203</v>
      </c>
      <c r="AA2173" s="33">
        <f t="shared" si="569"/>
        <v>2990.5869899999998</v>
      </c>
      <c r="AB2173" s="45">
        <f t="shared" si="570"/>
        <v>0.29957366613208103</v>
      </c>
      <c r="AC2173" s="33">
        <f>IFERROR($X2173/VLOOKUP(CONCATENATE("USD",C2173),[1]GEINDICE!AR$1:AS$65536,2,0),"")</f>
        <v>1849.7646753631782</v>
      </c>
      <c r="AD2173" s="33">
        <f>IFERROR($AA2173/VLOOKUP(CONCATENATE("USD",C2173),[1]GEINDICE!AR$1:AS$65536,2,0),"")</f>
        <v>554.14078528016603</v>
      </c>
      <c r="AE2173" s="33">
        <f>IFERROR($X2173/VLOOKUP(CONCATENATE("EUR",C2173),[1]GEINDICE!AR$1:AS$65536,2,0),"")</f>
        <v>1573.0621956792359</v>
      </c>
      <c r="AF2173" s="33">
        <f>IFERROR($AA2173/VLOOKUP(CONCATENATE("EUR",C2173),[1]GEINDICE!AR$1:AS$65536,2,0),"")</f>
        <v>471.24800901340973</v>
      </c>
      <c r="AG2173" s="48" t="str">
        <f>VLOOKUP(E2173,[1]Apresentação!AW$1:AX$65536,2,0)</f>
        <v xml:space="preserve">                    2 - LEATHER AUXILIARIES</v>
      </c>
      <c r="AH2173" s="48" t="str">
        <f t="shared" si="571"/>
        <v xml:space="preserve">         5213000009 - PELLASTOL SG BR</v>
      </c>
      <c r="AI2173" s="49" t="str">
        <f t="shared" si="572"/>
        <v xml:space="preserve">     L00242 - CBC COUROS E ACABAMENTOS LTDA</v>
      </c>
      <c r="AJ2173" t="str">
        <f t="shared" si="573"/>
        <v xml:space="preserve">     90 - SALES</v>
      </c>
      <c r="AK2173" t="str">
        <f t="shared" si="574"/>
        <v/>
      </c>
      <c r="AL2173">
        <f t="shared" si="575"/>
        <v>9</v>
      </c>
      <c r="AM2173" t="str">
        <f t="shared" si="576"/>
        <v>2025 9</v>
      </c>
      <c r="AN2173" t="str">
        <f t="shared" si="577"/>
        <v xml:space="preserve">CBC </v>
      </c>
    </row>
    <row r="2174" spans="1:40" x14ac:dyDescent="0.35">
      <c r="A2174">
        <v>83935</v>
      </c>
      <c r="B2174" t="s">
        <v>274</v>
      </c>
      <c r="C2174" s="31">
        <v>45922</v>
      </c>
      <c r="D2174" t="s">
        <v>373</v>
      </c>
      <c r="E2174" t="s">
        <v>374</v>
      </c>
      <c r="F2174" t="s">
        <v>642</v>
      </c>
      <c r="G2174" t="s">
        <v>643</v>
      </c>
      <c r="H2174" t="s">
        <v>819</v>
      </c>
      <c r="I2174" t="s">
        <v>820</v>
      </c>
      <c r="J2174">
        <v>120</v>
      </c>
      <c r="K2174">
        <v>1653.1200000000001</v>
      </c>
      <c r="L2174">
        <v>815.06538999999998</v>
      </c>
      <c r="M2174">
        <v>332.94</v>
      </c>
      <c r="N2174">
        <v>13.776</v>
      </c>
      <c r="O2174" s="32">
        <f t="shared" si="561"/>
        <v>1320.18</v>
      </c>
      <c r="P2174" s="32">
        <f t="shared" si="562"/>
        <v>505.11461000000008</v>
      </c>
      <c r="Q2174">
        <v>761996</v>
      </c>
      <c r="R2174" t="s">
        <v>312</v>
      </c>
      <c r="S2174" t="s">
        <v>457</v>
      </c>
      <c r="T2174" t="str">
        <f t="shared" si="563"/>
        <v>VEN</v>
      </c>
      <c r="U2174" t="s">
        <v>437</v>
      </c>
      <c r="V2174" s="33">
        <f t="shared" si="564"/>
        <v>1653.1200000000001</v>
      </c>
      <c r="W2174">
        <f t="shared" si="565"/>
        <v>120</v>
      </c>
      <c r="X2174" s="33">
        <f t="shared" si="566"/>
        <v>1320.18</v>
      </c>
      <c r="Y2174" s="33">
        <f t="shared" si="567"/>
        <v>332.94</v>
      </c>
      <c r="Z2174" s="45">
        <f t="shared" si="568"/>
        <v>0.2910342927313202</v>
      </c>
      <c r="AA2174" s="33">
        <f t="shared" si="569"/>
        <v>481.11461000000008</v>
      </c>
      <c r="AB2174" s="45">
        <f t="shared" si="570"/>
        <v>0.36443107000560532</v>
      </c>
      <c r="AC2174" s="33">
        <f>IFERROR($X2174/VLOOKUP(CONCATENATE("USD",C2174),[1]GEINDICE!AR$1:AS$65536,2,0),"")</f>
        <v>246.96110892867165</v>
      </c>
      <c r="AD2174" s="33">
        <f>IFERROR($AA2174/VLOOKUP(CONCATENATE("USD",C2174),[1]GEINDICE!AR$1:AS$65536,2,0),"")</f>
        <v>90.000301176646673</v>
      </c>
      <c r="AE2174" s="33">
        <f>IFERROR($X2174/VLOOKUP(CONCATENATE("EUR",C2174),[1]GEINDICE!AR$1:AS$65536,2,0),"")</f>
        <v>209.78547592563166</v>
      </c>
      <c r="AF2174" s="33">
        <f>IFERROR($AA2174/VLOOKUP(CONCATENATE("EUR",C2174),[1]GEINDICE!AR$1:AS$65536,2,0),"")</f>
        <v>76.452345463213106</v>
      </c>
      <c r="AG2174" s="48" t="str">
        <f>VLOOKUP(E2174,[1]Apresentação!AW$1:AX$65536,2,0)</f>
        <v xml:space="preserve">                    2 - LEATHER AUXILIARIES</v>
      </c>
      <c r="AH2174" s="48" t="str">
        <f t="shared" si="571"/>
        <v xml:space="preserve">         5213000009 - PELLASTOL SG BR</v>
      </c>
      <c r="AI2174" s="49" t="str">
        <f t="shared" si="572"/>
        <v xml:space="preserve">     L00281 - ICL BENEFICIAMENTO DE COUROS LTDA.</v>
      </c>
      <c r="AJ2174" t="str">
        <f t="shared" si="573"/>
        <v xml:space="preserve">     90 - SALES</v>
      </c>
      <c r="AK2174" t="str">
        <f t="shared" si="574"/>
        <v/>
      </c>
      <c r="AL2174">
        <f t="shared" si="575"/>
        <v>9</v>
      </c>
      <c r="AM2174" t="str">
        <f t="shared" si="576"/>
        <v>2025 9</v>
      </c>
      <c r="AN2174" t="str">
        <f t="shared" si="577"/>
        <v xml:space="preserve">ICL </v>
      </c>
    </row>
    <row r="2175" spans="1:40" x14ac:dyDescent="0.35">
      <c r="A2175">
        <v>83783</v>
      </c>
      <c r="B2175" t="s">
        <v>274</v>
      </c>
      <c r="C2175" s="31">
        <v>45908</v>
      </c>
      <c r="D2175" t="s">
        <v>373</v>
      </c>
      <c r="E2175" t="s">
        <v>374</v>
      </c>
      <c r="F2175" t="s">
        <v>770</v>
      </c>
      <c r="G2175" t="s">
        <v>771</v>
      </c>
      <c r="H2175" t="s">
        <v>819</v>
      </c>
      <c r="I2175" t="s">
        <v>820</v>
      </c>
      <c r="J2175">
        <v>240</v>
      </c>
      <c r="K2175">
        <v>3160.37</v>
      </c>
      <c r="L2175">
        <v>1630.1335200000001</v>
      </c>
      <c r="M2175">
        <v>636.51</v>
      </c>
      <c r="N2175">
        <v>13.168189999999999</v>
      </c>
      <c r="O2175" s="32">
        <f t="shared" si="561"/>
        <v>2523.8599999999997</v>
      </c>
      <c r="P2175" s="32">
        <f t="shared" si="562"/>
        <v>893.72647999999958</v>
      </c>
      <c r="Q2175">
        <v>760873</v>
      </c>
      <c r="R2175" t="s">
        <v>312</v>
      </c>
      <c r="S2175" t="s">
        <v>457</v>
      </c>
      <c r="T2175" t="str">
        <f t="shared" si="563"/>
        <v>VEN</v>
      </c>
      <c r="U2175" t="s">
        <v>437</v>
      </c>
      <c r="V2175" s="33">
        <f t="shared" si="564"/>
        <v>3160.37</v>
      </c>
      <c r="W2175">
        <f t="shared" si="565"/>
        <v>240</v>
      </c>
      <c r="X2175" s="33">
        <f t="shared" si="566"/>
        <v>2523.8599999999997</v>
      </c>
      <c r="Y2175" s="33">
        <f t="shared" si="567"/>
        <v>636.51</v>
      </c>
      <c r="Z2175" s="45">
        <f t="shared" si="568"/>
        <v>0.2676036286890458</v>
      </c>
      <c r="AA2175" s="33">
        <f t="shared" si="569"/>
        <v>845.72647999999958</v>
      </c>
      <c r="AB2175" s="45">
        <f t="shared" si="570"/>
        <v>0.33509246947136517</v>
      </c>
      <c r="AC2175" s="33">
        <f>IFERROR($X2175/VLOOKUP(CONCATENATE("USD",C2175),[1]GEINDICE!AR$1:AS$65536,2,0),"")</f>
        <v>464.98765614060937</v>
      </c>
      <c r="AD2175" s="33">
        <f>IFERROR($AA2175/VLOOKUP(CONCATENATE("USD",C2175),[1]GEINDICE!AR$1:AS$65536,2,0),"")</f>
        <v>155.81386196985878</v>
      </c>
      <c r="AE2175" s="33">
        <f>IFERROR($X2175/VLOOKUP(CONCATENATE("EUR",C2175),[1]GEINDICE!AR$1:AS$65536,2,0),"")</f>
        <v>395.70098146812575</v>
      </c>
      <c r="AF2175" s="33">
        <f>IFERROR($AA2175/VLOOKUP(CONCATENATE("EUR",C2175),[1]GEINDICE!AR$1:AS$65536,2,0),"")</f>
        <v>132.59641905239715</v>
      </c>
      <c r="AG2175" s="48" t="str">
        <f>VLOOKUP(E2175,[1]Apresentação!AW$1:AX$65536,2,0)</f>
        <v xml:space="preserve">                    2 - LEATHER AUXILIARIES</v>
      </c>
      <c r="AH2175" s="48" t="str">
        <f t="shared" si="571"/>
        <v xml:space="preserve">         5213000009 - PELLASTOL SG BR</v>
      </c>
      <c r="AI2175" s="49" t="str">
        <f t="shared" si="572"/>
        <v xml:space="preserve">     L00056 - NATUR INDUSTRIA DE COUROS LTDA</v>
      </c>
      <c r="AJ2175" t="str">
        <f t="shared" si="573"/>
        <v xml:space="preserve">     90 - SALES</v>
      </c>
      <c r="AK2175" t="str">
        <f t="shared" si="574"/>
        <v/>
      </c>
      <c r="AL2175">
        <f t="shared" si="575"/>
        <v>9</v>
      </c>
      <c r="AM2175" t="str">
        <f t="shared" si="576"/>
        <v>2025 9</v>
      </c>
      <c r="AN2175" t="str">
        <f t="shared" si="577"/>
        <v xml:space="preserve">NATUR </v>
      </c>
    </row>
    <row r="2176" spans="1:40" x14ac:dyDescent="0.35">
      <c r="A2176">
        <v>83039</v>
      </c>
      <c r="B2176" t="s">
        <v>274</v>
      </c>
      <c r="C2176" s="31">
        <v>45847</v>
      </c>
      <c r="D2176" t="s">
        <v>373</v>
      </c>
      <c r="E2176" t="s">
        <v>374</v>
      </c>
      <c r="F2176" t="s">
        <v>642</v>
      </c>
      <c r="G2176" t="s">
        <v>643</v>
      </c>
      <c r="H2176" t="s">
        <v>819</v>
      </c>
      <c r="I2176" t="s">
        <v>820</v>
      </c>
      <c r="J2176">
        <v>120</v>
      </c>
      <c r="K2176">
        <v>1653.1200000000001</v>
      </c>
      <c r="L2176">
        <v>800.31150000000002</v>
      </c>
      <c r="M2176">
        <v>332.94</v>
      </c>
      <c r="N2176">
        <v>13.776</v>
      </c>
      <c r="O2176" s="32">
        <f t="shared" si="561"/>
        <v>1320.18</v>
      </c>
      <c r="P2176" s="32">
        <f t="shared" si="562"/>
        <v>519.86850000000004</v>
      </c>
      <c r="Q2176">
        <v>743315</v>
      </c>
      <c r="R2176" t="s">
        <v>312</v>
      </c>
      <c r="S2176" t="s">
        <v>457</v>
      </c>
      <c r="T2176" t="str">
        <f t="shared" si="563"/>
        <v>VEN</v>
      </c>
      <c r="U2176" t="s">
        <v>313</v>
      </c>
      <c r="V2176" s="33">
        <f t="shared" si="564"/>
        <v>1653.1200000000001</v>
      </c>
      <c r="W2176">
        <f t="shared" si="565"/>
        <v>120</v>
      </c>
      <c r="X2176" s="33">
        <f t="shared" si="566"/>
        <v>1320.18</v>
      </c>
      <c r="Y2176" s="33">
        <f t="shared" si="567"/>
        <v>332.94</v>
      </c>
      <c r="Z2176" s="45">
        <f t="shared" si="568"/>
        <v>0.2999591681184669</v>
      </c>
      <c r="AA2176" s="33">
        <f t="shared" si="569"/>
        <v>495.86850000000004</v>
      </c>
      <c r="AB2176" s="45">
        <f t="shared" si="570"/>
        <v>0.3756067354451666</v>
      </c>
      <c r="AC2176" s="33">
        <f>IFERROR($X2176/VLOOKUP(CONCATENATE("USD",C2176),[1]GEINDICE!AR$1:AS$65536,2,0),"")</f>
        <v>241.67612492219823</v>
      </c>
      <c r="AD2176" s="33">
        <f>IFERROR($AA2176/VLOOKUP(CONCATENATE("USD",C2176),[1]GEINDICE!AR$1:AS$65536,2,0),"")</f>
        <v>90.775180317065136</v>
      </c>
      <c r="AE2176" s="33">
        <f>IFERROR($X2176/VLOOKUP(CONCATENATE("EUR",C2176),[1]GEINDICE!AR$1:AS$65536,2,0),"")</f>
        <v>206.43617769855047</v>
      </c>
      <c r="AF2176" s="33">
        <f>IFERROR($AA2176/VLOOKUP(CONCATENATE("EUR",C2176),[1]GEINDICE!AR$1:AS$65536,2,0),"")</f>
        <v>77.538818783130836</v>
      </c>
      <c r="AG2176" s="48" t="str">
        <f>VLOOKUP(E2176,[1]Apresentação!AW$1:AX$65536,2,0)</f>
        <v xml:space="preserve">                    2 - LEATHER AUXILIARIES</v>
      </c>
      <c r="AH2176" s="48" t="str">
        <f t="shared" si="571"/>
        <v xml:space="preserve">         5213000009 - PELLASTOL SG BR</v>
      </c>
      <c r="AI2176" s="49" t="str">
        <f t="shared" si="572"/>
        <v xml:space="preserve">     L00281 - ICL BENEFICIAMENTO DE COUROS LTDA.</v>
      </c>
      <c r="AJ2176" t="str">
        <f t="shared" si="573"/>
        <v xml:space="preserve">     90 - SALES</v>
      </c>
      <c r="AK2176" t="str">
        <f t="shared" si="574"/>
        <v/>
      </c>
      <c r="AL2176">
        <f t="shared" si="575"/>
        <v>7</v>
      </c>
      <c r="AM2176" t="str">
        <f t="shared" si="576"/>
        <v>2025 7</v>
      </c>
      <c r="AN2176" t="str">
        <f t="shared" si="577"/>
        <v xml:space="preserve">ICL </v>
      </c>
    </row>
    <row r="2177" spans="1:40" x14ac:dyDescent="0.35">
      <c r="A2177">
        <v>83384</v>
      </c>
      <c r="B2177" t="s">
        <v>274</v>
      </c>
      <c r="C2177" s="31">
        <v>45873</v>
      </c>
      <c r="D2177" t="s">
        <v>373</v>
      </c>
      <c r="E2177" t="s">
        <v>374</v>
      </c>
      <c r="F2177" t="s">
        <v>462</v>
      </c>
      <c r="G2177" t="s">
        <v>463</v>
      </c>
      <c r="H2177" t="s">
        <v>819</v>
      </c>
      <c r="I2177" t="s">
        <v>820</v>
      </c>
      <c r="J2177">
        <v>4000</v>
      </c>
      <c r="K2177">
        <v>51080</v>
      </c>
      <c r="L2177">
        <v>25702.388279999999</v>
      </c>
      <c r="M2177">
        <v>10287.58</v>
      </c>
      <c r="N2177">
        <v>12.77</v>
      </c>
      <c r="O2177" s="32">
        <f t="shared" si="561"/>
        <v>40792.42</v>
      </c>
      <c r="P2177" s="32">
        <f t="shared" si="562"/>
        <v>15090.031719999999</v>
      </c>
      <c r="Q2177">
        <v>748000</v>
      </c>
      <c r="R2177" t="s">
        <v>312</v>
      </c>
      <c r="S2177" t="s">
        <v>457</v>
      </c>
      <c r="T2177" t="str">
        <f t="shared" si="563"/>
        <v>VEN</v>
      </c>
      <c r="U2177" t="s">
        <v>437</v>
      </c>
      <c r="V2177" s="33">
        <f t="shared" si="564"/>
        <v>51080</v>
      </c>
      <c r="W2177">
        <f t="shared" si="565"/>
        <v>4000</v>
      </c>
      <c r="X2177" s="33">
        <f t="shared" si="566"/>
        <v>40792.42</v>
      </c>
      <c r="Y2177" s="33">
        <f t="shared" si="567"/>
        <v>10287.58</v>
      </c>
      <c r="Z2177" s="45">
        <f t="shared" si="568"/>
        <v>0.27975786452623336</v>
      </c>
      <c r="AA2177" s="33">
        <f t="shared" si="569"/>
        <v>14290.031719999999</v>
      </c>
      <c r="AB2177" s="45">
        <f t="shared" si="570"/>
        <v>0.35031095777107607</v>
      </c>
      <c r="AC2177" s="33">
        <f>IFERROR($X2177/VLOOKUP(CONCATENATE("USD",C2177),[1]GEINDICE!AR$1:AS$65536,2,0),"")</f>
        <v>7401.5967194672758</v>
      </c>
      <c r="AD2177" s="33">
        <f>IFERROR($AA2177/VLOOKUP(CONCATENATE("USD",C2177),[1]GEINDICE!AR$1:AS$65536,2,0),"")</f>
        <v>2592.8604358318362</v>
      </c>
      <c r="AE2177" s="33">
        <f>IFERROR($X2177/VLOOKUP(CONCATENATE("EUR",C2177),[1]GEINDICE!AR$1:AS$65536,2,0),"")</f>
        <v>6398.3091522233544</v>
      </c>
      <c r="AF2177" s="33">
        <f>IFERROR($AA2177/VLOOKUP(CONCATENATE("EUR",C2177),[1]GEINDICE!AR$1:AS$65536,2,0),"")</f>
        <v>2241.397807230805</v>
      </c>
      <c r="AG2177" s="48" t="str">
        <f>VLOOKUP(E2177,[1]Apresentação!AW$1:AX$65536,2,0)</f>
        <v xml:space="preserve">                    2 - LEATHER AUXILIARIES</v>
      </c>
      <c r="AH2177" s="48" t="str">
        <f t="shared" si="571"/>
        <v xml:space="preserve">         5213000009 - PELLASTOL SG BR</v>
      </c>
      <c r="AI2177" s="49" t="str">
        <f t="shared" si="572"/>
        <v xml:space="preserve">     L00337 - AMCM IND COM IMP EXP E SERVS TECNICOS LTDA</v>
      </c>
      <c r="AJ2177" t="str">
        <f t="shared" si="573"/>
        <v xml:space="preserve">     90 - SALES</v>
      </c>
      <c r="AK2177" t="str">
        <f t="shared" si="574"/>
        <v/>
      </c>
      <c r="AL2177">
        <f t="shared" si="575"/>
        <v>8</v>
      </c>
      <c r="AM2177" t="str">
        <f t="shared" si="576"/>
        <v>2025 8</v>
      </c>
      <c r="AN2177" t="str">
        <f t="shared" si="577"/>
        <v xml:space="preserve">AMCM </v>
      </c>
    </row>
    <row r="2178" spans="1:40" x14ac:dyDescent="0.35">
      <c r="A2178">
        <v>82802</v>
      </c>
      <c r="B2178" t="s">
        <v>274</v>
      </c>
      <c r="C2178" s="31">
        <v>45825</v>
      </c>
      <c r="D2178" t="s">
        <v>373</v>
      </c>
      <c r="E2178" t="s">
        <v>374</v>
      </c>
      <c r="F2178" t="s">
        <v>642</v>
      </c>
      <c r="G2178" t="s">
        <v>643</v>
      </c>
      <c r="H2178" t="s">
        <v>819</v>
      </c>
      <c r="I2178" t="s">
        <v>820</v>
      </c>
      <c r="J2178">
        <v>120</v>
      </c>
      <c r="K2178">
        <v>1653.1200000000001</v>
      </c>
      <c r="L2178">
        <v>800.30730000000005</v>
      </c>
      <c r="M2178">
        <v>332.94</v>
      </c>
      <c r="N2178">
        <v>13.776</v>
      </c>
      <c r="O2178" s="32">
        <f t="shared" si="561"/>
        <v>1320.18</v>
      </c>
      <c r="P2178" s="32">
        <f t="shared" si="562"/>
        <v>519.87270000000001</v>
      </c>
      <c r="Q2178">
        <v>741577</v>
      </c>
      <c r="R2178" t="s">
        <v>312</v>
      </c>
      <c r="S2178" t="s">
        <v>457</v>
      </c>
      <c r="T2178" t="str">
        <f t="shared" si="563"/>
        <v>VEN</v>
      </c>
      <c r="U2178" t="s">
        <v>437</v>
      </c>
      <c r="V2178" s="33">
        <f t="shared" si="564"/>
        <v>1653.1200000000001</v>
      </c>
      <c r="W2178">
        <f t="shared" si="565"/>
        <v>120</v>
      </c>
      <c r="X2178" s="33">
        <f t="shared" si="566"/>
        <v>1320.18</v>
      </c>
      <c r="Y2178" s="33">
        <f t="shared" si="567"/>
        <v>332.94</v>
      </c>
      <c r="Z2178" s="45">
        <f t="shared" si="568"/>
        <v>0.2999617087688734</v>
      </c>
      <c r="AA2178" s="33">
        <f t="shared" si="569"/>
        <v>495.87270000000001</v>
      </c>
      <c r="AB2178" s="45">
        <f t="shared" si="570"/>
        <v>0.37560991682952322</v>
      </c>
      <c r="AC2178" s="33">
        <f>IFERROR($X2178/VLOOKUP(CONCATENATE("USD",C2178),[1]GEINDICE!AR$1:AS$65536,2,0),"")</f>
        <v>241.0275135559491</v>
      </c>
      <c r="AD2178" s="33">
        <f>IFERROR($AA2178/VLOOKUP(CONCATENATE("USD",C2178),[1]GEINDICE!AR$1:AS$65536,2,0),"")</f>
        <v>90.532324320376816</v>
      </c>
      <c r="AE2178" s="33">
        <f>IFERROR($X2178/VLOOKUP(CONCATENATE("EUR",C2178),[1]GEINDICE!AR$1:AS$65536,2,0),"")</f>
        <v>208.95205837197892</v>
      </c>
      <c r="AF2178" s="33">
        <f>IFERROR($AA2178/VLOOKUP(CONCATENATE("EUR",C2178),[1]GEINDICE!AR$1:AS$65536,2,0),"")</f>
        <v>78.484465266456681</v>
      </c>
      <c r="AG2178" s="48" t="str">
        <f>VLOOKUP(E2178,[1]Apresentação!AW$1:AX$65536,2,0)</f>
        <v xml:space="preserve">                    2 - LEATHER AUXILIARIES</v>
      </c>
      <c r="AH2178" s="48" t="str">
        <f t="shared" si="571"/>
        <v xml:space="preserve">         5213000009 - PELLASTOL SG BR</v>
      </c>
      <c r="AI2178" s="49" t="str">
        <f t="shared" si="572"/>
        <v xml:space="preserve">     L00281 - ICL BENEFICIAMENTO DE COUROS LTDA.</v>
      </c>
      <c r="AJ2178" t="str">
        <f t="shared" si="573"/>
        <v xml:space="preserve">     90 - SALES</v>
      </c>
      <c r="AK2178" t="str">
        <f t="shared" si="574"/>
        <v/>
      </c>
      <c r="AL2178">
        <f t="shared" si="575"/>
        <v>6</v>
      </c>
      <c r="AM2178" t="str">
        <f t="shared" si="576"/>
        <v>2025 6</v>
      </c>
      <c r="AN2178" t="str">
        <f t="shared" si="577"/>
        <v xml:space="preserve">ICL </v>
      </c>
    </row>
    <row r="2179" spans="1:40" x14ac:dyDescent="0.35">
      <c r="A2179">
        <v>83242</v>
      </c>
      <c r="B2179" t="s">
        <v>274</v>
      </c>
      <c r="C2179" s="31">
        <v>45862</v>
      </c>
      <c r="D2179" t="s">
        <v>373</v>
      </c>
      <c r="E2179" t="s">
        <v>374</v>
      </c>
      <c r="F2179" t="s">
        <v>427</v>
      </c>
      <c r="G2179" t="s">
        <v>428</v>
      </c>
      <c r="H2179" t="s">
        <v>819</v>
      </c>
      <c r="I2179" t="s">
        <v>820</v>
      </c>
      <c r="J2179">
        <v>240</v>
      </c>
      <c r="K2179">
        <v>3385.54</v>
      </c>
      <c r="L2179">
        <v>1542.1433</v>
      </c>
      <c r="M2179">
        <v>681.85</v>
      </c>
      <c r="N2179">
        <v>14.106400000000001</v>
      </c>
      <c r="O2179" s="32">
        <f t="shared" si="561"/>
        <v>2703.69</v>
      </c>
      <c r="P2179" s="32">
        <f t="shared" si="562"/>
        <v>1161.5467000000001</v>
      </c>
      <c r="Q2179">
        <v>744724</v>
      </c>
      <c r="R2179" t="s">
        <v>312</v>
      </c>
      <c r="S2179" t="s">
        <v>457</v>
      </c>
      <c r="T2179" t="str">
        <f t="shared" si="563"/>
        <v>VEN</v>
      </c>
      <c r="U2179" t="s">
        <v>437</v>
      </c>
      <c r="V2179" s="33">
        <f t="shared" si="564"/>
        <v>3385.54</v>
      </c>
      <c r="W2179">
        <f t="shared" si="565"/>
        <v>240</v>
      </c>
      <c r="X2179" s="33">
        <f t="shared" si="566"/>
        <v>2703.69</v>
      </c>
      <c r="Y2179" s="33">
        <f t="shared" si="567"/>
        <v>681.85</v>
      </c>
      <c r="Z2179" s="45">
        <f t="shared" si="568"/>
        <v>0.3289125811539666</v>
      </c>
      <c r="AA2179" s="33">
        <f t="shared" si="569"/>
        <v>1113.5467000000001</v>
      </c>
      <c r="AB2179" s="45">
        <f t="shared" si="570"/>
        <v>0.41186182587500791</v>
      </c>
      <c r="AC2179" s="33">
        <f>IFERROR($X2179/VLOOKUP(CONCATENATE("USD",C2179),[1]GEINDICE!AR$1:AS$65536,2,0),"")</f>
        <v>489.45310378536902</v>
      </c>
      <c r="AD2179" s="33">
        <f>IFERROR($AA2179/VLOOKUP(CONCATENATE("USD",C2179),[1]GEINDICE!AR$1:AS$65536,2,0),"")</f>
        <v>201.58704900523182</v>
      </c>
      <c r="AE2179" s="33">
        <f>IFERROR($X2179/VLOOKUP(CONCATENATE("EUR",C2179),[1]GEINDICE!AR$1:AS$65536,2,0),"")</f>
        <v>416.02271153579841</v>
      </c>
      <c r="AF2179" s="33">
        <f>IFERROR($AA2179/VLOOKUP(CONCATENATE("EUR",C2179),[1]GEINDICE!AR$1:AS$65536,2,0),"")</f>
        <v>171.34387357860564</v>
      </c>
      <c r="AG2179" s="48" t="str">
        <f>VLOOKUP(E2179,[1]Apresentação!AW$1:AX$65536,2,0)</f>
        <v xml:space="preserve">                    2 - LEATHER AUXILIARIES</v>
      </c>
      <c r="AH2179" s="48" t="str">
        <f t="shared" si="571"/>
        <v xml:space="preserve">         5213000009 - PELLASTOL SG BR</v>
      </c>
      <c r="AI2179" s="49" t="str">
        <f t="shared" si="572"/>
        <v xml:space="preserve">     L00258 - CORTUME KRUMENAUER SA</v>
      </c>
      <c r="AJ2179" t="str">
        <f t="shared" si="573"/>
        <v xml:space="preserve">     90 - SALES</v>
      </c>
      <c r="AK2179" t="str">
        <f t="shared" si="574"/>
        <v/>
      </c>
      <c r="AL2179">
        <f t="shared" si="575"/>
        <v>7</v>
      </c>
      <c r="AM2179" t="str">
        <f t="shared" si="576"/>
        <v>2025 7</v>
      </c>
      <c r="AN2179" t="str">
        <f t="shared" si="577"/>
        <v xml:space="preserve">CORTUME </v>
      </c>
    </row>
    <row r="2180" spans="1:40" x14ac:dyDescent="0.35">
      <c r="A2180">
        <v>84275</v>
      </c>
      <c r="B2180" t="s">
        <v>274</v>
      </c>
      <c r="C2180" s="31">
        <v>45950</v>
      </c>
      <c r="D2180" t="s">
        <v>373</v>
      </c>
      <c r="E2180" t="s">
        <v>374</v>
      </c>
      <c r="F2180" t="s">
        <v>642</v>
      </c>
      <c r="G2180" t="s">
        <v>643</v>
      </c>
      <c r="H2180" t="s">
        <v>819</v>
      </c>
      <c r="I2180" t="s">
        <v>820</v>
      </c>
      <c r="J2180">
        <v>120</v>
      </c>
      <c r="K2180">
        <v>1653.1200000000001</v>
      </c>
      <c r="L2180">
        <v>816.39098999999999</v>
      </c>
      <c r="M2180">
        <v>332.94</v>
      </c>
      <c r="N2180">
        <v>13.776</v>
      </c>
      <c r="O2180" s="32">
        <f t="shared" ref="O2180:O2243" si="578">$K2180-$Y2180</f>
        <v>1320.18</v>
      </c>
      <c r="P2180" s="32">
        <f t="shared" ref="P2180:P2243" si="579">($O2180-$L2180)</f>
        <v>503.78901000000008</v>
      </c>
      <c r="Q2180">
        <v>764651</v>
      </c>
      <c r="R2180" t="s">
        <v>312</v>
      </c>
      <c r="S2180" t="s">
        <v>457</v>
      </c>
      <c r="T2180" t="str">
        <f t="shared" ref="T2180:T2243" si="580">MID($U2180,1,3)</f>
        <v>VEN</v>
      </c>
      <c r="U2180" t="s">
        <v>313</v>
      </c>
      <c r="V2180" s="33">
        <f t="shared" ref="V2180:V2243" si="581">IF($T2180="DEV",-$K2180,$K2180)</f>
        <v>1653.1200000000001</v>
      </c>
      <c r="W2180">
        <f t="shared" ref="W2180:W2243" si="582">IF($T2180="DEV",-$J2180,$J2180)</f>
        <v>120</v>
      </c>
      <c r="X2180" s="33">
        <f t="shared" ref="X2180:X2243" si="583">$V2180-$Y2180</f>
        <v>1320.18</v>
      </c>
      <c r="Y2180" s="33">
        <f t="shared" ref="Y2180:Y2243" si="584">IF(A2180=59876,M2180,IF(A2180=59868,M2180,IF(R2180="6111",((K2180*0.12)+M2180),IF(T2180="DEV",-M2180,M2180))))</f>
        <v>332.94</v>
      </c>
      <c r="Z2180" s="45">
        <f t="shared" ref="Z2180:Z2243" si="585">IFERROR($AA2180/$V2180,0)</f>
        <v>0.29023241506968644</v>
      </c>
      <c r="AA2180" s="33">
        <f t="shared" ref="AA2180:AA2243" si="586">IF(VLOOKUP(AL2180,AR:AS,2,0)="sim",IF($T2180="DEV",($X2180-$L2180),$P2180)-(0.2*W2180),IF(VLOOKUP(AL2180,AR:AS,2,0)="OK",IF($T2180="DEV",($X2180-$L2180),$P2180)-(0.2*W2180),IF($T2180="DEV",($X2180-$L2180),$P2180)))</f>
        <v>479.78901000000008</v>
      </c>
      <c r="AB2180" s="45">
        <f t="shared" ref="AB2180:AB2243" si="587">IFERROR($AA2180/$X2180,0)</f>
        <v>0.3634269645048403</v>
      </c>
      <c r="AC2180" s="33">
        <f>IFERROR($X2180/VLOOKUP(CONCATENATE("USD",C2180),[1]GEINDICE!AR$1:AS$65536,2,0),"")</f>
        <v>245.51896003421919</v>
      </c>
      <c r="AD2180" s="33">
        <f>IFERROR($AA2180/VLOOKUP(CONCATENATE("USD",C2180),[1]GEINDICE!AR$1:AS$65536,2,0),"")</f>
        <v>89.228210373621479</v>
      </c>
      <c r="AE2180" s="33">
        <f>IFERROR($X2180/VLOOKUP(CONCATENATE("EUR",C2180),[1]GEINDICE!AR$1:AS$65536,2,0),"")</f>
        <v>210.63901076984445</v>
      </c>
      <c r="AF2180" s="33">
        <f>IFERROR($AA2180/VLOOKUP(CONCATENATE("EUR",C2180),[1]GEINDICE!AR$1:AS$65536,2,0),"")</f>
        <v>76.551896290386921</v>
      </c>
      <c r="AG2180" s="48" t="str">
        <f>VLOOKUP(E2180,[1]Apresentação!AW$1:AX$65536,2,0)</f>
        <v xml:space="preserve">                    2 - LEATHER AUXILIARIES</v>
      </c>
      <c r="AH2180" s="48" t="str">
        <f t="shared" ref="AH2180:AH2243" si="588">CONCATENATE("         ",H2180," - ",I2180)</f>
        <v xml:space="preserve">         5213000009 - PELLASTOL SG BR</v>
      </c>
      <c r="AI2180" s="49" t="str">
        <f t="shared" ref="AI2180:AI2243" si="589">CONCATENATE("     ",F2180," - ",G2180)</f>
        <v xml:space="preserve">     L00281 - ICL BENEFICIAMENTO DE COUROS LTDA.</v>
      </c>
      <c r="AJ2180" t="str">
        <f t="shared" ref="AJ2180:AJ2243" si="590">IF(RIGHT(I2180,2)="BR","     90 - SALES","     93 - RESALES")</f>
        <v xml:space="preserve">     90 - SALES</v>
      </c>
      <c r="AK2180" t="str">
        <f t="shared" ref="AK2180:AK2243" si="591">IF(R2180="3201","EXP",IF(R2180="7101","EXP",""))</f>
        <v/>
      </c>
      <c r="AL2180">
        <f t="shared" ref="AL2180:AL2243" si="592">VLOOKUP(MONTH(C2180),AQ:AR,2,0)</f>
        <v>10</v>
      </c>
      <c r="AM2180" t="str">
        <f t="shared" ref="AM2180:AM2243" si="593">CONCATENATE(YEAR(C2180)," ",MONTH(C2180))</f>
        <v>2025 10</v>
      </c>
      <c r="AN2180" t="str">
        <f t="shared" ref="AN2180:AN2243" si="594">MID(G2180,1,SEARCH(" ",G2180,1))</f>
        <v xml:space="preserve">ICL </v>
      </c>
    </row>
    <row r="2181" spans="1:40" x14ac:dyDescent="0.35">
      <c r="A2181">
        <v>82942</v>
      </c>
      <c r="B2181" t="s">
        <v>274</v>
      </c>
      <c r="C2181" s="31">
        <v>45839</v>
      </c>
      <c r="D2181" t="s">
        <v>373</v>
      </c>
      <c r="E2181" t="s">
        <v>374</v>
      </c>
      <c r="F2181" t="s">
        <v>642</v>
      </c>
      <c r="G2181" t="s">
        <v>643</v>
      </c>
      <c r="H2181" t="s">
        <v>819</v>
      </c>
      <c r="I2181" t="s">
        <v>820</v>
      </c>
      <c r="J2181">
        <v>120</v>
      </c>
      <c r="K2181">
        <v>1653.1200000000001</v>
      </c>
      <c r="L2181">
        <v>800.31150000000002</v>
      </c>
      <c r="M2181">
        <v>332.94</v>
      </c>
      <c r="N2181">
        <v>13.776</v>
      </c>
      <c r="O2181" s="32">
        <f t="shared" si="578"/>
        <v>1320.18</v>
      </c>
      <c r="P2181" s="32">
        <f t="shared" si="579"/>
        <v>519.86850000000004</v>
      </c>
      <c r="Q2181">
        <v>742532</v>
      </c>
      <c r="R2181" t="s">
        <v>312</v>
      </c>
      <c r="S2181" t="s">
        <v>457</v>
      </c>
      <c r="T2181" t="str">
        <f t="shared" si="580"/>
        <v>VEN</v>
      </c>
      <c r="U2181" t="s">
        <v>437</v>
      </c>
      <c r="V2181" s="33">
        <f t="shared" si="581"/>
        <v>1653.1200000000001</v>
      </c>
      <c r="W2181">
        <f t="shared" si="582"/>
        <v>120</v>
      </c>
      <c r="X2181" s="33">
        <f t="shared" si="583"/>
        <v>1320.18</v>
      </c>
      <c r="Y2181" s="33">
        <f t="shared" si="584"/>
        <v>332.94</v>
      </c>
      <c r="Z2181" s="45">
        <f t="shared" si="585"/>
        <v>0.2999591681184669</v>
      </c>
      <c r="AA2181" s="33">
        <f t="shared" si="586"/>
        <v>495.86850000000004</v>
      </c>
      <c r="AB2181" s="45">
        <f t="shared" si="587"/>
        <v>0.3756067354451666</v>
      </c>
      <c r="AC2181" s="33">
        <f>IFERROR($X2181/VLOOKUP(CONCATENATE("USD",C2181),[1]GEINDICE!AR$1:AS$65536,2,0),"")</f>
        <v>242.1859808112124</v>
      </c>
      <c r="AD2181" s="33">
        <f>IFERROR($AA2181/VLOOKUP(CONCATENATE("USD",C2181),[1]GEINDICE!AR$1:AS$65536,2,0),"")</f>
        <v>90.966685623085255</v>
      </c>
      <c r="AE2181" s="33">
        <f>IFERROR($X2181/VLOOKUP(CONCATENATE("EUR",C2181),[1]GEINDICE!AR$1:AS$65536,2,0),"")</f>
        <v>205.6611415752742</v>
      </c>
      <c r="AF2181" s="33">
        <f>IFERROR($AA2181/VLOOKUP(CONCATENATE("EUR",C2181),[1]GEINDICE!AR$1:AS$65536,2,0),"")</f>
        <v>77.247709995014958</v>
      </c>
      <c r="AG2181" s="48" t="str">
        <f>VLOOKUP(E2181,[1]Apresentação!AW$1:AX$65536,2,0)</f>
        <v xml:space="preserve">                    2 - LEATHER AUXILIARIES</v>
      </c>
      <c r="AH2181" s="48" t="str">
        <f t="shared" si="588"/>
        <v xml:space="preserve">         5213000009 - PELLASTOL SG BR</v>
      </c>
      <c r="AI2181" s="49" t="str">
        <f t="shared" si="589"/>
        <v xml:space="preserve">     L00281 - ICL BENEFICIAMENTO DE COUROS LTDA.</v>
      </c>
      <c r="AJ2181" t="str">
        <f t="shared" si="590"/>
        <v xml:space="preserve">     90 - SALES</v>
      </c>
      <c r="AK2181" t="str">
        <f t="shared" si="591"/>
        <v/>
      </c>
      <c r="AL2181">
        <f t="shared" si="592"/>
        <v>7</v>
      </c>
      <c r="AM2181" t="str">
        <f t="shared" si="593"/>
        <v>2025 7</v>
      </c>
      <c r="AN2181" t="str">
        <f t="shared" si="594"/>
        <v xml:space="preserve">ICL </v>
      </c>
    </row>
    <row r="2182" spans="1:40" x14ac:dyDescent="0.35">
      <c r="A2182">
        <v>82951</v>
      </c>
      <c r="B2182" t="s">
        <v>274</v>
      </c>
      <c r="C2182" s="31">
        <v>45840</v>
      </c>
      <c r="D2182" t="s">
        <v>373</v>
      </c>
      <c r="E2182" t="s">
        <v>374</v>
      </c>
      <c r="F2182" t="s">
        <v>770</v>
      </c>
      <c r="G2182" t="s">
        <v>771</v>
      </c>
      <c r="H2182" t="s">
        <v>819</v>
      </c>
      <c r="I2182" t="s">
        <v>820</v>
      </c>
      <c r="J2182">
        <v>1000</v>
      </c>
      <c r="K2182">
        <v>13300.68</v>
      </c>
      <c r="L2182">
        <v>6669.2624999999998</v>
      </c>
      <c r="M2182">
        <v>2678.78</v>
      </c>
      <c r="N2182">
        <v>13.30068</v>
      </c>
      <c r="O2182" s="32">
        <f t="shared" si="578"/>
        <v>10621.9</v>
      </c>
      <c r="P2182" s="32">
        <f t="shared" si="579"/>
        <v>3952.6374999999998</v>
      </c>
      <c r="Q2182">
        <v>742565</v>
      </c>
      <c r="R2182" t="s">
        <v>312</v>
      </c>
      <c r="S2182" t="s">
        <v>457</v>
      </c>
      <c r="T2182" t="str">
        <f t="shared" si="580"/>
        <v>VEN</v>
      </c>
      <c r="U2182" t="s">
        <v>313</v>
      </c>
      <c r="V2182" s="33">
        <f t="shared" si="581"/>
        <v>13300.68</v>
      </c>
      <c r="W2182">
        <f t="shared" si="582"/>
        <v>1000</v>
      </c>
      <c r="X2182" s="33">
        <f t="shared" si="583"/>
        <v>10621.9</v>
      </c>
      <c r="Y2182" s="33">
        <f t="shared" si="584"/>
        <v>2678.78</v>
      </c>
      <c r="Z2182" s="45">
        <f t="shared" si="585"/>
        <v>0.28213877034858365</v>
      </c>
      <c r="AA2182" s="33">
        <f t="shared" si="586"/>
        <v>3752.6374999999998</v>
      </c>
      <c r="AB2182" s="45">
        <f t="shared" si="587"/>
        <v>0.35329249004415403</v>
      </c>
      <c r="AC2182" s="33">
        <f>IFERROR($X2182/VLOOKUP(CONCATENATE("USD",C2182),[1]GEINDICE!AR$1:AS$65536,2,0),"")</f>
        <v>1948.5434399765188</v>
      </c>
      <c r="AD2182" s="33">
        <f>IFERROR($AA2182/VLOOKUP(CONCATENATE("USD",C2182),[1]GEINDICE!AR$1:AS$65536,2,0),"")</f>
        <v>688.40576386850603</v>
      </c>
      <c r="AE2182" s="33">
        <f>IFERROR($X2182/VLOOKUP(CONCATENATE("EUR",C2182),[1]GEINDICE!AR$1:AS$65536,2,0),"")</f>
        <v>1652.69954877859</v>
      </c>
      <c r="AF2182" s="33">
        <f>IFERROR($AA2182/VLOOKUP(CONCATENATE("EUR",C2182),[1]GEINDICE!AR$1:AS$65536,2,0),"")</f>
        <v>583.886338882838</v>
      </c>
      <c r="AG2182" s="48" t="str">
        <f>VLOOKUP(E2182,[1]Apresentação!AW$1:AX$65536,2,0)</f>
        <v xml:space="preserve">                    2 - LEATHER AUXILIARIES</v>
      </c>
      <c r="AH2182" s="48" t="str">
        <f t="shared" si="588"/>
        <v xml:space="preserve">         5213000009 - PELLASTOL SG BR</v>
      </c>
      <c r="AI2182" s="49" t="str">
        <f t="shared" si="589"/>
        <v xml:space="preserve">     L00056 - NATUR INDUSTRIA DE COUROS LTDA</v>
      </c>
      <c r="AJ2182" t="str">
        <f t="shared" si="590"/>
        <v xml:space="preserve">     90 - SALES</v>
      </c>
      <c r="AK2182" t="str">
        <f t="shared" si="591"/>
        <v/>
      </c>
      <c r="AL2182">
        <f t="shared" si="592"/>
        <v>7</v>
      </c>
      <c r="AM2182" t="str">
        <f t="shared" si="593"/>
        <v>2025 7</v>
      </c>
      <c r="AN2182" t="str">
        <f t="shared" si="594"/>
        <v xml:space="preserve">NATUR </v>
      </c>
    </row>
    <row r="2183" spans="1:40" x14ac:dyDescent="0.35">
      <c r="A2183">
        <v>84530</v>
      </c>
      <c r="B2183" t="s">
        <v>274</v>
      </c>
      <c r="C2183" s="31">
        <v>45966</v>
      </c>
      <c r="D2183" t="s">
        <v>373</v>
      </c>
      <c r="E2183" t="s">
        <v>374</v>
      </c>
      <c r="F2183" t="s">
        <v>770</v>
      </c>
      <c r="G2183" t="s">
        <v>771</v>
      </c>
      <c r="H2183" t="s">
        <v>819</v>
      </c>
      <c r="I2183" t="s">
        <v>820</v>
      </c>
      <c r="J2183">
        <v>1000</v>
      </c>
      <c r="K2183">
        <v>13138.42</v>
      </c>
      <c r="L2183">
        <v>6838.2337699999998</v>
      </c>
      <c r="M2183">
        <v>2646.1</v>
      </c>
      <c r="N2183">
        <v>13.13842</v>
      </c>
      <c r="O2183" s="32">
        <f t="shared" si="578"/>
        <v>10492.32</v>
      </c>
      <c r="P2183" s="32">
        <f t="shared" si="579"/>
        <v>3654.0862299999999</v>
      </c>
      <c r="Q2183">
        <v>766348</v>
      </c>
      <c r="R2183" t="s">
        <v>312</v>
      </c>
      <c r="S2183" t="s">
        <v>457</v>
      </c>
      <c r="T2183" t="str">
        <f t="shared" si="580"/>
        <v>VEN</v>
      </c>
      <c r="U2183" t="s">
        <v>437</v>
      </c>
      <c r="V2183" s="33">
        <f t="shared" si="581"/>
        <v>13138.42</v>
      </c>
      <c r="W2183">
        <f t="shared" si="582"/>
        <v>1000</v>
      </c>
      <c r="X2183" s="33">
        <f t="shared" si="583"/>
        <v>10492.32</v>
      </c>
      <c r="Y2183" s="33">
        <f t="shared" si="584"/>
        <v>2646.1</v>
      </c>
      <c r="Z2183" s="45">
        <f t="shared" si="585"/>
        <v>0.26289966601767945</v>
      </c>
      <c r="AA2183" s="33">
        <f t="shared" si="586"/>
        <v>3454.0862299999999</v>
      </c>
      <c r="AB2183" s="45">
        <f t="shared" si="587"/>
        <v>0.32920138062887905</v>
      </c>
      <c r="AC2183" s="33" t="str">
        <f>IFERROR($X2183/VLOOKUP(CONCATENATE("USD",C2183),[1]GEINDICE!AR$1:AS$65536,2,0),"")</f>
        <v/>
      </c>
      <c r="AD2183" s="33" t="str">
        <f>IFERROR($AA2183/VLOOKUP(CONCATENATE("USD",C2183),[1]GEINDICE!AR$1:AS$65536,2,0),"")</f>
        <v/>
      </c>
      <c r="AE2183" s="33" t="str">
        <f>IFERROR($X2183/VLOOKUP(CONCATENATE("EUR",C2183),[1]GEINDICE!AR$1:AS$65536,2,0),"")</f>
        <v/>
      </c>
      <c r="AF2183" s="33" t="str">
        <f>IFERROR($AA2183/VLOOKUP(CONCATENATE("EUR",C2183),[1]GEINDICE!AR$1:AS$65536,2,0),"")</f>
        <v/>
      </c>
      <c r="AG2183" s="48" t="str">
        <f>VLOOKUP(E2183,[1]Apresentação!AW$1:AX$65536,2,0)</f>
        <v xml:space="preserve">                    2 - LEATHER AUXILIARIES</v>
      </c>
      <c r="AH2183" s="48" t="str">
        <f t="shared" si="588"/>
        <v xml:space="preserve">         5213000009 - PELLASTOL SG BR</v>
      </c>
      <c r="AI2183" s="49" t="str">
        <f t="shared" si="589"/>
        <v xml:space="preserve">     L00056 - NATUR INDUSTRIA DE COUROS LTDA</v>
      </c>
      <c r="AJ2183" t="str">
        <f t="shared" si="590"/>
        <v xml:space="preserve">     90 - SALES</v>
      </c>
      <c r="AK2183" t="str">
        <f t="shared" si="591"/>
        <v/>
      </c>
      <c r="AL2183">
        <f t="shared" si="592"/>
        <v>11</v>
      </c>
      <c r="AM2183" t="str">
        <f t="shared" si="593"/>
        <v>2025 11</v>
      </c>
      <c r="AN2183" t="str">
        <f t="shared" si="594"/>
        <v xml:space="preserve">NATUR </v>
      </c>
    </row>
    <row r="2184" spans="1:40" x14ac:dyDescent="0.35">
      <c r="A2184">
        <v>83660</v>
      </c>
      <c r="B2184" t="s">
        <v>274</v>
      </c>
      <c r="C2184" s="31">
        <v>45896</v>
      </c>
      <c r="D2184" t="s">
        <v>373</v>
      </c>
      <c r="E2184" t="s">
        <v>374</v>
      </c>
      <c r="F2184" t="s">
        <v>642</v>
      </c>
      <c r="G2184" t="s">
        <v>643</v>
      </c>
      <c r="H2184" t="s">
        <v>819</v>
      </c>
      <c r="I2184" t="s">
        <v>820</v>
      </c>
      <c r="J2184">
        <v>120</v>
      </c>
      <c r="K2184">
        <v>1653.1200000000001</v>
      </c>
      <c r="L2184">
        <v>771.07164999999998</v>
      </c>
      <c r="M2184">
        <v>332.94</v>
      </c>
      <c r="N2184">
        <v>13.776</v>
      </c>
      <c r="O2184" s="32">
        <f t="shared" si="578"/>
        <v>1320.18</v>
      </c>
      <c r="P2184" s="32">
        <f t="shared" si="579"/>
        <v>549.10835000000009</v>
      </c>
      <c r="Q2184">
        <v>759820</v>
      </c>
      <c r="R2184" t="s">
        <v>312</v>
      </c>
      <c r="S2184" t="s">
        <v>457</v>
      </c>
      <c r="T2184" t="str">
        <f t="shared" si="580"/>
        <v>VEN</v>
      </c>
      <c r="U2184" t="s">
        <v>313</v>
      </c>
      <c r="V2184" s="33">
        <f t="shared" si="581"/>
        <v>1653.1200000000001</v>
      </c>
      <c r="W2184">
        <f t="shared" si="582"/>
        <v>120</v>
      </c>
      <c r="X2184" s="33">
        <f t="shared" si="583"/>
        <v>1320.18</v>
      </c>
      <c r="Y2184" s="33">
        <f t="shared" si="584"/>
        <v>332.94</v>
      </c>
      <c r="Z2184" s="45">
        <f t="shared" si="585"/>
        <v>0.31764684354432832</v>
      </c>
      <c r="AA2184" s="33">
        <f t="shared" si="586"/>
        <v>525.10835000000009</v>
      </c>
      <c r="AB2184" s="45">
        <f t="shared" si="587"/>
        <v>0.39775511672650704</v>
      </c>
      <c r="AC2184" s="33">
        <f>IFERROR($X2184/VLOOKUP(CONCATENATE("USD",C2184),[1]GEINDICE!AR$1:AS$65536,2,0),"")</f>
        <v>242.55530241787315</v>
      </c>
      <c r="AD2184" s="33">
        <f>IFERROR($AA2184/VLOOKUP(CONCATENATE("USD",C2184),[1]GEINDICE!AR$1:AS$65536,2,0),"")</f>
        <v>96.477612625854348</v>
      </c>
      <c r="AE2184" s="33">
        <f>IFERROR($X2184/VLOOKUP(CONCATENATE("EUR",C2184),[1]GEINDICE!AR$1:AS$65536,2,0),"")</f>
        <v>208.9024621811507</v>
      </c>
      <c r="AF2184" s="33">
        <f>IFERROR($AA2184/VLOOKUP(CONCATENATE("EUR",C2184),[1]GEINDICE!AR$1:AS$65536,2,0),"")</f>
        <v>83.092023229318315</v>
      </c>
      <c r="AG2184" s="48" t="str">
        <f>VLOOKUP(E2184,[1]Apresentação!AW$1:AX$65536,2,0)</f>
        <v xml:space="preserve">                    2 - LEATHER AUXILIARIES</v>
      </c>
      <c r="AH2184" s="48" t="str">
        <f t="shared" si="588"/>
        <v xml:space="preserve">         5213000009 - PELLASTOL SG BR</v>
      </c>
      <c r="AI2184" s="49" t="str">
        <f t="shared" si="589"/>
        <v xml:space="preserve">     L00281 - ICL BENEFICIAMENTO DE COUROS LTDA.</v>
      </c>
      <c r="AJ2184" t="str">
        <f t="shared" si="590"/>
        <v xml:space="preserve">     90 - SALES</v>
      </c>
      <c r="AK2184" t="str">
        <f t="shared" si="591"/>
        <v/>
      </c>
      <c r="AL2184">
        <f t="shared" si="592"/>
        <v>8</v>
      </c>
      <c r="AM2184" t="str">
        <f t="shared" si="593"/>
        <v>2025 8</v>
      </c>
      <c r="AN2184" t="str">
        <f t="shared" si="594"/>
        <v xml:space="preserve">ICL </v>
      </c>
    </row>
    <row r="2185" spans="1:40" x14ac:dyDescent="0.35">
      <c r="A2185">
        <v>82521</v>
      </c>
      <c r="B2185" t="s">
        <v>274</v>
      </c>
      <c r="C2185" s="31">
        <v>45800</v>
      </c>
      <c r="D2185" t="s">
        <v>373</v>
      </c>
      <c r="E2185" t="s">
        <v>374</v>
      </c>
      <c r="F2185" t="s">
        <v>427</v>
      </c>
      <c r="G2185" t="s">
        <v>428</v>
      </c>
      <c r="H2185" t="s">
        <v>819</v>
      </c>
      <c r="I2185" t="s">
        <v>820</v>
      </c>
      <c r="J2185">
        <v>240</v>
      </c>
      <c r="K2185">
        <v>3437.53</v>
      </c>
      <c r="L2185">
        <v>1624.46264</v>
      </c>
      <c r="M2185">
        <v>692.32</v>
      </c>
      <c r="N2185">
        <v>14.32306</v>
      </c>
      <c r="O2185" s="32">
        <f t="shared" si="578"/>
        <v>2745.21</v>
      </c>
      <c r="P2185" s="32">
        <f t="shared" si="579"/>
        <v>1120.7473600000001</v>
      </c>
      <c r="Q2185">
        <v>739433</v>
      </c>
      <c r="R2185" t="s">
        <v>312</v>
      </c>
      <c r="S2185" t="s">
        <v>457</v>
      </c>
      <c r="T2185" t="str">
        <f t="shared" si="580"/>
        <v>VEN</v>
      </c>
      <c r="U2185" t="s">
        <v>437</v>
      </c>
      <c r="V2185" s="33">
        <f t="shared" si="581"/>
        <v>3437.53</v>
      </c>
      <c r="W2185">
        <f t="shared" si="582"/>
        <v>240</v>
      </c>
      <c r="X2185" s="33">
        <f t="shared" si="583"/>
        <v>2745.21</v>
      </c>
      <c r="Y2185" s="33">
        <f t="shared" si="584"/>
        <v>692.32</v>
      </c>
      <c r="Z2185" s="45">
        <f t="shared" si="585"/>
        <v>0.31206923575939699</v>
      </c>
      <c r="AA2185" s="33">
        <f t="shared" si="586"/>
        <v>1072.7473600000001</v>
      </c>
      <c r="AB2185" s="45">
        <f t="shared" si="587"/>
        <v>0.39077060042765399</v>
      </c>
      <c r="AC2185" s="33">
        <f>IFERROR($X2185/VLOOKUP(CONCATENATE("USD",C2185),[1]GEINDICE!AR$1:AS$65536,2,0),"")</f>
        <v>482.19103491885056</v>
      </c>
      <c r="AD2185" s="33">
        <f>IFERROR($AA2185/VLOOKUP(CONCATENATE("USD",C2185),[1]GEINDICE!AR$1:AS$65536,2,0),"")</f>
        <v>188.4260802360711</v>
      </c>
      <c r="AE2185" s="33">
        <f>IFERROR($X2185/VLOOKUP(CONCATENATE("EUR",C2185),[1]GEINDICE!AR$1:AS$65536,2,0),"")</f>
        <v>424.83673279891053</v>
      </c>
      <c r="AF2185" s="33">
        <f>IFERROR($AA2185/VLOOKUP(CONCATENATE("EUR",C2185),[1]GEINDICE!AR$1:AS$65536,2,0),"")</f>
        <v>166.01370515955307</v>
      </c>
      <c r="AG2185" s="48" t="str">
        <f>VLOOKUP(E2185,[1]Apresentação!AW$1:AX$65536,2,0)</f>
        <v xml:space="preserve">                    2 - LEATHER AUXILIARIES</v>
      </c>
      <c r="AH2185" s="48" t="str">
        <f t="shared" si="588"/>
        <v xml:space="preserve">         5213000009 - PELLASTOL SG BR</v>
      </c>
      <c r="AI2185" s="49" t="str">
        <f t="shared" si="589"/>
        <v xml:space="preserve">     L00258 - CORTUME KRUMENAUER SA</v>
      </c>
      <c r="AJ2185" t="str">
        <f t="shared" si="590"/>
        <v xml:space="preserve">     90 - SALES</v>
      </c>
      <c r="AK2185" t="str">
        <f t="shared" si="591"/>
        <v/>
      </c>
      <c r="AL2185">
        <f t="shared" si="592"/>
        <v>5</v>
      </c>
      <c r="AM2185" t="str">
        <f t="shared" si="593"/>
        <v>2025 5</v>
      </c>
      <c r="AN2185" t="str">
        <f t="shared" si="594"/>
        <v xml:space="preserve">CORTUME </v>
      </c>
    </row>
    <row r="2186" spans="1:40" x14ac:dyDescent="0.35">
      <c r="A2186">
        <v>84284</v>
      </c>
      <c r="B2186" t="s">
        <v>274</v>
      </c>
      <c r="C2186" s="31">
        <v>45950</v>
      </c>
      <c r="D2186" t="s">
        <v>373</v>
      </c>
      <c r="E2186" t="s">
        <v>374</v>
      </c>
      <c r="F2186" t="s">
        <v>770</v>
      </c>
      <c r="G2186" t="s">
        <v>771</v>
      </c>
      <c r="H2186" t="s">
        <v>819</v>
      </c>
      <c r="I2186" t="s">
        <v>820</v>
      </c>
      <c r="J2186">
        <v>240</v>
      </c>
      <c r="K2186">
        <v>3185.08</v>
      </c>
      <c r="L2186">
        <v>1632.78198</v>
      </c>
      <c r="M2186">
        <v>641.48</v>
      </c>
      <c r="N2186">
        <v>13.27116</v>
      </c>
      <c r="O2186" s="32">
        <f t="shared" si="578"/>
        <v>2543.6</v>
      </c>
      <c r="P2186" s="32">
        <f t="shared" si="579"/>
        <v>910.81801999999993</v>
      </c>
      <c r="Q2186">
        <v>764677</v>
      </c>
      <c r="R2186" t="s">
        <v>312</v>
      </c>
      <c r="S2186" t="s">
        <v>457</v>
      </c>
      <c r="T2186" t="str">
        <f t="shared" si="580"/>
        <v>VEN</v>
      </c>
      <c r="U2186" t="s">
        <v>313</v>
      </c>
      <c r="V2186" s="33">
        <f t="shared" si="581"/>
        <v>3185.08</v>
      </c>
      <c r="W2186">
        <f t="shared" si="582"/>
        <v>240</v>
      </c>
      <c r="X2186" s="33">
        <f t="shared" si="583"/>
        <v>2543.6</v>
      </c>
      <c r="Y2186" s="33">
        <f t="shared" si="584"/>
        <v>641.48</v>
      </c>
      <c r="Z2186" s="45">
        <f t="shared" si="585"/>
        <v>0.27089367300036421</v>
      </c>
      <c r="AA2186" s="33">
        <f t="shared" si="586"/>
        <v>862.81801999999993</v>
      </c>
      <c r="AB2186" s="45">
        <f t="shared" si="587"/>
        <v>0.33921136184934736</v>
      </c>
      <c r="AC2186" s="33">
        <f>IFERROR($X2186/VLOOKUP(CONCATENATE("USD",C2186),[1]GEINDICE!AR$1:AS$65536,2,0),"")</f>
        <v>473.04309014152602</v>
      </c>
      <c r="AD2186" s="33">
        <f>IFERROR($AA2186/VLOOKUP(CONCATENATE("USD",C2186),[1]GEINDICE!AR$1:AS$65536,2,0),"")</f>
        <v>160.46159082033063</v>
      </c>
      <c r="AE2186" s="33">
        <f>IFERROR($X2186/VLOOKUP(CONCATENATE("EUR",C2186),[1]GEINDICE!AR$1:AS$65536,2,0),"")</f>
        <v>405.83964898284802</v>
      </c>
      <c r="AF2186" s="33">
        <f>IFERROR($AA2186/VLOOKUP(CONCATENATE("EUR",C2186),[1]GEINDICE!AR$1:AS$65536,2,0),"")</f>
        <v>137.66542002393297</v>
      </c>
      <c r="AG2186" s="48" t="str">
        <f>VLOOKUP(E2186,[1]Apresentação!AW$1:AX$65536,2,0)</f>
        <v xml:space="preserve">                    2 - LEATHER AUXILIARIES</v>
      </c>
      <c r="AH2186" s="48" t="str">
        <f t="shared" si="588"/>
        <v xml:space="preserve">         5213000009 - PELLASTOL SG BR</v>
      </c>
      <c r="AI2186" s="49" t="str">
        <f t="shared" si="589"/>
        <v xml:space="preserve">     L00056 - NATUR INDUSTRIA DE COUROS LTDA</v>
      </c>
      <c r="AJ2186" t="str">
        <f t="shared" si="590"/>
        <v xml:space="preserve">     90 - SALES</v>
      </c>
      <c r="AK2186" t="str">
        <f t="shared" si="591"/>
        <v/>
      </c>
      <c r="AL2186">
        <f t="shared" si="592"/>
        <v>10</v>
      </c>
      <c r="AM2186" t="str">
        <f t="shared" si="593"/>
        <v>2025 10</v>
      </c>
      <c r="AN2186" t="str">
        <f t="shared" si="594"/>
        <v xml:space="preserve">NATUR </v>
      </c>
    </row>
    <row r="2187" spans="1:40" x14ac:dyDescent="0.35">
      <c r="A2187">
        <v>84471</v>
      </c>
      <c r="B2187" t="s">
        <v>274</v>
      </c>
      <c r="C2187" s="31">
        <v>45964</v>
      </c>
      <c r="D2187" t="s">
        <v>373</v>
      </c>
      <c r="E2187" t="s">
        <v>374</v>
      </c>
      <c r="F2187" t="s">
        <v>427</v>
      </c>
      <c r="G2187" t="s">
        <v>428</v>
      </c>
      <c r="H2187" t="s">
        <v>819</v>
      </c>
      <c r="I2187" t="s">
        <v>820</v>
      </c>
      <c r="J2187">
        <v>240</v>
      </c>
      <c r="K2187">
        <v>3282.27</v>
      </c>
      <c r="L2187">
        <v>1641.1761100000001</v>
      </c>
      <c r="M2187">
        <v>661.06</v>
      </c>
      <c r="N2187">
        <v>13.676119999999999</v>
      </c>
      <c r="O2187" s="32">
        <f t="shared" si="578"/>
        <v>2621.21</v>
      </c>
      <c r="P2187" s="32">
        <f t="shared" si="579"/>
        <v>980.03388999999993</v>
      </c>
      <c r="Q2187">
        <v>765937</v>
      </c>
      <c r="R2187" t="s">
        <v>312</v>
      </c>
      <c r="S2187" t="s">
        <v>457</v>
      </c>
      <c r="T2187" t="str">
        <f t="shared" si="580"/>
        <v>VEN</v>
      </c>
      <c r="U2187" t="s">
        <v>437</v>
      </c>
      <c r="V2187" s="33">
        <f t="shared" si="581"/>
        <v>3282.27</v>
      </c>
      <c r="W2187">
        <f t="shared" si="582"/>
        <v>240</v>
      </c>
      <c r="X2187" s="33">
        <f t="shared" si="583"/>
        <v>2621.21</v>
      </c>
      <c r="Y2187" s="33">
        <f t="shared" si="584"/>
        <v>661.06</v>
      </c>
      <c r="Z2187" s="45">
        <f t="shared" si="585"/>
        <v>0.28396015257733215</v>
      </c>
      <c r="AA2187" s="33">
        <f t="shared" si="586"/>
        <v>932.03388999999993</v>
      </c>
      <c r="AB2187" s="45">
        <f t="shared" si="587"/>
        <v>0.35557391052223969</v>
      </c>
      <c r="AC2187" s="33" t="str">
        <f>IFERROR($X2187/VLOOKUP(CONCATENATE("USD",C2187),[1]GEINDICE!AR$1:AS$65536,2,0),"")</f>
        <v/>
      </c>
      <c r="AD2187" s="33" t="str">
        <f>IFERROR($AA2187/VLOOKUP(CONCATENATE("USD",C2187),[1]GEINDICE!AR$1:AS$65536,2,0),"")</f>
        <v/>
      </c>
      <c r="AE2187" s="33" t="str">
        <f>IFERROR($X2187/VLOOKUP(CONCATENATE("EUR",C2187),[1]GEINDICE!AR$1:AS$65536,2,0),"")</f>
        <v/>
      </c>
      <c r="AF2187" s="33" t="str">
        <f>IFERROR($AA2187/VLOOKUP(CONCATENATE("EUR",C2187),[1]GEINDICE!AR$1:AS$65536,2,0),"")</f>
        <v/>
      </c>
      <c r="AG2187" s="48" t="str">
        <f>VLOOKUP(E2187,[1]Apresentação!AW$1:AX$65536,2,0)</f>
        <v xml:space="preserve">                    2 - LEATHER AUXILIARIES</v>
      </c>
      <c r="AH2187" s="48" t="str">
        <f t="shared" si="588"/>
        <v xml:space="preserve">         5213000009 - PELLASTOL SG BR</v>
      </c>
      <c r="AI2187" s="49" t="str">
        <f t="shared" si="589"/>
        <v xml:space="preserve">     L00258 - CORTUME KRUMENAUER SA</v>
      </c>
      <c r="AJ2187" t="str">
        <f t="shared" si="590"/>
        <v xml:space="preserve">     90 - SALES</v>
      </c>
      <c r="AK2187" t="str">
        <f t="shared" si="591"/>
        <v/>
      </c>
      <c r="AL2187">
        <f t="shared" si="592"/>
        <v>11</v>
      </c>
      <c r="AM2187" t="str">
        <f t="shared" si="593"/>
        <v>2025 11</v>
      </c>
      <c r="AN2187" t="str">
        <f t="shared" si="594"/>
        <v xml:space="preserve">CORTUME </v>
      </c>
    </row>
    <row r="2188" spans="1:40" x14ac:dyDescent="0.35">
      <c r="A2188">
        <v>84489</v>
      </c>
      <c r="B2188" t="s">
        <v>274</v>
      </c>
      <c r="C2188" s="31">
        <v>45964</v>
      </c>
      <c r="D2188" t="s">
        <v>373</v>
      </c>
      <c r="E2188" t="s">
        <v>374</v>
      </c>
      <c r="F2188" t="s">
        <v>770</v>
      </c>
      <c r="G2188" t="s">
        <v>771</v>
      </c>
      <c r="H2188" t="s">
        <v>819</v>
      </c>
      <c r="I2188" t="s">
        <v>820</v>
      </c>
      <c r="J2188">
        <v>120</v>
      </c>
      <c r="K2188">
        <v>1576.52</v>
      </c>
      <c r="L2188">
        <v>820.58804999999995</v>
      </c>
      <c r="M2188">
        <v>317.52</v>
      </c>
      <c r="N2188">
        <v>13.137689999999999</v>
      </c>
      <c r="O2188" s="32">
        <f t="shared" si="578"/>
        <v>1259</v>
      </c>
      <c r="P2188" s="32">
        <f t="shared" si="579"/>
        <v>438.41195000000005</v>
      </c>
      <c r="Q2188">
        <v>765996</v>
      </c>
      <c r="R2188" t="s">
        <v>312</v>
      </c>
      <c r="S2188" t="s">
        <v>457</v>
      </c>
      <c r="T2188" t="str">
        <f t="shared" si="580"/>
        <v>VEN</v>
      </c>
      <c r="U2188" t="s">
        <v>313</v>
      </c>
      <c r="V2188" s="33">
        <f t="shared" si="581"/>
        <v>1576.52</v>
      </c>
      <c r="W2188">
        <f t="shared" si="582"/>
        <v>120</v>
      </c>
      <c r="X2188" s="33">
        <f t="shared" si="583"/>
        <v>1259</v>
      </c>
      <c r="Y2188" s="33">
        <f t="shared" si="584"/>
        <v>317.52</v>
      </c>
      <c r="Z2188" s="45">
        <f t="shared" si="585"/>
        <v>0.26286501281303126</v>
      </c>
      <c r="AA2188" s="33">
        <f t="shared" si="586"/>
        <v>414.41195000000005</v>
      </c>
      <c r="AB2188" s="45">
        <f t="shared" si="587"/>
        <v>0.329159610802224</v>
      </c>
      <c r="AC2188" s="33" t="str">
        <f>IFERROR($X2188/VLOOKUP(CONCATENATE("USD",C2188),[1]GEINDICE!AR$1:AS$65536,2,0),"")</f>
        <v/>
      </c>
      <c r="AD2188" s="33" t="str">
        <f>IFERROR($AA2188/VLOOKUP(CONCATENATE("USD",C2188),[1]GEINDICE!AR$1:AS$65536,2,0),"")</f>
        <v/>
      </c>
      <c r="AE2188" s="33" t="str">
        <f>IFERROR($X2188/VLOOKUP(CONCATENATE("EUR",C2188),[1]GEINDICE!AR$1:AS$65536,2,0),"")</f>
        <v/>
      </c>
      <c r="AF2188" s="33" t="str">
        <f>IFERROR($AA2188/VLOOKUP(CONCATENATE("EUR",C2188),[1]GEINDICE!AR$1:AS$65536,2,0),"")</f>
        <v/>
      </c>
      <c r="AG2188" s="48" t="str">
        <f>VLOOKUP(E2188,[1]Apresentação!AW$1:AX$65536,2,0)</f>
        <v xml:space="preserve">                    2 - LEATHER AUXILIARIES</v>
      </c>
      <c r="AH2188" s="48" t="str">
        <f t="shared" si="588"/>
        <v xml:space="preserve">         5213000009 - PELLASTOL SG BR</v>
      </c>
      <c r="AI2188" s="49" t="str">
        <f t="shared" si="589"/>
        <v xml:space="preserve">     L00056 - NATUR INDUSTRIA DE COUROS LTDA</v>
      </c>
      <c r="AJ2188" t="str">
        <f t="shared" si="590"/>
        <v xml:space="preserve">     90 - SALES</v>
      </c>
      <c r="AK2188" t="str">
        <f t="shared" si="591"/>
        <v/>
      </c>
      <c r="AL2188">
        <f t="shared" si="592"/>
        <v>11</v>
      </c>
      <c r="AM2188" t="str">
        <f t="shared" si="593"/>
        <v>2025 11</v>
      </c>
      <c r="AN2188" t="str">
        <f t="shared" si="594"/>
        <v xml:space="preserve">NATUR </v>
      </c>
    </row>
    <row r="2189" spans="1:40" x14ac:dyDescent="0.35">
      <c r="A2189">
        <v>82582</v>
      </c>
      <c r="B2189" t="s">
        <v>274</v>
      </c>
      <c r="C2189" s="31">
        <v>45806</v>
      </c>
      <c r="D2189" t="s">
        <v>373</v>
      </c>
      <c r="E2189" t="s">
        <v>374</v>
      </c>
      <c r="F2189" t="s">
        <v>770</v>
      </c>
      <c r="G2189" t="s">
        <v>771</v>
      </c>
      <c r="H2189" t="s">
        <v>819</v>
      </c>
      <c r="I2189" t="s">
        <v>820</v>
      </c>
      <c r="J2189">
        <v>1000</v>
      </c>
      <c r="K2189">
        <v>13892.380000000001</v>
      </c>
      <c r="L2189">
        <v>6790.1381799999999</v>
      </c>
      <c r="M2189">
        <v>2797.94</v>
      </c>
      <c r="N2189">
        <v>13.892379999999999</v>
      </c>
      <c r="O2189" s="32">
        <f t="shared" si="578"/>
        <v>11094.44</v>
      </c>
      <c r="P2189" s="32">
        <f t="shared" si="579"/>
        <v>4304.3018200000006</v>
      </c>
      <c r="Q2189">
        <v>739989</v>
      </c>
      <c r="R2189" t="s">
        <v>312</v>
      </c>
      <c r="S2189" t="s">
        <v>457</v>
      </c>
      <c r="T2189" t="str">
        <f t="shared" si="580"/>
        <v>VEN</v>
      </c>
      <c r="U2189" t="s">
        <v>313</v>
      </c>
      <c r="V2189" s="33">
        <f t="shared" si="581"/>
        <v>13892.380000000001</v>
      </c>
      <c r="W2189">
        <f t="shared" si="582"/>
        <v>1000</v>
      </c>
      <c r="X2189" s="33">
        <f t="shared" si="583"/>
        <v>11094.44</v>
      </c>
      <c r="Y2189" s="33">
        <f t="shared" si="584"/>
        <v>2797.94</v>
      </c>
      <c r="Z2189" s="45">
        <f t="shared" si="585"/>
        <v>0.29543547038016527</v>
      </c>
      <c r="AA2189" s="33">
        <f t="shared" si="586"/>
        <v>4104.3018200000006</v>
      </c>
      <c r="AB2189" s="45">
        <f t="shared" si="587"/>
        <v>0.36994222511456193</v>
      </c>
      <c r="AC2189" s="33">
        <f>IFERROR($X2189/VLOOKUP(CONCATENATE("USD",C2189),[1]GEINDICE!AR$1:AS$65536,2,0),"")</f>
        <v>1961.5693346770629</v>
      </c>
      <c r="AD2189" s="33">
        <f>IFERROR($AA2189/VLOOKUP(CONCATENATE("USD",C2189),[1]GEINDICE!AR$1:AS$65536,2,0),"")</f>
        <v>725.6673243869235</v>
      </c>
      <c r="AE2189" s="33">
        <f>IFERROR($X2189/VLOOKUP(CONCATENATE("EUR",C2189),[1]GEINDICE!AR$1:AS$65536,2,0),"")</f>
        <v>1725.2037071592958</v>
      </c>
      <c r="AF2189" s="33">
        <f>IFERROR($AA2189/VLOOKUP(CONCATENATE("EUR",C2189),[1]GEINDICE!AR$1:AS$65536,2,0),"")</f>
        <v>638.22569820240096</v>
      </c>
      <c r="AG2189" s="48" t="str">
        <f>VLOOKUP(E2189,[1]Apresentação!AW$1:AX$65536,2,0)</f>
        <v xml:space="preserve">                    2 - LEATHER AUXILIARIES</v>
      </c>
      <c r="AH2189" s="48" t="str">
        <f t="shared" si="588"/>
        <v xml:space="preserve">         5213000009 - PELLASTOL SG BR</v>
      </c>
      <c r="AI2189" s="49" t="str">
        <f t="shared" si="589"/>
        <v xml:space="preserve">     L00056 - NATUR INDUSTRIA DE COUROS LTDA</v>
      </c>
      <c r="AJ2189" t="str">
        <f t="shared" si="590"/>
        <v xml:space="preserve">     90 - SALES</v>
      </c>
      <c r="AK2189" t="str">
        <f t="shared" si="591"/>
        <v/>
      </c>
      <c r="AL2189">
        <f t="shared" si="592"/>
        <v>5</v>
      </c>
      <c r="AM2189" t="str">
        <f t="shared" si="593"/>
        <v>2025 5</v>
      </c>
      <c r="AN2189" t="str">
        <f t="shared" si="594"/>
        <v xml:space="preserve">NATUR </v>
      </c>
    </row>
    <row r="2190" spans="1:40" x14ac:dyDescent="0.35">
      <c r="A2190">
        <v>84542</v>
      </c>
      <c r="B2190" t="s">
        <v>274</v>
      </c>
      <c r="C2190" s="31">
        <v>45967</v>
      </c>
      <c r="D2190" t="s">
        <v>373</v>
      </c>
      <c r="E2190" t="s">
        <v>374</v>
      </c>
      <c r="F2190" t="s">
        <v>462</v>
      </c>
      <c r="G2190" t="s">
        <v>463</v>
      </c>
      <c r="H2190" t="s">
        <v>819</v>
      </c>
      <c r="I2190" t="s">
        <v>820</v>
      </c>
      <c r="J2190">
        <v>4000</v>
      </c>
      <c r="K2190">
        <v>51080</v>
      </c>
      <c r="L2190">
        <v>27352.935099999999</v>
      </c>
      <c r="M2190">
        <v>10287.58</v>
      </c>
      <c r="N2190">
        <v>12.77</v>
      </c>
      <c r="O2190" s="32">
        <f t="shared" si="578"/>
        <v>40792.42</v>
      </c>
      <c r="P2190" s="32">
        <f t="shared" si="579"/>
        <v>13439.484899999999</v>
      </c>
      <c r="Q2190">
        <v>766441</v>
      </c>
      <c r="R2190" t="s">
        <v>312</v>
      </c>
      <c r="S2190" t="s">
        <v>457</v>
      </c>
      <c r="T2190" t="str">
        <f t="shared" si="580"/>
        <v>VEN</v>
      </c>
      <c r="U2190" t="s">
        <v>437</v>
      </c>
      <c r="V2190" s="33">
        <f t="shared" si="581"/>
        <v>51080</v>
      </c>
      <c r="W2190">
        <f t="shared" si="582"/>
        <v>4000</v>
      </c>
      <c r="X2190" s="33">
        <f t="shared" si="583"/>
        <v>40792.42</v>
      </c>
      <c r="Y2190" s="33">
        <f t="shared" si="584"/>
        <v>10287.58</v>
      </c>
      <c r="Z2190" s="45">
        <f t="shared" si="585"/>
        <v>0.24744488841033671</v>
      </c>
      <c r="AA2190" s="33">
        <f t="shared" si="586"/>
        <v>12639.484899999999</v>
      </c>
      <c r="AB2190" s="45">
        <f t="shared" si="587"/>
        <v>0.30984886162674341</v>
      </c>
      <c r="AC2190" s="33" t="str">
        <f>IFERROR($X2190/VLOOKUP(CONCATENATE("USD",C2190),[1]GEINDICE!AR$1:AS$65536,2,0),"")</f>
        <v/>
      </c>
      <c r="AD2190" s="33" t="str">
        <f>IFERROR($AA2190/VLOOKUP(CONCATENATE("USD",C2190),[1]GEINDICE!AR$1:AS$65536,2,0),"")</f>
        <v/>
      </c>
      <c r="AE2190" s="33" t="str">
        <f>IFERROR($X2190/VLOOKUP(CONCATENATE("EUR",C2190),[1]GEINDICE!AR$1:AS$65536,2,0),"")</f>
        <v/>
      </c>
      <c r="AF2190" s="33" t="str">
        <f>IFERROR($AA2190/VLOOKUP(CONCATENATE("EUR",C2190),[1]GEINDICE!AR$1:AS$65536,2,0),"")</f>
        <v/>
      </c>
      <c r="AG2190" s="48" t="str">
        <f>VLOOKUP(E2190,[1]Apresentação!AW$1:AX$65536,2,0)</f>
        <v xml:space="preserve">                    2 - LEATHER AUXILIARIES</v>
      </c>
      <c r="AH2190" s="48" t="str">
        <f t="shared" si="588"/>
        <v xml:space="preserve">         5213000009 - PELLASTOL SG BR</v>
      </c>
      <c r="AI2190" s="49" t="str">
        <f t="shared" si="589"/>
        <v xml:space="preserve">     L00337 - AMCM IND COM IMP EXP E SERVS TECNICOS LTDA</v>
      </c>
      <c r="AJ2190" t="str">
        <f t="shared" si="590"/>
        <v xml:space="preserve">     90 - SALES</v>
      </c>
      <c r="AK2190" t="str">
        <f t="shared" si="591"/>
        <v/>
      </c>
      <c r="AL2190">
        <f t="shared" si="592"/>
        <v>11</v>
      </c>
      <c r="AM2190" t="str">
        <f t="shared" si="593"/>
        <v>2025 11</v>
      </c>
      <c r="AN2190" t="str">
        <f t="shared" si="594"/>
        <v xml:space="preserve">AMCM </v>
      </c>
    </row>
    <row r="2191" spans="1:40" x14ac:dyDescent="0.35">
      <c r="A2191">
        <v>84671</v>
      </c>
      <c r="B2191" t="s">
        <v>274</v>
      </c>
      <c r="C2191" s="31">
        <v>45978</v>
      </c>
      <c r="D2191" t="s">
        <v>373</v>
      </c>
      <c r="E2191" t="s">
        <v>374</v>
      </c>
      <c r="F2191" t="s">
        <v>427</v>
      </c>
      <c r="G2191" t="s">
        <v>428</v>
      </c>
      <c r="H2191" t="s">
        <v>819</v>
      </c>
      <c r="I2191" t="s">
        <v>820</v>
      </c>
      <c r="J2191">
        <v>120</v>
      </c>
      <c r="K2191">
        <v>1613.98</v>
      </c>
      <c r="L2191">
        <v>807.76382000000001</v>
      </c>
      <c r="M2191">
        <v>325.05</v>
      </c>
      <c r="N2191">
        <v>13.449809999999999</v>
      </c>
      <c r="O2191" s="32">
        <f t="shared" si="578"/>
        <v>1288.93</v>
      </c>
      <c r="P2191" s="32">
        <f t="shared" si="579"/>
        <v>481.16618000000005</v>
      </c>
      <c r="Q2191">
        <v>767427</v>
      </c>
      <c r="R2191" t="s">
        <v>312</v>
      </c>
      <c r="S2191" t="s">
        <v>457</v>
      </c>
      <c r="T2191" t="str">
        <f t="shared" si="580"/>
        <v>VEN</v>
      </c>
      <c r="U2191" t="s">
        <v>437</v>
      </c>
      <c r="V2191" s="33">
        <f t="shared" si="581"/>
        <v>1613.98</v>
      </c>
      <c r="W2191">
        <f t="shared" si="582"/>
        <v>120</v>
      </c>
      <c r="X2191" s="33">
        <f t="shared" si="583"/>
        <v>1288.93</v>
      </c>
      <c r="Y2191" s="33">
        <f t="shared" si="584"/>
        <v>325.05</v>
      </c>
      <c r="Z2191" s="45">
        <f t="shared" si="585"/>
        <v>0.28325393127548054</v>
      </c>
      <c r="AA2191" s="33">
        <f t="shared" si="586"/>
        <v>457.16618000000005</v>
      </c>
      <c r="AB2191" s="45">
        <f t="shared" si="587"/>
        <v>0.3546865849968579</v>
      </c>
      <c r="AC2191" s="33" t="str">
        <f>IFERROR($X2191/VLOOKUP(CONCATENATE("USD",C2191),[1]GEINDICE!AR$1:AS$65536,2,0),"")</f>
        <v/>
      </c>
      <c r="AD2191" s="33" t="str">
        <f>IFERROR($AA2191/VLOOKUP(CONCATENATE("USD",C2191),[1]GEINDICE!AR$1:AS$65536,2,0),"")</f>
        <v/>
      </c>
      <c r="AE2191" s="33" t="str">
        <f>IFERROR($X2191/VLOOKUP(CONCATENATE("EUR",C2191),[1]GEINDICE!AR$1:AS$65536,2,0),"")</f>
        <v/>
      </c>
      <c r="AF2191" s="33" t="str">
        <f>IFERROR($AA2191/VLOOKUP(CONCATENATE("EUR",C2191),[1]GEINDICE!AR$1:AS$65536,2,0),"")</f>
        <v/>
      </c>
      <c r="AG2191" s="48" t="str">
        <f>VLOOKUP(E2191,[1]Apresentação!AW$1:AX$65536,2,0)</f>
        <v xml:space="preserve">                    2 - LEATHER AUXILIARIES</v>
      </c>
      <c r="AH2191" s="48" t="str">
        <f t="shared" si="588"/>
        <v xml:space="preserve">         5213000009 - PELLASTOL SG BR</v>
      </c>
      <c r="AI2191" s="49" t="str">
        <f t="shared" si="589"/>
        <v xml:space="preserve">     L00258 - CORTUME KRUMENAUER SA</v>
      </c>
      <c r="AJ2191" t="str">
        <f t="shared" si="590"/>
        <v xml:space="preserve">     90 - SALES</v>
      </c>
      <c r="AK2191" t="str">
        <f t="shared" si="591"/>
        <v/>
      </c>
      <c r="AL2191">
        <f t="shared" si="592"/>
        <v>11</v>
      </c>
      <c r="AM2191" t="str">
        <f t="shared" si="593"/>
        <v>2025 11</v>
      </c>
      <c r="AN2191" t="str">
        <f t="shared" si="594"/>
        <v xml:space="preserve">CORTUME </v>
      </c>
    </row>
    <row r="2192" spans="1:40" x14ac:dyDescent="0.35">
      <c r="A2192">
        <v>84682</v>
      </c>
      <c r="B2192" t="s">
        <v>274</v>
      </c>
      <c r="C2192" s="31">
        <v>45979</v>
      </c>
      <c r="D2192" t="s">
        <v>373</v>
      </c>
      <c r="E2192" t="s">
        <v>374</v>
      </c>
      <c r="F2192" t="s">
        <v>462</v>
      </c>
      <c r="G2192" t="s">
        <v>463</v>
      </c>
      <c r="H2192" t="s">
        <v>819</v>
      </c>
      <c r="I2192" t="s">
        <v>820</v>
      </c>
      <c r="J2192">
        <v>4000</v>
      </c>
      <c r="K2192">
        <v>51080</v>
      </c>
      <c r="L2192">
        <v>26925.460770000002</v>
      </c>
      <c r="M2192">
        <v>10287.58</v>
      </c>
      <c r="N2192">
        <v>12.77</v>
      </c>
      <c r="O2192" s="32">
        <f t="shared" si="578"/>
        <v>40792.42</v>
      </c>
      <c r="P2192" s="32">
        <f t="shared" si="579"/>
        <v>13866.959229999997</v>
      </c>
      <c r="Q2192">
        <v>767549</v>
      </c>
      <c r="R2192" t="s">
        <v>312</v>
      </c>
      <c r="S2192" t="s">
        <v>457</v>
      </c>
      <c r="T2192" t="str">
        <f t="shared" si="580"/>
        <v>VEN</v>
      </c>
      <c r="U2192" t="s">
        <v>437</v>
      </c>
      <c r="V2192" s="33">
        <f t="shared" si="581"/>
        <v>51080</v>
      </c>
      <c r="W2192">
        <f t="shared" si="582"/>
        <v>4000</v>
      </c>
      <c r="X2192" s="33">
        <f t="shared" si="583"/>
        <v>40792.42</v>
      </c>
      <c r="Y2192" s="33">
        <f t="shared" si="584"/>
        <v>10287.58</v>
      </c>
      <c r="Z2192" s="45">
        <f t="shared" si="585"/>
        <v>0.25581361061080654</v>
      </c>
      <c r="AA2192" s="33">
        <f t="shared" si="586"/>
        <v>13066.959229999997</v>
      </c>
      <c r="AB2192" s="45">
        <f t="shared" si="587"/>
        <v>0.32032812051846882</v>
      </c>
      <c r="AC2192" s="33" t="str">
        <f>IFERROR($X2192/VLOOKUP(CONCATENATE("USD",C2192),[1]GEINDICE!AR$1:AS$65536,2,0),"")</f>
        <v/>
      </c>
      <c r="AD2192" s="33" t="str">
        <f>IFERROR($AA2192/VLOOKUP(CONCATENATE("USD",C2192),[1]GEINDICE!AR$1:AS$65536,2,0),"")</f>
        <v/>
      </c>
      <c r="AE2192" s="33" t="str">
        <f>IFERROR($X2192/VLOOKUP(CONCATENATE("EUR",C2192),[1]GEINDICE!AR$1:AS$65536,2,0),"")</f>
        <v/>
      </c>
      <c r="AF2192" s="33" t="str">
        <f>IFERROR($AA2192/VLOOKUP(CONCATENATE("EUR",C2192),[1]GEINDICE!AR$1:AS$65536,2,0),"")</f>
        <v/>
      </c>
      <c r="AG2192" s="48" t="str">
        <f>VLOOKUP(E2192,[1]Apresentação!AW$1:AX$65536,2,0)</f>
        <v xml:space="preserve">                    2 - LEATHER AUXILIARIES</v>
      </c>
      <c r="AH2192" s="48" t="str">
        <f t="shared" si="588"/>
        <v xml:space="preserve">         5213000009 - PELLASTOL SG BR</v>
      </c>
      <c r="AI2192" s="49" t="str">
        <f t="shared" si="589"/>
        <v xml:space="preserve">     L00337 - AMCM IND COM IMP EXP E SERVS TECNICOS LTDA</v>
      </c>
      <c r="AJ2192" t="str">
        <f t="shared" si="590"/>
        <v xml:space="preserve">     90 - SALES</v>
      </c>
      <c r="AK2192" t="str">
        <f t="shared" si="591"/>
        <v/>
      </c>
      <c r="AL2192">
        <f t="shared" si="592"/>
        <v>11</v>
      </c>
      <c r="AM2192" t="str">
        <f t="shared" si="593"/>
        <v>2025 11</v>
      </c>
      <c r="AN2192" t="str">
        <f t="shared" si="594"/>
        <v xml:space="preserve">AMCM </v>
      </c>
    </row>
    <row r="2193" spans="1:40" x14ac:dyDescent="0.35">
      <c r="A2193">
        <v>84820</v>
      </c>
      <c r="B2193" t="s">
        <v>274</v>
      </c>
      <c r="C2193" s="31">
        <v>45988</v>
      </c>
      <c r="D2193" t="s">
        <v>373</v>
      </c>
      <c r="E2193" t="s">
        <v>374</v>
      </c>
      <c r="F2193" t="s">
        <v>427</v>
      </c>
      <c r="G2193" t="s">
        <v>428</v>
      </c>
      <c r="H2193" t="s">
        <v>819</v>
      </c>
      <c r="I2193" t="s">
        <v>820</v>
      </c>
      <c r="J2193">
        <v>120</v>
      </c>
      <c r="K2193">
        <v>1636.5900000000001</v>
      </c>
      <c r="L2193">
        <v>807.76382000000001</v>
      </c>
      <c r="M2193">
        <v>329.61</v>
      </c>
      <c r="N2193">
        <v>13.63828</v>
      </c>
      <c r="O2193" s="32">
        <f t="shared" si="578"/>
        <v>1306.98</v>
      </c>
      <c r="P2193" s="32">
        <f t="shared" si="579"/>
        <v>499.21618000000001</v>
      </c>
      <c r="Q2193">
        <v>768471</v>
      </c>
      <c r="R2193" t="s">
        <v>312</v>
      </c>
      <c r="S2193" t="s">
        <v>457</v>
      </c>
      <c r="T2193" t="str">
        <f t="shared" si="580"/>
        <v>VEN</v>
      </c>
      <c r="U2193" t="s">
        <v>437</v>
      </c>
      <c r="V2193" s="33">
        <f t="shared" si="581"/>
        <v>1636.5900000000001</v>
      </c>
      <c r="W2193">
        <f t="shared" si="582"/>
        <v>120</v>
      </c>
      <c r="X2193" s="33">
        <f t="shared" si="583"/>
        <v>1306.98</v>
      </c>
      <c r="Y2193" s="33">
        <f t="shared" si="584"/>
        <v>329.61</v>
      </c>
      <c r="Z2193" s="45">
        <f t="shared" si="585"/>
        <v>0.29036971996651573</v>
      </c>
      <c r="AA2193" s="33">
        <f t="shared" si="586"/>
        <v>475.21618000000001</v>
      </c>
      <c r="AB2193" s="45">
        <f t="shared" si="587"/>
        <v>0.36359866256560924</v>
      </c>
      <c r="AC2193" s="33" t="str">
        <f>IFERROR($X2193/VLOOKUP(CONCATENATE("USD",C2193),[1]GEINDICE!AR$1:AS$65536,2,0),"")</f>
        <v/>
      </c>
      <c r="AD2193" s="33" t="str">
        <f>IFERROR($AA2193/VLOOKUP(CONCATENATE("USD",C2193),[1]GEINDICE!AR$1:AS$65536,2,0),"")</f>
        <v/>
      </c>
      <c r="AE2193" s="33" t="str">
        <f>IFERROR($X2193/VLOOKUP(CONCATENATE("EUR",C2193),[1]GEINDICE!AR$1:AS$65536,2,0),"")</f>
        <v/>
      </c>
      <c r="AF2193" s="33" t="str">
        <f>IFERROR($AA2193/VLOOKUP(CONCATENATE("EUR",C2193),[1]GEINDICE!AR$1:AS$65536,2,0),"")</f>
        <v/>
      </c>
      <c r="AG2193" s="48" t="str">
        <f>VLOOKUP(E2193,[1]Apresentação!AW$1:AX$65536,2,0)</f>
        <v xml:space="preserve">                    2 - LEATHER AUXILIARIES</v>
      </c>
      <c r="AH2193" s="48" t="str">
        <f t="shared" si="588"/>
        <v xml:space="preserve">         5213000009 - PELLASTOL SG BR</v>
      </c>
      <c r="AI2193" s="49" t="str">
        <f t="shared" si="589"/>
        <v xml:space="preserve">     L00258 - CORTUME KRUMENAUER SA</v>
      </c>
      <c r="AJ2193" t="str">
        <f t="shared" si="590"/>
        <v xml:space="preserve">     90 - SALES</v>
      </c>
      <c r="AK2193" t="str">
        <f t="shared" si="591"/>
        <v/>
      </c>
      <c r="AL2193">
        <f t="shared" si="592"/>
        <v>11</v>
      </c>
      <c r="AM2193" t="str">
        <f t="shared" si="593"/>
        <v>2025 11</v>
      </c>
      <c r="AN2193" t="str">
        <f t="shared" si="594"/>
        <v xml:space="preserve">CORTUME </v>
      </c>
    </row>
    <row r="2194" spans="1:40" x14ac:dyDescent="0.35">
      <c r="A2194">
        <v>80950</v>
      </c>
      <c r="B2194" t="s">
        <v>274</v>
      </c>
      <c r="C2194" s="31">
        <v>45678</v>
      </c>
      <c r="D2194" t="s">
        <v>373</v>
      </c>
      <c r="E2194" t="s">
        <v>374</v>
      </c>
      <c r="F2194" t="s">
        <v>382</v>
      </c>
      <c r="G2194" t="s">
        <v>383</v>
      </c>
      <c r="H2194" t="s">
        <v>819</v>
      </c>
      <c r="I2194" t="s">
        <v>820</v>
      </c>
      <c r="J2194">
        <v>1000</v>
      </c>
      <c r="K2194">
        <v>15394.69</v>
      </c>
      <c r="L2194">
        <v>6717.6109399999996</v>
      </c>
      <c r="M2194">
        <v>1847.38</v>
      </c>
      <c r="N2194">
        <v>15.394689999999999</v>
      </c>
      <c r="O2194" s="32">
        <f t="shared" si="578"/>
        <v>13547.310000000001</v>
      </c>
      <c r="P2194" s="32">
        <f t="shared" si="579"/>
        <v>6829.6990600000017</v>
      </c>
      <c r="Q2194">
        <v>707733</v>
      </c>
      <c r="R2194" t="s">
        <v>312</v>
      </c>
      <c r="S2194" t="s">
        <v>466</v>
      </c>
      <c r="T2194" t="str">
        <f t="shared" si="580"/>
        <v>VEN</v>
      </c>
      <c r="U2194" t="s">
        <v>389</v>
      </c>
      <c r="V2194" s="33">
        <f t="shared" si="581"/>
        <v>15394.69</v>
      </c>
      <c r="W2194">
        <f t="shared" si="582"/>
        <v>1000</v>
      </c>
      <c r="X2194" s="33">
        <f t="shared" si="583"/>
        <v>13547.310000000001</v>
      </c>
      <c r="Y2194" s="33">
        <f t="shared" si="584"/>
        <v>1847.38</v>
      </c>
      <c r="Z2194" s="45">
        <f t="shared" si="585"/>
        <v>0.43064842877641585</v>
      </c>
      <c r="AA2194" s="33">
        <f t="shared" si="586"/>
        <v>6629.6990600000017</v>
      </c>
      <c r="AB2194" s="45">
        <f t="shared" si="587"/>
        <v>0.48937383583899691</v>
      </c>
      <c r="AC2194" s="33">
        <f>IFERROR($X2194/VLOOKUP(CONCATENATE("USD",C2194),[1]GEINDICE!AR$1:AS$65536,2,0),"")</f>
        <v>2241.4477167438781</v>
      </c>
      <c r="AD2194" s="33">
        <f>IFERROR($AA2194/VLOOKUP(CONCATENATE("USD",C2194),[1]GEINDICE!AR$1:AS$65536,2,0),"")</f>
        <v>1096.9058669755132</v>
      </c>
      <c r="AE2194" s="33">
        <f>IFERROR($X2194/VLOOKUP(CONCATENATE("EUR",C2194),[1]GEINDICE!AR$1:AS$65536,2,0),"")</f>
        <v>2155.0187706795623</v>
      </c>
      <c r="AF2194" s="33">
        <f>IFERROR($AA2194/VLOOKUP(CONCATENATE("EUR",C2194),[1]GEINDICE!AR$1:AS$65536,2,0),"")</f>
        <v>1054.6098021124969</v>
      </c>
      <c r="AG2194" s="48" t="str">
        <f>VLOOKUP(E2194,[1]Apresentação!AW$1:AX$65536,2,0)</f>
        <v xml:space="preserve">                    2 - LEATHER AUXILIARIES</v>
      </c>
      <c r="AH2194" s="48" t="str">
        <f t="shared" si="588"/>
        <v xml:space="preserve">         5213000009 - PELLASTOL SG BR</v>
      </c>
      <c r="AI2194" s="49" t="str">
        <f t="shared" si="589"/>
        <v xml:space="preserve">     ZF1123 - GOBBA LEATHER INDUSTRIA E COMERCIO LTDA</v>
      </c>
      <c r="AJ2194" t="str">
        <f t="shared" si="590"/>
        <v xml:space="preserve">     90 - SALES</v>
      </c>
      <c r="AK2194" t="str">
        <f t="shared" si="591"/>
        <v/>
      </c>
      <c r="AL2194">
        <f t="shared" si="592"/>
        <v>1</v>
      </c>
      <c r="AM2194" t="str">
        <f t="shared" si="593"/>
        <v>2025 1</v>
      </c>
      <c r="AN2194" t="str">
        <f t="shared" si="594"/>
        <v xml:space="preserve">GOBBA </v>
      </c>
    </row>
    <row r="2195" spans="1:40" x14ac:dyDescent="0.35">
      <c r="A2195">
        <v>81202</v>
      </c>
      <c r="B2195" t="s">
        <v>274</v>
      </c>
      <c r="C2195" s="31">
        <v>45695</v>
      </c>
      <c r="D2195" t="s">
        <v>373</v>
      </c>
      <c r="E2195" t="s">
        <v>374</v>
      </c>
      <c r="F2195" t="s">
        <v>467</v>
      </c>
      <c r="G2195" t="s">
        <v>468</v>
      </c>
      <c r="H2195" t="s">
        <v>819</v>
      </c>
      <c r="I2195" t="s">
        <v>820</v>
      </c>
      <c r="J2195">
        <v>120</v>
      </c>
      <c r="K2195">
        <v>2129.33</v>
      </c>
      <c r="L2195">
        <v>818.21685000000002</v>
      </c>
      <c r="M2195">
        <v>428.85</v>
      </c>
      <c r="N2195">
        <v>17.744440000000001</v>
      </c>
      <c r="O2195" s="32">
        <f t="shared" si="578"/>
        <v>1700.48</v>
      </c>
      <c r="P2195" s="32">
        <f t="shared" si="579"/>
        <v>882.26315</v>
      </c>
      <c r="Q2195">
        <v>709533</v>
      </c>
      <c r="R2195" t="s">
        <v>298</v>
      </c>
      <c r="S2195" t="s">
        <v>298</v>
      </c>
      <c r="T2195" t="str">
        <f t="shared" si="580"/>
        <v>VEN</v>
      </c>
      <c r="U2195" t="s">
        <v>300</v>
      </c>
      <c r="V2195" s="33">
        <f t="shared" si="581"/>
        <v>2129.33</v>
      </c>
      <c r="W2195">
        <f t="shared" si="582"/>
        <v>120</v>
      </c>
      <c r="X2195" s="33">
        <f t="shared" si="583"/>
        <v>1700.48</v>
      </c>
      <c r="Y2195" s="33">
        <f t="shared" si="584"/>
        <v>428.85</v>
      </c>
      <c r="Z2195" s="45">
        <f t="shared" si="585"/>
        <v>0.40306723241583037</v>
      </c>
      <c r="AA2195" s="33">
        <f t="shared" si="586"/>
        <v>858.26315</v>
      </c>
      <c r="AB2195" s="45">
        <f t="shared" si="587"/>
        <v>0.50471816781144152</v>
      </c>
      <c r="AC2195" s="33">
        <f>IFERROR($X2195/VLOOKUP(CONCATENATE("USD",C2195),[1]GEINDICE!AR$1:AS$65536,2,0),"")</f>
        <v>295.44277846308876</v>
      </c>
      <c r="AD2195" s="33">
        <f>IFERROR($AA2195/VLOOKUP(CONCATENATE("USD",C2195),[1]GEINDICE!AR$1:AS$65536,2,0),"")</f>
        <v>149.11533783901177</v>
      </c>
      <c r="AE2195" s="33">
        <f>IFERROR($X2195/VLOOKUP(CONCATENATE("EUR",C2195),[1]GEINDICE!AR$1:AS$65536,2,0),"")</f>
        <v>285.33937410856612</v>
      </c>
      <c r="AF2195" s="33">
        <f>IFERROR($AA2195/VLOOKUP(CONCATENATE("EUR",C2195),[1]GEINDICE!AR$1:AS$65536,2,0),"")</f>
        <v>144.01596610453896</v>
      </c>
      <c r="AG2195" s="48" t="str">
        <f>VLOOKUP(E2195,[1]Apresentação!AW$1:AX$65536,2,0)</f>
        <v xml:space="preserve">                    2 - LEATHER AUXILIARIES</v>
      </c>
      <c r="AH2195" s="48" t="str">
        <f t="shared" si="588"/>
        <v xml:space="preserve">         5213000009 - PELLASTOL SG BR</v>
      </c>
      <c r="AI2195" s="49" t="str">
        <f t="shared" si="589"/>
        <v xml:space="preserve">     L00102 - CURTUME SANTO ANTONIO LTDA</v>
      </c>
      <c r="AJ2195" t="str">
        <f t="shared" si="590"/>
        <v xml:space="preserve">     90 - SALES</v>
      </c>
      <c r="AK2195" t="str">
        <f t="shared" si="591"/>
        <v/>
      </c>
      <c r="AL2195">
        <f t="shared" si="592"/>
        <v>2</v>
      </c>
      <c r="AM2195" t="str">
        <f t="shared" si="593"/>
        <v>2025 2</v>
      </c>
      <c r="AN2195" t="str">
        <f t="shared" si="594"/>
        <v xml:space="preserve">CURTUME </v>
      </c>
    </row>
    <row r="2196" spans="1:40" x14ac:dyDescent="0.35">
      <c r="A2196">
        <v>82015</v>
      </c>
      <c r="B2196" t="s">
        <v>274</v>
      </c>
      <c r="C2196" s="31">
        <v>45758</v>
      </c>
      <c r="D2196" t="s">
        <v>373</v>
      </c>
      <c r="E2196" t="s">
        <v>374</v>
      </c>
      <c r="F2196" t="s">
        <v>742</v>
      </c>
      <c r="G2196" t="s">
        <v>743</v>
      </c>
      <c r="H2196" t="s">
        <v>819</v>
      </c>
      <c r="I2196" t="s">
        <v>820</v>
      </c>
      <c r="J2196">
        <v>120</v>
      </c>
      <c r="K2196">
        <v>2043.01</v>
      </c>
      <c r="L2196">
        <v>812.23131999999998</v>
      </c>
      <c r="M2196">
        <v>411.46</v>
      </c>
      <c r="N2196">
        <v>17.025119999999998</v>
      </c>
      <c r="O2196" s="32">
        <f t="shared" si="578"/>
        <v>1631.55</v>
      </c>
      <c r="P2196" s="32">
        <f t="shared" si="579"/>
        <v>819.31867999999997</v>
      </c>
      <c r="Q2196">
        <v>728435</v>
      </c>
      <c r="R2196" t="s">
        <v>298</v>
      </c>
      <c r="S2196" t="s">
        <v>298</v>
      </c>
      <c r="T2196" t="str">
        <f t="shared" si="580"/>
        <v>VEN</v>
      </c>
      <c r="U2196" t="s">
        <v>293</v>
      </c>
      <c r="V2196" s="33">
        <f t="shared" si="581"/>
        <v>2043.01</v>
      </c>
      <c r="W2196">
        <f t="shared" si="582"/>
        <v>120</v>
      </c>
      <c r="X2196" s="33">
        <f t="shared" si="583"/>
        <v>1631.55</v>
      </c>
      <c r="Y2196" s="33">
        <f t="shared" si="584"/>
        <v>411.46</v>
      </c>
      <c r="Z2196" s="45">
        <f t="shared" si="585"/>
        <v>0.38928770784283973</v>
      </c>
      <c r="AA2196" s="33">
        <f t="shared" si="586"/>
        <v>795.31867999999997</v>
      </c>
      <c r="AB2196" s="45">
        <f t="shared" si="587"/>
        <v>0.48746203303607</v>
      </c>
      <c r="AC2196" s="33">
        <f>IFERROR($X2196/VLOOKUP(CONCATENATE("USD",C2196),[1]GEINDICE!AR$1:AS$65536,2,0),"")</f>
        <v>277.77210276316458</v>
      </c>
      <c r="AD2196" s="33">
        <f>IFERROR($AA2196/VLOOKUP(CONCATENATE("USD",C2196),[1]GEINDICE!AR$1:AS$65536,2,0),"")</f>
        <v>135.40335393363637</v>
      </c>
      <c r="AE2196" s="33">
        <f>IFERROR($X2196/VLOOKUP(CONCATENATE("EUR",C2196),[1]GEINDICE!AR$1:AS$65536,2,0),"")</f>
        <v>245.31635291994945</v>
      </c>
      <c r="AF2196" s="33">
        <f>IFERROR($AA2196/VLOOKUP(CONCATENATE("EUR",C2196),[1]GEINDICE!AR$1:AS$65536,2,0),"")</f>
        <v>119.58240813135261</v>
      </c>
      <c r="AG2196" s="48" t="str">
        <f>VLOOKUP(E2196,[1]Apresentação!AW$1:AX$65536,2,0)</f>
        <v xml:space="preserve">                    2 - LEATHER AUXILIARIES</v>
      </c>
      <c r="AH2196" s="48" t="str">
        <f t="shared" si="588"/>
        <v xml:space="preserve">         5213000009 - PELLASTOL SG BR</v>
      </c>
      <c r="AI2196" s="49" t="str">
        <f t="shared" si="589"/>
        <v xml:space="preserve">     L00167 - ARTE FINAL IND. E COM. DE COUROS LTDA</v>
      </c>
      <c r="AJ2196" t="str">
        <f t="shared" si="590"/>
        <v xml:space="preserve">     90 - SALES</v>
      </c>
      <c r="AK2196" t="str">
        <f t="shared" si="591"/>
        <v/>
      </c>
      <c r="AL2196">
        <f t="shared" si="592"/>
        <v>4</v>
      </c>
      <c r="AM2196" t="str">
        <f t="shared" si="593"/>
        <v>2025 4</v>
      </c>
      <c r="AN2196" t="str">
        <f t="shared" si="594"/>
        <v xml:space="preserve">ARTE </v>
      </c>
    </row>
    <row r="2197" spans="1:40" x14ac:dyDescent="0.35">
      <c r="A2197">
        <v>82174</v>
      </c>
      <c r="B2197" t="s">
        <v>274</v>
      </c>
      <c r="C2197" s="31">
        <v>45772</v>
      </c>
      <c r="D2197" t="s">
        <v>373</v>
      </c>
      <c r="E2197" t="s">
        <v>374</v>
      </c>
      <c r="F2197" t="s">
        <v>467</v>
      </c>
      <c r="G2197" t="s">
        <v>468</v>
      </c>
      <c r="H2197" t="s">
        <v>819</v>
      </c>
      <c r="I2197" t="s">
        <v>820</v>
      </c>
      <c r="J2197">
        <v>240</v>
      </c>
      <c r="K2197">
        <v>4176.37</v>
      </c>
      <c r="L2197">
        <v>1624.46264</v>
      </c>
      <c r="M2197">
        <v>841.12</v>
      </c>
      <c r="N2197">
        <v>17.401540000000001</v>
      </c>
      <c r="O2197" s="32">
        <f t="shared" si="578"/>
        <v>3335.25</v>
      </c>
      <c r="P2197" s="32">
        <f t="shared" si="579"/>
        <v>1710.78736</v>
      </c>
      <c r="Q2197">
        <v>733395</v>
      </c>
      <c r="R2197" t="s">
        <v>298</v>
      </c>
      <c r="S2197" t="s">
        <v>298</v>
      </c>
      <c r="T2197" t="str">
        <f t="shared" si="580"/>
        <v>VEN</v>
      </c>
      <c r="U2197" t="s">
        <v>300</v>
      </c>
      <c r="V2197" s="33">
        <f t="shared" si="581"/>
        <v>4176.37</v>
      </c>
      <c r="W2197">
        <f t="shared" si="582"/>
        <v>240</v>
      </c>
      <c r="X2197" s="33">
        <f t="shared" si="583"/>
        <v>3335.25</v>
      </c>
      <c r="Y2197" s="33">
        <f t="shared" si="584"/>
        <v>841.12</v>
      </c>
      <c r="Z2197" s="45">
        <f t="shared" si="585"/>
        <v>0.39814177383708821</v>
      </c>
      <c r="AA2197" s="33">
        <f t="shared" si="586"/>
        <v>1662.78736</v>
      </c>
      <c r="AB2197" s="45">
        <f t="shared" si="587"/>
        <v>0.49854954201334234</v>
      </c>
      <c r="AC2197" s="33">
        <f>IFERROR($X2197/VLOOKUP(CONCATENATE("USD",C2197),[1]GEINDICE!AR$1:AS$65536,2,0),"")</f>
        <v>586.71674348239094</v>
      </c>
      <c r="AD2197" s="33">
        <f>IFERROR($AA2197/VLOOKUP(CONCATENATE("USD",C2197),[1]GEINDICE!AR$1:AS$65536,2,0),"")</f>
        <v>292.50736375470569</v>
      </c>
      <c r="AE2197" s="33">
        <f>IFERROR($X2197/VLOOKUP(CONCATENATE("EUR",C2197),[1]GEINDICE!AR$1:AS$65536,2,0),"")</f>
        <v>515.52646222332135</v>
      </c>
      <c r="AF2197" s="33">
        <f>IFERROR($AA2197/VLOOKUP(CONCATENATE("EUR",C2197),[1]GEINDICE!AR$1:AS$65536,2,0),"")</f>
        <v>257.01548163719548</v>
      </c>
      <c r="AG2197" s="48" t="str">
        <f>VLOOKUP(E2197,[1]Apresentação!AW$1:AX$65536,2,0)</f>
        <v xml:space="preserve">                    2 - LEATHER AUXILIARIES</v>
      </c>
      <c r="AH2197" s="48" t="str">
        <f t="shared" si="588"/>
        <v xml:space="preserve">         5213000009 - PELLASTOL SG BR</v>
      </c>
      <c r="AI2197" s="49" t="str">
        <f t="shared" si="589"/>
        <v xml:space="preserve">     L00102 - CURTUME SANTO ANTONIO LTDA</v>
      </c>
      <c r="AJ2197" t="str">
        <f t="shared" si="590"/>
        <v xml:space="preserve">     90 - SALES</v>
      </c>
      <c r="AK2197" t="str">
        <f t="shared" si="591"/>
        <v/>
      </c>
      <c r="AL2197">
        <f t="shared" si="592"/>
        <v>4</v>
      </c>
      <c r="AM2197" t="str">
        <f t="shared" si="593"/>
        <v>2025 4</v>
      </c>
      <c r="AN2197" t="str">
        <f t="shared" si="594"/>
        <v xml:space="preserve">CURTUME </v>
      </c>
    </row>
    <row r="2198" spans="1:40" x14ac:dyDescent="0.35">
      <c r="A2198">
        <v>82093</v>
      </c>
      <c r="B2198" t="s">
        <v>274</v>
      </c>
      <c r="C2198" s="31">
        <v>45764</v>
      </c>
      <c r="D2198" t="s">
        <v>373</v>
      </c>
      <c r="E2198" t="s">
        <v>374</v>
      </c>
      <c r="F2198" t="s">
        <v>742</v>
      </c>
      <c r="G2198" t="s">
        <v>743</v>
      </c>
      <c r="H2198" t="s">
        <v>819</v>
      </c>
      <c r="I2198" t="s">
        <v>820</v>
      </c>
      <c r="J2198">
        <v>120</v>
      </c>
      <c r="K2198">
        <v>2032.4</v>
      </c>
      <c r="L2198">
        <v>812.23131999999998</v>
      </c>
      <c r="M2198">
        <v>409.33</v>
      </c>
      <c r="N2198">
        <v>16.936700000000002</v>
      </c>
      <c r="O2198" s="32">
        <f t="shared" si="578"/>
        <v>1623.0700000000002</v>
      </c>
      <c r="P2198" s="32">
        <f t="shared" si="579"/>
        <v>810.83868000000018</v>
      </c>
      <c r="Q2198">
        <v>730706</v>
      </c>
      <c r="R2198" t="s">
        <v>298</v>
      </c>
      <c r="S2198" t="s">
        <v>298</v>
      </c>
      <c r="T2198" t="str">
        <f t="shared" si="580"/>
        <v>VEN</v>
      </c>
      <c r="U2198" t="s">
        <v>300</v>
      </c>
      <c r="V2198" s="33">
        <f t="shared" si="581"/>
        <v>2032.4</v>
      </c>
      <c r="W2198">
        <f t="shared" si="582"/>
        <v>120</v>
      </c>
      <c r="X2198" s="33">
        <f t="shared" si="583"/>
        <v>1623.0700000000002</v>
      </c>
      <c r="Y2198" s="33">
        <f t="shared" si="584"/>
        <v>409.33</v>
      </c>
      <c r="Z2198" s="45">
        <f t="shared" si="585"/>
        <v>0.38714754969494203</v>
      </c>
      <c r="AA2198" s="33">
        <f t="shared" si="586"/>
        <v>786.83868000000018</v>
      </c>
      <c r="AB2198" s="45">
        <f t="shared" si="587"/>
        <v>0.4847841929183585</v>
      </c>
      <c r="AC2198" s="33">
        <f>IFERROR($X2198/VLOOKUP(CONCATENATE("USD",C2198),[1]GEINDICE!AR$1:AS$65536,2,0),"")</f>
        <v>277.16832596185048</v>
      </c>
      <c r="AD2198" s="33">
        <f>IFERROR($AA2198/VLOOKUP(CONCATENATE("USD",C2198),[1]GEINDICE!AR$1:AS$65536,2,0),"")</f>
        <v>134.36682320394817</v>
      </c>
      <c r="AE2198" s="33">
        <f>IFERROR($X2198/VLOOKUP(CONCATENATE("EUR",C2198),[1]GEINDICE!AR$1:AS$65536,2,0),"")</f>
        <v>243.85798852128971</v>
      </c>
      <c r="AF2198" s="33">
        <f>IFERROR($AA2198/VLOOKUP(CONCATENATE("EUR",C2198),[1]GEINDICE!AR$1:AS$65536,2,0),"")</f>
        <v>118.21849815198776</v>
      </c>
      <c r="AG2198" s="48" t="str">
        <f>VLOOKUP(E2198,[1]Apresentação!AW$1:AX$65536,2,0)</f>
        <v xml:space="preserve">                    2 - LEATHER AUXILIARIES</v>
      </c>
      <c r="AH2198" s="48" t="str">
        <f t="shared" si="588"/>
        <v xml:space="preserve">         5213000009 - PELLASTOL SG BR</v>
      </c>
      <c r="AI2198" s="49" t="str">
        <f t="shared" si="589"/>
        <v xml:space="preserve">     L00167 - ARTE FINAL IND. E COM. DE COUROS LTDA</v>
      </c>
      <c r="AJ2198" t="str">
        <f t="shared" si="590"/>
        <v xml:space="preserve">     90 - SALES</v>
      </c>
      <c r="AK2198" t="str">
        <f t="shared" si="591"/>
        <v/>
      </c>
      <c r="AL2198">
        <f t="shared" si="592"/>
        <v>4</v>
      </c>
      <c r="AM2198" t="str">
        <f t="shared" si="593"/>
        <v>2025 4</v>
      </c>
      <c r="AN2198" t="str">
        <f t="shared" si="594"/>
        <v xml:space="preserve">ARTE </v>
      </c>
    </row>
    <row r="2199" spans="1:40" x14ac:dyDescent="0.35">
      <c r="A2199">
        <v>81921</v>
      </c>
      <c r="B2199" t="s">
        <v>274</v>
      </c>
      <c r="C2199" s="31">
        <v>45751</v>
      </c>
      <c r="D2199" t="s">
        <v>373</v>
      </c>
      <c r="E2199" t="s">
        <v>374</v>
      </c>
      <c r="F2199" t="s">
        <v>467</v>
      </c>
      <c r="G2199" t="s">
        <v>468</v>
      </c>
      <c r="H2199" t="s">
        <v>819</v>
      </c>
      <c r="I2199" t="s">
        <v>820</v>
      </c>
      <c r="J2199">
        <v>120</v>
      </c>
      <c r="K2199">
        <v>2063.4900000000002</v>
      </c>
      <c r="L2199">
        <v>812.23131999999998</v>
      </c>
      <c r="M2199">
        <v>415.59</v>
      </c>
      <c r="N2199">
        <v>17.19575</v>
      </c>
      <c r="O2199" s="32">
        <f t="shared" si="578"/>
        <v>1647.9000000000003</v>
      </c>
      <c r="P2199" s="32">
        <f t="shared" si="579"/>
        <v>835.66868000000034</v>
      </c>
      <c r="Q2199">
        <v>725805</v>
      </c>
      <c r="R2199" t="s">
        <v>298</v>
      </c>
      <c r="S2199" t="s">
        <v>298</v>
      </c>
      <c r="T2199" t="str">
        <f t="shared" si="580"/>
        <v>VEN</v>
      </c>
      <c r="U2199" t="s">
        <v>300</v>
      </c>
      <c r="V2199" s="33">
        <f t="shared" si="581"/>
        <v>2063.4900000000002</v>
      </c>
      <c r="W2199">
        <f t="shared" si="582"/>
        <v>120</v>
      </c>
      <c r="X2199" s="33">
        <f t="shared" si="583"/>
        <v>1647.9000000000003</v>
      </c>
      <c r="Y2199" s="33">
        <f t="shared" si="584"/>
        <v>415.59</v>
      </c>
      <c r="Z2199" s="45">
        <f t="shared" si="585"/>
        <v>0.39334752288598457</v>
      </c>
      <c r="AA2199" s="33">
        <f t="shared" si="586"/>
        <v>811.66868000000034</v>
      </c>
      <c r="AB2199" s="45">
        <f t="shared" si="587"/>
        <v>0.49254729049092794</v>
      </c>
      <c r="AC2199" s="33">
        <f>IFERROR($X2199/VLOOKUP(CONCATENATE("USD",C2199),[1]GEINDICE!AR$1:AS$65536,2,0),"")</f>
        <v>285.21730100212892</v>
      </c>
      <c r="AD2199" s="33">
        <f>IFERROR($AA2199/VLOOKUP(CONCATENATE("USD",C2199),[1]GEINDICE!AR$1:AS$65536,2,0),"")</f>
        <v>140.48300880973403</v>
      </c>
      <c r="AE2199" s="33">
        <f>IFERROR($X2199/VLOOKUP(CONCATENATE("EUR",C2199),[1]GEINDICE!AR$1:AS$65536,2,0),"")</f>
        <v>258.93684888672402</v>
      </c>
      <c r="AF2199" s="33">
        <f>IFERROR($AA2199/VLOOKUP(CONCATENATE("EUR",C2199),[1]GEINDICE!AR$1:AS$65536,2,0),"")</f>
        <v>127.53864332741476</v>
      </c>
      <c r="AG2199" s="48" t="str">
        <f>VLOOKUP(E2199,[1]Apresentação!AW$1:AX$65536,2,0)</f>
        <v xml:space="preserve">                    2 - LEATHER AUXILIARIES</v>
      </c>
      <c r="AH2199" s="48" t="str">
        <f t="shared" si="588"/>
        <v xml:space="preserve">         5213000009 - PELLASTOL SG BR</v>
      </c>
      <c r="AI2199" s="49" t="str">
        <f t="shared" si="589"/>
        <v xml:space="preserve">     L00102 - CURTUME SANTO ANTONIO LTDA</v>
      </c>
      <c r="AJ2199" t="str">
        <f t="shared" si="590"/>
        <v xml:space="preserve">     90 - SALES</v>
      </c>
      <c r="AK2199" t="str">
        <f t="shared" si="591"/>
        <v/>
      </c>
      <c r="AL2199">
        <f t="shared" si="592"/>
        <v>4</v>
      </c>
      <c r="AM2199" t="str">
        <f t="shared" si="593"/>
        <v>2025 4</v>
      </c>
      <c r="AN2199" t="str">
        <f t="shared" si="594"/>
        <v xml:space="preserve">CURTUME </v>
      </c>
    </row>
    <row r="2200" spans="1:40" x14ac:dyDescent="0.35">
      <c r="A2200">
        <v>80823</v>
      </c>
      <c r="B2200" t="s">
        <v>274</v>
      </c>
      <c r="C2200" s="31">
        <v>45667</v>
      </c>
      <c r="D2200" t="s">
        <v>373</v>
      </c>
      <c r="E2200" t="s">
        <v>374</v>
      </c>
      <c r="F2200" t="s">
        <v>742</v>
      </c>
      <c r="G2200" t="s">
        <v>743</v>
      </c>
      <c r="H2200" t="s">
        <v>819</v>
      </c>
      <c r="I2200" t="s">
        <v>820</v>
      </c>
      <c r="J2200">
        <v>240</v>
      </c>
      <c r="K2200">
        <v>4209.13</v>
      </c>
      <c r="L2200">
        <v>1612.2266299999999</v>
      </c>
      <c r="M2200">
        <v>847.73</v>
      </c>
      <c r="N2200">
        <v>17.538049999999998</v>
      </c>
      <c r="O2200" s="32">
        <f t="shared" si="578"/>
        <v>3361.4</v>
      </c>
      <c r="P2200" s="32">
        <f t="shared" si="579"/>
        <v>1749.1733700000002</v>
      </c>
      <c r="Q2200">
        <v>706765</v>
      </c>
      <c r="R2200" t="s">
        <v>298</v>
      </c>
      <c r="S2200" t="s">
        <v>298</v>
      </c>
      <c r="T2200" t="str">
        <f t="shared" si="580"/>
        <v>VEN</v>
      </c>
      <c r="U2200" t="s">
        <v>381</v>
      </c>
      <c r="V2200" s="33">
        <f t="shared" si="581"/>
        <v>4209.13</v>
      </c>
      <c r="W2200">
        <f t="shared" si="582"/>
        <v>240</v>
      </c>
      <c r="X2200" s="33">
        <f t="shared" si="583"/>
        <v>3361.4</v>
      </c>
      <c r="Y2200" s="33">
        <f t="shared" si="584"/>
        <v>847.73</v>
      </c>
      <c r="Z2200" s="45">
        <f t="shared" si="585"/>
        <v>0.40416270583232167</v>
      </c>
      <c r="AA2200" s="33">
        <f t="shared" si="586"/>
        <v>1701.1733700000002</v>
      </c>
      <c r="AB2200" s="45">
        <f t="shared" si="587"/>
        <v>0.50609072707800329</v>
      </c>
      <c r="AC2200" s="33">
        <f>IFERROR($X2200/VLOOKUP(CONCATENATE("USD",C2200),[1]GEINDICE!AR$1:AS$65536,2,0),"")</f>
        <v>551.36553760354298</v>
      </c>
      <c r="AD2200" s="33">
        <f>IFERROR($AA2200/VLOOKUP(CONCATENATE("USD",C2200),[1]GEINDICE!AR$1:AS$65536,2,0),"")</f>
        <v>279.04098581153119</v>
      </c>
      <c r="AE2200" s="33">
        <f>IFERROR($X2200/VLOOKUP(CONCATENATE("EUR",C2200),[1]GEINDICE!AR$1:AS$65536,2,0),"")</f>
        <v>537.81539495368065</v>
      </c>
      <c r="AF2200" s="33">
        <f>IFERROR($AA2200/VLOOKUP(CONCATENATE("EUR",C2200),[1]GEINDICE!AR$1:AS$65536,2,0),"")</f>
        <v>272.18338426585177</v>
      </c>
      <c r="AG2200" s="48" t="str">
        <f>VLOOKUP(E2200,[1]Apresentação!AW$1:AX$65536,2,0)</f>
        <v xml:space="preserve">                    2 - LEATHER AUXILIARIES</v>
      </c>
      <c r="AH2200" s="48" t="str">
        <f t="shared" si="588"/>
        <v xml:space="preserve">         5213000009 - PELLASTOL SG BR</v>
      </c>
      <c r="AI2200" s="49" t="str">
        <f t="shared" si="589"/>
        <v xml:space="preserve">     L00167 - ARTE FINAL IND. E COM. DE COUROS LTDA</v>
      </c>
      <c r="AJ2200" t="str">
        <f t="shared" si="590"/>
        <v xml:space="preserve">     90 - SALES</v>
      </c>
      <c r="AK2200" t="str">
        <f t="shared" si="591"/>
        <v/>
      </c>
      <c r="AL2200">
        <f t="shared" si="592"/>
        <v>1</v>
      </c>
      <c r="AM2200" t="str">
        <f t="shared" si="593"/>
        <v>2025 1</v>
      </c>
      <c r="AN2200" t="str">
        <f t="shared" si="594"/>
        <v xml:space="preserve">ARTE </v>
      </c>
    </row>
    <row r="2201" spans="1:40" x14ac:dyDescent="0.35">
      <c r="A2201">
        <v>82347</v>
      </c>
      <c r="B2201" t="s">
        <v>274</v>
      </c>
      <c r="C2201" s="31">
        <v>45786</v>
      </c>
      <c r="D2201" t="s">
        <v>373</v>
      </c>
      <c r="E2201" t="s">
        <v>374</v>
      </c>
      <c r="F2201" t="s">
        <v>742</v>
      </c>
      <c r="G2201" t="s">
        <v>743</v>
      </c>
      <c r="H2201" t="s">
        <v>819</v>
      </c>
      <c r="I2201" t="s">
        <v>820</v>
      </c>
      <c r="J2201">
        <v>120</v>
      </c>
      <c r="K2201">
        <v>1965.08</v>
      </c>
      <c r="L2201">
        <v>812.23131999999998</v>
      </c>
      <c r="M2201">
        <v>395.76</v>
      </c>
      <c r="N2201">
        <v>16.375679999999999</v>
      </c>
      <c r="O2201" s="32">
        <f t="shared" si="578"/>
        <v>1569.32</v>
      </c>
      <c r="P2201" s="32">
        <f t="shared" si="579"/>
        <v>757.08867999999995</v>
      </c>
      <c r="Q2201">
        <v>738284</v>
      </c>
      <c r="R2201" t="s">
        <v>298</v>
      </c>
      <c r="S2201" t="s">
        <v>298</v>
      </c>
      <c r="T2201" t="str">
        <f t="shared" si="580"/>
        <v>VEN</v>
      </c>
      <c r="U2201" t="s">
        <v>381</v>
      </c>
      <c r="V2201" s="33">
        <f t="shared" si="581"/>
        <v>1965.08</v>
      </c>
      <c r="W2201">
        <f t="shared" si="582"/>
        <v>120</v>
      </c>
      <c r="X2201" s="33">
        <f t="shared" si="583"/>
        <v>1569.32</v>
      </c>
      <c r="Y2201" s="33">
        <f t="shared" si="584"/>
        <v>395.76</v>
      </c>
      <c r="Z2201" s="45">
        <f t="shared" si="585"/>
        <v>0.37305793148370547</v>
      </c>
      <c r="AA2201" s="33">
        <f t="shared" si="586"/>
        <v>733.08867999999995</v>
      </c>
      <c r="AB2201" s="45">
        <f t="shared" si="587"/>
        <v>0.46713779216475926</v>
      </c>
      <c r="AC2201" s="33">
        <f>IFERROR($X2201/VLOOKUP(CONCATENATE("USD",C2201),[1]GEINDICE!AR$1:AS$65536,2,0),"")</f>
        <v>277.70168639733856</v>
      </c>
      <c r="AD2201" s="33">
        <f>IFERROR($AA2201/VLOOKUP(CONCATENATE("USD",C2201),[1]GEINDICE!AR$1:AS$65536,2,0),"")</f>
        <v>129.72495266408308</v>
      </c>
      <c r="AE2201" s="33">
        <f>IFERROR($X2201/VLOOKUP(CONCATENATE("EUR",C2201),[1]GEINDICE!AR$1:AS$65536,2,0),"")</f>
        <v>246.40748649667125</v>
      </c>
      <c r="AF2201" s="33">
        <f>IFERROR($AA2201/VLOOKUP(CONCATENATE("EUR",C2201),[1]GEINDICE!AR$1:AS$65536,2,0),"")</f>
        <v>115.10624921492274</v>
      </c>
      <c r="AG2201" s="48" t="str">
        <f>VLOOKUP(E2201,[1]Apresentação!AW$1:AX$65536,2,0)</f>
        <v xml:space="preserve">                    2 - LEATHER AUXILIARIES</v>
      </c>
      <c r="AH2201" s="48" t="str">
        <f t="shared" si="588"/>
        <v xml:space="preserve">         5213000009 - PELLASTOL SG BR</v>
      </c>
      <c r="AI2201" s="49" t="str">
        <f t="shared" si="589"/>
        <v xml:space="preserve">     L00167 - ARTE FINAL IND. E COM. DE COUROS LTDA</v>
      </c>
      <c r="AJ2201" t="str">
        <f t="shared" si="590"/>
        <v xml:space="preserve">     90 - SALES</v>
      </c>
      <c r="AK2201" t="str">
        <f t="shared" si="591"/>
        <v/>
      </c>
      <c r="AL2201">
        <f t="shared" si="592"/>
        <v>5</v>
      </c>
      <c r="AM2201" t="str">
        <f t="shared" si="593"/>
        <v>2025 5</v>
      </c>
      <c r="AN2201" t="str">
        <f t="shared" si="594"/>
        <v xml:space="preserve">ARTE </v>
      </c>
    </row>
    <row r="2202" spans="1:40" x14ac:dyDescent="0.35">
      <c r="A2202">
        <v>81297</v>
      </c>
      <c r="B2202" t="s">
        <v>274</v>
      </c>
      <c r="C2202" s="31">
        <v>45702</v>
      </c>
      <c r="D2202" t="s">
        <v>373</v>
      </c>
      <c r="E2202" t="s">
        <v>374</v>
      </c>
      <c r="F2202" t="s">
        <v>742</v>
      </c>
      <c r="G2202" t="s">
        <v>743</v>
      </c>
      <c r="H2202" t="s">
        <v>819</v>
      </c>
      <c r="I2202" t="s">
        <v>820</v>
      </c>
      <c r="J2202">
        <v>240</v>
      </c>
      <c r="K2202">
        <v>3994.31</v>
      </c>
      <c r="L2202">
        <v>1596.5235499999999</v>
      </c>
      <c r="M2202">
        <v>804.46</v>
      </c>
      <c r="N2202">
        <v>16.642939999999999</v>
      </c>
      <c r="O2202" s="32">
        <f t="shared" si="578"/>
        <v>3189.85</v>
      </c>
      <c r="P2202" s="32">
        <f t="shared" si="579"/>
        <v>1593.32645</v>
      </c>
      <c r="Q2202">
        <v>710270</v>
      </c>
      <c r="R2202" t="s">
        <v>298</v>
      </c>
      <c r="S2202" t="s">
        <v>298</v>
      </c>
      <c r="T2202" t="str">
        <f t="shared" si="580"/>
        <v>VEN</v>
      </c>
      <c r="U2202" t="s">
        <v>300</v>
      </c>
      <c r="V2202" s="33">
        <f t="shared" si="581"/>
        <v>3994.31</v>
      </c>
      <c r="W2202">
        <f t="shared" si="582"/>
        <v>240</v>
      </c>
      <c r="X2202" s="33">
        <f t="shared" si="583"/>
        <v>3189.85</v>
      </c>
      <c r="Y2202" s="33">
        <f t="shared" si="584"/>
        <v>804.46</v>
      </c>
      <c r="Z2202" s="45">
        <f t="shared" si="585"/>
        <v>0.38688195207682929</v>
      </c>
      <c r="AA2202" s="33">
        <f t="shared" si="586"/>
        <v>1545.32645</v>
      </c>
      <c r="AB2202" s="45">
        <f t="shared" si="587"/>
        <v>0.48445113406586521</v>
      </c>
      <c r="AC2202" s="33">
        <f>IFERROR($X2202/VLOOKUP(CONCATENATE("USD",C2202),[1]GEINDICE!AR$1:AS$65536,2,0),"")</f>
        <v>556.85805561859536</v>
      </c>
      <c r="AD2202" s="33">
        <f>IFERROR($AA2202/VLOOKUP(CONCATENATE("USD",C2202),[1]GEINDICE!AR$1:AS$65536,2,0),"")</f>
        <v>269.77051655814114</v>
      </c>
      <c r="AE2202" s="33">
        <f>IFERROR($X2202/VLOOKUP(CONCATENATE("EUR",C2202),[1]GEINDICE!AR$1:AS$65536,2,0),"")</f>
        <v>529.88421734580299</v>
      </c>
      <c r="AF2202" s="33">
        <f>IFERROR($AA2202/VLOOKUP(CONCATENATE("EUR",C2202),[1]GEINDICE!AR$1:AS$65536,2,0),"")</f>
        <v>256.70301001677768</v>
      </c>
      <c r="AG2202" s="48" t="str">
        <f>VLOOKUP(E2202,[1]Apresentação!AW$1:AX$65536,2,0)</f>
        <v xml:space="preserve">                    2 - LEATHER AUXILIARIES</v>
      </c>
      <c r="AH2202" s="48" t="str">
        <f t="shared" si="588"/>
        <v xml:space="preserve">         5213000009 - PELLASTOL SG BR</v>
      </c>
      <c r="AI2202" s="49" t="str">
        <f t="shared" si="589"/>
        <v xml:space="preserve">     L00167 - ARTE FINAL IND. E COM. DE COUROS LTDA</v>
      </c>
      <c r="AJ2202" t="str">
        <f t="shared" si="590"/>
        <v xml:space="preserve">     90 - SALES</v>
      </c>
      <c r="AK2202" t="str">
        <f t="shared" si="591"/>
        <v/>
      </c>
      <c r="AL2202">
        <f t="shared" si="592"/>
        <v>2</v>
      </c>
      <c r="AM2202" t="str">
        <f t="shared" si="593"/>
        <v>2025 2</v>
      </c>
      <c r="AN2202" t="str">
        <f t="shared" si="594"/>
        <v xml:space="preserve">ARTE </v>
      </c>
    </row>
    <row r="2203" spans="1:40" x14ac:dyDescent="0.35">
      <c r="A2203">
        <v>81639</v>
      </c>
      <c r="B2203" t="s">
        <v>274</v>
      </c>
      <c r="C2203" s="31">
        <v>45730</v>
      </c>
      <c r="D2203" t="s">
        <v>373</v>
      </c>
      <c r="E2203" t="s">
        <v>374</v>
      </c>
      <c r="F2203" t="s">
        <v>742</v>
      </c>
      <c r="G2203" t="s">
        <v>743</v>
      </c>
      <c r="H2203" t="s">
        <v>819</v>
      </c>
      <c r="I2203" t="s">
        <v>820</v>
      </c>
      <c r="J2203">
        <v>240</v>
      </c>
      <c r="K2203">
        <v>4018.02</v>
      </c>
      <c r="L2203">
        <v>1596.5235499999999</v>
      </c>
      <c r="M2203">
        <v>809.23</v>
      </c>
      <c r="N2203">
        <v>16.74173</v>
      </c>
      <c r="O2203" s="32">
        <f t="shared" si="578"/>
        <v>3208.79</v>
      </c>
      <c r="P2203" s="32">
        <f t="shared" si="579"/>
        <v>1612.2664500000001</v>
      </c>
      <c r="Q2203">
        <v>717733</v>
      </c>
      <c r="R2203" t="s">
        <v>298</v>
      </c>
      <c r="S2203" t="s">
        <v>298</v>
      </c>
      <c r="T2203" t="str">
        <f t="shared" si="580"/>
        <v>VEN</v>
      </c>
      <c r="U2203" t="s">
        <v>381</v>
      </c>
      <c r="V2203" s="33">
        <f t="shared" si="581"/>
        <v>4018.02</v>
      </c>
      <c r="W2203">
        <f t="shared" si="582"/>
        <v>240</v>
      </c>
      <c r="X2203" s="33">
        <f t="shared" si="583"/>
        <v>3208.79</v>
      </c>
      <c r="Y2203" s="33">
        <f t="shared" si="584"/>
        <v>809.23</v>
      </c>
      <c r="Z2203" s="45">
        <f t="shared" si="585"/>
        <v>0.38931275852285457</v>
      </c>
      <c r="AA2203" s="33">
        <f t="shared" si="586"/>
        <v>1564.2664500000001</v>
      </c>
      <c r="AB2203" s="45">
        <f t="shared" si="587"/>
        <v>0.48749418004917744</v>
      </c>
      <c r="AC2203" s="33">
        <f>IFERROR($X2203/VLOOKUP(CONCATENATE("USD",C2203),[1]GEINDICE!AR$1:AS$65536,2,0),"")</f>
        <v>558.83766697434646</v>
      </c>
      <c r="AD2203" s="33">
        <f>IFERROR($AA2203/VLOOKUP(CONCATENATE("USD",C2203),[1]GEINDICE!AR$1:AS$65536,2,0),"")</f>
        <v>272.43011024225433</v>
      </c>
      <c r="AE2203" s="33">
        <f>IFERROR($X2203/VLOOKUP(CONCATENATE("EUR",C2203),[1]GEINDICE!AR$1:AS$65536,2,0),"")</f>
        <v>514.014993752603</v>
      </c>
      <c r="AF2203" s="33">
        <f>IFERROR($AA2203/VLOOKUP(CONCATENATE("EUR",C2203),[1]GEINDICE!AR$1:AS$65536,2,0),"")</f>
        <v>250.5793179124083</v>
      </c>
      <c r="AG2203" s="48" t="str">
        <f>VLOOKUP(E2203,[1]Apresentação!AW$1:AX$65536,2,0)</f>
        <v xml:space="preserve">                    2 - LEATHER AUXILIARIES</v>
      </c>
      <c r="AH2203" s="48" t="str">
        <f t="shared" si="588"/>
        <v xml:space="preserve">         5213000009 - PELLASTOL SG BR</v>
      </c>
      <c r="AI2203" s="49" t="str">
        <f t="shared" si="589"/>
        <v xml:space="preserve">     L00167 - ARTE FINAL IND. E COM. DE COUROS LTDA</v>
      </c>
      <c r="AJ2203" t="str">
        <f t="shared" si="590"/>
        <v xml:space="preserve">     90 - SALES</v>
      </c>
      <c r="AK2203" t="str">
        <f t="shared" si="591"/>
        <v/>
      </c>
      <c r="AL2203">
        <f t="shared" si="592"/>
        <v>3</v>
      </c>
      <c r="AM2203" t="str">
        <f t="shared" si="593"/>
        <v>2025 3</v>
      </c>
      <c r="AN2203" t="str">
        <f t="shared" si="594"/>
        <v xml:space="preserve">ARTE </v>
      </c>
    </row>
    <row r="2204" spans="1:40" x14ac:dyDescent="0.35">
      <c r="A2204">
        <v>81641</v>
      </c>
      <c r="B2204" t="s">
        <v>274</v>
      </c>
      <c r="C2204" s="31">
        <v>45730</v>
      </c>
      <c r="D2204" t="s">
        <v>373</v>
      </c>
      <c r="E2204" t="s">
        <v>374</v>
      </c>
      <c r="F2204" t="s">
        <v>467</v>
      </c>
      <c r="G2204" t="s">
        <v>468</v>
      </c>
      <c r="H2204" t="s">
        <v>819</v>
      </c>
      <c r="I2204" t="s">
        <v>820</v>
      </c>
      <c r="J2204">
        <v>120</v>
      </c>
      <c r="K2204">
        <v>2139.4499999999998</v>
      </c>
      <c r="L2204">
        <v>798.26178000000004</v>
      </c>
      <c r="M2204">
        <v>430.88</v>
      </c>
      <c r="N2204">
        <v>17.828779999999998</v>
      </c>
      <c r="O2204" s="32">
        <f t="shared" si="578"/>
        <v>1708.5699999999997</v>
      </c>
      <c r="P2204" s="32">
        <f t="shared" si="579"/>
        <v>910.30821999999966</v>
      </c>
      <c r="Q2204">
        <v>717770</v>
      </c>
      <c r="R2204" t="s">
        <v>298</v>
      </c>
      <c r="S2204" t="s">
        <v>298</v>
      </c>
      <c r="T2204" t="str">
        <f t="shared" si="580"/>
        <v>VEN</v>
      </c>
      <c r="U2204" t="s">
        <v>300</v>
      </c>
      <c r="V2204" s="33">
        <f t="shared" si="581"/>
        <v>2139.4499999999998</v>
      </c>
      <c r="W2204">
        <f t="shared" si="582"/>
        <v>120</v>
      </c>
      <c r="X2204" s="33">
        <f t="shared" si="583"/>
        <v>1708.5699999999997</v>
      </c>
      <c r="Y2204" s="33">
        <f t="shared" si="584"/>
        <v>430.88</v>
      </c>
      <c r="Z2204" s="45">
        <f t="shared" si="585"/>
        <v>0.41426919067984752</v>
      </c>
      <c r="AA2204" s="33">
        <f t="shared" si="586"/>
        <v>886.30821999999966</v>
      </c>
      <c r="AB2204" s="45">
        <f t="shared" si="587"/>
        <v>0.5187427029621261</v>
      </c>
      <c r="AC2204" s="33">
        <f>IFERROR($X2204/VLOOKUP(CONCATENATE("USD",C2204),[1]GEINDICE!AR$1:AS$65536,2,0),"")</f>
        <v>297.56178268517385</v>
      </c>
      <c r="AD2204" s="33">
        <f>IFERROR($AA2204/VLOOKUP(CONCATENATE("USD",C2204),[1]GEINDICE!AR$1:AS$65536,2,0),"")</f>
        <v>154.35800344833586</v>
      </c>
      <c r="AE2204" s="33">
        <f>IFERROR($X2204/VLOOKUP(CONCATENATE("EUR",C2204),[1]GEINDICE!AR$1:AS$65536,2,0),"")</f>
        <v>273.69525518213561</v>
      </c>
      <c r="AF2204" s="33">
        <f>IFERROR($AA2204/VLOOKUP(CONCATENATE("EUR",C2204),[1]GEINDICE!AR$1:AS$65536,2,0),"")</f>
        <v>141.97741646108986</v>
      </c>
      <c r="AG2204" s="48" t="str">
        <f>VLOOKUP(E2204,[1]Apresentação!AW$1:AX$65536,2,0)</f>
        <v xml:space="preserve">                    2 - LEATHER AUXILIARIES</v>
      </c>
      <c r="AH2204" s="48" t="str">
        <f t="shared" si="588"/>
        <v xml:space="preserve">         5213000009 - PELLASTOL SG BR</v>
      </c>
      <c r="AI2204" s="49" t="str">
        <f t="shared" si="589"/>
        <v xml:space="preserve">     L00102 - CURTUME SANTO ANTONIO LTDA</v>
      </c>
      <c r="AJ2204" t="str">
        <f t="shared" si="590"/>
        <v xml:space="preserve">     90 - SALES</v>
      </c>
      <c r="AK2204" t="str">
        <f t="shared" si="591"/>
        <v/>
      </c>
      <c r="AL2204">
        <f t="shared" si="592"/>
        <v>3</v>
      </c>
      <c r="AM2204" t="str">
        <f t="shared" si="593"/>
        <v>2025 3</v>
      </c>
      <c r="AN2204" t="str">
        <f t="shared" si="594"/>
        <v xml:space="preserve">CURTUME </v>
      </c>
    </row>
    <row r="2205" spans="1:40" x14ac:dyDescent="0.35">
      <c r="A2205">
        <v>84252</v>
      </c>
      <c r="B2205" t="s">
        <v>274</v>
      </c>
      <c r="C2205" s="31">
        <v>45947</v>
      </c>
      <c r="D2205" t="s">
        <v>373</v>
      </c>
      <c r="E2205" t="s">
        <v>374</v>
      </c>
      <c r="F2205" t="s">
        <v>467</v>
      </c>
      <c r="G2205" t="s">
        <v>468</v>
      </c>
      <c r="H2205" t="s">
        <v>819</v>
      </c>
      <c r="I2205" t="s">
        <v>820</v>
      </c>
      <c r="J2205">
        <v>120</v>
      </c>
      <c r="K2205">
        <v>1924.13</v>
      </c>
      <c r="L2205">
        <v>815.06538999999998</v>
      </c>
      <c r="M2205">
        <v>387.53</v>
      </c>
      <c r="N2205">
        <v>16.03443</v>
      </c>
      <c r="O2205" s="32">
        <f t="shared" si="578"/>
        <v>1536.6000000000001</v>
      </c>
      <c r="P2205" s="32">
        <f t="shared" si="579"/>
        <v>721.53461000000016</v>
      </c>
      <c r="Q2205">
        <v>764516</v>
      </c>
      <c r="R2205" t="s">
        <v>298</v>
      </c>
      <c r="S2205" t="s">
        <v>298</v>
      </c>
      <c r="T2205" t="str">
        <f t="shared" si="580"/>
        <v>VEN</v>
      </c>
      <c r="U2205" t="s">
        <v>300</v>
      </c>
      <c r="V2205" s="33">
        <f t="shared" si="581"/>
        <v>1924.13</v>
      </c>
      <c r="W2205">
        <f t="shared" si="582"/>
        <v>120</v>
      </c>
      <c r="X2205" s="33">
        <f t="shared" si="583"/>
        <v>1536.6000000000001</v>
      </c>
      <c r="Y2205" s="33">
        <f t="shared" si="584"/>
        <v>387.53</v>
      </c>
      <c r="Z2205" s="45">
        <f t="shared" si="585"/>
        <v>0.36251948153191321</v>
      </c>
      <c r="AA2205" s="33">
        <f t="shared" si="586"/>
        <v>697.53461000000016</v>
      </c>
      <c r="AB2205" s="45">
        <f t="shared" si="587"/>
        <v>0.45394677209423406</v>
      </c>
      <c r="AC2205" s="33">
        <f>IFERROR($X2205/VLOOKUP(CONCATENATE("USD",C2205),[1]GEINDICE!AR$1:AS$65536,2,0),"")</f>
        <v>282.51516822945399</v>
      </c>
      <c r="AD2205" s="33">
        <f>IFERROR($AA2205/VLOOKUP(CONCATENATE("USD",C2205),[1]GEINDICE!AR$1:AS$65536,2,0),"")</f>
        <v>128.24684868542013</v>
      </c>
      <c r="AE2205" s="33">
        <f>IFERROR($X2205/VLOOKUP(CONCATENATE("EUR",C2205),[1]GEINDICE!AR$1:AS$65536,2,0),"")</f>
        <v>242.02617776307707</v>
      </c>
      <c r="AF2205" s="33">
        <f>IFERROR($AA2205/VLOOKUP(CONCATENATE("EUR",C2205),[1]GEINDICE!AR$1:AS$65536,2,0),"")</f>
        <v>109.86700215785413</v>
      </c>
      <c r="AG2205" s="48" t="str">
        <f>VLOOKUP(E2205,[1]Apresentação!AW$1:AX$65536,2,0)</f>
        <v xml:space="preserve">                    2 - LEATHER AUXILIARIES</v>
      </c>
      <c r="AH2205" s="48" t="str">
        <f t="shared" si="588"/>
        <v xml:space="preserve">         5213000009 - PELLASTOL SG BR</v>
      </c>
      <c r="AI2205" s="49" t="str">
        <f t="shared" si="589"/>
        <v xml:space="preserve">     L00102 - CURTUME SANTO ANTONIO LTDA</v>
      </c>
      <c r="AJ2205" t="str">
        <f t="shared" si="590"/>
        <v xml:space="preserve">     90 - SALES</v>
      </c>
      <c r="AK2205" t="str">
        <f t="shared" si="591"/>
        <v/>
      </c>
      <c r="AL2205">
        <f t="shared" si="592"/>
        <v>10</v>
      </c>
      <c r="AM2205" t="str">
        <f t="shared" si="593"/>
        <v>2025 10</v>
      </c>
      <c r="AN2205" t="str">
        <f t="shared" si="594"/>
        <v xml:space="preserve">CURTUME </v>
      </c>
    </row>
    <row r="2206" spans="1:40" x14ac:dyDescent="0.35">
      <c r="A2206">
        <v>83189</v>
      </c>
      <c r="B2206" t="s">
        <v>274</v>
      </c>
      <c r="C2206" s="31">
        <v>45856</v>
      </c>
      <c r="D2206" t="s">
        <v>373</v>
      </c>
      <c r="E2206" t="s">
        <v>374</v>
      </c>
      <c r="F2206" t="s">
        <v>469</v>
      </c>
      <c r="G2206" t="s">
        <v>470</v>
      </c>
      <c r="H2206" t="s">
        <v>819</v>
      </c>
      <c r="I2206" t="s">
        <v>820</v>
      </c>
      <c r="J2206">
        <v>1000</v>
      </c>
      <c r="K2206">
        <v>13878.51</v>
      </c>
      <c r="L2206">
        <v>6425.5970699999998</v>
      </c>
      <c r="M2206">
        <v>2795.13</v>
      </c>
      <c r="N2206">
        <v>13.878509999999999</v>
      </c>
      <c r="O2206" s="32">
        <f t="shared" si="578"/>
        <v>11083.380000000001</v>
      </c>
      <c r="P2206" s="32">
        <f t="shared" si="579"/>
        <v>4657.7829300000012</v>
      </c>
      <c r="Q2206">
        <v>744325</v>
      </c>
      <c r="R2206" t="s">
        <v>298</v>
      </c>
      <c r="S2206" t="s">
        <v>298</v>
      </c>
      <c r="T2206" t="str">
        <f t="shared" si="580"/>
        <v>VEN</v>
      </c>
      <c r="U2206" t="s">
        <v>300</v>
      </c>
      <c r="V2206" s="33">
        <f t="shared" si="581"/>
        <v>13878.51</v>
      </c>
      <c r="W2206">
        <f t="shared" si="582"/>
        <v>1000</v>
      </c>
      <c r="X2206" s="33">
        <f t="shared" si="583"/>
        <v>11083.380000000001</v>
      </c>
      <c r="Y2206" s="33">
        <f t="shared" si="584"/>
        <v>2795.13</v>
      </c>
      <c r="Z2206" s="45">
        <f t="shared" si="585"/>
        <v>0.32120039759311347</v>
      </c>
      <c r="AA2206" s="33">
        <f t="shared" si="586"/>
        <v>4457.7829300000012</v>
      </c>
      <c r="AB2206" s="45">
        <f t="shared" si="587"/>
        <v>0.40220428515488965</v>
      </c>
      <c r="AC2206" s="33">
        <f>IFERROR($X2206/VLOOKUP(CONCATENATE("USD",C2206),[1]GEINDICE!AR$1:AS$65536,2,0),"")</f>
        <v>1998.2295460281973</v>
      </c>
      <c r="AD2206" s="33">
        <f>IFERROR($AA2206/VLOOKUP(CONCATENATE("USD",C2206),[1]GEINDICE!AR$1:AS$65536,2,0),"")</f>
        <v>803.69648613565084</v>
      </c>
      <c r="AE2206" s="33">
        <f>IFERROR($X2206/VLOOKUP(CONCATENATE("EUR",C2206),[1]GEINDICE!AR$1:AS$65536,2,0),"")</f>
        <v>1715.7997399219767</v>
      </c>
      <c r="AF2206" s="33">
        <f>IFERROR($AA2206/VLOOKUP(CONCATENATE("EUR",C2206),[1]GEINDICE!AR$1:AS$65536,2,0),"")</f>
        <v>690.10200786426424</v>
      </c>
      <c r="AG2206" s="48" t="str">
        <f>VLOOKUP(E2206,[1]Apresentação!AW$1:AX$65536,2,0)</f>
        <v xml:space="preserve">                    2 - LEATHER AUXILIARIES</v>
      </c>
      <c r="AH2206" s="48" t="str">
        <f t="shared" si="588"/>
        <v xml:space="preserve">         5213000009 - PELLASTOL SG BR</v>
      </c>
      <c r="AI2206" s="49" t="str">
        <f t="shared" si="589"/>
        <v xml:space="preserve">     L00351 - SOFTCOURO INDUSTRIA E COMERCIO LTDA</v>
      </c>
      <c r="AJ2206" t="str">
        <f t="shared" si="590"/>
        <v xml:space="preserve">     90 - SALES</v>
      </c>
      <c r="AK2206" t="str">
        <f t="shared" si="591"/>
        <v/>
      </c>
      <c r="AL2206">
        <f t="shared" si="592"/>
        <v>7</v>
      </c>
      <c r="AM2206" t="str">
        <f t="shared" si="593"/>
        <v>2025 7</v>
      </c>
      <c r="AN2206" t="str">
        <f t="shared" si="594"/>
        <v xml:space="preserve">SOFTCOURO </v>
      </c>
    </row>
    <row r="2207" spans="1:40" x14ac:dyDescent="0.35">
      <c r="A2207">
        <v>83603</v>
      </c>
      <c r="B2207" t="s">
        <v>274</v>
      </c>
      <c r="C2207" s="31">
        <v>45891</v>
      </c>
      <c r="D2207" t="s">
        <v>373</v>
      </c>
      <c r="E2207" t="s">
        <v>374</v>
      </c>
      <c r="F2207" t="s">
        <v>467</v>
      </c>
      <c r="G2207" t="s">
        <v>468</v>
      </c>
      <c r="H2207" t="s">
        <v>819</v>
      </c>
      <c r="I2207" t="s">
        <v>820</v>
      </c>
      <c r="J2207">
        <v>120</v>
      </c>
      <c r="K2207">
        <v>2017.89</v>
      </c>
      <c r="L2207">
        <v>771.07164999999998</v>
      </c>
      <c r="M2207">
        <v>406.41</v>
      </c>
      <c r="N2207">
        <v>16.815749999999998</v>
      </c>
      <c r="O2207" s="32">
        <f t="shared" si="578"/>
        <v>1611.48</v>
      </c>
      <c r="P2207" s="32">
        <f t="shared" si="579"/>
        <v>840.40835000000004</v>
      </c>
      <c r="Q2207">
        <v>759535</v>
      </c>
      <c r="R2207" t="s">
        <v>298</v>
      </c>
      <c r="S2207" t="s">
        <v>298</v>
      </c>
      <c r="T2207" t="str">
        <f t="shared" si="580"/>
        <v>VEN</v>
      </c>
      <c r="U2207" t="s">
        <v>300</v>
      </c>
      <c r="V2207" s="33">
        <f t="shared" si="581"/>
        <v>2017.89</v>
      </c>
      <c r="W2207">
        <f t="shared" si="582"/>
        <v>120</v>
      </c>
      <c r="X2207" s="33">
        <f t="shared" si="583"/>
        <v>1611.48</v>
      </c>
      <c r="Y2207" s="33">
        <f t="shared" si="584"/>
        <v>406.41</v>
      </c>
      <c r="Z2207" s="45">
        <f t="shared" si="585"/>
        <v>0.40458516073720568</v>
      </c>
      <c r="AA2207" s="33">
        <f t="shared" si="586"/>
        <v>816.40835000000004</v>
      </c>
      <c r="AB2207" s="45">
        <f t="shared" si="587"/>
        <v>0.50662021868096407</v>
      </c>
      <c r="AC2207" s="33">
        <f>IFERROR($X2207/VLOOKUP(CONCATENATE("USD",C2207),[1]GEINDICE!AR$1:AS$65536,2,0),"")</f>
        <v>296.27151051625236</v>
      </c>
      <c r="AD2207" s="33">
        <f>IFERROR($AA2207/VLOOKUP(CONCATENATE("USD",C2207),[1]GEINDICE!AR$1:AS$65536,2,0),"")</f>
        <v>150.09713744668332</v>
      </c>
      <c r="AE2207" s="33">
        <f>IFERROR($X2207/VLOOKUP(CONCATENATE("EUR",C2207),[1]GEINDICE!AR$1:AS$65536,2,0),"")</f>
        <v>252.94385408654975</v>
      </c>
      <c r="AF2207" s="33">
        <f>IFERROR($AA2207/VLOOKUP(CONCATENATE("EUR",C2207),[1]GEINDICE!AR$1:AS$65536,2,0),"")</f>
        <v>128.1464706713337</v>
      </c>
      <c r="AG2207" s="48" t="str">
        <f>VLOOKUP(E2207,[1]Apresentação!AW$1:AX$65536,2,0)</f>
        <v xml:space="preserve">                    2 - LEATHER AUXILIARIES</v>
      </c>
      <c r="AH2207" s="48" t="str">
        <f t="shared" si="588"/>
        <v xml:space="preserve">         5213000009 - PELLASTOL SG BR</v>
      </c>
      <c r="AI2207" s="49" t="str">
        <f t="shared" si="589"/>
        <v xml:space="preserve">     L00102 - CURTUME SANTO ANTONIO LTDA</v>
      </c>
      <c r="AJ2207" t="str">
        <f t="shared" si="590"/>
        <v xml:space="preserve">     90 - SALES</v>
      </c>
      <c r="AK2207" t="str">
        <f t="shared" si="591"/>
        <v/>
      </c>
      <c r="AL2207">
        <f t="shared" si="592"/>
        <v>8</v>
      </c>
      <c r="AM2207" t="str">
        <f t="shared" si="593"/>
        <v>2025 8</v>
      </c>
      <c r="AN2207" t="str">
        <f t="shared" si="594"/>
        <v xml:space="preserve">CURTUME </v>
      </c>
    </row>
    <row r="2208" spans="1:40" x14ac:dyDescent="0.35">
      <c r="A2208">
        <v>84014</v>
      </c>
      <c r="B2208" t="s">
        <v>274</v>
      </c>
      <c r="C2208" s="31">
        <v>45926</v>
      </c>
      <c r="D2208" t="s">
        <v>373</v>
      </c>
      <c r="E2208" t="s">
        <v>374</v>
      </c>
      <c r="F2208" t="s">
        <v>469</v>
      </c>
      <c r="G2208" t="s">
        <v>470</v>
      </c>
      <c r="H2208" t="s">
        <v>819</v>
      </c>
      <c r="I2208" t="s">
        <v>820</v>
      </c>
      <c r="J2208">
        <v>1000</v>
      </c>
      <c r="K2208">
        <v>13302.83</v>
      </c>
      <c r="L2208">
        <v>6792.2115800000001</v>
      </c>
      <c r="M2208">
        <v>2679.19</v>
      </c>
      <c r="N2208">
        <v>13.30283</v>
      </c>
      <c r="O2208" s="32">
        <f t="shared" si="578"/>
        <v>10623.64</v>
      </c>
      <c r="P2208" s="32">
        <f t="shared" si="579"/>
        <v>3831.4284199999993</v>
      </c>
      <c r="Q2208">
        <v>762470</v>
      </c>
      <c r="R2208" t="s">
        <v>298</v>
      </c>
      <c r="S2208" t="s">
        <v>298</v>
      </c>
      <c r="T2208" t="str">
        <f t="shared" si="580"/>
        <v>VEN</v>
      </c>
      <c r="U2208" t="s">
        <v>300</v>
      </c>
      <c r="V2208" s="33">
        <f t="shared" si="581"/>
        <v>13302.83</v>
      </c>
      <c r="W2208">
        <f t="shared" si="582"/>
        <v>1000</v>
      </c>
      <c r="X2208" s="33">
        <f t="shared" si="583"/>
        <v>10623.64</v>
      </c>
      <c r="Y2208" s="33">
        <f t="shared" si="584"/>
        <v>2679.19</v>
      </c>
      <c r="Z2208" s="45">
        <f t="shared" si="585"/>
        <v>0.27298164525894109</v>
      </c>
      <c r="AA2208" s="33">
        <f t="shared" si="586"/>
        <v>3631.4284199999993</v>
      </c>
      <c r="AB2208" s="45">
        <f t="shared" si="587"/>
        <v>0.34182525198519526</v>
      </c>
      <c r="AC2208" s="33">
        <f>IFERROR($X2208/VLOOKUP(CONCATENATE("USD",C2208),[1]GEINDICE!AR$1:AS$65536,2,0),"")</f>
        <v>1987.770605295163</v>
      </c>
      <c r="AD2208" s="33">
        <f>IFERROR($AA2208/VLOOKUP(CONCATENATE("USD",C2208),[1]GEINDICE!AR$1:AS$65536,2,0),"")</f>
        <v>679.4701880437832</v>
      </c>
      <c r="AE2208" s="33">
        <f>IFERROR($X2208/VLOOKUP(CONCATENATE("EUR",C2208),[1]GEINDICE!AR$1:AS$65536,2,0),"")</f>
        <v>1700.1088208936114</v>
      </c>
      <c r="AF2208" s="33">
        <f>IFERROR($AA2208/VLOOKUP(CONCATENATE("EUR",C2208),[1]GEINDICE!AR$1:AS$65536,2,0),"")</f>
        <v>581.14012610421184</v>
      </c>
      <c r="AG2208" s="48" t="str">
        <f>VLOOKUP(E2208,[1]Apresentação!AW$1:AX$65536,2,0)</f>
        <v xml:space="preserve">                    2 - LEATHER AUXILIARIES</v>
      </c>
      <c r="AH2208" s="48" t="str">
        <f t="shared" si="588"/>
        <v xml:space="preserve">         5213000009 - PELLASTOL SG BR</v>
      </c>
      <c r="AI2208" s="49" t="str">
        <f t="shared" si="589"/>
        <v xml:space="preserve">     L00351 - SOFTCOURO INDUSTRIA E COMERCIO LTDA</v>
      </c>
      <c r="AJ2208" t="str">
        <f t="shared" si="590"/>
        <v xml:space="preserve">     90 - SALES</v>
      </c>
      <c r="AK2208" t="str">
        <f t="shared" si="591"/>
        <v/>
      </c>
      <c r="AL2208">
        <f t="shared" si="592"/>
        <v>9</v>
      </c>
      <c r="AM2208" t="str">
        <f t="shared" si="593"/>
        <v>2025 9</v>
      </c>
      <c r="AN2208" t="str">
        <f t="shared" si="594"/>
        <v xml:space="preserve">SOFTCOURO </v>
      </c>
    </row>
    <row r="2209" spans="1:40" x14ac:dyDescent="0.35">
      <c r="A2209">
        <v>83767</v>
      </c>
      <c r="B2209" t="s">
        <v>274</v>
      </c>
      <c r="C2209" s="31">
        <v>45905</v>
      </c>
      <c r="D2209" t="s">
        <v>373</v>
      </c>
      <c r="E2209" t="s">
        <v>374</v>
      </c>
      <c r="F2209" t="s">
        <v>469</v>
      </c>
      <c r="G2209" t="s">
        <v>470</v>
      </c>
      <c r="H2209" t="s">
        <v>819</v>
      </c>
      <c r="I2209" t="s">
        <v>820</v>
      </c>
      <c r="J2209">
        <v>1000</v>
      </c>
      <c r="K2209">
        <v>13592.16</v>
      </c>
      <c r="L2209">
        <v>6792.2230099999997</v>
      </c>
      <c r="M2209">
        <v>2737.46</v>
      </c>
      <c r="N2209">
        <v>13.59216</v>
      </c>
      <c r="O2209" s="32">
        <f t="shared" si="578"/>
        <v>10854.7</v>
      </c>
      <c r="P2209" s="32">
        <f t="shared" si="579"/>
        <v>4062.476990000001</v>
      </c>
      <c r="Q2209">
        <v>760743</v>
      </c>
      <c r="R2209" t="s">
        <v>298</v>
      </c>
      <c r="S2209" t="s">
        <v>298</v>
      </c>
      <c r="T2209" t="str">
        <f t="shared" si="580"/>
        <v>VEN</v>
      </c>
      <c r="U2209" t="s">
        <v>300</v>
      </c>
      <c r="V2209" s="33">
        <f t="shared" si="581"/>
        <v>13592.16</v>
      </c>
      <c r="W2209">
        <f t="shared" si="582"/>
        <v>1000</v>
      </c>
      <c r="X2209" s="33">
        <f t="shared" si="583"/>
        <v>10854.7</v>
      </c>
      <c r="Y2209" s="33">
        <f t="shared" si="584"/>
        <v>2737.46</v>
      </c>
      <c r="Z2209" s="45">
        <f t="shared" si="585"/>
        <v>0.28416947637461604</v>
      </c>
      <c r="AA2209" s="33">
        <f t="shared" si="586"/>
        <v>3862.476990000001</v>
      </c>
      <c r="AB2209" s="45">
        <f t="shared" si="587"/>
        <v>0.35583452237279711</v>
      </c>
      <c r="AC2209" s="33">
        <f>IFERROR($X2209/VLOOKUP(CONCATENATE("USD",C2209),[1]GEINDICE!AR$1:AS$65536,2,0),"")</f>
        <v>2011.3215238659948</v>
      </c>
      <c r="AD2209" s="33">
        <f>IFERROR($AA2209/VLOOKUP(CONCATENATE("USD",C2209),[1]GEINDICE!AR$1:AS$65536,2,0),"")</f>
        <v>715.69763378298273</v>
      </c>
      <c r="AE2209" s="33">
        <f>IFERROR($X2209/VLOOKUP(CONCATENATE("EUR",C2209),[1]GEINDICE!AR$1:AS$65536,2,0),"")</f>
        <v>1710.4520886843889</v>
      </c>
      <c r="AF2209" s="33">
        <f>IFERROR($AA2209/VLOOKUP(CONCATENATE("EUR",C2209),[1]GEINDICE!AR$1:AS$65536,2,0),"")</f>
        <v>608.63790201856273</v>
      </c>
      <c r="AG2209" s="48" t="str">
        <f>VLOOKUP(E2209,[1]Apresentação!AW$1:AX$65536,2,0)</f>
        <v xml:space="preserve">                    2 - LEATHER AUXILIARIES</v>
      </c>
      <c r="AH2209" s="48" t="str">
        <f t="shared" si="588"/>
        <v xml:space="preserve">         5213000009 - PELLASTOL SG BR</v>
      </c>
      <c r="AI2209" s="49" t="str">
        <f t="shared" si="589"/>
        <v xml:space="preserve">     L00351 - SOFTCOURO INDUSTRIA E COMERCIO LTDA</v>
      </c>
      <c r="AJ2209" t="str">
        <f t="shared" si="590"/>
        <v xml:space="preserve">     90 - SALES</v>
      </c>
      <c r="AK2209" t="str">
        <f t="shared" si="591"/>
        <v/>
      </c>
      <c r="AL2209">
        <f t="shared" si="592"/>
        <v>9</v>
      </c>
      <c r="AM2209" t="str">
        <f t="shared" si="593"/>
        <v>2025 9</v>
      </c>
      <c r="AN2209" t="str">
        <f t="shared" si="594"/>
        <v xml:space="preserve">SOFTCOURO </v>
      </c>
    </row>
    <row r="2210" spans="1:40" x14ac:dyDescent="0.35">
      <c r="A2210">
        <v>84001</v>
      </c>
      <c r="B2210" t="s">
        <v>274</v>
      </c>
      <c r="C2210" s="31">
        <v>45925</v>
      </c>
      <c r="D2210" t="s">
        <v>373</v>
      </c>
      <c r="E2210" t="s">
        <v>374</v>
      </c>
      <c r="F2210" t="s">
        <v>467</v>
      </c>
      <c r="G2210" t="s">
        <v>468</v>
      </c>
      <c r="H2210" t="s">
        <v>819</v>
      </c>
      <c r="I2210" t="s">
        <v>820</v>
      </c>
      <c r="J2210">
        <v>240</v>
      </c>
      <c r="K2210">
        <v>3760.33</v>
      </c>
      <c r="L2210">
        <v>1630.13078</v>
      </c>
      <c r="M2210">
        <v>757.33</v>
      </c>
      <c r="N2210">
        <v>15.66804</v>
      </c>
      <c r="O2210" s="32">
        <f t="shared" si="578"/>
        <v>3003</v>
      </c>
      <c r="P2210" s="32">
        <f t="shared" si="579"/>
        <v>1372.86922</v>
      </c>
      <c r="Q2210">
        <v>762345</v>
      </c>
      <c r="R2210" t="s">
        <v>298</v>
      </c>
      <c r="S2210" t="s">
        <v>298</v>
      </c>
      <c r="T2210" t="str">
        <f t="shared" si="580"/>
        <v>VEN</v>
      </c>
      <c r="U2210" t="s">
        <v>300</v>
      </c>
      <c r="V2210" s="33">
        <f t="shared" si="581"/>
        <v>3760.33</v>
      </c>
      <c r="W2210">
        <f t="shared" si="582"/>
        <v>240</v>
      </c>
      <c r="X2210" s="33">
        <f t="shared" si="583"/>
        <v>3003</v>
      </c>
      <c r="Y2210" s="33">
        <f t="shared" si="584"/>
        <v>757.33</v>
      </c>
      <c r="Z2210" s="45">
        <f t="shared" si="585"/>
        <v>0.3523279127097888</v>
      </c>
      <c r="AA2210" s="33">
        <f t="shared" si="586"/>
        <v>1324.86922</v>
      </c>
      <c r="AB2210" s="45">
        <f t="shared" si="587"/>
        <v>0.44118189144189146</v>
      </c>
      <c r="AC2210" s="33">
        <f>IFERROR($X2210/VLOOKUP(CONCATENATE("USD",C2210),[1]GEINDICE!AR$1:AS$65536,2,0),"")</f>
        <v>562.09639681796909</v>
      </c>
      <c r="AD2210" s="33">
        <f>IFERROR($AA2210/VLOOKUP(CONCATENATE("USD",C2210),[1]GEINDICE!AR$1:AS$65536,2,0),"")</f>
        <v>247.98675152082359</v>
      </c>
      <c r="AE2210" s="33">
        <f>IFERROR($X2210/VLOOKUP(CONCATENATE("EUR",C2210),[1]GEINDICE!AR$1:AS$65536,2,0),"")</f>
        <v>481.49692149820419</v>
      </c>
      <c r="AF2210" s="33">
        <f>IFERROR($AA2210/VLOOKUP(CONCATENATE("EUR",C2210),[1]GEINDICE!AR$1:AS$65536,2,0),"")</f>
        <v>212.42772255002563</v>
      </c>
      <c r="AG2210" s="48" t="str">
        <f>VLOOKUP(E2210,[1]Apresentação!AW$1:AX$65536,2,0)</f>
        <v xml:space="preserve">                    2 - LEATHER AUXILIARIES</v>
      </c>
      <c r="AH2210" s="48" t="str">
        <f t="shared" si="588"/>
        <v xml:space="preserve">         5213000009 - PELLASTOL SG BR</v>
      </c>
      <c r="AI2210" s="49" t="str">
        <f t="shared" si="589"/>
        <v xml:space="preserve">     L00102 - CURTUME SANTO ANTONIO LTDA</v>
      </c>
      <c r="AJ2210" t="str">
        <f t="shared" si="590"/>
        <v xml:space="preserve">     90 - SALES</v>
      </c>
      <c r="AK2210" t="str">
        <f t="shared" si="591"/>
        <v/>
      </c>
      <c r="AL2210">
        <f t="shared" si="592"/>
        <v>9</v>
      </c>
      <c r="AM2210" t="str">
        <f t="shared" si="593"/>
        <v>2025 9</v>
      </c>
      <c r="AN2210" t="str">
        <f t="shared" si="594"/>
        <v xml:space="preserve">CURTUME </v>
      </c>
    </row>
    <row r="2211" spans="1:40" x14ac:dyDescent="0.35">
      <c r="A2211">
        <v>82442</v>
      </c>
      <c r="B2211" t="s">
        <v>274</v>
      </c>
      <c r="C2211" s="31">
        <v>45793</v>
      </c>
      <c r="D2211" t="s">
        <v>373</v>
      </c>
      <c r="E2211" t="s">
        <v>374</v>
      </c>
      <c r="F2211" t="s">
        <v>469</v>
      </c>
      <c r="G2211" t="s">
        <v>470</v>
      </c>
      <c r="H2211" t="s">
        <v>819</v>
      </c>
      <c r="I2211" t="s">
        <v>820</v>
      </c>
      <c r="J2211">
        <v>120</v>
      </c>
      <c r="K2211">
        <v>1683.08</v>
      </c>
      <c r="L2211">
        <v>812.23131999999998</v>
      </c>
      <c r="M2211">
        <v>338.97</v>
      </c>
      <c r="N2211">
        <v>14.02567</v>
      </c>
      <c r="O2211" s="32">
        <f t="shared" si="578"/>
        <v>1344.11</v>
      </c>
      <c r="P2211" s="32">
        <f t="shared" si="579"/>
        <v>531.87867999999992</v>
      </c>
      <c r="Q2211">
        <v>738934</v>
      </c>
      <c r="R2211" t="s">
        <v>298</v>
      </c>
      <c r="S2211" t="s">
        <v>298</v>
      </c>
      <c r="T2211" t="str">
        <f t="shared" si="580"/>
        <v>VEN</v>
      </c>
      <c r="U2211" t="s">
        <v>300</v>
      </c>
      <c r="V2211" s="33">
        <f t="shared" si="581"/>
        <v>1683.08</v>
      </c>
      <c r="W2211">
        <f t="shared" si="582"/>
        <v>120</v>
      </c>
      <c r="X2211" s="33">
        <f t="shared" si="583"/>
        <v>1344.11</v>
      </c>
      <c r="Y2211" s="33">
        <f t="shared" si="584"/>
        <v>338.97</v>
      </c>
      <c r="Z2211" s="45">
        <f t="shared" si="585"/>
        <v>0.30175551964256003</v>
      </c>
      <c r="AA2211" s="33">
        <f t="shared" si="586"/>
        <v>507.87867999999992</v>
      </c>
      <c r="AB2211" s="45">
        <f t="shared" si="587"/>
        <v>0.37785499698685371</v>
      </c>
      <c r="AC2211" s="33">
        <f>IFERROR($X2211/VLOOKUP(CONCATENATE("USD",C2211),[1]GEINDICE!AR$1:AS$65536,2,0),"")</f>
        <v>236.11945542380323</v>
      </c>
      <c r="AD2211" s="33">
        <f>IFERROR($AA2211/VLOOKUP(CONCATENATE("USD",C2211),[1]GEINDICE!AR$1:AS$65536,2,0),"")</f>
        <v>89.218916117698711</v>
      </c>
      <c r="AE2211" s="33">
        <f>IFERROR($X2211/VLOOKUP(CONCATENATE("EUR",C2211),[1]GEINDICE!AR$1:AS$65536,2,0),"")</f>
        <v>211.93787448754333</v>
      </c>
      <c r="AF2211" s="33">
        <f>IFERROR($AA2211/VLOOKUP(CONCATENATE("EUR",C2211),[1]GEINDICE!AR$1:AS$65536,2,0),"")</f>
        <v>80.081784925890872</v>
      </c>
      <c r="AG2211" s="48" t="str">
        <f>VLOOKUP(E2211,[1]Apresentação!AW$1:AX$65536,2,0)</f>
        <v xml:space="preserve">                    2 - LEATHER AUXILIARIES</v>
      </c>
      <c r="AH2211" s="48" t="str">
        <f t="shared" si="588"/>
        <v xml:space="preserve">         5213000009 - PELLASTOL SG BR</v>
      </c>
      <c r="AI2211" s="49" t="str">
        <f t="shared" si="589"/>
        <v xml:space="preserve">     L00351 - SOFTCOURO INDUSTRIA E COMERCIO LTDA</v>
      </c>
      <c r="AJ2211" t="str">
        <f t="shared" si="590"/>
        <v xml:space="preserve">     90 - SALES</v>
      </c>
      <c r="AK2211" t="str">
        <f t="shared" si="591"/>
        <v/>
      </c>
      <c r="AL2211">
        <f t="shared" si="592"/>
        <v>5</v>
      </c>
      <c r="AM2211" t="str">
        <f t="shared" si="593"/>
        <v>2025 5</v>
      </c>
      <c r="AN2211" t="str">
        <f t="shared" si="594"/>
        <v xml:space="preserve">SOFTCOURO </v>
      </c>
    </row>
    <row r="2212" spans="1:40" x14ac:dyDescent="0.35">
      <c r="A2212">
        <v>82752</v>
      </c>
      <c r="B2212" t="s">
        <v>274</v>
      </c>
      <c r="C2212" s="31">
        <v>45820</v>
      </c>
      <c r="D2212" t="s">
        <v>373</v>
      </c>
      <c r="E2212" t="s">
        <v>374</v>
      </c>
      <c r="F2212" t="s">
        <v>469</v>
      </c>
      <c r="G2212" t="s">
        <v>470</v>
      </c>
      <c r="H2212" t="s">
        <v>819</v>
      </c>
      <c r="I2212" t="s">
        <v>820</v>
      </c>
      <c r="J2212">
        <v>240</v>
      </c>
      <c r="K2212">
        <v>3310.11</v>
      </c>
      <c r="L2212">
        <v>1600.6146000000001</v>
      </c>
      <c r="M2212">
        <v>666.65</v>
      </c>
      <c r="N2212">
        <v>13.792109999999999</v>
      </c>
      <c r="O2212" s="32">
        <f t="shared" si="578"/>
        <v>2643.46</v>
      </c>
      <c r="P2212" s="32">
        <f t="shared" si="579"/>
        <v>1042.8453999999999</v>
      </c>
      <c r="Q2212">
        <v>741195</v>
      </c>
      <c r="R2212" t="s">
        <v>298</v>
      </c>
      <c r="S2212" t="s">
        <v>298</v>
      </c>
      <c r="T2212" t="str">
        <f t="shared" si="580"/>
        <v>VEN</v>
      </c>
      <c r="U2212" t="s">
        <v>300</v>
      </c>
      <c r="V2212" s="33">
        <f t="shared" si="581"/>
        <v>3310.11</v>
      </c>
      <c r="W2212">
        <f t="shared" si="582"/>
        <v>240</v>
      </c>
      <c r="X2212" s="33">
        <f t="shared" si="583"/>
        <v>2643.46</v>
      </c>
      <c r="Y2212" s="33">
        <f t="shared" si="584"/>
        <v>666.65</v>
      </c>
      <c r="Z2212" s="45">
        <f t="shared" si="585"/>
        <v>0.30054753467407425</v>
      </c>
      <c r="AA2212" s="33">
        <f t="shared" si="586"/>
        <v>994.84539999999993</v>
      </c>
      <c r="AB2212" s="45">
        <f t="shared" si="587"/>
        <v>0.37634214249506326</v>
      </c>
      <c r="AC2212" s="33">
        <f>IFERROR($X2212/VLOOKUP(CONCATENATE("USD",C2212),[1]GEINDICE!AR$1:AS$65536,2,0),"")</f>
        <v>477.26222286415828</v>
      </c>
      <c r="AD2212" s="33">
        <f>IFERROR($AA2212/VLOOKUP(CONCATENATE("USD",C2212),[1]GEINDICE!AR$1:AS$65536,2,0),"")</f>
        <v>179.6138874846537</v>
      </c>
      <c r="AE2212" s="33">
        <f>IFERROR($X2212/VLOOKUP(CONCATENATE("EUR",C2212),[1]GEINDICE!AR$1:AS$65536,2,0),"")</f>
        <v>412.21619261477042</v>
      </c>
      <c r="AF2212" s="33">
        <f>IFERROR($AA2212/VLOOKUP(CONCATENATE("EUR",C2212),[1]GEINDICE!AR$1:AS$65536,2,0),"")</f>
        <v>155.13432509980038</v>
      </c>
      <c r="AG2212" s="48" t="str">
        <f>VLOOKUP(E2212,[1]Apresentação!AW$1:AX$65536,2,0)</f>
        <v xml:space="preserve">                    2 - LEATHER AUXILIARIES</v>
      </c>
      <c r="AH2212" s="48" t="str">
        <f t="shared" si="588"/>
        <v xml:space="preserve">         5213000009 - PELLASTOL SG BR</v>
      </c>
      <c r="AI2212" s="49" t="str">
        <f t="shared" si="589"/>
        <v xml:space="preserve">     L00351 - SOFTCOURO INDUSTRIA E COMERCIO LTDA</v>
      </c>
      <c r="AJ2212" t="str">
        <f t="shared" si="590"/>
        <v xml:space="preserve">     90 - SALES</v>
      </c>
      <c r="AK2212" t="str">
        <f t="shared" si="591"/>
        <v/>
      </c>
      <c r="AL2212">
        <f t="shared" si="592"/>
        <v>6</v>
      </c>
      <c r="AM2212" t="str">
        <f t="shared" si="593"/>
        <v>2025 6</v>
      </c>
      <c r="AN2212" t="str">
        <f t="shared" si="594"/>
        <v xml:space="preserve">SOFTCOURO </v>
      </c>
    </row>
    <row r="2213" spans="1:40" x14ac:dyDescent="0.35">
      <c r="A2213">
        <v>83514</v>
      </c>
      <c r="B2213" t="s">
        <v>274</v>
      </c>
      <c r="C2213" s="31">
        <v>45884</v>
      </c>
      <c r="D2213" t="s">
        <v>373</v>
      </c>
      <c r="E2213" t="s">
        <v>374</v>
      </c>
      <c r="F2213" t="s">
        <v>469</v>
      </c>
      <c r="G2213" t="s">
        <v>470</v>
      </c>
      <c r="H2213" t="s">
        <v>819</v>
      </c>
      <c r="I2213" t="s">
        <v>820</v>
      </c>
      <c r="J2213">
        <v>1000</v>
      </c>
      <c r="K2213">
        <v>13469.66</v>
      </c>
      <c r="L2213">
        <v>6425.5970699999998</v>
      </c>
      <c r="M2213">
        <v>2712.79</v>
      </c>
      <c r="N2213">
        <v>13.469659999999999</v>
      </c>
      <c r="O2213" s="32">
        <f t="shared" si="578"/>
        <v>10756.869999999999</v>
      </c>
      <c r="P2213" s="32">
        <f t="shared" si="579"/>
        <v>4331.2729299999992</v>
      </c>
      <c r="Q2213">
        <v>755309</v>
      </c>
      <c r="R2213" t="s">
        <v>298</v>
      </c>
      <c r="S2213" t="s">
        <v>298</v>
      </c>
      <c r="T2213" t="str">
        <f t="shared" si="580"/>
        <v>VEN</v>
      </c>
      <c r="U2213" t="s">
        <v>300</v>
      </c>
      <c r="V2213" s="33">
        <f t="shared" si="581"/>
        <v>13469.66</v>
      </c>
      <c r="W2213">
        <f t="shared" si="582"/>
        <v>1000</v>
      </c>
      <c r="X2213" s="33">
        <f t="shared" si="583"/>
        <v>10756.869999999999</v>
      </c>
      <c r="Y2213" s="33">
        <f t="shared" si="584"/>
        <v>2712.79</v>
      </c>
      <c r="Z2213" s="45">
        <f t="shared" si="585"/>
        <v>0.3067095182803426</v>
      </c>
      <c r="AA2213" s="33">
        <f t="shared" si="586"/>
        <v>4131.2729299999992</v>
      </c>
      <c r="AB2213" s="45">
        <f t="shared" si="587"/>
        <v>0.38405901809727178</v>
      </c>
      <c r="AC2213" s="33">
        <f>IFERROR($X2213/VLOOKUP(CONCATENATE("USD",C2213),[1]GEINDICE!AR$1:AS$65536,2,0),"")</f>
        <v>1994.6725263314045</v>
      </c>
      <c r="AD2213" s="33">
        <f>IFERROR($AA2213/VLOOKUP(CONCATENATE("USD",C2213),[1]GEINDICE!AR$1:AS$65536,2,0),"")</f>
        <v>766.07197188844361</v>
      </c>
      <c r="AE2213" s="33">
        <f>IFERROR($X2213/VLOOKUP(CONCATENATE("EUR",C2213),[1]GEINDICE!AR$1:AS$65536,2,0),"")</f>
        <v>1703.8156936040798</v>
      </c>
      <c r="AF2213" s="33">
        <f>IFERROR($AA2213/VLOOKUP(CONCATENATE("EUR",C2213),[1]GEINDICE!AR$1:AS$65536,2,0),"")</f>
        <v>654.36578230430496</v>
      </c>
      <c r="AG2213" s="48" t="str">
        <f>VLOOKUP(E2213,[1]Apresentação!AW$1:AX$65536,2,0)</f>
        <v xml:space="preserve">                    2 - LEATHER AUXILIARIES</v>
      </c>
      <c r="AH2213" s="48" t="str">
        <f t="shared" si="588"/>
        <v xml:space="preserve">         5213000009 - PELLASTOL SG BR</v>
      </c>
      <c r="AI2213" s="49" t="str">
        <f t="shared" si="589"/>
        <v xml:space="preserve">     L00351 - SOFTCOURO INDUSTRIA E COMERCIO LTDA</v>
      </c>
      <c r="AJ2213" t="str">
        <f t="shared" si="590"/>
        <v xml:space="preserve">     90 - SALES</v>
      </c>
      <c r="AK2213" t="str">
        <f t="shared" si="591"/>
        <v/>
      </c>
      <c r="AL2213">
        <f t="shared" si="592"/>
        <v>8</v>
      </c>
      <c r="AM2213" t="str">
        <f t="shared" si="593"/>
        <v>2025 8</v>
      </c>
      <c r="AN2213" t="str">
        <f t="shared" si="594"/>
        <v xml:space="preserve">SOFTCOURO </v>
      </c>
    </row>
    <row r="2214" spans="1:40" x14ac:dyDescent="0.35">
      <c r="A2214">
        <v>84235</v>
      </c>
      <c r="B2214" t="s">
        <v>274</v>
      </c>
      <c r="C2214" s="31">
        <v>45946</v>
      </c>
      <c r="D2214" t="s">
        <v>373</v>
      </c>
      <c r="E2214" t="s">
        <v>374</v>
      </c>
      <c r="F2214" t="s">
        <v>469</v>
      </c>
      <c r="G2214" t="s">
        <v>470</v>
      </c>
      <c r="H2214" t="s">
        <v>819</v>
      </c>
      <c r="I2214" t="s">
        <v>820</v>
      </c>
      <c r="J2214">
        <v>1000</v>
      </c>
      <c r="K2214">
        <v>13561.54</v>
      </c>
      <c r="L2214">
        <v>6792.2115800000001</v>
      </c>
      <c r="M2214">
        <v>2731.29</v>
      </c>
      <c r="N2214">
        <v>13.561539999999999</v>
      </c>
      <c r="O2214" s="32">
        <f t="shared" si="578"/>
        <v>10830.25</v>
      </c>
      <c r="P2214" s="32">
        <f t="shared" si="579"/>
        <v>4038.0384199999999</v>
      </c>
      <c r="Q2214">
        <v>764407</v>
      </c>
      <c r="R2214" t="s">
        <v>298</v>
      </c>
      <c r="S2214" t="s">
        <v>298</v>
      </c>
      <c r="T2214" t="str">
        <f t="shared" si="580"/>
        <v>VEN</v>
      </c>
      <c r="U2214" t="s">
        <v>300</v>
      </c>
      <c r="V2214" s="33">
        <f t="shared" si="581"/>
        <v>13561.54</v>
      </c>
      <c r="W2214">
        <f t="shared" si="582"/>
        <v>1000</v>
      </c>
      <c r="X2214" s="33">
        <f t="shared" si="583"/>
        <v>10830.25</v>
      </c>
      <c r="Y2214" s="33">
        <f t="shared" si="584"/>
        <v>2731.29</v>
      </c>
      <c r="Z2214" s="45">
        <f t="shared" si="585"/>
        <v>0.28300904027123758</v>
      </c>
      <c r="AA2214" s="33">
        <f t="shared" si="586"/>
        <v>3838.0384199999999</v>
      </c>
      <c r="AB2214" s="45">
        <f t="shared" si="587"/>
        <v>0.35438133191754573</v>
      </c>
      <c r="AC2214" s="33">
        <f>IFERROR($X2214/VLOOKUP(CONCATENATE("USD",C2214),[1]GEINDICE!AR$1:AS$65536,2,0),"")</f>
        <v>1992.5396474960444</v>
      </c>
      <c r="AD2214" s="33">
        <f>IFERROR($AA2214/VLOOKUP(CONCATENATE("USD",C2214),[1]GEINDICE!AR$1:AS$65536,2,0),"")</f>
        <v>706.11885417816529</v>
      </c>
      <c r="AE2214" s="33">
        <f>IFERROR($X2214/VLOOKUP(CONCATENATE("EUR",C2214),[1]GEINDICE!AR$1:AS$65536,2,0),"")</f>
        <v>1707.9988645145011</v>
      </c>
      <c r="AF2214" s="33">
        <f>IFERROR($AA2214/VLOOKUP(CONCATENATE("EUR",C2214),[1]GEINDICE!AR$1:AS$65536,2,0),"")</f>
        <v>605.28291252030465</v>
      </c>
      <c r="AG2214" s="48" t="str">
        <f>VLOOKUP(E2214,[1]Apresentação!AW$1:AX$65536,2,0)</f>
        <v xml:space="preserve">                    2 - LEATHER AUXILIARIES</v>
      </c>
      <c r="AH2214" s="48" t="str">
        <f t="shared" si="588"/>
        <v xml:space="preserve">         5213000009 - PELLASTOL SG BR</v>
      </c>
      <c r="AI2214" s="49" t="str">
        <f t="shared" si="589"/>
        <v xml:space="preserve">     L00351 - SOFTCOURO INDUSTRIA E COMERCIO LTDA</v>
      </c>
      <c r="AJ2214" t="str">
        <f t="shared" si="590"/>
        <v xml:space="preserve">     90 - SALES</v>
      </c>
      <c r="AK2214" t="str">
        <f t="shared" si="591"/>
        <v/>
      </c>
      <c r="AL2214">
        <f t="shared" si="592"/>
        <v>10</v>
      </c>
      <c r="AM2214" t="str">
        <f t="shared" si="593"/>
        <v>2025 10</v>
      </c>
      <c r="AN2214" t="str">
        <f t="shared" si="594"/>
        <v xml:space="preserve">SOFTCOURO </v>
      </c>
    </row>
    <row r="2215" spans="1:40" x14ac:dyDescent="0.35">
      <c r="A2215">
        <v>83926</v>
      </c>
      <c r="B2215" t="s">
        <v>274</v>
      </c>
      <c r="C2215" s="31">
        <v>45919</v>
      </c>
      <c r="D2215" t="s">
        <v>373</v>
      </c>
      <c r="E2215" t="s">
        <v>374</v>
      </c>
      <c r="F2215" t="s">
        <v>467</v>
      </c>
      <c r="G2215" t="s">
        <v>468</v>
      </c>
      <c r="H2215" t="s">
        <v>819</v>
      </c>
      <c r="I2215" t="s">
        <v>820</v>
      </c>
      <c r="J2215">
        <v>120</v>
      </c>
      <c r="K2215">
        <v>1876.55</v>
      </c>
      <c r="L2215">
        <v>815.06538999999998</v>
      </c>
      <c r="M2215">
        <v>377.94</v>
      </c>
      <c r="N2215">
        <v>15.63795</v>
      </c>
      <c r="O2215" s="32">
        <f t="shared" si="578"/>
        <v>1498.61</v>
      </c>
      <c r="P2215" s="32">
        <f t="shared" si="579"/>
        <v>683.54460999999992</v>
      </c>
      <c r="Q2215">
        <v>761948</v>
      </c>
      <c r="R2215" t="s">
        <v>298</v>
      </c>
      <c r="S2215" t="s">
        <v>298</v>
      </c>
      <c r="T2215" t="str">
        <f t="shared" si="580"/>
        <v>VEN</v>
      </c>
      <c r="U2215" t="s">
        <v>300</v>
      </c>
      <c r="V2215" s="33">
        <f t="shared" si="581"/>
        <v>1876.55</v>
      </c>
      <c r="W2215">
        <f t="shared" si="582"/>
        <v>120</v>
      </c>
      <c r="X2215" s="33">
        <f t="shared" si="583"/>
        <v>1498.61</v>
      </c>
      <c r="Y2215" s="33">
        <f t="shared" si="584"/>
        <v>377.94</v>
      </c>
      <c r="Z2215" s="45">
        <f t="shared" si="585"/>
        <v>0.35146657962750788</v>
      </c>
      <c r="AA2215" s="33">
        <f t="shared" si="586"/>
        <v>659.54460999999992</v>
      </c>
      <c r="AB2215" s="45">
        <f t="shared" si="587"/>
        <v>0.44010423659257575</v>
      </c>
      <c r="AC2215" s="33">
        <f>IFERROR($X2215/VLOOKUP(CONCATENATE("USD",C2215),[1]GEINDICE!AR$1:AS$65536,2,0),"")</f>
        <v>281.29176364591933</v>
      </c>
      <c r="AD2215" s="33">
        <f>IFERROR($AA2215/VLOOKUP(CONCATENATE("USD",C2215),[1]GEINDICE!AR$1:AS$65536,2,0),"")</f>
        <v>123.79769689916658</v>
      </c>
      <c r="AE2215" s="33">
        <f>IFERROR($X2215/VLOOKUP(CONCATENATE("EUR",C2215),[1]GEINDICE!AR$1:AS$65536,2,0),"")</f>
        <v>239.31428753932386</v>
      </c>
      <c r="AF2215" s="33">
        <f>IFERROR($AA2215/VLOOKUP(CONCATENATE("EUR",C2215),[1]GEINDICE!AR$1:AS$65536,2,0),"")</f>
        <v>105.32323182319028</v>
      </c>
      <c r="AG2215" s="48" t="str">
        <f>VLOOKUP(E2215,[1]Apresentação!AW$1:AX$65536,2,0)</f>
        <v xml:space="preserve">                    2 - LEATHER AUXILIARIES</v>
      </c>
      <c r="AH2215" s="48" t="str">
        <f t="shared" si="588"/>
        <v xml:space="preserve">         5213000009 - PELLASTOL SG BR</v>
      </c>
      <c r="AI2215" s="49" t="str">
        <f t="shared" si="589"/>
        <v xml:space="preserve">     L00102 - CURTUME SANTO ANTONIO LTDA</v>
      </c>
      <c r="AJ2215" t="str">
        <f t="shared" si="590"/>
        <v xml:space="preserve">     90 - SALES</v>
      </c>
      <c r="AK2215" t="str">
        <f t="shared" si="591"/>
        <v/>
      </c>
      <c r="AL2215">
        <f t="shared" si="592"/>
        <v>9</v>
      </c>
      <c r="AM2215" t="str">
        <f t="shared" si="593"/>
        <v>2025 9</v>
      </c>
      <c r="AN2215" t="str">
        <f t="shared" si="594"/>
        <v xml:space="preserve">CURTUME </v>
      </c>
    </row>
    <row r="2216" spans="1:40" x14ac:dyDescent="0.35">
      <c r="A2216">
        <v>82579</v>
      </c>
      <c r="B2216" t="s">
        <v>274</v>
      </c>
      <c r="C2216" s="31">
        <v>45806</v>
      </c>
      <c r="D2216" t="s">
        <v>373</v>
      </c>
      <c r="E2216" t="s">
        <v>374</v>
      </c>
      <c r="F2216" t="s">
        <v>469</v>
      </c>
      <c r="G2216" t="s">
        <v>470</v>
      </c>
      <c r="H2216" t="s">
        <v>819</v>
      </c>
      <c r="I2216" t="s">
        <v>820</v>
      </c>
      <c r="J2216">
        <v>240</v>
      </c>
      <c r="K2216">
        <v>3402.4900000000002</v>
      </c>
      <c r="L2216">
        <v>1629.6331600000001</v>
      </c>
      <c r="M2216">
        <v>685.26</v>
      </c>
      <c r="N2216">
        <v>14.177059999999999</v>
      </c>
      <c r="O2216" s="32">
        <f t="shared" si="578"/>
        <v>2717.2300000000005</v>
      </c>
      <c r="P2216" s="32">
        <f t="shared" si="579"/>
        <v>1087.5968400000004</v>
      </c>
      <c r="Q2216">
        <v>739970</v>
      </c>
      <c r="R2216" t="s">
        <v>298</v>
      </c>
      <c r="S2216" t="s">
        <v>298</v>
      </c>
      <c r="T2216" t="str">
        <f t="shared" si="580"/>
        <v>VEN</v>
      </c>
      <c r="U2216" t="s">
        <v>300</v>
      </c>
      <c r="V2216" s="33">
        <f t="shared" si="581"/>
        <v>3402.4900000000002</v>
      </c>
      <c r="W2216">
        <f t="shared" si="582"/>
        <v>240</v>
      </c>
      <c r="X2216" s="33">
        <f t="shared" si="583"/>
        <v>2717.2300000000005</v>
      </c>
      <c r="Y2216" s="33">
        <f t="shared" si="584"/>
        <v>685.26</v>
      </c>
      <c r="Z2216" s="45">
        <f t="shared" si="585"/>
        <v>0.30554001334316938</v>
      </c>
      <c r="AA2216" s="33">
        <f t="shared" si="586"/>
        <v>1039.5968400000004</v>
      </c>
      <c r="AB2216" s="45">
        <f t="shared" si="587"/>
        <v>0.38259434792049263</v>
      </c>
      <c r="AC2216" s="33">
        <f>IFERROR($X2216/VLOOKUP(CONCATENATE("USD",C2216),[1]GEINDICE!AR$1:AS$65536,2,0),"")</f>
        <v>480.42398203645757</v>
      </c>
      <c r="AD2216" s="33">
        <f>IFERROR($AA2216/VLOOKUP(CONCATENATE("USD",C2216),[1]GEINDICE!AR$1:AS$65536,2,0),"")</f>
        <v>183.80750013260496</v>
      </c>
      <c r="AE2216" s="33">
        <f>IFERROR($X2216/VLOOKUP(CONCATENATE("EUR",C2216),[1]GEINDICE!AR$1:AS$65536,2,0),"")</f>
        <v>422.53374385768495</v>
      </c>
      <c r="AF2216" s="33">
        <f>IFERROR($AA2216/VLOOKUP(CONCATENATE("EUR",C2216),[1]GEINDICE!AR$1:AS$65536,2,0),"")</f>
        <v>161.65902220563544</v>
      </c>
      <c r="AG2216" s="48" t="str">
        <f>VLOOKUP(E2216,[1]Apresentação!AW$1:AX$65536,2,0)</f>
        <v xml:space="preserve">                    2 - LEATHER AUXILIARIES</v>
      </c>
      <c r="AH2216" s="48" t="str">
        <f t="shared" si="588"/>
        <v xml:space="preserve">         5213000009 - PELLASTOL SG BR</v>
      </c>
      <c r="AI2216" s="49" t="str">
        <f t="shared" si="589"/>
        <v xml:space="preserve">     L00351 - SOFTCOURO INDUSTRIA E COMERCIO LTDA</v>
      </c>
      <c r="AJ2216" t="str">
        <f t="shared" si="590"/>
        <v xml:space="preserve">     90 - SALES</v>
      </c>
      <c r="AK2216" t="str">
        <f t="shared" si="591"/>
        <v/>
      </c>
      <c r="AL2216">
        <f t="shared" si="592"/>
        <v>5</v>
      </c>
      <c r="AM2216" t="str">
        <f t="shared" si="593"/>
        <v>2025 5</v>
      </c>
      <c r="AN2216" t="str">
        <f t="shared" si="594"/>
        <v xml:space="preserve">SOFTCOURO </v>
      </c>
    </row>
    <row r="2217" spans="1:40" x14ac:dyDescent="0.35">
      <c r="A2217">
        <v>82898</v>
      </c>
      <c r="B2217" t="s">
        <v>274</v>
      </c>
      <c r="C2217" s="31">
        <v>45835</v>
      </c>
      <c r="D2217" t="s">
        <v>373</v>
      </c>
      <c r="E2217" t="s">
        <v>374</v>
      </c>
      <c r="F2217" t="s">
        <v>469</v>
      </c>
      <c r="G2217" t="s">
        <v>470</v>
      </c>
      <c r="H2217" t="s">
        <v>819</v>
      </c>
      <c r="I2217" t="s">
        <v>820</v>
      </c>
      <c r="J2217">
        <v>240</v>
      </c>
      <c r="K2217">
        <v>3295.4700000000003</v>
      </c>
      <c r="L2217">
        <v>1600.623</v>
      </c>
      <c r="M2217">
        <v>663.71</v>
      </c>
      <c r="N2217">
        <v>13.731109999999999</v>
      </c>
      <c r="O2217" s="32">
        <f t="shared" si="578"/>
        <v>2631.76</v>
      </c>
      <c r="P2217" s="32">
        <f t="shared" si="579"/>
        <v>1031.1370000000002</v>
      </c>
      <c r="Q2217">
        <v>742173</v>
      </c>
      <c r="R2217" t="s">
        <v>298</v>
      </c>
      <c r="S2217" t="s">
        <v>298</v>
      </c>
      <c r="T2217" t="str">
        <f t="shared" si="580"/>
        <v>VEN</v>
      </c>
      <c r="U2217" t="s">
        <v>300</v>
      </c>
      <c r="V2217" s="33">
        <f t="shared" si="581"/>
        <v>3295.4700000000003</v>
      </c>
      <c r="W2217">
        <f t="shared" si="582"/>
        <v>240</v>
      </c>
      <c r="X2217" s="33">
        <f t="shared" si="583"/>
        <v>2631.76</v>
      </c>
      <c r="Y2217" s="33">
        <f t="shared" si="584"/>
        <v>663.71</v>
      </c>
      <c r="Z2217" s="45">
        <f t="shared" si="585"/>
        <v>0.29832982852218354</v>
      </c>
      <c r="AA2217" s="33">
        <f t="shared" si="586"/>
        <v>983.13700000000017</v>
      </c>
      <c r="AB2217" s="45">
        <f t="shared" si="587"/>
        <v>0.37356635863452597</v>
      </c>
      <c r="AC2217" s="33">
        <f>IFERROR($X2217/VLOOKUP(CONCATENATE("USD",C2217),[1]GEINDICE!AR$1:AS$65536,2,0),"")</f>
        <v>480.60775397651531</v>
      </c>
      <c r="AD2217" s="33">
        <f>IFERROR($AA2217/VLOOKUP(CONCATENATE("USD",C2217),[1]GEINDICE!AR$1:AS$65536,2,0),"")</f>
        <v>179.53888858452495</v>
      </c>
      <c r="AE2217" s="33">
        <f>IFERROR($X2217/VLOOKUP(CONCATENATE("EUR",C2217),[1]GEINDICE!AR$1:AS$65536,2,0),"")</f>
        <v>409.93784949921343</v>
      </c>
      <c r="AF2217" s="33">
        <f>IFERROR($AA2217/VLOOKUP(CONCATENATE("EUR",C2217),[1]GEINDICE!AR$1:AS$65536,2,0),"")</f>
        <v>153.13898970388948</v>
      </c>
      <c r="AG2217" s="48" t="str">
        <f>VLOOKUP(E2217,[1]Apresentação!AW$1:AX$65536,2,0)</f>
        <v xml:space="preserve">                    2 - LEATHER AUXILIARIES</v>
      </c>
      <c r="AH2217" s="48" t="str">
        <f t="shared" si="588"/>
        <v xml:space="preserve">         5213000009 - PELLASTOL SG BR</v>
      </c>
      <c r="AI2217" s="49" t="str">
        <f t="shared" si="589"/>
        <v xml:space="preserve">     L00351 - SOFTCOURO INDUSTRIA E COMERCIO LTDA</v>
      </c>
      <c r="AJ2217" t="str">
        <f t="shared" si="590"/>
        <v xml:space="preserve">     90 - SALES</v>
      </c>
      <c r="AK2217" t="str">
        <f t="shared" si="591"/>
        <v/>
      </c>
      <c r="AL2217">
        <f t="shared" si="592"/>
        <v>6</v>
      </c>
      <c r="AM2217" t="str">
        <f t="shared" si="593"/>
        <v>2025 6</v>
      </c>
      <c r="AN2217" t="str">
        <f t="shared" si="594"/>
        <v xml:space="preserve">SOFTCOURO </v>
      </c>
    </row>
    <row r="2218" spans="1:40" x14ac:dyDescent="0.35">
      <c r="A2218">
        <v>82905</v>
      </c>
      <c r="B2218" t="s">
        <v>274</v>
      </c>
      <c r="C2218" s="31">
        <v>45835</v>
      </c>
      <c r="D2218" t="s">
        <v>373</v>
      </c>
      <c r="E2218" t="s">
        <v>374</v>
      </c>
      <c r="F2218" t="s">
        <v>467</v>
      </c>
      <c r="G2218" t="s">
        <v>468</v>
      </c>
      <c r="H2218" t="s">
        <v>819</v>
      </c>
      <c r="I2218" t="s">
        <v>820</v>
      </c>
      <c r="J2218">
        <v>240</v>
      </c>
      <c r="K2218">
        <v>4059.11</v>
      </c>
      <c r="L2218">
        <v>1600.623</v>
      </c>
      <c r="M2218">
        <v>817.5</v>
      </c>
      <c r="N2218">
        <v>16.912969999999998</v>
      </c>
      <c r="O2218" s="32">
        <f t="shared" si="578"/>
        <v>3241.61</v>
      </c>
      <c r="P2218" s="32">
        <f t="shared" si="579"/>
        <v>1640.9870000000001</v>
      </c>
      <c r="Q2218">
        <v>742189</v>
      </c>
      <c r="R2218" t="s">
        <v>298</v>
      </c>
      <c r="S2218" t="s">
        <v>298</v>
      </c>
      <c r="T2218" t="str">
        <f t="shared" si="580"/>
        <v>VEN</v>
      </c>
      <c r="U2218" t="s">
        <v>300</v>
      </c>
      <c r="V2218" s="33">
        <f t="shared" si="581"/>
        <v>4059.11</v>
      </c>
      <c r="W2218">
        <f t="shared" si="582"/>
        <v>240</v>
      </c>
      <c r="X2218" s="33">
        <f t="shared" si="583"/>
        <v>3241.61</v>
      </c>
      <c r="Y2218" s="33">
        <f t="shared" si="584"/>
        <v>817.5</v>
      </c>
      <c r="Z2218" s="45">
        <f t="shared" si="585"/>
        <v>0.39244735915015855</v>
      </c>
      <c r="AA2218" s="33">
        <f t="shared" si="586"/>
        <v>1592.9870000000001</v>
      </c>
      <c r="AB2218" s="45">
        <f t="shared" si="587"/>
        <v>0.49141846181372839</v>
      </c>
      <c r="AC2218" s="33">
        <f>IFERROR($X2218/VLOOKUP(CONCATENATE("USD",C2218),[1]GEINDICE!AR$1:AS$65536,2,0),"")</f>
        <v>591.97757446264541</v>
      </c>
      <c r="AD2218" s="33">
        <f>IFERROR($AA2218/VLOOKUP(CONCATENATE("USD",C2218),[1]GEINDICE!AR$1:AS$65536,2,0),"")</f>
        <v>290.90870907065505</v>
      </c>
      <c r="AE2218" s="33">
        <f>IFERROR($X2218/VLOOKUP(CONCATENATE("EUR",C2218),[1]GEINDICE!AR$1:AS$65536,2,0),"")</f>
        <v>504.93154098973503</v>
      </c>
      <c r="AF2218" s="33">
        <f>IFERROR($AA2218/VLOOKUP(CONCATENATE("EUR",C2218),[1]GEINDICE!AR$1:AS$65536,2,0),"")</f>
        <v>248.13268119441113</v>
      </c>
      <c r="AG2218" s="48" t="str">
        <f>VLOOKUP(E2218,[1]Apresentação!AW$1:AX$65536,2,0)</f>
        <v xml:space="preserve">                    2 - LEATHER AUXILIARIES</v>
      </c>
      <c r="AH2218" s="48" t="str">
        <f t="shared" si="588"/>
        <v xml:space="preserve">         5213000009 - PELLASTOL SG BR</v>
      </c>
      <c r="AI2218" s="49" t="str">
        <f t="shared" si="589"/>
        <v xml:space="preserve">     L00102 - CURTUME SANTO ANTONIO LTDA</v>
      </c>
      <c r="AJ2218" t="str">
        <f t="shared" si="590"/>
        <v xml:space="preserve">     90 - SALES</v>
      </c>
      <c r="AK2218" t="str">
        <f t="shared" si="591"/>
        <v/>
      </c>
      <c r="AL2218">
        <f t="shared" si="592"/>
        <v>6</v>
      </c>
      <c r="AM2218" t="str">
        <f t="shared" si="593"/>
        <v>2025 6</v>
      </c>
      <c r="AN2218" t="str">
        <f t="shared" si="594"/>
        <v xml:space="preserve">CURTUME </v>
      </c>
    </row>
    <row r="2219" spans="1:40" x14ac:dyDescent="0.35">
      <c r="A2219">
        <v>81328</v>
      </c>
      <c r="B2219" t="s">
        <v>274</v>
      </c>
      <c r="C2219" s="31">
        <v>45707</v>
      </c>
      <c r="D2219" t="s">
        <v>373</v>
      </c>
      <c r="E2219" t="s">
        <v>374</v>
      </c>
      <c r="F2219" t="s">
        <v>697</v>
      </c>
      <c r="G2219" t="s">
        <v>391</v>
      </c>
      <c r="H2219" t="s">
        <v>821</v>
      </c>
      <c r="I2219" t="s">
        <v>822</v>
      </c>
      <c r="J2219">
        <v>130</v>
      </c>
      <c r="K2219">
        <v>2459.21</v>
      </c>
      <c r="L2219">
        <v>1156.9063200000001</v>
      </c>
      <c r="M2219">
        <v>383.7</v>
      </c>
      <c r="N2219">
        <v>18.91703</v>
      </c>
      <c r="O2219" s="32">
        <f t="shared" si="578"/>
        <v>2075.5100000000002</v>
      </c>
      <c r="P2219" s="32">
        <f t="shared" si="579"/>
        <v>918.60368000000017</v>
      </c>
      <c r="Q2219">
        <v>710636</v>
      </c>
      <c r="R2219" t="s">
        <v>298</v>
      </c>
      <c r="S2219" t="s">
        <v>298</v>
      </c>
      <c r="T2219" t="str">
        <f t="shared" si="580"/>
        <v>VEN</v>
      </c>
      <c r="U2219" t="s">
        <v>300</v>
      </c>
      <c r="V2219" s="33">
        <f t="shared" si="581"/>
        <v>2459.21</v>
      </c>
      <c r="W2219">
        <f t="shared" si="582"/>
        <v>130</v>
      </c>
      <c r="X2219" s="33">
        <f t="shared" si="583"/>
        <v>2075.5100000000002</v>
      </c>
      <c r="Y2219" s="33">
        <f t="shared" si="584"/>
        <v>383.7</v>
      </c>
      <c r="Z2219" s="45">
        <f t="shared" si="585"/>
        <v>0.36296358586700611</v>
      </c>
      <c r="AA2219" s="33">
        <f t="shared" si="586"/>
        <v>892.60368000000017</v>
      </c>
      <c r="AB2219" s="45">
        <f t="shared" si="587"/>
        <v>0.43006474553242341</v>
      </c>
      <c r="AC2219" s="33">
        <f>IFERROR($X2219/VLOOKUP(CONCATENATE("USD",C2219),[1]GEINDICE!AR$1:AS$65536,2,0),"")</f>
        <v>363.56963932243769</v>
      </c>
      <c r="AD2219" s="33">
        <f>IFERROR($AA2219/VLOOKUP(CONCATENATE("USD",C2219),[1]GEINDICE!AR$1:AS$65536,2,0),"")</f>
        <v>156.35848441851911</v>
      </c>
      <c r="AE2219" s="33">
        <f>IFERROR($X2219/VLOOKUP(CONCATENATE("EUR",C2219),[1]GEINDICE!AR$1:AS$65536,2,0),"")</f>
        <v>348.74901282072824</v>
      </c>
      <c r="AF2219" s="33">
        <f>IFERROR($AA2219/VLOOKUP(CONCATENATE("EUR",C2219),[1]GEINDICE!AR$1:AS$65536,2,0),"")</f>
        <v>149.98465545343035</v>
      </c>
      <c r="AG2219" s="48" t="str">
        <f>VLOOKUP(E2219,[1]Apresentação!AW$1:AX$65536,2,0)</f>
        <v xml:space="preserve">                    2 - LEATHER AUXILIARIES</v>
      </c>
      <c r="AH2219" s="48" t="str">
        <f t="shared" si="588"/>
        <v xml:space="preserve">         5212000007 - PELLASTOL XO BR</v>
      </c>
      <c r="AI2219" s="49" t="str">
        <f t="shared" si="589"/>
        <v xml:space="preserve">     L00457 - JBS S.A</v>
      </c>
      <c r="AJ2219" t="str">
        <f t="shared" si="590"/>
        <v xml:space="preserve">     90 - SALES</v>
      </c>
      <c r="AK2219" t="str">
        <f t="shared" si="591"/>
        <v/>
      </c>
      <c r="AL2219">
        <f t="shared" si="592"/>
        <v>2</v>
      </c>
      <c r="AM2219" t="str">
        <f t="shared" si="593"/>
        <v>2025 2</v>
      </c>
      <c r="AN2219" t="str">
        <f t="shared" si="594"/>
        <v xml:space="preserve">JBS </v>
      </c>
    </row>
    <row r="2220" spans="1:40" x14ac:dyDescent="0.35">
      <c r="A2220">
        <v>81285</v>
      </c>
      <c r="B2220" t="s">
        <v>274</v>
      </c>
      <c r="C2220" s="31">
        <v>45702</v>
      </c>
      <c r="D2220" t="s">
        <v>373</v>
      </c>
      <c r="E2220" t="s">
        <v>374</v>
      </c>
      <c r="F2220" t="s">
        <v>642</v>
      </c>
      <c r="G2220" t="s">
        <v>643</v>
      </c>
      <c r="H2220" t="s">
        <v>839</v>
      </c>
      <c r="I2220" t="s">
        <v>840</v>
      </c>
      <c r="J2220">
        <v>112</v>
      </c>
      <c r="K2220">
        <v>1344</v>
      </c>
      <c r="L2220">
        <v>4390.2646800000002</v>
      </c>
      <c r="M2220">
        <v>270.68</v>
      </c>
      <c r="N2220">
        <v>12</v>
      </c>
      <c r="O2220" s="32">
        <f t="shared" si="578"/>
        <v>1073.32</v>
      </c>
      <c r="P2220" s="32">
        <f t="shared" si="579"/>
        <v>-3316.9446800000005</v>
      </c>
      <c r="Q2220">
        <v>710208</v>
      </c>
      <c r="R2220" t="s">
        <v>346</v>
      </c>
      <c r="S2220" t="s">
        <v>347</v>
      </c>
      <c r="T2220" t="str">
        <f t="shared" si="580"/>
        <v>VEN</v>
      </c>
      <c r="U2220" t="s">
        <v>437</v>
      </c>
      <c r="V2220" s="33">
        <f t="shared" si="581"/>
        <v>1344</v>
      </c>
      <c r="W2220">
        <f t="shared" si="582"/>
        <v>112</v>
      </c>
      <c r="X2220" s="33">
        <f t="shared" si="583"/>
        <v>1073.32</v>
      </c>
      <c r="Y2220" s="33">
        <f t="shared" si="584"/>
        <v>270.68</v>
      </c>
      <c r="Z2220" s="45">
        <f t="shared" si="585"/>
        <v>-2.4846314583333338</v>
      </c>
      <c r="AA2220" s="33">
        <f t="shared" si="586"/>
        <v>-3339.3446800000006</v>
      </c>
      <c r="AB2220" s="45">
        <f t="shared" si="587"/>
        <v>-3.111229344463907</v>
      </c>
      <c r="AC2220" s="33">
        <f>IFERROR($X2220/VLOOKUP(CONCATENATE("USD",C2220),[1]GEINDICE!AR$1:AS$65536,2,0),"")</f>
        <v>187.37147146622905</v>
      </c>
      <c r="AD2220" s="33">
        <f>IFERROR($AA2220/VLOOKUP(CONCATENATE("USD",C2220),[1]GEINDICE!AR$1:AS$65536,2,0),"")</f>
        <v>-582.95562034111356</v>
      </c>
      <c r="AE2220" s="33">
        <f>IFERROR($X2220/VLOOKUP(CONCATENATE("EUR",C2220),[1]GEINDICE!AR$1:AS$65536,2,0),"")</f>
        <v>178.2953205202744</v>
      </c>
      <c r="AF2220" s="33">
        <f>IFERROR($AA2220/VLOOKUP(CONCATENATE("EUR",C2220),[1]GEINDICE!AR$1:AS$65536,2,0),"")</f>
        <v>-554.71763318327555</v>
      </c>
      <c r="AG2220" s="48" t="str">
        <f>VLOOKUP(E2220,[1]Apresentação!AW$1:AX$65536,2,0)</f>
        <v xml:space="preserve">                    2 - LEATHER AUXILIARIES</v>
      </c>
      <c r="AH2220" s="48" t="str">
        <f t="shared" si="588"/>
        <v xml:space="preserve">         0103000941 - PIGMENTO BRANCO / TRANSPERSE TBW</v>
      </c>
      <c r="AI2220" s="49" t="str">
        <f t="shared" si="589"/>
        <v xml:space="preserve">     L00281 - ICL BENEFICIAMENTO DE COUROS LTDA.</v>
      </c>
      <c r="AJ2220" t="str">
        <f t="shared" si="590"/>
        <v xml:space="preserve">     93 - RESALES</v>
      </c>
      <c r="AK2220" t="str">
        <f t="shared" si="591"/>
        <v/>
      </c>
      <c r="AL2220">
        <f t="shared" si="592"/>
        <v>2</v>
      </c>
      <c r="AM2220" t="str">
        <f t="shared" si="593"/>
        <v>2025 2</v>
      </c>
      <c r="AN2220" t="str">
        <f t="shared" si="594"/>
        <v xml:space="preserve">ICL </v>
      </c>
    </row>
    <row r="2221" spans="1:40" x14ac:dyDescent="0.35">
      <c r="A2221">
        <v>83728</v>
      </c>
      <c r="B2221" t="s">
        <v>274</v>
      </c>
      <c r="C2221" s="31">
        <v>45902</v>
      </c>
      <c r="D2221" t="s">
        <v>373</v>
      </c>
      <c r="E2221" t="s">
        <v>374</v>
      </c>
      <c r="F2221" t="s">
        <v>382</v>
      </c>
      <c r="G2221" t="s">
        <v>383</v>
      </c>
      <c r="H2221" t="s">
        <v>841</v>
      </c>
      <c r="I2221" t="s">
        <v>842</v>
      </c>
      <c r="J2221">
        <v>1000</v>
      </c>
      <c r="K2221">
        <v>29573.88</v>
      </c>
      <c r="L2221">
        <v>18917.48</v>
      </c>
      <c r="M2221">
        <v>3548.9</v>
      </c>
      <c r="N2221">
        <v>29.573879999999999</v>
      </c>
      <c r="O2221" s="32">
        <f t="shared" si="578"/>
        <v>26024.98</v>
      </c>
      <c r="P2221" s="32">
        <f t="shared" si="579"/>
        <v>7107.5</v>
      </c>
      <c r="Q2221">
        <v>760373</v>
      </c>
      <c r="R2221" t="s">
        <v>346</v>
      </c>
      <c r="S2221" t="s">
        <v>386</v>
      </c>
      <c r="T2221" t="str">
        <f t="shared" si="580"/>
        <v>VEN</v>
      </c>
      <c r="U2221" t="s">
        <v>389</v>
      </c>
      <c r="V2221" s="33">
        <f t="shared" si="581"/>
        <v>29573.88</v>
      </c>
      <c r="W2221">
        <f t="shared" si="582"/>
        <v>1000</v>
      </c>
      <c r="X2221" s="33">
        <f t="shared" si="583"/>
        <v>26024.98</v>
      </c>
      <c r="Y2221" s="33">
        <f t="shared" si="584"/>
        <v>3548.9</v>
      </c>
      <c r="Z2221" s="45">
        <f t="shared" si="585"/>
        <v>0.23356759410669145</v>
      </c>
      <c r="AA2221" s="33">
        <f t="shared" si="586"/>
        <v>6907.5</v>
      </c>
      <c r="AB2221" s="45">
        <f t="shared" si="587"/>
        <v>0.2654180714067792</v>
      </c>
      <c r="AC2221" s="33">
        <f>IFERROR($X2221/VLOOKUP(CONCATENATE("USD",C2221),[1]GEINDICE!AR$1:AS$65536,2,0),"")</f>
        <v>4759.5062179956112</v>
      </c>
      <c r="AD2221" s="33">
        <f>IFERROR($AA2221/VLOOKUP(CONCATENATE("USD",C2221),[1]GEINDICE!AR$1:AS$65536,2,0),"")</f>
        <v>1263.2589612289685</v>
      </c>
      <c r="AE2221" s="33">
        <f>IFERROR($X2221/VLOOKUP(CONCATENATE("EUR",C2221),[1]GEINDICE!AR$1:AS$65536,2,0),"")</f>
        <v>4084.0154415918646</v>
      </c>
      <c r="AF2221" s="33">
        <f>IFERROR($AA2221/VLOOKUP(CONCATENATE("EUR",C2221),[1]GEINDICE!AR$1:AS$65536,2,0),"")</f>
        <v>1083.9715021028182</v>
      </c>
      <c r="AG2221" s="48" t="str">
        <f>VLOOKUP(E2221,[1]Apresentação!AW$1:AX$65536,2,0)</f>
        <v xml:space="preserve">                    2 - LEATHER AUXILIARIES</v>
      </c>
      <c r="AH2221" s="48" t="str">
        <f t="shared" si="588"/>
        <v xml:space="preserve">         5211000016 - PRINOL APV</v>
      </c>
      <c r="AI2221" s="49" t="str">
        <f t="shared" si="589"/>
        <v xml:space="preserve">     ZF1123 - GOBBA LEATHER INDUSTRIA E COMERCIO LTDA</v>
      </c>
      <c r="AJ2221" t="str">
        <f t="shared" si="590"/>
        <v xml:space="preserve">     93 - RESALES</v>
      </c>
      <c r="AK2221" t="str">
        <f t="shared" si="591"/>
        <v/>
      </c>
      <c r="AL2221">
        <f t="shared" si="592"/>
        <v>9</v>
      </c>
      <c r="AM2221" t="str">
        <f t="shared" si="593"/>
        <v>2025 9</v>
      </c>
      <c r="AN2221" t="str">
        <f t="shared" si="594"/>
        <v xml:space="preserve">GOBBA </v>
      </c>
    </row>
    <row r="2222" spans="1:40" x14ac:dyDescent="0.35">
      <c r="A2222">
        <v>83466</v>
      </c>
      <c r="B2222" t="s">
        <v>274</v>
      </c>
      <c r="C2222" s="31">
        <v>45881</v>
      </c>
      <c r="D2222" t="s">
        <v>373</v>
      </c>
      <c r="E2222" t="s">
        <v>374</v>
      </c>
      <c r="F2222" t="s">
        <v>382</v>
      </c>
      <c r="G2222" t="s">
        <v>383</v>
      </c>
      <c r="H2222" t="s">
        <v>841</v>
      </c>
      <c r="I2222" t="s">
        <v>842</v>
      </c>
      <c r="J2222">
        <v>1000</v>
      </c>
      <c r="K2222">
        <v>29568.43</v>
      </c>
      <c r="L2222">
        <v>20492.61</v>
      </c>
      <c r="M2222">
        <v>3548.25</v>
      </c>
      <c r="N2222">
        <v>29.568429999999999</v>
      </c>
      <c r="O2222" s="32">
        <f t="shared" si="578"/>
        <v>26020.18</v>
      </c>
      <c r="P2222" s="32">
        <f t="shared" si="579"/>
        <v>5527.57</v>
      </c>
      <c r="Q2222">
        <v>753161</v>
      </c>
      <c r="R2222" t="s">
        <v>346</v>
      </c>
      <c r="S2222" t="s">
        <v>386</v>
      </c>
      <c r="T2222" t="str">
        <f t="shared" si="580"/>
        <v>VEN</v>
      </c>
      <c r="U2222" t="s">
        <v>389</v>
      </c>
      <c r="V2222" s="33">
        <f t="shared" si="581"/>
        <v>29568.43</v>
      </c>
      <c r="W2222">
        <f t="shared" si="582"/>
        <v>1000</v>
      </c>
      <c r="X2222" s="33">
        <f t="shared" si="583"/>
        <v>26020.18</v>
      </c>
      <c r="Y2222" s="33">
        <f t="shared" si="584"/>
        <v>3548.25</v>
      </c>
      <c r="Z2222" s="45">
        <f t="shared" si="585"/>
        <v>0.18017764216767679</v>
      </c>
      <c r="AA2222" s="33">
        <f t="shared" si="586"/>
        <v>5327.57</v>
      </c>
      <c r="AB2222" s="45">
        <f t="shared" si="587"/>
        <v>0.20474762280660624</v>
      </c>
      <c r="AC2222" s="33">
        <f>IFERROR($X2222/VLOOKUP(CONCATENATE("USD",C2222),[1]GEINDICE!AR$1:AS$65536,2,0),"")</f>
        <v>4813.9162288166945</v>
      </c>
      <c r="AD2222" s="33">
        <f>IFERROR($AA2222/VLOOKUP(CONCATENATE("USD",C2222),[1]GEINDICE!AR$1:AS$65536,2,0),"")</f>
        <v>985.63790424036097</v>
      </c>
      <c r="AE2222" s="33">
        <f>IFERROR($X2222/VLOOKUP(CONCATENATE("EUR",C2222),[1]GEINDICE!AR$1:AS$65536,2,0),"")</f>
        <v>4123.9686187495045</v>
      </c>
      <c r="AF2222" s="33">
        <f>IFERROR($AA2222/VLOOKUP(CONCATENATE("EUR",C2222),[1]GEINDICE!AR$1:AS$65536,2,0),"")</f>
        <v>844.37277121800457</v>
      </c>
      <c r="AG2222" s="48" t="str">
        <f>VLOOKUP(E2222,[1]Apresentação!AW$1:AX$65536,2,0)</f>
        <v xml:space="preserve">                    2 - LEATHER AUXILIARIES</v>
      </c>
      <c r="AH2222" s="48" t="str">
        <f t="shared" si="588"/>
        <v xml:space="preserve">         5211000016 - PRINOL APV</v>
      </c>
      <c r="AI2222" s="49" t="str">
        <f t="shared" si="589"/>
        <v xml:space="preserve">     ZF1123 - GOBBA LEATHER INDUSTRIA E COMERCIO LTDA</v>
      </c>
      <c r="AJ2222" t="str">
        <f t="shared" si="590"/>
        <v xml:space="preserve">     93 - RESALES</v>
      </c>
      <c r="AK2222" t="str">
        <f t="shared" si="591"/>
        <v/>
      </c>
      <c r="AL2222">
        <f t="shared" si="592"/>
        <v>8</v>
      </c>
      <c r="AM2222" t="str">
        <f t="shared" si="593"/>
        <v>2025 8</v>
      </c>
      <c r="AN2222" t="str">
        <f t="shared" si="594"/>
        <v xml:space="preserve">GOBBA </v>
      </c>
    </row>
    <row r="2223" spans="1:40" x14ac:dyDescent="0.35">
      <c r="A2223">
        <v>84135</v>
      </c>
      <c r="B2223" t="s">
        <v>274</v>
      </c>
      <c r="C2223" s="31">
        <v>45937</v>
      </c>
      <c r="D2223" t="s">
        <v>373</v>
      </c>
      <c r="E2223" t="s">
        <v>374</v>
      </c>
      <c r="F2223" t="s">
        <v>382</v>
      </c>
      <c r="G2223" t="s">
        <v>383</v>
      </c>
      <c r="H2223" t="s">
        <v>841</v>
      </c>
      <c r="I2223" t="s">
        <v>842</v>
      </c>
      <c r="J2223">
        <v>1000</v>
      </c>
      <c r="K2223">
        <v>29156.41</v>
      </c>
      <c r="L2223">
        <v>18917.48</v>
      </c>
      <c r="M2223">
        <v>3498.81</v>
      </c>
      <c r="N2223">
        <v>29.156409999999997</v>
      </c>
      <c r="O2223" s="32">
        <f t="shared" si="578"/>
        <v>25657.599999999999</v>
      </c>
      <c r="P2223" s="32">
        <f t="shared" si="579"/>
        <v>6740.119999999999</v>
      </c>
      <c r="Q2223">
        <v>763466</v>
      </c>
      <c r="R2223" t="s">
        <v>346</v>
      </c>
      <c r="S2223" t="s">
        <v>386</v>
      </c>
      <c r="T2223" t="str">
        <f t="shared" si="580"/>
        <v>VEN</v>
      </c>
      <c r="U2223" t="s">
        <v>387</v>
      </c>
      <c r="V2223" s="33">
        <f t="shared" si="581"/>
        <v>29156.41</v>
      </c>
      <c r="W2223">
        <f t="shared" si="582"/>
        <v>1000</v>
      </c>
      <c r="X2223" s="33">
        <f t="shared" si="583"/>
        <v>25657.599999999999</v>
      </c>
      <c r="Y2223" s="33">
        <f t="shared" si="584"/>
        <v>3498.81</v>
      </c>
      <c r="Z2223" s="45">
        <f t="shared" si="585"/>
        <v>0.22431156647886344</v>
      </c>
      <c r="AA2223" s="33">
        <f t="shared" si="586"/>
        <v>6540.119999999999</v>
      </c>
      <c r="AB2223" s="45">
        <f t="shared" si="587"/>
        <v>0.25489991269643297</v>
      </c>
      <c r="AC2223" s="33">
        <f>IFERROR($X2223/VLOOKUP(CONCATENATE("USD",C2223),[1]GEINDICE!AR$1:AS$65536,2,0),"")</f>
        <v>4808.1254802016374</v>
      </c>
      <c r="AD2223" s="33">
        <f>IFERROR($AA2223/VLOOKUP(CONCATENATE("USD",C2223),[1]GEINDICE!AR$1:AS$65536,2,0),"")</f>
        <v>1225.5907651368923</v>
      </c>
      <c r="AE2223" s="33">
        <f>IFERROR($X2223/VLOOKUP(CONCATENATE("EUR",C2223),[1]GEINDICE!AR$1:AS$65536,2,0),"")</f>
        <v>4118.328758767917</v>
      </c>
      <c r="AF2223" s="33">
        <f>IFERROR($AA2223/VLOOKUP(CONCATENATE("EUR",C2223),[1]GEINDICE!AR$1:AS$65536,2,0),"")</f>
        <v>1049.7616410651513</v>
      </c>
      <c r="AG2223" s="48" t="str">
        <f>VLOOKUP(E2223,[1]Apresentação!AW$1:AX$65536,2,0)</f>
        <v xml:space="preserve">                    2 - LEATHER AUXILIARIES</v>
      </c>
      <c r="AH2223" s="48" t="str">
        <f t="shared" si="588"/>
        <v xml:space="preserve">         5211000016 - PRINOL APV</v>
      </c>
      <c r="AI2223" s="49" t="str">
        <f t="shared" si="589"/>
        <v xml:space="preserve">     ZF1123 - GOBBA LEATHER INDUSTRIA E COMERCIO LTDA</v>
      </c>
      <c r="AJ2223" t="str">
        <f t="shared" si="590"/>
        <v xml:space="preserve">     93 - RESALES</v>
      </c>
      <c r="AK2223" t="str">
        <f t="shared" si="591"/>
        <v/>
      </c>
      <c r="AL2223">
        <f t="shared" si="592"/>
        <v>10</v>
      </c>
      <c r="AM2223" t="str">
        <f t="shared" si="593"/>
        <v>2025 10</v>
      </c>
      <c r="AN2223" t="str">
        <f t="shared" si="594"/>
        <v xml:space="preserve">GOBBA </v>
      </c>
    </row>
    <row r="2224" spans="1:40" x14ac:dyDescent="0.35">
      <c r="A2224">
        <v>83571</v>
      </c>
      <c r="B2224" t="s">
        <v>274</v>
      </c>
      <c r="C2224" s="31">
        <v>45889</v>
      </c>
      <c r="D2224" t="s">
        <v>373</v>
      </c>
      <c r="E2224" t="s">
        <v>374</v>
      </c>
      <c r="F2224" t="s">
        <v>382</v>
      </c>
      <c r="G2224" t="s">
        <v>383</v>
      </c>
      <c r="H2224" t="s">
        <v>841</v>
      </c>
      <c r="I2224" t="s">
        <v>842</v>
      </c>
      <c r="J2224">
        <v>1000</v>
      </c>
      <c r="K2224">
        <v>29390.760000000002</v>
      </c>
      <c r="L2224">
        <v>20492.61</v>
      </c>
      <c r="M2224">
        <v>3526.93</v>
      </c>
      <c r="N2224">
        <v>29.39076</v>
      </c>
      <c r="O2224" s="32">
        <f t="shared" si="578"/>
        <v>25863.83</v>
      </c>
      <c r="P2224" s="32">
        <f t="shared" si="579"/>
        <v>5371.2200000000012</v>
      </c>
      <c r="Q2224">
        <v>758625</v>
      </c>
      <c r="R2224" t="s">
        <v>346</v>
      </c>
      <c r="S2224" t="s">
        <v>386</v>
      </c>
      <c r="T2224" t="str">
        <f t="shared" si="580"/>
        <v>VEN</v>
      </c>
      <c r="U2224" t="s">
        <v>389</v>
      </c>
      <c r="V2224" s="33">
        <f t="shared" si="581"/>
        <v>29390.760000000002</v>
      </c>
      <c r="W2224">
        <f t="shared" si="582"/>
        <v>1000</v>
      </c>
      <c r="X2224" s="33">
        <f t="shared" si="583"/>
        <v>25863.83</v>
      </c>
      <c r="Y2224" s="33">
        <f t="shared" si="584"/>
        <v>3526.93</v>
      </c>
      <c r="Z2224" s="45">
        <f t="shared" si="585"/>
        <v>0.17594713440550708</v>
      </c>
      <c r="AA2224" s="33">
        <f t="shared" si="586"/>
        <v>5171.2200000000012</v>
      </c>
      <c r="AB2224" s="45">
        <f t="shared" si="587"/>
        <v>0.19994022540358489</v>
      </c>
      <c r="AC2224" s="33">
        <f>IFERROR($X2224/VLOOKUP(CONCATENATE("USD",C2224),[1]GEINDICE!AR$1:AS$65536,2,0),"")</f>
        <v>4726.0589116690426</v>
      </c>
      <c r="AD2224" s="33">
        <f>IFERROR($AA2224/VLOOKUP(CONCATENATE("USD",C2224),[1]GEINDICE!AR$1:AS$65536,2,0),"")</f>
        <v>944.92928406972942</v>
      </c>
      <c r="AE2224" s="33">
        <f>IFERROR($X2224/VLOOKUP(CONCATENATE("EUR",C2224),[1]GEINDICE!AR$1:AS$65536,2,0),"")</f>
        <v>4057.07137254902</v>
      </c>
      <c r="AF2224" s="33">
        <f>IFERROR($AA2224/VLOOKUP(CONCATENATE("EUR",C2224),[1]GEINDICE!AR$1:AS$65536,2,0),"")</f>
        <v>811.17176470588254</v>
      </c>
      <c r="AG2224" s="48" t="str">
        <f>VLOOKUP(E2224,[1]Apresentação!AW$1:AX$65536,2,0)</f>
        <v xml:space="preserve">                    2 - LEATHER AUXILIARIES</v>
      </c>
      <c r="AH2224" s="48" t="str">
        <f t="shared" si="588"/>
        <v xml:space="preserve">         5211000016 - PRINOL APV</v>
      </c>
      <c r="AI2224" s="49" t="str">
        <f t="shared" si="589"/>
        <v xml:space="preserve">     ZF1123 - GOBBA LEATHER INDUSTRIA E COMERCIO LTDA</v>
      </c>
      <c r="AJ2224" t="str">
        <f t="shared" si="590"/>
        <v xml:space="preserve">     93 - RESALES</v>
      </c>
      <c r="AK2224" t="str">
        <f t="shared" si="591"/>
        <v/>
      </c>
      <c r="AL2224">
        <f t="shared" si="592"/>
        <v>8</v>
      </c>
      <c r="AM2224" t="str">
        <f t="shared" si="593"/>
        <v>2025 8</v>
      </c>
      <c r="AN2224" t="str">
        <f t="shared" si="594"/>
        <v xml:space="preserve">GOBBA </v>
      </c>
    </row>
    <row r="2225" spans="1:40" x14ac:dyDescent="0.35">
      <c r="A2225">
        <v>81872</v>
      </c>
      <c r="B2225" t="s">
        <v>274</v>
      </c>
      <c r="C2225" s="31">
        <v>45748</v>
      </c>
      <c r="D2225" t="s">
        <v>373</v>
      </c>
      <c r="E2225" t="s">
        <v>374</v>
      </c>
      <c r="F2225" t="s">
        <v>382</v>
      </c>
      <c r="G2225" t="s">
        <v>383</v>
      </c>
      <c r="H2225" t="s">
        <v>843</v>
      </c>
      <c r="I2225" t="s">
        <v>844</v>
      </c>
      <c r="J2225">
        <v>1000</v>
      </c>
      <c r="K2225">
        <v>31294.99</v>
      </c>
      <c r="L2225">
        <v>17441.830000000002</v>
      </c>
      <c r="M2225">
        <v>3755.44</v>
      </c>
      <c r="N2225">
        <v>31.294989999999999</v>
      </c>
      <c r="O2225" s="32">
        <f t="shared" si="578"/>
        <v>27539.550000000003</v>
      </c>
      <c r="P2225" s="32">
        <f t="shared" si="579"/>
        <v>10097.720000000001</v>
      </c>
      <c r="Q2225">
        <v>724690</v>
      </c>
      <c r="R2225" t="s">
        <v>346</v>
      </c>
      <c r="S2225" t="s">
        <v>660</v>
      </c>
      <c r="T2225" t="str">
        <f t="shared" si="580"/>
        <v>VEN</v>
      </c>
      <c r="U2225" t="s">
        <v>387</v>
      </c>
      <c r="V2225" s="33">
        <f t="shared" si="581"/>
        <v>31294.99</v>
      </c>
      <c r="W2225">
        <f t="shared" si="582"/>
        <v>1000</v>
      </c>
      <c r="X2225" s="33">
        <f t="shared" si="583"/>
        <v>27539.550000000003</v>
      </c>
      <c r="Y2225" s="33">
        <f t="shared" si="584"/>
        <v>3755.44</v>
      </c>
      <c r="Z2225" s="45">
        <f t="shared" si="585"/>
        <v>0.31627170994462694</v>
      </c>
      <c r="AA2225" s="33">
        <f t="shared" si="586"/>
        <v>9897.7200000000012</v>
      </c>
      <c r="AB2225" s="45">
        <f t="shared" si="587"/>
        <v>0.35940020806440193</v>
      </c>
      <c r="AC2225" s="33">
        <f>IFERROR($X2225/VLOOKUP(CONCATENATE("USD",C2225),[1]GEINDICE!AR$1:AS$65536,2,0),"")</f>
        <v>4827.1809433664621</v>
      </c>
      <c r="AD2225" s="33">
        <f>IFERROR($AA2225/VLOOKUP(CONCATENATE("USD",C2225),[1]GEINDICE!AR$1:AS$65536,2,0),"")</f>
        <v>1734.8898354104226</v>
      </c>
      <c r="AE2225" s="33">
        <f>IFERROR($X2225/VLOOKUP(CONCATENATE("EUR",C2225),[1]GEINDICE!AR$1:AS$65536,2,0),"")</f>
        <v>4469.6177878763292</v>
      </c>
      <c r="AF2225" s="33">
        <f>IFERROR($AA2225/VLOOKUP(CONCATENATE("EUR",C2225),[1]GEINDICE!AR$1:AS$65536,2,0),"")</f>
        <v>1606.3815629311046</v>
      </c>
      <c r="AG2225" s="48" t="str">
        <f>VLOOKUP(E2225,[1]Apresentação!AW$1:AX$65536,2,0)</f>
        <v xml:space="preserve">                    2 - LEATHER AUXILIARIES</v>
      </c>
      <c r="AH2225" s="48" t="str">
        <f t="shared" si="588"/>
        <v xml:space="preserve">         5211000022 - PRINOL APV-N</v>
      </c>
      <c r="AI2225" s="49" t="str">
        <f t="shared" si="589"/>
        <v xml:space="preserve">     ZF1123 - GOBBA LEATHER INDUSTRIA E COMERCIO LTDA</v>
      </c>
      <c r="AJ2225" t="str">
        <f t="shared" si="590"/>
        <v xml:space="preserve">     93 - RESALES</v>
      </c>
      <c r="AK2225" t="str">
        <f t="shared" si="591"/>
        <v/>
      </c>
      <c r="AL2225">
        <f t="shared" si="592"/>
        <v>4</v>
      </c>
      <c r="AM2225" t="str">
        <f t="shared" si="593"/>
        <v>2025 4</v>
      </c>
      <c r="AN2225" t="str">
        <f t="shared" si="594"/>
        <v xml:space="preserve">GOBBA </v>
      </c>
    </row>
    <row r="2226" spans="1:40" x14ac:dyDescent="0.35">
      <c r="A2226">
        <v>84407</v>
      </c>
      <c r="B2226" t="s">
        <v>274</v>
      </c>
      <c r="C2226" s="31">
        <v>45959</v>
      </c>
      <c r="D2226" t="s">
        <v>373</v>
      </c>
      <c r="E2226" t="s">
        <v>374</v>
      </c>
      <c r="F2226" t="s">
        <v>390</v>
      </c>
      <c r="G2226" t="s">
        <v>391</v>
      </c>
      <c r="H2226" t="s">
        <v>843</v>
      </c>
      <c r="I2226" t="s">
        <v>844</v>
      </c>
      <c r="J2226">
        <v>120</v>
      </c>
      <c r="K2226">
        <v>3549.98</v>
      </c>
      <c r="L2226">
        <v>2473.0817999999999</v>
      </c>
      <c r="M2226">
        <v>457.24</v>
      </c>
      <c r="N2226">
        <v>29.583189999999998</v>
      </c>
      <c r="O2226" s="32">
        <f t="shared" si="578"/>
        <v>3092.74</v>
      </c>
      <c r="P2226" s="32">
        <f t="shared" si="579"/>
        <v>619.65819999999985</v>
      </c>
      <c r="Q2226">
        <v>765512</v>
      </c>
      <c r="R2226" t="s">
        <v>298</v>
      </c>
      <c r="S2226" t="s">
        <v>298</v>
      </c>
      <c r="T2226" t="str">
        <f t="shared" si="580"/>
        <v>VEN</v>
      </c>
      <c r="U2226" t="s">
        <v>300</v>
      </c>
      <c r="V2226" s="33">
        <f t="shared" si="581"/>
        <v>3549.98</v>
      </c>
      <c r="W2226">
        <f t="shared" si="582"/>
        <v>120</v>
      </c>
      <c r="X2226" s="33">
        <f t="shared" si="583"/>
        <v>3092.74</v>
      </c>
      <c r="Y2226" s="33">
        <f t="shared" si="584"/>
        <v>457.24</v>
      </c>
      <c r="Z2226" s="45">
        <f t="shared" si="585"/>
        <v>0.16779198756049327</v>
      </c>
      <c r="AA2226" s="33">
        <f t="shared" si="586"/>
        <v>595.65819999999985</v>
      </c>
      <c r="AB2226" s="45">
        <f t="shared" si="587"/>
        <v>0.19259886055730513</v>
      </c>
      <c r="AC2226" s="33">
        <f>IFERROR($X2226/VLOOKUP(CONCATENATE("USD",C2226),[1]GEINDICE!AR$1:AS$65536,2,0),"")</f>
        <v>578.99131346413049</v>
      </c>
      <c r="AD2226" s="33">
        <f>IFERROR($AA2226/VLOOKUP(CONCATENATE("USD",C2226),[1]GEINDICE!AR$1:AS$65536,2,0),"")</f>
        <v>111.51306724576902</v>
      </c>
      <c r="AE2226" s="33">
        <f>IFERROR($X2226/VLOOKUP(CONCATENATE("EUR",C2226),[1]GEINDICE!AR$1:AS$65536,2,0),"")</f>
        <v>496.3950950179763</v>
      </c>
      <c r="AF2226" s="33">
        <f>IFERROR($AA2226/VLOOKUP(CONCATENATE("EUR",C2226),[1]GEINDICE!AR$1:AS$65536,2,0),"")</f>
        <v>95.605129686697452</v>
      </c>
      <c r="AG2226" s="48" t="str">
        <f>VLOOKUP(E2226,[1]Apresentação!AW$1:AX$65536,2,0)</f>
        <v xml:space="preserve">                    2 - LEATHER AUXILIARIES</v>
      </c>
      <c r="AH2226" s="48" t="str">
        <f t="shared" si="588"/>
        <v xml:space="preserve">         5211000022 - PRINOL APV-N</v>
      </c>
      <c r="AI2226" s="49" t="str">
        <f t="shared" si="589"/>
        <v xml:space="preserve">     L00408 - JBS S.A</v>
      </c>
      <c r="AJ2226" t="str">
        <f t="shared" si="590"/>
        <v xml:space="preserve">     93 - RESALES</v>
      </c>
      <c r="AK2226" t="str">
        <f t="shared" si="591"/>
        <v/>
      </c>
      <c r="AL2226">
        <f t="shared" si="592"/>
        <v>10</v>
      </c>
      <c r="AM2226" t="str">
        <f t="shared" si="593"/>
        <v>2025 10</v>
      </c>
      <c r="AN2226" t="str">
        <f t="shared" si="594"/>
        <v xml:space="preserve">JBS </v>
      </c>
    </row>
    <row r="2227" spans="1:40" x14ac:dyDescent="0.35">
      <c r="A2227">
        <v>84176</v>
      </c>
      <c r="B2227" t="s">
        <v>274</v>
      </c>
      <c r="C2227" s="31">
        <v>45939</v>
      </c>
      <c r="D2227" t="s">
        <v>373</v>
      </c>
      <c r="E2227" t="s">
        <v>374</v>
      </c>
      <c r="F2227" t="s">
        <v>390</v>
      </c>
      <c r="G2227" t="s">
        <v>391</v>
      </c>
      <c r="H2227" t="s">
        <v>843</v>
      </c>
      <c r="I2227" t="s">
        <v>844</v>
      </c>
      <c r="J2227">
        <v>240</v>
      </c>
      <c r="K2227">
        <v>7065.1900000000005</v>
      </c>
      <c r="L2227">
        <v>4933.49496</v>
      </c>
      <c r="M2227">
        <v>910</v>
      </c>
      <c r="N2227">
        <v>29.438279999999999</v>
      </c>
      <c r="O2227" s="32">
        <f t="shared" si="578"/>
        <v>6155.1900000000005</v>
      </c>
      <c r="P2227" s="32">
        <f t="shared" si="579"/>
        <v>1221.6950400000005</v>
      </c>
      <c r="Q2227">
        <v>763772</v>
      </c>
      <c r="R2227" t="s">
        <v>298</v>
      </c>
      <c r="S2227" t="s">
        <v>298</v>
      </c>
      <c r="T2227" t="str">
        <f t="shared" si="580"/>
        <v>VEN</v>
      </c>
      <c r="U2227" t="s">
        <v>300</v>
      </c>
      <c r="V2227" s="33">
        <f t="shared" si="581"/>
        <v>7065.1900000000005</v>
      </c>
      <c r="W2227">
        <f t="shared" si="582"/>
        <v>240</v>
      </c>
      <c r="X2227" s="33">
        <f t="shared" si="583"/>
        <v>6155.1900000000005</v>
      </c>
      <c r="Y2227" s="33">
        <f t="shared" si="584"/>
        <v>910</v>
      </c>
      <c r="Z2227" s="45">
        <f t="shared" si="585"/>
        <v>0.16612363432547467</v>
      </c>
      <c r="AA2227" s="33">
        <f t="shared" si="586"/>
        <v>1173.6950400000005</v>
      </c>
      <c r="AB2227" s="45">
        <f t="shared" si="587"/>
        <v>0.19068380342442726</v>
      </c>
      <c r="AC2227" s="33">
        <f>IFERROR($X2227/VLOOKUP(CONCATENATE("USD",C2227),[1]GEINDICE!AR$1:AS$65536,2,0),"")</f>
        <v>1149.6862041914155</v>
      </c>
      <c r="AD2227" s="33">
        <f>IFERROR($AA2227/VLOOKUP(CONCATENATE("USD",C2227),[1]GEINDICE!AR$1:AS$65536,2,0),"")</f>
        <v>219.22653815981181</v>
      </c>
      <c r="AE2227" s="33">
        <f>IFERROR($X2227/VLOOKUP(CONCATENATE("EUR",C2227),[1]GEINDICE!AR$1:AS$65536,2,0),"")</f>
        <v>994.53708191953478</v>
      </c>
      <c r="AF2227" s="33">
        <f>IFERROR($AA2227/VLOOKUP(CONCATENATE("EUR",C2227),[1]GEINDICE!AR$1:AS$65536,2,0),"")</f>
        <v>189.64211342704806</v>
      </c>
      <c r="AG2227" s="48" t="str">
        <f>VLOOKUP(E2227,[1]Apresentação!AW$1:AX$65536,2,0)</f>
        <v xml:space="preserve">                    2 - LEATHER AUXILIARIES</v>
      </c>
      <c r="AH2227" s="48" t="str">
        <f t="shared" si="588"/>
        <v xml:space="preserve">         5211000022 - PRINOL APV-N</v>
      </c>
      <c r="AI2227" s="49" t="str">
        <f t="shared" si="589"/>
        <v xml:space="preserve">     L00408 - JBS S.A</v>
      </c>
      <c r="AJ2227" t="str">
        <f t="shared" si="590"/>
        <v xml:space="preserve">     93 - RESALES</v>
      </c>
      <c r="AK2227" t="str">
        <f t="shared" si="591"/>
        <v/>
      </c>
      <c r="AL2227">
        <f t="shared" si="592"/>
        <v>10</v>
      </c>
      <c r="AM2227" t="str">
        <f t="shared" si="593"/>
        <v>2025 10</v>
      </c>
      <c r="AN2227" t="str">
        <f t="shared" si="594"/>
        <v xml:space="preserve">JBS </v>
      </c>
    </row>
    <row r="2228" spans="1:40" x14ac:dyDescent="0.35">
      <c r="A2228">
        <v>81036</v>
      </c>
      <c r="B2228" t="s">
        <v>274</v>
      </c>
      <c r="C2228" s="31">
        <v>45684</v>
      </c>
      <c r="D2228" t="s">
        <v>373</v>
      </c>
      <c r="E2228" t="s">
        <v>374</v>
      </c>
      <c r="F2228" t="s">
        <v>845</v>
      </c>
      <c r="G2228" t="s">
        <v>846</v>
      </c>
      <c r="H2228" t="s">
        <v>847</v>
      </c>
      <c r="I2228" t="s">
        <v>848</v>
      </c>
      <c r="J2228">
        <v>140</v>
      </c>
      <c r="K2228">
        <v>2565.6</v>
      </c>
      <c r="L2228">
        <v>1349.81564</v>
      </c>
      <c r="M2228">
        <v>307.87</v>
      </c>
      <c r="N2228">
        <v>18.325679999999998</v>
      </c>
      <c r="O2228" s="32">
        <f t="shared" si="578"/>
        <v>2257.73</v>
      </c>
      <c r="P2228" s="32">
        <f t="shared" si="579"/>
        <v>907.91435999999999</v>
      </c>
      <c r="Q2228">
        <v>708281</v>
      </c>
      <c r="R2228" t="s">
        <v>346</v>
      </c>
      <c r="S2228" t="s">
        <v>386</v>
      </c>
      <c r="T2228" t="str">
        <f t="shared" si="580"/>
        <v>VEN</v>
      </c>
      <c r="U2228" t="s">
        <v>389</v>
      </c>
      <c r="V2228" s="33">
        <f t="shared" si="581"/>
        <v>2565.6</v>
      </c>
      <c r="W2228">
        <f t="shared" si="582"/>
        <v>140</v>
      </c>
      <c r="X2228" s="33">
        <f t="shared" si="583"/>
        <v>2257.73</v>
      </c>
      <c r="Y2228" s="33">
        <f t="shared" si="584"/>
        <v>307.87</v>
      </c>
      <c r="Z2228" s="45">
        <f t="shared" si="585"/>
        <v>0.34296630807608358</v>
      </c>
      <c r="AA2228" s="33">
        <f t="shared" si="586"/>
        <v>879.91435999999999</v>
      </c>
      <c r="AB2228" s="45">
        <f t="shared" si="587"/>
        <v>0.38973409575104195</v>
      </c>
      <c r="AC2228" s="33">
        <f>IFERROR($X2228/VLOOKUP(CONCATENATE("USD",C2228),[1]GEINDICE!AR$1:AS$65536,2,0),"")</f>
        <v>380.91004184100416</v>
      </c>
      <c r="AD2228" s="33">
        <f>IFERROR($AA2228/VLOOKUP(CONCATENATE("USD",C2228),[1]GEINDICE!AR$1:AS$65536,2,0),"")</f>
        <v>148.45363071939533</v>
      </c>
      <c r="AE2228" s="33">
        <f>IFERROR($X2228/VLOOKUP(CONCATENATE("EUR",C2228),[1]GEINDICE!AR$1:AS$65536,2,0),"")</f>
        <v>362.76913683398675</v>
      </c>
      <c r="AF2228" s="33">
        <f>IFERROR($AA2228/VLOOKUP(CONCATENATE("EUR",C2228),[1]GEINDICE!AR$1:AS$65536,2,0),"")</f>
        <v>141.38350151037983</v>
      </c>
      <c r="AG2228" s="48" t="str">
        <f>VLOOKUP(E2228,[1]Apresentação!AW$1:AX$65536,2,0)</f>
        <v xml:space="preserve">                    2 - LEATHER AUXILIARIES</v>
      </c>
      <c r="AH2228" s="48" t="str">
        <f t="shared" si="588"/>
        <v xml:space="preserve">         5211000039 - PRINOL CRC</v>
      </c>
      <c r="AI2228" s="49" t="str">
        <f t="shared" si="589"/>
        <v xml:space="preserve">     L00028 - LUIZ FUGA INDUSTRIA DE COURO LTDA</v>
      </c>
      <c r="AJ2228" t="str">
        <f t="shared" si="590"/>
        <v xml:space="preserve">     93 - RESALES</v>
      </c>
      <c r="AK2228" t="str">
        <f t="shared" si="591"/>
        <v/>
      </c>
      <c r="AL2228">
        <f t="shared" si="592"/>
        <v>1</v>
      </c>
      <c r="AM2228" t="str">
        <f t="shared" si="593"/>
        <v>2025 1</v>
      </c>
      <c r="AN2228" t="str">
        <f t="shared" si="594"/>
        <v xml:space="preserve">LUIZ </v>
      </c>
    </row>
    <row r="2229" spans="1:40" x14ac:dyDescent="0.35">
      <c r="A2229">
        <v>83717</v>
      </c>
      <c r="B2229" t="s">
        <v>274</v>
      </c>
      <c r="C2229" s="31">
        <v>45901</v>
      </c>
      <c r="D2229" t="s">
        <v>373</v>
      </c>
      <c r="E2229" t="s">
        <v>374</v>
      </c>
      <c r="F2229" t="s">
        <v>845</v>
      </c>
      <c r="G2229" t="s">
        <v>846</v>
      </c>
      <c r="H2229" t="s">
        <v>847</v>
      </c>
      <c r="I2229" t="s">
        <v>848</v>
      </c>
      <c r="J2229">
        <v>140</v>
      </c>
      <c r="K2229">
        <v>2362.65</v>
      </c>
      <c r="L2229">
        <v>1377.2012099999999</v>
      </c>
      <c r="M2229">
        <v>283.52</v>
      </c>
      <c r="N2229">
        <v>16.876100000000001</v>
      </c>
      <c r="O2229" s="32">
        <f t="shared" si="578"/>
        <v>2079.13</v>
      </c>
      <c r="P2229" s="32">
        <f t="shared" si="579"/>
        <v>701.92879000000016</v>
      </c>
      <c r="Q2229">
        <v>760291</v>
      </c>
      <c r="R2229" t="s">
        <v>346</v>
      </c>
      <c r="S2229" t="s">
        <v>386</v>
      </c>
      <c r="T2229" t="str">
        <f t="shared" si="580"/>
        <v>VEN</v>
      </c>
      <c r="U2229" t="s">
        <v>389</v>
      </c>
      <c r="V2229" s="33">
        <f t="shared" si="581"/>
        <v>2362.65</v>
      </c>
      <c r="W2229">
        <f t="shared" si="582"/>
        <v>140</v>
      </c>
      <c r="X2229" s="33">
        <f t="shared" si="583"/>
        <v>2079.13</v>
      </c>
      <c r="Y2229" s="33">
        <f t="shared" si="584"/>
        <v>283.52</v>
      </c>
      <c r="Z2229" s="45">
        <f t="shared" si="585"/>
        <v>0.28524275284108952</v>
      </c>
      <c r="AA2229" s="33">
        <f t="shared" si="586"/>
        <v>673.92879000000016</v>
      </c>
      <c r="AB2229" s="45">
        <f t="shared" si="587"/>
        <v>0.32413980366788037</v>
      </c>
      <c r="AC2229" s="33">
        <f>IFERROR($X2229/VLOOKUP(CONCATENATE("USD",C2229),[1]GEINDICE!AR$1:AS$65536,2,0),"")</f>
        <v>382.34764058994449</v>
      </c>
      <c r="AD2229" s="33">
        <f>IFERROR($AA2229/VLOOKUP(CONCATENATE("USD",C2229),[1]GEINDICE!AR$1:AS$65536,2,0),"")</f>
        <v>123.93408915370189</v>
      </c>
      <c r="AE2229" s="33">
        <f>IFERROR($X2229/VLOOKUP(CONCATENATE("EUR",C2229),[1]GEINDICE!AR$1:AS$65536,2,0),"")</f>
        <v>326.76337461494938</v>
      </c>
      <c r="AF2229" s="33">
        <f>IFERROR($AA2229/VLOOKUP(CONCATENATE("EUR",C2229),[1]GEINDICE!AR$1:AS$65536,2,0),"")</f>
        <v>105.91701609354375</v>
      </c>
      <c r="AG2229" s="48" t="str">
        <f>VLOOKUP(E2229,[1]Apresentação!AW$1:AX$65536,2,0)</f>
        <v xml:space="preserve">                    2 - LEATHER AUXILIARIES</v>
      </c>
      <c r="AH2229" s="48" t="str">
        <f t="shared" si="588"/>
        <v xml:space="preserve">         5211000039 - PRINOL CRC</v>
      </c>
      <c r="AI2229" s="49" t="str">
        <f t="shared" si="589"/>
        <v xml:space="preserve">     L00028 - LUIZ FUGA INDUSTRIA DE COURO LTDA</v>
      </c>
      <c r="AJ2229" t="str">
        <f t="shared" si="590"/>
        <v xml:space="preserve">     93 - RESALES</v>
      </c>
      <c r="AK2229" t="str">
        <f t="shared" si="591"/>
        <v/>
      </c>
      <c r="AL2229">
        <f t="shared" si="592"/>
        <v>9</v>
      </c>
      <c r="AM2229" t="str">
        <f t="shared" si="593"/>
        <v>2025 9</v>
      </c>
      <c r="AN2229" t="str">
        <f t="shared" si="594"/>
        <v xml:space="preserve">LUIZ </v>
      </c>
    </row>
    <row r="2230" spans="1:40" x14ac:dyDescent="0.35">
      <c r="A2230">
        <v>84085</v>
      </c>
      <c r="B2230" t="s">
        <v>274</v>
      </c>
      <c r="C2230" s="31">
        <v>45932</v>
      </c>
      <c r="D2230" t="s">
        <v>373</v>
      </c>
      <c r="E2230" t="s">
        <v>374</v>
      </c>
      <c r="F2230" t="s">
        <v>738</v>
      </c>
      <c r="G2230" t="s">
        <v>739</v>
      </c>
      <c r="H2230" t="s">
        <v>847</v>
      </c>
      <c r="I2230" t="s">
        <v>848</v>
      </c>
      <c r="J2230">
        <v>560</v>
      </c>
      <c r="K2230">
        <v>9058.130000000001</v>
      </c>
      <c r="L2230">
        <v>5508.80483</v>
      </c>
      <c r="M2230">
        <v>1166.69</v>
      </c>
      <c r="N2230">
        <v>16.175229999999999</v>
      </c>
      <c r="O2230" s="32">
        <f t="shared" si="578"/>
        <v>7891.4400000000005</v>
      </c>
      <c r="P2230" s="32">
        <f t="shared" si="579"/>
        <v>2382.6351700000005</v>
      </c>
      <c r="Q2230">
        <v>763052</v>
      </c>
      <c r="R2230" t="s">
        <v>281</v>
      </c>
      <c r="S2230" t="s">
        <v>292</v>
      </c>
      <c r="T2230" t="str">
        <f t="shared" si="580"/>
        <v>VEN</v>
      </c>
      <c r="U2230" t="s">
        <v>293</v>
      </c>
      <c r="V2230" s="33">
        <f t="shared" si="581"/>
        <v>9058.130000000001</v>
      </c>
      <c r="W2230">
        <f t="shared" si="582"/>
        <v>560</v>
      </c>
      <c r="X2230" s="33">
        <f t="shared" si="583"/>
        <v>7891.4400000000005</v>
      </c>
      <c r="Y2230" s="33">
        <f t="shared" si="584"/>
        <v>1166.69</v>
      </c>
      <c r="Z2230" s="45">
        <f t="shared" si="585"/>
        <v>0.25067372294281492</v>
      </c>
      <c r="AA2230" s="33">
        <f t="shared" si="586"/>
        <v>2270.6351700000005</v>
      </c>
      <c r="AB2230" s="45">
        <f t="shared" si="587"/>
        <v>0.28773394589580614</v>
      </c>
      <c r="AC2230" s="33">
        <f>IFERROR($X2230/VLOOKUP(CONCATENATE("USD",C2230),[1]GEINDICE!AR$1:AS$65536,2,0),"")</f>
        <v>1476.4429643211286</v>
      </c>
      <c r="AD2230" s="33">
        <f>IFERROR($AA2230/VLOOKUP(CONCATENATE("USD",C2230),[1]GEINDICE!AR$1:AS$65536,2,0),"")</f>
        <v>424.82276001421923</v>
      </c>
      <c r="AE2230" s="33">
        <f>IFERROR($X2230/VLOOKUP(CONCATENATE("EUR",C2230),[1]GEINDICE!AR$1:AS$65536,2,0),"")</f>
        <v>1262.125549780088</v>
      </c>
      <c r="AF2230" s="33">
        <f>IFERROR($AA2230/VLOOKUP(CONCATENATE("EUR",C2230),[1]GEINDICE!AR$1:AS$65536,2,0),"")</f>
        <v>363.15636465413837</v>
      </c>
      <c r="AG2230" s="48" t="str">
        <f>VLOOKUP(E2230,[1]Apresentação!AW$1:AX$65536,2,0)</f>
        <v xml:space="preserve">                    2 - LEATHER AUXILIARIES</v>
      </c>
      <c r="AH2230" s="48" t="str">
        <f t="shared" si="588"/>
        <v xml:space="preserve">         5211000039 - PRINOL CRC</v>
      </c>
      <c r="AI2230" s="49" t="str">
        <f t="shared" si="589"/>
        <v xml:space="preserve">     L00423 - VANCOUROS INDUSTRIA E  COMERCIO DE COUROS LTDA</v>
      </c>
      <c r="AJ2230" t="str">
        <f t="shared" si="590"/>
        <v xml:space="preserve">     93 - RESALES</v>
      </c>
      <c r="AK2230" t="str">
        <f t="shared" si="591"/>
        <v/>
      </c>
      <c r="AL2230">
        <f t="shared" si="592"/>
        <v>10</v>
      </c>
      <c r="AM2230" t="str">
        <f t="shared" si="593"/>
        <v>2025 10</v>
      </c>
      <c r="AN2230" t="str">
        <f t="shared" si="594"/>
        <v xml:space="preserve">VANCOUROS </v>
      </c>
    </row>
    <row r="2231" spans="1:40" x14ac:dyDescent="0.35">
      <c r="A2231">
        <v>84766</v>
      </c>
      <c r="B2231" t="s">
        <v>274</v>
      </c>
      <c r="C2231" s="31">
        <v>45986</v>
      </c>
      <c r="D2231" t="s">
        <v>373</v>
      </c>
      <c r="E2231" t="s">
        <v>374</v>
      </c>
      <c r="F2231" t="s">
        <v>738</v>
      </c>
      <c r="G2231" t="s">
        <v>739</v>
      </c>
      <c r="H2231" t="s">
        <v>847</v>
      </c>
      <c r="I2231" t="s">
        <v>848</v>
      </c>
      <c r="J2231">
        <v>1540</v>
      </c>
      <c r="K2231">
        <v>25256.29</v>
      </c>
      <c r="L2231">
        <v>15346.890170000001</v>
      </c>
      <c r="M2231">
        <v>3253.01</v>
      </c>
      <c r="N2231">
        <v>16.400189999999998</v>
      </c>
      <c r="O2231" s="32">
        <f t="shared" si="578"/>
        <v>22003.279999999999</v>
      </c>
      <c r="P2231" s="32">
        <f t="shared" si="579"/>
        <v>6656.3898299999983</v>
      </c>
      <c r="Q2231">
        <v>768103</v>
      </c>
      <c r="R2231" t="s">
        <v>281</v>
      </c>
      <c r="S2231" t="s">
        <v>292</v>
      </c>
      <c r="T2231" t="str">
        <f t="shared" si="580"/>
        <v>VEN</v>
      </c>
      <c r="U2231" t="s">
        <v>293</v>
      </c>
      <c r="V2231" s="33">
        <f t="shared" si="581"/>
        <v>25256.29</v>
      </c>
      <c r="W2231">
        <f t="shared" si="582"/>
        <v>1540</v>
      </c>
      <c r="X2231" s="33">
        <f t="shared" si="583"/>
        <v>22003.279999999999</v>
      </c>
      <c r="Y2231" s="33">
        <f t="shared" si="584"/>
        <v>3253.01</v>
      </c>
      <c r="Z2231" s="45">
        <f t="shared" si="585"/>
        <v>0.25135876369807275</v>
      </c>
      <c r="AA2231" s="33">
        <f t="shared" si="586"/>
        <v>6348.3898299999983</v>
      </c>
      <c r="AB2231" s="45">
        <f t="shared" si="587"/>
        <v>0.28852015835820832</v>
      </c>
      <c r="AC2231" s="33" t="str">
        <f>IFERROR($X2231/VLOOKUP(CONCATENATE("USD",C2231),[1]GEINDICE!AR$1:AS$65536,2,0),"")</f>
        <v/>
      </c>
      <c r="AD2231" s="33" t="str">
        <f>IFERROR($AA2231/VLOOKUP(CONCATENATE("USD",C2231),[1]GEINDICE!AR$1:AS$65536,2,0),"")</f>
        <v/>
      </c>
      <c r="AE2231" s="33" t="str">
        <f>IFERROR($X2231/VLOOKUP(CONCATENATE("EUR",C2231),[1]GEINDICE!AR$1:AS$65536,2,0),"")</f>
        <v/>
      </c>
      <c r="AF2231" s="33" t="str">
        <f>IFERROR($AA2231/VLOOKUP(CONCATENATE("EUR",C2231),[1]GEINDICE!AR$1:AS$65536,2,0),"")</f>
        <v/>
      </c>
      <c r="AG2231" s="48" t="str">
        <f>VLOOKUP(E2231,[1]Apresentação!AW$1:AX$65536,2,0)</f>
        <v xml:space="preserve">                    2 - LEATHER AUXILIARIES</v>
      </c>
      <c r="AH2231" s="48" t="str">
        <f t="shared" si="588"/>
        <v xml:space="preserve">         5211000039 - PRINOL CRC</v>
      </c>
      <c r="AI2231" s="49" t="str">
        <f t="shared" si="589"/>
        <v xml:space="preserve">     L00423 - VANCOUROS INDUSTRIA E  COMERCIO DE COUROS LTDA</v>
      </c>
      <c r="AJ2231" t="str">
        <f t="shared" si="590"/>
        <v xml:space="preserve">     93 - RESALES</v>
      </c>
      <c r="AK2231" t="str">
        <f t="shared" si="591"/>
        <v/>
      </c>
      <c r="AL2231">
        <f t="shared" si="592"/>
        <v>11</v>
      </c>
      <c r="AM2231" t="str">
        <f t="shared" si="593"/>
        <v>2025 11</v>
      </c>
      <c r="AN2231" t="str">
        <f t="shared" si="594"/>
        <v xml:space="preserve">VANCOUROS </v>
      </c>
    </row>
    <row r="2232" spans="1:40" x14ac:dyDescent="0.35">
      <c r="A2232">
        <v>80787</v>
      </c>
      <c r="B2232" t="s">
        <v>274</v>
      </c>
      <c r="C2232" s="31">
        <v>45665</v>
      </c>
      <c r="D2232" t="s">
        <v>373</v>
      </c>
      <c r="E2232" t="s">
        <v>374</v>
      </c>
      <c r="F2232" t="s">
        <v>435</v>
      </c>
      <c r="G2232" t="s">
        <v>436</v>
      </c>
      <c r="H2232" t="s">
        <v>849</v>
      </c>
      <c r="I2232" t="s">
        <v>850</v>
      </c>
      <c r="J2232">
        <v>4200</v>
      </c>
      <c r="K2232">
        <v>128806.15000000001</v>
      </c>
      <c r="L2232">
        <v>47985.627710000001</v>
      </c>
      <c r="M2232">
        <v>25941.71</v>
      </c>
      <c r="N2232">
        <v>30.668129999999998</v>
      </c>
      <c r="O2232" s="32">
        <f t="shared" si="578"/>
        <v>102864.44</v>
      </c>
      <c r="P2232" s="32">
        <f t="shared" si="579"/>
        <v>54878.812290000002</v>
      </c>
      <c r="Q2232">
        <v>706565</v>
      </c>
      <c r="R2232" t="s">
        <v>346</v>
      </c>
      <c r="S2232" t="s">
        <v>347</v>
      </c>
      <c r="T2232" t="str">
        <f t="shared" si="580"/>
        <v>VEN</v>
      </c>
      <c r="U2232" t="s">
        <v>313</v>
      </c>
      <c r="V2232" s="33">
        <f t="shared" si="581"/>
        <v>128806.15000000001</v>
      </c>
      <c r="W2232">
        <f t="shared" si="582"/>
        <v>4200</v>
      </c>
      <c r="X2232" s="33">
        <f t="shared" si="583"/>
        <v>102864.44</v>
      </c>
      <c r="Y2232" s="33">
        <f t="shared" si="584"/>
        <v>25941.71</v>
      </c>
      <c r="Z2232" s="45">
        <f t="shared" si="585"/>
        <v>0.41953596384955222</v>
      </c>
      <c r="AA2232" s="33">
        <f t="shared" si="586"/>
        <v>54038.812290000002</v>
      </c>
      <c r="AB2232" s="45">
        <f t="shared" si="587"/>
        <v>0.52534007174879871</v>
      </c>
      <c r="AC2232" s="33">
        <f>IFERROR($X2232/VLOOKUP(CONCATENATE("USD",C2232),[1]GEINDICE!AR$1:AS$65536,2,0),"")</f>
        <v>16774.749270233689</v>
      </c>
      <c r="AD2232" s="33">
        <f>IFERROR($AA2232/VLOOKUP(CONCATENATE("USD",C2232),[1]GEINDICE!AR$1:AS$65536,2,0),"")</f>
        <v>8812.4479851926735</v>
      </c>
      <c r="AE2232" s="33">
        <f>IFERROR($X2232/VLOOKUP(CONCATENATE("EUR",C2232),[1]GEINDICE!AR$1:AS$65536,2,0),"")</f>
        <v>16281.428955823927</v>
      </c>
      <c r="AF2232" s="33">
        <f>IFERROR($AA2232/VLOOKUP(CONCATENATE("EUR",C2232),[1]GEINDICE!AR$1:AS$65536,2,0),"")</f>
        <v>8553.2870558255108</v>
      </c>
      <c r="AG2232" s="48" t="str">
        <f>VLOOKUP(E2232,[1]Apresentação!AW$1:AX$65536,2,0)</f>
        <v xml:space="preserve">                    2 - LEATHER AUXILIARIES</v>
      </c>
      <c r="AH2232" s="48" t="str">
        <f t="shared" si="588"/>
        <v xml:space="preserve">         5211000266 - PRINOL FG-B</v>
      </c>
      <c r="AI2232" s="49" t="str">
        <f t="shared" si="589"/>
        <v xml:space="preserve">     L00024 - FUGA S/A</v>
      </c>
      <c r="AJ2232" t="str">
        <f t="shared" si="590"/>
        <v xml:space="preserve">     93 - RESALES</v>
      </c>
      <c r="AK2232" t="str">
        <f t="shared" si="591"/>
        <v/>
      </c>
      <c r="AL2232">
        <f t="shared" si="592"/>
        <v>1</v>
      </c>
      <c r="AM2232" t="str">
        <f t="shared" si="593"/>
        <v>2025 1</v>
      </c>
      <c r="AN2232" t="str">
        <f t="shared" si="594"/>
        <v xml:space="preserve">FUGA </v>
      </c>
    </row>
    <row r="2233" spans="1:40" x14ac:dyDescent="0.35">
      <c r="A2233">
        <v>82960</v>
      </c>
      <c r="B2233" t="s">
        <v>274</v>
      </c>
      <c r="C2233" s="31">
        <v>45840</v>
      </c>
      <c r="D2233" t="s">
        <v>373</v>
      </c>
      <c r="E2233" t="s">
        <v>374</v>
      </c>
      <c r="F2233" t="s">
        <v>420</v>
      </c>
      <c r="G2233" t="s">
        <v>421</v>
      </c>
      <c r="H2233" t="s">
        <v>849</v>
      </c>
      <c r="I2233" t="s">
        <v>850</v>
      </c>
      <c r="J2233">
        <v>1050</v>
      </c>
      <c r="K2233">
        <v>26185.9</v>
      </c>
      <c r="L2233">
        <v>12903.94147</v>
      </c>
      <c r="M2233">
        <v>5273.87</v>
      </c>
      <c r="N2233">
        <v>24.938949999999998</v>
      </c>
      <c r="O2233" s="32">
        <f t="shared" si="578"/>
        <v>20912.030000000002</v>
      </c>
      <c r="P2233" s="32">
        <f t="shared" si="579"/>
        <v>8008.0885300000027</v>
      </c>
      <c r="Q2233">
        <v>742614</v>
      </c>
      <c r="R2233" t="s">
        <v>346</v>
      </c>
      <c r="S2233" t="s">
        <v>347</v>
      </c>
      <c r="T2233" t="str">
        <f t="shared" si="580"/>
        <v>VEN</v>
      </c>
      <c r="U2233" t="s">
        <v>348</v>
      </c>
      <c r="V2233" s="33">
        <f t="shared" si="581"/>
        <v>26185.9</v>
      </c>
      <c r="W2233">
        <f t="shared" si="582"/>
        <v>1050</v>
      </c>
      <c r="X2233" s="33">
        <f t="shared" si="583"/>
        <v>20912.030000000002</v>
      </c>
      <c r="Y2233" s="33">
        <f t="shared" si="584"/>
        <v>5273.87</v>
      </c>
      <c r="Z2233" s="45">
        <f t="shared" si="585"/>
        <v>0.29779723171630545</v>
      </c>
      <c r="AA2233" s="33">
        <f t="shared" si="586"/>
        <v>7798.0885300000027</v>
      </c>
      <c r="AB2233" s="45">
        <f t="shared" si="587"/>
        <v>0.37289964341099369</v>
      </c>
      <c r="AC2233" s="33">
        <f>IFERROR($X2233/VLOOKUP(CONCATENATE("USD",C2233),[1]GEINDICE!AR$1:AS$65536,2,0),"")</f>
        <v>3836.2250513648373</v>
      </c>
      <c r="AD2233" s="33">
        <f>IFERROR($AA2233/VLOOKUP(CONCATENATE("USD",C2233),[1]GEINDICE!AR$1:AS$65536,2,0),"")</f>
        <v>1430.5269536982687</v>
      </c>
      <c r="AE2233" s="33">
        <f>IFERROR($X2233/VLOOKUP(CONCATENATE("EUR",C2233),[1]GEINDICE!AR$1:AS$65536,2,0),"")</f>
        <v>3253.7778123541311</v>
      </c>
      <c r="AF2233" s="33">
        <f>IFERROR($AA2233/VLOOKUP(CONCATENATE("EUR",C2233),[1]GEINDICE!AR$1:AS$65536,2,0),"")</f>
        <v>1213.3325859654585</v>
      </c>
      <c r="AG2233" s="48" t="str">
        <f>VLOOKUP(E2233,[1]Apresentação!AW$1:AX$65536,2,0)</f>
        <v xml:space="preserve">                    2 - LEATHER AUXILIARIES</v>
      </c>
      <c r="AH2233" s="48" t="str">
        <f t="shared" si="588"/>
        <v xml:space="preserve">         5211000266 - PRINOL FG-B</v>
      </c>
      <c r="AI2233" s="49" t="str">
        <f t="shared" si="589"/>
        <v xml:space="preserve">     L00506 - CURTUME BAGE LTDA</v>
      </c>
      <c r="AJ2233" t="str">
        <f t="shared" si="590"/>
        <v xml:space="preserve">     93 - RESALES</v>
      </c>
      <c r="AK2233" t="str">
        <f t="shared" si="591"/>
        <v/>
      </c>
      <c r="AL2233">
        <f t="shared" si="592"/>
        <v>7</v>
      </c>
      <c r="AM2233" t="str">
        <f t="shared" si="593"/>
        <v>2025 7</v>
      </c>
      <c r="AN2233" t="str">
        <f t="shared" si="594"/>
        <v xml:space="preserve">CURTUME </v>
      </c>
    </row>
    <row r="2234" spans="1:40" x14ac:dyDescent="0.35">
      <c r="A2234">
        <v>81541</v>
      </c>
      <c r="B2234" t="s">
        <v>274</v>
      </c>
      <c r="C2234" s="31">
        <v>45723</v>
      </c>
      <c r="D2234" t="s">
        <v>373</v>
      </c>
      <c r="E2234" t="s">
        <v>374</v>
      </c>
      <c r="F2234" t="s">
        <v>382</v>
      </c>
      <c r="G2234" t="s">
        <v>383</v>
      </c>
      <c r="H2234" t="s">
        <v>849</v>
      </c>
      <c r="I2234" t="s">
        <v>850</v>
      </c>
      <c r="J2234">
        <v>560</v>
      </c>
      <c r="K2234">
        <v>15437.550000000001</v>
      </c>
      <c r="L2234">
        <v>6626.4288999999999</v>
      </c>
      <c r="M2234">
        <v>1852.52</v>
      </c>
      <c r="N2234">
        <v>27.567059999999998</v>
      </c>
      <c r="O2234" s="32">
        <f t="shared" si="578"/>
        <v>13585.03</v>
      </c>
      <c r="P2234" s="32">
        <f t="shared" si="579"/>
        <v>6958.6011000000008</v>
      </c>
      <c r="Q2234">
        <v>715046</v>
      </c>
      <c r="R2234" t="s">
        <v>346</v>
      </c>
      <c r="S2234" t="s">
        <v>386</v>
      </c>
      <c r="T2234" t="str">
        <f t="shared" si="580"/>
        <v>VEN</v>
      </c>
      <c r="U2234" t="s">
        <v>389</v>
      </c>
      <c r="V2234" s="33">
        <f t="shared" si="581"/>
        <v>15437.550000000001</v>
      </c>
      <c r="W2234">
        <f t="shared" si="582"/>
        <v>560</v>
      </c>
      <c r="X2234" s="33">
        <f t="shared" si="583"/>
        <v>13585.03</v>
      </c>
      <c r="Y2234" s="33">
        <f t="shared" si="584"/>
        <v>1852.52</v>
      </c>
      <c r="Z2234" s="45">
        <f t="shared" si="585"/>
        <v>0.44350308824910689</v>
      </c>
      <c r="AA2234" s="33">
        <f t="shared" si="586"/>
        <v>6846.6011000000008</v>
      </c>
      <c r="AB2234" s="45">
        <f t="shared" si="587"/>
        <v>0.50398130147669906</v>
      </c>
      <c r="AC2234" s="33">
        <f>IFERROR($X2234/VLOOKUP(CONCATENATE("USD",C2234),[1]GEINDICE!AR$1:AS$65536,2,0),"")</f>
        <v>2354.914366939398</v>
      </c>
      <c r="AD2234" s="33">
        <f>IFERROR($AA2234/VLOOKUP(CONCATENATE("USD",C2234),[1]GEINDICE!AR$1:AS$65536,2,0),"")</f>
        <v>1186.8328075162945</v>
      </c>
      <c r="AE2234" s="33">
        <f>IFERROR($X2234/VLOOKUP(CONCATENATE("EUR",C2234),[1]GEINDICE!AR$1:AS$65536,2,0),"")</f>
        <v>2166.2223143526862</v>
      </c>
      <c r="AF2234" s="33">
        <f>IFERROR($AA2234/VLOOKUP(CONCATENATE("EUR",C2234),[1]GEINDICE!AR$1:AS$65536,2,0),"")</f>
        <v>1091.7355412753338</v>
      </c>
      <c r="AG2234" s="48" t="str">
        <f>VLOOKUP(E2234,[1]Apresentação!AW$1:AX$65536,2,0)</f>
        <v xml:space="preserve">                    2 - LEATHER AUXILIARIES</v>
      </c>
      <c r="AH2234" s="48" t="str">
        <f t="shared" si="588"/>
        <v xml:space="preserve">         5211000266 - PRINOL FG-B</v>
      </c>
      <c r="AI2234" s="49" t="str">
        <f t="shared" si="589"/>
        <v xml:space="preserve">     ZF1123 - GOBBA LEATHER INDUSTRIA E COMERCIO LTDA</v>
      </c>
      <c r="AJ2234" t="str">
        <f t="shared" si="590"/>
        <v xml:space="preserve">     93 - RESALES</v>
      </c>
      <c r="AK2234" t="str">
        <f t="shared" si="591"/>
        <v/>
      </c>
      <c r="AL2234">
        <f t="shared" si="592"/>
        <v>3</v>
      </c>
      <c r="AM2234" t="str">
        <f t="shared" si="593"/>
        <v>2025 3</v>
      </c>
      <c r="AN2234" t="str">
        <f t="shared" si="594"/>
        <v xml:space="preserve">GOBBA </v>
      </c>
    </row>
    <row r="2235" spans="1:40" x14ac:dyDescent="0.35">
      <c r="A2235">
        <v>81898</v>
      </c>
      <c r="B2235" t="s">
        <v>274</v>
      </c>
      <c r="C2235" s="31">
        <v>45749</v>
      </c>
      <c r="D2235" t="s">
        <v>373</v>
      </c>
      <c r="E2235" t="s">
        <v>374</v>
      </c>
      <c r="F2235" t="s">
        <v>420</v>
      </c>
      <c r="G2235" t="s">
        <v>421</v>
      </c>
      <c r="H2235" t="s">
        <v>849</v>
      </c>
      <c r="I2235" t="s">
        <v>850</v>
      </c>
      <c r="J2235">
        <v>1050</v>
      </c>
      <c r="K2235">
        <v>29831.97</v>
      </c>
      <c r="L2235">
        <v>12588.563550000001</v>
      </c>
      <c r="M2235">
        <v>6008.19</v>
      </c>
      <c r="N2235">
        <v>28.4114</v>
      </c>
      <c r="O2235" s="32">
        <f t="shared" si="578"/>
        <v>23823.780000000002</v>
      </c>
      <c r="P2235" s="32">
        <f t="shared" si="579"/>
        <v>11235.216450000002</v>
      </c>
      <c r="Q2235">
        <v>725143</v>
      </c>
      <c r="R2235" t="s">
        <v>439</v>
      </c>
      <c r="S2235" t="s">
        <v>439</v>
      </c>
      <c r="T2235" t="str">
        <f t="shared" si="580"/>
        <v>VEN</v>
      </c>
      <c r="U2235" t="s">
        <v>440</v>
      </c>
      <c r="V2235" s="33">
        <f t="shared" si="581"/>
        <v>29831.97</v>
      </c>
      <c r="W2235">
        <f t="shared" si="582"/>
        <v>1050</v>
      </c>
      <c r="X2235" s="33">
        <f t="shared" si="583"/>
        <v>23823.780000000002</v>
      </c>
      <c r="Y2235" s="33">
        <f t="shared" si="584"/>
        <v>6008.19</v>
      </c>
      <c r="Z2235" s="45">
        <f t="shared" si="585"/>
        <v>0.36957721699237434</v>
      </c>
      <c r="AA2235" s="33">
        <f t="shared" si="586"/>
        <v>11025.216450000002</v>
      </c>
      <c r="AB2235" s="45">
        <f t="shared" si="587"/>
        <v>0.46278199555234312</v>
      </c>
      <c r="AC2235" s="33">
        <f>IFERROR($X2235/VLOOKUP(CONCATENATE("USD",C2235),[1]GEINDICE!AR$1:AS$65536,2,0),"")</f>
        <v>4185.2643044112219</v>
      </c>
      <c r="AD2235" s="33">
        <f>IFERROR($AA2235/VLOOKUP(CONCATENATE("USD",C2235),[1]GEINDICE!AR$1:AS$65536,2,0),"")</f>
        <v>1936.8649667094146</v>
      </c>
      <c r="AE2235" s="33">
        <f>IFERROR($X2235/VLOOKUP(CONCATENATE("EUR",C2235),[1]GEINDICE!AR$1:AS$65536,2,0),"")</f>
        <v>3850.9924996767108</v>
      </c>
      <c r="AF2235" s="33">
        <f>IFERROR($AA2235/VLOOKUP(CONCATENATE("EUR",C2235),[1]GEINDICE!AR$1:AS$65536,2,0),"")</f>
        <v>1782.1699938574941</v>
      </c>
      <c r="AG2235" s="48" t="str">
        <f>VLOOKUP(E2235,[1]Apresentação!AW$1:AX$65536,2,0)</f>
        <v xml:space="preserve">                    2 - LEATHER AUXILIARIES</v>
      </c>
      <c r="AH2235" s="48" t="str">
        <f t="shared" si="588"/>
        <v xml:space="preserve">         5211000266 - PRINOL FG-B</v>
      </c>
      <c r="AI2235" s="49" t="str">
        <f t="shared" si="589"/>
        <v xml:space="preserve">     L00506 - CURTUME BAGE LTDA</v>
      </c>
      <c r="AJ2235" t="str">
        <f t="shared" si="590"/>
        <v xml:space="preserve">     93 - RESALES</v>
      </c>
      <c r="AK2235" t="str">
        <f t="shared" si="591"/>
        <v/>
      </c>
      <c r="AL2235">
        <f t="shared" si="592"/>
        <v>4</v>
      </c>
      <c r="AM2235" t="str">
        <f t="shared" si="593"/>
        <v>2025 4</v>
      </c>
      <c r="AN2235" t="str">
        <f t="shared" si="594"/>
        <v xml:space="preserve">CURTUME </v>
      </c>
    </row>
    <row r="2236" spans="1:40" x14ac:dyDescent="0.35">
      <c r="A2236">
        <v>80763</v>
      </c>
      <c r="B2236" t="s">
        <v>274</v>
      </c>
      <c r="C2236" s="31">
        <v>45664</v>
      </c>
      <c r="D2236" t="s">
        <v>373</v>
      </c>
      <c r="E2236" t="s">
        <v>374</v>
      </c>
      <c r="F2236" t="s">
        <v>420</v>
      </c>
      <c r="G2236" t="s">
        <v>421</v>
      </c>
      <c r="H2236" t="s">
        <v>849</v>
      </c>
      <c r="I2236" t="s">
        <v>850</v>
      </c>
      <c r="J2236">
        <v>1050</v>
      </c>
      <c r="K2236">
        <v>32191.29</v>
      </c>
      <c r="L2236">
        <v>11996.406929999999</v>
      </c>
      <c r="M2236">
        <v>6483.37</v>
      </c>
      <c r="N2236">
        <v>30.658369999999998</v>
      </c>
      <c r="O2236" s="32">
        <f t="shared" si="578"/>
        <v>25707.920000000002</v>
      </c>
      <c r="P2236" s="32">
        <f t="shared" si="579"/>
        <v>13711.513070000003</v>
      </c>
      <c r="Q2236">
        <v>706355</v>
      </c>
      <c r="R2236" t="s">
        <v>442</v>
      </c>
      <c r="S2236" t="s">
        <v>442</v>
      </c>
      <c r="T2236" t="str">
        <f t="shared" si="580"/>
        <v>VEN</v>
      </c>
      <c r="U2236" t="s">
        <v>440</v>
      </c>
      <c r="V2236" s="33">
        <f t="shared" si="581"/>
        <v>32191.29</v>
      </c>
      <c r="W2236">
        <f t="shared" si="582"/>
        <v>1050</v>
      </c>
      <c r="X2236" s="33">
        <f t="shared" si="583"/>
        <v>25707.920000000002</v>
      </c>
      <c r="Y2236" s="33">
        <f t="shared" si="584"/>
        <v>6483.37</v>
      </c>
      <c r="Z2236" s="45">
        <f t="shared" si="585"/>
        <v>0.4194150986182909</v>
      </c>
      <c r="AA2236" s="33">
        <f t="shared" si="586"/>
        <v>13501.513070000003</v>
      </c>
      <c r="AB2236" s="45">
        <f t="shared" si="587"/>
        <v>0.52518885502988966</v>
      </c>
      <c r="AC2236" s="33">
        <f>IFERROR($X2236/VLOOKUP(CONCATENATE("USD",C2236),[1]GEINDICE!AR$1:AS$65536,2,0),"")</f>
        <v>4232.3833983635432</v>
      </c>
      <c r="AD2236" s="33">
        <f>IFERROR($AA2236/VLOOKUP(CONCATENATE("USD",C2236),[1]GEINDICE!AR$1:AS$65536,2,0),"")</f>
        <v>2222.800591034063</v>
      </c>
      <c r="AE2236" s="33">
        <f>IFERROR($X2236/VLOOKUP(CONCATENATE("EUR",C2236),[1]GEINDICE!AR$1:AS$65536,2,0),"")</f>
        <v>4079.7803627822832</v>
      </c>
      <c r="AF2236" s="33">
        <f>IFERROR($AA2236/VLOOKUP(CONCATENATE("EUR",C2236),[1]GEINDICE!AR$1:AS$65536,2,0),"")</f>
        <v>2142.6551775030553</v>
      </c>
      <c r="AG2236" s="48" t="str">
        <f>VLOOKUP(E2236,[1]Apresentação!AW$1:AX$65536,2,0)</f>
        <v xml:space="preserve">                    2 - LEATHER AUXILIARIES</v>
      </c>
      <c r="AH2236" s="48" t="str">
        <f t="shared" si="588"/>
        <v xml:space="preserve">         5211000266 - PRINOL FG-B</v>
      </c>
      <c r="AI2236" s="49" t="str">
        <f t="shared" si="589"/>
        <v xml:space="preserve">     L00506 - CURTUME BAGE LTDA</v>
      </c>
      <c r="AJ2236" t="str">
        <f t="shared" si="590"/>
        <v xml:space="preserve">     93 - RESALES</v>
      </c>
      <c r="AK2236" t="str">
        <f t="shared" si="591"/>
        <v/>
      </c>
      <c r="AL2236">
        <f t="shared" si="592"/>
        <v>1</v>
      </c>
      <c r="AM2236" t="str">
        <f t="shared" si="593"/>
        <v>2025 1</v>
      </c>
      <c r="AN2236" t="str">
        <f t="shared" si="594"/>
        <v xml:space="preserve">CURTUME </v>
      </c>
    </row>
    <row r="2237" spans="1:40" x14ac:dyDescent="0.35">
      <c r="A2237">
        <v>81181</v>
      </c>
      <c r="B2237" t="s">
        <v>274</v>
      </c>
      <c r="C2237" s="31">
        <v>45694</v>
      </c>
      <c r="D2237" t="s">
        <v>373</v>
      </c>
      <c r="E2237" t="s">
        <v>374</v>
      </c>
      <c r="F2237" t="s">
        <v>420</v>
      </c>
      <c r="G2237" t="s">
        <v>421</v>
      </c>
      <c r="H2237" t="s">
        <v>849</v>
      </c>
      <c r="I2237" t="s">
        <v>850</v>
      </c>
      <c r="J2237">
        <v>1050</v>
      </c>
      <c r="K2237">
        <v>30290.03</v>
      </c>
      <c r="L2237">
        <v>12424.554190000001</v>
      </c>
      <c r="M2237">
        <v>6100.45</v>
      </c>
      <c r="N2237">
        <v>28.847649999999998</v>
      </c>
      <c r="O2237" s="32">
        <f t="shared" si="578"/>
        <v>24189.579999999998</v>
      </c>
      <c r="P2237" s="32">
        <f t="shared" si="579"/>
        <v>11765.025809999997</v>
      </c>
      <c r="Q2237">
        <v>709325</v>
      </c>
      <c r="R2237" t="s">
        <v>442</v>
      </c>
      <c r="S2237" t="s">
        <v>442</v>
      </c>
      <c r="T2237" t="str">
        <f t="shared" si="580"/>
        <v>VEN</v>
      </c>
      <c r="U2237" t="s">
        <v>440</v>
      </c>
      <c r="V2237" s="33">
        <f t="shared" si="581"/>
        <v>30290.03</v>
      </c>
      <c r="W2237">
        <f t="shared" si="582"/>
        <v>1050</v>
      </c>
      <c r="X2237" s="33">
        <f t="shared" si="583"/>
        <v>24189.579999999998</v>
      </c>
      <c r="Y2237" s="33">
        <f t="shared" si="584"/>
        <v>6100.45</v>
      </c>
      <c r="Z2237" s="45">
        <f t="shared" si="585"/>
        <v>0.38147951025469429</v>
      </c>
      <c r="AA2237" s="33">
        <f t="shared" si="586"/>
        <v>11555.025809999997</v>
      </c>
      <c r="AB2237" s="45">
        <f t="shared" si="587"/>
        <v>0.47768608673652035</v>
      </c>
      <c r="AC2237" s="33">
        <f>IFERROR($X2237/VLOOKUP(CONCATENATE("USD",C2237),[1]GEINDICE!AR$1:AS$65536,2,0),"")</f>
        <v>4180.9976493362828</v>
      </c>
      <c r="AD2237" s="33">
        <f>IFERROR($AA2237/VLOOKUP(CONCATENATE("USD",C2237),[1]GEINDICE!AR$1:AS$65536,2,0),"")</f>
        <v>1997.2044057660391</v>
      </c>
      <c r="AE2237" s="33">
        <f>IFERROR($X2237/VLOOKUP(CONCATENATE("EUR",C2237),[1]GEINDICE!AR$1:AS$65536,2,0),"")</f>
        <v>4031.798256579495</v>
      </c>
      <c r="AF2237" s="33">
        <f>IFERROR($AA2237/VLOOKUP(CONCATENATE("EUR",C2237),[1]GEINDICE!AR$1:AS$65536,2,0),"")</f>
        <v>1925.9339316965841</v>
      </c>
      <c r="AG2237" s="48" t="str">
        <f>VLOOKUP(E2237,[1]Apresentação!AW$1:AX$65536,2,0)</f>
        <v xml:space="preserve">                    2 - LEATHER AUXILIARIES</v>
      </c>
      <c r="AH2237" s="48" t="str">
        <f t="shared" si="588"/>
        <v xml:space="preserve">         5211000266 - PRINOL FG-B</v>
      </c>
      <c r="AI2237" s="49" t="str">
        <f t="shared" si="589"/>
        <v xml:space="preserve">     L00506 - CURTUME BAGE LTDA</v>
      </c>
      <c r="AJ2237" t="str">
        <f t="shared" si="590"/>
        <v xml:space="preserve">     93 - RESALES</v>
      </c>
      <c r="AK2237" t="str">
        <f t="shared" si="591"/>
        <v/>
      </c>
      <c r="AL2237">
        <f t="shared" si="592"/>
        <v>2</v>
      </c>
      <c r="AM2237" t="str">
        <f t="shared" si="593"/>
        <v>2025 2</v>
      </c>
      <c r="AN2237" t="str">
        <f t="shared" si="594"/>
        <v xml:space="preserve">CURTUME </v>
      </c>
    </row>
    <row r="2238" spans="1:40" x14ac:dyDescent="0.35">
      <c r="A2238">
        <v>80978</v>
      </c>
      <c r="B2238" t="s">
        <v>274</v>
      </c>
      <c r="C2238" s="31">
        <v>45680</v>
      </c>
      <c r="D2238" t="s">
        <v>373</v>
      </c>
      <c r="E2238" t="s">
        <v>374</v>
      </c>
      <c r="F2238" t="s">
        <v>420</v>
      </c>
      <c r="G2238" t="s">
        <v>421</v>
      </c>
      <c r="H2238" t="s">
        <v>849</v>
      </c>
      <c r="I2238" t="s">
        <v>850</v>
      </c>
      <c r="J2238">
        <v>1050</v>
      </c>
      <c r="K2238">
        <v>31604.080000000002</v>
      </c>
      <c r="L2238">
        <v>12424.554190000001</v>
      </c>
      <c r="M2238">
        <v>6365.1</v>
      </c>
      <c r="N2238">
        <v>30.099119999999999</v>
      </c>
      <c r="O2238" s="32">
        <f t="shared" si="578"/>
        <v>25238.980000000003</v>
      </c>
      <c r="P2238" s="32">
        <f t="shared" si="579"/>
        <v>12814.425810000002</v>
      </c>
      <c r="Q2238">
        <v>707932</v>
      </c>
      <c r="R2238" t="s">
        <v>442</v>
      </c>
      <c r="S2238" t="s">
        <v>442</v>
      </c>
      <c r="T2238" t="str">
        <f t="shared" si="580"/>
        <v>VEN</v>
      </c>
      <c r="U2238" t="s">
        <v>441</v>
      </c>
      <c r="V2238" s="33">
        <f t="shared" si="581"/>
        <v>31604.080000000002</v>
      </c>
      <c r="W2238">
        <f t="shared" si="582"/>
        <v>1050</v>
      </c>
      <c r="X2238" s="33">
        <f t="shared" si="583"/>
        <v>25238.980000000003</v>
      </c>
      <c r="Y2238" s="33">
        <f t="shared" si="584"/>
        <v>6365.1</v>
      </c>
      <c r="Z2238" s="45">
        <f t="shared" si="585"/>
        <v>0.39882274092458952</v>
      </c>
      <c r="AA2238" s="33">
        <f t="shared" si="586"/>
        <v>12604.425810000002</v>
      </c>
      <c r="AB2238" s="45">
        <f t="shared" si="587"/>
        <v>0.49940313792395735</v>
      </c>
      <c r="AC2238" s="33">
        <f>IFERROR($X2238/VLOOKUP(CONCATENATE("USD",C2238),[1]GEINDICE!AR$1:AS$65536,2,0),"")</f>
        <v>4249.0580649505882</v>
      </c>
      <c r="AD2238" s="33">
        <f>IFERROR($AA2238/VLOOKUP(CONCATENATE("USD",C2238),[1]GEINDICE!AR$1:AS$65536,2,0),"")</f>
        <v>2121.9929308574219</v>
      </c>
      <c r="AE2238" s="33">
        <f>IFERROR($X2238/VLOOKUP(CONCATENATE("EUR",C2238),[1]GEINDICE!AR$1:AS$65536,2,0),"")</f>
        <v>4086.8209271823443</v>
      </c>
      <c r="AF2238" s="33">
        <f>IFERROR($AA2238/VLOOKUP(CONCATENATE("EUR",C2238),[1]GEINDICE!AR$1:AS$65536,2,0),"")</f>
        <v>2040.9711951681595</v>
      </c>
      <c r="AG2238" s="48" t="str">
        <f>VLOOKUP(E2238,[1]Apresentação!AW$1:AX$65536,2,0)</f>
        <v xml:space="preserve">                    2 - LEATHER AUXILIARIES</v>
      </c>
      <c r="AH2238" s="48" t="str">
        <f t="shared" si="588"/>
        <v xml:space="preserve">         5211000266 - PRINOL FG-B</v>
      </c>
      <c r="AI2238" s="49" t="str">
        <f t="shared" si="589"/>
        <v xml:space="preserve">     L00506 - CURTUME BAGE LTDA</v>
      </c>
      <c r="AJ2238" t="str">
        <f t="shared" si="590"/>
        <v xml:space="preserve">     93 - RESALES</v>
      </c>
      <c r="AK2238" t="str">
        <f t="shared" si="591"/>
        <v/>
      </c>
      <c r="AL2238">
        <f t="shared" si="592"/>
        <v>1</v>
      </c>
      <c r="AM2238" t="str">
        <f t="shared" si="593"/>
        <v>2025 1</v>
      </c>
      <c r="AN2238" t="str">
        <f t="shared" si="594"/>
        <v xml:space="preserve">CURTUME </v>
      </c>
    </row>
    <row r="2239" spans="1:40" x14ac:dyDescent="0.35">
      <c r="A2239">
        <v>81604</v>
      </c>
      <c r="B2239" t="s">
        <v>274</v>
      </c>
      <c r="C2239" s="31">
        <v>45728</v>
      </c>
      <c r="D2239" t="s">
        <v>373</v>
      </c>
      <c r="E2239" t="s">
        <v>374</v>
      </c>
      <c r="F2239" t="s">
        <v>420</v>
      </c>
      <c r="G2239" t="s">
        <v>421</v>
      </c>
      <c r="H2239" t="s">
        <v>849</v>
      </c>
      <c r="I2239" t="s">
        <v>850</v>
      </c>
      <c r="J2239">
        <v>1050</v>
      </c>
      <c r="K2239">
        <v>30291.600000000002</v>
      </c>
      <c r="L2239">
        <v>12424.554190000001</v>
      </c>
      <c r="M2239">
        <v>6100.76</v>
      </c>
      <c r="N2239">
        <v>28.849139999999998</v>
      </c>
      <c r="O2239" s="32">
        <f t="shared" si="578"/>
        <v>24190.840000000004</v>
      </c>
      <c r="P2239" s="32">
        <f t="shared" si="579"/>
        <v>11766.285810000003</v>
      </c>
      <c r="Q2239">
        <v>716883</v>
      </c>
      <c r="R2239" t="s">
        <v>442</v>
      </c>
      <c r="S2239" t="s">
        <v>442</v>
      </c>
      <c r="T2239" t="str">
        <f t="shared" si="580"/>
        <v>VEN</v>
      </c>
      <c r="U2239" t="s">
        <v>441</v>
      </c>
      <c r="V2239" s="33">
        <f t="shared" si="581"/>
        <v>30291.600000000002</v>
      </c>
      <c r="W2239">
        <f t="shared" si="582"/>
        <v>1050</v>
      </c>
      <c r="X2239" s="33">
        <f t="shared" si="583"/>
        <v>24190.840000000004</v>
      </c>
      <c r="Y2239" s="33">
        <f t="shared" si="584"/>
        <v>6100.76</v>
      </c>
      <c r="Z2239" s="45">
        <f t="shared" si="585"/>
        <v>0.38150133403319741</v>
      </c>
      <c r="AA2239" s="33">
        <f t="shared" si="586"/>
        <v>11556.285810000003</v>
      </c>
      <c r="AB2239" s="45">
        <f t="shared" si="587"/>
        <v>0.47771329189064959</v>
      </c>
      <c r="AC2239" s="33">
        <f>IFERROR($X2239/VLOOKUP(CONCATENATE("USD",C2239),[1]GEINDICE!AR$1:AS$65536,2,0),"")</f>
        <v>4151.6509919681475</v>
      </c>
      <c r="AD2239" s="33">
        <f>IFERROR($AA2239/VLOOKUP(CONCATENATE("USD",C2239),[1]GEINDICE!AR$1:AS$65536,2,0),"")</f>
        <v>1983.2988621541845</v>
      </c>
      <c r="AE2239" s="33">
        <f>IFERROR($X2239/VLOOKUP(CONCATENATE("EUR",C2239),[1]GEINDICE!AR$1:AS$65536,2,0),"")</f>
        <v>3800.1256715573854</v>
      </c>
      <c r="AF2239" s="33">
        <f>IFERROR($AA2239/VLOOKUP(CONCATENATE("EUR",C2239),[1]GEINDICE!AR$1:AS$65536,2,0),"")</f>
        <v>1815.3705441578438</v>
      </c>
      <c r="AG2239" s="48" t="str">
        <f>VLOOKUP(E2239,[1]Apresentação!AW$1:AX$65536,2,0)</f>
        <v xml:space="preserve">                    2 - LEATHER AUXILIARIES</v>
      </c>
      <c r="AH2239" s="48" t="str">
        <f t="shared" si="588"/>
        <v xml:space="preserve">         5211000266 - PRINOL FG-B</v>
      </c>
      <c r="AI2239" s="49" t="str">
        <f t="shared" si="589"/>
        <v xml:space="preserve">     L00506 - CURTUME BAGE LTDA</v>
      </c>
      <c r="AJ2239" t="str">
        <f t="shared" si="590"/>
        <v xml:space="preserve">     93 - RESALES</v>
      </c>
      <c r="AK2239" t="str">
        <f t="shared" si="591"/>
        <v/>
      </c>
      <c r="AL2239">
        <f t="shared" si="592"/>
        <v>3</v>
      </c>
      <c r="AM2239" t="str">
        <f t="shared" si="593"/>
        <v>2025 3</v>
      </c>
      <c r="AN2239" t="str">
        <f t="shared" si="594"/>
        <v xml:space="preserve">CURTUME </v>
      </c>
    </row>
    <row r="2240" spans="1:40" x14ac:dyDescent="0.35">
      <c r="A2240">
        <v>81274</v>
      </c>
      <c r="B2240" t="s">
        <v>274</v>
      </c>
      <c r="C2240" s="31">
        <v>45701</v>
      </c>
      <c r="D2240" t="s">
        <v>373</v>
      </c>
      <c r="E2240" t="s">
        <v>374</v>
      </c>
      <c r="F2240" t="s">
        <v>420</v>
      </c>
      <c r="G2240" t="s">
        <v>421</v>
      </c>
      <c r="H2240" t="s">
        <v>849</v>
      </c>
      <c r="I2240" t="s">
        <v>850</v>
      </c>
      <c r="J2240">
        <v>1050</v>
      </c>
      <c r="K2240">
        <v>30217.34</v>
      </c>
      <c r="L2240">
        <v>12424.554190000001</v>
      </c>
      <c r="M2240">
        <v>6085.81</v>
      </c>
      <c r="N2240">
        <v>28.778419999999997</v>
      </c>
      <c r="O2240" s="32">
        <f t="shared" si="578"/>
        <v>24131.53</v>
      </c>
      <c r="P2240" s="32">
        <f t="shared" si="579"/>
        <v>11706.975809999998</v>
      </c>
      <c r="Q2240">
        <v>710100</v>
      </c>
      <c r="R2240" t="s">
        <v>442</v>
      </c>
      <c r="S2240" t="s">
        <v>442</v>
      </c>
      <c r="T2240" t="str">
        <f t="shared" si="580"/>
        <v>VEN</v>
      </c>
      <c r="U2240" t="s">
        <v>440</v>
      </c>
      <c r="V2240" s="33">
        <f t="shared" si="581"/>
        <v>30217.34</v>
      </c>
      <c r="W2240">
        <f t="shared" si="582"/>
        <v>1050</v>
      </c>
      <c r="X2240" s="33">
        <f t="shared" si="583"/>
        <v>24131.53</v>
      </c>
      <c r="Y2240" s="33">
        <f t="shared" si="584"/>
        <v>6085.81</v>
      </c>
      <c r="Z2240" s="45">
        <f t="shared" si="585"/>
        <v>0.38047610444863772</v>
      </c>
      <c r="AA2240" s="33">
        <f t="shared" si="586"/>
        <v>11496.975809999998</v>
      </c>
      <c r="AB2240" s="45">
        <f t="shared" si="587"/>
        <v>0.47642962588779075</v>
      </c>
      <c r="AC2240" s="33">
        <f>IFERROR($X2240/VLOOKUP(CONCATENATE("USD",C2240),[1]GEINDICE!AR$1:AS$65536,2,0),"")</f>
        <v>4175.8721533882463</v>
      </c>
      <c r="AD2240" s="33">
        <f>IFERROR($AA2240/VLOOKUP(CONCATENATE("USD",C2240),[1]GEINDICE!AR$1:AS$65536,2,0),"")</f>
        <v>1989.5092077940053</v>
      </c>
      <c r="AE2240" s="33">
        <f>IFERROR($X2240/VLOOKUP(CONCATENATE("EUR",C2240),[1]GEINDICE!AR$1:AS$65536,2,0),"")</f>
        <v>4002.17759055327</v>
      </c>
      <c r="AF2240" s="33">
        <f>IFERROR($AA2240/VLOOKUP(CONCATENATE("EUR",C2240),[1]GEINDICE!AR$1:AS$65536,2,0),"")</f>
        <v>1906.7559722037943</v>
      </c>
      <c r="AG2240" s="48" t="str">
        <f>VLOOKUP(E2240,[1]Apresentação!AW$1:AX$65536,2,0)</f>
        <v xml:space="preserve">                    2 - LEATHER AUXILIARIES</v>
      </c>
      <c r="AH2240" s="48" t="str">
        <f t="shared" si="588"/>
        <v xml:space="preserve">         5211000266 - PRINOL FG-B</v>
      </c>
      <c r="AI2240" s="49" t="str">
        <f t="shared" si="589"/>
        <v xml:space="preserve">     L00506 - CURTUME BAGE LTDA</v>
      </c>
      <c r="AJ2240" t="str">
        <f t="shared" si="590"/>
        <v xml:space="preserve">     93 - RESALES</v>
      </c>
      <c r="AK2240" t="str">
        <f t="shared" si="591"/>
        <v/>
      </c>
      <c r="AL2240">
        <f t="shared" si="592"/>
        <v>2</v>
      </c>
      <c r="AM2240" t="str">
        <f t="shared" si="593"/>
        <v>2025 2</v>
      </c>
      <c r="AN2240" t="str">
        <f t="shared" si="594"/>
        <v xml:space="preserve">CURTUME </v>
      </c>
    </row>
    <row r="2241" spans="1:40" x14ac:dyDescent="0.35">
      <c r="A2241">
        <v>81980</v>
      </c>
      <c r="B2241" t="s">
        <v>274</v>
      </c>
      <c r="C2241" s="31">
        <v>45756</v>
      </c>
      <c r="D2241" t="s">
        <v>373</v>
      </c>
      <c r="E2241" t="s">
        <v>374</v>
      </c>
      <c r="F2241" t="s">
        <v>420</v>
      </c>
      <c r="G2241" t="s">
        <v>421</v>
      </c>
      <c r="H2241" t="s">
        <v>849</v>
      </c>
      <c r="I2241" t="s">
        <v>850</v>
      </c>
      <c r="J2241">
        <v>1050</v>
      </c>
      <c r="K2241">
        <v>31043.52</v>
      </c>
      <c r="L2241">
        <v>12588.563550000001</v>
      </c>
      <c r="M2241">
        <v>6252.2</v>
      </c>
      <c r="N2241">
        <v>29.565259999999999</v>
      </c>
      <c r="O2241" s="32">
        <f t="shared" si="578"/>
        <v>24791.32</v>
      </c>
      <c r="P2241" s="32">
        <f t="shared" si="579"/>
        <v>12202.756449999999</v>
      </c>
      <c r="Q2241">
        <v>727681</v>
      </c>
      <c r="R2241" t="s">
        <v>442</v>
      </c>
      <c r="S2241" t="s">
        <v>442</v>
      </c>
      <c r="T2241" t="str">
        <f t="shared" si="580"/>
        <v>VEN</v>
      </c>
      <c r="U2241" t="s">
        <v>441</v>
      </c>
      <c r="V2241" s="33">
        <f t="shared" si="581"/>
        <v>31043.52</v>
      </c>
      <c r="W2241">
        <f t="shared" si="582"/>
        <v>1050</v>
      </c>
      <c r="X2241" s="33">
        <f t="shared" si="583"/>
        <v>24791.32</v>
      </c>
      <c r="Y2241" s="33">
        <f t="shared" si="584"/>
        <v>6252.2</v>
      </c>
      <c r="Z2241" s="45">
        <f t="shared" si="585"/>
        <v>0.38632076678160204</v>
      </c>
      <c r="AA2241" s="33">
        <f t="shared" si="586"/>
        <v>11992.756449999999</v>
      </c>
      <c r="AB2241" s="45">
        <f t="shared" si="587"/>
        <v>0.48374820098324733</v>
      </c>
      <c r="AC2241" s="33">
        <f>IFERROR($X2241/VLOOKUP(CONCATENATE("USD",C2241),[1]GEINDICE!AR$1:AS$65536,2,0),"")</f>
        <v>4090.6393861892579</v>
      </c>
      <c r="AD2241" s="33">
        <f>IFERROR($AA2241/VLOOKUP(CONCATENATE("USD",C2241),[1]GEINDICE!AR$1:AS$65536,2,0),"")</f>
        <v>1978.8394439402687</v>
      </c>
      <c r="AE2241" s="33">
        <f>IFERROR($X2241/VLOOKUP(CONCATENATE("EUR",C2241),[1]GEINDICE!AR$1:AS$65536,2,0),"")</f>
        <v>3705.6171713850108</v>
      </c>
      <c r="AF2241" s="33">
        <f>IFERROR($AA2241/VLOOKUP(CONCATENATE("EUR",C2241),[1]GEINDICE!AR$1:AS$65536,2,0),"")</f>
        <v>1792.5856401901287</v>
      </c>
      <c r="AG2241" s="48" t="str">
        <f>VLOOKUP(E2241,[1]Apresentação!AW$1:AX$65536,2,0)</f>
        <v xml:space="preserve">                    2 - LEATHER AUXILIARIES</v>
      </c>
      <c r="AH2241" s="48" t="str">
        <f t="shared" si="588"/>
        <v xml:space="preserve">         5211000266 - PRINOL FG-B</v>
      </c>
      <c r="AI2241" s="49" t="str">
        <f t="shared" si="589"/>
        <v xml:space="preserve">     L00506 - CURTUME BAGE LTDA</v>
      </c>
      <c r="AJ2241" t="str">
        <f t="shared" si="590"/>
        <v xml:space="preserve">     93 - RESALES</v>
      </c>
      <c r="AK2241" t="str">
        <f t="shared" si="591"/>
        <v/>
      </c>
      <c r="AL2241">
        <f t="shared" si="592"/>
        <v>4</v>
      </c>
      <c r="AM2241" t="str">
        <f t="shared" si="593"/>
        <v>2025 4</v>
      </c>
      <c r="AN2241" t="str">
        <f t="shared" si="594"/>
        <v xml:space="preserve">CURTUME </v>
      </c>
    </row>
    <row r="2242" spans="1:40" x14ac:dyDescent="0.35">
      <c r="A2242">
        <v>82135</v>
      </c>
      <c r="B2242" t="s">
        <v>274</v>
      </c>
      <c r="C2242" s="31">
        <v>45770</v>
      </c>
      <c r="D2242" t="s">
        <v>373</v>
      </c>
      <c r="E2242" t="s">
        <v>374</v>
      </c>
      <c r="F2242" t="s">
        <v>420</v>
      </c>
      <c r="G2242" t="s">
        <v>421</v>
      </c>
      <c r="H2242" t="s">
        <v>849</v>
      </c>
      <c r="I2242" t="s">
        <v>850</v>
      </c>
      <c r="J2242">
        <v>1050</v>
      </c>
      <c r="K2242">
        <v>30620.5</v>
      </c>
      <c r="L2242">
        <v>12588.563550000001</v>
      </c>
      <c r="M2242">
        <v>6167.01</v>
      </c>
      <c r="N2242">
        <v>29.162379999999999</v>
      </c>
      <c r="O2242" s="32">
        <f t="shared" si="578"/>
        <v>24453.489999999998</v>
      </c>
      <c r="P2242" s="32">
        <f t="shared" si="579"/>
        <v>11864.926449999997</v>
      </c>
      <c r="Q2242">
        <v>732596</v>
      </c>
      <c r="R2242" t="s">
        <v>442</v>
      </c>
      <c r="S2242" t="s">
        <v>442</v>
      </c>
      <c r="T2242" t="str">
        <f t="shared" si="580"/>
        <v>VEN</v>
      </c>
      <c r="U2242" t="s">
        <v>440</v>
      </c>
      <c r="V2242" s="33">
        <f t="shared" si="581"/>
        <v>30620.5</v>
      </c>
      <c r="W2242">
        <f t="shared" si="582"/>
        <v>1050</v>
      </c>
      <c r="X2242" s="33">
        <f t="shared" si="583"/>
        <v>24453.489999999998</v>
      </c>
      <c r="Y2242" s="33">
        <f t="shared" si="584"/>
        <v>6167.01</v>
      </c>
      <c r="Z2242" s="45">
        <f t="shared" si="585"/>
        <v>0.38062495550366576</v>
      </c>
      <c r="AA2242" s="33">
        <f t="shared" si="586"/>
        <v>11654.926449999997</v>
      </c>
      <c r="AB2242" s="45">
        <f t="shared" si="587"/>
        <v>0.47661607606930539</v>
      </c>
      <c r="AC2242" s="33">
        <f>IFERROR($X2242/VLOOKUP(CONCATENATE("USD",C2242),[1]GEINDICE!AR$1:AS$65536,2,0),"")</f>
        <v>4299.1367791842467</v>
      </c>
      <c r="AD2242" s="33">
        <f>IFERROR($AA2242/VLOOKUP(CONCATENATE("USD",C2242),[1]GEINDICE!AR$1:AS$65536,2,0),"")</f>
        <v>2049.0377021800273</v>
      </c>
      <c r="AE2242" s="33">
        <f>IFERROR($X2242/VLOOKUP(CONCATENATE("EUR",C2242),[1]GEINDICE!AR$1:AS$65536,2,0),"")</f>
        <v>3787.7739741941473</v>
      </c>
      <c r="AF2242" s="33">
        <f>IFERROR($AA2242/VLOOKUP(CONCATENATE("EUR",C2242),[1]GEINDICE!AR$1:AS$65536,2,0),"")</f>
        <v>1805.3139686178529</v>
      </c>
      <c r="AG2242" s="48" t="str">
        <f>VLOOKUP(E2242,[1]Apresentação!AW$1:AX$65536,2,0)</f>
        <v xml:space="preserve">                    2 - LEATHER AUXILIARIES</v>
      </c>
      <c r="AH2242" s="48" t="str">
        <f t="shared" si="588"/>
        <v xml:space="preserve">         5211000266 - PRINOL FG-B</v>
      </c>
      <c r="AI2242" s="49" t="str">
        <f t="shared" si="589"/>
        <v xml:space="preserve">     L00506 - CURTUME BAGE LTDA</v>
      </c>
      <c r="AJ2242" t="str">
        <f t="shared" si="590"/>
        <v xml:space="preserve">     93 - RESALES</v>
      </c>
      <c r="AK2242" t="str">
        <f t="shared" si="591"/>
        <v/>
      </c>
      <c r="AL2242">
        <f t="shared" si="592"/>
        <v>4</v>
      </c>
      <c r="AM2242" t="str">
        <f t="shared" si="593"/>
        <v>2025 4</v>
      </c>
      <c r="AN2242" t="str">
        <f t="shared" si="594"/>
        <v xml:space="preserve">CURTUME </v>
      </c>
    </row>
    <row r="2243" spans="1:40" x14ac:dyDescent="0.35">
      <c r="A2243">
        <v>80943</v>
      </c>
      <c r="B2243" t="s">
        <v>274</v>
      </c>
      <c r="C2243" s="31">
        <v>45677</v>
      </c>
      <c r="D2243" t="s">
        <v>373</v>
      </c>
      <c r="E2243" t="s">
        <v>374</v>
      </c>
      <c r="F2243" t="s">
        <v>420</v>
      </c>
      <c r="G2243" t="s">
        <v>421</v>
      </c>
      <c r="H2243" t="s">
        <v>849</v>
      </c>
      <c r="I2243" t="s">
        <v>850</v>
      </c>
      <c r="J2243">
        <v>1050</v>
      </c>
      <c r="K2243">
        <v>31938.21</v>
      </c>
      <c r="L2243">
        <v>12424.554190000001</v>
      </c>
      <c r="M2243">
        <v>6432.39</v>
      </c>
      <c r="N2243">
        <v>30.417339999999999</v>
      </c>
      <c r="O2243" s="32">
        <f t="shared" si="578"/>
        <v>25505.82</v>
      </c>
      <c r="P2243" s="32">
        <f t="shared" si="579"/>
        <v>13081.265809999999</v>
      </c>
      <c r="Q2243">
        <v>707617</v>
      </c>
      <c r="R2243" t="s">
        <v>442</v>
      </c>
      <c r="S2243" t="s">
        <v>442</v>
      </c>
      <c r="T2243" t="str">
        <f t="shared" si="580"/>
        <v>VEN</v>
      </c>
      <c r="U2243" t="s">
        <v>440</v>
      </c>
      <c r="V2243" s="33">
        <f t="shared" si="581"/>
        <v>31938.21</v>
      </c>
      <c r="W2243">
        <f t="shared" si="582"/>
        <v>1050</v>
      </c>
      <c r="X2243" s="33">
        <f t="shared" si="583"/>
        <v>25505.82</v>
      </c>
      <c r="Y2243" s="33">
        <f t="shared" si="584"/>
        <v>6432.39</v>
      </c>
      <c r="Z2243" s="45">
        <f t="shared" si="585"/>
        <v>0.40300523448245845</v>
      </c>
      <c r="AA2243" s="33">
        <f t="shared" si="586"/>
        <v>12871.265809999999</v>
      </c>
      <c r="AB2243" s="45">
        <f t="shared" si="587"/>
        <v>0.50464034522316858</v>
      </c>
      <c r="AC2243" s="33">
        <f>IFERROR($X2243/VLOOKUP(CONCATENATE("USD",C2243),[1]GEINDICE!AR$1:AS$65536,2,0),"")</f>
        <v>4215.9773876822373</v>
      </c>
      <c r="AD2243" s="33">
        <f>IFERROR($AA2243/VLOOKUP(CONCATENATE("USD",C2243),[1]GEINDICE!AR$1:AS$65536,2,0),"")</f>
        <v>2127.5522843730369</v>
      </c>
      <c r="AE2243" s="33">
        <f>IFERROR($X2243/VLOOKUP(CONCATENATE("EUR",C2243),[1]GEINDICE!AR$1:AS$65536,2,0),"")</f>
        <v>4053.432712478545</v>
      </c>
      <c r="AF2243" s="33">
        <f>IFERROR($AA2243/VLOOKUP(CONCATENATE("EUR",C2243),[1]GEINDICE!AR$1:AS$65536,2,0),"")</f>
        <v>2045.5256833640578</v>
      </c>
      <c r="AG2243" s="48" t="str">
        <f>VLOOKUP(E2243,[1]Apresentação!AW$1:AX$65536,2,0)</f>
        <v xml:space="preserve">                    2 - LEATHER AUXILIARIES</v>
      </c>
      <c r="AH2243" s="48" t="str">
        <f t="shared" si="588"/>
        <v xml:space="preserve">         5211000266 - PRINOL FG-B</v>
      </c>
      <c r="AI2243" s="49" t="str">
        <f t="shared" si="589"/>
        <v xml:space="preserve">     L00506 - CURTUME BAGE LTDA</v>
      </c>
      <c r="AJ2243" t="str">
        <f t="shared" si="590"/>
        <v xml:space="preserve">     93 - RESALES</v>
      </c>
      <c r="AK2243" t="str">
        <f t="shared" si="591"/>
        <v/>
      </c>
      <c r="AL2243">
        <f t="shared" si="592"/>
        <v>1</v>
      </c>
      <c r="AM2243" t="str">
        <f t="shared" si="593"/>
        <v>2025 1</v>
      </c>
      <c r="AN2243" t="str">
        <f t="shared" si="594"/>
        <v xml:space="preserve">CURTUME </v>
      </c>
    </row>
    <row r="2244" spans="1:40" x14ac:dyDescent="0.35">
      <c r="A2244">
        <v>81689</v>
      </c>
      <c r="B2244" t="s">
        <v>274</v>
      </c>
      <c r="C2244" s="31">
        <v>45735</v>
      </c>
      <c r="D2244" t="s">
        <v>373</v>
      </c>
      <c r="E2244" t="s">
        <v>374</v>
      </c>
      <c r="F2244" t="s">
        <v>420</v>
      </c>
      <c r="G2244" t="s">
        <v>421</v>
      </c>
      <c r="H2244" t="s">
        <v>849</v>
      </c>
      <c r="I2244" t="s">
        <v>850</v>
      </c>
      <c r="J2244">
        <v>1050</v>
      </c>
      <c r="K2244">
        <v>29848.18</v>
      </c>
      <c r="L2244">
        <v>12424.554190000001</v>
      </c>
      <c r="M2244">
        <v>6011.45</v>
      </c>
      <c r="N2244">
        <v>28.426839999999999</v>
      </c>
      <c r="O2244" s="32">
        <f t="shared" ref="O2244:O2307" si="595">$K2244-$Y2244</f>
        <v>23836.73</v>
      </c>
      <c r="P2244" s="32">
        <f t="shared" ref="P2244:P2307" si="596">($O2244-$L2244)</f>
        <v>11412.175809999999</v>
      </c>
      <c r="Q2244">
        <v>719527</v>
      </c>
      <c r="R2244" t="s">
        <v>442</v>
      </c>
      <c r="S2244" t="s">
        <v>442</v>
      </c>
      <c r="T2244" t="str">
        <f t="shared" ref="T2244:T2307" si="597">MID($U2244,1,3)</f>
        <v>VEN</v>
      </c>
      <c r="U2244" t="s">
        <v>441</v>
      </c>
      <c r="V2244" s="33">
        <f t="shared" ref="V2244:V2307" si="598">IF($T2244="DEV",-$K2244,$K2244)</f>
        <v>29848.18</v>
      </c>
      <c r="W2244">
        <f t="shared" ref="W2244:W2307" si="599">IF($T2244="DEV",-$J2244,$J2244)</f>
        <v>1050</v>
      </c>
      <c r="X2244" s="33">
        <f t="shared" ref="X2244:X2307" si="600">$V2244-$Y2244</f>
        <v>23836.73</v>
      </c>
      <c r="Y2244" s="33">
        <f t="shared" ref="Y2244:Y2307" si="601">IF(A2244=59876,M2244,IF(A2244=59868,M2244,IF(R2244="6111",((K2244*0.12)+M2244),IF(T2244="DEV",-M2244,M2244))))</f>
        <v>6011.45</v>
      </c>
      <c r="Z2244" s="45">
        <f t="shared" ref="Z2244:Z2307" si="602">IFERROR($AA2244/$V2244,0)</f>
        <v>0.37530515461914254</v>
      </c>
      <c r="AA2244" s="33">
        <f t="shared" ref="AA2244:AA2307" si="603">IF(VLOOKUP(AL2244,AR:AS,2,0)="sim",IF($T2244="DEV",($X2244-$L2244),$P2244)-(0.2*W2244),IF(VLOOKUP(AL2244,AR:AS,2,0)="OK",IF($T2244="DEV",($X2244-$L2244),$P2244)-(0.2*W2244),IF($T2244="DEV",($X2244-$L2244),$P2244)))</f>
        <v>11202.175809999999</v>
      </c>
      <c r="AB2244" s="45">
        <f t="shared" ref="AB2244:AB2307" si="604">IFERROR($AA2244/$X2244,0)</f>
        <v>0.46995438594136019</v>
      </c>
      <c r="AC2244" s="33">
        <f>IFERROR($X2244/VLOOKUP(CONCATENATE("USD",C2244),[1]GEINDICE!AR$1:AS$65536,2,0),"")</f>
        <v>4207.1994634378807</v>
      </c>
      <c r="AD2244" s="33">
        <f>IFERROR($AA2244/VLOOKUP(CONCATENATE("USD",C2244),[1]GEINDICE!AR$1:AS$65536,2,0),"")</f>
        <v>1977.1918403727691</v>
      </c>
      <c r="AE2244" s="33">
        <f>IFERROR($X2244/VLOOKUP(CONCATENATE("EUR",C2244),[1]GEINDICE!AR$1:AS$65536,2,0),"")</f>
        <v>3867.2761490663074</v>
      </c>
      <c r="AF2244" s="33">
        <f>IFERROR($AA2244/VLOOKUP(CONCATENATE("EUR",C2244),[1]GEINDICE!AR$1:AS$65536,2,0),"")</f>
        <v>1817.4433879001247</v>
      </c>
      <c r="AG2244" s="48" t="str">
        <f>VLOOKUP(E2244,[1]Apresentação!AW$1:AX$65536,2,0)</f>
        <v xml:space="preserve">                    2 - LEATHER AUXILIARIES</v>
      </c>
      <c r="AH2244" s="48" t="str">
        <f t="shared" ref="AH2244:AH2307" si="605">CONCATENATE("         ",H2244," - ",I2244)</f>
        <v xml:space="preserve">         5211000266 - PRINOL FG-B</v>
      </c>
      <c r="AI2244" s="49" t="str">
        <f t="shared" ref="AI2244:AI2307" si="606">CONCATENATE("     ",F2244," - ",G2244)</f>
        <v xml:space="preserve">     L00506 - CURTUME BAGE LTDA</v>
      </c>
      <c r="AJ2244" t="str">
        <f t="shared" ref="AJ2244:AJ2307" si="607">IF(RIGHT(I2244,2)="BR","     90 - SALES","     93 - RESALES")</f>
        <v xml:space="preserve">     93 - RESALES</v>
      </c>
      <c r="AK2244" t="str">
        <f t="shared" ref="AK2244:AK2307" si="608">IF(R2244="3201","EXP",IF(R2244="7101","EXP",""))</f>
        <v/>
      </c>
      <c r="AL2244">
        <f t="shared" ref="AL2244:AL2307" si="609">VLOOKUP(MONTH(C2244),AQ:AR,2,0)</f>
        <v>3</v>
      </c>
      <c r="AM2244" t="str">
        <f t="shared" ref="AM2244:AM2307" si="610">CONCATENATE(YEAR(C2244)," ",MONTH(C2244))</f>
        <v>2025 3</v>
      </c>
      <c r="AN2244" t="str">
        <f t="shared" ref="AN2244:AN2307" si="611">MID(G2244,1,SEARCH(" ",G2244,1))</f>
        <v xml:space="preserve">CURTUME </v>
      </c>
    </row>
    <row r="2245" spans="1:40" x14ac:dyDescent="0.35">
      <c r="A2245">
        <v>82311</v>
      </c>
      <c r="B2245" t="s">
        <v>274</v>
      </c>
      <c r="C2245" s="31">
        <v>45784</v>
      </c>
      <c r="D2245" t="s">
        <v>373</v>
      </c>
      <c r="E2245" t="s">
        <v>374</v>
      </c>
      <c r="F2245" t="s">
        <v>420</v>
      </c>
      <c r="G2245" t="s">
        <v>421</v>
      </c>
      <c r="H2245" t="s">
        <v>849</v>
      </c>
      <c r="I2245" t="s">
        <v>850</v>
      </c>
      <c r="J2245">
        <v>2100</v>
      </c>
      <c r="K2245">
        <v>59108.62</v>
      </c>
      <c r="L2245">
        <v>25807.88294</v>
      </c>
      <c r="M2245">
        <v>11904.55</v>
      </c>
      <c r="N2245">
        <v>28.14696</v>
      </c>
      <c r="O2245" s="32">
        <f t="shared" si="595"/>
        <v>47204.070000000007</v>
      </c>
      <c r="P2245" s="32">
        <f t="shared" si="596"/>
        <v>21396.187060000007</v>
      </c>
      <c r="Q2245">
        <v>737735</v>
      </c>
      <c r="R2245" t="s">
        <v>442</v>
      </c>
      <c r="S2245" t="s">
        <v>442</v>
      </c>
      <c r="T2245" t="str">
        <f t="shared" si="597"/>
        <v>VEN</v>
      </c>
      <c r="U2245" t="s">
        <v>440</v>
      </c>
      <c r="V2245" s="33">
        <f t="shared" si="598"/>
        <v>59108.62</v>
      </c>
      <c r="W2245">
        <f t="shared" si="599"/>
        <v>2100</v>
      </c>
      <c r="X2245" s="33">
        <f t="shared" si="600"/>
        <v>47204.070000000007</v>
      </c>
      <c r="Y2245" s="33">
        <f t="shared" si="601"/>
        <v>11904.55</v>
      </c>
      <c r="Z2245" s="45">
        <f t="shared" si="602"/>
        <v>0.35487526286352156</v>
      </c>
      <c r="AA2245" s="33">
        <f t="shared" si="603"/>
        <v>20976.187060000007</v>
      </c>
      <c r="AB2245" s="45">
        <f t="shared" si="604"/>
        <v>0.44437242508961633</v>
      </c>
      <c r="AC2245" s="33">
        <f>IFERROR($X2245/VLOOKUP(CONCATENATE("USD",C2245),[1]GEINDICE!AR$1:AS$65536,2,0),"")</f>
        <v>8227.2888888888883</v>
      </c>
      <c r="AD2245" s="33">
        <f>IFERROR($AA2245/VLOOKUP(CONCATENATE("USD",C2245),[1]GEINDICE!AR$1:AS$65536,2,0),"")</f>
        <v>3655.9803154684105</v>
      </c>
      <c r="AE2245" s="33">
        <f>IFERROR($X2245/VLOOKUP(CONCATENATE("EUR",C2245),[1]GEINDICE!AR$1:AS$65536,2,0),"")</f>
        <v>7250.006911486892</v>
      </c>
      <c r="AF2245" s="33">
        <f>IFERROR($AA2245/VLOOKUP(CONCATENATE("EUR",C2245),[1]GEINDICE!AR$1:AS$65536,2,0),"")</f>
        <v>3221.7031531739094</v>
      </c>
      <c r="AG2245" s="48" t="str">
        <f>VLOOKUP(E2245,[1]Apresentação!AW$1:AX$65536,2,0)</f>
        <v xml:space="preserve">                    2 - LEATHER AUXILIARIES</v>
      </c>
      <c r="AH2245" s="48" t="str">
        <f t="shared" si="605"/>
        <v xml:space="preserve">         5211000266 - PRINOL FG-B</v>
      </c>
      <c r="AI2245" s="49" t="str">
        <f t="shared" si="606"/>
        <v xml:space="preserve">     L00506 - CURTUME BAGE LTDA</v>
      </c>
      <c r="AJ2245" t="str">
        <f t="shared" si="607"/>
        <v xml:space="preserve">     93 - RESALES</v>
      </c>
      <c r="AK2245" t="str">
        <f t="shared" si="608"/>
        <v/>
      </c>
      <c r="AL2245">
        <f t="shared" si="609"/>
        <v>5</v>
      </c>
      <c r="AM2245" t="str">
        <f t="shared" si="610"/>
        <v>2025 5</v>
      </c>
      <c r="AN2245" t="str">
        <f t="shared" si="611"/>
        <v xml:space="preserve">CURTUME </v>
      </c>
    </row>
    <row r="2246" spans="1:40" x14ac:dyDescent="0.35">
      <c r="A2246">
        <v>81342</v>
      </c>
      <c r="B2246" t="s">
        <v>274</v>
      </c>
      <c r="C2246" s="31">
        <v>45708</v>
      </c>
      <c r="D2246" t="s">
        <v>373</v>
      </c>
      <c r="E2246" t="s">
        <v>374</v>
      </c>
      <c r="F2246" t="s">
        <v>420</v>
      </c>
      <c r="G2246" t="s">
        <v>421</v>
      </c>
      <c r="H2246" t="s">
        <v>849</v>
      </c>
      <c r="I2246" t="s">
        <v>850</v>
      </c>
      <c r="J2246">
        <v>1050</v>
      </c>
      <c r="K2246">
        <v>29794.32</v>
      </c>
      <c r="L2246">
        <v>12424.554190000001</v>
      </c>
      <c r="M2246">
        <v>6000.6</v>
      </c>
      <c r="N2246">
        <v>28.375539999999997</v>
      </c>
      <c r="O2246" s="32">
        <f t="shared" si="595"/>
        <v>23793.72</v>
      </c>
      <c r="P2246" s="32">
        <f t="shared" si="596"/>
        <v>11369.16581</v>
      </c>
      <c r="Q2246">
        <v>710762</v>
      </c>
      <c r="R2246" t="s">
        <v>442</v>
      </c>
      <c r="S2246" t="s">
        <v>442</v>
      </c>
      <c r="T2246" t="str">
        <f t="shared" si="597"/>
        <v>VEN</v>
      </c>
      <c r="U2246" t="s">
        <v>441</v>
      </c>
      <c r="V2246" s="33">
        <f t="shared" si="598"/>
        <v>29794.32</v>
      </c>
      <c r="W2246">
        <f t="shared" si="599"/>
        <v>1050</v>
      </c>
      <c r="X2246" s="33">
        <f t="shared" si="600"/>
        <v>23793.72</v>
      </c>
      <c r="Y2246" s="33">
        <f t="shared" si="601"/>
        <v>6000.6</v>
      </c>
      <c r="Z2246" s="45">
        <f t="shared" si="602"/>
        <v>0.37454004018215553</v>
      </c>
      <c r="AA2246" s="33">
        <f t="shared" si="603"/>
        <v>11159.16581</v>
      </c>
      <c r="AB2246" s="45">
        <f t="shared" si="604"/>
        <v>0.46899626498084368</v>
      </c>
      <c r="AC2246" s="33">
        <f>IFERROR($X2246/VLOOKUP(CONCATENATE("USD",C2246),[1]GEINDICE!AR$1:AS$65536,2,0),"")</f>
        <v>4172.9458601518791</v>
      </c>
      <c r="AD2246" s="33">
        <f>IFERROR($AA2246/VLOOKUP(CONCATENATE("USD",C2246),[1]GEINDICE!AR$1:AS$65536,2,0),"")</f>
        <v>1957.0960223785055</v>
      </c>
      <c r="AE2246" s="33">
        <f>IFERROR($X2246/VLOOKUP(CONCATENATE("EUR",C2246),[1]GEINDICE!AR$1:AS$65536,2,0),"")</f>
        <v>3984.0795686681627</v>
      </c>
      <c r="AF2246" s="33">
        <f>IFERROR($AA2246/VLOOKUP(CONCATENATE("EUR",C2246),[1]GEINDICE!AR$1:AS$65536,2,0),"")</f>
        <v>1868.5184370918591</v>
      </c>
      <c r="AG2246" s="48" t="str">
        <f>VLOOKUP(E2246,[1]Apresentação!AW$1:AX$65536,2,0)</f>
        <v xml:space="preserve">                    2 - LEATHER AUXILIARIES</v>
      </c>
      <c r="AH2246" s="48" t="str">
        <f t="shared" si="605"/>
        <v xml:space="preserve">         5211000266 - PRINOL FG-B</v>
      </c>
      <c r="AI2246" s="49" t="str">
        <f t="shared" si="606"/>
        <v xml:space="preserve">     L00506 - CURTUME BAGE LTDA</v>
      </c>
      <c r="AJ2246" t="str">
        <f t="shared" si="607"/>
        <v xml:space="preserve">     93 - RESALES</v>
      </c>
      <c r="AK2246" t="str">
        <f t="shared" si="608"/>
        <v/>
      </c>
      <c r="AL2246">
        <f t="shared" si="609"/>
        <v>2</v>
      </c>
      <c r="AM2246" t="str">
        <f t="shared" si="610"/>
        <v>2025 2</v>
      </c>
      <c r="AN2246" t="str">
        <f t="shared" si="611"/>
        <v xml:space="preserve">CURTUME </v>
      </c>
    </row>
    <row r="2247" spans="1:40" x14ac:dyDescent="0.35">
      <c r="A2247">
        <v>82644</v>
      </c>
      <c r="B2247" t="s">
        <v>274</v>
      </c>
      <c r="C2247" s="31">
        <v>45812</v>
      </c>
      <c r="D2247" t="s">
        <v>373</v>
      </c>
      <c r="E2247" t="s">
        <v>374</v>
      </c>
      <c r="F2247" t="s">
        <v>420</v>
      </c>
      <c r="G2247" t="s">
        <v>421</v>
      </c>
      <c r="H2247" t="s">
        <v>849</v>
      </c>
      <c r="I2247" t="s">
        <v>850</v>
      </c>
      <c r="J2247">
        <v>1050</v>
      </c>
      <c r="K2247">
        <v>27321.22</v>
      </c>
      <c r="L2247">
        <v>12903.94147</v>
      </c>
      <c r="M2247">
        <v>5502.52</v>
      </c>
      <c r="N2247">
        <v>26.020209999999999</v>
      </c>
      <c r="O2247" s="32">
        <f t="shared" si="595"/>
        <v>21818.7</v>
      </c>
      <c r="P2247" s="32">
        <f t="shared" si="596"/>
        <v>8914.758530000001</v>
      </c>
      <c r="Q2247">
        <v>740359</v>
      </c>
      <c r="R2247" t="s">
        <v>442</v>
      </c>
      <c r="S2247" t="s">
        <v>442</v>
      </c>
      <c r="T2247" t="str">
        <f t="shared" si="597"/>
        <v>VEN</v>
      </c>
      <c r="U2247" t="s">
        <v>441</v>
      </c>
      <c r="V2247" s="33">
        <f t="shared" si="598"/>
        <v>27321.22</v>
      </c>
      <c r="W2247">
        <f t="shared" si="599"/>
        <v>1050</v>
      </c>
      <c r="X2247" s="33">
        <f t="shared" si="600"/>
        <v>21818.7</v>
      </c>
      <c r="Y2247" s="33">
        <f t="shared" si="601"/>
        <v>5502.52</v>
      </c>
      <c r="Z2247" s="45">
        <f t="shared" si="602"/>
        <v>0.31860797321642303</v>
      </c>
      <c r="AA2247" s="33">
        <f t="shared" si="603"/>
        <v>8704.758530000001</v>
      </c>
      <c r="AB2247" s="45">
        <f t="shared" si="604"/>
        <v>0.39895862402434612</v>
      </c>
      <c r="AC2247" s="33">
        <f>IFERROR($X2247/VLOOKUP(CONCATENATE("USD",C2247),[1]GEINDICE!AR$1:AS$65536,2,0),"")</f>
        <v>3873.2336860044024</v>
      </c>
      <c r="AD2247" s="33">
        <f>IFERROR($AA2247/VLOOKUP(CONCATENATE("USD",C2247),[1]GEINDICE!AR$1:AS$65536,2,0),"")</f>
        <v>1545.2599818930626</v>
      </c>
      <c r="AE2247" s="33">
        <f>IFERROR($X2247/VLOOKUP(CONCATENATE("EUR",C2247),[1]GEINDICE!AR$1:AS$65536,2,0),"")</f>
        <v>3390.4186219970784</v>
      </c>
      <c r="AF2247" s="33">
        <f>IFERROR($AA2247/VLOOKUP(CONCATENATE("EUR",C2247),[1]GEINDICE!AR$1:AS$65536,2,0),"")</f>
        <v>1352.6367482984742</v>
      </c>
      <c r="AG2247" s="48" t="str">
        <f>VLOOKUP(E2247,[1]Apresentação!AW$1:AX$65536,2,0)</f>
        <v xml:space="preserve">                    2 - LEATHER AUXILIARIES</v>
      </c>
      <c r="AH2247" s="48" t="str">
        <f t="shared" si="605"/>
        <v xml:space="preserve">         5211000266 - PRINOL FG-B</v>
      </c>
      <c r="AI2247" s="49" t="str">
        <f t="shared" si="606"/>
        <v xml:space="preserve">     L00506 - CURTUME BAGE LTDA</v>
      </c>
      <c r="AJ2247" t="str">
        <f t="shared" si="607"/>
        <v xml:space="preserve">     93 - RESALES</v>
      </c>
      <c r="AK2247" t="str">
        <f t="shared" si="608"/>
        <v/>
      </c>
      <c r="AL2247">
        <f t="shared" si="609"/>
        <v>6</v>
      </c>
      <c r="AM2247" t="str">
        <f t="shared" si="610"/>
        <v>2025 6</v>
      </c>
      <c r="AN2247" t="str">
        <f t="shared" si="611"/>
        <v xml:space="preserve">CURTUME </v>
      </c>
    </row>
    <row r="2248" spans="1:40" x14ac:dyDescent="0.35">
      <c r="A2248">
        <v>82743</v>
      </c>
      <c r="B2248" t="s">
        <v>274</v>
      </c>
      <c r="C2248" s="31">
        <v>45819</v>
      </c>
      <c r="D2248" t="s">
        <v>373</v>
      </c>
      <c r="E2248" t="s">
        <v>374</v>
      </c>
      <c r="F2248" t="s">
        <v>420</v>
      </c>
      <c r="G2248" t="s">
        <v>421</v>
      </c>
      <c r="H2248" t="s">
        <v>849</v>
      </c>
      <c r="I2248" t="s">
        <v>850</v>
      </c>
      <c r="J2248">
        <v>1050</v>
      </c>
      <c r="K2248">
        <v>26659.03</v>
      </c>
      <c r="L2248">
        <v>12903.94147</v>
      </c>
      <c r="M2248">
        <v>5369.16</v>
      </c>
      <c r="N2248">
        <v>25.38955</v>
      </c>
      <c r="O2248" s="32">
        <f t="shared" si="595"/>
        <v>21289.87</v>
      </c>
      <c r="P2248" s="32">
        <f t="shared" si="596"/>
        <v>8385.9285299999992</v>
      </c>
      <c r="Q2248">
        <v>741152</v>
      </c>
      <c r="R2248" t="s">
        <v>442</v>
      </c>
      <c r="S2248" t="s">
        <v>442</v>
      </c>
      <c r="T2248" t="str">
        <f t="shared" si="597"/>
        <v>VEN</v>
      </c>
      <c r="U2248" t="s">
        <v>440</v>
      </c>
      <c r="V2248" s="33">
        <f t="shared" si="598"/>
        <v>26659.03</v>
      </c>
      <c r="W2248">
        <f t="shared" si="599"/>
        <v>1050</v>
      </c>
      <c r="X2248" s="33">
        <f t="shared" si="600"/>
        <v>21289.87</v>
      </c>
      <c r="Y2248" s="33">
        <f t="shared" si="601"/>
        <v>5369.16</v>
      </c>
      <c r="Z2248" s="45">
        <f t="shared" si="602"/>
        <v>0.30668514683392456</v>
      </c>
      <c r="AA2248" s="33">
        <f t="shared" si="603"/>
        <v>8175.9285299999992</v>
      </c>
      <c r="AB2248" s="45">
        <f t="shared" si="604"/>
        <v>0.38402904902660279</v>
      </c>
      <c r="AC2248" s="33">
        <f>IFERROR($X2248/VLOOKUP(CONCATENATE("USD",C2248),[1]GEINDICE!AR$1:AS$65536,2,0),"")</f>
        <v>3843.6306192453508</v>
      </c>
      <c r="AD2248" s="33">
        <f>IFERROR($AA2248/VLOOKUP(CONCATENATE("USD",C2248),[1]GEINDICE!AR$1:AS$65536,2,0),"")</f>
        <v>1476.0658115183244</v>
      </c>
      <c r="AE2248" s="33">
        <f>IFERROR($X2248/VLOOKUP(CONCATENATE("EUR",C2248),[1]GEINDICE!AR$1:AS$65536,2,0),"")</f>
        <v>3345.2021432050656</v>
      </c>
      <c r="AF2248" s="33">
        <f>IFERROR($AA2248/VLOOKUP(CONCATENATE("EUR",C2248),[1]GEINDICE!AR$1:AS$65536,2,0),"")</f>
        <v>1284.6547978567949</v>
      </c>
      <c r="AG2248" s="48" t="str">
        <f>VLOOKUP(E2248,[1]Apresentação!AW$1:AX$65536,2,0)</f>
        <v xml:space="preserve">                    2 - LEATHER AUXILIARIES</v>
      </c>
      <c r="AH2248" s="48" t="str">
        <f t="shared" si="605"/>
        <v xml:space="preserve">         5211000266 - PRINOL FG-B</v>
      </c>
      <c r="AI2248" s="49" t="str">
        <f t="shared" si="606"/>
        <v xml:space="preserve">     L00506 - CURTUME BAGE LTDA</v>
      </c>
      <c r="AJ2248" t="str">
        <f t="shared" si="607"/>
        <v xml:space="preserve">     93 - RESALES</v>
      </c>
      <c r="AK2248" t="str">
        <f t="shared" si="608"/>
        <v/>
      </c>
      <c r="AL2248">
        <f t="shared" si="609"/>
        <v>6</v>
      </c>
      <c r="AM2248" t="str">
        <f t="shared" si="610"/>
        <v>2025 6</v>
      </c>
      <c r="AN2248" t="str">
        <f t="shared" si="611"/>
        <v xml:space="preserve">CURTUME </v>
      </c>
    </row>
    <row r="2249" spans="1:40" x14ac:dyDescent="0.35">
      <c r="A2249">
        <v>83232</v>
      </c>
      <c r="B2249" t="s">
        <v>274</v>
      </c>
      <c r="C2249" s="31">
        <v>45861</v>
      </c>
      <c r="D2249" t="s">
        <v>373</v>
      </c>
      <c r="E2249" t="s">
        <v>374</v>
      </c>
      <c r="F2249" t="s">
        <v>420</v>
      </c>
      <c r="G2249" t="s">
        <v>421</v>
      </c>
      <c r="H2249" t="s">
        <v>849</v>
      </c>
      <c r="I2249" t="s">
        <v>850</v>
      </c>
      <c r="J2249">
        <v>1050</v>
      </c>
      <c r="K2249">
        <v>26691.66</v>
      </c>
      <c r="L2249">
        <v>13136.372100000001</v>
      </c>
      <c r="M2249">
        <v>5375.73</v>
      </c>
      <c r="N2249">
        <v>25.420629999999999</v>
      </c>
      <c r="O2249" s="32">
        <f t="shared" si="595"/>
        <v>21315.93</v>
      </c>
      <c r="P2249" s="32">
        <f t="shared" si="596"/>
        <v>8179.5578999999998</v>
      </c>
      <c r="Q2249">
        <v>744652</v>
      </c>
      <c r="R2249" t="s">
        <v>442</v>
      </c>
      <c r="S2249" t="s">
        <v>442</v>
      </c>
      <c r="T2249" t="str">
        <f t="shared" si="597"/>
        <v>VEN</v>
      </c>
      <c r="U2249" t="s">
        <v>440</v>
      </c>
      <c r="V2249" s="33">
        <f t="shared" si="598"/>
        <v>26691.66</v>
      </c>
      <c r="W2249">
        <f t="shared" si="599"/>
        <v>1050</v>
      </c>
      <c r="X2249" s="33">
        <f t="shared" si="600"/>
        <v>21315.93</v>
      </c>
      <c r="Y2249" s="33">
        <f t="shared" si="601"/>
        <v>5375.73</v>
      </c>
      <c r="Z2249" s="45">
        <f t="shared" si="602"/>
        <v>0.29857857847732211</v>
      </c>
      <c r="AA2249" s="33">
        <f t="shared" si="603"/>
        <v>7969.5578999999998</v>
      </c>
      <c r="AB2249" s="45">
        <f t="shared" si="604"/>
        <v>0.37387802924854791</v>
      </c>
      <c r="AC2249" s="33">
        <f>IFERROR($X2249/VLOOKUP(CONCATENATE("USD",C2249),[1]GEINDICE!AR$1:AS$65536,2,0),"")</f>
        <v>3838.1493418801879</v>
      </c>
      <c r="AD2249" s="33">
        <f>IFERROR($AA2249/VLOOKUP(CONCATENATE("USD",C2249),[1]GEINDICE!AR$1:AS$65536,2,0),"")</f>
        <v>1434.9997119037757</v>
      </c>
      <c r="AE2249" s="33">
        <f>IFERROR($X2249/VLOOKUP(CONCATENATE("EUR",C2249),[1]GEINDICE!AR$1:AS$65536,2,0),"")</f>
        <v>3267.3600147151242</v>
      </c>
      <c r="AF2249" s="33">
        <f>IFERROR($AA2249/VLOOKUP(CONCATENATE("EUR",C2249),[1]GEINDICE!AR$1:AS$65536,2,0),"")</f>
        <v>1221.5941231471973</v>
      </c>
      <c r="AG2249" s="48" t="str">
        <f>VLOOKUP(E2249,[1]Apresentação!AW$1:AX$65536,2,0)</f>
        <v xml:space="preserve">                    2 - LEATHER AUXILIARIES</v>
      </c>
      <c r="AH2249" s="48" t="str">
        <f t="shared" si="605"/>
        <v xml:space="preserve">         5211000266 - PRINOL FG-B</v>
      </c>
      <c r="AI2249" s="49" t="str">
        <f t="shared" si="606"/>
        <v xml:space="preserve">     L00506 - CURTUME BAGE LTDA</v>
      </c>
      <c r="AJ2249" t="str">
        <f t="shared" si="607"/>
        <v xml:space="preserve">     93 - RESALES</v>
      </c>
      <c r="AK2249" t="str">
        <f t="shared" si="608"/>
        <v/>
      </c>
      <c r="AL2249">
        <f t="shared" si="609"/>
        <v>7</v>
      </c>
      <c r="AM2249" t="str">
        <f t="shared" si="610"/>
        <v>2025 7</v>
      </c>
      <c r="AN2249" t="str">
        <f t="shared" si="611"/>
        <v xml:space="preserve">CURTUME </v>
      </c>
    </row>
    <row r="2250" spans="1:40" x14ac:dyDescent="0.35">
      <c r="A2250">
        <v>83409</v>
      </c>
      <c r="B2250" t="s">
        <v>274</v>
      </c>
      <c r="C2250" s="31">
        <v>45875</v>
      </c>
      <c r="D2250" t="s">
        <v>373</v>
      </c>
      <c r="E2250" t="s">
        <v>374</v>
      </c>
      <c r="F2250" t="s">
        <v>420</v>
      </c>
      <c r="G2250" t="s">
        <v>421</v>
      </c>
      <c r="H2250" t="s">
        <v>849</v>
      </c>
      <c r="I2250" t="s">
        <v>850</v>
      </c>
      <c r="J2250">
        <v>1050</v>
      </c>
      <c r="K2250">
        <v>26445.97</v>
      </c>
      <c r="L2250">
        <v>13136.338400000001</v>
      </c>
      <c r="M2250">
        <v>5326.24</v>
      </c>
      <c r="N2250">
        <v>25.186640000000001</v>
      </c>
      <c r="O2250" s="32">
        <f t="shared" si="595"/>
        <v>21119.730000000003</v>
      </c>
      <c r="P2250" s="32">
        <f t="shared" si="596"/>
        <v>7983.3916000000027</v>
      </c>
      <c r="Q2250">
        <v>749280</v>
      </c>
      <c r="R2250" t="s">
        <v>442</v>
      </c>
      <c r="S2250" t="s">
        <v>442</v>
      </c>
      <c r="T2250" t="str">
        <f t="shared" si="597"/>
        <v>VEN</v>
      </c>
      <c r="U2250" t="s">
        <v>440</v>
      </c>
      <c r="V2250" s="33">
        <f t="shared" si="598"/>
        <v>26445.97</v>
      </c>
      <c r="W2250">
        <f t="shared" si="599"/>
        <v>1050</v>
      </c>
      <c r="X2250" s="33">
        <f t="shared" si="600"/>
        <v>21119.730000000003</v>
      </c>
      <c r="Y2250" s="33">
        <f t="shared" si="601"/>
        <v>5326.24</v>
      </c>
      <c r="Z2250" s="45">
        <f t="shared" si="602"/>
        <v>0.29393482636484886</v>
      </c>
      <c r="AA2250" s="33">
        <f t="shared" si="603"/>
        <v>7773.3916000000027</v>
      </c>
      <c r="AB2250" s="45">
        <f t="shared" si="604"/>
        <v>0.36806301974504418</v>
      </c>
      <c r="AC2250" s="33">
        <f>IFERROR($X2250/VLOOKUP(CONCATENATE("USD",C2250),[1]GEINDICE!AR$1:AS$65536,2,0),"")</f>
        <v>3853.8246779314632</v>
      </c>
      <c r="AD2250" s="33">
        <f>IFERROR($AA2250/VLOOKUP(CONCATENATE("USD",C2250),[1]GEINDICE!AR$1:AS$65536,2,0),"")</f>
        <v>1418.4503485274265</v>
      </c>
      <c r="AE2250" s="33">
        <f>IFERROR($X2250/VLOOKUP(CONCATENATE("EUR",C2250),[1]GEINDICE!AR$1:AS$65536,2,0),"")</f>
        <v>3308.8503478097391</v>
      </c>
      <c r="AF2250" s="33">
        <f>IFERROR($AA2250/VLOOKUP(CONCATENATE("EUR",C2250),[1]GEINDICE!AR$1:AS$65536,2,0),"")</f>
        <v>1217.8654508992922</v>
      </c>
      <c r="AG2250" s="48" t="str">
        <f>VLOOKUP(E2250,[1]Apresentação!AW$1:AX$65536,2,0)</f>
        <v xml:space="preserve">                    2 - LEATHER AUXILIARIES</v>
      </c>
      <c r="AH2250" s="48" t="str">
        <f t="shared" si="605"/>
        <v xml:space="preserve">         5211000266 - PRINOL FG-B</v>
      </c>
      <c r="AI2250" s="49" t="str">
        <f t="shared" si="606"/>
        <v xml:space="preserve">     L00506 - CURTUME BAGE LTDA</v>
      </c>
      <c r="AJ2250" t="str">
        <f t="shared" si="607"/>
        <v xml:space="preserve">     93 - RESALES</v>
      </c>
      <c r="AK2250" t="str">
        <f t="shared" si="608"/>
        <v/>
      </c>
      <c r="AL2250">
        <f t="shared" si="609"/>
        <v>8</v>
      </c>
      <c r="AM2250" t="str">
        <f t="shared" si="610"/>
        <v>2025 8</v>
      </c>
      <c r="AN2250" t="str">
        <f t="shared" si="611"/>
        <v xml:space="preserve">CURTUME </v>
      </c>
    </row>
    <row r="2251" spans="1:40" x14ac:dyDescent="0.35">
      <c r="A2251">
        <v>82475</v>
      </c>
      <c r="B2251" t="s">
        <v>274</v>
      </c>
      <c r="C2251" s="31">
        <v>45798</v>
      </c>
      <c r="D2251" t="s">
        <v>373</v>
      </c>
      <c r="E2251" t="s">
        <v>374</v>
      </c>
      <c r="F2251" t="s">
        <v>420</v>
      </c>
      <c r="G2251" t="s">
        <v>421</v>
      </c>
      <c r="H2251" t="s">
        <v>849</v>
      </c>
      <c r="I2251" t="s">
        <v>850</v>
      </c>
      <c r="J2251">
        <v>1050</v>
      </c>
      <c r="K2251">
        <v>27155.190000000002</v>
      </c>
      <c r="L2251">
        <v>12903.94147</v>
      </c>
      <c r="M2251">
        <v>5469.09</v>
      </c>
      <c r="N2251">
        <v>25.862089999999998</v>
      </c>
      <c r="O2251" s="32">
        <f t="shared" si="595"/>
        <v>21686.100000000002</v>
      </c>
      <c r="P2251" s="32">
        <f t="shared" si="596"/>
        <v>8782.1585300000024</v>
      </c>
      <c r="Q2251">
        <v>739179</v>
      </c>
      <c r="R2251" t="s">
        <v>442</v>
      </c>
      <c r="S2251" t="s">
        <v>442</v>
      </c>
      <c r="T2251" t="str">
        <f t="shared" si="597"/>
        <v>VEN</v>
      </c>
      <c r="U2251" t="s">
        <v>440</v>
      </c>
      <c r="V2251" s="33">
        <f t="shared" si="598"/>
        <v>27155.190000000002</v>
      </c>
      <c r="W2251">
        <f t="shared" si="599"/>
        <v>1050</v>
      </c>
      <c r="X2251" s="33">
        <f t="shared" si="600"/>
        <v>21686.100000000002</v>
      </c>
      <c r="Y2251" s="33">
        <f t="shared" si="601"/>
        <v>5469.09</v>
      </c>
      <c r="Z2251" s="45">
        <f t="shared" si="602"/>
        <v>0.31567293508165478</v>
      </c>
      <c r="AA2251" s="33">
        <f t="shared" si="603"/>
        <v>8572.1585300000024</v>
      </c>
      <c r="AB2251" s="45">
        <f t="shared" si="604"/>
        <v>0.39528354706470975</v>
      </c>
      <c r="AC2251" s="33">
        <f>IFERROR($X2251/VLOOKUP(CONCATENATE("USD",C2251),[1]GEINDICE!AR$1:AS$65536,2,0),"")</f>
        <v>3833.4305562920931</v>
      </c>
      <c r="AD2251" s="33">
        <f>IFERROR($AA2251/VLOOKUP(CONCATENATE("USD",C2251),[1]GEINDICE!AR$1:AS$65536,2,0),"")</f>
        <v>1515.2920277173819</v>
      </c>
      <c r="AE2251" s="33">
        <f>IFERROR($X2251/VLOOKUP(CONCATENATE("EUR",C2251),[1]GEINDICE!AR$1:AS$65536,2,0),"")</f>
        <v>3379.5817229771851</v>
      </c>
      <c r="AF2251" s="33">
        <f>IFERROR($AA2251/VLOOKUP(CONCATENATE("EUR",C2251),[1]GEINDICE!AR$1:AS$65536,2,0),"")</f>
        <v>1335.8930510534849</v>
      </c>
      <c r="AG2251" s="48" t="str">
        <f>VLOOKUP(E2251,[1]Apresentação!AW$1:AX$65536,2,0)</f>
        <v xml:space="preserve">                    2 - LEATHER AUXILIARIES</v>
      </c>
      <c r="AH2251" s="48" t="str">
        <f t="shared" si="605"/>
        <v xml:space="preserve">         5211000266 - PRINOL FG-B</v>
      </c>
      <c r="AI2251" s="49" t="str">
        <f t="shared" si="606"/>
        <v xml:space="preserve">     L00506 - CURTUME BAGE LTDA</v>
      </c>
      <c r="AJ2251" t="str">
        <f t="shared" si="607"/>
        <v xml:space="preserve">     93 - RESALES</v>
      </c>
      <c r="AK2251" t="str">
        <f t="shared" si="608"/>
        <v/>
      </c>
      <c r="AL2251">
        <f t="shared" si="609"/>
        <v>5</v>
      </c>
      <c r="AM2251" t="str">
        <f t="shared" si="610"/>
        <v>2025 5</v>
      </c>
      <c r="AN2251" t="str">
        <f t="shared" si="611"/>
        <v xml:space="preserve">CURTUME </v>
      </c>
    </row>
    <row r="2252" spans="1:40" x14ac:dyDescent="0.35">
      <c r="A2252">
        <v>83133</v>
      </c>
      <c r="B2252" t="s">
        <v>274</v>
      </c>
      <c r="C2252" s="31">
        <v>45854</v>
      </c>
      <c r="D2252" t="s">
        <v>373</v>
      </c>
      <c r="E2252" t="s">
        <v>374</v>
      </c>
      <c r="F2252" t="s">
        <v>420</v>
      </c>
      <c r="G2252" t="s">
        <v>421</v>
      </c>
      <c r="H2252" t="s">
        <v>849</v>
      </c>
      <c r="I2252" t="s">
        <v>850</v>
      </c>
      <c r="J2252">
        <v>1050</v>
      </c>
      <c r="K2252">
        <v>26677.27</v>
      </c>
      <c r="L2252">
        <v>13136.372100000001</v>
      </c>
      <c r="M2252">
        <v>5372.83</v>
      </c>
      <c r="N2252">
        <v>25.40692</v>
      </c>
      <c r="O2252" s="32">
        <f t="shared" si="595"/>
        <v>21304.440000000002</v>
      </c>
      <c r="P2252" s="32">
        <f t="shared" si="596"/>
        <v>8168.0679000000018</v>
      </c>
      <c r="Q2252">
        <v>743984</v>
      </c>
      <c r="R2252" t="s">
        <v>442</v>
      </c>
      <c r="S2252" t="s">
        <v>442</v>
      </c>
      <c r="T2252" t="str">
        <f t="shared" si="597"/>
        <v>VEN</v>
      </c>
      <c r="U2252" t="s">
        <v>440</v>
      </c>
      <c r="V2252" s="33">
        <f t="shared" si="598"/>
        <v>26677.27</v>
      </c>
      <c r="W2252">
        <f t="shared" si="599"/>
        <v>1050</v>
      </c>
      <c r="X2252" s="33">
        <f t="shared" si="600"/>
        <v>21304.440000000002</v>
      </c>
      <c r="Y2252" s="33">
        <f t="shared" si="601"/>
        <v>5372.83</v>
      </c>
      <c r="Z2252" s="45">
        <f t="shared" si="602"/>
        <v>0.29830893116124707</v>
      </c>
      <c r="AA2252" s="33">
        <f t="shared" si="603"/>
        <v>7958.0679000000018</v>
      </c>
      <c r="AB2252" s="45">
        <f t="shared" si="604"/>
        <v>0.37354034651931717</v>
      </c>
      <c r="AC2252" s="33">
        <f>IFERROR($X2252/VLOOKUP(CONCATENATE("USD",C2252),[1]GEINDICE!AR$1:AS$65536,2,0),"")</f>
        <v>3823.3444599978466</v>
      </c>
      <c r="AD2252" s="33">
        <f>IFERROR($AA2252/VLOOKUP(CONCATENATE("USD",C2252),[1]GEINDICE!AR$1:AS$65536,2,0),"")</f>
        <v>1428.1734144503071</v>
      </c>
      <c r="AE2252" s="33">
        <f>IFERROR($X2252/VLOOKUP(CONCATENATE("EUR",C2252),[1]GEINDICE!AR$1:AS$65536,2,0),"")</f>
        <v>3288.0266691360316</v>
      </c>
      <c r="AF2252" s="33">
        <f>IFERROR($AA2252/VLOOKUP(CONCATENATE("EUR",C2252),[1]GEINDICE!AR$1:AS$65536,2,0),"")</f>
        <v>1228.2106213538293</v>
      </c>
      <c r="AG2252" s="48" t="str">
        <f>VLOOKUP(E2252,[1]Apresentação!AW$1:AX$65536,2,0)</f>
        <v xml:space="preserve">                    2 - LEATHER AUXILIARIES</v>
      </c>
      <c r="AH2252" s="48" t="str">
        <f t="shared" si="605"/>
        <v xml:space="preserve">         5211000266 - PRINOL FG-B</v>
      </c>
      <c r="AI2252" s="49" t="str">
        <f t="shared" si="606"/>
        <v xml:space="preserve">     L00506 - CURTUME BAGE LTDA</v>
      </c>
      <c r="AJ2252" t="str">
        <f t="shared" si="607"/>
        <v xml:space="preserve">     93 - RESALES</v>
      </c>
      <c r="AK2252" t="str">
        <f t="shared" si="608"/>
        <v/>
      </c>
      <c r="AL2252">
        <f t="shared" si="609"/>
        <v>7</v>
      </c>
      <c r="AM2252" t="str">
        <f t="shared" si="610"/>
        <v>2025 7</v>
      </c>
      <c r="AN2252" t="str">
        <f t="shared" si="611"/>
        <v xml:space="preserve">CURTUME </v>
      </c>
    </row>
    <row r="2253" spans="1:40" x14ac:dyDescent="0.35">
      <c r="A2253">
        <v>83564</v>
      </c>
      <c r="B2253" t="s">
        <v>274</v>
      </c>
      <c r="C2253" s="31">
        <v>45889</v>
      </c>
      <c r="D2253" t="s">
        <v>373</v>
      </c>
      <c r="E2253" t="s">
        <v>374</v>
      </c>
      <c r="F2253" t="s">
        <v>420</v>
      </c>
      <c r="G2253" t="s">
        <v>421</v>
      </c>
      <c r="H2253" t="s">
        <v>849</v>
      </c>
      <c r="I2253" t="s">
        <v>850</v>
      </c>
      <c r="J2253">
        <v>1050</v>
      </c>
      <c r="K2253">
        <v>25986.28</v>
      </c>
      <c r="L2253">
        <v>13136.338400000001</v>
      </c>
      <c r="M2253">
        <v>5233.67</v>
      </c>
      <c r="N2253">
        <v>24.748839999999998</v>
      </c>
      <c r="O2253" s="32">
        <f t="shared" si="595"/>
        <v>20752.61</v>
      </c>
      <c r="P2253" s="32">
        <f t="shared" si="596"/>
        <v>7616.2716</v>
      </c>
      <c r="Q2253">
        <v>758565</v>
      </c>
      <c r="R2253" t="s">
        <v>442</v>
      </c>
      <c r="S2253" t="s">
        <v>442</v>
      </c>
      <c r="T2253" t="str">
        <f t="shared" si="597"/>
        <v>VEN</v>
      </c>
      <c r="U2253" t="s">
        <v>440</v>
      </c>
      <c r="V2253" s="33">
        <f t="shared" si="598"/>
        <v>25986.28</v>
      </c>
      <c r="W2253">
        <f t="shared" si="599"/>
        <v>1050</v>
      </c>
      <c r="X2253" s="33">
        <f t="shared" si="600"/>
        <v>20752.61</v>
      </c>
      <c r="Y2253" s="33">
        <f t="shared" si="601"/>
        <v>5233.67</v>
      </c>
      <c r="Z2253" s="45">
        <f t="shared" si="602"/>
        <v>0.28500699599942741</v>
      </c>
      <c r="AA2253" s="33">
        <f t="shared" si="603"/>
        <v>7406.2716</v>
      </c>
      <c r="AB2253" s="45">
        <f t="shared" si="604"/>
        <v>0.35688386183713761</v>
      </c>
      <c r="AC2253" s="33">
        <f>IFERROR($X2253/VLOOKUP(CONCATENATE("USD",C2253),[1]GEINDICE!AR$1:AS$65536,2,0),"")</f>
        <v>3792.0933377188176</v>
      </c>
      <c r="AD2253" s="33">
        <f>IFERROR($AA2253/VLOOKUP(CONCATENATE("USD",C2253),[1]GEINDICE!AR$1:AS$65536,2,0),"")</f>
        <v>1353.3369148119723</v>
      </c>
      <c r="AE2253" s="33">
        <f>IFERROR($X2253/VLOOKUP(CONCATENATE("EUR",C2253),[1]GEINDICE!AR$1:AS$65536,2,0),"")</f>
        <v>3255.3113725490198</v>
      </c>
      <c r="AF2253" s="33">
        <f>IFERROR($AA2253/VLOOKUP(CONCATENATE("EUR",C2253),[1]GEINDICE!AR$1:AS$65536,2,0),"")</f>
        <v>1161.768094117647</v>
      </c>
      <c r="AG2253" s="48" t="str">
        <f>VLOOKUP(E2253,[1]Apresentação!AW$1:AX$65536,2,0)</f>
        <v xml:space="preserve">                    2 - LEATHER AUXILIARIES</v>
      </c>
      <c r="AH2253" s="48" t="str">
        <f t="shared" si="605"/>
        <v xml:space="preserve">         5211000266 - PRINOL FG-B</v>
      </c>
      <c r="AI2253" s="49" t="str">
        <f t="shared" si="606"/>
        <v xml:space="preserve">     L00506 - CURTUME BAGE LTDA</v>
      </c>
      <c r="AJ2253" t="str">
        <f t="shared" si="607"/>
        <v xml:space="preserve">     93 - RESALES</v>
      </c>
      <c r="AK2253" t="str">
        <f t="shared" si="608"/>
        <v/>
      </c>
      <c r="AL2253">
        <f t="shared" si="609"/>
        <v>8</v>
      </c>
      <c r="AM2253" t="str">
        <f t="shared" si="610"/>
        <v>2025 8</v>
      </c>
      <c r="AN2253" t="str">
        <f t="shared" si="611"/>
        <v xml:space="preserve">CURTUME </v>
      </c>
    </row>
    <row r="2254" spans="1:40" x14ac:dyDescent="0.35">
      <c r="A2254">
        <v>84511</v>
      </c>
      <c r="B2254" t="s">
        <v>274</v>
      </c>
      <c r="C2254" s="31">
        <v>45966</v>
      </c>
      <c r="D2254" t="s">
        <v>373</v>
      </c>
      <c r="E2254" t="s">
        <v>374</v>
      </c>
      <c r="F2254" t="s">
        <v>420</v>
      </c>
      <c r="G2254" t="s">
        <v>421</v>
      </c>
      <c r="H2254" t="s">
        <v>849</v>
      </c>
      <c r="I2254" t="s">
        <v>850</v>
      </c>
      <c r="J2254">
        <v>1050</v>
      </c>
      <c r="K2254">
        <v>25674.38</v>
      </c>
      <c r="L2254">
        <v>13136.33634</v>
      </c>
      <c r="M2254">
        <v>5170.8500000000004</v>
      </c>
      <c r="N2254">
        <v>24.451789999999999</v>
      </c>
      <c r="O2254" s="32">
        <f t="shared" si="595"/>
        <v>20503.53</v>
      </c>
      <c r="P2254" s="32">
        <f t="shared" si="596"/>
        <v>7367.193659999999</v>
      </c>
      <c r="Q2254">
        <v>766280</v>
      </c>
      <c r="R2254" t="s">
        <v>442</v>
      </c>
      <c r="S2254" t="s">
        <v>442</v>
      </c>
      <c r="T2254" t="str">
        <f t="shared" si="597"/>
        <v>VEN</v>
      </c>
      <c r="U2254" t="s">
        <v>440</v>
      </c>
      <c r="V2254" s="33">
        <f t="shared" si="598"/>
        <v>25674.38</v>
      </c>
      <c r="W2254">
        <f t="shared" si="599"/>
        <v>1050</v>
      </c>
      <c r="X2254" s="33">
        <f t="shared" si="600"/>
        <v>20503.53</v>
      </c>
      <c r="Y2254" s="33">
        <f t="shared" si="601"/>
        <v>5170.8500000000004</v>
      </c>
      <c r="Z2254" s="45">
        <f t="shared" si="602"/>
        <v>0.27876792584670007</v>
      </c>
      <c r="AA2254" s="33">
        <f t="shared" si="603"/>
        <v>7157.193659999999</v>
      </c>
      <c r="AB2254" s="45">
        <f t="shared" si="604"/>
        <v>0.34907128967548512</v>
      </c>
      <c r="AC2254" s="33" t="str">
        <f>IFERROR($X2254/VLOOKUP(CONCATENATE("USD",C2254),[1]GEINDICE!AR$1:AS$65536,2,0),"")</f>
        <v/>
      </c>
      <c r="AD2254" s="33" t="str">
        <f>IFERROR($AA2254/VLOOKUP(CONCATENATE("USD",C2254),[1]GEINDICE!AR$1:AS$65536,2,0),"")</f>
        <v/>
      </c>
      <c r="AE2254" s="33" t="str">
        <f>IFERROR($X2254/VLOOKUP(CONCATENATE("EUR",C2254),[1]GEINDICE!AR$1:AS$65536,2,0),"")</f>
        <v/>
      </c>
      <c r="AF2254" s="33" t="str">
        <f>IFERROR($AA2254/VLOOKUP(CONCATENATE("EUR",C2254),[1]GEINDICE!AR$1:AS$65536,2,0),"")</f>
        <v/>
      </c>
      <c r="AG2254" s="48" t="str">
        <f>VLOOKUP(E2254,[1]Apresentação!AW$1:AX$65536,2,0)</f>
        <v xml:space="preserve">                    2 - LEATHER AUXILIARIES</v>
      </c>
      <c r="AH2254" s="48" t="str">
        <f t="shared" si="605"/>
        <v xml:space="preserve">         5211000266 - PRINOL FG-B</v>
      </c>
      <c r="AI2254" s="49" t="str">
        <f t="shared" si="606"/>
        <v xml:space="preserve">     L00506 - CURTUME BAGE LTDA</v>
      </c>
      <c r="AJ2254" t="str">
        <f t="shared" si="607"/>
        <v xml:space="preserve">     93 - RESALES</v>
      </c>
      <c r="AK2254" t="str">
        <f t="shared" si="608"/>
        <v/>
      </c>
      <c r="AL2254">
        <f t="shared" si="609"/>
        <v>11</v>
      </c>
      <c r="AM2254" t="str">
        <f t="shared" si="610"/>
        <v>2025 11</v>
      </c>
      <c r="AN2254" t="str">
        <f t="shared" si="611"/>
        <v xml:space="preserve">CURTUME </v>
      </c>
    </row>
    <row r="2255" spans="1:40" x14ac:dyDescent="0.35">
      <c r="A2255">
        <v>84695</v>
      </c>
      <c r="B2255" t="s">
        <v>274</v>
      </c>
      <c r="C2255" s="31">
        <v>45979</v>
      </c>
      <c r="D2255" t="s">
        <v>373</v>
      </c>
      <c r="E2255" t="s">
        <v>374</v>
      </c>
      <c r="F2255" t="s">
        <v>420</v>
      </c>
      <c r="G2255" t="s">
        <v>421</v>
      </c>
      <c r="H2255" t="s">
        <v>849</v>
      </c>
      <c r="I2255" t="s">
        <v>850</v>
      </c>
      <c r="J2255">
        <v>1050</v>
      </c>
      <c r="K2255">
        <v>25483.88</v>
      </c>
      <c r="L2255">
        <v>13136.33634</v>
      </c>
      <c r="M2255">
        <v>5132.49</v>
      </c>
      <c r="N2255">
        <v>24.27036</v>
      </c>
      <c r="O2255" s="32">
        <f t="shared" si="595"/>
        <v>20351.39</v>
      </c>
      <c r="P2255" s="32">
        <f t="shared" si="596"/>
        <v>7215.0536599999996</v>
      </c>
      <c r="Q2255">
        <v>767580</v>
      </c>
      <c r="R2255" t="s">
        <v>442</v>
      </c>
      <c r="S2255" t="s">
        <v>442</v>
      </c>
      <c r="T2255" t="str">
        <f t="shared" si="597"/>
        <v>VEN</v>
      </c>
      <c r="U2255" t="s">
        <v>440</v>
      </c>
      <c r="V2255" s="33">
        <f t="shared" si="598"/>
        <v>25483.88</v>
      </c>
      <c r="W2255">
        <f t="shared" si="599"/>
        <v>1050</v>
      </c>
      <c r="X2255" s="33">
        <f t="shared" si="600"/>
        <v>20351.39</v>
      </c>
      <c r="Y2255" s="33">
        <f t="shared" si="601"/>
        <v>5132.49</v>
      </c>
      <c r="Z2255" s="45">
        <f t="shared" si="602"/>
        <v>0.2748817550545678</v>
      </c>
      <c r="AA2255" s="33">
        <f t="shared" si="603"/>
        <v>7005.0536599999996</v>
      </c>
      <c r="AB2255" s="45">
        <f t="shared" si="604"/>
        <v>0.34420517026109765</v>
      </c>
      <c r="AC2255" s="33" t="str">
        <f>IFERROR($X2255/VLOOKUP(CONCATENATE("USD",C2255),[1]GEINDICE!AR$1:AS$65536,2,0),"")</f>
        <v/>
      </c>
      <c r="AD2255" s="33" t="str">
        <f>IFERROR($AA2255/VLOOKUP(CONCATENATE("USD",C2255),[1]GEINDICE!AR$1:AS$65536,2,0),"")</f>
        <v/>
      </c>
      <c r="AE2255" s="33" t="str">
        <f>IFERROR($X2255/VLOOKUP(CONCATENATE("EUR",C2255),[1]GEINDICE!AR$1:AS$65536,2,0),"")</f>
        <v/>
      </c>
      <c r="AF2255" s="33" t="str">
        <f>IFERROR($AA2255/VLOOKUP(CONCATENATE("EUR",C2255),[1]GEINDICE!AR$1:AS$65536,2,0),"")</f>
        <v/>
      </c>
      <c r="AG2255" s="48" t="str">
        <f>VLOOKUP(E2255,[1]Apresentação!AW$1:AX$65536,2,0)</f>
        <v xml:space="preserve">                    2 - LEATHER AUXILIARIES</v>
      </c>
      <c r="AH2255" s="48" t="str">
        <f t="shared" si="605"/>
        <v xml:space="preserve">         5211000266 - PRINOL FG-B</v>
      </c>
      <c r="AI2255" s="49" t="str">
        <f t="shared" si="606"/>
        <v xml:space="preserve">     L00506 - CURTUME BAGE LTDA</v>
      </c>
      <c r="AJ2255" t="str">
        <f t="shared" si="607"/>
        <v xml:space="preserve">     93 - RESALES</v>
      </c>
      <c r="AK2255" t="str">
        <f t="shared" si="608"/>
        <v/>
      </c>
      <c r="AL2255">
        <f t="shared" si="609"/>
        <v>11</v>
      </c>
      <c r="AM2255" t="str">
        <f t="shared" si="610"/>
        <v>2025 11</v>
      </c>
      <c r="AN2255" t="str">
        <f t="shared" si="611"/>
        <v xml:space="preserve">CURTUME </v>
      </c>
    </row>
    <row r="2256" spans="1:40" x14ac:dyDescent="0.35">
      <c r="A2256">
        <v>84789</v>
      </c>
      <c r="B2256" t="s">
        <v>274</v>
      </c>
      <c r="C2256" s="31">
        <v>45986</v>
      </c>
      <c r="D2256" t="s">
        <v>373</v>
      </c>
      <c r="E2256" t="s">
        <v>374</v>
      </c>
      <c r="F2256" t="s">
        <v>420</v>
      </c>
      <c r="G2256" t="s">
        <v>421</v>
      </c>
      <c r="H2256" t="s">
        <v>849</v>
      </c>
      <c r="I2256" t="s">
        <v>850</v>
      </c>
      <c r="J2256">
        <v>1050</v>
      </c>
      <c r="K2256">
        <v>25886.95</v>
      </c>
      <c r="L2256">
        <v>13136.33634</v>
      </c>
      <c r="M2256">
        <v>5213.67</v>
      </c>
      <c r="N2256">
        <v>24.654239999999998</v>
      </c>
      <c r="O2256" s="32">
        <f t="shared" si="595"/>
        <v>20673.28</v>
      </c>
      <c r="P2256" s="32">
        <f t="shared" si="596"/>
        <v>7536.943659999999</v>
      </c>
      <c r="Q2256">
        <v>768204</v>
      </c>
      <c r="R2256" t="s">
        <v>442</v>
      </c>
      <c r="S2256" t="s">
        <v>442</v>
      </c>
      <c r="T2256" t="str">
        <f t="shared" si="597"/>
        <v>VEN</v>
      </c>
      <c r="U2256" t="s">
        <v>440</v>
      </c>
      <c r="V2256" s="33">
        <f t="shared" si="598"/>
        <v>25886.95</v>
      </c>
      <c r="W2256">
        <f t="shared" si="599"/>
        <v>1050</v>
      </c>
      <c r="X2256" s="33">
        <f t="shared" si="600"/>
        <v>20673.28</v>
      </c>
      <c r="Y2256" s="33">
        <f t="shared" si="601"/>
        <v>5213.67</v>
      </c>
      <c r="Z2256" s="45">
        <f t="shared" si="602"/>
        <v>0.28303618850424628</v>
      </c>
      <c r="AA2256" s="33">
        <f t="shared" si="603"/>
        <v>7326.943659999999</v>
      </c>
      <c r="AB2256" s="45">
        <f t="shared" si="604"/>
        <v>0.35441611877747503</v>
      </c>
      <c r="AC2256" s="33" t="str">
        <f>IFERROR($X2256/VLOOKUP(CONCATENATE("USD",C2256),[1]GEINDICE!AR$1:AS$65536,2,0),"")</f>
        <v/>
      </c>
      <c r="AD2256" s="33" t="str">
        <f>IFERROR($AA2256/VLOOKUP(CONCATENATE("USD",C2256),[1]GEINDICE!AR$1:AS$65536,2,0),"")</f>
        <v/>
      </c>
      <c r="AE2256" s="33" t="str">
        <f>IFERROR($X2256/VLOOKUP(CONCATENATE("EUR",C2256),[1]GEINDICE!AR$1:AS$65536,2,0),"")</f>
        <v/>
      </c>
      <c r="AF2256" s="33" t="str">
        <f>IFERROR($AA2256/VLOOKUP(CONCATENATE("EUR",C2256),[1]GEINDICE!AR$1:AS$65536,2,0),"")</f>
        <v/>
      </c>
      <c r="AG2256" s="48" t="str">
        <f>VLOOKUP(E2256,[1]Apresentação!AW$1:AX$65536,2,0)</f>
        <v xml:space="preserve">                    2 - LEATHER AUXILIARIES</v>
      </c>
      <c r="AH2256" s="48" t="str">
        <f t="shared" si="605"/>
        <v xml:space="preserve">         5211000266 - PRINOL FG-B</v>
      </c>
      <c r="AI2256" s="49" t="str">
        <f t="shared" si="606"/>
        <v xml:space="preserve">     L00506 - CURTUME BAGE LTDA</v>
      </c>
      <c r="AJ2256" t="str">
        <f t="shared" si="607"/>
        <v xml:space="preserve">     93 - RESALES</v>
      </c>
      <c r="AK2256" t="str">
        <f t="shared" si="608"/>
        <v/>
      </c>
      <c r="AL2256">
        <f t="shared" si="609"/>
        <v>11</v>
      </c>
      <c r="AM2256" t="str">
        <f t="shared" si="610"/>
        <v>2025 11</v>
      </c>
      <c r="AN2256" t="str">
        <f t="shared" si="611"/>
        <v xml:space="preserve">CURTUME </v>
      </c>
    </row>
    <row r="2257" spans="1:40" x14ac:dyDescent="0.35">
      <c r="A2257">
        <v>81707</v>
      </c>
      <c r="B2257" t="s">
        <v>274</v>
      </c>
      <c r="C2257" s="31">
        <v>45735</v>
      </c>
      <c r="D2257" t="s">
        <v>373</v>
      </c>
      <c r="E2257" t="s">
        <v>374</v>
      </c>
      <c r="F2257" t="s">
        <v>375</v>
      </c>
      <c r="G2257" t="s">
        <v>376</v>
      </c>
      <c r="H2257" t="s">
        <v>851</v>
      </c>
      <c r="I2257" t="s">
        <v>852</v>
      </c>
      <c r="J2257">
        <v>1680</v>
      </c>
      <c r="K2257">
        <v>50200.770000000004</v>
      </c>
      <c r="L2257">
        <v>25405.03758</v>
      </c>
      <c r="M2257">
        <v>10110.49</v>
      </c>
      <c r="N2257">
        <v>29.881409999999999</v>
      </c>
      <c r="O2257" s="32">
        <f t="shared" si="595"/>
        <v>40090.280000000006</v>
      </c>
      <c r="P2257" s="32">
        <f t="shared" si="596"/>
        <v>14685.242420000006</v>
      </c>
      <c r="Q2257">
        <v>719708</v>
      </c>
      <c r="R2257" t="s">
        <v>312</v>
      </c>
      <c r="S2257" t="s">
        <v>312</v>
      </c>
      <c r="T2257" t="str">
        <f t="shared" si="597"/>
        <v>VEN</v>
      </c>
      <c r="U2257" t="s">
        <v>313</v>
      </c>
      <c r="V2257" s="33">
        <f t="shared" si="598"/>
        <v>50200.770000000004</v>
      </c>
      <c r="W2257">
        <f t="shared" si="599"/>
        <v>1680</v>
      </c>
      <c r="X2257" s="33">
        <f t="shared" si="600"/>
        <v>40090.280000000006</v>
      </c>
      <c r="Y2257" s="33">
        <f t="shared" si="601"/>
        <v>10110.49</v>
      </c>
      <c r="Z2257" s="45">
        <f t="shared" si="602"/>
        <v>0.28583709811622421</v>
      </c>
      <c r="AA2257" s="33">
        <f t="shared" si="603"/>
        <v>14349.242420000006</v>
      </c>
      <c r="AB2257" s="45">
        <f t="shared" si="604"/>
        <v>0.35792322777491214</v>
      </c>
      <c r="AC2257" s="33">
        <f>IFERROR($X2257/VLOOKUP(CONCATENATE("USD",C2257),[1]GEINDICE!AR$1:AS$65536,2,0),"")</f>
        <v>7075.962370051363</v>
      </c>
      <c r="AD2257" s="33">
        <f>IFERROR($AA2257/VLOOKUP(CONCATENATE("USD",C2257),[1]GEINDICE!AR$1:AS$65536,2,0),"")</f>
        <v>2532.6512911026007</v>
      </c>
      <c r="AE2257" s="33">
        <f>IFERROR($X2257/VLOOKUP(CONCATENATE("EUR",C2257),[1]GEINDICE!AR$1:AS$65536,2,0),"")</f>
        <v>6504.2555607832965</v>
      </c>
      <c r="AF2257" s="33">
        <f>IFERROR($AA2257/VLOOKUP(CONCATENATE("EUR",C2257),[1]GEINDICE!AR$1:AS$65536,2,0),"")</f>
        <v>2328.0241445884785</v>
      </c>
      <c r="AG2257" s="48" t="str">
        <f>VLOOKUP(E2257,[1]Apresentação!AW$1:AX$65536,2,0)</f>
        <v xml:space="preserve">                    2 - LEATHER AUXILIARIES</v>
      </c>
      <c r="AH2257" s="48" t="str">
        <f t="shared" si="605"/>
        <v xml:space="preserve">         5208000027 - PRINOL S-EM</v>
      </c>
      <c r="AI2257" s="49" t="str">
        <f t="shared" si="606"/>
        <v xml:space="preserve">     L00222 - DURLICOUROS IND COM DE COUROS IMP EXP LTDA</v>
      </c>
      <c r="AJ2257" t="str">
        <f t="shared" si="607"/>
        <v xml:space="preserve">     93 - RESALES</v>
      </c>
      <c r="AK2257" t="str">
        <f t="shared" si="608"/>
        <v/>
      </c>
      <c r="AL2257">
        <f t="shared" si="609"/>
        <v>3</v>
      </c>
      <c r="AM2257" t="str">
        <f t="shared" si="610"/>
        <v>2025 3</v>
      </c>
      <c r="AN2257" t="str">
        <f t="shared" si="611"/>
        <v xml:space="preserve">DURLICOUROS </v>
      </c>
    </row>
    <row r="2258" spans="1:40" x14ac:dyDescent="0.35">
      <c r="A2258">
        <v>81190</v>
      </c>
      <c r="B2258" t="s">
        <v>274</v>
      </c>
      <c r="C2258" s="31">
        <v>45694</v>
      </c>
      <c r="D2258" t="s">
        <v>373</v>
      </c>
      <c r="E2258" t="s">
        <v>374</v>
      </c>
      <c r="F2258" t="s">
        <v>375</v>
      </c>
      <c r="G2258" t="s">
        <v>376</v>
      </c>
      <c r="H2258" t="s">
        <v>851</v>
      </c>
      <c r="I2258" t="s">
        <v>852</v>
      </c>
      <c r="J2258">
        <v>420</v>
      </c>
      <c r="K2258">
        <v>12802.95</v>
      </c>
      <c r="L2258">
        <v>6253.7255699999996</v>
      </c>
      <c r="M2258">
        <v>2578.5300000000002</v>
      </c>
      <c r="N2258">
        <v>30.483219999999999</v>
      </c>
      <c r="O2258" s="32">
        <f t="shared" si="595"/>
        <v>10224.42</v>
      </c>
      <c r="P2258" s="32">
        <f t="shared" si="596"/>
        <v>3970.6944300000005</v>
      </c>
      <c r="Q2258">
        <v>709368</v>
      </c>
      <c r="R2258" t="s">
        <v>346</v>
      </c>
      <c r="S2258" t="s">
        <v>347</v>
      </c>
      <c r="T2258" t="str">
        <f t="shared" si="597"/>
        <v>VEN</v>
      </c>
      <c r="U2258" t="s">
        <v>348</v>
      </c>
      <c r="V2258" s="33">
        <f t="shared" si="598"/>
        <v>12802.95</v>
      </c>
      <c r="W2258">
        <f t="shared" si="599"/>
        <v>420</v>
      </c>
      <c r="X2258" s="33">
        <f t="shared" si="600"/>
        <v>10224.42</v>
      </c>
      <c r="Y2258" s="33">
        <f t="shared" si="601"/>
        <v>2578.5300000000002</v>
      </c>
      <c r="Z2258" s="45">
        <f t="shared" si="602"/>
        <v>0.30357803709301373</v>
      </c>
      <c r="AA2258" s="33">
        <f t="shared" si="603"/>
        <v>3886.6944300000005</v>
      </c>
      <c r="AB2258" s="45">
        <f t="shared" si="604"/>
        <v>0.38013837753143948</v>
      </c>
      <c r="AC2258" s="33">
        <f>IFERROR($X2258/VLOOKUP(CONCATENATE("USD",C2258),[1]GEINDICE!AR$1:AS$65536,2,0),"")</f>
        <v>1767.2186117256635</v>
      </c>
      <c r="AD2258" s="33">
        <f>IFERROR($AA2258/VLOOKUP(CONCATENATE("USD",C2258),[1]GEINDICE!AR$1:AS$65536,2,0),"")</f>
        <v>671.78761580475668</v>
      </c>
      <c r="AE2258" s="33">
        <f>IFERROR($X2258/VLOOKUP(CONCATENATE("EUR",C2258),[1]GEINDICE!AR$1:AS$65536,2,0),"")</f>
        <v>1704.1552077603878</v>
      </c>
      <c r="AF2258" s="33">
        <f>IFERROR($AA2258/VLOOKUP(CONCATENATE("EUR",C2258),[1]GEINDICE!AR$1:AS$65536,2,0),"")</f>
        <v>647.81479573978697</v>
      </c>
      <c r="AG2258" s="48" t="str">
        <f>VLOOKUP(E2258,[1]Apresentação!AW$1:AX$65536,2,0)</f>
        <v xml:space="preserve">                    2 - LEATHER AUXILIARIES</v>
      </c>
      <c r="AH2258" s="48" t="str">
        <f t="shared" si="605"/>
        <v xml:space="preserve">         5208000027 - PRINOL S-EM</v>
      </c>
      <c r="AI2258" s="49" t="str">
        <f t="shared" si="606"/>
        <v xml:space="preserve">     L00222 - DURLICOUROS IND COM DE COUROS IMP EXP LTDA</v>
      </c>
      <c r="AJ2258" t="str">
        <f t="shared" si="607"/>
        <v xml:space="preserve">     93 - RESALES</v>
      </c>
      <c r="AK2258" t="str">
        <f t="shared" si="608"/>
        <v/>
      </c>
      <c r="AL2258">
        <f t="shared" si="609"/>
        <v>2</v>
      </c>
      <c r="AM2258" t="str">
        <f t="shared" si="610"/>
        <v>2025 2</v>
      </c>
      <c r="AN2258" t="str">
        <f t="shared" si="611"/>
        <v xml:space="preserve">DURLICOUROS </v>
      </c>
    </row>
    <row r="2259" spans="1:40" x14ac:dyDescent="0.35">
      <c r="A2259">
        <v>81592</v>
      </c>
      <c r="B2259" t="s">
        <v>274</v>
      </c>
      <c r="C2259" s="31">
        <v>45727</v>
      </c>
      <c r="D2259" t="s">
        <v>373</v>
      </c>
      <c r="E2259" t="s">
        <v>374</v>
      </c>
      <c r="F2259" t="s">
        <v>375</v>
      </c>
      <c r="G2259" t="s">
        <v>376</v>
      </c>
      <c r="H2259" t="s">
        <v>851</v>
      </c>
      <c r="I2259" t="s">
        <v>852</v>
      </c>
      <c r="J2259">
        <v>140</v>
      </c>
      <c r="K2259">
        <v>4262.72</v>
      </c>
      <c r="L2259">
        <v>2085.0879100000002</v>
      </c>
      <c r="M2259">
        <v>858.51</v>
      </c>
      <c r="N2259">
        <v>30.44801</v>
      </c>
      <c r="O2259" s="32">
        <f t="shared" si="595"/>
        <v>3404.21</v>
      </c>
      <c r="P2259" s="32">
        <f t="shared" si="596"/>
        <v>1319.1220899999998</v>
      </c>
      <c r="Q2259">
        <v>716547</v>
      </c>
      <c r="R2259" t="s">
        <v>346</v>
      </c>
      <c r="S2259" t="s">
        <v>347</v>
      </c>
      <c r="T2259" t="str">
        <f t="shared" si="597"/>
        <v>VEN</v>
      </c>
      <c r="U2259" t="s">
        <v>348</v>
      </c>
      <c r="V2259" s="33">
        <f t="shared" si="598"/>
        <v>4262.72</v>
      </c>
      <c r="W2259">
        <f t="shared" si="599"/>
        <v>140</v>
      </c>
      <c r="X2259" s="33">
        <f t="shared" si="600"/>
        <v>3404.21</v>
      </c>
      <c r="Y2259" s="33">
        <f t="shared" si="601"/>
        <v>858.51</v>
      </c>
      <c r="Z2259" s="45">
        <f t="shared" si="602"/>
        <v>0.30288691023571801</v>
      </c>
      <c r="AA2259" s="33">
        <f t="shared" si="603"/>
        <v>1291.1220899999998</v>
      </c>
      <c r="AB2259" s="45">
        <f t="shared" si="604"/>
        <v>0.37927216299816985</v>
      </c>
      <c r="AC2259" s="33">
        <f>IFERROR($X2259/VLOOKUP(CONCATENATE("USD",C2259),[1]GEINDICE!AR$1:AS$65536,2,0),"")</f>
        <v>583.45216467281386</v>
      </c>
      <c r="AD2259" s="33">
        <f>IFERROR($AA2259/VLOOKUP(CONCATENATE("USD",C2259),[1]GEINDICE!AR$1:AS$65536,2,0),"")</f>
        <v>221.28716450142252</v>
      </c>
      <c r="AE2259" s="33">
        <f>IFERROR($X2259/VLOOKUP(CONCATENATE("EUR",C2259),[1]GEINDICE!AR$1:AS$65536,2,0),"")</f>
        <v>533.95184691396753</v>
      </c>
      <c r="AF2259" s="33">
        <f>IFERROR($AA2259/VLOOKUP(CONCATENATE("EUR",C2259),[1]GEINDICE!AR$1:AS$65536,2,0),"")</f>
        <v>202.51307191592812</v>
      </c>
      <c r="AG2259" s="48" t="str">
        <f>VLOOKUP(E2259,[1]Apresentação!AW$1:AX$65536,2,0)</f>
        <v xml:space="preserve">                    2 - LEATHER AUXILIARIES</v>
      </c>
      <c r="AH2259" s="48" t="str">
        <f t="shared" si="605"/>
        <v xml:space="preserve">         5208000027 - PRINOL S-EM</v>
      </c>
      <c r="AI2259" s="49" t="str">
        <f t="shared" si="606"/>
        <v xml:space="preserve">     L00222 - DURLICOUROS IND COM DE COUROS IMP EXP LTDA</v>
      </c>
      <c r="AJ2259" t="str">
        <f t="shared" si="607"/>
        <v xml:space="preserve">     93 - RESALES</v>
      </c>
      <c r="AK2259" t="str">
        <f t="shared" si="608"/>
        <v/>
      </c>
      <c r="AL2259">
        <f t="shared" si="609"/>
        <v>3</v>
      </c>
      <c r="AM2259" t="str">
        <f t="shared" si="610"/>
        <v>2025 3</v>
      </c>
      <c r="AN2259" t="str">
        <f t="shared" si="611"/>
        <v xml:space="preserve">DURLICOUROS </v>
      </c>
    </row>
    <row r="2260" spans="1:40" x14ac:dyDescent="0.35">
      <c r="A2260">
        <v>82217</v>
      </c>
      <c r="B2260" t="s">
        <v>274</v>
      </c>
      <c r="C2260" s="31">
        <v>45776</v>
      </c>
      <c r="D2260" t="s">
        <v>373</v>
      </c>
      <c r="E2260" t="s">
        <v>374</v>
      </c>
      <c r="F2260" t="s">
        <v>382</v>
      </c>
      <c r="G2260" t="s">
        <v>383</v>
      </c>
      <c r="H2260" t="s">
        <v>853</v>
      </c>
      <c r="I2260" t="s">
        <v>854</v>
      </c>
      <c r="J2260">
        <v>500</v>
      </c>
      <c r="K2260">
        <v>12648.24</v>
      </c>
      <c r="L2260">
        <v>5010.2097800000001</v>
      </c>
      <c r="M2260">
        <v>2547.36</v>
      </c>
      <c r="N2260">
        <v>25.296469999999999</v>
      </c>
      <c r="O2260" s="32">
        <f t="shared" si="595"/>
        <v>10100.879999999999</v>
      </c>
      <c r="P2260" s="32">
        <f t="shared" si="596"/>
        <v>5090.6702199999991</v>
      </c>
      <c r="Q2260">
        <v>734927</v>
      </c>
      <c r="R2260" t="s">
        <v>312</v>
      </c>
      <c r="S2260" t="s">
        <v>312</v>
      </c>
      <c r="T2260" t="str">
        <f t="shared" si="597"/>
        <v>VEN</v>
      </c>
      <c r="U2260" t="s">
        <v>313</v>
      </c>
      <c r="V2260" s="33">
        <f t="shared" si="598"/>
        <v>12648.24</v>
      </c>
      <c r="W2260">
        <f t="shared" si="599"/>
        <v>500</v>
      </c>
      <c r="X2260" s="33">
        <f t="shared" si="600"/>
        <v>10100.879999999999</v>
      </c>
      <c r="Y2260" s="33">
        <f t="shared" si="601"/>
        <v>2547.36</v>
      </c>
      <c r="Z2260" s="45">
        <f t="shared" si="602"/>
        <v>0.39457428227168356</v>
      </c>
      <c r="AA2260" s="33">
        <f t="shared" si="603"/>
        <v>4990.6702199999991</v>
      </c>
      <c r="AB2260" s="45">
        <f t="shared" si="604"/>
        <v>0.49408271556537642</v>
      </c>
      <c r="AC2260" s="33">
        <f>IFERROR($X2260/VLOOKUP(CONCATENATE("USD",C2260),[1]GEINDICE!AR$1:AS$65536,2,0),"")</f>
        <v>1788.8111640427151</v>
      </c>
      <c r="AD2260" s="33">
        <f>IFERROR($AA2260/VLOOKUP(CONCATENATE("USD",C2260),[1]GEINDICE!AR$1:AS$65536,2,0),"")</f>
        <v>883.82067756388665</v>
      </c>
      <c r="AE2260" s="33">
        <f>IFERROR($X2260/VLOOKUP(CONCATENATE("EUR",C2260),[1]GEINDICE!AR$1:AS$65536,2,0),"")</f>
        <v>1569.6783216783215</v>
      </c>
      <c r="AF2260" s="33">
        <f>IFERROR($AA2260/VLOOKUP(CONCATENATE("EUR",C2260),[1]GEINDICE!AR$1:AS$65536,2,0),"")</f>
        <v>775.5509277389275</v>
      </c>
      <c r="AG2260" s="48" t="str">
        <f>VLOOKUP(E2260,[1]Apresentação!AW$1:AX$65536,2,0)</f>
        <v xml:space="preserve">                    2 - LEATHER AUXILIARIES</v>
      </c>
      <c r="AH2260" s="48" t="str">
        <f t="shared" si="605"/>
        <v xml:space="preserve">         5206000001 - PRODUCT AML 141 BR</v>
      </c>
      <c r="AI2260" s="49" t="str">
        <f t="shared" si="606"/>
        <v xml:space="preserve">     ZF1123 - GOBBA LEATHER INDUSTRIA E COMERCIO LTDA</v>
      </c>
      <c r="AJ2260" t="str">
        <f t="shared" si="607"/>
        <v xml:space="preserve">     90 - SALES</v>
      </c>
      <c r="AK2260" t="str">
        <f t="shared" si="608"/>
        <v/>
      </c>
      <c r="AL2260">
        <f t="shared" si="609"/>
        <v>4</v>
      </c>
      <c r="AM2260" t="str">
        <f t="shared" si="610"/>
        <v>2025 4</v>
      </c>
      <c r="AN2260" t="str">
        <f t="shared" si="611"/>
        <v xml:space="preserve">GOBBA </v>
      </c>
    </row>
    <row r="2261" spans="1:40" x14ac:dyDescent="0.35">
      <c r="A2261">
        <v>81996</v>
      </c>
      <c r="B2261" t="s">
        <v>274</v>
      </c>
      <c r="C2261" s="31">
        <v>45757</v>
      </c>
      <c r="D2261" t="s">
        <v>373</v>
      </c>
      <c r="E2261" t="s">
        <v>374</v>
      </c>
      <c r="F2261" t="s">
        <v>382</v>
      </c>
      <c r="G2261" t="s">
        <v>383</v>
      </c>
      <c r="H2261" t="s">
        <v>853</v>
      </c>
      <c r="I2261" t="s">
        <v>854</v>
      </c>
      <c r="J2261">
        <v>250</v>
      </c>
      <c r="K2261">
        <v>6604.6900000000005</v>
      </c>
      <c r="L2261">
        <v>2484.48108</v>
      </c>
      <c r="M2261">
        <v>1330.19</v>
      </c>
      <c r="N2261">
        <v>26.418759999999999</v>
      </c>
      <c r="O2261" s="32">
        <f t="shared" si="595"/>
        <v>5274.5</v>
      </c>
      <c r="P2261" s="32">
        <f t="shared" si="596"/>
        <v>2790.01892</v>
      </c>
      <c r="Q2261">
        <v>728065</v>
      </c>
      <c r="R2261" t="s">
        <v>312</v>
      </c>
      <c r="S2261" t="s">
        <v>457</v>
      </c>
      <c r="T2261" t="str">
        <f t="shared" si="597"/>
        <v>VEN</v>
      </c>
      <c r="U2261" t="s">
        <v>437</v>
      </c>
      <c r="V2261" s="33">
        <f t="shared" si="598"/>
        <v>6604.6900000000005</v>
      </c>
      <c r="W2261">
        <f t="shared" si="599"/>
        <v>250</v>
      </c>
      <c r="X2261" s="33">
        <f t="shared" si="600"/>
        <v>5274.5</v>
      </c>
      <c r="Y2261" s="33">
        <f t="shared" si="601"/>
        <v>1330.19</v>
      </c>
      <c r="Z2261" s="45">
        <f t="shared" si="602"/>
        <v>0.414859580086272</v>
      </c>
      <c r="AA2261" s="33">
        <f t="shared" si="603"/>
        <v>2740.01892</v>
      </c>
      <c r="AB2261" s="45">
        <f t="shared" si="604"/>
        <v>0.51948410655038391</v>
      </c>
      <c r="AC2261" s="33">
        <f>IFERROR($X2261/VLOOKUP(CONCATENATE("USD",C2261),[1]GEINDICE!AR$1:AS$65536,2,0),"")</f>
        <v>892.24393132030787</v>
      </c>
      <c r="AD2261" s="33">
        <f>IFERROR($AA2261/VLOOKUP(CONCATENATE("USD",C2261),[1]GEINDICE!AR$1:AS$65536,2,0),"")</f>
        <v>463.50654148693224</v>
      </c>
      <c r="AE2261" s="33">
        <f>IFERROR($X2261/VLOOKUP(CONCATENATE("EUR",C2261),[1]GEINDICE!AR$1:AS$65536,2,0),"")</f>
        <v>797.42682631833566</v>
      </c>
      <c r="AF2261" s="33">
        <f>IFERROR($AA2261/VLOOKUP(CONCATENATE("EUR",C2261),[1]GEINDICE!AR$1:AS$65536,2,0),"")</f>
        <v>414.25056240928876</v>
      </c>
      <c r="AG2261" s="48" t="str">
        <f>VLOOKUP(E2261,[1]Apresentação!AW$1:AX$65536,2,0)</f>
        <v xml:space="preserve">                    2 - LEATHER AUXILIARIES</v>
      </c>
      <c r="AH2261" s="48" t="str">
        <f t="shared" si="605"/>
        <v xml:space="preserve">         5206000001 - PRODUCT AML 141 BR</v>
      </c>
      <c r="AI2261" s="49" t="str">
        <f t="shared" si="606"/>
        <v xml:space="preserve">     ZF1123 - GOBBA LEATHER INDUSTRIA E COMERCIO LTDA</v>
      </c>
      <c r="AJ2261" t="str">
        <f t="shared" si="607"/>
        <v xml:space="preserve">     90 - SALES</v>
      </c>
      <c r="AK2261" t="str">
        <f t="shared" si="608"/>
        <v/>
      </c>
      <c r="AL2261">
        <f t="shared" si="609"/>
        <v>4</v>
      </c>
      <c r="AM2261" t="str">
        <f t="shared" si="610"/>
        <v>2025 4</v>
      </c>
      <c r="AN2261" t="str">
        <f t="shared" si="611"/>
        <v xml:space="preserve">GOBBA </v>
      </c>
    </row>
    <row r="2262" spans="1:40" x14ac:dyDescent="0.35">
      <c r="A2262">
        <v>81568</v>
      </c>
      <c r="B2262" t="s">
        <v>274</v>
      </c>
      <c r="C2262" s="31">
        <v>45726</v>
      </c>
      <c r="D2262" t="s">
        <v>373</v>
      </c>
      <c r="E2262" t="s">
        <v>374</v>
      </c>
      <c r="F2262" t="s">
        <v>693</v>
      </c>
      <c r="G2262" t="s">
        <v>391</v>
      </c>
      <c r="H2262" t="s">
        <v>853</v>
      </c>
      <c r="I2262" t="s">
        <v>854</v>
      </c>
      <c r="J2262">
        <v>1000</v>
      </c>
      <c r="K2262">
        <v>24690.46</v>
      </c>
      <c r="L2262">
        <v>10404.110570000001</v>
      </c>
      <c r="M2262">
        <v>4972.6899999999996</v>
      </c>
      <c r="N2262">
        <v>24.690459999999998</v>
      </c>
      <c r="O2262" s="32">
        <f t="shared" si="595"/>
        <v>19717.77</v>
      </c>
      <c r="P2262" s="32">
        <f t="shared" si="596"/>
        <v>9313.6594299999997</v>
      </c>
      <c r="Q2262">
        <v>716089</v>
      </c>
      <c r="R2262" t="s">
        <v>346</v>
      </c>
      <c r="S2262" t="s">
        <v>347</v>
      </c>
      <c r="T2262" t="str">
        <f t="shared" si="597"/>
        <v>VEN</v>
      </c>
      <c r="U2262" t="s">
        <v>437</v>
      </c>
      <c r="V2262" s="33">
        <f t="shared" si="598"/>
        <v>24690.46</v>
      </c>
      <c r="W2262">
        <f t="shared" si="599"/>
        <v>1000</v>
      </c>
      <c r="X2262" s="33">
        <f t="shared" si="600"/>
        <v>19717.77</v>
      </c>
      <c r="Y2262" s="33">
        <f t="shared" si="601"/>
        <v>4972.6899999999996</v>
      </c>
      <c r="Z2262" s="45">
        <f t="shared" si="602"/>
        <v>0.36911663168689446</v>
      </c>
      <c r="AA2262" s="33">
        <f t="shared" si="603"/>
        <v>9113.6594299999997</v>
      </c>
      <c r="AB2262" s="45">
        <f t="shared" si="604"/>
        <v>0.4622053827588008</v>
      </c>
      <c r="AC2262" s="33">
        <f>IFERROR($X2262/VLOOKUP(CONCATENATE("USD",C2262),[1]GEINDICE!AR$1:AS$65536,2,0),"")</f>
        <v>3403.7234593474882</v>
      </c>
      <c r="AD2262" s="33">
        <f>IFERROR($AA2262/VLOOKUP(CONCATENATE("USD",C2262),[1]GEINDICE!AR$1:AS$65536,2,0),"")</f>
        <v>1573.2193043328155</v>
      </c>
      <c r="AE2262" s="33">
        <f>IFERROR($X2262/VLOOKUP(CONCATENATE("EUR",C2262),[1]GEINDICE!AR$1:AS$65536,2,0),"")</f>
        <v>3140.522417774946</v>
      </c>
      <c r="AF2262" s="33">
        <f>IFERROR($AA2262/VLOOKUP(CONCATENATE("EUR",C2262),[1]GEINDICE!AR$1:AS$65536,2,0),"")</f>
        <v>1451.5663661702636</v>
      </c>
      <c r="AG2262" s="48" t="str">
        <f>VLOOKUP(E2262,[1]Apresentação!AW$1:AX$65536,2,0)</f>
        <v xml:space="preserve">                    2 - LEATHER AUXILIARIES</v>
      </c>
      <c r="AH2262" s="48" t="str">
        <f t="shared" si="605"/>
        <v xml:space="preserve">         5206000001 - PRODUCT AML 141 BR</v>
      </c>
      <c r="AI2262" s="49" t="str">
        <f t="shared" si="606"/>
        <v xml:space="preserve">     L00414 - JBS S.A</v>
      </c>
      <c r="AJ2262" t="str">
        <f t="shared" si="607"/>
        <v xml:space="preserve">     90 - SALES</v>
      </c>
      <c r="AK2262" t="str">
        <f t="shared" si="608"/>
        <v/>
      </c>
      <c r="AL2262">
        <f t="shared" si="609"/>
        <v>3</v>
      </c>
      <c r="AM2262" t="str">
        <f t="shared" si="610"/>
        <v>2025 3</v>
      </c>
      <c r="AN2262" t="str">
        <f t="shared" si="611"/>
        <v xml:space="preserve">JBS </v>
      </c>
    </row>
    <row r="2263" spans="1:40" x14ac:dyDescent="0.35">
      <c r="A2263">
        <v>81137</v>
      </c>
      <c r="B2263" t="s">
        <v>274</v>
      </c>
      <c r="C2263" s="31">
        <v>45692</v>
      </c>
      <c r="D2263" t="s">
        <v>373</v>
      </c>
      <c r="E2263" t="s">
        <v>374</v>
      </c>
      <c r="F2263" t="s">
        <v>382</v>
      </c>
      <c r="G2263" t="s">
        <v>383</v>
      </c>
      <c r="H2263" t="s">
        <v>853</v>
      </c>
      <c r="I2263" t="s">
        <v>854</v>
      </c>
      <c r="J2263">
        <v>250</v>
      </c>
      <c r="K2263">
        <v>5873.83</v>
      </c>
      <c r="L2263">
        <v>2691.4113299999999</v>
      </c>
      <c r="M2263">
        <v>1183</v>
      </c>
      <c r="N2263">
        <v>23.4953</v>
      </c>
      <c r="O2263" s="32">
        <f t="shared" si="595"/>
        <v>4690.83</v>
      </c>
      <c r="P2263" s="32">
        <f t="shared" si="596"/>
        <v>1999.41867</v>
      </c>
      <c r="Q2263">
        <v>709101</v>
      </c>
      <c r="R2263" t="s">
        <v>346</v>
      </c>
      <c r="S2263" t="s">
        <v>347</v>
      </c>
      <c r="T2263" t="str">
        <f t="shared" si="597"/>
        <v>VEN</v>
      </c>
      <c r="U2263" t="s">
        <v>348</v>
      </c>
      <c r="V2263" s="33">
        <f t="shared" si="598"/>
        <v>5873.83</v>
      </c>
      <c r="W2263">
        <f t="shared" si="599"/>
        <v>250</v>
      </c>
      <c r="X2263" s="33">
        <f t="shared" si="600"/>
        <v>4690.83</v>
      </c>
      <c r="Y2263" s="33">
        <f t="shared" si="601"/>
        <v>1183</v>
      </c>
      <c r="Z2263" s="45">
        <f t="shared" si="602"/>
        <v>0.33188203778454606</v>
      </c>
      <c r="AA2263" s="33">
        <f t="shared" si="603"/>
        <v>1949.41867</v>
      </c>
      <c r="AB2263" s="45">
        <f t="shared" si="604"/>
        <v>0.41558075436543213</v>
      </c>
      <c r="AC2263" s="33">
        <f>IFERROR($X2263/VLOOKUP(CONCATENATE("USD",C2263),[1]GEINDICE!AR$1:AS$65536,2,0),"")</f>
        <v>809.78300274483399</v>
      </c>
      <c r="AD2263" s="33">
        <f>IFERROR($AA2263/VLOOKUP(CONCATENATE("USD",C2263),[1]GEINDICE!AR$1:AS$65536,2,0),"")</f>
        <v>336.53023115300294</v>
      </c>
      <c r="AE2263" s="33">
        <f>IFERROR($X2263/VLOOKUP(CONCATENATE("EUR",C2263),[1]GEINDICE!AR$1:AS$65536,2,0),"")</f>
        <v>780.06285961352978</v>
      </c>
      <c r="AF2263" s="33">
        <f>IFERROR($AA2263/VLOOKUP(CONCATENATE("EUR",C2263),[1]GEINDICE!AR$1:AS$65536,2,0),"")</f>
        <v>324.17911165064692</v>
      </c>
      <c r="AG2263" s="48" t="str">
        <f>VLOOKUP(E2263,[1]Apresentação!AW$1:AX$65536,2,0)</f>
        <v xml:space="preserve">                    2 - LEATHER AUXILIARIES</v>
      </c>
      <c r="AH2263" s="48" t="str">
        <f t="shared" si="605"/>
        <v xml:space="preserve">         5206000001 - PRODUCT AML 141 BR</v>
      </c>
      <c r="AI2263" s="49" t="str">
        <f t="shared" si="606"/>
        <v xml:space="preserve">     ZF1123 - GOBBA LEATHER INDUSTRIA E COMERCIO LTDA</v>
      </c>
      <c r="AJ2263" t="str">
        <f t="shared" si="607"/>
        <v xml:space="preserve">     90 - SALES</v>
      </c>
      <c r="AK2263" t="str">
        <f t="shared" si="608"/>
        <v/>
      </c>
      <c r="AL2263">
        <f t="shared" si="609"/>
        <v>2</v>
      </c>
      <c r="AM2263" t="str">
        <f t="shared" si="610"/>
        <v>2025 2</v>
      </c>
      <c r="AN2263" t="str">
        <f t="shared" si="611"/>
        <v xml:space="preserve">GOBBA </v>
      </c>
    </row>
    <row r="2264" spans="1:40" x14ac:dyDescent="0.35">
      <c r="A2264">
        <v>82088</v>
      </c>
      <c r="B2264" t="s">
        <v>274</v>
      </c>
      <c r="C2264" s="31">
        <v>45764</v>
      </c>
      <c r="D2264" t="s">
        <v>373</v>
      </c>
      <c r="E2264" t="s">
        <v>374</v>
      </c>
      <c r="F2264" t="s">
        <v>382</v>
      </c>
      <c r="G2264" t="s">
        <v>383</v>
      </c>
      <c r="H2264" t="s">
        <v>853</v>
      </c>
      <c r="I2264" t="s">
        <v>854</v>
      </c>
      <c r="J2264">
        <v>500</v>
      </c>
      <c r="K2264">
        <v>13084.78</v>
      </c>
      <c r="L2264">
        <v>4968.9621699999998</v>
      </c>
      <c r="M2264">
        <v>2635.29</v>
      </c>
      <c r="N2264">
        <v>26.169559999999997</v>
      </c>
      <c r="O2264" s="32">
        <f t="shared" si="595"/>
        <v>10449.490000000002</v>
      </c>
      <c r="P2264" s="32">
        <f t="shared" si="596"/>
        <v>5480.5278300000018</v>
      </c>
      <c r="Q2264">
        <v>730666</v>
      </c>
      <c r="R2264" t="s">
        <v>346</v>
      </c>
      <c r="S2264" t="s">
        <v>347</v>
      </c>
      <c r="T2264" t="str">
        <f t="shared" si="597"/>
        <v>VEN</v>
      </c>
      <c r="U2264" t="s">
        <v>348</v>
      </c>
      <c r="V2264" s="33">
        <f t="shared" si="598"/>
        <v>13084.78</v>
      </c>
      <c r="W2264">
        <f t="shared" si="599"/>
        <v>500</v>
      </c>
      <c r="X2264" s="33">
        <f t="shared" si="600"/>
        <v>10449.490000000002</v>
      </c>
      <c r="Y2264" s="33">
        <f t="shared" si="601"/>
        <v>2635.29</v>
      </c>
      <c r="Z2264" s="45">
        <f t="shared" si="602"/>
        <v>0.41120506649710592</v>
      </c>
      <c r="AA2264" s="33">
        <f t="shared" si="603"/>
        <v>5380.5278300000018</v>
      </c>
      <c r="AB2264" s="45">
        <f t="shared" si="604"/>
        <v>0.51490817542291545</v>
      </c>
      <c r="AC2264" s="33">
        <f>IFERROR($X2264/VLOOKUP(CONCATENATE("USD",C2264),[1]GEINDICE!AR$1:AS$65536,2,0),"")</f>
        <v>1784.437917314162</v>
      </c>
      <c r="AD2264" s="33">
        <f>IFERROR($AA2264/VLOOKUP(CONCATENATE("USD",C2264),[1]GEINDICE!AR$1:AS$65536,2,0),"")</f>
        <v>918.82167215970253</v>
      </c>
      <c r="AE2264" s="33">
        <f>IFERROR($X2264/VLOOKUP(CONCATENATE("EUR",C2264),[1]GEINDICE!AR$1:AS$65536,2,0),"")</f>
        <v>1569.9825715916948</v>
      </c>
      <c r="AF2264" s="33">
        <f>IFERROR($AA2264/VLOOKUP(CONCATENATE("EUR",C2264),[1]GEINDICE!AR$1:AS$65536,2,0),"")</f>
        <v>808.39686138405625</v>
      </c>
      <c r="AG2264" s="48" t="str">
        <f>VLOOKUP(E2264,[1]Apresentação!AW$1:AX$65536,2,0)</f>
        <v xml:space="preserve">                    2 - LEATHER AUXILIARIES</v>
      </c>
      <c r="AH2264" s="48" t="str">
        <f t="shared" si="605"/>
        <v xml:space="preserve">         5206000001 - PRODUCT AML 141 BR</v>
      </c>
      <c r="AI2264" s="49" t="str">
        <f t="shared" si="606"/>
        <v xml:space="preserve">     ZF1123 - GOBBA LEATHER INDUSTRIA E COMERCIO LTDA</v>
      </c>
      <c r="AJ2264" t="str">
        <f t="shared" si="607"/>
        <v xml:space="preserve">     90 - SALES</v>
      </c>
      <c r="AK2264" t="str">
        <f t="shared" si="608"/>
        <v/>
      </c>
      <c r="AL2264">
        <f t="shared" si="609"/>
        <v>4</v>
      </c>
      <c r="AM2264" t="str">
        <f t="shared" si="610"/>
        <v>2025 4</v>
      </c>
      <c r="AN2264" t="str">
        <f t="shared" si="611"/>
        <v xml:space="preserve">GOBBA </v>
      </c>
    </row>
    <row r="2265" spans="1:40" x14ac:dyDescent="0.35">
      <c r="A2265">
        <v>81244</v>
      </c>
      <c r="B2265" t="s">
        <v>274</v>
      </c>
      <c r="C2265" s="31">
        <v>45699</v>
      </c>
      <c r="D2265" t="s">
        <v>373</v>
      </c>
      <c r="E2265" t="s">
        <v>374</v>
      </c>
      <c r="F2265" t="s">
        <v>382</v>
      </c>
      <c r="G2265" t="s">
        <v>383</v>
      </c>
      <c r="H2265" t="s">
        <v>853</v>
      </c>
      <c r="I2265" t="s">
        <v>854</v>
      </c>
      <c r="J2265">
        <v>250</v>
      </c>
      <c r="K2265">
        <v>6388.91</v>
      </c>
      <c r="L2265">
        <v>2700.9518699999999</v>
      </c>
      <c r="M2265">
        <v>1286.73</v>
      </c>
      <c r="N2265">
        <v>25.555629999999997</v>
      </c>
      <c r="O2265" s="32">
        <f t="shared" si="595"/>
        <v>5102.18</v>
      </c>
      <c r="P2265" s="32">
        <f t="shared" si="596"/>
        <v>2401.2281300000004</v>
      </c>
      <c r="Q2265">
        <v>709877</v>
      </c>
      <c r="R2265" t="s">
        <v>346</v>
      </c>
      <c r="S2265" t="s">
        <v>347</v>
      </c>
      <c r="T2265" t="str">
        <f t="shared" si="597"/>
        <v>VEN</v>
      </c>
      <c r="U2265" t="s">
        <v>348</v>
      </c>
      <c r="V2265" s="33">
        <f t="shared" si="598"/>
        <v>6388.91</v>
      </c>
      <c r="W2265">
        <f t="shared" si="599"/>
        <v>250</v>
      </c>
      <c r="X2265" s="33">
        <f t="shared" si="600"/>
        <v>5102.18</v>
      </c>
      <c r="Y2265" s="33">
        <f t="shared" si="601"/>
        <v>1286.73</v>
      </c>
      <c r="Z2265" s="45">
        <f t="shared" si="602"/>
        <v>0.36801709994349591</v>
      </c>
      <c r="AA2265" s="33">
        <f t="shared" si="603"/>
        <v>2351.2281300000004</v>
      </c>
      <c r="AB2265" s="45">
        <f t="shared" si="604"/>
        <v>0.46082814208828388</v>
      </c>
      <c r="AC2265" s="33">
        <f>IFERROR($X2265/VLOOKUP(CONCATENATE("USD",C2265),[1]GEINDICE!AR$1:AS$65536,2,0),"")</f>
        <v>882.91340762788127</v>
      </c>
      <c r="AD2265" s="33">
        <f>IFERROR($AA2265/VLOOKUP(CONCATENATE("USD",C2265),[1]GEINDICE!AR$1:AS$65536,2,0),"")</f>
        <v>406.87134526199213</v>
      </c>
      <c r="AE2265" s="33">
        <f>IFERROR($X2265/VLOOKUP(CONCATENATE("EUR",C2265),[1]GEINDICE!AR$1:AS$65536,2,0),"")</f>
        <v>853.87846635315373</v>
      </c>
      <c r="AF2265" s="33">
        <f>IFERROR($AA2265/VLOOKUP(CONCATENATE("EUR",C2265),[1]GEINDICE!AR$1:AS$65536,2,0),"")</f>
        <v>393.49122721871709</v>
      </c>
      <c r="AG2265" s="48" t="str">
        <f>VLOOKUP(E2265,[1]Apresentação!AW$1:AX$65536,2,0)</f>
        <v xml:space="preserve">                    2 - LEATHER AUXILIARIES</v>
      </c>
      <c r="AH2265" s="48" t="str">
        <f t="shared" si="605"/>
        <v xml:space="preserve">         5206000001 - PRODUCT AML 141 BR</v>
      </c>
      <c r="AI2265" s="49" t="str">
        <f t="shared" si="606"/>
        <v xml:space="preserve">     ZF1123 - GOBBA LEATHER INDUSTRIA E COMERCIO LTDA</v>
      </c>
      <c r="AJ2265" t="str">
        <f t="shared" si="607"/>
        <v xml:space="preserve">     90 - SALES</v>
      </c>
      <c r="AK2265" t="str">
        <f t="shared" si="608"/>
        <v/>
      </c>
      <c r="AL2265">
        <f t="shared" si="609"/>
        <v>2</v>
      </c>
      <c r="AM2265" t="str">
        <f t="shared" si="610"/>
        <v>2025 2</v>
      </c>
      <c r="AN2265" t="str">
        <f t="shared" si="611"/>
        <v xml:space="preserve">GOBBA </v>
      </c>
    </row>
    <row r="2266" spans="1:40" x14ac:dyDescent="0.35">
      <c r="A2266">
        <v>81806</v>
      </c>
      <c r="B2266" t="s">
        <v>274</v>
      </c>
      <c r="C2266" s="31">
        <v>45743</v>
      </c>
      <c r="D2266" t="s">
        <v>373</v>
      </c>
      <c r="E2266" t="s">
        <v>374</v>
      </c>
      <c r="F2266" t="s">
        <v>382</v>
      </c>
      <c r="G2266" t="s">
        <v>383</v>
      </c>
      <c r="H2266" t="s">
        <v>853</v>
      </c>
      <c r="I2266" t="s">
        <v>854</v>
      </c>
      <c r="J2266">
        <v>500</v>
      </c>
      <c r="K2266">
        <v>12680.720000000001</v>
      </c>
      <c r="L2266">
        <v>5202.0552799999996</v>
      </c>
      <c r="M2266">
        <v>2553.91</v>
      </c>
      <c r="N2266">
        <v>25.361439999999998</v>
      </c>
      <c r="O2266" s="32">
        <f t="shared" si="595"/>
        <v>10126.810000000001</v>
      </c>
      <c r="P2266" s="32">
        <f t="shared" si="596"/>
        <v>4924.7547200000017</v>
      </c>
      <c r="Q2266">
        <v>722695</v>
      </c>
      <c r="R2266" t="s">
        <v>346</v>
      </c>
      <c r="S2266" t="s">
        <v>347</v>
      </c>
      <c r="T2266" t="str">
        <f t="shared" si="597"/>
        <v>VEN</v>
      </c>
      <c r="U2266" t="s">
        <v>348</v>
      </c>
      <c r="V2266" s="33">
        <f t="shared" si="598"/>
        <v>12680.720000000001</v>
      </c>
      <c r="W2266">
        <f t="shared" si="599"/>
        <v>500</v>
      </c>
      <c r="X2266" s="33">
        <f t="shared" si="600"/>
        <v>10126.810000000001</v>
      </c>
      <c r="Y2266" s="33">
        <f t="shared" si="601"/>
        <v>2553.91</v>
      </c>
      <c r="Z2266" s="45">
        <f t="shared" si="602"/>
        <v>0.38047955636588471</v>
      </c>
      <c r="AA2266" s="33">
        <f t="shared" si="603"/>
        <v>4824.7547200000017</v>
      </c>
      <c r="AB2266" s="45">
        <f t="shared" si="604"/>
        <v>0.4764338147945899</v>
      </c>
      <c r="AC2266" s="33">
        <f>IFERROR($X2266/VLOOKUP(CONCATENATE("USD",C2266),[1]GEINDICE!AR$1:AS$65536,2,0),"")</f>
        <v>1761.9810697010826</v>
      </c>
      <c r="AD2266" s="33">
        <f>IFERROR($AA2266/VLOOKUP(CONCATENATE("USD",C2266),[1]GEINDICE!AR$1:AS$65536,2,0),"")</f>
        <v>839.46736263353898</v>
      </c>
      <c r="AE2266" s="33">
        <f>IFERROR($X2266/VLOOKUP(CONCATENATE("EUR",C2266),[1]GEINDICE!AR$1:AS$65536,2,0),"")</f>
        <v>1631.4618507539633</v>
      </c>
      <c r="AF2266" s="33">
        <f>IFERROR($AA2266/VLOOKUP(CONCATENATE("EUR",C2266),[1]GEINDICE!AR$1:AS$65536,2,0),"")</f>
        <v>777.28359324655264</v>
      </c>
      <c r="AG2266" s="48" t="str">
        <f>VLOOKUP(E2266,[1]Apresentação!AW$1:AX$65536,2,0)</f>
        <v xml:space="preserve">                    2 - LEATHER AUXILIARIES</v>
      </c>
      <c r="AH2266" s="48" t="str">
        <f t="shared" si="605"/>
        <v xml:space="preserve">         5206000001 - PRODUCT AML 141 BR</v>
      </c>
      <c r="AI2266" s="49" t="str">
        <f t="shared" si="606"/>
        <v xml:space="preserve">     ZF1123 - GOBBA LEATHER INDUSTRIA E COMERCIO LTDA</v>
      </c>
      <c r="AJ2266" t="str">
        <f t="shared" si="607"/>
        <v xml:space="preserve">     90 - SALES</v>
      </c>
      <c r="AK2266" t="str">
        <f t="shared" si="608"/>
        <v/>
      </c>
      <c r="AL2266">
        <f t="shared" si="609"/>
        <v>3</v>
      </c>
      <c r="AM2266" t="str">
        <f t="shared" si="610"/>
        <v>2025 3</v>
      </c>
      <c r="AN2266" t="str">
        <f t="shared" si="611"/>
        <v xml:space="preserve">GOBBA </v>
      </c>
    </row>
    <row r="2267" spans="1:40" x14ac:dyDescent="0.35">
      <c r="A2267">
        <v>81432</v>
      </c>
      <c r="B2267" t="s">
        <v>274</v>
      </c>
      <c r="C2267" s="31">
        <v>45715</v>
      </c>
      <c r="D2267" t="s">
        <v>373</v>
      </c>
      <c r="E2267" t="s">
        <v>374</v>
      </c>
      <c r="F2267" t="s">
        <v>382</v>
      </c>
      <c r="G2267" t="s">
        <v>383</v>
      </c>
      <c r="H2267" t="s">
        <v>853</v>
      </c>
      <c r="I2267" t="s">
        <v>854</v>
      </c>
      <c r="J2267">
        <v>250</v>
      </c>
      <c r="K2267">
        <v>6427.92</v>
      </c>
      <c r="L2267">
        <v>2601.0276399999998</v>
      </c>
      <c r="M2267">
        <v>1294.5899999999999</v>
      </c>
      <c r="N2267">
        <v>25.711659999999998</v>
      </c>
      <c r="O2267" s="32">
        <f t="shared" si="595"/>
        <v>5133.33</v>
      </c>
      <c r="P2267" s="32">
        <f t="shared" si="596"/>
        <v>2532.3023600000001</v>
      </c>
      <c r="Q2267">
        <v>712053</v>
      </c>
      <c r="R2267" t="s">
        <v>346</v>
      </c>
      <c r="S2267" t="s">
        <v>347</v>
      </c>
      <c r="T2267" t="str">
        <f t="shared" si="597"/>
        <v>VEN</v>
      </c>
      <c r="U2267" t="s">
        <v>348</v>
      </c>
      <c r="V2267" s="33">
        <f t="shared" si="598"/>
        <v>6427.92</v>
      </c>
      <c r="W2267">
        <f t="shared" si="599"/>
        <v>250</v>
      </c>
      <c r="X2267" s="33">
        <f t="shared" si="600"/>
        <v>5133.33</v>
      </c>
      <c r="Y2267" s="33">
        <f t="shared" si="601"/>
        <v>1294.5899999999999</v>
      </c>
      <c r="Z2267" s="45">
        <f t="shared" si="602"/>
        <v>0.38617505507224736</v>
      </c>
      <c r="AA2267" s="33">
        <f t="shared" si="603"/>
        <v>2482.3023600000001</v>
      </c>
      <c r="AB2267" s="45">
        <f t="shared" si="604"/>
        <v>0.48356570880890187</v>
      </c>
      <c r="AC2267" s="33">
        <f>IFERROR($X2267/VLOOKUP(CONCATENATE("USD",C2267),[1]GEINDICE!AR$1:AS$65536,2,0),"")</f>
        <v>881.59133063131139</v>
      </c>
      <c r="AD2267" s="33">
        <f>IFERROR($AA2267/VLOOKUP(CONCATENATE("USD",C2267),[1]GEINDICE!AR$1:AS$65536,2,0),"")</f>
        <v>426.30733667651305</v>
      </c>
      <c r="AE2267" s="33">
        <f>IFERROR($X2267/VLOOKUP(CONCATENATE("EUR",C2267),[1]GEINDICE!AR$1:AS$65536,2,0),"")</f>
        <v>846.38582028029668</v>
      </c>
      <c r="AF2267" s="33">
        <f>IFERROR($AA2267/VLOOKUP(CONCATENATE("EUR",C2267),[1]GEINDICE!AR$1:AS$65536,2,0),"")</f>
        <v>409.28315910964551</v>
      </c>
      <c r="AG2267" s="48" t="str">
        <f>VLOOKUP(E2267,[1]Apresentação!AW$1:AX$65536,2,0)</f>
        <v xml:space="preserve">                    2 - LEATHER AUXILIARIES</v>
      </c>
      <c r="AH2267" s="48" t="str">
        <f t="shared" si="605"/>
        <v xml:space="preserve">         5206000001 - PRODUCT AML 141 BR</v>
      </c>
      <c r="AI2267" s="49" t="str">
        <f t="shared" si="606"/>
        <v xml:space="preserve">     ZF1123 - GOBBA LEATHER INDUSTRIA E COMERCIO LTDA</v>
      </c>
      <c r="AJ2267" t="str">
        <f t="shared" si="607"/>
        <v xml:space="preserve">     90 - SALES</v>
      </c>
      <c r="AK2267" t="str">
        <f t="shared" si="608"/>
        <v/>
      </c>
      <c r="AL2267">
        <f t="shared" si="609"/>
        <v>2</v>
      </c>
      <c r="AM2267" t="str">
        <f t="shared" si="610"/>
        <v>2025 2</v>
      </c>
      <c r="AN2267" t="str">
        <f t="shared" si="611"/>
        <v xml:space="preserve">GOBBA </v>
      </c>
    </row>
    <row r="2268" spans="1:40" x14ac:dyDescent="0.35">
      <c r="A2268">
        <v>80782</v>
      </c>
      <c r="B2268" t="s">
        <v>274</v>
      </c>
      <c r="C2268" s="31">
        <v>45665</v>
      </c>
      <c r="D2268" t="s">
        <v>373</v>
      </c>
      <c r="E2268" t="s">
        <v>374</v>
      </c>
      <c r="F2268" t="s">
        <v>693</v>
      </c>
      <c r="G2268" t="s">
        <v>391</v>
      </c>
      <c r="H2268" t="s">
        <v>853</v>
      </c>
      <c r="I2268" t="s">
        <v>854</v>
      </c>
      <c r="J2268">
        <v>1000</v>
      </c>
      <c r="K2268">
        <v>25997.15</v>
      </c>
      <c r="L2268">
        <v>10667.81914</v>
      </c>
      <c r="M2268">
        <v>5235.8599999999997</v>
      </c>
      <c r="N2268">
        <v>25.997149999999998</v>
      </c>
      <c r="O2268" s="32">
        <f t="shared" si="595"/>
        <v>20761.29</v>
      </c>
      <c r="P2268" s="32">
        <f t="shared" si="596"/>
        <v>10093.470860000001</v>
      </c>
      <c r="Q2268">
        <v>706514</v>
      </c>
      <c r="R2268" t="s">
        <v>346</v>
      </c>
      <c r="S2268" t="s">
        <v>347</v>
      </c>
      <c r="T2268" t="str">
        <f t="shared" si="597"/>
        <v>VEN</v>
      </c>
      <c r="U2268" t="s">
        <v>348</v>
      </c>
      <c r="V2268" s="33">
        <f t="shared" si="598"/>
        <v>25997.15</v>
      </c>
      <c r="W2268">
        <f t="shared" si="599"/>
        <v>1000</v>
      </c>
      <c r="X2268" s="33">
        <f t="shared" si="600"/>
        <v>20761.29</v>
      </c>
      <c r="Y2268" s="33">
        <f t="shared" si="601"/>
        <v>5235.8599999999997</v>
      </c>
      <c r="Z2268" s="45">
        <f t="shared" si="602"/>
        <v>0.38055982521160975</v>
      </c>
      <c r="AA2268" s="33">
        <f t="shared" si="603"/>
        <v>9893.4708600000013</v>
      </c>
      <c r="AB2268" s="45">
        <f t="shared" si="604"/>
        <v>0.47653449568885176</v>
      </c>
      <c r="AC2268" s="33">
        <f>IFERROR($X2268/VLOOKUP(CONCATENATE("USD",C2268),[1]GEINDICE!AR$1:AS$65536,2,0),"")</f>
        <v>3385.6737496126939</v>
      </c>
      <c r="AD2268" s="33">
        <f>IFERROR($AA2268/VLOOKUP(CONCATENATE("USD",C2268),[1]GEINDICE!AR$1:AS$65536,2,0),"")</f>
        <v>1613.3903328386687</v>
      </c>
      <c r="AE2268" s="33">
        <f>IFERROR($X2268/VLOOKUP(CONCATENATE("EUR",C2268),[1]GEINDICE!AR$1:AS$65536,2,0),"")</f>
        <v>3286.1061428639259</v>
      </c>
      <c r="AF2268" s="33">
        <f>IFERROR($AA2268/VLOOKUP(CONCATENATE("EUR",C2268),[1]GEINDICE!AR$1:AS$65536,2,0),"")</f>
        <v>1565.9429335696989</v>
      </c>
      <c r="AG2268" s="48" t="str">
        <f>VLOOKUP(E2268,[1]Apresentação!AW$1:AX$65536,2,0)</f>
        <v xml:space="preserve">                    2 - LEATHER AUXILIARIES</v>
      </c>
      <c r="AH2268" s="48" t="str">
        <f t="shared" si="605"/>
        <v xml:space="preserve">         5206000001 - PRODUCT AML 141 BR</v>
      </c>
      <c r="AI2268" s="49" t="str">
        <f t="shared" si="606"/>
        <v xml:space="preserve">     L00414 - JBS S.A</v>
      </c>
      <c r="AJ2268" t="str">
        <f t="shared" si="607"/>
        <v xml:space="preserve">     90 - SALES</v>
      </c>
      <c r="AK2268" t="str">
        <f t="shared" si="608"/>
        <v/>
      </c>
      <c r="AL2268">
        <f t="shared" si="609"/>
        <v>1</v>
      </c>
      <c r="AM2268" t="str">
        <f t="shared" si="610"/>
        <v>2025 1</v>
      </c>
      <c r="AN2268" t="str">
        <f t="shared" si="611"/>
        <v xml:space="preserve">JBS </v>
      </c>
    </row>
    <row r="2269" spans="1:40" x14ac:dyDescent="0.35">
      <c r="A2269">
        <v>81320</v>
      </c>
      <c r="B2269" t="s">
        <v>274</v>
      </c>
      <c r="C2269" s="31">
        <v>45706</v>
      </c>
      <c r="D2269" t="s">
        <v>373</v>
      </c>
      <c r="E2269" t="s">
        <v>374</v>
      </c>
      <c r="F2269" t="s">
        <v>382</v>
      </c>
      <c r="G2269" t="s">
        <v>383</v>
      </c>
      <c r="H2269" t="s">
        <v>853</v>
      </c>
      <c r="I2269" t="s">
        <v>854</v>
      </c>
      <c r="J2269">
        <v>250</v>
      </c>
      <c r="K2269">
        <v>6357.5</v>
      </c>
      <c r="L2269">
        <v>2722.2100500000001</v>
      </c>
      <c r="M2269">
        <v>1280.4100000000001</v>
      </c>
      <c r="N2269">
        <v>25.43</v>
      </c>
      <c r="O2269" s="32">
        <f t="shared" si="595"/>
        <v>5077.09</v>
      </c>
      <c r="P2269" s="32">
        <f t="shared" si="596"/>
        <v>2354.87995</v>
      </c>
      <c r="Q2269">
        <v>710525</v>
      </c>
      <c r="R2269" t="s">
        <v>346</v>
      </c>
      <c r="S2269" t="s">
        <v>347</v>
      </c>
      <c r="T2269" t="str">
        <f t="shared" si="597"/>
        <v>VEN</v>
      </c>
      <c r="U2269" t="s">
        <v>348</v>
      </c>
      <c r="V2269" s="33">
        <f t="shared" si="598"/>
        <v>6357.5</v>
      </c>
      <c r="W2269">
        <f t="shared" si="599"/>
        <v>250</v>
      </c>
      <c r="X2269" s="33">
        <f t="shared" si="600"/>
        <v>5077.09</v>
      </c>
      <c r="Y2269" s="33">
        <f t="shared" si="601"/>
        <v>1280.4100000000001</v>
      </c>
      <c r="Z2269" s="34">
        <f t="shared" si="602"/>
        <v>0.36254501769563507</v>
      </c>
      <c r="AA2269" s="33">
        <f t="shared" si="603"/>
        <v>2304.87995</v>
      </c>
      <c r="AB2269" s="34">
        <f t="shared" si="604"/>
        <v>0.45397657910338401</v>
      </c>
      <c r="AC2269" s="33">
        <f>IFERROR($X2269/VLOOKUP(CONCATENATE("USD",C2269),[1]GEINDICE!AR$1:AS$65536,2,0),"")</f>
        <v>891.04582390003327</v>
      </c>
      <c r="AD2269" s="33">
        <f>IFERROR($AA2269/VLOOKUP(CONCATENATE("USD",C2269),[1]GEINDICE!AR$1:AS$65536,2,0),"")</f>
        <v>404.51393495849345</v>
      </c>
      <c r="AE2269" s="33">
        <f>IFERROR($X2269/VLOOKUP(CONCATENATE("EUR",C2269),[1]GEINDICE!AR$1:AS$65536,2,0),"")</f>
        <v>851.2894030851777</v>
      </c>
      <c r="AF2269" s="33">
        <f>IFERROR($AA2269/VLOOKUP(CONCATENATE("EUR",C2269),[1]GEINDICE!AR$1:AS$65536,2,0),"")</f>
        <v>386.46545103957072</v>
      </c>
      <c r="AG2269" s="43" t="str">
        <f>VLOOKUP(E2269,[1]Apresentação!AW$1:AX$65536,2,0)</f>
        <v xml:space="preserve">                    2 - LEATHER AUXILIARIES</v>
      </c>
      <c r="AH2269" s="43" t="str">
        <f t="shared" si="605"/>
        <v xml:space="preserve">         5206000001 - PRODUCT AML 141 BR</v>
      </c>
      <c r="AI2269" s="44" t="str">
        <f t="shared" si="606"/>
        <v xml:space="preserve">     ZF1123 - GOBBA LEATHER INDUSTRIA E COMERCIO LTDA</v>
      </c>
      <c r="AJ2269" t="str">
        <f t="shared" si="607"/>
        <v xml:space="preserve">     90 - SALES</v>
      </c>
      <c r="AK2269" t="str">
        <f t="shared" si="608"/>
        <v/>
      </c>
      <c r="AL2269">
        <f t="shared" si="609"/>
        <v>2</v>
      </c>
      <c r="AM2269" t="str">
        <f t="shared" si="610"/>
        <v>2025 2</v>
      </c>
      <c r="AN2269" t="str">
        <f t="shared" si="611"/>
        <v xml:space="preserve">GOBBA </v>
      </c>
    </row>
    <row r="2270" spans="1:40" x14ac:dyDescent="0.35">
      <c r="A2270">
        <v>81324</v>
      </c>
      <c r="B2270" t="s">
        <v>274</v>
      </c>
      <c r="C2270" s="31">
        <v>45706</v>
      </c>
      <c r="D2270" t="s">
        <v>373</v>
      </c>
      <c r="E2270" t="s">
        <v>374</v>
      </c>
      <c r="F2270" t="s">
        <v>693</v>
      </c>
      <c r="G2270" t="s">
        <v>391</v>
      </c>
      <c r="H2270" t="s">
        <v>853</v>
      </c>
      <c r="I2270" t="s">
        <v>854</v>
      </c>
      <c r="J2270">
        <v>1000</v>
      </c>
      <c r="K2270">
        <v>24440.94</v>
      </c>
      <c r="L2270">
        <v>10888.84021</v>
      </c>
      <c r="M2270">
        <v>4922.43</v>
      </c>
      <c r="N2270">
        <v>24.440939999999998</v>
      </c>
      <c r="O2270" s="32">
        <f t="shared" si="595"/>
        <v>19518.509999999998</v>
      </c>
      <c r="P2270" s="32">
        <f t="shared" si="596"/>
        <v>8629.6697899999981</v>
      </c>
      <c r="Q2270">
        <v>710555</v>
      </c>
      <c r="R2270" t="s">
        <v>346</v>
      </c>
      <c r="S2270" t="s">
        <v>347</v>
      </c>
      <c r="T2270" t="str">
        <f t="shared" si="597"/>
        <v>VEN</v>
      </c>
      <c r="U2270" t="s">
        <v>348</v>
      </c>
      <c r="V2270" s="33">
        <f t="shared" si="598"/>
        <v>24440.94</v>
      </c>
      <c r="W2270">
        <f t="shared" si="599"/>
        <v>1000</v>
      </c>
      <c r="X2270" s="33">
        <f t="shared" si="600"/>
        <v>19518.509999999998</v>
      </c>
      <c r="Y2270" s="33">
        <f t="shared" si="601"/>
        <v>4922.43</v>
      </c>
      <c r="Z2270" s="34">
        <f t="shared" si="602"/>
        <v>0.34489957382981173</v>
      </c>
      <c r="AA2270" s="33">
        <f t="shared" si="603"/>
        <v>8429.6697899999981</v>
      </c>
      <c r="AB2270" s="34">
        <f t="shared" si="604"/>
        <v>0.43188080391382327</v>
      </c>
      <c r="AC2270" s="33">
        <f>IFERROR($X2270/VLOOKUP(CONCATENATE("USD",C2270),[1]GEINDICE!AR$1:AS$65536,2,0),"")</f>
        <v>3425.5620491760114</v>
      </c>
      <c r="AD2270" s="33">
        <f>IFERROR($AA2270/VLOOKUP(CONCATENATE("USD",C2270),[1]GEINDICE!AR$1:AS$65536,2,0),"")</f>
        <v>1479.4344916548198</v>
      </c>
      <c r="AE2270" s="33">
        <f>IFERROR($X2270/VLOOKUP(CONCATENATE("EUR",C2270),[1]GEINDICE!AR$1:AS$65536,2,0),"")</f>
        <v>3272.7213279678062</v>
      </c>
      <c r="AF2270" s="33">
        <f>IFERROR($AA2270/VLOOKUP(CONCATENATE("EUR",C2270),[1]GEINDICE!AR$1:AS$65536,2,0),"")</f>
        <v>1413.4255181086514</v>
      </c>
      <c r="AG2270" s="43" t="str">
        <f>VLOOKUP(E2270,[1]Apresentação!AW$1:AX$65536,2,0)</f>
        <v xml:space="preserve">                    2 - LEATHER AUXILIARIES</v>
      </c>
      <c r="AH2270" s="43" t="str">
        <f t="shared" si="605"/>
        <v xml:space="preserve">         5206000001 - PRODUCT AML 141 BR</v>
      </c>
      <c r="AI2270" s="44" t="str">
        <f t="shared" si="606"/>
        <v xml:space="preserve">     L00414 - JBS S.A</v>
      </c>
      <c r="AJ2270" t="str">
        <f t="shared" si="607"/>
        <v xml:space="preserve">     90 - SALES</v>
      </c>
      <c r="AK2270" t="str">
        <f t="shared" si="608"/>
        <v/>
      </c>
      <c r="AL2270">
        <f t="shared" si="609"/>
        <v>2</v>
      </c>
      <c r="AM2270" t="str">
        <f t="shared" si="610"/>
        <v>2025 2</v>
      </c>
      <c r="AN2270" t="str">
        <f t="shared" si="611"/>
        <v xml:space="preserve">JBS </v>
      </c>
    </row>
    <row r="2271" spans="1:40" x14ac:dyDescent="0.35">
      <c r="A2271">
        <v>81539</v>
      </c>
      <c r="B2271" t="s">
        <v>274</v>
      </c>
      <c r="C2271" s="31">
        <v>45723</v>
      </c>
      <c r="D2271" t="s">
        <v>373</v>
      </c>
      <c r="E2271" t="s">
        <v>374</v>
      </c>
      <c r="F2271" t="s">
        <v>382</v>
      </c>
      <c r="G2271" t="s">
        <v>383</v>
      </c>
      <c r="H2271" t="s">
        <v>853</v>
      </c>
      <c r="I2271" t="s">
        <v>854</v>
      </c>
      <c r="J2271">
        <v>250</v>
      </c>
      <c r="K2271">
        <v>6442.93</v>
      </c>
      <c r="L2271">
        <v>2601.0276399999998</v>
      </c>
      <c r="M2271">
        <v>1297.6099999999999</v>
      </c>
      <c r="N2271">
        <v>25.771729999999998</v>
      </c>
      <c r="O2271" s="32">
        <f t="shared" si="595"/>
        <v>5145.3200000000006</v>
      </c>
      <c r="P2271" s="32">
        <f t="shared" si="596"/>
        <v>2544.2923600000008</v>
      </c>
      <c r="Q2271">
        <v>714981</v>
      </c>
      <c r="R2271" t="s">
        <v>346</v>
      </c>
      <c r="S2271" t="s">
        <v>347</v>
      </c>
      <c r="T2271" t="str">
        <f t="shared" si="597"/>
        <v>VEN</v>
      </c>
      <c r="U2271" t="s">
        <v>348</v>
      </c>
      <c r="V2271" s="33">
        <f t="shared" si="598"/>
        <v>6442.93</v>
      </c>
      <c r="W2271">
        <f t="shared" si="599"/>
        <v>250</v>
      </c>
      <c r="X2271" s="33">
        <f t="shared" si="600"/>
        <v>5145.3200000000006</v>
      </c>
      <c r="Y2271" s="33">
        <f t="shared" si="601"/>
        <v>1297.6099999999999</v>
      </c>
      <c r="Z2271" s="45">
        <f t="shared" si="602"/>
        <v>0.38713634324755986</v>
      </c>
      <c r="AA2271" s="33">
        <f t="shared" si="603"/>
        <v>2494.2923600000008</v>
      </c>
      <c r="AB2271" s="45">
        <f t="shared" si="604"/>
        <v>0.48476914166660201</v>
      </c>
      <c r="AC2271" s="33">
        <f>IFERROR($X2271/VLOOKUP(CONCATENATE("USD",C2271),[1]GEINDICE!AR$1:AS$65536,2,0),"")</f>
        <v>891.92206351407572</v>
      </c>
      <c r="AD2271" s="33">
        <f>IFERROR($AA2271/VLOOKUP(CONCATENATE("USD",C2271),[1]GEINDICE!AR$1:AS$65536,2,0),"")</f>
        <v>432.37629316322295</v>
      </c>
      <c r="AE2271" s="33">
        <f>IFERROR($X2271/VLOOKUP(CONCATENATE("EUR",C2271),[1]GEINDICE!AR$1:AS$65536,2,0),"")</f>
        <v>820.45508905649558</v>
      </c>
      <c r="AF2271" s="33">
        <f>IFERROR($AA2271/VLOOKUP(CONCATENATE("EUR",C2271),[1]GEINDICE!AR$1:AS$65536,2,0),"")</f>
        <v>397.73130929791284</v>
      </c>
      <c r="AG2271" s="48" t="str">
        <f>VLOOKUP(E2271,[1]Apresentação!AW$1:AX$65536,2,0)</f>
        <v xml:space="preserve">                    2 - LEATHER AUXILIARIES</v>
      </c>
      <c r="AH2271" s="48" t="str">
        <f t="shared" si="605"/>
        <v xml:space="preserve">         5206000001 - PRODUCT AML 141 BR</v>
      </c>
      <c r="AI2271" s="49" t="str">
        <f t="shared" si="606"/>
        <v xml:space="preserve">     ZF1123 - GOBBA LEATHER INDUSTRIA E COMERCIO LTDA</v>
      </c>
      <c r="AJ2271" t="str">
        <f t="shared" si="607"/>
        <v xml:space="preserve">     90 - SALES</v>
      </c>
      <c r="AK2271" t="str">
        <f t="shared" si="608"/>
        <v/>
      </c>
      <c r="AL2271">
        <f t="shared" si="609"/>
        <v>3</v>
      </c>
      <c r="AM2271" t="str">
        <f t="shared" si="610"/>
        <v>2025 3</v>
      </c>
      <c r="AN2271" t="str">
        <f t="shared" si="611"/>
        <v xml:space="preserve">GOBBA </v>
      </c>
    </row>
    <row r="2272" spans="1:40" x14ac:dyDescent="0.35">
      <c r="A2272">
        <v>82059</v>
      </c>
      <c r="B2272" t="s">
        <v>274</v>
      </c>
      <c r="C2272" s="31">
        <v>45762</v>
      </c>
      <c r="D2272" t="s">
        <v>373</v>
      </c>
      <c r="E2272" t="s">
        <v>374</v>
      </c>
      <c r="F2272" t="s">
        <v>382</v>
      </c>
      <c r="G2272" t="s">
        <v>383</v>
      </c>
      <c r="H2272" t="s">
        <v>853</v>
      </c>
      <c r="I2272" t="s">
        <v>854</v>
      </c>
      <c r="J2272">
        <v>250</v>
      </c>
      <c r="K2272">
        <v>6499.78</v>
      </c>
      <c r="L2272">
        <v>2484.48108</v>
      </c>
      <c r="M2272">
        <v>1309.06</v>
      </c>
      <c r="N2272">
        <v>25.999129999999997</v>
      </c>
      <c r="O2272" s="32">
        <f t="shared" si="595"/>
        <v>5190.7199999999993</v>
      </c>
      <c r="P2272" s="32">
        <f t="shared" si="596"/>
        <v>2706.2389199999993</v>
      </c>
      <c r="Q2272">
        <v>729854</v>
      </c>
      <c r="R2272" t="s">
        <v>346</v>
      </c>
      <c r="S2272" t="s">
        <v>347</v>
      </c>
      <c r="T2272" t="str">
        <f t="shared" si="597"/>
        <v>VEN</v>
      </c>
      <c r="U2272" t="s">
        <v>348</v>
      </c>
      <c r="V2272" s="33">
        <f t="shared" si="598"/>
        <v>6499.78</v>
      </c>
      <c r="W2272">
        <f t="shared" si="599"/>
        <v>250</v>
      </c>
      <c r="X2272" s="33">
        <f t="shared" si="600"/>
        <v>5190.7199999999993</v>
      </c>
      <c r="Y2272" s="33">
        <f t="shared" si="601"/>
        <v>1309.06</v>
      </c>
      <c r="Z2272" s="45">
        <f t="shared" si="602"/>
        <v>0.40866597330986576</v>
      </c>
      <c r="AA2272" s="33">
        <f t="shared" si="603"/>
        <v>2656.2389199999993</v>
      </c>
      <c r="AB2272" s="45">
        <f t="shared" si="604"/>
        <v>0.51172841532581215</v>
      </c>
      <c r="AC2272" s="33">
        <f>IFERROR($X2272/VLOOKUP(CONCATENATE("USD",C2272),[1]GEINDICE!AR$1:AS$65536,2,0),"")</f>
        <v>884.17394859216097</v>
      </c>
      <c r="AD2272" s="33">
        <f>IFERROR($AA2272/VLOOKUP(CONCATENATE("USD",C2272),[1]GEINDICE!AR$1:AS$65536,2,0),"")</f>
        <v>452.45693358543258</v>
      </c>
      <c r="AE2272" s="33">
        <f>IFERROR($X2272/VLOOKUP(CONCATENATE("EUR",C2272),[1]GEINDICE!AR$1:AS$65536,2,0),"")</f>
        <v>783.15027157513566</v>
      </c>
      <c r="AF2272" s="33">
        <f>IFERROR($AA2272/VLOOKUP(CONCATENATE("EUR",C2272),[1]GEINDICE!AR$1:AS$65536,2,0),"")</f>
        <v>400.76024743512363</v>
      </c>
      <c r="AG2272" s="48" t="str">
        <f>VLOOKUP(E2272,[1]Apresentação!AW$1:AX$65536,2,0)</f>
        <v xml:space="preserve">                    2 - LEATHER AUXILIARIES</v>
      </c>
      <c r="AH2272" s="48" t="str">
        <f t="shared" si="605"/>
        <v xml:space="preserve">         5206000001 - PRODUCT AML 141 BR</v>
      </c>
      <c r="AI2272" s="49" t="str">
        <f t="shared" si="606"/>
        <v xml:space="preserve">     ZF1123 - GOBBA LEATHER INDUSTRIA E COMERCIO LTDA</v>
      </c>
      <c r="AJ2272" t="str">
        <f t="shared" si="607"/>
        <v xml:space="preserve">     90 - SALES</v>
      </c>
      <c r="AK2272" t="str">
        <f t="shared" si="608"/>
        <v/>
      </c>
      <c r="AL2272">
        <f t="shared" si="609"/>
        <v>4</v>
      </c>
      <c r="AM2272" t="str">
        <f t="shared" si="610"/>
        <v>2025 4</v>
      </c>
      <c r="AN2272" t="str">
        <f t="shared" si="611"/>
        <v xml:space="preserve">GOBBA </v>
      </c>
    </row>
    <row r="2273" spans="1:40" x14ac:dyDescent="0.35">
      <c r="A2273">
        <v>81952</v>
      </c>
      <c r="B2273" t="s">
        <v>274</v>
      </c>
      <c r="C2273" s="31">
        <v>45755</v>
      </c>
      <c r="D2273" t="s">
        <v>373</v>
      </c>
      <c r="E2273" t="s">
        <v>374</v>
      </c>
      <c r="F2273" t="s">
        <v>382</v>
      </c>
      <c r="G2273" t="s">
        <v>383</v>
      </c>
      <c r="H2273" t="s">
        <v>853</v>
      </c>
      <c r="I2273" t="s">
        <v>854</v>
      </c>
      <c r="J2273">
        <v>250</v>
      </c>
      <c r="K2273">
        <v>6427.6900000000005</v>
      </c>
      <c r="L2273">
        <v>2484.48108</v>
      </c>
      <c r="M2273">
        <v>1294.54</v>
      </c>
      <c r="N2273">
        <v>25.71077</v>
      </c>
      <c r="O2273" s="32">
        <f t="shared" si="595"/>
        <v>5133.1500000000005</v>
      </c>
      <c r="P2273" s="32">
        <f t="shared" si="596"/>
        <v>2648.6689200000005</v>
      </c>
      <c r="Q2273">
        <v>727204</v>
      </c>
      <c r="R2273" t="s">
        <v>346</v>
      </c>
      <c r="S2273" t="s">
        <v>347</v>
      </c>
      <c r="T2273" t="str">
        <f t="shared" si="597"/>
        <v>VEN</v>
      </c>
      <c r="U2273" t="s">
        <v>348</v>
      </c>
      <c r="V2273" s="33">
        <f t="shared" si="598"/>
        <v>6427.6900000000005</v>
      </c>
      <c r="W2273">
        <f t="shared" si="599"/>
        <v>250</v>
      </c>
      <c r="X2273" s="33">
        <f t="shared" si="600"/>
        <v>5133.1500000000005</v>
      </c>
      <c r="Y2273" s="33">
        <f t="shared" si="601"/>
        <v>1294.54</v>
      </c>
      <c r="Z2273" s="45">
        <f t="shared" si="602"/>
        <v>0.40429282059340144</v>
      </c>
      <c r="AA2273" s="33">
        <f t="shared" si="603"/>
        <v>2598.6689200000005</v>
      </c>
      <c r="AB2273" s="45">
        <f t="shared" si="604"/>
        <v>0.50625228563357783</v>
      </c>
      <c r="AC2273" s="33">
        <f>IFERROR($X2273/VLOOKUP(CONCATENATE("USD",C2273),[1]GEINDICE!AR$1:AS$65536,2,0),"")</f>
        <v>864.6324619323542</v>
      </c>
      <c r="AD2273" s="33">
        <f>IFERROR($AA2273/VLOOKUP(CONCATENATE("USD",C2273),[1]GEINDICE!AR$1:AS$65536,2,0),"")</f>
        <v>437.72216008624184</v>
      </c>
      <c r="AE2273" s="33">
        <f>IFERROR($X2273/VLOOKUP(CONCATENATE("EUR",C2273),[1]GEINDICE!AR$1:AS$65536,2,0),"")</f>
        <v>792.29949990739033</v>
      </c>
      <c r="AF2273" s="33">
        <f>IFERROR($AA2273/VLOOKUP(CONCATENATE("EUR",C2273),[1]GEINDICE!AR$1:AS$65536,2,0),"")</f>
        <v>401.10343273445704</v>
      </c>
      <c r="AG2273" s="48" t="str">
        <f>VLOOKUP(E2273,[1]Apresentação!AW$1:AX$65536,2,0)</f>
        <v xml:space="preserve">                    2 - LEATHER AUXILIARIES</v>
      </c>
      <c r="AH2273" s="48" t="str">
        <f t="shared" si="605"/>
        <v xml:space="preserve">         5206000001 - PRODUCT AML 141 BR</v>
      </c>
      <c r="AI2273" s="49" t="str">
        <f t="shared" si="606"/>
        <v xml:space="preserve">     ZF1123 - GOBBA LEATHER INDUSTRIA E COMERCIO LTDA</v>
      </c>
      <c r="AJ2273" t="str">
        <f t="shared" si="607"/>
        <v xml:space="preserve">     90 - SALES</v>
      </c>
      <c r="AK2273" t="str">
        <f t="shared" si="608"/>
        <v/>
      </c>
      <c r="AL2273">
        <f t="shared" si="609"/>
        <v>4</v>
      </c>
      <c r="AM2273" t="str">
        <f t="shared" si="610"/>
        <v>2025 4</v>
      </c>
      <c r="AN2273" t="str">
        <f t="shared" si="611"/>
        <v xml:space="preserve">GOBBA </v>
      </c>
    </row>
    <row r="2274" spans="1:40" x14ac:dyDescent="0.35">
      <c r="A2274">
        <v>81041</v>
      </c>
      <c r="B2274" t="s">
        <v>274</v>
      </c>
      <c r="C2274" s="31">
        <v>45685</v>
      </c>
      <c r="D2274" t="s">
        <v>373</v>
      </c>
      <c r="E2274" t="s">
        <v>374</v>
      </c>
      <c r="F2274" t="s">
        <v>382</v>
      </c>
      <c r="G2274" t="s">
        <v>383</v>
      </c>
      <c r="H2274" t="s">
        <v>853</v>
      </c>
      <c r="I2274" t="s">
        <v>854</v>
      </c>
      <c r="J2274">
        <v>250</v>
      </c>
      <c r="K2274">
        <v>6555.4000000000005</v>
      </c>
      <c r="L2274">
        <v>2682.33545</v>
      </c>
      <c r="M2274">
        <v>1320.26</v>
      </c>
      <c r="N2274">
        <v>26.221600000000002</v>
      </c>
      <c r="O2274" s="32">
        <f t="shared" si="595"/>
        <v>5235.1400000000003</v>
      </c>
      <c r="P2274" s="32">
        <f t="shared" si="596"/>
        <v>2552.8045500000003</v>
      </c>
      <c r="Q2274">
        <v>708320</v>
      </c>
      <c r="R2274" t="s">
        <v>346</v>
      </c>
      <c r="S2274" t="s">
        <v>347</v>
      </c>
      <c r="T2274" t="str">
        <f t="shared" si="597"/>
        <v>VEN</v>
      </c>
      <c r="U2274" t="s">
        <v>348</v>
      </c>
      <c r="V2274" s="33">
        <f t="shared" si="598"/>
        <v>6555.4000000000005</v>
      </c>
      <c r="W2274">
        <f t="shared" si="599"/>
        <v>250</v>
      </c>
      <c r="X2274" s="33">
        <f t="shared" si="600"/>
        <v>5235.1400000000003</v>
      </c>
      <c r="Y2274" s="33">
        <f t="shared" si="601"/>
        <v>1320.26</v>
      </c>
      <c r="Z2274" s="45">
        <f t="shared" si="602"/>
        <v>0.38179280440552826</v>
      </c>
      <c r="AA2274" s="33">
        <f t="shared" si="603"/>
        <v>2502.8045500000003</v>
      </c>
      <c r="AB2274" s="45">
        <f t="shared" si="604"/>
        <v>0.47807786420229453</v>
      </c>
      <c r="AC2274" s="33">
        <f>IFERROR($X2274/VLOOKUP(CONCATENATE("USD",C2274),[1]GEINDICE!AR$1:AS$65536,2,0),"")</f>
        <v>888.36585779738664</v>
      </c>
      <c r="AD2274" s="33">
        <f>IFERROR($AA2274/VLOOKUP(CONCATENATE("USD",C2274),[1]GEINDICE!AR$1:AS$65536,2,0),"")</f>
        <v>424.70805192601392</v>
      </c>
      <c r="AE2274" s="33">
        <f>IFERROR($X2274/VLOOKUP(CONCATENATE("EUR",C2274),[1]GEINDICE!AR$1:AS$65536,2,0),"")</f>
        <v>852.14291527630826</v>
      </c>
      <c r="AF2274" s="33">
        <f>IFERROR($AA2274/VLOOKUP(CONCATENATE("EUR",C2274),[1]GEINDICE!AR$1:AS$65536,2,0),"")</f>
        <v>407.39066493041429</v>
      </c>
      <c r="AG2274" s="48" t="str">
        <f>VLOOKUP(E2274,[1]Apresentação!AW$1:AX$65536,2,0)</f>
        <v xml:space="preserve">                    2 - LEATHER AUXILIARIES</v>
      </c>
      <c r="AH2274" s="48" t="str">
        <f t="shared" si="605"/>
        <v xml:space="preserve">         5206000001 - PRODUCT AML 141 BR</v>
      </c>
      <c r="AI2274" s="49" t="str">
        <f t="shared" si="606"/>
        <v xml:space="preserve">     ZF1123 - GOBBA LEATHER INDUSTRIA E COMERCIO LTDA</v>
      </c>
      <c r="AJ2274" t="str">
        <f t="shared" si="607"/>
        <v xml:space="preserve">     90 - SALES</v>
      </c>
      <c r="AK2274" t="str">
        <f t="shared" si="608"/>
        <v/>
      </c>
      <c r="AL2274">
        <f t="shared" si="609"/>
        <v>1</v>
      </c>
      <c r="AM2274" t="str">
        <f t="shared" si="610"/>
        <v>2025 1</v>
      </c>
      <c r="AN2274" t="str">
        <f t="shared" si="611"/>
        <v xml:space="preserve">GOBBA </v>
      </c>
    </row>
    <row r="2275" spans="1:40" x14ac:dyDescent="0.35">
      <c r="A2275">
        <v>81291</v>
      </c>
      <c r="B2275" t="s">
        <v>274</v>
      </c>
      <c r="C2275" s="31">
        <v>45702</v>
      </c>
      <c r="D2275" t="s">
        <v>373</v>
      </c>
      <c r="E2275" t="s">
        <v>374</v>
      </c>
      <c r="F2275" t="s">
        <v>382</v>
      </c>
      <c r="G2275" t="s">
        <v>383</v>
      </c>
      <c r="H2275" t="s">
        <v>853</v>
      </c>
      <c r="I2275" t="s">
        <v>854</v>
      </c>
      <c r="J2275">
        <v>250</v>
      </c>
      <c r="K2275">
        <v>6422.5</v>
      </c>
      <c r="L2275">
        <v>2711.2229200000002</v>
      </c>
      <c r="M2275">
        <v>1293.5</v>
      </c>
      <c r="N2275">
        <v>25.69</v>
      </c>
      <c r="O2275" s="32">
        <f t="shared" si="595"/>
        <v>5129</v>
      </c>
      <c r="P2275" s="32">
        <f t="shared" si="596"/>
        <v>2417.7770799999998</v>
      </c>
      <c r="Q2275">
        <v>710228</v>
      </c>
      <c r="R2275" t="s">
        <v>346</v>
      </c>
      <c r="S2275" t="s">
        <v>347</v>
      </c>
      <c r="T2275" t="str">
        <f t="shared" si="597"/>
        <v>VEN</v>
      </c>
      <c r="U2275" t="s">
        <v>313</v>
      </c>
      <c r="V2275" s="33">
        <f t="shared" si="598"/>
        <v>6422.5</v>
      </c>
      <c r="W2275">
        <f t="shared" si="599"/>
        <v>250</v>
      </c>
      <c r="X2275" s="33">
        <f t="shared" si="600"/>
        <v>5129</v>
      </c>
      <c r="Y2275" s="33">
        <f t="shared" si="601"/>
        <v>1293.5</v>
      </c>
      <c r="Z2275" s="45">
        <f t="shared" si="602"/>
        <v>0.36866906656286491</v>
      </c>
      <c r="AA2275" s="33">
        <f t="shared" si="603"/>
        <v>2367.7770799999998</v>
      </c>
      <c r="AB2275" s="45">
        <f t="shared" si="604"/>
        <v>0.46164497562877749</v>
      </c>
      <c r="AC2275" s="33">
        <f>IFERROR($X2275/VLOOKUP(CONCATENATE("USD",C2275),[1]GEINDICE!AR$1:AS$65536,2,0),"")</f>
        <v>895.3790827994344</v>
      </c>
      <c r="AD2275" s="33">
        <f>IFERROR($AA2275/VLOOKUP(CONCATENATE("USD",C2275),[1]GEINDICE!AR$1:AS$65536,2,0),"")</f>
        <v>413.34725485746208</v>
      </c>
      <c r="AE2275" s="33">
        <f>IFERROR($X2275/VLOOKUP(CONCATENATE("EUR",C2275),[1]GEINDICE!AR$1:AS$65536,2,0),"")</f>
        <v>852.00750843037247</v>
      </c>
      <c r="AF2275" s="33">
        <f>IFERROR($AA2275/VLOOKUP(CONCATENATE("EUR",C2275),[1]GEINDICE!AR$1:AS$65536,2,0),"")</f>
        <v>393.32498546487477</v>
      </c>
      <c r="AG2275" s="48" t="str">
        <f>VLOOKUP(E2275,[1]Apresentação!AW$1:AX$65536,2,0)</f>
        <v xml:space="preserve">                    2 - LEATHER AUXILIARIES</v>
      </c>
      <c r="AH2275" s="48" t="str">
        <f t="shared" si="605"/>
        <v xml:space="preserve">         5206000001 - PRODUCT AML 141 BR</v>
      </c>
      <c r="AI2275" s="49" t="str">
        <f t="shared" si="606"/>
        <v xml:space="preserve">     ZF1123 - GOBBA LEATHER INDUSTRIA E COMERCIO LTDA</v>
      </c>
      <c r="AJ2275" t="str">
        <f t="shared" si="607"/>
        <v xml:space="preserve">     90 - SALES</v>
      </c>
      <c r="AK2275" t="str">
        <f t="shared" si="608"/>
        <v/>
      </c>
      <c r="AL2275">
        <f t="shared" si="609"/>
        <v>2</v>
      </c>
      <c r="AM2275" t="str">
        <f t="shared" si="610"/>
        <v>2025 2</v>
      </c>
      <c r="AN2275" t="str">
        <f t="shared" si="611"/>
        <v xml:space="preserve">GOBBA </v>
      </c>
    </row>
    <row r="2276" spans="1:40" x14ac:dyDescent="0.35">
      <c r="A2276">
        <v>81403</v>
      </c>
      <c r="B2276" t="s">
        <v>274</v>
      </c>
      <c r="C2276" s="31">
        <v>45713</v>
      </c>
      <c r="D2276" t="s">
        <v>373</v>
      </c>
      <c r="E2276" t="s">
        <v>374</v>
      </c>
      <c r="F2276" t="s">
        <v>382</v>
      </c>
      <c r="G2276" t="s">
        <v>383</v>
      </c>
      <c r="H2276" t="s">
        <v>853</v>
      </c>
      <c r="I2276" t="s">
        <v>854</v>
      </c>
      <c r="J2276">
        <v>250</v>
      </c>
      <c r="K2276">
        <v>6344.26</v>
      </c>
      <c r="L2276">
        <v>2738.6572500000002</v>
      </c>
      <c r="M2276">
        <v>1277.74</v>
      </c>
      <c r="N2276">
        <v>25.377019999999998</v>
      </c>
      <c r="O2276" s="32">
        <f t="shared" si="595"/>
        <v>5066.5200000000004</v>
      </c>
      <c r="P2276" s="32">
        <f t="shared" si="596"/>
        <v>2327.8627500000002</v>
      </c>
      <c r="Q2276">
        <v>711298</v>
      </c>
      <c r="R2276" t="s">
        <v>346</v>
      </c>
      <c r="S2276" t="s">
        <v>347</v>
      </c>
      <c r="T2276" t="str">
        <f t="shared" si="597"/>
        <v>VEN</v>
      </c>
      <c r="U2276" t="s">
        <v>348</v>
      </c>
      <c r="V2276" s="33">
        <f t="shared" si="598"/>
        <v>6344.26</v>
      </c>
      <c r="W2276">
        <f t="shared" si="599"/>
        <v>250</v>
      </c>
      <c r="X2276" s="33">
        <f t="shared" si="600"/>
        <v>5066.5200000000004</v>
      </c>
      <c r="Y2276" s="33">
        <f t="shared" si="601"/>
        <v>1277.74</v>
      </c>
      <c r="Z2276" s="45">
        <f t="shared" si="602"/>
        <v>0.3590430956486651</v>
      </c>
      <c r="AA2276" s="33">
        <f t="shared" si="603"/>
        <v>2277.8627500000002</v>
      </c>
      <c r="AB2276" s="45">
        <f t="shared" si="604"/>
        <v>0.44959118882388699</v>
      </c>
      <c r="AC2276" s="33">
        <f>IFERROR($X2276/VLOOKUP(CONCATENATE("USD",C2276),[1]GEINDICE!AR$1:AS$65536,2,0),"")</f>
        <v>876.87914294120696</v>
      </c>
      <c r="AD2276" s="33">
        <f>IFERROR($AA2276/VLOOKUP(CONCATENATE("USD",C2276),[1]GEINDICE!AR$1:AS$65536,2,0),"")</f>
        <v>394.23713632980838</v>
      </c>
      <c r="AE2276" s="33">
        <f>IFERROR($X2276/VLOOKUP(CONCATENATE("EUR",C2276),[1]GEINDICE!AR$1:AS$65536,2,0),"")</f>
        <v>835.28752308098137</v>
      </c>
      <c r="AF2276" s="33">
        <f>IFERROR($AA2276/VLOOKUP(CONCATENATE("EUR",C2276),[1]GEINDICE!AR$1:AS$65536,2,0),"")</f>
        <v>375.53791051173835</v>
      </c>
      <c r="AG2276" s="48" t="str">
        <f>VLOOKUP(E2276,[1]Apresentação!AW$1:AX$65536,2,0)</f>
        <v xml:space="preserve">                    2 - LEATHER AUXILIARIES</v>
      </c>
      <c r="AH2276" s="48" t="str">
        <f t="shared" si="605"/>
        <v xml:space="preserve">         5206000001 - PRODUCT AML 141 BR</v>
      </c>
      <c r="AI2276" s="49" t="str">
        <f t="shared" si="606"/>
        <v xml:space="preserve">     ZF1123 - GOBBA LEATHER INDUSTRIA E COMERCIO LTDA</v>
      </c>
      <c r="AJ2276" t="str">
        <f t="shared" si="607"/>
        <v xml:space="preserve">     90 - SALES</v>
      </c>
      <c r="AK2276" t="str">
        <f t="shared" si="608"/>
        <v/>
      </c>
      <c r="AL2276">
        <f t="shared" si="609"/>
        <v>2</v>
      </c>
      <c r="AM2276" t="str">
        <f t="shared" si="610"/>
        <v>2025 2</v>
      </c>
      <c r="AN2276" t="str">
        <f t="shared" si="611"/>
        <v xml:space="preserve">GOBBA </v>
      </c>
    </row>
    <row r="2277" spans="1:40" x14ac:dyDescent="0.35">
      <c r="A2277">
        <v>81622</v>
      </c>
      <c r="B2277" t="s">
        <v>274</v>
      </c>
      <c r="C2277" s="31">
        <v>45729</v>
      </c>
      <c r="D2277" t="s">
        <v>373</v>
      </c>
      <c r="E2277" t="s">
        <v>374</v>
      </c>
      <c r="F2277" t="s">
        <v>382</v>
      </c>
      <c r="G2277" t="s">
        <v>383</v>
      </c>
      <c r="H2277" t="s">
        <v>853</v>
      </c>
      <c r="I2277" t="s">
        <v>854</v>
      </c>
      <c r="J2277">
        <v>500</v>
      </c>
      <c r="K2277">
        <v>12981.99</v>
      </c>
      <c r="L2277">
        <v>5202.0552799999996</v>
      </c>
      <c r="M2277">
        <v>2614.59</v>
      </c>
      <c r="N2277">
        <v>25.96397</v>
      </c>
      <c r="O2277" s="32">
        <f t="shared" si="595"/>
        <v>10367.4</v>
      </c>
      <c r="P2277" s="32">
        <f t="shared" si="596"/>
        <v>5165.3447200000001</v>
      </c>
      <c r="Q2277">
        <v>717281</v>
      </c>
      <c r="R2277" t="s">
        <v>346</v>
      </c>
      <c r="S2277" t="s">
        <v>347</v>
      </c>
      <c r="T2277" t="str">
        <f t="shared" si="597"/>
        <v>VEN</v>
      </c>
      <c r="U2277" t="s">
        <v>348</v>
      </c>
      <c r="V2277" s="33">
        <f t="shared" si="598"/>
        <v>12981.99</v>
      </c>
      <c r="W2277">
        <f t="shared" si="599"/>
        <v>500</v>
      </c>
      <c r="X2277" s="33">
        <f t="shared" si="600"/>
        <v>10367.4</v>
      </c>
      <c r="Y2277" s="33">
        <f t="shared" si="601"/>
        <v>2614.59</v>
      </c>
      <c r="Z2277" s="45">
        <f t="shared" si="602"/>
        <v>0.39018245430785264</v>
      </c>
      <c r="AA2277" s="33">
        <f t="shared" si="603"/>
        <v>5065.3447200000001</v>
      </c>
      <c r="AB2277" s="45">
        <f t="shared" si="604"/>
        <v>0.48858389953122289</v>
      </c>
      <c r="AC2277" s="33">
        <f>IFERROR($X2277/VLOOKUP(CONCATENATE("USD",C2277),[1]GEINDICE!AR$1:AS$65536,2,0),"")</f>
        <v>1783.4546111369148</v>
      </c>
      <c r="AD2277" s="33">
        <f>IFERROR($AA2277/VLOOKUP(CONCATENATE("USD",C2277),[1]GEINDICE!AR$1:AS$65536,2,0),"")</f>
        <v>871.36720854621456</v>
      </c>
      <c r="AE2277" s="33">
        <f>IFERROR($X2277/VLOOKUP(CONCATENATE("EUR",C2277),[1]GEINDICE!AR$1:AS$65536,2,0),"")</f>
        <v>1642.3864140422024</v>
      </c>
      <c r="AF2277" s="33">
        <f>IFERROR($AA2277/VLOOKUP(CONCATENATE("EUR",C2277),[1]GEINDICE!AR$1:AS$65536,2,0),"")</f>
        <v>802.44355870984089</v>
      </c>
      <c r="AG2277" s="48" t="str">
        <f>VLOOKUP(E2277,[1]Apresentação!AW$1:AX$65536,2,0)</f>
        <v xml:space="preserve">                    2 - LEATHER AUXILIARIES</v>
      </c>
      <c r="AH2277" s="48" t="str">
        <f t="shared" si="605"/>
        <v xml:space="preserve">         5206000001 - PRODUCT AML 141 BR</v>
      </c>
      <c r="AI2277" s="49" t="str">
        <f t="shared" si="606"/>
        <v xml:space="preserve">     ZF1123 - GOBBA LEATHER INDUSTRIA E COMERCIO LTDA</v>
      </c>
      <c r="AJ2277" t="str">
        <f t="shared" si="607"/>
        <v xml:space="preserve">     90 - SALES</v>
      </c>
      <c r="AK2277" t="str">
        <f t="shared" si="608"/>
        <v/>
      </c>
      <c r="AL2277">
        <f t="shared" si="609"/>
        <v>3</v>
      </c>
      <c r="AM2277" t="str">
        <f t="shared" si="610"/>
        <v>2025 3</v>
      </c>
      <c r="AN2277" t="str">
        <f t="shared" si="611"/>
        <v xml:space="preserve">GOBBA </v>
      </c>
    </row>
    <row r="2278" spans="1:40" x14ac:dyDescent="0.35">
      <c r="A2278">
        <v>82975</v>
      </c>
      <c r="B2278" t="s">
        <v>274</v>
      </c>
      <c r="C2278" s="31">
        <v>45841</v>
      </c>
      <c r="D2278" t="s">
        <v>373</v>
      </c>
      <c r="E2278" t="s">
        <v>374</v>
      </c>
      <c r="F2278" t="s">
        <v>382</v>
      </c>
      <c r="G2278" t="s">
        <v>383</v>
      </c>
      <c r="H2278" t="s">
        <v>853</v>
      </c>
      <c r="I2278" t="s">
        <v>854</v>
      </c>
      <c r="J2278">
        <v>250</v>
      </c>
      <c r="K2278">
        <v>6064.35</v>
      </c>
      <c r="L2278">
        <v>2594.4637499999999</v>
      </c>
      <c r="M2278">
        <v>1221.3599999999999</v>
      </c>
      <c r="N2278">
        <v>24.257400000000001</v>
      </c>
      <c r="O2278" s="32">
        <f t="shared" si="595"/>
        <v>4842.9900000000007</v>
      </c>
      <c r="P2278" s="32">
        <f t="shared" si="596"/>
        <v>2248.5262500000008</v>
      </c>
      <c r="Q2278">
        <v>742728</v>
      </c>
      <c r="R2278" t="s">
        <v>346</v>
      </c>
      <c r="S2278" t="s">
        <v>347</v>
      </c>
      <c r="T2278" t="str">
        <f t="shared" si="597"/>
        <v>VEN</v>
      </c>
      <c r="U2278" t="s">
        <v>348</v>
      </c>
      <c r="V2278" s="33">
        <f t="shared" si="598"/>
        <v>6064.35</v>
      </c>
      <c r="W2278">
        <f t="shared" si="599"/>
        <v>250</v>
      </c>
      <c r="X2278" s="33">
        <f t="shared" si="600"/>
        <v>4842.9900000000007</v>
      </c>
      <c r="Y2278" s="33">
        <f t="shared" si="601"/>
        <v>1221.3599999999999</v>
      </c>
      <c r="Z2278" s="45">
        <f t="shared" si="602"/>
        <v>0.36253287656550176</v>
      </c>
      <c r="AA2278" s="33">
        <f t="shared" si="603"/>
        <v>2198.5262500000008</v>
      </c>
      <c r="AB2278" s="45">
        <f t="shared" si="604"/>
        <v>0.4539605181922739</v>
      </c>
      <c r="AC2278" s="33">
        <f>IFERROR($X2278/VLOOKUP(CONCATENATE("USD",C2278),[1]GEINDICE!AR$1:AS$65536,2,0),"")</f>
        <v>893.40872195985844</v>
      </c>
      <c r="AD2278" s="33">
        <f>IFERROR($AA2278/VLOOKUP(CONCATENATE("USD",C2278),[1]GEINDICE!AR$1:AS$65536,2,0),"")</f>
        <v>405.57228637839449</v>
      </c>
      <c r="AE2278" s="33">
        <f>IFERROR($X2278/VLOOKUP(CONCATENATE("EUR",C2278),[1]GEINDICE!AR$1:AS$65536,2,0),"")</f>
        <v>759.82773227901737</v>
      </c>
      <c r="AF2278" s="33">
        <f>IFERROR($AA2278/VLOOKUP(CONCATENATE("EUR",C2278),[1]GEINDICE!AR$1:AS$65536,2,0),"")</f>
        <v>344.93179108224302</v>
      </c>
      <c r="AG2278" s="48" t="str">
        <f>VLOOKUP(E2278,[1]Apresentação!AW$1:AX$65536,2,0)</f>
        <v xml:space="preserve">                    2 - LEATHER AUXILIARIES</v>
      </c>
      <c r="AH2278" s="48" t="str">
        <f t="shared" si="605"/>
        <v xml:space="preserve">         5206000001 - PRODUCT AML 141 BR</v>
      </c>
      <c r="AI2278" s="49" t="str">
        <f t="shared" si="606"/>
        <v xml:space="preserve">     ZF1123 - GOBBA LEATHER INDUSTRIA E COMERCIO LTDA</v>
      </c>
      <c r="AJ2278" t="str">
        <f t="shared" si="607"/>
        <v xml:space="preserve">     90 - SALES</v>
      </c>
      <c r="AK2278" t="str">
        <f t="shared" si="608"/>
        <v/>
      </c>
      <c r="AL2278">
        <f t="shared" si="609"/>
        <v>7</v>
      </c>
      <c r="AM2278" t="str">
        <f t="shared" si="610"/>
        <v>2025 7</v>
      </c>
      <c r="AN2278" t="str">
        <f t="shared" si="611"/>
        <v xml:space="preserve">GOBBA </v>
      </c>
    </row>
    <row r="2279" spans="1:40" x14ac:dyDescent="0.35">
      <c r="A2279">
        <v>84587</v>
      </c>
      <c r="B2279" t="s">
        <v>274</v>
      </c>
      <c r="C2279" s="31">
        <v>45972</v>
      </c>
      <c r="D2279" t="s">
        <v>373</v>
      </c>
      <c r="E2279" t="s">
        <v>374</v>
      </c>
      <c r="F2279" t="s">
        <v>382</v>
      </c>
      <c r="G2279" t="s">
        <v>383</v>
      </c>
      <c r="H2279" t="s">
        <v>853</v>
      </c>
      <c r="I2279" t="s">
        <v>854</v>
      </c>
      <c r="J2279">
        <v>500</v>
      </c>
      <c r="K2279">
        <v>12320.41</v>
      </c>
      <c r="L2279">
        <v>4389.4011700000001</v>
      </c>
      <c r="M2279">
        <v>2481.35</v>
      </c>
      <c r="N2279">
        <v>24.640819999999998</v>
      </c>
      <c r="O2279" s="32">
        <f t="shared" si="595"/>
        <v>9839.06</v>
      </c>
      <c r="P2279" s="32">
        <f t="shared" si="596"/>
        <v>5449.6588299999994</v>
      </c>
      <c r="Q2279">
        <v>766801</v>
      </c>
      <c r="R2279" t="s">
        <v>346</v>
      </c>
      <c r="S2279" t="s">
        <v>347</v>
      </c>
      <c r="T2279" t="str">
        <f t="shared" si="597"/>
        <v>VEN</v>
      </c>
      <c r="U2279" t="s">
        <v>437</v>
      </c>
      <c r="V2279" s="33">
        <f t="shared" si="598"/>
        <v>12320.41</v>
      </c>
      <c r="W2279">
        <f t="shared" si="599"/>
        <v>500</v>
      </c>
      <c r="X2279" s="33">
        <f t="shared" si="600"/>
        <v>9839.06</v>
      </c>
      <c r="Y2279" s="33">
        <f t="shared" si="601"/>
        <v>2481.35</v>
      </c>
      <c r="Z2279" s="45">
        <f t="shared" si="602"/>
        <v>0.43421110417591618</v>
      </c>
      <c r="AA2279" s="33">
        <f t="shared" si="603"/>
        <v>5349.6588299999994</v>
      </c>
      <c r="AB2279" s="45">
        <f t="shared" si="604"/>
        <v>0.5437164556370222</v>
      </c>
      <c r="AC2279" s="33" t="str">
        <f>IFERROR($X2279/VLOOKUP(CONCATENATE("USD",C2279),[1]GEINDICE!AR$1:AS$65536,2,0),"")</f>
        <v/>
      </c>
      <c r="AD2279" s="33" t="str">
        <f>IFERROR($AA2279/VLOOKUP(CONCATENATE("USD",C2279),[1]GEINDICE!AR$1:AS$65536,2,0),"")</f>
        <v/>
      </c>
      <c r="AE2279" s="33" t="str">
        <f>IFERROR($X2279/VLOOKUP(CONCATENATE("EUR",C2279),[1]GEINDICE!AR$1:AS$65536,2,0),"")</f>
        <v/>
      </c>
      <c r="AF2279" s="33" t="str">
        <f>IFERROR($AA2279/VLOOKUP(CONCATENATE("EUR",C2279),[1]GEINDICE!AR$1:AS$65536,2,0),"")</f>
        <v/>
      </c>
      <c r="AG2279" s="48" t="str">
        <f>VLOOKUP(E2279,[1]Apresentação!AW$1:AX$65536,2,0)</f>
        <v xml:space="preserve">                    2 - LEATHER AUXILIARIES</v>
      </c>
      <c r="AH2279" s="48" t="str">
        <f t="shared" si="605"/>
        <v xml:space="preserve">         5206000001 - PRODUCT AML 141 BR</v>
      </c>
      <c r="AI2279" s="49" t="str">
        <f t="shared" si="606"/>
        <v xml:space="preserve">     ZF1123 - GOBBA LEATHER INDUSTRIA E COMERCIO LTDA</v>
      </c>
      <c r="AJ2279" t="str">
        <f t="shared" si="607"/>
        <v xml:space="preserve">     90 - SALES</v>
      </c>
      <c r="AK2279" t="str">
        <f t="shared" si="608"/>
        <v/>
      </c>
      <c r="AL2279">
        <f t="shared" si="609"/>
        <v>11</v>
      </c>
      <c r="AM2279" t="str">
        <f t="shared" si="610"/>
        <v>2025 11</v>
      </c>
      <c r="AN2279" t="str">
        <f t="shared" si="611"/>
        <v xml:space="preserve">GOBBA </v>
      </c>
    </row>
    <row r="2280" spans="1:40" x14ac:dyDescent="0.35">
      <c r="A2280">
        <v>83794</v>
      </c>
      <c r="B2280" t="s">
        <v>274</v>
      </c>
      <c r="C2280" s="31">
        <v>45909</v>
      </c>
      <c r="D2280" t="s">
        <v>373</v>
      </c>
      <c r="E2280" t="s">
        <v>374</v>
      </c>
      <c r="F2280" t="s">
        <v>382</v>
      </c>
      <c r="G2280" t="s">
        <v>383</v>
      </c>
      <c r="H2280" t="s">
        <v>853</v>
      </c>
      <c r="I2280" t="s">
        <v>854</v>
      </c>
      <c r="J2280">
        <v>250</v>
      </c>
      <c r="K2280">
        <v>6003.9400000000005</v>
      </c>
      <c r="L2280">
        <v>2250.3031799999999</v>
      </c>
      <c r="M2280">
        <v>1209.2</v>
      </c>
      <c r="N2280">
        <v>24.01576</v>
      </c>
      <c r="O2280" s="32">
        <f t="shared" si="595"/>
        <v>4794.7400000000007</v>
      </c>
      <c r="P2280" s="32">
        <f t="shared" si="596"/>
        <v>2544.4368200000008</v>
      </c>
      <c r="Q2280">
        <v>760975</v>
      </c>
      <c r="R2280" t="s">
        <v>346</v>
      </c>
      <c r="S2280" t="s">
        <v>347</v>
      </c>
      <c r="T2280" t="str">
        <f t="shared" si="597"/>
        <v>VEN</v>
      </c>
      <c r="U2280" t="s">
        <v>348</v>
      </c>
      <c r="V2280" s="33">
        <f t="shared" si="598"/>
        <v>6003.9400000000005</v>
      </c>
      <c r="W2280">
        <f t="shared" si="599"/>
        <v>250</v>
      </c>
      <c r="X2280" s="33">
        <f t="shared" si="600"/>
        <v>4794.7400000000007</v>
      </c>
      <c r="Y2280" s="33">
        <f t="shared" si="601"/>
        <v>1209.2</v>
      </c>
      <c r="Z2280" s="45">
        <f t="shared" si="602"/>
        <v>0.41546664690186785</v>
      </c>
      <c r="AA2280" s="33">
        <f t="shared" si="603"/>
        <v>2494.4368200000008</v>
      </c>
      <c r="AB2280" s="45">
        <f t="shared" si="604"/>
        <v>0.520244438697406</v>
      </c>
      <c r="AC2280" s="33">
        <f>IFERROR($X2280/VLOOKUP(CONCATENATE("USD",C2280),[1]GEINDICE!AR$1:AS$65536,2,0),"")</f>
        <v>883.36711006300902</v>
      </c>
      <c r="AD2280" s="33">
        <f>IFERROR($AA2280/VLOOKUP(CONCATENATE("USD",C2280),[1]GEINDICE!AR$1:AS$65536,2,0),"")</f>
        <v>459.56682633847981</v>
      </c>
      <c r="AE2280" s="33">
        <f>IFERROR($X2280/VLOOKUP(CONCATENATE("EUR",C2280),[1]GEINDICE!AR$1:AS$65536,2,0),"")</f>
        <v>753.53449630677358</v>
      </c>
      <c r="AF2280" s="33">
        <f>IFERROR($AA2280/VLOOKUP(CONCATENATE("EUR",C2280),[1]GEINDICE!AR$1:AS$65536,2,0),"")</f>
        <v>392.02213107025</v>
      </c>
      <c r="AG2280" s="48" t="str">
        <f>VLOOKUP(E2280,[1]Apresentação!AW$1:AX$65536,2,0)</f>
        <v xml:space="preserve">                    2 - LEATHER AUXILIARIES</v>
      </c>
      <c r="AH2280" s="48" t="str">
        <f t="shared" si="605"/>
        <v xml:space="preserve">         5206000001 - PRODUCT AML 141 BR</v>
      </c>
      <c r="AI2280" s="49" t="str">
        <f t="shared" si="606"/>
        <v xml:space="preserve">     ZF1123 - GOBBA LEATHER INDUSTRIA E COMERCIO LTDA</v>
      </c>
      <c r="AJ2280" t="str">
        <f t="shared" si="607"/>
        <v xml:space="preserve">     90 - SALES</v>
      </c>
      <c r="AK2280" t="str">
        <f t="shared" si="608"/>
        <v/>
      </c>
      <c r="AL2280">
        <f t="shared" si="609"/>
        <v>9</v>
      </c>
      <c r="AM2280" t="str">
        <f t="shared" si="610"/>
        <v>2025 9</v>
      </c>
      <c r="AN2280" t="str">
        <f t="shared" si="611"/>
        <v xml:space="preserve">GOBBA </v>
      </c>
    </row>
    <row r="2281" spans="1:40" x14ac:dyDescent="0.35">
      <c r="A2281">
        <v>84400</v>
      </c>
      <c r="B2281" t="s">
        <v>274</v>
      </c>
      <c r="C2281" s="31">
        <v>45958</v>
      </c>
      <c r="D2281" t="s">
        <v>373</v>
      </c>
      <c r="E2281" t="s">
        <v>374</v>
      </c>
      <c r="F2281" t="s">
        <v>382</v>
      </c>
      <c r="G2281" t="s">
        <v>383</v>
      </c>
      <c r="H2281" t="s">
        <v>853</v>
      </c>
      <c r="I2281" t="s">
        <v>854</v>
      </c>
      <c r="J2281">
        <v>500</v>
      </c>
      <c r="K2281">
        <v>12373.31</v>
      </c>
      <c r="L2281">
        <v>4500.6063599999998</v>
      </c>
      <c r="M2281">
        <v>2492</v>
      </c>
      <c r="N2281">
        <v>24.74662</v>
      </c>
      <c r="O2281" s="32">
        <f t="shared" si="595"/>
        <v>9881.31</v>
      </c>
      <c r="P2281" s="32">
        <f t="shared" si="596"/>
        <v>5380.7036399999997</v>
      </c>
      <c r="Q2281">
        <v>765452</v>
      </c>
      <c r="R2281" t="s">
        <v>346</v>
      </c>
      <c r="S2281" t="s">
        <v>347</v>
      </c>
      <c r="T2281" t="str">
        <f t="shared" si="597"/>
        <v>VEN</v>
      </c>
      <c r="U2281" t="s">
        <v>348</v>
      </c>
      <c r="V2281" s="33">
        <f t="shared" si="598"/>
        <v>12373.31</v>
      </c>
      <c r="W2281">
        <f t="shared" si="599"/>
        <v>500</v>
      </c>
      <c r="X2281" s="33">
        <f t="shared" si="600"/>
        <v>9881.31</v>
      </c>
      <c r="Y2281" s="33">
        <f t="shared" si="601"/>
        <v>2492</v>
      </c>
      <c r="Z2281" s="45">
        <f t="shared" si="602"/>
        <v>0.42678181020276706</v>
      </c>
      <c r="AA2281" s="33">
        <f t="shared" si="603"/>
        <v>5280.7036399999997</v>
      </c>
      <c r="AB2281" s="45">
        <f t="shared" si="604"/>
        <v>0.53441331564337113</v>
      </c>
      <c r="AC2281" s="33">
        <f>IFERROR($X2281/VLOOKUP(CONCATENATE("USD",C2281),[1]GEINDICE!AR$1:AS$65536,2,0),"")</f>
        <v>1840.4376978953246</v>
      </c>
      <c r="AD2281" s="33">
        <f>IFERROR($AA2281/VLOOKUP(CONCATENATE("USD",C2281),[1]GEINDICE!AR$1:AS$65536,2,0),"")</f>
        <v>983.55441236729359</v>
      </c>
      <c r="AE2281" s="33">
        <f>IFERROR($X2281/VLOOKUP(CONCATENATE("EUR",C2281),[1]GEINDICE!AR$1:AS$65536,2,0),"")</f>
        <v>1578.408382984841</v>
      </c>
      <c r="AF2281" s="33">
        <f>IFERROR($AA2281/VLOOKUP(CONCATENATE("EUR",C2281),[1]GEINDICE!AR$1:AS$65536,2,0),"")</f>
        <v>843.52245739022089</v>
      </c>
      <c r="AG2281" s="48" t="str">
        <f>VLOOKUP(E2281,[1]Apresentação!AW$1:AX$65536,2,0)</f>
        <v xml:space="preserve">                    2 - LEATHER AUXILIARIES</v>
      </c>
      <c r="AH2281" s="48" t="str">
        <f t="shared" si="605"/>
        <v xml:space="preserve">         5206000001 - PRODUCT AML 141 BR</v>
      </c>
      <c r="AI2281" s="49" t="str">
        <f t="shared" si="606"/>
        <v xml:space="preserve">     ZF1123 - GOBBA LEATHER INDUSTRIA E COMERCIO LTDA</v>
      </c>
      <c r="AJ2281" t="str">
        <f t="shared" si="607"/>
        <v xml:space="preserve">     90 - SALES</v>
      </c>
      <c r="AK2281" t="str">
        <f t="shared" si="608"/>
        <v/>
      </c>
      <c r="AL2281">
        <f t="shared" si="609"/>
        <v>10</v>
      </c>
      <c r="AM2281" t="str">
        <f t="shared" si="610"/>
        <v>2025 10</v>
      </c>
      <c r="AN2281" t="str">
        <f t="shared" si="611"/>
        <v xml:space="preserve">GOBBA </v>
      </c>
    </row>
    <row r="2282" spans="1:40" x14ac:dyDescent="0.35">
      <c r="A2282">
        <v>82501</v>
      </c>
      <c r="B2282" t="s">
        <v>274</v>
      </c>
      <c r="C2282" s="31">
        <v>45799</v>
      </c>
      <c r="D2282" t="s">
        <v>373</v>
      </c>
      <c r="E2282" t="s">
        <v>374</v>
      </c>
      <c r="F2282" t="s">
        <v>382</v>
      </c>
      <c r="G2282" t="s">
        <v>383</v>
      </c>
      <c r="H2282" t="s">
        <v>853</v>
      </c>
      <c r="I2282" t="s">
        <v>854</v>
      </c>
      <c r="J2282">
        <v>500</v>
      </c>
      <c r="K2282">
        <v>12597.95</v>
      </c>
      <c r="L2282">
        <v>5055.9276600000003</v>
      </c>
      <c r="M2282">
        <v>2537.2399999999998</v>
      </c>
      <c r="N2282">
        <v>25.195900000000002</v>
      </c>
      <c r="O2282" s="32">
        <f t="shared" si="595"/>
        <v>10060.710000000001</v>
      </c>
      <c r="P2282" s="32">
        <f t="shared" si="596"/>
        <v>5004.7823400000007</v>
      </c>
      <c r="Q2282">
        <v>739350</v>
      </c>
      <c r="R2282" t="s">
        <v>346</v>
      </c>
      <c r="S2282" t="s">
        <v>347</v>
      </c>
      <c r="T2282" t="str">
        <f t="shared" si="597"/>
        <v>VEN</v>
      </c>
      <c r="U2282" t="s">
        <v>348</v>
      </c>
      <c r="V2282" s="33">
        <f t="shared" si="598"/>
        <v>12597.95</v>
      </c>
      <c r="W2282">
        <f t="shared" si="599"/>
        <v>500</v>
      </c>
      <c r="X2282" s="33">
        <f t="shared" si="600"/>
        <v>10060.710000000001</v>
      </c>
      <c r="Y2282" s="33">
        <f t="shared" si="601"/>
        <v>2537.2399999999998</v>
      </c>
      <c r="Z2282" s="45">
        <f t="shared" si="602"/>
        <v>0.38933178334570312</v>
      </c>
      <c r="AA2282" s="33">
        <f t="shared" si="603"/>
        <v>4904.7823400000007</v>
      </c>
      <c r="AB2282" s="45">
        <f t="shared" si="604"/>
        <v>0.48751850913106531</v>
      </c>
      <c r="AC2282" s="33">
        <f>IFERROR($X2282/VLOOKUP(CONCATENATE("USD",C2282),[1]GEINDICE!AR$1:AS$65536,2,0),"")</f>
        <v>1784.1301649228587</v>
      </c>
      <c r="AD2282" s="33">
        <f>IFERROR($AA2282/VLOOKUP(CONCATENATE("USD",C2282),[1]GEINDICE!AR$1:AS$65536,2,0),"")</f>
        <v>869.7964780989538</v>
      </c>
      <c r="AE2282" s="33">
        <f>IFERROR($X2282/VLOOKUP(CONCATENATE("EUR",C2282),[1]GEINDICE!AR$1:AS$65536,2,0),"")</f>
        <v>1581.4002106289001</v>
      </c>
      <c r="AF2282" s="33">
        <f>IFERROR($AA2282/VLOOKUP(CONCATENATE("EUR",C2282),[1]GEINDICE!AR$1:AS$65536,2,0),"")</f>
        <v>770.96187302535418</v>
      </c>
      <c r="AG2282" s="48" t="str">
        <f>VLOOKUP(E2282,[1]Apresentação!AW$1:AX$65536,2,0)</f>
        <v xml:space="preserve">                    2 - LEATHER AUXILIARIES</v>
      </c>
      <c r="AH2282" s="48" t="str">
        <f t="shared" si="605"/>
        <v xml:space="preserve">         5206000001 - PRODUCT AML 141 BR</v>
      </c>
      <c r="AI2282" s="49" t="str">
        <f t="shared" si="606"/>
        <v xml:space="preserve">     ZF1123 - GOBBA LEATHER INDUSTRIA E COMERCIO LTDA</v>
      </c>
      <c r="AJ2282" t="str">
        <f t="shared" si="607"/>
        <v xml:space="preserve">     90 - SALES</v>
      </c>
      <c r="AK2282" t="str">
        <f t="shared" si="608"/>
        <v/>
      </c>
      <c r="AL2282">
        <f t="shared" si="609"/>
        <v>5</v>
      </c>
      <c r="AM2282" t="str">
        <f t="shared" si="610"/>
        <v>2025 5</v>
      </c>
      <c r="AN2282" t="str">
        <f t="shared" si="611"/>
        <v xml:space="preserve">GOBBA </v>
      </c>
    </row>
    <row r="2283" spans="1:40" x14ac:dyDescent="0.35">
      <c r="A2283">
        <v>82634</v>
      </c>
      <c r="B2283" t="s">
        <v>274</v>
      </c>
      <c r="C2283" s="31">
        <v>45811</v>
      </c>
      <c r="D2283" t="s">
        <v>373</v>
      </c>
      <c r="E2283" t="s">
        <v>374</v>
      </c>
      <c r="F2283" t="s">
        <v>382</v>
      </c>
      <c r="G2283" t="s">
        <v>383</v>
      </c>
      <c r="H2283" t="s">
        <v>853</v>
      </c>
      <c r="I2283" t="s">
        <v>854</v>
      </c>
      <c r="J2283">
        <v>500</v>
      </c>
      <c r="K2283">
        <v>12701.86</v>
      </c>
      <c r="L2283">
        <v>5009.0524699999996</v>
      </c>
      <c r="M2283">
        <v>2558.17</v>
      </c>
      <c r="N2283">
        <v>25.40372</v>
      </c>
      <c r="O2283" s="32">
        <f t="shared" si="595"/>
        <v>10143.69</v>
      </c>
      <c r="P2283" s="32">
        <f t="shared" si="596"/>
        <v>5134.6375300000009</v>
      </c>
      <c r="Q2283">
        <v>740285</v>
      </c>
      <c r="R2283" t="s">
        <v>346</v>
      </c>
      <c r="S2283" t="s">
        <v>347</v>
      </c>
      <c r="T2283" t="str">
        <f t="shared" si="597"/>
        <v>VEN</v>
      </c>
      <c r="U2283" t="s">
        <v>348</v>
      </c>
      <c r="V2283" s="33">
        <f t="shared" si="598"/>
        <v>12701.86</v>
      </c>
      <c r="W2283">
        <f t="shared" si="599"/>
        <v>500</v>
      </c>
      <c r="X2283" s="33">
        <f t="shared" si="600"/>
        <v>10143.69</v>
      </c>
      <c r="Y2283" s="33">
        <f t="shared" si="601"/>
        <v>2558.17</v>
      </c>
      <c r="Z2283" s="45">
        <f t="shared" si="602"/>
        <v>0.39637010091435432</v>
      </c>
      <c r="AA2283" s="33">
        <f t="shared" si="603"/>
        <v>5034.6375300000009</v>
      </c>
      <c r="AB2283" s="45">
        <f t="shared" si="604"/>
        <v>0.49633195907997985</v>
      </c>
      <c r="AC2283" s="33">
        <f>IFERROR($X2283/VLOOKUP(CONCATENATE("USD",C2283),[1]GEINDICE!AR$1:AS$65536,2,0),"")</f>
        <v>1789.1999153349561</v>
      </c>
      <c r="AD2283" s="33">
        <f>IFERROR($AA2283/VLOOKUP(CONCATENATE("USD",C2283),[1]GEINDICE!AR$1:AS$65536,2,0),"")</f>
        <v>888.03709916393279</v>
      </c>
      <c r="AE2283" s="33">
        <f>IFERROR($X2283/VLOOKUP(CONCATENATE("EUR",C2283),[1]GEINDICE!AR$1:AS$65536,2,0),"")</f>
        <v>1573.2017122119173</v>
      </c>
      <c r="AF2283" s="33">
        <f>IFERROR($AA2283/VLOOKUP(CONCATENATE("EUR",C2283),[1]GEINDICE!AR$1:AS$65536,2,0),"")</f>
        <v>780.83028785011959</v>
      </c>
      <c r="AG2283" s="48" t="str">
        <f>VLOOKUP(E2283,[1]Apresentação!AW$1:AX$65536,2,0)</f>
        <v xml:space="preserve">                    2 - LEATHER AUXILIARIES</v>
      </c>
      <c r="AH2283" s="48" t="str">
        <f t="shared" si="605"/>
        <v xml:space="preserve">         5206000001 - PRODUCT AML 141 BR</v>
      </c>
      <c r="AI2283" s="49" t="str">
        <f t="shared" si="606"/>
        <v xml:space="preserve">     ZF1123 - GOBBA LEATHER INDUSTRIA E COMERCIO LTDA</v>
      </c>
      <c r="AJ2283" t="str">
        <f t="shared" si="607"/>
        <v xml:space="preserve">     90 - SALES</v>
      </c>
      <c r="AK2283" t="str">
        <f t="shared" si="608"/>
        <v/>
      </c>
      <c r="AL2283">
        <f t="shared" si="609"/>
        <v>6</v>
      </c>
      <c r="AM2283" t="str">
        <f t="shared" si="610"/>
        <v>2025 6</v>
      </c>
      <c r="AN2283" t="str">
        <f t="shared" si="611"/>
        <v xml:space="preserve">GOBBA </v>
      </c>
    </row>
    <row r="2284" spans="1:40" x14ac:dyDescent="0.35">
      <c r="A2284">
        <v>82711</v>
      </c>
      <c r="B2284" t="s">
        <v>274</v>
      </c>
      <c r="C2284" s="31">
        <v>45818</v>
      </c>
      <c r="D2284" t="s">
        <v>373</v>
      </c>
      <c r="E2284" t="s">
        <v>374</v>
      </c>
      <c r="F2284" t="s">
        <v>382</v>
      </c>
      <c r="G2284" t="s">
        <v>383</v>
      </c>
      <c r="H2284" t="s">
        <v>853</v>
      </c>
      <c r="I2284" t="s">
        <v>854</v>
      </c>
      <c r="J2284">
        <v>250</v>
      </c>
      <c r="K2284">
        <v>6224.1100000000006</v>
      </c>
      <c r="L2284">
        <v>2504.5262299999999</v>
      </c>
      <c r="M2284">
        <v>1253.54</v>
      </c>
      <c r="N2284">
        <v>24.896419999999999</v>
      </c>
      <c r="O2284" s="32">
        <f t="shared" si="595"/>
        <v>4970.5700000000006</v>
      </c>
      <c r="P2284" s="32">
        <f t="shared" si="596"/>
        <v>2466.0437700000007</v>
      </c>
      <c r="Q2284">
        <v>740948</v>
      </c>
      <c r="R2284" t="s">
        <v>346</v>
      </c>
      <c r="S2284" t="s">
        <v>347</v>
      </c>
      <c r="T2284" t="str">
        <f t="shared" si="597"/>
        <v>VEN</v>
      </c>
      <c r="U2284" t="s">
        <v>348</v>
      </c>
      <c r="V2284" s="33">
        <f t="shared" si="598"/>
        <v>6224.1100000000006</v>
      </c>
      <c r="W2284">
        <f t="shared" si="599"/>
        <v>250</v>
      </c>
      <c r="X2284" s="33">
        <f t="shared" si="600"/>
        <v>4970.5700000000006</v>
      </c>
      <c r="Y2284" s="33">
        <f t="shared" si="601"/>
        <v>1253.54</v>
      </c>
      <c r="Z2284" s="45">
        <f t="shared" si="602"/>
        <v>0.38817497923397892</v>
      </c>
      <c r="AA2284" s="33">
        <f t="shared" si="603"/>
        <v>2416.0437700000007</v>
      </c>
      <c r="AB2284" s="45">
        <f t="shared" si="604"/>
        <v>0.48606976061095614</v>
      </c>
      <c r="AC2284" s="33">
        <f>IFERROR($X2284/VLOOKUP(CONCATENATE("USD",C2284),[1]GEINDICE!AR$1:AS$65536,2,0),"")</f>
        <v>894.67933833720338</v>
      </c>
      <c r="AD2284" s="33">
        <f>IFERROR($AA2284/VLOOKUP(CONCATENATE("USD",C2284),[1]GEINDICE!AR$1:AS$65536,2,0),"")</f>
        <v>434.87657180913311</v>
      </c>
      <c r="AE2284" s="33">
        <f>IFERROR($X2284/VLOOKUP(CONCATENATE("EUR",C2284),[1]GEINDICE!AR$1:AS$65536,2,0),"")</f>
        <v>783.16159324383955</v>
      </c>
      <c r="AF2284" s="33">
        <f>IFERROR($AA2284/VLOOKUP(CONCATENATE("EUR",C2284),[1]GEINDICE!AR$1:AS$65536,2,0),"")</f>
        <v>380.67116814772811</v>
      </c>
      <c r="AG2284" s="48" t="str">
        <f>VLOOKUP(E2284,[1]Apresentação!AW$1:AX$65536,2,0)</f>
        <v xml:space="preserve">                    2 - LEATHER AUXILIARIES</v>
      </c>
      <c r="AH2284" s="48" t="str">
        <f t="shared" si="605"/>
        <v xml:space="preserve">         5206000001 - PRODUCT AML 141 BR</v>
      </c>
      <c r="AI2284" s="49" t="str">
        <f t="shared" si="606"/>
        <v xml:space="preserve">     ZF1123 - GOBBA LEATHER INDUSTRIA E COMERCIO LTDA</v>
      </c>
      <c r="AJ2284" t="str">
        <f t="shared" si="607"/>
        <v xml:space="preserve">     90 - SALES</v>
      </c>
      <c r="AK2284" t="str">
        <f t="shared" si="608"/>
        <v/>
      </c>
      <c r="AL2284">
        <f t="shared" si="609"/>
        <v>6</v>
      </c>
      <c r="AM2284" t="str">
        <f t="shared" si="610"/>
        <v>2025 6</v>
      </c>
      <c r="AN2284" t="str">
        <f t="shared" si="611"/>
        <v xml:space="preserve">GOBBA </v>
      </c>
    </row>
    <row r="2285" spans="1:40" x14ac:dyDescent="0.35">
      <c r="A2285">
        <v>83216</v>
      </c>
      <c r="B2285" t="s">
        <v>274</v>
      </c>
      <c r="C2285" s="31">
        <v>45860</v>
      </c>
      <c r="D2285" t="s">
        <v>373</v>
      </c>
      <c r="E2285" t="s">
        <v>374</v>
      </c>
      <c r="F2285" t="s">
        <v>382</v>
      </c>
      <c r="G2285" t="s">
        <v>383</v>
      </c>
      <c r="H2285" t="s">
        <v>853</v>
      </c>
      <c r="I2285" t="s">
        <v>854</v>
      </c>
      <c r="J2285">
        <v>250</v>
      </c>
      <c r="K2285">
        <v>6170.59</v>
      </c>
      <c r="L2285">
        <v>2128.85997</v>
      </c>
      <c r="M2285">
        <v>1242.77</v>
      </c>
      <c r="N2285">
        <v>24.682369999999999</v>
      </c>
      <c r="O2285" s="32">
        <f t="shared" si="595"/>
        <v>4927.82</v>
      </c>
      <c r="P2285" s="32">
        <f t="shared" si="596"/>
        <v>2798.9600299999997</v>
      </c>
      <c r="Q2285">
        <v>744477</v>
      </c>
      <c r="R2285" t="s">
        <v>346</v>
      </c>
      <c r="S2285" t="s">
        <v>347</v>
      </c>
      <c r="T2285" t="str">
        <f t="shared" si="597"/>
        <v>VEN</v>
      </c>
      <c r="U2285" t="s">
        <v>348</v>
      </c>
      <c r="V2285" s="33">
        <f t="shared" si="598"/>
        <v>6170.59</v>
      </c>
      <c r="W2285">
        <f t="shared" si="599"/>
        <v>250</v>
      </c>
      <c r="X2285" s="33">
        <f t="shared" si="600"/>
        <v>4927.82</v>
      </c>
      <c r="Y2285" s="33">
        <f t="shared" si="601"/>
        <v>1242.77</v>
      </c>
      <c r="Z2285" s="45">
        <f t="shared" si="602"/>
        <v>0.44549387173673827</v>
      </c>
      <c r="AA2285" s="33">
        <f t="shared" si="603"/>
        <v>2748.9600299999997</v>
      </c>
      <c r="AB2285" s="45">
        <f t="shared" si="604"/>
        <v>0.55784505724640909</v>
      </c>
      <c r="AC2285" s="33">
        <f>IFERROR($X2285/VLOOKUP(CONCATENATE("USD",C2285),[1]GEINDICE!AR$1:AS$65536,2,0),"")</f>
        <v>884.56443303595461</v>
      </c>
      <c r="AD2285" s="33">
        <f>IFERROR($AA2285/VLOOKUP(CONCATENATE("USD",C2285),[1]GEINDICE!AR$1:AS$65536,2,0),"")</f>
        <v>493.44989678507955</v>
      </c>
      <c r="AE2285" s="33">
        <f>IFERROR($X2285/VLOOKUP(CONCATENATE("EUR",C2285),[1]GEINDICE!AR$1:AS$65536,2,0),"")</f>
        <v>752.87916520251167</v>
      </c>
      <c r="AF2285" s="33">
        <f>IFERROR($AA2285/VLOOKUP(CONCATENATE("EUR",C2285),[1]GEINDICE!AR$1:AS$65536,2,0),"")</f>
        <v>419.98992101202384</v>
      </c>
      <c r="AG2285" s="48" t="str">
        <f>VLOOKUP(E2285,[1]Apresentação!AW$1:AX$65536,2,0)</f>
        <v xml:space="preserve">                    2 - LEATHER AUXILIARIES</v>
      </c>
      <c r="AH2285" s="48" t="str">
        <f t="shared" si="605"/>
        <v xml:space="preserve">         5206000001 - PRODUCT AML 141 BR</v>
      </c>
      <c r="AI2285" s="49" t="str">
        <f t="shared" si="606"/>
        <v xml:space="preserve">     ZF1123 - GOBBA LEATHER INDUSTRIA E COMERCIO LTDA</v>
      </c>
      <c r="AJ2285" t="str">
        <f t="shared" si="607"/>
        <v xml:space="preserve">     90 - SALES</v>
      </c>
      <c r="AK2285" t="str">
        <f t="shared" si="608"/>
        <v/>
      </c>
      <c r="AL2285">
        <f t="shared" si="609"/>
        <v>7</v>
      </c>
      <c r="AM2285" t="str">
        <f t="shared" si="610"/>
        <v>2025 7</v>
      </c>
      <c r="AN2285" t="str">
        <f t="shared" si="611"/>
        <v xml:space="preserve">GOBBA </v>
      </c>
    </row>
    <row r="2286" spans="1:40" x14ac:dyDescent="0.35">
      <c r="A2286">
        <v>83418</v>
      </c>
      <c r="B2286" t="s">
        <v>274</v>
      </c>
      <c r="C2286" s="31">
        <v>45876</v>
      </c>
      <c r="D2286" t="s">
        <v>373</v>
      </c>
      <c r="E2286" t="s">
        <v>374</v>
      </c>
      <c r="F2286" t="s">
        <v>382</v>
      </c>
      <c r="G2286" t="s">
        <v>383</v>
      </c>
      <c r="H2286" t="s">
        <v>853</v>
      </c>
      <c r="I2286" t="s">
        <v>854</v>
      </c>
      <c r="J2286">
        <v>250</v>
      </c>
      <c r="K2286">
        <v>6131.99</v>
      </c>
      <c r="L2286">
        <v>2178.5899899999999</v>
      </c>
      <c r="M2286">
        <v>1235</v>
      </c>
      <c r="N2286">
        <v>24.52796</v>
      </c>
      <c r="O2286" s="32">
        <f t="shared" si="595"/>
        <v>4896.99</v>
      </c>
      <c r="P2286" s="32">
        <f t="shared" si="596"/>
        <v>2718.4000099999998</v>
      </c>
      <c r="Q2286">
        <v>749956</v>
      </c>
      <c r="R2286" t="s">
        <v>346</v>
      </c>
      <c r="S2286" t="s">
        <v>347</v>
      </c>
      <c r="T2286" t="str">
        <f t="shared" si="597"/>
        <v>VEN</v>
      </c>
      <c r="U2286" t="s">
        <v>348</v>
      </c>
      <c r="V2286" s="33">
        <f t="shared" si="598"/>
        <v>6131.99</v>
      </c>
      <c r="W2286">
        <f t="shared" si="599"/>
        <v>250</v>
      </c>
      <c r="X2286" s="33">
        <f t="shared" si="600"/>
        <v>4896.99</v>
      </c>
      <c r="Y2286" s="33">
        <f t="shared" si="601"/>
        <v>1235</v>
      </c>
      <c r="Z2286" s="45">
        <f t="shared" si="602"/>
        <v>0.43516052863752225</v>
      </c>
      <c r="AA2286" s="33">
        <f t="shared" si="603"/>
        <v>2668.4000099999998</v>
      </c>
      <c r="AB2286" s="45">
        <f t="shared" si="604"/>
        <v>0.544906158681149</v>
      </c>
      <c r="AC2286" s="33">
        <f>IFERROR($X2286/VLOOKUP(CONCATENATE("USD",C2286),[1]GEINDICE!AR$1:AS$65536,2,0),"")</f>
        <v>896.26084410117494</v>
      </c>
      <c r="AD2286" s="33">
        <f>IFERROR($AA2286/VLOOKUP(CONCATENATE("USD",C2286),[1]GEINDICE!AR$1:AS$65536,2,0),"")</f>
        <v>488.37805373549543</v>
      </c>
      <c r="AE2286" s="33">
        <f>IFERROR($X2286/VLOOKUP(CONCATENATE("EUR",C2286),[1]GEINDICE!AR$1:AS$65536,2,0),"")</f>
        <v>769.91855858122119</v>
      </c>
      <c r="AF2286" s="33">
        <f>IFERROR($AA2286/VLOOKUP(CONCATENATE("EUR",C2286),[1]GEINDICE!AR$1:AS$65536,2,0),"")</f>
        <v>419.53336425382048</v>
      </c>
      <c r="AG2286" s="48" t="str">
        <f>VLOOKUP(E2286,[1]Apresentação!AW$1:AX$65536,2,0)</f>
        <v xml:space="preserve">                    2 - LEATHER AUXILIARIES</v>
      </c>
      <c r="AH2286" s="48" t="str">
        <f t="shared" si="605"/>
        <v xml:space="preserve">         5206000001 - PRODUCT AML 141 BR</v>
      </c>
      <c r="AI2286" s="49" t="str">
        <f t="shared" si="606"/>
        <v xml:space="preserve">     ZF1123 - GOBBA LEATHER INDUSTRIA E COMERCIO LTDA</v>
      </c>
      <c r="AJ2286" t="str">
        <f t="shared" si="607"/>
        <v xml:space="preserve">     90 - SALES</v>
      </c>
      <c r="AK2286" t="str">
        <f t="shared" si="608"/>
        <v/>
      </c>
      <c r="AL2286">
        <f t="shared" si="609"/>
        <v>8</v>
      </c>
      <c r="AM2286" t="str">
        <f t="shared" si="610"/>
        <v>2025 8</v>
      </c>
      <c r="AN2286" t="str">
        <f t="shared" si="611"/>
        <v xml:space="preserve">GOBBA </v>
      </c>
    </row>
    <row r="2287" spans="1:40" x14ac:dyDescent="0.35">
      <c r="A2287">
        <v>83391</v>
      </c>
      <c r="B2287" t="s">
        <v>274</v>
      </c>
      <c r="C2287" s="31">
        <v>45874</v>
      </c>
      <c r="D2287" t="s">
        <v>373</v>
      </c>
      <c r="E2287" t="s">
        <v>374</v>
      </c>
      <c r="F2287" t="s">
        <v>382</v>
      </c>
      <c r="G2287" t="s">
        <v>383</v>
      </c>
      <c r="H2287" t="s">
        <v>853</v>
      </c>
      <c r="I2287" t="s">
        <v>854</v>
      </c>
      <c r="J2287">
        <v>250</v>
      </c>
      <c r="K2287">
        <v>6167.26</v>
      </c>
      <c r="L2287">
        <v>2178.5899899999999</v>
      </c>
      <c r="M2287">
        <v>1242.0999999999999</v>
      </c>
      <c r="N2287">
        <v>24.66902</v>
      </c>
      <c r="O2287" s="32">
        <f t="shared" si="595"/>
        <v>4925.16</v>
      </c>
      <c r="P2287" s="32">
        <f t="shared" si="596"/>
        <v>2746.5700099999999</v>
      </c>
      <c r="Q2287">
        <v>748494</v>
      </c>
      <c r="R2287" t="s">
        <v>346</v>
      </c>
      <c r="S2287" t="s">
        <v>347</v>
      </c>
      <c r="T2287" t="str">
        <f t="shared" si="597"/>
        <v>VEN</v>
      </c>
      <c r="U2287" t="s">
        <v>348</v>
      </c>
      <c r="V2287" s="33">
        <f t="shared" si="598"/>
        <v>6167.26</v>
      </c>
      <c r="W2287">
        <f t="shared" si="599"/>
        <v>250</v>
      </c>
      <c r="X2287" s="33">
        <f t="shared" si="600"/>
        <v>4925.16</v>
      </c>
      <c r="Y2287" s="33">
        <f t="shared" si="601"/>
        <v>1242.0999999999999</v>
      </c>
      <c r="Z2287" s="45">
        <f t="shared" si="602"/>
        <v>0.43723955370780537</v>
      </c>
      <c r="AA2287" s="33">
        <f t="shared" si="603"/>
        <v>2696.5700099999999</v>
      </c>
      <c r="AB2287" s="45">
        <f t="shared" si="604"/>
        <v>0.54750911848549078</v>
      </c>
      <c r="AC2287" s="33">
        <f>IFERROR($X2287/VLOOKUP(CONCATENATE("USD",C2287),[1]GEINDICE!AR$1:AS$65536,2,0),"")</f>
        <v>893.55031840200274</v>
      </c>
      <c r="AD2287" s="33">
        <f>IFERROR($AA2287/VLOOKUP(CONCATENATE("USD",C2287),[1]GEINDICE!AR$1:AS$65536,2,0),"")</f>
        <v>489.2269471507102</v>
      </c>
      <c r="AE2287" s="33">
        <f>IFERROR($X2287/VLOOKUP(CONCATENATE("EUR",C2287),[1]GEINDICE!AR$1:AS$65536,2,0),"")</f>
        <v>771.63000564015783</v>
      </c>
      <c r="AF2287" s="33">
        <f>IFERROR($AA2287/VLOOKUP(CONCATENATE("EUR",C2287),[1]GEINDICE!AR$1:AS$65536,2,0),"")</f>
        <v>422.47446418499715</v>
      </c>
      <c r="AG2287" s="48" t="str">
        <f>VLOOKUP(E2287,[1]Apresentação!AW$1:AX$65536,2,0)</f>
        <v xml:space="preserve">                    2 - LEATHER AUXILIARIES</v>
      </c>
      <c r="AH2287" s="48" t="str">
        <f t="shared" si="605"/>
        <v xml:space="preserve">         5206000001 - PRODUCT AML 141 BR</v>
      </c>
      <c r="AI2287" s="49" t="str">
        <f t="shared" si="606"/>
        <v xml:space="preserve">     ZF1123 - GOBBA LEATHER INDUSTRIA E COMERCIO LTDA</v>
      </c>
      <c r="AJ2287" t="str">
        <f t="shared" si="607"/>
        <v xml:space="preserve">     90 - SALES</v>
      </c>
      <c r="AK2287" t="str">
        <f t="shared" si="608"/>
        <v/>
      </c>
      <c r="AL2287">
        <f t="shared" si="609"/>
        <v>8</v>
      </c>
      <c r="AM2287" t="str">
        <f t="shared" si="610"/>
        <v>2025 8</v>
      </c>
      <c r="AN2287" t="str">
        <f t="shared" si="611"/>
        <v xml:space="preserve">GOBBA </v>
      </c>
    </row>
    <row r="2288" spans="1:40" x14ac:dyDescent="0.35">
      <c r="A2288">
        <v>83874</v>
      </c>
      <c r="B2288" t="s">
        <v>274</v>
      </c>
      <c r="C2288" s="31">
        <v>45916</v>
      </c>
      <c r="D2288" t="s">
        <v>373</v>
      </c>
      <c r="E2288" t="s">
        <v>374</v>
      </c>
      <c r="F2288" t="s">
        <v>382</v>
      </c>
      <c r="G2288" t="s">
        <v>383</v>
      </c>
      <c r="H2288" t="s">
        <v>853</v>
      </c>
      <c r="I2288" t="s">
        <v>854</v>
      </c>
      <c r="J2288">
        <v>500</v>
      </c>
      <c r="K2288">
        <v>11943.14</v>
      </c>
      <c r="L2288">
        <v>4500.6063599999998</v>
      </c>
      <c r="M2288">
        <v>2405.36</v>
      </c>
      <c r="N2288">
        <v>23.88627</v>
      </c>
      <c r="O2288" s="32">
        <f t="shared" si="595"/>
        <v>9537.7799999999988</v>
      </c>
      <c r="P2288" s="32">
        <f t="shared" si="596"/>
        <v>5037.1736399999991</v>
      </c>
      <c r="Q2288">
        <v>761503</v>
      </c>
      <c r="R2288" t="s">
        <v>346</v>
      </c>
      <c r="S2288" t="s">
        <v>347</v>
      </c>
      <c r="T2288" t="str">
        <f t="shared" si="597"/>
        <v>VEN</v>
      </c>
      <c r="U2288" t="s">
        <v>437</v>
      </c>
      <c r="V2288" s="33">
        <f t="shared" si="598"/>
        <v>11943.14</v>
      </c>
      <c r="W2288">
        <f t="shared" si="599"/>
        <v>500</v>
      </c>
      <c r="X2288" s="33">
        <f t="shared" si="600"/>
        <v>9537.7799999999988</v>
      </c>
      <c r="Y2288" s="33">
        <f t="shared" si="601"/>
        <v>2405.36</v>
      </c>
      <c r="Z2288" s="45">
        <f t="shared" si="602"/>
        <v>0.41338991588476726</v>
      </c>
      <c r="AA2288" s="33">
        <f t="shared" si="603"/>
        <v>4937.1736399999991</v>
      </c>
      <c r="AB2288" s="45">
        <f t="shared" si="604"/>
        <v>0.51764390036255814</v>
      </c>
      <c r="AC2288" s="33">
        <f>IFERROR($X2288/VLOOKUP(CONCATENATE("USD",C2288),[1]GEINDICE!AR$1:AS$65536,2,0),"")</f>
        <v>1796.3274069609758</v>
      </c>
      <c r="AD2288" s="33">
        <f>IFERROR($AA2288/VLOOKUP(CONCATENATE("USD",C2288),[1]GEINDICE!AR$1:AS$65536,2,0),"")</f>
        <v>929.85792526743978</v>
      </c>
      <c r="AE2288" s="33">
        <f>IFERROR($X2288/VLOOKUP(CONCATENATE("EUR",C2288),[1]GEINDICE!AR$1:AS$65536,2,0),"")</f>
        <v>1516.14738983913</v>
      </c>
      <c r="AF2288" s="33">
        <f>IFERROR($AA2288/VLOOKUP(CONCATENATE("EUR",C2288),[1]GEINDICE!AR$1:AS$65536,2,0),"")</f>
        <v>784.82444840083917</v>
      </c>
      <c r="AG2288" s="48" t="str">
        <f>VLOOKUP(E2288,[1]Apresentação!AW$1:AX$65536,2,0)</f>
        <v xml:space="preserve">                    2 - LEATHER AUXILIARIES</v>
      </c>
      <c r="AH2288" s="48" t="str">
        <f t="shared" si="605"/>
        <v xml:space="preserve">         5206000001 - PRODUCT AML 141 BR</v>
      </c>
      <c r="AI2288" s="49" t="str">
        <f t="shared" si="606"/>
        <v xml:space="preserve">     ZF1123 - GOBBA LEATHER INDUSTRIA E COMERCIO LTDA</v>
      </c>
      <c r="AJ2288" t="str">
        <f t="shared" si="607"/>
        <v xml:space="preserve">     90 - SALES</v>
      </c>
      <c r="AK2288" t="str">
        <f t="shared" si="608"/>
        <v/>
      </c>
      <c r="AL2288">
        <f t="shared" si="609"/>
        <v>9</v>
      </c>
      <c r="AM2288" t="str">
        <f t="shared" si="610"/>
        <v>2025 9</v>
      </c>
      <c r="AN2288" t="str">
        <f t="shared" si="611"/>
        <v xml:space="preserve">GOBBA </v>
      </c>
    </row>
    <row r="2289" spans="1:40" x14ac:dyDescent="0.35">
      <c r="A2289">
        <v>83597</v>
      </c>
      <c r="B2289" t="s">
        <v>274</v>
      </c>
      <c r="C2289" s="31">
        <v>45891</v>
      </c>
      <c r="D2289" t="s">
        <v>373</v>
      </c>
      <c r="E2289" t="s">
        <v>374</v>
      </c>
      <c r="F2289" t="s">
        <v>382</v>
      </c>
      <c r="G2289" t="s">
        <v>383</v>
      </c>
      <c r="H2289" t="s">
        <v>853</v>
      </c>
      <c r="I2289" t="s">
        <v>854</v>
      </c>
      <c r="J2289">
        <v>500</v>
      </c>
      <c r="K2289">
        <v>12176.54</v>
      </c>
      <c r="L2289">
        <v>4545.4452799999999</v>
      </c>
      <c r="M2289">
        <v>2452.37</v>
      </c>
      <c r="N2289">
        <v>24.353069999999999</v>
      </c>
      <c r="O2289" s="32">
        <f t="shared" si="595"/>
        <v>9724.1700000000019</v>
      </c>
      <c r="P2289" s="32">
        <f t="shared" si="596"/>
        <v>5178.724720000002</v>
      </c>
      <c r="Q2289">
        <v>759514</v>
      </c>
      <c r="R2289" t="s">
        <v>346</v>
      </c>
      <c r="S2289" t="s">
        <v>347</v>
      </c>
      <c r="T2289" t="str">
        <f t="shared" si="597"/>
        <v>VEN</v>
      </c>
      <c r="U2289" t="s">
        <v>348</v>
      </c>
      <c r="V2289" s="33">
        <f t="shared" si="598"/>
        <v>12176.54</v>
      </c>
      <c r="W2289">
        <f t="shared" si="599"/>
        <v>500</v>
      </c>
      <c r="X2289" s="33">
        <f t="shared" si="600"/>
        <v>9724.1700000000019</v>
      </c>
      <c r="Y2289" s="33">
        <f t="shared" si="601"/>
        <v>2452.37</v>
      </c>
      <c r="Z2289" s="45">
        <f t="shared" si="602"/>
        <v>0.41709095687280634</v>
      </c>
      <c r="AA2289" s="33">
        <f t="shared" si="603"/>
        <v>5078.724720000002</v>
      </c>
      <c r="AB2289" s="45">
        <f t="shared" si="604"/>
        <v>0.52227847929437687</v>
      </c>
      <c r="AC2289" s="33">
        <f>IFERROR($X2289/VLOOKUP(CONCATENATE("USD",C2289),[1]GEINDICE!AR$1:AS$65536,2,0),"")</f>
        <v>1787.7941609060158</v>
      </c>
      <c r="AD2289" s="33">
        <f>IFERROR($AA2289/VLOOKUP(CONCATENATE("USD",C2289),[1]GEINDICE!AR$1:AS$65536,2,0),"")</f>
        <v>933.72641564936043</v>
      </c>
      <c r="AE2289" s="33">
        <f>IFERROR($X2289/VLOOKUP(CONCATENATE("EUR",C2289),[1]GEINDICE!AR$1:AS$65536,2,0),"")</f>
        <v>1526.3416471770081</v>
      </c>
      <c r="AF2289" s="33">
        <f>IFERROR($AA2289/VLOOKUP(CONCATENATE("EUR",C2289),[1]GEINDICE!AR$1:AS$65536,2,0),"")</f>
        <v>797.1753943712821</v>
      </c>
      <c r="AG2289" s="48" t="str">
        <f>VLOOKUP(E2289,[1]Apresentação!AW$1:AX$65536,2,0)</f>
        <v xml:space="preserve">                    2 - LEATHER AUXILIARIES</v>
      </c>
      <c r="AH2289" s="48" t="str">
        <f t="shared" si="605"/>
        <v xml:space="preserve">         5206000001 - PRODUCT AML 141 BR</v>
      </c>
      <c r="AI2289" s="49" t="str">
        <f t="shared" si="606"/>
        <v xml:space="preserve">     ZF1123 - GOBBA LEATHER INDUSTRIA E COMERCIO LTDA</v>
      </c>
      <c r="AJ2289" t="str">
        <f t="shared" si="607"/>
        <v xml:space="preserve">     90 - SALES</v>
      </c>
      <c r="AK2289" t="str">
        <f t="shared" si="608"/>
        <v/>
      </c>
      <c r="AL2289">
        <f t="shared" si="609"/>
        <v>8</v>
      </c>
      <c r="AM2289" t="str">
        <f t="shared" si="610"/>
        <v>2025 8</v>
      </c>
      <c r="AN2289" t="str">
        <f t="shared" si="611"/>
        <v xml:space="preserve">GOBBA </v>
      </c>
    </row>
    <row r="2290" spans="1:40" x14ac:dyDescent="0.35">
      <c r="A2290">
        <v>83247</v>
      </c>
      <c r="B2290" t="s">
        <v>274</v>
      </c>
      <c r="C2290" s="31">
        <v>45862</v>
      </c>
      <c r="D2290" t="s">
        <v>373</v>
      </c>
      <c r="E2290" t="s">
        <v>374</v>
      </c>
      <c r="F2290" t="s">
        <v>382</v>
      </c>
      <c r="G2290" t="s">
        <v>383</v>
      </c>
      <c r="H2290" t="s">
        <v>853</v>
      </c>
      <c r="I2290" t="s">
        <v>854</v>
      </c>
      <c r="J2290">
        <v>500</v>
      </c>
      <c r="K2290">
        <v>12395.26</v>
      </c>
      <c r="L2290">
        <v>4257.71994</v>
      </c>
      <c r="M2290">
        <v>2496.41</v>
      </c>
      <c r="N2290">
        <v>24.790509999999998</v>
      </c>
      <c r="O2290" s="32">
        <f t="shared" si="595"/>
        <v>9898.85</v>
      </c>
      <c r="P2290" s="32">
        <f t="shared" si="596"/>
        <v>5641.1300600000004</v>
      </c>
      <c r="Q2290">
        <v>744752</v>
      </c>
      <c r="R2290" t="s">
        <v>346</v>
      </c>
      <c r="S2290" t="s">
        <v>347</v>
      </c>
      <c r="T2290" t="str">
        <f t="shared" si="597"/>
        <v>VEN</v>
      </c>
      <c r="U2290" t="s">
        <v>348</v>
      </c>
      <c r="V2290" s="33">
        <f t="shared" si="598"/>
        <v>12395.26</v>
      </c>
      <c r="W2290">
        <f t="shared" si="599"/>
        <v>500</v>
      </c>
      <c r="X2290" s="33">
        <f t="shared" si="600"/>
        <v>9898.85</v>
      </c>
      <c r="Y2290" s="33">
        <f t="shared" si="601"/>
        <v>2496.41</v>
      </c>
      <c r="Z2290" s="45">
        <f t="shared" si="602"/>
        <v>0.44703621061599358</v>
      </c>
      <c r="AA2290" s="33">
        <f t="shared" si="603"/>
        <v>5541.1300600000004</v>
      </c>
      <c r="AB2290" s="45">
        <f t="shared" si="604"/>
        <v>0.55977513145466395</v>
      </c>
      <c r="AC2290" s="33">
        <f>IFERROR($X2290/VLOOKUP(CONCATENATE("USD",C2290),[1]GEINDICE!AR$1:AS$65536,2,0),"")</f>
        <v>1792.0038378681729</v>
      </c>
      <c r="AD2290" s="33">
        <f>IFERROR($AA2290/VLOOKUP(CONCATENATE("USD",C2290),[1]GEINDICE!AR$1:AS$65536,2,0),"")</f>
        <v>1003.1191839099188</v>
      </c>
      <c r="AE2290" s="33">
        <f>IFERROR($X2290/VLOOKUP(CONCATENATE("EUR",C2290),[1]GEINDICE!AR$1:AS$65536,2,0),"")</f>
        <v>1523.1577651602579</v>
      </c>
      <c r="AF2290" s="33">
        <f>IFERROR($AA2290/VLOOKUP(CONCATENATE("EUR",C2290),[1]GEINDICE!AR$1:AS$65536,2,0),"")</f>
        <v>852.62583821877558</v>
      </c>
      <c r="AG2290" s="48" t="str">
        <f>VLOOKUP(E2290,[1]Apresentação!AW$1:AX$65536,2,0)</f>
        <v xml:space="preserve">                    2 - LEATHER AUXILIARIES</v>
      </c>
      <c r="AH2290" s="48" t="str">
        <f t="shared" si="605"/>
        <v xml:space="preserve">         5206000001 - PRODUCT AML 141 BR</v>
      </c>
      <c r="AI2290" s="49" t="str">
        <f t="shared" si="606"/>
        <v xml:space="preserve">     ZF1123 - GOBBA LEATHER INDUSTRIA E COMERCIO LTDA</v>
      </c>
      <c r="AJ2290" t="str">
        <f t="shared" si="607"/>
        <v xml:space="preserve">     90 - SALES</v>
      </c>
      <c r="AK2290" t="str">
        <f t="shared" si="608"/>
        <v/>
      </c>
      <c r="AL2290">
        <f t="shared" si="609"/>
        <v>7</v>
      </c>
      <c r="AM2290" t="str">
        <f t="shared" si="610"/>
        <v>2025 7</v>
      </c>
      <c r="AN2290" t="str">
        <f t="shared" si="611"/>
        <v xml:space="preserve">GOBBA </v>
      </c>
    </row>
    <row r="2291" spans="1:40" x14ac:dyDescent="0.35">
      <c r="A2291">
        <v>83504</v>
      </c>
      <c r="B2291" t="s">
        <v>274</v>
      </c>
      <c r="C2291" s="31">
        <v>45883</v>
      </c>
      <c r="D2291" t="s">
        <v>373</v>
      </c>
      <c r="E2291" t="s">
        <v>374</v>
      </c>
      <c r="F2291" t="s">
        <v>382</v>
      </c>
      <c r="G2291" t="s">
        <v>383</v>
      </c>
      <c r="H2291" t="s">
        <v>853</v>
      </c>
      <c r="I2291" t="s">
        <v>854</v>
      </c>
      <c r="J2291">
        <v>500</v>
      </c>
      <c r="K2291">
        <v>11998.98</v>
      </c>
      <c r="L2291">
        <v>4545.4452799999999</v>
      </c>
      <c r="M2291">
        <v>2416.61</v>
      </c>
      <c r="N2291">
        <v>23.997959999999999</v>
      </c>
      <c r="O2291" s="32">
        <f t="shared" si="595"/>
        <v>9582.369999999999</v>
      </c>
      <c r="P2291" s="32">
        <f t="shared" si="596"/>
        <v>5036.9247199999991</v>
      </c>
      <c r="Q2291">
        <v>754722</v>
      </c>
      <c r="R2291" t="s">
        <v>346</v>
      </c>
      <c r="S2291" t="s">
        <v>347</v>
      </c>
      <c r="T2291" t="str">
        <f t="shared" si="597"/>
        <v>VEN</v>
      </c>
      <c r="U2291" t="s">
        <v>348</v>
      </c>
      <c r="V2291" s="33">
        <f t="shared" si="598"/>
        <v>11998.98</v>
      </c>
      <c r="W2291">
        <f t="shared" si="599"/>
        <v>500</v>
      </c>
      <c r="X2291" s="33">
        <f t="shared" si="600"/>
        <v>9582.369999999999</v>
      </c>
      <c r="Y2291" s="33">
        <f t="shared" si="601"/>
        <v>2416.61</v>
      </c>
      <c r="Z2291" s="45">
        <f t="shared" si="602"/>
        <v>0.41144536618945937</v>
      </c>
      <c r="AA2291" s="33">
        <f t="shared" si="603"/>
        <v>4936.9247199999991</v>
      </c>
      <c r="AB2291" s="45">
        <f t="shared" si="604"/>
        <v>0.51520915180691207</v>
      </c>
      <c r="AC2291" s="33">
        <f>IFERROR($X2291/VLOOKUP(CONCATENATE("USD",C2291),[1]GEINDICE!AR$1:AS$65536,2,0),"")</f>
        <v>1771.3966170625747</v>
      </c>
      <c r="AD2291" s="33">
        <f>IFERROR($AA2291/VLOOKUP(CONCATENATE("USD",C2291),[1]GEINDICE!AR$1:AS$65536,2,0),"")</f>
        <v>912.63974859044254</v>
      </c>
      <c r="AE2291" s="33">
        <f>IFERROR($X2291/VLOOKUP(CONCATENATE("EUR",C2291),[1]GEINDICE!AR$1:AS$65536,2,0),"")</f>
        <v>1521.3008827078172</v>
      </c>
      <c r="AF2291" s="33">
        <f>IFERROR($AA2291/VLOOKUP(CONCATENATE("EUR",C2291),[1]GEINDICE!AR$1:AS$65536,2,0),"")</f>
        <v>783.7881374230011</v>
      </c>
      <c r="AG2291" s="48" t="str">
        <f>VLOOKUP(E2291,[1]Apresentação!AW$1:AX$65536,2,0)</f>
        <v xml:space="preserve">                    2 - LEATHER AUXILIARIES</v>
      </c>
      <c r="AH2291" s="48" t="str">
        <f t="shared" si="605"/>
        <v xml:space="preserve">         5206000001 - PRODUCT AML 141 BR</v>
      </c>
      <c r="AI2291" s="49" t="str">
        <f t="shared" si="606"/>
        <v xml:space="preserve">     ZF1123 - GOBBA LEATHER INDUSTRIA E COMERCIO LTDA</v>
      </c>
      <c r="AJ2291" t="str">
        <f t="shared" si="607"/>
        <v xml:space="preserve">     90 - SALES</v>
      </c>
      <c r="AK2291" t="str">
        <f t="shared" si="608"/>
        <v/>
      </c>
      <c r="AL2291">
        <f t="shared" si="609"/>
        <v>8</v>
      </c>
      <c r="AM2291" t="str">
        <f t="shared" si="610"/>
        <v>2025 8</v>
      </c>
      <c r="AN2291" t="str">
        <f t="shared" si="611"/>
        <v xml:space="preserve">GOBBA </v>
      </c>
    </row>
    <row r="2292" spans="1:40" x14ac:dyDescent="0.35">
      <c r="A2292">
        <v>82753</v>
      </c>
      <c r="B2292" t="s">
        <v>274</v>
      </c>
      <c r="C2292" s="31">
        <v>45820</v>
      </c>
      <c r="D2292" t="s">
        <v>373</v>
      </c>
      <c r="E2292" t="s">
        <v>374</v>
      </c>
      <c r="F2292" t="s">
        <v>382</v>
      </c>
      <c r="G2292" t="s">
        <v>383</v>
      </c>
      <c r="H2292" t="s">
        <v>853</v>
      </c>
      <c r="I2292" t="s">
        <v>854</v>
      </c>
      <c r="J2292">
        <v>500</v>
      </c>
      <c r="K2292">
        <v>12361.44</v>
      </c>
      <c r="L2292">
        <v>5050.66338</v>
      </c>
      <c r="M2292">
        <v>2489.61</v>
      </c>
      <c r="N2292">
        <v>24.72287</v>
      </c>
      <c r="O2292" s="32">
        <f t="shared" si="595"/>
        <v>9871.83</v>
      </c>
      <c r="P2292" s="32">
        <f t="shared" si="596"/>
        <v>4821.16662</v>
      </c>
      <c r="Q2292">
        <v>741197</v>
      </c>
      <c r="R2292" t="s">
        <v>346</v>
      </c>
      <c r="S2292" t="s">
        <v>347</v>
      </c>
      <c r="T2292" t="str">
        <f t="shared" si="597"/>
        <v>VEN</v>
      </c>
      <c r="U2292" t="s">
        <v>348</v>
      </c>
      <c r="V2292" s="33">
        <f t="shared" si="598"/>
        <v>12361.44</v>
      </c>
      <c r="W2292">
        <f t="shared" si="599"/>
        <v>500</v>
      </c>
      <c r="X2292" s="33">
        <f t="shared" si="600"/>
        <v>9871.83</v>
      </c>
      <c r="Y2292" s="33">
        <f t="shared" si="601"/>
        <v>2489.61</v>
      </c>
      <c r="Z2292" s="45">
        <f t="shared" si="602"/>
        <v>0.38192691304572929</v>
      </c>
      <c r="AA2292" s="33">
        <f t="shared" si="603"/>
        <v>4721.16662</v>
      </c>
      <c r="AB2292" s="45">
        <f t="shared" si="604"/>
        <v>0.47824634540910854</v>
      </c>
      <c r="AC2292" s="33">
        <f>IFERROR($X2292/VLOOKUP(CONCATENATE("USD",C2292),[1]GEINDICE!AR$1:AS$65536,2,0),"")</f>
        <v>1782.3048313714162</v>
      </c>
      <c r="AD2292" s="33">
        <f>IFERROR($AA2292/VLOOKUP(CONCATENATE("USD",C2292),[1]GEINDICE!AR$1:AS$65536,2,0),"")</f>
        <v>852.38077200837722</v>
      </c>
      <c r="AE2292" s="33">
        <f>IFERROR($X2292/VLOOKUP(CONCATENATE("EUR",C2292),[1]GEINDICE!AR$1:AS$65536,2,0),"")</f>
        <v>1539.3946482035926</v>
      </c>
      <c r="AF2292" s="33">
        <f>IFERROR($AA2292/VLOOKUP(CONCATENATE("EUR",C2292),[1]GEINDICE!AR$1:AS$65536,2,0),"")</f>
        <v>736.20986464570854</v>
      </c>
      <c r="AG2292" s="48" t="str">
        <f>VLOOKUP(E2292,[1]Apresentação!AW$1:AX$65536,2,0)</f>
        <v xml:space="preserve">                    2 - LEATHER AUXILIARIES</v>
      </c>
      <c r="AH2292" s="48" t="str">
        <f t="shared" si="605"/>
        <v xml:space="preserve">         5206000001 - PRODUCT AML 141 BR</v>
      </c>
      <c r="AI2292" s="49" t="str">
        <f t="shared" si="606"/>
        <v xml:space="preserve">     ZF1123 - GOBBA LEATHER INDUSTRIA E COMERCIO LTDA</v>
      </c>
      <c r="AJ2292" t="str">
        <f t="shared" si="607"/>
        <v xml:space="preserve">     90 - SALES</v>
      </c>
      <c r="AK2292" t="str">
        <f t="shared" si="608"/>
        <v/>
      </c>
      <c r="AL2292">
        <f t="shared" si="609"/>
        <v>6</v>
      </c>
      <c r="AM2292" t="str">
        <f t="shared" si="610"/>
        <v>2025 6</v>
      </c>
      <c r="AN2292" t="str">
        <f t="shared" si="611"/>
        <v xml:space="preserve">GOBBA </v>
      </c>
    </row>
    <row r="2293" spans="1:40" x14ac:dyDescent="0.35">
      <c r="A2293">
        <v>83450</v>
      </c>
      <c r="B2293" t="s">
        <v>274</v>
      </c>
      <c r="C2293" s="31">
        <v>45880</v>
      </c>
      <c r="D2293" t="s">
        <v>373</v>
      </c>
      <c r="E2293" t="s">
        <v>374</v>
      </c>
      <c r="F2293" t="s">
        <v>693</v>
      </c>
      <c r="G2293" t="s">
        <v>391</v>
      </c>
      <c r="H2293" t="s">
        <v>853</v>
      </c>
      <c r="I2293" t="s">
        <v>854</v>
      </c>
      <c r="J2293">
        <v>1000</v>
      </c>
      <c r="K2293">
        <v>23220.71</v>
      </c>
      <c r="L2293">
        <v>9090.8905599999998</v>
      </c>
      <c r="M2293">
        <v>4676.67</v>
      </c>
      <c r="N2293">
        <v>23.22071</v>
      </c>
      <c r="O2293" s="32">
        <f t="shared" si="595"/>
        <v>18544.04</v>
      </c>
      <c r="P2293" s="32">
        <f t="shared" si="596"/>
        <v>9453.1494400000011</v>
      </c>
      <c r="Q2293">
        <v>752396</v>
      </c>
      <c r="R2293" t="s">
        <v>346</v>
      </c>
      <c r="S2293" t="s">
        <v>347</v>
      </c>
      <c r="T2293" t="str">
        <f t="shared" si="597"/>
        <v>VEN</v>
      </c>
      <c r="U2293" t="s">
        <v>348</v>
      </c>
      <c r="V2293" s="33">
        <f t="shared" si="598"/>
        <v>23220.71</v>
      </c>
      <c r="W2293">
        <f t="shared" si="599"/>
        <v>1000</v>
      </c>
      <c r="X2293" s="33">
        <f t="shared" si="600"/>
        <v>18544.04</v>
      </c>
      <c r="Y2293" s="33">
        <f t="shared" si="601"/>
        <v>4676.67</v>
      </c>
      <c r="Z2293" s="45">
        <f t="shared" si="602"/>
        <v>0.39848692998620633</v>
      </c>
      <c r="AA2293" s="33">
        <f t="shared" si="603"/>
        <v>9253.1494400000011</v>
      </c>
      <c r="AB2293" s="45">
        <f t="shared" si="604"/>
        <v>0.49898239218638446</v>
      </c>
      <c r="AC2293" s="33">
        <f>IFERROR($X2293/VLOOKUP(CONCATENATE("USD",C2293),[1]GEINDICE!AR$1:AS$65536,2,0),"")</f>
        <v>3404.2626622363373</v>
      </c>
      <c r="AD2293" s="33">
        <f>IFERROR($AA2293/VLOOKUP(CONCATENATE("USD",C2293),[1]GEINDICE!AR$1:AS$65536,2,0),"")</f>
        <v>1698.6671268334771</v>
      </c>
      <c r="AE2293" s="33">
        <f>IFERROR($X2293/VLOOKUP(CONCATENATE("EUR",C2293),[1]GEINDICE!AR$1:AS$65536,2,0),"")</f>
        <v>2932.6986336032392</v>
      </c>
      <c r="AF2293" s="33">
        <f>IFERROR($AA2293/VLOOKUP(CONCATENATE("EUR",C2293),[1]GEINDICE!AR$1:AS$65536,2,0),"")</f>
        <v>1463.3649797570852</v>
      </c>
      <c r="AG2293" s="48" t="str">
        <f>VLOOKUP(E2293,[1]Apresentação!AW$1:AX$65536,2,0)</f>
        <v xml:space="preserve">                    2 - LEATHER AUXILIARIES</v>
      </c>
      <c r="AH2293" s="48" t="str">
        <f t="shared" si="605"/>
        <v xml:space="preserve">         5206000001 - PRODUCT AML 141 BR</v>
      </c>
      <c r="AI2293" s="49" t="str">
        <f t="shared" si="606"/>
        <v xml:space="preserve">     L00414 - JBS S.A</v>
      </c>
      <c r="AJ2293" t="str">
        <f t="shared" si="607"/>
        <v xml:space="preserve">     90 - SALES</v>
      </c>
      <c r="AK2293" t="str">
        <f t="shared" si="608"/>
        <v/>
      </c>
      <c r="AL2293">
        <f t="shared" si="609"/>
        <v>8</v>
      </c>
      <c r="AM2293" t="str">
        <f t="shared" si="610"/>
        <v>2025 8</v>
      </c>
      <c r="AN2293" t="str">
        <f t="shared" si="611"/>
        <v xml:space="preserve">JBS </v>
      </c>
    </row>
    <row r="2294" spans="1:40" x14ac:dyDescent="0.35">
      <c r="A2294">
        <v>84272</v>
      </c>
      <c r="B2294" t="s">
        <v>274</v>
      </c>
      <c r="C2294" s="31">
        <v>45950</v>
      </c>
      <c r="D2294" t="s">
        <v>373</v>
      </c>
      <c r="E2294" t="s">
        <v>374</v>
      </c>
      <c r="F2294" t="s">
        <v>693</v>
      </c>
      <c r="G2294" t="s">
        <v>391</v>
      </c>
      <c r="H2294" t="s">
        <v>853</v>
      </c>
      <c r="I2294" t="s">
        <v>854</v>
      </c>
      <c r="J2294">
        <v>1000</v>
      </c>
      <c r="K2294">
        <v>23278.920000000002</v>
      </c>
      <c r="L2294">
        <v>9001.2127299999993</v>
      </c>
      <c r="M2294">
        <v>4688.3999999999996</v>
      </c>
      <c r="N2294">
        <v>23.278919999999999</v>
      </c>
      <c r="O2294" s="32">
        <f t="shared" si="595"/>
        <v>18590.520000000004</v>
      </c>
      <c r="P2294" s="32">
        <f t="shared" si="596"/>
        <v>9589.3072700000048</v>
      </c>
      <c r="Q2294">
        <v>764642</v>
      </c>
      <c r="R2294" t="s">
        <v>346</v>
      </c>
      <c r="S2294" t="s">
        <v>347</v>
      </c>
      <c r="T2294" t="str">
        <f t="shared" si="597"/>
        <v>VEN</v>
      </c>
      <c r="U2294" t="s">
        <v>348</v>
      </c>
      <c r="V2294" s="33">
        <f t="shared" si="598"/>
        <v>23278.920000000002</v>
      </c>
      <c r="W2294">
        <f t="shared" si="599"/>
        <v>1000</v>
      </c>
      <c r="X2294" s="33">
        <f t="shared" si="600"/>
        <v>18590.520000000004</v>
      </c>
      <c r="Y2294" s="33">
        <f t="shared" si="601"/>
        <v>4688.3999999999996</v>
      </c>
      <c r="Z2294" s="45">
        <f t="shared" si="602"/>
        <v>0.40333947064554559</v>
      </c>
      <c r="AA2294" s="33">
        <f t="shared" si="603"/>
        <v>9389.3072700000048</v>
      </c>
      <c r="AB2294" s="45">
        <f t="shared" si="604"/>
        <v>0.505058883237263</v>
      </c>
      <c r="AC2294" s="33">
        <f>IFERROR($X2294/VLOOKUP(CONCATENATE("USD",C2294),[1]GEINDICE!AR$1:AS$65536,2,0),"")</f>
        <v>3457.35061650332</v>
      </c>
      <c r="AD2294" s="33">
        <f>IFERROR($AA2294/VLOOKUP(CONCATENATE("USD",C2294),[1]GEINDICE!AR$1:AS$65536,2,0),"")</f>
        <v>1746.1656413308297</v>
      </c>
      <c r="AE2294" s="33">
        <f>IFERROR($X2294/VLOOKUP(CONCATENATE("EUR",C2294),[1]GEINDICE!AR$1:AS$65536,2,0),"")</f>
        <v>2966.1779018747511</v>
      </c>
      <c r="AF2294" s="33">
        <f>IFERROR($AA2294/VLOOKUP(CONCATENATE("EUR",C2294),[1]GEINDICE!AR$1:AS$65536,2,0),"")</f>
        <v>1498.0944986039099</v>
      </c>
      <c r="AG2294" s="48" t="str">
        <f>VLOOKUP(E2294,[1]Apresentação!AW$1:AX$65536,2,0)</f>
        <v xml:space="preserve">                    2 - LEATHER AUXILIARIES</v>
      </c>
      <c r="AH2294" s="48" t="str">
        <f t="shared" si="605"/>
        <v xml:space="preserve">         5206000001 - PRODUCT AML 141 BR</v>
      </c>
      <c r="AI2294" s="49" t="str">
        <f t="shared" si="606"/>
        <v xml:space="preserve">     L00414 - JBS S.A</v>
      </c>
      <c r="AJ2294" t="str">
        <f t="shared" si="607"/>
        <v xml:space="preserve">     90 - SALES</v>
      </c>
      <c r="AK2294" t="str">
        <f t="shared" si="608"/>
        <v/>
      </c>
      <c r="AL2294">
        <f t="shared" si="609"/>
        <v>10</v>
      </c>
      <c r="AM2294" t="str">
        <f t="shared" si="610"/>
        <v>2025 10</v>
      </c>
      <c r="AN2294" t="str">
        <f t="shared" si="611"/>
        <v xml:space="preserve">JBS </v>
      </c>
    </row>
    <row r="2295" spans="1:40" x14ac:dyDescent="0.35">
      <c r="A2295">
        <v>84237</v>
      </c>
      <c r="B2295" t="s">
        <v>274</v>
      </c>
      <c r="C2295" s="31">
        <v>45946</v>
      </c>
      <c r="D2295" t="s">
        <v>373</v>
      </c>
      <c r="E2295" t="s">
        <v>374</v>
      </c>
      <c r="F2295" t="s">
        <v>382</v>
      </c>
      <c r="G2295" t="s">
        <v>383</v>
      </c>
      <c r="H2295" t="s">
        <v>853</v>
      </c>
      <c r="I2295" t="s">
        <v>854</v>
      </c>
      <c r="J2295">
        <v>750</v>
      </c>
      <c r="K2295">
        <v>18790.080000000002</v>
      </c>
      <c r="L2295">
        <v>6750.9095399999997</v>
      </c>
      <c r="M2295">
        <v>3784.34</v>
      </c>
      <c r="N2295">
        <v>25.053439999999998</v>
      </c>
      <c r="O2295" s="32">
        <f t="shared" si="595"/>
        <v>15005.740000000002</v>
      </c>
      <c r="P2295" s="32">
        <f t="shared" si="596"/>
        <v>8254.830460000001</v>
      </c>
      <c r="Q2295">
        <v>764413</v>
      </c>
      <c r="R2295" t="s">
        <v>346</v>
      </c>
      <c r="S2295" t="s">
        <v>347</v>
      </c>
      <c r="T2295" t="str">
        <f t="shared" si="597"/>
        <v>VEN</v>
      </c>
      <c r="U2295" t="s">
        <v>348</v>
      </c>
      <c r="V2295" s="33">
        <f t="shared" si="598"/>
        <v>18790.080000000002</v>
      </c>
      <c r="W2295">
        <f t="shared" si="599"/>
        <v>750</v>
      </c>
      <c r="X2295" s="33">
        <f t="shared" si="600"/>
        <v>15005.740000000002</v>
      </c>
      <c r="Y2295" s="33">
        <f t="shared" si="601"/>
        <v>3784.34</v>
      </c>
      <c r="Z2295" s="45">
        <f t="shared" si="602"/>
        <v>0.43133560155145695</v>
      </c>
      <c r="AA2295" s="33">
        <f t="shared" si="603"/>
        <v>8104.830460000001</v>
      </c>
      <c r="AB2295" s="45">
        <f t="shared" si="604"/>
        <v>0.54011534652739557</v>
      </c>
      <c r="AC2295" s="33">
        <f>IFERROR($X2295/VLOOKUP(CONCATENATE("USD",C2295),[1]GEINDICE!AR$1:AS$65536,2,0),"")</f>
        <v>2760.742539647496</v>
      </c>
      <c r="AD2295" s="33">
        <f>IFERROR($AA2295/VLOOKUP(CONCATENATE("USD",C2295),[1]GEINDICE!AR$1:AS$65536,2,0),"")</f>
        <v>1491.1194134746293</v>
      </c>
      <c r="AE2295" s="33">
        <f>IFERROR($X2295/VLOOKUP(CONCATENATE("EUR",C2295),[1]GEINDICE!AR$1:AS$65536,2,0),"")</f>
        <v>2366.5000236559481</v>
      </c>
      <c r="AF2295" s="33">
        <f>IFERROR($AA2295/VLOOKUP(CONCATENATE("EUR",C2295),[1]GEINDICE!AR$1:AS$65536,2,0),"")</f>
        <v>1278.182980334022</v>
      </c>
      <c r="AG2295" s="48" t="str">
        <f>VLOOKUP(E2295,[1]Apresentação!AW$1:AX$65536,2,0)</f>
        <v xml:space="preserve">                    2 - LEATHER AUXILIARIES</v>
      </c>
      <c r="AH2295" s="48" t="str">
        <f t="shared" si="605"/>
        <v xml:space="preserve">         5206000001 - PRODUCT AML 141 BR</v>
      </c>
      <c r="AI2295" s="49" t="str">
        <f t="shared" si="606"/>
        <v xml:space="preserve">     ZF1123 - GOBBA LEATHER INDUSTRIA E COMERCIO LTDA</v>
      </c>
      <c r="AJ2295" t="str">
        <f t="shared" si="607"/>
        <v xml:space="preserve">     90 - SALES</v>
      </c>
      <c r="AK2295" t="str">
        <f t="shared" si="608"/>
        <v/>
      </c>
      <c r="AL2295">
        <f t="shared" si="609"/>
        <v>10</v>
      </c>
      <c r="AM2295" t="str">
        <f t="shared" si="610"/>
        <v>2025 10</v>
      </c>
      <c r="AN2295" t="str">
        <f t="shared" si="611"/>
        <v xml:space="preserve">GOBBA </v>
      </c>
    </row>
    <row r="2296" spans="1:40" x14ac:dyDescent="0.35">
      <c r="A2296">
        <v>83053</v>
      </c>
      <c r="B2296" t="s">
        <v>274</v>
      </c>
      <c r="C2296" s="31">
        <v>45848</v>
      </c>
      <c r="D2296" t="s">
        <v>373</v>
      </c>
      <c r="E2296" t="s">
        <v>374</v>
      </c>
      <c r="F2296" t="s">
        <v>382</v>
      </c>
      <c r="G2296" t="s">
        <v>383</v>
      </c>
      <c r="H2296" t="s">
        <v>853</v>
      </c>
      <c r="I2296" t="s">
        <v>854</v>
      </c>
      <c r="J2296">
        <v>250</v>
      </c>
      <c r="K2296">
        <v>6071.03</v>
      </c>
      <c r="L2296">
        <v>2128.85997</v>
      </c>
      <c r="M2296">
        <v>1222.71</v>
      </c>
      <c r="N2296">
        <v>24.284100000000002</v>
      </c>
      <c r="O2296" s="32">
        <f t="shared" si="595"/>
        <v>4848.32</v>
      </c>
      <c r="P2296" s="32">
        <f t="shared" si="596"/>
        <v>2719.4600299999997</v>
      </c>
      <c r="Q2296">
        <v>743444</v>
      </c>
      <c r="R2296" t="s">
        <v>346</v>
      </c>
      <c r="S2296" t="s">
        <v>347</v>
      </c>
      <c r="T2296" t="str">
        <f t="shared" si="597"/>
        <v>VEN</v>
      </c>
      <c r="U2296" t="s">
        <v>348</v>
      </c>
      <c r="V2296" s="33">
        <f t="shared" si="598"/>
        <v>6071.03</v>
      </c>
      <c r="W2296">
        <f t="shared" si="599"/>
        <v>250</v>
      </c>
      <c r="X2296" s="33">
        <f t="shared" si="600"/>
        <v>4848.32</v>
      </c>
      <c r="Y2296" s="33">
        <f t="shared" si="601"/>
        <v>1222.71</v>
      </c>
      <c r="Z2296" s="45">
        <f t="shared" si="602"/>
        <v>0.4397046349630952</v>
      </c>
      <c r="AA2296" s="33">
        <f t="shared" si="603"/>
        <v>2669.4600299999997</v>
      </c>
      <c r="AB2296" s="45">
        <f t="shared" si="604"/>
        <v>0.55059485141244802</v>
      </c>
      <c r="AC2296" s="33">
        <f>IFERROR($X2296/VLOOKUP(CONCATENATE("USD",C2296),[1]GEINDICE!AR$1:AS$65536,2,0),"")</f>
        <v>874.62702722205177</v>
      </c>
      <c r="AD2296" s="33">
        <f>IFERROR($AA2296/VLOOKUP(CONCATENATE("USD",C2296),[1]GEINDICE!AR$1:AS$65536,2,0),"")</f>
        <v>481.56513809463667</v>
      </c>
      <c r="AE2296" s="33">
        <f>IFERROR($X2296/VLOOKUP(CONCATENATE("EUR",C2296),[1]GEINDICE!AR$1:AS$65536,2,0),"")</f>
        <v>748.24371874807082</v>
      </c>
      <c r="AF2296" s="33">
        <f>IFERROR($AA2296/VLOOKUP(CONCATENATE("EUR",C2296),[1]GEINDICE!AR$1:AS$65536,2,0),"")</f>
        <v>411.97913914439158</v>
      </c>
      <c r="AG2296" s="48" t="str">
        <f>VLOOKUP(E2296,[1]Apresentação!AW$1:AX$65536,2,0)</f>
        <v xml:space="preserve">                    2 - LEATHER AUXILIARIES</v>
      </c>
      <c r="AH2296" s="48" t="str">
        <f t="shared" si="605"/>
        <v xml:space="preserve">         5206000001 - PRODUCT AML 141 BR</v>
      </c>
      <c r="AI2296" s="49" t="str">
        <f t="shared" si="606"/>
        <v xml:space="preserve">     ZF1123 - GOBBA LEATHER INDUSTRIA E COMERCIO LTDA</v>
      </c>
      <c r="AJ2296" t="str">
        <f t="shared" si="607"/>
        <v xml:space="preserve">     90 - SALES</v>
      </c>
      <c r="AK2296" t="str">
        <f t="shared" si="608"/>
        <v/>
      </c>
      <c r="AL2296">
        <f t="shared" si="609"/>
        <v>7</v>
      </c>
      <c r="AM2296" t="str">
        <f t="shared" si="610"/>
        <v>2025 7</v>
      </c>
      <c r="AN2296" t="str">
        <f t="shared" si="611"/>
        <v xml:space="preserve">GOBBA </v>
      </c>
    </row>
    <row r="2297" spans="1:40" x14ac:dyDescent="0.35">
      <c r="A2297">
        <v>82883</v>
      </c>
      <c r="B2297" t="s">
        <v>274</v>
      </c>
      <c r="C2297" s="31">
        <v>45834</v>
      </c>
      <c r="D2297" t="s">
        <v>373</v>
      </c>
      <c r="E2297" t="s">
        <v>374</v>
      </c>
      <c r="F2297" t="s">
        <v>382</v>
      </c>
      <c r="G2297" t="s">
        <v>383</v>
      </c>
      <c r="H2297" t="s">
        <v>853</v>
      </c>
      <c r="I2297" t="s">
        <v>854</v>
      </c>
      <c r="J2297">
        <v>250</v>
      </c>
      <c r="K2297">
        <v>6111.85</v>
      </c>
      <c r="L2297">
        <v>2537.9845</v>
      </c>
      <c r="M2297">
        <v>1230.93</v>
      </c>
      <c r="N2297">
        <v>24.447409999999998</v>
      </c>
      <c r="O2297" s="32">
        <f t="shared" si="595"/>
        <v>4880.92</v>
      </c>
      <c r="P2297" s="32">
        <f t="shared" si="596"/>
        <v>2342.9355</v>
      </c>
      <c r="Q2297">
        <v>742055</v>
      </c>
      <c r="R2297" t="s">
        <v>346</v>
      </c>
      <c r="S2297" t="s">
        <v>347</v>
      </c>
      <c r="T2297" t="str">
        <f t="shared" si="597"/>
        <v>VEN</v>
      </c>
      <c r="U2297" t="s">
        <v>348</v>
      </c>
      <c r="V2297" s="33">
        <f t="shared" si="598"/>
        <v>6111.85</v>
      </c>
      <c r="W2297">
        <f t="shared" si="599"/>
        <v>250</v>
      </c>
      <c r="X2297" s="33">
        <f t="shared" si="600"/>
        <v>4880.92</v>
      </c>
      <c r="Y2297" s="33">
        <f t="shared" si="601"/>
        <v>1230.93</v>
      </c>
      <c r="Z2297" s="45">
        <f t="shared" si="602"/>
        <v>0.37516226674411185</v>
      </c>
      <c r="AA2297" s="33">
        <f t="shared" si="603"/>
        <v>2292.9355</v>
      </c>
      <c r="AB2297" s="45">
        <f t="shared" si="604"/>
        <v>0.46977526777738621</v>
      </c>
      <c r="AC2297" s="33">
        <f>IFERROR($X2297/VLOOKUP(CONCATENATE("USD",C2297),[1]GEINDICE!AR$1:AS$65536,2,0),"")</f>
        <v>885.10653731072625</v>
      </c>
      <c r="AD2297" s="33">
        <f>IFERROR($AA2297/VLOOKUP(CONCATENATE("USD",C2297),[1]GEINDICE!AR$1:AS$65536,2,0),"")</f>
        <v>415.80116057666152</v>
      </c>
      <c r="AE2297" s="33">
        <f>IFERROR($X2297/VLOOKUP(CONCATENATE("EUR",C2297),[1]GEINDICE!AR$1:AS$65536,2,0),"")</f>
        <v>755.40835435593453</v>
      </c>
      <c r="AF2297" s="33">
        <f>IFERROR($AA2297/VLOOKUP(CONCATENATE("EUR",C2297),[1]GEINDICE!AR$1:AS$65536,2,0),"")</f>
        <v>354.87216194883382</v>
      </c>
      <c r="AG2297" s="48" t="str">
        <f>VLOOKUP(E2297,[1]Apresentação!AW$1:AX$65536,2,0)</f>
        <v xml:space="preserve">                    2 - LEATHER AUXILIARIES</v>
      </c>
      <c r="AH2297" s="48" t="str">
        <f t="shared" si="605"/>
        <v xml:space="preserve">         5206000001 - PRODUCT AML 141 BR</v>
      </c>
      <c r="AI2297" s="49" t="str">
        <f t="shared" si="606"/>
        <v xml:space="preserve">     ZF1123 - GOBBA LEATHER INDUSTRIA E COMERCIO LTDA</v>
      </c>
      <c r="AJ2297" t="str">
        <f t="shared" si="607"/>
        <v xml:space="preserve">     90 - SALES</v>
      </c>
      <c r="AK2297" t="str">
        <f t="shared" si="608"/>
        <v/>
      </c>
      <c r="AL2297">
        <f t="shared" si="609"/>
        <v>6</v>
      </c>
      <c r="AM2297" t="str">
        <f t="shared" si="610"/>
        <v>2025 6</v>
      </c>
      <c r="AN2297" t="str">
        <f t="shared" si="611"/>
        <v xml:space="preserve">GOBBA </v>
      </c>
    </row>
    <row r="2298" spans="1:40" x14ac:dyDescent="0.35">
      <c r="A2298">
        <v>84041</v>
      </c>
      <c r="B2298" t="s">
        <v>274</v>
      </c>
      <c r="C2298" s="31">
        <v>45930</v>
      </c>
      <c r="D2298" t="s">
        <v>373</v>
      </c>
      <c r="E2298" t="s">
        <v>374</v>
      </c>
      <c r="F2298" t="s">
        <v>382</v>
      </c>
      <c r="G2298" t="s">
        <v>383</v>
      </c>
      <c r="H2298" t="s">
        <v>853</v>
      </c>
      <c r="I2298" t="s">
        <v>854</v>
      </c>
      <c r="J2298">
        <v>500</v>
      </c>
      <c r="K2298">
        <v>12292.35</v>
      </c>
      <c r="L2298">
        <v>4500.6063599999998</v>
      </c>
      <c r="M2298">
        <v>2475.69</v>
      </c>
      <c r="N2298">
        <v>24.584700000000002</v>
      </c>
      <c r="O2298" s="32">
        <f t="shared" si="595"/>
        <v>9816.66</v>
      </c>
      <c r="P2298" s="32">
        <f t="shared" si="596"/>
        <v>5316.0536400000001</v>
      </c>
      <c r="Q2298">
        <v>762810</v>
      </c>
      <c r="R2298" t="s">
        <v>346</v>
      </c>
      <c r="S2298" t="s">
        <v>347</v>
      </c>
      <c r="T2298" t="str">
        <f t="shared" si="597"/>
        <v>VEN</v>
      </c>
      <c r="U2298" t="s">
        <v>437</v>
      </c>
      <c r="V2298" s="33">
        <f t="shared" si="598"/>
        <v>12292.35</v>
      </c>
      <c r="W2298">
        <f t="shared" si="599"/>
        <v>500</v>
      </c>
      <c r="X2298" s="33">
        <f t="shared" si="600"/>
        <v>9816.66</v>
      </c>
      <c r="Y2298" s="33">
        <f t="shared" si="601"/>
        <v>2475.69</v>
      </c>
      <c r="Z2298" s="45">
        <f t="shared" si="602"/>
        <v>0.4243333162495373</v>
      </c>
      <c r="AA2298" s="33">
        <f t="shared" si="603"/>
        <v>5216.0536400000001</v>
      </c>
      <c r="AB2298" s="45">
        <f t="shared" si="604"/>
        <v>0.53134708139020814</v>
      </c>
      <c r="AC2298" s="33">
        <f>IFERROR($X2298/VLOOKUP(CONCATENATE("USD",C2298),[1]GEINDICE!AR$1:AS$65536,2,0),"")</f>
        <v>1845.7225585680442</v>
      </c>
      <c r="AD2298" s="33">
        <f>IFERROR($AA2298/VLOOKUP(CONCATENATE("USD",C2298),[1]GEINDICE!AR$1:AS$65536,2,0),"")</f>
        <v>980.71929455119766</v>
      </c>
      <c r="AE2298" s="33">
        <f>IFERROR($X2298/VLOOKUP(CONCATENATE("EUR",C2298),[1]GEINDICE!AR$1:AS$65536,2,0),"")</f>
        <v>1572.8298138238215</v>
      </c>
      <c r="AF2298" s="33">
        <f>IFERROR($AA2298/VLOOKUP(CONCATENATE("EUR",C2298),[1]GEINDICE!AR$1:AS$65536,2,0),"")</f>
        <v>835.71853109879191</v>
      </c>
      <c r="AG2298" s="48" t="str">
        <f>VLOOKUP(E2298,[1]Apresentação!AW$1:AX$65536,2,0)</f>
        <v xml:space="preserve">                    2 - LEATHER AUXILIARIES</v>
      </c>
      <c r="AH2298" s="48" t="str">
        <f t="shared" si="605"/>
        <v xml:space="preserve">         5206000001 - PRODUCT AML 141 BR</v>
      </c>
      <c r="AI2298" s="49" t="str">
        <f t="shared" si="606"/>
        <v xml:space="preserve">     ZF1123 - GOBBA LEATHER INDUSTRIA E COMERCIO LTDA</v>
      </c>
      <c r="AJ2298" t="str">
        <f t="shared" si="607"/>
        <v xml:space="preserve">     90 - SALES</v>
      </c>
      <c r="AK2298" t="str">
        <f t="shared" si="608"/>
        <v/>
      </c>
      <c r="AL2298">
        <f t="shared" si="609"/>
        <v>9</v>
      </c>
      <c r="AM2298" t="str">
        <f t="shared" si="610"/>
        <v>2025 9</v>
      </c>
      <c r="AN2298" t="str">
        <f t="shared" si="611"/>
        <v xml:space="preserve">GOBBA </v>
      </c>
    </row>
    <row r="2299" spans="1:40" x14ac:dyDescent="0.35">
      <c r="A2299">
        <v>83023</v>
      </c>
      <c r="B2299" t="s">
        <v>274</v>
      </c>
      <c r="C2299" s="31">
        <v>45846</v>
      </c>
      <c r="D2299" t="s">
        <v>373</v>
      </c>
      <c r="E2299" t="s">
        <v>374</v>
      </c>
      <c r="F2299" t="s">
        <v>382</v>
      </c>
      <c r="G2299" t="s">
        <v>383</v>
      </c>
      <c r="H2299" t="s">
        <v>853</v>
      </c>
      <c r="I2299" t="s">
        <v>854</v>
      </c>
      <c r="J2299">
        <v>250</v>
      </c>
      <c r="K2299">
        <v>6017.51</v>
      </c>
      <c r="L2299">
        <v>2624.3797800000002</v>
      </c>
      <c r="M2299">
        <v>1211.93</v>
      </c>
      <c r="N2299">
        <v>24.070049999999998</v>
      </c>
      <c r="O2299" s="32">
        <f t="shared" si="595"/>
        <v>4805.58</v>
      </c>
      <c r="P2299" s="32">
        <f t="shared" si="596"/>
        <v>2181.2002199999997</v>
      </c>
      <c r="Q2299">
        <v>743152</v>
      </c>
      <c r="R2299" t="s">
        <v>346</v>
      </c>
      <c r="S2299" t="s">
        <v>347</v>
      </c>
      <c r="T2299" t="str">
        <f t="shared" si="597"/>
        <v>VEN</v>
      </c>
      <c r="U2299" t="s">
        <v>348</v>
      </c>
      <c r="V2299" s="33">
        <f t="shared" si="598"/>
        <v>6017.51</v>
      </c>
      <c r="W2299">
        <f t="shared" si="599"/>
        <v>250</v>
      </c>
      <c r="X2299" s="33">
        <f t="shared" si="600"/>
        <v>4805.58</v>
      </c>
      <c r="Y2299" s="33">
        <f t="shared" si="601"/>
        <v>1211.93</v>
      </c>
      <c r="Z2299" s="45">
        <f t="shared" si="602"/>
        <v>0.35416646087833664</v>
      </c>
      <c r="AA2299" s="33">
        <f t="shared" si="603"/>
        <v>2131.2002199999997</v>
      </c>
      <c r="AB2299" s="45">
        <f t="shared" si="604"/>
        <v>0.44348449510777049</v>
      </c>
      <c r="AC2299" s="33">
        <f>IFERROR($X2299/VLOOKUP(CONCATENATE("USD",C2299),[1]GEINDICE!AR$1:AS$65536,2,0),"")</f>
        <v>880.61058071136677</v>
      </c>
      <c r="AD2299" s="33">
        <f>IFERROR($AA2299/VLOOKUP(CONCATENATE("USD",C2299),[1]GEINDICE!AR$1:AS$65536,2,0),"")</f>
        <v>390.53713877334104</v>
      </c>
      <c r="AE2299" s="33">
        <f>IFERROR($X2299/VLOOKUP(CONCATENATE("EUR",C2299),[1]GEINDICE!AR$1:AS$65536,2,0),"")</f>
        <v>752.14111312840407</v>
      </c>
      <c r="AF2299" s="33">
        <f>IFERROR($AA2299/VLOOKUP(CONCATENATE("EUR",C2299),[1]GEINDICE!AR$1:AS$65536,2,0),"")</f>
        <v>333.56292180554681</v>
      </c>
      <c r="AG2299" s="48" t="str">
        <f>VLOOKUP(E2299,[1]Apresentação!AW$1:AX$65536,2,0)</f>
        <v xml:space="preserve">                    2 - LEATHER AUXILIARIES</v>
      </c>
      <c r="AH2299" s="48" t="str">
        <f t="shared" si="605"/>
        <v xml:space="preserve">         5206000001 - PRODUCT AML 141 BR</v>
      </c>
      <c r="AI2299" s="49" t="str">
        <f t="shared" si="606"/>
        <v xml:space="preserve">     ZF1123 - GOBBA LEATHER INDUSTRIA E COMERCIO LTDA</v>
      </c>
      <c r="AJ2299" t="str">
        <f t="shared" si="607"/>
        <v xml:space="preserve">     90 - SALES</v>
      </c>
      <c r="AK2299" t="str">
        <f t="shared" si="608"/>
        <v/>
      </c>
      <c r="AL2299">
        <f t="shared" si="609"/>
        <v>7</v>
      </c>
      <c r="AM2299" t="str">
        <f t="shared" si="610"/>
        <v>2025 7</v>
      </c>
      <c r="AN2299" t="str">
        <f t="shared" si="611"/>
        <v xml:space="preserve">GOBBA </v>
      </c>
    </row>
    <row r="2300" spans="1:40" x14ac:dyDescent="0.35">
      <c r="A2300">
        <v>83024</v>
      </c>
      <c r="B2300" t="s">
        <v>274</v>
      </c>
      <c r="C2300" s="31">
        <v>45846</v>
      </c>
      <c r="D2300" t="s">
        <v>373</v>
      </c>
      <c r="E2300" t="s">
        <v>374</v>
      </c>
      <c r="F2300" t="s">
        <v>693</v>
      </c>
      <c r="G2300" t="s">
        <v>391</v>
      </c>
      <c r="H2300" t="s">
        <v>853</v>
      </c>
      <c r="I2300" t="s">
        <v>854</v>
      </c>
      <c r="J2300">
        <v>1000</v>
      </c>
      <c r="K2300">
        <v>23348.260000000002</v>
      </c>
      <c r="L2300">
        <v>10497.519109999999</v>
      </c>
      <c r="M2300">
        <v>4702.37</v>
      </c>
      <c r="N2300">
        <v>23.34826</v>
      </c>
      <c r="O2300" s="32">
        <f t="shared" si="595"/>
        <v>18645.890000000003</v>
      </c>
      <c r="P2300" s="32">
        <f t="shared" si="596"/>
        <v>8148.3708900000038</v>
      </c>
      <c r="Q2300">
        <v>743176</v>
      </c>
      <c r="R2300" t="s">
        <v>346</v>
      </c>
      <c r="S2300" t="s">
        <v>347</v>
      </c>
      <c r="T2300" t="str">
        <f t="shared" si="597"/>
        <v>VEN</v>
      </c>
      <c r="U2300" t="s">
        <v>348</v>
      </c>
      <c r="V2300" s="33">
        <f t="shared" si="598"/>
        <v>23348.260000000002</v>
      </c>
      <c r="W2300">
        <f t="shared" si="599"/>
        <v>1000</v>
      </c>
      <c r="X2300" s="33">
        <f t="shared" si="600"/>
        <v>18645.890000000003</v>
      </c>
      <c r="Y2300" s="33">
        <f t="shared" si="601"/>
        <v>4702.37</v>
      </c>
      <c r="Z2300" s="45">
        <f t="shared" si="602"/>
        <v>0.34042669089688066</v>
      </c>
      <c r="AA2300" s="33">
        <f t="shared" si="603"/>
        <v>7948.3708900000038</v>
      </c>
      <c r="AB2300" s="45">
        <f t="shared" si="604"/>
        <v>0.42628004831091476</v>
      </c>
      <c r="AC2300" s="33">
        <f>IFERROR($X2300/VLOOKUP(CONCATENATE("USD",C2300),[1]GEINDICE!AR$1:AS$65536,2,0),"")</f>
        <v>3416.812959264078</v>
      </c>
      <c r="AD2300" s="33">
        <f>IFERROR($AA2300/VLOOKUP(CONCATENATE("USD",C2300),[1]GEINDICE!AR$1:AS$65536,2,0),"")</f>
        <v>1456.519193344451</v>
      </c>
      <c r="AE2300" s="33">
        <f>IFERROR($X2300/VLOOKUP(CONCATENATE("EUR",C2300),[1]GEINDICE!AR$1:AS$65536,2,0),"")</f>
        <v>2918.345019720779</v>
      </c>
      <c r="AF2300" s="33">
        <f>IFERROR($AA2300/VLOOKUP(CONCATENATE("EUR",C2300),[1]GEINDICE!AR$1:AS$65536,2,0),"")</f>
        <v>1244.0322559944912</v>
      </c>
      <c r="AG2300" s="48" t="str">
        <f>VLOOKUP(E2300,[1]Apresentação!AW$1:AX$65536,2,0)</f>
        <v xml:space="preserve">                    2 - LEATHER AUXILIARIES</v>
      </c>
      <c r="AH2300" s="48" t="str">
        <f t="shared" si="605"/>
        <v xml:space="preserve">         5206000001 - PRODUCT AML 141 BR</v>
      </c>
      <c r="AI2300" s="49" t="str">
        <f t="shared" si="606"/>
        <v xml:space="preserve">     L00414 - JBS S.A</v>
      </c>
      <c r="AJ2300" t="str">
        <f t="shared" si="607"/>
        <v xml:space="preserve">     90 - SALES</v>
      </c>
      <c r="AK2300" t="str">
        <f t="shared" si="608"/>
        <v/>
      </c>
      <c r="AL2300">
        <f t="shared" si="609"/>
        <v>7</v>
      </c>
      <c r="AM2300" t="str">
        <f t="shared" si="610"/>
        <v>2025 7</v>
      </c>
      <c r="AN2300" t="str">
        <f t="shared" si="611"/>
        <v xml:space="preserve">JBS </v>
      </c>
    </row>
    <row r="2301" spans="1:40" x14ac:dyDescent="0.35">
      <c r="A2301">
        <v>82578</v>
      </c>
      <c r="B2301" t="s">
        <v>274</v>
      </c>
      <c r="C2301" s="31">
        <v>45806</v>
      </c>
      <c r="D2301" t="s">
        <v>373</v>
      </c>
      <c r="E2301" t="s">
        <v>374</v>
      </c>
      <c r="F2301" t="s">
        <v>382</v>
      </c>
      <c r="G2301" t="s">
        <v>383</v>
      </c>
      <c r="H2301" t="s">
        <v>853</v>
      </c>
      <c r="I2301" t="s">
        <v>854</v>
      </c>
      <c r="J2301">
        <v>250</v>
      </c>
      <c r="K2301">
        <v>6289.97</v>
      </c>
      <c r="L2301">
        <v>2504.5262299999999</v>
      </c>
      <c r="M2301">
        <v>1266.8</v>
      </c>
      <c r="N2301">
        <v>25.159859999999998</v>
      </c>
      <c r="O2301" s="32">
        <f t="shared" si="595"/>
        <v>5023.17</v>
      </c>
      <c r="P2301" s="32">
        <f t="shared" si="596"/>
        <v>2518.6437700000001</v>
      </c>
      <c r="Q2301">
        <v>739968</v>
      </c>
      <c r="R2301" t="s">
        <v>346</v>
      </c>
      <c r="S2301" t="s">
        <v>347</v>
      </c>
      <c r="T2301" t="str">
        <f t="shared" si="597"/>
        <v>VEN</v>
      </c>
      <c r="U2301" t="s">
        <v>348</v>
      </c>
      <c r="V2301" s="33">
        <f t="shared" si="598"/>
        <v>6289.97</v>
      </c>
      <c r="W2301">
        <f t="shared" si="599"/>
        <v>250</v>
      </c>
      <c r="X2301" s="33">
        <f t="shared" si="600"/>
        <v>5023.17</v>
      </c>
      <c r="Y2301" s="33">
        <f t="shared" si="601"/>
        <v>1266.8</v>
      </c>
      <c r="Z2301" s="45">
        <f t="shared" si="602"/>
        <v>0.39247305948994987</v>
      </c>
      <c r="AA2301" s="33">
        <f t="shared" si="603"/>
        <v>2468.6437700000001</v>
      </c>
      <c r="AB2301" s="45">
        <f t="shared" si="604"/>
        <v>0.49145136835902431</v>
      </c>
      <c r="AC2301" s="33">
        <f>IFERROR($X2301/VLOOKUP(CONCATENATE("USD",C2301),[1]GEINDICE!AR$1:AS$65536,2,0),"")</f>
        <v>888.12921020527244</v>
      </c>
      <c r="AD2301" s="33">
        <f>IFERROR($AA2301/VLOOKUP(CONCATENATE("USD",C2301),[1]GEINDICE!AR$1:AS$65536,2,0),"")</f>
        <v>436.47231563500065</v>
      </c>
      <c r="AE2301" s="33">
        <f>IFERROR($X2301/VLOOKUP(CONCATENATE("EUR",C2301),[1]GEINDICE!AR$1:AS$65536,2,0),"")</f>
        <v>781.11121477887662</v>
      </c>
      <c r="AF2301" s="33">
        <f>IFERROR($AA2301/VLOOKUP(CONCATENATE("EUR",C2301),[1]GEINDICE!AR$1:AS$65536,2,0),"")</f>
        <v>383.87817534365865</v>
      </c>
      <c r="AG2301" s="48" t="str">
        <f>VLOOKUP(E2301,[1]Apresentação!AW$1:AX$65536,2,0)</f>
        <v xml:space="preserve">                    2 - LEATHER AUXILIARIES</v>
      </c>
      <c r="AH2301" s="48" t="str">
        <f t="shared" si="605"/>
        <v xml:space="preserve">         5206000001 - PRODUCT AML 141 BR</v>
      </c>
      <c r="AI2301" s="49" t="str">
        <f t="shared" si="606"/>
        <v xml:space="preserve">     ZF1123 - GOBBA LEATHER INDUSTRIA E COMERCIO LTDA</v>
      </c>
      <c r="AJ2301" t="str">
        <f t="shared" si="607"/>
        <v xml:space="preserve">     90 - SALES</v>
      </c>
      <c r="AK2301" t="str">
        <f t="shared" si="608"/>
        <v/>
      </c>
      <c r="AL2301">
        <f t="shared" si="609"/>
        <v>5</v>
      </c>
      <c r="AM2301" t="str">
        <f t="shared" si="610"/>
        <v>2025 5</v>
      </c>
      <c r="AN2301" t="str">
        <f t="shared" si="611"/>
        <v xml:space="preserve">GOBBA </v>
      </c>
    </row>
    <row r="2302" spans="1:40" x14ac:dyDescent="0.35">
      <c r="A2302">
        <v>82935</v>
      </c>
      <c r="B2302" t="s">
        <v>274</v>
      </c>
      <c r="C2302" s="31">
        <v>45839</v>
      </c>
      <c r="D2302" t="s">
        <v>373</v>
      </c>
      <c r="E2302" t="s">
        <v>374</v>
      </c>
      <c r="F2302" t="s">
        <v>382</v>
      </c>
      <c r="G2302" t="s">
        <v>383</v>
      </c>
      <c r="H2302" t="s">
        <v>853</v>
      </c>
      <c r="I2302" t="s">
        <v>854</v>
      </c>
      <c r="J2302">
        <v>250</v>
      </c>
      <c r="K2302">
        <v>6091.9400000000005</v>
      </c>
      <c r="L2302">
        <v>2556.6412700000001</v>
      </c>
      <c r="M2302">
        <v>1226.92</v>
      </c>
      <c r="N2302">
        <v>24.367760000000001</v>
      </c>
      <c r="O2302" s="32">
        <f t="shared" si="595"/>
        <v>4865.0200000000004</v>
      </c>
      <c r="P2302" s="32">
        <f t="shared" si="596"/>
        <v>2308.3787300000004</v>
      </c>
      <c r="Q2302">
        <v>742502</v>
      </c>
      <c r="R2302" t="s">
        <v>346</v>
      </c>
      <c r="S2302" t="s">
        <v>347</v>
      </c>
      <c r="T2302" t="str">
        <f t="shared" si="597"/>
        <v>VEN</v>
      </c>
      <c r="U2302" t="s">
        <v>348</v>
      </c>
      <c r="V2302" s="33">
        <f t="shared" si="598"/>
        <v>6091.9400000000005</v>
      </c>
      <c r="W2302">
        <f t="shared" si="599"/>
        <v>250</v>
      </c>
      <c r="X2302" s="33">
        <f t="shared" si="600"/>
        <v>4865.0200000000004</v>
      </c>
      <c r="Y2302" s="33">
        <f t="shared" si="601"/>
        <v>1226.92</v>
      </c>
      <c r="Z2302" s="45">
        <f t="shared" si="602"/>
        <v>0.37071585242139615</v>
      </c>
      <c r="AA2302" s="33">
        <f t="shared" si="603"/>
        <v>2258.3787300000004</v>
      </c>
      <c r="AB2302" s="45">
        <f t="shared" si="604"/>
        <v>0.46420749143888412</v>
      </c>
      <c r="AC2302" s="33">
        <f>IFERROR($X2302/VLOOKUP(CONCATENATE("USD",C2302),[1]GEINDICE!AR$1:AS$65536,2,0),"")</f>
        <v>892.48408578085161</v>
      </c>
      <c r="AD2302" s="33">
        <f>IFERROR($AA2302/VLOOKUP(CONCATENATE("USD",C2302),[1]GEINDICE!AR$1:AS$65536,2,0),"")</f>
        <v>414.29779860945501</v>
      </c>
      <c r="AE2302" s="33">
        <f>IFERROR($X2302/VLOOKUP(CONCATENATE("EUR",C2302),[1]GEINDICE!AR$1:AS$65536,2,0),"")</f>
        <v>757.88571784646069</v>
      </c>
      <c r="AF2302" s="33">
        <f>IFERROR($AA2302/VLOOKUP(CONCATENATE("EUR",C2302),[1]GEINDICE!AR$1:AS$65536,2,0),"")</f>
        <v>351.81622787886346</v>
      </c>
      <c r="AG2302" s="48" t="str">
        <f>VLOOKUP(E2302,[1]Apresentação!AW$1:AX$65536,2,0)</f>
        <v xml:space="preserve">                    2 - LEATHER AUXILIARIES</v>
      </c>
      <c r="AH2302" s="48" t="str">
        <f t="shared" si="605"/>
        <v xml:space="preserve">         5206000001 - PRODUCT AML 141 BR</v>
      </c>
      <c r="AI2302" s="49" t="str">
        <f t="shared" si="606"/>
        <v xml:space="preserve">     ZF1123 - GOBBA LEATHER INDUSTRIA E COMERCIO LTDA</v>
      </c>
      <c r="AJ2302" t="str">
        <f t="shared" si="607"/>
        <v xml:space="preserve">     90 - SALES</v>
      </c>
      <c r="AK2302" t="str">
        <f t="shared" si="608"/>
        <v/>
      </c>
      <c r="AL2302">
        <f t="shared" si="609"/>
        <v>7</v>
      </c>
      <c r="AM2302" t="str">
        <f t="shared" si="610"/>
        <v>2025 7</v>
      </c>
      <c r="AN2302" t="str">
        <f t="shared" si="611"/>
        <v xml:space="preserve">GOBBA </v>
      </c>
    </row>
    <row r="2303" spans="1:40" x14ac:dyDescent="0.35">
      <c r="A2303">
        <v>84780</v>
      </c>
      <c r="B2303" t="s">
        <v>274</v>
      </c>
      <c r="C2303" s="31">
        <v>45986</v>
      </c>
      <c r="D2303" t="s">
        <v>373</v>
      </c>
      <c r="E2303" t="s">
        <v>374</v>
      </c>
      <c r="F2303" t="s">
        <v>382</v>
      </c>
      <c r="G2303" t="s">
        <v>383</v>
      </c>
      <c r="H2303" t="s">
        <v>853</v>
      </c>
      <c r="I2303" t="s">
        <v>854</v>
      </c>
      <c r="J2303">
        <v>500</v>
      </c>
      <c r="K2303">
        <v>12408.04</v>
      </c>
      <c r="L2303">
        <v>4389.4011700000001</v>
      </c>
      <c r="M2303">
        <v>2498.9899999999998</v>
      </c>
      <c r="N2303">
        <v>24.816079999999999</v>
      </c>
      <c r="O2303" s="32">
        <f t="shared" si="595"/>
        <v>9909.0500000000011</v>
      </c>
      <c r="P2303" s="32">
        <f t="shared" si="596"/>
        <v>5519.648830000001</v>
      </c>
      <c r="Q2303">
        <v>768182</v>
      </c>
      <c r="R2303" t="s">
        <v>346</v>
      </c>
      <c r="S2303" t="s">
        <v>347</v>
      </c>
      <c r="T2303" t="str">
        <f t="shared" si="597"/>
        <v>VEN</v>
      </c>
      <c r="U2303" t="s">
        <v>348</v>
      </c>
      <c r="V2303" s="33">
        <f t="shared" si="598"/>
        <v>12408.04</v>
      </c>
      <c r="W2303">
        <f t="shared" si="599"/>
        <v>500</v>
      </c>
      <c r="X2303" s="33">
        <f t="shared" si="600"/>
        <v>9909.0500000000011</v>
      </c>
      <c r="Y2303" s="33">
        <f t="shared" si="601"/>
        <v>2498.9899999999998</v>
      </c>
      <c r="Z2303" s="45">
        <f t="shared" si="602"/>
        <v>0.43678524811332015</v>
      </c>
      <c r="AA2303" s="33">
        <f t="shared" si="603"/>
        <v>5419.648830000001</v>
      </c>
      <c r="AB2303" s="45">
        <f t="shared" si="604"/>
        <v>0.54693929589617574</v>
      </c>
      <c r="AC2303" s="33" t="str">
        <f>IFERROR($X2303/VLOOKUP(CONCATENATE("USD",C2303),[1]GEINDICE!AR$1:AS$65536,2,0),"")</f>
        <v/>
      </c>
      <c r="AD2303" s="33" t="str">
        <f>IFERROR($AA2303/VLOOKUP(CONCATENATE("USD",C2303),[1]GEINDICE!AR$1:AS$65536,2,0),"")</f>
        <v/>
      </c>
      <c r="AE2303" s="33" t="str">
        <f>IFERROR($X2303/VLOOKUP(CONCATENATE("EUR",C2303),[1]GEINDICE!AR$1:AS$65536,2,0),"")</f>
        <v/>
      </c>
      <c r="AF2303" s="33" t="str">
        <f>IFERROR($AA2303/VLOOKUP(CONCATENATE("EUR",C2303),[1]GEINDICE!AR$1:AS$65536,2,0),"")</f>
        <v/>
      </c>
      <c r="AG2303" s="48" t="str">
        <f>VLOOKUP(E2303,[1]Apresentação!AW$1:AX$65536,2,0)</f>
        <v xml:space="preserve">                    2 - LEATHER AUXILIARIES</v>
      </c>
      <c r="AH2303" s="48" t="str">
        <f t="shared" si="605"/>
        <v xml:space="preserve">         5206000001 - PRODUCT AML 141 BR</v>
      </c>
      <c r="AI2303" s="49" t="str">
        <f t="shared" si="606"/>
        <v xml:space="preserve">     ZF1123 - GOBBA LEATHER INDUSTRIA E COMERCIO LTDA</v>
      </c>
      <c r="AJ2303" t="str">
        <f t="shared" si="607"/>
        <v xml:space="preserve">     90 - SALES</v>
      </c>
      <c r="AK2303" t="str">
        <f t="shared" si="608"/>
        <v/>
      </c>
      <c r="AL2303">
        <f t="shared" si="609"/>
        <v>11</v>
      </c>
      <c r="AM2303" t="str">
        <f t="shared" si="610"/>
        <v>2025 11</v>
      </c>
      <c r="AN2303" t="str">
        <f t="shared" si="611"/>
        <v xml:space="preserve">GOBBA </v>
      </c>
    </row>
    <row r="2304" spans="1:40" x14ac:dyDescent="0.35">
      <c r="A2304">
        <v>84819</v>
      </c>
      <c r="B2304" t="s">
        <v>274</v>
      </c>
      <c r="C2304" s="31">
        <v>45988</v>
      </c>
      <c r="D2304" t="s">
        <v>373</v>
      </c>
      <c r="E2304" t="s">
        <v>374</v>
      </c>
      <c r="F2304" t="s">
        <v>382</v>
      </c>
      <c r="G2304" t="s">
        <v>383</v>
      </c>
      <c r="H2304" t="s">
        <v>853</v>
      </c>
      <c r="I2304" t="s">
        <v>854</v>
      </c>
      <c r="J2304">
        <v>500</v>
      </c>
      <c r="K2304">
        <v>12349.62</v>
      </c>
      <c r="L2304">
        <v>4389.4011700000001</v>
      </c>
      <c r="M2304">
        <v>2487.23</v>
      </c>
      <c r="N2304">
        <v>24.69924</v>
      </c>
      <c r="O2304" s="32">
        <f t="shared" si="595"/>
        <v>9862.3900000000012</v>
      </c>
      <c r="P2304" s="32">
        <f t="shared" si="596"/>
        <v>5472.9888300000011</v>
      </c>
      <c r="Q2304">
        <v>768468</v>
      </c>
      <c r="R2304" t="s">
        <v>346</v>
      </c>
      <c r="S2304" t="s">
        <v>347</v>
      </c>
      <c r="T2304" t="str">
        <f t="shared" si="597"/>
        <v>VEN</v>
      </c>
      <c r="U2304" t="s">
        <v>348</v>
      </c>
      <c r="V2304" s="33">
        <f t="shared" si="598"/>
        <v>12349.62</v>
      </c>
      <c r="W2304">
        <f t="shared" si="599"/>
        <v>500</v>
      </c>
      <c r="X2304" s="33">
        <f t="shared" si="600"/>
        <v>9862.3900000000012</v>
      </c>
      <c r="Y2304" s="33">
        <f t="shared" si="601"/>
        <v>2487.23</v>
      </c>
      <c r="Z2304" s="45">
        <f t="shared" si="602"/>
        <v>0.43507321115953373</v>
      </c>
      <c r="AA2304" s="33">
        <f t="shared" si="603"/>
        <v>5372.9888300000011</v>
      </c>
      <c r="AB2304" s="45">
        <f t="shared" si="604"/>
        <v>0.54479581825500722</v>
      </c>
      <c r="AC2304" s="33" t="str">
        <f>IFERROR($X2304/VLOOKUP(CONCATENATE("USD",C2304),[1]GEINDICE!AR$1:AS$65536,2,0),"")</f>
        <v/>
      </c>
      <c r="AD2304" s="33" t="str">
        <f>IFERROR($AA2304/VLOOKUP(CONCATENATE("USD",C2304),[1]GEINDICE!AR$1:AS$65536,2,0),"")</f>
        <v/>
      </c>
      <c r="AE2304" s="33" t="str">
        <f>IFERROR($X2304/VLOOKUP(CONCATENATE("EUR",C2304),[1]GEINDICE!AR$1:AS$65536,2,0),"")</f>
        <v/>
      </c>
      <c r="AF2304" s="33" t="str">
        <f>IFERROR($AA2304/VLOOKUP(CONCATENATE("EUR",C2304),[1]GEINDICE!AR$1:AS$65536,2,0),"")</f>
        <v/>
      </c>
      <c r="AG2304" s="48" t="str">
        <f>VLOOKUP(E2304,[1]Apresentação!AW$1:AX$65536,2,0)</f>
        <v xml:space="preserve">                    2 - LEATHER AUXILIARIES</v>
      </c>
      <c r="AH2304" s="48" t="str">
        <f t="shared" si="605"/>
        <v xml:space="preserve">         5206000001 - PRODUCT AML 141 BR</v>
      </c>
      <c r="AI2304" s="49" t="str">
        <f t="shared" si="606"/>
        <v xml:space="preserve">     ZF1123 - GOBBA LEATHER INDUSTRIA E COMERCIO LTDA</v>
      </c>
      <c r="AJ2304" t="str">
        <f t="shared" si="607"/>
        <v xml:space="preserve">     90 - SALES</v>
      </c>
      <c r="AK2304" t="str">
        <f t="shared" si="608"/>
        <v/>
      </c>
      <c r="AL2304">
        <f t="shared" si="609"/>
        <v>11</v>
      </c>
      <c r="AM2304" t="str">
        <f t="shared" si="610"/>
        <v>2025 11</v>
      </c>
      <c r="AN2304" t="str">
        <f t="shared" si="611"/>
        <v xml:space="preserve">GOBBA </v>
      </c>
    </row>
    <row r="2305" spans="1:40" x14ac:dyDescent="0.35">
      <c r="A2305">
        <v>80950</v>
      </c>
      <c r="B2305" t="s">
        <v>274</v>
      </c>
      <c r="C2305" s="31">
        <v>45678</v>
      </c>
      <c r="D2305" t="s">
        <v>373</v>
      </c>
      <c r="E2305" t="s">
        <v>374</v>
      </c>
      <c r="F2305" t="s">
        <v>382</v>
      </c>
      <c r="G2305" t="s">
        <v>383</v>
      </c>
      <c r="H2305" t="s">
        <v>853</v>
      </c>
      <c r="I2305" t="s">
        <v>854</v>
      </c>
      <c r="J2305">
        <v>250</v>
      </c>
      <c r="K2305">
        <v>6742.5</v>
      </c>
      <c r="L2305">
        <v>2673.7124800000001</v>
      </c>
      <c r="M2305">
        <v>809.11</v>
      </c>
      <c r="N2305">
        <v>26.97</v>
      </c>
      <c r="O2305" s="32">
        <f t="shared" si="595"/>
        <v>5933.39</v>
      </c>
      <c r="P2305" s="32">
        <f t="shared" si="596"/>
        <v>3259.6775200000002</v>
      </c>
      <c r="Q2305">
        <v>707737</v>
      </c>
      <c r="R2305" t="s">
        <v>346</v>
      </c>
      <c r="S2305" t="s">
        <v>386</v>
      </c>
      <c r="T2305" t="str">
        <f t="shared" si="597"/>
        <v>VEN</v>
      </c>
      <c r="U2305" t="s">
        <v>389</v>
      </c>
      <c r="V2305" s="33">
        <f t="shared" si="598"/>
        <v>6742.5</v>
      </c>
      <c r="W2305">
        <f t="shared" si="599"/>
        <v>250</v>
      </c>
      <c r="X2305" s="33">
        <f t="shared" si="600"/>
        <v>5933.39</v>
      </c>
      <c r="Y2305" s="33">
        <f t="shared" si="601"/>
        <v>809.11</v>
      </c>
      <c r="Z2305" s="45">
        <f t="shared" si="602"/>
        <v>0.4760367104189841</v>
      </c>
      <c r="AA2305" s="33">
        <f t="shared" si="603"/>
        <v>3209.6775200000002</v>
      </c>
      <c r="AB2305" s="45">
        <f t="shared" si="604"/>
        <v>0.54095171900043648</v>
      </c>
      <c r="AC2305" s="33">
        <f>IFERROR($X2305/VLOOKUP(CONCATENATE("USD",C2305),[1]GEINDICE!AR$1:AS$65536,2,0),"")</f>
        <v>981.69920582395764</v>
      </c>
      <c r="AD2305" s="33">
        <f>IFERROR($AA2305/VLOOKUP(CONCATENATE("USD",C2305),[1]GEINDICE!AR$1:AS$65536,2,0),"")</f>
        <v>531.05187293183326</v>
      </c>
      <c r="AE2305" s="33">
        <f>IFERROR($X2305/VLOOKUP(CONCATENATE("EUR",C2305),[1]GEINDICE!AR$1:AS$65536,2,0),"")</f>
        <v>943.84544413336721</v>
      </c>
      <c r="AF2305" s="33">
        <f>IFERROR($AA2305/VLOOKUP(CONCATENATE("EUR",C2305),[1]GEINDICE!AR$1:AS$65536,2,0),"")</f>
        <v>510.57481547467546</v>
      </c>
      <c r="AG2305" s="48" t="str">
        <f>VLOOKUP(E2305,[1]Apresentação!AW$1:AX$65536,2,0)</f>
        <v xml:space="preserve">                    2 - LEATHER AUXILIARIES</v>
      </c>
      <c r="AH2305" s="48" t="str">
        <f t="shared" si="605"/>
        <v xml:space="preserve">         5206000001 - PRODUCT AML 141 BR</v>
      </c>
      <c r="AI2305" s="49" t="str">
        <f t="shared" si="606"/>
        <v xml:space="preserve">     ZF1123 - GOBBA LEATHER INDUSTRIA E COMERCIO LTDA</v>
      </c>
      <c r="AJ2305" t="str">
        <f t="shared" si="607"/>
        <v xml:space="preserve">     90 - SALES</v>
      </c>
      <c r="AK2305" t="str">
        <f t="shared" si="608"/>
        <v/>
      </c>
      <c r="AL2305">
        <f t="shared" si="609"/>
        <v>1</v>
      </c>
      <c r="AM2305" t="str">
        <f t="shared" si="610"/>
        <v>2025 1</v>
      </c>
      <c r="AN2305" t="str">
        <f t="shared" si="611"/>
        <v xml:space="preserve">GOBBA </v>
      </c>
    </row>
    <row r="2306" spans="1:40" x14ac:dyDescent="0.35">
      <c r="A2306">
        <v>80780</v>
      </c>
      <c r="B2306" t="s">
        <v>274</v>
      </c>
      <c r="C2306" s="31">
        <v>45665</v>
      </c>
      <c r="D2306" t="s">
        <v>373</v>
      </c>
      <c r="E2306" t="s">
        <v>374</v>
      </c>
      <c r="F2306" t="s">
        <v>382</v>
      </c>
      <c r="G2306" t="s">
        <v>383</v>
      </c>
      <c r="H2306" t="s">
        <v>853</v>
      </c>
      <c r="I2306" t="s">
        <v>854</v>
      </c>
      <c r="J2306">
        <v>250</v>
      </c>
      <c r="K2306">
        <v>6157.74</v>
      </c>
      <c r="L2306">
        <v>2666.95478</v>
      </c>
      <c r="M2306">
        <v>738.94</v>
      </c>
      <c r="N2306">
        <v>24.630959999999998</v>
      </c>
      <c r="O2306" s="32">
        <f t="shared" si="595"/>
        <v>5418.7999999999993</v>
      </c>
      <c r="P2306" s="32">
        <f t="shared" si="596"/>
        <v>2751.8452199999992</v>
      </c>
      <c r="Q2306">
        <v>706498</v>
      </c>
      <c r="R2306" t="s">
        <v>346</v>
      </c>
      <c r="S2306" t="s">
        <v>386</v>
      </c>
      <c r="T2306" t="str">
        <f t="shared" si="597"/>
        <v>VEN</v>
      </c>
      <c r="U2306" t="s">
        <v>387</v>
      </c>
      <c r="V2306" s="33">
        <f t="shared" si="598"/>
        <v>6157.74</v>
      </c>
      <c r="W2306">
        <f t="shared" si="599"/>
        <v>250</v>
      </c>
      <c r="X2306" s="33">
        <f t="shared" si="600"/>
        <v>5418.7999999999993</v>
      </c>
      <c r="Y2306" s="33">
        <f t="shared" si="601"/>
        <v>738.94</v>
      </c>
      <c r="Z2306" s="45">
        <f t="shared" si="602"/>
        <v>0.43877221513087583</v>
      </c>
      <c r="AA2306" s="33">
        <f t="shared" si="603"/>
        <v>2701.8452199999992</v>
      </c>
      <c r="AB2306" s="45">
        <f t="shared" si="604"/>
        <v>0.49860582047685825</v>
      </c>
      <c r="AC2306" s="33">
        <f>IFERROR($X2306/VLOOKUP(CONCATENATE("USD",C2306),[1]GEINDICE!AR$1:AS$65536,2,0),"")</f>
        <v>883.67769605844637</v>
      </c>
      <c r="AD2306" s="33">
        <f>IFERROR($AA2306/VLOOKUP(CONCATENATE("USD",C2306),[1]GEINDICE!AR$1:AS$65536,2,0),"")</f>
        <v>440.60684268032145</v>
      </c>
      <c r="AE2306" s="33">
        <f>IFERROR($X2306/VLOOKUP(CONCATENATE("EUR",C2306),[1]GEINDICE!AR$1:AS$65536,2,0),"")</f>
        <v>857.6900552398738</v>
      </c>
      <c r="AF2306" s="33">
        <f>IFERROR($AA2306/VLOOKUP(CONCATENATE("EUR",C2306),[1]GEINDICE!AR$1:AS$65536,2,0),"")</f>
        <v>427.64925370771914</v>
      </c>
      <c r="AG2306" s="48" t="str">
        <f>VLOOKUP(E2306,[1]Apresentação!AW$1:AX$65536,2,0)</f>
        <v xml:space="preserve">                    2 - LEATHER AUXILIARIES</v>
      </c>
      <c r="AH2306" s="48" t="str">
        <f t="shared" si="605"/>
        <v xml:space="preserve">         5206000001 - PRODUCT AML 141 BR</v>
      </c>
      <c r="AI2306" s="49" t="str">
        <f t="shared" si="606"/>
        <v xml:space="preserve">     ZF1123 - GOBBA LEATHER INDUSTRIA E COMERCIO LTDA</v>
      </c>
      <c r="AJ2306" t="str">
        <f t="shared" si="607"/>
        <v xml:space="preserve">     90 - SALES</v>
      </c>
      <c r="AK2306" t="str">
        <f t="shared" si="608"/>
        <v/>
      </c>
      <c r="AL2306">
        <f t="shared" si="609"/>
        <v>1</v>
      </c>
      <c r="AM2306" t="str">
        <f t="shared" si="610"/>
        <v>2025 1</v>
      </c>
      <c r="AN2306" t="str">
        <f t="shared" si="611"/>
        <v xml:space="preserve">GOBBA </v>
      </c>
    </row>
    <row r="2307" spans="1:40" x14ac:dyDescent="0.35">
      <c r="A2307">
        <v>82465</v>
      </c>
      <c r="B2307" t="s">
        <v>274</v>
      </c>
      <c r="C2307" s="31">
        <v>45797</v>
      </c>
      <c r="D2307" t="s">
        <v>373</v>
      </c>
      <c r="E2307" t="s">
        <v>374</v>
      </c>
      <c r="F2307" t="s">
        <v>382</v>
      </c>
      <c r="G2307" t="s">
        <v>383</v>
      </c>
      <c r="H2307" t="s">
        <v>853</v>
      </c>
      <c r="I2307" t="s">
        <v>854</v>
      </c>
      <c r="J2307">
        <v>250</v>
      </c>
      <c r="K2307">
        <v>5735.2</v>
      </c>
      <c r="L2307">
        <v>2505.0980800000002</v>
      </c>
      <c r="M2307">
        <v>688.23</v>
      </c>
      <c r="N2307">
        <v>22.94078</v>
      </c>
      <c r="O2307" s="32">
        <f t="shared" si="595"/>
        <v>5046.9699999999993</v>
      </c>
      <c r="P2307" s="32">
        <f t="shared" si="596"/>
        <v>2541.8719199999991</v>
      </c>
      <c r="Q2307">
        <v>739066</v>
      </c>
      <c r="R2307" t="s">
        <v>346</v>
      </c>
      <c r="S2307" t="s">
        <v>386</v>
      </c>
      <c r="T2307" t="str">
        <f t="shared" si="597"/>
        <v>VEN</v>
      </c>
      <c r="U2307" t="s">
        <v>389</v>
      </c>
      <c r="V2307" s="33">
        <f t="shared" si="598"/>
        <v>5735.2</v>
      </c>
      <c r="W2307">
        <f t="shared" si="599"/>
        <v>250</v>
      </c>
      <c r="X2307" s="33">
        <f t="shared" si="600"/>
        <v>5046.9699999999993</v>
      </c>
      <c r="Y2307" s="33">
        <f t="shared" si="601"/>
        <v>688.23</v>
      </c>
      <c r="Z2307" s="45">
        <f t="shared" si="602"/>
        <v>0.43448736225414969</v>
      </c>
      <c r="AA2307" s="33">
        <f t="shared" si="603"/>
        <v>2491.8719199999991</v>
      </c>
      <c r="AB2307" s="45">
        <f t="shared" si="604"/>
        <v>0.49373622589395211</v>
      </c>
      <c r="AC2307" s="33">
        <f>IFERROR($X2307/VLOOKUP(CONCATENATE("USD",C2307),[1]GEINDICE!AR$1:AS$65536,2,0),"")</f>
        <v>891.37583892617442</v>
      </c>
      <c r="AD2307" s="33">
        <f>IFERROR($AA2307/VLOOKUP(CONCATENATE("USD",C2307),[1]GEINDICE!AR$1:AS$65536,2,0),"")</f>
        <v>440.10454256446468</v>
      </c>
      <c r="AE2307" s="33">
        <f>IFERROR($X2307/VLOOKUP(CONCATENATE("EUR",C2307),[1]GEINDICE!AR$1:AS$65536,2,0),"")</f>
        <v>792.05430006277459</v>
      </c>
      <c r="AF2307" s="33">
        <f>IFERROR($AA2307/VLOOKUP(CONCATENATE("EUR",C2307),[1]GEINDICE!AR$1:AS$65536,2,0),"")</f>
        <v>391.06590081607015</v>
      </c>
      <c r="AG2307" s="48" t="str">
        <f>VLOOKUP(E2307,[1]Apresentação!AW$1:AX$65536,2,0)</f>
        <v xml:space="preserve">                    2 - LEATHER AUXILIARIES</v>
      </c>
      <c r="AH2307" s="48" t="str">
        <f t="shared" si="605"/>
        <v xml:space="preserve">         5206000001 - PRODUCT AML 141 BR</v>
      </c>
      <c r="AI2307" s="49" t="str">
        <f t="shared" si="606"/>
        <v xml:space="preserve">     ZF1123 - GOBBA LEATHER INDUSTRIA E COMERCIO LTDA</v>
      </c>
      <c r="AJ2307" t="str">
        <f t="shared" si="607"/>
        <v xml:space="preserve">     90 - SALES</v>
      </c>
      <c r="AK2307" t="str">
        <f t="shared" si="608"/>
        <v/>
      </c>
      <c r="AL2307">
        <f t="shared" si="609"/>
        <v>5</v>
      </c>
      <c r="AM2307" t="str">
        <f t="shared" si="610"/>
        <v>2025 5</v>
      </c>
      <c r="AN2307" t="str">
        <f t="shared" si="611"/>
        <v xml:space="preserve">GOBBA </v>
      </c>
    </row>
    <row r="2308" spans="1:40" x14ac:dyDescent="0.35">
      <c r="A2308">
        <v>81583</v>
      </c>
      <c r="B2308" t="s">
        <v>274</v>
      </c>
      <c r="C2308" s="31">
        <v>45727</v>
      </c>
      <c r="D2308" t="s">
        <v>373</v>
      </c>
      <c r="E2308" t="s">
        <v>374</v>
      </c>
      <c r="F2308" t="s">
        <v>390</v>
      </c>
      <c r="G2308" t="s">
        <v>391</v>
      </c>
      <c r="H2308" t="s">
        <v>853</v>
      </c>
      <c r="I2308" t="s">
        <v>854</v>
      </c>
      <c r="J2308">
        <v>250</v>
      </c>
      <c r="K2308">
        <v>6198.51</v>
      </c>
      <c r="L2308">
        <v>2601.0276399999998</v>
      </c>
      <c r="M2308">
        <v>1248.3800000000001</v>
      </c>
      <c r="N2308">
        <v>24.794039999999999</v>
      </c>
      <c r="O2308" s="32">
        <f t="shared" ref="O2308:O2371" si="612">$K2308-$Y2308</f>
        <v>4950.13</v>
      </c>
      <c r="P2308" s="32">
        <f t="shared" ref="P2308:P2371" si="613">($O2308-$L2308)</f>
        <v>2349.1023600000003</v>
      </c>
      <c r="Q2308">
        <v>716422</v>
      </c>
      <c r="R2308" t="s">
        <v>281</v>
      </c>
      <c r="S2308" t="s">
        <v>282</v>
      </c>
      <c r="T2308" t="str">
        <f t="shared" ref="T2308:T2371" si="614">MID($U2308,1,3)</f>
        <v>VEN</v>
      </c>
      <c r="U2308" t="s">
        <v>283</v>
      </c>
      <c r="V2308" s="33">
        <f t="shared" ref="V2308:V2371" si="615">IF($T2308="DEV",-$K2308,$K2308)</f>
        <v>6198.51</v>
      </c>
      <c r="W2308">
        <f t="shared" ref="W2308:W2371" si="616">IF($T2308="DEV",-$J2308,$J2308)</f>
        <v>250</v>
      </c>
      <c r="X2308" s="33">
        <f t="shared" ref="X2308:X2371" si="617">$V2308-$Y2308</f>
        <v>4950.13</v>
      </c>
      <c r="Y2308" s="33">
        <f t="shared" ref="Y2308:Y2371" si="618">IF(A2308=59876,M2308,IF(A2308=59868,M2308,IF(R2308="6111",((K2308*0.12)+M2308),IF(T2308="DEV",-M2308,M2308))))</f>
        <v>1248.3800000000001</v>
      </c>
      <c r="Z2308" s="45">
        <f t="shared" ref="Z2308:Z2371" si="619">IFERROR($AA2308/$V2308,0)</f>
        <v>0.3709120998433495</v>
      </c>
      <c r="AA2308" s="33">
        <f t="shared" ref="AA2308:AA2371" si="620">IF(VLOOKUP(AL2308,AR:AS,2,0)="sim",IF($T2308="DEV",($X2308-$L2308),$P2308)-(0.2*W2308),IF(VLOOKUP(AL2308,AR:AS,2,0)="OK",IF($T2308="DEV",($X2308-$L2308),$P2308)-(0.2*W2308),IF($T2308="DEV",($X2308-$L2308),$P2308)))</f>
        <v>2299.1023600000003</v>
      </c>
      <c r="AB2308" s="45">
        <f t="shared" ref="AB2308:AB2371" si="621">IFERROR($AA2308/$X2308,0)</f>
        <v>0.46445292547872485</v>
      </c>
      <c r="AC2308" s="33">
        <f>IFERROR($X2308/VLOOKUP(CONCATENATE("USD",C2308),[1]GEINDICE!AR$1:AS$65536,2,0),"")</f>
        <v>848.40948822541395</v>
      </c>
      <c r="AD2308" s="33">
        <f>IFERROR($AA2308/VLOOKUP(CONCATENATE("USD",C2308),[1]GEINDICE!AR$1:AS$65536,2,0),"")</f>
        <v>394.04626881020124</v>
      </c>
      <c r="AE2308" s="33">
        <f>IFERROR($X2308/VLOOKUP(CONCATENATE("EUR",C2308),[1]GEINDICE!AR$1:AS$65536,2,0),"")</f>
        <v>776.43008391498699</v>
      </c>
      <c r="AF2308" s="33">
        <f>IFERROR($AA2308/VLOOKUP(CONCATENATE("EUR",C2308),[1]GEINDICE!AR$1:AS$65536,2,0),"")</f>
        <v>360.61522390400756</v>
      </c>
      <c r="AG2308" s="48" t="str">
        <f>VLOOKUP(E2308,[1]Apresentação!AW$1:AX$65536,2,0)</f>
        <v xml:space="preserve">                    2 - LEATHER AUXILIARIES</v>
      </c>
      <c r="AH2308" s="48" t="str">
        <f t="shared" ref="AH2308:AH2371" si="622">CONCATENATE("         ",H2308," - ",I2308)</f>
        <v xml:space="preserve">         5206000001 - PRODUCT AML 141 BR</v>
      </c>
      <c r="AI2308" s="49" t="str">
        <f t="shared" ref="AI2308:AI2371" si="623">CONCATENATE("     ",F2308," - ",G2308)</f>
        <v xml:space="preserve">     L00408 - JBS S.A</v>
      </c>
      <c r="AJ2308" t="str">
        <f t="shared" ref="AJ2308:AJ2371" si="624">IF(RIGHT(I2308,2)="BR","     90 - SALES","     93 - RESALES")</f>
        <v xml:space="preserve">     90 - SALES</v>
      </c>
      <c r="AK2308" t="str">
        <f t="shared" ref="AK2308:AK2371" si="625">IF(R2308="3201","EXP",IF(R2308="7101","EXP",""))</f>
        <v/>
      </c>
      <c r="AL2308">
        <f t="shared" ref="AL2308:AL2371" si="626">VLOOKUP(MONTH(C2308),AQ:AR,2,0)</f>
        <v>3</v>
      </c>
      <c r="AM2308" t="str">
        <f t="shared" ref="AM2308:AM2371" si="627">CONCATENATE(YEAR(C2308)," ",MONTH(C2308))</f>
        <v>2025 3</v>
      </c>
      <c r="AN2308" t="str">
        <f t="shared" ref="AN2308:AN2371" si="628">MID(G2308,1,SEARCH(" ",G2308,1))</f>
        <v xml:space="preserve">JBS </v>
      </c>
    </row>
    <row r="2309" spans="1:40" x14ac:dyDescent="0.35">
      <c r="A2309">
        <v>80958</v>
      </c>
      <c r="B2309" t="s">
        <v>274</v>
      </c>
      <c r="C2309" s="31">
        <v>45679</v>
      </c>
      <c r="D2309" t="s">
        <v>373</v>
      </c>
      <c r="E2309" t="s">
        <v>374</v>
      </c>
      <c r="F2309" t="s">
        <v>390</v>
      </c>
      <c r="G2309" t="s">
        <v>391</v>
      </c>
      <c r="H2309" t="s">
        <v>853</v>
      </c>
      <c r="I2309" t="s">
        <v>854</v>
      </c>
      <c r="J2309">
        <v>1000</v>
      </c>
      <c r="K2309">
        <v>25868.32</v>
      </c>
      <c r="L2309">
        <v>10695.30588</v>
      </c>
      <c r="M2309">
        <v>5209.88</v>
      </c>
      <c r="N2309">
        <v>25.868319999999997</v>
      </c>
      <c r="O2309" s="32">
        <f t="shared" si="612"/>
        <v>20658.439999999999</v>
      </c>
      <c r="P2309" s="32">
        <f t="shared" si="613"/>
        <v>9963.1341199999988</v>
      </c>
      <c r="Q2309">
        <v>707808</v>
      </c>
      <c r="R2309" t="s">
        <v>281</v>
      </c>
      <c r="S2309" t="s">
        <v>282</v>
      </c>
      <c r="T2309" t="str">
        <f t="shared" si="614"/>
        <v>VEN</v>
      </c>
      <c r="U2309" t="s">
        <v>283</v>
      </c>
      <c r="V2309" s="33">
        <f t="shared" si="615"/>
        <v>25868.32</v>
      </c>
      <c r="W2309">
        <f t="shared" si="616"/>
        <v>1000</v>
      </c>
      <c r="X2309" s="33">
        <f t="shared" si="617"/>
        <v>20658.439999999999</v>
      </c>
      <c r="Y2309" s="33">
        <f t="shared" si="618"/>
        <v>5209.88</v>
      </c>
      <c r="Z2309" s="45">
        <f t="shared" si="619"/>
        <v>0.37741662852477464</v>
      </c>
      <c r="AA2309" s="33">
        <f t="shared" si="620"/>
        <v>9763.1341199999988</v>
      </c>
      <c r="AB2309" s="45">
        <f t="shared" si="621"/>
        <v>0.47259783991434007</v>
      </c>
      <c r="AC2309" s="33">
        <f>IFERROR($X2309/VLOOKUP(CONCATENATE("USD",C2309),[1]GEINDICE!AR$1:AS$65536,2,0),"")</f>
        <v>3461.8828970741019</v>
      </c>
      <c r="AD2309" s="33">
        <f>IFERROR($AA2309/VLOOKUP(CONCATENATE("USD",C2309),[1]GEINDICE!AR$1:AS$65536,2,0),"")</f>
        <v>1636.0783791936183</v>
      </c>
      <c r="AE2309" s="33">
        <f>IFERROR($X2309/VLOOKUP(CONCATENATE("EUR",C2309),[1]GEINDICE!AR$1:AS$65536,2,0),"")</f>
        <v>3322.3608877452557</v>
      </c>
      <c r="AF2309" s="33">
        <f>IFERROR($AA2309/VLOOKUP(CONCATENATE("EUR",C2309),[1]GEINDICE!AR$1:AS$65536,2,0),"")</f>
        <v>1570.140578964297</v>
      </c>
      <c r="AG2309" s="48" t="str">
        <f>VLOOKUP(E2309,[1]Apresentação!AW$1:AX$65536,2,0)</f>
        <v xml:space="preserve">                    2 - LEATHER AUXILIARIES</v>
      </c>
      <c r="AH2309" s="48" t="str">
        <f t="shared" si="622"/>
        <v xml:space="preserve">         5206000001 - PRODUCT AML 141 BR</v>
      </c>
      <c r="AI2309" s="49" t="str">
        <f t="shared" si="623"/>
        <v xml:space="preserve">     L00408 - JBS S.A</v>
      </c>
      <c r="AJ2309" t="str">
        <f t="shared" si="624"/>
        <v xml:space="preserve">     90 - SALES</v>
      </c>
      <c r="AK2309" t="str">
        <f t="shared" si="625"/>
        <v/>
      </c>
      <c r="AL2309">
        <f t="shared" si="626"/>
        <v>1</v>
      </c>
      <c r="AM2309" t="str">
        <f t="shared" si="627"/>
        <v>2025 1</v>
      </c>
      <c r="AN2309" t="str">
        <f t="shared" si="628"/>
        <v xml:space="preserve">JBS </v>
      </c>
    </row>
    <row r="2310" spans="1:40" x14ac:dyDescent="0.35">
      <c r="A2310">
        <v>81723</v>
      </c>
      <c r="B2310" t="s">
        <v>274</v>
      </c>
      <c r="C2310" s="31">
        <v>45737</v>
      </c>
      <c r="D2310" t="s">
        <v>373</v>
      </c>
      <c r="E2310" t="s">
        <v>374</v>
      </c>
      <c r="F2310" t="s">
        <v>718</v>
      </c>
      <c r="G2310" t="s">
        <v>391</v>
      </c>
      <c r="H2310" t="s">
        <v>853</v>
      </c>
      <c r="I2310" t="s">
        <v>854</v>
      </c>
      <c r="J2310">
        <v>1000</v>
      </c>
      <c r="K2310">
        <v>22934.34</v>
      </c>
      <c r="L2310">
        <v>10404.110570000001</v>
      </c>
      <c r="M2310">
        <v>2953.94</v>
      </c>
      <c r="N2310">
        <v>22.934339999999999</v>
      </c>
      <c r="O2310" s="32">
        <f t="shared" si="612"/>
        <v>19980.400000000001</v>
      </c>
      <c r="P2310" s="32">
        <f t="shared" si="613"/>
        <v>9576.2894300000007</v>
      </c>
      <c r="Q2310">
        <v>720362</v>
      </c>
      <c r="R2310" t="s">
        <v>281</v>
      </c>
      <c r="S2310" t="s">
        <v>282</v>
      </c>
      <c r="T2310" t="str">
        <f t="shared" si="614"/>
        <v>VEN</v>
      </c>
      <c r="U2310" t="s">
        <v>300</v>
      </c>
      <c r="V2310" s="33">
        <f t="shared" si="615"/>
        <v>22934.34</v>
      </c>
      <c r="W2310">
        <f t="shared" si="616"/>
        <v>1000</v>
      </c>
      <c r="X2310" s="33">
        <f t="shared" si="617"/>
        <v>19980.400000000001</v>
      </c>
      <c r="Y2310" s="33">
        <f t="shared" si="618"/>
        <v>2953.94</v>
      </c>
      <c r="Z2310" s="45">
        <f t="shared" si="619"/>
        <v>0.40883188397834863</v>
      </c>
      <c r="AA2310" s="33">
        <f t="shared" si="620"/>
        <v>9376.2894300000007</v>
      </c>
      <c r="AB2310" s="45">
        <f t="shared" si="621"/>
        <v>0.46927436037316572</v>
      </c>
      <c r="AC2310" s="33">
        <f>IFERROR($X2310/VLOOKUP(CONCATENATE("USD",C2310),[1]GEINDICE!AR$1:AS$65536,2,0),"")</f>
        <v>3490.5749375447672</v>
      </c>
      <c r="AD2310" s="33">
        <f>IFERROR($AA2310/VLOOKUP(CONCATENATE("USD",C2310),[1]GEINDICE!AR$1:AS$65536,2,0),"")</f>
        <v>1638.0373211509234</v>
      </c>
      <c r="AE2310" s="33">
        <f>IFERROR($X2310/VLOOKUP(CONCATENATE("EUR",C2310),[1]GEINDICE!AR$1:AS$65536,2,0),"")</f>
        <v>3229.9385709666994</v>
      </c>
      <c r="AF2310" s="33">
        <f>IFERROR($AA2310/VLOOKUP(CONCATENATE("EUR",C2310),[1]GEINDICE!AR$1:AS$65536,2,0),"")</f>
        <v>1515.7273569350148</v>
      </c>
      <c r="AG2310" s="48" t="str">
        <f>VLOOKUP(E2310,[1]Apresentação!AW$1:AX$65536,2,0)</f>
        <v xml:space="preserve">                    2 - LEATHER AUXILIARIES</v>
      </c>
      <c r="AH2310" s="48" t="str">
        <f t="shared" si="622"/>
        <v xml:space="preserve">         5206000001 - PRODUCT AML 141 BR</v>
      </c>
      <c r="AI2310" s="49" t="str">
        <f t="shared" si="623"/>
        <v xml:space="preserve">     L00406 - JBS S.A</v>
      </c>
      <c r="AJ2310" t="str">
        <f t="shared" si="624"/>
        <v xml:space="preserve">     90 - SALES</v>
      </c>
      <c r="AK2310" t="str">
        <f t="shared" si="625"/>
        <v/>
      </c>
      <c r="AL2310">
        <f t="shared" si="626"/>
        <v>3</v>
      </c>
      <c r="AM2310" t="str">
        <f t="shared" si="627"/>
        <v>2025 3</v>
      </c>
      <c r="AN2310" t="str">
        <f t="shared" si="628"/>
        <v xml:space="preserve">JBS </v>
      </c>
    </row>
    <row r="2311" spans="1:40" x14ac:dyDescent="0.35">
      <c r="A2311">
        <v>81651</v>
      </c>
      <c r="B2311" t="s">
        <v>274</v>
      </c>
      <c r="C2311" s="31">
        <v>45733</v>
      </c>
      <c r="D2311" t="s">
        <v>373</v>
      </c>
      <c r="E2311" t="s">
        <v>374</v>
      </c>
      <c r="F2311" t="s">
        <v>390</v>
      </c>
      <c r="G2311" t="s">
        <v>391</v>
      </c>
      <c r="H2311" t="s">
        <v>853</v>
      </c>
      <c r="I2311" t="s">
        <v>854</v>
      </c>
      <c r="J2311">
        <v>2000</v>
      </c>
      <c r="K2311">
        <v>49150.66</v>
      </c>
      <c r="L2311">
        <v>20808.221130000002</v>
      </c>
      <c r="M2311">
        <v>9898.9500000000007</v>
      </c>
      <c r="N2311">
        <v>24.575329999999997</v>
      </c>
      <c r="O2311" s="32">
        <f t="shared" si="612"/>
        <v>39251.710000000006</v>
      </c>
      <c r="P2311" s="32">
        <f t="shared" si="613"/>
        <v>18443.488870000005</v>
      </c>
      <c r="Q2311">
        <v>718694</v>
      </c>
      <c r="R2311" t="s">
        <v>281</v>
      </c>
      <c r="S2311" t="s">
        <v>282</v>
      </c>
      <c r="T2311" t="str">
        <f t="shared" si="614"/>
        <v>VEN</v>
      </c>
      <c r="U2311" t="s">
        <v>283</v>
      </c>
      <c r="V2311" s="33">
        <f t="shared" si="615"/>
        <v>49150.66</v>
      </c>
      <c r="W2311">
        <f t="shared" si="616"/>
        <v>2000</v>
      </c>
      <c r="X2311" s="33">
        <f t="shared" si="617"/>
        <v>39251.710000000006</v>
      </c>
      <c r="Y2311" s="33">
        <f t="shared" si="618"/>
        <v>9898.9500000000007</v>
      </c>
      <c r="Z2311" s="45">
        <f t="shared" si="619"/>
        <v>0.36710572899733196</v>
      </c>
      <c r="AA2311" s="33">
        <f t="shared" si="620"/>
        <v>18043.488870000005</v>
      </c>
      <c r="AB2311" s="45">
        <f t="shared" si="621"/>
        <v>0.45968669568790765</v>
      </c>
      <c r="AC2311" s="33">
        <f>IFERROR($X2311/VLOOKUP(CONCATENATE("USD",C2311),[1]GEINDICE!AR$1:AS$65536,2,0),"")</f>
        <v>6876.3725868049478</v>
      </c>
      <c r="AD2311" s="33">
        <f>IFERROR($AA2311/VLOOKUP(CONCATENATE("USD",C2311),[1]GEINDICE!AR$1:AS$65536,2,0),"")</f>
        <v>3160.9769927472762</v>
      </c>
      <c r="AE2311" s="33">
        <f>IFERROR($X2311/VLOOKUP(CONCATENATE("EUR",C2311),[1]GEINDICE!AR$1:AS$65536,2,0),"")</f>
        <v>6295.8874007538698</v>
      </c>
      <c r="AF2311" s="33">
        <f>IFERROR($AA2311/VLOOKUP(CONCATENATE("EUR",C2311),[1]GEINDICE!AR$1:AS$65536,2,0),"")</f>
        <v>2894.1356756756763</v>
      </c>
      <c r="AG2311" s="48" t="str">
        <f>VLOOKUP(E2311,[1]Apresentação!AW$1:AX$65536,2,0)</f>
        <v xml:space="preserve">                    2 - LEATHER AUXILIARIES</v>
      </c>
      <c r="AH2311" s="48" t="str">
        <f t="shared" si="622"/>
        <v xml:space="preserve">         5206000001 - PRODUCT AML 141 BR</v>
      </c>
      <c r="AI2311" s="49" t="str">
        <f t="shared" si="623"/>
        <v xml:space="preserve">     L00408 - JBS S.A</v>
      </c>
      <c r="AJ2311" t="str">
        <f t="shared" si="624"/>
        <v xml:space="preserve">     90 - SALES</v>
      </c>
      <c r="AK2311" t="str">
        <f t="shared" si="625"/>
        <v/>
      </c>
      <c r="AL2311">
        <f t="shared" si="626"/>
        <v>3</v>
      </c>
      <c r="AM2311" t="str">
        <f t="shared" si="627"/>
        <v>2025 3</v>
      </c>
      <c r="AN2311" t="str">
        <f t="shared" si="628"/>
        <v xml:space="preserve">JBS </v>
      </c>
    </row>
    <row r="2312" spans="1:40" x14ac:dyDescent="0.35">
      <c r="A2312">
        <v>81450</v>
      </c>
      <c r="B2312" t="s">
        <v>274</v>
      </c>
      <c r="C2312" s="31">
        <v>45715</v>
      </c>
      <c r="D2312" t="s">
        <v>373</v>
      </c>
      <c r="E2312" t="s">
        <v>374</v>
      </c>
      <c r="F2312" t="s">
        <v>390</v>
      </c>
      <c r="G2312" t="s">
        <v>391</v>
      </c>
      <c r="H2312" t="s">
        <v>853</v>
      </c>
      <c r="I2312" t="s">
        <v>854</v>
      </c>
      <c r="J2312">
        <v>1000</v>
      </c>
      <c r="K2312">
        <v>24720</v>
      </c>
      <c r="L2312">
        <v>10404.110570000001</v>
      </c>
      <c r="M2312">
        <v>4978.6000000000004</v>
      </c>
      <c r="N2312">
        <v>24.72</v>
      </c>
      <c r="O2312" s="32">
        <f t="shared" si="612"/>
        <v>19741.400000000001</v>
      </c>
      <c r="P2312" s="32">
        <f t="shared" si="613"/>
        <v>9337.2894300000007</v>
      </c>
      <c r="Q2312">
        <v>712255</v>
      </c>
      <c r="R2312" t="s">
        <v>281</v>
      </c>
      <c r="S2312" t="s">
        <v>282</v>
      </c>
      <c r="T2312" t="str">
        <f t="shared" si="614"/>
        <v>VEN</v>
      </c>
      <c r="U2312" t="s">
        <v>300</v>
      </c>
      <c r="V2312" s="33">
        <f t="shared" si="615"/>
        <v>24720</v>
      </c>
      <c r="W2312">
        <f t="shared" si="616"/>
        <v>1000</v>
      </c>
      <c r="X2312" s="33">
        <f t="shared" si="617"/>
        <v>19741.400000000001</v>
      </c>
      <c r="Y2312" s="33">
        <f t="shared" si="618"/>
        <v>4978.6000000000004</v>
      </c>
      <c r="Z2312" s="45">
        <f t="shared" si="619"/>
        <v>0.369631449433657</v>
      </c>
      <c r="AA2312" s="33">
        <f t="shared" si="620"/>
        <v>9137.2894300000007</v>
      </c>
      <c r="AB2312" s="45">
        <f t="shared" si="621"/>
        <v>0.46284911049874883</v>
      </c>
      <c r="AC2312" s="33">
        <f>IFERROR($X2312/VLOOKUP(CONCATENATE("USD",C2312),[1]GEINDICE!AR$1:AS$65536,2,0),"")</f>
        <v>3390.3620251425432</v>
      </c>
      <c r="AD2312" s="33">
        <f>IFERROR($AA2312/VLOOKUP(CONCATENATE("USD",C2312),[1]GEINDICE!AR$1:AS$65536,2,0),"")</f>
        <v>1569.226047605963</v>
      </c>
      <c r="AE2312" s="33">
        <f>IFERROR($X2312/VLOOKUP(CONCATENATE("EUR",C2312),[1]GEINDICE!AR$1:AS$65536,2,0),"")</f>
        <v>3254.9711459192085</v>
      </c>
      <c r="AF2312" s="33">
        <f>IFERROR($AA2312/VLOOKUP(CONCATENATE("EUR",C2312),[1]GEINDICE!AR$1:AS$65536,2,0),"")</f>
        <v>1506.5604995877989</v>
      </c>
      <c r="AG2312" s="48" t="str">
        <f>VLOOKUP(E2312,[1]Apresentação!AW$1:AX$65536,2,0)</f>
        <v xml:space="preserve">                    2 - LEATHER AUXILIARIES</v>
      </c>
      <c r="AH2312" s="48" t="str">
        <f t="shared" si="622"/>
        <v xml:space="preserve">         5206000001 - PRODUCT AML 141 BR</v>
      </c>
      <c r="AI2312" s="49" t="str">
        <f t="shared" si="623"/>
        <v xml:space="preserve">     L00408 - JBS S.A</v>
      </c>
      <c r="AJ2312" t="str">
        <f t="shared" si="624"/>
        <v xml:space="preserve">     90 - SALES</v>
      </c>
      <c r="AK2312" t="str">
        <f t="shared" si="625"/>
        <v/>
      </c>
      <c r="AL2312">
        <f t="shared" si="626"/>
        <v>2</v>
      </c>
      <c r="AM2312" t="str">
        <f t="shared" si="627"/>
        <v>2025 2</v>
      </c>
      <c r="AN2312" t="str">
        <f t="shared" si="628"/>
        <v xml:space="preserve">JBS </v>
      </c>
    </row>
    <row r="2313" spans="1:40" x14ac:dyDescent="0.35">
      <c r="A2313">
        <v>81451</v>
      </c>
      <c r="B2313" t="s">
        <v>274</v>
      </c>
      <c r="C2313" s="31">
        <v>45715</v>
      </c>
      <c r="D2313" t="s">
        <v>373</v>
      </c>
      <c r="E2313" t="s">
        <v>374</v>
      </c>
      <c r="F2313" t="s">
        <v>718</v>
      </c>
      <c r="G2313" t="s">
        <v>391</v>
      </c>
      <c r="H2313" t="s">
        <v>853</v>
      </c>
      <c r="I2313" t="s">
        <v>854</v>
      </c>
      <c r="J2313">
        <v>1000</v>
      </c>
      <c r="K2313">
        <v>23391.59</v>
      </c>
      <c r="L2313">
        <v>10404.110570000001</v>
      </c>
      <c r="M2313">
        <v>3012.83</v>
      </c>
      <c r="N2313">
        <v>23.391589999999997</v>
      </c>
      <c r="O2313" s="32">
        <f t="shared" si="612"/>
        <v>20378.760000000002</v>
      </c>
      <c r="P2313" s="32">
        <f t="shared" si="613"/>
        <v>9974.6494300000013</v>
      </c>
      <c r="Q2313">
        <v>712262</v>
      </c>
      <c r="R2313" t="s">
        <v>281</v>
      </c>
      <c r="S2313" t="s">
        <v>282</v>
      </c>
      <c r="T2313" t="str">
        <f t="shared" si="614"/>
        <v>VEN</v>
      </c>
      <c r="U2313" t="s">
        <v>283</v>
      </c>
      <c r="V2313" s="33">
        <f t="shared" si="615"/>
        <v>23391.59</v>
      </c>
      <c r="W2313">
        <f t="shared" si="616"/>
        <v>1000</v>
      </c>
      <c r="X2313" s="33">
        <f t="shared" si="617"/>
        <v>20378.760000000002</v>
      </c>
      <c r="Y2313" s="33">
        <f t="shared" si="618"/>
        <v>3012.83</v>
      </c>
      <c r="Z2313" s="45">
        <f t="shared" si="619"/>
        <v>0.41787024439125348</v>
      </c>
      <c r="AA2313" s="33">
        <f t="shared" si="620"/>
        <v>9774.6494300000013</v>
      </c>
      <c r="AB2313" s="45">
        <f t="shared" si="621"/>
        <v>0.47964888099177772</v>
      </c>
      <c r="AC2313" s="33">
        <f>IFERROR($X2313/VLOOKUP(CONCATENATE("USD",C2313),[1]GEINDICE!AR$1:AS$65536,2,0),"")</f>
        <v>3499.8213917702828</v>
      </c>
      <c r="AD2313" s="33">
        <f>IFERROR($AA2313/VLOOKUP(CONCATENATE("USD",C2313),[1]GEINDICE!AR$1:AS$65536,2,0),"")</f>
        <v>1678.6854142337022</v>
      </c>
      <c r="AE2313" s="33">
        <f>IFERROR($X2313/VLOOKUP(CONCATENATE("EUR",C2313),[1]GEINDICE!AR$1:AS$65536,2,0),"")</f>
        <v>3360.0593569661996</v>
      </c>
      <c r="AF2313" s="33">
        <f>IFERROR($AA2313/VLOOKUP(CONCATENATE("EUR",C2313),[1]GEINDICE!AR$1:AS$65536,2,0),"")</f>
        <v>1611.6487106347899</v>
      </c>
      <c r="AG2313" s="48" t="str">
        <f>VLOOKUP(E2313,[1]Apresentação!AW$1:AX$65536,2,0)</f>
        <v xml:space="preserve">                    2 - LEATHER AUXILIARIES</v>
      </c>
      <c r="AH2313" s="48" t="str">
        <f t="shared" si="622"/>
        <v xml:space="preserve">         5206000001 - PRODUCT AML 141 BR</v>
      </c>
      <c r="AI2313" s="49" t="str">
        <f t="shared" si="623"/>
        <v xml:space="preserve">     L00406 - JBS S.A</v>
      </c>
      <c r="AJ2313" t="str">
        <f t="shared" si="624"/>
        <v xml:space="preserve">     90 - SALES</v>
      </c>
      <c r="AK2313" t="str">
        <f t="shared" si="625"/>
        <v/>
      </c>
      <c r="AL2313">
        <f t="shared" si="626"/>
        <v>2</v>
      </c>
      <c r="AM2313" t="str">
        <f t="shared" si="627"/>
        <v>2025 2</v>
      </c>
      <c r="AN2313" t="str">
        <f t="shared" si="628"/>
        <v xml:space="preserve">JBS </v>
      </c>
    </row>
    <row r="2314" spans="1:40" x14ac:dyDescent="0.35">
      <c r="A2314">
        <v>81900</v>
      </c>
      <c r="B2314" t="s">
        <v>274</v>
      </c>
      <c r="C2314" s="31">
        <v>45749</v>
      </c>
      <c r="D2314" t="s">
        <v>373</v>
      </c>
      <c r="E2314" t="s">
        <v>374</v>
      </c>
      <c r="F2314" t="s">
        <v>390</v>
      </c>
      <c r="G2314" t="s">
        <v>391</v>
      </c>
      <c r="H2314" t="s">
        <v>853</v>
      </c>
      <c r="I2314" t="s">
        <v>854</v>
      </c>
      <c r="J2314">
        <v>1000</v>
      </c>
      <c r="K2314">
        <v>24417.83</v>
      </c>
      <c r="L2314">
        <v>9910.8303699999997</v>
      </c>
      <c r="M2314">
        <v>4917.75</v>
      </c>
      <c r="N2314">
        <v>24.417829999999999</v>
      </c>
      <c r="O2314" s="32">
        <f t="shared" si="612"/>
        <v>19500.080000000002</v>
      </c>
      <c r="P2314" s="32">
        <f t="shared" si="613"/>
        <v>9589.2496300000021</v>
      </c>
      <c r="Q2314">
        <v>725152</v>
      </c>
      <c r="R2314" t="s">
        <v>281</v>
      </c>
      <c r="S2314" t="s">
        <v>282</v>
      </c>
      <c r="T2314" t="str">
        <f t="shared" si="614"/>
        <v>VEN</v>
      </c>
      <c r="U2314" t="s">
        <v>283</v>
      </c>
      <c r="V2314" s="33">
        <f t="shared" si="615"/>
        <v>24417.83</v>
      </c>
      <c r="W2314">
        <f t="shared" si="616"/>
        <v>1000</v>
      </c>
      <c r="X2314" s="33">
        <f t="shared" si="617"/>
        <v>19500.080000000002</v>
      </c>
      <c r="Y2314" s="33">
        <f t="shared" si="618"/>
        <v>4917.75</v>
      </c>
      <c r="Z2314" s="45">
        <f t="shared" si="619"/>
        <v>0.38452432628124616</v>
      </c>
      <c r="AA2314" s="33">
        <f t="shared" si="620"/>
        <v>9389.2496300000021</v>
      </c>
      <c r="AB2314" s="45">
        <f t="shared" si="621"/>
        <v>0.48149800564920764</v>
      </c>
      <c r="AC2314" s="33">
        <f>IFERROR($X2314/VLOOKUP(CONCATENATE("USD",C2314),[1]GEINDICE!AR$1:AS$65536,2,0),"")</f>
        <v>3425.6943590464311</v>
      </c>
      <c r="AD2314" s="33">
        <f>IFERROR($AA2314/VLOOKUP(CONCATENATE("USD",C2314),[1]GEINDICE!AR$1:AS$65536,2,0),"")</f>
        <v>1649.4650018445973</v>
      </c>
      <c r="AE2314" s="33">
        <f>IFERROR($X2314/VLOOKUP(CONCATENATE("EUR",C2314),[1]GEINDICE!AR$1:AS$65536,2,0),"")</f>
        <v>3152.0884520884524</v>
      </c>
      <c r="AF2314" s="33">
        <f>IFERROR($AA2314/VLOOKUP(CONCATENATE("EUR",C2314),[1]GEINDICE!AR$1:AS$65536,2,0),"")</f>
        <v>1517.7243033104878</v>
      </c>
      <c r="AG2314" s="48" t="str">
        <f>VLOOKUP(E2314,[1]Apresentação!AW$1:AX$65536,2,0)</f>
        <v xml:space="preserve">                    2 - LEATHER AUXILIARIES</v>
      </c>
      <c r="AH2314" s="48" t="str">
        <f t="shared" si="622"/>
        <v xml:space="preserve">         5206000001 - PRODUCT AML 141 BR</v>
      </c>
      <c r="AI2314" s="49" t="str">
        <f t="shared" si="623"/>
        <v xml:space="preserve">     L00408 - JBS S.A</v>
      </c>
      <c r="AJ2314" t="str">
        <f t="shared" si="624"/>
        <v xml:space="preserve">     90 - SALES</v>
      </c>
      <c r="AK2314" t="str">
        <f t="shared" si="625"/>
        <v/>
      </c>
      <c r="AL2314">
        <f t="shared" si="626"/>
        <v>4</v>
      </c>
      <c r="AM2314" t="str">
        <f t="shared" si="627"/>
        <v>2025 4</v>
      </c>
      <c r="AN2314" t="str">
        <f t="shared" si="628"/>
        <v xml:space="preserve">JBS </v>
      </c>
    </row>
    <row r="2315" spans="1:40" x14ac:dyDescent="0.35">
      <c r="A2315">
        <v>82892</v>
      </c>
      <c r="B2315" t="s">
        <v>274</v>
      </c>
      <c r="C2315" s="31">
        <v>45835</v>
      </c>
      <c r="D2315" t="s">
        <v>373</v>
      </c>
      <c r="E2315" t="s">
        <v>374</v>
      </c>
      <c r="F2315" t="s">
        <v>390</v>
      </c>
      <c r="G2315" t="s">
        <v>391</v>
      </c>
      <c r="H2315" t="s">
        <v>853</v>
      </c>
      <c r="I2315" t="s">
        <v>854</v>
      </c>
      <c r="J2315">
        <v>1000</v>
      </c>
      <c r="K2315">
        <v>23602.06</v>
      </c>
      <c r="L2315">
        <v>10151.938</v>
      </c>
      <c r="M2315">
        <v>4753.46</v>
      </c>
      <c r="N2315">
        <v>23.602059999999998</v>
      </c>
      <c r="O2315" s="32">
        <f t="shared" si="612"/>
        <v>18848.600000000002</v>
      </c>
      <c r="P2315" s="32">
        <f t="shared" si="613"/>
        <v>8696.6620000000021</v>
      </c>
      <c r="Q2315">
        <v>742153</v>
      </c>
      <c r="R2315" t="s">
        <v>281</v>
      </c>
      <c r="S2315" t="s">
        <v>282</v>
      </c>
      <c r="T2315" t="str">
        <f t="shared" si="614"/>
        <v>VEN</v>
      </c>
      <c r="U2315" t="s">
        <v>283</v>
      </c>
      <c r="V2315" s="33">
        <f t="shared" si="615"/>
        <v>23602.06</v>
      </c>
      <c r="W2315">
        <f t="shared" si="616"/>
        <v>1000</v>
      </c>
      <c r="X2315" s="33">
        <f t="shared" si="617"/>
        <v>18848.600000000002</v>
      </c>
      <c r="Y2315" s="33">
        <f t="shared" si="618"/>
        <v>4753.46</v>
      </c>
      <c r="Z2315" s="45">
        <f t="shared" si="619"/>
        <v>0.35999662741303096</v>
      </c>
      <c r="AA2315" s="33">
        <f t="shared" si="620"/>
        <v>8496.6620000000021</v>
      </c>
      <c r="AB2315" s="45">
        <f t="shared" si="621"/>
        <v>0.45078477977144199</v>
      </c>
      <c r="AC2315" s="33">
        <f>IFERROR($X2315/VLOOKUP(CONCATENATE("USD",C2315),[1]GEINDICE!AR$1:AS$65536,2,0),"")</f>
        <v>3442.1008418707429</v>
      </c>
      <c r="AD2315" s="33">
        <f>IFERROR($AA2315/VLOOKUP(CONCATENATE("USD",C2315),[1]GEINDICE!AR$1:AS$65536,2,0),"")</f>
        <v>1551.646669953798</v>
      </c>
      <c r="AE2315" s="33">
        <f>IFERROR($X2315/VLOOKUP(CONCATENATE("EUR",C2315),[1]GEINDICE!AR$1:AS$65536,2,0),"")</f>
        <v>2935.9647346531879</v>
      </c>
      <c r="AF2315" s="33">
        <f>IFERROR($AA2315/VLOOKUP(CONCATENATE("EUR",C2315),[1]GEINDICE!AR$1:AS$65536,2,0),"")</f>
        <v>1323.4882163273573</v>
      </c>
      <c r="AG2315" s="48" t="str">
        <f>VLOOKUP(E2315,[1]Apresentação!AW$1:AX$65536,2,0)</f>
        <v xml:space="preserve">                    2 - LEATHER AUXILIARIES</v>
      </c>
      <c r="AH2315" s="48" t="str">
        <f t="shared" si="622"/>
        <v xml:space="preserve">         5206000001 - PRODUCT AML 141 BR</v>
      </c>
      <c r="AI2315" s="49" t="str">
        <f t="shared" si="623"/>
        <v xml:space="preserve">     L00408 - JBS S.A</v>
      </c>
      <c r="AJ2315" t="str">
        <f t="shared" si="624"/>
        <v xml:space="preserve">     90 - SALES</v>
      </c>
      <c r="AK2315" t="str">
        <f t="shared" si="625"/>
        <v/>
      </c>
      <c r="AL2315">
        <f t="shared" si="626"/>
        <v>6</v>
      </c>
      <c r="AM2315" t="str">
        <f t="shared" si="627"/>
        <v>2025 6</v>
      </c>
      <c r="AN2315" t="str">
        <f t="shared" si="628"/>
        <v xml:space="preserve">JBS </v>
      </c>
    </row>
    <row r="2316" spans="1:40" x14ac:dyDescent="0.35">
      <c r="A2316">
        <v>82665</v>
      </c>
      <c r="B2316" t="s">
        <v>274</v>
      </c>
      <c r="C2316" s="31">
        <v>45814</v>
      </c>
      <c r="D2316" t="s">
        <v>373</v>
      </c>
      <c r="E2316" t="s">
        <v>374</v>
      </c>
      <c r="F2316" t="s">
        <v>390</v>
      </c>
      <c r="G2316" t="s">
        <v>391</v>
      </c>
      <c r="H2316" t="s">
        <v>853</v>
      </c>
      <c r="I2316" t="s">
        <v>854</v>
      </c>
      <c r="J2316">
        <v>1000</v>
      </c>
      <c r="K2316">
        <v>23954.73</v>
      </c>
      <c r="L2316">
        <v>10018.104939999999</v>
      </c>
      <c r="M2316">
        <v>4824.4799999999996</v>
      </c>
      <c r="N2316">
        <v>23.954729999999998</v>
      </c>
      <c r="O2316" s="32">
        <f t="shared" si="612"/>
        <v>19130.25</v>
      </c>
      <c r="P2316" s="32">
        <f t="shared" si="613"/>
        <v>9112.1450600000007</v>
      </c>
      <c r="Q2316">
        <v>740584</v>
      </c>
      <c r="R2316" t="s">
        <v>281</v>
      </c>
      <c r="S2316" t="s">
        <v>282</v>
      </c>
      <c r="T2316" t="str">
        <f t="shared" si="614"/>
        <v>VEN</v>
      </c>
      <c r="U2316" t="s">
        <v>283</v>
      </c>
      <c r="V2316" s="33">
        <f t="shared" si="615"/>
        <v>23954.73</v>
      </c>
      <c r="W2316">
        <f t="shared" si="616"/>
        <v>1000</v>
      </c>
      <c r="X2316" s="33">
        <f t="shared" si="617"/>
        <v>19130.25</v>
      </c>
      <c r="Y2316" s="33">
        <f t="shared" si="618"/>
        <v>4824.4799999999996</v>
      </c>
      <c r="Z2316" s="45">
        <f t="shared" si="619"/>
        <v>0.37204114010051464</v>
      </c>
      <c r="AA2316" s="33">
        <f t="shared" si="620"/>
        <v>8912.1450600000007</v>
      </c>
      <c r="AB2316" s="45">
        <f t="shared" si="621"/>
        <v>0.46586662798447487</v>
      </c>
      <c r="AC2316" s="33">
        <f>IFERROR($X2316/VLOOKUP(CONCATENATE("USD",C2316),[1]GEINDICE!AR$1:AS$65536,2,0),"")</f>
        <v>3419.3522440881547</v>
      </c>
      <c r="AD2316" s="33">
        <f>IFERROR($AA2316/VLOOKUP(CONCATENATE("USD",C2316),[1]GEINDICE!AR$1:AS$65536,2,0),"")</f>
        <v>1592.9620998444957</v>
      </c>
      <c r="AE2316" s="33">
        <f>IFERROR($X2316/VLOOKUP(CONCATENATE("EUR",C2316),[1]GEINDICE!AR$1:AS$65536,2,0),"")</f>
        <v>3000.2117215312956</v>
      </c>
      <c r="AF2316" s="33">
        <f>IFERROR($AA2316/VLOOKUP(CONCATENATE("EUR",C2316),[1]GEINDICE!AR$1:AS$65536,2,0),"")</f>
        <v>1397.698517949281</v>
      </c>
      <c r="AG2316" s="48" t="str">
        <f>VLOOKUP(E2316,[1]Apresentação!AW$1:AX$65536,2,0)</f>
        <v xml:space="preserve">                    2 - LEATHER AUXILIARIES</v>
      </c>
      <c r="AH2316" s="48" t="str">
        <f t="shared" si="622"/>
        <v xml:space="preserve">         5206000001 - PRODUCT AML 141 BR</v>
      </c>
      <c r="AI2316" s="49" t="str">
        <f t="shared" si="623"/>
        <v xml:space="preserve">     L00408 - JBS S.A</v>
      </c>
      <c r="AJ2316" t="str">
        <f t="shared" si="624"/>
        <v xml:space="preserve">     90 - SALES</v>
      </c>
      <c r="AK2316" t="str">
        <f t="shared" si="625"/>
        <v/>
      </c>
      <c r="AL2316">
        <f t="shared" si="626"/>
        <v>6</v>
      </c>
      <c r="AM2316" t="str">
        <f t="shared" si="627"/>
        <v>2025 6</v>
      </c>
      <c r="AN2316" t="str">
        <f t="shared" si="628"/>
        <v xml:space="preserve">JBS </v>
      </c>
    </row>
    <row r="2317" spans="1:40" x14ac:dyDescent="0.35">
      <c r="A2317">
        <v>82986</v>
      </c>
      <c r="B2317" t="s">
        <v>274</v>
      </c>
      <c r="C2317" s="31">
        <v>45842</v>
      </c>
      <c r="D2317" t="s">
        <v>373</v>
      </c>
      <c r="E2317" t="s">
        <v>374</v>
      </c>
      <c r="F2317" t="s">
        <v>390</v>
      </c>
      <c r="G2317" t="s">
        <v>391</v>
      </c>
      <c r="H2317" t="s">
        <v>853</v>
      </c>
      <c r="I2317" t="s">
        <v>854</v>
      </c>
      <c r="J2317">
        <v>250</v>
      </c>
      <c r="K2317">
        <v>5800.26</v>
      </c>
      <c r="L2317">
        <v>2594.4637499999999</v>
      </c>
      <c r="M2317">
        <v>1168.17</v>
      </c>
      <c r="N2317">
        <v>23.20102</v>
      </c>
      <c r="O2317" s="32">
        <f t="shared" si="612"/>
        <v>4632.09</v>
      </c>
      <c r="P2317" s="32">
        <f t="shared" si="613"/>
        <v>2037.6262500000003</v>
      </c>
      <c r="Q2317">
        <v>742823</v>
      </c>
      <c r="R2317" t="s">
        <v>281</v>
      </c>
      <c r="S2317" t="s">
        <v>282</v>
      </c>
      <c r="T2317" t="str">
        <f t="shared" si="614"/>
        <v>VEN</v>
      </c>
      <c r="U2317" t="s">
        <v>283</v>
      </c>
      <c r="V2317" s="33">
        <f t="shared" si="615"/>
        <v>5800.26</v>
      </c>
      <c r="W2317">
        <f t="shared" si="616"/>
        <v>250</v>
      </c>
      <c r="X2317" s="33">
        <f t="shared" si="617"/>
        <v>4632.09</v>
      </c>
      <c r="Y2317" s="33">
        <f t="shared" si="618"/>
        <v>1168.17</v>
      </c>
      <c r="Z2317" s="45">
        <f t="shared" si="619"/>
        <v>0.34267881957015722</v>
      </c>
      <c r="AA2317" s="33">
        <f t="shared" si="620"/>
        <v>1987.6262500000003</v>
      </c>
      <c r="AB2317" s="45">
        <f t="shared" si="621"/>
        <v>0.42909922950547164</v>
      </c>
      <c r="AC2317" s="33">
        <f>IFERROR($X2317/VLOOKUP(CONCATENATE("USD",C2317),[1]GEINDICE!AR$1:AS$65536,2,0),"")</f>
        <v>856.3671658347198</v>
      </c>
      <c r="AD2317" s="33">
        <f>IFERROR($AA2317/VLOOKUP(CONCATENATE("USD",C2317),[1]GEINDICE!AR$1:AS$65536,2,0),"")</f>
        <v>367.46649103346277</v>
      </c>
      <c r="AE2317" s="33">
        <f>IFERROR($X2317/VLOOKUP(CONCATENATE("EUR",C2317),[1]GEINDICE!AR$1:AS$65536,2,0),"")</f>
        <v>726.96726199817942</v>
      </c>
      <c r="AF2317" s="33">
        <f>IFERROR($AA2317/VLOOKUP(CONCATENATE("EUR",C2317),[1]GEINDICE!AR$1:AS$65536,2,0),"")</f>
        <v>311.94109199912117</v>
      </c>
      <c r="AG2317" s="48" t="str">
        <f>VLOOKUP(E2317,[1]Apresentação!AW$1:AX$65536,2,0)</f>
        <v xml:space="preserve">                    2 - LEATHER AUXILIARIES</v>
      </c>
      <c r="AH2317" s="48" t="str">
        <f t="shared" si="622"/>
        <v xml:space="preserve">         5206000001 - PRODUCT AML 141 BR</v>
      </c>
      <c r="AI2317" s="49" t="str">
        <f t="shared" si="623"/>
        <v xml:space="preserve">     L00408 - JBS S.A</v>
      </c>
      <c r="AJ2317" t="str">
        <f t="shared" si="624"/>
        <v xml:space="preserve">     90 - SALES</v>
      </c>
      <c r="AK2317" t="str">
        <f t="shared" si="625"/>
        <v/>
      </c>
      <c r="AL2317">
        <f t="shared" si="626"/>
        <v>7</v>
      </c>
      <c r="AM2317" t="str">
        <f t="shared" si="627"/>
        <v>2025 7</v>
      </c>
      <c r="AN2317" t="str">
        <f t="shared" si="628"/>
        <v xml:space="preserve">JBS </v>
      </c>
    </row>
    <row r="2318" spans="1:40" x14ac:dyDescent="0.35">
      <c r="A2318">
        <v>83356</v>
      </c>
      <c r="B2318" t="s">
        <v>274</v>
      </c>
      <c r="C2318" s="31">
        <v>45870</v>
      </c>
      <c r="D2318" t="s">
        <v>373</v>
      </c>
      <c r="E2318" t="s">
        <v>374</v>
      </c>
      <c r="F2318" t="s">
        <v>718</v>
      </c>
      <c r="G2318" t="s">
        <v>391</v>
      </c>
      <c r="H2318" t="s">
        <v>853</v>
      </c>
      <c r="I2318" t="s">
        <v>854</v>
      </c>
      <c r="J2318">
        <v>1000</v>
      </c>
      <c r="K2318">
        <v>22688.510000000002</v>
      </c>
      <c r="L2318">
        <v>8532.2759299999998</v>
      </c>
      <c r="M2318">
        <v>3539.98</v>
      </c>
      <c r="N2318">
        <v>22.688509999999997</v>
      </c>
      <c r="O2318" s="32">
        <f t="shared" si="612"/>
        <v>19148.530000000002</v>
      </c>
      <c r="P2318" s="32">
        <f t="shared" si="613"/>
        <v>10616.254070000003</v>
      </c>
      <c r="Q2318">
        <v>746845</v>
      </c>
      <c r="R2318" t="s">
        <v>281</v>
      </c>
      <c r="S2318" t="s">
        <v>282</v>
      </c>
      <c r="T2318" t="str">
        <f t="shared" si="614"/>
        <v>VEN</v>
      </c>
      <c r="U2318" t="s">
        <v>300</v>
      </c>
      <c r="V2318" s="33">
        <f t="shared" si="615"/>
        <v>22688.510000000002</v>
      </c>
      <c r="W2318">
        <f t="shared" si="616"/>
        <v>1000</v>
      </c>
      <c r="X2318" s="33">
        <f t="shared" si="617"/>
        <v>19148.530000000002</v>
      </c>
      <c r="Y2318" s="33">
        <f t="shared" si="618"/>
        <v>3539.98</v>
      </c>
      <c r="Z2318" s="45">
        <f t="shared" si="619"/>
        <v>0.45909819860361045</v>
      </c>
      <c r="AA2318" s="33">
        <f t="shared" si="620"/>
        <v>10416.254070000003</v>
      </c>
      <c r="AB2318" s="45">
        <f t="shared" si="621"/>
        <v>0.54397147300602189</v>
      </c>
      <c r="AC2318" s="33">
        <f>IFERROR($X2318/VLOOKUP(CONCATENATE("USD",C2318),[1]GEINDICE!AR$1:AS$65536,2,0),"")</f>
        <v>3454.1687711956129</v>
      </c>
      <c r="AD2318" s="33">
        <f>IFERROR($AA2318/VLOOKUP(CONCATENATE("USD",C2318),[1]GEINDICE!AR$1:AS$65536,2,0),"")</f>
        <v>1878.9692744786785</v>
      </c>
      <c r="AE2318" s="33">
        <f>IFERROR($X2318/VLOOKUP(CONCATENATE("EUR",C2318),[1]GEINDICE!AR$1:AS$65536,2,0),"")</f>
        <v>2989.5754945277986</v>
      </c>
      <c r="AF2318" s="33">
        <f>IFERROR($AA2318/VLOOKUP(CONCATENATE("EUR",C2318),[1]GEINDICE!AR$1:AS$65536,2,0),"")</f>
        <v>1626.2437854209932</v>
      </c>
      <c r="AG2318" s="48" t="str">
        <f>VLOOKUP(E2318,[1]Apresentação!AW$1:AX$65536,2,0)</f>
        <v xml:space="preserve">                    2 - LEATHER AUXILIARIES</v>
      </c>
      <c r="AH2318" s="48" t="str">
        <f t="shared" si="622"/>
        <v xml:space="preserve">         5206000001 - PRODUCT AML 141 BR</v>
      </c>
      <c r="AI2318" s="49" t="str">
        <f t="shared" si="623"/>
        <v xml:space="preserve">     L00406 - JBS S.A</v>
      </c>
      <c r="AJ2318" t="str">
        <f t="shared" si="624"/>
        <v xml:space="preserve">     90 - SALES</v>
      </c>
      <c r="AK2318" t="str">
        <f t="shared" si="625"/>
        <v/>
      </c>
      <c r="AL2318">
        <f t="shared" si="626"/>
        <v>8</v>
      </c>
      <c r="AM2318" t="str">
        <f t="shared" si="627"/>
        <v>2025 8</v>
      </c>
      <c r="AN2318" t="str">
        <f t="shared" si="628"/>
        <v xml:space="preserve">JBS </v>
      </c>
    </row>
    <row r="2319" spans="1:40" x14ac:dyDescent="0.35">
      <c r="A2319">
        <v>83357</v>
      </c>
      <c r="B2319" t="s">
        <v>274</v>
      </c>
      <c r="C2319" s="31">
        <v>45870</v>
      </c>
      <c r="D2319" t="s">
        <v>373</v>
      </c>
      <c r="E2319" t="s">
        <v>374</v>
      </c>
      <c r="F2319" t="s">
        <v>390</v>
      </c>
      <c r="G2319" t="s">
        <v>391</v>
      </c>
      <c r="H2319" t="s">
        <v>853</v>
      </c>
      <c r="I2319" t="s">
        <v>854</v>
      </c>
      <c r="J2319">
        <v>1000</v>
      </c>
      <c r="K2319">
        <v>23976.99</v>
      </c>
      <c r="L2319">
        <v>8532.2759299999998</v>
      </c>
      <c r="M2319">
        <v>4828.97</v>
      </c>
      <c r="N2319">
        <v>23.976990000000001</v>
      </c>
      <c r="O2319" s="32">
        <f t="shared" si="612"/>
        <v>19148.02</v>
      </c>
      <c r="P2319" s="32">
        <f t="shared" si="613"/>
        <v>10615.744070000001</v>
      </c>
      <c r="Q2319">
        <v>746859</v>
      </c>
      <c r="R2319" t="s">
        <v>281</v>
      </c>
      <c r="S2319" t="s">
        <v>282</v>
      </c>
      <c r="T2319" t="str">
        <f t="shared" si="614"/>
        <v>VEN</v>
      </c>
      <c r="U2319" t="s">
        <v>283</v>
      </c>
      <c r="V2319" s="33">
        <f t="shared" si="615"/>
        <v>23976.99</v>
      </c>
      <c r="W2319">
        <f t="shared" si="616"/>
        <v>1000</v>
      </c>
      <c r="X2319" s="33">
        <f t="shared" si="617"/>
        <v>19148.02</v>
      </c>
      <c r="Y2319" s="33">
        <f t="shared" si="618"/>
        <v>4828.97</v>
      </c>
      <c r="Z2319" s="45">
        <f t="shared" si="619"/>
        <v>0.43440582283264079</v>
      </c>
      <c r="AA2319" s="33">
        <f t="shared" si="620"/>
        <v>10415.744070000001</v>
      </c>
      <c r="AB2319" s="45">
        <f t="shared" si="621"/>
        <v>0.5439593268651276</v>
      </c>
      <c r="AC2319" s="33">
        <f>IFERROR($X2319/VLOOKUP(CONCATENATE("USD",C2319),[1]GEINDICE!AR$1:AS$65536,2,0),"")</f>
        <v>3454.0767732159607</v>
      </c>
      <c r="AD2319" s="33">
        <f>IFERROR($AA2319/VLOOKUP(CONCATENATE("USD",C2319),[1]GEINDICE!AR$1:AS$65536,2,0),"")</f>
        <v>1878.8772764990258</v>
      </c>
      <c r="AE2319" s="33">
        <f>IFERROR($X2319/VLOOKUP(CONCATENATE("EUR",C2319),[1]GEINDICE!AR$1:AS$65536,2,0),"")</f>
        <v>2989.4958704782125</v>
      </c>
      <c r="AF2319" s="33">
        <f>IFERROR($AA2319/VLOOKUP(CONCATENATE("EUR",C2319),[1]GEINDICE!AR$1:AS$65536,2,0),"")</f>
        <v>1626.1641613714073</v>
      </c>
      <c r="AG2319" s="48" t="str">
        <f>VLOOKUP(E2319,[1]Apresentação!AW$1:AX$65536,2,0)</f>
        <v xml:space="preserve">                    2 - LEATHER AUXILIARIES</v>
      </c>
      <c r="AH2319" s="48" t="str">
        <f t="shared" si="622"/>
        <v xml:space="preserve">         5206000001 - PRODUCT AML 141 BR</v>
      </c>
      <c r="AI2319" s="49" t="str">
        <f t="shared" si="623"/>
        <v xml:space="preserve">     L00408 - JBS S.A</v>
      </c>
      <c r="AJ2319" t="str">
        <f t="shared" si="624"/>
        <v xml:space="preserve">     90 - SALES</v>
      </c>
      <c r="AK2319" t="str">
        <f t="shared" si="625"/>
        <v/>
      </c>
      <c r="AL2319">
        <f t="shared" si="626"/>
        <v>8</v>
      </c>
      <c r="AM2319" t="str">
        <f t="shared" si="627"/>
        <v>2025 8</v>
      </c>
      <c r="AN2319" t="str">
        <f t="shared" si="628"/>
        <v xml:space="preserve">JBS </v>
      </c>
    </row>
    <row r="2320" spans="1:40" x14ac:dyDescent="0.35">
      <c r="A2320">
        <v>83358</v>
      </c>
      <c r="B2320" t="s">
        <v>274</v>
      </c>
      <c r="C2320" s="31">
        <v>45870</v>
      </c>
      <c r="D2320" t="s">
        <v>373</v>
      </c>
      <c r="E2320" t="s">
        <v>374</v>
      </c>
      <c r="F2320" t="s">
        <v>855</v>
      </c>
      <c r="G2320" t="s">
        <v>391</v>
      </c>
      <c r="H2320" t="s">
        <v>853</v>
      </c>
      <c r="I2320" t="s">
        <v>854</v>
      </c>
      <c r="J2320">
        <v>120</v>
      </c>
      <c r="K2320">
        <v>2877.2400000000002</v>
      </c>
      <c r="L2320">
        <v>1023.87311</v>
      </c>
      <c r="M2320">
        <v>579.48</v>
      </c>
      <c r="N2320">
        <v>23.976990000000001</v>
      </c>
      <c r="O2320" s="32">
        <f t="shared" si="612"/>
        <v>2297.7600000000002</v>
      </c>
      <c r="P2320" s="32">
        <f t="shared" si="613"/>
        <v>1273.8868900000002</v>
      </c>
      <c r="Q2320">
        <v>746893</v>
      </c>
      <c r="R2320" t="s">
        <v>281</v>
      </c>
      <c r="S2320" t="s">
        <v>282</v>
      </c>
      <c r="T2320" t="str">
        <f t="shared" si="614"/>
        <v>VEN</v>
      </c>
      <c r="U2320" t="s">
        <v>283</v>
      </c>
      <c r="V2320" s="33">
        <f t="shared" si="615"/>
        <v>2877.2400000000002</v>
      </c>
      <c r="W2320">
        <f t="shared" si="616"/>
        <v>120</v>
      </c>
      <c r="X2320" s="33">
        <f t="shared" si="617"/>
        <v>2297.7600000000002</v>
      </c>
      <c r="Y2320" s="33">
        <f t="shared" si="618"/>
        <v>579.48</v>
      </c>
      <c r="Z2320" s="45">
        <f t="shared" si="619"/>
        <v>0.43440480807996557</v>
      </c>
      <c r="AA2320" s="33">
        <f t="shared" si="620"/>
        <v>1249.8868900000002</v>
      </c>
      <c r="AB2320" s="45">
        <f t="shared" si="621"/>
        <v>0.5439588512290231</v>
      </c>
      <c r="AC2320" s="33">
        <f>IFERROR($X2320/VLOOKUP(CONCATENATE("USD",C2320),[1]GEINDICE!AR$1:AS$65536,2,0),"")</f>
        <v>414.48877985424633</v>
      </c>
      <c r="AD2320" s="33">
        <f>IFERROR($AA2320/VLOOKUP(CONCATENATE("USD",C2320),[1]GEINDICE!AR$1:AS$65536,2,0),"")</f>
        <v>225.46484053683528</v>
      </c>
      <c r="AE2320" s="33">
        <f>IFERROR($X2320/VLOOKUP(CONCATENATE("EUR",C2320),[1]GEINDICE!AR$1:AS$65536,2,0),"")</f>
        <v>358.73912975597574</v>
      </c>
      <c r="AF2320" s="33">
        <f>IFERROR($AA2320/VLOOKUP(CONCATENATE("EUR",C2320),[1]GEINDICE!AR$1:AS$65536,2,0),"")</f>
        <v>195.13932491296001</v>
      </c>
      <c r="AG2320" s="48" t="str">
        <f>VLOOKUP(E2320,[1]Apresentação!AW$1:AX$65536,2,0)</f>
        <v xml:space="preserve">                    2 - LEATHER AUXILIARIES</v>
      </c>
      <c r="AH2320" s="48" t="str">
        <f t="shared" si="622"/>
        <v xml:space="preserve">         5206000001 - PRODUCT AML 141 BR</v>
      </c>
      <c r="AI2320" s="49" t="str">
        <f t="shared" si="623"/>
        <v xml:space="preserve">     L00410 - JBS S.A</v>
      </c>
      <c r="AJ2320" t="str">
        <f t="shared" si="624"/>
        <v xml:space="preserve">     90 - SALES</v>
      </c>
      <c r="AK2320" t="str">
        <f t="shared" si="625"/>
        <v/>
      </c>
      <c r="AL2320">
        <f t="shared" si="626"/>
        <v>8</v>
      </c>
      <c r="AM2320" t="str">
        <f t="shared" si="627"/>
        <v>2025 8</v>
      </c>
      <c r="AN2320" t="str">
        <f t="shared" si="628"/>
        <v xml:space="preserve">JBS </v>
      </c>
    </row>
    <row r="2321" spans="1:40" x14ac:dyDescent="0.35">
      <c r="A2321">
        <v>84005</v>
      </c>
      <c r="B2321" t="s">
        <v>274</v>
      </c>
      <c r="C2321" s="31">
        <v>45925</v>
      </c>
      <c r="D2321" t="s">
        <v>373</v>
      </c>
      <c r="E2321" t="s">
        <v>374</v>
      </c>
      <c r="F2321" t="s">
        <v>390</v>
      </c>
      <c r="G2321" t="s">
        <v>391</v>
      </c>
      <c r="H2321" t="s">
        <v>853</v>
      </c>
      <c r="I2321" t="s">
        <v>854</v>
      </c>
      <c r="J2321">
        <v>1000</v>
      </c>
      <c r="K2321">
        <v>22731.94</v>
      </c>
      <c r="L2321">
        <v>9001.2127299999993</v>
      </c>
      <c r="M2321">
        <v>4578.21</v>
      </c>
      <c r="N2321">
        <v>22.731939999999998</v>
      </c>
      <c r="O2321" s="32">
        <f t="shared" si="612"/>
        <v>18153.73</v>
      </c>
      <c r="P2321" s="32">
        <f t="shared" si="613"/>
        <v>9152.5172700000003</v>
      </c>
      <c r="Q2321">
        <v>762381</v>
      </c>
      <c r="R2321" t="s">
        <v>281</v>
      </c>
      <c r="S2321" t="s">
        <v>282</v>
      </c>
      <c r="T2321" t="str">
        <f t="shared" si="614"/>
        <v>VEN</v>
      </c>
      <c r="U2321" t="s">
        <v>283</v>
      </c>
      <c r="V2321" s="33">
        <f t="shared" si="615"/>
        <v>22731.94</v>
      </c>
      <c r="W2321">
        <f t="shared" si="616"/>
        <v>1000</v>
      </c>
      <c r="X2321" s="33">
        <f t="shared" si="617"/>
        <v>18153.73</v>
      </c>
      <c r="Y2321" s="33">
        <f t="shared" si="618"/>
        <v>4578.21</v>
      </c>
      <c r="Z2321" s="45">
        <f t="shared" si="619"/>
        <v>0.39382988297523225</v>
      </c>
      <c r="AA2321" s="33">
        <f t="shared" si="620"/>
        <v>8952.5172700000003</v>
      </c>
      <c r="AB2321" s="45">
        <f t="shared" si="621"/>
        <v>0.49315029308026509</v>
      </c>
      <c r="AC2321" s="33">
        <f>IFERROR($X2321/VLOOKUP(CONCATENATE("USD",C2321),[1]GEINDICE!AR$1:AS$65536,2,0),"")</f>
        <v>3397.9840898455777</v>
      </c>
      <c r="AD2321" s="33">
        <f>IFERROR($AA2321/VLOOKUP(CONCATENATE("USD",C2321),[1]GEINDICE!AR$1:AS$65536,2,0),"")</f>
        <v>1675.7168497894245</v>
      </c>
      <c r="AE2321" s="33">
        <f>IFERROR($X2321/VLOOKUP(CONCATENATE("EUR",C2321),[1]GEINDICE!AR$1:AS$65536,2,0),"")</f>
        <v>2910.7442919445866</v>
      </c>
      <c r="AF2321" s="33">
        <f>IFERROR($AA2321/VLOOKUP(CONCATENATE("EUR",C2321),[1]GEINDICE!AR$1:AS$65536,2,0),"")</f>
        <v>1435.4344006541814</v>
      </c>
      <c r="AG2321" s="48" t="str">
        <f>VLOOKUP(E2321,[1]Apresentação!AW$1:AX$65536,2,0)</f>
        <v xml:space="preserve">                    2 - LEATHER AUXILIARIES</v>
      </c>
      <c r="AH2321" s="48" t="str">
        <f t="shared" si="622"/>
        <v xml:space="preserve">         5206000001 - PRODUCT AML 141 BR</v>
      </c>
      <c r="AI2321" s="49" t="str">
        <f t="shared" si="623"/>
        <v xml:space="preserve">     L00408 - JBS S.A</v>
      </c>
      <c r="AJ2321" t="str">
        <f t="shared" si="624"/>
        <v xml:space="preserve">     90 - SALES</v>
      </c>
      <c r="AK2321" t="str">
        <f t="shared" si="625"/>
        <v/>
      </c>
      <c r="AL2321">
        <f t="shared" si="626"/>
        <v>9</v>
      </c>
      <c r="AM2321" t="str">
        <f t="shared" si="627"/>
        <v>2025 9</v>
      </c>
      <c r="AN2321" t="str">
        <f t="shared" si="628"/>
        <v xml:space="preserve">JBS </v>
      </c>
    </row>
    <row r="2322" spans="1:40" x14ac:dyDescent="0.35">
      <c r="A2322">
        <v>84007</v>
      </c>
      <c r="B2322" t="s">
        <v>274</v>
      </c>
      <c r="C2322" s="31">
        <v>45925</v>
      </c>
      <c r="D2322" t="s">
        <v>373</v>
      </c>
      <c r="E2322" t="s">
        <v>374</v>
      </c>
      <c r="F2322" t="s">
        <v>390</v>
      </c>
      <c r="G2322" t="s">
        <v>391</v>
      </c>
      <c r="H2322" t="s">
        <v>853</v>
      </c>
      <c r="I2322" t="s">
        <v>854</v>
      </c>
      <c r="J2322">
        <v>1000</v>
      </c>
      <c r="K2322">
        <v>22731.94</v>
      </c>
      <c r="L2322">
        <v>9001.2127199999995</v>
      </c>
      <c r="M2322">
        <v>4578.21</v>
      </c>
      <c r="N2322">
        <v>22.731939999999998</v>
      </c>
      <c r="O2322" s="32">
        <f t="shared" si="612"/>
        <v>18153.73</v>
      </c>
      <c r="P2322" s="32">
        <f t="shared" si="613"/>
        <v>9152.51728</v>
      </c>
      <c r="Q2322">
        <v>762388</v>
      </c>
      <c r="R2322" t="s">
        <v>281</v>
      </c>
      <c r="S2322" t="s">
        <v>282</v>
      </c>
      <c r="T2322" t="str">
        <f t="shared" si="614"/>
        <v>VEN</v>
      </c>
      <c r="U2322" t="s">
        <v>283</v>
      </c>
      <c r="V2322" s="33">
        <f t="shared" si="615"/>
        <v>22731.94</v>
      </c>
      <c r="W2322">
        <f t="shared" si="616"/>
        <v>1000</v>
      </c>
      <c r="X2322" s="33">
        <f t="shared" si="617"/>
        <v>18153.73</v>
      </c>
      <c r="Y2322" s="33">
        <f t="shared" si="618"/>
        <v>4578.21</v>
      </c>
      <c r="Z2322" s="45">
        <f t="shared" si="619"/>
        <v>0.39382988341514191</v>
      </c>
      <c r="AA2322" s="33">
        <f t="shared" si="620"/>
        <v>8952.51728</v>
      </c>
      <c r="AB2322" s="45">
        <f t="shared" si="621"/>
        <v>0.49315029363111607</v>
      </c>
      <c r="AC2322" s="33">
        <f>IFERROR($X2322/VLOOKUP(CONCATENATE("USD",C2322),[1]GEINDICE!AR$1:AS$65536,2,0),"")</f>
        <v>3397.9840898455777</v>
      </c>
      <c r="AD2322" s="33">
        <f>IFERROR($AA2322/VLOOKUP(CONCATENATE("USD",C2322),[1]GEINDICE!AR$1:AS$65536,2,0),"")</f>
        <v>1675.7168516612073</v>
      </c>
      <c r="AE2322" s="33">
        <f>IFERROR($X2322/VLOOKUP(CONCATENATE("EUR",C2322),[1]GEINDICE!AR$1:AS$65536,2,0),"")</f>
        <v>2910.7442919445866</v>
      </c>
      <c r="AF2322" s="33">
        <f>IFERROR($AA2322/VLOOKUP(CONCATENATE("EUR",C2322),[1]GEINDICE!AR$1:AS$65536,2,0),"")</f>
        <v>1435.4344022575679</v>
      </c>
      <c r="AG2322" s="48" t="str">
        <f>VLOOKUP(E2322,[1]Apresentação!AW$1:AX$65536,2,0)</f>
        <v xml:space="preserve">                    2 - LEATHER AUXILIARIES</v>
      </c>
      <c r="AH2322" s="48" t="str">
        <f t="shared" si="622"/>
        <v xml:space="preserve">         5206000001 - PRODUCT AML 141 BR</v>
      </c>
      <c r="AI2322" s="49" t="str">
        <f t="shared" si="623"/>
        <v xml:space="preserve">     L00408 - JBS S.A</v>
      </c>
      <c r="AJ2322" t="str">
        <f t="shared" si="624"/>
        <v xml:space="preserve">     90 - SALES</v>
      </c>
      <c r="AK2322" t="str">
        <f t="shared" si="625"/>
        <v/>
      </c>
      <c r="AL2322">
        <f t="shared" si="626"/>
        <v>9</v>
      </c>
      <c r="AM2322" t="str">
        <f t="shared" si="627"/>
        <v>2025 9</v>
      </c>
      <c r="AN2322" t="str">
        <f t="shared" si="628"/>
        <v xml:space="preserve">JBS </v>
      </c>
    </row>
    <row r="2323" spans="1:40" x14ac:dyDescent="0.35">
      <c r="A2323">
        <v>83658</v>
      </c>
      <c r="B2323" t="s">
        <v>274</v>
      </c>
      <c r="C2323" s="31">
        <v>45896</v>
      </c>
      <c r="D2323" t="s">
        <v>373</v>
      </c>
      <c r="E2323" t="s">
        <v>374</v>
      </c>
      <c r="F2323" t="s">
        <v>718</v>
      </c>
      <c r="G2323" t="s">
        <v>391</v>
      </c>
      <c r="H2323" t="s">
        <v>853</v>
      </c>
      <c r="I2323" t="s">
        <v>854</v>
      </c>
      <c r="J2323">
        <v>1000</v>
      </c>
      <c r="K2323">
        <v>21958.29</v>
      </c>
      <c r="L2323">
        <v>9001.2127299999993</v>
      </c>
      <c r="M2323">
        <v>3426.04</v>
      </c>
      <c r="N2323">
        <v>21.958289999999998</v>
      </c>
      <c r="O2323" s="32">
        <f t="shared" si="612"/>
        <v>18532.25</v>
      </c>
      <c r="P2323" s="32">
        <f t="shared" si="613"/>
        <v>9531.0372700000007</v>
      </c>
      <c r="Q2323">
        <v>759812</v>
      </c>
      <c r="R2323" t="s">
        <v>281</v>
      </c>
      <c r="S2323" t="s">
        <v>282</v>
      </c>
      <c r="T2323" t="str">
        <f t="shared" si="614"/>
        <v>VEN</v>
      </c>
      <c r="U2323" t="s">
        <v>283</v>
      </c>
      <c r="V2323" s="33">
        <f t="shared" si="615"/>
        <v>21958.29</v>
      </c>
      <c r="W2323">
        <f t="shared" si="616"/>
        <v>1000</v>
      </c>
      <c r="X2323" s="33">
        <f t="shared" si="617"/>
        <v>18532.25</v>
      </c>
      <c r="Y2323" s="33">
        <f t="shared" si="618"/>
        <v>3426.04</v>
      </c>
      <c r="Z2323" s="45">
        <f t="shared" si="619"/>
        <v>0.42494371237468859</v>
      </c>
      <c r="AA2323" s="33">
        <f t="shared" si="620"/>
        <v>9331.0372700000007</v>
      </c>
      <c r="AB2323" s="45">
        <f t="shared" si="621"/>
        <v>0.5035026653536403</v>
      </c>
      <c r="AC2323" s="33">
        <f>IFERROR($X2323/VLOOKUP(CONCATENATE("USD",C2323),[1]GEINDICE!AR$1:AS$65536,2,0),"")</f>
        <v>3404.9110751818916</v>
      </c>
      <c r="AD2323" s="33">
        <f>IFERROR($AA2323/VLOOKUP(CONCATENATE("USD",C2323),[1]GEINDICE!AR$1:AS$65536,2,0),"")</f>
        <v>1714.3818016462117</v>
      </c>
      <c r="AE2323" s="33">
        <f>IFERROR($X2323/VLOOKUP(CONCATENATE("EUR",C2323),[1]GEINDICE!AR$1:AS$65536,2,0),"")</f>
        <v>2932.5036394708522</v>
      </c>
      <c r="AF2323" s="33">
        <f>IFERROR($AA2323/VLOOKUP(CONCATENATE("EUR",C2323),[1]GEINDICE!AR$1:AS$65536,2,0),"")</f>
        <v>1476.5233986328249</v>
      </c>
      <c r="AG2323" s="48" t="str">
        <f>VLOOKUP(E2323,[1]Apresentação!AW$1:AX$65536,2,0)</f>
        <v xml:space="preserve">                    2 - LEATHER AUXILIARIES</v>
      </c>
      <c r="AH2323" s="48" t="str">
        <f t="shared" si="622"/>
        <v xml:space="preserve">         5206000001 - PRODUCT AML 141 BR</v>
      </c>
      <c r="AI2323" s="49" t="str">
        <f t="shared" si="623"/>
        <v xml:space="preserve">     L00406 - JBS S.A</v>
      </c>
      <c r="AJ2323" t="str">
        <f t="shared" si="624"/>
        <v xml:space="preserve">     90 - SALES</v>
      </c>
      <c r="AK2323" t="str">
        <f t="shared" si="625"/>
        <v/>
      </c>
      <c r="AL2323">
        <f t="shared" si="626"/>
        <v>8</v>
      </c>
      <c r="AM2323" t="str">
        <f t="shared" si="627"/>
        <v>2025 8</v>
      </c>
      <c r="AN2323" t="str">
        <f t="shared" si="628"/>
        <v xml:space="preserve">JBS </v>
      </c>
    </row>
    <row r="2324" spans="1:40" x14ac:dyDescent="0.35">
      <c r="A2324">
        <v>83659</v>
      </c>
      <c r="B2324" t="s">
        <v>274</v>
      </c>
      <c r="C2324" s="31">
        <v>45896</v>
      </c>
      <c r="D2324" t="s">
        <v>373</v>
      </c>
      <c r="E2324" t="s">
        <v>374</v>
      </c>
      <c r="F2324" t="s">
        <v>390</v>
      </c>
      <c r="G2324" t="s">
        <v>391</v>
      </c>
      <c r="H2324" t="s">
        <v>853</v>
      </c>
      <c r="I2324" t="s">
        <v>854</v>
      </c>
      <c r="J2324">
        <v>1000</v>
      </c>
      <c r="K2324">
        <v>23205.3</v>
      </c>
      <c r="L2324">
        <v>9001.2127299999993</v>
      </c>
      <c r="M2324">
        <v>4673.55</v>
      </c>
      <c r="N2324">
        <v>23.205300000000001</v>
      </c>
      <c r="O2324" s="32">
        <f t="shared" si="612"/>
        <v>18531.75</v>
      </c>
      <c r="P2324" s="32">
        <f t="shared" si="613"/>
        <v>9530.5372700000007</v>
      </c>
      <c r="Q2324">
        <v>759815</v>
      </c>
      <c r="R2324" t="s">
        <v>281</v>
      </c>
      <c r="S2324" t="s">
        <v>282</v>
      </c>
      <c r="T2324" t="str">
        <f t="shared" si="614"/>
        <v>VEN</v>
      </c>
      <c r="U2324" t="s">
        <v>300</v>
      </c>
      <c r="V2324" s="33">
        <f t="shared" si="615"/>
        <v>23205.3</v>
      </c>
      <c r="W2324">
        <f t="shared" si="616"/>
        <v>1000</v>
      </c>
      <c r="X2324" s="33">
        <f t="shared" si="617"/>
        <v>18531.75</v>
      </c>
      <c r="Y2324" s="33">
        <f t="shared" si="618"/>
        <v>4673.55</v>
      </c>
      <c r="Z2324" s="45">
        <f t="shared" si="619"/>
        <v>0.40208647464156899</v>
      </c>
      <c r="AA2324" s="33">
        <f t="shared" si="620"/>
        <v>9330.5372700000007</v>
      </c>
      <c r="AB2324" s="45">
        <f t="shared" si="621"/>
        <v>0.5034892694969445</v>
      </c>
      <c r="AC2324" s="33">
        <f>IFERROR($X2324/VLOOKUP(CONCATENATE("USD",C2324),[1]GEINDICE!AR$1:AS$65536,2,0),"")</f>
        <v>3404.8192107003747</v>
      </c>
      <c r="AD2324" s="33">
        <f>IFERROR($AA2324/VLOOKUP(CONCATENATE("USD",C2324),[1]GEINDICE!AR$1:AS$65536,2,0),"")</f>
        <v>1714.2899371646947</v>
      </c>
      <c r="AE2324" s="33">
        <f>IFERROR($X2324/VLOOKUP(CONCATENATE("EUR",C2324),[1]GEINDICE!AR$1:AS$65536,2,0),"")</f>
        <v>2932.4245205392745</v>
      </c>
      <c r="AF2324" s="33">
        <f>IFERROR($AA2324/VLOOKUP(CONCATENATE("EUR",C2324),[1]GEINDICE!AR$1:AS$65536,2,0),"")</f>
        <v>1476.4442797012468</v>
      </c>
      <c r="AG2324" s="48" t="str">
        <f>VLOOKUP(E2324,[1]Apresentação!AW$1:AX$65536,2,0)</f>
        <v xml:space="preserve">                    2 - LEATHER AUXILIARIES</v>
      </c>
      <c r="AH2324" s="48" t="str">
        <f t="shared" si="622"/>
        <v xml:space="preserve">         5206000001 - PRODUCT AML 141 BR</v>
      </c>
      <c r="AI2324" s="49" t="str">
        <f t="shared" si="623"/>
        <v xml:space="preserve">     L00408 - JBS S.A</v>
      </c>
      <c r="AJ2324" t="str">
        <f t="shared" si="624"/>
        <v xml:space="preserve">     90 - SALES</v>
      </c>
      <c r="AK2324" t="str">
        <f t="shared" si="625"/>
        <v/>
      </c>
      <c r="AL2324">
        <f t="shared" si="626"/>
        <v>8</v>
      </c>
      <c r="AM2324" t="str">
        <f t="shared" si="627"/>
        <v>2025 8</v>
      </c>
      <c r="AN2324" t="str">
        <f t="shared" si="628"/>
        <v xml:space="preserve">JBS </v>
      </c>
    </row>
    <row r="2325" spans="1:40" x14ac:dyDescent="0.35">
      <c r="A2325">
        <v>82523</v>
      </c>
      <c r="B2325" t="s">
        <v>274</v>
      </c>
      <c r="C2325" s="31">
        <v>45800</v>
      </c>
      <c r="D2325" t="s">
        <v>373</v>
      </c>
      <c r="E2325" t="s">
        <v>374</v>
      </c>
      <c r="F2325" t="s">
        <v>390</v>
      </c>
      <c r="G2325" t="s">
        <v>391</v>
      </c>
      <c r="H2325" t="s">
        <v>853</v>
      </c>
      <c r="I2325" t="s">
        <v>854</v>
      </c>
      <c r="J2325">
        <v>1000</v>
      </c>
      <c r="K2325">
        <v>24134.920000000002</v>
      </c>
      <c r="L2325">
        <v>10111.855310000001</v>
      </c>
      <c r="M2325">
        <v>4860.7700000000004</v>
      </c>
      <c r="N2325">
        <v>24.134919999999997</v>
      </c>
      <c r="O2325" s="32">
        <f t="shared" si="612"/>
        <v>19274.150000000001</v>
      </c>
      <c r="P2325" s="32">
        <f t="shared" si="613"/>
        <v>9162.2946900000006</v>
      </c>
      <c r="Q2325">
        <v>739496</v>
      </c>
      <c r="R2325" t="s">
        <v>281</v>
      </c>
      <c r="S2325" t="s">
        <v>282</v>
      </c>
      <c r="T2325" t="str">
        <f t="shared" si="614"/>
        <v>VEN</v>
      </c>
      <c r="U2325" t="s">
        <v>283</v>
      </c>
      <c r="V2325" s="33">
        <f t="shared" si="615"/>
        <v>24134.920000000002</v>
      </c>
      <c r="W2325">
        <f t="shared" si="616"/>
        <v>1000</v>
      </c>
      <c r="X2325" s="33">
        <f t="shared" si="617"/>
        <v>19274.150000000001</v>
      </c>
      <c r="Y2325" s="33">
        <f t="shared" si="618"/>
        <v>4860.7700000000004</v>
      </c>
      <c r="Z2325" s="45">
        <f t="shared" si="619"/>
        <v>0.37134138791427523</v>
      </c>
      <c r="AA2325" s="33">
        <f t="shared" si="620"/>
        <v>8962.2946900000006</v>
      </c>
      <c r="AB2325" s="45">
        <f t="shared" si="621"/>
        <v>0.46499039853897578</v>
      </c>
      <c r="AC2325" s="33">
        <f>IFERROR($X2325/VLOOKUP(CONCATENATE("USD",C2325),[1]GEINDICE!AR$1:AS$65536,2,0),"")</f>
        <v>3385.4686292419028</v>
      </c>
      <c r="AD2325" s="33">
        <f>IFERROR($AA2325/VLOOKUP(CONCATENATE("USD",C2325),[1]GEINDICE!AR$1:AS$65536,2,0),"")</f>
        <v>1574.2104071523925</v>
      </c>
      <c r="AE2325" s="33">
        <f>IFERROR($X2325/VLOOKUP(CONCATENATE("EUR",C2325),[1]GEINDICE!AR$1:AS$65536,2,0),"")</f>
        <v>2982.7834349562045</v>
      </c>
      <c r="AF2325" s="33">
        <f>IFERROR($AA2325/VLOOKUP(CONCATENATE("EUR",C2325),[1]GEINDICE!AR$1:AS$65536,2,0),"")</f>
        <v>1386.9656581757406</v>
      </c>
      <c r="AG2325" s="48" t="str">
        <f>VLOOKUP(E2325,[1]Apresentação!AW$1:AX$65536,2,0)</f>
        <v xml:space="preserve">                    2 - LEATHER AUXILIARIES</v>
      </c>
      <c r="AH2325" s="48" t="str">
        <f t="shared" si="622"/>
        <v xml:space="preserve">         5206000001 - PRODUCT AML 141 BR</v>
      </c>
      <c r="AI2325" s="49" t="str">
        <f t="shared" si="623"/>
        <v xml:space="preserve">     L00408 - JBS S.A</v>
      </c>
      <c r="AJ2325" t="str">
        <f t="shared" si="624"/>
        <v xml:space="preserve">     90 - SALES</v>
      </c>
      <c r="AK2325" t="str">
        <f t="shared" si="625"/>
        <v/>
      </c>
      <c r="AL2325">
        <f t="shared" si="626"/>
        <v>5</v>
      </c>
      <c r="AM2325" t="str">
        <f t="shared" si="627"/>
        <v>2025 5</v>
      </c>
      <c r="AN2325" t="str">
        <f t="shared" si="628"/>
        <v xml:space="preserve">JBS </v>
      </c>
    </row>
    <row r="2326" spans="1:40" x14ac:dyDescent="0.35">
      <c r="A2326">
        <v>84510</v>
      </c>
      <c r="B2326" t="s">
        <v>274</v>
      </c>
      <c r="C2326" s="31">
        <v>45966</v>
      </c>
      <c r="D2326" t="s">
        <v>373</v>
      </c>
      <c r="E2326" t="s">
        <v>374</v>
      </c>
      <c r="F2326" t="s">
        <v>390</v>
      </c>
      <c r="G2326" t="s">
        <v>391</v>
      </c>
      <c r="H2326" t="s">
        <v>853</v>
      </c>
      <c r="I2326" t="s">
        <v>854</v>
      </c>
      <c r="J2326">
        <v>2000</v>
      </c>
      <c r="K2326">
        <v>46092.18</v>
      </c>
      <c r="L2326">
        <v>18002.425449999999</v>
      </c>
      <c r="M2326">
        <v>9282.9699999999993</v>
      </c>
      <c r="N2326">
        <v>23.04609</v>
      </c>
      <c r="O2326" s="32">
        <f t="shared" si="612"/>
        <v>36809.21</v>
      </c>
      <c r="P2326" s="32">
        <f t="shared" si="613"/>
        <v>18806.78455</v>
      </c>
      <c r="Q2326">
        <v>766271</v>
      </c>
      <c r="R2326" t="s">
        <v>281</v>
      </c>
      <c r="S2326" t="s">
        <v>282</v>
      </c>
      <c r="T2326" t="str">
        <f t="shared" si="614"/>
        <v>VEN</v>
      </c>
      <c r="U2326" t="s">
        <v>283</v>
      </c>
      <c r="V2326" s="33">
        <f t="shared" si="615"/>
        <v>46092.18</v>
      </c>
      <c r="W2326">
        <f t="shared" si="616"/>
        <v>2000</v>
      </c>
      <c r="X2326" s="33">
        <f t="shared" si="617"/>
        <v>36809.21</v>
      </c>
      <c r="Y2326" s="33">
        <f t="shared" si="618"/>
        <v>9282.9699999999993</v>
      </c>
      <c r="Z2326" s="45">
        <f t="shared" si="619"/>
        <v>0.39934723308812903</v>
      </c>
      <c r="AA2326" s="33">
        <f t="shared" si="620"/>
        <v>18406.78455</v>
      </c>
      <c r="AB2326" s="45">
        <f t="shared" si="621"/>
        <v>0.50005921208306292</v>
      </c>
      <c r="AC2326" s="33" t="str">
        <f>IFERROR($X2326/VLOOKUP(CONCATENATE("USD",C2326),[1]GEINDICE!AR$1:AS$65536,2,0),"")</f>
        <v/>
      </c>
      <c r="AD2326" s="33" t="str">
        <f>IFERROR($AA2326/VLOOKUP(CONCATENATE("USD",C2326),[1]GEINDICE!AR$1:AS$65536,2,0),"")</f>
        <v/>
      </c>
      <c r="AE2326" s="33" t="str">
        <f>IFERROR($X2326/VLOOKUP(CONCATENATE("EUR",C2326),[1]GEINDICE!AR$1:AS$65536,2,0),"")</f>
        <v/>
      </c>
      <c r="AF2326" s="33" t="str">
        <f>IFERROR($AA2326/VLOOKUP(CONCATENATE("EUR",C2326),[1]GEINDICE!AR$1:AS$65536,2,0),"")</f>
        <v/>
      </c>
      <c r="AG2326" s="48" t="str">
        <f>VLOOKUP(E2326,[1]Apresentação!AW$1:AX$65536,2,0)</f>
        <v xml:space="preserve">                    2 - LEATHER AUXILIARIES</v>
      </c>
      <c r="AH2326" s="48" t="str">
        <f t="shared" si="622"/>
        <v xml:space="preserve">         5206000001 - PRODUCT AML 141 BR</v>
      </c>
      <c r="AI2326" s="49" t="str">
        <f t="shared" si="623"/>
        <v xml:space="preserve">     L00408 - JBS S.A</v>
      </c>
      <c r="AJ2326" t="str">
        <f t="shared" si="624"/>
        <v xml:space="preserve">     90 - SALES</v>
      </c>
      <c r="AK2326" t="str">
        <f t="shared" si="625"/>
        <v/>
      </c>
      <c r="AL2326">
        <f t="shared" si="626"/>
        <v>11</v>
      </c>
      <c r="AM2326" t="str">
        <f t="shared" si="627"/>
        <v>2025 11</v>
      </c>
      <c r="AN2326" t="str">
        <f t="shared" si="628"/>
        <v xml:space="preserve">JBS </v>
      </c>
    </row>
    <row r="2327" spans="1:40" x14ac:dyDescent="0.35">
      <c r="A2327">
        <v>80868</v>
      </c>
      <c r="B2327" t="s">
        <v>274</v>
      </c>
      <c r="C2327" s="31">
        <v>45671</v>
      </c>
      <c r="D2327" t="s">
        <v>373</v>
      </c>
      <c r="E2327" t="s">
        <v>374</v>
      </c>
      <c r="F2327" t="s">
        <v>856</v>
      </c>
      <c r="G2327" t="s">
        <v>857</v>
      </c>
      <c r="H2327" t="s">
        <v>853</v>
      </c>
      <c r="I2327" t="s">
        <v>854</v>
      </c>
      <c r="J2327">
        <v>1000</v>
      </c>
      <c r="K2327">
        <v>23574.18</v>
      </c>
      <c r="L2327">
        <v>10667.81914</v>
      </c>
      <c r="M2327">
        <v>0</v>
      </c>
      <c r="N2327">
        <v>23.574179999999998</v>
      </c>
      <c r="O2327" s="32">
        <f t="shared" si="612"/>
        <v>23574.18</v>
      </c>
      <c r="P2327" s="32">
        <f t="shared" si="613"/>
        <v>12906.360860000001</v>
      </c>
      <c r="Q2327">
        <v>707014</v>
      </c>
      <c r="R2327" t="s">
        <v>652</v>
      </c>
      <c r="S2327" t="s">
        <v>652</v>
      </c>
      <c r="T2327" t="str">
        <f t="shared" si="614"/>
        <v>EXP</v>
      </c>
      <c r="U2327" t="s">
        <v>653</v>
      </c>
      <c r="V2327" s="33">
        <f t="shared" si="615"/>
        <v>23574.18</v>
      </c>
      <c r="W2327">
        <f t="shared" si="616"/>
        <v>1000</v>
      </c>
      <c r="X2327" s="33">
        <f t="shared" si="617"/>
        <v>23574.18</v>
      </c>
      <c r="Y2327" s="33">
        <f t="shared" si="618"/>
        <v>0</v>
      </c>
      <c r="Z2327" s="45">
        <f t="shared" si="619"/>
        <v>0.53899481805941929</v>
      </c>
      <c r="AA2327" s="33">
        <f t="shared" si="620"/>
        <v>12706.360860000001</v>
      </c>
      <c r="AB2327" s="45">
        <f t="shared" si="621"/>
        <v>0.53899481805941929</v>
      </c>
      <c r="AC2327" s="33">
        <f>IFERROR($X2327/VLOOKUP(CONCATENATE("USD",C2327),[1]GEINDICE!AR$1:AS$65536,2,0),"")</f>
        <v>3885.5763049892043</v>
      </c>
      <c r="AD2327" s="33">
        <f>IFERROR($AA2327/VLOOKUP(CONCATENATE("USD",C2327),[1]GEINDICE!AR$1:AS$65536,2,0),"")</f>
        <v>2094.3054935636469</v>
      </c>
      <c r="AE2327" s="33">
        <f>IFERROR($X2327/VLOOKUP(CONCATENATE("EUR",C2327),[1]GEINDICE!AR$1:AS$65536,2,0),"")</f>
        <v>3774.2239157234112</v>
      </c>
      <c r="AF2327" s="33">
        <f>IFERROR($AA2327/VLOOKUP(CONCATENATE("EUR",C2327),[1]GEINDICE!AR$1:AS$65536,2,0),"")</f>
        <v>2034.287132770849</v>
      </c>
      <c r="AG2327" s="48" t="str">
        <f>VLOOKUP(E2327,[1]Apresentação!AW$1:AX$65536,2,0)</f>
        <v xml:space="preserve">                    2 - LEATHER AUXILIARIES</v>
      </c>
      <c r="AH2327" s="48" t="str">
        <f t="shared" si="622"/>
        <v xml:space="preserve">         5206000001 - PRODUCT AML 141 BR</v>
      </c>
      <c r="AI2327" s="49" t="str">
        <f t="shared" si="623"/>
        <v xml:space="preserve">     L00555 - BADER INTERNATIONAL SUC URUGUAY</v>
      </c>
      <c r="AJ2327" t="str">
        <f t="shared" si="624"/>
        <v xml:space="preserve">     90 - SALES</v>
      </c>
      <c r="AK2327" t="str">
        <f t="shared" si="625"/>
        <v>EXP</v>
      </c>
      <c r="AL2327">
        <f t="shared" si="626"/>
        <v>1</v>
      </c>
      <c r="AM2327" t="str">
        <f t="shared" si="627"/>
        <v>2025 1</v>
      </c>
      <c r="AN2327" t="str">
        <f t="shared" si="628"/>
        <v xml:space="preserve">BADER </v>
      </c>
    </row>
    <row r="2328" spans="1:40" x14ac:dyDescent="0.35">
      <c r="A2328">
        <v>83529</v>
      </c>
      <c r="B2328" t="s">
        <v>274</v>
      </c>
      <c r="C2328" s="31">
        <v>45887</v>
      </c>
      <c r="D2328" t="s">
        <v>373</v>
      </c>
      <c r="E2328" t="s">
        <v>374</v>
      </c>
      <c r="F2328" t="s">
        <v>447</v>
      </c>
      <c r="G2328" t="s">
        <v>448</v>
      </c>
      <c r="H2328" t="s">
        <v>887</v>
      </c>
      <c r="I2328" t="s">
        <v>888</v>
      </c>
      <c r="J2328">
        <v>120</v>
      </c>
      <c r="K2328">
        <v>1776</v>
      </c>
      <c r="L2328">
        <v>835.78317000000004</v>
      </c>
      <c r="M2328">
        <v>357.69</v>
      </c>
      <c r="N2328">
        <v>14.8</v>
      </c>
      <c r="O2328" s="32">
        <f t="shared" si="612"/>
        <v>1418.31</v>
      </c>
      <c r="P2328" s="32">
        <f t="shared" si="613"/>
        <v>582.5268299999999</v>
      </c>
      <c r="Q2328">
        <v>757074</v>
      </c>
      <c r="R2328" t="s">
        <v>312</v>
      </c>
      <c r="S2328" t="s">
        <v>457</v>
      </c>
      <c r="T2328" t="str">
        <f t="shared" si="614"/>
        <v>VEN</v>
      </c>
      <c r="U2328" t="s">
        <v>437</v>
      </c>
      <c r="V2328" s="33">
        <f t="shared" si="615"/>
        <v>1776</v>
      </c>
      <c r="W2328">
        <f t="shared" si="616"/>
        <v>120</v>
      </c>
      <c r="X2328" s="33">
        <f t="shared" si="617"/>
        <v>1418.31</v>
      </c>
      <c r="Y2328" s="33">
        <f t="shared" si="618"/>
        <v>357.69</v>
      </c>
      <c r="Z2328" s="45">
        <f t="shared" si="619"/>
        <v>0.31448582770270267</v>
      </c>
      <c r="AA2328" s="33">
        <f t="shared" si="620"/>
        <v>558.5268299999999</v>
      </c>
      <c r="AB2328" s="45">
        <f t="shared" si="621"/>
        <v>0.39379742792478367</v>
      </c>
      <c r="AC2328" s="33">
        <f>IFERROR($X2328/VLOOKUP(CONCATENATE("USD",C2328),[1]GEINDICE!AR$1:AS$65536,2,0),"")</f>
        <v>261.89825500877106</v>
      </c>
      <c r="AD2328" s="33">
        <f>IFERROR($AA2328/VLOOKUP(CONCATENATE("USD",C2328),[1]GEINDICE!AR$1:AS$65536,2,0),"")</f>
        <v>103.13485920044315</v>
      </c>
      <c r="AE2328" s="33">
        <f>IFERROR($X2328/VLOOKUP(CONCATENATE("EUR",C2328),[1]GEINDICE!AR$1:AS$65536,2,0),"")</f>
        <v>224.47652058306821</v>
      </c>
      <c r="AF2328" s="33">
        <f>IFERROR($AA2328/VLOOKUP(CONCATENATE("EUR",C2328),[1]GEINDICE!AR$1:AS$65536,2,0),"")</f>
        <v>88.398276435117012</v>
      </c>
      <c r="AG2328" s="48" t="str">
        <f>VLOOKUP(E2328,[1]Apresentação!AW$1:AX$65536,2,0)</f>
        <v xml:space="preserve">                    2 - LEATHER AUXILIARIES</v>
      </c>
      <c r="AH2328" s="48" t="str">
        <f t="shared" si="622"/>
        <v xml:space="preserve">         5215000010 - PROVOL 1053 BR</v>
      </c>
      <c r="AI2328" s="49" t="str">
        <f t="shared" si="623"/>
        <v xml:space="preserve">     L00016 - A BUHLER SA CURTUME</v>
      </c>
      <c r="AJ2328" t="str">
        <f t="shared" si="624"/>
        <v xml:space="preserve">     90 - SALES</v>
      </c>
      <c r="AK2328" t="str">
        <f t="shared" si="625"/>
        <v/>
      </c>
      <c r="AL2328">
        <f t="shared" si="626"/>
        <v>8</v>
      </c>
      <c r="AM2328" t="str">
        <f t="shared" si="627"/>
        <v>2025 8</v>
      </c>
      <c r="AN2328" t="str">
        <f t="shared" si="628"/>
        <v xml:space="preserve">A </v>
      </c>
    </row>
    <row r="2329" spans="1:40" x14ac:dyDescent="0.35">
      <c r="A2329">
        <v>81735</v>
      </c>
      <c r="B2329" t="s">
        <v>274</v>
      </c>
      <c r="C2329" s="31">
        <v>45737</v>
      </c>
      <c r="D2329" t="s">
        <v>373</v>
      </c>
      <c r="E2329" t="s">
        <v>374</v>
      </c>
      <c r="F2329" t="s">
        <v>648</v>
      </c>
      <c r="G2329" t="s">
        <v>649</v>
      </c>
      <c r="H2329" t="s">
        <v>889</v>
      </c>
      <c r="I2329" t="s">
        <v>890</v>
      </c>
      <c r="J2329">
        <v>480</v>
      </c>
      <c r="K2329">
        <v>4185.9400000000005</v>
      </c>
      <c r="L2329">
        <v>1567.31169</v>
      </c>
      <c r="M2329">
        <v>843.05</v>
      </c>
      <c r="N2329">
        <v>8.7207100000000004</v>
      </c>
      <c r="O2329" s="32">
        <f t="shared" si="612"/>
        <v>3342.8900000000003</v>
      </c>
      <c r="P2329" s="32">
        <f t="shared" si="613"/>
        <v>1775.5783100000003</v>
      </c>
      <c r="Q2329">
        <v>720480</v>
      </c>
      <c r="R2329" t="s">
        <v>298</v>
      </c>
      <c r="S2329" t="s">
        <v>298</v>
      </c>
      <c r="T2329" t="str">
        <f t="shared" si="614"/>
        <v>VEN</v>
      </c>
      <c r="U2329" t="s">
        <v>300</v>
      </c>
      <c r="V2329" s="33">
        <f t="shared" si="615"/>
        <v>4185.9400000000005</v>
      </c>
      <c r="W2329">
        <f t="shared" si="616"/>
        <v>480</v>
      </c>
      <c r="X2329" s="33">
        <f t="shared" si="617"/>
        <v>3342.8900000000003</v>
      </c>
      <c r="Y2329" s="33">
        <f t="shared" si="618"/>
        <v>843.05</v>
      </c>
      <c r="Z2329" s="45">
        <f t="shared" si="619"/>
        <v>0.40124280567805559</v>
      </c>
      <c r="AA2329" s="33">
        <f t="shared" si="620"/>
        <v>1679.5783100000003</v>
      </c>
      <c r="AB2329" s="45">
        <f t="shared" si="621"/>
        <v>0.5024330175387165</v>
      </c>
      <c r="AC2329" s="33">
        <f>IFERROR($X2329/VLOOKUP(CONCATENATE("USD",C2329),[1]GEINDICE!AR$1:AS$65536,2,0),"")</f>
        <v>584.00272531926419</v>
      </c>
      <c r="AD2329" s="33">
        <f>IFERROR($AA2329/VLOOKUP(CONCATENATE("USD",C2329),[1]GEINDICE!AR$1:AS$65536,2,0),"")</f>
        <v>293.42225153299216</v>
      </c>
      <c r="AE2329" s="33">
        <f>IFERROR($X2329/VLOOKUP(CONCATENATE("EUR",C2329),[1]GEINDICE!AR$1:AS$65536,2,0),"")</f>
        <v>540.39605560944074</v>
      </c>
      <c r="AF2329" s="33">
        <f>IFERROR($AA2329/VLOOKUP(CONCATENATE("EUR",C2329),[1]GEINDICE!AR$1:AS$65536,2,0),"")</f>
        <v>271.51282088587141</v>
      </c>
      <c r="AG2329" s="48" t="str">
        <f>VLOOKUP(E2329,[1]Apresentação!AW$1:AX$65536,2,0)</f>
        <v xml:space="preserve">                    2 - LEATHER AUXILIARIES</v>
      </c>
      <c r="AH2329" s="48" t="str">
        <f t="shared" si="622"/>
        <v xml:space="preserve">         5208000065 - PROVOL 1175 BR</v>
      </c>
      <c r="AI2329" s="49" t="str">
        <f t="shared" si="623"/>
        <v xml:space="preserve">     L00010 - CURTUME TROPICAL LTDA</v>
      </c>
      <c r="AJ2329" t="str">
        <f t="shared" si="624"/>
        <v xml:space="preserve">     90 - SALES</v>
      </c>
      <c r="AK2329" t="str">
        <f t="shared" si="625"/>
        <v/>
      </c>
      <c r="AL2329">
        <f t="shared" si="626"/>
        <v>3</v>
      </c>
      <c r="AM2329" t="str">
        <f t="shared" si="627"/>
        <v>2025 3</v>
      </c>
      <c r="AN2329" t="str">
        <f t="shared" si="628"/>
        <v xml:space="preserve">CURTUME </v>
      </c>
    </row>
    <row r="2330" spans="1:40" x14ac:dyDescent="0.35">
      <c r="A2330">
        <v>81557</v>
      </c>
      <c r="B2330" t="s">
        <v>274</v>
      </c>
      <c r="C2330" s="31">
        <v>45723</v>
      </c>
      <c r="D2330" t="s">
        <v>373</v>
      </c>
      <c r="E2330" t="s">
        <v>374</v>
      </c>
      <c r="F2330" t="s">
        <v>648</v>
      </c>
      <c r="G2330" t="s">
        <v>649</v>
      </c>
      <c r="H2330" t="s">
        <v>889</v>
      </c>
      <c r="I2330" t="s">
        <v>890</v>
      </c>
      <c r="J2330">
        <v>120</v>
      </c>
      <c r="K2330">
        <v>1000.3100000000001</v>
      </c>
      <c r="L2330">
        <v>404.64535000000001</v>
      </c>
      <c r="M2330">
        <v>201.46</v>
      </c>
      <c r="N2330">
        <v>8.3359100000000002</v>
      </c>
      <c r="O2330" s="32">
        <f t="shared" si="612"/>
        <v>798.85</v>
      </c>
      <c r="P2330" s="32">
        <f t="shared" si="613"/>
        <v>394.20465000000002</v>
      </c>
      <c r="Q2330">
        <v>715203</v>
      </c>
      <c r="R2330" t="s">
        <v>298</v>
      </c>
      <c r="S2330" t="s">
        <v>298</v>
      </c>
      <c r="T2330" t="str">
        <f t="shared" si="614"/>
        <v>VEN</v>
      </c>
      <c r="U2330" t="s">
        <v>300</v>
      </c>
      <c r="V2330" s="33">
        <f t="shared" si="615"/>
        <v>1000.3100000000001</v>
      </c>
      <c r="W2330">
        <f t="shared" si="616"/>
        <v>120</v>
      </c>
      <c r="X2330" s="33">
        <f t="shared" si="617"/>
        <v>798.85</v>
      </c>
      <c r="Y2330" s="33">
        <f t="shared" si="618"/>
        <v>201.46</v>
      </c>
      <c r="Z2330" s="45">
        <f t="shared" si="619"/>
        <v>0.37008992212414149</v>
      </c>
      <c r="AA2330" s="33">
        <f t="shared" si="620"/>
        <v>370.20465000000002</v>
      </c>
      <c r="AB2330" s="45">
        <f t="shared" si="621"/>
        <v>0.46342198159854792</v>
      </c>
      <c r="AC2330" s="33">
        <f>IFERROR($X2330/VLOOKUP(CONCATENATE("USD",C2330),[1]GEINDICE!AR$1:AS$65536,2,0),"")</f>
        <v>138.47767299958394</v>
      </c>
      <c r="AD2330" s="33">
        <f>IFERROR($AA2330/VLOOKUP(CONCATENATE("USD",C2330),[1]GEINDICE!AR$1:AS$65536,2,0),"")</f>
        <v>64.173597628622929</v>
      </c>
      <c r="AE2330" s="33">
        <f>IFERROR($X2330/VLOOKUP(CONCATENATE("EUR",C2330),[1]GEINDICE!AR$1:AS$65536,2,0),"")</f>
        <v>127.38188254428907</v>
      </c>
      <c r="AF2330" s="33">
        <f>IFERROR($AA2330/VLOOKUP(CONCATENATE("EUR",C2330),[1]GEINDICE!AR$1:AS$65536,2,0),"")</f>
        <v>59.03156442842792</v>
      </c>
      <c r="AG2330" s="48" t="str">
        <f>VLOOKUP(E2330,[1]Apresentação!AW$1:AX$65536,2,0)</f>
        <v xml:space="preserve">                    2 - LEATHER AUXILIARIES</v>
      </c>
      <c r="AH2330" s="48" t="str">
        <f t="shared" si="622"/>
        <v xml:space="preserve">         5208000065 - PROVOL 1175 BR</v>
      </c>
      <c r="AI2330" s="49" t="str">
        <f t="shared" si="623"/>
        <v xml:space="preserve">     L00010 - CURTUME TROPICAL LTDA</v>
      </c>
      <c r="AJ2330" t="str">
        <f t="shared" si="624"/>
        <v xml:space="preserve">     90 - SALES</v>
      </c>
      <c r="AK2330" t="str">
        <f t="shared" si="625"/>
        <v/>
      </c>
      <c r="AL2330">
        <f t="shared" si="626"/>
        <v>3</v>
      </c>
      <c r="AM2330" t="str">
        <f t="shared" si="627"/>
        <v>2025 3</v>
      </c>
      <c r="AN2330" t="str">
        <f t="shared" si="628"/>
        <v xml:space="preserve">CURTUME </v>
      </c>
    </row>
    <row r="2331" spans="1:40" x14ac:dyDescent="0.35">
      <c r="A2331">
        <v>81920</v>
      </c>
      <c r="B2331" t="s">
        <v>274</v>
      </c>
      <c r="C2331" s="31">
        <v>45751</v>
      </c>
      <c r="D2331" t="s">
        <v>373</v>
      </c>
      <c r="E2331" t="s">
        <v>374</v>
      </c>
      <c r="F2331" t="s">
        <v>648</v>
      </c>
      <c r="G2331" t="s">
        <v>649</v>
      </c>
      <c r="H2331" t="s">
        <v>889</v>
      </c>
      <c r="I2331" t="s">
        <v>890</v>
      </c>
      <c r="J2331">
        <v>1000</v>
      </c>
      <c r="K2331">
        <v>8634.32</v>
      </c>
      <c r="L2331">
        <v>3265.2614899999999</v>
      </c>
      <c r="M2331">
        <v>1738.95</v>
      </c>
      <c r="N2331">
        <v>8.6343199999999989</v>
      </c>
      <c r="O2331" s="32">
        <f t="shared" si="612"/>
        <v>6895.37</v>
      </c>
      <c r="P2331" s="32">
        <f t="shared" si="613"/>
        <v>3630.10851</v>
      </c>
      <c r="Q2331">
        <v>725801</v>
      </c>
      <c r="R2331" t="s">
        <v>298</v>
      </c>
      <c r="S2331" t="s">
        <v>298</v>
      </c>
      <c r="T2331" t="str">
        <f t="shared" si="614"/>
        <v>VEN</v>
      </c>
      <c r="U2331" t="s">
        <v>381</v>
      </c>
      <c r="V2331" s="33">
        <f t="shared" si="615"/>
        <v>8634.32</v>
      </c>
      <c r="W2331">
        <f t="shared" si="616"/>
        <v>1000</v>
      </c>
      <c r="X2331" s="33">
        <f t="shared" si="617"/>
        <v>6895.37</v>
      </c>
      <c r="Y2331" s="33">
        <f t="shared" si="618"/>
        <v>1738.95</v>
      </c>
      <c r="Z2331" s="45">
        <f t="shared" si="619"/>
        <v>0.39726446437009516</v>
      </c>
      <c r="AA2331" s="33">
        <f t="shared" si="620"/>
        <v>3430.10851</v>
      </c>
      <c r="AB2331" s="45">
        <f t="shared" si="621"/>
        <v>0.49745097217408202</v>
      </c>
      <c r="AC2331" s="33">
        <f>IFERROR($X2331/VLOOKUP(CONCATENATE("USD",C2331),[1]GEINDICE!AR$1:AS$65536,2,0),"")</f>
        <v>1193.4454886892706</v>
      </c>
      <c r="AD2331" s="33">
        <f>IFERROR($AA2331/VLOOKUP(CONCATENATE("USD",C2331),[1]GEINDICE!AR$1:AS$65536,2,0),"")</f>
        <v>593.68061858525016</v>
      </c>
      <c r="AE2331" s="33">
        <f>IFERROR($X2331/VLOOKUP(CONCATENATE("EUR",C2331),[1]GEINDICE!AR$1:AS$65536,2,0),"")</f>
        <v>1083.4792036580191</v>
      </c>
      <c r="AF2331" s="33">
        <f>IFERROR($AA2331/VLOOKUP(CONCATENATE("EUR",C2331),[1]GEINDICE!AR$1:AS$65536,2,0),"")</f>
        <v>538.97778319008182</v>
      </c>
      <c r="AG2331" s="48" t="str">
        <f>VLOOKUP(E2331,[1]Apresentação!AW$1:AX$65536,2,0)</f>
        <v xml:space="preserve">                    2 - LEATHER AUXILIARIES</v>
      </c>
      <c r="AH2331" s="48" t="str">
        <f t="shared" si="622"/>
        <v xml:space="preserve">         5208000065 - PROVOL 1175 BR</v>
      </c>
      <c r="AI2331" s="49" t="str">
        <f t="shared" si="623"/>
        <v xml:space="preserve">     L00010 - CURTUME TROPICAL LTDA</v>
      </c>
      <c r="AJ2331" t="str">
        <f t="shared" si="624"/>
        <v xml:space="preserve">     90 - SALES</v>
      </c>
      <c r="AK2331" t="str">
        <f t="shared" si="625"/>
        <v/>
      </c>
      <c r="AL2331">
        <f t="shared" si="626"/>
        <v>4</v>
      </c>
      <c r="AM2331" t="str">
        <f t="shared" si="627"/>
        <v>2025 4</v>
      </c>
      <c r="AN2331" t="str">
        <f t="shared" si="628"/>
        <v xml:space="preserve">CURTUME </v>
      </c>
    </row>
    <row r="2332" spans="1:40" x14ac:dyDescent="0.35">
      <c r="A2332">
        <v>82349</v>
      </c>
      <c r="B2332" t="s">
        <v>274</v>
      </c>
      <c r="C2332" s="31">
        <v>45786</v>
      </c>
      <c r="D2332" t="s">
        <v>373</v>
      </c>
      <c r="E2332" t="s">
        <v>374</v>
      </c>
      <c r="F2332" t="s">
        <v>648</v>
      </c>
      <c r="G2332" t="s">
        <v>649</v>
      </c>
      <c r="H2332" t="s">
        <v>889</v>
      </c>
      <c r="I2332" t="s">
        <v>890</v>
      </c>
      <c r="J2332">
        <v>1000</v>
      </c>
      <c r="K2332">
        <v>8756.44</v>
      </c>
      <c r="L2332">
        <v>3025.6878299999998</v>
      </c>
      <c r="M2332">
        <v>1763.54</v>
      </c>
      <c r="N2332">
        <v>8.7564399999999996</v>
      </c>
      <c r="O2332" s="32">
        <f t="shared" si="612"/>
        <v>6992.9000000000005</v>
      </c>
      <c r="P2332" s="32">
        <f t="shared" si="613"/>
        <v>3967.2121700000007</v>
      </c>
      <c r="Q2332">
        <v>738298</v>
      </c>
      <c r="R2332" t="s">
        <v>298</v>
      </c>
      <c r="S2332" t="s">
        <v>298</v>
      </c>
      <c r="T2332" t="str">
        <f t="shared" si="614"/>
        <v>VEN</v>
      </c>
      <c r="U2332" t="s">
        <v>300</v>
      </c>
      <c r="V2332" s="33">
        <f t="shared" si="615"/>
        <v>8756.44</v>
      </c>
      <c r="W2332">
        <f t="shared" si="616"/>
        <v>1000</v>
      </c>
      <c r="X2332" s="33">
        <f t="shared" si="617"/>
        <v>6992.9000000000005</v>
      </c>
      <c r="Y2332" s="33">
        <f t="shared" si="618"/>
        <v>1763.54</v>
      </c>
      <c r="Z2332" s="45">
        <f t="shared" si="619"/>
        <v>0.43022189040294923</v>
      </c>
      <c r="AA2332" s="33">
        <f t="shared" si="620"/>
        <v>3767.2121700000007</v>
      </c>
      <c r="AB2332" s="45">
        <f t="shared" si="621"/>
        <v>0.53871958271961562</v>
      </c>
      <c r="AC2332" s="33">
        <f>IFERROR($X2332/VLOOKUP(CONCATENATE("USD",C2332),[1]GEINDICE!AR$1:AS$65536,2,0),"")</f>
        <v>1237.4404983100635</v>
      </c>
      <c r="AD2332" s="33">
        <f>IFERROR($AA2332/VLOOKUP(CONCATENATE("USD",C2332),[1]GEINDICE!AR$1:AS$65536,2,0),"")</f>
        <v>666.63342888995066</v>
      </c>
      <c r="AE2332" s="33">
        <f>IFERROR($X2332/VLOOKUP(CONCATENATE("EUR",C2332),[1]GEINDICE!AR$1:AS$65536,2,0),"")</f>
        <v>1097.9933425449065</v>
      </c>
      <c r="AF2332" s="33">
        <f>IFERROR($AA2332/VLOOKUP(CONCATENATE("EUR",C2332),[1]GEINDICE!AR$1:AS$65536,2,0),"")</f>
        <v>591.51051532470808</v>
      </c>
      <c r="AG2332" s="48" t="str">
        <f>VLOOKUP(E2332,[1]Apresentação!AW$1:AX$65536,2,0)</f>
        <v xml:space="preserve">                    2 - LEATHER AUXILIARIES</v>
      </c>
      <c r="AH2332" s="48" t="str">
        <f t="shared" si="622"/>
        <v xml:space="preserve">         5208000065 - PROVOL 1175 BR</v>
      </c>
      <c r="AI2332" s="49" t="str">
        <f t="shared" si="623"/>
        <v xml:space="preserve">     L00010 - CURTUME TROPICAL LTDA</v>
      </c>
      <c r="AJ2332" t="str">
        <f t="shared" si="624"/>
        <v xml:space="preserve">     90 - SALES</v>
      </c>
      <c r="AK2332" t="str">
        <f t="shared" si="625"/>
        <v/>
      </c>
      <c r="AL2332">
        <f t="shared" si="626"/>
        <v>5</v>
      </c>
      <c r="AM2332" t="str">
        <f t="shared" si="627"/>
        <v>2025 5</v>
      </c>
      <c r="AN2332" t="str">
        <f t="shared" si="628"/>
        <v xml:space="preserve">CURTUME </v>
      </c>
    </row>
    <row r="2333" spans="1:40" x14ac:dyDescent="0.35">
      <c r="A2333">
        <v>83793</v>
      </c>
      <c r="B2333" t="s">
        <v>274</v>
      </c>
      <c r="C2333" s="31">
        <v>45909</v>
      </c>
      <c r="D2333" t="s">
        <v>373</v>
      </c>
      <c r="E2333" t="s">
        <v>374</v>
      </c>
      <c r="F2333" t="s">
        <v>648</v>
      </c>
      <c r="G2333" t="s">
        <v>649</v>
      </c>
      <c r="H2333" t="s">
        <v>889</v>
      </c>
      <c r="I2333" t="s">
        <v>890</v>
      </c>
      <c r="J2333">
        <v>1000</v>
      </c>
      <c r="K2333">
        <v>8358.81</v>
      </c>
      <c r="L2333">
        <v>3252.4187000000002</v>
      </c>
      <c r="M2333">
        <v>1683.47</v>
      </c>
      <c r="N2333">
        <v>8.3588100000000001</v>
      </c>
      <c r="O2333" s="32">
        <f t="shared" si="612"/>
        <v>6675.3399999999992</v>
      </c>
      <c r="P2333" s="32">
        <f t="shared" si="613"/>
        <v>3422.9212999999991</v>
      </c>
      <c r="Q2333">
        <v>760959</v>
      </c>
      <c r="R2333" t="s">
        <v>298</v>
      </c>
      <c r="S2333" t="s">
        <v>298</v>
      </c>
      <c r="T2333" t="str">
        <f t="shared" si="614"/>
        <v>VEN</v>
      </c>
      <c r="U2333" t="s">
        <v>300</v>
      </c>
      <c r="V2333" s="33">
        <f t="shared" si="615"/>
        <v>8358.81</v>
      </c>
      <c r="W2333">
        <f t="shared" si="616"/>
        <v>1000</v>
      </c>
      <c r="X2333" s="33">
        <f t="shared" si="617"/>
        <v>6675.3399999999992</v>
      </c>
      <c r="Y2333" s="33">
        <f t="shared" si="618"/>
        <v>1683.47</v>
      </c>
      <c r="Z2333" s="45">
        <f t="shared" si="619"/>
        <v>0.38557178593603625</v>
      </c>
      <c r="AA2333" s="33">
        <f t="shared" si="620"/>
        <v>3222.9212999999991</v>
      </c>
      <c r="AB2333" s="45">
        <f t="shared" si="621"/>
        <v>0.48281005911309377</v>
      </c>
      <c r="AC2333" s="33">
        <f>IFERROR($X2333/VLOOKUP(CONCATENATE("USD",C2333),[1]GEINDICE!AR$1:AS$65536,2,0),"")</f>
        <v>1229.8426618519472</v>
      </c>
      <c r="AD2333" s="33">
        <f>IFERROR($AA2333/VLOOKUP(CONCATENATE("USD",C2333),[1]GEINDICE!AR$1:AS$65536,2,0),"")</f>
        <v>593.78040826854317</v>
      </c>
      <c r="AE2333" s="33">
        <f>IFERROR($X2333/VLOOKUP(CONCATENATE("EUR",C2333),[1]GEINDICE!AR$1:AS$65536,2,0),"")</f>
        <v>1049.086908690869</v>
      </c>
      <c r="AF2333" s="33">
        <f>IFERROR($AA2333/VLOOKUP(CONCATENATE("EUR",C2333),[1]GEINDICE!AR$1:AS$65536,2,0),"")</f>
        <v>506.50971239981124</v>
      </c>
      <c r="AG2333" s="48" t="str">
        <f>VLOOKUP(E2333,[1]Apresentação!AW$1:AX$65536,2,0)</f>
        <v xml:space="preserve">                    2 - LEATHER AUXILIARIES</v>
      </c>
      <c r="AH2333" s="48" t="str">
        <f t="shared" si="622"/>
        <v xml:space="preserve">         5208000065 - PROVOL 1175 BR</v>
      </c>
      <c r="AI2333" s="49" t="str">
        <f t="shared" si="623"/>
        <v xml:space="preserve">     L00010 - CURTUME TROPICAL LTDA</v>
      </c>
      <c r="AJ2333" t="str">
        <f t="shared" si="624"/>
        <v xml:space="preserve">     90 - SALES</v>
      </c>
      <c r="AK2333" t="str">
        <f t="shared" si="625"/>
        <v/>
      </c>
      <c r="AL2333">
        <f t="shared" si="626"/>
        <v>9</v>
      </c>
      <c r="AM2333" t="str">
        <f t="shared" si="627"/>
        <v>2025 9</v>
      </c>
      <c r="AN2333" t="str">
        <f t="shared" si="628"/>
        <v xml:space="preserve">CURTUME </v>
      </c>
    </row>
    <row r="2334" spans="1:40" x14ac:dyDescent="0.35">
      <c r="A2334">
        <v>84250</v>
      </c>
      <c r="B2334" t="s">
        <v>274</v>
      </c>
      <c r="C2334" s="31">
        <v>45947</v>
      </c>
      <c r="D2334" t="s">
        <v>373</v>
      </c>
      <c r="E2334" t="s">
        <v>374</v>
      </c>
      <c r="F2334" t="s">
        <v>648</v>
      </c>
      <c r="G2334" t="s">
        <v>649</v>
      </c>
      <c r="H2334" t="s">
        <v>889</v>
      </c>
      <c r="I2334" t="s">
        <v>890</v>
      </c>
      <c r="J2334">
        <v>1000</v>
      </c>
      <c r="K2334">
        <v>8370.52</v>
      </c>
      <c r="L2334">
        <v>3378.5071200000002</v>
      </c>
      <c r="M2334">
        <v>1685.82</v>
      </c>
      <c r="N2334">
        <v>8.3705199999999991</v>
      </c>
      <c r="O2334" s="32">
        <f t="shared" si="612"/>
        <v>6684.7000000000007</v>
      </c>
      <c r="P2334" s="32">
        <f t="shared" si="613"/>
        <v>3306.1928800000005</v>
      </c>
      <c r="Q2334">
        <v>764506</v>
      </c>
      <c r="R2334" t="s">
        <v>298</v>
      </c>
      <c r="S2334" t="s">
        <v>298</v>
      </c>
      <c r="T2334" t="str">
        <f t="shared" si="614"/>
        <v>VEN</v>
      </c>
      <c r="U2334" t="s">
        <v>300</v>
      </c>
      <c r="V2334" s="33">
        <f t="shared" si="615"/>
        <v>8370.52</v>
      </c>
      <c r="W2334">
        <f t="shared" si="616"/>
        <v>1000</v>
      </c>
      <c r="X2334" s="33">
        <f t="shared" si="617"/>
        <v>6684.7000000000007</v>
      </c>
      <c r="Y2334" s="33">
        <f t="shared" si="618"/>
        <v>1685.82</v>
      </c>
      <c r="Z2334" s="45">
        <f t="shared" si="619"/>
        <v>0.37108720605171486</v>
      </c>
      <c r="AA2334" s="33">
        <f t="shared" si="620"/>
        <v>3106.1928800000005</v>
      </c>
      <c r="AB2334" s="45">
        <f t="shared" si="621"/>
        <v>0.46467199425553879</v>
      </c>
      <c r="AC2334" s="33">
        <f>IFERROR($X2334/VLOOKUP(CONCATENATE("USD",C2334),[1]GEINDICE!AR$1:AS$65536,2,0),"")</f>
        <v>1229.0310718882149</v>
      </c>
      <c r="AD2334" s="33">
        <f>IFERROR($AA2334/VLOOKUP(CONCATENATE("USD",C2334),[1]GEINDICE!AR$1:AS$65536,2,0),"")</f>
        <v>571.0963191763193</v>
      </c>
      <c r="AE2334" s="33">
        <f>IFERROR($X2334/VLOOKUP(CONCATENATE("EUR",C2334),[1]GEINDICE!AR$1:AS$65536,2,0),"")</f>
        <v>1052.8910519932588</v>
      </c>
      <c r="AF2334" s="33">
        <f>IFERROR($AA2334/VLOOKUP(CONCATENATE("EUR",C2334),[1]GEINDICE!AR$1:AS$65536,2,0),"")</f>
        <v>489.24898486351969</v>
      </c>
      <c r="AG2334" s="48" t="str">
        <f>VLOOKUP(E2334,[1]Apresentação!AW$1:AX$65536,2,0)</f>
        <v xml:space="preserve">                    2 - LEATHER AUXILIARIES</v>
      </c>
      <c r="AH2334" s="48" t="str">
        <f t="shared" si="622"/>
        <v xml:space="preserve">         5208000065 - PROVOL 1175 BR</v>
      </c>
      <c r="AI2334" s="49" t="str">
        <f t="shared" si="623"/>
        <v xml:space="preserve">     L00010 - CURTUME TROPICAL LTDA</v>
      </c>
      <c r="AJ2334" t="str">
        <f t="shared" si="624"/>
        <v xml:space="preserve">     90 - SALES</v>
      </c>
      <c r="AK2334" t="str">
        <f t="shared" si="625"/>
        <v/>
      </c>
      <c r="AL2334">
        <f t="shared" si="626"/>
        <v>10</v>
      </c>
      <c r="AM2334" t="str">
        <f t="shared" si="627"/>
        <v>2025 10</v>
      </c>
      <c r="AN2334" t="str">
        <f t="shared" si="628"/>
        <v xml:space="preserve">CURTUME </v>
      </c>
    </row>
    <row r="2335" spans="1:40" x14ac:dyDescent="0.35">
      <c r="A2335">
        <v>84430</v>
      </c>
      <c r="B2335" t="s">
        <v>274</v>
      </c>
      <c r="C2335" s="31">
        <v>45960</v>
      </c>
      <c r="D2335" t="s">
        <v>373</v>
      </c>
      <c r="E2335" t="s">
        <v>374</v>
      </c>
      <c r="F2335" t="s">
        <v>469</v>
      </c>
      <c r="G2335" t="s">
        <v>470</v>
      </c>
      <c r="H2335" t="s">
        <v>889</v>
      </c>
      <c r="I2335" t="s">
        <v>890</v>
      </c>
      <c r="J2335">
        <v>240</v>
      </c>
      <c r="K2335">
        <v>1846.06</v>
      </c>
      <c r="L2335">
        <v>810.84171000000003</v>
      </c>
      <c r="M2335">
        <v>371.79</v>
      </c>
      <c r="N2335">
        <v>7.6919000000000004</v>
      </c>
      <c r="O2335" s="32">
        <f t="shared" si="612"/>
        <v>1474.27</v>
      </c>
      <c r="P2335" s="32">
        <f t="shared" si="613"/>
        <v>663.42828999999995</v>
      </c>
      <c r="Q2335">
        <v>765629</v>
      </c>
      <c r="R2335" t="s">
        <v>298</v>
      </c>
      <c r="S2335" t="s">
        <v>298</v>
      </c>
      <c r="T2335" t="str">
        <f t="shared" si="614"/>
        <v>VEN</v>
      </c>
      <c r="U2335" t="s">
        <v>300</v>
      </c>
      <c r="V2335" s="33">
        <f t="shared" si="615"/>
        <v>1846.06</v>
      </c>
      <c r="W2335">
        <f t="shared" si="616"/>
        <v>240</v>
      </c>
      <c r="X2335" s="33">
        <f t="shared" si="617"/>
        <v>1474.27</v>
      </c>
      <c r="Y2335" s="33">
        <f t="shared" si="618"/>
        <v>371.79</v>
      </c>
      <c r="Z2335" s="45">
        <f t="shared" si="619"/>
        <v>0.33337393692512701</v>
      </c>
      <c r="AA2335" s="33">
        <f t="shared" si="620"/>
        <v>615.42828999999995</v>
      </c>
      <c r="AB2335" s="45">
        <f t="shared" si="621"/>
        <v>0.41744611909623064</v>
      </c>
      <c r="AC2335" s="33">
        <f>IFERROR($X2335/VLOOKUP(CONCATENATE("USD",C2335),[1]GEINDICE!AR$1:AS$65536,2,0),"")</f>
        <v>273.77344475394614</v>
      </c>
      <c r="AD2335" s="33">
        <f>IFERROR($AA2335/VLOOKUP(CONCATENATE("USD",C2335),[1]GEINDICE!AR$1:AS$65536,2,0),"")</f>
        <v>114.2856620241411</v>
      </c>
      <c r="AE2335" s="33">
        <f>IFERROR($X2335/VLOOKUP(CONCATENATE("EUR",C2335),[1]GEINDICE!AR$1:AS$65536,2,0),"")</f>
        <v>236.72404380359035</v>
      </c>
      <c r="AF2335" s="33">
        <f>IFERROR($AA2335/VLOOKUP(CONCATENATE("EUR",C2335),[1]GEINDICE!AR$1:AS$65536,2,0),"")</f>
        <v>98.819533382574889</v>
      </c>
      <c r="AG2335" s="48" t="str">
        <f>VLOOKUP(E2335,[1]Apresentação!AW$1:AX$65536,2,0)</f>
        <v xml:space="preserve">                    2 - LEATHER AUXILIARIES</v>
      </c>
      <c r="AH2335" s="48" t="str">
        <f t="shared" si="622"/>
        <v xml:space="preserve">         5208000065 - PROVOL 1175 BR</v>
      </c>
      <c r="AI2335" s="49" t="str">
        <f t="shared" si="623"/>
        <v xml:space="preserve">     L00351 - SOFTCOURO INDUSTRIA E COMERCIO LTDA</v>
      </c>
      <c r="AJ2335" t="str">
        <f t="shared" si="624"/>
        <v xml:space="preserve">     90 - SALES</v>
      </c>
      <c r="AK2335" t="str">
        <f t="shared" si="625"/>
        <v/>
      </c>
      <c r="AL2335">
        <f t="shared" si="626"/>
        <v>10</v>
      </c>
      <c r="AM2335" t="str">
        <f t="shared" si="627"/>
        <v>2025 10</v>
      </c>
      <c r="AN2335" t="str">
        <f t="shared" si="628"/>
        <v xml:space="preserve">SOFTCOURO </v>
      </c>
    </row>
    <row r="2336" spans="1:40" x14ac:dyDescent="0.35">
      <c r="A2336">
        <v>83211</v>
      </c>
      <c r="B2336" t="s">
        <v>274</v>
      </c>
      <c r="C2336" s="31">
        <v>45860</v>
      </c>
      <c r="D2336" t="s">
        <v>373</v>
      </c>
      <c r="E2336" t="s">
        <v>374</v>
      </c>
      <c r="F2336" t="s">
        <v>648</v>
      </c>
      <c r="G2336" t="s">
        <v>649</v>
      </c>
      <c r="H2336" t="s">
        <v>889</v>
      </c>
      <c r="I2336" t="s">
        <v>890</v>
      </c>
      <c r="J2336">
        <v>1000</v>
      </c>
      <c r="K2336">
        <v>8566.25</v>
      </c>
      <c r="L2336">
        <v>3252.41869</v>
      </c>
      <c r="M2336">
        <v>1725.24</v>
      </c>
      <c r="N2336">
        <v>8.5662500000000001</v>
      </c>
      <c r="O2336" s="32">
        <f t="shared" si="612"/>
        <v>6841.01</v>
      </c>
      <c r="P2336" s="32">
        <f t="shared" si="613"/>
        <v>3588.5913100000002</v>
      </c>
      <c r="Q2336">
        <v>744456</v>
      </c>
      <c r="R2336" t="s">
        <v>298</v>
      </c>
      <c r="S2336" t="s">
        <v>298</v>
      </c>
      <c r="T2336" t="str">
        <f t="shared" si="614"/>
        <v>VEN</v>
      </c>
      <c r="U2336" t="s">
        <v>300</v>
      </c>
      <c r="V2336" s="33">
        <f t="shared" si="615"/>
        <v>8566.25</v>
      </c>
      <c r="W2336">
        <f t="shared" si="616"/>
        <v>1000</v>
      </c>
      <c r="X2336" s="33">
        <f t="shared" si="617"/>
        <v>6841.01</v>
      </c>
      <c r="Y2336" s="33">
        <f t="shared" si="618"/>
        <v>1725.24</v>
      </c>
      <c r="Z2336" s="45">
        <f t="shared" si="619"/>
        <v>0.39557464584853352</v>
      </c>
      <c r="AA2336" s="33">
        <f t="shared" si="620"/>
        <v>3388.5913100000002</v>
      </c>
      <c r="AB2336" s="45">
        <f t="shared" si="621"/>
        <v>0.4953349446938391</v>
      </c>
      <c r="AC2336" s="33">
        <f>IFERROR($X2336/VLOOKUP(CONCATENATE("USD",C2336),[1]GEINDICE!AR$1:AS$65536,2,0),"")</f>
        <v>1227.9900913676427</v>
      </c>
      <c r="AD2336" s="33">
        <f>IFERROR($AA2336/VLOOKUP(CONCATENATE("USD",C2336),[1]GEINDICE!AR$1:AS$65536,2,0),"")</f>
        <v>608.26640399217365</v>
      </c>
      <c r="AE2336" s="33">
        <f>IFERROR($X2336/VLOOKUP(CONCATENATE("EUR",C2336),[1]GEINDICE!AR$1:AS$65536,2,0),"")</f>
        <v>1045.1789833926634</v>
      </c>
      <c r="AF2336" s="33">
        <f>IFERROR($AA2336/VLOOKUP(CONCATENATE("EUR",C2336),[1]GEINDICE!AR$1:AS$65536,2,0),"")</f>
        <v>517.71367393396793</v>
      </c>
      <c r="AG2336" s="48" t="str">
        <f>VLOOKUP(E2336,[1]Apresentação!AW$1:AX$65536,2,0)</f>
        <v xml:space="preserve">                    2 - LEATHER AUXILIARIES</v>
      </c>
      <c r="AH2336" s="48" t="str">
        <f t="shared" si="622"/>
        <v xml:space="preserve">         5208000065 - PROVOL 1175 BR</v>
      </c>
      <c r="AI2336" s="49" t="str">
        <f t="shared" si="623"/>
        <v xml:space="preserve">     L00010 - CURTUME TROPICAL LTDA</v>
      </c>
      <c r="AJ2336" t="str">
        <f t="shared" si="624"/>
        <v xml:space="preserve">     90 - SALES</v>
      </c>
      <c r="AK2336" t="str">
        <f t="shared" si="625"/>
        <v/>
      </c>
      <c r="AL2336">
        <f t="shared" si="626"/>
        <v>7</v>
      </c>
      <c r="AM2336" t="str">
        <f t="shared" si="627"/>
        <v>2025 7</v>
      </c>
      <c r="AN2336" t="str">
        <f t="shared" si="628"/>
        <v xml:space="preserve">CURTUME </v>
      </c>
    </row>
    <row r="2337" spans="1:40" x14ac:dyDescent="0.35">
      <c r="A2337">
        <v>84194</v>
      </c>
      <c r="B2337" t="s">
        <v>274</v>
      </c>
      <c r="C2337" s="31">
        <v>45940</v>
      </c>
      <c r="D2337" t="s">
        <v>373</v>
      </c>
      <c r="E2337" t="s">
        <v>374</v>
      </c>
      <c r="F2337" t="s">
        <v>725</v>
      </c>
      <c r="G2337" t="s">
        <v>726</v>
      </c>
      <c r="H2337" t="s">
        <v>889</v>
      </c>
      <c r="I2337" t="s">
        <v>890</v>
      </c>
      <c r="J2337">
        <v>120</v>
      </c>
      <c r="K2337">
        <v>860.89</v>
      </c>
      <c r="L2337">
        <v>405.42084999999997</v>
      </c>
      <c r="M2337">
        <v>173.39</v>
      </c>
      <c r="N2337">
        <v>7.1740899999999996</v>
      </c>
      <c r="O2337" s="32">
        <f t="shared" si="612"/>
        <v>687.5</v>
      </c>
      <c r="P2337" s="32">
        <f t="shared" si="613"/>
        <v>282.07915000000003</v>
      </c>
      <c r="Q2337">
        <v>763906</v>
      </c>
      <c r="R2337" t="s">
        <v>298</v>
      </c>
      <c r="S2337" t="s">
        <v>298</v>
      </c>
      <c r="T2337" t="str">
        <f t="shared" si="614"/>
        <v>VEN</v>
      </c>
      <c r="U2337" t="s">
        <v>300</v>
      </c>
      <c r="V2337" s="33">
        <f t="shared" si="615"/>
        <v>860.89</v>
      </c>
      <c r="W2337">
        <f t="shared" si="616"/>
        <v>120</v>
      </c>
      <c r="X2337" s="33">
        <f t="shared" si="617"/>
        <v>687.5</v>
      </c>
      <c r="Y2337" s="33">
        <f t="shared" si="618"/>
        <v>173.39</v>
      </c>
      <c r="Z2337" s="45">
        <f t="shared" si="619"/>
        <v>0.29978179558364021</v>
      </c>
      <c r="AA2337" s="33">
        <f t="shared" si="620"/>
        <v>258.07915000000003</v>
      </c>
      <c r="AB2337" s="45">
        <f t="shared" si="621"/>
        <v>0.37538785454545459</v>
      </c>
      <c r="AC2337" s="33">
        <f>IFERROR($X2337/VLOOKUP(CONCATENATE("USD",C2337),[1]GEINDICE!AR$1:AS$65536,2,0),"")</f>
        <v>126.27190243544061</v>
      </c>
      <c r="AD2337" s="33">
        <f>IFERROR($AA2337/VLOOKUP(CONCATENATE("USD",C2337),[1]GEINDICE!AR$1:AS$65536,2,0),"")</f>
        <v>47.400938544613012</v>
      </c>
      <c r="AE2337" s="33">
        <f>IFERROR($X2337/VLOOKUP(CONCATENATE("EUR",C2337),[1]GEINDICE!AR$1:AS$65536,2,0),"")</f>
        <v>108.72315526457285</v>
      </c>
      <c r="AF2337" s="33">
        <f>IFERROR($AA2337/VLOOKUP(CONCATENATE("EUR",C2337),[1]GEINDICE!AR$1:AS$65536,2,0),"")</f>
        <v>40.813351994180351</v>
      </c>
      <c r="AG2337" s="48" t="str">
        <f>VLOOKUP(E2337,[1]Apresentação!AW$1:AX$65536,2,0)</f>
        <v xml:space="preserve">                    2 - LEATHER AUXILIARIES</v>
      </c>
      <c r="AH2337" s="48" t="str">
        <f t="shared" si="622"/>
        <v xml:space="preserve">         5208000065 - PROVOL 1175 BR</v>
      </c>
      <c r="AI2337" s="49" t="str">
        <f t="shared" si="623"/>
        <v xml:space="preserve">     L00477 - CURTUME CACIQUE LTDA</v>
      </c>
      <c r="AJ2337" t="str">
        <f t="shared" si="624"/>
        <v xml:space="preserve">     90 - SALES</v>
      </c>
      <c r="AK2337" t="str">
        <f t="shared" si="625"/>
        <v/>
      </c>
      <c r="AL2337">
        <f t="shared" si="626"/>
        <v>10</v>
      </c>
      <c r="AM2337" t="str">
        <f t="shared" si="627"/>
        <v>2025 10</v>
      </c>
      <c r="AN2337" t="str">
        <f t="shared" si="628"/>
        <v xml:space="preserve">CURTUME </v>
      </c>
    </row>
    <row r="2338" spans="1:40" x14ac:dyDescent="0.35">
      <c r="A2338">
        <v>83724</v>
      </c>
      <c r="B2338" t="s">
        <v>274</v>
      </c>
      <c r="C2338" s="31">
        <v>45902</v>
      </c>
      <c r="D2338" t="s">
        <v>373</v>
      </c>
      <c r="E2338" t="s">
        <v>374</v>
      </c>
      <c r="F2338" t="s">
        <v>648</v>
      </c>
      <c r="G2338" t="s">
        <v>649</v>
      </c>
      <c r="H2338" t="s">
        <v>889</v>
      </c>
      <c r="I2338" t="s">
        <v>890</v>
      </c>
      <c r="J2338">
        <v>1000</v>
      </c>
      <c r="K2338">
        <v>8374.2100000000009</v>
      </c>
      <c r="L2338">
        <v>3252.41869</v>
      </c>
      <c r="M2338">
        <v>1686.57</v>
      </c>
      <c r="N2338">
        <v>8.3742099999999997</v>
      </c>
      <c r="O2338" s="32">
        <f t="shared" si="612"/>
        <v>6687.6400000000012</v>
      </c>
      <c r="P2338" s="32">
        <f t="shared" si="613"/>
        <v>3435.2213100000013</v>
      </c>
      <c r="Q2338">
        <v>760368</v>
      </c>
      <c r="R2338" t="s">
        <v>298</v>
      </c>
      <c r="S2338" t="s">
        <v>298</v>
      </c>
      <c r="T2338" t="str">
        <f t="shared" si="614"/>
        <v>VEN</v>
      </c>
      <c r="U2338" t="s">
        <v>300</v>
      </c>
      <c r="V2338" s="33">
        <f t="shared" si="615"/>
        <v>8374.2100000000009</v>
      </c>
      <c r="W2338">
        <f t="shared" si="616"/>
        <v>1000</v>
      </c>
      <c r="X2338" s="33">
        <f t="shared" si="617"/>
        <v>6687.6400000000012</v>
      </c>
      <c r="Y2338" s="33">
        <f t="shared" si="618"/>
        <v>1686.57</v>
      </c>
      <c r="Z2338" s="45">
        <f t="shared" si="619"/>
        <v>0.38633152380941022</v>
      </c>
      <c r="AA2338" s="33">
        <f t="shared" si="620"/>
        <v>3235.2213100000013</v>
      </c>
      <c r="AB2338" s="45">
        <f t="shared" si="621"/>
        <v>0.48376128350210251</v>
      </c>
      <c r="AC2338" s="33">
        <f>IFERROR($X2338/VLOOKUP(CONCATENATE("USD",C2338),[1]GEINDICE!AR$1:AS$65536,2,0),"")</f>
        <v>1223.0504754937822</v>
      </c>
      <c r="AD2338" s="33">
        <f>IFERROR($AA2338/VLOOKUP(CONCATENATE("USD",C2338),[1]GEINDICE!AR$1:AS$65536,2,0),"")</f>
        <v>591.66446781272884</v>
      </c>
      <c r="AE2338" s="33">
        <f>IFERROR($X2338/VLOOKUP(CONCATENATE("EUR",C2338),[1]GEINDICE!AR$1:AS$65536,2,0),"")</f>
        <v>1049.4695875965101</v>
      </c>
      <c r="AF2338" s="33">
        <f>IFERROR($AA2338/VLOOKUP(CONCATENATE("EUR",C2338),[1]GEINDICE!AR$1:AS$65536,2,0),"")</f>
        <v>507.69275469210987</v>
      </c>
      <c r="AG2338" s="48" t="str">
        <f>VLOOKUP(E2338,[1]Apresentação!AW$1:AX$65536,2,0)</f>
        <v xml:space="preserve">                    2 - LEATHER AUXILIARIES</v>
      </c>
      <c r="AH2338" s="48" t="str">
        <f t="shared" si="622"/>
        <v xml:space="preserve">         5208000065 - PROVOL 1175 BR</v>
      </c>
      <c r="AI2338" s="49" t="str">
        <f t="shared" si="623"/>
        <v xml:space="preserve">     L00010 - CURTUME TROPICAL LTDA</v>
      </c>
      <c r="AJ2338" t="str">
        <f t="shared" si="624"/>
        <v xml:space="preserve">     90 - SALES</v>
      </c>
      <c r="AK2338" t="str">
        <f t="shared" si="625"/>
        <v/>
      </c>
      <c r="AL2338">
        <f t="shared" si="626"/>
        <v>9</v>
      </c>
      <c r="AM2338" t="str">
        <f t="shared" si="627"/>
        <v>2025 9</v>
      </c>
      <c r="AN2338" t="str">
        <f t="shared" si="628"/>
        <v xml:space="preserve">CURTUME </v>
      </c>
    </row>
    <row r="2339" spans="1:40" x14ac:dyDescent="0.35">
      <c r="A2339">
        <v>82399</v>
      </c>
      <c r="B2339" t="s">
        <v>274</v>
      </c>
      <c r="C2339" s="31">
        <v>45791</v>
      </c>
      <c r="D2339" t="s">
        <v>373</v>
      </c>
      <c r="E2339" t="s">
        <v>374</v>
      </c>
      <c r="F2339" t="s">
        <v>648</v>
      </c>
      <c r="G2339" t="s">
        <v>649</v>
      </c>
      <c r="H2339" t="s">
        <v>889</v>
      </c>
      <c r="I2339" t="s">
        <v>890</v>
      </c>
      <c r="J2339">
        <v>1000</v>
      </c>
      <c r="K2339">
        <v>8664.35</v>
      </c>
      <c r="L2339">
        <v>3025.6878299999998</v>
      </c>
      <c r="M2339">
        <v>1745</v>
      </c>
      <c r="N2339">
        <v>8.6643499999999989</v>
      </c>
      <c r="O2339" s="32">
        <f t="shared" si="612"/>
        <v>6919.35</v>
      </c>
      <c r="P2339" s="32">
        <f t="shared" si="613"/>
        <v>3893.6621700000005</v>
      </c>
      <c r="Q2339">
        <v>738593</v>
      </c>
      <c r="R2339" t="s">
        <v>298</v>
      </c>
      <c r="S2339" t="s">
        <v>298</v>
      </c>
      <c r="T2339" t="str">
        <f t="shared" si="614"/>
        <v>VEN</v>
      </c>
      <c r="U2339" t="s">
        <v>300</v>
      </c>
      <c r="V2339" s="33">
        <f t="shared" si="615"/>
        <v>8664.35</v>
      </c>
      <c r="W2339">
        <f t="shared" si="616"/>
        <v>1000</v>
      </c>
      <c r="X2339" s="33">
        <f t="shared" si="617"/>
        <v>6919.35</v>
      </c>
      <c r="Y2339" s="33">
        <f t="shared" si="618"/>
        <v>1745</v>
      </c>
      <c r="Z2339" s="45">
        <f t="shared" si="619"/>
        <v>0.42630574365070667</v>
      </c>
      <c r="AA2339" s="33">
        <f t="shared" si="620"/>
        <v>3693.6621700000005</v>
      </c>
      <c r="AB2339" s="45">
        <f t="shared" si="621"/>
        <v>0.53381635124686577</v>
      </c>
      <c r="AC2339" s="33">
        <f>IFERROR($X2339/VLOOKUP(CONCATENATE("USD",C2339),[1]GEINDICE!AR$1:AS$65536,2,0),"")</f>
        <v>1233.3957219251338</v>
      </c>
      <c r="AD2339" s="33">
        <f>IFERROR($AA2339/VLOOKUP(CONCATENATE("USD",C2339),[1]GEINDICE!AR$1:AS$65536,2,0),"")</f>
        <v>658.40680392156867</v>
      </c>
      <c r="AE2339" s="33">
        <f>IFERROR($X2339/VLOOKUP(CONCATENATE("EUR",C2339),[1]GEINDICE!AR$1:AS$65536,2,0),"")</f>
        <v>1100.6505901441162</v>
      </c>
      <c r="AF2339" s="33">
        <f>IFERROR($AA2339/VLOOKUP(CONCATENATE("EUR",C2339),[1]GEINDICE!AR$1:AS$65536,2,0),"")</f>
        <v>587.54528202844153</v>
      </c>
      <c r="AG2339" s="48" t="str">
        <f>VLOOKUP(E2339,[1]Apresentação!AW$1:AX$65536,2,0)</f>
        <v xml:space="preserve">                    2 - LEATHER AUXILIARIES</v>
      </c>
      <c r="AH2339" s="48" t="str">
        <f t="shared" si="622"/>
        <v xml:space="preserve">         5208000065 - PROVOL 1175 BR</v>
      </c>
      <c r="AI2339" s="49" t="str">
        <f t="shared" si="623"/>
        <v xml:space="preserve">     L00010 - CURTUME TROPICAL LTDA</v>
      </c>
      <c r="AJ2339" t="str">
        <f t="shared" si="624"/>
        <v xml:space="preserve">     90 - SALES</v>
      </c>
      <c r="AK2339" t="str">
        <f t="shared" si="625"/>
        <v/>
      </c>
      <c r="AL2339">
        <f t="shared" si="626"/>
        <v>5</v>
      </c>
      <c r="AM2339" t="str">
        <f t="shared" si="627"/>
        <v>2025 5</v>
      </c>
      <c r="AN2339" t="str">
        <f t="shared" si="628"/>
        <v xml:space="preserve">CURTUME </v>
      </c>
    </row>
    <row r="2340" spans="1:40" x14ac:dyDescent="0.35">
      <c r="A2340">
        <v>83284</v>
      </c>
      <c r="B2340" t="s">
        <v>274</v>
      </c>
      <c r="C2340" s="31">
        <v>45867</v>
      </c>
      <c r="D2340" t="s">
        <v>373</v>
      </c>
      <c r="E2340" t="s">
        <v>374</v>
      </c>
      <c r="F2340" t="s">
        <v>648</v>
      </c>
      <c r="G2340" t="s">
        <v>649</v>
      </c>
      <c r="H2340" t="s">
        <v>889</v>
      </c>
      <c r="I2340" t="s">
        <v>890</v>
      </c>
      <c r="J2340">
        <v>1000</v>
      </c>
      <c r="K2340">
        <v>8605.06</v>
      </c>
      <c r="L2340">
        <v>3252.41869</v>
      </c>
      <c r="M2340">
        <v>1733.07</v>
      </c>
      <c r="N2340">
        <v>8.6050599999999999</v>
      </c>
      <c r="O2340" s="32">
        <f t="shared" si="612"/>
        <v>6871.99</v>
      </c>
      <c r="P2340" s="32">
        <f t="shared" si="613"/>
        <v>3619.5713099999998</v>
      </c>
      <c r="Q2340">
        <v>745457</v>
      </c>
      <c r="R2340" t="s">
        <v>298</v>
      </c>
      <c r="S2340" t="s">
        <v>298</v>
      </c>
      <c r="T2340" t="str">
        <f t="shared" si="614"/>
        <v>VEN</v>
      </c>
      <c r="U2340" t="s">
        <v>300</v>
      </c>
      <c r="V2340" s="33">
        <f t="shared" si="615"/>
        <v>8605.06</v>
      </c>
      <c r="W2340">
        <f t="shared" si="616"/>
        <v>1000</v>
      </c>
      <c r="X2340" s="33">
        <f t="shared" si="617"/>
        <v>6871.99</v>
      </c>
      <c r="Y2340" s="33">
        <f t="shared" si="618"/>
        <v>1733.07</v>
      </c>
      <c r="Z2340" s="45">
        <f t="shared" si="619"/>
        <v>0.39739075729861267</v>
      </c>
      <c r="AA2340" s="33">
        <f t="shared" si="620"/>
        <v>3419.5713099999998</v>
      </c>
      <c r="AB2340" s="45">
        <f t="shared" si="621"/>
        <v>0.49761005327423352</v>
      </c>
      <c r="AC2340" s="33">
        <f>IFERROR($X2340/VLOOKUP(CONCATENATE("USD",C2340),[1]GEINDICE!AR$1:AS$65536,2,0),"")</f>
        <v>1232.3344810271858</v>
      </c>
      <c r="AD2340" s="33">
        <f>IFERROR($AA2340/VLOOKUP(CONCATENATE("USD",C2340),[1]GEINDICE!AR$1:AS$65536,2,0),"")</f>
        <v>613.22202675561289</v>
      </c>
      <c r="AE2340" s="33">
        <f>IFERROR($X2340/VLOOKUP(CONCATENATE("EUR",C2340),[1]GEINDICE!AR$1:AS$65536,2,0),"")</f>
        <v>1068.3399664199987</v>
      </c>
      <c r="AF2340" s="33">
        <f>IFERROR($AA2340/VLOOKUP(CONCATENATE("EUR",C2340),[1]GEINDICE!AR$1:AS$65536,2,0),"")</f>
        <v>531.61670760524839</v>
      </c>
      <c r="AG2340" s="48" t="str">
        <f>VLOOKUP(E2340,[1]Apresentação!AW$1:AX$65536,2,0)</f>
        <v xml:space="preserve">                    2 - LEATHER AUXILIARIES</v>
      </c>
      <c r="AH2340" s="48" t="str">
        <f t="shared" si="622"/>
        <v xml:space="preserve">         5208000065 - PROVOL 1175 BR</v>
      </c>
      <c r="AI2340" s="49" t="str">
        <f t="shared" si="623"/>
        <v xml:space="preserve">     L00010 - CURTUME TROPICAL LTDA</v>
      </c>
      <c r="AJ2340" t="str">
        <f t="shared" si="624"/>
        <v xml:space="preserve">     90 - SALES</v>
      </c>
      <c r="AK2340" t="str">
        <f t="shared" si="625"/>
        <v/>
      </c>
      <c r="AL2340">
        <f t="shared" si="626"/>
        <v>7</v>
      </c>
      <c r="AM2340" t="str">
        <f t="shared" si="627"/>
        <v>2025 7</v>
      </c>
      <c r="AN2340" t="str">
        <f t="shared" si="628"/>
        <v xml:space="preserve">CURTUME </v>
      </c>
    </row>
    <row r="2341" spans="1:40" x14ac:dyDescent="0.35">
      <c r="A2341">
        <v>82984</v>
      </c>
      <c r="B2341" t="s">
        <v>274</v>
      </c>
      <c r="C2341" s="31">
        <v>45842</v>
      </c>
      <c r="D2341" t="s">
        <v>373</v>
      </c>
      <c r="E2341" t="s">
        <v>374</v>
      </c>
      <c r="F2341" t="s">
        <v>648</v>
      </c>
      <c r="G2341" t="s">
        <v>649</v>
      </c>
      <c r="H2341" t="s">
        <v>889</v>
      </c>
      <c r="I2341" t="s">
        <v>890</v>
      </c>
      <c r="J2341">
        <v>1080</v>
      </c>
      <c r="K2341">
        <v>9015.8700000000008</v>
      </c>
      <c r="L2341">
        <v>3267.7575900000002</v>
      </c>
      <c r="M2341">
        <v>1815.79</v>
      </c>
      <c r="N2341">
        <v>8.3480299999999996</v>
      </c>
      <c r="O2341" s="32">
        <f t="shared" si="612"/>
        <v>7200.0800000000008</v>
      </c>
      <c r="P2341" s="32">
        <f t="shared" si="613"/>
        <v>3932.3224100000007</v>
      </c>
      <c r="Q2341">
        <v>742820</v>
      </c>
      <c r="R2341" t="s">
        <v>298</v>
      </c>
      <c r="S2341" t="s">
        <v>298</v>
      </c>
      <c r="T2341" t="str">
        <f t="shared" si="614"/>
        <v>VEN</v>
      </c>
      <c r="U2341" t="s">
        <v>300</v>
      </c>
      <c r="V2341" s="33">
        <f t="shared" si="615"/>
        <v>9015.8700000000008</v>
      </c>
      <c r="W2341">
        <f t="shared" si="616"/>
        <v>1080</v>
      </c>
      <c r="X2341" s="33">
        <f t="shared" si="617"/>
        <v>7200.0800000000008</v>
      </c>
      <c r="Y2341" s="33">
        <f t="shared" si="618"/>
        <v>1815.79</v>
      </c>
      <c r="Z2341" s="45">
        <f t="shared" si="619"/>
        <v>0.41219786997816077</v>
      </c>
      <c r="AA2341" s="33">
        <f t="shared" si="620"/>
        <v>3716.3224100000007</v>
      </c>
      <c r="AB2341" s="45">
        <f t="shared" si="621"/>
        <v>0.51615015527605257</v>
      </c>
      <c r="AC2341" s="33">
        <f>IFERROR($X2341/VLOOKUP(CONCATENATE("USD",C2341),[1]GEINDICE!AR$1:AS$65536,2,0),"")</f>
        <v>1331.1295988167867</v>
      </c>
      <c r="AD2341" s="33">
        <f>IFERROR($AA2341/VLOOKUP(CONCATENATE("USD",C2341),[1]GEINDICE!AR$1:AS$65536,2,0),"")</f>
        <v>687.06274912183403</v>
      </c>
      <c r="AE2341" s="33">
        <f>IFERROR($X2341/VLOOKUP(CONCATENATE("EUR",C2341),[1]GEINDICE!AR$1:AS$65536,2,0),"")</f>
        <v>1129.9915251577263</v>
      </c>
      <c r="AF2341" s="33">
        <f>IFERROR($AA2341/VLOOKUP(CONCATENATE("EUR",C2341),[1]GEINDICE!AR$1:AS$65536,2,0),"")</f>
        <v>583.24530117078382</v>
      </c>
      <c r="AG2341" s="48" t="str">
        <f>VLOOKUP(E2341,[1]Apresentação!AW$1:AX$65536,2,0)</f>
        <v xml:space="preserve">                    2 - LEATHER AUXILIARIES</v>
      </c>
      <c r="AH2341" s="48" t="str">
        <f t="shared" si="622"/>
        <v xml:space="preserve">         5208000065 - PROVOL 1175 BR</v>
      </c>
      <c r="AI2341" s="49" t="str">
        <f t="shared" si="623"/>
        <v xml:space="preserve">     L00010 - CURTUME TROPICAL LTDA</v>
      </c>
      <c r="AJ2341" t="str">
        <f t="shared" si="624"/>
        <v xml:space="preserve">     90 - SALES</v>
      </c>
      <c r="AK2341" t="str">
        <f t="shared" si="625"/>
        <v/>
      </c>
      <c r="AL2341">
        <f t="shared" si="626"/>
        <v>7</v>
      </c>
      <c r="AM2341" t="str">
        <f t="shared" si="627"/>
        <v>2025 7</v>
      </c>
      <c r="AN2341" t="str">
        <f t="shared" si="628"/>
        <v xml:space="preserve">CURTUME </v>
      </c>
    </row>
    <row r="2342" spans="1:40" x14ac:dyDescent="0.35">
      <c r="A2342">
        <v>82817</v>
      </c>
      <c r="B2342" t="s">
        <v>274</v>
      </c>
      <c r="C2342" s="31">
        <v>45826</v>
      </c>
      <c r="D2342" t="s">
        <v>373</v>
      </c>
      <c r="E2342" t="s">
        <v>374</v>
      </c>
      <c r="F2342" t="s">
        <v>648</v>
      </c>
      <c r="G2342" t="s">
        <v>649</v>
      </c>
      <c r="H2342" t="s">
        <v>889</v>
      </c>
      <c r="I2342" t="s">
        <v>890</v>
      </c>
      <c r="J2342">
        <v>1000</v>
      </c>
      <c r="K2342">
        <v>8435.0400000000009</v>
      </c>
      <c r="L2342">
        <v>3025.6878299999998</v>
      </c>
      <c r="M2342">
        <v>1698.82</v>
      </c>
      <c r="N2342">
        <v>8.435039999999999</v>
      </c>
      <c r="O2342" s="32">
        <f t="shared" si="612"/>
        <v>6736.2200000000012</v>
      </c>
      <c r="P2342" s="32">
        <f t="shared" si="613"/>
        <v>3710.5321700000013</v>
      </c>
      <c r="Q2342">
        <v>741656</v>
      </c>
      <c r="R2342" t="s">
        <v>298</v>
      </c>
      <c r="S2342" t="s">
        <v>298</v>
      </c>
      <c r="T2342" t="str">
        <f t="shared" si="614"/>
        <v>VEN</v>
      </c>
      <c r="U2342" t="s">
        <v>300</v>
      </c>
      <c r="V2342" s="33">
        <f t="shared" si="615"/>
        <v>8435.0400000000009</v>
      </c>
      <c r="W2342">
        <f t="shared" si="616"/>
        <v>1000</v>
      </c>
      <c r="X2342" s="33">
        <f t="shared" si="617"/>
        <v>6736.2200000000012</v>
      </c>
      <c r="Y2342" s="33">
        <f t="shared" si="618"/>
        <v>1698.82</v>
      </c>
      <c r="Z2342" s="45">
        <f t="shared" si="619"/>
        <v>0.41618441287771024</v>
      </c>
      <c r="AA2342" s="33">
        <f t="shared" si="620"/>
        <v>3510.5321700000013</v>
      </c>
      <c r="AB2342" s="45">
        <f t="shared" si="621"/>
        <v>0.52114274325957299</v>
      </c>
      <c r="AC2342" s="33">
        <f>IFERROR($X2342/VLOOKUP(CONCATENATE("USD",C2342),[1]GEINDICE!AR$1:AS$65536,2,0),"")</f>
        <v>1227.4677016709488</v>
      </c>
      <c r="AD2342" s="33">
        <f>IFERROR($AA2342/VLOOKUP(CONCATENATE("USD",C2342),[1]GEINDICE!AR$1:AS$65536,2,0),"")</f>
        <v>639.68588531132139</v>
      </c>
      <c r="AE2342" s="33">
        <f>IFERROR($X2342/VLOOKUP(CONCATENATE("EUR",C2342),[1]GEINDICE!AR$1:AS$65536,2,0),"")</f>
        <v>1065.4192895327872</v>
      </c>
      <c r="AF2342" s="33">
        <f>IFERROR($AA2342/VLOOKUP(CONCATENATE("EUR",C2342),[1]GEINDICE!AR$1:AS$65536,2,0),"")</f>
        <v>555.23553126878198</v>
      </c>
      <c r="AG2342" s="48" t="str">
        <f>VLOOKUP(E2342,[1]Apresentação!AW$1:AX$65536,2,0)</f>
        <v xml:space="preserve">                    2 - LEATHER AUXILIARIES</v>
      </c>
      <c r="AH2342" s="48" t="str">
        <f t="shared" si="622"/>
        <v xml:space="preserve">         5208000065 - PROVOL 1175 BR</v>
      </c>
      <c r="AI2342" s="49" t="str">
        <f t="shared" si="623"/>
        <v xml:space="preserve">     L00010 - CURTUME TROPICAL LTDA</v>
      </c>
      <c r="AJ2342" t="str">
        <f t="shared" si="624"/>
        <v xml:space="preserve">     90 - SALES</v>
      </c>
      <c r="AK2342" t="str">
        <f t="shared" si="625"/>
        <v/>
      </c>
      <c r="AL2342">
        <f t="shared" si="626"/>
        <v>6</v>
      </c>
      <c r="AM2342" t="str">
        <f t="shared" si="627"/>
        <v>2025 6</v>
      </c>
      <c r="AN2342" t="str">
        <f t="shared" si="628"/>
        <v xml:space="preserve">CURTUME </v>
      </c>
    </row>
    <row r="2343" spans="1:40" x14ac:dyDescent="0.35">
      <c r="A2343">
        <v>84519</v>
      </c>
      <c r="B2343" t="s">
        <v>274</v>
      </c>
      <c r="C2343" s="31">
        <v>45966</v>
      </c>
      <c r="D2343" t="s">
        <v>373</v>
      </c>
      <c r="E2343" t="s">
        <v>374</v>
      </c>
      <c r="F2343" t="s">
        <v>648</v>
      </c>
      <c r="G2343" t="s">
        <v>649</v>
      </c>
      <c r="H2343" t="s">
        <v>889</v>
      </c>
      <c r="I2343" t="s">
        <v>890</v>
      </c>
      <c r="J2343">
        <v>1000</v>
      </c>
      <c r="K2343">
        <v>8292.2800000000007</v>
      </c>
      <c r="L2343">
        <v>3378.5760700000001</v>
      </c>
      <c r="M2343">
        <v>1670.06</v>
      </c>
      <c r="N2343">
        <v>8.2922799999999999</v>
      </c>
      <c r="O2343" s="32">
        <f t="shared" si="612"/>
        <v>6622.2200000000012</v>
      </c>
      <c r="P2343" s="32">
        <f t="shared" si="613"/>
        <v>3243.6439300000011</v>
      </c>
      <c r="Q2343">
        <v>766313</v>
      </c>
      <c r="R2343" t="s">
        <v>298</v>
      </c>
      <c r="S2343" t="s">
        <v>298</v>
      </c>
      <c r="T2343" t="str">
        <f t="shared" si="614"/>
        <v>VEN</v>
      </c>
      <c r="U2343" t="s">
        <v>300</v>
      </c>
      <c r="V2343" s="33">
        <f t="shared" si="615"/>
        <v>8292.2800000000007</v>
      </c>
      <c r="W2343">
        <f t="shared" si="616"/>
        <v>1000</v>
      </c>
      <c r="X2343" s="33">
        <f t="shared" si="617"/>
        <v>6622.2200000000012</v>
      </c>
      <c r="Y2343" s="33">
        <f t="shared" si="618"/>
        <v>1670.06</v>
      </c>
      <c r="Z2343" s="45">
        <f t="shared" si="619"/>
        <v>0.36704548447471635</v>
      </c>
      <c r="AA2343" s="33">
        <f t="shared" si="620"/>
        <v>3043.6439300000011</v>
      </c>
      <c r="AB2343" s="45">
        <f t="shared" si="621"/>
        <v>0.45961081480228694</v>
      </c>
      <c r="AC2343" s="33" t="str">
        <f>IFERROR($X2343/VLOOKUP(CONCATENATE("USD",C2343),[1]GEINDICE!AR$1:AS$65536,2,0),"")</f>
        <v/>
      </c>
      <c r="AD2343" s="33" t="str">
        <f>IFERROR($AA2343/VLOOKUP(CONCATENATE("USD",C2343),[1]GEINDICE!AR$1:AS$65536,2,0),"")</f>
        <v/>
      </c>
      <c r="AE2343" s="33" t="str">
        <f>IFERROR($X2343/VLOOKUP(CONCATENATE("EUR",C2343),[1]GEINDICE!AR$1:AS$65536,2,0),"")</f>
        <v/>
      </c>
      <c r="AF2343" s="33" t="str">
        <f>IFERROR($AA2343/VLOOKUP(CONCATENATE("EUR",C2343),[1]GEINDICE!AR$1:AS$65536,2,0),"")</f>
        <v/>
      </c>
      <c r="AG2343" s="48" t="str">
        <f>VLOOKUP(E2343,[1]Apresentação!AW$1:AX$65536,2,0)</f>
        <v xml:space="preserve">                    2 - LEATHER AUXILIARIES</v>
      </c>
      <c r="AH2343" s="48" t="str">
        <f t="shared" si="622"/>
        <v xml:space="preserve">         5208000065 - PROVOL 1175 BR</v>
      </c>
      <c r="AI2343" s="49" t="str">
        <f t="shared" si="623"/>
        <v xml:space="preserve">     L00010 - CURTUME TROPICAL LTDA</v>
      </c>
      <c r="AJ2343" t="str">
        <f t="shared" si="624"/>
        <v xml:space="preserve">     90 - SALES</v>
      </c>
      <c r="AK2343" t="str">
        <f t="shared" si="625"/>
        <v/>
      </c>
      <c r="AL2343">
        <f t="shared" si="626"/>
        <v>11</v>
      </c>
      <c r="AM2343" t="str">
        <f t="shared" si="627"/>
        <v>2025 11</v>
      </c>
      <c r="AN2343" t="str">
        <f t="shared" si="628"/>
        <v xml:space="preserve">CURTUME </v>
      </c>
    </row>
    <row r="2344" spans="1:40" x14ac:dyDescent="0.35">
      <c r="A2344">
        <v>83342</v>
      </c>
      <c r="B2344" t="s">
        <v>274</v>
      </c>
      <c r="C2344" s="31">
        <v>45869</v>
      </c>
      <c r="D2344" t="s">
        <v>373</v>
      </c>
      <c r="E2344" t="s">
        <v>374</v>
      </c>
      <c r="F2344" t="s">
        <v>667</v>
      </c>
      <c r="G2344" t="s">
        <v>668</v>
      </c>
      <c r="H2344" t="s">
        <v>889</v>
      </c>
      <c r="I2344" t="s">
        <v>890</v>
      </c>
      <c r="J2344">
        <v>120</v>
      </c>
      <c r="K2344">
        <v>907.75</v>
      </c>
      <c r="L2344">
        <v>390.29023999999998</v>
      </c>
      <c r="M2344">
        <v>182.82</v>
      </c>
      <c r="N2344">
        <v>7.5645899999999999</v>
      </c>
      <c r="O2344" s="32">
        <f t="shared" si="612"/>
        <v>724.93000000000006</v>
      </c>
      <c r="P2344" s="32">
        <f t="shared" si="613"/>
        <v>334.63976000000008</v>
      </c>
      <c r="Q2344">
        <v>746559</v>
      </c>
      <c r="R2344" t="s">
        <v>298</v>
      </c>
      <c r="S2344" t="s">
        <v>298</v>
      </c>
      <c r="T2344" t="str">
        <f t="shared" si="614"/>
        <v>VEN</v>
      </c>
      <c r="U2344" t="s">
        <v>300</v>
      </c>
      <c r="V2344" s="33">
        <f t="shared" si="615"/>
        <v>907.75</v>
      </c>
      <c r="W2344">
        <f t="shared" si="616"/>
        <v>120</v>
      </c>
      <c r="X2344" s="33">
        <f t="shared" si="617"/>
        <v>724.93000000000006</v>
      </c>
      <c r="Y2344" s="33">
        <f t="shared" si="618"/>
        <v>182.82</v>
      </c>
      <c r="Z2344" s="45">
        <f t="shared" si="619"/>
        <v>0.34220849352795379</v>
      </c>
      <c r="AA2344" s="33">
        <f t="shared" si="620"/>
        <v>310.63976000000008</v>
      </c>
      <c r="AB2344" s="45">
        <f t="shared" si="621"/>
        <v>0.42851000786282822</v>
      </c>
      <c r="AC2344" s="33">
        <f>IFERROR($X2344/VLOOKUP(CONCATENATE("USD",C2344),[1]GEINDICE!AR$1:AS$65536,2,0),"")</f>
        <v>129.37323767712459</v>
      </c>
      <c r="AD2344" s="33">
        <f>IFERROR($AA2344/VLOOKUP(CONCATENATE("USD",C2344),[1]GEINDICE!AR$1:AS$65536,2,0),"")</f>
        <v>55.437727094264204</v>
      </c>
      <c r="AE2344" s="33">
        <f>IFERROR($X2344/VLOOKUP(CONCATENATE("EUR",C2344),[1]GEINDICE!AR$1:AS$65536,2,0),"")</f>
        <v>113.20309816046722</v>
      </c>
      <c r="AF2344" s="33">
        <f>IFERROR($AA2344/VLOOKUP(CONCATENATE("EUR",C2344),[1]GEINDICE!AR$1:AS$65536,2,0),"")</f>
        <v>48.508660482838323</v>
      </c>
      <c r="AG2344" s="48" t="str">
        <f>VLOOKUP(E2344,[1]Apresentação!AW$1:AX$65536,2,0)</f>
        <v xml:space="preserve">                    2 - LEATHER AUXILIARIES</v>
      </c>
      <c r="AH2344" s="48" t="str">
        <f t="shared" si="622"/>
        <v xml:space="preserve">         5208000065 - PROVOL 1175 BR</v>
      </c>
      <c r="AI2344" s="49" t="str">
        <f t="shared" si="623"/>
        <v xml:space="preserve">     L00109 - FAF ARTEFATOS DE COURO LTDA - ME</v>
      </c>
      <c r="AJ2344" t="str">
        <f t="shared" si="624"/>
        <v xml:space="preserve">     90 - SALES</v>
      </c>
      <c r="AK2344" t="str">
        <f t="shared" si="625"/>
        <v/>
      </c>
      <c r="AL2344">
        <f t="shared" si="626"/>
        <v>7</v>
      </c>
      <c r="AM2344" t="str">
        <f t="shared" si="627"/>
        <v>2025 7</v>
      </c>
      <c r="AN2344" t="str">
        <f t="shared" si="628"/>
        <v xml:space="preserve">FAF </v>
      </c>
    </row>
    <row r="2345" spans="1:40" x14ac:dyDescent="0.35">
      <c r="A2345">
        <v>84838</v>
      </c>
      <c r="B2345" t="s">
        <v>274</v>
      </c>
      <c r="C2345" s="31">
        <v>45989</v>
      </c>
      <c r="D2345" t="s">
        <v>373</v>
      </c>
      <c r="E2345" t="s">
        <v>374</v>
      </c>
      <c r="F2345" t="s">
        <v>725</v>
      </c>
      <c r="G2345" t="s">
        <v>726</v>
      </c>
      <c r="H2345" t="s">
        <v>889</v>
      </c>
      <c r="I2345" t="s">
        <v>890</v>
      </c>
      <c r="J2345">
        <v>240</v>
      </c>
      <c r="K2345">
        <v>1720.24</v>
      </c>
      <c r="L2345">
        <v>810.85825999999997</v>
      </c>
      <c r="M2345">
        <v>346.46</v>
      </c>
      <c r="N2345">
        <v>7.1676599999999997</v>
      </c>
      <c r="O2345" s="32">
        <f t="shared" si="612"/>
        <v>1373.78</v>
      </c>
      <c r="P2345" s="32">
        <f t="shared" si="613"/>
        <v>562.92174</v>
      </c>
      <c r="Q2345">
        <v>768618</v>
      </c>
      <c r="R2345" t="s">
        <v>298</v>
      </c>
      <c r="S2345" t="s">
        <v>298</v>
      </c>
      <c r="T2345" t="str">
        <f t="shared" si="614"/>
        <v>VEN</v>
      </c>
      <c r="U2345" t="s">
        <v>300</v>
      </c>
      <c r="V2345" s="33">
        <f t="shared" si="615"/>
        <v>1720.24</v>
      </c>
      <c r="W2345">
        <f t="shared" si="616"/>
        <v>240</v>
      </c>
      <c r="X2345" s="33">
        <f t="shared" si="617"/>
        <v>1373.78</v>
      </c>
      <c r="Y2345" s="33">
        <f t="shared" si="618"/>
        <v>346.46</v>
      </c>
      <c r="Z2345" s="45">
        <f t="shared" si="619"/>
        <v>0.29933133748779239</v>
      </c>
      <c r="AA2345" s="33">
        <f t="shared" si="620"/>
        <v>514.92174</v>
      </c>
      <c r="AB2345" s="45">
        <f t="shared" si="621"/>
        <v>0.37482110672742364</v>
      </c>
      <c r="AC2345" s="33" t="str">
        <f>IFERROR($X2345/VLOOKUP(CONCATENATE("USD",C2345),[1]GEINDICE!AR$1:AS$65536,2,0),"")</f>
        <v/>
      </c>
      <c r="AD2345" s="33" t="str">
        <f>IFERROR($AA2345/VLOOKUP(CONCATENATE("USD",C2345),[1]GEINDICE!AR$1:AS$65536,2,0),"")</f>
        <v/>
      </c>
      <c r="AE2345" s="33" t="str">
        <f>IFERROR($X2345/VLOOKUP(CONCATENATE("EUR",C2345),[1]GEINDICE!AR$1:AS$65536,2,0),"")</f>
        <v/>
      </c>
      <c r="AF2345" s="33" t="str">
        <f>IFERROR($AA2345/VLOOKUP(CONCATENATE("EUR",C2345),[1]GEINDICE!AR$1:AS$65536,2,0),"")</f>
        <v/>
      </c>
      <c r="AG2345" s="48" t="str">
        <f>VLOOKUP(E2345,[1]Apresentação!AW$1:AX$65536,2,0)</f>
        <v xml:space="preserve">                    2 - LEATHER AUXILIARIES</v>
      </c>
      <c r="AH2345" s="48" t="str">
        <f t="shared" si="622"/>
        <v xml:space="preserve">         5208000065 - PROVOL 1175 BR</v>
      </c>
      <c r="AI2345" s="49" t="str">
        <f t="shared" si="623"/>
        <v xml:space="preserve">     L00477 - CURTUME CACIQUE LTDA</v>
      </c>
      <c r="AJ2345" t="str">
        <f t="shared" si="624"/>
        <v xml:space="preserve">     90 - SALES</v>
      </c>
      <c r="AK2345" t="str">
        <f t="shared" si="625"/>
        <v/>
      </c>
      <c r="AL2345">
        <f t="shared" si="626"/>
        <v>11</v>
      </c>
      <c r="AM2345" t="str">
        <f t="shared" si="627"/>
        <v>2025 11</v>
      </c>
      <c r="AN2345" t="str">
        <f t="shared" si="628"/>
        <v xml:space="preserve">CURTUME </v>
      </c>
    </row>
    <row r="2346" spans="1:40" x14ac:dyDescent="0.35">
      <c r="A2346">
        <v>84730</v>
      </c>
      <c r="B2346" t="s">
        <v>274</v>
      </c>
      <c r="C2346" s="31">
        <v>45981</v>
      </c>
      <c r="D2346" t="s">
        <v>373</v>
      </c>
      <c r="E2346" t="s">
        <v>374</v>
      </c>
      <c r="F2346" t="s">
        <v>469</v>
      </c>
      <c r="G2346" t="s">
        <v>470</v>
      </c>
      <c r="H2346" t="s">
        <v>889</v>
      </c>
      <c r="I2346" t="s">
        <v>890</v>
      </c>
      <c r="J2346">
        <v>1000</v>
      </c>
      <c r="K2346">
        <v>7681.82</v>
      </c>
      <c r="L2346">
        <v>3378.5760599999999</v>
      </c>
      <c r="M2346">
        <v>1547.12</v>
      </c>
      <c r="N2346">
        <v>7.6818200000000001</v>
      </c>
      <c r="O2346" s="32">
        <f t="shared" si="612"/>
        <v>6134.7</v>
      </c>
      <c r="P2346" s="32">
        <f t="shared" si="613"/>
        <v>2756.1239399999999</v>
      </c>
      <c r="Q2346">
        <v>767844</v>
      </c>
      <c r="R2346" t="s">
        <v>298</v>
      </c>
      <c r="S2346" t="s">
        <v>298</v>
      </c>
      <c r="T2346" t="str">
        <f t="shared" si="614"/>
        <v>VEN</v>
      </c>
      <c r="U2346" t="s">
        <v>300</v>
      </c>
      <c r="V2346" s="33">
        <f t="shared" si="615"/>
        <v>7681.82</v>
      </c>
      <c r="W2346">
        <f t="shared" si="616"/>
        <v>1000</v>
      </c>
      <c r="X2346" s="33">
        <f t="shared" si="617"/>
        <v>6134.7</v>
      </c>
      <c r="Y2346" s="33">
        <f t="shared" si="618"/>
        <v>1547.12</v>
      </c>
      <c r="Z2346" s="45">
        <f t="shared" si="619"/>
        <v>0.33274978325448917</v>
      </c>
      <c r="AA2346" s="33">
        <f t="shared" si="620"/>
        <v>2556.1239399999999</v>
      </c>
      <c r="AB2346" s="45">
        <f t="shared" si="621"/>
        <v>0.41666649387908128</v>
      </c>
      <c r="AC2346" s="33" t="str">
        <f>IFERROR($X2346/VLOOKUP(CONCATENATE("USD",C2346),[1]GEINDICE!AR$1:AS$65536,2,0),"")</f>
        <v/>
      </c>
      <c r="AD2346" s="33" t="str">
        <f>IFERROR($AA2346/VLOOKUP(CONCATENATE("USD",C2346),[1]GEINDICE!AR$1:AS$65536,2,0),"")</f>
        <v/>
      </c>
      <c r="AE2346" s="33" t="str">
        <f>IFERROR($X2346/VLOOKUP(CONCATENATE("EUR",C2346),[1]GEINDICE!AR$1:AS$65536,2,0),"")</f>
        <v/>
      </c>
      <c r="AF2346" s="33" t="str">
        <f>IFERROR($AA2346/VLOOKUP(CONCATENATE("EUR",C2346),[1]GEINDICE!AR$1:AS$65536,2,0),"")</f>
        <v/>
      </c>
      <c r="AG2346" s="48" t="str">
        <f>VLOOKUP(E2346,[1]Apresentação!AW$1:AX$65536,2,0)</f>
        <v xml:space="preserve">                    2 - LEATHER AUXILIARIES</v>
      </c>
      <c r="AH2346" s="48" t="str">
        <f t="shared" si="622"/>
        <v xml:space="preserve">         5208000065 - PROVOL 1175 BR</v>
      </c>
      <c r="AI2346" s="49" t="str">
        <f t="shared" si="623"/>
        <v xml:space="preserve">     L00351 - SOFTCOURO INDUSTRIA E COMERCIO LTDA</v>
      </c>
      <c r="AJ2346" t="str">
        <f t="shared" si="624"/>
        <v xml:space="preserve">     90 - SALES</v>
      </c>
      <c r="AK2346" t="str">
        <f t="shared" si="625"/>
        <v/>
      </c>
      <c r="AL2346">
        <f t="shared" si="626"/>
        <v>11</v>
      </c>
      <c r="AM2346" t="str">
        <f t="shared" si="627"/>
        <v>2025 11</v>
      </c>
      <c r="AN2346" t="str">
        <f t="shared" si="628"/>
        <v xml:space="preserve">SOFTCOURO </v>
      </c>
    </row>
    <row r="2347" spans="1:40" x14ac:dyDescent="0.35">
      <c r="A2347">
        <v>80882</v>
      </c>
      <c r="B2347" t="s">
        <v>274</v>
      </c>
      <c r="C2347" s="31">
        <v>45672</v>
      </c>
      <c r="D2347" t="s">
        <v>373</v>
      </c>
      <c r="E2347" t="s">
        <v>374</v>
      </c>
      <c r="F2347" t="s">
        <v>462</v>
      </c>
      <c r="G2347" t="s">
        <v>463</v>
      </c>
      <c r="H2347" t="s">
        <v>891</v>
      </c>
      <c r="I2347" t="s">
        <v>892</v>
      </c>
      <c r="J2347">
        <v>4000</v>
      </c>
      <c r="K2347">
        <v>40528.239999999998</v>
      </c>
      <c r="L2347">
        <v>21277.72392</v>
      </c>
      <c r="M2347">
        <v>8162.43</v>
      </c>
      <c r="N2347">
        <v>10.132059999999999</v>
      </c>
      <c r="O2347" s="32">
        <f t="shared" si="612"/>
        <v>32365.809999999998</v>
      </c>
      <c r="P2347" s="32">
        <f t="shared" si="613"/>
        <v>11088.086079999997</v>
      </c>
      <c r="Q2347">
        <v>707136</v>
      </c>
      <c r="R2347" t="s">
        <v>312</v>
      </c>
      <c r="S2347" t="s">
        <v>457</v>
      </c>
      <c r="T2347" t="str">
        <f t="shared" si="614"/>
        <v>VEN</v>
      </c>
      <c r="U2347" t="s">
        <v>437</v>
      </c>
      <c r="V2347" s="33">
        <f t="shared" si="615"/>
        <v>40528.239999999998</v>
      </c>
      <c r="W2347">
        <f t="shared" si="616"/>
        <v>4000</v>
      </c>
      <c r="X2347" s="33">
        <f t="shared" si="617"/>
        <v>32365.809999999998</v>
      </c>
      <c r="Y2347" s="33">
        <f t="shared" si="618"/>
        <v>8162.43</v>
      </c>
      <c r="Z2347" s="45">
        <f t="shared" si="619"/>
        <v>0.25384981139077339</v>
      </c>
      <c r="AA2347" s="33">
        <f t="shared" si="620"/>
        <v>10288.086079999997</v>
      </c>
      <c r="AB2347" s="45">
        <f t="shared" si="621"/>
        <v>0.31786895121734937</v>
      </c>
      <c r="AC2347" s="33">
        <f>IFERROR($X2347/VLOOKUP(CONCATENATE("USD",C2347),[1]GEINDICE!AR$1:AS$65536,2,0),"")</f>
        <v>5360.6191099259649</v>
      </c>
      <c r="AD2347" s="33">
        <f>IFERROR($AA2347/VLOOKUP(CONCATENATE("USD",C2347),[1]GEINDICE!AR$1:AS$65536,2,0),"")</f>
        <v>1703.9743743478473</v>
      </c>
      <c r="AE2347" s="33">
        <f>IFERROR($X2347/VLOOKUP(CONCATENATE("EUR",C2347),[1]GEINDICE!AR$1:AS$65536,2,0),"")</f>
        <v>5200.9143352991268</v>
      </c>
      <c r="AF2347" s="33">
        <f>IFERROR($AA2347/VLOOKUP(CONCATENATE("EUR",C2347),[1]GEINDICE!AR$1:AS$65536,2,0),"")</f>
        <v>1653.2091851328109</v>
      </c>
      <c r="AG2347" s="48" t="str">
        <f>VLOOKUP(E2347,[1]Apresentação!AW$1:AX$65536,2,0)</f>
        <v xml:space="preserve">                    2 - LEATHER AUXILIARIES</v>
      </c>
      <c r="AH2347" s="48" t="str">
        <f t="shared" si="622"/>
        <v xml:space="preserve">         5215000242 - PROVOL BA BR</v>
      </c>
      <c r="AI2347" s="49" t="str">
        <f t="shared" si="623"/>
        <v xml:space="preserve">     L00337 - AMCM IND COM IMP EXP E SERVS TECNICOS LTDA</v>
      </c>
      <c r="AJ2347" t="str">
        <f t="shared" si="624"/>
        <v xml:space="preserve">     90 - SALES</v>
      </c>
      <c r="AK2347" t="str">
        <f t="shared" si="625"/>
        <v/>
      </c>
      <c r="AL2347">
        <f t="shared" si="626"/>
        <v>1</v>
      </c>
      <c r="AM2347" t="str">
        <f t="shared" si="627"/>
        <v>2025 1</v>
      </c>
      <c r="AN2347" t="str">
        <f t="shared" si="628"/>
        <v xml:space="preserve">AMCM </v>
      </c>
    </row>
    <row r="2348" spans="1:40" x14ac:dyDescent="0.35">
      <c r="A2348">
        <v>80838</v>
      </c>
      <c r="B2348" t="s">
        <v>274</v>
      </c>
      <c r="C2348" s="31">
        <v>45670</v>
      </c>
      <c r="D2348" t="s">
        <v>373</v>
      </c>
      <c r="E2348" t="s">
        <v>374</v>
      </c>
      <c r="F2348" t="s">
        <v>462</v>
      </c>
      <c r="G2348" t="s">
        <v>463</v>
      </c>
      <c r="H2348" t="s">
        <v>891</v>
      </c>
      <c r="I2348" t="s">
        <v>892</v>
      </c>
      <c r="J2348">
        <v>1000</v>
      </c>
      <c r="K2348">
        <v>1670</v>
      </c>
      <c r="L2348">
        <v>5319.4309800000001</v>
      </c>
      <c r="M2348">
        <v>336.34</v>
      </c>
      <c r="N2348">
        <v>1.67</v>
      </c>
      <c r="O2348" s="32">
        <f t="shared" si="612"/>
        <v>1333.66</v>
      </c>
      <c r="P2348" s="32">
        <f t="shared" si="613"/>
        <v>-3985.7709800000002</v>
      </c>
      <c r="Q2348">
        <v>706867</v>
      </c>
      <c r="R2348" t="s">
        <v>312</v>
      </c>
      <c r="S2348" t="s">
        <v>457</v>
      </c>
      <c r="T2348" t="str">
        <f t="shared" si="614"/>
        <v>VEN</v>
      </c>
      <c r="U2348" t="s">
        <v>348</v>
      </c>
      <c r="V2348" s="33">
        <f t="shared" si="615"/>
        <v>1670</v>
      </c>
      <c r="W2348">
        <f t="shared" si="616"/>
        <v>1000</v>
      </c>
      <c r="X2348" s="33">
        <f t="shared" si="617"/>
        <v>1333.66</v>
      </c>
      <c r="Y2348" s="33">
        <f t="shared" si="618"/>
        <v>336.34</v>
      </c>
      <c r="Z2348" s="45">
        <f t="shared" si="619"/>
        <v>-2.5064496886227547</v>
      </c>
      <c r="AA2348" s="33">
        <f t="shared" si="620"/>
        <v>-4185.7709800000002</v>
      </c>
      <c r="AB2348" s="45">
        <f t="shared" si="621"/>
        <v>-3.1385592879744464</v>
      </c>
      <c r="AC2348" s="33">
        <f>IFERROR($X2348/VLOOKUP(CONCATENATE("USD",C2348),[1]GEINDICE!AR$1:AS$65536,2,0),"")</f>
        <v>218.35000573028375</v>
      </c>
      <c r="AD2348" s="33">
        <f>IFERROR($AA2348/VLOOKUP(CONCATENATE("USD",C2348),[1]GEINDICE!AR$1:AS$65536,2,0),"")</f>
        <v>-685.30443851405562</v>
      </c>
      <c r="AE2348" s="33">
        <f>IFERROR($X2348/VLOOKUP(CONCATENATE("EUR",C2348),[1]GEINDICE!AR$1:AS$65536,2,0),"")</f>
        <v>214.11186745440534</v>
      </c>
      <c r="AF2348" s="33">
        <f>IFERROR($AA2348/VLOOKUP(CONCATENATE("EUR",C2348),[1]GEINDICE!AR$1:AS$65536,2,0),"")</f>
        <v>-672.00279026457747</v>
      </c>
      <c r="AG2348" s="48" t="str">
        <f>VLOOKUP(E2348,[1]Apresentação!AW$1:AX$65536,2,0)</f>
        <v xml:space="preserve">                    2 - LEATHER AUXILIARIES</v>
      </c>
      <c r="AH2348" s="48" t="str">
        <f t="shared" si="622"/>
        <v xml:space="preserve">         5215000242 - PROVOL BA BR</v>
      </c>
      <c r="AI2348" s="49" t="str">
        <f t="shared" si="623"/>
        <v xml:space="preserve">     L00337 - AMCM IND COM IMP EXP E SERVS TECNICOS LTDA</v>
      </c>
      <c r="AJ2348" t="str">
        <f t="shared" si="624"/>
        <v xml:space="preserve">     90 - SALES</v>
      </c>
      <c r="AK2348" t="str">
        <f t="shared" si="625"/>
        <v/>
      </c>
      <c r="AL2348">
        <f t="shared" si="626"/>
        <v>1</v>
      </c>
      <c r="AM2348" t="str">
        <f t="shared" si="627"/>
        <v>2025 1</v>
      </c>
      <c r="AN2348" t="str">
        <f t="shared" si="628"/>
        <v xml:space="preserve">AMCM </v>
      </c>
    </row>
    <row r="2349" spans="1:40" x14ac:dyDescent="0.35">
      <c r="A2349">
        <v>80964</v>
      </c>
      <c r="B2349" t="s">
        <v>274</v>
      </c>
      <c r="C2349" s="31">
        <v>45679</v>
      </c>
      <c r="D2349" t="s">
        <v>373</v>
      </c>
      <c r="E2349" t="s">
        <v>374</v>
      </c>
      <c r="F2349" t="s">
        <v>462</v>
      </c>
      <c r="G2349" t="s">
        <v>463</v>
      </c>
      <c r="H2349" t="s">
        <v>891</v>
      </c>
      <c r="I2349" t="s">
        <v>892</v>
      </c>
      <c r="J2349">
        <v>4000</v>
      </c>
      <c r="K2349">
        <v>40373.919999999998</v>
      </c>
      <c r="L2349">
        <v>21697.770349999999</v>
      </c>
      <c r="M2349">
        <v>8131.36</v>
      </c>
      <c r="N2349">
        <v>10.09348</v>
      </c>
      <c r="O2349" s="32">
        <f t="shared" si="612"/>
        <v>32242.559999999998</v>
      </c>
      <c r="P2349" s="32">
        <f t="shared" si="613"/>
        <v>10544.789649999999</v>
      </c>
      <c r="Q2349">
        <v>707845</v>
      </c>
      <c r="R2349" t="s">
        <v>312</v>
      </c>
      <c r="S2349" t="s">
        <v>457</v>
      </c>
      <c r="T2349" t="str">
        <f t="shared" si="614"/>
        <v>VEN</v>
      </c>
      <c r="U2349" t="s">
        <v>437</v>
      </c>
      <c r="V2349" s="33">
        <f t="shared" si="615"/>
        <v>40373.919999999998</v>
      </c>
      <c r="W2349">
        <f t="shared" si="616"/>
        <v>4000</v>
      </c>
      <c r="X2349" s="33">
        <f t="shared" si="617"/>
        <v>32242.559999999998</v>
      </c>
      <c r="Y2349" s="33">
        <f t="shared" si="618"/>
        <v>8131.36</v>
      </c>
      <c r="Z2349" s="45">
        <f t="shared" si="619"/>
        <v>0.24136347548120171</v>
      </c>
      <c r="AA2349" s="33">
        <f t="shared" si="620"/>
        <v>9744.7896499999988</v>
      </c>
      <c r="AB2349" s="45">
        <f t="shared" si="621"/>
        <v>0.30223374477708964</v>
      </c>
      <c r="AC2349" s="33">
        <f>IFERROR($X2349/VLOOKUP(CONCATENATE("USD",C2349),[1]GEINDICE!AR$1:AS$65536,2,0),"")</f>
        <v>5403.1169353487276</v>
      </c>
      <c r="AD2349" s="33">
        <f>IFERROR($AA2349/VLOOKUP(CONCATENATE("USD",C2349),[1]GEINDICE!AR$1:AS$65536,2,0),"")</f>
        <v>1633.0042648389581</v>
      </c>
      <c r="AE2349" s="33">
        <f>IFERROR($X2349/VLOOKUP(CONCATENATE("EUR",C2349),[1]GEINDICE!AR$1:AS$65536,2,0),"")</f>
        <v>5185.3586362174328</v>
      </c>
      <c r="AF2349" s="33">
        <f>IFERROR($AA2349/VLOOKUP(CONCATENATE("EUR",C2349),[1]GEINDICE!AR$1:AS$65536,2,0),"")</f>
        <v>1567.1903586362173</v>
      </c>
      <c r="AG2349" s="48" t="str">
        <f>VLOOKUP(E2349,[1]Apresentação!AW$1:AX$65536,2,0)</f>
        <v xml:space="preserve">                    2 - LEATHER AUXILIARIES</v>
      </c>
      <c r="AH2349" s="48" t="str">
        <f t="shared" si="622"/>
        <v xml:space="preserve">         5215000242 - PROVOL BA BR</v>
      </c>
      <c r="AI2349" s="49" t="str">
        <f t="shared" si="623"/>
        <v xml:space="preserve">     L00337 - AMCM IND COM IMP EXP E SERVS TECNICOS LTDA</v>
      </c>
      <c r="AJ2349" t="str">
        <f t="shared" si="624"/>
        <v xml:space="preserve">     90 - SALES</v>
      </c>
      <c r="AK2349" t="str">
        <f t="shared" si="625"/>
        <v/>
      </c>
      <c r="AL2349">
        <f t="shared" si="626"/>
        <v>1</v>
      </c>
      <c r="AM2349" t="str">
        <f t="shared" si="627"/>
        <v>2025 1</v>
      </c>
      <c r="AN2349" t="str">
        <f t="shared" si="628"/>
        <v xml:space="preserve">AMCM </v>
      </c>
    </row>
    <row r="2350" spans="1:40" x14ac:dyDescent="0.35">
      <c r="A2350">
        <v>82378</v>
      </c>
      <c r="B2350" t="s">
        <v>274</v>
      </c>
      <c r="C2350" s="31">
        <v>45789</v>
      </c>
      <c r="D2350" t="s">
        <v>373</v>
      </c>
      <c r="E2350" t="s">
        <v>374</v>
      </c>
      <c r="F2350" t="s">
        <v>458</v>
      </c>
      <c r="G2350" t="s">
        <v>459</v>
      </c>
      <c r="H2350" t="s">
        <v>891</v>
      </c>
      <c r="I2350" t="s">
        <v>892</v>
      </c>
      <c r="J2350">
        <v>120</v>
      </c>
      <c r="K2350">
        <v>1403.73</v>
      </c>
      <c r="L2350">
        <v>714.82944999999995</v>
      </c>
      <c r="M2350">
        <v>282.70999999999998</v>
      </c>
      <c r="N2350">
        <v>11.69778</v>
      </c>
      <c r="O2350" s="32">
        <f t="shared" si="612"/>
        <v>1121.02</v>
      </c>
      <c r="P2350" s="32">
        <f t="shared" si="613"/>
        <v>406.19055000000003</v>
      </c>
      <c r="Q2350">
        <v>738475</v>
      </c>
      <c r="R2350" t="s">
        <v>312</v>
      </c>
      <c r="S2350" t="s">
        <v>457</v>
      </c>
      <c r="T2350" t="str">
        <f t="shared" si="614"/>
        <v>VEN</v>
      </c>
      <c r="U2350" t="s">
        <v>437</v>
      </c>
      <c r="V2350" s="33">
        <f t="shared" si="615"/>
        <v>1403.73</v>
      </c>
      <c r="W2350">
        <f t="shared" si="616"/>
        <v>120</v>
      </c>
      <c r="X2350" s="33">
        <f t="shared" si="617"/>
        <v>1121.02</v>
      </c>
      <c r="Y2350" s="33">
        <f t="shared" si="618"/>
        <v>282.70999999999998</v>
      </c>
      <c r="Z2350" s="45">
        <f t="shared" si="619"/>
        <v>0.2722678506550405</v>
      </c>
      <c r="AA2350" s="33">
        <f t="shared" si="620"/>
        <v>382.19055000000003</v>
      </c>
      <c r="AB2350" s="45">
        <f t="shared" si="621"/>
        <v>0.34093107170255665</v>
      </c>
      <c r="AC2350" s="33">
        <f>IFERROR($X2350/VLOOKUP(CONCATENATE("USD",C2350),[1]GEINDICE!AR$1:AS$65536,2,0),"")</f>
        <v>197.28626236316919</v>
      </c>
      <c r="AD2350" s="33">
        <f>IFERROR($AA2350/VLOOKUP(CONCATENATE("USD",C2350),[1]GEINDICE!AR$1:AS$65536,2,0),"")</f>
        <v>67.261016859667038</v>
      </c>
      <c r="AE2350" s="33">
        <f>IFERROR($X2350/VLOOKUP(CONCATENATE("EUR",C2350),[1]GEINDICE!AR$1:AS$65536,2,0),"")</f>
        <v>177.63797993883404</v>
      </c>
      <c r="AF2350" s="33">
        <f>IFERROR($AA2350/VLOOKUP(CONCATENATE("EUR",C2350),[1]GEINDICE!AR$1:AS$65536,2,0),"")</f>
        <v>60.562306875623939</v>
      </c>
      <c r="AG2350" s="48" t="str">
        <f>VLOOKUP(E2350,[1]Apresentação!AW$1:AX$65536,2,0)</f>
        <v xml:space="preserve">                    2 - LEATHER AUXILIARIES</v>
      </c>
      <c r="AH2350" s="48" t="str">
        <f t="shared" si="622"/>
        <v xml:space="preserve">         5215000242 - PROVOL BA BR</v>
      </c>
      <c r="AI2350" s="49" t="str">
        <f t="shared" si="623"/>
        <v xml:space="preserve">     L00052 - CURTUME RUSAN LTDA</v>
      </c>
      <c r="AJ2350" t="str">
        <f t="shared" si="624"/>
        <v xml:space="preserve">     90 - SALES</v>
      </c>
      <c r="AK2350" t="str">
        <f t="shared" si="625"/>
        <v/>
      </c>
      <c r="AL2350">
        <f t="shared" si="626"/>
        <v>5</v>
      </c>
      <c r="AM2350" t="str">
        <f t="shared" si="627"/>
        <v>2025 5</v>
      </c>
      <c r="AN2350" t="str">
        <f t="shared" si="628"/>
        <v xml:space="preserve">CURTUME </v>
      </c>
    </row>
    <row r="2351" spans="1:40" x14ac:dyDescent="0.35">
      <c r="A2351">
        <v>81486</v>
      </c>
      <c r="B2351" t="s">
        <v>274</v>
      </c>
      <c r="C2351" s="31">
        <v>45716</v>
      </c>
      <c r="D2351" t="s">
        <v>373</v>
      </c>
      <c r="E2351" t="s">
        <v>374</v>
      </c>
      <c r="F2351" t="s">
        <v>787</v>
      </c>
      <c r="G2351" t="s">
        <v>788</v>
      </c>
      <c r="H2351" t="s">
        <v>891</v>
      </c>
      <c r="I2351" t="s">
        <v>892</v>
      </c>
      <c r="J2351">
        <v>120</v>
      </c>
      <c r="K2351">
        <v>1584.73</v>
      </c>
      <c r="L2351">
        <v>682.53015000000005</v>
      </c>
      <c r="M2351">
        <v>319.17</v>
      </c>
      <c r="N2351">
        <v>13.206109999999999</v>
      </c>
      <c r="O2351" s="32">
        <f t="shared" si="612"/>
        <v>1265.56</v>
      </c>
      <c r="P2351" s="32">
        <f t="shared" si="613"/>
        <v>583.0298499999999</v>
      </c>
      <c r="Q2351">
        <v>712835</v>
      </c>
      <c r="R2351" t="s">
        <v>312</v>
      </c>
      <c r="S2351" t="s">
        <v>457</v>
      </c>
      <c r="T2351" t="str">
        <f t="shared" si="614"/>
        <v>VEN</v>
      </c>
      <c r="U2351" t="s">
        <v>437</v>
      </c>
      <c r="V2351" s="33">
        <f t="shared" si="615"/>
        <v>1584.73</v>
      </c>
      <c r="W2351">
        <f t="shared" si="616"/>
        <v>120</v>
      </c>
      <c r="X2351" s="33">
        <f t="shared" si="617"/>
        <v>1265.56</v>
      </c>
      <c r="Y2351" s="33">
        <f t="shared" si="618"/>
        <v>319.17</v>
      </c>
      <c r="Z2351" s="45">
        <f t="shared" si="619"/>
        <v>0.35276031248225242</v>
      </c>
      <c r="AA2351" s="33">
        <f t="shared" si="620"/>
        <v>559.0298499999999</v>
      </c>
      <c r="AB2351" s="45">
        <f t="shared" si="621"/>
        <v>0.44172528366888958</v>
      </c>
      <c r="AC2351" s="33">
        <f>IFERROR($X2351/VLOOKUP(CONCATENATE("USD",C2351),[1]GEINDICE!AR$1:AS$65536,2,0),"")</f>
        <v>216.3794282587881</v>
      </c>
      <c r="AD2351" s="33">
        <f>IFERROR($AA2351/VLOOKUP(CONCATENATE("USD",C2351),[1]GEINDICE!AR$1:AS$65536,2,0),"")</f>
        <v>95.580264327725317</v>
      </c>
      <c r="AE2351" s="33">
        <f>IFERROR($X2351/VLOOKUP(CONCATENATE("EUR",C2351),[1]GEINDICE!AR$1:AS$65536,2,0),"")</f>
        <v>208.05550075623066</v>
      </c>
      <c r="AF2351" s="33">
        <f>IFERROR($AA2351/VLOOKUP(CONCATENATE("EUR",C2351),[1]GEINDICE!AR$1:AS$65536,2,0),"")</f>
        <v>91.903375090418862</v>
      </c>
      <c r="AG2351" s="48" t="str">
        <f>VLOOKUP(E2351,[1]Apresentação!AW$1:AX$65536,2,0)</f>
        <v xml:space="preserve">                    2 - LEATHER AUXILIARIES</v>
      </c>
      <c r="AH2351" s="48" t="str">
        <f t="shared" si="622"/>
        <v xml:space="preserve">         5215000242 - PROVOL BA BR</v>
      </c>
      <c r="AI2351" s="49" t="str">
        <f t="shared" si="623"/>
        <v xml:space="preserve">     L00091 - CURTUME AIMORE SA</v>
      </c>
      <c r="AJ2351" t="str">
        <f t="shared" si="624"/>
        <v xml:space="preserve">     90 - SALES</v>
      </c>
      <c r="AK2351" t="str">
        <f t="shared" si="625"/>
        <v/>
      </c>
      <c r="AL2351">
        <f t="shared" si="626"/>
        <v>2</v>
      </c>
      <c r="AM2351" t="str">
        <f t="shared" si="627"/>
        <v>2025 2</v>
      </c>
      <c r="AN2351" t="str">
        <f t="shared" si="628"/>
        <v xml:space="preserve">CURTUME </v>
      </c>
    </row>
    <row r="2352" spans="1:40" x14ac:dyDescent="0.35">
      <c r="A2352">
        <v>82360</v>
      </c>
      <c r="B2352" t="s">
        <v>274</v>
      </c>
      <c r="C2352" s="31">
        <v>45789</v>
      </c>
      <c r="D2352" t="s">
        <v>373</v>
      </c>
      <c r="E2352" t="s">
        <v>374</v>
      </c>
      <c r="F2352" t="s">
        <v>462</v>
      </c>
      <c r="G2352" t="s">
        <v>463</v>
      </c>
      <c r="H2352" t="s">
        <v>891</v>
      </c>
      <c r="I2352" t="s">
        <v>892</v>
      </c>
      <c r="J2352">
        <v>3000</v>
      </c>
      <c r="K2352">
        <v>28312.02</v>
      </c>
      <c r="L2352">
        <v>17870.73632</v>
      </c>
      <c r="M2352">
        <v>5702.08</v>
      </c>
      <c r="N2352">
        <v>9.437339999999999</v>
      </c>
      <c r="O2352" s="32">
        <f t="shared" si="612"/>
        <v>22609.940000000002</v>
      </c>
      <c r="P2352" s="32">
        <f t="shared" si="613"/>
        <v>4739.2036800000024</v>
      </c>
      <c r="Q2352">
        <v>738392</v>
      </c>
      <c r="R2352" t="s">
        <v>312</v>
      </c>
      <c r="S2352" t="s">
        <v>457</v>
      </c>
      <c r="T2352" t="str">
        <f t="shared" si="614"/>
        <v>VEN</v>
      </c>
      <c r="U2352" t="s">
        <v>437</v>
      </c>
      <c r="V2352" s="33">
        <f t="shared" si="615"/>
        <v>28312.02</v>
      </c>
      <c r="W2352">
        <f t="shared" si="616"/>
        <v>3000</v>
      </c>
      <c r="X2352" s="33">
        <f t="shared" si="617"/>
        <v>22609.940000000002</v>
      </c>
      <c r="Y2352" s="33">
        <f t="shared" si="618"/>
        <v>5702.08</v>
      </c>
      <c r="Z2352" s="45">
        <f t="shared" si="619"/>
        <v>0.14619951808454509</v>
      </c>
      <c r="AA2352" s="33">
        <f t="shared" si="620"/>
        <v>4139.2036800000024</v>
      </c>
      <c r="AB2352" s="45">
        <f t="shared" si="621"/>
        <v>0.18307008687329562</v>
      </c>
      <c r="AC2352" s="33">
        <f>IFERROR($X2352/VLOOKUP(CONCATENATE("USD",C2352),[1]GEINDICE!AR$1:AS$65536,2,0),"")</f>
        <v>3979.0820456865304</v>
      </c>
      <c r="AD2352" s="33">
        <f>IFERROR($AA2352/VLOOKUP(CONCATENATE("USD",C2352),[1]GEINDICE!AR$1:AS$65536,2,0),"")</f>
        <v>728.450895779804</v>
      </c>
      <c r="AE2352" s="33">
        <f>IFERROR($X2352/VLOOKUP(CONCATENATE("EUR",C2352),[1]GEINDICE!AR$1:AS$65536,2,0),"")</f>
        <v>3582.7943017414868</v>
      </c>
      <c r="AF2352" s="33">
        <f>IFERROR($AA2352/VLOOKUP(CONCATENATE("EUR",C2352),[1]GEINDICE!AR$1:AS$65536,2,0),"")</f>
        <v>655.90246406896256</v>
      </c>
      <c r="AG2352" s="48" t="str">
        <f>VLOOKUP(E2352,[1]Apresentação!AW$1:AX$65536,2,0)</f>
        <v xml:space="preserve">                    2 - LEATHER AUXILIARIES</v>
      </c>
      <c r="AH2352" s="48" t="str">
        <f t="shared" si="622"/>
        <v xml:space="preserve">         5215000242 - PROVOL BA BR</v>
      </c>
      <c r="AI2352" s="49" t="str">
        <f t="shared" si="623"/>
        <v xml:space="preserve">     L00337 - AMCM IND COM IMP EXP E SERVS TECNICOS LTDA</v>
      </c>
      <c r="AJ2352" t="str">
        <f t="shared" si="624"/>
        <v xml:space="preserve">     90 - SALES</v>
      </c>
      <c r="AK2352" t="str">
        <f t="shared" si="625"/>
        <v/>
      </c>
      <c r="AL2352">
        <f t="shared" si="626"/>
        <v>5</v>
      </c>
      <c r="AM2352" t="str">
        <f t="shared" si="627"/>
        <v>2025 5</v>
      </c>
      <c r="AN2352" t="str">
        <f t="shared" si="628"/>
        <v xml:space="preserve">AMCM </v>
      </c>
    </row>
    <row r="2353" spans="1:40" x14ac:dyDescent="0.35">
      <c r="A2353">
        <v>82373</v>
      </c>
      <c r="B2353" t="s">
        <v>274</v>
      </c>
      <c r="C2353" s="31">
        <v>45789</v>
      </c>
      <c r="D2353" t="s">
        <v>373</v>
      </c>
      <c r="E2353" t="s">
        <v>374</v>
      </c>
      <c r="F2353" t="s">
        <v>787</v>
      </c>
      <c r="G2353" t="s">
        <v>788</v>
      </c>
      <c r="H2353" t="s">
        <v>891</v>
      </c>
      <c r="I2353" t="s">
        <v>892</v>
      </c>
      <c r="J2353">
        <v>120</v>
      </c>
      <c r="K2353">
        <v>1538.25</v>
      </c>
      <c r="L2353">
        <v>714.82944999999995</v>
      </c>
      <c r="M2353">
        <v>309.81</v>
      </c>
      <c r="N2353">
        <v>12.81874</v>
      </c>
      <c r="O2353" s="32">
        <f t="shared" si="612"/>
        <v>1228.44</v>
      </c>
      <c r="P2353" s="32">
        <f t="shared" si="613"/>
        <v>513.6105500000001</v>
      </c>
      <c r="Q2353">
        <v>738458</v>
      </c>
      <c r="R2353" t="s">
        <v>312</v>
      </c>
      <c r="S2353" t="s">
        <v>457</v>
      </c>
      <c r="T2353" t="str">
        <f t="shared" si="614"/>
        <v>VEN</v>
      </c>
      <c r="U2353" t="s">
        <v>437</v>
      </c>
      <c r="V2353" s="33">
        <f t="shared" si="615"/>
        <v>1538.25</v>
      </c>
      <c r="W2353">
        <f t="shared" si="616"/>
        <v>120</v>
      </c>
      <c r="X2353" s="33">
        <f t="shared" si="617"/>
        <v>1228.44</v>
      </c>
      <c r="Y2353" s="33">
        <f t="shared" si="618"/>
        <v>309.81</v>
      </c>
      <c r="Z2353" s="45">
        <f t="shared" si="619"/>
        <v>0.31829062246058842</v>
      </c>
      <c r="AA2353" s="33">
        <f t="shared" si="620"/>
        <v>489.6105500000001</v>
      </c>
      <c r="AB2353" s="45">
        <f t="shared" si="621"/>
        <v>0.39856285207254738</v>
      </c>
      <c r="AC2353" s="33">
        <f>IFERROR($X2353/VLOOKUP(CONCATENATE("USD",C2353),[1]GEINDICE!AR$1:AS$65536,2,0),"")</f>
        <v>216.19091197071558</v>
      </c>
      <c r="AD2353" s="33">
        <f>IFERROR($AA2353/VLOOKUP(CONCATENATE("USD",C2353),[1]GEINDICE!AR$1:AS$65536,2,0),"")</f>
        <v>86.165666467213427</v>
      </c>
      <c r="AE2353" s="33">
        <f>IFERROR($X2353/VLOOKUP(CONCATENATE("EUR",C2353),[1]GEINDICE!AR$1:AS$65536,2,0),"")</f>
        <v>194.65986340659515</v>
      </c>
      <c r="AF2353" s="33">
        <f>IFERROR($AA2353/VLOOKUP(CONCATENATE("EUR",C2353),[1]GEINDICE!AR$1:AS$65536,2,0),"")</f>
        <v>77.584190343385046</v>
      </c>
      <c r="AG2353" s="48" t="str">
        <f>VLOOKUP(E2353,[1]Apresentação!AW$1:AX$65536,2,0)</f>
        <v xml:space="preserve">                    2 - LEATHER AUXILIARIES</v>
      </c>
      <c r="AH2353" s="48" t="str">
        <f t="shared" si="622"/>
        <v xml:space="preserve">         5215000242 - PROVOL BA BR</v>
      </c>
      <c r="AI2353" s="49" t="str">
        <f t="shared" si="623"/>
        <v xml:space="preserve">     L00091 - CURTUME AIMORE SA</v>
      </c>
      <c r="AJ2353" t="str">
        <f t="shared" si="624"/>
        <v xml:space="preserve">     90 - SALES</v>
      </c>
      <c r="AK2353" t="str">
        <f t="shared" si="625"/>
        <v/>
      </c>
      <c r="AL2353">
        <f t="shared" si="626"/>
        <v>5</v>
      </c>
      <c r="AM2353" t="str">
        <f t="shared" si="627"/>
        <v>2025 5</v>
      </c>
      <c r="AN2353" t="str">
        <f t="shared" si="628"/>
        <v xml:space="preserve">CURTUME </v>
      </c>
    </row>
    <row r="2354" spans="1:40" x14ac:dyDescent="0.35">
      <c r="A2354">
        <v>80924</v>
      </c>
      <c r="B2354" t="s">
        <v>274</v>
      </c>
      <c r="C2354" s="31">
        <v>45674</v>
      </c>
      <c r="D2354" t="s">
        <v>373</v>
      </c>
      <c r="E2354" t="s">
        <v>374</v>
      </c>
      <c r="F2354" t="s">
        <v>787</v>
      </c>
      <c r="G2354" t="s">
        <v>788</v>
      </c>
      <c r="H2354" t="s">
        <v>891</v>
      </c>
      <c r="I2354" t="s">
        <v>892</v>
      </c>
      <c r="J2354">
        <v>120</v>
      </c>
      <c r="K2354">
        <v>1647.3600000000001</v>
      </c>
      <c r="L2354">
        <v>650.93311000000006</v>
      </c>
      <c r="M2354">
        <v>331.78</v>
      </c>
      <c r="N2354">
        <v>13.728000000000002</v>
      </c>
      <c r="O2354" s="32">
        <f t="shared" si="612"/>
        <v>1315.5800000000002</v>
      </c>
      <c r="P2354" s="32">
        <f t="shared" si="613"/>
        <v>664.6468900000001</v>
      </c>
      <c r="Q2354">
        <v>707505</v>
      </c>
      <c r="R2354" t="s">
        <v>312</v>
      </c>
      <c r="S2354" t="s">
        <v>457</v>
      </c>
      <c r="T2354" t="str">
        <f t="shared" si="614"/>
        <v>VEN</v>
      </c>
      <c r="U2354" t="s">
        <v>437</v>
      </c>
      <c r="V2354" s="33">
        <f t="shared" si="615"/>
        <v>1647.3600000000001</v>
      </c>
      <c r="W2354">
        <f t="shared" si="616"/>
        <v>120</v>
      </c>
      <c r="X2354" s="33">
        <f t="shared" si="617"/>
        <v>1315.5800000000002</v>
      </c>
      <c r="Y2354" s="33">
        <f t="shared" si="618"/>
        <v>331.78</v>
      </c>
      <c r="Z2354" s="45">
        <f t="shared" si="619"/>
        <v>0.38889307133838386</v>
      </c>
      <c r="AA2354" s="33">
        <f t="shared" si="620"/>
        <v>640.6468900000001</v>
      </c>
      <c r="AB2354" s="45">
        <f t="shared" si="621"/>
        <v>0.48696916189057299</v>
      </c>
      <c r="AC2354" s="33">
        <f>IFERROR($X2354/VLOOKUP(CONCATENATE("USD",C2354),[1]GEINDICE!AR$1:AS$65536,2,0),"")</f>
        <v>217.06017258162981</v>
      </c>
      <c r="AD2354" s="33">
        <f>IFERROR($AA2354/VLOOKUP(CONCATENATE("USD",C2354),[1]GEINDICE!AR$1:AS$65536,2,0),"")</f>
        <v>105.70161032189939</v>
      </c>
      <c r="AE2354" s="33">
        <f>IFERROR($X2354/VLOOKUP(CONCATENATE("EUR",C2354),[1]GEINDICE!AR$1:AS$65536,2,0),"")</f>
        <v>210.73894308552391</v>
      </c>
      <c r="AF2354" s="33">
        <f>IFERROR($AA2354/VLOOKUP(CONCATENATE("EUR",C2354),[1]GEINDICE!AR$1:AS$65536,2,0),"")</f>
        <v>102.62336649206274</v>
      </c>
      <c r="AG2354" s="48" t="str">
        <f>VLOOKUP(E2354,[1]Apresentação!AW$1:AX$65536,2,0)</f>
        <v xml:space="preserve">                    2 - LEATHER AUXILIARIES</v>
      </c>
      <c r="AH2354" s="48" t="str">
        <f t="shared" si="622"/>
        <v xml:space="preserve">         5215000242 - PROVOL BA BR</v>
      </c>
      <c r="AI2354" s="49" t="str">
        <f t="shared" si="623"/>
        <v xml:space="preserve">     L00091 - CURTUME AIMORE SA</v>
      </c>
      <c r="AJ2354" t="str">
        <f t="shared" si="624"/>
        <v xml:space="preserve">     90 - SALES</v>
      </c>
      <c r="AK2354" t="str">
        <f t="shared" si="625"/>
        <v/>
      </c>
      <c r="AL2354">
        <f t="shared" si="626"/>
        <v>1</v>
      </c>
      <c r="AM2354" t="str">
        <f t="shared" si="627"/>
        <v>2025 1</v>
      </c>
      <c r="AN2354" t="str">
        <f t="shared" si="628"/>
        <v xml:space="preserve">CURTUME </v>
      </c>
    </row>
    <row r="2355" spans="1:40" x14ac:dyDescent="0.35">
      <c r="A2355">
        <v>84328</v>
      </c>
      <c r="B2355" t="s">
        <v>274</v>
      </c>
      <c r="C2355" s="31">
        <v>45953</v>
      </c>
      <c r="D2355" t="s">
        <v>373</v>
      </c>
      <c r="E2355" t="s">
        <v>374</v>
      </c>
      <c r="F2355" t="s">
        <v>458</v>
      </c>
      <c r="G2355" t="s">
        <v>459</v>
      </c>
      <c r="H2355" t="s">
        <v>891</v>
      </c>
      <c r="I2355" t="s">
        <v>892</v>
      </c>
      <c r="J2355">
        <v>1000</v>
      </c>
      <c r="K2355">
        <v>11156.89</v>
      </c>
      <c r="L2355">
        <v>6106.8038100000003</v>
      </c>
      <c r="M2355">
        <v>2247.0100000000002</v>
      </c>
      <c r="N2355">
        <v>11.156889999999999</v>
      </c>
      <c r="O2355" s="32">
        <f t="shared" si="612"/>
        <v>8909.8799999999992</v>
      </c>
      <c r="P2355" s="32">
        <f t="shared" si="613"/>
        <v>2803.0761899999989</v>
      </c>
      <c r="Q2355">
        <v>764996</v>
      </c>
      <c r="R2355" t="s">
        <v>312</v>
      </c>
      <c r="S2355" t="s">
        <v>457</v>
      </c>
      <c r="T2355" t="str">
        <f t="shared" si="614"/>
        <v>VEN</v>
      </c>
      <c r="U2355" t="s">
        <v>437</v>
      </c>
      <c r="V2355" s="33">
        <f t="shared" si="615"/>
        <v>11156.89</v>
      </c>
      <c r="W2355">
        <f t="shared" si="616"/>
        <v>1000</v>
      </c>
      <c r="X2355" s="33">
        <f t="shared" si="617"/>
        <v>8909.8799999999992</v>
      </c>
      <c r="Y2355" s="33">
        <f t="shared" si="618"/>
        <v>2247.0100000000002</v>
      </c>
      <c r="Z2355" s="45">
        <f t="shared" si="619"/>
        <v>0.23331557360518917</v>
      </c>
      <c r="AA2355" s="33">
        <f t="shared" si="620"/>
        <v>2603.0761899999989</v>
      </c>
      <c r="AB2355" s="45">
        <f t="shared" si="621"/>
        <v>0.2921561446394339</v>
      </c>
      <c r="AC2355" s="33">
        <f>IFERROR($X2355/VLOOKUP(CONCATENATE("USD",C2355),[1]GEINDICE!AR$1:AS$65536,2,0),"")</f>
        <v>1654.8811292719165</v>
      </c>
      <c r="AD2355" s="33">
        <f>IFERROR($AA2355/VLOOKUP(CONCATENATE("USD",C2355),[1]GEINDICE!AR$1:AS$65536,2,0),"")</f>
        <v>483.48369056463571</v>
      </c>
      <c r="AE2355" s="33">
        <f>IFERROR($X2355/VLOOKUP(CONCATENATE("EUR",C2355),[1]GEINDICE!AR$1:AS$65536,2,0),"")</f>
        <v>1425.0335871025522</v>
      </c>
      <c r="AF2355" s="33">
        <f>IFERROR($AA2355/VLOOKUP(CONCATENATE("EUR",C2355),[1]GEINDICE!AR$1:AS$65536,2,0),"")</f>
        <v>416.33231878958458</v>
      </c>
      <c r="AG2355" s="48" t="str">
        <f>VLOOKUP(E2355,[1]Apresentação!AW$1:AX$65536,2,0)</f>
        <v xml:space="preserve">                    2 - LEATHER AUXILIARIES</v>
      </c>
      <c r="AH2355" s="48" t="str">
        <f t="shared" si="622"/>
        <v xml:space="preserve">         5215000242 - PROVOL BA BR</v>
      </c>
      <c r="AI2355" s="49" t="str">
        <f t="shared" si="623"/>
        <v xml:space="preserve">     L00052 - CURTUME RUSAN LTDA</v>
      </c>
      <c r="AJ2355" t="str">
        <f t="shared" si="624"/>
        <v xml:space="preserve">     90 - SALES</v>
      </c>
      <c r="AK2355" t="str">
        <f t="shared" si="625"/>
        <v/>
      </c>
      <c r="AL2355">
        <f t="shared" si="626"/>
        <v>10</v>
      </c>
      <c r="AM2355" t="str">
        <f t="shared" si="627"/>
        <v>2025 10</v>
      </c>
      <c r="AN2355" t="str">
        <f t="shared" si="628"/>
        <v xml:space="preserve">CURTUME </v>
      </c>
    </row>
    <row r="2356" spans="1:40" x14ac:dyDescent="0.35">
      <c r="A2356">
        <v>82654</v>
      </c>
      <c r="B2356" t="s">
        <v>274</v>
      </c>
      <c r="C2356" s="31">
        <v>45813</v>
      </c>
      <c r="D2356" t="s">
        <v>373</v>
      </c>
      <c r="E2356" t="s">
        <v>374</v>
      </c>
      <c r="F2356" t="s">
        <v>787</v>
      </c>
      <c r="G2356" t="s">
        <v>788</v>
      </c>
      <c r="H2356" t="s">
        <v>891</v>
      </c>
      <c r="I2356" t="s">
        <v>892</v>
      </c>
      <c r="J2356">
        <v>120</v>
      </c>
      <c r="K2356">
        <v>1542.98</v>
      </c>
      <c r="L2356">
        <v>729.02954</v>
      </c>
      <c r="M2356">
        <v>310.75</v>
      </c>
      <c r="N2356">
        <v>12.8582</v>
      </c>
      <c r="O2356" s="32">
        <f t="shared" si="612"/>
        <v>1232.23</v>
      </c>
      <c r="P2356" s="32">
        <f t="shared" si="613"/>
        <v>503.20046000000002</v>
      </c>
      <c r="Q2356">
        <v>740485</v>
      </c>
      <c r="R2356" t="s">
        <v>312</v>
      </c>
      <c r="S2356" t="s">
        <v>457</v>
      </c>
      <c r="T2356" t="str">
        <f t="shared" si="614"/>
        <v>VEN</v>
      </c>
      <c r="U2356" t="s">
        <v>437</v>
      </c>
      <c r="V2356" s="33">
        <f t="shared" si="615"/>
        <v>1542.98</v>
      </c>
      <c r="W2356">
        <f t="shared" si="616"/>
        <v>120</v>
      </c>
      <c r="X2356" s="33">
        <f t="shared" si="617"/>
        <v>1232.23</v>
      </c>
      <c r="Y2356" s="33">
        <f t="shared" si="618"/>
        <v>310.75</v>
      </c>
      <c r="Z2356" s="45">
        <f t="shared" si="619"/>
        <v>0.31056816031316026</v>
      </c>
      <c r="AA2356" s="33">
        <f t="shared" si="620"/>
        <v>479.20046000000002</v>
      </c>
      <c r="AB2356" s="45">
        <f t="shared" si="621"/>
        <v>0.38888881134203845</v>
      </c>
      <c r="AC2356" s="33">
        <f>IFERROR($X2356/VLOOKUP(CONCATENATE("USD",C2356),[1]GEINDICE!AR$1:AS$65536,2,0),"")</f>
        <v>220.16294734585213</v>
      </c>
      <c r="AD2356" s="33">
        <f>IFERROR($AA2356/VLOOKUP(CONCATENATE("USD",C2356),[1]GEINDICE!AR$1:AS$65536,2,0),"")</f>
        <v>85.618906894888241</v>
      </c>
      <c r="AE2356" s="33">
        <f>IFERROR($X2356/VLOOKUP(CONCATENATE("EUR",C2356),[1]GEINDICE!AR$1:AS$65536,2,0),"")</f>
        <v>192.46676975461943</v>
      </c>
      <c r="AF2356" s="33">
        <f>IFERROR($AA2356/VLOOKUP(CONCATENATE("EUR",C2356),[1]GEINDICE!AR$1:AS$65536,2,0),"")</f>
        <v>74.848173312715744</v>
      </c>
      <c r="AG2356" s="48" t="str">
        <f>VLOOKUP(E2356,[1]Apresentação!AW$1:AX$65536,2,0)</f>
        <v xml:space="preserve">                    2 - LEATHER AUXILIARIES</v>
      </c>
      <c r="AH2356" s="48" t="str">
        <f t="shared" si="622"/>
        <v xml:space="preserve">         5215000242 - PROVOL BA BR</v>
      </c>
      <c r="AI2356" s="49" t="str">
        <f t="shared" si="623"/>
        <v xml:space="preserve">     L00091 - CURTUME AIMORE SA</v>
      </c>
      <c r="AJ2356" t="str">
        <f t="shared" si="624"/>
        <v xml:space="preserve">     90 - SALES</v>
      </c>
      <c r="AK2356" t="str">
        <f t="shared" si="625"/>
        <v/>
      </c>
      <c r="AL2356">
        <f t="shared" si="626"/>
        <v>6</v>
      </c>
      <c r="AM2356" t="str">
        <f t="shared" si="627"/>
        <v>2025 6</v>
      </c>
      <c r="AN2356" t="str">
        <f t="shared" si="628"/>
        <v xml:space="preserve">CURTUME </v>
      </c>
    </row>
    <row r="2357" spans="1:40" x14ac:dyDescent="0.35">
      <c r="A2357">
        <v>83981</v>
      </c>
      <c r="B2357" t="s">
        <v>274</v>
      </c>
      <c r="C2357" s="31">
        <v>45924</v>
      </c>
      <c r="D2357" t="s">
        <v>373</v>
      </c>
      <c r="E2357" t="s">
        <v>374</v>
      </c>
      <c r="F2357" t="s">
        <v>462</v>
      </c>
      <c r="G2357" t="s">
        <v>463</v>
      </c>
      <c r="H2357" t="s">
        <v>891</v>
      </c>
      <c r="I2357" t="s">
        <v>892</v>
      </c>
      <c r="J2357">
        <v>1000</v>
      </c>
      <c r="K2357">
        <v>8861.52</v>
      </c>
      <c r="L2357">
        <v>5959.6435099999999</v>
      </c>
      <c r="M2357">
        <v>1784.73</v>
      </c>
      <c r="N2357">
        <v>8.8615199999999987</v>
      </c>
      <c r="O2357" s="32">
        <f t="shared" si="612"/>
        <v>7076.7900000000009</v>
      </c>
      <c r="P2357" s="32">
        <f t="shared" si="613"/>
        <v>1117.146490000001</v>
      </c>
      <c r="Q2357">
        <v>762248</v>
      </c>
      <c r="R2357" t="s">
        <v>312</v>
      </c>
      <c r="S2357" t="s">
        <v>457</v>
      </c>
      <c r="T2357" t="str">
        <f t="shared" si="614"/>
        <v>VEN</v>
      </c>
      <c r="U2357" t="s">
        <v>437</v>
      </c>
      <c r="V2357" s="33">
        <f t="shared" si="615"/>
        <v>8861.52</v>
      </c>
      <c r="W2357">
        <f t="shared" si="616"/>
        <v>1000</v>
      </c>
      <c r="X2357" s="33">
        <f t="shared" si="617"/>
        <v>7076.7900000000009</v>
      </c>
      <c r="Y2357" s="33">
        <f t="shared" si="618"/>
        <v>1784.73</v>
      </c>
      <c r="Z2357" s="45">
        <f t="shared" si="619"/>
        <v>0.10349764938746411</v>
      </c>
      <c r="AA2357" s="33">
        <f t="shared" si="620"/>
        <v>917.14649000000099</v>
      </c>
      <c r="AB2357" s="45">
        <f t="shared" si="621"/>
        <v>0.12959922365931459</v>
      </c>
      <c r="AC2357" s="33">
        <f>IFERROR($X2357/VLOOKUP(CONCATENATE("USD",C2357),[1]GEINDICE!AR$1:AS$65536,2,0),"")</f>
        <v>1332.4276999548126</v>
      </c>
      <c r="AD2357" s="33">
        <f>IFERROR($AA2357/VLOOKUP(CONCATENATE("USD",C2357),[1]GEINDICE!AR$1:AS$65536,2,0),"")</f>
        <v>172.68159549630985</v>
      </c>
      <c r="AE2357" s="33">
        <f>IFERROR($X2357/VLOOKUP(CONCATENATE("EUR",C2357),[1]GEINDICE!AR$1:AS$65536,2,0),"")</f>
        <v>1134.6646571213264</v>
      </c>
      <c r="AF2357" s="33">
        <f>IFERROR($AA2357/VLOOKUP(CONCATENATE("EUR",C2357),[1]GEINDICE!AR$1:AS$65536,2,0),"")</f>
        <v>147.05165867658627</v>
      </c>
      <c r="AG2357" s="48" t="str">
        <f>VLOOKUP(E2357,[1]Apresentação!AW$1:AX$65536,2,0)</f>
        <v xml:space="preserve">                    2 - LEATHER AUXILIARIES</v>
      </c>
      <c r="AH2357" s="48" t="str">
        <f t="shared" si="622"/>
        <v xml:space="preserve">         5215000242 - PROVOL BA BR</v>
      </c>
      <c r="AI2357" s="49" t="str">
        <f t="shared" si="623"/>
        <v xml:space="preserve">     L00337 - AMCM IND COM IMP EXP E SERVS TECNICOS LTDA</v>
      </c>
      <c r="AJ2357" t="str">
        <f t="shared" si="624"/>
        <v xml:space="preserve">     90 - SALES</v>
      </c>
      <c r="AK2357" t="str">
        <f t="shared" si="625"/>
        <v/>
      </c>
      <c r="AL2357">
        <f t="shared" si="626"/>
        <v>9</v>
      </c>
      <c r="AM2357" t="str">
        <f t="shared" si="627"/>
        <v>2025 9</v>
      </c>
      <c r="AN2357" t="str">
        <f t="shared" si="628"/>
        <v xml:space="preserve">AMCM </v>
      </c>
    </row>
    <row r="2358" spans="1:40" x14ac:dyDescent="0.35">
      <c r="A2358">
        <v>83583</v>
      </c>
      <c r="B2358" t="s">
        <v>274</v>
      </c>
      <c r="C2358" s="31">
        <v>45890</v>
      </c>
      <c r="D2358" t="s">
        <v>373</v>
      </c>
      <c r="E2358" t="s">
        <v>374</v>
      </c>
      <c r="F2358" t="s">
        <v>644</v>
      </c>
      <c r="G2358" t="s">
        <v>645</v>
      </c>
      <c r="H2358" t="s">
        <v>891</v>
      </c>
      <c r="I2358" t="s">
        <v>892</v>
      </c>
      <c r="J2358">
        <v>240</v>
      </c>
      <c r="K2358">
        <v>2632.8</v>
      </c>
      <c r="L2358">
        <v>1429.1315500000001</v>
      </c>
      <c r="M2358">
        <v>530.25</v>
      </c>
      <c r="N2358">
        <v>10.97</v>
      </c>
      <c r="O2358" s="32">
        <f t="shared" si="612"/>
        <v>2102.5500000000002</v>
      </c>
      <c r="P2358" s="32">
        <f t="shared" si="613"/>
        <v>673.41845000000012</v>
      </c>
      <c r="Q2358">
        <v>759300</v>
      </c>
      <c r="R2358" t="s">
        <v>312</v>
      </c>
      <c r="S2358" t="s">
        <v>457</v>
      </c>
      <c r="T2358" t="str">
        <f t="shared" si="614"/>
        <v>VEN</v>
      </c>
      <c r="U2358" t="s">
        <v>437</v>
      </c>
      <c r="V2358" s="33">
        <f t="shared" si="615"/>
        <v>2632.8</v>
      </c>
      <c r="W2358">
        <f t="shared" si="616"/>
        <v>240</v>
      </c>
      <c r="X2358" s="33">
        <f t="shared" si="617"/>
        <v>2102.5500000000002</v>
      </c>
      <c r="Y2358" s="33">
        <f t="shared" si="618"/>
        <v>530.25</v>
      </c>
      <c r="Z2358" s="45">
        <f t="shared" si="619"/>
        <v>0.23754878836219998</v>
      </c>
      <c r="AA2358" s="33">
        <f t="shared" si="620"/>
        <v>625.41845000000012</v>
      </c>
      <c r="AB2358" s="45">
        <f t="shared" si="621"/>
        <v>0.29745711160257787</v>
      </c>
      <c r="AC2358" s="33">
        <f>IFERROR($X2358/VLOOKUP(CONCATENATE("USD",C2358),[1]GEINDICE!AR$1:AS$65536,2,0),"")</f>
        <v>383.48106806741083</v>
      </c>
      <c r="AD2358" s="33">
        <f>IFERROR($AA2358/VLOOKUP(CONCATENATE("USD",C2358),[1]GEINDICE!AR$1:AS$65536,2,0),"")</f>
        <v>114.06917086160358</v>
      </c>
      <c r="AE2358" s="33">
        <f>IFERROR($X2358/VLOOKUP(CONCATENATE("EUR",C2358),[1]GEINDICE!AR$1:AS$65536,2,0),"")</f>
        <v>330.44414408750868</v>
      </c>
      <c r="AF2358" s="33">
        <f>IFERROR($AA2358/VLOOKUP(CONCATENATE("EUR",C2358),[1]GEINDICE!AR$1:AS$65536,2,0),"")</f>
        <v>98.29296064625639</v>
      </c>
      <c r="AG2358" s="48" t="str">
        <f>VLOOKUP(E2358,[1]Apresentação!AW$1:AX$65536,2,0)</f>
        <v xml:space="preserve">                    2 - LEATHER AUXILIARIES</v>
      </c>
      <c r="AH2358" s="48" t="str">
        <f t="shared" si="622"/>
        <v xml:space="preserve">         5215000242 - PROVOL BA BR</v>
      </c>
      <c r="AI2358" s="49" t="str">
        <f t="shared" si="623"/>
        <v xml:space="preserve">     L00087 - BOLZANO BRASIL INDUSTRIA E COM DE COUROS E PELES LTDA</v>
      </c>
      <c r="AJ2358" t="str">
        <f t="shared" si="624"/>
        <v xml:space="preserve">     90 - SALES</v>
      </c>
      <c r="AK2358" t="str">
        <f t="shared" si="625"/>
        <v/>
      </c>
      <c r="AL2358">
        <f t="shared" si="626"/>
        <v>8</v>
      </c>
      <c r="AM2358" t="str">
        <f t="shared" si="627"/>
        <v>2025 8</v>
      </c>
      <c r="AN2358" t="str">
        <f t="shared" si="628"/>
        <v xml:space="preserve">BOLZANO </v>
      </c>
    </row>
    <row r="2359" spans="1:40" x14ac:dyDescent="0.35">
      <c r="A2359">
        <v>83753</v>
      </c>
      <c r="B2359" t="s">
        <v>274</v>
      </c>
      <c r="C2359" s="31">
        <v>45904</v>
      </c>
      <c r="D2359" t="s">
        <v>373</v>
      </c>
      <c r="E2359" t="s">
        <v>374</v>
      </c>
      <c r="F2359" t="s">
        <v>462</v>
      </c>
      <c r="G2359" t="s">
        <v>463</v>
      </c>
      <c r="H2359" t="s">
        <v>891</v>
      </c>
      <c r="I2359" t="s">
        <v>892</v>
      </c>
      <c r="J2359">
        <v>6000</v>
      </c>
      <c r="K2359">
        <v>54594</v>
      </c>
      <c r="L2359">
        <v>35570.854800000001</v>
      </c>
      <c r="M2359">
        <v>10995.29</v>
      </c>
      <c r="N2359">
        <v>9.0990000000000002</v>
      </c>
      <c r="O2359" s="32">
        <f t="shared" si="612"/>
        <v>43598.71</v>
      </c>
      <c r="P2359" s="32">
        <f t="shared" si="613"/>
        <v>8027.8551999999981</v>
      </c>
      <c r="Q2359">
        <v>760620</v>
      </c>
      <c r="R2359" t="s">
        <v>312</v>
      </c>
      <c r="S2359" t="s">
        <v>457</v>
      </c>
      <c r="T2359" t="str">
        <f t="shared" si="614"/>
        <v>VEN</v>
      </c>
      <c r="U2359" t="s">
        <v>437</v>
      </c>
      <c r="V2359" s="33">
        <f t="shared" si="615"/>
        <v>54594</v>
      </c>
      <c r="W2359">
        <f t="shared" si="616"/>
        <v>6000</v>
      </c>
      <c r="X2359" s="33">
        <f t="shared" si="617"/>
        <v>43598.71</v>
      </c>
      <c r="Y2359" s="33">
        <f t="shared" si="618"/>
        <v>10995.29</v>
      </c>
      <c r="Z2359" s="45">
        <f t="shared" si="619"/>
        <v>0.12506603656079418</v>
      </c>
      <c r="AA2359" s="33">
        <f t="shared" si="620"/>
        <v>6827.8551999999981</v>
      </c>
      <c r="AB2359" s="45">
        <f t="shared" si="621"/>
        <v>0.15660681703655907</v>
      </c>
      <c r="AC2359" s="33">
        <f>IFERROR($X2359/VLOOKUP(CONCATENATE("USD",C2359),[1]GEINDICE!AR$1:AS$65536,2,0),"")</f>
        <v>7987.0133914668322</v>
      </c>
      <c r="AD2359" s="33">
        <f>IFERROR($AA2359/VLOOKUP(CONCATENATE("USD",C2359),[1]GEINDICE!AR$1:AS$65536,2,0),"")</f>
        <v>1250.8207448659932</v>
      </c>
      <c r="AE2359" s="33">
        <f>IFERROR($X2359/VLOOKUP(CONCATENATE("EUR",C2359),[1]GEINDICE!AR$1:AS$65536,2,0),"")</f>
        <v>6856.4367490721515</v>
      </c>
      <c r="AF2359" s="33">
        <f>IFERROR($AA2359/VLOOKUP(CONCATENATE("EUR",C2359),[1]GEINDICE!AR$1:AS$65536,2,0),"")</f>
        <v>1073.7647354846822</v>
      </c>
      <c r="AG2359" s="48" t="str">
        <f>VLOOKUP(E2359,[1]Apresentação!AW$1:AX$65536,2,0)</f>
        <v xml:space="preserve">                    2 - LEATHER AUXILIARIES</v>
      </c>
      <c r="AH2359" s="48" t="str">
        <f t="shared" si="622"/>
        <v xml:space="preserve">         5215000242 - PROVOL BA BR</v>
      </c>
      <c r="AI2359" s="49" t="str">
        <f t="shared" si="623"/>
        <v xml:space="preserve">     L00337 - AMCM IND COM IMP EXP E SERVS TECNICOS LTDA</v>
      </c>
      <c r="AJ2359" t="str">
        <f t="shared" si="624"/>
        <v xml:space="preserve">     90 - SALES</v>
      </c>
      <c r="AK2359" t="str">
        <f t="shared" si="625"/>
        <v/>
      </c>
      <c r="AL2359">
        <f t="shared" si="626"/>
        <v>9</v>
      </c>
      <c r="AM2359" t="str">
        <f t="shared" si="627"/>
        <v>2025 9</v>
      </c>
      <c r="AN2359" t="str">
        <f t="shared" si="628"/>
        <v xml:space="preserve">AMCM </v>
      </c>
    </row>
    <row r="2360" spans="1:40" x14ac:dyDescent="0.35">
      <c r="A2360">
        <v>84627</v>
      </c>
      <c r="B2360" t="s">
        <v>274</v>
      </c>
      <c r="C2360" s="31">
        <v>45974</v>
      </c>
      <c r="D2360" t="s">
        <v>373</v>
      </c>
      <c r="E2360" t="s">
        <v>374</v>
      </c>
      <c r="F2360" t="s">
        <v>458</v>
      </c>
      <c r="G2360" t="s">
        <v>459</v>
      </c>
      <c r="H2360" t="s">
        <v>891</v>
      </c>
      <c r="I2360" t="s">
        <v>892</v>
      </c>
      <c r="J2360">
        <v>1000</v>
      </c>
      <c r="K2360">
        <v>10947.2</v>
      </c>
      <c r="L2360">
        <v>5893.6814899999999</v>
      </c>
      <c r="M2360">
        <v>2204.7800000000002</v>
      </c>
      <c r="N2360">
        <v>10.9472</v>
      </c>
      <c r="O2360" s="32">
        <f t="shared" si="612"/>
        <v>8742.42</v>
      </c>
      <c r="P2360" s="32">
        <f t="shared" si="613"/>
        <v>2848.7385100000001</v>
      </c>
      <c r="Q2360">
        <v>767090</v>
      </c>
      <c r="R2360" t="s">
        <v>312</v>
      </c>
      <c r="S2360" t="s">
        <v>457</v>
      </c>
      <c r="T2360" t="str">
        <f t="shared" si="614"/>
        <v>VEN</v>
      </c>
      <c r="U2360" t="s">
        <v>437</v>
      </c>
      <c r="V2360" s="33">
        <f t="shared" si="615"/>
        <v>10947.2</v>
      </c>
      <c r="W2360">
        <f t="shared" si="616"/>
        <v>1000</v>
      </c>
      <c r="X2360" s="33">
        <f t="shared" si="617"/>
        <v>8742.42</v>
      </c>
      <c r="Y2360" s="33">
        <f t="shared" si="618"/>
        <v>2204.7800000000002</v>
      </c>
      <c r="Z2360" s="45">
        <f t="shared" si="619"/>
        <v>0.24195579782958199</v>
      </c>
      <c r="AA2360" s="33">
        <f t="shared" si="620"/>
        <v>2648.7385100000001</v>
      </c>
      <c r="AB2360" s="45">
        <f t="shared" si="621"/>
        <v>0.30297543586329645</v>
      </c>
      <c r="AC2360" s="33" t="str">
        <f>IFERROR($X2360/VLOOKUP(CONCATENATE("USD",C2360),[1]GEINDICE!AR$1:AS$65536,2,0),"")</f>
        <v/>
      </c>
      <c r="AD2360" s="33" t="str">
        <f>IFERROR($AA2360/VLOOKUP(CONCATENATE("USD",C2360),[1]GEINDICE!AR$1:AS$65536,2,0),"")</f>
        <v/>
      </c>
      <c r="AE2360" s="33" t="str">
        <f>IFERROR($X2360/VLOOKUP(CONCATENATE("EUR",C2360),[1]GEINDICE!AR$1:AS$65536,2,0),"")</f>
        <v/>
      </c>
      <c r="AF2360" s="33" t="str">
        <f>IFERROR($AA2360/VLOOKUP(CONCATENATE("EUR",C2360),[1]GEINDICE!AR$1:AS$65536,2,0),"")</f>
        <v/>
      </c>
      <c r="AG2360" s="48" t="str">
        <f>VLOOKUP(E2360,[1]Apresentação!AW$1:AX$65536,2,0)</f>
        <v xml:space="preserve">                    2 - LEATHER AUXILIARIES</v>
      </c>
      <c r="AH2360" s="48" t="str">
        <f t="shared" si="622"/>
        <v xml:space="preserve">         5215000242 - PROVOL BA BR</v>
      </c>
      <c r="AI2360" s="49" t="str">
        <f t="shared" si="623"/>
        <v xml:space="preserve">     L00052 - CURTUME RUSAN LTDA</v>
      </c>
      <c r="AJ2360" t="str">
        <f t="shared" si="624"/>
        <v xml:space="preserve">     90 - SALES</v>
      </c>
      <c r="AK2360" t="str">
        <f t="shared" si="625"/>
        <v/>
      </c>
      <c r="AL2360">
        <f t="shared" si="626"/>
        <v>11</v>
      </c>
      <c r="AM2360" t="str">
        <f t="shared" si="627"/>
        <v>2025 11</v>
      </c>
      <c r="AN2360" t="str">
        <f t="shared" si="628"/>
        <v xml:space="preserve">CURTUME </v>
      </c>
    </row>
    <row r="2361" spans="1:40" x14ac:dyDescent="0.35">
      <c r="A2361">
        <v>83723</v>
      </c>
      <c r="B2361" t="s">
        <v>274</v>
      </c>
      <c r="C2361" s="31">
        <v>45902</v>
      </c>
      <c r="D2361" t="s">
        <v>373</v>
      </c>
      <c r="E2361" t="s">
        <v>374</v>
      </c>
      <c r="F2361" t="s">
        <v>644</v>
      </c>
      <c r="G2361" t="s">
        <v>645</v>
      </c>
      <c r="H2361" t="s">
        <v>891</v>
      </c>
      <c r="I2361" t="s">
        <v>892</v>
      </c>
      <c r="J2361">
        <v>360</v>
      </c>
      <c r="K2361">
        <v>3949.2000000000003</v>
      </c>
      <c r="L2361">
        <v>2143.6382600000002</v>
      </c>
      <c r="M2361">
        <v>795.37</v>
      </c>
      <c r="N2361">
        <v>10.97</v>
      </c>
      <c r="O2361" s="32">
        <f t="shared" si="612"/>
        <v>3153.8300000000004</v>
      </c>
      <c r="P2361" s="32">
        <f t="shared" si="613"/>
        <v>1010.1917400000002</v>
      </c>
      <c r="Q2361">
        <v>760366</v>
      </c>
      <c r="R2361" t="s">
        <v>312</v>
      </c>
      <c r="S2361" t="s">
        <v>457</v>
      </c>
      <c r="T2361" t="str">
        <f t="shared" si="614"/>
        <v>VEN</v>
      </c>
      <c r="U2361" t="s">
        <v>437</v>
      </c>
      <c r="V2361" s="33">
        <f t="shared" si="615"/>
        <v>3949.2000000000003</v>
      </c>
      <c r="W2361">
        <f t="shared" si="616"/>
        <v>360</v>
      </c>
      <c r="X2361" s="33">
        <f t="shared" si="617"/>
        <v>3153.8300000000004</v>
      </c>
      <c r="Y2361" s="33">
        <f t="shared" si="618"/>
        <v>795.37</v>
      </c>
      <c r="Z2361" s="45">
        <f t="shared" si="619"/>
        <v>0.23756501063506535</v>
      </c>
      <c r="AA2361" s="33">
        <f t="shared" si="620"/>
        <v>938.19174000000021</v>
      </c>
      <c r="AB2361" s="45">
        <f t="shared" si="621"/>
        <v>0.29747695341854191</v>
      </c>
      <c r="AC2361" s="33">
        <f>IFERROR($X2361/VLOOKUP(CONCATENATE("USD",C2361),[1]GEINDICE!AR$1:AS$65536,2,0),"")</f>
        <v>576.77944403803963</v>
      </c>
      <c r="AD2361" s="33">
        <f>IFERROR($AA2361/VLOOKUP(CONCATENATE("USD",C2361),[1]GEINDICE!AR$1:AS$65536,2,0),"")</f>
        <v>171.5785918068764</v>
      </c>
      <c r="AE2361" s="33">
        <f>IFERROR($X2361/VLOOKUP(CONCATENATE("EUR",C2361),[1]GEINDICE!AR$1:AS$65536,2,0),"")</f>
        <v>494.92028121272989</v>
      </c>
      <c r="AF2361" s="33">
        <f>IFERROR($AA2361/VLOOKUP(CONCATENATE("EUR",C2361),[1]GEINDICE!AR$1:AS$65536,2,0),"")</f>
        <v>147.22737744021092</v>
      </c>
      <c r="AG2361" s="48" t="str">
        <f>VLOOKUP(E2361,[1]Apresentação!AW$1:AX$65536,2,0)</f>
        <v xml:space="preserve">                    2 - LEATHER AUXILIARIES</v>
      </c>
      <c r="AH2361" s="48" t="str">
        <f t="shared" si="622"/>
        <v xml:space="preserve">         5215000242 - PROVOL BA BR</v>
      </c>
      <c r="AI2361" s="49" t="str">
        <f t="shared" si="623"/>
        <v xml:space="preserve">     L00087 - BOLZANO BRASIL INDUSTRIA E COM DE COUROS E PELES LTDA</v>
      </c>
      <c r="AJ2361" t="str">
        <f t="shared" si="624"/>
        <v xml:space="preserve">     90 - SALES</v>
      </c>
      <c r="AK2361" t="str">
        <f t="shared" si="625"/>
        <v/>
      </c>
      <c r="AL2361">
        <f t="shared" si="626"/>
        <v>9</v>
      </c>
      <c r="AM2361" t="str">
        <f t="shared" si="627"/>
        <v>2025 9</v>
      </c>
      <c r="AN2361" t="str">
        <f t="shared" si="628"/>
        <v xml:space="preserve">BOLZANO </v>
      </c>
    </row>
    <row r="2362" spans="1:40" x14ac:dyDescent="0.35">
      <c r="A2362">
        <v>82877</v>
      </c>
      <c r="B2362" t="s">
        <v>274</v>
      </c>
      <c r="C2362" s="31">
        <v>45833</v>
      </c>
      <c r="D2362" t="s">
        <v>373</v>
      </c>
      <c r="E2362" t="s">
        <v>374</v>
      </c>
      <c r="F2362" t="s">
        <v>462</v>
      </c>
      <c r="G2362" t="s">
        <v>463</v>
      </c>
      <c r="H2362" t="s">
        <v>891</v>
      </c>
      <c r="I2362" t="s">
        <v>892</v>
      </c>
      <c r="J2362">
        <v>2000</v>
      </c>
      <c r="K2362">
        <v>18349.3</v>
      </c>
      <c r="L2362">
        <v>12227.729799999999</v>
      </c>
      <c r="M2362">
        <v>3695.57</v>
      </c>
      <c r="N2362">
        <v>9.1746499999999997</v>
      </c>
      <c r="O2362" s="32">
        <f t="shared" si="612"/>
        <v>14653.73</v>
      </c>
      <c r="P2362" s="32">
        <f t="shared" si="613"/>
        <v>2426.0002000000004</v>
      </c>
      <c r="Q2362">
        <v>741993</v>
      </c>
      <c r="R2362" t="s">
        <v>312</v>
      </c>
      <c r="S2362" t="s">
        <v>457</v>
      </c>
      <c r="T2362" t="str">
        <f t="shared" si="614"/>
        <v>VEN</v>
      </c>
      <c r="U2362" t="s">
        <v>437</v>
      </c>
      <c r="V2362" s="33">
        <f t="shared" si="615"/>
        <v>18349.3</v>
      </c>
      <c r="W2362">
        <f t="shared" si="616"/>
        <v>2000</v>
      </c>
      <c r="X2362" s="33">
        <f t="shared" si="617"/>
        <v>14653.73</v>
      </c>
      <c r="Y2362" s="33">
        <f t="shared" si="618"/>
        <v>3695.57</v>
      </c>
      <c r="Z2362" s="45">
        <f t="shared" si="619"/>
        <v>0.11041294218308058</v>
      </c>
      <c r="AA2362" s="33">
        <f t="shared" si="620"/>
        <v>2026.0002000000004</v>
      </c>
      <c r="AB2362" s="45">
        <f t="shared" si="621"/>
        <v>0.13825832740196525</v>
      </c>
      <c r="AC2362" s="33">
        <f>IFERROR($X2362/VLOOKUP(CONCATENATE("USD",C2362),[1]GEINDICE!AR$1:AS$65536,2,0),"")</f>
        <v>2643.7891280422896</v>
      </c>
      <c r="AD2362" s="33">
        <f>IFERROR($AA2362/VLOOKUP(CONCATENATE("USD",C2362),[1]GEINDICE!AR$1:AS$65536,2,0),"")</f>
        <v>365.52586284662715</v>
      </c>
      <c r="AE2362" s="33">
        <f>IFERROR($X2362/VLOOKUP(CONCATENATE("EUR",C2362),[1]GEINDICE!AR$1:AS$65536,2,0),"")</f>
        <v>2275.2119367760765</v>
      </c>
      <c r="AF2362" s="33">
        <f>IFERROR($AA2362/VLOOKUP(CONCATENATE("EUR",C2362),[1]GEINDICE!AR$1:AS$65536,2,0),"")</f>
        <v>314.5669968636463</v>
      </c>
      <c r="AG2362" s="48" t="str">
        <f>VLOOKUP(E2362,[1]Apresentação!AW$1:AX$65536,2,0)</f>
        <v xml:space="preserve">                    2 - LEATHER AUXILIARIES</v>
      </c>
      <c r="AH2362" s="48" t="str">
        <f t="shared" si="622"/>
        <v xml:space="preserve">         5215000242 - PROVOL BA BR</v>
      </c>
      <c r="AI2362" s="49" t="str">
        <f t="shared" si="623"/>
        <v xml:space="preserve">     L00337 - AMCM IND COM IMP EXP E SERVS TECNICOS LTDA</v>
      </c>
      <c r="AJ2362" t="str">
        <f t="shared" si="624"/>
        <v xml:space="preserve">     90 - SALES</v>
      </c>
      <c r="AK2362" t="str">
        <f t="shared" si="625"/>
        <v/>
      </c>
      <c r="AL2362">
        <f t="shared" si="626"/>
        <v>6</v>
      </c>
      <c r="AM2362" t="str">
        <f t="shared" si="627"/>
        <v>2025 6</v>
      </c>
      <c r="AN2362" t="str">
        <f t="shared" si="628"/>
        <v xml:space="preserve">AMCM </v>
      </c>
    </row>
    <row r="2363" spans="1:40" x14ac:dyDescent="0.35">
      <c r="A2363">
        <v>83491</v>
      </c>
      <c r="B2363" t="s">
        <v>274</v>
      </c>
      <c r="C2363" s="31">
        <v>45882</v>
      </c>
      <c r="D2363" t="s">
        <v>373</v>
      </c>
      <c r="E2363" t="s">
        <v>374</v>
      </c>
      <c r="F2363" t="s">
        <v>644</v>
      </c>
      <c r="G2363" t="s">
        <v>645</v>
      </c>
      <c r="H2363" t="s">
        <v>891</v>
      </c>
      <c r="I2363" t="s">
        <v>892</v>
      </c>
      <c r="J2363">
        <v>120</v>
      </c>
      <c r="K2363">
        <v>1316.4</v>
      </c>
      <c r="L2363">
        <v>714.56578000000002</v>
      </c>
      <c r="M2363">
        <v>265.12</v>
      </c>
      <c r="N2363">
        <v>10.97</v>
      </c>
      <c r="O2363" s="32">
        <f t="shared" si="612"/>
        <v>1051.2800000000002</v>
      </c>
      <c r="P2363" s="32">
        <f t="shared" si="613"/>
        <v>336.71422000000018</v>
      </c>
      <c r="Q2363">
        <v>754001</v>
      </c>
      <c r="R2363" t="s">
        <v>312</v>
      </c>
      <c r="S2363" t="s">
        <v>457</v>
      </c>
      <c r="T2363" t="str">
        <f t="shared" si="614"/>
        <v>VEN</v>
      </c>
      <c r="U2363" t="s">
        <v>437</v>
      </c>
      <c r="V2363" s="33">
        <f t="shared" si="615"/>
        <v>1316.4</v>
      </c>
      <c r="W2363">
        <f t="shared" si="616"/>
        <v>120</v>
      </c>
      <c r="X2363" s="33">
        <f t="shared" si="617"/>
        <v>1051.2800000000002</v>
      </c>
      <c r="Y2363" s="33">
        <f t="shared" si="618"/>
        <v>265.12</v>
      </c>
      <c r="Z2363" s="45">
        <f t="shared" si="619"/>
        <v>0.23755258280158018</v>
      </c>
      <c r="AA2363" s="33">
        <f t="shared" si="620"/>
        <v>312.71422000000018</v>
      </c>
      <c r="AB2363" s="45">
        <f t="shared" si="621"/>
        <v>0.29746044821550882</v>
      </c>
      <c r="AC2363" s="33">
        <f>IFERROR($X2363/VLOOKUP(CONCATENATE("USD",C2363),[1]GEINDICE!AR$1:AS$65536,2,0),"")</f>
        <v>194.94140335261832</v>
      </c>
      <c r="AD2363" s="33">
        <f>IFERROR($AA2363/VLOOKUP(CONCATENATE("USD",C2363),[1]GEINDICE!AR$1:AS$65536,2,0),"")</f>
        <v>57.987357217030144</v>
      </c>
      <c r="AE2363" s="33">
        <f>IFERROR($X2363/VLOOKUP(CONCATENATE("EUR",C2363),[1]GEINDICE!AR$1:AS$65536,2,0),"")</f>
        <v>166.4181349036742</v>
      </c>
      <c r="AF2363" s="33">
        <f>IFERROR($AA2363/VLOOKUP(CONCATENATE("EUR",C2363),[1]GEINDICE!AR$1:AS$65536,2,0),"")</f>
        <v>49.502812999635935</v>
      </c>
      <c r="AG2363" s="48" t="str">
        <f>VLOOKUP(E2363,[1]Apresentação!AW$1:AX$65536,2,0)</f>
        <v xml:space="preserve">                    2 - LEATHER AUXILIARIES</v>
      </c>
      <c r="AH2363" s="48" t="str">
        <f t="shared" si="622"/>
        <v xml:space="preserve">         5215000242 - PROVOL BA BR</v>
      </c>
      <c r="AI2363" s="49" t="str">
        <f t="shared" si="623"/>
        <v xml:space="preserve">     L00087 - BOLZANO BRASIL INDUSTRIA E COM DE COUROS E PELES LTDA</v>
      </c>
      <c r="AJ2363" t="str">
        <f t="shared" si="624"/>
        <v xml:space="preserve">     90 - SALES</v>
      </c>
      <c r="AK2363" t="str">
        <f t="shared" si="625"/>
        <v/>
      </c>
      <c r="AL2363">
        <f t="shared" si="626"/>
        <v>8</v>
      </c>
      <c r="AM2363" t="str">
        <f t="shared" si="627"/>
        <v>2025 8</v>
      </c>
      <c r="AN2363" t="str">
        <f t="shared" si="628"/>
        <v xml:space="preserve">BOLZANO </v>
      </c>
    </row>
    <row r="2364" spans="1:40" x14ac:dyDescent="0.35">
      <c r="A2364">
        <v>83552</v>
      </c>
      <c r="B2364" t="s">
        <v>274</v>
      </c>
      <c r="C2364" s="31">
        <v>45888</v>
      </c>
      <c r="D2364" t="s">
        <v>373</v>
      </c>
      <c r="E2364" t="s">
        <v>374</v>
      </c>
      <c r="F2364" t="s">
        <v>787</v>
      </c>
      <c r="G2364" t="s">
        <v>788</v>
      </c>
      <c r="H2364" t="s">
        <v>891</v>
      </c>
      <c r="I2364" t="s">
        <v>892</v>
      </c>
      <c r="J2364">
        <v>120</v>
      </c>
      <c r="K2364">
        <v>1467.7</v>
      </c>
      <c r="L2364">
        <v>714.56578000000002</v>
      </c>
      <c r="M2364">
        <v>295.60000000000002</v>
      </c>
      <c r="N2364">
        <v>12.230869999999999</v>
      </c>
      <c r="O2364" s="32">
        <f t="shared" si="612"/>
        <v>1172.0999999999999</v>
      </c>
      <c r="P2364" s="32">
        <f t="shared" si="613"/>
        <v>457.53421999999989</v>
      </c>
      <c r="Q2364">
        <v>757882</v>
      </c>
      <c r="R2364" t="s">
        <v>312</v>
      </c>
      <c r="S2364" t="s">
        <v>457</v>
      </c>
      <c r="T2364" t="str">
        <f t="shared" si="614"/>
        <v>VEN</v>
      </c>
      <c r="U2364" t="s">
        <v>437</v>
      </c>
      <c r="V2364" s="33">
        <f t="shared" si="615"/>
        <v>1467.7</v>
      </c>
      <c r="W2364">
        <f t="shared" si="616"/>
        <v>120</v>
      </c>
      <c r="X2364" s="33">
        <f t="shared" si="617"/>
        <v>1172.0999999999999</v>
      </c>
      <c r="Y2364" s="33">
        <f t="shared" si="618"/>
        <v>295.60000000000002</v>
      </c>
      <c r="Z2364" s="45">
        <f t="shared" si="619"/>
        <v>0.29538340260271162</v>
      </c>
      <c r="AA2364" s="33">
        <f t="shared" si="620"/>
        <v>433.53421999999989</v>
      </c>
      <c r="AB2364" s="45">
        <f t="shared" si="621"/>
        <v>0.36987818445525117</v>
      </c>
      <c r="AC2364" s="33">
        <f>IFERROR($X2364/VLOOKUP(CONCATENATE("USD",C2364),[1]GEINDICE!AR$1:AS$65536,2,0),"")</f>
        <v>214.2152204108487</v>
      </c>
      <c r="AD2364" s="33">
        <f>IFERROR($AA2364/VLOOKUP(CONCATENATE("USD",C2364),[1]GEINDICE!AR$1:AS$65536,2,0),"")</f>
        <v>79.233536808246186</v>
      </c>
      <c r="AE2364" s="33">
        <f>IFERROR($X2364/VLOOKUP(CONCATENATE("EUR",C2364),[1]GEINDICE!AR$1:AS$65536,2,0),"")</f>
        <v>183.71761312873241</v>
      </c>
      <c r="AF2364" s="33">
        <f>IFERROR($AA2364/VLOOKUP(CONCATENATE("EUR",C2364),[1]GEINDICE!AR$1:AS$65536,2,0),"")</f>
        <v>67.953137196507768</v>
      </c>
      <c r="AG2364" s="48" t="str">
        <f>VLOOKUP(E2364,[1]Apresentação!AW$1:AX$65536,2,0)</f>
        <v xml:space="preserve">                    2 - LEATHER AUXILIARIES</v>
      </c>
      <c r="AH2364" s="48" t="str">
        <f t="shared" si="622"/>
        <v xml:space="preserve">         5215000242 - PROVOL BA BR</v>
      </c>
      <c r="AI2364" s="49" t="str">
        <f t="shared" si="623"/>
        <v xml:space="preserve">     L00091 - CURTUME AIMORE SA</v>
      </c>
      <c r="AJ2364" t="str">
        <f t="shared" si="624"/>
        <v xml:space="preserve">     90 - SALES</v>
      </c>
      <c r="AK2364" t="str">
        <f t="shared" si="625"/>
        <v/>
      </c>
      <c r="AL2364">
        <f t="shared" si="626"/>
        <v>8</v>
      </c>
      <c r="AM2364" t="str">
        <f t="shared" si="627"/>
        <v>2025 8</v>
      </c>
      <c r="AN2364" t="str">
        <f t="shared" si="628"/>
        <v xml:space="preserve">CURTUME </v>
      </c>
    </row>
    <row r="2365" spans="1:40" x14ac:dyDescent="0.35">
      <c r="A2365">
        <v>84325</v>
      </c>
      <c r="B2365" t="s">
        <v>274</v>
      </c>
      <c r="C2365" s="31">
        <v>45952</v>
      </c>
      <c r="D2365" t="s">
        <v>373</v>
      </c>
      <c r="E2365" t="s">
        <v>374</v>
      </c>
      <c r="F2365" t="s">
        <v>644</v>
      </c>
      <c r="G2365" t="s">
        <v>645</v>
      </c>
      <c r="H2365" t="s">
        <v>891</v>
      </c>
      <c r="I2365" t="s">
        <v>892</v>
      </c>
      <c r="J2365">
        <v>240</v>
      </c>
      <c r="K2365">
        <v>2632.8</v>
      </c>
      <c r="L2365">
        <v>1465.63291</v>
      </c>
      <c r="M2365">
        <v>530.25</v>
      </c>
      <c r="N2365">
        <v>10.97</v>
      </c>
      <c r="O2365" s="32">
        <f t="shared" si="612"/>
        <v>2102.5500000000002</v>
      </c>
      <c r="P2365" s="32">
        <f t="shared" si="613"/>
        <v>636.91709000000014</v>
      </c>
      <c r="Q2365">
        <v>764950</v>
      </c>
      <c r="R2365" t="s">
        <v>312</v>
      </c>
      <c r="S2365" t="s">
        <v>457</v>
      </c>
      <c r="T2365" t="str">
        <f t="shared" si="614"/>
        <v>VEN</v>
      </c>
      <c r="U2365" t="s">
        <v>437</v>
      </c>
      <c r="V2365" s="33">
        <f t="shared" si="615"/>
        <v>2632.8</v>
      </c>
      <c r="W2365">
        <f t="shared" si="616"/>
        <v>240</v>
      </c>
      <c r="X2365" s="33">
        <f t="shared" si="617"/>
        <v>2102.5500000000002</v>
      </c>
      <c r="Y2365" s="33">
        <f t="shared" si="618"/>
        <v>530.25</v>
      </c>
      <c r="Z2365" s="45">
        <f t="shared" si="619"/>
        <v>0.22368470449711339</v>
      </c>
      <c r="AA2365" s="33">
        <f t="shared" si="620"/>
        <v>588.91709000000014</v>
      </c>
      <c r="AB2365" s="45">
        <f t="shared" si="621"/>
        <v>0.28009659223324063</v>
      </c>
      <c r="AC2365" s="33">
        <f>IFERROR($X2365/VLOOKUP(CONCATENATE("USD",C2365),[1]GEINDICE!AR$1:AS$65536,2,0),"")</f>
        <v>390.09796281865749</v>
      </c>
      <c r="AD2365" s="33">
        <f>IFERROR($AA2365/VLOOKUP(CONCATENATE("USD",C2365),[1]GEINDICE!AR$1:AS$65536,2,0),"")</f>
        <v>109.26511002263537</v>
      </c>
      <c r="AE2365" s="33">
        <f>IFERROR($X2365/VLOOKUP(CONCATENATE("EUR",C2365),[1]GEINDICE!AR$1:AS$65536,2,0),"")</f>
        <v>335.94573866359889</v>
      </c>
      <c r="AF2365" s="33">
        <f>IFERROR($AA2365/VLOOKUP(CONCATENATE("EUR",C2365),[1]GEINDICE!AR$1:AS$65536,2,0),"")</f>
        <v>94.09725657495288</v>
      </c>
      <c r="AG2365" s="48" t="str">
        <f>VLOOKUP(E2365,[1]Apresentação!AW$1:AX$65536,2,0)</f>
        <v xml:space="preserve">                    2 - LEATHER AUXILIARIES</v>
      </c>
      <c r="AH2365" s="48" t="str">
        <f t="shared" si="622"/>
        <v xml:space="preserve">         5215000242 - PROVOL BA BR</v>
      </c>
      <c r="AI2365" s="49" t="str">
        <f t="shared" si="623"/>
        <v xml:space="preserve">     L00087 - BOLZANO BRASIL INDUSTRIA E COM DE COUROS E PELES LTDA</v>
      </c>
      <c r="AJ2365" t="str">
        <f t="shared" si="624"/>
        <v xml:space="preserve">     90 - SALES</v>
      </c>
      <c r="AK2365" t="str">
        <f t="shared" si="625"/>
        <v/>
      </c>
      <c r="AL2365">
        <f t="shared" si="626"/>
        <v>10</v>
      </c>
      <c r="AM2365" t="str">
        <f t="shared" si="627"/>
        <v>2025 10</v>
      </c>
      <c r="AN2365" t="str">
        <f t="shared" si="628"/>
        <v xml:space="preserve">BOLZANO </v>
      </c>
    </row>
    <row r="2366" spans="1:40" x14ac:dyDescent="0.35">
      <c r="A2366">
        <v>83274</v>
      </c>
      <c r="B2366" t="s">
        <v>274</v>
      </c>
      <c r="C2366" s="31">
        <v>45867</v>
      </c>
      <c r="D2366" t="s">
        <v>373</v>
      </c>
      <c r="E2366" t="s">
        <v>374</v>
      </c>
      <c r="F2366" t="s">
        <v>462</v>
      </c>
      <c r="G2366" t="s">
        <v>463</v>
      </c>
      <c r="H2366" t="s">
        <v>891</v>
      </c>
      <c r="I2366" t="s">
        <v>892</v>
      </c>
      <c r="J2366">
        <v>5000</v>
      </c>
      <c r="K2366">
        <v>46657.3</v>
      </c>
      <c r="L2366">
        <v>29809.40955</v>
      </c>
      <c r="M2366">
        <v>9396.84</v>
      </c>
      <c r="N2366">
        <v>9.3314599999999999</v>
      </c>
      <c r="O2366" s="32">
        <f t="shared" si="612"/>
        <v>37260.460000000006</v>
      </c>
      <c r="P2366" s="32">
        <f t="shared" si="613"/>
        <v>7451.0504500000061</v>
      </c>
      <c r="Q2366">
        <v>745297</v>
      </c>
      <c r="R2366" t="s">
        <v>312</v>
      </c>
      <c r="S2366" t="s">
        <v>457</v>
      </c>
      <c r="T2366" t="str">
        <f t="shared" si="614"/>
        <v>VEN</v>
      </c>
      <c r="U2366" t="s">
        <v>437</v>
      </c>
      <c r="V2366" s="33">
        <f t="shared" si="615"/>
        <v>46657.3</v>
      </c>
      <c r="W2366">
        <f t="shared" si="616"/>
        <v>5000</v>
      </c>
      <c r="X2366" s="33">
        <f t="shared" si="617"/>
        <v>37260.460000000006</v>
      </c>
      <c r="Y2366" s="33">
        <f t="shared" si="618"/>
        <v>9396.84</v>
      </c>
      <c r="Z2366" s="45">
        <f t="shared" si="619"/>
        <v>0.13826454702693911</v>
      </c>
      <c r="AA2366" s="33">
        <f t="shared" si="620"/>
        <v>6451.0504500000061</v>
      </c>
      <c r="AB2366" s="45">
        <f t="shared" si="621"/>
        <v>0.17313394547464001</v>
      </c>
      <c r="AC2366" s="33">
        <f>IFERROR($X2366/VLOOKUP(CONCATENATE("USD",C2366),[1]GEINDICE!AR$1:AS$65536,2,0),"")</f>
        <v>6681.812638978553</v>
      </c>
      <c r="AD2366" s="33">
        <f>IFERROR($AA2366/VLOOKUP(CONCATENATE("USD",C2366),[1]GEINDICE!AR$1:AS$65536,2,0),"")</f>
        <v>1156.8485851086732</v>
      </c>
      <c r="AE2366" s="33">
        <f>IFERROR($X2366/VLOOKUP(CONCATENATE("EUR",C2366),[1]GEINDICE!AR$1:AS$65536,2,0),"")</f>
        <v>5792.6217275045092</v>
      </c>
      <c r="AF2366" s="33">
        <f>IFERROR($AA2366/VLOOKUP(CONCATENATE("EUR",C2366),[1]GEINDICE!AR$1:AS$65536,2,0),"")</f>
        <v>1002.8994543249806</v>
      </c>
      <c r="AG2366" s="48" t="str">
        <f>VLOOKUP(E2366,[1]Apresentação!AW$1:AX$65536,2,0)</f>
        <v xml:space="preserve">                    2 - LEATHER AUXILIARIES</v>
      </c>
      <c r="AH2366" s="48" t="str">
        <f t="shared" si="622"/>
        <v xml:space="preserve">         5215000242 - PROVOL BA BR</v>
      </c>
      <c r="AI2366" s="49" t="str">
        <f t="shared" si="623"/>
        <v xml:space="preserve">     L00337 - AMCM IND COM IMP EXP E SERVS TECNICOS LTDA</v>
      </c>
      <c r="AJ2366" t="str">
        <f t="shared" si="624"/>
        <v xml:space="preserve">     90 - SALES</v>
      </c>
      <c r="AK2366" t="str">
        <f t="shared" si="625"/>
        <v/>
      </c>
      <c r="AL2366">
        <f t="shared" si="626"/>
        <v>7</v>
      </c>
      <c r="AM2366" t="str">
        <f t="shared" si="627"/>
        <v>2025 7</v>
      </c>
      <c r="AN2366" t="str">
        <f t="shared" si="628"/>
        <v xml:space="preserve">AMCM </v>
      </c>
    </row>
    <row r="2367" spans="1:40" x14ac:dyDescent="0.35">
      <c r="A2367">
        <v>83861</v>
      </c>
      <c r="B2367" t="s">
        <v>274</v>
      </c>
      <c r="C2367" s="31">
        <v>45915</v>
      </c>
      <c r="D2367" t="s">
        <v>373</v>
      </c>
      <c r="E2367" t="s">
        <v>374</v>
      </c>
      <c r="F2367" t="s">
        <v>644</v>
      </c>
      <c r="G2367" t="s">
        <v>645</v>
      </c>
      <c r="H2367" t="s">
        <v>891</v>
      </c>
      <c r="I2367" t="s">
        <v>892</v>
      </c>
      <c r="J2367">
        <v>360</v>
      </c>
      <c r="K2367">
        <v>3949.2000000000003</v>
      </c>
      <c r="L2367">
        <v>2155.2106399999998</v>
      </c>
      <c r="M2367">
        <v>795.37</v>
      </c>
      <c r="N2367">
        <v>10.97</v>
      </c>
      <c r="O2367" s="32">
        <f t="shared" si="612"/>
        <v>3153.8300000000004</v>
      </c>
      <c r="P2367" s="32">
        <f t="shared" si="613"/>
        <v>998.6193600000006</v>
      </c>
      <c r="Q2367">
        <v>761361</v>
      </c>
      <c r="R2367" t="s">
        <v>312</v>
      </c>
      <c r="S2367" t="s">
        <v>457</v>
      </c>
      <c r="T2367" t="str">
        <f t="shared" si="614"/>
        <v>VEN</v>
      </c>
      <c r="U2367" t="s">
        <v>348</v>
      </c>
      <c r="V2367" s="33">
        <f t="shared" si="615"/>
        <v>3949.2000000000003</v>
      </c>
      <c r="W2367">
        <f t="shared" si="616"/>
        <v>360</v>
      </c>
      <c r="X2367" s="33">
        <f t="shared" si="617"/>
        <v>3153.8300000000004</v>
      </c>
      <c r="Y2367" s="33">
        <f t="shared" si="618"/>
        <v>795.37</v>
      </c>
      <c r="Z2367" s="45">
        <f t="shared" si="619"/>
        <v>0.23463470069887585</v>
      </c>
      <c r="AA2367" s="33">
        <f t="shared" si="620"/>
        <v>926.6193600000006</v>
      </c>
      <c r="AB2367" s="45">
        <f t="shared" si="621"/>
        <v>0.29380764340500298</v>
      </c>
      <c r="AC2367" s="33">
        <f>IFERROR($X2367/VLOOKUP(CONCATENATE("USD",C2367),[1]GEINDICE!AR$1:AS$65536,2,0),"")</f>
        <v>592.73605472861232</v>
      </c>
      <c r="AD2367" s="33">
        <f>IFERROR($AA2367/VLOOKUP(CONCATENATE("USD",C2367),[1]GEINDICE!AR$1:AS$65536,2,0),"")</f>
        <v>174.15038340099244</v>
      </c>
      <c r="AE2367" s="33">
        <f>IFERROR($X2367/VLOOKUP(CONCATENATE("EUR",C2367),[1]GEINDICE!AR$1:AS$65536,2,0),"")</f>
        <v>503.46891861690239</v>
      </c>
      <c r="AF2367" s="33">
        <f>IFERROR($AA2367/VLOOKUP(CONCATENATE("EUR",C2367),[1]GEINDICE!AR$1:AS$65536,2,0),"")</f>
        <v>147.92301650649731</v>
      </c>
      <c r="AG2367" s="48" t="str">
        <f>VLOOKUP(E2367,[1]Apresentação!AW$1:AX$65536,2,0)</f>
        <v xml:space="preserve">                    2 - LEATHER AUXILIARIES</v>
      </c>
      <c r="AH2367" s="48" t="str">
        <f t="shared" si="622"/>
        <v xml:space="preserve">         5215000242 - PROVOL BA BR</v>
      </c>
      <c r="AI2367" s="49" t="str">
        <f t="shared" si="623"/>
        <v xml:space="preserve">     L00087 - BOLZANO BRASIL INDUSTRIA E COM DE COUROS E PELES LTDA</v>
      </c>
      <c r="AJ2367" t="str">
        <f t="shared" si="624"/>
        <v xml:space="preserve">     90 - SALES</v>
      </c>
      <c r="AK2367" t="str">
        <f t="shared" si="625"/>
        <v/>
      </c>
      <c r="AL2367">
        <f t="shared" si="626"/>
        <v>9</v>
      </c>
      <c r="AM2367" t="str">
        <f t="shared" si="627"/>
        <v>2025 9</v>
      </c>
      <c r="AN2367" t="str">
        <f t="shared" si="628"/>
        <v xml:space="preserve">BOLZANO </v>
      </c>
    </row>
    <row r="2368" spans="1:40" x14ac:dyDescent="0.35">
      <c r="A2368">
        <v>83384</v>
      </c>
      <c r="B2368" t="s">
        <v>274</v>
      </c>
      <c r="C2368" s="31">
        <v>45873</v>
      </c>
      <c r="D2368" t="s">
        <v>373</v>
      </c>
      <c r="E2368" t="s">
        <v>374</v>
      </c>
      <c r="F2368" t="s">
        <v>462</v>
      </c>
      <c r="G2368" t="s">
        <v>463</v>
      </c>
      <c r="H2368" t="s">
        <v>891</v>
      </c>
      <c r="I2368" t="s">
        <v>892</v>
      </c>
      <c r="J2368">
        <v>2000</v>
      </c>
      <c r="K2368">
        <v>18515.62</v>
      </c>
      <c r="L2368">
        <v>11923.76382</v>
      </c>
      <c r="M2368">
        <v>3729.07</v>
      </c>
      <c r="N2368">
        <v>9.2578099999999992</v>
      </c>
      <c r="O2368" s="32">
        <f t="shared" si="612"/>
        <v>14786.55</v>
      </c>
      <c r="P2368" s="32">
        <f t="shared" si="613"/>
        <v>2862.7861799999991</v>
      </c>
      <c r="Q2368">
        <v>748003</v>
      </c>
      <c r="R2368" t="s">
        <v>312</v>
      </c>
      <c r="S2368" t="s">
        <v>457</v>
      </c>
      <c r="T2368" t="str">
        <f t="shared" si="614"/>
        <v>VEN</v>
      </c>
      <c r="U2368" t="s">
        <v>437</v>
      </c>
      <c r="V2368" s="33">
        <f t="shared" si="615"/>
        <v>18515.62</v>
      </c>
      <c r="W2368">
        <f t="shared" si="616"/>
        <v>2000</v>
      </c>
      <c r="X2368" s="33">
        <f t="shared" si="617"/>
        <v>14786.55</v>
      </c>
      <c r="Y2368" s="33">
        <f t="shared" si="618"/>
        <v>3729.07</v>
      </c>
      <c r="Z2368" s="45">
        <f t="shared" si="619"/>
        <v>0.13301127264439427</v>
      </c>
      <c r="AA2368" s="33">
        <f t="shared" si="620"/>
        <v>2462.7861799999991</v>
      </c>
      <c r="AB2368" s="45">
        <f t="shared" si="621"/>
        <v>0.16655583486344003</v>
      </c>
      <c r="AC2368" s="33">
        <f>IFERROR($X2368/VLOOKUP(CONCATENATE("USD",C2368),[1]GEINDICE!AR$1:AS$65536,2,0),"")</f>
        <v>2682.9513907789446</v>
      </c>
      <c r="AD2368" s="33">
        <f>IFERROR($AA2368/VLOOKUP(CONCATENATE("USD",C2368),[1]GEINDICE!AR$1:AS$65536,2,0),"")</f>
        <v>446.86120878921469</v>
      </c>
      <c r="AE2368" s="33">
        <f>IFERROR($X2368/VLOOKUP(CONCATENATE("EUR",C2368),[1]GEINDICE!AR$1:AS$65536,2,0),"")</f>
        <v>2319.276919457297</v>
      </c>
      <c r="AF2368" s="33">
        <f>IFERROR($AA2368/VLOOKUP(CONCATENATE("EUR",C2368),[1]GEINDICE!AR$1:AS$65536,2,0),"")</f>
        <v>386.28910359971752</v>
      </c>
      <c r="AG2368" s="48" t="str">
        <f>VLOOKUP(E2368,[1]Apresentação!AW$1:AX$65536,2,0)</f>
        <v xml:space="preserve">                    2 - LEATHER AUXILIARIES</v>
      </c>
      <c r="AH2368" s="48" t="str">
        <f t="shared" si="622"/>
        <v xml:space="preserve">         5215000242 - PROVOL BA BR</v>
      </c>
      <c r="AI2368" s="49" t="str">
        <f t="shared" si="623"/>
        <v xml:space="preserve">     L00337 - AMCM IND COM IMP EXP E SERVS TECNICOS LTDA</v>
      </c>
      <c r="AJ2368" t="str">
        <f t="shared" si="624"/>
        <v xml:space="preserve">     90 - SALES</v>
      </c>
      <c r="AK2368" t="str">
        <f t="shared" si="625"/>
        <v/>
      </c>
      <c r="AL2368">
        <f t="shared" si="626"/>
        <v>8</v>
      </c>
      <c r="AM2368" t="str">
        <f t="shared" si="627"/>
        <v>2025 8</v>
      </c>
      <c r="AN2368" t="str">
        <f t="shared" si="628"/>
        <v xml:space="preserve">AMCM </v>
      </c>
    </row>
    <row r="2369" spans="1:40" x14ac:dyDescent="0.35">
      <c r="A2369">
        <v>83193</v>
      </c>
      <c r="B2369" t="s">
        <v>274</v>
      </c>
      <c r="C2369" s="31">
        <v>45859</v>
      </c>
      <c r="D2369" t="s">
        <v>373</v>
      </c>
      <c r="E2369" t="s">
        <v>374</v>
      </c>
      <c r="F2369" t="s">
        <v>462</v>
      </c>
      <c r="G2369" t="s">
        <v>463</v>
      </c>
      <c r="H2369" t="s">
        <v>891</v>
      </c>
      <c r="I2369" t="s">
        <v>892</v>
      </c>
      <c r="J2369">
        <v>5000</v>
      </c>
      <c r="K2369">
        <v>46314.1</v>
      </c>
      <c r="L2369">
        <v>29902.145499999999</v>
      </c>
      <c r="M2369">
        <v>9327.7099999999991</v>
      </c>
      <c r="N2369">
        <v>9.2628199999999996</v>
      </c>
      <c r="O2369" s="32">
        <f t="shared" si="612"/>
        <v>36986.39</v>
      </c>
      <c r="P2369" s="32">
        <f t="shared" si="613"/>
        <v>7084.2445000000007</v>
      </c>
      <c r="Q2369">
        <v>744336</v>
      </c>
      <c r="R2369" t="s">
        <v>312</v>
      </c>
      <c r="S2369" t="s">
        <v>457</v>
      </c>
      <c r="T2369" t="str">
        <f t="shared" si="614"/>
        <v>VEN</v>
      </c>
      <c r="U2369" t="s">
        <v>437</v>
      </c>
      <c r="V2369" s="33">
        <f t="shared" si="615"/>
        <v>46314.1</v>
      </c>
      <c r="W2369">
        <f t="shared" si="616"/>
        <v>5000</v>
      </c>
      <c r="X2369" s="33">
        <f t="shared" si="617"/>
        <v>36986.39</v>
      </c>
      <c r="Y2369" s="33">
        <f t="shared" si="618"/>
        <v>9327.7099999999991</v>
      </c>
      <c r="Z2369" s="45">
        <f t="shared" si="619"/>
        <v>0.13136916187510933</v>
      </c>
      <c r="AA2369" s="33">
        <f t="shared" si="620"/>
        <v>6084.2445000000007</v>
      </c>
      <c r="AB2369" s="45">
        <f t="shared" si="621"/>
        <v>0.16449954969922723</v>
      </c>
      <c r="AC2369" s="33">
        <f>IFERROR($X2369/VLOOKUP(CONCATENATE("USD",C2369),[1]GEINDICE!AR$1:AS$65536,2,0),"")</f>
        <v>6649.2386516853931</v>
      </c>
      <c r="AD2369" s="33">
        <f>IFERROR($AA2369/VLOOKUP(CONCATENATE("USD",C2369),[1]GEINDICE!AR$1:AS$65536,2,0),"")</f>
        <v>1093.796764044944</v>
      </c>
      <c r="AE2369" s="33">
        <f>IFERROR($X2369/VLOOKUP(CONCATENATE("EUR",C2369),[1]GEINDICE!AR$1:AS$65536,2,0),"")</f>
        <v>5680.6877697399741</v>
      </c>
      <c r="AF2369" s="33">
        <f>IFERROR($AA2369/VLOOKUP(CONCATENATE("EUR",C2369),[1]GEINDICE!AR$1:AS$65536,2,0),"")</f>
        <v>934.47058010413309</v>
      </c>
      <c r="AG2369" s="48" t="str">
        <f>VLOOKUP(E2369,[1]Apresentação!AW$1:AX$65536,2,0)</f>
        <v xml:space="preserve">                    2 - LEATHER AUXILIARIES</v>
      </c>
      <c r="AH2369" s="48" t="str">
        <f t="shared" si="622"/>
        <v xml:space="preserve">         5215000242 - PROVOL BA BR</v>
      </c>
      <c r="AI2369" s="49" t="str">
        <f t="shared" si="623"/>
        <v xml:space="preserve">     L00337 - AMCM IND COM IMP EXP E SERVS TECNICOS LTDA</v>
      </c>
      <c r="AJ2369" t="str">
        <f t="shared" si="624"/>
        <v xml:space="preserve">     90 - SALES</v>
      </c>
      <c r="AK2369" t="str">
        <f t="shared" si="625"/>
        <v/>
      </c>
      <c r="AL2369">
        <f t="shared" si="626"/>
        <v>7</v>
      </c>
      <c r="AM2369" t="str">
        <f t="shared" si="627"/>
        <v>2025 7</v>
      </c>
      <c r="AN2369" t="str">
        <f t="shared" si="628"/>
        <v xml:space="preserve">AMCM </v>
      </c>
    </row>
    <row r="2370" spans="1:40" x14ac:dyDescent="0.35">
      <c r="A2370">
        <v>82809</v>
      </c>
      <c r="B2370" t="s">
        <v>274</v>
      </c>
      <c r="C2370" s="31">
        <v>45825</v>
      </c>
      <c r="D2370" t="s">
        <v>373</v>
      </c>
      <c r="E2370" t="s">
        <v>374</v>
      </c>
      <c r="F2370" t="s">
        <v>458</v>
      </c>
      <c r="G2370" t="s">
        <v>459</v>
      </c>
      <c r="H2370" t="s">
        <v>891</v>
      </c>
      <c r="I2370" t="s">
        <v>892</v>
      </c>
      <c r="J2370">
        <v>240</v>
      </c>
      <c r="K2370">
        <v>2738.51</v>
      </c>
      <c r="L2370">
        <v>1458.05907</v>
      </c>
      <c r="M2370">
        <v>551.54</v>
      </c>
      <c r="N2370">
        <v>11.410459999999999</v>
      </c>
      <c r="O2370" s="32">
        <f t="shared" si="612"/>
        <v>2186.9700000000003</v>
      </c>
      <c r="P2370" s="32">
        <f t="shared" si="613"/>
        <v>728.91093000000023</v>
      </c>
      <c r="Q2370">
        <v>741592</v>
      </c>
      <c r="R2370" t="s">
        <v>312</v>
      </c>
      <c r="S2370" t="s">
        <v>457</v>
      </c>
      <c r="T2370" t="str">
        <f t="shared" si="614"/>
        <v>VEN</v>
      </c>
      <c r="U2370" t="s">
        <v>437</v>
      </c>
      <c r="V2370" s="33">
        <f t="shared" si="615"/>
        <v>2738.51</v>
      </c>
      <c r="W2370">
        <f t="shared" si="616"/>
        <v>240</v>
      </c>
      <c r="X2370" s="33">
        <f t="shared" si="617"/>
        <v>2186.9700000000003</v>
      </c>
      <c r="Y2370" s="33">
        <f t="shared" si="618"/>
        <v>551.54</v>
      </c>
      <c r="Z2370" s="45">
        <f t="shared" si="619"/>
        <v>0.2486428495787856</v>
      </c>
      <c r="AA2370" s="33">
        <f t="shared" si="620"/>
        <v>680.91093000000023</v>
      </c>
      <c r="AB2370" s="45">
        <f t="shared" si="621"/>
        <v>0.31134900341568478</v>
      </c>
      <c r="AC2370" s="33">
        <f>IFERROR($X2370/VLOOKUP(CONCATENATE("USD",C2370),[1]GEINDICE!AR$1:AS$65536,2,0),"")</f>
        <v>399.27884176510327</v>
      </c>
      <c r="AD2370" s="33">
        <f>IFERROR($AA2370/VLOOKUP(CONCATENATE("USD",C2370),[1]GEINDICE!AR$1:AS$65536,2,0),"")</f>
        <v>124.31506946853379</v>
      </c>
      <c r="AE2370" s="33">
        <f>IFERROR($X2370/VLOOKUP(CONCATENATE("EUR",C2370),[1]GEINDICE!AR$1:AS$65536,2,0),"")</f>
        <v>346.1436191260031</v>
      </c>
      <c r="AF2370" s="33">
        <f>IFERROR($AA2370/VLOOKUP(CONCATENATE("EUR",C2370),[1]GEINDICE!AR$1:AS$65536,2,0),"")</f>
        <v>107.77147085357943</v>
      </c>
      <c r="AG2370" s="48" t="str">
        <f>VLOOKUP(E2370,[1]Apresentação!AW$1:AX$65536,2,0)</f>
        <v xml:space="preserve">                    2 - LEATHER AUXILIARIES</v>
      </c>
      <c r="AH2370" s="48" t="str">
        <f t="shared" si="622"/>
        <v xml:space="preserve">         5215000242 - PROVOL BA BR</v>
      </c>
      <c r="AI2370" s="49" t="str">
        <f t="shared" si="623"/>
        <v xml:space="preserve">     L00052 - CURTUME RUSAN LTDA</v>
      </c>
      <c r="AJ2370" t="str">
        <f t="shared" si="624"/>
        <v xml:space="preserve">     90 - SALES</v>
      </c>
      <c r="AK2370" t="str">
        <f t="shared" si="625"/>
        <v/>
      </c>
      <c r="AL2370">
        <f t="shared" si="626"/>
        <v>6</v>
      </c>
      <c r="AM2370" t="str">
        <f t="shared" si="627"/>
        <v>2025 6</v>
      </c>
      <c r="AN2370" t="str">
        <f t="shared" si="628"/>
        <v xml:space="preserve">CURTUME </v>
      </c>
    </row>
    <row r="2371" spans="1:40" x14ac:dyDescent="0.35">
      <c r="A2371">
        <v>84517</v>
      </c>
      <c r="B2371" t="s">
        <v>274</v>
      </c>
      <c r="C2371" s="31">
        <v>45966</v>
      </c>
      <c r="D2371" t="s">
        <v>373</v>
      </c>
      <c r="E2371" t="s">
        <v>374</v>
      </c>
      <c r="F2371" t="s">
        <v>458</v>
      </c>
      <c r="G2371" t="s">
        <v>459</v>
      </c>
      <c r="H2371" t="s">
        <v>891</v>
      </c>
      <c r="I2371" t="s">
        <v>892</v>
      </c>
      <c r="J2371">
        <v>1000</v>
      </c>
      <c r="K2371">
        <v>11146.12</v>
      </c>
      <c r="L2371">
        <v>5846.4301599999999</v>
      </c>
      <c r="M2371">
        <v>2244.84</v>
      </c>
      <c r="N2371">
        <v>11.14612</v>
      </c>
      <c r="O2371" s="32">
        <f t="shared" si="612"/>
        <v>8901.2800000000007</v>
      </c>
      <c r="P2371" s="32">
        <f t="shared" si="613"/>
        <v>3054.8498400000008</v>
      </c>
      <c r="Q2371">
        <v>766297</v>
      </c>
      <c r="R2371" t="s">
        <v>312</v>
      </c>
      <c r="S2371" t="s">
        <v>457</v>
      </c>
      <c r="T2371" t="str">
        <f t="shared" si="614"/>
        <v>VEN</v>
      </c>
      <c r="U2371" t="s">
        <v>437</v>
      </c>
      <c r="V2371" s="33">
        <f t="shared" si="615"/>
        <v>11146.12</v>
      </c>
      <c r="W2371">
        <f t="shared" si="616"/>
        <v>1000</v>
      </c>
      <c r="X2371" s="33">
        <f t="shared" si="617"/>
        <v>8901.2800000000007</v>
      </c>
      <c r="Y2371" s="33">
        <f t="shared" si="618"/>
        <v>2244.84</v>
      </c>
      <c r="Z2371" s="45">
        <f t="shared" si="619"/>
        <v>0.25612947285692245</v>
      </c>
      <c r="AA2371" s="33">
        <f t="shared" si="620"/>
        <v>2854.8498400000008</v>
      </c>
      <c r="AB2371" s="45">
        <f t="shared" si="621"/>
        <v>0.32072351841532909</v>
      </c>
      <c r="AC2371" s="33" t="str">
        <f>IFERROR($X2371/VLOOKUP(CONCATENATE("USD",C2371),[1]GEINDICE!AR$1:AS$65536,2,0),"")</f>
        <v/>
      </c>
      <c r="AD2371" s="33" t="str">
        <f>IFERROR($AA2371/VLOOKUP(CONCATENATE("USD",C2371),[1]GEINDICE!AR$1:AS$65536,2,0),"")</f>
        <v/>
      </c>
      <c r="AE2371" s="33" t="str">
        <f>IFERROR($X2371/VLOOKUP(CONCATENATE("EUR",C2371),[1]GEINDICE!AR$1:AS$65536,2,0),"")</f>
        <v/>
      </c>
      <c r="AF2371" s="33" t="str">
        <f>IFERROR($AA2371/VLOOKUP(CONCATENATE("EUR",C2371),[1]GEINDICE!AR$1:AS$65536,2,0),"")</f>
        <v/>
      </c>
      <c r="AG2371" s="48" t="str">
        <f>VLOOKUP(E2371,[1]Apresentação!AW$1:AX$65536,2,0)</f>
        <v xml:space="preserve">                    2 - LEATHER AUXILIARIES</v>
      </c>
      <c r="AH2371" s="48" t="str">
        <f t="shared" si="622"/>
        <v xml:space="preserve">         5215000242 - PROVOL BA BR</v>
      </c>
      <c r="AI2371" s="49" t="str">
        <f t="shared" si="623"/>
        <v xml:space="preserve">     L00052 - CURTUME RUSAN LTDA</v>
      </c>
      <c r="AJ2371" t="str">
        <f t="shared" si="624"/>
        <v xml:space="preserve">     90 - SALES</v>
      </c>
      <c r="AK2371" t="str">
        <f t="shared" si="625"/>
        <v/>
      </c>
      <c r="AL2371">
        <f t="shared" si="626"/>
        <v>11</v>
      </c>
      <c r="AM2371" t="str">
        <f t="shared" si="627"/>
        <v>2025 11</v>
      </c>
      <c r="AN2371" t="str">
        <f t="shared" si="628"/>
        <v xml:space="preserve">CURTUME </v>
      </c>
    </row>
    <row r="2372" spans="1:40" x14ac:dyDescent="0.35">
      <c r="A2372">
        <v>84547</v>
      </c>
      <c r="B2372" t="s">
        <v>274</v>
      </c>
      <c r="C2372" s="31">
        <v>45967</v>
      </c>
      <c r="D2372" t="s">
        <v>373</v>
      </c>
      <c r="E2372" t="s">
        <v>374</v>
      </c>
      <c r="F2372" t="s">
        <v>644</v>
      </c>
      <c r="G2372" t="s">
        <v>645</v>
      </c>
      <c r="H2372" t="s">
        <v>891</v>
      </c>
      <c r="I2372" t="s">
        <v>892</v>
      </c>
      <c r="J2372">
        <v>360</v>
      </c>
      <c r="K2372">
        <v>3949.2000000000003</v>
      </c>
      <c r="L2372">
        <v>2106.4030699999998</v>
      </c>
      <c r="M2372">
        <v>795.37</v>
      </c>
      <c r="N2372">
        <v>10.97</v>
      </c>
      <c r="O2372" s="32">
        <f t="shared" ref="O2372:O2435" si="629">$K2372-$Y2372</f>
        <v>3153.8300000000004</v>
      </c>
      <c r="P2372" s="32">
        <f t="shared" ref="P2372:P2435" si="630">($O2372-$L2372)</f>
        <v>1047.4269300000005</v>
      </c>
      <c r="Q2372">
        <v>766488</v>
      </c>
      <c r="R2372" t="s">
        <v>312</v>
      </c>
      <c r="S2372" t="s">
        <v>457</v>
      </c>
      <c r="T2372" t="str">
        <f t="shared" ref="T2372:T2435" si="631">MID($U2372,1,3)</f>
        <v>VEN</v>
      </c>
      <c r="U2372" t="s">
        <v>437</v>
      </c>
      <c r="V2372" s="33">
        <f t="shared" ref="V2372:V2435" si="632">IF($T2372="DEV",-$K2372,$K2372)</f>
        <v>3949.2000000000003</v>
      </c>
      <c r="W2372">
        <f t="shared" ref="W2372:W2435" si="633">IF($T2372="DEV",-$J2372,$J2372)</f>
        <v>360</v>
      </c>
      <c r="X2372" s="33">
        <f t="shared" ref="X2372:X2435" si="634">$V2372-$Y2372</f>
        <v>3153.8300000000004</v>
      </c>
      <c r="Y2372" s="33">
        <f t="shared" ref="Y2372:Y2435" si="635">IF(A2372=59876,M2372,IF(A2372=59868,M2372,IF(R2372="6111",((K2372*0.12)+M2372),IF(T2372="DEV",-M2372,M2372))))</f>
        <v>795.37</v>
      </c>
      <c r="Z2372" s="45">
        <f t="shared" ref="Z2372:Z2435" si="636">IFERROR($AA2372/$V2372,0)</f>
        <v>0.24699355059252517</v>
      </c>
      <c r="AA2372" s="33">
        <f t="shared" ref="AA2372:AA2435" si="637">IF(VLOOKUP(AL2372,AR:AS,2,0)="sim",IF($T2372="DEV",($X2372-$L2372),$P2372)-(0.2*W2372),IF(VLOOKUP(AL2372,AR:AS,2,0)="OK",IF($T2372="DEV",($X2372-$L2372),$P2372)-(0.2*W2372),IF($T2372="DEV",($X2372-$L2372),$P2372)))</f>
        <v>975.42693000000054</v>
      </c>
      <c r="AB2372" s="45">
        <f t="shared" ref="AB2372:AB2435" si="638">IFERROR($AA2372/$X2372,0)</f>
        <v>0.30928329364613832</v>
      </c>
      <c r="AC2372" s="33" t="str">
        <f>IFERROR($X2372/VLOOKUP(CONCATENATE("USD",C2372),[1]GEINDICE!AR$1:AS$65536,2,0),"")</f>
        <v/>
      </c>
      <c r="AD2372" s="33" t="str">
        <f>IFERROR($AA2372/VLOOKUP(CONCATENATE("USD",C2372),[1]GEINDICE!AR$1:AS$65536,2,0),"")</f>
        <v/>
      </c>
      <c r="AE2372" s="33" t="str">
        <f>IFERROR($X2372/VLOOKUP(CONCATENATE("EUR",C2372),[1]GEINDICE!AR$1:AS$65536,2,0),"")</f>
        <v/>
      </c>
      <c r="AF2372" s="33" t="str">
        <f>IFERROR($AA2372/VLOOKUP(CONCATENATE("EUR",C2372),[1]GEINDICE!AR$1:AS$65536,2,0),"")</f>
        <v/>
      </c>
      <c r="AG2372" s="48" t="str">
        <f>VLOOKUP(E2372,[1]Apresentação!AW$1:AX$65536,2,0)</f>
        <v xml:space="preserve">                    2 - LEATHER AUXILIARIES</v>
      </c>
      <c r="AH2372" s="48" t="str">
        <f t="shared" ref="AH2372:AH2435" si="639">CONCATENATE("         ",H2372," - ",I2372)</f>
        <v xml:space="preserve">         5215000242 - PROVOL BA BR</v>
      </c>
      <c r="AI2372" s="49" t="str">
        <f t="shared" ref="AI2372:AI2435" si="640">CONCATENATE("     ",F2372," - ",G2372)</f>
        <v xml:space="preserve">     L00087 - BOLZANO BRASIL INDUSTRIA E COM DE COUROS E PELES LTDA</v>
      </c>
      <c r="AJ2372" t="str">
        <f t="shared" ref="AJ2372:AJ2435" si="641">IF(RIGHT(I2372,2)="BR","     90 - SALES","     93 - RESALES")</f>
        <v xml:space="preserve">     90 - SALES</v>
      </c>
      <c r="AK2372" t="str">
        <f t="shared" ref="AK2372:AK2435" si="642">IF(R2372="3201","EXP",IF(R2372="7101","EXP",""))</f>
        <v/>
      </c>
      <c r="AL2372">
        <f t="shared" ref="AL2372:AL2435" si="643">VLOOKUP(MONTH(C2372),AQ:AR,2,0)</f>
        <v>11</v>
      </c>
      <c r="AM2372" t="str">
        <f t="shared" ref="AM2372:AM2435" si="644">CONCATENATE(YEAR(C2372)," ",MONTH(C2372))</f>
        <v>2025 11</v>
      </c>
      <c r="AN2372" t="str">
        <f t="shared" ref="AN2372:AN2435" si="645">MID(G2372,1,SEARCH(" ",G2372,1))</f>
        <v xml:space="preserve">BOLZANO </v>
      </c>
    </row>
    <row r="2373" spans="1:40" x14ac:dyDescent="0.35">
      <c r="A2373">
        <v>84222</v>
      </c>
      <c r="B2373" t="s">
        <v>274</v>
      </c>
      <c r="C2373" s="31">
        <v>45945</v>
      </c>
      <c r="D2373" t="s">
        <v>373</v>
      </c>
      <c r="E2373" t="s">
        <v>374</v>
      </c>
      <c r="F2373" t="s">
        <v>644</v>
      </c>
      <c r="G2373" t="s">
        <v>645</v>
      </c>
      <c r="H2373" t="s">
        <v>891</v>
      </c>
      <c r="I2373" t="s">
        <v>892</v>
      </c>
      <c r="J2373">
        <v>240</v>
      </c>
      <c r="K2373">
        <v>2632.8</v>
      </c>
      <c r="L2373">
        <v>1459.44739</v>
      </c>
      <c r="M2373">
        <v>530.25</v>
      </c>
      <c r="N2373">
        <v>10.97</v>
      </c>
      <c r="O2373" s="32">
        <f t="shared" si="629"/>
        <v>2102.5500000000002</v>
      </c>
      <c r="P2373" s="32">
        <f t="shared" si="630"/>
        <v>643.10261000000014</v>
      </c>
      <c r="Q2373">
        <v>764308</v>
      </c>
      <c r="R2373" t="s">
        <v>312</v>
      </c>
      <c r="S2373" t="s">
        <v>457</v>
      </c>
      <c r="T2373" t="str">
        <f t="shared" si="631"/>
        <v>VEN</v>
      </c>
      <c r="U2373" t="s">
        <v>437</v>
      </c>
      <c r="V2373" s="33">
        <f t="shared" si="632"/>
        <v>2632.8</v>
      </c>
      <c r="W2373">
        <f t="shared" si="633"/>
        <v>240</v>
      </c>
      <c r="X2373" s="33">
        <f t="shared" si="634"/>
        <v>2102.5500000000002</v>
      </c>
      <c r="Y2373" s="33">
        <f t="shared" si="635"/>
        <v>530.25</v>
      </c>
      <c r="Z2373" s="45">
        <f t="shared" si="636"/>
        <v>0.22603411197204501</v>
      </c>
      <c r="AA2373" s="33">
        <f t="shared" si="637"/>
        <v>595.10261000000014</v>
      </c>
      <c r="AB2373" s="45">
        <f t="shared" si="638"/>
        <v>0.28303850562412314</v>
      </c>
      <c r="AC2373" s="33">
        <f>IFERROR($X2373/VLOOKUP(CONCATENATE("USD",C2373),[1]GEINDICE!AR$1:AS$65536,2,0),"")</f>
        <v>386.04399236192711</v>
      </c>
      <c r="AD2373" s="33">
        <f>IFERROR($AA2373/VLOOKUP(CONCATENATE("USD",C2373),[1]GEINDICE!AR$1:AS$65536,2,0),"")</f>
        <v>109.26531470329026</v>
      </c>
      <c r="AE2373" s="33">
        <f>IFERROR($X2373/VLOOKUP(CONCATENATE("EUR",C2373),[1]GEINDICE!AR$1:AS$65536,2,0),"")</f>
        <v>331.67957596504237</v>
      </c>
      <c r="AF2373" s="33">
        <f>IFERROR($AA2373/VLOOKUP(CONCATENATE("EUR",C2373),[1]GEINDICE!AR$1:AS$65536,2,0),"")</f>
        <v>93.878091527188417</v>
      </c>
      <c r="AG2373" s="48" t="str">
        <f>VLOOKUP(E2373,[1]Apresentação!AW$1:AX$65536,2,0)</f>
        <v xml:space="preserve">                    2 - LEATHER AUXILIARIES</v>
      </c>
      <c r="AH2373" s="48" t="str">
        <f t="shared" si="639"/>
        <v xml:space="preserve">         5215000242 - PROVOL BA BR</v>
      </c>
      <c r="AI2373" s="49" t="str">
        <f t="shared" si="640"/>
        <v xml:space="preserve">     L00087 - BOLZANO BRASIL INDUSTRIA E COM DE COUROS E PELES LTDA</v>
      </c>
      <c r="AJ2373" t="str">
        <f t="shared" si="641"/>
        <v xml:space="preserve">     90 - SALES</v>
      </c>
      <c r="AK2373" t="str">
        <f t="shared" si="642"/>
        <v/>
      </c>
      <c r="AL2373">
        <f t="shared" si="643"/>
        <v>10</v>
      </c>
      <c r="AM2373" t="str">
        <f t="shared" si="644"/>
        <v>2025 10</v>
      </c>
      <c r="AN2373" t="str">
        <f t="shared" si="645"/>
        <v xml:space="preserve">BOLZANO </v>
      </c>
    </row>
    <row r="2374" spans="1:40" x14ac:dyDescent="0.35">
      <c r="A2374">
        <v>84240</v>
      </c>
      <c r="B2374" t="s">
        <v>274</v>
      </c>
      <c r="C2374" s="31">
        <v>45946</v>
      </c>
      <c r="D2374" t="s">
        <v>373</v>
      </c>
      <c r="E2374" t="s">
        <v>374</v>
      </c>
      <c r="F2374" t="s">
        <v>458</v>
      </c>
      <c r="G2374" t="s">
        <v>459</v>
      </c>
      <c r="H2374" t="s">
        <v>891</v>
      </c>
      <c r="I2374" t="s">
        <v>892</v>
      </c>
      <c r="J2374">
        <v>600</v>
      </c>
      <c r="K2374">
        <v>6764.43</v>
      </c>
      <c r="L2374">
        <v>3662.9671899999998</v>
      </c>
      <c r="M2374">
        <v>1362.36</v>
      </c>
      <c r="N2374">
        <v>11.274049999999999</v>
      </c>
      <c r="O2374" s="32">
        <f t="shared" si="629"/>
        <v>5402.0700000000006</v>
      </c>
      <c r="P2374" s="32">
        <f t="shared" si="630"/>
        <v>1739.1028100000008</v>
      </c>
      <c r="Q2374">
        <v>764427</v>
      </c>
      <c r="R2374" t="s">
        <v>312</v>
      </c>
      <c r="S2374" t="s">
        <v>457</v>
      </c>
      <c r="T2374" t="str">
        <f t="shared" si="631"/>
        <v>VEN</v>
      </c>
      <c r="U2374" t="s">
        <v>437</v>
      </c>
      <c r="V2374" s="33">
        <f t="shared" si="632"/>
        <v>6764.43</v>
      </c>
      <c r="W2374">
        <f t="shared" si="633"/>
        <v>600</v>
      </c>
      <c r="X2374" s="33">
        <f t="shared" si="634"/>
        <v>5402.0700000000006</v>
      </c>
      <c r="Y2374" s="33">
        <f t="shared" si="635"/>
        <v>1362.36</v>
      </c>
      <c r="Z2374" s="45">
        <f t="shared" si="636"/>
        <v>0.23935539431999456</v>
      </c>
      <c r="AA2374" s="33">
        <f t="shared" si="637"/>
        <v>1619.1028100000008</v>
      </c>
      <c r="AB2374" s="45">
        <f t="shared" si="638"/>
        <v>0.2997189614351537</v>
      </c>
      <c r="AC2374" s="33">
        <f>IFERROR($X2374/VLOOKUP(CONCATENATE("USD",C2374),[1]GEINDICE!AR$1:AS$65536,2,0),"")</f>
        <v>993.8679765978585</v>
      </c>
      <c r="AD2374" s="33">
        <f>IFERROR($AA2374/VLOOKUP(CONCATENATE("USD",C2374),[1]GEINDICE!AR$1:AS$65536,2,0),"")</f>
        <v>297.88107774956779</v>
      </c>
      <c r="AE2374" s="33">
        <f>IFERROR($X2374/VLOOKUP(CONCATENATE("EUR",C2374),[1]GEINDICE!AR$1:AS$65536,2,0),"")</f>
        <v>851.9405762588907</v>
      </c>
      <c r="AF2374" s="33">
        <f>IFERROR($AA2374/VLOOKUP(CONCATENATE("EUR",C2374),[1]GEINDICE!AR$1:AS$65536,2,0),"")</f>
        <v>255.34274472078107</v>
      </c>
      <c r="AG2374" s="48" t="str">
        <f>VLOOKUP(E2374,[1]Apresentação!AW$1:AX$65536,2,0)</f>
        <v xml:space="preserve">                    2 - LEATHER AUXILIARIES</v>
      </c>
      <c r="AH2374" s="48" t="str">
        <f t="shared" si="639"/>
        <v xml:space="preserve">         5215000242 - PROVOL BA BR</v>
      </c>
      <c r="AI2374" s="49" t="str">
        <f t="shared" si="640"/>
        <v xml:space="preserve">     L00052 - CURTUME RUSAN LTDA</v>
      </c>
      <c r="AJ2374" t="str">
        <f t="shared" si="641"/>
        <v xml:space="preserve">     90 - SALES</v>
      </c>
      <c r="AK2374" t="str">
        <f t="shared" si="642"/>
        <v/>
      </c>
      <c r="AL2374">
        <f t="shared" si="643"/>
        <v>10</v>
      </c>
      <c r="AM2374" t="str">
        <f t="shared" si="644"/>
        <v>2025 10</v>
      </c>
      <c r="AN2374" t="str">
        <f t="shared" si="645"/>
        <v xml:space="preserve">CURTUME </v>
      </c>
    </row>
    <row r="2375" spans="1:40" x14ac:dyDescent="0.35">
      <c r="A2375">
        <v>82794</v>
      </c>
      <c r="B2375" t="s">
        <v>274</v>
      </c>
      <c r="C2375" s="31">
        <v>45824</v>
      </c>
      <c r="D2375" t="s">
        <v>373</v>
      </c>
      <c r="E2375" t="s">
        <v>374</v>
      </c>
      <c r="F2375" t="s">
        <v>462</v>
      </c>
      <c r="G2375" t="s">
        <v>463</v>
      </c>
      <c r="H2375" t="s">
        <v>891</v>
      </c>
      <c r="I2375" t="s">
        <v>892</v>
      </c>
      <c r="J2375">
        <v>8000</v>
      </c>
      <c r="K2375">
        <v>74351.040000000008</v>
      </c>
      <c r="L2375">
        <v>48601.969120000002</v>
      </c>
      <c r="M2375">
        <v>14974.39</v>
      </c>
      <c r="N2375">
        <v>9.2938799999999997</v>
      </c>
      <c r="O2375" s="32">
        <f t="shared" si="629"/>
        <v>59376.650000000009</v>
      </c>
      <c r="P2375" s="32">
        <f t="shared" si="630"/>
        <v>10774.680880000007</v>
      </c>
      <c r="Q2375">
        <v>741457</v>
      </c>
      <c r="R2375" t="s">
        <v>312</v>
      </c>
      <c r="S2375" t="s">
        <v>457</v>
      </c>
      <c r="T2375" t="str">
        <f t="shared" si="631"/>
        <v>VEN</v>
      </c>
      <c r="U2375" t="s">
        <v>437</v>
      </c>
      <c r="V2375" s="33">
        <f t="shared" si="632"/>
        <v>74351.040000000008</v>
      </c>
      <c r="W2375">
        <f t="shared" si="633"/>
        <v>8000</v>
      </c>
      <c r="X2375" s="33">
        <f t="shared" si="634"/>
        <v>59376.650000000009</v>
      </c>
      <c r="Y2375" s="33">
        <f t="shared" si="635"/>
        <v>14974.39</v>
      </c>
      <c r="Z2375" s="45">
        <f t="shared" si="636"/>
        <v>0.12339680628542662</v>
      </c>
      <c r="AA2375" s="33">
        <f t="shared" si="637"/>
        <v>9174.6808800000072</v>
      </c>
      <c r="AB2375" s="45">
        <f t="shared" si="638"/>
        <v>0.15451664720054106</v>
      </c>
      <c r="AC2375" s="33">
        <f>IFERROR($X2375/VLOOKUP(CONCATENATE("USD",C2375),[1]GEINDICE!AR$1:AS$65536,2,0),"")</f>
        <v>10771.665185131435</v>
      </c>
      <c r="AD2375" s="33">
        <f>IFERROR($AA2375/VLOOKUP(CONCATENATE("USD",C2375),[1]GEINDICE!AR$1:AS$65536,2,0),"")</f>
        <v>1664.4015891733045</v>
      </c>
      <c r="AE2375" s="33">
        <f>IFERROR($X2375/VLOOKUP(CONCATENATE("EUR",C2375),[1]GEINDICE!AR$1:AS$65536,2,0),"")</f>
        <v>9301.1450859989363</v>
      </c>
      <c r="AF2375" s="33">
        <f>IFERROR($AA2375/VLOOKUP(CONCATENATE("EUR",C2375),[1]GEINDICE!AR$1:AS$65536,2,0),"")</f>
        <v>1437.1817538143437</v>
      </c>
      <c r="AG2375" s="48" t="str">
        <f>VLOOKUP(E2375,[1]Apresentação!AW$1:AX$65536,2,0)</f>
        <v xml:space="preserve">                    2 - LEATHER AUXILIARIES</v>
      </c>
      <c r="AH2375" s="48" t="str">
        <f t="shared" si="639"/>
        <v xml:space="preserve">         5215000242 - PROVOL BA BR</v>
      </c>
      <c r="AI2375" s="49" t="str">
        <f t="shared" si="640"/>
        <v xml:space="preserve">     L00337 - AMCM IND COM IMP EXP E SERVS TECNICOS LTDA</v>
      </c>
      <c r="AJ2375" t="str">
        <f t="shared" si="641"/>
        <v xml:space="preserve">     90 - SALES</v>
      </c>
      <c r="AK2375" t="str">
        <f t="shared" si="642"/>
        <v/>
      </c>
      <c r="AL2375">
        <f t="shared" si="643"/>
        <v>6</v>
      </c>
      <c r="AM2375" t="str">
        <f t="shared" si="644"/>
        <v>2025 6</v>
      </c>
      <c r="AN2375" t="str">
        <f t="shared" si="645"/>
        <v xml:space="preserve">AMCM </v>
      </c>
    </row>
    <row r="2376" spans="1:40" x14ac:dyDescent="0.35">
      <c r="A2376">
        <v>83632</v>
      </c>
      <c r="B2376" t="s">
        <v>274</v>
      </c>
      <c r="C2376" s="31">
        <v>45894</v>
      </c>
      <c r="D2376" t="s">
        <v>373</v>
      </c>
      <c r="E2376" t="s">
        <v>374</v>
      </c>
      <c r="F2376" t="s">
        <v>462</v>
      </c>
      <c r="G2376" t="s">
        <v>463</v>
      </c>
      <c r="H2376" t="s">
        <v>891</v>
      </c>
      <c r="I2376" t="s">
        <v>892</v>
      </c>
      <c r="J2376">
        <v>6000</v>
      </c>
      <c r="K2376">
        <v>54500.76</v>
      </c>
      <c r="L2376">
        <v>35728.288760000003</v>
      </c>
      <c r="M2376">
        <v>10976.52</v>
      </c>
      <c r="N2376">
        <v>9.0834599999999988</v>
      </c>
      <c r="O2376" s="32">
        <f t="shared" si="629"/>
        <v>43524.240000000005</v>
      </c>
      <c r="P2376" s="32">
        <f t="shared" si="630"/>
        <v>7795.9512400000021</v>
      </c>
      <c r="Q2376">
        <v>759727</v>
      </c>
      <c r="R2376" t="s">
        <v>312</v>
      </c>
      <c r="S2376" t="s">
        <v>457</v>
      </c>
      <c r="T2376" t="str">
        <f t="shared" si="631"/>
        <v>VEN</v>
      </c>
      <c r="U2376" t="s">
        <v>437</v>
      </c>
      <c r="V2376" s="33">
        <f t="shared" si="632"/>
        <v>54500.76</v>
      </c>
      <c r="W2376">
        <f t="shared" si="633"/>
        <v>6000</v>
      </c>
      <c r="X2376" s="33">
        <f t="shared" si="634"/>
        <v>43524.240000000005</v>
      </c>
      <c r="Y2376" s="33">
        <f t="shared" si="635"/>
        <v>10976.52</v>
      </c>
      <c r="Z2376" s="45">
        <f t="shared" si="636"/>
        <v>0.12102494056963613</v>
      </c>
      <c r="AA2376" s="33">
        <f t="shared" si="637"/>
        <v>6595.9512400000021</v>
      </c>
      <c r="AB2376" s="45">
        <f t="shared" si="638"/>
        <v>0.1515466149437647</v>
      </c>
      <c r="AC2376" s="33">
        <f>IFERROR($X2376/VLOOKUP(CONCATENATE("USD",C2376),[1]GEINDICE!AR$1:AS$65536,2,0),"")</f>
        <v>8034.1566064901981</v>
      </c>
      <c r="AD2376" s="33">
        <f>IFERROR($AA2376/VLOOKUP(CONCATENATE("USD",C2376),[1]GEINDICE!AR$1:AS$65536,2,0),"")</f>
        <v>1217.5492376416735</v>
      </c>
      <c r="AE2376" s="33">
        <f>IFERROR($X2376/VLOOKUP(CONCATENATE("EUR",C2376),[1]GEINDICE!AR$1:AS$65536,2,0),"")</f>
        <v>6883.9148451586379</v>
      </c>
      <c r="AF2376" s="33">
        <f>IFERROR($AA2376/VLOOKUP(CONCATENATE("EUR",C2376),[1]GEINDICE!AR$1:AS$65536,2,0),"")</f>
        <v>1043.2339923449217</v>
      </c>
      <c r="AG2376" s="48" t="str">
        <f>VLOOKUP(E2376,[1]Apresentação!AW$1:AX$65536,2,0)</f>
        <v xml:space="preserve">                    2 - LEATHER AUXILIARIES</v>
      </c>
      <c r="AH2376" s="48" t="str">
        <f t="shared" si="639"/>
        <v xml:space="preserve">         5215000242 - PROVOL BA BR</v>
      </c>
      <c r="AI2376" s="49" t="str">
        <f t="shared" si="640"/>
        <v xml:space="preserve">     L00337 - AMCM IND COM IMP EXP E SERVS TECNICOS LTDA</v>
      </c>
      <c r="AJ2376" t="str">
        <f t="shared" si="641"/>
        <v xml:space="preserve">     90 - SALES</v>
      </c>
      <c r="AK2376" t="str">
        <f t="shared" si="642"/>
        <v/>
      </c>
      <c r="AL2376">
        <f t="shared" si="643"/>
        <v>8</v>
      </c>
      <c r="AM2376" t="str">
        <f t="shared" si="644"/>
        <v>2025 8</v>
      </c>
      <c r="AN2376" t="str">
        <f t="shared" si="645"/>
        <v xml:space="preserve">AMCM </v>
      </c>
    </row>
    <row r="2377" spans="1:40" x14ac:dyDescent="0.35">
      <c r="A2377">
        <v>84473</v>
      </c>
      <c r="B2377" t="s">
        <v>274</v>
      </c>
      <c r="C2377" s="31">
        <v>45964</v>
      </c>
      <c r="D2377" t="s">
        <v>373</v>
      </c>
      <c r="E2377" t="s">
        <v>374</v>
      </c>
      <c r="F2377" t="s">
        <v>642</v>
      </c>
      <c r="G2377" t="s">
        <v>643</v>
      </c>
      <c r="H2377" t="s">
        <v>891</v>
      </c>
      <c r="I2377" t="s">
        <v>892</v>
      </c>
      <c r="J2377">
        <v>120</v>
      </c>
      <c r="K2377">
        <v>1336.8</v>
      </c>
      <c r="L2377">
        <v>701.57162000000005</v>
      </c>
      <c r="M2377">
        <v>269.23</v>
      </c>
      <c r="N2377">
        <v>11.14</v>
      </c>
      <c r="O2377" s="32">
        <f t="shared" si="629"/>
        <v>1067.57</v>
      </c>
      <c r="P2377" s="32">
        <f t="shared" si="630"/>
        <v>365.99837999999988</v>
      </c>
      <c r="Q2377">
        <v>765940</v>
      </c>
      <c r="R2377" t="s">
        <v>312</v>
      </c>
      <c r="S2377" t="s">
        <v>457</v>
      </c>
      <c r="T2377" t="str">
        <f t="shared" si="631"/>
        <v>VEN</v>
      </c>
      <c r="U2377" t="s">
        <v>313</v>
      </c>
      <c r="V2377" s="33">
        <f t="shared" si="632"/>
        <v>1336.8</v>
      </c>
      <c r="W2377">
        <f t="shared" si="633"/>
        <v>120</v>
      </c>
      <c r="X2377" s="33">
        <f t="shared" si="634"/>
        <v>1067.57</v>
      </c>
      <c r="Y2377" s="33">
        <f t="shared" si="635"/>
        <v>269.23</v>
      </c>
      <c r="Z2377" s="45">
        <f t="shared" si="636"/>
        <v>0.25583361759425488</v>
      </c>
      <c r="AA2377" s="33">
        <f t="shared" si="637"/>
        <v>341.99837999999988</v>
      </c>
      <c r="AB2377" s="45">
        <f t="shared" si="638"/>
        <v>0.32035218299502599</v>
      </c>
      <c r="AC2377" s="33" t="str">
        <f>IFERROR($X2377/VLOOKUP(CONCATENATE("USD",C2377),[1]GEINDICE!AR$1:AS$65536,2,0),"")</f>
        <v/>
      </c>
      <c r="AD2377" s="33" t="str">
        <f>IFERROR($AA2377/VLOOKUP(CONCATENATE("USD",C2377),[1]GEINDICE!AR$1:AS$65536,2,0),"")</f>
        <v/>
      </c>
      <c r="AE2377" s="33" t="str">
        <f>IFERROR($X2377/VLOOKUP(CONCATENATE("EUR",C2377),[1]GEINDICE!AR$1:AS$65536,2,0),"")</f>
        <v/>
      </c>
      <c r="AF2377" s="33" t="str">
        <f>IFERROR($AA2377/VLOOKUP(CONCATENATE("EUR",C2377),[1]GEINDICE!AR$1:AS$65536,2,0),"")</f>
        <v/>
      </c>
      <c r="AG2377" s="48" t="str">
        <f>VLOOKUP(E2377,[1]Apresentação!AW$1:AX$65536,2,0)</f>
        <v xml:space="preserve">                    2 - LEATHER AUXILIARIES</v>
      </c>
      <c r="AH2377" s="48" t="str">
        <f t="shared" si="639"/>
        <v xml:space="preserve">         5215000242 - PROVOL BA BR</v>
      </c>
      <c r="AI2377" s="49" t="str">
        <f t="shared" si="640"/>
        <v xml:space="preserve">     L00281 - ICL BENEFICIAMENTO DE COUROS LTDA.</v>
      </c>
      <c r="AJ2377" t="str">
        <f t="shared" si="641"/>
        <v xml:space="preserve">     90 - SALES</v>
      </c>
      <c r="AK2377" t="str">
        <f t="shared" si="642"/>
        <v/>
      </c>
      <c r="AL2377">
        <f t="shared" si="643"/>
        <v>11</v>
      </c>
      <c r="AM2377" t="str">
        <f t="shared" si="644"/>
        <v>2025 11</v>
      </c>
      <c r="AN2377" t="str">
        <f t="shared" si="645"/>
        <v xml:space="preserve">ICL </v>
      </c>
    </row>
    <row r="2378" spans="1:40" x14ac:dyDescent="0.35">
      <c r="A2378">
        <v>84132</v>
      </c>
      <c r="B2378" t="s">
        <v>274</v>
      </c>
      <c r="C2378" s="31">
        <v>45936</v>
      </c>
      <c r="D2378" t="s">
        <v>373</v>
      </c>
      <c r="E2378" t="s">
        <v>374</v>
      </c>
      <c r="F2378" t="s">
        <v>644</v>
      </c>
      <c r="G2378" t="s">
        <v>645</v>
      </c>
      <c r="H2378" t="s">
        <v>891</v>
      </c>
      <c r="I2378" t="s">
        <v>892</v>
      </c>
      <c r="J2378">
        <v>360</v>
      </c>
      <c r="K2378">
        <v>3949.2000000000003</v>
      </c>
      <c r="L2378">
        <v>2189.1710800000001</v>
      </c>
      <c r="M2378">
        <v>795.37</v>
      </c>
      <c r="N2378">
        <v>10.97</v>
      </c>
      <c r="O2378" s="32">
        <f t="shared" si="629"/>
        <v>3153.8300000000004</v>
      </c>
      <c r="P2378" s="32">
        <f t="shared" si="630"/>
        <v>964.65892000000031</v>
      </c>
      <c r="Q2378">
        <v>763390</v>
      </c>
      <c r="R2378" t="s">
        <v>312</v>
      </c>
      <c r="S2378" t="s">
        <v>457</v>
      </c>
      <c r="T2378" t="str">
        <f t="shared" si="631"/>
        <v>VEN</v>
      </c>
      <c r="U2378" t="s">
        <v>437</v>
      </c>
      <c r="V2378" s="33">
        <f t="shared" si="632"/>
        <v>3949.2000000000003</v>
      </c>
      <c r="W2378">
        <f t="shared" si="633"/>
        <v>360</v>
      </c>
      <c r="X2378" s="33">
        <f t="shared" si="634"/>
        <v>3153.8300000000004</v>
      </c>
      <c r="Y2378" s="33">
        <f t="shared" si="635"/>
        <v>795.37</v>
      </c>
      <c r="Z2378" s="45">
        <f t="shared" si="636"/>
        <v>0.22603537931733014</v>
      </c>
      <c r="AA2378" s="33">
        <f t="shared" si="637"/>
        <v>892.65892000000031</v>
      </c>
      <c r="AB2378" s="45">
        <f t="shared" si="638"/>
        <v>0.28303964386159058</v>
      </c>
      <c r="AC2378" s="33">
        <f>IFERROR($X2378/VLOOKUP(CONCATENATE("USD",C2378),[1]GEINDICE!AR$1:AS$65536,2,0),"")</f>
        <v>592.53560290083794</v>
      </c>
      <c r="AD2378" s="33">
        <f>IFERROR($AA2378/VLOOKUP(CONCATENATE("USD",C2378),[1]GEINDICE!AR$1:AS$65536,2,0),"")</f>
        <v>167.71106602036602</v>
      </c>
      <c r="AE2378" s="33">
        <f>IFERROR($X2378/VLOOKUP(CONCATENATE("EUR",C2378),[1]GEINDICE!AR$1:AS$65536,2,0),"")</f>
        <v>506.09464512091409</v>
      </c>
      <c r="AF2378" s="33">
        <f>IFERROR($AA2378/VLOOKUP(CONCATENATE("EUR",C2378),[1]GEINDICE!AR$1:AS$65536,2,0),"")</f>
        <v>143.2448481152816</v>
      </c>
      <c r="AG2378" s="48" t="str">
        <f>VLOOKUP(E2378,[1]Apresentação!AW$1:AX$65536,2,0)</f>
        <v xml:space="preserve">                    2 - LEATHER AUXILIARIES</v>
      </c>
      <c r="AH2378" s="48" t="str">
        <f t="shared" si="639"/>
        <v xml:space="preserve">         5215000242 - PROVOL BA BR</v>
      </c>
      <c r="AI2378" s="49" t="str">
        <f t="shared" si="640"/>
        <v xml:space="preserve">     L00087 - BOLZANO BRASIL INDUSTRIA E COM DE COUROS E PELES LTDA</v>
      </c>
      <c r="AJ2378" t="str">
        <f t="shared" si="641"/>
        <v xml:space="preserve">     90 - SALES</v>
      </c>
      <c r="AK2378" t="str">
        <f t="shared" si="642"/>
        <v/>
      </c>
      <c r="AL2378">
        <f t="shared" si="643"/>
        <v>10</v>
      </c>
      <c r="AM2378" t="str">
        <f t="shared" si="644"/>
        <v>2025 10</v>
      </c>
      <c r="AN2378" t="str">
        <f t="shared" si="645"/>
        <v xml:space="preserve">BOLZANO </v>
      </c>
    </row>
    <row r="2379" spans="1:40" x14ac:dyDescent="0.35">
      <c r="A2379">
        <v>84139</v>
      </c>
      <c r="B2379" t="s">
        <v>274</v>
      </c>
      <c r="C2379" s="31">
        <v>45937</v>
      </c>
      <c r="D2379" t="s">
        <v>373</v>
      </c>
      <c r="E2379" t="s">
        <v>374</v>
      </c>
      <c r="F2379" t="s">
        <v>458</v>
      </c>
      <c r="G2379" t="s">
        <v>459</v>
      </c>
      <c r="H2379" t="s">
        <v>891</v>
      </c>
      <c r="I2379" t="s">
        <v>892</v>
      </c>
      <c r="J2379">
        <v>240</v>
      </c>
      <c r="K2379">
        <v>2644.27</v>
      </c>
      <c r="L2379">
        <v>1459.44739</v>
      </c>
      <c r="M2379">
        <v>532.55999999999995</v>
      </c>
      <c r="N2379">
        <v>11.01778</v>
      </c>
      <c r="O2379" s="32">
        <f t="shared" si="629"/>
        <v>2111.71</v>
      </c>
      <c r="P2379" s="32">
        <f t="shared" si="630"/>
        <v>652.26261</v>
      </c>
      <c r="Q2379">
        <v>763491</v>
      </c>
      <c r="R2379" t="s">
        <v>312</v>
      </c>
      <c r="S2379" t="s">
        <v>457</v>
      </c>
      <c r="T2379" t="str">
        <f t="shared" si="631"/>
        <v>VEN</v>
      </c>
      <c r="U2379" t="s">
        <v>437</v>
      </c>
      <c r="V2379" s="33">
        <f t="shared" si="632"/>
        <v>2644.27</v>
      </c>
      <c r="W2379">
        <f t="shared" si="633"/>
        <v>240</v>
      </c>
      <c r="X2379" s="33">
        <f t="shared" si="634"/>
        <v>2111.71</v>
      </c>
      <c r="Y2379" s="33">
        <f t="shared" si="635"/>
        <v>532.55999999999995</v>
      </c>
      <c r="Z2379" s="45">
        <f t="shared" si="636"/>
        <v>0.2285177421367712</v>
      </c>
      <c r="AA2379" s="33">
        <f t="shared" si="637"/>
        <v>604.26261</v>
      </c>
      <c r="AB2379" s="45">
        <f t="shared" si="638"/>
        <v>0.28614848156233574</v>
      </c>
      <c r="AC2379" s="33">
        <f>IFERROR($X2379/VLOOKUP(CONCATENATE("USD",C2379),[1]GEINDICE!AR$1:AS$65536,2,0),"")</f>
        <v>395.72550268912914</v>
      </c>
      <c r="AD2379" s="33">
        <f>IFERROR($AA2379/VLOOKUP(CONCATENATE("USD",C2379),[1]GEINDICE!AR$1:AS$65536,2,0),"")</f>
        <v>113.23625170998631</v>
      </c>
      <c r="AE2379" s="33">
        <f>IFERROR($X2379/VLOOKUP(CONCATENATE("EUR",C2379),[1]GEINDICE!AR$1:AS$65536,2,0),"")</f>
        <v>338.95282579733873</v>
      </c>
      <c r="AF2379" s="33">
        <f>IFERROR($AA2379/VLOOKUP(CONCATENATE("EUR",C2379),[1]GEINDICE!AR$1:AS$65536,2,0),"")</f>
        <v>96.990836423171373</v>
      </c>
      <c r="AG2379" s="48" t="str">
        <f>VLOOKUP(E2379,[1]Apresentação!AW$1:AX$65536,2,0)</f>
        <v xml:space="preserve">                    2 - LEATHER AUXILIARIES</v>
      </c>
      <c r="AH2379" s="48" t="str">
        <f t="shared" si="639"/>
        <v xml:space="preserve">         5215000242 - PROVOL BA BR</v>
      </c>
      <c r="AI2379" s="49" t="str">
        <f t="shared" si="640"/>
        <v xml:space="preserve">     L00052 - CURTUME RUSAN LTDA</v>
      </c>
      <c r="AJ2379" t="str">
        <f t="shared" si="641"/>
        <v xml:space="preserve">     90 - SALES</v>
      </c>
      <c r="AK2379" t="str">
        <f t="shared" si="642"/>
        <v/>
      </c>
      <c r="AL2379">
        <f t="shared" si="643"/>
        <v>10</v>
      </c>
      <c r="AM2379" t="str">
        <f t="shared" si="644"/>
        <v>2025 10</v>
      </c>
      <c r="AN2379" t="str">
        <f t="shared" si="645"/>
        <v xml:space="preserve">CURTUME </v>
      </c>
    </row>
    <row r="2380" spans="1:40" x14ac:dyDescent="0.35">
      <c r="A2380">
        <v>84742</v>
      </c>
      <c r="B2380" t="s">
        <v>274</v>
      </c>
      <c r="C2380" s="31">
        <v>45982</v>
      </c>
      <c r="D2380" t="s">
        <v>373</v>
      </c>
      <c r="E2380" t="s">
        <v>374</v>
      </c>
      <c r="F2380" t="s">
        <v>644</v>
      </c>
      <c r="G2380" t="s">
        <v>645</v>
      </c>
      <c r="H2380" t="s">
        <v>891</v>
      </c>
      <c r="I2380" t="s">
        <v>892</v>
      </c>
      <c r="J2380">
        <v>240</v>
      </c>
      <c r="K2380">
        <v>2632.8</v>
      </c>
      <c r="L2380">
        <v>1414.5763099999999</v>
      </c>
      <c r="M2380">
        <v>530.25</v>
      </c>
      <c r="N2380">
        <v>10.97</v>
      </c>
      <c r="O2380" s="32">
        <f t="shared" si="629"/>
        <v>2102.5500000000002</v>
      </c>
      <c r="P2380" s="32">
        <f t="shared" si="630"/>
        <v>687.97369000000026</v>
      </c>
      <c r="Q2380">
        <v>768035</v>
      </c>
      <c r="R2380" t="s">
        <v>312</v>
      </c>
      <c r="S2380" t="s">
        <v>457</v>
      </c>
      <c r="T2380" t="str">
        <f t="shared" si="631"/>
        <v>VEN</v>
      </c>
      <c r="U2380" t="s">
        <v>437</v>
      </c>
      <c r="V2380" s="33">
        <f t="shared" si="632"/>
        <v>2632.8</v>
      </c>
      <c r="W2380">
        <f t="shared" si="633"/>
        <v>240</v>
      </c>
      <c r="X2380" s="33">
        <f t="shared" si="634"/>
        <v>2102.5500000000002</v>
      </c>
      <c r="Y2380" s="33">
        <f t="shared" si="635"/>
        <v>530.25</v>
      </c>
      <c r="Z2380" s="45">
        <f t="shared" si="636"/>
        <v>0.24307721437253121</v>
      </c>
      <c r="AA2380" s="33">
        <f t="shared" si="637"/>
        <v>639.97369000000026</v>
      </c>
      <c r="AB2380" s="45">
        <f t="shared" si="638"/>
        <v>0.30437977218139889</v>
      </c>
      <c r="AC2380" s="33" t="str">
        <f>IFERROR($X2380/VLOOKUP(CONCATENATE("USD",C2380),[1]GEINDICE!AR$1:AS$65536,2,0),"")</f>
        <v/>
      </c>
      <c r="AD2380" s="33" t="str">
        <f>IFERROR($AA2380/VLOOKUP(CONCATENATE("USD",C2380),[1]GEINDICE!AR$1:AS$65536,2,0),"")</f>
        <v/>
      </c>
      <c r="AE2380" s="33" t="str">
        <f>IFERROR($X2380/VLOOKUP(CONCATENATE("EUR",C2380),[1]GEINDICE!AR$1:AS$65536,2,0),"")</f>
        <v/>
      </c>
      <c r="AF2380" s="33" t="str">
        <f>IFERROR($AA2380/VLOOKUP(CONCATENATE("EUR",C2380),[1]GEINDICE!AR$1:AS$65536,2,0),"")</f>
        <v/>
      </c>
      <c r="AG2380" s="48" t="str">
        <f>VLOOKUP(E2380,[1]Apresentação!AW$1:AX$65536,2,0)</f>
        <v xml:space="preserve">                    2 - LEATHER AUXILIARIES</v>
      </c>
      <c r="AH2380" s="48" t="str">
        <f t="shared" si="639"/>
        <v xml:space="preserve">         5215000242 - PROVOL BA BR</v>
      </c>
      <c r="AI2380" s="49" t="str">
        <f t="shared" si="640"/>
        <v xml:space="preserve">     L00087 - BOLZANO BRASIL INDUSTRIA E COM DE COUROS E PELES LTDA</v>
      </c>
      <c r="AJ2380" t="str">
        <f t="shared" si="641"/>
        <v xml:space="preserve">     90 - SALES</v>
      </c>
      <c r="AK2380" t="str">
        <f t="shared" si="642"/>
        <v/>
      </c>
      <c r="AL2380">
        <f t="shared" si="643"/>
        <v>11</v>
      </c>
      <c r="AM2380" t="str">
        <f t="shared" si="644"/>
        <v>2025 11</v>
      </c>
      <c r="AN2380" t="str">
        <f t="shared" si="645"/>
        <v xml:space="preserve">BOLZANO </v>
      </c>
    </row>
    <row r="2381" spans="1:40" x14ac:dyDescent="0.35">
      <c r="A2381">
        <v>84708</v>
      </c>
      <c r="B2381" t="s">
        <v>274</v>
      </c>
      <c r="C2381" s="31">
        <v>45980</v>
      </c>
      <c r="D2381" t="s">
        <v>373</v>
      </c>
      <c r="E2381" t="s">
        <v>374</v>
      </c>
      <c r="F2381" t="s">
        <v>642</v>
      </c>
      <c r="G2381" t="s">
        <v>643</v>
      </c>
      <c r="H2381" t="s">
        <v>891</v>
      </c>
      <c r="I2381" t="s">
        <v>892</v>
      </c>
      <c r="J2381">
        <v>120</v>
      </c>
      <c r="K2381">
        <v>1336.8</v>
      </c>
      <c r="L2381">
        <v>707.24177999999995</v>
      </c>
      <c r="M2381">
        <v>269.23</v>
      </c>
      <c r="N2381">
        <v>11.14</v>
      </c>
      <c r="O2381" s="32">
        <f t="shared" si="629"/>
        <v>1067.57</v>
      </c>
      <c r="P2381" s="32">
        <f t="shared" si="630"/>
        <v>360.32821999999999</v>
      </c>
      <c r="Q2381">
        <v>767693</v>
      </c>
      <c r="R2381" t="s">
        <v>312</v>
      </c>
      <c r="S2381" t="s">
        <v>457</v>
      </c>
      <c r="T2381" t="str">
        <f t="shared" si="631"/>
        <v>VEN</v>
      </c>
      <c r="U2381" t="s">
        <v>313</v>
      </c>
      <c r="V2381" s="33">
        <f t="shared" si="632"/>
        <v>1336.8</v>
      </c>
      <c r="W2381">
        <f t="shared" si="633"/>
        <v>120</v>
      </c>
      <c r="X2381" s="33">
        <f t="shared" si="634"/>
        <v>1067.57</v>
      </c>
      <c r="Y2381" s="33">
        <f t="shared" si="635"/>
        <v>269.23</v>
      </c>
      <c r="Z2381" s="45">
        <f t="shared" si="636"/>
        <v>0.25159202573309397</v>
      </c>
      <c r="AA2381" s="33">
        <f t="shared" si="637"/>
        <v>336.32821999999999</v>
      </c>
      <c r="AB2381" s="45">
        <f t="shared" si="638"/>
        <v>0.31504090598274587</v>
      </c>
      <c r="AC2381" s="33" t="str">
        <f>IFERROR($X2381/VLOOKUP(CONCATENATE("USD",C2381),[1]GEINDICE!AR$1:AS$65536,2,0),"")</f>
        <v/>
      </c>
      <c r="AD2381" s="33" t="str">
        <f>IFERROR($AA2381/VLOOKUP(CONCATENATE("USD",C2381),[1]GEINDICE!AR$1:AS$65536,2,0),"")</f>
        <v/>
      </c>
      <c r="AE2381" s="33" t="str">
        <f>IFERROR($X2381/VLOOKUP(CONCATENATE("EUR",C2381),[1]GEINDICE!AR$1:AS$65536,2,0),"")</f>
        <v/>
      </c>
      <c r="AF2381" s="33" t="str">
        <f>IFERROR($AA2381/VLOOKUP(CONCATENATE("EUR",C2381),[1]GEINDICE!AR$1:AS$65536,2,0),"")</f>
        <v/>
      </c>
      <c r="AG2381" s="48" t="str">
        <f>VLOOKUP(E2381,[1]Apresentação!AW$1:AX$65536,2,0)</f>
        <v xml:space="preserve">                    2 - LEATHER AUXILIARIES</v>
      </c>
      <c r="AH2381" s="48" t="str">
        <f t="shared" si="639"/>
        <v xml:space="preserve">         5215000242 - PROVOL BA BR</v>
      </c>
      <c r="AI2381" s="49" t="str">
        <f t="shared" si="640"/>
        <v xml:space="preserve">     L00281 - ICL BENEFICIAMENTO DE COUROS LTDA.</v>
      </c>
      <c r="AJ2381" t="str">
        <f t="shared" si="641"/>
        <v xml:space="preserve">     90 - SALES</v>
      </c>
      <c r="AK2381" t="str">
        <f t="shared" si="642"/>
        <v/>
      </c>
      <c r="AL2381">
        <f t="shared" si="643"/>
        <v>11</v>
      </c>
      <c r="AM2381" t="str">
        <f t="shared" si="644"/>
        <v>2025 11</v>
      </c>
      <c r="AN2381" t="str">
        <f t="shared" si="645"/>
        <v xml:space="preserve">ICL </v>
      </c>
    </row>
    <row r="2382" spans="1:40" x14ac:dyDescent="0.35">
      <c r="A2382">
        <v>84664</v>
      </c>
      <c r="B2382" t="s">
        <v>274</v>
      </c>
      <c r="C2382" s="31">
        <v>45978</v>
      </c>
      <c r="D2382" t="s">
        <v>373</v>
      </c>
      <c r="E2382" t="s">
        <v>374</v>
      </c>
      <c r="F2382" t="s">
        <v>644</v>
      </c>
      <c r="G2382" t="s">
        <v>645</v>
      </c>
      <c r="H2382" t="s">
        <v>891</v>
      </c>
      <c r="I2382" t="s">
        <v>892</v>
      </c>
      <c r="J2382">
        <v>360</v>
      </c>
      <c r="K2382">
        <v>3949.2000000000003</v>
      </c>
      <c r="L2382">
        <v>2121.72534</v>
      </c>
      <c r="M2382">
        <v>795.37</v>
      </c>
      <c r="N2382">
        <v>10.97</v>
      </c>
      <c r="O2382" s="32">
        <f t="shared" si="629"/>
        <v>3153.8300000000004</v>
      </c>
      <c r="P2382" s="32">
        <f t="shared" si="630"/>
        <v>1032.1046600000004</v>
      </c>
      <c r="Q2382">
        <v>767384</v>
      </c>
      <c r="R2382" t="s">
        <v>312</v>
      </c>
      <c r="S2382" t="s">
        <v>457</v>
      </c>
      <c r="T2382" t="str">
        <f t="shared" si="631"/>
        <v>VEN</v>
      </c>
      <c r="U2382" t="s">
        <v>437</v>
      </c>
      <c r="V2382" s="33">
        <f t="shared" si="632"/>
        <v>3949.2000000000003</v>
      </c>
      <c r="W2382">
        <f t="shared" si="633"/>
        <v>360</v>
      </c>
      <c r="X2382" s="33">
        <f t="shared" si="634"/>
        <v>3153.8300000000004</v>
      </c>
      <c r="Y2382" s="33">
        <f t="shared" si="635"/>
        <v>795.37</v>
      </c>
      <c r="Z2382" s="45">
        <f t="shared" si="636"/>
        <v>0.24311370910564173</v>
      </c>
      <c r="AA2382" s="33">
        <f t="shared" si="637"/>
        <v>960.10466000000042</v>
      </c>
      <c r="AB2382" s="45">
        <f t="shared" si="638"/>
        <v>0.30442498803042661</v>
      </c>
      <c r="AC2382" s="33" t="str">
        <f>IFERROR($X2382/VLOOKUP(CONCATENATE("USD",C2382),[1]GEINDICE!AR$1:AS$65536,2,0),"")</f>
        <v/>
      </c>
      <c r="AD2382" s="33" t="str">
        <f>IFERROR($AA2382/VLOOKUP(CONCATENATE("USD",C2382),[1]GEINDICE!AR$1:AS$65536,2,0),"")</f>
        <v/>
      </c>
      <c r="AE2382" s="33" t="str">
        <f>IFERROR($X2382/VLOOKUP(CONCATENATE("EUR",C2382),[1]GEINDICE!AR$1:AS$65536,2,0),"")</f>
        <v/>
      </c>
      <c r="AF2382" s="33" t="str">
        <f>IFERROR($AA2382/VLOOKUP(CONCATENATE("EUR",C2382),[1]GEINDICE!AR$1:AS$65536,2,0),"")</f>
        <v/>
      </c>
      <c r="AG2382" s="48" t="str">
        <f>VLOOKUP(E2382,[1]Apresentação!AW$1:AX$65536,2,0)</f>
        <v xml:space="preserve">                    2 - LEATHER AUXILIARIES</v>
      </c>
      <c r="AH2382" s="48" t="str">
        <f t="shared" si="639"/>
        <v xml:space="preserve">         5215000242 - PROVOL BA BR</v>
      </c>
      <c r="AI2382" s="49" t="str">
        <f t="shared" si="640"/>
        <v xml:space="preserve">     L00087 - BOLZANO BRASIL INDUSTRIA E COM DE COUROS E PELES LTDA</v>
      </c>
      <c r="AJ2382" t="str">
        <f t="shared" si="641"/>
        <v xml:space="preserve">     90 - SALES</v>
      </c>
      <c r="AK2382" t="str">
        <f t="shared" si="642"/>
        <v/>
      </c>
      <c r="AL2382">
        <f t="shared" si="643"/>
        <v>11</v>
      </c>
      <c r="AM2382" t="str">
        <f t="shared" si="644"/>
        <v>2025 11</v>
      </c>
      <c r="AN2382" t="str">
        <f t="shared" si="645"/>
        <v xml:space="preserve">BOLZANO </v>
      </c>
    </row>
    <row r="2383" spans="1:40" x14ac:dyDescent="0.35">
      <c r="A2383">
        <v>84674</v>
      </c>
      <c r="B2383" t="s">
        <v>274</v>
      </c>
      <c r="C2383" s="31">
        <v>45979</v>
      </c>
      <c r="D2383" t="s">
        <v>373</v>
      </c>
      <c r="E2383" t="s">
        <v>374</v>
      </c>
      <c r="F2383" t="s">
        <v>458</v>
      </c>
      <c r="G2383" t="s">
        <v>459</v>
      </c>
      <c r="H2383" t="s">
        <v>891</v>
      </c>
      <c r="I2383" t="s">
        <v>892</v>
      </c>
      <c r="J2383">
        <v>2000</v>
      </c>
      <c r="K2383">
        <v>21986.720000000001</v>
      </c>
      <c r="L2383">
        <v>11787.36297</v>
      </c>
      <c r="M2383">
        <v>4428.1499999999996</v>
      </c>
      <c r="N2383">
        <v>10.993359999999999</v>
      </c>
      <c r="O2383" s="32">
        <f t="shared" si="629"/>
        <v>17558.57</v>
      </c>
      <c r="P2383" s="32">
        <f t="shared" si="630"/>
        <v>5771.2070299999996</v>
      </c>
      <c r="Q2383">
        <v>767527</v>
      </c>
      <c r="R2383" t="s">
        <v>312</v>
      </c>
      <c r="S2383" t="s">
        <v>457</v>
      </c>
      <c r="T2383" t="str">
        <f t="shared" si="631"/>
        <v>VEN</v>
      </c>
      <c r="U2383" t="s">
        <v>437</v>
      </c>
      <c r="V2383" s="33">
        <f t="shared" si="632"/>
        <v>21986.720000000001</v>
      </c>
      <c r="W2383">
        <f t="shared" si="633"/>
        <v>2000</v>
      </c>
      <c r="X2383" s="33">
        <f t="shared" si="634"/>
        <v>17558.57</v>
      </c>
      <c r="Y2383" s="33">
        <f t="shared" si="635"/>
        <v>4428.1499999999996</v>
      </c>
      <c r="Z2383" s="45">
        <f t="shared" si="636"/>
        <v>0.24429323837298147</v>
      </c>
      <c r="AA2383" s="33">
        <f t="shared" si="637"/>
        <v>5371.2070299999996</v>
      </c>
      <c r="AB2383" s="45">
        <f t="shared" si="638"/>
        <v>0.30590230468654334</v>
      </c>
      <c r="AC2383" s="33" t="str">
        <f>IFERROR($X2383/VLOOKUP(CONCATENATE("USD",C2383),[1]GEINDICE!AR$1:AS$65536,2,0),"")</f>
        <v/>
      </c>
      <c r="AD2383" s="33" t="str">
        <f>IFERROR($AA2383/VLOOKUP(CONCATENATE("USD",C2383),[1]GEINDICE!AR$1:AS$65536,2,0),"")</f>
        <v/>
      </c>
      <c r="AE2383" s="33" t="str">
        <f>IFERROR($X2383/VLOOKUP(CONCATENATE("EUR",C2383),[1]GEINDICE!AR$1:AS$65536,2,0),"")</f>
        <v/>
      </c>
      <c r="AF2383" s="33" t="str">
        <f>IFERROR($AA2383/VLOOKUP(CONCATENATE("EUR",C2383),[1]GEINDICE!AR$1:AS$65536,2,0),"")</f>
        <v/>
      </c>
      <c r="AG2383" s="48" t="str">
        <f>VLOOKUP(E2383,[1]Apresentação!AW$1:AX$65536,2,0)</f>
        <v xml:space="preserve">                    2 - LEATHER AUXILIARIES</v>
      </c>
      <c r="AH2383" s="48" t="str">
        <f t="shared" si="639"/>
        <v xml:space="preserve">         5215000242 - PROVOL BA BR</v>
      </c>
      <c r="AI2383" s="49" t="str">
        <f t="shared" si="640"/>
        <v xml:space="preserve">     L00052 - CURTUME RUSAN LTDA</v>
      </c>
      <c r="AJ2383" t="str">
        <f t="shared" si="641"/>
        <v xml:space="preserve">     90 - SALES</v>
      </c>
      <c r="AK2383" t="str">
        <f t="shared" si="642"/>
        <v/>
      </c>
      <c r="AL2383">
        <f t="shared" si="643"/>
        <v>11</v>
      </c>
      <c r="AM2383" t="str">
        <f t="shared" si="644"/>
        <v>2025 11</v>
      </c>
      <c r="AN2383" t="str">
        <f t="shared" si="645"/>
        <v xml:space="preserve">CURTUME </v>
      </c>
    </row>
    <row r="2384" spans="1:40" x14ac:dyDescent="0.35">
      <c r="A2384">
        <v>80775</v>
      </c>
      <c r="B2384" t="s">
        <v>274</v>
      </c>
      <c r="C2384" s="31">
        <v>45664</v>
      </c>
      <c r="D2384" t="s">
        <v>373</v>
      </c>
      <c r="E2384" t="s">
        <v>374</v>
      </c>
      <c r="F2384" t="s">
        <v>780</v>
      </c>
      <c r="G2384" t="s">
        <v>781</v>
      </c>
      <c r="H2384" t="s">
        <v>891</v>
      </c>
      <c r="I2384" t="s">
        <v>892</v>
      </c>
      <c r="J2384">
        <v>1000</v>
      </c>
      <c r="K2384">
        <v>12162.68</v>
      </c>
      <c r="L2384">
        <v>5319.4309800000001</v>
      </c>
      <c r="M2384">
        <v>1459.54</v>
      </c>
      <c r="N2384">
        <v>12.16268</v>
      </c>
      <c r="O2384" s="32">
        <f t="shared" si="629"/>
        <v>10703.14</v>
      </c>
      <c r="P2384" s="32">
        <f t="shared" si="630"/>
        <v>5383.7090199999993</v>
      </c>
      <c r="Q2384">
        <v>706420</v>
      </c>
      <c r="R2384" t="s">
        <v>312</v>
      </c>
      <c r="S2384" t="s">
        <v>466</v>
      </c>
      <c r="T2384" t="str">
        <f t="shared" si="631"/>
        <v>VEN</v>
      </c>
      <c r="U2384" t="s">
        <v>387</v>
      </c>
      <c r="V2384" s="33">
        <f t="shared" si="632"/>
        <v>12162.68</v>
      </c>
      <c r="W2384">
        <f t="shared" si="633"/>
        <v>1000</v>
      </c>
      <c r="X2384" s="33">
        <f t="shared" si="634"/>
        <v>10703.14</v>
      </c>
      <c r="Y2384" s="33">
        <f t="shared" si="635"/>
        <v>1459.54</v>
      </c>
      <c r="Z2384" s="45">
        <f t="shared" si="636"/>
        <v>0.4261979284170922</v>
      </c>
      <c r="AA2384" s="33">
        <f t="shared" si="637"/>
        <v>5183.7090199999993</v>
      </c>
      <c r="AB2384" s="45">
        <f t="shared" si="638"/>
        <v>0.48431666034453436</v>
      </c>
      <c r="AC2384" s="33">
        <f>IFERROR($X2384/VLOOKUP(CONCATENATE("USD",C2384),[1]GEINDICE!AR$1:AS$65536,2,0),"")</f>
        <v>1762.0947959368464</v>
      </c>
      <c r="AD2384" s="33">
        <f>IFERROR($AA2384/VLOOKUP(CONCATENATE("USD",C2384),[1]GEINDICE!AR$1:AS$65536,2,0),"")</f>
        <v>853.4118667786172</v>
      </c>
      <c r="AE2384" s="33">
        <f>IFERROR($X2384/VLOOKUP(CONCATENATE("EUR",C2384),[1]GEINDICE!AR$1:AS$65536,2,0),"")</f>
        <v>1698.5606144763776</v>
      </c>
      <c r="AF2384" s="33">
        <f>IFERROR($AA2384/VLOOKUP(CONCATENATE("EUR",C2384),[1]GEINDICE!AR$1:AS$65536,2,0),"")</f>
        <v>822.6412041959594</v>
      </c>
      <c r="AG2384" s="48" t="str">
        <f>VLOOKUP(E2384,[1]Apresentação!AW$1:AX$65536,2,0)</f>
        <v xml:space="preserve">                    2 - LEATHER AUXILIARIES</v>
      </c>
      <c r="AH2384" s="48" t="str">
        <f t="shared" si="639"/>
        <v xml:space="preserve">         5215000242 - PROVOL BA BR</v>
      </c>
      <c r="AI2384" s="49" t="str">
        <f t="shared" si="640"/>
        <v xml:space="preserve">     L00026 - INDUSTRIA DE PELES MINUANO LTDA</v>
      </c>
      <c r="AJ2384" t="str">
        <f t="shared" si="641"/>
        <v xml:space="preserve">     90 - SALES</v>
      </c>
      <c r="AK2384" t="str">
        <f t="shared" si="642"/>
        <v/>
      </c>
      <c r="AL2384">
        <f t="shared" si="643"/>
        <v>1</v>
      </c>
      <c r="AM2384" t="str">
        <f t="shared" si="644"/>
        <v>2025 1</v>
      </c>
      <c r="AN2384" t="str">
        <f t="shared" si="645"/>
        <v xml:space="preserve">INDUSTRIA </v>
      </c>
    </row>
    <row r="2385" spans="1:40" x14ac:dyDescent="0.35">
      <c r="A2385">
        <v>81189</v>
      </c>
      <c r="B2385" t="s">
        <v>274</v>
      </c>
      <c r="C2385" s="31">
        <v>45694</v>
      </c>
      <c r="D2385" t="s">
        <v>373</v>
      </c>
      <c r="E2385" t="s">
        <v>374</v>
      </c>
      <c r="F2385" t="s">
        <v>375</v>
      </c>
      <c r="G2385" t="s">
        <v>376</v>
      </c>
      <c r="H2385" t="s">
        <v>891</v>
      </c>
      <c r="I2385" t="s">
        <v>892</v>
      </c>
      <c r="J2385">
        <v>6000</v>
      </c>
      <c r="K2385">
        <v>74468.160000000003</v>
      </c>
      <c r="L2385">
        <v>33158.292809999999</v>
      </c>
      <c r="M2385">
        <v>8936.2800000000007</v>
      </c>
      <c r="N2385">
        <v>12.41136</v>
      </c>
      <c r="O2385" s="32">
        <f t="shared" si="629"/>
        <v>65531.880000000005</v>
      </c>
      <c r="P2385" s="32">
        <f t="shared" si="630"/>
        <v>32373.587190000006</v>
      </c>
      <c r="Q2385">
        <v>709360</v>
      </c>
      <c r="R2385" t="s">
        <v>312</v>
      </c>
      <c r="S2385" t="s">
        <v>466</v>
      </c>
      <c r="T2385" t="str">
        <f t="shared" si="631"/>
        <v>VEN</v>
      </c>
      <c r="U2385" t="s">
        <v>387</v>
      </c>
      <c r="V2385" s="33">
        <f t="shared" si="632"/>
        <v>74468.160000000003</v>
      </c>
      <c r="W2385">
        <f t="shared" si="633"/>
        <v>6000</v>
      </c>
      <c r="X2385" s="33">
        <f t="shared" si="634"/>
        <v>65531.880000000005</v>
      </c>
      <c r="Y2385" s="33">
        <f t="shared" si="635"/>
        <v>8936.2800000000007</v>
      </c>
      <c r="Z2385" s="45">
        <f t="shared" si="636"/>
        <v>0.41861632125729981</v>
      </c>
      <c r="AA2385" s="33">
        <f t="shared" si="637"/>
        <v>31173.587190000006</v>
      </c>
      <c r="AB2385" s="45">
        <f t="shared" si="638"/>
        <v>0.47570109677915551</v>
      </c>
      <c r="AC2385" s="33">
        <f>IFERROR($X2385/VLOOKUP(CONCATENATE("USD",C2385),[1]GEINDICE!AR$1:AS$65536,2,0),"")</f>
        <v>11326.721515486726</v>
      </c>
      <c r="AD2385" s="33">
        <f>IFERROR($AA2385/VLOOKUP(CONCATENATE("USD",C2385),[1]GEINDICE!AR$1:AS$65536,2,0),"")</f>
        <v>5388.1338478290936</v>
      </c>
      <c r="AE2385" s="33">
        <f>IFERROR($X2385/VLOOKUP(CONCATENATE("EUR",C2385),[1]GEINDICE!AR$1:AS$65536,2,0),"")</f>
        <v>10922.526126306315</v>
      </c>
      <c r="AF2385" s="33">
        <f>IFERROR($AA2385/VLOOKUP(CONCATENATE("EUR",C2385),[1]GEINDICE!AR$1:AS$65536,2,0),"")</f>
        <v>5195.8576578828943</v>
      </c>
      <c r="AG2385" s="48" t="str">
        <f>VLOOKUP(E2385,[1]Apresentação!AW$1:AX$65536,2,0)</f>
        <v xml:space="preserve">                    2 - LEATHER AUXILIARIES</v>
      </c>
      <c r="AH2385" s="48" t="str">
        <f t="shared" si="639"/>
        <v xml:space="preserve">         5215000242 - PROVOL BA BR</v>
      </c>
      <c r="AI2385" s="49" t="str">
        <f t="shared" si="640"/>
        <v xml:space="preserve">     L00222 - DURLICOUROS IND COM DE COUROS IMP EXP LTDA</v>
      </c>
      <c r="AJ2385" t="str">
        <f t="shared" si="641"/>
        <v xml:space="preserve">     90 - SALES</v>
      </c>
      <c r="AK2385" t="str">
        <f t="shared" si="642"/>
        <v/>
      </c>
      <c r="AL2385">
        <f t="shared" si="643"/>
        <v>2</v>
      </c>
      <c r="AM2385" t="str">
        <f t="shared" si="644"/>
        <v>2025 2</v>
      </c>
      <c r="AN2385" t="str">
        <f t="shared" si="645"/>
        <v xml:space="preserve">DURLICOUROS </v>
      </c>
    </row>
    <row r="2386" spans="1:40" x14ac:dyDescent="0.35">
      <c r="A2386">
        <v>81104</v>
      </c>
      <c r="B2386" t="s">
        <v>274</v>
      </c>
      <c r="C2386" s="31">
        <v>45688</v>
      </c>
      <c r="D2386" t="s">
        <v>373</v>
      </c>
      <c r="E2386" t="s">
        <v>374</v>
      </c>
      <c r="F2386" t="s">
        <v>780</v>
      </c>
      <c r="G2386" t="s">
        <v>781</v>
      </c>
      <c r="H2386" t="s">
        <v>891</v>
      </c>
      <c r="I2386" t="s">
        <v>892</v>
      </c>
      <c r="J2386">
        <v>3000</v>
      </c>
      <c r="K2386">
        <v>35226.57</v>
      </c>
      <c r="L2386">
        <v>16579.146410000001</v>
      </c>
      <c r="M2386">
        <v>4227.24</v>
      </c>
      <c r="N2386">
        <v>11.742189999999999</v>
      </c>
      <c r="O2386" s="32">
        <f t="shared" si="629"/>
        <v>30999.33</v>
      </c>
      <c r="P2386" s="32">
        <f t="shared" si="630"/>
        <v>14420.183590000001</v>
      </c>
      <c r="Q2386">
        <v>708806</v>
      </c>
      <c r="R2386" t="s">
        <v>312</v>
      </c>
      <c r="S2386" t="s">
        <v>466</v>
      </c>
      <c r="T2386" t="str">
        <f t="shared" si="631"/>
        <v>VEN</v>
      </c>
      <c r="U2386" t="s">
        <v>387</v>
      </c>
      <c r="V2386" s="33">
        <f t="shared" si="632"/>
        <v>35226.57</v>
      </c>
      <c r="W2386">
        <f t="shared" si="633"/>
        <v>3000</v>
      </c>
      <c r="X2386" s="33">
        <f t="shared" si="634"/>
        <v>30999.33</v>
      </c>
      <c r="Y2386" s="33">
        <f t="shared" si="635"/>
        <v>4227.24</v>
      </c>
      <c r="Z2386" s="45">
        <f t="shared" si="636"/>
        <v>0.39232271521184153</v>
      </c>
      <c r="AA2386" s="33">
        <f t="shared" si="637"/>
        <v>13820.183590000001</v>
      </c>
      <c r="AB2386" s="45">
        <f t="shared" si="638"/>
        <v>0.44582200937891237</v>
      </c>
      <c r="AC2386" s="33">
        <f>IFERROR($X2386/VLOOKUP(CONCATENATE("USD",C2386),[1]GEINDICE!AR$1:AS$65536,2,0),"")</f>
        <v>5317.1180597245339</v>
      </c>
      <c r="AD2386" s="33">
        <f>IFERROR($AA2386/VLOOKUP(CONCATENATE("USD",C2386),[1]GEINDICE!AR$1:AS$65536,2,0),"")</f>
        <v>2370.4882574912954</v>
      </c>
      <c r="AE2386" s="33">
        <f>IFERROR($X2386/VLOOKUP(CONCATENATE("EUR",C2386),[1]GEINDICE!AR$1:AS$65536,2,0),"")</f>
        <v>5114.0507456777086</v>
      </c>
      <c r="AF2386" s="33">
        <f>IFERROR($AA2386/VLOOKUP(CONCATENATE("EUR",C2386),[1]GEINDICE!AR$1:AS$65536,2,0),"")</f>
        <v>2279.9563795037611</v>
      </c>
      <c r="AG2386" s="48" t="str">
        <f>VLOOKUP(E2386,[1]Apresentação!AW$1:AX$65536,2,0)</f>
        <v xml:space="preserve">                    2 - LEATHER AUXILIARIES</v>
      </c>
      <c r="AH2386" s="48" t="str">
        <f t="shared" si="639"/>
        <v xml:space="preserve">         5215000242 - PROVOL BA BR</v>
      </c>
      <c r="AI2386" s="49" t="str">
        <f t="shared" si="640"/>
        <v xml:space="preserve">     L00026 - INDUSTRIA DE PELES MINUANO LTDA</v>
      </c>
      <c r="AJ2386" t="str">
        <f t="shared" si="641"/>
        <v xml:space="preserve">     90 - SALES</v>
      </c>
      <c r="AK2386" t="str">
        <f t="shared" si="642"/>
        <v/>
      </c>
      <c r="AL2386">
        <f t="shared" si="643"/>
        <v>1</v>
      </c>
      <c r="AM2386" t="str">
        <f t="shared" si="644"/>
        <v>2025 1</v>
      </c>
      <c r="AN2386" t="str">
        <f t="shared" si="645"/>
        <v xml:space="preserve">INDUSTRIA </v>
      </c>
    </row>
    <row r="2387" spans="1:40" x14ac:dyDescent="0.35">
      <c r="A2387">
        <v>82235</v>
      </c>
      <c r="B2387" t="s">
        <v>274</v>
      </c>
      <c r="C2387" s="31">
        <v>45777</v>
      </c>
      <c r="D2387" t="s">
        <v>373</v>
      </c>
      <c r="E2387" t="s">
        <v>374</v>
      </c>
      <c r="F2387" t="s">
        <v>780</v>
      </c>
      <c r="G2387" t="s">
        <v>781</v>
      </c>
      <c r="H2387" t="s">
        <v>891</v>
      </c>
      <c r="I2387" t="s">
        <v>892</v>
      </c>
      <c r="J2387">
        <v>3000</v>
      </c>
      <c r="K2387">
        <v>33710.79</v>
      </c>
      <c r="L2387">
        <v>17653.139149999999</v>
      </c>
      <c r="M2387">
        <v>4045.34</v>
      </c>
      <c r="N2387">
        <v>11.236929999999999</v>
      </c>
      <c r="O2387" s="32">
        <f t="shared" si="629"/>
        <v>29665.45</v>
      </c>
      <c r="P2387" s="32">
        <f t="shared" si="630"/>
        <v>12012.310850000002</v>
      </c>
      <c r="Q2387">
        <v>735353</v>
      </c>
      <c r="R2387" t="s">
        <v>312</v>
      </c>
      <c r="S2387" t="s">
        <v>466</v>
      </c>
      <c r="T2387" t="str">
        <f t="shared" si="631"/>
        <v>VEN</v>
      </c>
      <c r="U2387" t="s">
        <v>387</v>
      </c>
      <c r="V2387" s="33">
        <f t="shared" si="632"/>
        <v>33710.79</v>
      </c>
      <c r="W2387">
        <f t="shared" si="633"/>
        <v>3000</v>
      </c>
      <c r="X2387" s="33">
        <f t="shared" si="634"/>
        <v>29665.45</v>
      </c>
      <c r="Y2387" s="33">
        <f t="shared" si="635"/>
        <v>4045.34</v>
      </c>
      <c r="Z2387" s="45">
        <f t="shared" si="636"/>
        <v>0.3385358471278781</v>
      </c>
      <c r="AA2387" s="33">
        <f t="shared" si="637"/>
        <v>11412.310850000002</v>
      </c>
      <c r="AB2387" s="45">
        <f t="shared" si="638"/>
        <v>0.38470041243264474</v>
      </c>
      <c r="AC2387" s="33">
        <f>IFERROR($X2387/VLOOKUP(CONCATENATE("USD",C2387),[1]GEINDICE!AR$1:AS$65536,2,0),"")</f>
        <v>5240.5048756359529</v>
      </c>
      <c r="AD2387" s="33">
        <f>IFERROR($AA2387/VLOOKUP(CONCATENATE("USD",C2387),[1]GEINDICE!AR$1:AS$65536,2,0),"")</f>
        <v>2016.0243870124366</v>
      </c>
      <c r="AE2387" s="33">
        <f>IFERROR($X2387/VLOOKUP(CONCATENATE("EUR",C2387),[1]GEINDICE!AR$1:AS$65536,2,0),"")</f>
        <v>4616.7595244023905</v>
      </c>
      <c r="AF2387" s="33">
        <f>IFERROR($AA2387/VLOOKUP(CONCATENATE("EUR",C2387),[1]GEINDICE!AR$1:AS$65536,2,0),"")</f>
        <v>1776.0692931399406</v>
      </c>
      <c r="AG2387" s="48" t="str">
        <f>VLOOKUP(E2387,[1]Apresentação!AW$1:AX$65536,2,0)</f>
        <v xml:space="preserve">                    2 - LEATHER AUXILIARIES</v>
      </c>
      <c r="AH2387" s="48" t="str">
        <f t="shared" si="639"/>
        <v xml:space="preserve">         5215000242 - PROVOL BA BR</v>
      </c>
      <c r="AI2387" s="49" t="str">
        <f t="shared" si="640"/>
        <v xml:space="preserve">     L00026 - INDUSTRIA DE PELES MINUANO LTDA</v>
      </c>
      <c r="AJ2387" t="str">
        <f t="shared" si="641"/>
        <v xml:space="preserve">     90 - SALES</v>
      </c>
      <c r="AK2387" t="str">
        <f t="shared" si="642"/>
        <v/>
      </c>
      <c r="AL2387">
        <f t="shared" si="643"/>
        <v>4</v>
      </c>
      <c r="AM2387" t="str">
        <f t="shared" si="644"/>
        <v>2025 4</v>
      </c>
      <c r="AN2387" t="str">
        <f t="shared" si="645"/>
        <v xml:space="preserve">INDUSTRIA </v>
      </c>
    </row>
    <row r="2388" spans="1:40" x14ac:dyDescent="0.35">
      <c r="A2388">
        <v>80801</v>
      </c>
      <c r="B2388" t="s">
        <v>274</v>
      </c>
      <c r="C2388" s="31">
        <v>45666</v>
      </c>
      <c r="D2388" t="s">
        <v>373</v>
      </c>
      <c r="E2388" t="s">
        <v>374</v>
      </c>
      <c r="F2388" t="s">
        <v>780</v>
      </c>
      <c r="G2388" t="s">
        <v>781</v>
      </c>
      <c r="H2388" t="s">
        <v>891</v>
      </c>
      <c r="I2388" t="s">
        <v>892</v>
      </c>
      <c r="J2388">
        <v>3000</v>
      </c>
      <c r="K2388">
        <v>36608.639999999999</v>
      </c>
      <c r="L2388">
        <v>15958.292939999999</v>
      </c>
      <c r="M2388">
        <v>4393.09</v>
      </c>
      <c r="N2388">
        <v>12.202879999999999</v>
      </c>
      <c r="O2388" s="32">
        <f t="shared" si="629"/>
        <v>32215.55</v>
      </c>
      <c r="P2388" s="32">
        <f t="shared" si="630"/>
        <v>16257.25706</v>
      </c>
      <c r="Q2388">
        <v>706668</v>
      </c>
      <c r="R2388" t="s">
        <v>312</v>
      </c>
      <c r="S2388" t="s">
        <v>466</v>
      </c>
      <c r="T2388" t="str">
        <f t="shared" si="631"/>
        <v>VEN</v>
      </c>
      <c r="U2388" t="s">
        <v>387</v>
      </c>
      <c r="V2388" s="33">
        <f t="shared" si="632"/>
        <v>36608.639999999999</v>
      </c>
      <c r="W2388">
        <f t="shared" si="633"/>
        <v>3000</v>
      </c>
      <c r="X2388" s="33">
        <f t="shared" si="634"/>
        <v>32215.55</v>
      </c>
      <c r="Y2388" s="33">
        <f t="shared" si="635"/>
        <v>4393.09</v>
      </c>
      <c r="Z2388" s="45">
        <f t="shared" si="636"/>
        <v>0.42769294516267198</v>
      </c>
      <c r="AA2388" s="33">
        <f t="shared" si="637"/>
        <v>15657.25706</v>
      </c>
      <c r="AB2388" s="45">
        <f t="shared" si="638"/>
        <v>0.48601551300536544</v>
      </c>
      <c r="AC2388" s="33">
        <f>IFERROR($X2388/VLOOKUP(CONCATENATE("USD",C2388),[1]GEINDICE!AR$1:AS$65536,2,0),"")</f>
        <v>5290.2571597477663</v>
      </c>
      <c r="AD2388" s="33">
        <f>IFERROR($AA2388/VLOOKUP(CONCATENATE("USD",C2388),[1]GEINDICE!AR$1:AS$65536,2,0),"")</f>
        <v>2571.1470474251182</v>
      </c>
      <c r="AE2388" s="33">
        <f>IFERROR($X2388/VLOOKUP(CONCATENATE("EUR",C2388),[1]GEINDICE!AR$1:AS$65536,2,0),"")</f>
        <v>5136.162173365432</v>
      </c>
      <c r="AF2388" s="33">
        <f>IFERROR($AA2388/VLOOKUP(CONCATENATE("EUR",C2388),[1]GEINDICE!AR$1:AS$65536,2,0),"")</f>
        <v>2496.254493566953</v>
      </c>
      <c r="AG2388" s="48" t="str">
        <f>VLOOKUP(E2388,[1]Apresentação!AW$1:AX$65536,2,0)</f>
        <v xml:space="preserve">                    2 - LEATHER AUXILIARIES</v>
      </c>
      <c r="AH2388" s="48" t="str">
        <f t="shared" si="639"/>
        <v xml:space="preserve">         5215000242 - PROVOL BA BR</v>
      </c>
      <c r="AI2388" s="49" t="str">
        <f t="shared" si="640"/>
        <v xml:space="preserve">     L00026 - INDUSTRIA DE PELES MINUANO LTDA</v>
      </c>
      <c r="AJ2388" t="str">
        <f t="shared" si="641"/>
        <v xml:space="preserve">     90 - SALES</v>
      </c>
      <c r="AK2388" t="str">
        <f t="shared" si="642"/>
        <v/>
      </c>
      <c r="AL2388">
        <f t="shared" si="643"/>
        <v>1</v>
      </c>
      <c r="AM2388" t="str">
        <f t="shared" si="644"/>
        <v>2025 1</v>
      </c>
      <c r="AN2388" t="str">
        <f t="shared" si="645"/>
        <v xml:space="preserve">INDUSTRIA </v>
      </c>
    </row>
    <row r="2389" spans="1:40" x14ac:dyDescent="0.35">
      <c r="A2389">
        <v>81570</v>
      </c>
      <c r="B2389" t="s">
        <v>274</v>
      </c>
      <c r="C2389" s="31">
        <v>45726</v>
      </c>
      <c r="D2389" t="s">
        <v>373</v>
      </c>
      <c r="E2389" t="s">
        <v>374</v>
      </c>
      <c r="F2389" t="s">
        <v>780</v>
      </c>
      <c r="G2389" t="s">
        <v>781</v>
      </c>
      <c r="H2389" t="s">
        <v>891</v>
      </c>
      <c r="I2389" t="s">
        <v>892</v>
      </c>
      <c r="J2389">
        <v>1000</v>
      </c>
      <c r="K2389">
        <v>11479.91</v>
      </c>
      <c r="L2389">
        <v>5691.2192800000003</v>
      </c>
      <c r="M2389">
        <v>1377.6</v>
      </c>
      <c r="N2389">
        <v>11.47991</v>
      </c>
      <c r="O2389" s="32">
        <f t="shared" si="629"/>
        <v>10102.31</v>
      </c>
      <c r="P2389" s="32">
        <f t="shared" si="630"/>
        <v>4411.0907199999992</v>
      </c>
      <c r="Q2389">
        <v>716136</v>
      </c>
      <c r="R2389" t="s">
        <v>312</v>
      </c>
      <c r="S2389" t="s">
        <v>466</v>
      </c>
      <c r="T2389" t="str">
        <f t="shared" si="631"/>
        <v>VEN</v>
      </c>
      <c r="U2389" t="s">
        <v>387</v>
      </c>
      <c r="V2389" s="33">
        <f t="shared" si="632"/>
        <v>11479.91</v>
      </c>
      <c r="W2389">
        <f t="shared" si="633"/>
        <v>1000</v>
      </c>
      <c r="X2389" s="33">
        <f t="shared" si="634"/>
        <v>10102.31</v>
      </c>
      <c r="Y2389" s="33">
        <f t="shared" si="635"/>
        <v>1377.6</v>
      </c>
      <c r="Z2389" s="45">
        <f t="shared" si="636"/>
        <v>0.36682262491604894</v>
      </c>
      <c r="AA2389" s="33">
        <f t="shared" si="637"/>
        <v>4211.0907199999992</v>
      </c>
      <c r="AB2389" s="45">
        <f t="shared" si="638"/>
        <v>0.41684433758219647</v>
      </c>
      <c r="AC2389" s="33">
        <f>IFERROR($X2389/VLOOKUP(CONCATENATE("USD",C2389),[1]GEINDICE!AR$1:AS$65536,2,0),"")</f>
        <v>1743.8822717072328</v>
      </c>
      <c r="AD2389" s="33">
        <f>IFERROR($AA2389/VLOOKUP(CONCATENATE("USD",C2389),[1]GEINDICE!AR$1:AS$65536,2,0),"")</f>
        <v>726.92745037113741</v>
      </c>
      <c r="AE2389" s="33">
        <f>IFERROR($X2389/VLOOKUP(CONCATENATE("EUR",C2389),[1]GEINDICE!AR$1:AS$65536,2,0),"")</f>
        <v>1609.0324122003663</v>
      </c>
      <c r="AF2389" s="33">
        <f>IFERROR($AA2389/VLOOKUP(CONCATENATE("EUR",C2389),[1]GEINDICE!AR$1:AS$65536,2,0),"")</f>
        <v>670.71605001194541</v>
      </c>
      <c r="AG2389" s="48" t="str">
        <f>VLOOKUP(E2389,[1]Apresentação!AW$1:AX$65536,2,0)</f>
        <v xml:space="preserve">                    2 - LEATHER AUXILIARIES</v>
      </c>
      <c r="AH2389" s="48" t="str">
        <f t="shared" si="639"/>
        <v xml:space="preserve">         5215000242 - PROVOL BA BR</v>
      </c>
      <c r="AI2389" s="49" t="str">
        <f t="shared" si="640"/>
        <v xml:space="preserve">     L00026 - INDUSTRIA DE PELES MINUANO LTDA</v>
      </c>
      <c r="AJ2389" t="str">
        <f t="shared" si="641"/>
        <v xml:space="preserve">     90 - SALES</v>
      </c>
      <c r="AK2389" t="str">
        <f t="shared" si="642"/>
        <v/>
      </c>
      <c r="AL2389">
        <f t="shared" si="643"/>
        <v>3</v>
      </c>
      <c r="AM2389" t="str">
        <f t="shared" si="644"/>
        <v>2025 3</v>
      </c>
      <c r="AN2389" t="str">
        <f t="shared" si="645"/>
        <v xml:space="preserve">INDUSTRIA </v>
      </c>
    </row>
    <row r="2390" spans="1:40" x14ac:dyDescent="0.35">
      <c r="A2390">
        <v>81593</v>
      </c>
      <c r="B2390" t="s">
        <v>274</v>
      </c>
      <c r="C2390" s="31">
        <v>45727</v>
      </c>
      <c r="D2390" t="s">
        <v>373</v>
      </c>
      <c r="E2390" t="s">
        <v>374</v>
      </c>
      <c r="F2390" t="s">
        <v>382</v>
      </c>
      <c r="G2390" t="s">
        <v>383</v>
      </c>
      <c r="H2390" t="s">
        <v>891</v>
      </c>
      <c r="I2390" t="s">
        <v>892</v>
      </c>
      <c r="J2390">
        <v>1000</v>
      </c>
      <c r="K2390">
        <v>13325.93</v>
      </c>
      <c r="L2390">
        <v>5691.2192800000003</v>
      </c>
      <c r="M2390">
        <v>1599.13</v>
      </c>
      <c r="N2390">
        <v>13.32593</v>
      </c>
      <c r="O2390" s="32">
        <f t="shared" si="629"/>
        <v>11726.8</v>
      </c>
      <c r="P2390" s="32">
        <f t="shared" si="630"/>
        <v>6035.580719999999</v>
      </c>
      <c r="Q2390">
        <v>716554</v>
      </c>
      <c r="R2390" t="s">
        <v>312</v>
      </c>
      <c r="S2390" t="s">
        <v>466</v>
      </c>
      <c r="T2390" t="str">
        <f t="shared" si="631"/>
        <v>VEN</v>
      </c>
      <c r="U2390" t="s">
        <v>387</v>
      </c>
      <c r="V2390" s="33">
        <f t="shared" si="632"/>
        <v>13325.93</v>
      </c>
      <c r="W2390">
        <f t="shared" si="633"/>
        <v>1000</v>
      </c>
      <c r="X2390" s="33">
        <f t="shared" si="634"/>
        <v>11726.8</v>
      </c>
      <c r="Y2390" s="33">
        <f t="shared" si="635"/>
        <v>1599.13</v>
      </c>
      <c r="Z2390" s="45">
        <f t="shared" si="636"/>
        <v>0.43791170447390904</v>
      </c>
      <c r="AA2390" s="33">
        <f t="shared" si="637"/>
        <v>5835.580719999999</v>
      </c>
      <c r="AB2390" s="45">
        <f t="shared" si="638"/>
        <v>0.49762771770645015</v>
      </c>
      <c r="AC2390" s="33">
        <f>IFERROR($X2390/VLOOKUP(CONCATENATE("USD",C2390),[1]GEINDICE!AR$1:AS$65536,2,0),"")</f>
        <v>2009.8721420491549</v>
      </c>
      <c r="AD2390" s="33">
        <f>IFERROR($AA2390/VLOOKUP(CONCATENATE("USD",C2390),[1]GEINDICE!AR$1:AS$65536,2,0),"")</f>
        <v>1000.1680869296951</v>
      </c>
      <c r="AE2390" s="33">
        <f>IFERROR($X2390/VLOOKUP(CONCATENATE("EUR",C2390),[1]GEINDICE!AR$1:AS$65536,2,0),"")</f>
        <v>1839.3537761744174</v>
      </c>
      <c r="AF2390" s="33">
        <f>IFERROR($AA2390/VLOOKUP(CONCATENATE("EUR",C2390),[1]GEINDICE!AR$1:AS$65536,2,0),"")</f>
        <v>915.313421692416</v>
      </c>
      <c r="AG2390" s="48" t="str">
        <f>VLOOKUP(E2390,[1]Apresentação!AW$1:AX$65536,2,0)</f>
        <v xml:space="preserve">                    2 - LEATHER AUXILIARIES</v>
      </c>
      <c r="AH2390" s="48" t="str">
        <f t="shared" si="639"/>
        <v xml:space="preserve">         5215000242 - PROVOL BA BR</v>
      </c>
      <c r="AI2390" s="49" t="str">
        <f t="shared" si="640"/>
        <v xml:space="preserve">     ZF1123 - GOBBA LEATHER INDUSTRIA E COMERCIO LTDA</v>
      </c>
      <c r="AJ2390" t="str">
        <f t="shared" si="641"/>
        <v xml:space="preserve">     90 - SALES</v>
      </c>
      <c r="AK2390" t="str">
        <f t="shared" si="642"/>
        <v/>
      </c>
      <c r="AL2390">
        <f t="shared" si="643"/>
        <v>3</v>
      </c>
      <c r="AM2390" t="str">
        <f t="shared" si="644"/>
        <v>2025 3</v>
      </c>
      <c r="AN2390" t="str">
        <f t="shared" si="645"/>
        <v xml:space="preserve">GOBBA </v>
      </c>
    </row>
    <row r="2391" spans="1:40" x14ac:dyDescent="0.35">
      <c r="A2391">
        <v>81671</v>
      </c>
      <c r="B2391" t="s">
        <v>274</v>
      </c>
      <c r="C2391" s="31">
        <v>45734</v>
      </c>
      <c r="D2391" t="s">
        <v>373</v>
      </c>
      <c r="E2391" t="s">
        <v>374</v>
      </c>
      <c r="F2391" t="s">
        <v>780</v>
      </c>
      <c r="G2391" t="s">
        <v>781</v>
      </c>
      <c r="H2391" t="s">
        <v>891</v>
      </c>
      <c r="I2391" t="s">
        <v>892</v>
      </c>
      <c r="J2391">
        <v>3000</v>
      </c>
      <c r="K2391">
        <v>34077.96</v>
      </c>
      <c r="L2391">
        <v>17165.86623</v>
      </c>
      <c r="M2391">
        <v>4089.4</v>
      </c>
      <c r="N2391">
        <v>11.35932</v>
      </c>
      <c r="O2391" s="32">
        <f t="shared" si="629"/>
        <v>29988.559999999998</v>
      </c>
      <c r="P2391" s="32">
        <f t="shared" si="630"/>
        <v>12822.693769999998</v>
      </c>
      <c r="Q2391">
        <v>719149</v>
      </c>
      <c r="R2391" t="s">
        <v>312</v>
      </c>
      <c r="S2391" t="s">
        <v>466</v>
      </c>
      <c r="T2391" t="str">
        <f t="shared" si="631"/>
        <v>VEN</v>
      </c>
      <c r="U2391" t="s">
        <v>387</v>
      </c>
      <c r="V2391" s="33">
        <f t="shared" si="632"/>
        <v>34077.96</v>
      </c>
      <c r="W2391">
        <f t="shared" si="633"/>
        <v>3000</v>
      </c>
      <c r="X2391" s="33">
        <f t="shared" si="634"/>
        <v>29988.559999999998</v>
      </c>
      <c r="Y2391" s="33">
        <f t="shared" si="635"/>
        <v>4089.4</v>
      </c>
      <c r="Z2391" s="45">
        <f t="shared" si="636"/>
        <v>0.35866858726285256</v>
      </c>
      <c r="AA2391" s="33">
        <f t="shared" si="637"/>
        <v>12222.693769999998</v>
      </c>
      <c r="AB2391" s="45">
        <f t="shared" si="638"/>
        <v>0.40757854895333417</v>
      </c>
      <c r="AC2391" s="33">
        <f>IFERROR($X2391/VLOOKUP(CONCATENATE("USD",C2391),[1]GEINDICE!AR$1:AS$65536,2,0),"")</f>
        <v>5274.8469710828113</v>
      </c>
      <c r="AD2391" s="33">
        <f>IFERROR($AA2391/VLOOKUP(CONCATENATE("USD",C2391),[1]GEINDICE!AR$1:AS$65536,2,0),"")</f>
        <v>2149.9144744248219</v>
      </c>
      <c r="AE2391" s="33">
        <f>IFERROR($X2391/VLOOKUP(CONCATENATE("EUR",C2391),[1]GEINDICE!AR$1:AS$65536,2,0),"")</f>
        <v>4827.3655065838184</v>
      </c>
      <c r="AF2391" s="33">
        <f>IFERROR($AA2391/VLOOKUP(CONCATENATE("EUR",C2391),[1]GEINDICE!AR$1:AS$65536,2,0),"")</f>
        <v>1967.5306284408096</v>
      </c>
      <c r="AG2391" s="48" t="str">
        <f>VLOOKUP(E2391,[1]Apresentação!AW$1:AX$65536,2,0)</f>
        <v xml:space="preserve">                    2 - LEATHER AUXILIARIES</v>
      </c>
      <c r="AH2391" s="48" t="str">
        <f t="shared" si="639"/>
        <v xml:space="preserve">         5215000242 - PROVOL BA BR</v>
      </c>
      <c r="AI2391" s="49" t="str">
        <f t="shared" si="640"/>
        <v xml:space="preserve">     L00026 - INDUSTRIA DE PELES MINUANO LTDA</v>
      </c>
      <c r="AJ2391" t="str">
        <f t="shared" si="641"/>
        <v xml:space="preserve">     90 - SALES</v>
      </c>
      <c r="AK2391" t="str">
        <f t="shared" si="642"/>
        <v/>
      </c>
      <c r="AL2391">
        <f t="shared" si="643"/>
        <v>3</v>
      </c>
      <c r="AM2391" t="str">
        <f t="shared" si="644"/>
        <v>2025 3</v>
      </c>
      <c r="AN2391" t="str">
        <f t="shared" si="645"/>
        <v xml:space="preserve">INDUSTRIA </v>
      </c>
    </row>
    <row r="2392" spans="1:40" x14ac:dyDescent="0.35">
      <c r="A2392">
        <v>81498</v>
      </c>
      <c r="B2392" t="s">
        <v>274</v>
      </c>
      <c r="C2392" s="31">
        <v>45721</v>
      </c>
      <c r="D2392" t="s">
        <v>373</v>
      </c>
      <c r="E2392" t="s">
        <v>374</v>
      </c>
      <c r="F2392" t="s">
        <v>382</v>
      </c>
      <c r="G2392" t="s">
        <v>383</v>
      </c>
      <c r="H2392" t="s">
        <v>891</v>
      </c>
      <c r="I2392" t="s">
        <v>892</v>
      </c>
      <c r="J2392">
        <v>1000</v>
      </c>
      <c r="K2392">
        <v>13510.73</v>
      </c>
      <c r="L2392">
        <v>5691.2192800000003</v>
      </c>
      <c r="M2392">
        <v>1621.3</v>
      </c>
      <c r="N2392">
        <v>13.510729999999999</v>
      </c>
      <c r="O2392" s="32">
        <f t="shared" si="629"/>
        <v>11889.43</v>
      </c>
      <c r="P2392" s="32">
        <f t="shared" si="630"/>
        <v>6198.21072</v>
      </c>
      <c r="Q2392">
        <v>714299</v>
      </c>
      <c r="R2392" t="s">
        <v>312</v>
      </c>
      <c r="S2392" t="s">
        <v>466</v>
      </c>
      <c r="T2392" t="str">
        <f t="shared" si="631"/>
        <v>VEN</v>
      </c>
      <c r="U2392" t="s">
        <v>388</v>
      </c>
      <c r="V2392" s="33">
        <f t="shared" si="632"/>
        <v>13510.73</v>
      </c>
      <c r="W2392">
        <f t="shared" si="633"/>
        <v>1000</v>
      </c>
      <c r="X2392" s="33">
        <f t="shared" si="634"/>
        <v>11889.43</v>
      </c>
      <c r="Y2392" s="33">
        <f t="shared" si="635"/>
        <v>1621.3</v>
      </c>
      <c r="Z2392" s="45">
        <f t="shared" si="636"/>
        <v>0.44395903996305158</v>
      </c>
      <c r="AA2392" s="33">
        <f t="shared" si="637"/>
        <v>5998.21072</v>
      </c>
      <c r="AB2392" s="45">
        <f t="shared" si="638"/>
        <v>0.50449943521262164</v>
      </c>
      <c r="AC2392" s="33">
        <f>IFERROR($X2392/VLOOKUP(CONCATENATE("USD",C2392),[1]GEINDICE!AR$1:AS$65536,2,0),"")</f>
        <v>2052.9457471423143</v>
      </c>
      <c r="AD2392" s="33">
        <f>IFERROR($AA2392/VLOOKUP(CONCATENATE("USD",C2392),[1]GEINDICE!AR$1:AS$65536,2,0),"")</f>
        <v>1035.7099699554512</v>
      </c>
      <c r="AE2392" s="33">
        <f>IFERROR($X2392/VLOOKUP(CONCATENATE("EUR",C2392),[1]GEINDICE!AR$1:AS$65536,2,0),"")</f>
        <v>1905.4489799189064</v>
      </c>
      <c r="AF2392" s="33">
        <f>IFERROR($AA2392/VLOOKUP(CONCATENATE("EUR",C2392),[1]GEINDICE!AR$1:AS$65536,2,0),"")</f>
        <v>961.29793419555426</v>
      </c>
      <c r="AG2392" s="48" t="str">
        <f>VLOOKUP(E2392,[1]Apresentação!AW$1:AX$65536,2,0)</f>
        <v xml:space="preserve">                    2 - LEATHER AUXILIARIES</v>
      </c>
      <c r="AH2392" s="48" t="str">
        <f t="shared" si="639"/>
        <v xml:space="preserve">         5215000242 - PROVOL BA BR</v>
      </c>
      <c r="AI2392" s="49" t="str">
        <f t="shared" si="640"/>
        <v xml:space="preserve">     ZF1123 - GOBBA LEATHER INDUSTRIA E COMERCIO LTDA</v>
      </c>
      <c r="AJ2392" t="str">
        <f t="shared" si="641"/>
        <v xml:space="preserve">     90 - SALES</v>
      </c>
      <c r="AK2392" t="str">
        <f t="shared" si="642"/>
        <v/>
      </c>
      <c r="AL2392">
        <f t="shared" si="643"/>
        <v>3</v>
      </c>
      <c r="AM2392" t="str">
        <f t="shared" si="644"/>
        <v>2025 3</v>
      </c>
      <c r="AN2392" t="str">
        <f t="shared" si="645"/>
        <v xml:space="preserve">GOBBA </v>
      </c>
    </row>
    <row r="2393" spans="1:40" x14ac:dyDescent="0.35">
      <c r="A2393">
        <v>81392</v>
      </c>
      <c r="B2393" t="s">
        <v>274</v>
      </c>
      <c r="C2393" s="31">
        <v>45713</v>
      </c>
      <c r="D2393" t="s">
        <v>373</v>
      </c>
      <c r="E2393" t="s">
        <v>374</v>
      </c>
      <c r="F2393" t="s">
        <v>375</v>
      </c>
      <c r="G2393" t="s">
        <v>376</v>
      </c>
      <c r="H2393" t="s">
        <v>891</v>
      </c>
      <c r="I2393" t="s">
        <v>892</v>
      </c>
      <c r="J2393">
        <v>2000</v>
      </c>
      <c r="K2393">
        <v>24506.420000000002</v>
      </c>
      <c r="L2393">
        <v>11369.398649999999</v>
      </c>
      <c r="M2393">
        <v>2940.8</v>
      </c>
      <c r="N2393">
        <v>12.253209999999999</v>
      </c>
      <c r="O2393" s="32">
        <f t="shared" si="629"/>
        <v>21565.620000000003</v>
      </c>
      <c r="P2393" s="32">
        <f t="shared" si="630"/>
        <v>10196.221350000003</v>
      </c>
      <c r="Q2393">
        <v>711184</v>
      </c>
      <c r="R2393" t="s">
        <v>312</v>
      </c>
      <c r="S2393" t="s">
        <v>466</v>
      </c>
      <c r="T2393" t="str">
        <f t="shared" si="631"/>
        <v>VEN</v>
      </c>
      <c r="U2393" t="s">
        <v>387</v>
      </c>
      <c r="V2393" s="33">
        <f t="shared" si="632"/>
        <v>24506.420000000002</v>
      </c>
      <c r="W2393">
        <f t="shared" si="633"/>
        <v>2000</v>
      </c>
      <c r="X2393" s="33">
        <f t="shared" si="634"/>
        <v>21565.620000000003</v>
      </c>
      <c r="Y2393" s="33">
        <f t="shared" si="635"/>
        <v>2940.8</v>
      </c>
      <c r="Z2393" s="45">
        <f t="shared" si="636"/>
        <v>0.39974102092431302</v>
      </c>
      <c r="AA2393" s="33">
        <f t="shared" si="637"/>
        <v>9796.2213500000034</v>
      </c>
      <c r="AB2393" s="45">
        <f t="shared" si="638"/>
        <v>0.45425178362597513</v>
      </c>
      <c r="AC2393" s="33">
        <f>IFERROR($X2393/VLOOKUP(CONCATENATE("USD",C2393),[1]GEINDICE!AR$1:AS$65536,2,0),"")</f>
        <v>3732.4321985496463</v>
      </c>
      <c r="AD2393" s="33">
        <f>IFERROR($AA2393/VLOOKUP(CONCATENATE("USD",C2393),[1]GEINDICE!AR$1:AS$65536,2,0),"")</f>
        <v>1695.4639834541965</v>
      </c>
      <c r="AE2393" s="33">
        <f>IFERROR($X2393/VLOOKUP(CONCATENATE("EUR",C2393),[1]GEINDICE!AR$1:AS$65536,2,0),"")</f>
        <v>3555.3976523344768</v>
      </c>
      <c r="AF2393" s="33">
        <f>IFERROR($AA2393/VLOOKUP(CONCATENATE("EUR",C2393),[1]GEINDICE!AR$1:AS$65536,2,0),"")</f>
        <v>1615.0457250725408</v>
      </c>
      <c r="AG2393" s="48" t="str">
        <f>VLOOKUP(E2393,[1]Apresentação!AW$1:AX$65536,2,0)</f>
        <v xml:space="preserve">                    2 - LEATHER AUXILIARIES</v>
      </c>
      <c r="AH2393" s="48" t="str">
        <f t="shared" si="639"/>
        <v xml:space="preserve">         5215000242 - PROVOL BA BR</v>
      </c>
      <c r="AI2393" s="49" t="str">
        <f t="shared" si="640"/>
        <v xml:space="preserve">     L00222 - DURLICOUROS IND COM DE COUROS IMP EXP LTDA</v>
      </c>
      <c r="AJ2393" t="str">
        <f t="shared" si="641"/>
        <v xml:space="preserve">     90 - SALES</v>
      </c>
      <c r="AK2393" t="str">
        <f t="shared" si="642"/>
        <v/>
      </c>
      <c r="AL2393">
        <f t="shared" si="643"/>
        <v>2</v>
      </c>
      <c r="AM2393" t="str">
        <f t="shared" si="644"/>
        <v>2025 2</v>
      </c>
      <c r="AN2393" t="str">
        <f t="shared" si="645"/>
        <v xml:space="preserve">DURLICOUROS </v>
      </c>
    </row>
    <row r="2394" spans="1:40" x14ac:dyDescent="0.35">
      <c r="A2394">
        <v>81419</v>
      </c>
      <c r="B2394" t="s">
        <v>274</v>
      </c>
      <c r="C2394" s="31">
        <v>45714</v>
      </c>
      <c r="D2394" t="s">
        <v>373</v>
      </c>
      <c r="E2394" t="s">
        <v>374</v>
      </c>
      <c r="F2394" t="s">
        <v>375</v>
      </c>
      <c r="G2394" t="s">
        <v>376</v>
      </c>
      <c r="H2394" t="s">
        <v>891</v>
      </c>
      <c r="I2394" t="s">
        <v>892</v>
      </c>
      <c r="J2394">
        <v>2000</v>
      </c>
      <c r="K2394">
        <v>24729.420000000002</v>
      </c>
      <c r="L2394">
        <v>11369.398639999999</v>
      </c>
      <c r="M2394">
        <v>2967.56</v>
      </c>
      <c r="N2394">
        <v>12.364709999999999</v>
      </c>
      <c r="O2394" s="32">
        <f t="shared" si="629"/>
        <v>21761.86</v>
      </c>
      <c r="P2394" s="32">
        <f t="shared" si="630"/>
        <v>10392.461360000001</v>
      </c>
      <c r="Q2394">
        <v>711706</v>
      </c>
      <c r="R2394" t="s">
        <v>312</v>
      </c>
      <c r="S2394" t="s">
        <v>466</v>
      </c>
      <c r="T2394" t="str">
        <f t="shared" si="631"/>
        <v>VEN</v>
      </c>
      <c r="U2394" t="s">
        <v>432</v>
      </c>
      <c r="V2394" s="33">
        <f t="shared" si="632"/>
        <v>24729.420000000002</v>
      </c>
      <c r="W2394">
        <f t="shared" si="633"/>
        <v>2000</v>
      </c>
      <c r="X2394" s="33">
        <f t="shared" si="634"/>
        <v>21761.86</v>
      </c>
      <c r="Y2394" s="33">
        <f t="shared" si="635"/>
        <v>2967.56</v>
      </c>
      <c r="Z2394" s="45">
        <f t="shared" si="636"/>
        <v>0.40407180435287204</v>
      </c>
      <c r="AA2394" s="33">
        <f t="shared" si="637"/>
        <v>9992.4613600000012</v>
      </c>
      <c r="AB2394" s="45">
        <f t="shared" si="638"/>
        <v>0.45917312950271716</v>
      </c>
      <c r="AC2394" s="33">
        <f>IFERROR($X2394/VLOOKUP(CONCATENATE("USD",C2394),[1]GEINDICE!AR$1:AS$65536,2,0),"")</f>
        <v>3767.8307391311873</v>
      </c>
      <c r="AD2394" s="33">
        <f>IFERROR($AA2394/VLOOKUP(CONCATENATE("USD",C2394),[1]GEINDICE!AR$1:AS$65536,2,0),"")</f>
        <v>1730.0866319234033</v>
      </c>
      <c r="AE2394" s="33">
        <f>IFERROR($X2394/VLOOKUP(CONCATENATE("EUR",C2394),[1]GEINDICE!AR$1:AS$65536,2,0),"")</f>
        <v>3586.036087995386</v>
      </c>
      <c r="AF2394" s="33">
        <f>IFERROR($AA2394/VLOOKUP(CONCATENATE("EUR",C2394),[1]GEINDICE!AR$1:AS$65536,2,0),"")</f>
        <v>1646.6114130345227</v>
      </c>
      <c r="AG2394" s="48" t="str">
        <f>VLOOKUP(E2394,[1]Apresentação!AW$1:AX$65536,2,0)</f>
        <v xml:space="preserve">                    2 - LEATHER AUXILIARIES</v>
      </c>
      <c r="AH2394" s="48" t="str">
        <f t="shared" si="639"/>
        <v xml:space="preserve">         5215000242 - PROVOL BA BR</v>
      </c>
      <c r="AI2394" s="49" t="str">
        <f t="shared" si="640"/>
        <v xml:space="preserve">     L00222 - DURLICOUROS IND COM DE COUROS IMP EXP LTDA</v>
      </c>
      <c r="AJ2394" t="str">
        <f t="shared" si="641"/>
        <v xml:space="preserve">     90 - SALES</v>
      </c>
      <c r="AK2394" t="str">
        <f t="shared" si="642"/>
        <v/>
      </c>
      <c r="AL2394">
        <f t="shared" si="643"/>
        <v>2</v>
      </c>
      <c r="AM2394" t="str">
        <f t="shared" si="644"/>
        <v>2025 2</v>
      </c>
      <c r="AN2394" t="str">
        <f t="shared" si="645"/>
        <v xml:space="preserve">DURLICOUROS </v>
      </c>
    </row>
    <row r="2395" spans="1:40" x14ac:dyDescent="0.35">
      <c r="A2395">
        <v>81006</v>
      </c>
      <c r="B2395" t="s">
        <v>274</v>
      </c>
      <c r="C2395" s="31">
        <v>45681</v>
      </c>
      <c r="D2395" t="s">
        <v>373</v>
      </c>
      <c r="E2395" t="s">
        <v>374</v>
      </c>
      <c r="F2395" t="s">
        <v>780</v>
      </c>
      <c r="G2395" t="s">
        <v>781</v>
      </c>
      <c r="H2395" t="s">
        <v>891</v>
      </c>
      <c r="I2395" t="s">
        <v>892</v>
      </c>
      <c r="J2395">
        <v>1000</v>
      </c>
      <c r="K2395">
        <v>11820.4</v>
      </c>
      <c r="L2395">
        <v>5424.4425899999997</v>
      </c>
      <c r="M2395">
        <v>1418.46</v>
      </c>
      <c r="N2395">
        <v>11.820400000000001</v>
      </c>
      <c r="O2395" s="32">
        <f t="shared" si="629"/>
        <v>10401.939999999999</v>
      </c>
      <c r="P2395" s="32">
        <f t="shared" si="630"/>
        <v>4977.497409999999</v>
      </c>
      <c r="Q2395">
        <v>708076</v>
      </c>
      <c r="R2395" t="s">
        <v>312</v>
      </c>
      <c r="S2395" t="s">
        <v>466</v>
      </c>
      <c r="T2395" t="str">
        <f t="shared" si="631"/>
        <v>VEN</v>
      </c>
      <c r="U2395" t="s">
        <v>387</v>
      </c>
      <c r="V2395" s="33">
        <f t="shared" si="632"/>
        <v>11820.4</v>
      </c>
      <c r="W2395">
        <f t="shared" si="633"/>
        <v>1000</v>
      </c>
      <c r="X2395" s="33">
        <f t="shared" si="634"/>
        <v>10401.939999999999</v>
      </c>
      <c r="Y2395" s="33">
        <f t="shared" si="635"/>
        <v>1418.46</v>
      </c>
      <c r="Z2395" s="45">
        <f t="shared" si="636"/>
        <v>0.40417392051030415</v>
      </c>
      <c r="AA2395" s="33">
        <f t="shared" si="637"/>
        <v>4777.497409999999</v>
      </c>
      <c r="AB2395" s="45">
        <f t="shared" si="638"/>
        <v>0.45928907588392159</v>
      </c>
      <c r="AC2395" s="33">
        <f>IFERROR($X2395/VLOOKUP(CONCATENATE("USD",C2395),[1]GEINDICE!AR$1:AS$65536,2,0),"")</f>
        <v>1765.2846839202373</v>
      </c>
      <c r="AD2395" s="33">
        <f>IFERROR($AA2395/VLOOKUP(CONCATENATE("USD",C2395),[1]GEINDICE!AR$1:AS$65536,2,0),"")</f>
        <v>810.77597114976652</v>
      </c>
      <c r="AE2395" s="33">
        <f>IFERROR($X2395/VLOOKUP(CONCATENATE("EUR",C2395),[1]GEINDICE!AR$1:AS$65536,2,0),"")</f>
        <v>1678.5173710283839</v>
      </c>
      <c r="AF2395" s="33">
        <f>IFERROR($AA2395/VLOOKUP(CONCATENATE("EUR",C2395),[1]GEINDICE!AR$1:AS$65536,2,0),"")</f>
        <v>770.92469219473605</v>
      </c>
      <c r="AG2395" s="48" t="str">
        <f>VLOOKUP(E2395,[1]Apresentação!AW$1:AX$65536,2,0)</f>
        <v xml:space="preserve">                    2 - LEATHER AUXILIARIES</v>
      </c>
      <c r="AH2395" s="48" t="str">
        <f t="shared" si="639"/>
        <v xml:space="preserve">         5215000242 - PROVOL BA BR</v>
      </c>
      <c r="AI2395" s="49" t="str">
        <f t="shared" si="640"/>
        <v xml:space="preserve">     L00026 - INDUSTRIA DE PELES MINUANO LTDA</v>
      </c>
      <c r="AJ2395" t="str">
        <f t="shared" si="641"/>
        <v xml:space="preserve">     90 - SALES</v>
      </c>
      <c r="AK2395" t="str">
        <f t="shared" si="642"/>
        <v/>
      </c>
      <c r="AL2395">
        <f t="shared" si="643"/>
        <v>1</v>
      </c>
      <c r="AM2395" t="str">
        <f t="shared" si="644"/>
        <v>2025 1</v>
      </c>
      <c r="AN2395" t="str">
        <f t="shared" si="645"/>
        <v xml:space="preserve">INDUSTRIA </v>
      </c>
    </row>
    <row r="2396" spans="1:40" x14ac:dyDescent="0.35">
      <c r="A2396">
        <v>81816</v>
      </c>
      <c r="B2396" t="s">
        <v>274</v>
      </c>
      <c r="C2396" s="31">
        <v>45743</v>
      </c>
      <c r="D2396" t="s">
        <v>373</v>
      </c>
      <c r="E2396" t="s">
        <v>374</v>
      </c>
      <c r="F2396" t="s">
        <v>780</v>
      </c>
      <c r="G2396" t="s">
        <v>781</v>
      </c>
      <c r="H2396" t="s">
        <v>891</v>
      </c>
      <c r="I2396" t="s">
        <v>892</v>
      </c>
      <c r="J2396">
        <v>2000</v>
      </c>
      <c r="K2396">
        <v>22804.600000000002</v>
      </c>
      <c r="L2396">
        <v>11443.910819999999</v>
      </c>
      <c r="M2396">
        <v>2736.58</v>
      </c>
      <c r="N2396">
        <v>11.4023</v>
      </c>
      <c r="O2396" s="32">
        <f t="shared" si="629"/>
        <v>20068.020000000004</v>
      </c>
      <c r="P2396" s="32">
        <f t="shared" si="630"/>
        <v>8624.1091800000049</v>
      </c>
      <c r="Q2396">
        <v>722839</v>
      </c>
      <c r="R2396" t="s">
        <v>312</v>
      </c>
      <c r="S2396" t="s">
        <v>466</v>
      </c>
      <c r="T2396" t="str">
        <f t="shared" si="631"/>
        <v>VEN</v>
      </c>
      <c r="U2396" t="s">
        <v>387</v>
      </c>
      <c r="V2396" s="33">
        <f t="shared" si="632"/>
        <v>22804.600000000002</v>
      </c>
      <c r="W2396">
        <f t="shared" si="633"/>
        <v>2000</v>
      </c>
      <c r="X2396" s="33">
        <f t="shared" si="634"/>
        <v>20068.020000000004</v>
      </c>
      <c r="Y2396" s="33">
        <f t="shared" si="635"/>
        <v>2736.58</v>
      </c>
      <c r="Z2396" s="45">
        <f t="shared" si="636"/>
        <v>0.36063378353490105</v>
      </c>
      <c r="AA2396" s="33">
        <f t="shared" si="637"/>
        <v>8224.1091800000049</v>
      </c>
      <c r="AB2396" s="45">
        <f t="shared" si="638"/>
        <v>0.40981168944420043</v>
      </c>
      <c r="AC2396" s="33">
        <f>IFERROR($X2396/VLOOKUP(CONCATENATE("USD",C2396),[1]GEINDICE!AR$1:AS$65536,2,0),"")</f>
        <v>3491.6692765424373</v>
      </c>
      <c r="AD2396" s="33">
        <f>IFERROR($AA2396/VLOOKUP(CONCATENATE("USD",C2396),[1]GEINDICE!AR$1:AS$65536,2,0),"")</f>
        <v>1430.9268852002654</v>
      </c>
      <c r="AE2396" s="33">
        <f>IFERROR($X2396/VLOOKUP(CONCATENATE("EUR",C2396),[1]GEINDICE!AR$1:AS$65536,2,0),"")</f>
        <v>3233.0229411006576</v>
      </c>
      <c r="AF2396" s="33">
        <f>IFERROR($AA2396/VLOOKUP(CONCATENATE("EUR",C2396),[1]GEINDICE!AR$1:AS$65536,2,0),"")</f>
        <v>1324.9305935043183</v>
      </c>
      <c r="AG2396" s="48" t="str">
        <f>VLOOKUP(E2396,[1]Apresentação!AW$1:AX$65536,2,0)</f>
        <v xml:space="preserve">                    2 - LEATHER AUXILIARIES</v>
      </c>
      <c r="AH2396" s="48" t="str">
        <f t="shared" si="639"/>
        <v xml:space="preserve">         5215000242 - PROVOL BA BR</v>
      </c>
      <c r="AI2396" s="49" t="str">
        <f t="shared" si="640"/>
        <v xml:space="preserve">     L00026 - INDUSTRIA DE PELES MINUANO LTDA</v>
      </c>
      <c r="AJ2396" t="str">
        <f t="shared" si="641"/>
        <v xml:space="preserve">     90 - SALES</v>
      </c>
      <c r="AK2396" t="str">
        <f t="shared" si="642"/>
        <v/>
      </c>
      <c r="AL2396">
        <f t="shared" si="643"/>
        <v>3</v>
      </c>
      <c r="AM2396" t="str">
        <f t="shared" si="644"/>
        <v>2025 3</v>
      </c>
      <c r="AN2396" t="str">
        <f t="shared" si="645"/>
        <v xml:space="preserve">INDUSTRIA </v>
      </c>
    </row>
    <row r="2397" spans="1:40" x14ac:dyDescent="0.35">
      <c r="A2397">
        <v>82090</v>
      </c>
      <c r="B2397" t="s">
        <v>274</v>
      </c>
      <c r="C2397" s="31">
        <v>45764</v>
      </c>
      <c r="D2397" t="s">
        <v>373</v>
      </c>
      <c r="E2397" t="s">
        <v>374</v>
      </c>
      <c r="F2397" t="s">
        <v>382</v>
      </c>
      <c r="G2397" t="s">
        <v>383</v>
      </c>
      <c r="H2397" t="s">
        <v>891</v>
      </c>
      <c r="I2397" t="s">
        <v>892</v>
      </c>
      <c r="J2397">
        <v>4000</v>
      </c>
      <c r="K2397">
        <v>50810.12</v>
      </c>
      <c r="L2397">
        <v>23367.584030000002</v>
      </c>
      <c r="M2397">
        <v>6097.28</v>
      </c>
      <c r="N2397">
        <v>12.702529999999999</v>
      </c>
      <c r="O2397" s="32">
        <f t="shared" si="629"/>
        <v>44712.840000000004</v>
      </c>
      <c r="P2397" s="32">
        <f t="shared" si="630"/>
        <v>21345.255970000002</v>
      </c>
      <c r="Q2397">
        <v>730672</v>
      </c>
      <c r="R2397" t="s">
        <v>312</v>
      </c>
      <c r="S2397" t="s">
        <v>466</v>
      </c>
      <c r="T2397" t="str">
        <f t="shared" si="631"/>
        <v>VEN</v>
      </c>
      <c r="U2397" t="s">
        <v>387</v>
      </c>
      <c r="V2397" s="33">
        <f t="shared" si="632"/>
        <v>50810.12</v>
      </c>
      <c r="W2397">
        <f t="shared" si="633"/>
        <v>4000</v>
      </c>
      <c r="X2397" s="33">
        <f t="shared" si="634"/>
        <v>44712.840000000004</v>
      </c>
      <c r="Y2397" s="33">
        <f t="shared" si="635"/>
        <v>6097.28</v>
      </c>
      <c r="Z2397" s="45">
        <f t="shared" si="636"/>
        <v>0.40435362030241223</v>
      </c>
      <c r="AA2397" s="33">
        <f t="shared" si="637"/>
        <v>20545.255970000002</v>
      </c>
      <c r="AB2397" s="45">
        <f t="shared" si="638"/>
        <v>0.45949342448388425</v>
      </c>
      <c r="AC2397" s="33">
        <f>IFERROR($X2397/VLOOKUP(CONCATENATE("USD",C2397),[1]GEINDICE!AR$1:AS$65536,2,0),"")</f>
        <v>7635.5197322358654</v>
      </c>
      <c r="AD2397" s="33">
        <f>IFERROR($AA2397/VLOOKUP(CONCATENATE("USD",C2397),[1]GEINDICE!AR$1:AS$65536,2,0),"")</f>
        <v>3508.4711094793288</v>
      </c>
      <c r="AE2397" s="33">
        <f>IFERROR($X2397/VLOOKUP(CONCATENATE("EUR",C2397),[1]GEINDICE!AR$1:AS$65536,2,0),"")</f>
        <v>6717.8761381051117</v>
      </c>
      <c r="AF2397" s="33">
        <f>IFERROR($AA2397/VLOOKUP(CONCATENATE("EUR",C2397),[1]GEINDICE!AR$1:AS$65536,2,0),"")</f>
        <v>3086.8199119564892</v>
      </c>
      <c r="AG2397" s="48" t="str">
        <f>VLOOKUP(E2397,[1]Apresentação!AW$1:AX$65536,2,0)</f>
        <v xml:space="preserve">                    2 - LEATHER AUXILIARIES</v>
      </c>
      <c r="AH2397" s="48" t="str">
        <f t="shared" si="639"/>
        <v xml:space="preserve">         5215000242 - PROVOL BA BR</v>
      </c>
      <c r="AI2397" s="49" t="str">
        <f t="shared" si="640"/>
        <v xml:space="preserve">     ZF1123 - GOBBA LEATHER INDUSTRIA E COMERCIO LTDA</v>
      </c>
      <c r="AJ2397" t="str">
        <f t="shared" si="641"/>
        <v xml:space="preserve">     90 - SALES</v>
      </c>
      <c r="AK2397" t="str">
        <f t="shared" si="642"/>
        <v/>
      </c>
      <c r="AL2397">
        <f t="shared" si="643"/>
        <v>4</v>
      </c>
      <c r="AM2397" t="str">
        <f t="shared" si="644"/>
        <v>2025 4</v>
      </c>
      <c r="AN2397" t="str">
        <f t="shared" si="645"/>
        <v xml:space="preserve">GOBBA </v>
      </c>
    </row>
    <row r="2398" spans="1:40" x14ac:dyDescent="0.35">
      <c r="A2398">
        <v>81872</v>
      </c>
      <c r="B2398" t="s">
        <v>274</v>
      </c>
      <c r="C2398" s="31">
        <v>45748</v>
      </c>
      <c r="D2398" t="s">
        <v>373</v>
      </c>
      <c r="E2398" t="s">
        <v>374</v>
      </c>
      <c r="F2398" t="s">
        <v>382</v>
      </c>
      <c r="G2398" t="s">
        <v>383</v>
      </c>
      <c r="H2398" t="s">
        <v>891</v>
      </c>
      <c r="I2398" t="s">
        <v>892</v>
      </c>
      <c r="J2398">
        <v>2000</v>
      </c>
      <c r="K2398">
        <v>26528.959999999999</v>
      </c>
      <c r="L2398">
        <v>11443.910819999999</v>
      </c>
      <c r="M2398">
        <v>3183.51</v>
      </c>
      <c r="N2398">
        <v>13.264479999999999</v>
      </c>
      <c r="O2398" s="32">
        <f t="shared" si="629"/>
        <v>23345.449999999997</v>
      </c>
      <c r="P2398" s="32">
        <f t="shared" si="630"/>
        <v>11901.539179999998</v>
      </c>
      <c r="Q2398">
        <v>724691</v>
      </c>
      <c r="R2398" t="s">
        <v>312</v>
      </c>
      <c r="S2398" t="s">
        <v>466</v>
      </c>
      <c r="T2398" t="str">
        <f t="shared" si="631"/>
        <v>VEN</v>
      </c>
      <c r="U2398" t="s">
        <v>387</v>
      </c>
      <c r="V2398" s="33">
        <f t="shared" si="632"/>
        <v>26528.959999999999</v>
      </c>
      <c r="W2398">
        <f t="shared" si="633"/>
        <v>2000</v>
      </c>
      <c r="X2398" s="33">
        <f t="shared" si="634"/>
        <v>23345.449999999997</v>
      </c>
      <c r="Y2398" s="33">
        <f t="shared" si="635"/>
        <v>3183.51</v>
      </c>
      <c r="Z2398" s="45">
        <f t="shared" si="636"/>
        <v>0.43354655365306438</v>
      </c>
      <c r="AA2398" s="33">
        <f t="shared" si="637"/>
        <v>11501.539179999998</v>
      </c>
      <c r="AB2398" s="45">
        <f t="shared" si="638"/>
        <v>0.49266727263770882</v>
      </c>
      <c r="AC2398" s="33">
        <f>IFERROR($X2398/VLOOKUP(CONCATENATE("USD",C2398),[1]GEINDICE!AR$1:AS$65536,2,0),"")</f>
        <v>4092.0316909431908</v>
      </c>
      <c r="AD2398" s="33">
        <f>IFERROR($AA2398/VLOOKUP(CONCATENATE("USD",C2398),[1]GEINDICE!AR$1:AS$65536,2,0),"")</f>
        <v>2016.0100927240537</v>
      </c>
      <c r="AE2398" s="33">
        <f>IFERROR($X2398/VLOOKUP(CONCATENATE("EUR",C2398),[1]GEINDICE!AR$1:AS$65536,2,0),"")</f>
        <v>3788.9231518299111</v>
      </c>
      <c r="AF2398" s="33">
        <f>IFERROR($AA2398/VLOOKUP(CONCATENATE("EUR",C2398),[1]GEINDICE!AR$1:AS$65536,2,0),"")</f>
        <v>1866.6784354459137</v>
      </c>
      <c r="AG2398" s="48" t="str">
        <f>VLOOKUP(E2398,[1]Apresentação!AW$1:AX$65536,2,0)</f>
        <v xml:space="preserve">                    2 - LEATHER AUXILIARIES</v>
      </c>
      <c r="AH2398" s="48" t="str">
        <f t="shared" si="639"/>
        <v xml:space="preserve">         5215000242 - PROVOL BA BR</v>
      </c>
      <c r="AI2398" s="49" t="str">
        <f t="shared" si="640"/>
        <v xml:space="preserve">     ZF1123 - GOBBA LEATHER INDUSTRIA E COMERCIO LTDA</v>
      </c>
      <c r="AJ2398" t="str">
        <f t="shared" si="641"/>
        <v xml:space="preserve">     90 - SALES</v>
      </c>
      <c r="AK2398" t="str">
        <f t="shared" si="642"/>
        <v/>
      </c>
      <c r="AL2398">
        <f t="shared" si="643"/>
        <v>4</v>
      </c>
      <c r="AM2398" t="str">
        <f t="shared" si="644"/>
        <v>2025 4</v>
      </c>
      <c r="AN2398" t="str">
        <f t="shared" si="645"/>
        <v xml:space="preserve">GOBBA </v>
      </c>
    </row>
    <row r="2399" spans="1:40" x14ac:dyDescent="0.35">
      <c r="A2399">
        <v>81251</v>
      </c>
      <c r="B2399" t="s">
        <v>274</v>
      </c>
      <c r="C2399" s="31">
        <v>45700</v>
      </c>
      <c r="D2399" t="s">
        <v>373</v>
      </c>
      <c r="E2399" t="s">
        <v>374</v>
      </c>
      <c r="F2399" t="s">
        <v>780</v>
      </c>
      <c r="G2399" t="s">
        <v>781</v>
      </c>
      <c r="H2399" t="s">
        <v>891</v>
      </c>
      <c r="I2399" t="s">
        <v>892</v>
      </c>
      <c r="J2399">
        <v>3000</v>
      </c>
      <c r="K2399">
        <v>37966.71</v>
      </c>
      <c r="L2399">
        <v>16579.146410000001</v>
      </c>
      <c r="M2399">
        <v>4556.05</v>
      </c>
      <c r="N2399">
        <v>12.655569999999999</v>
      </c>
      <c r="O2399" s="32">
        <f t="shared" si="629"/>
        <v>33410.659999999996</v>
      </c>
      <c r="P2399" s="32">
        <f t="shared" si="630"/>
        <v>16831.513589999995</v>
      </c>
      <c r="Q2399">
        <v>709979</v>
      </c>
      <c r="R2399" t="s">
        <v>312</v>
      </c>
      <c r="S2399" t="s">
        <v>466</v>
      </c>
      <c r="T2399" t="str">
        <f t="shared" si="631"/>
        <v>VEN</v>
      </c>
      <c r="U2399" t="s">
        <v>387</v>
      </c>
      <c r="V2399" s="33">
        <f t="shared" si="632"/>
        <v>37966.71</v>
      </c>
      <c r="W2399">
        <f t="shared" si="633"/>
        <v>3000</v>
      </c>
      <c r="X2399" s="33">
        <f t="shared" si="634"/>
        <v>33410.659999999996</v>
      </c>
      <c r="Y2399" s="33">
        <f t="shared" si="635"/>
        <v>4556.05</v>
      </c>
      <c r="Z2399" s="45">
        <f t="shared" si="636"/>
        <v>0.42751962416548589</v>
      </c>
      <c r="AA2399" s="33">
        <f t="shared" si="637"/>
        <v>16231.513589999995</v>
      </c>
      <c r="AB2399" s="45">
        <f t="shared" si="638"/>
        <v>0.48581840616138672</v>
      </c>
      <c r="AC2399" s="33">
        <f>IFERROR($X2399/VLOOKUP(CONCATENATE("USD",C2399),[1]GEINDICE!AR$1:AS$65536,2,0),"")</f>
        <v>5789.3053317391823</v>
      </c>
      <c r="AD2399" s="33">
        <f>IFERROR($AA2399/VLOOKUP(CONCATENATE("USD",C2399),[1]GEINDICE!AR$1:AS$65536,2,0),"")</f>
        <v>2812.5510890471478</v>
      </c>
      <c r="AE2399" s="33">
        <f>IFERROR($X2399/VLOOKUP(CONCATENATE("EUR",C2399),[1]GEINDICE!AR$1:AS$65536,2,0),"")</f>
        <v>5580.0684759916476</v>
      </c>
      <c r="AF2399" s="33">
        <f>IFERROR($AA2399/VLOOKUP(CONCATENATE("EUR",C2399),[1]GEINDICE!AR$1:AS$65536,2,0),"")</f>
        <v>2710.8999732776606</v>
      </c>
      <c r="AG2399" s="48" t="str">
        <f>VLOOKUP(E2399,[1]Apresentação!AW$1:AX$65536,2,0)</f>
        <v xml:space="preserve">                    2 - LEATHER AUXILIARIES</v>
      </c>
      <c r="AH2399" s="48" t="str">
        <f t="shared" si="639"/>
        <v xml:space="preserve">         5215000242 - PROVOL BA BR</v>
      </c>
      <c r="AI2399" s="49" t="str">
        <f t="shared" si="640"/>
        <v xml:space="preserve">     L00026 - INDUSTRIA DE PELES MINUANO LTDA</v>
      </c>
      <c r="AJ2399" t="str">
        <f t="shared" si="641"/>
        <v xml:space="preserve">     90 - SALES</v>
      </c>
      <c r="AK2399" t="str">
        <f t="shared" si="642"/>
        <v/>
      </c>
      <c r="AL2399">
        <f t="shared" si="643"/>
        <v>2</v>
      </c>
      <c r="AM2399" t="str">
        <f t="shared" si="644"/>
        <v>2025 2</v>
      </c>
      <c r="AN2399" t="str">
        <f t="shared" si="645"/>
        <v xml:space="preserve">INDUSTRIA </v>
      </c>
    </row>
    <row r="2400" spans="1:40" x14ac:dyDescent="0.35">
      <c r="A2400">
        <v>81875</v>
      </c>
      <c r="B2400" t="s">
        <v>274</v>
      </c>
      <c r="C2400" s="31">
        <v>45748</v>
      </c>
      <c r="D2400" t="s">
        <v>373</v>
      </c>
      <c r="E2400" t="s">
        <v>374</v>
      </c>
      <c r="F2400" t="s">
        <v>780</v>
      </c>
      <c r="G2400" t="s">
        <v>781</v>
      </c>
      <c r="H2400" t="s">
        <v>891</v>
      </c>
      <c r="I2400" t="s">
        <v>892</v>
      </c>
      <c r="J2400">
        <v>2000</v>
      </c>
      <c r="K2400">
        <v>22853.96</v>
      </c>
      <c r="L2400">
        <v>11443.910819999999</v>
      </c>
      <c r="M2400">
        <v>2742.5</v>
      </c>
      <c r="N2400">
        <v>11.42698</v>
      </c>
      <c r="O2400" s="32">
        <f t="shared" si="629"/>
        <v>20111.46</v>
      </c>
      <c r="P2400" s="32">
        <f t="shared" si="630"/>
        <v>8667.54918</v>
      </c>
      <c r="Q2400">
        <v>724730</v>
      </c>
      <c r="R2400" t="s">
        <v>312</v>
      </c>
      <c r="S2400" t="s">
        <v>466</v>
      </c>
      <c r="T2400" t="str">
        <f t="shared" si="631"/>
        <v>VEN</v>
      </c>
      <c r="U2400" t="s">
        <v>387</v>
      </c>
      <c r="V2400" s="33">
        <f t="shared" si="632"/>
        <v>22853.96</v>
      </c>
      <c r="W2400">
        <f t="shared" si="633"/>
        <v>2000</v>
      </c>
      <c r="X2400" s="33">
        <f t="shared" si="634"/>
        <v>20111.46</v>
      </c>
      <c r="Y2400" s="33">
        <f t="shared" si="635"/>
        <v>2742.5</v>
      </c>
      <c r="Z2400" s="45">
        <f t="shared" si="636"/>
        <v>0.3617556510994156</v>
      </c>
      <c r="AA2400" s="33">
        <f t="shared" si="637"/>
        <v>8267.54918</v>
      </c>
      <c r="AB2400" s="45">
        <f t="shared" si="638"/>
        <v>0.41108647407995247</v>
      </c>
      <c r="AC2400" s="33">
        <f>IFERROR($X2400/VLOOKUP(CONCATENATE("USD",C2400),[1]GEINDICE!AR$1:AS$65536,2,0),"")</f>
        <v>3525.1722143345428</v>
      </c>
      <c r="AD2400" s="33">
        <f>IFERROR($AA2400/VLOOKUP(CONCATENATE("USD",C2400),[1]GEINDICE!AR$1:AS$65536,2,0),"")</f>
        <v>1449.1506161154055</v>
      </c>
      <c r="AE2400" s="33">
        <f>IFERROR($X2400/VLOOKUP(CONCATENATE("EUR",C2400),[1]GEINDICE!AR$1:AS$65536,2,0),"")</f>
        <v>3264.0525845979059</v>
      </c>
      <c r="AF2400" s="33">
        <f>IFERROR($AA2400/VLOOKUP(CONCATENATE("EUR",C2400),[1]GEINDICE!AR$1:AS$65536,2,0),"")</f>
        <v>1341.8078682139089</v>
      </c>
      <c r="AG2400" s="48" t="str">
        <f>VLOOKUP(E2400,[1]Apresentação!AW$1:AX$65536,2,0)</f>
        <v xml:space="preserve">                    2 - LEATHER AUXILIARIES</v>
      </c>
      <c r="AH2400" s="48" t="str">
        <f t="shared" si="639"/>
        <v xml:space="preserve">         5215000242 - PROVOL BA BR</v>
      </c>
      <c r="AI2400" s="49" t="str">
        <f t="shared" si="640"/>
        <v xml:space="preserve">     L00026 - INDUSTRIA DE PELES MINUANO LTDA</v>
      </c>
      <c r="AJ2400" t="str">
        <f t="shared" si="641"/>
        <v xml:space="preserve">     90 - SALES</v>
      </c>
      <c r="AK2400" t="str">
        <f t="shared" si="642"/>
        <v/>
      </c>
      <c r="AL2400">
        <f t="shared" si="643"/>
        <v>4</v>
      </c>
      <c r="AM2400" t="str">
        <f t="shared" si="644"/>
        <v>2025 4</v>
      </c>
      <c r="AN2400" t="str">
        <f t="shared" si="645"/>
        <v xml:space="preserve">INDUSTRIA </v>
      </c>
    </row>
    <row r="2401" spans="1:40" x14ac:dyDescent="0.35">
      <c r="A2401">
        <v>82120</v>
      </c>
      <c r="B2401" t="s">
        <v>274</v>
      </c>
      <c r="C2401" s="31">
        <v>45769</v>
      </c>
      <c r="D2401" t="s">
        <v>373</v>
      </c>
      <c r="E2401" t="s">
        <v>374</v>
      </c>
      <c r="F2401" t="s">
        <v>780</v>
      </c>
      <c r="G2401" t="s">
        <v>781</v>
      </c>
      <c r="H2401" t="s">
        <v>891</v>
      </c>
      <c r="I2401" t="s">
        <v>892</v>
      </c>
      <c r="J2401">
        <v>3000</v>
      </c>
      <c r="K2401">
        <v>34959.72</v>
      </c>
      <c r="L2401">
        <v>17525.213230000001</v>
      </c>
      <c r="M2401">
        <v>4195.21</v>
      </c>
      <c r="N2401">
        <v>11.65324</v>
      </c>
      <c r="O2401" s="32">
        <f t="shared" si="629"/>
        <v>30764.510000000002</v>
      </c>
      <c r="P2401" s="32">
        <f t="shared" si="630"/>
        <v>13239.296770000001</v>
      </c>
      <c r="Q2401">
        <v>732270</v>
      </c>
      <c r="R2401" t="s">
        <v>312</v>
      </c>
      <c r="S2401" t="s">
        <v>466</v>
      </c>
      <c r="T2401" t="str">
        <f t="shared" si="631"/>
        <v>VEN</v>
      </c>
      <c r="U2401" t="s">
        <v>387</v>
      </c>
      <c r="V2401" s="33">
        <f t="shared" si="632"/>
        <v>34959.72</v>
      </c>
      <c r="W2401">
        <f t="shared" si="633"/>
        <v>3000</v>
      </c>
      <c r="X2401" s="33">
        <f t="shared" si="634"/>
        <v>30764.510000000002</v>
      </c>
      <c r="Y2401" s="33">
        <f t="shared" si="635"/>
        <v>4195.21</v>
      </c>
      <c r="Z2401" s="45">
        <f t="shared" si="636"/>
        <v>0.36153884441866241</v>
      </c>
      <c r="AA2401" s="33">
        <f t="shared" si="637"/>
        <v>12639.296770000001</v>
      </c>
      <c r="AB2401" s="45">
        <f t="shared" si="638"/>
        <v>0.41084017817933716</v>
      </c>
      <c r="AC2401" s="33">
        <f>IFERROR($X2401/VLOOKUP(CONCATENATE("USD",C2401),[1]GEINDICE!AR$1:AS$65536,2,0),"")</f>
        <v>5350.7217893418674</v>
      </c>
      <c r="AD2401" s="33">
        <f>IFERROR($AA2401/VLOOKUP(CONCATENATE("USD",C2401),[1]GEINDICE!AR$1:AS$65536,2,0),"")</f>
        <v>2198.2914933212746</v>
      </c>
      <c r="AE2401" s="33">
        <f>IFERROR($X2401/VLOOKUP(CONCATENATE("EUR",C2401),[1]GEINDICE!AR$1:AS$65536,2,0),"")</f>
        <v>4666.5923397800534</v>
      </c>
      <c r="AF2401" s="33">
        <f>IFERROR($AA2401/VLOOKUP(CONCATENATE("EUR",C2401),[1]GEINDICE!AR$1:AS$65536,2,0),"")</f>
        <v>1917.223628365567</v>
      </c>
      <c r="AG2401" s="48" t="str">
        <f>VLOOKUP(E2401,[1]Apresentação!AW$1:AX$65536,2,0)</f>
        <v xml:space="preserve">                    2 - LEATHER AUXILIARIES</v>
      </c>
      <c r="AH2401" s="48" t="str">
        <f t="shared" si="639"/>
        <v xml:space="preserve">         5215000242 - PROVOL BA BR</v>
      </c>
      <c r="AI2401" s="49" t="str">
        <f t="shared" si="640"/>
        <v xml:space="preserve">     L00026 - INDUSTRIA DE PELES MINUANO LTDA</v>
      </c>
      <c r="AJ2401" t="str">
        <f t="shared" si="641"/>
        <v xml:space="preserve">     90 - SALES</v>
      </c>
      <c r="AK2401" t="str">
        <f t="shared" si="642"/>
        <v/>
      </c>
      <c r="AL2401">
        <f t="shared" si="643"/>
        <v>4</v>
      </c>
      <c r="AM2401" t="str">
        <f t="shared" si="644"/>
        <v>2025 4</v>
      </c>
      <c r="AN2401" t="str">
        <f t="shared" si="645"/>
        <v xml:space="preserve">INDUSTRIA </v>
      </c>
    </row>
    <row r="2402" spans="1:40" x14ac:dyDescent="0.35">
      <c r="A2402">
        <v>81805</v>
      </c>
      <c r="B2402" t="s">
        <v>274</v>
      </c>
      <c r="C2402" s="31">
        <v>45743</v>
      </c>
      <c r="D2402" t="s">
        <v>373</v>
      </c>
      <c r="E2402" t="s">
        <v>374</v>
      </c>
      <c r="F2402" t="s">
        <v>382</v>
      </c>
      <c r="G2402" t="s">
        <v>383</v>
      </c>
      <c r="H2402" t="s">
        <v>891</v>
      </c>
      <c r="I2402" t="s">
        <v>892</v>
      </c>
      <c r="J2402">
        <v>1000</v>
      </c>
      <c r="K2402">
        <v>13165.15</v>
      </c>
      <c r="L2402">
        <v>5721.9554099999996</v>
      </c>
      <c r="M2402">
        <v>1579.84</v>
      </c>
      <c r="N2402">
        <v>13.165149999999999</v>
      </c>
      <c r="O2402" s="32">
        <f t="shared" si="629"/>
        <v>11585.31</v>
      </c>
      <c r="P2402" s="32">
        <f t="shared" si="630"/>
        <v>5863.3545899999999</v>
      </c>
      <c r="Q2402">
        <v>722691</v>
      </c>
      <c r="R2402" t="s">
        <v>312</v>
      </c>
      <c r="S2402" t="s">
        <v>466</v>
      </c>
      <c r="T2402" t="str">
        <f t="shared" si="631"/>
        <v>VEN</v>
      </c>
      <c r="U2402" t="s">
        <v>387</v>
      </c>
      <c r="V2402" s="33">
        <f t="shared" si="632"/>
        <v>13165.15</v>
      </c>
      <c r="W2402">
        <f t="shared" si="633"/>
        <v>1000</v>
      </c>
      <c r="X2402" s="33">
        <f t="shared" si="634"/>
        <v>11585.31</v>
      </c>
      <c r="Y2402" s="33">
        <f t="shared" si="635"/>
        <v>1579.84</v>
      </c>
      <c r="Z2402" s="45">
        <f t="shared" si="636"/>
        <v>0.43017774882929555</v>
      </c>
      <c r="AA2402" s="33">
        <f t="shared" si="637"/>
        <v>5663.3545899999999</v>
      </c>
      <c r="AB2402" s="45">
        <f t="shared" si="638"/>
        <v>0.48883927922515669</v>
      </c>
      <c r="AC2402" s="33">
        <f>IFERROR($X2402/VLOOKUP(CONCATENATE("USD",C2402),[1]GEINDICE!AR$1:AS$65536,2,0),"")</f>
        <v>2015.7479903956571</v>
      </c>
      <c r="AD2402" s="33">
        <f>IFERROR($AA2402/VLOOKUP(CONCATENATE("USD",C2402),[1]GEINDICE!AR$1:AS$65536,2,0),"")</f>
        <v>985.37679472457114</v>
      </c>
      <c r="AE2402" s="33">
        <f>IFERROR($X2402/VLOOKUP(CONCATENATE("EUR",C2402),[1]GEINDICE!AR$1:AS$65536,2,0),"")</f>
        <v>1866.4309189328519</v>
      </c>
      <c r="AF2402" s="33">
        <f>IFERROR($AA2402/VLOOKUP(CONCATENATE("EUR",C2402),[1]GEINDICE!AR$1:AS$65536,2,0),"")</f>
        <v>912.38474513468225</v>
      </c>
      <c r="AG2402" s="48" t="str">
        <f>VLOOKUP(E2402,[1]Apresentação!AW$1:AX$65536,2,0)</f>
        <v xml:space="preserve">                    2 - LEATHER AUXILIARIES</v>
      </c>
      <c r="AH2402" s="48" t="str">
        <f t="shared" si="639"/>
        <v xml:space="preserve">         5215000242 - PROVOL BA BR</v>
      </c>
      <c r="AI2402" s="49" t="str">
        <f t="shared" si="640"/>
        <v xml:space="preserve">     ZF1123 - GOBBA LEATHER INDUSTRIA E COMERCIO LTDA</v>
      </c>
      <c r="AJ2402" t="str">
        <f t="shared" si="641"/>
        <v xml:space="preserve">     90 - SALES</v>
      </c>
      <c r="AK2402" t="str">
        <f t="shared" si="642"/>
        <v/>
      </c>
      <c r="AL2402">
        <f t="shared" si="643"/>
        <v>3</v>
      </c>
      <c r="AM2402" t="str">
        <f t="shared" si="644"/>
        <v>2025 3</v>
      </c>
      <c r="AN2402" t="str">
        <f t="shared" si="645"/>
        <v xml:space="preserve">GOBBA </v>
      </c>
    </row>
    <row r="2403" spans="1:40" x14ac:dyDescent="0.35">
      <c r="A2403">
        <v>81909</v>
      </c>
      <c r="B2403" t="s">
        <v>274</v>
      </c>
      <c r="C2403" s="31">
        <v>45750</v>
      </c>
      <c r="D2403" t="s">
        <v>373</v>
      </c>
      <c r="E2403" t="s">
        <v>374</v>
      </c>
      <c r="F2403" t="s">
        <v>382</v>
      </c>
      <c r="G2403" t="s">
        <v>383</v>
      </c>
      <c r="H2403" t="s">
        <v>891</v>
      </c>
      <c r="I2403" t="s">
        <v>892</v>
      </c>
      <c r="J2403">
        <v>3000</v>
      </c>
      <c r="K2403">
        <v>39536.340000000004</v>
      </c>
      <c r="L2403">
        <v>17165.86622</v>
      </c>
      <c r="M2403">
        <v>4744.41</v>
      </c>
      <c r="N2403">
        <v>13.17878</v>
      </c>
      <c r="O2403" s="32">
        <f t="shared" si="629"/>
        <v>34791.930000000008</v>
      </c>
      <c r="P2403" s="32">
        <f t="shared" si="630"/>
        <v>17626.063780000008</v>
      </c>
      <c r="Q2403">
        <v>725460</v>
      </c>
      <c r="R2403" t="s">
        <v>312</v>
      </c>
      <c r="S2403" t="s">
        <v>466</v>
      </c>
      <c r="T2403" t="str">
        <f t="shared" si="631"/>
        <v>VEN</v>
      </c>
      <c r="U2403" t="s">
        <v>387</v>
      </c>
      <c r="V2403" s="33">
        <f t="shared" si="632"/>
        <v>39536.340000000004</v>
      </c>
      <c r="W2403">
        <f t="shared" si="633"/>
        <v>3000</v>
      </c>
      <c r="X2403" s="33">
        <f t="shared" si="634"/>
        <v>34791.930000000008</v>
      </c>
      <c r="Y2403" s="33">
        <f t="shared" si="635"/>
        <v>4744.41</v>
      </c>
      <c r="Z2403" s="45">
        <f t="shared" si="636"/>
        <v>0.43064339744144264</v>
      </c>
      <c r="AA2403" s="33">
        <f t="shared" si="637"/>
        <v>17026.063780000008</v>
      </c>
      <c r="AB2403" s="45">
        <f t="shared" si="638"/>
        <v>0.48936818911741903</v>
      </c>
      <c r="AC2403" s="33">
        <f>IFERROR($X2403/VLOOKUP(CONCATENATE("USD",C2403),[1]GEINDICE!AR$1:AS$65536,2,0),"")</f>
        <v>6205.4203007116503</v>
      </c>
      <c r="AD2403" s="33">
        <f>IFERROR($AA2403/VLOOKUP(CONCATENATE("USD",C2403),[1]GEINDICE!AR$1:AS$65536,2,0),"")</f>
        <v>3036.7352952717297</v>
      </c>
      <c r="AE2403" s="33">
        <f>IFERROR($X2403/VLOOKUP(CONCATENATE("EUR",C2403),[1]GEINDICE!AR$1:AS$65536,2,0),"")</f>
        <v>5615.2243382827637</v>
      </c>
      <c r="AF2403" s="33">
        <f>IFERROR($AA2403/VLOOKUP(CONCATENATE("EUR",C2403),[1]GEINDICE!AR$1:AS$65536,2,0),"")</f>
        <v>2747.9121659134935</v>
      </c>
      <c r="AG2403" s="48" t="str">
        <f>VLOOKUP(E2403,[1]Apresentação!AW$1:AX$65536,2,0)</f>
        <v xml:space="preserve">                    2 - LEATHER AUXILIARIES</v>
      </c>
      <c r="AH2403" s="48" t="str">
        <f t="shared" si="639"/>
        <v xml:space="preserve">         5215000242 - PROVOL BA BR</v>
      </c>
      <c r="AI2403" s="49" t="str">
        <f t="shared" si="640"/>
        <v xml:space="preserve">     ZF1123 - GOBBA LEATHER INDUSTRIA E COMERCIO LTDA</v>
      </c>
      <c r="AJ2403" t="str">
        <f t="shared" si="641"/>
        <v xml:space="preserve">     90 - SALES</v>
      </c>
      <c r="AK2403" t="str">
        <f t="shared" si="642"/>
        <v/>
      </c>
      <c r="AL2403">
        <f t="shared" si="643"/>
        <v>4</v>
      </c>
      <c r="AM2403" t="str">
        <f t="shared" si="644"/>
        <v>2025 4</v>
      </c>
      <c r="AN2403" t="str">
        <f t="shared" si="645"/>
        <v xml:space="preserve">GOBBA </v>
      </c>
    </row>
    <row r="2404" spans="1:40" x14ac:dyDescent="0.35">
      <c r="A2404">
        <v>81431</v>
      </c>
      <c r="B2404" t="s">
        <v>274</v>
      </c>
      <c r="C2404" s="31">
        <v>45715</v>
      </c>
      <c r="D2404" t="s">
        <v>373</v>
      </c>
      <c r="E2404" t="s">
        <v>374</v>
      </c>
      <c r="F2404" t="s">
        <v>382</v>
      </c>
      <c r="G2404" t="s">
        <v>383</v>
      </c>
      <c r="H2404" t="s">
        <v>891</v>
      </c>
      <c r="I2404" t="s">
        <v>892</v>
      </c>
      <c r="J2404">
        <v>1000</v>
      </c>
      <c r="K2404">
        <v>13346.95</v>
      </c>
      <c r="L2404">
        <v>5684.6993199999997</v>
      </c>
      <c r="M2404">
        <v>1601.65</v>
      </c>
      <c r="N2404">
        <v>13.34695</v>
      </c>
      <c r="O2404" s="32">
        <f t="shared" si="629"/>
        <v>11745.300000000001</v>
      </c>
      <c r="P2404" s="32">
        <f t="shared" si="630"/>
        <v>6060.6006800000014</v>
      </c>
      <c r="Q2404">
        <v>712044</v>
      </c>
      <c r="R2404" t="s">
        <v>312</v>
      </c>
      <c r="S2404" t="s">
        <v>466</v>
      </c>
      <c r="T2404" t="str">
        <f t="shared" si="631"/>
        <v>VEN</v>
      </c>
      <c r="U2404" t="s">
        <v>387</v>
      </c>
      <c r="V2404" s="33">
        <f t="shared" si="632"/>
        <v>13346.95</v>
      </c>
      <c r="W2404">
        <f t="shared" si="633"/>
        <v>1000</v>
      </c>
      <c r="X2404" s="33">
        <f t="shared" si="634"/>
        <v>11745.300000000001</v>
      </c>
      <c r="Y2404" s="33">
        <f t="shared" si="635"/>
        <v>1601.65</v>
      </c>
      <c r="Z2404" s="45">
        <f t="shared" si="636"/>
        <v>0.43909662357317597</v>
      </c>
      <c r="AA2404" s="33">
        <f t="shared" si="637"/>
        <v>5860.6006800000014</v>
      </c>
      <c r="AB2404" s="45">
        <f t="shared" si="638"/>
        <v>0.49897411560368837</v>
      </c>
      <c r="AC2404" s="33">
        <f>IFERROR($X2404/VLOOKUP(CONCATENATE("USD",C2404),[1]GEINDICE!AR$1:AS$65536,2,0),"")</f>
        <v>2017.1223466373567</v>
      </c>
      <c r="AD2404" s="33">
        <f>IFERROR($AA2404/VLOOKUP(CONCATENATE("USD",C2404),[1]GEINDICE!AR$1:AS$65536,2,0),"")</f>
        <v>1006.4918389778117</v>
      </c>
      <c r="AE2404" s="33">
        <f>IFERROR($X2404/VLOOKUP(CONCATENATE("EUR",C2404),[1]GEINDICE!AR$1:AS$65536,2,0),"")</f>
        <v>1936.5704863973619</v>
      </c>
      <c r="AF2404" s="33">
        <f>IFERROR($AA2404/VLOOKUP(CONCATENATE("EUR",C2404),[1]GEINDICE!AR$1:AS$65536,2,0),"")</f>
        <v>966.2985457543283</v>
      </c>
      <c r="AG2404" s="48" t="str">
        <f>VLOOKUP(E2404,[1]Apresentação!AW$1:AX$65536,2,0)</f>
        <v xml:space="preserve">                    2 - LEATHER AUXILIARIES</v>
      </c>
      <c r="AH2404" s="48" t="str">
        <f t="shared" si="639"/>
        <v xml:space="preserve">         5215000242 - PROVOL BA BR</v>
      </c>
      <c r="AI2404" s="49" t="str">
        <f t="shared" si="640"/>
        <v xml:space="preserve">     ZF1123 - GOBBA LEATHER INDUSTRIA E COMERCIO LTDA</v>
      </c>
      <c r="AJ2404" t="str">
        <f t="shared" si="641"/>
        <v xml:space="preserve">     90 - SALES</v>
      </c>
      <c r="AK2404" t="str">
        <f t="shared" si="642"/>
        <v/>
      </c>
      <c r="AL2404">
        <f t="shared" si="643"/>
        <v>2</v>
      </c>
      <c r="AM2404" t="str">
        <f t="shared" si="644"/>
        <v>2025 2</v>
      </c>
      <c r="AN2404" t="str">
        <f t="shared" si="645"/>
        <v xml:space="preserve">GOBBA </v>
      </c>
    </row>
    <row r="2405" spans="1:40" x14ac:dyDescent="0.35">
      <c r="A2405">
        <v>81481</v>
      </c>
      <c r="B2405" t="s">
        <v>274</v>
      </c>
      <c r="C2405" s="31">
        <v>45716</v>
      </c>
      <c r="D2405" t="s">
        <v>373</v>
      </c>
      <c r="E2405" t="s">
        <v>374</v>
      </c>
      <c r="F2405" t="s">
        <v>780</v>
      </c>
      <c r="G2405" t="s">
        <v>781</v>
      </c>
      <c r="H2405" t="s">
        <v>891</v>
      </c>
      <c r="I2405" t="s">
        <v>892</v>
      </c>
      <c r="J2405">
        <v>3000</v>
      </c>
      <c r="K2405">
        <v>34762.11</v>
      </c>
      <c r="L2405">
        <v>17063.253649999999</v>
      </c>
      <c r="M2405">
        <v>4171.5</v>
      </c>
      <c r="N2405">
        <v>11.58737</v>
      </c>
      <c r="O2405" s="32">
        <f t="shared" si="629"/>
        <v>30590.61</v>
      </c>
      <c r="P2405" s="32">
        <f t="shared" si="630"/>
        <v>13527.356350000002</v>
      </c>
      <c r="Q2405">
        <v>712745</v>
      </c>
      <c r="R2405" t="s">
        <v>312</v>
      </c>
      <c r="S2405" t="s">
        <v>466</v>
      </c>
      <c r="T2405" t="str">
        <f t="shared" si="631"/>
        <v>VEN</v>
      </c>
      <c r="U2405" t="s">
        <v>387</v>
      </c>
      <c r="V2405" s="33">
        <f t="shared" si="632"/>
        <v>34762.11</v>
      </c>
      <c r="W2405">
        <f t="shared" si="633"/>
        <v>3000</v>
      </c>
      <c r="X2405" s="33">
        <f t="shared" si="634"/>
        <v>30590.61</v>
      </c>
      <c r="Y2405" s="33">
        <f t="shared" si="635"/>
        <v>4171.5</v>
      </c>
      <c r="Z2405" s="45">
        <f t="shared" si="636"/>
        <v>0.37188065827994909</v>
      </c>
      <c r="AA2405" s="33">
        <f t="shared" si="637"/>
        <v>12927.356350000002</v>
      </c>
      <c r="AB2405" s="45">
        <f t="shared" si="638"/>
        <v>0.42259230365134925</v>
      </c>
      <c r="AC2405" s="33">
        <f>IFERROR($X2405/VLOOKUP(CONCATENATE("USD",C2405),[1]GEINDICE!AR$1:AS$65536,2,0),"")</f>
        <v>5230.2369716864996</v>
      </c>
      <c r="AD2405" s="33">
        <f>IFERROR($AA2405/VLOOKUP(CONCATENATE("USD",C2405),[1]GEINDICE!AR$1:AS$65536,2,0),"")</f>
        <v>2210.2578905074547</v>
      </c>
      <c r="AE2405" s="33">
        <f>IFERROR($X2405/VLOOKUP(CONCATENATE("EUR",C2405),[1]GEINDICE!AR$1:AS$65536,2,0),"")</f>
        <v>5029.0343262970991</v>
      </c>
      <c r="AF2405" s="33">
        <f>IFERROR($AA2405/VLOOKUP(CONCATENATE("EUR",C2405),[1]GEINDICE!AR$1:AS$65536,2,0),"")</f>
        <v>2125.2312010916025</v>
      </c>
      <c r="AG2405" s="48" t="str">
        <f>VLOOKUP(E2405,[1]Apresentação!AW$1:AX$65536,2,0)</f>
        <v xml:space="preserve">                    2 - LEATHER AUXILIARIES</v>
      </c>
      <c r="AH2405" s="48" t="str">
        <f t="shared" si="639"/>
        <v xml:space="preserve">         5215000242 - PROVOL BA BR</v>
      </c>
      <c r="AI2405" s="49" t="str">
        <f t="shared" si="640"/>
        <v xml:space="preserve">     L00026 - INDUSTRIA DE PELES MINUANO LTDA</v>
      </c>
      <c r="AJ2405" t="str">
        <f t="shared" si="641"/>
        <v xml:space="preserve">     90 - SALES</v>
      </c>
      <c r="AK2405" t="str">
        <f t="shared" si="642"/>
        <v/>
      </c>
      <c r="AL2405">
        <f t="shared" si="643"/>
        <v>2</v>
      </c>
      <c r="AM2405" t="str">
        <f t="shared" si="644"/>
        <v>2025 2</v>
      </c>
      <c r="AN2405" t="str">
        <f t="shared" si="645"/>
        <v xml:space="preserve">INDUSTRIA </v>
      </c>
    </row>
    <row r="2406" spans="1:40" x14ac:dyDescent="0.35">
      <c r="A2406">
        <v>81446</v>
      </c>
      <c r="B2406" t="s">
        <v>274</v>
      </c>
      <c r="C2406" s="31">
        <v>45715</v>
      </c>
      <c r="D2406" t="s">
        <v>373</v>
      </c>
      <c r="E2406" t="s">
        <v>374</v>
      </c>
      <c r="F2406" t="s">
        <v>780</v>
      </c>
      <c r="G2406" t="s">
        <v>781</v>
      </c>
      <c r="H2406" t="s">
        <v>891</v>
      </c>
      <c r="I2406" t="s">
        <v>892</v>
      </c>
      <c r="J2406">
        <v>1000</v>
      </c>
      <c r="K2406">
        <v>11493.64</v>
      </c>
      <c r="L2406">
        <v>5684.6993199999997</v>
      </c>
      <c r="M2406">
        <v>1379.25</v>
      </c>
      <c r="N2406">
        <v>11.493639999999999</v>
      </c>
      <c r="O2406" s="32">
        <f t="shared" si="629"/>
        <v>10114.39</v>
      </c>
      <c r="P2406" s="32">
        <f t="shared" si="630"/>
        <v>4429.6906799999997</v>
      </c>
      <c r="Q2406">
        <v>712244</v>
      </c>
      <c r="R2406" t="s">
        <v>312</v>
      </c>
      <c r="S2406" t="s">
        <v>466</v>
      </c>
      <c r="T2406" t="str">
        <f t="shared" si="631"/>
        <v>VEN</v>
      </c>
      <c r="U2406" t="s">
        <v>387</v>
      </c>
      <c r="V2406" s="33">
        <f t="shared" si="632"/>
        <v>11493.64</v>
      </c>
      <c r="W2406">
        <f t="shared" si="633"/>
        <v>1000</v>
      </c>
      <c r="X2406" s="33">
        <f t="shared" si="634"/>
        <v>10114.39</v>
      </c>
      <c r="Y2406" s="33">
        <f t="shared" si="635"/>
        <v>1379.25</v>
      </c>
      <c r="Z2406" s="45">
        <f t="shared" si="636"/>
        <v>0.36800271106455396</v>
      </c>
      <c r="AA2406" s="33">
        <f t="shared" si="637"/>
        <v>4229.6906799999997</v>
      </c>
      <c r="AB2406" s="45">
        <f t="shared" si="638"/>
        <v>0.41818544469809843</v>
      </c>
      <c r="AC2406" s="33">
        <f>IFERROR($X2406/VLOOKUP(CONCATENATE("USD",C2406),[1]GEINDICE!AR$1:AS$65536,2,0),"")</f>
        <v>1737.0320120904032</v>
      </c>
      <c r="AD2406" s="33">
        <f>IFERROR($AA2406/VLOOKUP(CONCATENATE("USD",C2406),[1]GEINDICE!AR$1:AS$65536,2,0),"")</f>
        <v>726.40150443085793</v>
      </c>
      <c r="AE2406" s="33">
        <f>IFERROR($X2406/VLOOKUP(CONCATENATE("EUR",C2406),[1]GEINDICE!AR$1:AS$65536,2,0),"")</f>
        <v>1667.6652926628192</v>
      </c>
      <c r="AF2406" s="33">
        <f>IFERROR($AA2406/VLOOKUP(CONCATENATE("EUR",C2406),[1]GEINDICE!AR$1:AS$65536,2,0),"")</f>
        <v>697.39335201978554</v>
      </c>
      <c r="AG2406" s="48" t="str">
        <f>VLOOKUP(E2406,[1]Apresentação!AW$1:AX$65536,2,0)</f>
        <v xml:space="preserve">                    2 - LEATHER AUXILIARIES</v>
      </c>
      <c r="AH2406" s="48" t="str">
        <f t="shared" si="639"/>
        <v xml:space="preserve">         5215000242 - PROVOL BA BR</v>
      </c>
      <c r="AI2406" s="49" t="str">
        <f t="shared" si="640"/>
        <v xml:space="preserve">     L00026 - INDUSTRIA DE PELES MINUANO LTDA</v>
      </c>
      <c r="AJ2406" t="str">
        <f t="shared" si="641"/>
        <v xml:space="preserve">     90 - SALES</v>
      </c>
      <c r="AK2406" t="str">
        <f t="shared" si="642"/>
        <v/>
      </c>
      <c r="AL2406">
        <f t="shared" si="643"/>
        <v>2</v>
      </c>
      <c r="AM2406" t="str">
        <f t="shared" si="644"/>
        <v>2025 2</v>
      </c>
      <c r="AN2406" t="str">
        <f t="shared" si="645"/>
        <v xml:space="preserve">INDUSTRIA </v>
      </c>
    </row>
    <row r="2407" spans="1:40" x14ac:dyDescent="0.35">
      <c r="A2407">
        <v>82057</v>
      </c>
      <c r="B2407" t="s">
        <v>274</v>
      </c>
      <c r="C2407" s="31">
        <v>45762</v>
      </c>
      <c r="D2407" t="s">
        <v>373</v>
      </c>
      <c r="E2407" t="s">
        <v>374</v>
      </c>
      <c r="F2407" t="s">
        <v>382</v>
      </c>
      <c r="G2407" t="s">
        <v>383</v>
      </c>
      <c r="H2407" t="s">
        <v>891</v>
      </c>
      <c r="I2407" t="s">
        <v>892</v>
      </c>
      <c r="J2407">
        <v>3000</v>
      </c>
      <c r="K2407">
        <v>40488.54</v>
      </c>
      <c r="L2407">
        <v>17525.688020000001</v>
      </c>
      <c r="M2407">
        <v>4858.68</v>
      </c>
      <c r="N2407">
        <v>13.496179999999999</v>
      </c>
      <c r="O2407" s="32">
        <f t="shared" si="629"/>
        <v>35629.86</v>
      </c>
      <c r="P2407" s="32">
        <f t="shared" si="630"/>
        <v>18104.171979999999</v>
      </c>
      <c r="Q2407">
        <v>729844</v>
      </c>
      <c r="R2407" t="s">
        <v>312</v>
      </c>
      <c r="S2407" t="s">
        <v>466</v>
      </c>
      <c r="T2407" t="str">
        <f t="shared" si="631"/>
        <v>VEN</v>
      </c>
      <c r="U2407" t="s">
        <v>387</v>
      </c>
      <c r="V2407" s="33">
        <f t="shared" si="632"/>
        <v>40488.54</v>
      </c>
      <c r="W2407">
        <f t="shared" si="633"/>
        <v>3000</v>
      </c>
      <c r="X2407" s="33">
        <f t="shared" si="634"/>
        <v>35629.86</v>
      </c>
      <c r="Y2407" s="33">
        <f t="shared" si="635"/>
        <v>4858.68</v>
      </c>
      <c r="Z2407" s="45">
        <f t="shared" si="636"/>
        <v>0.43232410899479207</v>
      </c>
      <c r="AA2407" s="33">
        <f t="shared" si="637"/>
        <v>17504.171979999999</v>
      </c>
      <c r="AB2407" s="45">
        <f t="shared" si="638"/>
        <v>0.49127815770255617</v>
      </c>
      <c r="AC2407" s="33">
        <f>IFERROR($X2407/VLOOKUP(CONCATENATE("USD",C2407),[1]GEINDICE!AR$1:AS$65536,2,0),"")</f>
        <v>6069.0990852879549</v>
      </c>
      <c r="AD2407" s="33">
        <f>IFERROR($AA2407/VLOOKUP(CONCATENATE("USD",C2407),[1]GEINDICE!AR$1:AS$65536,2,0),"")</f>
        <v>2981.6158175345358</v>
      </c>
      <c r="AE2407" s="33">
        <f>IFERROR($X2407/VLOOKUP(CONCATENATE("EUR",C2407),[1]GEINDICE!AR$1:AS$65536,2,0),"")</f>
        <v>5375.6578153289074</v>
      </c>
      <c r="AF2407" s="33">
        <f>IFERROR($AA2407/VLOOKUP(CONCATENATE("EUR",C2407),[1]GEINDICE!AR$1:AS$65536,2,0),"")</f>
        <v>2640.9432679541337</v>
      </c>
      <c r="AG2407" s="48" t="str">
        <f>VLOOKUP(E2407,[1]Apresentação!AW$1:AX$65536,2,0)</f>
        <v xml:space="preserve">                    2 - LEATHER AUXILIARIES</v>
      </c>
      <c r="AH2407" s="48" t="str">
        <f t="shared" si="639"/>
        <v xml:space="preserve">         5215000242 - PROVOL BA BR</v>
      </c>
      <c r="AI2407" s="49" t="str">
        <f t="shared" si="640"/>
        <v xml:space="preserve">     ZF1123 - GOBBA LEATHER INDUSTRIA E COMERCIO LTDA</v>
      </c>
      <c r="AJ2407" t="str">
        <f t="shared" si="641"/>
        <v xml:space="preserve">     90 - SALES</v>
      </c>
      <c r="AK2407" t="str">
        <f t="shared" si="642"/>
        <v/>
      </c>
      <c r="AL2407">
        <f t="shared" si="643"/>
        <v>4</v>
      </c>
      <c r="AM2407" t="str">
        <f t="shared" si="644"/>
        <v>2025 4</v>
      </c>
      <c r="AN2407" t="str">
        <f t="shared" si="645"/>
        <v xml:space="preserve">GOBBA </v>
      </c>
    </row>
    <row r="2408" spans="1:40" x14ac:dyDescent="0.35">
      <c r="A2408">
        <v>81541</v>
      </c>
      <c r="B2408" t="s">
        <v>274</v>
      </c>
      <c r="C2408" s="31">
        <v>45723</v>
      </c>
      <c r="D2408" t="s">
        <v>373</v>
      </c>
      <c r="E2408" t="s">
        <v>374</v>
      </c>
      <c r="F2408" t="s">
        <v>382</v>
      </c>
      <c r="G2408" t="s">
        <v>383</v>
      </c>
      <c r="H2408" t="s">
        <v>891</v>
      </c>
      <c r="I2408" t="s">
        <v>892</v>
      </c>
      <c r="J2408">
        <v>1000</v>
      </c>
      <c r="K2408">
        <v>13378.130000000001</v>
      </c>
      <c r="L2408">
        <v>5691.2192800000003</v>
      </c>
      <c r="M2408">
        <v>1605.39</v>
      </c>
      <c r="N2408">
        <v>13.378129999999999</v>
      </c>
      <c r="O2408" s="32">
        <f t="shared" si="629"/>
        <v>11772.740000000002</v>
      </c>
      <c r="P2408" s="32">
        <f t="shared" si="630"/>
        <v>6081.5207200000013</v>
      </c>
      <c r="Q2408">
        <v>715049</v>
      </c>
      <c r="R2408" t="s">
        <v>312</v>
      </c>
      <c r="S2408" t="s">
        <v>466</v>
      </c>
      <c r="T2408" t="str">
        <f t="shared" si="631"/>
        <v>VEN</v>
      </c>
      <c r="U2408" t="s">
        <v>389</v>
      </c>
      <c r="V2408" s="33">
        <f t="shared" si="632"/>
        <v>13378.130000000001</v>
      </c>
      <c r="W2408">
        <f t="shared" si="633"/>
        <v>1000</v>
      </c>
      <c r="X2408" s="33">
        <f t="shared" si="634"/>
        <v>11772.740000000002</v>
      </c>
      <c r="Y2408" s="33">
        <f t="shared" si="635"/>
        <v>1605.39</v>
      </c>
      <c r="Z2408" s="45">
        <f t="shared" si="636"/>
        <v>0.43963698364420145</v>
      </c>
      <c r="AA2408" s="33">
        <f t="shared" si="637"/>
        <v>5881.5207200000013</v>
      </c>
      <c r="AB2408" s="45">
        <f t="shared" si="638"/>
        <v>0.49958809249163749</v>
      </c>
      <c r="AC2408" s="33">
        <f>IFERROR($X2408/VLOOKUP(CONCATENATE("USD",C2408),[1]GEINDICE!AR$1:AS$65536,2,0),"")</f>
        <v>2040.7606434613785</v>
      </c>
      <c r="AD2408" s="33">
        <f>IFERROR($AA2408/VLOOKUP(CONCATENATE("USD",C2408),[1]GEINDICE!AR$1:AS$65536,2,0),"")</f>
        <v>1019.5397170988768</v>
      </c>
      <c r="AE2408" s="33">
        <f>IFERROR($X2408/VLOOKUP(CONCATENATE("EUR",C2408),[1]GEINDICE!AR$1:AS$65536,2,0),"")</f>
        <v>1877.240763478067</v>
      </c>
      <c r="AF2408" s="33">
        <f>IFERROR($AA2408/VLOOKUP(CONCATENATE("EUR",C2408),[1]GEINDICE!AR$1:AS$65536,2,0),"")</f>
        <v>937.84713217355272</v>
      </c>
      <c r="AG2408" s="48" t="str">
        <f>VLOOKUP(E2408,[1]Apresentação!AW$1:AX$65536,2,0)</f>
        <v xml:space="preserve">                    2 - LEATHER AUXILIARIES</v>
      </c>
      <c r="AH2408" s="48" t="str">
        <f t="shared" si="639"/>
        <v xml:space="preserve">         5215000242 - PROVOL BA BR</v>
      </c>
      <c r="AI2408" s="49" t="str">
        <f t="shared" si="640"/>
        <v xml:space="preserve">     ZF1123 - GOBBA LEATHER INDUSTRIA E COMERCIO LTDA</v>
      </c>
      <c r="AJ2408" t="str">
        <f t="shared" si="641"/>
        <v xml:space="preserve">     90 - SALES</v>
      </c>
      <c r="AK2408" t="str">
        <f t="shared" si="642"/>
        <v/>
      </c>
      <c r="AL2408">
        <f t="shared" si="643"/>
        <v>3</v>
      </c>
      <c r="AM2408" t="str">
        <f t="shared" si="644"/>
        <v>2025 3</v>
      </c>
      <c r="AN2408" t="str">
        <f t="shared" si="645"/>
        <v xml:space="preserve">GOBBA </v>
      </c>
    </row>
    <row r="2409" spans="1:40" x14ac:dyDescent="0.35">
      <c r="A2409">
        <v>81953</v>
      </c>
      <c r="B2409" t="s">
        <v>274</v>
      </c>
      <c r="C2409" s="31">
        <v>45755</v>
      </c>
      <c r="D2409" t="s">
        <v>373</v>
      </c>
      <c r="E2409" t="s">
        <v>374</v>
      </c>
      <c r="F2409" t="s">
        <v>382</v>
      </c>
      <c r="G2409" t="s">
        <v>383</v>
      </c>
      <c r="H2409" t="s">
        <v>891</v>
      </c>
      <c r="I2409" t="s">
        <v>892</v>
      </c>
      <c r="J2409">
        <v>2000</v>
      </c>
      <c r="K2409">
        <v>26692.98</v>
      </c>
      <c r="L2409">
        <v>11443.910819999999</v>
      </c>
      <c r="M2409">
        <v>3203.19</v>
      </c>
      <c r="N2409">
        <v>13.346489999999999</v>
      </c>
      <c r="O2409" s="32">
        <f t="shared" si="629"/>
        <v>23489.79</v>
      </c>
      <c r="P2409" s="32">
        <f t="shared" si="630"/>
        <v>12045.879180000002</v>
      </c>
      <c r="Q2409">
        <v>727210</v>
      </c>
      <c r="R2409" t="s">
        <v>312</v>
      </c>
      <c r="S2409" t="s">
        <v>466</v>
      </c>
      <c r="T2409" t="str">
        <f t="shared" si="631"/>
        <v>VEN</v>
      </c>
      <c r="U2409" t="s">
        <v>387</v>
      </c>
      <c r="V2409" s="33">
        <f t="shared" si="632"/>
        <v>26692.98</v>
      </c>
      <c r="W2409">
        <f t="shared" si="633"/>
        <v>2000</v>
      </c>
      <c r="X2409" s="33">
        <f t="shared" si="634"/>
        <v>23489.79</v>
      </c>
      <c r="Y2409" s="33">
        <f t="shared" si="635"/>
        <v>3203.19</v>
      </c>
      <c r="Z2409" s="45">
        <f t="shared" si="636"/>
        <v>0.43628996013183996</v>
      </c>
      <c r="AA2409" s="33">
        <f t="shared" si="637"/>
        <v>11645.879180000002</v>
      </c>
      <c r="AB2409" s="45">
        <f t="shared" si="638"/>
        <v>0.49578472945054003</v>
      </c>
      <c r="AC2409" s="33">
        <f>IFERROR($X2409/VLOOKUP(CONCATENATE("USD",C2409),[1]GEINDICE!AR$1:AS$65536,2,0),"")</f>
        <v>3956.6416251179089</v>
      </c>
      <c r="AD2409" s="33">
        <f>IFERROR($AA2409/VLOOKUP(CONCATENATE("USD",C2409),[1]GEINDICE!AR$1:AS$65536,2,0),"")</f>
        <v>1961.6424976418275</v>
      </c>
      <c r="AE2409" s="33">
        <f>IFERROR($X2409/VLOOKUP(CONCATENATE("EUR",C2409),[1]GEINDICE!AR$1:AS$65536,2,0),"")</f>
        <v>3625.6390072235599</v>
      </c>
      <c r="AF2409" s="33">
        <f>IFERROR($AA2409/VLOOKUP(CONCATENATE("EUR",C2409),[1]GEINDICE!AR$1:AS$65536,2,0),"")</f>
        <v>1797.5364542816571</v>
      </c>
      <c r="AG2409" s="48" t="str">
        <f>VLOOKUP(E2409,[1]Apresentação!AW$1:AX$65536,2,0)</f>
        <v xml:space="preserve">                    2 - LEATHER AUXILIARIES</v>
      </c>
      <c r="AH2409" s="48" t="str">
        <f t="shared" si="639"/>
        <v xml:space="preserve">         5215000242 - PROVOL BA BR</v>
      </c>
      <c r="AI2409" s="49" t="str">
        <f t="shared" si="640"/>
        <v xml:space="preserve">     ZF1123 - GOBBA LEATHER INDUSTRIA E COMERCIO LTDA</v>
      </c>
      <c r="AJ2409" t="str">
        <f t="shared" si="641"/>
        <v xml:space="preserve">     90 - SALES</v>
      </c>
      <c r="AK2409" t="str">
        <f t="shared" si="642"/>
        <v/>
      </c>
      <c r="AL2409">
        <f t="shared" si="643"/>
        <v>4</v>
      </c>
      <c r="AM2409" t="str">
        <f t="shared" si="644"/>
        <v>2025 4</v>
      </c>
      <c r="AN2409" t="str">
        <f t="shared" si="645"/>
        <v xml:space="preserve">GOBBA </v>
      </c>
    </row>
    <row r="2410" spans="1:40" x14ac:dyDescent="0.35">
      <c r="A2410">
        <v>81893</v>
      </c>
      <c r="B2410" t="s">
        <v>274</v>
      </c>
      <c r="C2410" s="31">
        <v>45749</v>
      </c>
      <c r="D2410" t="s">
        <v>373</v>
      </c>
      <c r="E2410" t="s">
        <v>374</v>
      </c>
      <c r="F2410" t="s">
        <v>375</v>
      </c>
      <c r="G2410" t="s">
        <v>376</v>
      </c>
      <c r="H2410" t="s">
        <v>891</v>
      </c>
      <c r="I2410" t="s">
        <v>892</v>
      </c>
      <c r="J2410">
        <v>3000</v>
      </c>
      <c r="K2410">
        <v>36626.730000000003</v>
      </c>
      <c r="L2410">
        <v>17165.86623</v>
      </c>
      <c r="M2410">
        <v>4395.25</v>
      </c>
      <c r="N2410">
        <v>12.208909999999999</v>
      </c>
      <c r="O2410" s="32">
        <f t="shared" si="629"/>
        <v>32231.480000000003</v>
      </c>
      <c r="P2410" s="32">
        <f t="shared" si="630"/>
        <v>15065.613770000004</v>
      </c>
      <c r="Q2410">
        <v>725071</v>
      </c>
      <c r="R2410" t="s">
        <v>312</v>
      </c>
      <c r="S2410" t="s">
        <v>466</v>
      </c>
      <c r="T2410" t="str">
        <f t="shared" si="631"/>
        <v>VEN</v>
      </c>
      <c r="U2410" t="s">
        <v>432</v>
      </c>
      <c r="V2410" s="33">
        <f t="shared" si="632"/>
        <v>36626.730000000003</v>
      </c>
      <c r="W2410">
        <f t="shared" si="633"/>
        <v>3000</v>
      </c>
      <c r="X2410" s="33">
        <f t="shared" si="634"/>
        <v>32231.480000000003</v>
      </c>
      <c r="Y2410" s="33">
        <f t="shared" si="635"/>
        <v>4395.25</v>
      </c>
      <c r="Z2410" s="45">
        <f t="shared" si="636"/>
        <v>0.39494690817334777</v>
      </c>
      <c r="AA2410" s="33">
        <f t="shared" si="637"/>
        <v>14465.613770000004</v>
      </c>
      <c r="AB2410" s="45">
        <f t="shared" si="638"/>
        <v>0.44880389513605962</v>
      </c>
      <c r="AC2410" s="33">
        <f>IFERROR($X2410/VLOOKUP(CONCATENATE("USD",C2410),[1]GEINDICE!AR$1:AS$65536,2,0),"")</f>
        <v>5662.2946787765932</v>
      </c>
      <c r="AD2410" s="33">
        <f>IFERROR($AA2410/VLOOKUP(CONCATENATE("USD",C2410),[1]GEINDICE!AR$1:AS$65536,2,0),"")</f>
        <v>2541.2599072431185</v>
      </c>
      <c r="AE2410" s="33">
        <f>IFERROR($X2410/VLOOKUP(CONCATENATE("EUR",C2410),[1]GEINDICE!AR$1:AS$65536,2,0),"")</f>
        <v>5210.054312685892</v>
      </c>
      <c r="AF2410" s="33">
        <f>IFERROR($AA2410/VLOOKUP(CONCATENATE("EUR",C2410),[1]GEINDICE!AR$1:AS$65536,2,0),"")</f>
        <v>2338.2926694038542</v>
      </c>
      <c r="AG2410" s="48" t="str">
        <f>VLOOKUP(E2410,[1]Apresentação!AW$1:AX$65536,2,0)</f>
        <v xml:space="preserve">                    2 - LEATHER AUXILIARIES</v>
      </c>
      <c r="AH2410" s="48" t="str">
        <f t="shared" si="639"/>
        <v xml:space="preserve">         5215000242 - PROVOL BA BR</v>
      </c>
      <c r="AI2410" s="49" t="str">
        <f t="shared" si="640"/>
        <v xml:space="preserve">     L00222 - DURLICOUROS IND COM DE COUROS IMP EXP LTDA</v>
      </c>
      <c r="AJ2410" t="str">
        <f t="shared" si="641"/>
        <v xml:space="preserve">     90 - SALES</v>
      </c>
      <c r="AK2410" t="str">
        <f t="shared" si="642"/>
        <v/>
      </c>
      <c r="AL2410">
        <f t="shared" si="643"/>
        <v>4</v>
      </c>
      <c r="AM2410" t="str">
        <f t="shared" si="644"/>
        <v>2025 4</v>
      </c>
      <c r="AN2410" t="str">
        <f t="shared" si="645"/>
        <v xml:space="preserve">DURLICOUROS </v>
      </c>
    </row>
    <row r="2411" spans="1:40" x14ac:dyDescent="0.35">
      <c r="A2411">
        <v>82367</v>
      </c>
      <c r="B2411" t="s">
        <v>274</v>
      </c>
      <c r="C2411" s="31">
        <v>45789</v>
      </c>
      <c r="D2411" t="s">
        <v>373</v>
      </c>
      <c r="E2411" t="s">
        <v>374</v>
      </c>
      <c r="F2411" t="s">
        <v>780</v>
      </c>
      <c r="G2411" t="s">
        <v>781</v>
      </c>
      <c r="H2411" t="s">
        <v>891</v>
      </c>
      <c r="I2411" t="s">
        <v>892</v>
      </c>
      <c r="J2411">
        <v>2000</v>
      </c>
      <c r="K2411">
        <v>22491.38</v>
      </c>
      <c r="L2411">
        <v>11913.824210000001</v>
      </c>
      <c r="M2411">
        <v>2698.99</v>
      </c>
      <c r="N2411">
        <v>11.24569</v>
      </c>
      <c r="O2411" s="32">
        <f t="shared" si="629"/>
        <v>19792.39</v>
      </c>
      <c r="P2411" s="32">
        <f t="shared" si="630"/>
        <v>7878.5657899999987</v>
      </c>
      <c r="Q2411">
        <v>738446</v>
      </c>
      <c r="R2411" t="s">
        <v>312</v>
      </c>
      <c r="S2411" t="s">
        <v>466</v>
      </c>
      <c r="T2411" t="str">
        <f t="shared" si="631"/>
        <v>VEN</v>
      </c>
      <c r="U2411" t="s">
        <v>387</v>
      </c>
      <c r="V2411" s="33">
        <f t="shared" si="632"/>
        <v>22491.38</v>
      </c>
      <c r="W2411">
        <f t="shared" si="633"/>
        <v>2000</v>
      </c>
      <c r="X2411" s="33">
        <f t="shared" si="634"/>
        <v>19792.39</v>
      </c>
      <c r="Y2411" s="33">
        <f t="shared" si="635"/>
        <v>2698.99</v>
      </c>
      <c r="Z2411" s="45">
        <f t="shared" si="636"/>
        <v>0.33250808932133102</v>
      </c>
      <c r="AA2411" s="33">
        <f t="shared" si="637"/>
        <v>7478.5657899999987</v>
      </c>
      <c r="AB2411" s="45">
        <f t="shared" si="638"/>
        <v>0.37785056731400296</v>
      </c>
      <c r="AC2411" s="33">
        <f>IFERROR($X2411/VLOOKUP(CONCATENATE("USD",C2411),[1]GEINDICE!AR$1:AS$65536,2,0),"")</f>
        <v>3483.2265671746859</v>
      </c>
      <c r="AD2411" s="33">
        <f>IFERROR($AA2411/VLOOKUP(CONCATENATE("USD",C2411),[1]GEINDICE!AR$1:AS$65536,2,0),"")</f>
        <v>1316.139134490162</v>
      </c>
      <c r="AE2411" s="33">
        <f>IFERROR($X2411/VLOOKUP(CONCATENATE("EUR",C2411),[1]GEINDICE!AR$1:AS$65536,2,0),"")</f>
        <v>3136.3224364967432</v>
      </c>
      <c r="AF2411" s="33">
        <f>IFERROR($AA2411/VLOOKUP(CONCATENATE("EUR",C2411),[1]GEINDICE!AR$1:AS$65536,2,0),"")</f>
        <v>1185.0612119099305</v>
      </c>
      <c r="AG2411" s="48" t="str">
        <f>VLOOKUP(E2411,[1]Apresentação!AW$1:AX$65536,2,0)</f>
        <v xml:space="preserve">                    2 - LEATHER AUXILIARIES</v>
      </c>
      <c r="AH2411" s="48" t="str">
        <f t="shared" si="639"/>
        <v xml:space="preserve">         5215000242 - PROVOL BA BR</v>
      </c>
      <c r="AI2411" s="49" t="str">
        <f t="shared" si="640"/>
        <v xml:space="preserve">     L00026 - INDUSTRIA DE PELES MINUANO LTDA</v>
      </c>
      <c r="AJ2411" t="str">
        <f t="shared" si="641"/>
        <v xml:space="preserve">     90 - SALES</v>
      </c>
      <c r="AK2411" t="str">
        <f t="shared" si="642"/>
        <v/>
      </c>
      <c r="AL2411">
        <f t="shared" si="643"/>
        <v>5</v>
      </c>
      <c r="AM2411" t="str">
        <f t="shared" si="644"/>
        <v>2025 5</v>
      </c>
      <c r="AN2411" t="str">
        <f t="shared" si="645"/>
        <v xml:space="preserve">INDUSTRIA </v>
      </c>
    </row>
    <row r="2412" spans="1:40" x14ac:dyDescent="0.35">
      <c r="A2412">
        <v>81074</v>
      </c>
      <c r="B2412" t="s">
        <v>274</v>
      </c>
      <c r="C2412" s="31">
        <v>45687</v>
      </c>
      <c r="D2412" t="s">
        <v>373</v>
      </c>
      <c r="E2412" t="s">
        <v>374</v>
      </c>
      <c r="F2412" t="s">
        <v>780</v>
      </c>
      <c r="G2412" t="s">
        <v>781</v>
      </c>
      <c r="H2412" t="s">
        <v>891</v>
      </c>
      <c r="I2412" t="s">
        <v>892</v>
      </c>
      <c r="J2412">
        <v>1000</v>
      </c>
      <c r="K2412">
        <v>11660.6</v>
      </c>
      <c r="L2412">
        <v>5526.3821399999997</v>
      </c>
      <c r="M2412">
        <v>1399.29</v>
      </c>
      <c r="N2412">
        <v>11.660600000000001</v>
      </c>
      <c r="O2412" s="32">
        <f t="shared" si="629"/>
        <v>10261.310000000001</v>
      </c>
      <c r="P2412" s="32">
        <f t="shared" si="630"/>
        <v>4734.9278600000016</v>
      </c>
      <c r="Q2412">
        <v>708641</v>
      </c>
      <c r="R2412" t="s">
        <v>312</v>
      </c>
      <c r="S2412" t="s">
        <v>466</v>
      </c>
      <c r="T2412" t="str">
        <f t="shared" si="631"/>
        <v>VEN</v>
      </c>
      <c r="U2412" t="s">
        <v>387</v>
      </c>
      <c r="V2412" s="33">
        <f t="shared" si="632"/>
        <v>11660.6</v>
      </c>
      <c r="W2412">
        <f t="shared" si="633"/>
        <v>1000</v>
      </c>
      <c r="X2412" s="33">
        <f t="shared" si="634"/>
        <v>10261.310000000001</v>
      </c>
      <c r="Y2412" s="33">
        <f t="shared" si="635"/>
        <v>1399.29</v>
      </c>
      <c r="Z2412" s="45">
        <f t="shared" si="636"/>
        <v>0.38891033566025773</v>
      </c>
      <c r="AA2412" s="33">
        <f t="shared" si="637"/>
        <v>4534.9278600000016</v>
      </c>
      <c r="AB2412" s="45">
        <f t="shared" si="638"/>
        <v>0.44194433849089454</v>
      </c>
      <c r="AC2412" s="33">
        <f>IFERROR($X2412/VLOOKUP(CONCATENATE("USD",C2412),[1]GEINDICE!AR$1:AS$65536,2,0),"")</f>
        <v>1739.0282344168393</v>
      </c>
      <c r="AD2412" s="33">
        <f>IFERROR($AA2412/VLOOKUP(CONCATENATE("USD",C2412),[1]GEINDICE!AR$1:AS$65536,2,0),"")</f>
        <v>768.55368267633833</v>
      </c>
      <c r="AE2412" s="33">
        <f>IFERROR($X2412/VLOOKUP(CONCATENATE("EUR",C2412),[1]GEINDICE!AR$1:AS$65536,2,0),"")</f>
        <v>1667.0148647550973</v>
      </c>
      <c r="AF2412" s="33">
        <f>IFERROR($AA2412/VLOOKUP(CONCATENATE("EUR",C2412),[1]GEINDICE!AR$1:AS$65536,2,0),"")</f>
        <v>736.72778165867953</v>
      </c>
      <c r="AG2412" s="48" t="str">
        <f>VLOOKUP(E2412,[1]Apresentação!AW$1:AX$65536,2,0)</f>
        <v xml:space="preserve">                    2 - LEATHER AUXILIARIES</v>
      </c>
      <c r="AH2412" s="48" t="str">
        <f t="shared" si="639"/>
        <v xml:space="preserve">         5215000242 - PROVOL BA BR</v>
      </c>
      <c r="AI2412" s="49" t="str">
        <f t="shared" si="640"/>
        <v xml:space="preserve">     L00026 - INDUSTRIA DE PELES MINUANO LTDA</v>
      </c>
      <c r="AJ2412" t="str">
        <f t="shared" si="641"/>
        <v xml:space="preserve">     90 - SALES</v>
      </c>
      <c r="AK2412" t="str">
        <f t="shared" si="642"/>
        <v/>
      </c>
      <c r="AL2412">
        <f t="shared" si="643"/>
        <v>1</v>
      </c>
      <c r="AM2412" t="str">
        <f t="shared" si="644"/>
        <v>2025 1</v>
      </c>
      <c r="AN2412" t="str">
        <f t="shared" si="645"/>
        <v xml:space="preserve">INDUSTRIA </v>
      </c>
    </row>
    <row r="2413" spans="1:40" x14ac:dyDescent="0.35">
      <c r="A2413">
        <v>82035</v>
      </c>
      <c r="B2413" t="s">
        <v>274</v>
      </c>
      <c r="C2413" s="31">
        <v>45761</v>
      </c>
      <c r="D2413" t="s">
        <v>373</v>
      </c>
      <c r="E2413" t="s">
        <v>374</v>
      </c>
      <c r="F2413" t="s">
        <v>780</v>
      </c>
      <c r="G2413" t="s">
        <v>781</v>
      </c>
      <c r="H2413" t="s">
        <v>891</v>
      </c>
      <c r="I2413" t="s">
        <v>892</v>
      </c>
      <c r="J2413">
        <v>2000</v>
      </c>
      <c r="K2413">
        <v>23377.32</v>
      </c>
      <c r="L2413">
        <v>11683.792009999999</v>
      </c>
      <c r="M2413">
        <v>2805.31</v>
      </c>
      <c r="N2413">
        <v>11.688659999999999</v>
      </c>
      <c r="O2413" s="32">
        <f t="shared" si="629"/>
        <v>20572.009999999998</v>
      </c>
      <c r="P2413" s="32">
        <f t="shared" si="630"/>
        <v>8888.2179899999992</v>
      </c>
      <c r="Q2413">
        <v>729394</v>
      </c>
      <c r="R2413" t="s">
        <v>312</v>
      </c>
      <c r="S2413" t="s">
        <v>466</v>
      </c>
      <c r="T2413" t="str">
        <f t="shared" si="631"/>
        <v>VEN</v>
      </c>
      <c r="U2413" t="s">
        <v>387</v>
      </c>
      <c r="V2413" s="33">
        <f t="shared" si="632"/>
        <v>23377.32</v>
      </c>
      <c r="W2413">
        <f t="shared" si="633"/>
        <v>2000</v>
      </c>
      <c r="X2413" s="33">
        <f t="shared" si="634"/>
        <v>20572.009999999998</v>
      </c>
      <c r="Y2413" s="33">
        <f t="shared" si="635"/>
        <v>2805.31</v>
      </c>
      <c r="Z2413" s="45">
        <f t="shared" si="636"/>
        <v>0.36309628263633298</v>
      </c>
      <c r="AA2413" s="33">
        <f t="shared" si="637"/>
        <v>8488.2179899999992</v>
      </c>
      <c r="AB2413" s="45">
        <f t="shared" si="638"/>
        <v>0.41261004588273092</v>
      </c>
      <c r="AC2413" s="33">
        <f>IFERROR($X2413/VLOOKUP(CONCATENATE("USD",C2413),[1]GEINDICE!AR$1:AS$65536,2,0),"")</f>
        <v>3521.0971330765933</v>
      </c>
      <c r="AD2413" s="33">
        <f>IFERROR($AA2413/VLOOKUP(CONCATENATE("USD",C2413),[1]GEINDICE!AR$1:AS$65536,2,0),"")</f>
        <v>1452.8400496362856</v>
      </c>
      <c r="AE2413" s="33">
        <f>IFERROR($X2413/VLOOKUP(CONCATENATE("EUR",C2413),[1]GEINDICE!AR$1:AS$65536,2,0),"")</f>
        <v>3100.1085007308725</v>
      </c>
      <c r="AF2413" s="33">
        <f>IFERROR($AA2413/VLOOKUP(CONCATENATE("EUR",C2413),[1]GEINDICE!AR$1:AS$65536,2,0),"")</f>
        <v>1279.1359107280095</v>
      </c>
      <c r="AG2413" s="48" t="str">
        <f>VLOOKUP(E2413,[1]Apresentação!AW$1:AX$65536,2,0)</f>
        <v xml:space="preserve">                    2 - LEATHER AUXILIARIES</v>
      </c>
      <c r="AH2413" s="48" t="str">
        <f t="shared" si="639"/>
        <v xml:space="preserve">         5215000242 - PROVOL BA BR</v>
      </c>
      <c r="AI2413" s="49" t="str">
        <f t="shared" si="640"/>
        <v xml:space="preserve">     L00026 - INDUSTRIA DE PELES MINUANO LTDA</v>
      </c>
      <c r="AJ2413" t="str">
        <f t="shared" si="641"/>
        <v xml:space="preserve">     90 - SALES</v>
      </c>
      <c r="AK2413" t="str">
        <f t="shared" si="642"/>
        <v/>
      </c>
      <c r="AL2413">
        <f t="shared" si="643"/>
        <v>4</v>
      </c>
      <c r="AM2413" t="str">
        <f t="shared" si="644"/>
        <v>2025 4</v>
      </c>
      <c r="AN2413" t="str">
        <f t="shared" si="645"/>
        <v xml:space="preserve">INDUSTRIA </v>
      </c>
    </row>
    <row r="2414" spans="1:40" x14ac:dyDescent="0.35">
      <c r="A2414">
        <v>81402</v>
      </c>
      <c r="B2414" t="s">
        <v>274</v>
      </c>
      <c r="C2414" s="31">
        <v>45713</v>
      </c>
      <c r="D2414" t="s">
        <v>373</v>
      </c>
      <c r="E2414" t="s">
        <v>374</v>
      </c>
      <c r="F2414" t="s">
        <v>382</v>
      </c>
      <c r="G2414" t="s">
        <v>383</v>
      </c>
      <c r="H2414" t="s">
        <v>891</v>
      </c>
      <c r="I2414" t="s">
        <v>892</v>
      </c>
      <c r="J2414">
        <v>2000</v>
      </c>
      <c r="K2414">
        <v>26346.48</v>
      </c>
      <c r="L2414">
        <v>11369.398649999999</v>
      </c>
      <c r="M2414">
        <v>3161.61</v>
      </c>
      <c r="N2414">
        <v>13.17324</v>
      </c>
      <c r="O2414" s="32">
        <f t="shared" si="629"/>
        <v>23184.87</v>
      </c>
      <c r="P2414" s="32">
        <f t="shared" si="630"/>
        <v>11815.47135</v>
      </c>
      <c r="Q2414">
        <v>711294</v>
      </c>
      <c r="R2414" t="s">
        <v>312</v>
      </c>
      <c r="S2414" t="s">
        <v>466</v>
      </c>
      <c r="T2414" t="str">
        <f t="shared" si="631"/>
        <v>VEN</v>
      </c>
      <c r="U2414" t="s">
        <v>387</v>
      </c>
      <c r="V2414" s="33">
        <f t="shared" si="632"/>
        <v>26346.48</v>
      </c>
      <c r="W2414">
        <f t="shared" si="633"/>
        <v>2000</v>
      </c>
      <c r="X2414" s="33">
        <f t="shared" si="634"/>
        <v>23184.87</v>
      </c>
      <c r="Y2414" s="33">
        <f t="shared" si="635"/>
        <v>3161.61</v>
      </c>
      <c r="Z2414" s="45">
        <f t="shared" si="636"/>
        <v>0.4332825998008083</v>
      </c>
      <c r="AA2414" s="33">
        <f t="shared" si="637"/>
        <v>11415.47135</v>
      </c>
      <c r="AB2414" s="45">
        <f t="shared" si="638"/>
        <v>0.49236727874687242</v>
      </c>
      <c r="AC2414" s="33">
        <f>IFERROR($X2414/VLOOKUP(CONCATENATE("USD",C2414),[1]GEINDICE!AR$1:AS$65536,2,0),"")</f>
        <v>4012.6810779002744</v>
      </c>
      <c r="AD2414" s="33">
        <f>IFERROR($AA2414/VLOOKUP(CONCATENATE("USD",C2414),[1]GEINDICE!AR$1:AS$65536,2,0),"")</f>
        <v>1975.7128628048249</v>
      </c>
      <c r="AE2414" s="33">
        <f>IFERROR($X2414/VLOOKUP(CONCATENATE("EUR",C2414),[1]GEINDICE!AR$1:AS$65536,2,0),"")</f>
        <v>3822.353930361382</v>
      </c>
      <c r="AF2414" s="33">
        <f>IFERROR($AA2414/VLOOKUP(CONCATENATE("EUR",C2414),[1]GEINDICE!AR$1:AS$65536,2,0),"")</f>
        <v>1882.002003099446</v>
      </c>
      <c r="AG2414" s="48" t="str">
        <f>VLOOKUP(E2414,[1]Apresentação!AW$1:AX$65536,2,0)</f>
        <v xml:space="preserve">                    2 - LEATHER AUXILIARIES</v>
      </c>
      <c r="AH2414" s="48" t="str">
        <f t="shared" si="639"/>
        <v xml:space="preserve">         5215000242 - PROVOL BA BR</v>
      </c>
      <c r="AI2414" s="49" t="str">
        <f t="shared" si="640"/>
        <v xml:space="preserve">     ZF1123 - GOBBA LEATHER INDUSTRIA E COMERCIO LTDA</v>
      </c>
      <c r="AJ2414" t="str">
        <f t="shared" si="641"/>
        <v xml:space="preserve">     90 - SALES</v>
      </c>
      <c r="AK2414" t="str">
        <f t="shared" si="642"/>
        <v/>
      </c>
      <c r="AL2414">
        <f t="shared" si="643"/>
        <v>2</v>
      </c>
      <c r="AM2414" t="str">
        <f t="shared" si="644"/>
        <v>2025 2</v>
      </c>
      <c r="AN2414" t="str">
        <f t="shared" si="645"/>
        <v xml:space="preserve">GOBBA </v>
      </c>
    </row>
    <row r="2415" spans="1:40" x14ac:dyDescent="0.35">
      <c r="A2415">
        <v>84121</v>
      </c>
      <c r="B2415" t="s">
        <v>274</v>
      </c>
      <c r="C2415" s="31">
        <v>45936</v>
      </c>
      <c r="D2415" t="s">
        <v>373</v>
      </c>
      <c r="E2415" t="s">
        <v>374</v>
      </c>
      <c r="F2415" t="s">
        <v>780</v>
      </c>
      <c r="G2415" t="s">
        <v>781</v>
      </c>
      <c r="H2415" t="s">
        <v>891</v>
      </c>
      <c r="I2415" t="s">
        <v>892</v>
      </c>
      <c r="J2415">
        <v>4000</v>
      </c>
      <c r="K2415">
        <v>42584.4</v>
      </c>
      <c r="L2415">
        <v>24324.123090000001</v>
      </c>
      <c r="M2415">
        <v>5110.18</v>
      </c>
      <c r="N2415">
        <v>10.646100000000001</v>
      </c>
      <c r="O2415" s="32">
        <f t="shared" si="629"/>
        <v>37474.22</v>
      </c>
      <c r="P2415" s="32">
        <f t="shared" si="630"/>
        <v>13150.09691</v>
      </c>
      <c r="Q2415">
        <v>763328</v>
      </c>
      <c r="R2415" t="s">
        <v>312</v>
      </c>
      <c r="S2415" t="s">
        <v>466</v>
      </c>
      <c r="T2415" t="str">
        <f t="shared" si="631"/>
        <v>VEN</v>
      </c>
      <c r="U2415" t="s">
        <v>387</v>
      </c>
      <c r="V2415" s="33">
        <f t="shared" si="632"/>
        <v>42584.4</v>
      </c>
      <c r="W2415">
        <f t="shared" si="633"/>
        <v>4000</v>
      </c>
      <c r="X2415" s="33">
        <f t="shared" si="634"/>
        <v>37474.22</v>
      </c>
      <c r="Y2415" s="33">
        <f t="shared" si="635"/>
        <v>5110.18</v>
      </c>
      <c r="Z2415" s="45">
        <f t="shared" si="636"/>
        <v>0.29001458069152081</v>
      </c>
      <c r="AA2415" s="33">
        <f t="shared" si="637"/>
        <v>12350.09691</v>
      </c>
      <c r="AB2415" s="45">
        <f t="shared" si="638"/>
        <v>0.32956248082014783</v>
      </c>
      <c r="AC2415" s="33">
        <f>IFERROR($X2415/VLOOKUP(CONCATENATE("USD",C2415),[1]GEINDICE!AR$1:AS$65536,2,0),"")</f>
        <v>7040.5854281742004</v>
      </c>
      <c r="AD2415" s="33">
        <f>IFERROR($AA2415/VLOOKUP(CONCATENATE("USD",C2415),[1]GEINDICE!AR$1:AS$65536,2,0),"")</f>
        <v>2320.312800135272</v>
      </c>
      <c r="AE2415" s="33">
        <f>IFERROR($X2415/VLOOKUP(CONCATENATE("EUR",C2415),[1]GEINDICE!AR$1:AS$65536,2,0),"")</f>
        <v>6013.482677279073</v>
      </c>
      <c r="AF2415" s="33">
        <f>IFERROR($AA2415/VLOOKUP(CONCATENATE("EUR",C2415),[1]GEINDICE!AR$1:AS$65536,2,0),"")</f>
        <v>1981.8182694930758</v>
      </c>
      <c r="AG2415" s="48" t="str">
        <f>VLOOKUP(E2415,[1]Apresentação!AW$1:AX$65536,2,0)</f>
        <v xml:space="preserve">                    2 - LEATHER AUXILIARIES</v>
      </c>
      <c r="AH2415" s="48" t="str">
        <f t="shared" si="639"/>
        <v xml:space="preserve">         5215000242 - PROVOL BA BR</v>
      </c>
      <c r="AI2415" s="49" t="str">
        <f t="shared" si="640"/>
        <v xml:space="preserve">     L00026 - INDUSTRIA DE PELES MINUANO LTDA</v>
      </c>
      <c r="AJ2415" t="str">
        <f t="shared" si="641"/>
        <v xml:space="preserve">     90 - SALES</v>
      </c>
      <c r="AK2415" t="str">
        <f t="shared" si="642"/>
        <v/>
      </c>
      <c r="AL2415">
        <f t="shared" si="643"/>
        <v>10</v>
      </c>
      <c r="AM2415" t="str">
        <f t="shared" si="644"/>
        <v>2025 10</v>
      </c>
      <c r="AN2415" t="str">
        <f t="shared" si="645"/>
        <v xml:space="preserve">INDUSTRIA </v>
      </c>
    </row>
    <row r="2416" spans="1:40" x14ac:dyDescent="0.35">
      <c r="A2416">
        <v>82974</v>
      </c>
      <c r="B2416" t="s">
        <v>274</v>
      </c>
      <c r="C2416" s="31">
        <v>45841</v>
      </c>
      <c r="D2416" t="s">
        <v>373</v>
      </c>
      <c r="E2416" t="s">
        <v>374</v>
      </c>
      <c r="F2416" t="s">
        <v>382</v>
      </c>
      <c r="G2416" t="s">
        <v>383</v>
      </c>
      <c r="H2416" t="s">
        <v>891</v>
      </c>
      <c r="I2416" t="s">
        <v>892</v>
      </c>
      <c r="J2416">
        <v>1000</v>
      </c>
      <c r="K2416">
        <v>11774.380000000001</v>
      </c>
      <c r="L2416">
        <v>6113.7611900000002</v>
      </c>
      <c r="M2416">
        <v>1412.94</v>
      </c>
      <c r="N2416">
        <v>11.774379999999999</v>
      </c>
      <c r="O2416" s="32">
        <f t="shared" si="629"/>
        <v>10361.44</v>
      </c>
      <c r="P2416" s="32">
        <f t="shared" si="630"/>
        <v>4247.6788100000003</v>
      </c>
      <c r="Q2416">
        <v>742727</v>
      </c>
      <c r="R2416" t="s">
        <v>312</v>
      </c>
      <c r="S2416" t="s">
        <v>466</v>
      </c>
      <c r="T2416" t="str">
        <f t="shared" si="631"/>
        <v>VEN</v>
      </c>
      <c r="U2416" t="s">
        <v>387</v>
      </c>
      <c r="V2416" s="33">
        <f t="shared" si="632"/>
        <v>11774.380000000001</v>
      </c>
      <c r="W2416">
        <f t="shared" si="633"/>
        <v>1000</v>
      </c>
      <c r="X2416" s="33">
        <f t="shared" si="634"/>
        <v>10361.44</v>
      </c>
      <c r="Y2416" s="33">
        <f t="shared" si="635"/>
        <v>1412.94</v>
      </c>
      <c r="Z2416" s="45">
        <f t="shared" si="636"/>
        <v>0.34377001676521396</v>
      </c>
      <c r="AA2416" s="33">
        <f t="shared" si="637"/>
        <v>4047.6788100000003</v>
      </c>
      <c r="AB2416" s="45">
        <f t="shared" si="638"/>
        <v>0.39064828923392891</v>
      </c>
      <c r="AC2416" s="33">
        <f>IFERROR($X2416/VLOOKUP(CONCATENATE("USD",C2416),[1]GEINDICE!AR$1:AS$65536,2,0),"")</f>
        <v>1911.4226682408503</v>
      </c>
      <c r="AD2416" s="33">
        <f>IFERROR($AA2416/VLOOKUP(CONCATENATE("USD",C2416),[1]GEINDICE!AR$1:AS$65536,2,0),"")</f>
        <v>746.69399535123978</v>
      </c>
      <c r="AE2416" s="33">
        <f>IFERROR($X2416/VLOOKUP(CONCATENATE("EUR",C2416),[1]GEINDICE!AR$1:AS$65536,2,0),"")</f>
        <v>1625.6299224952149</v>
      </c>
      <c r="AF2416" s="33">
        <f>IFERROR($AA2416/VLOOKUP(CONCATENATE("EUR",C2416),[1]GEINDICE!AR$1:AS$65536,2,0),"")</f>
        <v>635.04954815024007</v>
      </c>
      <c r="AG2416" s="48" t="str">
        <f>VLOOKUP(E2416,[1]Apresentação!AW$1:AX$65536,2,0)</f>
        <v xml:space="preserve">                    2 - LEATHER AUXILIARIES</v>
      </c>
      <c r="AH2416" s="48" t="str">
        <f t="shared" si="639"/>
        <v xml:space="preserve">         5215000242 - PROVOL BA BR</v>
      </c>
      <c r="AI2416" s="49" t="str">
        <f t="shared" si="640"/>
        <v xml:space="preserve">     ZF1123 - GOBBA LEATHER INDUSTRIA E COMERCIO LTDA</v>
      </c>
      <c r="AJ2416" t="str">
        <f t="shared" si="641"/>
        <v xml:space="preserve">     90 - SALES</v>
      </c>
      <c r="AK2416" t="str">
        <f t="shared" si="642"/>
        <v/>
      </c>
      <c r="AL2416">
        <f t="shared" si="643"/>
        <v>7</v>
      </c>
      <c r="AM2416" t="str">
        <f t="shared" si="644"/>
        <v>2025 7</v>
      </c>
      <c r="AN2416" t="str">
        <f t="shared" si="645"/>
        <v xml:space="preserve">GOBBA </v>
      </c>
    </row>
    <row r="2417" spans="1:40" x14ac:dyDescent="0.35">
      <c r="A2417">
        <v>84381</v>
      </c>
      <c r="B2417" t="s">
        <v>274</v>
      </c>
      <c r="C2417" s="31">
        <v>45957</v>
      </c>
      <c r="D2417" t="s">
        <v>373</v>
      </c>
      <c r="E2417" t="s">
        <v>374</v>
      </c>
      <c r="F2417" t="s">
        <v>780</v>
      </c>
      <c r="G2417" t="s">
        <v>781</v>
      </c>
      <c r="H2417" t="s">
        <v>891</v>
      </c>
      <c r="I2417" t="s">
        <v>892</v>
      </c>
      <c r="J2417">
        <v>1000</v>
      </c>
      <c r="K2417">
        <v>10705.6</v>
      </c>
      <c r="L2417">
        <v>5846.1259</v>
      </c>
      <c r="M2417">
        <v>1284.68</v>
      </c>
      <c r="N2417">
        <v>10.7056</v>
      </c>
      <c r="O2417" s="32">
        <f t="shared" si="629"/>
        <v>9420.92</v>
      </c>
      <c r="P2417" s="32">
        <f t="shared" si="630"/>
        <v>3574.7941000000001</v>
      </c>
      <c r="Q2417">
        <v>765378</v>
      </c>
      <c r="R2417" t="s">
        <v>312</v>
      </c>
      <c r="S2417" t="s">
        <v>466</v>
      </c>
      <c r="T2417" t="str">
        <f t="shared" si="631"/>
        <v>VEN</v>
      </c>
      <c r="U2417" t="s">
        <v>387</v>
      </c>
      <c r="V2417" s="33">
        <f t="shared" si="632"/>
        <v>10705.6</v>
      </c>
      <c r="W2417">
        <f t="shared" si="633"/>
        <v>1000</v>
      </c>
      <c r="X2417" s="33">
        <f t="shared" si="634"/>
        <v>9420.92</v>
      </c>
      <c r="Y2417" s="33">
        <f t="shared" si="635"/>
        <v>1284.68</v>
      </c>
      <c r="Z2417" s="45">
        <f t="shared" si="636"/>
        <v>0.31523633425496933</v>
      </c>
      <c r="AA2417" s="33">
        <f t="shared" si="637"/>
        <v>3374.7941000000001</v>
      </c>
      <c r="AB2417" s="45">
        <f t="shared" si="638"/>
        <v>0.3582234113016563</v>
      </c>
      <c r="AC2417" s="33">
        <f>IFERROR($X2417/VLOOKUP(CONCATENATE("USD",C2417),[1]GEINDICE!AR$1:AS$65536,2,0),"")</f>
        <v>1752.9249776719259</v>
      </c>
      <c r="AD2417" s="33">
        <f>IFERROR($AA2417/VLOOKUP(CONCATENATE("USD",C2417),[1]GEINDICE!AR$1:AS$65536,2,0),"")</f>
        <v>627.93876525751705</v>
      </c>
      <c r="AE2417" s="33">
        <f>IFERROR($X2417/VLOOKUP(CONCATENATE("EUR",C2417),[1]GEINDICE!AR$1:AS$65536,2,0),"")</f>
        <v>1506.4553784159777</v>
      </c>
      <c r="AF2417" s="33">
        <f>IFERROR($AA2417/VLOOKUP(CONCATENATE("EUR",C2417),[1]GEINDICE!AR$1:AS$65536,2,0),"")</f>
        <v>539.64758462989914</v>
      </c>
      <c r="AG2417" s="48" t="str">
        <f>VLOOKUP(E2417,[1]Apresentação!AW$1:AX$65536,2,0)</f>
        <v xml:space="preserve">                    2 - LEATHER AUXILIARIES</v>
      </c>
      <c r="AH2417" s="48" t="str">
        <f t="shared" si="639"/>
        <v xml:space="preserve">         5215000242 - PROVOL BA BR</v>
      </c>
      <c r="AI2417" s="49" t="str">
        <f t="shared" si="640"/>
        <v xml:space="preserve">     L00026 - INDUSTRIA DE PELES MINUANO LTDA</v>
      </c>
      <c r="AJ2417" t="str">
        <f t="shared" si="641"/>
        <v xml:space="preserve">     90 - SALES</v>
      </c>
      <c r="AK2417" t="str">
        <f t="shared" si="642"/>
        <v/>
      </c>
      <c r="AL2417">
        <f t="shared" si="643"/>
        <v>10</v>
      </c>
      <c r="AM2417" t="str">
        <f t="shared" si="644"/>
        <v>2025 10</v>
      </c>
      <c r="AN2417" t="str">
        <f t="shared" si="645"/>
        <v xml:space="preserve">INDUSTRIA </v>
      </c>
    </row>
    <row r="2418" spans="1:40" x14ac:dyDescent="0.35">
      <c r="A2418">
        <v>82464</v>
      </c>
      <c r="B2418" t="s">
        <v>274</v>
      </c>
      <c r="C2418" s="31">
        <v>45797</v>
      </c>
      <c r="D2418" t="s">
        <v>373</v>
      </c>
      <c r="E2418" t="s">
        <v>374</v>
      </c>
      <c r="F2418" t="s">
        <v>382</v>
      </c>
      <c r="G2418" t="s">
        <v>383</v>
      </c>
      <c r="H2418" t="s">
        <v>891</v>
      </c>
      <c r="I2418" t="s">
        <v>892</v>
      </c>
      <c r="J2418">
        <v>10000</v>
      </c>
      <c r="K2418">
        <v>122958</v>
      </c>
      <c r="L2418">
        <v>59569.121079999997</v>
      </c>
      <c r="M2418">
        <v>14755.12</v>
      </c>
      <c r="N2418">
        <v>12.2958</v>
      </c>
      <c r="O2418" s="32">
        <f t="shared" si="629"/>
        <v>108202.88</v>
      </c>
      <c r="P2418" s="32">
        <f t="shared" si="630"/>
        <v>48633.758920000007</v>
      </c>
      <c r="Q2418">
        <v>739063</v>
      </c>
      <c r="R2418" t="s">
        <v>312</v>
      </c>
      <c r="S2418" t="s">
        <v>466</v>
      </c>
      <c r="T2418" t="str">
        <f t="shared" si="631"/>
        <v>VEN</v>
      </c>
      <c r="U2418" t="s">
        <v>387</v>
      </c>
      <c r="V2418" s="33">
        <f t="shared" si="632"/>
        <v>122958</v>
      </c>
      <c r="W2418">
        <f t="shared" si="633"/>
        <v>10000</v>
      </c>
      <c r="X2418" s="33">
        <f t="shared" si="634"/>
        <v>108202.88</v>
      </c>
      <c r="Y2418" s="33">
        <f t="shared" si="635"/>
        <v>14755.12</v>
      </c>
      <c r="Z2418" s="45">
        <f t="shared" si="636"/>
        <v>0.37926575676247182</v>
      </c>
      <c r="AA2418" s="33">
        <f t="shared" si="637"/>
        <v>46633.758920000007</v>
      </c>
      <c r="AB2418" s="45">
        <f t="shared" si="638"/>
        <v>0.43098445180017397</v>
      </c>
      <c r="AC2418" s="33">
        <f>IFERROR($X2418/VLOOKUP(CONCATENATE("USD",C2418),[1]GEINDICE!AR$1:AS$65536,2,0),"")</f>
        <v>19110.363829035676</v>
      </c>
      <c r="AD2418" s="33">
        <f>IFERROR($AA2418/VLOOKUP(CONCATENATE("USD",C2418),[1]GEINDICE!AR$1:AS$65536,2,0),"")</f>
        <v>8236.2696785588141</v>
      </c>
      <c r="AE2418" s="33">
        <f>IFERROR($X2418/VLOOKUP(CONCATENATE("EUR",C2418),[1]GEINDICE!AR$1:AS$65536,2,0),"")</f>
        <v>16980.991839296927</v>
      </c>
      <c r="AF2418" s="33">
        <f>IFERROR($AA2418/VLOOKUP(CONCATENATE("EUR",C2418),[1]GEINDICE!AR$1:AS$65536,2,0),"")</f>
        <v>7318.5434588826129</v>
      </c>
      <c r="AG2418" s="48" t="str">
        <f>VLOOKUP(E2418,[1]Apresentação!AW$1:AX$65536,2,0)</f>
        <v xml:space="preserve">                    2 - LEATHER AUXILIARIES</v>
      </c>
      <c r="AH2418" s="48" t="str">
        <f t="shared" si="639"/>
        <v xml:space="preserve">         5215000242 - PROVOL BA BR</v>
      </c>
      <c r="AI2418" s="49" t="str">
        <f t="shared" si="640"/>
        <v xml:space="preserve">     ZF1123 - GOBBA LEATHER INDUSTRIA E COMERCIO LTDA</v>
      </c>
      <c r="AJ2418" t="str">
        <f t="shared" si="641"/>
        <v xml:space="preserve">     90 - SALES</v>
      </c>
      <c r="AK2418" t="str">
        <f t="shared" si="642"/>
        <v/>
      </c>
      <c r="AL2418">
        <f t="shared" si="643"/>
        <v>5</v>
      </c>
      <c r="AM2418" t="str">
        <f t="shared" si="644"/>
        <v>2025 5</v>
      </c>
      <c r="AN2418" t="str">
        <f t="shared" si="645"/>
        <v xml:space="preserve">GOBBA </v>
      </c>
    </row>
    <row r="2419" spans="1:40" x14ac:dyDescent="0.35">
      <c r="A2419">
        <v>82472</v>
      </c>
      <c r="B2419" t="s">
        <v>274</v>
      </c>
      <c r="C2419" s="31">
        <v>45797</v>
      </c>
      <c r="D2419" t="s">
        <v>373</v>
      </c>
      <c r="E2419" t="s">
        <v>374</v>
      </c>
      <c r="F2419" t="s">
        <v>780</v>
      </c>
      <c r="G2419" t="s">
        <v>781</v>
      </c>
      <c r="H2419" t="s">
        <v>891</v>
      </c>
      <c r="I2419" t="s">
        <v>892</v>
      </c>
      <c r="J2419">
        <v>1000</v>
      </c>
      <c r="K2419">
        <v>11209.2</v>
      </c>
      <c r="L2419">
        <v>5956.9121100000002</v>
      </c>
      <c r="M2419">
        <v>1345.12</v>
      </c>
      <c r="N2419">
        <v>11.209200000000001</v>
      </c>
      <c r="O2419" s="32">
        <f t="shared" si="629"/>
        <v>9864.0800000000017</v>
      </c>
      <c r="P2419" s="32">
        <f t="shared" si="630"/>
        <v>3907.1678900000015</v>
      </c>
      <c r="Q2419">
        <v>739125</v>
      </c>
      <c r="R2419" t="s">
        <v>312</v>
      </c>
      <c r="S2419" t="s">
        <v>466</v>
      </c>
      <c r="T2419" t="str">
        <f t="shared" si="631"/>
        <v>VEN</v>
      </c>
      <c r="U2419" t="s">
        <v>387</v>
      </c>
      <c r="V2419" s="33">
        <f t="shared" si="632"/>
        <v>11209.2</v>
      </c>
      <c r="W2419">
        <f t="shared" si="633"/>
        <v>1000</v>
      </c>
      <c r="X2419" s="33">
        <f t="shared" si="634"/>
        <v>9864.0800000000017</v>
      </c>
      <c r="Y2419" s="33">
        <f t="shared" si="635"/>
        <v>1345.12</v>
      </c>
      <c r="Z2419" s="45">
        <f t="shared" si="636"/>
        <v>0.33072546568889855</v>
      </c>
      <c r="AA2419" s="33">
        <f t="shared" si="637"/>
        <v>3707.1678900000015</v>
      </c>
      <c r="AB2419" s="45">
        <f t="shared" si="638"/>
        <v>0.37582500243307038</v>
      </c>
      <c r="AC2419" s="33">
        <f>IFERROR($X2419/VLOOKUP(CONCATENATE("USD",C2419),[1]GEINDICE!AR$1:AS$65536,2,0),"")</f>
        <v>1742.1547156481811</v>
      </c>
      <c r="AD2419" s="33">
        <f>IFERROR($AA2419/VLOOKUP(CONCATENATE("USD",C2419),[1]GEINDICE!AR$1:AS$65536,2,0),"")</f>
        <v>654.74530024726278</v>
      </c>
      <c r="AE2419" s="33">
        <f>IFERROR($X2419/VLOOKUP(CONCATENATE("EUR",C2419),[1]GEINDICE!AR$1:AS$65536,2,0),"")</f>
        <v>1548.0351537978659</v>
      </c>
      <c r="AF2419" s="33">
        <f>IFERROR($AA2419/VLOOKUP(CONCATENATE("EUR",C2419),[1]GEINDICE!AR$1:AS$65536,2,0),"")</f>
        <v>581.79031544256145</v>
      </c>
      <c r="AG2419" s="48" t="str">
        <f>VLOOKUP(E2419,[1]Apresentação!AW$1:AX$65536,2,0)</f>
        <v xml:space="preserve">                    2 - LEATHER AUXILIARIES</v>
      </c>
      <c r="AH2419" s="48" t="str">
        <f t="shared" si="639"/>
        <v xml:space="preserve">         5215000242 - PROVOL BA BR</v>
      </c>
      <c r="AI2419" s="49" t="str">
        <f t="shared" si="640"/>
        <v xml:space="preserve">     L00026 - INDUSTRIA DE PELES MINUANO LTDA</v>
      </c>
      <c r="AJ2419" t="str">
        <f t="shared" si="641"/>
        <v xml:space="preserve">     90 - SALES</v>
      </c>
      <c r="AK2419" t="str">
        <f t="shared" si="642"/>
        <v/>
      </c>
      <c r="AL2419">
        <f t="shared" si="643"/>
        <v>5</v>
      </c>
      <c r="AM2419" t="str">
        <f t="shared" si="644"/>
        <v>2025 5</v>
      </c>
      <c r="AN2419" t="str">
        <f t="shared" si="645"/>
        <v xml:space="preserve">INDUSTRIA </v>
      </c>
    </row>
    <row r="2420" spans="1:40" x14ac:dyDescent="0.35">
      <c r="A2420">
        <v>83795</v>
      </c>
      <c r="B2420" t="s">
        <v>274</v>
      </c>
      <c r="C2420" s="31">
        <v>45909</v>
      </c>
      <c r="D2420" t="s">
        <v>373</v>
      </c>
      <c r="E2420" t="s">
        <v>374</v>
      </c>
      <c r="F2420" t="s">
        <v>382</v>
      </c>
      <c r="G2420" t="s">
        <v>383</v>
      </c>
      <c r="H2420" t="s">
        <v>891</v>
      </c>
      <c r="I2420" t="s">
        <v>892</v>
      </c>
      <c r="J2420">
        <v>1000</v>
      </c>
      <c r="K2420">
        <v>11657.09</v>
      </c>
      <c r="L2420">
        <v>5981.6672399999998</v>
      </c>
      <c r="M2420">
        <v>1398.87</v>
      </c>
      <c r="N2420">
        <v>11.65709</v>
      </c>
      <c r="O2420" s="32">
        <f t="shared" si="629"/>
        <v>10258.220000000001</v>
      </c>
      <c r="P2420" s="32">
        <f t="shared" si="630"/>
        <v>4276.5527600000014</v>
      </c>
      <c r="Q2420">
        <v>760976</v>
      </c>
      <c r="R2420" t="s">
        <v>312</v>
      </c>
      <c r="S2420" t="s">
        <v>466</v>
      </c>
      <c r="T2420" t="str">
        <f t="shared" si="631"/>
        <v>VEN</v>
      </c>
      <c r="U2420" t="s">
        <v>387</v>
      </c>
      <c r="V2420" s="33">
        <f t="shared" si="632"/>
        <v>11657.09</v>
      </c>
      <c r="W2420">
        <f t="shared" si="633"/>
        <v>1000</v>
      </c>
      <c r="X2420" s="33">
        <f t="shared" si="634"/>
        <v>10258.220000000001</v>
      </c>
      <c r="Y2420" s="33">
        <f t="shared" si="635"/>
        <v>1398.87</v>
      </c>
      <c r="Z2420" s="45">
        <f t="shared" si="636"/>
        <v>0.3497058665584637</v>
      </c>
      <c r="AA2420" s="33">
        <f t="shared" si="637"/>
        <v>4076.5527600000014</v>
      </c>
      <c r="AB2420" s="45">
        <f t="shared" si="638"/>
        <v>0.39739377396858333</v>
      </c>
      <c r="AC2420" s="33">
        <f>IFERROR($X2420/VLOOKUP(CONCATENATE("USD",C2420),[1]GEINDICE!AR$1:AS$65536,2,0),"")</f>
        <v>1889.9406757802426</v>
      </c>
      <c r="AD2420" s="33">
        <f>IFERROR($AA2420/VLOOKUP(CONCATENATE("USD",C2420),[1]GEINDICE!AR$1:AS$65536,2,0),"")</f>
        <v>751.05065772504531</v>
      </c>
      <c r="AE2420" s="33">
        <f>IFERROR($X2420/VLOOKUP(CONCATENATE("EUR",C2420),[1]GEINDICE!AR$1:AS$65536,2,0),"")</f>
        <v>1612.1672167216723</v>
      </c>
      <c r="AF2420" s="33">
        <f>IFERROR($AA2420/VLOOKUP(CONCATENATE("EUR",C2420),[1]GEINDICE!AR$1:AS$65536,2,0),"")</f>
        <v>640.6652145214523</v>
      </c>
      <c r="AG2420" s="48" t="str">
        <f>VLOOKUP(E2420,[1]Apresentação!AW$1:AX$65536,2,0)</f>
        <v xml:space="preserve">                    2 - LEATHER AUXILIARIES</v>
      </c>
      <c r="AH2420" s="48" t="str">
        <f t="shared" si="639"/>
        <v xml:space="preserve">         5215000242 - PROVOL BA BR</v>
      </c>
      <c r="AI2420" s="49" t="str">
        <f t="shared" si="640"/>
        <v xml:space="preserve">     ZF1123 - GOBBA LEATHER INDUSTRIA E COMERCIO LTDA</v>
      </c>
      <c r="AJ2420" t="str">
        <f t="shared" si="641"/>
        <v xml:space="preserve">     90 - SALES</v>
      </c>
      <c r="AK2420" t="str">
        <f t="shared" si="642"/>
        <v/>
      </c>
      <c r="AL2420">
        <f t="shared" si="643"/>
        <v>9</v>
      </c>
      <c r="AM2420" t="str">
        <f t="shared" si="644"/>
        <v>2025 9</v>
      </c>
      <c r="AN2420" t="str">
        <f t="shared" si="645"/>
        <v xml:space="preserve">GOBBA </v>
      </c>
    </row>
    <row r="2421" spans="1:40" x14ac:dyDescent="0.35">
      <c r="A2421">
        <v>84401</v>
      </c>
      <c r="B2421" t="s">
        <v>274</v>
      </c>
      <c r="C2421" s="31">
        <v>45958</v>
      </c>
      <c r="D2421" t="s">
        <v>373</v>
      </c>
      <c r="E2421" t="s">
        <v>374</v>
      </c>
      <c r="F2421" t="s">
        <v>382</v>
      </c>
      <c r="G2421" t="s">
        <v>383</v>
      </c>
      <c r="H2421" t="s">
        <v>891</v>
      </c>
      <c r="I2421" t="s">
        <v>892</v>
      </c>
      <c r="J2421">
        <v>2000</v>
      </c>
      <c r="K2421">
        <v>23240.3</v>
      </c>
      <c r="L2421">
        <v>11692.25179</v>
      </c>
      <c r="M2421">
        <v>2788.87</v>
      </c>
      <c r="N2421">
        <v>11.620149999999999</v>
      </c>
      <c r="O2421" s="32">
        <f t="shared" si="629"/>
        <v>20451.43</v>
      </c>
      <c r="P2421" s="32">
        <f t="shared" si="630"/>
        <v>8759.17821</v>
      </c>
      <c r="Q2421">
        <v>765455</v>
      </c>
      <c r="R2421" t="s">
        <v>312</v>
      </c>
      <c r="S2421" t="s">
        <v>466</v>
      </c>
      <c r="T2421" t="str">
        <f t="shared" si="631"/>
        <v>VEN</v>
      </c>
      <c r="U2421" t="s">
        <v>387</v>
      </c>
      <c r="V2421" s="33">
        <f t="shared" si="632"/>
        <v>23240.3</v>
      </c>
      <c r="W2421">
        <f t="shared" si="633"/>
        <v>2000</v>
      </c>
      <c r="X2421" s="33">
        <f t="shared" si="634"/>
        <v>20451.43</v>
      </c>
      <c r="Y2421" s="33">
        <f t="shared" si="635"/>
        <v>2788.87</v>
      </c>
      <c r="Z2421" s="45">
        <f t="shared" si="636"/>
        <v>0.35968460863241869</v>
      </c>
      <c r="AA2421" s="33">
        <f t="shared" si="637"/>
        <v>8359.17821</v>
      </c>
      <c r="AB2421" s="45">
        <f t="shared" si="638"/>
        <v>0.408733189317324</v>
      </c>
      <c r="AC2421" s="33">
        <f>IFERROR($X2421/VLOOKUP(CONCATENATE("USD",C2421),[1]GEINDICE!AR$1:AS$65536,2,0),"")</f>
        <v>3809.1693052709998</v>
      </c>
      <c r="AD2421" s="33">
        <f>IFERROR($AA2421/VLOOKUP(CONCATENATE("USD",C2421),[1]GEINDICE!AR$1:AS$65536,2,0),"")</f>
        <v>1556.9339187930711</v>
      </c>
      <c r="AE2421" s="33">
        <f>IFERROR($X2421/VLOOKUP(CONCATENATE("EUR",C2421),[1]GEINDICE!AR$1:AS$65536,2,0),"")</f>
        <v>3266.84503937511</v>
      </c>
      <c r="AF2421" s="33">
        <f>IFERROR($AA2421/VLOOKUP(CONCATENATE("EUR",C2421),[1]GEINDICE!AR$1:AS$65536,2,0),"")</f>
        <v>1335.2679919492675</v>
      </c>
      <c r="AG2421" s="48" t="str">
        <f>VLOOKUP(E2421,[1]Apresentação!AW$1:AX$65536,2,0)</f>
        <v xml:space="preserve">                    2 - LEATHER AUXILIARIES</v>
      </c>
      <c r="AH2421" s="48" t="str">
        <f t="shared" si="639"/>
        <v xml:space="preserve">         5215000242 - PROVOL BA BR</v>
      </c>
      <c r="AI2421" s="49" t="str">
        <f t="shared" si="640"/>
        <v xml:space="preserve">     ZF1123 - GOBBA LEATHER INDUSTRIA E COMERCIO LTDA</v>
      </c>
      <c r="AJ2421" t="str">
        <f t="shared" si="641"/>
        <v xml:space="preserve">     90 - SALES</v>
      </c>
      <c r="AK2421" t="str">
        <f t="shared" si="642"/>
        <v/>
      </c>
      <c r="AL2421">
        <f t="shared" si="643"/>
        <v>10</v>
      </c>
      <c r="AM2421" t="str">
        <f t="shared" si="644"/>
        <v>2025 10</v>
      </c>
      <c r="AN2421" t="str">
        <f t="shared" si="645"/>
        <v xml:space="preserve">GOBBA </v>
      </c>
    </row>
    <row r="2422" spans="1:40" x14ac:dyDescent="0.35">
      <c r="A2422">
        <v>84023</v>
      </c>
      <c r="B2422" t="s">
        <v>274</v>
      </c>
      <c r="C2422" s="31">
        <v>45929</v>
      </c>
      <c r="D2422" t="s">
        <v>373</v>
      </c>
      <c r="E2422" t="s">
        <v>374</v>
      </c>
      <c r="F2422" t="s">
        <v>780</v>
      </c>
      <c r="G2422" t="s">
        <v>781</v>
      </c>
      <c r="H2422" t="s">
        <v>891</v>
      </c>
      <c r="I2422" t="s">
        <v>892</v>
      </c>
      <c r="J2422">
        <v>1000</v>
      </c>
      <c r="K2422">
        <v>10314.89</v>
      </c>
      <c r="L2422">
        <v>5959.6435099999999</v>
      </c>
      <c r="M2422">
        <v>1237.8</v>
      </c>
      <c r="N2422">
        <v>10.31489</v>
      </c>
      <c r="O2422" s="32">
        <f t="shared" si="629"/>
        <v>9077.09</v>
      </c>
      <c r="P2422" s="32">
        <f t="shared" si="630"/>
        <v>3117.4464900000003</v>
      </c>
      <c r="Q2422">
        <v>762635</v>
      </c>
      <c r="R2422" t="s">
        <v>312</v>
      </c>
      <c r="S2422" t="s">
        <v>466</v>
      </c>
      <c r="T2422" t="str">
        <f t="shared" si="631"/>
        <v>VEN</v>
      </c>
      <c r="U2422" t="s">
        <v>387</v>
      </c>
      <c r="V2422" s="33">
        <f t="shared" si="632"/>
        <v>10314.89</v>
      </c>
      <c r="W2422">
        <f t="shared" si="633"/>
        <v>1000</v>
      </c>
      <c r="X2422" s="33">
        <f t="shared" si="634"/>
        <v>9077.09</v>
      </c>
      <c r="Y2422" s="33">
        <f t="shared" si="635"/>
        <v>1237.8</v>
      </c>
      <c r="Z2422" s="45">
        <f t="shared" si="636"/>
        <v>0.28283835212978525</v>
      </c>
      <c r="AA2422" s="33">
        <f t="shared" si="637"/>
        <v>2917.4464900000003</v>
      </c>
      <c r="AB2422" s="45">
        <f t="shared" si="638"/>
        <v>0.32140768572306766</v>
      </c>
      <c r="AC2422" s="33">
        <f>IFERROR($X2422/VLOOKUP(CONCATENATE("USD",C2422),[1]GEINDICE!AR$1:AS$65536,2,0),"")</f>
        <v>1705.2903492457117</v>
      </c>
      <c r="AD2422" s="33">
        <f>IFERROR($AA2422/VLOOKUP(CONCATENATE("USD",C2422),[1]GEINDICE!AR$1:AS$65536,2,0),"")</f>
        <v>548.093424636946</v>
      </c>
      <c r="AE2422" s="33">
        <f>IFERROR($X2422/VLOOKUP(CONCATENATE("EUR",C2422),[1]GEINDICE!AR$1:AS$65536,2,0),"")</f>
        <v>1453.7765463339633</v>
      </c>
      <c r="AF2422" s="33">
        <f>IFERROR($AA2422/VLOOKUP(CONCATENATE("EUR",C2422),[1]GEINDICE!AR$1:AS$65536,2,0),"")</f>
        <v>467.25495531567316</v>
      </c>
      <c r="AG2422" s="48" t="str">
        <f>VLOOKUP(E2422,[1]Apresentação!AW$1:AX$65536,2,0)</f>
        <v xml:space="preserve">                    2 - LEATHER AUXILIARIES</v>
      </c>
      <c r="AH2422" s="48" t="str">
        <f t="shared" si="639"/>
        <v xml:space="preserve">         5215000242 - PROVOL BA BR</v>
      </c>
      <c r="AI2422" s="49" t="str">
        <f t="shared" si="640"/>
        <v xml:space="preserve">     L00026 - INDUSTRIA DE PELES MINUANO LTDA</v>
      </c>
      <c r="AJ2422" t="str">
        <f t="shared" si="641"/>
        <v xml:space="preserve">     90 - SALES</v>
      </c>
      <c r="AK2422" t="str">
        <f t="shared" si="642"/>
        <v/>
      </c>
      <c r="AL2422">
        <f t="shared" si="643"/>
        <v>9</v>
      </c>
      <c r="AM2422" t="str">
        <f t="shared" si="644"/>
        <v>2025 9</v>
      </c>
      <c r="AN2422" t="str">
        <f t="shared" si="645"/>
        <v xml:space="preserve">INDUSTRIA </v>
      </c>
    </row>
    <row r="2423" spans="1:40" x14ac:dyDescent="0.35">
      <c r="A2423">
        <v>83495</v>
      </c>
      <c r="B2423" t="s">
        <v>274</v>
      </c>
      <c r="C2423" s="31">
        <v>45882</v>
      </c>
      <c r="D2423" t="s">
        <v>373</v>
      </c>
      <c r="E2423" t="s">
        <v>374</v>
      </c>
      <c r="F2423" t="s">
        <v>375</v>
      </c>
      <c r="G2423" t="s">
        <v>376</v>
      </c>
      <c r="H2423" t="s">
        <v>891</v>
      </c>
      <c r="I2423" t="s">
        <v>892</v>
      </c>
      <c r="J2423">
        <v>2000</v>
      </c>
      <c r="K2423">
        <v>22161.32</v>
      </c>
      <c r="L2423">
        <v>11909.42959</v>
      </c>
      <c r="M2423">
        <v>2659.38</v>
      </c>
      <c r="N2423">
        <v>11.08066</v>
      </c>
      <c r="O2423" s="32">
        <f t="shared" si="629"/>
        <v>19501.939999999999</v>
      </c>
      <c r="P2423" s="32">
        <f t="shared" si="630"/>
        <v>7592.510409999999</v>
      </c>
      <c r="Q2423">
        <v>754049</v>
      </c>
      <c r="R2423" t="s">
        <v>312</v>
      </c>
      <c r="S2423" t="s">
        <v>466</v>
      </c>
      <c r="T2423" t="str">
        <f t="shared" si="631"/>
        <v>VEN</v>
      </c>
      <c r="U2423" t="s">
        <v>432</v>
      </c>
      <c r="V2423" s="33">
        <f t="shared" si="632"/>
        <v>22161.32</v>
      </c>
      <c r="W2423">
        <f t="shared" si="633"/>
        <v>2000</v>
      </c>
      <c r="X2423" s="33">
        <f t="shared" si="634"/>
        <v>19501.939999999999</v>
      </c>
      <c r="Y2423" s="33">
        <f t="shared" si="635"/>
        <v>2659.38</v>
      </c>
      <c r="Z2423" s="45">
        <f t="shared" si="636"/>
        <v>0.32455243685845425</v>
      </c>
      <c r="AA2423" s="33">
        <f t="shared" si="637"/>
        <v>7192.510409999999</v>
      </c>
      <c r="AB2423" s="45">
        <f t="shared" si="638"/>
        <v>0.36880999582605622</v>
      </c>
      <c r="AC2423" s="33">
        <f>IFERROR($X2423/VLOOKUP(CONCATENATE("USD",C2423),[1]GEINDICE!AR$1:AS$65536,2,0),"")</f>
        <v>3616.2920931612516</v>
      </c>
      <c r="AD2423" s="33">
        <f>IFERROR($AA2423/VLOOKUP(CONCATENATE("USD",C2423),[1]GEINDICE!AR$1:AS$65536,2,0),"")</f>
        <v>1333.7246717846015</v>
      </c>
      <c r="AE2423" s="33">
        <f>IFERROR($X2423/VLOOKUP(CONCATENATE("EUR",C2423),[1]GEINDICE!AR$1:AS$65536,2,0),"")</f>
        <v>3087.166579601399</v>
      </c>
      <c r="AF2423" s="33">
        <f>IFERROR($AA2423/VLOOKUP(CONCATENATE("EUR",C2423),[1]GEINDICE!AR$1:AS$65536,2,0),"")</f>
        <v>1138.5778933371323</v>
      </c>
      <c r="AG2423" s="48" t="str">
        <f>VLOOKUP(E2423,[1]Apresentação!AW$1:AX$65536,2,0)</f>
        <v xml:space="preserve">                    2 - LEATHER AUXILIARIES</v>
      </c>
      <c r="AH2423" s="48" t="str">
        <f t="shared" si="639"/>
        <v xml:space="preserve">         5215000242 - PROVOL BA BR</v>
      </c>
      <c r="AI2423" s="49" t="str">
        <f t="shared" si="640"/>
        <v xml:space="preserve">     L00222 - DURLICOUROS IND COM DE COUROS IMP EXP LTDA</v>
      </c>
      <c r="AJ2423" t="str">
        <f t="shared" si="641"/>
        <v xml:space="preserve">     90 - SALES</v>
      </c>
      <c r="AK2423" t="str">
        <f t="shared" si="642"/>
        <v/>
      </c>
      <c r="AL2423">
        <f t="shared" si="643"/>
        <v>8</v>
      </c>
      <c r="AM2423" t="str">
        <f t="shared" si="644"/>
        <v>2025 8</v>
      </c>
      <c r="AN2423" t="str">
        <f t="shared" si="645"/>
        <v xml:space="preserve">DURLICOUROS </v>
      </c>
    </row>
    <row r="2424" spans="1:40" x14ac:dyDescent="0.35">
      <c r="A2424">
        <v>84428</v>
      </c>
      <c r="B2424" t="s">
        <v>274</v>
      </c>
      <c r="C2424" s="31">
        <v>45960</v>
      </c>
      <c r="D2424" t="s">
        <v>373</v>
      </c>
      <c r="E2424" t="s">
        <v>374</v>
      </c>
      <c r="F2424" t="s">
        <v>382</v>
      </c>
      <c r="G2424" t="s">
        <v>383</v>
      </c>
      <c r="H2424" t="s">
        <v>891</v>
      </c>
      <c r="I2424" t="s">
        <v>892</v>
      </c>
      <c r="J2424">
        <v>2000</v>
      </c>
      <c r="K2424">
        <v>23194.080000000002</v>
      </c>
      <c r="L2424">
        <v>11692.25179</v>
      </c>
      <c r="M2424">
        <v>2783.32</v>
      </c>
      <c r="N2424">
        <v>11.59704</v>
      </c>
      <c r="O2424" s="32">
        <f t="shared" si="629"/>
        <v>20410.760000000002</v>
      </c>
      <c r="P2424" s="32">
        <f t="shared" si="630"/>
        <v>8718.5082100000018</v>
      </c>
      <c r="Q2424">
        <v>765626</v>
      </c>
      <c r="R2424" t="s">
        <v>312</v>
      </c>
      <c r="S2424" t="s">
        <v>466</v>
      </c>
      <c r="T2424" t="str">
        <f t="shared" si="631"/>
        <v>VEN</v>
      </c>
      <c r="U2424" t="s">
        <v>387</v>
      </c>
      <c r="V2424" s="33">
        <f t="shared" si="632"/>
        <v>23194.080000000002</v>
      </c>
      <c r="W2424">
        <f t="shared" si="633"/>
        <v>2000</v>
      </c>
      <c r="X2424" s="33">
        <f t="shared" si="634"/>
        <v>20410.760000000002</v>
      </c>
      <c r="Y2424" s="33">
        <f t="shared" si="635"/>
        <v>2783.32</v>
      </c>
      <c r="Z2424" s="45">
        <f t="shared" si="636"/>
        <v>0.35864790541379532</v>
      </c>
      <c r="AA2424" s="33">
        <f t="shared" si="637"/>
        <v>8318.5082100000018</v>
      </c>
      <c r="AB2424" s="45">
        <f t="shared" si="638"/>
        <v>0.40755504498607603</v>
      </c>
      <c r="AC2424" s="33">
        <f>IFERROR($X2424/VLOOKUP(CONCATENATE("USD",C2424),[1]GEINDICE!AR$1:AS$65536,2,0),"")</f>
        <v>3790.2989786443823</v>
      </c>
      <c r="AD2424" s="33">
        <f>IFERROR($AA2424/VLOOKUP(CONCATENATE("USD",C2424),[1]GEINDICE!AR$1:AS$65536,2,0),"")</f>
        <v>1544.7554707520892</v>
      </c>
      <c r="AE2424" s="33">
        <f>IFERROR($X2424/VLOOKUP(CONCATENATE("EUR",C2424),[1]GEINDICE!AR$1:AS$65536,2,0),"")</f>
        <v>3277.3627926394556</v>
      </c>
      <c r="AF2424" s="33">
        <f>IFERROR($AA2424/VLOOKUP(CONCATENATE("EUR",C2424),[1]GEINDICE!AR$1:AS$65536,2,0),"")</f>
        <v>1335.705740389865</v>
      </c>
      <c r="AG2424" s="48" t="str">
        <f>VLOOKUP(E2424,[1]Apresentação!AW$1:AX$65536,2,0)</f>
        <v xml:space="preserve">                    2 - LEATHER AUXILIARIES</v>
      </c>
      <c r="AH2424" s="48" t="str">
        <f t="shared" si="639"/>
        <v xml:space="preserve">         5215000242 - PROVOL BA BR</v>
      </c>
      <c r="AI2424" s="49" t="str">
        <f t="shared" si="640"/>
        <v xml:space="preserve">     ZF1123 - GOBBA LEATHER INDUSTRIA E COMERCIO LTDA</v>
      </c>
      <c r="AJ2424" t="str">
        <f t="shared" si="641"/>
        <v xml:space="preserve">     90 - SALES</v>
      </c>
      <c r="AK2424" t="str">
        <f t="shared" si="642"/>
        <v/>
      </c>
      <c r="AL2424">
        <f t="shared" si="643"/>
        <v>10</v>
      </c>
      <c r="AM2424" t="str">
        <f t="shared" si="644"/>
        <v>2025 10</v>
      </c>
      <c r="AN2424" t="str">
        <f t="shared" si="645"/>
        <v xml:space="preserve">GOBBA </v>
      </c>
    </row>
    <row r="2425" spans="1:40" x14ac:dyDescent="0.35">
      <c r="A2425">
        <v>84620</v>
      </c>
      <c r="B2425" t="s">
        <v>274</v>
      </c>
      <c r="C2425" s="31">
        <v>45974</v>
      </c>
      <c r="D2425" t="s">
        <v>373</v>
      </c>
      <c r="E2425" t="s">
        <v>374</v>
      </c>
      <c r="F2425" t="s">
        <v>382</v>
      </c>
      <c r="G2425" t="s">
        <v>383</v>
      </c>
      <c r="H2425" t="s">
        <v>891</v>
      </c>
      <c r="I2425" t="s">
        <v>892</v>
      </c>
      <c r="J2425">
        <v>1000</v>
      </c>
      <c r="K2425">
        <v>11389.460000000001</v>
      </c>
      <c r="L2425">
        <v>5893.6814899999999</v>
      </c>
      <c r="M2425">
        <v>1366.75</v>
      </c>
      <c r="N2425">
        <v>11.38946</v>
      </c>
      <c r="O2425" s="32">
        <f t="shared" si="629"/>
        <v>10022.710000000001</v>
      </c>
      <c r="P2425" s="32">
        <f t="shared" si="630"/>
        <v>4129.028510000001</v>
      </c>
      <c r="Q2425">
        <v>767028</v>
      </c>
      <c r="R2425" t="s">
        <v>312</v>
      </c>
      <c r="S2425" t="s">
        <v>466</v>
      </c>
      <c r="T2425" t="str">
        <f t="shared" si="631"/>
        <v>VEN</v>
      </c>
      <c r="U2425" t="s">
        <v>387</v>
      </c>
      <c r="V2425" s="33">
        <f t="shared" si="632"/>
        <v>11389.460000000001</v>
      </c>
      <c r="W2425">
        <f t="shared" si="633"/>
        <v>1000</v>
      </c>
      <c r="X2425" s="33">
        <f t="shared" si="634"/>
        <v>10022.710000000001</v>
      </c>
      <c r="Y2425" s="33">
        <f t="shared" si="635"/>
        <v>1366.75</v>
      </c>
      <c r="Z2425" s="45">
        <f t="shared" si="636"/>
        <v>0.34497057015872573</v>
      </c>
      <c r="AA2425" s="33">
        <f t="shared" si="637"/>
        <v>3929.028510000001</v>
      </c>
      <c r="AB2425" s="45">
        <f t="shared" si="638"/>
        <v>0.39201259040718534</v>
      </c>
      <c r="AC2425" s="33" t="str">
        <f>IFERROR($X2425/VLOOKUP(CONCATENATE("USD",C2425),[1]GEINDICE!AR$1:AS$65536,2,0),"")</f>
        <v/>
      </c>
      <c r="AD2425" s="33" t="str">
        <f>IFERROR($AA2425/VLOOKUP(CONCATENATE("USD",C2425),[1]GEINDICE!AR$1:AS$65536,2,0),"")</f>
        <v/>
      </c>
      <c r="AE2425" s="33" t="str">
        <f>IFERROR($X2425/VLOOKUP(CONCATENATE("EUR",C2425),[1]GEINDICE!AR$1:AS$65536,2,0),"")</f>
        <v/>
      </c>
      <c r="AF2425" s="33" t="str">
        <f>IFERROR($AA2425/VLOOKUP(CONCATENATE("EUR",C2425),[1]GEINDICE!AR$1:AS$65536,2,0),"")</f>
        <v/>
      </c>
      <c r="AG2425" s="48" t="str">
        <f>VLOOKUP(E2425,[1]Apresentação!AW$1:AX$65536,2,0)</f>
        <v xml:space="preserve">                    2 - LEATHER AUXILIARIES</v>
      </c>
      <c r="AH2425" s="48" t="str">
        <f t="shared" si="639"/>
        <v xml:space="preserve">         5215000242 - PROVOL BA BR</v>
      </c>
      <c r="AI2425" s="49" t="str">
        <f t="shared" si="640"/>
        <v xml:space="preserve">     ZF1123 - GOBBA LEATHER INDUSTRIA E COMERCIO LTDA</v>
      </c>
      <c r="AJ2425" t="str">
        <f t="shared" si="641"/>
        <v xml:space="preserve">     90 - SALES</v>
      </c>
      <c r="AK2425" t="str">
        <f t="shared" si="642"/>
        <v/>
      </c>
      <c r="AL2425">
        <f t="shared" si="643"/>
        <v>11</v>
      </c>
      <c r="AM2425" t="str">
        <f t="shared" si="644"/>
        <v>2025 11</v>
      </c>
      <c r="AN2425" t="str">
        <f t="shared" si="645"/>
        <v xml:space="preserve">GOBBA </v>
      </c>
    </row>
    <row r="2426" spans="1:40" x14ac:dyDescent="0.35">
      <c r="A2426">
        <v>83641</v>
      </c>
      <c r="B2426" t="s">
        <v>274</v>
      </c>
      <c r="C2426" s="31">
        <v>45895</v>
      </c>
      <c r="D2426" t="s">
        <v>373</v>
      </c>
      <c r="E2426" t="s">
        <v>374</v>
      </c>
      <c r="F2426" t="s">
        <v>382</v>
      </c>
      <c r="G2426" t="s">
        <v>383</v>
      </c>
      <c r="H2426" t="s">
        <v>891</v>
      </c>
      <c r="I2426" t="s">
        <v>892</v>
      </c>
      <c r="J2426">
        <v>1000</v>
      </c>
      <c r="K2426">
        <v>11701.58</v>
      </c>
      <c r="L2426">
        <v>5954.71479</v>
      </c>
      <c r="M2426">
        <v>1404.21</v>
      </c>
      <c r="N2426">
        <v>11.70158</v>
      </c>
      <c r="O2426" s="32">
        <f t="shared" si="629"/>
        <v>10297.369999999999</v>
      </c>
      <c r="P2426" s="32">
        <f t="shared" si="630"/>
        <v>4342.655209999999</v>
      </c>
      <c r="Q2426">
        <v>759753</v>
      </c>
      <c r="R2426" t="s">
        <v>312</v>
      </c>
      <c r="S2426" t="s">
        <v>466</v>
      </c>
      <c r="T2426" t="str">
        <f t="shared" si="631"/>
        <v>VEN</v>
      </c>
      <c r="U2426" t="s">
        <v>387</v>
      </c>
      <c r="V2426" s="33">
        <f t="shared" si="632"/>
        <v>11701.58</v>
      </c>
      <c r="W2426">
        <f t="shared" si="633"/>
        <v>1000</v>
      </c>
      <c r="X2426" s="33">
        <f t="shared" si="634"/>
        <v>10297.369999999999</v>
      </c>
      <c r="Y2426" s="33">
        <f t="shared" si="635"/>
        <v>1404.21</v>
      </c>
      <c r="Z2426" s="45">
        <f t="shared" si="636"/>
        <v>0.35402528632885466</v>
      </c>
      <c r="AA2426" s="33">
        <f t="shared" si="637"/>
        <v>4142.655209999999</v>
      </c>
      <c r="AB2426" s="45">
        <f t="shared" si="638"/>
        <v>0.40230225873208397</v>
      </c>
      <c r="AC2426" s="33">
        <f>IFERROR($X2426/VLOOKUP(CONCATENATE("USD",C2426),[1]GEINDICE!AR$1:AS$65536,2,0),"")</f>
        <v>1899.2530156036737</v>
      </c>
      <c r="AD2426" s="33">
        <f>IFERROR($AA2426/VLOOKUP(CONCATENATE("USD",C2426),[1]GEINDICE!AR$1:AS$65536,2,0),"")</f>
        <v>764.07377808107992</v>
      </c>
      <c r="AE2426" s="33">
        <f>IFERROR($X2426/VLOOKUP(CONCATENATE("EUR",C2426),[1]GEINDICE!AR$1:AS$65536,2,0),"")</f>
        <v>1629.1502523454678</v>
      </c>
      <c r="AF2426" s="33">
        <f>IFERROR($AA2426/VLOOKUP(CONCATENATE("EUR",C2426),[1]GEINDICE!AR$1:AS$65536,2,0),"")</f>
        <v>655.41082633252631</v>
      </c>
      <c r="AG2426" s="48" t="str">
        <f>VLOOKUP(E2426,[1]Apresentação!AW$1:AX$65536,2,0)</f>
        <v xml:space="preserve">                    2 - LEATHER AUXILIARIES</v>
      </c>
      <c r="AH2426" s="48" t="str">
        <f t="shared" si="639"/>
        <v xml:space="preserve">         5215000242 - PROVOL BA BR</v>
      </c>
      <c r="AI2426" s="49" t="str">
        <f t="shared" si="640"/>
        <v xml:space="preserve">     ZF1123 - GOBBA LEATHER INDUSTRIA E COMERCIO LTDA</v>
      </c>
      <c r="AJ2426" t="str">
        <f t="shared" si="641"/>
        <v xml:space="preserve">     90 - SALES</v>
      </c>
      <c r="AK2426" t="str">
        <f t="shared" si="642"/>
        <v/>
      </c>
      <c r="AL2426">
        <f t="shared" si="643"/>
        <v>8</v>
      </c>
      <c r="AM2426" t="str">
        <f t="shared" si="644"/>
        <v>2025 8</v>
      </c>
      <c r="AN2426" t="str">
        <f t="shared" si="645"/>
        <v xml:space="preserve">GOBBA </v>
      </c>
    </row>
    <row r="2427" spans="1:40" x14ac:dyDescent="0.35">
      <c r="A2427">
        <v>84264</v>
      </c>
      <c r="B2427" t="s">
        <v>274</v>
      </c>
      <c r="C2427" s="31">
        <v>45947</v>
      </c>
      <c r="D2427" t="s">
        <v>373</v>
      </c>
      <c r="E2427" t="s">
        <v>374</v>
      </c>
      <c r="F2427" t="s">
        <v>780</v>
      </c>
      <c r="G2427" t="s">
        <v>781</v>
      </c>
      <c r="H2427" t="s">
        <v>891</v>
      </c>
      <c r="I2427" t="s">
        <v>892</v>
      </c>
      <c r="J2427">
        <v>4000</v>
      </c>
      <c r="K2427">
        <v>43265.8</v>
      </c>
      <c r="L2427">
        <v>24419.781279999999</v>
      </c>
      <c r="M2427">
        <v>5191.96</v>
      </c>
      <c r="N2427">
        <v>10.81645</v>
      </c>
      <c r="O2427" s="32">
        <f t="shared" si="629"/>
        <v>38073.840000000004</v>
      </c>
      <c r="P2427" s="32">
        <f t="shared" si="630"/>
        <v>13654.058720000005</v>
      </c>
      <c r="Q2427">
        <v>764569</v>
      </c>
      <c r="R2427" t="s">
        <v>312</v>
      </c>
      <c r="S2427" t="s">
        <v>466</v>
      </c>
      <c r="T2427" t="str">
        <f t="shared" si="631"/>
        <v>VEN</v>
      </c>
      <c r="U2427" t="s">
        <v>387</v>
      </c>
      <c r="V2427" s="33">
        <f t="shared" si="632"/>
        <v>43265.8</v>
      </c>
      <c r="W2427">
        <f t="shared" si="633"/>
        <v>4000</v>
      </c>
      <c r="X2427" s="33">
        <f t="shared" si="634"/>
        <v>38073.840000000004</v>
      </c>
      <c r="Y2427" s="33">
        <f t="shared" si="635"/>
        <v>5191.96</v>
      </c>
      <c r="Z2427" s="45">
        <f t="shared" si="636"/>
        <v>0.29709513564986673</v>
      </c>
      <c r="AA2427" s="33">
        <f t="shared" si="637"/>
        <v>12854.058720000005</v>
      </c>
      <c r="AB2427" s="45">
        <f t="shared" si="638"/>
        <v>0.33760867619341794</v>
      </c>
      <c r="AC2427" s="33">
        <f>IFERROR($X2427/VLOOKUP(CONCATENATE("USD",C2427),[1]GEINDICE!AR$1:AS$65536,2,0),"")</f>
        <v>7000.1544401544406</v>
      </c>
      <c r="AD2427" s="33">
        <f>IFERROR($AA2427/VLOOKUP(CONCATENATE("USD",C2427),[1]GEINDICE!AR$1:AS$65536,2,0),"")</f>
        <v>2363.3128736900176</v>
      </c>
      <c r="AE2427" s="33">
        <f>IFERROR($X2427/VLOOKUP(CONCATENATE("EUR",C2427),[1]GEINDICE!AR$1:AS$65536,2,0),"")</f>
        <v>5996.9191513490532</v>
      </c>
      <c r="AF2427" s="33">
        <f>IFERROR($AA2427/VLOOKUP(CONCATENATE("EUR",C2427),[1]GEINDICE!AR$1:AS$65536,2,0),"")</f>
        <v>2024.6119359259089</v>
      </c>
      <c r="AG2427" s="48" t="str">
        <f>VLOOKUP(E2427,[1]Apresentação!AW$1:AX$65536,2,0)</f>
        <v xml:space="preserve">                    2 - LEATHER AUXILIARIES</v>
      </c>
      <c r="AH2427" s="48" t="str">
        <f t="shared" si="639"/>
        <v xml:space="preserve">         5215000242 - PROVOL BA BR</v>
      </c>
      <c r="AI2427" s="49" t="str">
        <f t="shared" si="640"/>
        <v xml:space="preserve">     L00026 - INDUSTRIA DE PELES MINUANO LTDA</v>
      </c>
      <c r="AJ2427" t="str">
        <f t="shared" si="641"/>
        <v xml:space="preserve">     90 - SALES</v>
      </c>
      <c r="AK2427" t="str">
        <f t="shared" si="642"/>
        <v/>
      </c>
      <c r="AL2427">
        <f t="shared" si="643"/>
        <v>10</v>
      </c>
      <c r="AM2427" t="str">
        <f t="shared" si="644"/>
        <v>2025 10</v>
      </c>
      <c r="AN2427" t="str">
        <f t="shared" si="645"/>
        <v xml:space="preserve">INDUSTRIA </v>
      </c>
    </row>
    <row r="2428" spans="1:40" x14ac:dyDescent="0.35">
      <c r="A2428">
        <v>83307</v>
      </c>
      <c r="B2428" t="s">
        <v>274</v>
      </c>
      <c r="C2428" s="31">
        <v>45868</v>
      </c>
      <c r="D2428" t="s">
        <v>373</v>
      </c>
      <c r="E2428" t="s">
        <v>374</v>
      </c>
      <c r="F2428" t="s">
        <v>375</v>
      </c>
      <c r="G2428" t="s">
        <v>376</v>
      </c>
      <c r="H2428" t="s">
        <v>891</v>
      </c>
      <c r="I2428" t="s">
        <v>892</v>
      </c>
      <c r="J2428">
        <v>1000</v>
      </c>
      <c r="K2428">
        <v>11431.62</v>
      </c>
      <c r="L2428">
        <v>5961.8819100000001</v>
      </c>
      <c r="M2428">
        <v>1371.81</v>
      </c>
      <c r="N2428">
        <v>11.431619999999999</v>
      </c>
      <c r="O2428" s="32">
        <f t="shared" si="629"/>
        <v>10059.810000000001</v>
      </c>
      <c r="P2428" s="32">
        <f t="shared" si="630"/>
        <v>4097.9280900000012</v>
      </c>
      <c r="Q2428">
        <v>745882</v>
      </c>
      <c r="R2428" t="s">
        <v>312</v>
      </c>
      <c r="S2428" t="s">
        <v>466</v>
      </c>
      <c r="T2428" t="str">
        <f t="shared" si="631"/>
        <v>VEN</v>
      </c>
      <c r="U2428" t="s">
        <v>432</v>
      </c>
      <c r="V2428" s="33">
        <f t="shared" si="632"/>
        <v>11431.62</v>
      </c>
      <c r="W2428">
        <f t="shared" si="633"/>
        <v>1000</v>
      </c>
      <c r="X2428" s="33">
        <f t="shared" si="634"/>
        <v>10059.810000000001</v>
      </c>
      <c r="Y2428" s="33">
        <f t="shared" si="635"/>
        <v>1371.81</v>
      </c>
      <c r="Z2428" s="45">
        <f t="shared" si="636"/>
        <v>0.34097775205963815</v>
      </c>
      <c r="AA2428" s="33">
        <f t="shared" si="637"/>
        <v>3897.9280900000012</v>
      </c>
      <c r="AB2428" s="45">
        <f t="shared" si="638"/>
        <v>0.38747531911636507</v>
      </c>
      <c r="AC2428" s="33">
        <f>IFERROR($X2428/VLOOKUP(CONCATENATE("USD",C2428),[1]GEINDICE!AR$1:AS$65536,2,0),"")</f>
        <v>1795.3046364707143</v>
      </c>
      <c r="AD2428" s="33">
        <f>IFERROR($AA2428/VLOOKUP(CONCATENATE("USD",C2428),[1]GEINDICE!AR$1:AS$65536,2,0),"")</f>
        <v>695.63623692757983</v>
      </c>
      <c r="AE2428" s="33">
        <f>IFERROR($X2428/VLOOKUP(CONCATENATE("EUR",C2428),[1]GEINDICE!AR$1:AS$65536,2,0),"")</f>
        <v>1565.2175942493504</v>
      </c>
      <c r="AF2428" s="33">
        <f>IFERROR($AA2428/VLOOKUP(CONCATENATE("EUR",C2428),[1]GEINDICE!AR$1:AS$65536,2,0),"")</f>
        <v>606.48318681831631</v>
      </c>
      <c r="AG2428" s="48" t="str">
        <f>VLOOKUP(E2428,[1]Apresentação!AW$1:AX$65536,2,0)</f>
        <v xml:space="preserve">                    2 - LEATHER AUXILIARIES</v>
      </c>
      <c r="AH2428" s="48" t="str">
        <f t="shared" si="639"/>
        <v xml:space="preserve">         5215000242 - PROVOL BA BR</v>
      </c>
      <c r="AI2428" s="49" t="str">
        <f t="shared" si="640"/>
        <v xml:space="preserve">     L00222 - DURLICOUROS IND COM DE COUROS IMP EXP LTDA</v>
      </c>
      <c r="AJ2428" t="str">
        <f t="shared" si="641"/>
        <v xml:space="preserve">     90 - SALES</v>
      </c>
      <c r="AK2428" t="str">
        <f t="shared" si="642"/>
        <v/>
      </c>
      <c r="AL2428">
        <f t="shared" si="643"/>
        <v>7</v>
      </c>
      <c r="AM2428" t="str">
        <f t="shared" si="644"/>
        <v>2025 7</v>
      </c>
      <c r="AN2428" t="str">
        <f t="shared" si="645"/>
        <v xml:space="preserve">DURLICOUROS </v>
      </c>
    </row>
    <row r="2429" spans="1:40" x14ac:dyDescent="0.35">
      <c r="A2429">
        <v>82693</v>
      </c>
      <c r="B2429" t="s">
        <v>274</v>
      </c>
      <c r="C2429" s="31">
        <v>45814</v>
      </c>
      <c r="D2429" t="s">
        <v>373</v>
      </c>
      <c r="E2429" t="s">
        <v>374</v>
      </c>
      <c r="F2429" t="s">
        <v>780</v>
      </c>
      <c r="G2429" t="s">
        <v>781</v>
      </c>
      <c r="H2429" t="s">
        <v>891</v>
      </c>
      <c r="I2429" t="s">
        <v>892</v>
      </c>
      <c r="J2429">
        <v>3000</v>
      </c>
      <c r="K2429">
        <v>33413.49</v>
      </c>
      <c r="L2429">
        <v>18225.738420000001</v>
      </c>
      <c r="M2429">
        <v>4009.66</v>
      </c>
      <c r="N2429">
        <v>11.137829999999999</v>
      </c>
      <c r="O2429" s="32">
        <f t="shared" si="629"/>
        <v>29403.829999999998</v>
      </c>
      <c r="P2429" s="32">
        <f t="shared" si="630"/>
        <v>11178.091579999997</v>
      </c>
      <c r="Q2429">
        <v>740749</v>
      </c>
      <c r="R2429" t="s">
        <v>312</v>
      </c>
      <c r="S2429" t="s">
        <v>466</v>
      </c>
      <c r="T2429" t="str">
        <f t="shared" si="631"/>
        <v>VEN</v>
      </c>
      <c r="U2429" t="s">
        <v>387</v>
      </c>
      <c r="V2429" s="33">
        <f t="shared" si="632"/>
        <v>33413.49</v>
      </c>
      <c r="W2429">
        <f t="shared" si="633"/>
        <v>3000</v>
      </c>
      <c r="X2429" s="33">
        <f t="shared" si="634"/>
        <v>29403.829999999998</v>
      </c>
      <c r="Y2429" s="33">
        <f t="shared" si="635"/>
        <v>4009.66</v>
      </c>
      <c r="Z2429" s="45">
        <f t="shared" si="636"/>
        <v>0.31658146395363063</v>
      </c>
      <c r="AA2429" s="33">
        <f t="shared" si="637"/>
        <v>10578.091579999997</v>
      </c>
      <c r="AB2429" s="45">
        <f t="shared" si="638"/>
        <v>0.35975216765979118</v>
      </c>
      <c r="AC2429" s="33">
        <f>IFERROR($X2429/VLOOKUP(CONCATENATE("USD",C2429),[1]GEINDICE!AR$1:AS$65536,2,0),"")</f>
        <v>5255.6580334959863</v>
      </c>
      <c r="AD2429" s="33">
        <f>IFERROR($AA2429/VLOOKUP(CONCATENATE("USD",C2429),[1]GEINDICE!AR$1:AS$65536,2,0),"")</f>
        <v>1890.7343700287765</v>
      </c>
      <c r="AE2429" s="33">
        <f>IFERROR($X2429/VLOOKUP(CONCATENATE("EUR",C2429),[1]GEINDICE!AR$1:AS$65536,2,0),"")</f>
        <v>4611.4251211517649</v>
      </c>
      <c r="AF2429" s="33">
        <f>IFERROR($AA2429/VLOOKUP(CONCATENATE("EUR",C2429),[1]GEINDICE!AR$1:AS$65536,2,0),"")</f>
        <v>1658.9701833351623</v>
      </c>
      <c r="AG2429" s="48" t="str">
        <f>VLOOKUP(E2429,[1]Apresentação!AW$1:AX$65536,2,0)</f>
        <v xml:space="preserve">                    2 - LEATHER AUXILIARIES</v>
      </c>
      <c r="AH2429" s="48" t="str">
        <f t="shared" si="639"/>
        <v xml:space="preserve">         5215000242 - PROVOL BA BR</v>
      </c>
      <c r="AI2429" s="49" t="str">
        <f t="shared" si="640"/>
        <v xml:space="preserve">     L00026 - INDUSTRIA DE PELES MINUANO LTDA</v>
      </c>
      <c r="AJ2429" t="str">
        <f t="shared" si="641"/>
        <v xml:space="preserve">     90 - SALES</v>
      </c>
      <c r="AK2429" t="str">
        <f t="shared" si="642"/>
        <v/>
      </c>
      <c r="AL2429">
        <f t="shared" si="643"/>
        <v>6</v>
      </c>
      <c r="AM2429" t="str">
        <f t="shared" si="644"/>
        <v>2025 6</v>
      </c>
      <c r="AN2429" t="str">
        <f t="shared" si="645"/>
        <v xml:space="preserve">INDUSTRIA </v>
      </c>
    </row>
    <row r="2430" spans="1:40" x14ac:dyDescent="0.35">
      <c r="A2430">
        <v>83952</v>
      </c>
      <c r="B2430" t="s">
        <v>274</v>
      </c>
      <c r="C2430" s="31">
        <v>45923</v>
      </c>
      <c r="D2430" t="s">
        <v>373</v>
      </c>
      <c r="E2430" t="s">
        <v>374</v>
      </c>
      <c r="F2430" t="s">
        <v>375</v>
      </c>
      <c r="G2430" t="s">
        <v>376</v>
      </c>
      <c r="H2430" t="s">
        <v>891</v>
      </c>
      <c r="I2430" t="s">
        <v>892</v>
      </c>
      <c r="J2430">
        <v>2000</v>
      </c>
      <c r="K2430">
        <v>21917.38</v>
      </c>
      <c r="L2430">
        <v>11919.28701</v>
      </c>
      <c r="M2430">
        <v>2630.11</v>
      </c>
      <c r="N2430">
        <v>10.958689999999999</v>
      </c>
      <c r="O2430" s="32">
        <f t="shared" si="629"/>
        <v>19287.27</v>
      </c>
      <c r="P2430" s="32">
        <f t="shared" si="630"/>
        <v>7367.9829900000004</v>
      </c>
      <c r="Q2430">
        <v>762113</v>
      </c>
      <c r="R2430" t="s">
        <v>312</v>
      </c>
      <c r="S2430" t="s">
        <v>466</v>
      </c>
      <c r="T2430" t="str">
        <f t="shared" si="631"/>
        <v>VEN</v>
      </c>
      <c r="U2430" t="s">
        <v>432</v>
      </c>
      <c r="V2430" s="33">
        <f t="shared" si="632"/>
        <v>21917.38</v>
      </c>
      <c r="W2430">
        <f t="shared" si="633"/>
        <v>2000</v>
      </c>
      <c r="X2430" s="33">
        <f t="shared" si="634"/>
        <v>19287.27</v>
      </c>
      <c r="Y2430" s="33">
        <f t="shared" si="635"/>
        <v>2630.11</v>
      </c>
      <c r="Z2430" s="45">
        <f t="shared" si="636"/>
        <v>0.31792043528925445</v>
      </c>
      <c r="AA2430" s="33">
        <f t="shared" si="637"/>
        <v>6967.9829900000004</v>
      </c>
      <c r="AB2430" s="45">
        <f t="shared" si="638"/>
        <v>0.36127367896026757</v>
      </c>
      <c r="AC2430" s="33">
        <f>IFERROR($X2430/VLOOKUP(CONCATENATE("USD",C2430),[1]GEINDICE!AR$1:AS$65536,2,0),"")</f>
        <v>3634.7869513597043</v>
      </c>
      <c r="AD2430" s="33">
        <f>IFERROR($AA2430/VLOOKUP(CONCATENATE("USD",C2430),[1]GEINDICE!AR$1:AS$65536,2,0),"")</f>
        <v>1313.1528541544956</v>
      </c>
      <c r="AE2430" s="33">
        <f>IFERROR($X2430/VLOOKUP(CONCATENATE("EUR",C2430),[1]GEINDICE!AR$1:AS$65536,2,0),"")</f>
        <v>3080.0495049504948</v>
      </c>
      <c r="AF2430" s="33">
        <f>IFERROR($AA2430/VLOOKUP(CONCATENATE("EUR",C2430),[1]GEINDICE!AR$1:AS$65536,2,0),"")</f>
        <v>1112.7408160332161</v>
      </c>
      <c r="AG2430" s="48" t="str">
        <f>VLOOKUP(E2430,[1]Apresentação!AW$1:AX$65536,2,0)</f>
        <v xml:space="preserve">                    2 - LEATHER AUXILIARIES</v>
      </c>
      <c r="AH2430" s="48" t="str">
        <f t="shared" si="639"/>
        <v xml:space="preserve">         5215000242 - PROVOL BA BR</v>
      </c>
      <c r="AI2430" s="49" t="str">
        <f t="shared" si="640"/>
        <v xml:space="preserve">     L00222 - DURLICOUROS IND COM DE COUROS IMP EXP LTDA</v>
      </c>
      <c r="AJ2430" t="str">
        <f t="shared" si="641"/>
        <v xml:space="preserve">     90 - SALES</v>
      </c>
      <c r="AK2430" t="str">
        <f t="shared" si="642"/>
        <v/>
      </c>
      <c r="AL2430">
        <f t="shared" si="643"/>
        <v>9</v>
      </c>
      <c r="AM2430" t="str">
        <f t="shared" si="644"/>
        <v>2025 9</v>
      </c>
      <c r="AN2430" t="str">
        <f t="shared" si="645"/>
        <v xml:space="preserve">DURLICOUROS </v>
      </c>
    </row>
    <row r="2431" spans="1:40" x14ac:dyDescent="0.35">
      <c r="A2431">
        <v>83894</v>
      </c>
      <c r="B2431" t="s">
        <v>274</v>
      </c>
      <c r="C2431" s="31">
        <v>45917</v>
      </c>
      <c r="D2431" t="s">
        <v>373</v>
      </c>
      <c r="E2431" t="s">
        <v>374</v>
      </c>
      <c r="F2431" t="s">
        <v>780</v>
      </c>
      <c r="G2431" t="s">
        <v>781</v>
      </c>
      <c r="H2431" t="s">
        <v>891</v>
      </c>
      <c r="I2431" t="s">
        <v>892</v>
      </c>
      <c r="J2431">
        <v>2000</v>
      </c>
      <c r="K2431">
        <v>21132.2</v>
      </c>
      <c r="L2431">
        <v>11919.28701</v>
      </c>
      <c r="M2431">
        <v>2535.89</v>
      </c>
      <c r="N2431">
        <v>10.5661</v>
      </c>
      <c r="O2431" s="32">
        <f t="shared" si="629"/>
        <v>18596.310000000001</v>
      </c>
      <c r="P2431" s="32">
        <f t="shared" si="630"/>
        <v>6677.0229900000013</v>
      </c>
      <c r="Q2431">
        <v>761697</v>
      </c>
      <c r="R2431" t="s">
        <v>312</v>
      </c>
      <c r="S2431" t="s">
        <v>466</v>
      </c>
      <c r="T2431" t="str">
        <f t="shared" si="631"/>
        <v>VEN</v>
      </c>
      <c r="U2431" t="s">
        <v>387</v>
      </c>
      <c r="V2431" s="33">
        <f t="shared" si="632"/>
        <v>21132.2</v>
      </c>
      <c r="W2431">
        <f t="shared" si="633"/>
        <v>2000</v>
      </c>
      <c r="X2431" s="33">
        <f t="shared" si="634"/>
        <v>18596.310000000001</v>
      </c>
      <c r="Y2431" s="33">
        <f t="shared" si="635"/>
        <v>2535.89</v>
      </c>
      <c r="Z2431" s="45">
        <f t="shared" si="636"/>
        <v>0.29703594467211181</v>
      </c>
      <c r="AA2431" s="33">
        <f t="shared" si="637"/>
        <v>6277.0229900000013</v>
      </c>
      <c r="AB2431" s="45">
        <f t="shared" si="638"/>
        <v>0.33754131814322308</v>
      </c>
      <c r="AC2431" s="33">
        <f>IFERROR($X2431/VLOOKUP(CONCATENATE("USD",C2431),[1]GEINDICE!AR$1:AS$65536,2,0),"")</f>
        <v>3508.0096583727909</v>
      </c>
      <c r="AD2431" s="33">
        <f>IFERROR($AA2431/VLOOKUP(CONCATENATE("USD",C2431),[1]GEINDICE!AR$1:AS$65536,2,0),"")</f>
        <v>1184.0982041463096</v>
      </c>
      <c r="AE2431" s="33">
        <f>IFERROR($X2431/VLOOKUP(CONCATENATE("EUR",C2431),[1]GEINDICE!AR$1:AS$65536,2,0),"")</f>
        <v>2961.3373250314507</v>
      </c>
      <c r="AF2431" s="33">
        <f>IFERROR($AA2431/VLOOKUP(CONCATENATE("EUR",C2431),[1]GEINDICE!AR$1:AS$65536,2,0),"")</f>
        <v>999.57370415784214</v>
      </c>
      <c r="AG2431" s="48" t="str">
        <f>VLOOKUP(E2431,[1]Apresentação!AW$1:AX$65536,2,0)</f>
        <v xml:space="preserve">                    2 - LEATHER AUXILIARIES</v>
      </c>
      <c r="AH2431" s="48" t="str">
        <f t="shared" si="639"/>
        <v xml:space="preserve">         5215000242 - PROVOL BA BR</v>
      </c>
      <c r="AI2431" s="49" t="str">
        <f t="shared" si="640"/>
        <v xml:space="preserve">     L00026 - INDUSTRIA DE PELES MINUANO LTDA</v>
      </c>
      <c r="AJ2431" t="str">
        <f t="shared" si="641"/>
        <v xml:space="preserve">     90 - SALES</v>
      </c>
      <c r="AK2431" t="str">
        <f t="shared" si="642"/>
        <v/>
      </c>
      <c r="AL2431">
        <f t="shared" si="643"/>
        <v>9</v>
      </c>
      <c r="AM2431" t="str">
        <f t="shared" si="644"/>
        <v>2025 9</v>
      </c>
      <c r="AN2431" t="str">
        <f t="shared" si="645"/>
        <v xml:space="preserve">INDUSTRIA </v>
      </c>
    </row>
    <row r="2432" spans="1:40" x14ac:dyDescent="0.35">
      <c r="A2432">
        <v>83417</v>
      </c>
      <c r="B2432" t="s">
        <v>274</v>
      </c>
      <c r="C2432" s="31">
        <v>45876</v>
      </c>
      <c r="D2432" t="s">
        <v>373</v>
      </c>
      <c r="E2432" t="s">
        <v>374</v>
      </c>
      <c r="F2432" t="s">
        <v>382</v>
      </c>
      <c r="G2432" t="s">
        <v>383</v>
      </c>
      <c r="H2432" t="s">
        <v>891</v>
      </c>
      <c r="I2432" t="s">
        <v>892</v>
      </c>
      <c r="J2432">
        <v>1000</v>
      </c>
      <c r="K2432">
        <v>11905.7</v>
      </c>
      <c r="L2432">
        <v>5961.8819100000001</v>
      </c>
      <c r="M2432">
        <v>1428.7</v>
      </c>
      <c r="N2432">
        <v>11.905700000000001</v>
      </c>
      <c r="O2432" s="32">
        <f t="shared" si="629"/>
        <v>10477</v>
      </c>
      <c r="P2432" s="32">
        <f t="shared" si="630"/>
        <v>4515.1180899999999</v>
      </c>
      <c r="Q2432">
        <v>749934</v>
      </c>
      <c r="R2432" t="s">
        <v>312</v>
      </c>
      <c r="S2432" t="s">
        <v>466</v>
      </c>
      <c r="T2432" t="str">
        <f t="shared" si="631"/>
        <v>VEN</v>
      </c>
      <c r="U2432" t="s">
        <v>387</v>
      </c>
      <c r="V2432" s="33">
        <f t="shared" si="632"/>
        <v>11905.7</v>
      </c>
      <c r="W2432">
        <f t="shared" si="633"/>
        <v>1000</v>
      </c>
      <c r="X2432" s="33">
        <f t="shared" si="634"/>
        <v>10477</v>
      </c>
      <c r="Y2432" s="33">
        <f t="shared" si="635"/>
        <v>1428.7</v>
      </c>
      <c r="Z2432" s="45">
        <f t="shared" si="636"/>
        <v>0.36244135918089654</v>
      </c>
      <c r="AA2432" s="33">
        <f t="shared" si="637"/>
        <v>4315.1180899999999</v>
      </c>
      <c r="AB2432" s="45">
        <f t="shared" si="638"/>
        <v>0.41186580986923738</v>
      </c>
      <c r="AC2432" s="33">
        <f>IFERROR($X2432/VLOOKUP(CONCATENATE("USD",C2432),[1]GEINDICE!AR$1:AS$65536,2,0),"")</f>
        <v>1917.5299242285589</v>
      </c>
      <c r="AD2432" s="33">
        <f>IFERROR($AA2432/VLOOKUP(CONCATENATE("USD",C2432),[1]GEINDICE!AR$1:AS$65536,2,0),"")</f>
        <v>789.76501519089277</v>
      </c>
      <c r="AE2432" s="33">
        <f>IFERROR($X2432/VLOOKUP(CONCATENATE("EUR",C2432),[1]GEINDICE!AR$1:AS$65536,2,0),"")</f>
        <v>1647.2234450663479</v>
      </c>
      <c r="AF2432" s="33">
        <f>IFERROR($AA2432/VLOOKUP(CONCATENATE("EUR",C2432),[1]GEINDICE!AR$1:AS$65536,2,0),"")</f>
        <v>678.43501823784663</v>
      </c>
      <c r="AG2432" s="48" t="str">
        <f>VLOOKUP(E2432,[1]Apresentação!AW$1:AX$65536,2,0)</f>
        <v xml:space="preserve">                    2 - LEATHER AUXILIARIES</v>
      </c>
      <c r="AH2432" s="48" t="str">
        <f t="shared" si="639"/>
        <v xml:space="preserve">         5215000242 - PROVOL BA BR</v>
      </c>
      <c r="AI2432" s="49" t="str">
        <f t="shared" si="640"/>
        <v xml:space="preserve">     ZF1123 - GOBBA LEATHER INDUSTRIA E COMERCIO LTDA</v>
      </c>
      <c r="AJ2432" t="str">
        <f t="shared" si="641"/>
        <v xml:space="preserve">     90 - SALES</v>
      </c>
      <c r="AK2432" t="str">
        <f t="shared" si="642"/>
        <v/>
      </c>
      <c r="AL2432">
        <f t="shared" si="643"/>
        <v>8</v>
      </c>
      <c r="AM2432" t="str">
        <f t="shared" si="644"/>
        <v>2025 8</v>
      </c>
      <c r="AN2432" t="str">
        <f t="shared" si="645"/>
        <v xml:space="preserve">GOBBA </v>
      </c>
    </row>
    <row r="2433" spans="1:40" x14ac:dyDescent="0.35">
      <c r="A2433">
        <v>82920</v>
      </c>
      <c r="B2433" t="s">
        <v>274</v>
      </c>
      <c r="C2433" s="31">
        <v>45838</v>
      </c>
      <c r="D2433" t="s">
        <v>373</v>
      </c>
      <c r="E2433" t="s">
        <v>374</v>
      </c>
      <c r="F2433" t="s">
        <v>780</v>
      </c>
      <c r="G2433" t="s">
        <v>781</v>
      </c>
      <c r="H2433" t="s">
        <v>891</v>
      </c>
      <c r="I2433" t="s">
        <v>892</v>
      </c>
      <c r="J2433">
        <v>3000</v>
      </c>
      <c r="K2433">
        <v>32691.119999999999</v>
      </c>
      <c r="L2433">
        <v>18341.283579999999</v>
      </c>
      <c r="M2433">
        <v>3922.98</v>
      </c>
      <c r="N2433">
        <v>10.897039999999999</v>
      </c>
      <c r="O2433" s="32">
        <f t="shared" si="629"/>
        <v>28768.14</v>
      </c>
      <c r="P2433" s="32">
        <f t="shared" si="630"/>
        <v>10426.85642</v>
      </c>
      <c r="Q2433">
        <v>742292</v>
      </c>
      <c r="R2433" t="s">
        <v>312</v>
      </c>
      <c r="S2433" t="s">
        <v>466</v>
      </c>
      <c r="T2433" t="str">
        <f t="shared" si="631"/>
        <v>VEN</v>
      </c>
      <c r="U2433" t="s">
        <v>387</v>
      </c>
      <c r="V2433" s="33">
        <f t="shared" si="632"/>
        <v>32691.119999999999</v>
      </c>
      <c r="W2433">
        <f t="shared" si="633"/>
        <v>3000</v>
      </c>
      <c r="X2433" s="33">
        <f t="shared" si="634"/>
        <v>28768.14</v>
      </c>
      <c r="Y2433" s="33">
        <f t="shared" si="635"/>
        <v>3922.98</v>
      </c>
      <c r="Z2433" s="45">
        <f t="shared" si="636"/>
        <v>0.30059711689290547</v>
      </c>
      <c r="AA2433" s="33">
        <f t="shared" si="637"/>
        <v>9826.8564200000001</v>
      </c>
      <c r="AB2433" s="45">
        <f t="shared" si="638"/>
        <v>0.34158817427890714</v>
      </c>
      <c r="AC2433" s="33">
        <f>IFERROR($X2433/VLOOKUP(CONCATENATE("USD",C2433),[1]GEINDICE!AR$1:AS$65536,2,0),"")</f>
        <v>5271.6900918070032</v>
      </c>
      <c r="AD2433" s="33">
        <f>IFERROR($AA2433/VLOOKUP(CONCATENATE("USD",C2433),[1]GEINDICE!AR$1:AS$65536,2,0),"")</f>
        <v>1800.7469938245588</v>
      </c>
      <c r="AE2433" s="33">
        <f>IFERROR($X2433/VLOOKUP(CONCATENATE("EUR",C2433),[1]GEINDICE!AR$1:AS$65536,2,0),"")</f>
        <v>4478.9257356375529</v>
      </c>
      <c r="AF2433" s="33">
        <f>IFERROR($AA2433/VLOOKUP(CONCATENATE("EUR",C2433),[1]GEINDICE!AR$1:AS$65536,2,0),"")</f>
        <v>1529.9480647672426</v>
      </c>
      <c r="AG2433" s="48" t="str">
        <f>VLOOKUP(E2433,[1]Apresentação!AW$1:AX$65536,2,0)</f>
        <v xml:space="preserve">                    2 - LEATHER AUXILIARIES</v>
      </c>
      <c r="AH2433" s="48" t="str">
        <f t="shared" si="639"/>
        <v xml:space="preserve">         5215000242 - PROVOL BA BR</v>
      </c>
      <c r="AI2433" s="49" t="str">
        <f t="shared" si="640"/>
        <v xml:space="preserve">     L00026 - INDUSTRIA DE PELES MINUANO LTDA</v>
      </c>
      <c r="AJ2433" t="str">
        <f t="shared" si="641"/>
        <v xml:space="preserve">     90 - SALES</v>
      </c>
      <c r="AK2433" t="str">
        <f t="shared" si="642"/>
        <v/>
      </c>
      <c r="AL2433">
        <f t="shared" si="643"/>
        <v>6</v>
      </c>
      <c r="AM2433" t="str">
        <f t="shared" si="644"/>
        <v>2025 6</v>
      </c>
      <c r="AN2433" t="str">
        <f t="shared" si="645"/>
        <v xml:space="preserve">INDUSTRIA </v>
      </c>
    </row>
    <row r="2434" spans="1:40" x14ac:dyDescent="0.35">
      <c r="A2434">
        <v>83390</v>
      </c>
      <c r="B2434" t="s">
        <v>274</v>
      </c>
      <c r="C2434" s="31">
        <v>45874</v>
      </c>
      <c r="D2434" t="s">
        <v>373</v>
      </c>
      <c r="E2434" t="s">
        <v>374</v>
      </c>
      <c r="F2434" t="s">
        <v>382</v>
      </c>
      <c r="G2434" t="s">
        <v>383</v>
      </c>
      <c r="H2434" t="s">
        <v>891</v>
      </c>
      <c r="I2434" t="s">
        <v>892</v>
      </c>
      <c r="J2434">
        <v>1000</v>
      </c>
      <c r="K2434">
        <v>11974.18</v>
      </c>
      <c r="L2434">
        <v>5961.8819100000001</v>
      </c>
      <c r="M2434">
        <v>1436.92</v>
      </c>
      <c r="N2434">
        <v>11.974179999999999</v>
      </c>
      <c r="O2434" s="32">
        <f t="shared" si="629"/>
        <v>10537.26</v>
      </c>
      <c r="P2434" s="32">
        <f t="shared" si="630"/>
        <v>4575.3780900000002</v>
      </c>
      <c r="Q2434">
        <v>748484</v>
      </c>
      <c r="R2434" t="s">
        <v>312</v>
      </c>
      <c r="S2434" t="s">
        <v>466</v>
      </c>
      <c r="T2434" t="str">
        <f t="shared" si="631"/>
        <v>VEN</v>
      </c>
      <c r="U2434" t="s">
        <v>387</v>
      </c>
      <c r="V2434" s="33">
        <f t="shared" si="632"/>
        <v>11974.18</v>
      </c>
      <c r="W2434">
        <f t="shared" si="633"/>
        <v>1000</v>
      </c>
      <c r="X2434" s="33">
        <f t="shared" si="634"/>
        <v>10537.26</v>
      </c>
      <c r="Y2434" s="33">
        <f t="shared" si="635"/>
        <v>1436.92</v>
      </c>
      <c r="Z2434" s="45">
        <f t="shared" si="636"/>
        <v>0.36540106211865864</v>
      </c>
      <c r="AA2434" s="33">
        <f t="shared" si="637"/>
        <v>4375.3780900000002</v>
      </c>
      <c r="AB2434" s="45">
        <f t="shared" si="638"/>
        <v>0.41522920474582575</v>
      </c>
      <c r="AC2434" s="33">
        <f>IFERROR($X2434/VLOOKUP(CONCATENATE("USD",C2434),[1]GEINDICE!AR$1:AS$65536,2,0),"")</f>
        <v>1911.7291678005768</v>
      </c>
      <c r="AD2434" s="33">
        <f>IFERROR($AA2434/VLOOKUP(CONCATENATE("USD",C2434),[1]GEINDICE!AR$1:AS$65536,2,0),"")</f>
        <v>793.80578203523282</v>
      </c>
      <c r="AE2434" s="33">
        <f>IFERROR($X2434/VLOOKUP(CONCATENATE("EUR",C2434),[1]GEINDICE!AR$1:AS$65536,2,0),"")</f>
        <v>1650.8836247414927</v>
      </c>
      <c r="AF2434" s="33">
        <f>IFERROR($AA2434/VLOOKUP(CONCATENATE("EUR",C2434),[1]GEINDICE!AR$1:AS$65536,2,0),"")</f>
        <v>685.49509462931621</v>
      </c>
      <c r="AG2434" s="48" t="str">
        <f>VLOOKUP(E2434,[1]Apresentação!AW$1:AX$65536,2,0)</f>
        <v xml:space="preserve">                    2 - LEATHER AUXILIARIES</v>
      </c>
      <c r="AH2434" s="48" t="str">
        <f t="shared" si="639"/>
        <v xml:space="preserve">         5215000242 - PROVOL BA BR</v>
      </c>
      <c r="AI2434" s="49" t="str">
        <f t="shared" si="640"/>
        <v xml:space="preserve">     ZF1123 - GOBBA LEATHER INDUSTRIA E COMERCIO LTDA</v>
      </c>
      <c r="AJ2434" t="str">
        <f t="shared" si="641"/>
        <v xml:space="preserve">     90 - SALES</v>
      </c>
      <c r="AK2434" t="str">
        <f t="shared" si="642"/>
        <v/>
      </c>
      <c r="AL2434">
        <f t="shared" si="643"/>
        <v>8</v>
      </c>
      <c r="AM2434" t="str">
        <f t="shared" si="644"/>
        <v>2025 8</v>
      </c>
      <c r="AN2434" t="str">
        <f t="shared" si="645"/>
        <v xml:space="preserve">GOBBA </v>
      </c>
    </row>
    <row r="2435" spans="1:40" x14ac:dyDescent="0.35">
      <c r="A2435">
        <v>83875</v>
      </c>
      <c r="B2435" t="s">
        <v>274</v>
      </c>
      <c r="C2435" s="31">
        <v>45916</v>
      </c>
      <c r="D2435" t="s">
        <v>373</v>
      </c>
      <c r="E2435" t="s">
        <v>374</v>
      </c>
      <c r="F2435" t="s">
        <v>382</v>
      </c>
      <c r="G2435" t="s">
        <v>383</v>
      </c>
      <c r="H2435" t="s">
        <v>891</v>
      </c>
      <c r="I2435" t="s">
        <v>892</v>
      </c>
      <c r="J2435">
        <v>2000</v>
      </c>
      <c r="K2435">
        <v>23188.46</v>
      </c>
      <c r="L2435">
        <v>11973.39242</v>
      </c>
      <c r="M2435">
        <v>2782.65</v>
      </c>
      <c r="N2435">
        <v>11.59423</v>
      </c>
      <c r="O2435" s="32">
        <f t="shared" si="629"/>
        <v>20405.809999999998</v>
      </c>
      <c r="P2435" s="32">
        <f t="shared" si="630"/>
        <v>8432.4175799999975</v>
      </c>
      <c r="Q2435">
        <v>761516</v>
      </c>
      <c r="R2435" t="s">
        <v>312</v>
      </c>
      <c r="S2435" t="s">
        <v>466</v>
      </c>
      <c r="T2435" t="str">
        <f t="shared" si="631"/>
        <v>VEN</v>
      </c>
      <c r="U2435" t="s">
        <v>387</v>
      </c>
      <c r="V2435" s="33">
        <f t="shared" si="632"/>
        <v>23188.46</v>
      </c>
      <c r="W2435">
        <f t="shared" si="633"/>
        <v>2000</v>
      </c>
      <c r="X2435" s="33">
        <f t="shared" si="634"/>
        <v>20405.809999999998</v>
      </c>
      <c r="Y2435" s="33">
        <f t="shared" si="635"/>
        <v>2782.65</v>
      </c>
      <c r="Z2435" s="45">
        <f t="shared" si="636"/>
        <v>0.34639719843404859</v>
      </c>
      <c r="AA2435" s="33">
        <f t="shared" si="637"/>
        <v>8032.4175799999975</v>
      </c>
      <c r="AB2435" s="45">
        <f t="shared" si="638"/>
        <v>0.39363385133939788</v>
      </c>
      <c r="AC2435" s="33">
        <f>IFERROR($X2435/VLOOKUP(CONCATENATE("USD",C2435),[1]GEINDICE!AR$1:AS$65536,2,0),"")</f>
        <v>3843.1915775199632</v>
      </c>
      <c r="AD2435" s="33">
        <f>IFERROR($AA2435/VLOOKUP(CONCATENATE("USD",C2435),[1]GEINDICE!AR$1:AS$65536,2,0),"")</f>
        <v>1512.810302094319</v>
      </c>
      <c r="AE2435" s="33">
        <f>IFERROR($X2435/VLOOKUP(CONCATENATE("EUR",C2435),[1]GEINDICE!AR$1:AS$65536,2,0),"")</f>
        <v>3243.7543714630888</v>
      </c>
      <c r="AF2435" s="33">
        <f>IFERROR($AA2435/VLOOKUP(CONCATENATE("EUR",C2435),[1]GEINDICE!AR$1:AS$65536,2,0),"")</f>
        <v>1276.8515260380234</v>
      </c>
      <c r="AG2435" s="48" t="str">
        <f>VLOOKUP(E2435,[1]Apresentação!AW$1:AX$65536,2,0)</f>
        <v xml:space="preserve">                    2 - LEATHER AUXILIARIES</v>
      </c>
      <c r="AH2435" s="48" t="str">
        <f t="shared" si="639"/>
        <v xml:space="preserve">         5215000242 - PROVOL BA BR</v>
      </c>
      <c r="AI2435" s="49" t="str">
        <f t="shared" si="640"/>
        <v xml:space="preserve">     ZF1123 - GOBBA LEATHER INDUSTRIA E COMERCIO LTDA</v>
      </c>
      <c r="AJ2435" t="str">
        <f t="shared" si="641"/>
        <v xml:space="preserve">     90 - SALES</v>
      </c>
      <c r="AK2435" t="str">
        <f t="shared" si="642"/>
        <v/>
      </c>
      <c r="AL2435">
        <f t="shared" si="643"/>
        <v>9</v>
      </c>
      <c r="AM2435" t="str">
        <f t="shared" si="644"/>
        <v>2025 9</v>
      </c>
      <c r="AN2435" t="str">
        <f t="shared" si="645"/>
        <v xml:space="preserve">GOBBA </v>
      </c>
    </row>
    <row r="2436" spans="1:40" x14ac:dyDescent="0.35">
      <c r="A2436">
        <v>83877</v>
      </c>
      <c r="B2436" t="s">
        <v>274</v>
      </c>
      <c r="C2436" s="31">
        <v>45916</v>
      </c>
      <c r="D2436" t="s">
        <v>373</v>
      </c>
      <c r="E2436" t="s">
        <v>374</v>
      </c>
      <c r="F2436" t="s">
        <v>375</v>
      </c>
      <c r="G2436" t="s">
        <v>376</v>
      </c>
      <c r="H2436" t="s">
        <v>891</v>
      </c>
      <c r="I2436" t="s">
        <v>892</v>
      </c>
      <c r="J2436">
        <v>2000</v>
      </c>
      <c r="K2436">
        <v>21815.279999999999</v>
      </c>
      <c r="L2436">
        <v>11973.39242</v>
      </c>
      <c r="M2436">
        <v>2617.86</v>
      </c>
      <c r="N2436">
        <v>10.907639999999999</v>
      </c>
      <c r="O2436" s="32">
        <f t="shared" ref="O2436:O2499" si="646">$K2436-$Y2436</f>
        <v>19197.419999999998</v>
      </c>
      <c r="P2436" s="32">
        <f t="shared" ref="P2436:P2499" si="647">($O2436-$L2436)</f>
        <v>7224.0275799999981</v>
      </c>
      <c r="Q2436">
        <v>761523</v>
      </c>
      <c r="R2436" t="s">
        <v>312</v>
      </c>
      <c r="S2436" t="s">
        <v>466</v>
      </c>
      <c r="T2436" t="str">
        <f t="shared" ref="T2436:T2499" si="648">MID($U2436,1,3)</f>
        <v>VEN</v>
      </c>
      <c r="U2436" t="s">
        <v>387</v>
      </c>
      <c r="V2436" s="33">
        <f t="shared" ref="V2436:V2499" si="649">IF($T2436="DEV",-$K2436,$K2436)</f>
        <v>21815.279999999999</v>
      </c>
      <c r="W2436">
        <f t="shared" ref="W2436:W2499" si="650">IF($T2436="DEV",-$J2436,$J2436)</f>
        <v>2000</v>
      </c>
      <c r="X2436" s="33">
        <f t="shared" ref="X2436:X2499" si="651">$V2436-$Y2436</f>
        <v>19197.419999999998</v>
      </c>
      <c r="Y2436" s="33">
        <f t="shared" ref="Y2436:Y2499" si="652">IF(A2436=59876,M2436,IF(A2436=59868,M2436,IF(R2436="6111",((K2436*0.12)+M2436),IF(T2436="DEV",-M2436,M2436))))</f>
        <v>2617.86</v>
      </c>
      <c r="Z2436" s="45">
        <f t="shared" ref="Z2436:Z2499" si="653">IFERROR($AA2436/$V2436,0)</f>
        <v>0.31280953441807752</v>
      </c>
      <c r="AA2436" s="33">
        <f t="shared" ref="AA2436:AA2499" si="654">IF(VLOOKUP(AL2436,AR:AS,2,0)="sim",IF($T2436="DEV",($X2436-$L2436),$P2436)-(0.2*W2436),IF(VLOOKUP(AL2436,AR:AS,2,0)="OK",IF($T2436="DEV",($X2436-$L2436),$P2436)-(0.2*W2436),IF($T2436="DEV",($X2436-$L2436),$P2436)))</f>
        <v>6824.0275799999981</v>
      </c>
      <c r="AB2436" s="45">
        <f t="shared" ref="AB2436:AB2499" si="655">IFERROR($AA2436/$X2436,0)</f>
        <v>0.3554658688511268</v>
      </c>
      <c r="AC2436" s="33">
        <f>IFERROR($X2436/VLOOKUP(CONCATENATE("USD",C2436),[1]GEINDICE!AR$1:AS$65536,2,0),"")</f>
        <v>3615.6056953442812</v>
      </c>
      <c r="AD2436" s="33">
        <f>IFERROR($AA2436/VLOOKUP(CONCATENATE("USD",C2436),[1]GEINDICE!AR$1:AS$65536,2,0),"")</f>
        <v>1285.2244199186375</v>
      </c>
      <c r="AE2436" s="33">
        <f>IFERROR($X2436/VLOOKUP(CONCATENATE("EUR",C2436),[1]GEINDICE!AR$1:AS$65536,2,0),"")</f>
        <v>3051.6659248426272</v>
      </c>
      <c r="AF2436" s="33">
        <f>IFERROR($AA2436/VLOOKUP(CONCATENATE("EUR",C2436),[1]GEINDICE!AR$1:AS$65536,2,0),"")</f>
        <v>1084.7630794175618</v>
      </c>
      <c r="AG2436" s="48" t="str">
        <f>VLOOKUP(E2436,[1]Apresentação!AW$1:AX$65536,2,0)</f>
        <v xml:space="preserve">                    2 - LEATHER AUXILIARIES</v>
      </c>
      <c r="AH2436" s="48" t="str">
        <f t="shared" ref="AH2436:AH2499" si="656">CONCATENATE("         ",H2436," - ",I2436)</f>
        <v xml:space="preserve">         5215000242 - PROVOL BA BR</v>
      </c>
      <c r="AI2436" s="49" t="str">
        <f t="shared" ref="AI2436:AI2499" si="657">CONCATENATE("     ",F2436," - ",G2436)</f>
        <v xml:space="preserve">     L00222 - DURLICOUROS IND COM DE COUROS IMP EXP LTDA</v>
      </c>
      <c r="AJ2436" t="str">
        <f t="shared" ref="AJ2436:AJ2499" si="658">IF(RIGHT(I2436,2)="BR","     90 - SALES","     93 - RESALES")</f>
        <v xml:space="preserve">     90 - SALES</v>
      </c>
      <c r="AK2436" t="str">
        <f t="shared" ref="AK2436:AK2499" si="659">IF(R2436="3201","EXP",IF(R2436="7101","EXP",""))</f>
        <v/>
      </c>
      <c r="AL2436">
        <f t="shared" ref="AL2436:AL2499" si="660">VLOOKUP(MONTH(C2436),AQ:AR,2,0)</f>
        <v>9</v>
      </c>
      <c r="AM2436" t="str">
        <f t="shared" ref="AM2436:AM2499" si="661">CONCATENATE(YEAR(C2436)," ",MONTH(C2436))</f>
        <v>2025 9</v>
      </c>
      <c r="AN2436" t="str">
        <f t="shared" ref="AN2436:AN2499" si="662">MID(G2436,1,SEARCH(" ",G2436,1))</f>
        <v xml:space="preserve">DURLICOUROS </v>
      </c>
    </row>
    <row r="2437" spans="1:40" x14ac:dyDescent="0.35">
      <c r="A2437">
        <v>83598</v>
      </c>
      <c r="B2437" t="s">
        <v>274</v>
      </c>
      <c r="C2437" s="31">
        <v>45891</v>
      </c>
      <c r="D2437" t="s">
        <v>373</v>
      </c>
      <c r="E2437" t="s">
        <v>374</v>
      </c>
      <c r="F2437" t="s">
        <v>382</v>
      </c>
      <c r="G2437" t="s">
        <v>383</v>
      </c>
      <c r="H2437" t="s">
        <v>891</v>
      </c>
      <c r="I2437" t="s">
        <v>892</v>
      </c>
      <c r="J2437">
        <v>1000</v>
      </c>
      <c r="K2437">
        <v>11820.82</v>
      </c>
      <c r="L2437">
        <v>5954.71479</v>
      </c>
      <c r="M2437">
        <v>1418.51</v>
      </c>
      <c r="N2437">
        <v>11.820819999999999</v>
      </c>
      <c r="O2437" s="32">
        <f t="shared" si="646"/>
        <v>10402.31</v>
      </c>
      <c r="P2437" s="32">
        <f t="shared" si="647"/>
        <v>4447.5952099999995</v>
      </c>
      <c r="Q2437">
        <v>759517</v>
      </c>
      <c r="R2437" t="s">
        <v>312</v>
      </c>
      <c r="S2437" t="s">
        <v>466</v>
      </c>
      <c r="T2437" t="str">
        <f t="shared" si="648"/>
        <v>VEN</v>
      </c>
      <c r="U2437" t="s">
        <v>387</v>
      </c>
      <c r="V2437" s="33">
        <f t="shared" si="649"/>
        <v>11820.82</v>
      </c>
      <c r="W2437">
        <f t="shared" si="650"/>
        <v>1000</v>
      </c>
      <c r="X2437" s="33">
        <f t="shared" si="651"/>
        <v>10402.31</v>
      </c>
      <c r="Y2437" s="33">
        <f t="shared" si="652"/>
        <v>1418.51</v>
      </c>
      <c r="Z2437" s="45">
        <f t="shared" si="653"/>
        <v>0.35933168849538355</v>
      </c>
      <c r="AA2437" s="33">
        <f t="shared" si="654"/>
        <v>4247.5952099999995</v>
      </c>
      <c r="AB2437" s="45">
        <f t="shared" si="655"/>
        <v>0.40833191954479336</v>
      </c>
      <c r="AC2437" s="33">
        <f>IFERROR($X2437/VLOOKUP(CONCATENATE("USD",C2437),[1]GEINDICE!AR$1:AS$65536,2,0),"")</f>
        <v>1912.4705839093981</v>
      </c>
      <c r="AD2437" s="33">
        <f>IFERROR($AA2437/VLOOKUP(CONCATENATE("USD",C2437),[1]GEINDICE!AR$1:AS$65536,2,0),"")</f>
        <v>780.92278460067644</v>
      </c>
      <c r="AE2437" s="33">
        <f>IFERROR($X2437/VLOOKUP(CONCATENATE("EUR",C2437),[1]GEINDICE!AR$1:AS$65536,2,0),"")</f>
        <v>1632.7850068279204</v>
      </c>
      <c r="AF2437" s="33">
        <f>IFERROR($AA2437/VLOOKUP(CONCATENATE("EUR",C2437),[1]GEINDICE!AR$1:AS$65536,2,0),"")</f>
        <v>666.71823604200335</v>
      </c>
      <c r="AG2437" s="48" t="str">
        <f>VLOOKUP(E2437,[1]Apresentação!AW$1:AX$65536,2,0)</f>
        <v xml:space="preserve">                    2 - LEATHER AUXILIARIES</v>
      </c>
      <c r="AH2437" s="48" t="str">
        <f t="shared" si="656"/>
        <v xml:space="preserve">         5215000242 - PROVOL BA BR</v>
      </c>
      <c r="AI2437" s="49" t="str">
        <f t="shared" si="657"/>
        <v xml:space="preserve">     ZF1123 - GOBBA LEATHER INDUSTRIA E COMERCIO LTDA</v>
      </c>
      <c r="AJ2437" t="str">
        <f t="shared" si="658"/>
        <v xml:space="preserve">     90 - SALES</v>
      </c>
      <c r="AK2437" t="str">
        <f t="shared" si="659"/>
        <v/>
      </c>
      <c r="AL2437">
        <f t="shared" si="660"/>
        <v>8</v>
      </c>
      <c r="AM2437" t="str">
        <f t="shared" si="661"/>
        <v>2025 8</v>
      </c>
      <c r="AN2437" t="str">
        <f t="shared" si="662"/>
        <v xml:space="preserve">GOBBA </v>
      </c>
    </row>
    <row r="2438" spans="1:40" x14ac:dyDescent="0.35">
      <c r="A2438">
        <v>83249</v>
      </c>
      <c r="B2438" t="s">
        <v>274</v>
      </c>
      <c r="C2438" s="31">
        <v>45862</v>
      </c>
      <c r="D2438" t="s">
        <v>373</v>
      </c>
      <c r="E2438" t="s">
        <v>374</v>
      </c>
      <c r="F2438" t="s">
        <v>382</v>
      </c>
      <c r="G2438" t="s">
        <v>383</v>
      </c>
      <c r="H2438" t="s">
        <v>891</v>
      </c>
      <c r="I2438" t="s">
        <v>892</v>
      </c>
      <c r="J2438">
        <v>1000</v>
      </c>
      <c r="K2438">
        <v>12033.14</v>
      </c>
      <c r="L2438">
        <v>5961.8819100000001</v>
      </c>
      <c r="M2438">
        <v>1443.99</v>
      </c>
      <c r="N2438">
        <v>12.03314</v>
      </c>
      <c r="O2438" s="32">
        <f t="shared" si="646"/>
        <v>10589.15</v>
      </c>
      <c r="P2438" s="32">
        <f t="shared" si="647"/>
        <v>4627.2680899999996</v>
      </c>
      <c r="Q2438">
        <v>744759</v>
      </c>
      <c r="R2438" t="s">
        <v>312</v>
      </c>
      <c r="S2438" t="s">
        <v>466</v>
      </c>
      <c r="T2438" t="str">
        <f t="shared" si="648"/>
        <v>VEN</v>
      </c>
      <c r="U2438" t="s">
        <v>387</v>
      </c>
      <c r="V2438" s="33">
        <f t="shared" si="649"/>
        <v>12033.14</v>
      </c>
      <c r="W2438">
        <f t="shared" si="650"/>
        <v>1000</v>
      </c>
      <c r="X2438" s="33">
        <f t="shared" si="651"/>
        <v>10589.15</v>
      </c>
      <c r="Y2438" s="33">
        <f t="shared" si="652"/>
        <v>1443.99</v>
      </c>
      <c r="Z2438" s="45">
        <f t="shared" si="653"/>
        <v>0.36792292701655593</v>
      </c>
      <c r="AA2438" s="33">
        <f t="shared" si="654"/>
        <v>4427.2680899999996</v>
      </c>
      <c r="AB2438" s="45">
        <f t="shared" si="655"/>
        <v>0.41809475642520877</v>
      </c>
      <c r="AC2438" s="33">
        <f>IFERROR($X2438/VLOOKUP(CONCATENATE("USD",C2438),[1]GEINDICE!AR$1:AS$65536,2,0),"")</f>
        <v>1916.969894458625</v>
      </c>
      <c r="AD2438" s="33">
        <f>IFERROR($AA2438/VLOOKUP(CONCATENATE("USD",C2438),[1]GEINDICE!AR$1:AS$65536,2,0),"")</f>
        <v>801.47506109813708</v>
      </c>
      <c r="AE2438" s="33">
        <f>IFERROR($X2438/VLOOKUP(CONCATENATE("EUR",C2438),[1]GEINDICE!AR$1:AS$65536,2,0),"")</f>
        <v>1629.3757405099325</v>
      </c>
      <c r="AF2438" s="33">
        <f>IFERROR($AA2438/VLOOKUP(CONCATENATE("EUR",C2438),[1]GEINDICE!AR$1:AS$65536,2,0),"")</f>
        <v>681.23345335364445</v>
      </c>
      <c r="AG2438" s="48" t="str">
        <f>VLOOKUP(E2438,[1]Apresentação!AW$1:AX$65536,2,0)</f>
        <v xml:space="preserve">                    2 - LEATHER AUXILIARIES</v>
      </c>
      <c r="AH2438" s="48" t="str">
        <f t="shared" si="656"/>
        <v xml:space="preserve">         5215000242 - PROVOL BA BR</v>
      </c>
      <c r="AI2438" s="49" t="str">
        <f t="shared" si="657"/>
        <v xml:space="preserve">     ZF1123 - GOBBA LEATHER INDUSTRIA E COMERCIO LTDA</v>
      </c>
      <c r="AJ2438" t="str">
        <f t="shared" si="658"/>
        <v xml:space="preserve">     90 - SALES</v>
      </c>
      <c r="AK2438" t="str">
        <f t="shared" si="659"/>
        <v/>
      </c>
      <c r="AL2438">
        <f t="shared" si="660"/>
        <v>7</v>
      </c>
      <c r="AM2438" t="str">
        <f t="shared" si="661"/>
        <v>2025 7</v>
      </c>
      <c r="AN2438" t="str">
        <f t="shared" si="662"/>
        <v xml:space="preserve">GOBBA </v>
      </c>
    </row>
    <row r="2439" spans="1:40" x14ac:dyDescent="0.35">
      <c r="A2439">
        <v>84468</v>
      </c>
      <c r="B2439" t="s">
        <v>274</v>
      </c>
      <c r="C2439" s="31">
        <v>45961</v>
      </c>
      <c r="D2439" t="s">
        <v>373</v>
      </c>
      <c r="E2439" t="s">
        <v>374</v>
      </c>
      <c r="F2439" t="s">
        <v>780</v>
      </c>
      <c r="G2439" t="s">
        <v>781</v>
      </c>
      <c r="H2439" t="s">
        <v>891</v>
      </c>
      <c r="I2439" t="s">
        <v>892</v>
      </c>
      <c r="J2439">
        <v>4000</v>
      </c>
      <c r="K2439">
        <v>42864.6</v>
      </c>
      <c r="L2439">
        <v>23385.72062</v>
      </c>
      <c r="M2439">
        <v>5143.8100000000004</v>
      </c>
      <c r="N2439">
        <v>10.716149999999999</v>
      </c>
      <c r="O2439" s="32">
        <f t="shared" si="646"/>
        <v>37720.79</v>
      </c>
      <c r="P2439" s="32">
        <f t="shared" si="647"/>
        <v>14335.069380000001</v>
      </c>
      <c r="Q2439">
        <v>765890</v>
      </c>
      <c r="R2439" t="s">
        <v>312</v>
      </c>
      <c r="S2439" t="s">
        <v>466</v>
      </c>
      <c r="T2439" t="str">
        <f t="shared" si="648"/>
        <v>VEN</v>
      </c>
      <c r="U2439" t="s">
        <v>387</v>
      </c>
      <c r="V2439" s="33">
        <f t="shared" si="649"/>
        <v>42864.6</v>
      </c>
      <c r="W2439">
        <f t="shared" si="650"/>
        <v>4000</v>
      </c>
      <c r="X2439" s="33">
        <f t="shared" si="651"/>
        <v>37720.79</v>
      </c>
      <c r="Y2439" s="33">
        <f t="shared" si="652"/>
        <v>5143.8100000000004</v>
      </c>
      <c r="Z2439" s="45">
        <f t="shared" si="653"/>
        <v>0.31576334271170153</v>
      </c>
      <c r="AA2439" s="33">
        <f t="shared" si="654"/>
        <v>13535.069380000001</v>
      </c>
      <c r="AB2439" s="45">
        <f t="shared" si="655"/>
        <v>0.35882253208376602</v>
      </c>
      <c r="AC2439" s="33">
        <f>IFERROR($X2439/VLOOKUP(CONCATENATE("USD",C2439),[1]GEINDICE!AR$1:AS$65536,2,0),"")</f>
        <v>7005.6999052801657</v>
      </c>
      <c r="AD2439" s="33">
        <f>IFERROR($AA2439/VLOOKUP(CONCATENATE("USD",C2439),[1]GEINDICE!AR$1:AS$65536,2,0),"")</f>
        <v>2513.8029790316291</v>
      </c>
      <c r="AE2439" s="33">
        <f>IFERROR($X2439/VLOOKUP(CONCATENATE("EUR",C2439),[1]GEINDICE!AR$1:AS$65536,2,0),"")</f>
        <v>6070.2912777598967</v>
      </c>
      <c r="AF2439" s="33">
        <f>IFERROR($AA2439/VLOOKUP(CONCATENATE("EUR",C2439),[1]GEINDICE!AR$1:AS$65536,2,0),"")</f>
        <v>2178.1572867718055</v>
      </c>
      <c r="AG2439" s="48" t="str">
        <f>VLOOKUP(E2439,[1]Apresentação!AW$1:AX$65536,2,0)</f>
        <v xml:space="preserve">                    2 - LEATHER AUXILIARIES</v>
      </c>
      <c r="AH2439" s="48" t="str">
        <f t="shared" si="656"/>
        <v xml:space="preserve">         5215000242 - PROVOL BA BR</v>
      </c>
      <c r="AI2439" s="49" t="str">
        <f t="shared" si="657"/>
        <v xml:space="preserve">     L00026 - INDUSTRIA DE PELES MINUANO LTDA</v>
      </c>
      <c r="AJ2439" t="str">
        <f t="shared" si="658"/>
        <v xml:space="preserve">     90 - SALES</v>
      </c>
      <c r="AK2439" t="str">
        <f t="shared" si="659"/>
        <v/>
      </c>
      <c r="AL2439">
        <f t="shared" si="660"/>
        <v>10</v>
      </c>
      <c r="AM2439" t="str">
        <f t="shared" si="661"/>
        <v>2025 10</v>
      </c>
      <c r="AN2439" t="str">
        <f t="shared" si="662"/>
        <v xml:space="preserve">INDUSTRIA </v>
      </c>
    </row>
    <row r="2440" spans="1:40" x14ac:dyDescent="0.35">
      <c r="A2440">
        <v>83701</v>
      </c>
      <c r="B2440" t="s">
        <v>274</v>
      </c>
      <c r="C2440" s="31">
        <v>45901</v>
      </c>
      <c r="D2440" t="s">
        <v>373</v>
      </c>
      <c r="E2440" t="s">
        <v>374</v>
      </c>
      <c r="F2440" t="s">
        <v>780</v>
      </c>
      <c r="G2440" t="s">
        <v>781</v>
      </c>
      <c r="H2440" t="s">
        <v>891</v>
      </c>
      <c r="I2440" t="s">
        <v>892</v>
      </c>
      <c r="J2440">
        <v>3000</v>
      </c>
      <c r="K2440">
        <v>32395.62</v>
      </c>
      <c r="L2440">
        <v>17863.6522</v>
      </c>
      <c r="M2440">
        <v>3887.52</v>
      </c>
      <c r="N2440">
        <v>10.798539999999999</v>
      </c>
      <c r="O2440" s="32">
        <f t="shared" si="646"/>
        <v>28508.1</v>
      </c>
      <c r="P2440" s="32">
        <f t="shared" si="647"/>
        <v>10644.447799999998</v>
      </c>
      <c r="Q2440">
        <v>760258</v>
      </c>
      <c r="R2440" t="s">
        <v>312</v>
      </c>
      <c r="S2440" t="s">
        <v>466</v>
      </c>
      <c r="T2440" t="str">
        <f t="shared" si="648"/>
        <v>VEN</v>
      </c>
      <c r="U2440" t="s">
        <v>387</v>
      </c>
      <c r="V2440" s="33">
        <f t="shared" si="649"/>
        <v>32395.62</v>
      </c>
      <c r="W2440">
        <f t="shared" si="650"/>
        <v>3000</v>
      </c>
      <c r="X2440" s="33">
        <f t="shared" si="651"/>
        <v>28508.1</v>
      </c>
      <c r="Y2440" s="33">
        <f t="shared" si="652"/>
        <v>3887.52</v>
      </c>
      <c r="Z2440" s="45">
        <f t="shared" si="653"/>
        <v>0.31005573592973368</v>
      </c>
      <c r="AA2440" s="33">
        <f t="shared" si="654"/>
        <v>10044.447799999998</v>
      </c>
      <c r="AB2440" s="45">
        <f t="shared" si="655"/>
        <v>0.35233662713404257</v>
      </c>
      <c r="AC2440" s="33">
        <f>IFERROR($X2440/VLOOKUP(CONCATENATE("USD",C2440),[1]GEINDICE!AR$1:AS$65536,2,0),"")</f>
        <v>5242.5797197396005</v>
      </c>
      <c r="AD2440" s="33">
        <f>IFERROR($AA2440/VLOOKUP(CONCATENATE("USD",C2440),[1]GEINDICE!AR$1:AS$65536,2,0),"")</f>
        <v>1847.1528559343849</v>
      </c>
      <c r="AE2440" s="33">
        <f>IFERROR($X2440/VLOOKUP(CONCATENATE("EUR",C2440),[1]GEINDICE!AR$1:AS$65536,2,0),"")</f>
        <v>4480.4331426416038</v>
      </c>
      <c r="AF2440" s="33">
        <f>IFERROR($AA2440/VLOOKUP(CONCATENATE("EUR",C2440),[1]GEINDICE!AR$1:AS$65536,2,0),"")</f>
        <v>1578.6207015779214</v>
      </c>
      <c r="AG2440" s="48" t="str">
        <f>VLOOKUP(E2440,[1]Apresentação!AW$1:AX$65536,2,0)</f>
        <v xml:space="preserve">                    2 - LEATHER AUXILIARIES</v>
      </c>
      <c r="AH2440" s="48" t="str">
        <f t="shared" si="656"/>
        <v xml:space="preserve">         5215000242 - PROVOL BA BR</v>
      </c>
      <c r="AI2440" s="49" t="str">
        <f t="shared" si="657"/>
        <v xml:space="preserve">     L00026 - INDUSTRIA DE PELES MINUANO LTDA</v>
      </c>
      <c r="AJ2440" t="str">
        <f t="shared" si="658"/>
        <v xml:space="preserve">     90 - SALES</v>
      </c>
      <c r="AK2440" t="str">
        <f t="shared" si="659"/>
        <v/>
      </c>
      <c r="AL2440">
        <f t="shared" si="660"/>
        <v>9</v>
      </c>
      <c r="AM2440" t="str">
        <f t="shared" si="661"/>
        <v>2025 9</v>
      </c>
      <c r="AN2440" t="str">
        <f t="shared" si="662"/>
        <v xml:space="preserve">INDUSTRIA </v>
      </c>
    </row>
    <row r="2441" spans="1:40" x14ac:dyDescent="0.35">
      <c r="A2441">
        <v>83467</v>
      </c>
      <c r="B2441" t="s">
        <v>274</v>
      </c>
      <c r="C2441" s="31">
        <v>45881</v>
      </c>
      <c r="D2441" t="s">
        <v>373</v>
      </c>
      <c r="E2441" t="s">
        <v>374</v>
      </c>
      <c r="F2441" t="s">
        <v>382</v>
      </c>
      <c r="G2441" t="s">
        <v>383</v>
      </c>
      <c r="H2441" t="s">
        <v>891</v>
      </c>
      <c r="I2441" t="s">
        <v>892</v>
      </c>
      <c r="J2441">
        <v>2000</v>
      </c>
      <c r="K2441">
        <v>23437.72</v>
      </c>
      <c r="L2441">
        <v>11923.76382</v>
      </c>
      <c r="M2441">
        <v>2812.56</v>
      </c>
      <c r="N2441">
        <v>11.718859999999999</v>
      </c>
      <c r="O2441" s="32">
        <f t="shared" si="646"/>
        <v>20625.16</v>
      </c>
      <c r="P2441" s="32">
        <f t="shared" si="647"/>
        <v>8701.3961799999997</v>
      </c>
      <c r="Q2441">
        <v>753206</v>
      </c>
      <c r="R2441" t="s">
        <v>312</v>
      </c>
      <c r="S2441" t="s">
        <v>466</v>
      </c>
      <c r="T2441" t="str">
        <f t="shared" si="648"/>
        <v>VEN</v>
      </c>
      <c r="U2441" t="s">
        <v>387</v>
      </c>
      <c r="V2441" s="33">
        <f t="shared" si="649"/>
        <v>23437.72</v>
      </c>
      <c r="W2441">
        <f t="shared" si="650"/>
        <v>2000</v>
      </c>
      <c r="X2441" s="33">
        <f t="shared" si="651"/>
        <v>20625.16</v>
      </c>
      <c r="Y2441" s="33">
        <f t="shared" si="652"/>
        <v>2812.56</v>
      </c>
      <c r="Z2441" s="45">
        <f t="shared" si="653"/>
        <v>0.35418957902048492</v>
      </c>
      <c r="AA2441" s="33">
        <f t="shared" si="654"/>
        <v>8301.3961799999997</v>
      </c>
      <c r="AB2441" s="45">
        <f t="shared" si="655"/>
        <v>0.40248881366253642</v>
      </c>
      <c r="AC2441" s="33">
        <f>IFERROR($X2441/VLOOKUP(CONCATENATE("USD",C2441),[1]GEINDICE!AR$1:AS$65536,2,0),"")</f>
        <v>3815.7996003848143</v>
      </c>
      <c r="AD2441" s="33">
        <f>IFERROR($AA2441/VLOOKUP(CONCATENATE("USD",C2441),[1]GEINDICE!AR$1:AS$65536,2,0),"")</f>
        <v>1535.8166543328643</v>
      </c>
      <c r="AE2441" s="33">
        <f>IFERROR($X2441/VLOOKUP(CONCATENATE("EUR",C2441),[1]GEINDICE!AR$1:AS$65536,2,0),"")</f>
        <v>3268.9056185117679</v>
      </c>
      <c r="AF2441" s="33">
        <f>IFERROR($AA2441/VLOOKUP(CONCATENATE("EUR",C2441),[1]GEINDICE!AR$1:AS$65536,2,0),"")</f>
        <v>1315.6979443696014</v>
      </c>
      <c r="AG2441" s="48" t="str">
        <f>VLOOKUP(E2441,[1]Apresentação!AW$1:AX$65536,2,0)</f>
        <v xml:space="preserve">                    2 - LEATHER AUXILIARIES</v>
      </c>
      <c r="AH2441" s="48" t="str">
        <f t="shared" si="656"/>
        <v xml:space="preserve">         5215000242 - PROVOL BA BR</v>
      </c>
      <c r="AI2441" s="49" t="str">
        <f t="shared" si="657"/>
        <v xml:space="preserve">     ZF1123 - GOBBA LEATHER INDUSTRIA E COMERCIO LTDA</v>
      </c>
      <c r="AJ2441" t="str">
        <f t="shared" si="658"/>
        <v xml:space="preserve">     90 - SALES</v>
      </c>
      <c r="AK2441" t="str">
        <f t="shared" si="659"/>
        <v/>
      </c>
      <c r="AL2441">
        <f t="shared" si="660"/>
        <v>8</v>
      </c>
      <c r="AM2441" t="str">
        <f t="shared" si="661"/>
        <v>2025 8</v>
      </c>
      <c r="AN2441" t="str">
        <f t="shared" si="662"/>
        <v xml:space="preserve">GOBBA </v>
      </c>
    </row>
    <row r="2442" spans="1:40" x14ac:dyDescent="0.35">
      <c r="A2442">
        <v>83290</v>
      </c>
      <c r="B2442" t="s">
        <v>274</v>
      </c>
      <c r="C2442" s="31">
        <v>45867</v>
      </c>
      <c r="D2442" t="s">
        <v>373</v>
      </c>
      <c r="E2442" t="s">
        <v>374</v>
      </c>
      <c r="F2442" t="s">
        <v>780</v>
      </c>
      <c r="G2442" t="s">
        <v>781</v>
      </c>
      <c r="H2442" t="s">
        <v>891</v>
      </c>
      <c r="I2442" t="s">
        <v>892</v>
      </c>
      <c r="J2442">
        <v>2000</v>
      </c>
      <c r="K2442">
        <v>22239.040000000001</v>
      </c>
      <c r="L2442">
        <v>11923.76382</v>
      </c>
      <c r="M2442">
        <v>2668.72</v>
      </c>
      <c r="N2442">
        <v>11.11952</v>
      </c>
      <c r="O2442" s="32">
        <f t="shared" si="646"/>
        <v>19570.32</v>
      </c>
      <c r="P2442" s="32">
        <f t="shared" si="647"/>
        <v>7646.5561799999996</v>
      </c>
      <c r="Q2442">
        <v>745514</v>
      </c>
      <c r="R2442" t="s">
        <v>312</v>
      </c>
      <c r="S2442" t="s">
        <v>466</v>
      </c>
      <c r="T2442" t="str">
        <f t="shared" si="648"/>
        <v>VEN</v>
      </c>
      <c r="U2442" t="s">
        <v>387</v>
      </c>
      <c r="V2442" s="33">
        <f t="shared" si="649"/>
        <v>22239.040000000001</v>
      </c>
      <c r="W2442">
        <f t="shared" si="650"/>
        <v>2000</v>
      </c>
      <c r="X2442" s="33">
        <f t="shared" si="651"/>
        <v>19570.32</v>
      </c>
      <c r="Y2442" s="33">
        <f t="shared" si="652"/>
        <v>2668.72</v>
      </c>
      <c r="Z2442" s="45">
        <f t="shared" si="653"/>
        <v>0.32584842601119468</v>
      </c>
      <c r="AA2442" s="33">
        <f t="shared" si="654"/>
        <v>7246.5561799999996</v>
      </c>
      <c r="AB2442" s="45">
        <f t="shared" si="655"/>
        <v>0.37028296829075863</v>
      </c>
      <c r="AC2442" s="33">
        <f>IFERROR($X2442/VLOOKUP(CONCATENATE("USD",C2442),[1]GEINDICE!AR$1:AS$65536,2,0),"")</f>
        <v>3509.4899935442218</v>
      </c>
      <c r="AD2442" s="33">
        <f>IFERROR($AA2442/VLOOKUP(CONCATENATE("USD",C2442),[1]GEINDICE!AR$1:AS$65536,2,0),"")</f>
        <v>1299.5043719962698</v>
      </c>
      <c r="AE2442" s="33">
        <f>IFERROR($X2442/VLOOKUP(CONCATENATE("EUR",C2442),[1]GEINDICE!AR$1:AS$65536,2,0),"")</f>
        <v>3042.4600460170386</v>
      </c>
      <c r="AF2442" s="33">
        <f>IFERROR($AA2442/VLOOKUP(CONCATENATE("EUR",C2442),[1]GEINDICE!AR$1:AS$65536,2,0),"")</f>
        <v>1126.5711367452272</v>
      </c>
      <c r="AG2442" s="48" t="str">
        <f>VLOOKUP(E2442,[1]Apresentação!AW$1:AX$65536,2,0)</f>
        <v xml:space="preserve">                    2 - LEATHER AUXILIARIES</v>
      </c>
      <c r="AH2442" s="48" t="str">
        <f t="shared" si="656"/>
        <v xml:space="preserve">         5215000242 - PROVOL BA BR</v>
      </c>
      <c r="AI2442" s="49" t="str">
        <f t="shared" si="657"/>
        <v xml:space="preserve">     L00026 - INDUSTRIA DE PELES MINUANO LTDA</v>
      </c>
      <c r="AJ2442" t="str">
        <f t="shared" si="658"/>
        <v xml:space="preserve">     90 - SALES</v>
      </c>
      <c r="AK2442" t="str">
        <f t="shared" si="659"/>
        <v/>
      </c>
      <c r="AL2442">
        <f t="shared" si="660"/>
        <v>7</v>
      </c>
      <c r="AM2442" t="str">
        <f t="shared" si="661"/>
        <v>2025 7</v>
      </c>
      <c r="AN2442" t="str">
        <f t="shared" si="662"/>
        <v xml:space="preserve">INDUSTRIA </v>
      </c>
    </row>
    <row r="2443" spans="1:40" x14ac:dyDescent="0.35">
      <c r="A2443">
        <v>83473</v>
      </c>
      <c r="B2443" t="s">
        <v>274</v>
      </c>
      <c r="C2443" s="31">
        <v>45881</v>
      </c>
      <c r="D2443" t="s">
        <v>373</v>
      </c>
      <c r="E2443" t="s">
        <v>374</v>
      </c>
      <c r="F2443" t="s">
        <v>780</v>
      </c>
      <c r="G2443" t="s">
        <v>781</v>
      </c>
      <c r="H2443" t="s">
        <v>891</v>
      </c>
      <c r="I2443" t="s">
        <v>892</v>
      </c>
      <c r="J2443">
        <v>2000</v>
      </c>
      <c r="K2443">
        <v>21680.260000000002</v>
      </c>
      <c r="L2443">
        <v>11923.76382</v>
      </c>
      <c r="M2443">
        <v>2601.66</v>
      </c>
      <c r="N2443">
        <v>10.84013</v>
      </c>
      <c r="O2443" s="32">
        <f t="shared" si="646"/>
        <v>19078.600000000002</v>
      </c>
      <c r="P2443" s="32">
        <f t="shared" si="647"/>
        <v>7154.8361800000021</v>
      </c>
      <c r="Q2443">
        <v>753243</v>
      </c>
      <c r="R2443" t="s">
        <v>312</v>
      </c>
      <c r="S2443" t="s">
        <v>466</v>
      </c>
      <c r="T2443" t="str">
        <f t="shared" si="648"/>
        <v>VEN</v>
      </c>
      <c r="U2443" t="s">
        <v>387</v>
      </c>
      <c r="V2443" s="33">
        <f t="shared" si="649"/>
        <v>21680.260000000002</v>
      </c>
      <c r="W2443">
        <f t="shared" si="650"/>
        <v>2000</v>
      </c>
      <c r="X2443" s="33">
        <f t="shared" si="651"/>
        <v>19078.600000000002</v>
      </c>
      <c r="Y2443" s="33">
        <f t="shared" si="652"/>
        <v>2601.66</v>
      </c>
      <c r="Z2443" s="45">
        <f t="shared" si="653"/>
        <v>0.31156619800685054</v>
      </c>
      <c r="AA2443" s="33">
        <f t="shared" si="654"/>
        <v>6754.8361800000021</v>
      </c>
      <c r="AB2443" s="45">
        <f t="shared" si="655"/>
        <v>0.35405303219313794</v>
      </c>
      <c r="AC2443" s="33">
        <f>IFERROR($X2443/VLOOKUP(CONCATENATE("USD",C2443),[1]GEINDICE!AR$1:AS$65536,2,0),"")</f>
        <v>3529.6751276548507</v>
      </c>
      <c r="AD2443" s="33">
        <f>IFERROR($AA2443/VLOOKUP(CONCATENATE("USD",C2443),[1]GEINDICE!AR$1:AS$65536,2,0),"")</f>
        <v>1249.6921816029012</v>
      </c>
      <c r="AE2443" s="33">
        <f>IFERROR($X2443/VLOOKUP(CONCATENATE("EUR",C2443),[1]GEINDICE!AR$1:AS$65536,2,0),"")</f>
        <v>3023.7895237340522</v>
      </c>
      <c r="AF2443" s="33">
        <f>IFERROR($AA2443/VLOOKUP(CONCATENATE("EUR",C2443),[1]GEINDICE!AR$1:AS$65536,2,0),"")</f>
        <v>1070.5818495918857</v>
      </c>
      <c r="AG2443" s="48" t="str">
        <f>VLOOKUP(E2443,[1]Apresentação!AW$1:AX$65536,2,0)</f>
        <v xml:space="preserve">                    2 - LEATHER AUXILIARIES</v>
      </c>
      <c r="AH2443" s="48" t="str">
        <f t="shared" si="656"/>
        <v xml:space="preserve">         5215000242 - PROVOL BA BR</v>
      </c>
      <c r="AI2443" s="49" t="str">
        <f t="shared" si="657"/>
        <v xml:space="preserve">     L00026 - INDUSTRIA DE PELES MINUANO LTDA</v>
      </c>
      <c r="AJ2443" t="str">
        <f t="shared" si="658"/>
        <v xml:space="preserve">     90 - SALES</v>
      </c>
      <c r="AK2443" t="str">
        <f t="shared" si="659"/>
        <v/>
      </c>
      <c r="AL2443">
        <f t="shared" si="660"/>
        <v>8</v>
      </c>
      <c r="AM2443" t="str">
        <f t="shared" si="661"/>
        <v>2025 8</v>
      </c>
      <c r="AN2443" t="str">
        <f t="shared" si="662"/>
        <v xml:space="preserve">INDUSTRIA </v>
      </c>
    </row>
    <row r="2444" spans="1:40" x14ac:dyDescent="0.35">
      <c r="A2444">
        <v>82626</v>
      </c>
      <c r="B2444" t="s">
        <v>274</v>
      </c>
      <c r="C2444" s="31">
        <v>45811</v>
      </c>
      <c r="D2444" t="s">
        <v>373</v>
      </c>
      <c r="E2444" t="s">
        <v>374</v>
      </c>
      <c r="F2444" t="s">
        <v>780</v>
      </c>
      <c r="G2444" t="s">
        <v>781</v>
      </c>
      <c r="H2444" t="s">
        <v>891</v>
      </c>
      <c r="I2444" t="s">
        <v>892</v>
      </c>
      <c r="J2444">
        <v>3000</v>
      </c>
      <c r="K2444">
        <v>33991.379999999997</v>
      </c>
      <c r="L2444">
        <v>18225.738420000001</v>
      </c>
      <c r="M2444">
        <v>4079.01</v>
      </c>
      <c r="N2444">
        <v>11.330459999999999</v>
      </c>
      <c r="O2444" s="32">
        <f t="shared" si="646"/>
        <v>29912.369999999995</v>
      </c>
      <c r="P2444" s="32">
        <f t="shared" si="647"/>
        <v>11686.631579999994</v>
      </c>
      <c r="Q2444">
        <v>740271</v>
      </c>
      <c r="R2444" t="s">
        <v>312</v>
      </c>
      <c r="S2444" t="s">
        <v>466</v>
      </c>
      <c r="T2444" t="str">
        <f t="shared" si="648"/>
        <v>VEN</v>
      </c>
      <c r="U2444" t="s">
        <v>387</v>
      </c>
      <c r="V2444" s="33">
        <f t="shared" si="649"/>
        <v>33991.379999999997</v>
      </c>
      <c r="W2444">
        <f t="shared" si="650"/>
        <v>3000</v>
      </c>
      <c r="X2444" s="33">
        <f t="shared" si="651"/>
        <v>29912.369999999995</v>
      </c>
      <c r="Y2444" s="33">
        <f t="shared" si="652"/>
        <v>4079.01</v>
      </c>
      <c r="Z2444" s="45">
        <f t="shared" si="653"/>
        <v>0.32616009058767237</v>
      </c>
      <c r="AA2444" s="33">
        <f t="shared" si="654"/>
        <v>11086.631579999994</v>
      </c>
      <c r="AB2444" s="45">
        <f t="shared" si="655"/>
        <v>0.37063701672585608</v>
      </c>
      <c r="AC2444" s="33">
        <f>IFERROR($X2444/VLOOKUP(CONCATENATE("USD",C2444),[1]GEINDICE!AR$1:AS$65536,2,0),"")</f>
        <v>5276.108582918826</v>
      </c>
      <c r="AD2444" s="33">
        <f>IFERROR($AA2444/VLOOKUP(CONCATENATE("USD",C2444),[1]GEINDICE!AR$1:AS$65536,2,0),"")</f>
        <v>1955.5211450947179</v>
      </c>
      <c r="AE2444" s="33">
        <f>IFERROR($X2444/VLOOKUP(CONCATENATE("EUR",C2444),[1]GEINDICE!AR$1:AS$65536,2,0),"")</f>
        <v>4639.1590930239763</v>
      </c>
      <c r="AF2444" s="33">
        <f>IFERROR($AA2444/VLOOKUP(CONCATENATE("EUR",C2444),[1]GEINDICE!AR$1:AS$65536,2,0),"")</f>
        <v>1719.4440863550349</v>
      </c>
      <c r="AG2444" s="48" t="str">
        <f>VLOOKUP(E2444,[1]Apresentação!AW$1:AX$65536,2,0)</f>
        <v xml:space="preserve">                    2 - LEATHER AUXILIARIES</v>
      </c>
      <c r="AH2444" s="48" t="str">
        <f t="shared" si="656"/>
        <v xml:space="preserve">         5215000242 - PROVOL BA BR</v>
      </c>
      <c r="AI2444" s="49" t="str">
        <f t="shared" si="657"/>
        <v xml:space="preserve">     L00026 - INDUSTRIA DE PELES MINUANO LTDA</v>
      </c>
      <c r="AJ2444" t="str">
        <f t="shared" si="658"/>
        <v xml:space="preserve">     90 - SALES</v>
      </c>
      <c r="AK2444" t="str">
        <f t="shared" si="659"/>
        <v/>
      </c>
      <c r="AL2444">
        <f t="shared" si="660"/>
        <v>6</v>
      </c>
      <c r="AM2444" t="str">
        <f t="shared" si="661"/>
        <v>2025 6</v>
      </c>
      <c r="AN2444" t="str">
        <f t="shared" si="662"/>
        <v xml:space="preserve">INDUSTRIA </v>
      </c>
    </row>
    <row r="2445" spans="1:40" x14ac:dyDescent="0.35">
      <c r="A2445">
        <v>83506</v>
      </c>
      <c r="B2445" t="s">
        <v>274</v>
      </c>
      <c r="C2445" s="31">
        <v>45883</v>
      </c>
      <c r="D2445" t="s">
        <v>373</v>
      </c>
      <c r="E2445" t="s">
        <v>374</v>
      </c>
      <c r="F2445" t="s">
        <v>382</v>
      </c>
      <c r="G2445" t="s">
        <v>383</v>
      </c>
      <c r="H2445" t="s">
        <v>891</v>
      </c>
      <c r="I2445" t="s">
        <v>892</v>
      </c>
      <c r="J2445">
        <v>2000</v>
      </c>
      <c r="K2445">
        <v>23296.9</v>
      </c>
      <c r="L2445">
        <v>11909.42959</v>
      </c>
      <c r="M2445">
        <v>2795.66</v>
      </c>
      <c r="N2445">
        <v>11.648449999999999</v>
      </c>
      <c r="O2445" s="32">
        <f t="shared" si="646"/>
        <v>20501.240000000002</v>
      </c>
      <c r="P2445" s="32">
        <f t="shared" si="647"/>
        <v>8591.8104100000019</v>
      </c>
      <c r="Q2445">
        <v>754735</v>
      </c>
      <c r="R2445" t="s">
        <v>312</v>
      </c>
      <c r="S2445" t="s">
        <v>466</v>
      </c>
      <c r="T2445" t="str">
        <f t="shared" si="648"/>
        <v>VEN</v>
      </c>
      <c r="U2445" t="s">
        <v>387</v>
      </c>
      <c r="V2445" s="33">
        <f t="shared" si="649"/>
        <v>23296.9</v>
      </c>
      <c r="W2445">
        <f t="shared" si="650"/>
        <v>2000</v>
      </c>
      <c r="X2445" s="33">
        <f t="shared" si="651"/>
        <v>20501.240000000002</v>
      </c>
      <c r="Y2445" s="33">
        <f t="shared" si="652"/>
        <v>2795.66</v>
      </c>
      <c r="Z2445" s="45">
        <f t="shared" si="653"/>
        <v>0.35162662886478463</v>
      </c>
      <c r="AA2445" s="33">
        <f t="shared" si="654"/>
        <v>8191.8104100000019</v>
      </c>
      <c r="AB2445" s="45">
        <f t="shared" si="655"/>
        <v>0.39957633830929257</v>
      </c>
      <c r="AC2445" s="33">
        <f>IFERROR($X2445/VLOOKUP(CONCATENATE("USD",C2445),[1]GEINDICE!AR$1:AS$65536,2,0),"")</f>
        <v>3789.8585821240408</v>
      </c>
      <c r="AD2445" s="33">
        <f>IFERROR($AA2445/VLOOKUP(CONCATENATE("USD",C2445),[1]GEINDICE!AR$1:AS$65536,2,0),"")</f>
        <v>1514.3378149551718</v>
      </c>
      <c r="AE2445" s="33">
        <f>IFERROR($X2445/VLOOKUP(CONCATENATE("EUR",C2445),[1]GEINDICE!AR$1:AS$65536,2,0),"")</f>
        <v>3254.7850384200169</v>
      </c>
      <c r="AF2445" s="33">
        <f>IFERROR($AA2445/VLOOKUP(CONCATENATE("EUR",C2445),[1]GEINDICE!AR$1:AS$65536,2,0),"")</f>
        <v>1300.5350876357404</v>
      </c>
      <c r="AG2445" s="48" t="str">
        <f>VLOOKUP(E2445,[1]Apresentação!AW$1:AX$65536,2,0)</f>
        <v xml:space="preserve">                    2 - LEATHER AUXILIARIES</v>
      </c>
      <c r="AH2445" s="48" t="str">
        <f t="shared" si="656"/>
        <v xml:space="preserve">         5215000242 - PROVOL BA BR</v>
      </c>
      <c r="AI2445" s="49" t="str">
        <f t="shared" si="657"/>
        <v xml:space="preserve">     ZF1123 - GOBBA LEATHER INDUSTRIA E COMERCIO LTDA</v>
      </c>
      <c r="AJ2445" t="str">
        <f t="shared" si="658"/>
        <v xml:space="preserve">     90 - SALES</v>
      </c>
      <c r="AK2445" t="str">
        <f t="shared" si="659"/>
        <v/>
      </c>
      <c r="AL2445">
        <f t="shared" si="660"/>
        <v>8</v>
      </c>
      <c r="AM2445" t="str">
        <f t="shared" si="661"/>
        <v>2025 8</v>
      </c>
      <c r="AN2445" t="str">
        <f t="shared" si="662"/>
        <v xml:space="preserve">GOBBA </v>
      </c>
    </row>
    <row r="2446" spans="1:40" x14ac:dyDescent="0.35">
      <c r="A2446">
        <v>83776</v>
      </c>
      <c r="B2446" t="s">
        <v>274</v>
      </c>
      <c r="C2446" s="31">
        <v>45908</v>
      </c>
      <c r="D2446" t="s">
        <v>373</v>
      </c>
      <c r="E2446" t="s">
        <v>374</v>
      </c>
      <c r="F2446" t="s">
        <v>780</v>
      </c>
      <c r="G2446" t="s">
        <v>781</v>
      </c>
      <c r="H2446" t="s">
        <v>891</v>
      </c>
      <c r="I2446" t="s">
        <v>892</v>
      </c>
      <c r="J2446">
        <v>3000</v>
      </c>
      <c r="K2446">
        <v>32218.89</v>
      </c>
      <c r="L2446">
        <v>17945.00173</v>
      </c>
      <c r="M2446">
        <v>3866.31</v>
      </c>
      <c r="N2446">
        <v>10.73963</v>
      </c>
      <c r="O2446" s="32">
        <f t="shared" si="646"/>
        <v>28352.579999999998</v>
      </c>
      <c r="P2446" s="32">
        <f t="shared" si="647"/>
        <v>10407.578269999998</v>
      </c>
      <c r="Q2446">
        <v>760849</v>
      </c>
      <c r="R2446" t="s">
        <v>312</v>
      </c>
      <c r="S2446" t="s">
        <v>466</v>
      </c>
      <c r="T2446" t="str">
        <f t="shared" si="648"/>
        <v>VEN</v>
      </c>
      <c r="U2446" t="s">
        <v>387</v>
      </c>
      <c r="V2446" s="33">
        <f t="shared" si="649"/>
        <v>32218.89</v>
      </c>
      <c r="W2446">
        <f t="shared" si="650"/>
        <v>3000</v>
      </c>
      <c r="X2446" s="33">
        <f t="shared" si="651"/>
        <v>28352.579999999998</v>
      </c>
      <c r="Y2446" s="33">
        <f t="shared" si="652"/>
        <v>3866.31</v>
      </c>
      <c r="Z2446" s="45">
        <f t="shared" si="653"/>
        <v>0.30440459835829226</v>
      </c>
      <c r="AA2446" s="33">
        <f t="shared" si="654"/>
        <v>9807.5782699999982</v>
      </c>
      <c r="AB2446" s="45">
        <f t="shared" si="655"/>
        <v>0.34591484337580564</v>
      </c>
      <c r="AC2446" s="33">
        <f>IFERROR($X2446/VLOOKUP(CONCATENATE("USD",C2446),[1]GEINDICE!AR$1:AS$65536,2,0),"")</f>
        <v>5223.5859832713058</v>
      </c>
      <c r="AD2446" s="33">
        <f>IFERROR($AA2446/VLOOKUP(CONCATENATE("USD",C2446),[1]GEINDICE!AR$1:AS$65536,2,0),"")</f>
        <v>1806.9159272633474</v>
      </c>
      <c r="AE2446" s="33">
        <f>IFERROR($X2446/VLOOKUP(CONCATENATE("EUR",C2446),[1]GEINDICE!AR$1:AS$65536,2,0),"")</f>
        <v>4445.2321971716156</v>
      </c>
      <c r="AF2446" s="33">
        <f>IFERROR($AA2446/VLOOKUP(CONCATENATE("EUR",C2446),[1]GEINDICE!AR$1:AS$65536,2,0),"")</f>
        <v>1537.6717992537076</v>
      </c>
      <c r="AG2446" s="48" t="str">
        <f>VLOOKUP(E2446,[1]Apresentação!AW$1:AX$65536,2,0)</f>
        <v xml:space="preserve">                    2 - LEATHER AUXILIARIES</v>
      </c>
      <c r="AH2446" s="48" t="str">
        <f t="shared" si="656"/>
        <v xml:space="preserve">         5215000242 - PROVOL BA BR</v>
      </c>
      <c r="AI2446" s="49" t="str">
        <f t="shared" si="657"/>
        <v xml:space="preserve">     L00026 - INDUSTRIA DE PELES MINUANO LTDA</v>
      </c>
      <c r="AJ2446" t="str">
        <f t="shared" si="658"/>
        <v xml:space="preserve">     90 - SALES</v>
      </c>
      <c r="AK2446" t="str">
        <f t="shared" si="659"/>
        <v/>
      </c>
      <c r="AL2446">
        <f t="shared" si="660"/>
        <v>9</v>
      </c>
      <c r="AM2446" t="str">
        <f t="shared" si="661"/>
        <v>2025 9</v>
      </c>
      <c r="AN2446" t="str">
        <f t="shared" si="662"/>
        <v xml:space="preserve">INDUSTRIA </v>
      </c>
    </row>
    <row r="2447" spans="1:40" x14ac:dyDescent="0.35">
      <c r="A2447">
        <v>82749</v>
      </c>
      <c r="B2447" t="s">
        <v>274</v>
      </c>
      <c r="C2447" s="31">
        <v>45820</v>
      </c>
      <c r="D2447" t="s">
        <v>373</v>
      </c>
      <c r="E2447" t="s">
        <v>374</v>
      </c>
      <c r="F2447" t="s">
        <v>375</v>
      </c>
      <c r="G2447" t="s">
        <v>376</v>
      </c>
      <c r="H2447" t="s">
        <v>891</v>
      </c>
      <c r="I2447" t="s">
        <v>892</v>
      </c>
      <c r="J2447">
        <v>2000</v>
      </c>
      <c r="K2447">
        <v>22709.9</v>
      </c>
      <c r="L2447">
        <v>12150.49228</v>
      </c>
      <c r="M2447">
        <v>2725.22</v>
      </c>
      <c r="N2447">
        <v>11.354949999999999</v>
      </c>
      <c r="O2447" s="32">
        <f t="shared" si="646"/>
        <v>19984.68</v>
      </c>
      <c r="P2447" s="32">
        <f t="shared" si="647"/>
        <v>7834.1877199999999</v>
      </c>
      <c r="Q2447">
        <v>741183</v>
      </c>
      <c r="R2447" t="s">
        <v>312</v>
      </c>
      <c r="S2447" t="s">
        <v>466</v>
      </c>
      <c r="T2447" t="str">
        <f t="shared" si="648"/>
        <v>VEN</v>
      </c>
      <c r="U2447" t="s">
        <v>432</v>
      </c>
      <c r="V2447" s="33">
        <f t="shared" si="649"/>
        <v>22709.9</v>
      </c>
      <c r="W2447">
        <f t="shared" si="650"/>
        <v>2000</v>
      </c>
      <c r="X2447" s="33">
        <f t="shared" si="651"/>
        <v>19984.68</v>
      </c>
      <c r="Y2447" s="33">
        <f t="shared" si="652"/>
        <v>2725.22</v>
      </c>
      <c r="Z2447" s="45">
        <f t="shared" si="653"/>
        <v>0.3273544894517369</v>
      </c>
      <c r="AA2447" s="33">
        <f t="shared" si="654"/>
        <v>7434.1877199999999</v>
      </c>
      <c r="AB2447" s="45">
        <f t="shared" si="655"/>
        <v>0.37199433365958323</v>
      </c>
      <c r="AC2447" s="33">
        <f>IFERROR($X2447/VLOOKUP(CONCATENATE("USD",C2447),[1]GEINDICE!AR$1:AS$65536,2,0),"")</f>
        <v>3608.1245035025636</v>
      </c>
      <c r="AD2447" s="33">
        <f>IFERROR($AA2447/VLOOKUP(CONCATENATE("USD",C2447),[1]GEINDICE!AR$1:AS$65536,2,0),"")</f>
        <v>1342.2018704412508</v>
      </c>
      <c r="AE2447" s="33">
        <f>IFERROR($X2447/VLOOKUP(CONCATENATE("EUR",C2447),[1]GEINDICE!AR$1:AS$65536,2,0),"")</f>
        <v>3116.3735029940117</v>
      </c>
      <c r="AF2447" s="33">
        <f>IFERROR($AA2447/VLOOKUP(CONCATENATE("EUR",C2447),[1]GEINDICE!AR$1:AS$65536,2,0),"")</f>
        <v>1159.2732846806387</v>
      </c>
      <c r="AG2447" s="48" t="str">
        <f>VLOOKUP(E2447,[1]Apresentação!AW$1:AX$65536,2,0)</f>
        <v xml:space="preserve">                    2 - LEATHER AUXILIARIES</v>
      </c>
      <c r="AH2447" s="48" t="str">
        <f t="shared" si="656"/>
        <v xml:space="preserve">         5215000242 - PROVOL BA BR</v>
      </c>
      <c r="AI2447" s="49" t="str">
        <f t="shared" si="657"/>
        <v xml:space="preserve">     L00222 - DURLICOUROS IND COM DE COUROS IMP EXP LTDA</v>
      </c>
      <c r="AJ2447" t="str">
        <f t="shared" si="658"/>
        <v xml:space="preserve">     90 - SALES</v>
      </c>
      <c r="AK2447" t="str">
        <f t="shared" si="659"/>
        <v/>
      </c>
      <c r="AL2447">
        <f t="shared" si="660"/>
        <v>6</v>
      </c>
      <c r="AM2447" t="str">
        <f t="shared" si="661"/>
        <v>2025 6</v>
      </c>
      <c r="AN2447" t="str">
        <f t="shared" si="662"/>
        <v xml:space="preserve">DURLICOUROS </v>
      </c>
    </row>
    <row r="2448" spans="1:40" x14ac:dyDescent="0.35">
      <c r="A2448">
        <v>84297</v>
      </c>
      <c r="B2448" t="s">
        <v>274</v>
      </c>
      <c r="C2448" s="31">
        <v>45951</v>
      </c>
      <c r="D2448" t="s">
        <v>373</v>
      </c>
      <c r="E2448" t="s">
        <v>374</v>
      </c>
      <c r="F2448" t="s">
        <v>382</v>
      </c>
      <c r="G2448" t="s">
        <v>383</v>
      </c>
      <c r="H2448" t="s">
        <v>891</v>
      </c>
      <c r="I2448" t="s">
        <v>892</v>
      </c>
      <c r="J2448">
        <v>3000</v>
      </c>
      <c r="K2448">
        <v>35244.720000000001</v>
      </c>
      <c r="L2448">
        <v>18314.83596</v>
      </c>
      <c r="M2448">
        <v>4229.41</v>
      </c>
      <c r="N2448">
        <v>11.748239999999999</v>
      </c>
      <c r="O2448" s="32">
        <f t="shared" si="646"/>
        <v>31015.31</v>
      </c>
      <c r="P2448" s="32">
        <f t="shared" si="647"/>
        <v>12700.474040000001</v>
      </c>
      <c r="Q2448">
        <v>764767</v>
      </c>
      <c r="R2448" t="s">
        <v>312</v>
      </c>
      <c r="S2448" t="s">
        <v>466</v>
      </c>
      <c r="T2448" t="str">
        <f t="shared" si="648"/>
        <v>VEN</v>
      </c>
      <c r="U2448" t="s">
        <v>387</v>
      </c>
      <c r="V2448" s="33">
        <f t="shared" si="649"/>
        <v>35244.720000000001</v>
      </c>
      <c r="W2448">
        <f t="shared" si="650"/>
        <v>3000</v>
      </c>
      <c r="X2448" s="33">
        <f t="shared" si="651"/>
        <v>31015.31</v>
      </c>
      <c r="Y2448" s="33">
        <f t="shared" si="652"/>
        <v>4229.41</v>
      </c>
      <c r="Z2448" s="45">
        <f t="shared" si="653"/>
        <v>0.34332728533522183</v>
      </c>
      <c r="AA2448" s="33">
        <f t="shared" si="654"/>
        <v>12100.474040000001</v>
      </c>
      <c r="AB2448" s="45">
        <f t="shared" si="655"/>
        <v>0.3901451908750872</v>
      </c>
      <c r="AC2448" s="33">
        <f>IFERROR($X2448/VLOOKUP(CONCATENATE("USD",C2448),[1]GEINDICE!AR$1:AS$65536,2,0),"")</f>
        <v>5759.7886643886495</v>
      </c>
      <c r="AD2448" s="33">
        <f>IFERROR($AA2448/VLOOKUP(CONCATENATE("USD",C2448),[1]GEINDICE!AR$1:AS$65536,2,0),"")</f>
        <v>2247.1538478680732</v>
      </c>
      <c r="AE2448" s="33">
        <f>IFERROR($X2448/VLOOKUP(CONCATENATE("EUR",C2448),[1]GEINDICE!AR$1:AS$65536,2,0),"")</f>
        <v>4958.4828137490013</v>
      </c>
      <c r="AF2448" s="33">
        <f>IFERROR($AA2448/VLOOKUP(CONCATENATE("EUR",C2448),[1]GEINDICE!AR$1:AS$65536,2,0),"")</f>
        <v>1934.5282238209434</v>
      </c>
      <c r="AG2448" s="48" t="str">
        <f>VLOOKUP(E2448,[1]Apresentação!AW$1:AX$65536,2,0)</f>
        <v xml:space="preserve">                    2 - LEATHER AUXILIARIES</v>
      </c>
      <c r="AH2448" s="48" t="str">
        <f t="shared" si="656"/>
        <v xml:space="preserve">         5215000242 - PROVOL BA BR</v>
      </c>
      <c r="AI2448" s="49" t="str">
        <f t="shared" si="657"/>
        <v xml:space="preserve">     ZF1123 - GOBBA LEATHER INDUSTRIA E COMERCIO LTDA</v>
      </c>
      <c r="AJ2448" t="str">
        <f t="shared" si="658"/>
        <v xml:space="preserve">     90 - SALES</v>
      </c>
      <c r="AK2448" t="str">
        <f t="shared" si="659"/>
        <v/>
      </c>
      <c r="AL2448">
        <f t="shared" si="660"/>
        <v>10</v>
      </c>
      <c r="AM2448" t="str">
        <f t="shared" si="661"/>
        <v>2025 10</v>
      </c>
      <c r="AN2448" t="str">
        <f t="shared" si="662"/>
        <v xml:space="preserve">GOBBA </v>
      </c>
    </row>
    <row r="2449" spans="1:40" x14ac:dyDescent="0.35">
      <c r="A2449">
        <v>83143</v>
      </c>
      <c r="B2449" t="s">
        <v>274</v>
      </c>
      <c r="C2449" s="31">
        <v>45855</v>
      </c>
      <c r="D2449" t="s">
        <v>373</v>
      </c>
      <c r="E2449" t="s">
        <v>374</v>
      </c>
      <c r="F2449" t="s">
        <v>780</v>
      </c>
      <c r="G2449" t="s">
        <v>781</v>
      </c>
      <c r="H2449" t="s">
        <v>891</v>
      </c>
      <c r="I2449" t="s">
        <v>892</v>
      </c>
      <c r="J2449">
        <v>2000</v>
      </c>
      <c r="K2449">
        <v>22177.360000000001</v>
      </c>
      <c r="L2449">
        <v>11960.858200000001</v>
      </c>
      <c r="M2449">
        <v>2661.31</v>
      </c>
      <c r="N2449">
        <v>11.08868</v>
      </c>
      <c r="O2449" s="32">
        <f t="shared" si="646"/>
        <v>19516.05</v>
      </c>
      <c r="P2449" s="32">
        <f t="shared" si="647"/>
        <v>7555.1917999999987</v>
      </c>
      <c r="Q2449">
        <v>744109</v>
      </c>
      <c r="R2449" t="s">
        <v>312</v>
      </c>
      <c r="S2449" t="s">
        <v>466</v>
      </c>
      <c r="T2449" t="str">
        <f t="shared" si="648"/>
        <v>VEN</v>
      </c>
      <c r="U2449" t="s">
        <v>387</v>
      </c>
      <c r="V2449" s="33">
        <f t="shared" si="649"/>
        <v>22177.360000000001</v>
      </c>
      <c r="W2449">
        <f t="shared" si="650"/>
        <v>2000</v>
      </c>
      <c r="X2449" s="33">
        <f t="shared" si="651"/>
        <v>19516.05</v>
      </c>
      <c r="Y2449" s="33">
        <f t="shared" si="652"/>
        <v>2661.31</v>
      </c>
      <c r="Z2449" s="45">
        <f t="shared" si="653"/>
        <v>0.3226349664703102</v>
      </c>
      <c r="AA2449" s="33">
        <f t="shared" si="654"/>
        <v>7155.1917999999987</v>
      </c>
      <c r="AB2449" s="45">
        <f t="shared" si="655"/>
        <v>0.36663114718398443</v>
      </c>
      <c r="AC2449" s="33">
        <f>IFERROR($X2449/VLOOKUP(CONCATENATE("USD",C2449),[1]GEINDICE!AR$1:AS$65536,2,0),"")</f>
        <v>3501.4532536735019</v>
      </c>
      <c r="AD2449" s="33">
        <f>IFERROR($AA2449/VLOOKUP(CONCATENATE("USD",C2449),[1]GEINDICE!AR$1:AS$65536,2,0),"")</f>
        <v>1283.7418232054108</v>
      </c>
      <c r="AE2449" s="33">
        <f>IFERROR($X2449/VLOOKUP(CONCATENATE("EUR",C2449),[1]GEINDICE!AR$1:AS$65536,2,0),"")</f>
        <v>3019.0040839056987</v>
      </c>
      <c r="AF2449" s="33">
        <f>IFERROR($AA2449/VLOOKUP(CONCATENATE("EUR",C2449),[1]GEINDICE!AR$1:AS$65536,2,0),"")</f>
        <v>1106.8609306354801</v>
      </c>
      <c r="AG2449" s="48" t="str">
        <f>VLOOKUP(E2449,[1]Apresentação!AW$1:AX$65536,2,0)</f>
        <v xml:space="preserve">                    2 - LEATHER AUXILIARIES</v>
      </c>
      <c r="AH2449" s="48" t="str">
        <f t="shared" si="656"/>
        <v xml:space="preserve">         5215000242 - PROVOL BA BR</v>
      </c>
      <c r="AI2449" s="49" t="str">
        <f t="shared" si="657"/>
        <v xml:space="preserve">     L00026 - INDUSTRIA DE PELES MINUANO LTDA</v>
      </c>
      <c r="AJ2449" t="str">
        <f t="shared" si="658"/>
        <v xml:space="preserve">     90 - SALES</v>
      </c>
      <c r="AK2449" t="str">
        <f t="shared" si="659"/>
        <v/>
      </c>
      <c r="AL2449">
        <f t="shared" si="660"/>
        <v>7</v>
      </c>
      <c r="AM2449" t="str">
        <f t="shared" si="661"/>
        <v>2025 7</v>
      </c>
      <c r="AN2449" t="str">
        <f t="shared" si="662"/>
        <v xml:space="preserve">INDUSTRIA </v>
      </c>
    </row>
    <row r="2450" spans="1:40" x14ac:dyDescent="0.35">
      <c r="A2450">
        <v>83145</v>
      </c>
      <c r="B2450" t="s">
        <v>274</v>
      </c>
      <c r="C2450" s="31">
        <v>45855</v>
      </c>
      <c r="D2450" t="s">
        <v>373</v>
      </c>
      <c r="E2450" t="s">
        <v>374</v>
      </c>
      <c r="F2450" t="s">
        <v>382</v>
      </c>
      <c r="G2450" t="s">
        <v>383</v>
      </c>
      <c r="H2450" t="s">
        <v>891</v>
      </c>
      <c r="I2450" t="s">
        <v>892</v>
      </c>
      <c r="J2450">
        <v>2000</v>
      </c>
      <c r="K2450">
        <v>24008.84</v>
      </c>
      <c r="L2450">
        <v>11960.858200000001</v>
      </c>
      <c r="M2450">
        <v>2881.09</v>
      </c>
      <c r="N2450">
        <v>12.00442</v>
      </c>
      <c r="O2450" s="32">
        <f t="shared" si="646"/>
        <v>21127.75</v>
      </c>
      <c r="P2450" s="32">
        <f t="shared" si="647"/>
        <v>9166.8917999999994</v>
      </c>
      <c r="Q2450">
        <v>744118</v>
      </c>
      <c r="R2450" t="s">
        <v>312</v>
      </c>
      <c r="S2450" t="s">
        <v>466</v>
      </c>
      <c r="T2450" t="str">
        <f t="shared" si="648"/>
        <v>VEN</v>
      </c>
      <c r="U2450" t="s">
        <v>387</v>
      </c>
      <c r="V2450" s="33">
        <f t="shared" si="649"/>
        <v>24008.84</v>
      </c>
      <c r="W2450">
        <f t="shared" si="650"/>
        <v>2000</v>
      </c>
      <c r="X2450" s="33">
        <f t="shared" si="651"/>
        <v>21127.75</v>
      </c>
      <c r="Y2450" s="33">
        <f t="shared" si="652"/>
        <v>2881.09</v>
      </c>
      <c r="Z2450" s="45">
        <f t="shared" si="653"/>
        <v>0.36515266043673911</v>
      </c>
      <c r="AA2450" s="33">
        <f t="shared" si="654"/>
        <v>8766.8917999999994</v>
      </c>
      <c r="AB2450" s="45">
        <f t="shared" si="655"/>
        <v>0.41494677852587236</v>
      </c>
      <c r="AC2450" s="33">
        <f>IFERROR($X2450/VLOOKUP(CONCATENATE("USD",C2450),[1]GEINDICE!AR$1:AS$65536,2,0),"")</f>
        <v>3790.6148518937148</v>
      </c>
      <c r="AD2450" s="33">
        <f>IFERROR($AA2450/VLOOKUP(CONCATENATE("USD",C2450),[1]GEINDICE!AR$1:AS$65536,2,0),"")</f>
        <v>1572.9034214256237</v>
      </c>
      <c r="AE2450" s="33">
        <f>IFERROR($X2450/VLOOKUP(CONCATENATE("EUR",C2450),[1]GEINDICE!AR$1:AS$65536,2,0),"")</f>
        <v>3268.3234329558813</v>
      </c>
      <c r="AF2450" s="33">
        <f>IFERROR($AA2450/VLOOKUP(CONCATENATE("EUR",C2450),[1]GEINDICE!AR$1:AS$65536,2,0),"")</f>
        <v>1356.1802796856628</v>
      </c>
      <c r="AG2450" s="48" t="str">
        <f>VLOOKUP(E2450,[1]Apresentação!AW$1:AX$65536,2,0)</f>
        <v xml:space="preserve">                    2 - LEATHER AUXILIARIES</v>
      </c>
      <c r="AH2450" s="48" t="str">
        <f t="shared" si="656"/>
        <v xml:space="preserve">         5215000242 - PROVOL BA BR</v>
      </c>
      <c r="AI2450" s="49" t="str">
        <f t="shared" si="657"/>
        <v xml:space="preserve">     ZF1123 - GOBBA LEATHER INDUSTRIA E COMERCIO LTDA</v>
      </c>
      <c r="AJ2450" t="str">
        <f t="shared" si="658"/>
        <v xml:space="preserve">     90 - SALES</v>
      </c>
      <c r="AK2450" t="str">
        <f t="shared" si="659"/>
        <v/>
      </c>
      <c r="AL2450">
        <f t="shared" si="660"/>
        <v>7</v>
      </c>
      <c r="AM2450" t="str">
        <f t="shared" si="661"/>
        <v>2025 7</v>
      </c>
      <c r="AN2450" t="str">
        <f t="shared" si="662"/>
        <v xml:space="preserve">GOBBA </v>
      </c>
    </row>
    <row r="2451" spans="1:40" x14ac:dyDescent="0.35">
      <c r="A2451">
        <v>83036</v>
      </c>
      <c r="B2451" t="s">
        <v>274</v>
      </c>
      <c r="C2451" s="31">
        <v>45847</v>
      </c>
      <c r="D2451" t="s">
        <v>373</v>
      </c>
      <c r="E2451" t="s">
        <v>374</v>
      </c>
      <c r="F2451" t="s">
        <v>780</v>
      </c>
      <c r="G2451" t="s">
        <v>781</v>
      </c>
      <c r="H2451" t="s">
        <v>891</v>
      </c>
      <c r="I2451" t="s">
        <v>892</v>
      </c>
      <c r="J2451">
        <v>2000</v>
      </c>
      <c r="K2451">
        <v>21719.260000000002</v>
      </c>
      <c r="L2451">
        <v>12227.52238</v>
      </c>
      <c r="M2451">
        <v>2606.34</v>
      </c>
      <c r="N2451">
        <v>10.859629999999999</v>
      </c>
      <c r="O2451" s="32">
        <f t="shared" si="646"/>
        <v>19112.920000000002</v>
      </c>
      <c r="P2451" s="32">
        <f t="shared" si="647"/>
        <v>6885.3976200000016</v>
      </c>
      <c r="Q2451">
        <v>743289</v>
      </c>
      <c r="R2451" t="s">
        <v>312</v>
      </c>
      <c r="S2451" t="s">
        <v>466</v>
      </c>
      <c r="T2451" t="str">
        <f t="shared" si="648"/>
        <v>VEN</v>
      </c>
      <c r="U2451" t="s">
        <v>387</v>
      </c>
      <c r="V2451" s="33">
        <f t="shared" si="649"/>
        <v>21719.260000000002</v>
      </c>
      <c r="W2451">
        <f t="shared" si="650"/>
        <v>2000</v>
      </c>
      <c r="X2451" s="33">
        <f t="shared" si="651"/>
        <v>19112.920000000002</v>
      </c>
      <c r="Y2451" s="33">
        <f t="shared" si="652"/>
        <v>2606.34</v>
      </c>
      <c r="Z2451" s="45">
        <f t="shared" si="653"/>
        <v>0.29860122398276928</v>
      </c>
      <c r="AA2451" s="33">
        <f t="shared" si="654"/>
        <v>6485.3976200000016</v>
      </c>
      <c r="AB2451" s="45">
        <f t="shared" si="655"/>
        <v>0.33932008400600228</v>
      </c>
      <c r="AC2451" s="33">
        <f>IFERROR($X2451/VLOOKUP(CONCATENATE("USD",C2451),[1]GEINDICE!AR$1:AS$65536,2,0),"")</f>
        <v>3498.8686705964196</v>
      </c>
      <c r="AD2451" s="33">
        <f>IFERROR($AA2451/VLOOKUP(CONCATENATE("USD",C2451),[1]GEINDICE!AR$1:AS$65536,2,0),"")</f>
        <v>1187.2364112327466</v>
      </c>
      <c r="AE2451" s="33">
        <f>IFERROR($X2451/VLOOKUP(CONCATENATE("EUR",C2451),[1]GEINDICE!AR$1:AS$65536,2,0),"")</f>
        <v>2988.6819596253385</v>
      </c>
      <c r="AF2451" s="33">
        <f>IFERROR($AA2451/VLOOKUP(CONCATENATE("EUR",C2451),[1]GEINDICE!AR$1:AS$65536,2,0),"")</f>
        <v>1014.1198136072933</v>
      </c>
      <c r="AG2451" s="48" t="str">
        <f>VLOOKUP(E2451,[1]Apresentação!AW$1:AX$65536,2,0)</f>
        <v xml:space="preserve">                    2 - LEATHER AUXILIARIES</v>
      </c>
      <c r="AH2451" s="48" t="str">
        <f t="shared" si="656"/>
        <v xml:space="preserve">         5215000242 - PROVOL BA BR</v>
      </c>
      <c r="AI2451" s="49" t="str">
        <f t="shared" si="657"/>
        <v xml:space="preserve">     L00026 - INDUSTRIA DE PELES MINUANO LTDA</v>
      </c>
      <c r="AJ2451" t="str">
        <f t="shared" si="658"/>
        <v xml:space="preserve">     90 - SALES</v>
      </c>
      <c r="AK2451" t="str">
        <f t="shared" si="659"/>
        <v/>
      </c>
      <c r="AL2451">
        <f t="shared" si="660"/>
        <v>7</v>
      </c>
      <c r="AM2451" t="str">
        <f t="shared" si="661"/>
        <v>2025 7</v>
      </c>
      <c r="AN2451" t="str">
        <f t="shared" si="662"/>
        <v xml:space="preserve">INDUSTRIA </v>
      </c>
    </row>
    <row r="2452" spans="1:40" x14ac:dyDescent="0.35">
      <c r="A2452">
        <v>84447</v>
      </c>
      <c r="B2452" t="s">
        <v>274</v>
      </c>
      <c r="C2452" s="31">
        <v>45961</v>
      </c>
      <c r="D2452" t="s">
        <v>373</v>
      </c>
      <c r="E2452" t="s">
        <v>374</v>
      </c>
      <c r="F2452" t="s">
        <v>375</v>
      </c>
      <c r="G2452" t="s">
        <v>376</v>
      </c>
      <c r="H2452" t="s">
        <v>891</v>
      </c>
      <c r="I2452" t="s">
        <v>892</v>
      </c>
      <c r="J2452">
        <v>1000</v>
      </c>
      <c r="K2452">
        <v>12116.25</v>
      </c>
      <c r="L2452">
        <v>5846.4301599999999</v>
      </c>
      <c r="M2452">
        <v>1453.96</v>
      </c>
      <c r="N2452">
        <v>12.116249999999999</v>
      </c>
      <c r="O2452" s="32">
        <f t="shared" si="646"/>
        <v>10662.29</v>
      </c>
      <c r="P2452" s="32">
        <f t="shared" si="647"/>
        <v>4815.859840000001</v>
      </c>
      <c r="Q2452">
        <v>765815</v>
      </c>
      <c r="R2452" t="s">
        <v>312</v>
      </c>
      <c r="S2452" t="s">
        <v>466</v>
      </c>
      <c r="T2452" t="str">
        <f t="shared" si="648"/>
        <v>VEN</v>
      </c>
      <c r="U2452" t="s">
        <v>432</v>
      </c>
      <c r="V2452" s="33">
        <f t="shared" si="649"/>
        <v>12116.25</v>
      </c>
      <c r="W2452">
        <f t="shared" si="650"/>
        <v>1000</v>
      </c>
      <c r="X2452" s="33">
        <f t="shared" si="651"/>
        <v>10662.29</v>
      </c>
      <c r="Y2452" s="33">
        <f t="shared" si="652"/>
        <v>1453.96</v>
      </c>
      <c r="Z2452" s="45">
        <f t="shared" si="653"/>
        <v>0.38096439409883431</v>
      </c>
      <c r="AA2452" s="33">
        <f t="shared" si="654"/>
        <v>4615.859840000001</v>
      </c>
      <c r="AB2452" s="45">
        <f t="shared" si="655"/>
        <v>0.43291449022677125</v>
      </c>
      <c r="AC2452" s="33">
        <f>IFERROR($X2452/VLOOKUP(CONCATENATE("USD",C2452),[1]GEINDICE!AR$1:AS$65536,2,0),"")</f>
        <v>1980.2555578255296</v>
      </c>
      <c r="AD2452" s="33">
        <f>IFERROR($AA2452/VLOOKUP(CONCATENATE("USD",C2452),[1]GEINDICE!AR$1:AS$65536,2,0),"")</f>
        <v>857.28132533476969</v>
      </c>
      <c r="AE2452" s="33">
        <f>IFERROR($X2452/VLOOKUP(CONCATENATE("EUR",C2452),[1]GEINDICE!AR$1:AS$65536,2,0),"")</f>
        <v>1715.8496942388156</v>
      </c>
      <c r="AF2452" s="33">
        <f>IFERROR($AA2452/VLOOKUP(CONCATENATE("EUR",C2452),[1]GEINDICE!AR$1:AS$65536,2,0),"")</f>
        <v>742.81619568715814</v>
      </c>
      <c r="AG2452" s="48" t="str">
        <f>VLOOKUP(E2452,[1]Apresentação!AW$1:AX$65536,2,0)</f>
        <v xml:space="preserve">                    2 - LEATHER AUXILIARIES</v>
      </c>
      <c r="AH2452" s="48" t="str">
        <f t="shared" si="656"/>
        <v xml:space="preserve">         5215000242 - PROVOL BA BR</v>
      </c>
      <c r="AI2452" s="49" t="str">
        <f t="shared" si="657"/>
        <v xml:space="preserve">     L00222 - DURLICOUROS IND COM DE COUROS IMP EXP LTDA</v>
      </c>
      <c r="AJ2452" t="str">
        <f t="shared" si="658"/>
        <v xml:space="preserve">     90 - SALES</v>
      </c>
      <c r="AK2452" t="str">
        <f t="shared" si="659"/>
        <v/>
      </c>
      <c r="AL2452">
        <f t="shared" si="660"/>
        <v>10</v>
      </c>
      <c r="AM2452" t="str">
        <f t="shared" si="661"/>
        <v>2025 10</v>
      </c>
      <c r="AN2452" t="str">
        <f t="shared" si="662"/>
        <v xml:space="preserve">DURLICOUROS </v>
      </c>
    </row>
    <row r="2453" spans="1:40" x14ac:dyDescent="0.35">
      <c r="A2453">
        <v>83111</v>
      </c>
      <c r="B2453" t="s">
        <v>274</v>
      </c>
      <c r="C2453" s="31">
        <v>45853</v>
      </c>
      <c r="D2453" t="s">
        <v>373</v>
      </c>
      <c r="E2453" t="s">
        <v>374</v>
      </c>
      <c r="F2453" t="s">
        <v>382</v>
      </c>
      <c r="G2453" t="s">
        <v>383</v>
      </c>
      <c r="H2453" t="s">
        <v>891</v>
      </c>
      <c r="I2453" t="s">
        <v>892</v>
      </c>
      <c r="J2453">
        <v>1000</v>
      </c>
      <c r="K2453">
        <v>12035.95</v>
      </c>
      <c r="L2453">
        <v>5980.4291000000003</v>
      </c>
      <c r="M2453">
        <v>1444.33</v>
      </c>
      <c r="N2453">
        <v>12.03595</v>
      </c>
      <c r="O2453" s="32">
        <f t="shared" si="646"/>
        <v>10591.62</v>
      </c>
      <c r="P2453" s="32">
        <f t="shared" si="647"/>
        <v>4611.1909000000005</v>
      </c>
      <c r="Q2453">
        <v>743811</v>
      </c>
      <c r="R2453" t="s">
        <v>312</v>
      </c>
      <c r="S2453" t="s">
        <v>466</v>
      </c>
      <c r="T2453" t="str">
        <f t="shared" si="648"/>
        <v>VEN</v>
      </c>
      <c r="U2453" t="s">
        <v>387</v>
      </c>
      <c r="V2453" s="33">
        <f t="shared" si="649"/>
        <v>12035.95</v>
      </c>
      <c r="W2453">
        <f t="shared" si="650"/>
        <v>1000</v>
      </c>
      <c r="X2453" s="33">
        <f t="shared" si="651"/>
        <v>10591.62</v>
      </c>
      <c r="Y2453" s="33">
        <f t="shared" si="652"/>
        <v>1444.33</v>
      </c>
      <c r="Z2453" s="45">
        <f t="shared" si="653"/>
        <v>0.36650126496038954</v>
      </c>
      <c r="AA2453" s="33">
        <f t="shared" si="654"/>
        <v>4411.1909000000005</v>
      </c>
      <c r="AB2453" s="45">
        <f t="shared" si="655"/>
        <v>0.4164793393267508</v>
      </c>
      <c r="AC2453" s="33">
        <f>IFERROR($X2453/VLOOKUP(CONCATENATE("USD",C2453),[1]GEINDICE!AR$1:AS$65536,2,0),"")</f>
        <v>1905.7902691809416</v>
      </c>
      <c r="AD2453" s="33">
        <f>IFERROR($AA2453/VLOOKUP(CONCATENATE("USD",C2453),[1]GEINDICE!AR$1:AS$65536,2,0),"")</f>
        <v>793.72227220382911</v>
      </c>
      <c r="AE2453" s="33">
        <f>IFERROR($X2453/VLOOKUP(CONCATENATE("EUR",C2453),[1]GEINDICE!AR$1:AS$65536,2,0),"")</f>
        <v>1640.1028198021029</v>
      </c>
      <c r="AF2453" s="33">
        <f>IFERROR($AA2453/VLOOKUP(CONCATENATE("EUR",C2453),[1]GEINDICE!AR$1:AS$65536,2,0),"")</f>
        <v>683.06893881912083</v>
      </c>
      <c r="AG2453" s="48" t="str">
        <f>VLOOKUP(E2453,[1]Apresentação!AW$1:AX$65536,2,0)</f>
        <v xml:space="preserve">                    2 - LEATHER AUXILIARIES</v>
      </c>
      <c r="AH2453" s="48" t="str">
        <f t="shared" si="656"/>
        <v xml:space="preserve">         5215000242 - PROVOL BA BR</v>
      </c>
      <c r="AI2453" s="49" t="str">
        <f t="shared" si="657"/>
        <v xml:space="preserve">     ZF1123 - GOBBA LEATHER INDUSTRIA E COMERCIO LTDA</v>
      </c>
      <c r="AJ2453" t="str">
        <f t="shared" si="658"/>
        <v xml:space="preserve">     90 - SALES</v>
      </c>
      <c r="AK2453" t="str">
        <f t="shared" si="659"/>
        <v/>
      </c>
      <c r="AL2453">
        <f t="shared" si="660"/>
        <v>7</v>
      </c>
      <c r="AM2453" t="str">
        <f t="shared" si="661"/>
        <v>2025 7</v>
      </c>
      <c r="AN2453" t="str">
        <f t="shared" si="662"/>
        <v xml:space="preserve">GOBBA </v>
      </c>
    </row>
    <row r="2454" spans="1:40" x14ac:dyDescent="0.35">
      <c r="A2454">
        <v>84270</v>
      </c>
      <c r="B2454" t="s">
        <v>274</v>
      </c>
      <c r="C2454" s="31">
        <v>45950</v>
      </c>
      <c r="D2454" t="s">
        <v>373</v>
      </c>
      <c r="E2454" t="s">
        <v>374</v>
      </c>
      <c r="F2454" t="s">
        <v>375</v>
      </c>
      <c r="G2454" t="s">
        <v>376</v>
      </c>
      <c r="H2454" t="s">
        <v>891</v>
      </c>
      <c r="I2454" t="s">
        <v>892</v>
      </c>
      <c r="J2454">
        <v>1000</v>
      </c>
      <c r="K2454">
        <v>11149.95</v>
      </c>
      <c r="L2454">
        <v>6104.9453199999998</v>
      </c>
      <c r="M2454">
        <v>1338.01</v>
      </c>
      <c r="N2454">
        <v>11.149949999999999</v>
      </c>
      <c r="O2454" s="32">
        <f t="shared" si="646"/>
        <v>9811.94</v>
      </c>
      <c r="P2454" s="32">
        <f t="shared" si="647"/>
        <v>3706.9946800000007</v>
      </c>
      <c r="Q2454">
        <v>764629</v>
      </c>
      <c r="R2454" t="s">
        <v>312</v>
      </c>
      <c r="S2454" t="s">
        <v>466</v>
      </c>
      <c r="T2454" t="str">
        <f t="shared" si="648"/>
        <v>VEN</v>
      </c>
      <c r="U2454" t="s">
        <v>387</v>
      </c>
      <c r="V2454" s="33">
        <f t="shared" si="649"/>
        <v>11149.95</v>
      </c>
      <c r="W2454">
        <f t="shared" si="650"/>
        <v>1000</v>
      </c>
      <c r="X2454" s="33">
        <f t="shared" si="651"/>
        <v>9811.94</v>
      </c>
      <c r="Y2454" s="33">
        <f t="shared" si="652"/>
        <v>1338.01</v>
      </c>
      <c r="Z2454" s="45">
        <f t="shared" si="653"/>
        <v>0.31453008130081306</v>
      </c>
      <c r="AA2454" s="33">
        <f t="shared" si="654"/>
        <v>3506.9946800000007</v>
      </c>
      <c r="AB2454" s="45">
        <f t="shared" si="655"/>
        <v>0.35742112976638674</v>
      </c>
      <c r="AC2454" s="33">
        <f>IFERROR($X2454/VLOOKUP(CONCATENATE("USD",C2454),[1]GEINDICE!AR$1:AS$65536,2,0),"")</f>
        <v>1824.7642781424931</v>
      </c>
      <c r="AD2454" s="33">
        <f>IFERROR($AA2454/VLOOKUP(CONCATENATE("USD",C2454),[1]GEINDICE!AR$1:AS$65536,2,0),"")</f>
        <v>652.20930985103507</v>
      </c>
      <c r="AE2454" s="33">
        <f>IFERROR($X2454/VLOOKUP(CONCATENATE("EUR",C2454),[1]GEINDICE!AR$1:AS$65536,2,0),"")</f>
        <v>1565.526924611089</v>
      </c>
      <c r="AF2454" s="33">
        <f>IFERROR($AA2454/VLOOKUP(CONCATENATE("EUR",C2454),[1]GEINDICE!AR$1:AS$65536,2,0),"")</f>
        <v>559.5524020741924</v>
      </c>
      <c r="AG2454" s="48" t="str">
        <f>VLOOKUP(E2454,[1]Apresentação!AW$1:AX$65536,2,0)</f>
        <v xml:space="preserve">                    2 - LEATHER AUXILIARIES</v>
      </c>
      <c r="AH2454" s="48" t="str">
        <f t="shared" si="656"/>
        <v xml:space="preserve">         5215000242 - PROVOL BA BR</v>
      </c>
      <c r="AI2454" s="49" t="str">
        <f t="shared" si="657"/>
        <v xml:space="preserve">     L00222 - DURLICOUROS IND COM DE COUROS IMP EXP LTDA</v>
      </c>
      <c r="AJ2454" t="str">
        <f t="shared" si="658"/>
        <v xml:space="preserve">     90 - SALES</v>
      </c>
      <c r="AK2454" t="str">
        <f t="shared" si="659"/>
        <v/>
      </c>
      <c r="AL2454">
        <f t="shared" si="660"/>
        <v>10</v>
      </c>
      <c r="AM2454" t="str">
        <f t="shared" si="661"/>
        <v>2025 10</v>
      </c>
      <c r="AN2454" t="str">
        <f t="shared" si="662"/>
        <v xml:space="preserve">DURLICOUROS </v>
      </c>
    </row>
    <row r="2455" spans="1:40" x14ac:dyDescent="0.35">
      <c r="A2455">
        <v>82533</v>
      </c>
      <c r="B2455" t="s">
        <v>274</v>
      </c>
      <c r="C2455" s="31">
        <v>45803</v>
      </c>
      <c r="D2455" t="s">
        <v>373</v>
      </c>
      <c r="E2455" t="s">
        <v>374</v>
      </c>
      <c r="F2455" t="s">
        <v>382</v>
      </c>
      <c r="G2455" t="s">
        <v>383</v>
      </c>
      <c r="H2455" t="s">
        <v>891</v>
      </c>
      <c r="I2455" t="s">
        <v>892</v>
      </c>
      <c r="J2455">
        <v>8000</v>
      </c>
      <c r="K2455">
        <v>97441.919999999998</v>
      </c>
      <c r="L2455">
        <v>47655.296860000002</v>
      </c>
      <c r="M2455">
        <v>11693.16</v>
      </c>
      <c r="N2455">
        <v>12.18024</v>
      </c>
      <c r="O2455" s="32">
        <f t="shared" si="646"/>
        <v>85748.76</v>
      </c>
      <c r="P2455" s="32">
        <f t="shared" si="647"/>
        <v>38093.463139999993</v>
      </c>
      <c r="Q2455">
        <v>739565</v>
      </c>
      <c r="R2455" t="s">
        <v>312</v>
      </c>
      <c r="S2455" t="s">
        <v>466</v>
      </c>
      <c r="T2455" t="str">
        <f t="shared" si="648"/>
        <v>VEN</v>
      </c>
      <c r="U2455" t="s">
        <v>387</v>
      </c>
      <c r="V2455" s="33">
        <f t="shared" si="649"/>
        <v>97441.919999999998</v>
      </c>
      <c r="W2455">
        <f t="shared" si="650"/>
        <v>8000</v>
      </c>
      <c r="X2455" s="33">
        <f t="shared" si="651"/>
        <v>85748.76</v>
      </c>
      <c r="Y2455" s="33">
        <f t="shared" si="652"/>
        <v>11693.16</v>
      </c>
      <c r="Z2455" s="45">
        <f t="shared" si="653"/>
        <v>0.37451502536074815</v>
      </c>
      <c r="AA2455" s="33">
        <f t="shared" si="654"/>
        <v>36493.463139999993</v>
      </c>
      <c r="AB2455" s="45">
        <f t="shared" si="655"/>
        <v>0.42558589931796093</v>
      </c>
      <c r="AC2455" s="33">
        <f>IFERROR($X2455/VLOOKUP(CONCATENATE("USD",C2455),[1]GEINDICE!AR$1:AS$65536,2,0),"")</f>
        <v>15144.873628993799</v>
      </c>
      <c r="AD2455" s="33">
        <f>IFERROR($AA2455/VLOOKUP(CONCATENATE("USD",C2455),[1]GEINDICE!AR$1:AS$65536,2,0),"")</f>
        <v>6445.4446634521964</v>
      </c>
      <c r="AE2455" s="33">
        <f>IFERROR($X2455/VLOOKUP(CONCATENATE("EUR",C2455),[1]GEINDICE!AR$1:AS$65536,2,0),"")</f>
        <v>13307.17278624414</v>
      </c>
      <c r="AF2455" s="33">
        <f>IFERROR($AA2455/VLOOKUP(CONCATENATE("EUR",C2455),[1]GEINDICE!AR$1:AS$65536,2,0),"")</f>
        <v>5663.3450976132081</v>
      </c>
      <c r="AG2455" s="48" t="str">
        <f>VLOOKUP(E2455,[1]Apresentação!AW$1:AX$65536,2,0)</f>
        <v xml:space="preserve">                    2 - LEATHER AUXILIARIES</v>
      </c>
      <c r="AH2455" s="48" t="str">
        <f t="shared" si="656"/>
        <v xml:space="preserve">         5215000242 - PROVOL BA BR</v>
      </c>
      <c r="AI2455" s="49" t="str">
        <f t="shared" si="657"/>
        <v xml:space="preserve">     ZF1123 - GOBBA LEATHER INDUSTRIA E COMERCIO LTDA</v>
      </c>
      <c r="AJ2455" t="str">
        <f t="shared" si="658"/>
        <v xml:space="preserve">     90 - SALES</v>
      </c>
      <c r="AK2455" t="str">
        <f t="shared" si="659"/>
        <v/>
      </c>
      <c r="AL2455">
        <f t="shared" si="660"/>
        <v>5</v>
      </c>
      <c r="AM2455" t="str">
        <f t="shared" si="661"/>
        <v>2025 5</v>
      </c>
      <c r="AN2455" t="str">
        <f t="shared" si="662"/>
        <v xml:space="preserve">GOBBA </v>
      </c>
    </row>
    <row r="2456" spans="1:40" x14ac:dyDescent="0.35">
      <c r="A2456">
        <v>83630</v>
      </c>
      <c r="B2456" t="s">
        <v>274</v>
      </c>
      <c r="C2456" s="31">
        <v>45894</v>
      </c>
      <c r="D2456" t="s">
        <v>373</v>
      </c>
      <c r="E2456" t="s">
        <v>374</v>
      </c>
      <c r="F2456" t="s">
        <v>780</v>
      </c>
      <c r="G2456" t="s">
        <v>781</v>
      </c>
      <c r="H2456" t="s">
        <v>891</v>
      </c>
      <c r="I2456" t="s">
        <v>892</v>
      </c>
      <c r="J2456">
        <v>1000</v>
      </c>
      <c r="K2456">
        <v>10824.01</v>
      </c>
      <c r="L2456">
        <v>5954.71479</v>
      </c>
      <c r="M2456">
        <v>1298.8900000000001</v>
      </c>
      <c r="N2456">
        <v>10.824009999999999</v>
      </c>
      <c r="O2456" s="32">
        <f t="shared" si="646"/>
        <v>9525.1200000000008</v>
      </c>
      <c r="P2456" s="32">
        <f t="shared" si="647"/>
        <v>3570.4052100000008</v>
      </c>
      <c r="Q2456">
        <v>759725</v>
      </c>
      <c r="R2456" t="s">
        <v>312</v>
      </c>
      <c r="S2456" t="s">
        <v>466</v>
      </c>
      <c r="T2456" t="str">
        <f t="shared" si="648"/>
        <v>VEN</v>
      </c>
      <c r="U2456" t="s">
        <v>387</v>
      </c>
      <c r="V2456" s="33">
        <f t="shared" si="649"/>
        <v>10824.01</v>
      </c>
      <c r="W2456">
        <f t="shared" si="650"/>
        <v>1000</v>
      </c>
      <c r="X2456" s="33">
        <f t="shared" si="651"/>
        <v>9525.1200000000008</v>
      </c>
      <c r="Y2456" s="33">
        <f t="shared" si="652"/>
        <v>1298.8900000000001</v>
      </c>
      <c r="Z2456" s="45">
        <f t="shared" si="653"/>
        <v>0.31138230748123852</v>
      </c>
      <c r="AA2456" s="33">
        <f t="shared" si="654"/>
        <v>3370.4052100000008</v>
      </c>
      <c r="AB2456" s="45">
        <f t="shared" si="655"/>
        <v>0.35384385813512065</v>
      </c>
      <c r="AC2456" s="33">
        <f>IFERROR($X2456/VLOOKUP(CONCATENATE("USD",C2456),[1]GEINDICE!AR$1:AS$65536,2,0),"")</f>
        <v>1758.2456528962232</v>
      </c>
      <c r="AD2456" s="33">
        <f>IFERROR($AA2456/VLOOKUP(CONCATENATE("USD",C2456),[1]GEINDICE!AR$1:AS$65536,2,0),"")</f>
        <v>622.14442537010382</v>
      </c>
      <c r="AE2456" s="33">
        <f>IFERROR($X2456/VLOOKUP(CONCATENATE("EUR",C2456),[1]GEINDICE!AR$1:AS$65536,2,0),"")</f>
        <v>1506.5194698383577</v>
      </c>
      <c r="AF2456" s="33">
        <f>IFERROR($AA2456/VLOOKUP(CONCATENATE("EUR",C2456),[1]GEINDICE!AR$1:AS$65536,2,0),"")</f>
        <v>533.07266156328103</v>
      </c>
      <c r="AG2456" s="48" t="str">
        <f>VLOOKUP(E2456,[1]Apresentação!AW$1:AX$65536,2,0)</f>
        <v xml:space="preserve">                    2 - LEATHER AUXILIARIES</v>
      </c>
      <c r="AH2456" s="48" t="str">
        <f t="shared" si="656"/>
        <v xml:space="preserve">         5215000242 - PROVOL BA BR</v>
      </c>
      <c r="AI2456" s="49" t="str">
        <f t="shared" si="657"/>
        <v xml:space="preserve">     L00026 - INDUSTRIA DE PELES MINUANO LTDA</v>
      </c>
      <c r="AJ2456" t="str">
        <f t="shared" si="658"/>
        <v xml:space="preserve">     90 - SALES</v>
      </c>
      <c r="AK2456" t="str">
        <f t="shared" si="659"/>
        <v/>
      </c>
      <c r="AL2456">
        <f t="shared" si="660"/>
        <v>8</v>
      </c>
      <c r="AM2456" t="str">
        <f t="shared" si="661"/>
        <v>2025 8</v>
      </c>
      <c r="AN2456" t="str">
        <f t="shared" si="662"/>
        <v xml:space="preserve">INDUSTRIA </v>
      </c>
    </row>
    <row r="2457" spans="1:40" x14ac:dyDescent="0.35">
      <c r="A2457">
        <v>83052</v>
      </c>
      <c r="B2457" t="s">
        <v>274</v>
      </c>
      <c r="C2457" s="31">
        <v>45848</v>
      </c>
      <c r="D2457" t="s">
        <v>373</v>
      </c>
      <c r="E2457" t="s">
        <v>374</v>
      </c>
      <c r="F2457" t="s">
        <v>382</v>
      </c>
      <c r="G2457" t="s">
        <v>383</v>
      </c>
      <c r="H2457" t="s">
        <v>891</v>
      </c>
      <c r="I2457" t="s">
        <v>892</v>
      </c>
      <c r="J2457">
        <v>1000</v>
      </c>
      <c r="K2457">
        <v>11787.34</v>
      </c>
      <c r="L2457">
        <v>6113.7611900000002</v>
      </c>
      <c r="M2457">
        <v>1414.5</v>
      </c>
      <c r="N2457">
        <v>11.787339999999999</v>
      </c>
      <c r="O2457" s="32">
        <f t="shared" si="646"/>
        <v>10372.84</v>
      </c>
      <c r="P2457" s="32">
        <f t="shared" si="647"/>
        <v>4259.07881</v>
      </c>
      <c r="Q2457">
        <v>743441</v>
      </c>
      <c r="R2457" t="s">
        <v>312</v>
      </c>
      <c r="S2457" t="s">
        <v>466</v>
      </c>
      <c r="T2457" t="str">
        <f t="shared" si="648"/>
        <v>VEN</v>
      </c>
      <c r="U2457" t="s">
        <v>387</v>
      </c>
      <c r="V2457" s="33">
        <f t="shared" si="649"/>
        <v>11787.34</v>
      </c>
      <c r="W2457">
        <f t="shared" si="650"/>
        <v>1000</v>
      </c>
      <c r="X2457" s="33">
        <f t="shared" si="651"/>
        <v>10372.84</v>
      </c>
      <c r="Y2457" s="33">
        <f t="shared" si="652"/>
        <v>1414.5</v>
      </c>
      <c r="Z2457" s="45">
        <f t="shared" si="653"/>
        <v>0.34435918621164741</v>
      </c>
      <c r="AA2457" s="33">
        <f t="shared" si="654"/>
        <v>4059.07881</v>
      </c>
      <c r="AB2457" s="45">
        <f t="shared" si="655"/>
        <v>0.39131798138214796</v>
      </c>
      <c r="AC2457" s="33">
        <f>IFERROR($X2457/VLOOKUP(CONCATENATE("USD",C2457),[1]GEINDICE!AR$1:AS$65536,2,0),"")</f>
        <v>1871.2391535727816</v>
      </c>
      <c r="AD2457" s="33">
        <f>IFERROR($AA2457/VLOOKUP(CONCATENATE("USD",C2457),[1]GEINDICE!AR$1:AS$65536,2,0),"")</f>
        <v>732.24952825934008</v>
      </c>
      <c r="AE2457" s="33">
        <f>IFERROR($X2457/VLOOKUP(CONCATENATE("EUR",C2457),[1]GEINDICE!AR$1:AS$65536,2,0),"")</f>
        <v>1600.8457312179764</v>
      </c>
      <c r="AF2457" s="33">
        <f>IFERROR($AA2457/VLOOKUP(CONCATENATE("EUR",C2457),[1]GEINDICE!AR$1:AS$65536,2,0),"")</f>
        <v>626.43972004444709</v>
      </c>
      <c r="AG2457" s="48" t="str">
        <f>VLOOKUP(E2457,[1]Apresentação!AW$1:AX$65536,2,0)</f>
        <v xml:space="preserve">                    2 - LEATHER AUXILIARIES</v>
      </c>
      <c r="AH2457" s="48" t="str">
        <f t="shared" si="656"/>
        <v xml:space="preserve">         5215000242 - PROVOL BA BR</v>
      </c>
      <c r="AI2457" s="49" t="str">
        <f t="shared" si="657"/>
        <v xml:space="preserve">     ZF1123 - GOBBA LEATHER INDUSTRIA E COMERCIO LTDA</v>
      </c>
      <c r="AJ2457" t="str">
        <f t="shared" si="658"/>
        <v xml:space="preserve">     90 - SALES</v>
      </c>
      <c r="AK2457" t="str">
        <f t="shared" si="659"/>
        <v/>
      </c>
      <c r="AL2457">
        <f t="shared" si="660"/>
        <v>7</v>
      </c>
      <c r="AM2457" t="str">
        <f t="shared" si="661"/>
        <v>2025 7</v>
      </c>
      <c r="AN2457" t="str">
        <f t="shared" si="662"/>
        <v xml:space="preserve">GOBBA </v>
      </c>
    </row>
    <row r="2458" spans="1:40" x14ac:dyDescent="0.35">
      <c r="A2458">
        <v>83314</v>
      </c>
      <c r="B2458" t="s">
        <v>274</v>
      </c>
      <c r="C2458" s="31">
        <v>45869</v>
      </c>
      <c r="D2458" t="s">
        <v>373</v>
      </c>
      <c r="E2458" t="s">
        <v>374</v>
      </c>
      <c r="F2458" t="s">
        <v>382</v>
      </c>
      <c r="G2458" t="s">
        <v>383</v>
      </c>
      <c r="H2458" t="s">
        <v>891</v>
      </c>
      <c r="I2458" t="s">
        <v>892</v>
      </c>
      <c r="J2458">
        <v>1000</v>
      </c>
      <c r="K2458">
        <v>12045.02</v>
      </c>
      <c r="L2458">
        <v>5961.8819100000001</v>
      </c>
      <c r="M2458">
        <v>1445.42</v>
      </c>
      <c r="N2458">
        <v>12.045019999999999</v>
      </c>
      <c r="O2458" s="32">
        <f t="shared" si="646"/>
        <v>10599.6</v>
      </c>
      <c r="P2458" s="32">
        <f t="shared" si="647"/>
        <v>4637.7180900000003</v>
      </c>
      <c r="Q2458">
        <v>746261</v>
      </c>
      <c r="R2458" t="s">
        <v>312</v>
      </c>
      <c r="S2458" t="s">
        <v>466</v>
      </c>
      <c r="T2458" t="str">
        <f t="shared" si="648"/>
        <v>VEN</v>
      </c>
      <c r="U2458" t="s">
        <v>387</v>
      </c>
      <c r="V2458" s="33">
        <f t="shared" si="649"/>
        <v>12045.02</v>
      </c>
      <c r="W2458">
        <f t="shared" si="650"/>
        <v>1000</v>
      </c>
      <c r="X2458" s="33">
        <f t="shared" si="651"/>
        <v>10599.6</v>
      </c>
      <c r="Y2458" s="33">
        <f t="shared" si="652"/>
        <v>1445.42</v>
      </c>
      <c r="Z2458" s="45">
        <f t="shared" si="653"/>
        <v>0.3684276232002936</v>
      </c>
      <c r="AA2458" s="33">
        <f t="shared" si="654"/>
        <v>4437.7180900000003</v>
      </c>
      <c r="AB2458" s="45">
        <f t="shared" si="655"/>
        <v>0.41866844880938903</v>
      </c>
      <c r="AC2458" s="33">
        <f>IFERROR($X2458/VLOOKUP(CONCATENATE("USD",C2458),[1]GEINDICE!AR$1:AS$65536,2,0),"")</f>
        <v>1891.6372202591283</v>
      </c>
      <c r="AD2458" s="33">
        <f>IFERROR($AA2458/VLOOKUP(CONCATENATE("USD",C2458),[1]GEINDICE!AR$1:AS$65536,2,0),"")</f>
        <v>791.96882071599384</v>
      </c>
      <c r="AE2458" s="33">
        <f>IFERROR($X2458/VLOOKUP(CONCATENATE("EUR",C2458),[1]GEINDICE!AR$1:AS$65536,2,0),"")</f>
        <v>1655.2047221961959</v>
      </c>
      <c r="AF2458" s="33">
        <f>IFERROR($AA2458/VLOOKUP(CONCATENATE("EUR",C2458),[1]GEINDICE!AR$1:AS$65536,2,0),"")</f>
        <v>692.9819935038571</v>
      </c>
      <c r="AG2458" s="48" t="str">
        <f>VLOOKUP(E2458,[1]Apresentação!AW$1:AX$65536,2,0)</f>
        <v xml:space="preserve">                    2 - LEATHER AUXILIARIES</v>
      </c>
      <c r="AH2458" s="48" t="str">
        <f t="shared" si="656"/>
        <v xml:space="preserve">         5215000242 - PROVOL BA BR</v>
      </c>
      <c r="AI2458" s="49" t="str">
        <f t="shared" si="657"/>
        <v xml:space="preserve">     ZF1123 - GOBBA LEATHER INDUSTRIA E COMERCIO LTDA</v>
      </c>
      <c r="AJ2458" t="str">
        <f t="shared" si="658"/>
        <v xml:space="preserve">     90 - SALES</v>
      </c>
      <c r="AK2458" t="str">
        <f t="shared" si="659"/>
        <v/>
      </c>
      <c r="AL2458">
        <f t="shared" si="660"/>
        <v>7</v>
      </c>
      <c r="AM2458" t="str">
        <f t="shared" si="661"/>
        <v>2025 7</v>
      </c>
      <c r="AN2458" t="str">
        <f t="shared" si="662"/>
        <v xml:space="preserve">GOBBA </v>
      </c>
    </row>
    <row r="2459" spans="1:40" x14ac:dyDescent="0.35">
      <c r="A2459">
        <v>83326</v>
      </c>
      <c r="B2459" t="s">
        <v>274</v>
      </c>
      <c r="C2459" s="31">
        <v>45869</v>
      </c>
      <c r="D2459" t="s">
        <v>373</v>
      </c>
      <c r="E2459" t="s">
        <v>374</v>
      </c>
      <c r="F2459" t="s">
        <v>780</v>
      </c>
      <c r="G2459" t="s">
        <v>781</v>
      </c>
      <c r="H2459" t="s">
        <v>891</v>
      </c>
      <c r="I2459" t="s">
        <v>892</v>
      </c>
      <c r="J2459">
        <v>2000</v>
      </c>
      <c r="K2459">
        <v>22301.54</v>
      </c>
      <c r="L2459">
        <v>11923.76382</v>
      </c>
      <c r="M2459">
        <v>2676.21</v>
      </c>
      <c r="N2459">
        <v>11.15077</v>
      </c>
      <c r="O2459" s="32">
        <f t="shared" si="646"/>
        <v>19625.330000000002</v>
      </c>
      <c r="P2459" s="32">
        <f t="shared" si="647"/>
        <v>7701.5661800000016</v>
      </c>
      <c r="Q2459">
        <v>746433</v>
      </c>
      <c r="R2459" t="s">
        <v>312</v>
      </c>
      <c r="S2459" t="s">
        <v>466</v>
      </c>
      <c r="T2459" t="str">
        <f t="shared" si="648"/>
        <v>VEN</v>
      </c>
      <c r="U2459" t="s">
        <v>387</v>
      </c>
      <c r="V2459" s="33">
        <f t="shared" si="649"/>
        <v>22301.54</v>
      </c>
      <c r="W2459">
        <f t="shared" si="650"/>
        <v>2000</v>
      </c>
      <c r="X2459" s="33">
        <f t="shared" si="651"/>
        <v>19625.330000000002</v>
      </c>
      <c r="Y2459" s="33">
        <f t="shared" si="652"/>
        <v>2676.21</v>
      </c>
      <c r="Z2459" s="45">
        <f t="shared" si="653"/>
        <v>0.32740188256057662</v>
      </c>
      <c r="AA2459" s="33">
        <f t="shared" si="654"/>
        <v>7301.5661800000016</v>
      </c>
      <c r="AB2459" s="45">
        <f t="shared" si="655"/>
        <v>0.37204807154835107</v>
      </c>
      <c r="AC2459" s="33">
        <f>IFERROR($X2459/VLOOKUP(CONCATENATE("USD",C2459),[1]GEINDICE!AR$1:AS$65536,2,0),"")</f>
        <v>3502.3967591105402</v>
      </c>
      <c r="AD2459" s="33">
        <f>IFERROR($AA2459/VLOOKUP(CONCATENATE("USD",C2459),[1]GEINDICE!AR$1:AS$65536,2,0),"")</f>
        <v>1303.059960024271</v>
      </c>
      <c r="AE2459" s="33">
        <f>IFERROR($X2459/VLOOKUP(CONCATENATE("EUR",C2459),[1]GEINDICE!AR$1:AS$65536,2,0),"")</f>
        <v>3064.6381835785005</v>
      </c>
      <c r="AF2459" s="33">
        <f>IFERROR($AA2459/VLOOKUP(CONCATENATE("EUR",C2459),[1]GEINDICE!AR$1:AS$65536,2,0),"")</f>
        <v>1140.1927261938226</v>
      </c>
      <c r="AG2459" s="48" t="str">
        <f>VLOOKUP(E2459,[1]Apresentação!AW$1:AX$65536,2,0)</f>
        <v xml:space="preserve">                    2 - LEATHER AUXILIARIES</v>
      </c>
      <c r="AH2459" s="48" t="str">
        <f t="shared" si="656"/>
        <v xml:space="preserve">         5215000242 - PROVOL BA BR</v>
      </c>
      <c r="AI2459" s="49" t="str">
        <f t="shared" si="657"/>
        <v xml:space="preserve">     L00026 - INDUSTRIA DE PELES MINUANO LTDA</v>
      </c>
      <c r="AJ2459" t="str">
        <f t="shared" si="658"/>
        <v xml:space="preserve">     90 - SALES</v>
      </c>
      <c r="AK2459" t="str">
        <f t="shared" si="659"/>
        <v/>
      </c>
      <c r="AL2459">
        <f t="shared" si="660"/>
        <v>7</v>
      </c>
      <c r="AM2459" t="str">
        <f t="shared" si="661"/>
        <v>2025 7</v>
      </c>
      <c r="AN2459" t="str">
        <f t="shared" si="662"/>
        <v xml:space="preserve">INDUSTRIA </v>
      </c>
    </row>
    <row r="2460" spans="1:40" x14ac:dyDescent="0.35">
      <c r="A2460">
        <v>82888</v>
      </c>
      <c r="B2460" t="s">
        <v>274</v>
      </c>
      <c r="C2460" s="31">
        <v>45834</v>
      </c>
      <c r="D2460" t="s">
        <v>373</v>
      </c>
      <c r="E2460" t="s">
        <v>374</v>
      </c>
      <c r="F2460" t="s">
        <v>780</v>
      </c>
      <c r="G2460" t="s">
        <v>781</v>
      </c>
      <c r="H2460" t="s">
        <v>891</v>
      </c>
      <c r="I2460" t="s">
        <v>892</v>
      </c>
      <c r="J2460">
        <v>1000</v>
      </c>
      <c r="K2460">
        <v>11029.97</v>
      </c>
      <c r="L2460">
        <v>6113.8648999999996</v>
      </c>
      <c r="M2460">
        <v>1323.61</v>
      </c>
      <c r="N2460">
        <v>11.029969999999999</v>
      </c>
      <c r="O2460" s="32">
        <f t="shared" si="646"/>
        <v>9706.3599999999988</v>
      </c>
      <c r="P2460" s="32">
        <f t="shared" si="647"/>
        <v>3592.4950999999992</v>
      </c>
      <c r="Q2460">
        <v>742091</v>
      </c>
      <c r="R2460" t="s">
        <v>312</v>
      </c>
      <c r="S2460" t="s">
        <v>466</v>
      </c>
      <c r="T2460" t="str">
        <f t="shared" si="648"/>
        <v>VEN</v>
      </c>
      <c r="U2460" t="s">
        <v>387</v>
      </c>
      <c r="V2460" s="33">
        <f t="shared" si="649"/>
        <v>11029.97</v>
      </c>
      <c r="W2460">
        <f t="shared" si="650"/>
        <v>1000</v>
      </c>
      <c r="X2460" s="33">
        <f t="shared" si="651"/>
        <v>9706.3599999999988</v>
      </c>
      <c r="Y2460" s="33">
        <f t="shared" si="652"/>
        <v>1323.61</v>
      </c>
      <c r="Z2460" s="45">
        <f t="shared" si="653"/>
        <v>0.30757065522390353</v>
      </c>
      <c r="AA2460" s="33">
        <f t="shared" si="654"/>
        <v>3392.4950999999992</v>
      </c>
      <c r="AB2460" s="45">
        <f t="shared" si="655"/>
        <v>0.34951259792548389</v>
      </c>
      <c r="AC2460" s="33">
        <f>IFERROR($X2460/VLOOKUP(CONCATENATE("USD",C2460),[1]GEINDICE!AR$1:AS$65536,2,0),"")</f>
        <v>1760.1523256868254</v>
      </c>
      <c r="AD2460" s="33">
        <f>IFERROR($AA2460/VLOOKUP(CONCATENATE("USD",C2460),[1]GEINDICE!AR$1:AS$65536,2,0),"")</f>
        <v>615.19541209538477</v>
      </c>
      <c r="AE2460" s="33">
        <f>IFERROR($X2460/VLOOKUP(CONCATENATE("EUR",C2460),[1]GEINDICE!AR$1:AS$65536,2,0),"")</f>
        <v>1502.2302013526687</v>
      </c>
      <c r="AF2460" s="33">
        <f>IFERROR($AA2460/VLOOKUP(CONCATENATE("EUR",C2460),[1]GEINDICE!AR$1:AS$65536,2,0),"")</f>
        <v>525.04838035689397</v>
      </c>
      <c r="AG2460" s="48" t="str">
        <f>VLOOKUP(E2460,[1]Apresentação!AW$1:AX$65536,2,0)</f>
        <v xml:space="preserve">                    2 - LEATHER AUXILIARIES</v>
      </c>
      <c r="AH2460" s="48" t="str">
        <f t="shared" si="656"/>
        <v xml:space="preserve">         5215000242 - PROVOL BA BR</v>
      </c>
      <c r="AI2460" s="49" t="str">
        <f t="shared" si="657"/>
        <v xml:space="preserve">     L00026 - INDUSTRIA DE PELES MINUANO LTDA</v>
      </c>
      <c r="AJ2460" t="str">
        <f t="shared" si="658"/>
        <v xml:space="preserve">     90 - SALES</v>
      </c>
      <c r="AK2460" t="str">
        <f t="shared" si="659"/>
        <v/>
      </c>
      <c r="AL2460">
        <f t="shared" si="660"/>
        <v>6</v>
      </c>
      <c r="AM2460" t="str">
        <f t="shared" si="661"/>
        <v>2025 6</v>
      </c>
      <c r="AN2460" t="str">
        <f t="shared" si="662"/>
        <v xml:space="preserve">INDUSTRIA </v>
      </c>
    </row>
    <row r="2461" spans="1:40" x14ac:dyDescent="0.35">
      <c r="A2461">
        <v>84050</v>
      </c>
      <c r="B2461" t="s">
        <v>274</v>
      </c>
      <c r="C2461" s="31">
        <v>45930</v>
      </c>
      <c r="D2461" t="s">
        <v>373</v>
      </c>
      <c r="E2461" t="s">
        <v>374</v>
      </c>
      <c r="F2461" t="s">
        <v>780</v>
      </c>
      <c r="G2461" t="s">
        <v>781</v>
      </c>
      <c r="H2461" t="s">
        <v>891</v>
      </c>
      <c r="I2461" t="s">
        <v>892</v>
      </c>
      <c r="J2461">
        <v>2000</v>
      </c>
      <c r="K2461">
        <v>21185.14</v>
      </c>
      <c r="L2461">
        <v>11919.28701</v>
      </c>
      <c r="M2461">
        <v>2542.2399999999998</v>
      </c>
      <c r="N2461">
        <v>10.59257</v>
      </c>
      <c r="O2461" s="32">
        <f t="shared" si="646"/>
        <v>18642.900000000001</v>
      </c>
      <c r="P2461" s="32">
        <f t="shared" si="647"/>
        <v>6723.6129900000014</v>
      </c>
      <c r="Q2461">
        <v>762845</v>
      </c>
      <c r="R2461" t="s">
        <v>312</v>
      </c>
      <c r="S2461" t="s">
        <v>466</v>
      </c>
      <c r="T2461" t="str">
        <f t="shared" si="648"/>
        <v>VEN</v>
      </c>
      <c r="U2461" t="s">
        <v>387</v>
      </c>
      <c r="V2461" s="33">
        <f t="shared" si="649"/>
        <v>21185.14</v>
      </c>
      <c r="W2461">
        <f t="shared" si="650"/>
        <v>2000</v>
      </c>
      <c r="X2461" s="33">
        <f t="shared" si="651"/>
        <v>18642.900000000001</v>
      </c>
      <c r="Y2461" s="33">
        <f t="shared" si="652"/>
        <v>2542.2399999999998</v>
      </c>
      <c r="Z2461" s="45">
        <f t="shared" si="653"/>
        <v>0.2984928582015508</v>
      </c>
      <c r="AA2461" s="33">
        <f t="shared" si="654"/>
        <v>6323.6129900000014</v>
      </c>
      <c r="AB2461" s="45">
        <f t="shared" si="655"/>
        <v>0.33919685188463172</v>
      </c>
      <c r="AC2461" s="33">
        <f>IFERROR($X2461/VLOOKUP(CONCATENATE("USD",C2461),[1]GEINDICE!AR$1:AS$65536,2,0),"")</f>
        <v>3505.2269394201485</v>
      </c>
      <c r="AD2461" s="33">
        <f>IFERROR($AA2461/VLOOKUP(CONCATENATE("USD",C2461),[1]GEINDICE!AR$1:AS$65536,2,0),"")</f>
        <v>1188.9619429925172</v>
      </c>
      <c r="AE2461" s="33">
        <f>IFERROR($X2461/VLOOKUP(CONCATENATE("EUR",C2461),[1]GEINDICE!AR$1:AS$65536,2,0),"")</f>
        <v>2986.9740763290288</v>
      </c>
      <c r="AF2461" s="33">
        <f>IFERROR($AA2461/VLOOKUP(CONCATENATE("EUR",C2461),[1]GEINDICE!AR$1:AS$65536,2,0),"")</f>
        <v>1013.1722033518123</v>
      </c>
      <c r="AG2461" s="48" t="str">
        <f>VLOOKUP(E2461,[1]Apresentação!AW$1:AX$65536,2,0)</f>
        <v xml:space="preserve">                    2 - LEATHER AUXILIARIES</v>
      </c>
      <c r="AH2461" s="48" t="str">
        <f t="shared" si="656"/>
        <v xml:space="preserve">         5215000242 - PROVOL BA BR</v>
      </c>
      <c r="AI2461" s="49" t="str">
        <f t="shared" si="657"/>
        <v xml:space="preserve">     L00026 - INDUSTRIA DE PELES MINUANO LTDA</v>
      </c>
      <c r="AJ2461" t="str">
        <f t="shared" si="658"/>
        <v xml:space="preserve">     90 - SALES</v>
      </c>
      <c r="AK2461" t="str">
        <f t="shared" si="659"/>
        <v/>
      </c>
      <c r="AL2461">
        <f t="shared" si="660"/>
        <v>9</v>
      </c>
      <c r="AM2461" t="str">
        <f t="shared" si="661"/>
        <v>2025 9</v>
      </c>
      <c r="AN2461" t="str">
        <f t="shared" si="662"/>
        <v xml:space="preserve">INDUSTRIA </v>
      </c>
    </row>
    <row r="2462" spans="1:40" x14ac:dyDescent="0.35">
      <c r="A2462">
        <v>83900</v>
      </c>
      <c r="B2462" t="s">
        <v>274</v>
      </c>
      <c r="C2462" s="31">
        <v>45918</v>
      </c>
      <c r="D2462" t="s">
        <v>373</v>
      </c>
      <c r="E2462" t="s">
        <v>374</v>
      </c>
      <c r="F2462" t="s">
        <v>382</v>
      </c>
      <c r="G2462" t="s">
        <v>383</v>
      </c>
      <c r="H2462" t="s">
        <v>891</v>
      </c>
      <c r="I2462" t="s">
        <v>892</v>
      </c>
      <c r="J2462">
        <v>2000</v>
      </c>
      <c r="K2462">
        <v>22937.48</v>
      </c>
      <c r="L2462">
        <v>11919.28701</v>
      </c>
      <c r="M2462">
        <v>2752.53</v>
      </c>
      <c r="N2462">
        <v>11.468739999999999</v>
      </c>
      <c r="O2462" s="32">
        <f t="shared" si="646"/>
        <v>20184.95</v>
      </c>
      <c r="P2462" s="32">
        <f t="shared" si="647"/>
        <v>8265.6629900000007</v>
      </c>
      <c r="Q2462">
        <v>761745</v>
      </c>
      <c r="R2462" t="s">
        <v>312</v>
      </c>
      <c r="S2462" t="s">
        <v>466</v>
      </c>
      <c r="T2462" t="str">
        <f t="shared" si="648"/>
        <v>VEN</v>
      </c>
      <c r="U2462" t="s">
        <v>387</v>
      </c>
      <c r="V2462" s="33">
        <f t="shared" si="649"/>
        <v>22937.48</v>
      </c>
      <c r="W2462">
        <f t="shared" si="650"/>
        <v>2000</v>
      </c>
      <c r="X2462" s="33">
        <f t="shared" si="651"/>
        <v>20184.95</v>
      </c>
      <c r="Y2462" s="33">
        <f t="shared" si="652"/>
        <v>2752.53</v>
      </c>
      <c r="Z2462" s="45">
        <f t="shared" si="653"/>
        <v>0.34291748657655508</v>
      </c>
      <c r="AA2462" s="33">
        <f t="shared" si="654"/>
        <v>7865.6629900000007</v>
      </c>
      <c r="AB2462" s="45">
        <f t="shared" si="655"/>
        <v>0.38967958751446008</v>
      </c>
      <c r="AC2462" s="33">
        <f>IFERROR($X2462/VLOOKUP(CONCATENATE("USD",C2462),[1]GEINDICE!AR$1:AS$65536,2,0),"")</f>
        <v>3807.7626862856064</v>
      </c>
      <c r="AD2462" s="33">
        <f>IFERROR($AA2462/VLOOKUP(CONCATENATE("USD",C2462),[1]GEINDICE!AR$1:AS$65536,2,0),"")</f>
        <v>1483.8073929447276</v>
      </c>
      <c r="AE2462" s="33">
        <f>IFERROR($X2462/VLOOKUP(CONCATENATE("EUR",C2462),[1]GEINDICE!AR$1:AS$65536,2,0),"")</f>
        <v>3232.3847804503089</v>
      </c>
      <c r="AF2462" s="33">
        <f>IFERROR($AA2462/VLOOKUP(CONCATENATE("EUR",C2462),[1]GEINDICE!AR$1:AS$65536,2,0),"")</f>
        <v>1259.594367933895</v>
      </c>
      <c r="AG2462" s="48" t="str">
        <f>VLOOKUP(E2462,[1]Apresentação!AW$1:AX$65536,2,0)</f>
        <v xml:space="preserve">                    2 - LEATHER AUXILIARIES</v>
      </c>
      <c r="AH2462" s="48" t="str">
        <f t="shared" si="656"/>
        <v xml:space="preserve">         5215000242 - PROVOL BA BR</v>
      </c>
      <c r="AI2462" s="49" t="str">
        <f t="shared" si="657"/>
        <v xml:space="preserve">     ZF1123 - GOBBA LEATHER INDUSTRIA E COMERCIO LTDA</v>
      </c>
      <c r="AJ2462" t="str">
        <f t="shared" si="658"/>
        <v xml:space="preserve">     90 - SALES</v>
      </c>
      <c r="AK2462" t="str">
        <f t="shared" si="659"/>
        <v/>
      </c>
      <c r="AL2462">
        <f t="shared" si="660"/>
        <v>9</v>
      </c>
      <c r="AM2462" t="str">
        <f t="shared" si="661"/>
        <v>2025 9</v>
      </c>
      <c r="AN2462" t="str">
        <f t="shared" si="662"/>
        <v xml:space="preserve">GOBBA </v>
      </c>
    </row>
    <row r="2463" spans="1:40" x14ac:dyDescent="0.35">
      <c r="A2463">
        <v>84136</v>
      </c>
      <c r="B2463" t="s">
        <v>274</v>
      </c>
      <c r="C2463" s="31">
        <v>45937</v>
      </c>
      <c r="D2463" t="s">
        <v>373</v>
      </c>
      <c r="E2463" t="s">
        <v>374</v>
      </c>
      <c r="F2463" t="s">
        <v>382</v>
      </c>
      <c r="G2463" t="s">
        <v>383</v>
      </c>
      <c r="H2463" t="s">
        <v>891</v>
      </c>
      <c r="I2463" t="s">
        <v>892</v>
      </c>
      <c r="J2463">
        <v>1000</v>
      </c>
      <c r="K2463">
        <v>11555.57</v>
      </c>
      <c r="L2463">
        <v>6081.0307700000003</v>
      </c>
      <c r="M2463">
        <v>1386.69</v>
      </c>
      <c r="N2463">
        <v>11.555569999999999</v>
      </c>
      <c r="O2463" s="32">
        <f t="shared" si="646"/>
        <v>10168.879999999999</v>
      </c>
      <c r="P2463" s="32">
        <f t="shared" si="647"/>
        <v>4087.8492299999989</v>
      </c>
      <c r="Q2463">
        <v>763478</v>
      </c>
      <c r="R2463" t="s">
        <v>312</v>
      </c>
      <c r="S2463" t="s">
        <v>466</v>
      </c>
      <c r="T2463" t="str">
        <f t="shared" si="648"/>
        <v>VEN</v>
      </c>
      <c r="U2463" t="s">
        <v>387</v>
      </c>
      <c r="V2463" s="33">
        <f t="shared" si="649"/>
        <v>11555.57</v>
      </c>
      <c r="W2463">
        <f t="shared" si="650"/>
        <v>1000</v>
      </c>
      <c r="X2463" s="33">
        <f t="shared" si="651"/>
        <v>10168.879999999999</v>
      </c>
      <c r="Y2463" s="33">
        <f t="shared" si="652"/>
        <v>1386.69</v>
      </c>
      <c r="Z2463" s="45">
        <f t="shared" si="653"/>
        <v>0.33644807049760411</v>
      </c>
      <c r="AA2463" s="33">
        <f t="shared" si="654"/>
        <v>3887.8492299999989</v>
      </c>
      <c r="AB2463" s="45">
        <f t="shared" si="655"/>
        <v>0.38232816495031896</v>
      </c>
      <c r="AC2463" s="33">
        <f>IFERROR($X2463/VLOOKUP(CONCATENATE("USD",C2463),[1]GEINDICE!AR$1:AS$65536,2,0),"")</f>
        <v>1905.6050072147366</v>
      </c>
      <c r="AD2463" s="33">
        <f>IFERROR($AA2463/VLOOKUP(CONCATENATE("USD",C2463),[1]GEINDICE!AR$1:AS$65536,2,0),"")</f>
        <v>728.56646552854943</v>
      </c>
      <c r="AE2463" s="33">
        <f>IFERROR($X2463/VLOOKUP(CONCATENATE("EUR",C2463),[1]GEINDICE!AR$1:AS$65536,2,0),"")</f>
        <v>1632.2177814160284</v>
      </c>
      <c r="AF2463" s="33">
        <f>IFERROR($AA2463/VLOOKUP(CONCATENATE("EUR",C2463),[1]GEINDICE!AR$1:AS$65536,2,0),"")</f>
        <v>624.04282916807097</v>
      </c>
      <c r="AG2463" s="48" t="str">
        <f>VLOOKUP(E2463,[1]Apresentação!AW$1:AX$65536,2,0)</f>
        <v xml:space="preserve">                    2 - LEATHER AUXILIARIES</v>
      </c>
      <c r="AH2463" s="48" t="str">
        <f t="shared" si="656"/>
        <v xml:space="preserve">         5215000242 - PROVOL BA BR</v>
      </c>
      <c r="AI2463" s="49" t="str">
        <f t="shared" si="657"/>
        <v xml:space="preserve">     ZF1123 - GOBBA LEATHER INDUSTRIA E COMERCIO LTDA</v>
      </c>
      <c r="AJ2463" t="str">
        <f t="shared" si="658"/>
        <v xml:space="preserve">     90 - SALES</v>
      </c>
      <c r="AK2463" t="str">
        <f t="shared" si="659"/>
        <v/>
      </c>
      <c r="AL2463">
        <f t="shared" si="660"/>
        <v>10</v>
      </c>
      <c r="AM2463" t="str">
        <f t="shared" si="661"/>
        <v>2025 10</v>
      </c>
      <c r="AN2463" t="str">
        <f t="shared" si="662"/>
        <v xml:space="preserve">GOBBA </v>
      </c>
    </row>
    <row r="2464" spans="1:40" x14ac:dyDescent="0.35">
      <c r="A2464">
        <v>84610</v>
      </c>
      <c r="B2464" t="s">
        <v>274</v>
      </c>
      <c r="C2464" s="31">
        <v>45973</v>
      </c>
      <c r="D2464" t="s">
        <v>373</v>
      </c>
      <c r="E2464" t="s">
        <v>374</v>
      </c>
      <c r="F2464" t="s">
        <v>780</v>
      </c>
      <c r="G2464" t="s">
        <v>781</v>
      </c>
      <c r="H2464" t="s">
        <v>891</v>
      </c>
      <c r="I2464" t="s">
        <v>892</v>
      </c>
      <c r="J2464">
        <v>4000</v>
      </c>
      <c r="K2464">
        <v>41972.28</v>
      </c>
      <c r="L2464">
        <v>23574.72595</v>
      </c>
      <c r="M2464">
        <v>5036.7299999999996</v>
      </c>
      <c r="N2464">
        <v>10.493069999999999</v>
      </c>
      <c r="O2464" s="32">
        <f t="shared" si="646"/>
        <v>36935.550000000003</v>
      </c>
      <c r="P2464" s="32">
        <f t="shared" si="647"/>
        <v>13360.824050000003</v>
      </c>
      <c r="Q2464">
        <v>766937</v>
      </c>
      <c r="R2464" t="s">
        <v>312</v>
      </c>
      <c r="S2464" t="s">
        <v>466</v>
      </c>
      <c r="T2464" t="str">
        <f t="shared" si="648"/>
        <v>VEN</v>
      </c>
      <c r="U2464" t="s">
        <v>387</v>
      </c>
      <c r="V2464" s="33">
        <f t="shared" si="649"/>
        <v>41972.28</v>
      </c>
      <c r="W2464">
        <f t="shared" si="650"/>
        <v>4000</v>
      </c>
      <c r="X2464" s="33">
        <f t="shared" si="651"/>
        <v>36935.550000000003</v>
      </c>
      <c r="Y2464" s="33">
        <f t="shared" si="652"/>
        <v>5036.7299999999996</v>
      </c>
      <c r="Z2464" s="45">
        <f t="shared" si="653"/>
        <v>0.29926475402336977</v>
      </c>
      <c r="AA2464" s="33">
        <f t="shared" si="654"/>
        <v>12560.824050000003</v>
      </c>
      <c r="AB2464" s="45">
        <f t="shared" si="655"/>
        <v>0.34007410340444372</v>
      </c>
      <c r="AC2464" s="33" t="str">
        <f>IFERROR($X2464/VLOOKUP(CONCATENATE("USD",C2464),[1]GEINDICE!AR$1:AS$65536,2,0),"")</f>
        <v/>
      </c>
      <c r="AD2464" s="33" t="str">
        <f>IFERROR($AA2464/VLOOKUP(CONCATENATE("USD",C2464),[1]GEINDICE!AR$1:AS$65536,2,0),"")</f>
        <v/>
      </c>
      <c r="AE2464" s="33" t="str">
        <f>IFERROR($X2464/VLOOKUP(CONCATENATE("EUR",C2464),[1]GEINDICE!AR$1:AS$65536,2,0),"")</f>
        <v/>
      </c>
      <c r="AF2464" s="33" t="str">
        <f>IFERROR($AA2464/VLOOKUP(CONCATENATE("EUR",C2464),[1]GEINDICE!AR$1:AS$65536,2,0),"")</f>
        <v/>
      </c>
      <c r="AG2464" s="48" t="str">
        <f>VLOOKUP(E2464,[1]Apresentação!AW$1:AX$65536,2,0)</f>
        <v xml:space="preserve">                    2 - LEATHER AUXILIARIES</v>
      </c>
      <c r="AH2464" s="48" t="str">
        <f t="shared" si="656"/>
        <v xml:space="preserve">         5215000242 - PROVOL BA BR</v>
      </c>
      <c r="AI2464" s="49" t="str">
        <f t="shared" si="657"/>
        <v xml:space="preserve">     L00026 - INDUSTRIA DE PELES MINUANO LTDA</v>
      </c>
      <c r="AJ2464" t="str">
        <f t="shared" si="658"/>
        <v xml:space="preserve">     90 - SALES</v>
      </c>
      <c r="AK2464" t="str">
        <f t="shared" si="659"/>
        <v/>
      </c>
      <c r="AL2464">
        <f t="shared" si="660"/>
        <v>11</v>
      </c>
      <c r="AM2464" t="str">
        <f t="shared" si="661"/>
        <v>2025 11</v>
      </c>
      <c r="AN2464" t="str">
        <f t="shared" si="662"/>
        <v xml:space="preserve">INDUSTRIA </v>
      </c>
    </row>
    <row r="2465" spans="1:40" x14ac:dyDescent="0.35">
      <c r="A2465">
        <v>83572</v>
      </c>
      <c r="B2465" t="s">
        <v>274</v>
      </c>
      <c r="C2465" s="31">
        <v>45889</v>
      </c>
      <c r="D2465" t="s">
        <v>373</v>
      </c>
      <c r="E2465" t="s">
        <v>374</v>
      </c>
      <c r="F2465" t="s">
        <v>382</v>
      </c>
      <c r="G2465" t="s">
        <v>383</v>
      </c>
      <c r="H2465" t="s">
        <v>891</v>
      </c>
      <c r="I2465" t="s">
        <v>892</v>
      </c>
      <c r="J2465">
        <v>1000</v>
      </c>
      <c r="K2465">
        <v>11648.45</v>
      </c>
      <c r="L2465">
        <v>5954.71479</v>
      </c>
      <c r="M2465">
        <v>1397.83</v>
      </c>
      <c r="N2465">
        <v>11.648449999999999</v>
      </c>
      <c r="O2465" s="32">
        <f t="shared" si="646"/>
        <v>10250.620000000001</v>
      </c>
      <c r="P2465" s="32">
        <f t="shared" si="647"/>
        <v>4295.9052100000008</v>
      </c>
      <c r="Q2465">
        <v>758630</v>
      </c>
      <c r="R2465" t="s">
        <v>312</v>
      </c>
      <c r="S2465" t="s">
        <v>466</v>
      </c>
      <c r="T2465" t="str">
        <f t="shared" si="648"/>
        <v>VEN</v>
      </c>
      <c r="U2465" t="s">
        <v>387</v>
      </c>
      <c r="V2465" s="33">
        <f t="shared" si="649"/>
        <v>11648.45</v>
      </c>
      <c r="W2465">
        <f t="shared" si="650"/>
        <v>1000</v>
      </c>
      <c r="X2465" s="33">
        <f t="shared" si="651"/>
        <v>10250.620000000001</v>
      </c>
      <c r="Y2465" s="33">
        <f t="shared" si="652"/>
        <v>1397.83</v>
      </c>
      <c r="Z2465" s="45">
        <f t="shared" si="653"/>
        <v>0.35162662929402627</v>
      </c>
      <c r="AA2465" s="33">
        <f t="shared" si="654"/>
        <v>4095.9052100000008</v>
      </c>
      <c r="AB2465" s="45">
        <f t="shared" si="655"/>
        <v>0.39957633879706794</v>
      </c>
      <c r="AC2465" s="33">
        <f>IFERROR($X2465/VLOOKUP(CONCATENATE("USD",C2465),[1]GEINDICE!AR$1:AS$65536,2,0),"")</f>
        <v>1873.0804370865769</v>
      </c>
      <c r="AD2465" s="33">
        <f>IFERROR($AA2465/VLOOKUP(CONCATENATE("USD",C2465),[1]GEINDICE!AR$1:AS$65536,2,0),"")</f>
        <v>748.43862332346612</v>
      </c>
      <c r="AE2465" s="33">
        <f>IFERROR($X2465/VLOOKUP(CONCATENATE("EUR",C2465),[1]GEINDICE!AR$1:AS$65536,2,0),"")</f>
        <v>1607.9403921568628</v>
      </c>
      <c r="AF2465" s="33">
        <f>IFERROR($AA2465/VLOOKUP(CONCATENATE("EUR",C2465),[1]GEINDICE!AR$1:AS$65536,2,0),"")</f>
        <v>642.49493490196096</v>
      </c>
      <c r="AG2465" s="48" t="str">
        <f>VLOOKUP(E2465,[1]Apresentação!AW$1:AX$65536,2,0)</f>
        <v xml:space="preserve">                    2 - LEATHER AUXILIARIES</v>
      </c>
      <c r="AH2465" s="48" t="str">
        <f t="shared" si="656"/>
        <v xml:space="preserve">         5215000242 - PROVOL BA BR</v>
      </c>
      <c r="AI2465" s="49" t="str">
        <f t="shared" si="657"/>
        <v xml:space="preserve">     ZF1123 - GOBBA LEATHER INDUSTRIA E COMERCIO LTDA</v>
      </c>
      <c r="AJ2465" t="str">
        <f t="shared" si="658"/>
        <v xml:space="preserve">     90 - SALES</v>
      </c>
      <c r="AK2465" t="str">
        <f t="shared" si="659"/>
        <v/>
      </c>
      <c r="AL2465">
        <f t="shared" si="660"/>
        <v>8</v>
      </c>
      <c r="AM2465" t="str">
        <f t="shared" si="661"/>
        <v>2025 8</v>
      </c>
      <c r="AN2465" t="str">
        <f t="shared" si="662"/>
        <v xml:space="preserve">GOBBA </v>
      </c>
    </row>
    <row r="2466" spans="1:40" x14ac:dyDescent="0.35">
      <c r="A2466">
        <v>83574</v>
      </c>
      <c r="B2466" t="s">
        <v>274</v>
      </c>
      <c r="C2466" s="31">
        <v>45889</v>
      </c>
      <c r="D2466" t="s">
        <v>373</v>
      </c>
      <c r="E2466" t="s">
        <v>374</v>
      </c>
      <c r="F2466" t="s">
        <v>780</v>
      </c>
      <c r="G2466" t="s">
        <v>781</v>
      </c>
      <c r="H2466" t="s">
        <v>891</v>
      </c>
      <c r="I2466" t="s">
        <v>892</v>
      </c>
      <c r="J2466">
        <v>2000</v>
      </c>
      <c r="K2466">
        <v>21776.959999999999</v>
      </c>
      <c r="L2466">
        <v>11909.42958</v>
      </c>
      <c r="M2466">
        <v>2613.2600000000002</v>
      </c>
      <c r="N2466">
        <v>10.888479999999999</v>
      </c>
      <c r="O2466" s="32">
        <f t="shared" si="646"/>
        <v>19163.699999999997</v>
      </c>
      <c r="P2466" s="32">
        <f t="shared" si="647"/>
        <v>7254.2704199999971</v>
      </c>
      <c r="Q2466">
        <v>758686</v>
      </c>
      <c r="R2466" t="s">
        <v>312</v>
      </c>
      <c r="S2466" t="s">
        <v>466</v>
      </c>
      <c r="T2466" t="str">
        <f t="shared" si="648"/>
        <v>VEN</v>
      </c>
      <c r="U2466" t="s">
        <v>387</v>
      </c>
      <c r="V2466" s="33">
        <f t="shared" si="649"/>
        <v>21776.959999999999</v>
      </c>
      <c r="W2466">
        <f t="shared" si="650"/>
        <v>2000</v>
      </c>
      <c r="X2466" s="33">
        <f t="shared" si="651"/>
        <v>19163.699999999997</v>
      </c>
      <c r="Y2466" s="33">
        <f t="shared" si="652"/>
        <v>2613.2600000000002</v>
      </c>
      <c r="Z2466" s="45">
        <f t="shared" si="653"/>
        <v>0.31474872617665633</v>
      </c>
      <c r="AA2466" s="33">
        <f t="shared" si="654"/>
        <v>6854.2704199999971</v>
      </c>
      <c r="AB2466" s="45">
        <f t="shared" si="655"/>
        <v>0.35766946988316445</v>
      </c>
      <c r="AC2466" s="33">
        <f>IFERROR($X2466/VLOOKUP(CONCATENATE("USD",C2466),[1]GEINDICE!AR$1:AS$65536,2,0),"")</f>
        <v>3501.7541936191201</v>
      </c>
      <c r="AD2466" s="33">
        <f>IFERROR($AA2466/VLOOKUP(CONCATENATE("USD",C2466),[1]GEINDICE!AR$1:AS$65536,2,0),"")</f>
        <v>1252.4705660928987</v>
      </c>
      <c r="AE2466" s="33">
        <f>IFERROR($X2466/VLOOKUP(CONCATENATE("EUR",C2466),[1]GEINDICE!AR$1:AS$65536,2,0),"")</f>
        <v>3006.0705882352936</v>
      </c>
      <c r="AF2466" s="33">
        <f>IFERROR($AA2466/VLOOKUP(CONCATENATE("EUR",C2466),[1]GEINDICE!AR$1:AS$65536,2,0),"")</f>
        <v>1075.1796737254897</v>
      </c>
      <c r="AG2466" s="48" t="str">
        <f>VLOOKUP(E2466,[1]Apresentação!AW$1:AX$65536,2,0)</f>
        <v xml:space="preserve">                    2 - LEATHER AUXILIARIES</v>
      </c>
      <c r="AH2466" s="48" t="str">
        <f t="shared" si="656"/>
        <v xml:space="preserve">         5215000242 - PROVOL BA BR</v>
      </c>
      <c r="AI2466" s="49" t="str">
        <f t="shared" si="657"/>
        <v xml:space="preserve">     L00026 - INDUSTRIA DE PELES MINUANO LTDA</v>
      </c>
      <c r="AJ2466" t="str">
        <f t="shared" si="658"/>
        <v xml:space="preserve">     90 - SALES</v>
      </c>
      <c r="AK2466" t="str">
        <f t="shared" si="659"/>
        <v/>
      </c>
      <c r="AL2466">
        <f t="shared" si="660"/>
        <v>8</v>
      </c>
      <c r="AM2466" t="str">
        <f t="shared" si="661"/>
        <v>2025 8</v>
      </c>
      <c r="AN2466" t="str">
        <f t="shared" si="662"/>
        <v xml:space="preserve">INDUSTRIA </v>
      </c>
    </row>
    <row r="2467" spans="1:40" x14ac:dyDescent="0.35">
      <c r="A2467">
        <v>84740</v>
      </c>
      <c r="B2467" t="s">
        <v>274</v>
      </c>
      <c r="C2467" s="31">
        <v>45982</v>
      </c>
      <c r="D2467" t="s">
        <v>373</v>
      </c>
      <c r="E2467" t="s">
        <v>374</v>
      </c>
      <c r="F2467" t="s">
        <v>382</v>
      </c>
      <c r="G2467" t="s">
        <v>383</v>
      </c>
      <c r="H2467" t="s">
        <v>891</v>
      </c>
      <c r="I2467" t="s">
        <v>892</v>
      </c>
      <c r="J2467">
        <v>2000</v>
      </c>
      <c r="K2467">
        <v>23051.96</v>
      </c>
      <c r="L2467">
        <v>11788.13594</v>
      </c>
      <c r="M2467">
        <v>2766.26</v>
      </c>
      <c r="N2467">
        <v>11.525979999999999</v>
      </c>
      <c r="O2467" s="32">
        <f t="shared" si="646"/>
        <v>20285.699999999997</v>
      </c>
      <c r="P2467" s="32">
        <f t="shared" si="647"/>
        <v>8497.564059999997</v>
      </c>
      <c r="Q2467">
        <v>768031</v>
      </c>
      <c r="R2467" t="s">
        <v>312</v>
      </c>
      <c r="S2467" t="s">
        <v>466</v>
      </c>
      <c r="T2467" t="str">
        <f t="shared" si="648"/>
        <v>VEN</v>
      </c>
      <c r="U2467" t="s">
        <v>387</v>
      </c>
      <c r="V2467" s="33">
        <f t="shared" si="649"/>
        <v>23051.96</v>
      </c>
      <c r="W2467">
        <f t="shared" si="650"/>
        <v>2000</v>
      </c>
      <c r="X2467" s="33">
        <f t="shared" si="651"/>
        <v>20285.699999999997</v>
      </c>
      <c r="Y2467" s="33">
        <f t="shared" si="652"/>
        <v>2766.26</v>
      </c>
      <c r="Z2467" s="45">
        <f t="shared" si="653"/>
        <v>0.3512744278577612</v>
      </c>
      <c r="AA2467" s="33">
        <f t="shared" si="654"/>
        <v>8097.564059999997</v>
      </c>
      <c r="AB2467" s="45">
        <f t="shared" si="655"/>
        <v>0.39917597420843243</v>
      </c>
      <c r="AC2467" s="33" t="str">
        <f>IFERROR($X2467/VLOOKUP(CONCATENATE("USD",C2467),[1]GEINDICE!AR$1:AS$65536,2,0),"")</f>
        <v/>
      </c>
      <c r="AD2467" s="33" t="str">
        <f>IFERROR($AA2467/VLOOKUP(CONCATENATE("USD",C2467),[1]GEINDICE!AR$1:AS$65536,2,0),"")</f>
        <v/>
      </c>
      <c r="AE2467" s="33" t="str">
        <f>IFERROR($X2467/VLOOKUP(CONCATENATE("EUR",C2467),[1]GEINDICE!AR$1:AS$65536,2,0),"")</f>
        <v/>
      </c>
      <c r="AF2467" s="33" t="str">
        <f>IFERROR($AA2467/VLOOKUP(CONCATENATE("EUR",C2467),[1]GEINDICE!AR$1:AS$65536,2,0),"")</f>
        <v/>
      </c>
      <c r="AG2467" s="48" t="str">
        <f>VLOOKUP(E2467,[1]Apresentação!AW$1:AX$65536,2,0)</f>
        <v xml:space="preserve">                    2 - LEATHER AUXILIARIES</v>
      </c>
      <c r="AH2467" s="48" t="str">
        <f t="shared" si="656"/>
        <v xml:space="preserve">         5215000242 - PROVOL BA BR</v>
      </c>
      <c r="AI2467" s="49" t="str">
        <f t="shared" si="657"/>
        <v xml:space="preserve">     ZF1123 - GOBBA LEATHER INDUSTRIA E COMERCIO LTDA</v>
      </c>
      <c r="AJ2467" t="str">
        <f t="shared" si="658"/>
        <v xml:space="preserve">     90 - SALES</v>
      </c>
      <c r="AK2467" t="str">
        <f t="shared" si="659"/>
        <v/>
      </c>
      <c r="AL2467">
        <f t="shared" si="660"/>
        <v>11</v>
      </c>
      <c r="AM2467" t="str">
        <f t="shared" si="661"/>
        <v>2025 11</v>
      </c>
      <c r="AN2467" t="str">
        <f t="shared" si="662"/>
        <v xml:space="preserve">GOBBA </v>
      </c>
    </row>
    <row r="2468" spans="1:40" x14ac:dyDescent="0.35">
      <c r="A2468">
        <v>84679</v>
      </c>
      <c r="B2468" t="s">
        <v>274</v>
      </c>
      <c r="C2468" s="31">
        <v>45979</v>
      </c>
      <c r="D2468" t="s">
        <v>373</v>
      </c>
      <c r="E2468" t="s">
        <v>374</v>
      </c>
      <c r="F2468" t="s">
        <v>382</v>
      </c>
      <c r="G2468" t="s">
        <v>383</v>
      </c>
      <c r="H2468" t="s">
        <v>891</v>
      </c>
      <c r="I2468" t="s">
        <v>892</v>
      </c>
      <c r="J2468">
        <v>2000</v>
      </c>
      <c r="K2468">
        <v>22875.260000000002</v>
      </c>
      <c r="L2468">
        <v>11787.36298</v>
      </c>
      <c r="M2468">
        <v>2745.06</v>
      </c>
      <c r="N2468">
        <v>11.437629999999999</v>
      </c>
      <c r="O2468" s="32">
        <f t="shared" si="646"/>
        <v>20130.2</v>
      </c>
      <c r="P2468" s="32">
        <f t="shared" si="647"/>
        <v>8342.8370200000008</v>
      </c>
      <c r="Q2468">
        <v>767539</v>
      </c>
      <c r="R2468" t="s">
        <v>312</v>
      </c>
      <c r="S2468" t="s">
        <v>466</v>
      </c>
      <c r="T2468" t="str">
        <f t="shared" si="648"/>
        <v>VEN</v>
      </c>
      <c r="U2468" t="s">
        <v>387</v>
      </c>
      <c r="V2468" s="33">
        <f t="shared" si="649"/>
        <v>22875.260000000002</v>
      </c>
      <c r="W2468">
        <f t="shared" si="650"/>
        <v>2000</v>
      </c>
      <c r="X2468" s="33">
        <f t="shared" si="651"/>
        <v>20130.2</v>
      </c>
      <c r="Y2468" s="33">
        <f t="shared" si="652"/>
        <v>2745.06</v>
      </c>
      <c r="Z2468" s="45">
        <f t="shared" si="653"/>
        <v>0.34722390128024777</v>
      </c>
      <c r="AA2468" s="33">
        <f t="shared" si="654"/>
        <v>7942.8370200000008</v>
      </c>
      <c r="AB2468" s="45">
        <f t="shared" si="655"/>
        <v>0.39457317960079885</v>
      </c>
      <c r="AC2468" s="33" t="str">
        <f>IFERROR($X2468/VLOOKUP(CONCATENATE("USD",C2468),[1]GEINDICE!AR$1:AS$65536,2,0),"")</f>
        <v/>
      </c>
      <c r="AD2468" s="33" t="str">
        <f>IFERROR($AA2468/VLOOKUP(CONCATENATE("USD",C2468),[1]GEINDICE!AR$1:AS$65536,2,0),"")</f>
        <v/>
      </c>
      <c r="AE2468" s="33" t="str">
        <f>IFERROR($X2468/VLOOKUP(CONCATENATE("EUR",C2468),[1]GEINDICE!AR$1:AS$65536,2,0),"")</f>
        <v/>
      </c>
      <c r="AF2468" s="33" t="str">
        <f>IFERROR($AA2468/VLOOKUP(CONCATENATE("EUR",C2468),[1]GEINDICE!AR$1:AS$65536,2,0),"")</f>
        <v/>
      </c>
      <c r="AG2468" s="48" t="str">
        <f>VLOOKUP(E2468,[1]Apresentação!AW$1:AX$65536,2,0)</f>
        <v xml:space="preserve">                    2 - LEATHER AUXILIARIES</v>
      </c>
      <c r="AH2468" s="48" t="str">
        <f t="shared" si="656"/>
        <v xml:space="preserve">         5215000242 - PROVOL BA BR</v>
      </c>
      <c r="AI2468" s="49" t="str">
        <f t="shared" si="657"/>
        <v xml:space="preserve">     ZF1123 - GOBBA LEATHER INDUSTRIA E COMERCIO LTDA</v>
      </c>
      <c r="AJ2468" t="str">
        <f t="shared" si="658"/>
        <v xml:space="preserve">     90 - SALES</v>
      </c>
      <c r="AK2468" t="str">
        <f t="shared" si="659"/>
        <v/>
      </c>
      <c r="AL2468">
        <f t="shared" si="660"/>
        <v>11</v>
      </c>
      <c r="AM2468" t="str">
        <f t="shared" si="661"/>
        <v>2025 11</v>
      </c>
      <c r="AN2468" t="str">
        <f t="shared" si="662"/>
        <v xml:space="preserve">GOBBA </v>
      </c>
    </row>
    <row r="2469" spans="1:40" x14ac:dyDescent="0.35">
      <c r="A2469">
        <v>84770</v>
      </c>
      <c r="B2469" t="s">
        <v>274</v>
      </c>
      <c r="C2469" s="31">
        <v>45986</v>
      </c>
      <c r="D2469" t="s">
        <v>373</v>
      </c>
      <c r="E2469" t="s">
        <v>374</v>
      </c>
      <c r="F2469" t="s">
        <v>780</v>
      </c>
      <c r="G2469" t="s">
        <v>781</v>
      </c>
      <c r="H2469" t="s">
        <v>891</v>
      </c>
      <c r="I2469" t="s">
        <v>892</v>
      </c>
      <c r="J2469">
        <v>2000</v>
      </c>
      <c r="K2469">
        <v>21471.3</v>
      </c>
      <c r="L2469">
        <v>11788.13594</v>
      </c>
      <c r="M2469">
        <v>2576.58</v>
      </c>
      <c r="N2469">
        <v>10.73565</v>
      </c>
      <c r="O2469" s="32">
        <f t="shared" si="646"/>
        <v>18894.72</v>
      </c>
      <c r="P2469" s="32">
        <f t="shared" si="647"/>
        <v>7106.584060000001</v>
      </c>
      <c r="Q2469">
        <v>768122</v>
      </c>
      <c r="R2469" t="s">
        <v>312</v>
      </c>
      <c r="S2469" t="s">
        <v>466</v>
      </c>
      <c r="T2469" t="str">
        <f t="shared" si="648"/>
        <v>VEN</v>
      </c>
      <c r="U2469" t="s">
        <v>387</v>
      </c>
      <c r="V2469" s="33">
        <f t="shared" si="649"/>
        <v>21471.3</v>
      </c>
      <c r="W2469">
        <f t="shared" si="650"/>
        <v>2000</v>
      </c>
      <c r="X2469" s="33">
        <f t="shared" si="651"/>
        <v>18894.72</v>
      </c>
      <c r="Y2469" s="33">
        <f t="shared" si="652"/>
        <v>2576.58</v>
      </c>
      <c r="Z2469" s="45">
        <f t="shared" si="653"/>
        <v>0.31235109471713407</v>
      </c>
      <c r="AA2469" s="33">
        <f t="shared" si="654"/>
        <v>6706.584060000001</v>
      </c>
      <c r="AB2469" s="45">
        <f t="shared" si="655"/>
        <v>0.35494487666395697</v>
      </c>
      <c r="AC2469" s="33" t="str">
        <f>IFERROR($X2469/VLOOKUP(CONCATENATE("USD",C2469),[1]GEINDICE!AR$1:AS$65536,2,0),"")</f>
        <v/>
      </c>
      <c r="AD2469" s="33" t="str">
        <f>IFERROR($AA2469/VLOOKUP(CONCATENATE("USD",C2469),[1]GEINDICE!AR$1:AS$65536,2,0),"")</f>
        <v/>
      </c>
      <c r="AE2469" s="33" t="str">
        <f>IFERROR($X2469/VLOOKUP(CONCATENATE("EUR",C2469),[1]GEINDICE!AR$1:AS$65536,2,0),"")</f>
        <v/>
      </c>
      <c r="AF2469" s="33" t="str">
        <f>IFERROR($AA2469/VLOOKUP(CONCATENATE("EUR",C2469),[1]GEINDICE!AR$1:AS$65536,2,0),"")</f>
        <v/>
      </c>
      <c r="AG2469" s="48" t="str">
        <f>VLOOKUP(E2469,[1]Apresentação!AW$1:AX$65536,2,0)</f>
        <v xml:space="preserve">                    2 - LEATHER AUXILIARIES</v>
      </c>
      <c r="AH2469" s="48" t="str">
        <f t="shared" si="656"/>
        <v xml:space="preserve">         5215000242 - PROVOL BA BR</v>
      </c>
      <c r="AI2469" s="49" t="str">
        <f t="shared" si="657"/>
        <v xml:space="preserve">     L00026 - INDUSTRIA DE PELES MINUANO LTDA</v>
      </c>
      <c r="AJ2469" t="str">
        <f t="shared" si="658"/>
        <v xml:space="preserve">     90 - SALES</v>
      </c>
      <c r="AK2469" t="str">
        <f t="shared" si="659"/>
        <v/>
      </c>
      <c r="AL2469">
        <f t="shared" si="660"/>
        <v>11</v>
      </c>
      <c r="AM2469" t="str">
        <f t="shared" si="661"/>
        <v>2025 11</v>
      </c>
      <c r="AN2469" t="str">
        <f t="shared" si="662"/>
        <v xml:space="preserve">INDUSTRIA </v>
      </c>
    </row>
    <row r="2470" spans="1:40" x14ac:dyDescent="0.35">
      <c r="A2470">
        <v>84779</v>
      </c>
      <c r="B2470" t="s">
        <v>274</v>
      </c>
      <c r="C2470" s="31">
        <v>45986</v>
      </c>
      <c r="D2470" t="s">
        <v>373</v>
      </c>
      <c r="E2470" t="s">
        <v>374</v>
      </c>
      <c r="F2470" t="s">
        <v>382</v>
      </c>
      <c r="G2470" t="s">
        <v>383</v>
      </c>
      <c r="H2470" t="s">
        <v>891</v>
      </c>
      <c r="I2470" t="s">
        <v>892</v>
      </c>
      <c r="J2470">
        <v>4000</v>
      </c>
      <c r="K2470">
        <v>46611.08</v>
      </c>
      <c r="L2470">
        <v>23576.27188</v>
      </c>
      <c r="M2470">
        <v>5593.39</v>
      </c>
      <c r="N2470">
        <v>11.65277</v>
      </c>
      <c r="O2470" s="32">
        <f t="shared" si="646"/>
        <v>41017.69</v>
      </c>
      <c r="P2470" s="32">
        <f t="shared" si="647"/>
        <v>17441.418120000002</v>
      </c>
      <c r="Q2470">
        <v>768176</v>
      </c>
      <c r="R2470" t="s">
        <v>312</v>
      </c>
      <c r="S2470" t="s">
        <v>466</v>
      </c>
      <c r="T2470" t="str">
        <f t="shared" si="648"/>
        <v>VEN</v>
      </c>
      <c r="U2470" t="s">
        <v>387</v>
      </c>
      <c r="V2470" s="33">
        <f t="shared" si="649"/>
        <v>46611.08</v>
      </c>
      <c r="W2470">
        <f t="shared" si="650"/>
        <v>4000</v>
      </c>
      <c r="X2470" s="33">
        <f t="shared" si="651"/>
        <v>41017.69</v>
      </c>
      <c r="Y2470" s="33">
        <f t="shared" si="652"/>
        <v>5593.39</v>
      </c>
      <c r="Z2470" s="45">
        <f t="shared" si="653"/>
        <v>0.3570270871217745</v>
      </c>
      <c r="AA2470" s="33">
        <f t="shared" si="654"/>
        <v>16641.418120000002</v>
      </c>
      <c r="AB2470" s="45">
        <f t="shared" si="655"/>
        <v>0.40571319642817527</v>
      </c>
      <c r="AC2470" s="33" t="str">
        <f>IFERROR($X2470/VLOOKUP(CONCATENATE("USD",C2470),[1]GEINDICE!AR$1:AS$65536,2,0),"")</f>
        <v/>
      </c>
      <c r="AD2470" s="33" t="str">
        <f>IFERROR($AA2470/VLOOKUP(CONCATENATE("USD",C2470),[1]GEINDICE!AR$1:AS$65536,2,0),"")</f>
        <v/>
      </c>
      <c r="AE2470" s="33" t="str">
        <f>IFERROR($X2470/VLOOKUP(CONCATENATE("EUR",C2470),[1]GEINDICE!AR$1:AS$65536,2,0),"")</f>
        <v/>
      </c>
      <c r="AF2470" s="33" t="str">
        <f>IFERROR($AA2470/VLOOKUP(CONCATENATE("EUR",C2470),[1]GEINDICE!AR$1:AS$65536,2,0),"")</f>
        <v/>
      </c>
      <c r="AG2470" s="48" t="str">
        <f>VLOOKUP(E2470,[1]Apresentação!AW$1:AX$65536,2,0)</f>
        <v xml:space="preserve">                    2 - LEATHER AUXILIARIES</v>
      </c>
      <c r="AH2470" s="48" t="str">
        <f t="shared" si="656"/>
        <v xml:space="preserve">         5215000242 - PROVOL BA BR</v>
      </c>
      <c r="AI2470" s="49" t="str">
        <f t="shared" si="657"/>
        <v xml:space="preserve">     ZF1123 - GOBBA LEATHER INDUSTRIA E COMERCIO LTDA</v>
      </c>
      <c r="AJ2470" t="str">
        <f t="shared" si="658"/>
        <v xml:space="preserve">     90 - SALES</v>
      </c>
      <c r="AK2470" t="str">
        <f t="shared" si="659"/>
        <v/>
      </c>
      <c r="AL2470">
        <f t="shared" si="660"/>
        <v>11</v>
      </c>
      <c r="AM2470" t="str">
        <f t="shared" si="661"/>
        <v>2025 11</v>
      </c>
      <c r="AN2470" t="str">
        <f t="shared" si="662"/>
        <v xml:space="preserve">GOBBA </v>
      </c>
    </row>
    <row r="2471" spans="1:40" x14ac:dyDescent="0.35">
      <c r="A2471">
        <v>84814</v>
      </c>
      <c r="B2471" t="s">
        <v>274</v>
      </c>
      <c r="C2471" s="31">
        <v>45988</v>
      </c>
      <c r="D2471" t="s">
        <v>373</v>
      </c>
      <c r="E2471" t="s">
        <v>374</v>
      </c>
      <c r="F2471" t="s">
        <v>375</v>
      </c>
      <c r="G2471" t="s">
        <v>376</v>
      </c>
      <c r="H2471" t="s">
        <v>891</v>
      </c>
      <c r="I2471" t="s">
        <v>892</v>
      </c>
      <c r="J2471">
        <v>2000</v>
      </c>
      <c r="K2471">
        <v>22014.54</v>
      </c>
      <c r="L2471">
        <v>11788.13594</v>
      </c>
      <c r="M2471">
        <v>2641.77</v>
      </c>
      <c r="N2471">
        <v>11.00727</v>
      </c>
      <c r="O2471" s="32">
        <f t="shared" si="646"/>
        <v>19372.77</v>
      </c>
      <c r="P2471" s="32">
        <f t="shared" si="647"/>
        <v>7584.6340600000003</v>
      </c>
      <c r="Q2471">
        <v>768446</v>
      </c>
      <c r="R2471" t="s">
        <v>312</v>
      </c>
      <c r="S2471" t="s">
        <v>466</v>
      </c>
      <c r="T2471" t="str">
        <f t="shared" si="648"/>
        <v>VEN</v>
      </c>
      <c r="U2471" t="s">
        <v>432</v>
      </c>
      <c r="V2471" s="33">
        <f t="shared" si="649"/>
        <v>22014.54</v>
      </c>
      <c r="W2471">
        <f t="shared" si="650"/>
        <v>2000</v>
      </c>
      <c r="X2471" s="33">
        <f t="shared" si="651"/>
        <v>19372.77</v>
      </c>
      <c r="Y2471" s="33">
        <f t="shared" si="652"/>
        <v>2641.77</v>
      </c>
      <c r="Z2471" s="45">
        <f t="shared" si="653"/>
        <v>0.32635858210073887</v>
      </c>
      <c r="AA2471" s="33">
        <f t="shared" si="654"/>
        <v>7184.6340600000003</v>
      </c>
      <c r="AB2471" s="45">
        <f t="shared" si="655"/>
        <v>0.37086250752989891</v>
      </c>
      <c r="AC2471" s="33" t="str">
        <f>IFERROR($X2471/VLOOKUP(CONCATENATE("USD",C2471),[1]GEINDICE!AR$1:AS$65536,2,0),"")</f>
        <v/>
      </c>
      <c r="AD2471" s="33" t="str">
        <f>IFERROR($AA2471/VLOOKUP(CONCATENATE("USD",C2471),[1]GEINDICE!AR$1:AS$65536,2,0),"")</f>
        <v/>
      </c>
      <c r="AE2471" s="33" t="str">
        <f>IFERROR($X2471/VLOOKUP(CONCATENATE("EUR",C2471),[1]GEINDICE!AR$1:AS$65536,2,0),"")</f>
        <v/>
      </c>
      <c r="AF2471" s="33" t="str">
        <f>IFERROR($AA2471/VLOOKUP(CONCATENATE("EUR",C2471),[1]GEINDICE!AR$1:AS$65536,2,0),"")</f>
        <v/>
      </c>
      <c r="AG2471" s="48" t="str">
        <f>VLOOKUP(E2471,[1]Apresentação!AW$1:AX$65536,2,0)</f>
        <v xml:space="preserve">                    2 - LEATHER AUXILIARIES</v>
      </c>
      <c r="AH2471" s="48" t="str">
        <f t="shared" si="656"/>
        <v xml:space="preserve">         5215000242 - PROVOL BA BR</v>
      </c>
      <c r="AI2471" s="49" t="str">
        <f t="shared" si="657"/>
        <v xml:space="preserve">     L00222 - DURLICOUROS IND COM DE COUROS IMP EXP LTDA</v>
      </c>
      <c r="AJ2471" t="str">
        <f t="shared" si="658"/>
        <v xml:space="preserve">     90 - SALES</v>
      </c>
      <c r="AK2471" t="str">
        <f t="shared" si="659"/>
        <v/>
      </c>
      <c r="AL2471">
        <f t="shared" si="660"/>
        <v>11</v>
      </c>
      <c r="AM2471" t="str">
        <f t="shared" si="661"/>
        <v>2025 11</v>
      </c>
      <c r="AN2471" t="str">
        <f t="shared" si="662"/>
        <v xml:space="preserve">DURLICOUROS </v>
      </c>
    </row>
    <row r="2472" spans="1:40" x14ac:dyDescent="0.35">
      <c r="A2472">
        <v>84817</v>
      </c>
      <c r="B2472" t="s">
        <v>274</v>
      </c>
      <c r="C2472" s="31">
        <v>45988</v>
      </c>
      <c r="D2472" t="s">
        <v>373</v>
      </c>
      <c r="E2472" t="s">
        <v>374</v>
      </c>
      <c r="F2472" t="s">
        <v>382</v>
      </c>
      <c r="G2472" t="s">
        <v>383</v>
      </c>
      <c r="H2472" t="s">
        <v>891</v>
      </c>
      <c r="I2472" t="s">
        <v>892</v>
      </c>
      <c r="J2472">
        <v>3000</v>
      </c>
      <c r="K2472">
        <v>34793.699999999997</v>
      </c>
      <c r="L2472">
        <v>17682.20391</v>
      </c>
      <c r="M2472">
        <v>4175.29</v>
      </c>
      <c r="N2472">
        <v>11.597900000000001</v>
      </c>
      <c r="O2472" s="32">
        <f t="shared" si="646"/>
        <v>30618.409999999996</v>
      </c>
      <c r="P2472" s="32">
        <f t="shared" si="647"/>
        <v>12936.206089999996</v>
      </c>
      <c r="Q2472">
        <v>768460</v>
      </c>
      <c r="R2472" t="s">
        <v>312</v>
      </c>
      <c r="S2472" t="s">
        <v>466</v>
      </c>
      <c r="T2472" t="str">
        <f t="shared" si="648"/>
        <v>VEN</v>
      </c>
      <c r="U2472" t="s">
        <v>387</v>
      </c>
      <c r="V2472" s="33">
        <f t="shared" si="649"/>
        <v>34793.699999999997</v>
      </c>
      <c r="W2472">
        <f t="shared" si="650"/>
        <v>3000</v>
      </c>
      <c r="X2472" s="33">
        <f t="shared" si="651"/>
        <v>30618.409999999996</v>
      </c>
      <c r="Y2472" s="33">
        <f t="shared" si="652"/>
        <v>4175.29</v>
      </c>
      <c r="Z2472" s="45">
        <f t="shared" si="653"/>
        <v>0.35455286704202188</v>
      </c>
      <c r="AA2472" s="33">
        <f t="shared" si="654"/>
        <v>12336.206089999996</v>
      </c>
      <c r="AB2472" s="45">
        <f t="shared" si="655"/>
        <v>0.40290159057900127</v>
      </c>
      <c r="AC2472" s="33" t="str">
        <f>IFERROR($X2472/VLOOKUP(CONCATENATE("USD",C2472),[1]GEINDICE!AR$1:AS$65536,2,0),"")</f>
        <v/>
      </c>
      <c r="AD2472" s="33" t="str">
        <f>IFERROR($AA2472/VLOOKUP(CONCATENATE("USD",C2472),[1]GEINDICE!AR$1:AS$65536,2,0),"")</f>
        <v/>
      </c>
      <c r="AE2472" s="33" t="str">
        <f>IFERROR($X2472/VLOOKUP(CONCATENATE("EUR",C2472),[1]GEINDICE!AR$1:AS$65536,2,0),"")</f>
        <v/>
      </c>
      <c r="AF2472" s="33" t="str">
        <f>IFERROR($AA2472/VLOOKUP(CONCATENATE("EUR",C2472),[1]GEINDICE!AR$1:AS$65536,2,0),"")</f>
        <v/>
      </c>
      <c r="AG2472" s="48" t="str">
        <f>VLOOKUP(E2472,[1]Apresentação!AW$1:AX$65536,2,0)</f>
        <v xml:space="preserve">                    2 - LEATHER AUXILIARIES</v>
      </c>
      <c r="AH2472" s="48" t="str">
        <f t="shared" si="656"/>
        <v xml:space="preserve">         5215000242 - PROVOL BA BR</v>
      </c>
      <c r="AI2472" s="49" t="str">
        <f t="shared" si="657"/>
        <v xml:space="preserve">     ZF1123 - GOBBA LEATHER INDUSTRIA E COMERCIO LTDA</v>
      </c>
      <c r="AJ2472" t="str">
        <f t="shared" si="658"/>
        <v xml:space="preserve">     90 - SALES</v>
      </c>
      <c r="AK2472" t="str">
        <f t="shared" si="659"/>
        <v/>
      </c>
      <c r="AL2472">
        <f t="shared" si="660"/>
        <v>11</v>
      </c>
      <c r="AM2472" t="str">
        <f t="shared" si="661"/>
        <v>2025 11</v>
      </c>
      <c r="AN2472" t="str">
        <f t="shared" si="662"/>
        <v xml:space="preserve">GOBBA </v>
      </c>
    </row>
    <row r="2473" spans="1:40" x14ac:dyDescent="0.35">
      <c r="A2473">
        <v>84327</v>
      </c>
      <c r="B2473" t="s">
        <v>274</v>
      </c>
      <c r="C2473" s="31">
        <v>45953</v>
      </c>
      <c r="D2473" t="s">
        <v>373</v>
      </c>
      <c r="E2473" t="s">
        <v>374</v>
      </c>
      <c r="F2473" t="s">
        <v>382</v>
      </c>
      <c r="G2473" t="s">
        <v>383</v>
      </c>
      <c r="H2473" t="s">
        <v>891</v>
      </c>
      <c r="I2473" t="s">
        <v>892</v>
      </c>
      <c r="J2473">
        <v>1000</v>
      </c>
      <c r="K2473">
        <v>11631.17</v>
      </c>
      <c r="L2473">
        <v>6106.8038100000003</v>
      </c>
      <c r="M2473">
        <v>1395.76</v>
      </c>
      <c r="N2473">
        <v>11.631169999999999</v>
      </c>
      <c r="O2473" s="32">
        <f t="shared" si="646"/>
        <v>10235.41</v>
      </c>
      <c r="P2473" s="32">
        <f t="shared" si="647"/>
        <v>4128.6061899999995</v>
      </c>
      <c r="Q2473">
        <v>764995</v>
      </c>
      <c r="R2473" t="s">
        <v>312</v>
      </c>
      <c r="S2473" t="s">
        <v>803</v>
      </c>
      <c r="T2473" t="str">
        <f t="shared" si="648"/>
        <v>VEN</v>
      </c>
      <c r="U2473" t="s">
        <v>804</v>
      </c>
      <c r="V2473" s="33">
        <f t="shared" si="649"/>
        <v>11631.17</v>
      </c>
      <c r="W2473">
        <f t="shared" si="650"/>
        <v>1000</v>
      </c>
      <c r="X2473" s="33">
        <f t="shared" si="651"/>
        <v>10235.41</v>
      </c>
      <c r="Y2473" s="33">
        <f t="shared" si="652"/>
        <v>1395.76</v>
      </c>
      <c r="Z2473" s="45">
        <f t="shared" si="653"/>
        <v>0.337765348627868</v>
      </c>
      <c r="AA2473" s="33">
        <f t="shared" si="654"/>
        <v>3928.6061899999995</v>
      </c>
      <c r="AB2473" s="45">
        <f t="shared" si="655"/>
        <v>0.38382499479747267</v>
      </c>
      <c r="AC2473" s="33">
        <f>IFERROR($X2473/VLOOKUP(CONCATENATE("USD",C2473),[1]GEINDICE!AR$1:AS$65536,2,0),"")</f>
        <v>1901.0791233283803</v>
      </c>
      <c r="AD2473" s="33">
        <f>IFERROR($AA2473/VLOOKUP(CONCATENATE("USD",C2473),[1]GEINDICE!AR$1:AS$65536,2,0),"")</f>
        <v>729.68168462109941</v>
      </c>
      <c r="AE2473" s="33">
        <f>IFERROR($X2473/VLOOKUP(CONCATENATE("EUR",C2473),[1]GEINDICE!AR$1:AS$65536,2,0),"")</f>
        <v>1637.0369778005245</v>
      </c>
      <c r="AF2473" s="33">
        <f>IFERROR($AA2473/VLOOKUP(CONCATENATE("EUR",C2473),[1]GEINDICE!AR$1:AS$65536,2,0),"")</f>
        <v>628.33570948755664</v>
      </c>
      <c r="AG2473" s="48" t="str">
        <f>VLOOKUP(E2473,[1]Apresentação!AW$1:AX$65536,2,0)</f>
        <v xml:space="preserve">                    2 - LEATHER AUXILIARIES</v>
      </c>
      <c r="AH2473" s="48" t="str">
        <f t="shared" si="656"/>
        <v xml:space="preserve">         5215000242 - PROVOL BA BR</v>
      </c>
      <c r="AI2473" s="49" t="str">
        <f t="shared" si="657"/>
        <v xml:space="preserve">     ZF1123 - GOBBA LEATHER INDUSTRIA E COMERCIO LTDA</v>
      </c>
      <c r="AJ2473" t="str">
        <f t="shared" si="658"/>
        <v xml:space="preserve">     90 - SALES</v>
      </c>
      <c r="AK2473" t="str">
        <f t="shared" si="659"/>
        <v/>
      </c>
      <c r="AL2473">
        <f t="shared" si="660"/>
        <v>10</v>
      </c>
      <c r="AM2473" t="str">
        <f t="shared" si="661"/>
        <v>2025 10</v>
      </c>
      <c r="AN2473" t="str">
        <f t="shared" si="662"/>
        <v xml:space="preserve">GOBBA </v>
      </c>
    </row>
    <row r="2474" spans="1:40" x14ac:dyDescent="0.35">
      <c r="A2474">
        <v>80967</v>
      </c>
      <c r="B2474" t="s">
        <v>274</v>
      </c>
      <c r="C2474" s="31">
        <v>45679</v>
      </c>
      <c r="D2474" t="s">
        <v>373</v>
      </c>
      <c r="E2474" t="s">
        <v>374</v>
      </c>
      <c r="F2474" t="s">
        <v>893</v>
      </c>
      <c r="G2474" t="s">
        <v>894</v>
      </c>
      <c r="H2474" t="s">
        <v>891</v>
      </c>
      <c r="I2474" t="s">
        <v>892</v>
      </c>
      <c r="J2474">
        <v>6000</v>
      </c>
      <c r="K2474">
        <v>86028</v>
      </c>
      <c r="L2474">
        <v>32546.65552</v>
      </c>
      <c r="M2474">
        <v>17326.04</v>
      </c>
      <c r="N2474">
        <v>14.338000000000001</v>
      </c>
      <c r="O2474" s="32">
        <f t="shared" si="646"/>
        <v>68701.959999999992</v>
      </c>
      <c r="P2474" s="32">
        <f t="shared" si="647"/>
        <v>36155.304479999992</v>
      </c>
      <c r="Q2474">
        <v>707879</v>
      </c>
      <c r="R2474" t="s">
        <v>298</v>
      </c>
      <c r="S2474" t="s">
        <v>500</v>
      </c>
      <c r="T2474" t="str">
        <f t="shared" si="648"/>
        <v>VEN</v>
      </c>
      <c r="U2474" t="s">
        <v>381</v>
      </c>
      <c r="V2474" s="33">
        <f t="shared" si="649"/>
        <v>86028</v>
      </c>
      <c r="W2474">
        <f t="shared" si="650"/>
        <v>6000</v>
      </c>
      <c r="X2474" s="33">
        <f t="shared" si="651"/>
        <v>68701.959999999992</v>
      </c>
      <c r="Y2474" s="33">
        <f t="shared" si="652"/>
        <v>17326.04</v>
      </c>
      <c r="Z2474" s="45">
        <f t="shared" si="653"/>
        <v>0.40632473706235167</v>
      </c>
      <c r="AA2474" s="33">
        <f t="shared" si="654"/>
        <v>34955.304479999992</v>
      </c>
      <c r="AB2474" s="45">
        <f t="shared" si="655"/>
        <v>0.50879632080365678</v>
      </c>
      <c r="AC2474" s="33">
        <f>IFERROR($X2474/VLOOKUP(CONCATENATE("USD",C2474),[1]GEINDICE!AR$1:AS$65536,2,0),"")</f>
        <v>11512.879981231355</v>
      </c>
      <c r="AD2474" s="33">
        <f>IFERROR($AA2474/VLOOKUP(CONCATENATE("USD",C2474),[1]GEINDICE!AR$1:AS$65536,2,0),"")</f>
        <v>5857.7109763045864</v>
      </c>
      <c r="AE2474" s="33">
        <f>IFERROR($X2474/VLOOKUP(CONCATENATE("EUR",C2474),[1]GEINDICE!AR$1:AS$65536,2,0),"")</f>
        <v>11048.883885493726</v>
      </c>
      <c r="AF2474" s="33">
        <f>IFERROR($AA2474/VLOOKUP(CONCATENATE("EUR",C2474),[1]GEINDICE!AR$1:AS$65536,2,0),"")</f>
        <v>5621.6314699260201</v>
      </c>
      <c r="AG2474" s="48" t="str">
        <f>VLOOKUP(E2474,[1]Apresentação!AW$1:AX$65536,2,0)</f>
        <v xml:space="preserve">                    2 - LEATHER AUXILIARIES</v>
      </c>
      <c r="AH2474" s="48" t="str">
        <f t="shared" si="656"/>
        <v xml:space="preserve">         5215000242 - PROVOL BA BR</v>
      </c>
      <c r="AI2474" s="49" t="str">
        <f t="shared" si="657"/>
        <v xml:space="preserve">     L00233 - INDUSTRIA E COMERCIO DE COUROS INTERNACIONAL LTDA</v>
      </c>
      <c r="AJ2474" t="str">
        <f t="shared" si="658"/>
        <v xml:space="preserve">     90 - SALES</v>
      </c>
      <c r="AK2474" t="str">
        <f t="shared" si="659"/>
        <v/>
      </c>
      <c r="AL2474">
        <f t="shared" si="660"/>
        <v>1</v>
      </c>
      <c r="AM2474" t="str">
        <f t="shared" si="661"/>
        <v>2025 1</v>
      </c>
      <c r="AN2474" t="str">
        <f t="shared" si="662"/>
        <v xml:space="preserve">INDUSTRIA </v>
      </c>
    </row>
    <row r="2475" spans="1:40" x14ac:dyDescent="0.35">
      <c r="A2475">
        <v>81500</v>
      </c>
      <c r="B2475" t="s">
        <v>274</v>
      </c>
      <c r="C2475" s="31">
        <v>45721</v>
      </c>
      <c r="D2475" t="s">
        <v>373</v>
      </c>
      <c r="E2475" t="s">
        <v>374</v>
      </c>
      <c r="F2475" t="s">
        <v>807</v>
      </c>
      <c r="G2475" t="s">
        <v>808</v>
      </c>
      <c r="H2475" t="s">
        <v>891</v>
      </c>
      <c r="I2475" t="s">
        <v>892</v>
      </c>
      <c r="J2475">
        <v>120</v>
      </c>
      <c r="K2475">
        <v>1723.06</v>
      </c>
      <c r="L2475">
        <v>682.94631000000004</v>
      </c>
      <c r="M2475">
        <v>347.03</v>
      </c>
      <c r="N2475">
        <v>14.3588</v>
      </c>
      <c r="O2475" s="32">
        <f t="shared" si="646"/>
        <v>1376.03</v>
      </c>
      <c r="P2475" s="32">
        <f t="shared" si="647"/>
        <v>693.08368999999993</v>
      </c>
      <c r="Q2475">
        <v>714330</v>
      </c>
      <c r="R2475" t="s">
        <v>298</v>
      </c>
      <c r="S2475" t="s">
        <v>500</v>
      </c>
      <c r="T2475" t="str">
        <f t="shared" si="648"/>
        <v>VEN</v>
      </c>
      <c r="U2475" t="s">
        <v>381</v>
      </c>
      <c r="V2475" s="33">
        <f t="shared" si="649"/>
        <v>1723.06</v>
      </c>
      <c r="W2475">
        <f t="shared" si="650"/>
        <v>120</v>
      </c>
      <c r="X2475" s="33">
        <f t="shared" si="651"/>
        <v>1376.03</v>
      </c>
      <c r="Y2475" s="33">
        <f t="shared" si="652"/>
        <v>347.03</v>
      </c>
      <c r="Z2475" s="45">
        <f t="shared" si="653"/>
        <v>0.38831131243253281</v>
      </c>
      <c r="AA2475" s="33">
        <f t="shared" si="654"/>
        <v>669.08368999999993</v>
      </c>
      <c r="AB2475" s="45">
        <f t="shared" si="655"/>
        <v>0.48624208047789652</v>
      </c>
      <c r="AC2475" s="33">
        <f>IFERROR($X2475/VLOOKUP(CONCATENATE("USD",C2475),[1]GEINDICE!AR$1:AS$65536,2,0),"")</f>
        <v>237.59885347239009</v>
      </c>
      <c r="AD2475" s="33">
        <f>IFERROR($AA2475/VLOOKUP(CONCATENATE("USD",C2475),[1]GEINDICE!AR$1:AS$65536,2,0),"")</f>
        <v>115.53056083157784</v>
      </c>
      <c r="AE2475" s="33">
        <f>IFERROR($X2475/VLOOKUP(CONCATENATE("EUR",C2475),[1]GEINDICE!AR$1:AS$65536,2,0),"")</f>
        <v>220.52823052390337</v>
      </c>
      <c r="AF2475" s="33">
        <f>IFERROR($AA2475/VLOOKUP(CONCATENATE("EUR",C2475),[1]GEINDICE!AR$1:AS$65536,2,0),"")</f>
        <v>107.23010561405195</v>
      </c>
      <c r="AG2475" s="48" t="str">
        <f>VLOOKUP(E2475,[1]Apresentação!AW$1:AX$65536,2,0)</f>
        <v xml:space="preserve">                    2 - LEATHER AUXILIARIES</v>
      </c>
      <c r="AH2475" s="48" t="str">
        <f t="shared" si="656"/>
        <v xml:space="preserve">         5215000242 - PROVOL BA BR</v>
      </c>
      <c r="AI2475" s="49" t="str">
        <f t="shared" si="657"/>
        <v xml:space="preserve">     L00005 - CURTUME DELLA TORRE LTDA</v>
      </c>
      <c r="AJ2475" t="str">
        <f t="shared" si="658"/>
        <v xml:space="preserve">     90 - SALES</v>
      </c>
      <c r="AK2475" t="str">
        <f t="shared" si="659"/>
        <v/>
      </c>
      <c r="AL2475">
        <f t="shared" si="660"/>
        <v>3</v>
      </c>
      <c r="AM2475" t="str">
        <f t="shared" si="661"/>
        <v>2025 3</v>
      </c>
      <c r="AN2475" t="str">
        <f t="shared" si="662"/>
        <v xml:space="preserve">CURTUME </v>
      </c>
    </row>
    <row r="2476" spans="1:40" x14ac:dyDescent="0.35">
      <c r="A2476">
        <v>81442</v>
      </c>
      <c r="B2476" t="s">
        <v>274</v>
      </c>
      <c r="C2476" s="31">
        <v>45715</v>
      </c>
      <c r="D2476" t="s">
        <v>373</v>
      </c>
      <c r="E2476" t="s">
        <v>374</v>
      </c>
      <c r="F2476" t="s">
        <v>893</v>
      </c>
      <c r="G2476" t="s">
        <v>894</v>
      </c>
      <c r="H2476" t="s">
        <v>891</v>
      </c>
      <c r="I2476" t="s">
        <v>892</v>
      </c>
      <c r="J2476">
        <v>5000</v>
      </c>
      <c r="K2476">
        <v>67850.5</v>
      </c>
      <c r="L2476">
        <v>28423.496609999998</v>
      </c>
      <c r="M2476">
        <v>13665.09</v>
      </c>
      <c r="N2476">
        <v>13.5701</v>
      </c>
      <c r="O2476" s="32">
        <f t="shared" si="646"/>
        <v>54185.41</v>
      </c>
      <c r="P2476" s="32">
        <f t="shared" si="647"/>
        <v>25761.913390000005</v>
      </c>
      <c r="Q2476">
        <v>712227</v>
      </c>
      <c r="R2476" t="s">
        <v>298</v>
      </c>
      <c r="S2476" t="s">
        <v>500</v>
      </c>
      <c r="T2476" t="str">
        <f t="shared" si="648"/>
        <v>VEN</v>
      </c>
      <c r="U2476" t="s">
        <v>381</v>
      </c>
      <c r="V2476" s="33">
        <f t="shared" si="649"/>
        <v>67850.5</v>
      </c>
      <c r="W2476">
        <f t="shared" si="650"/>
        <v>5000</v>
      </c>
      <c r="X2476" s="33">
        <f t="shared" si="651"/>
        <v>54185.41</v>
      </c>
      <c r="Y2476" s="33">
        <f t="shared" si="652"/>
        <v>13665.09</v>
      </c>
      <c r="Z2476" s="45">
        <f t="shared" si="653"/>
        <v>0.36494813435420526</v>
      </c>
      <c r="AA2476" s="33">
        <f t="shared" si="654"/>
        <v>24761.913390000005</v>
      </c>
      <c r="AB2476" s="45">
        <f t="shared" si="655"/>
        <v>0.45698488559927852</v>
      </c>
      <c r="AC2476" s="33">
        <f>IFERROR($X2476/VLOOKUP(CONCATENATE("USD",C2476),[1]GEINDICE!AR$1:AS$65536,2,0),"")</f>
        <v>9305.7309198323837</v>
      </c>
      <c r="AD2476" s="33">
        <f>IFERROR($AA2476/VLOOKUP(CONCATENATE("USD",C2476),[1]GEINDICE!AR$1:AS$65536,2,0),"")</f>
        <v>4252.5783798172706</v>
      </c>
      <c r="AE2476" s="33">
        <f>IFERROR($X2476/VLOOKUP(CONCATENATE("EUR",C2476),[1]GEINDICE!AR$1:AS$65536,2,0),"")</f>
        <v>8934.1154163231658</v>
      </c>
      <c r="AF2476" s="33">
        <f>IFERROR($AA2476/VLOOKUP(CONCATENATE("EUR",C2476),[1]GEINDICE!AR$1:AS$65536,2,0),"")</f>
        <v>4082.7557114591928</v>
      </c>
      <c r="AG2476" s="48" t="str">
        <f>VLOOKUP(E2476,[1]Apresentação!AW$1:AX$65536,2,0)</f>
        <v xml:space="preserve">                    2 - LEATHER AUXILIARIES</v>
      </c>
      <c r="AH2476" s="48" t="str">
        <f t="shared" si="656"/>
        <v xml:space="preserve">         5215000242 - PROVOL BA BR</v>
      </c>
      <c r="AI2476" s="49" t="str">
        <f t="shared" si="657"/>
        <v xml:space="preserve">     L00233 - INDUSTRIA E COMERCIO DE COUROS INTERNACIONAL LTDA</v>
      </c>
      <c r="AJ2476" t="str">
        <f t="shared" si="658"/>
        <v xml:space="preserve">     90 - SALES</v>
      </c>
      <c r="AK2476" t="str">
        <f t="shared" si="659"/>
        <v/>
      </c>
      <c r="AL2476">
        <f t="shared" si="660"/>
        <v>2</v>
      </c>
      <c r="AM2476" t="str">
        <f t="shared" si="661"/>
        <v>2025 2</v>
      </c>
      <c r="AN2476" t="str">
        <f t="shared" si="662"/>
        <v xml:space="preserve">INDUSTRIA </v>
      </c>
    </row>
    <row r="2477" spans="1:40" x14ac:dyDescent="0.35">
      <c r="A2477">
        <v>81830</v>
      </c>
      <c r="B2477" t="s">
        <v>274</v>
      </c>
      <c r="C2477" s="31">
        <v>45744</v>
      </c>
      <c r="D2477" t="s">
        <v>373</v>
      </c>
      <c r="E2477" t="s">
        <v>374</v>
      </c>
      <c r="F2477" t="s">
        <v>893</v>
      </c>
      <c r="G2477" t="s">
        <v>894</v>
      </c>
      <c r="H2477" t="s">
        <v>891</v>
      </c>
      <c r="I2477" t="s">
        <v>892</v>
      </c>
      <c r="J2477">
        <v>6000</v>
      </c>
      <c r="K2477">
        <v>81042.600000000006</v>
      </c>
      <c r="L2477">
        <v>34331.732450000003</v>
      </c>
      <c r="M2477">
        <v>16321.98</v>
      </c>
      <c r="N2477">
        <v>13.507100000000001</v>
      </c>
      <c r="O2477" s="32">
        <f t="shared" si="646"/>
        <v>64720.62000000001</v>
      </c>
      <c r="P2477" s="32">
        <f t="shared" si="647"/>
        <v>30388.887550000007</v>
      </c>
      <c r="Q2477">
        <v>723222</v>
      </c>
      <c r="R2477" t="s">
        <v>298</v>
      </c>
      <c r="S2477" t="s">
        <v>500</v>
      </c>
      <c r="T2477" t="str">
        <f t="shared" si="648"/>
        <v>VEN</v>
      </c>
      <c r="U2477" t="s">
        <v>381</v>
      </c>
      <c r="V2477" s="33">
        <f t="shared" si="649"/>
        <v>81042.600000000006</v>
      </c>
      <c r="W2477">
        <f t="shared" si="650"/>
        <v>6000</v>
      </c>
      <c r="X2477" s="33">
        <f t="shared" si="651"/>
        <v>64720.62000000001</v>
      </c>
      <c r="Y2477" s="33">
        <f t="shared" si="652"/>
        <v>16321.98</v>
      </c>
      <c r="Z2477" s="45">
        <f t="shared" si="653"/>
        <v>0.36016721514364058</v>
      </c>
      <c r="AA2477" s="33">
        <f t="shared" si="654"/>
        <v>29188.887550000007</v>
      </c>
      <c r="AB2477" s="45">
        <f t="shared" si="655"/>
        <v>0.45099826840348567</v>
      </c>
      <c r="AC2477" s="33">
        <f>IFERROR($X2477/VLOOKUP(CONCATENATE("USD",C2477),[1]GEINDICE!AR$1:AS$65536,2,0),"")</f>
        <v>11224.526534859522</v>
      </c>
      <c r="AD2477" s="33">
        <f>IFERROR($AA2477/VLOOKUP(CONCATENATE("USD",C2477),[1]GEINDICE!AR$1:AS$65536,2,0),"")</f>
        <v>5062.2420308706223</v>
      </c>
      <c r="AE2477" s="33">
        <f>IFERROR($X2477/VLOOKUP(CONCATENATE("EUR",C2477),[1]GEINDICE!AR$1:AS$65536,2,0),"")</f>
        <v>10368.072665523927</v>
      </c>
      <c r="AF2477" s="33">
        <f>IFERROR($AA2477/VLOOKUP(CONCATENATE("EUR",C2477),[1]GEINDICE!AR$1:AS$65536,2,0),"")</f>
        <v>4675.9828188328029</v>
      </c>
      <c r="AG2477" s="48" t="str">
        <f>VLOOKUP(E2477,[1]Apresentação!AW$1:AX$65536,2,0)</f>
        <v xml:space="preserve">                    2 - LEATHER AUXILIARIES</v>
      </c>
      <c r="AH2477" s="48" t="str">
        <f t="shared" si="656"/>
        <v xml:space="preserve">         5215000242 - PROVOL BA BR</v>
      </c>
      <c r="AI2477" s="49" t="str">
        <f t="shared" si="657"/>
        <v xml:space="preserve">     L00233 - INDUSTRIA E COMERCIO DE COUROS INTERNACIONAL LTDA</v>
      </c>
      <c r="AJ2477" t="str">
        <f t="shared" si="658"/>
        <v xml:space="preserve">     90 - SALES</v>
      </c>
      <c r="AK2477" t="str">
        <f t="shared" si="659"/>
        <v/>
      </c>
      <c r="AL2477">
        <f t="shared" si="660"/>
        <v>3</v>
      </c>
      <c r="AM2477" t="str">
        <f t="shared" si="661"/>
        <v>2025 3</v>
      </c>
      <c r="AN2477" t="str">
        <f t="shared" si="662"/>
        <v xml:space="preserve">INDUSTRIA </v>
      </c>
    </row>
    <row r="2478" spans="1:40" x14ac:dyDescent="0.35">
      <c r="A2478">
        <v>82159</v>
      </c>
      <c r="B2478" t="s">
        <v>274</v>
      </c>
      <c r="C2478" s="31">
        <v>45771</v>
      </c>
      <c r="D2478" t="s">
        <v>373</v>
      </c>
      <c r="E2478" t="s">
        <v>374</v>
      </c>
      <c r="F2478" t="s">
        <v>807</v>
      </c>
      <c r="G2478" t="s">
        <v>808</v>
      </c>
      <c r="H2478" t="s">
        <v>891</v>
      </c>
      <c r="I2478" t="s">
        <v>892</v>
      </c>
      <c r="J2478">
        <v>120</v>
      </c>
      <c r="K2478">
        <v>1675.68</v>
      </c>
      <c r="L2478">
        <v>701.00852999999995</v>
      </c>
      <c r="M2478">
        <v>337.48</v>
      </c>
      <c r="N2478">
        <v>13.964039999999999</v>
      </c>
      <c r="O2478" s="32">
        <f t="shared" si="646"/>
        <v>1338.2</v>
      </c>
      <c r="P2478" s="32">
        <f t="shared" si="647"/>
        <v>637.19147000000009</v>
      </c>
      <c r="Q2478">
        <v>733075</v>
      </c>
      <c r="R2478" t="s">
        <v>298</v>
      </c>
      <c r="S2478" t="s">
        <v>500</v>
      </c>
      <c r="T2478" t="str">
        <f t="shared" si="648"/>
        <v>VEN</v>
      </c>
      <c r="U2478" t="s">
        <v>381</v>
      </c>
      <c r="V2478" s="33">
        <f t="shared" si="649"/>
        <v>1675.68</v>
      </c>
      <c r="W2478">
        <f t="shared" si="650"/>
        <v>120</v>
      </c>
      <c r="X2478" s="33">
        <f t="shared" si="651"/>
        <v>1338.2</v>
      </c>
      <c r="Y2478" s="33">
        <f t="shared" si="652"/>
        <v>337.48</v>
      </c>
      <c r="Z2478" s="45">
        <f t="shared" si="653"/>
        <v>0.36593590064928871</v>
      </c>
      <c r="AA2478" s="33">
        <f t="shared" si="654"/>
        <v>613.19147000000009</v>
      </c>
      <c r="AB2478" s="45">
        <f t="shared" si="655"/>
        <v>0.45822109550141987</v>
      </c>
      <c r="AC2478" s="33">
        <f>IFERROR($X2478/VLOOKUP(CONCATENATE("USD",C2478),[1]GEINDICE!AR$1:AS$65536,2,0),"")</f>
        <v>235.8560400437097</v>
      </c>
      <c r="AD2478" s="33">
        <f>IFERROR($AA2478/VLOOKUP(CONCATENATE("USD",C2478),[1]GEINDICE!AR$1:AS$65536,2,0),"")</f>
        <v>108.07421304945541</v>
      </c>
      <c r="AE2478" s="33">
        <f>IFERROR($X2478/VLOOKUP(CONCATENATE("EUR",C2478),[1]GEINDICE!AR$1:AS$65536,2,0),"")</f>
        <v>207.54687718101027</v>
      </c>
      <c r="AF2478" s="33">
        <f>IFERROR($AA2478/VLOOKUP(CONCATENATE("EUR",C2478),[1]GEINDICE!AR$1:AS$65536,2,0),"")</f>
        <v>95.102357429781179</v>
      </c>
      <c r="AG2478" s="48" t="str">
        <f>VLOOKUP(E2478,[1]Apresentação!AW$1:AX$65536,2,0)</f>
        <v xml:space="preserve">                    2 - LEATHER AUXILIARIES</v>
      </c>
      <c r="AH2478" s="48" t="str">
        <f t="shared" si="656"/>
        <v xml:space="preserve">         5215000242 - PROVOL BA BR</v>
      </c>
      <c r="AI2478" s="49" t="str">
        <f t="shared" si="657"/>
        <v xml:space="preserve">     L00005 - CURTUME DELLA TORRE LTDA</v>
      </c>
      <c r="AJ2478" t="str">
        <f t="shared" si="658"/>
        <v xml:space="preserve">     90 - SALES</v>
      </c>
      <c r="AK2478" t="str">
        <f t="shared" si="659"/>
        <v/>
      </c>
      <c r="AL2478">
        <f t="shared" si="660"/>
        <v>4</v>
      </c>
      <c r="AM2478" t="str">
        <f t="shared" si="661"/>
        <v>2025 4</v>
      </c>
      <c r="AN2478" t="str">
        <f t="shared" si="662"/>
        <v xml:space="preserve">CURTUME </v>
      </c>
    </row>
    <row r="2479" spans="1:40" x14ac:dyDescent="0.35">
      <c r="A2479">
        <v>82192</v>
      </c>
      <c r="B2479" t="s">
        <v>274</v>
      </c>
      <c r="C2479" s="31">
        <v>45775</v>
      </c>
      <c r="D2479" t="s">
        <v>373</v>
      </c>
      <c r="E2479" t="s">
        <v>374</v>
      </c>
      <c r="F2479" t="s">
        <v>893</v>
      </c>
      <c r="G2479" t="s">
        <v>894</v>
      </c>
      <c r="H2479" t="s">
        <v>891</v>
      </c>
      <c r="I2479" t="s">
        <v>892</v>
      </c>
      <c r="J2479">
        <v>8000</v>
      </c>
      <c r="K2479">
        <v>109012.24</v>
      </c>
      <c r="L2479">
        <v>46733.901940000003</v>
      </c>
      <c r="M2479">
        <v>21955.07</v>
      </c>
      <c r="N2479">
        <v>13.626529999999999</v>
      </c>
      <c r="O2479" s="32">
        <f t="shared" si="646"/>
        <v>87057.170000000013</v>
      </c>
      <c r="P2479" s="32">
        <f t="shared" si="647"/>
        <v>40323.268060000009</v>
      </c>
      <c r="Q2479">
        <v>734307</v>
      </c>
      <c r="R2479" t="s">
        <v>298</v>
      </c>
      <c r="S2479" t="s">
        <v>500</v>
      </c>
      <c r="T2479" t="str">
        <f t="shared" si="648"/>
        <v>VEN</v>
      </c>
      <c r="U2479" t="s">
        <v>381</v>
      </c>
      <c r="V2479" s="33">
        <f t="shared" si="649"/>
        <v>109012.24</v>
      </c>
      <c r="W2479">
        <f t="shared" si="650"/>
        <v>8000</v>
      </c>
      <c r="X2479" s="33">
        <f t="shared" si="651"/>
        <v>87057.170000000013</v>
      </c>
      <c r="Y2479" s="33">
        <f t="shared" si="652"/>
        <v>21955.07</v>
      </c>
      <c r="Z2479" s="45">
        <f t="shared" si="653"/>
        <v>0.35521945113686321</v>
      </c>
      <c r="AA2479" s="33">
        <f t="shared" si="654"/>
        <v>38723.268060000009</v>
      </c>
      <c r="AB2479" s="45">
        <f t="shared" si="655"/>
        <v>0.44480274353048699</v>
      </c>
      <c r="AC2479" s="33">
        <f>IFERROR($X2479/VLOOKUP(CONCATENATE("USD",C2479),[1]GEINDICE!AR$1:AS$65536,2,0),"")</f>
        <v>15359.145039784056</v>
      </c>
      <c r="AD2479" s="33">
        <f>IFERROR($AA2479/VLOOKUP(CONCATENATE("USD",C2479),[1]GEINDICE!AR$1:AS$65536,2,0),"")</f>
        <v>6831.7898519786186</v>
      </c>
      <c r="AE2479" s="33">
        <f>IFERROR($X2479/VLOOKUP(CONCATENATE("EUR",C2479),[1]GEINDICE!AR$1:AS$65536,2,0),"")</f>
        <v>13488.243496583675</v>
      </c>
      <c r="AF2479" s="33">
        <f>IFERROR($AA2479/VLOOKUP(CONCATENATE("EUR",C2479),[1]GEINDICE!AR$1:AS$65536,2,0),"")</f>
        <v>5999.6077126876671</v>
      </c>
      <c r="AG2479" s="48" t="str">
        <f>VLOOKUP(E2479,[1]Apresentação!AW$1:AX$65536,2,0)</f>
        <v xml:space="preserve">                    2 - LEATHER AUXILIARIES</v>
      </c>
      <c r="AH2479" s="48" t="str">
        <f t="shared" si="656"/>
        <v xml:space="preserve">         5215000242 - PROVOL BA BR</v>
      </c>
      <c r="AI2479" s="49" t="str">
        <f t="shared" si="657"/>
        <v xml:space="preserve">     L00233 - INDUSTRIA E COMERCIO DE COUROS INTERNACIONAL LTDA</v>
      </c>
      <c r="AJ2479" t="str">
        <f t="shared" si="658"/>
        <v xml:space="preserve">     90 - SALES</v>
      </c>
      <c r="AK2479" t="str">
        <f t="shared" si="659"/>
        <v/>
      </c>
      <c r="AL2479">
        <f t="shared" si="660"/>
        <v>4</v>
      </c>
      <c r="AM2479" t="str">
        <f t="shared" si="661"/>
        <v>2025 4</v>
      </c>
      <c r="AN2479" t="str">
        <f t="shared" si="662"/>
        <v xml:space="preserve">INDUSTRIA </v>
      </c>
    </row>
    <row r="2480" spans="1:40" x14ac:dyDescent="0.35">
      <c r="A2480">
        <v>84341</v>
      </c>
      <c r="B2480" t="s">
        <v>274</v>
      </c>
      <c r="C2480" s="31">
        <v>45954</v>
      </c>
      <c r="D2480" t="s">
        <v>373</v>
      </c>
      <c r="E2480" t="s">
        <v>374</v>
      </c>
      <c r="F2480" t="s">
        <v>379</v>
      </c>
      <c r="G2480" t="s">
        <v>380</v>
      </c>
      <c r="H2480" t="s">
        <v>891</v>
      </c>
      <c r="I2480" t="s">
        <v>892</v>
      </c>
      <c r="J2480">
        <v>120</v>
      </c>
      <c r="K2480">
        <v>1337.39</v>
      </c>
      <c r="L2480">
        <v>701.53511000000003</v>
      </c>
      <c r="M2480">
        <v>269.35000000000002</v>
      </c>
      <c r="N2480">
        <v>11.144879999999999</v>
      </c>
      <c r="O2480" s="32">
        <f t="shared" si="646"/>
        <v>1068.04</v>
      </c>
      <c r="P2480" s="32">
        <f t="shared" si="647"/>
        <v>366.50488999999993</v>
      </c>
      <c r="Q2480">
        <v>765138</v>
      </c>
      <c r="R2480" t="s">
        <v>298</v>
      </c>
      <c r="S2480" t="s">
        <v>500</v>
      </c>
      <c r="T2480" t="str">
        <f t="shared" si="648"/>
        <v>VEN</v>
      </c>
      <c r="U2480" t="s">
        <v>381</v>
      </c>
      <c r="V2480" s="33">
        <f t="shared" si="649"/>
        <v>1337.39</v>
      </c>
      <c r="W2480">
        <f t="shared" si="650"/>
        <v>120</v>
      </c>
      <c r="X2480" s="33">
        <f t="shared" si="651"/>
        <v>1068.04</v>
      </c>
      <c r="Y2480" s="33">
        <f t="shared" si="652"/>
        <v>269.35000000000002</v>
      </c>
      <c r="Z2480" s="45">
        <f t="shared" si="653"/>
        <v>0.25609948481744288</v>
      </c>
      <c r="AA2480" s="33">
        <f t="shared" si="654"/>
        <v>342.50488999999993</v>
      </c>
      <c r="AB2480" s="45">
        <f t="shared" si="655"/>
        <v>0.32068545185573571</v>
      </c>
      <c r="AC2480" s="33">
        <f>IFERROR($X2480/VLOOKUP(CONCATENATE("USD",C2480),[1]GEINDICE!AR$1:AS$65536,2,0),"")</f>
        <v>198.5315166273212</v>
      </c>
      <c r="AD2480" s="33">
        <f>IFERROR($AA2480/VLOOKUP(CONCATENATE("USD",C2480),[1]GEINDICE!AR$1:AS$65536,2,0),"")</f>
        <v>63.666169117237004</v>
      </c>
      <c r="AE2480" s="33">
        <f>IFERROR($X2480/VLOOKUP(CONCATENATE("EUR",C2480),[1]GEINDICE!AR$1:AS$65536,2,0),"")</f>
        <v>170.76618060885136</v>
      </c>
      <c r="AF2480" s="33">
        <f>IFERROR($AA2480/VLOOKUP(CONCATENATE("EUR",C2480),[1]GEINDICE!AR$1:AS$65536,2,0),"")</f>
        <v>54.762229790227664</v>
      </c>
      <c r="AG2480" s="48" t="str">
        <f>VLOOKUP(E2480,[1]Apresentação!AW$1:AX$65536,2,0)</f>
        <v xml:space="preserve">                    2 - LEATHER AUXILIARIES</v>
      </c>
      <c r="AH2480" s="48" t="str">
        <f t="shared" si="656"/>
        <v xml:space="preserve">         5215000242 - PROVOL BA BR</v>
      </c>
      <c r="AI2480" s="49" t="str">
        <f t="shared" si="657"/>
        <v xml:space="preserve">     L00103 - VITAPELLI LTDA</v>
      </c>
      <c r="AJ2480" t="str">
        <f t="shared" si="658"/>
        <v xml:space="preserve">     90 - SALES</v>
      </c>
      <c r="AK2480" t="str">
        <f t="shared" si="659"/>
        <v/>
      </c>
      <c r="AL2480">
        <f t="shared" si="660"/>
        <v>10</v>
      </c>
      <c r="AM2480" t="str">
        <f t="shared" si="661"/>
        <v>2025 10</v>
      </c>
      <c r="AN2480" t="str">
        <f t="shared" si="662"/>
        <v xml:space="preserve">VITAPELLI </v>
      </c>
    </row>
    <row r="2481" spans="1:40" x14ac:dyDescent="0.35">
      <c r="A2481">
        <v>84342</v>
      </c>
      <c r="B2481" t="s">
        <v>274</v>
      </c>
      <c r="C2481" s="31">
        <v>45954</v>
      </c>
      <c r="D2481" t="s">
        <v>373</v>
      </c>
      <c r="E2481" t="s">
        <v>374</v>
      </c>
      <c r="F2481" t="s">
        <v>669</v>
      </c>
      <c r="G2481" t="s">
        <v>670</v>
      </c>
      <c r="H2481" t="s">
        <v>891</v>
      </c>
      <c r="I2481" t="s">
        <v>892</v>
      </c>
      <c r="J2481">
        <v>360</v>
      </c>
      <c r="K2481">
        <v>4729.3100000000004</v>
      </c>
      <c r="L2481">
        <v>2104.6053200000001</v>
      </c>
      <c r="M2481">
        <v>952.49</v>
      </c>
      <c r="N2481">
        <v>13.13696</v>
      </c>
      <c r="O2481" s="32">
        <f t="shared" si="646"/>
        <v>3776.8200000000006</v>
      </c>
      <c r="P2481" s="32">
        <f t="shared" si="647"/>
        <v>1672.2146800000005</v>
      </c>
      <c r="Q2481">
        <v>765144</v>
      </c>
      <c r="R2481" t="s">
        <v>298</v>
      </c>
      <c r="S2481" t="s">
        <v>500</v>
      </c>
      <c r="T2481" t="str">
        <f t="shared" si="648"/>
        <v>VEN</v>
      </c>
      <c r="U2481" t="s">
        <v>381</v>
      </c>
      <c r="V2481" s="33">
        <f t="shared" si="649"/>
        <v>4729.3100000000004</v>
      </c>
      <c r="W2481">
        <f t="shared" si="650"/>
        <v>360</v>
      </c>
      <c r="X2481" s="33">
        <f t="shared" si="651"/>
        <v>3776.8200000000006</v>
      </c>
      <c r="Y2481" s="33">
        <f t="shared" si="652"/>
        <v>952.49</v>
      </c>
      <c r="Z2481" s="45">
        <f t="shared" si="653"/>
        <v>0.33836113090493125</v>
      </c>
      <c r="AA2481" s="33">
        <f t="shared" si="654"/>
        <v>1600.2146800000005</v>
      </c>
      <c r="AB2481" s="45">
        <f t="shared" si="655"/>
        <v>0.42369365762731614</v>
      </c>
      <c r="AC2481" s="33">
        <f>IFERROR($X2481/VLOOKUP(CONCATENATE("USD",C2481),[1]GEINDICE!AR$1:AS$65536,2,0),"")</f>
        <v>702.05030020261358</v>
      </c>
      <c r="AD2481" s="33">
        <f>IFERROR($AA2481/VLOOKUP(CONCATENATE("USD",C2481),[1]GEINDICE!AR$1:AS$65536,2,0),"")</f>
        <v>297.45425953120071</v>
      </c>
      <c r="AE2481" s="33">
        <f>IFERROR($X2481/VLOOKUP(CONCATENATE("EUR",C2481),[1]GEINDICE!AR$1:AS$65536,2,0),"")</f>
        <v>603.86607828089029</v>
      </c>
      <c r="AF2481" s="33">
        <f>IFERROR($AA2481/VLOOKUP(CONCATENATE("EUR",C2481),[1]GEINDICE!AR$1:AS$65536,2,0),"")</f>
        <v>255.85422742389363</v>
      </c>
      <c r="AG2481" s="48" t="str">
        <f>VLOOKUP(E2481,[1]Apresentação!AW$1:AX$65536,2,0)</f>
        <v xml:space="preserve">                    2 - LEATHER AUXILIARIES</v>
      </c>
      <c r="AH2481" s="48" t="str">
        <f t="shared" si="656"/>
        <v xml:space="preserve">         5215000242 - PROVOL BA BR</v>
      </c>
      <c r="AI2481" s="49" t="str">
        <f t="shared" si="657"/>
        <v xml:space="preserve">     L00456 - IVAN JUNIOR DE ANDRADE EEPP</v>
      </c>
      <c r="AJ2481" t="str">
        <f t="shared" si="658"/>
        <v xml:space="preserve">     90 - SALES</v>
      </c>
      <c r="AK2481" t="str">
        <f t="shared" si="659"/>
        <v/>
      </c>
      <c r="AL2481">
        <f t="shared" si="660"/>
        <v>10</v>
      </c>
      <c r="AM2481" t="str">
        <f t="shared" si="661"/>
        <v>2025 10</v>
      </c>
      <c r="AN2481" t="str">
        <f t="shared" si="662"/>
        <v xml:space="preserve">IVAN </v>
      </c>
    </row>
    <row r="2482" spans="1:40" x14ac:dyDescent="0.35">
      <c r="A2482">
        <v>84554</v>
      </c>
      <c r="B2482" t="s">
        <v>274</v>
      </c>
      <c r="C2482" s="31">
        <v>45968</v>
      </c>
      <c r="D2482" t="s">
        <v>373</v>
      </c>
      <c r="E2482" t="s">
        <v>374</v>
      </c>
      <c r="F2482" t="s">
        <v>379</v>
      </c>
      <c r="G2482" t="s">
        <v>380</v>
      </c>
      <c r="H2482" t="s">
        <v>891</v>
      </c>
      <c r="I2482" t="s">
        <v>892</v>
      </c>
      <c r="J2482">
        <v>1000</v>
      </c>
      <c r="K2482">
        <v>11064.36</v>
      </c>
      <c r="L2482">
        <v>5869.6058800000001</v>
      </c>
      <c r="M2482">
        <v>2228.35</v>
      </c>
      <c r="N2482">
        <v>11.064359999999999</v>
      </c>
      <c r="O2482" s="32">
        <f t="shared" si="646"/>
        <v>8836.01</v>
      </c>
      <c r="P2482" s="32">
        <f t="shared" si="647"/>
        <v>2966.4041200000001</v>
      </c>
      <c r="Q2482">
        <v>766593</v>
      </c>
      <c r="R2482" t="s">
        <v>298</v>
      </c>
      <c r="S2482" t="s">
        <v>500</v>
      </c>
      <c r="T2482" t="str">
        <f t="shared" si="648"/>
        <v>VEN</v>
      </c>
      <c r="U2482" t="s">
        <v>300</v>
      </c>
      <c r="V2482" s="33">
        <f t="shared" si="649"/>
        <v>11064.36</v>
      </c>
      <c r="W2482">
        <f t="shared" si="650"/>
        <v>1000</v>
      </c>
      <c r="X2482" s="33">
        <f t="shared" si="651"/>
        <v>8836.01</v>
      </c>
      <c r="Y2482" s="33">
        <f t="shared" si="652"/>
        <v>2228.35</v>
      </c>
      <c r="Z2482" s="45">
        <f t="shared" si="653"/>
        <v>0.25002839025483625</v>
      </c>
      <c r="AA2482" s="33">
        <f t="shared" si="654"/>
        <v>2766.4041200000001</v>
      </c>
      <c r="AB2482" s="45">
        <f t="shared" si="655"/>
        <v>0.31308295486311127</v>
      </c>
      <c r="AC2482" s="33" t="str">
        <f>IFERROR($X2482/VLOOKUP(CONCATENATE("USD",C2482),[1]GEINDICE!AR$1:AS$65536,2,0),"")</f>
        <v/>
      </c>
      <c r="AD2482" s="33" t="str">
        <f>IFERROR($AA2482/VLOOKUP(CONCATENATE("USD",C2482),[1]GEINDICE!AR$1:AS$65536,2,0),"")</f>
        <v/>
      </c>
      <c r="AE2482" s="33" t="str">
        <f>IFERROR($X2482/VLOOKUP(CONCATENATE("EUR",C2482),[1]GEINDICE!AR$1:AS$65536,2,0),"")</f>
        <v/>
      </c>
      <c r="AF2482" s="33" t="str">
        <f>IFERROR($AA2482/VLOOKUP(CONCATENATE("EUR",C2482),[1]GEINDICE!AR$1:AS$65536,2,0),"")</f>
        <v/>
      </c>
      <c r="AG2482" s="48" t="str">
        <f>VLOOKUP(E2482,[1]Apresentação!AW$1:AX$65536,2,0)</f>
        <v xml:space="preserve">                    2 - LEATHER AUXILIARIES</v>
      </c>
      <c r="AH2482" s="48" t="str">
        <f t="shared" si="656"/>
        <v xml:space="preserve">         5215000242 - PROVOL BA BR</v>
      </c>
      <c r="AI2482" s="49" t="str">
        <f t="shared" si="657"/>
        <v xml:space="preserve">     L00103 - VITAPELLI LTDA</v>
      </c>
      <c r="AJ2482" t="str">
        <f t="shared" si="658"/>
        <v xml:space="preserve">     90 - SALES</v>
      </c>
      <c r="AK2482" t="str">
        <f t="shared" si="659"/>
        <v/>
      </c>
      <c r="AL2482">
        <f t="shared" si="660"/>
        <v>11</v>
      </c>
      <c r="AM2482" t="str">
        <f t="shared" si="661"/>
        <v>2025 11</v>
      </c>
      <c r="AN2482" t="str">
        <f t="shared" si="662"/>
        <v xml:space="preserve">VITAPELLI </v>
      </c>
    </row>
    <row r="2483" spans="1:40" x14ac:dyDescent="0.35">
      <c r="A2483">
        <v>84556</v>
      </c>
      <c r="B2483" t="s">
        <v>274</v>
      </c>
      <c r="C2483" s="31">
        <v>45968</v>
      </c>
      <c r="D2483" t="s">
        <v>373</v>
      </c>
      <c r="E2483" t="s">
        <v>374</v>
      </c>
      <c r="F2483" t="s">
        <v>669</v>
      </c>
      <c r="G2483" t="s">
        <v>670</v>
      </c>
      <c r="H2483" t="s">
        <v>891</v>
      </c>
      <c r="I2483" t="s">
        <v>892</v>
      </c>
      <c r="J2483">
        <v>480</v>
      </c>
      <c r="K2483">
        <v>6260.18</v>
      </c>
      <c r="L2483">
        <v>2817.4108200000001</v>
      </c>
      <c r="M2483">
        <v>1260.8</v>
      </c>
      <c r="N2483">
        <v>13.04204</v>
      </c>
      <c r="O2483" s="32">
        <f t="shared" si="646"/>
        <v>4999.38</v>
      </c>
      <c r="P2483" s="32">
        <f t="shared" si="647"/>
        <v>2181.9691800000001</v>
      </c>
      <c r="Q2483">
        <v>766604</v>
      </c>
      <c r="R2483" t="s">
        <v>298</v>
      </c>
      <c r="S2483" t="s">
        <v>500</v>
      </c>
      <c r="T2483" t="str">
        <f t="shared" si="648"/>
        <v>VEN</v>
      </c>
      <c r="U2483" t="s">
        <v>381</v>
      </c>
      <c r="V2483" s="33">
        <f t="shared" si="649"/>
        <v>6260.18</v>
      </c>
      <c r="W2483">
        <f t="shared" si="650"/>
        <v>480</v>
      </c>
      <c r="X2483" s="33">
        <f t="shared" si="651"/>
        <v>4999.38</v>
      </c>
      <c r="Y2483" s="33">
        <f t="shared" si="652"/>
        <v>1260.8</v>
      </c>
      <c r="Z2483" s="45">
        <f t="shared" si="653"/>
        <v>0.33321233255273808</v>
      </c>
      <c r="AA2483" s="33">
        <f t="shared" si="654"/>
        <v>2085.9691800000001</v>
      </c>
      <c r="AB2483" s="45">
        <f t="shared" si="655"/>
        <v>0.41724557445123195</v>
      </c>
      <c r="AC2483" s="33" t="str">
        <f>IFERROR($X2483/VLOOKUP(CONCATENATE("USD",C2483),[1]GEINDICE!AR$1:AS$65536,2,0),"")</f>
        <v/>
      </c>
      <c r="AD2483" s="33" t="str">
        <f>IFERROR($AA2483/VLOOKUP(CONCATENATE("USD",C2483),[1]GEINDICE!AR$1:AS$65536,2,0),"")</f>
        <v/>
      </c>
      <c r="AE2483" s="33" t="str">
        <f>IFERROR($X2483/VLOOKUP(CONCATENATE("EUR",C2483),[1]GEINDICE!AR$1:AS$65536,2,0),"")</f>
        <v/>
      </c>
      <c r="AF2483" s="33" t="str">
        <f>IFERROR($AA2483/VLOOKUP(CONCATENATE("EUR",C2483),[1]GEINDICE!AR$1:AS$65536,2,0),"")</f>
        <v/>
      </c>
      <c r="AG2483" s="48" t="str">
        <f>VLOOKUP(E2483,[1]Apresentação!AW$1:AX$65536,2,0)</f>
        <v xml:space="preserve">                    2 - LEATHER AUXILIARIES</v>
      </c>
      <c r="AH2483" s="48" t="str">
        <f t="shared" si="656"/>
        <v xml:space="preserve">         5215000242 - PROVOL BA BR</v>
      </c>
      <c r="AI2483" s="49" t="str">
        <f t="shared" si="657"/>
        <v xml:space="preserve">     L00456 - IVAN JUNIOR DE ANDRADE EEPP</v>
      </c>
      <c r="AJ2483" t="str">
        <f t="shared" si="658"/>
        <v xml:space="preserve">     90 - SALES</v>
      </c>
      <c r="AK2483" t="str">
        <f t="shared" si="659"/>
        <v/>
      </c>
      <c r="AL2483">
        <f t="shared" si="660"/>
        <v>11</v>
      </c>
      <c r="AM2483" t="str">
        <f t="shared" si="661"/>
        <v>2025 11</v>
      </c>
      <c r="AN2483" t="str">
        <f t="shared" si="662"/>
        <v xml:space="preserve">IVAN </v>
      </c>
    </row>
    <row r="2484" spans="1:40" x14ac:dyDescent="0.35">
      <c r="A2484">
        <v>84184</v>
      </c>
      <c r="B2484" t="s">
        <v>274</v>
      </c>
      <c r="C2484" s="31">
        <v>45940</v>
      </c>
      <c r="D2484" t="s">
        <v>373</v>
      </c>
      <c r="E2484" t="s">
        <v>374</v>
      </c>
      <c r="F2484" t="s">
        <v>669</v>
      </c>
      <c r="G2484" t="s">
        <v>670</v>
      </c>
      <c r="H2484" t="s">
        <v>891</v>
      </c>
      <c r="I2484" t="s">
        <v>892</v>
      </c>
      <c r="J2484">
        <v>120</v>
      </c>
      <c r="K2484">
        <v>1567.5900000000001</v>
      </c>
      <c r="L2484">
        <v>729.72369000000003</v>
      </c>
      <c r="M2484">
        <v>315.70999999999998</v>
      </c>
      <c r="N2484">
        <v>13.063269999999999</v>
      </c>
      <c r="O2484" s="32">
        <f t="shared" si="646"/>
        <v>1251.8800000000001</v>
      </c>
      <c r="P2484" s="32">
        <f t="shared" si="647"/>
        <v>522.15631000000008</v>
      </c>
      <c r="Q2484">
        <v>763865</v>
      </c>
      <c r="R2484" t="s">
        <v>298</v>
      </c>
      <c r="S2484" t="s">
        <v>500</v>
      </c>
      <c r="T2484" t="str">
        <f t="shared" si="648"/>
        <v>VEN</v>
      </c>
      <c r="U2484" t="s">
        <v>381</v>
      </c>
      <c r="V2484" s="33">
        <f t="shared" si="649"/>
        <v>1567.5900000000001</v>
      </c>
      <c r="W2484">
        <f t="shared" si="650"/>
        <v>120</v>
      </c>
      <c r="X2484" s="33">
        <f t="shared" si="651"/>
        <v>1251.8800000000001</v>
      </c>
      <c r="Y2484" s="33">
        <f t="shared" si="652"/>
        <v>315.70999999999998</v>
      </c>
      <c r="Z2484" s="45">
        <f t="shared" si="653"/>
        <v>0.31778482256202195</v>
      </c>
      <c r="AA2484" s="33">
        <f t="shared" si="654"/>
        <v>498.15631000000008</v>
      </c>
      <c r="AB2484" s="45">
        <f t="shared" si="655"/>
        <v>0.39792656644406815</v>
      </c>
      <c r="AC2484" s="33">
        <f>IFERROR($X2484/VLOOKUP(CONCATENATE("USD",C2484),[1]GEINDICE!AR$1:AS$65536,2,0),"")</f>
        <v>229.93057341218824</v>
      </c>
      <c r="AD2484" s="33">
        <f>IFERROR($AA2484/VLOOKUP(CONCATENATE("USD",C2484),[1]GEINDICE!AR$1:AS$65536,2,0),"")</f>
        <v>91.495483598427811</v>
      </c>
      <c r="AE2484" s="33">
        <f>IFERROR($X2484/VLOOKUP(CONCATENATE("EUR",C2484),[1]GEINDICE!AR$1:AS$65536,2,0),"")</f>
        <v>197.97577252743778</v>
      </c>
      <c r="AF2484" s="33">
        <f>IFERROR($AA2484/VLOOKUP(CONCATENATE("EUR",C2484),[1]GEINDICE!AR$1:AS$65536,2,0),"")</f>
        <v>78.779819400955191</v>
      </c>
      <c r="AG2484" s="48" t="str">
        <f>VLOOKUP(E2484,[1]Apresentação!AW$1:AX$65536,2,0)</f>
        <v xml:space="preserve">                    2 - LEATHER AUXILIARIES</v>
      </c>
      <c r="AH2484" s="48" t="str">
        <f t="shared" si="656"/>
        <v xml:space="preserve">         5215000242 - PROVOL BA BR</v>
      </c>
      <c r="AI2484" s="49" t="str">
        <f t="shared" si="657"/>
        <v xml:space="preserve">     L00456 - IVAN JUNIOR DE ANDRADE EEPP</v>
      </c>
      <c r="AJ2484" t="str">
        <f t="shared" si="658"/>
        <v xml:space="preserve">     90 - SALES</v>
      </c>
      <c r="AK2484" t="str">
        <f t="shared" si="659"/>
        <v/>
      </c>
      <c r="AL2484">
        <f t="shared" si="660"/>
        <v>10</v>
      </c>
      <c r="AM2484" t="str">
        <f t="shared" si="661"/>
        <v>2025 10</v>
      </c>
      <c r="AN2484" t="str">
        <f t="shared" si="662"/>
        <v xml:space="preserve">IVAN </v>
      </c>
    </row>
    <row r="2485" spans="1:40" x14ac:dyDescent="0.35">
      <c r="A2485">
        <v>84191</v>
      </c>
      <c r="B2485" t="s">
        <v>274</v>
      </c>
      <c r="C2485" s="31">
        <v>45940</v>
      </c>
      <c r="D2485" t="s">
        <v>373</v>
      </c>
      <c r="E2485" t="s">
        <v>374</v>
      </c>
      <c r="F2485" t="s">
        <v>893</v>
      </c>
      <c r="G2485" t="s">
        <v>894</v>
      </c>
      <c r="H2485" t="s">
        <v>891</v>
      </c>
      <c r="I2485" t="s">
        <v>892</v>
      </c>
      <c r="J2485">
        <v>6000</v>
      </c>
      <c r="K2485">
        <v>75973.2</v>
      </c>
      <c r="L2485">
        <v>36486.184630000003</v>
      </c>
      <c r="M2485">
        <v>15301</v>
      </c>
      <c r="N2485">
        <v>12.6622</v>
      </c>
      <c r="O2485" s="32">
        <f t="shared" si="646"/>
        <v>60672.2</v>
      </c>
      <c r="P2485" s="32">
        <f t="shared" si="647"/>
        <v>24186.015369999994</v>
      </c>
      <c r="Q2485">
        <v>763901</v>
      </c>
      <c r="R2485" t="s">
        <v>298</v>
      </c>
      <c r="S2485" t="s">
        <v>500</v>
      </c>
      <c r="T2485" t="str">
        <f t="shared" si="648"/>
        <v>VEN</v>
      </c>
      <c r="U2485" t="s">
        <v>381</v>
      </c>
      <c r="V2485" s="33">
        <f t="shared" si="649"/>
        <v>75973.2</v>
      </c>
      <c r="W2485">
        <f t="shared" si="650"/>
        <v>6000</v>
      </c>
      <c r="X2485" s="33">
        <f t="shared" si="651"/>
        <v>60672.2</v>
      </c>
      <c r="Y2485" s="33">
        <f t="shared" si="652"/>
        <v>15301</v>
      </c>
      <c r="Z2485" s="45">
        <f t="shared" si="653"/>
        <v>0.30255426084461357</v>
      </c>
      <c r="AA2485" s="33">
        <f t="shared" si="654"/>
        <v>22986.015369999994</v>
      </c>
      <c r="AB2485" s="45">
        <f t="shared" si="655"/>
        <v>0.37885580826144422</v>
      </c>
      <c r="AC2485" s="33">
        <f>IFERROR($X2485/VLOOKUP(CONCATENATE("USD",C2485),[1]GEINDICE!AR$1:AS$65536,2,0),"")</f>
        <v>11143.555082099694</v>
      </c>
      <c r="AD2485" s="33">
        <f>IFERROR($AA2485/VLOOKUP(CONCATENATE("USD",C2485),[1]GEINDICE!AR$1:AS$65536,2,0),"")</f>
        <v>4221.800567534804</v>
      </c>
      <c r="AE2485" s="33">
        <f>IFERROR($X2485/VLOOKUP(CONCATENATE("EUR",C2485),[1]GEINDICE!AR$1:AS$65536,2,0),"")</f>
        <v>9594.8698484992237</v>
      </c>
      <c r="AF2485" s="33">
        <f>IFERROR($AA2485/VLOOKUP(CONCATENATE("EUR",C2485),[1]GEINDICE!AR$1:AS$65536,2,0),"")</f>
        <v>3635.0721716165344</v>
      </c>
      <c r="AG2485" s="48" t="str">
        <f>VLOOKUP(E2485,[1]Apresentação!AW$1:AX$65536,2,0)</f>
        <v xml:space="preserve">                    2 - LEATHER AUXILIARIES</v>
      </c>
      <c r="AH2485" s="48" t="str">
        <f t="shared" si="656"/>
        <v xml:space="preserve">         5215000242 - PROVOL BA BR</v>
      </c>
      <c r="AI2485" s="49" t="str">
        <f t="shared" si="657"/>
        <v xml:space="preserve">     L00233 - INDUSTRIA E COMERCIO DE COUROS INTERNACIONAL LTDA</v>
      </c>
      <c r="AJ2485" t="str">
        <f t="shared" si="658"/>
        <v xml:space="preserve">     90 - SALES</v>
      </c>
      <c r="AK2485" t="str">
        <f t="shared" si="659"/>
        <v/>
      </c>
      <c r="AL2485">
        <f t="shared" si="660"/>
        <v>10</v>
      </c>
      <c r="AM2485" t="str">
        <f t="shared" si="661"/>
        <v>2025 10</v>
      </c>
      <c r="AN2485" t="str">
        <f t="shared" si="662"/>
        <v xml:space="preserve">INDUSTRIA </v>
      </c>
    </row>
    <row r="2486" spans="1:40" x14ac:dyDescent="0.35">
      <c r="A2486">
        <v>84253</v>
      </c>
      <c r="B2486" t="s">
        <v>274</v>
      </c>
      <c r="C2486" s="31">
        <v>45947</v>
      </c>
      <c r="D2486" t="s">
        <v>373</v>
      </c>
      <c r="E2486" t="s">
        <v>374</v>
      </c>
      <c r="F2486" t="s">
        <v>669</v>
      </c>
      <c r="G2486" t="s">
        <v>670</v>
      </c>
      <c r="H2486" t="s">
        <v>891</v>
      </c>
      <c r="I2486" t="s">
        <v>892</v>
      </c>
      <c r="J2486">
        <v>240</v>
      </c>
      <c r="K2486">
        <v>3182.9700000000003</v>
      </c>
      <c r="L2486">
        <v>1465.18688</v>
      </c>
      <c r="M2486">
        <v>641.05999999999995</v>
      </c>
      <c r="N2486">
        <v>13.26238</v>
      </c>
      <c r="O2486" s="32">
        <f t="shared" si="646"/>
        <v>2541.9100000000003</v>
      </c>
      <c r="P2486" s="32">
        <f t="shared" si="647"/>
        <v>1076.7231200000003</v>
      </c>
      <c r="Q2486">
        <v>764519</v>
      </c>
      <c r="R2486" t="s">
        <v>298</v>
      </c>
      <c r="S2486" t="s">
        <v>500</v>
      </c>
      <c r="T2486" t="str">
        <f t="shared" si="648"/>
        <v>VEN</v>
      </c>
      <c r="U2486" t="s">
        <v>381</v>
      </c>
      <c r="V2486" s="33">
        <f t="shared" si="649"/>
        <v>3182.9700000000003</v>
      </c>
      <c r="W2486">
        <f t="shared" si="650"/>
        <v>240</v>
      </c>
      <c r="X2486" s="33">
        <f t="shared" si="651"/>
        <v>2541.9100000000003</v>
      </c>
      <c r="Y2486" s="33">
        <f t="shared" si="652"/>
        <v>641.05999999999995</v>
      </c>
      <c r="Z2486" s="45">
        <f t="shared" si="653"/>
        <v>0.32319598362535629</v>
      </c>
      <c r="AA2486" s="33">
        <f t="shared" si="654"/>
        <v>1028.7231200000003</v>
      </c>
      <c r="AB2486" s="45">
        <f t="shared" si="655"/>
        <v>0.40470477711642039</v>
      </c>
      <c r="AC2486" s="33">
        <f>IFERROR($X2486/VLOOKUP(CONCATENATE("USD",C2486),[1]GEINDICE!AR$1:AS$65536,2,0),"")</f>
        <v>467.34877734877739</v>
      </c>
      <c r="AD2486" s="33">
        <f>IFERROR($AA2486/VLOOKUP(CONCATENATE("USD",C2486),[1]GEINDICE!AR$1:AS$65536,2,0),"")</f>
        <v>189.13828277256854</v>
      </c>
      <c r="AE2486" s="33">
        <f>IFERROR($X2486/VLOOKUP(CONCATENATE("EUR",C2486),[1]GEINDICE!AR$1:AS$65536,2,0),"")</f>
        <v>400.37014285939301</v>
      </c>
      <c r="AF2486" s="33">
        <f>IFERROR($AA2486/VLOOKUP(CONCATENATE("EUR",C2486),[1]GEINDICE!AR$1:AS$65536,2,0),"")</f>
        <v>162.03170942998003</v>
      </c>
      <c r="AG2486" s="48" t="str">
        <f>VLOOKUP(E2486,[1]Apresentação!AW$1:AX$65536,2,0)</f>
        <v xml:space="preserve">                    2 - LEATHER AUXILIARIES</v>
      </c>
      <c r="AH2486" s="48" t="str">
        <f t="shared" si="656"/>
        <v xml:space="preserve">         5215000242 - PROVOL BA BR</v>
      </c>
      <c r="AI2486" s="49" t="str">
        <f t="shared" si="657"/>
        <v xml:space="preserve">     L00456 - IVAN JUNIOR DE ANDRADE EEPP</v>
      </c>
      <c r="AJ2486" t="str">
        <f t="shared" si="658"/>
        <v xml:space="preserve">     90 - SALES</v>
      </c>
      <c r="AK2486" t="str">
        <f t="shared" si="659"/>
        <v/>
      </c>
      <c r="AL2486">
        <f t="shared" si="660"/>
        <v>10</v>
      </c>
      <c r="AM2486" t="str">
        <f t="shared" si="661"/>
        <v>2025 10</v>
      </c>
      <c r="AN2486" t="str">
        <f t="shared" si="662"/>
        <v xml:space="preserve">IVAN </v>
      </c>
    </row>
    <row r="2487" spans="1:40" x14ac:dyDescent="0.35">
      <c r="A2487">
        <v>84644</v>
      </c>
      <c r="B2487" t="s">
        <v>274</v>
      </c>
      <c r="C2487" s="31">
        <v>45975</v>
      </c>
      <c r="D2487" t="s">
        <v>373</v>
      </c>
      <c r="E2487" t="s">
        <v>374</v>
      </c>
      <c r="F2487" t="s">
        <v>669</v>
      </c>
      <c r="G2487" t="s">
        <v>670</v>
      </c>
      <c r="H2487" t="s">
        <v>891</v>
      </c>
      <c r="I2487" t="s">
        <v>892</v>
      </c>
      <c r="J2487">
        <v>480</v>
      </c>
      <c r="K2487">
        <v>6186.28</v>
      </c>
      <c r="L2487">
        <v>2828.96711</v>
      </c>
      <c r="M2487">
        <v>1245.9100000000001</v>
      </c>
      <c r="N2487">
        <v>12.888079999999999</v>
      </c>
      <c r="O2487" s="32">
        <f t="shared" si="646"/>
        <v>4940.37</v>
      </c>
      <c r="P2487" s="32">
        <f t="shared" si="647"/>
        <v>2111.4028899999998</v>
      </c>
      <c r="Q2487">
        <v>767290</v>
      </c>
      <c r="R2487" t="s">
        <v>298</v>
      </c>
      <c r="S2487" t="s">
        <v>500</v>
      </c>
      <c r="T2487" t="str">
        <f t="shared" si="648"/>
        <v>VEN</v>
      </c>
      <c r="U2487" t="s">
        <v>381</v>
      </c>
      <c r="V2487" s="33">
        <f t="shared" si="649"/>
        <v>6186.28</v>
      </c>
      <c r="W2487">
        <f t="shared" si="650"/>
        <v>480</v>
      </c>
      <c r="X2487" s="33">
        <f t="shared" si="651"/>
        <v>4940.37</v>
      </c>
      <c r="Y2487" s="33">
        <f t="shared" si="652"/>
        <v>1245.9100000000001</v>
      </c>
      <c r="Z2487" s="45">
        <f t="shared" si="653"/>
        <v>0.32578591496020226</v>
      </c>
      <c r="AA2487" s="33">
        <f t="shared" si="654"/>
        <v>2015.4028899999998</v>
      </c>
      <c r="AB2487" s="45">
        <f t="shared" si="655"/>
        <v>0.40794573888190561</v>
      </c>
      <c r="AC2487" s="33" t="str">
        <f>IFERROR($X2487/VLOOKUP(CONCATENATE("USD",C2487),[1]GEINDICE!AR$1:AS$65536,2,0),"")</f>
        <v/>
      </c>
      <c r="AD2487" s="33" t="str">
        <f>IFERROR($AA2487/VLOOKUP(CONCATENATE("USD",C2487),[1]GEINDICE!AR$1:AS$65536,2,0),"")</f>
        <v/>
      </c>
      <c r="AE2487" s="33" t="str">
        <f>IFERROR($X2487/VLOOKUP(CONCATENATE("EUR",C2487),[1]GEINDICE!AR$1:AS$65536,2,0),"")</f>
        <v/>
      </c>
      <c r="AF2487" s="33" t="str">
        <f>IFERROR($AA2487/VLOOKUP(CONCATENATE("EUR",C2487),[1]GEINDICE!AR$1:AS$65536,2,0),"")</f>
        <v/>
      </c>
      <c r="AG2487" s="48" t="str">
        <f>VLOOKUP(E2487,[1]Apresentação!AW$1:AX$65536,2,0)</f>
        <v xml:space="preserve">                    2 - LEATHER AUXILIARIES</v>
      </c>
      <c r="AH2487" s="48" t="str">
        <f t="shared" si="656"/>
        <v xml:space="preserve">         5215000242 - PROVOL BA BR</v>
      </c>
      <c r="AI2487" s="49" t="str">
        <f t="shared" si="657"/>
        <v xml:space="preserve">     L00456 - IVAN JUNIOR DE ANDRADE EEPP</v>
      </c>
      <c r="AJ2487" t="str">
        <f t="shared" si="658"/>
        <v xml:space="preserve">     90 - SALES</v>
      </c>
      <c r="AK2487" t="str">
        <f t="shared" si="659"/>
        <v/>
      </c>
      <c r="AL2487">
        <f t="shared" si="660"/>
        <v>11</v>
      </c>
      <c r="AM2487" t="str">
        <f t="shared" si="661"/>
        <v>2025 11</v>
      </c>
      <c r="AN2487" t="str">
        <f t="shared" si="662"/>
        <v xml:space="preserve">IVAN </v>
      </c>
    </row>
    <row r="2488" spans="1:40" x14ac:dyDescent="0.35">
      <c r="A2488">
        <v>83852</v>
      </c>
      <c r="B2488" t="s">
        <v>274</v>
      </c>
      <c r="C2488" s="31">
        <v>45912</v>
      </c>
      <c r="D2488" t="s">
        <v>373</v>
      </c>
      <c r="E2488" t="s">
        <v>374</v>
      </c>
      <c r="F2488" t="s">
        <v>669</v>
      </c>
      <c r="G2488" t="s">
        <v>670</v>
      </c>
      <c r="H2488" t="s">
        <v>891</v>
      </c>
      <c r="I2488" t="s">
        <v>892</v>
      </c>
      <c r="J2488">
        <v>120</v>
      </c>
      <c r="K2488">
        <v>1576.96</v>
      </c>
      <c r="L2488">
        <v>718.20498999999995</v>
      </c>
      <c r="M2488">
        <v>317.61</v>
      </c>
      <c r="N2488">
        <v>13.141349999999999</v>
      </c>
      <c r="O2488" s="32">
        <f t="shared" si="646"/>
        <v>1259.3499999999999</v>
      </c>
      <c r="P2488" s="32">
        <f t="shared" si="647"/>
        <v>541.14500999999996</v>
      </c>
      <c r="Q2488">
        <v>761279</v>
      </c>
      <c r="R2488" t="s">
        <v>298</v>
      </c>
      <c r="S2488" t="s">
        <v>500</v>
      </c>
      <c r="T2488" t="str">
        <f t="shared" si="648"/>
        <v>VEN</v>
      </c>
      <c r="U2488" t="s">
        <v>381</v>
      </c>
      <c r="V2488" s="33">
        <f t="shared" si="649"/>
        <v>1576.96</v>
      </c>
      <c r="W2488">
        <f t="shared" si="650"/>
        <v>120</v>
      </c>
      <c r="X2488" s="33">
        <f t="shared" si="651"/>
        <v>1259.3499999999999</v>
      </c>
      <c r="Y2488" s="33">
        <f t="shared" si="652"/>
        <v>317.61</v>
      </c>
      <c r="Z2488" s="45">
        <f t="shared" si="653"/>
        <v>0.32793793755073047</v>
      </c>
      <c r="AA2488" s="33">
        <f t="shared" si="654"/>
        <v>517.14500999999996</v>
      </c>
      <c r="AB2488" s="45">
        <f t="shared" si="655"/>
        <v>0.41064438797792513</v>
      </c>
      <c r="AC2488" s="33">
        <f>IFERROR($X2488/VLOOKUP(CONCATENATE("USD",C2488),[1]GEINDICE!AR$1:AS$65536,2,0),"")</f>
        <v>234.61631611304654</v>
      </c>
      <c r="AD2488" s="33">
        <f>IFERROR($AA2488/VLOOKUP(CONCATENATE("USD",C2488),[1]GEINDICE!AR$1:AS$65536,2,0),"")</f>
        <v>96.343873539877407</v>
      </c>
      <c r="AE2488" s="33">
        <f>IFERROR($X2488/VLOOKUP(CONCATENATE("EUR",C2488),[1]GEINDICE!AR$1:AS$65536,2,0),"")</f>
        <v>200.26875308111889</v>
      </c>
      <c r="AF2488" s="33">
        <f>IFERROR($AA2488/VLOOKUP(CONCATENATE("EUR",C2488),[1]GEINDICE!AR$1:AS$65536,2,0),"")</f>
        <v>82.239239540098268</v>
      </c>
      <c r="AG2488" s="48" t="str">
        <f>VLOOKUP(E2488,[1]Apresentação!AW$1:AX$65536,2,0)</f>
        <v xml:space="preserve">                    2 - LEATHER AUXILIARIES</v>
      </c>
      <c r="AH2488" s="48" t="str">
        <f t="shared" si="656"/>
        <v xml:space="preserve">         5215000242 - PROVOL BA BR</v>
      </c>
      <c r="AI2488" s="49" t="str">
        <f t="shared" si="657"/>
        <v xml:space="preserve">     L00456 - IVAN JUNIOR DE ANDRADE EEPP</v>
      </c>
      <c r="AJ2488" t="str">
        <f t="shared" si="658"/>
        <v xml:space="preserve">     90 - SALES</v>
      </c>
      <c r="AK2488" t="str">
        <f t="shared" si="659"/>
        <v/>
      </c>
      <c r="AL2488">
        <f t="shared" si="660"/>
        <v>9</v>
      </c>
      <c r="AM2488" t="str">
        <f t="shared" si="661"/>
        <v>2025 9</v>
      </c>
      <c r="AN2488" t="str">
        <f t="shared" si="662"/>
        <v xml:space="preserve">IVAN </v>
      </c>
    </row>
    <row r="2489" spans="1:40" x14ac:dyDescent="0.35">
      <c r="A2489">
        <v>83184</v>
      </c>
      <c r="B2489" t="s">
        <v>274</v>
      </c>
      <c r="C2489" s="31">
        <v>45856</v>
      </c>
      <c r="D2489" t="s">
        <v>373</v>
      </c>
      <c r="E2489" t="s">
        <v>374</v>
      </c>
      <c r="F2489" t="s">
        <v>893</v>
      </c>
      <c r="G2489" t="s">
        <v>894</v>
      </c>
      <c r="H2489" t="s">
        <v>891</v>
      </c>
      <c r="I2489" t="s">
        <v>892</v>
      </c>
      <c r="J2489">
        <v>6000</v>
      </c>
      <c r="K2489">
        <v>79236.66</v>
      </c>
      <c r="L2489">
        <v>35882.574610000003</v>
      </c>
      <c r="M2489">
        <v>15958.27</v>
      </c>
      <c r="N2489">
        <v>13.206109999999999</v>
      </c>
      <c r="O2489" s="32">
        <f t="shared" si="646"/>
        <v>63278.39</v>
      </c>
      <c r="P2489" s="32">
        <f t="shared" si="647"/>
        <v>27395.815389999996</v>
      </c>
      <c r="Q2489">
        <v>744318</v>
      </c>
      <c r="R2489" t="s">
        <v>298</v>
      </c>
      <c r="S2489" t="s">
        <v>500</v>
      </c>
      <c r="T2489" t="str">
        <f t="shared" si="648"/>
        <v>VEN</v>
      </c>
      <c r="U2489" t="s">
        <v>381</v>
      </c>
      <c r="V2489" s="33">
        <f t="shared" si="649"/>
        <v>79236.66</v>
      </c>
      <c r="W2489">
        <f t="shared" si="650"/>
        <v>6000</v>
      </c>
      <c r="X2489" s="33">
        <f t="shared" si="651"/>
        <v>63278.39</v>
      </c>
      <c r="Y2489" s="33">
        <f t="shared" si="652"/>
        <v>15958.27</v>
      </c>
      <c r="Z2489" s="45">
        <f t="shared" si="653"/>
        <v>0.33060221607018764</v>
      </c>
      <c r="AA2489" s="33">
        <f t="shared" si="654"/>
        <v>26195.815389999996</v>
      </c>
      <c r="AB2489" s="45">
        <f t="shared" si="655"/>
        <v>0.41397727391610306</v>
      </c>
      <c r="AC2489" s="33">
        <f>IFERROR($X2489/VLOOKUP(CONCATENATE("USD",C2489),[1]GEINDICE!AR$1:AS$65536,2,0),"")</f>
        <v>11408.50070313345</v>
      </c>
      <c r="AD2489" s="33">
        <f>IFERROR($AA2489/VLOOKUP(CONCATENATE("USD",C2489),[1]GEINDICE!AR$1:AS$65536,2,0),"")</f>
        <v>4722.8600205531302</v>
      </c>
      <c r="AE2489" s="33">
        <f>IFERROR($X2489/VLOOKUP(CONCATENATE("EUR",C2489),[1]GEINDICE!AR$1:AS$65536,2,0),"")</f>
        <v>9796.0229735587345</v>
      </c>
      <c r="AF2489" s="33">
        <f>IFERROR($AA2489/VLOOKUP(CONCATENATE("EUR",C2489),[1]GEINDICE!AR$1:AS$65536,2,0),"")</f>
        <v>4055.3308858133623</v>
      </c>
      <c r="AG2489" s="48" t="str">
        <f>VLOOKUP(E2489,[1]Apresentação!AW$1:AX$65536,2,0)</f>
        <v xml:space="preserve">                    2 - LEATHER AUXILIARIES</v>
      </c>
      <c r="AH2489" s="48" t="str">
        <f t="shared" si="656"/>
        <v xml:space="preserve">         5215000242 - PROVOL BA BR</v>
      </c>
      <c r="AI2489" s="49" t="str">
        <f t="shared" si="657"/>
        <v xml:space="preserve">     L00233 - INDUSTRIA E COMERCIO DE COUROS INTERNACIONAL LTDA</v>
      </c>
      <c r="AJ2489" t="str">
        <f t="shared" si="658"/>
        <v xml:space="preserve">     90 - SALES</v>
      </c>
      <c r="AK2489" t="str">
        <f t="shared" si="659"/>
        <v/>
      </c>
      <c r="AL2489">
        <f t="shared" si="660"/>
        <v>7</v>
      </c>
      <c r="AM2489" t="str">
        <f t="shared" si="661"/>
        <v>2025 7</v>
      </c>
      <c r="AN2489" t="str">
        <f t="shared" si="662"/>
        <v xml:space="preserve">INDUSTRIA </v>
      </c>
    </row>
    <row r="2490" spans="1:40" x14ac:dyDescent="0.35">
      <c r="A2490">
        <v>84437</v>
      </c>
      <c r="B2490" t="s">
        <v>274</v>
      </c>
      <c r="C2490" s="31">
        <v>45961</v>
      </c>
      <c r="D2490" t="s">
        <v>373</v>
      </c>
      <c r="E2490" t="s">
        <v>374</v>
      </c>
      <c r="F2490" t="s">
        <v>669</v>
      </c>
      <c r="G2490" t="s">
        <v>670</v>
      </c>
      <c r="H2490" t="s">
        <v>891</v>
      </c>
      <c r="I2490" t="s">
        <v>892</v>
      </c>
      <c r="J2490">
        <v>480</v>
      </c>
      <c r="K2490">
        <v>6306.91</v>
      </c>
      <c r="L2490">
        <v>2806.28647</v>
      </c>
      <c r="M2490">
        <v>1270.22</v>
      </c>
      <c r="N2490">
        <v>13.1394</v>
      </c>
      <c r="O2490" s="32">
        <f t="shared" si="646"/>
        <v>5036.6899999999996</v>
      </c>
      <c r="P2490" s="32">
        <f t="shared" si="647"/>
        <v>2230.4035299999996</v>
      </c>
      <c r="Q2490">
        <v>765769</v>
      </c>
      <c r="R2490" t="s">
        <v>298</v>
      </c>
      <c r="S2490" t="s">
        <v>500</v>
      </c>
      <c r="T2490" t="str">
        <f t="shared" si="648"/>
        <v>VEN</v>
      </c>
      <c r="U2490" t="s">
        <v>381</v>
      </c>
      <c r="V2490" s="33">
        <f t="shared" si="649"/>
        <v>6306.91</v>
      </c>
      <c r="W2490">
        <f t="shared" si="650"/>
        <v>480</v>
      </c>
      <c r="X2490" s="33">
        <f t="shared" si="651"/>
        <v>5036.6899999999996</v>
      </c>
      <c r="Y2490" s="33">
        <f t="shared" si="652"/>
        <v>1270.22</v>
      </c>
      <c r="Z2490" s="45">
        <f t="shared" si="653"/>
        <v>0.33842302014774267</v>
      </c>
      <c r="AA2490" s="33">
        <f t="shared" si="654"/>
        <v>2134.4035299999996</v>
      </c>
      <c r="AB2490" s="45">
        <f t="shared" si="655"/>
        <v>0.42377107386001517</v>
      </c>
      <c r="AC2490" s="33">
        <f>IFERROR($X2490/VLOOKUP(CONCATENATE("USD",C2490),[1]GEINDICE!AR$1:AS$65536,2,0),"")</f>
        <v>935.44007577586672</v>
      </c>
      <c r="AD2490" s="33">
        <f>IFERROR($AA2490/VLOOKUP(CONCATENATE("USD",C2490),[1]GEINDICE!AR$1:AS$65536,2,0),"")</f>
        <v>396.41244544323297</v>
      </c>
      <c r="AE2490" s="33">
        <f>IFERROR($X2490/VLOOKUP(CONCATENATE("EUR",C2490),[1]GEINDICE!AR$1:AS$65536,2,0),"")</f>
        <v>810.53910524621813</v>
      </c>
      <c r="AF2490" s="33">
        <f>IFERROR($AA2490/VLOOKUP(CONCATENATE("EUR",C2490),[1]GEINDICE!AR$1:AS$65536,2,0),"")</f>
        <v>343.48302703572568</v>
      </c>
      <c r="AG2490" s="48" t="str">
        <f>VLOOKUP(E2490,[1]Apresentação!AW$1:AX$65536,2,0)</f>
        <v xml:space="preserve">                    2 - LEATHER AUXILIARIES</v>
      </c>
      <c r="AH2490" s="48" t="str">
        <f t="shared" si="656"/>
        <v xml:space="preserve">         5215000242 - PROVOL BA BR</v>
      </c>
      <c r="AI2490" s="49" t="str">
        <f t="shared" si="657"/>
        <v xml:space="preserve">     L00456 - IVAN JUNIOR DE ANDRADE EEPP</v>
      </c>
      <c r="AJ2490" t="str">
        <f t="shared" si="658"/>
        <v xml:space="preserve">     90 - SALES</v>
      </c>
      <c r="AK2490" t="str">
        <f t="shared" si="659"/>
        <v/>
      </c>
      <c r="AL2490">
        <f t="shared" si="660"/>
        <v>10</v>
      </c>
      <c r="AM2490" t="str">
        <f t="shared" si="661"/>
        <v>2025 10</v>
      </c>
      <c r="AN2490" t="str">
        <f t="shared" si="662"/>
        <v xml:space="preserve">IVAN </v>
      </c>
    </row>
    <row r="2491" spans="1:40" x14ac:dyDescent="0.35">
      <c r="A2491">
        <v>84443</v>
      </c>
      <c r="B2491" t="s">
        <v>274</v>
      </c>
      <c r="C2491" s="31">
        <v>45961</v>
      </c>
      <c r="D2491" t="s">
        <v>373</v>
      </c>
      <c r="E2491" t="s">
        <v>374</v>
      </c>
      <c r="F2491" t="s">
        <v>379</v>
      </c>
      <c r="G2491" t="s">
        <v>380</v>
      </c>
      <c r="H2491" t="s">
        <v>891</v>
      </c>
      <c r="I2491" t="s">
        <v>892</v>
      </c>
      <c r="J2491">
        <v>1000</v>
      </c>
      <c r="K2491">
        <v>11057.11</v>
      </c>
      <c r="L2491">
        <v>5846.4301599999999</v>
      </c>
      <c r="M2491">
        <v>2226.9</v>
      </c>
      <c r="N2491">
        <v>11.05711</v>
      </c>
      <c r="O2491" s="32">
        <f t="shared" si="646"/>
        <v>8830.2100000000009</v>
      </c>
      <c r="P2491" s="32">
        <f t="shared" si="647"/>
        <v>2983.7798400000011</v>
      </c>
      <c r="Q2491">
        <v>765797</v>
      </c>
      <c r="R2491" t="s">
        <v>298</v>
      </c>
      <c r="S2491" t="s">
        <v>500</v>
      </c>
      <c r="T2491" t="str">
        <f t="shared" si="648"/>
        <v>VEN</v>
      </c>
      <c r="U2491" t="s">
        <v>381</v>
      </c>
      <c r="V2491" s="33">
        <f t="shared" si="649"/>
        <v>11057.11</v>
      </c>
      <c r="W2491">
        <f t="shared" si="650"/>
        <v>1000</v>
      </c>
      <c r="X2491" s="33">
        <f t="shared" si="651"/>
        <v>8830.2100000000009</v>
      </c>
      <c r="Y2491" s="33">
        <f t="shared" si="652"/>
        <v>2226.9</v>
      </c>
      <c r="Z2491" s="45">
        <f t="shared" si="653"/>
        <v>0.25176378276059486</v>
      </c>
      <c r="AA2491" s="33">
        <f t="shared" si="654"/>
        <v>2783.7798400000011</v>
      </c>
      <c r="AB2491" s="45">
        <f t="shared" si="655"/>
        <v>0.31525635743657293</v>
      </c>
      <c r="AC2491" s="33">
        <f>IFERROR($X2491/VLOOKUP(CONCATENATE("USD",C2491),[1]GEINDICE!AR$1:AS$65536,2,0),"")</f>
        <v>1639.9921995431162</v>
      </c>
      <c r="AD2491" s="33">
        <f>IFERROR($AA2491/VLOOKUP(CONCATENATE("USD",C2491),[1]GEINDICE!AR$1:AS$65536,2,0),"")</f>
        <v>517.01796705235608</v>
      </c>
      <c r="AE2491" s="33">
        <f>IFERROR($X2491/VLOOKUP(CONCATENATE("EUR",C2491),[1]GEINDICE!AR$1:AS$65536,2,0),"")</f>
        <v>1421.0186675249438</v>
      </c>
      <c r="AF2491" s="33">
        <f>IFERROR($AA2491/VLOOKUP(CONCATENATE("EUR",C2491),[1]GEINDICE!AR$1:AS$65536,2,0),"")</f>
        <v>447.98516897328625</v>
      </c>
      <c r="AG2491" s="48" t="str">
        <f>VLOOKUP(E2491,[1]Apresentação!AW$1:AX$65536,2,0)</f>
        <v xml:space="preserve">                    2 - LEATHER AUXILIARIES</v>
      </c>
      <c r="AH2491" s="48" t="str">
        <f t="shared" si="656"/>
        <v xml:space="preserve">         5215000242 - PROVOL BA BR</v>
      </c>
      <c r="AI2491" s="49" t="str">
        <f t="shared" si="657"/>
        <v xml:space="preserve">     L00103 - VITAPELLI LTDA</v>
      </c>
      <c r="AJ2491" t="str">
        <f t="shared" si="658"/>
        <v xml:space="preserve">     90 - SALES</v>
      </c>
      <c r="AK2491" t="str">
        <f t="shared" si="659"/>
        <v/>
      </c>
      <c r="AL2491">
        <f t="shared" si="660"/>
        <v>10</v>
      </c>
      <c r="AM2491" t="str">
        <f t="shared" si="661"/>
        <v>2025 10</v>
      </c>
      <c r="AN2491" t="str">
        <f t="shared" si="662"/>
        <v xml:space="preserve">VITAPELLI </v>
      </c>
    </row>
    <row r="2492" spans="1:40" x14ac:dyDescent="0.35">
      <c r="A2492">
        <v>83454</v>
      </c>
      <c r="B2492" t="s">
        <v>274</v>
      </c>
      <c r="C2492" s="31">
        <v>45880</v>
      </c>
      <c r="D2492" t="s">
        <v>373</v>
      </c>
      <c r="E2492" t="s">
        <v>374</v>
      </c>
      <c r="F2492" t="s">
        <v>807</v>
      </c>
      <c r="G2492" t="s">
        <v>808</v>
      </c>
      <c r="H2492" t="s">
        <v>891</v>
      </c>
      <c r="I2492" t="s">
        <v>892</v>
      </c>
      <c r="J2492">
        <v>120</v>
      </c>
      <c r="K2492">
        <v>1598.32</v>
      </c>
      <c r="L2492">
        <v>715.42583000000002</v>
      </c>
      <c r="M2492">
        <v>321.91000000000003</v>
      </c>
      <c r="N2492">
        <v>13.31936</v>
      </c>
      <c r="O2492" s="32">
        <f t="shared" si="646"/>
        <v>1276.4099999999999</v>
      </c>
      <c r="P2492" s="32">
        <f t="shared" si="647"/>
        <v>560.98416999999984</v>
      </c>
      <c r="Q2492">
        <v>752450</v>
      </c>
      <c r="R2492" t="s">
        <v>298</v>
      </c>
      <c r="S2492" t="s">
        <v>500</v>
      </c>
      <c r="T2492" t="str">
        <f t="shared" si="648"/>
        <v>VEN</v>
      </c>
      <c r="U2492" t="s">
        <v>381</v>
      </c>
      <c r="V2492" s="33">
        <f t="shared" si="649"/>
        <v>1598.32</v>
      </c>
      <c r="W2492">
        <f t="shared" si="650"/>
        <v>120</v>
      </c>
      <c r="X2492" s="33">
        <f t="shared" si="651"/>
        <v>1276.4099999999999</v>
      </c>
      <c r="Y2492" s="33">
        <f t="shared" si="652"/>
        <v>321.91000000000003</v>
      </c>
      <c r="Z2492" s="45">
        <f t="shared" si="653"/>
        <v>0.33596787251614185</v>
      </c>
      <c r="AA2492" s="33">
        <f t="shared" si="654"/>
        <v>536.98416999999984</v>
      </c>
      <c r="AB2492" s="45">
        <f t="shared" si="655"/>
        <v>0.420698811510408</v>
      </c>
      <c r="AC2492" s="33">
        <f>IFERROR($X2492/VLOOKUP(CONCATENATE("USD",C2492),[1]GEINDICE!AR$1:AS$65536,2,0),"")</f>
        <v>234.31975474088077</v>
      </c>
      <c r="AD2492" s="33">
        <f>IFERROR($AA2492/VLOOKUP(CONCATENATE("USD",C2492),[1]GEINDICE!AR$1:AS$65536,2,0),"")</f>
        <v>98.578042332898832</v>
      </c>
      <c r="AE2492" s="33">
        <f>IFERROR($X2492/VLOOKUP(CONCATENATE("EUR",C2492),[1]GEINDICE!AR$1:AS$65536,2,0),"")</f>
        <v>201.86139929149795</v>
      </c>
      <c r="AF2492" s="33">
        <f>IFERROR($AA2492/VLOOKUP(CONCATENATE("EUR",C2492),[1]GEINDICE!AR$1:AS$65536,2,0),"")</f>
        <v>84.922850771761105</v>
      </c>
      <c r="AG2492" s="48" t="str">
        <f>VLOOKUP(E2492,[1]Apresentação!AW$1:AX$65536,2,0)</f>
        <v xml:space="preserve">                    2 - LEATHER AUXILIARIES</v>
      </c>
      <c r="AH2492" s="48" t="str">
        <f t="shared" si="656"/>
        <v xml:space="preserve">         5215000242 - PROVOL BA BR</v>
      </c>
      <c r="AI2492" s="49" t="str">
        <f t="shared" si="657"/>
        <v xml:space="preserve">     L00005 - CURTUME DELLA TORRE LTDA</v>
      </c>
      <c r="AJ2492" t="str">
        <f t="shared" si="658"/>
        <v xml:space="preserve">     90 - SALES</v>
      </c>
      <c r="AK2492" t="str">
        <f t="shared" si="659"/>
        <v/>
      </c>
      <c r="AL2492">
        <f t="shared" si="660"/>
        <v>8</v>
      </c>
      <c r="AM2492" t="str">
        <f t="shared" si="661"/>
        <v>2025 8</v>
      </c>
      <c r="AN2492" t="str">
        <f t="shared" si="662"/>
        <v xml:space="preserve">CURTUME </v>
      </c>
    </row>
    <row r="2493" spans="1:40" x14ac:dyDescent="0.35">
      <c r="A2493">
        <v>82438</v>
      </c>
      <c r="B2493" t="s">
        <v>274</v>
      </c>
      <c r="C2493" s="31">
        <v>45793</v>
      </c>
      <c r="D2493" t="s">
        <v>373</v>
      </c>
      <c r="E2493" t="s">
        <v>374</v>
      </c>
      <c r="F2493" t="s">
        <v>807</v>
      </c>
      <c r="G2493" t="s">
        <v>808</v>
      </c>
      <c r="H2493" t="s">
        <v>891</v>
      </c>
      <c r="I2493" t="s">
        <v>892</v>
      </c>
      <c r="J2493">
        <v>120</v>
      </c>
      <c r="K2493">
        <v>1659.42</v>
      </c>
      <c r="L2493">
        <v>714.82944999999995</v>
      </c>
      <c r="M2493">
        <v>334.2</v>
      </c>
      <c r="N2493">
        <v>13.828519999999999</v>
      </c>
      <c r="O2493" s="32">
        <f t="shared" si="646"/>
        <v>1325.22</v>
      </c>
      <c r="P2493" s="32">
        <f t="shared" si="647"/>
        <v>610.39055000000008</v>
      </c>
      <c r="Q2493">
        <v>738908</v>
      </c>
      <c r="R2493" t="s">
        <v>298</v>
      </c>
      <c r="S2493" t="s">
        <v>500</v>
      </c>
      <c r="T2493" t="str">
        <f t="shared" si="648"/>
        <v>VEN</v>
      </c>
      <c r="U2493" t="s">
        <v>381</v>
      </c>
      <c r="V2493" s="33">
        <f t="shared" si="649"/>
        <v>1659.42</v>
      </c>
      <c r="W2493">
        <f t="shared" si="650"/>
        <v>120</v>
      </c>
      <c r="X2493" s="33">
        <f t="shared" si="651"/>
        <v>1325.22</v>
      </c>
      <c r="Y2493" s="33">
        <f t="shared" si="652"/>
        <v>334.2</v>
      </c>
      <c r="Z2493" s="45">
        <f t="shared" si="653"/>
        <v>0.35337078617830331</v>
      </c>
      <c r="AA2493" s="33">
        <f t="shared" si="654"/>
        <v>586.39055000000008</v>
      </c>
      <c r="AB2493" s="45">
        <f t="shared" si="655"/>
        <v>0.44248543638037463</v>
      </c>
      <c r="AC2493" s="33">
        <f>IFERROR($X2493/VLOOKUP(CONCATENATE("USD",C2493),[1]GEINDICE!AR$1:AS$65536,2,0),"")</f>
        <v>232.80105401844534</v>
      </c>
      <c r="AD2493" s="33">
        <f>IFERROR($AA2493/VLOOKUP(CONCATENATE("USD",C2493),[1]GEINDICE!AR$1:AS$65536,2,0),"")</f>
        <v>103.01107597716295</v>
      </c>
      <c r="AE2493" s="33">
        <f>IFERROR($X2493/VLOOKUP(CONCATENATE("EUR",C2493),[1]GEINDICE!AR$1:AS$65536,2,0),"")</f>
        <v>208.9593188268685</v>
      </c>
      <c r="AF2493" s="33">
        <f>IFERROR($AA2493/VLOOKUP(CONCATENATE("EUR",C2493),[1]GEINDICE!AR$1:AS$65536,2,0),"")</f>
        <v>92.461455376852726</v>
      </c>
      <c r="AG2493" s="48" t="str">
        <f>VLOOKUP(E2493,[1]Apresentação!AW$1:AX$65536,2,0)</f>
        <v xml:space="preserve">                    2 - LEATHER AUXILIARIES</v>
      </c>
      <c r="AH2493" s="48" t="str">
        <f t="shared" si="656"/>
        <v xml:space="preserve">         5215000242 - PROVOL BA BR</v>
      </c>
      <c r="AI2493" s="49" t="str">
        <f t="shared" si="657"/>
        <v xml:space="preserve">     L00005 - CURTUME DELLA TORRE LTDA</v>
      </c>
      <c r="AJ2493" t="str">
        <f t="shared" si="658"/>
        <v xml:space="preserve">     90 - SALES</v>
      </c>
      <c r="AK2493" t="str">
        <f t="shared" si="659"/>
        <v/>
      </c>
      <c r="AL2493">
        <f t="shared" si="660"/>
        <v>5</v>
      </c>
      <c r="AM2493" t="str">
        <f t="shared" si="661"/>
        <v>2025 5</v>
      </c>
      <c r="AN2493" t="str">
        <f t="shared" si="662"/>
        <v xml:space="preserve">CURTUME </v>
      </c>
    </row>
    <row r="2494" spans="1:40" x14ac:dyDescent="0.35">
      <c r="A2494">
        <v>83427</v>
      </c>
      <c r="B2494" t="s">
        <v>274</v>
      </c>
      <c r="C2494" s="31">
        <v>45877</v>
      </c>
      <c r="D2494" t="s">
        <v>373</v>
      </c>
      <c r="E2494" t="s">
        <v>374</v>
      </c>
      <c r="F2494" t="s">
        <v>893</v>
      </c>
      <c r="G2494" t="s">
        <v>894</v>
      </c>
      <c r="H2494" t="s">
        <v>891</v>
      </c>
      <c r="I2494" t="s">
        <v>892</v>
      </c>
      <c r="J2494">
        <v>10000</v>
      </c>
      <c r="K2494">
        <v>130618</v>
      </c>
      <c r="L2494">
        <v>59618.819089999997</v>
      </c>
      <c r="M2494">
        <v>26306.46</v>
      </c>
      <c r="N2494">
        <v>13.0618</v>
      </c>
      <c r="O2494" s="32">
        <f t="shared" si="646"/>
        <v>104311.54000000001</v>
      </c>
      <c r="P2494" s="32">
        <f t="shared" si="647"/>
        <v>44692.720910000011</v>
      </c>
      <c r="Q2494">
        <v>750495</v>
      </c>
      <c r="R2494" t="s">
        <v>298</v>
      </c>
      <c r="S2494" t="s">
        <v>500</v>
      </c>
      <c r="T2494" t="str">
        <f t="shared" si="648"/>
        <v>VEN</v>
      </c>
      <c r="U2494" t="s">
        <v>381</v>
      </c>
      <c r="V2494" s="33">
        <f t="shared" si="649"/>
        <v>130618</v>
      </c>
      <c r="W2494">
        <f t="shared" si="650"/>
        <v>10000</v>
      </c>
      <c r="X2494" s="33">
        <f t="shared" si="651"/>
        <v>104311.54000000001</v>
      </c>
      <c r="Y2494" s="33">
        <f t="shared" si="652"/>
        <v>26306.46</v>
      </c>
      <c r="Z2494" s="45">
        <f t="shared" si="653"/>
        <v>0.32685174256228094</v>
      </c>
      <c r="AA2494" s="33">
        <f t="shared" si="654"/>
        <v>42692.720910000011</v>
      </c>
      <c r="AB2494" s="45">
        <f t="shared" si="655"/>
        <v>0.40928089940959561</v>
      </c>
      <c r="AC2494" s="33">
        <f>IFERROR($X2494/VLOOKUP(CONCATENATE("USD",C2494),[1]GEINDICE!AR$1:AS$65536,2,0),"")</f>
        <v>19226.516017252183</v>
      </c>
      <c r="AD2494" s="33">
        <f>IFERROR($AA2494/VLOOKUP(CONCATENATE("USD",C2494),[1]GEINDICE!AR$1:AS$65536,2,0),"")</f>
        <v>7869.0457680539694</v>
      </c>
      <c r="AE2494" s="33">
        <f>IFERROR($X2494/VLOOKUP(CONCATENATE("EUR",C2494),[1]GEINDICE!AR$1:AS$65536,2,0),"")</f>
        <v>16489.336073348088</v>
      </c>
      <c r="AF2494" s="33">
        <f>IFERROR($AA2494/VLOOKUP(CONCATENATE("EUR",C2494),[1]GEINDICE!AR$1:AS$65536,2,0),"")</f>
        <v>6748.7702987669945</v>
      </c>
      <c r="AG2494" s="48" t="str">
        <f>VLOOKUP(E2494,[1]Apresentação!AW$1:AX$65536,2,0)</f>
        <v xml:space="preserve">                    2 - LEATHER AUXILIARIES</v>
      </c>
      <c r="AH2494" s="48" t="str">
        <f t="shared" si="656"/>
        <v xml:space="preserve">         5215000242 - PROVOL BA BR</v>
      </c>
      <c r="AI2494" s="49" t="str">
        <f t="shared" si="657"/>
        <v xml:space="preserve">     L00233 - INDUSTRIA E COMERCIO DE COUROS INTERNACIONAL LTDA</v>
      </c>
      <c r="AJ2494" t="str">
        <f t="shared" si="658"/>
        <v xml:space="preserve">     90 - SALES</v>
      </c>
      <c r="AK2494" t="str">
        <f t="shared" si="659"/>
        <v/>
      </c>
      <c r="AL2494">
        <f t="shared" si="660"/>
        <v>8</v>
      </c>
      <c r="AM2494" t="str">
        <f t="shared" si="661"/>
        <v>2025 8</v>
      </c>
      <c r="AN2494" t="str">
        <f t="shared" si="662"/>
        <v xml:space="preserve">INDUSTRIA </v>
      </c>
    </row>
    <row r="2495" spans="1:40" x14ac:dyDescent="0.35">
      <c r="A2495">
        <v>82836</v>
      </c>
      <c r="B2495" t="s">
        <v>274</v>
      </c>
      <c r="C2495" s="31">
        <v>45827</v>
      </c>
      <c r="D2495" t="s">
        <v>373</v>
      </c>
      <c r="E2495" t="s">
        <v>374</v>
      </c>
      <c r="F2495" t="s">
        <v>893</v>
      </c>
      <c r="G2495" t="s">
        <v>894</v>
      </c>
      <c r="H2495" t="s">
        <v>891</v>
      </c>
      <c r="I2495" t="s">
        <v>892</v>
      </c>
      <c r="J2495">
        <v>6000</v>
      </c>
      <c r="K2495">
        <v>79136.94</v>
      </c>
      <c r="L2495">
        <v>36451.476840000003</v>
      </c>
      <c r="M2495">
        <v>15938.18</v>
      </c>
      <c r="N2495">
        <v>13.189489999999999</v>
      </c>
      <c r="O2495" s="32">
        <f t="shared" si="646"/>
        <v>63198.76</v>
      </c>
      <c r="P2495" s="32">
        <f t="shared" si="647"/>
        <v>26747.283159999999</v>
      </c>
      <c r="Q2495">
        <v>741758</v>
      </c>
      <c r="R2495" t="s">
        <v>298</v>
      </c>
      <c r="S2495" t="s">
        <v>500</v>
      </c>
      <c r="T2495" t="str">
        <f t="shared" si="648"/>
        <v>VEN</v>
      </c>
      <c r="U2495" t="s">
        <v>381</v>
      </c>
      <c r="V2495" s="33">
        <f t="shared" si="649"/>
        <v>79136.94</v>
      </c>
      <c r="W2495">
        <f t="shared" si="650"/>
        <v>6000</v>
      </c>
      <c r="X2495" s="33">
        <f t="shared" si="651"/>
        <v>63198.76</v>
      </c>
      <c r="Y2495" s="33">
        <f t="shared" si="652"/>
        <v>15938.18</v>
      </c>
      <c r="Z2495" s="45">
        <f t="shared" si="653"/>
        <v>0.3228237427426433</v>
      </c>
      <c r="AA2495" s="33">
        <f t="shared" si="654"/>
        <v>25547.283159999999</v>
      </c>
      <c r="AB2495" s="45">
        <f t="shared" si="655"/>
        <v>0.40423709515819611</v>
      </c>
      <c r="AC2495" s="33">
        <f>IFERROR($X2495/VLOOKUP(CONCATENATE("USD",C2495),[1]GEINDICE!AR$1:AS$65536,2,0),"")</f>
        <v>11516.018877895005</v>
      </c>
      <c r="AD2495" s="33">
        <f>IFERROR($AA2495/VLOOKUP(CONCATENATE("USD",C2495),[1]GEINDICE!AR$1:AS$65536,2,0),"")</f>
        <v>4655.2020189872255</v>
      </c>
      <c r="AE2495" s="33">
        <f>IFERROR($X2495/VLOOKUP(CONCATENATE("EUR",C2495),[1]GEINDICE!AR$1:AS$65536,2,0),"")</f>
        <v>9995.6916458419</v>
      </c>
      <c r="AF2495" s="33">
        <f>IFERROR($AA2495/VLOOKUP(CONCATENATE("EUR",C2495),[1]GEINDICE!AR$1:AS$65536,2,0),"")</f>
        <v>4040.6293550121782</v>
      </c>
      <c r="AG2495" s="48" t="str">
        <f>VLOOKUP(E2495,[1]Apresentação!AW$1:AX$65536,2,0)</f>
        <v xml:space="preserve">                    2 - LEATHER AUXILIARIES</v>
      </c>
      <c r="AH2495" s="48" t="str">
        <f t="shared" si="656"/>
        <v xml:space="preserve">         5215000242 - PROVOL BA BR</v>
      </c>
      <c r="AI2495" s="49" t="str">
        <f t="shared" si="657"/>
        <v xml:space="preserve">     L00233 - INDUSTRIA E COMERCIO DE COUROS INTERNACIONAL LTDA</v>
      </c>
      <c r="AJ2495" t="str">
        <f t="shared" si="658"/>
        <v xml:space="preserve">     90 - SALES</v>
      </c>
      <c r="AK2495" t="str">
        <f t="shared" si="659"/>
        <v/>
      </c>
      <c r="AL2495">
        <f t="shared" si="660"/>
        <v>6</v>
      </c>
      <c r="AM2495" t="str">
        <f t="shared" si="661"/>
        <v>2025 6</v>
      </c>
      <c r="AN2495" t="str">
        <f t="shared" si="662"/>
        <v xml:space="preserve">INDUSTRIA </v>
      </c>
    </row>
    <row r="2496" spans="1:40" x14ac:dyDescent="0.35">
      <c r="A2496">
        <v>84378</v>
      </c>
      <c r="B2496" t="s">
        <v>274</v>
      </c>
      <c r="C2496" s="31">
        <v>45957</v>
      </c>
      <c r="D2496" t="s">
        <v>373</v>
      </c>
      <c r="E2496" t="s">
        <v>374</v>
      </c>
      <c r="F2496" t="s">
        <v>807</v>
      </c>
      <c r="G2496" t="s">
        <v>808</v>
      </c>
      <c r="H2496" t="s">
        <v>891</v>
      </c>
      <c r="I2496" t="s">
        <v>892</v>
      </c>
      <c r="J2496">
        <v>120</v>
      </c>
      <c r="K2496">
        <v>1584.8600000000001</v>
      </c>
      <c r="L2496">
        <v>701.53511000000003</v>
      </c>
      <c r="M2496">
        <v>319.19</v>
      </c>
      <c r="N2496">
        <v>13.20716</v>
      </c>
      <c r="O2496" s="32">
        <f t="shared" si="646"/>
        <v>1265.67</v>
      </c>
      <c r="P2496" s="32">
        <f t="shared" si="647"/>
        <v>564.13489000000004</v>
      </c>
      <c r="Q2496">
        <v>765371</v>
      </c>
      <c r="R2496" t="s">
        <v>298</v>
      </c>
      <c r="S2496" t="s">
        <v>500</v>
      </c>
      <c r="T2496" t="str">
        <f t="shared" si="648"/>
        <v>VEN</v>
      </c>
      <c r="U2496" t="s">
        <v>381</v>
      </c>
      <c r="V2496" s="33">
        <f t="shared" si="649"/>
        <v>1584.8600000000001</v>
      </c>
      <c r="W2496">
        <f t="shared" si="650"/>
        <v>120</v>
      </c>
      <c r="X2496" s="33">
        <f t="shared" si="651"/>
        <v>1265.67</v>
      </c>
      <c r="Y2496" s="33">
        <f t="shared" si="652"/>
        <v>319.19</v>
      </c>
      <c r="Z2496" s="45">
        <f t="shared" si="653"/>
        <v>0.34080921343210124</v>
      </c>
      <c r="AA2496" s="33">
        <f t="shared" si="654"/>
        <v>540.13489000000004</v>
      </c>
      <c r="AB2496" s="45">
        <f t="shared" si="655"/>
        <v>0.42675807279938688</v>
      </c>
      <c r="AC2496" s="33">
        <f>IFERROR($X2496/VLOOKUP(CONCATENATE("USD",C2496),[1]GEINDICE!AR$1:AS$65536,2,0),"")</f>
        <v>235.49977671926169</v>
      </c>
      <c r="AD2496" s="33">
        <f>IFERROR($AA2496/VLOOKUP(CONCATENATE("USD",C2496),[1]GEINDICE!AR$1:AS$65536,2,0),"")</f>
        <v>100.50143085739803</v>
      </c>
      <c r="AE2496" s="33">
        <f>IFERROR($X2496/VLOOKUP(CONCATENATE("EUR",C2496),[1]GEINDICE!AR$1:AS$65536,2,0),"")</f>
        <v>202.3873866670931</v>
      </c>
      <c r="AF2496" s="33">
        <f>IFERROR($AA2496/VLOOKUP(CONCATENATE("EUR",C2496),[1]GEINDICE!AR$1:AS$65536,2,0),"")</f>
        <v>86.370451092952976</v>
      </c>
      <c r="AG2496" s="48" t="str">
        <f>VLOOKUP(E2496,[1]Apresentação!AW$1:AX$65536,2,0)</f>
        <v xml:space="preserve">                    2 - LEATHER AUXILIARIES</v>
      </c>
      <c r="AH2496" s="48" t="str">
        <f t="shared" si="656"/>
        <v xml:space="preserve">         5215000242 - PROVOL BA BR</v>
      </c>
      <c r="AI2496" s="49" t="str">
        <f t="shared" si="657"/>
        <v xml:space="preserve">     L00005 - CURTUME DELLA TORRE LTDA</v>
      </c>
      <c r="AJ2496" t="str">
        <f t="shared" si="658"/>
        <v xml:space="preserve">     90 - SALES</v>
      </c>
      <c r="AK2496" t="str">
        <f t="shared" si="659"/>
        <v/>
      </c>
      <c r="AL2496">
        <f t="shared" si="660"/>
        <v>10</v>
      </c>
      <c r="AM2496" t="str">
        <f t="shared" si="661"/>
        <v>2025 10</v>
      </c>
      <c r="AN2496" t="str">
        <f t="shared" si="662"/>
        <v xml:space="preserve">CURTUME </v>
      </c>
    </row>
    <row r="2497" spans="1:40" x14ac:dyDescent="0.35">
      <c r="A2497">
        <v>84713</v>
      </c>
      <c r="B2497" t="s">
        <v>274</v>
      </c>
      <c r="C2497" s="31">
        <v>45980</v>
      </c>
      <c r="D2497" t="s">
        <v>373</v>
      </c>
      <c r="E2497" t="s">
        <v>374</v>
      </c>
      <c r="F2497" t="s">
        <v>669</v>
      </c>
      <c r="G2497" t="s">
        <v>670</v>
      </c>
      <c r="H2497" t="s">
        <v>891</v>
      </c>
      <c r="I2497" t="s">
        <v>892</v>
      </c>
      <c r="J2497">
        <v>480</v>
      </c>
      <c r="K2497">
        <v>6249.64</v>
      </c>
      <c r="L2497">
        <v>2828.96711</v>
      </c>
      <c r="M2497">
        <v>1258.68</v>
      </c>
      <c r="N2497">
        <v>13.02008</v>
      </c>
      <c r="O2497" s="32">
        <f t="shared" si="646"/>
        <v>4990.96</v>
      </c>
      <c r="P2497" s="32">
        <f t="shared" si="647"/>
        <v>2161.99289</v>
      </c>
      <c r="Q2497">
        <v>767729</v>
      </c>
      <c r="R2497" t="s">
        <v>298</v>
      </c>
      <c r="S2497" t="s">
        <v>500</v>
      </c>
      <c r="T2497" t="str">
        <f t="shared" si="648"/>
        <v>VEN</v>
      </c>
      <c r="U2497" t="s">
        <v>381</v>
      </c>
      <c r="V2497" s="33">
        <f t="shared" si="649"/>
        <v>6249.64</v>
      </c>
      <c r="W2497">
        <f t="shared" si="650"/>
        <v>480</v>
      </c>
      <c r="X2497" s="33">
        <f t="shared" si="651"/>
        <v>4990.96</v>
      </c>
      <c r="Y2497" s="33">
        <f t="shared" si="652"/>
        <v>1258.68</v>
      </c>
      <c r="Z2497" s="45">
        <f t="shared" si="653"/>
        <v>0.33057790368725237</v>
      </c>
      <c r="AA2497" s="33">
        <f t="shared" si="654"/>
        <v>2065.99289</v>
      </c>
      <c r="AB2497" s="45">
        <f t="shared" si="655"/>
        <v>0.41394699416545111</v>
      </c>
      <c r="AC2497" s="33" t="str">
        <f>IFERROR($X2497/VLOOKUP(CONCATENATE("USD",C2497),[1]GEINDICE!AR$1:AS$65536,2,0),"")</f>
        <v/>
      </c>
      <c r="AD2497" s="33" t="str">
        <f>IFERROR($AA2497/VLOOKUP(CONCATENATE("USD",C2497),[1]GEINDICE!AR$1:AS$65536,2,0),"")</f>
        <v/>
      </c>
      <c r="AE2497" s="33" t="str">
        <f>IFERROR($X2497/VLOOKUP(CONCATENATE("EUR",C2497),[1]GEINDICE!AR$1:AS$65536,2,0),"")</f>
        <v/>
      </c>
      <c r="AF2497" s="33" t="str">
        <f>IFERROR($AA2497/VLOOKUP(CONCATENATE("EUR",C2497),[1]GEINDICE!AR$1:AS$65536,2,0),"")</f>
        <v/>
      </c>
      <c r="AG2497" s="48" t="str">
        <f>VLOOKUP(E2497,[1]Apresentação!AW$1:AX$65536,2,0)</f>
        <v xml:space="preserve">                    2 - LEATHER AUXILIARIES</v>
      </c>
      <c r="AH2497" s="48" t="str">
        <f t="shared" si="656"/>
        <v xml:space="preserve">         5215000242 - PROVOL BA BR</v>
      </c>
      <c r="AI2497" s="49" t="str">
        <f t="shared" si="657"/>
        <v xml:space="preserve">     L00456 - IVAN JUNIOR DE ANDRADE EEPP</v>
      </c>
      <c r="AJ2497" t="str">
        <f t="shared" si="658"/>
        <v xml:space="preserve">     90 - SALES</v>
      </c>
      <c r="AK2497" t="str">
        <f t="shared" si="659"/>
        <v/>
      </c>
      <c r="AL2497">
        <f t="shared" si="660"/>
        <v>11</v>
      </c>
      <c r="AM2497" t="str">
        <f t="shared" si="661"/>
        <v>2025 11</v>
      </c>
      <c r="AN2497" t="str">
        <f t="shared" si="662"/>
        <v xml:space="preserve">IVAN </v>
      </c>
    </row>
    <row r="2498" spans="1:40" x14ac:dyDescent="0.35">
      <c r="A2498">
        <v>84728</v>
      </c>
      <c r="B2498" t="s">
        <v>274</v>
      </c>
      <c r="C2498" s="31">
        <v>45981</v>
      </c>
      <c r="D2498" t="s">
        <v>373</v>
      </c>
      <c r="E2498" t="s">
        <v>374</v>
      </c>
      <c r="F2498" t="s">
        <v>893</v>
      </c>
      <c r="G2498" t="s">
        <v>894</v>
      </c>
      <c r="H2498" t="s">
        <v>891</v>
      </c>
      <c r="I2498" t="s">
        <v>892</v>
      </c>
      <c r="J2498">
        <v>8000</v>
      </c>
      <c r="K2498">
        <v>100396.96</v>
      </c>
      <c r="L2498">
        <v>47152.543769999997</v>
      </c>
      <c r="M2498">
        <v>20219.95</v>
      </c>
      <c r="N2498">
        <v>12.549619999999999</v>
      </c>
      <c r="O2498" s="32">
        <f t="shared" si="646"/>
        <v>80177.010000000009</v>
      </c>
      <c r="P2498" s="32">
        <f t="shared" si="647"/>
        <v>33024.466230000013</v>
      </c>
      <c r="Q2498">
        <v>767813</v>
      </c>
      <c r="R2498" t="s">
        <v>298</v>
      </c>
      <c r="S2498" t="s">
        <v>500</v>
      </c>
      <c r="T2498" t="str">
        <f t="shared" si="648"/>
        <v>VEN</v>
      </c>
      <c r="U2498" t="s">
        <v>381</v>
      </c>
      <c r="V2498" s="33">
        <f t="shared" si="649"/>
        <v>100396.96</v>
      </c>
      <c r="W2498">
        <f t="shared" si="650"/>
        <v>8000</v>
      </c>
      <c r="X2498" s="33">
        <f t="shared" si="651"/>
        <v>80177.010000000009</v>
      </c>
      <c r="Y2498" s="33">
        <f t="shared" si="652"/>
        <v>20219.95</v>
      </c>
      <c r="Z2498" s="45">
        <f t="shared" si="653"/>
        <v>0.31300216889037286</v>
      </c>
      <c r="AA2498" s="33">
        <f t="shared" si="654"/>
        <v>31424.466230000013</v>
      </c>
      <c r="AB2498" s="45">
        <f t="shared" si="655"/>
        <v>0.39193861469765473</v>
      </c>
      <c r="AC2498" s="33" t="str">
        <f>IFERROR($X2498/VLOOKUP(CONCATENATE("USD",C2498),[1]GEINDICE!AR$1:AS$65536,2,0),"")</f>
        <v/>
      </c>
      <c r="AD2498" s="33" t="str">
        <f>IFERROR($AA2498/VLOOKUP(CONCATENATE("USD",C2498),[1]GEINDICE!AR$1:AS$65536,2,0),"")</f>
        <v/>
      </c>
      <c r="AE2498" s="33" t="str">
        <f>IFERROR($X2498/VLOOKUP(CONCATENATE("EUR",C2498),[1]GEINDICE!AR$1:AS$65536,2,0),"")</f>
        <v/>
      </c>
      <c r="AF2498" s="33" t="str">
        <f>IFERROR($AA2498/VLOOKUP(CONCATENATE("EUR",C2498),[1]GEINDICE!AR$1:AS$65536,2,0),"")</f>
        <v/>
      </c>
      <c r="AG2498" s="48" t="str">
        <f>VLOOKUP(E2498,[1]Apresentação!AW$1:AX$65536,2,0)</f>
        <v xml:space="preserve">                    2 - LEATHER AUXILIARIES</v>
      </c>
      <c r="AH2498" s="48" t="str">
        <f t="shared" si="656"/>
        <v xml:space="preserve">         5215000242 - PROVOL BA BR</v>
      </c>
      <c r="AI2498" s="49" t="str">
        <f t="shared" si="657"/>
        <v xml:space="preserve">     L00233 - INDUSTRIA E COMERCIO DE COUROS INTERNACIONAL LTDA</v>
      </c>
      <c r="AJ2498" t="str">
        <f t="shared" si="658"/>
        <v xml:space="preserve">     90 - SALES</v>
      </c>
      <c r="AK2498" t="str">
        <f t="shared" si="659"/>
        <v/>
      </c>
      <c r="AL2498">
        <f t="shared" si="660"/>
        <v>11</v>
      </c>
      <c r="AM2498" t="str">
        <f t="shared" si="661"/>
        <v>2025 11</v>
      </c>
      <c r="AN2498" t="str">
        <f t="shared" si="662"/>
        <v xml:space="preserve">INDUSTRIA </v>
      </c>
    </row>
    <row r="2499" spans="1:40" x14ac:dyDescent="0.35">
      <c r="A2499">
        <v>80754</v>
      </c>
      <c r="B2499" t="s">
        <v>274</v>
      </c>
      <c r="C2499" s="31">
        <v>45663</v>
      </c>
      <c r="D2499" t="s">
        <v>373</v>
      </c>
      <c r="E2499" t="s">
        <v>374</v>
      </c>
      <c r="F2499" t="s">
        <v>791</v>
      </c>
      <c r="G2499" t="s">
        <v>792</v>
      </c>
      <c r="H2499" t="s">
        <v>895</v>
      </c>
      <c r="I2499" t="s">
        <v>896</v>
      </c>
      <c r="J2499">
        <v>3000</v>
      </c>
      <c r="K2499">
        <v>35146.32</v>
      </c>
      <c r="L2499">
        <v>17328.681079999998</v>
      </c>
      <c r="M2499">
        <v>7078.5</v>
      </c>
      <c r="N2499">
        <v>11.715439999999999</v>
      </c>
      <c r="O2499" s="32">
        <f t="shared" si="646"/>
        <v>28067.82</v>
      </c>
      <c r="P2499" s="32">
        <f t="shared" si="647"/>
        <v>10739.138920000001</v>
      </c>
      <c r="Q2499">
        <v>706250</v>
      </c>
      <c r="R2499" t="s">
        <v>312</v>
      </c>
      <c r="S2499" t="s">
        <v>457</v>
      </c>
      <c r="T2499" t="str">
        <f t="shared" si="648"/>
        <v>VEN</v>
      </c>
      <c r="U2499" t="s">
        <v>437</v>
      </c>
      <c r="V2499" s="33">
        <f t="shared" si="649"/>
        <v>35146.32</v>
      </c>
      <c r="W2499">
        <f t="shared" si="650"/>
        <v>3000</v>
      </c>
      <c r="X2499" s="33">
        <f t="shared" si="651"/>
        <v>28067.82</v>
      </c>
      <c r="Y2499" s="33">
        <f t="shared" si="652"/>
        <v>7078.5</v>
      </c>
      <c r="Z2499" s="45">
        <f t="shared" si="653"/>
        <v>0.28848365689494665</v>
      </c>
      <c r="AA2499" s="33">
        <f t="shared" si="654"/>
        <v>10139.138920000001</v>
      </c>
      <c r="AB2499" s="45">
        <f t="shared" si="655"/>
        <v>0.36123713633620286</v>
      </c>
      <c r="AC2499" s="33">
        <f>IFERROR($X2499/VLOOKUP(CONCATENATE("USD",C2499),[1]GEINDICE!AR$1:AS$65536,2,0),"")</f>
        <v>4592.3231728267801</v>
      </c>
      <c r="AD2499" s="33">
        <f>IFERROR($AA2499/VLOOKUP(CONCATENATE("USD",C2499),[1]GEINDICE!AR$1:AS$65536,2,0),"")</f>
        <v>1658.9176720823314</v>
      </c>
      <c r="AE2499" s="33">
        <f>IFERROR($X2499/VLOOKUP(CONCATENATE("EUR",C2499),[1]GEINDICE!AR$1:AS$65536,2,0),"")</f>
        <v>4417.833252010766</v>
      </c>
      <c r="AF2499" s="33">
        <f>IFERROR($AA2499/VLOOKUP(CONCATENATE("EUR",C2499),[1]GEINDICE!AR$1:AS$65536,2,0),"")</f>
        <v>1595.8854327672236</v>
      </c>
      <c r="AG2499" s="48" t="str">
        <f>VLOOKUP(E2499,[1]Apresentação!AW$1:AX$65536,2,0)</f>
        <v xml:space="preserve">                    2 - LEATHER AUXILIARIES</v>
      </c>
      <c r="AH2499" s="48" t="str">
        <f t="shared" si="656"/>
        <v xml:space="preserve">         5215000004 - PROVOL BL BR</v>
      </c>
      <c r="AI2499" s="49" t="str">
        <f t="shared" si="657"/>
        <v xml:space="preserve">     L00282 - DALPIAZ ACABAMENTO EM COURO LTDA</v>
      </c>
      <c r="AJ2499" t="str">
        <f t="shared" si="658"/>
        <v xml:space="preserve">     90 - SALES</v>
      </c>
      <c r="AK2499" t="str">
        <f t="shared" si="659"/>
        <v/>
      </c>
      <c r="AL2499">
        <f t="shared" si="660"/>
        <v>1</v>
      </c>
      <c r="AM2499" t="str">
        <f t="shared" si="661"/>
        <v>2025 1</v>
      </c>
      <c r="AN2499" t="str">
        <f t="shared" si="662"/>
        <v xml:space="preserve">DALPIAZ </v>
      </c>
    </row>
    <row r="2500" spans="1:40" x14ac:dyDescent="0.35">
      <c r="A2500">
        <v>82278</v>
      </c>
      <c r="B2500" t="s">
        <v>274</v>
      </c>
      <c r="C2500" s="31">
        <v>45782</v>
      </c>
      <c r="D2500" t="s">
        <v>373</v>
      </c>
      <c r="E2500" t="s">
        <v>374</v>
      </c>
      <c r="F2500" t="s">
        <v>791</v>
      </c>
      <c r="G2500" t="s">
        <v>792</v>
      </c>
      <c r="H2500" t="s">
        <v>895</v>
      </c>
      <c r="I2500" t="s">
        <v>896</v>
      </c>
      <c r="J2500">
        <v>3000</v>
      </c>
      <c r="K2500">
        <v>32144.58</v>
      </c>
      <c r="L2500">
        <v>19839.523450000001</v>
      </c>
      <c r="M2500">
        <v>6473.96</v>
      </c>
      <c r="N2500">
        <v>10.71486</v>
      </c>
      <c r="O2500" s="32">
        <f t="shared" ref="O2500:O2563" si="663">$K2500-$Y2500</f>
        <v>25670.620000000003</v>
      </c>
      <c r="P2500" s="32">
        <f t="shared" ref="P2500:P2563" si="664">($O2500-$L2500)</f>
        <v>5831.096550000002</v>
      </c>
      <c r="Q2500">
        <v>737012</v>
      </c>
      <c r="R2500" t="s">
        <v>312</v>
      </c>
      <c r="S2500" t="s">
        <v>457</v>
      </c>
      <c r="T2500" t="str">
        <f t="shared" ref="T2500:T2563" si="665">MID($U2500,1,3)</f>
        <v>VEN</v>
      </c>
      <c r="U2500" t="s">
        <v>437</v>
      </c>
      <c r="V2500" s="33">
        <f t="shared" ref="V2500:V2563" si="666">IF($T2500="DEV",-$K2500,$K2500)</f>
        <v>32144.58</v>
      </c>
      <c r="W2500">
        <f t="shared" ref="W2500:W2563" si="667">IF($T2500="DEV",-$J2500,$J2500)</f>
        <v>3000</v>
      </c>
      <c r="X2500" s="33">
        <f t="shared" ref="X2500:X2563" si="668">$V2500-$Y2500</f>
        <v>25670.620000000003</v>
      </c>
      <c r="Y2500" s="33">
        <f t="shared" ref="Y2500:Y2563" si="669">IF(A2500=59876,M2500,IF(A2500=59868,M2500,IF(R2500="6111",((K2500*0.12)+M2500),IF(T2500="DEV",-M2500,M2500))))</f>
        <v>6473.96</v>
      </c>
      <c r="Z2500" s="45">
        <f t="shared" ref="Z2500:Z2563" si="670">IFERROR($AA2500/$V2500,0)</f>
        <v>0.1627365033234219</v>
      </c>
      <c r="AA2500" s="33">
        <f t="shared" ref="AA2500:AA2563" si="671">IF(VLOOKUP(AL2500,AR:AS,2,0)="sim",IF($T2500="DEV",($X2500-$L2500),$P2500)-(0.2*W2500),IF(VLOOKUP(AL2500,AR:AS,2,0)="OK",IF($T2500="DEV",($X2500-$L2500),$P2500)-(0.2*W2500),IF($T2500="DEV",($X2500-$L2500),$P2500)))</f>
        <v>5231.096550000002</v>
      </c>
      <c r="AB2500" s="45">
        <f t="shared" ref="AB2500:AB2563" si="672">IFERROR($AA2500/$X2500,0)</f>
        <v>0.20377756945488662</v>
      </c>
      <c r="AC2500" s="33">
        <f>IFERROR($X2500/VLOOKUP(CONCATENATE("USD",C2500),[1]GEINDICE!AR$1:AS$65536,2,0),"")</f>
        <v>4541.8648266100499</v>
      </c>
      <c r="AD2500" s="33">
        <f>IFERROR($AA2500/VLOOKUP(CONCATENATE("USD",C2500),[1]GEINDICE!AR$1:AS$65536,2,0),"")</f>
        <v>925.53017515923602</v>
      </c>
      <c r="AE2500" s="33">
        <f>IFERROR($X2500/VLOOKUP(CONCATENATE("EUR",C2500),[1]GEINDICE!AR$1:AS$65536,2,0),"")</f>
        <v>4014.0449086815115</v>
      </c>
      <c r="AF2500" s="33">
        <f>IFERROR($AA2500/VLOOKUP(CONCATENATE("EUR",C2500),[1]GEINDICE!AR$1:AS$65536,2,0),"")</f>
        <v>817.9723151738807</v>
      </c>
      <c r="AG2500" s="48" t="str">
        <f>VLOOKUP(E2500,[1]Apresentação!AW$1:AX$65536,2,0)</f>
        <v xml:space="preserve">                    2 - LEATHER AUXILIARIES</v>
      </c>
      <c r="AH2500" s="48" t="str">
        <f t="shared" ref="AH2500:AH2563" si="673">CONCATENATE("         ",H2500," - ",I2500)</f>
        <v xml:space="preserve">         5215000004 - PROVOL BL BR</v>
      </c>
      <c r="AI2500" s="49" t="str">
        <f t="shared" ref="AI2500:AI2563" si="674">CONCATENATE("     ",F2500," - ",G2500)</f>
        <v xml:space="preserve">     L00282 - DALPIAZ ACABAMENTO EM COURO LTDA</v>
      </c>
      <c r="AJ2500" t="str">
        <f t="shared" ref="AJ2500:AJ2563" si="675">IF(RIGHT(I2500,2)="BR","     90 - SALES","     93 - RESALES")</f>
        <v xml:space="preserve">     90 - SALES</v>
      </c>
      <c r="AK2500" t="str">
        <f t="shared" ref="AK2500:AK2563" si="676">IF(R2500="3201","EXP",IF(R2500="7101","EXP",""))</f>
        <v/>
      </c>
      <c r="AL2500">
        <f t="shared" ref="AL2500:AL2563" si="677">VLOOKUP(MONTH(C2500),AQ:AR,2,0)</f>
        <v>5</v>
      </c>
      <c r="AM2500" t="str">
        <f t="shared" ref="AM2500:AM2563" si="678">CONCATENATE(YEAR(C2500)," ",MONTH(C2500))</f>
        <v>2025 5</v>
      </c>
      <c r="AN2500" t="str">
        <f t="shared" ref="AN2500:AN2563" si="679">MID(G2500,1,SEARCH(" ",G2500,1))</f>
        <v xml:space="preserve">DALPIAZ </v>
      </c>
    </row>
    <row r="2501" spans="1:40" x14ac:dyDescent="0.35">
      <c r="A2501">
        <v>80842</v>
      </c>
      <c r="B2501" t="s">
        <v>274</v>
      </c>
      <c r="C2501" s="31">
        <v>45670</v>
      </c>
      <c r="D2501" t="s">
        <v>373</v>
      </c>
      <c r="E2501" t="s">
        <v>374</v>
      </c>
      <c r="F2501" t="s">
        <v>791</v>
      </c>
      <c r="G2501" t="s">
        <v>792</v>
      </c>
      <c r="H2501" t="s">
        <v>895</v>
      </c>
      <c r="I2501" t="s">
        <v>896</v>
      </c>
      <c r="J2501">
        <v>2040</v>
      </c>
      <c r="K2501">
        <v>22386.350000000002</v>
      </c>
      <c r="L2501">
        <v>12148.78312</v>
      </c>
      <c r="M2501">
        <v>4508.6400000000003</v>
      </c>
      <c r="N2501">
        <v>10.973700000000001</v>
      </c>
      <c r="O2501" s="32">
        <f t="shared" si="663"/>
        <v>17877.710000000003</v>
      </c>
      <c r="P2501" s="32">
        <f t="shared" si="664"/>
        <v>5728.9268800000027</v>
      </c>
      <c r="Q2501">
        <v>706876</v>
      </c>
      <c r="R2501" t="s">
        <v>312</v>
      </c>
      <c r="S2501" t="s">
        <v>457</v>
      </c>
      <c r="T2501" t="str">
        <f t="shared" si="665"/>
        <v>VEN</v>
      </c>
      <c r="U2501" t="s">
        <v>437</v>
      </c>
      <c r="V2501" s="33">
        <f t="shared" si="666"/>
        <v>22386.350000000002</v>
      </c>
      <c r="W2501">
        <f t="shared" si="667"/>
        <v>2040</v>
      </c>
      <c r="X2501" s="33">
        <f t="shared" si="668"/>
        <v>17877.710000000003</v>
      </c>
      <c r="Y2501" s="33">
        <f t="shared" si="669"/>
        <v>4508.6400000000003</v>
      </c>
      <c r="Z2501" s="45">
        <f t="shared" si="670"/>
        <v>0.23768621861089467</v>
      </c>
      <c r="AA2501" s="33">
        <f t="shared" si="671"/>
        <v>5320.9268800000027</v>
      </c>
      <c r="AB2501" s="45">
        <f t="shared" si="672"/>
        <v>0.29762910797859465</v>
      </c>
      <c r="AC2501" s="33">
        <f>IFERROR($X2501/VLOOKUP(CONCATENATE("USD",C2501),[1]GEINDICE!AR$1:AS$65536,2,0),"")</f>
        <v>2926.9814502529516</v>
      </c>
      <c r="AD2501" s="33">
        <f>IFERROR($AA2501/VLOOKUP(CONCATENATE("USD",C2501),[1]GEINDICE!AR$1:AS$65536,2,0),"")</f>
        <v>871.15487810867944</v>
      </c>
      <c r="AE2501" s="33">
        <f>IFERROR($X2501/VLOOKUP(CONCATENATE("EUR",C2501),[1]GEINDICE!AR$1:AS$65536,2,0),"")</f>
        <v>2870.1692139737993</v>
      </c>
      <c r="AF2501" s="33">
        <f>IFERROR($AA2501/VLOOKUP(CONCATENATE("EUR",C2501),[1]GEINDICE!AR$1:AS$65536,2,0),"")</f>
        <v>854.24590290264609</v>
      </c>
      <c r="AG2501" s="48" t="str">
        <f>VLOOKUP(E2501,[1]Apresentação!AW$1:AX$65536,2,0)</f>
        <v xml:space="preserve">                    2 - LEATHER AUXILIARIES</v>
      </c>
      <c r="AH2501" s="48" t="str">
        <f t="shared" si="673"/>
        <v xml:space="preserve">         5215000004 - PROVOL BL BR</v>
      </c>
      <c r="AI2501" s="49" t="str">
        <f t="shared" si="674"/>
        <v xml:space="preserve">     L00282 - DALPIAZ ACABAMENTO EM COURO LTDA</v>
      </c>
      <c r="AJ2501" t="str">
        <f t="shared" si="675"/>
        <v xml:space="preserve">     90 - SALES</v>
      </c>
      <c r="AK2501" t="str">
        <f t="shared" si="676"/>
        <v/>
      </c>
      <c r="AL2501">
        <f t="shared" si="677"/>
        <v>1</v>
      </c>
      <c r="AM2501" t="str">
        <f t="shared" si="678"/>
        <v>2025 1</v>
      </c>
      <c r="AN2501" t="str">
        <f t="shared" si="679"/>
        <v xml:space="preserve">DALPIAZ </v>
      </c>
    </row>
    <row r="2502" spans="1:40" x14ac:dyDescent="0.35">
      <c r="A2502">
        <v>81667</v>
      </c>
      <c r="B2502" t="s">
        <v>274</v>
      </c>
      <c r="C2502" s="31">
        <v>45734</v>
      </c>
      <c r="D2502" t="s">
        <v>373</v>
      </c>
      <c r="E2502" t="s">
        <v>374</v>
      </c>
      <c r="F2502" t="s">
        <v>791</v>
      </c>
      <c r="G2502" t="s">
        <v>792</v>
      </c>
      <c r="H2502" t="s">
        <v>895</v>
      </c>
      <c r="I2502" t="s">
        <v>896</v>
      </c>
      <c r="J2502">
        <v>3000</v>
      </c>
      <c r="K2502">
        <v>32536.74</v>
      </c>
      <c r="L2502">
        <v>19880.9169</v>
      </c>
      <c r="M2502">
        <v>6552.93</v>
      </c>
      <c r="N2502">
        <v>10.84558</v>
      </c>
      <c r="O2502" s="32">
        <f t="shared" si="663"/>
        <v>25983.81</v>
      </c>
      <c r="P2502" s="32">
        <f t="shared" si="664"/>
        <v>6102.8931000000011</v>
      </c>
      <c r="Q2502">
        <v>719116</v>
      </c>
      <c r="R2502" t="s">
        <v>312</v>
      </c>
      <c r="S2502" t="s">
        <v>457</v>
      </c>
      <c r="T2502" t="str">
        <f t="shared" si="665"/>
        <v>VEN</v>
      </c>
      <c r="U2502" t="s">
        <v>437</v>
      </c>
      <c r="V2502" s="33">
        <f t="shared" si="666"/>
        <v>32536.74</v>
      </c>
      <c r="W2502">
        <f t="shared" si="667"/>
        <v>3000</v>
      </c>
      <c r="X2502" s="33">
        <f t="shared" si="668"/>
        <v>25983.81</v>
      </c>
      <c r="Y2502" s="33">
        <f t="shared" si="669"/>
        <v>6552.93</v>
      </c>
      <c r="Z2502" s="45">
        <f t="shared" si="670"/>
        <v>0.16912859432137334</v>
      </c>
      <c r="AA2502" s="33">
        <f t="shared" si="671"/>
        <v>5502.8931000000011</v>
      </c>
      <c r="AB2502" s="45">
        <f t="shared" si="672"/>
        <v>0.21178160939446528</v>
      </c>
      <c r="AC2502" s="33">
        <f>IFERROR($X2502/VLOOKUP(CONCATENATE("USD",C2502),[1]GEINDICE!AR$1:AS$65536,2,0),"")</f>
        <v>4570.4302399211992</v>
      </c>
      <c r="AD2502" s="33">
        <f>IFERROR($AA2502/VLOOKUP(CONCATENATE("USD",C2502),[1]GEINDICE!AR$1:AS$65536,2,0),"")</f>
        <v>967.93307183564366</v>
      </c>
      <c r="AE2502" s="33">
        <f>IFERROR($X2502/VLOOKUP(CONCATENATE("EUR",C2502),[1]GEINDICE!AR$1:AS$65536,2,0),"")</f>
        <v>4182.7066095747077</v>
      </c>
      <c r="AF2502" s="33">
        <f>IFERROR($AA2502/VLOOKUP(CONCATENATE("EUR",C2502),[1]GEINDICE!AR$1:AS$65536,2,0),"")</f>
        <v>885.82033740059899</v>
      </c>
      <c r="AG2502" s="48" t="str">
        <f>VLOOKUP(E2502,[1]Apresentação!AW$1:AX$65536,2,0)</f>
        <v xml:space="preserve">                    2 - LEATHER AUXILIARIES</v>
      </c>
      <c r="AH2502" s="48" t="str">
        <f t="shared" si="673"/>
        <v xml:space="preserve">         5215000004 - PROVOL BL BR</v>
      </c>
      <c r="AI2502" s="49" t="str">
        <f t="shared" si="674"/>
        <v xml:space="preserve">     L00282 - DALPIAZ ACABAMENTO EM COURO LTDA</v>
      </c>
      <c r="AJ2502" t="str">
        <f t="shared" si="675"/>
        <v xml:space="preserve">     90 - SALES</v>
      </c>
      <c r="AK2502" t="str">
        <f t="shared" si="676"/>
        <v/>
      </c>
      <c r="AL2502">
        <f t="shared" si="677"/>
        <v>3</v>
      </c>
      <c r="AM2502" t="str">
        <f t="shared" si="678"/>
        <v>2025 3</v>
      </c>
      <c r="AN2502" t="str">
        <f t="shared" si="679"/>
        <v xml:space="preserve">DALPIAZ </v>
      </c>
    </row>
    <row r="2503" spans="1:40" x14ac:dyDescent="0.35">
      <c r="A2503">
        <v>81587</v>
      </c>
      <c r="B2503" t="s">
        <v>274</v>
      </c>
      <c r="C2503" s="31">
        <v>45727</v>
      </c>
      <c r="D2503" t="s">
        <v>373</v>
      </c>
      <c r="E2503" t="s">
        <v>374</v>
      </c>
      <c r="F2503" t="s">
        <v>791</v>
      </c>
      <c r="G2503" t="s">
        <v>792</v>
      </c>
      <c r="H2503" t="s">
        <v>895</v>
      </c>
      <c r="I2503" t="s">
        <v>896</v>
      </c>
      <c r="J2503">
        <v>2040</v>
      </c>
      <c r="K2503">
        <v>22453.670000000002</v>
      </c>
      <c r="L2503">
        <v>12848.183220000001</v>
      </c>
      <c r="M2503">
        <v>4522.2</v>
      </c>
      <c r="N2503">
        <v>11.0067</v>
      </c>
      <c r="O2503" s="32">
        <f t="shared" si="663"/>
        <v>17931.47</v>
      </c>
      <c r="P2503" s="32">
        <f t="shared" si="664"/>
        <v>5083.2867800000004</v>
      </c>
      <c r="Q2503">
        <v>716466</v>
      </c>
      <c r="R2503" t="s">
        <v>312</v>
      </c>
      <c r="S2503" t="s">
        <v>457</v>
      </c>
      <c r="T2503" t="str">
        <f t="shared" si="665"/>
        <v>VEN</v>
      </c>
      <c r="U2503" t="s">
        <v>437</v>
      </c>
      <c r="V2503" s="33">
        <f t="shared" si="666"/>
        <v>22453.670000000002</v>
      </c>
      <c r="W2503">
        <f t="shared" si="667"/>
        <v>2040</v>
      </c>
      <c r="X2503" s="33">
        <f t="shared" si="668"/>
        <v>17931.47</v>
      </c>
      <c r="Y2503" s="33">
        <f t="shared" si="669"/>
        <v>4522.2</v>
      </c>
      <c r="Z2503" s="45">
        <f t="shared" si="670"/>
        <v>0.20821927016830655</v>
      </c>
      <c r="AA2503" s="33">
        <f t="shared" si="671"/>
        <v>4675.2867800000004</v>
      </c>
      <c r="AB2503" s="45">
        <f t="shared" si="672"/>
        <v>0.26073081459579167</v>
      </c>
      <c r="AC2503" s="33">
        <f>IFERROR($X2503/VLOOKUP(CONCATENATE("USD",C2503),[1]GEINDICE!AR$1:AS$65536,2,0),"")</f>
        <v>3073.2989408014264</v>
      </c>
      <c r="AD2503" s="33">
        <f>IFERROR($AA2503/VLOOKUP(CONCATENATE("USD",C2503),[1]GEINDICE!AR$1:AS$65536,2,0),"")</f>
        <v>801.30373633153954</v>
      </c>
      <c r="AE2503" s="33">
        <f>IFERROR($X2503/VLOOKUP(CONCATENATE("EUR",C2503),[1]GEINDICE!AR$1:AS$65536,2,0),"")</f>
        <v>2812.5590149792174</v>
      </c>
      <c r="AF2503" s="33">
        <f>IFERROR($AA2503/VLOOKUP(CONCATENATE("EUR",C2503),[1]GEINDICE!AR$1:AS$65536,2,0),"")</f>
        <v>733.32080307426872</v>
      </c>
      <c r="AG2503" s="48" t="str">
        <f>VLOOKUP(E2503,[1]Apresentação!AW$1:AX$65536,2,0)</f>
        <v xml:space="preserve">                    2 - LEATHER AUXILIARIES</v>
      </c>
      <c r="AH2503" s="48" t="str">
        <f t="shared" si="673"/>
        <v xml:space="preserve">         5215000004 - PROVOL BL BR</v>
      </c>
      <c r="AI2503" s="49" t="str">
        <f t="shared" si="674"/>
        <v xml:space="preserve">     L00282 - DALPIAZ ACABAMENTO EM COURO LTDA</v>
      </c>
      <c r="AJ2503" t="str">
        <f t="shared" si="675"/>
        <v xml:space="preserve">     90 - SALES</v>
      </c>
      <c r="AK2503" t="str">
        <f t="shared" si="676"/>
        <v/>
      </c>
      <c r="AL2503">
        <f t="shared" si="677"/>
        <v>3</v>
      </c>
      <c r="AM2503" t="str">
        <f t="shared" si="678"/>
        <v>2025 3</v>
      </c>
      <c r="AN2503" t="str">
        <f t="shared" si="679"/>
        <v xml:space="preserve">DALPIAZ </v>
      </c>
    </row>
    <row r="2504" spans="1:40" x14ac:dyDescent="0.35">
      <c r="A2504">
        <v>80856</v>
      </c>
      <c r="B2504" t="s">
        <v>274</v>
      </c>
      <c r="C2504" s="31">
        <v>45671</v>
      </c>
      <c r="D2504" t="s">
        <v>373</v>
      </c>
      <c r="E2504" t="s">
        <v>374</v>
      </c>
      <c r="F2504" t="s">
        <v>642</v>
      </c>
      <c r="G2504" t="s">
        <v>643</v>
      </c>
      <c r="H2504" t="s">
        <v>895</v>
      </c>
      <c r="I2504" t="s">
        <v>896</v>
      </c>
      <c r="J2504">
        <v>120</v>
      </c>
      <c r="K2504">
        <v>1262.6400000000001</v>
      </c>
      <c r="L2504">
        <v>714.63430000000005</v>
      </c>
      <c r="M2504">
        <v>254.3</v>
      </c>
      <c r="N2504">
        <v>10.522</v>
      </c>
      <c r="O2504" s="32">
        <f t="shared" si="663"/>
        <v>1008.3400000000001</v>
      </c>
      <c r="P2504" s="32">
        <f t="shared" si="664"/>
        <v>293.70570000000009</v>
      </c>
      <c r="Q2504">
        <v>706948</v>
      </c>
      <c r="R2504" t="s">
        <v>312</v>
      </c>
      <c r="S2504" t="s">
        <v>457</v>
      </c>
      <c r="T2504" t="str">
        <f t="shared" si="665"/>
        <v>VEN</v>
      </c>
      <c r="U2504" t="s">
        <v>437</v>
      </c>
      <c r="V2504" s="33">
        <f t="shared" si="666"/>
        <v>1262.6400000000001</v>
      </c>
      <c r="W2504">
        <f t="shared" si="667"/>
        <v>120</v>
      </c>
      <c r="X2504" s="33">
        <f t="shared" si="668"/>
        <v>1008.3400000000001</v>
      </c>
      <c r="Y2504" s="33">
        <f t="shared" si="669"/>
        <v>254.3</v>
      </c>
      <c r="Z2504" s="45">
        <f t="shared" si="670"/>
        <v>0.2136045903820567</v>
      </c>
      <c r="AA2504" s="33">
        <f t="shared" si="671"/>
        <v>269.70570000000009</v>
      </c>
      <c r="AB2504" s="45">
        <f t="shared" si="672"/>
        <v>0.26747495884324735</v>
      </c>
      <c r="AC2504" s="33">
        <f>IFERROR($X2504/VLOOKUP(CONCATENATE("USD",C2504),[1]GEINDICE!AR$1:AS$65536,2,0),"")</f>
        <v>166.19801882283136</v>
      </c>
      <c r="AD2504" s="33">
        <f>IFERROR($AA2504/VLOOKUP(CONCATENATE("USD",C2504),[1]GEINDICE!AR$1:AS$65536,2,0),"")</f>
        <v>44.453808244466067</v>
      </c>
      <c r="AE2504" s="33">
        <f>IFERROR($X2504/VLOOKUP(CONCATENATE("EUR",C2504),[1]GEINDICE!AR$1:AS$65536,2,0),"")</f>
        <v>161.43513552456736</v>
      </c>
      <c r="AF2504" s="33">
        <f>IFERROR($AA2504/VLOOKUP(CONCATENATE("EUR",C2504),[1]GEINDICE!AR$1:AS$65536,2,0),"")</f>
        <v>43.179856230287712</v>
      </c>
      <c r="AG2504" s="48" t="str">
        <f>VLOOKUP(E2504,[1]Apresentação!AW$1:AX$65536,2,0)</f>
        <v xml:space="preserve">                    2 - LEATHER AUXILIARIES</v>
      </c>
      <c r="AH2504" s="48" t="str">
        <f t="shared" si="673"/>
        <v xml:space="preserve">         5215000004 - PROVOL BL BR</v>
      </c>
      <c r="AI2504" s="49" t="str">
        <f t="shared" si="674"/>
        <v xml:space="preserve">     L00281 - ICL BENEFICIAMENTO DE COUROS LTDA.</v>
      </c>
      <c r="AJ2504" t="str">
        <f t="shared" si="675"/>
        <v xml:space="preserve">     90 - SALES</v>
      </c>
      <c r="AK2504" t="str">
        <f t="shared" si="676"/>
        <v/>
      </c>
      <c r="AL2504">
        <f t="shared" si="677"/>
        <v>1</v>
      </c>
      <c r="AM2504" t="str">
        <f t="shared" si="678"/>
        <v>2025 1</v>
      </c>
      <c r="AN2504" t="str">
        <f t="shared" si="679"/>
        <v xml:space="preserve">ICL </v>
      </c>
    </row>
    <row r="2505" spans="1:40" x14ac:dyDescent="0.35">
      <c r="A2505">
        <v>81494</v>
      </c>
      <c r="B2505" t="s">
        <v>274</v>
      </c>
      <c r="C2505" s="31">
        <v>45721</v>
      </c>
      <c r="D2505" t="s">
        <v>373</v>
      </c>
      <c r="E2505" t="s">
        <v>374</v>
      </c>
      <c r="F2505" t="s">
        <v>642</v>
      </c>
      <c r="G2505" t="s">
        <v>643</v>
      </c>
      <c r="H2505" t="s">
        <v>895</v>
      </c>
      <c r="I2505" t="s">
        <v>896</v>
      </c>
      <c r="J2505">
        <v>120</v>
      </c>
      <c r="K2505">
        <v>1262.6400000000001</v>
      </c>
      <c r="L2505">
        <v>755.77548000000002</v>
      </c>
      <c r="M2505">
        <v>254.3</v>
      </c>
      <c r="N2505">
        <v>10.522</v>
      </c>
      <c r="O2505" s="32">
        <f t="shared" si="663"/>
        <v>1008.3400000000001</v>
      </c>
      <c r="P2505" s="32">
        <f t="shared" si="664"/>
        <v>252.56452000000013</v>
      </c>
      <c r="Q2505">
        <v>714251</v>
      </c>
      <c r="R2505" t="s">
        <v>312</v>
      </c>
      <c r="S2505" t="s">
        <v>457</v>
      </c>
      <c r="T2505" t="str">
        <f t="shared" si="665"/>
        <v>VEN</v>
      </c>
      <c r="U2505" t="s">
        <v>313</v>
      </c>
      <c r="V2505" s="33">
        <f t="shared" si="666"/>
        <v>1262.6400000000001</v>
      </c>
      <c r="W2505">
        <f t="shared" si="667"/>
        <v>120</v>
      </c>
      <c r="X2505" s="33">
        <f t="shared" si="668"/>
        <v>1008.3400000000001</v>
      </c>
      <c r="Y2505" s="33">
        <f t="shared" si="669"/>
        <v>254.3</v>
      </c>
      <c r="Z2505" s="45">
        <f t="shared" si="670"/>
        <v>0.18102113033010209</v>
      </c>
      <c r="AA2505" s="33">
        <f t="shared" si="671"/>
        <v>228.56452000000013</v>
      </c>
      <c r="AB2505" s="45">
        <f t="shared" si="672"/>
        <v>0.22667405835333329</v>
      </c>
      <c r="AC2505" s="33">
        <f>IFERROR($X2505/VLOOKUP(CONCATENATE("USD",C2505),[1]GEINDICE!AR$1:AS$65536,2,0),"")</f>
        <v>174.10988707393724</v>
      </c>
      <c r="AD2505" s="33">
        <f>IFERROR($AA2505/VLOOKUP(CONCATENATE("USD",C2505),[1]GEINDICE!AR$1:AS$65536,2,0),"")</f>
        <v>39.466194702489922</v>
      </c>
      <c r="AE2505" s="33">
        <f>IFERROR($X2505/VLOOKUP(CONCATENATE("EUR",C2505),[1]GEINDICE!AR$1:AS$65536,2,0),"")</f>
        <v>161.60071798323639</v>
      </c>
      <c r="AF2505" s="33">
        <f>IFERROR($AA2505/VLOOKUP(CONCATENATE("EUR",C2505),[1]GEINDICE!AR$1:AS$65536,2,0),"")</f>
        <v>36.630690578072688</v>
      </c>
      <c r="AG2505" s="48" t="str">
        <f>VLOOKUP(E2505,[1]Apresentação!AW$1:AX$65536,2,0)</f>
        <v xml:space="preserve">                    2 - LEATHER AUXILIARIES</v>
      </c>
      <c r="AH2505" s="48" t="str">
        <f t="shared" si="673"/>
        <v xml:space="preserve">         5215000004 - PROVOL BL BR</v>
      </c>
      <c r="AI2505" s="49" t="str">
        <f t="shared" si="674"/>
        <v xml:space="preserve">     L00281 - ICL BENEFICIAMENTO DE COUROS LTDA.</v>
      </c>
      <c r="AJ2505" t="str">
        <f t="shared" si="675"/>
        <v xml:space="preserve">     90 - SALES</v>
      </c>
      <c r="AK2505" t="str">
        <f t="shared" si="676"/>
        <v/>
      </c>
      <c r="AL2505">
        <f t="shared" si="677"/>
        <v>3</v>
      </c>
      <c r="AM2505" t="str">
        <f t="shared" si="678"/>
        <v>2025 3</v>
      </c>
      <c r="AN2505" t="str">
        <f t="shared" si="679"/>
        <v xml:space="preserve">ICL </v>
      </c>
    </row>
    <row r="2506" spans="1:40" x14ac:dyDescent="0.35">
      <c r="A2506">
        <v>82614</v>
      </c>
      <c r="B2506" t="s">
        <v>274</v>
      </c>
      <c r="C2506" s="31">
        <v>45810</v>
      </c>
      <c r="D2506" t="s">
        <v>373</v>
      </c>
      <c r="E2506" t="s">
        <v>374</v>
      </c>
      <c r="F2506" t="s">
        <v>791</v>
      </c>
      <c r="G2506" t="s">
        <v>792</v>
      </c>
      <c r="H2506" t="s">
        <v>895</v>
      </c>
      <c r="I2506" t="s">
        <v>896</v>
      </c>
      <c r="J2506">
        <v>1560</v>
      </c>
      <c r="K2506">
        <v>16920.59</v>
      </c>
      <c r="L2506">
        <v>10316.55219</v>
      </c>
      <c r="M2506">
        <v>3407.83</v>
      </c>
      <c r="N2506">
        <v>10.84653</v>
      </c>
      <c r="O2506" s="32">
        <f t="shared" si="663"/>
        <v>13512.76</v>
      </c>
      <c r="P2506" s="32">
        <f t="shared" si="664"/>
        <v>3196.2078099999999</v>
      </c>
      <c r="Q2506">
        <v>740162</v>
      </c>
      <c r="R2506" t="s">
        <v>312</v>
      </c>
      <c r="S2506" t="s">
        <v>457</v>
      </c>
      <c r="T2506" t="str">
        <f t="shared" si="665"/>
        <v>VEN</v>
      </c>
      <c r="U2506" t="s">
        <v>437</v>
      </c>
      <c r="V2506" s="33">
        <f t="shared" si="666"/>
        <v>16920.59</v>
      </c>
      <c r="W2506">
        <f t="shared" si="667"/>
        <v>1560</v>
      </c>
      <c r="X2506" s="33">
        <f t="shared" si="668"/>
        <v>13512.76</v>
      </c>
      <c r="Y2506" s="33">
        <f t="shared" si="669"/>
        <v>3407.83</v>
      </c>
      <c r="Z2506" s="45">
        <f t="shared" si="670"/>
        <v>0.17045551071209691</v>
      </c>
      <c r="AA2506" s="33">
        <f t="shared" si="671"/>
        <v>2884.2078099999999</v>
      </c>
      <c r="AB2506" s="45">
        <f t="shared" si="672"/>
        <v>0.21344327953726699</v>
      </c>
      <c r="AC2506" s="33">
        <f>IFERROR($X2506/VLOOKUP(CONCATENATE("USD",C2506),[1]GEINDICE!AR$1:AS$65536,2,0),"")</f>
        <v>2373.2827511108767</v>
      </c>
      <c r="AD2506" s="33">
        <f>IFERROR($AA2506/VLOOKUP(CONCATENATE("USD",C2506),[1]GEINDICE!AR$1:AS$65536,2,0),"")</f>
        <v>506.5612536663329</v>
      </c>
      <c r="AE2506" s="33">
        <f>IFERROR($X2506/VLOOKUP(CONCATENATE("EUR",C2506),[1]GEINDICE!AR$1:AS$65536,2,0),"")</f>
        <v>2076.1711607897364</v>
      </c>
      <c r="AF2506" s="33">
        <f>IFERROR($AA2506/VLOOKUP(CONCATENATE("EUR",C2506),[1]GEINDICE!AR$1:AS$65536,2,0),"")</f>
        <v>443.14478143965579</v>
      </c>
      <c r="AG2506" s="48" t="str">
        <f>VLOOKUP(E2506,[1]Apresentação!AW$1:AX$65536,2,0)</f>
        <v xml:space="preserve">                    2 - LEATHER AUXILIARIES</v>
      </c>
      <c r="AH2506" s="48" t="str">
        <f t="shared" si="673"/>
        <v xml:space="preserve">         5215000004 - PROVOL BL BR</v>
      </c>
      <c r="AI2506" s="49" t="str">
        <f t="shared" si="674"/>
        <v xml:space="preserve">     L00282 - DALPIAZ ACABAMENTO EM COURO LTDA</v>
      </c>
      <c r="AJ2506" t="str">
        <f t="shared" si="675"/>
        <v xml:space="preserve">     90 - SALES</v>
      </c>
      <c r="AK2506" t="str">
        <f t="shared" si="676"/>
        <v/>
      </c>
      <c r="AL2506">
        <f t="shared" si="677"/>
        <v>6</v>
      </c>
      <c r="AM2506" t="str">
        <f t="shared" si="678"/>
        <v>2025 6</v>
      </c>
      <c r="AN2506" t="str">
        <f t="shared" si="679"/>
        <v xml:space="preserve">DALPIAZ </v>
      </c>
    </row>
    <row r="2507" spans="1:40" x14ac:dyDescent="0.35">
      <c r="A2507">
        <v>82374</v>
      </c>
      <c r="B2507" t="s">
        <v>274</v>
      </c>
      <c r="C2507" s="31">
        <v>45789</v>
      </c>
      <c r="D2507" t="s">
        <v>373</v>
      </c>
      <c r="E2507" t="s">
        <v>374</v>
      </c>
      <c r="F2507" t="s">
        <v>791</v>
      </c>
      <c r="G2507" t="s">
        <v>792</v>
      </c>
      <c r="H2507" t="s">
        <v>895</v>
      </c>
      <c r="I2507" t="s">
        <v>896</v>
      </c>
      <c r="J2507">
        <v>3000</v>
      </c>
      <c r="K2507">
        <v>32211.27</v>
      </c>
      <c r="L2507">
        <v>19839.523450000001</v>
      </c>
      <c r="M2507">
        <v>6487.4</v>
      </c>
      <c r="N2507">
        <v>10.73709</v>
      </c>
      <c r="O2507" s="32">
        <f t="shared" si="663"/>
        <v>25723.870000000003</v>
      </c>
      <c r="P2507" s="32">
        <f t="shared" si="664"/>
        <v>5884.346550000002</v>
      </c>
      <c r="Q2507">
        <v>738460</v>
      </c>
      <c r="R2507" t="s">
        <v>312</v>
      </c>
      <c r="S2507" t="s">
        <v>457</v>
      </c>
      <c r="T2507" t="str">
        <f t="shared" si="665"/>
        <v>VEN</v>
      </c>
      <c r="U2507" t="s">
        <v>437</v>
      </c>
      <c r="V2507" s="33">
        <f t="shared" si="666"/>
        <v>32211.27</v>
      </c>
      <c r="W2507">
        <f t="shared" si="667"/>
        <v>3000</v>
      </c>
      <c r="X2507" s="33">
        <f t="shared" si="668"/>
        <v>25723.870000000003</v>
      </c>
      <c r="Y2507" s="33">
        <f t="shared" si="669"/>
        <v>6487.4</v>
      </c>
      <c r="Z2507" s="45">
        <f t="shared" si="670"/>
        <v>0.16405272285134992</v>
      </c>
      <c r="AA2507" s="33">
        <f t="shared" si="671"/>
        <v>5284.346550000002</v>
      </c>
      <c r="AB2507" s="45">
        <f t="shared" si="672"/>
        <v>0.20542579907300113</v>
      </c>
      <c r="AC2507" s="33">
        <f>IFERROR($X2507/VLOOKUP(CONCATENATE("USD",C2507),[1]GEINDICE!AR$1:AS$65536,2,0),"")</f>
        <v>4527.0968990883821</v>
      </c>
      <c r="AD2507" s="33">
        <f>IFERROR($AA2507/VLOOKUP(CONCATENATE("USD",C2507),[1]GEINDICE!AR$1:AS$65536,2,0),"")</f>
        <v>929.98249797613641</v>
      </c>
      <c r="AE2507" s="33">
        <f>IFERROR($X2507/VLOOKUP(CONCATENATE("EUR",C2507),[1]GEINDICE!AR$1:AS$65536,2,0),"")</f>
        <v>4076.2308460234203</v>
      </c>
      <c r="AF2507" s="33">
        <f>IFERROR($AA2507/VLOOKUP(CONCATENATE("EUR",C2507),[1]GEINDICE!AR$1:AS$65536,2,0),"")</f>
        <v>837.36297875037656</v>
      </c>
      <c r="AG2507" s="48" t="str">
        <f>VLOOKUP(E2507,[1]Apresentação!AW$1:AX$65536,2,0)</f>
        <v xml:space="preserve">                    2 - LEATHER AUXILIARIES</v>
      </c>
      <c r="AH2507" s="48" t="str">
        <f t="shared" si="673"/>
        <v xml:space="preserve">         5215000004 - PROVOL BL BR</v>
      </c>
      <c r="AI2507" s="49" t="str">
        <f t="shared" si="674"/>
        <v xml:space="preserve">     L00282 - DALPIAZ ACABAMENTO EM COURO LTDA</v>
      </c>
      <c r="AJ2507" t="str">
        <f t="shared" si="675"/>
        <v xml:space="preserve">     90 - SALES</v>
      </c>
      <c r="AK2507" t="str">
        <f t="shared" si="676"/>
        <v/>
      </c>
      <c r="AL2507">
        <f t="shared" si="677"/>
        <v>5</v>
      </c>
      <c r="AM2507" t="str">
        <f t="shared" si="678"/>
        <v>2025 5</v>
      </c>
      <c r="AN2507" t="str">
        <f t="shared" si="679"/>
        <v xml:space="preserve">DALPIAZ </v>
      </c>
    </row>
    <row r="2508" spans="1:40" x14ac:dyDescent="0.35">
      <c r="A2508">
        <v>81025</v>
      </c>
      <c r="B2508" t="s">
        <v>274</v>
      </c>
      <c r="C2508" s="31">
        <v>45684</v>
      </c>
      <c r="D2508" t="s">
        <v>373</v>
      </c>
      <c r="E2508" t="s">
        <v>374</v>
      </c>
      <c r="F2508" t="s">
        <v>642</v>
      </c>
      <c r="G2508" t="s">
        <v>643</v>
      </c>
      <c r="H2508" t="s">
        <v>895</v>
      </c>
      <c r="I2508" t="s">
        <v>896</v>
      </c>
      <c r="J2508">
        <v>120</v>
      </c>
      <c r="K2508">
        <v>1262.6400000000001</v>
      </c>
      <c r="L2508">
        <v>712.28797999999995</v>
      </c>
      <c r="M2508">
        <v>254.3</v>
      </c>
      <c r="N2508">
        <v>10.522</v>
      </c>
      <c r="O2508" s="32">
        <f t="shared" si="663"/>
        <v>1008.3400000000001</v>
      </c>
      <c r="P2508" s="32">
        <f t="shared" si="664"/>
        <v>296.0520200000002</v>
      </c>
      <c r="Q2508">
        <v>708225</v>
      </c>
      <c r="R2508" t="s">
        <v>312</v>
      </c>
      <c r="S2508" t="s">
        <v>457</v>
      </c>
      <c r="T2508" t="str">
        <f t="shared" si="665"/>
        <v>VEN</v>
      </c>
      <c r="U2508" t="s">
        <v>437</v>
      </c>
      <c r="V2508" s="33">
        <f t="shared" si="666"/>
        <v>1262.6400000000001</v>
      </c>
      <c r="W2508">
        <f t="shared" si="667"/>
        <v>120</v>
      </c>
      <c r="X2508" s="33">
        <f t="shared" si="668"/>
        <v>1008.3400000000001</v>
      </c>
      <c r="Y2508" s="33">
        <f t="shared" si="669"/>
        <v>254.3</v>
      </c>
      <c r="Z2508" s="45">
        <f t="shared" si="670"/>
        <v>0.21546285560413117</v>
      </c>
      <c r="AA2508" s="33">
        <f t="shared" si="671"/>
        <v>272.0520200000002</v>
      </c>
      <c r="AB2508" s="45">
        <f t="shared" si="672"/>
        <v>0.26980187238431497</v>
      </c>
      <c r="AC2508" s="33">
        <f>IFERROR($X2508/VLOOKUP(CONCATENATE("USD",C2508),[1]GEINDICE!AR$1:AS$65536,2,0),"")</f>
        <v>170.12079902820895</v>
      </c>
      <c r="AD2508" s="33">
        <f>IFERROR($AA2508/VLOOKUP(CONCATENATE("USD",C2508),[1]GEINDICE!AR$1:AS$65536,2,0),"")</f>
        <v>45.898910109326529</v>
      </c>
      <c r="AE2508" s="33">
        <f>IFERROR($X2508/VLOOKUP(CONCATENATE("EUR",C2508),[1]GEINDICE!AR$1:AS$65536,2,0),"")</f>
        <v>162.01876727296101</v>
      </c>
      <c r="AF2508" s="33">
        <f>IFERROR($AA2508/VLOOKUP(CONCATENATE("EUR",C2508),[1]GEINDICE!AR$1:AS$65536,2,0),"")</f>
        <v>43.712966771643451</v>
      </c>
      <c r="AG2508" s="48" t="str">
        <f>VLOOKUP(E2508,[1]Apresentação!AW$1:AX$65536,2,0)</f>
        <v xml:space="preserve">                    2 - LEATHER AUXILIARIES</v>
      </c>
      <c r="AH2508" s="48" t="str">
        <f t="shared" si="673"/>
        <v xml:space="preserve">         5215000004 - PROVOL BL BR</v>
      </c>
      <c r="AI2508" s="49" t="str">
        <f t="shared" si="674"/>
        <v xml:space="preserve">     L00281 - ICL BENEFICIAMENTO DE COUROS LTDA.</v>
      </c>
      <c r="AJ2508" t="str">
        <f t="shared" si="675"/>
        <v xml:space="preserve">     90 - SALES</v>
      </c>
      <c r="AK2508" t="str">
        <f t="shared" si="676"/>
        <v/>
      </c>
      <c r="AL2508">
        <f t="shared" si="677"/>
        <v>1</v>
      </c>
      <c r="AM2508" t="str">
        <f t="shared" si="678"/>
        <v>2025 1</v>
      </c>
      <c r="AN2508" t="str">
        <f t="shared" si="679"/>
        <v xml:space="preserve">ICL </v>
      </c>
    </row>
    <row r="2509" spans="1:40" x14ac:dyDescent="0.35">
      <c r="A2509">
        <v>81029</v>
      </c>
      <c r="B2509" t="s">
        <v>274</v>
      </c>
      <c r="C2509" s="31">
        <v>45684</v>
      </c>
      <c r="D2509" t="s">
        <v>373</v>
      </c>
      <c r="E2509" t="s">
        <v>374</v>
      </c>
      <c r="F2509" t="s">
        <v>791</v>
      </c>
      <c r="G2509" t="s">
        <v>792</v>
      </c>
      <c r="H2509" t="s">
        <v>895</v>
      </c>
      <c r="I2509" t="s">
        <v>896</v>
      </c>
      <c r="J2509">
        <v>2040</v>
      </c>
      <c r="K2509">
        <v>22839.33</v>
      </c>
      <c r="L2509">
        <v>12108.89567</v>
      </c>
      <c r="M2509">
        <v>4599.87</v>
      </c>
      <c r="N2509">
        <v>11.19575</v>
      </c>
      <c r="O2509" s="32">
        <f t="shared" si="663"/>
        <v>18239.460000000003</v>
      </c>
      <c r="P2509" s="32">
        <f t="shared" si="664"/>
        <v>6130.5643300000029</v>
      </c>
      <c r="Q2509">
        <v>708242</v>
      </c>
      <c r="R2509" t="s">
        <v>312</v>
      </c>
      <c r="S2509" t="s">
        <v>457</v>
      </c>
      <c r="T2509" t="str">
        <f t="shared" si="665"/>
        <v>VEN</v>
      </c>
      <c r="U2509" t="s">
        <v>437</v>
      </c>
      <c r="V2509" s="33">
        <f t="shared" si="666"/>
        <v>22839.33</v>
      </c>
      <c r="W2509">
        <f t="shared" si="667"/>
        <v>2040</v>
      </c>
      <c r="X2509" s="33">
        <f t="shared" si="668"/>
        <v>18239.460000000003</v>
      </c>
      <c r="Y2509" s="33">
        <f t="shared" si="669"/>
        <v>4599.87</v>
      </c>
      <c r="Z2509" s="45">
        <f t="shared" si="670"/>
        <v>0.25055745199180546</v>
      </c>
      <c r="AA2509" s="33">
        <f t="shared" si="671"/>
        <v>5722.5643300000029</v>
      </c>
      <c r="AB2509" s="45">
        <f t="shared" si="672"/>
        <v>0.31374636803940481</v>
      </c>
      <c r="AC2509" s="33">
        <f>IFERROR($X2509/VLOOKUP(CONCATENATE("USD",C2509),[1]GEINDICE!AR$1:AS$65536,2,0),"")</f>
        <v>3077.2472668376304</v>
      </c>
      <c r="AD2509" s="33">
        <f>IFERROR($AA2509/VLOOKUP(CONCATENATE("USD",C2509),[1]GEINDICE!AR$1:AS$65536,2,0),"")</f>
        <v>965.47515352949165</v>
      </c>
      <c r="AE2509" s="33">
        <f>IFERROR($X2509/VLOOKUP(CONCATENATE("EUR",C2509),[1]GEINDICE!AR$1:AS$65536,2,0),"")</f>
        <v>2930.692846583971</v>
      </c>
      <c r="AF2509" s="33">
        <f>IFERROR($AA2509/VLOOKUP(CONCATENATE("EUR",C2509),[1]GEINDICE!AR$1:AS$65536,2,0),"")</f>
        <v>919.49423645478544</v>
      </c>
      <c r="AG2509" s="48" t="str">
        <f>VLOOKUP(E2509,[1]Apresentação!AW$1:AX$65536,2,0)</f>
        <v xml:space="preserve">                    2 - LEATHER AUXILIARIES</v>
      </c>
      <c r="AH2509" s="48" t="str">
        <f t="shared" si="673"/>
        <v xml:space="preserve">         5215000004 - PROVOL BL BR</v>
      </c>
      <c r="AI2509" s="49" t="str">
        <f t="shared" si="674"/>
        <v xml:space="preserve">     L00282 - DALPIAZ ACABAMENTO EM COURO LTDA</v>
      </c>
      <c r="AJ2509" t="str">
        <f t="shared" si="675"/>
        <v xml:space="preserve">     90 - SALES</v>
      </c>
      <c r="AK2509" t="str">
        <f t="shared" si="676"/>
        <v/>
      </c>
      <c r="AL2509">
        <f t="shared" si="677"/>
        <v>1</v>
      </c>
      <c r="AM2509" t="str">
        <f t="shared" si="678"/>
        <v>2025 1</v>
      </c>
      <c r="AN2509" t="str">
        <f t="shared" si="679"/>
        <v xml:space="preserve">DALPIAZ </v>
      </c>
    </row>
    <row r="2510" spans="1:40" x14ac:dyDescent="0.35">
      <c r="A2510">
        <v>81029</v>
      </c>
      <c r="B2510" t="s">
        <v>274</v>
      </c>
      <c r="C2510" s="31">
        <v>45684</v>
      </c>
      <c r="D2510" t="s">
        <v>373</v>
      </c>
      <c r="E2510" t="s">
        <v>374</v>
      </c>
      <c r="F2510" t="s">
        <v>791</v>
      </c>
      <c r="G2510" t="s">
        <v>792</v>
      </c>
      <c r="H2510" t="s">
        <v>895</v>
      </c>
      <c r="I2510" t="s">
        <v>896</v>
      </c>
      <c r="J2510">
        <v>960</v>
      </c>
      <c r="K2510">
        <v>10747.92</v>
      </c>
      <c r="L2510">
        <v>5698.3038399999996</v>
      </c>
      <c r="M2510">
        <v>2164.65</v>
      </c>
      <c r="N2510">
        <v>11.19575</v>
      </c>
      <c r="O2510" s="32">
        <f t="shared" si="663"/>
        <v>8583.27</v>
      </c>
      <c r="P2510" s="32">
        <f t="shared" si="664"/>
        <v>2884.9661600000009</v>
      </c>
      <c r="Q2510">
        <v>708243</v>
      </c>
      <c r="R2510" t="s">
        <v>312</v>
      </c>
      <c r="S2510" t="s">
        <v>457</v>
      </c>
      <c r="T2510" t="str">
        <f t="shared" si="665"/>
        <v>VEN</v>
      </c>
      <c r="U2510" t="s">
        <v>437</v>
      </c>
      <c r="V2510" s="33">
        <f t="shared" si="666"/>
        <v>10747.92</v>
      </c>
      <c r="W2510">
        <f t="shared" si="667"/>
        <v>960</v>
      </c>
      <c r="X2510" s="33">
        <f t="shared" si="668"/>
        <v>8583.27</v>
      </c>
      <c r="Y2510" s="33">
        <f t="shared" si="669"/>
        <v>2164.65</v>
      </c>
      <c r="Z2510" s="45">
        <f t="shared" si="670"/>
        <v>0.25055695985827964</v>
      </c>
      <c r="AA2510" s="33">
        <f t="shared" si="671"/>
        <v>2692.9661600000009</v>
      </c>
      <c r="AB2510" s="45">
        <f t="shared" si="672"/>
        <v>0.31374594530988781</v>
      </c>
      <c r="AC2510" s="33">
        <f>IFERROR($X2510/VLOOKUP(CONCATENATE("USD",C2510),[1]GEINDICE!AR$1:AS$65536,2,0),"")</f>
        <v>1448.11546767445</v>
      </c>
      <c r="AD2510" s="33">
        <f>IFERROR($AA2510/VLOOKUP(CONCATENATE("USD",C2510),[1]GEINDICE!AR$1:AS$65536,2,0),"")</f>
        <v>454.34035632339061</v>
      </c>
      <c r="AE2510" s="33">
        <f>IFERROR($X2510/VLOOKUP(CONCATENATE("EUR",C2510),[1]GEINDICE!AR$1:AS$65536,2,0),"")</f>
        <v>1379.1487242110675</v>
      </c>
      <c r="AF2510" s="33">
        <f>IFERROR($AA2510/VLOOKUP(CONCATENATE("EUR",C2510),[1]GEINDICE!AR$1:AS$65536,2,0),"")</f>
        <v>432.70232020052714</v>
      </c>
      <c r="AG2510" s="48" t="str">
        <f>VLOOKUP(E2510,[1]Apresentação!AW$1:AX$65536,2,0)</f>
        <v xml:space="preserve">                    2 - LEATHER AUXILIARIES</v>
      </c>
      <c r="AH2510" s="48" t="str">
        <f t="shared" si="673"/>
        <v xml:space="preserve">         5215000004 - PROVOL BL BR</v>
      </c>
      <c r="AI2510" s="49" t="str">
        <f t="shared" si="674"/>
        <v xml:space="preserve">     L00282 - DALPIAZ ACABAMENTO EM COURO LTDA</v>
      </c>
      <c r="AJ2510" t="str">
        <f t="shared" si="675"/>
        <v xml:space="preserve">     90 - SALES</v>
      </c>
      <c r="AK2510" t="str">
        <f t="shared" si="676"/>
        <v/>
      </c>
      <c r="AL2510">
        <f t="shared" si="677"/>
        <v>1</v>
      </c>
      <c r="AM2510" t="str">
        <f t="shared" si="678"/>
        <v>2025 1</v>
      </c>
      <c r="AN2510" t="str">
        <f t="shared" si="679"/>
        <v xml:space="preserve">DALPIAZ </v>
      </c>
    </row>
    <row r="2511" spans="1:40" x14ac:dyDescent="0.35">
      <c r="A2511">
        <v>81858</v>
      </c>
      <c r="B2511" t="s">
        <v>274</v>
      </c>
      <c r="C2511" s="31">
        <v>45748</v>
      </c>
      <c r="D2511" t="s">
        <v>373</v>
      </c>
      <c r="E2511" t="s">
        <v>374</v>
      </c>
      <c r="F2511" t="s">
        <v>791</v>
      </c>
      <c r="G2511" t="s">
        <v>792</v>
      </c>
      <c r="H2511" t="s">
        <v>895</v>
      </c>
      <c r="I2511" t="s">
        <v>896</v>
      </c>
      <c r="J2511">
        <v>3000</v>
      </c>
      <c r="K2511">
        <v>32730.54</v>
      </c>
      <c r="L2511">
        <v>19880.9169</v>
      </c>
      <c r="M2511">
        <v>6591.98</v>
      </c>
      <c r="N2511">
        <v>10.910179999999999</v>
      </c>
      <c r="O2511" s="32">
        <f t="shared" si="663"/>
        <v>26138.560000000001</v>
      </c>
      <c r="P2511" s="32">
        <f t="shared" si="664"/>
        <v>6257.6431000000011</v>
      </c>
      <c r="Q2511">
        <v>724611</v>
      </c>
      <c r="R2511" t="s">
        <v>312</v>
      </c>
      <c r="S2511" t="s">
        <v>457</v>
      </c>
      <c r="T2511" t="str">
        <f t="shared" si="665"/>
        <v>VEN</v>
      </c>
      <c r="U2511" t="s">
        <v>437</v>
      </c>
      <c r="V2511" s="33">
        <f t="shared" si="666"/>
        <v>32730.54</v>
      </c>
      <c r="W2511">
        <f t="shared" si="667"/>
        <v>3000</v>
      </c>
      <c r="X2511" s="33">
        <f t="shared" si="668"/>
        <v>26138.560000000001</v>
      </c>
      <c r="Y2511" s="33">
        <f t="shared" si="669"/>
        <v>6591.98</v>
      </c>
      <c r="Z2511" s="45">
        <f t="shared" si="670"/>
        <v>0.17285517134761605</v>
      </c>
      <c r="AA2511" s="33">
        <f t="shared" si="671"/>
        <v>5657.6431000000011</v>
      </c>
      <c r="AB2511" s="45">
        <f t="shared" si="672"/>
        <v>0.21644815552195687</v>
      </c>
      <c r="AC2511" s="33">
        <f>IFERROR($X2511/VLOOKUP(CONCATENATE("USD",C2511),[1]GEINDICE!AR$1:AS$65536,2,0),"")</f>
        <v>4581.6129428055601</v>
      </c>
      <c r="AD2511" s="33">
        <f>IFERROR($AA2511/VLOOKUP(CONCATENATE("USD",C2511),[1]GEINDICE!AR$1:AS$65536,2,0),"")</f>
        <v>991.68167078578836</v>
      </c>
      <c r="AE2511" s="33">
        <f>IFERROR($X2511/VLOOKUP(CONCATENATE("EUR",C2511),[1]GEINDICE!AR$1:AS$65536,2,0),"")</f>
        <v>4242.2397143552707</v>
      </c>
      <c r="AF2511" s="33">
        <f>IFERROR($AA2511/VLOOKUP(CONCATENATE("EUR",C2511),[1]GEINDICE!AR$1:AS$65536,2,0),"")</f>
        <v>918.22496145419154</v>
      </c>
      <c r="AG2511" s="48" t="str">
        <f>VLOOKUP(E2511,[1]Apresentação!AW$1:AX$65536,2,0)</f>
        <v xml:space="preserve">                    2 - LEATHER AUXILIARIES</v>
      </c>
      <c r="AH2511" s="48" t="str">
        <f t="shared" si="673"/>
        <v xml:space="preserve">         5215000004 - PROVOL BL BR</v>
      </c>
      <c r="AI2511" s="49" t="str">
        <f t="shared" si="674"/>
        <v xml:space="preserve">     L00282 - DALPIAZ ACABAMENTO EM COURO LTDA</v>
      </c>
      <c r="AJ2511" t="str">
        <f t="shared" si="675"/>
        <v xml:space="preserve">     90 - SALES</v>
      </c>
      <c r="AK2511" t="str">
        <f t="shared" si="676"/>
        <v/>
      </c>
      <c r="AL2511">
        <f t="shared" si="677"/>
        <v>4</v>
      </c>
      <c r="AM2511" t="str">
        <f t="shared" si="678"/>
        <v>2025 4</v>
      </c>
      <c r="AN2511" t="str">
        <f t="shared" si="679"/>
        <v xml:space="preserve">DALPIAZ </v>
      </c>
    </row>
    <row r="2512" spans="1:40" x14ac:dyDescent="0.35">
      <c r="A2512">
        <v>80947</v>
      </c>
      <c r="B2512" t="s">
        <v>274</v>
      </c>
      <c r="C2512" s="31">
        <v>45678</v>
      </c>
      <c r="D2512" t="s">
        <v>373</v>
      </c>
      <c r="E2512" t="s">
        <v>374</v>
      </c>
      <c r="F2512" t="s">
        <v>791</v>
      </c>
      <c r="G2512" t="s">
        <v>792</v>
      </c>
      <c r="H2512" t="s">
        <v>895</v>
      </c>
      <c r="I2512" t="s">
        <v>896</v>
      </c>
      <c r="J2512">
        <v>3000</v>
      </c>
      <c r="K2512">
        <v>32668.920000000002</v>
      </c>
      <c r="L2512">
        <v>17709.934959999999</v>
      </c>
      <c r="M2512">
        <v>6579.56</v>
      </c>
      <c r="N2512">
        <v>10.88964</v>
      </c>
      <c r="O2512" s="32">
        <f t="shared" si="663"/>
        <v>26089.360000000001</v>
      </c>
      <c r="P2512" s="32">
        <f t="shared" si="664"/>
        <v>8379.4250400000019</v>
      </c>
      <c r="Q2512">
        <v>707688</v>
      </c>
      <c r="R2512" t="s">
        <v>312</v>
      </c>
      <c r="S2512" t="s">
        <v>457</v>
      </c>
      <c r="T2512" t="str">
        <f t="shared" si="665"/>
        <v>VEN</v>
      </c>
      <c r="U2512" t="s">
        <v>437</v>
      </c>
      <c r="V2512" s="33">
        <f t="shared" si="666"/>
        <v>32668.920000000002</v>
      </c>
      <c r="W2512">
        <f t="shared" si="667"/>
        <v>3000</v>
      </c>
      <c r="X2512" s="33">
        <f t="shared" si="668"/>
        <v>26089.360000000001</v>
      </c>
      <c r="Y2512" s="33">
        <f t="shared" si="669"/>
        <v>6579.56</v>
      </c>
      <c r="Z2512" s="45">
        <f t="shared" si="670"/>
        <v>0.23812923843212452</v>
      </c>
      <c r="AA2512" s="33">
        <f t="shared" si="671"/>
        <v>7779.4250400000019</v>
      </c>
      <c r="AB2512" s="45">
        <f t="shared" si="672"/>
        <v>0.2981838205306685</v>
      </c>
      <c r="AC2512" s="33">
        <f>IFERROR($X2512/VLOOKUP(CONCATENATE("USD",C2512),[1]GEINDICE!AR$1:AS$65536,2,0),"")</f>
        <v>4316.5718067504959</v>
      </c>
      <c r="AD2512" s="33">
        <f>IFERROR($AA2512/VLOOKUP(CONCATENATE("USD",C2512),[1]GEINDICE!AR$1:AS$65536,2,0),"")</f>
        <v>1287.1318729318334</v>
      </c>
      <c r="AE2512" s="33">
        <f>IFERROR($X2512/VLOOKUP(CONCATENATE("EUR",C2512),[1]GEINDICE!AR$1:AS$65536,2,0),"")</f>
        <v>4150.1272588444899</v>
      </c>
      <c r="AF2512" s="33">
        <f>IFERROR($AA2512/VLOOKUP(CONCATENATE("EUR",C2512),[1]GEINDICE!AR$1:AS$65536,2,0),"")</f>
        <v>1237.5008017307205</v>
      </c>
      <c r="AG2512" s="48" t="str">
        <f>VLOOKUP(E2512,[1]Apresentação!AW$1:AX$65536,2,0)</f>
        <v xml:space="preserve">                    2 - LEATHER AUXILIARIES</v>
      </c>
      <c r="AH2512" s="48" t="str">
        <f t="shared" si="673"/>
        <v xml:space="preserve">         5215000004 - PROVOL BL BR</v>
      </c>
      <c r="AI2512" s="49" t="str">
        <f t="shared" si="674"/>
        <v xml:space="preserve">     L00282 - DALPIAZ ACABAMENTO EM COURO LTDA</v>
      </c>
      <c r="AJ2512" t="str">
        <f t="shared" si="675"/>
        <v xml:space="preserve">     90 - SALES</v>
      </c>
      <c r="AK2512" t="str">
        <f t="shared" si="676"/>
        <v/>
      </c>
      <c r="AL2512">
        <f t="shared" si="677"/>
        <v>1</v>
      </c>
      <c r="AM2512" t="str">
        <f t="shared" si="678"/>
        <v>2025 1</v>
      </c>
      <c r="AN2512" t="str">
        <f t="shared" si="679"/>
        <v xml:space="preserve">DALPIAZ </v>
      </c>
    </row>
    <row r="2513" spans="1:40" x14ac:dyDescent="0.35">
      <c r="A2513">
        <v>81308</v>
      </c>
      <c r="B2513" t="s">
        <v>274</v>
      </c>
      <c r="C2513" s="31">
        <v>45705</v>
      </c>
      <c r="D2513" t="s">
        <v>373</v>
      </c>
      <c r="E2513" t="s">
        <v>374</v>
      </c>
      <c r="F2513" t="s">
        <v>791</v>
      </c>
      <c r="G2513" t="s">
        <v>792</v>
      </c>
      <c r="H2513" t="s">
        <v>895</v>
      </c>
      <c r="I2513" t="s">
        <v>896</v>
      </c>
      <c r="J2513">
        <v>3000</v>
      </c>
      <c r="K2513">
        <v>32651.31</v>
      </c>
      <c r="L2513">
        <v>18894.38708</v>
      </c>
      <c r="M2513">
        <v>6576.02</v>
      </c>
      <c r="N2513">
        <v>10.88377</v>
      </c>
      <c r="O2513" s="32">
        <f t="shared" si="663"/>
        <v>26075.29</v>
      </c>
      <c r="P2513" s="32">
        <f t="shared" si="664"/>
        <v>7180.9029200000004</v>
      </c>
      <c r="Q2513">
        <v>710435</v>
      </c>
      <c r="R2513" t="s">
        <v>312</v>
      </c>
      <c r="S2513" t="s">
        <v>457</v>
      </c>
      <c r="T2513" t="str">
        <f t="shared" si="665"/>
        <v>VEN</v>
      </c>
      <c r="U2513" t="s">
        <v>437</v>
      </c>
      <c r="V2513" s="33">
        <f t="shared" si="666"/>
        <v>32651.31</v>
      </c>
      <c r="W2513">
        <f t="shared" si="667"/>
        <v>3000</v>
      </c>
      <c r="X2513" s="33">
        <f t="shared" si="668"/>
        <v>26075.29</v>
      </c>
      <c r="Y2513" s="33">
        <f t="shared" si="669"/>
        <v>6576.02</v>
      </c>
      <c r="Z2513" s="45">
        <f t="shared" si="670"/>
        <v>0.20155096135499617</v>
      </c>
      <c r="AA2513" s="33">
        <f t="shared" si="671"/>
        <v>6580.9029200000004</v>
      </c>
      <c r="AB2513" s="45">
        <f t="shared" si="672"/>
        <v>0.25238081417311181</v>
      </c>
      <c r="AC2513" s="33">
        <f>IFERROR($X2513/VLOOKUP(CONCATENATE("USD",C2513),[1]GEINDICE!AR$1:AS$65536,2,0),"")</f>
        <v>4566.2008580684696</v>
      </c>
      <c r="AD2513" s="33">
        <f>IFERROR($AA2513/VLOOKUP(CONCATENATE("USD",C2513),[1]GEINDICE!AR$1:AS$65536,2,0),"")</f>
        <v>1152.4214902372821</v>
      </c>
      <c r="AE2513" s="33">
        <f>IFERROR($X2513/VLOOKUP(CONCATENATE("EUR",C2513),[1]GEINDICE!AR$1:AS$65536,2,0),"")</f>
        <v>4357.0647996524413</v>
      </c>
      <c r="AF2513" s="33">
        <f>IFERROR($AA2513/VLOOKUP(CONCATENATE("EUR",C2513),[1]GEINDICE!AR$1:AS$65536,2,0),"")</f>
        <v>1099.6395615412894</v>
      </c>
      <c r="AG2513" s="48" t="str">
        <f>VLOOKUP(E2513,[1]Apresentação!AW$1:AX$65536,2,0)</f>
        <v xml:space="preserve">                    2 - LEATHER AUXILIARIES</v>
      </c>
      <c r="AH2513" s="48" t="str">
        <f t="shared" si="673"/>
        <v xml:space="preserve">         5215000004 - PROVOL BL BR</v>
      </c>
      <c r="AI2513" s="49" t="str">
        <f t="shared" si="674"/>
        <v xml:space="preserve">     L00282 - DALPIAZ ACABAMENTO EM COURO LTDA</v>
      </c>
      <c r="AJ2513" t="str">
        <f t="shared" si="675"/>
        <v xml:space="preserve">     90 - SALES</v>
      </c>
      <c r="AK2513" t="str">
        <f t="shared" si="676"/>
        <v/>
      </c>
      <c r="AL2513">
        <f t="shared" si="677"/>
        <v>2</v>
      </c>
      <c r="AM2513" t="str">
        <f t="shared" si="678"/>
        <v>2025 2</v>
      </c>
      <c r="AN2513" t="str">
        <f t="shared" si="679"/>
        <v xml:space="preserve">DALPIAZ </v>
      </c>
    </row>
    <row r="2514" spans="1:40" x14ac:dyDescent="0.35">
      <c r="A2514">
        <v>81794</v>
      </c>
      <c r="B2514" t="s">
        <v>274</v>
      </c>
      <c r="C2514" s="31">
        <v>45742</v>
      </c>
      <c r="D2514" t="s">
        <v>373</v>
      </c>
      <c r="E2514" t="s">
        <v>374</v>
      </c>
      <c r="F2514" t="s">
        <v>642</v>
      </c>
      <c r="G2514" t="s">
        <v>643</v>
      </c>
      <c r="H2514" t="s">
        <v>895</v>
      </c>
      <c r="I2514" t="s">
        <v>896</v>
      </c>
      <c r="J2514">
        <v>120</v>
      </c>
      <c r="K2514">
        <v>1262.6400000000001</v>
      </c>
      <c r="L2514">
        <v>795.23667999999998</v>
      </c>
      <c r="M2514">
        <v>254.3</v>
      </c>
      <c r="N2514">
        <v>10.522</v>
      </c>
      <c r="O2514" s="32">
        <f t="shared" si="663"/>
        <v>1008.3400000000001</v>
      </c>
      <c r="P2514" s="32">
        <f t="shared" si="664"/>
        <v>213.10332000000017</v>
      </c>
      <c r="Q2514">
        <v>722435</v>
      </c>
      <c r="R2514" t="s">
        <v>312</v>
      </c>
      <c r="S2514" t="s">
        <v>457</v>
      </c>
      <c r="T2514" t="str">
        <f t="shared" si="665"/>
        <v>VEN</v>
      </c>
      <c r="U2514" t="s">
        <v>313</v>
      </c>
      <c r="V2514" s="33">
        <f t="shared" si="666"/>
        <v>1262.6400000000001</v>
      </c>
      <c r="W2514">
        <f t="shared" si="667"/>
        <v>120</v>
      </c>
      <c r="X2514" s="33">
        <f t="shared" si="668"/>
        <v>1008.3400000000001</v>
      </c>
      <c r="Y2514" s="33">
        <f t="shared" si="669"/>
        <v>254.3</v>
      </c>
      <c r="Z2514" s="45">
        <f t="shared" si="670"/>
        <v>0.14976819996198454</v>
      </c>
      <c r="AA2514" s="33">
        <f t="shared" si="671"/>
        <v>189.10332000000017</v>
      </c>
      <c r="AB2514" s="45">
        <f t="shared" si="672"/>
        <v>0.18753924271575079</v>
      </c>
      <c r="AC2514" s="33">
        <f>IFERROR($X2514/VLOOKUP(CONCATENATE("USD",C2514),[1]GEINDICE!AR$1:AS$65536,2,0),"")</f>
        <v>175.98170965827779</v>
      </c>
      <c r="AD2514" s="33">
        <f>IFERROR($AA2514/VLOOKUP(CONCATENATE("USD",C2514),[1]GEINDICE!AR$1:AS$65536,2,0),"")</f>
        <v>33.003476561136544</v>
      </c>
      <c r="AE2514" s="33">
        <f>IFERROR($X2514/VLOOKUP(CONCATENATE("EUR",C2514),[1]GEINDICE!AR$1:AS$65536,2,0),"")</f>
        <v>163.21727447838265</v>
      </c>
      <c r="AF2514" s="33">
        <f>IFERROR($AA2514/VLOOKUP(CONCATENATE("EUR",C2514),[1]GEINDICE!AR$1:AS$65536,2,0),"")</f>
        <v>30.609644053804718</v>
      </c>
      <c r="AG2514" s="48" t="str">
        <f>VLOOKUP(E2514,[1]Apresentação!AW$1:AX$65536,2,0)</f>
        <v xml:space="preserve">                    2 - LEATHER AUXILIARIES</v>
      </c>
      <c r="AH2514" s="48" t="str">
        <f t="shared" si="673"/>
        <v xml:space="preserve">         5215000004 - PROVOL BL BR</v>
      </c>
      <c r="AI2514" s="49" t="str">
        <f t="shared" si="674"/>
        <v xml:space="preserve">     L00281 - ICL BENEFICIAMENTO DE COUROS LTDA.</v>
      </c>
      <c r="AJ2514" t="str">
        <f t="shared" si="675"/>
        <v xml:space="preserve">     90 - SALES</v>
      </c>
      <c r="AK2514" t="str">
        <f t="shared" si="676"/>
        <v/>
      </c>
      <c r="AL2514">
        <f t="shared" si="677"/>
        <v>3</v>
      </c>
      <c r="AM2514" t="str">
        <f t="shared" si="678"/>
        <v>2025 3</v>
      </c>
      <c r="AN2514" t="str">
        <f t="shared" si="679"/>
        <v xml:space="preserve">ICL </v>
      </c>
    </row>
    <row r="2515" spans="1:40" x14ac:dyDescent="0.35">
      <c r="A2515">
        <v>81383</v>
      </c>
      <c r="B2515" t="s">
        <v>274</v>
      </c>
      <c r="C2515" s="31">
        <v>45712</v>
      </c>
      <c r="D2515" t="s">
        <v>373</v>
      </c>
      <c r="E2515" t="s">
        <v>374</v>
      </c>
      <c r="F2515" t="s">
        <v>791</v>
      </c>
      <c r="G2515" t="s">
        <v>792</v>
      </c>
      <c r="H2515" t="s">
        <v>895</v>
      </c>
      <c r="I2515" t="s">
        <v>896</v>
      </c>
      <c r="J2515">
        <v>2520</v>
      </c>
      <c r="K2515">
        <v>27304.53</v>
      </c>
      <c r="L2515">
        <v>15871.28515</v>
      </c>
      <c r="M2515">
        <v>5499.16</v>
      </c>
      <c r="N2515">
        <v>10.835129999999999</v>
      </c>
      <c r="O2515" s="32">
        <f t="shared" si="663"/>
        <v>21805.37</v>
      </c>
      <c r="P2515" s="32">
        <f t="shared" si="664"/>
        <v>5934.0848499999993</v>
      </c>
      <c r="Q2515">
        <v>711110</v>
      </c>
      <c r="R2515" t="s">
        <v>312</v>
      </c>
      <c r="S2515" t="s">
        <v>457</v>
      </c>
      <c r="T2515" t="str">
        <f t="shared" si="665"/>
        <v>VEN</v>
      </c>
      <c r="U2515" t="s">
        <v>437</v>
      </c>
      <c r="V2515" s="33">
        <f t="shared" si="666"/>
        <v>27304.53</v>
      </c>
      <c r="W2515">
        <f t="shared" si="667"/>
        <v>2520</v>
      </c>
      <c r="X2515" s="33">
        <f t="shared" si="668"/>
        <v>21805.37</v>
      </c>
      <c r="Y2515" s="33">
        <f t="shared" si="669"/>
        <v>5499.16</v>
      </c>
      <c r="Z2515" s="45">
        <f t="shared" si="670"/>
        <v>0.19887120745165726</v>
      </c>
      <c r="AA2515" s="33">
        <f t="shared" si="671"/>
        <v>5430.0848499999993</v>
      </c>
      <c r="AB2515" s="45">
        <f t="shared" si="672"/>
        <v>0.24902511858317466</v>
      </c>
      <c r="AC2515" s="33">
        <f>IFERROR($X2515/VLOOKUP(CONCATENATE("USD",C2515),[1]GEINDICE!AR$1:AS$65536,2,0),"")</f>
        <v>3808.2660938209501</v>
      </c>
      <c r="AD2515" s="33">
        <f>IFERROR($AA2515/VLOOKUP(CONCATENATE("USD",C2515),[1]GEINDICE!AR$1:AS$65536,2,0),"")</f>
        <v>948.35391561004553</v>
      </c>
      <c r="AE2515" s="33">
        <f>IFERROR($X2515/VLOOKUP(CONCATENATE("EUR",C2515),[1]GEINDICE!AR$1:AS$65536,2,0),"")</f>
        <v>3637.6841332599301</v>
      </c>
      <c r="AF2515" s="33">
        <f>IFERROR($AA2515/VLOOKUP(CONCATENATE("EUR",C2515),[1]GEINDICE!AR$1:AS$65536,2,0),"")</f>
        <v>905.87472265318706</v>
      </c>
      <c r="AG2515" s="48" t="str">
        <f>VLOOKUP(E2515,[1]Apresentação!AW$1:AX$65536,2,0)</f>
        <v xml:space="preserve">                    2 - LEATHER AUXILIARIES</v>
      </c>
      <c r="AH2515" s="48" t="str">
        <f t="shared" si="673"/>
        <v xml:space="preserve">         5215000004 - PROVOL BL BR</v>
      </c>
      <c r="AI2515" s="49" t="str">
        <f t="shared" si="674"/>
        <v xml:space="preserve">     L00282 - DALPIAZ ACABAMENTO EM COURO LTDA</v>
      </c>
      <c r="AJ2515" t="str">
        <f t="shared" si="675"/>
        <v xml:space="preserve">     90 - SALES</v>
      </c>
      <c r="AK2515" t="str">
        <f t="shared" si="676"/>
        <v/>
      </c>
      <c r="AL2515">
        <f t="shared" si="677"/>
        <v>2</v>
      </c>
      <c r="AM2515" t="str">
        <f t="shared" si="678"/>
        <v>2025 2</v>
      </c>
      <c r="AN2515" t="str">
        <f t="shared" si="679"/>
        <v xml:space="preserve">DALPIAZ </v>
      </c>
    </row>
    <row r="2516" spans="1:40" x14ac:dyDescent="0.35">
      <c r="A2516">
        <v>81467</v>
      </c>
      <c r="B2516" t="s">
        <v>274</v>
      </c>
      <c r="C2516" s="31">
        <v>45716</v>
      </c>
      <c r="D2516" t="s">
        <v>373</v>
      </c>
      <c r="E2516" t="s">
        <v>374</v>
      </c>
      <c r="F2516" t="s">
        <v>791</v>
      </c>
      <c r="G2516" t="s">
        <v>792</v>
      </c>
      <c r="H2516" t="s">
        <v>895</v>
      </c>
      <c r="I2516" t="s">
        <v>896</v>
      </c>
      <c r="J2516">
        <v>1560</v>
      </c>
      <c r="K2516">
        <v>17258.78</v>
      </c>
      <c r="L2516">
        <v>9825.0812800000003</v>
      </c>
      <c r="M2516">
        <v>3475.94</v>
      </c>
      <c r="N2516">
        <v>11.063319999999999</v>
      </c>
      <c r="O2516" s="32">
        <f t="shared" si="663"/>
        <v>13782.839999999998</v>
      </c>
      <c r="P2516" s="32">
        <f t="shared" si="664"/>
        <v>3957.758719999998</v>
      </c>
      <c r="Q2516">
        <v>712592</v>
      </c>
      <c r="R2516" t="s">
        <v>312</v>
      </c>
      <c r="S2516" t="s">
        <v>457</v>
      </c>
      <c r="T2516" t="str">
        <f t="shared" si="665"/>
        <v>VEN</v>
      </c>
      <c r="U2516" t="s">
        <v>437</v>
      </c>
      <c r="V2516" s="33">
        <f t="shared" si="666"/>
        <v>17258.78</v>
      </c>
      <c r="W2516">
        <f t="shared" si="667"/>
        <v>1560</v>
      </c>
      <c r="X2516" s="33">
        <f t="shared" si="668"/>
        <v>13782.839999999998</v>
      </c>
      <c r="Y2516" s="33">
        <f t="shared" si="669"/>
        <v>3475.94</v>
      </c>
      <c r="Z2516" s="45">
        <f t="shared" si="670"/>
        <v>0.21124081308180523</v>
      </c>
      <c r="AA2516" s="33">
        <f t="shared" si="671"/>
        <v>3645.758719999998</v>
      </c>
      <c r="AB2516" s="45">
        <f t="shared" si="672"/>
        <v>0.26451433231467525</v>
      </c>
      <c r="AC2516" s="33">
        <f>IFERROR($X2516/VLOOKUP(CONCATENATE("USD",C2516),[1]GEINDICE!AR$1:AS$65536,2,0),"")</f>
        <v>2356.5244152646692</v>
      </c>
      <c r="AD2516" s="33">
        <f>IFERROR($AA2516/VLOOKUP(CONCATENATE("USD",C2516),[1]GEINDICE!AR$1:AS$65536,2,0),"")</f>
        <v>623.33448228696443</v>
      </c>
      <c r="AE2516" s="33">
        <f>IFERROR($X2516/VLOOKUP(CONCATENATE("EUR",C2516),[1]GEINDICE!AR$1:AS$65536,2,0),"")</f>
        <v>2265.87098046952</v>
      </c>
      <c r="AF2516" s="33">
        <f>IFERROR($AA2516/VLOOKUP(CONCATENATE("EUR",C2516),[1]GEINDICE!AR$1:AS$65536,2,0),"")</f>
        <v>599.35534951009367</v>
      </c>
      <c r="AG2516" s="48" t="str">
        <f>VLOOKUP(E2516,[1]Apresentação!AW$1:AX$65536,2,0)</f>
        <v xml:space="preserve">                    2 - LEATHER AUXILIARIES</v>
      </c>
      <c r="AH2516" s="48" t="str">
        <f t="shared" si="673"/>
        <v xml:space="preserve">         5215000004 - PROVOL BL BR</v>
      </c>
      <c r="AI2516" s="49" t="str">
        <f t="shared" si="674"/>
        <v xml:space="preserve">     L00282 - DALPIAZ ACABAMENTO EM COURO LTDA</v>
      </c>
      <c r="AJ2516" t="str">
        <f t="shared" si="675"/>
        <v xml:space="preserve">     90 - SALES</v>
      </c>
      <c r="AK2516" t="str">
        <f t="shared" si="676"/>
        <v/>
      </c>
      <c r="AL2516">
        <f t="shared" si="677"/>
        <v>2</v>
      </c>
      <c r="AM2516" t="str">
        <f t="shared" si="678"/>
        <v>2025 2</v>
      </c>
      <c r="AN2516" t="str">
        <f t="shared" si="679"/>
        <v xml:space="preserve">DALPIAZ </v>
      </c>
    </row>
    <row r="2517" spans="1:40" x14ac:dyDescent="0.35">
      <c r="A2517">
        <v>81469</v>
      </c>
      <c r="B2517" t="s">
        <v>274</v>
      </c>
      <c r="C2517" s="31">
        <v>45716</v>
      </c>
      <c r="D2517" t="s">
        <v>373</v>
      </c>
      <c r="E2517" t="s">
        <v>374</v>
      </c>
      <c r="F2517" t="s">
        <v>427</v>
      </c>
      <c r="G2517" t="s">
        <v>428</v>
      </c>
      <c r="H2517" t="s">
        <v>895</v>
      </c>
      <c r="I2517" t="s">
        <v>896</v>
      </c>
      <c r="J2517">
        <v>360</v>
      </c>
      <c r="K2517">
        <v>4485.88</v>
      </c>
      <c r="L2517">
        <v>2267.32645</v>
      </c>
      <c r="M2517">
        <v>903.46</v>
      </c>
      <c r="N2517">
        <v>12.460789999999999</v>
      </c>
      <c r="O2517" s="32">
        <f t="shared" si="663"/>
        <v>3582.42</v>
      </c>
      <c r="P2517" s="32">
        <f t="shared" si="664"/>
        <v>1315.0935500000001</v>
      </c>
      <c r="Q2517">
        <v>712596</v>
      </c>
      <c r="R2517" t="s">
        <v>312</v>
      </c>
      <c r="S2517" t="s">
        <v>457</v>
      </c>
      <c r="T2517" t="str">
        <f t="shared" si="665"/>
        <v>VEN</v>
      </c>
      <c r="U2517" t="s">
        <v>437</v>
      </c>
      <c r="V2517" s="33">
        <f t="shared" si="666"/>
        <v>4485.88</v>
      </c>
      <c r="W2517">
        <f t="shared" si="667"/>
        <v>360</v>
      </c>
      <c r="X2517" s="33">
        <f t="shared" si="668"/>
        <v>3582.42</v>
      </c>
      <c r="Y2517" s="33">
        <f t="shared" si="669"/>
        <v>903.46</v>
      </c>
      <c r="Z2517" s="45">
        <f t="shared" si="670"/>
        <v>0.27711252864543856</v>
      </c>
      <c r="AA2517" s="33">
        <f t="shared" si="671"/>
        <v>1243.0935500000001</v>
      </c>
      <c r="AB2517" s="45">
        <f t="shared" si="672"/>
        <v>0.34699827211773049</v>
      </c>
      <c r="AC2517" s="33">
        <f>IFERROR($X2517/VLOOKUP(CONCATENATE("USD",C2517),[1]GEINDICE!AR$1:AS$65536,2,0),"")</f>
        <v>612.50512925728344</v>
      </c>
      <c r="AD2517" s="33">
        <f>IFERROR($AA2517/VLOOKUP(CONCATENATE("USD",C2517),[1]GEINDICE!AR$1:AS$65536,2,0),"")</f>
        <v>212.53822151552453</v>
      </c>
      <c r="AE2517" s="33">
        <f>IFERROR($X2517/VLOOKUP(CONCATENATE("EUR",C2517),[1]GEINDICE!AR$1:AS$65536,2,0),"")</f>
        <v>588.94259222726373</v>
      </c>
      <c r="AF2517" s="33">
        <f>IFERROR($AA2517/VLOOKUP(CONCATENATE("EUR",C2517),[1]GEINDICE!AR$1:AS$65536,2,0),"")</f>
        <v>204.36206187939763</v>
      </c>
      <c r="AG2517" s="48" t="str">
        <f>VLOOKUP(E2517,[1]Apresentação!AW$1:AX$65536,2,0)</f>
        <v xml:space="preserve">                    2 - LEATHER AUXILIARIES</v>
      </c>
      <c r="AH2517" s="48" t="str">
        <f t="shared" si="673"/>
        <v xml:space="preserve">         5215000004 - PROVOL BL BR</v>
      </c>
      <c r="AI2517" s="49" t="str">
        <f t="shared" si="674"/>
        <v xml:space="preserve">     L00258 - CORTUME KRUMENAUER SA</v>
      </c>
      <c r="AJ2517" t="str">
        <f t="shared" si="675"/>
        <v xml:space="preserve">     90 - SALES</v>
      </c>
      <c r="AK2517" t="str">
        <f t="shared" si="676"/>
        <v/>
      </c>
      <c r="AL2517">
        <f t="shared" si="677"/>
        <v>2</v>
      </c>
      <c r="AM2517" t="str">
        <f t="shared" si="678"/>
        <v>2025 2</v>
      </c>
      <c r="AN2517" t="str">
        <f t="shared" si="679"/>
        <v xml:space="preserve">CORTUME </v>
      </c>
    </row>
    <row r="2518" spans="1:40" x14ac:dyDescent="0.35">
      <c r="A2518">
        <v>81282</v>
      </c>
      <c r="B2518" t="s">
        <v>274</v>
      </c>
      <c r="C2518" s="31">
        <v>45701</v>
      </c>
      <c r="D2518" t="s">
        <v>373</v>
      </c>
      <c r="E2518" t="s">
        <v>374</v>
      </c>
      <c r="F2518" t="s">
        <v>791</v>
      </c>
      <c r="G2518" t="s">
        <v>792</v>
      </c>
      <c r="H2518" t="s">
        <v>895</v>
      </c>
      <c r="I2518" t="s">
        <v>896</v>
      </c>
      <c r="J2518">
        <v>2040</v>
      </c>
      <c r="K2518">
        <v>22368.78</v>
      </c>
      <c r="L2518">
        <v>12848.183220000001</v>
      </c>
      <c r="M2518">
        <v>4505.09</v>
      </c>
      <c r="N2518">
        <v>10.96509</v>
      </c>
      <c r="O2518" s="32">
        <f t="shared" si="663"/>
        <v>17863.689999999999</v>
      </c>
      <c r="P2518" s="32">
        <f t="shared" si="664"/>
        <v>5015.5067799999979</v>
      </c>
      <c r="Q2518">
        <v>710137</v>
      </c>
      <c r="R2518" t="s">
        <v>312</v>
      </c>
      <c r="S2518" t="s">
        <v>457</v>
      </c>
      <c r="T2518" t="str">
        <f t="shared" si="665"/>
        <v>VEN</v>
      </c>
      <c r="U2518" t="s">
        <v>437</v>
      </c>
      <c r="V2518" s="33">
        <f t="shared" si="666"/>
        <v>22368.78</v>
      </c>
      <c r="W2518">
        <f t="shared" si="667"/>
        <v>2040</v>
      </c>
      <c r="X2518" s="33">
        <f t="shared" si="668"/>
        <v>17863.689999999999</v>
      </c>
      <c r="Y2518" s="33">
        <f t="shared" si="669"/>
        <v>4505.09</v>
      </c>
      <c r="Z2518" s="45">
        <f t="shared" si="670"/>
        <v>0.20597935068430187</v>
      </c>
      <c r="AA2518" s="33">
        <f t="shared" si="671"/>
        <v>4607.5067799999979</v>
      </c>
      <c r="AB2518" s="45">
        <f t="shared" si="672"/>
        <v>0.25792581375964307</v>
      </c>
      <c r="AC2518" s="33">
        <f>IFERROR($X2518/VLOOKUP(CONCATENATE("USD",C2518),[1]GEINDICE!AR$1:AS$65536,2,0),"")</f>
        <v>3091.2455873191661</v>
      </c>
      <c r="AD2518" s="33">
        <f>IFERROR($AA2518/VLOOKUP(CONCATENATE("USD",C2518),[1]GEINDICE!AR$1:AS$65536,2,0),"")</f>
        <v>797.31203364020166</v>
      </c>
      <c r="AE2518" s="33">
        <f>IFERROR($X2518/VLOOKUP(CONCATENATE("EUR",C2518),[1]GEINDICE!AR$1:AS$65536,2,0),"")</f>
        <v>2962.6658484808277</v>
      </c>
      <c r="AF2518" s="33">
        <f>IFERROR($AA2518/VLOOKUP(CONCATENATE("EUR",C2518),[1]GEINDICE!AR$1:AS$65536,2,0),"")</f>
        <v>764.14799986732078</v>
      </c>
      <c r="AG2518" s="48" t="str">
        <f>VLOOKUP(E2518,[1]Apresentação!AW$1:AX$65536,2,0)</f>
        <v xml:space="preserve">                    2 - LEATHER AUXILIARIES</v>
      </c>
      <c r="AH2518" s="48" t="str">
        <f t="shared" si="673"/>
        <v xml:space="preserve">         5215000004 - PROVOL BL BR</v>
      </c>
      <c r="AI2518" s="49" t="str">
        <f t="shared" si="674"/>
        <v xml:space="preserve">     L00282 - DALPIAZ ACABAMENTO EM COURO LTDA</v>
      </c>
      <c r="AJ2518" t="str">
        <f t="shared" si="675"/>
        <v xml:space="preserve">     90 - SALES</v>
      </c>
      <c r="AK2518" t="str">
        <f t="shared" si="676"/>
        <v/>
      </c>
      <c r="AL2518">
        <f t="shared" si="677"/>
        <v>2</v>
      </c>
      <c r="AM2518" t="str">
        <f t="shared" si="678"/>
        <v>2025 2</v>
      </c>
      <c r="AN2518" t="str">
        <f t="shared" si="679"/>
        <v xml:space="preserve">DALPIAZ </v>
      </c>
    </row>
    <row r="2519" spans="1:40" x14ac:dyDescent="0.35">
      <c r="A2519">
        <v>82075</v>
      </c>
      <c r="B2519" t="s">
        <v>274</v>
      </c>
      <c r="C2519" s="31">
        <v>45763</v>
      </c>
      <c r="D2519" t="s">
        <v>373</v>
      </c>
      <c r="E2519" t="s">
        <v>374</v>
      </c>
      <c r="F2519" t="s">
        <v>791</v>
      </c>
      <c r="G2519" t="s">
        <v>792</v>
      </c>
      <c r="H2519" t="s">
        <v>895</v>
      </c>
      <c r="I2519" t="s">
        <v>896</v>
      </c>
      <c r="J2519">
        <v>2040</v>
      </c>
      <c r="K2519">
        <v>22754.83</v>
      </c>
      <c r="L2519">
        <v>13519.02349</v>
      </c>
      <c r="M2519">
        <v>4582.8500000000004</v>
      </c>
      <c r="N2519">
        <v>11.15433</v>
      </c>
      <c r="O2519" s="32">
        <f t="shared" si="663"/>
        <v>18171.980000000003</v>
      </c>
      <c r="P2519" s="32">
        <f t="shared" si="664"/>
        <v>4652.9565100000036</v>
      </c>
      <c r="Q2519">
        <v>730296</v>
      </c>
      <c r="R2519" t="s">
        <v>312</v>
      </c>
      <c r="S2519" t="s">
        <v>457</v>
      </c>
      <c r="T2519" t="str">
        <f t="shared" si="665"/>
        <v>VEN</v>
      </c>
      <c r="U2519" t="s">
        <v>437</v>
      </c>
      <c r="V2519" s="33">
        <f t="shared" si="666"/>
        <v>22754.83</v>
      </c>
      <c r="W2519">
        <f t="shared" si="667"/>
        <v>2040</v>
      </c>
      <c r="X2519" s="33">
        <f t="shared" si="668"/>
        <v>18171.980000000003</v>
      </c>
      <c r="Y2519" s="33">
        <f t="shared" si="669"/>
        <v>4582.8500000000004</v>
      </c>
      <c r="Z2519" s="45">
        <f t="shared" si="670"/>
        <v>0.18655188854410265</v>
      </c>
      <c r="AA2519" s="33">
        <f t="shared" si="671"/>
        <v>4244.9565100000036</v>
      </c>
      <c r="AB2519" s="45">
        <f t="shared" si="672"/>
        <v>0.23359900847348516</v>
      </c>
      <c r="AC2519" s="33">
        <f>IFERROR($X2519/VLOOKUP(CONCATENATE("USD",C2519),[1]GEINDICE!AR$1:AS$65536,2,0),"")</f>
        <v>3090.0523738266902</v>
      </c>
      <c r="AD2519" s="33">
        <f>IFERROR($AA2519/VLOOKUP(CONCATENATE("USD",C2519),[1]GEINDICE!AR$1:AS$65536,2,0),"")</f>
        <v>721.83317065705398</v>
      </c>
      <c r="AE2519" s="33">
        <f>IFERROR($X2519/VLOOKUP(CONCATENATE("EUR",C2519),[1]GEINDICE!AR$1:AS$65536,2,0),"")</f>
        <v>2714.6263127231446</v>
      </c>
      <c r="AF2519" s="33">
        <f>IFERROR($AA2519/VLOOKUP(CONCATENATE("EUR",C2519),[1]GEINDICE!AR$1:AS$65536,2,0),"")</f>
        <v>634.13401502815964</v>
      </c>
      <c r="AG2519" s="48" t="str">
        <f>VLOOKUP(E2519,[1]Apresentação!AW$1:AX$65536,2,0)</f>
        <v xml:space="preserve">                    2 - LEATHER AUXILIARIES</v>
      </c>
      <c r="AH2519" s="48" t="str">
        <f t="shared" si="673"/>
        <v xml:space="preserve">         5215000004 - PROVOL BL BR</v>
      </c>
      <c r="AI2519" s="49" t="str">
        <f t="shared" si="674"/>
        <v xml:space="preserve">     L00282 - DALPIAZ ACABAMENTO EM COURO LTDA</v>
      </c>
      <c r="AJ2519" t="str">
        <f t="shared" si="675"/>
        <v xml:space="preserve">     90 - SALES</v>
      </c>
      <c r="AK2519" t="str">
        <f t="shared" si="676"/>
        <v/>
      </c>
      <c r="AL2519">
        <f t="shared" si="677"/>
        <v>4</v>
      </c>
      <c r="AM2519" t="str">
        <f t="shared" si="678"/>
        <v>2025 4</v>
      </c>
      <c r="AN2519" t="str">
        <f t="shared" si="679"/>
        <v xml:space="preserve">DALPIAZ </v>
      </c>
    </row>
    <row r="2520" spans="1:40" x14ac:dyDescent="0.35">
      <c r="A2520">
        <v>82127</v>
      </c>
      <c r="B2520" t="s">
        <v>274</v>
      </c>
      <c r="C2520" s="31">
        <v>45769</v>
      </c>
      <c r="D2520" t="s">
        <v>373</v>
      </c>
      <c r="E2520" t="s">
        <v>374</v>
      </c>
      <c r="F2520" t="s">
        <v>791</v>
      </c>
      <c r="G2520" t="s">
        <v>792</v>
      </c>
      <c r="H2520" t="s">
        <v>895</v>
      </c>
      <c r="I2520" t="s">
        <v>896</v>
      </c>
      <c r="J2520">
        <v>1440</v>
      </c>
      <c r="K2520">
        <v>16021.74</v>
      </c>
      <c r="L2520">
        <v>9542.8401099999992</v>
      </c>
      <c r="M2520">
        <v>3226.8</v>
      </c>
      <c r="N2520">
        <v>11.12621</v>
      </c>
      <c r="O2520" s="32">
        <f t="shared" si="663"/>
        <v>12794.939999999999</v>
      </c>
      <c r="P2520" s="32">
        <f t="shared" si="664"/>
        <v>3252.0998899999995</v>
      </c>
      <c r="Q2520">
        <v>732327</v>
      </c>
      <c r="R2520" t="s">
        <v>312</v>
      </c>
      <c r="S2520" t="s">
        <v>457</v>
      </c>
      <c r="T2520" t="str">
        <f t="shared" si="665"/>
        <v>VEN</v>
      </c>
      <c r="U2520" t="s">
        <v>437</v>
      </c>
      <c r="V2520" s="33">
        <f t="shared" si="666"/>
        <v>16021.74</v>
      </c>
      <c r="W2520">
        <f t="shared" si="667"/>
        <v>1440</v>
      </c>
      <c r="X2520" s="33">
        <f t="shared" si="668"/>
        <v>12794.939999999999</v>
      </c>
      <c r="Y2520" s="33">
        <f t="shared" si="669"/>
        <v>3226.8</v>
      </c>
      <c r="Z2520" s="45">
        <f t="shared" si="670"/>
        <v>0.18500486776092981</v>
      </c>
      <c r="AA2520" s="33">
        <f t="shared" si="671"/>
        <v>2964.0998899999995</v>
      </c>
      <c r="AB2520" s="45">
        <f t="shared" si="672"/>
        <v>0.23166188274427232</v>
      </c>
      <c r="AC2520" s="33">
        <f>IFERROR($X2520/VLOOKUP(CONCATENATE("USD",C2520),[1]GEINDICE!AR$1:AS$65536,2,0),"")</f>
        <v>2225.3617642966465</v>
      </c>
      <c r="AD2520" s="33">
        <f>IFERROR($AA2520/VLOOKUP(CONCATENATE("USD",C2520),[1]GEINDICE!AR$1:AS$65536,2,0),"")</f>
        <v>515.53149610407672</v>
      </c>
      <c r="AE2520" s="33">
        <f>IFERROR($X2520/VLOOKUP(CONCATENATE("EUR",C2520),[1]GEINDICE!AR$1:AS$65536,2,0),"")</f>
        <v>1940.8327645051193</v>
      </c>
      <c r="AF2520" s="33">
        <f>IFERROR($AA2520/VLOOKUP(CONCATENATE("EUR",C2520),[1]GEINDICE!AR$1:AS$65536,2,0),"")</f>
        <v>449.61697231702681</v>
      </c>
      <c r="AG2520" s="48" t="str">
        <f>VLOOKUP(E2520,[1]Apresentação!AW$1:AX$65536,2,0)</f>
        <v xml:space="preserve">                    2 - LEATHER AUXILIARIES</v>
      </c>
      <c r="AH2520" s="48" t="str">
        <f t="shared" si="673"/>
        <v xml:space="preserve">         5215000004 - PROVOL BL BR</v>
      </c>
      <c r="AI2520" s="49" t="str">
        <f t="shared" si="674"/>
        <v xml:space="preserve">     L00282 - DALPIAZ ACABAMENTO EM COURO LTDA</v>
      </c>
      <c r="AJ2520" t="str">
        <f t="shared" si="675"/>
        <v xml:space="preserve">     90 - SALES</v>
      </c>
      <c r="AK2520" t="str">
        <f t="shared" si="676"/>
        <v/>
      </c>
      <c r="AL2520">
        <f t="shared" si="677"/>
        <v>4</v>
      </c>
      <c r="AM2520" t="str">
        <f t="shared" si="678"/>
        <v>2025 4</v>
      </c>
      <c r="AN2520" t="str">
        <f t="shared" si="679"/>
        <v xml:space="preserve">DALPIAZ </v>
      </c>
    </row>
    <row r="2521" spans="1:40" x14ac:dyDescent="0.35">
      <c r="A2521">
        <v>82132</v>
      </c>
      <c r="B2521" t="s">
        <v>274</v>
      </c>
      <c r="C2521" s="31">
        <v>45770</v>
      </c>
      <c r="D2521" t="s">
        <v>373</v>
      </c>
      <c r="E2521" t="s">
        <v>374</v>
      </c>
      <c r="F2521" t="s">
        <v>791</v>
      </c>
      <c r="G2521" t="s">
        <v>792</v>
      </c>
      <c r="H2521" t="s">
        <v>895</v>
      </c>
      <c r="I2521" t="s">
        <v>896</v>
      </c>
      <c r="J2521">
        <v>1560</v>
      </c>
      <c r="K2521">
        <v>17041.810000000001</v>
      </c>
      <c r="L2521">
        <v>10318.23101</v>
      </c>
      <c r="M2521">
        <v>3432.24</v>
      </c>
      <c r="N2521">
        <v>10.924239999999999</v>
      </c>
      <c r="O2521" s="32">
        <f t="shared" si="663"/>
        <v>13609.570000000002</v>
      </c>
      <c r="P2521" s="32">
        <f t="shared" si="664"/>
        <v>3291.338990000002</v>
      </c>
      <c r="Q2521">
        <v>732581</v>
      </c>
      <c r="R2521" t="s">
        <v>312</v>
      </c>
      <c r="S2521" t="s">
        <v>457</v>
      </c>
      <c r="T2521" t="str">
        <f t="shared" si="665"/>
        <v>VEN</v>
      </c>
      <c r="U2521" t="s">
        <v>437</v>
      </c>
      <c r="V2521" s="33">
        <f t="shared" si="666"/>
        <v>17041.810000000001</v>
      </c>
      <c r="W2521">
        <f t="shared" si="667"/>
        <v>1560</v>
      </c>
      <c r="X2521" s="33">
        <f t="shared" si="668"/>
        <v>13609.570000000002</v>
      </c>
      <c r="Y2521" s="33">
        <f t="shared" si="669"/>
        <v>3432.24</v>
      </c>
      <c r="Z2521" s="45">
        <f t="shared" si="670"/>
        <v>0.17482526738650422</v>
      </c>
      <c r="AA2521" s="33">
        <f t="shared" si="671"/>
        <v>2979.338990000002</v>
      </c>
      <c r="AB2521" s="45">
        <f t="shared" si="672"/>
        <v>0.218914998049167</v>
      </c>
      <c r="AC2521" s="33">
        <f>IFERROR($X2521/VLOOKUP(CONCATENATE("USD",C2521),[1]GEINDICE!AR$1:AS$65536,2,0),"")</f>
        <v>2392.6810829817159</v>
      </c>
      <c r="AD2521" s="33">
        <f>IFERROR($AA2521/VLOOKUP(CONCATENATE("USD",C2521),[1]GEINDICE!AR$1:AS$65536,2,0),"")</f>
        <v>523.7937746132211</v>
      </c>
      <c r="AE2521" s="33">
        <f>IFERROR($X2521/VLOOKUP(CONCATENATE("EUR",C2521),[1]GEINDICE!AR$1:AS$65536,2,0),"")</f>
        <v>2108.0825291593737</v>
      </c>
      <c r="AF2521" s="33">
        <f>IFERROR($AA2521/VLOOKUP(CONCATENATE("EUR",C2521),[1]GEINDICE!AR$1:AS$65536,2,0),"")</f>
        <v>461.49088275840728</v>
      </c>
      <c r="AG2521" s="48" t="str">
        <f>VLOOKUP(E2521,[1]Apresentação!AW$1:AX$65536,2,0)</f>
        <v xml:space="preserve">                    2 - LEATHER AUXILIARIES</v>
      </c>
      <c r="AH2521" s="48" t="str">
        <f t="shared" si="673"/>
        <v xml:space="preserve">         5215000004 - PROVOL BL BR</v>
      </c>
      <c r="AI2521" s="49" t="str">
        <f t="shared" si="674"/>
        <v xml:space="preserve">     L00282 - DALPIAZ ACABAMENTO EM COURO LTDA</v>
      </c>
      <c r="AJ2521" t="str">
        <f t="shared" si="675"/>
        <v xml:space="preserve">     90 - SALES</v>
      </c>
      <c r="AK2521" t="str">
        <f t="shared" si="676"/>
        <v/>
      </c>
      <c r="AL2521">
        <f t="shared" si="677"/>
        <v>4</v>
      </c>
      <c r="AM2521" t="str">
        <f t="shared" si="678"/>
        <v>2025 4</v>
      </c>
      <c r="AN2521" t="str">
        <f t="shared" si="679"/>
        <v xml:space="preserve">DALPIAZ </v>
      </c>
    </row>
    <row r="2522" spans="1:40" x14ac:dyDescent="0.35">
      <c r="A2522">
        <v>81945</v>
      </c>
      <c r="B2522" t="s">
        <v>274</v>
      </c>
      <c r="C2522" s="31">
        <v>45754</v>
      </c>
      <c r="D2522" t="s">
        <v>373</v>
      </c>
      <c r="E2522" t="s">
        <v>374</v>
      </c>
      <c r="F2522" t="s">
        <v>791</v>
      </c>
      <c r="G2522" t="s">
        <v>792</v>
      </c>
      <c r="H2522" t="s">
        <v>895</v>
      </c>
      <c r="I2522" t="s">
        <v>896</v>
      </c>
      <c r="J2522">
        <v>2040</v>
      </c>
      <c r="K2522">
        <v>22394.37</v>
      </c>
      <c r="L2522">
        <v>13519.02349</v>
      </c>
      <c r="M2522">
        <v>4510.25</v>
      </c>
      <c r="N2522">
        <v>10.97763</v>
      </c>
      <c r="O2522" s="32">
        <f t="shared" si="663"/>
        <v>17884.12</v>
      </c>
      <c r="P2522" s="32">
        <f t="shared" si="664"/>
        <v>4365.0965099999994</v>
      </c>
      <c r="Q2522">
        <v>726830</v>
      </c>
      <c r="R2522" t="s">
        <v>312</v>
      </c>
      <c r="S2522" t="s">
        <v>457</v>
      </c>
      <c r="T2522" t="str">
        <f t="shared" si="665"/>
        <v>VEN</v>
      </c>
      <c r="U2522" t="s">
        <v>437</v>
      </c>
      <c r="V2522" s="33">
        <f t="shared" si="666"/>
        <v>22394.37</v>
      </c>
      <c r="W2522">
        <f t="shared" si="667"/>
        <v>2040</v>
      </c>
      <c r="X2522" s="33">
        <f t="shared" si="668"/>
        <v>17884.12</v>
      </c>
      <c r="Y2522" s="33">
        <f t="shared" si="669"/>
        <v>4510.25</v>
      </c>
      <c r="Z2522" s="45">
        <f t="shared" si="670"/>
        <v>0.17670050597538575</v>
      </c>
      <c r="AA2522" s="33">
        <f t="shared" si="671"/>
        <v>3957.0965099999994</v>
      </c>
      <c r="AB2522" s="45">
        <f t="shared" si="672"/>
        <v>0.22126313791229313</v>
      </c>
      <c r="AC2522" s="33">
        <f>IFERROR($X2522/VLOOKUP(CONCATENATE("USD",C2522),[1]GEINDICE!AR$1:AS$65536,2,0),"")</f>
        <v>3037.5392767973908</v>
      </c>
      <c r="AD2522" s="33">
        <f>IFERROR($AA2522/VLOOKUP(CONCATENATE("USD",C2522),[1]GEINDICE!AR$1:AS$65536,2,0),"")</f>
        <v>672.09547191602815</v>
      </c>
      <c r="AE2522" s="33">
        <f>IFERROR($X2522/VLOOKUP(CONCATENATE("EUR",C2522),[1]GEINDICE!AR$1:AS$65536,2,0),"")</f>
        <v>2783.4339787088338</v>
      </c>
      <c r="AF2522" s="33">
        <f>IFERROR($AA2522/VLOOKUP(CONCATENATE("EUR",C2522),[1]GEINDICE!AR$1:AS$65536,2,0),"")</f>
        <v>615.87133630081541</v>
      </c>
      <c r="AG2522" s="48" t="str">
        <f>VLOOKUP(E2522,[1]Apresentação!AW$1:AX$65536,2,0)</f>
        <v xml:space="preserve">                    2 - LEATHER AUXILIARIES</v>
      </c>
      <c r="AH2522" s="48" t="str">
        <f t="shared" si="673"/>
        <v xml:space="preserve">         5215000004 - PROVOL BL BR</v>
      </c>
      <c r="AI2522" s="49" t="str">
        <f t="shared" si="674"/>
        <v xml:space="preserve">     L00282 - DALPIAZ ACABAMENTO EM COURO LTDA</v>
      </c>
      <c r="AJ2522" t="str">
        <f t="shared" si="675"/>
        <v xml:space="preserve">     90 - SALES</v>
      </c>
      <c r="AK2522" t="str">
        <f t="shared" si="676"/>
        <v/>
      </c>
      <c r="AL2522">
        <f t="shared" si="677"/>
        <v>4</v>
      </c>
      <c r="AM2522" t="str">
        <f t="shared" si="678"/>
        <v>2025 4</v>
      </c>
      <c r="AN2522" t="str">
        <f t="shared" si="679"/>
        <v xml:space="preserve">DALPIAZ </v>
      </c>
    </row>
    <row r="2523" spans="1:40" x14ac:dyDescent="0.35">
      <c r="A2523">
        <v>82134</v>
      </c>
      <c r="B2523" t="s">
        <v>274</v>
      </c>
      <c r="C2523" s="31">
        <v>45770</v>
      </c>
      <c r="D2523" t="s">
        <v>373</v>
      </c>
      <c r="E2523" t="s">
        <v>374</v>
      </c>
      <c r="F2523" t="s">
        <v>642</v>
      </c>
      <c r="G2523" t="s">
        <v>643</v>
      </c>
      <c r="H2523" t="s">
        <v>895</v>
      </c>
      <c r="I2523" t="s">
        <v>896</v>
      </c>
      <c r="J2523">
        <v>120</v>
      </c>
      <c r="K2523">
        <v>1262.6400000000001</v>
      </c>
      <c r="L2523">
        <v>793.71007999999995</v>
      </c>
      <c r="M2523">
        <v>254.3</v>
      </c>
      <c r="N2523">
        <v>10.522</v>
      </c>
      <c r="O2523" s="32">
        <f t="shared" si="663"/>
        <v>1008.3400000000001</v>
      </c>
      <c r="P2523" s="32">
        <f t="shared" si="664"/>
        <v>214.6299200000002</v>
      </c>
      <c r="Q2523">
        <v>732591</v>
      </c>
      <c r="R2523" t="s">
        <v>312</v>
      </c>
      <c r="S2523" t="s">
        <v>457</v>
      </c>
      <c r="T2523" t="str">
        <f t="shared" si="665"/>
        <v>VEN</v>
      </c>
      <c r="U2523" t="s">
        <v>437</v>
      </c>
      <c r="V2523" s="33">
        <f t="shared" si="666"/>
        <v>1262.6400000000001</v>
      </c>
      <c r="W2523">
        <f t="shared" si="667"/>
        <v>120</v>
      </c>
      <c r="X2523" s="33">
        <f t="shared" si="668"/>
        <v>1008.3400000000001</v>
      </c>
      <c r="Y2523" s="33">
        <f t="shared" si="669"/>
        <v>254.3</v>
      </c>
      <c r="Z2523" s="45">
        <f t="shared" si="670"/>
        <v>0.15097725400747655</v>
      </c>
      <c r="AA2523" s="33">
        <f t="shared" si="671"/>
        <v>190.6299200000002</v>
      </c>
      <c r="AB2523" s="45">
        <f t="shared" si="672"/>
        <v>0.18905321617708329</v>
      </c>
      <c r="AC2523" s="33">
        <f>IFERROR($X2523/VLOOKUP(CONCATENATE("USD",C2523),[1]GEINDICE!AR$1:AS$65536,2,0),"")</f>
        <v>177.27496483825598</v>
      </c>
      <c r="AD2523" s="33">
        <f>IFERROR($AA2523/VLOOKUP(CONCATENATE("USD",C2523),[1]GEINDICE!AR$1:AS$65536,2,0),"")</f>
        <v>33.514402250351651</v>
      </c>
      <c r="AE2523" s="33">
        <f>IFERROR($X2523/VLOOKUP(CONCATENATE("EUR",C2523),[1]GEINDICE!AR$1:AS$65536,2,0),"")</f>
        <v>156.18891246766523</v>
      </c>
      <c r="AF2523" s="33">
        <f>IFERROR($AA2523/VLOOKUP(CONCATENATE("EUR",C2523),[1]GEINDICE!AR$1:AS$65536,2,0),"")</f>
        <v>29.528016233213059</v>
      </c>
      <c r="AG2523" s="48" t="str">
        <f>VLOOKUP(E2523,[1]Apresentação!AW$1:AX$65536,2,0)</f>
        <v xml:space="preserve">                    2 - LEATHER AUXILIARIES</v>
      </c>
      <c r="AH2523" s="48" t="str">
        <f t="shared" si="673"/>
        <v xml:space="preserve">         5215000004 - PROVOL BL BR</v>
      </c>
      <c r="AI2523" s="49" t="str">
        <f t="shared" si="674"/>
        <v xml:space="preserve">     L00281 - ICL BENEFICIAMENTO DE COUROS LTDA.</v>
      </c>
      <c r="AJ2523" t="str">
        <f t="shared" si="675"/>
        <v xml:space="preserve">     90 - SALES</v>
      </c>
      <c r="AK2523" t="str">
        <f t="shared" si="676"/>
        <v/>
      </c>
      <c r="AL2523">
        <f t="shared" si="677"/>
        <v>4</v>
      </c>
      <c r="AM2523" t="str">
        <f t="shared" si="678"/>
        <v>2025 4</v>
      </c>
      <c r="AN2523" t="str">
        <f t="shared" si="679"/>
        <v xml:space="preserve">ICL </v>
      </c>
    </row>
    <row r="2524" spans="1:40" x14ac:dyDescent="0.35">
      <c r="A2524">
        <v>81230</v>
      </c>
      <c r="B2524" t="s">
        <v>274</v>
      </c>
      <c r="C2524" s="31">
        <v>45698</v>
      </c>
      <c r="D2524" t="s">
        <v>373</v>
      </c>
      <c r="E2524" t="s">
        <v>374</v>
      </c>
      <c r="F2524" t="s">
        <v>791</v>
      </c>
      <c r="G2524" t="s">
        <v>792</v>
      </c>
      <c r="H2524" t="s">
        <v>895</v>
      </c>
      <c r="I2524" t="s">
        <v>896</v>
      </c>
      <c r="J2524">
        <v>2040</v>
      </c>
      <c r="K2524">
        <v>22309.09</v>
      </c>
      <c r="L2524">
        <v>12848.183220000001</v>
      </c>
      <c r="M2524">
        <v>4493.08</v>
      </c>
      <c r="N2524">
        <v>10.935829999999999</v>
      </c>
      <c r="O2524" s="32">
        <f t="shared" si="663"/>
        <v>17816.010000000002</v>
      </c>
      <c r="P2524" s="32">
        <f t="shared" si="664"/>
        <v>4967.8267800000012</v>
      </c>
      <c r="Q2524">
        <v>709767</v>
      </c>
      <c r="R2524" t="s">
        <v>312</v>
      </c>
      <c r="S2524" t="s">
        <v>457</v>
      </c>
      <c r="T2524" t="str">
        <f t="shared" si="665"/>
        <v>VEN</v>
      </c>
      <c r="U2524" t="s">
        <v>437</v>
      </c>
      <c r="V2524" s="33">
        <f t="shared" si="666"/>
        <v>22309.09</v>
      </c>
      <c r="W2524">
        <f t="shared" si="667"/>
        <v>2040</v>
      </c>
      <c r="X2524" s="33">
        <f t="shared" si="668"/>
        <v>17816.010000000002</v>
      </c>
      <c r="Y2524" s="33">
        <f t="shared" si="669"/>
        <v>4493.08</v>
      </c>
      <c r="Z2524" s="45">
        <f t="shared" si="670"/>
        <v>0.20439322177641495</v>
      </c>
      <c r="AA2524" s="33">
        <f t="shared" si="671"/>
        <v>4559.8267800000012</v>
      </c>
      <c r="AB2524" s="45">
        <f t="shared" si="672"/>
        <v>0.25593984174907852</v>
      </c>
      <c r="AC2524" s="33">
        <f>IFERROR($X2524/VLOOKUP(CONCATENATE("USD",C2524),[1]GEINDICE!AR$1:AS$65536,2,0),"")</f>
        <v>3081.9281068364244</v>
      </c>
      <c r="AD2524" s="33">
        <f>IFERROR($AA2524/VLOOKUP(CONCATENATE("USD",C2524),[1]GEINDICE!AR$1:AS$65536,2,0),"")</f>
        <v>788.78819194575169</v>
      </c>
      <c r="AE2524" s="33">
        <f>IFERROR($X2524/VLOOKUP(CONCATENATE("EUR",C2524),[1]GEINDICE!AR$1:AS$65536,2,0),"")</f>
        <v>2987.2084639761242</v>
      </c>
      <c r="AF2524" s="33">
        <f>IFERROR($AA2524/VLOOKUP(CONCATENATE("EUR",C2524),[1]GEINDICE!AR$1:AS$65536,2,0),"")</f>
        <v>764.54566154155714</v>
      </c>
      <c r="AG2524" s="48" t="str">
        <f>VLOOKUP(E2524,[1]Apresentação!AW$1:AX$65536,2,0)</f>
        <v xml:space="preserve">                    2 - LEATHER AUXILIARIES</v>
      </c>
      <c r="AH2524" s="48" t="str">
        <f t="shared" si="673"/>
        <v xml:space="preserve">         5215000004 - PROVOL BL BR</v>
      </c>
      <c r="AI2524" s="49" t="str">
        <f t="shared" si="674"/>
        <v xml:space="preserve">     L00282 - DALPIAZ ACABAMENTO EM COURO LTDA</v>
      </c>
      <c r="AJ2524" t="str">
        <f t="shared" si="675"/>
        <v xml:space="preserve">     90 - SALES</v>
      </c>
      <c r="AK2524" t="str">
        <f t="shared" si="676"/>
        <v/>
      </c>
      <c r="AL2524">
        <f t="shared" si="677"/>
        <v>2</v>
      </c>
      <c r="AM2524" t="str">
        <f t="shared" si="678"/>
        <v>2025 2</v>
      </c>
      <c r="AN2524" t="str">
        <f t="shared" si="679"/>
        <v xml:space="preserve">DALPIAZ </v>
      </c>
    </row>
    <row r="2525" spans="1:40" x14ac:dyDescent="0.35">
      <c r="A2525">
        <v>81896</v>
      </c>
      <c r="B2525" t="s">
        <v>274</v>
      </c>
      <c r="C2525" s="31">
        <v>45749</v>
      </c>
      <c r="D2525" t="s">
        <v>373</v>
      </c>
      <c r="E2525" t="s">
        <v>374</v>
      </c>
      <c r="F2525" t="s">
        <v>642</v>
      </c>
      <c r="G2525" t="s">
        <v>643</v>
      </c>
      <c r="H2525" t="s">
        <v>895</v>
      </c>
      <c r="I2525" t="s">
        <v>896</v>
      </c>
      <c r="J2525">
        <v>120</v>
      </c>
      <c r="K2525">
        <v>1262.6400000000001</v>
      </c>
      <c r="L2525">
        <v>795.23667999999998</v>
      </c>
      <c r="M2525">
        <v>254.3</v>
      </c>
      <c r="N2525">
        <v>10.522</v>
      </c>
      <c r="O2525" s="32">
        <f t="shared" si="663"/>
        <v>1008.3400000000001</v>
      </c>
      <c r="P2525" s="32">
        <f t="shared" si="664"/>
        <v>213.10332000000017</v>
      </c>
      <c r="Q2525">
        <v>725122</v>
      </c>
      <c r="R2525" t="s">
        <v>312</v>
      </c>
      <c r="S2525" t="s">
        <v>457</v>
      </c>
      <c r="T2525" t="str">
        <f t="shared" si="665"/>
        <v>VEN</v>
      </c>
      <c r="U2525" t="s">
        <v>437</v>
      </c>
      <c r="V2525" s="33">
        <f t="shared" si="666"/>
        <v>1262.6400000000001</v>
      </c>
      <c r="W2525">
        <f t="shared" si="667"/>
        <v>120</v>
      </c>
      <c r="X2525" s="33">
        <f t="shared" si="668"/>
        <v>1008.3400000000001</v>
      </c>
      <c r="Y2525" s="33">
        <f t="shared" si="669"/>
        <v>254.3</v>
      </c>
      <c r="Z2525" s="45">
        <f t="shared" si="670"/>
        <v>0.14976819996198454</v>
      </c>
      <c r="AA2525" s="33">
        <f t="shared" si="671"/>
        <v>189.10332000000017</v>
      </c>
      <c r="AB2525" s="45">
        <f t="shared" si="672"/>
        <v>0.18753924271575079</v>
      </c>
      <c r="AC2525" s="33">
        <f>IFERROR($X2525/VLOOKUP(CONCATENATE("USD",C2525),[1]GEINDICE!AR$1:AS$65536,2,0),"")</f>
        <v>177.14105019060838</v>
      </c>
      <c r="AD2525" s="33">
        <f>IFERROR($AA2525/VLOOKUP(CONCATENATE("USD",C2525),[1]GEINDICE!AR$1:AS$65536,2,0),"")</f>
        <v>33.220898406619497</v>
      </c>
      <c r="AE2525" s="33">
        <f>IFERROR($X2525/VLOOKUP(CONCATENATE("EUR",C2525),[1]GEINDICE!AR$1:AS$65536,2,0),"")</f>
        <v>162.99301694038539</v>
      </c>
      <c r="AF2525" s="33">
        <f>IFERROR($AA2525/VLOOKUP(CONCATENATE("EUR",C2525),[1]GEINDICE!AR$1:AS$65536,2,0),"")</f>
        <v>30.567586964955414</v>
      </c>
      <c r="AG2525" s="48" t="str">
        <f>VLOOKUP(E2525,[1]Apresentação!AW$1:AX$65536,2,0)</f>
        <v xml:space="preserve">                    2 - LEATHER AUXILIARIES</v>
      </c>
      <c r="AH2525" s="48" t="str">
        <f t="shared" si="673"/>
        <v xml:space="preserve">         5215000004 - PROVOL BL BR</v>
      </c>
      <c r="AI2525" s="49" t="str">
        <f t="shared" si="674"/>
        <v xml:space="preserve">     L00281 - ICL BENEFICIAMENTO DE COUROS LTDA.</v>
      </c>
      <c r="AJ2525" t="str">
        <f t="shared" si="675"/>
        <v xml:space="preserve">     90 - SALES</v>
      </c>
      <c r="AK2525" t="str">
        <f t="shared" si="676"/>
        <v/>
      </c>
      <c r="AL2525">
        <f t="shared" si="677"/>
        <v>4</v>
      </c>
      <c r="AM2525" t="str">
        <f t="shared" si="678"/>
        <v>2025 4</v>
      </c>
      <c r="AN2525" t="str">
        <f t="shared" si="679"/>
        <v xml:space="preserve">ICL </v>
      </c>
    </row>
    <row r="2526" spans="1:40" x14ac:dyDescent="0.35">
      <c r="A2526">
        <v>82370</v>
      </c>
      <c r="B2526" t="s">
        <v>274</v>
      </c>
      <c r="C2526" s="31">
        <v>45789</v>
      </c>
      <c r="D2526" t="s">
        <v>373</v>
      </c>
      <c r="E2526" t="s">
        <v>374</v>
      </c>
      <c r="F2526" t="s">
        <v>704</v>
      </c>
      <c r="G2526" t="s">
        <v>705</v>
      </c>
      <c r="H2526" t="s">
        <v>895</v>
      </c>
      <c r="I2526" t="s">
        <v>896</v>
      </c>
      <c r="J2526">
        <v>120</v>
      </c>
      <c r="K2526">
        <v>1376.6100000000001</v>
      </c>
      <c r="L2526">
        <v>793.58094000000006</v>
      </c>
      <c r="M2526">
        <v>277.25</v>
      </c>
      <c r="N2526">
        <v>11.471729999999999</v>
      </c>
      <c r="O2526" s="32">
        <f t="shared" si="663"/>
        <v>1099.3600000000001</v>
      </c>
      <c r="P2526" s="32">
        <f t="shared" si="664"/>
        <v>305.77906000000007</v>
      </c>
      <c r="Q2526">
        <v>738451</v>
      </c>
      <c r="R2526" t="s">
        <v>312</v>
      </c>
      <c r="S2526" t="s">
        <v>457</v>
      </c>
      <c r="T2526" t="str">
        <f t="shared" si="665"/>
        <v>VEN</v>
      </c>
      <c r="U2526" t="s">
        <v>437</v>
      </c>
      <c r="V2526" s="33">
        <f t="shared" si="666"/>
        <v>1376.6100000000001</v>
      </c>
      <c r="W2526">
        <f t="shared" si="667"/>
        <v>120</v>
      </c>
      <c r="X2526" s="33">
        <f t="shared" si="668"/>
        <v>1099.3600000000001</v>
      </c>
      <c r="Y2526" s="33">
        <f t="shared" si="669"/>
        <v>277.25</v>
      </c>
      <c r="Z2526" s="45">
        <f t="shared" si="670"/>
        <v>0.20469055142705636</v>
      </c>
      <c r="AA2526" s="33">
        <f t="shared" si="671"/>
        <v>281.77906000000007</v>
      </c>
      <c r="AB2526" s="45">
        <f t="shared" si="672"/>
        <v>0.25631190874690735</v>
      </c>
      <c r="AC2526" s="33">
        <f>IFERROR($X2526/VLOOKUP(CONCATENATE("USD",C2526),[1]GEINDICE!AR$1:AS$65536,2,0),"")</f>
        <v>193.47435852310727</v>
      </c>
      <c r="AD2526" s="33">
        <f>IFERROR($AA2526/VLOOKUP(CONCATENATE("USD",C2526),[1]GEINDICE!AR$1:AS$65536,2,0),"")</f>
        <v>49.589782126641104</v>
      </c>
      <c r="AE2526" s="33">
        <f>IFERROR($X2526/VLOOKUP(CONCATENATE("EUR",C2526),[1]GEINDICE!AR$1:AS$65536,2,0),"")</f>
        <v>174.20571410461596</v>
      </c>
      <c r="AF2526" s="33">
        <f>IFERROR($AA2526/VLOOKUP(CONCATENATE("EUR",C2526),[1]GEINDICE!AR$1:AS$65536,2,0),"")</f>
        <v>44.650999096772154</v>
      </c>
      <c r="AG2526" s="48" t="str">
        <f>VLOOKUP(E2526,[1]Apresentação!AW$1:AX$65536,2,0)</f>
        <v xml:space="preserve">                    2 - LEATHER AUXILIARIES</v>
      </c>
      <c r="AH2526" s="48" t="str">
        <f t="shared" si="673"/>
        <v xml:space="preserve">         5215000004 - PROVOL BL BR</v>
      </c>
      <c r="AI2526" s="49" t="str">
        <f t="shared" si="674"/>
        <v xml:space="preserve">     L00242 - CBC COUROS E ACABAMENTOS LTDA</v>
      </c>
      <c r="AJ2526" t="str">
        <f t="shared" si="675"/>
        <v xml:space="preserve">     90 - SALES</v>
      </c>
      <c r="AK2526" t="str">
        <f t="shared" si="676"/>
        <v/>
      </c>
      <c r="AL2526">
        <f t="shared" si="677"/>
        <v>5</v>
      </c>
      <c r="AM2526" t="str">
        <f t="shared" si="678"/>
        <v>2025 5</v>
      </c>
      <c r="AN2526" t="str">
        <f t="shared" si="679"/>
        <v xml:space="preserve">CBC </v>
      </c>
    </row>
    <row r="2527" spans="1:40" x14ac:dyDescent="0.35">
      <c r="A2527">
        <v>81130</v>
      </c>
      <c r="B2527" t="s">
        <v>274</v>
      </c>
      <c r="C2527" s="31">
        <v>45692</v>
      </c>
      <c r="D2527" t="s">
        <v>373</v>
      </c>
      <c r="E2527" t="s">
        <v>374</v>
      </c>
      <c r="F2527" t="s">
        <v>791</v>
      </c>
      <c r="G2527" t="s">
        <v>792</v>
      </c>
      <c r="H2527" t="s">
        <v>895</v>
      </c>
      <c r="I2527" t="s">
        <v>896</v>
      </c>
      <c r="J2527">
        <v>1560</v>
      </c>
      <c r="K2527">
        <v>17394.830000000002</v>
      </c>
      <c r="L2527">
        <v>9825.0812800000003</v>
      </c>
      <c r="M2527">
        <v>3503.33</v>
      </c>
      <c r="N2527">
        <v>11.15053</v>
      </c>
      <c r="O2527" s="32">
        <f t="shared" si="663"/>
        <v>13891.500000000002</v>
      </c>
      <c r="P2527" s="32">
        <f t="shared" si="664"/>
        <v>4066.4187200000015</v>
      </c>
      <c r="Q2527">
        <v>709082</v>
      </c>
      <c r="R2527" t="s">
        <v>312</v>
      </c>
      <c r="S2527" t="s">
        <v>457</v>
      </c>
      <c r="T2527" t="str">
        <f t="shared" si="665"/>
        <v>VEN</v>
      </c>
      <c r="U2527" t="s">
        <v>437</v>
      </c>
      <c r="V2527" s="33">
        <f t="shared" si="666"/>
        <v>17394.830000000002</v>
      </c>
      <c r="W2527">
        <f t="shared" si="667"/>
        <v>1560</v>
      </c>
      <c r="X2527" s="33">
        <f t="shared" si="668"/>
        <v>13891.500000000002</v>
      </c>
      <c r="Y2527" s="33">
        <f t="shared" si="669"/>
        <v>3503.33</v>
      </c>
      <c r="Z2527" s="45">
        <f t="shared" si="670"/>
        <v>0.21583532118451293</v>
      </c>
      <c r="AA2527" s="33">
        <f t="shared" si="671"/>
        <v>3754.4187200000015</v>
      </c>
      <c r="AB2527" s="45">
        <f t="shared" si="672"/>
        <v>0.27026733758053495</v>
      </c>
      <c r="AC2527" s="33">
        <f>IFERROR($X2527/VLOOKUP(CONCATENATE("USD",C2527),[1]GEINDICE!AR$1:AS$65536,2,0),"")</f>
        <v>2398.1045108498629</v>
      </c>
      <c r="AD2527" s="33">
        <f>IFERROR($AA2527/VLOOKUP(CONCATENATE("USD",C2527),[1]GEINDICE!AR$1:AS$65536,2,0),"")</f>
        <v>648.12932138726353</v>
      </c>
      <c r="AE2527" s="33">
        <f>IFERROR($X2527/VLOOKUP(CONCATENATE("EUR",C2527),[1]GEINDICE!AR$1:AS$65536,2,0),"")</f>
        <v>2310.0907972195432</v>
      </c>
      <c r="AF2527" s="33">
        <f>IFERROR($AA2527/VLOOKUP(CONCATENATE("EUR",C2527),[1]GEINDICE!AR$1:AS$65536,2,0),"")</f>
        <v>624.34208933382138</v>
      </c>
      <c r="AG2527" s="48" t="str">
        <f>VLOOKUP(E2527,[1]Apresentação!AW$1:AX$65536,2,0)</f>
        <v xml:space="preserve">                    2 - LEATHER AUXILIARIES</v>
      </c>
      <c r="AH2527" s="48" t="str">
        <f t="shared" si="673"/>
        <v xml:space="preserve">         5215000004 - PROVOL BL BR</v>
      </c>
      <c r="AI2527" s="49" t="str">
        <f t="shared" si="674"/>
        <v xml:space="preserve">     L00282 - DALPIAZ ACABAMENTO EM COURO LTDA</v>
      </c>
      <c r="AJ2527" t="str">
        <f t="shared" si="675"/>
        <v xml:space="preserve">     90 - SALES</v>
      </c>
      <c r="AK2527" t="str">
        <f t="shared" si="676"/>
        <v/>
      </c>
      <c r="AL2527">
        <f t="shared" si="677"/>
        <v>2</v>
      </c>
      <c r="AM2527" t="str">
        <f t="shared" si="678"/>
        <v>2025 2</v>
      </c>
      <c r="AN2527" t="str">
        <f t="shared" si="679"/>
        <v xml:space="preserve">DALPIAZ </v>
      </c>
    </row>
    <row r="2528" spans="1:40" x14ac:dyDescent="0.35">
      <c r="A2528">
        <v>81346</v>
      </c>
      <c r="B2528" t="s">
        <v>274</v>
      </c>
      <c r="C2528" s="31">
        <v>45708</v>
      </c>
      <c r="D2528" t="s">
        <v>373</v>
      </c>
      <c r="E2528" t="s">
        <v>374</v>
      </c>
      <c r="F2528" t="s">
        <v>704</v>
      </c>
      <c r="G2528" t="s">
        <v>705</v>
      </c>
      <c r="H2528" t="s">
        <v>895</v>
      </c>
      <c r="I2528" t="s">
        <v>896</v>
      </c>
      <c r="J2528">
        <v>120</v>
      </c>
      <c r="K2528">
        <v>1390.64</v>
      </c>
      <c r="L2528">
        <v>755.77548000000002</v>
      </c>
      <c r="M2528">
        <v>280.08</v>
      </c>
      <c r="N2528">
        <v>11.588659999999999</v>
      </c>
      <c r="O2528" s="32">
        <f t="shared" si="663"/>
        <v>1110.5600000000002</v>
      </c>
      <c r="P2528" s="32">
        <f t="shared" si="664"/>
        <v>354.78452000000016</v>
      </c>
      <c r="Q2528">
        <v>710805</v>
      </c>
      <c r="R2528" t="s">
        <v>312</v>
      </c>
      <c r="S2528" t="s">
        <v>457</v>
      </c>
      <c r="T2528" t="str">
        <f t="shared" si="665"/>
        <v>VEN</v>
      </c>
      <c r="U2528" t="s">
        <v>437</v>
      </c>
      <c r="V2528" s="33">
        <f t="shared" si="666"/>
        <v>1390.64</v>
      </c>
      <c r="W2528">
        <f t="shared" si="667"/>
        <v>120</v>
      </c>
      <c r="X2528" s="33">
        <f t="shared" si="668"/>
        <v>1110.5600000000002</v>
      </c>
      <c r="Y2528" s="33">
        <f t="shared" si="669"/>
        <v>280.08</v>
      </c>
      <c r="Z2528" s="45">
        <f t="shared" si="670"/>
        <v>0.23786495426566195</v>
      </c>
      <c r="AA2528" s="33">
        <f t="shared" si="671"/>
        <v>330.78452000000016</v>
      </c>
      <c r="AB2528" s="45">
        <f t="shared" si="672"/>
        <v>0.2978538034865294</v>
      </c>
      <c r="AC2528" s="33">
        <f>IFERROR($X2528/VLOOKUP(CONCATENATE("USD",C2528),[1]GEINDICE!AR$1:AS$65536,2,0),"")</f>
        <v>194.77016433118789</v>
      </c>
      <c r="AD2528" s="33">
        <f>IFERROR($AA2528/VLOOKUP(CONCATENATE("USD",C2528),[1]GEINDICE!AR$1:AS$65536,2,0),"")</f>
        <v>58.01303425174067</v>
      </c>
      <c r="AE2528" s="33">
        <f>IFERROR($X2528/VLOOKUP(CONCATENATE("EUR",C2528),[1]GEINDICE!AR$1:AS$65536,2,0),"")</f>
        <v>185.95492448343998</v>
      </c>
      <c r="AF2528" s="33">
        <f>IFERROR($AA2528/VLOOKUP(CONCATENATE("EUR",C2528),[1]GEINDICE!AR$1:AS$65536,2,0),"")</f>
        <v>55.387381534442945</v>
      </c>
      <c r="AG2528" s="48" t="str">
        <f>VLOOKUP(E2528,[1]Apresentação!AW$1:AX$65536,2,0)</f>
        <v xml:space="preserve">                    2 - LEATHER AUXILIARIES</v>
      </c>
      <c r="AH2528" s="48" t="str">
        <f t="shared" si="673"/>
        <v xml:space="preserve">         5215000004 - PROVOL BL BR</v>
      </c>
      <c r="AI2528" s="49" t="str">
        <f t="shared" si="674"/>
        <v xml:space="preserve">     L00242 - CBC COUROS E ACABAMENTOS LTDA</v>
      </c>
      <c r="AJ2528" t="str">
        <f t="shared" si="675"/>
        <v xml:space="preserve">     90 - SALES</v>
      </c>
      <c r="AK2528" t="str">
        <f t="shared" si="676"/>
        <v/>
      </c>
      <c r="AL2528">
        <f t="shared" si="677"/>
        <v>2</v>
      </c>
      <c r="AM2528" t="str">
        <f t="shared" si="678"/>
        <v>2025 2</v>
      </c>
      <c r="AN2528" t="str">
        <f t="shared" si="679"/>
        <v xml:space="preserve">CBC </v>
      </c>
    </row>
    <row r="2529" spans="1:40" x14ac:dyDescent="0.35">
      <c r="A2529">
        <v>81758</v>
      </c>
      <c r="B2529" t="s">
        <v>274</v>
      </c>
      <c r="C2529" s="31">
        <v>45740</v>
      </c>
      <c r="D2529" t="s">
        <v>373</v>
      </c>
      <c r="E2529" t="s">
        <v>374</v>
      </c>
      <c r="F2529" t="s">
        <v>791</v>
      </c>
      <c r="G2529" t="s">
        <v>792</v>
      </c>
      <c r="H2529" t="s">
        <v>895</v>
      </c>
      <c r="I2529" t="s">
        <v>896</v>
      </c>
      <c r="J2529">
        <v>2040</v>
      </c>
      <c r="K2529">
        <v>22186.61</v>
      </c>
      <c r="L2529">
        <v>13519.02349</v>
      </c>
      <c r="M2529">
        <v>4468.41</v>
      </c>
      <c r="N2529">
        <v>10.87579</v>
      </c>
      <c r="O2529" s="32">
        <f t="shared" si="663"/>
        <v>17718.2</v>
      </c>
      <c r="P2529" s="32">
        <f t="shared" si="664"/>
        <v>4199.1765100000011</v>
      </c>
      <c r="Q2529">
        <v>721541</v>
      </c>
      <c r="R2529" t="s">
        <v>312</v>
      </c>
      <c r="S2529" t="s">
        <v>457</v>
      </c>
      <c r="T2529" t="str">
        <f t="shared" si="665"/>
        <v>VEN</v>
      </c>
      <c r="U2529" t="s">
        <v>437</v>
      </c>
      <c r="V2529" s="33">
        <f t="shared" si="666"/>
        <v>22186.61</v>
      </c>
      <c r="W2529">
        <f t="shared" si="667"/>
        <v>2040</v>
      </c>
      <c r="X2529" s="33">
        <f t="shared" si="668"/>
        <v>17718.2</v>
      </c>
      <c r="Y2529" s="33">
        <f t="shared" si="669"/>
        <v>4468.41</v>
      </c>
      <c r="Z2529" s="45">
        <f t="shared" si="670"/>
        <v>0.17087678153625097</v>
      </c>
      <c r="AA2529" s="33">
        <f t="shared" si="671"/>
        <v>3791.1765100000011</v>
      </c>
      <c r="AB2529" s="45">
        <f t="shared" si="672"/>
        <v>0.21397074815726208</v>
      </c>
      <c r="AC2529" s="33">
        <f>IFERROR($X2529/VLOOKUP(CONCATENATE("USD",C2529),[1]GEINDICE!AR$1:AS$65536,2,0),"")</f>
        <v>3086.6331027995052</v>
      </c>
      <c r="AD2529" s="33">
        <f>IFERROR($AA2529/VLOOKUP(CONCATENATE("USD",C2529),[1]GEINDICE!AR$1:AS$65536,2,0),"")</f>
        <v>660.44919429298136</v>
      </c>
      <c r="AE2529" s="33">
        <f>IFERROR($X2529/VLOOKUP(CONCATENATE("EUR",C2529),[1]GEINDICE!AR$1:AS$65536,2,0),"")</f>
        <v>2859.2960769441802</v>
      </c>
      <c r="AF2529" s="33">
        <f>IFERROR($AA2529/VLOOKUP(CONCATENATE("EUR",C2529),[1]GEINDICE!AR$1:AS$65536,2,0),"")</f>
        <v>611.80572078687067</v>
      </c>
      <c r="AG2529" s="48" t="str">
        <f>VLOOKUP(E2529,[1]Apresentação!AW$1:AX$65536,2,0)</f>
        <v xml:space="preserve">                    2 - LEATHER AUXILIARIES</v>
      </c>
      <c r="AH2529" s="48" t="str">
        <f t="shared" si="673"/>
        <v xml:space="preserve">         5215000004 - PROVOL BL BR</v>
      </c>
      <c r="AI2529" s="49" t="str">
        <f t="shared" si="674"/>
        <v xml:space="preserve">     L00282 - DALPIAZ ACABAMENTO EM COURO LTDA</v>
      </c>
      <c r="AJ2529" t="str">
        <f t="shared" si="675"/>
        <v xml:space="preserve">     90 - SALES</v>
      </c>
      <c r="AK2529" t="str">
        <f t="shared" si="676"/>
        <v/>
      </c>
      <c r="AL2529">
        <f t="shared" si="677"/>
        <v>3</v>
      </c>
      <c r="AM2529" t="str">
        <f t="shared" si="678"/>
        <v>2025 3</v>
      </c>
      <c r="AN2529" t="str">
        <f t="shared" si="679"/>
        <v xml:space="preserve">DALPIAZ </v>
      </c>
    </row>
    <row r="2530" spans="1:40" x14ac:dyDescent="0.35">
      <c r="A2530">
        <v>81070</v>
      </c>
      <c r="B2530" t="s">
        <v>274</v>
      </c>
      <c r="C2530" s="31">
        <v>45687</v>
      </c>
      <c r="D2530" t="s">
        <v>373</v>
      </c>
      <c r="E2530" t="s">
        <v>374</v>
      </c>
      <c r="F2530" t="s">
        <v>791</v>
      </c>
      <c r="G2530" t="s">
        <v>792</v>
      </c>
      <c r="H2530" t="s">
        <v>895</v>
      </c>
      <c r="I2530" t="s">
        <v>896</v>
      </c>
      <c r="J2530">
        <v>2040</v>
      </c>
      <c r="K2530">
        <v>22711.81</v>
      </c>
      <c r="L2530">
        <v>12183.534890000001</v>
      </c>
      <c r="M2530">
        <v>4574.18</v>
      </c>
      <c r="N2530">
        <v>11.133239999999999</v>
      </c>
      <c r="O2530" s="32">
        <f t="shared" si="663"/>
        <v>18137.63</v>
      </c>
      <c r="P2530" s="32">
        <f t="shared" si="664"/>
        <v>5954.0951100000002</v>
      </c>
      <c r="Q2530">
        <v>708632</v>
      </c>
      <c r="R2530" t="s">
        <v>312</v>
      </c>
      <c r="S2530" t="s">
        <v>457</v>
      </c>
      <c r="T2530" t="str">
        <f t="shared" si="665"/>
        <v>VEN</v>
      </c>
      <c r="U2530" t="s">
        <v>437</v>
      </c>
      <c r="V2530" s="33">
        <f t="shared" si="666"/>
        <v>22711.81</v>
      </c>
      <c r="W2530">
        <f t="shared" si="667"/>
        <v>2040</v>
      </c>
      <c r="X2530" s="33">
        <f t="shared" si="668"/>
        <v>18137.63</v>
      </c>
      <c r="Y2530" s="33">
        <f t="shared" si="669"/>
        <v>4574.18</v>
      </c>
      <c r="Z2530" s="45">
        <f t="shared" si="670"/>
        <v>0.24419432489088275</v>
      </c>
      <c r="AA2530" s="33">
        <f t="shared" si="671"/>
        <v>5546.0951100000002</v>
      </c>
      <c r="AB2530" s="45">
        <f t="shared" si="672"/>
        <v>0.30577837953470216</v>
      </c>
      <c r="AC2530" s="33">
        <f>IFERROR($X2530/VLOOKUP(CONCATENATE("USD",C2530),[1]GEINDICE!AR$1:AS$65536,2,0),"")</f>
        <v>3073.8619801376135</v>
      </c>
      <c r="AD2530" s="33">
        <f>IFERROR($AA2530/VLOOKUP(CONCATENATE("USD",C2530),[1]GEINDICE!AR$1:AS$65536,2,0),"")</f>
        <v>939.92053519981027</v>
      </c>
      <c r="AE2530" s="33">
        <f>IFERROR($X2530/VLOOKUP(CONCATENATE("EUR",C2530),[1]GEINDICE!AR$1:AS$65536,2,0),"")</f>
        <v>2946.5729835106818</v>
      </c>
      <c r="AF2530" s="33">
        <f>IFERROR($AA2530/VLOOKUP(CONCATENATE("EUR",C2530),[1]GEINDICE!AR$1:AS$65536,2,0),"")</f>
        <v>900.99831207862894</v>
      </c>
      <c r="AG2530" s="48" t="str">
        <f>VLOOKUP(E2530,[1]Apresentação!AW$1:AX$65536,2,0)</f>
        <v xml:space="preserve">                    2 - LEATHER AUXILIARIES</v>
      </c>
      <c r="AH2530" s="48" t="str">
        <f t="shared" si="673"/>
        <v xml:space="preserve">         5215000004 - PROVOL BL BR</v>
      </c>
      <c r="AI2530" s="49" t="str">
        <f t="shared" si="674"/>
        <v xml:space="preserve">     L00282 - DALPIAZ ACABAMENTO EM COURO LTDA</v>
      </c>
      <c r="AJ2530" t="str">
        <f t="shared" si="675"/>
        <v xml:space="preserve">     90 - SALES</v>
      </c>
      <c r="AK2530" t="str">
        <f t="shared" si="676"/>
        <v/>
      </c>
      <c r="AL2530">
        <f t="shared" si="677"/>
        <v>1</v>
      </c>
      <c r="AM2530" t="str">
        <f t="shared" si="678"/>
        <v>2025 1</v>
      </c>
      <c r="AN2530" t="str">
        <f t="shared" si="679"/>
        <v xml:space="preserve">DALPIAZ </v>
      </c>
    </row>
    <row r="2531" spans="1:40" x14ac:dyDescent="0.35">
      <c r="A2531">
        <v>84569</v>
      </c>
      <c r="B2531" t="s">
        <v>274</v>
      </c>
      <c r="C2531" s="31">
        <v>45971</v>
      </c>
      <c r="D2531" t="s">
        <v>373</v>
      </c>
      <c r="E2531" t="s">
        <v>374</v>
      </c>
      <c r="F2531" t="s">
        <v>791</v>
      </c>
      <c r="G2531" t="s">
        <v>792</v>
      </c>
      <c r="H2531" t="s">
        <v>895</v>
      </c>
      <c r="I2531" t="s">
        <v>896</v>
      </c>
      <c r="J2531">
        <v>3000</v>
      </c>
      <c r="K2531">
        <v>30533.190000000002</v>
      </c>
      <c r="L2531">
        <v>19467.838960000001</v>
      </c>
      <c r="M2531">
        <v>6149.42</v>
      </c>
      <c r="N2531">
        <v>10.17773</v>
      </c>
      <c r="O2531" s="32">
        <f t="shared" si="663"/>
        <v>24383.770000000004</v>
      </c>
      <c r="P2531" s="32">
        <f t="shared" si="664"/>
        <v>4915.9310400000031</v>
      </c>
      <c r="Q2531">
        <v>766719</v>
      </c>
      <c r="R2531" t="s">
        <v>312</v>
      </c>
      <c r="S2531" t="s">
        <v>457</v>
      </c>
      <c r="T2531" t="str">
        <f t="shared" si="665"/>
        <v>VEN</v>
      </c>
      <c r="U2531" t="s">
        <v>437</v>
      </c>
      <c r="V2531" s="33">
        <f t="shared" si="666"/>
        <v>30533.190000000002</v>
      </c>
      <c r="W2531">
        <f t="shared" si="667"/>
        <v>3000</v>
      </c>
      <c r="X2531" s="33">
        <f t="shared" si="668"/>
        <v>24383.770000000004</v>
      </c>
      <c r="Y2531" s="33">
        <f t="shared" si="669"/>
        <v>6149.42</v>
      </c>
      <c r="Z2531" s="45">
        <f t="shared" si="670"/>
        <v>0.14135211682762275</v>
      </c>
      <c r="AA2531" s="33">
        <f t="shared" si="671"/>
        <v>4315.9310400000031</v>
      </c>
      <c r="AB2531" s="45">
        <f t="shared" si="672"/>
        <v>0.17700015379082079</v>
      </c>
      <c r="AC2531" s="33" t="str">
        <f>IFERROR($X2531/VLOOKUP(CONCATENATE("USD",C2531),[1]GEINDICE!AR$1:AS$65536,2,0),"")</f>
        <v/>
      </c>
      <c r="AD2531" s="33" t="str">
        <f>IFERROR($AA2531/VLOOKUP(CONCATENATE("USD",C2531),[1]GEINDICE!AR$1:AS$65536,2,0),"")</f>
        <v/>
      </c>
      <c r="AE2531" s="33" t="str">
        <f>IFERROR($X2531/VLOOKUP(CONCATENATE("EUR",C2531),[1]GEINDICE!AR$1:AS$65536,2,0),"")</f>
        <v/>
      </c>
      <c r="AF2531" s="33" t="str">
        <f>IFERROR($AA2531/VLOOKUP(CONCATENATE("EUR",C2531),[1]GEINDICE!AR$1:AS$65536,2,0),"")</f>
        <v/>
      </c>
      <c r="AG2531" s="48" t="str">
        <f>VLOOKUP(E2531,[1]Apresentação!AW$1:AX$65536,2,0)</f>
        <v xml:space="preserve">                    2 - LEATHER AUXILIARIES</v>
      </c>
      <c r="AH2531" s="48" t="str">
        <f t="shared" si="673"/>
        <v xml:space="preserve">         5215000004 - PROVOL BL BR</v>
      </c>
      <c r="AI2531" s="49" t="str">
        <f t="shared" si="674"/>
        <v xml:space="preserve">     L00282 - DALPIAZ ACABAMENTO EM COURO LTDA</v>
      </c>
      <c r="AJ2531" t="str">
        <f t="shared" si="675"/>
        <v xml:space="preserve">     90 - SALES</v>
      </c>
      <c r="AK2531" t="str">
        <f t="shared" si="676"/>
        <v/>
      </c>
      <c r="AL2531">
        <f t="shared" si="677"/>
        <v>11</v>
      </c>
      <c r="AM2531" t="str">
        <f t="shared" si="678"/>
        <v>2025 11</v>
      </c>
      <c r="AN2531" t="str">
        <f t="shared" si="679"/>
        <v xml:space="preserve">DALPIAZ </v>
      </c>
    </row>
    <row r="2532" spans="1:40" x14ac:dyDescent="0.35">
      <c r="A2532">
        <v>82550</v>
      </c>
      <c r="B2532" t="s">
        <v>274</v>
      </c>
      <c r="C2532" s="31">
        <v>45804</v>
      </c>
      <c r="D2532" t="s">
        <v>373</v>
      </c>
      <c r="E2532" t="s">
        <v>374</v>
      </c>
      <c r="F2532" t="s">
        <v>427</v>
      </c>
      <c r="G2532" t="s">
        <v>428</v>
      </c>
      <c r="H2532" t="s">
        <v>895</v>
      </c>
      <c r="I2532" t="s">
        <v>896</v>
      </c>
      <c r="J2532">
        <v>240</v>
      </c>
      <c r="K2532">
        <v>2907.9500000000003</v>
      </c>
      <c r="L2532">
        <v>1587.1618800000001</v>
      </c>
      <c r="M2532">
        <v>585.66</v>
      </c>
      <c r="N2532">
        <v>12.11647</v>
      </c>
      <c r="O2532" s="32">
        <f t="shared" si="663"/>
        <v>2322.2900000000004</v>
      </c>
      <c r="P2532" s="32">
        <f t="shared" si="664"/>
        <v>735.12812000000031</v>
      </c>
      <c r="Q2532">
        <v>739734</v>
      </c>
      <c r="R2532" t="s">
        <v>312</v>
      </c>
      <c r="S2532" t="s">
        <v>457</v>
      </c>
      <c r="T2532" t="str">
        <f t="shared" si="665"/>
        <v>VEN</v>
      </c>
      <c r="U2532" t="s">
        <v>437</v>
      </c>
      <c r="V2532" s="33">
        <f t="shared" si="666"/>
        <v>2907.9500000000003</v>
      </c>
      <c r="W2532">
        <f t="shared" si="667"/>
        <v>240</v>
      </c>
      <c r="X2532" s="33">
        <f t="shared" si="668"/>
        <v>2322.2900000000004</v>
      </c>
      <c r="Y2532" s="33">
        <f t="shared" si="669"/>
        <v>585.66</v>
      </c>
      <c r="Z2532" s="45">
        <f t="shared" si="670"/>
        <v>0.23629296239618983</v>
      </c>
      <c r="AA2532" s="33">
        <f t="shared" si="671"/>
        <v>687.12812000000031</v>
      </c>
      <c r="AB2532" s="45">
        <f t="shared" si="672"/>
        <v>0.29588385602142719</v>
      </c>
      <c r="AC2532" s="33">
        <f>IFERROR($X2532/VLOOKUP(CONCATENATE("USD",C2532),[1]GEINDICE!AR$1:AS$65536,2,0),"")</f>
        <v>410.74125824652015</v>
      </c>
      <c r="AD2532" s="33">
        <f>IFERROR($AA2532/VLOOKUP(CONCATENATE("USD",C2532),[1]GEINDICE!AR$1:AS$65536,2,0),"")</f>
        <v>121.53170731707323</v>
      </c>
      <c r="AE2532" s="33">
        <f>IFERROR($X2532/VLOOKUP(CONCATENATE("EUR",C2532),[1]GEINDICE!AR$1:AS$65536,2,0),"")</f>
        <v>362.61984322788174</v>
      </c>
      <c r="AF2532" s="33">
        <f>IFERROR($AA2532/VLOOKUP(CONCATENATE("EUR",C2532),[1]GEINDICE!AR$1:AS$65536,2,0),"")</f>
        <v>107.29335748415107</v>
      </c>
      <c r="AG2532" s="48" t="str">
        <f>VLOOKUP(E2532,[1]Apresentação!AW$1:AX$65536,2,0)</f>
        <v xml:space="preserve">                    2 - LEATHER AUXILIARIES</v>
      </c>
      <c r="AH2532" s="48" t="str">
        <f t="shared" si="673"/>
        <v xml:space="preserve">         5215000004 - PROVOL BL BR</v>
      </c>
      <c r="AI2532" s="49" t="str">
        <f t="shared" si="674"/>
        <v xml:space="preserve">     L00258 - CORTUME KRUMENAUER SA</v>
      </c>
      <c r="AJ2532" t="str">
        <f t="shared" si="675"/>
        <v xml:space="preserve">     90 - SALES</v>
      </c>
      <c r="AK2532" t="str">
        <f t="shared" si="676"/>
        <v/>
      </c>
      <c r="AL2532">
        <f t="shared" si="677"/>
        <v>5</v>
      </c>
      <c r="AM2532" t="str">
        <f t="shared" si="678"/>
        <v>2025 5</v>
      </c>
      <c r="AN2532" t="str">
        <f t="shared" si="679"/>
        <v xml:space="preserve">CORTUME </v>
      </c>
    </row>
    <row r="2533" spans="1:40" x14ac:dyDescent="0.35">
      <c r="A2533">
        <v>84380</v>
      </c>
      <c r="B2533" t="s">
        <v>274</v>
      </c>
      <c r="C2533" s="31">
        <v>45957</v>
      </c>
      <c r="D2533" t="s">
        <v>373</v>
      </c>
      <c r="E2533" t="s">
        <v>374</v>
      </c>
      <c r="F2533" t="s">
        <v>791</v>
      </c>
      <c r="G2533" t="s">
        <v>792</v>
      </c>
      <c r="H2533" t="s">
        <v>895</v>
      </c>
      <c r="I2533" t="s">
        <v>896</v>
      </c>
      <c r="J2533">
        <v>2520</v>
      </c>
      <c r="K2533">
        <v>25758</v>
      </c>
      <c r="L2533">
        <v>16352.98473</v>
      </c>
      <c r="M2533">
        <v>5187.6899999999996</v>
      </c>
      <c r="N2533">
        <v>10.22143</v>
      </c>
      <c r="O2533" s="32">
        <f t="shared" si="663"/>
        <v>20570.310000000001</v>
      </c>
      <c r="P2533" s="32">
        <f t="shared" si="664"/>
        <v>4217.3252700000012</v>
      </c>
      <c r="Q2533">
        <v>765377</v>
      </c>
      <c r="R2533" t="s">
        <v>312</v>
      </c>
      <c r="S2533" t="s">
        <v>457</v>
      </c>
      <c r="T2533" t="str">
        <f t="shared" si="665"/>
        <v>VEN</v>
      </c>
      <c r="U2533" t="s">
        <v>437</v>
      </c>
      <c r="V2533" s="33">
        <f t="shared" si="666"/>
        <v>25758</v>
      </c>
      <c r="W2533">
        <f t="shared" si="667"/>
        <v>2520</v>
      </c>
      <c r="X2533" s="33">
        <f t="shared" si="668"/>
        <v>20570.310000000001</v>
      </c>
      <c r="Y2533" s="33">
        <f t="shared" si="669"/>
        <v>5187.6899999999996</v>
      </c>
      <c r="Z2533" s="45">
        <f t="shared" si="670"/>
        <v>0.1441620184020499</v>
      </c>
      <c r="AA2533" s="33">
        <f t="shared" si="671"/>
        <v>3713.3252700000012</v>
      </c>
      <c r="AB2533" s="45">
        <f t="shared" si="672"/>
        <v>0.18051868299505458</v>
      </c>
      <c r="AC2533" s="33">
        <f>IFERROR($X2533/VLOOKUP(CONCATENATE("USD",C2533),[1]GEINDICE!AR$1:AS$65536,2,0),"")</f>
        <v>3827.4616701399223</v>
      </c>
      <c r="AD2533" s="33">
        <f>IFERROR($AA2533/VLOOKUP(CONCATENATE("USD",C2533),[1]GEINDICE!AR$1:AS$65536,2,0),"")</f>
        <v>690.92833990771078</v>
      </c>
      <c r="AE2533" s="33">
        <f>IFERROR($X2533/VLOOKUP(CONCATENATE("EUR",C2533),[1]GEINDICE!AR$1:AS$65536,2,0),"")</f>
        <v>3289.302333018853</v>
      </c>
      <c r="AF2533" s="33">
        <f>IFERROR($AA2533/VLOOKUP(CONCATENATE("EUR",C2533),[1]GEINDICE!AR$1:AS$65536,2,0),"")</f>
        <v>593.7805251291237</v>
      </c>
      <c r="AG2533" s="48" t="str">
        <f>VLOOKUP(E2533,[1]Apresentação!AW$1:AX$65536,2,0)</f>
        <v xml:space="preserve">                    2 - LEATHER AUXILIARIES</v>
      </c>
      <c r="AH2533" s="48" t="str">
        <f t="shared" si="673"/>
        <v xml:space="preserve">         5215000004 - PROVOL BL BR</v>
      </c>
      <c r="AI2533" s="49" t="str">
        <f t="shared" si="674"/>
        <v xml:space="preserve">     L00282 - DALPIAZ ACABAMENTO EM COURO LTDA</v>
      </c>
      <c r="AJ2533" t="str">
        <f t="shared" si="675"/>
        <v xml:space="preserve">     90 - SALES</v>
      </c>
      <c r="AK2533" t="str">
        <f t="shared" si="676"/>
        <v/>
      </c>
      <c r="AL2533">
        <f t="shared" si="677"/>
        <v>10</v>
      </c>
      <c r="AM2533" t="str">
        <f t="shared" si="678"/>
        <v>2025 10</v>
      </c>
      <c r="AN2533" t="str">
        <f t="shared" si="679"/>
        <v xml:space="preserve">DALPIAZ </v>
      </c>
    </row>
    <row r="2534" spans="1:40" x14ac:dyDescent="0.35">
      <c r="A2534">
        <v>82468</v>
      </c>
      <c r="B2534" t="s">
        <v>274</v>
      </c>
      <c r="C2534" s="31">
        <v>45797</v>
      </c>
      <c r="D2534" t="s">
        <v>373</v>
      </c>
      <c r="E2534" t="s">
        <v>374</v>
      </c>
      <c r="F2534" t="s">
        <v>642</v>
      </c>
      <c r="G2534" t="s">
        <v>643</v>
      </c>
      <c r="H2534" t="s">
        <v>895</v>
      </c>
      <c r="I2534" t="s">
        <v>896</v>
      </c>
      <c r="J2534">
        <v>120</v>
      </c>
      <c r="K2534">
        <v>1262.6400000000001</v>
      </c>
      <c r="L2534">
        <v>793.58094000000006</v>
      </c>
      <c r="M2534">
        <v>254.3</v>
      </c>
      <c r="N2534">
        <v>10.522</v>
      </c>
      <c r="O2534" s="32">
        <f t="shared" si="663"/>
        <v>1008.3400000000001</v>
      </c>
      <c r="P2534" s="32">
        <f t="shared" si="664"/>
        <v>214.75906000000009</v>
      </c>
      <c r="Q2534">
        <v>739075</v>
      </c>
      <c r="R2534" t="s">
        <v>312</v>
      </c>
      <c r="S2534" t="s">
        <v>457</v>
      </c>
      <c r="T2534" t="str">
        <f t="shared" si="665"/>
        <v>VEN</v>
      </c>
      <c r="U2534" t="s">
        <v>313</v>
      </c>
      <c r="V2534" s="33">
        <f t="shared" si="666"/>
        <v>1262.6400000000001</v>
      </c>
      <c r="W2534">
        <f t="shared" si="667"/>
        <v>120</v>
      </c>
      <c r="X2534" s="33">
        <f t="shared" si="668"/>
        <v>1008.3400000000001</v>
      </c>
      <c r="Y2534" s="33">
        <f t="shared" si="669"/>
        <v>254.3</v>
      </c>
      <c r="Z2534" s="45">
        <f t="shared" si="670"/>
        <v>0.15107953177469435</v>
      </c>
      <c r="AA2534" s="33">
        <f t="shared" si="671"/>
        <v>190.75906000000009</v>
      </c>
      <c r="AB2534" s="45">
        <f t="shared" si="672"/>
        <v>0.18918128805759968</v>
      </c>
      <c r="AC2534" s="33">
        <f>IFERROR($X2534/VLOOKUP(CONCATENATE("USD",C2534),[1]GEINDICE!AR$1:AS$65536,2,0),"")</f>
        <v>178.08901448251504</v>
      </c>
      <c r="AD2534" s="33">
        <f>IFERROR($AA2534/VLOOKUP(CONCATENATE("USD",C2534),[1]GEINDICE!AR$1:AS$65536,2,0),"")</f>
        <v>33.691109148710723</v>
      </c>
      <c r="AE2534" s="33">
        <f>IFERROR($X2534/VLOOKUP(CONCATENATE("EUR",C2534),[1]GEINDICE!AR$1:AS$65536,2,0),"")</f>
        <v>158.2454488386692</v>
      </c>
      <c r="AF2534" s="33">
        <f>IFERROR($AA2534/VLOOKUP(CONCATENATE("EUR",C2534),[1]GEINDICE!AR$1:AS$65536,2,0),"")</f>
        <v>29.93707784055243</v>
      </c>
      <c r="AG2534" s="48" t="str">
        <f>VLOOKUP(E2534,[1]Apresentação!AW$1:AX$65536,2,0)</f>
        <v xml:space="preserve">                    2 - LEATHER AUXILIARIES</v>
      </c>
      <c r="AH2534" s="48" t="str">
        <f t="shared" si="673"/>
        <v xml:space="preserve">         5215000004 - PROVOL BL BR</v>
      </c>
      <c r="AI2534" s="49" t="str">
        <f t="shared" si="674"/>
        <v xml:space="preserve">     L00281 - ICL BENEFICIAMENTO DE COUROS LTDA.</v>
      </c>
      <c r="AJ2534" t="str">
        <f t="shared" si="675"/>
        <v xml:space="preserve">     90 - SALES</v>
      </c>
      <c r="AK2534" t="str">
        <f t="shared" si="676"/>
        <v/>
      </c>
      <c r="AL2534">
        <f t="shared" si="677"/>
        <v>5</v>
      </c>
      <c r="AM2534" t="str">
        <f t="shared" si="678"/>
        <v>2025 5</v>
      </c>
      <c r="AN2534" t="str">
        <f t="shared" si="679"/>
        <v xml:space="preserve">ICL </v>
      </c>
    </row>
    <row r="2535" spans="1:40" x14ac:dyDescent="0.35">
      <c r="A2535">
        <v>84109</v>
      </c>
      <c r="B2535" t="s">
        <v>274</v>
      </c>
      <c r="C2535" s="31">
        <v>45933</v>
      </c>
      <c r="D2535" t="s">
        <v>373</v>
      </c>
      <c r="E2535" t="s">
        <v>374</v>
      </c>
      <c r="F2535" t="s">
        <v>427</v>
      </c>
      <c r="G2535" t="s">
        <v>428</v>
      </c>
      <c r="H2535" t="s">
        <v>895</v>
      </c>
      <c r="I2535" t="s">
        <v>896</v>
      </c>
      <c r="J2535">
        <v>120</v>
      </c>
      <c r="K2535">
        <v>1372.57</v>
      </c>
      <c r="L2535">
        <v>738.83362</v>
      </c>
      <c r="M2535">
        <v>276.44</v>
      </c>
      <c r="N2535">
        <v>11.438089999999999</v>
      </c>
      <c r="O2535" s="32">
        <f t="shared" si="663"/>
        <v>1096.1299999999999</v>
      </c>
      <c r="P2535" s="32">
        <f t="shared" si="664"/>
        <v>357.29637999999989</v>
      </c>
      <c r="Q2535">
        <v>763269</v>
      </c>
      <c r="R2535" t="s">
        <v>312</v>
      </c>
      <c r="S2535" t="s">
        <v>457</v>
      </c>
      <c r="T2535" t="str">
        <f t="shared" si="665"/>
        <v>VEN</v>
      </c>
      <c r="U2535" t="s">
        <v>437</v>
      </c>
      <c r="V2535" s="33">
        <f t="shared" si="666"/>
        <v>1372.57</v>
      </c>
      <c r="W2535">
        <f t="shared" si="667"/>
        <v>120</v>
      </c>
      <c r="X2535" s="33">
        <f t="shared" si="668"/>
        <v>1096.1299999999999</v>
      </c>
      <c r="Y2535" s="33">
        <f t="shared" si="669"/>
        <v>276.44</v>
      </c>
      <c r="Z2535" s="45">
        <f t="shared" si="670"/>
        <v>0.2428265079376643</v>
      </c>
      <c r="AA2535" s="33">
        <f t="shared" si="671"/>
        <v>333.29637999999989</v>
      </c>
      <c r="AB2535" s="45">
        <f t="shared" si="672"/>
        <v>0.30406647021794853</v>
      </c>
      <c r="AC2535" s="33">
        <f>IFERROR($X2535/VLOOKUP(CONCATENATE("USD",C2535),[1]GEINDICE!AR$1:AS$65536,2,0),"")</f>
        <v>204.89177165501511</v>
      </c>
      <c r="AD2535" s="33">
        <f>IFERROR($AA2535/VLOOKUP(CONCATENATE("USD",C2535),[1]GEINDICE!AR$1:AS$65536,2,0),"")</f>
        <v>62.300717783842366</v>
      </c>
      <c r="AE2535" s="33">
        <f>IFERROR($X2535/VLOOKUP(CONCATENATE("EUR",C2535),[1]GEINDICE!AR$1:AS$65536,2,0),"")</f>
        <v>174.42078798294185</v>
      </c>
      <c r="AF2535" s="33">
        <f>IFERROR($AA2535/VLOOKUP(CONCATENATE("EUR",C2535),[1]GEINDICE!AR$1:AS$65536,2,0),"")</f>
        <v>53.0355133346063</v>
      </c>
      <c r="AG2535" s="48" t="str">
        <f>VLOOKUP(E2535,[1]Apresentação!AW$1:AX$65536,2,0)</f>
        <v xml:space="preserve">                    2 - LEATHER AUXILIARIES</v>
      </c>
      <c r="AH2535" s="48" t="str">
        <f t="shared" si="673"/>
        <v xml:space="preserve">         5215000004 - PROVOL BL BR</v>
      </c>
      <c r="AI2535" s="49" t="str">
        <f t="shared" si="674"/>
        <v xml:space="preserve">     L00258 - CORTUME KRUMENAUER SA</v>
      </c>
      <c r="AJ2535" t="str">
        <f t="shared" si="675"/>
        <v xml:space="preserve">     90 - SALES</v>
      </c>
      <c r="AK2535" t="str">
        <f t="shared" si="676"/>
        <v/>
      </c>
      <c r="AL2535">
        <f t="shared" si="677"/>
        <v>10</v>
      </c>
      <c r="AM2535" t="str">
        <f t="shared" si="678"/>
        <v>2025 10</v>
      </c>
      <c r="AN2535" t="str">
        <f t="shared" si="679"/>
        <v xml:space="preserve">CORTUME </v>
      </c>
    </row>
    <row r="2536" spans="1:40" x14ac:dyDescent="0.35">
      <c r="A2536">
        <v>84110</v>
      </c>
      <c r="B2536" t="s">
        <v>274</v>
      </c>
      <c r="C2536" s="31">
        <v>45933</v>
      </c>
      <c r="D2536" t="s">
        <v>373</v>
      </c>
      <c r="E2536" t="s">
        <v>374</v>
      </c>
      <c r="F2536" t="s">
        <v>897</v>
      </c>
      <c r="G2536" t="s">
        <v>898</v>
      </c>
      <c r="H2536" t="s">
        <v>895</v>
      </c>
      <c r="I2536" t="s">
        <v>896</v>
      </c>
      <c r="J2536">
        <v>360</v>
      </c>
      <c r="K2536">
        <v>3655.91</v>
      </c>
      <c r="L2536">
        <v>2216.5008600000001</v>
      </c>
      <c r="M2536">
        <v>736.3</v>
      </c>
      <c r="N2536">
        <v>10.15531</v>
      </c>
      <c r="O2536" s="32">
        <f t="shared" si="663"/>
        <v>2919.6099999999997</v>
      </c>
      <c r="P2536" s="32">
        <f t="shared" si="664"/>
        <v>703.10913999999957</v>
      </c>
      <c r="Q2536">
        <v>763270</v>
      </c>
      <c r="R2536" t="s">
        <v>312</v>
      </c>
      <c r="S2536" t="s">
        <v>457</v>
      </c>
      <c r="T2536" t="str">
        <f t="shared" si="665"/>
        <v>VEN</v>
      </c>
      <c r="U2536" t="s">
        <v>437</v>
      </c>
      <c r="V2536" s="33">
        <f t="shared" si="666"/>
        <v>3655.91</v>
      </c>
      <c r="W2536">
        <f t="shared" si="667"/>
        <v>360</v>
      </c>
      <c r="X2536" s="33">
        <f t="shared" si="668"/>
        <v>2919.6099999999997</v>
      </c>
      <c r="Y2536" s="33">
        <f t="shared" si="669"/>
        <v>736.3</v>
      </c>
      <c r="Z2536" s="45">
        <f t="shared" si="670"/>
        <v>0.17262709968243189</v>
      </c>
      <c r="AA2536" s="33">
        <f t="shared" si="671"/>
        <v>631.10913999999957</v>
      </c>
      <c r="AB2536" s="45">
        <f t="shared" si="672"/>
        <v>0.21616213809378637</v>
      </c>
      <c r="AC2536" s="33">
        <f>IFERROR($X2536/VLOOKUP(CONCATENATE("USD",C2536),[1]GEINDICE!AR$1:AS$65536,2,0),"")</f>
        <v>545.74189689334173</v>
      </c>
      <c r="AD2536" s="33">
        <f>IFERROR($AA2536/VLOOKUP(CONCATENATE("USD",C2536),[1]GEINDICE!AR$1:AS$65536,2,0),"")</f>
        <v>117.96873527982346</v>
      </c>
      <c r="AE2536" s="33">
        <f>IFERROR($X2536/VLOOKUP(CONCATENATE("EUR",C2536),[1]GEINDICE!AR$1:AS$65536,2,0),"")</f>
        <v>464.58054866017432</v>
      </c>
      <c r="AF2536" s="33">
        <f>IFERROR($AA2536/VLOOKUP(CONCATENATE("EUR",C2536),[1]GEINDICE!AR$1:AS$65536,2,0),"")</f>
        <v>100.42472471516764</v>
      </c>
      <c r="AG2536" s="48" t="str">
        <f>VLOOKUP(E2536,[1]Apresentação!AW$1:AX$65536,2,0)</f>
        <v xml:space="preserve">                    2 - LEATHER AUXILIARIES</v>
      </c>
      <c r="AH2536" s="48" t="str">
        <f t="shared" si="673"/>
        <v xml:space="preserve">         5215000004 - PROVOL BL BR</v>
      </c>
      <c r="AI2536" s="49" t="str">
        <f t="shared" si="674"/>
        <v xml:space="preserve">     L00192 - KROMATICA INDUSTRIA E COMERCIO DE  PROD QUIMICOS LTDA</v>
      </c>
      <c r="AJ2536" t="str">
        <f t="shared" si="675"/>
        <v xml:space="preserve">     90 - SALES</v>
      </c>
      <c r="AK2536" t="str">
        <f t="shared" si="676"/>
        <v/>
      </c>
      <c r="AL2536">
        <f t="shared" si="677"/>
        <v>10</v>
      </c>
      <c r="AM2536" t="str">
        <f t="shared" si="678"/>
        <v>2025 10</v>
      </c>
      <c r="AN2536" t="str">
        <f t="shared" si="679"/>
        <v xml:space="preserve">KROMATICA </v>
      </c>
    </row>
    <row r="2537" spans="1:40" x14ac:dyDescent="0.35">
      <c r="A2537">
        <v>84187</v>
      </c>
      <c r="B2537" t="s">
        <v>274</v>
      </c>
      <c r="C2537" s="31">
        <v>45940</v>
      </c>
      <c r="D2537" t="s">
        <v>373</v>
      </c>
      <c r="E2537" t="s">
        <v>374</v>
      </c>
      <c r="F2537" t="s">
        <v>897</v>
      </c>
      <c r="G2537" t="s">
        <v>898</v>
      </c>
      <c r="H2537" t="s">
        <v>895</v>
      </c>
      <c r="I2537" t="s">
        <v>896</v>
      </c>
      <c r="J2537">
        <v>1680</v>
      </c>
      <c r="K2537">
        <v>17089.330000000002</v>
      </c>
      <c r="L2537">
        <v>10901.989820000001</v>
      </c>
      <c r="M2537">
        <v>3441.81</v>
      </c>
      <c r="N2537">
        <v>10.172219999999999</v>
      </c>
      <c r="O2537" s="32">
        <f t="shared" si="663"/>
        <v>13647.520000000002</v>
      </c>
      <c r="P2537" s="32">
        <f t="shared" si="664"/>
        <v>2745.5301800000016</v>
      </c>
      <c r="Q2537">
        <v>763876</v>
      </c>
      <c r="R2537" t="s">
        <v>312</v>
      </c>
      <c r="S2537" t="s">
        <v>457</v>
      </c>
      <c r="T2537" t="str">
        <f t="shared" si="665"/>
        <v>VEN</v>
      </c>
      <c r="U2537" t="s">
        <v>437</v>
      </c>
      <c r="V2537" s="33">
        <f t="shared" si="666"/>
        <v>17089.330000000002</v>
      </c>
      <c r="W2537">
        <f t="shared" si="667"/>
        <v>1680</v>
      </c>
      <c r="X2537" s="33">
        <f t="shared" si="668"/>
        <v>13647.520000000002</v>
      </c>
      <c r="Y2537" s="33">
        <f t="shared" si="669"/>
        <v>3441.81</v>
      </c>
      <c r="Z2537" s="45">
        <f t="shared" si="670"/>
        <v>0.14099617597647193</v>
      </c>
      <c r="AA2537" s="33">
        <f t="shared" si="671"/>
        <v>2409.5301800000016</v>
      </c>
      <c r="AB2537" s="45">
        <f t="shared" si="672"/>
        <v>0.17655443479841035</v>
      </c>
      <c r="AC2537" s="33">
        <f>IFERROR($X2537/VLOOKUP(CONCATENATE("USD",C2537),[1]GEINDICE!AR$1:AS$65536,2,0),"")</f>
        <v>2506.6157293465089</v>
      </c>
      <c r="AD2537" s="33">
        <f>IFERROR($AA2537/VLOOKUP(CONCATENATE("USD",C2537),[1]GEINDICE!AR$1:AS$65536,2,0),"")</f>
        <v>442.55412335157797</v>
      </c>
      <c r="AE2537" s="33">
        <f>IFERROR($X2537/VLOOKUP(CONCATENATE("EUR",C2537),[1]GEINDICE!AR$1:AS$65536,2,0),"")</f>
        <v>2158.2566340892558</v>
      </c>
      <c r="AF2537" s="33">
        <f>IFERROR($AA2537/VLOOKUP(CONCATENATE("EUR",C2537),[1]GEINDICE!AR$1:AS$65536,2,0),"")</f>
        <v>381.0497801815481</v>
      </c>
      <c r="AG2537" s="48" t="str">
        <f>VLOOKUP(E2537,[1]Apresentação!AW$1:AX$65536,2,0)</f>
        <v xml:space="preserve">                    2 - LEATHER AUXILIARIES</v>
      </c>
      <c r="AH2537" s="48" t="str">
        <f t="shared" si="673"/>
        <v xml:space="preserve">         5215000004 - PROVOL BL BR</v>
      </c>
      <c r="AI2537" s="49" t="str">
        <f t="shared" si="674"/>
        <v xml:space="preserve">     L00192 - KROMATICA INDUSTRIA E COMERCIO DE  PROD QUIMICOS LTDA</v>
      </c>
      <c r="AJ2537" t="str">
        <f t="shared" si="675"/>
        <v xml:space="preserve">     90 - SALES</v>
      </c>
      <c r="AK2537" t="str">
        <f t="shared" si="676"/>
        <v/>
      </c>
      <c r="AL2537">
        <f t="shared" si="677"/>
        <v>10</v>
      </c>
      <c r="AM2537" t="str">
        <f t="shared" si="678"/>
        <v>2025 10</v>
      </c>
      <c r="AN2537" t="str">
        <f t="shared" si="679"/>
        <v xml:space="preserve">KROMATICA </v>
      </c>
    </row>
    <row r="2538" spans="1:40" x14ac:dyDescent="0.35">
      <c r="A2538">
        <v>84214</v>
      </c>
      <c r="B2538" t="s">
        <v>274</v>
      </c>
      <c r="C2538" s="31">
        <v>45943</v>
      </c>
      <c r="D2538" t="s">
        <v>373</v>
      </c>
      <c r="E2538" t="s">
        <v>374</v>
      </c>
      <c r="F2538" t="s">
        <v>791</v>
      </c>
      <c r="G2538" t="s">
        <v>792</v>
      </c>
      <c r="H2538" t="s">
        <v>895</v>
      </c>
      <c r="I2538" t="s">
        <v>896</v>
      </c>
      <c r="J2538">
        <v>2040</v>
      </c>
      <c r="K2538">
        <v>21103.27</v>
      </c>
      <c r="L2538">
        <v>13238.13049</v>
      </c>
      <c r="M2538">
        <v>4250.22</v>
      </c>
      <c r="N2538">
        <v>10.34474</v>
      </c>
      <c r="O2538" s="32">
        <f t="shared" si="663"/>
        <v>16853.05</v>
      </c>
      <c r="P2538" s="32">
        <f t="shared" si="664"/>
        <v>3614.9195099999997</v>
      </c>
      <c r="Q2538">
        <v>764169</v>
      </c>
      <c r="R2538" t="s">
        <v>312</v>
      </c>
      <c r="S2538" t="s">
        <v>457</v>
      </c>
      <c r="T2538" t="str">
        <f t="shared" si="665"/>
        <v>VEN</v>
      </c>
      <c r="U2538" t="s">
        <v>437</v>
      </c>
      <c r="V2538" s="33">
        <f t="shared" si="666"/>
        <v>21103.27</v>
      </c>
      <c r="W2538">
        <f t="shared" si="667"/>
        <v>2040</v>
      </c>
      <c r="X2538" s="33">
        <f t="shared" si="668"/>
        <v>16853.05</v>
      </c>
      <c r="Y2538" s="33">
        <f t="shared" si="669"/>
        <v>4250.22</v>
      </c>
      <c r="Z2538" s="45">
        <f t="shared" si="670"/>
        <v>0.15196315594692195</v>
      </c>
      <c r="AA2538" s="33">
        <f t="shared" si="671"/>
        <v>3206.9195099999997</v>
      </c>
      <c r="AB2538" s="45">
        <f t="shared" si="672"/>
        <v>0.1902871889657955</v>
      </c>
      <c r="AC2538" s="33">
        <f>IFERROR($X2538/VLOOKUP(CONCATENATE("USD",C2538),[1]GEINDICE!AR$1:AS$65536,2,0),"")</f>
        <v>3085.0006406853499</v>
      </c>
      <c r="AD2538" s="33">
        <f>IFERROR($AA2538/VLOOKUP(CONCATENATE("USD",C2538),[1]GEINDICE!AR$1:AS$65536,2,0),"")</f>
        <v>587.03609987369339</v>
      </c>
      <c r="AE2538" s="33">
        <f>IFERROR($X2538/VLOOKUP(CONCATENATE("EUR",C2538),[1]GEINDICE!AR$1:AS$65536,2,0),"")</f>
        <v>2664.9773083065829</v>
      </c>
      <c r="AF2538" s="33">
        <f>IFERROR($AA2538/VLOOKUP(CONCATENATE("EUR",C2538),[1]GEINDICE!AR$1:AS$65536,2,0),"")</f>
        <v>507.11104065529179</v>
      </c>
      <c r="AG2538" s="48" t="str">
        <f>VLOOKUP(E2538,[1]Apresentação!AW$1:AX$65536,2,0)</f>
        <v xml:space="preserve">                    2 - LEATHER AUXILIARIES</v>
      </c>
      <c r="AH2538" s="48" t="str">
        <f t="shared" si="673"/>
        <v xml:space="preserve">         5215000004 - PROVOL BL BR</v>
      </c>
      <c r="AI2538" s="49" t="str">
        <f t="shared" si="674"/>
        <v xml:space="preserve">     L00282 - DALPIAZ ACABAMENTO EM COURO LTDA</v>
      </c>
      <c r="AJ2538" t="str">
        <f t="shared" si="675"/>
        <v xml:space="preserve">     90 - SALES</v>
      </c>
      <c r="AK2538" t="str">
        <f t="shared" si="676"/>
        <v/>
      </c>
      <c r="AL2538">
        <f t="shared" si="677"/>
        <v>10</v>
      </c>
      <c r="AM2538" t="str">
        <f t="shared" si="678"/>
        <v>2025 10</v>
      </c>
      <c r="AN2538" t="str">
        <f t="shared" si="679"/>
        <v xml:space="preserve">DALPIAZ </v>
      </c>
    </row>
    <row r="2539" spans="1:40" x14ac:dyDescent="0.35">
      <c r="A2539">
        <v>84082</v>
      </c>
      <c r="B2539" t="s">
        <v>274</v>
      </c>
      <c r="C2539" s="31">
        <v>45932</v>
      </c>
      <c r="D2539" t="s">
        <v>373</v>
      </c>
      <c r="E2539" t="s">
        <v>374</v>
      </c>
      <c r="F2539" t="s">
        <v>704</v>
      </c>
      <c r="G2539" t="s">
        <v>705</v>
      </c>
      <c r="H2539" t="s">
        <v>895</v>
      </c>
      <c r="I2539" t="s">
        <v>896</v>
      </c>
      <c r="J2539">
        <v>120</v>
      </c>
      <c r="K2539">
        <v>1296.1500000000001</v>
      </c>
      <c r="L2539">
        <v>738.83362</v>
      </c>
      <c r="M2539">
        <v>261.05</v>
      </c>
      <c r="N2539">
        <v>10.801219999999999</v>
      </c>
      <c r="O2539" s="32">
        <f t="shared" si="663"/>
        <v>1035.1000000000001</v>
      </c>
      <c r="P2539" s="32">
        <f t="shared" si="664"/>
        <v>296.26638000000014</v>
      </c>
      <c r="Q2539">
        <v>763048</v>
      </c>
      <c r="R2539" t="s">
        <v>312</v>
      </c>
      <c r="S2539" t="s">
        <v>457</v>
      </c>
      <c r="T2539" t="str">
        <f t="shared" si="665"/>
        <v>VEN</v>
      </c>
      <c r="U2539" t="s">
        <v>348</v>
      </c>
      <c r="V2539" s="33">
        <f t="shared" si="666"/>
        <v>1296.1500000000001</v>
      </c>
      <c r="W2539">
        <f t="shared" si="667"/>
        <v>120</v>
      </c>
      <c r="X2539" s="33">
        <f t="shared" si="668"/>
        <v>1035.1000000000001</v>
      </c>
      <c r="Y2539" s="33">
        <f t="shared" si="669"/>
        <v>261.05</v>
      </c>
      <c r="Z2539" s="45">
        <f t="shared" si="670"/>
        <v>0.21005777109130896</v>
      </c>
      <c r="AA2539" s="33">
        <f t="shared" si="671"/>
        <v>272.26638000000014</v>
      </c>
      <c r="AB2539" s="45">
        <f t="shared" si="672"/>
        <v>0.26303389044536768</v>
      </c>
      <c r="AC2539" s="33">
        <f>IFERROR($X2539/VLOOKUP(CONCATENATE("USD",C2539),[1]GEINDICE!AR$1:AS$65536,2,0),"")</f>
        <v>193.66124717019966</v>
      </c>
      <c r="AD2539" s="33">
        <f>IFERROR($AA2539/VLOOKUP(CONCATENATE("USD",C2539),[1]GEINDICE!AR$1:AS$65536,2,0),"")</f>
        <v>50.939471271679572</v>
      </c>
      <c r="AE2539" s="33">
        <f>IFERROR($X2539/VLOOKUP(CONCATENATE("EUR",C2539),[1]GEINDICE!AR$1:AS$65536,2,0),"")</f>
        <v>165.54978008796482</v>
      </c>
      <c r="AF2539" s="33">
        <f>IFERROR($AA2539/VLOOKUP(CONCATENATE("EUR",C2539),[1]GEINDICE!AR$1:AS$65536,2,0),"")</f>
        <v>43.545202718912456</v>
      </c>
      <c r="AG2539" s="48" t="str">
        <f>VLOOKUP(E2539,[1]Apresentação!AW$1:AX$65536,2,0)</f>
        <v xml:space="preserve">                    2 - LEATHER AUXILIARIES</v>
      </c>
      <c r="AH2539" s="48" t="str">
        <f t="shared" si="673"/>
        <v xml:space="preserve">         5215000004 - PROVOL BL BR</v>
      </c>
      <c r="AI2539" s="49" t="str">
        <f t="shared" si="674"/>
        <v xml:space="preserve">     L00242 - CBC COUROS E ACABAMENTOS LTDA</v>
      </c>
      <c r="AJ2539" t="str">
        <f t="shared" si="675"/>
        <v xml:space="preserve">     90 - SALES</v>
      </c>
      <c r="AK2539" t="str">
        <f t="shared" si="676"/>
        <v/>
      </c>
      <c r="AL2539">
        <f t="shared" si="677"/>
        <v>10</v>
      </c>
      <c r="AM2539" t="str">
        <f t="shared" si="678"/>
        <v>2025 10</v>
      </c>
      <c r="AN2539" t="str">
        <f t="shared" si="679"/>
        <v xml:space="preserve">CBC </v>
      </c>
    </row>
    <row r="2540" spans="1:40" x14ac:dyDescent="0.35">
      <c r="A2540">
        <v>82668</v>
      </c>
      <c r="B2540" t="s">
        <v>274</v>
      </c>
      <c r="C2540" s="31">
        <v>45814</v>
      </c>
      <c r="D2540" t="s">
        <v>373</v>
      </c>
      <c r="E2540" t="s">
        <v>374</v>
      </c>
      <c r="F2540" t="s">
        <v>704</v>
      </c>
      <c r="G2540" t="s">
        <v>705</v>
      </c>
      <c r="H2540" t="s">
        <v>895</v>
      </c>
      <c r="I2540" t="s">
        <v>896</v>
      </c>
      <c r="J2540">
        <v>120</v>
      </c>
      <c r="K2540">
        <v>1363.41</v>
      </c>
      <c r="L2540">
        <v>793.58094000000006</v>
      </c>
      <c r="M2540">
        <v>274.58999999999997</v>
      </c>
      <c r="N2540">
        <v>11.361709999999999</v>
      </c>
      <c r="O2540" s="32">
        <f t="shared" si="663"/>
        <v>1088.8200000000002</v>
      </c>
      <c r="P2540" s="32">
        <f t="shared" si="664"/>
        <v>295.23906000000011</v>
      </c>
      <c r="Q2540">
        <v>740633</v>
      </c>
      <c r="R2540" t="s">
        <v>312</v>
      </c>
      <c r="S2540" t="s">
        <v>457</v>
      </c>
      <c r="T2540" t="str">
        <f t="shared" si="665"/>
        <v>VEN</v>
      </c>
      <c r="U2540" t="s">
        <v>437</v>
      </c>
      <c r="V2540" s="33">
        <f t="shared" si="666"/>
        <v>1363.41</v>
      </c>
      <c r="W2540">
        <f t="shared" si="667"/>
        <v>120</v>
      </c>
      <c r="X2540" s="33">
        <f t="shared" si="668"/>
        <v>1088.8200000000002</v>
      </c>
      <c r="Y2540" s="33">
        <f t="shared" si="669"/>
        <v>274.58999999999997</v>
      </c>
      <c r="Z2540" s="45">
        <f t="shared" si="670"/>
        <v>0.19894166831694068</v>
      </c>
      <c r="AA2540" s="33">
        <f t="shared" si="671"/>
        <v>271.23906000000011</v>
      </c>
      <c r="AB2540" s="45">
        <f t="shared" si="672"/>
        <v>0.24911285611946885</v>
      </c>
      <c r="AC2540" s="33">
        <f>IFERROR($X2540/VLOOKUP(CONCATENATE("USD",C2540),[1]GEINDICE!AR$1:AS$65536,2,0),"")</f>
        <v>194.61633331545929</v>
      </c>
      <c r="AD2540" s="33">
        <f>IFERROR($AA2540/VLOOKUP(CONCATENATE("USD",C2540),[1]GEINDICE!AR$1:AS$65536,2,0),"")</f>
        <v>48.481430639712599</v>
      </c>
      <c r="AE2540" s="33">
        <f>IFERROR($X2540/VLOOKUP(CONCATENATE("EUR",C2540),[1]GEINDICE!AR$1:AS$65536,2,0),"")</f>
        <v>170.76047237426096</v>
      </c>
      <c r="AF2540" s="33">
        <f>IFERROR($AA2540/VLOOKUP(CONCATENATE("EUR",C2540),[1]GEINDICE!AR$1:AS$65536,2,0),"")</f>
        <v>42.538628985461798</v>
      </c>
      <c r="AG2540" s="48" t="str">
        <f>VLOOKUP(E2540,[1]Apresentação!AW$1:AX$65536,2,0)</f>
        <v xml:space="preserve">                    2 - LEATHER AUXILIARIES</v>
      </c>
      <c r="AH2540" s="48" t="str">
        <f t="shared" si="673"/>
        <v xml:space="preserve">         5215000004 - PROVOL BL BR</v>
      </c>
      <c r="AI2540" s="49" t="str">
        <f t="shared" si="674"/>
        <v xml:space="preserve">     L00242 - CBC COUROS E ACABAMENTOS LTDA</v>
      </c>
      <c r="AJ2540" t="str">
        <f t="shared" si="675"/>
        <v xml:space="preserve">     90 - SALES</v>
      </c>
      <c r="AK2540" t="str">
        <f t="shared" si="676"/>
        <v/>
      </c>
      <c r="AL2540">
        <f t="shared" si="677"/>
        <v>6</v>
      </c>
      <c r="AM2540" t="str">
        <f t="shared" si="678"/>
        <v>2025 6</v>
      </c>
      <c r="AN2540" t="str">
        <f t="shared" si="679"/>
        <v xml:space="preserve">CBC </v>
      </c>
    </row>
    <row r="2541" spans="1:40" x14ac:dyDescent="0.35">
      <c r="A2541">
        <v>82531</v>
      </c>
      <c r="B2541" t="s">
        <v>274</v>
      </c>
      <c r="C2541" s="31">
        <v>45803</v>
      </c>
      <c r="D2541" t="s">
        <v>373</v>
      </c>
      <c r="E2541" t="s">
        <v>374</v>
      </c>
      <c r="F2541" t="s">
        <v>791</v>
      </c>
      <c r="G2541" t="s">
        <v>792</v>
      </c>
      <c r="H2541" t="s">
        <v>895</v>
      </c>
      <c r="I2541" t="s">
        <v>896</v>
      </c>
      <c r="J2541">
        <v>2040</v>
      </c>
      <c r="K2541">
        <v>22066.84</v>
      </c>
      <c r="L2541">
        <v>13490.87594</v>
      </c>
      <c r="M2541">
        <v>4444.29</v>
      </c>
      <c r="N2541">
        <v>10.817079999999999</v>
      </c>
      <c r="O2541" s="32">
        <f t="shared" si="663"/>
        <v>17622.55</v>
      </c>
      <c r="P2541" s="32">
        <f t="shared" si="664"/>
        <v>4131.6740599999994</v>
      </c>
      <c r="Q2541">
        <v>739562</v>
      </c>
      <c r="R2541" t="s">
        <v>312</v>
      </c>
      <c r="S2541" t="s">
        <v>457</v>
      </c>
      <c r="T2541" t="str">
        <f t="shared" si="665"/>
        <v>VEN</v>
      </c>
      <c r="U2541" t="s">
        <v>437</v>
      </c>
      <c r="V2541" s="33">
        <f t="shared" si="666"/>
        <v>22066.84</v>
      </c>
      <c r="W2541">
        <f t="shared" si="667"/>
        <v>2040</v>
      </c>
      <c r="X2541" s="33">
        <f t="shared" si="668"/>
        <v>17622.55</v>
      </c>
      <c r="Y2541" s="33">
        <f t="shared" si="669"/>
        <v>4444.29</v>
      </c>
      <c r="Z2541" s="45">
        <f t="shared" si="670"/>
        <v>0.16874523311901474</v>
      </c>
      <c r="AA2541" s="33">
        <f t="shared" si="671"/>
        <v>3723.6740599999994</v>
      </c>
      <c r="AB2541" s="45">
        <f t="shared" si="672"/>
        <v>0.21130165952146537</v>
      </c>
      <c r="AC2541" s="33">
        <f>IFERROR($X2541/VLOOKUP(CONCATENATE("USD",C2541),[1]GEINDICE!AR$1:AS$65536,2,0),"")</f>
        <v>3112.4799095709918</v>
      </c>
      <c r="AD2541" s="33">
        <f>IFERROR($AA2541/VLOOKUP(CONCATENATE("USD",C2541),[1]GEINDICE!AR$1:AS$65536,2,0),"")</f>
        <v>657.67217011957109</v>
      </c>
      <c r="AE2541" s="33">
        <f>IFERROR($X2541/VLOOKUP(CONCATENATE("EUR",C2541),[1]GEINDICE!AR$1:AS$65536,2,0),"")</f>
        <v>2734.8071013997946</v>
      </c>
      <c r="AF2541" s="33">
        <f>IFERROR($AA2541/VLOOKUP(CONCATENATE("EUR",C2541),[1]GEINDICE!AR$1:AS$65536,2,0),"")</f>
        <v>577.86927899686509</v>
      </c>
      <c r="AG2541" s="48" t="str">
        <f>VLOOKUP(E2541,[1]Apresentação!AW$1:AX$65536,2,0)</f>
        <v xml:space="preserve">                    2 - LEATHER AUXILIARIES</v>
      </c>
      <c r="AH2541" s="48" t="str">
        <f t="shared" si="673"/>
        <v xml:space="preserve">         5215000004 - PROVOL BL BR</v>
      </c>
      <c r="AI2541" s="49" t="str">
        <f t="shared" si="674"/>
        <v xml:space="preserve">     L00282 - DALPIAZ ACABAMENTO EM COURO LTDA</v>
      </c>
      <c r="AJ2541" t="str">
        <f t="shared" si="675"/>
        <v xml:space="preserve">     90 - SALES</v>
      </c>
      <c r="AK2541" t="str">
        <f t="shared" si="676"/>
        <v/>
      </c>
      <c r="AL2541">
        <f t="shared" si="677"/>
        <v>5</v>
      </c>
      <c r="AM2541" t="str">
        <f t="shared" si="678"/>
        <v>2025 5</v>
      </c>
      <c r="AN2541" t="str">
        <f t="shared" si="679"/>
        <v xml:space="preserve">DALPIAZ </v>
      </c>
    </row>
    <row r="2542" spans="1:40" x14ac:dyDescent="0.35">
      <c r="A2542">
        <v>82459</v>
      </c>
      <c r="B2542" t="s">
        <v>274</v>
      </c>
      <c r="C2542" s="31">
        <v>45796</v>
      </c>
      <c r="D2542" t="s">
        <v>373</v>
      </c>
      <c r="E2542" t="s">
        <v>374</v>
      </c>
      <c r="F2542" t="s">
        <v>791</v>
      </c>
      <c r="G2542" t="s">
        <v>792</v>
      </c>
      <c r="H2542" t="s">
        <v>895</v>
      </c>
      <c r="I2542" t="s">
        <v>896</v>
      </c>
      <c r="J2542">
        <v>3000</v>
      </c>
      <c r="K2542">
        <v>32447.25</v>
      </c>
      <c r="L2542">
        <v>19839.523450000001</v>
      </c>
      <c r="M2542">
        <v>6534.91</v>
      </c>
      <c r="N2542">
        <v>10.81575</v>
      </c>
      <c r="O2542" s="32">
        <f t="shared" si="663"/>
        <v>25912.34</v>
      </c>
      <c r="P2542" s="32">
        <f t="shared" si="664"/>
        <v>6072.8165499999996</v>
      </c>
      <c r="Q2542">
        <v>739022</v>
      </c>
      <c r="R2542" t="s">
        <v>312</v>
      </c>
      <c r="S2542" t="s">
        <v>457</v>
      </c>
      <c r="T2542" t="str">
        <f t="shared" si="665"/>
        <v>VEN</v>
      </c>
      <c r="U2542" t="s">
        <v>437</v>
      </c>
      <c r="V2542" s="33">
        <f t="shared" si="666"/>
        <v>32447.25</v>
      </c>
      <c r="W2542">
        <f t="shared" si="667"/>
        <v>3000</v>
      </c>
      <c r="X2542" s="33">
        <f t="shared" si="668"/>
        <v>25912.34</v>
      </c>
      <c r="Y2542" s="33">
        <f t="shared" si="669"/>
        <v>6534.91</v>
      </c>
      <c r="Z2542" s="45">
        <f t="shared" si="670"/>
        <v>0.16866811671251028</v>
      </c>
      <c r="AA2542" s="33">
        <f t="shared" si="671"/>
        <v>5472.8165499999996</v>
      </c>
      <c r="AB2542" s="45">
        <f t="shared" si="672"/>
        <v>0.21120503011306579</v>
      </c>
      <c r="AC2542" s="33">
        <f>IFERROR($X2542/VLOOKUP(CONCATENATE("USD",C2542),[1]GEINDICE!AR$1:AS$65536,2,0),"")</f>
        <v>4578.8800339276559</v>
      </c>
      <c r="AD2542" s="33">
        <f>IFERROR($AA2542/VLOOKUP(CONCATENATE("USD",C2542),[1]GEINDICE!AR$1:AS$65536,2,0),"")</f>
        <v>967.0824954498064</v>
      </c>
      <c r="AE2542" s="33">
        <f>IFERROR($X2542/VLOOKUP(CONCATENATE("EUR",C2542),[1]GEINDICE!AR$1:AS$65536,2,0),"")</f>
        <v>4074.843924454718</v>
      </c>
      <c r="AF2542" s="33">
        <f>IFERROR($AA2542/VLOOKUP(CONCATENATE("EUR",C2542),[1]GEINDICE!AR$1:AS$65536,2,0),"")</f>
        <v>860.62753377050194</v>
      </c>
      <c r="AG2542" s="48" t="str">
        <f>VLOOKUP(E2542,[1]Apresentação!AW$1:AX$65536,2,0)</f>
        <v xml:space="preserve">                    2 - LEATHER AUXILIARIES</v>
      </c>
      <c r="AH2542" s="48" t="str">
        <f t="shared" si="673"/>
        <v xml:space="preserve">         5215000004 - PROVOL BL BR</v>
      </c>
      <c r="AI2542" s="49" t="str">
        <f t="shared" si="674"/>
        <v xml:space="preserve">     L00282 - DALPIAZ ACABAMENTO EM COURO LTDA</v>
      </c>
      <c r="AJ2542" t="str">
        <f t="shared" si="675"/>
        <v xml:space="preserve">     90 - SALES</v>
      </c>
      <c r="AK2542" t="str">
        <f t="shared" si="676"/>
        <v/>
      </c>
      <c r="AL2542">
        <f t="shared" si="677"/>
        <v>5</v>
      </c>
      <c r="AM2542" t="str">
        <f t="shared" si="678"/>
        <v>2025 5</v>
      </c>
      <c r="AN2542" t="str">
        <f t="shared" si="679"/>
        <v xml:space="preserve">DALPIAZ </v>
      </c>
    </row>
    <row r="2543" spans="1:40" x14ac:dyDescent="0.35">
      <c r="A2543">
        <v>83414</v>
      </c>
      <c r="B2543" t="s">
        <v>274</v>
      </c>
      <c r="C2543" s="31">
        <v>45876</v>
      </c>
      <c r="D2543" t="s">
        <v>373</v>
      </c>
      <c r="E2543" t="s">
        <v>374</v>
      </c>
      <c r="F2543" t="s">
        <v>704</v>
      </c>
      <c r="G2543" t="s">
        <v>705</v>
      </c>
      <c r="H2543" t="s">
        <v>895</v>
      </c>
      <c r="I2543" t="s">
        <v>896</v>
      </c>
      <c r="J2543">
        <v>120</v>
      </c>
      <c r="K2543">
        <v>1334.98</v>
      </c>
      <c r="L2543">
        <v>782.25027</v>
      </c>
      <c r="M2543">
        <v>268.86</v>
      </c>
      <c r="N2543">
        <v>11.12481</v>
      </c>
      <c r="O2543" s="32">
        <f t="shared" si="663"/>
        <v>1066.1199999999999</v>
      </c>
      <c r="P2543" s="32">
        <f t="shared" si="664"/>
        <v>283.86972999999989</v>
      </c>
      <c r="Q2543">
        <v>749853</v>
      </c>
      <c r="R2543" t="s">
        <v>312</v>
      </c>
      <c r="S2543" t="s">
        <v>457</v>
      </c>
      <c r="T2543" t="str">
        <f t="shared" si="665"/>
        <v>VEN</v>
      </c>
      <c r="U2543" t="s">
        <v>313</v>
      </c>
      <c r="V2543" s="33">
        <f t="shared" si="666"/>
        <v>1334.98</v>
      </c>
      <c r="W2543">
        <f t="shared" si="667"/>
        <v>120</v>
      </c>
      <c r="X2543" s="33">
        <f t="shared" si="668"/>
        <v>1066.1199999999999</v>
      </c>
      <c r="Y2543" s="33">
        <f t="shared" si="669"/>
        <v>268.86</v>
      </c>
      <c r="Z2543" s="45">
        <f t="shared" si="670"/>
        <v>0.1946618900657687</v>
      </c>
      <c r="AA2543" s="33">
        <f t="shared" si="671"/>
        <v>259.86972999999989</v>
      </c>
      <c r="AB2543" s="45">
        <f t="shared" si="672"/>
        <v>0.24375279518253096</v>
      </c>
      <c r="AC2543" s="33">
        <f>IFERROR($X2543/VLOOKUP(CONCATENATE("USD",C2543),[1]GEINDICE!AR$1:AS$65536,2,0),"")</f>
        <v>195.12427248435154</v>
      </c>
      <c r="AD2543" s="33">
        <f>IFERROR($AA2543/VLOOKUP(CONCATENATE("USD",C2543),[1]GEINDICE!AR$1:AS$65536,2,0),"")</f>
        <v>47.562086826018501</v>
      </c>
      <c r="AE2543" s="33">
        <f>IFERROR($X2543/VLOOKUP(CONCATENATE("EUR",C2543),[1]GEINDICE!AR$1:AS$65536,2,0),"")</f>
        <v>167.61838878057981</v>
      </c>
      <c r="AF2543" s="33">
        <f>IFERROR($AA2543/VLOOKUP(CONCATENATE("EUR",C2543),[1]GEINDICE!AR$1:AS$65536,2,0),"")</f>
        <v>40.857450789258522</v>
      </c>
      <c r="AG2543" s="48" t="str">
        <f>VLOOKUP(E2543,[1]Apresentação!AW$1:AX$65536,2,0)</f>
        <v xml:space="preserve">                    2 - LEATHER AUXILIARIES</v>
      </c>
      <c r="AH2543" s="48" t="str">
        <f t="shared" si="673"/>
        <v xml:space="preserve">         5215000004 - PROVOL BL BR</v>
      </c>
      <c r="AI2543" s="49" t="str">
        <f t="shared" si="674"/>
        <v xml:space="preserve">     L00242 - CBC COUROS E ACABAMENTOS LTDA</v>
      </c>
      <c r="AJ2543" t="str">
        <f t="shared" si="675"/>
        <v xml:space="preserve">     90 - SALES</v>
      </c>
      <c r="AK2543" t="str">
        <f t="shared" si="676"/>
        <v/>
      </c>
      <c r="AL2543">
        <f t="shared" si="677"/>
        <v>8</v>
      </c>
      <c r="AM2543" t="str">
        <f t="shared" si="678"/>
        <v>2025 8</v>
      </c>
      <c r="AN2543" t="str">
        <f t="shared" si="679"/>
        <v xml:space="preserve">CBC </v>
      </c>
    </row>
    <row r="2544" spans="1:40" x14ac:dyDescent="0.35">
      <c r="A2544">
        <v>82736</v>
      </c>
      <c r="B2544" t="s">
        <v>274</v>
      </c>
      <c r="C2544" s="31">
        <v>45819</v>
      </c>
      <c r="D2544" t="s">
        <v>373</v>
      </c>
      <c r="E2544" t="s">
        <v>374</v>
      </c>
      <c r="F2544" t="s">
        <v>642</v>
      </c>
      <c r="G2544" t="s">
        <v>643</v>
      </c>
      <c r="H2544" t="s">
        <v>895</v>
      </c>
      <c r="I2544" t="s">
        <v>896</v>
      </c>
      <c r="J2544">
        <v>120</v>
      </c>
      <c r="K2544">
        <v>1262.6400000000001</v>
      </c>
      <c r="L2544">
        <v>793.58094000000006</v>
      </c>
      <c r="M2544">
        <v>254.3</v>
      </c>
      <c r="N2544">
        <v>10.522</v>
      </c>
      <c r="O2544" s="32">
        <f t="shared" si="663"/>
        <v>1008.3400000000001</v>
      </c>
      <c r="P2544" s="32">
        <f t="shared" si="664"/>
        <v>214.75906000000009</v>
      </c>
      <c r="Q2544">
        <v>741112</v>
      </c>
      <c r="R2544" t="s">
        <v>312</v>
      </c>
      <c r="S2544" t="s">
        <v>457</v>
      </c>
      <c r="T2544" t="str">
        <f t="shared" si="665"/>
        <v>VEN</v>
      </c>
      <c r="U2544" t="s">
        <v>437</v>
      </c>
      <c r="V2544" s="33">
        <f t="shared" si="666"/>
        <v>1262.6400000000001</v>
      </c>
      <c r="W2544">
        <f t="shared" si="667"/>
        <v>120</v>
      </c>
      <c r="X2544" s="33">
        <f t="shared" si="668"/>
        <v>1008.3400000000001</v>
      </c>
      <c r="Y2544" s="33">
        <f t="shared" si="669"/>
        <v>254.3</v>
      </c>
      <c r="Z2544" s="45">
        <f t="shared" si="670"/>
        <v>0.15107953177469435</v>
      </c>
      <c r="AA2544" s="33">
        <f t="shared" si="671"/>
        <v>190.75906000000009</v>
      </c>
      <c r="AB2544" s="45">
        <f t="shared" si="672"/>
        <v>0.18918128805759968</v>
      </c>
      <c r="AC2544" s="33">
        <f>IFERROR($X2544/VLOOKUP(CONCATENATE("USD",C2544),[1]GEINDICE!AR$1:AS$65536,2,0),"")</f>
        <v>182.04369019678643</v>
      </c>
      <c r="AD2544" s="33">
        <f>IFERROR($AA2544/VLOOKUP(CONCATENATE("USD",C2544),[1]GEINDICE!AR$1:AS$65536,2,0),"")</f>
        <v>34.43925979418669</v>
      </c>
      <c r="AE2544" s="33">
        <f>IFERROR($X2544/VLOOKUP(CONCATENATE("EUR",C2544),[1]GEINDICE!AR$1:AS$65536,2,0),"")</f>
        <v>158.43690586553117</v>
      </c>
      <c r="AF2544" s="33">
        <f>IFERROR($AA2544/VLOOKUP(CONCATENATE("EUR",C2544),[1]GEINDICE!AR$1:AS$65536,2,0),"")</f>
        <v>29.973297927501861</v>
      </c>
      <c r="AG2544" s="48" t="str">
        <f>VLOOKUP(E2544,[1]Apresentação!AW$1:AX$65536,2,0)</f>
        <v xml:space="preserve">                    2 - LEATHER AUXILIARIES</v>
      </c>
      <c r="AH2544" s="48" t="str">
        <f t="shared" si="673"/>
        <v xml:space="preserve">         5215000004 - PROVOL BL BR</v>
      </c>
      <c r="AI2544" s="49" t="str">
        <f t="shared" si="674"/>
        <v xml:space="preserve">     L00281 - ICL BENEFICIAMENTO DE COUROS LTDA.</v>
      </c>
      <c r="AJ2544" t="str">
        <f t="shared" si="675"/>
        <v xml:space="preserve">     90 - SALES</v>
      </c>
      <c r="AK2544" t="str">
        <f t="shared" si="676"/>
        <v/>
      </c>
      <c r="AL2544">
        <f t="shared" si="677"/>
        <v>6</v>
      </c>
      <c r="AM2544" t="str">
        <f t="shared" si="678"/>
        <v>2025 6</v>
      </c>
      <c r="AN2544" t="str">
        <f t="shared" si="679"/>
        <v xml:space="preserve">ICL </v>
      </c>
    </row>
    <row r="2545" spans="1:40" x14ac:dyDescent="0.35">
      <c r="A2545">
        <v>84020</v>
      </c>
      <c r="B2545" t="s">
        <v>274</v>
      </c>
      <c r="C2545" s="31">
        <v>45929</v>
      </c>
      <c r="D2545" t="s">
        <v>373</v>
      </c>
      <c r="E2545" t="s">
        <v>374</v>
      </c>
      <c r="F2545" t="s">
        <v>791</v>
      </c>
      <c r="G2545" t="s">
        <v>792</v>
      </c>
      <c r="H2545" t="s">
        <v>895</v>
      </c>
      <c r="I2545" t="s">
        <v>896</v>
      </c>
      <c r="J2545">
        <v>5040</v>
      </c>
      <c r="K2545">
        <v>51178.93</v>
      </c>
      <c r="L2545">
        <v>31030.891520000001</v>
      </c>
      <c r="M2545">
        <v>10307.5</v>
      </c>
      <c r="N2545">
        <v>10.15455</v>
      </c>
      <c r="O2545" s="32">
        <f t="shared" si="663"/>
        <v>40871.43</v>
      </c>
      <c r="P2545" s="32">
        <f t="shared" si="664"/>
        <v>9840.5384799999993</v>
      </c>
      <c r="Q2545">
        <v>762613</v>
      </c>
      <c r="R2545" t="s">
        <v>312</v>
      </c>
      <c r="S2545" t="s">
        <v>457</v>
      </c>
      <c r="T2545" t="str">
        <f t="shared" si="665"/>
        <v>VEN</v>
      </c>
      <c r="U2545" t="s">
        <v>437</v>
      </c>
      <c r="V2545" s="33">
        <f t="shared" si="666"/>
        <v>51178.93</v>
      </c>
      <c r="W2545">
        <f t="shared" si="667"/>
        <v>5040</v>
      </c>
      <c r="X2545" s="33">
        <f t="shared" si="668"/>
        <v>40871.43</v>
      </c>
      <c r="Y2545" s="33">
        <f t="shared" si="669"/>
        <v>10307.5</v>
      </c>
      <c r="Z2545" s="45">
        <f t="shared" si="670"/>
        <v>0.17258153853548713</v>
      </c>
      <c r="AA2545" s="33">
        <f t="shared" si="671"/>
        <v>8832.5384799999993</v>
      </c>
      <c r="AB2545" s="45">
        <f t="shared" si="672"/>
        <v>0.21610544284846406</v>
      </c>
      <c r="AC2545" s="33">
        <f>IFERROR($X2545/VLOOKUP(CONCATENATE("USD",C2545),[1]GEINDICE!AR$1:AS$65536,2,0),"")</f>
        <v>7678.4140224313805</v>
      </c>
      <c r="AD2545" s="33">
        <f>IFERROR($AA2545/VLOOKUP(CONCATENATE("USD",C2545),[1]GEINDICE!AR$1:AS$65536,2,0),"")</f>
        <v>1659.3470626913897</v>
      </c>
      <c r="AE2545" s="33">
        <f>IFERROR($X2545/VLOOKUP(CONCATENATE("EUR",C2545),[1]GEINDICE!AR$1:AS$65536,2,0),"")</f>
        <v>6545.9223549761364</v>
      </c>
      <c r="AF2545" s="33">
        <f>IFERROR($AA2545/VLOOKUP(CONCATENATE("EUR",C2545),[1]GEINDICE!AR$1:AS$65536,2,0),"")</f>
        <v>1414.6094493737787</v>
      </c>
      <c r="AG2545" s="48" t="str">
        <f>VLOOKUP(E2545,[1]Apresentação!AW$1:AX$65536,2,0)</f>
        <v xml:space="preserve">                    2 - LEATHER AUXILIARIES</v>
      </c>
      <c r="AH2545" s="48" t="str">
        <f t="shared" si="673"/>
        <v xml:space="preserve">         5215000004 - PROVOL BL BR</v>
      </c>
      <c r="AI2545" s="49" t="str">
        <f t="shared" si="674"/>
        <v xml:space="preserve">     L00282 - DALPIAZ ACABAMENTO EM COURO LTDA</v>
      </c>
      <c r="AJ2545" t="str">
        <f t="shared" si="675"/>
        <v xml:space="preserve">     90 - SALES</v>
      </c>
      <c r="AK2545" t="str">
        <f t="shared" si="676"/>
        <v/>
      </c>
      <c r="AL2545">
        <f t="shared" si="677"/>
        <v>9</v>
      </c>
      <c r="AM2545" t="str">
        <f t="shared" si="678"/>
        <v>2025 9</v>
      </c>
      <c r="AN2545" t="str">
        <f t="shared" si="679"/>
        <v xml:space="preserve">DALPIAZ </v>
      </c>
    </row>
    <row r="2546" spans="1:40" x14ac:dyDescent="0.35">
      <c r="A2546">
        <v>83097</v>
      </c>
      <c r="B2546" t="s">
        <v>274</v>
      </c>
      <c r="C2546" s="31">
        <v>45852</v>
      </c>
      <c r="D2546" t="s">
        <v>373</v>
      </c>
      <c r="E2546" t="s">
        <v>374</v>
      </c>
      <c r="F2546" t="s">
        <v>791</v>
      </c>
      <c r="G2546" t="s">
        <v>792</v>
      </c>
      <c r="H2546" t="s">
        <v>895</v>
      </c>
      <c r="I2546" t="s">
        <v>896</v>
      </c>
      <c r="J2546">
        <v>2040</v>
      </c>
      <c r="K2546">
        <v>21597.850000000002</v>
      </c>
      <c r="L2546">
        <v>13298.22811</v>
      </c>
      <c r="M2546">
        <v>4349.83</v>
      </c>
      <c r="N2546">
        <v>10.58718</v>
      </c>
      <c r="O2546" s="32">
        <f t="shared" si="663"/>
        <v>17248.020000000004</v>
      </c>
      <c r="P2546" s="32">
        <f t="shared" si="664"/>
        <v>3949.7918900000041</v>
      </c>
      <c r="Q2546">
        <v>743703</v>
      </c>
      <c r="R2546" t="s">
        <v>312</v>
      </c>
      <c r="S2546" t="s">
        <v>457</v>
      </c>
      <c r="T2546" t="str">
        <f t="shared" si="665"/>
        <v>VEN</v>
      </c>
      <c r="U2546" t="s">
        <v>437</v>
      </c>
      <c r="V2546" s="33">
        <f t="shared" si="666"/>
        <v>21597.850000000002</v>
      </c>
      <c r="W2546">
        <f t="shared" si="667"/>
        <v>2040</v>
      </c>
      <c r="X2546" s="33">
        <f t="shared" si="668"/>
        <v>17248.020000000004</v>
      </c>
      <c r="Y2546" s="33">
        <f t="shared" si="669"/>
        <v>4349.83</v>
      </c>
      <c r="Z2546" s="45">
        <f t="shared" si="670"/>
        <v>0.16398816965577609</v>
      </c>
      <c r="AA2546" s="33">
        <f t="shared" si="671"/>
        <v>3541.7918900000041</v>
      </c>
      <c r="AB2546" s="45">
        <f t="shared" si="672"/>
        <v>0.20534483900181025</v>
      </c>
      <c r="AC2546" s="33">
        <f>IFERROR($X2546/VLOOKUP(CONCATENATE("USD",C2546),[1]GEINDICE!AR$1:AS$65536,2,0),"")</f>
        <v>3102.440866984442</v>
      </c>
      <c r="AD2546" s="33">
        <f>IFERROR($AA2546/VLOOKUP(CONCATENATE("USD",C2546),[1]GEINDICE!AR$1:AS$65536,2,0),"")</f>
        <v>637.0702203435568</v>
      </c>
      <c r="AE2546" s="33">
        <f>IFERROR($X2546/VLOOKUP(CONCATENATE("EUR",C2546),[1]GEINDICE!AR$1:AS$65536,2,0),"")</f>
        <v>2658.0397595931581</v>
      </c>
      <c r="AF2546" s="33">
        <f>IFERROR($AA2546/VLOOKUP(CONCATENATE("EUR",C2546),[1]GEINDICE!AR$1:AS$65536,2,0),"")</f>
        <v>545.81474649406755</v>
      </c>
      <c r="AG2546" s="48" t="str">
        <f>VLOOKUP(E2546,[1]Apresentação!AW$1:AX$65536,2,0)</f>
        <v xml:space="preserve">                    2 - LEATHER AUXILIARIES</v>
      </c>
      <c r="AH2546" s="48" t="str">
        <f t="shared" si="673"/>
        <v xml:space="preserve">         5215000004 - PROVOL BL BR</v>
      </c>
      <c r="AI2546" s="49" t="str">
        <f t="shared" si="674"/>
        <v xml:space="preserve">     L00282 - DALPIAZ ACABAMENTO EM COURO LTDA</v>
      </c>
      <c r="AJ2546" t="str">
        <f t="shared" si="675"/>
        <v xml:space="preserve">     90 - SALES</v>
      </c>
      <c r="AK2546" t="str">
        <f t="shared" si="676"/>
        <v/>
      </c>
      <c r="AL2546">
        <f t="shared" si="677"/>
        <v>7</v>
      </c>
      <c r="AM2546" t="str">
        <f t="shared" si="678"/>
        <v>2025 7</v>
      </c>
      <c r="AN2546" t="str">
        <f t="shared" si="679"/>
        <v xml:space="preserve">DALPIAZ </v>
      </c>
    </row>
    <row r="2547" spans="1:40" x14ac:dyDescent="0.35">
      <c r="A2547">
        <v>82709</v>
      </c>
      <c r="B2547" t="s">
        <v>274</v>
      </c>
      <c r="C2547" s="31">
        <v>45817</v>
      </c>
      <c r="D2547" t="s">
        <v>373</v>
      </c>
      <c r="E2547" t="s">
        <v>374</v>
      </c>
      <c r="F2547" t="s">
        <v>791</v>
      </c>
      <c r="G2547" t="s">
        <v>792</v>
      </c>
      <c r="H2547" t="s">
        <v>895</v>
      </c>
      <c r="I2547" t="s">
        <v>896</v>
      </c>
      <c r="J2547">
        <v>2040</v>
      </c>
      <c r="K2547">
        <v>21685.06</v>
      </c>
      <c r="L2547">
        <v>13490.87594</v>
      </c>
      <c r="M2547">
        <v>4367.3999999999996</v>
      </c>
      <c r="N2547">
        <v>10.62993</v>
      </c>
      <c r="O2547" s="32">
        <f t="shared" si="663"/>
        <v>17317.660000000003</v>
      </c>
      <c r="P2547" s="32">
        <f t="shared" si="664"/>
        <v>3826.7840600000036</v>
      </c>
      <c r="Q2547">
        <v>740910</v>
      </c>
      <c r="R2547" t="s">
        <v>312</v>
      </c>
      <c r="S2547" t="s">
        <v>457</v>
      </c>
      <c r="T2547" t="str">
        <f t="shared" si="665"/>
        <v>VEN</v>
      </c>
      <c r="U2547" t="s">
        <v>437</v>
      </c>
      <c r="V2547" s="33">
        <f t="shared" si="666"/>
        <v>21685.06</v>
      </c>
      <c r="W2547">
        <f t="shared" si="667"/>
        <v>2040</v>
      </c>
      <c r="X2547" s="33">
        <f t="shared" si="668"/>
        <v>17317.660000000003</v>
      </c>
      <c r="Y2547" s="33">
        <f t="shared" si="669"/>
        <v>4367.3999999999996</v>
      </c>
      <c r="Z2547" s="45">
        <f t="shared" si="670"/>
        <v>0.15765619555583446</v>
      </c>
      <c r="AA2547" s="33">
        <f t="shared" si="671"/>
        <v>3418.7840600000036</v>
      </c>
      <c r="AB2547" s="45">
        <f t="shared" si="672"/>
        <v>0.19741605159126596</v>
      </c>
      <c r="AC2547" s="33">
        <f>IFERROR($X2547/VLOOKUP(CONCATENATE("USD",C2547),[1]GEINDICE!AR$1:AS$65536,2,0),"")</f>
        <v>3105.7496413199428</v>
      </c>
      <c r="AD2547" s="33">
        <f>IFERROR($AA2547/VLOOKUP(CONCATENATE("USD",C2547),[1]GEINDICE!AR$1:AS$65536,2,0),"")</f>
        <v>613.12483142037365</v>
      </c>
      <c r="AE2547" s="33">
        <f>IFERROR($X2547/VLOOKUP(CONCATENATE("EUR",C2547),[1]GEINDICE!AR$1:AS$65536,2,0),"")</f>
        <v>2718.3718958967761</v>
      </c>
      <c r="AF2547" s="33">
        <f>IFERROR($AA2547/VLOOKUP(CONCATENATE("EUR",C2547),[1]GEINDICE!AR$1:AS$65536,2,0),"")</f>
        <v>536.65024644460539</v>
      </c>
      <c r="AG2547" s="48" t="str">
        <f>VLOOKUP(E2547,[1]Apresentação!AW$1:AX$65536,2,0)</f>
        <v xml:space="preserve">                    2 - LEATHER AUXILIARIES</v>
      </c>
      <c r="AH2547" s="48" t="str">
        <f t="shared" si="673"/>
        <v xml:space="preserve">         5215000004 - PROVOL BL BR</v>
      </c>
      <c r="AI2547" s="49" t="str">
        <f t="shared" si="674"/>
        <v xml:space="preserve">     L00282 - DALPIAZ ACABAMENTO EM COURO LTDA</v>
      </c>
      <c r="AJ2547" t="str">
        <f t="shared" si="675"/>
        <v xml:space="preserve">     90 - SALES</v>
      </c>
      <c r="AK2547" t="str">
        <f t="shared" si="676"/>
        <v/>
      </c>
      <c r="AL2547">
        <f t="shared" si="677"/>
        <v>6</v>
      </c>
      <c r="AM2547" t="str">
        <f t="shared" si="678"/>
        <v>2025 6</v>
      </c>
      <c r="AN2547" t="str">
        <f t="shared" si="679"/>
        <v xml:space="preserve">DALPIAZ </v>
      </c>
    </row>
    <row r="2548" spans="1:40" x14ac:dyDescent="0.35">
      <c r="A2548">
        <v>83934</v>
      </c>
      <c r="B2548" t="s">
        <v>274</v>
      </c>
      <c r="C2548" s="31">
        <v>45922</v>
      </c>
      <c r="D2548" t="s">
        <v>373</v>
      </c>
      <c r="E2548" t="s">
        <v>374</v>
      </c>
      <c r="F2548" t="s">
        <v>791</v>
      </c>
      <c r="G2548" t="s">
        <v>792</v>
      </c>
      <c r="H2548" t="s">
        <v>895</v>
      </c>
      <c r="I2548" t="s">
        <v>896</v>
      </c>
      <c r="J2548">
        <v>3000</v>
      </c>
      <c r="K2548">
        <v>30367.32</v>
      </c>
      <c r="L2548">
        <v>18470.768759999999</v>
      </c>
      <c r="M2548">
        <v>6116</v>
      </c>
      <c r="N2548">
        <v>10.122439999999999</v>
      </c>
      <c r="O2548" s="32">
        <f t="shared" si="663"/>
        <v>24251.32</v>
      </c>
      <c r="P2548" s="32">
        <f t="shared" si="664"/>
        <v>5780.5512400000007</v>
      </c>
      <c r="Q2548">
        <v>761985</v>
      </c>
      <c r="R2548" t="s">
        <v>312</v>
      </c>
      <c r="S2548" t="s">
        <v>457</v>
      </c>
      <c r="T2548" t="str">
        <f t="shared" si="665"/>
        <v>VEN</v>
      </c>
      <c r="U2548" t="s">
        <v>437</v>
      </c>
      <c r="V2548" s="33">
        <f t="shared" si="666"/>
        <v>30367.32</v>
      </c>
      <c r="W2548">
        <f t="shared" si="667"/>
        <v>3000</v>
      </c>
      <c r="X2548" s="33">
        <f t="shared" si="668"/>
        <v>24251.32</v>
      </c>
      <c r="Y2548" s="33">
        <f t="shared" si="669"/>
        <v>6116</v>
      </c>
      <c r="Z2548" s="45">
        <f t="shared" si="670"/>
        <v>0.17059626071711304</v>
      </c>
      <c r="AA2548" s="33">
        <f t="shared" si="671"/>
        <v>5180.5512400000007</v>
      </c>
      <c r="AB2548" s="45">
        <f t="shared" si="672"/>
        <v>0.2136193510291399</v>
      </c>
      <c r="AC2548" s="33">
        <f>IFERROR($X2548/VLOOKUP(CONCATENATE("USD",C2548),[1]GEINDICE!AR$1:AS$65536,2,0),"")</f>
        <v>4536.6032512112542</v>
      </c>
      <c r="AD2548" s="33">
        <f>IFERROR($AA2548/VLOOKUP(CONCATENATE("USD",C2548),[1]GEINDICE!AR$1:AS$65536,2,0),"")</f>
        <v>969.1062424004341</v>
      </c>
      <c r="AE2548" s="33">
        <f>IFERROR($X2548/VLOOKUP(CONCATENATE("EUR",C2548),[1]GEINDICE!AR$1:AS$65536,2,0),"")</f>
        <v>3853.6977594152231</v>
      </c>
      <c r="AF2548" s="33">
        <f>IFERROR($AA2548/VLOOKUP(CONCATENATE("EUR",C2548),[1]GEINDICE!AR$1:AS$65536,2,0),"")</f>
        <v>823.22441442873037</v>
      </c>
      <c r="AG2548" s="48" t="str">
        <f>VLOOKUP(E2548,[1]Apresentação!AW$1:AX$65536,2,0)</f>
        <v xml:space="preserve">                    2 - LEATHER AUXILIARIES</v>
      </c>
      <c r="AH2548" s="48" t="str">
        <f t="shared" si="673"/>
        <v xml:space="preserve">         5215000004 - PROVOL BL BR</v>
      </c>
      <c r="AI2548" s="49" t="str">
        <f t="shared" si="674"/>
        <v xml:space="preserve">     L00282 - DALPIAZ ACABAMENTO EM COURO LTDA</v>
      </c>
      <c r="AJ2548" t="str">
        <f t="shared" si="675"/>
        <v xml:space="preserve">     90 - SALES</v>
      </c>
      <c r="AK2548" t="str">
        <f t="shared" si="676"/>
        <v/>
      </c>
      <c r="AL2548">
        <f t="shared" si="677"/>
        <v>9</v>
      </c>
      <c r="AM2548" t="str">
        <f t="shared" si="678"/>
        <v>2025 9</v>
      </c>
      <c r="AN2548" t="str">
        <f t="shared" si="679"/>
        <v xml:space="preserve">DALPIAZ </v>
      </c>
    </row>
    <row r="2549" spans="1:40" x14ac:dyDescent="0.35">
      <c r="A2549">
        <v>83935</v>
      </c>
      <c r="B2549" t="s">
        <v>274</v>
      </c>
      <c r="C2549" s="31">
        <v>45922</v>
      </c>
      <c r="D2549" t="s">
        <v>373</v>
      </c>
      <c r="E2549" t="s">
        <v>374</v>
      </c>
      <c r="F2549" t="s">
        <v>642</v>
      </c>
      <c r="G2549" t="s">
        <v>643</v>
      </c>
      <c r="H2549" t="s">
        <v>895</v>
      </c>
      <c r="I2549" t="s">
        <v>896</v>
      </c>
      <c r="J2549">
        <v>120</v>
      </c>
      <c r="K2549">
        <v>1262.6400000000001</v>
      </c>
      <c r="L2549">
        <v>738.83074999999997</v>
      </c>
      <c r="M2549">
        <v>254.3</v>
      </c>
      <c r="N2549">
        <v>10.522</v>
      </c>
      <c r="O2549" s="32">
        <f t="shared" si="663"/>
        <v>1008.3400000000001</v>
      </c>
      <c r="P2549" s="32">
        <f t="shared" si="664"/>
        <v>269.50925000000018</v>
      </c>
      <c r="Q2549">
        <v>761995</v>
      </c>
      <c r="R2549" t="s">
        <v>312</v>
      </c>
      <c r="S2549" t="s">
        <v>457</v>
      </c>
      <c r="T2549" t="str">
        <f t="shared" si="665"/>
        <v>VEN</v>
      </c>
      <c r="U2549" t="s">
        <v>437</v>
      </c>
      <c r="V2549" s="33">
        <f t="shared" si="666"/>
        <v>1262.6400000000001</v>
      </c>
      <c r="W2549">
        <f t="shared" si="667"/>
        <v>120</v>
      </c>
      <c r="X2549" s="33">
        <f t="shared" si="668"/>
        <v>1008.3400000000001</v>
      </c>
      <c r="Y2549" s="33">
        <f t="shared" si="669"/>
        <v>254.3</v>
      </c>
      <c r="Z2549" s="45">
        <f t="shared" si="670"/>
        <v>0.19444121047963012</v>
      </c>
      <c r="AA2549" s="33">
        <f t="shared" si="671"/>
        <v>245.50925000000018</v>
      </c>
      <c r="AB2549" s="45">
        <f t="shared" si="672"/>
        <v>0.24347863815776438</v>
      </c>
      <c r="AC2549" s="33">
        <f>IFERROR($X2549/VLOOKUP(CONCATENATE("USD",C2549),[1]GEINDICE!AR$1:AS$65536,2,0),"")</f>
        <v>188.62637259853716</v>
      </c>
      <c r="AD2549" s="33">
        <f>IFERROR($AA2549/VLOOKUP(CONCATENATE("USD",C2549),[1]GEINDICE!AR$1:AS$65536,2,0),"")</f>
        <v>45.926492320930876</v>
      </c>
      <c r="AE2549" s="33">
        <f>IFERROR($X2549/VLOOKUP(CONCATENATE("EUR",C2549),[1]GEINDICE!AR$1:AS$65536,2,0),"")</f>
        <v>160.23200381376134</v>
      </c>
      <c r="AF2549" s="33">
        <f>IFERROR($AA2549/VLOOKUP(CONCATENATE("EUR",C2549),[1]GEINDICE!AR$1:AS$65536,2,0),"")</f>
        <v>39.01307007786432</v>
      </c>
      <c r="AG2549" s="48" t="str">
        <f>VLOOKUP(E2549,[1]Apresentação!AW$1:AX$65536,2,0)</f>
        <v xml:space="preserve">                    2 - LEATHER AUXILIARIES</v>
      </c>
      <c r="AH2549" s="48" t="str">
        <f t="shared" si="673"/>
        <v xml:space="preserve">         5215000004 - PROVOL BL BR</v>
      </c>
      <c r="AI2549" s="49" t="str">
        <f t="shared" si="674"/>
        <v xml:space="preserve">     L00281 - ICL BENEFICIAMENTO DE COUROS LTDA.</v>
      </c>
      <c r="AJ2549" t="str">
        <f t="shared" si="675"/>
        <v xml:space="preserve">     90 - SALES</v>
      </c>
      <c r="AK2549" t="str">
        <f t="shared" si="676"/>
        <v/>
      </c>
      <c r="AL2549">
        <f t="shared" si="677"/>
        <v>9</v>
      </c>
      <c r="AM2549" t="str">
        <f t="shared" si="678"/>
        <v>2025 9</v>
      </c>
      <c r="AN2549" t="str">
        <f t="shared" si="679"/>
        <v xml:space="preserve">ICL </v>
      </c>
    </row>
    <row r="2550" spans="1:40" x14ac:dyDescent="0.35">
      <c r="A2550">
        <v>83782</v>
      </c>
      <c r="B2550" t="s">
        <v>274</v>
      </c>
      <c r="C2550" s="31">
        <v>45908</v>
      </c>
      <c r="D2550" t="s">
        <v>373</v>
      </c>
      <c r="E2550" t="s">
        <v>374</v>
      </c>
      <c r="F2550" t="s">
        <v>791</v>
      </c>
      <c r="G2550" t="s">
        <v>792</v>
      </c>
      <c r="H2550" t="s">
        <v>895</v>
      </c>
      <c r="I2550" t="s">
        <v>896</v>
      </c>
      <c r="J2550">
        <v>3000</v>
      </c>
      <c r="K2550">
        <v>30761.760000000002</v>
      </c>
      <c r="L2550">
        <v>18470.768759999999</v>
      </c>
      <c r="M2550">
        <v>6195.45</v>
      </c>
      <c r="N2550">
        <v>10.253919999999999</v>
      </c>
      <c r="O2550" s="32">
        <f t="shared" si="663"/>
        <v>24566.31</v>
      </c>
      <c r="P2550" s="32">
        <f t="shared" si="664"/>
        <v>6095.5412400000023</v>
      </c>
      <c r="Q2550">
        <v>760872</v>
      </c>
      <c r="R2550" t="s">
        <v>312</v>
      </c>
      <c r="S2550" t="s">
        <v>457</v>
      </c>
      <c r="T2550" t="str">
        <f t="shared" si="665"/>
        <v>VEN</v>
      </c>
      <c r="U2550" t="s">
        <v>437</v>
      </c>
      <c r="V2550" s="33">
        <f t="shared" si="666"/>
        <v>30761.760000000002</v>
      </c>
      <c r="W2550">
        <f t="shared" si="667"/>
        <v>3000</v>
      </c>
      <c r="X2550" s="33">
        <f t="shared" si="668"/>
        <v>24566.31</v>
      </c>
      <c r="Y2550" s="33">
        <f t="shared" si="669"/>
        <v>6195.45</v>
      </c>
      <c r="Z2550" s="45">
        <f t="shared" si="670"/>
        <v>0.1786484661475807</v>
      </c>
      <c r="AA2550" s="33">
        <f t="shared" si="671"/>
        <v>5495.5412400000023</v>
      </c>
      <c r="AB2550" s="45">
        <f t="shared" si="672"/>
        <v>0.22370234846014733</v>
      </c>
      <c r="AC2550" s="33">
        <f>IFERROR($X2550/VLOOKUP(CONCATENATE("USD",C2550),[1]GEINDICE!AR$1:AS$65536,2,0),"")</f>
        <v>4526.0160654408783</v>
      </c>
      <c r="AD2550" s="33">
        <f>IFERROR($AA2550/VLOOKUP(CONCATENATE("USD",C2550),[1]GEINDICE!AR$1:AS$65536,2,0),"")</f>
        <v>1012.4804230074803</v>
      </c>
      <c r="AE2550" s="33">
        <f>IFERROR($X2550/VLOOKUP(CONCATENATE("EUR",C2550),[1]GEINDICE!AR$1:AS$65536,2,0),"")</f>
        <v>3851.6054686275124</v>
      </c>
      <c r="AF2550" s="33">
        <f>IFERROR($AA2550/VLOOKUP(CONCATENATE("EUR",C2550),[1]GEINDICE!AR$1:AS$65536,2,0),"")</f>
        <v>861.61318867392083</v>
      </c>
      <c r="AG2550" s="48" t="str">
        <f>VLOOKUP(E2550,[1]Apresentação!AW$1:AX$65536,2,0)</f>
        <v xml:space="preserve">                    2 - LEATHER AUXILIARIES</v>
      </c>
      <c r="AH2550" s="48" t="str">
        <f t="shared" si="673"/>
        <v xml:space="preserve">         5215000004 - PROVOL BL BR</v>
      </c>
      <c r="AI2550" s="49" t="str">
        <f t="shared" si="674"/>
        <v xml:space="preserve">     L00282 - DALPIAZ ACABAMENTO EM COURO LTDA</v>
      </c>
      <c r="AJ2550" t="str">
        <f t="shared" si="675"/>
        <v xml:space="preserve">     90 - SALES</v>
      </c>
      <c r="AK2550" t="str">
        <f t="shared" si="676"/>
        <v/>
      </c>
      <c r="AL2550">
        <f t="shared" si="677"/>
        <v>9</v>
      </c>
      <c r="AM2550" t="str">
        <f t="shared" si="678"/>
        <v>2025 9</v>
      </c>
      <c r="AN2550" t="str">
        <f t="shared" si="679"/>
        <v xml:space="preserve">DALPIAZ </v>
      </c>
    </row>
    <row r="2551" spans="1:40" x14ac:dyDescent="0.35">
      <c r="A2551">
        <v>83130</v>
      </c>
      <c r="B2551" t="s">
        <v>274</v>
      </c>
      <c r="C2551" s="31">
        <v>45854</v>
      </c>
      <c r="D2551" t="s">
        <v>373</v>
      </c>
      <c r="E2551" t="s">
        <v>374</v>
      </c>
      <c r="F2551" t="s">
        <v>427</v>
      </c>
      <c r="G2551" t="s">
        <v>428</v>
      </c>
      <c r="H2551" t="s">
        <v>895</v>
      </c>
      <c r="I2551" t="s">
        <v>896</v>
      </c>
      <c r="J2551">
        <v>360</v>
      </c>
      <c r="K2551">
        <v>4281.57</v>
      </c>
      <c r="L2551">
        <v>2346.7461400000002</v>
      </c>
      <c r="M2551">
        <v>862.32</v>
      </c>
      <c r="N2551">
        <v>11.89326</v>
      </c>
      <c r="O2551" s="32">
        <f t="shared" si="663"/>
        <v>3419.2499999999995</v>
      </c>
      <c r="P2551" s="32">
        <f t="shared" si="664"/>
        <v>1072.5038599999993</v>
      </c>
      <c r="Q2551">
        <v>743981</v>
      </c>
      <c r="R2551" t="s">
        <v>312</v>
      </c>
      <c r="S2551" t="s">
        <v>457</v>
      </c>
      <c r="T2551" t="str">
        <f t="shared" si="665"/>
        <v>VEN</v>
      </c>
      <c r="U2551" t="s">
        <v>437</v>
      </c>
      <c r="V2551" s="33">
        <f t="shared" si="666"/>
        <v>4281.57</v>
      </c>
      <c r="W2551">
        <f t="shared" si="667"/>
        <v>360</v>
      </c>
      <c r="X2551" s="33">
        <f t="shared" si="668"/>
        <v>3419.2499999999995</v>
      </c>
      <c r="Y2551" s="33">
        <f t="shared" si="669"/>
        <v>862.32</v>
      </c>
      <c r="Z2551" s="45">
        <f t="shared" si="670"/>
        <v>0.23367686619627834</v>
      </c>
      <c r="AA2551" s="33">
        <f t="shared" si="671"/>
        <v>1000.5038599999993</v>
      </c>
      <c r="AB2551" s="45">
        <f t="shared" si="672"/>
        <v>0.29260915697886947</v>
      </c>
      <c r="AC2551" s="33">
        <f>IFERROR($X2551/VLOOKUP(CONCATENATE("USD",C2551),[1]GEINDICE!AR$1:AS$65536,2,0),"")</f>
        <v>613.62657478195308</v>
      </c>
      <c r="AD2551" s="33">
        <f>IFERROR($AA2551/VLOOKUP(CONCATENATE("USD",C2551),[1]GEINDICE!AR$1:AS$65536,2,0),"")</f>
        <v>179.55275474677853</v>
      </c>
      <c r="AE2551" s="33">
        <f>IFERROR($X2551/VLOOKUP(CONCATENATE("EUR",C2551),[1]GEINDICE!AR$1:AS$65536,2,0),"")</f>
        <v>527.71089915732932</v>
      </c>
      <c r="AF2551" s="33">
        <f>IFERROR($AA2551/VLOOKUP(CONCATENATE("EUR",C2551),[1]GEINDICE!AR$1:AS$65536,2,0),"")</f>
        <v>154.41304133098734</v>
      </c>
      <c r="AG2551" s="48" t="str">
        <f>VLOOKUP(E2551,[1]Apresentação!AW$1:AX$65536,2,0)</f>
        <v xml:space="preserve">                    2 - LEATHER AUXILIARIES</v>
      </c>
      <c r="AH2551" s="48" t="str">
        <f t="shared" si="673"/>
        <v xml:space="preserve">         5215000004 - PROVOL BL BR</v>
      </c>
      <c r="AI2551" s="49" t="str">
        <f t="shared" si="674"/>
        <v xml:space="preserve">     L00258 - CORTUME KRUMENAUER SA</v>
      </c>
      <c r="AJ2551" t="str">
        <f t="shared" si="675"/>
        <v xml:space="preserve">     90 - SALES</v>
      </c>
      <c r="AK2551" t="str">
        <f t="shared" si="676"/>
        <v/>
      </c>
      <c r="AL2551">
        <f t="shared" si="677"/>
        <v>7</v>
      </c>
      <c r="AM2551" t="str">
        <f t="shared" si="678"/>
        <v>2025 7</v>
      </c>
      <c r="AN2551" t="str">
        <f t="shared" si="679"/>
        <v xml:space="preserve">CORTUME </v>
      </c>
    </row>
    <row r="2552" spans="1:40" x14ac:dyDescent="0.35">
      <c r="A2552">
        <v>83370</v>
      </c>
      <c r="B2552" t="s">
        <v>274</v>
      </c>
      <c r="C2552" s="31">
        <v>45873</v>
      </c>
      <c r="D2552" t="s">
        <v>373</v>
      </c>
      <c r="E2552" t="s">
        <v>374</v>
      </c>
      <c r="F2552" t="s">
        <v>704</v>
      </c>
      <c r="G2552" t="s">
        <v>705</v>
      </c>
      <c r="H2552" t="s">
        <v>895</v>
      </c>
      <c r="I2552" t="s">
        <v>896</v>
      </c>
      <c r="J2552">
        <v>120</v>
      </c>
      <c r="K2552">
        <v>1350.42</v>
      </c>
      <c r="L2552">
        <v>782.25027</v>
      </c>
      <c r="M2552">
        <v>271.98</v>
      </c>
      <c r="N2552">
        <v>11.25351</v>
      </c>
      <c r="O2552" s="32">
        <f t="shared" si="663"/>
        <v>1078.44</v>
      </c>
      <c r="P2552" s="32">
        <f t="shared" si="664"/>
        <v>296.18973000000005</v>
      </c>
      <c r="Q2552">
        <v>747937</v>
      </c>
      <c r="R2552" t="s">
        <v>312</v>
      </c>
      <c r="S2552" t="s">
        <v>457</v>
      </c>
      <c r="T2552" t="str">
        <f t="shared" si="665"/>
        <v>VEN</v>
      </c>
      <c r="U2552" t="s">
        <v>348</v>
      </c>
      <c r="V2552" s="33">
        <f t="shared" si="666"/>
        <v>1350.42</v>
      </c>
      <c r="W2552">
        <f t="shared" si="667"/>
        <v>120</v>
      </c>
      <c r="X2552" s="33">
        <f t="shared" si="668"/>
        <v>1078.44</v>
      </c>
      <c r="Y2552" s="33">
        <f t="shared" si="669"/>
        <v>271.98</v>
      </c>
      <c r="Z2552" s="45">
        <f t="shared" si="670"/>
        <v>0.20155931487981521</v>
      </c>
      <c r="AA2552" s="33">
        <f t="shared" si="671"/>
        <v>272.18973000000005</v>
      </c>
      <c r="AB2552" s="45">
        <f t="shared" si="672"/>
        <v>0.25239209413597424</v>
      </c>
      <c r="AC2552" s="33">
        <f>IFERROR($X2552/VLOOKUP(CONCATENATE("USD",C2552),[1]GEINDICE!AR$1:AS$65536,2,0),"")</f>
        <v>195.67797071471341</v>
      </c>
      <c r="AD2552" s="33">
        <f>IFERROR($AA2552/VLOOKUP(CONCATENATE("USD",C2552),[1]GEINDICE!AR$1:AS$65536,2,0),"")</f>
        <v>49.38757280496435</v>
      </c>
      <c r="AE2552" s="33">
        <f>IFERROR($X2552/VLOOKUP(CONCATENATE("EUR",C2552),[1]GEINDICE!AR$1:AS$65536,2,0),"")</f>
        <v>169.15379185946199</v>
      </c>
      <c r="AF2552" s="33">
        <f>IFERROR($AA2552/VLOOKUP(CONCATENATE("EUR",C2552),[1]GEINDICE!AR$1:AS$65536,2,0),"")</f>
        <v>42.693079758450324</v>
      </c>
      <c r="AG2552" s="48" t="str">
        <f>VLOOKUP(E2552,[1]Apresentação!AW$1:AX$65536,2,0)</f>
        <v xml:space="preserve">                    2 - LEATHER AUXILIARIES</v>
      </c>
      <c r="AH2552" s="48" t="str">
        <f t="shared" si="673"/>
        <v xml:space="preserve">         5215000004 - PROVOL BL BR</v>
      </c>
      <c r="AI2552" s="49" t="str">
        <f t="shared" si="674"/>
        <v xml:space="preserve">     L00242 - CBC COUROS E ACABAMENTOS LTDA</v>
      </c>
      <c r="AJ2552" t="str">
        <f t="shared" si="675"/>
        <v xml:space="preserve">     90 - SALES</v>
      </c>
      <c r="AK2552" t="str">
        <f t="shared" si="676"/>
        <v/>
      </c>
      <c r="AL2552">
        <f t="shared" si="677"/>
        <v>8</v>
      </c>
      <c r="AM2552" t="str">
        <f t="shared" si="678"/>
        <v>2025 8</v>
      </c>
      <c r="AN2552" t="str">
        <f t="shared" si="679"/>
        <v xml:space="preserve">CBC </v>
      </c>
    </row>
    <row r="2553" spans="1:40" x14ac:dyDescent="0.35">
      <c r="A2553">
        <v>83862</v>
      </c>
      <c r="B2553" t="s">
        <v>274</v>
      </c>
      <c r="C2553" s="31">
        <v>45915</v>
      </c>
      <c r="D2553" t="s">
        <v>373</v>
      </c>
      <c r="E2553" t="s">
        <v>374</v>
      </c>
      <c r="F2553" t="s">
        <v>791</v>
      </c>
      <c r="G2553" t="s">
        <v>792</v>
      </c>
      <c r="H2553" t="s">
        <v>895</v>
      </c>
      <c r="I2553" t="s">
        <v>896</v>
      </c>
      <c r="J2553">
        <v>3000</v>
      </c>
      <c r="K2553">
        <v>30595.89</v>
      </c>
      <c r="L2553">
        <v>18470.768759999999</v>
      </c>
      <c r="M2553">
        <v>6162.05</v>
      </c>
      <c r="N2553">
        <v>10.19863</v>
      </c>
      <c r="O2553" s="32">
        <f t="shared" si="663"/>
        <v>24433.84</v>
      </c>
      <c r="P2553" s="32">
        <f t="shared" si="664"/>
        <v>5963.0712400000011</v>
      </c>
      <c r="Q2553">
        <v>761365</v>
      </c>
      <c r="R2553" t="s">
        <v>312</v>
      </c>
      <c r="S2553" t="s">
        <v>457</v>
      </c>
      <c r="T2553" t="str">
        <f t="shared" si="665"/>
        <v>VEN</v>
      </c>
      <c r="U2553" t="s">
        <v>437</v>
      </c>
      <c r="V2553" s="33">
        <f t="shared" si="666"/>
        <v>30595.89</v>
      </c>
      <c r="W2553">
        <f t="shared" si="667"/>
        <v>3000</v>
      </c>
      <c r="X2553" s="33">
        <f t="shared" si="668"/>
        <v>24433.84</v>
      </c>
      <c r="Y2553" s="33">
        <f t="shared" si="669"/>
        <v>6162.05</v>
      </c>
      <c r="Z2553" s="45">
        <f t="shared" si="670"/>
        <v>0.17528730950464266</v>
      </c>
      <c r="AA2553" s="33">
        <f t="shared" si="671"/>
        <v>5363.0712400000011</v>
      </c>
      <c r="AB2553" s="45">
        <f t="shared" si="672"/>
        <v>0.21949358921888665</v>
      </c>
      <c r="AC2553" s="33">
        <f>IFERROR($X2553/VLOOKUP(CONCATENATE("USD",C2553),[1]GEINDICE!AR$1:AS$65536,2,0),"")</f>
        <v>4592.1365208239358</v>
      </c>
      <c r="AD2553" s="33">
        <f>IFERROR($AA2553/VLOOKUP(CONCATENATE("USD",C2553),[1]GEINDICE!AR$1:AS$65536,2,0),"")</f>
        <v>1007.9445271387763</v>
      </c>
      <c r="AE2553" s="33">
        <f>IFERROR($X2553/VLOOKUP(CONCATENATE("EUR",C2553),[1]GEINDICE!AR$1:AS$65536,2,0),"")</f>
        <v>3900.5523450719961</v>
      </c>
      <c r="AF2553" s="33">
        <f>IFERROR($AA2553/VLOOKUP(CONCATENATE("EUR",C2553),[1]GEINDICE!AR$1:AS$65536,2,0),"")</f>
        <v>856.14623415599772</v>
      </c>
      <c r="AG2553" s="48" t="str">
        <f>VLOOKUP(E2553,[1]Apresentação!AW$1:AX$65536,2,0)</f>
        <v xml:space="preserve">                    2 - LEATHER AUXILIARIES</v>
      </c>
      <c r="AH2553" s="48" t="str">
        <f t="shared" si="673"/>
        <v xml:space="preserve">         5215000004 - PROVOL BL BR</v>
      </c>
      <c r="AI2553" s="49" t="str">
        <f t="shared" si="674"/>
        <v xml:space="preserve">     L00282 - DALPIAZ ACABAMENTO EM COURO LTDA</v>
      </c>
      <c r="AJ2553" t="str">
        <f t="shared" si="675"/>
        <v xml:space="preserve">     90 - SALES</v>
      </c>
      <c r="AK2553" t="str">
        <f t="shared" si="676"/>
        <v/>
      </c>
      <c r="AL2553">
        <f t="shared" si="677"/>
        <v>9</v>
      </c>
      <c r="AM2553" t="str">
        <f t="shared" si="678"/>
        <v>2025 9</v>
      </c>
      <c r="AN2553" t="str">
        <f t="shared" si="679"/>
        <v xml:space="preserve">DALPIAZ </v>
      </c>
    </row>
    <row r="2554" spans="1:40" x14ac:dyDescent="0.35">
      <c r="A2554">
        <v>83205</v>
      </c>
      <c r="B2554" t="s">
        <v>274</v>
      </c>
      <c r="C2554" s="31">
        <v>45859</v>
      </c>
      <c r="D2554" t="s">
        <v>373</v>
      </c>
      <c r="E2554" t="s">
        <v>374</v>
      </c>
      <c r="F2554" t="s">
        <v>791</v>
      </c>
      <c r="G2554" t="s">
        <v>792</v>
      </c>
      <c r="H2554" t="s">
        <v>895</v>
      </c>
      <c r="I2554" t="s">
        <v>896</v>
      </c>
      <c r="J2554">
        <v>3000</v>
      </c>
      <c r="K2554">
        <v>31615.62</v>
      </c>
      <c r="L2554">
        <v>19556.217799999999</v>
      </c>
      <c r="M2554">
        <v>6367.43</v>
      </c>
      <c r="N2554">
        <v>10.538539999999999</v>
      </c>
      <c r="O2554" s="32">
        <f t="shared" si="663"/>
        <v>25248.19</v>
      </c>
      <c r="P2554" s="32">
        <f t="shared" si="664"/>
        <v>5691.9722000000002</v>
      </c>
      <c r="Q2554">
        <v>744385</v>
      </c>
      <c r="R2554" t="s">
        <v>312</v>
      </c>
      <c r="S2554" t="s">
        <v>457</v>
      </c>
      <c r="T2554" t="str">
        <f t="shared" si="665"/>
        <v>VEN</v>
      </c>
      <c r="U2554" t="s">
        <v>437</v>
      </c>
      <c r="V2554" s="33">
        <f t="shared" si="666"/>
        <v>31615.62</v>
      </c>
      <c r="W2554">
        <f t="shared" si="667"/>
        <v>3000</v>
      </c>
      <c r="X2554" s="33">
        <f t="shared" si="668"/>
        <v>25248.19</v>
      </c>
      <c r="Y2554" s="33">
        <f t="shared" si="669"/>
        <v>6367.43</v>
      </c>
      <c r="Z2554" s="45">
        <f t="shared" si="670"/>
        <v>0.16105874880834223</v>
      </c>
      <c r="AA2554" s="33">
        <f t="shared" si="671"/>
        <v>5091.9722000000002</v>
      </c>
      <c r="AB2554" s="45">
        <f t="shared" si="672"/>
        <v>0.20167672217295579</v>
      </c>
      <c r="AC2554" s="33">
        <f>IFERROR($X2554/VLOOKUP(CONCATENATE("USD",C2554),[1]GEINDICE!AR$1:AS$65536,2,0),"")</f>
        <v>4539.0004494382019</v>
      </c>
      <c r="AD2554" s="33">
        <f>IFERROR($AA2554/VLOOKUP(CONCATENATE("USD",C2554),[1]GEINDICE!AR$1:AS$65536,2,0),"")</f>
        <v>915.41073258426968</v>
      </c>
      <c r="AE2554" s="33">
        <f>IFERROR($X2554/VLOOKUP(CONCATENATE("EUR",C2554),[1]GEINDICE!AR$1:AS$65536,2,0),"")</f>
        <v>3877.8340935968909</v>
      </c>
      <c r="AF2554" s="33">
        <f>IFERROR($AA2554/VLOOKUP(CONCATENATE("EUR",C2554),[1]GEINDICE!AR$1:AS$65536,2,0),"")</f>
        <v>782.06886912715595</v>
      </c>
      <c r="AG2554" s="48" t="str">
        <f>VLOOKUP(E2554,[1]Apresentação!AW$1:AX$65536,2,0)</f>
        <v xml:space="preserve">                    2 - LEATHER AUXILIARIES</v>
      </c>
      <c r="AH2554" s="48" t="str">
        <f t="shared" si="673"/>
        <v xml:space="preserve">         5215000004 - PROVOL BL BR</v>
      </c>
      <c r="AI2554" s="49" t="str">
        <f t="shared" si="674"/>
        <v xml:space="preserve">     L00282 - DALPIAZ ACABAMENTO EM COURO LTDA</v>
      </c>
      <c r="AJ2554" t="str">
        <f t="shared" si="675"/>
        <v xml:space="preserve">     90 - SALES</v>
      </c>
      <c r="AK2554" t="str">
        <f t="shared" si="676"/>
        <v/>
      </c>
      <c r="AL2554">
        <f t="shared" si="677"/>
        <v>7</v>
      </c>
      <c r="AM2554" t="str">
        <f t="shared" si="678"/>
        <v>2025 7</v>
      </c>
      <c r="AN2554" t="str">
        <f t="shared" si="679"/>
        <v xml:space="preserve">DALPIAZ </v>
      </c>
    </row>
    <row r="2555" spans="1:40" x14ac:dyDescent="0.35">
      <c r="A2555">
        <v>83455</v>
      </c>
      <c r="B2555" t="s">
        <v>274</v>
      </c>
      <c r="C2555" s="31">
        <v>45880</v>
      </c>
      <c r="D2555" t="s">
        <v>373</v>
      </c>
      <c r="E2555" t="s">
        <v>374</v>
      </c>
      <c r="F2555" t="s">
        <v>791</v>
      </c>
      <c r="G2555" t="s">
        <v>792</v>
      </c>
      <c r="H2555" t="s">
        <v>895</v>
      </c>
      <c r="I2555" t="s">
        <v>896</v>
      </c>
      <c r="J2555">
        <v>1560</v>
      </c>
      <c r="K2555">
        <v>16080.890000000001</v>
      </c>
      <c r="L2555">
        <v>10169.25353</v>
      </c>
      <c r="M2555">
        <v>3238.71</v>
      </c>
      <c r="N2555">
        <v>10.308259999999999</v>
      </c>
      <c r="O2555" s="32">
        <f t="shared" si="663"/>
        <v>12842.18</v>
      </c>
      <c r="P2555" s="32">
        <f t="shared" si="664"/>
        <v>2672.9264700000003</v>
      </c>
      <c r="Q2555">
        <v>752547</v>
      </c>
      <c r="R2555" t="s">
        <v>312</v>
      </c>
      <c r="S2555" t="s">
        <v>457</v>
      </c>
      <c r="T2555" t="str">
        <f t="shared" si="665"/>
        <v>VEN</v>
      </c>
      <c r="U2555" t="s">
        <v>437</v>
      </c>
      <c r="V2555" s="33">
        <f t="shared" si="666"/>
        <v>16080.890000000001</v>
      </c>
      <c r="W2555">
        <f t="shared" si="667"/>
        <v>1560</v>
      </c>
      <c r="X2555" s="33">
        <f t="shared" si="668"/>
        <v>12842.18</v>
      </c>
      <c r="Y2555" s="33">
        <f t="shared" si="669"/>
        <v>3238.71</v>
      </c>
      <c r="Z2555" s="45">
        <f t="shared" si="670"/>
        <v>0.14681565945665945</v>
      </c>
      <c r="AA2555" s="33">
        <f t="shared" si="671"/>
        <v>2360.9264700000003</v>
      </c>
      <c r="AB2555" s="45">
        <f t="shared" si="672"/>
        <v>0.18384156506138369</v>
      </c>
      <c r="AC2555" s="33">
        <f>IFERROR($X2555/VLOOKUP(CONCATENATE("USD",C2555),[1]GEINDICE!AR$1:AS$65536,2,0),"")</f>
        <v>2357.5312540157511</v>
      </c>
      <c r="AD2555" s="33">
        <f>IFERROR($AA2555/VLOOKUP(CONCATENATE("USD",C2555),[1]GEINDICE!AR$1:AS$65536,2,0),"")</f>
        <v>433.41223541938211</v>
      </c>
      <c r="AE2555" s="33">
        <f>IFERROR($X2555/VLOOKUP(CONCATENATE("EUR",C2555),[1]GEINDICE!AR$1:AS$65536,2,0),"")</f>
        <v>2030.9621710526317</v>
      </c>
      <c r="AF2555" s="33">
        <f>IFERROR($AA2555/VLOOKUP(CONCATENATE("EUR",C2555),[1]GEINDICE!AR$1:AS$65536,2,0),"")</f>
        <v>373.37526410678146</v>
      </c>
      <c r="AG2555" s="48" t="str">
        <f>VLOOKUP(E2555,[1]Apresentação!AW$1:AX$65536,2,0)</f>
        <v xml:space="preserve">                    2 - LEATHER AUXILIARIES</v>
      </c>
      <c r="AH2555" s="48" t="str">
        <f t="shared" si="673"/>
        <v xml:space="preserve">         5215000004 - PROVOL BL BR</v>
      </c>
      <c r="AI2555" s="49" t="str">
        <f t="shared" si="674"/>
        <v xml:space="preserve">     L00282 - DALPIAZ ACABAMENTO EM COURO LTDA</v>
      </c>
      <c r="AJ2555" t="str">
        <f t="shared" si="675"/>
        <v xml:space="preserve">     90 - SALES</v>
      </c>
      <c r="AK2555" t="str">
        <f t="shared" si="676"/>
        <v/>
      </c>
      <c r="AL2555">
        <f t="shared" si="677"/>
        <v>8</v>
      </c>
      <c r="AM2555" t="str">
        <f t="shared" si="678"/>
        <v>2025 8</v>
      </c>
      <c r="AN2555" t="str">
        <f t="shared" si="679"/>
        <v xml:space="preserve">DALPIAZ </v>
      </c>
    </row>
    <row r="2556" spans="1:40" x14ac:dyDescent="0.35">
      <c r="A2556">
        <v>84273</v>
      </c>
      <c r="B2556" t="s">
        <v>274</v>
      </c>
      <c r="C2556" s="31">
        <v>45950</v>
      </c>
      <c r="D2556" t="s">
        <v>373</v>
      </c>
      <c r="E2556" t="s">
        <v>374</v>
      </c>
      <c r="F2556" t="s">
        <v>791</v>
      </c>
      <c r="G2556" t="s">
        <v>792</v>
      </c>
      <c r="H2556" t="s">
        <v>895</v>
      </c>
      <c r="I2556" t="s">
        <v>896</v>
      </c>
      <c r="J2556">
        <v>3000</v>
      </c>
      <c r="K2556">
        <v>31002.3</v>
      </c>
      <c r="L2556">
        <v>19467.838960000001</v>
      </c>
      <c r="M2556">
        <v>6243.9</v>
      </c>
      <c r="N2556">
        <v>10.334100000000001</v>
      </c>
      <c r="O2556" s="32">
        <f t="shared" si="663"/>
        <v>24758.400000000001</v>
      </c>
      <c r="P2556" s="32">
        <f t="shared" si="664"/>
        <v>5290.5610400000005</v>
      </c>
      <c r="Q2556">
        <v>764643</v>
      </c>
      <c r="R2556" t="s">
        <v>312</v>
      </c>
      <c r="S2556" t="s">
        <v>457</v>
      </c>
      <c r="T2556" t="str">
        <f t="shared" si="665"/>
        <v>VEN</v>
      </c>
      <c r="U2556" t="s">
        <v>437</v>
      </c>
      <c r="V2556" s="33">
        <f t="shared" si="666"/>
        <v>31002.3</v>
      </c>
      <c r="W2556">
        <f t="shared" si="667"/>
        <v>3000</v>
      </c>
      <c r="X2556" s="33">
        <f t="shared" si="668"/>
        <v>24758.400000000001</v>
      </c>
      <c r="Y2556" s="33">
        <f t="shared" si="669"/>
        <v>6243.9</v>
      </c>
      <c r="Z2556" s="45">
        <f t="shared" si="670"/>
        <v>0.15129719536937583</v>
      </c>
      <c r="AA2556" s="33">
        <f t="shared" si="671"/>
        <v>4690.5610400000005</v>
      </c>
      <c r="AB2556" s="45">
        <f t="shared" si="672"/>
        <v>0.1894533184696911</v>
      </c>
      <c r="AC2556" s="33">
        <f>IFERROR($X2556/VLOOKUP(CONCATENATE("USD",C2556),[1]GEINDICE!AR$1:AS$65536,2,0),"")</f>
        <v>4604.4150192482939</v>
      </c>
      <c r="AD2556" s="33">
        <f>IFERROR($AA2556/VLOOKUP(CONCATENATE("USD",C2556),[1]GEINDICE!AR$1:AS$65536,2,0),"")</f>
        <v>872.3217050082759</v>
      </c>
      <c r="AE2556" s="33">
        <f>IFERROR($X2556/VLOOKUP(CONCATENATE("EUR",C2556),[1]GEINDICE!AR$1:AS$65536,2,0),"")</f>
        <v>3950.2832070203431</v>
      </c>
      <c r="AF2556" s="33">
        <f>IFERROR($AA2556/VLOOKUP(CONCATENATE("EUR",C2556),[1]GEINDICE!AR$1:AS$65536,2,0),"")</f>
        <v>748.39426246509777</v>
      </c>
      <c r="AG2556" s="48" t="str">
        <f>VLOOKUP(E2556,[1]Apresentação!AW$1:AX$65536,2,0)</f>
        <v xml:space="preserve">                    2 - LEATHER AUXILIARIES</v>
      </c>
      <c r="AH2556" s="48" t="str">
        <f t="shared" si="673"/>
        <v xml:space="preserve">         5215000004 - PROVOL BL BR</v>
      </c>
      <c r="AI2556" s="49" t="str">
        <f t="shared" si="674"/>
        <v xml:space="preserve">     L00282 - DALPIAZ ACABAMENTO EM COURO LTDA</v>
      </c>
      <c r="AJ2556" t="str">
        <f t="shared" si="675"/>
        <v xml:space="preserve">     90 - SALES</v>
      </c>
      <c r="AK2556" t="str">
        <f t="shared" si="676"/>
        <v/>
      </c>
      <c r="AL2556">
        <f t="shared" si="677"/>
        <v>10</v>
      </c>
      <c r="AM2556" t="str">
        <f t="shared" si="678"/>
        <v>2025 10</v>
      </c>
      <c r="AN2556" t="str">
        <f t="shared" si="679"/>
        <v xml:space="preserve">DALPIAZ </v>
      </c>
    </row>
    <row r="2557" spans="1:40" x14ac:dyDescent="0.35">
      <c r="A2557">
        <v>82796</v>
      </c>
      <c r="B2557" t="s">
        <v>274</v>
      </c>
      <c r="C2557" s="31">
        <v>45824</v>
      </c>
      <c r="D2557" t="s">
        <v>373</v>
      </c>
      <c r="E2557" t="s">
        <v>374</v>
      </c>
      <c r="F2557" t="s">
        <v>791</v>
      </c>
      <c r="G2557" t="s">
        <v>792</v>
      </c>
      <c r="H2557" t="s">
        <v>895</v>
      </c>
      <c r="I2557" t="s">
        <v>896</v>
      </c>
      <c r="J2557">
        <v>2040</v>
      </c>
      <c r="K2557">
        <v>21570.720000000001</v>
      </c>
      <c r="L2557">
        <v>13490.87594</v>
      </c>
      <c r="M2557">
        <v>4344.37</v>
      </c>
      <c r="N2557">
        <v>10.573879999999999</v>
      </c>
      <c r="O2557" s="32">
        <f t="shared" si="663"/>
        <v>17226.350000000002</v>
      </c>
      <c r="P2557" s="32">
        <f t="shared" si="664"/>
        <v>3735.4740600000023</v>
      </c>
      <c r="Q2557">
        <v>741467</v>
      </c>
      <c r="R2557" t="s">
        <v>312</v>
      </c>
      <c r="S2557" t="s">
        <v>457</v>
      </c>
      <c r="T2557" t="str">
        <f t="shared" si="665"/>
        <v>VEN</v>
      </c>
      <c r="U2557" t="s">
        <v>437</v>
      </c>
      <c r="V2557" s="33">
        <f t="shared" si="666"/>
        <v>21570.720000000001</v>
      </c>
      <c r="W2557">
        <f t="shared" si="667"/>
        <v>2040</v>
      </c>
      <c r="X2557" s="33">
        <f t="shared" si="668"/>
        <v>17226.350000000002</v>
      </c>
      <c r="Y2557" s="33">
        <f t="shared" si="669"/>
        <v>4344.37</v>
      </c>
      <c r="Z2557" s="45">
        <f t="shared" si="670"/>
        <v>0.15425883141591945</v>
      </c>
      <c r="AA2557" s="33">
        <f t="shared" si="671"/>
        <v>3327.4740600000023</v>
      </c>
      <c r="AB2557" s="45">
        <f t="shared" si="672"/>
        <v>0.19316187468616403</v>
      </c>
      <c r="AC2557" s="33">
        <f>IFERROR($X2557/VLOOKUP(CONCATENATE("USD",C2557),[1]GEINDICE!AR$1:AS$65536,2,0),"")</f>
        <v>3125.0748326469893</v>
      </c>
      <c r="AD2557" s="33">
        <f>IFERROR($AA2557/VLOOKUP(CONCATENATE("USD",C2557),[1]GEINDICE!AR$1:AS$65536,2,0),"")</f>
        <v>603.64531320864285</v>
      </c>
      <c r="AE2557" s="33">
        <f>IFERROR($X2557/VLOOKUP(CONCATENATE("EUR",C2557),[1]GEINDICE!AR$1:AS$65536,2,0),"")</f>
        <v>2698.4476330712118</v>
      </c>
      <c r="AF2557" s="33">
        <f>IFERROR($AA2557/VLOOKUP(CONCATENATE("EUR",C2557),[1]GEINDICE!AR$1:AS$65536,2,0),"")</f>
        <v>521.23720354647742</v>
      </c>
      <c r="AG2557" s="48" t="str">
        <f>VLOOKUP(E2557,[1]Apresentação!AW$1:AX$65536,2,0)</f>
        <v xml:space="preserve">                    2 - LEATHER AUXILIARIES</v>
      </c>
      <c r="AH2557" s="48" t="str">
        <f t="shared" si="673"/>
        <v xml:space="preserve">         5215000004 - PROVOL BL BR</v>
      </c>
      <c r="AI2557" s="49" t="str">
        <f t="shared" si="674"/>
        <v xml:space="preserve">     L00282 - DALPIAZ ACABAMENTO EM COURO LTDA</v>
      </c>
      <c r="AJ2557" t="str">
        <f t="shared" si="675"/>
        <v xml:space="preserve">     90 - SALES</v>
      </c>
      <c r="AK2557" t="str">
        <f t="shared" si="676"/>
        <v/>
      </c>
      <c r="AL2557">
        <f t="shared" si="677"/>
        <v>6</v>
      </c>
      <c r="AM2557" t="str">
        <f t="shared" si="678"/>
        <v>2025 6</v>
      </c>
      <c r="AN2557" t="str">
        <f t="shared" si="679"/>
        <v xml:space="preserve">DALPIAZ </v>
      </c>
    </row>
    <row r="2558" spans="1:40" x14ac:dyDescent="0.35">
      <c r="A2558">
        <v>83675</v>
      </c>
      <c r="B2558" t="s">
        <v>274</v>
      </c>
      <c r="C2558" s="31">
        <v>45897</v>
      </c>
      <c r="D2558" t="s">
        <v>373</v>
      </c>
      <c r="E2558" t="s">
        <v>374</v>
      </c>
      <c r="F2558" t="s">
        <v>897</v>
      </c>
      <c r="G2558" t="s">
        <v>898</v>
      </c>
      <c r="H2558" t="s">
        <v>895</v>
      </c>
      <c r="I2558" t="s">
        <v>896</v>
      </c>
      <c r="J2558">
        <v>480</v>
      </c>
      <c r="K2558">
        <v>4963.83</v>
      </c>
      <c r="L2558">
        <v>2818.6780600000002</v>
      </c>
      <c r="M2558">
        <v>999.72</v>
      </c>
      <c r="N2558">
        <v>10.34132</v>
      </c>
      <c r="O2558" s="32">
        <f t="shared" si="663"/>
        <v>3964.1099999999997</v>
      </c>
      <c r="P2558" s="32">
        <f t="shared" si="664"/>
        <v>1145.4319399999995</v>
      </c>
      <c r="Q2558">
        <v>759975</v>
      </c>
      <c r="R2558" t="s">
        <v>312</v>
      </c>
      <c r="S2558" t="s">
        <v>457</v>
      </c>
      <c r="T2558" t="str">
        <f t="shared" si="665"/>
        <v>VEN</v>
      </c>
      <c r="U2558" t="s">
        <v>437</v>
      </c>
      <c r="V2558" s="33">
        <f t="shared" si="666"/>
        <v>4963.83</v>
      </c>
      <c r="W2558">
        <f t="shared" si="667"/>
        <v>480</v>
      </c>
      <c r="X2558" s="33">
        <f t="shared" si="668"/>
        <v>3964.1099999999997</v>
      </c>
      <c r="Y2558" s="33">
        <f t="shared" si="669"/>
        <v>999.72</v>
      </c>
      <c r="Z2558" s="45">
        <f t="shared" si="670"/>
        <v>0.21141576967784947</v>
      </c>
      <c r="AA2558" s="33">
        <f t="shared" si="671"/>
        <v>1049.4319399999995</v>
      </c>
      <c r="AB2558" s="45">
        <f t="shared" si="672"/>
        <v>0.26473330457530181</v>
      </c>
      <c r="AC2558" s="33">
        <f>IFERROR($X2558/VLOOKUP(CONCATENATE("USD",C2558),[1]GEINDICE!AR$1:AS$65536,2,0),"")</f>
        <v>732.53441744433144</v>
      </c>
      <c r="AD2558" s="33">
        <f>IFERROR($AA2558/VLOOKUP(CONCATENATE("USD",C2558),[1]GEINDICE!AR$1:AS$65536,2,0),"")</f>
        <v>193.92625704518144</v>
      </c>
      <c r="AE2558" s="33">
        <f>IFERROR($X2558/VLOOKUP(CONCATENATE("EUR",C2558),[1]GEINDICE!AR$1:AS$65536,2,0),"")</f>
        <v>627.49073986133533</v>
      </c>
      <c r="AF2558" s="33">
        <f>IFERROR($AA2558/VLOOKUP(CONCATENATE("EUR",C2558),[1]GEINDICE!AR$1:AS$65536,2,0),"")</f>
        <v>166.11769715389235</v>
      </c>
      <c r="AG2558" s="48" t="str">
        <f>VLOOKUP(E2558,[1]Apresentação!AW$1:AX$65536,2,0)</f>
        <v xml:space="preserve">                    2 - LEATHER AUXILIARIES</v>
      </c>
      <c r="AH2558" s="48" t="str">
        <f t="shared" si="673"/>
        <v xml:space="preserve">         5215000004 - PROVOL BL BR</v>
      </c>
      <c r="AI2558" s="49" t="str">
        <f t="shared" si="674"/>
        <v xml:space="preserve">     L00192 - KROMATICA INDUSTRIA E COMERCIO DE  PROD QUIMICOS LTDA</v>
      </c>
      <c r="AJ2558" t="str">
        <f t="shared" si="675"/>
        <v xml:space="preserve">     90 - SALES</v>
      </c>
      <c r="AK2558" t="str">
        <f t="shared" si="676"/>
        <v/>
      </c>
      <c r="AL2558">
        <f t="shared" si="677"/>
        <v>8</v>
      </c>
      <c r="AM2558" t="str">
        <f t="shared" si="678"/>
        <v>2025 8</v>
      </c>
      <c r="AN2558" t="str">
        <f t="shared" si="679"/>
        <v xml:space="preserve">KROMATICA </v>
      </c>
    </row>
    <row r="2559" spans="1:40" x14ac:dyDescent="0.35">
      <c r="A2559">
        <v>83622</v>
      </c>
      <c r="B2559" t="s">
        <v>274</v>
      </c>
      <c r="C2559" s="31">
        <v>45894</v>
      </c>
      <c r="D2559" t="s">
        <v>373</v>
      </c>
      <c r="E2559" t="s">
        <v>374</v>
      </c>
      <c r="F2559" t="s">
        <v>897</v>
      </c>
      <c r="G2559" t="s">
        <v>898</v>
      </c>
      <c r="H2559" t="s">
        <v>895</v>
      </c>
      <c r="I2559" t="s">
        <v>896</v>
      </c>
      <c r="J2559">
        <v>240</v>
      </c>
      <c r="K2559">
        <v>2480.2800000000002</v>
      </c>
      <c r="L2559">
        <v>1409.3390300000001</v>
      </c>
      <c r="M2559">
        <v>499.53</v>
      </c>
      <c r="N2559">
        <v>10.334479999999999</v>
      </c>
      <c r="O2559" s="32">
        <f t="shared" si="663"/>
        <v>1980.7500000000002</v>
      </c>
      <c r="P2559" s="32">
        <f t="shared" si="664"/>
        <v>571.41097000000013</v>
      </c>
      <c r="Q2559">
        <v>759702</v>
      </c>
      <c r="R2559" t="s">
        <v>312</v>
      </c>
      <c r="S2559" t="s">
        <v>457</v>
      </c>
      <c r="T2559" t="str">
        <f t="shared" si="665"/>
        <v>VEN</v>
      </c>
      <c r="U2559" t="s">
        <v>437</v>
      </c>
      <c r="V2559" s="33">
        <f t="shared" si="666"/>
        <v>2480.2800000000002</v>
      </c>
      <c r="W2559">
        <f t="shared" si="667"/>
        <v>240</v>
      </c>
      <c r="X2559" s="33">
        <f t="shared" si="668"/>
        <v>1980.7500000000002</v>
      </c>
      <c r="Y2559" s="33">
        <f t="shared" si="669"/>
        <v>499.53</v>
      </c>
      <c r="Z2559" s="45">
        <f t="shared" si="670"/>
        <v>0.21102898463076752</v>
      </c>
      <c r="AA2559" s="33">
        <f t="shared" si="671"/>
        <v>523.41097000000013</v>
      </c>
      <c r="AB2559" s="45">
        <f t="shared" si="672"/>
        <v>0.26424888047456774</v>
      </c>
      <c r="AC2559" s="33">
        <f>IFERROR($X2559/VLOOKUP(CONCATENATE("USD",C2559),[1]GEINDICE!AR$1:AS$65536,2,0),"")</f>
        <v>365.62742274892014</v>
      </c>
      <c r="AD2559" s="33">
        <f>IFERROR($AA2559/VLOOKUP(CONCATENATE("USD",C2559),[1]GEINDICE!AR$1:AS$65536,2,0),"")</f>
        <v>96.61663713220365</v>
      </c>
      <c r="AE2559" s="33">
        <f>IFERROR($X2559/VLOOKUP(CONCATENATE("EUR",C2559),[1]GEINDICE!AR$1:AS$65536,2,0),"")</f>
        <v>313.28092873185085</v>
      </c>
      <c r="AF2559" s="33">
        <f>IFERROR($AA2559/VLOOKUP(CONCATENATE("EUR",C2559),[1]GEINDICE!AR$1:AS$65536,2,0),"")</f>
        <v>82.784134691424427</v>
      </c>
      <c r="AG2559" s="48" t="str">
        <f>VLOOKUP(E2559,[1]Apresentação!AW$1:AX$65536,2,0)</f>
        <v xml:space="preserve">                    2 - LEATHER AUXILIARIES</v>
      </c>
      <c r="AH2559" s="48" t="str">
        <f t="shared" si="673"/>
        <v xml:space="preserve">         5215000004 - PROVOL BL BR</v>
      </c>
      <c r="AI2559" s="49" t="str">
        <f t="shared" si="674"/>
        <v xml:space="preserve">     L00192 - KROMATICA INDUSTRIA E COMERCIO DE  PROD QUIMICOS LTDA</v>
      </c>
      <c r="AJ2559" t="str">
        <f t="shared" si="675"/>
        <v xml:space="preserve">     90 - SALES</v>
      </c>
      <c r="AK2559" t="str">
        <f t="shared" si="676"/>
        <v/>
      </c>
      <c r="AL2559">
        <f t="shared" si="677"/>
        <v>8</v>
      </c>
      <c r="AM2559" t="str">
        <f t="shared" si="678"/>
        <v>2025 8</v>
      </c>
      <c r="AN2559" t="str">
        <f t="shared" si="679"/>
        <v xml:space="preserve">KROMATICA </v>
      </c>
    </row>
    <row r="2560" spans="1:40" x14ac:dyDescent="0.35">
      <c r="A2560">
        <v>83623</v>
      </c>
      <c r="B2560" t="s">
        <v>274</v>
      </c>
      <c r="C2560" s="31">
        <v>45894</v>
      </c>
      <c r="D2560" t="s">
        <v>373</v>
      </c>
      <c r="E2560" t="s">
        <v>374</v>
      </c>
      <c r="F2560" t="s">
        <v>791</v>
      </c>
      <c r="G2560" t="s">
        <v>792</v>
      </c>
      <c r="H2560" t="s">
        <v>895</v>
      </c>
      <c r="I2560" t="s">
        <v>896</v>
      </c>
      <c r="J2560">
        <v>2520</v>
      </c>
      <c r="K2560">
        <v>26042.89</v>
      </c>
      <c r="L2560">
        <v>14798.059810000001</v>
      </c>
      <c r="M2560">
        <v>5245.07</v>
      </c>
      <c r="N2560">
        <v>10.334479999999999</v>
      </c>
      <c r="O2560" s="32">
        <f t="shared" si="663"/>
        <v>20797.82</v>
      </c>
      <c r="P2560" s="32">
        <f t="shared" si="664"/>
        <v>5999.7601899999991</v>
      </c>
      <c r="Q2560">
        <v>759705</v>
      </c>
      <c r="R2560" t="s">
        <v>312</v>
      </c>
      <c r="S2560" t="s">
        <v>457</v>
      </c>
      <c r="T2560" t="str">
        <f t="shared" si="665"/>
        <v>VEN</v>
      </c>
      <c r="U2560" t="s">
        <v>437</v>
      </c>
      <c r="V2560" s="33">
        <f t="shared" si="666"/>
        <v>26042.89</v>
      </c>
      <c r="W2560">
        <f t="shared" si="667"/>
        <v>2520</v>
      </c>
      <c r="X2560" s="33">
        <f t="shared" si="668"/>
        <v>20797.82</v>
      </c>
      <c r="Y2560" s="33">
        <f t="shared" si="669"/>
        <v>5245.07</v>
      </c>
      <c r="Z2560" s="45">
        <f t="shared" si="670"/>
        <v>0.21102727807858496</v>
      </c>
      <c r="AA2560" s="33">
        <f t="shared" si="671"/>
        <v>5495.7601899999991</v>
      </c>
      <c r="AB2560" s="45">
        <f t="shared" si="672"/>
        <v>0.26424693501530444</v>
      </c>
      <c r="AC2560" s="33">
        <f>IFERROR($X2560/VLOOKUP(CONCATENATE("USD",C2560),[1]GEINDICE!AR$1:AS$65536,2,0),"")</f>
        <v>3839.0777863919957</v>
      </c>
      <c r="AD2560" s="33">
        <f>IFERROR($AA2560/VLOOKUP(CONCATENATE("USD",C2560),[1]GEINDICE!AR$1:AS$65536,2,0),"")</f>
        <v>1014.4645383394245</v>
      </c>
      <c r="AE2560" s="33">
        <f>IFERROR($X2560/VLOOKUP(CONCATENATE("EUR",C2560),[1]GEINDICE!AR$1:AS$65536,2,0),"")</f>
        <v>3289.4410527314708</v>
      </c>
      <c r="AF2560" s="33">
        <f>IFERROR($AA2560/VLOOKUP(CONCATENATE("EUR",C2560),[1]GEINDICE!AR$1:AS$65536,2,0),"")</f>
        <v>869.22471609780769</v>
      </c>
      <c r="AG2560" s="48" t="str">
        <f>VLOOKUP(E2560,[1]Apresentação!AW$1:AX$65536,2,0)</f>
        <v xml:space="preserve">                    2 - LEATHER AUXILIARIES</v>
      </c>
      <c r="AH2560" s="48" t="str">
        <f t="shared" si="673"/>
        <v xml:space="preserve">         5215000004 - PROVOL BL BR</v>
      </c>
      <c r="AI2560" s="49" t="str">
        <f t="shared" si="674"/>
        <v xml:space="preserve">     L00282 - DALPIAZ ACABAMENTO EM COURO LTDA</v>
      </c>
      <c r="AJ2560" t="str">
        <f t="shared" si="675"/>
        <v xml:space="preserve">     90 - SALES</v>
      </c>
      <c r="AK2560" t="str">
        <f t="shared" si="676"/>
        <v/>
      </c>
      <c r="AL2560">
        <f t="shared" si="677"/>
        <v>8</v>
      </c>
      <c r="AM2560" t="str">
        <f t="shared" si="678"/>
        <v>2025 8</v>
      </c>
      <c r="AN2560" t="str">
        <f t="shared" si="679"/>
        <v xml:space="preserve">DALPIAZ </v>
      </c>
    </row>
    <row r="2561" spans="1:40" x14ac:dyDescent="0.35">
      <c r="A2561">
        <v>83541</v>
      </c>
      <c r="B2561" t="s">
        <v>274</v>
      </c>
      <c r="C2561" s="31">
        <v>45887</v>
      </c>
      <c r="D2561" t="s">
        <v>373</v>
      </c>
      <c r="E2561" t="s">
        <v>374</v>
      </c>
      <c r="F2561" t="s">
        <v>791</v>
      </c>
      <c r="G2561" t="s">
        <v>792</v>
      </c>
      <c r="H2561" t="s">
        <v>895</v>
      </c>
      <c r="I2561" t="s">
        <v>896</v>
      </c>
      <c r="J2561">
        <v>2520</v>
      </c>
      <c r="K2561">
        <v>25820.73</v>
      </c>
      <c r="L2561">
        <v>16427.255710000001</v>
      </c>
      <c r="M2561">
        <v>5200.33</v>
      </c>
      <c r="N2561">
        <v>10.246319999999999</v>
      </c>
      <c r="O2561" s="32">
        <f t="shared" si="663"/>
        <v>20620.400000000001</v>
      </c>
      <c r="P2561" s="32">
        <f t="shared" si="664"/>
        <v>4193.1442900000002</v>
      </c>
      <c r="Q2561">
        <v>757274</v>
      </c>
      <c r="R2561" t="s">
        <v>312</v>
      </c>
      <c r="S2561" t="s">
        <v>457</v>
      </c>
      <c r="T2561" t="str">
        <f t="shared" si="665"/>
        <v>VEN</v>
      </c>
      <c r="U2561" t="s">
        <v>437</v>
      </c>
      <c r="V2561" s="33">
        <f t="shared" si="666"/>
        <v>25820.73</v>
      </c>
      <c r="W2561">
        <f t="shared" si="667"/>
        <v>2520</v>
      </c>
      <c r="X2561" s="33">
        <f t="shared" si="668"/>
        <v>20620.400000000001</v>
      </c>
      <c r="Y2561" s="33">
        <f t="shared" si="669"/>
        <v>5200.33</v>
      </c>
      <c r="Z2561" s="45">
        <f t="shared" si="670"/>
        <v>0.14287529012541475</v>
      </c>
      <c r="AA2561" s="33">
        <f t="shared" si="671"/>
        <v>3689.1442900000002</v>
      </c>
      <c r="AB2561" s="45">
        <f t="shared" si="672"/>
        <v>0.17890750373416617</v>
      </c>
      <c r="AC2561" s="33">
        <f>IFERROR($X2561/VLOOKUP(CONCATENATE("USD",C2561),[1]GEINDICE!AR$1:AS$65536,2,0),"")</f>
        <v>3807.6631889945525</v>
      </c>
      <c r="AD2561" s="33">
        <f>IFERROR($AA2561/VLOOKUP(CONCATENATE("USD",C2561),[1]GEINDICE!AR$1:AS$65536,2,0),"")</f>
        <v>681.21951620348989</v>
      </c>
      <c r="AE2561" s="33">
        <f>IFERROR($X2561/VLOOKUP(CONCATENATE("EUR",C2561),[1]GEINDICE!AR$1:AS$65536,2,0),"")</f>
        <v>3263.5993859107671</v>
      </c>
      <c r="AF2561" s="33">
        <f>IFERROR($AA2561/VLOOKUP(CONCATENATE("EUR",C2561),[1]GEINDICE!AR$1:AS$65536,2,0),"")</f>
        <v>583.88241932165295</v>
      </c>
      <c r="AG2561" s="48" t="str">
        <f>VLOOKUP(E2561,[1]Apresentação!AW$1:AX$65536,2,0)</f>
        <v xml:space="preserve">                    2 - LEATHER AUXILIARIES</v>
      </c>
      <c r="AH2561" s="48" t="str">
        <f t="shared" si="673"/>
        <v xml:space="preserve">         5215000004 - PROVOL BL BR</v>
      </c>
      <c r="AI2561" s="49" t="str">
        <f t="shared" si="674"/>
        <v xml:space="preserve">     L00282 - DALPIAZ ACABAMENTO EM COURO LTDA</v>
      </c>
      <c r="AJ2561" t="str">
        <f t="shared" si="675"/>
        <v xml:space="preserve">     90 - SALES</v>
      </c>
      <c r="AK2561" t="str">
        <f t="shared" si="676"/>
        <v/>
      </c>
      <c r="AL2561">
        <f t="shared" si="677"/>
        <v>8</v>
      </c>
      <c r="AM2561" t="str">
        <f t="shared" si="678"/>
        <v>2025 8</v>
      </c>
      <c r="AN2561" t="str">
        <f t="shared" si="679"/>
        <v xml:space="preserve">DALPIAZ </v>
      </c>
    </row>
    <row r="2562" spans="1:40" x14ac:dyDescent="0.35">
      <c r="A2562">
        <v>83014</v>
      </c>
      <c r="B2562" t="s">
        <v>274</v>
      </c>
      <c r="C2562" s="31">
        <v>45845</v>
      </c>
      <c r="D2562" t="s">
        <v>373</v>
      </c>
      <c r="E2562" t="s">
        <v>374</v>
      </c>
      <c r="F2562" t="s">
        <v>791</v>
      </c>
      <c r="G2562" t="s">
        <v>792</v>
      </c>
      <c r="H2562" t="s">
        <v>895</v>
      </c>
      <c r="I2562" t="s">
        <v>896</v>
      </c>
      <c r="J2562">
        <v>2520</v>
      </c>
      <c r="K2562">
        <v>25898.29</v>
      </c>
      <c r="L2562">
        <v>16427.222959999999</v>
      </c>
      <c r="M2562">
        <v>5215.9399999999996</v>
      </c>
      <c r="N2562">
        <v>10.277100000000001</v>
      </c>
      <c r="O2562" s="32">
        <f t="shared" si="663"/>
        <v>20682.350000000002</v>
      </c>
      <c r="P2562" s="32">
        <f t="shared" si="664"/>
        <v>4255.127040000003</v>
      </c>
      <c r="Q2562">
        <v>743052</v>
      </c>
      <c r="R2562" t="s">
        <v>312</v>
      </c>
      <c r="S2562" t="s">
        <v>457</v>
      </c>
      <c r="T2562" t="str">
        <f t="shared" si="665"/>
        <v>VEN</v>
      </c>
      <c r="U2562" t="s">
        <v>437</v>
      </c>
      <c r="V2562" s="33">
        <f t="shared" si="666"/>
        <v>25898.29</v>
      </c>
      <c r="W2562">
        <f t="shared" si="667"/>
        <v>2520</v>
      </c>
      <c r="X2562" s="33">
        <f t="shared" si="668"/>
        <v>20682.350000000002</v>
      </c>
      <c r="Y2562" s="33">
        <f t="shared" si="669"/>
        <v>5215.9399999999996</v>
      </c>
      <c r="Z2562" s="45">
        <f t="shared" si="670"/>
        <v>0.14484072268864095</v>
      </c>
      <c r="AA2562" s="33">
        <f t="shared" si="671"/>
        <v>3751.127040000003</v>
      </c>
      <c r="AB2562" s="45">
        <f t="shared" si="672"/>
        <v>0.18136851179870772</v>
      </c>
      <c r="AC2562" s="33">
        <f>IFERROR($X2562/VLOOKUP(CONCATENATE("USD",C2562),[1]GEINDICE!AR$1:AS$65536,2,0),"")</f>
        <v>3791.3092095615193</v>
      </c>
      <c r="AD2562" s="33">
        <f>IFERROR($AA2562/VLOOKUP(CONCATENATE("USD",C2562),[1]GEINDICE!AR$1:AS$65536,2,0),"")</f>
        <v>687.62410910690767</v>
      </c>
      <c r="AE2562" s="33">
        <f>IFERROR($X2562/VLOOKUP(CONCATENATE("EUR",C2562),[1]GEINDICE!AR$1:AS$65536,2,0),"")</f>
        <v>3231.3142517888946</v>
      </c>
      <c r="AF2562" s="33">
        <f>IFERROR($AA2562/VLOOKUP(CONCATENATE("EUR",C2562),[1]GEINDICE!AR$1:AS$65536,2,0),"")</f>
        <v>586.05865700090658</v>
      </c>
      <c r="AG2562" s="48" t="str">
        <f>VLOOKUP(E2562,[1]Apresentação!AW$1:AX$65536,2,0)</f>
        <v xml:space="preserve">                    2 - LEATHER AUXILIARIES</v>
      </c>
      <c r="AH2562" s="48" t="str">
        <f t="shared" si="673"/>
        <v xml:space="preserve">         5215000004 - PROVOL BL BR</v>
      </c>
      <c r="AI2562" s="49" t="str">
        <f t="shared" si="674"/>
        <v xml:space="preserve">     L00282 - DALPIAZ ACABAMENTO EM COURO LTDA</v>
      </c>
      <c r="AJ2562" t="str">
        <f t="shared" si="675"/>
        <v xml:space="preserve">     90 - SALES</v>
      </c>
      <c r="AK2562" t="str">
        <f t="shared" si="676"/>
        <v/>
      </c>
      <c r="AL2562">
        <f t="shared" si="677"/>
        <v>7</v>
      </c>
      <c r="AM2562" t="str">
        <f t="shared" si="678"/>
        <v>2025 7</v>
      </c>
      <c r="AN2562" t="str">
        <f t="shared" si="679"/>
        <v xml:space="preserve">DALPIAZ </v>
      </c>
    </row>
    <row r="2563" spans="1:40" x14ac:dyDescent="0.35">
      <c r="A2563">
        <v>84484</v>
      </c>
      <c r="B2563" t="s">
        <v>274</v>
      </c>
      <c r="C2563" s="31">
        <v>45964</v>
      </c>
      <c r="D2563" t="s">
        <v>373</v>
      </c>
      <c r="E2563" t="s">
        <v>374</v>
      </c>
      <c r="F2563" t="s">
        <v>791</v>
      </c>
      <c r="G2563" t="s">
        <v>792</v>
      </c>
      <c r="H2563" t="s">
        <v>895</v>
      </c>
      <c r="I2563" t="s">
        <v>896</v>
      </c>
      <c r="J2563">
        <v>3000</v>
      </c>
      <c r="K2563">
        <v>30690.510000000002</v>
      </c>
      <c r="L2563">
        <v>19467.838960000001</v>
      </c>
      <c r="M2563">
        <v>6181.11</v>
      </c>
      <c r="N2563">
        <v>10.230169999999999</v>
      </c>
      <c r="O2563" s="32">
        <f t="shared" si="663"/>
        <v>24509.4</v>
      </c>
      <c r="P2563" s="32">
        <f t="shared" si="664"/>
        <v>5041.5610400000005</v>
      </c>
      <c r="Q2563">
        <v>765990</v>
      </c>
      <c r="R2563" t="s">
        <v>312</v>
      </c>
      <c r="S2563" t="s">
        <v>457</v>
      </c>
      <c r="T2563" t="str">
        <f t="shared" si="665"/>
        <v>VEN</v>
      </c>
      <c r="U2563" t="s">
        <v>437</v>
      </c>
      <c r="V2563" s="33">
        <f t="shared" si="666"/>
        <v>30690.510000000002</v>
      </c>
      <c r="W2563">
        <f t="shared" si="667"/>
        <v>3000</v>
      </c>
      <c r="X2563" s="33">
        <f t="shared" si="668"/>
        <v>24509.4</v>
      </c>
      <c r="Y2563" s="33">
        <f t="shared" si="669"/>
        <v>6181.11</v>
      </c>
      <c r="Z2563" s="45">
        <f t="shared" si="670"/>
        <v>0.14472099160294177</v>
      </c>
      <c r="AA2563" s="33">
        <f t="shared" si="671"/>
        <v>4441.5610400000005</v>
      </c>
      <c r="AB2563" s="45">
        <f t="shared" si="672"/>
        <v>0.18121867691579557</v>
      </c>
      <c r="AC2563" s="33" t="str">
        <f>IFERROR($X2563/VLOOKUP(CONCATENATE("USD",C2563),[1]GEINDICE!AR$1:AS$65536,2,0),"")</f>
        <v/>
      </c>
      <c r="AD2563" s="33" t="str">
        <f>IFERROR($AA2563/VLOOKUP(CONCATENATE("USD",C2563),[1]GEINDICE!AR$1:AS$65536,2,0),"")</f>
        <v/>
      </c>
      <c r="AE2563" s="33" t="str">
        <f>IFERROR($X2563/VLOOKUP(CONCATENATE("EUR",C2563),[1]GEINDICE!AR$1:AS$65536,2,0),"")</f>
        <v/>
      </c>
      <c r="AF2563" s="33" t="str">
        <f>IFERROR($AA2563/VLOOKUP(CONCATENATE("EUR",C2563),[1]GEINDICE!AR$1:AS$65536,2,0),"")</f>
        <v/>
      </c>
      <c r="AG2563" s="48" t="str">
        <f>VLOOKUP(E2563,[1]Apresentação!AW$1:AX$65536,2,0)</f>
        <v xml:space="preserve">                    2 - LEATHER AUXILIARIES</v>
      </c>
      <c r="AH2563" s="48" t="str">
        <f t="shared" si="673"/>
        <v xml:space="preserve">         5215000004 - PROVOL BL BR</v>
      </c>
      <c r="AI2563" s="49" t="str">
        <f t="shared" si="674"/>
        <v xml:space="preserve">     L00282 - DALPIAZ ACABAMENTO EM COURO LTDA</v>
      </c>
      <c r="AJ2563" t="str">
        <f t="shared" si="675"/>
        <v xml:space="preserve">     90 - SALES</v>
      </c>
      <c r="AK2563" t="str">
        <f t="shared" si="676"/>
        <v/>
      </c>
      <c r="AL2563">
        <f t="shared" si="677"/>
        <v>11</v>
      </c>
      <c r="AM2563" t="str">
        <f t="shared" si="678"/>
        <v>2025 11</v>
      </c>
      <c r="AN2563" t="str">
        <f t="shared" si="679"/>
        <v xml:space="preserve">DALPIAZ </v>
      </c>
    </row>
    <row r="2564" spans="1:40" x14ac:dyDescent="0.35">
      <c r="A2564">
        <v>84165</v>
      </c>
      <c r="B2564" t="s">
        <v>274</v>
      </c>
      <c r="C2564" s="31">
        <v>45938</v>
      </c>
      <c r="D2564" t="s">
        <v>373</v>
      </c>
      <c r="E2564" t="s">
        <v>374</v>
      </c>
      <c r="F2564" t="s">
        <v>704</v>
      </c>
      <c r="G2564" t="s">
        <v>705</v>
      </c>
      <c r="H2564" t="s">
        <v>895</v>
      </c>
      <c r="I2564" t="s">
        <v>896</v>
      </c>
      <c r="J2564">
        <v>120</v>
      </c>
      <c r="K2564">
        <v>1299.92</v>
      </c>
      <c r="L2564">
        <v>738.83362</v>
      </c>
      <c r="M2564">
        <v>261.8</v>
      </c>
      <c r="N2564">
        <v>10.832689999999999</v>
      </c>
      <c r="O2564" s="32">
        <f t="shared" ref="O2564:O2627" si="680">$K2564-$Y2564</f>
        <v>1038.1200000000001</v>
      </c>
      <c r="P2564" s="32">
        <f t="shared" ref="P2564:P2627" si="681">($O2564-$L2564)</f>
        <v>299.28638000000012</v>
      </c>
      <c r="Q2564">
        <v>763681</v>
      </c>
      <c r="R2564" t="s">
        <v>312</v>
      </c>
      <c r="S2564" t="s">
        <v>457</v>
      </c>
      <c r="T2564" t="str">
        <f t="shared" ref="T2564:T2627" si="682">MID($U2564,1,3)</f>
        <v>VEN</v>
      </c>
      <c r="U2564" t="s">
        <v>348</v>
      </c>
      <c r="V2564" s="33">
        <f t="shared" ref="V2564:V2627" si="683">IF($T2564="DEV",-$K2564,$K2564)</f>
        <v>1299.92</v>
      </c>
      <c r="W2564">
        <f t="shared" ref="W2564:W2627" si="684">IF($T2564="DEV",-$J2564,$J2564)</f>
        <v>120</v>
      </c>
      <c r="X2564" s="33">
        <f t="shared" ref="X2564:X2627" si="685">$V2564-$Y2564</f>
        <v>1038.1200000000001</v>
      </c>
      <c r="Y2564" s="33">
        <f t="shared" ref="Y2564:Y2627" si="686">IF(A2564=59876,M2564,IF(A2564=59868,M2564,IF(R2564="6111",((K2564*0.12)+M2564),IF(T2564="DEV",-M2564,M2564))))</f>
        <v>261.8</v>
      </c>
      <c r="Z2564" s="45">
        <f t="shared" ref="Z2564:Z2627" si="687">IFERROR($AA2564/$V2564,0)</f>
        <v>0.21177178595605892</v>
      </c>
      <c r="AA2564" s="33">
        <f t="shared" ref="AA2564:AA2627" si="688">IF(VLOOKUP(AL2564,AR:AS,2,0)="sim",IF($T2564="DEV",($X2564-$L2564),$P2564)-(0.2*W2564),IF(VLOOKUP(AL2564,AR:AS,2,0)="OK",IF($T2564="DEV",($X2564-$L2564),$P2564)-(0.2*W2564),IF($T2564="DEV",($X2564-$L2564),$P2564)))</f>
        <v>275.28638000000012</v>
      </c>
      <c r="AB2564" s="45">
        <f t="shared" ref="AB2564:AB2627" si="689">IFERROR($AA2564/$X2564,0)</f>
        <v>0.26517780218086551</v>
      </c>
      <c r="AC2564" s="33">
        <f>IFERROR($X2564/VLOOKUP(CONCATENATE("USD",C2564),[1]GEINDICE!AR$1:AS$65536,2,0),"")</f>
        <v>194.30624964905385</v>
      </c>
      <c r="AD2564" s="33">
        <f>IFERROR($AA2564/VLOOKUP(CONCATENATE("USD",C2564),[1]GEINDICE!AR$1:AS$65536,2,0),"")</f>
        <v>51.525704231942669</v>
      </c>
      <c r="AE2564" s="33">
        <f>IFERROR($X2564/VLOOKUP(CONCATENATE("EUR",C2564),[1]GEINDICE!AR$1:AS$65536,2,0),"")</f>
        <v>167.40360892071018</v>
      </c>
      <c r="AF2564" s="33">
        <f>IFERROR($AA2564/VLOOKUP(CONCATENATE("EUR",C2564),[1]GEINDICE!AR$1:AS$65536,2,0),"")</f>
        <v>44.391721090739054</v>
      </c>
      <c r="AG2564" s="48" t="str">
        <f>VLOOKUP(E2564,[1]Apresentação!AW$1:AX$65536,2,0)</f>
        <v xml:space="preserve">                    2 - LEATHER AUXILIARIES</v>
      </c>
      <c r="AH2564" s="48" t="str">
        <f t="shared" ref="AH2564:AH2627" si="690">CONCATENATE("         ",H2564," - ",I2564)</f>
        <v xml:space="preserve">         5215000004 - PROVOL BL BR</v>
      </c>
      <c r="AI2564" s="49" t="str">
        <f t="shared" ref="AI2564:AI2627" si="691">CONCATENATE("     ",F2564," - ",G2564)</f>
        <v xml:space="preserve">     L00242 - CBC COUROS E ACABAMENTOS LTDA</v>
      </c>
      <c r="AJ2564" t="str">
        <f t="shared" ref="AJ2564:AJ2627" si="692">IF(RIGHT(I2564,2)="BR","     90 - SALES","     93 - RESALES")</f>
        <v xml:space="preserve">     90 - SALES</v>
      </c>
      <c r="AK2564" t="str">
        <f t="shared" ref="AK2564:AK2627" si="693">IF(R2564="3201","EXP",IF(R2564="7101","EXP",""))</f>
        <v/>
      </c>
      <c r="AL2564">
        <f t="shared" ref="AL2564:AL2627" si="694">VLOOKUP(MONTH(C2564),AQ:AR,2,0)</f>
        <v>10</v>
      </c>
      <c r="AM2564" t="str">
        <f t="shared" ref="AM2564:AM2627" si="695">CONCATENATE(YEAR(C2564)," ",MONTH(C2564))</f>
        <v>2025 10</v>
      </c>
      <c r="AN2564" t="str">
        <f t="shared" ref="AN2564:AN2627" si="696">MID(G2564,1,SEARCH(" ",G2564,1))</f>
        <v xml:space="preserve">CBC </v>
      </c>
    </row>
    <row r="2565" spans="1:40" x14ac:dyDescent="0.35">
      <c r="A2565">
        <v>83363</v>
      </c>
      <c r="B2565" t="s">
        <v>274</v>
      </c>
      <c r="C2565" s="31">
        <v>45873</v>
      </c>
      <c r="D2565" t="s">
        <v>373</v>
      </c>
      <c r="E2565" t="s">
        <v>374</v>
      </c>
      <c r="F2565" t="s">
        <v>791</v>
      </c>
      <c r="G2565" t="s">
        <v>792</v>
      </c>
      <c r="H2565" t="s">
        <v>895</v>
      </c>
      <c r="I2565" t="s">
        <v>896</v>
      </c>
      <c r="J2565">
        <v>2520</v>
      </c>
      <c r="K2565">
        <v>26542.760000000002</v>
      </c>
      <c r="L2565">
        <v>16427.255710000001</v>
      </c>
      <c r="M2565">
        <v>5345.75</v>
      </c>
      <c r="N2565">
        <v>10.53284</v>
      </c>
      <c r="O2565" s="32">
        <f t="shared" si="680"/>
        <v>21197.010000000002</v>
      </c>
      <c r="P2565" s="32">
        <f t="shared" si="681"/>
        <v>4769.7542900000008</v>
      </c>
      <c r="Q2565">
        <v>747775</v>
      </c>
      <c r="R2565" t="s">
        <v>312</v>
      </c>
      <c r="S2565" t="s">
        <v>457</v>
      </c>
      <c r="T2565" t="str">
        <f t="shared" si="682"/>
        <v>VEN</v>
      </c>
      <c r="U2565" t="s">
        <v>437</v>
      </c>
      <c r="V2565" s="33">
        <f t="shared" si="683"/>
        <v>26542.760000000002</v>
      </c>
      <c r="W2565">
        <f t="shared" si="684"/>
        <v>2520</v>
      </c>
      <c r="X2565" s="33">
        <f t="shared" si="685"/>
        <v>21197.010000000002</v>
      </c>
      <c r="Y2565" s="33">
        <f t="shared" si="686"/>
        <v>5345.75</v>
      </c>
      <c r="Z2565" s="45">
        <f t="shared" si="687"/>
        <v>0.16071253667666816</v>
      </c>
      <c r="AA2565" s="33">
        <f t="shared" si="688"/>
        <v>4265.7542900000008</v>
      </c>
      <c r="AB2565" s="45">
        <f t="shared" si="689"/>
        <v>0.20124320788639533</v>
      </c>
      <c r="AC2565" s="33">
        <f>IFERROR($X2565/VLOOKUP(CONCATENATE("USD",C2565),[1]GEINDICE!AR$1:AS$65536,2,0),"")</f>
        <v>3846.0998312557836</v>
      </c>
      <c r="AD2565" s="33">
        <f>IFERROR($AA2565/VLOOKUP(CONCATENATE("USD",C2565),[1]GEINDICE!AR$1:AS$65536,2,0),"")</f>
        <v>774.00146789323765</v>
      </c>
      <c r="AE2565" s="33">
        <f>IFERROR($X2565/VLOOKUP(CONCATENATE("EUR",C2565),[1]GEINDICE!AR$1:AS$65536,2,0),"")</f>
        <v>3324.7604109481608</v>
      </c>
      <c r="AF2565" s="33">
        <f>IFERROR($AA2565/VLOOKUP(CONCATENATE("EUR",C2565),[1]GEINDICE!AR$1:AS$65536,2,0),"")</f>
        <v>669.0854505528979</v>
      </c>
      <c r="AG2565" s="48" t="str">
        <f>VLOOKUP(E2565,[1]Apresentação!AW$1:AX$65536,2,0)</f>
        <v xml:space="preserve">                    2 - LEATHER AUXILIARIES</v>
      </c>
      <c r="AH2565" s="48" t="str">
        <f t="shared" si="690"/>
        <v xml:space="preserve">         5215000004 - PROVOL BL BR</v>
      </c>
      <c r="AI2565" s="49" t="str">
        <f t="shared" si="691"/>
        <v xml:space="preserve">     L00282 - DALPIAZ ACABAMENTO EM COURO LTDA</v>
      </c>
      <c r="AJ2565" t="str">
        <f t="shared" si="692"/>
        <v xml:space="preserve">     90 - SALES</v>
      </c>
      <c r="AK2565" t="str">
        <f t="shared" si="693"/>
        <v/>
      </c>
      <c r="AL2565">
        <f t="shared" si="694"/>
        <v>8</v>
      </c>
      <c r="AM2565" t="str">
        <f t="shared" si="695"/>
        <v>2025 8</v>
      </c>
      <c r="AN2565" t="str">
        <f t="shared" si="696"/>
        <v xml:space="preserve">DALPIAZ </v>
      </c>
    </row>
    <row r="2566" spans="1:40" x14ac:dyDescent="0.35">
      <c r="A2566">
        <v>82933</v>
      </c>
      <c r="B2566" t="s">
        <v>274</v>
      </c>
      <c r="C2566" s="31">
        <v>45839</v>
      </c>
      <c r="D2566" t="s">
        <v>373</v>
      </c>
      <c r="E2566" t="s">
        <v>374</v>
      </c>
      <c r="F2566" t="s">
        <v>791</v>
      </c>
      <c r="G2566" t="s">
        <v>792</v>
      </c>
      <c r="H2566" t="s">
        <v>895</v>
      </c>
      <c r="I2566" t="s">
        <v>896</v>
      </c>
      <c r="J2566">
        <v>1560</v>
      </c>
      <c r="K2566">
        <v>16174.84</v>
      </c>
      <c r="L2566">
        <v>10169.233260000001</v>
      </c>
      <c r="M2566">
        <v>3257.63</v>
      </c>
      <c r="N2566">
        <v>10.36849</v>
      </c>
      <c r="O2566" s="32">
        <f t="shared" si="680"/>
        <v>12917.21</v>
      </c>
      <c r="P2566" s="32">
        <f t="shared" si="681"/>
        <v>2747.9767399999982</v>
      </c>
      <c r="Q2566">
        <v>742408</v>
      </c>
      <c r="R2566" t="s">
        <v>312</v>
      </c>
      <c r="S2566" t="s">
        <v>457</v>
      </c>
      <c r="T2566" t="str">
        <f t="shared" si="682"/>
        <v>VEN</v>
      </c>
      <c r="U2566" t="s">
        <v>437</v>
      </c>
      <c r="V2566" s="33">
        <f t="shared" si="683"/>
        <v>16174.84</v>
      </c>
      <c r="W2566">
        <f t="shared" si="684"/>
        <v>1560</v>
      </c>
      <c r="X2566" s="33">
        <f t="shared" si="685"/>
        <v>12917.21</v>
      </c>
      <c r="Y2566" s="33">
        <f t="shared" si="686"/>
        <v>3257.63</v>
      </c>
      <c r="Z2566" s="45">
        <f t="shared" si="687"/>
        <v>0.15060283378382711</v>
      </c>
      <c r="AA2566" s="33">
        <f t="shared" si="688"/>
        <v>2435.9767399999982</v>
      </c>
      <c r="AB2566" s="45">
        <f t="shared" si="689"/>
        <v>0.18858381492597848</v>
      </c>
      <c r="AC2566" s="33">
        <f>IFERROR($X2566/VLOOKUP(CONCATENATE("USD",C2566),[1]GEINDICE!AR$1:AS$65536,2,0),"")</f>
        <v>2369.6519968446732</v>
      </c>
      <c r="AD2566" s="33">
        <f>IFERROR($AA2566/VLOOKUP(CONCATENATE("USD",C2566),[1]GEINDICE!AR$1:AS$65536,2,0),"")</f>
        <v>446.87801361193118</v>
      </c>
      <c r="AE2566" s="33">
        <f>IFERROR($X2566/VLOOKUP(CONCATENATE("EUR",C2566),[1]GEINDICE!AR$1:AS$65536,2,0),"")</f>
        <v>2012.2772308075771</v>
      </c>
      <c r="AF2566" s="33">
        <f>IFERROR($AA2566/VLOOKUP(CONCATENATE("EUR",C2566),[1]GEINDICE!AR$1:AS$65536,2,0),"")</f>
        <v>379.4829168743766</v>
      </c>
      <c r="AG2566" s="48" t="str">
        <f>VLOOKUP(E2566,[1]Apresentação!AW$1:AX$65536,2,0)</f>
        <v xml:space="preserve">                    2 - LEATHER AUXILIARIES</v>
      </c>
      <c r="AH2566" s="48" t="str">
        <f t="shared" si="690"/>
        <v xml:space="preserve">         5215000004 - PROVOL BL BR</v>
      </c>
      <c r="AI2566" s="49" t="str">
        <f t="shared" si="691"/>
        <v xml:space="preserve">     L00282 - DALPIAZ ACABAMENTO EM COURO LTDA</v>
      </c>
      <c r="AJ2566" t="str">
        <f t="shared" si="692"/>
        <v xml:space="preserve">     90 - SALES</v>
      </c>
      <c r="AK2566" t="str">
        <f t="shared" si="693"/>
        <v/>
      </c>
      <c r="AL2566">
        <f t="shared" si="694"/>
        <v>7</v>
      </c>
      <c r="AM2566" t="str">
        <f t="shared" si="695"/>
        <v>2025 7</v>
      </c>
      <c r="AN2566" t="str">
        <f t="shared" si="696"/>
        <v xml:space="preserve">DALPIAZ </v>
      </c>
    </row>
    <row r="2567" spans="1:40" x14ac:dyDescent="0.35">
      <c r="A2567">
        <v>84746</v>
      </c>
      <c r="B2567" t="s">
        <v>274</v>
      </c>
      <c r="C2567" s="31">
        <v>45982</v>
      </c>
      <c r="D2567" t="s">
        <v>373</v>
      </c>
      <c r="E2567" t="s">
        <v>374</v>
      </c>
      <c r="F2567" t="s">
        <v>791</v>
      </c>
      <c r="G2567" t="s">
        <v>792</v>
      </c>
      <c r="H2567" t="s">
        <v>895</v>
      </c>
      <c r="I2567" t="s">
        <v>896</v>
      </c>
      <c r="J2567">
        <v>3000</v>
      </c>
      <c r="K2567">
        <v>30407.22</v>
      </c>
      <c r="L2567">
        <v>20577.13247</v>
      </c>
      <c r="M2567">
        <v>6124.05</v>
      </c>
      <c r="N2567">
        <v>10.13574</v>
      </c>
      <c r="O2567" s="32">
        <f t="shared" si="680"/>
        <v>24283.170000000002</v>
      </c>
      <c r="P2567" s="32">
        <f t="shared" si="681"/>
        <v>3706.0375300000014</v>
      </c>
      <c r="Q2567">
        <v>768043</v>
      </c>
      <c r="R2567" t="s">
        <v>312</v>
      </c>
      <c r="S2567" t="s">
        <v>457</v>
      </c>
      <c r="T2567" t="str">
        <f t="shared" si="682"/>
        <v>VEN</v>
      </c>
      <c r="U2567" t="s">
        <v>437</v>
      </c>
      <c r="V2567" s="33">
        <f t="shared" si="683"/>
        <v>30407.22</v>
      </c>
      <c r="W2567">
        <f t="shared" si="684"/>
        <v>3000</v>
      </c>
      <c r="X2567" s="33">
        <f t="shared" si="685"/>
        <v>24283.170000000002</v>
      </c>
      <c r="Y2567" s="33">
        <f t="shared" si="686"/>
        <v>6124.05</v>
      </c>
      <c r="Z2567" s="45">
        <f t="shared" si="687"/>
        <v>0.1021480270146367</v>
      </c>
      <c r="AA2567" s="33">
        <f t="shared" si="688"/>
        <v>3106.0375300000014</v>
      </c>
      <c r="AB2567" s="45">
        <f t="shared" si="689"/>
        <v>0.12790906335540217</v>
      </c>
      <c r="AC2567" s="33" t="str">
        <f>IFERROR($X2567/VLOOKUP(CONCATENATE("USD",C2567),[1]GEINDICE!AR$1:AS$65536,2,0),"")</f>
        <v/>
      </c>
      <c r="AD2567" s="33" t="str">
        <f>IFERROR($AA2567/VLOOKUP(CONCATENATE("USD",C2567),[1]GEINDICE!AR$1:AS$65536,2,0),"")</f>
        <v/>
      </c>
      <c r="AE2567" s="33" t="str">
        <f>IFERROR($X2567/VLOOKUP(CONCATENATE("EUR",C2567),[1]GEINDICE!AR$1:AS$65536,2,0),"")</f>
        <v/>
      </c>
      <c r="AF2567" s="33" t="str">
        <f>IFERROR($AA2567/VLOOKUP(CONCATENATE("EUR",C2567),[1]GEINDICE!AR$1:AS$65536,2,0),"")</f>
        <v/>
      </c>
      <c r="AG2567" s="48" t="str">
        <f>VLOOKUP(E2567,[1]Apresentação!AW$1:AX$65536,2,0)</f>
        <v xml:space="preserve">                    2 - LEATHER AUXILIARIES</v>
      </c>
      <c r="AH2567" s="48" t="str">
        <f t="shared" si="690"/>
        <v xml:space="preserve">         5215000004 - PROVOL BL BR</v>
      </c>
      <c r="AI2567" s="49" t="str">
        <f t="shared" si="691"/>
        <v xml:space="preserve">     L00282 - DALPIAZ ACABAMENTO EM COURO LTDA</v>
      </c>
      <c r="AJ2567" t="str">
        <f t="shared" si="692"/>
        <v xml:space="preserve">     90 - SALES</v>
      </c>
      <c r="AK2567" t="str">
        <f t="shared" si="693"/>
        <v/>
      </c>
      <c r="AL2567">
        <f t="shared" si="694"/>
        <v>11</v>
      </c>
      <c r="AM2567" t="str">
        <f t="shared" si="695"/>
        <v>2025 11</v>
      </c>
      <c r="AN2567" t="str">
        <f t="shared" si="696"/>
        <v xml:space="preserve">DALPIAZ </v>
      </c>
    </row>
    <row r="2568" spans="1:40" x14ac:dyDescent="0.35">
      <c r="A2568">
        <v>81207</v>
      </c>
      <c r="B2568" t="s">
        <v>274</v>
      </c>
      <c r="C2568" s="31">
        <v>45695</v>
      </c>
      <c r="D2568" t="s">
        <v>373</v>
      </c>
      <c r="E2568" t="s">
        <v>374</v>
      </c>
      <c r="F2568" t="s">
        <v>648</v>
      </c>
      <c r="G2568" t="s">
        <v>649</v>
      </c>
      <c r="H2568" t="s">
        <v>899</v>
      </c>
      <c r="I2568" t="s">
        <v>900</v>
      </c>
      <c r="J2568">
        <v>120</v>
      </c>
      <c r="K2568">
        <v>1353.83</v>
      </c>
      <c r="L2568">
        <v>613.39275999999995</v>
      </c>
      <c r="M2568">
        <v>272.66000000000003</v>
      </c>
      <c r="N2568">
        <v>11.28192</v>
      </c>
      <c r="O2568" s="32">
        <f t="shared" si="680"/>
        <v>1081.1699999999998</v>
      </c>
      <c r="P2568" s="32">
        <f t="shared" si="681"/>
        <v>467.77723999999989</v>
      </c>
      <c r="Q2568">
        <v>709577</v>
      </c>
      <c r="R2568" t="s">
        <v>298</v>
      </c>
      <c r="S2568" t="s">
        <v>298</v>
      </c>
      <c r="T2568" t="str">
        <f t="shared" si="682"/>
        <v>VEN</v>
      </c>
      <c r="U2568" t="s">
        <v>300</v>
      </c>
      <c r="V2568" s="33">
        <f t="shared" si="683"/>
        <v>1353.83</v>
      </c>
      <c r="W2568">
        <f t="shared" si="684"/>
        <v>120</v>
      </c>
      <c r="X2568" s="33">
        <f t="shared" si="685"/>
        <v>1081.1699999999998</v>
      </c>
      <c r="Y2568" s="33">
        <f t="shared" si="686"/>
        <v>272.66000000000003</v>
      </c>
      <c r="Z2568" s="45">
        <f t="shared" si="687"/>
        <v>0.32779391799561236</v>
      </c>
      <c r="AA2568" s="33">
        <f t="shared" si="688"/>
        <v>443.77723999999989</v>
      </c>
      <c r="AB2568" s="45">
        <f t="shared" si="689"/>
        <v>0.41046018664964801</v>
      </c>
      <c r="AC2568" s="33">
        <f>IFERROR($X2568/VLOOKUP(CONCATENATE("USD",C2568),[1]GEINDICE!AR$1:AS$65536,2,0),"")</f>
        <v>187.84335528258941</v>
      </c>
      <c r="AD2568" s="33">
        <f>IFERROR($AA2568/VLOOKUP(CONCATENATE("USD",C2568),[1]GEINDICE!AR$1:AS$65536,2,0),"")</f>
        <v>77.102218670187796</v>
      </c>
      <c r="AE2568" s="33">
        <f>IFERROR($X2568/VLOOKUP(CONCATENATE("EUR",C2568),[1]GEINDICE!AR$1:AS$65536,2,0),"")</f>
        <v>181.41958217971302</v>
      </c>
      <c r="AF2568" s="33">
        <f>IFERROR($AA2568/VLOOKUP(CONCATENATE("EUR",C2568),[1]GEINDICE!AR$1:AS$65536,2,0),"")</f>
        <v>74.465515563386163</v>
      </c>
      <c r="AG2568" s="48" t="str">
        <f>VLOOKUP(E2568,[1]Apresentação!AW$1:AX$65536,2,0)</f>
        <v xml:space="preserve">                    2 - LEATHER AUXILIARIES</v>
      </c>
      <c r="AH2568" s="48" t="str">
        <f t="shared" si="690"/>
        <v xml:space="preserve">         5215000015 - PROVOL BO BR</v>
      </c>
      <c r="AI2568" s="49" t="str">
        <f t="shared" si="691"/>
        <v xml:space="preserve">     L00010 - CURTUME TROPICAL LTDA</v>
      </c>
      <c r="AJ2568" t="str">
        <f t="shared" si="692"/>
        <v xml:space="preserve">     90 - SALES</v>
      </c>
      <c r="AK2568" t="str">
        <f t="shared" si="693"/>
        <v/>
      </c>
      <c r="AL2568">
        <f t="shared" si="694"/>
        <v>2</v>
      </c>
      <c r="AM2568" t="str">
        <f t="shared" si="695"/>
        <v>2025 2</v>
      </c>
      <c r="AN2568" t="str">
        <f t="shared" si="696"/>
        <v xml:space="preserve">CURTUME </v>
      </c>
    </row>
    <row r="2569" spans="1:40" x14ac:dyDescent="0.35">
      <c r="A2569">
        <v>81096</v>
      </c>
      <c r="B2569" t="s">
        <v>274</v>
      </c>
      <c r="C2569" s="31">
        <v>45688</v>
      </c>
      <c r="D2569" t="s">
        <v>373</v>
      </c>
      <c r="E2569" t="s">
        <v>374</v>
      </c>
      <c r="F2569" t="s">
        <v>669</v>
      </c>
      <c r="G2569" t="s">
        <v>670</v>
      </c>
      <c r="H2569" t="s">
        <v>899</v>
      </c>
      <c r="I2569" t="s">
        <v>900</v>
      </c>
      <c r="J2569">
        <v>480</v>
      </c>
      <c r="K2569">
        <v>6562.41</v>
      </c>
      <c r="L2569">
        <v>2453.5710199999999</v>
      </c>
      <c r="M2569">
        <v>1321.67</v>
      </c>
      <c r="N2569">
        <v>13.67169</v>
      </c>
      <c r="O2569" s="32">
        <f t="shared" si="680"/>
        <v>5240.74</v>
      </c>
      <c r="P2569" s="32">
        <f t="shared" si="681"/>
        <v>2787.1689799999999</v>
      </c>
      <c r="Q2569">
        <v>708790</v>
      </c>
      <c r="R2569" t="s">
        <v>298</v>
      </c>
      <c r="S2569" t="s">
        <v>298</v>
      </c>
      <c r="T2569" t="str">
        <f t="shared" si="682"/>
        <v>VEN</v>
      </c>
      <c r="U2569" t="s">
        <v>381</v>
      </c>
      <c r="V2569" s="33">
        <f t="shared" si="683"/>
        <v>6562.41</v>
      </c>
      <c r="W2569">
        <f t="shared" si="684"/>
        <v>480</v>
      </c>
      <c r="X2569" s="33">
        <f t="shared" si="685"/>
        <v>5240.74</v>
      </c>
      <c r="Y2569" s="33">
        <f t="shared" si="686"/>
        <v>1321.67</v>
      </c>
      <c r="Z2569" s="45">
        <f t="shared" si="687"/>
        <v>0.41008851626155635</v>
      </c>
      <c r="AA2569" s="33">
        <f t="shared" si="688"/>
        <v>2691.1689799999999</v>
      </c>
      <c r="AB2569" s="45">
        <f t="shared" si="689"/>
        <v>0.51350934791651559</v>
      </c>
      <c r="AC2569" s="33">
        <f>IFERROR($X2569/VLOOKUP(CONCATENATE("USD",C2569),[1]GEINDICE!AR$1:AS$65536,2,0),"")</f>
        <v>898.91082485720653</v>
      </c>
      <c r="AD2569" s="33">
        <f>IFERROR($AA2569/VLOOKUP(CONCATENATE("USD",C2569),[1]GEINDICE!AR$1:AS$65536,2,0),"")</f>
        <v>461.59911150752129</v>
      </c>
      <c r="AE2569" s="33">
        <f>IFERROR($X2569/VLOOKUP(CONCATENATE("EUR",C2569),[1]GEINDICE!AR$1:AS$65536,2,0),"")</f>
        <v>864.58030882935191</v>
      </c>
      <c r="AF2569" s="33">
        <f>IFERROR($AA2569/VLOOKUP(CONCATENATE("EUR",C2569),[1]GEINDICE!AR$1:AS$65536,2,0),"")</f>
        <v>443.9700706084202</v>
      </c>
      <c r="AG2569" s="48" t="str">
        <f>VLOOKUP(E2569,[1]Apresentação!AW$1:AX$65536,2,0)</f>
        <v xml:space="preserve">                    2 - LEATHER AUXILIARIES</v>
      </c>
      <c r="AH2569" s="48" t="str">
        <f t="shared" si="690"/>
        <v xml:space="preserve">         5215000015 - PROVOL BO BR</v>
      </c>
      <c r="AI2569" s="49" t="str">
        <f t="shared" si="691"/>
        <v xml:space="preserve">     L00456 - IVAN JUNIOR DE ANDRADE EEPP</v>
      </c>
      <c r="AJ2569" t="str">
        <f t="shared" si="692"/>
        <v xml:space="preserve">     90 - SALES</v>
      </c>
      <c r="AK2569" t="str">
        <f t="shared" si="693"/>
        <v/>
      </c>
      <c r="AL2569">
        <f t="shared" si="694"/>
        <v>1</v>
      </c>
      <c r="AM2569" t="str">
        <f t="shared" si="695"/>
        <v>2025 1</v>
      </c>
      <c r="AN2569" t="str">
        <f t="shared" si="696"/>
        <v xml:space="preserve">IVAN </v>
      </c>
    </row>
    <row r="2570" spans="1:40" x14ac:dyDescent="0.35">
      <c r="A2570">
        <v>81201</v>
      </c>
      <c r="B2570" t="s">
        <v>274</v>
      </c>
      <c r="C2570" s="31">
        <v>45695</v>
      </c>
      <c r="D2570" t="s">
        <v>373</v>
      </c>
      <c r="E2570" t="s">
        <v>374</v>
      </c>
      <c r="F2570" t="s">
        <v>669</v>
      </c>
      <c r="G2570" t="s">
        <v>670</v>
      </c>
      <c r="H2570" t="s">
        <v>899</v>
      </c>
      <c r="I2570" t="s">
        <v>900</v>
      </c>
      <c r="J2570">
        <v>360</v>
      </c>
      <c r="K2570">
        <v>4825.8900000000003</v>
      </c>
      <c r="L2570">
        <v>1840.1782700000001</v>
      </c>
      <c r="M2570">
        <v>971.94</v>
      </c>
      <c r="N2570">
        <v>13.405239999999999</v>
      </c>
      <c r="O2570" s="32">
        <f t="shared" si="680"/>
        <v>3853.9500000000003</v>
      </c>
      <c r="P2570" s="32">
        <f t="shared" si="681"/>
        <v>2013.7717300000002</v>
      </c>
      <c r="Q2570">
        <v>709509</v>
      </c>
      <c r="R2570" t="s">
        <v>298</v>
      </c>
      <c r="S2570" t="s">
        <v>298</v>
      </c>
      <c r="T2570" t="str">
        <f t="shared" si="682"/>
        <v>VEN</v>
      </c>
      <c r="U2570" t="s">
        <v>300</v>
      </c>
      <c r="V2570" s="33">
        <f t="shared" si="683"/>
        <v>4825.8900000000003</v>
      </c>
      <c r="W2570">
        <f t="shared" si="684"/>
        <v>360</v>
      </c>
      <c r="X2570" s="33">
        <f t="shared" si="685"/>
        <v>3853.9500000000003</v>
      </c>
      <c r="Y2570" s="33">
        <f t="shared" si="686"/>
        <v>971.94</v>
      </c>
      <c r="Z2570" s="45">
        <f t="shared" si="687"/>
        <v>0.40236551807024196</v>
      </c>
      <c r="AA2570" s="33">
        <f t="shared" si="688"/>
        <v>1941.7717300000002</v>
      </c>
      <c r="AB2570" s="45">
        <f t="shared" si="689"/>
        <v>0.50383936740227564</v>
      </c>
      <c r="AC2570" s="33">
        <f>IFERROR($X2570/VLOOKUP(CONCATENATE("USD",C2570),[1]GEINDICE!AR$1:AS$65536,2,0),"")</f>
        <v>669.58840801292638</v>
      </c>
      <c r="AD2570" s="33">
        <f>IFERROR($AA2570/VLOOKUP(CONCATENATE("USD",C2570),[1]GEINDICE!AR$1:AS$65536,2,0),"")</f>
        <v>337.36499991312962</v>
      </c>
      <c r="AE2570" s="33">
        <f>IFERROR($X2570/VLOOKUP(CONCATENATE("EUR",C2570),[1]GEINDICE!AR$1:AS$65536,2,0),"")</f>
        <v>646.69015857034992</v>
      </c>
      <c r="AF2570" s="33">
        <f>IFERROR($AA2570/VLOOKUP(CONCATENATE("EUR",C2570),[1]GEINDICE!AR$1:AS$65536,2,0),"")</f>
        <v>325.82796039936238</v>
      </c>
      <c r="AG2570" s="48" t="str">
        <f>VLOOKUP(E2570,[1]Apresentação!AW$1:AX$65536,2,0)</f>
        <v xml:space="preserve">                    2 - LEATHER AUXILIARIES</v>
      </c>
      <c r="AH2570" s="48" t="str">
        <f t="shared" si="690"/>
        <v xml:space="preserve">         5215000015 - PROVOL BO BR</v>
      </c>
      <c r="AI2570" s="49" t="str">
        <f t="shared" si="691"/>
        <v xml:space="preserve">     L00456 - IVAN JUNIOR DE ANDRADE EEPP</v>
      </c>
      <c r="AJ2570" t="str">
        <f t="shared" si="692"/>
        <v xml:space="preserve">     90 - SALES</v>
      </c>
      <c r="AK2570" t="str">
        <f t="shared" si="693"/>
        <v/>
      </c>
      <c r="AL2570">
        <f t="shared" si="694"/>
        <v>2</v>
      </c>
      <c r="AM2570" t="str">
        <f t="shared" si="695"/>
        <v>2025 2</v>
      </c>
      <c r="AN2570" t="str">
        <f t="shared" si="696"/>
        <v xml:space="preserve">IVAN </v>
      </c>
    </row>
    <row r="2571" spans="1:40" x14ac:dyDescent="0.35">
      <c r="A2571">
        <v>81103</v>
      </c>
      <c r="B2571" t="s">
        <v>274</v>
      </c>
      <c r="C2571" s="31">
        <v>45688</v>
      </c>
      <c r="D2571" t="s">
        <v>373</v>
      </c>
      <c r="E2571" t="s">
        <v>374</v>
      </c>
      <c r="F2571" t="s">
        <v>683</v>
      </c>
      <c r="G2571" t="s">
        <v>684</v>
      </c>
      <c r="H2571" t="s">
        <v>899</v>
      </c>
      <c r="I2571" t="s">
        <v>900</v>
      </c>
      <c r="J2571">
        <v>1200</v>
      </c>
      <c r="K2571">
        <v>17560.189999999999</v>
      </c>
      <c r="L2571">
        <v>6133.9275600000001</v>
      </c>
      <c r="M2571">
        <v>3536.62</v>
      </c>
      <c r="N2571">
        <v>14.63349</v>
      </c>
      <c r="O2571" s="32">
        <f t="shared" si="680"/>
        <v>14023.57</v>
      </c>
      <c r="P2571" s="32">
        <f t="shared" si="681"/>
        <v>7889.6424399999996</v>
      </c>
      <c r="Q2571">
        <v>708803</v>
      </c>
      <c r="R2571" t="s">
        <v>298</v>
      </c>
      <c r="S2571" t="s">
        <v>298</v>
      </c>
      <c r="T2571" t="str">
        <f t="shared" si="682"/>
        <v>VEN</v>
      </c>
      <c r="U2571" t="s">
        <v>300</v>
      </c>
      <c r="V2571" s="33">
        <f t="shared" si="683"/>
        <v>17560.189999999999</v>
      </c>
      <c r="W2571">
        <f t="shared" si="684"/>
        <v>1200</v>
      </c>
      <c r="X2571" s="33">
        <f t="shared" si="685"/>
        <v>14023.57</v>
      </c>
      <c r="Y2571" s="33">
        <f t="shared" si="686"/>
        <v>3536.62</v>
      </c>
      <c r="Z2571" s="45">
        <f t="shared" si="687"/>
        <v>0.43562412707379589</v>
      </c>
      <c r="AA2571" s="33">
        <f t="shared" si="688"/>
        <v>7649.6424399999996</v>
      </c>
      <c r="AB2571" s="45">
        <f t="shared" si="689"/>
        <v>0.54548466902507708</v>
      </c>
      <c r="AC2571" s="33">
        <f>IFERROR($X2571/VLOOKUP(CONCATENATE("USD",C2571),[1]GEINDICE!AR$1:AS$65536,2,0),"")</f>
        <v>2405.3738357832626</v>
      </c>
      <c r="AD2571" s="33">
        <f>IFERROR($AA2571/VLOOKUP(CONCATENATE("USD",C2571),[1]GEINDICE!AR$1:AS$65536,2,0),"")</f>
        <v>1312.0945506938131</v>
      </c>
      <c r="AE2571" s="33">
        <f>IFERROR($X2571/VLOOKUP(CONCATENATE("EUR",C2571),[1]GEINDICE!AR$1:AS$65536,2,0),"")</f>
        <v>2313.5096344199551</v>
      </c>
      <c r="AF2571" s="33">
        <f>IFERROR($AA2571/VLOOKUP(CONCATENATE("EUR",C2571),[1]GEINDICE!AR$1:AS$65536,2,0),"")</f>
        <v>1261.9840372178962</v>
      </c>
      <c r="AG2571" s="48" t="str">
        <f>VLOOKUP(E2571,[1]Apresentação!AW$1:AX$65536,2,0)</f>
        <v xml:space="preserve">                    2 - LEATHER AUXILIARIES</v>
      </c>
      <c r="AH2571" s="48" t="str">
        <f t="shared" si="690"/>
        <v xml:space="preserve">         5215000015 - PROVOL BO BR</v>
      </c>
      <c r="AI2571" s="49" t="str">
        <f t="shared" si="691"/>
        <v xml:space="preserve">     L00148 - CURTIDORA ITAUNA EIRELI</v>
      </c>
      <c r="AJ2571" t="str">
        <f t="shared" si="692"/>
        <v xml:space="preserve">     90 - SALES</v>
      </c>
      <c r="AK2571" t="str">
        <f t="shared" si="693"/>
        <v/>
      </c>
      <c r="AL2571">
        <f t="shared" si="694"/>
        <v>1</v>
      </c>
      <c r="AM2571" t="str">
        <f t="shared" si="695"/>
        <v>2025 1</v>
      </c>
      <c r="AN2571" t="str">
        <f t="shared" si="696"/>
        <v xml:space="preserve">CURTIDORA </v>
      </c>
    </row>
    <row r="2572" spans="1:40" x14ac:dyDescent="0.35">
      <c r="A2572">
        <v>81010</v>
      </c>
      <c r="B2572" t="s">
        <v>274</v>
      </c>
      <c r="C2572" s="31">
        <v>45681</v>
      </c>
      <c r="D2572" t="s">
        <v>373</v>
      </c>
      <c r="E2572" t="s">
        <v>374</v>
      </c>
      <c r="F2572" t="s">
        <v>669</v>
      </c>
      <c r="G2572" t="s">
        <v>670</v>
      </c>
      <c r="H2572" t="s">
        <v>899</v>
      </c>
      <c r="I2572" t="s">
        <v>900</v>
      </c>
      <c r="J2572">
        <v>480</v>
      </c>
      <c r="K2572">
        <v>6606.12</v>
      </c>
      <c r="L2572">
        <v>2627.3108900000002</v>
      </c>
      <c r="M2572">
        <v>1330.47</v>
      </c>
      <c r="N2572">
        <v>13.762749999999999</v>
      </c>
      <c r="O2572" s="32">
        <f t="shared" si="680"/>
        <v>5275.65</v>
      </c>
      <c r="P2572" s="32">
        <f t="shared" si="681"/>
        <v>2648.3391099999994</v>
      </c>
      <c r="Q2572">
        <v>708091</v>
      </c>
      <c r="R2572" t="s">
        <v>298</v>
      </c>
      <c r="S2572" t="s">
        <v>298</v>
      </c>
      <c r="T2572" t="str">
        <f t="shared" si="682"/>
        <v>VEN</v>
      </c>
      <c r="U2572" t="s">
        <v>300</v>
      </c>
      <c r="V2572" s="33">
        <f t="shared" si="683"/>
        <v>6606.12</v>
      </c>
      <c r="W2572">
        <f t="shared" si="684"/>
        <v>480</v>
      </c>
      <c r="X2572" s="33">
        <f t="shared" si="685"/>
        <v>5275.65</v>
      </c>
      <c r="Y2572" s="33">
        <f t="shared" si="686"/>
        <v>1330.47</v>
      </c>
      <c r="Z2572" s="45">
        <f t="shared" si="687"/>
        <v>0.3863597860771526</v>
      </c>
      <c r="AA2572" s="33">
        <f t="shared" si="688"/>
        <v>2552.3391099999994</v>
      </c>
      <c r="AB2572" s="45">
        <f t="shared" si="689"/>
        <v>0.48379614075990629</v>
      </c>
      <c r="AC2572" s="33">
        <f>IFERROR($X2572/VLOOKUP(CONCATENATE("USD",C2572),[1]GEINDICE!AR$1:AS$65536,2,0),"")</f>
        <v>895.3160797624098</v>
      </c>
      <c r="AD2572" s="33">
        <f>IFERROR($AA2572/VLOOKUP(CONCATENATE("USD",C2572),[1]GEINDICE!AR$1:AS$65536,2,0),"")</f>
        <v>433.15046414934227</v>
      </c>
      <c r="AE2572" s="33">
        <f>IFERROR($X2572/VLOOKUP(CONCATENATE("EUR",C2572),[1]GEINDICE!AR$1:AS$65536,2,0),"")</f>
        <v>851.30948346807361</v>
      </c>
      <c r="AF2572" s="33">
        <f>IFERROR($AA2572/VLOOKUP(CONCATENATE("EUR",C2572),[1]GEINDICE!AR$1:AS$65536,2,0),"")</f>
        <v>411.86024269416328</v>
      </c>
      <c r="AG2572" s="48" t="str">
        <f>VLOOKUP(E2572,[1]Apresentação!AW$1:AX$65536,2,0)</f>
        <v xml:space="preserve">                    2 - LEATHER AUXILIARIES</v>
      </c>
      <c r="AH2572" s="48" t="str">
        <f t="shared" si="690"/>
        <v xml:space="preserve">         5215000015 - PROVOL BO BR</v>
      </c>
      <c r="AI2572" s="49" t="str">
        <f t="shared" si="691"/>
        <v xml:space="preserve">     L00456 - IVAN JUNIOR DE ANDRADE EEPP</v>
      </c>
      <c r="AJ2572" t="str">
        <f t="shared" si="692"/>
        <v xml:space="preserve">     90 - SALES</v>
      </c>
      <c r="AK2572" t="str">
        <f t="shared" si="693"/>
        <v/>
      </c>
      <c r="AL2572">
        <f t="shared" si="694"/>
        <v>1</v>
      </c>
      <c r="AM2572" t="str">
        <f t="shared" si="695"/>
        <v>2025 1</v>
      </c>
      <c r="AN2572" t="str">
        <f t="shared" si="696"/>
        <v xml:space="preserve">IVAN </v>
      </c>
    </row>
    <row r="2573" spans="1:40" x14ac:dyDescent="0.35">
      <c r="A2573">
        <v>81011</v>
      </c>
      <c r="B2573" t="s">
        <v>274</v>
      </c>
      <c r="C2573" s="31">
        <v>45681</v>
      </c>
      <c r="D2573" t="s">
        <v>373</v>
      </c>
      <c r="E2573" t="s">
        <v>374</v>
      </c>
      <c r="F2573" t="s">
        <v>669</v>
      </c>
      <c r="G2573" t="s">
        <v>670</v>
      </c>
      <c r="H2573" t="s">
        <v>899</v>
      </c>
      <c r="I2573" t="s">
        <v>900</v>
      </c>
      <c r="J2573">
        <v>120</v>
      </c>
      <c r="K2573">
        <v>1651.53</v>
      </c>
      <c r="L2573">
        <v>656.82772</v>
      </c>
      <c r="M2573">
        <v>332.61</v>
      </c>
      <c r="N2573">
        <v>13.762749999999999</v>
      </c>
      <c r="O2573" s="32">
        <f t="shared" si="680"/>
        <v>1318.92</v>
      </c>
      <c r="P2573" s="32">
        <f t="shared" si="681"/>
        <v>662.09228000000007</v>
      </c>
      <c r="Q2573">
        <v>708093</v>
      </c>
      <c r="R2573" t="s">
        <v>298</v>
      </c>
      <c r="S2573" t="s">
        <v>298</v>
      </c>
      <c r="T2573" t="str">
        <f t="shared" si="682"/>
        <v>VEN</v>
      </c>
      <c r="U2573" t="s">
        <v>300</v>
      </c>
      <c r="V2573" s="33">
        <f t="shared" si="683"/>
        <v>1651.53</v>
      </c>
      <c r="W2573">
        <f t="shared" si="684"/>
        <v>120</v>
      </c>
      <c r="X2573" s="33">
        <f t="shared" si="685"/>
        <v>1318.92</v>
      </c>
      <c r="Y2573" s="33">
        <f t="shared" si="686"/>
        <v>332.61</v>
      </c>
      <c r="Z2573" s="45">
        <f t="shared" si="687"/>
        <v>0.38636432883447475</v>
      </c>
      <c r="AA2573" s="33">
        <f t="shared" si="688"/>
        <v>638.09228000000007</v>
      </c>
      <c r="AB2573" s="45">
        <f t="shared" si="689"/>
        <v>0.48379907803354261</v>
      </c>
      <c r="AC2573" s="33">
        <f>IFERROR($X2573/VLOOKUP(CONCATENATE("USD",C2573),[1]GEINDICE!AR$1:AS$65536,2,0),"")</f>
        <v>223.83029274501487</v>
      </c>
      <c r="AD2573" s="33">
        <f>IFERROR($AA2573/VLOOKUP(CONCATENATE("USD",C2573),[1]GEINDICE!AR$1:AS$65536,2,0),"")</f>
        <v>108.28888926601613</v>
      </c>
      <c r="AE2573" s="33">
        <f>IFERROR($X2573/VLOOKUP(CONCATENATE("EUR",C2573),[1]GEINDICE!AR$1:AS$65536,2,0),"")</f>
        <v>212.82858111051942</v>
      </c>
      <c r="AF2573" s="33">
        <f>IFERROR($AA2573/VLOOKUP(CONCATENATE("EUR",C2573),[1]GEINDICE!AR$1:AS$65536,2,0),"")</f>
        <v>102.96627132045634</v>
      </c>
      <c r="AG2573" s="48" t="str">
        <f>VLOOKUP(E2573,[1]Apresentação!AW$1:AX$65536,2,0)</f>
        <v xml:space="preserve">                    2 - LEATHER AUXILIARIES</v>
      </c>
      <c r="AH2573" s="48" t="str">
        <f t="shared" si="690"/>
        <v xml:space="preserve">         5215000015 - PROVOL BO BR</v>
      </c>
      <c r="AI2573" s="49" t="str">
        <f t="shared" si="691"/>
        <v xml:space="preserve">     L00456 - IVAN JUNIOR DE ANDRADE EEPP</v>
      </c>
      <c r="AJ2573" t="str">
        <f t="shared" si="692"/>
        <v xml:space="preserve">     90 - SALES</v>
      </c>
      <c r="AK2573" t="str">
        <f t="shared" si="693"/>
        <v/>
      </c>
      <c r="AL2573">
        <f t="shared" si="694"/>
        <v>1</v>
      </c>
      <c r="AM2573" t="str">
        <f t="shared" si="695"/>
        <v>2025 1</v>
      </c>
      <c r="AN2573" t="str">
        <f t="shared" si="696"/>
        <v xml:space="preserve">IVAN </v>
      </c>
    </row>
    <row r="2574" spans="1:40" x14ac:dyDescent="0.35">
      <c r="A2574">
        <v>82233</v>
      </c>
      <c r="B2574" t="s">
        <v>274</v>
      </c>
      <c r="C2574" s="31">
        <v>45777</v>
      </c>
      <c r="D2574" t="s">
        <v>373</v>
      </c>
      <c r="E2574" t="s">
        <v>374</v>
      </c>
      <c r="F2574" t="s">
        <v>669</v>
      </c>
      <c r="G2574" t="s">
        <v>670</v>
      </c>
      <c r="H2574" t="s">
        <v>899</v>
      </c>
      <c r="I2574" t="s">
        <v>900</v>
      </c>
      <c r="J2574">
        <v>480</v>
      </c>
      <c r="K2574">
        <v>6280.03</v>
      </c>
      <c r="L2574">
        <v>2692.8476500000002</v>
      </c>
      <c r="M2574">
        <v>1264.8</v>
      </c>
      <c r="N2574">
        <v>13.083400000000001</v>
      </c>
      <c r="O2574" s="32">
        <f t="shared" si="680"/>
        <v>5015.2299999999996</v>
      </c>
      <c r="P2574" s="32">
        <f t="shared" si="681"/>
        <v>2322.3823499999994</v>
      </c>
      <c r="Q2574">
        <v>735281</v>
      </c>
      <c r="R2574" t="s">
        <v>298</v>
      </c>
      <c r="S2574" t="s">
        <v>298</v>
      </c>
      <c r="T2574" t="str">
        <f t="shared" si="682"/>
        <v>VEN</v>
      </c>
      <c r="U2574" t="s">
        <v>381</v>
      </c>
      <c r="V2574" s="33">
        <f t="shared" si="683"/>
        <v>6280.03</v>
      </c>
      <c r="W2574">
        <f t="shared" si="684"/>
        <v>480</v>
      </c>
      <c r="X2574" s="33">
        <f t="shared" si="685"/>
        <v>5015.2299999999996</v>
      </c>
      <c r="Y2574" s="33">
        <f t="shared" si="686"/>
        <v>1264.8</v>
      </c>
      <c r="Z2574" s="45">
        <f t="shared" si="687"/>
        <v>0.35451778892775981</v>
      </c>
      <c r="AA2574" s="33">
        <f t="shared" si="688"/>
        <v>2226.3823499999994</v>
      </c>
      <c r="AB2574" s="45">
        <f t="shared" si="689"/>
        <v>0.44392427665331391</v>
      </c>
      <c r="AC2574" s="33">
        <f>IFERROR($X2574/VLOOKUP(CONCATENATE("USD",C2574),[1]GEINDICE!AR$1:AS$65536,2,0),"")</f>
        <v>885.95781514980206</v>
      </c>
      <c r="AD2574" s="33">
        <f>IFERROR($AA2574/VLOOKUP(CONCATENATE("USD",C2574),[1]GEINDICE!AR$1:AS$65536,2,0),"")</f>
        <v>393.2981822357263</v>
      </c>
      <c r="AE2574" s="33">
        <f>IFERROR($X2574/VLOOKUP(CONCATENATE("EUR",C2574),[1]GEINDICE!AR$1:AS$65536,2,0),"")</f>
        <v>780.50765687250987</v>
      </c>
      <c r="AF2574" s="33">
        <f>IFERROR($AA2574/VLOOKUP(CONCATENATE("EUR",C2574),[1]GEINDICE!AR$1:AS$65536,2,0),"")</f>
        <v>346.48629699950192</v>
      </c>
      <c r="AG2574" s="48" t="str">
        <f>VLOOKUP(E2574,[1]Apresentação!AW$1:AX$65536,2,0)</f>
        <v xml:space="preserve">                    2 - LEATHER AUXILIARIES</v>
      </c>
      <c r="AH2574" s="48" t="str">
        <f t="shared" si="690"/>
        <v xml:space="preserve">         5215000015 - PROVOL BO BR</v>
      </c>
      <c r="AI2574" s="49" t="str">
        <f t="shared" si="691"/>
        <v xml:space="preserve">     L00456 - IVAN JUNIOR DE ANDRADE EEPP</v>
      </c>
      <c r="AJ2574" t="str">
        <f t="shared" si="692"/>
        <v xml:space="preserve">     90 - SALES</v>
      </c>
      <c r="AK2574" t="str">
        <f t="shared" si="693"/>
        <v/>
      </c>
      <c r="AL2574">
        <f t="shared" si="694"/>
        <v>4</v>
      </c>
      <c r="AM2574" t="str">
        <f t="shared" si="695"/>
        <v>2025 4</v>
      </c>
      <c r="AN2574" t="str">
        <f t="shared" si="696"/>
        <v xml:space="preserve">IVAN </v>
      </c>
    </row>
    <row r="2575" spans="1:40" x14ac:dyDescent="0.35">
      <c r="A2575">
        <v>80831</v>
      </c>
      <c r="B2575" t="s">
        <v>274</v>
      </c>
      <c r="C2575" s="31">
        <v>45667</v>
      </c>
      <c r="D2575" t="s">
        <v>373</v>
      </c>
      <c r="E2575" t="s">
        <v>374</v>
      </c>
      <c r="F2575" t="s">
        <v>683</v>
      </c>
      <c r="G2575" t="s">
        <v>684</v>
      </c>
      <c r="H2575" t="s">
        <v>899</v>
      </c>
      <c r="I2575" t="s">
        <v>900</v>
      </c>
      <c r="J2575">
        <v>1200</v>
      </c>
      <c r="K2575">
        <v>18122.650000000001</v>
      </c>
      <c r="L2575">
        <v>6715.9792299999999</v>
      </c>
      <c r="M2575">
        <v>3649.9</v>
      </c>
      <c r="N2575">
        <v>15.102209999999999</v>
      </c>
      <c r="O2575" s="32">
        <f t="shared" si="680"/>
        <v>14472.750000000002</v>
      </c>
      <c r="P2575" s="32">
        <f t="shared" si="681"/>
        <v>7756.7707700000019</v>
      </c>
      <c r="Q2575">
        <v>706838</v>
      </c>
      <c r="R2575" t="s">
        <v>298</v>
      </c>
      <c r="S2575" t="s">
        <v>298</v>
      </c>
      <c r="T2575" t="str">
        <f t="shared" si="682"/>
        <v>VEN</v>
      </c>
      <c r="U2575" t="s">
        <v>300</v>
      </c>
      <c r="V2575" s="33">
        <f t="shared" si="683"/>
        <v>18122.650000000001</v>
      </c>
      <c r="W2575">
        <f t="shared" si="684"/>
        <v>1200</v>
      </c>
      <c r="X2575" s="33">
        <f t="shared" si="685"/>
        <v>14472.750000000002</v>
      </c>
      <c r="Y2575" s="33">
        <f t="shared" si="686"/>
        <v>3649.9</v>
      </c>
      <c r="Z2575" s="45">
        <f t="shared" si="687"/>
        <v>0.41477216466686723</v>
      </c>
      <c r="AA2575" s="33">
        <f t="shared" si="688"/>
        <v>7516.7707700000019</v>
      </c>
      <c r="AB2575" s="45">
        <f t="shared" si="689"/>
        <v>0.51937404916135499</v>
      </c>
      <c r="AC2575" s="33">
        <f>IFERROR($X2575/VLOOKUP(CONCATENATE("USD",C2575),[1]GEINDICE!AR$1:AS$65536,2,0),"")</f>
        <v>2373.9440662675306</v>
      </c>
      <c r="AD2575" s="33">
        <f>IFERROR($AA2575/VLOOKUP(CONCATENATE("USD",C2575),[1]GEINDICE!AR$1:AS$65536,2,0),"")</f>
        <v>1232.9649421799395</v>
      </c>
      <c r="AE2575" s="33">
        <f>IFERROR($X2575/VLOOKUP(CONCATENATE("EUR",C2575),[1]GEINDICE!AR$1:AS$65536,2,0),"")</f>
        <v>2315.6029503527943</v>
      </c>
      <c r="AF2575" s="33">
        <f>IFERROR($AA2575/VLOOKUP(CONCATENATE("EUR",C2575),[1]GEINDICE!AR$1:AS$65536,2,0),"")</f>
        <v>1202.6640805747111</v>
      </c>
      <c r="AG2575" s="48" t="str">
        <f>VLOOKUP(E2575,[1]Apresentação!AW$1:AX$65536,2,0)</f>
        <v xml:space="preserve">                    2 - LEATHER AUXILIARIES</v>
      </c>
      <c r="AH2575" s="48" t="str">
        <f t="shared" si="690"/>
        <v xml:space="preserve">         5215000015 - PROVOL BO BR</v>
      </c>
      <c r="AI2575" s="49" t="str">
        <f t="shared" si="691"/>
        <v xml:space="preserve">     L00148 - CURTIDORA ITAUNA EIRELI</v>
      </c>
      <c r="AJ2575" t="str">
        <f t="shared" si="692"/>
        <v xml:space="preserve">     90 - SALES</v>
      </c>
      <c r="AK2575" t="str">
        <f t="shared" si="693"/>
        <v/>
      </c>
      <c r="AL2575">
        <f t="shared" si="694"/>
        <v>1</v>
      </c>
      <c r="AM2575" t="str">
        <f t="shared" si="695"/>
        <v>2025 1</v>
      </c>
      <c r="AN2575" t="str">
        <f t="shared" si="696"/>
        <v xml:space="preserve">CURTIDORA </v>
      </c>
    </row>
    <row r="2576" spans="1:40" x14ac:dyDescent="0.35">
      <c r="A2576">
        <v>81736</v>
      </c>
      <c r="B2576" t="s">
        <v>274</v>
      </c>
      <c r="C2576" s="31">
        <v>45737</v>
      </c>
      <c r="D2576" t="s">
        <v>373</v>
      </c>
      <c r="E2576" t="s">
        <v>374</v>
      </c>
      <c r="F2576" t="s">
        <v>669</v>
      </c>
      <c r="G2576" t="s">
        <v>670</v>
      </c>
      <c r="H2576" t="s">
        <v>899</v>
      </c>
      <c r="I2576" t="s">
        <v>900</v>
      </c>
      <c r="J2576">
        <v>480</v>
      </c>
      <c r="K2576">
        <v>6297.9400000000005</v>
      </c>
      <c r="L2576">
        <v>2624.1694299999999</v>
      </c>
      <c r="M2576">
        <v>1268.4100000000001</v>
      </c>
      <c r="N2576">
        <v>13.120709999999999</v>
      </c>
      <c r="O2576" s="32">
        <f t="shared" si="680"/>
        <v>5029.5300000000007</v>
      </c>
      <c r="P2576" s="32">
        <f t="shared" si="681"/>
        <v>2405.3605700000007</v>
      </c>
      <c r="Q2576">
        <v>720491</v>
      </c>
      <c r="R2576" t="s">
        <v>298</v>
      </c>
      <c r="S2576" t="s">
        <v>298</v>
      </c>
      <c r="T2576" t="str">
        <f t="shared" si="682"/>
        <v>VEN</v>
      </c>
      <c r="U2576" t="s">
        <v>300</v>
      </c>
      <c r="V2576" s="33">
        <f t="shared" si="683"/>
        <v>6297.9400000000005</v>
      </c>
      <c r="W2576">
        <f t="shared" si="684"/>
        <v>480</v>
      </c>
      <c r="X2576" s="33">
        <f t="shared" si="685"/>
        <v>5029.5300000000007</v>
      </c>
      <c r="Y2576" s="33">
        <f t="shared" si="686"/>
        <v>1268.4100000000001</v>
      </c>
      <c r="Z2576" s="45">
        <f t="shared" si="687"/>
        <v>0.36668507003877465</v>
      </c>
      <c r="AA2576" s="33">
        <f t="shared" si="688"/>
        <v>2309.3605700000007</v>
      </c>
      <c r="AB2576" s="45">
        <f t="shared" si="689"/>
        <v>0.45916031319029821</v>
      </c>
      <c r="AC2576" s="33">
        <f>IFERROR($X2576/VLOOKUP(CONCATENATE("USD",C2576),[1]GEINDICE!AR$1:AS$65536,2,0),"")</f>
        <v>878.65865376216357</v>
      </c>
      <c r="AD2576" s="33">
        <f>IFERROR($AA2576/VLOOKUP(CONCATENATE("USD",C2576),[1]GEINDICE!AR$1:AS$65536,2,0),"")</f>
        <v>403.44518264880082</v>
      </c>
      <c r="AE2576" s="33">
        <f>IFERROR($X2576/VLOOKUP(CONCATENATE("EUR",C2576),[1]GEINDICE!AR$1:AS$65536,2,0),"")</f>
        <v>813.05043646944728</v>
      </c>
      <c r="AF2576" s="33">
        <f>IFERROR($AA2576/VLOOKUP(CONCATENATE("EUR",C2576),[1]GEINDICE!AR$1:AS$65536,2,0),"")</f>
        <v>373.32049304882003</v>
      </c>
      <c r="AG2576" s="48" t="str">
        <f>VLOOKUP(E2576,[1]Apresentação!AW$1:AX$65536,2,0)</f>
        <v xml:space="preserve">                    2 - LEATHER AUXILIARIES</v>
      </c>
      <c r="AH2576" s="48" t="str">
        <f t="shared" si="690"/>
        <v xml:space="preserve">         5215000015 - PROVOL BO BR</v>
      </c>
      <c r="AI2576" s="49" t="str">
        <f t="shared" si="691"/>
        <v xml:space="preserve">     L00456 - IVAN JUNIOR DE ANDRADE EEPP</v>
      </c>
      <c r="AJ2576" t="str">
        <f t="shared" si="692"/>
        <v xml:space="preserve">     90 - SALES</v>
      </c>
      <c r="AK2576" t="str">
        <f t="shared" si="693"/>
        <v/>
      </c>
      <c r="AL2576">
        <f t="shared" si="694"/>
        <v>3</v>
      </c>
      <c r="AM2576" t="str">
        <f t="shared" si="695"/>
        <v>2025 3</v>
      </c>
      <c r="AN2576" t="str">
        <f t="shared" si="696"/>
        <v xml:space="preserve">IVAN </v>
      </c>
    </row>
    <row r="2577" spans="1:40" x14ac:dyDescent="0.35">
      <c r="A2577">
        <v>82021</v>
      </c>
      <c r="B2577" t="s">
        <v>274</v>
      </c>
      <c r="C2577" s="31">
        <v>45758</v>
      </c>
      <c r="D2577" t="s">
        <v>373</v>
      </c>
      <c r="E2577" t="s">
        <v>374</v>
      </c>
      <c r="F2577" t="s">
        <v>669</v>
      </c>
      <c r="G2577" t="s">
        <v>670</v>
      </c>
      <c r="H2577" t="s">
        <v>899</v>
      </c>
      <c r="I2577" t="s">
        <v>900</v>
      </c>
      <c r="J2577">
        <v>360</v>
      </c>
      <c r="K2577">
        <v>4930.9000000000005</v>
      </c>
      <c r="L2577">
        <v>2019.63573</v>
      </c>
      <c r="M2577">
        <v>993.09</v>
      </c>
      <c r="N2577">
        <v>13.696949999999999</v>
      </c>
      <c r="O2577" s="32">
        <f t="shared" si="680"/>
        <v>3937.8100000000004</v>
      </c>
      <c r="P2577" s="32">
        <f t="shared" si="681"/>
        <v>1918.1742700000004</v>
      </c>
      <c r="Q2577">
        <v>728451</v>
      </c>
      <c r="R2577" t="s">
        <v>298</v>
      </c>
      <c r="S2577" t="s">
        <v>298</v>
      </c>
      <c r="T2577" t="str">
        <f t="shared" si="682"/>
        <v>VEN</v>
      </c>
      <c r="U2577" t="s">
        <v>381</v>
      </c>
      <c r="V2577" s="33">
        <f t="shared" si="683"/>
        <v>4930.9000000000005</v>
      </c>
      <c r="W2577">
        <f t="shared" si="684"/>
        <v>360</v>
      </c>
      <c r="X2577" s="33">
        <f t="shared" si="685"/>
        <v>3937.8100000000004</v>
      </c>
      <c r="Y2577" s="33">
        <f t="shared" si="686"/>
        <v>993.09</v>
      </c>
      <c r="Z2577" s="45">
        <f t="shared" si="687"/>
        <v>0.37440918899186765</v>
      </c>
      <c r="AA2577" s="33">
        <f t="shared" si="688"/>
        <v>1846.1742700000004</v>
      </c>
      <c r="AB2577" s="45">
        <f t="shared" si="689"/>
        <v>0.46883274459661595</v>
      </c>
      <c r="AC2577" s="33">
        <f>IFERROR($X2577/VLOOKUP(CONCATENATE("USD",C2577),[1]GEINDICE!AR$1:AS$65536,2,0),"")</f>
        <v>670.41387881573803</v>
      </c>
      <c r="AD2577" s="33">
        <f>IFERROR($AA2577/VLOOKUP(CONCATENATE("USD",C2577),[1]GEINDICE!AR$1:AS$65536,2,0),"")</f>
        <v>314.31197882084552</v>
      </c>
      <c r="AE2577" s="33">
        <f>IFERROR($X2577/VLOOKUP(CONCATENATE("EUR",C2577),[1]GEINDICE!AR$1:AS$65536,2,0),"")</f>
        <v>592.080651951645</v>
      </c>
      <c r="AF2577" s="33">
        <f>IFERROR($AA2577/VLOOKUP(CONCATENATE("EUR",C2577),[1]GEINDICE!AR$1:AS$65536,2,0),"")</f>
        <v>277.5867970770434</v>
      </c>
      <c r="AG2577" s="48" t="str">
        <f>VLOOKUP(E2577,[1]Apresentação!AW$1:AX$65536,2,0)</f>
        <v xml:space="preserve">                    2 - LEATHER AUXILIARIES</v>
      </c>
      <c r="AH2577" s="48" t="str">
        <f t="shared" si="690"/>
        <v xml:space="preserve">         5215000015 - PROVOL BO BR</v>
      </c>
      <c r="AI2577" s="49" t="str">
        <f t="shared" si="691"/>
        <v xml:space="preserve">     L00456 - IVAN JUNIOR DE ANDRADE EEPP</v>
      </c>
      <c r="AJ2577" t="str">
        <f t="shared" si="692"/>
        <v xml:space="preserve">     90 - SALES</v>
      </c>
      <c r="AK2577" t="str">
        <f t="shared" si="693"/>
        <v/>
      </c>
      <c r="AL2577">
        <f t="shared" si="694"/>
        <v>4</v>
      </c>
      <c r="AM2577" t="str">
        <f t="shared" si="695"/>
        <v>2025 4</v>
      </c>
      <c r="AN2577" t="str">
        <f t="shared" si="696"/>
        <v xml:space="preserve">IVAN </v>
      </c>
    </row>
    <row r="2578" spans="1:40" x14ac:dyDescent="0.35">
      <c r="A2578">
        <v>81420</v>
      </c>
      <c r="B2578" t="s">
        <v>274</v>
      </c>
      <c r="C2578" s="31">
        <v>45714</v>
      </c>
      <c r="D2578" t="s">
        <v>373</v>
      </c>
      <c r="E2578" t="s">
        <v>374</v>
      </c>
      <c r="F2578" t="s">
        <v>669</v>
      </c>
      <c r="G2578" t="s">
        <v>670</v>
      </c>
      <c r="H2578" t="s">
        <v>899</v>
      </c>
      <c r="I2578" t="s">
        <v>900</v>
      </c>
      <c r="J2578">
        <v>240</v>
      </c>
      <c r="K2578">
        <v>3212.9700000000003</v>
      </c>
      <c r="L2578">
        <v>1226.7855099999999</v>
      </c>
      <c r="M2578">
        <v>647.09</v>
      </c>
      <c r="N2578">
        <v>13.38739</v>
      </c>
      <c r="O2578" s="32">
        <f t="shared" si="680"/>
        <v>2565.88</v>
      </c>
      <c r="P2578" s="32">
        <f t="shared" si="681"/>
        <v>1339.0944900000002</v>
      </c>
      <c r="Q2578">
        <v>711734</v>
      </c>
      <c r="R2578" t="s">
        <v>298</v>
      </c>
      <c r="S2578" t="s">
        <v>298</v>
      </c>
      <c r="T2578" t="str">
        <f t="shared" si="682"/>
        <v>VEN</v>
      </c>
      <c r="U2578" t="s">
        <v>300</v>
      </c>
      <c r="V2578" s="33">
        <f t="shared" si="683"/>
        <v>3212.9700000000003</v>
      </c>
      <c r="W2578">
        <f t="shared" si="684"/>
        <v>240</v>
      </c>
      <c r="X2578" s="33">
        <f t="shared" si="685"/>
        <v>2565.88</v>
      </c>
      <c r="Y2578" s="33">
        <f t="shared" si="686"/>
        <v>647.09</v>
      </c>
      <c r="Z2578" s="45">
        <f t="shared" si="687"/>
        <v>0.40183832715524892</v>
      </c>
      <c r="AA2578" s="33">
        <f t="shared" si="688"/>
        <v>1291.0944900000002</v>
      </c>
      <c r="AB2578" s="45">
        <f t="shared" si="689"/>
        <v>0.503178048077073</v>
      </c>
      <c r="AC2578" s="33">
        <f>IFERROR($X2578/VLOOKUP(CONCATENATE("USD",C2578),[1]GEINDICE!AR$1:AS$65536,2,0),"")</f>
        <v>444.25437609294107</v>
      </c>
      <c r="AD2578" s="33">
        <f>IFERROR($AA2578/VLOOKUP(CONCATENATE("USD",C2578),[1]GEINDICE!AR$1:AS$65536,2,0),"")</f>
        <v>223.53904981214399</v>
      </c>
      <c r="AE2578" s="33">
        <f>IFERROR($X2578/VLOOKUP(CONCATENATE("EUR",C2578),[1]GEINDICE!AR$1:AS$65536,2,0),"")</f>
        <v>422.81947763038642</v>
      </c>
      <c r="AF2578" s="33">
        <f>IFERROR($AA2578/VLOOKUP(CONCATENATE("EUR",C2578),[1]GEINDICE!AR$1:AS$65536,2,0),"")</f>
        <v>212.75347944302547</v>
      </c>
      <c r="AG2578" s="48" t="str">
        <f>VLOOKUP(E2578,[1]Apresentação!AW$1:AX$65536,2,0)</f>
        <v xml:space="preserve">                    2 - LEATHER AUXILIARIES</v>
      </c>
      <c r="AH2578" s="48" t="str">
        <f t="shared" si="690"/>
        <v xml:space="preserve">         5215000015 - PROVOL BO BR</v>
      </c>
      <c r="AI2578" s="49" t="str">
        <f t="shared" si="691"/>
        <v xml:space="preserve">     L00456 - IVAN JUNIOR DE ANDRADE EEPP</v>
      </c>
      <c r="AJ2578" t="str">
        <f t="shared" si="692"/>
        <v xml:space="preserve">     90 - SALES</v>
      </c>
      <c r="AK2578" t="str">
        <f t="shared" si="693"/>
        <v/>
      </c>
      <c r="AL2578">
        <f t="shared" si="694"/>
        <v>2</v>
      </c>
      <c r="AM2578" t="str">
        <f t="shared" si="695"/>
        <v>2025 2</v>
      </c>
      <c r="AN2578" t="str">
        <f t="shared" si="696"/>
        <v xml:space="preserve">IVAN </v>
      </c>
    </row>
    <row r="2579" spans="1:40" x14ac:dyDescent="0.35">
      <c r="A2579">
        <v>81460</v>
      </c>
      <c r="B2579" t="s">
        <v>274</v>
      </c>
      <c r="C2579" s="31">
        <v>45716</v>
      </c>
      <c r="D2579" t="s">
        <v>373</v>
      </c>
      <c r="E2579" t="s">
        <v>374</v>
      </c>
      <c r="F2579" t="s">
        <v>669</v>
      </c>
      <c r="G2579" t="s">
        <v>670</v>
      </c>
      <c r="H2579" t="s">
        <v>899</v>
      </c>
      <c r="I2579" t="s">
        <v>900</v>
      </c>
      <c r="J2579">
        <v>240</v>
      </c>
      <c r="K2579">
        <v>3237.94</v>
      </c>
      <c r="L2579">
        <v>1312.0847100000001</v>
      </c>
      <c r="M2579">
        <v>652.11</v>
      </c>
      <c r="N2579">
        <v>13.491429999999999</v>
      </c>
      <c r="O2579" s="32">
        <f t="shared" si="680"/>
        <v>2585.83</v>
      </c>
      <c r="P2579" s="32">
        <f t="shared" si="681"/>
        <v>1273.7452899999998</v>
      </c>
      <c r="Q2579">
        <v>712546</v>
      </c>
      <c r="R2579" t="s">
        <v>298</v>
      </c>
      <c r="S2579" t="s">
        <v>298</v>
      </c>
      <c r="T2579" t="str">
        <f t="shared" si="682"/>
        <v>VEN</v>
      </c>
      <c r="U2579" t="s">
        <v>381</v>
      </c>
      <c r="V2579" s="33">
        <f t="shared" si="683"/>
        <v>3237.94</v>
      </c>
      <c r="W2579">
        <f t="shared" si="684"/>
        <v>240</v>
      </c>
      <c r="X2579" s="33">
        <f t="shared" si="685"/>
        <v>2585.83</v>
      </c>
      <c r="Y2579" s="33">
        <f t="shared" si="686"/>
        <v>652.11</v>
      </c>
      <c r="Z2579" s="45">
        <f t="shared" si="687"/>
        <v>0.37855713509206468</v>
      </c>
      <c r="AA2579" s="33">
        <f t="shared" si="688"/>
        <v>1225.7452899999998</v>
      </c>
      <c r="AB2579" s="45">
        <f t="shared" si="689"/>
        <v>0.47402392655356301</v>
      </c>
      <c r="AC2579" s="33">
        <f>IFERROR($X2579/VLOOKUP(CONCATENATE("USD",C2579),[1]GEINDICE!AR$1:AS$65536,2,0),"")</f>
        <v>442.11291205033507</v>
      </c>
      <c r="AD2579" s="33">
        <f>IFERROR($AA2579/VLOOKUP(CONCATENATE("USD",C2579),[1]GEINDICE!AR$1:AS$65536,2,0),"")</f>
        <v>209.57209855012988</v>
      </c>
      <c r="AE2579" s="33">
        <f>IFERROR($X2579/VLOOKUP(CONCATENATE("EUR",C2579),[1]GEINDICE!AR$1:AS$65536,2,0),"")</f>
        <v>425.10521470375477</v>
      </c>
      <c r="AF2579" s="33">
        <f>IFERROR($AA2579/VLOOKUP(CONCATENATE("EUR",C2579),[1]GEINDICE!AR$1:AS$65536,2,0),"")</f>
        <v>201.5100430722693</v>
      </c>
      <c r="AG2579" s="48" t="str">
        <f>VLOOKUP(E2579,[1]Apresentação!AW$1:AX$65536,2,0)</f>
        <v xml:space="preserve">                    2 - LEATHER AUXILIARIES</v>
      </c>
      <c r="AH2579" s="48" t="str">
        <f t="shared" si="690"/>
        <v xml:space="preserve">         5215000015 - PROVOL BO BR</v>
      </c>
      <c r="AI2579" s="49" t="str">
        <f t="shared" si="691"/>
        <v xml:space="preserve">     L00456 - IVAN JUNIOR DE ANDRADE EEPP</v>
      </c>
      <c r="AJ2579" t="str">
        <f t="shared" si="692"/>
        <v xml:space="preserve">     90 - SALES</v>
      </c>
      <c r="AK2579" t="str">
        <f t="shared" si="693"/>
        <v/>
      </c>
      <c r="AL2579">
        <f t="shared" si="694"/>
        <v>2</v>
      </c>
      <c r="AM2579" t="str">
        <f t="shared" si="695"/>
        <v>2025 2</v>
      </c>
      <c r="AN2579" t="str">
        <f t="shared" si="696"/>
        <v xml:space="preserve">IVAN </v>
      </c>
    </row>
    <row r="2580" spans="1:40" x14ac:dyDescent="0.35">
      <c r="A2580">
        <v>82096</v>
      </c>
      <c r="B2580" t="s">
        <v>274</v>
      </c>
      <c r="C2580" s="31">
        <v>45764</v>
      </c>
      <c r="D2580" t="s">
        <v>373</v>
      </c>
      <c r="E2580" t="s">
        <v>374</v>
      </c>
      <c r="F2580" t="s">
        <v>669</v>
      </c>
      <c r="G2580" t="s">
        <v>670</v>
      </c>
      <c r="H2580" t="s">
        <v>899</v>
      </c>
      <c r="I2580" t="s">
        <v>900</v>
      </c>
      <c r="J2580">
        <v>360</v>
      </c>
      <c r="K2580">
        <v>4905.29</v>
      </c>
      <c r="L2580">
        <v>2019.63573</v>
      </c>
      <c r="M2580">
        <v>987.92</v>
      </c>
      <c r="N2580">
        <v>13.62581</v>
      </c>
      <c r="O2580" s="32">
        <f t="shared" si="680"/>
        <v>3917.37</v>
      </c>
      <c r="P2580" s="32">
        <f t="shared" si="681"/>
        <v>1897.7342699999999</v>
      </c>
      <c r="Q2580">
        <v>730717</v>
      </c>
      <c r="R2580" t="s">
        <v>298</v>
      </c>
      <c r="S2580" t="s">
        <v>298</v>
      </c>
      <c r="T2580" t="str">
        <f t="shared" si="682"/>
        <v>VEN</v>
      </c>
      <c r="U2580" t="s">
        <v>300</v>
      </c>
      <c r="V2580" s="33">
        <f t="shared" si="683"/>
        <v>4905.29</v>
      </c>
      <c r="W2580">
        <f t="shared" si="684"/>
        <v>360</v>
      </c>
      <c r="X2580" s="33">
        <f t="shared" si="685"/>
        <v>3917.37</v>
      </c>
      <c r="Y2580" s="33">
        <f t="shared" si="686"/>
        <v>987.92</v>
      </c>
      <c r="Z2580" s="45">
        <f t="shared" si="687"/>
        <v>0.37219700975885217</v>
      </c>
      <c r="AA2580" s="33">
        <f t="shared" si="688"/>
        <v>1825.7342699999999</v>
      </c>
      <c r="AB2580" s="45">
        <f t="shared" si="689"/>
        <v>0.46606122730301197</v>
      </c>
      <c r="AC2580" s="33">
        <f>IFERROR($X2580/VLOOKUP(CONCATENATE("USD",C2580),[1]GEINDICE!AR$1:AS$65536,2,0),"")</f>
        <v>668.96121860004439</v>
      </c>
      <c r="AD2580" s="33">
        <f>IFERROR($AA2580/VLOOKUP(CONCATENATE("USD",C2580),[1]GEINDICE!AR$1:AS$65536,2,0),"")</f>
        <v>311.77688655885515</v>
      </c>
      <c r="AE2580" s="33">
        <f>IFERROR($X2580/VLOOKUP(CONCATENATE("EUR",C2580),[1]GEINDICE!AR$1:AS$65536,2,0),"")</f>
        <v>588.56486072297844</v>
      </c>
      <c r="AF2580" s="33">
        <f>IFERROR($AA2580/VLOOKUP(CONCATENATE("EUR",C2580),[1]GEINDICE!AR$1:AS$65536,2,0),"")</f>
        <v>274.30726133597761</v>
      </c>
      <c r="AG2580" s="48" t="str">
        <f>VLOOKUP(E2580,[1]Apresentação!AW$1:AX$65536,2,0)</f>
        <v xml:space="preserve">                    2 - LEATHER AUXILIARIES</v>
      </c>
      <c r="AH2580" s="48" t="str">
        <f t="shared" si="690"/>
        <v xml:space="preserve">         5215000015 - PROVOL BO BR</v>
      </c>
      <c r="AI2580" s="49" t="str">
        <f t="shared" si="691"/>
        <v xml:space="preserve">     L00456 - IVAN JUNIOR DE ANDRADE EEPP</v>
      </c>
      <c r="AJ2580" t="str">
        <f t="shared" si="692"/>
        <v xml:space="preserve">     90 - SALES</v>
      </c>
      <c r="AK2580" t="str">
        <f t="shared" si="693"/>
        <v/>
      </c>
      <c r="AL2580">
        <f t="shared" si="694"/>
        <v>4</v>
      </c>
      <c r="AM2580" t="str">
        <f t="shared" si="695"/>
        <v>2025 4</v>
      </c>
      <c r="AN2580" t="str">
        <f t="shared" si="696"/>
        <v xml:space="preserve">IVAN </v>
      </c>
    </row>
    <row r="2581" spans="1:40" x14ac:dyDescent="0.35">
      <c r="A2581">
        <v>81615</v>
      </c>
      <c r="B2581" t="s">
        <v>274</v>
      </c>
      <c r="C2581" s="31">
        <v>45728</v>
      </c>
      <c r="D2581" t="s">
        <v>373</v>
      </c>
      <c r="E2581" t="s">
        <v>374</v>
      </c>
      <c r="F2581" t="s">
        <v>683</v>
      </c>
      <c r="G2581" t="s">
        <v>684</v>
      </c>
      <c r="H2581" t="s">
        <v>899</v>
      </c>
      <c r="I2581" t="s">
        <v>900</v>
      </c>
      <c r="J2581">
        <v>1200</v>
      </c>
      <c r="K2581">
        <v>17363.77</v>
      </c>
      <c r="L2581">
        <v>6560.4235600000002</v>
      </c>
      <c r="M2581">
        <v>3497.06</v>
      </c>
      <c r="N2581">
        <v>14.469809999999999</v>
      </c>
      <c r="O2581" s="32">
        <f t="shared" si="680"/>
        <v>13866.710000000001</v>
      </c>
      <c r="P2581" s="32">
        <f t="shared" si="681"/>
        <v>7306.2864400000008</v>
      </c>
      <c r="Q2581">
        <v>716953</v>
      </c>
      <c r="R2581" t="s">
        <v>298</v>
      </c>
      <c r="S2581" t="s">
        <v>298</v>
      </c>
      <c r="T2581" t="str">
        <f t="shared" si="682"/>
        <v>VEN</v>
      </c>
      <c r="U2581" t="s">
        <v>300</v>
      </c>
      <c r="V2581" s="33">
        <f t="shared" si="683"/>
        <v>17363.77</v>
      </c>
      <c r="W2581">
        <f t="shared" si="684"/>
        <v>1200</v>
      </c>
      <c r="X2581" s="33">
        <f t="shared" si="685"/>
        <v>13866.710000000001</v>
      </c>
      <c r="Y2581" s="33">
        <f t="shared" si="686"/>
        <v>3497.06</v>
      </c>
      <c r="Z2581" s="45">
        <f t="shared" si="687"/>
        <v>0.40695577285347601</v>
      </c>
      <c r="AA2581" s="33">
        <f t="shared" si="688"/>
        <v>7066.2864400000008</v>
      </c>
      <c r="AB2581" s="45">
        <f t="shared" si="689"/>
        <v>0.50958637196566459</v>
      </c>
      <c r="AC2581" s="33">
        <f>IFERROR($X2581/VLOOKUP(CONCATENATE("USD",C2581),[1]GEINDICE!AR$1:AS$65536,2,0),"")</f>
        <v>2379.8156792750738</v>
      </c>
      <c r="AD2581" s="33">
        <f>IFERROR($AA2581/VLOOKUP(CONCATENATE("USD",C2581),[1]GEINDICE!AR$1:AS$65536,2,0),"")</f>
        <v>1212.7216379487884</v>
      </c>
      <c r="AE2581" s="33">
        <f>IFERROR($X2581/VLOOKUP(CONCATENATE("EUR",C2581),[1]GEINDICE!AR$1:AS$65536,2,0),"")</f>
        <v>2178.3138018787899</v>
      </c>
      <c r="AF2581" s="33">
        <f>IFERROR($AA2581/VLOOKUP(CONCATENATE("EUR",C2581),[1]GEINDICE!AR$1:AS$65536,2,0),"")</f>
        <v>1110.039027302146</v>
      </c>
      <c r="AG2581" s="48" t="str">
        <f>VLOOKUP(E2581,[1]Apresentação!AW$1:AX$65536,2,0)</f>
        <v xml:space="preserve">                    2 - LEATHER AUXILIARIES</v>
      </c>
      <c r="AH2581" s="48" t="str">
        <f t="shared" si="690"/>
        <v xml:space="preserve">         5215000015 - PROVOL BO BR</v>
      </c>
      <c r="AI2581" s="49" t="str">
        <f t="shared" si="691"/>
        <v xml:space="preserve">     L00148 - CURTIDORA ITAUNA EIRELI</v>
      </c>
      <c r="AJ2581" t="str">
        <f t="shared" si="692"/>
        <v xml:space="preserve">     90 - SALES</v>
      </c>
      <c r="AK2581" t="str">
        <f t="shared" si="693"/>
        <v/>
      </c>
      <c r="AL2581">
        <f t="shared" si="694"/>
        <v>3</v>
      </c>
      <c r="AM2581" t="str">
        <f t="shared" si="695"/>
        <v>2025 3</v>
      </c>
      <c r="AN2581" t="str">
        <f t="shared" si="696"/>
        <v xml:space="preserve">CURTIDORA </v>
      </c>
    </row>
    <row r="2582" spans="1:40" x14ac:dyDescent="0.35">
      <c r="A2582">
        <v>81919</v>
      </c>
      <c r="B2582" t="s">
        <v>274</v>
      </c>
      <c r="C2582" s="31">
        <v>45751</v>
      </c>
      <c r="D2582" t="s">
        <v>373</v>
      </c>
      <c r="E2582" t="s">
        <v>374</v>
      </c>
      <c r="F2582" t="s">
        <v>669</v>
      </c>
      <c r="G2582" t="s">
        <v>670</v>
      </c>
      <c r="H2582" t="s">
        <v>899</v>
      </c>
      <c r="I2582" t="s">
        <v>900</v>
      </c>
      <c r="J2582">
        <v>480</v>
      </c>
      <c r="K2582">
        <v>6235.55</v>
      </c>
      <c r="L2582">
        <v>2624.1694299999999</v>
      </c>
      <c r="M2582">
        <v>1255.8399999999999</v>
      </c>
      <c r="N2582">
        <v>12.99072</v>
      </c>
      <c r="O2582" s="32">
        <f t="shared" si="680"/>
        <v>4979.71</v>
      </c>
      <c r="P2582" s="32">
        <f t="shared" si="681"/>
        <v>2355.5405700000001</v>
      </c>
      <c r="Q2582">
        <v>725798</v>
      </c>
      <c r="R2582" t="s">
        <v>298</v>
      </c>
      <c r="S2582" t="s">
        <v>298</v>
      </c>
      <c r="T2582" t="str">
        <f t="shared" si="682"/>
        <v>VEN</v>
      </c>
      <c r="U2582" t="s">
        <v>381</v>
      </c>
      <c r="V2582" s="33">
        <f t="shared" si="683"/>
        <v>6235.55</v>
      </c>
      <c r="W2582">
        <f t="shared" si="684"/>
        <v>480</v>
      </c>
      <c r="X2582" s="33">
        <f t="shared" si="685"/>
        <v>4979.71</v>
      </c>
      <c r="Y2582" s="33">
        <f t="shared" si="686"/>
        <v>1255.8399999999999</v>
      </c>
      <c r="Z2582" s="45">
        <f t="shared" si="687"/>
        <v>0.36236427740937049</v>
      </c>
      <c r="AA2582" s="33">
        <f t="shared" si="688"/>
        <v>2259.5405700000001</v>
      </c>
      <c r="AB2582" s="45">
        <f t="shared" si="689"/>
        <v>0.45374942918362721</v>
      </c>
      <c r="AC2582" s="33">
        <f>IFERROR($X2582/VLOOKUP(CONCATENATE("USD",C2582),[1]GEINDICE!AR$1:AS$65536,2,0),"")</f>
        <v>861.88448690655446</v>
      </c>
      <c r="AD2582" s="33">
        <f>IFERROR($AA2582/VLOOKUP(CONCATENATE("USD",C2582),[1]GEINDICE!AR$1:AS$65536,2,0),"")</f>
        <v>391.07959395607247</v>
      </c>
      <c r="AE2582" s="33">
        <f>IFERROR($X2582/VLOOKUP(CONCATENATE("EUR",C2582),[1]GEINDICE!AR$1:AS$65536,2,0),"")</f>
        <v>782.4688486981662</v>
      </c>
      <c r="AF2582" s="33">
        <f>IFERROR($AA2582/VLOOKUP(CONCATENATE("EUR",C2582),[1]GEINDICE!AR$1:AS$65536,2,0),"")</f>
        <v>355.04479345076288</v>
      </c>
      <c r="AG2582" s="48" t="str">
        <f>VLOOKUP(E2582,[1]Apresentação!AW$1:AX$65536,2,0)</f>
        <v xml:space="preserve">                    2 - LEATHER AUXILIARIES</v>
      </c>
      <c r="AH2582" s="48" t="str">
        <f t="shared" si="690"/>
        <v xml:space="preserve">         5215000015 - PROVOL BO BR</v>
      </c>
      <c r="AI2582" s="49" t="str">
        <f t="shared" si="691"/>
        <v xml:space="preserve">     L00456 - IVAN JUNIOR DE ANDRADE EEPP</v>
      </c>
      <c r="AJ2582" t="str">
        <f t="shared" si="692"/>
        <v xml:space="preserve">     90 - SALES</v>
      </c>
      <c r="AK2582" t="str">
        <f t="shared" si="693"/>
        <v/>
      </c>
      <c r="AL2582">
        <f t="shared" si="694"/>
        <v>4</v>
      </c>
      <c r="AM2582" t="str">
        <f t="shared" si="695"/>
        <v>2025 4</v>
      </c>
      <c r="AN2582" t="str">
        <f t="shared" si="696"/>
        <v xml:space="preserve">IVAN </v>
      </c>
    </row>
    <row r="2583" spans="1:40" x14ac:dyDescent="0.35">
      <c r="A2583">
        <v>80821</v>
      </c>
      <c r="B2583" t="s">
        <v>274</v>
      </c>
      <c r="C2583" s="31">
        <v>45667</v>
      </c>
      <c r="D2583" t="s">
        <v>373</v>
      </c>
      <c r="E2583" t="s">
        <v>374</v>
      </c>
      <c r="F2583" t="s">
        <v>669</v>
      </c>
      <c r="G2583" t="s">
        <v>670</v>
      </c>
      <c r="H2583" t="s">
        <v>899</v>
      </c>
      <c r="I2583" t="s">
        <v>900</v>
      </c>
      <c r="J2583">
        <v>240</v>
      </c>
      <c r="K2583">
        <v>3386.3</v>
      </c>
      <c r="L2583">
        <v>1343.1958500000001</v>
      </c>
      <c r="M2583">
        <v>682.01</v>
      </c>
      <c r="N2583">
        <v>14.1096</v>
      </c>
      <c r="O2583" s="32">
        <f t="shared" si="680"/>
        <v>2704.29</v>
      </c>
      <c r="P2583" s="32">
        <f t="shared" si="681"/>
        <v>1361.0941499999999</v>
      </c>
      <c r="Q2583">
        <v>706760</v>
      </c>
      <c r="R2583" t="s">
        <v>298</v>
      </c>
      <c r="S2583" t="s">
        <v>298</v>
      </c>
      <c r="T2583" t="str">
        <f t="shared" si="682"/>
        <v>VEN</v>
      </c>
      <c r="U2583" t="s">
        <v>381</v>
      </c>
      <c r="V2583" s="33">
        <f t="shared" si="683"/>
        <v>3386.3</v>
      </c>
      <c r="W2583">
        <f t="shared" si="684"/>
        <v>240</v>
      </c>
      <c r="X2583" s="33">
        <f t="shared" si="685"/>
        <v>2704.29</v>
      </c>
      <c r="Y2583" s="33">
        <f t="shared" si="686"/>
        <v>682.01</v>
      </c>
      <c r="Z2583" s="45">
        <f t="shared" si="687"/>
        <v>0.38776663319847615</v>
      </c>
      <c r="AA2583" s="33">
        <f t="shared" si="688"/>
        <v>1313.0941499999999</v>
      </c>
      <c r="AB2583" s="45">
        <f t="shared" si="689"/>
        <v>0.48555966630797731</v>
      </c>
      <c r="AC2583" s="33">
        <f>IFERROR($X2583/VLOOKUP(CONCATENATE("USD",C2583),[1]GEINDICE!AR$1:AS$65536,2,0),"")</f>
        <v>443.5807430492905</v>
      </c>
      <c r="AD2583" s="33">
        <f>IFERROR($AA2583/VLOOKUP(CONCATENATE("USD",C2583),[1]GEINDICE!AR$1:AS$65536,2,0),"")</f>
        <v>215.38491757565814</v>
      </c>
      <c r="AE2583" s="33">
        <f>IFERROR($X2583/VLOOKUP(CONCATENATE("EUR",C2583),[1]GEINDICE!AR$1:AS$65536,2,0),"")</f>
        <v>432.67947712836587</v>
      </c>
      <c r="AF2583" s="33">
        <f>IFERROR($AA2583/VLOOKUP(CONCATENATE("EUR",C2583),[1]GEINDICE!AR$1:AS$65536,2,0),"")</f>
        <v>210.09170253275943</v>
      </c>
      <c r="AG2583" s="48" t="str">
        <f>VLOOKUP(E2583,[1]Apresentação!AW$1:AX$65536,2,0)</f>
        <v xml:space="preserve">                    2 - LEATHER AUXILIARIES</v>
      </c>
      <c r="AH2583" s="48" t="str">
        <f t="shared" si="690"/>
        <v xml:space="preserve">         5215000015 - PROVOL BO BR</v>
      </c>
      <c r="AI2583" s="49" t="str">
        <f t="shared" si="691"/>
        <v xml:space="preserve">     L00456 - IVAN JUNIOR DE ANDRADE EEPP</v>
      </c>
      <c r="AJ2583" t="str">
        <f t="shared" si="692"/>
        <v xml:space="preserve">     90 - SALES</v>
      </c>
      <c r="AK2583" t="str">
        <f t="shared" si="693"/>
        <v/>
      </c>
      <c r="AL2583">
        <f t="shared" si="694"/>
        <v>1</v>
      </c>
      <c r="AM2583" t="str">
        <f t="shared" si="695"/>
        <v>2025 1</v>
      </c>
      <c r="AN2583" t="str">
        <f t="shared" si="696"/>
        <v xml:space="preserve">IVAN </v>
      </c>
    </row>
    <row r="2584" spans="1:40" x14ac:dyDescent="0.35">
      <c r="A2584">
        <v>81551</v>
      </c>
      <c r="B2584" t="s">
        <v>274</v>
      </c>
      <c r="C2584" s="31">
        <v>45723</v>
      </c>
      <c r="D2584" t="s">
        <v>373</v>
      </c>
      <c r="E2584" t="s">
        <v>374</v>
      </c>
      <c r="F2584" t="s">
        <v>669</v>
      </c>
      <c r="G2584" t="s">
        <v>670</v>
      </c>
      <c r="H2584" t="s">
        <v>899</v>
      </c>
      <c r="I2584" t="s">
        <v>900</v>
      </c>
      <c r="J2584">
        <v>480</v>
      </c>
      <c r="K2584">
        <v>6393.7</v>
      </c>
      <c r="L2584">
        <v>2624.1694299999999</v>
      </c>
      <c r="M2584">
        <v>1287.69</v>
      </c>
      <c r="N2584">
        <v>13.3202</v>
      </c>
      <c r="O2584" s="32">
        <f t="shared" si="680"/>
        <v>5106.01</v>
      </c>
      <c r="P2584" s="32">
        <f t="shared" si="681"/>
        <v>2481.8405700000003</v>
      </c>
      <c r="Q2584">
        <v>715109</v>
      </c>
      <c r="R2584" t="s">
        <v>298</v>
      </c>
      <c r="S2584" t="s">
        <v>298</v>
      </c>
      <c r="T2584" t="str">
        <f t="shared" si="682"/>
        <v>VEN</v>
      </c>
      <c r="U2584" t="s">
        <v>381</v>
      </c>
      <c r="V2584" s="33">
        <f t="shared" si="683"/>
        <v>6393.7</v>
      </c>
      <c r="W2584">
        <f t="shared" si="684"/>
        <v>480</v>
      </c>
      <c r="X2584" s="33">
        <f t="shared" si="685"/>
        <v>5106.01</v>
      </c>
      <c r="Y2584" s="33">
        <f t="shared" si="686"/>
        <v>1287.69</v>
      </c>
      <c r="Z2584" s="45">
        <f t="shared" si="687"/>
        <v>0.37315491343040813</v>
      </c>
      <c r="AA2584" s="33">
        <f t="shared" si="688"/>
        <v>2385.8405700000003</v>
      </c>
      <c r="AB2584" s="45">
        <f t="shared" si="689"/>
        <v>0.46726124116482343</v>
      </c>
      <c r="AC2584" s="33">
        <f>IFERROR($X2584/VLOOKUP(CONCATENATE("USD",C2584),[1]GEINDICE!AR$1:AS$65536,2,0),"")</f>
        <v>885.10782138399657</v>
      </c>
      <c r="AD2584" s="33">
        <f>IFERROR($AA2584/VLOOKUP(CONCATENATE("USD",C2584),[1]GEINDICE!AR$1:AS$65536,2,0),"")</f>
        <v>413.57657918457915</v>
      </c>
      <c r="AE2584" s="33">
        <f>IFERROR($X2584/VLOOKUP(CONCATENATE("EUR",C2584),[1]GEINDICE!AR$1:AS$65536,2,0),"")</f>
        <v>814.18685121107274</v>
      </c>
      <c r="AF2584" s="33">
        <f>IFERROR($AA2584/VLOOKUP(CONCATENATE("EUR",C2584),[1]GEINDICE!AR$1:AS$65536,2,0),"")</f>
        <v>380.43795863696528</v>
      </c>
      <c r="AG2584" s="48" t="str">
        <f>VLOOKUP(E2584,[1]Apresentação!AW$1:AX$65536,2,0)</f>
        <v xml:space="preserve">                    2 - LEATHER AUXILIARIES</v>
      </c>
      <c r="AH2584" s="48" t="str">
        <f t="shared" si="690"/>
        <v xml:space="preserve">         5215000015 - PROVOL BO BR</v>
      </c>
      <c r="AI2584" s="49" t="str">
        <f t="shared" si="691"/>
        <v xml:space="preserve">     L00456 - IVAN JUNIOR DE ANDRADE EEPP</v>
      </c>
      <c r="AJ2584" t="str">
        <f t="shared" si="692"/>
        <v xml:space="preserve">     90 - SALES</v>
      </c>
      <c r="AK2584" t="str">
        <f t="shared" si="693"/>
        <v/>
      </c>
      <c r="AL2584">
        <f t="shared" si="694"/>
        <v>3</v>
      </c>
      <c r="AM2584" t="str">
        <f t="shared" si="695"/>
        <v>2025 3</v>
      </c>
      <c r="AN2584" t="str">
        <f t="shared" si="696"/>
        <v xml:space="preserve">IVAN </v>
      </c>
    </row>
    <row r="2585" spans="1:40" x14ac:dyDescent="0.35">
      <c r="A2585">
        <v>82348</v>
      </c>
      <c r="B2585" t="s">
        <v>274</v>
      </c>
      <c r="C2585" s="31">
        <v>45786</v>
      </c>
      <c r="D2585" t="s">
        <v>373</v>
      </c>
      <c r="E2585" t="s">
        <v>374</v>
      </c>
      <c r="F2585" t="s">
        <v>669</v>
      </c>
      <c r="G2585" t="s">
        <v>670</v>
      </c>
      <c r="H2585" t="s">
        <v>899</v>
      </c>
      <c r="I2585" t="s">
        <v>900</v>
      </c>
      <c r="J2585">
        <v>360</v>
      </c>
      <c r="K2585">
        <v>4742.8100000000004</v>
      </c>
      <c r="L2585">
        <v>2019.63573</v>
      </c>
      <c r="M2585">
        <v>955.21</v>
      </c>
      <c r="N2585">
        <v>13.17446</v>
      </c>
      <c r="O2585" s="32">
        <f t="shared" si="680"/>
        <v>3787.6000000000004</v>
      </c>
      <c r="P2585" s="32">
        <f t="shared" si="681"/>
        <v>1767.9642700000004</v>
      </c>
      <c r="Q2585">
        <v>738287</v>
      </c>
      <c r="R2585" t="s">
        <v>298</v>
      </c>
      <c r="S2585" t="s">
        <v>298</v>
      </c>
      <c r="T2585" t="str">
        <f t="shared" si="682"/>
        <v>VEN</v>
      </c>
      <c r="U2585" t="s">
        <v>381</v>
      </c>
      <c r="V2585" s="33">
        <f t="shared" si="683"/>
        <v>4742.8100000000004</v>
      </c>
      <c r="W2585">
        <f t="shared" si="684"/>
        <v>360</v>
      </c>
      <c r="X2585" s="33">
        <f t="shared" si="685"/>
        <v>3787.6000000000004</v>
      </c>
      <c r="Y2585" s="33">
        <f t="shared" si="686"/>
        <v>955.21</v>
      </c>
      <c r="Z2585" s="45">
        <f t="shared" si="687"/>
        <v>0.35758638233452328</v>
      </c>
      <c r="AA2585" s="33">
        <f t="shared" si="688"/>
        <v>1695.9642700000004</v>
      </c>
      <c r="AB2585" s="45">
        <f t="shared" si="689"/>
        <v>0.44776752296969063</v>
      </c>
      <c r="AC2585" s="33">
        <f>IFERROR($X2585/VLOOKUP(CONCATENATE("USD",C2585),[1]GEINDICE!AR$1:AS$65536,2,0),"")</f>
        <v>670.24119198032247</v>
      </c>
      <c r="AD2585" s="33">
        <f>IFERROR($AA2585/VLOOKUP(CONCATENATE("USD",C2585),[1]GEINDICE!AR$1:AS$65536,2,0),"")</f>
        <v>300.11223832528185</v>
      </c>
      <c r="AE2585" s="33">
        <f>IFERROR($X2585/VLOOKUP(CONCATENATE("EUR",C2585),[1]GEINDICE!AR$1:AS$65536,2,0),"")</f>
        <v>594.71171963321194</v>
      </c>
      <c r="AF2585" s="33">
        <f>IFERROR($AA2585/VLOOKUP(CONCATENATE("EUR",C2585),[1]GEINDICE!AR$1:AS$65536,2,0),"")</f>
        <v>266.29259358120845</v>
      </c>
      <c r="AG2585" s="48" t="str">
        <f>VLOOKUP(E2585,[1]Apresentação!AW$1:AX$65536,2,0)</f>
        <v xml:space="preserve">                    2 - LEATHER AUXILIARIES</v>
      </c>
      <c r="AH2585" s="48" t="str">
        <f t="shared" si="690"/>
        <v xml:space="preserve">         5215000015 - PROVOL BO BR</v>
      </c>
      <c r="AI2585" s="49" t="str">
        <f t="shared" si="691"/>
        <v xml:space="preserve">     L00456 - IVAN JUNIOR DE ANDRADE EEPP</v>
      </c>
      <c r="AJ2585" t="str">
        <f t="shared" si="692"/>
        <v xml:space="preserve">     90 - SALES</v>
      </c>
      <c r="AK2585" t="str">
        <f t="shared" si="693"/>
        <v/>
      </c>
      <c r="AL2585">
        <f t="shared" si="694"/>
        <v>5</v>
      </c>
      <c r="AM2585" t="str">
        <f t="shared" si="695"/>
        <v>2025 5</v>
      </c>
      <c r="AN2585" t="str">
        <f t="shared" si="696"/>
        <v xml:space="preserve">IVAN </v>
      </c>
    </row>
    <row r="2586" spans="1:40" x14ac:dyDescent="0.35">
      <c r="A2586">
        <v>81822</v>
      </c>
      <c r="B2586" t="s">
        <v>274</v>
      </c>
      <c r="C2586" s="31">
        <v>45744</v>
      </c>
      <c r="D2586" t="s">
        <v>373</v>
      </c>
      <c r="E2586" t="s">
        <v>374</v>
      </c>
      <c r="F2586" t="s">
        <v>669</v>
      </c>
      <c r="G2586" t="s">
        <v>670</v>
      </c>
      <c r="H2586" t="s">
        <v>899</v>
      </c>
      <c r="I2586" t="s">
        <v>900</v>
      </c>
      <c r="J2586">
        <v>480</v>
      </c>
      <c r="K2586">
        <v>6392.03</v>
      </c>
      <c r="L2586">
        <v>2624.1694200000002</v>
      </c>
      <c r="M2586">
        <v>1287.3499999999999</v>
      </c>
      <c r="N2586">
        <v>13.31673</v>
      </c>
      <c r="O2586" s="32">
        <f t="shared" si="680"/>
        <v>5104.68</v>
      </c>
      <c r="P2586" s="32">
        <f t="shared" si="681"/>
        <v>2480.5105800000001</v>
      </c>
      <c r="Q2586">
        <v>723112</v>
      </c>
      <c r="R2586" t="s">
        <v>298</v>
      </c>
      <c r="S2586" t="s">
        <v>298</v>
      </c>
      <c r="T2586" t="str">
        <f t="shared" si="682"/>
        <v>VEN</v>
      </c>
      <c r="U2586" t="s">
        <v>381</v>
      </c>
      <c r="V2586" s="33">
        <f t="shared" si="683"/>
        <v>6392.03</v>
      </c>
      <c r="W2586">
        <f t="shared" si="684"/>
        <v>480</v>
      </c>
      <c r="X2586" s="33">
        <f t="shared" si="685"/>
        <v>5104.68</v>
      </c>
      <c r="Y2586" s="33">
        <f t="shared" si="686"/>
        <v>1287.3499999999999</v>
      </c>
      <c r="Z2586" s="45">
        <f t="shared" si="687"/>
        <v>0.37304433489830308</v>
      </c>
      <c r="AA2586" s="33">
        <f t="shared" si="688"/>
        <v>2384.5105800000001</v>
      </c>
      <c r="AB2586" s="45">
        <f t="shared" si="689"/>
        <v>0.46712244058393476</v>
      </c>
      <c r="AC2586" s="33">
        <f>IFERROR($X2586/VLOOKUP(CONCATENATE("USD",C2586),[1]GEINDICE!AR$1:AS$65536,2,0),"")</f>
        <v>885.30697190426645</v>
      </c>
      <c r="AD2586" s="33">
        <f>IFERROR($AA2586/VLOOKUP(CONCATENATE("USD",C2586),[1]GEINDICE!AR$1:AS$65536,2,0),"")</f>
        <v>413.54675338189389</v>
      </c>
      <c r="AE2586" s="33">
        <f>IFERROR($X2586/VLOOKUP(CONCATENATE("EUR",C2586),[1]GEINDICE!AR$1:AS$65536,2,0),"")</f>
        <v>817.75627573170152</v>
      </c>
      <c r="AF2586" s="33">
        <f>IFERROR($AA2586/VLOOKUP(CONCATENATE("EUR",C2586),[1]GEINDICE!AR$1:AS$65536,2,0),"")</f>
        <v>381.99230732262146</v>
      </c>
      <c r="AG2586" s="48" t="str">
        <f>VLOOKUP(E2586,[1]Apresentação!AW$1:AX$65536,2,0)</f>
        <v xml:space="preserve">                    2 - LEATHER AUXILIARIES</v>
      </c>
      <c r="AH2586" s="48" t="str">
        <f t="shared" si="690"/>
        <v xml:space="preserve">         5215000015 - PROVOL BO BR</v>
      </c>
      <c r="AI2586" s="49" t="str">
        <f t="shared" si="691"/>
        <v xml:space="preserve">     L00456 - IVAN JUNIOR DE ANDRADE EEPP</v>
      </c>
      <c r="AJ2586" t="str">
        <f t="shared" si="692"/>
        <v xml:space="preserve">     90 - SALES</v>
      </c>
      <c r="AK2586" t="str">
        <f t="shared" si="693"/>
        <v/>
      </c>
      <c r="AL2586">
        <f t="shared" si="694"/>
        <v>3</v>
      </c>
      <c r="AM2586" t="str">
        <f t="shared" si="695"/>
        <v>2025 3</v>
      </c>
      <c r="AN2586" t="str">
        <f t="shared" si="696"/>
        <v xml:space="preserve">IVAN </v>
      </c>
    </row>
    <row r="2587" spans="1:40" x14ac:dyDescent="0.35">
      <c r="A2587">
        <v>81360</v>
      </c>
      <c r="B2587" t="s">
        <v>274</v>
      </c>
      <c r="C2587" s="31">
        <v>45709</v>
      </c>
      <c r="D2587" t="s">
        <v>373</v>
      </c>
      <c r="E2587" t="s">
        <v>374</v>
      </c>
      <c r="F2587" t="s">
        <v>669</v>
      </c>
      <c r="G2587" t="s">
        <v>670</v>
      </c>
      <c r="H2587" t="s">
        <v>899</v>
      </c>
      <c r="I2587" t="s">
        <v>900</v>
      </c>
      <c r="J2587">
        <v>360</v>
      </c>
      <c r="K2587">
        <v>4756.07</v>
      </c>
      <c r="L2587">
        <v>1840.1782599999999</v>
      </c>
      <c r="M2587">
        <v>957.88</v>
      </c>
      <c r="N2587">
        <v>13.211300000000001</v>
      </c>
      <c r="O2587" s="32">
        <f t="shared" si="680"/>
        <v>3798.1899999999996</v>
      </c>
      <c r="P2587" s="32">
        <f t="shared" si="681"/>
        <v>1958.0117399999997</v>
      </c>
      <c r="Q2587">
        <v>710942</v>
      </c>
      <c r="R2587" t="s">
        <v>298</v>
      </c>
      <c r="S2587" t="s">
        <v>298</v>
      </c>
      <c r="T2587" t="str">
        <f t="shared" si="682"/>
        <v>VEN</v>
      </c>
      <c r="U2587" t="s">
        <v>381</v>
      </c>
      <c r="V2587" s="33">
        <f t="shared" si="683"/>
        <v>4756.07</v>
      </c>
      <c r="W2587">
        <f t="shared" si="684"/>
        <v>360</v>
      </c>
      <c r="X2587" s="33">
        <f t="shared" si="685"/>
        <v>3798.1899999999996</v>
      </c>
      <c r="Y2587" s="33">
        <f t="shared" si="686"/>
        <v>957.88</v>
      </c>
      <c r="Z2587" s="45">
        <f t="shared" si="687"/>
        <v>0.39654835610073019</v>
      </c>
      <c r="AA2587" s="33">
        <f t="shared" si="688"/>
        <v>1886.0117399999997</v>
      </c>
      <c r="AB2587" s="45">
        <f t="shared" si="689"/>
        <v>0.49655539612289007</v>
      </c>
      <c r="AC2587" s="33">
        <f>IFERROR($X2587/VLOOKUP(CONCATENATE("USD",C2587),[1]GEINDICE!AR$1:AS$65536,2,0),"")</f>
        <v>666.03363319129528</v>
      </c>
      <c r="AD2587" s="33">
        <f>IFERROR($AA2587/VLOOKUP(CONCATENATE("USD",C2587),[1]GEINDICE!AR$1:AS$65536,2,0),"")</f>
        <v>330.72259456047129</v>
      </c>
      <c r="AE2587" s="33">
        <f>IFERROR($X2587/VLOOKUP(CONCATENATE("EUR",C2587),[1]GEINDICE!AR$1:AS$65536,2,0),"")</f>
        <v>637.04505048472026</v>
      </c>
      <c r="AF2587" s="33">
        <f>IFERROR($AA2587/VLOOKUP(CONCATENATE("EUR",C2587),[1]GEINDICE!AR$1:AS$65536,2,0),"")</f>
        <v>316.32815739156683</v>
      </c>
      <c r="AG2587" s="48" t="str">
        <f>VLOOKUP(E2587,[1]Apresentação!AW$1:AX$65536,2,0)</f>
        <v xml:space="preserve">                    2 - LEATHER AUXILIARIES</v>
      </c>
      <c r="AH2587" s="48" t="str">
        <f t="shared" si="690"/>
        <v xml:space="preserve">         5215000015 - PROVOL BO BR</v>
      </c>
      <c r="AI2587" s="49" t="str">
        <f t="shared" si="691"/>
        <v xml:space="preserve">     L00456 - IVAN JUNIOR DE ANDRADE EEPP</v>
      </c>
      <c r="AJ2587" t="str">
        <f t="shared" si="692"/>
        <v xml:space="preserve">     90 - SALES</v>
      </c>
      <c r="AK2587" t="str">
        <f t="shared" si="693"/>
        <v/>
      </c>
      <c r="AL2587">
        <f t="shared" si="694"/>
        <v>2</v>
      </c>
      <c r="AM2587" t="str">
        <f t="shared" si="695"/>
        <v>2025 2</v>
      </c>
      <c r="AN2587" t="str">
        <f t="shared" si="696"/>
        <v xml:space="preserve">IVAN </v>
      </c>
    </row>
    <row r="2588" spans="1:40" x14ac:dyDescent="0.35">
      <c r="A2588">
        <v>81300</v>
      </c>
      <c r="B2588" t="s">
        <v>274</v>
      </c>
      <c r="C2588" s="31">
        <v>45702</v>
      </c>
      <c r="D2588" t="s">
        <v>373</v>
      </c>
      <c r="E2588" t="s">
        <v>374</v>
      </c>
      <c r="F2588" t="s">
        <v>669</v>
      </c>
      <c r="G2588" t="s">
        <v>670</v>
      </c>
      <c r="H2588" t="s">
        <v>899</v>
      </c>
      <c r="I2588" t="s">
        <v>900</v>
      </c>
      <c r="J2588">
        <v>360</v>
      </c>
      <c r="K2588">
        <v>4820.21</v>
      </c>
      <c r="L2588">
        <v>1840.1782700000001</v>
      </c>
      <c r="M2588">
        <v>970.8</v>
      </c>
      <c r="N2588">
        <v>13.389479999999999</v>
      </c>
      <c r="O2588" s="32">
        <f t="shared" si="680"/>
        <v>3849.41</v>
      </c>
      <c r="P2588" s="32">
        <f t="shared" si="681"/>
        <v>2009.2317299999997</v>
      </c>
      <c r="Q2588">
        <v>710280</v>
      </c>
      <c r="R2588" t="s">
        <v>298</v>
      </c>
      <c r="S2588" t="s">
        <v>298</v>
      </c>
      <c r="T2588" t="str">
        <f t="shared" si="682"/>
        <v>VEN</v>
      </c>
      <c r="U2588" t="s">
        <v>381</v>
      </c>
      <c r="V2588" s="33">
        <f t="shared" si="683"/>
        <v>4820.21</v>
      </c>
      <c r="W2588">
        <f t="shared" si="684"/>
        <v>360</v>
      </c>
      <c r="X2588" s="33">
        <f t="shared" si="685"/>
        <v>3849.41</v>
      </c>
      <c r="Y2588" s="33">
        <f t="shared" si="686"/>
        <v>970.8</v>
      </c>
      <c r="Z2588" s="45">
        <f t="shared" si="687"/>
        <v>0.40189778661095671</v>
      </c>
      <c r="AA2588" s="33">
        <f t="shared" si="688"/>
        <v>1937.2317299999997</v>
      </c>
      <c r="AB2588" s="45">
        <f t="shared" si="689"/>
        <v>0.50325419479868339</v>
      </c>
      <c r="AC2588" s="33">
        <f>IFERROR($X2588/VLOOKUP(CONCATENATE("USD",C2588),[1]GEINDICE!AR$1:AS$65536,2,0),"")</f>
        <v>671.99867325384491</v>
      </c>
      <c r="AD2588" s="33">
        <f>IFERROR($AA2588/VLOOKUP(CONCATENATE("USD",C2588),[1]GEINDICE!AR$1:AS$65536,2,0),"")</f>
        <v>338.18615121414729</v>
      </c>
      <c r="AE2588" s="33">
        <f>IFERROR($X2588/VLOOKUP(CONCATENATE("EUR",C2588),[1]GEINDICE!AR$1:AS$65536,2,0),"")</f>
        <v>639.44749912789234</v>
      </c>
      <c r="AF2588" s="33">
        <f>IFERROR($AA2588/VLOOKUP(CONCATENATE("EUR",C2588),[1]GEINDICE!AR$1:AS$65536,2,0),"")</f>
        <v>321.80463628963929</v>
      </c>
      <c r="AG2588" s="48" t="str">
        <f>VLOOKUP(E2588,[1]Apresentação!AW$1:AX$65536,2,0)</f>
        <v xml:space="preserve">                    2 - LEATHER AUXILIARIES</v>
      </c>
      <c r="AH2588" s="48" t="str">
        <f t="shared" si="690"/>
        <v xml:space="preserve">         5215000015 - PROVOL BO BR</v>
      </c>
      <c r="AI2588" s="49" t="str">
        <f t="shared" si="691"/>
        <v xml:space="preserve">     L00456 - IVAN JUNIOR DE ANDRADE EEPP</v>
      </c>
      <c r="AJ2588" t="str">
        <f t="shared" si="692"/>
        <v xml:space="preserve">     90 - SALES</v>
      </c>
      <c r="AK2588" t="str">
        <f t="shared" si="693"/>
        <v/>
      </c>
      <c r="AL2588">
        <f t="shared" si="694"/>
        <v>2</v>
      </c>
      <c r="AM2588" t="str">
        <f t="shared" si="695"/>
        <v>2025 2</v>
      </c>
      <c r="AN2588" t="str">
        <f t="shared" si="696"/>
        <v xml:space="preserve">IVAN </v>
      </c>
    </row>
    <row r="2589" spans="1:40" x14ac:dyDescent="0.35">
      <c r="A2589">
        <v>81640</v>
      </c>
      <c r="B2589" t="s">
        <v>274</v>
      </c>
      <c r="C2589" s="31">
        <v>45730</v>
      </c>
      <c r="D2589" t="s">
        <v>373</v>
      </c>
      <c r="E2589" t="s">
        <v>374</v>
      </c>
      <c r="F2589" t="s">
        <v>669</v>
      </c>
      <c r="G2589" t="s">
        <v>670</v>
      </c>
      <c r="H2589" t="s">
        <v>899</v>
      </c>
      <c r="I2589" t="s">
        <v>900</v>
      </c>
      <c r="J2589">
        <v>480</v>
      </c>
      <c r="K2589">
        <v>6465.1</v>
      </c>
      <c r="L2589">
        <v>2624.1694299999999</v>
      </c>
      <c r="M2589">
        <v>1302.07</v>
      </c>
      <c r="N2589">
        <v>13.46895</v>
      </c>
      <c r="O2589" s="32">
        <f t="shared" si="680"/>
        <v>5163.0300000000007</v>
      </c>
      <c r="P2589" s="32">
        <f t="shared" si="681"/>
        <v>2538.8605700000007</v>
      </c>
      <c r="Q2589">
        <v>717740</v>
      </c>
      <c r="R2589" t="s">
        <v>298</v>
      </c>
      <c r="S2589" t="s">
        <v>298</v>
      </c>
      <c r="T2589" t="str">
        <f t="shared" si="682"/>
        <v>VEN</v>
      </c>
      <c r="U2589" t="s">
        <v>381</v>
      </c>
      <c r="V2589" s="33">
        <f t="shared" si="683"/>
        <v>6465.1</v>
      </c>
      <c r="W2589">
        <f t="shared" si="684"/>
        <v>480</v>
      </c>
      <c r="X2589" s="33">
        <f t="shared" si="685"/>
        <v>5163.0300000000007</v>
      </c>
      <c r="Y2589" s="33">
        <f t="shared" si="686"/>
        <v>1302.07</v>
      </c>
      <c r="Z2589" s="45">
        <f t="shared" si="687"/>
        <v>0.37785348563827326</v>
      </c>
      <c r="AA2589" s="33">
        <f t="shared" si="688"/>
        <v>2442.8605700000007</v>
      </c>
      <c r="AB2589" s="45">
        <f t="shared" si="689"/>
        <v>0.47314475608315282</v>
      </c>
      <c r="AC2589" s="33">
        <f>IFERROR($X2589/VLOOKUP(CONCATENATE("USD",C2589),[1]GEINDICE!AR$1:AS$65536,2,0),"")</f>
        <v>899.18493878332959</v>
      </c>
      <c r="AD2589" s="33">
        <f>IFERROR($AA2589/VLOOKUP(CONCATENATE("USD",C2589),[1]GEINDICE!AR$1:AS$65536,2,0),"")</f>
        <v>425.44463853428317</v>
      </c>
      <c r="AE2589" s="33">
        <f>IFERROR($X2589/VLOOKUP(CONCATENATE("EUR",C2589),[1]GEINDICE!AR$1:AS$65536,2,0),"")</f>
        <v>827.06404382789231</v>
      </c>
      <c r="AF2589" s="33">
        <f>IFERROR($AA2589/VLOOKUP(CONCATENATE("EUR",C2589),[1]GEINDICE!AR$1:AS$65536,2,0),"")</f>
        <v>391.32101528209409</v>
      </c>
      <c r="AG2589" s="48" t="str">
        <f>VLOOKUP(E2589,[1]Apresentação!AW$1:AX$65536,2,0)</f>
        <v xml:space="preserve">                    2 - LEATHER AUXILIARIES</v>
      </c>
      <c r="AH2589" s="48" t="str">
        <f t="shared" si="690"/>
        <v xml:space="preserve">         5215000015 - PROVOL BO BR</v>
      </c>
      <c r="AI2589" s="49" t="str">
        <f t="shared" si="691"/>
        <v xml:space="preserve">     L00456 - IVAN JUNIOR DE ANDRADE EEPP</v>
      </c>
      <c r="AJ2589" t="str">
        <f t="shared" si="692"/>
        <v xml:space="preserve">     90 - SALES</v>
      </c>
      <c r="AK2589" t="str">
        <f t="shared" si="693"/>
        <v/>
      </c>
      <c r="AL2589">
        <f t="shared" si="694"/>
        <v>3</v>
      </c>
      <c r="AM2589" t="str">
        <f t="shared" si="695"/>
        <v>2025 3</v>
      </c>
      <c r="AN2589" t="str">
        <f t="shared" si="696"/>
        <v xml:space="preserve">IVAN </v>
      </c>
    </row>
    <row r="2590" spans="1:40" x14ac:dyDescent="0.35">
      <c r="A2590">
        <v>81641</v>
      </c>
      <c r="B2590" t="s">
        <v>274</v>
      </c>
      <c r="C2590" s="31">
        <v>45730</v>
      </c>
      <c r="D2590" t="s">
        <v>373</v>
      </c>
      <c r="E2590" t="s">
        <v>374</v>
      </c>
      <c r="F2590" t="s">
        <v>467</v>
      </c>
      <c r="G2590" t="s">
        <v>468</v>
      </c>
      <c r="H2590" t="s">
        <v>899</v>
      </c>
      <c r="I2590" t="s">
        <v>900</v>
      </c>
      <c r="J2590">
        <v>120</v>
      </c>
      <c r="K2590">
        <v>1781.6000000000001</v>
      </c>
      <c r="L2590">
        <v>656.04236000000003</v>
      </c>
      <c r="M2590">
        <v>358.81</v>
      </c>
      <c r="N2590">
        <v>14.84666</v>
      </c>
      <c r="O2590" s="32">
        <f t="shared" si="680"/>
        <v>1422.7900000000002</v>
      </c>
      <c r="P2590" s="32">
        <f t="shared" si="681"/>
        <v>766.74764000000016</v>
      </c>
      <c r="Q2590">
        <v>717771</v>
      </c>
      <c r="R2590" t="s">
        <v>298</v>
      </c>
      <c r="S2590" t="s">
        <v>298</v>
      </c>
      <c r="T2590" t="str">
        <f t="shared" si="682"/>
        <v>VEN</v>
      </c>
      <c r="U2590" t="s">
        <v>300</v>
      </c>
      <c r="V2590" s="33">
        <f t="shared" si="683"/>
        <v>1781.6000000000001</v>
      </c>
      <c r="W2590">
        <f t="shared" si="684"/>
        <v>120</v>
      </c>
      <c r="X2590" s="33">
        <f t="shared" si="685"/>
        <v>1422.7900000000002</v>
      </c>
      <c r="Y2590" s="33">
        <f t="shared" si="686"/>
        <v>358.81</v>
      </c>
      <c r="Z2590" s="45">
        <f t="shared" si="687"/>
        <v>0.41689921418949266</v>
      </c>
      <c r="AA2590" s="33">
        <f t="shared" si="688"/>
        <v>742.74764000000016</v>
      </c>
      <c r="AB2590" s="45">
        <f t="shared" si="689"/>
        <v>0.52203602780452496</v>
      </c>
      <c r="AC2590" s="33">
        <f>IFERROR($X2590/VLOOKUP(CONCATENATE("USD",C2590),[1]GEINDICE!AR$1:AS$65536,2,0),"")</f>
        <v>247.79080095438795</v>
      </c>
      <c r="AD2590" s="33">
        <f>IFERROR($AA2590/VLOOKUP(CONCATENATE("USD",C2590),[1]GEINDICE!AR$1:AS$65536,2,0),"")</f>
        <v>129.35572545673037</v>
      </c>
      <c r="AE2590" s="33">
        <f>IFERROR($X2590/VLOOKUP(CONCATENATE("EUR",C2590),[1]GEINDICE!AR$1:AS$65536,2,0),"")</f>
        <v>227.91625284336655</v>
      </c>
      <c r="AF2590" s="33">
        <f>IFERROR($AA2590/VLOOKUP(CONCATENATE("EUR",C2590),[1]GEINDICE!AR$1:AS$65536,2,0),"")</f>
        <v>118.98049530644285</v>
      </c>
      <c r="AG2590" s="48" t="str">
        <f>VLOOKUP(E2590,[1]Apresentação!AW$1:AX$65536,2,0)</f>
        <v xml:space="preserve">                    2 - LEATHER AUXILIARIES</v>
      </c>
      <c r="AH2590" s="48" t="str">
        <f t="shared" si="690"/>
        <v xml:space="preserve">         5215000015 - PROVOL BO BR</v>
      </c>
      <c r="AI2590" s="49" t="str">
        <f t="shared" si="691"/>
        <v xml:space="preserve">     L00102 - CURTUME SANTO ANTONIO LTDA</v>
      </c>
      <c r="AJ2590" t="str">
        <f t="shared" si="692"/>
        <v xml:space="preserve">     90 - SALES</v>
      </c>
      <c r="AK2590" t="str">
        <f t="shared" si="693"/>
        <v/>
      </c>
      <c r="AL2590">
        <f t="shared" si="694"/>
        <v>3</v>
      </c>
      <c r="AM2590" t="str">
        <f t="shared" si="695"/>
        <v>2025 3</v>
      </c>
      <c r="AN2590" t="str">
        <f t="shared" si="696"/>
        <v xml:space="preserve">CURTUME </v>
      </c>
    </row>
    <row r="2591" spans="1:40" x14ac:dyDescent="0.35">
      <c r="A2591">
        <v>80918</v>
      </c>
      <c r="B2591" t="s">
        <v>274</v>
      </c>
      <c r="C2591" s="31">
        <v>45674</v>
      </c>
      <c r="D2591" t="s">
        <v>373</v>
      </c>
      <c r="E2591" t="s">
        <v>374</v>
      </c>
      <c r="F2591" t="s">
        <v>669</v>
      </c>
      <c r="G2591" t="s">
        <v>670</v>
      </c>
      <c r="H2591" t="s">
        <v>899</v>
      </c>
      <c r="I2591" t="s">
        <v>900</v>
      </c>
      <c r="J2591">
        <v>120</v>
      </c>
      <c r="K2591">
        <v>1677.19</v>
      </c>
      <c r="L2591">
        <v>671.68257000000006</v>
      </c>
      <c r="M2591">
        <v>337.78</v>
      </c>
      <c r="N2591">
        <v>13.976609999999999</v>
      </c>
      <c r="O2591" s="32">
        <f t="shared" si="680"/>
        <v>1339.41</v>
      </c>
      <c r="P2591" s="32">
        <f t="shared" si="681"/>
        <v>667.72743000000003</v>
      </c>
      <c r="Q2591">
        <v>707462</v>
      </c>
      <c r="R2591" t="s">
        <v>298</v>
      </c>
      <c r="S2591" t="s">
        <v>298</v>
      </c>
      <c r="T2591" t="str">
        <f t="shared" si="682"/>
        <v>VEN</v>
      </c>
      <c r="U2591" t="s">
        <v>381</v>
      </c>
      <c r="V2591" s="33">
        <f t="shared" si="683"/>
        <v>1677.19</v>
      </c>
      <c r="W2591">
        <f t="shared" si="684"/>
        <v>120</v>
      </c>
      <c r="X2591" s="33">
        <f t="shared" si="685"/>
        <v>1339.41</v>
      </c>
      <c r="Y2591" s="33">
        <f t="shared" si="686"/>
        <v>337.78</v>
      </c>
      <c r="Z2591" s="45">
        <f t="shared" si="687"/>
        <v>0.3838130623244832</v>
      </c>
      <c r="AA2591" s="33">
        <f t="shared" si="688"/>
        <v>643.72743000000003</v>
      </c>
      <c r="AB2591" s="45">
        <f t="shared" si="689"/>
        <v>0.48060521423611891</v>
      </c>
      <c r="AC2591" s="33">
        <f>IFERROR($X2591/VLOOKUP(CONCATENATE("USD",C2591),[1]GEINDICE!AR$1:AS$65536,2,0),"")</f>
        <v>220.99193189130327</v>
      </c>
      <c r="AD2591" s="33">
        <f>IFERROR($AA2591/VLOOKUP(CONCATENATE("USD",C2591),[1]GEINDICE!AR$1:AS$65536,2,0),"")</f>
        <v>106.2098747710736</v>
      </c>
      <c r="AE2591" s="33">
        <f>IFERROR($X2591/VLOOKUP(CONCATENATE("EUR",C2591),[1]GEINDICE!AR$1:AS$65536,2,0),"")</f>
        <v>214.55620164351964</v>
      </c>
      <c r="AF2591" s="33">
        <f>IFERROR($AA2591/VLOOKUP(CONCATENATE("EUR",C2591),[1]GEINDICE!AR$1:AS$65536,2,0),"")</f>
        <v>103.11682925657168</v>
      </c>
      <c r="AG2591" s="48" t="str">
        <f>VLOOKUP(E2591,[1]Apresentação!AW$1:AX$65536,2,0)</f>
        <v xml:space="preserve">                    2 - LEATHER AUXILIARIES</v>
      </c>
      <c r="AH2591" s="48" t="str">
        <f t="shared" si="690"/>
        <v xml:space="preserve">         5215000015 - PROVOL BO BR</v>
      </c>
      <c r="AI2591" s="49" t="str">
        <f t="shared" si="691"/>
        <v xml:space="preserve">     L00456 - IVAN JUNIOR DE ANDRADE EEPP</v>
      </c>
      <c r="AJ2591" t="str">
        <f t="shared" si="692"/>
        <v xml:space="preserve">     90 - SALES</v>
      </c>
      <c r="AK2591" t="str">
        <f t="shared" si="693"/>
        <v/>
      </c>
      <c r="AL2591">
        <f t="shared" si="694"/>
        <v>1</v>
      </c>
      <c r="AM2591" t="str">
        <f t="shared" si="695"/>
        <v>2025 1</v>
      </c>
      <c r="AN2591" t="str">
        <f t="shared" si="696"/>
        <v xml:space="preserve">IVAN </v>
      </c>
    </row>
    <row r="2592" spans="1:40" x14ac:dyDescent="0.35">
      <c r="A2592">
        <v>80918</v>
      </c>
      <c r="B2592" t="s">
        <v>274</v>
      </c>
      <c r="C2592" s="31">
        <v>45674</v>
      </c>
      <c r="D2592" t="s">
        <v>373</v>
      </c>
      <c r="E2592" t="s">
        <v>374</v>
      </c>
      <c r="F2592" t="s">
        <v>669</v>
      </c>
      <c r="G2592" t="s">
        <v>670</v>
      </c>
      <c r="H2592" t="s">
        <v>899</v>
      </c>
      <c r="I2592" t="s">
        <v>900</v>
      </c>
      <c r="J2592">
        <v>360</v>
      </c>
      <c r="K2592">
        <v>5031.58</v>
      </c>
      <c r="L2592">
        <v>2015.04772</v>
      </c>
      <c r="M2592">
        <v>1013.36</v>
      </c>
      <c r="N2592">
        <v>13.976609999999999</v>
      </c>
      <c r="O2592" s="32">
        <f t="shared" si="680"/>
        <v>4018.22</v>
      </c>
      <c r="P2592" s="32">
        <f t="shared" si="681"/>
        <v>2003.1722799999998</v>
      </c>
      <c r="Q2592">
        <v>707467</v>
      </c>
      <c r="R2592" t="s">
        <v>298</v>
      </c>
      <c r="S2592" t="s">
        <v>298</v>
      </c>
      <c r="T2592" t="str">
        <f t="shared" si="682"/>
        <v>VEN</v>
      </c>
      <c r="U2592" t="s">
        <v>381</v>
      </c>
      <c r="V2592" s="33">
        <f t="shared" si="683"/>
        <v>5031.58</v>
      </c>
      <c r="W2592">
        <f t="shared" si="684"/>
        <v>360</v>
      </c>
      <c r="X2592" s="33">
        <f t="shared" si="685"/>
        <v>4018.22</v>
      </c>
      <c r="Y2592" s="33">
        <f t="shared" si="686"/>
        <v>1013.36</v>
      </c>
      <c r="Z2592" s="45">
        <f t="shared" si="687"/>
        <v>0.38381031008152505</v>
      </c>
      <c r="AA2592" s="33">
        <f t="shared" si="688"/>
        <v>1931.1722799999998</v>
      </c>
      <c r="AB2592" s="45">
        <f t="shared" si="689"/>
        <v>0.48060391914827955</v>
      </c>
      <c r="AC2592" s="33">
        <f>IFERROR($X2592/VLOOKUP(CONCATENATE("USD",C2592),[1]GEINDICE!AR$1:AS$65536,2,0),"")</f>
        <v>662.97414575393088</v>
      </c>
      <c r="AD2592" s="33">
        <f>IFERROR($AA2592/VLOOKUP(CONCATENATE("USD",C2592),[1]GEINDICE!AR$1:AS$65536,2,0),"")</f>
        <v>318.62797274332189</v>
      </c>
      <c r="AE2592" s="33">
        <f>IFERROR($X2592/VLOOKUP(CONCATENATE("EUR",C2592),[1]GEINDICE!AR$1:AS$65536,2,0),"")</f>
        <v>643.66700305957352</v>
      </c>
      <c r="AF2592" s="33">
        <f>IFERROR($AA2592/VLOOKUP(CONCATENATE("EUR",C2592),[1]GEINDICE!AR$1:AS$65536,2,0),"")</f>
        <v>309.34888429685867</v>
      </c>
      <c r="AG2592" s="48" t="str">
        <f>VLOOKUP(E2592,[1]Apresentação!AW$1:AX$65536,2,0)</f>
        <v xml:space="preserve">                    2 - LEATHER AUXILIARIES</v>
      </c>
      <c r="AH2592" s="48" t="str">
        <f t="shared" si="690"/>
        <v xml:space="preserve">         5215000015 - PROVOL BO BR</v>
      </c>
      <c r="AI2592" s="49" t="str">
        <f t="shared" si="691"/>
        <v xml:space="preserve">     L00456 - IVAN JUNIOR DE ANDRADE EEPP</v>
      </c>
      <c r="AJ2592" t="str">
        <f t="shared" si="692"/>
        <v xml:space="preserve">     90 - SALES</v>
      </c>
      <c r="AK2592" t="str">
        <f t="shared" si="693"/>
        <v/>
      </c>
      <c r="AL2592">
        <f t="shared" si="694"/>
        <v>1</v>
      </c>
      <c r="AM2592" t="str">
        <f t="shared" si="695"/>
        <v>2025 1</v>
      </c>
      <c r="AN2592" t="str">
        <f t="shared" si="696"/>
        <v xml:space="preserve">IVAN </v>
      </c>
    </row>
    <row r="2593" spans="1:40" x14ac:dyDescent="0.35">
      <c r="A2593">
        <v>83682</v>
      </c>
      <c r="B2593" t="s">
        <v>274</v>
      </c>
      <c r="C2593" s="31">
        <v>45898</v>
      </c>
      <c r="D2593" t="s">
        <v>373</v>
      </c>
      <c r="E2593" t="s">
        <v>374</v>
      </c>
      <c r="F2593" t="s">
        <v>669</v>
      </c>
      <c r="G2593" t="s">
        <v>670</v>
      </c>
      <c r="H2593" t="s">
        <v>899</v>
      </c>
      <c r="I2593" t="s">
        <v>900</v>
      </c>
      <c r="J2593">
        <v>480</v>
      </c>
      <c r="K2593">
        <v>6018.46</v>
      </c>
      <c r="L2593">
        <v>2808.8072999999999</v>
      </c>
      <c r="M2593">
        <v>1212.1199999999999</v>
      </c>
      <c r="N2593">
        <v>12.538449999999999</v>
      </c>
      <c r="O2593" s="32">
        <f t="shared" si="680"/>
        <v>4806.34</v>
      </c>
      <c r="P2593" s="32">
        <f t="shared" si="681"/>
        <v>1997.5327000000002</v>
      </c>
      <c r="Q2593">
        <v>760145</v>
      </c>
      <c r="R2593" t="s">
        <v>298</v>
      </c>
      <c r="S2593" t="s">
        <v>298</v>
      </c>
      <c r="T2593" t="str">
        <f t="shared" si="682"/>
        <v>VEN</v>
      </c>
      <c r="U2593" t="s">
        <v>381</v>
      </c>
      <c r="V2593" s="33">
        <f t="shared" si="683"/>
        <v>6018.46</v>
      </c>
      <c r="W2593">
        <f t="shared" si="684"/>
        <v>480</v>
      </c>
      <c r="X2593" s="33">
        <f t="shared" si="685"/>
        <v>4806.34</v>
      </c>
      <c r="Y2593" s="33">
        <f t="shared" si="686"/>
        <v>1212.1199999999999</v>
      </c>
      <c r="Z2593" s="45">
        <f t="shared" si="687"/>
        <v>0.31595004369888646</v>
      </c>
      <c r="AA2593" s="33">
        <f t="shared" si="688"/>
        <v>1901.5327000000002</v>
      </c>
      <c r="AB2593" s="45">
        <f t="shared" si="689"/>
        <v>0.39563008443014852</v>
      </c>
      <c r="AC2593" s="33">
        <f>IFERROR($X2593/VLOOKUP(CONCATENATE("USD",C2593),[1]GEINDICE!AR$1:AS$65536,2,0),"")</f>
        <v>885.73271413828695</v>
      </c>
      <c r="AD2593" s="33">
        <f>IFERROR($AA2593/VLOOKUP(CONCATENATE("USD",C2593),[1]GEINDICE!AR$1:AS$65536,2,0),"")</f>
        <v>350.4225084770751</v>
      </c>
      <c r="AE2593" s="33">
        <f>IFERROR($X2593/VLOOKUP(CONCATENATE("EUR",C2593),[1]GEINDICE!AR$1:AS$65536,2,0),"")</f>
        <v>757.29749318543497</v>
      </c>
      <c r="AF2593" s="33">
        <f>IFERROR($AA2593/VLOOKUP(CONCATENATE("EUR",C2593),[1]GEINDICE!AR$1:AS$65536,2,0),"")</f>
        <v>299.60967116769348</v>
      </c>
      <c r="AG2593" s="48" t="str">
        <f>VLOOKUP(E2593,[1]Apresentação!AW$1:AX$65536,2,0)</f>
        <v xml:space="preserve">                    2 - LEATHER AUXILIARIES</v>
      </c>
      <c r="AH2593" s="48" t="str">
        <f t="shared" si="690"/>
        <v xml:space="preserve">         5215000015 - PROVOL BO BR</v>
      </c>
      <c r="AI2593" s="49" t="str">
        <f t="shared" si="691"/>
        <v xml:space="preserve">     L00456 - IVAN JUNIOR DE ANDRADE EEPP</v>
      </c>
      <c r="AJ2593" t="str">
        <f t="shared" si="692"/>
        <v xml:space="preserve">     90 - SALES</v>
      </c>
      <c r="AK2593" t="str">
        <f t="shared" si="693"/>
        <v/>
      </c>
      <c r="AL2593">
        <f t="shared" si="694"/>
        <v>8</v>
      </c>
      <c r="AM2593" t="str">
        <f t="shared" si="695"/>
        <v>2025 8</v>
      </c>
      <c r="AN2593" t="str">
        <f t="shared" si="696"/>
        <v xml:space="preserve">IVAN </v>
      </c>
    </row>
    <row r="2594" spans="1:40" x14ac:dyDescent="0.35">
      <c r="A2594">
        <v>84025</v>
      </c>
      <c r="B2594" t="s">
        <v>274</v>
      </c>
      <c r="C2594" s="31">
        <v>45929</v>
      </c>
      <c r="D2594" t="s">
        <v>373</v>
      </c>
      <c r="E2594" t="s">
        <v>374</v>
      </c>
      <c r="F2594" t="s">
        <v>669</v>
      </c>
      <c r="G2594" t="s">
        <v>670</v>
      </c>
      <c r="H2594" t="s">
        <v>899</v>
      </c>
      <c r="I2594" t="s">
        <v>900</v>
      </c>
      <c r="J2594">
        <v>360</v>
      </c>
      <c r="K2594">
        <v>4457.96</v>
      </c>
      <c r="L2594">
        <v>2106.60547</v>
      </c>
      <c r="M2594">
        <v>897.84</v>
      </c>
      <c r="N2594">
        <v>12.38321</v>
      </c>
      <c r="O2594" s="32">
        <f t="shared" si="680"/>
        <v>3560.12</v>
      </c>
      <c r="P2594" s="32">
        <f t="shared" si="681"/>
        <v>1453.5145299999999</v>
      </c>
      <c r="Q2594">
        <v>762639</v>
      </c>
      <c r="R2594" t="s">
        <v>298</v>
      </c>
      <c r="S2594" t="s">
        <v>298</v>
      </c>
      <c r="T2594" t="str">
        <f t="shared" si="682"/>
        <v>VEN</v>
      </c>
      <c r="U2594" t="s">
        <v>381</v>
      </c>
      <c r="V2594" s="33">
        <f t="shared" si="683"/>
        <v>4457.96</v>
      </c>
      <c r="W2594">
        <f t="shared" si="684"/>
        <v>360</v>
      </c>
      <c r="X2594" s="33">
        <f t="shared" si="685"/>
        <v>3560.12</v>
      </c>
      <c r="Y2594" s="33">
        <f t="shared" si="686"/>
        <v>897.84</v>
      </c>
      <c r="Z2594" s="45">
        <f t="shared" si="687"/>
        <v>0.30989836831196332</v>
      </c>
      <c r="AA2594" s="33">
        <f t="shared" si="688"/>
        <v>1381.5145299999999</v>
      </c>
      <c r="AB2594" s="45">
        <f t="shared" si="689"/>
        <v>0.3880527987820635</v>
      </c>
      <c r="AC2594" s="33">
        <f>IFERROR($X2594/VLOOKUP(CONCATENATE("USD",C2594),[1]GEINDICE!AR$1:AS$65536,2,0),"")</f>
        <v>668.83090044900325</v>
      </c>
      <c r="AD2594" s="33">
        <f>IFERROR($AA2594/VLOOKUP(CONCATENATE("USD",C2594),[1]GEINDICE!AR$1:AS$65536,2,0),"")</f>
        <v>259.54170283116343</v>
      </c>
      <c r="AE2594" s="33">
        <f>IFERROR($X2594/VLOOKUP(CONCATENATE("EUR",C2594),[1]GEINDICE!AR$1:AS$65536,2,0),"")</f>
        <v>570.184823344758</v>
      </c>
      <c r="AF2594" s="33">
        <f>IFERROR($AA2594/VLOOKUP(CONCATENATE("EUR",C2594),[1]GEINDICE!AR$1:AS$65536,2,0),"")</f>
        <v>221.2618165219898</v>
      </c>
      <c r="AG2594" s="48" t="str">
        <f>VLOOKUP(E2594,[1]Apresentação!AW$1:AX$65536,2,0)</f>
        <v xml:space="preserve">                    2 - LEATHER AUXILIARIES</v>
      </c>
      <c r="AH2594" s="48" t="str">
        <f t="shared" si="690"/>
        <v xml:space="preserve">         5215000015 - PROVOL BO BR</v>
      </c>
      <c r="AI2594" s="49" t="str">
        <f t="shared" si="691"/>
        <v xml:space="preserve">     L00456 - IVAN JUNIOR DE ANDRADE EEPP</v>
      </c>
      <c r="AJ2594" t="str">
        <f t="shared" si="692"/>
        <v xml:space="preserve">     90 - SALES</v>
      </c>
      <c r="AK2594" t="str">
        <f t="shared" si="693"/>
        <v/>
      </c>
      <c r="AL2594">
        <f t="shared" si="694"/>
        <v>9</v>
      </c>
      <c r="AM2594" t="str">
        <f t="shared" si="695"/>
        <v>2025 9</v>
      </c>
      <c r="AN2594" t="str">
        <f t="shared" si="696"/>
        <v xml:space="preserve">IVAN </v>
      </c>
    </row>
    <row r="2595" spans="1:40" x14ac:dyDescent="0.35">
      <c r="A2595">
        <v>84026</v>
      </c>
      <c r="B2595" t="s">
        <v>274</v>
      </c>
      <c r="C2595" s="31">
        <v>45929</v>
      </c>
      <c r="D2595" t="s">
        <v>373</v>
      </c>
      <c r="E2595" t="s">
        <v>374</v>
      </c>
      <c r="F2595" t="s">
        <v>683</v>
      </c>
      <c r="G2595" t="s">
        <v>684</v>
      </c>
      <c r="H2595" t="s">
        <v>899</v>
      </c>
      <c r="I2595" t="s">
        <v>900</v>
      </c>
      <c r="J2595">
        <v>960</v>
      </c>
      <c r="K2595">
        <v>12724.19</v>
      </c>
      <c r="L2595">
        <v>5617.6145999999999</v>
      </c>
      <c r="M2595">
        <v>2562.65</v>
      </c>
      <c r="N2595">
        <v>13.25436</v>
      </c>
      <c r="O2595" s="32">
        <f t="shared" si="680"/>
        <v>10161.540000000001</v>
      </c>
      <c r="P2595" s="32">
        <f t="shared" si="681"/>
        <v>4543.925400000001</v>
      </c>
      <c r="Q2595">
        <v>762643</v>
      </c>
      <c r="R2595" t="s">
        <v>298</v>
      </c>
      <c r="S2595" t="s">
        <v>298</v>
      </c>
      <c r="T2595" t="str">
        <f t="shared" si="682"/>
        <v>VEN</v>
      </c>
      <c r="U2595" t="s">
        <v>300</v>
      </c>
      <c r="V2595" s="33">
        <f t="shared" si="683"/>
        <v>12724.19</v>
      </c>
      <c r="W2595">
        <f t="shared" si="684"/>
        <v>960</v>
      </c>
      <c r="X2595" s="33">
        <f t="shared" si="685"/>
        <v>10161.540000000001</v>
      </c>
      <c r="Y2595" s="33">
        <f t="shared" si="686"/>
        <v>2562.65</v>
      </c>
      <c r="Z2595" s="45">
        <f t="shared" si="687"/>
        <v>0.34201983780499984</v>
      </c>
      <c r="AA2595" s="33">
        <f t="shared" si="688"/>
        <v>4351.925400000001</v>
      </c>
      <c r="AB2595" s="45">
        <f t="shared" si="689"/>
        <v>0.42827419859588217</v>
      </c>
      <c r="AC2595" s="33">
        <f>IFERROR($X2595/VLOOKUP(CONCATENATE("USD",C2595),[1]GEINDICE!AR$1:AS$65536,2,0),"")</f>
        <v>1909.023276785211</v>
      </c>
      <c r="AD2595" s="33">
        <f>IFERROR($AA2595/VLOOKUP(CONCATENATE("USD",C2595),[1]GEINDICE!AR$1:AS$65536,2,0),"")</f>
        <v>817.5854139660712</v>
      </c>
      <c r="AE2595" s="33">
        <f>IFERROR($X2595/VLOOKUP(CONCATENATE("EUR",C2595),[1]GEINDICE!AR$1:AS$65536,2,0),"")</f>
        <v>1627.4608411544252</v>
      </c>
      <c r="AF2595" s="33">
        <f>IFERROR($AA2595/VLOOKUP(CONCATENATE("EUR",C2595),[1]GEINDICE!AR$1:AS$65536,2,0),"")</f>
        <v>696.99948749159182</v>
      </c>
      <c r="AG2595" s="48" t="str">
        <f>VLOOKUP(E2595,[1]Apresentação!AW$1:AX$65536,2,0)</f>
        <v xml:space="preserve">                    2 - LEATHER AUXILIARIES</v>
      </c>
      <c r="AH2595" s="48" t="str">
        <f t="shared" si="690"/>
        <v xml:space="preserve">         5215000015 - PROVOL BO BR</v>
      </c>
      <c r="AI2595" s="49" t="str">
        <f t="shared" si="691"/>
        <v xml:space="preserve">     L00148 - CURTIDORA ITAUNA EIRELI</v>
      </c>
      <c r="AJ2595" t="str">
        <f t="shared" si="692"/>
        <v xml:space="preserve">     90 - SALES</v>
      </c>
      <c r="AK2595" t="str">
        <f t="shared" si="693"/>
        <v/>
      </c>
      <c r="AL2595">
        <f t="shared" si="694"/>
        <v>9</v>
      </c>
      <c r="AM2595" t="str">
        <f t="shared" si="695"/>
        <v>2025 9</v>
      </c>
      <c r="AN2595" t="str">
        <f t="shared" si="696"/>
        <v xml:space="preserve">CURTIDORA </v>
      </c>
    </row>
    <row r="2596" spans="1:40" x14ac:dyDescent="0.35">
      <c r="A2596">
        <v>82596</v>
      </c>
      <c r="B2596" t="s">
        <v>274</v>
      </c>
      <c r="C2596" s="31">
        <v>45807</v>
      </c>
      <c r="D2596" t="s">
        <v>373</v>
      </c>
      <c r="E2596" t="s">
        <v>374</v>
      </c>
      <c r="F2596" t="s">
        <v>669</v>
      </c>
      <c r="G2596" t="s">
        <v>670</v>
      </c>
      <c r="H2596" t="s">
        <v>899</v>
      </c>
      <c r="I2596" t="s">
        <v>900</v>
      </c>
      <c r="J2596">
        <v>480</v>
      </c>
      <c r="K2596">
        <v>6290.27</v>
      </c>
      <c r="L2596">
        <v>2692.8426300000001</v>
      </c>
      <c r="M2596">
        <v>1266.8499999999999</v>
      </c>
      <c r="N2596">
        <v>13.104719999999999</v>
      </c>
      <c r="O2596" s="32">
        <f t="shared" si="680"/>
        <v>5023.42</v>
      </c>
      <c r="P2596" s="32">
        <f t="shared" si="681"/>
        <v>2330.57737</v>
      </c>
      <c r="Q2596">
        <v>740042</v>
      </c>
      <c r="R2596" t="s">
        <v>298</v>
      </c>
      <c r="S2596" t="s">
        <v>298</v>
      </c>
      <c r="T2596" t="str">
        <f t="shared" si="682"/>
        <v>VEN</v>
      </c>
      <c r="U2596" t="s">
        <v>381</v>
      </c>
      <c r="V2596" s="33">
        <f t="shared" si="683"/>
        <v>6290.27</v>
      </c>
      <c r="W2596">
        <f t="shared" si="684"/>
        <v>480</v>
      </c>
      <c r="X2596" s="33">
        <f t="shared" si="685"/>
        <v>5023.42</v>
      </c>
      <c r="Y2596" s="33">
        <f t="shared" si="686"/>
        <v>1266.8499999999999</v>
      </c>
      <c r="Z2596" s="45">
        <f t="shared" si="687"/>
        <v>0.35524347444545301</v>
      </c>
      <c r="AA2596" s="33">
        <f t="shared" si="688"/>
        <v>2234.57737</v>
      </c>
      <c r="AB2596" s="45">
        <f t="shared" si="689"/>
        <v>0.44483188146720759</v>
      </c>
      <c r="AC2596" s="33">
        <f>IFERROR($X2596/VLOOKUP(CONCATENATE("USD",C2596),[1]GEINDICE!AR$1:AS$65536,2,0),"")</f>
        <v>879.95865958974889</v>
      </c>
      <c r="AD2596" s="33">
        <f>IFERROR($AA2596/VLOOKUP(CONCATENATE("USD",C2596),[1]GEINDICE!AR$1:AS$65536,2,0),"")</f>
        <v>391.43366615867006</v>
      </c>
      <c r="AE2596" s="33">
        <f>IFERROR($X2596/VLOOKUP(CONCATENATE("EUR",C2596),[1]GEINDICE!AR$1:AS$65536,2,0),"")</f>
        <v>775.49438844034148</v>
      </c>
      <c r="AF2596" s="33">
        <f>IFERROR($AA2596/VLOOKUP(CONCATENATE("EUR",C2596),[1]GEINDICE!AR$1:AS$65536,2,0),"")</f>
        <v>344.9646278771786</v>
      </c>
      <c r="AG2596" s="48" t="str">
        <f>VLOOKUP(E2596,[1]Apresentação!AW$1:AX$65536,2,0)</f>
        <v xml:space="preserve">                    2 - LEATHER AUXILIARIES</v>
      </c>
      <c r="AH2596" s="48" t="str">
        <f t="shared" si="690"/>
        <v xml:space="preserve">         5215000015 - PROVOL BO BR</v>
      </c>
      <c r="AI2596" s="49" t="str">
        <f t="shared" si="691"/>
        <v xml:space="preserve">     L00456 - IVAN JUNIOR DE ANDRADE EEPP</v>
      </c>
      <c r="AJ2596" t="str">
        <f t="shared" si="692"/>
        <v xml:space="preserve">     90 - SALES</v>
      </c>
      <c r="AK2596" t="str">
        <f t="shared" si="693"/>
        <v/>
      </c>
      <c r="AL2596">
        <f t="shared" si="694"/>
        <v>5</v>
      </c>
      <c r="AM2596" t="str">
        <f t="shared" si="695"/>
        <v>2025 5</v>
      </c>
      <c r="AN2596" t="str">
        <f t="shared" si="696"/>
        <v xml:space="preserve">IVAN </v>
      </c>
    </row>
    <row r="2597" spans="1:40" x14ac:dyDescent="0.35">
      <c r="A2597">
        <v>84184</v>
      </c>
      <c r="B2597" t="s">
        <v>274</v>
      </c>
      <c r="C2597" s="31">
        <v>45940</v>
      </c>
      <c r="D2597" t="s">
        <v>373</v>
      </c>
      <c r="E2597" t="s">
        <v>374</v>
      </c>
      <c r="F2597" t="s">
        <v>669</v>
      </c>
      <c r="G2597" t="s">
        <v>670</v>
      </c>
      <c r="H2597" t="s">
        <v>899</v>
      </c>
      <c r="I2597" t="s">
        <v>900</v>
      </c>
      <c r="J2597">
        <v>240</v>
      </c>
      <c r="K2597">
        <v>2977.14</v>
      </c>
      <c r="L2597">
        <v>1146.0101099999999</v>
      </c>
      <c r="M2597">
        <v>599.6</v>
      </c>
      <c r="N2597">
        <v>12.40475</v>
      </c>
      <c r="O2597" s="32">
        <f t="shared" si="680"/>
        <v>2377.54</v>
      </c>
      <c r="P2597" s="32">
        <f t="shared" si="681"/>
        <v>1231.52989</v>
      </c>
      <c r="Q2597">
        <v>763864</v>
      </c>
      <c r="R2597" t="s">
        <v>298</v>
      </c>
      <c r="S2597" t="s">
        <v>298</v>
      </c>
      <c r="T2597" t="str">
        <f t="shared" si="682"/>
        <v>VEN</v>
      </c>
      <c r="U2597" t="s">
        <v>381</v>
      </c>
      <c r="V2597" s="33">
        <f t="shared" si="683"/>
        <v>2977.14</v>
      </c>
      <c r="W2597">
        <f t="shared" si="684"/>
        <v>240</v>
      </c>
      <c r="X2597" s="33">
        <f t="shared" si="685"/>
        <v>2377.54</v>
      </c>
      <c r="Y2597" s="33">
        <f t="shared" si="686"/>
        <v>599.6</v>
      </c>
      <c r="Z2597" s="45">
        <f t="shared" si="687"/>
        <v>0.39753921212976212</v>
      </c>
      <c r="AA2597" s="33">
        <f t="shared" si="688"/>
        <v>1183.52989</v>
      </c>
      <c r="AB2597" s="45">
        <f t="shared" si="689"/>
        <v>0.49779599502006278</v>
      </c>
      <c r="AC2597" s="33">
        <f>IFERROR($X2597/VLOOKUP(CONCATENATE("USD",C2597),[1]GEINDICE!AR$1:AS$65536,2,0),"")</f>
        <v>436.67854387833813</v>
      </c>
      <c r="AD2597" s="33">
        <f>IFERROR($AA2597/VLOOKUP(CONCATENATE("USD",C2597),[1]GEINDICE!AR$1:AS$65536,2,0),"")</f>
        <v>217.37683025382947</v>
      </c>
      <c r="AE2597" s="33">
        <f>IFERROR($X2597/VLOOKUP(CONCATENATE("EUR",C2597),[1]GEINDICE!AR$1:AS$65536,2,0),"")</f>
        <v>375.99076446215639</v>
      </c>
      <c r="AF2597" s="33">
        <f>IFERROR($AA2597/VLOOKUP(CONCATENATE("EUR",C2597),[1]GEINDICE!AR$1:AS$65536,2,0),"")</f>
        <v>187.16669671379321</v>
      </c>
      <c r="AG2597" s="48" t="str">
        <f>VLOOKUP(E2597,[1]Apresentação!AW$1:AX$65536,2,0)</f>
        <v xml:space="preserve">                    2 - LEATHER AUXILIARIES</v>
      </c>
      <c r="AH2597" s="48" t="str">
        <f t="shared" si="690"/>
        <v xml:space="preserve">         5215000015 - PROVOL BO BR</v>
      </c>
      <c r="AI2597" s="49" t="str">
        <f t="shared" si="691"/>
        <v xml:space="preserve">     L00456 - IVAN JUNIOR DE ANDRADE EEPP</v>
      </c>
      <c r="AJ2597" t="str">
        <f t="shared" si="692"/>
        <v xml:space="preserve">     90 - SALES</v>
      </c>
      <c r="AK2597" t="str">
        <f t="shared" si="693"/>
        <v/>
      </c>
      <c r="AL2597">
        <f t="shared" si="694"/>
        <v>10</v>
      </c>
      <c r="AM2597" t="str">
        <f t="shared" si="695"/>
        <v>2025 10</v>
      </c>
      <c r="AN2597" t="str">
        <f t="shared" si="696"/>
        <v xml:space="preserve">IVAN </v>
      </c>
    </row>
    <row r="2598" spans="1:40" x14ac:dyDescent="0.35">
      <c r="A2598">
        <v>83607</v>
      </c>
      <c r="B2598" t="s">
        <v>274</v>
      </c>
      <c r="C2598" s="31">
        <v>45891</v>
      </c>
      <c r="D2598" t="s">
        <v>373</v>
      </c>
      <c r="E2598" t="s">
        <v>374</v>
      </c>
      <c r="F2598" t="s">
        <v>669</v>
      </c>
      <c r="G2598" t="s">
        <v>670</v>
      </c>
      <c r="H2598" t="s">
        <v>899</v>
      </c>
      <c r="I2598" t="s">
        <v>900</v>
      </c>
      <c r="J2598">
        <v>480</v>
      </c>
      <c r="K2598">
        <v>6097.75</v>
      </c>
      <c r="L2598">
        <v>2852.8568799999998</v>
      </c>
      <c r="M2598">
        <v>1228.0899999999999</v>
      </c>
      <c r="N2598">
        <v>12.70365</v>
      </c>
      <c r="O2598" s="32">
        <f t="shared" si="680"/>
        <v>4869.66</v>
      </c>
      <c r="P2598" s="32">
        <f t="shared" si="681"/>
        <v>2016.80312</v>
      </c>
      <c r="Q2598">
        <v>759562</v>
      </c>
      <c r="R2598" t="s">
        <v>298</v>
      </c>
      <c r="S2598" t="s">
        <v>298</v>
      </c>
      <c r="T2598" t="str">
        <f t="shared" si="682"/>
        <v>VEN</v>
      </c>
      <c r="U2598" t="s">
        <v>381</v>
      </c>
      <c r="V2598" s="33">
        <f t="shared" si="683"/>
        <v>6097.75</v>
      </c>
      <c r="W2598">
        <f t="shared" si="684"/>
        <v>480</v>
      </c>
      <c r="X2598" s="33">
        <f t="shared" si="685"/>
        <v>4869.66</v>
      </c>
      <c r="Y2598" s="33">
        <f t="shared" si="686"/>
        <v>1228.0899999999999</v>
      </c>
      <c r="Z2598" s="45">
        <f t="shared" si="687"/>
        <v>0.3150019466196548</v>
      </c>
      <c r="AA2598" s="33">
        <f t="shared" si="688"/>
        <v>1920.80312</v>
      </c>
      <c r="AB2598" s="45">
        <f t="shared" si="689"/>
        <v>0.39444296316375271</v>
      </c>
      <c r="AC2598" s="33">
        <f>IFERROR($X2598/VLOOKUP(CONCATENATE("USD",C2598),[1]GEINDICE!AR$1:AS$65536,2,0),"")</f>
        <v>895.28974849242525</v>
      </c>
      <c r="AD2598" s="33">
        <f>IFERROR($AA2598/VLOOKUP(CONCATENATE("USD",C2598),[1]GEINDICE!AR$1:AS$65536,2,0),"")</f>
        <v>353.14074128548316</v>
      </c>
      <c r="AE2598" s="33">
        <f>IFERROR($X2598/VLOOKUP(CONCATENATE("EUR",C2598),[1]GEINDICE!AR$1:AS$65536,2,0),"")</f>
        <v>764.3598235728075</v>
      </c>
      <c r="AF2598" s="33">
        <f>IFERROR($AA2598/VLOOKUP(CONCATENATE("EUR",C2598),[1]GEINDICE!AR$1:AS$65536,2,0),"")</f>
        <v>301.49635373338145</v>
      </c>
      <c r="AG2598" s="48" t="str">
        <f>VLOOKUP(E2598,[1]Apresentação!AW$1:AX$65536,2,0)</f>
        <v xml:space="preserve">                    2 - LEATHER AUXILIARIES</v>
      </c>
      <c r="AH2598" s="48" t="str">
        <f t="shared" si="690"/>
        <v xml:space="preserve">         5215000015 - PROVOL BO BR</v>
      </c>
      <c r="AI2598" s="49" t="str">
        <f t="shared" si="691"/>
        <v xml:space="preserve">     L00456 - IVAN JUNIOR DE ANDRADE EEPP</v>
      </c>
      <c r="AJ2598" t="str">
        <f t="shared" si="692"/>
        <v xml:space="preserve">     90 - SALES</v>
      </c>
      <c r="AK2598" t="str">
        <f t="shared" si="693"/>
        <v/>
      </c>
      <c r="AL2598">
        <f t="shared" si="694"/>
        <v>8</v>
      </c>
      <c r="AM2598" t="str">
        <f t="shared" si="695"/>
        <v>2025 8</v>
      </c>
      <c r="AN2598" t="str">
        <f t="shared" si="696"/>
        <v xml:space="preserve">IVAN </v>
      </c>
    </row>
    <row r="2599" spans="1:40" x14ac:dyDescent="0.35">
      <c r="A2599">
        <v>83171</v>
      </c>
      <c r="B2599" t="s">
        <v>274</v>
      </c>
      <c r="C2599" s="31">
        <v>45856</v>
      </c>
      <c r="D2599" t="s">
        <v>373</v>
      </c>
      <c r="E2599" t="s">
        <v>374</v>
      </c>
      <c r="F2599" t="s">
        <v>669</v>
      </c>
      <c r="G2599" t="s">
        <v>670</v>
      </c>
      <c r="H2599" t="s">
        <v>899</v>
      </c>
      <c r="I2599" t="s">
        <v>900</v>
      </c>
      <c r="J2599">
        <v>360</v>
      </c>
      <c r="K2599">
        <v>4649.13</v>
      </c>
      <c r="L2599">
        <v>2118.93878</v>
      </c>
      <c r="M2599">
        <v>936.34</v>
      </c>
      <c r="N2599">
        <v>12.914259999999999</v>
      </c>
      <c r="O2599" s="32">
        <f t="shared" si="680"/>
        <v>3712.79</v>
      </c>
      <c r="P2599" s="32">
        <f t="shared" si="681"/>
        <v>1593.85122</v>
      </c>
      <c r="Q2599">
        <v>744281</v>
      </c>
      <c r="R2599" t="s">
        <v>298</v>
      </c>
      <c r="S2599" t="s">
        <v>298</v>
      </c>
      <c r="T2599" t="str">
        <f t="shared" si="682"/>
        <v>VEN</v>
      </c>
      <c r="U2599" t="s">
        <v>381</v>
      </c>
      <c r="V2599" s="33">
        <f t="shared" si="683"/>
        <v>4649.13</v>
      </c>
      <c r="W2599">
        <f t="shared" si="684"/>
        <v>360</v>
      </c>
      <c r="X2599" s="33">
        <f t="shared" si="685"/>
        <v>3712.79</v>
      </c>
      <c r="Y2599" s="33">
        <f t="shared" si="686"/>
        <v>936.34</v>
      </c>
      <c r="Z2599" s="34">
        <f t="shared" si="687"/>
        <v>0.32734107671757939</v>
      </c>
      <c r="AA2599" s="33">
        <f t="shared" si="688"/>
        <v>1521.85122</v>
      </c>
      <c r="AB2599" s="34">
        <f t="shared" si="689"/>
        <v>0.40989423587113732</v>
      </c>
      <c r="AC2599" s="33">
        <f>IFERROR($X2599/VLOOKUP(CONCATENATE("USD",C2599),[1]GEINDICE!AR$1:AS$65536,2,0),"")</f>
        <v>669.38124256301148</v>
      </c>
      <c r="AD2599" s="33">
        <f>IFERROR($AA2599/VLOOKUP(CONCATENATE("USD",C2599),[1]GEINDICE!AR$1:AS$65536,2,0),"")</f>
        <v>274.37551292683804</v>
      </c>
      <c r="AE2599" s="33">
        <f>IFERROR($X2599/VLOOKUP(CONCATENATE("EUR",C2599),[1]GEINDICE!AR$1:AS$65536,2,0),"")</f>
        <v>574.77088364604617</v>
      </c>
      <c r="AF2599" s="33">
        <f>IFERROR($AA2599/VLOOKUP(CONCATENATE("EUR",C2599),[1]GEINDICE!AR$1:AS$65536,2,0),"")</f>
        <v>235.59527215307449</v>
      </c>
      <c r="AG2599" s="43" t="str">
        <f>VLOOKUP(E2599,[1]Apresentação!AW$1:AX$65536,2,0)</f>
        <v xml:space="preserve">                    2 - LEATHER AUXILIARIES</v>
      </c>
      <c r="AH2599" s="43" t="str">
        <f t="shared" si="690"/>
        <v xml:space="preserve">         5215000015 - PROVOL BO BR</v>
      </c>
      <c r="AI2599" s="44" t="str">
        <f t="shared" si="691"/>
        <v xml:space="preserve">     L00456 - IVAN JUNIOR DE ANDRADE EEPP</v>
      </c>
      <c r="AJ2599" t="str">
        <f t="shared" si="692"/>
        <v xml:space="preserve">     90 - SALES</v>
      </c>
      <c r="AK2599" t="str">
        <f t="shared" si="693"/>
        <v/>
      </c>
      <c r="AL2599">
        <f t="shared" si="694"/>
        <v>7</v>
      </c>
      <c r="AM2599" t="str">
        <f t="shared" si="695"/>
        <v>2025 7</v>
      </c>
      <c r="AN2599" t="str">
        <f t="shared" si="696"/>
        <v xml:space="preserve">IVAN </v>
      </c>
    </row>
    <row r="2600" spans="1:40" x14ac:dyDescent="0.35">
      <c r="A2600">
        <v>83172</v>
      </c>
      <c r="B2600" t="s">
        <v>274</v>
      </c>
      <c r="C2600" s="31">
        <v>45856</v>
      </c>
      <c r="D2600" t="s">
        <v>373</v>
      </c>
      <c r="E2600" t="s">
        <v>374</v>
      </c>
      <c r="F2600" t="s">
        <v>467</v>
      </c>
      <c r="G2600" t="s">
        <v>468</v>
      </c>
      <c r="H2600" t="s">
        <v>899</v>
      </c>
      <c r="I2600" t="s">
        <v>900</v>
      </c>
      <c r="J2600">
        <v>120</v>
      </c>
      <c r="K2600">
        <v>1708.23</v>
      </c>
      <c r="L2600">
        <v>706.31293000000005</v>
      </c>
      <c r="M2600">
        <v>344.04</v>
      </c>
      <c r="N2600">
        <v>14.23523</v>
      </c>
      <c r="O2600" s="32">
        <f t="shared" si="680"/>
        <v>1364.19</v>
      </c>
      <c r="P2600" s="32">
        <f t="shared" si="681"/>
        <v>657.87707</v>
      </c>
      <c r="Q2600">
        <v>744285</v>
      </c>
      <c r="R2600" t="s">
        <v>298</v>
      </c>
      <c r="S2600" t="s">
        <v>298</v>
      </c>
      <c r="T2600" t="str">
        <f t="shared" si="682"/>
        <v>VEN</v>
      </c>
      <c r="U2600" t="s">
        <v>300</v>
      </c>
      <c r="V2600" s="33">
        <f t="shared" si="683"/>
        <v>1708.23</v>
      </c>
      <c r="W2600">
        <f t="shared" si="684"/>
        <v>120</v>
      </c>
      <c r="X2600" s="33">
        <f t="shared" si="685"/>
        <v>1364.19</v>
      </c>
      <c r="Y2600" s="33">
        <f t="shared" si="686"/>
        <v>344.04</v>
      </c>
      <c r="Z2600" s="45">
        <f t="shared" si="687"/>
        <v>0.37107243755232022</v>
      </c>
      <c r="AA2600" s="33">
        <f t="shared" si="688"/>
        <v>633.87707</v>
      </c>
      <c r="AB2600" s="45">
        <f t="shared" si="689"/>
        <v>0.46465453492548692</v>
      </c>
      <c r="AC2600" s="33">
        <f>IFERROR($X2600/VLOOKUP(CONCATENATE("USD",C2600),[1]GEINDICE!AR$1:AS$65536,2,0),"")</f>
        <v>245.95067248404425</v>
      </c>
      <c r="AD2600" s="33">
        <f>IFERROR($AA2600/VLOOKUP(CONCATENATE("USD",C2600),[1]GEINDICE!AR$1:AS$65536,2,0),"")</f>
        <v>114.28209533768434</v>
      </c>
      <c r="AE2600" s="33">
        <f>IFERROR($X2600/VLOOKUP(CONCATENATE("EUR",C2600),[1]GEINDICE!AR$1:AS$65536,2,0),"")</f>
        <v>211.18799925691994</v>
      </c>
      <c r="AF2600" s="33">
        <f>IFERROR($AA2600/VLOOKUP(CONCATENATE("EUR",C2600),[1]GEINDICE!AR$1:AS$65536,2,0),"")</f>
        <v>98.129461576568204</v>
      </c>
      <c r="AG2600" s="48" t="str">
        <f>VLOOKUP(E2600,[1]Apresentação!AW$1:AX$65536,2,0)</f>
        <v xml:space="preserve">                    2 - LEATHER AUXILIARIES</v>
      </c>
      <c r="AH2600" s="48" t="str">
        <f t="shared" si="690"/>
        <v xml:space="preserve">         5215000015 - PROVOL BO BR</v>
      </c>
      <c r="AI2600" s="49" t="str">
        <f t="shared" si="691"/>
        <v xml:space="preserve">     L00102 - CURTUME SANTO ANTONIO LTDA</v>
      </c>
      <c r="AJ2600" t="str">
        <f t="shared" si="692"/>
        <v xml:space="preserve">     90 - SALES</v>
      </c>
      <c r="AK2600" t="str">
        <f t="shared" si="693"/>
        <v/>
      </c>
      <c r="AL2600">
        <f t="shared" si="694"/>
        <v>7</v>
      </c>
      <c r="AM2600" t="str">
        <f t="shared" si="695"/>
        <v>2025 7</v>
      </c>
      <c r="AN2600" t="str">
        <f t="shared" si="696"/>
        <v xml:space="preserve">CURTUME </v>
      </c>
    </row>
    <row r="2601" spans="1:40" x14ac:dyDescent="0.35">
      <c r="A2601">
        <v>82528</v>
      </c>
      <c r="B2601" t="s">
        <v>274</v>
      </c>
      <c r="C2601" s="31">
        <v>45803</v>
      </c>
      <c r="D2601" t="s">
        <v>373</v>
      </c>
      <c r="E2601" t="s">
        <v>374</v>
      </c>
      <c r="F2601" t="s">
        <v>683</v>
      </c>
      <c r="G2601" t="s">
        <v>684</v>
      </c>
      <c r="H2601" t="s">
        <v>899</v>
      </c>
      <c r="I2601" t="s">
        <v>900</v>
      </c>
      <c r="J2601">
        <v>1200</v>
      </c>
      <c r="K2601">
        <v>16942.97</v>
      </c>
      <c r="L2601">
        <v>6732.1191200000003</v>
      </c>
      <c r="M2601">
        <v>3412.32</v>
      </c>
      <c r="N2601">
        <v>14.11914</v>
      </c>
      <c r="O2601" s="32">
        <f t="shared" si="680"/>
        <v>13530.650000000001</v>
      </c>
      <c r="P2601" s="32">
        <f t="shared" si="681"/>
        <v>6798.5308800000012</v>
      </c>
      <c r="Q2601">
        <v>739557</v>
      </c>
      <c r="R2601" t="s">
        <v>298</v>
      </c>
      <c r="S2601" t="s">
        <v>298</v>
      </c>
      <c r="T2601" t="str">
        <f t="shared" si="682"/>
        <v>VEN</v>
      </c>
      <c r="U2601" t="s">
        <v>300</v>
      </c>
      <c r="V2601" s="33">
        <f t="shared" si="683"/>
        <v>16942.97</v>
      </c>
      <c r="W2601">
        <f t="shared" si="684"/>
        <v>1200</v>
      </c>
      <c r="X2601" s="33">
        <f t="shared" si="685"/>
        <v>13530.650000000001</v>
      </c>
      <c r="Y2601" s="33">
        <f t="shared" si="686"/>
        <v>3412.32</v>
      </c>
      <c r="Z2601" s="45">
        <f t="shared" si="687"/>
        <v>0.38709452238893183</v>
      </c>
      <c r="AA2601" s="33">
        <f t="shared" si="688"/>
        <v>6558.5308800000012</v>
      </c>
      <c r="AB2601" s="45">
        <f t="shared" si="689"/>
        <v>0.48471661597927673</v>
      </c>
      <c r="AC2601" s="33">
        <f>IFERROR($X2601/VLOOKUP(CONCATENATE("USD",C2601),[1]GEINDICE!AR$1:AS$65536,2,0),"")</f>
        <v>2389.7719846694577</v>
      </c>
      <c r="AD2601" s="33">
        <f>IFERROR($AA2601/VLOOKUP(CONCATENATE("USD",C2601),[1]GEINDICE!AR$1:AS$65536,2,0),"")</f>
        <v>1158.3621893710595</v>
      </c>
      <c r="AE2601" s="33">
        <f>IFERROR($X2601/VLOOKUP(CONCATENATE("EUR",C2601),[1]GEINDICE!AR$1:AS$65536,2,0),"")</f>
        <v>2099.7936000496602</v>
      </c>
      <c r="AF2601" s="33">
        <f>IFERROR($AA2601/VLOOKUP(CONCATENATE("EUR",C2601),[1]GEINDICE!AR$1:AS$65536,2,0),"")</f>
        <v>1017.8048480710141</v>
      </c>
      <c r="AG2601" s="48" t="str">
        <f>VLOOKUP(E2601,[1]Apresentação!AW$1:AX$65536,2,0)</f>
        <v xml:space="preserve">                    2 - LEATHER AUXILIARIES</v>
      </c>
      <c r="AH2601" s="48" t="str">
        <f t="shared" si="690"/>
        <v xml:space="preserve">         5215000015 - PROVOL BO BR</v>
      </c>
      <c r="AI2601" s="49" t="str">
        <f t="shared" si="691"/>
        <v xml:space="preserve">     L00148 - CURTIDORA ITAUNA EIRELI</v>
      </c>
      <c r="AJ2601" t="str">
        <f t="shared" si="692"/>
        <v xml:space="preserve">     90 - SALES</v>
      </c>
      <c r="AK2601" t="str">
        <f t="shared" si="693"/>
        <v/>
      </c>
      <c r="AL2601">
        <f t="shared" si="694"/>
        <v>5</v>
      </c>
      <c r="AM2601" t="str">
        <f t="shared" si="695"/>
        <v>2025 5</v>
      </c>
      <c r="AN2601" t="str">
        <f t="shared" si="696"/>
        <v xml:space="preserve">CURTIDORA </v>
      </c>
    </row>
    <row r="2602" spans="1:40" x14ac:dyDescent="0.35">
      <c r="A2602">
        <v>82674</v>
      </c>
      <c r="B2602" t="s">
        <v>274</v>
      </c>
      <c r="C2602" s="31">
        <v>45814</v>
      </c>
      <c r="D2602" t="s">
        <v>373</v>
      </c>
      <c r="E2602" t="s">
        <v>374</v>
      </c>
      <c r="F2602" t="s">
        <v>669</v>
      </c>
      <c r="G2602" t="s">
        <v>670</v>
      </c>
      <c r="H2602" t="s">
        <v>899</v>
      </c>
      <c r="I2602" t="s">
        <v>900</v>
      </c>
      <c r="J2602">
        <v>480</v>
      </c>
      <c r="K2602">
        <v>6224.6500000000005</v>
      </c>
      <c r="L2602">
        <v>2692.8426300000001</v>
      </c>
      <c r="M2602">
        <v>1253.6400000000001</v>
      </c>
      <c r="N2602">
        <v>12.968019999999999</v>
      </c>
      <c r="O2602" s="32">
        <f t="shared" si="680"/>
        <v>4971.01</v>
      </c>
      <c r="P2602" s="32">
        <f t="shared" si="681"/>
        <v>2278.1673700000001</v>
      </c>
      <c r="Q2602">
        <v>740656</v>
      </c>
      <c r="R2602" t="s">
        <v>298</v>
      </c>
      <c r="S2602" t="s">
        <v>298</v>
      </c>
      <c r="T2602" t="str">
        <f t="shared" si="682"/>
        <v>VEN</v>
      </c>
      <c r="U2602" t="s">
        <v>381</v>
      </c>
      <c r="V2602" s="33">
        <f t="shared" si="683"/>
        <v>6224.6500000000005</v>
      </c>
      <c r="W2602">
        <f t="shared" si="684"/>
        <v>480</v>
      </c>
      <c r="X2602" s="33">
        <f t="shared" si="685"/>
        <v>4971.01</v>
      </c>
      <c r="Y2602" s="33">
        <f t="shared" si="686"/>
        <v>1253.6400000000001</v>
      </c>
      <c r="Z2602" s="45">
        <f t="shared" si="687"/>
        <v>0.35056868578956246</v>
      </c>
      <c r="AA2602" s="33">
        <f t="shared" si="688"/>
        <v>2182.1673700000001</v>
      </c>
      <c r="AB2602" s="45">
        <f t="shared" si="689"/>
        <v>0.43897867234224031</v>
      </c>
      <c r="AC2602" s="33">
        <f>IFERROR($X2602/VLOOKUP(CONCATENATE("USD",C2602),[1]GEINDICE!AR$1:AS$65536,2,0),"")</f>
        <v>888.52127906768908</v>
      </c>
      <c r="AD2602" s="33">
        <f>IFERROR($AA2602/VLOOKUP(CONCATENATE("USD",C2602),[1]GEINDICE!AR$1:AS$65536,2,0),"")</f>
        <v>390.04189143296333</v>
      </c>
      <c r="AE2602" s="33">
        <f>IFERROR($X2602/VLOOKUP(CONCATENATE("EUR",C2602),[1]GEINDICE!AR$1:AS$65536,2,0),"")</f>
        <v>779.60729576713766</v>
      </c>
      <c r="AF2602" s="33">
        <f>IFERROR($AA2602/VLOOKUP(CONCATENATE("EUR",C2602),[1]GEINDICE!AR$1:AS$65536,2,0),"")</f>
        <v>342.23097564418237</v>
      </c>
      <c r="AG2602" s="48" t="str">
        <f>VLOOKUP(E2602,[1]Apresentação!AW$1:AX$65536,2,0)</f>
        <v xml:space="preserve">                    2 - LEATHER AUXILIARIES</v>
      </c>
      <c r="AH2602" s="48" t="str">
        <f t="shared" si="690"/>
        <v xml:space="preserve">         5215000015 - PROVOL BO BR</v>
      </c>
      <c r="AI2602" s="49" t="str">
        <f t="shared" si="691"/>
        <v xml:space="preserve">     L00456 - IVAN JUNIOR DE ANDRADE EEPP</v>
      </c>
      <c r="AJ2602" t="str">
        <f t="shared" si="692"/>
        <v xml:space="preserve">     90 - SALES</v>
      </c>
      <c r="AK2602" t="str">
        <f t="shared" si="693"/>
        <v/>
      </c>
      <c r="AL2602">
        <f t="shared" si="694"/>
        <v>6</v>
      </c>
      <c r="AM2602" t="str">
        <f t="shared" si="695"/>
        <v>2025 6</v>
      </c>
      <c r="AN2602" t="str">
        <f t="shared" si="696"/>
        <v xml:space="preserve">IVAN </v>
      </c>
    </row>
    <row r="2603" spans="1:40" x14ac:dyDescent="0.35">
      <c r="A2603">
        <v>83840</v>
      </c>
      <c r="B2603" t="s">
        <v>274</v>
      </c>
      <c r="C2603" s="31">
        <v>45912</v>
      </c>
      <c r="D2603" t="s">
        <v>373</v>
      </c>
      <c r="E2603" t="s">
        <v>374</v>
      </c>
      <c r="F2603" t="s">
        <v>683</v>
      </c>
      <c r="G2603" t="s">
        <v>684</v>
      </c>
      <c r="H2603" t="s">
        <v>899</v>
      </c>
      <c r="I2603" t="s">
        <v>900</v>
      </c>
      <c r="J2603">
        <v>960</v>
      </c>
      <c r="K2603">
        <v>12822.51</v>
      </c>
      <c r="L2603">
        <v>5617.6145999999999</v>
      </c>
      <c r="M2603">
        <v>2582.4499999999998</v>
      </c>
      <c r="N2603">
        <v>13.356779999999999</v>
      </c>
      <c r="O2603" s="32">
        <f t="shared" si="680"/>
        <v>10240.060000000001</v>
      </c>
      <c r="P2603" s="32">
        <f t="shared" si="681"/>
        <v>4622.4454000000014</v>
      </c>
      <c r="Q2603">
        <v>761245</v>
      </c>
      <c r="R2603" t="s">
        <v>298</v>
      </c>
      <c r="S2603" t="s">
        <v>298</v>
      </c>
      <c r="T2603" t="str">
        <f t="shared" si="682"/>
        <v>VEN</v>
      </c>
      <c r="U2603" t="s">
        <v>300</v>
      </c>
      <c r="V2603" s="33">
        <f t="shared" si="683"/>
        <v>12822.51</v>
      </c>
      <c r="W2603">
        <f t="shared" si="684"/>
        <v>960</v>
      </c>
      <c r="X2603" s="33">
        <f t="shared" si="685"/>
        <v>10240.060000000001</v>
      </c>
      <c r="Y2603" s="33">
        <f t="shared" si="686"/>
        <v>2582.4499999999998</v>
      </c>
      <c r="Z2603" s="45">
        <f t="shared" si="687"/>
        <v>0.34552091595171314</v>
      </c>
      <c r="AA2603" s="33">
        <f t="shared" si="688"/>
        <v>4430.4454000000014</v>
      </c>
      <c r="AB2603" s="45">
        <f t="shared" si="689"/>
        <v>0.4326581484874113</v>
      </c>
      <c r="AC2603" s="33">
        <f>IFERROR($X2603/VLOOKUP(CONCATENATE("USD",C2603),[1]GEINDICE!AR$1:AS$65536,2,0),"")</f>
        <v>1907.7183896268423</v>
      </c>
      <c r="AD2603" s="33">
        <f>IFERROR($AA2603/VLOOKUP(CONCATENATE("USD",C2603),[1]GEINDICE!AR$1:AS$65536,2,0),"")</f>
        <v>825.38990629133548</v>
      </c>
      <c r="AE2603" s="33">
        <f>IFERROR($X2603/VLOOKUP(CONCATENATE("EUR",C2603),[1]GEINDICE!AR$1:AS$65536,2,0),"")</f>
        <v>1628.4305774215607</v>
      </c>
      <c r="AF2603" s="33">
        <f>IFERROR($AA2603/VLOOKUP(CONCATENATE("EUR",C2603),[1]GEINDICE!AR$1:AS$65536,2,0),"")</f>
        <v>704.55375856749856</v>
      </c>
      <c r="AG2603" s="48" t="str">
        <f>VLOOKUP(E2603,[1]Apresentação!AW$1:AX$65536,2,0)</f>
        <v xml:space="preserve">                    2 - LEATHER AUXILIARIES</v>
      </c>
      <c r="AH2603" s="48" t="str">
        <f t="shared" si="690"/>
        <v xml:space="preserve">         5215000015 - PROVOL BO BR</v>
      </c>
      <c r="AI2603" s="49" t="str">
        <f t="shared" si="691"/>
        <v xml:space="preserve">     L00148 - CURTIDORA ITAUNA EIRELI</v>
      </c>
      <c r="AJ2603" t="str">
        <f t="shared" si="692"/>
        <v xml:space="preserve">     90 - SALES</v>
      </c>
      <c r="AK2603" t="str">
        <f t="shared" si="693"/>
        <v/>
      </c>
      <c r="AL2603">
        <f t="shared" si="694"/>
        <v>9</v>
      </c>
      <c r="AM2603" t="str">
        <f t="shared" si="695"/>
        <v>2025 9</v>
      </c>
      <c r="AN2603" t="str">
        <f t="shared" si="696"/>
        <v xml:space="preserve">CURTIDORA </v>
      </c>
    </row>
    <row r="2604" spans="1:40" x14ac:dyDescent="0.35">
      <c r="A2604">
        <v>83852</v>
      </c>
      <c r="B2604" t="s">
        <v>274</v>
      </c>
      <c r="C2604" s="31">
        <v>45912</v>
      </c>
      <c r="D2604" t="s">
        <v>373</v>
      </c>
      <c r="E2604" t="s">
        <v>374</v>
      </c>
      <c r="F2604" t="s">
        <v>669</v>
      </c>
      <c r="G2604" t="s">
        <v>670</v>
      </c>
      <c r="H2604" t="s">
        <v>899</v>
      </c>
      <c r="I2604" t="s">
        <v>900</v>
      </c>
      <c r="J2604">
        <v>240</v>
      </c>
      <c r="K2604">
        <v>2994.94</v>
      </c>
      <c r="L2604">
        <v>1404.40365</v>
      </c>
      <c r="M2604">
        <v>603.17999999999995</v>
      </c>
      <c r="N2604">
        <v>12.478900000000001</v>
      </c>
      <c r="O2604" s="32">
        <f t="shared" si="680"/>
        <v>2391.7600000000002</v>
      </c>
      <c r="P2604" s="32">
        <f t="shared" si="681"/>
        <v>987.35635000000025</v>
      </c>
      <c r="Q2604">
        <v>761280</v>
      </c>
      <c r="R2604" t="s">
        <v>298</v>
      </c>
      <c r="S2604" t="s">
        <v>298</v>
      </c>
      <c r="T2604" t="str">
        <f t="shared" si="682"/>
        <v>VEN</v>
      </c>
      <c r="U2604" t="s">
        <v>381</v>
      </c>
      <c r="V2604" s="33">
        <f t="shared" si="683"/>
        <v>2994.94</v>
      </c>
      <c r="W2604">
        <f t="shared" si="684"/>
        <v>240</v>
      </c>
      <c r="X2604" s="33">
        <f t="shared" si="685"/>
        <v>2391.7600000000002</v>
      </c>
      <c r="Y2604" s="33">
        <f t="shared" si="686"/>
        <v>603.17999999999995</v>
      </c>
      <c r="Z2604" s="45">
        <f t="shared" si="687"/>
        <v>0.31364780262709779</v>
      </c>
      <c r="AA2604" s="33">
        <f t="shared" si="688"/>
        <v>939.35635000000025</v>
      </c>
      <c r="AB2604" s="45">
        <f t="shared" si="689"/>
        <v>0.39274691022510627</v>
      </c>
      <c r="AC2604" s="33">
        <f>IFERROR($X2604/VLOOKUP(CONCATENATE("USD",C2604),[1]GEINDICE!AR$1:AS$65536,2,0),"")</f>
        <v>445.58376958473838</v>
      </c>
      <c r="AD2604" s="33">
        <f>IFERROR($AA2604/VLOOKUP(CONCATENATE("USD",C2604),[1]GEINDICE!AR$1:AS$65536,2,0),"")</f>
        <v>175.00164875086168</v>
      </c>
      <c r="AE2604" s="33">
        <f>IFERROR($X2604/VLOOKUP(CONCATENATE("EUR",C2604),[1]GEINDICE!AR$1:AS$65536,2,0),"")</f>
        <v>380.35081023488067</v>
      </c>
      <c r="AF2604" s="33">
        <f>IFERROR($AA2604/VLOOKUP(CONCATENATE("EUR",C2604),[1]GEINDICE!AR$1:AS$65536,2,0),"")</f>
        <v>149.38160552136512</v>
      </c>
      <c r="AG2604" s="48" t="str">
        <f>VLOOKUP(E2604,[1]Apresentação!AW$1:AX$65536,2,0)</f>
        <v xml:space="preserve">                    2 - LEATHER AUXILIARIES</v>
      </c>
      <c r="AH2604" s="48" t="str">
        <f t="shared" si="690"/>
        <v xml:space="preserve">         5215000015 - PROVOL BO BR</v>
      </c>
      <c r="AI2604" s="49" t="str">
        <f t="shared" si="691"/>
        <v xml:space="preserve">     L00456 - IVAN JUNIOR DE ANDRADE EEPP</v>
      </c>
      <c r="AJ2604" t="str">
        <f t="shared" si="692"/>
        <v xml:space="preserve">     90 - SALES</v>
      </c>
      <c r="AK2604" t="str">
        <f t="shared" si="693"/>
        <v/>
      </c>
      <c r="AL2604">
        <f t="shared" si="694"/>
        <v>9</v>
      </c>
      <c r="AM2604" t="str">
        <f t="shared" si="695"/>
        <v>2025 9</v>
      </c>
      <c r="AN2604" t="str">
        <f t="shared" si="696"/>
        <v xml:space="preserve">IVAN </v>
      </c>
    </row>
    <row r="2605" spans="1:40" x14ac:dyDescent="0.35">
      <c r="A2605">
        <v>82772</v>
      </c>
      <c r="B2605" t="s">
        <v>274</v>
      </c>
      <c r="C2605" s="31">
        <v>45821</v>
      </c>
      <c r="D2605" t="s">
        <v>373</v>
      </c>
      <c r="E2605" t="s">
        <v>374</v>
      </c>
      <c r="F2605" t="s">
        <v>669</v>
      </c>
      <c r="G2605" t="s">
        <v>670</v>
      </c>
      <c r="H2605" t="s">
        <v>899</v>
      </c>
      <c r="I2605" t="s">
        <v>900</v>
      </c>
      <c r="J2605">
        <v>240</v>
      </c>
      <c r="K2605">
        <v>3080.02</v>
      </c>
      <c r="L2605">
        <v>1346.4213199999999</v>
      </c>
      <c r="M2605">
        <v>620.30999999999995</v>
      </c>
      <c r="N2605">
        <v>12.833400000000001</v>
      </c>
      <c r="O2605" s="32">
        <f t="shared" si="680"/>
        <v>2459.71</v>
      </c>
      <c r="P2605" s="32">
        <f t="shared" si="681"/>
        <v>1113.2886800000001</v>
      </c>
      <c r="Q2605">
        <v>741353</v>
      </c>
      <c r="R2605" t="s">
        <v>298</v>
      </c>
      <c r="S2605" t="s">
        <v>298</v>
      </c>
      <c r="T2605" t="str">
        <f t="shared" si="682"/>
        <v>VEN</v>
      </c>
      <c r="U2605" t="s">
        <v>381</v>
      </c>
      <c r="V2605" s="33">
        <f t="shared" si="683"/>
        <v>3080.02</v>
      </c>
      <c r="W2605">
        <f t="shared" si="684"/>
        <v>240</v>
      </c>
      <c r="X2605" s="33">
        <f t="shared" si="685"/>
        <v>2459.71</v>
      </c>
      <c r="Y2605" s="33">
        <f t="shared" si="686"/>
        <v>620.30999999999995</v>
      </c>
      <c r="Z2605" s="45">
        <f t="shared" si="687"/>
        <v>0.34587070213829785</v>
      </c>
      <c r="AA2605" s="33">
        <f t="shared" si="688"/>
        <v>1065.2886800000001</v>
      </c>
      <c r="AB2605" s="45">
        <f t="shared" si="689"/>
        <v>0.43309523480410295</v>
      </c>
      <c r="AC2605" s="33">
        <f>IFERROR($X2605/VLOOKUP(CONCATENATE("USD",C2605),[1]GEINDICE!AR$1:AS$65536,2,0),"")</f>
        <v>441.98052181413067</v>
      </c>
      <c r="AD2605" s="33">
        <f>IFERROR($AA2605/VLOOKUP(CONCATENATE("USD",C2605),[1]GEINDICE!AR$1:AS$65536,2,0),"")</f>
        <v>191.41965787393087</v>
      </c>
      <c r="AE2605" s="33">
        <f>IFERROR($X2605/VLOOKUP(CONCATENATE("EUR",C2605),[1]GEINDICE!AR$1:AS$65536,2,0),"")</f>
        <v>382.39976369261382</v>
      </c>
      <c r="AF2605" s="33">
        <f>IFERROR($AA2605/VLOOKUP(CONCATENATE("EUR",C2605),[1]GEINDICE!AR$1:AS$65536,2,0),"")</f>
        <v>165.61551544548607</v>
      </c>
      <c r="AG2605" s="48" t="str">
        <f>VLOOKUP(E2605,[1]Apresentação!AW$1:AX$65536,2,0)</f>
        <v xml:space="preserve">                    2 - LEATHER AUXILIARIES</v>
      </c>
      <c r="AH2605" s="48" t="str">
        <f t="shared" si="690"/>
        <v xml:space="preserve">         5215000015 - PROVOL BO BR</v>
      </c>
      <c r="AI2605" s="49" t="str">
        <f t="shared" si="691"/>
        <v xml:space="preserve">     L00456 - IVAN JUNIOR DE ANDRADE EEPP</v>
      </c>
      <c r="AJ2605" t="str">
        <f t="shared" si="692"/>
        <v xml:space="preserve">     90 - SALES</v>
      </c>
      <c r="AK2605" t="str">
        <f t="shared" si="693"/>
        <v/>
      </c>
      <c r="AL2605">
        <f t="shared" si="694"/>
        <v>6</v>
      </c>
      <c r="AM2605" t="str">
        <f t="shared" si="695"/>
        <v>2025 6</v>
      </c>
      <c r="AN2605" t="str">
        <f t="shared" si="696"/>
        <v xml:space="preserve">IVAN </v>
      </c>
    </row>
    <row r="2606" spans="1:40" x14ac:dyDescent="0.35">
      <c r="A2606">
        <v>82990</v>
      </c>
      <c r="B2606" t="s">
        <v>274</v>
      </c>
      <c r="C2606" s="31">
        <v>45842</v>
      </c>
      <c r="D2606" t="s">
        <v>373</v>
      </c>
      <c r="E2606" t="s">
        <v>374</v>
      </c>
      <c r="F2606" t="s">
        <v>669</v>
      </c>
      <c r="G2606" t="s">
        <v>670</v>
      </c>
      <c r="H2606" t="s">
        <v>899</v>
      </c>
      <c r="I2606" t="s">
        <v>900</v>
      </c>
      <c r="J2606">
        <v>240</v>
      </c>
      <c r="K2606">
        <v>3014.4</v>
      </c>
      <c r="L2606">
        <v>1412.6258499999999</v>
      </c>
      <c r="M2606">
        <v>607.1</v>
      </c>
      <c r="N2606">
        <v>12.559989999999999</v>
      </c>
      <c r="O2606" s="32">
        <f t="shared" si="680"/>
        <v>2407.3000000000002</v>
      </c>
      <c r="P2606" s="32">
        <f t="shared" si="681"/>
        <v>994.67415000000028</v>
      </c>
      <c r="Q2606">
        <v>742833</v>
      </c>
      <c r="R2606" t="s">
        <v>298</v>
      </c>
      <c r="S2606" t="s">
        <v>298</v>
      </c>
      <c r="T2606" t="str">
        <f t="shared" si="682"/>
        <v>VEN</v>
      </c>
      <c r="U2606" t="s">
        <v>381</v>
      </c>
      <c r="V2606" s="33">
        <f t="shared" si="683"/>
        <v>3014.4</v>
      </c>
      <c r="W2606">
        <f t="shared" si="684"/>
        <v>240</v>
      </c>
      <c r="X2606" s="33">
        <f t="shared" si="685"/>
        <v>2407.3000000000002</v>
      </c>
      <c r="Y2606" s="33">
        <f t="shared" si="686"/>
        <v>607.1</v>
      </c>
      <c r="Z2606" s="45">
        <f t="shared" si="687"/>
        <v>0.31405060708598737</v>
      </c>
      <c r="AA2606" s="33">
        <f t="shared" si="688"/>
        <v>946.67415000000028</v>
      </c>
      <c r="AB2606" s="45">
        <f t="shared" si="689"/>
        <v>0.39325142275578456</v>
      </c>
      <c r="AC2606" s="33">
        <f>IFERROR($X2606/VLOOKUP(CONCATENATE("USD",C2606),[1]GEINDICE!AR$1:AS$65536,2,0),"")</f>
        <v>445.05453873174338</v>
      </c>
      <c r="AD2606" s="33">
        <f>IFERROR($AA2606/VLOOKUP(CONCATENATE("USD",C2606),[1]GEINDICE!AR$1:AS$65536,2,0),"")</f>
        <v>175.0183305601775</v>
      </c>
      <c r="AE2606" s="33">
        <f>IFERROR($X2606/VLOOKUP(CONCATENATE("EUR",C2606),[1]GEINDICE!AR$1:AS$65536,2,0),"")</f>
        <v>377.80532973414108</v>
      </c>
      <c r="AF2606" s="33">
        <f>IFERROR($AA2606/VLOOKUP(CONCATENATE("EUR",C2606),[1]GEINDICE!AR$1:AS$65536,2,0),"")</f>
        <v>148.5724834426693</v>
      </c>
      <c r="AG2606" s="48" t="str">
        <f>VLOOKUP(E2606,[1]Apresentação!AW$1:AX$65536,2,0)</f>
        <v xml:space="preserve">                    2 - LEATHER AUXILIARIES</v>
      </c>
      <c r="AH2606" s="48" t="str">
        <f t="shared" si="690"/>
        <v xml:space="preserve">         5215000015 - PROVOL BO BR</v>
      </c>
      <c r="AI2606" s="49" t="str">
        <f t="shared" si="691"/>
        <v xml:space="preserve">     L00456 - IVAN JUNIOR DE ANDRADE EEPP</v>
      </c>
      <c r="AJ2606" t="str">
        <f t="shared" si="692"/>
        <v xml:space="preserve">     90 - SALES</v>
      </c>
      <c r="AK2606" t="str">
        <f t="shared" si="693"/>
        <v/>
      </c>
      <c r="AL2606">
        <f t="shared" si="694"/>
        <v>7</v>
      </c>
      <c r="AM2606" t="str">
        <f t="shared" si="695"/>
        <v>2025 7</v>
      </c>
      <c r="AN2606" t="str">
        <f t="shared" si="696"/>
        <v xml:space="preserve">IVAN </v>
      </c>
    </row>
    <row r="2607" spans="1:40" x14ac:dyDescent="0.35">
      <c r="A2607">
        <v>83246</v>
      </c>
      <c r="B2607" t="s">
        <v>274</v>
      </c>
      <c r="C2607" s="31">
        <v>45862</v>
      </c>
      <c r="D2607" t="s">
        <v>373</v>
      </c>
      <c r="E2607" t="s">
        <v>374</v>
      </c>
      <c r="F2607" t="s">
        <v>669</v>
      </c>
      <c r="G2607" t="s">
        <v>670</v>
      </c>
      <c r="H2607" t="s">
        <v>899</v>
      </c>
      <c r="I2607" t="s">
        <v>900</v>
      </c>
      <c r="J2607">
        <v>360</v>
      </c>
      <c r="K2607">
        <v>4632.45</v>
      </c>
      <c r="L2607">
        <v>2118.93878</v>
      </c>
      <c r="M2607">
        <v>932.97</v>
      </c>
      <c r="N2607">
        <v>12.86792</v>
      </c>
      <c r="O2607" s="32">
        <f t="shared" si="680"/>
        <v>3699.4799999999996</v>
      </c>
      <c r="P2607" s="32">
        <f t="shared" si="681"/>
        <v>1580.5412199999996</v>
      </c>
      <c r="Q2607">
        <v>744740</v>
      </c>
      <c r="R2607" t="s">
        <v>298</v>
      </c>
      <c r="S2607" t="s">
        <v>298</v>
      </c>
      <c r="T2607" t="str">
        <f t="shared" si="682"/>
        <v>VEN</v>
      </c>
      <c r="U2607" t="s">
        <v>381</v>
      </c>
      <c r="V2607" s="33">
        <f t="shared" si="683"/>
        <v>4632.45</v>
      </c>
      <c r="W2607">
        <f t="shared" si="684"/>
        <v>360</v>
      </c>
      <c r="X2607" s="33">
        <f t="shared" si="685"/>
        <v>3699.4799999999996</v>
      </c>
      <c r="Y2607" s="33">
        <f t="shared" si="686"/>
        <v>932.97</v>
      </c>
      <c r="Z2607" s="45">
        <f t="shared" si="687"/>
        <v>0.3256465196602229</v>
      </c>
      <c r="AA2607" s="33">
        <f t="shared" si="688"/>
        <v>1508.5412199999996</v>
      </c>
      <c r="AB2607" s="45">
        <f t="shared" si="689"/>
        <v>0.40777115162130889</v>
      </c>
      <c r="AC2607" s="33">
        <f>IFERROR($X2607/VLOOKUP(CONCATENATE("USD",C2607),[1]GEINDICE!AR$1:AS$65536,2,0),"")</f>
        <v>669.72247868353872</v>
      </c>
      <c r="AD2607" s="33">
        <f>IFERROR($AA2607/VLOOKUP(CONCATENATE("USD",C2607),[1]GEINDICE!AR$1:AS$65536,2,0),"")</f>
        <v>273.09350639946405</v>
      </c>
      <c r="AE2607" s="33">
        <f>IFERROR($X2607/VLOOKUP(CONCATENATE("EUR",C2607),[1]GEINDICE!AR$1:AS$65536,2,0),"")</f>
        <v>569.2471033559525</v>
      </c>
      <c r="AF2607" s="33">
        <f>IFERROR($AA2607/VLOOKUP(CONCATENATE("EUR",C2607),[1]GEINDICE!AR$1:AS$65536,2,0),"")</f>
        <v>232.12254689255099</v>
      </c>
      <c r="AG2607" s="48" t="str">
        <f>VLOOKUP(E2607,[1]Apresentação!AW$1:AX$65536,2,0)</f>
        <v xml:space="preserve">                    2 - LEATHER AUXILIARIES</v>
      </c>
      <c r="AH2607" s="48" t="str">
        <f t="shared" si="690"/>
        <v xml:space="preserve">         5215000015 - PROVOL BO BR</v>
      </c>
      <c r="AI2607" s="49" t="str">
        <f t="shared" si="691"/>
        <v xml:space="preserve">     L00456 - IVAN JUNIOR DE ANDRADE EEPP</v>
      </c>
      <c r="AJ2607" t="str">
        <f t="shared" si="692"/>
        <v xml:space="preserve">     90 - SALES</v>
      </c>
      <c r="AK2607" t="str">
        <f t="shared" si="693"/>
        <v/>
      </c>
      <c r="AL2607">
        <f t="shared" si="694"/>
        <v>7</v>
      </c>
      <c r="AM2607" t="str">
        <f t="shared" si="695"/>
        <v>2025 7</v>
      </c>
      <c r="AN2607" t="str">
        <f t="shared" si="696"/>
        <v xml:space="preserve">IVAN </v>
      </c>
    </row>
    <row r="2608" spans="1:40" x14ac:dyDescent="0.35">
      <c r="A2608">
        <v>83479</v>
      </c>
      <c r="B2608" t="s">
        <v>274</v>
      </c>
      <c r="C2608" s="31">
        <v>45881</v>
      </c>
      <c r="D2608" t="s">
        <v>373</v>
      </c>
      <c r="E2608" t="s">
        <v>374</v>
      </c>
      <c r="F2608" t="s">
        <v>683</v>
      </c>
      <c r="G2608" t="s">
        <v>684</v>
      </c>
      <c r="H2608" t="s">
        <v>899</v>
      </c>
      <c r="I2608" t="s">
        <v>900</v>
      </c>
      <c r="J2608">
        <v>1200</v>
      </c>
      <c r="K2608">
        <v>16211.16</v>
      </c>
      <c r="L2608">
        <v>7063.12925</v>
      </c>
      <c r="M2608">
        <v>3264.93</v>
      </c>
      <c r="N2608">
        <v>13.509300000000001</v>
      </c>
      <c r="O2608" s="32">
        <f t="shared" si="680"/>
        <v>12946.23</v>
      </c>
      <c r="P2608" s="32">
        <f t="shared" si="681"/>
        <v>5883.1007499999996</v>
      </c>
      <c r="Q2608">
        <v>753271</v>
      </c>
      <c r="R2608" t="s">
        <v>298</v>
      </c>
      <c r="S2608" t="s">
        <v>298</v>
      </c>
      <c r="T2608" t="str">
        <f t="shared" si="682"/>
        <v>VEN</v>
      </c>
      <c r="U2608" t="s">
        <v>300</v>
      </c>
      <c r="V2608" s="33">
        <f t="shared" si="683"/>
        <v>16211.16</v>
      </c>
      <c r="W2608">
        <f t="shared" si="684"/>
        <v>1200</v>
      </c>
      <c r="X2608" s="33">
        <f t="shared" si="685"/>
        <v>12946.23</v>
      </c>
      <c r="Y2608" s="33">
        <f t="shared" si="686"/>
        <v>3264.93</v>
      </c>
      <c r="Z2608" s="45">
        <f t="shared" si="687"/>
        <v>0.34809975041884722</v>
      </c>
      <c r="AA2608" s="33">
        <f t="shared" si="688"/>
        <v>5643.1007499999996</v>
      </c>
      <c r="AB2608" s="45">
        <f t="shared" si="689"/>
        <v>0.43588757113074617</v>
      </c>
      <c r="AC2608" s="33">
        <f>IFERROR($X2608/VLOOKUP(CONCATENATE("USD",C2608),[1]GEINDICE!AR$1:AS$65536,2,0),"")</f>
        <v>2395.1435654554871</v>
      </c>
      <c r="AD2608" s="33">
        <f>IFERROR($AA2608/VLOOKUP(CONCATENATE("USD",C2608),[1]GEINDICE!AR$1:AS$65536,2,0),"")</f>
        <v>1044.0133112558276</v>
      </c>
      <c r="AE2608" s="33">
        <f>IFERROR($X2608/VLOOKUP(CONCATENATE("EUR",C2608),[1]GEINDICE!AR$1:AS$65536,2,0),"")</f>
        <v>2051.8630636342023</v>
      </c>
      <c r="AF2608" s="33">
        <f>IFERROR($AA2608/VLOOKUP(CONCATENATE("EUR",C2608),[1]GEINDICE!AR$1:AS$65536,2,0),"")</f>
        <v>894.38160710040415</v>
      </c>
      <c r="AG2608" s="48" t="str">
        <f>VLOOKUP(E2608,[1]Apresentação!AW$1:AX$65536,2,0)</f>
        <v xml:space="preserve">                    2 - LEATHER AUXILIARIES</v>
      </c>
      <c r="AH2608" s="48" t="str">
        <f t="shared" si="690"/>
        <v xml:space="preserve">         5215000015 - PROVOL BO BR</v>
      </c>
      <c r="AI2608" s="49" t="str">
        <f t="shared" si="691"/>
        <v xml:space="preserve">     L00148 - CURTIDORA ITAUNA EIRELI</v>
      </c>
      <c r="AJ2608" t="str">
        <f t="shared" si="692"/>
        <v xml:space="preserve">     90 - SALES</v>
      </c>
      <c r="AK2608" t="str">
        <f t="shared" si="693"/>
        <v/>
      </c>
      <c r="AL2608">
        <f t="shared" si="694"/>
        <v>8</v>
      </c>
      <c r="AM2608" t="str">
        <f t="shared" si="695"/>
        <v>2025 8</v>
      </c>
      <c r="AN2608" t="str">
        <f t="shared" si="696"/>
        <v xml:space="preserve">CURTIDORA </v>
      </c>
    </row>
    <row r="2609" spans="1:40" x14ac:dyDescent="0.35">
      <c r="A2609">
        <v>83764</v>
      </c>
      <c r="B2609" t="s">
        <v>274</v>
      </c>
      <c r="C2609" s="31">
        <v>45905</v>
      </c>
      <c r="D2609" t="s">
        <v>373</v>
      </c>
      <c r="E2609" t="s">
        <v>374</v>
      </c>
      <c r="F2609" t="s">
        <v>669</v>
      </c>
      <c r="G2609" t="s">
        <v>670</v>
      </c>
      <c r="H2609" t="s">
        <v>899</v>
      </c>
      <c r="I2609" t="s">
        <v>900</v>
      </c>
      <c r="J2609">
        <v>480</v>
      </c>
      <c r="K2609">
        <v>6070.95</v>
      </c>
      <c r="L2609">
        <v>2808.8072999999999</v>
      </c>
      <c r="M2609">
        <v>1222.69</v>
      </c>
      <c r="N2609">
        <v>12.64781</v>
      </c>
      <c r="O2609" s="32">
        <f t="shared" si="680"/>
        <v>4848.26</v>
      </c>
      <c r="P2609" s="32">
        <f t="shared" si="681"/>
        <v>2039.4527000000003</v>
      </c>
      <c r="Q2609">
        <v>760731</v>
      </c>
      <c r="R2609" t="s">
        <v>298</v>
      </c>
      <c r="S2609" t="s">
        <v>298</v>
      </c>
      <c r="T2609" t="str">
        <f t="shared" si="682"/>
        <v>VEN</v>
      </c>
      <c r="U2609" t="s">
        <v>381</v>
      </c>
      <c r="V2609" s="33">
        <f t="shared" si="683"/>
        <v>6070.95</v>
      </c>
      <c r="W2609">
        <f t="shared" si="684"/>
        <v>480</v>
      </c>
      <c r="X2609" s="33">
        <f t="shared" si="685"/>
        <v>4848.26</v>
      </c>
      <c r="Y2609" s="33">
        <f t="shared" si="686"/>
        <v>1222.69</v>
      </c>
      <c r="Z2609" s="45">
        <f t="shared" si="687"/>
        <v>0.32012332501503066</v>
      </c>
      <c r="AA2609" s="33">
        <f t="shared" si="688"/>
        <v>1943.4527000000003</v>
      </c>
      <c r="AB2609" s="45">
        <f t="shared" si="689"/>
        <v>0.40085570905850765</v>
      </c>
      <c r="AC2609" s="33">
        <f>IFERROR($X2609/VLOOKUP(CONCATENATE("USD",C2609),[1]GEINDICE!AR$1:AS$65536,2,0),"")</f>
        <v>898.35828639193608</v>
      </c>
      <c r="AD2609" s="33">
        <f>IFERROR($AA2609/VLOOKUP(CONCATENATE("USD",C2609),[1]GEINDICE!AR$1:AS$65536,2,0),"")</f>
        <v>360.11204788022536</v>
      </c>
      <c r="AE2609" s="33">
        <f>IFERROR($X2609/VLOOKUP(CONCATENATE("EUR",C2609),[1]GEINDICE!AR$1:AS$65536,2,0),"")</f>
        <v>763.9747246340271</v>
      </c>
      <c r="AF2609" s="33">
        <f>IFERROR($AA2609/VLOOKUP(CONCATENATE("EUR",C2609),[1]GEINDICE!AR$1:AS$65536,2,0),"")</f>
        <v>306.24362994595106</v>
      </c>
      <c r="AG2609" s="48" t="str">
        <f>VLOOKUP(E2609,[1]Apresentação!AW$1:AX$65536,2,0)</f>
        <v xml:space="preserve">                    2 - LEATHER AUXILIARIES</v>
      </c>
      <c r="AH2609" s="48" t="str">
        <f t="shared" si="690"/>
        <v xml:space="preserve">         5215000015 - PROVOL BO BR</v>
      </c>
      <c r="AI2609" s="49" t="str">
        <f t="shared" si="691"/>
        <v xml:space="preserve">     L00456 - IVAN JUNIOR DE ANDRADE EEPP</v>
      </c>
      <c r="AJ2609" t="str">
        <f t="shared" si="692"/>
        <v xml:space="preserve">     90 - SALES</v>
      </c>
      <c r="AK2609" t="str">
        <f t="shared" si="693"/>
        <v/>
      </c>
      <c r="AL2609">
        <f t="shared" si="694"/>
        <v>9</v>
      </c>
      <c r="AM2609" t="str">
        <f t="shared" si="695"/>
        <v>2025 9</v>
      </c>
      <c r="AN2609" t="str">
        <f t="shared" si="696"/>
        <v xml:space="preserve">IVAN </v>
      </c>
    </row>
    <row r="2610" spans="1:40" x14ac:dyDescent="0.35">
      <c r="A2610">
        <v>83345</v>
      </c>
      <c r="B2610" t="s">
        <v>274</v>
      </c>
      <c r="C2610" s="31">
        <v>45870</v>
      </c>
      <c r="D2610" t="s">
        <v>373</v>
      </c>
      <c r="E2610" t="s">
        <v>374</v>
      </c>
      <c r="F2610" t="s">
        <v>669</v>
      </c>
      <c r="G2610" t="s">
        <v>670</v>
      </c>
      <c r="H2610" t="s">
        <v>899</v>
      </c>
      <c r="I2610" t="s">
        <v>900</v>
      </c>
      <c r="J2610">
        <v>480</v>
      </c>
      <c r="K2610">
        <v>6230.43</v>
      </c>
      <c r="L2610">
        <v>2825.2516999999998</v>
      </c>
      <c r="M2610">
        <v>1254.81</v>
      </c>
      <c r="N2610">
        <v>12.98007</v>
      </c>
      <c r="O2610" s="32">
        <f t="shared" si="680"/>
        <v>4975.6200000000008</v>
      </c>
      <c r="P2610" s="32">
        <f t="shared" si="681"/>
        <v>2150.368300000001</v>
      </c>
      <c r="Q2610">
        <v>746780</v>
      </c>
      <c r="R2610" t="s">
        <v>298</v>
      </c>
      <c r="S2610" t="s">
        <v>298</v>
      </c>
      <c r="T2610" t="str">
        <f t="shared" si="682"/>
        <v>VEN</v>
      </c>
      <c r="U2610" t="s">
        <v>381</v>
      </c>
      <c r="V2610" s="33">
        <f t="shared" si="683"/>
        <v>6230.43</v>
      </c>
      <c r="W2610">
        <f t="shared" si="684"/>
        <v>480</v>
      </c>
      <c r="X2610" s="33">
        <f t="shared" si="685"/>
        <v>4975.6200000000008</v>
      </c>
      <c r="Y2610" s="33">
        <f t="shared" si="686"/>
        <v>1254.81</v>
      </c>
      <c r="Z2610" s="45">
        <f t="shared" si="687"/>
        <v>0.32973138290615589</v>
      </c>
      <c r="AA2610" s="33">
        <f t="shared" si="688"/>
        <v>2054.368300000001</v>
      </c>
      <c r="AB2610" s="45">
        <f t="shared" si="689"/>
        <v>0.41288689650737009</v>
      </c>
      <c r="AC2610" s="33">
        <f>IFERROR($X2610/VLOOKUP(CONCATENATE("USD",C2610),[1]GEINDICE!AR$1:AS$65536,2,0),"")</f>
        <v>897.54311277869976</v>
      </c>
      <c r="AD2610" s="33">
        <f>IFERROR($AA2610/VLOOKUP(CONCATENATE("USD",C2610),[1]GEINDICE!AR$1:AS$65536,2,0),"")</f>
        <v>370.58379031676179</v>
      </c>
      <c r="AE2610" s="33">
        <f>IFERROR($X2610/VLOOKUP(CONCATENATE("EUR",C2610),[1]GEINDICE!AR$1:AS$65536,2,0),"")</f>
        <v>776.82159529125238</v>
      </c>
      <c r="AF2610" s="33">
        <f>IFERROR($AA2610/VLOOKUP(CONCATENATE("EUR",C2610),[1]GEINDICE!AR$1:AS$65536,2,0),"")</f>
        <v>320.73945761970947</v>
      </c>
      <c r="AG2610" s="48" t="str">
        <f>VLOOKUP(E2610,[1]Apresentação!AW$1:AX$65536,2,0)</f>
        <v xml:space="preserve">                    2 - LEATHER AUXILIARIES</v>
      </c>
      <c r="AH2610" s="48" t="str">
        <f t="shared" si="690"/>
        <v xml:space="preserve">         5215000015 - PROVOL BO BR</v>
      </c>
      <c r="AI2610" s="49" t="str">
        <f t="shared" si="691"/>
        <v xml:space="preserve">     L00456 - IVAN JUNIOR DE ANDRADE EEPP</v>
      </c>
      <c r="AJ2610" t="str">
        <f t="shared" si="692"/>
        <v xml:space="preserve">     90 - SALES</v>
      </c>
      <c r="AK2610" t="str">
        <f t="shared" si="693"/>
        <v/>
      </c>
      <c r="AL2610">
        <f t="shared" si="694"/>
        <v>8</v>
      </c>
      <c r="AM2610" t="str">
        <f t="shared" si="695"/>
        <v>2025 8</v>
      </c>
      <c r="AN2610" t="str">
        <f t="shared" si="696"/>
        <v xml:space="preserve">IVAN </v>
      </c>
    </row>
    <row r="2611" spans="1:40" x14ac:dyDescent="0.35">
      <c r="A2611">
        <v>82441</v>
      </c>
      <c r="B2611" t="s">
        <v>274</v>
      </c>
      <c r="C2611" s="31">
        <v>45793</v>
      </c>
      <c r="D2611" t="s">
        <v>373</v>
      </c>
      <c r="E2611" t="s">
        <v>374</v>
      </c>
      <c r="F2611" t="s">
        <v>669</v>
      </c>
      <c r="G2611" t="s">
        <v>670</v>
      </c>
      <c r="H2611" t="s">
        <v>899</v>
      </c>
      <c r="I2611" t="s">
        <v>900</v>
      </c>
      <c r="J2611">
        <v>360</v>
      </c>
      <c r="K2611">
        <v>4698.43</v>
      </c>
      <c r="L2611">
        <v>2019.63573</v>
      </c>
      <c r="M2611">
        <v>946.26</v>
      </c>
      <c r="N2611">
        <v>13.051200000000001</v>
      </c>
      <c r="O2611" s="32">
        <f t="shared" si="680"/>
        <v>3752.17</v>
      </c>
      <c r="P2611" s="32">
        <f t="shared" si="681"/>
        <v>1732.5342700000001</v>
      </c>
      <c r="Q2611">
        <v>738923</v>
      </c>
      <c r="R2611" t="s">
        <v>298</v>
      </c>
      <c r="S2611" t="s">
        <v>298</v>
      </c>
      <c r="T2611" t="str">
        <f t="shared" si="682"/>
        <v>VEN</v>
      </c>
      <c r="U2611" t="s">
        <v>381</v>
      </c>
      <c r="V2611" s="33">
        <f t="shared" si="683"/>
        <v>4698.43</v>
      </c>
      <c r="W2611">
        <f t="shared" si="684"/>
        <v>360</v>
      </c>
      <c r="X2611" s="33">
        <f t="shared" si="685"/>
        <v>3752.17</v>
      </c>
      <c r="Y2611" s="33">
        <f t="shared" si="686"/>
        <v>946.26</v>
      </c>
      <c r="Z2611" s="45">
        <f t="shared" si="687"/>
        <v>0.35342322222529654</v>
      </c>
      <c r="AA2611" s="33">
        <f t="shared" si="688"/>
        <v>1660.5342700000001</v>
      </c>
      <c r="AB2611" s="45">
        <f t="shared" si="689"/>
        <v>0.44255304796957495</v>
      </c>
      <c r="AC2611" s="33">
        <f>IFERROR($X2611/VLOOKUP(CONCATENATE("USD",C2611),[1]GEINDICE!AR$1:AS$65536,2,0),"")</f>
        <v>659.14273166447083</v>
      </c>
      <c r="AD2611" s="33">
        <f>IFERROR($AA2611/VLOOKUP(CONCATENATE("USD",C2611),[1]GEINDICE!AR$1:AS$65536,2,0),"")</f>
        <v>291.70562494510324</v>
      </c>
      <c r="AE2611" s="33">
        <f>IFERROR($X2611/VLOOKUP(CONCATENATE("EUR",C2611),[1]GEINDICE!AR$1:AS$65536,2,0),"")</f>
        <v>591.6382844528539</v>
      </c>
      <c r="AF2611" s="33">
        <f>IFERROR($AA2611/VLOOKUP(CONCATENATE("EUR",C2611),[1]GEINDICE!AR$1:AS$65536,2,0),"")</f>
        <v>261.83132608010089</v>
      </c>
      <c r="AG2611" s="48" t="str">
        <f>VLOOKUP(E2611,[1]Apresentação!AW$1:AX$65536,2,0)</f>
        <v xml:space="preserve">                    2 - LEATHER AUXILIARIES</v>
      </c>
      <c r="AH2611" s="48" t="str">
        <f t="shared" si="690"/>
        <v xml:space="preserve">         5215000015 - PROVOL BO BR</v>
      </c>
      <c r="AI2611" s="49" t="str">
        <f t="shared" si="691"/>
        <v xml:space="preserve">     L00456 - IVAN JUNIOR DE ANDRADE EEPP</v>
      </c>
      <c r="AJ2611" t="str">
        <f t="shared" si="692"/>
        <v xml:space="preserve">     90 - SALES</v>
      </c>
      <c r="AK2611" t="str">
        <f t="shared" si="693"/>
        <v/>
      </c>
      <c r="AL2611">
        <f t="shared" si="694"/>
        <v>5</v>
      </c>
      <c r="AM2611" t="str">
        <f t="shared" si="695"/>
        <v>2025 5</v>
      </c>
      <c r="AN2611" t="str">
        <f t="shared" si="696"/>
        <v xml:space="preserve">IVAN </v>
      </c>
    </row>
    <row r="2612" spans="1:40" x14ac:dyDescent="0.35">
      <c r="A2612">
        <v>82483</v>
      </c>
      <c r="B2612" t="s">
        <v>274</v>
      </c>
      <c r="C2612" s="31">
        <v>45798</v>
      </c>
      <c r="D2612" t="s">
        <v>373</v>
      </c>
      <c r="E2612" t="s">
        <v>374</v>
      </c>
      <c r="F2612" t="s">
        <v>669</v>
      </c>
      <c r="G2612" t="s">
        <v>670</v>
      </c>
      <c r="H2612" t="s">
        <v>899</v>
      </c>
      <c r="I2612" t="s">
        <v>900</v>
      </c>
      <c r="J2612">
        <v>120</v>
      </c>
      <c r="K2612">
        <v>1574.26</v>
      </c>
      <c r="L2612">
        <v>673.21190999999999</v>
      </c>
      <c r="M2612">
        <v>317.06</v>
      </c>
      <c r="N2612">
        <v>13.11885</v>
      </c>
      <c r="O2612" s="32">
        <f t="shared" si="680"/>
        <v>1257.2</v>
      </c>
      <c r="P2612" s="32">
        <f t="shared" si="681"/>
        <v>583.98809000000006</v>
      </c>
      <c r="Q2612">
        <v>739202</v>
      </c>
      <c r="R2612" t="s">
        <v>298</v>
      </c>
      <c r="S2612" t="s">
        <v>298</v>
      </c>
      <c r="T2612" t="str">
        <f t="shared" si="682"/>
        <v>VEN</v>
      </c>
      <c r="U2612" t="s">
        <v>381</v>
      </c>
      <c r="V2612" s="33">
        <f t="shared" si="683"/>
        <v>1574.26</v>
      </c>
      <c r="W2612">
        <f t="shared" si="684"/>
        <v>120</v>
      </c>
      <c r="X2612" s="33">
        <f t="shared" si="685"/>
        <v>1257.2</v>
      </c>
      <c r="Y2612" s="33">
        <f t="shared" si="686"/>
        <v>317.06</v>
      </c>
      <c r="Z2612" s="45">
        <f t="shared" si="687"/>
        <v>0.35571512329602484</v>
      </c>
      <c r="AA2612" s="33">
        <f t="shared" si="688"/>
        <v>559.98809000000006</v>
      </c>
      <c r="AB2612" s="45">
        <f t="shared" si="689"/>
        <v>0.44542482500795422</v>
      </c>
      <c r="AC2612" s="33">
        <f>IFERROR($X2612/VLOOKUP(CONCATENATE("USD",C2612),[1]GEINDICE!AR$1:AS$65536,2,0),"")</f>
        <v>222.23400682328401</v>
      </c>
      <c r="AD2612" s="33">
        <f>IFERROR($AA2612/VLOOKUP(CONCATENATE("USD",C2612),[1]GEINDICE!AR$1:AS$65536,2,0),"")</f>
        <v>98.988543600077776</v>
      </c>
      <c r="AE2612" s="33">
        <f>IFERROR($X2612/VLOOKUP(CONCATENATE("EUR",C2612),[1]GEINDICE!AR$1:AS$65536,2,0),"")</f>
        <v>195.92320159581101</v>
      </c>
      <c r="AF2612" s="33">
        <f>IFERROR($AA2612/VLOOKUP(CONCATENATE("EUR",C2612),[1]GEINDICE!AR$1:AS$65536,2,0),"")</f>
        <v>87.269057785812251</v>
      </c>
      <c r="AG2612" s="48" t="str">
        <f>VLOOKUP(E2612,[1]Apresentação!AW$1:AX$65536,2,0)</f>
        <v xml:space="preserve">                    2 - LEATHER AUXILIARIES</v>
      </c>
      <c r="AH2612" s="48" t="str">
        <f t="shared" si="690"/>
        <v xml:space="preserve">         5215000015 - PROVOL BO BR</v>
      </c>
      <c r="AI2612" s="49" t="str">
        <f t="shared" si="691"/>
        <v xml:space="preserve">     L00456 - IVAN JUNIOR DE ANDRADE EEPP</v>
      </c>
      <c r="AJ2612" t="str">
        <f t="shared" si="692"/>
        <v xml:space="preserve">     90 - SALES</v>
      </c>
      <c r="AK2612" t="str">
        <f t="shared" si="693"/>
        <v/>
      </c>
      <c r="AL2612">
        <f t="shared" si="694"/>
        <v>5</v>
      </c>
      <c r="AM2612" t="str">
        <f t="shared" si="695"/>
        <v>2025 5</v>
      </c>
      <c r="AN2612" t="str">
        <f t="shared" si="696"/>
        <v xml:space="preserve">IVAN </v>
      </c>
    </row>
    <row r="2613" spans="1:40" x14ac:dyDescent="0.35">
      <c r="A2613">
        <v>83520</v>
      </c>
      <c r="B2613" t="s">
        <v>274</v>
      </c>
      <c r="C2613" s="31">
        <v>45884</v>
      </c>
      <c r="D2613" t="s">
        <v>373</v>
      </c>
      <c r="E2613" t="s">
        <v>374</v>
      </c>
      <c r="F2613" t="s">
        <v>669</v>
      </c>
      <c r="G2613" t="s">
        <v>670</v>
      </c>
      <c r="H2613" t="s">
        <v>899</v>
      </c>
      <c r="I2613" t="s">
        <v>900</v>
      </c>
      <c r="J2613">
        <v>360</v>
      </c>
      <c r="K2613">
        <v>4512.17</v>
      </c>
      <c r="L2613">
        <v>2118.93878</v>
      </c>
      <c r="M2613">
        <v>908.75</v>
      </c>
      <c r="N2613">
        <v>12.533809999999999</v>
      </c>
      <c r="O2613" s="32">
        <f t="shared" si="680"/>
        <v>3603.42</v>
      </c>
      <c r="P2613" s="32">
        <f t="shared" si="681"/>
        <v>1484.4812200000001</v>
      </c>
      <c r="Q2613">
        <v>755409</v>
      </c>
      <c r="R2613" t="s">
        <v>298</v>
      </c>
      <c r="S2613" t="s">
        <v>298</v>
      </c>
      <c r="T2613" t="str">
        <f t="shared" si="682"/>
        <v>VEN</v>
      </c>
      <c r="U2613" t="s">
        <v>381</v>
      </c>
      <c r="V2613" s="33">
        <f t="shared" si="683"/>
        <v>4512.17</v>
      </c>
      <c r="W2613">
        <f t="shared" si="684"/>
        <v>360</v>
      </c>
      <c r="X2613" s="33">
        <f t="shared" si="685"/>
        <v>3603.42</v>
      </c>
      <c r="Y2613" s="33">
        <f t="shared" si="686"/>
        <v>908.75</v>
      </c>
      <c r="Z2613" s="45">
        <f t="shared" si="687"/>
        <v>0.31303812134737835</v>
      </c>
      <c r="AA2613" s="33">
        <f t="shared" si="688"/>
        <v>1412.4812200000001</v>
      </c>
      <c r="AB2613" s="45">
        <f t="shared" si="689"/>
        <v>0.39198351010984012</v>
      </c>
      <c r="AC2613" s="33">
        <f>IFERROR($X2613/VLOOKUP(CONCATENATE("USD",C2613),[1]GEINDICE!AR$1:AS$65536,2,0),"")</f>
        <v>668.19092122830443</v>
      </c>
      <c r="AD2613" s="33">
        <f>IFERROR($AA2613/VLOOKUP(CONCATENATE("USD",C2613),[1]GEINDICE!AR$1:AS$65536,2,0),"")</f>
        <v>261.91982272659845</v>
      </c>
      <c r="AE2613" s="33">
        <f>IFERROR($X2613/VLOOKUP(CONCATENATE("EUR",C2613),[1]GEINDICE!AR$1:AS$65536,2,0),"")</f>
        <v>570.75743656349982</v>
      </c>
      <c r="AF2613" s="33">
        <f>IFERROR($AA2613/VLOOKUP(CONCATENATE("EUR",C2613),[1]GEINDICE!AR$1:AS$65536,2,0),"")</f>
        <v>223.72750340545505</v>
      </c>
      <c r="AG2613" s="48" t="str">
        <f>VLOOKUP(E2613,[1]Apresentação!AW$1:AX$65536,2,0)</f>
        <v xml:space="preserve">                    2 - LEATHER AUXILIARIES</v>
      </c>
      <c r="AH2613" s="48" t="str">
        <f t="shared" si="690"/>
        <v xml:space="preserve">         5215000015 - PROVOL BO BR</v>
      </c>
      <c r="AI2613" s="49" t="str">
        <f t="shared" si="691"/>
        <v xml:space="preserve">     L00456 - IVAN JUNIOR DE ANDRADE EEPP</v>
      </c>
      <c r="AJ2613" t="str">
        <f t="shared" si="692"/>
        <v xml:space="preserve">     90 - SALES</v>
      </c>
      <c r="AK2613" t="str">
        <f t="shared" si="693"/>
        <v/>
      </c>
      <c r="AL2613">
        <f t="shared" si="694"/>
        <v>8</v>
      </c>
      <c r="AM2613" t="str">
        <f t="shared" si="695"/>
        <v>2025 8</v>
      </c>
      <c r="AN2613" t="str">
        <f t="shared" si="696"/>
        <v xml:space="preserve">IVAN </v>
      </c>
    </row>
    <row r="2614" spans="1:40" x14ac:dyDescent="0.35">
      <c r="A2614">
        <v>84317</v>
      </c>
      <c r="B2614" t="s">
        <v>274</v>
      </c>
      <c r="C2614" s="31">
        <v>45952</v>
      </c>
      <c r="D2614" t="s">
        <v>373</v>
      </c>
      <c r="E2614" t="s">
        <v>374</v>
      </c>
      <c r="F2614" t="s">
        <v>683</v>
      </c>
      <c r="G2614" t="s">
        <v>684</v>
      </c>
      <c r="H2614" t="s">
        <v>899</v>
      </c>
      <c r="I2614" t="s">
        <v>900</v>
      </c>
      <c r="J2614">
        <v>960</v>
      </c>
      <c r="K2614">
        <v>12820.130000000001</v>
      </c>
      <c r="L2614">
        <v>4584.0348599999998</v>
      </c>
      <c r="M2614">
        <v>2581.98</v>
      </c>
      <c r="N2614">
        <v>13.3543</v>
      </c>
      <c r="O2614" s="32">
        <f t="shared" si="680"/>
        <v>10238.150000000001</v>
      </c>
      <c r="P2614" s="32">
        <f t="shared" si="681"/>
        <v>5654.1151400000017</v>
      </c>
      <c r="Q2614">
        <v>764913</v>
      </c>
      <c r="R2614" t="s">
        <v>298</v>
      </c>
      <c r="S2614" t="s">
        <v>298</v>
      </c>
      <c r="T2614" t="str">
        <f t="shared" si="682"/>
        <v>VEN</v>
      </c>
      <c r="U2614" t="s">
        <v>300</v>
      </c>
      <c r="V2614" s="33">
        <f t="shared" si="683"/>
        <v>12820.130000000001</v>
      </c>
      <c r="W2614">
        <f t="shared" si="684"/>
        <v>960</v>
      </c>
      <c r="X2614" s="33">
        <f t="shared" si="685"/>
        <v>10238.150000000001</v>
      </c>
      <c r="Y2614" s="33">
        <f t="shared" si="686"/>
        <v>2581.98</v>
      </c>
      <c r="Z2614" s="45">
        <f t="shared" si="687"/>
        <v>0.42605770300301177</v>
      </c>
      <c r="AA2614" s="33">
        <f t="shared" si="688"/>
        <v>5462.1151400000017</v>
      </c>
      <c r="AB2614" s="45">
        <f t="shared" si="689"/>
        <v>0.53350606701406023</v>
      </c>
      <c r="AC2614" s="33">
        <f>IFERROR($X2614/VLOOKUP(CONCATENATE("USD",C2614),[1]GEINDICE!AR$1:AS$65536,2,0),"")</f>
        <v>1899.5417269657503</v>
      </c>
      <c r="AD2614" s="33">
        <f>IFERROR($AA2614/VLOOKUP(CONCATENATE("USD",C2614),[1]GEINDICE!AR$1:AS$65536,2,0),"")</f>
        <v>1013.4170358825934</v>
      </c>
      <c r="AE2614" s="33">
        <f>IFERROR($X2614/VLOOKUP(CONCATENATE("EUR",C2614),[1]GEINDICE!AR$1:AS$65536,2,0),"")</f>
        <v>1635.8530661809352</v>
      </c>
      <c r="AF2614" s="33">
        <f>IFERROR($AA2614/VLOOKUP(CONCATENATE("EUR",C2614),[1]GEINDICE!AR$1:AS$65536,2,0),"")</f>
        <v>872.73753555108192</v>
      </c>
      <c r="AG2614" s="48" t="str">
        <f>VLOOKUP(E2614,[1]Apresentação!AW$1:AX$65536,2,0)</f>
        <v xml:space="preserve">                    2 - LEATHER AUXILIARIES</v>
      </c>
      <c r="AH2614" s="48" t="str">
        <f t="shared" si="690"/>
        <v xml:space="preserve">         5215000015 - PROVOL BO BR</v>
      </c>
      <c r="AI2614" s="49" t="str">
        <f t="shared" si="691"/>
        <v xml:space="preserve">     L00148 - CURTIDORA ITAUNA EIRELI</v>
      </c>
      <c r="AJ2614" t="str">
        <f t="shared" si="692"/>
        <v xml:space="preserve">     90 - SALES</v>
      </c>
      <c r="AK2614" t="str">
        <f t="shared" si="693"/>
        <v/>
      </c>
      <c r="AL2614">
        <f t="shared" si="694"/>
        <v>10</v>
      </c>
      <c r="AM2614" t="str">
        <f t="shared" si="695"/>
        <v>2025 10</v>
      </c>
      <c r="AN2614" t="str">
        <f t="shared" si="696"/>
        <v xml:space="preserve">CURTIDORA </v>
      </c>
    </row>
    <row r="2615" spans="1:40" x14ac:dyDescent="0.35">
      <c r="A2615">
        <v>82816</v>
      </c>
      <c r="B2615" t="s">
        <v>274</v>
      </c>
      <c r="C2615" s="31">
        <v>45826</v>
      </c>
      <c r="D2615" t="s">
        <v>373</v>
      </c>
      <c r="E2615" t="s">
        <v>374</v>
      </c>
      <c r="F2615" t="s">
        <v>669</v>
      </c>
      <c r="G2615" t="s">
        <v>670</v>
      </c>
      <c r="H2615" t="s">
        <v>899</v>
      </c>
      <c r="I2615" t="s">
        <v>900</v>
      </c>
      <c r="J2615">
        <v>360</v>
      </c>
      <c r="K2615">
        <v>4568.72</v>
      </c>
      <c r="L2615">
        <v>2019.6319699999999</v>
      </c>
      <c r="M2615">
        <v>920.15</v>
      </c>
      <c r="N2615">
        <v>12.690900000000001</v>
      </c>
      <c r="O2615" s="32">
        <f t="shared" si="680"/>
        <v>3648.57</v>
      </c>
      <c r="P2615" s="32">
        <f t="shared" si="681"/>
        <v>1628.9380300000003</v>
      </c>
      <c r="Q2615">
        <v>741653</v>
      </c>
      <c r="R2615" t="s">
        <v>298</v>
      </c>
      <c r="S2615" t="s">
        <v>298</v>
      </c>
      <c r="T2615" t="str">
        <f t="shared" si="682"/>
        <v>VEN</v>
      </c>
      <c r="U2615" t="s">
        <v>381</v>
      </c>
      <c r="V2615" s="33">
        <f t="shared" si="683"/>
        <v>4568.72</v>
      </c>
      <c r="W2615">
        <f t="shared" si="684"/>
        <v>360</v>
      </c>
      <c r="X2615" s="33">
        <f t="shared" si="685"/>
        <v>3648.57</v>
      </c>
      <c r="Y2615" s="33">
        <f t="shared" si="686"/>
        <v>920.15</v>
      </c>
      <c r="Z2615" s="45">
        <f t="shared" si="687"/>
        <v>0.34078210746117077</v>
      </c>
      <c r="AA2615" s="33">
        <f t="shared" si="688"/>
        <v>1556.9380300000003</v>
      </c>
      <c r="AB2615" s="45">
        <f t="shared" si="689"/>
        <v>0.42672554726920414</v>
      </c>
      <c r="AC2615" s="33">
        <f>IFERROR($X2615/VLOOKUP(CONCATENATE("USD",C2615),[1]GEINDICE!AR$1:AS$65536,2,0),"")</f>
        <v>664.83900945716937</v>
      </c>
      <c r="AD2615" s="33">
        <f>IFERROR($AA2615/VLOOKUP(CONCATENATE("USD",C2615),[1]GEINDICE!AR$1:AS$65536,2,0),"")</f>
        <v>283.70379015652617</v>
      </c>
      <c r="AE2615" s="33">
        <f>IFERROR($X2615/VLOOKUP(CONCATENATE("EUR",C2615),[1]GEINDICE!AR$1:AS$65536,2,0),"")</f>
        <v>577.06797836333158</v>
      </c>
      <c r="AF2615" s="33">
        <f>IFERROR($AA2615/VLOOKUP(CONCATENATE("EUR",C2615),[1]GEINDICE!AR$1:AS$65536,2,0),"")</f>
        <v>246.24964887862589</v>
      </c>
      <c r="AG2615" s="48" t="str">
        <f>VLOOKUP(E2615,[1]Apresentação!AW$1:AX$65536,2,0)</f>
        <v xml:space="preserve">                    2 - LEATHER AUXILIARIES</v>
      </c>
      <c r="AH2615" s="48" t="str">
        <f t="shared" si="690"/>
        <v xml:space="preserve">         5215000015 - PROVOL BO BR</v>
      </c>
      <c r="AI2615" s="49" t="str">
        <f t="shared" si="691"/>
        <v xml:space="preserve">     L00456 - IVAN JUNIOR DE ANDRADE EEPP</v>
      </c>
      <c r="AJ2615" t="str">
        <f t="shared" si="692"/>
        <v xml:space="preserve">     90 - SALES</v>
      </c>
      <c r="AK2615" t="str">
        <f t="shared" si="693"/>
        <v/>
      </c>
      <c r="AL2615">
        <f t="shared" si="694"/>
        <v>6</v>
      </c>
      <c r="AM2615" t="str">
        <f t="shared" si="695"/>
        <v>2025 6</v>
      </c>
      <c r="AN2615" t="str">
        <f t="shared" si="696"/>
        <v xml:space="preserve">IVAN </v>
      </c>
    </row>
    <row r="2616" spans="1:40" x14ac:dyDescent="0.35">
      <c r="A2616">
        <v>83073</v>
      </c>
      <c r="B2616" t="s">
        <v>274</v>
      </c>
      <c r="C2616" s="31">
        <v>45849</v>
      </c>
      <c r="D2616" t="s">
        <v>373</v>
      </c>
      <c r="E2616" t="s">
        <v>374</v>
      </c>
      <c r="F2616" t="s">
        <v>669</v>
      </c>
      <c r="G2616" t="s">
        <v>670</v>
      </c>
      <c r="H2616" t="s">
        <v>899</v>
      </c>
      <c r="I2616" t="s">
        <v>900</v>
      </c>
      <c r="J2616">
        <v>360</v>
      </c>
      <c r="K2616">
        <v>4623.78</v>
      </c>
      <c r="L2616">
        <v>2118.93878</v>
      </c>
      <c r="M2616">
        <v>931.23</v>
      </c>
      <c r="N2616">
        <v>12.843829999999999</v>
      </c>
      <c r="O2616" s="32">
        <f t="shared" si="680"/>
        <v>3692.5499999999997</v>
      </c>
      <c r="P2616" s="32">
        <f t="shared" si="681"/>
        <v>1573.6112199999998</v>
      </c>
      <c r="Q2616">
        <v>743571</v>
      </c>
      <c r="R2616" t="s">
        <v>298</v>
      </c>
      <c r="S2616" t="s">
        <v>298</v>
      </c>
      <c r="T2616" t="str">
        <f t="shared" si="682"/>
        <v>VEN</v>
      </c>
      <c r="U2616" t="s">
        <v>381</v>
      </c>
      <c r="V2616" s="33">
        <f t="shared" si="683"/>
        <v>4623.78</v>
      </c>
      <c r="W2616">
        <f t="shared" si="684"/>
        <v>360</v>
      </c>
      <c r="X2616" s="33">
        <f t="shared" si="685"/>
        <v>3692.5499999999997</v>
      </c>
      <c r="Y2616" s="33">
        <f t="shared" si="686"/>
        <v>931.23</v>
      </c>
      <c r="Z2616" s="45">
        <f t="shared" si="687"/>
        <v>0.32475836220581428</v>
      </c>
      <c r="AA2616" s="33">
        <f t="shared" si="688"/>
        <v>1501.6112199999998</v>
      </c>
      <c r="AB2616" s="45">
        <f t="shared" si="689"/>
        <v>0.40665968504150246</v>
      </c>
      <c r="AC2616" s="33">
        <f>IFERROR($X2616/VLOOKUP(CONCATENATE("USD",C2616),[1]GEINDICE!AR$1:AS$65536,2,0),"")</f>
        <v>662.67362980510381</v>
      </c>
      <c r="AD2616" s="33">
        <f>IFERROR($AA2616/VLOOKUP(CONCATENATE("USD",C2616),[1]GEINDICE!AR$1:AS$65536,2,0),"")</f>
        <v>269.48264958185268</v>
      </c>
      <c r="AE2616" s="33">
        <f>IFERROR($X2616/VLOOKUP(CONCATENATE("EUR",C2616),[1]GEINDICE!AR$1:AS$65536,2,0),"")</f>
        <v>566.53318604437072</v>
      </c>
      <c r="AF2616" s="33">
        <f>IFERROR($AA2616/VLOOKUP(CONCATENATE("EUR",C2616),[1]GEINDICE!AR$1:AS$65536,2,0),"")</f>
        <v>230.38620700236271</v>
      </c>
      <c r="AG2616" s="48" t="str">
        <f>VLOOKUP(E2616,[1]Apresentação!AW$1:AX$65536,2,0)</f>
        <v xml:space="preserve">                    2 - LEATHER AUXILIARIES</v>
      </c>
      <c r="AH2616" s="48" t="str">
        <f t="shared" si="690"/>
        <v xml:space="preserve">         5215000015 - PROVOL BO BR</v>
      </c>
      <c r="AI2616" s="49" t="str">
        <f t="shared" si="691"/>
        <v xml:space="preserve">     L00456 - IVAN JUNIOR DE ANDRADE EEPP</v>
      </c>
      <c r="AJ2616" t="str">
        <f t="shared" si="692"/>
        <v xml:space="preserve">     90 - SALES</v>
      </c>
      <c r="AK2616" t="str">
        <f t="shared" si="693"/>
        <v/>
      </c>
      <c r="AL2616">
        <f t="shared" si="694"/>
        <v>7</v>
      </c>
      <c r="AM2616" t="str">
        <f t="shared" si="695"/>
        <v>2025 7</v>
      </c>
      <c r="AN2616" t="str">
        <f t="shared" si="696"/>
        <v xml:space="preserve">IVAN </v>
      </c>
    </row>
    <row r="2617" spans="1:40" x14ac:dyDescent="0.35">
      <c r="A2617">
        <v>83924</v>
      </c>
      <c r="B2617" t="s">
        <v>274</v>
      </c>
      <c r="C2617" s="31">
        <v>45919</v>
      </c>
      <c r="D2617" t="s">
        <v>373</v>
      </c>
      <c r="E2617" t="s">
        <v>374</v>
      </c>
      <c r="F2617" t="s">
        <v>669</v>
      </c>
      <c r="G2617" t="s">
        <v>670</v>
      </c>
      <c r="H2617" t="s">
        <v>899</v>
      </c>
      <c r="I2617" t="s">
        <v>900</v>
      </c>
      <c r="J2617">
        <v>240</v>
      </c>
      <c r="K2617">
        <v>2947.78</v>
      </c>
      <c r="L2617">
        <v>1404.40365</v>
      </c>
      <c r="M2617">
        <v>593.67999999999995</v>
      </c>
      <c r="N2617">
        <v>12.28242</v>
      </c>
      <c r="O2617" s="32">
        <f t="shared" si="680"/>
        <v>2354.1000000000004</v>
      </c>
      <c r="P2617" s="32">
        <f t="shared" si="681"/>
        <v>949.69635000000039</v>
      </c>
      <c r="Q2617">
        <v>761943</v>
      </c>
      <c r="R2617" t="s">
        <v>298</v>
      </c>
      <c r="S2617" t="s">
        <v>298</v>
      </c>
      <c r="T2617" t="str">
        <f t="shared" si="682"/>
        <v>VEN</v>
      </c>
      <c r="U2617" t="s">
        <v>381</v>
      </c>
      <c r="V2617" s="33">
        <f t="shared" si="683"/>
        <v>2947.78</v>
      </c>
      <c r="W2617">
        <f t="shared" si="684"/>
        <v>240</v>
      </c>
      <c r="X2617" s="33">
        <f t="shared" si="685"/>
        <v>2354.1000000000004</v>
      </c>
      <c r="Y2617" s="33">
        <f t="shared" si="686"/>
        <v>593.67999999999995</v>
      </c>
      <c r="Z2617" s="45">
        <f t="shared" si="687"/>
        <v>0.30588997482851515</v>
      </c>
      <c r="AA2617" s="33">
        <f t="shared" si="688"/>
        <v>901.69635000000039</v>
      </c>
      <c r="AB2617" s="45">
        <f t="shared" si="689"/>
        <v>0.38303230533962035</v>
      </c>
      <c r="AC2617" s="33">
        <f>IFERROR($X2617/VLOOKUP(CONCATENATE("USD",C2617),[1]GEINDICE!AR$1:AS$65536,2,0),"")</f>
        <v>441.86875891583458</v>
      </c>
      <c r="AD2617" s="33">
        <f>IFERROR($AA2617/VLOOKUP(CONCATENATE("USD",C2617),[1]GEINDICE!AR$1:AS$65536,2,0),"")</f>
        <v>169.25000938508904</v>
      </c>
      <c r="AE2617" s="33">
        <f>IFERROR($X2617/VLOOKUP(CONCATENATE("EUR",C2617),[1]GEINDICE!AR$1:AS$65536,2,0),"")</f>
        <v>375.92820299899398</v>
      </c>
      <c r="AF2617" s="33">
        <f>IFERROR($AA2617/VLOOKUP(CONCATENATE("EUR",C2617),[1]GEINDICE!AR$1:AS$65536,2,0),"")</f>
        <v>143.99264623688543</v>
      </c>
      <c r="AG2617" s="48" t="str">
        <f>VLOOKUP(E2617,[1]Apresentação!AW$1:AX$65536,2,0)</f>
        <v xml:space="preserve">                    2 - LEATHER AUXILIARIES</v>
      </c>
      <c r="AH2617" s="48" t="str">
        <f t="shared" si="690"/>
        <v xml:space="preserve">         5215000015 - PROVOL BO BR</v>
      </c>
      <c r="AI2617" s="49" t="str">
        <f t="shared" si="691"/>
        <v xml:space="preserve">     L00456 - IVAN JUNIOR DE ANDRADE EEPP</v>
      </c>
      <c r="AJ2617" t="str">
        <f t="shared" si="692"/>
        <v xml:space="preserve">     90 - SALES</v>
      </c>
      <c r="AK2617" t="str">
        <f t="shared" si="693"/>
        <v/>
      </c>
      <c r="AL2617">
        <f t="shared" si="694"/>
        <v>9</v>
      </c>
      <c r="AM2617" t="str">
        <f t="shared" si="695"/>
        <v>2025 9</v>
      </c>
      <c r="AN2617" t="str">
        <f t="shared" si="696"/>
        <v xml:space="preserve">IVAN </v>
      </c>
    </row>
    <row r="2618" spans="1:40" x14ac:dyDescent="0.35">
      <c r="A2618">
        <v>82514</v>
      </c>
      <c r="B2618" t="s">
        <v>274</v>
      </c>
      <c r="C2618" s="31">
        <v>45800</v>
      </c>
      <c r="D2618" t="s">
        <v>373</v>
      </c>
      <c r="E2618" t="s">
        <v>374</v>
      </c>
      <c r="F2618" t="s">
        <v>669</v>
      </c>
      <c r="G2618" t="s">
        <v>670</v>
      </c>
      <c r="H2618" t="s">
        <v>899</v>
      </c>
      <c r="I2618" t="s">
        <v>900</v>
      </c>
      <c r="J2618">
        <v>360</v>
      </c>
      <c r="K2618">
        <v>4703.6000000000004</v>
      </c>
      <c r="L2618">
        <v>2019.6357399999999</v>
      </c>
      <c r="M2618">
        <v>947.31</v>
      </c>
      <c r="N2618">
        <v>13.06556</v>
      </c>
      <c r="O2618" s="32">
        <f t="shared" si="680"/>
        <v>3756.2900000000004</v>
      </c>
      <c r="P2618" s="32">
        <f t="shared" si="681"/>
        <v>1736.6542600000005</v>
      </c>
      <c r="Q2618">
        <v>739408</v>
      </c>
      <c r="R2618" t="s">
        <v>298</v>
      </c>
      <c r="S2618" t="s">
        <v>298</v>
      </c>
      <c r="T2618" t="str">
        <f t="shared" si="682"/>
        <v>VEN</v>
      </c>
      <c r="U2618" t="s">
        <v>300</v>
      </c>
      <c r="V2618" s="33">
        <f t="shared" si="683"/>
        <v>4703.6000000000004</v>
      </c>
      <c r="W2618">
        <f t="shared" si="684"/>
        <v>360</v>
      </c>
      <c r="X2618" s="33">
        <f t="shared" si="685"/>
        <v>3756.2900000000004</v>
      </c>
      <c r="Y2618" s="33">
        <f t="shared" si="686"/>
        <v>947.31</v>
      </c>
      <c r="Z2618" s="45">
        <f t="shared" si="687"/>
        <v>0.3539106769283103</v>
      </c>
      <c r="AA2618" s="33">
        <f t="shared" si="688"/>
        <v>1664.6542600000005</v>
      </c>
      <c r="AB2618" s="45">
        <f t="shared" si="689"/>
        <v>0.44316446813211979</v>
      </c>
      <c r="AC2618" s="33">
        <f>IFERROR($X2618/VLOOKUP(CONCATENATE("USD",C2618),[1]GEINDICE!AR$1:AS$65536,2,0),"")</f>
        <v>659.78535797091274</v>
      </c>
      <c r="AD2618" s="33">
        <f>IFERROR($AA2618/VLOOKUP(CONCATENATE("USD",C2618),[1]GEINDICE!AR$1:AS$65536,2,0),"")</f>
        <v>292.39342724653983</v>
      </c>
      <c r="AE2618" s="33">
        <f>IFERROR($X2618/VLOOKUP(CONCATENATE("EUR",C2618),[1]GEINDICE!AR$1:AS$65536,2,0),"")</f>
        <v>581.30706614256098</v>
      </c>
      <c r="AF2618" s="33">
        <f>IFERROR($AA2618/VLOOKUP(CONCATENATE("EUR",C2618),[1]GEINDICE!AR$1:AS$65536,2,0),"")</f>
        <v>257.61463678851101</v>
      </c>
      <c r="AG2618" s="48" t="str">
        <f>VLOOKUP(E2618,[1]Apresentação!AW$1:AX$65536,2,0)</f>
        <v xml:space="preserve">                    2 - LEATHER AUXILIARIES</v>
      </c>
      <c r="AH2618" s="48" t="str">
        <f t="shared" si="690"/>
        <v xml:space="preserve">         5215000015 - PROVOL BO BR</v>
      </c>
      <c r="AI2618" s="49" t="str">
        <f t="shared" si="691"/>
        <v xml:space="preserve">     L00456 - IVAN JUNIOR DE ANDRADE EEPP</v>
      </c>
      <c r="AJ2618" t="str">
        <f t="shared" si="692"/>
        <v xml:space="preserve">     90 - SALES</v>
      </c>
      <c r="AK2618" t="str">
        <f t="shared" si="693"/>
        <v/>
      </c>
      <c r="AL2618">
        <f t="shared" si="694"/>
        <v>5</v>
      </c>
      <c r="AM2618" t="str">
        <f t="shared" si="695"/>
        <v>2025 5</v>
      </c>
      <c r="AN2618" t="str">
        <f t="shared" si="696"/>
        <v xml:space="preserve">IVAN </v>
      </c>
    </row>
    <row r="2619" spans="1:40" x14ac:dyDescent="0.35">
      <c r="A2619">
        <v>82887</v>
      </c>
      <c r="B2619" t="s">
        <v>274</v>
      </c>
      <c r="C2619" s="31">
        <v>45834</v>
      </c>
      <c r="D2619" t="s">
        <v>373</v>
      </c>
      <c r="E2619" t="s">
        <v>374</v>
      </c>
      <c r="F2619" t="s">
        <v>683</v>
      </c>
      <c r="G2619" t="s">
        <v>684</v>
      </c>
      <c r="H2619" t="s">
        <v>899</v>
      </c>
      <c r="I2619" t="s">
        <v>900</v>
      </c>
      <c r="J2619">
        <v>1200</v>
      </c>
      <c r="K2619">
        <v>16495.080000000002</v>
      </c>
      <c r="L2619">
        <v>7062.8509199999999</v>
      </c>
      <c r="M2619">
        <v>3322.11</v>
      </c>
      <c r="N2619">
        <v>13.745900000000001</v>
      </c>
      <c r="O2619" s="32">
        <f t="shared" si="680"/>
        <v>13172.970000000001</v>
      </c>
      <c r="P2619" s="32">
        <f t="shared" si="681"/>
        <v>6110.1190800000013</v>
      </c>
      <c r="Q2619">
        <v>742090</v>
      </c>
      <c r="R2619" t="s">
        <v>298</v>
      </c>
      <c r="S2619" t="s">
        <v>298</v>
      </c>
      <c r="T2619" t="str">
        <f t="shared" si="682"/>
        <v>VEN</v>
      </c>
      <c r="U2619" t="s">
        <v>300</v>
      </c>
      <c r="V2619" s="33">
        <f t="shared" si="683"/>
        <v>16495.080000000002</v>
      </c>
      <c r="W2619">
        <f t="shared" si="684"/>
        <v>1200</v>
      </c>
      <c r="X2619" s="33">
        <f t="shared" si="685"/>
        <v>13172.970000000001</v>
      </c>
      <c r="Y2619" s="33">
        <f t="shared" si="686"/>
        <v>3322.11</v>
      </c>
      <c r="Z2619" s="45">
        <f t="shared" si="687"/>
        <v>0.35587090696134854</v>
      </c>
      <c r="AA2619" s="33">
        <f t="shared" si="688"/>
        <v>5870.1190800000013</v>
      </c>
      <c r="AB2619" s="45">
        <f t="shared" si="689"/>
        <v>0.44561849605669795</v>
      </c>
      <c r="AC2619" s="33">
        <f>IFERROR($X2619/VLOOKUP(CONCATENATE("USD",C2619),[1]GEINDICE!AR$1:AS$65536,2,0),"")</f>
        <v>2388.7877414090131</v>
      </c>
      <c r="AD2619" s="33">
        <f>IFERROR($AA2619/VLOOKUP(CONCATENATE("USD",C2619),[1]GEINDICE!AR$1:AS$65536,2,0),"")</f>
        <v>1064.4880007253607</v>
      </c>
      <c r="AE2619" s="33">
        <f>IFERROR($X2619/VLOOKUP(CONCATENATE("EUR",C2619),[1]GEINDICE!AR$1:AS$65536,2,0),"")</f>
        <v>2038.7491681240617</v>
      </c>
      <c r="AF2619" s="33">
        <f>IFERROR($AA2619/VLOOKUP(CONCATENATE("EUR",C2619),[1]GEINDICE!AR$1:AS$65536,2,0),"")</f>
        <v>908.50433813628854</v>
      </c>
      <c r="AG2619" s="48" t="str">
        <f>VLOOKUP(E2619,[1]Apresentação!AW$1:AX$65536,2,0)</f>
        <v xml:space="preserve">                    2 - LEATHER AUXILIARIES</v>
      </c>
      <c r="AH2619" s="48" t="str">
        <f t="shared" si="690"/>
        <v xml:space="preserve">         5215000015 - PROVOL BO BR</v>
      </c>
      <c r="AI2619" s="49" t="str">
        <f t="shared" si="691"/>
        <v xml:space="preserve">     L00148 - CURTIDORA ITAUNA EIRELI</v>
      </c>
      <c r="AJ2619" t="str">
        <f t="shared" si="692"/>
        <v xml:space="preserve">     90 - SALES</v>
      </c>
      <c r="AK2619" t="str">
        <f t="shared" si="693"/>
        <v/>
      </c>
      <c r="AL2619">
        <f t="shared" si="694"/>
        <v>6</v>
      </c>
      <c r="AM2619" t="str">
        <f t="shared" si="695"/>
        <v>2025 6</v>
      </c>
      <c r="AN2619" t="str">
        <f t="shared" si="696"/>
        <v xml:space="preserve">CURTIDORA </v>
      </c>
    </row>
    <row r="2620" spans="1:40" x14ac:dyDescent="0.35">
      <c r="A2620">
        <v>82902</v>
      </c>
      <c r="B2620" t="s">
        <v>274</v>
      </c>
      <c r="C2620" s="31">
        <v>45835</v>
      </c>
      <c r="D2620" t="s">
        <v>373</v>
      </c>
      <c r="E2620" t="s">
        <v>374</v>
      </c>
      <c r="F2620" t="s">
        <v>669</v>
      </c>
      <c r="G2620" t="s">
        <v>670</v>
      </c>
      <c r="H2620" t="s">
        <v>899</v>
      </c>
      <c r="I2620" t="s">
        <v>900</v>
      </c>
      <c r="J2620">
        <v>360</v>
      </c>
      <c r="K2620">
        <v>4599.76</v>
      </c>
      <c r="L2620">
        <v>2118.8552800000002</v>
      </c>
      <c r="M2620">
        <v>926.39</v>
      </c>
      <c r="N2620">
        <v>12.777100000000001</v>
      </c>
      <c r="O2620" s="32">
        <f t="shared" si="680"/>
        <v>3673.3700000000003</v>
      </c>
      <c r="P2620" s="32">
        <f t="shared" si="681"/>
        <v>1554.5147200000001</v>
      </c>
      <c r="Q2620">
        <v>742182</v>
      </c>
      <c r="R2620" t="s">
        <v>298</v>
      </c>
      <c r="S2620" t="s">
        <v>298</v>
      </c>
      <c r="T2620" t="str">
        <f t="shared" si="682"/>
        <v>VEN</v>
      </c>
      <c r="U2620" t="s">
        <v>381</v>
      </c>
      <c r="V2620" s="33">
        <f t="shared" si="683"/>
        <v>4599.76</v>
      </c>
      <c r="W2620">
        <f t="shared" si="684"/>
        <v>360</v>
      </c>
      <c r="X2620" s="33">
        <f t="shared" si="685"/>
        <v>3673.3700000000003</v>
      </c>
      <c r="Y2620" s="33">
        <f t="shared" si="686"/>
        <v>926.39</v>
      </c>
      <c r="Z2620" s="45">
        <f t="shared" si="687"/>
        <v>0.32230262448475572</v>
      </c>
      <c r="AA2620" s="33">
        <f t="shared" si="688"/>
        <v>1482.5147200000001</v>
      </c>
      <c r="AB2620" s="45">
        <f t="shared" si="689"/>
        <v>0.40358437075491987</v>
      </c>
      <c r="AC2620" s="33">
        <f>IFERROR($X2620/VLOOKUP(CONCATENATE("USD",C2620),[1]GEINDICE!AR$1:AS$65536,2,0),"")</f>
        <v>670.82488723314896</v>
      </c>
      <c r="AD2620" s="33">
        <f>IFERROR($AA2620/VLOOKUP(CONCATENATE("USD",C2620),[1]GEINDICE!AR$1:AS$65536,2,0),"")</f>
        <v>270.7344400007305</v>
      </c>
      <c r="AE2620" s="33">
        <f>IFERROR($X2620/VLOOKUP(CONCATENATE("EUR",C2620),[1]GEINDICE!AR$1:AS$65536,2,0),"")</f>
        <v>572.18492499883178</v>
      </c>
      <c r="AF2620" s="33">
        <f>IFERROR($AA2620/VLOOKUP(CONCATENATE("EUR",C2620),[1]GEINDICE!AR$1:AS$65536,2,0),"")</f>
        <v>230.92489291110454</v>
      </c>
      <c r="AG2620" s="48" t="str">
        <f>VLOOKUP(E2620,[1]Apresentação!AW$1:AX$65536,2,0)</f>
        <v xml:space="preserve">                    2 - LEATHER AUXILIARIES</v>
      </c>
      <c r="AH2620" s="48" t="str">
        <f t="shared" si="690"/>
        <v xml:space="preserve">         5215000015 - PROVOL BO BR</v>
      </c>
      <c r="AI2620" s="49" t="str">
        <f t="shared" si="691"/>
        <v xml:space="preserve">     L00456 - IVAN JUNIOR DE ANDRADE EEPP</v>
      </c>
      <c r="AJ2620" t="str">
        <f t="shared" si="692"/>
        <v xml:space="preserve">     90 - SALES</v>
      </c>
      <c r="AK2620" t="str">
        <f t="shared" si="693"/>
        <v/>
      </c>
      <c r="AL2620">
        <f t="shared" si="694"/>
        <v>6</v>
      </c>
      <c r="AM2620" t="str">
        <f t="shared" si="695"/>
        <v>2025 6</v>
      </c>
      <c r="AN2620" t="str">
        <f t="shared" si="696"/>
        <v xml:space="preserve">IVAN </v>
      </c>
    </row>
    <row r="2621" spans="1:40" x14ac:dyDescent="0.35">
      <c r="A2621">
        <v>84101</v>
      </c>
      <c r="B2621" t="s">
        <v>274</v>
      </c>
      <c r="C2621" s="31">
        <v>45933</v>
      </c>
      <c r="D2621" t="s">
        <v>373</v>
      </c>
      <c r="E2621" t="s">
        <v>374</v>
      </c>
      <c r="F2621" t="s">
        <v>669</v>
      </c>
      <c r="G2621" t="s">
        <v>670</v>
      </c>
      <c r="H2621" t="s">
        <v>899</v>
      </c>
      <c r="I2621" t="s">
        <v>900</v>
      </c>
      <c r="J2621">
        <v>360</v>
      </c>
      <c r="K2621">
        <v>4458.29</v>
      </c>
      <c r="L2621">
        <v>2133.7687299999998</v>
      </c>
      <c r="M2621">
        <v>897.89</v>
      </c>
      <c r="N2621">
        <v>12.384129999999999</v>
      </c>
      <c r="O2621" s="32">
        <f t="shared" si="680"/>
        <v>3560.4</v>
      </c>
      <c r="P2621" s="32">
        <f t="shared" si="681"/>
        <v>1426.6312700000003</v>
      </c>
      <c r="Q2621">
        <v>763249</v>
      </c>
      <c r="R2621" t="s">
        <v>298</v>
      </c>
      <c r="S2621" t="s">
        <v>298</v>
      </c>
      <c r="T2621" t="str">
        <f t="shared" si="682"/>
        <v>VEN</v>
      </c>
      <c r="U2621" t="s">
        <v>300</v>
      </c>
      <c r="V2621" s="33">
        <f t="shared" si="683"/>
        <v>4458.29</v>
      </c>
      <c r="W2621">
        <f t="shared" si="684"/>
        <v>360</v>
      </c>
      <c r="X2621" s="33">
        <f t="shared" si="685"/>
        <v>3560.4</v>
      </c>
      <c r="Y2621" s="33">
        <f t="shared" si="686"/>
        <v>897.89</v>
      </c>
      <c r="Z2621" s="45">
        <f t="shared" si="687"/>
        <v>0.30384548111495668</v>
      </c>
      <c r="AA2621" s="33">
        <f t="shared" si="688"/>
        <v>1354.6312700000003</v>
      </c>
      <c r="AB2621" s="45">
        <f t="shared" si="689"/>
        <v>0.38047165206156619</v>
      </c>
      <c r="AC2621" s="33">
        <f>IFERROR($X2621/VLOOKUP(CONCATENATE("USD",C2621),[1]GEINDICE!AR$1:AS$65536,2,0),"")</f>
        <v>665.52020636285465</v>
      </c>
      <c r="AD2621" s="33">
        <f>IFERROR($AA2621/VLOOKUP(CONCATENATE("USD",C2621),[1]GEINDICE!AR$1:AS$65536,2,0),"")</f>
        <v>253.21157239522978</v>
      </c>
      <c r="AE2621" s="33">
        <f>IFERROR($X2621/VLOOKUP(CONCATENATE("EUR",C2621),[1]GEINDICE!AR$1:AS$65536,2,0),"")</f>
        <v>566.54573228947868</v>
      </c>
      <c r="AF2621" s="33">
        <f>IFERROR($AA2621/VLOOKUP(CONCATENATE("EUR",C2621),[1]GEINDICE!AR$1:AS$65536,2,0),"")</f>
        <v>215.55459073260775</v>
      </c>
      <c r="AG2621" s="48" t="str">
        <f>VLOOKUP(E2621,[1]Apresentação!AW$1:AX$65536,2,0)</f>
        <v xml:space="preserve">                    2 - LEATHER AUXILIARIES</v>
      </c>
      <c r="AH2621" s="48" t="str">
        <f t="shared" si="690"/>
        <v xml:space="preserve">         5215000015 - PROVOL BO BR</v>
      </c>
      <c r="AI2621" s="49" t="str">
        <f t="shared" si="691"/>
        <v xml:space="preserve">     L00456 - IVAN JUNIOR DE ANDRADE EEPP</v>
      </c>
      <c r="AJ2621" t="str">
        <f t="shared" si="692"/>
        <v xml:space="preserve">     90 - SALES</v>
      </c>
      <c r="AK2621" t="str">
        <f t="shared" si="693"/>
        <v/>
      </c>
      <c r="AL2621">
        <f t="shared" si="694"/>
        <v>10</v>
      </c>
      <c r="AM2621" t="str">
        <f t="shared" si="695"/>
        <v>2025 10</v>
      </c>
      <c r="AN2621" t="str">
        <f t="shared" si="696"/>
        <v xml:space="preserve">IVAN </v>
      </c>
    </row>
    <row r="2622" spans="1:40" x14ac:dyDescent="0.35">
      <c r="A2622">
        <v>83429</v>
      </c>
      <c r="B2622" t="s">
        <v>274</v>
      </c>
      <c r="C2622" s="31">
        <v>45877</v>
      </c>
      <c r="D2622" t="s">
        <v>373</v>
      </c>
      <c r="E2622" t="s">
        <v>374</v>
      </c>
      <c r="F2622" t="s">
        <v>669</v>
      </c>
      <c r="G2622" t="s">
        <v>670</v>
      </c>
      <c r="H2622" t="s">
        <v>899</v>
      </c>
      <c r="I2622" t="s">
        <v>900</v>
      </c>
      <c r="J2622">
        <v>360</v>
      </c>
      <c r="K2622">
        <v>4557.46</v>
      </c>
      <c r="L2622">
        <v>2118.93878</v>
      </c>
      <c r="M2622">
        <v>917.87</v>
      </c>
      <c r="N2622">
        <v>12.659619999999999</v>
      </c>
      <c r="O2622" s="32">
        <f t="shared" si="680"/>
        <v>3639.59</v>
      </c>
      <c r="P2622" s="32">
        <f t="shared" si="681"/>
        <v>1520.6512200000002</v>
      </c>
      <c r="Q2622">
        <v>750530</v>
      </c>
      <c r="R2622" t="s">
        <v>298</v>
      </c>
      <c r="S2622" t="s">
        <v>298</v>
      </c>
      <c r="T2622" t="str">
        <f t="shared" si="682"/>
        <v>VEN</v>
      </c>
      <c r="U2622" t="s">
        <v>381</v>
      </c>
      <c r="V2622" s="33">
        <f t="shared" si="683"/>
        <v>4557.46</v>
      </c>
      <c r="W2622">
        <f t="shared" si="684"/>
        <v>360</v>
      </c>
      <c r="X2622" s="33">
        <f t="shared" si="685"/>
        <v>3639.59</v>
      </c>
      <c r="Y2622" s="33">
        <f t="shared" si="686"/>
        <v>917.87</v>
      </c>
      <c r="Z2622" s="45">
        <f t="shared" si="687"/>
        <v>0.31786372672497404</v>
      </c>
      <c r="AA2622" s="33">
        <f t="shared" si="688"/>
        <v>1448.6512200000002</v>
      </c>
      <c r="AB2622" s="45">
        <f t="shared" si="689"/>
        <v>0.39802593698740796</v>
      </c>
      <c r="AC2622" s="33">
        <f>IFERROR($X2622/VLOOKUP(CONCATENATE("USD",C2622),[1]GEINDICE!AR$1:AS$65536,2,0),"")</f>
        <v>670.84270284218667</v>
      </c>
      <c r="AD2622" s="33">
        <f>IFERROR($AA2622/VLOOKUP(CONCATENATE("USD",C2622),[1]GEINDICE!AR$1:AS$65536,2,0),"")</f>
        <v>267.01279536992666</v>
      </c>
      <c r="AE2622" s="33">
        <f>IFERROR($X2622/VLOOKUP(CONCATENATE("EUR",C2622),[1]GEINDICE!AR$1:AS$65536,2,0),"")</f>
        <v>575.33828643692698</v>
      </c>
      <c r="AF2622" s="33">
        <f>IFERROR($AA2622/VLOOKUP(CONCATENATE("EUR",C2622),[1]GEINDICE!AR$1:AS$65536,2,0),"")</f>
        <v>228.99956054378757</v>
      </c>
      <c r="AG2622" s="48" t="str">
        <f>VLOOKUP(E2622,[1]Apresentação!AW$1:AX$65536,2,0)</f>
        <v xml:space="preserve">                    2 - LEATHER AUXILIARIES</v>
      </c>
      <c r="AH2622" s="48" t="str">
        <f t="shared" si="690"/>
        <v xml:space="preserve">         5215000015 - PROVOL BO BR</v>
      </c>
      <c r="AI2622" s="49" t="str">
        <f t="shared" si="691"/>
        <v xml:space="preserve">     L00456 - IVAN JUNIOR DE ANDRADE EEPP</v>
      </c>
      <c r="AJ2622" t="str">
        <f t="shared" si="692"/>
        <v xml:space="preserve">     90 - SALES</v>
      </c>
      <c r="AK2622" t="str">
        <f t="shared" si="693"/>
        <v/>
      </c>
      <c r="AL2622">
        <f t="shared" si="694"/>
        <v>8</v>
      </c>
      <c r="AM2622" t="str">
        <f t="shared" si="695"/>
        <v>2025 8</v>
      </c>
      <c r="AN2622" t="str">
        <f t="shared" si="696"/>
        <v xml:space="preserve">IVAN </v>
      </c>
    </row>
    <row r="2623" spans="1:40" x14ac:dyDescent="0.35">
      <c r="A2623">
        <v>84751</v>
      </c>
      <c r="B2623" t="s">
        <v>274</v>
      </c>
      <c r="C2623" s="31">
        <v>45982</v>
      </c>
      <c r="D2623" t="s">
        <v>373</v>
      </c>
      <c r="E2623" t="s">
        <v>374</v>
      </c>
      <c r="F2623" t="s">
        <v>683</v>
      </c>
      <c r="G2623" t="s">
        <v>684</v>
      </c>
      <c r="H2623" t="s">
        <v>899</v>
      </c>
      <c r="I2623" t="s">
        <v>900</v>
      </c>
      <c r="J2623">
        <v>960</v>
      </c>
      <c r="K2623">
        <v>12700.62</v>
      </c>
      <c r="L2623">
        <v>4584.4560300000003</v>
      </c>
      <c r="M2623">
        <v>2557.9</v>
      </c>
      <c r="N2623">
        <v>13.229809999999999</v>
      </c>
      <c r="O2623" s="32">
        <f t="shared" si="680"/>
        <v>10142.720000000001</v>
      </c>
      <c r="P2623" s="32">
        <f t="shared" si="681"/>
        <v>5558.2639700000009</v>
      </c>
      <c r="Q2623">
        <v>768052</v>
      </c>
      <c r="R2623" t="s">
        <v>298</v>
      </c>
      <c r="S2623" t="s">
        <v>298</v>
      </c>
      <c r="T2623" t="str">
        <f t="shared" si="682"/>
        <v>VEN</v>
      </c>
      <c r="U2623" t="s">
        <v>300</v>
      </c>
      <c r="V2623" s="33">
        <f t="shared" si="683"/>
        <v>12700.62</v>
      </c>
      <c r="W2623">
        <f t="shared" si="684"/>
        <v>960</v>
      </c>
      <c r="X2623" s="33">
        <f t="shared" si="685"/>
        <v>10142.720000000001</v>
      </c>
      <c r="Y2623" s="33">
        <f t="shared" si="686"/>
        <v>2557.9</v>
      </c>
      <c r="Z2623" s="45">
        <f t="shared" si="687"/>
        <v>0.42251984312576868</v>
      </c>
      <c r="AA2623" s="33">
        <f t="shared" si="688"/>
        <v>5366.2639700000009</v>
      </c>
      <c r="AB2623" s="45">
        <f t="shared" si="689"/>
        <v>0.52907543242838218</v>
      </c>
      <c r="AC2623" s="33" t="str">
        <f>IFERROR($X2623/VLOOKUP(CONCATENATE("USD",C2623),[1]GEINDICE!AR$1:AS$65536,2,0),"")</f>
        <v/>
      </c>
      <c r="AD2623" s="33" t="str">
        <f>IFERROR($AA2623/VLOOKUP(CONCATENATE("USD",C2623),[1]GEINDICE!AR$1:AS$65536,2,0),"")</f>
        <v/>
      </c>
      <c r="AE2623" s="33" t="str">
        <f>IFERROR($X2623/VLOOKUP(CONCATENATE("EUR",C2623),[1]GEINDICE!AR$1:AS$65536,2,0),"")</f>
        <v/>
      </c>
      <c r="AF2623" s="33" t="str">
        <f>IFERROR($AA2623/VLOOKUP(CONCATENATE("EUR",C2623),[1]GEINDICE!AR$1:AS$65536,2,0),"")</f>
        <v/>
      </c>
      <c r="AG2623" s="48" t="str">
        <f>VLOOKUP(E2623,[1]Apresentação!AW$1:AX$65536,2,0)</f>
        <v xml:space="preserve">                    2 - LEATHER AUXILIARIES</v>
      </c>
      <c r="AH2623" s="48" t="str">
        <f t="shared" si="690"/>
        <v xml:space="preserve">         5215000015 - PROVOL BO BR</v>
      </c>
      <c r="AI2623" s="49" t="str">
        <f t="shared" si="691"/>
        <v xml:space="preserve">     L00148 - CURTIDORA ITAUNA EIRELI</v>
      </c>
      <c r="AJ2623" t="str">
        <f t="shared" si="692"/>
        <v xml:space="preserve">     90 - SALES</v>
      </c>
      <c r="AK2623" t="str">
        <f t="shared" si="693"/>
        <v/>
      </c>
      <c r="AL2623">
        <f t="shared" si="694"/>
        <v>11</v>
      </c>
      <c r="AM2623" t="str">
        <f t="shared" si="695"/>
        <v>2025 11</v>
      </c>
      <c r="AN2623" t="str">
        <f t="shared" si="696"/>
        <v xml:space="preserve">CURTIDORA </v>
      </c>
    </row>
    <row r="2624" spans="1:40" x14ac:dyDescent="0.35">
      <c r="A2624">
        <v>81203</v>
      </c>
      <c r="B2624" t="s">
        <v>274</v>
      </c>
      <c r="C2624" s="31">
        <v>45695</v>
      </c>
      <c r="D2624" t="s">
        <v>373</v>
      </c>
      <c r="E2624" t="s">
        <v>374</v>
      </c>
      <c r="F2624" t="s">
        <v>640</v>
      </c>
      <c r="G2624" t="s">
        <v>641</v>
      </c>
      <c r="H2624" t="s">
        <v>901</v>
      </c>
      <c r="I2624" t="s">
        <v>902</v>
      </c>
      <c r="J2624">
        <v>120</v>
      </c>
      <c r="K2624">
        <v>2313.6</v>
      </c>
      <c r="L2624">
        <v>970.41067999999996</v>
      </c>
      <c r="M2624">
        <v>465.95</v>
      </c>
      <c r="N2624">
        <v>19.28</v>
      </c>
      <c r="O2624" s="32">
        <f t="shared" si="680"/>
        <v>1847.6499999999999</v>
      </c>
      <c r="P2624" s="32">
        <f t="shared" si="681"/>
        <v>877.23931999999991</v>
      </c>
      <c r="Q2624">
        <v>709537</v>
      </c>
      <c r="R2624" t="s">
        <v>312</v>
      </c>
      <c r="S2624" t="s">
        <v>457</v>
      </c>
      <c r="T2624" t="str">
        <f t="shared" si="682"/>
        <v>VEN</v>
      </c>
      <c r="U2624" t="s">
        <v>437</v>
      </c>
      <c r="V2624" s="33">
        <f t="shared" si="683"/>
        <v>2313.6</v>
      </c>
      <c r="W2624">
        <f t="shared" si="684"/>
        <v>120</v>
      </c>
      <c r="X2624" s="33">
        <f t="shared" si="685"/>
        <v>1847.6499999999999</v>
      </c>
      <c r="Y2624" s="33">
        <f t="shared" si="686"/>
        <v>465.95</v>
      </c>
      <c r="Z2624" s="45">
        <f t="shared" si="687"/>
        <v>0.36879292876901798</v>
      </c>
      <c r="AA2624" s="33">
        <f t="shared" si="688"/>
        <v>853.23931999999991</v>
      </c>
      <c r="AB2624" s="45">
        <f t="shared" si="689"/>
        <v>0.46179705030714691</v>
      </c>
      <c r="AC2624" s="33">
        <f>IFERROR($X2624/VLOOKUP(CONCATENATE("USD",C2624),[1]GEINDICE!AR$1:AS$65536,2,0),"")</f>
        <v>321.01221397918584</v>
      </c>
      <c r="AD2624" s="33">
        <f>IFERROR($AA2624/VLOOKUP(CONCATENATE("USD",C2624),[1]GEINDICE!AR$1:AS$65536,2,0),"")</f>
        <v>148.24249352815468</v>
      </c>
      <c r="AE2624" s="33">
        <f>IFERROR($X2624/VLOOKUP(CONCATENATE("EUR",C2624),[1]GEINDICE!AR$1:AS$65536,2,0),"")</f>
        <v>310.03439885896466</v>
      </c>
      <c r="AF2624" s="33">
        <f>IFERROR($AA2624/VLOOKUP(CONCATENATE("EUR",C2624),[1]GEINDICE!AR$1:AS$65536,2,0),"")</f>
        <v>143.17297088681934</v>
      </c>
      <c r="AG2624" s="48" t="str">
        <f>VLOOKUP(E2624,[1]Apresentação!AW$1:AX$65536,2,0)</f>
        <v xml:space="preserve">                    2 - LEATHER AUXILIARIES</v>
      </c>
      <c r="AH2624" s="48" t="str">
        <f t="shared" si="690"/>
        <v xml:space="preserve">         5212000024 - PROVOL C 95 BR</v>
      </c>
      <c r="AI2624" s="49" t="str">
        <f t="shared" si="691"/>
        <v xml:space="preserve">     L00079 - BABY LEATHER IND E COM DE COUROS LTDA</v>
      </c>
      <c r="AJ2624" t="str">
        <f t="shared" si="692"/>
        <v xml:space="preserve">     90 - SALES</v>
      </c>
      <c r="AK2624" t="str">
        <f t="shared" si="693"/>
        <v/>
      </c>
      <c r="AL2624">
        <f t="shared" si="694"/>
        <v>2</v>
      </c>
      <c r="AM2624" t="str">
        <f t="shared" si="695"/>
        <v>2025 2</v>
      </c>
      <c r="AN2624" t="str">
        <f t="shared" si="696"/>
        <v xml:space="preserve">BABY </v>
      </c>
    </row>
    <row r="2625" spans="1:40" x14ac:dyDescent="0.35">
      <c r="A2625">
        <v>81867</v>
      </c>
      <c r="B2625" t="s">
        <v>274</v>
      </c>
      <c r="C2625" s="31">
        <v>45748</v>
      </c>
      <c r="D2625" t="s">
        <v>373</v>
      </c>
      <c r="E2625" t="s">
        <v>374</v>
      </c>
      <c r="F2625" t="s">
        <v>640</v>
      </c>
      <c r="G2625" t="s">
        <v>641</v>
      </c>
      <c r="H2625" t="s">
        <v>901</v>
      </c>
      <c r="I2625" t="s">
        <v>902</v>
      </c>
      <c r="J2625">
        <v>120</v>
      </c>
      <c r="K2625">
        <v>2313.6</v>
      </c>
      <c r="L2625">
        <v>970.41067999999996</v>
      </c>
      <c r="M2625">
        <v>465.95</v>
      </c>
      <c r="N2625">
        <v>19.28</v>
      </c>
      <c r="O2625" s="32">
        <f t="shared" si="680"/>
        <v>1847.6499999999999</v>
      </c>
      <c r="P2625" s="32">
        <f t="shared" si="681"/>
        <v>877.23931999999991</v>
      </c>
      <c r="Q2625">
        <v>724648</v>
      </c>
      <c r="R2625" t="s">
        <v>312</v>
      </c>
      <c r="S2625" t="s">
        <v>457</v>
      </c>
      <c r="T2625" t="str">
        <f t="shared" si="682"/>
        <v>VEN</v>
      </c>
      <c r="U2625" t="s">
        <v>437</v>
      </c>
      <c r="V2625" s="33">
        <f t="shared" si="683"/>
        <v>2313.6</v>
      </c>
      <c r="W2625">
        <f t="shared" si="684"/>
        <v>120</v>
      </c>
      <c r="X2625" s="33">
        <f t="shared" si="685"/>
        <v>1847.6499999999999</v>
      </c>
      <c r="Y2625" s="33">
        <f t="shared" si="686"/>
        <v>465.95</v>
      </c>
      <c r="Z2625" s="45">
        <f t="shared" si="687"/>
        <v>0.36879292876901798</v>
      </c>
      <c r="AA2625" s="33">
        <f t="shared" si="688"/>
        <v>853.23931999999991</v>
      </c>
      <c r="AB2625" s="45">
        <f t="shared" si="689"/>
        <v>0.46179705030714691</v>
      </c>
      <c r="AC2625" s="33">
        <f>IFERROR($X2625/VLOOKUP(CONCATENATE("USD",C2625),[1]GEINDICE!AR$1:AS$65536,2,0),"")</f>
        <v>323.8593539114126</v>
      </c>
      <c r="AD2625" s="33">
        <f>IFERROR($AA2625/VLOOKUP(CONCATENATE("USD",C2625),[1]GEINDICE!AR$1:AS$65536,2,0),"")</f>
        <v>149.55729435066868</v>
      </c>
      <c r="AE2625" s="33">
        <f>IFERROR($X2625/VLOOKUP(CONCATENATE("EUR",C2625),[1]GEINDICE!AR$1:AS$65536,2,0),"")</f>
        <v>299.87016148665094</v>
      </c>
      <c r="AF2625" s="33">
        <f>IFERROR($AA2625/VLOOKUP(CONCATENATE("EUR",C2625),[1]GEINDICE!AR$1:AS$65536,2,0),"")</f>
        <v>138.4791560496632</v>
      </c>
      <c r="AG2625" s="48" t="str">
        <f>VLOOKUP(E2625,[1]Apresentação!AW$1:AX$65536,2,0)</f>
        <v xml:space="preserve">                    2 - LEATHER AUXILIARIES</v>
      </c>
      <c r="AH2625" s="48" t="str">
        <f t="shared" si="690"/>
        <v xml:space="preserve">         5212000024 - PROVOL C 95 BR</v>
      </c>
      <c r="AI2625" s="49" t="str">
        <f t="shared" si="691"/>
        <v xml:space="preserve">     L00079 - BABY LEATHER IND E COM DE COUROS LTDA</v>
      </c>
      <c r="AJ2625" t="str">
        <f t="shared" si="692"/>
        <v xml:space="preserve">     90 - SALES</v>
      </c>
      <c r="AK2625" t="str">
        <f t="shared" si="693"/>
        <v/>
      </c>
      <c r="AL2625">
        <f t="shared" si="694"/>
        <v>4</v>
      </c>
      <c r="AM2625" t="str">
        <f t="shared" si="695"/>
        <v>2025 4</v>
      </c>
      <c r="AN2625" t="str">
        <f t="shared" si="696"/>
        <v xml:space="preserve">BABY </v>
      </c>
    </row>
    <row r="2626" spans="1:40" x14ac:dyDescent="0.35">
      <c r="A2626">
        <v>82885</v>
      </c>
      <c r="B2626" t="s">
        <v>274</v>
      </c>
      <c r="C2626" s="31">
        <v>45834</v>
      </c>
      <c r="D2626" t="s">
        <v>373</v>
      </c>
      <c r="E2626" t="s">
        <v>374</v>
      </c>
      <c r="F2626" t="s">
        <v>640</v>
      </c>
      <c r="G2626" t="s">
        <v>641</v>
      </c>
      <c r="H2626" t="s">
        <v>901</v>
      </c>
      <c r="I2626" t="s">
        <v>902</v>
      </c>
      <c r="J2626">
        <v>120</v>
      </c>
      <c r="K2626">
        <v>2313.6</v>
      </c>
      <c r="L2626">
        <v>983.70862</v>
      </c>
      <c r="M2626">
        <v>465.95</v>
      </c>
      <c r="N2626">
        <v>19.28</v>
      </c>
      <c r="O2626" s="32">
        <f t="shared" si="680"/>
        <v>1847.6499999999999</v>
      </c>
      <c r="P2626" s="32">
        <f t="shared" si="681"/>
        <v>863.94137999999987</v>
      </c>
      <c r="Q2626">
        <v>742061</v>
      </c>
      <c r="R2626" t="s">
        <v>312</v>
      </c>
      <c r="S2626" t="s">
        <v>457</v>
      </c>
      <c r="T2626" t="str">
        <f t="shared" si="682"/>
        <v>VEN</v>
      </c>
      <c r="U2626" t="s">
        <v>313</v>
      </c>
      <c r="V2626" s="33">
        <f t="shared" si="683"/>
        <v>2313.6</v>
      </c>
      <c r="W2626">
        <f t="shared" si="684"/>
        <v>120</v>
      </c>
      <c r="X2626" s="33">
        <f t="shared" si="685"/>
        <v>1847.6499999999999</v>
      </c>
      <c r="Y2626" s="33">
        <f t="shared" si="686"/>
        <v>465.95</v>
      </c>
      <c r="Z2626" s="45">
        <f t="shared" si="687"/>
        <v>0.36304520228215764</v>
      </c>
      <c r="AA2626" s="33">
        <f t="shared" si="688"/>
        <v>839.94137999999987</v>
      </c>
      <c r="AB2626" s="45">
        <f t="shared" si="689"/>
        <v>0.45459983221930556</v>
      </c>
      <c r="AC2626" s="33">
        <f>IFERROR($X2626/VLOOKUP(CONCATENATE("USD",C2626),[1]GEINDICE!AR$1:AS$65536,2,0),"")</f>
        <v>335.0530419802339</v>
      </c>
      <c r="AD2626" s="33">
        <f>IFERROR($AA2626/VLOOKUP(CONCATENATE("USD",C2626),[1]GEINDICE!AR$1:AS$65536,2,0),"")</f>
        <v>152.31505666878229</v>
      </c>
      <c r="AE2626" s="33">
        <f>IFERROR($X2626/VLOOKUP(CONCATENATE("EUR",C2626),[1]GEINDICE!AR$1:AS$65536,2,0),"")</f>
        <v>285.95638648569167</v>
      </c>
      <c r="AF2626" s="33">
        <f>IFERROR($AA2626/VLOOKUP(CONCATENATE("EUR",C2626),[1]GEINDICE!AR$1:AS$65536,2,0),"")</f>
        <v>129.99572531843435</v>
      </c>
      <c r="AG2626" s="48" t="str">
        <f>VLOOKUP(E2626,[1]Apresentação!AW$1:AX$65536,2,0)</f>
        <v xml:space="preserve">                    2 - LEATHER AUXILIARIES</v>
      </c>
      <c r="AH2626" s="48" t="str">
        <f t="shared" si="690"/>
        <v xml:space="preserve">         5212000024 - PROVOL C 95 BR</v>
      </c>
      <c r="AI2626" s="49" t="str">
        <f t="shared" si="691"/>
        <v xml:space="preserve">     L00079 - BABY LEATHER IND E COM DE COUROS LTDA</v>
      </c>
      <c r="AJ2626" t="str">
        <f t="shared" si="692"/>
        <v xml:space="preserve">     90 - SALES</v>
      </c>
      <c r="AK2626" t="str">
        <f t="shared" si="693"/>
        <v/>
      </c>
      <c r="AL2626">
        <f t="shared" si="694"/>
        <v>6</v>
      </c>
      <c r="AM2626" t="str">
        <f t="shared" si="695"/>
        <v>2025 6</v>
      </c>
      <c r="AN2626" t="str">
        <f t="shared" si="696"/>
        <v xml:space="preserve">BABY </v>
      </c>
    </row>
    <row r="2627" spans="1:40" x14ac:dyDescent="0.35">
      <c r="A2627">
        <v>83947</v>
      </c>
      <c r="B2627" t="s">
        <v>274</v>
      </c>
      <c r="C2627" s="31">
        <v>45923</v>
      </c>
      <c r="D2627" t="s">
        <v>373</v>
      </c>
      <c r="E2627" t="s">
        <v>374</v>
      </c>
      <c r="F2627" t="s">
        <v>640</v>
      </c>
      <c r="G2627" t="s">
        <v>641</v>
      </c>
      <c r="H2627" t="s">
        <v>901</v>
      </c>
      <c r="I2627" t="s">
        <v>902</v>
      </c>
      <c r="J2627">
        <v>120</v>
      </c>
      <c r="K2627">
        <v>2313.6</v>
      </c>
      <c r="L2627">
        <v>983.71902999999998</v>
      </c>
      <c r="M2627">
        <v>465.95</v>
      </c>
      <c r="N2627">
        <v>19.28</v>
      </c>
      <c r="O2627" s="32">
        <f t="shared" si="680"/>
        <v>1847.6499999999999</v>
      </c>
      <c r="P2627" s="32">
        <f t="shared" si="681"/>
        <v>863.93096999999989</v>
      </c>
      <c r="Q2627">
        <v>762092</v>
      </c>
      <c r="R2627" t="s">
        <v>312</v>
      </c>
      <c r="S2627" t="s">
        <v>457</v>
      </c>
      <c r="T2627" t="str">
        <f t="shared" si="682"/>
        <v>VEN</v>
      </c>
      <c r="U2627" t="s">
        <v>437</v>
      </c>
      <c r="V2627" s="33">
        <f t="shared" si="683"/>
        <v>2313.6</v>
      </c>
      <c r="W2627">
        <f t="shared" si="684"/>
        <v>120</v>
      </c>
      <c r="X2627" s="33">
        <f t="shared" si="685"/>
        <v>1847.6499999999999</v>
      </c>
      <c r="Y2627" s="33">
        <f t="shared" si="686"/>
        <v>465.95</v>
      </c>
      <c r="Z2627" s="45">
        <f t="shared" si="687"/>
        <v>0.36304070280082984</v>
      </c>
      <c r="AA2627" s="33">
        <f t="shared" si="688"/>
        <v>839.93096999999989</v>
      </c>
      <c r="AB2627" s="45">
        <f t="shared" si="689"/>
        <v>0.45459419803534218</v>
      </c>
      <c r="AC2627" s="33">
        <f>IFERROR($X2627/VLOOKUP(CONCATENATE("USD",C2627),[1]GEINDICE!AR$1:AS$65536,2,0),"")</f>
        <v>348.19931025384915</v>
      </c>
      <c r="AD2627" s="33">
        <f>IFERROR($AA2627/VLOOKUP(CONCATENATE("USD",C2627),[1]GEINDICE!AR$1:AS$65536,2,0),"")</f>
        <v>158.28938620130785</v>
      </c>
      <c r="AE2627" s="33">
        <f>IFERROR($X2627/VLOOKUP(CONCATENATE("EUR",C2627),[1]GEINDICE!AR$1:AS$65536,2,0),"")</f>
        <v>295.0574896199297</v>
      </c>
      <c r="AF2627" s="33">
        <f>IFERROR($AA2627/VLOOKUP(CONCATENATE("EUR",C2627),[1]GEINDICE!AR$1:AS$65536,2,0),"")</f>
        <v>134.13142286809324</v>
      </c>
      <c r="AG2627" s="48" t="str">
        <f>VLOOKUP(E2627,[1]Apresentação!AW$1:AX$65536,2,0)</f>
        <v xml:space="preserve">                    2 - LEATHER AUXILIARIES</v>
      </c>
      <c r="AH2627" s="48" t="str">
        <f t="shared" si="690"/>
        <v xml:space="preserve">         5212000024 - PROVOL C 95 BR</v>
      </c>
      <c r="AI2627" s="49" t="str">
        <f t="shared" si="691"/>
        <v xml:space="preserve">     L00079 - BABY LEATHER IND E COM DE COUROS LTDA</v>
      </c>
      <c r="AJ2627" t="str">
        <f t="shared" si="692"/>
        <v xml:space="preserve">     90 - SALES</v>
      </c>
      <c r="AK2627" t="str">
        <f t="shared" si="693"/>
        <v/>
      </c>
      <c r="AL2627">
        <f t="shared" si="694"/>
        <v>9</v>
      </c>
      <c r="AM2627" t="str">
        <f t="shared" si="695"/>
        <v>2025 9</v>
      </c>
      <c r="AN2627" t="str">
        <f t="shared" si="696"/>
        <v xml:space="preserve">BABY </v>
      </c>
    </row>
    <row r="2628" spans="1:40" x14ac:dyDescent="0.35">
      <c r="A2628">
        <v>81110</v>
      </c>
      <c r="B2628" t="s">
        <v>274</v>
      </c>
      <c r="C2628" s="31">
        <v>45688</v>
      </c>
      <c r="D2628" t="s">
        <v>373</v>
      </c>
      <c r="E2628" t="s">
        <v>374</v>
      </c>
      <c r="F2628" t="s">
        <v>644</v>
      </c>
      <c r="G2628" t="s">
        <v>645</v>
      </c>
      <c r="H2628" t="s">
        <v>903</v>
      </c>
      <c r="I2628" t="s">
        <v>904</v>
      </c>
      <c r="J2628">
        <v>120</v>
      </c>
      <c r="K2628">
        <v>996</v>
      </c>
      <c r="L2628">
        <v>595.53848000000005</v>
      </c>
      <c r="M2628">
        <v>200.59</v>
      </c>
      <c r="N2628">
        <v>8.3000000000000007</v>
      </c>
      <c r="O2628" s="32">
        <f t="shared" ref="O2628:O2691" si="697">$K2628-$Y2628</f>
        <v>795.41</v>
      </c>
      <c r="P2628" s="32">
        <f t="shared" ref="P2628:P2691" si="698">($O2628-$L2628)</f>
        <v>199.87151999999992</v>
      </c>
      <c r="Q2628">
        <v>708823</v>
      </c>
      <c r="R2628" t="s">
        <v>312</v>
      </c>
      <c r="S2628" t="s">
        <v>312</v>
      </c>
      <c r="T2628" t="str">
        <f t="shared" ref="T2628:T2691" si="699">MID($U2628,1,3)</f>
        <v>VEN</v>
      </c>
      <c r="U2628" t="s">
        <v>313</v>
      </c>
      <c r="V2628" s="33">
        <f t="shared" ref="V2628:V2691" si="700">IF($T2628="DEV",-$K2628,$K2628)</f>
        <v>996</v>
      </c>
      <c r="W2628">
        <f t="shared" ref="W2628:W2691" si="701">IF($T2628="DEV",-$J2628,$J2628)</f>
        <v>120</v>
      </c>
      <c r="X2628" s="33">
        <f t="shared" ref="X2628:X2691" si="702">$V2628-$Y2628</f>
        <v>795.41</v>
      </c>
      <c r="Y2628" s="33">
        <f t="shared" ref="Y2628:Y2691" si="703">IF(A2628=59876,M2628,IF(A2628=59868,M2628,IF(R2628="6111",((K2628*0.12)+M2628),IF(T2628="DEV",-M2628,M2628))))</f>
        <v>200.59</v>
      </c>
      <c r="Z2628" s="45">
        <f t="shared" ref="Z2628:Z2691" si="704">IFERROR($AA2628/$V2628,0)</f>
        <v>0.17657783132530111</v>
      </c>
      <c r="AA2628" s="33">
        <f t="shared" ref="AA2628:AA2691" si="705">IF(VLOOKUP(AL2628,AR:AS,2,0)="sim",IF($T2628="DEV",($X2628-$L2628),$P2628)-(0.2*W2628),IF(VLOOKUP(AL2628,AR:AS,2,0)="OK",IF($T2628="DEV",($X2628-$L2628),$P2628)-(0.2*W2628),IF($T2628="DEV",($X2628-$L2628),$P2628)))</f>
        <v>175.87151999999992</v>
      </c>
      <c r="AB2628" s="45">
        <f t="shared" ref="AB2628:AB2691" si="706">IFERROR($AA2628/$X2628,0)</f>
        <v>0.22110800719125975</v>
      </c>
      <c r="AC2628" s="33">
        <f>IFERROR($X2628/VLOOKUP(CONCATENATE("USD",C2628),[1]GEINDICE!AR$1:AS$65536,2,0),"")</f>
        <v>136.43162209910636</v>
      </c>
      <c r="AD2628" s="33">
        <f>IFERROR($AA2628/VLOOKUP(CONCATENATE("USD",C2628),[1]GEINDICE!AR$1:AS$65536,2,0),"")</f>
        <v>30.166124080204444</v>
      </c>
      <c r="AE2628" s="33">
        <f>IFERROR($X2628/VLOOKUP(CONCATENATE("EUR",C2628),[1]GEINDICE!AR$1:AS$65536,2,0),"")</f>
        <v>131.22112973472349</v>
      </c>
      <c r="AF2628" s="33">
        <f>IFERROR($AA2628/VLOOKUP(CONCATENATE("EUR",C2628),[1]GEINDICE!AR$1:AS$65536,2,0),"")</f>
        <v>29.014042497030474</v>
      </c>
      <c r="AG2628" s="48" t="str">
        <f>VLOOKUP(E2628,[1]Apresentação!AW$1:AX$65536,2,0)</f>
        <v xml:space="preserve">                    2 - LEATHER AUXILIARIES</v>
      </c>
      <c r="AH2628" s="48" t="str">
        <f t="shared" ref="AH2628:AH2691" si="707">CONCATENATE("         ",H2628," - ",I2628)</f>
        <v xml:space="preserve">         5215000023 - PROVOL LW 67 BR</v>
      </c>
      <c r="AI2628" s="49" t="str">
        <f t="shared" ref="AI2628:AI2691" si="708">CONCATENATE("     ",F2628," - ",G2628)</f>
        <v xml:space="preserve">     L00087 - BOLZANO BRASIL INDUSTRIA E COM DE COUROS E PELES LTDA</v>
      </c>
      <c r="AJ2628" t="str">
        <f t="shared" ref="AJ2628:AJ2691" si="709">IF(RIGHT(I2628,2)="BR","     90 - SALES","     93 - RESALES")</f>
        <v xml:space="preserve">     90 - SALES</v>
      </c>
      <c r="AK2628" t="str">
        <f t="shared" ref="AK2628:AK2691" si="710">IF(R2628="3201","EXP",IF(R2628="7101","EXP",""))</f>
        <v/>
      </c>
      <c r="AL2628">
        <f t="shared" ref="AL2628:AL2691" si="711">VLOOKUP(MONTH(C2628),AQ:AR,2,0)</f>
        <v>1</v>
      </c>
      <c r="AM2628" t="str">
        <f t="shared" ref="AM2628:AM2691" si="712">CONCATENATE(YEAR(C2628)," ",MONTH(C2628))</f>
        <v>2025 1</v>
      </c>
      <c r="AN2628" t="str">
        <f t="shared" ref="AN2628:AN2691" si="713">MID(G2628,1,SEARCH(" ",G2628,1))</f>
        <v xml:space="preserve">BOLZANO </v>
      </c>
    </row>
    <row r="2629" spans="1:40" x14ac:dyDescent="0.35">
      <c r="A2629">
        <v>82232</v>
      </c>
      <c r="B2629" t="s">
        <v>274</v>
      </c>
      <c r="C2629" s="31">
        <v>45777</v>
      </c>
      <c r="D2629" t="s">
        <v>373</v>
      </c>
      <c r="E2629" t="s">
        <v>374</v>
      </c>
      <c r="F2629" t="s">
        <v>644</v>
      </c>
      <c r="G2629" t="s">
        <v>645</v>
      </c>
      <c r="H2629" t="s">
        <v>903</v>
      </c>
      <c r="I2629" t="s">
        <v>904</v>
      </c>
      <c r="J2629">
        <v>360</v>
      </c>
      <c r="K2629">
        <v>2988</v>
      </c>
      <c r="L2629">
        <v>1870.17959</v>
      </c>
      <c r="M2629">
        <v>601.79</v>
      </c>
      <c r="N2629">
        <v>8.3000000000000007</v>
      </c>
      <c r="O2629" s="32">
        <f t="shared" si="697"/>
        <v>2386.21</v>
      </c>
      <c r="P2629" s="32">
        <f t="shared" si="698"/>
        <v>516.03041000000007</v>
      </c>
      <c r="Q2629">
        <v>735247</v>
      </c>
      <c r="R2629" t="s">
        <v>312</v>
      </c>
      <c r="S2629" t="s">
        <v>312</v>
      </c>
      <c r="T2629" t="str">
        <f t="shared" si="699"/>
        <v>VEN</v>
      </c>
      <c r="U2629" t="s">
        <v>437</v>
      </c>
      <c r="V2629" s="33">
        <f t="shared" si="700"/>
        <v>2988</v>
      </c>
      <c r="W2629">
        <f t="shared" si="701"/>
        <v>360</v>
      </c>
      <c r="X2629" s="33">
        <f t="shared" si="702"/>
        <v>2386.21</v>
      </c>
      <c r="Y2629" s="33">
        <f t="shared" si="703"/>
        <v>601.79</v>
      </c>
      <c r="Z2629" s="45">
        <f t="shared" si="704"/>
        <v>0.14860455488621155</v>
      </c>
      <c r="AA2629" s="33">
        <f t="shared" si="705"/>
        <v>444.03041000000007</v>
      </c>
      <c r="AB2629" s="45">
        <f t="shared" si="706"/>
        <v>0.18608186622300638</v>
      </c>
      <c r="AC2629" s="33">
        <f>IFERROR($X2629/VLOOKUP(CONCATENATE("USD",C2629),[1]GEINDICE!AR$1:AS$65536,2,0),"")</f>
        <v>421.53229225551161</v>
      </c>
      <c r="AD2629" s="33">
        <f>IFERROR($AA2629/VLOOKUP(CONCATENATE("USD",C2629),[1]GEINDICE!AR$1:AS$65536,2,0),"")</f>
        <v>78.439515616167341</v>
      </c>
      <c r="AE2629" s="33">
        <f>IFERROR($X2629/VLOOKUP(CONCATENATE("EUR",C2629),[1]GEINDICE!AR$1:AS$65536,2,0),"")</f>
        <v>371.35987300796813</v>
      </c>
      <c r="AF2629" s="33">
        <f>IFERROR($AA2629/VLOOKUP(CONCATENATE("EUR",C2629),[1]GEINDICE!AR$1:AS$65536,2,0),"")</f>
        <v>69.103338209661359</v>
      </c>
      <c r="AG2629" s="48" t="str">
        <f>VLOOKUP(E2629,[1]Apresentação!AW$1:AX$65536,2,0)</f>
        <v xml:space="preserve">                    2 - LEATHER AUXILIARIES</v>
      </c>
      <c r="AH2629" s="48" t="str">
        <f t="shared" si="707"/>
        <v xml:space="preserve">         5215000023 - PROVOL LW 67 BR</v>
      </c>
      <c r="AI2629" s="49" t="str">
        <f t="shared" si="708"/>
        <v xml:space="preserve">     L00087 - BOLZANO BRASIL INDUSTRIA E COM DE COUROS E PELES LTDA</v>
      </c>
      <c r="AJ2629" t="str">
        <f t="shared" si="709"/>
        <v xml:space="preserve">     90 - SALES</v>
      </c>
      <c r="AK2629" t="str">
        <f t="shared" si="710"/>
        <v/>
      </c>
      <c r="AL2629">
        <f t="shared" si="711"/>
        <v>4</v>
      </c>
      <c r="AM2629" t="str">
        <f t="shared" si="712"/>
        <v>2025 4</v>
      </c>
      <c r="AN2629" t="str">
        <f t="shared" si="713"/>
        <v xml:space="preserve">BOLZANO </v>
      </c>
    </row>
    <row r="2630" spans="1:40" x14ac:dyDescent="0.35">
      <c r="A2630">
        <v>80800</v>
      </c>
      <c r="B2630" t="s">
        <v>274</v>
      </c>
      <c r="C2630" s="31">
        <v>45666</v>
      </c>
      <c r="D2630" t="s">
        <v>373</v>
      </c>
      <c r="E2630" t="s">
        <v>374</v>
      </c>
      <c r="F2630" t="s">
        <v>644</v>
      </c>
      <c r="G2630" t="s">
        <v>645</v>
      </c>
      <c r="H2630" t="s">
        <v>903</v>
      </c>
      <c r="I2630" t="s">
        <v>904</v>
      </c>
      <c r="J2630">
        <v>240</v>
      </c>
      <c r="K2630">
        <v>1992</v>
      </c>
      <c r="L2630">
        <v>1124.1329900000001</v>
      </c>
      <c r="M2630">
        <v>401.18</v>
      </c>
      <c r="N2630">
        <v>8.3000000000000007</v>
      </c>
      <c r="O2630" s="32">
        <f t="shared" si="697"/>
        <v>1590.82</v>
      </c>
      <c r="P2630" s="32">
        <f t="shared" si="698"/>
        <v>466.68700999999987</v>
      </c>
      <c r="Q2630">
        <v>706663</v>
      </c>
      <c r="R2630" t="s">
        <v>312</v>
      </c>
      <c r="S2630" t="s">
        <v>312</v>
      </c>
      <c r="T2630" t="str">
        <f t="shared" si="699"/>
        <v>VEN</v>
      </c>
      <c r="U2630" t="s">
        <v>437</v>
      </c>
      <c r="V2630" s="33">
        <f t="shared" si="700"/>
        <v>1992</v>
      </c>
      <c r="W2630">
        <f t="shared" si="701"/>
        <v>240</v>
      </c>
      <c r="X2630" s="33">
        <f t="shared" si="702"/>
        <v>1590.82</v>
      </c>
      <c r="Y2630" s="33">
        <f t="shared" si="703"/>
        <v>401.18</v>
      </c>
      <c r="Z2630" s="45">
        <f t="shared" si="704"/>
        <v>0.21018424196787142</v>
      </c>
      <c r="AA2630" s="33">
        <f t="shared" si="705"/>
        <v>418.68700999999987</v>
      </c>
      <c r="AB2630" s="45">
        <f t="shared" si="706"/>
        <v>0.26318943060811401</v>
      </c>
      <c r="AC2630" s="33">
        <f>IFERROR($X2630/VLOOKUP(CONCATENATE("USD",C2630),[1]GEINDICE!AR$1:AS$65536,2,0),"")</f>
        <v>261.23554913294799</v>
      </c>
      <c r="AD2630" s="33">
        <f>IFERROR($AA2630/VLOOKUP(CONCATENATE("USD",C2630),[1]GEINDICE!AR$1:AS$65536,2,0),"")</f>
        <v>68.754435430898567</v>
      </c>
      <c r="AE2630" s="33">
        <f>IFERROR($X2630/VLOOKUP(CONCATENATE("EUR",C2630),[1]GEINDICE!AR$1:AS$65536,2,0),"")</f>
        <v>253.62626149897164</v>
      </c>
      <c r="AF2630" s="33">
        <f>IFERROR($AA2630/VLOOKUP(CONCATENATE("EUR",C2630),[1]GEINDICE!AR$1:AS$65536,2,0),"")</f>
        <v>66.751751351178967</v>
      </c>
      <c r="AG2630" s="48" t="str">
        <f>VLOOKUP(E2630,[1]Apresentação!AW$1:AX$65536,2,0)</f>
        <v xml:space="preserve">                    2 - LEATHER AUXILIARIES</v>
      </c>
      <c r="AH2630" s="48" t="str">
        <f t="shared" si="707"/>
        <v xml:space="preserve">         5215000023 - PROVOL LW 67 BR</v>
      </c>
      <c r="AI2630" s="49" t="str">
        <f t="shared" si="708"/>
        <v xml:space="preserve">     L00087 - BOLZANO BRASIL INDUSTRIA E COM DE COUROS E PELES LTDA</v>
      </c>
      <c r="AJ2630" t="str">
        <f t="shared" si="709"/>
        <v xml:space="preserve">     90 - SALES</v>
      </c>
      <c r="AK2630" t="str">
        <f t="shared" si="710"/>
        <v/>
      </c>
      <c r="AL2630">
        <f t="shared" si="711"/>
        <v>1</v>
      </c>
      <c r="AM2630" t="str">
        <f t="shared" si="712"/>
        <v>2025 1</v>
      </c>
      <c r="AN2630" t="str">
        <f t="shared" si="713"/>
        <v xml:space="preserve">BOLZANO </v>
      </c>
    </row>
    <row r="2631" spans="1:40" x14ac:dyDescent="0.35">
      <c r="A2631">
        <v>81596</v>
      </c>
      <c r="B2631" t="s">
        <v>274</v>
      </c>
      <c r="C2631" s="31">
        <v>45727</v>
      </c>
      <c r="D2631" t="s">
        <v>373</v>
      </c>
      <c r="E2631" t="s">
        <v>374</v>
      </c>
      <c r="F2631" t="s">
        <v>644</v>
      </c>
      <c r="G2631" t="s">
        <v>645</v>
      </c>
      <c r="H2631" t="s">
        <v>903</v>
      </c>
      <c r="I2631" t="s">
        <v>904</v>
      </c>
      <c r="J2631">
        <v>240</v>
      </c>
      <c r="K2631">
        <v>1992</v>
      </c>
      <c r="L2631">
        <v>1224.0038999999999</v>
      </c>
      <c r="M2631">
        <v>401.18</v>
      </c>
      <c r="N2631">
        <v>8.3000000000000007</v>
      </c>
      <c r="O2631" s="32">
        <f t="shared" si="697"/>
        <v>1590.82</v>
      </c>
      <c r="P2631" s="32">
        <f t="shared" si="698"/>
        <v>366.81610000000001</v>
      </c>
      <c r="Q2631">
        <v>716580</v>
      </c>
      <c r="R2631" t="s">
        <v>312</v>
      </c>
      <c r="S2631" t="s">
        <v>312</v>
      </c>
      <c r="T2631" t="str">
        <f t="shared" si="699"/>
        <v>VEN</v>
      </c>
      <c r="U2631" t="s">
        <v>313</v>
      </c>
      <c r="V2631" s="33">
        <f t="shared" si="700"/>
        <v>1992</v>
      </c>
      <c r="W2631">
        <f t="shared" si="701"/>
        <v>240</v>
      </c>
      <c r="X2631" s="33">
        <f t="shared" si="702"/>
        <v>1590.82</v>
      </c>
      <c r="Y2631" s="33">
        <f t="shared" si="703"/>
        <v>401.18</v>
      </c>
      <c r="Z2631" s="45">
        <f t="shared" si="704"/>
        <v>0.16004824297188755</v>
      </c>
      <c r="AA2631" s="33">
        <f t="shared" si="705"/>
        <v>318.81610000000001</v>
      </c>
      <c r="AB2631" s="45">
        <f t="shared" si="706"/>
        <v>0.20040991438377692</v>
      </c>
      <c r="AC2631" s="33">
        <f>IFERROR($X2631/VLOOKUP(CONCATENATE("USD",C2631),[1]GEINDICE!AR$1:AS$65536,2,0),"")</f>
        <v>272.65279539300036</v>
      </c>
      <c r="AD2631" s="33">
        <f>IFERROR($AA2631/VLOOKUP(CONCATENATE("USD",C2631),[1]GEINDICE!AR$1:AS$65536,2,0),"")</f>
        <v>54.642323381208655</v>
      </c>
      <c r="AE2631" s="33">
        <f>IFERROR($X2631/VLOOKUP(CONCATENATE("EUR",C2631),[1]GEINDICE!AR$1:AS$65536,2,0),"")</f>
        <v>249.52082189632182</v>
      </c>
      <c r="AF2631" s="33">
        <f>IFERROR($AA2631/VLOOKUP(CONCATENATE("EUR",C2631),[1]GEINDICE!AR$1:AS$65536,2,0),"")</f>
        <v>50.006446553211511</v>
      </c>
      <c r="AG2631" s="48" t="str">
        <f>VLOOKUP(E2631,[1]Apresentação!AW$1:AX$65536,2,0)</f>
        <v xml:space="preserve">                    2 - LEATHER AUXILIARIES</v>
      </c>
      <c r="AH2631" s="48" t="str">
        <f t="shared" si="707"/>
        <v xml:space="preserve">         5215000023 - PROVOL LW 67 BR</v>
      </c>
      <c r="AI2631" s="49" t="str">
        <f t="shared" si="708"/>
        <v xml:space="preserve">     L00087 - BOLZANO BRASIL INDUSTRIA E COM DE COUROS E PELES LTDA</v>
      </c>
      <c r="AJ2631" t="str">
        <f t="shared" si="709"/>
        <v xml:space="preserve">     90 - SALES</v>
      </c>
      <c r="AK2631" t="str">
        <f t="shared" si="710"/>
        <v/>
      </c>
      <c r="AL2631">
        <f t="shared" si="711"/>
        <v>3</v>
      </c>
      <c r="AM2631" t="str">
        <f t="shared" si="712"/>
        <v>2025 3</v>
      </c>
      <c r="AN2631" t="str">
        <f t="shared" si="713"/>
        <v xml:space="preserve">BOLZANO </v>
      </c>
    </row>
    <row r="2632" spans="1:40" x14ac:dyDescent="0.35">
      <c r="A2632">
        <v>81503</v>
      </c>
      <c r="B2632" t="s">
        <v>274</v>
      </c>
      <c r="C2632" s="31">
        <v>45721</v>
      </c>
      <c r="D2632" t="s">
        <v>373</v>
      </c>
      <c r="E2632" t="s">
        <v>374</v>
      </c>
      <c r="F2632" t="s">
        <v>644</v>
      </c>
      <c r="G2632" t="s">
        <v>645</v>
      </c>
      <c r="H2632" t="s">
        <v>903</v>
      </c>
      <c r="I2632" t="s">
        <v>904</v>
      </c>
      <c r="J2632">
        <v>360</v>
      </c>
      <c r="K2632">
        <v>2988</v>
      </c>
      <c r="L2632">
        <v>1794.34997</v>
      </c>
      <c r="M2632">
        <v>601.79</v>
      </c>
      <c r="N2632">
        <v>8.3000000000000007</v>
      </c>
      <c r="O2632" s="32">
        <f t="shared" si="697"/>
        <v>2386.21</v>
      </c>
      <c r="P2632" s="32">
        <f t="shared" si="698"/>
        <v>591.86003000000005</v>
      </c>
      <c r="Q2632">
        <v>714365</v>
      </c>
      <c r="R2632" t="s">
        <v>312</v>
      </c>
      <c r="S2632" t="s">
        <v>312</v>
      </c>
      <c r="T2632" t="str">
        <f t="shared" si="699"/>
        <v>VEN</v>
      </c>
      <c r="U2632" t="s">
        <v>437</v>
      </c>
      <c r="V2632" s="33">
        <f t="shared" si="700"/>
        <v>2988</v>
      </c>
      <c r="W2632">
        <f t="shared" si="701"/>
        <v>360</v>
      </c>
      <c r="X2632" s="33">
        <f t="shared" si="702"/>
        <v>2386.21</v>
      </c>
      <c r="Y2632" s="33">
        <f t="shared" si="703"/>
        <v>601.79</v>
      </c>
      <c r="Z2632" s="45">
        <f t="shared" si="704"/>
        <v>0.17398260709504687</v>
      </c>
      <c r="AA2632" s="33">
        <f t="shared" si="705"/>
        <v>519.86003000000005</v>
      </c>
      <c r="AB2632" s="45">
        <f t="shared" si="706"/>
        <v>0.21786013385242708</v>
      </c>
      <c r="AC2632" s="33">
        <f>IFERROR($X2632/VLOOKUP(CONCATENATE("USD",C2632),[1]GEINDICE!AR$1:AS$65536,2,0),"")</f>
        <v>412.02645301654178</v>
      </c>
      <c r="AD2632" s="33">
        <f>IFERROR($AA2632/VLOOKUP(CONCATENATE("USD",C2632),[1]GEINDICE!AR$1:AS$65536,2,0),"")</f>
        <v>89.764138204924549</v>
      </c>
      <c r="AE2632" s="33">
        <f>IFERROR($X2632/VLOOKUP(CONCATENATE("EUR",C2632),[1]GEINDICE!AR$1:AS$65536,2,0),"")</f>
        <v>382.42383447922174</v>
      </c>
      <c r="AF2632" s="33">
        <f>IFERROR($AA2632/VLOOKUP(CONCATENATE("EUR",C2632),[1]GEINDICE!AR$1:AS$65536,2,0),"")</f>
        <v>83.314907768001675</v>
      </c>
      <c r="AG2632" s="48" t="str">
        <f>VLOOKUP(E2632,[1]Apresentação!AW$1:AX$65536,2,0)</f>
        <v xml:space="preserve">                    2 - LEATHER AUXILIARIES</v>
      </c>
      <c r="AH2632" s="48" t="str">
        <f t="shared" si="707"/>
        <v xml:space="preserve">         5215000023 - PROVOL LW 67 BR</v>
      </c>
      <c r="AI2632" s="49" t="str">
        <f t="shared" si="708"/>
        <v xml:space="preserve">     L00087 - BOLZANO BRASIL INDUSTRIA E COM DE COUROS E PELES LTDA</v>
      </c>
      <c r="AJ2632" t="str">
        <f t="shared" si="709"/>
        <v xml:space="preserve">     90 - SALES</v>
      </c>
      <c r="AK2632" t="str">
        <f t="shared" si="710"/>
        <v/>
      </c>
      <c r="AL2632">
        <f t="shared" si="711"/>
        <v>3</v>
      </c>
      <c r="AM2632" t="str">
        <f t="shared" si="712"/>
        <v>2025 3</v>
      </c>
      <c r="AN2632" t="str">
        <f t="shared" si="713"/>
        <v xml:space="preserve">BOLZANO </v>
      </c>
    </row>
    <row r="2633" spans="1:40" x14ac:dyDescent="0.35">
      <c r="A2633">
        <v>81030</v>
      </c>
      <c r="B2633" t="s">
        <v>274</v>
      </c>
      <c r="C2633" s="31">
        <v>45684</v>
      </c>
      <c r="D2633" t="s">
        <v>373</v>
      </c>
      <c r="E2633" t="s">
        <v>374</v>
      </c>
      <c r="F2633" t="s">
        <v>644</v>
      </c>
      <c r="G2633" t="s">
        <v>645</v>
      </c>
      <c r="H2633" t="s">
        <v>903</v>
      </c>
      <c r="I2633" t="s">
        <v>904</v>
      </c>
      <c r="J2633">
        <v>360</v>
      </c>
      <c r="K2633">
        <v>2988</v>
      </c>
      <c r="L2633">
        <v>1749.0058200000001</v>
      </c>
      <c r="M2633">
        <v>601.79</v>
      </c>
      <c r="N2633">
        <v>8.3000000000000007</v>
      </c>
      <c r="O2633" s="32">
        <f t="shared" si="697"/>
        <v>2386.21</v>
      </c>
      <c r="P2633" s="32">
        <f t="shared" si="698"/>
        <v>637.20417999999995</v>
      </c>
      <c r="Q2633">
        <v>708251</v>
      </c>
      <c r="R2633" t="s">
        <v>312</v>
      </c>
      <c r="S2633" t="s">
        <v>312</v>
      </c>
      <c r="T2633" t="str">
        <f t="shared" si="699"/>
        <v>VEN</v>
      </c>
      <c r="U2633" t="s">
        <v>438</v>
      </c>
      <c r="V2633" s="33">
        <f t="shared" si="700"/>
        <v>2988</v>
      </c>
      <c r="W2633">
        <f t="shared" si="701"/>
        <v>360</v>
      </c>
      <c r="X2633" s="33">
        <f t="shared" si="702"/>
        <v>2386.21</v>
      </c>
      <c r="Y2633" s="33">
        <f t="shared" si="703"/>
        <v>601.79</v>
      </c>
      <c r="Z2633" s="45">
        <f t="shared" si="704"/>
        <v>0.18915802543507362</v>
      </c>
      <c r="AA2633" s="33">
        <f t="shared" si="705"/>
        <v>565.20417999999995</v>
      </c>
      <c r="AB2633" s="45">
        <f t="shared" si="706"/>
        <v>0.23686271535195977</v>
      </c>
      <c r="AC2633" s="33">
        <f>IFERROR($X2633/VLOOKUP(CONCATENATE("USD",C2633),[1]GEINDICE!AR$1:AS$65536,2,0),"")</f>
        <v>402.58638142799299</v>
      </c>
      <c r="AD2633" s="33">
        <f>IFERROR($AA2633/VLOOKUP(CONCATENATE("USD",C2633),[1]GEINDICE!AR$1:AS$65536,2,0),"")</f>
        <v>95.35770346875421</v>
      </c>
      <c r="AE2633" s="33">
        <f>IFERROR($X2633/VLOOKUP(CONCATENATE("EUR",C2633),[1]GEINDICE!AR$1:AS$65536,2,0),"")</f>
        <v>383.41313709107266</v>
      </c>
      <c r="AF2633" s="33">
        <f>IFERROR($AA2633/VLOOKUP(CONCATENATE("EUR",C2633),[1]GEINDICE!AR$1:AS$65536,2,0),"")</f>
        <v>90.816276753004686</v>
      </c>
      <c r="AG2633" s="48" t="str">
        <f>VLOOKUP(E2633,[1]Apresentação!AW$1:AX$65536,2,0)</f>
        <v xml:space="preserve">                    2 - LEATHER AUXILIARIES</v>
      </c>
      <c r="AH2633" s="48" t="str">
        <f t="shared" si="707"/>
        <v xml:space="preserve">         5215000023 - PROVOL LW 67 BR</v>
      </c>
      <c r="AI2633" s="49" t="str">
        <f t="shared" si="708"/>
        <v xml:space="preserve">     L00087 - BOLZANO BRASIL INDUSTRIA E COM DE COUROS E PELES LTDA</v>
      </c>
      <c r="AJ2633" t="str">
        <f t="shared" si="709"/>
        <v xml:space="preserve">     90 - SALES</v>
      </c>
      <c r="AK2633" t="str">
        <f t="shared" si="710"/>
        <v/>
      </c>
      <c r="AL2633">
        <f t="shared" si="711"/>
        <v>1</v>
      </c>
      <c r="AM2633" t="str">
        <f t="shared" si="712"/>
        <v>2025 1</v>
      </c>
      <c r="AN2633" t="str">
        <f t="shared" si="713"/>
        <v xml:space="preserve">BOLZANO </v>
      </c>
    </row>
    <row r="2634" spans="1:40" x14ac:dyDescent="0.35">
      <c r="A2634">
        <v>81304</v>
      </c>
      <c r="B2634" t="s">
        <v>274</v>
      </c>
      <c r="C2634" s="31">
        <v>45705</v>
      </c>
      <c r="D2634" t="s">
        <v>373</v>
      </c>
      <c r="E2634" t="s">
        <v>374</v>
      </c>
      <c r="F2634" t="s">
        <v>644</v>
      </c>
      <c r="G2634" t="s">
        <v>645</v>
      </c>
      <c r="H2634" t="s">
        <v>903</v>
      </c>
      <c r="I2634" t="s">
        <v>904</v>
      </c>
      <c r="J2634">
        <v>360</v>
      </c>
      <c r="K2634">
        <v>2988</v>
      </c>
      <c r="L2634">
        <v>1794.34997</v>
      </c>
      <c r="M2634">
        <v>601.79</v>
      </c>
      <c r="N2634">
        <v>8.3000000000000007</v>
      </c>
      <c r="O2634" s="32">
        <f t="shared" si="697"/>
        <v>2386.21</v>
      </c>
      <c r="P2634" s="32">
        <f t="shared" si="698"/>
        <v>591.86003000000005</v>
      </c>
      <c r="Q2634">
        <v>710410</v>
      </c>
      <c r="R2634" t="s">
        <v>312</v>
      </c>
      <c r="S2634" t="s">
        <v>312</v>
      </c>
      <c r="T2634" t="str">
        <f t="shared" si="699"/>
        <v>VEN</v>
      </c>
      <c r="U2634" t="s">
        <v>348</v>
      </c>
      <c r="V2634" s="33">
        <f t="shared" si="700"/>
        <v>2988</v>
      </c>
      <c r="W2634">
        <f t="shared" si="701"/>
        <v>360</v>
      </c>
      <c r="X2634" s="33">
        <f t="shared" si="702"/>
        <v>2386.21</v>
      </c>
      <c r="Y2634" s="33">
        <f t="shared" si="703"/>
        <v>601.79</v>
      </c>
      <c r="Z2634" s="45">
        <f t="shared" si="704"/>
        <v>0.17398260709504687</v>
      </c>
      <c r="AA2634" s="33">
        <f t="shared" si="705"/>
        <v>519.86003000000005</v>
      </c>
      <c r="AB2634" s="45">
        <f t="shared" si="706"/>
        <v>0.21786013385242708</v>
      </c>
      <c r="AC2634" s="33">
        <f>IFERROR($X2634/VLOOKUP(CONCATENATE("USD",C2634),[1]GEINDICE!AR$1:AS$65536,2,0),"")</f>
        <v>417.86358462481388</v>
      </c>
      <c r="AD2634" s="33">
        <f>IFERROR($AA2634/VLOOKUP(CONCATENATE("USD",C2634),[1]GEINDICE!AR$1:AS$65536,2,0),"")</f>
        <v>91.035816478416947</v>
      </c>
      <c r="AE2634" s="33">
        <f>IFERROR($X2634/VLOOKUP(CONCATENATE("EUR",C2634),[1]GEINDICE!AR$1:AS$65536,2,0),"")</f>
        <v>398.72506098987401</v>
      </c>
      <c r="AF2634" s="33">
        <f>IFERROR($AA2634/VLOOKUP(CONCATENATE("EUR",C2634),[1]GEINDICE!AR$1:AS$65536,2,0),"")</f>
        <v>86.866295157571102</v>
      </c>
      <c r="AG2634" s="48" t="str">
        <f>VLOOKUP(E2634,[1]Apresentação!AW$1:AX$65536,2,0)</f>
        <v xml:space="preserve">                    2 - LEATHER AUXILIARIES</v>
      </c>
      <c r="AH2634" s="48" t="str">
        <f t="shared" si="707"/>
        <v xml:space="preserve">         5215000023 - PROVOL LW 67 BR</v>
      </c>
      <c r="AI2634" s="49" t="str">
        <f t="shared" si="708"/>
        <v xml:space="preserve">     L00087 - BOLZANO BRASIL INDUSTRIA E COM DE COUROS E PELES LTDA</v>
      </c>
      <c r="AJ2634" t="str">
        <f t="shared" si="709"/>
        <v xml:space="preserve">     90 - SALES</v>
      </c>
      <c r="AK2634" t="str">
        <f t="shared" si="710"/>
        <v/>
      </c>
      <c r="AL2634">
        <f t="shared" si="711"/>
        <v>2</v>
      </c>
      <c r="AM2634" t="str">
        <f t="shared" si="712"/>
        <v>2025 2</v>
      </c>
      <c r="AN2634" t="str">
        <f t="shared" si="713"/>
        <v xml:space="preserve">BOLZANO </v>
      </c>
    </row>
    <row r="2635" spans="1:40" x14ac:dyDescent="0.35">
      <c r="A2635">
        <v>81784</v>
      </c>
      <c r="B2635" t="s">
        <v>274</v>
      </c>
      <c r="C2635" s="31">
        <v>45742</v>
      </c>
      <c r="D2635" t="s">
        <v>373</v>
      </c>
      <c r="E2635" t="s">
        <v>374</v>
      </c>
      <c r="F2635" t="s">
        <v>644</v>
      </c>
      <c r="G2635" t="s">
        <v>645</v>
      </c>
      <c r="H2635" t="s">
        <v>903</v>
      </c>
      <c r="I2635" t="s">
        <v>904</v>
      </c>
      <c r="J2635">
        <v>120</v>
      </c>
      <c r="K2635">
        <v>996</v>
      </c>
      <c r="L2635">
        <v>638.81284000000005</v>
      </c>
      <c r="M2635">
        <v>200.59</v>
      </c>
      <c r="N2635">
        <v>8.3000000000000007</v>
      </c>
      <c r="O2635" s="32">
        <f t="shared" si="697"/>
        <v>795.41</v>
      </c>
      <c r="P2635" s="32">
        <f t="shared" si="698"/>
        <v>156.59715999999992</v>
      </c>
      <c r="Q2635">
        <v>722232</v>
      </c>
      <c r="R2635" t="s">
        <v>312</v>
      </c>
      <c r="S2635" t="s">
        <v>312</v>
      </c>
      <c r="T2635" t="str">
        <f t="shared" si="699"/>
        <v>VEN</v>
      </c>
      <c r="U2635" t="s">
        <v>437</v>
      </c>
      <c r="V2635" s="33">
        <f t="shared" si="700"/>
        <v>996</v>
      </c>
      <c r="W2635">
        <f t="shared" si="701"/>
        <v>120</v>
      </c>
      <c r="X2635" s="33">
        <f t="shared" si="702"/>
        <v>795.41</v>
      </c>
      <c r="Y2635" s="33">
        <f t="shared" si="703"/>
        <v>200.59</v>
      </c>
      <c r="Z2635" s="45">
        <f t="shared" si="704"/>
        <v>0.13312967871485937</v>
      </c>
      <c r="AA2635" s="33">
        <f t="shared" si="705"/>
        <v>132.59715999999992</v>
      </c>
      <c r="AB2635" s="45">
        <f t="shared" si="706"/>
        <v>0.16670290793427278</v>
      </c>
      <c r="AC2635" s="33">
        <f>IFERROR($X2635/VLOOKUP(CONCATENATE("USD",C2635),[1]GEINDICE!AR$1:AS$65536,2,0),"")</f>
        <v>138.81985409612901</v>
      </c>
      <c r="AD2635" s="33">
        <f>IFERROR($AA2635/VLOOKUP(CONCATENATE("USD",C2635),[1]GEINDICE!AR$1:AS$65536,2,0),"")</f>
        <v>23.141673356836176</v>
      </c>
      <c r="AE2635" s="33">
        <f>IFERROR($X2635/VLOOKUP(CONCATENATE("EUR",C2635),[1]GEINDICE!AR$1:AS$65536,2,0),"")</f>
        <v>128.75087003674386</v>
      </c>
      <c r="AF2635" s="33">
        <f>IFERROR($AA2635/VLOOKUP(CONCATENATE("EUR",C2635),[1]GEINDICE!AR$1:AS$65536,2,0),"")</f>
        <v>21.463144434192834</v>
      </c>
      <c r="AG2635" s="48" t="str">
        <f>VLOOKUP(E2635,[1]Apresentação!AW$1:AX$65536,2,0)</f>
        <v xml:space="preserve">                    2 - LEATHER AUXILIARIES</v>
      </c>
      <c r="AH2635" s="48" t="str">
        <f t="shared" si="707"/>
        <v xml:space="preserve">         5215000023 - PROVOL LW 67 BR</v>
      </c>
      <c r="AI2635" s="49" t="str">
        <f t="shared" si="708"/>
        <v xml:space="preserve">     L00087 - BOLZANO BRASIL INDUSTRIA E COM DE COUROS E PELES LTDA</v>
      </c>
      <c r="AJ2635" t="str">
        <f t="shared" si="709"/>
        <v xml:space="preserve">     90 - SALES</v>
      </c>
      <c r="AK2635" t="str">
        <f t="shared" si="710"/>
        <v/>
      </c>
      <c r="AL2635">
        <f t="shared" si="711"/>
        <v>3</v>
      </c>
      <c r="AM2635" t="str">
        <f t="shared" si="712"/>
        <v>2025 3</v>
      </c>
      <c r="AN2635" t="str">
        <f t="shared" si="713"/>
        <v xml:space="preserve">BOLZANO </v>
      </c>
    </row>
    <row r="2636" spans="1:40" x14ac:dyDescent="0.35">
      <c r="A2636">
        <v>81433</v>
      </c>
      <c r="B2636" t="s">
        <v>274</v>
      </c>
      <c r="C2636" s="31">
        <v>45715</v>
      </c>
      <c r="D2636" t="s">
        <v>373</v>
      </c>
      <c r="E2636" t="s">
        <v>374</v>
      </c>
      <c r="F2636" t="s">
        <v>644</v>
      </c>
      <c r="G2636" t="s">
        <v>645</v>
      </c>
      <c r="H2636" t="s">
        <v>903</v>
      </c>
      <c r="I2636" t="s">
        <v>904</v>
      </c>
      <c r="J2636">
        <v>240</v>
      </c>
      <c r="K2636">
        <v>1992</v>
      </c>
      <c r="L2636">
        <v>1196.2333100000001</v>
      </c>
      <c r="M2636">
        <v>401.18</v>
      </c>
      <c r="N2636">
        <v>8.3000000000000007</v>
      </c>
      <c r="O2636" s="32">
        <f t="shared" si="697"/>
        <v>1590.82</v>
      </c>
      <c r="P2636" s="32">
        <f t="shared" si="698"/>
        <v>394.58668999999986</v>
      </c>
      <c r="Q2636">
        <v>712067</v>
      </c>
      <c r="R2636" t="s">
        <v>312</v>
      </c>
      <c r="S2636" t="s">
        <v>312</v>
      </c>
      <c r="T2636" t="str">
        <f t="shared" si="699"/>
        <v>VEN</v>
      </c>
      <c r="U2636" t="s">
        <v>313</v>
      </c>
      <c r="V2636" s="33">
        <f t="shared" si="700"/>
        <v>1992</v>
      </c>
      <c r="W2636">
        <f t="shared" si="701"/>
        <v>240</v>
      </c>
      <c r="X2636" s="33">
        <f t="shared" si="702"/>
        <v>1590.82</v>
      </c>
      <c r="Y2636" s="33">
        <f t="shared" si="703"/>
        <v>401.18</v>
      </c>
      <c r="Z2636" s="45">
        <f t="shared" si="704"/>
        <v>0.17398930220883527</v>
      </c>
      <c r="AA2636" s="33">
        <f t="shared" si="705"/>
        <v>346.58668999999986</v>
      </c>
      <c r="AB2636" s="45">
        <f t="shared" si="706"/>
        <v>0.21786669139186071</v>
      </c>
      <c r="AC2636" s="33">
        <f>IFERROR($X2636/VLOOKUP(CONCATENATE("USD",C2636),[1]GEINDICE!AR$1:AS$65536,2,0),"")</f>
        <v>273.20533076870231</v>
      </c>
      <c r="AD2636" s="33">
        <f>IFERROR($AA2636/VLOOKUP(CONCATENATE("USD",C2636),[1]GEINDICE!AR$1:AS$65536,2,0),"")</f>
        <v>59.522341485196101</v>
      </c>
      <c r="AE2636" s="33">
        <f>IFERROR($X2636/VLOOKUP(CONCATENATE("EUR",C2636),[1]GEINDICE!AR$1:AS$65536,2,0),"")</f>
        <v>262.29513602638087</v>
      </c>
      <c r="AF2636" s="33">
        <f>IFERROR($AA2636/VLOOKUP(CONCATENATE("EUR",C2636),[1]GEINDICE!AR$1:AS$65536,2,0),"")</f>
        <v>57.145373454245643</v>
      </c>
      <c r="AG2636" s="48" t="str">
        <f>VLOOKUP(E2636,[1]Apresentação!AW$1:AX$65536,2,0)</f>
        <v xml:space="preserve">                    2 - LEATHER AUXILIARIES</v>
      </c>
      <c r="AH2636" s="48" t="str">
        <f t="shared" si="707"/>
        <v xml:space="preserve">         5215000023 - PROVOL LW 67 BR</v>
      </c>
      <c r="AI2636" s="49" t="str">
        <f t="shared" si="708"/>
        <v xml:space="preserve">     L00087 - BOLZANO BRASIL INDUSTRIA E COM DE COUROS E PELES LTDA</v>
      </c>
      <c r="AJ2636" t="str">
        <f t="shared" si="709"/>
        <v xml:space="preserve">     90 - SALES</v>
      </c>
      <c r="AK2636" t="str">
        <f t="shared" si="710"/>
        <v/>
      </c>
      <c r="AL2636">
        <f t="shared" si="711"/>
        <v>2</v>
      </c>
      <c r="AM2636" t="str">
        <f t="shared" si="712"/>
        <v>2025 2</v>
      </c>
      <c r="AN2636" t="str">
        <f t="shared" si="713"/>
        <v xml:space="preserve">BOLZANO </v>
      </c>
    </row>
    <row r="2637" spans="1:40" x14ac:dyDescent="0.35">
      <c r="A2637">
        <v>82053</v>
      </c>
      <c r="B2637" t="s">
        <v>274</v>
      </c>
      <c r="C2637" s="31">
        <v>45762</v>
      </c>
      <c r="D2637" t="s">
        <v>373</v>
      </c>
      <c r="E2637" t="s">
        <v>374</v>
      </c>
      <c r="F2637" t="s">
        <v>644</v>
      </c>
      <c r="G2637" t="s">
        <v>645</v>
      </c>
      <c r="H2637" t="s">
        <v>903</v>
      </c>
      <c r="I2637" t="s">
        <v>904</v>
      </c>
      <c r="J2637">
        <v>360</v>
      </c>
      <c r="K2637">
        <v>2988</v>
      </c>
      <c r="L2637">
        <v>1916.4385400000001</v>
      </c>
      <c r="M2637">
        <v>601.79</v>
      </c>
      <c r="N2637">
        <v>8.3000000000000007</v>
      </c>
      <c r="O2637" s="32">
        <f t="shared" si="697"/>
        <v>2386.21</v>
      </c>
      <c r="P2637" s="32">
        <f t="shared" si="698"/>
        <v>469.77145999999993</v>
      </c>
      <c r="Q2637">
        <v>729826</v>
      </c>
      <c r="R2637" t="s">
        <v>312</v>
      </c>
      <c r="S2637" t="s">
        <v>312</v>
      </c>
      <c r="T2637" t="str">
        <f t="shared" si="699"/>
        <v>VEN</v>
      </c>
      <c r="U2637" t="s">
        <v>437</v>
      </c>
      <c r="V2637" s="33">
        <f t="shared" si="700"/>
        <v>2988</v>
      </c>
      <c r="W2637">
        <f t="shared" si="701"/>
        <v>360</v>
      </c>
      <c r="X2637" s="33">
        <f t="shared" si="702"/>
        <v>2386.21</v>
      </c>
      <c r="Y2637" s="33">
        <f t="shared" si="703"/>
        <v>601.79</v>
      </c>
      <c r="Z2637" s="45">
        <f t="shared" si="704"/>
        <v>0.13312297858099062</v>
      </c>
      <c r="AA2637" s="33">
        <f t="shared" si="705"/>
        <v>397.77145999999993</v>
      </c>
      <c r="AB2637" s="45">
        <f t="shared" si="706"/>
        <v>0.16669591527987895</v>
      </c>
      <c r="AC2637" s="33">
        <f>IFERROR($X2637/VLOOKUP(CONCATENATE("USD",C2637),[1]GEINDICE!AR$1:AS$65536,2,0),"")</f>
        <v>406.46089904100023</v>
      </c>
      <c r="AD2637" s="33">
        <f>IFERROR($AA2637/VLOOKUP(CONCATENATE("USD",C2637),[1]GEINDICE!AR$1:AS$65536,2,0),"")</f>
        <v>67.755371591122</v>
      </c>
      <c r="AE2637" s="33">
        <f>IFERROR($X2637/VLOOKUP(CONCATENATE("EUR",C2637),[1]GEINDICE!AR$1:AS$65536,2,0),"")</f>
        <v>360.01961375980687</v>
      </c>
      <c r="AF2637" s="33">
        <f>IFERROR($AA2637/VLOOKUP(CONCATENATE("EUR",C2637),[1]GEINDICE!AR$1:AS$65536,2,0),"")</f>
        <v>60.013799034399504</v>
      </c>
      <c r="AG2637" s="48" t="str">
        <f>VLOOKUP(E2637,[1]Apresentação!AW$1:AX$65536,2,0)</f>
        <v xml:space="preserve">                    2 - LEATHER AUXILIARIES</v>
      </c>
      <c r="AH2637" s="48" t="str">
        <f t="shared" si="707"/>
        <v xml:space="preserve">         5215000023 - PROVOL LW 67 BR</v>
      </c>
      <c r="AI2637" s="49" t="str">
        <f t="shared" si="708"/>
        <v xml:space="preserve">     L00087 - BOLZANO BRASIL INDUSTRIA E COM DE COUROS E PELES LTDA</v>
      </c>
      <c r="AJ2637" t="str">
        <f t="shared" si="709"/>
        <v xml:space="preserve">     90 - SALES</v>
      </c>
      <c r="AK2637" t="str">
        <f t="shared" si="710"/>
        <v/>
      </c>
      <c r="AL2637">
        <f t="shared" si="711"/>
        <v>4</v>
      </c>
      <c r="AM2637" t="str">
        <f t="shared" si="712"/>
        <v>2025 4</v>
      </c>
      <c r="AN2637" t="str">
        <f t="shared" si="713"/>
        <v xml:space="preserve">BOLZANO </v>
      </c>
    </row>
    <row r="2638" spans="1:40" x14ac:dyDescent="0.35">
      <c r="A2638">
        <v>80937</v>
      </c>
      <c r="B2638" t="s">
        <v>274</v>
      </c>
      <c r="C2638" s="31">
        <v>45677</v>
      </c>
      <c r="D2638" t="s">
        <v>373</v>
      </c>
      <c r="E2638" t="s">
        <v>374</v>
      </c>
      <c r="F2638" t="s">
        <v>644</v>
      </c>
      <c r="G2638" t="s">
        <v>645</v>
      </c>
      <c r="H2638" t="s">
        <v>903</v>
      </c>
      <c r="I2638" t="s">
        <v>904</v>
      </c>
      <c r="J2638">
        <v>240</v>
      </c>
      <c r="K2638">
        <v>1992</v>
      </c>
      <c r="L2638">
        <v>1124.07564</v>
      </c>
      <c r="M2638">
        <v>401.18</v>
      </c>
      <c r="N2638">
        <v>8.3000000000000007</v>
      </c>
      <c r="O2638" s="32">
        <f t="shared" si="697"/>
        <v>1590.82</v>
      </c>
      <c r="P2638" s="32">
        <f t="shared" si="698"/>
        <v>466.74435999999992</v>
      </c>
      <c r="Q2638">
        <v>707567</v>
      </c>
      <c r="R2638" t="s">
        <v>312</v>
      </c>
      <c r="S2638" t="s">
        <v>312</v>
      </c>
      <c r="T2638" t="str">
        <f t="shared" si="699"/>
        <v>VEN</v>
      </c>
      <c r="U2638" t="s">
        <v>348</v>
      </c>
      <c r="V2638" s="33">
        <f t="shared" si="700"/>
        <v>1992</v>
      </c>
      <c r="W2638">
        <f t="shared" si="701"/>
        <v>240</v>
      </c>
      <c r="X2638" s="33">
        <f t="shared" si="702"/>
        <v>1590.82</v>
      </c>
      <c r="Y2638" s="33">
        <f t="shared" si="703"/>
        <v>401.18</v>
      </c>
      <c r="Z2638" s="45">
        <f t="shared" si="704"/>
        <v>0.21021303212851403</v>
      </c>
      <c r="AA2638" s="33">
        <f t="shared" si="705"/>
        <v>418.74435999999992</v>
      </c>
      <c r="AB2638" s="45">
        <f t="shared" si="706"/>
        <v>0.26322548119837563</v>
      </c>
      <c r="AC2638" s="33">
        <f>IFERROR($X2638/VLOOKUP(CONCATENATE("USD",C2638),[1]GEINDICE!AR$1:AS$65536,2,0),"")</f>
        <v>262.95414724453701</v>
      </c>
      <c r="AD2638" s="33">
        <f>IFERROR($AA2638/VLOOKUP(CONCATENATE("USD",C2638),[1]GEINDICE!AR$1:AS$65536,2,0),"")</f>
        <v>69.216231941551769</v>
      </c>
      <c r="AE2638" s="33">
        <f>IFERROR($X2638/VLOOKUP(CONCATENATE("EUR",C2638),[1]GEINDICE!AR$1:AS$65536,2,0),"")</f>
        <v>252.81609560739938</v>
      </c>
      <c r="AF2638" s="33">
        <f>IFERROR($AA2638/VLOOKUP(CONCATENATE("EUR",C2638),[1]GEINDICE!AR$1:AS$65536,2,0),"")</f>
        <v>66.547638420952239</v>
      </c>
      <c r="AG2638" s="48" t="str">
        <f>VLOOKUP(E2638,[1]Apresentação!AW$1:AX$65536,2,0)</f>
        <v xml:space="preserve">                    2 - LEATHER AUXILIARIES</v>
      </c>
      <c r="AH2638" s="48" t="str">
        <f t="shared" si="707"/>
        <v xml:space="preserve">         5215000023 - PROVOL LW 67 BR</v>
      </c>
      <c r="AI2638" s="49" t="str">
        <f t="shared" si="708"/>
        <v xml:space="preserve">     L00087 - BOLZANO BRASIL INDUSTRIA E COM DE COUROS E PELES LTDA</v>
      </c>
      <c r="AJ2638" t="str">
        <f t="shared" si="709"/>
        <v xml:space="preserve">     90 - SALES</v>
      </c>
      <c r="AK2638" t="str">
        <f t="shared" si="710"/>
        <v/>
      </c>
      <c r="AL2638">
        <f t="shared" si="711"/>
        <v>1</v>
      </c>
      <c r="AM2638" t="str">
        <f t="shared" si="712"/>
        <v>2025 1</v>
      </c>
      <c r="AN2638" t="str">
        <f t="shared" si="713"/>
        <v xml:space="preserve">BOLZANO </v>
      </c>
    </row>
    <row r="2639" spans="1:40" x14ac:dyDescent="0.35">
      <c r="A2639">
        <v>81884</v>
      </c>
      <c r="B2639" t="s">
        <v>274</v>
      </c>
      <c r="C2639" s="31">
        <v>45749</v>
      </c>
      <c r="D2639" t="s">
        <v>373</v>
      </c>
      <c r="E2639" t="s">
        <v>374</v>
      </c>
      <c r="F2639" t="s">
        <v>644</v>
      </c>
      <c r="G2639" t="s">
        <v>645</v>
      </c>
      <c r="H2639" t="s">
        <v>903</v>
      </c>
      <c r="I2639" t="s">
        <v>904</v>
      </c>
      <c r="J2639">
        <v>240</v>
      </c>
      <c r="K2639">
        <v>1992</v>
      </c>
      <c r="L2639">
        <v>1277.6256900000001</v>
      </c>
      <c r="M2639">
        <v>401.18</v>
      </c>
      <c r="N2639">
        <v>8.3000000000000007</v>
      </c>
      <c r="O2639" s="32">
        <f t="shared" si="697"/>
        <v>1590.82</v>
      </c>
      <c r="P2639" s="32">
        <f t="shared" si="698"/>
        <v>313.19430999999986</v>
      </c>
      <c r="Q2639">
        <v>724978</v>
      </c>
      <c r="R2639" t="s">
        <v>312</v>
      </c>
      <c r="S2639" t="s">
        <v>312</v>
      </c>
      <c r="T2639" t="str">
        <f t="shared" si="699"/>
        <v>VEN</v>
      </c>
      <c r="U2639" t="s">
        <v>313</v>
      </c>
      <c r="V2639" s="33">
        <f t="shared" si="700"/>
        <v>1992</v>
      </c>
      <c r="W2639">
        <f t="shared" si="701"/>
        <v>240</v>
      </c>
      <c r="X2639" s="33">
        <f t="shared" si="702"/>
        <v>1590.82</v>
      </c>
      <c r="Y2639" s="33">
        <f t="shared" si="703"/>
        <v>401.18</v>
      </c>
      <c r="Z2639" s="45">
        <f t="shared" si="704"/>
        <v>0.13312967369477904</v>
      </c>
      <c r="AA2639" s="33">
        <f t="shared" si="705"/>
        <v>265.19430999999986</v>
      </c>
      <c r="AB2639" s="45">
        <f t="shared" si="706"/>
        <v>0.1667029016482065</v>
      </c>
      <c r="AC2639" s="33">
        <f>IFERROR($X2639/VLOOKUP(CONCATENATE("USD",C2639),[1]GEINDICE!AR$1:AS$65536,2,0),"")</f>
        <v>279.46875603885951</v>
      </c>
      <c r="AD2639" s="33">
        <f>IFERROR($AA2639/VLOOKUP(CONCATENATE("USD",C2639),[1]GEINDICE!AR$1:AS$65536,2,0),"")</f>
        <v>46.588252551692612</v>
      </c>
      <c r="AE2639" s="33">
        <f>IFERROR($X2639/VLOOKUP(CONCATENATE("EUR",C2639),[1]GEINDICE!AR$1:AS$65536,2,0),"")</f>
        <v>257.14793741109531</v>
      </c>
      <c r="AF2639" s="33">
        <f>IFERROR($AA2639/VLOOKUP(CONCATENATE("EUR",C2639),[1]GEINDICE!AR$1:AS$65536,2,0),"")</f>
        <v>42.867307319280982</v>
      </c>
      <c r="AG2639" s="48" t="str">
        <f>VLOOKUP(E2639,[1]Apresentação!AW$1:AX$65536,2,0)</f>
        <v xml:space="preserve">                    2 - LEATHER AUXILIARIES</v>
      </c>
      <c r="AH2639" s="48" t="str">
        <f t="shared" si="707"/>
        <v xml:space="preserve">         5215000023 - PROVOL LW 67 BR</v>
      </c>
      <c r="AI2639" s="49" t="str">
        <f t="shared" si="708"/>
        <v xml:space="preserve">     L00087 - BOLZANO BRASIL INDUSTRIA E COM DE COUROS E PELES LTDA</v>
      </c>
      <c r="AJ2639" t="str">
        <f t="shared" si="709"/>
        <v xml:space="preserve">     90 - SALES</v>
      </c>
      <c r="AK2639" t="str">
        <f t="shared" si="710"/>
        <v/>
      </c>
      <c r="AL2639">
        <f t="shared" si="711"/>
        <v>4</v>
      </c>
      <c r="AM2639" t="str">
        <f t="shared" si="712"/>
        <v>2025 4</v>
      </c>
      <c r="AN2639" t="str">
        <f t="shared" si="713"/>
        <v xml:space="preserve">BOLZANO </v>
      </c>
    </row>
    <row r="2640" spans="1:40" x14ac:dyDescent="0.35">
      <c r="A2640">
        <v>82345</v>
      </c>
      <c r="B2640" t="s">
        <v>274</v>
      </c>
      <c r="C2640" s="31">
        <v>45786</v>
      </c>
      <c r="D2640" t="s">
        <v>373</v>
      </c>
      <c r="E2640" t="s">
        <v>374</v>
      </c>
      <c r="F2640" t="s">
        <v>644</v>
      </c>
      <c r="G2640" t="s">
        <v>645</v>
      </c>
      <c r="H2640" t="s">
        <v>903</v>
      </c>
      <c r="I2640" t="s">
        <v>904</v>
      </c>
      <c r="J2640">
        <v>360</v>
      </c>
      <c r="K2640">
        <v>2988</v>
      </c>
      <c r="L2640">
        <v>1870.17959</v>
      </c>
      <c r="M2640">
        <v>601.79</v>
      </c>
      <c r="N2640">
        <v>8.3000000000000007</v>
      </c>
      <c r="O2640" s="32">
        <f t="shared" si="697"/>
        <v>2386.21</v>
      </c>
      <c r="P2640" s="32">
        <f t="shared" si="698"/>
        <v>516.03041000000007</v>
      </c>
      <c r="Q2640">
        <v>738236</v>
      </c>
      <c r="R2640" t="s">
        <v>312</v>
      </c>
      <c r="S2640" t="s">
        <v>312</v>
      </c>
      <c r="T2640" t="str">
        <f t="shared" si="699"/>
        <v>VEN</v>
      </c>
      <c r="U2640" t="s">
        <v>437</v>
      </c>
      <c r="V2640" s="33">
        <f t="shared" si="700"/>
        <v>2988</v>
      </c>
      <c r="W2640">
        <f t="shared" si="701"/>
        <v>360</v>
      </c>
      <c r="X2640" s="33">
        <f t="shared" si="702"/>
        <v>2386.21</v>
      </c>
      <c r="Y2640" s="33">
        <f t="shared" si="703"/>
        <v>601.79</v>
      </c>
      <c r="Z2640" s="45">
        <f t="shared" si="704"/>
        <v>0.14860455488621155</v>
      </c>
      <c r="AA2640" s="33">
        <f t="shared" si="705"/>
        <v>444.03041000000007</v>
      </c>
      <c r="AB2640" s="45">
        <f t="shared" si="706"/>
        <v>0.18608186622300638</v>
      </c>
      <c r="AC2640" s="33">
        <f>IFERROR($X2640/VLOOKUP(CONCATENATE("USD",C2640),[1]GEINDICE!AR$1:AS$65536,2,0),"")</f>
        <v>422.25584399497438</v>
      </c>
      <c r="AD2640" s="33">
        <f>IFERROR($AA2640/VLOOKUP(CONCATENATE("USD",C2640),[1]GEINDICE!AR$1:AS$65536,2,0),"")</f>
        <v>78.574155474155475</v>
      </c>
      <c r="AE2640" s="33">
        <f>IFERROR($X2640/VLOOKUP(CONCATENATE("EUR",C2640),[1]GEINDICE!AR$1:AS$65536,2,0),"")</f>
        <v>374.67183770883054</v>
      </c>
      <c r="AF2640" s="33">
        <f>IFERROR($AA2640/VLOOKUP(CONCATENATE("EUR",C2640),[1]GEINDICE!AR$1:AS$65536,2,0),"")</f>
        <v>69.71963478206257</v>
      </c>
      <c r="AG2640" s="48" t="str">
        <f>VLOOKUP(E2640,[1]Apresentação!AW$1:AX$65536,2,0)</f>
        <v xml:space="preserve">                    2 - LEATHER AUXILIARIES</v>
      </c>
      <c r="AH2640" s="48" t="str">
        <f t="shared" si="707"/>
        <v xml:space="preserve">         5215000023 - PROVOL LW 67 BR</v>
      </c>
      <c r="AI2640" s="49" t="str">
        <f t="shared" si="708"/>
        <v xml:space="preserve">     L00087 - BOLZANO BRASIL INDUSTRIA E COM DE COUROS E PELES LTDA</v>
      </c>
      <c r="AJ2640" t="str">
        <f t="shared" si="709"/>
        <v xml:space="preserve">     90 - SALES</v>
      </c>
      <c r="AK2640" t="str">
        <f t="shared" si="710"/>
        <v/>
      </c>
      <c r="AL2640">
        <f t="shared" si="711"/>
        <v>5</v>
      </c>
      <c r="AM2640" t="str">
        <f t="shared" si="712"/>
        <v>2025 5</v>
      </c>
      <c r="AN2640" t="str">
        <f t="shared" si="713"/>
        <v xml:space="preserve">BOLZANO </v>
      </c>
    </row>
    <row r="2641" spans="1:40" x14ac:dyDescent="0.35">
      <c r="A2641">
        <v>82565</v>
      </c>
      <c r="B2641" t="s">
        <v>274</v>
      </c>
      <c r="C2641" s="31">
        <v>45805</v>
      </c>
      <c r="D2641" t="s">
        <v>373</v>
      </c>
      <c r="E2641" t="s">
        <v>374</v>
      </c>
      <c r="F2641" t="s">
        <v>644</v>
      </c>
      <c r="G2641" t="s">
        <v>645</v>
      </c>
      <c r="H2641" t="s">
        <v>903</v>
      </c>
      <c r="I2641" t="s">
        <v>904</v>
      </c>
      <c r="J2641">
        <v>240</v>
      </c>
      <c r="K2641">
        <v>1992</v>
      </c>
      <c r="L2641">
        <v>1246.7864</v>
      </c>
      <c r="M2641">
        <v>401.18</v>
      </c>
      <c r="N2641">
        <v>8.3000000000000007</v>
      </c>
      <c r="O2641" s="32">
        <f t="shared" si="697"/>
        <v>1590.82</v>
      </c>
      <c r="P2641" s="32">
        <f t="shared" si="698"/>
        <v>344.03359999999998</v>
      </c>
      <c r="Q2641">
        <v>739795</v>
      </c>
      <c r="R2641" t="s">
        <v>312</v>
      </c>
      <c r="S2641" t="s">
        <v>312</v>
      </c>
      <c r="T2641" t="str">
        <f t="shared" si="699"/>
        <v>VEN</v>
      </c>
      <c r="U2641" t="s">
        <v>313</v>
      </c>
      <c r="V2641" s="33">
        <f t="shared" si="700"/>
        <v>1992</v>
      </c>
      <c r="W2641">
        <f t="shared" si="701"/>
        <v>240</v>
      </c>
      <c r="X2641" s="33">
        <f t="shared" si="702"/>
        <v>1590.82</v>
      </c>
      <c r="Y2641" s="33">
        <f t="shared" si="703"/>
        <v>401.18</v>
      </c>
      <c r="Z2641" s="45">
        <f t="shared" si="704"/>
        <v>0.14861124497991968</v>
      </c>
      <c r="AA2641" s="33">
        <f t="shared" si="705"/>
        <v>296.03359999999998</v>
      </c>
      <c r="AB2641" s="45">
        <f t="shared" si="706"/>
        <v>0.18608868382343696</v>
      </c>
      <c r="AC2641" s="33">
        <f>IFERROR($X2641/VLOOKUP(CONCATENATE("USD",C2641),[1]GEINDICE!AR$1:AS$65536,2,0),"")</f>
        <v>279.40494590417308</v>
      </c>
      <c r="AD2641" s="33">
        <f>IFERROR($AA2641/VLOOKUP(CONCATENATE("USD",C2641),[1]GEINDICE!AR$1:AS$65536,2,0),"")</f>
        <v>51.994098637066173</v>
      </c>
      <c r="AE2641" s="33">
        <f>IFERROR($X2641/VLOOKUP(CONCATENATE("EUR",C2641),[1]GEINDICE!AR$1:AS$65536,2,0),"")</f>
        <v>247.5676180397771</v>
      </c>
      <c r="AF2641" s="33">
        <f>IFERROR($AA2641/VLOOKUP(CONCATENATE("EUR",C2641),[1]GEINDICE!AR$1:AS$65536,2,0),"")</f>
        <v>46.06953219832549</v>
      </c>
      <c r="AG2641" s="48" t="str">
        <f>VLOOKUP(E2641,[1]Apresentação!AW$1:AX$65536,2,0)</f>
        <v xml:space="preserve">                    2 - LEATHER AUXILIARIES</v>
      </c>
      <c r="AH2641" s="48" t="str">
        <f t="shared" si="707"/>
        <v xml:space="preserve">         5215000023 - PROVOL LW 67 BR</v>
      </c>
      <c r="AI2641" s="49" t="str">
        <f t="shared" si="708"/>
        <v xml:space="preserve">     L00087 - BOLZANO BRASIL INDUSTRIA E COM DE COUROS E PELES LTDA</v>
      </c>
      <c r="AJ2641" t="str">
        <f t="shared" si="709"/>
        <v xml:space="preserve">     90 - SALES</v>
      </c>
      <c r="AK2641" t="str">
        <f t="shared" si="710"/>
        <v/>
      </c>
      <c r="AL2641">
        <f t="shared" si="711"/>
        <v>5</v>
      </c>
      <c r="AM2641" t="str">
        <f t="shared" si="712"/>
        <v>2025 5</v>
      </c>
      <c r="AN2641" t="str">
        <f t="shared" si="713"/>
        <v xml:space="preserve">BOLZANO </v>
      </c>
    </row>
    <row r="2642" spans="1:40" x14ac:dyDescent="0.35">
      <c r="A2642">
        <v>82453</v>
      </c>
      <c r="B2642" t="s">
        <v>274</v>
      </c>
      <c r="C2642" s="31">
        <v>45796</v>
      </c>
      <c r="D2642" t="s">
        <v>373</v>
      </c>
      <c r="E2642" t="s">
        <v>374</v>
      </c>
      <c r="F2642" t="s">
        <v>644</v>
      </c>
      <c r="G2642" t="s">
        <v>645</v>
      </c>
      <c r="H2642" t="s">
        <v>903</v>
      </c>
      <c r="I2642" t="s">
        <v>904</v>
      </c>
      <c r="J2642">
        <v>360</v>
      </c>
      <c r="K2642">
        <v>2988</v>
      </c>
      <c r="L2642">
        <v>1870.17959</v>
      </c>
      <c r="M2642">
        <v>601.79</v>
      </c>
      <c r="N2642">
        <v>8.3000000000000007</v>
      </c>
      <c r="O2642" s="32">
        <f t="shared" si="697"/>
        <v>2386.21</v>
      </c>
      <c r="P2642" s="32">
        <f t="shared" si="698"/>
        <v>516.03041000000007</v>
      </c>
      <c r="Q2642">
        <v>739001</v>
      </c>
      <c r="R2642" t="s">
        <v>312</v>
      </c>
      <c r="S2642" t="s">
        <v>312</v>
      </c>
      <c r="T2642" t="str">
        <f t="shared" si="699"/>
        <v>VEN</v>
      </c>
      <c r="U2642" t="s">
        <v>437</v>
      </c>
      <c r="V2642" s="33">
        <f t="shared" si="700"/>
        <v>2988</v>
      </c>
      <c r="W2642">
        <f t="shared" si="701"/>
        <v>360</v>
      </c>
      <c r="X2642" s="33">
        <f t="shared" si="702"/>
        <v>2386.21</v>
      </c>
      <c r="Y2642" s="33">
        <f t="shared" si="703"/>
        <v>601.79</v>
      </c>
      <c r="Z2642" s="45">
        <f t="shared" si="704"/>
        <v>0.14860455488621155</v>
      </c>
      <c r="AA2642" s="33">
        <f t="shared" si="705"/>
        <v>444.03041000000007</v>
      </c>
      <c r="AB2642" s="45">
        <f t="shared" si="706"/>
        <v>0.18608186622300638</v>
      </c>
      <c r="AC2642" s="33">
        <f>IFERROR($X2642/VLOOKUP(CONCATENATE("USD",C2642),[1]GEINDICE!AR$1:AS$65536,2,0),"")</f>
        <v>421.65892102984571</v>
      </c>
      <c r="AD2642" s="33">
        <f>IFERROR($AA2642/VLOOKUP(CONCATENATE("USD",C2642),[1]GEINDICE!AR$1:AS$65536,2,0),"")</f>
        <v>78.46307893481297</v>
      </c>
      <c r="AE2642" s="33">
        <f>IFERROR($X2642/VLOOKUP(CONCATENATE("EUR",C2642),[1]GEINDICE!AR$1:AS$65536,2,0),"")</f>
        <v>375.24335204667324</v>
      </c>
      <c r="AF2642" s="33">
        <f>IFERROR($AA2642/VLOOKUP(CONCATENATE("EUR",C2642),[1]GEINDICE!AR$1:AS$65536,2,0),"")</f>
        <v>69.825983236621539</v>
      </c>
      <c r="AG2642" s="48" t="str">
        <f>VLOOKUP(E2642,[1]Apresentação!AW$1:AX$65536,2,0)</f>
        <v xml:space="preserve">                    2 - LEATHER AUXILIARIES</v>
      </c>
      <c r="AH2642" s="48" t="str">
        <f t="shared" si="707"/>
        <v xml:space="preserve">         5215000023 - PROVOL LW 67 BR</v>
      </c>
      <c r="AI2642" s="49" t="str">
        <f t="shared" si="708"/>
        <v xml:space="preserve">     L00087 - BOLZANO BRASIL INDUSTRIA E COM DE COUROS E PELES LTDA</v>
      </c>
      <c r="AJ2642" t="str">
        <f t="shared" si="709"/>
        <v xml:space="preserve">     90 - SALES</v>
      </c>
      <c r="AK2642" t="str">
        <f t="shared" si="710"/>
        <v/>
      </c>
      <c r="AL2642">
        <f t="shared" si="711"/>
        <v>5</v>
      </c>
      <c r="AM2642" t="str">
        <f t="shared" si="712"/>
        <v>2025 5</v>
      </c>
      <c r="AN2642" t="str">
        <f t="shared" si="713"/>
        <v xml:space="preserve">BOLZANO </v>
      </c>
    </row>
    <row r="2643" spans="1:40" x14ac:dyDescent="0.35">
      <c r="A2643">
        <v>82845</v>
      </c>
      <c r="B2643" t="s">
        <v>274</v>
      </c>
      <c r="C2643" s="31">
        <v>45831</v>
      </c>
      <c r="D2643" t="s">
        <v>373</v>
      </c>
      <c r="E2643" t="s">
        <v>374</v>
      </c>
      <c r="F2643" t="s">
        <v>644</v>
      </c>
      <c r="G2643" t="s">
        <v>645</v>
      </c>
      <c r="H2643" t="s">
        <v>903</v>
      </c>
      <c r="I2643" t="s">
        <v>904</v>
      </c>
      <c r="J2643">
        <v>120</v>
      </c>
      <c r="K2643">
        <v>996</v>
      </c>
      <c r="L2643">
        <v>623.39319999999998</v>
      </c>
      <c r="M2643">
        <v>200.59</v>
      </c>
      <c r="N2643">
        <v>8.3000000000000007</v>
      </c>
      <c r="O2643" s="32">
        <f t="shared" si="697"/>
        <v>795.41</v>
      </c>
      <c r="P2643" s="32">
        <f t="shared" si="698"/>
        <v>172.01679999999999</v>
      </c>
      <c r="Q2643">
        <v>741790</v>
      </c>
      <c r="R2643" t="s">
        <v>312</v>
      </c>
      <c r="S2643" t="s">
        <v>312</v>
      </c>
      <c r="T2643" t="str">
        <f t="shared" si="699"/>
        <v>VEN</v>
      </c>
      <c r="U2643" t="s">
        <v>313</v>
      </c>
      <c r="V2643" s="33">
        <f t="shared" si="700"/>
        <v>996</v>
      </c>
      <c r="W2643">
        <f t="shared" si="701"/>
        <v>120</v>
      </c>
      <c r="X2643" s="33">
        <f t="shared" si="702"/>
        <v>795.41</v>
      </c>
      <c r="Y2643" s="33">
        <f t="shared" si="703"/>
        <v>200.59</v>
      </c>
      <c r="Z2643" s="45">
        <f t="shared" si="704"/>
        <v>0.14861124497991968</v>
      </c>
      <c r="AA2643" s="33">
        <f t="shared" si="705"/>
        <v>148.01679999999999</v>
      </c>
      <c r="AB2643" s="45">
        <f t="shared" si="706"/>
        <v>0.18608868382343696</v>
      </c>
      <c r="AC2643" s="33">
        <f>IFERROR($X2643/VLOOKUP(CONCATENATE("USD",C2643),[1]GEINDICE!AR$1:AS$65536,2,0),"")</f>
        <v>144.06208682737761</v>
      </c>
      <c r="AD2643" s="33">
        <f>IFERROR($AA2643/VLOOKUP(CONCATENATE("USD",C2643),[1]GEINDICE!AR$1:AS$65536,2,0),"")</f>
        <v>26.808324126564393</v>
      </c>
      <c r="AE2643" s="33">
        <f>IFERROR($X2643/VLOOKUP(CONCATENATE("EUR",C2643),[1]GEINDICE!AR$1:AS$65536,2,0),"")</f>
        <v>124.84853241249409</v>
      </c>
      <c r="AF2643" s="33">
        <f>IFERROR($AA2643/VLOOKUP(CONCATENATE("EUR",C2643),[1]GEINDICE!AR$1:AS$65536,2,0),"")</f>
        <v>23.232899073928735</v>
      </c>
      <c r="AG2643" s="48" t="str">
        <f>VLOOKUP(E2643,[1]Apresentação!AW$1:AX$65536,2,0)</f>
        <v xml:space="preserve">                    2 - LEATHER AUXILIARIES</v>
      </c>
      <c r="AH2643" s="48" t="str">
        <f t="shared" si="707"/>
        <v xml:space="preserve">         5215000023 - PROVOL LW 67 BR</v>
      </c>
      <c r="AI2643" s="49" t="str">
        <f t="shared" si="708"/>
        <v xml:space="preserve">     L00087 - BOLZANO BRASIL INDUSTRIA E COM DE COUROS E PELES LTDA</v>
      </c>
      <c r="AJ2643" t="str">
        <f t="shared" si="709"/>
        <v xml:space="preserve">     90 - SALES</v>
      </c>
      <c r="AK2643" t="str">
        <f t="shared" si="710"/>
        <v/>
      </c>
      <c r="AL2643">
        <f t="shared" si="711"/>
        <v>6</v>
      </c>
      <c r="AM2643" t="str">
        <f t="shared" si="712"/>
        <v>2025 6</v>
      </c>
      <c r="AN2643" t="str">
        <f t="shared" si="713"/>
        <v xml:space="preserve">BOLZANO </v>
      </c>
    </row>
    <row r="2644" spans="1:40" x14ac:dyDescent="0.35">
      <c r="A2644">
        <v>80753</v>
      </c>
      <c r="B2644" t="s">
        <v>274</v>
      </c>
      <c r="C2644" s="31">
        <v>45663</v>
      </c>
      <c r="D2644" t="s">
        <v>373</v>
      </c>
      <c r="E2644" t="s">
        <v>374</v>
      </c>
      <c r="F2644" t="s">
        <v>464</v>
      </c>
      <c r="G2644" t="s">
        <v>465</v>
      </c>
      <c r="H2644" t="s">
        <v>903</v>
      </c>
      <c r="I2644" t="s">
        <v>904</v>
      </c>
      <c r="J2644">
        <v>1000</v>
      </c>
      <c r="K2644">
        <v>10281.02</v>
      </c>
      <c r="L2644">
        <v>4684.0374400000001</v>
      </c>
      <c r="M2644">
        <v>1233.73</v>
      </c>
      <c r="N2644">
        <v>10.28102</v>
      </c>
      <c r="O2644" s="32">
        <f t="shared" si="697"/>
        <v>9047.2900000000009</v>
      </c>
      <c r="P2644" s="32">
        <f t="shared" si="698"/>
        <v>4363.2525600000008</v>
      </c>
      <c r="Q2644">
        <v>706248</v>
      </c>
      <c r="R2644" t="s">
        <v>312</v>
      </c>
      <c r="S2644" t="s">
        <v>431</v>
      </c>
      <c r="T2644" t="str">
        <f t="shared" si="699"/>
        <v>VEN</v>
      </c>
      <c r="U2644" t="s">
        <v>432</v>
      </c>
      <c r="V2644" s="33">
        <f t="shared" si="700"/>
        <v>10281.02</v>
      </c>
      <c r="W2644">
        <f t="shared" si="701"/>
        <v>1000</v>
      </c>
      <c r="X2644" s="33">
        <f t="shared" si="702"/>
        <v>9047.2900000000009</v>
      </c>
      <c r="Y2644" s="33">
        <f t="shared" si="703"/>
        <v>1233.73</v>
      </c>
      <c r="Z2644" s="45">
        <f t="shared" si="704"/>
        <v>0.40494547817239929</v>
      </c>
      <c r="AA2644" s="33">
        <f t="shared" si="705"/>
        <v>4163.2525600000008</v>
      </c>
      <c r="AB2644" s="45">
        <f t="shared" si="706"/>
        <v>0.460165702657923</v>
      </c>
      <c r="AC2644" s="33">
        <f>IFERROR($X2644/VLOOKUP(CONCATENATE("USD",C2644),[1]GEINDICE!AR$1:AS$65536,2,0),"")</f>
        <v>1480.2745463767405</v>
      </c>
      <c r="AD2644" s="33">
        <f>IFERROR($AA2644/VLOOKUP(CONCATENATE("USD",C2644),[1]GEINDICE!AR$1:AS$65536,2,0),"")</f>
        <v>681.17157676009106</v>
      </c>
      <c r="AE2644" s="33">
        <f>IFERROR($X2644/VLOOKUP(CONCATENATE("EUR",C2644),[1]GEINDICE!AR$1:AS$65536,2,0),"")</f>
        <v>1424.0300316371022</v>
      </c>
      <c r="AF2644" s="33">
        <f>IFERROR($AA2644/VLOOKUP(CONCATENATE("EUR",C2644),[1]GEINDICE!AR$1:AS$65536,2,0),"")</f>
        <v>655.28978011427148</v>
      </c>
      <c r="AG2644" s="48" t="str">
        <f>VLOOKUP(E2644,[1]Apresentação!AW$1:AX$65536,2,0)</f>
        <v xml:space="preserve">                    2 - LEATHER AUXILIARIES</v>
      </c>
      <c r="AH2644" s="48" t="str">
        <f t="shared" si="707"/>
        <v xml:space="preserve">         5215000023 - PROVOL LW 67 BR</v>
      </c>
      <c r="AI2644" s="49" t="str">
        <f t="shared" si="708"/>
        <v xml:space="preserve">     ZC0056 - IND E COM DE COUROS DOWIDI LTDA</v>
      </c>
      <c r="AJ2644" t="str">
        <f t="shared" si="709"/>
        <v xml:space="preserve">     90 - SALES</v>
      </c>
      <c r="AK2644" t="str">
        <f t="shared" si="710"/>
        <v/>
      </c>
      <c r="AL2644">
        <f t="shared" si="711"/>
        <v>1</v>
      </c>
      <c r="AM2644" t="str">
        <f t="shared" si="712"/>
        <v>2025 1</v>
      </c>
      <c r="AN2644" t="str">
        <f t="shared" si="713"/>
        <v xml:space="preserve">IND </v>
      </c>
    </row>
    <row r="2645" spans="1:40" x14ac:dyDescent="0.35">
      <c r="A2645">
        <v>82142</v>
      </c>
      <c r="B2645" t="s">
        <v>274</v>
      </c>
      <c r="C2645" s="31">
        <v>45770</v>
      </c>
      <c r="D2645" t="s">
        <v>373</v>
      </c>
      <c r="E2645" t="s">
        <v>374</v>
      </c>
      <c r="F2645" t="s">
        <v>464</v>
      </c>
      <c r="G2645" t="s">
        <v>465</v>
      </c>
      <c r="H2645" t="s">
        <v>903</v>
      </c>
      <c r="I2645" t="s">
        <v>904</v>
      </c>
      <c r="J2645">
        <v>1000</v>
      </c>
      <c r="K2645">
        <v>9601.83</v>
      </c>
      <c r="L2645">
        <v>5194.9433099999997</v>
      </c>
      <c r="M2645">
        <v>1152.23</v>
      </c>
      <c r="N2645">
        <v>9.6018299999999996</v>
      </c>
      <c r="O2645" s="32">
        <f t="shared" si="697"/>
        <v>8449.6</v>
      </c>
      <c r="P2645" s="32">
        <f t="shared" si="698"/>
        <v>3254.6566900000007</v>
      </c>
      <c r="Q2645">
        <v>732707</v>
      </c>
      <c r="R2645" t="s">
        <v>312</v>
      </c>
      <c r="S2645" t="s">
        <v>431</v>
      </c>
      <c r="T2645" t="str">
        <f t="shared" si="699"/>
        <v>VEN</v>
      </c>
      <c r="U2645" t="s">
        <v>432</v>
      </c>
      <c r="V2645" s="33">
        <f t="shared" si="700"/>
        <v>9601.83</v>
      </c>
      <c r="W2645">
        <f t="shared" si="701"/>
        <v>1000</v>
      </c>
      <c r="X2645" s="33">
        <f t="shared" si="702"/>
        <v>8449.6</v>
      </c>
      <c r="Y2645" s="33">
        <f t="shared" si="703"/>
        <v>1152.23</v>
      </c>
      <c r="Z2645" s="45">
        <f t="shared" si="704"/>
        <v>0.31813276115073907</v>
      </c>
      <c r="AA2645" s="33">
        <f t="shared" si="705"/>
        <v>3054.6566900000007</v>
      </c>
      <c r="AB2645" s="45">
        <f t="shared" si="706"/>
        <v>0.36151494626964598</v>
      </c>
      <c r="AC2645" s="33">
        <f>IFERROR($X2645/VLOOKUP(CONCATENATE("USD",C2645),[1]GEINDICE!AR$1:AS$65536,2,0),"")</f>
        <v>1485.5133614627284</v>
      </c>
      <c r="AD2645" s="33">
        <f>IFERROR($AA2645/VLOOKUP(CONCATENATE("USD",C2645),[1]GEINDICE!AR$1:AS$65536,2,0),"")</f>
        <v>537.0352830520394</v>
      </c>
      <c r="AE2645" s="33">
        <f>IFERROR($X2645/VLOOKUP(CONCATENATE("EUR",C2645),[1]GEINDICE!AR$1:AS$65536,2,0),"")</f>
        <v>1308.8182902461315</v>
      </c>
      <c r="AF2645" s="33">
        <f>IFERROR($AA2645/VLOOKUP(CONCATENATE("EUR",C2645),[1]GEINDICE!AR$1:AS$65536,2,0),"")</f>
        <v>473.1573738750601</v>
      </c>
      <c r="AG2645" s="48" t="str">
        <f>VLOOKUP(E2645,[1]Apresentação!AW$1:AX$65536,2,0)</f>
        <v xml:space="preserve">                    2 - LEATHER AUXILIARIES</v>
      </c>
      <c r="AH2645" s="48" t="str">
        <f t="shared" si="707"/>
        <v xml:space="preserve">         5215000023 - PROVOL LW 67 BR</v>
      </c>
      <c r="AI2645" s="49" t="str">
        <f t="shared" si="708"/>
        <v xml:space="preserve">     ZC0056 - IND E COM DE COUROS DOWIDI LTDA</v>
      </c>
      <c r="AJ2645" t="str">
        <f t="shared" si="709"/>
        <v xml:space="preserve">     90 - SALES</v>
      </c>
      <c r="AK2645" t="str">
        <f t="shared" si="710"/>
        <v/>
      </c>
      <c r="AL2645">
        <f t="shared" si="711"/>
        <v>4</v>
      </c>
      <c r="AM2645" t="str">
        <f t="shared" si="712"/>
        <v>2025 4</v>
      </c>
      <c r="AN2645" t="str">
        <f t="shared" si="713"/>
        <v xml:space="preserve">IND </v>
      </c>
    </row>
    <row r="2646" spans="1:40" x14ac:dyDescent="0.35">
      <c r="A2646">
        <v>80890</v>
      </c>
      <c r="B2646" t="s">
        <v>274</v>
      </c>
      <c r="C2646" s="31">
        <v>45672</v>
      </c>
      <c r="D2646" t="s">
        <v>373</v>
      </c>
      <c r="E2646" t="s">
        <v>374</v>
      </c>
      <c r="F2646" t="s">
        <v>464</v>
      </c>
      <c r="G2646" t="s">
        <v>465</v>
      </c>
      <c r="H2646" t="s">
        <v>903</v>
      </c>
      <c r="I2646" t="s">
        <v>904</v>
      </c>
      <c r="J2646">
        <v>1000</v>
      </c>
      <c r="K2646">
        <v>10132.06</v>
      </c>
      <c r="L2646">
        <v>4683.8874400000004</v>
      </c>
      <c r="M2646">
        <v>1215.8599999999999</v>
      </c>
      <c r="N2646">
        <v>10.132059999999999</v>
      </c>
      <c r="O2646" s="32">
        <f t="shared" si="697"/>
        <v>8916.1999999999989</v>
      </c>
      <c r="P2646" s="32">
        <f t="shared" si="698"/>
        <v>4232.3125599999985</v>
      </c>
      <c r="Q2646">
        <v>707192</v>
      </c>
      <c r="R2646" t="s">
        <v>312</v>
      </c>
      <c r="S2646" t="s">
        <v>431</v>
      </c>
      <c r="T2646" t="str">
        <f t="shared" si="699"/>
        <v>VEN</v>
      </c>
      <c r="U2646" t="s">
        <v>432</v>
      </c>
      <c r="V2646" s="33">
        <f t="shared" si="700"/>
        <v>10132.06</v>
      </c>
      <c r="W2646">
        <f t="shared" si="701"/>
        <v>1000</v>
      </c>
      <c r="X2646" s="33">
        <f t="shared" si="702"/>
        <v>8916.1999999999989</v>
      </c>
      <c r="Y2646" s="33">
        <f t="shared" si="703"/>
        <v>1215.8599999999999</v>
      </c>
      <c r="Z2646" s="45">
        <f t="shared" si="704"/>
        <v>0.39797559035378777</v>
      </c>
      <c r="AA2646" s="33">
        <f t="shared" si="705"/>
        <v>4032.3125599999985</v>
      </c>
      <c r="AB2646" s="45">
        <f t="shared" si="706"/>
        <v>0.45224563827639563</v>
      </c>
      <c r="AC2646" s="33">
        <f>IFERROR($X2646/VLOOKUP(CONCATENATE("USD",C2646),[1]GEINDICE!AR$1:AS$65536,2,0),"")</f>
        <v>1476.7543932292097</v>
      </c>
      <c r="AD2646" s="33">
        <f>IFERROR($AA2646/VLOOKUP(CONCATENATE("USD",C2646),[1]GEINDICE!AR$1:AS$65536,2,0),"")</f>
        <v>667.85573314341525</v>
      </c>
      <c r="AE2646" s="33">
        <f>IFERROR($X2646/VLOOKUP(CONCATENATE("EUR",C2646),[1]GEINDICE!AR$1:AS$65536,2,0),"")</f>
        <v>1432.7585929842037</v>
      </c>
      <c r="AF2646" s="33">
        <f>IFERROR($AA2646/VLOOKUP(CONCATENATE("EUR",C2646),[1]GEINDICE!AR$1:AS$65536,2,0),"")</f>
        <v>647.95882438013177</v>
      </c>
      <c r="AG2646" s="48" t="str">
        <f>VLOOKUP(E2646,[1]Apresentação!AW$1:AX$65536,2,0)</f>
        <v xml:space="preserve">                    2 - LEATHER AUXILIARIES</v>
      </c>
      <c r="AH2646" s="48" t="str">
        <f t="shared" si="707"/>
        <v xml:space="preserve">         5215000023 - PROVOL LW 67 BR</v>
      </c>
      <c r="AI2646" s="49" t="str">
        <f t="shared" si="708"/>
        <v xml:space="preserve">     ZC0056 - IND E COM DE COUROS DOWIDI LTDA</v>
      </c>
      <c r="AJ2646" t="str">
        <f t="shared" si="709"/>
        <v xml:space="preserve">     90 - SALES</v>
      </c>
      <c r="AK2646" t="str">
        <f t="shared" si="710"/>
        <v/>
      </c>
      <c r="AL2646">
        <f t="shared" si="711"/>
        <v>1</v>
      </c>
      <c r="AM2646" t="str">
        <f t="shared" si="712"/>
        <v>2025 1</v>
      </c>
      <c r="AN2646" t="str">
        <f t="shared" si="713"/>
        <v xml:space="preserve">IND </v>
      </c>
    </row>
    <row r="2647" spans="1:40" x14ac:dyDescent="0.35">
      <c r="A2647">
        <v>81841</v>
      </c>
      <c r="B2647" t="s">
        <v>274</v>
      </c>
      <c r="C2647" s="31">
        <v>45747</v>
      </c>
      <c r="D2647" t="s">
        <v>373</v>
      </c>
      <c r="E2647" t="s">
        <v>374</v>
      </c>
      <c r="F2647" t="s">
        <v>464</v>
      </c>
      <c r="G2647" t="s">
        <v>465</v>
      </c>
      <c r="H2647" t="s">
        <v>903</v>
      </c>
      <c r="I2647" t="s">
        <v>904</v>
      </c>
      <c r="J2647">
        <v>1000</v>
      </c>
      <c r="K2647">
        <v>9629.2199999999993</v>
      </c>
      <c r="L2647">
        <v>5323.4403700000003</v>
      </c>
      <c r="M2647">
        <v>1155.52</v>
      </c>
      <c r="N2647">
        <v>9.6292200000000001</v>
      </c>
      <c r="O2647" s="32">
        <f t="shared" si="697"/>
        <v>8473.6999999999989</v>
      </c>
      <c r="P2647" s="32">
        <f t="shared" si="698"/>
        <v>3150.2596299999987</v>
      </c>
      <c r="Q2647">
        <v>724183</v>
      </c>
      <c r="R2647" t="s">
        <v>312</v>
      </c>
      <c r="S2647" t="s">
        <v>431</v>
      </c>
      <c r="T2647" t="str">
        <f t="shared" si="699"/>
        <v>VEN</v>
      </c>
      <c r="U2647" t="s">
        <v>387</v>
      </c>
      <c r="V2647" s="33">
        <f t="shared" si="700"/>
        <v>9629.2199999999993</v>
      </c>
      <c r="W2647">
        <f t="shared" si="701"/>
        <v>1000</v>
      </c>
      <c r="X2647" s="33">
        <f t="shared" si="702"/>
        <v>8473.6999999999989</v>
      </c>
      <c r="Y2647" s="33">
        <f t="shared" si="703"/>
        <v>1155.52</v>
      </c>
      <c r="Z2647" s="45">
        <f t="shared" si="704"/>
        <v>0.30638614861847574</v>
      </c>
      <c r="AA2647" s="33">
        <f t="shared" si="705"/>
        <v>2950.2596299999987</v>
      </c>
      <c r="AB2647" s="45">
        <f t="shared" si="706"/>
        <v>0.34816663677024196</v>
      </c>
      <c r="AC2647" s="33">
        <f>IFERROR($X2647/VLOOKUP(CONCATENATE("USD",C2647),[1]GEINDICE!AR$1:AS$65536,2,0),"")</f>
        <v>1475.6887604054193</v>
      </c>
      <c r="AD2647" s="33">
        <f>IFERROR($AA2647/VLOOKUP(CONCATENATE("USD",C2647),[1]GEINDICE!AR$1:AS$65536,2,0),"")</f>
        <v>513.78559263000216</v>
      </c>
      <c r="AE2647" s="33">
        <f>IFERROR($X2647/VLOOKUP(CONCATENATE("EUR",C2647),[1]GEINDICE!AR$1:AS$65536,2,0),"")</f>
        <v>1366.8801316277643</v>
      </c>
      <c r="AF2647" s="33">
        <f>IFERROR($AA2647/VLOOKUP(CONCATENATE("EUR",C2647),[1]GEINDICE!AR$1:AS$65536,2,0),"")</f>
        <v>475.90205829690427</v>
      </c>
      <c r="AG2647" s="48" t="str">
        <f>VLOOKUP(E2647,[1]Apresentação!AW$1:AX$65536,2,0)</f>
        <v xml:space="preserve">                    2 - LEATHER AUXILIARIES</v>
      </c>
      <c r="AH2647" s="48" t="str">
        <f t="shared" si="707"/>
        <v xml:space="preserve">         5215000023 - PROVOL LW 67 BR</v>
      </c>
      <c r="AI2647" s="49" t="str">
        <f t="shared" si="708"/>
        <v xml:space="preserve">     ZC0056 - IND E COM DE COUROS DOWIDI LTDA</v>
      </c>
      <c r="AJ2647" t="str">
        <f t="shared" si="709"/>
        <v xml:space="preserve">     90 - SALES</v>
      </c>
      <c r="AK2647" t="str">
        <f t="shared" si="710"/>
        <v/>
      </c>
      <c r="AL2647">
        <f t="shared" si="711"/>
        <v>3</v>
      </c>
      <c r="AM2647" t="str">
        <f t="shared" si="712"/>
        <v>2025 3</v>
      </c>
      <c r="AN2647" t="str">
        <f t="shared" si="713"/>
        <v xml:space="preserve">IND </v>
      </c>
    </row>
    <row r="2648" spans="1:40" x14ac:dyDescent="0.35">
      <c r="A2648">
        <v>81556</v>
      </c>
      <c r="B2648" t="s">
        <v>274</v>
      </c>
      <c r="C2648" s="31">
        <v>45723</v>
      </c>
      <c r="D2648" t="s">
        <v>373</v>
      </c>
      <c r="E2648" t="s">
        <v>374</v>
      </c>
      <c r="F2648" t="s">
        <v>464</v>
      </c>
      <c r="G2648" t="s">
        <v>465</v>
      </c>
      <c r="H2648" t="s">
        <v>903</v>
      </c>
      <c r="I2648" t="s">
        <v>904</v>
      </c>
      <c r="J2648">
        <v>1000</v>
      </c>
      <c r="K2648">
        <v>9600.66</v>
      </c>
      <c r="L2648">
        <v>4984.3054599999996</v>
      </c>
      <c r="M2648">
        <v>1152.0899999999999</v>
      </c>
      <c r="N2648">
        <v>9.6006599999999995</v>
      </c>
      <c r="O2648" s="32">
        <f t="shared" si="697"/>
        <v>8448.57</v>
      </c>
      <c r="P2648" s="32">
        <f t="shared" si="698"/>
        <v>3464.2645400000001</v>
      </c>
      <c r="Q2648">
        <v>715188</v>
      </c>
      <c r="R2648" t="s">
        <v>312</v>
      </c>
      <c r="S2648" t="s">
        <v>431</v>
      </c>
      <c r="T2648" t="str">
        <f t="shared" si="699"/>
        <v>VEN</v>
      </c>
      <c r="U2648" t="s">
        <v>432</v>
      </c>
      <c r="V2648" s="33">
        <f t="shared" si="700"/>
        <v>9600.66</v>
      </c>
      <c r="W2648">
        <f t="shared" si="701"/>
        <v>1000</v>
      </c>
      <c r="X2648" s="33">
        <f t="shared" si="702"/>
        <v>8448.57</v>
      </c>
      <c r="Y2648" s="33">
        <f t="shared" si="703"/>
        <v>1152.0899999999999</v>
      </c>
      <c r="Z2648" s="45">
        <f t="shared" si="704"/>
        <v>0.34000418096255886</v>
      </c>
      <c r="AA2648" s="33">
        <f t="shared" si="705"/>
        <v>3264.2645400000001</v>
      </c>
      <c r="AB2648" s="45">
        <f t="shared" si="706"/>
        <v>0.38636888136098774</v>
      </c>
      <c r="AC2648" s="33">
        <f>IFERROR($X2648/VLOOKUP(CONCATENATE("USD",C2648),[1]GEINDICE!AR$1:AS$65536,2,0),"")</f>
        <v>1464.5281514353069</v>
      </c>
      <c r="AD2648" s="33">
        <f>IFERROR($AA2648/VLOOKUP(CONCATENATE("USD",C2648),[1]GEINDICE!AR$1:AS$65536,2,0),"")</f>
        <v>565.8481035917348</v>
      </c>
      <c r="AE2648" s="33">
        <f>IFERROR($X2648/VLOOKUP(CONCATENATE("EUR",C2648),[1]GEINDICE!AR$1:AS$65536,2,0),"")</f>
        <v>1347.1800105241336</v>
      </c>
      <c r="AF2648" s="33">
        <f>IFERROR($AA2648/VLOOKUP(CONCATENATE("EUR",C2648),[1]GEINDICE!AR$1:AS$65536,2,0),"")</f>
        <v>520.50843365809328</v>
      </c>
      <c r="AG2648" s="48" t="str">
        <f>VLOOKUP(E2648,[1]Apresentação!AW$1:AX$65536,2,0)</f>
        <v xml:space="preserve">                    2 - LEATHER AUXILIARIES</v>
      </c>
      <c r="AH2648" s="48" t="str">
        <f t="shared" si="707"/>
        <v xml:space="preserve">         5215000023 - PROVOL LW 67 BR</v>
      </c>
      <c r="AI2648" s="49" t="str">
        <f t="shared" si="708"/>
        <v xml:space="preserve">     ZC0056 - IND E COM DE COUROS DOWIDI LTDA</v>
      </c>
      <c r="AJ2648" t="str">
        <f t="shared" si="709"/>
        <v xml:space="preserve">     90 - SALES</v>
      </c>
      <c r="AK2648" t="str">
        <f t="shared" si="710"/>
        <v/>
      </c>
      <c r="AL2648">
        <f t="shared" si="711"/>
        <v>3</v>
      </c>
      <c r="AM2648" t="str">
        <f t="shared" si="712"/>
        <v>2025 3</v>
      </c>
      <c r="AN2648" t="str">
        <f t="shared" si="713"/>
        <v xml:space="preserve">IND </v>
      </c>
    </row>
    <row r="2649" spans="1:40" x14ac:dyDescent="0.35">
      <c r="A2649">
        <v>81656</v>
      </c>
      <c r="B2649" t="s">
        <v>274</v>
      </c>
      <c r="C2649" s="31">
        <v>45733</v>
      </c>
      <c r="D2649" t="s">
        <v>373</v>
      </c>
      <c r="E2649" t="s">
        <v>374</v>
      </c>
      <c r="F2649" t="s">
        <v>464</v>
      </c>
      <c r="G2649" t="s">
        <v>465</v>
      </c>
      <c r="H2649" t="s">
        <v>903</v>
      </c>
      <c r="I2649" t="s">
        <v>904</v>
      </c>
      <c r="J2649">
        <v>1000</v>
      </c>
      <c r="K2649">
        <v>9588.9699999999993</v>
      </c>
      <c r="L2649">
        <v>5133.4916199999998</v>
      </c>
      <c r="M2649">
        <v>1150.69</v>
      </c>
      <c r="N2649">
        <v>9.5889699999999998</v>
      </c>
      <c r="O2649" s="32">
        <f t="shared" si="697"/>
        <v>8438.2799999999988</v>
      </c>
      <c r="P2649" s="32">
        <f t="shared" si="698"/>
        <v>3304.7883799999991</v>
      </c>
      <c r="Q2649">
        <v>718765</v>
      </c>
      <c r="R2649" t="s">
        <v>312</v>
      </c>
      <c r="S2649" t="s">
        <v>431</v>
      </c>
      <c r="T2649" t="str">
        <f t="shared" si="699"/>
        <v>VEN</v>
      </c>
      <c r="U2649" t="s">
        <v>432</v>
      </c>
      <c r="V2649" s="33">
        <f t="shared" si="700"/>
        <v>9588.9699999999993</v>
      </c>
      <c r="W2649">
        <f t="shared" si="701"/>
        <v>1000</v>
      </c>
      <c r="X2649" s="33">
        <f t="shared" si="702"/>
        <v>8438.2799999999988</v>
      </c>
      <c r="Y2649" s="33">
        <f t="shared" si="703"/>
        <v>1150.69</v>
      </c>
      <c r="Z2649" s="45">
        <f t="shared" si="704"/>
        <v>0.3237874745671328</v>
      </c>
      <c r="AA2649" s="33">
        <f t="shared" si="705"/>
        <v>3104.7883799999991</v>
      </c>
      <c r="AB2649" s="45">
        <f t="shared" si="706"/>
        <v>0.3679409050185582</v>
      </c>
      <c r="AC2649" s="33">
        <f>IFERROR($X2649/VLOOKUP(CONCATENATE("USD",C2649),[1]GEINDICE!AR$1:AS$65536,2,0),"")</f>
        <v>1478.2733611296026</v>
      </c>
      <c r="AD2649" s="33">
        <f>IFERROR($AA2649/VLOOKUP(CONCATENATE("USD",C2649),[1]GEINDICE!AR$1:AS$65536,2,0),"")</f>
        <v>543.91723835885193</v>
      </c>
      <c r="AE2649" s="33">
        <f>IFERROR($X2649/VLOOKUP(CONCATENATE("EUR",C2649),[1]GEINDICE!AR$1:AS$65536,2,0),"")</f>
        <v>1353.481433956211</v>
      </c>
      <c r="AF2649" s="33">
        <f>IFERROR($AA2649/VLOOKUP(CONCATENATE("EUR",C2649),[1]GEINDICE!AR$1:AS$65536,2,0),"")</f>
        <v>498.00118373566426</v>
      </c>
      <c r="AG2649" s="48" t="str">
        <f>VLOOKUP(E2649,[1]Apresentação!AW$1:AX$65536,2,0)</f>
        <v xml:space="preserve">                    2 - LEATHER AUXILIARIES</v>
      </c>
      <c r="AH2649" s="48" t="str">
        <f t="shared" si="707"/>
        <v xml:space="preserve">         5215000023 - PROVOL LW 67 BR</v>
      </c>
      <c r="AI2649" s="49" t="str">
        <f t="shared" si="708"/>
        <v xml:space="preserve">     ZC0056 - IND E COM DE COUROS DOWIDI LTDA</v>
      </c>
      <c r="AJ2649" t="str">
        <f t="shared" si="709"/>
        <v xml:space="preserve">     90 - SALES</v>
      </c>
      <c r="AK2649" t="str">
        <f t="shared" si="710"/>
        <v/>
      </c>
      <c r="AL2649">
        <f t="shared" si="711"/>
        <v>3</v>
      </c>
      <c r="AM2649" t="str">
        <f t="shared" si="712"/>
        <v>2025 3</v>
      </c>
      <c r="AN2649" t="str">
        <f t="shared" si="713"/>
        <v xml:space="preserve">IND </v>
      </c>
    </row>
    <row r="2650" spans="1:40" x14ac:dyDescent="0.35">
      <c r="A2650">
        <v>81381</v>
      </c>
      <c r="B2650" t="s">
        <v>274</v>
      </c>
      <c r="C2650" s="31">
        <v>45712</v>
      </c>
      <c r="D2650" t="s">
        <v>373</v>
      </c>
      <c r="E2650" t="s">
        <v>374</v>
      </c>
      <c r="F2650" t="s">
        <v>464</v>
      </c>
      <c r="G2650" t="s">
        <v>465</v>
      </c>
      <c r="H2650" t="s">
        <v>903</v>
      </c>
      <c r="I2650" t="s">
        <v>904</v>
      </c>
      <c r="J2650">
        <v>1000</v>
      </c>
      <c r="K2650">
        <v>9523.51</v>
      </c>
      <c r="L2650">
        <v>4984.3054599999996</v>
      </c>
      <c r="M2650">
        <v>1142.8399999999999</v>
      </c>
      <c r="N2650">
        <v>9.5235099999999999</v>
      </c>
      <c r="O2650" s="32">
        <f t="shared" si="697"/>
        <v>8380.67</v>
      </c>
      <c r="P2650" s="32">
        <f t="shared" si="698"/>
        <v>3396.3645400000005</v>
      </c>
      <c r="Q2650">
        <v>711084</v>
      </c>
      <c r="R2650" t="s">
        <v>312</v>
      </c>
      <c r="S2650" t="s">
        <v>431</v>
      </c>
      <c r="T2650" t="str">
        <f t="shared" si="699"/>
        <v>VEN</v>
      </c>
      <c r="U2650" t="s">
        <v>432</v>
      </c>
      <c r="V2650" s="33">
        <f t="shared" si="700"/>
        <v>9523.51</v>
      </c>
      <c r="W2650">
        <f t="shared" si="701"/>
        <v>1000</v>
      </c>
      <c r="X2650" s="33">
        <f t="shared" si="702"/>
        <v>8380.67</v>
      </c>
      <c r="Y2650" s="33">
        <f t="shared" si="703"/>
        <v>1142.8399999999999</v>
      </c>
      <c r="Z2650" s="45">
        <f t="shared" si="704"/>
        <v>0.33562883222677359</v>
      </c>
      <c r="AA2650" s="33">
        <f t="shared" si="705"/>
        <v>3196.3645400000005</v>
      </c>
      <c r="AB2650" s="45">
        <f t="shared" si="706"/>
        <v>0.38139725582799472</v>
      </c>
      <c r="AC2650" s="33">
        <f>IFERROR($X2650/VLOOKUP(CONCATENATE("USD",C2650),[1]GEINDICE!AR$1:AS$65536,2,0),"")</f>
        <v>1463.667959062489</v>
      </c>
      <c r="AD2650" s="33">
        <f>IFERROR($AA2650/VLOOKUP(CONCATENATE("USD",C2650),[1]GEINDICE!AR$1:AS$65536,2,0),"")</f>
        <v>558.238943029795</v>
      </c>
      <c r="AE2650" s="33">
        <f>IFERROR($X2650/VLOOKUP(CONCATENATE("EUR",C2650),[1]GEINDICE!AR$1:AS$65536,2,0),"")</f>
        <v>1398.1065345411475</v>
      </c>
      <c r="AF2650" s="33">
        <f>IFERROR($AA2650/VLOOKUP(CONCATENATE("EUR",C2650),[1]GEINDICE!AR$1:AS$65536,2,0),"")</f>
        <v>533.23399562918109</v>
      </c>
      <c r="AG2650" s="48" t="str">
        <f>VLOOKUP(E2650,[1]Apresentação!AW$1:AX$65536,2,0)</f>
        <v xml:space="preserve">                    2 - LEATHER AUXILIARIES</v>
      </c>
      <c r="AH2650" s="48" t="str">
        <f t="shared" si="707"/>
        <v xml:space="preserve">         5215000023 - PROVOL LW 67 BR</v>
      </c>
      <c r="AI2650" s="49" t="str">
        <f t="shared" si="708"/>
        <v xml:space="preserve">     ZC0056 - IND E COM DE COUROS DOWIDI LTDA</v>
      </c>
      <c r="AJ2650" t="str">
        <f t="shared" si="709"/>
        <v xml:space="preserve">     90 - SALES</v>
      </c>
      <c r="AK2650" t="str">
        <f t="shared" si="710"/>
        <v/>
      </c>
      <c r="AL2650">
        <f t="shared" si="711"/>
        <v>2</v>
      </c>
      <c r="AM2650" t="str">
        <f t="shared" si="712"/>
        <v>2025 2</v>
      </c>
      <c r="AN2650" t="str">
        <f t="shared" si="713"/>
        <v xml:space="preserve">IND </v>
      </c>
    </row>
    <row r="2651" spans="1:40" x14ac:dyDescent="0.35">
      <c r="A2651">
        <v>81930</v>
      </c>
      <c r="B2651" t="s">
        <v>274</v>
      </c>
      <c r="C2651" s="31">
        <v>45751</v>
      </c>
      <c r="D2651" t="s">
        <v>373</v>
      </c>
      <c r="E2651" t="s">
        <v>374</v>
      </c>
      <c r="F2651" t="s">
        <v>464</v>
      </c>
      <c r="G2651" t="s">
        <v>465</v>
      </c>
      <c r="H2651" t="s">
        <v>903</v>
      </c>
      <c r="I2651" t="s">
        <v>904</v>
      </c>
      <c r="J2651">
        <v>1000</v>
      </c>
      <c r="K2651">
        <v>9363.19</v>
      </c>
      <c r="L2651">
        <v>5323.4403700000003</v>
      </c>
      <c r="M2651">
        <v>1123.5899999999999</v>
      </c>
      <c r="N2651">
        <v>9.3631899999999995</v>
      </c>
      <c r="O2651" s="32">
        <f t="shared" si="697"/>
        <v>8239.6</v>
      </c>
      <c r="P2651" s="32">
        <f t="shared" si="698"/>
        <v>2916.1596300000001</v>
      </c>
      <c r="Q2651">
        <v>725875</v>
      </c>
      <c r="R2651" t="s">
        <v>312</v>
      </c>
      <c r="S2651" t="s">
        <v>431</v>
      </c>
      <c r="T2651" t="str">
        <f t="shared" si="699"/>
        <v>VEN</v>
      </c>
      <c r="U2651" t="s">
        <v>432</v>
      </c>
      <c r="V2651" s="33">
        <f t="shared" si="700"/>
        <v>9363.19</v>
      </c>
      <c r="W2651">
        <f t="shared" si="701"/>
        <v>1000</v>
      </c>
      <c r="X2651" s="33">
        <f t="shared" si="702"/>
        <v>8239.6</v>
      </c>
      <c r="Y2651" s="33">
        <f t="shared" si="703"/>
        <v>1123.5899999999999</v>
      </c>
      <c r="Z2651" s="45">
        <f t="shared" si="704"/>
        <v>0.2900891288118686</v>
      </c>
      <c r="AA2651" s="33">
        <f t="shared" si="705"/>
        <v>2716.1596300000001</v>
      </c>
      <c r="AB2651" s="45">
        <f t="shared" si="706"/>
        <v>0.32964702534103596</v>
      </c>
      <c r="AC2651" s="33">
        <f>IFERROR($X2651/VLOOKUP(CONCATENATE("USD",C2651),[1]GEINDICE!AR$1:AS$65536,2,0),"")</f>
        <v>1426.1038129359433</v>
      </c>
      <c r="AD2651" s="33">
        <f>IFERROR($AA2651/VLOOKUP(CONCATENATE("USD",C2651),[1]GEINDICE!AR$1:AS$65536,2,0),"")</f>
        <v>470.11087976184297</v>
      </c>
      <c r="AE2651" s="33">
        <f>IFERROR($X2651/VLOOKUP(CONCATENATE("EUR",C2651),[1]GEINDICE!AR$1:AS$65536,2,0),"")</f>
        <v>1294.6999575745194</v>
      </c>
      <c r="AF2651" s="33">
        <f>IFERROR($AA2651/VLOOKUP(CONCATENATE("EUR",C2651),[1]GEINDICE!AR$1:AS$65536,2,0),"")</f>
        <v>426.79398972360582</v>
      </c>
      <c r="AG2651" s="48" t="str">
        <f>VLOOKUP(E2651,[1]Apresentação!AW$1:AX$65536,2,0)</f>
        <v xml:space="preserve">                    2 - LEATHER AUXILIARIES</v>
      </c>
      <c r="AH2651" s="48" t="str">
        <f t="shared" si="707"/>
        <v xml:space="preserve">         5215000023 - PROVOL LW 67 BR</v>
      </c>
      <c r="AI2651" s="49" t="str">
        <f t="shared" si="708"/>
        <v xml:space="preserve">     ZC0056 - IND E COM DE COUROS DOWIDI LTDA</v>
      </c>
      <c r="AJ2651" t="str">
        <f t="shared" si="709"/>
        <v xml:space="preserve">     90 - SALES</v>
      </c>
      <c r="AK2651" t="str">
        <f t="shared" si="710"/>
        <v/>
      </c>
      <c r="AL2651">
        <f t="shared" si="711"/>
        <v>4</v>
      </c>
      <c r="AM2651" t="str">
        <f t="shared" si="712"/>
        <v>2025 4</v>
      </c>
      <c r="AN2651" t="str">
        <f t="shared" si="713"/>
        <v xml:space="preserve">IND </v>
      </c>
    </row>
    <row r="2652" spans="1:40" x14ac:dyDescent="0.35">
      <c r="A2652">
        <v>82355</v>
      </c>
      <c r="B2652" t="s">
        <v>274</v>
      </c>
      <c r="C2652" s="31">
        <v>45786</v>
      </c>
      <c r="D2652" t="s">
        <v>373</v>
      </c>
      <c r="E2652" t="s">
        <v>374</v>
      </c>
      <c r="F2652" t="s">
        <v>464</v>
      </c>
      <c r="G2652" t="s">
        <v>465</v>
      </c>
      <c r="H2652" t="s">
        <v>903</v>
      </c>
      <c r="I2652" t="s">
        <v>904</v>
      </c>
      <c r="J2652">
        <v>1000</v>
      </c>
      <c r="K2652">
        <v>9495.6200000000008</v>
      </c>
      <c r="L2652">
        <v>5194.9433099999997</v>
      </c>
      <c r="M2652">
        <v>1139.49</v>
      </c>
      <c r="N2652">
        <v>9.4956199999999988</v>
      </c>
      <c r="O2652" s="32">
        <f t="shared" si="697"/>
        <v>8356.130000000001</v>
      </c>
      <c r="P2652" s="32">
        <f t="shared" si="698"/>
        <v>3161.1866900000014</v>
      </c>
      <c r="Q2652">
        <v>738316</v>
      </c>
      <c r="R2652" t="s">
        <v>312</v>
      </c>
      <c r="S2652" t="s">
        <v>431</v>
      </c>
      <c r="T2652" t="str">
        <f t="shared" si="699"/>
        <v>VEN</v>
      </c>
      <c r="U2652" t="s">
        <v>432</v>
      </c>
      <c r="V2652" s="33">
        <f t="shared" si="700"/>
        <v>9495.6200000000008</v>
      </c>
      <c r="W2652">
        <f t="shared" si="701"/>
        <v>1000</v>
      </c>
      <c r="X2652" s="33">
        <f t="shared" si="702"/>
        <v>8356.130000000001</v>
      </c>
      <c r="Y2652" s="33">
        <f t="shared" si="703"/>
        <v>1139.49</v>
      </c>
      <c r="Z2652" s="45">
        <f t="shared" si="704"/>
        <v>0.31184764028046624</v>
      </c>
      <c r="AA2652" s="33">
        <f t="shared" si="705"/>
        <v>2961.1866900000014</v>
      </c>
      <c r="AB2652" s="45">
        <f t="shared" si="706"/>
        <v>0.354372980075705</v>
      </c>
      <c r="AC2652" s="33">
        <f>IFERROR($X2652/VLOOKUP(CONCATENATE("USD",C2652),[1]GEINDICE!AR$1:AS$65536,2,0),"")</f>
        <v>1478.6731786731787</v>
      </c>
      <c r="AD2652" s="33">
        <f>IFERROR($AA2652/VLOOKUP(CONCATENATE("USD",C2652),[1]GEINDICE!AR$1:AS$65536,2,0),"")</f>
        <v>524.00182088442978</v>
      </c>
      <c r="AE2652" s="33">
        <f>IFERROR($X2652/VLOOKUP(CONCATENATE("EUR",C2652),[1]GEINDICE!AR$1:AS$65536,2,0),"")</f>
        <v>1312.0415148850648</v>
      </c>
      <c r="AF2652" s="33">
        <f>IFERROR($AA2652/VLOOKUP(CONCATENATE("EUR",C2652),[1]GEINDICE!AR$1:AS$65536,2,0),"")</f>
        <v>464.95206161286291</v>
      </c>
      <c r="AG2652" s="48" t="str">
        <f>VLOOKUP(E2652,[1]Apresentação!AW$1:AX$65536,2,0)</f>
        <v xml:space="preserve">                    2 - LEATHER AUXILIARIES</v>
      </c>
      <c r="AH2652" s="48" t="str">
        <f t="shared" si="707"/>
        <v xml:space="preserve">         5215000023 - PROVOL LW 67 BR</v>
      </c>
      <c r="AI2652" s="49" t="str">
        <f t="shared" si="708"/>
        <v xml:space="preserve">     ZC0056 - IND E COM DE COUROS DOWIDI LTDA</v>
      </c>
      <c r="AJ2652" t="str">
        <f t="shared" si="709"/>
        <v xml:space="preserve">     90 - SALES</v>
      </c>
      <c r="AK2652" t="str">
        <f t="shared" si="710"/>
        <v/>
      </c>
      <c r="AL2652">
        <f t="shared" si="711"/>
        <v>5</v>
      </c>
      <c r="AM2652" t="str">
        <f t="shared" si="712"/>
        <v>2025 5</v>
      </c>
      <c r="AN2652" t="str">
        <f t="shared" si="713"/>
        <v xml:space="preserve">IND </v>
      </c>
    </row>
    <row r="2653" spans="1:40" x14ac:dyDescent="0.35">
      <c r="A2653">
        <v>81160</v>
      </c>
      <c r="B2653" t="s">
        <v>274</v>
      </c>
      <c r="C2653" s="31">
        <v>45693</v>
      </c>
      <c r="D2653" t="s">
        <v>373</v>
      </c>
      <c r="E2653" t="s">
        <v>374</v>
      </c>
      <c r="F2653" t="s">
        <v>464</v>
      </c>
      <c r="G2653" t="s">
        <v>465</v>
      </c>
      <c r="H2653" t="s">
        <v>903</v>
      </c>
      <c r="I2653" t="s">
        <v>904</v>
      </c>
      <c r="J2653">
        <v>1000</v>
      </c>
      <c r="K2653">
        <v>9673.81</v>
      </c>
      <c r="L2653">
        <v>4881.0807199999999</v>
      </c>
      <c r="M2653">
        <v>1160.8699999999999</v>
      </c>
      <c r="N2653">
        <v>9.6738099999999996</v>
      </c>
      <c r="O2653" s="32">
        <f t="shared" si="697"/>
        <v>8512.9399999999987</v>
      </c>
      <c r="P2653" s="32">
        <f t="shared" si="698"/>
        <v>3631.8592799999988</v>
      </c>
      <c r="Q2653">
        <v>709240</v>
      </c>
      <c r="R2653" t="s">
        <v>312</v>
      </c>
      <c r="S2653" t="s">
        <v>431</v>
      </c>
      <c r="T2653" t="str">
        <f t="shared" si="699"/>
        <v>VEN</v>
      </c>
      <c r="U2653" t="s">
        <v>432</v>
      </c>
      <c r="V2653" s="33">
        <f t="shared" si="700"/>
        <v>9673.81</v>
      </c>
      <c r="W2653">
        <f t="shared" si="701"/>
        <v>1000</v>
      </c>
      <c r="X2653" s="33">
        <f t="shared" si="702"/>
        <v>8512.9399999999987</v>
      </c>
      <c r="Y2653" s="33">
        <f t="shared" si="703"/>
        <v>1160.8699999999999</v>
      </c>
      <c r="Z2653" s="45">
        <f t="shared" si="704"/>
        <v>0.35475777175693951</v>
      </c>
      <c r="AA2653" s="33">
        <f t="shared" si="705"/>
        <v>3431.8592799999988</v>
      </c>
      <c r="AB2653" s="45">
        <f t="shared" si="706"/>
        <v>0.40313443769132629</v>
      </c>
      <c r="AC2653" s="33">
        <f>IFERROR($X2653/VLOOKUP(CONCATENATE("USD",C2653),[1]GEINDICE!AR$1:AS$65536,2,0),"")</f>
        <v>1467.8241978033343</v>
      </c>
      <c r="AD2653" s="33">
        <f>IFERROR($AA2653/VLOOKUP(CONCATENATE("USD",C2653),[1]GEINDICE!AR$1:AS$65536,2,0),"")</f>
        <v>591.73048261116924</v>
      </c>
      <c r="AE2653" s="33">
        <f>IFERROR($X2653/VLOOKUP(CONCATENATE("EUR",C2653),[1]GEINDICE!AR$1:AS$65536,2,0),"")</f>
        <v>1408.2613730355663</v>
      </c>
      <c r="AF2653" s="33">
        <f>IFERROR($AA2653/VLOOKUP(CONCATENATE("EUR",C2653),[1]GEINDICE!AR$1:AS$65536,2,0),"")</f>
        <v>567.71865674110813</v>
      </c>
      <c r="AG2653" s="48" t="str">
        <f>VLOOKUP(E2653,[1]Apresentação!AW$1:AX$65536,2,0)</f>
        <v xml:space="preserve">                    2 - LEATHER AUXILIARIES</v>
      </c>
      <c r="AH2653" s="48" t="str">
        <f t="shared" si="707"/>
        <v xml:space="preserve">         5215000023 - PROVOL LW 67 BR</v>
      </c>
      <c r="AI2653" s="49" t="str">
        <f t="shared" si="708"/>
        <v xml:space="preserve">     ZC0056 - IND E COM DE COUROS DOWIDI LTDA</v>
      </c>
      <c r="AJ2653" t="str">
        <f t="shared" si="709"/>
        <v xml:space="preserve">     90 - SALES</v>
      </c>
      <c r="AK2653" t="str">
        <f t="shared" si="710"/>
        <v/>
      </c>
      <c r="AL2653">
        <f t="shared" si="711"/>
        <v>2</v>
      </c>
      <c r="AM2653" t="str">
        <f t="shared" si="712"/>
        <v>2025 2</v>
      </c>
      <c r="AN2653" t="str">
        <f t="shared" si="713"/>
        <v xml:space="preserve">IND </v>
      </c>
    </row>
    <row r="2654" spans="1:40" x14ac:dyDescent="0.35">
      <c r="A2654">
        <v>82198</v>
      </c>
      <c r="B2654" t="s">
        <v>274</v>
      </c>
      <c r="C2654" s="31">
        <v>45775</v>
      </c>
      <c r="D2654" t="s">
        <v>373</v>
      </c>
      <c r="E2654" t="s">
        <v>374</v>
      </c>
      <c r="F2654" t="s">
        <v>464</v>
      </c>
      <c r="G2654" t="s">
        <v>465</v>
      </c>
      <c r="H2654" t="s">
        <v>903</v>
      </c>
      <c r="I2654" t="s">
        <v>904</v>
      </c>
      <c r="J2654">
        <v>1000</v>
      </c>
      <c r="K2654">
        <v>9493.2800000000007</v>
      </c>
      <c r="L2654">
        <v>5194.9433099999997</v>
      </c>
      <c r="M2654">
        <v>1139.21</v>
      </c>
      <c r="N2654">
        <v>9.4932800000000004</v>
      </c>
      <c r="O2654" s="32">
        <f t="shared" si="697"/>
        <v>8354.07</v>
      </c>
      <c r="P2654" s="32">
        <f t="shared" si="698"/>
        <v>3159.1266900000001</v>
      </c>
      <c r="Q2654">
        <v>734344</v>
      </c>
      <c r="R2654" t="s">
        <v>312</v>
      </c>
      <c r="S2654" t="s">
        <v>431</v>
      </c>
      <c r="T2654" t="str">
        <f t="shared" si="699"/>
        <v>VEN</v>
      </c>
      <c r="U2654" t="s">
        <v>432</v>
      </c>
      <c r="V2654" s="33">
        <f t="shared" si="700"/>
        <v>9493.2800000000007</v>
      </c>
      <c r="W2654">
        <f t="shared" si="701"/>
        <v>1000</v>
      </c>
      <c r="X2654" s="33">
        <f t="shared" si="702"/>
        <v>8354.07</v>
      </c>
      <c r="Y2654" s="33">
        <f t="shared" si="703"/>
        <v>1139.21</v>
      </c>
      <c r="Z2654" s="45">
        <f t="shared" si="704"/>
        <v>0.31170751205062946</v>
      </c>
      <c r="AA2654" s="33">
        <f t="shared" si="705"/>
        <v>2959.1266900000001</v>
      </c>
      <c r="AB2654" s="45">
        <f t="shared" si="706"/>
        <v>0.35421377723672415</v>
      </c>
      <c r="AC2654" s="33">
        <f>IFERROR($X2654/VLOOKUP(CONCATENATE("USD",C2654),[1]GEINDICE!AR$1:AS$65536,2,0),"")</f>
        <v>1473.8748434219578</v>
      </c>
      <c r="AD2654" s="33">
        <f>IFERROR($AA2654/VLOOKUP(CONCATENATE("USD",C2654),[1]GEINDICE!AR$1:AS$65536,2,0),"")</f>
        <v>522.06677546267713</v>
      </c>
      <c r="AE2654" s="33">
        <f>IFERROR($X2654/VLOOKUP(CONCATENATE("EUR",C2654),[1]GEINDICE!AR$1:AS$65536,2,0),"")</f>
        <v>1294.3417566583519</v>
      </c>
      <c r="AF2654" s="33">
        <f>IFERROR($AA2654/VLOOKUP(CONCATENATE("EUR",C2654),[1]GEINDICE!AR$1:AS$65536,2,0),"")</f>
        <v>458.47368266117161</v>
      </c>
      <c r="AG2654" s="48" t="str">
        <f>VLOOKUP(E2654,[1]Apresentação!AW$1:AX$65536,2,0)</f>
        <v xml:space="preserve">                    2 - LEATHER AUXILIARIES</v>
      </c>
      <c r="AH2654" s="48" t="str">
        <f t="shared" si="707"/>
        <v xml:space="preserve">         5215000023 - PROVOL LW 67 BR</v>
      </c>
      <c r="AI2654" s="49" t="str">
        <f t="shared" si="708"/>
        <v xml:space="preserve">     ZC0056 - IND E COM DE COUROS DOWIDI LTDA</v>
      </c>
      <c r="AJ2654" t="str">
        <f t="shared" si="709"/>
        <v xml:space="preserve">     90 - SALES</v>
      </c>
      <c r="AK2654" t="str">
        <f t="shared" si="710"/>
        <v/>
      </c>
      <c r="AL2654">
        <f t="shared" si="711"/>
        <v>4</v>
      </c>
      <c r="AM2654" t="str">
        <f t="shared" si="712"/>
        <v>2025 4</v>
      </c>
      <c r="AN2654" t="str">
        <f t="shared" si="713"/>
        <v xml:space="preserve">IND </v>
      </c>
    </row>
    <row r="2655" spans="1:40" x14ac:dyDescent="0.35">
      <c r="A2655">
        <v>82712</v>
      </c>
      <c r="B2655" t="s">
        <v>274</v>
      </c>
      <c r="C2655" s="31">
        <v>45818</v>
      </c>
      <c r="D2655" t="s">
        <v>373</v>
      </c>
      <c r="E2655" t="s">
        <v>374</v>
      </c>
      <c r="F2655" t="s">
        <v>464</v>
      </c>
      <c r="G2655" t="s">
        <v>465</v>
      </c>
      <c r="H2655" t="s">
        <v>903</v>
      </c>
      <c r="I2655" t="s">
        <v>904</v>
      </c>
      <c r="J2655">
        <v>1000</v>
      </c>
      <c r="K2655">
        <v>9311.92</v>
      </c>
      <c r="L2655">
        <v>5194.9433099999997</v>
      </c>
      <c r="M2655">
        <v>1117.45</v>
      </c>
      <c r="N2655">
        <v>9.3119199999999989</v>
      </c>
      <c r="O2655" s="32">
        <f t="shared" si="697"/>
        <v>8194.4699999999993</v>
      </c>
      <c r="P2655" s="32">
        <f t="shared" si="698"/>
        <v>2999.5266899999997</v>
      </c>
      <c r="Q2655">
        <v>740955</v>
      </c>
      <c r="R2655" t="s">
        <v>312</v>
      </c>
      <c r="S2655" t="s">
        <v>431</v>
      </c>
      <c r="T2655" t="str">
        <f t="shared" si="699"/>
        <v>VEN</v>
      </c>
      <c r="U2655" t="s">
        <v>432</v>
      </c>
      <c r="V2655" s="33">
        <f t="shared" si="700"/>
        <v>9311.92</v>
      </c>
      <c r="W2655">
        <f t="shared" si="701"/>
        <v>1000</v>
      </c>
      <c r="X2655" s="33">
        <f t="shared" si="702"/>
        <v>8194.4699999999993</v>
      </c>
      <c r="Y2655" s="33">
        <f t="shared" si="703"/>
        <v>1117.45</v>
      </c>
      <c r="Z2655" s="45">
        <f t="shared" si="704"/>
        <v>0.30063904006907272</v>
      </c>
      <c r="AA2655" s="33">
        <f t="shared" si="705"/>
        <v>2799.5266899999997</v>
      </c>
      <c r="AB2655" s="45">
        <f t="shared" si="706"/>
        <v>0.34163608994846523</v>
      </c>
      <c r="AC2655" s="33">
        <f>IFERROR($X2655/VLOOKUP(CONCATENATE("USD",C2655),[1]GEINDICE!AR$1:AS$65536,2,0),"")</f>
        <v>1474.966250877477</v>
      </c>
      <c r="AD2655" s="33">
        <f>IFERROR($AA2655/VLOOKUP(CONCATENATE("USD",C2655),[1]GEINDICE!AR$1:AS$65536,2,0),"")</f>
        <v>503.90170275572831</v>
      </c>
      <c r="AE2655" s="33">
        <f>IFERROR($X2655/VLOOKUP(CONCATENATE("EUR",C2655),[1]GEINDICE!AR$1:AS$65536,2,0),"")</f>
        <v>1291.118358858007</v>
      </c>
      <c r="AF2655" s="33">
        <f>IFERROR($AA2655/VLOOKUP(CONCATENATE("EUR",C2655),[1]GEINDICE!AR$1:AS$65536,2,0),"")</f>
        <v>441.09262778092892</v>
      </c>
      <c r="AG2655" s="48" t="str">
        <f>VLOOKUP(E2655,[1]Apresentação!AW$1:AX$65536,2,0)</f>
        <v xml:space="preserve">                    2 - LEATHER AUXILIARIES</v>
      </c>
      <c r="AH2655" s="48" t="str">
        <f t="shared" si="707"/>
        <v xml:space="preserve">         5215000023 - PROVOL LW 67 BR</v>
      </c>
      <c r="AI2655" s="49" t="str">
        <f t="shared" si="708"/>
        <v xml:space="preserve">     ZC0056 - IND E COM DE COUROS DOWIDI LTDA</v>
      </c>
      <c r="AJ2655" t="str">
        <f t="shared" si="709"/>
        <v xml:space="preserve">     90 - SALES</v>
      </c>
      <c r="AK2655" t="str">
        <f t="shared" si="710"/>
        <v/>
      </c>
      <c r="AL2655">
        <f t="shared" si="711"/>
        <v>6</v>
      </c>
      <c r="AM2655" t="str">
        <f t="shared" si="712"/>
        <v>2025 6</v>
      </c>
      <c r="AN2655" t="str">
        <f t="shared" si="713"/>
        <v xml:space="preserve">IND </v>
      </c>
    </row>
    <row r="2656" spans="1:40" x14ac:dyDescent="0.35">
      <c r="A2656">
        <v>82869</v>
      </c>
      <c r="B2656" t="s">
        <v>274</v>
      </c>
      <c r="C2656" s="31">
        <v>45832</v>
      </c>
      <c r="D2656" t="s">
        <v>373</v>
      </c>
      <c r="E2656" t="s">
        <v>374</v>
      </c>
      <c r="F2656" t="s">
        <v>464</v>
      </c>
      <c r="G2656" t="s">
        <v>465</v>
      </c>
      <c r="H2656" t="s">
        <v>903</v>
      </c>
      <c r="I2656" t="s">
        <v>904</v>
      </c>
      <c r="J2656">
        <v>1000</v>
      </c>
      <c r="K2656">
        <v>9220.57</v>
      </c>
      <c r="L2656">
        <v>5194.9433099999997</v>
      </c>
      <c r="M2656">
        <v>1106.48</v>
      </c>
      <c r="N2656">
        <v>9.2205700000000004</v>
      </c>
      <c r="O2656" s="32">
        <f t="shared" si="697"/>
        <v>8114.09</v>
      </c>
      <c r="P2656" s="32">
        <f t="shared" si="698"/>
        <v>2919.1466900000005</v>
      </c>
      <c r="Q2656">
        <v>741952</v>
      </c>
      <c r="R2656" t="s">
        <v>312</v>
      </c>
      <c r="S2656" t="s">
        <v>431</v>
      </c>
      <c r="T2656" t="str">
        <f t="shared" si="699"/>
        <v>VEN</v>
      </c>
      <c r="U2656" t="s">
        <v>432</v>
      </c>
      <c r="V2656" s="33">
        <f t="shared" si="700"/>
        <v>9220.57</v>
      </c>
      <c r="W2656">
        <f t="shared" si="701"/>
        <v>1000</v>
      </c>
      <c r="X2656" s="33">
        <f t="shared" si="702"/>
        <v>8114.09</v>
      </c>
      <c r="Y2656" s="33">
        <f t="shared" si="703"/>
        <v>1106.48</v>
      </c>
      <c r="Z2656" s="45">
        <f t="shared" si="704"/>
        <v>0.29490006474653957</v>
      </c>
      <c r="AA2656" s="33">
        <f t="shared" si="705"/>
        <v>2719.1466900000005</v>
      </c>
      <c r="AB2656" s="45">
        <f t="shared" si="706"/>
        <v>0.33511418902181273</v>
      </c>
      <c r="AC2656" s="33">
        <f>IFERROR($X2656/VLOOKUP(CONCATENATE("USD",C2656),[1]GEINDICE!AR$1:AS$65536,2,0),"")</f>
        <v>1476.9540208962831</v>
      </c>
      <c r="AD2656" s="33">
        <f>IFERROR($AA2656/VLOOKUP(CONCATENATE("USD",C2656),[1]GEINDICE!AR$1:AS$65536,2,0),"")</f>
        <v>494.94824893516335</v>
      </c>
      <c r="AE2656" s="33">
        <f>IFERROR($X2656/VLOOKUP(CONCATENATE("EUR",C2656),[1]GEINDICE!AR$1:AS$65536,2,0),"")</f>
        <v>1272.3593426582199</v>
      </c>
      <c r="AF2656" s="33">
        <f>IFERROR($AA2656/VLOOKUP(CONCATENATE("EUR",C2656),[1]GEINDICE!AR$1:AS$65536,2,0),"")</f>
        <v>426.38566925923607</v>
      </c>
      <c r="AG2656" s="48" t="str">
        <f>VLOOKUP(E2656,[1]Apresentação!AW$1:AX$65536,2,0)</f>
        <v xml:space="preserve">                    2 - LEATHER AUXILIARIES</v>
      </c>
      <c r="AH2656" s="48" t="str">
        <f t="shared" si="707"/>
        <v xml:space="preserve">         5215000023 - PROVOL LW 67 BR</v>
      </c>
      <c r="AI2656" s="49" t="str">
        <f t="shared" si="708"/>
        <v xml:space="preserve">     ZC0056 - IND E COM DE COUROS DOWIDI LTDA</v>
      </c>
      <c r="AJ2656" t="str">
        <f t="shared" si="709"/>
        <v xml:space="preserve">     90 - SALES</v>
      </c>
      <c r="AK2656" t="str">
        <f t="shared" si="710"/>
        <v/>
      </c>
      <c r="AL2656">
        <f t="shared" si="711"/>
        <v>6</v>
      </c>
      <c r="AM2656" t="str">
        <f t="shared" si="712"/>
        <v>2025 6</v>
      </c>
      <c r="AN2656" t="str">
        <f t="shared" si="713"/>
        <v xml:space="preserve">IND </v>
      </c>
    </row>
    <row r="2657" spans="1:40" x14ac:dyDescent="0.35">
      <c r="A2657">
        <v>83372</v>
      </c>
      <c r="B2657" t="s">
        <v>274</v>
      </c>
      <c r="C2657" s="31">
        <v>45873</v>
      </c>
      <c r="D2657" t="s">
        <v>373</v>
      </c>
      <c r="E2657" t="s">
        <v>374</v>
      </c>
      <c r="F2657" t="s">
        <v>644</v>
      </c>
      <c r="G2657" t="s">
        <v>645</v>
      </c>
      <c r="H2657" t="s">
        <v>903</v>
      </c>
      <c r="I2657" t="s">
        <v>904</v>
      </c>
      <c r="J2657">
        <v>240</v>
      </c>
      <c r="K2657">
        <v>1992</v>
      </c>
      <c r="L2657">
        <v>1303.33286</v>
      </c>
      <c r="M2657">
        <v>239.04</v>
      </c>
      <c r="N2657">
        <v>8.3000000000000007</v>
      </c>
      <c r="O2657" s="32">
        <f t="shared" si="697"/>
        <v>1752.96</v>
      </c>
      <c r="P2657" s="32">
        <f t="shared" si="698"/>
        <v>449.62714000000005</v>
      </c>
      <c r="Q2657">
        <v>747946</v>
      </c>
      <c r="R2657" t="s">
        <v>312</v>
      </c>
      <c r="S2657" t="s">
        <v>431</v>
      </c>
      <c r="T2657" t="str">
        <f t="shared" si="699"/>
        <v>VEN</v>
      </c>
      <c r="U2657" t="s">
        <v>437</v>
      </c>
      <c r="V2657" s="33">
        <f t="shared" si="700"/>
        <v>1992</v>
      </c>
      <c r="W2657">
        <f t="shared" si="701"/>
        <v>240</v>
      </c>
      <c r="X2657" s="33">
        <f t="shared" si="702"/>
        <v>1752.96</v>
      </c>
      <c r="Y2657" s="33">
        <f t="shared" si="703"/>
        <v>239.04</v>
      </c>
      <c r="Z2657" s="45">
        <f t="shared" si="704"/>
        <v>0.20162005020080323</v>
      </c>
      <c r="AA2657" s="33">
        <f t="shared" si="705"/>
        <v>401.62714000000005</v>
      </c>
      <c r="AB2657" s="45">
        <f t="shared" si="706"/>
        <v>0.22911369341000368</v>
      </c>
      <c r="AC2657" s="33">
        <f>IFERROR($X2657/VLOOKUP(CONCATENATE("USD",C2657),[1]GEINDICE!AR$1:AS$65536,2,0),"")</f>
        <v>318.06651788144359</v>
      </c>
      <c r="AD2657" s="33">
        <f>IFERROR($AA2657/VLOOKUP(CONCATENATE("USD",C2657),[1]GEINDICE!AR$1:AS$65536,2,0),"")</f>
        <v>72.873394661876517</v>
      </c>
      <c r="AE2657" s="33">
        <f>IFERROR($X2657/VLOOKUP(CONCATENATE("EUR",C2657),[1]GEINDICE!AR$1:AS$65536,2,0),"")</f>
        <v>274.95255274096149</v>
      </c>
      <c r="AF2657" s="33">
        <f>IFERROR($AA2657/VLOOKUP(CONCATENATE("EUR",C2657),[1]GEINDICE!AR$1:AS$65536,2,0),"")</f>
        <v>62.995394870990516</v>
      </c>
      <c r="AG2657" s="48" t="str">
        <f>VLOOKUP(E2657,[1]Apresentação!AW$1:AX$65536,2,0)</f>
        <v xml:space="preserve">                    2 - LEATHER AUXILIARIES</v>
      </c>
      <c r="AH2657" s="48" t="str">
        <f t="shared" si="707"/>
        <v xml:space="preserve">         5215000023 - PROVOL LW 67 BR</v>
      </c>
      <c r="AI2657" s="49" t="str">
        <f t="shared" si="708"/>
        <v xml:space="preserve">     L00087 - BOLZANO BRASIL INDUSTRIA E COM DE COUROS E PELES LTDA</v>
      </c>
      <c r="AJ2657" t="str">
        <f t="shared" si="709"/>
        <v xml:space="preserve">     90 - SALES</v>
      </c>
      <c r="AK2657" t="str">
        <f t="shared" si="710"/>
        <v/>
      </c>
      <c r="AL2657">
        <f t="shared" si="711"/>
        <v>8</v>
      </c>
      <c r="AM2657" t="str">
        <f t="shared" si="712"/>
        <v>2025 8</v>
      </c>
      <c r="AN2657" t="str">
        <f t="shared" si="713"/>
        <v xml:space="preserve">BOLZANO </v>
      </c>
    </row>
    <row r="2658" spans="1:40" x14ac:dyDescent="0.35">
      <c r="A2658">
        <v>83107</v>
      </c>
      <c r="B2658" t="s">
        <v>274</v>
      </c>
      <c r="C2658" s="31">
        <v>45853</v>
      </c>
      <c r="D2658" t="s">
        <v>373</v>
      </c>
      <c r="E2658" t="s">
        <v>374</v>
      </c>
      <c r="F2658" t="s">
        <v>644</v>
      </c>
      <c r="G2658" t="s">
        <v>645</v>
      </c>
      <c r="H2658" t="s">
        <v>903</v>
      </c>
      <c r="I2658" t="s">
        <v>904</v>
      </c>
      <c r="J2658">
        <v>240</v>
      </c>
      <c r="K2658">
        <v>1992</v>
      </c>
      <c r="L2658">
        <v>1287.9290699999999</v>
      </c>
      <c r="M2658">
        <v>239.04</v>
      </c>
      <c r="N2658">
        <v>8.3000000000000007</v>
      </c>
      <c r="O2658" s="32">
        <f t="shared" si="697"/>
        <v>1752.96</v>
      </c>
      <c r="P2658" s="32">
        <f t="shared" si="698"/>
        <v>465.03093000000013</v>
      </c>
      <c r="Q2658">
        <v>743789</v>
      </c>
      <c r="R2658" t="s">
        <v>312</v>
      </c>
      <c r="S2658" t="s">
        <v>431</v>
      </c>
      <c r="T2658" t="str">
        <f t="shared" si="699"/>
        <v>VEN</v>
      </c>
      <c r="U2658" t="s">
        <v>437</v>
      </c>
      <c r="V2658" s="33">
        <f t="shared" si="700"/>
        <v>1992</v>
      </c>
      <c r="W2658">
        <f t="shared" si="701"/>
        <v>240</v>
      </c>
      <c r="X2658" s="33">
        <f t="shared" si="702"/>
        <v>1752.96</v>
      </c>
      <c r="Y2658" s="33">
        <f t="shared" si="703"/>
        <v>239.04</v>
      </c>
      <c r="Z2658" s="45">
        <f t="shared" si="704"/>
        <v>0.20935287650602416</v>
      </c>
      <c r="AA2658" s="33">
        <f t="shared" si="705"/>
        <v>417.03093000000013</v>
      </c>
      <c r="AB2658" s="45">
        <f t="shared" si="706"/>
        <v>0.2379009960295729</v>
      </c>
      <c r="AC2658" s="33">
        <f>IFERROR($X2658/VLOOKUP(CONCATENATE("USD",C2658),[1]GEINDICE!AR$1:AS$65536,2,0),"")</f>
        <v>315.4167266445948</v>
      </c>
      <c r="AD2658" s="33">
        <f>IFERROR($AA2658/VLOOKUP(CONCATENATE("USD",C2658),[1]GEINDICE!AR$1:AS$65536,2,0),"")</f>
        <v>75.037953433136636</v>
      </c>
      <c r="AE2658" s="33">
        <f>IFERROR($X2658/VLOOKUP(CONCATENATE("EUR",C2658),[1]GEINDICE!AR$1:AS$65536,2,0),"")</f>
        <v>271.444277551526</v>
      </c>
      <c r="AF2658" s="33">
        <f>IFERROR($AA2658/VLOOKUP(CONCATENATE("EUR",C2658),[1]GEINDICE!AR$1:AS$65536,2,0),"")</f>
        <v>64.576863996035883</v>
      </c>
      <c r="AG2658" s="48" t="str">
        <f>VLOOKUP(E2658,[1]Apresentação!AW$1:AX$65536,2,0)</f>
        <v xml:space="preserve">                    2 - LEATHER AUXILIARIES</v>
      </c>
      <c r="AH2658" s="48" t="str">
        <f t="shared" si="707"/>
        <v xml:space="preserve">         5215000023 - PROVOL LW 67 BR</v>
      </c>
      <c r="AI2658" s="49" t="str">
        <f t="shared" si="708"/>
        <v xml:space="preserve">     L00087 - BOLZANO BRASIL INDUSTRIA E COM DE COUROS E PELES LTDA</v>
      </c>
      <c r="AJ2658" t="str">
        <f t="shared" si="709"/>
        <v xml:space="preserve">     90 - SALES</v>
      </c>
      <c r="AK2658" t="str">
        <f t="shared" si="710"/>
        <v/>
      </c>
      <c r="AL2658">
        <f t="shared" si="711"/>
        <v>7</v>
      </c>
      <c r="AM2658" t="str">
        <f t="shared" si="712"/>
        <v>2025 7</v>
      </c>
      <c r="AN2658" t="str">
        <f t="shared" si="713"/>
        <v xml:space="preserve">BOLZANO </v>
      </c>
    </row>
    <row r="2659" spans="1:40" x14ac:dyDescent="0.35">
      <c r="A2659">
        <v>81670</v>
      </c>
      <c r="B2659" t="s">
        <v>274</v>
      </c>
      <c r="C2659" s="31">
        <v>45734</v>
      </c>
      <c r="D2659" t="s">
        <v>373</v>
      </c>
      <c r="E2659" t="s">
        <v>374</v>
      </c>
      <c r="F2659" t="s">
        <v>644</v>
      </c>
      <c r="G2659" t="s">
        <v>645</v>
      </c>
      <c r="H2659" t="s">
        <v>903</v>
      </c>
      <c r="I2659" t="s">
        <v>904</v>
      </c>
      <c r="J2659">
        <v>360</v>
      </c>
      <c r="K2659">
        <v>2988</v>
      </c>
      <c r="L2659">
        <v>1916.4385299999999</v>
      </c>
      <c r="M2659">
        <v>601.79</v>
      </c>
      <c r="N2659">
        <v>8.3000000000000007</v>
      </c>
      <c r="O2659" s="32">
        <f t="shared" si="697"/>
        <v>2386.21</v>
      </c>
      <c r="P2659" s="32">
        <f t="shared" si="698"/>
        <v>469.77147000000014</v>
      </c>
      <c r="Q2659">
        <v>719141</v>
      </c>
      <c r="R2659" t="s">
        <v>312</v>
      </c>
      <c r="S2659" t="s">
        <v>457</v>
      </c>
      <c r="T2659" t="str">
        <f t="shared" si="699"/>
        <v>VEN</v>
      </c>
      <c r="U2659" t="s">
        <v>437</v>
      </c>
      <c r="V2659" s="33">
        <f t="shared" si="700"/>
        <v>2988</v>
      </c>
      <c r="W2659">
        <f t="shared" si="701"/>
        <v>360</v>
      </c>
      <c r="X2659" s="33">
        <f t="shared" si="702"/>
        <v>2386.21</v>
      </c>
      <c r="Y2659" s="33">
        <f t="shared" si="703"/>
        <v>601.79</v>
      </c>
      <c r="Z2659" s="45">
        <f t="shared" si="704"/>
        <v>0.13312298192771088</v>
      </c>
      <c r="AA2659" s="33">
        <f t="shared" si="705"/>
        <v>397.77147000000014</v>
      </c>
      <c r="AB2659" s="45">
        <f t="shared" si="706"/>
        <v>0.16669591947062501</v>
      </c>
      <c r="AC2659" s="33">
        <f>IFERROR($X2659/VLOOKUP(CONCATENATE("USD",C2659),[1]GEINDICE!AR$1:AS$65536,2,0),"")</f>
        <v>419.72314078660384</v>
      </c>
      <c r="AD2659" s="33">
        <f>IFERROR($AA2659/VLOOKUP(CONCATENATE("USD",C2659),[1]GEINDICE!AR$1:AS$65536,2,0),"")</f>
        <v>69.966134876521522</v>
      </c>
      <c r="AE2659" s="33">
        <f>IFERROR($X2659/VLOOKUP(CONCATENATE("EUR",C2659),[1]GEINDICE!AR$1:AS$65536,2,0),"")</f>
        <v>384.11673803161523</v>
      </c>
      <c r="AF2659" s="33">
        <f>IFERROR($AA2659/VLOOKUP(CONCATENATE("EUR",C2659),[1]GEINDICE!AR$1:AS$65536,2,0),"")</f>
        <v>64.0306928302373</v>
      </c>
      <c r="AG2659" s="48" t="str">
        <f>VLOOKUP(E2659,[1]Apresentação!AW$1:AX$65536,2,0)</f>
        <v xml:space="preserve">                    2 - LEATHER AUXILIARIES</v>
      </c>
      <c r="AH2659" s="48" t="str">
        <f t="shared" si="707"/>
        <v xml:space="preserve">         5215000023 - PROVOL LW 67 BR</v>
      </c>
      <c r="AI2659" s="49" t="str">
        <f t="shared" si="708"/>
        <v xml:space="preserve">     L00087 - BOLZANO BRASIL INDUSTRIA E COM DE COUROS E PELES LTDA</v>
      </c>
      <c r="AJ2659" t="str">
        <f t="shared" si="709"/>
        <v xml:space="preserve">     90 - SALES</v>
      </c>
      <c r="AK2659" t="str">
        <f t="shared" si="710"/>
        <v/>
      </c>
      <c r="AL2659">
        <f t="shared" si="711"/>
        <v>3</v>
      </c>
      <c r="AM2659" t="str">
        <f t="shared" si="712"/>
        <v>2025 3</v>
      </c>
      <c r="AN2659" t="str">
        <f t="shared" si="713"/>
        <v xml:space="preserve">BOLZANO </v>
      </c>
    </row>
    <row r="2660" spans="1:40" x14ac:dyDescent="0.35">
      <c r="A2660">
        <v>82117</v>
      </c>
      <c r="B2660" t="s">
        <v>274</v>
      </c>
      <c r="C2660" s="31">
        <v>45769</v>
      </c>
      <c r="D2660" t="s">
        <v>373</v>
      </c>
      <c r="E2660" t="s">
        <v>374</v>
      </c>
      <c r="F2660" t="s">
        <v>644</v>
      </c>
      <c r="G2660" t="s">
        <v>645</v>
      </c>
      <c r="H2660" t="s">
        <v>903</v>
      </c>
      <c r="I2660" t="s">
        <v>904</v>
      </c>
      <c r="J2660">
        <v>240</v>
      </c>
      <c r="K2660">
        <v>1992</v>
      </c>
      <c r="L2660">
        <v>1246.7864</v>
      </c>
      <c r="M2660">
        <v>401.18</v>
      </c>
      <c r="N2660">
        <v>8.3000000000000007</v>
      </c>
      <c r="O2660" s="32">
        <f t="shared" si="697"/>
        <v>1590.82</v>
      </c>
      <c r="P2660" s="32">
        <f t="shared" si="698"/>
        <v>344.03359999999998</v>
      </c>
      <c r="Q2660">
        <v>732234</v>
      </c>
      <c r="R2660" t="s">
        <v>312</v>
      </c>
      <c r="S2660" t="s">
        <v>457</v>
      </c>
      <c r="T2660" t="str">
        <f t="shared" si="699"/>
        <v>VEN</v>
      </c>
      <c r="U2660" t="s">
        <v>437</v>
      </c>
      <c r="V2660" s="33">
        <f t="shared" si="700"/>
        <v>1992</v>
      </c>
      <c r="W2660">
        <f t="shared" si="701"/>
        <v>240</v>
      </c>
      <c r="X2660" s="33">
        <f t="shared" si="702"/>
        <v>1590.82</v>
      </c>
      <c r="Y2660" s="33">
        <f t="shared" si="703"/>
        <v>401.18</v>
      </c>
      <c r="Z2660" s="45">
        <f t="shared" si="704"/>
        <v>0.14861124497991968</v>
      </c>
      <c r="AA2660" s="33">
        <f t="shared" si="705"/>
        <v>296.03359999999998</v>
      </c>
      <c r="AB2660" s="45">
        <f t="shared" si="706"/>
        <v>0.18608868382343696</v>
      </c>
      <c r="AC2660" s="33">
        <f>IFERROR($X2660/VLOOKUP(CONCATENATE("USD",C2660),[1]GEINDICE!AR$1:AS$65536,2,0),"")</f>
        <v>276.68359538054818</v>
      </c>
      <c r="AD2660" s="33">
        <f>IFERROR($AA2660/VLOOKUP(CONCATENATE("USD",C2660),[1]GEINDICE!AR$1:AS$65536,2,0),"")</f>
        <v>51.487686099902596</v>
      </c>
      <c r="AE2660" s="33">
        <f>IFERROR($X2660/VLOOKUP(CONCATENATE("EUR",C2660),[1]GEINDICE!AR$1:AS$65536,2,0),"")</f>
        <v>241.30754645430412</v>
      </c>
      <c r="AF2660" s="33">
        <f>IFERROR($AA2660/VLOOKUP(CONCATENATE("EUR",C2660),[1]GEINDICE!AR$1:AS$65536,2,0),"")</f>
        <v>44.904603716344326</v>
      </c>
      <c r="AG2660" s="48" t="str">
        <f>VLOOKUP(E2660,[1]Apresentação!AW$1:AX$65536,2,0)</f>
        <v xml:space="preserve">                    2 - LEATHER AUXILIARIES</v>
      </c>
      <c r="AH2660" s="48" t="str">
        <f t="shared" si="707"/>
        <v xml:space="preserve">         5215000023 - PROVOL LW 67 BR</v>
      </c>
      <c r="AI2660" s="49" t="str">
        <f t="shared" si="708"/>
        <v xml:space="preserve">     L00087 - BOLZANO BRASIL INDUSTRIA E COM DE COUROS E PELES LTDA</v>
      </c>
      <c r="AJ2660" t="str">
        <f t="shared" si="709"/>
        <v xml:space="preserve">     90 - SALES</v>
      </c>
      <c r="AK2660" t="str">
        <f t="shared" si="710"/>
        <v/>
      </c>
      <c r="AL2660">
        <f t="shared" si="711"/>
        <v>4</v>
      </c>
      <c r="AM2660" t="str">
        <f t="shared" si="712"/>
        <v>2025 4</v>
      </c>
      <c r="AN2660" t="str">
        <f t="shared" si="713"/>
        <v xml:space="preserve">BOLZANO </v>
      </c>
    </row>
    <row r="2661" spans="1:40" x14ac:dyDescent="0.35">
      <c r="A2661">
        <v>81375</v>
      </c>
      <c r="B2661" t="s">
        <v>274</v>
      </c>
      <c r="C2661" s="31">
        <v>45712</v>
      </c>
      <c r="D2661" t="s">
        <v>373</v>
      </c>
      <c r="E2661" t="s">
        <v>374</v>
      </c>
      <c r="F2661" t="s">
        <v>644</v>
      </c>
      <c r="G2661" t="s">
        <v>645</v>
      </c>
      <c r="H2661" t="s">
        <v>903</v>
      </c>
      <c r="I2661" t="s">
        <v>904</v>
      </c>
      <c r="J2661">
        <v>240</v>
      </c>
      <c r="K2661">
        <v>1992</v>
      </c>
      <c r="L2661">
        <v>1196.2333100000001</v>
      </c>
      <c r="M2661">
        <v>401.18</v>
      </c>
      <c r="N2661">
        <v>8.3000000000000007</v>
      </c>
      <c r="O2661" s="32">
        <f t="shared" si="697"/>
        <v>1590.82</v>
      </c>
      <c r="P2661" s="32">
        <f t="shared" si="698"/>
        <v>394.58668999999986</v>
      </c>
      <c r="Q2661">
        <v>711020</v>
      </c>
      <c r="R2661" t="s">
        <v>312</v>
      </c>
      <c r="S2661" t="s">
        <v>457</v>
      </c>
      <c r="T2661" t="str">
        <f t="shared" si="699"/>
        <v>VEN</v>
      </c>
      <c r="U2661" t="s">
        <v>437</v>
      </c>
      <c r="V2661" s="33">
        <f t="shared" si="700"/>
        <v>1992</v>
      </c>
      <c r="W2661">
        <f t="shared" si="701"/>
        <v>240</v>
      </c>
      <c r="X2661" s="33">
        <f t="shared" si="702"/>
        <v>1590.82</v>
      </c>
      <c r="Y2661" s="33">
        <f t="shared" si="703"/>
        <v>401.18</v>
      </c>
      <c r="Z2661" s="45">
        <f t="shared" si="704"/>
        <v>0.17398930220883527</v>
      </c>
      <c r="AA2661" s="33">
        <f t="shared" si="705"/>
        <v>346.58668999999986</v>
      </c>
      <c r="AB2661" s="45">
        <f t="shared" si="706"/>
        <v>0.21786669139186071</v>
      </c>
      <c r="AC2661" s="33">
        <f>IFERROR($X2661/VLOOKUP(CONCATENATE("USD",C2661),[1]GEINDICE!AR$1:AS$65536,2,0),"")</f>
        <v>277.83366516469312</v>
      </c>
      <c r="AD2661" s="33">
        <f>IFERROR($AA2661/VLOOKUP(CONCATENATE("USD",C2661),[1]GEINDICE!AR$1:AS$65536,2,0),"")</f>
        <v>60.530701386705758</v>
      </c>
      <c r="AE2661" s="33">
        <f>IFERROR($X2661/VLOOKUP(CONCATENATE("EUR",C2661),[1]GEINDICE!AR$1:AS$65536,2,0),"")</f>
        <v>265.38878601337939</v>
      </c>
      <c r="AF2661" s="33">
        <f>IFERROR($AA2661/VLOOKUP(CONCATENATE("EUR",C2661),[1]GEINDICE!AR$1:AS$65536,2,0),"")</f>
        <v>57.819376741237484</v>
      </c>
      <c r="AG2661" s="48" t="str">
        <f>VLOOKUP(E2661,[1]Apresentação!AW$1:AX$65536,2,0)</f>
        <v xml:space="preserve">                    2 - LEATHER AUXILIARIES</v>
      </c>
      <c r="AH2661" s="48" t="str">
        <f t="shared" si="707"/>
        <v xml:space="preserve">         5215000023 - PROVOL LW 67 BR</v>
      </c>
      <c r="AI2661" s="49" t="str">
        <f t="shared" si="708"/>
        <v xml:space="preserve">     L00087 - BOLZANO BRASIL INDUSTRIA E COM DE COUROS E PELES LTDA</v>
      </c>
      <c r="AJ2661" t="str">
        <f t="shared" si="709"/>
        <v xml:space="preserve">     90 - SALES</v>
      </c>
      <c r="AK2661" t="str">
        <f t="shared" si="710"/>
        <v/>
      </c>
      <c r="AL2661">
        <f t="shared" si="711"/>
        <v>2</v>
      </c>
      <c r="AM2661" t="str">
        <f t="shared" si="712"/>
        <v>2025 2</v>
      </c>
      <c r="AN2661" t="str">
        <f t="shared" si="713"/>
        <v xml:space="preserve">BOLZANO </v>
      </c>
    </row>
    <row r="2662" spans="1:40" x14ac:dyDescent="0.35">
      <c r="A2662">
        <v>81965</v>
      </c>
      <c r="B2662" t="s">
        <v>274</v>
      </c>
      <c r="C2662" s="31">
        <v>45755</v>
      </c>
      <c r="D2662" t="s">
        <v>373</v>
      </c>
      <c r="E2662" t="s">
        <v>374</v>
      </c>
      <c r="F2662" t="s">
        <v>644</v>
      </c>
      <c r="G2662" t="s">
        <v>645</v>
      </c>
      <c r="H2662" t="s">
        <v>903</v>
      </c>
      <c r="I2662" t="s">
        <v>904</v>
      </c>
      <c r="J2662">
        <v>240</v>
      </c>
      <c r="K2662">
        <v>1992</v>
      </c>
      <c r="L2662">
        <v>1277.6256900000001</v>
      </c>
      <c r="M2662">
        <v>401.18</v>
      </c>
      <c r="N2662">
        <v>8.3000000000000007</v>
      </c>
      <c r="O2662" s="32">
        <f t="shared" si="697"/>
        <v>1590.82</v>
      </c>
      <c r="P2662" s="32">
        <f t="shared" si="698"/>
        <v>313.19430999999986</v>
      </c>
      <c r="Q2662">
        <v>727273</v>
      </c>
      <c r="R2662" t="s">
        <v>312</v>
      </c>
      <c r="S2662" t="s">
        <v>457</v>
      </c>
      <c r="T2662" t="str">
        <f t="shared" si="699"/>
        <v>VEN</v>
      </c>
      <c r="U2662" t="s">
        <v>437</v>
      </c>
      <c r="V2662" s="33">
        <f t="shared" si="700"/>
        <v>1992</v>
      </c>
      <c r="W2662">
        <f t="shared" si="701"/>
        <v>240</v>
      </c>
      <c r="X2662" s="33">
        <f t="shared" si="702"/>
        <v>1590.82</v>
      </c>
      <c r="Y2662" s="33">
        <f t="shared" si="703"/>
        <v>401.18</v>
      </c>
      <c r="Z2662" s="45">
        <f t="shared" si="704"/>
        <v>0.13312967369477904</v>
      </c>
      <c r="AA2662" s="33">
        <f t="shared" si="705"/>
        <v>265.19430999999986</v>
      </c>
      <c r="AB2662" s="45">
        <f t="shared" si="706"/>
        <v>0.1667029016482065</v>
      </c>
      <c r="AC2662" s="33">
        <f>IFERROR($X2662/VLOOKUP(CONCATENATE("USD",C2662),[1]GEINDICE!AR$1:AS$65536,2,0),"")</f>
        <v>267.95916992319093</v>
      </c>
      <c r="AD2662" s="33">
        <f>IFERROR($AA2662/VLOOKUP(CONCATENATE("USD",C2662),[1]GEINDICE!AR$1:AS$65536,2,0),"")</f>
        <v>44.669571149440756</v>
      </c>
      <c r="AE2662" s="33">
        <f>IFERROR($X2662/VLOOKUP(CONCATENATE("EUR",C2662),[1]GEINDICE!AR$1:AS$65536,2,0),"")</f>
        <v>245.54238439217136</v>
      </c>
      <c r="AF2662" s="33">
        <f>IFERROR($AA2662/VLOOKUP(CONCATENATE("EUR",C2662),[1]GEINDICE!AR$1:AS$65536,2,0),"")</f>
        <v>40.93262795579426</v>
      </c>
      <c r="AG2662" s="48" t="str">
        <f>VLOOKUP(E2662,[1]Apresentação!AW$1:AX$65536,2,0)</f>
        <v xml:space="preserve">                    2 - LEATHER AUXILIARIES</v>
      </c>
      <c r="AH2662" s="48" t="str">
        <f t="shared" si="707"/>
        <v xml:space="preserve">         5215000023 - PROVOL LW 67 BR</v>
      </c>
      <c r="AI2662" s="49" t="str">
        <f t="shared" si="708"/>
        <v xml:space="preserve">     L00087 - BOLZANO BRASIL INDUSTRIA E COM DE COUROS E PELES LTDA</v>
      </c>
      <c r="AJ2662" t="str">
        <f t="shared" si="709"/>
        <v xml:space="preserve">     90 - SALES</v>
      </c>
      <c r="AK2662" t="str">
        <f t="shared" si="710"/>
        <v/>
      </c>
      <c r="AL2662">
        <f t="shared" si="711"/>
        <v>4</v>
      </c>
      <c r="AM2662" t="str">
        <f t="shared" si="712"/>
        <v>2025 4</v>
      </c>
      <c r="AN2662" t="str">
        <f t="shared" si="713"/>
        <v xml:space="preserve">BOLZANO </v>
      </c>
    </row>
    <row r="2663" spans="1:40" x14ac:dyDescent="0.35">
      <c r="A2663">
        <v>82629</v>
      </c>
      <c r="B2663" t="s">
        <v>274</v>
      </c>
      <c r="C2663" s="31">
        <v>45811</v>
      </c>
      <c r="D2663" t="s">
        <v>373</v>
      </c>
      <c r="E2663" t="s">
        <v>374</v>
      </c>
      <c r="F2663" t="s">
        <v>644</v>
      </c>
      <c r="G2663" t="s">
        <v>645</v>
      </c>
      <c r="H2663" t="s">
        <v>903</v>
      </c>
      <c r="I2663" t="s">
        <v>904</v>
      </c>
      <c r="J2663">
        <v>240</v>
      </c>
      <c r="K2663">
        <v>1992</v>
      </c>
      <c r="L2663">
        <v>1246.7864</v>
      </c>
      <c r="M2663">
        <v>401.18</v>
      </c>
      <c r="N2663">
        <v>8.3000000000000007</v>
      </c>
      <c r="O2663" s="32">
        <f t="shared" si="697"/>
        <v>1590.82</v>
      </c>
      <c r="P2663" s="32">
        <f t="shared" si="698"/>
        <v>344.03359999999998</v>
      </c>
      <c r="Q2663">
        <v>740275</v>
      </c>
      <c r="R2663" t="s">
        <v>312</v>
      </c>
      <c r="S2663" t="s">
        <v>457</v>
      </c>
      <c r="T2663" t="str">
        <f t="shared" si="699"/>
        <v>VEN</v>
      </c>
      <c r="U2663" t="s">
        <v>437</v>
      </c>
      <c r="V2663" s="33">
        <f t="shared" si="700"/>
        <v>1992</v>
      </c>
      <c r="W2663">
        <f t="shared" si="701"/>
        <v>240</v>
      </c>
      <c r="X2663" s="33">
        <f t="shared" si="702"/>
        <v>1590.82</v>
      </c>
      <c r="Y2663" s="33">
        <f t="shared" si="703"/>
        <v>401.18</v>
      </c>
      <c r="Z2663" s="45">
        <f t="shared" si="704"/>
        <v>0.14861124497991968</v>
      </c>
      <c r="AA2663" s="33">
        <f t="shared" si="705"/>
        <v>296.03359999999998</v>
      </c>
      <c r="AB2663" s="45">
        <f t="shared" si="706"/>
        <v>0.18608868382343696</v>
      </c>
      <c r="AC2663" s="33">
        <f>IFERROR($X2663/VLOOKUP(CONCATENATE("USD",C2663),[1]GEINDICE!AR$1:AS$65536,2,0),"")</f>
        <v>280.59759410166856</v>
      </c>
      <c r="AD2663" s="33">
        <f>IFERROR($AA2663/VLOOKUP(CONCATENATE("USD",C2663),[1]GEINDICE!AR$1:AS$65536,2,0),"")</f>
        <v>52.216036970402506</v>
      </c>
      <c r="AE2663" s="33">
        <f>IFERROR($X2663/VLOOKUP(CONCATENATE("EUR",C2663),[1]GEINDICE!AR$1:AS$65536,2,0),"")</f>
        <v>246.72291324172585</v>
      </c>
      <c r="AF2663" s="33">
        <f>IFERROR($AA2663/VLOOKUP(CONCATENATE("EUR",C2663),[1]GEINDICE!AR$1:AS$65536,2,0),"")</f>
        <v>45.912342194236793</v>
      </c>
      <c r="AG2663" s="48" t="str">
        <f>VLOOKUP(E2663,[1]Apresentação!AW$1:AX$65536,2,0)</f>
        <v xml:space="preserve">                    2 - LEATHER AUXILIARIES</v>
      </c>
      <c r="AH2663" s="48" t="str">
        <f t="shared" si="707"/>
        <v xml:space="preserve">         5215000023 - PROVOL LW 67 BR</v>
      </c>
      <c r="AI2663" s="49" t="str">
        <f t="shared" si="708"/>
        <v xml:space="preserve">     L00087 - BOLZANO BRASIL INDUSTRIA E COM DE COUROS E PELES LTDA</v>
      </c>
      <c r="AJ2663" t="str">
        <f t="shared" si="709"/>
        <v xml:space="preserve">     90 - SALES</v>
      </c>
      <c r="AK2663" t="str">
        <f t="shared" si="710"/>
        <v/>
      </c>
      <c r="AL2663">
        <f t="shared" si="711"/>
        <v>6</v>
      </c>
      <c r="AM2663" t="str">
        <f t="shared" si="712"/>
        <v>2025 6</v>
      </c>
      <c r="AN2663" t="str">
        <f t="shared" si="713"/>
        <v xml:space="preserve">BOLZANO </v>
      </c>
    </row>
    <row r="2664" spans="1:40" x14ac:dyDescent="0.35">
      <c r="A2664">
        <v>83047</v>
      </c>
      <c r="B2664" t="s">
        <v>274</v>
      </c>
      <c r="C2664" s="31">
        <v>45847</v>
      </c>
      <c r="D2664" t="s">
        <v>373</v>
      </c>
      <c r="E2664" t="s">
        <v>374</v>
      </c>
      <c r="F2664" t="s">
        <v>644</v>
      </c>
      <c r="G2664" t="s">
        <v>645</v>
      </c>
      <c r="H2664" t="s">
        <v>903</v>
      </c>
      <c r="I2664" t="s">
        <v>904</v>
      </c>
      <c r="J2664">
        <v>360</v>
      </c>
      <c r="K2664">
        <v>2988</v>
      </c>
      <c r="L2664">
        <v>1931.8936100000001</v>
      </c>
      <c r="M2664">
        <v>601.79</v>
      </c>
      <c r="N2664">
        <v>8.3000000000000007</v>
      </c>
      <c r="O2664" s="32">
        <f t="shared" si="697"/>
        <v>2386.21</v>
      </c>
      <c r="P2664" s="32">
        <f t="shared" si="698"/>
        <v>454.31638999999996</v>
      </c>
      <c r="Q2664">
        <v>743382</v>
      </c>
      <c r="R2664" t="s">
        <v>312</v>
      </c>
      <c r="S2664" t="s">
        <v>457</v>
      </c>
      <c r="T2664" t="str">
        <f t="shared" si="699"/>
        <v>VEN</v>
      </c>
      <c r="U2664" t="s">
        <v>437</v>
      </c>
      <c r="V2664" s="33">
        <f t="shared" si="700"/>
        <v>2988</v>
      </c>
      <c r="W2664">
        <f t="shared" si="701"/>
        <v>360</v>
      </c>
      <c r="X2664" s="33">
        <f t="shared" si="702"/>
        <v>2386.21</v>
      </c>
      <c r="Y2664" s="33">
        <f t="shared" si="703"/>
        <v>601.79</v>
      </c>
      <c r="Z2664" s="45">
        <f t="shared" si="704"/>
        <v>0.12795059906291834</v>
      </c>
      <c r="AA2664" s="33">
        <f t="shared" si="705"/>
        <v>382.31638999999996</v>
      </c>
      <c r="AB2664" s="45">
        <f t="shared" si="706"/>
        <v>0.16021908800985663</v>
      </c>
      <c r="AC2664" s="33">
        <f>IFERROR($X2664/VLOOKUP(CONCATENATE("USD",C2664),[1]GEINDICE!AR$1:AS$65536,2,0),"")</f>
        <v>436.82678577966539</v>
      </c>
      <c r="AD2664" s="33">
        <f>IFERROR($AA2664/VLOOKUP(CONCATENATE("USD",C2664),[1]GEINDICE!AR$1:AS$65536,2,0),"")</f>
        <v>69.987989235894986</v>
      </c>
      <c r="AE2664" s="33">
        <f>IFERROR($X2664/VLOOKUP(CONCATENATE("EUR",C2664),[1]GEINDICE!AR$1:AS$65536,2,0),"")</f>
        <v>373.13099091491921</v>
      </c>
      <c r="AF2664" s="33">
        <f>IFERROR($AA2664/VLOOKUP(CONCATENATE("EUR",C2664),[1]GEINDICE!AR$1:AS$65536,2,0),"")</f>
        <v>59.782707072602449</v>
      </c>
      <c r="AG2664" s="48" t="str">
        <f>VLOOKUP(E2664,[1]Apresentação!AW$1:AX$65536,2,0)</f>
        <v xml:space="preserve">                    2 - LEATHER AUXILIARIES</v>
      </c>
      <c r="AH2664" s="48" t="str">
        <f t="shared" si="707"/>
        <v xml:space="preserve">         5215000023 - PROVOL LW 67 BR</v>
      </c>
      <c r="AI2664" s="49" t="str">
        <f t="shared" si="708"/>
        <v xml:space="preserve">     L00087 - BOLZANO BRASIL INDUSTRIA E COM DE COUROS E PELES LTDA</v>
      </c>
      <c r="AJ2664" t="str">
        <f t="shared" si="709"/>
        <v xml:space="preserve">     90 - SALES</v>
      </c>
      <c r="AK2664" t="str">
        <f t="shared" si="710"/>
        <v/>
      </c>
      <c r="AL2664">
        <f t="shared" si="711"/>
        <v>7</v>
      </c>
      <c r="AM2664" t="str">
        <f t="shared" si="712"/>
        <v>2025 7</v>
      </c>
      <c r="AN2664" t="str">
        <f t="shared" si="713"/>
        <v xml:space="preserve">BOLZANO </v>
      </c>
    </row>
    <row r="2665" spans="1:40" x14ac:dyDescent="0.35">
      <c r="A2665">
        <v>82517</v>
      </c>
      <c r="B2665" t="s">
        <v>274</v>
      </c>
      <c r="C2665" s="31">
        <v>45800</v>
      </c>
      <c r="D2665" t="s">
        <v>373</v>
      </c>
      <c r="E2665" t="s">
        <v>374</v>
      </c>
      <c r="F2665" t="s">
        <v>644</v>
      </c>
      <c r="G2665" t="s">
        <v>645</v>
      </c>
      <c r="H2665" t="s">
        <v>903</v>
      </c>
      <c r="I2665" t="s">
        <v>904</v>
      </c>
      <c r="J2665">
        <v>240</v>
      </c>
      <c r="K2665">
        <v>1992</v>
      </c>
      <c r="L2665">
        <v>1246.7864</v>
      </c>
      <c r="M2665">
        <v>401.18</v>
      </c>
      <c r="N2665">
        <v>8.3000000000000007</v>
      </c>
      <c r="O2665" s="32">
        <f t="shared" si="697"/>
        <v>1590.82</v>
      </c>
      <c r="P2665" s="32">
        <f t="shared" si="698"/>
        <v>344.03359999999998</v>
      </c>
      <c r="Q2665">
        <v>739412</v>
      </c>
      <c r="R2665" t="s">
        <v>312</v>
      </c>
      <c r="S2665" t="s">
        <v>457</v>
      </c>
      <c r="T2665" t="str">
        <f t="shared" si="699"/>
        <v>VEN</v>
      </c>
      <c r="U2665" t="s">
        <v>348</v>
      </c>
      <c r="V2665" s="33">
        <f t="shared" si="700"/>
        <v>1992</v>
      </c>
      <c r="W2665">
        <f t="shared" si="701"/>
        <v>240</v>
      </c>
      <c r="X2665" s="33">
        <f t="shared" si="702"/>
        <v>1590.82</v>
      </c>
      <c r="Y2665" s="33">
        <f t="shared" si="703"/>
        <v>401.18</v>
      </c>
      <c r="Z2665" s="45">
        <f t="shared" si="704"/>
        <v>0.14861124497991968</v>
      </c>
      <c r="AA2665" s="33">
        <f t="shared" si="705"/>
        <v>296.03359999999998</v>
      </c>
      <c r="AB2665" s="45">
        <f t="shared" si="706"/>
        <v>0.18608868382343696</v>
      </c>
      <c r="AC2665" s="33">
        <f>IFERROR($X2665/VLOOKUP(CONCATENATE("USD",C2665),[1]GEINDICE!AR$1:AS$65536,2,0),"")</f>
        <v>279.42457668797863</v>
      </c>
      <c r="AD2665" s="33">
        <f>IFERROR($AA2665/VLOOKUP(CONCATENATE("USD",C2665),[1]GEINDICE!AR$1:AS$65536,2,0),"")</f>
        <v>51.997751703786967</v>
      </c>
      <c r="AE2665" s="33">
        <f>IFERROR($X2665/VLOOKUP(CONCATENATE("EUR",C2665),[1]GEINDICE!AR$1:AS$65536,2,0),"")</f>
        <v>246.18836856603423</v>
      </c>
      <c r="AF2665" s="33">
        <f>IFERROR($AA2665/VLOOKUP(CONCATENATE("EUR",C2665),[1]GEINDICE!AR$1:AS$65536,2,0),"")</f>
        <v>45.812869479092505</v>
      </c>
      <c r="AG2665" s="48" t="str">
        <f>VLOOKUP(E2665,[1]Apresentação!AW$1:AX$65536,2,0)</f>
        <v xml:space="preserve">                    2 - LEATHER AUXILIARIES</v>
      </c>
      <c r="AH2665" s="48" t="str">
        <f t="shared" si="707"/>
        <v xml:space="preserve">         5215000023 - PROVOL LW 67 BR</v>
      </c>
      <c r="AI2665" s="49" t="str">
        <f t="shared" si="708"/>
        <v xml:space="preserve">     L00087 - BOLZANO BRASIL INDUSTRIA E COM DE COUROS E PELES LTDA</v>
      </c>
      <c r="AJ2665" t="str">
        <f t="shared" si="709"/>
        <v xml:space="preserve">     90 - SALES</v>
      </c>
      <c r="AK2665" t="str">
        <f t="shared" si="710"/>
        <v/>
      </c>
      <c r="AL2665">
        <f t="shared" si="711"/>
        <v>5</v>
      </c>
      <c r="AM2665" t="str">
        <f t="shared" si="712"/>
        <v>2025 5</v>
      </c>
      <c r="AN2665" t="str">
        <f t="shared" si="713"/>
        <v xml:space="preserve">BOLZANO </v>
      </c>
    </row>
    <row r="2666" spans="1:40" x14ac:dyDescent="0.35">
      <c r="A2666">
        <v>81231</v>
      </c>
      <c r="B2666" t="s">
        <v>274</v>
      </c>
      <c r="C2666" s="31">
        <v>45698</v>
      </c>
      <c r="D2666" t="s">
        <v>373</v>
      </c>
      <c r="E2666" t="s">
        <v>374</v>
      </c>
      <c r="F2666" t="s">
        <v>644</v>
      </c>
      <c r="G2666" t="s">
        <v>645</v>
      </c>
      <c r="H2666" t="s">
        <v>903</v>
      </c>
      <c r="I2666" t="s">
        <v>904</v>
      </c>
      <c r="J2666">
        <v>240</v>
      </c>
      <c r="K2666">
        <v>1992</v>
      </c>
      <c r="L2666">
        <v>1196.2333100000001</v>
      </c>
      <c r="M2666">
        <v>401.18</v>
      </c>
      <c r="N2666">
        <v>8.3000000000000007</v>
      </c>
      <c r="O2666" s="32">
        <f t="shared" si="697"/>
        <v>1590.82</v>
      </c>
      <c r="P2666" s="32">
        <f t="shared" si="698"/>
        <v>394.58668999999986</v>
      </c>
      <c r="Q2666">
        <v>709768</v>
      </c>
      <c r="R2666" t="s">
        <v>346</v>
      </c>
      <c r="S2666" t="s">
        <v>347</v>
      </c>
      <c r="T2666" t="str">
        <f t="shared" si="699"/>
        <v>VEN</v>
      </c>
      <c r="U2666" t="s">
        <v>437</v>
      </c>
      <c r="V2666" s="33">
        <f t="shared" si="700"/>
        <v>1992</v>
      </c>
      <c r="W2666">
        <f t="shared" si="701"/>
        <v>240</v>
      </c>
      <c r="X2666" s="33">
        <f t="shared" si="702"/>
        <v>1590.82</v>
      </c>
      <c r="Y2666" s="33">
        <f t="shared" si="703"/>
        <v>401.18</v>
      </c>
      <c r="Z2666" s="45">
        <f t="shared" si="704"/>
        <v>0.17398930220883527</v>
      </c>
      <c r="AA2666" s="33">
        <f t="shared" si="705"/>
        <v>346.58668999999986</v>
      </c>
      <c r="AB2666" s="45">
        <f t="shared" si="706"/>
        <v>0.21786669139186071</v>
      </c>
      <c r="AC2666" s="33">
        <f>IFERROR($X2666/VLOOKUP(CONCATENATE("USD",C2666),[1]GEINDICE!AR$1:AS$65536,2,0),"")</f>
        <v>275.19028508164956</v>
      </c>
      <c r="AD2666" s="33">
        <f>IFERROR($AA2666/VLOOKUP(CONCATENATE("USD",C2666),[1]GEINDICE!AR$1:AS$65536,2,0),"")</f>
        <v>59.954796913921925</v>
      </c>
      <c r="AE2666" s="33">
        <f>IFERROR($X2666/VLOOKUP(CONCATENATE("EUR",C2666),[1]GEINDICE!AR$1:AS$65536,2,0),"")</f>
        <v>266.73261682399692</v>
      </c>
      <c r="AF2666" s="33">
        <f>IFERROR($AA2666/VLOOKUP(CONCATENATE("EUR",C2666),[1]GEINDICE!AR$1:AS$65536,2,0),"")</f>
        <v>58.112152713737167</v>
      </c>
      <c r="AG2666" s="48" t="str">
        <f>VLOOKUP(E2666,[1]Apresentação!AW$1:AX$65536,2,0)</f>
        <v xml:space="preserve">                    2 - LEATHER AUXILIARIES</v>
      </c>
      <c r="AH2666" s="48" t="str">
        <f t="shared" si="707"/>
        <v xml:space="preserve">         5215000023 - PROVOL LW 67 BR</v>
      </c>
      <c r="AI2666" s="49" t="str">
        <f t="shared" si="708"/>
        <v xml:space="preserve">     L00087 - BOLZANO BRASIL INDUSTRIA E COM DE COUROS E PELES LTDA</v>
      </c>
      <c r="AJ2666" t="str">
        <f t="shared" si="709"/>
        <v xml:space="preserve">     90 - SALES</v>
      </c>
      <c r="AK2666" t="str">
        <f t="shared" si="710"/>
        <v/>
      </c>
      <c r="AL2666">
        <f t="shared" si="711"/>
        <v>2</v>
      </c>
      <c r="AM2666" t="str">
        <f t="shared" si="712"/>
        <v>2025 2</v>
      </c>
      <c r="AN2666" t="str">
        <f t="shared" si="713"/>
        <v xml:space="preserve">BOLZANO </v>
      </c>
    </row>
    <row r="2667" spans="1:40" x14ac:dyDescent="0.35">
      <c r="A2667">
        <v>82696</v>
      </c>
      <c r="B2667" t="s">
        <v>274</v>
      </c>
      <c r="C2667" s="31">
        <v>45817</v>
      </c>
      <c r="D2667" t="s">
        <v>373</v>
      </c>
      <c r="E2667" t="s">
        <v>374</v>
      </c>
      <c r="F2667" t="s">
        <v>644</v>
      </c>
      <c r="G2667" t="s">
        <v>645</v>
      </c>
      <c r="H2667" t="s">
        <v>903</v>
      </c>
      <c r="I2667" t="s">
        <v>904</v>
      </c>
      <c r="J2667">
        <v>240</v>
      </c>
      <c r="K2667">
        <v>1992</v>
      </c>
      <c r="L2667">
        <v>1246.78639</v>
      </c>
      <c r="M2667">
        <v>401.18</v>
      </c>
      <c r="N2667">
        <v>8.3000000000000007</v>
      </c>
      <c r="O2667" s="32">
        <f t="shared" si="697"/>
        <v>1590.82</v>
      </c>
      <c r="P2667" s="32">
        <f t="shared" si="698"/>
        <v>344.03360999999995</v>
      </c>
      <c r="Q2667">
        <v>740801</v>
      </c>
      <c r="R2667" t="s">
        <v>346</v>
      </c>
      <c r="S2667" t="s">
        <v>347</v>
      </c>
      <c r="T2667" t="str">
        <f t="shared" si="699"/>
        <v>VEN</v>
      </c>
      <c r="U2667" t="s">
        <v>437</v>
      </c>
      <c r="V2667" s="33">
        <f t="shared" si="700"/>
        <v>1992</v>
      </c>
      <c r="W2667">
        <f t="shared" si="701"/>
        <v>240</v>
      </c>
      <c r="X2667" s="33">
        <f t="shared" si="702"/>
        <v>1590.82</v>
      </c>
      <c r="Y2667" s="33">
        <f t="shared" si="703"/>
        <v>401.18</v>
      </c>
      <c r="Z2667" s="45">
        <f t="shared" si="704"/>
        <v>0.14861124999999997</v>
      </c>
      <c r="AA2667" s="33">
        <f t="shared" si="705"/>
        <v>296.03360999999995</v>
      </c>
      <c r="AB2667" s="45">
        <f t="shared" si="706"/>
        <v>0.18608869010950324</v>
      </c>
      <c r="AC2667" s="33">
        <f>IFERROR($X2667/VLOOKUP(CONCATENATE("USD",C2667),[1]GEINDICE!AR$1:AS$65536,2,0),"")</f>
        <v>285.29770444763267</v>
      </c>
      <c r="AD2667" s="33">
        <f>IFERROR($AA2667/VLOOKUP(CONCATENATE("USD",C2667),[1]GEINDICE!AR$1:AS$65536,2,0),"")</f>
        <v>53.090676111908166</v>
      </c>
      <c r="AE2667" s="33">
        <f>IFERROR($X2667/VLOOKUP(CONCATENATE("EUR",C2667),[1]GEINDICE!AR$1:AS$65536,2,0),"")</f>
        <v>249.71274291275543</v>
      </c>
      <c r="AF2667" s="33">
        <f>IFERROR($AA2667/VLOOKUP(CONCATENATE("EUR",C2667),[1]GEINDICE!AR$1:AS$65536,2,0),"")</f>
        <v>46.468717232285805</v>
      </c>
      <c r="AG2667" s="48" t="str">
        <f>VLOOKUP(E2667,[1]Apresentação!AW$1:AX$65536,2,0)</f>
        <v xml:space="preserve">                    2 - LEATHER AUXILIARIES</v>
      </c>
      <c r="AH2667" s="48" t="str">
        <f t="shared" si="707"/>
        <v xml:space="preserve">         5215000023 - PROVOL LW 67 BR</v>
      </c>
      <c r="AI2667" s="49" t="str">
        <f t="shared" si="708"/>
        <v xml:space="preserve">     L00087 - BOLZANO BRASIL INDUSTRIA E COM DE COUROS E PELES LTDA</v>
      </c>
      <c r="AJ2667" t="str">
        <f t="shared" si="709"/>
        <v xml:space="preserve">     90 - SALES</v>
      </c>
      <c r="AK2667" t="str">
        <f t="shared" si="710"/>
        <v/>
      </c>
      <c r="AL2667">
        <f t="shared" si="711"/>
        <v>6</v>
      </c>
      <c r="AM2667" t="str">
        <f t="shared" si="712"/>
        <v>2025 6</v>
      </c>
      <c r="AN2667" t="str">
        <f t="shared" si="713"/>
        <v xml:space="preserve">BOLZANO </v>
      </c>
    </row>
    <row r="2668" spans="1:40" x14ac:dyDescent="0.35">
      <c r="A2668">
        <v>82971</v>
      </c>
      <c r="B2668" t="s">
        <v>274</v>
      </c>
      <c r="C2668" s="31">
        <v>45841</v>
      </c>
      <c r="D2668" t="s">
        <v>373</v>
      </c>
      <c r="E2668" t="s">
        <v>374</v>
      </c>
      <c r="F2668" t="s">
        <v>644</v>
      </c>
      <c r="G2668" t="s">
        <v>645</v>
      </c>
      <c r="H2668" t="s">
        <v>903</v>
      </c>
      <c r="I2668" t="s">
        <v>904</v>
      </c>
      <c r="J2668">
        <v>360</v>
      </c>
      <c r="K2668">
        <v>2988</v>
      </c>
      <c r="L2668">
        <v>1870.17959</v>
      </c>
      <c r="M2668">
        <v>601.79</v>
      </c>
      <c r="N2668">
        <v>8.3000000000000007</v>
      </c>
      <c r="O2668" s="32">
        <f t="shared" si="697"/>
        <v>2386.21</v>
      </c>
      <c r="P2668" s="32">
        <f t="shared" si="698"/>
        <v>516.03041000000007</v>
      </c>
      <c r="Q2668">
        <v>742718</v>
      </c>
      <c r="R2668" t="s">
        <v>346</v>
      </c>
      <c r="S2668" t="s">
        <v>347</v>
      </c>
      <c r="T2668" t="str">
        <f t="shared" si="699"/>
        <v>VEN</v>
      </c>
      <c r="U2668" t="s">
        <v>437</v>
      </c>
      <c r="V2668" s="33">
        <f t="shared" si="700"/>
        <v>2988</v>
      </c>
      <c r="W2668">
        <f t="shared" si="701"/>
        <v>360</v>
      </c>
      <c r="X2668" s="33">
        <f t="shared" si="702"/>
        <v>2386.21</v>
      </c>
      <c r="Y2668" s="33">
        <f t="shared" si="703"/>
        <v>601.79</v>
      </c>
      <c r="Z2668" s="45">
        <f t="shared" si="704"/>
        <v>0.14860455488621155</v>
      </c>
      <c r="AA2668" s="33">
        <f t="shared" si="705"/>
        <v>444.03041000000007</v>
      </c>
      <c r="AB2668" s="45">
        <f t="shared" si="706"/>
        <v>0.18608186622300638</v>
      </c>
      <c r="AC2668" s="33">
        <f>IFERROR($X2668/VLOOKUP(CONCATENATE("USD",C2668),[1]GEINDICE!AR$1:AS$65536,2,0),"")</f>
        <v>440.19517414403782</v>
      </c>
      <c r="AD2668" s="33">
        <f>IFERROR($AA2668/VLOOKUP(CONCATENATE("USD",C2668),[1]GEINDICE!AR$1:AS$65536,2,0),"")</f>
        <v>81.912339507083843</v>
      </c>
      <c r="AE2668" s="33">
        <f>IFERROR($X2668/VLOOKUP(CONCATENATE("EUR",C2668),[1]GEINDICE!AR$1:AS$65536,2,0),"")</f>
        <v>374.37792211867333</v>
      </c>
      <c r="AF2668" s="33">
        <f>IFERROR($AA2668/VLOOKUP(CONCATENATE("EUR",C2668),[1]GEINDICE!AR$1:AS$65536,2,0),"")</f>
        <v>69.664942420534075</v>
      </c>
      <c r="AG2668" s="48" t="str">
        <f>VLOOKUP(E2668,[1]Apresentação!AW$1:AX$65536,2,0)</f>
        <v xml:space="preserve">                    2 - LEATHER AUXILIARIES</v>
      </c>
      <c r="AH2668" s="48" t="str">
        <f t="shared" si="707"/>
        <v xml:space="preserve">         5215000023 - PROVOL LW 67 BR</v>
      </c>
      <c r="AI2668" s="49" t="str">
        <f t="shared" si="708"/>
        <v xml:space="preserve">     L00087 - BOLZANO BRASIL INDUSTRIA E COM DE COUROS E PELES LTDA</v>
      </c>
      <c r="AJ2668" t="str">
        <f t="shared" si="709"/>
        <v xml:space="preserve">     90 - SALES</v>
      </c>
      <c r="AK2668" t="str">
        <f t="shared" si="710"/>
        <v/>
      </c>
      <c r="AL2668">
        <f t="shared" si="711"/>
        <v>7</v>
      </c>
      <c r="AM2668" t="str">
        <f t="shared" si="712"/>
        <v>2025 7</v>
      </c>
      <c r="AN2668" t="str">
        <f t="shared" si="713"/>
        <v xml:space="preserve">BOLZANO </v>
      </c>
    </row>
    <row r="2669" spans="1:40" x14ac:dyDescent="0.35">
      <c r="A2669">
        <v>82764</v>
      </c>
      <c r="B2669" t="s">
        <v>274</v>
      </c>
      <c r="C2669" s="31">
        <v>45821</v>
      </c>
      <c r="D2669" t="s">
        <v>373</v>
      </c>
      <c r="E2669" t="s">
        <v>374</v>
      </c>
      <c r="F2669" t="s">
        <v>644</v>
      </c>
      <c r="G2669" t="s">
        <v>645</v>
      </c>
      <c r="H2669" t="s">
        <v>903</v>
      </c>
      <c r="I2669" t="s">
        <v>904</v>
      </c>
      <c r="J2669">
        <v>240</v>
      </c>
      <c r="K2669">
        <v>1992</v>
      </c>
      <c r="L2669">
        <v>1246.7864</v>
      </c>
      <c r="M2669">
        <v>401.18</v>
      </c>
      <c r="N2669">
        <v>8.3000000000000007</v>
      </c>
      <c r="O2669" s="32">
        <f t="shared" si="697"/>
        <v>1590.82</v>
      </c>
      <c r="P2669" s="32">
        <f t="shared" si="698"/>
        <v>344.03359999999998</v>
      </c>
      <c r="Q2669">
        <v>741333</v>
      </c>
      <c r="R2669" t="s">
        <v>346</v>
      </c>
      <c r="S2669" t="s">
        <v>347</v>
      </c>
      <c r="T2669" t="str">
        <f t="shared" si="699"/>
        <v>VEN</v>
      </c>
      <c r="U2669" t="s">
        <v>313</v>
      </c>
      <c r="V2669" s="33">
        <f t="shared" si="700"/>
        <v>1992</v>
      </c>
      <c r="W2669">
        <f t="shared" si="701"/>
        <v>240</v>
      </c>
      <c r="X2669" s="33">
        <f t="shared" si="702"/>
        <v>1590.82</v>
      </c>
      <c r="Y2669" s="33">
        <f t="shared" si="703"/>
        <v>401.18</v>
      </c>
      <c r="Z2669" s="45">
        <f t="shared" si="704"/>
        <v>0.14861124497991968</v>
      </c>
      <c r="AA2669" s="33">
        <f t="shared" si="705"/>
        <v>296.03359999999998</v>
      </c>
      <c r="AB2669" s="45">
        <f t="shared" si="706"/>
        <v>0.18608868382343696</v>
      </c>
      <c r="AC2669" s="33">
        <f>IFERROR($X2669/VLOOKUP(CONCATENATE("USD",C2669),[1]GEINDICE!AR$1:AS$65536,2,0),"")</f>
        <v>285.85136203550633</v>
      </c>
      <c r="AD2669" s="33">
        <f>IFERROR($AA2669/VLOOKUP(CONCATENATE("USD",C2669),[1]GEINDICE!AR$1:AS$65536,2,0),"")</f>
        <v>53.193703730324152</v>
      </c>
      <c r="AE2669" s="33">
        <f>IFERROR($X2669/VLOOKUP(CONCATENATE("EUR",C2669),[1]GEINDICE!AR$1:AS$65536,2,0),"")</f>
        <v>247.31744477092172</v>
      </c>
      <c r="AF2669" s="33">
        <f>IFERROR($AA2669/VLOOKUP(CONCATENATE("EUR",C2669),[1]GEINDICE!AR$1:AS$65536,2,0),"")</f>
        <v>46.022977783996389</v>
      </c>
      <c r="AG2669" s="48" t="str">
        <f>VLOOKUP(E2669,[1]Apresentação!AW$1:AX$65536,2,0)</f>
        <v xml:space="preserve">                    2 - LEATHER AUXILIARIES</v>
      </c>
      <c r="AH2669" s="48" t="str">
        <f t="shared" si="707"/>
        <v xml:space="preserve">         5215000023 - PROVOL LW 67 BR</v>
      </c>
      <c r="AI2669" s="49" t="str">
        <f t="shared" si="708"/>
        <v xml:space="preserve">     L00087 - BOLZANO BRASIL INDUSTRIA E COM DE COUROS E PELES LTDA</v>
      </c>
      <c r="AJ2669" t="str">
        <f t="shared" si="709"/>
        <v xml:space="preserve">     90 - SALES</v>
      </c>
      <c r="AK2669" t="str">
        <f t="shared" si="710"/>
        <v/>
      </c>
      <c r="AL2669">
        <f t="shared" si="711"/>
        <v>6</v>
      </c>
      <c r="AM2669" t="str">
        <f t="shared" si="712"/>
        <v>2025 6</v>
      </c>
      <c r="AN2669" t="str">
        <f t="shared" si="713"/>
        <v xml:space="preserve">BOLZANO </v>
      </c>
    </row>
    <row r="2670" spans="1:40" x14ac:dyDescent="0.35">
      <c r="A2670">
        <v>83244</v>
      </c>
      <c r="B2670" t="s">
        <v>274</v>
      </c>
      <c r="C2670" s="31">
        <v>45862</v>
      </c>
      <c r="D2670" t="s">
        <v>373</v>
      </c>
      <c r="E2670" t="s">
        <v>374</v>
      </c>
      <c r="F2670" t="s">
        <v>644</v>
      </c>
      <c r="G2670" t="s">
        <v>645</v>
      </c>
      <c r="H2670" t="s">
        <v>903</v>
      </c>
      <c r="I2670" t="s">
        <v>904</v>
      </c>
      <c r="J2670">
        <v>360</v>
      </c>
      <c r="K2670">
        <v>2988</v>
      </c>
      <c r="L2670">
        <v>1932.62932</v>
      </c>
      <c r="M2670">
        <v>601.79</v>
      </c>
      <c r="N2670">
        <v>8.3000000000000007</v>
      </c>
      <c r="O2670" s="32">
        <f t="shared" si="697"/>
        <v>2386.21</v>
      </c>
      <c r="P2670" s="32">
        <f t="shared" si="698"/>
        <v>453.58068000000003</v>
      </c>
      <c r="Q2670">
        <v>744730</v>
      </c>
      <c r="R2670" t="s">
        <v>346</v>
      </c>
      <c r="S2670" t="s">
        <v>347</v>
      </c>
      <c r="T2670" t="str">
        <f t="shared" si="699"/>
        <v>VEN</v>
      </c>
      <c r="U2670" t="s">
        <v>437</v>
      </c>
      <c r="V2670" s="33">
        <f t="shared" si="700"/>
        <v>2988</v>
      </c>
      <c r="W2670">
        <f t="shared" si="701"/>
        <v>360</v>
      </c>
      <c r="X2670" s="33">
        <f t="shared" si="702"/>
        <v>2386.21</v>
      </c>
      <c r="Y2670" s="33">
        <f t="shared" si="703"/>
        <v>601.79</v>
      </c>
      <c r="Z2670" s="45">
        <f t="shared" si="704"/>
        <v>0.12770437751004016</v>
      </c>
      <c r="AA2670" s="33">
        <f t="shared" si="705"/>
        <v>381.58068000000003</v>
      </c>
      <c r="AB2670" s="45">
        <f t="shared" si="706"/>
        <v>0.15991077063628098</v>
      </c>
      <c r="AC2670" s="33">
        <f>IFERROR($X2670/VLOOKUP(CONCATENATE("USD",C2670),[1]GEINDICE!AR$1:AS$65536,2,0),"")</f>
        <v>431.97921758178097</v>
      </c>
      <c r="AD2670" s="33">
        <f>IFERROR($AA2670/VLOOKUP(CONCATENATE("USD",C2670),[1]GEINDICE!AR$1:AS$65536,2,0),"")</f>
        <v>69.07812958236029</v>
      </c>
      <c r="AE2670" s="33">
        <f>IFERROR($X2670/VLOOKUP(CONCATENATE("EUR",C2670),[1]GEINDICE!AR$1:AS$65536,2,0),"")</f>
        <v>367.17136746218591</v>
      </c>
      <c r="AF2670" s="33">
        <f>IFERROR($AA2670/VLOOKUP(CONCATENATE("EUR",C2670),[1]GEINDICE!AR$1:AS$65536,2,0),"")</f>
        <v>58.714656326455248</v>
      </c>
      <c r="AG2670" s="48" t="str">
        <f>VLOOKUP(E2670,[1]Apresentação!AW$1:AX$65536,2,0)</f>
        <v xml:space="preserve">                    2 - LEATHER AUXILIARIES</v>
      </c>
      <c r="AH2670" s="48" t="str">
        <f t="shared" si="707"/>
        <v xml:space="preserve">         5215000023 - PROVOL LW 67 BR</v>
      </c>
      <c r="AI2670" s="49" t="str">
        <f t="shared" si="708"/>
        <v xml:space="preserve">     L00087 - BOLZANO BRASIL INDUSTRIA E COM DE COUROS E PELES LTDA</v>
      </c>
      <c r="AJ2670" t="str">
        <f t="shared" si="709"/>
        <v xml:space="preserve">     90 - SALES</v>
      </c>
      <c r="AK2670" t="str">
        <f t="shared" si="710"/>
        <v/>
      </c>
      <c r="AL2670">
        <f t="shared" si="711"/>
        <v>7</v>
      </c>
      <c r="AM2670" t="str">
        <f t="shared" si="712"/>
        <v>2025 7</v>
      </c>
      <c r="AN2670" t="str">
        <f t="shared" si="713"/>
        <v xml:space="preserve">BOLZANO </v>
      </c>
    </row>
    <row r="2671" spans="1:40" x14ac:dyDescent="0.35">
      <c r="A2671">
        <v>82896</v>
      </c>
      <c r="B2671" t="s">
        <v>274</v>
      </c>
      <c r="C2671" s="31">
        <v>45835</v>
      </c>
      <c r="D2671" t="s">
        <v>373</v>
      </c>
      <c r="E2671" t="s">
        <v>374</v>
      </c>
      <c r="F2671" t="s">
        <v>644</v>
      </c>
      <c r="G2671" t="s">
        <v>645</v>
      </c>
      <c r="H2671" t="s">
        <v>903</v>
      </c>
      <c r="I2671" t="s">
        <v>904</v>
      </c>
      <c r="J2671">
        <v>240</v>
      </c>
      <c r="K2671">
        <v>1992</v>
      </c>
      <c r="L2671">
        <v>1246.7864</v>
      </c>
      <c r="M2671">
        <v>401.18</v>
      </c>
      <c r="N2671">
        <v>8.3000000000000007</v>
      </c>
      <c r="O2671" s="32">
        <f t="shared" si="697"/>
        <v>1590.82</v>
      </c>
      <c r="P2671" s="32">
        <f t="shared" si="698"/>
        <v>344.03359999999998</v>
      </c>
      <c r="Q2671">
        <v>742166</v>
      </c>
      <c r="R2671" t="s">
        <v>346</v>
      </c>
      <c r="S2671" t="s">
        <v>347</v>
      </c>
      <c r="T2671" t="str">
        <f t="shared" si="699"/>
        <v>VEN</v>
      </c>
      <c r="U2671" t="s">
        <v>437</v>
      </c>
      <c r="V2671" s="33">
        <f t="shared" si="700"/>
        <v>1992</v>
      </c>
      <c r="W2671">
        <f t="shared" si="701"/>
        <v>240</v>
      </c>
      <c r="X2671" s="33">
        <f t="shared" si="702"/>
        <v>1590.82</v>
      </c>
      <c r="Y2671" s="33">
        <f t="shared" si="703"/>
        <v>401.18</v>
      </c>
      <c r="Z2671" s="45">
        <f t="shared" si="704"/>
        <v>0.14861124497991968</v>
      </c>
      <c r="AA2671" s="33">
        <f t="shared" si="705"/>
        <v>296.03359999999998</v>
      </c>
      <c r="AB2671" s="45">
        <f t="shared" si="706"/>
        <v>0.18608868382343696</v>
      </c>
      <c r="AC2671" s="33">
        <f>IFERROR($X2671/VLOOKUP(CONCATENATE("USD",C2671),[1]GEINDICE!AR$1:AS$65536,2,0),"")</f>
        <v>290.51297503606713</v>
      </c>
      <c r="AD2671" s="33">
        <f>IFERROR($AA2671/VLOOKUP(CONCATENATE("USD",C2671),[1]GEINDICE!AR$1:AS$65536,2,0),"")</f>
        <v>54.061177158092725</v>
      </c>
      <c r="AE2671" s="33">
        <f>IFERROR($X2671/VLOOKUP(CONCATENATE("EUR",C2671),[1]GEINDICE!AR$1:AS$65536,2,0),"")</f>
        <v>247.79513699590333</v>
      </c>
      <c r="AF2671" s="33">
        <f>IFERROR($AA2671/VLOOKUP(CONCATENATE("EUR",C2671),[1]GEINDICE!AR$1:AS$65536,2,0),"")</f>
        <v>46.111870901415905</v>
      </c>
      <c r="AG2671" s="48" t="str">
        <f>VLOOKUP(E2671,[1]Apresentação!AW$1:AX$65536,2,0)</f>
        <v xml:space="preserve">                    2 - LEATHER AUXILIARIES</v>
      </c>
      <c r="AH2671" s="48" t="str">
        <f t="shared" si="707"/>
        <v xml:space="preserve">         5215000023 - PROVOL LW 67 BR</v>
      </c>
      <c r="AI2671" s="49" t="str">
        <f t="shared" si="708"/>
        <v xml:space="preserve">     L00087 - BOLZANO BRASIL INDUSTRIA E COM DE COUROS E PELES LTDA</v>
      </c>
      <c r="AJ2671" t="str">
        <f t="shared" si="709"/>
        <v xml:space="preserve">     90 - SALES</v>
      </c>
      <c r="AK2671" t="str">
        <f t="shared" si="710"/>
        <v/>
      </c>
      <c r="AL2671">
        <f t="shared" si="711"/>
        <v>6</v>
      </c>
      <c r="AM2671" t="str">
        <f t="shared" si="712"/>
        <v>2025 6</v>
      </c>
      <c r="AN2671" t="str">
        <f t="shared" si="713"/>
        <v xml:space="preserve">BOLZANO </v>
      </c>
    </row>
    <row r="2672" spans="1:40" x14ac:dyDescent="0.35">
      <c r="A2672">
        <v>83446</v>
      </c>
      <c r="B2672" t="s">
        <v>274</v>
      </c>
      <c r="C2672" s="31">
        <v>45880</v>
      </c>
      <c r="D2672" t="s">
        <v>373</v>
      </c>
      <c r="E2672" t="s">
        <v>374</v>
      </c>
      <c r="F2672" t="s">
        <v>644</v>
      </c>
      <c r="G2672" t="s">
        <v>645</v>
      </c>
      <c r="H2672" t="s">
        <v>903</v>
      </c>
      <c r="I2672" t="s">
        <v>904</v>
      </c>
      <c r="J2672">
        <v>120</v>
      </c>
      <c r="K2672">
        <v>996</v>
      </c>
      <c r="L2672">
        <v>651.66642999999999</v>
      </c>
      <c r="M2672">
        <v>200.59</v>
      </c>
      <c r="N2672">
        <v>8.3000000000000007</v>
      </c>
      <c r="O2672" s="32">
        <f t="shared" si="697"/>
        <v>795.41</v>
      </c>
      <c r="P2672" s="32">
        <f t="shared" si="698"/>
        <v>143.74356999999998</v>
      </c>
      <c r="Q2672">
        <v>752369</v>
      </c>
      <c r="R2672" t="s">
        <v>346</v>
      </c>
      <c r="S2672" t="s">
        <v>347</v>
      </c>
      <c r="T2672" t="str">
        <f t="shared" si="699"/>
        <v>VEN</v>
      </c>
      <c r="U2672" t="s">
        <v>313</v>
      </c>
      <c r="V2672" s="33">
        <f t="shared" si="700"/>
        <v>996</v>
      </c>
      <c r="W2672">
        <f t="shared" si="701"/>
        <v>120</v>
      </c>
      <c r="X2672" s="33">
        <f t="shared" si="702"/>
        <v>795.41</v>
      </c>
      <c r="Y2672" s="33">
        <f t="shared" si="703"/>
        <v>200.59</v>
      </c>
      <c r="Z2672" s="45">
        <f t="shared" si="704"/>
        <v>0.12022446787148593</v>
      </c>
      <c r="AA2672" s="33">
        <f t="shared" si="705"/>
        <v>119.74356999999998</v>
      </c>
      <c r="AB2672" s="45">
        <f t="shared" si="706"/>
        <v>0.15054320413371719</v>
      </c>
      <c r="AC2672" s="33">
        <f>IFERROR($X2672/VLOOKUP(CONCATENATE("USD",C2672),[1]GEINDICE!AR$1:AS$65536,2,0),"")</f>
        <v>146.01912874267984</v>
      </c>
      <c r="AD2672" s="33">
        <f>IFERROR($AA2672/VLOOKUP(CONCATENATE("USD",C2672),[1]GEINDICE!AR$1:AS$65536,2,0),"")</f>
        <v>21.982187505736782</v>
      </c>
      <c r="AE2672" s="33">
        <f>IFERROR($X2672/VLOOKUP(CONCATENATE("EUR",C2672),[1]GEINDICE!AR$1:AS$65536,2,0),"")</f>
        <v>125.79232034412955</v>
      </c>
      <c r="AF2672" s="33">
        <f>IFERROR($AA2672/VLOOKUP(CONCATENATE("EUR",C2672),[1]GEINDICE!AR$1:AS$65536,2,0),"")</f>
        <v>18.93717896002024</v>
      </c>
      <c r="AG2672" s="48" t="str">
        <f>VLOOKUP(E2672,[1]Apresentação!AW$1:AX$65536,2,0)</f>
        <v xml:space="preserve">                    2 - LEATHER AUXILIARIES</v>
      </c>
      <c r="AH2672" s="48" t="str">
        <f t="shared" si="707"/>
        <v xml:space="preserve">         5215000023 - PROVOL LW 67 BR</v>
      </c>
      <c r="AI2672" s="49" t="str">
        <f t="shared" si="708"/>
        <v xml:space="preserve">     L00087 - BOLZANO BRASIL INDUSTRIA E COM DE COUROS E PELES LTDA</v>
      </c>
      <c r="AJ2672" t="str">
        <f t="shared" si="709"/>
        <v xml:space="preserve">     90 - SALES</v>
      </c>
      <c r="AK2672" t="str">
        <f t="shared" si="710"/>
        <v/>
      </c>
      <c r="AL2672">
        <f t="shared" si="711"/>
        <v>8</v>
      </c>
      <c r="AM2672" t="str">
        <f t="shared" si="712"/>
        <v>2025 8</v>
      </c>
      <c r="AN2672" t="str">
        <f t="shared" si="713"/>
        <v xml:space="preserve">BOLZANO </v>
      </c>
    </row>
    <row r="2673" spans="1:40" x14ac:dyDescent="0.35">
      <c r="A2673">
        <v>84659</v>
      </c>
      <c r="B2673" t="s">
        <v>274</v>
      </c>
      <c r="C2673" s="31">
        <v>45978</v>
      </c>
      <c r="D2673" t="s">
        <v>373</v>
      </c>
      <c r="E2673" t="s">
        <v>374</v>
      </c>
      <c r="F2673" t="s">
        <v>392</v>
      </c>
      <c r="G2673" t="s">
        <v>393</v>
      </c>
      <c r="H2673" t="s">
        <v>1093</v>
      </c>
      <c r="I2673" t="s">
        <v>1094</v>
      </c>
      <c r="J2673">
        <v>120</v>
      </c>
      <c r="K2673">
        <v>2719.62</v>
      </c>
      <c r="L2673">
        <v>1915.14148</v>
      </c>
      <c r="M2673">
        <v>108.78</v>
      </c>
      <c r="N2673">
        <v>22.663460000000001</v>
      </c>
      <c r="O2673" s="32">
        <f t="shared" si="697"/>
        <v>2610.8399999999997</v>
      </c>
      <c r="P2673" s="32">
        <f t="shared" si="698"/>
        <v>695.69851999999969</v>
      </c>
      <c r="Q2673">
        <v>767374</v>
      </c>
      <c r="R2673" t="s">
        <v>298</v>
      </c>
      <c r="S2673" t="s">
        <v>1095</v>
      </c>
      <c r="T2673" t="str">
        <f t="shared" si="699"/>
        <v>VEN</v>
      </c>
      <c r="U2673" t="s">
        <v>629</v>
      </c>
      <c r="V2673" s="33">
        <f t="shared" si="700"/>
        <v>2719.62</v>
      </c>
      <c r="W2673">
        <f t="shared" si="701"/>
        <v>120</v>
      </c>
      <c r="X2673" s="33">
        <f t="shared" si="702"/>
        <v>2610.8399999999997</v>
      </c>
      <c r="Y2673" s="33">
        <f t="shared" si="703"/>
        <v>108.78</v>
      </c>
      <c r="Z2673" s="45">
        <f t="shared" si="704"/>
        <v>0.24698249020083679</v>
      </c>
      <c r="AA2673" s="33">
        <f t="shared" si="705"/>
        <v>671.69851999999969</v>
      </c>
      <c r="AB2673" s="45">
        <f t="shared" si="706"/>
        <v>0.25727295429823344</v>
      </c>
      <c r="AC2673" s="33" t="str">
        <f>IFERROR($X2673/VLOOKUP(CONCATENATE("USD",C2673),[1]GEINDICE!AR$1:AS$65536,2,0),"")</f>
        <v/>
      </c>
      <c r="AD2673" s="33" t="str">
        <f>IFERROR($AA2673/VLOOKUP(CONCATENATE("USD",C2673),[1]GEINDICE!AR$1:AS$65536,2,0),"")</f>
        <v/>
      </c>
      <c r="AE2673" s="33" t="str">
        <f>IFERROR($X2673/VLOOKUP(CONCATENATE("EUR",C2673),[1]GEINDICE!AR$1:AS$65536,2,0),"")</f>
        <v/>
      </c>
      <c r="AF2673" s="33" t="str">
        <f>IFERROR($AA2673/VLOOKUP(CONCATENATE("EUR",C2673),[1]GEINDICE!AR$1:AS$65536,2,0),"")</f>
        <v/>
      </c>
      <c r="AG2673" s="48" t="str">
        <f>VLOOKUP(E2673,[1]Apresentação!AW$1:AX$65536,2,0)</f>
        <v xml:space="preserve">                    2 - LEATHER AUXILIARIES</v>
      </c>
      <c r="AH2673" s="48" t="str">
        <f t="shared" si="707"/>
        <v xml:space="preserve">         5203000015 - PROVOL S-LX</v>
      </c>
      <c r="AI2673" s="49" t="str">
        <f t="shared" si="708"/>
        <v xml:space="preserve">     L00567 - DURLICOUROS IND E COM DE COUROS, EXP E IMPORTACAO LTDA</v>
      </c>
      <c r="AJ2673" t="str">
        <f t="shared" si="709"/>
        <v xml:space="preserve">     93 - RESALES</v>
      </c>
      <c r="AK2673" t="str">
        <f t="shared" si="710"/>
        <v/>
      </c>
      <c r="AL2673">
        <f t="shared" si="711"/>
        <v>11</v>
      </c>
      <c r="AM2673" t="str">
        <f t="shared" si="712"/>
        <v>2025 11</v>
      </c>
      <c r="AN2673" t="str">
        <f t="shared" si="713"/>
        <v xml:space="preserve">DURLICOUROS </v>
      </c>
    </row>
    <row r="2674" spans="1:40" x14ac:dyDescent="0.35">
      <c r="A2674">
        <v>82378</v>
      </c>
      <c r="B2674" t="s">
        <v>274</v>
      </c>
      <c r="C2674" s="31">
        <v>45789</v>
      </c>
      <c r="D2674" t="s">
        <v>373</v>
      </c>
      <c r="E2674" t="s">
        <v>374</v>
      </c>
      <c r="F2674" t="s">
        <v>458</v>
      </c>
      <c r="G2674" t="s">
        <v>459</v>
      </c>
      <c r="H2674" t="s">
        <v>947</v>
      </c>
      <c r="I2674" t="s">
        <v>948</v>
      </c>
      <c r="J2674">
        <v>240</v>
      </c>
      <c r="K2674">
        <v>8096.9000000000005</v>
      </c>
      <c r="L2674">
        <v>3623.9951599999999</v>
      </c>
      <c r="M2674">
        <v>1630.73</v>
      </c>
      <c r="N2674">
        <v>33.737069999999996</v>
      </c>
      <c r="O2674" s="32">
        <f t="shared" si="697"/>
        <v>6466.17</v>
      </c>
      <c r="P2674" s="32">
        <f t="shared" si="698"/>
        <v>2842.1748400000001</v>
      </c>
      <c r="Q2674">
        <v>738476</v>
      </c>
      <c r="R2674" t="s">
        <v>312</v>
      </c>
      <c r="S2674" t="s">
        <v>457</v>
      </c>
      <c r="T2674" t="str">
        <f t="shared" si="699"/>
        <v>VEN</v>
      </c>
      <c r="U2674" t="s">
        <v>437</v>
      </c>
      <c r="V2674" s="33">
        <f t="shared" si="700"/>
        <v>8096.9000000000005</v>
      </c>
      <c r="W2674">
        <f t="shared" si="701"/>
        <v>240</v>
      </c>
      <c r="X2674" s="33">
        <f t="shared" si="702"/>
        <v>6466.17</v>
      </c>
      <c r="Y2674" s="33">
        <f t="shared" si="703"/>
        <v>1630.73</v>
      </c>
      <c r="Z2674" s="45">
        <f t="shared" si="704"/>
        <v>0.34509192900986796</v>
      </c>
      <c r="AA2674" s="33">
        <f t="shared" si="705"/>
        <v>2794.1748400000001</v>
      </c>
      <c r="AB2674" s="45">
        <f t="shared" si="706"/>
        <v>0.43212208154131426</v>
      </c>
      <c r="AC2674" s="33">
        <f>IFERROR($X2674/VLOOKUP(CONCATENATE("USD",C2674),[1]GEINDICE!AR$1:AS$65536,2,0),"")</f>
        <v>1137.9694484530639</v>
      </c>
      <c r="AD2674" s="33">
        <f>IFERROR($AA2674/VLOOKUP(CONCATENATE("USD",C2674),[1]GEINDICE!AR$1:AS$65536,2,0),"")</f>
        <v>491.74172679595932</v>
      </c>
      <c r="AE2674" s="33">
        <f>IFERROR($X2674/VLOOKUP(CONCATENATE("EUR",C2674),[1]GEINDICE!AR$1:AS$65536,2,0),"")</f>
        <v>1024.6359357915919</v>
      </c>
      <c r="AF2674" s="33">
        <f>IFERROR($AA2674/VLOOKUP(CONCATENATE("EUR",C2674),[1]GEINDICE!AR$1:AS$65536,2,0),"")</f>
        <v>442.76781339629514</v>
      </c>
      <c r="AG2674" s="48" t="str">
        <f>VLOOKUP(E2674,[1]Apresentação!AW$1:AX$65536,2,0)</f>
        <v xml:space="preserve">                    2 - LEATHER AUXILIARIES</v>
      </c>
      <c r="AH2674" s="48" t="str">
        <f t="shared" si="707"/>
        <v xml:space="preserve">         5201000008 - SINCAL DRN BR</v>
      </c>
      <c r="AI2674" s="49" t="str">
        <f t="shared" si="708"/>
        <v xml:space="preserve">     L00052 - CURTUME RUSAN LTDA</v>
      </c>
      <c r="AJ2674" t="str">
        <f t="shared" si="709"/>
        <v xml:space="preserve">     90 - SALES</v>
      </c>
      <c r="AK2674" t="str">
        <f t="shared" si="710"/>
        <v/>
      </c>
      <c r="AL2674">
        <f t="shared" si="711"/>
        <v>5</v>
      </c>
      <c r="AM2674" t="str">
        <f t="shared" si="712"/>
        <v>2025 5</v>
      </c>
      <c r="AN2674" t="str">
        <f t="shared" si="713"/>
        <v xml:space="preserve">CURTUME </v>
      </c>
    </row>
    <row r="2675" spans="1:40" x14ac:dyDescent="0.35">
      <c r="A2675">
        <v>81767</v>
      </c>
      <c r="B2675" t="s">
        <v>274</v>
      </c>
      <c r="C2675" s="31">
        <v>45740</v>
      </c>
      <c r="D2675" t="s">
        <v>373</v>
      </c>
      <c r="E2675" t="s">
        <v>374</v>
      </c>
      <c r="F2675" t="s">
        <v>458</v>
      </c>
      <c r="G2675" t="s">
        <v>459</v>
      </c>
      <c r="H2675" t="s">
        <v>947</v>
      </c>
      <c r="I2675" t="s">
        <v>948</v>
      </c>
      <c r="J2675">
        <v>240</v>
      </c>
      <c r="K2675">
        <v>8201.49</v>
      </c>
      <c r="L2675">
        <v>3611.8334199999999</v>
      </c>
      <c r="M2675">
        <v>1651.79</v>
      </c>
      <c r="N2675">
        <v>34.172879999999999</v>
      </c>
      <c r="O2675" s="32">
        <f t="shared" si="697"/>
        <v>6549.7</v>
      </c>
      <c r="P2675" s="32">
        <f t="shared" si="698"/>
        <v>2937.8665799999999</v>
      </c>
      <c r="Q2675">
        <v>721571</v>
      </c>
      <c r="R2675" t="s">
        <v>312</v>
      </c>
      <c r="S2675" t="s">
        <v>457</v>
      </c>
      <c r="T2675" t="str">
        <f t="shared" si="699"/>
        <v>VEN</v>
      </c>
      <c r="U2675" t="s">
        <v>437</v>
      </c>
      <c r="V2675" s="33">
        <f t="shared" si="700"/>
        <v>8201.49</v>
      </c>
      <c r="W2675">
        <f t="shared" si="701"/>
        <v>240</v>
      </c>
      <c r="X2675" s="33">
        <f t="shared" si="702"/>
        <v>6549.7</v>
      </c>
      <c r="Y2675" s="33">
        <f t="shared" si="703"/>
        <v>1651.79</v>
      </c>
      <c r="Z2675" s="45">
        <f t="shared" si="704"/>
        <v>0.3523587274995153</v>
      </c>
      <c r="AA2675" s="33">
        <f t="shared" si="705"/>
        <v>2889.8665799999999</v>
      </c>
      <c r="AB2675" s="45">
        <f t="shared" si="706"/>
        <v>0.44122121318533675</v>
      </c>
      <c r="AC2675" s="33">
        <f>IFERROR($X2675/VLOOKUP(CONCATENATE("USD",C2675),[1]GEINDICE!AR$1:AS$65536,2,0),"")</f>
        <v>1141.0030834625368</v>
      </c>
      <c r="AD2675" s="33">
        <f>IFERROR($AA2675/VLOOKUP(CONCATENATE("USD",C2675),[1]GEINDICE!AR$1:AS$65536,2,0),"")</f>
        <v>503.43476473355048</v>
      </c>
      <c r="AE2675" s="33">
        <f>IFERROR($X2675/VLOOKUP(CONCATENATE("EUR",C2675),[1]GEINDICE!AR$1:AS$65536,2,0),"")</f>
        <v>1056.9658043797506</v>
      </c>
      <c r="AF2675" s="33">
        <f>IFERROR($AA2675/VLOOKUP(CONCATENATE("EUR",C2675),[1]GEINDICE!AR$1:AS$65536,2,0),"")</f>
        <v>466.35573450384879</v>
      </c>
      <c r="AG2675" s="48" t="str">
        <f>VLOOKUP(E2675,[1]Apresentação!AW$1:AX$65536,2,0)</f>
        <v xml:space="preserve">                    2 - LEATHER AUXILIARIES</v>
      </c>
      <c r="AH2675" s="48" t="str">
        <f t="shared" si="707"/>
        <v xml:space="preserve">         5201000008 - SINCAL DRN BR</v>
      </c>
      <c r="AI2675" s="49" t="str">
        <f t="shared" si="708"/>
        <v xml:space="preserve">     L00052 - CURTUME RUSAN LTDA</v>
      </c>
      <c r="AJ2675" t="str">
        <f t="shared" si="709"/>
        <v xml:space="preserve">     90 - SALES</v>
      </c>
      <c r="AK2675" t="str">
        <f t="shared" si="710"/>
        <v/>
      </c>
      <c r="AL2675">
        <f t="shared" si="711"/>
        <v>3</v>
      </c>
      <c r="AM2675" t="str">
        <f t="shared" si="712"/>
        <v>2025 3</v>
      </c>
      <c r="AN2675" t="str">
        <f t="shared" si="713"/>
        <v xml:space="preserve">CURTUME </v>
      </c>
    </row>
    <row r="2676" spans="1:40" x14ac:dyDescent="0.35">
      <c r="A2676">
        <v>82548</v>
      </c>
      <c r="B2676" t="s">
        <v>274</v>
      </c>
      <c r="C2676" s="31">
        <v>45804</v>
      </c>
      <c r="D2676" t="s">
        <v>373</v>
      </c>
      <c r="E2676" t="s">
        <v>374</v>
      </c>
      <c r="F2676" t="s">
        <v>642</v>
      </c>
      <c r="G2676" t="s">
        <v>643</v>
      </c>
      <c r="H2676" t="s">
        <v>947</v>
      </c>
      <c r="I2676" t="s">
        <v>948</v>
      </c>
      <c r="J2676">
        <v>10</v>
      </c>
      <c r="K2676">
        <v>289.3</v>
      </c>
      <c r="L2676">
        <v>150.99979999999999</v>
      </c>
      <c r="M2676">
        <v>58.27</v>
      </c>
      <c r="N2676">
        <v>28.93</v>
      </c>
      <c r="O2676" s="32">
        <f t="shared" si="697"/>
        <v>231.03</v>
      </c>
      <c r="P2676" s="32">
        <f t="shared" si="698"/>
        <v>80.030200000000008</v>
      </c>
      <c r="Q2676">
        <v>739724</v>
      </c>
      <c r="R2676" t="s">
        <v>312</v>
      </c>
      <c r="S2676" t="s">
        <v>457</v>
      </c>
      <c r="T2676" t="str">
        <f t="shared" si="699"/>
        <v>VEN</v>
      </c>
      <c r="U2676" t="s">
        <v>437</v>
      </c>
      <c r="V2676" s="33">
        <f t="shared" si="700"/>
        <v>289.3</v>
      </c>
      <c r="W2676">
        <f t="shared" si="701"/>
        <v>10</v>
      </c>
      <c r="X2676" s="33">
        <f t="shared" si="702"/>
        <v>231.03</v>
      </c>
      <c r="Y2676" s="33">
        <f t="shared" si="703"/>
        <v>58.27</v>
      </c>
      <c r="Z2676" s="45">
        <f t="shared" si="704"/>
        <v>0.26972070515036295</v>
      </c>
      <c r="AA2676" s="33">
        <f t="shared" si="705"/>
        <v>78.030200000000008</v>
      </c>
      <c r="AB2676" s="45">
        <f t="shared" si="706"/>
        <v>0.3377492100592997</v>
      </c>
      <c r="AC2676" s="33">
        <f>IFERROR($X2676/VLOOKUP(CONCATENATE("USD",C2676),[1]GEINDICE!AR$1:AS$65536,2,0),"")</f>
        <v>40.862059817117384</v>
      </c>
      <c r="AD2676" s="33">
        <f>IFERROR($AA2676/VLOOKUP(CONCATENATE("USD",C2676),[1]GEINDICE!AR$1:AS$65536,2,0),"")</f>
        <v>13.801128424627249</v>
      </c>
      <c r="AE2676" s="33">
        <f>IFERROR($X2676/VLOOKUP(CONCATENATE("EUR",C2676),[1]GEINDICE!AR$1:AS$65536,2,0),"")</f>
        <v>36.074763436494798</v>
      </c>
      <c r="AF2676" s="33">
        <f>IFERROR($AA2676/VLOOKUP(CONCATENATE("EUR",C2676),[1]GEINDICE!AR$1:AS$65536,2,0),"")</f>
        <v>12.184222853752226</v>
      </c>
      <c r="AG2676" s="48" t="str">
        <f>VLOOKUP(E2676,[1]Apresentação!AW$1:AX$65536,2,0)</f>
        <v xml:space="preserve">                    2 - LEATHER AUXILIARIES</v>
      </c>
      <c r="AH2676" s="48" t="str">
        <f t="shared" si="707"/>
        <v xml:space="preserve">         5201000008 - SINCAL DRN BR</v>
      </c>
      <c r="AI2676" s="49" t="str">
        <f t="shared" si="708"/>
        <v xml:space="preserve">     L00281 - ICL BENEFICIAMENTO DE COUROS LTDA.</v>
      </c>
      <c r="AJ2676" t="str">
        <f t="shared" si="709"/>
        <v xml:space="preserve">     90 - SALES</v>
      </c>
      <c r="AK2676" t="str">
        <f t="shared" si="710"/>
        <v/>
      </c>
      <c r="AL2676">
        <f t="shared" si="711"/>
        <v>5</v>
      </c>
      <c r="AM2676" t="str">
        <f t="shared" si="712"/>
        <v>2025 5</v>
      </c>
      <c r="AN2676" t="str">
        <f t="shared" si="713"/>
        <v xml:space="preserve">ICL </v>
      </c>
    </row>
    <row r="2677" spans="1:40" x14ac:dyDescent="0.35">
      <c r="A2677">
        <v>83048</v>
      </c>
      <c r="B2677" t="s">
        <v>274</v>
      </c>
      <c r="C2677" s="31">
        <v>45847</v>
      </c>
      <c r="D2677" t="s">
        <v>373</v>
      </c>
      <c r="E2677" t="s">
        <v>374</v>
      </c>
      <c r="F2677" t="s">
        <v>458</v>
      </c>
      <c r="G2677" t="s">
        <v>459</v>
      </c>
      <c r="H2677" t="s">
        <v>947</v>
      </c>
      <c r="I2677" t="s">
        <v>948</v>
      </c>
      <c r="J2677">
        <v>240</v>
      </c>
      <c r="K2677">
        <v>7818.93</v>
      </c>
      <c r="L2677">
        <v>3666.9268499999998</v>
      </c>
      <c r="M2677">
        <v>1574.74</v>
      </c>
      <c r="N2677">
        <v>32.578890000000001</v>
      </c>
      <c r="O2677" s="32">
        <f t="shared" si="697"/>
        <v>6244.1900000000005</v>
      </c>
      <c r="P2677" s="32">
        <f t="shared" si="698"/>
        <v>2577.2631500000007</v>
      </c>
      <c r="Q2677">
        <v>743390</v>
      </c>
      <c r="R2677" t="s">
        <v>312</v>
      </c>
      <c r="S2677" t="s">
        <v>457</v>
      </c>
      <c r="T2677" t="str">
        <f t="shared" si="699"/>
        <v>VEN</v>
      </c>
      <c r="U2677" t="s">
        <v>437</v>
      </c>
      <c r="V2677" s="33">
        <f t="shared" si="700"/>
        <v>7818.93</v>
      </c>
      <c r="W2677">
        <f t="shared" si="701"/>
        <v>240</v>
      </c>
      <c r="X2677" s="33">
        <f t="shared" si="702"/>
        <v>6244.1900000000005</v>
      </c>
      <c r="Y2677" s="33">
        <f t="shared" si="703"/>
        <v>1574.74</v>
      </c>
      <c r="Z2677" s="45">
        <f t="shared" si="704"/>
        <v>0.3234794466762077</v>
      </c>
      <c r="AA2677" s="33">
        <f t="shared" si="705"/>
        <v>2529.2631500000007</v>
      </c>
      <c r="AB2677" s="45">
        <f t="shared" si="706"/>
        <v>0.40505864651780304</v>
      </c>
      <c r="AC2677" s="33">
        <f>IFERROR($X2677/VLOOKUP(CONCATENATE("USD",C2677),[1]GEINDICE!AR$1:AS$65536,2,0),"")</f>
        <v>1143.0802182111083</v>
      </c>
      <c r="AD2677" s="33">
        <f>IFERROR($AA2677/VLOOKUP(CONCATENATE("USD",C2677),[1]GEINDICE!AR$1:AS$65536,2,0),"")</f>
        <v>463.0145260498665</v>
      </c>
      <c r="AE2677" s="33">
        <f>IFERROR($X2677/VLOOKUP(CONCATENATE("EUR",C2677),[1]GEINDICE!AR$1:AS$65536,2,0),"")</f>
        <v>976.40224546918739</v>
      </c>
      <c r="AF2677" s="33">
        <f>IFERROR($AA2677/VLOOKUP(CONCATENATE("EUR",C2677),[1]GEINDICE!AR$1:AS$65536,2,0),"")</f>
        <v>395.50017200669271</v>
      </c>
      <c r="AG2677" s="48" t="str">
        <f>VLOOKUP(E2677,[1]Apresentação!AW$1:AX$65536,2,0)</f>
        <v xml:space="preserve">                    2 - LEATHER AUXILIARIES</v>
      </c>
      <c r="AH2677" s="48" t="str">
        <f t="shared" si="707"/>
        <v xml:space="preserve">         5201000008 - SINCAL DRN BR</v>
      </c>
      <c r="AI2677" s="49" t="str">
        <f t="shared" si="708"/>
        <v xml:space="preserve">     L00052 - CURTUME RUSAN LTDA</v>
      </c>
      <c r="AJ2677" t="str">
        <f t="shared" si="709"/>
        <v xml:space="preserve">     90 - SALES</v>
      </c>
      <c r="AK2677" t="str">
        <f t="shared" si="710"/>
        <v/>
      </c>
      <c r="AL2677">
        <f t="shared" si="711"/>
        <v>7</v>
      </c>
      <c r="AM2677" t="str">
        <f t="shared" si="712"/>
        <v>2025 7</v>
      </c>
      <c r="AN2677" t="str">
        <f t="shared" si="713"/>
        <v xml:space="preserve">CURTUME </v>
      </c>
    </row>
    <row r="2678" spans="1:40" x14ac:dyDescent="0.35">
      <c r="A2678">
        <v>84517</v>
      </c>
      <c r="B2678" t="s">
        <v>274</v>
      </c>
      <c r="C2678" s="31">
        <v>45966</v>
      </c>
      <c r="D2678" t="s">
        <v>373</v>
      </c>
      <c r="E2678" t="s">
        <v>374</v>
      </c>
      <c r="F2678" t="s">
        <v>458</v>
      </c>
      <c r="G2678" t="s">
        <v>459</v>
      </c>
      <c r="H2678" t="s">
        <v>947</v>
      </c>
      <c r="I2678" t="s">
        <v>948</v>
      </c>
      <c r="J2678">
        <v>120</v>
      </c>
      <c r="K2678">
        <v>3857.53</v>
      </c>
      <c r="L2678">
        <v>1867.71083</v>
      </c>
      <c r="M2678">
        <v>776.91</v>
      </c>
      <c r="N2678">
        <v>32.146059999999999</v>
      </c>
      <c r="O2678" s="32">
        <f t="shared" si="697"/>
        <v>3080.6200000000003</v>
      </c>
      <c r="P2678" s="32">
        <f t="shared" si="698"/>
        <v>1212.9091700000004</v>
      </c>
      <c r="Q2678">
        <v>766298</v>
      </c>
      <c r="R2678" t="s">
        <v>312</v>
      </c>
      <c r="S2678" t="s">
        <v>457</v>
      </c>
      <c r="T2678" t="str">
        <f t="shared" si="699"/>
        <v>VEN</v>
      </c>
      <c r="U2678" t="s">
        <v>437</v>
      </c>
      <c r="V2678" s="33">
        <f t="shared" si="700"/>
        <v>3857.53</v>
      </c>
      <c r="W2678">
        <f t="shared" si="701"/>
        <v>120</v>
      </c>
      <c r="X2678" s="33">
        <f t="shared" si="702"/>
        <v>3080.6200000000003</v>
      </c>
      <c r="Y2678" s="33">
        <f t="shared" si="703"/>
        <v>776.91</v>
      </c>
      <c r="Z2678" s="45">
        <f t="shared" si="704"/>
        <v>0.3082047761132124</v>
      </c>
      <c r="AA2678" s="33">
        <f t="shared" si="705"/>
        <v>1188.9091700000004</v>
      </c>
      <c r="AB2678" s="45">
        <f t="shared" si="706"/>
        <v>0.38593178321247029</v>
      </c>
      <c r="AC2678" s="33" t="str">
        <f>IFERROR($X2678/VLOOKUP(CONCATENATE("USD",C2678),[1]GEINDICE!AR$1:AS$65536,2,0),"")</f>
        <v/>
      </c>
      <c r="AD2678" s="33" t="str">
        <f>IFERROR($AA2678/VLOOKUP(CONCATENATE("USD",C2678),[1]GEINDICE!AR$1:AS$65536,2,0),"")</f>
        <v/>
      </c>
      <c r="AE2678" s="33" t="str">
        <f>IFERROR($X2678/VLOOKUP(CONCATENATE("EUR",C2678),[1]GEINDICE!AR$1:AS$65536,2,0),"")</f>
        <v/>
      </c>
      <c r="AF2678" s="33" t="str">
        <f>IFERROR($AA2678/VLOOKUP(CONCATENATE("EUR",C2678),[1]GEINDICE!AR$1:AS$65536,2,0),"")</f>
        <v/>
      </c>
      <c r="AG2678" s="48" t="str">
        <f>VLOOKUP(E2678,[1]Apresentação!AW$1:AX$65536,2,0)</f>
        <v xml:space="preserve">                    2 - LEATHER AUXILIARIES</v>
      </c>
      <c r="AH2678" s="48" t="str">
        <f t="shared" si="707"/>
        <v xml:space="preserve">         5201000008 - SINCAL DRN BR</v>
      </c>
      <c r="AI2678" s="49" t="str">
        <f t="shared" si="708"/>
        <v xml:space="preserve">     L00052 - CURTUME RUSAN LTDA</v>
      </c>
      <c r="AJ2678" t="str">
        <f t="shared" si="709"/>
        <v xml:space="preserve">     90 - SALES</v>
      </c>
      <c r="AK2678" t="str">
        <f t="shared" si="710"/>
        <v/>
      </c>
      <c r="AL2678">
        <f t="shared" si="711"/>
        <v>11</v>
      </c>
      <c r="AM2678" t="str">
        <f t="shared" si="712"/>
        <v>2025 11</v>
      </c>
      <c r="AN2678" t="str">
        <f t="shared" si="713"/>
        <v xml:space="preserve">CURTUME </v>
      </c>
    </row>
    <row r="2679" spans="1:40" x14ac:dyDescent="0.35">
      <c r="A2679">
        <v>84498</v>
      </c>
      <c r="B2679" t="s">
        <v>274</v>
      </c>
      <c r="C2679" s="31">
        <v>45965</v>
      </c>
      <c r="D2679" t="s">
        <v>373</v>
      </c>
      <c r="E2679" t="s">
        <v>374</v>
      </c>
      <c r="F2679" t="s">
        <v>382</v>
      </c>
      <c r="G2679" t="s">
        <v>383</v>
      </c>
      <c r="H2679" t="s">
        <v>947</v>
      </c>
      <c r="I2679" t="s">
        <v>948</v>
      </c>
      <c r="J2679">
        <v>120</v>
      </c>
      <c r="K2679">
        <v>3813.84</v>
      </c>
      <c r="L2679">
        <v>1867.5994900000001</v>
      </c>
      <c r="M2679">
        <v>768.11</v>
      </c>
      <c r="N2679">
        <v>31.781969999999998</v>
      </c>
      <c r="O2679" s="32">
        <f t="shared" si="697"/>
        <v>3045.73</v>
      </c>
      <c r="P2679" s="32">
        <f t="shared" si="698"/>
        <v>1178.13051</v>
      </c>
      <c r="Q2679">
        <v>766056</v>
      </c>
      <c r="R2679" t="s">
        <v>312</v>
      </c>
      <c r="S2679" t="s">
        <v>457</v>
      </c>
      <c r="T2679" t="str">
        <f t="shared" si="699"/>
        <v>VEN</v>
      </c>
      <c r="U2679" t="s">
        <v>437</v>
      </c>
      <c r="V2679" s="33">
        <f t="shared" si="700"/>
        <v>3813.84</v>
      </c>
      <c r="W2679">
        <f t="shared" si="701"/>
        <v>120</v>
      </c>
      <c r="X2679" s="33">
        <f t="shared" si="702"/>
        <v>3045.73</v>
      </c>
      <c r="Y2679" s="33">
        <f t="shared" si="703"/>
        <v>768.11</v>
      </c>
      <c r="Z2679" s="45">
        <f t="shared" si="704"/>
        <v>0.30261639450003142</v>
      </c>
      <c r="AA2679" s="33">
        <f t="shared" si="705"/>
        <v>1154.13051</v>
      </c>
      <c r="AB2679" s="45">
        <f t="shared" si="706"/>
        <v>0.37893395343645037</v>
      </c>
      <c r="AC2679" s="33" t="str">
        <f>IFERROR($X2679/VLOOKUP(CONCATENATE("USD",C2679),[1]GEINDICE!AR$1:AS$65536,2,0),"")</f>
        <v/>
      </c>
      <c r="AD2679" s="33" t="str">
        <f>IFERROR($AA2679/VLOOKUP(CONCATENATE("USD",C2679),[1]GEINDICE!AR$1:AS$65536,2,0),"")</f>
        <v/>
      </c>
      <c r="AE2679" s="33" t="str">
        <f>IFERROR($X2679/VLOOKUP(CONCATENATE("EUR",C2679),[1]GEINDICE!AR$1:AS$65536,2,0),"")</f>
        <v/>
      </c>
      <c r="AF2679" s="33" t="str">
        <f>IFERROR($AA2679/VLOOKUP(CONCATENATE("EUR",C2679),[1]GEINDICE!AR$1:AS$65536,2,0),"")</f>
        <v/>
      </c>
      <c r="AG2679" s="48" t="str">
        <f>VLOOKUP(E2679,[1]Apresentação!AW$1:AX$65536,2,0)</f>
        <v xml:space="preserve">                    2 - LEATHER AUXILIARIES</v>
      </c>
      <c r="AH2679" s="48" t="str">
        <f t="shared" si="707"/>
        <v xml:space="preserve">         5201000008 - SINCAL DRN BR</v>
      </c>
      <c r="AI2679" s="49" t="str">
        <f t="shared" si="708"/>
        <v xml:space="preserve">     ZF1123 - GOBBA LEATHER INDUSTRIA E COMERCIO LTDA</v>
      </c>
      <c r="AJ2679" t="str">
        <f t="shared" si="709"/>
        <v xml:space="preserve">     90 - SALES</v>
      </c>
      <c r="AK2679" t="str">
        <f t="shared" si="710"/>
        <v/>
      </c>
      <c r="AL2679">
        <f t="shared" si="711"/>
        <v>11</v>
      </c>
      <c r="AM2679" t="str">
        <f t="shared" si="712"/>
        <v>2025 11</v>
      </c>
      <c r="AN2679" t="str">
        <f t="shared" si="713"/>
        <v xml:space="preserve">GOBBA </v>
      </c>
    </row>
    <row r="2680" spans="1:40" x14ac:dyDescent="0.35">
      <c r="A2680">
        <v>84139</v>
      </c>
      <c r="B2680" t="s">
        <v>274</v>
      </c>
      <c r="C2680" s="31">
        <v>45937</v>
      </c>
      <c r="D2680" t="s">
        <v>373</v>
      </c>
      <c r="E2680" t="s">
        <v>374</v>
      </c>
      <c r="F2680" t="s">
        <v>458</v>
      </c>
      <c r="G2680" t="s">
        <v>459</v>
      </c>
      <c r="H2680" t="s">
        <v>947</v>
      </c>
      <c r="I2680" t="s">
        <v>948</v>
      </c>
      <c r="J2680">
        <v>360</v>
      </c>
      <c r="K2680">
        <v>11439.33</v>
      </c>
      <c r="L2680">
        <v>5509.7009200000002</v>
      </c>
      <c r="M2680">
        <v>2303.9</v>
      </c>
      <c r="N2680">
        <v>31.775919999999999</v>
      </c>
      <c r="O2680" s="32">
        <f t="shared" si="697"/>
        <v>9135.43</v>
      </c>
      <c r="P2680" s="32">
        <f t="shared" si="698"/>
        <v>3625.7290800000001</v>
      </c>
      <c r="Q2680">
        <v>763489</v>
      </c>
      <c r="R2680" t="s">
        <v>312</v>
      </c>
      <c r="S2680" t="s">
        <v>457</v>
      </c>
      <c r="T2680" t="str">
        <f t="shared" si="699"/>
        <v>VEN</v>
      </c>
      <c r="U2680" t="s">
        <v>437</v>
      </c>
      <c r="V2680" s="33">
        <f t="shared" si="700"/>
        <v>11439.33</v>
      </c>
      <c r="W2680">
        <f t="shared" si="701"/>
        <v>360</v>
      </c>
      <c r="X2680" s="33">
        <f t="shared" si="702"/>
        <v>9135.43</v>
      </c>
      <c r="Y2680" s="33">
        <f t="shared" si="703"/>
        <v>2303.9</v>
      </c>
      <c r="Z2680" s="45">
        <f t="shared" si="704"/>
        <v>0.31065884802693866</v>
      </c>
      <c r="AA2680" s="33">
        <f t="shared" si="705"/>
        <v>3553.7290800000001</v>
      </c>
      <c r="AB2680" s="45">
        <f t="shared" si="706"/>
        <v>0.38900512400620441</v>
      </c>
      <c r="AC2680" s="33">
        <f>IFERROR($X2680/VLOOKUP(CONCATENATE("USD",C2680),[1]GEINDICE!AR$1:AS$65536,2,0),"")</f>
        <v>1711.9408578977943</v>
      </c>
      <c r="AD2680" s="33">
        <f>IFERROR($AA2680/VLOOKUP(CONCATENATE("USD",C2680),[1]GEINDICE!AR$1:AS$65536,2,0),"")</f>
        <v>665.95376571781946</v>
      </c>
      <c r="AE2680" s="33">
        <f>IFERROR($X2680/VLOOKUP(CONCATENATE("EUR",C2680),[1]GEINDICE!AR$1:AS$65536,2,0),"")</f>
        <v>1466.3376189788287</v>
      </c>
      <c r="AF2680" s="33">
        <f>IFERROR($AA2680/VLOOKUP(CONCATENATE("EUR",C2680),[1]GEINDICE!AR$1:AS$65536,2,0),"")</f>
        <v>570.41284730582174</v>
      </c>
      <c r="AG2680" s="48" t="str">
        <f>VLOOKUP(E2680,[1]Apresentação!AW$1:AX$65536,2,0)</f>
        <v xml:space="preserve">                    2 - LEATHER AUXILIARIES</v>
      </c>
      <c r="AH2680" s="48" t="str">
        <f t="shared" si="707"/>
        <v xml:space="preserve">         5201000008 - SINCAL DRN BR</v>
      </c>
      <c r="AI2680" s="49" t="str">
        <f t="shared" si="708"/>
        <v xml:space="preserve">     L00052 - CURTUME RUSAN LTDA</v>
      </c>
      <c r="AJ2680" t="str">
        <f t="shared" si="709"/>
        <v xml:space="preserve">     90 - SALES</v>
      </c>
      <c r="AK2680" t="str">
        <f t="shared" si="710"/>
        <v/>
      </c>
      <c r="AL2680">
        <f t="shared" si="711"/>
        <v>10</v>
      </c>
      <c r="AM2680" t="str">
        <f t="shared" si="712"/>
        <v>2025 10</v>
      </c>
      <c r="AN2680" t="str">
        <f t="shared" si="713"/>
        <v xml:space="preserve">CURTUME </v>
      </c>
    </row>
    <row r="2681" spans="1:40" x14ac:dyDescent="0.35">
      <c r="A2681">
        <v>81202</v>
      </c>
      <c r="B2681" t="s">
        <v>274</v>
      </c>
      <c r="C2681" s="31">
        <v>45695</v>
      </c>
      <c r="D2681" t="s">
        <v>373</v>
      </c>
      <c r="E2681" t="s">
        <v>374</v>
      </c>
      <c r="F2681" t="s">
        <v>467</v>
      </c>
      <c r="G2681" t="s">
        <v>468</v>
      </c>
      <c r="H2681" t="s">
        <v>947</v>
      </c>
      <c r="I2681" t="s">
        <v>948</v>
      </c>
      <c r="J2681">
        <v>120</v>
      </c>
      <c r="K2681">
        <v>4388.49</v>
      </c>
      <c r="L2681">
        <v>1792.7834399999999</v>
      </c>
      <c r="M2681">
        <v>883.84</v>
      </c>
      <c r="N2681">
        <v>36.570779999999999</v>
      </c>
      <c r="O2681" s="32">
        <f t="shared" si="697"/>
        <v>3504.6499999999996</v>
      </c>
      <c r="P2681" s="32">
        <f t="shared" si="698"/>
        <v>1711.8665599999997</v>
      </c>
      <c r="Q2681">
        <v>709531</v>
      </c>
      <c r="R2681" t="s">
        <v>298</v>
      </c>
      <c r="S2681" t="s">
        <v>298</v>
      </c>
      <c r="T2681" t="str">
        <f t="shared" si="699"/>
        <v>VEN</v>
      </c>
      <c r="U2681" t="s">
        <v>300</v>
      </c>
      <c r="V2681" s="33">
        <f t="shared" si="700"/>
        <v>4388.49</v>
      </c>
      <c r="W2681">
        <f t="shared" si="701"/>
        <v>120</v>
      </c>
      <c r="X2681" s="33">
        <f t="shared" si="702"/>
        <v>3504.6499999999996</v>
      </c>
      <c r="Y2681" s="33">
        <f t="shared" si="703"/>
        <v>883.84</v>
      </c>
      <c r="Z2681" s="45">
        <f t="shared" si="704"/>
        <v>0.38461214677485872</v>
      </c>
      <c r="AA2681" s="33">
        <f t="shared" si="705"/>
        <v>1687.8665599999997</v>
      </c>
      <c r="AB2681" s="45">
        <f t="shared" si="706"/>
        <v>0.48160773829055681</v>
      </c>
      <c r="AC2681" s="33">
        <f>IFERROR($X2681/VLOOKUP(CONCATENATE("USD",C2681),[1]GEINDICE!AR$1:AS$65536,2,0),"")</f>
        <v>608.90074187327343</v>
      </c>
      <c r="AD2681" s="33">
        <f>IFERROR($AA2681/VLOOKUP(CONCATENATE("USD",C2681),[1]GEINDICE!AR$1:AS$65536,2,0),"")</f>
        <v>293.25130913702935</v>
      </c>
      <c r="AE2681" s="33">
        <f>IFERROR($X2681/VLOOKUP(CONCATENATE("EUR",C2681),[1]GEINDICE!AR$1:AS$65536,2,0),"")</f>
        <v>588.07785888077854</v>
      </c>
      <c r="AF2681" s="33">
        <f>IFERROR($AA2681/VLOOKUP(CONCATENATE("EUR",C2681),[1]GEINDICE!AR$1:AS$65536,2,0),"")</f>
        <v>283.22284755432497</v>
      </c>
      <c r="AG2681" s="48" t="str">
        <f>VLOOKUP(E2681,[1]Apresentação!AW$1:AX$65536,2,0)</f>
        <v xml:space="preserve">                    2 - LEATHER AUXILIARIES</v>
      </c>
      <c r="AH2681" s="48" t="str">
        <f t="shared" si="707"/>
        <v xml:space="preserve">         5201000008 - SINCAL DRN BR</v>
      </c>
      <c r="AI2681" s="49" t="str">
        <f t="shared" si="708"/>
        <v xml:space="preserve">     L00102 - CURTUME SANTO ANTONIO LTDA</v>
      </c>
      <c r="AJ2681" t="str">
        <f t="shared" si="709"/>
        <v xml:space="preserve">     90 - SALES</v>
      </c>
      <c r="AK2681" t="str">
        <f t="shared" si="710"/>
        <v/>
      </c>
      <c r="AL2681">
        <f t="shared" si="711"/>
        <v>2</v>
      </c>
      <c r="AM2681" t="str">
        <f t="shared" si="712"/>
        <v>2025 2</v>
      </c>
      <c r="AN2681" t="str">
        <f t="shared" si="713"/>
        <v xml:space="preserve">CURTUME </v>
      </c>
    </row>
    <row r="2682" spans="1:40" x14ac:dyDescent="0.35">
      <c r="A2682">
        <v>81017</v>
      </c>
      <c r="B2682" t="s">
        <v>274</v>
      </c>
      <c r="C2682" s="31">
        <v>45681</v>
      </c>
      <c r="D2682" t="s">
        <v>373</v>
      </c>
      <c r="E2682" t="s">
        <v>374</v>
      </c>
      <c r="F2682" t="s">
        <v>689</v>
      </c>
      <c r="G2682" t="s">
        <v>690</v>
      </c>
      <c r="H2682" t="s">
        <v>947</v>
      </c>
      <c r="I2682" t="s">
        <v>948</v>
      </c>
      <c r="J2682">
        <v>120</v>
      </c>
      <c r="K2682">
        <v>4889.7300000000005</v>
      </c>
      <c r="L2682">
        <v>1792.7834399999999</v>
      </c>
      <c r="M2682">
        <v>984.79</v>
      </c>
      <c r="N2682">
        <v>40.747709999999998</v>
      </c>
      <c r="O2682" s="32">
        <f t="shared" si="697"/>
        <v>3904.9400000000005</v>
      </c>
      <c r="P2682" s="32">
        <f t="shared" si="698"/>
        <v>2112.1565600000004</v>
      </c>
      <c r="Q2682">
        <v>708130</v>
      </c>
      <c r="R2682" t="s">
        <v>298</v>
      </c>
      <c r="S2682" t="s">
        <v>298</v>
      </c>
      <c r="T2682" t="str">
        <f t="shared" si="699"/>
        <v>VEN</v>
      </c>
      <c r="U2682" t="s">
        <v>300</v>
      </c>
      <c r="V2682" s="33">
        <f t="shared" si="700"/>
        <v>4889.7300000000005</v>
      </c>
      <c r="W2682">
        <f t="shared" si="701"/>
        <v>120</v>
      </c>
      <c r="X2682" s="33">
        <f t="shared" si="702"/>
        <v>3904.9400000000005</v>
      </c>
      <c r="Y2682" s="33">
        <f t="shared" si="703"/>
        <v>984.79</v>
      </c>
      <c r="Z2682" s="45">
        <f t="shared" si="704"/>
        <v>0.42704946080867456</v>
      </c>
      <c r="AA2682" s="33">
        <f t="shared" si="705"/>
        <v>2088.1565600000004</v>
      </c>
      <c r="AB2682" s="45">
        <f t="shared" si="706"/>
        <v>0.53474741225217293</v>
      </c>
      <c r="AC2682" s="33">
        <f>IFERROR($X2682/VLOOKUP(CONCATENATE("USD",C2682),[1]GEINDICE!AR$1:AS$65536,2,0),"")</f>
        <v>662.69664828171415</v>
      </c>
      <c r="AD2682" s="33">
        <f>IFERROR($AA2682/VLOOKUP(CONCATENATE("USD",C2682),[1]GEINDICE!AR$1:AS$65536,2,0),"")</f>
        <v>354.375317776835</v>
      </c>
      <c r="AE2682" s="33">
        <f>IFERROR($X2682/VLOOKUP(CONCATENATE("EUR",C2682),[1]GEINDICE!AR$1:AS$65536,2,0),"")</f>
        <v>630.12376756870151</v>
      </c>
      <c r="AF2682" s="33">
        <f>IFERROR($AA2682/VLOOKUP(CONCATENATE("EUR",C2682),[1]GEINDICE!AR$1:AS$65536,2,0),"")</f>
        <v>336.95705410595281</v>
      </c>
      <c r="AG2682" s="48" t="str">
        <f>VLOOKUP(E2682,[1]Apresentação!AW$1:AX$65536,2,0)</f>
        <v xml:space="preserve">                    2 - LEATHER AUXILIARIES</v>
      </c>
      <c r="AH2682" s="48" t="str">
        <f t="shared" si="707"/>
        <v xml:space="preserve">         5201000008 - SINCAL DRN BR</v>
      </c>
      <c r="AI2682" s="49" t="str">
        <f t="shared" si="708"/>
        <v xml:space="preserve">     L00246 - COLORPELLI COMERCIO DE COUROS EIRELI EPP</v>
      </c>
      <c r="AJ2682" t="str">
        <f t="shared" si="709"/>
        <v xml:space="preserve">     90 - SALES</v>
      </c>
      <c r="AK2682" t="str">
        <f t="shared" si="710"/>
        <v/>
      </c>
      <c r="AL2682">
        <f t="shared" si="711"/>
        <v>1</v>
      </c>
      <c r="AM2682" t="str">
        <f t="shared" si="712"/>
        <v>2025 1</v>
      </c>
      <c r="AN2682" t="str">
        <f t="shared" si="713"/>
        <v xml:space="preserve">COLORPELLI </v>
      </c>
    </row>
    <row r="2683" spans="1:40" x14ac:dyDescent="0.35">
      <c r="A2683">
        <v>82285</v>
      </c>
      <c r="B2683" t="s">
        <v>274</v>
      </c>
      <c r="C2683" s="31">
        <v>45783</v>
      </c>
      <c r="D2683" t="s">
        <v>373</v>
      </c>
      <c r="E2683" t="s">
        <v>374</v>
      </c>
      <c r="F2683" t="s">
        <v>689</v>
      </c>
      <c r="G2683" t="s">
        <v>690</v>
      </c>
      <c r="H2683" t="s">
        <v>947</v>
      </c>
      <c r="I2683" t="s">
        <v>948</v>
      </c>
      <c r="J2683">
        <v>120</v>
      </c>
      <c r="K2683">
        <v>4642.3500000000004</v>
      </c>
      <c r="L2683">
        <v>1805.91671</v>
      </c>
      <c r="M2683">
        <v>934.97</v>
      </c>
      <c r="N2683">
        <v>38.686250000000001</v>
      </c>
      <c r="O2683" s="32">
        <f t="shared" si="697"/>
        <v>3707.38</v>
      </c>
      <c r="P2683" s="32">
        <f t="shared" si="698"/>
        <v>1901.4632900000001</v>
      </c>
      <c r="Q2683">
        <v>737388</v>
      </c>
      <c r="R2683" t="s">
        <v>298</v>
      </c>
      <c r="S2683" t="s">
        <v>298</v>
      </c>
      <c r="T2683" t="str">
        <f t="shared" si="699"/>
        <v>VEN</v>
      </c>
      <c r="U2683" t="s">
        <v>300</v>
      </c>
      <c r="V2683" s="33">
        <f t="shared" si="700"/>
        <v>4642.3500000000004</v>
      </c>
      <c r="W2683">
        <f t="shared" si="701"/>
        <v>120</v>
      </c>
      <c r="X2683" s="33">
        <f t="shared" si="702"/>
        <v>3707.38</v>
      </c>
      <c r="Y2683" s="33">
        <f t="shared" si="703"/>
        <v>934.97</v>
      </c>
      <c r="Z2683" s="45">
        <f t="shared" si="704"/>
        <v>0.40442088381961722</v>
      </c>
      <c r="AA2683" s="33">
        <f t="shared" si="705"/>
        <v>1877.4632900000001</v>
      </c>
      <c r="AB2683" s="45">
        <f t="shared" si="706"/>
        <v>0.50641242332860403</v>
      </c>
      <c r="AC2683" s="33">
        <f>IFERROR($X2683/VLOOKUP(CONCATENATE("USD",C2683),[1]GEINDICE!AR$1:AS$65536,2,0),"")</f>
        <v>648.03006467400803</v>
      </c>
      <c r="AD2683" s="33">
        <f>IFERROR($AA2683/VLOOKUP(CONCATENATE("USD",C2683),[1]GEINDICE!AR$1:AS$65536,2,0),"")</f>
        <v>328.17047544135642</v>
      </c>
      <c r="AE2683" s="33">
        <f>IFERROR($X2683/VLOOKUP(CONCATENATE("EUR",C2683),[1]GEINDICE!AR$1:AS$65536,2,0),"")</f>
        <v>571.20098605654425</v>
      </c>
      <c r="AF2683" s="33">
        <f>IFERROR($AA2683/VLOOKUP(CONCATENATE("EUR",C2683),[1]GEINDICE!AR$1:AS$65536,2,0),"")</f>
        <v>289.2632755565827</v>
      </c>
      <c r="AG2683" s="48" t="str">
        <f>VLOOKUP(E2683,[1]Apresentação!AW$1:AX$65536,2,0)</f>
        <v xml:space="preserve">                    2 - LEATHER AUXILIARIES</v>
      </c>
      <c r="AH2683" s="48" t="str">
        <f t="shared" si="707"/>
        <v xml:space="preserve">         5201000008 - SINCAL DRN BR</v>
      </c>
      <c r="AI2683" s="49" t="str">
        <f t="shared" si="708"/>
        <v xml:space="preserve">     L00246 - COLORPELLI COMERCIO DE COUROS EIRELI EPP</v>
      </c>
      <c r="AJ2683" t="str">
        <f t="shared" si="709"/>
        <v xml:space="preserve">     90 - SALES</v>
      </c>
      <c r="AK2683" t="str">
        <f t="shared" si="710"/>
        <v/>
      </c>
      <c r="AL2683">
        <f t="shared" si="711"/>
        <v>5</v>
      </c>
      <c r="AM2683" t="str">
        <f t="shared" si="712"/>
        <v>2025 5</v>
      </c>
      <c r="AN2683" t="str">
        <f t="shared" si="713"/>
        <v xml:space="preserve">COLORPELLI </v>
      </c>
    </row>
    <row r="2684" spans="1:40" x14ac:dyDescent="0.35">
      <c r="A2684">
        <v>81734</v>
      </c>
      <c r="B2684" t="s">
        <v>274</v>
      </c>
      <c r="C2684" s="31">
        <v>45737</v>
      </c>
      <c r="D2684" t="s">
        <v>373</v>
      </c>
      <c r="E2684" t="s">
        <v>374</v>
      </c>
      <c r="F2684" t="s">
        <v>689</v>
      </c>
      <c r="G2684" t="s">
        <v>690</v>
      </c>
      <c r="H2684" t="s">
        <v>947</v>
      </c>
      <c r="I2684" t="s">
        <v>948</v>
      </c>
      <c r="J2684">
        <v>120</v>
      </c>
      <c r="K2684">
        <v>4664</v>
      </c>
      <c r="L2684">
        <v>1795.3814600000001</v>
      </c>
      <c r="M2684">
        <v>939.33</v>
      </c>
      <c r="N2684">
        <v>38.866659999999996</v>
      </c>
      <c r="O2684" s="32">
        <f t="shared" si="697"/>
        <v>3724.67</v>
      </c>
      <c r="P2684" s="32">
        <f t="shared" si="698"/>
        <v>1929.28854</v>
      </c>
      <c r="Q2684">
        <v>720471</v>
      </c>
      <c r="R2684" t="s">
        <v>298</v>
      </c>
      <c r="S2684" t="s">
        <v>298</v>
      </c>
      <c r="T2684" t="str">
        <f t="shared" si="699"/>
        <v>VEN</v>
      </c>
      <c r="U2684" t="s">
        <v>300</v>
      </c>
      <c r="V2684" s="33">
        <f t="shared" si="700"/>
        <v>4664</v>
      </c>
      <c r="W2684">
        <f t="shared" si="701"/>
        <v>120</v>
      </c>
      <c r="X2684" s="33">
        <f t="shared" si="702"/>
        <v>3724.67</v>
      </c>
      <c r="Y2684" s="33">
        <f t="shared" si="703"/>
        <v>939.33</v>
      </c>
      <c r="Z2684" s="45">
        <f t="shared" si="704"/>
        <v>0.40850954974271014</v>
      </c>
      <c r="AA2684" s="33">
        <f t="shared" si="705"/>
        <v>1905.28854</v>
      </c>
      <c r="AB2684" s="45">
        <f t="shared" si="706"/>
        <v>0.51153217332005252</v>
      </c>
      <c r="AC2684" s="33">
        <f>IFERROR($X2684/VLOOKUP(CONCATENATE("USD",C2684),[1]GEINDICE!AR$1:AS$65536,2,0),"")</f>
        <v>650.69967331108819</v>
      </c>
      <c r="AD2684" s="33">
        <f>IFERROR($AA2684/VLOOKUP(CONCATENATE("USD",C2684),[1]GEINDICE!AR$1:AS$65536,2,0),"")</f>
        <v>332.85381806746915</v>
      </c>
      <c r="AE2684" s="33">
        <f>IFERROR($X2684/VLOOKUP(CONCATENATE("EUR",C2684),[1]GEINDICE!AR$1:AS$65536,2,0),"")</f>
        <v>602.11283543485285</v>
      </c>
      <c r="AF2684" s="33">
        <f>IFERROR($AA2684/VLOOKUP(CONCATENATE("EUR",C2684),[1]GEINDICE!AR$1:AS$65536,2,0),"")</f>
        <v>308.00008729388941</v>
      </c>
      <c r="AG2684" s="48" t="str">
        <f>VLOOKUP(E2684,[1]Apresentação!AW$1:AX$65536,2,0)</f>
        <v xml:space="preserve">                    2 - LEATHER AUXILIARIES</v>
      </c>
      <c r="AH2684" s="48" t="str">
        <f t="shared" si="707"/>
        <v xml:space="preserve">         5201000008 - SINCAL DRN BR</v>
      </c>
      <c r="AI2684" s="49" t="str">
        <f t="shared" si="708"/>
        <v xml:space="preserve">     L00246 - COLORPELLI COMERCIO DE COUROS EIRELI EPP</v>
      </c>
      <c r="AJ2684" t="str">
        <f t="shared" si="709"/>
        <v xml:space="preserve">     90 - SALES</v>
      </c>
      <c r="AK2684" t="str">
        <f t="shared" si="710"/>
        <v/>
      </c>
      <c r="AL2684">
        <f t="shared" si="711"/>
        <v>3</v>
      </c>
      <c r="AM2684" t="str">
        <f t="shared" si="712"/>
        <v>2025 3</v>
      </c>
      <c r="AN2684" t="str">
        <f t="shared" si="713"/>
        <v xml:space="preserve">COLORPELLI </v>
      </c>
    </row>
    <row r="2685" spans="1:40" x14ac:dyDescent="0.35">
      <c r="A2685">
        <v>82093</v>
      </c>
      <c r="B2685" t="s">
        <v>274</v>
      </c>
      <c r="C2685" s="31">
        <v>45764</v>
      </c>
      <c r="D2685" t="s">
        <v>373</v>
      </c>
      <c r="E2685" t="s">
        <v>374</v>
      </c>
      <c r="F2685" t="s">
        <v>742</v>
      </c>
      <c r="G2685" t="s">
        <v>743</v>
      </c>
      <c r="H2685" t="s">
        <v>947</v>
      </c>
      <c r="I2685" t="s">
        <v>948</v>
      </c>
      <c r="J2685">
        <v>120</v>
      </c>
      <c r="K2685">
        <v>4815.67</v>
      </c>
      <c r="L2685">
        <v>1805.91671</v>
      </c>
      <c r="M2685">
        <v>969.87</v>
      </c>
      <c r="N2685">
        <v>40.130579999999995</v>
      </c>
      <c r="O2685" s="32">
        <f t="shared" si="697"/>
        <v>3845.8</v>
      </c>
      <c r="P2685" s="32">
        <f t="shared" si="698"/>
        <v>2039.8832900000002</v>
      </c>
      <c r="Q2685">
        <v>730708</v>
      </c>
      <c r="R2685" t="s">
        <v>298</v>
      </c>
      <c r="S2685" t="s">
        <v>298</v>
      </c>
      <c r="T2685" t="str">
        <f t="shared" si="699"/>
        <v>VEN</v>
      </c>
      <c r="U2685" t="s">
        <v>300</v>
      </c>
      <c r="V2685" s="33">
        <f t="shared" si="700"/>
        <v>4815.67</v>
      </c>
      <c r="W2685">
        <f t="shared" si="701"/>
        <v>120</v>
      </c>
      <c r="X2685" s="33">
        <f t="shared" si="702"/>
        <v>3845.8</v>
      </c>
      <c r="Y2685" s="33">
        <f t="shared" si="703"/>
        <v>969.87</v>
      </c>
      <c r="Z2685" s="45">
        <f t="shared" si="704"/>
        <v>0.41860910112196231</v>
      </c>
      <c r="AA2685" s="33">
        <f t="shared" si="705"/>
        <v>2015.8832900000002</v>
      </c>
      <c r="AB2685" s="45">
        <f t="shared" si="706"/>
        <v>0.52417787976493846</v>
      </c>
      <c r="AC2685" s="33">
        <f>IFERROR($X2685/VLOOKUP(CONCATENATE("USD",C2685),[1]GEINDICE!AR$1:AS$65536,2,0),"")</f>
        <v>656.73935688792506</v>
      </c>
      <c r="AD2685" s="33">
        <f>IFERROR($AA2685/VLOOKUP(CONCATENATE("USD",C2685),[1]GEINDICE!AR$1:AS$65536,2,0),"")</f>
        <v>344.24824365170173</v>
      </c>
      <c r="AE2685" s="33">
        <f>IFERROR($X2685/VLOOKUP(CONCATENATE("EUR",C2685),[1]GEINDICE!AR$1:AS$65536,2,0),"")</f>
        <v>577.81183328825989</v>
      </c>
      <c r="AF2685" s="33">
        <f>IFERROR($AA2685/VLOOKUP(CONCATENATE("EUR",C2685),[1]GEINDICE!AR$1:AS$65536,2,0),"")</f>
        <v>302.87618167613215</v>
      </c>
      <c r="AG2685" s="48" t="str">
        <f>VLOOKUP(E2685,[1]Apresentação!AW$1:AX$65536,2,0)</f>
        <v xml:space="preserve">                    2 - LEATHER AUXILIARIES</v>
      </c>
      <c r="AH2685" s="48" t="str">
        <f t="shared" si="707"/>
        <v xml:space="preserve">         5201000008 - SINCAL DRN BR</v>
      </c>
      <c r="AI2685" s="49" t="str">
        <f t="shared" si="708"/>
        <v xml:space="preserve">     L00167 - ARTE FINAL IND. E COM. DE COUROS LTDA</v>
      </c>
      <c r="AJ2685" t="str">
        <f t="shared" si="709"/>
        <v xml:space="preserve">     90 - SALES</v>
      </c>
      <c r="AK2685" t="str">
        <f t="shared" si="710"/>
        <v/>
      </c>
      <c r="AL2685">
        <f t="shared" si="711"/>
        <v>4</v>
      </c>
      <c r="AM2685" t="str">
        <f t="shared" si="712"/>
        <v>2025 4</v>
      </c>
      <c r="AN2685" t="str">
        <f t="shared" si="713"/>
        <v xml:space="preserve">ARTE </v>
      </c>
    </row>
    <row r="2686" spans="1:40" x14ac:dyDescent="0.35">
      <c r="A2686">
        <v>80823</v>
      </c>
      <c r="B2686" t="s">
        <v>274</v>
      </c>
      <c r="C2686" s="31">
        <v>45667</v>
      </c>
      <c r="D2686" t="s">
        <v>373</v>
      </c>
      <c r="E2686" t="s">
        <v>374</v>
      </c>
      <c r="F2686" t="s">
        <v>742</v>
      </c>
      <c r="G2686" t="s">
        <v>743</v>
      </c>
      <c r="H2686" t="s">
        <v>947</v>
      </c>
      <c r="I2686" t="s">
        <v>948</v>
      </c>
      <c r="J2686">
        <v>120</v>
      </c>
      <c r="K2686">
        <v>4986.6500000000005</v>
      </c>
      <c r="L2686">
        <v>1792.7834399999999</v>
      </c>
      <c r="M2686">
        <v>1004.32</v>
      </c>
      <c r="N2686">
        <v>41.555430000000001</v>
      </c>
      <c r="O2686" s="32">
        <f t="shared" si="697"/>
        <v>3982.3300000000004</v>
      </c>
      <c r="P2686" s="32">
        <f t="shared" si="698"/>
        <v>2189.5465600000007</v>
      </c>
      <c r="Q2686">
        <v>706767</v>
      </c>
      <c r="R2686" t="s">
        <v>298</v>
      </c>
      <c r="S2686" t="s">
        <v>298</v>
      </c>
      <c r="T2686" t="str">
        <f t="shared" si="699"/>
        <v>VEN</v>
      </c>
      <c r="U2686" t="s">
        <v>381</v>
      </c>
      <c r="V2686" s="33">
        <f t="shared" si="700"/>
        <v>4986.6500000000005</v>
      </c>
      <c r="W2686">
        <f t="shared" si="701"/>
        <v>120</v>
      </c>
      <c r="X2686" s="33">
        <f t="shared" si="702"/>
        <v>3982.3300000000004</v>
      </c>
      <c r="Y2686" s="33">
        <f t="shared" si="703"/>
        <v>1004.32</v>
      </c>
      <c r="Z2686" s="45">
        <f t="shared" si="704"/>
        <v>0.43426880972195769</v>
      </c>
      <c r="AA2686" s="33">
        <f t="shared" si="705"/>
        <v>2165.5465600000007</v>
      </c>
      <c r="AB2686" s="45">
        <f t="shared" si="706"/>
        <v>0.5437888271439083</v>
      </c>
      <c r="AC2686" s="33">
        <f>IFERROR($X2686/VLOOKUP(CONCATENATE("USD",C2686),[1]GEINDICE!AR$1:AS$65536,2,0),"")</f>
        <v>653.21577954564088</v>
      </c>
      <c r="AD2686" s="33">
        <f>IFERROR($AA2686/VLOOKUP(CONCATENATE("USD",C2686),[1]GEINDICE!AR$1:AS$65536,2,0),"")</f>
        <v>355.21144263101786</v>
      </c>
      <c r="AE2686" s="33">
        <f>IFERROR($X2686/VLOOKUP(CONCATENATE("EUR",C2686),[1]GEINDICE!AR$1:AS$65536,2,0),"")</f>
        <v>637.16260539831364</v>
      </c>
      <c r="AF2686" s="33">
        <f>IFERROR($AA2686/VLOOKUP(CONCATENATE("EUR",C2686),[1]GEINDICE!AR$1:AS$65536,2,0),"")</f>
        <v>346.48190588950587</v>
      </c>
      <c r="AG2686" s="48" t="str">
        <f>VLOOKUP(E2686,[1]Apresentação!AW$1:AX$65536,2,0)</f>
        <v xml:space="preserve">                    2 - LEATHER AUXILIARIES</v>
      </c>
      <c r="AH2686" s="48" t="str">
        <f t="shared" si="707"/>
        <v xml:space="preserve">         5201000008 - SINCAL DRN BR</v>
      </c>
      <c r="AI2686" s="49" t="str">
        <f t="shared" si="708"/>
        <v xml:space="preserve">     L00167 - ARTE FINAL IND. E COM. DE COUROS LTDA</v>
      </c>
      <c r="AJ2686" t="str">
        <f t="shared" si="709"/>
        <v xml:space="preserve">     90 - SALES</v>
      </c>
      <c r="AK2686" t="str">
        <f t="shared" si="710"/>
        <v/>
      </c>
      <c r="AL2686">
        <f t="shared" si="711"/>
        <v>1</v>
      </c>
      <c r="AM2686" t="str">
        <f t="shared" si="712"/>
        <v>2025 1</v>
      </c>
      <c r="AN2686" t="str">
        <f t="shared" si="713"/>
        <v xml:space="preserve">ARTE </v>
      </c>
    </row>
    <row r="2687" spans="1:40" x14ac:dyDescent="0.35">
      <c r="A2687">
        <v>81818</v>
      </c>
      <c r="B2687" t="s">
        <v>274</v>
      </c>
      <c r="C2687" s="31">
        <v>45744</v>
      </c>
      <c r="D2687" t="s">
        <v>373</v>
      </c>
      <c r="E2687" t="s">
        <v>374</v>
      </c>
      <c r="F2687" t="s">
        <v>742</v>
      </c>
      <c r="G2687" t="s">
        <v>743</v>
      </c>
      <c r="H2687" t="s">
        <v>947</v>
      </c>
      <c r="I2687" t="s">
        <v>948</v>
      </c>
      <c r="J2687">
        <v>120</v>
      </c>
      <c r="K2687">
        <v>4706.43</v>
      </c>
      <c r="L2687">
        <v>1805.91671</v>
      </c>
      <c r="M2687">
        <v>947.88</v>
      </c>
      <c r="N2687">
        <v>39.220259999999996</v>
      </c>
      <c r="O2687" s="32">
        <f t="shared" si="697"/>
        <v>3758.55</v>
      </c>
      <c r="P2687" s="32">
        <f t="shared" si="698"/>
        <v>1952.6332900000002</v>
      </c>
      <c r="Q2687">
        <v>723083</v>
      </c>
      <c r="R2687" t="s">
        <v>298</v>
      </c>
      <c r="S2687" t="s">
        <v>298</v>
      </c>
      <c r="T2687" t="str">
        <f t="shared" si="699"/>
        <v>VEN</v>
      </c>
      <c r="U2687" t="s">
        <v>300</v>
      </c>
      <c r="V2687" s="33">
        <f t="shared" si="700"/>
        <v>4706.43</v>
      </c>
      <c r="W2687">
        <f t="shared" si="701"/>
        <v>120</v>
      </c>
      <c r="X2687" s="33">
        <f t="shared" si="702"/>
        <v>3758.55</v>
      </c>
      <c r="Y2687" s="33">
        <f t="shared" si="703"/>
        <v>947.88</v>
      </c>
      <c r="Z2687" s="45">
        <f t="shared" si="704"/>
        <v>0.40978688517623763</v>
      </c>
      <c r="AA2687" s="33">
        <f t="shared" si="705"/>
        <v>1928.6332900000002</v>
      </c>
      <c r="AB2687" s="45">
        <f t="shared" si="706"/>
        <v>0.51313226909313436</v>
      </c>
      <c r="AC2687" s="33">
        <f>IFERROR($X2687/VLOOKUP(CONCATENATE("USD",C2687),[1]GEINDICE!AR$1:AS$65536,2,0),"")</f>
        <v>651.84703433923005</v>
      </c>
      <c r="AD2687" s="33">
        <f>IFERROR($AA2687/VLOOKUP(CONCATENATE("USD",C2687),[1]GEINDICE!AR$1:AS$65536,2,0),"")</f>
        <v>334.48374783211938</v>
      </c>
      <c r="AE2687" s="33">
        <f>IFERROR($X2687/VLOOKUP(CONCATENATE("EUR",C2687),[1]GEINDICE!AR$1:AS$65536,2,0),"")</f>
        <v>602.10979927270398</v>
      </c>
      <c r="AF2687" s="33">
        <f>IFERROR($AA2687/VLOOKUP(CONCATENATE("EUR",C2687),[1]GEINDICE!AR$1:AS$65536,2,0),"")</f>
        <v>308.96196754401427</v>
      </c>
      <c r="AG2687" s="48" t="str">
        <f>VLOOKUP(E2687,[1]Apresentação!AW$1:AX$65536,2,0)</f>
        <v xml:space="preserve">                    2 - LEATHER AUXILIARIES</v>
      </c>
      <c r="AH2687" s="48" t="str">
        <f t="shared" si="707"/>
        <v xml:space="preserve">         5201000008 - SINCAL DRN BR</v>
      </c>
      <c r="AI2687" s="49" t="str">
        <f t="shared" si="708"/>
        <v xml:space="preserve">     L00167 - ARTE FINAL IND. E COM. DE COUROS LTDA</v>
      </c>
      <c r="AJ2687" t="str">
        <f t="shared" si="709"/>
        <v xml:space="preserve">     90 - SALES</v>
      </c>
      <c r="AK2687" t="str">
        <f t="shared" si="710"/>
        <v/>
      </c>
      <c r="AL2687">
        <f t="shared" si="711"/>
        <v>3</v>
      </c>
      <c r="AM2687" t="str">
        <f t="shared" si="712"/>
        <v>2025 3</v>
      </c>
      <c r="AN2687" t="str">
        <f t="shared" si="713"/>
        <v xml:space="preserve">ARTE </v>
      </c>
    </row>
    <row r="2688" spans="1:40" x14ac:dyDescent="0.35">
      <c r="A2688">
        <v>83388</v>
      </c>
      <c r="B2688" t="s">
        <v>274</v>
      </c>
      <c r="C2688" s="31">
        <v>45874</v>
      </c>
      <c r="D2688" t="s">
        <v>373</v>
      </c>
      <c r="E2688" t="s">
        <v>374</v>
      </c>
      <c r="F2688" t="s">
        <v>708</v>
      </c>
      <c r="G2688" t="s">
        <v>709</v>
      </c>
      <c r="H2688" t="s">
        <v>947</v>
      </c>
      <c r="I2688" t="s">
        <v>948</v>
      </c>
      <c r="J2688">
        <v>240</v>
      </c>
      <c r="K2688">
        <v>7993.1500000000005</v>
      </c>
      <c r="L2688">
        <v>3666.9268499999998</v>
      </c>
      <c r="M2688">
        <v>1247.1300000000001</v>
      </c>
      <c r="N2688">
        <v>33.304789999999997</v>
      </c>
      <c r="O2688" s="32">
        <f t="shared" si="697"/>
        <v>6746.02</v>
      </c>
      <c r="P2688" s="32">
        <f t="shared" si="698"/>
        <v>3079.0931500000006</v>
      </c>
      <c r="Q2688">
        <v>748460</v>
      </c>
      <c r="R2688" t="s">
        <v>298</v>
      </c>
      <c r="S2688" t="s">
        <v>298</v>
      </c>
      <c r="T2688" t="str">
        <f t="shared" si="699"/>
        <v>VEN</v>
      </c>
      <c r="U2688" t="s">
        <v>300</v>
      </c>
      <c r="V2688" s="33">
        <f t="shared" si="700"/>
        <v>7993.1500000000005</v>
      </c>
      <c r="W2688">
        <f t="shared" si="701"/>
        <v>240</v>
      </c>
      <c r="X2688" s="33">
        <f t="shared" si="702"/>
        <v>6746.02</v>
      </c>
      <c r="Y2688" s="33">
        <f t="shared" si="703"/>
        <v>1247.1300000000001</v>
      </c>
      <c r="Z2688" s="45">
        <f t="shared" si="704"/>
        <v>0.37921134346284013</v>
      </c>
      <c r="AA2688" s="33">
        <f t="shared" si="705"/>
        <v>3031.0931500000006</v>
      </c>
      <c r="AB2688" s="45">
        <f t="shared" si="706"/>
        <v>0.44931576692627662</v>
      </c>
      <c r="AC2688" s="33">
        <f>IFERROR($X2688/VLOOKUP(CONCATENATE("USD",C2688),[1]GEINDICE!AR$1:AS$65536,2,0),"")</f>
        <v>1223.9010141693427</v>
      </c>
      <c r="AD2688" s="33">
        <f>IFERROR($AA2688/VLOOKUP(CONCATENATE("USD",C2688),[1]GEINDICE!AR$1:AS$65536,2,0),"")</f>
        <v>549.91802282334584</v>
      </c>
      <c r="AE2688" s="33">
        <f>IFERROR($X2688/VLOOKUP(CONCATENATE("EUR",C2688),[1]GEINDICE!AR$1:AS$65536,2,0),"")</f>
        <v>1056.9060600363478</v>
      </c>
      <c r="AF2688" s="33">
        <f>IFERROR($AA2688/VLOOKUP(CONCATENATE("EUR",C2688),[1]GEINDICE!AR$1:AS$65536,2,0),"")</f>
        <v>474.8845569342609</v>
      </c>
      <c r="AG2688" s="48" t="str">
        <f>VLOOKUP(E2688,[1]Apresentação!AW$1:AX$65536,2,0)</f>
        <v xml:space="preserve">                    2 - LEATHER AUXILIARIES</v>
      </c>
      <c r="AH2688" s="48" t="str">
        <f t="shared" si="707"/>
        <v xml:space="preserve">         5201000008 - SINCAL DRN BR</v>
      </c>
      <c r="AI2688" s="49" t="str">
        <f t="shared" si="708"/>
        <v xml:space="preserve">     L00516 - CURTIDORA RIBEIRAOZINHO LTDA.</v>
      </c>
      <c r="AJ2688" t="str">
        <f t="shared" si="709"/>
        <v xml:space="preserve">     90 - SALES</v>
      </c>
      <c r="AK2688" t="str">
        <f t="shared" si="710"/>
        <v/>
      </c>
      <c r="AL2688">
        <f t="shared" si="711"/>
        <v>8</v>
      </c>
      <c r="AM2688" t="str">
        <f t="shared" si="712"/>
        <v>2025 8</v>
      </c>
      <c r="AN2688" t="str">
        <f t="shared" si="713"/>
        <v xml:space="preserve">CURTIDORA </v>
      </c>
    </row>
    <row r="2689" spans="1:40" x14ac:dyDescent="0.35">
      <c r="A2689">
        <v>84626</v>
      </c>
      <c r="B2689" t="s">
        <v>274</v>
      </c>
      <c r="C2689" s="31">
        <v>45974</v>
      </c>
      <c r="D2689" t="s">
        <v>373</v>
      </c>
      <c r="E2689" t="s">
        <v>374</v>
      </c>
      <c r="F2689" t="s">
        <v>689</v>
      </c>
      <c r="G2689" t="s">
        <v>690</v>
      </c>
      <c r="H2689" t="s">
        <v>947</v>
      </c>
      <c r="I2689" t="s">
        <v>948</v>
      </c>
      <c r="J2689">
        <v>120</v>
      </c>
      <c r="K2689">
        <v>4377.8599999999997</v>
      </c>
      <c r="L2689">
        <v>1867.71083</v>
      </c>
      <c r="M2689">
        <v>881.7</v>
      </c>
      <c r="N2689">
        <v>36.48216</v>
      </c>
      <c r="O2689" s="32">
        <f t="shared" si="697"/>
        <v>3496.16</v>
      </c>
      <c r="P2689" s="32">
        <f t="shared" si="698"/>
        <v>1628.4491699999999</v>
      </c>
      <c r="Q2689">
        <v>767085</v>
      </c>
      <c r="R2689" t="s">
        <v>298</v>
      </c>
      <c r="S2689" t="s">
        <v>298</v>
      </c>
      <c r="T2689" t="str">
        <f t="shared" si="699"/>
        <v>VEN</v>
      </c>
      <c r="U2689" t="s">
        <v>300</v>
      </c>
      <c r="V2689" s="33">
        <f t="shared" si="700"/>
        <v>4377.8599999999997</v>
      </c>
      <c r="W2689">
        <f t="shared" si="701"/>
        <v>120</v>
      </c>
      <c r="X2689" s="33">
        <f t="shared" si="702"/>
        <v>3496.16</v>
      </c>
      <c r="Y2689" s="33">
        <f t="shared" si="703"/>
        <v>881.7</v>
      </c>
      <c r="Z2689" s="45">
        <f t="shared" si="704"/>
        <v>0.36649165802469702</v>
      </c>
      <c r="AA2689" s="33">
        <f t="shared" si="705"/>
        <v>1604.4491699999999</v>
      </c>
      <c r="AB2689" s="45">
        <f t="shared" si="706"/>
        <v>0.45891754667978579</v>
      </c>
      <c r="AC2689" s="33" t="str">
        <f>IFERROR($X2689/VLOOKUP(CONCATENATE("USD",C2689),[1]GEINDICE!AR$1:AS$65536,2,0),"")</f>
        <v/>
      </c>
      <c r="AD2689" s="33" t="str">
        <f>IFERROR($AA2689/VLOOKUP(CONCATENATE("USD",C2689),[1]GEINDICE!AR$1:AS$65536,2,0),"")</f>
        <v/>
      </c>
      <c r="AE2689" s="33" t="str">
        <f>IFERROR($X2689/VLOOKUP(CONCATENATE("EUR",C2689),[1]GEINDICE!AR$1:AS$65536,2,0),"")</f>
        <v/>
      </c>
      <c r="AF2689" s="33" t="str">
        <f>IFERROR($AA2689/VLOOKUP(CONCATENATE("EUR",C2689),[1]GEINDICE!AR$1:AS$65536,2,0),"")</f>
        <v/>
      </c>
      <c r="AG2689" s="48" t="str">
        <f>VLOOKUP(E2689,[1]Apresentação!AW$1:AX$65536,2,0)</f>
        <v xml:space="preserve">                    2 - LEATHER AUXILIARIES</v>
      </c>
      <c r="AH2689" s="48" t="str">
        <f t="shared" si="707"/>
        <v xml:space="preserve">         5201000008 - SINCAL DRN BR</v>
      </c>
      <c r="AI2689" s="49" t="str">
        <f t="shared" si="708"/>
        <v xml:space="preserve">     L00246 - COLORPELLI COMERCIO DE COUROS EIRELI EPP</v>
      </c>
      <c r="AJ2689" t="str">
        <f t="shared" si="709"/>
        <v xml:space="preserve">     90 - SALES</v>
      </c>
      <c r="AK2689" t="str">
        <f t="shared" si="710"/>
        <v/>
      </c>
      <c r="AL2689">
        <f t="shared" si="711"/>
        <v>11</v>
      </c>
      <c r="AM2689" t="str">
        <f t="shared" si="712"/>
        <v>2025 11</v>
      </c>
      <c r="AN2689" t="str">
        <f t="shared" si="713"/>
        <v xml:space="preserve">COLORPELLI </v>
      </c>
    </row>
    <row r="2690" spans="1:40" x14ac:dyDescent="0.35">
      <c r="A2690">
        <v>83774</v>
      </c>
      <c r="B2690" t="s">
        <v>274</v>
      </c>
      <c r="C2690" s="31">
        <v>45905</v>
      </c>
      <c r="D2690" t="s">
        <v>373</v>
      </c>
      <c r="E2690" t="s">
        <v>374</v>
      </c>
      <c r="F2690" t="s">
        <v>689</v>
      </c>
      <c r="G2690" t="s">
        <v>690</v>
      </c>
      <c r="H2690" t="s">
        <v>947</v>
      </c>
      <c r="I2690" t="s">
        <v>948</v>
      </c>
      <c r="J2690">
        <v>120</v>
      </c>
      <c r="K2690">
        <v>4485.21</v>
      </c>
      <c r="L2690">
        <v>1833.46342</v>
      </c>
      <c r="M2690">
        <v>903.33</v>
      </c>
      <c r="N2690">
        <v>37.376750000000001</v>
      </c>
      <c r="O2690" s="32">
        <f t="shared" si="697"/>
        <v>3581.88</v>
      </c>
      <c r="P2690" s="32">
        <f t="shared" si="698"/>
        <v>1748.4165800000001</v>
      </c>
      <c r="Q2690">
        <v>760761</v>
      </c>
      <c r="R2690" t="s">
        <v>298</v>
      </c>
      <c r="S2690" t="s">
        <v>298</v>
      </c>
      <c r="T2690" t="str">
        <f t="shared" si="699"/>
        <v>VEN</v>
      </c>
      <c r="U2690" t="s">
        <v>300</v>
      </c>
      <c r="V2690" s="33">
        <f t="shared" si="700"/>
        <v>4485.21</v>
      </c>
      <c r="W2690">
        <f t="shared" si="701"/>
        <v>120</v>
      </c>
      <c r="X2690" s="33">
        <f t="shared" si="702"/>
        <v>3581.88</v>
      </c>
      <c r="Y2690" s="33">
        <f t="shared" si="703"/>
        <v>903.33</v>
      </c>
      <c r="Z2690" s="45">
        <f t="shared" si="704"/>
        <v>0.38446730030477949</v>
      </c>
      <c r="AA2690" s="33">
        <f t="shared" si="705"/>
        <v>1724.4165800000001</v>
      </c>
      <c r="AB2690" s="45">
        <f t="shared" si="706"/>
        <v>0.48142779210917175</v>
      </c>
      <c r="AC2690" s="33">
        <f>IFERROR($X2690/VLOOKUP(CONCATENATE("USD",C2690),[1]GEINDICE!AR$1:AS$65536,2,0),"")</f>
        <v>663.70441743255265</v>
      </c>
      <c r="AD2690" s="33">
        <f>IFERROR($AA2690/VLOOKUP(CONCATENATE("USD",C2690),[1]GEINDICE!AR$1:AS$65536,2,0),"")</f>
        <v>319.5257522976579</v>
      </c>
      <c r="AE2690" s="33">
        <f>IFERROR($X2690/VLOOKUP(CONCATENATE("EUR",C2690),[1]GEINDICE!AR$1:AS$65536,2,0),"")</f>
        <v>564.42224358267276</v>
      </c>
      <c r="AF2690" s="33">
        <f>IFERROR($AA2690/VLOOKUP(CONCATENATE("EUR",C2690),[1]GEINDICE!AR$1:AS$65536,2,0),"")</f>
        <v>271.72855454531128</v>
      </c>
      <c r="AG2690" s="48" t="str">
        <f>VLOOKUP(E2690,[1]Apresentação!AW$1:AX$65536,2,0)</f>
        <v xml:space="preserve">                    2 - LEATHER AUXILIARIES</v>
      </c>
      <c r="AH2690" s="48" t="str">
        <f t="shared" si="707"/>
        <v xml:space="preserve">         5201000008 - SINCAL DRN BR</v>
      </c>
      <c r="AI2690" s="49" t="str">
        <f t="shared" si="708"/>
        <v xml:space="preserve">     L00246 - COLORPELLI COMERCIO DE COUROS EIRELI EPP</v>
      </c>
      <c r="AJ2690" t="str">
        <f t="shared" si="709"/>
        <v xml:space="preserve">     90 - SALES</v>
      </c>
      <c r="AK2690" t="str">
        <f t="shared" si="710"/>
        <v/>
      </c>
      <c r="AL2690">
        <f t="shared" si="711"/>
        <v>9</v>
      </c>
      <c r="AM2690" t="str">
        <f t="shared" si="712"/>
        <v>2025 9</v>
      </c>
      <c r="AN2690" t="str">
        <f t="shared" si="713"/>
        <v xml:space="preserve">COLORPELLI </v>
      </c>
    </row>
    <row r="2691" spans="1:40" x14ac:dyDescent="0.35">
      <c r="A2691">
        <v>83076</v>
      </c>
      <c r="B2691" t="s">
        <v>274</v>
      </c>
      <c r="C2691" s="31">
        <v>45849</v>
      </c>
      <c r="D2691" t="s">
        <v>373</v>
      </c>
      <c r="E2691" t="s">
        <v>374</v>
      </c>
      <c r="F2691" t="s">
        <v>689</v>
      </c>
      <c r="G2691" t="s">
        <v>690</v>
      </c>
      <c r="H2691" t="s">
        <v>947</v>
      </c>
      <c r="I2691" t="s">
        <v>948</v>
      </c>
      <c r="J2691">
        <v>120</v>
      </c>
      <c r="K2691">
        <v>4496.8100000000004</v>
      </c>
      <c r="L2691">
        <v>1833.46342</v>
      </c>
      <c r="M2691">
        <v>905.66</v>
      </c>
      <c r="N2691">
        <v>37.473439999999997</v>
      </c>
      <c r="O2691" s="32">
        <f t="shared" si="697"/>
        <v>3591.1500000000005</v>
      </c>
      <c r="P2691" s="32">
        <f t="shared" si="698"/>
        <v>1757.6865800000005</v>
      </c>
      <c r="Q2691">
        <v>743580</v>
      </c>
      <c r="R2691" t="s">
        <v>298</v>
      </c>
      <c r="S2691" t="s">
        <v>298</v>
      </c>
      <c r="T2691" t="str">
        <f t="shared" si="699"/>
        <v>VEN</v>
      </c>
      <c r="U2691" t="s">
        <v>300</v>
      </c>
      <c r="V2691" s="33">
        <f t="shared" si="700"/>
        <v>4496.8100000000004</v>
      </c>
      <c r="W2691">
        <f t="shared" si="701"/>
        <v>120</v>
      </c>
      <c r="X2691" s="33">
        <f t="shared" si="702"/>
        <v>3591.1500000000005</v>
      </c>
      <c r="Y2691" s="33">
        <f t="shared" si="703"/>
        <v>905.66</v>
      </c>
      <c r="Z2691" s="45">
        <f t="shared" si="704"/>
        <v>0.38553698733101915</v>
      </c>
      <c r="AA2691" s="33">
        <f t="shared" si="705"/>
        <v>1733.6865800000005</v>
      </c>
      <c r="AB2691" s="45">
        <f t="shared" si="706"/>
        <v>0.48276640630438722</v>
      </c>
      <c r="AC2691" s="33">
        <f>IFERROR($X2691/VLOOKUP(CONCATENATE("USD",C2691),[1]GEINDICE!AR$1:AS$65536,2,0),"")</f>
        <v>644.47614945622922</v>
      </c>
      <c r="AD2691" s="33">
        <f>IFERROR($AA2691/VLOOKUP(CONCATENATE("USD",C2691),[1]GEINDICE!AR$1:AS$65536,2,0),"")</f>
        <v>311.13143462187293</v>
      </c>
      <c r="AE2691" s="33">
        <f>IFERROR($X2691/VLOOKUP(CONCATENATE("EUR",C2691),[1]GEINDICE!AR$1:AS$65536,2,0),"")</f>
        <v>550.97578937678361</v>
      </c>
      <c r="AF2691" s="33">
        <f>IFERROR($AA2691/VLOOKUP(CONCATENATE("EUR",C2691),[1]GEINDICE!AR$1:AS$65536,2,0),"")</f>
        <v>265.9926017981528</v>
      </c>
      <c r="AG2691" s="48" t="str">
        <f>VLOOKUP(E2691,[1]Apresentação!AW$1:AX$65536,2,0)</f>
        <v xml:space="preserve">                    2 - LEATHER AUXILIARIES</v>
      </c>
      <c r="AH2691" s="48" t="str">
        <f t="shared" si="707"/>
        <v xml:space="preserve">         5201000008 - SINCAL DRN BR</v>
      </c>
      <c r="AI2691" s="49" t="str">
        <f t="shared" si="708"/>
        <v xml:space="preserve">     L00246 - COLORPELLI COMERCIO DE COUROS EIRELI EPP</v>
      </c>
      <c r="AJ2691" t="str">
        <f t="shared" si="709"/>
        <v xml:space="preserve">     90 - SALES</v>
      </c>
      <c r="AK2691" t="str">
        <f t="shared" si="710"/>
        <v/>
      </c>
      <c r="AL2691">
        <f t="shared" si="711"/>
        <v>7</v>
      </c>
      <c r="AM2691" t="str">
        <f t="shared" si="712"/>
        <v>2025 7</v>
      </c>
      <c r="AN2691" t="str">
        <f t="shared" si="713"/>
        <v xml:space="preserve">COLORPELLI </v>
      </c>
    </row>
    <row r="2692" spans="1:40" x14ac:dyDescent="0.35">
      <c r="A2692">
        <v>81612</v>
      </c>
      <c r="B2692" t="s">
        <v>274</v>
      </c>
      <c r="C2692" s="31">
        <v>45728</v>
      </c>
      <c r="D2692" t="s">
        <v>373</v>
      </c>
      <c r="E2692" t="s">
        <v>374</v>
      </c>
      <c r="F2692" t="s">
        <v>435</v>
      </c>
      <c r="G2692" t="s">
        <v>436</v>
      </c>
      <c r="H2692" t="s">
        <v>949</v>
      </c>
      <c r="I2692" t="s">
        <v>950</v>
      </c>
      <c r="J2692">
        <v>1000</v>
      </c>
      <c r="K2692">
        <v>21102</v>
      </c>
      <c r="L2692">
        <v>9088.5047099999992</v>
      </c>
      <c r="M2692">
        <v>4249.97</v>
      </c>
      <c r="N2692">
        <v>21.102</v>
      </c>
      <c r="O2692" s="32">
        <f t="shared" ref="O2692:O2755" si="714">$K2692-$Y2692</f>
        <v>16852.03</v>
      </c>
      <c r="P2692" s="32">
        <f t="shared" ref="P2692:P2755" si="715">($O2692-$L2692)</f>
        <v>7763.5252899999996</v>
      </c>
      <c r="Q2692">
        <v>716913</v>
      </c>
      <c r="R2692" t="s">
        <v>312</v>
      </c>
      <c r="S2692" t="s">
        <v>312</v>
      </c>
      <c r="T2692" t="str">
        <f t="shared" ref="T2692:T2755" si="716">MID($U2692,1,3)</f>
        <v>VEN</v>
      </c>
      <c r="U2692" t="s">
        <v>313</v>
      </c>
      <c r="V2692" s="33">
        <f t="shared" ref="V2692:V2755" si="717">IF($T2692="DEV",-$K2692,$K2692)</f>
        <v>21102</v>
      </c>
      <c r="W2692">
        <f t="shared" ref="W2692:W2755" si="718">IF($T2692="DEV",-$J2692,$J2692)</f>
        <v>1000</v>
      </c>
      <c r="X2692" s="33">
        <f t="shared" ref="X2692:X2755" si="719">$V2692-$Y2692</f>
        <v>16852.03</v>
      </c>
      <c r="Y2692" s="33">
        <f t="shared" ref="Y2692:Y2755" si="720">IF(A2692=59876,M2692,IF(A2692=59868,M2692,IF(R2692="6111",((K2692*0.12)+M2692),IF(T2692="DEV",-M2692,M2692))))</f>
        <v>4249.97</v>
      </c>
      <c r="Z2692" s="45">
        <f t="shared" ref="Z2692:Z2755" si="721">IFERROR($AA2692/$V2692,0)</f>
        <v>0.35842694010046439</v>
      </c>
      <c r="AA2692" s="33">
        <f t="shared" ref="AA2692:AA2755" si="722">IF(VLOOKUP(AL2692,AR:AS,2,0)="sim",IF($T2692="DEV",($X2692-$L2692),$P2692)-(0.2*W2692),IF(VLOOKUP(AL2692,AR:AS,2,0)="OK",IF($T2692="DEV",($X2692-$L2692),$P2692)-(0.2*W2692),IF($T2692="DEV",($X2692-$L2692),$P2692)))</f>
        <v>7563.5252899999996</v>
      </c>
      <c r="AB2692" s="45">
        <f t="shared" ref="AB2692:AB2755" si="723">IFERROR($AA2692/$X2692,0)</f>
        <v>0.44881983298154587</v>
      </c>
      <c r="AC2692" s="33">
        <f>IFERROR($X2692/VLOOKUP(CONCATENATE("USD",C2692),[1]GEINDICE!AR$1:AS$65536,2,0),"")</f>
        <v>2892.1586462552341</v>
      </c>
      <c r="AD2692" s="33">
        <f>IFERROR($AA2692/VLOOKUP(CONCATENATE("USD",C2692),[1]GEINDICE!AR$1:AS$65536,2,0),"")</f>
        <v>1298.0581605684079</v>
      </c>
      <c r="AE2692" s="33">
        <f>IFERROR($X2692/VLOOKUP(CONCATENATE("EUR",C2692),[1]GEINDICE!AR$1:AS$65536,2,0),"")</f>
        <v>2647.2760689936849</v>
      </c>
      <c r="AF2692" s="33">
        <f>IFERROR($AA2692/VLOOKUP(CONCATENATE("EUR",C2692),[1]GEINDICE!AR$1:AS$65536,2,0),"")</f>
        <v>1188.1500031417888</v>
      </c>
      <c r="AG2692" s="48" t="str">
        <f>VLOOKUP(E2692,[1]Apresentação!AW$1:AX$65536,2,0)</f>
        <v xml:space="preserve">                    2 - LEATHER AUXILIARIES</v>
      </c>
      <c r="AH2692" s="48" t="str">
        <f t="shared" ref="AH2692:AH2755" si="724">CONCATENATE("         ",H2692," - ",I2692)</f>
        <v xml:space="preserve">         5201000997 - SINCAL MSB BR</v>
      </c>
      <c r="AI2692" s="49" t="str">
        <f t="shared" ref="AI2692:AI2755" si="725">CONCATENATE("     ",F2692," - ",G2692)</f>
        <v xml:space="preserve">     L00024 - FUGA S/A</v>
      </c>
      <c r="AJ2692" t="str">
        <f t="shared" ref="AJ2692:AJ2755" si="726">IF(RIGHT(I2692,2)="BR","     90 - SALES","     93 - RESALES")</f>
        <v xml:space="preserve">     90 - SALES</v>
      </c>
      <c r="AK2692" t="str">
        <f t="shared" ref="AK2692:AK2755" si="727">IF(R2692="3201","EXP",IF(R2692="7101","EXP",""))</f>
        <v/>
      </c>
      <c r="AL2692">
        <f t="shared" ref="AL2692:AL2755" si="728">VLOOKUP(MONTH(C2692),AQ:AR,2,0)</f>
        <v>3</v>
      </c>
      <c r="AM2692" t="str">
        <f t="shared" ref="AM2692:AM2755" si="729">CONCATENATE(YEAR(C2692)," ",MONTH(C2692))</f>
        <v>2025 3</v>
      </c>
      <c r="AN2692" t="str">
        <f t="shared" ref="AN2692:AN2755" si="730">MID(G2692,1,SEARCH(" ",G2692,1))</f>
        <v xml:space="preserve">FUGA </v>
      </c>
    </row>
    <row r="2693" spans="1:40" x14ac:dyDescent="0.35">
      <c r="A2693">
        <v>81205</v>
      </c>
      <c r="B2693" t="s">
        <v>274</v>
      </c>
      <c r="C2693" s="31">
        <v>45695</v>
      </c>
      <c r="D2693" t="s">
        <v>373</v>
      </c>
      <c r="E2693" t="s">
        <v>374</v>
      </c>
      <c r="F2693" t="s">
        <v>640</v>
      </c>
      <c r="G2693" t="s">
        <v>641</v>
      </c>
      <c r="H2693" t="s">
        <v>949</v>
      </c>
      <c r="I2693" t="s">
        <v>950</v>
      </c>
      <c r="J2693">
        <v>120</v>
      </c>
      <c r="K2693">
        <v>2118.12</v>
      </c>
      <c r="L2693">
        <v>1054.6963900000001</v>
      </c>
      <c r="M2693">
        <v>426.6</v>
      </c>
      <c r="N2693">
        <v>17.651</v>
      </c>
      <c r="O2693" s="32">
        <f t="shared" si="714"/>
        <v>1691.52</v>
      </c>
      <c r="P2693" s="32">
        <f t="shared" si="715"/>
        <v>636.82360999999992</v>
      </c>
      <c r="Q2693">
        <v>709546</v>
      </c>
      <c r="R2693" t="s">
        <v>312</v>
      </c>
      <c r="S2693" t="s">
        <v>457</v>
      </c>
      <c r="T2693" t="str">
        <f t="shared" si="716"/>
        <v>VEN</v>
      </c>
      <c r="U2693" t="s">
        <v>437</v>
      </c>
      <c r="V2693" s="33">
        <f t="shared" si="717"/>
        <v>2118.12</v>
      </c>
      <c r="W2693">
        <f t="shared" si="718"/>
        <v>120</v>
      </c>
      <c r="X2693" s="33">
        <f t="shared" si="719"/>
        <v>1691.52</v>
      </c>
      <c r="Y2693" s="33">
        <f t="shared" si="720"/>
        <v>426.6</v>
      </c>
      <c r="Z2693" s="45">
        <f t="shared" si="721"/>
        <v>0.28932431118161384</v>
      </c>
      <c r="AA2693" s="33">
        <f t="shared" si="722"/>
        <v>612.82360999999992</v>
      </c>
      <c r="AB2693" s="45">
        <f t="shared" si="723"/>
        <v>0.36229167257850925</v>
      </c>
      <c r="AC2693" s="33">
        <f>IFERROR($X2693/VLOOKUP(CONCATENATE("USD",C2693),[1]GEINDICE!AR$1:AS$65536,2,0),"")</f>
        <v>293.88606077453653</v>
      </c>
      <c r="AD2693" s="33">
        <f>IFERROR($AA2693/VLOOKUP(CONCATENATE("USD",C2693),[1]GEINDICE!AR$1:AS$65536,2,0),"")</f>
        <v>106.47247250551625</v>
      </c>
      <c r="AE2693" s="33">
        <f>IFERROR($X2693/VLOOKUP(CONCATENATE("EUR",C2693),[1]GEINDICE!AR$1:AS$65536,2,0),"")</f>
        <v>283.83589227284165</v>
      </c>
      <c r="AF2693" s="33">
        <f>IFERROR($AA2693/VLOOKUP(CONCATENATE("EUR",C2693),[1]GEINDICE!AR$1:AS$65536,2,0),"")</f>
        <v>102.83138014934137</v>
      </c>
      <c r="AG2693" s="48" t="str">
        <f>VLOOKUP(E2693,[1]Apresentação!AW$1:AX$65536,2,0)</f>
        <v xml:space="preserve">                    2 - LEATHER AUXILIARIES</v>
      </c>
      <c r="AH2693" s="48" t="str">
        <f t="shared" si="724"/>
        <v xml:space="preserve">         5201000997 - SINCAL MSB BR</v>
      </c>
      <c r="AI2693" s="49" t="str">
        <f t="shared" si="725"/>
        <v xml:space="preserve">     L00079 - BABY LEATHER IND E COM DE COUROS LTDA</v>
      </c>
      <c r="AJ2693" t="str">
        <f t="shared" si="726"/>
        <v xml:space="preserve">     90 - SALES</v>
      </c>
      <c r="AK2693" t="str">
        <f t="shared" si="727"/>
        <v/>
      </c>
      <c r="AL2693">
        <f t="shared" si="728"/>
        <v>2</v>
      </c>
      <c r="AM2693" t="str">
        <f t="shared" si="729"/>
        <v>2025 2</v>
      </c>
      <c r="AN2693" t="str">
        <f t="shared" si="730"/>
        <v xml:space="preserve">BABY </v>
      </c>
    </row>
    <row r="2694" spans="1:40" x14ac:dyDescent="0.35">
      <c r="A2694">
        <v>80743</v>
      </c>
      <c r="B2694" t="s">
        <v>274</v>
      </c>
      <c r="C2694" s="31">
        <v>45663</v>
      </c>
      <c r="D2694" t="s">
        <v>373</v>
      </c>
      <c r="E2694" t="s">
        <v>374</v>
      </c>
      <c r="F2694" t="s">
        <v>640</v>
      </c>
      <c r="G2694" t="s">
        <v>641</v>
      </c>
      <c r="H2694" t="s">
        <v>949</v>
      </c>
      <c r="I2694" t="s">
        <v>950</v>
      </c>
      <c r="J2694">
        <v>120</v>
      </c>
      <c r="K2694">
        <v>2118.12</v>
      </c>
      <c r="L2694">
        <v>1046.3819100000001</v>
      </c>
      <c r="M2694">
        <v>426.6</v>
      </c>
      <c r="N2694">
        <v>17.651</v>
      </c>
      <c r="O2694" s="32">
        <f t="shared" si="714"/>
        <v>1691.52</v>
      </c>
      <c r="P2694" s="32">
        <f t="shared" si="715"/>
        <v>645.13808999999992</v>
      </c>
      <c r="Q2694">
        <v>706196</v>
      </c>
      <c r="R2694" t="s">
        <v>312</v>
      </c>
      <c r="S2694" t="s">
        <v>457</v>
      </c>
      <c r="T2694" t="str">
        <f t="shared" si="716"/>
        <v>VEN</v>
      </c>
      <c r="U2694" t="s">
        <v>437</v>
      </c>
      <c r="V2694" s="33">
        <f t="shared" si="717"/>
        <v>2118.12</v>
      </c>
      <c r="W2694">
        <f t="shared" si="718"/>
        <v>120</v>
      </c>
      <c r="X2694" s="33">
        <f t="shared" si="719"/>
        <v>1691.52</v>
      </c>
      <c r="Y2694" s="33">
        <f t="shared" si="720"/>
        <v>426.6</v>
      </c>
      <c r="Z2694" s="45">
        <f t="shared" si="721"/>
        <v>0.29324971672993028</v>
      </c>
      <c r="AA2694" s="33">
        <f t="shared" si="722"/>
        <v>621.13808999999992</v>
      </c>
      <c r="AB2694" s="45">
        <f t="shared" si="723"/>
        <v>0.36720706228717365</v>
      </c>
      <c r="AC2694" s="33">
        <f>IFERROR($X2694/VLOOKUP(CONCATENATE("USD",C2694),[1]GEINDICE!AR$1:AS$65536,2,0),"")</f>
        <v>276.75845481765077</v>
      </c>
      <c r="AD2694" s="33">
        <f>IFERROR($AA2694/VLOOKUP(CONCATENATE("USD",C2694),[1]GEINDICE!AR$1:AS$65536,2,0),"")</f>
        <v>101.62765915672702</v>
      </c>
      <c r="AE2694" s="33">
        <f>IFERROR($X2694/VLOOKUP(CONCATENATE("EUR",C2694),[1]GEINDICE!AR$1:AS$65536,2,0),"")</f>
        <v>266.24273999338925</v>
      </c>
      <c r="AF2694" s="33">
        <f>IFERROR($AA2694/VLOOKUP(CONCATENATE("EUR",C2694),[1]GEINDICE!AR$1:AS$65536,2,0),"")</f>
        <v>97.766214408260268</v>
      </c>
      <c r="AG2694" s="48" t="str">
        <f>VLOOKUP(E2694,[1]Apresentação!AW$1:AX$65536,2,0)</f>
        <v xml:space="preserve">                    2 - LEATHER AUXILIARIES</v>
      </c>
      <c r="AH2694" s="48" t="str">
        <f t="shared" si="724"/>
        <v xml:space="preserve">         5201000997 - SINCAL MSB BR</v>
      </c>
      <c r="AI2694" s="49" t="str">
        <f t="shared" si="725"/>
        <v xml:space="preserve">     L00079 - BABY LEATHER IND E COM DE COUROS LTDA</v>
      </c>
      <c r="AJ2694" t="str">
        <f t="shared" si="726"/>
        <v xml:space="preserve">     90 - SALES</v>
      </c>
      <c r="AK2694" t="str">
        <f t="shared" si="727"/>
        <v/>
      </c>
      <c r="AL2694">
        <f t="shared" si="728"/>
        <v>1</v>
      </c>
      <c r="AM2694" t="str">
        <f t="shared" si="729"/>
        <v>2025 1</v>
      </c>
      <c r="AN2694" t="str">
        <f t="shared" si="730"/>
        <v xml:space="preserve">BABY </v>
      </c>
    </row>
    <row r="2695" spans="1:40" x14ac:dyDescent="0.35">
      <c r="A2695">
        <v>80744</v>
      </c>
      <c r="B2695" t="s">
        <v>274</v>
      </c>
      <c r="C2695" s="31">
        <v>45663</v>
      </c>
      <c r="D2695" t="s">
        <v>373</v>
      </c>
      <c r="E2695" t="s">
        <v>374</v>
      </c>
      <c r="F2695" t="s">
        <v>797</v>
      </c>
      <c r="G2695" t="s">
        <v>798</v>
      </c>
      <c r="H2695" t="s">
        <v>949</v>
      </c>
      <c r="I2695" t="s">
        <v>950</v>
      </c>
      <c r="J2695">
        <v>120</v>
      </c>
      <c r="K2695">
        <v>2309.35</v>
      </c>
      <c r="L2695">
        <v>1046.3819100000001</v>
      </c>
      <c r="M2695">
        <v>465.11</v>
      </c>
      <c r="N2695">
        <v>19.244589999999999</v>
      </c>
      <c r="O2695" s="32">
        <f t="shared" si="714"/>
        <v>1844.2399999999998</v>
      </c>
      <c r="P2695" s="32">
        <f t="shared" si="715"/>
        <v>797.85808999999972</v>
      </c>
      <c r="Q2695">
        <v>706198</v>
      </c>
      <c r="R2695" t="s">
        <v>312</v>
      </c>
      <c r="S2695" t="s">
        <v>457</v>
      </c>
      <c r="T2695" t="str">
        <f t="shared" si="716"/>
        <v>VEN</v>
      </c>
      <c r="U2695" t="s">
        <v>437</v>
      </c>
      <c r="V2695" s="33">
        <f t="shared" si="717"/>
        <v>2309.35</v>
      </c>
      <c r="W2695">
        <f t="shared" si="718"/>
        <v>120</v>
      </c>
      <c r="X2695" s="33">
        <f t="shared" si="719"/>
        <v>1844.2399999999998</v>
      </c>
      <c r="Y2695" s="33">
        <f t="shared" si="720"/>
        <v>465.11</v>
      </c>
      <c r="Z2695" s="45">
        <f t="shared" si="721"/>
        <v>0.3350977937514884</v>
      </c>
      <c r="AA2695" s="33">
        <f t="shared" si="722"/>
        <v>773.85808999999972</v>
      </c>
      <c r="AB2695" s="45">
        <f t="shared" si="723"/>
        <v>0.41960812584045448</v>
      </c>
      <c r="AC2695" s="33">
        <f>IFERROR($X2695/VLOOKUP(CONCATENATE("USD",C2695),[1]GEINDICE!AR$1:AS$65536,2,0),"")</f>
        <v>301.74577463636507</v>
      </c>
      <c r="AD2695" s="33">
        <f>IFERROR($AA2695/VLOOKUP(CONCATENATE("USD",C2695),[1]GEINDICE!AR$1:AS$65536,2,0),"")</f>
        <v>126.6149789754413</v>
      </c>
      <c r="AE2695" s="33">
        <f>IFERROR($X2695/VLOOKUP(CONCATENATE("EUR",C2695),[1]GEINDICE!AR$1:AS$65536,2,0),"")</f>
        <v>290.2806415563565</v>
      </c>
      <c r="AF2695" s="33">
        <f>IFERROR($AA2695/VLOOKUP(CONCATENATE("EUR",C2695),[1]GEINDICE!AR$1:AS$65536,2,0),"")</f>
        <v>121.8041159712275</v>
      </c>
      <c r="AG2695" s="48" t="str">
        <f>VLOOKUP(E2695,[1]Apresentação!AW$1:AX$65536,2,0)</f>
        <v xml:space="preserve">                    2 - LEATHER AUXILIARIES</v>
      </c>
      <c r="AH2695" s="48" t="str">
        <f t="shared" si="724"/>
        <v xml:space="preserve">         5201000997 - SINCAL MSB BR</v>
      </c>
      <c r="AI2695" s="49" t="str">
        <f t="shared" si="725"/>
        <v xml:space="preserve">     L00494 - COURO E ARTE CURTIMENTO E TAPECARIA LTDA</v>
      </c>
      <c r="AJ2695" t="str">
        <f t="shared" si="726"/>
        <v xml:space="preserve">     90 - SALES</v>
      </c>
      <c r="AK2695" t="str">
        <f t="shared" si="727"/>
        <v/>
      </c>
      <c r="AL2695">
        <f t="shared" si="728"/>
        <v>1</v>
      </c>
      <c r="AM2695" t="str">
        <f t="shared" si="729"/>
        <v>2025 1</v>
      </c>
      <c r="AN2695" t="str">
        <f t="shared" si="730"/>
        <v xml:space="preserve">COURO </v>
      </c>
    </row>
    <row r="2696" spans="1:40" x14ac:dyDescent="0.35">
      <c r="A2696">
        <v>82388</v>
      </c>
      <c r="B2696" t="s">
        <v>274</v>
      </c>
      <c r="C2696" s="31">
        <v>45790</v>
      </c>
      <c r="D2696" t="s">
        <v>373</v>
      </c>
      <c r="E2696" t="s">
        <v>374</v>
      </c>
      <c r="F2696" t="s">
        <v>638</v>
      </c>
      <c r="G2696" t="s">
        <v>639</v>
      </c>
      <c r="H2696" t="s">
        <v>949</v>
      </c>
      <c r="I2696" t="s">
        <v>950</v>
      </c>
      <c r="J2696">
        <v>120</v>
      </c>
      <c r="K2696">
        <v>2118.12</v>
      </c>
      <c r="L2696">
        <v>1142.77844</v>
      </c>
      <c r="M2696">
        <v>426.6</v>
      </c>
      <c r="N2696">
        <v>17.651</v>
      </c>
      <c r="O2696" s="32">
        <f t="shared" si="714"/>
        <v>1691.52</v>
      </c>
      <c r="P2696" s="32">
        <f t="shared" si="715"/>
        <v>548.74155999999994</v>
      </c>
      <c r="Q2696">
        <v>738529</v>
      </c>
      <c r="R2696" t="s">
        <v>312</v>
      </c>
      <c r="S2696" t="s">
        <v>457</v>
      </c>
      <c r="T2696" t="str">
        <f t="shared" si="716"/>
        <v>VEN</v>
      </c>
      <c r="U2696" t="s">
        <v>437</v>
      </c>
      <c r="V2696" s="33">
        <f t="shared" si="717"/>
        <v>2118.12</v>
      </c>
      <c r="W2696">
        <f t="shared" si="718"/>
        <v>120</v>
      </c>
      <c r="X2696" s="33">
        <f t="shared" si="719"/>
        <v>1691.52</v>
      </c>
      <c r="Y2696" s="33">
        <f t="shared" si="720"/>
        <v>426.6</v>
      </c>
      <c r="Z2696" s="45">
        <f t="shared" si="721"/>
        <v>0.24773929711253373</v>
      </c>
      <c r="AA2696" s="33">
        <f t="shared" si="722"/>
        <v>524.74155999999994</v>
      </c>
      <c r="AB2696" s="45">
        <f t="shared" si="723"/>
        <v>0.31021895100264846</v>
      </c>
      <c r="AC2696" s="33">
        <f>IFERROR($X2696/VLOOKUP(CONCATENATE("USD",C2696),[1]GEINDICE!AR$1:AS$65536,2,0),"")</f>
        <v>300.65052788738404</v>
      </c>
      <c r="AD2696" s="33">
        <f>IFERROR($AA2696/VLOOKUP(CONCATENATE("USD",C2696),[1]GEINDICE!AR$1:AS$65536,2,0),"")</f>
        <v>93.267491379616786</v>
      </c>
      <c r="AE2696" s="33">
        <f>IFERROR($X2696/VLOOKUP(CONCATENATE("EUR",C2696),[1]GEINDICE!AR$1:AS$65536,2,0),"")</f>
        <v>269.01619008238174</v>
      </c>
      <c r="AF2696" s="33">
        <f>IFERROR($AA2696/VLOOKUP(CONCATENATE("EUR",C2696),[1]GEINDICE!AR$1:AS$65536,2,0),"")</f>
        <v>83.453920290085549</v>
      </c>
      <c r="AG2696" s="48" t="str">
        <f>VLOOKUP(E2696,[1]Apresentação!AW$1:AX$65536,2,0)</f>
        <v xml:space="preserve">                    2 - LEATHER AUXILIARIES</v>
      </c>
      <c r="AH2696" s="48" t="str">
        <f t="shared" si="724"/>
        <v xml:space="preserve">         5201000997 - SINCAL MSB BR</v>
      </c>
      <c r="AI2696" s="49" t="str">
        <f t="shared" si="725"/>
        <v xml:space="preserve">     L00032 - PARTNER INDUSTRIA E COMERCIO DE COUROS LTDA</v>
      </c>
      <c r="AJ2696" t="str">
        <f t="shared" si="726"/>
        <v xml:space="preserve">     90 - SALES</v>
      </c>
      <c r="AK2696" t="str">
        <f t="shared" si="727"/>
        <v/>
      </c>
      <c r="AL2696">
        <f t="shared" si="728"/>
        <v>5</v>
      </c>
      <c r="AM2696" t="str">
        <f t="shared" si="729"/>
        <v>2025 5</v>
      </c>
      <c r="AN2696" t="str">
        <f t="shared" si="730"/>
        <v xml:space="preserve">PARTNER </v>
      </c>
    </row>
    <row r="2697" spans="1:40" x14ac:dyDescent="0.35">
      <c r="A2697">
        <v>82389</v>
      </c>
      <c r="B2697" t="s">
        <v>274</v>
      </c>
      <c r="C2697" s="31">
        <v>45790</v>
      </c>
      <c r="D2697" t="s">
        <v>373</v>
      </c>
      <c r="E2697" t="s">
        <v>374</v>
      </c>
      <c r="F2697" t="s">
        <v>642</v>
      </c>
      <c r="G2697" t="s">
        <v>643</v>
      </c>
      <c r="H2697" t="s">
        <v>949</v>
      </c>
      <c r="I2697" t="s">
        <v>950</v>
      </c>
      <c r="J2697">
        <v>120</v>
      </c>
      <c r="K2697">
        <v>2088.6</v>
      </c>
      <c r="L2697">
        <v>1142.77844</v>
      </c>
      <c r="M2697">
        <v>420.65</v>
      </c>
      <c r="N2697">
        <v>17.405000000000001</v>
      </c>
      <c r="O2697" s="32">
        <f t="shared" si="714"/>
        <v>1667.9499999999998</v>
      </c>
      <c r="P2697" s="32">
        <f t="shared" si="715"/>
        <v>525.17155999999977</v>
      </c>
      <c r="Q2697">
        <v>738531</v>
      </c>
      <c r="R2697" t="s">
        <v>312</v>
      </c>
      <c r="S2697" t="s">
        <v>457</v>
      </c>
      <c r="T2697" t="str">
        <f t="shared" si="716"/>
        <v>VEN</v>
      </c>
      <c r="U2697" t="s">
        <v>313</v>
      </c>
      <c r="V2697" s="33">
        <f t="shared" si="717"/>
        <v>2088.6</v>
      </c>
      <c r="W2697">
        <f t="shared" si="718"/>
        <v>120</v>
      </c>
      <c r="X2697" s="33">
        <f t="shared" si="719"/>
        <v>1667.9499999999998</v>
      </c>
      <c r="Y2697" s="33">
        <f t="shared" si="720"/>
        <v>420.65</v>
      </c>
      <c r="Z2697" s="45">
        <f t="shared" si="721"/>
        <v>0.2399557406875418</v>
      </c>
      <c r="AA2697" s="33">
        <f t="shared" si="722"/>
        <v>501.17155999999977</v>
      </c>
      <c r="AB2697" s="45">
        <f t="shared" si="723"/>
        <v>0.30047157288887544</v>
      </c>
      <c r="AC2697" s="33">
        <f>IFERROR($X2697/VLOOKUP(CONCATENATE("USD",C2697),[1]GEINDICE!AR$1:AS$65536,2,0),"")</f>
        <v>296.46119938857487</v>
      </c>
      <c r="AD2697" s="33">
        <f>IFERROR($AA2697/VLOOKUP(CONCATENATE("USD",C2697),[1]GEINDICE!AR$1:AS$65536,2,0),"")</f>
        <v>89.078162880807611</v>
      </c>
      <c r="AE2697" s="33">
        <f>IFERROR($X2697/VLOOKUP(CONCATENATE("EUR",C2697),[1]GEINDICE!AR$1:AS$65536,2,0),"")</f>
        <v>265.26766118515212</v>
      </c>
      <c r="AF2697" s="33">
        <f>IFERROR($AA2697/VLOOKUP(CONCATENATE("EUR",C2697),[1]GEINDICE!AR$1:AS$65536,2,0),"")</f>
        <v>79.705391392855958</v>
      </c>
      <c r="AG2697" s="48" t="str">
        <f>VLOOKUP(E2697,[1]Apresentação!AW$1:AX$65536,2,0)</f>
        <v xml:space="preserve">                    2 - LEATHER AUXILIARIES</v>
      </c>
      <c r="AH2697" s="48" t="str">
        <f t="shared" si="724"/>
        <v xml:space="preserve">         5201000997 - SINCAL MSB BR</v>
      </c>
      <c r="AI2697" s="49" t="str">
        <f t="shared" si="725"/>
        <v xml:space="preserve">     L00281 - ICL BENEFICIAMENTO DE COUROS LTDA.</v>
      </c>
      <c r="AJ2697" t="str">
        <f t="shared" si="726"/>
        <v xml:space="preserve">     90 - SALES</v>
      </c>
      <c r="AK2697" t="str">
        <f t="shared" si="727"/>
        <v/>
      </c>
      <c r="AL2697">
        <f t="shared" si="728"/>
        <v>5</v>
      </c>
      <c r="AM2697" t="str">
        <f t="shared" si="729"/>
        <v>2025 5</v>
      </c>
      <c r="AN2697" t="str">
        <f t="shared" si="730"/>
        <v xml:space="preserve">ICL </v>
      </c>
    </row>
    <row r="2698" spans="1:40" x14ac:dyDescent="0.35">
      <c r="A2698">
        <v>81465</v>
      </c>
      <c r="B2698" t="s">
        <v>274</v>
      </c>
      <c r="C2698" s="31">
        <v>45716</v>
      </c>
      <c r="D2698" t="s">
        <v>373</v>
      </c>
      <c r="E2698" t="s">
        <v>374</v>
      </c>
      <c r="F2698" t="s">
        <v>638</v>
      </c>
      <c r="G2698" t="s">
        <v>639</v>
      </c>
      <c r="H2698" t="s">
        <v>949</v>
      </c>
      <c r="I2698" t="s">
        <v>950</v>
      </c>
      <c r="J2698">
        <v>240</v>
      </c>
      <c r="K2698">
        <v>4236.24</v>
      </c>
      <c r="L2698">
        <v>2181.24116</v>
      </c>
      <c r="M2698">
        <v>853.18</v>
      </c>
      <c r="N2698">
        <v>17.651</v>
      </c>
      <c r="O2698" s="32">
        <f t="shared" si="714"/>
        <v>3383.06</v>
      </c>
      <c r="P2698" s="32">
        <f t="shared" si="715"/>
        <v>1201.8188399999999</v>
      </c>
      <c r="Q2698">
        <v>712586</v>
      </c>
      <c r="R2698" t="s">
        <v>312</v>
      </c>
      <c r="S2698" t="s">
        <v>457</v>
      </c>
      <c r="T2698" t="str">
        <f t="shared" si="716"/>
        <v>VEN</v>
      </c>
      <c r="U2698" t="s">
        <v>437</v>
      </c>
      <c r="V2698" s="33">
        <f t="shared" si="717"/>
        <v>4236.24</v>
      </c>
      <c r="W2698">
        <f t="shared" si="718"/>
        <v>240</v>
      </c>
      <c r="X2698" s="33">
        <f t="shared" si="719"/>
        <v>3383.06</v>
      </c>
      <c r="Y2698" s="33">
        <f t="shared" si="720"/>
        <v>853.18</v>
      </c>
      <c r="Z2698" s="45">
        <f t="shared" si="721"/>
        <v>0.27236861934168033</v>
      </c>
      <c r="AA2698" s="33">
        <f t="shared" si="722"/>
        <v>1153.8188399999999</v>
      </c>
      <c r="AB2698" s="45">
        <f t="shared" si="723"/>
        <v>0.3410577524489663</v>
      </c>
      <c r="AC2698" s="33">
        <f>IFERROR($X2698/VLOOKUP(CONCATENATE("USD",C2698),[1]GEINDICE!AR$1:AS$65536,2,0),"")</f>
        <v>578.4195048556968</v>
      </c>
      <c r="AD2698" s="33">
        <f>IFERROR($AA2698/VLOOKUP(CONCATENATE("USD",C2698),[1]GEINDICE!AR$1:AS$65536,2,0),"")</f>
        <v>197.2744562987279</v>
      </c>
      <c r="AE2698" s="33">
        <f>IFERROR($X2698/VLOOKUP(CONCATENATE("EUR",C2698),[1]GEINDICE!AR$1:AS$65536,2,0),"")</f>
        <v>556.16821200762797</v>
      </c>
      <c r="AF2698" s="33">
        <f>IFERROR($AA2698/VLOOKUP(CONCATENATE("EUR",C2698),[1]GEINDICE!AR$1:AS$65536,2,0),"")</f>
        <v>189.68548037088181</v>
      </c>
      <c r="AG2698" s="48" t="str">
        <f>VLOOKUP(E2698,[1]Apresentação!AW$1:AX$65536,2,0)</f>
        <v xml:space="preserve">                    2 - LEATHER AUXILIARIES</v>
      </c>
      <c r="AH2698" s="48" t="str">
        <f t="shared" si="724"/>
        <v xml:space="preserve">         5201000997 - SINCAL MSB BR</v>
      </c>
      <c r="AI2698" s="49" t="str">
        <f t="shared" si="725"/>
        <v xml:space="preserve">     L00032 - PARTNER INDUSTRIA E COMERCIO DE COUROS LTDA</v>
      </c>
      <c r="AJ2698" t="str">
        <f t="shared" si="726"/>
        <v xml:space="preserve">     90 - SALES</v>
      </c>
      <c r="AK2698" t="str">
        <f t="shared" si="727"/>
        <v/>
      </c>
      <c r="AL2698">
        <f t="shared" si="728"/>
        <v>2</v>
      </c>
      <c r="AM2698" t="str">
        <f t="shared" si="729"/>
        <v>2025 2</v>
      </c>
      <c r="AN2698" t="str">
        <f t="shared" si="730"/>
        <v xml:space="preserve">PARTNER </v>
      </c>
    </row>
    <row r="2699" spans="1:40" x14ac:dyDescent="0.35">
      <c r="A2699">
        <v>80798</v>
      </c>
      <c r="B2699" t="s">
        <v>274</v>
      </c>
      <c r="C2699" s="31">
        <v>45666</v>
      </c>
      <c r="D2699" t="s">
        <v>373</v>
      </c>
      <c r="E2699" t="s">
        <v>374</v>
      </c>
      <c r="F2699" t="s">
        <v>638</v>
      </c>
      <c r="G2699" t="s">
        <v>639</v>
      </c>
      <c r="H2699" t="s">
        <v>949</v>
      </c>
      <c r="I2699" t="s">
        <v>950</v>
      </c>
      <c r="J2699">
        <v>120</v>
      </c>
      <c r="K2699">
        <v>2118.12</v>
      </c>
      <c r="L2699">
        <v>1046.3819100000001</v>
      </c>
      <c r="M2699">
        <v>426.6</v>
      </c>
      <c r="N2699">
        <v>17.651</v>
      </c>
      <c r="O2699" s="32">
        <f t="shared" si="714"/>
        <v>1691.52</v>
      </c>
      <c r="P2699" s="32">
        <f t="shared" si="715"/>
        <v>645.13808999999992</v>
      </c>
      <c r="Q2699">
        <v>706660</v>
      </c>
      <c r="R2699" t="s">
        <v>312</v>
      </c>
      <c r="S2699" t="s">
        <v>457</v>
      </c>
      <c r="T2699" t="str">
        <f t="shared" si="716"/>
        <v>VEN</v>
      </c>
      <c r="U2699" t="s">
        <v>437</v>
      </c>
      <c r="V2699" s="33">
        <f t="shared" si="717"/>
        <v>2118.12</v>
      </c>
      <c r="W2699">
        <f t="shared" si="718"/>
        <v>120</v>
      </c>
      <c r="X2699" s="33">
        <f t="shared" si="719"/>
        <v>1691.52</v>
      </c>
      <c r="Y2699" s="33">
        <f t="shared" si="720"/>
        <v>426.6</v>
      </c>
      <c r="Z2699" s="45">
        <f t="shared" si="721"/>
        <v>0.29324971672993028</v>
      </c>
      <c r="AA2699" s="33">
        <f t="shared" si="722"/>
        <v>621.13808999999992</v>
      </c>
      <c r="AB2699" s="45">
        <f t="shared" si="723"/>
        <v>0.36720706228717365</v>
      </c>
      <c r="AC2699" s="33">
        <f>IFERROR($X2699/VLOOKUP(CONCATENATE("USD",C2699),[1]GEINDICE!AR$1:AS$65536,2,0),"")</f>
        <v>277.77193904361536</v>
      </c>
      <c r="AD2699" s="33">
        <f>IFERROR($AA2699/VLOOKUP(CONCATENATE("USD",C2699),[1]GEINDICE!AR$1:AS$65536,2,0),"")</f>
        <v>101.99981772201785</v>
      </c>
      <c r="AE2699" s="33">
        <f>IFERROR($X2699/VLOOKUP(CONCATENATE("EUR",C2699),[1]GEINDICE!AR$1:AS$65536,2,0),"")</f>
        <v>269.68097826953431</v>
      </c>
      <c r="AF2699" s="33">
        <f>IFERROR($AA2699/VLOOKUP(CONCATENATE("EUR",C2699),[1]GEINDICE!AR$1:AS$65536,2,0),"")</f>
        <v>99.028759785086791</v>
      </c>
      <c r="AG2699" s="48" t="str">
        <f>VLOOKUP(E2699,[1]Apresentação!AW$1:AX$65536,2,0)</f>
        <v xml:space="preserve">                    2 - LEATHER AUXILIARIES</v>
      </c>
      <c r="AH2699" s="48" t="str">
        <f t="shared" si="724"/>
        <v xml:space="preserve">         5201000997 - SINCAL MSB BR</v>
      </c>
      <c r="AI2699" s="49" t="str">
        <f t="shared" si="725"/>
        <v xml:space="preserve">     L00032 - PARTNER INDUSTRIA E COMERCIO DE COUROS LTDA</v>
      </c>
      <c r="AJ2699" t="str">
        <f t="shared" si="726"/>
        <v xml:space="preserve">     90 - SALES</v>
      </c>
      <c r="AK2699" t="str">
        <f t="shared" si="727"/>
        <v/>
      </c>
      <c r="AL2699">
        <f t="shared" si="728"/>
        <v>1</v>
      </c>
      <c r="AM2699" t="str">
        <f t="shared" si="729"/>
        <v>2025 1</v>
      </c>
      <c r="AN2699" t="str">
        <f t="shared" si="730"/>
        <v xml:space="preserve">PARTNER </v>
      </c>
    </row>
    <row r="2700" spans="1:40" x14ac:dyDescent="0.35">
      <c r="A2700">
        <v>80811</v>
      </c>
      <c r="B2700" t="s">
        <v>274</v>
      </c>
      <c r="C2700" s="31">
        <v>45666</v>
      </c>
      <c r="D2700" t="s">
        <v>373</v>
      </c>
      <c r="E2700" t="s">
        <v>374</v>
      </c>
      <c r="F2700" t="s">
        <v>458</v>
      </c>
      <c r="G2700" t="s">
        <v>459</v>
      </c>
      <c r="H2700" t="s">
        <v>949</v>
      </c>
      <c r="I2700" t="s">
        <v>950</v>
      </c>
      <c r="J2700">
        <v>600</v>
      </c>
      <c r="K2700">
        <v>11810.42</v>
      </c>
      <c r="L2700">
        <v>5231.9095500000003</v>
      </c>
      <c r="M2700">
        <v>2378.63</v>
      </c>
      <c r="N2700">
        <v>19.68404</v>
      </c>
      <c r="O2700" s="32">
        <f t="shared" si="714"/>
        <v>9431.7900000000009</v>
      </c>
      <c r="P2700" s="32">
        <f t="shared" si="715"/>
        <v>4199.8804500000006</v>
      </c>
      <c r="Q2700">
        <v>706701</v>
      </c>
      <c r="R2700" t="s">
        <v>312</v>
      </c>
      <c r="S2700" t="s">
        <v>457</v>
      </c>
      <c r="T2700" t="str">
        <f t="shared" si="716"/>
        <v>VEN</v>
      </c>
      <c r="U2700" t="s">
        <v>437</v>
      </c>
      <c r="V2700" s="33">
        <f t="shared" si="717"/>
        <v>11810.42</v>
      </c>
      <c r="W2700">
        <f t="shared" si="718"/>
        <v>600</v>
      </c>
      <c r="X2700" s="33">
        <f t="shared" si="719"/>
        <v>9431.7900000000009</v>
      </c>
      <c r="Y2700" s="33">
        <f t="shared" si="720"/>
        <v>2378.63</v>
      </c>
      <c r="Z2700" s="45">
        <f t="shared" si="721"/>
        <v>0.34544753277190826</v>
      </c>
      <c r="AA2700" s="33">
        <f t="shared" si="722"/>
        <v>4079.8804500000006</v>
      </c>
      <c r="AB2700" s="45">
        <f t="shared" si="723"/>
        <v>0.43256693056143108</v>
      </c>
      <c r="AC2700" s="33">
        <f>IFERROR($X2700/VLOOKUP(CONCATENATE("USD",C2700),[1]GEINDICE!AR$1:AS$65536,2,0),"")</f>
        <v>1548.8357199159225</v>
      </c>
      <c r="AD2700" s="33">
        <f>IFERROR($AA2700/VLOOKUP(CONCATENATE("USD",C2700),[1]GEINDICE!AR$1:AS$65536,2,0),"")</f>
        <v>669.97511330793498</v>
      </c>
      <c r="AE2700" s="33">
        <f>IFERROR($X2700/VLOOKUP(CONCATENATE("EUR",C2700),[1]GEINDICE!AR$1:AS$65536,2,0),"")</f>
        <v>1503.7211230330183</v>
      </c>
      <c r="AF2700" s="33">
        <f>IFERROR($AA2700/VLOOKUP(CONCATENATE("EUR",C2700),[1]GEINDICE!AR$1:AS$65536,2,0),"")</f>
        <v>650.46003061078079</v>
      </c>
      <c r="AG2700" s="48" t="str">
        <f>VLOOKUP(E2700,[1]Apresentação!AW$1:AX$65536,2,0)</f>
        <v xml:space="preserve">                    2 - LEATHER AUXILIARIES</v>
      </c>
      <c r="AH2700" s="48" t="str">
        <f t="shared" si="724"/>
        <v xml:space="preserve">         5201000997 - SINCAL MSB BR</v>
      </c>
      <c r="AI2700" s="49" t="str">
        <f t="shared" si="725"/>
        <v xml:space="preserve">     L00052 - CURTUME RUSAN LTDA</v>
      </c>
      <c r="AJ2700" t="str">
        <f t="shared" si="726"/>
        <v xml:space="preserve">     90 - SALES</v>
      </c>
      <c r="AK2700" t="str">
        <f t="shared" si="727"/>
        <v/>
      </c>
      <c r="AL2700">
        <f t="shared" si="728"/>
        <v>1</v>
      </c>
      <c r="AM2700" t="str">
        <f t="shared" si="729"/>
        <v>2025 1</v>
      </c>
      <c r="AN2700" t="str">
        <f t="shared" si="730"/>
        <v xml:space="preserve">CURTUME </v>
      </c>
    </row>
    <row r="2701" spans="1:40" x14ac:dyDescent="0.35">
      <c r="A2701">
        <v>81585</v>
      </c>
      <c r="B2701" t="s">
        <v>274</v>
      </c>
      <c r="C2701" s="31">
        <v>45727</v>
      </c>
      <c r="D2701" t="s">
        <v>373</v>
      </c>
      <c r="E2701" t="s">
        <v>374</v>
      </c>
      <c r="F2701" t="s">
        <v>458</v>
      </c>
      <c r="G2701" t="s">
        <v>459</v>
      </c>
      <c r="H2701" t="s">
        <v>949</v>
      </c>
      <c r="I2701" t="s">
        <v>950</v>
      </c>
      <c r="J2701">
        <v>480</v>
      </c>
      <c r="K2701">
        <v>8925.85</v>
      </c>
      <c r="L2701">
        <v>4362.4822599999998</v>
      </c>
      <c r="M2701">
        <v>1797.67</v>
      </c>
      <c r="N2701">
        <v>18.59553</v>
      </c>
      <c r="O2701" s="32">
        <f t="shared" si="714"/>
        <v>7128.18</v>
      </c>
      <c r="P2701" s="32">
        <f t="shared" si="715"/>
        <v>2765.6977400000005</v>
      </c>
      <c r="Q2701">
        <v>716461</v>
      </c>
      <c r="R2701" t="s">
        <v>312</v>
      </c>
      <c r="S2701" t="s">
        <v>457</v>
      </c>
      <c r="T2701" t="str">
        <f t="shared" si="716"/>
        <v>VEN</v>
      </c>
      <c r="U2701" t="s">
        <v>437</v>
      </c>
      <c r="V2701" s="33">
        <f t="shared" si="717"/>
        <v>8925.85</v>
      </c>
      <c r="W2701">
        <f t="shared" si="718"/>
        <v>480</v>
      </c>
      <c r="X2701" s="33">
        <f t="shared" si="719"/>
        <v>7128.18</v>
      </c>
      <c r="Y2701" s="33">
        <f t="shared" si="720"/>
        <v>1797.67</v>
      </c>
      <c r="Z2701" s="45">
        <f t="shared" si="721"/>
        <v>0.2990973117406186</v>
      </c>
      <c r="AA2701" s="33">
        <f t="shared" si="722"/>
        <v>2669.6977400000005</v>
      </c>
      <c r="AB2701" s="45">
        <f t="shared" si="723"/>
        <v>0.37452726221840643</v>
      </c>
      <c r="AC2701" s="33">
        <f>IFERROR($X2701/VLOOKUP(CONCATENATE("USD",C2701),[1]GEINDICE!AR$1:AS$65536,2,0),"")</f>
        <v>1221.7084290268399</v>
      </c>
      <c r="AD2701" s="33">
        <f>IFERROR($AA2701/VLOOKUP(CONCATENATE("USD",C2701),[1]GEINDICE!AR$1:AS$65536,2,0),"")</f>
        <v>457.56311315257267</v>
      </c>
      <c r="AE2701" s="33">
        <f>IFERROR($X2701/VLOOKUP(CONCATENATE("EUR",C2701),[1]GEINDICE!AR$1:AS$65536,2,0),"")</f>
        <v>1118.058191514391</v>
      </c>
      <c r="AF2701" s="33">
        <f>IFERROR($AA2701/VLOOKUP(CONCATENATE("EUR",C2701),[1]GEINDICE!AR$1:AS$65536,2,0),"")</f>
        <v>418.74327346874759</v>
      </c>
      <c r="AG2701" s="48" t="str">
        <f>VLOOKUP(E2701,[1]Apresentação!AW$1:AX$65536,2,0)</f>
        <v xml:space="preserve">                    2 - LEATHER AUXILIARIES</v>
      </c>
      <c r="AH2701" s="48" t="str">
        <f t="shared" si="724"/>
        <v xml:space="preserve">         5201000997 - SINCAL MSB BR</v>
      </c>
      <c r="AI2701" s="49" t="str">
        <f t="shared" si="725"/>
        <v xml:space="preserve">     L00052 - CURTUME RUSAN LTDA</v>
      </c>
      <c r="AJ2701" t="str">
        <f t="shared" si="726"/>
        <v xml:space="preserve">     90 - SALES</v>
      </c>
      <c r="AK2701" t="str">
        <f t="shared" si="727"/>
        <v/>
      </c>
      <c r="AL2701">
        <f t="shared" si="728"/>
        <v>3</v>
      </c>
      <c r="AM2701" t="str">
        <f t="shared" si="729"/>
        <v>2025 3</v>
      </c>
      <c r="AN2701" t="str">
        <f t="shared" si="730"/>
        <v xml:space="preserve">CURTUME </v>
      </c>
    </row>
    <row r="2702" spans="1:40" x14ac:dyDescent="0.35">
      <c r="A2702">
        <v>80856</v>
      </c>
      <c r="B2702" t="s">
        <v>274</v>
      </c>
      <c r="C2702" s="31">
        <v>45671</v>
      </c>
      <c r="D2702" t="s">
        <v>373</v>
      </c>
      <c r="E2702" t="s">
        <v>374</v>
      </c>
      <c r="F2702" t="s">
        <v>642</v>
      </c>
      <c r="G2702" t="s">
        <v>643</v>
      </c>
      <c r="H2702" t="s">
        <v>949</v>
      </c>
      <c r="I2702" t="s">
        <v>950</v>
      </c>
      <c r="J2702">
        <v>120</v>
      </c>
      <c r="K2702">
        <v>2088.6</v>
      </c>
      <c r="L2702">
        <v>1054.6963900000001</v>
      </c>
      <c r="M2702">
        <v>420.65</v>
      </c>
      <c r="N2702">
        <v>17.405000000000001</v>
      </c>
      <c r="O2702" s="32">
        <f t="shared" si="714"/>
        <v>1667.9499999999998</v>
      </c>
      <c r="P2702" s="32">
        <f t="shared" si="715"/>
        <v>613.25360999999975</v>
      </c>
      <c r="Q2702">
        <v>706945</v>
      </c>
      <c r="R2702" t="s">
        <v>312</v>
      </c>
      <c r="S2702" t="s">
        <v>457</v>
      </c>
      <c r="T2702" t="str">
        <f t="shared" si="716"/>
        <v>VEN</v>
      </c>
      <c r="U2702" t="s">
        <v>437</v>
      </c>
      <c r="V2702" s="33">
        <f t="shared" si="717"/>
        <v>2088.6</v>
      </c>
      <c r="W2702">
        <f t="shared" si="718"/>
        <v>120</v>
      </c>
      <c r="X2702" s="33">
        <f t="shared" si="719"/>
        <v>1667.9499999999998</v>
      </c>
      <c r="Y2702" s="33">
        <f t="shared" si="720"/>
        <v>420.65</v>
      </c>
      <c r="Z2702" s="45">
        <f t="shared" si="721"/>
        <v>0.28212851192186145</v>
      </c>
      <c r="AA2702" s="33">
        <f t="shared" si="722"/>
        <v>589.25360999999975</v>
      </c>
      <c r="AB2702" s="45">
        <f t="shared" si="723"/>
        <v>0.35328014029197508</v>
      </c>
      <c r="AC2702" s="33">
        <f>IFERROR($X2702/VLOOKUP(CONCATENATE("USD",C2702),[1]GEINDICE!AR$1:AS$65536,2,0),"")</f>
        <v>274.91717624565274</v>
      </c>
      <c r="AD2702" s="33">
        <f>IFERROR($AA2702/VLOOKUP(CONCATENATE("USD",C2702),[1]GEINDICE!AR$1:AS$65536,2,0),"")</f>
        <v>97.122778592737845</v>
      </c>
      <c r="AE2702" s="33">
        <f>IFERROR($X2702/VLOOKUP(CONCATENATE("EUR",C2702),[1]GEINDICE!AR$1:AS$65536,2,0),"")</f>
        <v>267.03863210643436</v>
      </c>
      <c r="AF2702" s="33">
        <f>IFERROR($AA2702/VLOOKUP(CONCATENATE("EUR",C2702),[1]GEINDICE!AR$1:AS$65536,2,0),"")</f>
        <v>94.33944541393825</v>
      </c>
      <c r="AG2702" s="48" t="str">
        <f>VLOOKUP(E2702,[1]Apresentação!AW$1:AX$65536,2,0)</f>
        <v xml:space="preserve">                    2 - LEATHER AUXILIARIES</v>
      </c>
      <c r="AH2702" s="48" t="str">
        <f t="shared" si="724"/>
        <v xml:space="preserve">         5201000997 - SINCAL MSB BR</v>
      </c>
      <c r="AI2702" s="49" t="str">
        <f t="shared" si="725"/>
        <v xml:space="preserve">     L00281 - ICL BENEFICIAMENTO DE COUROS LTDA.</v>
      </c>
      <c r="AJ2702" t="str">
        <f t="shared" si="726"/>
        <v xml:space="preserve">     90 - SALES</v>
      </c>
      <c r="AK2702" t="str">
        <f t="shared" si="727"/>
        <v/>
      </c>
      <c r="AL2702">
        <f t="shared" si="728"/>
        <v>1</v>
      </c>
      <c r="AM2702" t="str">
        <f t="shared" si="729"/>
        <v>2025 1</v>
      </c>
      <c r="AN2702" t="str">
        <f t="shared" si="730"/>
        <v xml:space="preserve">ICL </v>
      </c>
    </row>
    <row r="2703" spans="1:40" x14ac:dyDescent="0.35">
      <c r="A2703">
        <v>80857</v>
      </c>
      <c r="B2703" t="s">
        <v>274</v>
      </c>
      <c r="C2703" s="31">
        <v>45671</v>
      </c>
      <c r="D2703" t="s">
        <v>373</v>
      </c>
      <c r="E2703" t="s">
        <v>374</v>
      </c>
      <c r="F2703" t="s">
        <v>447</v>
      </c>
      <c r="G2703" t="s">
        <v>448</v>
      </c>
      <c r="H2703" t="s">
        <v>949</v>
      </c>
      <c r="I2703" t="s">
        <v>950</v>
      </c>
      <c r="J2703">
        <v>240</v>
      </c>
      <c r="K2703">
        <v>3784.32</v>
      </c>
      <c r="L2703">
        <v>2109.3927800000001</v>
      </c>
      <c r="M2703">
        <v>762.17</v>
      </c>
      <c r="N2703">
        <v>15.768000000000001</v>
      </c>
      <c r="O2703" s="32">
        <f t="shared" si="714"/>
        <v>3022.15</v>
      </c>
      <c r="P2703" s="32">
        <f t="shared" si="715"/>
        <v>912.75721999999996</v>
      </c>
      <c r="Q2703">
        <v>706954</v>
      </c>
      <c r="R2703" t="s">
        <v>312</v>
      </c>
      <c r="S2703" t="s">
        <v>457</v>
      </c>
      <c r="T2703" t="str">
        <f t="shared" si="716"/>
        <v>VEN</v>
      </c>
      <c r="U2703" t="s">
        <v>437</v>
      </c>
      <c r="V2703" s="33">
        <f t="shared" si="717"/>
        <v>3784.32</v>
      </c>
      <c r="W2703">
        <f t="shared" si="718"/>
        <v>240</v>
      </c>
      <c r="X2703" s="33">
        <f t="shared" si="719"/>
        <v>3022.15</v>
      </c>
      <c r="Y2703" s="33">
        <f t="shared" si="720"/>
        <v>762.17</v>
      </c>
      <c r="Z2703" s="45">
        <f t="shared" si="721"/>
        <v>0.2285105963554879</v>
      </c>
      <c r="AA2703" s="33">
        <f t="shared" si="722"/>
        <v>864.75721999999996</v>
      </c>
      <c r="AB2703" s="45">
        <f t="shared" si="723"/>
        <v>0.28613974157470673</v>
      </c>
      <c r="AC2703" s="33">
        <f>IFERROR($X2703/VLOOKUP(CONCATENATE("USD",C2703),[1]GEINDICE!AR$1:AS$65536,2,0),"")</f>
        <v>498.12101333421242</v>
      </c>
      <c r="AD2703" s="33">
        <f>IFERROR($AA2703/VLOOKUP(CONCATENATE("USD",C2703),[1]GEINDICE!AR$1:AS$65536,2,0),"")</f>
        <v>142.53221802838257</v>
      </c>
      <c r="AE2703" s="33">
        <f>IFERROR($X2703/VLOOKUP(CONCATENATE("EUR",C2703),[1]GEINDICE!AR$1:AS$65536,2,0),"")</f>
        <v>483.8459198539889</v>
      </c>
      <c r="AF2703" s="33">
        <f>IFERROR($AA2703/VLOOKUP(CONCATENATE("EUR",C2703),[1]GEINDICE!AR$1:AS$65536,2,0),"")</f>
        <v>138.44754646899665</v>
      </c>
      <c r="AG2703" s="48" t="str">
        <f>VLOOKUP(E2703,[1]Apresentação!AW$1:AX$65536,2,0)</f>
        <v xml:space="preserve">                    2 - LEATHER AUXILIARIES</v>
      </c>
      <c r="AH2703" s="48" t="str">
        <f t="shared" si="724"/>
        <v xml:space="preserve">         5201000997 - SINCAL MSB BR</v>
      </c>
      <c r="AI2703" s="49" t="str">
        <f t="shared" si="725"/>
        <v xml:space="preserve">     L00016 - A BUHLER SA CURTUME</v>
      </c>
      <c r="AJ2703" t="str">
        <f t="shared" si="726"/>
        <v xml:space="preserve">     90 - SALES</v>
      </c>
      <c r="AK2703" t="str">
        <f t="shared" si="727"/>
        <v/>
      </c>
      <c r="AL2703">
        <f t="shared" si="728"/>
        <v>1</v>
      </c>
      <c r="AM2703" t="str">
        <f t="shared" si="729"/>
        <v>2025 1</v>
      </c>
      <c r="AN2703" t="str">
        <f t="shared" si="730"/>
        <v xml:space="preserve">A </v>
      </c>
    </row>
    <row r="2704" spans="1:40" x14ac:dyDescent="0.35">
      <c r="A2704">
        <v>82148</v>
      </c>
      <c r="B2704" t="s">
        <v>274</v>
      </c>
      <c r="C2704" s="31">
        <v>45770</v>
      </c>
      <c r="D2704" t="s">
        <v>373</v>
      </c>
      <c r="E2704" t="s">
        <v>374</v>
      </c>
      <c r="F2704" t="s">
        <v>462</v>
      </c>
      <c r="G2704" t="s">
        <v>463</v>
      </c>
      <c r="H2704" t="s">
        <v>949</v>
      </c>
      <c r="I2704" t="s">
        <v>950</v>
      </c>
      <c r="J2704">
        <v>960</v>
      </c>
      <c r="K2704">
        <v>18480</v>
      </c>
      <c r="L2704">
        <v>8979.6439900000005</v>
      </c>
      <c r="M2704">
        <v>3721.89</v>
      </c>
      <c r="N2704">
        <v>19.25</v>
      </c>
      <c r="O2704" s="32">
        <f t="shared" si="714"/>
        <v>14758.11</v>
      </c>
      <c r="P2704" s="32">
        <f t="shared" si="715"/>
        <v>5778.4660100000001</v>
      </c>
      <c r="Q2704">
        <v>732768</v>
      </c>
      <c r="R2704" t="s">
        <v>312</v>
      </c>
      <c r="S2704" t="s">
        <v>457</v>
      </c>
      <c r="T2704" t="str">
        <f t="shared" si="716"/>
        <v>VEN</v>
      </c>
      <c r="U2704" t="s">
        <v>313</v>
      </c>
      <c r="V2704" s="33">
        <f t="shared" si="717"/>
        <v>18480</v>
      </c>
      <c r="W2704">
        <f t="shared" si="718"/>
        <v>960</v>
      </c>
      <c r="X2704" s="33">
        <f t="shared" si="719"/>
        <v>14758.11</v>
      </c>
      <c r="Y2704" s="33">
        <f t="shared" si="720"/>
        <v>3721.89</v>
      </c>
      <c r="Z2704" s="45">
        <f t="shared" si="721"/>
        <v>0.30229794426406925</v>
      </c>
      <c r="AA2704" s="33">
        <f t="shared" si="722"/>
        <v>5586.4660100000001</v>
      </c>
      <c r="AB2704" s="45">
        <f t="shared" si="723"/>
        <v>0.37853532803319667</v>
      </c>
      <c r="AC2704" s="33">
        <f>IFERROR($X2704/VLOOKUP(CONCATENATE("USD",C2704),[1]GEINDICE!AR$1:AS$65536,2,0),"")</f>
        <v>2594.6044303797466</v>
      </c>
      <c r="AD2704" s="33">
        <f>IFERROR($AA2704/VLOOKUP(CONCATENATE("USD",C2704),[1]GEINDICE!AR$1:AS$65536,2,0),"")</f>
        <v>982.14943917018275</v>
      </c>
      <c r="AE2704" s="33">
        <f>IFERROR($X2704/VLOOKUP(CONCATENATE("EUR",C2704),[1]GEINDICE!AR$1:AS$65536,2,0),"")</f>
        <v>2285.9880109667124</v>
      </c>
      <c r="AF2704" s="33">
        <f>IFERROR($AA2704/VLOOKUP(CONCATENATE("EUR",C2704),[1]GEINDICE!AR$1:AS$65536,2,0),"")</f>
        <v>865.32722161123922</v>
      </c>
      <c r="AG2704" s="48" t="str">
        <f>VLOOKUP(E2704,[1]Apresentação!AW$1:AX$65536,2,0)</f>
        <v xml:space="preserve">                    2 - LEATHER AUXILIARIES</v>
      </c>
      <c r="AH2704" s="48" t="str">
        <f t="shared" si="724"/>
        <v xml:space="preserve">         5201000997 - SINCAL MSB BR</v>
      </c>
      <c r="AI2704" s="49" t="str">
        <f t="shared" si="725"/>
        <v xml:space="preserve">     L00337 - AMCM IND COM IMP EXP E SERVS TECNICOS LTDA</v>
      </c>
      <c r="AJ2704" t="str">
        <f t="shared" si="726"/>
        <v xml:space="preserve">     90 - SALES</v>
      </c>
      <c r="AK2704" t="str">
        <f t="shared" si="727"/>
        <v/>
      </c>
      <c r="AL2704">
        <f t="shared" si="728"/>
        <v>4</v>
      </c>
      <c r="AM2704" t="str">
        <f t="shared" si="729"/>
        <v>2025 4</v>
      </c>
      <c r="AN2704" t="str">
        <f t="shared" si="730"/>
        <v xml:space="preserve">AMCM </v>
      </c>
    </row>
    <row r="2705" spans="1:40" x14ac:dyDescent="0.35">
      <c r="A2705">
        <v>81495</v>
      </c>
      <c r="B2705" t="s">
        <v>274</v>
      </c>
      <c r="C2705" s="31">
        <v>45721</v>
      </c>
      <c r="D2705" t="s">
        <v>373</v>
      </c>
      <c r="E2705" t="s">
        <v>374</v>
      </c>
      <c r="F2705" t="s">
        <v>797</v>
      </c>
      <c r="G2705" t="s">
        <v>798</v>
      </c>
      <c r="H2705" t="s">
        <v>949</v>
      </c>
      <c r="I2705" t="s">
        <v>950</v>
      </c>
      <c r="J2705">
        <v>120</v>
      </c>
      <c r="K2705">
        <v>2194</v>
      </c>
      <c r="L2705">
        <v>1090.62058</v>
      </c>
      <c r="M2705">
        <v>441.87</v>
      </c>
      <c r="N2705">
        <v>18.283349999999999</v>
      </c>
      <c r="O2705" s="32">
        <f t="shared" si="714"/>
        <v>1752.13</v>
      </c>
      <c r="P2705" s="32">
        <f t="shared" si="715"/>
        <v>661.50942000000009</v>
      </c>
      <c r="Q2705">
        <v>714262</v>
      </c>
      <c r="R2705" t="s">
        <v>312</v>
      </c>
      <c r="S2705" t="s">
        <v>457</v>
      </c>
      <c r="T2705" t="str">
        <f t="shared" si="716"/>
        <v>VEN</v>
      </c>
      <c r="U2705" t="s">
        <v>437</v>
      </c>
      <c r="V2705" s="33">
        <f t="shared" si="717"/>
        <v>2194</v>
      </c>
      <c r="W2705">
        <f t="shared" si="718"/>
        <v>120</v>
      </c>
      <c r="X2705" s="33">
        <f t="shared" si="719"/>
        <v>1752.13</v>
      </c>
      <c r="Y2705" s="33">
        <f t="shared" si="720"/>
        <v>441.87</v>
      </c>
      <c r="Z2705" s="45">
        <f t="shared" si="721"/>
        <v>0.29056947128532368</v>
      </c>
      <c r="AA2705" s="33">
        <f t="shared" si="722"/>
        <v>637.50942000000009</v>
      </c>
      <c r="AB2705" s="45">
        <f t="shared" si="723"/>
        <v>0.36384824185420034</v>
      </c>
      <c r="AC2705" s="33">
        <f>IFERROR($X2705/VLOOKUP(CONCATENATE("USD",C2705),[1]GEINDICE!AR$1:AS$65536,2,0),"")</f>
        <v>302.53997306350794</v>
      </c>
      <c r="AD2705" s="33">
        <f>IFERROR($AA2705/VLOOKUP(CONCATENATE("USD",C2705),[1]GEINDICE!AR$1:AS$65536,2,0),"")</f>
        <v>110.07863728977451</v>
      </c>
      <c r="AE2705" s="33">
        <f>IFERROR($X2705/VLOOKUP(CONCATENATE("EUR",C2705),[1]GEINDICE!AR$1:AS$65536,2,0),"")</f>
        <v>280.80356427392343</v>
      </c>
      <c r="AF2705" s="33">
        <f>IFERROR($AA2705/VLOOKUP(CONCATENATE("EUR",C2705),[1]GEINDICE!AR$1:AS$65536,2,0),"")</f>
        <v>102.16988316745999</v>
      </c>
      <c r="AG2705" s="48" t="str">
        <f>VLOOKUP(E2705,[1]Apresentação!AW$1:AX$65536,2,0)</f>
        <v xml:space="preserve">                    2 - LEATHER AUXILIARIES</v>
      </c>
      <c r="AH2705" s="48" t="str">
        <f t="shared" si="724"/>
        <v xml:space="preserve">         5201000997 - SINCAL MSB BR</v>
      </c>
      <c r="AI2705" s="49" t="str">
        <f t="shared" si="725"/>
        <v xml:space="preserve">     L00494 - COURO E ARTE CURTIMENTO E TAPECARIA LTDA</v>
      </c>
      <c r="AJ2705" t="str">
        <f t="shared" si="726"/>
        <v xml:space="preserve">     90 - SALES</v>
      </c>
      <c r="AK2705" t="str">
        <f t="shared" si="727"/>
        <v/>
      </c>
      <c r="AL2705">
        <f t="shared" si="728"/>
        <v>3</v>
      </c>
      <c r="AM2705" t="str">
        <f t="shared" si="729"/>
        <v>2025 3</v>
      </c>
      <c r="AN2705" t="str">
        <f t="shared" si="730"/>
        <v xml:space="preserve">COURO </v>
      </c>
    </row>
    <row r="2706" spans="1:40" x14ac:dyDescent="0.35">
      <c r="A2706">
        <v>80964</v>
      </c>
      <c r="B2706" t="s">
        <v>274</v>
      </c>
      <c r="C2706" s="31">
        <v>45679</v>
      </c>
      <c r="D2706" t="s">
        <v>373</v>
      </c>
      <c r="E2706" t="s">
        <v>374</v>
      </c>
      <c r="F2706" t="s">
        <v>462</v>
      </c>
      <c r="G2706" t="s">
        <v>463</v>
      </c>
      <c r="H2706" t="s">
        <v>949</v>
      </c>
      <c r="I2706" t="s">
        <v>950</v>
      </c>
      <c r="J2706">
        <v>600</v>
      </c>
      <c r="K2706">
        <v>11550</v>
      </c>
      <c r="L2706">
        <v>5273.4819600000001</v>
      </c>
      <c r="M2706">
        <v>2326.19</v>
      </c>
      <c r="N2706">
        <v>19.25</v>
      </c>
      <c r="O2706" s="32">
        <f t="shared" si="714"/>
        <v>9223.81</v>
      </c>
      <c r="P2706" s="32">
        <f t="shared" si="715"/>
        <v>3950.3280399999994</v>
      </c>
      <c r="Q2706">
        <v>707848</v>
      </c>
      <c r="R2706" t="s">
        <v>312</v>
      </c>
      <c r="S2706" t="s">
        <v>457</v>
      </c>
      <c r="T2706" t="str">
        <f t="shared" si="716"/>
        <v>VEN</v>
      </c>
      <c r="U2706" t="s">
        <v>437</v>
      </c>
      <c r="V2706" s="33">
        <f t="shared" si="717"/>
        <v>11550</v>
      </c>
      <c r="W2706">
        <f t="shared" si="718"/>
        <v>600</v>
      </c>
      <c r="X2706" s="33">
        <f t="shared" si="719"/>
        <v>9223.81</v>
      </c>
      <c r="Y2706" s="33">
        <f t="shared" si="720"/>
        <v>2326.19</v>
      </c>
      <c r="Z2706" s="45">
        <f t="shared" si="721"/>
        <v>0.3316301333333333</v>
      </c>
      <c r="AA2706" s="33">
        <f t="shared" si="722"/>
        <v>3830.3280399999994</v>
      </c>
      <c r="AB2706" s="45">
        <f t="shared" si="723"/>
        <v>0.41526527974882393</v>
      </c>
      <c r="AC2706" s="33">
        <f>IFERROR($X2706/VLOOKUP(CONCATENATE("USD",C2706),[1]GEINDICE!AR$1:AS$65536,2,0),"")</f>
        <v>1545.6999698361094</v>
      </c>
      <c r="AD2706" s="33">
        <f>IFERROR($AA2706/VLOOKUP(CONCATENATE("USD",C2706),[1]GEINDICE!AR$1:AS$65536,2,0),"")</f>
        <v>641.87553038174065</v>
      </c>
      <c r="AE2706" s="33">
        <f>IFERROR($X2706/VLOOKUP(CONCATENATE("EUR",C2706),[1]GEINDICE!AR$1:AS$65536,2,0),"")</f>
        <v>1483.4046317143775</v>
      </c>
      <c r="AF2706" s="33">
        <f>IFERROR($AA2706/VLOOKUP(CONCATENATE("EUR",C2706),[1]GEINDICE!AR$1:AS$65536,2,0),"")</f>
        <v>616.00643936957215</v>
      </c>
      <c r="AG2706" s="48" t="str">
        <f>VLOOKUP(E2706,[1]Apresentação!AW$1:AX$65536,2,0)</f>
        <v xml:space="preserve">                    2 - LEATHER AUXILIARIES</v>
      </c>
      <c r="AH2706" s="48" t="str">
        <f t="shared" si="724"/>
        <v xml:space="preserve">         5201000997 - SINCAL MSB BR</v>
      </c>
      <c r="AI2706" s="49" t="str">
        <f t="shared" si="725"/>
        <v xml:space="preserve">     L00337 - AMCM IND COM IMP EXP E SERVS TECNICOS LTDA</v>
      </c>
      <c r="AJ2706" t="str">
        <f t="shared" si="726"/>
        <v xml:space="preserve">     90 - SALES</v>
      </c>
      <c r="AK2706" t="str">
        <f t="shared" si="727"/>
        <v/>
      </c>
      <c r="AL2706">
        <f t="shared" si="728"/>
        <v>1</v>
      </c>
      <c r="AM2706" t="str">
        <f t="shared" si="729"/>
        <v>2025 1</v>
      </c>
      <c r="AN2706" t="str">
        <f t="shared" si="730"/>
        <v xml:space="preserve">AMCM </v>
      </c>
    </row>
    <row r="2707" spans="1:40" x14ac:dyDescent="0.35">
      <c r="A2707">
        <v>81725</v>
      </c>
      <c r="B2707" t="s">
        <v>274</v>
      </c>
      <c r="C2707" s="31">
        <v>45737</v>
      </c>
      <c r="D2707" t="s">
        <v>373</v>
      </c>
      <c r="E2707" t="s">
        <v>374</v>
      </c>
      <c r="F2707" t="s">
        <v>462</v>
      </c>
      <c r="G2707" t="s">
        <v>463</v>
      </c>
      <c r="H2707" t="s">
        <v>949</v>
      </c>
      <c r="I2707" t="s">
        <v>950</v>
      </c>
      <c r="J2707">
        <v>960</v>
      </c>
      <c r="K2707">
        <v>18480</v>
      </c>
      <c r="L2707">
        <v>8886.1547599999994</v>
      </c>
      <c r="M2707">
        <v>3721.89</v>
      </c>
      <c r="N2707">
        <v>19.25</v>
      </c>
      <c r="O2707" s="32">
        <f t="shared" si="714"/>
        <v>14758.11</v>
      </c>
      <c r="P2707" s="32">
        <f t="shared" si="715"/>
        <v>5871.9552400000011</v>
      </c>
      <c r="Q2707">
        <v>720417</v>
      </c>
      <c r="R2707" t="s">
        <v>312</v>
      </c>
      <c r="S2707" t="s">
        <v>457</v>
      </c>
      <c r="T2707" t="str">
        <f t="shared" si="716"/>
        <v>VEN</v>
      </c>
      <c r="U2707" t="s">
        <v>437</v>
      </c>
      <c r="V2707" s="33">
        <f t="shared" si="717"/>
        <v>18480</v>
      </c>
      <c r="W2707">
        <f t="shared" si="718"/>
        <v>960</v>
      </c>
      <c r="X2707" s="33">
        <f t="shared" si="719"/>
        <v>14758.11</v>
      </c>
      <c r="Y2707" s="33">
        <f t="shared" si="720"/>
        <v>3721.89</v>
      </c>
      <c r="Z2707" s="45">
        <f t="shared" si="721"/>
        <v>0.30735688528138533</v>
      </c>
      <c r="AA2707" s="33">
        <f t="shared" si="722"/>
        <v>5679.9552400000011</v>
      </c>
      <c r="AB2707" s="45">
        <f t="shared" si="723"/>
        <v>0.38487009786483506</v>
      </c>
      <c r="AC2707" s="33">
        <f>IFERROR($X2707/VLOOKUP(CONCATENATE("USD",C2707),[1]GEINDICE!AR$1:AS$65536,2,0),"")</f>
        <v>2578.2411208748977</v>
      </c>
      <c r="AD2707" s="33">
        <f>IFERROR($AA2707/VLOOKUP(CONCATENATE("USD",C2707),[1]GEINDICE!AR$1:AS$65536,2,0),"")</f>
        <v>992.28791251026382</v>
      </c>
      <c r="AE2707" s="33">
        <f>IFERROR($X2707/VLOOKUP(CONCATENATE("EUR",C2707),[1]GEINDICE!AR$1:AS$65536,2,0),"")</f>
        <v>2385.7274490785644</v>
      </c>
      <c r="AF2707" s="33">
        <f>IFERROR($AA2707/VLOOKUP(CONCATENATE("EUR",C2707),[1]GEINDICE!AR$1:AS$65536,2,0),"")</f>
        <v>918.19515680569043</v>
      </c>
      <c r="AG2707" s="48" t="str">
        <f>VLOOKUP(E2707,[1]Apresentação!AW$1:AX$65536,2,0)</f>
        <v xml:space="preserve">                    2 - LEATHER AUXILIARIES</v>
      </c>
      <c r="AH2707" s="48" t="str">
        <f t="shared" si="724"/>
        <v xml:space="preserve">         5201000997 - SINCAL MSB BR</v>
      </c>
      <c r="AI2707" s="49" t="str">
        <f t="shared" si="725"/>
        <v xml:space="preserve">     L00337 - AMCM IND COM IMP EXP E SERVS TECNICOS LTDA</v>
      </c>
      <c r="AJ2707" t="str">
        <f t="shared" si="726"/>
        <v xml:space="preserve">     90 - SALES</v>
      </c>
      <c r="AK2707" t="str">
        <f t="shared" si="727"/>
        <v/>
      </c>
      <c r="AL2707">
        <f t="shared" si="728"/>
        <v>3</v>
      </c>
      <c r="AM2707" t="str">
        <f t="shared" si="729"/>
        <v>2025 3</v>
      </c>
      <c r="AN2707" t="str">
        <f t="shared" si="730"/>
        <v xml:space="preserve">AMCM </v>
      </c>
    </row>
    <row r="2708" spans="1:40" x14ac:dyDescent="0.35">
      <c r="A2708">
        <v>80973</v>
      </c>
      <c r="B2708" t="s">
        <v>274</v>
      </c>
      <c r="C2708" s="31">
        <v>45680</v>
      </c>
      <c r="D2708" t="s">
        <v>373</v>
      </c>
      <c r="E2708" t="s">
        <v>374</v>
      </c>
      <c r="F2708" t="s">
        <v>640</v>
      </c>
      <c r="G2708" t="s">
        <v>641</v>
      </c>
      <c r="H2708" t="s">
        <v>949</v>
      </c>
      <c r="I2708" t="s">
        <v>950</v>
      </c>
      <c r="J2708">
        <v>120</v>
      </c>
      <c r="K2708">
        <v>2118.12</v>
      </c>
      <c r="L2708">
        <v>1054.6963900000001</v>
      </c>
      <c r="M2708">
        <v>426.6</v>
      </c>
      <c r="N2708">
        <v>17.651</v>
      </c>
      <c r="O2708" s="32">
        <f t="shared" si="714"/>
        <v>1691.52</v>
      </c>
      <c r="P2708" s="32">
        <f t="shared" si="715"/>
        <v>636.82360999999992</v>
      </c>
      <c r="Q2708">
        <v>707908</v>
      </c>
      <c r="R2708" t="s">
        <v>312</v>
      </c>
      <c r="S2708" t="s">
        <v>457</v>
      </c>
      <c r="T2708" t="str">
        <f t="shared" si="716"/>
        <v>VEN</v>
      </c>
      <c r="U2708" t="s">
        <v>313</v>
      </c>
      <c r="V2708" s="33">
        <f t="shared" si="717"/>
        <v>2118.12</v>
      </c>
      <c r="W2708">
        <f t="shared" si="718"/>
        <v>120</v>
      </c>
      <c r="X2708" s="33">
        <f t="shared" si="719"/>
        <v>1691.52</v>
      </c>
      <c r="Y2708" s="33">
        <f t="shared" si="720"/>
        <v>426.6</v>
      </c>
      <c r="Z2708" s="45">
        <f t="shared" si="721"/>
        <v>0.28932431118161384</v>
      </c>
      <c r="AA2708" s="33">
        <f t="shared" si="722"/>
        <v>612.82360999999992</v>
      </c>
      <c r="AB2708" s="45">
        <f t="shared" si="723"/>
        <v>0.36229167257850925</v>
      </c>
      <c r="AC2708" s="33">
        <f>IFERROR($X2708/VLOOKUP(CONCATENATE("USD",C2708),[1]GEINDICE!AR$1:AS$65536,2,0),"")</f>
        <v>284.77247091701878</v>
      </c>
      <c r="AD2708" s="33">
        <f>IFERROR($AA2708/VLOOKUP(CONCATENATE("USD",C2708),[1]GEINDICE!AR$1:AS$65536,2,0),"")</f>
        <v>103.1706947928416</v>
      </c>
      <c r="AE2708" s="33">
        <f>IFERROR($X2708/VLOOKUP(CONCATENATE("EUR",C2708),[1]GEINDICE!AR$1:AS$65536,2,0),"")</f>
        <v>273.89931505740242</v>
      </c>
      <c r="AF2708" s="33">
        <f>IFERROR($AA2708/VLOOKUP(CONCATENATE("EUR",C2708),[1]GEINDICE!AR$1:AS$65536,2,0),"")</f>
        <v>99.231440970254368</v>
      </c>
      <c r="AG2708" s="48" t="str">
        <f>VLOOKUP(E2708,[1]Apresentação!AW$1:AX$65536,2,0)</f>
        <v xml:space="preserve">                    2 - LEATHER AUXILIARIES</v>
      </c>
      <c r="AH2708" s="48" t="str">
        <f t="shared" si="724"/>
        <v xml:space="preserve">         5201000997 - SINCAL MSB BR</v>
      </c>
      <c r="AI2708" s="49" t="str">
        <f t="shared" si="725"/>
        <v xml:space="preserve">     L00079 - BABY LEATHER IND E COM DE COUROS LTDA</v>
      </c>
      <c r="AJ2708" t="str">
        <f t="shared" si="726"/>
        <v xml:space="preserve">     90 - SALES</v>
      </c>
      <c r="AK2708" t="str">
        <f t="shared" si="727"/>
        <v/>
      </c>
      <c r="AL2708">
        <f t="shared" si="728"/>
        <v>1</v>
      </c>
      <c r="AM2708" t="str">
        <f t="shared" si="729"/>
        <v>2025 1</v>
      </c>
      <c r="AN2708" t="str">
        <f t="shared" si="730"/>
        <v xml:space="preserve">BABY </v>
      </c>
    </row>
    <row r="2709" spans="1:40" x14ac:dyDescent="0.35">
      <c r="A2709">
        <v>80974</v>
      </c>
      <c r="B2709" t="s">
        <v>274</v>
      </c>
      <c r="C2709" s="31">
        <v>45680</v>
      </c>
      <c r="D2709" t="s">
        <v>373</v>
      </c>
      <c r="E2709" t="s">
        <v>374</v>
      </c>
      <c r="F2709" t="s">
        <v>638</v>
      </c>
      <c r="G2709" t="s">
        <v>639</v>
      </c>
      <c r="H2709" t="s">
        <v>949</v>
      </c>
      <c r="I2709" t="s">
        <v>950</v>
      </c>
      <c r="J2709">
        <v>120</v>
      </c>
      <c r="K2709">
        <v>2118.12</v>
      </c>
      <c r="L2709">
        <v>1054.6963900000001</v>
      </c>
      <c r="M2709">
        <v>426.6</v>
      </c>
      <c r="N2709">
        <v>17.651</v>
      </c>
      <c r="O2709" s="32">
        <f t="shared" si="714"/>
        <v>1691.52</v>
      </c>
      <c r="P2709" s="32">
        <f t="shared" si="715"/>
        <v>636.82360999999992</v>
      </c>
      <c r="Q2709">
        <v>707917</v>
      </c>
      <c r="R2709" t="s">
        <v>312</v>
      </c>
      <c r="S2709" t="s">
        <v>457</v>
      </c>
      <c r="T2709" t="str">
        <f t="shared" si="716"/>
        <v>VEN</v>
      </c>
      <c r="U2709" t="s">
        <v>437</v>
      </c>
      <c r="V2709" s="33">
        <f t="shared" si="717"/>
        <v>2118.12</v>
      </c>
      <c r="W2709">
        <f t="shared" si="718"/>
        <v>120</v>
      </c>
      <c r="X2709" s="33">
        <f t="shared" si="719"/>
        <v>1691.52</v>
      </c>
      <c r="Y2709" s="33">
        <f t="shared" si="720"/>
        <v>426.6</v>
      </c>
      <c r="Z2709" s="45">
        <f t="shared" si="721"/>
        <v>0.28932431118161384</v>
      </c>
      <c r="AA2709" s="33">
        <f t="shared" si="722"/>
        <v>612.82360999999992</v>
      </c>
      <c r="AB2709" s="45">
        <f t="shared" si="723"/>
        <v>0.36229167257850925</v>
      </c>
      <c r="AC2709" s="33">
        <f>IFERROR($X2709/VLOOKUP(CONCATENATE("USD",C2709),[1]GEINDICE!AR$1:AS$65536,2,0),"")</f>
        <v>284.77247091701878</v>
      </c>
      <c r="AD2709" s="33">
        <f>IFERROR($AA2709/VLOOKUP(CONCATENATE("USD",C2709),[1]GEINDICE!AR$1:AS$65536,2,0),"")</f>
        <v>103.1706947928416</v>
      </c>
      <c r="AE2709" s="33">
        <f>IFERROR($X2709/VLOOKUP(CONCATENATE("EUR",C2709),[1]GEINDICE!AR$1:AS$65536,2,0),"")</f>
        <v>273.89931505740242</v>
      </c>
      <c r="AF2709" s="33">
        <f>IFERROR($AA2709/VLOOKUP(CONCATENATE("EUR",C2709),[1]GEINDICE!AR$1:AS$65536,2,0),"")</f>
        <v>99.231440970254368</v>
      </c>
      <c r="AG2709" s="48" t="str">
        <f>VLOOKUP(E2709,[1]Apresentação!AW$1:AX$65536,2,0)</f>
        <v xml:space="preserve">                    2 - LEATHER AUXILIARIES</v>
      </c>
      <c r="AH2709" s="48" t="str">
        <f t="shared" si="724"/>
        <v xml:space="preserve">         5201000997 - SINCAL MSB BR</v>
      </c>
      <c r="AI2709" s="49" t="str">
        <f t="shared" si="725"/>
        <v xml:space="preserve">     L00032 - PARTNER INDUSTRIA E COMERCIO DE COUROS LTDA</v>
      </c>
      <c r="AJ2709" t="str">
        <f t="shared" si="726"/>
        <v xml:space="preserve">     90 - SALES</v>
      </c>
      <c r="AK2709" t="str">
        <f t="shared" si="727"/>
        <v/>
      </c>
      <c r="AL2709">
        <f t="shared" si="728"/>
        <v>1</v>
      </c>
      <c r="AM2709" t="str">
        <f t="shared" si="729"/>
        <v>2025 1</v>
      </c>
      <c r="AN2709" t="str">
        <f t="shared" si="730"/>
        <v xml:space="preserve">PARTNER </v>
      </c>
    </row>
    <row r="2710" spans="1:40" x14ac:dyDescent="0.35">
      <c r="A2710">
        <v>82617</v>
      </c>
      <c r="B2710" t="s">
        <v>274</v>
      </c>
      <c r="C2710" s="31">
        <v>45810</v>
      </c>
      <c r="D2710" t="s">
        <v>373</v>
      </c>
      <c r="E2710" t="s">
        <v>374</v>
      </c>
      <c r="F2710" t="s">
        <v>462</v>
      </c>
      <c r="G2710" t="s">
        <v>463</v>
      </c>
      <c r="H2710" t="s">
        <v>949</v>
      </c>
      <c r="I2710" t="s">
        <v>950</v>
      </c>
      <c r="J2710">
        <v>600</v>
      </c>
      <c r="K2710">
        <v>11550</v>
      </c>
      <c r="L2710">
        <v>5560.3181400000003</v>
      </c>
      <c r="M2710">
        <v>2326.19</v>
      </c>
      <c r="N2710">
        <v>19.25</v>
      </c>
      <c r="O2710" s="32">
        <f t="shared" si="714"/>
        <v>9223.81</v>
      </c>
      <c r="P2710" s="32">
        <f t="shared" si="715"/>
        <v>3663.4918599999992</v>
      </c>
      <c r="Q2710">
        <v>740170</v>
      </c>
      <c r="R2710" t="s">
        <v>312</v>
      </c>
      <c r="S2710" t="s">
        <v>457</v>
      </c>
      <c r="T2710" t="str">
        <f t="shared" si="716"/>
        <v>VEN</v>
      </c>
      <c r="U2710" t="s">
        <v>437</v>
      </c>
      <c r="V2710" s="33">
        <f t="shared" si="717"/>
        <v>11550</v>
      </c>
      <c r="W2710">
        <f t="shared" si="718"/>
        <v>600</v>
      </c>
      <c r="X2710" s="33">
        <f t="shared" si="719"/>
        <v>9223.81</v>
      </c>
      <c r="Y2710" s="33">
        <f t="shared" si="720"/>
        <v>2326.19</v>
      </c>
      <c r="Z2710" s="45">
        <f t="shared" si="721"/>
        <v>0.30679583203463195</v>
      </c>
      <c r="AA2710" s="33">
        <f t="shared" si="722"/>
        <v>3543.4918599999992</v>
      </c>
      <c r="AB2710" s="45">
        <f t="shared" si="723"/>
        <v>0.38416791542757273</v>
      </c>
      <c r="AC2710" s="33">
        <f>IFERROR($X2710/VLOOKUP(CONCATENATE("USD",C2710),[1]GEINDICE!AR$1:AS$65536,2,0),"")</f>
        <v>1620.0028101234695</v>
      </c>
      <c r="AD2710" s="33">
        <f>IFERROR($AA2710/VLOOKUP(CONCATENATE("USD",C2710),[1]GEINDICE!AR$1:AS$65536,2,0),"")</f>
        <v>622.35310255194315</v>
      </c>
      <c r="AE2710" s="33">
        <f>IFERROR($X2710/VLOOKUP(CONCATENATE("EUR",C2710),[1]GEINDICE!AR$1:AS$65536,2,0),"")</f>
        <v>1417.1944380425596</v>
      </c>
      <c r="AF2710" s="33">
        <f>IFERROR($AA2710/VLOOKUP(CONCATENATE("EUR",C2710),[1]GEINDICE!AR$1:AS$65536,2,0),"")</f>
        <v>544.44063301836047</v>
      </c>
      <c r="AG2710" s="48" t="str">
        <f>VLOOKUP(E2710,[1]Apresentação!AW$1:AX$65536,2,0)</f>
        <v xml:space="preserve">                    2 - LEATHER AUXILIARIES</v>
      </c>
      <c r="AH2710" s="48" t="str">
        <f t="shared" si="724"/>
        <v xml:space="preserve">         5201000997 - SINCAL MSB BR</v>
      </c>
      <c r="AI2710" s="49" t="str">
        <f t="shared" si="725"/>
        <v xml:space="preserve">     L00337 - AMCM IND COM IMP EXP E SERVS TECNICOS LTDA</v>
      </c>
      <c r="AJ2710" t="str">
        <f t="shared" si="726"/>
        <v xml:space="preserve">     90 - SALES</v>
      </c>
      <c r="AK2710" t="str">
        <f t="shared" si="727"/>
        <v/>
      </c>
      <c r="AL2710">
        <f t="shared" si="728"/>
        <v>6</v>
      </c>
      <c r="AM2710" t="str">
        <f t="shared" si="729"/>
        <v>2025 6</v>
      </c>
      <c r="AN2710" t="str">
        <f t="shared" si="730"/>
        <v xml:space="preserve">AMCM </v>
      </c>
    </row>
    <row r="2711" spans="1:40" x14ac:dyDescent="0.35">
      <c r="A2711">
        <v>80986</v>
      </c>
      <c r="B2711" t="s">
        <v>274</v>
      </c>
      <c r="C2711" s="31">
        <v>45680</v>
      </c>
      <c r="D2711" t="s">
        <v>373</v>
      </c>
      <c r="E2711" t="s">
        <v>374</v>
      </c>
      <c r="F2711" t="s">
        <v>458</v>
      </c>
      <c r="G2711" t="s">
        <v>459</v>
      </c>
      <c r="H2711" t="s">
        <v>949</v>
      </c>
      <c r="I2711" t="s">
        <v>950</v>
      </c>
      <c r="J2711">
        <v>600</v>
      </c>
      <c r="K2711">
        <v>11493.210000000001</v>
      </c>
      <c r="L2711">
        <v>5273.4819600000001</v>
      </c>
      <c r="M2711">
        <v>2314.7399999999998</v>
      </c>
      <c r="N2711">
        <v>19.155349999999999</v>
      </c>
      <c r="O2711" s="32">
        <f t="shared" si="714"/>
        <v>9178.4700000000012</v>
      </c>
      <c r="P2711" s="32">
        <f t="shared" si="715"/>
        <v>3904.9880400000011</v>
      </c>
      <c r="Q2711">
        <v>707985</v>
      </c>
      <c r="R2711" t="s">
        <v>312</v>
      </c>
      <c r="S2711" t="s">
        <v>457</v>
      </c>
      <c r="T2711" t="str">
        <f t="shared" si="716"/>
        <v>VEN</v>
      </c>
      <c r="U2711" t="s">
        <v>437</v>
      </c>
      <c r="V2711" s="33">
        <f t="shared" si="717"/>
        <v>11493.210000000001</v>
      </c>
      <c r="W2711">
        <f t="shared" si="718"/>
        <v>600</v>
      </c>
      <c r="X2711" s="33">
        <f t="shared" si="719"/>
        <v>9178.4700000000012</v>
      </c>
      <c r="Y2711" s="33">
        <f t="shared" si="720"/>
        <v>2314.7399999999998</v>
      </c>
      <c r="Z2711" s="45">
        <f t="shared" si="721"/>
        <v>0.32932383903191542</v>
      </c>
      <c r="AA2711" s="33">
        <f t="shared" si="722"/>
        <v>3784.9880400000011</v>
      </c>
      <c r="AB2711" s="45">
        <f t="shared" si="723"/>
        <v>0.41237679482528139</v>
      </c>
      <c r="AC2711" s="33">
        <f>IFERROR($X2711/VLOOKUP(CONCATENATE("USD",C2711),[1]GEINDICE!AR$1:AS$65536,2,0),"")</f>
        <v>1545.2229835519117</v>
      </c>
      <c r="AD2711" s="33">
        <f>IFERROR($AA2711/VLOOKUP(CONCATENATE("USD",C2711),[1]GEINDICE!AR$1:AS$65536,2,0),"")</f>
        <v>637.21410124749582</v>
      </c>
      <c r="AE2711" s="33">
        <f>IFERROR($X2711/VLOOKUP(CONCATENATE("EUR",C2711),[1]GEINDICE!AR$1:AS$65536,2,0),"")</f>
        <v>1486.2234240652883</v>
      </c>
      <c r="AF2711" s="33">
        <f>IFERROR($AA2711/VLOOKUP(CONCATENATE("EUR",C2711),[1]GEINDICE!AR$1:AS$65536,2,0),"")</f>
        <v>612.88405201029866</v>
      </c>
      <c r="AG2711" s="48" t="str">
        <f>VLOOKUP(E2711,[1]Apresentação!AW$1:AX$65536,2,0)</f>
        <v xml:space="preserve">                    2 - LEATHER AUXILIARIES</v>
      </c>
      <c r="AH2711" s="48" t="str">
        <f t="shared" si="724"/>
        <v xml:space="preserve">         5201000997 - SINCAL MSB BR</v>
      </c>
      <c r="AI2711" s="49" t="str">
        <f t="shared" si="725"/>
        <v xml:space="preserve">     L00052 - CURTUME RUSAN LTDA</v>
      </c>
      <c r="AJ2711" t="str">
        <f t="shared" si="726"/>
        <v xml:space="preserve">     90 - SALES</v>
      </c>
      <c r="AK2711" t="str">
        <f t="shared" si="727"/>
        <v/>
      </c>
      <c r="AL2711">
        <f t="shared" si="728"/>
        <v>1</v>
      </c>
      <c r="AM2711" t="str">
        <f t="shared" si="729"/>
        <v>2025 1</v>
      </c>
      <c r="AN2711" t="str">
        <f t="shared" si="730"/>
        <v xml:space="preserve">CURTUME </v>
      </c>
    </row>
    <row r="2712" spans="1:40" x14ac:dyDescent="0.35">
      <c r="A2712">
        <v>81396</v>
      </c>
      <c r="B2712" t="s">
        <v>274</v>
      </c>
      <c r="C2712" s="31">
        <v>45713</v>
      </c>
      <c r="D2712" t="s">
        <v>373</v>
      </c>
      <c r="E2712" t="s">
        <v>374</v>
      </c>
      <c r="F2712" t="s">
        <v>638</v>
      </c>
      <c r="G2712" t="s">
        <v>639</v>
      </c>
      <c r="H2712" t="s">
        <v>949</v>
      </c>
      <c r="I2712" t="s">
        <v>950</v>
      </c>
      <c r="J2712">
        <v>120</v>
      </c>
      <c r="K2712">
        <v>2118.12</v>
      </c>
      <c r="L2712">
        <v>1070.8241499999999</v>
      </c>
      <c r="M2712">
        <v>426.6</v>
      </c>
      <c r="N2712">
        <v>17.651</v>
      </c>
      <c r="O2712" s="32">
        <f t="shared" si="714"/>
        <v>1691.52</v>
      </c>
      <c r="P2712" s="32">
        <f t="shared" si="715"/>
        <v>620.69585000000006</v>
      </c>
      <c r="Q2712">
        <v>711236</v>
      </c>
      <c r="R2712" t="s">
        <v>312</v>
      </c>
      <c r="S2712" t="s">
        <v>457</v>
      </c>
      <c r="T2712" t="str">
        <f t="shared" si="716"/>
        <v>VEN</v>
      </c>
      <c r="U2712" t="s">
        <v>437</v>
      </c>
      <c r="V2712" s="33">
        <f t="shared" si="717"/>
        <v>2118.12</v>
      </c>
      <c r="W2712">
        <f t="shared" si="718"/>
        <v>120</v>
      </c>
      <c r="X2712" s="33">
        <f t="shared" si="719"/>
        <v>1691.52</v>
      </c>
      <c r="Y2712" s="33">
        <f t="shared" si="720"/>
        <v>426.6</v>
      </c>
      <c r="Z2712" s="45">
        <f t="shared" si="721"/>
        <v>0.28171012501652415</v>
      </c>
      <c r="AA2712" s="33">
        <f t="shared" si="722"/>
        <v>596.69585000000006</v>
      </c>
      <c r="AB2712" s="45">
        <f t="shared" si="723"/>
        <v>0.35275719471244804</v>
      </c>
      <c r="AC2712" s="33">
        <f>IFERROR($X2712/VLOOKUP(CONCATENATE("USD",C2712),[1]GEINDICE!AR$1:AS$65536,2,0),"")</f>
        <v>292.75688398899251</v>
      </c>
      <c r="AD2712" s="33">
        <f>IFERROR($AA2712/VLOOKUP(CONCATENATE("USD",C2712),[1]GEINDICE!AR$1:AS$65536,2,0),"")</f>
        <v>103.27209712871458</v>
      </c>
      <c r="AE2712" s="33">
        <f>IFERROR($X2712/VLOOKUP(CONCATENATE("EUR",C2712),[1]GEINDICE!AR$1:AS$65536,2,0),"")</f>
        <v>278.87101028752306</v>
      </c>
      <c r="AF2712" s="33">
        <f>IFERROR($AA2712/VLOOKUP(CONCATENATE("EUR",C2712),[1]GEINDICE!AR$1:AS$65536,2,0),"")</f>
        <v>98.373755275652869</v>
      </c>
      <c r="AG2712" s="48" t="str">
        <f>VLOOKUP(E2712,[1]Apresentação!AW$1:AX$65536,2,0)</f>
        <v xml:space="preserve">                    2 - LEATHER AUXILIARIES</v>
      </c>
      <c r="AH2712" s="48" t="str">
        <f t="shared" si="724"/>
        <v xml:space="preserve">         5201000997 - SINCAL MSB BR</v>
      </c>
      <c r="AI2712" s="49" t="str">
        <f t="shared" si="725"/>
        <v xml:space="preserve">     L00032 - PARTNER INDUSTRIA E COMERCIO DE COUROS LTDA</v>
      </c>
      <c r="AJ2712" t="str">
        <f t="shared" si="726"/>
        <v xml:space="preserve">     90 - SALES</v>
      </c>
      <c r="AK2712" t="str">
        <f t="shared" si="727"/>
        <v/>
      </c>
      <c r="AL2712">
        <f t="shared" si="728"/>
        <v>2</v>
      </c>
      <c r="AM2712" t="str">
        <f t="shared" si="729"/>
        <v>2025 2</v>
      </c>
      <c r="AN2712" t="str">
        <f t="shared" si="730"/>
        <v xml:space="preserve">PARTNER </v>
      </c>
    </row>
    <row r="2713" spans="1:40" x14ac:dyDescent="0.35">
      <c r="A2713">
        <v>82010</v>
      </c>
      <c r="B2713" t="s">
        <v>274</v>
      </c>
      <c r="C2713" s="31">
        <v>45758</v>
      </c>
      <c r="D2713" t="s">
        <v>373</v>
      </c>
      <c r="E2713" t="s">
        <v>374</v>
      </c>
      <c r="F2713" t="s">
        <v>797</v>
      </c>
      <c r="G2713" t="s">
        <v>798</v>
      </c>
      <c r="H2713" t="s">
        <v>949</v>
      </c>
      <c r="I2713" t="s">
        <v>950</v>
      </c>
      <c r="J2713">
        <v>120</v>
      </c>
      <c r="K2713">
        <v>2217.52</v>
      </c>
      <c r="L2713">
        <v>1118.97677</v>
      </c>
      <c r="M2713">
        <v>446.62</v>
      </c>
      <c r="N2713">
        <v>18.47935</v>
      </c>
      <c r="O2713" s="32">
        <f t="shared" si="714"/>
        <v>1770.9</v>
      </c>
      <c r="P2713" s="32">
        <f t="shared" si="715"/>
        <v>651.9232300000001</v>
      </c>
      <c r="Q2713">
        <v>728419</v>
      </c>
      <c r="R2713" t="s">
        <v>312</v>
      </c>
      <c r="S2713" t="s">
        <v>457</v>
      </c>
      <c r="T2713" t="str">
        <f t="shared" si="716"/>
        <v>VEN</v>
      </c>
      <c r="U2713" t="s">
        <v>437</v>
      </c>
      <c r="V2713" s="33">
        <f t="shared" si="717"/>
        <v>2217.52</v>
      </c>
      <c r="W2713">
        <f t="shared" si="718"/>
        <v>120</v>
      </c>
      <c r="X2713" s="33">
        <f t="shared" si="719"/>
        <v>1770.9</v>
      </c>
      <c r="Y2713" s="33">
        <f t="shared" si="720"/>
        <v>446.62</v>
      </c>
      <c r="Z2713" s="45">
        <f t="shared" si="721"/>
        <v>0.28316462985677698</v>
      </c>
      <c r="AA2713" s="33">
        <f t="shared" si="722"/>
        <v>627.9232300000001</v>
      </c>
      <c r="AB2713" s="45">
        <f t="shared" si="723"/>
        <v>0.35457859280591791</v>
      </c>
      <c r="AC2713" s="33">
        <f>IFERROR($X2713/VLOOKUP(CONCATENATE("USD",C2713),[1]GEINDICE!AR$1:AS$65536,2,0),"")</f>
        <v>301.496501353491</v>
      </c>
      <c r="AD2713" s="33">
        <f>IFERROR($AA2713/VLOOKUP(CONCATENATE("USD",C2713),[1]GEINDICE!AR$1:AS$65536,2,0),"")</f>
        <v>106.90420518582836</v>
      </c>
      <c r="AE2713" s="33">
        <f>IFERROR($X2713/VLOOKUP(CONCATENATE("EUR",C2713),[1]GEINDICE!AR$1:AS$65536,2,0),"")</f>
        <v>266.26871955253506</v>
      </c>
      <c r="AF2713" s="33">
        <f>IFERROR($AA2713/VLOOKUP(CONCATENATE("EUR",C2713),[1]GEINDICE!AR$1:AS$65536,2,0),"")</f>
        <v>94.413187887171475</v>
      </c>
      <c r="AG2713" s="48" t="str">
        <f>VLOOKUP(E2713,[1]Apresentação!AW$1:AX$65536,2,0)</f>
        <v xml:space="preserve">                    2 - LEATHER AUXILIARIES</v>
      </c>
      <c r="AH2713" s="48" t="str">
        <f t="shared" si="724"/>
        <v xml:space="preserve">         5201000997 - SINCAL MSB BR</v>
      </c>
      <c r="AI2713" s="49" t="str">
        <f t="shared" si="725"/>
        <v xml:space="preserve">     L00494 - COURO E ARTE CURTIMENTO E TAPECARIA LTDA</v>
      </c>
      <c r="AJ2713" t="str">
        <f t="shared" si="726"/>
        <v xml:space="preserve">     90 - SALES</v>
      </c>
      <c r="AK2713" t="str">
        <f t="shared" si="727"/>
        <v/>
      </c>
      <c r="AL2713">
        <f t="shared" si="728"/>
        <v>4</v>
      </c>
      <c r="AM2713" t="str">
        <f t="shared" si="729"/>
        <v>2025 4</v>
      </c>
      <c r="AN2713" t="str">
        <f t="shared" si="730"/>
        <v xml:space="preserve">COURO </v>
      </c>
    </row>
    <row r="2714" spans="1:40" x14ac:dyDescent="0.35">
      <c r="A2714">
        <v>82013</v>
      </c>
      <c r="B2714" t="s">
        <v>274</v>
      </c>
      <c r="C2714" s="31">
        <v>45758</v>
      </c>
      <c r="D2714" t="s">
        <v>373</v>
      </c>
      <c r="E2714" t="s">
        <v>374</v>
      </c>
      <c r="F2714" t="s">
        <v>638</v>
      </c>
      <c r="G2714" t="s">
        <v>639</v>
      </c>
      <c r="H2714" t="s">
        <v>949</v>
      </c>
      <c r="I2714" t="s">
        <v>950</v>
      </c>
      <c r="J2714">
        <v>120</v>
      </c>
      <c r="K2714">
        <v>2118.12</v>
      </c>
      <c r="L2714">
        <v>1118.97677</v>
      </c>
      <c r="M2714">
        <v>426.6</v>
      </c>
      <c r="N2714">
        <v>17.651</v>
      </c>
      <c r="O2714" s="32">
        <f t="shared" si="714"/>
        <v>1691.52</v>
      </c>
      <c r="P2714" s="32">
        <f t="shared" si="715"/>
        <v>572.54322999999999</v>
      </c>
      <c r="Q2714">
        <v>728430</v>
      </c>
      <c r="R2714" t="s">
        <v>312</v>
      </c>
      <c r="S2714" t="s">
        <v>457</v>
      </c>
      <c r="T2714" t="str">
        <f t="shared" si="716"/>
        <v>VEN</v>
      </c>
      <c r="U2714" t="s">
        <v>437</v>
      </c>
      <c r="V2714" s="33">
        <f t="shared" si="717"/>
        <v>2118.12</v>
      </c>
      <c r="W2714">
        <f t="shared" si="718"/>
        <v>120</v>
      </c>
      <c r="X2714" s="33">
        <f t="shared" si="719"/>
        <v>1691.52</v>
      </c>
      <c r="Y2714" s="33">
        <f t="shared" si="720"/>
        <v>426.6</v>
      </c>
      <c r="Z2714" s="45">
        <f t="shared" si="721"/>
        <v>0.25897646497837706</v>
      </c>
      <c r="AA2714" s="33">
        <f t="shared" si="722"/>
        <v>548.54322999999999</v>
      </c>
      <c r="AB2714" s="45">
        <f t="shared" si="723"/>
        <v>0.32429012367574728</v>
      </c>
      <c r="AC2714" s="33">
        <f>IFERROR($X2714/VLOOKUP(CONCATENATE("USD",C2714),[1]GEINDICE!AR$1:AS$65536,2,0),"")</f>
        <v>287.98202155370547</v>
      </c>
      <c r="AD2714" s="33">
        <f>IFERROR($AA2714/VLOOKUP(CONCATENATE("USD",C2714),[1]GEINDICE!AR$1:AS$65536,2,0),"")</f>
        <v>93.389725386042869</v>
      </c>
      <c r="AE2714" s="33">
        <f>IFERROR($X2714/VLOOKUP(CONCATENATE("EUR",C2714),[1]GEINDICE!AR$1:AS$65536,2,0),"")</f>
        <v>254.33331328561977</v>
      </c>
      <c r="AF2714" s="33">
        <f>IFERROR($AA2714/VLOOKUP(CONCATENATE("EUR",C2714),[1]GEINDICE!AR$1:AS$65536,2,0),"")</f>
        <v>82.477781620256209</v>
      </c>
      <c r="AG2714" s="48" t="str">
        <f>VLOOKUP(E2714,[1]Apresentação!AW$1:AX$65536,2,0)</f>
        <v xml:space="preserve">                    2 - LEATHER AUXILIARIES</v>
      </c>
      <c r="AH2714" s="48" t="str">
        <f t="shared" si="724"/>
        <v xml:space="preserve">         5201000997 - SINCAL MSB BR</v>
      </c>
      <c r="AI2714" s="49" t="str">
        <f t="shared" si="725"/>
        <v xml:space="preserve">     L00032 - PARTNER INDUSTRIA E COMERCIO DE COUROS LTDA</v>
      </c>
      <c r="AJ2714" t="str">
        <f t="shared" si="726"/>
        <v xml:space="preserve">     90 - SALES</v>
      </c>
      <c r="AK2714" t="str">
        <f t="shared" si="727"/>
        <v/>
      </c>
      <c r="AL2714">
        <f t="shared" si="728"/>
        <v>4</v>
      </c>
      <c r="AM2714" t="str">
        <f t="shared" si="729"/>
        <v>2025 4</v>
      </c>
      <c r="AN2714" t="str">
        <f t="shared" si="730"/>
        <v xml:space="preserve">PARTNER </v>
      </c>
    </row>
    <row r="2715" spans="1:40" x14ac:dyDescent="0.35">
      <c r="A2715">
        <v>82323</v>
      </c>
      <c r="B2715" t="s">
        <v>274</v>
      </c>
      <c r="C2715" s="31">
        <v>45785</v>
      </c>
      <c r="D2715" t="s">
        <v>373</v>
      </c>
      <c r="E2715" t="s">
        <v>374</v>
      </c>
      <c r="F2715" t="s">
        <v>447</v>
      </c>
      <c r="G2715" t="s">
        <v>448</v>
      </c>
      <c r="H2715" t="s">
        <v>949</v>
      </c>
      <c r="I2715" t="s">
        <v>950</v>
      </c>
      <c r="J2715">
        <v>240</v>
      </c>
      <c r="K2715">
        <v>3784.32</v>
      </c>
      <c r="L2715">
        <v>2257.8779599999998</v>
      </c>
      <c r="M2715">
        <v>762.17</v>
      </c>
      <c r="N2715">
        <v>15.768000000000001</v>
      </c>
      <c r="O2715" s="32">
        <f t="shared" si="714"/>
        <v>3022.15</v>
      </c>
      <c r="P2715" s="32">
        <f t="shared" si="715"/>
        <v>764.27204000000029</v>
      </c>
      <c r="Q2715">
        <v>738056</v>
      </c>
      <c r="R2715" t="s">
        <v>312</v>
      </c>
      <c r="S2715" t="s">
        <v>457</v>
      </c>
      <c r="T2715" t="str">
        <f t="shared" si="716"/>
        <v>VEN</v>
      </c>
      <c r="U2715" t="s">
        <v>437</v>
      </c>
      <c r="V2715" s="33">
        <f t="shared" si="717"/>
        <v>3784.32</v>
      </c>
      <c r="W2715">
        <f t="shared" si="718"/>
        <v>240</v>
      </c>
      <c r="X2715" s="33">
        <f t="shared" si="719"/>
        <v>3022.15</v>
      </c>
      <c r="Y2715" s="33">
        <f t="shared" si="720"/>
        <v>762.17</v>
      </c>
      <c r="Z2715" s="45">
        <f t="shared" si="721"/>
        <v>0.1892736449348893</v>
      </c>
      <c r="AA2715" s="33">
        <f t="shared" si="722"/>
        <v>716.27204000000029</v>
      </c>
      <c r="AB2715" s="45">
        <f t="shared" si="723"/>
        <v>0.23700744172195301</v>
      </c>
      <c r="AC2715" s="33">
        <f>IFERROR($X2715/VLOOKUP(CONCATENATE("USD",C2715),[1]GEINDICE!AR$1:AS$65536,2,0),"")</f>
        <v>531.50721069293002</v>
      </c>
      <c r="AD2715" s="33">
        <f>IFERROR($AA2715/VLOOKUP(CONCATENATE("USD",C2715),[1]GEINDICE!AR$1:AS$65536,2,0),"")</f>
        <v>125.97116426310241</v>
      </c>
      <c r="AE2715" s="33">
        <f>IFERROR($X2715/VLOOKUP(CONCATENATE("EUR",C2715),[1]GEINDICE!AR$1:AS$65536,2,0),"")</f>
        <v>472.49147931584378</v>
      </c>
      <c r="AF2715" s="33">
        <f>IFERROR($AA2715/VLOOKUP(CONCATENATE("EUR",C2715),[1]GEINDICE!AR$1:AS$65536,2,0),"")</f>
        <v>111.9839967480692</v>
      </c>
      <c r="AG2715" s="48" t="str">
        <f>VLOOKUP(E2715,[1]Apresentação!AW$1:AX$65536,2,0)</f>
        <v xml:space="preserve">                    2 - LEATHER AUXILIARIES</v>
      </c>
      <c r="AH2715" s="48" t="str">
        <f t="shared" si="724"/>
        <v xml:space="preserve">         5201000997 - SINCAL MSB BR</v>
      </c>
      <c r="AI2715" s="49" t="str">
        <f t="shared" si="725"/>
        <v xml:space="preserve">     L00016 - A BUHLER SA CURTUME</v>
      </c>
      <c r="AJ2715" t="str">
        <f t="shared" si="726"/>
        <v xml:space="preserve">     90 - SALES</v>
      </c>
      <c r="AK2715" t="str">
        <f t="shared" si="727"/>
        <v/>
      </c>
      <c r="AL2715">
        <f t="shared" si="728"/>
        <v>5</v>
      </c>
      <c r="AM2715" t="str">
        <f t="shared" si="729"/>
        <v>2025 5</v>
      </c>
      <c r="AN2715" t="str">
        <f t="shared" si="730"/>
        <v xml:space="preserve">A </v>
      </c>
    </row>
    <row r="2716" spans="1:40" x14ac:dyDescent="0.35">
      <c r="A2716">
        <v>81398</v>
      </c>
      <c r="B2716" t="s">
        <v>274</v>
      </c>
      <c r="C2716" s="31">
        <v>45713</v>
      </c>
      <c r="D2716" t="s">
        <v>373</v>
      </c>
      <c r="E2716" t="s">
        <v>374</v>
      </c>
      <c r="F2716" t="s">
        <v>642</v>
      </c>
      <c r="G2716" t="s">
        <v>643</v>
      </c>
      <c r="H2716" t="s">
        <v>949</v>
      </c>
      <c r="I2716" t="s">
        <v>950</v>
      </c>
      <c r="J2716">
        <v>120</v>
      </c>
      <c r="K2716">
        <v>2088.6</v>
      </c>
      <c r="L2716">
        <v>1070.8241499999999</v>
      </c>
      <c r="M2716">
        <v>420.65</v>
      </c>
      <c r="N2716">
        <v>17.405000000000001</v>
      </c>
      <c r="O2716" s="32">
        <f t="shared" si="714"/>
        <v>1667.9499999999998</v>
      </c>
      <c r="P2716" s="32">
        <f t="shared" si="715"/>
        <v>597.1258499999999</v>
      </c>
      <c r="Q2716">
        <v>711259</v>
      </c>
      <c r="R2716" t="s">
        <v>312</v>
      </c>
      <c r="S2716" t="s">
        <v>457</v>
      </c>
      <c r="T2716" t="str">
        <f t="shared" si="716"/>
        <v>VEN</v>
      </c>
      <c r="U2716" t="s">
        <v>313</v>
      </c>
      <c r="V2716" s="33">
        <f t="shared" si="717"/>
        <v>2088.6</v>
      </c>
      <c r="W2716">
        <f t="shared" si="718"/>
        <v>120</v>
      </c>
      <c r="X2716" s="33">
        <f t="shared" si="719"/>
        <v>1667.9499999999998</v>
      </c>
      <c r="Y2716" s="33">
        <f t="shared" si="720"/>
        <v>420.65</v>
      </c>
      <c r="Z2716" s="45">
        <f t="shared" si="721"/>
        <v>0.27440670784257393</v>
      </c>
      <c r="AA2716" s="33">
        <f t="shared" si="722"/>
        <v>573.1258499999999</v>
      </c>
      <c r="AB2716" s="45">
        <f t="shared" si="723"/>
        <v>0.34361092958422013</v>
      </c>
      <c r="AC2716" s="33">
        <f>IFERROR($X2716/VLOOKUP(CONCATENATE("USD",C2716),[1]GEINDICE!AR$1:AS$65536,2,0),"")</f>
        <v>288.67754720573214</v>
      </c>
      <c r="AD2716" s="33">
        <f>IFERROR($AA2716/VLOOKUP(CONCATENATE("USD",C2716),[1]GEINDICE!AR$1:AS$65536,2,0),"")</f>
        <v>99.192760345454204</v>
      </c>
      <c r="AE2716" s="33">
        <f>IFERROR($X2716/VLOOKUP(CONCATENATE("EUR",C2716),[1]GEINDICE!AR$1:AS$65536,2,0),"")</f>
        <v>274.98516222632549</v>
      </c>
      <c r="AF2716" s="33">
        <f>IFERROR($AA2716/VLOOKUP(CONCATENATE("EUR",C2716),[1]GEINDICE!AR$1:AS$65536,2,0),"")</f>
        <v>94.487907214455277</v>
      </c>
      <c r="AG2716" s="48" t="str">
        <f>VLOOKUP(E2716,[1]Apresentação!AW$1:AX$65536,2,0)</f>
        <v xml:space="preserve">                    2 - LEATHER AUXILIARIES</v>
      </c>
      <c r="AH2716" s="48" t="str">
        <f t="shared" si="724"/>
        <v xml:space="preserve">         5201000997 - SINCAL MSB BR</v>
      </c>
      <c r="AI2716" s="49" t="str">
        <f t="shared" si="725"/>
        <v xml:space="preserve">     L00281 - ICL BENEFICIAMENTO DE COUROS LTDA.</v>
      </c>
      <c r="AJ2716" t="str">
        <f t="shared" si="726"/>
        <v xml:space="preserve">     90 - SALES</v>
      </c>
      <c r="AK2716" t="str">
        <f t="shared" si="727"/>
        <v/>
      </c>
      <c r="AL2716">
        <f t="shared" si="728"/>
        <v>2</v>
      </c>
      <c r="AM2716" t="str">
        <f t="shared" si="729"/>
        <v>2025 2</v>
      </c>
      <c r="AN2716" t="str">
        <f t="shared" si="730"/>
        <v xml:space="preserve">ICL </v>
      </c>
    </row>
    <row r="2717" spans="1:40" x14ac:dyDescent="0.35">
      <c r="A2717">
        <v>82378</v>
      </c>
      <c r="B2717" t="s">
        <v>274</v>
      </c>
      <c r="C2717" s="31">
        <v>45789</v>
      </c>
      <c r="D2717" t="s">
        <v>373</v>
      </c>
      <c r="E2717" t="s">
        <v>374</v>
      </c>
      <c r="F2717" t="s">
        <v>458</v>
      </c>
      <c r="G2717" t="s">
        <v>459</v>
      </c>
      <c r="H2717" t="s">
        <v>949</v>
      </c>
      <c r="I2717" t="s">
        <v>950</v>
      </c>
      <c r="J2717">
        <v>840</v>
      </c>
      <c r="K2717">
        <v>15237.630000000001</v>
      </c>
      <c r="L2717">
        <v>7961.7232700000004</v>
      </c>
      <c r="M2717">
        <v>3068.88</v>
      </c>
      <c r="N2717">
        <v>18.140029999999999</v>
      </c>
      <c r="O2717" s="32">
        <f t="shared" si="714"/>
        <v>12168.75</v>
      </c>
      <c r="P2717" s="32">
        <f t="shared" si="715"/>
        <v>4207.0267299999996</v>
      </c>
      <c r="Q2717">
        <v>738477</v>
      </c>
      <c r="R2717" t="s">
        <v>312</v>
      </c>
      <c r="S2717" t="s">
        <v>457</v>
      </c>
      <c r="T2717" t="str">
        <f t="shared" si="716"/>
        <v>VEN</v>
      </c>
      <c r="U2717" t="s">
        <v>437</v>
      </c>
      <c r="V2717" s="33">
        <f t="shared" si="717"/>
        <v>15237.630000000001</v>
      </c>
      <c r="W2717">
        <f t="shared" si="718"/>
        <v>840</v>
      </c>
      <c r="X2717" s="33">
        <f t="shared" si="719"/>
        <v>12168.75</v>
      </c>
      <c r="Y2717" s="33">
        <f t="shared" si="720"/>
        <v>3068.88</v>
      </c>
      <c r="Z2717" s="45">
        <f t="shared" si="721"/>
        <v>0.26506922205093569</v>
      </c>
      <c r="AA2717" s="33">
        <f t="shared" si="722"/>
        <v>4039.0267299999996</v>
      </c>
      <c r="AB2717" s="45">
        <f t="shared" si="723"/>
        <v>0.3319179644581407</v>
      </c>
      <c r="AC2717" s="33">
        <f>IFERROR($X2717/VLOOKUP(CONCATENATE("USD",C2717),[1]GEINDICE!AR$1:AS$65536,2,0),"")</f>
        <v>2141.5560874309249</v>
      </c>
      <c r="AD2717" s="33">
        <f>IFERROR($AA2717/VLOOKUP(CONCATENATE("USD",C2717),[1]GEINDICE!AR$1:AS$65536,2,0),"")</f>
        <v>710.82093731301245</v>
      </c>
      <c r="AE2717" s="33">
        <f>IFERROR($X2717/VLOOKUP(CONCATENATE("EUR",C2717),[1]GEINDICE!AR$1:AS$65536,2,0),"")</f>
        <v>1928.2726163500085</v>
      </c>
      <c r="AF2717" s="33">
        <f>IFERROR($AA2717/VLOOKUP(CONCATENATE("EUR",C2717),[1]GEINDICE!AR$1:AS$65536,2,0),"")</f>
        <v>640.02832173926811</v>
      </c>
      <c r="AG2717" s="48" t="str">
        <f>VLOOKUP(E2717,[1]Apresentação!AW$1:AX$65536,2,0)</f>
        <v xml:space="preserve">                    2 - LEATHER AUXILIARIES</v>
      </c>
      <c r="AH2717" s="48" t="str">
        <f t="shared" si="724"/>
        <v xml:space="preserve">         5201000997 - SINCAL MSB BR</v>
      </c>
      <c r="AI2717" s="49" t="str">
        <f t="shared" si="725"/>
        <v xml:space="preserve">     L00052 - CURTUME RUSAN LTDA</v>
      </c>
      <c r="AJ2717" t="str">
        <f t="shared" si="726"/>
        <v xml:space="preserve">     90 - SALES</v>
      </c>
      <c r="AK2717" t="str">
        <f t="shared" si="727"/>
        <v/>
      </c>
      <c r="AL2717">
        <f t="shared" si="728"/>
        <v>5</v>
      </c>
      <c r="AM2717" t="str">
        <f t="shared" si="729"/>
        <v>2025 5</v>
      </c>
      <c r="AN2717" t="str">
        <f t="shared" si="730"/>
        <v xml:space="preserve">CURTUME </v>
      </c>
    </row>
    <row r="2718" spans="1:40" x14ac:dyDescent="0.35">
      <c r="A2718">
        <v>82379</v>
      </c>
      <c r="B2718" t="s">
        <v>274</v>
      </c>
      <c r="C2718" s="31">
        <v>45789</v>
      </c>
      <c r="D2718" t="s">
        <v>373</v>
      </c>
      <c r="E2718" t="s">
        <v>374</v>
      </c>
      <c r="F2718" t="s">
        <v>640</v>
      </c>
      <c r="G2718" t="s">
        <v>641</v>
      </c>
      <c r="H2718" t="s">
        <v>949</v>
      </c>
      <c r="I2718" t="s">
        <v>950</v>
      </c>
      <c r="J2718">
        <v>120</v>
      </c>
      <c r="K2718">
        <v>2118.12</v>
      </c>
      <c r="L2718">
        <v>1137.38904</v>
      </c>
      <c r="M2718">
        <v>426.6</v>
      </c>
      <c r="N2718">
        <v>17.651</v>
      </c>
      <c r="O2718" s="32">
        <f t="shared" si="714"/>
        <v>1691.52</v>
      </c>
      <c r="P2718" s="32">
        <f t="shared" si="715"/>
        <v>554.13095999999996</v>
      </c>
      <c r="Q2718">
        <v>738478</v>
      </c>
      <c r="R2718" t="s">
        <v>312</v>
      </c>
      <c r="S2718" t="s">
        <v>457</v>
      </c>
      <c r="T2718" t="str">
        <f t="shared" si="716"/>
        <v>VEN</v>
      </c>
      <c r="U2718" t="s">
        <v>437</v>
      </c>
      <c r="V2718" s="33">
        <f t="shared" si="717"/>
        <v>2118.12</v>
      </c>
      <c r="W2718">
        <f t="shared" si="718"/>
        <v>120</v>
      </c>
      <c r="X2718" s="33">
        <f t="shared" si="719"/>
        <v>1691.52</v>
      </c>
      <c r="Y2718" s="33">
        <f t="shared" si="720"/>
        <v>426.6</v>
      </c>
      <c r="Z2718" s="45">
        <f t="shared" si="721"/>
        <v>0.25028372330179594</v>
      </c>
      <c r="AA2718" s="33">
        <f t="shared" si="722"/>
        <v>530.13095999999996</v>
      </c>
      <c r="AB2718" s="45">
        <f t="shared" si="723"/>
        <v>0.31340507945516455</v>
      </c>
      <c r="AC2718" s="33">
        <f>IFERROR($X2718/VLOOKUP(CONCATENATE("USD",C2718),[1]GEINDICE!AR$1:AS$65536,2,0),"")</f>
        <v>297.68751539896522</v>
      </c>
      <c r="AD2718" s="33">
        <f>IFERROR($AA2718/VLOOKUP(CONCATENATE("USD",C2718),[1]GEINDICE!AR$1:AS$65536,2,0),"")</f>
        <v>93.296779416423206</v>
      </c>
      <c r="AE2718" s="33">
        <f>IFERROR($X2718/VLOOKUP(CONCATENATE("EUR",C2718),[1]GEINDICE!AR$1:AS$65536,2,0),"")</f>
        <v>268.03999556309122</v>
      </c>
      <c r="AF2718" s="33">
        <f>IFERROR($AA2718/VLOOKUP(CONCATENATE("EUR",C2718),[1]GEINDICE!AR$1:AS$65536,2,0),"")</f>
        <v>84.005096106612569</v>
      </c>
      <c r="AG2718" s="48" t="str">
        <f>VLOOKUP(E2718,[1]Apresentação!AW$1:AX$65536,2,0)</f>
        <v xml:space="preserve">                    2 - LEATHER AUXILIARIES</v>
      </c>
      <c r="AH2718" s="48" t="str">
        <f t="shared" si="724"/>
        <v xml:space="preserve">         5201000997 - SINCAL MSB BR</v>
      </c>
      <c r="AI2718" s="49" t="str">
        <f t="shared" si="725"/>
        <v xml:space="preserve">     L00079 - BABY LEATHER IND E COM DE COUROS LTDA</v>
      </c>
      <c r="AJ2718" t="str">
        <f t="shared" si="726"/>
        <v xml:space="preserve">     90 - SALES</v>
      </c>
      <c r="AK2718" t="str">
        <f t="shared" si="727"/>
        <v/>
      </c>
      <c r="AL2718">
        <f t="shared" si="728"/>
        <v>5</v>
      </c>
      <c r="AM2718" t="str">
        <f t="shared" si="729"/>
        <v>2025 5</v>
      </c>
      <c r="AN2718" t="str">
        <f t="shared" si="730"/>
        <v xml:space="preserve">BABY </v>
      </c>
    </row>
    <row r="2719" spans="1:40" x14ac:dyDescent="0.35">
      <c r="A2719">
        <v>81524</v>
      </c>
      <c r="B2719" t="s">
        <v>274</v>
      </c>
      <c r="C2719" s="31">
        <v>45722</v>
      </c>
      <c r="D2719" t="s">
        <v>373</v>
      </c>
      <c r="E2719" t="s">
        <v>374</v>
      </c>
      <c r="F2719" t="s">
        <v>447</v>
      </c>
      <c r="G2719" t="s">
        <v>448</v>
      </c>
      <c r="H2719" t="s">
        <v>949</v>
      </c>
      <c r="I2719" t="s">
        <v>950</v>
      </c>
      <c r="J2719">
        <v>240</v>
      </c>
      <c r="K2719">
        <v>3784.32</v>
      </c>
      <c r="L2719">
        <v>2181.24116</v>
      </c>
      <c r="M2719">
        <v>762.17</v>
      </c>
      <c r="N2719">
        <v>15.768000000000001</v>
      </c>
      <c r="O2719" s="32">
        <f t="shared" si="714"/>
        <v>3022.15</v>
      </c>
      <c r="P2719" s="32">
        <f t="shared" si="715"/>
        <v>840.90884000000005</v>
      </c>
      <c r="Q2719">
        <v>714652</v>
      </c>
      <c r="R2719" t="s">
        <v>312</v>
      </c>
      <c r="S2719" t="s">
        <v>457</v>
      </c>
      <c r="T2719" t="str">
        <f t="shared" si="716"/>
        <v>VEN</v>
      </c>
      <c r="U2719" t="s">
        <v>313</v>
      </c>
      <c r="V2719" s="33">
        <f t="shared" si="717"/>
        <v>3784.32</v>
      </c>
      <c r="W2719">
        <f t="shared" si="718"/>
        <v>240</v>
      </c>
      <c r="X2719" s="33">
        <f t="shared" si="719"/>
        <v>3022.15</v>
      </c>
      <c r="Y2719" s="33">
        <f t="shared" si="720"/>
        <v>762.17</v>
      </c>
      <c r="Z2719" s="45">
        <f t="shared" si="721"/>
        <v>0.20952478648740064</v>
      </c>
      <c r="AA2719" s="33">
        <f t="shared" si="722"/>
        <v>792.90884000000005</v>
      </c>
      <c r="AB2719" s="45">
        <f t="shared" si="723"/>
        <v>0.26236581241831147</v>
      </c>
      <c r="AC2719" s="33">
        <f>IFERROR($X2719/VLOOKUP(CONCATENATE("USD",C2719),[1]GEINDICE!AR$1:AS$65536,2,0),"")</f>
        <v>525.69187148845867</v>
      </c>
      <c r="AD2719" s="33">
        <f>IFERROR($AA2719/VLOOKUP(CONCATENATE("USD",C2719),[1]GEINDICE!AR$1:AS$65536,2,0),"")</f>
        <v>137.92357494477204</v>
      </c>
      <c r="AE2719" s="33">
        <f>IFERROR($X2719/VLOOKUP(CONCATENATE("EUR",C2719),[1]GEINDICE!AR$1:AS$65536,2,0),"")</f>
        <v>485.93870594288649</v>
      </c>
      <c r="AF2719" s="33">
        <f>IFERROR($AA2719/VLOOKUP(CONCATENATE("EUR",C2719),[1]GEINDICE!AR$1:AS$65536,2,0),"")</f>
        <v>127.49370337020838</v>
      </c>
      <c r="AG2719" s="48" t="str">
        <f>VLOOKUP(E2719,[1]Apresentação!AW$1:AX$65536,2,0)</f>
        <v xml:space="preserve">                    2 - LEATHER AUXILIARIES</v>
      </c>
      <c r="AH2719" s="48" t="str">
        <f t="shared" si="724"/>
        <v xml:space="preserve">         5201000997 - SINCAL MSB BR</v>
      </c>
      <c r="AI2719" s="49" t="str">
        <f t="shared" si="725"/>
        <v xml:space="preserve">     L00016 - A BUHLER SA CURTUME</v>
      </c>
      <c r="AJ2719" t="str">
        <f t="shared" si="726"/>
        <v xml:space="preserve">     90 - SALES</v>
      </c>
      <c r="AK2719" t="str">
        <f t="shared" si="727"/>
        <v/>
      </c>
      <c r="AL2719">
        <f t="shared" si="728"/>
        <v>3</v>
      </c>
      <c r="AM2719" t="str">
        <f t="shared" si="729"/>
        <v>2025 3</v>
      </c>
      <c r="AN2719" t="str">
        <f t="shared" si="730"/>
        <v xml:space="preserve">A </v>
      </c>
    </row>
    <row r="2720" spans="1:40" x14ac:dyDescent="0.35">
      <c r="A2720">
        <v>82260</v>
      </c>
      <c r="B2720" t="s">
        <v>274</v>
      </c>
      <c r="C2720" s="31">
        <v>45782</v>
      </c>
      <c r="D2720" t="s">
        <v>373</v>
      </c>
      <c r="E2720" t="s">
        <v>374</v>
      </c>
      <c r="F2720" t="s">
        <v>797</v>
      </c>
      <c r="G2720" t="s">
        <v>798</v>
      </c>
      <c r="H2720" t="s">
        <v>949</v>
      </c>
      <c r="I2720" t="s">
        <v>950</v>
      </c>
      <c r="J2720">
        <v>120</v>
      </c>
      <c r="K2720">
        <v>2115.4499999999998</v>
      </c>
      <c r="L2720">
        <v>1128.9389799999999</v>
      </c>
      <c r="M2720">
        <v>426.06</v>
      </c>
      <c r="N2720">
        <v>17.62876</v>
      </c>
      <c r="O2720" s="32">
        <f t="shared" si="714"/>
        <v>1689.3899999999999</v>
      </c>
      <c r="P2720" s="32">
        <f t="shared" si="715"/>
        <v>560.45101999999997</v>
      </c>
      <c r="Q2720">
        <v>736871</v>
      </c>
      <c r="R2720" t="s">
        <v>312</v>
      </c>
      <c r="S2720" t="s">
        <v>457</v>
      </c>
      <c r="T2720" t="str">
        <f t="shared" si="716"/>
        <v>VEN</v>
      </c>
      <c r="U2720" t="s">
        <v>437</v>
      </c>
      <c r="V2720" s="33">
        <f t="shared" si="717"/>
        <v>2115.4499999999998</v>
      </c>
      <c r="W2720">
        <f t="shared" si="718"/>
        <v>120</v>
      </c>
      <c r="X2720" s="33">
        <f t="shared" si="719"/>
        <v>1689.3899999999999</v>
      </c>
      <c r="Y2720" s="33">
        <f t="shared" si="720"/>
        <v>426.06</v>
      </c>
      <c r="Z2720" s="45">
        <f t="shared" si="721"/>
        <v>0.25358718948687042</v>
      </c>
      <c r="AA2720" s="33">
        <f t="shared" si="722"/>
        <v>536.45101999999997</v>
      </c>
      <c r="AB2720" s="45">
        <f t="shared" si="723"/>
        <v>0.31754125453566079</v>
      </c>
      <c r="AC2720" s="33">
        <f>IFERROR($X2720/VLOOKUP(CONCATENATE("USD",C2720),[1]GEINDICE!AR$1:AS$65536,2,0),"")</f>
        <v>298.90127388535029</v>
      </c>
      <c r="AD2720" s="33">
        <f>IFERROR($AA2720/VLOOKUP(CONCATENATE("USD",C2720),[1]GEINDICE!AR$1:AS$65536,2,0),"")</f>
        <v>94.91348549186128</v>
      </c>
      <c r="AE2720" s="33">
        <f>IFERROR($X2720/VLOOKUP(CONCATENATE("EUR",C2720),[1]GEINDICE!AR$1:AS$65536,2,0),"")</f>
        <v>264.1653114836127</v>
      </c>
      <c r="AF2720" s="33">
        <f>IFERROR($AA2720/VLOOKUP(CONCATENATE("EUR",C2720),[1]GEINDICE!AR$1:AS$65536,2,0),"")</f>
        <v>83.883384413309983</v>
      </c>
      <c r="AG2720" s="48" t="str">
        <f>VLOOKUP(E2720,[1]Apresentação!AW$1:AX$65536,2,0)</f>
        <v xml:space="preserve">                    2 - LEATHER AUXILIARIES</v>
      </c>
      <c r="AH2720" s="48" t="str">
        <f t="shared" si="724"/>
        <v xml:space="preserve">         5201000997 - SINCAL MSB BR</v>
      </c>
      <c r="AI2720" s="49" t="str">
        <f t="shared" si="725"/>
        <v xml:space="preserve">     L00494 - COURO E ARTE CURTIMENTO E TAPECARIA LTDA</v>
      </c>
      <c r="AJ2720" t="str">
        <f t="shared" si="726"/>
        <v xml:space="preserve">     90 - SALES</v>
      </c>
      <c r="AK2720" t="str">
        <f t="shared" si="727"/>
        <v/>
      </c>
      <c r="AL2720">
        <f t="shared" si="728"/>
        <v>5</v>
      </c>
      <c r="AM2720" t="str">
        <f t="shared" si="729"/>
        <v>2025 5</v>
      </c>
      <c r="AN2720" t="str">
        <f t="shared" si="730"/>
        <v xml:space="preserve">COURO </v>
      </c>
    </row>
    <row r="2721" spans="1:40" x14ac:dyDescent="0.35">
      <c r="A2721">
        <v>82265</v>
      </c>
      <c r="B2721" t="s">
        <v>274</v>
      </c>
      <c r="C2721" s="31">
        <v>45782</v>
      </c>
      <c r="D2721" t="s">
        <v>373</v>
      </c>
      <c r="E2721" t="s">
        <v>374</v>
      </c>
      <c r="F2721" t="s">
        <v>640</v>
      </c>
      <c r="G2721" t="s">
        <v>641</v>
      </c>
      <c r="H2721" t="s">
        <v>949</v>
      </c>
      <c r="I2721" t="s">
        <v>950</v>
      </c>
      <c r="J2721">
        <v>120</v>
      </c>
      <c r="K2721">
        <v>2118.12</v>
      </c>
      <c r="L2721">
        <v>1128.9389799999999</v>
      </c>
      <c r="M2721">
        <v>426.6</v>
      </c>
      <c r="N2721">
        <v>17.651</v>
      </c>
      <c r="O2721" s="32">
        <f t="shared" si="714"/>
        <v>1691.52</v>
      </c>
      <c r="P2721" s="32">
        <f t="shared" si="715"/>
        <v>562.58102000000008</v>
      </c>
      <c r="Q2721">
        <v>736882</v>
      </c>
      <c r="R2721" t="s">
        <v>312</v>
      </c>
      <c r="S2721" t="s">
        <v>457</v>
      </c>
      <c r="T2721" t="str">
        <f t="shared" si="716"/>
        <v>VEN</v>
      </c>
      <c r="U2721" t="s">
        <v>313</v>
      </c>
      <c r="V2721" s="33">
        <f t="shared" si="717"/>
        <v>2118.12</v>
      </c>
      <c r="W2721">
        <f t="shared" si="718"/>
        <v>120</v>
      </c>
      <c r="X2721" s="33">
        <f t="shared" si="719"/>
        <v>1691.52</v>
      </c>
      <c r="Y2721" s="33">
        <f t="shared" si="720"/>
        <v>426.6</v>
      </c>
      <c r="Z2721" s="45">
        <f t="shared" si="721"/>
        <v>0.25427313844352545</v>
      </c>
      <c r="AA2721" s="33">
        <f t="shared" si="722"/>
        <v>538.58102000000008</v>
      </c>
      <c r="AB2721" s="45">
        <f t="shared" si="723"/>
        <v>0.3184006219258419</v>
      </c>
      <c r="AC2721" s="33">
        <f>IFERROR($X2721/VLOOKUP(CONCATENATE("USD",C2721),[1]GEINDICE!AR$1:AS$65536,2,0),"")</f>
        <v>299.27813163481954</v>
      </c>
      <c r="AD2721" s="33">
        <f>IFERROR($AA2721/VLOOKUP(CONCATENATE("USD",C2721),[1]GEINDICE!AR$1:AS$65536,2,0),"")</f>
        <v>95.290343241330518</v>
      </c>
      <c r="AE2721" s="33">
        <f>IFERROR($X2721/VLOOKUP(CONCATENATE("EUR",C2721),[1]GEINDICE!AR$1:AS$65536,2,0),"")</f>
        <v>264.49837378033527</v>
      </c>
      <c r="AF2721" s="33">
        <f>IFERROR($AA2721/VLOOKUP(CONCATENATE("EUR",C2721),[1]GEINDICE!AR$1:AS$65536,2,0),"")</f>
        <v>84.216446710032542</v>
      </c>
      <c r="AG2721" s="48" t="str">
        <f>VLOOKUP(E2721,[1]Apresentação!AW$1:AX$65536,2,0)</f>
        <v xml:space="preserve">                    2 - LEATHER AUXILIARIES</v>
      </c>
      <c r="AH2721" s="48" t="str">
        <f t="shared" si="724"/>
        <v xml:space="preserve">         5201000997 - SINCAL MSB BR</v>
      </c>
      <c r="AI2721" s="49" t="str">
        <f t="shared" si="725"/>
        <v xml:space="preserve">     L00079 - BABY LEATHER IND E COM DE COUROS LTDA</v>
      </c>
      <c r="AJ2721" t="str">
        <f t="shared" si="726"/>
        <v xml:space="preserve">     90 - SALES</v>
      </c>
      <c r="AK2721" t="str">
        <f t="shared" si="727"/>
        <v/>
      </c>
      <c r="AL2721">
        <f t="shared" si="728"/>
        <v>5</v>
      </c>
      <c r="AM2721" t="str">
        <f t="shared" si="729"/>
        <v>2025 5</v>
      </c>
      <c r="AN2721" t="str">
        <f t="shared" si="730"/>
        <v xml:space="preserve">BABY </v>
      </c>
    </row>
    <row r="2722" spans="1:40" x14ac:dyDescent="0.35">
      <c r="A2722">
        <v>81028</v>
      </c>
      <c r="B2722" t="s">
        <v>274</v>
      </c>
      <c r="C2722" s="31">
        <v>45684</v>
      </c>
      <c r="D2722" t="s">
        <v>373</v>
      </c>
      <c r="E2722" t="s">
        <v>374</v>
      </c>
      <c r="F2722" t="s">
        <v>435</v>
      </c>
      <c r="G2722" t="s">
        <v>436</v>
      </c>
      <c r="H2722" t="s">
        <v>949</v>
      </c>
      <c r="I2722" t="s">
        <v>950</v>
      </c>
      <c r="J2722">
        <v>1000</v>
      </c>
      <c r="K2722">
        <v>19563.100000000002</v>
      </c>
      <c r="L2722">
        <v>8789.1365900000001</v>
      </c>
      <c r="M2722">
        <v>3940.04</v>
      </c>
      <c r="N2722">
        <v>19.563100000000002</v>
      </c>
      <c r="O2722" s="32">
        <f t="shared" si="714"/>
        <v>15623.060000000001</v>
      </c>
      <c r="P2722" s="32">
        <f t="shared" si="715"/>
        <v>6833.9234100000012</v>
      </c>
      <c r="Q2722">
        <v>708234</v>
      </c>
      <c r="R2722" t="s">
        <v>312</v>
      </c>
      <c r="S2722" t="s">
        <v>457</v>
      </c>
      <c r="T2722" t="str">
        <f t="shared" si="716"/>
        <v>VEN</v>
      </c>
      <c r="U2722" t="s">
        <v>313</v>
      </c>
      <c r="V2722" s="33">
        <f t="shared" si="717"/>
        <v>19563.100000000002</v>
      </c>
      <c r="W2722">
        <f t="shared" si="718"/>
        <v>1000</v>
      </c>
      <c r="X2722" s="33">
        <f t="shared" si="719"/>
        <v>15623.060000000001</v>
      </c>
      <c r="Y2722" s="33">
        <f t="shared" si="720"/>
        <v>3940.04</v>
      </c>
      <c r="Z2722" s="45">
        <f t="shared" si="721"/>
        <v>0.33910389508820177</v>
      </c>
      <c r="AA2722" s="33">
        <f t="shared" si="722"/>
        <v>6633.9234100000012</v>
      </c>
      <c r="AB2722" s="45">
        <f t="shared" si="723"/>
        <v>0.42462381953343331</v>
      </c>
      <c r="AC2722" s="33">
        <f>IFERROR($X2722/VLOOKUP(CONCATENATE("USD",C2722),[1]GEINDICE!AR$1:AS$65536,2,0),"")</f>
        <v>2635.8246726953707</v>
      </c>
      <c r="AD2722" s="33">
        <f>IFERROR($AA2722/VLOOKUP(CONCATENATE("USD",C2722),[1]GEINDICE!AR$1:AS$65536,2,0),"")</f>
        <v>1119.2339401403701</v>
      </c>
      <c r="AE2722" s="33">
        <f>IFERROR($X2722/VLOOKUP(CONCATENATE("EUR",C2722),[1]GEINDICE!AR$1:AS$65536,2,0),"")</f>
        <v>2510.2930779613089</v>
      </c>
      <c r="AF2722" s="33">
        <f>IFERROR($AA2722/VLOOKUP(CONCATENATE("EUR",C2722),[1]GEINDICE!AR$1:AS$65536,2,0),"")</f>
        <v>1065.9302349122695</v>
      </c>
      <c r="AG2722" s="48" t="str">
        <f>VLOOKUP(E2722,[1]Apresentação!AW$1:AX$65536,2,0)</f>
        <v xml:space="preserve">                    2 - LEATHER AUXILIARIES</v>
      </c>
      <c r="AH2722" s="48" t="str">
        <f t="shared" si="724"/>
        <v xml:space="preserve">         5201000997 - SINCAL MSB BR</v>
      </c>
      <c r="AI2722" s="49" t="str">
        <f t="shared" si="725"/>
        <v xml:space="preserve">     L00024 - FUGA S/A</v>
      </c>
      <c r="AJ2722" t="str">
        <f t="shared" si="726"/>
        <v xml:space="preserve">     90 - SALES</v>
      </c>
      <c r="AK2722" t="str">
        <f t="shared" si="727"/>
        <v/>
      </c>
      <c r="AL2722">
        <f t="shared" si="728"/>
        <v>1</v>
      </c>
      <c r="AM2722" t="str">
        <f t="shared" si="729"/>
        <v>2025 1</v>
      </c>
      <c r="AN2722" t="str">
        <f t="shared" si="730"/>
        <v xml:space="preserve">FUGA </v>
      </c>
    </row>
    <row r="2723" spans="1:40" x14ac:dyDescent="0.35">
      <c r="A2723">
        <v>81860</v>
      </c>
      <c r="B2723" t="s">
        <v>274</v>
      </c>
      <c r="C2723" s="31">
        <v>45748</v>
      </c>
      <c r="D2723" t="s">
        <v>373</v>
      </c>
      <c r="E2723" t="s">
        <v>374</v>
      </c>
      <c r="F2723" t="s">
        <v>447</v>
      </c>
      <c r="G2723" t="s">
        <v>448</v>
      </c>
      <c r="H2723" t="s">
        <v>949</v>
      </c>
      <c r="I2723" t="s">
        <v>950</v>
      </c>
      <c r="J2723">
        <v>240</v>
      </c>
      <c r="K2723">
        <v>3784.32</v>
      </c>
      <c r="L2723">
        <v>2221.5386899999999</v>
      </c>
      <c r="M2723">
        <v>762.17</v>
      </c>
      <c r="N2723">
        <v>15.768000000000001</v>
      </c>
      <c r="O2723" s="32">
        <f t="shared" si="714"/>
        <v>3022.15</v>
      </c>
      <c r="P2723" s="32">
        <f t="shared" si="715"/>
        <v>800.61131000000023</v>
      </c>
      <c r="Q2723">
        <v>724625</v>
      </c>
      <c r="R2723" t="s">
        <v>312</v>
      </c>
      <c r="S2723" t="s">
        <v>457</v>
      </c>
      <c r="T2723" t="str">
        <f t="shared" si="716"/>
        <v>VEN</v>
      </c>
      <c r="U2723" t="s">
        <v>437</v>
      </c>
      <c r="V2723" s="33">
        <f t="shared" si="717"/>
        <v>3784.32</v>
      </c>
      <c r="W2723">
        <f t="shared" si="718"/>
        <v>240</v>
      </c>
      <c r="X2723" s="33">
        <f t="shared" si="719"/>
        <v>3022.15</v>
      </c>
      <c r="Y2723" s="33">
        <f t="shared" si="720"/>
        <v>762.17</v>
      </c>
      <c r="Z2723" s="45">
        <f t="shared" si="721"/>
        <v>0.19887623403940474</v>
      </c>
      <c r="AA2723" s="33">
        <f t="shared" si="722"/>
        <v>752.61131000000023</v>
      </c>
      <c r="AB2723" s="45">
        <f t="shared" si="723"/>
        <v>0.24903175222937321</v>
      </c>
      <c r="AC2723" s="33">
        <f>IFERROR($X2723/VLOOKUP(CONCATENATE("USD",C2723),[1]GEINDICE!AR$1:AS$65536,2,0),"")</f>
        <v>529.72778741827494</v>
      </c>
      <c r="AD2723" s="33">
        <f>IFERROR($AA2723/VLOOKUP(CONCATENATE("USD",C2723),[1]GEINDICE!AR$1:AS$65536,2,0),"")</f>
        <v>131.91903910536192</v>
      </c>
      <c r="AE2723" s="33">
        <f>IFERROR($X2723/VLOOKUP(CONCATENATE("EUR",C2723),[1]GEINDICE!AR$1:AS$65536,2,0),"")</f>
        <v>490.48932889718412</v>
      </c>
      <c r="AF2723" s="33">
        <f>IFERROR($AA2723/VLOOKUP(CONCATENATE("EUR",C2723),[1]GEINDICE!AR$1:AS$65536,2,0),"")</f>
        <v>122.1474170250751</v>
      </c>
      <c r="AG2723" s="48" t="str">
        <f>VLOOKUP(E2723,[1]Apresentação!AW$1:AX$65536,2,0)</f>
        <v xml:space="preserve">                    2 - LEATHER AUXILIARIES</v>
      </c>
      <c r="AH2723" s="48" t="str">
        <f t="shared" si="724"/>
        <v xml:space="preserve">         5201000997 - SINCAL MSB BR</v>
      </c>
      <c r="AI2723" s="49" t="str">
        <f t="shared" si="725"/>
        <v xml:space="preserve">     L00016 - A BUHLER SA CURTUME</v>
      </c>
      <c r="AJ2723" t="str">
        <f t="shared" si="726"/>
        <v xml:space="preserve">     90 - SALES</v>
      </c>
      <c r="AK2723" t="str">
        <f t="shared" si="727"/>
        <v/>
      </c>
      <c r="AL2723">
        <f t="shared" si="728"/>
        <v>4</v>
      </c>
      <c r="AM2723" t="str">
        <f t="shared" si="729"/>
        <v>2025 4</v>
      </c>
      <c r="AN2723" t="str">
        <f t="shared" si="730"/>
        <v xml:space="preserve">A </v>
      </c>
    </row>
    <row r="2724" spans="1:40" x14ac:dyDescent="0.35">
      <c r="A2724">
        <v>81236</v>
      </c>
      <c r="B2724" t="s">
        <v>274</v>
      </c>
      <c r="C2724" s="31">
        <v>45699</v>
      </c>
      <c r="D2724" t="s">
        <v>373</v>
      </c>
      <c r="E2724" t="s">
        <v>374</v>
      </c>
      <c r="F2724" t="s">
        <v>447</v>
      </c>
      <c r="G2724" t="s">
        <v>448</v>
      </c>
      <c r="H2724" t="s">
        <v>949</v>
      </c>
      <c r="I2724" t="s">
        <v>950</v>
      </c>
      <c r="J2724">
        <v>240</v>
      </c>
      <c r="K2724">
        <v>3784.32</v>
      </c>
      <c r="L2724">
        <v>2109.3927800000001</v>
      </c>
      <c r="M2724">
        <v>762.17</v>
      </c>
      <c r="N2724">
        <v>15.768000000000001</v>
      </c>
      <c r="O2724" s="32">
        <f t="shared" si="714"/>
        <v>3022.15</v>
      </c>
      <c r="P2724" s="32">
        <f t="shared" si="715"/>
        <v>912.75721999999996</v>
      </c>
      <c r="Q2724">
        <v>709801</v>
      </c>
      <c r="R2724" t="s">
        <v>312</v>
      </c>
      <c r="S2724" t="s">
        <v>457</v>
      </c>
      <c r="T2724" t="str">
        <f t="shared" si="716"/>
        <v>VEN</v>
      </c>
      <c r="U2724" t="s">
        <v>437</v>
      </c>
      <c r="V2724" s="33">
        <f t="shared" si="717"/>
        <v>3784.32</v>
      </c>
      <c r="W2724">
        <f t="shared" si="718"/>
        <v>240</v>
      </c>
      <c r="X2724" s="33">
        <f t="shared" si="719"/>
        <v>3022.15</v>
      </c>
      <c r="Y2724" s="33">
        <f t="shared" si="720"/>
        <v>762.17</v>
      </c>
      <c r="Z2724" s="45">
        <f t="shared" si="721"/>
        <v>0.2285105963554879</v>
      </c>
      <c r="AA2724" s="33">
        <f t="shared" si="722"/>
        <v>864.75721999999996</v>
      </c>
      <c r="AB2724" s="45">
        <f t="shared" si="723"/>
        <v>0.28613974157470673</v>
      </c>
      <c r="AC2724" s="33">
        <f>IFERROR($X2724/VLOOKUP(CONCATENATE("USD",C2724),[1]GEINDICE!AR$1:AS$65536,2,0),"")</f>
        <v>522.97189727971204</v>
      </c>
      <c r="AD2724" s="33">
        <f>IFERROR($AA2724/VLOOKUP(CONCATENATE("USD",C2724),[1]GEINDICE!AR$1:AS$65536,2,0),"")</f>
        <v>149.64304353845088</v>
      </c>
      <c r="AE2724" s="33">
        <f>IFERROR($X2724/VLOOKUP(CONCATENATE("EUR",C2724),[1]GEINDICE!AR$1:AS$65536,2,0),"")</f>
        <v>505.77376868107035</v>
      </c>
      <c r="AF2724" s="33">
        <f>IFERROR($AA2724/VLOOKUP(CONCATENATE("EUR",C2724),[1]GEINDICE!AR$1:AS$65536,2,0),"")</f>
        <v>144.72197546566696</v>
      </c>
      <c r="AG2724" s="48" t="str">
        <f>VLOOKUP(E2724,[1]Apresentação!AW$1:AX$65536,2,0)</f>
        <v xml:space="preserve">                    2 - LEATHER AUXILIARIES</v>
      </c>
      <c r="AH2724" s="48" t="str">
        <f t="shared" si="724"/>
        <v xml:space="preserve">         5201000997 - SINCAL MSB BR</v>
      </c>
      <c r="AI2724" s="49" t="str">
        <f t="shared" si="725"/>
        <v xml:space="preserve">     L00016 - A BUHLER SA CURTUME</v>
      </c>
      <c r="AJ2724" t="str">
        <f t="shared" si="726"/>
        <v xml:space="preserve">     90 - SALES</v>
      </c>
      <c r="AK2724" t="str">
        <f t="shared" si="727"/>
        <v/>
      </c>
      <c r="AL2724">
        <f t="shared" si="728"/>
        <v>2</v>
      </c>
      <c r="AM2724" t="str">
        <f t="shared" si="729"/>
        <v>2025 2</v>
      </c>
      <c r="AN2724" t="str">
        <f t="shared" si="730"/>
        <v xml:space="preserve">A </v>
      </c>
    </row>
    <row r="2725" spans="1:40" x14ac:dyDescent="0.35">
      <c r="A2725">
        <v>81238</v>
      </c>
      <c r="B2725" t="s">
        <v>274</v>
      </c>
      <c r="C2725" s="31">
        <v>45699</v>
      </c>
      <c r="D2725" t="s">
        <v>373</v>
      </c>
      <c r="E2725" t="s">
        <v>374</v>
      </c>
      <c r="F2725" t="s">
        <v>638</v>
      </c>
      <c r="G2725" t="s">
        <v>639</v>
      </c>
      <c r="H2725" t="s">
        <v>949</v>
      </c>
      <c r="I2725" t="s">
        <v>950</v>
      </c>
      <c r="J2725">
        <v>120</v>
      </c>
      <c r="K2725">
        <v>2118.12</v>
      </c>
      <c r="L2725">
        <v>1054.6963900000001</v>
      </c>
      <c r="M2725">
        <v>426.6</v>
      </c>
      <c r="N2725">
        <v>17.651</v>
      </c>
      <c r="O2725" s="32">
        <f t="shared" si="714"/>
        <v>1691.52</v>
      </c>
      <c r="P2725" s="32">
        <f t="shared" si="715"/>
        <v>636.82360999999992</v>
      </c>
      <c r="Q2725">
        <v>709805</v>
      </c>
      <c r="R2725" t="s">
        <v>312</v>
      </c>
      <c r="S2725" t="s">
        <v>457</v>
      </c>
      <c r="T2725" t="str">
        <f t="shared" si="716"/>
        <v>VEN</v>
      </c>
      <c r="U2725" t="s">
        <v>437</v>
      </c>
      <c r="V2725" s="33">
        <f t="shared" si="717"/>
        <v>2118.12</v>
      </c>
      <c r="W2725">
        <f t="shared" si="718"/>
        <v>120</v>
      </c>
      <c r="X2725" s="33">
        <f t="shared" si="719"/>
        <v>1691.52</v>
      </c>
      <c r="Y2725" s="33">
        <f t="shared" si="720"/>
        <v>426.6</v>
      </c>
      <c r="Z2725" s="45">
        <f t="shared" si="721"/>
        <v>0.28932431118161384</v>
      </c>
      <c r="AA2725" s="33">
        <f t="shared" si="722"/>
        <v>612.82360999999992</v>
      </c>
      <c r="AB2725" s="45">
        <f t="shared" si="723"/>
        <v>0.36229167257850925</v>
      </c>
      <c r="AC2725" s="33">
        <f>IFERROR($X2725/VLOOKUP(CONCATENATE("USD",C2725),[1]GEINDICE!AR$1:AS$65536,2,0),"")</f>
        <v>292.71128954108116</v>
      </c>
      <c r="AD2725" s="33">
        <f>IFERROR($AA2725/VLOOKUP(CONCATENATE("USD",C2725),[1]GEINDICE!AR$1:AS$65536,2,0),"")</f>
        <v>106.04686267045059</v>
      </c>
      <c r="AE2725" s="33">
        <f>IFERROR($X2725/VLOOKUP(CONCATENATE("EUR",C2725),[1]GEINDICE!AR$1:AS$65536,2,0),"")</f>
        <v>283.08536809867286</v>
      </c>
      <c r="AF2725" s="33">
        <f>IFERROR($AA2725/VLOOKUP(CONCATENATE("EUR",C2725),[1]GEINDICE!AR$1:AS$65536,2,0),"")</f>
        <v>102.55947149097113</v>
      </c>
      <c r="AG2725" s="48" t="str">
        <f>VLOOKUP(E2725,[1]Apresentação!AW$1:AX$65536,2,0)</f>
        <v xml:space="preserve">                    2 - LEATHER AUXILIARIES</v>
      </c>
      <c r="AH2725" s="48" t="str">
        <f t="shared" si="724"/>
        <v xml:space="preserve">         5201000997 - SINCAL MSB BR</v>
      </c>
      <c r="AI2725" s="49" t="str">
        <f t="shared" si="725"/>
        <v xml:space="preserve">     L00032 - PARTNER INDUSTRIA E COMERCIO DE COUROS LTDA</v>
      </c>
      <c r="AJ2725" t="str">
        <f t="shared" si="726"/>
        <v xml:space="preserve">     90 - SALES</v>
      </c>
      <c r="AK2725" t="str">
        <f t="shared" si="727"/>
        <v/>
      </c>
      <c r="AL2725">
        <f t="shared" si="728"/>
        <v>2</v>
      </c>
      <c r="AM2725" t="str">
        <f t="shared" si="729"/>
        <v>2025 2</v>
      </c>
      <c r="AN2725" t="str">
        <f t="shared" si="730"/>
        <v xml:space="preserve">PARTNER </v>
      </c>
    </row>
    <row r="2726" spans="1:40" x14ac:dyDescent="0.35">
      <c r="A2726">
        <v>81068</v>
      </c>
      <c r="B2726" t="s">
        <v>274</v>
      </c>
      <c r="C2726" s="31">
        <v>45687</v>
      </c>
      <c r="D2726" t="s">
        <v>373</v>
      </c>
      <c r="E2726" t="s">
        <v>374</v>
      </c>
      <c r="F2726" t="s">
        <v>640</v>
      </c>
      <c r="G2726" t="s">
        <v>641</v>
      </c>
      <c r="H2726" t="s">
        <v>949</v>
      </c>
      <c r="I2726" t="s">
        <v>950</v>
      </c>
      <c r="J2726">
        <v>120</v>
      </c>
      <c r="K2726">
        <v>2118.12</v>
      </c>
      <c r="L2726">
        <v>1054.6963900000001</v>
      </c>
      <c r="M2726">
        <v>426.6</v>
      </c>
      <c r="N2726">
        <v>17.651</v>
      </c>
      <c r="O2726" s="32">
        <f t="shared" si="714"/>
        <v>1691.52</v>
      </c>
      <c r="P2726" s="32">
        <f t="shared" si="715"/>
        <v>636.82360999999992</v>
      </c>
      <c r="Q2726">
        <v>708614</v>
      </c>
      <c r="R2726" t="s">
        <v>312</v>
      </c>
      <c r="S2726" t="s">
        <v>457</v>
      </c>
      <c r="T2726" t="str">
        <f t="shared" si="716"/>
        <v>VEN</v>
      </c>
      <c r="U2726" t="s">
        <v>437</v>
      </c>
      <c r="V2726" s="33">
        <f t="shared" si="717"/>
        <v>2118.12</v>
      </c>
      <c r="W2726">
        <f t="shared" si="718"/>
        <v>120</v>
      </c>
      <c r="X2726" s="33">
        <f t="shared" si="719"/>
        <v>1691.52</v>
      </c>
      <c r="Y2726" s="33">
        <f t="shared" si="720"/>
        <v>426.6</v>
      </c>
      <c r="Z2726" s="45">
        <f t="shared" si="721"/>
        <v>0.28932431118161384</v>
      </c>
      <c r="AA2726" s="33">
        <f t="shared" si="722"/>
        <v>612.82360999999992</v>
      </c>
      <c r="AB2726" s="45">
        <f t="shared" si="723"/>
        <v>0.36229167257850925</v>
      </c>
      <c r="AC2726" s="33">
        <f>IFERROR($X2726/VLOOKUP(CONCATENATE("USD",C2726),[1]GEINDICE!AR$1:AS$65536,2,0),"")</f>
        <v>286.66915228959766</v>
      </c>
      <c r="AD2726" s="33">
        <f>IFERROR($AA2726/VLOOKUP(CONCATENATE("USD",C2726),[1]GEINDICE!AR$1:AS$65536,2,0),"")</f>
        <v>103.85784665966172</v>
      </c>
      <c r="AE2726" s="33">
        <f>IFERROR($X2726/VLOOKUP(CONCATENATE("EUR",C2726),[1]GEINDICE!AR$1:AS$65536,2,0),"")</f>
        <v>274.79814799772561</v>
      </c>
      <c r="AF2726" s="33">
        <f>IFERROR($AA2726/VLOOKUP(CONCATENATE("EUR",C2726),[1]GEINDICE!AR$1:AS$65536,2,0),"")</f>
        <v>99.557080659572733</v>
      </c>
      <c r="AG2726" s="48" t="str">
        <f>VLOOKUP(E2726,[1]Apresentação!AW$1:AX$65536,2,0)</f>
        <v xml:space="preserve">                    2 - LEATHER AUXILIARIES</v>
      </c>
      <c r="AH2726" s="48" t="str">
        <f t="shared" si="724"/>
        <v xml:space="preserve">         5201000997 - SINCAL MSB BR</v>
      </c>
      <c r="AI2726" s="49" t="str">
        <f t="shared" si="725"/>
        <v xml:space="preserve">     L00079 - BABY LEATHER IND E COM DE COUROS LTDA</v>
      </c>
      <c r="AJ2726" t="str">
        <f t="shared" si="726"/>
        <v xml:space="preserve">     90 - SALES</v>
      </c>
      <c r="AK2726" t="str">
        <f t="shared" si="727"/>
        <v/>
      </c>
      <c r="AL2726">
        <f t="shared" si="728"/>
        <v>1</v>
      </c>
      <c r="AM2726" t="str">
        <f t="shared" si="729"/>
        <v>2025 1</v>
      </c>
      <c r="AN2726" t="str">
        <f t="shared" si="730"/>
        <v xml:space="preserve">BABY </v>
      </c>
    </row>
    <row r="2727" spans="1:40" x14ac:dyDescent="0.35">
      <c r="A2727">
        <v>81863</v>
      </c>
      <c r="B2727" t="s">
        <v>274</v>
      </c>
      <c r="C2727" s="31">
        <v>45748</v>
      </c>
      <c r="D2727" t="s">
        <v>373</v>
      </c>
      <c r="E2727" t="s">
        <v>374</v>
      </c>
      <c r="F2727" t="s">
        <v>797</v>
      </c>
      <c r="G2727" t="s">
        <v>798</v>
      </c>
      <c r="H2727" t="s">
        <v>949</v>
      </c>
      <c r="I2727" t="s">
        <v>950</v>
      </c>
      <c r="J2727">
        <v>120</v>
      </c>
      <c r="K2727">
        <v>2154.0100000000002</v>
      </c>
      <c r="L2727">
        <v>1110.7693400000001</v>
      </c>
      <c r="M2727">
        <v>433.82</v>
      </c>
      <c r="N2727">
        <v>17.950119999999998</v>
      </c>
      <c r="O2727" s="32">
        <f t="shared" si="714"/>
        <v>1720.1900000000003</v>
      </c>
      <c r="P2727" s="32">
        <f t="shared" si="715"/>
        <v>609.42066000000023</v>
      </c>
      <c r="Q2727">
        <v>724636</v>
      </c>
      <c r="R2727" t="s">
        <v>312</v>
      </c>
      <c r="S2727" t="s">
        <v>457</v>
      </c>
      <c r="T2727" t="str">
        <f t="shared" si="716"/>
        <v>VEN</v>
      </c>
      <c r="U2727" t="s">
        <v>437</v>
      </c>
      <c r="V2727" s="33">
        <f t="shared" si="717"/>
        <v>2154.0100000000002</v>
      </c>
      <c r="W2727">
        <f t="shared" si="718"/>
        <v>120</v>
      </c>
      <c r="X2727" s="33">
        <f t="shared" si="719"/>
        <v>1720.1900000000003</v>
      </c>
      <c r="Y2727" s="33">
        <f t="shared" si="720"/>
        <v>433.82</v>
      </c>
      <c r="Z2727" s="45">
        <f t="shared" si="721"/>
        <v>0.27178177445787166</v>
      </c>
      <c r="AA2727" s="33">
        <f t="shared" si="722"/>
        <v>585.42066000000023</v>
      </c>
      <c r="AB2727" s="45">
        <f t="shared" si="723"/>
        <v>0.34032325498927452</v>
      </c>
      <c r="AC2727" s="33">
        <f>IFERROR($X2727/VLOOKUP(CONCATENATE("USD",C2727),[1]GEINDICE!AR$1:AS$65536,2,0),"")</f>
        <v>301.51794008869263</v>
      </c>
      <c r="AD2727" s="33">
        <f>IFERROR($AA2727/VLOOKUP(CONCATENATE("USD",C2727),[1]GEINDICE!AR$1:AS$65536,2,0),"")</f>
        <v>102.61356680864493</v>
      </c>
      <c r="AE2727" s="33">
        <f>IFERROR($X2727/VLOOKUP(CONCATENATE("EUR",C2727),[1]GEINDICE!AR$1:AS$65536,2,0),"")</f>
        <v>279.18364034731803</v>
      </c>
      <c r="AF2727" s="33">
        <f>IFERROR($AA2727/VLOOKUP(CONCATENATE("EUR",C2727),[1]GEINDICE!AR$1:AS$65536,2,0),"")</f>
        <v>95.012685222754229</v>
      </c>
      <c r="AG2727" s="48" t="str">
        <f>VLOOKUP(E2727,[1]Apresentação!AW$1:AX$65536,2,0)</f>
        <v xml:space="preserve">                    2 - LEATHER AUXILIARIES</v>
      </c>
      <c r="AH2727" s="48" t="str">
        <f t="shared" si="724"/>
        <v xml:space="preserve">         5201000997 - SINCAL MSB BR</v>
      </c>
      <c r="AI2727" s="49" t="str">
        <f t="shared" si="725"/>
        <v xml:space="preserve">     L00494 - COURO E ARTE CURTIMENTO E TAPECARIA LTDA</v>
      </c>
      <c r="AJ2727" t="str">
        <f t="shared" si="726"/>
        <v xml:space="preserve">     90 - SALES</v>
      </c>
      <c r="AK2727" t="str">
        <f t="shared" si="727"/>
        <v/>
      </c>
      <c r="AL2727">
        <f t="shared" si="728"/>
        <v>4</v>
      </c>
      <c r="AM2727" t="str">
        <f t="shared" si="729"/>
        <v>2025 4</v>
      </c>
      <c r="AN2727" t="str">
        <f t="shared" si="730"/>
        <v xml:space="preserve">COURO </v>
      </c>
    </row>
    <row r="2728" spans="1:40" x14ac:dyDescent="0.35">
      <c r="A2728">
        <v>81864</v>
      </c>
      <c r="B2728" t="s">
        <v>274</v>
      </c>
      <c r="C2728" s="31">
        <v>45748</v>
      </c>
      <c r="D2728" t="s">
        <v>373</v>
      </c>
      <c r="E2728" t="s">
        <v>374</v>
      </c>
      <c r="F2728" t="s">
        <v>638</v>
      </c>
      <c r="G2728" t="s">
        <v>639</v>
      </c>
      <c r="H2728" t="s">
        <v>949</v>
      </c>
      <c r="I2728" t="s">
        <v>950</v>
      </c>
      <c r="J2728">
        <v>120</v>
      </c>
      <c r="K2728">
        <v>2118.12</v>
      </c>
      <c r="L2728">
        <v>1110.7693400000001</v>
      </c>
      <c r="M2728">
        <v>426.6</v>
      </c>
      <c r="N2728">
        <v>17.651</v>
      </c>
      <c r="O2728" s="32">
        <f t="shared" si="714"/>
        <v>1691.52</v>
      </c>
      <c r="P2728" s="32">
        <f t="shared" si="715"/>
        <v>580.75065999999993</v>
      </c>
      <c r="Q2728">
        <v>724639</v>
      </c>
      <c r="R2728" t="s">
        <v>312</v>
      </c>
      <c r="S2728" t="s">
        <v>457</v>
      </c>
      <c r="T2728" t="str">
        <f t="shared" si="716"/>
        <v>VEN</v>
      </c>
      <c r="U2728" t="s">
        <v>437</v>
      </c>
      <c r="V2728" s="33">
        <f t="shared" si="717"/>
        <v>2118.12</v>
      </c>
      <c r="W2728">
        <f t="shared" si="718"/>
        <v>120</v>
      </c>
      <c r="X2728" s="33">
        <f t="shared" si="719"/>
        <v>1691.52</v>
      </c>
      <c r="Y2728" s="33">
        <f t="shared" si="720"/>
        <v>426.6</v>
      </c>
      <c r="Z2728" s="45">
        <f t="shared" si="721"/>
        <v>0.26285133042509395</v>
      </c>
      <c r="AA2728" s="33">
        <f t="shared" si="722"/>
        <v>556.75065999999993</v>
      </c>
      <c r="AB2728" s="45">
        <f t="shared" si="723"/>
        <v>0.32914222710934538</v>
      </c>
      <c r="AC2728" s="33">
        <f>IFERROR($X2728/VLOOKUP(CONCATENATE("USD",C2728),[1]GEINDICE!AR$1:AS$65536,2,0),"")</f>
        <v>296.49261187358678</v>
      </c>
      <c r="AD2728" s="33">
        <f>IFERROR($AA2728/VLOOKUP(CONCATENATE("USD",C2728),[1]GEINDICE!AR$1:AS$65536,2,0),"")</f>
        <v>97.588238593539103</v>
      </c>
      <c r="AE2728" s="33">
        <f>IFERROR($X2728/VLOOKUP(CONCATENATE("EUR",C2728),[1]GEINDICE!AR$1:AS$65536,2,0),"")</f>
        <v>274.53055262517245</v>
      </c>
      <c r="AF2728" s="33">
        <f>IFERROR($AA2728/VLOOKUP(CONCATENATE("EUR",C2728),[1]GEINDICE!AR$1:AS$65536,2,0),"")</f>
        <v>90.359597500608601</v>
      </c>
      <c r="AG2728" s="48" t="str">
        <f>VLOOKUP(E2728,[1]Apresentação!AW$1:AX$65536,2,0)</f>
        <v xml:space="preserve">                    2 - LEATHER AUXILIARIES</v>
      </c>
      <c r="AH2728" s="48" t="str">
        <f t="shared" si="724"/>
        <v xml:space="preserve">         5201000997 - SINCAL MSB BR</v>
      </c>
      <c r="AI2728" s="49" t="str">
        <f t="shared" si="725"/>
        <v xml:space="preserve">     L00032 - PARTNER INDUSTRIA E COMERCIO DE COUROS LTDA</v>
      </c>
      <c r="AJ2728" t="str">
        <f t="shared" si="726"/>
        <v xml:space="preserve">     90 - SALES</v>
      </c>
      <c r="AK2728" t="str">
        <f t="shared" si="727"/>
        <v/>
      </c>
      <c r="AL2728">
        <f t="shared" si="728"/>
        <v>4</v>
      </c>
      <c r="AM2728" t="str">
        <f t="shared" si="729"/>
        <v>2025 4</v>
      </c>
      <c r="AN2728" t="str">
        <f t="shared" si="730"/>
        <v xml:space="preserve">PARTNER </v>
      </c>
    </row>
    <row r="2729" spans="1:40" x14ac:dyDescent="0.35">
      <c r="A2729">
        <v>81867</v>
      </c>
      <c r="B2729" t="s">
        <v>274</v>
      </c>
      <c r="C2729" s="31">
        <v>45748</v>
      </c>
      <c r="D2729" t="s">
        <v>373</v>
      </c>
      <c r="E2729" t="s">
        <v>374</v>
      </c>
      <c r="F2729" t="s">
        <v>640</v>
      </c>
      <c r="G2729" t="s">
        <v>641</v>
      </c>
      <c r="H2729" t="s">
        <v>949</v>
      </c>
      <c r="I2729" t="s">
        <v>950</v>
      </c>
      <c r="J2729">
        <v>120</v>
      </c>
      <c r="K2729">
        <v>2118.12</v>
      </c>
      <c r="L2729">
        <v>1110.7693400000001</v>
      </c>
      <c r="M2729">
        <v>426.6</v>
      </c>
      <c r="N2729">
        <v>17.651</v>
      </c>
      <c r="O2729" s="32">
        <f t="shared" si="714"/>
        <v>1691.52</v>
      </c>
      <c r="P2729" s="32">
        <f t="shared" si="715"/>
        <v>580.75065999999993</v>
      </c>
      <c r="Q2729">
        <v>724647</v>
      </c>
      <c r="R2729" t="s">
        <v>312</v>
      </c>
      <c r="S2729" t="s">
        <v>457</v>
      </c>
      <c r="T2729" t="str">
        <f t="shared" si="716"/>
        <v>VEN</v>
      </c>
      <c r="U2729" t="s">
        <v>437</v>
      </c>
      <c r="V2729" s="33">
        <f t="shared" si="717"/>
        <v>2118.12</v>
      </c>
      <c r="W2729">
        <f t="shared" si="718"/>
        <v>120</v>
      </c>
      <c r="X2729" s="33">
        <f t="shared" si="719"/>
        <v>1691.52</v>
      </c>
      <c r="Y2729" s="33">
        <f t="shared" si="720"/>
        <v>426.6</v>
      </c>
      <c r="Z2729" s="45">
        <f t="shared" si="721"/>
        <v>0.26285133042509395</v>
      </c>
      <c r="AA2729" s="33">
        <f t="shared" si="722"/>
        <v>556.75065999999993</v>
      </c>
      <c r="AB2729" s="45">
        <f t="shared" si="723"/>
        <v>0.32914222710934538</v>
      </c>
      <c r="AC2729" s="33">
        <f>IFERROR($X2729/VLOOKUP(CONCATENATE("USD",C2729),[1]GEINDICE!AR$1:AS$65536,2,0),"")</f>
        <v>296.49261187358678</v>
      </c>
      <c r="AD2729" s="33">
        <f>IFERROR($AA2729/VLOOKUP(CONCATENATE("USD",C2729),[1]GEINDICE!AR$1:AS$65536,2,0),"")</f>
        <v>97.588238593539103</v>
      </c>
      <c r="AE2729" s="33">
        <f>IFERROR($X2729/VLOOKUP(CONCATENATE("EUR",C2729),[1]GEINDICE!AR$1:AS$65536,2,0),"")</f>
        <v>274.53055262517245</v>
      </c>
      <c r="AF2729" s="33">
        <f>IFERROR($AA2729/VLOOKUP(CONCATENATE("EUR",C2729),[1]GEINDICE!AR$1:AS$65536,2,0),"")</f>
        <v>90.359597500608601</v>
      </c>
      <c r="AG2729" s="48" t="str">
        <f>VLOOKUP(E2729,[1]Apresentação!AW$1:AX$65536,2,0)</f>
        <v xml:space="preserve">                    2 - LEATHER AUXILIARIES</v>
      </c>
      <c r="AH2729" s="48" t="str">
        <f t="shared" si="724"/>
        <v xml:space="preserve">         5201000997 - SINCAL MSB BR</v>
      </c>
      <c r="AI2729" s="49" t="str">
        <f t="shared" si="725"/>
        <v xml:space="preserve">     L00079 - BABY LEATHER IND E COM DE COUROS LTDA</v>
      </c>
      <c r="AJ2729" t="str">
        <f t="shared" si="726"/>
        <v xml:space="preserve">     90 - SALES</v>
      </c>
      <c r="AK2729" t="str">
        <f t="shared" si="727"/>
        <v/>
      </c>
      <c r="AL2729">
        <f t="shared" si="728"/>
        <v>4</v>
      </c>
      <c r="AM2729" t="str">
        <f t="shared" si="729"/>
        <v>2025 4</v>
      </c>
      <c r="AN2729" t="str">
        <f t="shared" si="730"/>
        <v xml:space="preserve">BABY </v>
      </c>
    </row>
    <row r="2730" spans="1:40" x14ac:dyDescent="0.35">
      <c r="A2730">
        <v>80949</v>
      </c>
      <c r="B2730" t="s">
        <v>274</v>
      </c>
      <c r="C2730" s="31">
        <v>45678</v>
      </c>
      <c r="D2730" t="s">
        <v>373</v>
      </c>
      <c r="E2730" t="s">
        <v>374</v>
      </c>
      <c r="F2730" t="s">
        <v>638</v>
      </c>
      <c r="G2730" t="s">
        <v>639</v>
      </c>
      <c r="H2730" t="s">
        <v>949</v>
      </c>
      <c r="I2730" t="s">
        <v>950</v>
      </c>
      <c r="J2730">
        <v>120</v>
      </c>
      <c r="K2730">
        <v>2118.12</v>
      </c>
      <c r="L2730">
        <v>1054.6963900000001</v>
      </c>
      <c r="M2730">
        <v>426.6</v>
      </c>
      <c r="N2730">
        <v>17.651</v>
      </c>
      <c r="O2730" s="32">
        <f t="shared" si="714"/>
        <v>1691.52</v>
      </c>
      <c r="P2730" s="32">
        <f t="shared" si="715"/>
        <v>636.82360999999992</v>
      </c>
      <c r="Q2730">
        <v>707701</v>
      </c>
      <c r="R2730" t="s">
        <v>312</v>
      </c>
      <c r="S2730" t="s">
        <v>457</v>
      </c>
      <c r="T2730" t="str">
        <f t="shared" si="716"/>
        <v>VEN</v>
      </c>
      <c r="U2730" t="s">
        <v>437</v>
      </c>
      <c r="V2730" s="33">
        <f t="shared" si="717"/>
        <v>2118.12</v>
      </c>
      <c r="W2730">
        <f t="shared" si="718"/>
        <v>120</v>
      </c>
      <c r="X2730" s="33">
        <f t="shared" si="719"/>
        <v>1691.52</v>
      </c>
      <c r="Y2730" s="33">
        <f t="shared" si="720"/>
        <v>426.6</v>
      </c>
      <c r="Z2730" s="45">
        <f t="shared" si="721"/>
        <v>0.28932431118161384</v>
      </c>
      <c r="AA2730" s="33">
        <f t="shared" si="722"/>
        <v>612.82360999999992</v>
      </c>
      <c r="AB2730" s="45">
        <f t="shared" si="723"/>
        <v>0.36229167257850925</v>
      </c>
      <c r="AC2730" s="33">
        <f>IFERROR($X2730/VLOOKUP(CONCATENATE("USD",C2730),[1]GEINDICE!AR$1:AS$65536,2,0),"")</f>
        <v>279.86763732627395</v>
      </c>
      <c r="AD2730" s="33">
        <f>IFERROR($AA2730/VLOOKUP(CONCATENATE("USD",C2730),[1]GEINDICE!AR$1:AS$65536,2,0),"")</f>
        <v>101.39371442753142</v>
      </c>
      <c r="AE2730" s="33">
        <f>IFERROR($X2730/VLOOKUP(CONCATENATE("EUR",C2730),[1]GEINDICE!AR$1:AS$65536,2,0),"")</f>
        <v>269.07610078900484</v>
      </c>
      <c r="AF2730" s="33">
        <f>IFERROR($AA2730/VLOOKUP(CONCATENATE("EUR",C2730),[1]GEINDICE!AR$1:AS$65536,2,0),"")</f>
        <v>97.484030605752082</v>
      </c>
      <c r="AG2730" s="48" t="str">
        <f>VLOOKUP(E2730,[1]Apresentação!AW$1:AX$65536,2,0)</f>
        <v xml:space="preserve">                    2 - LEATHER AUXILIARIES</v>
      </c>
      <c r="AH2730" s="48" t="str">
        <f t="shared" si="724"/>
        <v xml:space="preserve">         5201000997 - SINCAL MSB BR</v>
      </c>
      <c r="AI2730" s="49" t="str">
        <f t="shared" si="725"/>
        <v xml:space="preserve">     L00032 - PARTNER INDUSTRIA E COMERCIO DE COUROS LTDA</v>
      </c>
      <c r="AJ2730" t="str">
        <f t="shared" si="726"/>
        <v xml:space="preserve">     90 - SALES</v>
      </c>
      <c r="AK2730" t="str">
        <f t="shared" si="727"/>
        <v/>
      </c>
      <c r="AL2730">
        <f t="shared" si="728"/>
        <v>1</v>
      </c>
      <c r="AM2730" t="str">
        <f t="shared" si="729"/>
        <v>2025 1</v>
      </c>
      <c r="AN2730" t="str">
        <f t="shared" si="730"/>
        <v xml:space="preserve">PARTNER </v>
      </c>
    </row>
    <row r="2731" spans="1:40" x14ac:dyDescent="0.35">
      <c r="A2731">
        <v>82110</v>
      </c>
      <c r="B2731" t="s">
        <v>274</v>
      </c>
      <c r="C2731" s="31">
        <v>45764</v>
      </c>
      <c r="D2731" t="s">
        <v>373</v>
      </c>
      <c r="E2731" t="s">
        <v>374</v>
      </c>
      <c r="F2731" t="s">
        <v>447</v>
      </c>
      <c r="G2731" t="s">
        <v>448</v>
      </c>
      <c r="H2731" t="s">
        <v>949</v>
      </c>
      <c r="I2731" t="s">
        <v>950</v>
      </c>
      <c r="J2731">
        <v>120</v>
      </c>
      <c r="K2731">
        <v>1892.16</v>
      </c>
      <c r="L2731">
        <v>1119.35358</v>
      </c>
      <c r="M2731">
        <v>381.08</v>
      </c>
      <c r="N2731">
        <v>15.768000000000001</v>
      </c>
      <c r="O2731" s="32">
        <f t="shared" si="714"/>
        <v>1511.0800000000002</v>
      </c>
      <c r="P2731" s="32">
        <f t="shared" si="715"/>
        <v>391.72642000000019</v>
      </c>
      <c r="Q2731">
        <v>730818</v>
      </c>
      <c r="R2731" t="s">
        <v>312</v>
      </c>
      <c r="S2731" t="s">
        <v>457</v>
      </c>
      <c r="T2731" t="str">
        <f t="shared" si="716"/>
        <v>VEN</v>
      </c>
      <c r="U2731" t="s">
        <v>437</v>
      </c>
      <c r="V2731" s="33">
        <f t="shared" si="717"/>
        <v>1892.16</v>
      </c>
      <c r="W2731">
        <f t="shared" si="718"/>
        <v>120</v>
      </c>
      <c r="X2731" s="33">
        <f t="shared" si="719"/>
        <v>1511.0800000000002</v>
      </c>
      <c r="Y2731" s="33">
        <f t="shared" si="720"/>
        <v>381.08</v>
      </c>
      <c r="Z2731" s="45">
        <f t="shared" si="721"/>
        <v>0.19434213808557424</v>
      </c>
      <c r="AA2731" s="33">
        <f t="shared" si="722"/>
        <v>367.72642000000019</v>
      </c>
      <c r="AB2731" s="45">
        <f t="shared" si="723"/>
        <v>0.2433533763930435</v>
      </c>
      <c r="AC2731" s="33">
        <f>IFERROR($X2731/VLOOKUP(CONCATENATE("USD",C2731),[1]GEINDICE!AR$1:AS$65536,2,0),"")</f>
        <v>258.0440239758193</v>
      </c>
      <c r="AD2731" s="33">
        <f>IFERROR($AA2731/VLOOKUP(CONCATENATE("USD",C2731),[1]GEINDICE!AR$1:AS$65536,2,0),"")</f>
        <v>62.79588449256309</v>
      </c>
      <c r="AE2731" s="33">
        <f>IFERROR($X2731/VLOOKUP(CONCATENATE("EUR",C2731),[1]GEINDICE!AR$1:AS$65536,2,0),"")</f>
        <v>227.03206226148623</v>
      </c>
      <c r="AF2731" s="33">
        <f>IFERROR($AA2731/VLOOKUP(CONCATENATE("EUR",C2731),[1]GEINDICE!AR$1:AS$65536,2,0),"")</f>
        <v>55.249018900808345</v>
      </c>
      <c r="AG2731" s="48" t="str">
        <f>VLOOKUP(E2731,[1]Apresentação!AW$1:AX$65536,2,0)</f>
        <v xml:space="preserve">                    2 - LEATHER AUXILIARIES</v>
      </c>
      <c r="AH2731" s="48" t="str">
        <f t="shared" si="724"/>
        <v xml:space="preserve">         5201000997 - SINCAL MSB BR</v>
      </c>
      <c r="AI2731" s="49" t="str">
        <f t="shared" si="725"/>
        <v xml:space="preserve">     L00016 - A BUHLER SA CURTUME</v>
      </c>
      <c r="AJ2731" t="str">
        <f t="shared" si="726"/>
        <v xml:space="preserve">     90 - SALES</v>
      </c>
      <c r="AK2731" t="str">
        <f t="shared" si="727"/>
        <v/>
      </c>
      <c r="AL2731">
        <f t="shared" si="728"/>
        <v>4</v>
      </c>
      <c r="AM2731" t="str">
        <f t="shared" si="729"/>
        <v>2025 4</v>
      </c>
      <c r="AN2731" t="str">
        <f t="shared" si="730"/>
        <v xml:space="preserve">A </v>
      </c>
    </row>
    <row r="2732" spans="1:40" x14ac:dyDescent="0.35">
      <c r="A2732">
        <v>81114</v>
      </c>
      <c r="B2732" t="s">
        <v>274</v>
      </c>
      <c r="C2732" s="31">
        <v>45691</v>
      </c>
      <c r="D2732" t="s">
        <v>373</v>
      </c>
      <c r="E2732" t="s">
        <v>374</v>
      </c>
      <c r="F2732" t="s">
        <v>797</v>
      </c>
      <c r="G2732" t="s">
        <v>798</v>
      </c>
      <c r="H2732" t="s">
        <v>949</v>
      </c>
      <c r="I2732" t="s">
        <v>950</v>
      </c>
      <c r="J2732">
        <v>120</v>
      </c>
      <c r="K2732">
        <v>2186.9900000000002</v>
      </c>
      <c r="L2732">
        <v>1054.6963900000001</v>
      </c>
      <c r="M2732">
        <v>440.47</v>
      </c>
      <c r="N2732">
        <v>18.224889999999998</v>
      </c>
      <c r="O2732" s="32">
        <f t="shared" si="714"/>
        <v>1746.5200000000002</v>
      </c>
      <c r="P2732" s="32">
        <f t="shared" si="715"/>
        <v>691.82361000000014</v>
      </c>
      <c r="Q2732">
        <v>708888</v>
      </c>
      <c r="R2732" t="s">
        <v>312</v>
      </c>
      <c r="S2732" t="s">
        <v>457</v>
      </c>
      <c r="T2732" t="str">
        <f t="shared" si="716"/>
        <v>VEN</v>
      </c>
      <c r="U2732" t="s">
        <v>437</v>
      </c>
      <c r="V2732" s="33">
        <f t="shared" si="717"/>
        <v>2186.9900000000002</v>
      </c>
      <c r="W2732">
        <f t="shared" si="718"/>
        <v>120</v>
      </c>
      <c r="X2732" s="33">
        <f t="shared" si="719"/>
        <v>1746.5200000000002</v>
      </c>
      <c r="Y2732" s="33">
        <f t="shared" si="720"/>
        <v>440.47</v>
      </c>
      <c r="Z2732" s="45">
        <f t="shared" si="721"/>
        <v>0.30536198610876136</v>
      </c>
      <c r="AA2732" s="33">
        <f t="shared" si="722"/>
        <v>667.82361000000014</v>
      </c>
      <c r="AB2732" s="45">
        <f t="shared" si="723"/>
        <v>0.38237386917985483</v>
      </c>
      <c r="AC2732" s="33">
        <f>IFERROR($X2732/VLOOKUP(CONCATENATE("USD",C2732),[1]GEINDICE!AR$1:AS$65536,2,0),"")</f>
        <v>297.59912757510182</v>
      </c>
      <c r="AD2732" s="33">
        <f>IFERROR($AA2732/VLOOKUP(CONCATENATE("USD",C2732),[1]GEINDICE!AR$1:AS$65536,2,0),"")</f>
        <v>113.79412987544092</v>
      </c>
      <c r="AE2732" s="33">
        <f>IFERROR($X2732/VLOOKUP(CONCATENATE("EUR",C2732),[1]GEINDICE!AR$1:AS$65536,2,0),"")</f>
        <v>288.53791508342977</v>
      </c>
      <c r="AF2732" s="33">
        <f>IFERROR($AA2732/VLOOKUP(CONCATENATE("EUR",C2732),[1]GEINDICE!AR$1:AS$65536,2,0),"")</f>
        <v>110.32935899553942</v>
      </c>
      <c r="AG2732" s="48" t="str">
        <f>VLOOKUP(E2732,[1]Apresentação!AW$1:AX$65536,2,0)</f>
        <v xml:space="preserve">                    2 - LEATHER AUXILIARIES</v>
      </c>
      <c r="AH2732" s="48" t="str">
        <f t="shared" si="724"/>
        <v xml:space="preserve">         5201000997 - SINCAL MSB BR</v>
      </c>
      <c r="AI2732" s="49" t="str">
        <f t="shared" si="725"/>
        <v xml:space="preserve">     L00494 - COURO E ARTE CURTIMENTO E TAPECARIA LTDA</v>
      </c>
      <c r="AJ2732" t="str">
        <f t="shared" si="726"/>
        <v xml:space="preserve">     90 - SALES</v>
      </c>
      <c r="AK2732" t="str">
        <f t="shared" si="727"/>
        <v/>
      </c>
      <c r="AL2732">
        <f t="shared" si="728"/>
        <v>2</v>
      </c>
      <c r="AM2732" t="str">
        <f t="shared" si="729"/>
        <v>2025 2</v>
      </c>
      <c r="AN2732" t="str">
        <f t="shared" si="730"/>
        <v xml:space="preserve">COURO </v>
      </c>
    </row>
    <row r="2733" spans="1:40" x14ac:dyDescent="0.35">
      <c r="A2733">
        <v>81116</v>
      </c>
      <c r="B2733" t="s">
        <v>274</v>
      </c>
      <c r="C2733" s="31">
        <v>45691</v>
      </c>
      <c r="D2733" t="s">
        <v>373</v>
      </c>
      <c r="E2733" t="s">
        <v>374</v>
      </c>
      <c r="F2733" t="s">
        <v>642</v>
      </c>
      <c r="G2733" t="s">
        <v>643</v>
      </c>
      <c r="H2733" t="s">
        <v>949</v>
      </c>
      <c r="I2733" t="s">
        <v>950</v>
      </c>
      <c r="J2733">
        <v>120</v>
      </c>
      <c r="K2733">
        <v>2088.6</v>
      </c>
      <c r="L2733">
        <v>1054.6963900000001</v>
      </c>
      <c r="M2733">
        <v>420.65</v>
      </c>
      <c r="N2733">
        <v>17.405000000000001</v>
      </c>
      <c r="O2733" s="32">
        <f t="shared" si="714"/>
        <v>1667.9499999999998</v>
      </c>
      <c r="P2733" s="32">
        <f t="shared" si="715"/>
        <v>613.25360999999975</v>
      </c>
      <c r="Q2733">
        <v>708898</v>
      </c>
      <c r="R2733" t="s">
        <v>312</v>
      </c>
      <c r="S2733" t="s">
        <v>457</v>
      </c>
      <c r="T2733" t="str">
        <f t="shared" si="716"/>
        <v>VEN</v>
      </c>
      <c r="U2733" t="s">
        <v>437</v>
      </c>
      <c r="V2733" s="33">
        <f t="shared" si="717"/>
        <v>2088.6</v>
      </c>
      <c r="W2733">
        <f t="shared" si="718"/>
        <v>120</v>
      </c>
      <c r="X2733" s="33">
        <f t="shared" si="719"/>
        <v>1667.9499999999998</v>
      </c>
      <c r="Y2733" s="33">
        <f t="shared" si="720"/>
        <v>420.65</v>
      </c>
      <c r="Z2733" s="45">
        <f t="shared" si="721"/>
        <v>0.28212851192186145</v>
      </c>
      <c r="AA2733" s="33">
        <f t="shared" si="722"/>
        <v>589.25360999999975</v>
      </c>
      <c r="AB2733" s="45">
        <f t="shared" si="723"/>
        <v>0.35328014029197508</v>
      </c>
      <c r="AC2733" s="33">
        <f>IFERROR($X2733/VLOOKUP(CONCATENATE("USD",C2733),[1]GEINDICE!AR$1:AS$65536,2,0),"")</f>
        <v>284.21115408863966</v>
      </c>
      <c r="AD2733" s="33">
        <f>IFERROR($AA2733/VLOOKUP(CONCATENATE("USD",C2733),[1]GEINDICE!AR$1:AS$65536,2,0),"")</f>
        <v>100.40615638897877</v>
      </c>
      <c r="AE2733" s="33">
        <f>IFERROR($X2733/VLOOKUP(CONCATENATE("EUR",C2733),[1]GEINDICE!AR$1:AS$65536,2,0),"")</f>
        <v>275.55757475631913</v>
      </c>
      <c r="AF2733" s="33">
        <f>IFERROR($AA2733/VLOOKUP(CONCATENATE("EUR",C2733),[1]GEINDICE!AR$1:AS$65536,2,0),"")</f>
        <v>97.34901866842884</v>
      </c>
      <c r="AG2733" s="48" t="str">
        <f>VLOOKUP(E2733,[1]Apresentação!AW$1:AX$65536,2,0)</f>
        <v xml:space="preserve">                    2 - LEATHER AUXILIARIES</v>
      </c>
      <c r="AH2733" s="48" t="str">
        <f t="shared" si="724"/>
        <v xml:space="preserve">         5201000997 - SINCAL MSB BR</v>
      </c>
      <c r="AI2733" s="49" t="str">
        <f t="shared" si="725"/>
        <v xml:space="preserve">     L00281 - ICL BENEFICIAMENTO DE COUROS LTDA.</v>
      </c>
      <c r="AJ2733" t="str">
        <f t="shared" si="726"/>
        <v xml:space="preserve">     90 - SALES</v>
      </c>
      <c r="AK2733" t="str">
        <f t="shared" si="727"/>
        <v/>
      </c>
      <c r="AL2733">
        <f t="shared" si="728"/>
        <v>2</v>
      </c>
      <c r="AM2733" t="str">
        <f t="shared" si="729"/>
        <v>2025 2</v>
      </c>
      <c r="AN2733" t="str">
        <f t="shared" si="730"/>
        <v xml:space="preserve">ICL </v>
      </c>
    </row>
    <row r="2734" spans="1:40" x14ac:dyDescent="0.35">
      <c r="A2734">
        <v>81126</v>
      </c>
      <c r="B2734" t="s">
        <v>274</v>
      </c>
      <c r="C2734" s="31">
        <v>45691</v>
      </c>
      <c r="D2734" t="s">
        <v>373</v>
      </c>
      <c r="E2734" t="s">
        <v>374</v>
      </c>
      <c r="F2734" t="s">
        <v>447</v>
      </c>
      <c r="G2734" t="s">
        <v>448</v>
      </c>
      <c r="H2734" t="s">
        <v>949</v>
      </c>
      <c r="I2734" t="s">
        <v>950</v>
      </c>
      <c r="J2734">
        <v>120</v>
      </c>
      <c r="K2734">
        <v>1892.16</v>
      </c>
      <c r="L2734">
        <v>1054.6963900000001</v>
      </c>
      <c r="M2734">
        <v>381.08</v>
      </c>
      <c r="N2734">
        <v>15.768000000000001</v>
      </c>
      <c r="O2734" s="32">
        <f t="shared" si="714"/>
        <v>1511.0800000000002</v>
      </c>
      <c r="P2734" s="32">
        <f t="shared" si="715"/>
        <v>456.38361000000009</v>
      </c>
      <c r="Q2734">
        <v>708998</v>
      </c>
      <c r="R2734" t="s">
        <v>312</v>
      </c>
      <c r="S2734" t="s">
        <v>457</v>
      </c>
      <c r="T2734" t="str">
        <f t="shared" si="716"/>
        <v>VEN</v>
      </c>
      <c r="U2734" t="s">
        <v>437</v>
      </c>
      <c r="V2734" s="33">
        <f t="shared" si="717"/>
        <v>1892.16</v>
      </c>
      <c r="W2734">
        <f t="shared" si="718"/>
        <v>120</v>
      </c>
      <c r="X2734" s="33">
        <f t="shared" si="719"/>
        <v>1511.0800000000002</v>
      </c>
      <c r="Y2734" s="33">
        <f t="shared" si="720"/>
        <v>381.08</v>
      </c>
      <c r="Z2734" s="45">
        <f t="shared" si="721"/>
        <v>0.22851323883815325</v>
      </c>
      <c r="AA2734" s="33">
        <f t="shared" si="722"/>
        <v>432.38361000000009</v>
      </c>
      <c r="AB2734" s="45">
        <f t="shared" si="723"/>
        <v>0.28614210366095777</v>
      </c>
      <c r="AC2734" s="33">
        <f>IFERROR($X2734/VLOOKUP(CONCATENATE("USD",C2734),[1]GEINDICE!AR$1:AS$65536,2,0),"")</f>
        <v>257.48121389745597</v>
      </c>
      <c r="AD2734" s="33">
        <f>IFERROR($AA2734/VLOOKUP(CONCATENATE("USD",C2734),[1]GEINDICE!AR$1:AS$65536,2,0),"")</f>
        <v>73.676216197795085</v>
      </c>
      <c r="AE2734" s="33">
        <f>IFERROR($X2734/VLOOKUP(CONCATENATE("EUR",C2734),[1]GEINDICE!AR$1:AS$65536,2,0),"")</f>
        <v>249.6415000826037</v>
      </c>
      <c r="AF2734" s="33">
        <f>IFERROR($AA2734/VLOOKUP(CONCATENATE("EUR",C2734),[1]GEINDICE!AR$1:AS$65536,2,0),"")</f>
        <v>71.432943994713384</v>
      </c>
      <c r="AG2734" s="48" t="str">
        <f>VLOOKUP(E2734,[1]Apresentação!AW$1:AX$65536,2,0)</f>
        <v xml:space="preserve">                    2 - LEATHER AUXILIARIES</v>
      </c>
      <c r="AH2734" s="48" t="str">
        <f t="shared" si="724"/>
        <v xml:space="preserve">         5201000997 - SINCAL MSB BR</v>
      </c>
      <c r="AI2734" s="49" t="str">
        <f t="shared" si="725"/>
        <v xml:space="preserve">     L00016 - A BUHLER SA CURTUME</v>
      </c>
      <c r="AJ2734" t="str">
        <f t="shared" si="726"/>
        <v xml:space="preserve">     90 - SALES</v>
      </c>
      <c r="AK2734" t="str">
        <f t="shared" si="727"/>
        <v/>
      </c>
      <c r="AL2734">
        <f t="shared" si="728"/>
        <v>2</v>
      </c>
      <c r="AM2734" t="str">
        <f t="shared" si="729"/>
        <v>2025 2</v>
      </c>
      <c r="AN2734" t="str">
        <f t="shared" si="730"/>
        <v xml:space="preserve">A </v>
      </c>
    </row>
    <row r="2735" spans="1:40" x14ac:dyDescent="0.35">
      <c r="A2735">
        <v>81803</v>
      </c>
      <c r="B2735" t="s">
        <v>274</v>
      </c>
      <c r="C2735" s="31">
        <v>45743</v>
      </c>
      <c r="D2735" t="s">
        <v>373</v>
      </c>
      <c r="E2735" t="s">
        <v>374</v>
      </c>
      <c r="F2735" t="s">
        <v>462</v>
      </c>
      <c r="G2735" t="s">
        <v>463</v>
      </c>
      <c r="H2735" t="s">
        <v>949</v>
      </c>
      <c r="I2735" t="s">
        <v>950</v>
      </c>
      <c r="J2735">
        <v>480</v>
      </c>
      <c r="K2735">
        <v>9240</v>
      </c>
      <c r="L2735">
        <v>4443.0773799999997</v>
      </c>
      <c r="M2735">
        <v>1860.94</v>
      </c>
      <c r="N2735">
        <v>19.25</v>
      </c>
      <c r="O2735" s="32">
        <f t="shared" si="714"/>
        <v>7379.0599999999995</v>
      </c>
      <c r="P2735" s="32">
        <f t="shared" si="715"/>
        <v>2935.9826199999998</v>
      </c>
      <c r="Q2735">
        <v>722684</v>
      </c>
      <c r="R2735" t="s">
        <v>312</v>
      </c>
      <c r="S2735" t="s">
        <v>457</v>
      </c>
      <c r="T2735" t="str">
        <f t="shared" si="716"/>
        <v>VEN</v>
      </c>
      <c r="U2735" t="s">
        <v>313</v>
      </c>
      <c r="V2735" s="33">
        <f t="shared" si="717"/>
        <v>9240</v>
      </c>
      <c r="W2735">
        <f t="shared" si="718"/>
        <v>480</v>
      </c>
      <c r="X2735" s="33">
        <f t="shared" si="719"/>
        <v>7379.0599999999995</v>
      </c>
      <c r="Y2735" s="33">
        <f t="shared" si="720"/>
        <v>1860.94</v>
      </c>
      <c r="Z2735" s="45">
        <f t="shared" si="721"/>
        <v>0.30735742640692637</v>
      </c>
      <c r="AA2735" s="33">
        <f t="shared" si="722"/>
        <v>2839.9826199999998</v>
      </c>
      <c r="AB2735" s="45">
        <f t="shared" si="723"/>
        <v>0.38487051467260058</v>
      </c>
      <c r="AC2735" s="33">
        <f>IFERROR($X2735/VLOOKUP(CONCATENATE("USD",C2735),[1]GEINDICE!AR$1:AS$65536,2,0),"")</f>
        <v>1283.8953265824546</v>
      </c>
      <c r="AD2735" s="33">
        <f>IFERROR($AA2735/VLOOKUP(CONCATENATE("USD",C2735),[1]GEINDICE!AR$1:AS$65536,2,0),"")</f>
        <v>494.13345512753591</v>
      </c>
      <c r="AE2735" s="33">
        <f>IFERROR($X2735/VLOOKUP(CONCATENATE("EUR",C2735),[1]GEINDICE!AR$1:AS$65536,2,0),"")</f>
        <v>1188.7904369119731</v>
      </c>
      <c r="AF2735" s="33">
        <f>IFERROR($AA2735/VLOOKUP(CONCATENATE("EUR",C2735),[1]GEINDICE!AR$1:AS$65536,2,0),"")</f>
        <v>457.53038729217678</v>
      </c>
      <c r="AG2735" s="48" t="str">
        <f>VLOOKUP(E2735,[1]Apresentação!AW$1:AX$65536,2,0)</f>
        <v xml:space="preserve">                    2 - LEATHER AUXILIARIES</v>
      </c>
      <c r="AH2735" s="48" t="str">
        <f t="shared" si="724"/>
        <v xml:space="preserve">         5201000997 - SINCAL MSB BR</v>
      </c>
      <c r="AI2735" s="49" t="str">
        <f t="shared" si="725"/>
        <v xml:space="preserve">     L00337 - AMCM IND COM IMP EXP E SERVS TECNICOS LTDA</v>
      </c>
      <c r="AJ2735" t="str">
        <f t="shared" si="726"/>
        <v xml:space="preserve">     90 - SALES</v>
      </c>
      <c r="AK2735" t="str">
        <f t="shared" si="727"/>
        <v/>
      </c>
      <c r="AL2735">
        <f t="shared" si="728"/>
        <v>3</v>
      </c>
      <c r="AM2735" t="str">
        <f t="shared" si="729"/>
        <v>2025 3</v>
      </c>
      <c r="AN2735" t="str">
        <f t="shared" si="730"/>
        <v xml:space="preserve">AMCM </v>
      </c>
    </row>
    <row r="2736" spans="1:40" x14ac:dyDescent="0.35">
      <c r="A2736">
        <v>81378</v>
      </c>
      <c r="B2736" t="s">
        <v>274</v>
      </c>
      <c r="C2736" s="31">
        <v>45712</v>
      </c>
      <c r="D2736" t="s">
        <v>373</v>
      </c>
      <c r="E2736" t="s">
        <v>374</v>
      </c>
      <c r="F2736" t="s">
        <v>462</v>
      </c>
      <c r="G2736" t="s">
        <v>463</v>
      </c>
      <c r="H2736" t="s">
        <v>949</v>
      </c>
      <c r="I2736" t="s">
        <v>950</v>
      </c>
      <c r="J2736">
        <v>360</v>
      </c>
      <c r="K2736">
        <v>6930</v>
      </c>
      <c r="L2736">
        <v>3173.9144900000001</v>
      </c>
      <c r="M2736">
        <v>1395.71</v>
      </c>
      <c r="N2736">
        <v>19.25</v>
      </c>
      <c r="O2736" s="32">
        <f t="shared" si="714"/>
        <v>5534.29</v>
      </c>
      <c r="P2736" s="32">
        <f t="shared" si="715"/>
        <v>2360.3755099999998</v>
      </c>
      <c r="Q2736">
        <v>711072</v>
      </c>
      <c r="R2736" t="s">
        <v>312</v>
      </c>
      <c r="S2736" t="s">
        <v>457</v>
      </c>
      <c r="T2736" t="str">
        <f t="shared" si="716"/>
        <v>VEN</v>
      </c>
      <c r="U2736" t="s">
        <v>437</v>
      </c>
      <c r="V2736" s="33">
        <f t="shared" si="717"/>
        <v>6930</v>
      </c>
      <c r="W2736">
        <f t="shared" si="718"/>
        <v>360</v>
      </c>
      <c r="X2736" s="33">
        <f t="shared" si="719"/>
        <v>5534.29</v>
      </c>
      <c r="Y2736" s="33">
        <f t="shared" si="720"/>
        <v>1395.71</v>
      </c>
      <c r="Z2736" s="45">
        <f t="shared" si="721"/>
        <v>0.33021291630591626</v>
      </c>
      <c r="AA2736" s="33">
        <f t="shared" si="722"/>
        <v>2288.3755099999998</v>
      </c>
      <c r="AB2736" s="45">
        <f t="shared" si="723"/>
        <v>0.41349035016235142</v>
      </c>
      <c r="AC2736" s="33">
        <f>IFERROR($X2736/VLOOKUP(CONCATENATE("USD",C2736),[1]GEINDICE!AR$1:AS$65536,2,0),"")</f>
        <v>966.55314541199471</v>
      </c>
      <c r="AD2736" s="33">
        <f>IFERROR($AA2736/VLOOKUP(CONCATENATE("USD",C2736),[1]GEINDICE!AR$1:AS$65536,2,0),"")</f>
        <v>399.66039854692787</v>
      </c>
      <c r="AE2736" s="33">
        <f>IFERROR($X2736/VLOOKUP(CONCATENATE("EUR",C2736),[1]GEINDICE!AR$1:AS$65536,2,0),"")</f>
        <v>923.25876249103317</v>
      </c>
      <c r="AF2736" s="33">
        <f>IFERROR($AA2736/VLOOKUP(CONCATENATE("EUR",C2736),[1]GEINDICE!AR$1:AS$65536,2,0),"")</f>
        <v>381.75858899287653</v>
      </c>
      <c r="AG2736" s="48" t="str">
        <f>VLOOKUP(E2736,[1]Apresentação!AW$1:AX$65536,2,0)</f>
        <v xml:space="preserve">                    2 - LEATHER AUXILIARIES</v>
      </c>
      <c r="AH2736" s="48" t="str">
        <f t="shared" si="724"/>
        <v xml:space="preserve">         5201000997 - SINCAL MSB BR</v>
      </c>
      <c r="AI2736" s="49" t="str">
        <f t="shared" si="725"/>
        <v xml:space="preserve">     L00337 - AMCM IND COM IMP EXP E SERVS TECNICOS LTDA</v>
      </c>
      <c r="AJ2736" t="str">
        <f t="shared" si="726"/>
        <v xml:space="preserve">     90 - SALES</v>
      </c>
      <c r="AK2736" t="str">
        <f t="shared" si="727"/>
        <v/>
      </c>
      <c r="AL2736">
        <f t="shared" si="728"/>
        <v>2</v>
      </c>
      <c r="AM2736" t="str">
        <f t="shared" si="729"/>
        <v>2025 2</v>
      </c>
      <c r="AN2736" t="str">
        <f t="shared" si="730"/>
        <v xml:space="preserve">AMCM </v>
      </c>
    </row>
    <row r="2737" spans="1:40" x14ac:dyDescent="0.35">
      <c r="A2737">
        <v>81662</v>
      </c>
      <c r="B2737" t="s">
        <v>274</v>
      </c>
      <c r="C2737" s="31">
        <v>45733</v>
      </c>
      <c r="D2737" t="s">
        <v>373</v>
      </c>
      <c r="E2737" t="s">
        <v>374</v>
      </c>
      <c r="F2737" t="s">
        <v>447</v>
      </c>
      <c r="G2737" t="s">
        <v>448</v>
      </c>
      <c r="H2737" t="s">
        <v>949</v>
      </c>
      <c r="I2737" t="s">
        <v>950</v>
      </c>
      <c r="J2737">
        <v>240</v>
      </c>
      <c r="K2737">
        <v>3784.32</v>
      </c>
      <c r="L2737">
        <v>2181.2411299999999</v>
      </c>
      <c r="M2737">
        <v>762.17</v>
      </c>
      <c r="N2737">
        <v>15.768000000000001</v>
      </c>
      <c r="O2737" s="32">
        <f t="shared" si="714"/>
        <v>3022.15</v>
      </c>
      <c r="P2737" s="32">
        <f t="shared" si="715"/>
        <v>840.90887000000021</v>
      </c>
      <c r="Q2737">
        <v>718850</v>
      </c>
      <c r="R2737" t="s">
        <v>312</v>
      </c>
      <c r="S2737" t="s">
        <v>457</v>
      </c>
      <c r="T2737" t="str">
        <f t="shared" si="716"/>
        <v>VEN</v>
      </c>
      <c r="U2737" t="s">
        <v>437</v>
      </c>
      <c r="V2737" s="33">
        <f t="shared" si="717"/>
        <v>3784.32</v>
      </c>
      <c r="W2737">
        <f t="shared" si="718"/>
        <v>240</v>
      </c>
      <c r="X2737" s="33">
        <f t="shared" si="719"/>
        <v>3022.15</v>
      </c>
      <c r="Y2737" s="33">
        <f t="shared" si="720"/>
        <v>762.17</v>
      </c>
      <c r="Z2737" s="45">
        <f t="shared" si="721"/>
        <v>0.2095247944148487</v>
      </c>
      <c r="AA2737" s="33">
        <f t="shared" si="722"/>
        <v>792.90887000000021</v>
      </c>
      <c r="AB2737" s="45">
        <f t="shared" si="723"/>
        <v>0.26236582234501932</v>
      </c>
      <c r="AC2737" s="33">
        <f>IFERROR($X2737/VLOOKUP(CONCATENATE("USD",C2737),[1]GEINDICE!AR$1:AS$65536,2,0),"")</f>
        <v>529.44010371045158</v>
      </c>
      <c r="AD2737" s="33">
        <f>IFERROR($AA2737/VLOOKUP(CONCATENATE("USD",C2737),[1]GEINDICE!AR$1:AS$65536,2,0),"")</f>
        <v>138.90698819242496</v>
      </c>
      <c r="AE2737" s="33">
        <f>IFERROR($X2737/VLOOKUP(CONCATENATE("EUR",C2737),[1]GEINDICE!AR$1:AS$65536,2,0),"")</f>
        <v>484.74617050284701</v>
      </c>
      <c r="AF2737" s="33">
        <f>IFERROR($AA2737/VLOOKUP(CONCATENATE("EUR",C2737),[1]GEINDICE!AR$1:AS$65536,2,0),"")</f>
        <v>127.18082765257842</v>
      </c>
      <c r="AG2737" s="48" t="str">
        <f>VLOOKUP(E2737,[1]Apresentação!AW$1:AX$65536,2,0)</f>
        <v xml:space="preserve">                    2 - LEATHER AUXILIARIES</v>
      </c>
      <c r="AH2737" s="48" t="str">
        <f t="shared" si="724"/>
        <v xml:space="preserve">         5201000997 - SINCAL MSB BR</v>
      </c>
      <c r="AI2737" s="49" t="str">
        <f t="shared" si="725"/>
        <v xml:space="preserve">     L00016 - A BUHLER SA CURTUME</v>
      </c>
      <c r="AJ2737" t="str">
        <f t="shared" si="726"/>
        <v xml:space="preserve">     90 - SALES</v>
      </c>
      <c r="AK2737" t="str">
        <f t="shared" si="727"/>
        <v/>
      </c>
      <c r="AL2737">
        <f t="shared" si="728"/>
        <v>3</v>
      </c>
      <c r="AM2737" t="str">
        <f t="shared" si="729"/>
        <v>2025 3</v>
      </c>
      <c r="AN2737" t="str">
        <f t="shared" si="730"/>
        <v xml:space="preserve">A </v>
      </c>
    </row>
    <row r="2738" spans="1:40" x14ac:dyDescent="0.35">
      <c r="A2738">
        <v>81913</v>
      </c>
      <c r="B2738" t="s">
        <v>274</v>
      </c>
      <c r="C2738" s="31">
        <v>45750</v>
      </c>
      <c r="D2738" t="s">
        <v>373</v>
      </c>
      <c r="E2738" t="s">
        <v>374</v>
      </c>
      <c r="F2738" t="s">
        <v>638</v>
      </c>
      <c r="G2738" t="s">
        <v>639</v>
      </c>
      <c r="H2738" t="s">
        <v>949</v>
      </c>
      <c r="I2738" t="s">
        <v>950</v>
      </c>
      <c r="J2738">
        <v>120</v>
      </c>
      <c r="K2738">
        <v>2118.12</v>
      </c>
      <c r="L2738">
        <v>1110.7693400000001</v>
      </c>
      <c r="M2738">
        <v>426.6</v>
      </c>
      <c r="N2738">
        <v>17.651</v>
      </c>
      <c r="O2738" s="32">
        <f t="shared" si="714"/>
        <v>1691.52</v>
      </c>
      <c r="P2738" s="32">
        <f t="shared" si="715"/>
        <v>580.75065999999993</v>
      </c>
      <c r="Q2738">
        <v>725505</v>
      </c>
      <c r="R2738" t="s">
        <v>312</v>
      </c>
      <c r="S2738" t="s">
        <v>457</v>
      </c>
      <c r="T2738" t="str">
        <f t="shared" si="716"/>
        <v>VEN</v>
      </c>
      <c r="U2738" t="s">
        <v>437</v>
      </c>
      <c r="V2738" s="33">
        <f t="shared" si="717"/>
        <v>2118.12</v>
      </c>
      <c r="W2738">
        <f t="shared" si="718"/>
        <v>120</v>
      </c>
      <c r="X2738" s="33">
        <f t="shared" si="719"/>
        <v>1691.52</v>
      </c>
      <c r="Y2738" s="33">
        <f t="shared" si="720"/>
        <v>426.6</v>
      </c>
      <c r="Z2738" s="45">
        <f t="shared" si="721"/>
        <v>0.26285133042509395</v>
      </c>
      <c r="AA2738" s="33">
        <f t="shared" si="722"/>
        <v>556.75065999999993</v>
      </c>
      <c r="AB2738" s="45">
        <f t="shared" si="723"/>
        <v>0.32914222710934538</v>
      </c>
      <c r="AC2738" s="33">
        <f>IFERROR($X2738/VLOOKUP(CONCATENATE("USD",C2738),[1]GEINDICE!AR$1:AS$65536,2,0),"")</f>
        <v>301.69618492161163</v>
      </c>
      <c r="AD2738" s="33">
        <f>IFERROR($AA2738/VLOOKUP(CONCATENATE("USD",C2738),[1]GEINDICE!AR$1:AS$65536,2,0),"")</f>
        <v>99.300954215492169</v>
      </c>
      <c r="AE2738" s="33">
        <f>IFERROR($X2738/VLOOKUP(CONCATENATE("EUR",C2738),[1]GEINDICE!AR$1:AS$65536,2,0),"")</f>
        <v>273.00193673337634</v>
      </c>
      <c r="AF2738" s="33">
        <f>IFERROR($AA2738/VLOOKUP(CONCATENATE("EUR",C2738),[1]GEINDICE!AR$1:AS$65536,2,0),"")</f>
        <v>89.856465461588101</v>
      </c>
      <c r="AG2738" s="48" t="str">
        <f>VLOOKUP(E2738,[1]Apresentação!AW$1:AX$65536,2,0)</f>
        <v xml:space="preserve">                    2 - LEATHER AUXILIARIES</v>
      </c>
      <c r="AH2738" s="48" t="str">
        <f t="shared" si="724"/>
        <v xml:space="preserve">         5201000997 - SINCAL MSB BR</v>
      </c>
      <c r="AI2738" s="49" t="str">
        <f t="shared" si="725"/>
        <v xml:space="preserve">     L00032 - PARTNER INDUSTRIA E COMERCIO DE COUROS LTDA</v>
      </c>
      <c r="AJ2738" t="str">
        <f t="shared" si="726"/>
        <v xml:space="preserve">     90 - SALES</v>
      </c>
      <c r="AK2738" t="str">
        <f t="shared" si="727"/>
        <v/>
      </c>
      <c r="AL2738">
        <f t="shared" si="728"/>
        <v>4</v>
      </c>
      <c r="AM2738" t="str">
        <f t="shared" si="729"/>
        <v>2025 4</v>
      </c>
      <c r="AN2738" t="str">
        <f t="shared" si="730"/>
        <v xml:space="preserve">PARTNER </v>
      </c>
    </row>
    <row r="2739" spans="1:40" x14ac:dyDescent="0.35">
      <c r="A2739">
        <v>81973</v>
      </c>
      <c r="B2739" t="s">
        <v>274</v>
      </c>
      <c r="C2739" s="31">
        <v>45756</v>
      </c>
      <c r="D2739" t="s">
        <v>373</v>
      </c>
      <c r="E2739" t="s">
        <v>374</v>
      </c>
      <c r="F2739" t="s">
        <v>458</v>
      </c>
      <c r="G2739" t="s">
        <v>459</v>
      </c>
      <c r="H2739" t="s">
        <v>949</v>
      </c>
      <c r="I2739" t="s">
        <v>950</v>
      </c>
      <c r="J2739">
        <v>600</v>
      </c>
      <c r="K2739">
        <v>11434.28</v>
      </c>
      <c r="L2739">
        <v>5594.8838299999998</v>
      </c>
      <c r="M2739">
        <v>2302.88</v>
      </c>
      <c r="N2739">
        <v>19.057130000000001</v>
      </c>
      <c r="O2739" s="32">
        <f t="shared" si="714"/>
        <v>9131.4000000000015</v>
      </c>
      <c r="P2739" s="32">
        <f t="shared" si="715"/>
        <v>3536.5161700000017</v>
      </c>
      <c r="Q2739">
        <v>727585</v>
      </c>
      <c r="R2739" t="s">
        <v>312</v>
      </c>
      <c r="S2739" t="s">
        <v>457</v>
      </c>
      <c r="T2739" t="str">
        <f t="shared" si="716"/>
        <v>VEN</v>
      </c>
      <c r="U2739" t="s">
        <v>437</v>
      </c>
      <c r="V2739" s="33">
        <f t="shared" si="717"/>
        <v>11434.28</v>
      </c>
      <c r="W2739">
        <f t="shared" si="718"/>
        <v>600</v>
      </c>
      <c r="X2739" s="33">
        <f t="shared" si="719"/>
        <v>9131.4000000000015</v>
      </c>
      <c r="Y2739" s="33">
        <f t="shared" si="720"/>
        <v>2302.88</v>
      </c>
      <c r="Z2739" s="45">
        <f t="shared" si="721"/>
        <v>0.2987959163148009</v>
      </c>
      <c r="AA2739" s="33">
        <f t="shared" si="722"/>
        <v>3416.5161700000017</v>
      </c>
      <c r="AB2739" s="45">
        <f t="shared" si="723"/>
        <v>0.3741503132049851</v>
      </c>
      <c r="AC2739" s="33">
        <f>IFERROR($X2739/VLOOKUP(CONCATENATE("USD",C2739),[1]GEINDICE!AR$1:AS$65536,2,0),"")</f>
        <v>1506.7073673789293</v>
      </c>
      <c r="AD2739" s="33">
        <f>IFERROR($AA2739/VLOOKUP(CONCATENATE("USD",C2739),[1]GEINDICE!AR$1:AS$65536,2,0),"")</f>
        <v>563.73503341308503</v>
      </c>
      <c r="AE2739" s="33">
        <f>IFERROR($X2739/VLOOKUP(CONCATENATE("EUR",C2739),[1]GEINDICE!AR$1:AS$65536,2,0),"")</f>
        <v>1364.8919314818693</v>
      </c>
      <c r="AF2739" s="33">
        <f>IFERROR($AA2739/VLOOKUP(CONCATENATE("EUR",C2739),[1]GEINDICE!AR$1:AS$65536,2,0),"")</f>
        <v>510.67474365489846</v>
      </c>
      <c r="AG2739" s="48" t="str">
        <f>VLOOKUP(E2739,[1]Apresentação!AW$1:AX$65536,2,0)</f>
        <v xml:space="preserve">                    2 - LEATHER AUXILIARIES</v>
      </c>
      <c r="AH2739" s="48" t="str">
        <f t="shared" si="724"/>
        <v xml:space="preserve">         5201000997 - SINCAL MSB BR</v>
      </c>
      <c r="AI2739" s="49" t="str">
        <f t="shared" si="725"/>
        <v xml:space="preserve">     L00052 - CURTUME RUSAN LTDA</v>
      </c>
      <c r="AJ2739" t="str">
        <f t="shared" si="726"/>
        <v xml:space="preserve">     90 - SALES</v>
      </c>
      <c r="AK2739" t="str">
        <f t="shared" si="727"/>
        <v/>
      </c>
      <c r="AL2739">
        <f t="shared" si="728"/>
        <v>4</v>
      </c>
      <c r="AM2739" t="str">
        <f t="shared" si="729"/>
        <v>2025 4</v>
      </c>
      <c r="AN2739" t="str">
        <f t="shared" si="730"/>
        <v xml:space="preserve">CURTUME </v>
      </c>
    </row>
    <row r="2740" spans="1:40" x14ac:dyDescent="0.35">
      <c r="A2740">
        <v>81974</v>
      </c>
      <c r="B2740" t="s">
        <v>274</v>
      </c>
      <c r="C2740" s="31">
        <v>45756</v>
      </c>
      <c r="D2740" t="s">
        <v>373</v>
      </c>
      <c r="E2740" t="s">
        <v>374</v>
      </c>
      <c r="F2740" t="s">
        <v>640</v>
      </c>
      <c r="G2740" t="s">
        <v>641</v>
      </c>
      <c r="H2740" t="s">
        <v>949</v>
      </c>
      <c r="I2740" t="s">
        <v>950</v>
      </c>
      <c r="J2740">
        <v>120</v>
      </c>
      <c r="K2740">
        <v>2118.12</v>
      </c>
      <c r="L2740">
        <v>1118.97677</v>
      </c>
      <c r="M2740">
        <v>426.6</v>
      </c>
      <c r="N2740">
        <v>17.651</v>
      </c>
      <c r="O2740" s="32">
        <f t="shared" si="714"/>
        <v>1691.52</v>
      </c>
      <c r="P2740" s="32">
        <f t="shared" si="715"/>
        <v>572.54322999999999</v>
      </c>
      <c r="Q2740">
        <v>727595</v>
      </c>
      <c r="R2740" t="s">
        <v>312</v>
      </c>
      <c r="S2740" t="s">
        <v>457</v>
      </c>
      <c r="T2740" t="str">
        <f t="shared" si="716"/>
        <v>VEN</v>
      </c>
      <c r="U2740" t="s">
        <v>437</v>
      </c>
      <c r="V2740" s="33">
        <f t="shared" si="717"/>
        <v>2118.12</v>
      </c>
      <c r="W2740">
        <f t="shared" si="718"/>
        <v>120</v>
      </c>
      <c r="X2740" s="33">
        <f t="shared" si="719"/>
        <v>1691.52</v>
      </c>
      <c r="Y2740" s="33">
        <f t="shared" si="720"/>
        <v>426.6</v>
      </c>
      <c r="Z2740" s="45">
        <f t="shared" si="721"/>
        <v>0.25897646497837706</v>
      </c>
      <c r="AA2740" s="33">
        <f t="shared" si="722"/>
        <v>548.54322999999999</v>
      </c>
      <c r="AB2740" s="45">
        <f t="shared" si="723"/>
        <v>0.32429012367574728</v>
      </c>
      <c r="AC2740" s="33">
        <f>IFERROR($X2740/VLOOKUP(CONCATENATE("USD",C2740),[1]GEINDICE!AR$1:AS$65536,2,0),"")</f>
        <v>279.10568434947612</v>
      </c>
      <c r="AD2740" s="33">
        <f>IFERROR($AA2740/VLOOKUP(CONCATENATE("USD",C2740),[1]GEINDICE!AR$1:AS$65536,2,0),"")</f>
        <v>90.511216896295679</v>
      </c>
      <c r="AE2740" s="33">
        <f>IFERROR($X2740/VLOOKUP(CONCATENATE("EUR",C2740),[1]GEINDICE!AR$1:AS$65536,2,0),"")</f>
        <v>252.83549071776628</v>
      </c>
      <c r="AF2740" s="33">
        <f>IFERROR($AA2740/VLOOKUP(CONCATENATE("EUR",C2740),[1]GEINDICE!AR$1:AS$65536,2,0),"")</f>
        <v>81.992052554482683</v>
      </c>
      <c r="AG2740" s="48" t="str">
        <f>VLOOKUP(E2740,[1]Apresentação!AW$1:AX$65536,2,0)</f>
        <v xml:space="preserve">                    2 - LEATHER AUXILIARIES</v>
      </c>
      <c r="AH2740" s="48" t="str">
        <f t="shared" si="724"/>
        <v xml:space="preserve">         5201000997 - SINCAL MSB BR</v>
      </c>
      <c r="AI2740" s="49" t="str">
        <f t="shared" si="725"/>
        <v xml:space="preserve">     L00079 - BABY LEATHER IND E COM DE COUROS LTDA</v>
      </c>
      <c r="AJ2740" t="str">
        <f t="shared" si="726"/>
        <v xml:space="preserve">     90 - SALES</v>
      </c>
      <c r="AK2740" t="str">
        <f t="shared" si="727"/>
        <v/>
      </c>
      <c r="AL2740">
        <f t="shared" si="728"/>
        <v>4</v>
      </c>
      <c r="AM2740" t="str">
        <f t="shared" si="729"/>
        <v>2025 4</v>
      </c>
      <c r="AN2740" t="str">
        <f t="shared" si="730"/>
        <v xml:space="preserve">BABY </v>
      </c>
    </row>
    <row r="2741" spans="1:40" x14ac:dyDescent="0.35">
      <c r="A2741">
        <v>81976</v>
      </c>
      <c r="B2741" t="s">
        <v>274</v>
      </c>
      <c r="C2741" s="31">
        <v>45756</v>
      </c>
      <c r="D2741" t="s">
        <v>373</v>
      </c>
      <c r="E2741" t="s">
        <v>374</v>
      </c>
      <c r="F2741" t="s">
        <v>638</v>
      </c>
      <c r="G2741" t="s">
        <v>639</v>
      </c>
      <c r="H2741" t="s">
        <v>949</v>
      </c>
      <c r="I2741" t="s">
        <v>950</v>
      </c>
      <c r="J2741">
        <v>120</v>
      </c>
      <c r="K2741">
        <v>2118.12</v>
      </c>
      <c r="L2741">
        <v>1118.97677</v>
      </c>
      <c r="M2741">
        <v>426.6</v>
      </c>
      <c r="N2741">
        <v>17.651</v>
      </c>
      <c r="O2741" s="32">
        <f t="shared" si="714"/>
        <v>1691.52</v>
      </c>
      <c r="P2741" s="32">
        <f t="shared" si="715"/>
        <v>572.54322999999999</v>
      </c>
      <c r="Q2741">
        <v>727611</v>
      </c>
      <c r="R2741" t="s">
        <v>312</v>
      </c>
      <c r="S2741" t="s">
        <v>457</v>
      </c>
      <c r="T2741" t="str">
        <f t="shared" si="716"/>
        <v>VEN</v>
      </c>
      <c r="U2741" t="s">
        <v>437</v>
      </c>
      <c r="V2741" s="33">
        <f t="shared" si="717"/>
        <v>2118.12</v>
      </c>
      <c r="W2741">
        <f t="shared" si="718"/>
        <v>120</v>
      </c>
      <c r="X2741" s="33">
        <f t="shared" si="719"/>
        <v>1691.52</v>
      </c>
      <c r="Y2741" s="33">
        <f t="shared" si="720"/>
        <v>426.6</v>
      </c>
      <c r="Z2741" s="45">
        <f t="shared" si="721"/>
        <v>0.25897646497837706</v>
      </c>
      <c r="AA2741" s="33">
        <f t="shared" si="722"/>
        <v>548.54322999999999</v>
      </c>
      <c r="AB2741" s="45">
        <f t="shared" si="723"/>
        <v>0.32429012367574728</v>
      </c>
      <c r="AC2741" s="33">
        <f>IFERROR($X2741/VLOOKUP(CONCATENATE("USD",C2741),[1]GEINDICE!AR$1:AS$65536,2,0),"")</f>
        <v>279.10568434947612</v>
      </c>
      <c r="AD2741" s="33">
        <f>IFERROR($AA2741/VLOOKUP(CONCATENATE("USD",C2741),[1]GEINDICE!AR$1:AS$65536,2,0),"")</f>
        <v>90.511216896295679</v>
      </c>
      <c r="AE2741" s="33">
        <f>IFERROR($X2741/VLOOKUP(CONCATENATE("EUR",C2741),[1]GEINDICE!AR$1:AS$65536,2,0),"")</f>
        <v>252.83549071776628</v>
      </c>
      <c r="AF2741" s="33">
        <f>IFERROR($AA2741/VLOOKUP(CONCATENATE("EUR",C2741),[1]GEINDICE!AR$1:AS$65536,2,0),"")</f>
        <v>81.992052554482683</v>
      </c>
      <c r="AG2741" s="48" t="str">
        <f>VLOOKUP(E2741,[1]Apresentação!AW$1:AX$65536,2,0)</f>
        <v xml:space="preserve">                    2 - LEATHER AUXILIARIES</v>
      </c>
      <c r="AH2741" s="48" t="str">
        <f t="shared" si="724"/>
        <v xml:space="preserve">         5201000997 - SINCAL MSB BR</v>
      </c>
      <c r="AI2741" s="49" t="str">
        <f t="shared" si="725"/>
        <v xml:space="preserve">     L00032 - PARTNER INDUSTRIA E COMERCIO DE COUROS LTDA</v>
      </c>
      <c r="AJ2741" t="str">
        <f t="shared" si="726"/>
        <v xml:space="preserve">     90 - SALES</v>
      </c>
      <c r="AK2741" t="str">
        <f t="shared" si="727"/>
        <v/>
      </c>
      <c r="AL2741">
        <f t="shared" si="728"/>
        <v>4</v>
      </c>
      <c r="AM2741" t="str">
        <f t="shared" si="729"/>
        <v>2025 4</v>
      </c>
      <c r="AN2741" t="str">
        <f t="shared" si="730"/>
        <v xml:space="preserve">PARTNER </v>
      </c>
    </row>
    <row r="2742" spans="1:40" x14ac:dyDescent="0.35">
      <c r="A2742">
        <v>81434</v>
      </c>
      <c r="B2742" t="s">
        <v>274</v>
      </c>
      <c r="C2742" s="31">
        <v>45715</v>
      </c>
      <c r="D2742" t="s">
        <v>373</v>
      </c>
      <c r="E2742" t="s">
        <v>374</v>
      </c>
      <c r="F2742" t="s">
        <v>640</v>
      </c>
      <c r="G2742" t="s">
        <v>641</v>
      </c>
      <c r="H2742" t="s">
        <v>949</v>
      </c>
      <c r="I2742" t="s">
        <v>950</v>
      </c>
      <c r="J2742">
        <v>120</v>
      </c>
      <c r="K2742">
        <v>2118.12</v>
      </c>
      <c r="L2742">
        <v>1070.8241499999999</v>
      </c>
      <c r="M2742">
        <v>426.6</v>
      </c>
      <c r="N2742">
        <v>17.651</v>
      </c>
      <c r="O2742" s="32">
        <f t="shared" si="714"/>
        <v>1691.52</v>
      </c>
      <c r="P2742" s="32">
        <f t="shared" si="715"/>
        <v>620.69585000000006</v>
      </c>
      <c r="Q2742">
        <v>712071</v>
      </c>
      <c r="R2742" t="s">
        <v>312</v>
      </c>
      <c r="S2742" t="s">
        <v>457</v>
      </c>
      <c r="T2742" t="str">
        <f t="shared" si="716"/>
        <v>VEN</v>
      </c>
      <c r="U2742" t="s">
        <v>437</v>
      </c>
      <c r="V2742" s="33">
        <f t="shared" si="717"/>
        <v>2118.12</v>
      </c>
      <c r="W2742">
        <f t="shared" si="718"/>
        <v>120</v>
      </c>
      <c r="X2742" s="33">
        <f t="shared" si="719"/>
        <v>1691.52</v>
      </c>
      <c r="Y2742" s="33">
        <f t="shared" si="720"/>
        <v>426.6</v>
      </c>
      <c r="Z2742" s="45">
        <f t="shared" si="721"/>
        <v>0.28171012501652415</v>
      </c>
      <c r="AA2742" s="33">
        <f t="shared" si="722"/>
        <v>596.69585000000006</v>
      </c>
      <c r="AB2742" s="45">
        <f t="shared" si="723"/>
        <v>0.35275719471244804</v>
      </c>
      <c r="AC2742" s="33">
        <f>IFERROR($X2742/VLOOKUP(CONCATENATE("USD",C2742),[1]GEINDICE!AR$1:AS$65536,2,0),"")</f>
        <v>290.49941608847979</v>
      </c>
      <c r="AD2742" s="33">
        <f>IFERROR($AA2742/VLOOKUP(CONCATENATE("USD",C2742),[1]GEINDICE!AR$1:AS$65536,2,0),"")</f>
        <v>102.47575908497632</v>
      </c>
      <c r="AE2742" s="33">
        <f>IFERROR($X2742/VLOOKUP(CONCATENATE("EUR",C2742),[1]GEINDICE!AR$1:AS$65536,2,0),"")</f>
        <v>278.89859851607582</v>
      </c>
      <c r="AF2742" s="33">
        <f>IFERROR($AA2742/VLOOKUP(CONCATENATE("EUR",C2742),[1]GEINDICE!AR$1:AS$65536,2,0),"")</f>
        <v>98.383487221764227</v>
      </c>
      <c r="AG2742" s="48" t="str">
        <f>VLOOKUP(E2742,[1]Apresentação!AW$1:AX$65536,2,0)</f>
        <v xml:space="preserve">                    2 - LEATHER AUXILIARIES</v>
      </c>
      <c r="AH2742" s="48" t="str">
        <f t="shared" si="724"/>
        <v xml:space="preserve">         5201000997 - SINCAL MSB BR</v>
      </c>
      <c r="AI2742" s="49" t="str">
        <f t="shared" si="725"/>
        <v xml:space="preserve">     L00079 - BABY LEATHER IND E COM DE COUROS LTDA</v>
      </c>
      <c r="AJ2742" t="str">
        <f t="shared" si="726"/>
        <v xml:space="preserve">     90 - SALES</v>
      </c>
      <c r="AK2742" t="str">
        <f t="shared" si="727"/>
        <v/>
      </c>
      <c r="AL2742">
        <f t="shared" si="728"/>
        <v>2</v>
      </c>
      <c r="AM2742" t="str">
        <f t="shared" si="729"/>
        <v>2025 2</v>
      </c>
      <c r="AN2742" t="str">
        <f t="shared" si="730"/>
        <v xml:space="preserve">BABY </v>
      </c>
    </row>
    <row r="2743" spans="1:40" x14ac:dyDescent="0.35">
      <c r="A2743">
        <v>81977</v>
      </c>
      <c r="B2743" t="s">
        <v>274</v>
      </c>
      <c r="C2743" s="31">
        <v>45756</v>
      </c>
      <c r="D2743" t="s">
        <v>373</v>
      </c>
      <c r="E2743" t="s">
        <v>374</v>
      </c>
      <c r="F2743" t="s">
        <v>462</v>
      </c>
      <c r="G2743" t="s">
        <v>463</v>
      </c>
      <c r="H2743" t="s">
        <v>949</v>
      </c>
      <c r="I2743" t="s">
        <v>950</v>
      </c>
      <c r="J2743">
        <v>720</v>
      </c>
      <c r="K2743">
        <v>13860</v>
      </c>
      <c r="L2743">
        <v>6713.8605900000002</v>
      </c>
      <c r="M2743">
        <v>2791.43</v>
      </c>
      <c r="N2743">
        <v>19.25</v>
      </c>
      <c r="O2743" s="32">
        <f t="shared" si="714"/>
        <v>11068.57</v>
      </c>
      <c r="P2743" s="32">
        <f t="shared" si="715"/>
        <v>4354.7094099999995</v>
      </c>
      <c r="Q2743">
        <v>727625</v>
      </c>
      <c r="R2743" t="s">
        <v>312</v>
      </c>
      <c r="S2743" t="s">
        <v>457</v>
      </c>
      <c r="T2743" t="str">
        <f t="shared" si="716"/>
        <v>VEN</v>
      </c>
      <c r="U2743" t="s">
        <v>313</v>
      </c>
      <c r="V2743" s="33">
        <f t="shared" si="717"/>
        <v>13860</v>
      </c>
      <c r="W2743">
        <f t="shared" si="718"/>
        <v>720</v>
      </c>
      <c r="X2743" s="33">
        <f t="shared" si="719"/>
        <v>11068.57</v>
      </c>
      <c r="Y2743" s="33">
        <f t="shared" si="720"/>
        <v>2791.43</v>
      </c>
      <c r="Z2743" s="45">
        <f t="shared" si="721"/>
        <v>0.30380298773448772</v>
      </c>
      <c r="AA2743" s="33">
        <f t="shared" si="722"/>
        <v>4210.7094099999995</v>
      </c>
      <c r="AB2743" s="45">
        <f t="shared" si="723"/>
        <v>0.38042036234129606</v>
      </c>
      <c r="AC2743" s="33">
        <f>IFERROR($X2743/VLOOKUP(CONCATENATE("USD",C2743),[1]GEINDICE!AR$1:AS$65536,2,0),"")</f>
        <v>1826.3460110551935</v>
      </c>
      <c r="AD2743" s="33">
        <f>IFERROR($AA2743/VLOOKUP(CONCATENATE("USD",C2743),[1]GEINDICE!AR$1:AS$65536,2,0),"")</f>
        <v>694.77921128619744</v>
      </c>
      <c r="AE2743" s="33">
        <f>IFERROR($X2743/VLOOKUP(CONCATENATE("EUR",C2743),[1]GEINDICE!AR$1:AS$65536,2,0),"")</f>
        <v>1654.4453080625392</v>
      </c>
      <c r="AF2743" s="33">
        <f>IFERROR($AA2743/VLOOKUP(CONCATENATE("EUR",C2743),[1]GEINDICE!AR$1:AS$65536,2,0),"")</f>
        <v>629.38468356700844</v>
      </c>
      <c r="AG2743" s="48" t="str">
        <f>VLOOKUP(E2743,[1]Apresentação!AW$1:AX$65536,2,0)</f>
        <v xml:space="preserve">                    2 - LEATHER AUXILIARIES</v>
      </c>
      <c r="AH2743" s="48" t="str">
        <f t="shared" si="724"/>
        <v xml:space="preserve">         5201000997 - SINCAL MSB BR</v>
      </c>
      <c r="AI2743" s="49" t="str">
        <f t="shared" si="725"/>
        <v xml:space="preserve">     L00337 - AMCM IND COM IMP EXP E SERVS TECNICOS LTDA</v>
      </c>
      <c r="AJ2743" t="str">
        <f t="shared" si="726"/>
        <v xml:space="preserve">     90 - SALES</v>
      </c>
      <c r="AK2743" t="str">
        <f t="shared" si="727"/>
        <v/>
      </c>
      <c r="AL2743">
        <f t="shared" si="728"/>
        <v>4</v>
      </c>
      <c r="AM2743" t="str">
        <f t="shared" si="729"/>
        <v>2025 4</v>
      </c>
      <c r="AN2743" t="str">
        <f t="shared" si="730"/>
        <v xml:space="preserve">AMCM </v>
      </c>
    </row>
    <row r="2744" spans="1:40" x14ac:dyDescent="0.35">
      <c r="A2744">
        <v>81325</v>
      </c>
      <c r="B2744" t="s">
        <v>274</v>
      </c>
      <c r="C2744" s="31">
        <v>45706</v>
      </c>
      <c r="D2744" t="s">
        <v>373</v>
      </c>
      <c r="E2744" t="s">
        <v>374</v>
      </c>
      <c r="F2744" t="s">
        <v>640</v>
      </c>
      <c r="G2744" t="s">
        <v>641</v>
      </c>
      <c r="H2744" t="s">
        <v>949</v>
      </c>
      <c r="I2744" t="s">
        <v>950</v>
      </c>
      <c r="J2744">
        <v>120</v>
      </c>
      <c r="K2744">
        <v>2118.12</v>
      </c>
      <c r="L2744">
        <v>1055.51349</v>
      </c>
      <c r="M2744">
        <v>426.6</v>
      </c>
      <c r="N2744">
        <v>17.651</v>
      </c>
      <c r="O2744" s="32">
        <f t="shared" si="714"/>
        <v>1691.52</v>
      </c>
      <c r="P2744" s="32">
        <f t="shared" si="715"/>
        <v>636.00650999999993</v>
      </c>
      <c r="Q2744">
        <v>710559</v>
      </c>
      <c r="R2744" t="s">
        <v>312</v>
      </c>
      <c r="S2744" t="s">
        <v>457</v>
      </c>
      <c r="T2744" t="str">
        <f t="shared" si="716"/>
        <v>VEN</v>
      </c>
      <c r="U2744" t="s">
        <v>437</v>
      </c>
      <c r="V2744" s="33">
        <f t="shared" si="717"/>
        <v>2118.12</v>
      </c>
      <c r="W2744">
        <f t="shared" si="718"/>
        <v>120</v>
      </c>
      <c r="X2744" s="33">
        <f t="shared" si="719"/>
        <v>1691.52</v>
      </c>
      <c r="Y2744" s="33">
        <f t="shared" si="720"/>
        <v>426.6</v>
      </c>
      <c r="Z2744" s="45">
        <f t="shared" si="721"/>
        <v>0.28893854455838197</v>
      </c>
      <c r="AA2744" s="33">
        <f t="shared" si="722"/>
        <v>612.00650999999993</v>
      </c>
      <c r="AB2744" s="45">
        <f t="shared" si="723"/>
        <v>0.36180861591940972</v>
      </c>
      <c r="AC2744" s="33">
        <f>IFERROR($X2744/VLOOKUP(CONCATENATE("USD",C2744),[1]GEINDICE!AR$1:AS$65536,2,0),"")</f>
        <v>296.86726688780072</v>
      </c>
      <c r="AD2744" s="33">
        <f>IFERROR($AA2744/VLOOKUP(CONCATENATE("USD",C2744),[1]GEINDICE!AR$1:AS$65536,2,0),"")</f>
        <v>107.4091349444532</v>
      </c>
      <c r="AE2744" s="33">
        <f>IFERROR($X2744/VLOOKUP(CONCATENATE("EUR",C2744),[1]GEINDICE!AR$1:AS$65536,2,0),"")</f>
        <v>283.62173038229372</v>
      </c>
      <c r="AF2744" s="33">
        <f>IFERROR($AA2744/VLOOKUP(CONCATENATE("EUR",C2744),[1]GEINDICE!AR$1:AS$65536,2,0),"")</f>
        <v>102.6167857142857</v>
      </c>
      <c r="AG2744" s="48" t="str">
        <f>VLOOKUP(E2744,[1]Apresentação!AW$1:AX$65536,2,0)</f>
        <v xml:space="preserve">                    2 - LEATHER AUXILIARIES</v>
      </c>
      <c r="AH2744" s="48" t="str">
        <f t="shared" si="724"/>
        <v xml:space="preserve">         5201000997 - SINCAL MSB BR</v>
      </c>
      <c r="AI2744" s="49" t="str">
        <f t="shared" si="725"/>
        <v xml:space="preserve">     L00079 - BABY LEATHER IND E COM DE COUROS LTDA</v>
      </c>
      <c r="AJ2744" t="str">
        <f t="shared" si="726"/>
        <v xml:space="preserve">     90 - SALES</v>
      </c>
      <c r="AK2744" t="str">
        <f t="shared" si="727"/>
        <v/>
      </c>
      <c r="AL2744">
        <f t="shared" si="728"/>
        <v>2</v>
      </c>
      <c r="AM2744" t="str">
        <f t="shared" si="729"/>
        <v>2025 2</v>
      </c>
      <c r="AN2744" t="str">
        <f t="shared" si="730"/>
        <v xml:space="preserve">BABY </v>
      </c>
    </row>
    <row r="2745" spans="1:40" x14ac:dyDescent="0.35">
      <c r="A2745">
        <v>82055</v>
      </c>
      <c r="B2745" t="s">
        <v>274</v>
      </c>
      <c r="C2745" s="31">
        <v>45762</v>
      </c>
      <c r="D2745" t="s">
        <v>373</v>
      </c>
      <c r="E2745" t="s">
        <v>374</v>
      </c>
      <c r="F2745" t="s">
        <v>640</v>
      </c>
      <c r="G2745" t="s">
        <v>641</v>
      </c>
      <c r="H2745" t="s">
        <v>949</v>
      </c>
      <c r="I2745" t="s">
        <v>950</v>
      </c>
      <c r="J2745">
        <v>120</v>
      </c>
      <c r="K2745">
        <v>2118.12</v>
      </c>
      <c r="L2745">
        <v>1118.97677</v>
      </c>
      <c r="M2745">
        <v>426.6</v>
      </c>
      <c r="N2745">
        <v>17.651</v>
      </c>
      <c r="O2745" s="32">
        <f t="shared" si="714"/>
        <v>1691.52</v>
      </c>
      <c r="P2745" s="32">
        <f t="shared" si="715"/>
        <v>572.54322999999999</v>
      </c>
      <c r="Q2745">
        <v>729837</v>
      </c>
      <c r="R2745" t="s">
        <v>312</v>
      </c>
      <c r="S2745" t="s">
        <v>457</v>
      </c>
      <c r="T2745" t="str">
        <f t="shared" si="716"/>
        <v>VEN</v>
      </c>
      <c r="U2745" t="s">
        <v>437</v>
      </c>
      <c r="V2745" s="33">
        <f t="shared" si="717"/>
        <v>2118.12</v>
      </c>
      <c r="W2745">
        <f t="shared" si="718"/>
        <v>120</v>
      </c>
      <c r="X2745" s="33">
        <f t="shared" si="719"/>
        <v>1691.52</v>
      </c>
      <c r="Y2745" s="33">
        <f t="shared" si="720"/>
        <v>426.6</v>
      </c>
      <c r="Z2745" s="45">
        <f t="shared" si="721"/>
        <v>0.25897646497837706</v>
      </c>
      <c r="AA2745" s="33">
        <f t="shared" si="722"/>
        <v>548.54322999999999</v>
      </c>
      <c r="AB2745" s="45">
        <f t="shared" si="723"/>
        <v>0.32429012367574728</v>
      </c>
      <c r="AC2745" s="33">
        <f>IFERROR($X2745/VLOOKUP(CONCATENATE("USD",C2745),[1]GEINDICE!AR$1:AS$65536,2,0),"")</f>
        <v>288.12918391333227</v>
      </c>
      <c r="AD2745" s="33">
        <f>IFERROR($AA2745/VLOOKUP(CONCATENATE("USD",C2745),[1]GEINDICE!AR$1:AS$65536,2,0),"")</f>
        <v>93.437448685846661</v>
      </c>
      <c r="AE2745" s="33">
        <f>IFERROR($X2745/VLOOKUP(CONCATENATE("EUR",C2745),[1]GEINDICE!AR$1:AS$65536,2,0),"")</f>
        <v>255.20820760410379</v>
      </c>
      <c r="AF2745" s="33">
        <f>IFERROR($AA2745/VLOOKUP(CONCATENATE("EUR",C2745),[1]GEINDICE!AR$1:AS$65536,2,0),"")</f>
        <v>82.761501207000606</v>
      </c>
      <c r="AG2745" s="48" t="str">
        <f>VLOOKUP(E2745,[1]Apresentação!AW$1:AX$65536,2,0)</f>
        <v xml:space="preserve">                    2 - LEATHER AUXILIARIES</v>
      </c>
      <c r="AH2745" s="48" t="str">
        <f t="shared" si="724"/>
        <v xml:space="preserve">         5201000997 - SINCAL MSB BR</v>
      </c>
      <c r="AI2745" s="49" t="str">
        <f t="shared" si="725"/>
        <v xml:space="preserve">     L00079 - BABY LEATHER IND E COM DE COUROS LTDA</v>
      </c>
      <c r="AJ2745" t="str">
        <f t="shared" si="726"/>
        <v xml:space="preserve">     90 - SALES</v>
      </c>
      <c r="AK2745" t="str">
        <f t="shared" si="727"/>
        <v/>
      </c>
      <c r="AL2745">
        <f t="shared" si="728"/>
        <v>4</v>
      </c>
      <c r="AM2745" t="str">
        <f t="shared" si="729"/>
        <v>2025 4</v>
      </c>
      <c r="AN2745" t="str">
        <f t="shared" si="730"/>
        <v xml:space="preserve">BABY </v>
      </c>
    </row>
    <row r="2746" spans="1:40" x14ac:dyDescent="0.35">
      <c r="A2746">
        <v>81448</v>
      </c>
      <c r="B2746" t="s">
        <v>274</v>
      </c>
      <c r="C2746" s="31">
        <v>45715</v>
      </c>
      <c r="D2746" t="s">
        <v>373</v>
      </c>
      <c r="E2746" t="s">
        <v>374</v>
      </c>
      <c r="F2746" t="s">
        <v>458</v>
      </c>
      <c r="G2746" t="s">
        <v>459</v>
      </c>
      <c r="H2746" t="s">
        <v>949</v>
      </c>
      <c r="I2746" t="s">
        <v>950</v>
      </c>
      <c r="J2746">
        <v>840</v>
      </c>
      <c r="K2746">
        <v>15573.6</v>
      </c>
      <c r="L2746">
        <v>7634.3440700000001</v>
      </c>
      <c r="M2746">
        <v>3136.54</v>
      </c>
      <c r="N2746">
        <v>18.54</v>
      </c>
      <c r="O2746" s="32">
        <f t="shared" si="714"/>
        <v>12437.060000000001</v>
      </c>
      <c r="P2746" s="32">
        <f t="shared" si="715"/>
        <v>4802.7159300000012</v>
      </c>
      <c r="Q2746">
        <v>712248</v>
      </c>
      <c r="R2746" t="s">
        <v>312</v>
      </c>
      <c r="S2746" t="s">
        <v>457</v>
      </c>
      <c r="T2746" t="str">
        <f t="shared" si="716"/>
        <v>VEN</v>
      </c>
      <c r="U2746" t="s">
        <v>437</v>
      </c>
      <c r="V2746" s="33">
        <f t="shared" si="717"/>
        <v>15573.6</v>
      </c>
      <c r="W2746">
        <f t="shared" si="718"/>
        <v>840</v>
      </c>
      <c r="X2746" s="33">
        <f t="shared" si="719"/>
        <v>12437.060000000001</v>
      </c>
      <c r="Y2746" s="33">
        <f t="shared" si="720"/>
        <v>3136.54</v>
      </c>
      <c r="Z2746" s="45">
        <f t="shared" si="721"/>
        <v>0.29760080713515186</v>
      </c>
      <c r="AA2746" s="33">
        <f t="shared" si="722"/>
        <v>4634.7159300000012</v>
      </c>
      <c r="AB2746" s="45">
        <f t="shared" si="723"/>
        <v>0.37265366010938283</v>
      </c>
      <c r="AC2746" s="33">
        <f>IFERROR($X2746/VLOOKUP(CONCATENATE("USD",C2746),[1]GEINDICE!AR$1:AS$65536,2,0),"")</f>
        <v>2135.9242975887892</v>
      </c>
      <c r="AD2746" s="33">
        <f>IFERROR($AA2746/VLOOKUP(CONCATENATE("USD",C2746),[1]GEINDICE!AR$1:AS$65536,2,0),"")</f>
        <v>795.96000721302482</v>
      </c>
      <c r="AE2746" s="33">
        <f>IFERROR($X2746/VLOOKUP(CONCATENATE("EUR",C2746),[1]GEINDICE!AR$1:AS$65536,2,0),"")</f>
        <v>2050.6281945589449</v>
      </c>
      <c r="AF2746" s="33">
        <f>IFERROR($AA2746/VLOOKUP(CONCATENATE("EUR",C2746),[1]GEINDICE!AR$1:AS$65536,2,0),"")</f>
        <v>764.17410222588637</v>
      </c>
      <c r="AG2746" s="48" t="str">
        <f>VLOOKUP(E2746,[1]Apresentação!AW$1:AX$65536,2,0)</f>
        <v xml:space="preserve">                    2 - LEATHER AUXILIARIES</v>
      </c>
      <c r="AH2746" s="48" t="str">
        <f t="shared" si="724"/>
        <v xml:space="preserve">         5201000997 - SINCAL MSB BR</v>
      </c>
      <c r="AI2746" s="49" t="str">
        <f t="shared" si="725"/>
        <v xml:space="preserve">     L00052 - CURTUME RUSAN LTDA</v>
      </c>
      <c r="AJ2746" t="str">
        <f t="shared" si="726"/>
        <v xml:space="preserve">     90 - SALES</v>
      </c>
      <c r="AK2746" t="str">
        <f t="shared" si="727"/>
        <v/>
      </c>
      <c r="AL2746">
        <f t="shared" si="728"/>
        <v>2</v>
      </c>
      <c r="AM2746" t="str">
        <f t="shared" si="729"/>
        <v>2025 2</v>
      </c>
      <c r="AN2746" t="str">
        <f t="shared" si="730"/>
        <v xml:space="preserve">CURTUME </v>
      </c>
    </row>
    <row r="2747" spans="1:40" x14ac:dyDescent="0.35">
      <c r="A2747">
        <v>81220</v>
      </c>
      <c r="B2747" t="s">
        <v>274</v>
      </c>
      <c r="C2747" s="31">
        <v>45698</v>
      </c>
      <c r="D2747" t="s">
        <v>373</v>
      </c>
      <c r="E2747" t="s">
        <v>374</v>
      </c>
      <c r="F2747" t="s">
        <v>462</v>
      </c>
      <c r="G2747" t="s">
        <v>463</v>
      </c>
      <c r="H2747" t="s">
        <v>949</v>
      </c>
      <c r="I2747" t="s">
        <v>950</v>
      </c>
      <c r="J2747">
        <v>360</v>
      </c>
      <c r="K2747">
        <v>6930</v>
      </c>
      <c r="L2747">
        <v>3164.0891700000002</v>
      </c>
      <c r="M2747">
        <v>1395.71</v>
      </c>
      <c r="N2747">
        <v>19.25</v>
      </c>
      <c r="O2747" s="32">
        <f t="shared" si="714"/>
        <v>5534.29</v>
      </c>
      <c r="P2747" s="32">
        <f t="shared" si="715"/>
        <v>2370.2008299999998</v>
      </c>
      <c r="Q2747">
        <v>709694</v>
      </c>
      <c r="R2747" t="s">
        <v>312</v>
      </c>
      <c r="S2747" t="s">
        <v>457</v>
      </c>
      <c r="T2747" t="str">
        <f t="shared" si="716"/>
        <v>VEN</v>
      </c>
      <c r="U2747" t="s">
        <v>437</v>
      </c>
      <c r="V2747" s="33">
        <f t="shared" si="717"/>
        <v>6930</v>
      </c>
      <c r="W2747">
        <f t="shared" si="718"/>
        <v>360</v>
      </c>
      <c r="X2747" s="33">
        <f t="shared" si="719"/>
        <v>5534.29</v>
      </c>
      <c r="Y2747" s="33">
        <f t="shared" si="720"/>
        <v>1395.71</v>
      </c>
      <c r="Z2747" s="45">
        <f t="shared" si="721"/>
        <v>0.33163071139971134</v>
      </c>
      <c r="AA2747" s="33">
        <f t="shared" si="722"/>
        <v>2298.2008299999998</v>
      </c>
      <c r="AB2747" s="45">
        <f t="shared" si="723"/>
        <v>0.41526570345970304</v>
      </c>
      <c r="AC2747" s="33">
        <f>IFERROR($X2747/VLOOKUP(CONCATENATE("USD",C2747),[1]GEINDICE!AR$1:AS$65536,2,0),"")</f>
        <v>957.35711320232485</v>
      </c>
      <c r="AD2747" s="33">
        <f>IFERROR($AA2747/VLOOKUP(CONCATENATE("USD",C2747),[1]GEINDICE!AR$1:AS$65536,2,0),"")</f>
        <v>397.55757507611401</v>
      </c>
      <c r="AE2747" s="33">
        <f>IFERROR($X2747/VLOOKUP(CONCATENATE("EUR",C2747),[1]GEINDICE!AR$1:AS$65536,2,0),"")</f>
        <v>927.93380392682877</v>
      </c>
      <c r="AF2747" s="33">
        <f>IFERROR($AA2747/VLOOKUP(CONCATENATE("EUR",C2747),[1]GEINDICE!AR$1:AS$65536,2,0),"")</f>
        <v>385.3390838517127</v>
      </c>
      <c r="AG2747" s="48" t="str">
        <f>VLOOKUP(E2747,[1]Apresentação!AW$1:AX$65536,2,0)</f>
        <v xml:space="preserve">                    2 - LEATHER AUXILIARIES</v>
      </c>
      <c r="AH2747" s="48" t="str">
        <f t="shared" si="724"/>
        <v xml:space="preserve">         5201000997 - SINCAL MSB BR</v>
      </c>
      <c r="AI2747" s="49" t="str">
        <f t="shared" si="725"/>
        <v xml:space="preserve">     L00337 - AMCM IND COM IMP EXP E SERVS TECNICOS LTDA</v>
      </c>
      <c r="AJ2747" t="str">
        <f t="shared" si="726"/>
        <v xml:space="preserve">     90 - SALES</v>
      </c>
      <c r="AK2747" t="str">
        <f t="shared" si="727"/>
        <v/>
      </c>
      <c r="AL2747">
        <f t="shared" si="728"/>
        <v>2</v>
      </c>
      <c r="AM2747" t="str">
        <f t="shared" si="729"/>
        <v>2025 2</v>
      </c>
      <c r="AN2747" t="str">
        <f t="shared" si="730"/>
        <v xml:space="preserve">AMCM </v>
      </c>
    </row>
    <row r="2748" spans="1:40" x14ac:dyDescent="0.35">
      <c r="A2748">
        <v>82084</v>
      </c>
      <c r="B2748" t="s">
        <v>274</v>
      </c>
      <c r="C2748" s="31">
        <v>45764</v>
      </c>
      <c r="D2748" t="s">
        <v>373</v>
      </c>
      <c r="E2748" t="s">
        <v>374</v>
      </c>
      <c r="F2748" t="s">
        <v>462</v>
      </c>
      <c r="G2748" t="s">
        <v>463</v>
      </c>
      <c r="H2748" t="s">
        <v>949</v>
      </c>
      <c r="I2748" t="s">
        <v>950</v>
      </c>
      <c r="J2748">
        <v>720</v>
      </c>
      <c r="K2748">
        <v>13860</v>
      </c>
      <c r="L2748">
        <v>6716.1214900000004</v>
      </c>
      <c r="M2748">
        <v>2791.43</v>
      </c>
      <c r="N2748">
        <v>19.25</v>
      </c>
      <c r="O2748" s="32">
        <f t="shared" si="714"/>
        <v>11068.57</v>
      </c>
      <c r="P2748" s="32">
        <f t="shared" si="715"/>
        <v>4352.4485099999993</v>
      </c>
      <c r="Q2748">
        <v>730626</v>
      </c>
      <c r="R2748" t="s">
        <v>312</v>
      </c>
      <c r="S2748" t="s">
        <v>457</v>
      </c>
      <c r="T2748" t="str">
        <f t="shared" si="716"/>
        <v>VEN</v>
      </c>
      <c r="U2748" t="s">
        <v>313</v>
      </c>
      <c r="V2748" s="33">
        <f t="shared" si="717"/>
        <v>13860</v>
      </c>
      <c r="W2748">
        <f t="shared" si="718"/>
        <v>720</v>
      </c>
      <c r="X2748" s="33">
        <f t="shared" si="719"/>
        <v>11068.57</v>
      </c>
      <c r="Y2748" s="33">
        <f t="shared" si="720"/>
        <v>2791.43</v>
      </c>
      <c r="Z2748" s="45">
        <f t="shared" si="721"/>
        <v>0.30363986363636358</v>
      </c>
      <c r="AA2748" s="33">
        <f t="shared" si="722"/>
        <v>4208.4485099999993</v>
      </c>
      <c r="AB2748" s="45">
        <f t="shared" si="723"/>
        <v>0.38021609927931066</v>
      </c>
      <c r="AC2748" s="33">
        <f>IFERROR($X2748/VLOOKUP(CONCATENATE("USD",C2748),[1]GEINDICE!AR$1:AS$65536,2,0),"")</f>
        <v>1890.1569357400228</v>
      </c>
      <c r="AD2748" s="33">
        <f>IFERROR($AA2748/VLOOKUP(CONCATENATE("USD",C2748),[1]GEINDICE!AR$1:AS$65536,2,0),"")</f>
        <v>718.66809713280611</v>
      </c>
      <c r="AE2748" s="33">
        <f>IFERROR($X2748/VLOOKUP(CONCATENATE("EUR",C2748),[1]GEINDICE!AR$1:AS$65536,2,0),"")</f>
        <v>1662.9961837795606</v>
      </c>
      <c r="AF2748" s="33">
        <f>IFERROR($AA2748/VLOOKUP(CONCATENATE("EUR",C2748),[1]GEINDICE!AR$1:AS$65536,2,0),"")</f>
        <v>632.29792211304414</v>
      </c>
      <c r="AG2748" s="48" t="str">
        <f>VLOOKUP(E2748,[1]Apresentação!AW$1:AX$65536,2,0)</f>
        <v xml:space="preserve">                    2 - LEATHER AUXILIARIES</v>
      </c>
      <c r="AH2748" s="48" t="str">
        <f t="shared" si="724"/>
        <v xml:space="preserve">         5201000997 - SINCAL MSB BR</v>
      </c>
      <c r="AI2748" s="49" t="str">
        <f t="shared" si="725"/>
        <v xml:space="preserve">     L00337 - AMCM IND COM IMP EXP E SERVS TECNICOS LTDA</v>
      </c>
      <c r="AJ2748" t="str">
        <f t="shared" si="726"/>
        <v xml:space="preserve">     90 - SALES</v>
      </c>
      <c r="AK2748" t="str">
        <f t="shared" si="727"/>
        <v/>
      </c>
      <c r="AL2748">
        <f t="shared" si="728"/>
        <v>4</v>
      </c>
      <c r="AM2748" t="str">
        <f t="shared" si="729"/>
        <v>2025 4</v>
      </c>
      <c r="AN2748" t="str">
        <f t="shared" si="730"/>
        <v xml:space="preserve">AMCM </v>
      </c>
    </row>
    <row r="2749" spans="1:40" x14ac:dyDescent="0.35">
      <c r="A2749">
        <v>82068</v>
      </c>
      <c r="B2749" t="s">
        <v>274</v>
      </c>
      <c r="C2749" s="31">
        <v>45762</v>
      </c>
      <c r="D2749" t="s">
        <v>373</v>
      </c>
      <c r="E2749" t="s">
        <v>374</v>
      </c>
      <c r="F2749" t="s">
        <v>638</v>
      </c>
      <c r="G2749" t="s">
        <v>639</v>
      </c>
      <c r="H2749" t="s">
        <v>949</v>
      </c>
      <c r="I2749" t="s">
        <v>950</v>
      </c>
      <c r="J2749">
        <v>120</v>
      </c>
      <c r="K2749">
        <v>2118.12</v>
      </c>
      <c r="L2749">
        <v>1118.97677</v>
      </c>
      <c r="M2749">
        <v>426.6</v>
      </c>
      <c r="N2749">
        <v>17.651</v>
      </c>
      <c r="O2749" s="32">
        <f t="shared" si="714"/>
        <v>1691.52</v>
      </c>
      <c r="P2749" s="32">
        <f t="shared" si="715"/>
        <v>572.54322999999999</v>
      </c>
      <c r="Q2749">
        <v>729987</v>
      </c>
      <c r="R2749" t="s">
        <v>312</v>
      </c>
      <c r="S2749" t="s">
        <v>457</v>
      </c>
      <c r="T2749" t="str">
        <f t="shared" si="716"/>
        <v>VEN</v>
      </c>
      <c r="U2749" t="s">
        <v>437</v>
      </c>
      <c r="V2749" s="33">
        <f t="shared" si="717"/>
        <v>2118.12</v>
      </c>
      <c r="W2749">
        <f t="shared" si="718"/>
        <v>120</v>
      </c>
      <c r="X2749" s="33">
        <f t="shared" si="719"/>
        <v>1691.52</v>
      </c>
      <c r="Y2749" s="33">
        <f t="shared" si="720"/>
        <v>426.6</v>
      </c>
      <c r="Z2749" s="45">
        <f t="shared" si="721"/>
        <v>0.25897646497837706</v>
      </c>
      <c r="AA2749" s="33">
        <f t="shared" si="722"/>
        <v>548.54322999999999</v>
      </c>
      <c r="AB2749" s="45">
        <f t="shared" si="723"/>
        <v>0.32429012367574728</v>
      </c>
      <c r="AC2749" s="33">
        <f>IFERROR($X2749/VLOOKUP(CONCATENATE("USD",C2749),[1]GEINDICE!AR$1:AS$65536,2,0),"")</f>
        <v>288.12918391333227</v>
      </c>
      <c r="AD2749" s="33">
        <f>IFERROR($AA2749/VLOOKUP(CONCATENATE("USD",C2749),[1]GEINDICE!AR$1:AS$65536,2,0),"")</f>
        <v>93.437448685846661</v>
      </c>
      <c r="AE2749" s="33">
        <f>IFERROR($X2749/VLOOKUP(CONCATENATE("EUR",C2749),[1]GEINDICE!AR$1:AS$65536,2,0),"")</f>
        <v>255.20820760410379</v>
      </c>
      <c r="AF2749" s="33">
        <f>IFERROR($AA2749/VLOOKUP(CONCATENATE("EUR",C2749),[1]GEINDICE!AR$1:AS$65536,2,0),"")</f>
        <v>82.761501207000606</v>
      </c>
      <c r="AG2749" s="48" t="str">
        <f>VLOOKUP(E2749,[1]Apresentação!AW$1:AX$65536,2,0)</f>
        <v xml:space="preserve">                    2 - LEATHER AUXILIARIES</v>
      </c>
      <c r="AH2749" s="48" t="str">
        <f t="shared" si="724"/>
        <v xml:space="preserve">         5201000997 - SINCAL MSB BR</v>
      </c>
      <c r="AI2749" s="49" t="str">
        <f t="shared" si="725"/>
        <v xml:space="preserve">     L00032 - PARTNER INDUSTRIA E COMERCIO DE COUROS LTDA</v>
      </c>
      <c r="AJ2749" t="str">
        <f t="shared" si="726"/>
        <v xml:space="preserve">     90 - SALES</v>
      </c>
      <c r="AK2749" t="str">
        <f t="shared" si="727"/>
        <v/>
      </c>
      <c r="AL2749">
        <f t="shared" si="728"/>
        <v>4</v>
      </c>
      <c r="AM2749" t="str">
        <f t="shared" si="729"/>
        <v>2025 4</v>
      </c>
      <c r="AN2749" t="str">
        <f t="shared" si="730"/>
        <v xml:space="preserve">PARTNER </v>
      </c>
    </row>
    <row r="2750" spans="1:40" x14ac:dyDescent="0.35">
      <c r="A2750">
        <v>82354</v>
      </c>
      <c r="B2750" t="s">
        <v>274</v>
      </c>
      <c r="C2750" s="31">
        <v>45786</v>
      </c>
      <c r="D2750" t="s">
        <v>373</v>
      </c>
      <c r="E2750" t="s">
        <v>374</v>
      </c>
      <c r="F2750" t="s">
        <v>638</v>
      </c>
      <c r="G2750" t="s">
        <v>639</v>
      </c>
      <c r="H2750" t="s">
        <v>949</v>
      </c>
      <c r="I2750" t="s">
        <v>950</v>
      </c>
      <c r="J2750">
        <v>120</v>
      </c>
      <c r="K2750">
        <v>2118.12</v>
      </c>
      <c r="L2750">
        <v>1134.2664600000001</v>
      </c>
      <c r="M2750">
        <v>426.6</v>
      </c>
      <c r="N2750">
        <v>17.651</v>
      </c>
      <c r="O2750" s="32">
        <f t="shared" si="714"/>
        <v>1691.52</v>
      </c>
      <c r="P2750" s="32">
        <f t="shared" si="715"/>
        <v>557.25353999999993</v>
      </c>
      <c r="Q2750">
        <v>738311</v>
      </c>
      <c r="R2750" t="s">
        <v>312</v>
      </c>
      <c r="S2750" t="s">
        <v>457</v>
      </c>
      <c r="T2750" t="str">
        <f t="shared" si="716"/>
        <v>VEN</v>
      </c>
      <c r="U2750" t="s">
        <v>437</v>
      </c>
      <c r="V2750" s="33">
        <f t="shared" si="717"/>
        <v>2118.12</v>
      </c>
      <c r="W2750">
        <f t="shared" si="718"/>
        <v>120</v>
      </c>
      <c r="X2750" s="33">
        <f t="shared" si="719"/>
        <v>1691.52</v>
      </c>
      <c r="Y2750" s="33">
        <f t="shared" si="720"/>
        <v>426.6</v>
      </c>
      <c r="Z2750" s="45">
        <f t="shared" si="721"/>
        <v>0.25175794572545462</v>
      </c>
      <c r="AA2750" s="33">
        <f t="shared" si="722"/>
        <v>533.25353999999993</v>
      </c>
      <c r="AB2750" s="45">
        <f t="shared" si="723"/>
        <v>0.31525109960272413</v>
      </c>
      <c r="AC2750" s="33">
        <f>IFERROR($X2750/VLOOKUP(CONCATENATE("USD",C2750),[1]GEINDICE!AR$1:AS$65536,2,0),"")</f>
        <v>299.32579497796888</v>
      </c>
      <c r="AD2750" s="33">
        <f>IFERROR($AA2750/VLOOKUP(CONCATENATE("USD",C2750),[1]GEINDICE!AR$1:AS$65536,2,0),"")</f>
        <v>94.362786006264244</v>
      </c>
      <c r="AE2750" s="33">
        <f>IFERROR($X2750/VLOOKUP(CONCATENATE("EUR",C2750),[1]GEINDICE!AR$1:AS$65536,2,0),"")</f>
        <v>265.59477452581331</v>
      </c>
      <c r="AF2750" s="33">
        <f>IFERROR($AA2750/VLOOKUP(CONCATENATE("EUR",C2750),[1]GEINDICE!AR$1:AS$65536,2,0),"")</f>
        <v>83.729044718000239</v>
      </c>
      <c r="AG2750" s="48" t="str">
        <f>VLOOKUP(E2750,[1]Apresentação!AW$1:AX$65536,2,0)</f>
        <v xml:space="preserve">                    2 - LEATHER AUXILIARIES</v>
      </c>
      <c r="AH2750" s="48" t="str">
        <f t="shared" si="724"/>
        <v xml:space="preserve">         5201000997 - SINCAL MSB BR</v>
      </c>
      <c r="AI2750" s="49" t="str">
        <f t="shared" si="725"/>
        <v xml:space="preserve">     L00032 - PARTNER INDUSTRIA E COMERCIO DE COUROS LTDA</v>
      </c>
      <c r="AJ2750" t="str">
        <f t="shared" si="726"/>
        <v xml:space="preserve">     90 - SALES</v>
      </c>
      <c r="AK2750" t="str">
        <f t="shared" si="727"/>
        <v/>
      </c>
      <c r="AL2750">
        <f t="shared" si="728"/>
        <v>5</v>
      </c>
      <c r="AM2750" t="str">
        <f t="shared" si="729"/>
        <v>2025 5</v>
      </c>
      <c r="AN2750" t="str">
        <f t="shared" si="730"/>
        <v xml:space="preserve">PARTNER </v>
      </c>
    </row>
    <row r="2751" spans="1:40" x14ac:dyDescent="0.35">
      <c r="A2751">
        <v>81688</v>
      </c>
      <c r="B2751" t="s">
        <v>274</v>
      </c>
      <c r="C2751" s="31">
        <v>45735</v>
      </c>
      <c r="D2751" t="s">
        <v>373</v>
      </c>
      <c r="E2751" t="s">
        <v>374</v>
      </c>
      <c r="F2751" t="s">
        <v>638</v>
      </c>
      <c r="G2751" t="s">
        <v>639</v>
      </c>
      <c r="H2751" t="s">
        <v>949</v>
      </c>
      <c r="I2751" t="s">
        <v>950</v>
      </c>
      <c r="J2751">
        <v>120</v>
      </c>
      <c r="K2751">
        <v>2118.12</v>
      </c>
      <c r="L2751">
        <v>1090.62057</v>
      </c>
      <c r="M2751">
        <v>426.6</v>
      </c>
      <c r="N2751">
        <v>17.651</v>
      </c>
      <c r="O2751" s="32">
        <f t="shared" si="714"/>
        <v>1691.52</v>
      </c>
      <c r="P2751" s="32">
        <f t="shared" si="715"/>
        <v>600.89942999999994</v>
      </c>
      <c r="Q2751">
        <v>719525</v>
      </c>
      <c r="R2751" t="s">
        <v>312</v>
      </c>
      <c r="S2751" t="s">
        <v>457</v>
      </c>
      <c r="T2751" t="str">
        <f t="shared" si="716"/>
        <v>VEN</v>
      </c>
      <c r="U2751" t="s">
        <v>437</v>
      </c>
      <c r="V2751" s="33">
        <f t="shared" si="717"/>
        <v>2118.12</v>
      </c>
      <c r="W2751">
        <f t="shared" si="718"/>
        <v>120</v>
      </c>
      <c r="X2751" s="33">
        <f t="shared" si="719"/>
        <v>1691.52</v>
      </c>
      <c r="Y2751" s="33">
        <f t="shared" si="720"/>
        <v>426.6</v>
      </c>
      <c r="Z2751" s="45">
        <f t="shared" si="721"/>
        <v>0.2723639028950201</v>
      </c>
      <c r="AA2751" s="33">
        <f t="shared" si="722"/>
        <v>576.89942999999994</v>
      </c>
      <c r="AB2751" s="45">
        <f t="shared" si="723"/>
        <v>0.34105386279795685</v>
      </c>
      <c r="AC2751" s="33">
        <f>IFERROR($X2751/VLOOKUP(CONCATENATE("USD",C2751),[1]GEINDICE!AR$1:AS$65536,2,0),"")</f>
        <v>298.55445929011421</v>
      </c>
      <c r="AD2751" s="33">
        <f>IFERROR($AA2751/VLOOKUP(CONCATENATE("USD",C2751),[1]GEINDICE!AR$1:AS$65536,2,0),"")</f>
        <v>101.8231515964488</v>
      </c>
      <c r="AE2751" s="33">
        <f>IFERROR($X2751/VLOOKUP(CONCATENATE("EUR",C2751),[1]GEINDICE!AR$1:AS$65536,2,0),"")</f>
        <v>274.43256485552507</v>
      </c>
      <c r="AF2751" s="33">
        <f>IFERROR($AA2751/VLOOKUP(CONCATENATE("EUR",C2751),[1]GEINDICE!AR$1:AS$65536,2,0),"")</f>
        <v>93.596286321527643</v>
      </c>
      <c r="AG2751" s="48" t="str">
        <f>VLOOKUP(E2751,[1]Apresentação!AW$1:AX$65536,2,0)</f>
        <v xml:space="preserve">                    2 - LEATHER AUXILIARIES</v>
      </c>
      <c r="AH2751" s="48" t="str">
        <f t="shared" si="724"/>
        <v xml:space="preserve">         5201000997 - SINCAL MSB BR</v>
      </c>
      <c r="AI2751" s="49" t="str">
        <f t="shared" si="725"/>
        <v xml:space="preserve">     L00032 - PARTNER INDUSTRIA E COMERCIO DE COUROS LTDA</v>
      </c>
      <c r="AJ2751" t="str">
        <f t="shared" si="726"/>
        <v xml:space="preserve">     90 - SALES</v>
      </c>
      <c r="AK2751" t="str">
        <f t="shared" si="727"/>
        <v/>
      </c>
      <c r="AL2751">
        <f t="shared" si="728"/>
        <v>3</v>
      </c>
      <c r="AM2751" t="str">
        <f t="shared" si="729"/>
        <v>2025 3</v>
      </c>
      <c r="AN2751" t="str">
        <f t="shared" si="730"/>
        <v xml:space="preserve">PARTNER </v>
      </c>
    </row>
    <row r="2752" spans="1:40" x14ac:dyDescent="0.35">
      <c r="A2752">
        <v>82314</v>
      </c>
      <c r="B2752" t="s">
        <v>274</v>
      </c>
      <c r="C2752" s="31">
        <v>45784</v>
      </c>
      <c r="D2752" t="s">
        <v>373</v>
      </c>
      <c r="E2752" t="s">
        <v>374</v>
      </c>
      <c r="F2752" t="s">
        <v>638</v>
      </c>
      <c r="G2752" t="s">
        <v>639</v>
      </c>
      <c r="H2752" t="s">
        <v>949</v>
      </c>
      <c r="I2752" t="s">
        <v>950</v>
      </c>
      <c r="J2752">
        <v>120</v>
      </c>
      <c r="K2752">
        <v>2118.12</v>
      </c>
      <c r="L2752">
        <v>1128.9389799999999</v>
      </c>
      <c r="M2752">
        <v>426.6</v>
      </c>
      <c r="N2752">
        <v>17.651</v>
      </c>
      <c r="O2752" s="32">
        <f t="shared" si="714"/>
        <v>1691.52</v>
      </c>
      <c r="P2752" s="32">
        <f t="shared" si="715"/>
        <v>562.58102000000008</v>
      </c>
      <c r="Q2752">
        <v>737771</v>
      </c>
      <c r="R2752" t="s">
        <v>312</v>
      </c>
      <c r="S2752" t="s">
        <v>457</v>
      </c>
      <c r="T2752" t="str">
        <f t="shared" si="716"/>
        <v>VEN</v>
      </c>
      <c r="U2752" t="s">
        <v>437</v>
      </c>
      <c r="V2752" s="33">
        <f t="shared" si="717"/>
        <v>2118.12</v>
      </c>
      <c r="W2752">
        <f t="shared" si="718"/>
        <v>120</v>
      </c>
      <c r="X2752" s="33">
        <f t="shared" si="719"/>
        <v>1691.52</v>
      </c>
      <c r="Y2752" s="33">
        <f t="shared" si="720"/>
        <v>426.6</v>
      </c>
      <c r="Z2752" s="45">
        <f t="shared" si="721"/>
        <v>0.25427313844352545</v>
      </c>
      <c r="AA2752" s="33">
        <f t="shared" si="722"/>
        <v>538.58102000000008</v>
      </c>
      <c r="AB2752" s="45">
        <f t="shared" si="723"/>
        <v>0.3184006219258419</v>
      </c>
      <c r="AC2752" s="33">
        <f>IFERROR($X2752/VLOOKUP(CONCATENATE("USD",C2752),[1]GEINDICE!AR$1:AS$65536,2,0),"")</f>
        <v>294.81830065359475</v>
      </c>
      <c r="AD2752" s="33">
        <f>IFERROR($AA2752/VLOOKUP(CONCATENATE("USD",C2752),[1]GEINDICE!AR$1:AS$65536,2,0),"")</f>
        <v>93.870330283224405</v>
      </c>
      <c r="AE2752" s="33">
        <f>IFERROR($X2752/VLOOKUP(CONCATENATE("EUR",C2752),[1]GEINDICE!AR$1:AS$65536,2,0),"")</f>
        <v>259.79818458277657</v>
      </c>
      <c r="AF2752" s="33">
        <f>IFERROR($AA2752/VLOOKUP(CONCATENATE("EUR",C2752),[1]GEINDICE!AR$1:AS$65536,2,0),"")</f>
        <v>82.719903546360726</v>
      </c>
      <c r="AG2752" s="48" t="str">
        <f>VLOOKUP(E2752,[1]Apresentação!AW$1:AX$65536,2,0)</f>
        <v xml:space="preserve">                    2 - LEATHER AUXILIARIES</v>
      </c>
      <c r="AH2752" s="48" t="str">
        <f t="shared" si="724"/>
        <v xml:space="preserve">         5201000997 - SINCAL MSB BR</v>
      </c>
      <c r="AI2752" s="49" t="str">
        <f t="shared" si="725"/>
        <v xml:space="preserve">     L00032 - PARTNER INDUSTRIA E COMERCIO DE COUROS LTDA</v>
      </c>
      <c r="AJ2752" t="str">
        <f t="shared" si="726"/>
        <v xml:space="preserve">     90 - SALES</v>
      </c>
      <c r="AK2752" t="str">
        <f t="shared" si="727"/>
        <v/>
      </c>
      <c r="AL2752">
        <f t="shared" si="728"/>
        <v>5</v>
      </c>
      <c r="AM2752" t="str">
        <f t="shared" si="729"/>
        <v>2025 5</v>
      </c>
      <c r="AN2752" t="str">
        <f t="shared" si="730"/>
        <v xml:space="preserve">PARTNER </v>
      </c>
    </row>
    <row r="2753" spans="1:40" x14ac:dyDescent="0.35">
      <c r="A2753">
        <v>81702</v>
      </c>
      <c r="B2753" t="s">
        <v>274</v>
      </c>
      <c r="C2753" s="31">
        <v>45735</v>
      </c>
      <c r="D2753" t="s">
        <v>373</v>
      </c>
      <c r="E2753" t="s">
        <v>374</v>
      </c>
      <c r="F2753" t="s">
        <v>638</v>
      </c>
      <c r="G2753" t="s">
        <v>639</v>
      </c>
      <c r="H2753" t="s">
        <v>949</v>
      </c>
      <c r="I2753" t="s">
        <v>950</v>
      </c>
      <c r="J2753">
        <v>120</v>
      </c>
      <c r="K2753">
        <v>2118.12</v>
      </c>
      <c r="L2753">
        <v>1090.62057</v>
      </c>
      <c r="M2753">
        <v>426.6</v>
      </c>
      <c r="N2753">
        <v>17.651</v>
      </c>
      <c r="O2753" s="32">
        <f t="shared" si="714"/>
        <v>1691.52</v>
      </c>
      <c r="P2753" s="32">
        <f t="shared" si="715"/>
        <v>600.89942999999994</v>
      </c>
      <c r="Q2753">
        <v>719679</v>
      </c>
      <c r="R2753" t="s">
        <v>312</v>
      </c>
      <c r="S2753" t="s">
        <v>457</v>
      </c>
      <c r="T2753" t="str">
        <f t="shared" si="716"/>
        <v>VEN</v>
      </c>
      <c r="U2753" t="s">
        <v>437</v>
      </c>
      <c r="V2753" s="33">
        <f t="shared" si="717"/>
        <v>2118.12</v>
      </c>
      <c r="W2753">
        <f t="shared" si="718"/>
        <v>120</v>
      </c>
      <c r="X2753" s="33">
        <f t="shared" si="719"/>
        <v>1691.52</v>
      </c>
      <c r="Y2753" s="33">
        <f t="shared" si="720"/>
        <v>426.6</v>
      </c>
      <c r="Z2753" s="45">
        <f t="shared" si="721"/>
        <v>0.2723639028950201</v>
      </c>
      <c r="AA2753" s="33">
        <f t="shared" si="722"/>
        <v>576.89942999999994</v>
      </c>
      <c r="AB2753" s="45">
        <f t="shared" si="723"/>
        <v>0.34105386279795685</v>
      </c>
      <c r="AC2753" s="33">
        <f>IFERROR($X2753/VLOOKUP(CONCATENATE("USD",C2753),[1]GEINDICE!AR$1:AS$65536,2,0),"")</f>
        <v>298.55445929011421</v>
      </c>
      <c r="AD2753" s="33">
        <f>IFERROR($AA2753/VLOOKUP(CONCATENATE("USD",C2753),[1]GEINDICE!AR$1:AS$65536,2,0),"")</f>
        <v>101.8231515964488</v>
      </c>
      <c r="AE2753" s="33">
        <f>IFERROR($X2753/VLOOKUP(CONCATENATE("EUR",C2753),[1]GEINDICE!AR$1:AS$65536,2,0),"")</f>
        <v>274.43256485552507</v>
      </c>
      <c r="AF2753" s="33">
        <f>IFERROR($AA2753/VLOOKUP(CONCATENATE("EUR",C2753),[1]GEINDICE!AR$1:AS$65536,2,0),"")</f>
        <v>93.596286321527643</v>
      </c>
      <c r="AG2753" s="48" t="str">
        <f>VLOOKUP(E2753,[1]Apresentação!AW$1:AX$65536,2,0)</f>
        <v xml:space="preserve">                    2 - LEATHER AUXILIARIES</v>
      </c>
      <c r="AH2753" s="48" t="str">
        <f t="shared" si="724"/>
        <v xml:space="preserve">         5201000997 - SINCAL MSB BR</v>
      </c>
      <c r="AI2753" s="49" t="str">
        <f t="shared" si="725"/>
        <v xml:space="preserve">     L00032 - PARTNER INDUSTRIA E COMERCIO DE COUROS LTDA</v>
      </c>
      <c r="AJ2753" t="str">
        <f t="shared" si="726"/>
        <v xml:space="preserve">     90 - SALES</v>
      </c>
      <c r="AK2753" t="str">
        <f t="shared" si="727"/>
        <v/>
      </c>
      <c r="AL2753">
        <f t="shared" si="728"/>
        <v>3</v>
      </c>
      <c r="AM2753" t="str">
        <f t="shared" si="729"/>
        <v>2025 3</v>
      </c>
      <c r="AN2753" t="str">
        <f t="shared" si="730"/>
        <v xml:space="preserve">PARTNER </v>
      </c>
    </row>
    <row r="2754" spans="1:40" x14ac:dyDescent="0.35">
      <c r="A2754">
        <v>82360</v>
      </c>
      <c r="B2754" t="s">
        <v>274</v>
      </c>
      <c r="C2754" s="31">
        <v>45789</v>
      </c>
      <c r="D2754" t="s">
        <v>373</v>
      </c>
      <c r="E2754" t="s">
        <v>374</v>
      </c>
      <c r="F2754" t="s">
        <v>462</v>
      </c>
      <c r="G2754" t="s">
        <v>463</v>
      </c>
      <c r="H2754" t="s">
        <v>949</v>
      </c>
      <c r="I2754" t="s">
        <v>950</v>
      </c>
      <c r="J2754">
        <v>600</v>
      </c>
      <c r="K2754">
        <v>11550</v>
      </c>
      <c r="L2754">
        <v>5686.9451900000004</v>
      </c>
      <c r="M2754">
        <v>2326.19</v>
      </c>
      <c r="N2754">
        <v>19.25</v>
      </c>
      <c r="O2754" s="32">
        <f t="shared" si="714"/>
        <v>9223.81</v>
      </c>
      <c r="P2754" s="32">
        <f t="shared" si="715"/>
        <v>3536.8648099999991</v>
      </c>
      <c r="Q2754">
        <v>738395</v>
      </c>
      <c r="R2754" t="s">
        <v>312</v>
      </c>
      <c r="S2754" t="s">
        <v>457</v>
      </c>
      <c r="T2754" t="str">
        <f t="shared" si="716"/>
        <v>VEN</v>
      </c>
      <c r="U2754" t="s">
        <v>437</v>
      </c>
      <c r="V2754" s="33">
        <f t="shared" si="717"/>
        <v>11550</v>
      </c>
      <c r="W2754">
        <f t="shared" si="718"/>
        <v>600</v>
      </c>
      <c r="X2754" s="33">
        <f t="shared" si="719"/>
        <v>9223.81</v>
      </c>
      <c r="Y2754" s="33">
        <f t="shared" si="720"/>
        <v>2326.19</v>
      </c>
      <c r="Z2754" s="45">
        <f t="shared" si="721"/>
        <v>0.29583245108225098</v>
      </c>
      <c r="AA2754" s="33">
        <f t="shared" si="722"/>
        <v>3416.8648099999991</v>
      </c>
      <c r="AB2754" s="45">
        <f t="shared" si="723"/>
        <v>0.37043963503151078</v>
      </c>
      <c r="AC2754" s="33">
        <f>IFERROR($X2754/VLOOKUP(CONCATENATE("USD",C2754),[1]GEINDICE!AR$1:AS$65536,2,0),"")</f>
        <v>1623.2814754848473</v>
      </c>
      <c r="AD2754" s="33">
        <f>IFERROR($AA2754/VLOOKUP(CONCATENATE("USD",C2754),[1]GEINDICE!AR$1:AS$65536,2,0),"")</f>
        <v>601.32779733201914</v>
      </c>
      <c r="AE2754" s="33">
        <f>IFERROR($X2754/VLOOKUP(CONCATENATE("EUR",C2754),[1]GEINDICE!AR$1:AS$65536,2,0),"")</f>
        <v>1461.6144009380891</v>
      </c>
      <c r="AF2754" s="33">
        <f>IFERROR($AA2754/VLOOKUP(CONCATENATE("EUR",C2754),[1]GEINDICE!AR$1:AS$65536,2,0),"")</f>
        <v>541.43990524030596</v>
      </c>
      <c r="AG2754" s="48" t="str">
        <f>VLOOKUP(E2754,[1]Apresentação!AW$1:AX$65536,2,0)</f>
        <v xml:space="preserve">                    2 - LEATHER AUXILIARIES</v>
      </c>
      <c r="AH2754" s="48" t="str">
        <f t="shared" si="724"/>
        <v xml:space="preserve">         5201000997 - SINCAL MSB BR</v>
      </c>
      <c r="AI2754" s="49" t="str">
        <f t="shared" si="725"/>
        <v xml:space="preserve">     L00337 - AMCM IND COM IMP EXP E SERVS TECNICOS LTDA</v>
      </c>
      <c r="AJ2754" t="str">
        <f t="shared" si="726"/>
        <v xml:space="preserve">     90 - SALES</v>
      </c>
      <c r="AK2754" t="str">
        <f t="shared" si="727"/>
        <v/>
      </c>
      <c r="AL2754">
        <f t="shared" si="728"/>
        <v>5</v>
      </c>
      <c r="AM2754" t="str">
        <f t="shared" si="729"/>
        <v>2025 5</v>
      </c>
      <c r="AN2754" t="str">
        <f t="shared" si="730"/>
        <v xml:space="preserve">AMCM </v>
      </c>
    </row>
    <row r="2755" spans="1:40" x14ac:dyDescent="0.35">
      <c r="A2755">
        <v>81129</v>
      </c>
      <c r="B2755" t="s">
        <v>274</v>
      </c>
      <c r="C2755" s="31">
        <v>45692</v>
      </c>
      <c r="D2755" t="s">
        <v>373</v>
      </c>
      <c r="E2755" t="s">
        <v>374</v>
      </c>
      <c r="F2755" t="s">
        <v>638</v>
      </c>
      <c r="G2755" t="s">
        <v>639</v>
      </c>
      <c r="H2755" t="s">
        <v>949</v>
      </c>
      <c r="I2755" t="s">
        <v>950</v>
      </c>
      <c r="J2755">
        <v>120</v>
      </c>
      <c r="K2755">
        <v>2118.12</v>
      </c>
      <c r="L2755">
        <v>1054.6963900000001</v>
      </c>
      <c r="M2755">
        <v>426.6</v>
      </c>
      <c r="N2755">
        <v>17.651</v>
      </c>
      <c r="O2755" s="32">
        <f t="shared" si="714"/>
        <v>1691.52</v>
      </c>
      <c r="P2755" s="32">
        <f t="shared" si="715"/>
        <v>636.82360999999992</v>
      </c>
      <c r="Q2755">
        <v>709077</v>
      </c>
      <c r="R2755" t="s">
        <v>312</v>
      </c>
      <c r="S2755" t="s">
        <v>457</v>
      </c>
      <c r="T2755" t="str">
        <f t="shared" si="716"/>
        <v>VEN</v>
      </c>
      <c r="U2755" t="s">
        <v>437</v>
      </c>
      <c r="V2755" s="33">
        <f t="shared" si="717"/>
        <v>2118.12</v>
      </c>
      <c r="W2755">
        <f t="shared" si="718"/>
        <v>120</v>
      </c>
      <c r="X2755" s="33">
        <f t="shared" si="719"/>
        <v>1691.52</v>
      </c>
      <c r="Y2755" s="33">
        <f t="shared" si="720"/>
        <v>426.6</v>
      </c>
      <c r="Z2755" s="45">
        <f t="shared" si="721"/>
        <v>0.28932431118161384</v>
      </c>
      <c r="AA2755" s="33">
        <f t="shared" si="722"/>
        <v>612.82360999999992</v>
      </c>
      <c r="AB2755" s="45">
        <f t="shared" si="723"/>
        <v>0.36229167257850925</v>
      </c>
      <c r="AC2755" s="33">
        <f>IFERROR($X2755/VLOOKUP(CONCATENATE("USD",C2755),[1]GEINDICE!AR$1:AS$65536,2,0),"")</f>
        <v>292.00890776321921</v>
      </c>
      <c r="AD2755" s="33">
        <f>IFERROR($AA2755/VLOOKUP(CONCATENATE("USD",C2755),[1]GEINDICE!AR$1:AS$65536,2,0),"")</f>
        <v>105.79239560136033</v>
      </c>
      <c r="AE2755" s="33">
        <f>IFERROR($X2755/VLOOKUP(CONCATENATE("EUR",C2755),[1]GEINDICE!AR$1:AS$65536,2,0),"")</f>
        <v>281.29178168756442</v>
      </c>
      <c r="AF2755" s="33">
        <f>IFERROR($AA2755/VLOOKUP(CONCATENATE("EUR",C2755),[1]GEINDICE!AR$1:AS$65536,2,0),"")</f>
        <v>101.90967007017659</v>
      </c>
      <c r="AG2755" s="48" t="str">
        <f>VLOOKUP(E2755,[1]Apresentação!AW$1:AX$65536,2,0)</f>
        <v xml:space="preserve">                    2 - LEATHER AUXILIARIES</v>
      </c>
      <c r="AH2755" s="48" t="str">
        <f t="shared" si="724"/>
        <v xml:space="preserve">         5201000997 - SINCAL MSB BR</v>
      </c>
      <c r="AI2755" s="49" t="str">
        <f t="shared" si="725"/>
        <v xml:space="preserve">     L00032 - PARTNER INDUSTRIA E COMERCIO DE COUROS LTDA</v>
      </c>
      <c r="AJ2755" t="str">
        <f t="shared" si="726"/>
        <v xml:space="preserve">     90 - SALES</v>
      </c>
      <c r="AK2755" t="str">
        <f t="shared" si="727"/>
        <v/>
      </c>
      <c r="AL2755">
        <f t="shared" si="728"/>
        <v>2</v>
      </c>
      <c r="AM2755" t="str">
        <f t="shared" si="729"/>
        <v>2025 2</v>
      </c>
      <c r="AN2755" t="str">
        <f t="shared" si="730"/>
        <v xml:space="preserve">PARTNER </v>
      </c>
    </row>
    <row r="2756" spans="1:40" x14ac:dyDescent="0.35">
      <c r="A2756">
        <v>81754</v>
      </c>
      <c r="B2756" t="s">
        <v>274</v>
      </c>
      <c r="C2756" s="31">
        <v>45740</v>
      </c>
      <c r="D2756" t="s">
        <v>373</v>
      </c>
      <c r="E2756" t="s">
        <v>374</v>
      </c>
      <c r="F2756" t="s">
        <v>447</v>
      </c>
      <c r="G2756" t="s">
        <v>448</v>
      </c>
      <c r="H2756" t="s">
        <v>949</v>
      </c>
      <c r="I2756" t="s">
        <v>950</v>
      </c>
      <c r="J2756">
        <v>360</v>
      </c>
      <c r="K2756">
        <v>5676.4800000000005</v>
      </c>
      <c r="L2756">
        <v>3332.3080300000001</v>
      </c>
      <c r="M2756">
        <v>1143.24</v>
      </c>
      <c r="N2756">
        <v>15.768000000000001</v>
      </c>
      <c r="O2756" s="32">
        <f t="shared" ref="O2756:O2819" si="731">$K2756-$Y2756</f>
        <v>4533.2400000000007</v>
      </c>
      <c r="P2756" s="32">
        <f t="shared" ref="P2756:P2819" si="732">($O2756-$L2756)</f>
        <v>1200.9319700000005</v>
      </c>
      <c r="Q2756">
        <v>721390</v>
      </c>
      <c r="R2756" t="s">
        <v>312</v>
      </c>
      <c r="S2756" t="s">
        <v>457</v>
      </c>
      <c r="T2756" t="str">
        <f t="shared" ref="T2756:T2819" si="733">MID($U2756,1,3)</f>
        <v>VEN</v>
      </c>
      <c r="U2756" t="s">
        <v>313</v>
      </c>
      <c r="V2756" s="33">
        <f t="shared" ref="V2756:V2819" si="734">IF($T2756="DEV",-$K2756,$K2756)</f>
        <v>5676.4800000000005</v>
      </c>
      <c r="W2756">
        <f t="shared" ref="W2756:W2819" si="735">IF($T2756="DEV",-$J2756,$J2756)</f>
        <v>360</v>
      </c>
      <c r="X2756" s="33">
        <f t="shared" ref="X2756:X2819" si="736">$V2756-$Y2756</f>
        <v>4533.2400000000007</v>
      </c>
      <c r="Y2756" s="33">
        <f t="shared" ref="Y2756:Y2819" si="737">IF(A2756=59876,M2756,IF(A2756=59868,M2756,IF(R2756="6111",((K2756*0.12)+M2756),IF(T2756="DEV",-M2756,M2756))))</f>
        <v>1143.24</v>
      </c>
      <c r="Z2756" s="45">
        <f t="shared" ref="Z2756:Z2819" si="738">IFERROR($AA2756/$V2756,0)</f>
        <v>0.19887887740289764</v>
      </c>
      <c r="AA2756" s="33">
        <f t="shared" ref="AA2756:AA2819" si="739">IF(VLOOKUP(AL2756,AR:AS,2,0)="sim",IF($T2756="DEV",($X2756-$L2756),$P2756)-(0.2*W2756),IF(VLOOKUP(AL2756,AR:AS,2,0)="OK",IF($T2756="DEV",($X2756-$L2756),$P2756)-(0.2*W2756),IF($T2756="DEV",($X2756-$L2756),$P2756)))</f>
        <v>1128.9319700000005</v>
      </c>
      <c r="AB2756" s="45">
        <f t="shared" ref="AB2756:AB2819" si="740">IFERROR($AA2756/$X2756,0)</f>
        <v>0.24903423820490431</v>
      </c>
      <c r="AC2756" s="33">
        <f>IFERROR($X2756/VLOOKUP(CONCATENATE("USD",C2756),[1]GEINDICE!AR$1:AS$65536,2,0),"")</f>
        <v>789.72179154399601</v>
      </c>
      <c r="AD2756" s="33">
        <f>IFERROR($AA2756/VLOOKUP(CONCATENATE("USD",C2756),[1]GEINDICE!AR$1:AS$65536,2,0),"")</f>
        <v>196.66776475097129</v>
      </c>
      <c r="AE2756" s="33">
        <f>IFERROR($X2756/VLOOKUP(CONCATENATE("EUR",C2756),[1]GEINDICE!AR$1:AS$65536,2,0),"")</f>
        <v>731.55711911178548</v>
      </c>
      <c r="AF2756" s="33">
        <f>IFERROR($AA2756/VLOOKUP(CONCATENATE("EUR",C2756),[1]GEINDICE!AR$1:AS$65536,2,0),"")</f>
        <v>182.18276986137792</v>
      </c>
      <c r="AG2756" s="48" t="str">
        <f>VLOOKUP(E2756,[1]Apresentação!AW$1:AX$65536,2,0)</f>
        <v xml:space="preserve">                    2 - LEATHER AUXILIARIES</v>
      </c>
      <c r="AH2756" s="48" t="str">
        <f t="shared" ref="AH2756:AH2819" si="741">CONCATENATE("         ",H2756," - ",I2756)</f>
        <v xml:space="preserve">         5201000997 - SINCAL MSB BR</v>
      </c>
      <c r="AI2756" s="49" t="str">
        <f t="shared" ref="AI2756:AI2819" si="742">CONCATENATE("     ",F2756," - ",G2756)</f>
        <v xml:space="preserve">     L00016 - A BUHLER SA CURTUME</v>
      </c>
      <c r="AJ2756" t="str">
        <f t="shared" ref="AJ2756:AJ2819" si="743">IF(RIGHT(I2756,2)="BR","     90 - SALES","     93 - RESALES")</f>
        <v xml:space="preserve">     90 - SALES</v>
      </c>
      <c r="AK2756" t="str">
        <f t="shared" ref="AK2756:AK2819" si="744">IF(R2756="3201","EXP",IF(R2756="7101","EXP",""))</f>
        <v/>
      </c>
      <c r="AL2756">
        <f t="shared" ref="AL2756:AL2819" si="745">VLOOKUP(MONTH(C2756),AQ:AR,2,0)</f>
        <v>3</v>
      </c>
      <c r="AM2756" t="str">
        <f t="shared" ref="AM2756:AM2819" si="746">CONCATENATE(YEAR(C2756)," ",MONTH(C2756))</f>
        <v>2025 3</v>
      </c>
      <c r="AN2756" t="str">
        <f t="shared" ref="AN2756:AN2819" si="747">MID(G2756,1,SEARCH(" ",G2756,1))</f>
        <v xml:space="preserve">A </v>
      </c>
    </row>
    <row r="2757" spans="1:40" x14ac:dyDescent="0.35">
      <c r="A2757">
        <v>81349</v>
      </c>
      <c r="B2757" t="s">
        <v>274</v>
      </c>
      <c r="C2757" s="31">
        <v>45708</v>
      </c>
      <c r="D2757" t="s">
        <v>373</v>
      </c>
      <c r="E2757" t="s">
        <v>374</v>
      </c>
      <c r="F2757" t="s">
        <v>797</v>
      </c>
      <c r="G2757" t="s">
        <v>798</v>
      </c>
      <c r="H2757" t="s">
        <v>949</v>
      </c>
      <c r="I2757" t="s">
        <v>950</v>
      </c>
      <c r="J2757">
        <v>120</v>
      </c>
      <c r="K2757">
        <v>2141.4499999999998</v>
      </c>
      <c r="L2757">
        <v>1055.9285</v>
      </c>
      <c r="M2757">
        <v>431.29</v>
      </c>
      <c r="N2757">
        <v>17.845400000000001</v>
      </c>
      <c r="O2757" s="32">
        <f t="shared" si="731"/>
        <v>1710.1599999999999</v>
      </c>
      <c r="P2757" s="32">
        <f t="shared" si="732"/>
        <v>654.23149999999987</v>
      </c>
      <c r="Q2757">
        <v>710817</v>
      </c>
      <c r="R2757" t="s">
        <v>312</v>
      </c>
      <c r="S2757" t="s">
        <v>457</v>
      </c>
      <c r="T2757" t="str">
        <f t="shared" si="733"/>
        <v>VEN</v>
      </c>
      <c r="U2757" t="s">
        <v>437</v>
      </c>
      <c r="V2757" s="33">
        <f t="shared" si="734"/>
        <v>2141.4499999999998</v>
      </c>
      <c r="W2757">
        <f t="shared" si="735"/>
        <v>120</v>
      </c>
      <c r="X2757" s="33">
        <f t="shared" si="736"/>
        <v>1710.1599999999999</v>
      </c>
      <c r="Y2757" s="33">
        <f t="shared" si="737"/>
        <v>431.29</v>
      </c>
      <c r="Z2757" s="45">
        <f t="shared" si="738"/>
        <v>0.29430129118120896</v>
      </c>
      <c r="AA2757" s="33">
        <f t="shared" si="739"/>
        <v>630.23149999999987</v>
      </c>
      <c r="AB2757" s="45">
        <f t="shared" si="740"/>
        <v>0.36852195116246428</v>
      </c>
      <c r="AC2757" s="33">
        <f>IFERROR($X2757/VLOOKUP(CONCATENATE("USD",C2757),[1]GEINDICE!AR$1:AS$65536,2,0),"")</f>
        <v>299.92809414405718</v>
      </c>
      <c r="AD2757" s="33">
        <f>IFERROR($AA2757/VLOOKUP(CONCATENATE("USD",C2757),[1]GEINDICE!AR$1:AS$65536,2,0),"")</f>
        <v>110.53008646240724</v>
      </c>
      <c r="AE2757" s="33">
        <f>IFERROR($X2757/VLOOKUP(CONCATENATE("EUR",C2757),[1]GEINDICE!AR$1:AS$65536,2,0),"")</f>
        <v>286.3534375941864</v>
      </c>
      <c r="AF2757" s="33">
        <f>IFERROR($AA2757/VLOOKUP(CONCATENATE("EUR",C2757),[1]GEINDICE!AR$1:AS$65536,2,0),"")</f>
        <v>105.52752754428852</v>
      </c>
      <c r="AG2757" s="48" t="str">
        <f>VLOOKUP(E2757,[1]Apresentação!AW$1:AX$65536,2,0)</f>
        <v xml:space="preserve">                    2 - LEATHER AUXILIARIES</v>
      </c>
      <c r="AH2757" s="48" t="str">
        <f t="shared" si="741"/>
        <v xml:space="preserve">         5201000997 - SINCAL MSB BR</v>
      </c>
      <c r="AI2757" s="49" t="str">
        <f t="shared" si="742"/>
        <v xml:space="preserve">     L00494 - COURO E ARTE CURTIMENTO E TAPECARIA LTDA</v>
      </c>
      <c r="AJ2757" t="str">
        <f t="shared" si="743"/>
        <v xml:space="preserve">     90 - SALES</v>
      </c>
      <c r="AK2757" t="str">
        <f t="shared" si="744"/>
        <v/>
      </c>
      <c r="AL2757">
        <f t="shared" si="745"/>
        <v>2</v>
      </c>
      <c r="AM2757" t="str">
        <f t="shared" si="746"/>
        <v>2025 2</v>
      </c>
      <c r="AN2757" t="str">
        <f t="shared" si="747"/>
        <v xml:space="preserve">COURO </v>
      </c>
    </row>
    <row r="2758" spans="1:40" x14ac:dyDescent="0.35">
      <c r="A2758">
        <v>81767</v>
      </c>
      <c r="B2758" t="s">
        <v>274</v>
      </c>
      <c r="C2758" s="31">
        <v>45740</v>
      </c>
      <c r="D2758" t="s">
        <v>373</v>
      </c>
      <c r="E2758" t="s">
        <v>374</v>
      </c>
      <c r="F2758" t="s">
        <v>458</v>
      </c>
      <c r="G2758" t="s">
        <v>459</v>
      </c>
      <c r="H2758" t="s">
        <v>949</v>
      </c>
      <c r="I2758" t="s">
        <v>950</v>
      </c>
      <c r="J2758">
        <v>600</v>
      </c>
      <c r="K2758">
        <v>11024.62</v>
      </c>
      <c r="L2758">
        <v>5553.8467199999996</v>
      </c>
      <c r="M2758">
        <v>2220.38</v>
      </c>
      <c r="N2758">
        <v>18.374359999999999</v>
      </c>
      <c r="O2758" s="32">
        <f t="shared" si="731"/>
        <v>8804.2400000000016</v>
      </c>
      <c r="P2758" s="32">
        <f t="shared" si="732"/>
        <v>3250.3932800000021</v>
      </c>
      <c r="Q2758">
        <v>721572</v>
      </c>
      <c r="R2758" t="s">
        <v>312</v>
      </c>
      <c r="S2758" t="s">
        <v>457</v>
      </c>
      <c r="T2758" t="str">
        <f t="shared" si="733"/>
        <v>VEN</v>
      </c>
      <c r="U2758" t="s">
        <v>437</v>
      </c>
      <c r="V2758" s="33">
        <f t="shared" si="734"/>
        <v>11024.62</v>
      </c>
      <c r="W2758">
        <f t="shared" si="735"/>
        <v>600</v>
      </c>
      <c r="X2758" s="33">
        <f t="shared" si="736"/>
        <v>8804.2400000000016</v>
      </c>
      <c r="Y2758" s="33">
        <f t="shared" si="737"/>
        <v>2220.38</v>
      </c>
      <c r="Z2758" s="45">
        <f t="shared" si="738"/>
        <v>0.28394568520275543</v>
      </c>
      <c r="AA2758" s="33">
        <f t="shared" si="739"/>
        <v>3130.3932800000021</v>
      </c>
      <c r="AB2758" s="45">
        <f t="shared" si="740"/>
        <v>0.35555519613277253</v>
      </c>
      <c r="AC2758" s="33">
        <f>IFERROR($X2758/VLOOKUP(CONCATENATE("USD",C2758),[1]GEINDICE!AR$1:AS$65536,2,0),"")</f>
        <v>1533.7595596048989</v>
      </c>
      <c r="AD2758" s="33">
        <f>IFERROR($AA2758/VLOOKUP(CONCATENATE("USD",C2758),[1]GEINDICE!AR$1:AS$65536,2,0),"")</f>
        <v>545.33618103583467</v>
      </c>
      <c r="AE2758" s="33">
        <f>IFERROR($X2758/VLOOKUP(CONCATENATE("EUR",C2758),[1]GEINDICE!AR$1:AS$65536,2,0),"")</f>
        <v>1420.7949392418548</v>
      </c>
      <c r="AF2758" s="33">
        <f>IFERROR($AA2758/VLOOKUP(CONCATENATE("EUR",C2758),[1]GEINDICE!AR$1:AS$65536,2,0),"")</f>
        <v>505.17102328658837</v>
      </c>
      <c r="AG2758" s="48" t="str">
        <f>VLOOKUP(E2758,[1]Apresentação!AW$1:AX$65536,2,0)</f>
        <v xml:space="preserve">                    2 - LEATHER AUXILIARIES</v>
      </c>
      <c r="AH2758" s="48" t="str">
        <f t="shared" si="741"/>
        <v xml:space="preserve">         5201000997 - SINCAL MSB BR</v>
      </c>
      <c r="AI2758" s="49" t="str">
        <f t="shared" si="742"/>
        <v xml:space="preserve">     L00052 - CURTUME RUSAN LTDA</v>
      </c>
      <c r="AJ2758" t="str">
        <f t="shared" si="743"/>
        <v xml:space="preserve">     90 - SALES</v>
      </c>
      <c r="AK2758" t="str">
        <f t="shared" si="744"/>
        <v/>
      </c>
      <c r="AL2758">
        <f t="shared" si="745"/>
        <v>3</v>
      </c>
      <c r="AM2758" t="str">
        <f t="shared" si="746"/>
        <v>2025 3</v>
      </c>
      <c r="AN2758" t="str">
        <f t="shared" si="747"/>
        <v xml:space="preserve">CURTUME </v>
      </c>
    </row>
    <row r="2759" spans="1:40" x14ac:dyDescent="0.35">
      <c r="A2759">
        <v>81293</v>
      </c>
      <c r="B2759" t="s">
        <v>274</v>
      </c>
      <c r="C2759" s="31">
        <v>45702</v>
      </c>
      <c r="D2759" t="s">
        <v>373</v>
      </c>
      <c r="E2759" t="s">
        <v>374</v>
      </c>
      <c r="F2759" t="s">
        <v>638</v>
      </c>
      <c r="G2759" t="s">
        <v>639</v>
      </c>
      <c r="H2759" t="s">
        <v>949</v>
      </c>
      <c r="I2759" t="s">
        <v>950</v>
      </c>
      <c r="J2759">
        <v>120</v>
      </c>
      <c r="K2759">
        <v>2118.12</v>
      </c>
      <c r="L2759">
        <v>1054.6963900000001</v>
      </c>
      <c r="M2759">
        <v>426.6</v>
      </c>
      <c r="N2759">
        <v>17.651</v>
      </c>
      <c r="O2759" s="32">
        <f t="shared" si="731"/>
        <v>1691.52</v>
      </c>
      <c r="P2759" s="32">
        <f t="shared" si="732"/>
        <v>636.82360999999992</v>
      </c>
      <c r="Q2759">
        <v>710232</v>
      </c>
      <c r="R2759" t="s">
        <v>312</v>
      </c>
      <c r="S2759" t="s">
        <v>457</v>
      </c>
      <c r="T2759" t="str">
        <f t="shared" si="733"/>
        <v>VEN</v>
      </c>
      <c r="U2759" t="s">
        <v>437</v>
      </c>
      <c r="V2759" s="33">
        <f t="shared" si="734"/>
        <v>2118.12</v>
      </c>
      <c r="W2759">
        <f t="shared" si="735"/>
        <v>120</v>
      </c>
      <c r="X2759" s="33">
        <f t="shared" si="736"/>
        <v>1691.52</v>
      </c>
      <c r="Y2759" s="33">
        <f t="shared" si="737"/>
        <v>426.6</v>
      </c>
      <c r="Z2759" s="45">
        <f t="shared" si="738"/>
        <v>0.28932431118161384</v>
      </c>
      <c r="AA2759" s="33">
        <f t="shared" si="739"/>
        <v>612.82360999999992</v>
      </c>
      <c r="AB2759" s="45">
        <f t="shared" si="740"/>
        <v>0.36229167257850925</v>
      </c>
      <c r="AC2759" s="33">
        <f>IFERROR($X2759/VLOOKUP(CONCATENATE("USD",C2759),[1]GEINDICE!AR$1:AS$65536,2,0),"")</f>
        <v>295.29179686818077</v>
      </c>
      <c r="AD2759" s="33">
        <f>IFERROR($AA2759/VLOOKUP(CONCATENATE("USD",C2759),[1]GEINDICE!AR$1:AS$65536,2,0),"")</f>
        <v>106.9817589860866</v>
      </c>
      <c r="AE2759" s="33">
        <f>IFERROR($X2759/VLOOKUP(CONCATENATE("EUR",C2759),[1]GEINDICE!AR$1:AS$65536,2,0),"")</f>
        <v>280.98805628000463</v>
      </c>
      <c r="AF2759" s="33">
        <f>IFERROR($AA2759/VLOOKUP(CONCATENATE("EUR",C2759),[1]GEINDICE!AR$1:AS$65536,2,0),"")</f>
        <v>101.79963288426715</v>
      </c>
      <c r="AG2759" s="48" t="str">
        <f>VLOOKUP(E2759,[1]Apresentação!AW$1:AX$65536,2,0)</f>
        <v xml:space="preserve">                    2 - LEATHER AUXILIARIES</v>
      </c>
      <c r="AH2759" s="48" t="str">
        <f t="shared" si="741"/>
        <v xml:space="preserve">         5201000997 - SINCAL MSB BR</v>
      </c>
      <c r="AI2759" s="49" t="str">
        <f t="shared" si="742"/>
        <v xml:space="preserve">     L00032 - PARTNER INDUSTRIA E COMERCIO DE COUROS LTDA</v>
      </c>
      <c r="AJ2759" t="str">
        <f t="shared" si="743"/>
        <v xml:space="preserve">     90 - SALES</v>
      </c>
      <c r="AK2759" t="str">
        <f t="shared" si="744"/>
        <v/>
      </c>
      <c r="AL2759">
        <f t="shared" si="745"/>
        <v>2</v>
      </c>
      <c r="AM2759" t="str">
        <f t="shared" si="746"/>
        <v>2025 2</v>
      </c>
      <c r="AN2759" t="str">
        <f t="shared" si="747"/>
        <v xml:space="preserve">PARTNER </v>
      </c>
    </row>
    <row r="2760" spans="1:40" x14ac:dyDescent="0.35">
      <c r="A2760">
        <v>81055</v>
      </c>
      <c r="B2760" t="s">
        <v>274</v>
      </c>
      <c r="C2760" s="31">
        <v>45686</v>
      </c>
      <c r="D2760" t="s">
        <v>373</v>
      </c>
      <c r="E2760" t="s">
        <v>374</v>
      </c>
      <c r="F2760" t="s">
        <v>638</v>
      </c>
      <c r="G2760" t="s">
        <v>639</v>
      </c>
      <c r="H2760" t="s">
        <v>949</v>
      </c>
      <c r="I2760" t="s">
        <v>950</v>
      </c>
      <c r="J2760">
        <v>120</v>
      </c>
      <c r="K2760">
        <v>2118.12</v>
      </c>
      <c r="L2760">
        <v>1054.6963900000001</v>
      </c>
      <c r="M2760">
        <v>426.6</v>
      </c>
      <c r="N2760">
        <v>17.651</v>
      </c>
      <c r="O2760" s="32">
        <f t="shared" si="731"/>
        <v>1691.52</v>
      </c>
      <c r="P2760" s="32">
        <f t="shared" si="732"/>
        <v>636.82360999999992</v>
      </c>
      <c r="Q2760">
        <v>708466</v>
      </c>
      <c r="R2760" t="s">
        <v>312</v>
      </c>
      <c r="S2760" t="s">
        <v>457</v>
      </c>
      <c r="T2760" t="str">
        <f t="shared" si="733"/>
        <v>VEN</v>
      </c>
      <c r="U2760" t="s">
        <v>437</v>
      </c>
      <c r="V2760" s="33">
        <f t="shared" si="734"/>
        <v>2118.12</v>
      </c>
      <c r="W2760">
        <f t="shared" si="735"/>
        <v>120</v>
      </c>
      <c r="X2760" s="33">
        <f t="shared" si="736"/>
        <v>1691.52</v>
      </c>
      <c r="Y2760" s="33">
        <f t="shared" si="737"/>
        <v>426.6</v>
      </c>
      <c r="Z2760" s="45">
        <f t="shared" si="738"/>
        <v>0.28932431118161384</v>
      </c>
      <c r="AA2760" s="33">
        <f t="shared" si="739"/>
        <v>612.82360999999992</v>
      </c>
      <c r="AB2760" s="45">
        <f t="shared" si="740"/>
        <v>0.36229167257850925</v>
      </c>
      <c r="AC2760" s="33">
        <f>IFERROR($X2760/VLOOKUP(CONCATENATE("USD",C2760),[1]GEINDICE!AR$1:AS$65536,2,0),"")</f>
        <v>288.67499488019661</v>
      </c>
      <c r="AD2760" s="33">
        <f>IFERROR($AA2760/VLOOKUP(CONCATENATE("USD",C2760),[1]GEINDICE!AR$1:AS$65536,2,0),"")</f>
        <v>104.58454672673901</v>
      </c>
      <c r="AE2760" s="33">
        <f>IFERROR($X2760/VLOOKUP(CONCATENATE("EUR",C2760),[1]GEINDICE!AR$1:AS$65536,2,0),"")</f>
        <v>277.01226602033967</v>
      </c>
      <c r="AF2760" s="33">
        <f>IFERROR($AA2760/VLOOKUP(CONCATENATE("EUR",C2760),[1]GEINDICE!AR$1:AS$65536,2,0),"")</f>
        <v>100.35923718127178</v>
      </c>
      <c r="AG2760" s="48" t="str">
        <f>VLOOKUP(E2760,[1]Apresentação!AW$1:AX$65536,2,0)</f>
        <v xml:space="preserve">                    2 - LEATHER AUXILIARIES</v>
      </c>
      <c r="AH2760" s="48" t="str">
        <f t="shared" si="741"/>
        <v xml:space="preserve">         5201000997 - SINCAL MSB BR</v>
      </c>
      <c r="AI2760" s="49" t="str">
        <f t="shared" si="742"/>
        <v xml:space="preserve">     L00032 - PARTNER INDUSTRIA E COMERCIO DE COUROS LTDA</v>
      </c>
      <c r="AJ2760" t="str">
        <f t="shared" si="743"/>
        <v xml:space="preserve">     90 - SALES</v>
      </c>
      <c r="AK2760" t="str">
        <f t="shared" si="744"/>
        <v/>
      </c>
      <c r="AL2760">
        <f t="shared" si="745"/>
        <v>1</v>
      </c>
      <c r="AM2760" t="str">
        <f t="shared" si="746"/>
        <v>2025 1</v>
      </c>
      <c r="AN2760" t="str">
        <f t="shared" si="747"/>
        <v xml:space="preserve">PARTNER </v>
      </c>
    </row>
    <row r="2761" spans="1:40" x14ac:dyDescent="0.35">
      <c r="A2761">
        <v>82038</v>
      </c>
      <c r="B2761" t="s">
        <v>274</v>
      </c>
      <c r="C2761" s="31">
        <v>45761</v>
      </c>
      <c r="D2761" t="s">
        <v>373</v>
      </c>
      <c r="E2761" t="s">
        <v>374</v>
      </c>
      <c r="F2761" t="s">
        <v>642</v>
      </c>
      <c r="G2761" t="s">
        <v>643</v>
      </c>
      <c r="H2761" t="s">
        <v>949</v>
      </c>
      <c r="I2761" t="s">
        <v>950</v>
      </c>
      <c r="J2761">
        <v>120</v>
      </c>
      <c r="K2761">
        <v>2088.6</v>
      </c>
      <c r="L2761">
        <v>1118.97677</v>
      </c>
      <c r="M2761">
        <v>420.65</v>
      </c>
      <c r="N2761">
        <v>17.405000000000001</v>
      </c>
      <c r="O2761" s="32">
        <f t="shared" si="731"/>
        <v>1667.9499999999998</v>
      </c>
      <c r="P2761" s="32">
        <f t="shared" si="732"/>
        <v>548.97322999999983</v>
      </c>
      <c r="Q2761">
        <v>729415</v>
      </c>
      <c r="R2761" t="s">
        <v>312</v>
      </c>
      <c r="S2761" t="s">
        <v>457</v>
      </c>
      <c r="T2761" t="str">
        <f t="shared" si="733"/>
        <v>VEN</v>
      </c>
      <c r="U2761" t="s">
        <v>313</v>
      </c>
      <c r="V2761" s="33">
        <f t="shared" si="734"/>
        <v>2088.6</v>
      </c>
      <c r="W2761">
        <f t="shared" si="735"/>
        <v>120</v>
      </c>
      <c r="X2761" s="33">
        <f t="shared" si="736"/>
        <v>1667.9499999999998</v>
      </c>
      <c r="Y2761" s="33">
        <f t="shared" si="737"/>
        <v>420.65</v>
      </c>
      <c r="Z2761" s="45">
        <f t="shared" si="738"/>
        <v>0.25135173321842375</v>
      </c>
      <c r="AA2761" s="33">
        <f t="shared" si="739"/>
        <v>524.97322999999983</v>
      </c>
      <c r="AB2761" s="45">
        <f t="shared" si="740"/>
        <v>0.31474158697802684</v>
      </c>
      <c r="AC2761" s="33">
        <f>IFERROR($X2761/VLOOKUP(CONCATENATE("USD",C2761),[1]GEINDICE!AR$1:AS$65536,2,0),"")</f>
        <v>285.48566538296956</v>
      </c>
      <c r="AD2761" s="33">
        <f>IFERROR($AA2761/VLOOKUP(CONCATENATE("USD",C2761),[1]GEINDICE!AR$1:AS$65536,2,0),"")</f>
        <v>89.854211382113789</v>
      </c>
      <c r="AE2761" s="33">
        <f>IFERROR($X2761/VLOOKUP(CONCATENATE("EUR",C2761),[1]GEINDICE!AR$1:AS$65536,2,0),"")</f>
        <v>251.35249174942354</v>
      </c>
      <c r="AF2761" s="33">
        <f>IFERROR($AA2761/VLOOKUP(CONCATENATE("EUR",C2761),[1]GEINDICE!AR$1:AS$65536,2,0),"")</f>
        <v>79.111082144094965</v>
      </c>
      <c r="AG2761" s="48" t="str">
        <f>VLOOKUP(E2761,[1]Apresentação!AW$1:AX$65536,2,0)</f>
        <v xml:space="preserve">                    2 - LEATHER AUXILIARIES</v>
      </c>
      <c r="AH2761" s="48" t="str">
        <f t="shared" si="741"/>
        <v xml:space="preserve">         5201000997 - SINCAL MSB BR</v>
      </c>
      <c r="AI2761" s="49" t="str">
        <f t="shared" si="742"/>
        <v xml:space="preserve">     L00281 - ICL BENEFICIAMENTO DE COUROS LTDA.</v>
      </c>
      <c r="AJ2761" t="str">
        <f t="shared" si="743"/>
        <v xml:space="preserve">     90 - SALES</v>
      </c>
      <c r="AK2761" t="str">
        <f t="shared" si="744"/>
        <v/>
      </c>
      <c r="AL2761">
        <f t="shared" si="745"/>
        <v>4</v>
      </c>
      <c r="AM2761" t="str">
        <f t="shared" si="746"/>
        <v>2025 4</v>
      </c>
      <c r="AN2761" t="str">
        <f t="shared" si="747"/>
        <v xml:space="preserve">ICL </v>
      </c>
    </row>
    <row r="2762" spans="1:40" x14ac:dyDescent="0.35">
      <c r="A2762">
        <v>81365</v>
      </c>
      <c r="B2762" t="s">
        <v>274</v>
      </c>
      <c r="C2762" s="31">
        <v>45709</v>
      </c>
      <c r="D2762" t="s">
        <v>373</v>
      </c>
      <c r="E2762" t="s">
        <v>374</v>
      </c>
      <c r="F2762" t="s">
        <v>638</v>
      </c>
      <c r="G2762" t="s">
        <v>639</v>
      </c>
      <c r="H2762" t="s">
        <v>949</v>
      </c>
      <c r="I2762" t="s">
        <v>950</v>
      </c>
      <c r="J2762">
        <v>120</v>
      </c>
      <c r="K2762">
        <v>2118.12</v>
      </c>
      <c r="L2762">
        <v>1057.9715000000001</v>
      </c>
      <c r="M2762">
        <v>426.6</v>
      </c>
      <c r="N2762">
        <v>17.651</v>
      </c>
      <c r="O2762" s="32">
        <f t="shared" si="731"/>
        <v>1691.52</v>
      </c>
      <c r="P2762" s="32">
        <f t="shared" si="732"/>
        <v>633.54849999999988</v>
      </c>
      <c r="Q2762">
        <v>710957</v>
      </c>
      <c r="R2762" t="s">
        <v>312</v>
      </c>
      <c r="S2762" t="s">
        <v>457</v>
      </c>
      <c r="T2762" t="str">
        <f t="shared" si="733"/>
        <v>VEN</v>
      </c>
      <c r="U2762" t="s">
        <v>437</v>
      </c>
      <c r="V2762" s="33">
        <f t="shared" si="734"/>
        <v>2118.12</v>
      </c>
      <c r="W2762">
        <f t="shared" si="735"/>
        <v>120</v>
      </c>
      <c r="X2762" s="33">
        <f t="shared" si="736"/>
        <v>1691.52</v>
      </c>
      <c r="Y2762" s="33">
        <f t="shared" si="737"/>
        <v>426.6</v>
      </c>
      <c r="Z2762" s="45">
        <f t="shared" si="738"/>
        <v>0.2877780767850735</v>
      </c>
      <c r="AA2762" s="33">
        <f t="shared" si="739"/>
        <v>609.54849999999988</v>
      </c>
      <c r="AB2762" s="45">
        <f t="shared" si="740"/>
        <v>0.36035547909572446</v>
      </c>
      <c r="AC2762" s="33">
        <f>IFERROR($X2762/VLOOKUP(CONCATENATE("USD",C2762),[1]GEINDICE!AR$1:AS$65536,2,0),"")</f>
        <v>296.61739176179702</v>
      </c>
      <c r="AD2762" s="33">
        <f>IFERROR($AA2762/VLOOKUP(CONCATENATE("USD",C2762),[1]GEINDICE!AR$1:AS$65536,2,0),"")</f>
        <v>106.88770231644658</v>
      </c>
      <c r="AE2762" s="33">
        <f>IFERROR($X2762/VLOOKUP(CONCATENATE("EUR",C2762),[1]GEINDICE!AR$1:AS$65536,2,0),"")</f>
        <v>283.70735634497333</v>
      </c>
      <c r="AF2762" s="33">
        <f>IFERROR($AA2762/VLOOKUP(CONCATENATE("EUR",C2762),[1]GEINDICE!AR$1:AS$65536,2,0),"")</f>
        <v>102.2355003186743</v>
      </c>
      <c r="AG2762" s="48" t="str">
        <f>VLOOKUP(E2762,[1]Apresentação!AW$1:AX$65536,2,0)</f>
        <v xml:space="preserve">                    2 - LEATHER AUXILIARIES</v>
      </c>
      <c r="AH2762" s="48" t="str">
        <f t="shared" si="741"/>
        <v xml:space="preserve">         5201000997 - SINCAL MSB BR</v>
      </c>
      <c r="AI2762" s="49" t="str">
        <f t="shared" si="742"/>
        <v xml:space="preserve">     L00032 - PARTNER INDUSTRIA E COMERCIO DE COUROS LTDA</v>
      </c>
      <c r="AJ2762" t="str">
        <f t="shared" si="743"/>
        <v xml:space="preserve">     90 - SALES</v>
      </c>
      <c r="AK2762" t="str">
        <f t="shared" si="744"/>
        <v/>
      </c>
      <c r="AL2762">
        <f t="shared" si="745"/>
        <v>2</v>
      </c>
      <c r="AM2762" t="str">
        <f t="shared" si="746"/>
        <v>2025 2</v>
      </c>
      <c r="AN2762" t="str">
        <f t="shared" si="747"/>
        <v xml:space="preserve">PARTNER </v>
      </c>
    </row>
    <row r="2763" spans="1:40" x14ac:dyDescent="0.35">
      <c r="A2763">
        <v>82047</v>
      </c>
      <c r="B2763" t="s">
        <v>274</v>
      </c>
      <c r="C2763" s="31">
        <v>45761</v>
      </c>
      <c r="D2763" t="s">
        <v>373</v>
      </c>
      <c r="E2763" t="s">
        <v>374</v>
      </c>
      <c r="F2763" t="s">
        <v>638</v>
      </c>
      <c r="G2763" t="s">
        <v>639</v>
      </c>
      <c r="H2763" t="s">
        <v>949</v>
      </c>
      <c r="I2763" t="s">
        <v>950</v>
      </c>
      <c r="J2763">
        <v>120</v>
      </c>
      <c r="K2763">
        <v>2118.12</v>
      </c>
      <c r="L2763">
        <v>1118.97677</v>
      </c>
      <c r="M2763">
        <v>426.6</v>
      </c>
      <c r="N2763">
        <v>17.651</v>
      </c>
      <c r="O2763" s="32">
        <f t="shared" si="731"/>
        <v>1691.52</v>
      </c>
      <c r="P2763" s="32">
        <f t="shared" si="732"/>
        <v>572.54322999999999</v>
      </c>
      <c r="Q2763">
        <v>729521</v>
      </c>
      <c r="R2763" t="s">
        <v>312</v>
      </c>
      <c r="S2763" t="s">
        <v>457</v>
      </c>
      <c r="T2763" t="str">
        <f t="shared" si="733"/>
        <v>VEN</v>
      </c>
      <c r="U2763" t="s">
        <v>437</v>
      </c>
      <c r="V2763" s="33">
        <f t="shared" si="734"/>
        <v>2118.12</v>
      </c>
      <c r="W2763">
        <f t="shared" si="735"/>
        <v>120</v>
      </c>
      <c r="X2763" s="33">
        <f t="shared" si="736"/>
        <v>1691.52</v>
      </c>
      <c r="Y2763" s="33">
        <f t="shared" si="737"/>
        <v>426.6</v>
      </c>
      <c r="Z2763" s="45">
        <f t="shared" si="738"/>
        <v>0.25897646497837706</v>
      </c>
      <c r="AA2763" s="33">
        <f t="shared" si="739"/>
        <v>548.54322999999999</v>
      </c>
      <c r="AB2763" s="45">
        <f t="shared" si="740"/>
        <v>0.32429012367574728</v>
      </c>
      <c r="AC2763" s="33">
        <f>IFERROR($X2763/VLOOKUP(CONCATENATE("USD",C2763),[1]GEINDICE!AR$1:AS$65536,2,0),"")</f>
        <v>289.51989730423617</v>
      </c>
      <c r="AD2763" s="33">
        <f>IFERROR($AA2763/VLOOKUP(CONCATENATE("USD",C2763),[1]GEINDICE!AR$1:AS$65536,2,0),"")</f>
        <v>93.888443303380399</v>
      </c>
      <c r="AE2763" s="33">
        <f>IFERROR($X2763/VLOOKUP(CONCATENATE("EUR",C2763),[1]GEINDICE!AR$1:AS$65536,2,0),"")</f>
        <v>254.90438373091817</v>
      </c>
      <c r="AF2763" s="33">
        <f>IFERROR($AA2763/VLOOKUP(CONCATENATE("EUR",C2763),[1]GEINDICE!AR$1:AS$65536,2,0),"")</f>
        <v>82.662974125589585</v>
      </c>
      <c r="AG2763" s="48" t="str">
        <f>VLOOKUP(E2763,[1]Apresentação!AW$1:AX$65536,2,0)</f>
        <v xml:space="preserve">                    2 - LEATHER AUXILIARIES</v>
      </c>
      <c r="AH2763" s="48" t="str">
        <f t="shared" si="741"/>
        <v xml:space="preserve">         5201000997 - SINCAL MSB BR</v>
      </c>
      <c r="AI2763" s="49" t="str">
        <f t="shared" si="742"/>
        <v xml:space="preserve">     L00032 - PARTNER INDUSTRIA E COMERCIO DE COUROS LTDA</v>
      </c>
      <c r="AJ2763" t="str">
        <f t="shared" si="743"/>
        <v xml:space="preserve">     90 - SALES</v>
      </c>
      <c r="AK2763" t="str">
        <f t="shared" si="744"/>
        <v/>
      </c>
      <c r="AL2763">
        <f t="shared" si="745"/>
        <v>4</v>
      </c>
      <c r="AM2763" t="str">
        <f t="shared" si="746"/>
        <v>2025 4</v>
      </c>
      <c r="AN2763" t="str">
        <f t="shared" si="747"/>
        <v xml:space="preserve">PARTNER </v>
      </c>
    </row>
    <row r="2764" spans="1:40" x14ac:dyDescent="0.35">
      <c r="A2764">
        <v>82156</v>
      </c>
      <c r="B2764" t="s">
        <v>274</v>
      </c>
      <c r="C2764" s="31">
        <v>45771</v>
      </c>
      <c r="D2764" t="s">
        <v>373</v>
      </c>
      <c r="E2764" t="s">
        <v>374</v>
      </c>
      <c r="F2764" t="s">
        <v>640</v>
      </c>
      <c r="G2764" t="s">
        <v>641</v>
      </c>
      <c r="H2764" t="s">
        <v>949</v>
      </c>
      <c r="I2764" t="s">
        <v>950</v>
      </c>
      <c r="J2764">
        <v>120</v>
      </c>
      <c r="K2764">
        <v>2118.12</v>
      </c>
      <c r="L2764">
        <v>1128.9389799999999</v>
      </c>
      <c r="M2764">
        <v>426.6</v>
      </c>
      <c r="N2764">
        <v>17.651</v>
      </c>
      <c r="O2764" s="32">
        <f t="shared" si="731"/>
        <v>1691.52</v>
      </c>
      <c r="P2764" s="32">
        <f t="shared" si="732"/>
        <v>562.58102000000008</v>
      </c>
      <c r="Q2764">
        <v>733012</v>
      </c>
      <c r="R2764" t="s">
        <v>312</v>
      </c>
      <c r="S2764" t="s">
        <v>457</v>
      </c>
      <c r="T2764" t="str">
        <f t="shared" si="733"/>
        <v>VEN</v>
      </c>
      <c r="U2764" t="s">
        <v>437</v>
      </c>
      <c r="V2764" s="33">
        <f t="shared" si="734"/>
        <v>2118.12</v>
      </c>
      <c r="W2764">
        <f t="shared" si="735"/>
        <v>120</v>
      </c>
      <c r="X2764" s="33">
        <f t="shared" si="736"/>
        <v>1691.52</v>
      </c>
      <c r="Y2764" s="33">
        <f t="shared" si="737"/>
        <v>426.6</v>
      </c>
      <c r="Z2764" s="45">
        <f t="shared" si="738"/>
        <v>0.25427313844352545</v>
      </c>
      <c r="AA2764" s="33">
        <f t="shared" si="739"/>
        <v>538.58102000000008</v>
      </c>
      <c r="AB2764" s="45">
        <f t="shared" si="740"/>
        <v>0.3184006219258419</v>
      </c>
      <c r="AC2764" s="33">
        <f>IFERROR($X2764/VLOOKUP(CONCATENATE("USD",C2764),[1]GEINDICE!AR$1:AS$65536,2,0),"")</f>
        <v>298.12823857027036</v>
      </c>
      <c r="AD2764" s="33">
        <f>IFERROR($AA2764/VLOOKUP(CONCATENATE("USD",C2764),[1]GEINDICE!AR$1:AS$65536,2,0),"")</f>
        <v>94.924216574429849</v>
      </c>
      <c r="AE2764" s="33">
        <f>IFERROR($X2764/VLOOKUP(CONCATENATE("EUR",C2764),[1]GEINDICE!AR$1:AS$65536,2,0),"")</f>
        <v>262.34471206786912</v>
      </c>
      <c r="AF2764" s="33">
        <f>IFERROR($AA2764/VLOOKUP(CONCATENATE("EUR",C2764),[1]GEINDICE!AR$1:AS$65536,2,0),"")</f>
        <v>83.530719481365452</v>
      </c>
      <c r="AG2764" s="48" t="str">
        <f>VLOOKUP(E2764,[1]Apresentação!AW$1:AX$65536,2,0)</f>
        <v xml:space="preserve">                    2 - LEATHER AUXILIARIES</v>
      </c>
      <c r="AH2764" s="48" t="str">
        <f t="shared" si="741"/>
        <v xml:space="preserve">         5201000997 - SINCAL MSB BR</v>
      </c>
      <c r="AI2764" s="49" t="str">
        <f t="shared" si="742"/>
        <v xml:space="preserve">     L00079 - BABY LEATHER IND E COM DE COUROS LTDA</v>
      </c>
      <c r="AJ2764" t="str">
        <f t="shared" si="743"/>
        <v xml:space="preserve">     90 - SALES</v>
      </c>
      <c r="AK2764" t="str">
        <f t="shared" si="744"/>
        <v/>
      </c>
      <c r="AL2764">
        <f t="shared" si="745"/>
        <v>4</v>
      </c>
      <c r="AM2764" t="str">
        <f t="shared" si="746"/>
        <v>2025 4</v>
      </c>
      <c r="AN2764" t="str">
        <f t="shared" si="747"/>
        <v xml:space="preserve">BABY </v>
      </c>
    </row>
    <row r="2765" spans="1:40" x14ac:dyDescent="0.35">
      <c r="A2765">
        <v>82157</v>
      </c>
      <c r="B2765" t="s">
        <v>274</v>
      </c>
      <c r="C2765" s="31">
        <v>45771</v>
      </c>
      <c r="D2765" t="s">
        <v>373</v>
      </c>
      <c r="E2765" t="s">
        <v>374</v>
      </c>
      <c r="F2765" t="s">
        <v>638</v>
      </c>
      <c r="G2765" t="s">
        <v>639</v>
      </c>
      <c r="H2765" t="s">
        <v>949</v>
      </c>
      <c r="I2765" t="s">
        <v>950</v>
      </c>
      <c r="J2765">
        <v>120</v>
      </c>
      <c r="K2765">
        <v>2118.12</v>
      </c>
      <c r="L2765">
        <v>1128.9389799999999</v>
      </c>
      <c r="M2765">
        <v>426.6</v>
      </c>
      <c r="N2765">
        <v>17.651</v>
      </c>
      <c r="O2765" s="32">
        <f t="shared" si="731"/>
        <v>1691.52</v>
      </c>
      <c r="P2765" s="32">
        <f t="shared" si="732"/>
        <v>562.58102000000008</v>
      </c>
      <c r="Q2765">
        <v>733017</v>
      </c>
      <c r="R2765" t="s">
        <v>312</v>
      </c>
      <c r="S2765" t="s">
        <v>457</v>
      </c>
      <c r="T2765" t="str">
        <f t="shared" si="733"/>
        <v>VEN</v>
      </c>
      <c r="U2765" t="s">
        <v>437</v>
      </c>
      <c r="V2765" s="33">
        <f t="shared" si="734"/>
        <v>2118.12</v>
      </c>
      <c r="W2765">
        <f t="shared" si="735"/>
        <v>120</v>
      </c>
      <c r="X2765" s="33">
        <f t="shared" si="736"/>
        <v>1691.52</v>
      </c>
      <c r="Y2765" s="33">
        <f t="shared" si="737"/>
        <v>426.6</v>
      </c>
      <c r="Z2765" s="45">
        <f t="shared" si="738"/>
        <v>0.25427313844352545</v>
      </c>
      <c r="AA2765" s="33">
        <f t="shared" si="739"/>
        <v>538.58102000000008</v>
      </c>
      <c r="AB2765" s="45">
        <f t="shared" si="740"/>
        <v>0.3184006219258419</v>
      </c>
      <c r="AC2765" s="33">
        <f>IFERROR($X2765/VLOOKUP(CONCATENATE("USD",C2765),[1]GEINDICE!AR$1:AS$65536,2,0),"")</f>
        <v>298.12823857027036</v>
      </c>
      <c r="AD2765" s="33">
        <f>IFERROR($AA2765/VLOOKUP(CONCATENATE("USD",C2765),[1]GEINDICE!AR$1:AS$65536,2,0),"")</f>
        <v>94.924216574429849</v>
      </c>
      <c r="AE2765" s="33">
        <f>IFERROR($X2765/VLOOKUP(CONCATENATE("EUR",C2765),[1]GEINDICE!AR$1:AS$65536,2,0),"")</f>
        <v>262.34471206786912</v>
      </c>
      <c r="AF2765" s="33">
        <f>IFERROR($AA2765/VLOOKUP(CONCATENATE("EUR",C2765),[1]GEINDICE!AR$1:AS$65536,2,0),"")</f>
        <v>83.530719481365452</v>
      </c>
      <c r="AG2765" s="48" t="str">
        <f>VLOOKUP(E2765,[1]Apresentação!AW$1:AX$65536,2,0)</f>
        <v xml:space="preserve">                    2 - LEATHER AUXILIARIES</v>
      </c>
      <c r="AH2765" s="48" t="str">
        <f t="shared" si="741"/>
        <v xml:space="preserve">         5201000997 - SINCAL MSB BR</v>
      </c>
      <c r="AI2765" s="49" t="str">
        <f t="shared" si="742"/>
        <v xml:space="preserve">     L00032 - PARTNER INDUSTRIA E COMERCIO DE COUROS LTDA</v>
      </c>
      <c r="AJ2765" t="str">
        <f t="shared" si="743"/>
        <v xml:space="preserve">     90 - SALES</v>
      </c>
      <c r="AK2765" t="str">
        <f t="shared" si="744"/>
        <v/>
      </c>
      <c r="AL2765">
        <f t="shared" si="745"/>
        <v>4</v>
      </c>
      <c r="AM2765" t="str">
        <f t="shared" si="746"/>
        <v>2025 4</v>
      </c>
      <c r="AN2765" t="str">
        <f t="shared" si="747"/>
        <v xml:space="preserve">PARTNER </v>
      </c>
    </row>
    <row r="2766" spans="1:40" x14ac:dyDescent="0.35">
      <c r="A2766">
        <v>81633</v>
      </c>
      <c r="B2766" t="s">
        <v>274</v>
      </c>
      <c r="C2766" s="31">
        <v>45730</v>
      </c>
      <c r="D2766" t="s">
        <v>373</v>
      </c>
      <c r="E2766" t="s">
        <v>374</v>
      </c>
      <c r="F2766" t="s">
        <v>638</v>
      </c>
      <c r="G2766" t="s">
        <v>639</v>
      </c>
      <c r="H2766" t="s">
        <v>949</v>
      </c>
      <c r="I2766" t="s">
        <v>950</v>
      </c>
      <c r="J2766">
        <v>120</v>
      </c>
      <c r="K2766">
        <v>2118.12</v>
      </c>
      <c r="L2766">
        <v>1090.62057</v>
      </c>
      <c r="M2766">
        <v>426.6</v>
      </c>
      <c r="N2766">
        <v>17.651</v>
      </c>
      <c r="O2766" s="32">
        <f t="shared" si="731"/>
        <v>1691.52</v>
      </c>
      <c r="P2766" s="32">
        <f t="shared" si="732"/>
        <v>600.89942999999994</v>
      </c>
      <c r="Q2766">
        <v>717699</v>
      </c>
      <c r="R2766" t="s">
        <v>312</v>
      </c>
      <c r="S2766" t="s">
        <v>457</v>
      </c>
      <c r="T2766" t="str">
        <f t="shared" si="733"/>
        <v>VEN</v>
      </c>
      <c r="U2766" t="s">
        <v>437</v>
      </c>
      <c r="V2766" s="33">
        <f t="shared" si="734"/>
        <v>2118.12</v>
      </c>
      <c r="W2766">
        <f t="shared" si="735"/>
        <v>120</v>
      </c>
      <c r="X2766" s="33">
        <f t="shared" si="736"/>
        <v>1691.52</v>
      </c>
      <c r="Y2766" s="33">
        <f t="shared" si="737"/>
        <v>426.6</v>
      </c>
      <c r="Z2766" s="45">
        <f t="shared" si="738"/>
        <v>0.2723639028950201</v>
      </c>
      <c r="AA2766" s="33">
        <f t="shared" si="739"/>
        <v>576.89942999999994</v>
      </c>
      <c r="AB2766" s="45">
        <f t="shared" si="740"/>
        <v>0.34105386279795685</v>
      </c>
      <c r="AC2766" s="33">
        <f>IFERROR($X2766/VLOOKUP(CONCATENATE("USD",C2766),[1]GEINDICE!AR$1:AS$65536,2,0),"")</f>
        <v>294.59238231247497</v>
      </c>
      <c r="AD2766" s="33">
        <f>IFERROR($AA2766/VLOOKUP(CONCATENATE("USD",C2766),[1]GEINDICE!AR$1:AS$65536,2,0),"")</f>
        <v>100.47186993852208</v>
      </c>
      <c r="AE2766" s="33">
        <f>IFERROR($X2766/VLOOKUP(CONCATENATE("EUR",C2766),[1]GEINDICE!AR$1:AS$65536,2,0),"")</f>
        <v>270.96402140133915</v>
      </c>
      <c r="AF2766" s="33">
        <f>IFERROR($AA2766/VLOOKUP(CONCATENATE("EUR",C2766),[1]GEINDICE!AR$1:AS$65536,2,0),"")</f>
        <v>92.413326178194964</v>
      </c>
      <c r="AG2766" s="48" t="str">
        <f>VLOOKUP(E2766,[1]Apresentação!AW$1:AX$65536,2,0)</f>
        <v xml:space="preserve">                    2 - LEATHER AUXILIARIES</v>
      </c>
      <c r="AH2766" s="48" t="str">
        <f t="shared" si="741"/>
        <v xml:space="preserve">         5201000997 - SINCAL MSB BR</v>
      </c>
      <c r="AI2766" s="49" t="str">
        <f t="shared" si="742"/>
        <v xml:space="preserve">     L00032 - PARTNER INDUSTRIA E COMERCIO DE COUROS LTDA</v>
      </c>
      <c r="AJ2766" t="str">
        <f t="shared" si="743"/>
        <v xml:space="preserve">     90 - SALES</v>
      </c>
      <c r="AK2766" t="str">
        <f t="shared" si="744"/>
        <v/>
      </c>
      <c r="AL2766">
        <f t="shared" si="745"/>
        <v>3</v>
      </c>
      <c r="AM2766" t="str">
        <f t="shared" si="746"/>
        <v>2025 3</v>
      </c>
      <c r="AN2766" t="str">
        <f t="shared" si="747"/>
        <v xml:space="preserve">PARTNER </v>
      </c>
    </row>
    <row r="2767" spans="1:40" x14ac:dyDescent="0.35">
      <c r="A2767">
        <v>81623</v>
      </c>
      <c r="B2767" t="s">
        <v>274</v>
      </c>
      <c r="C2767" s="31">
        <v>45729</v>
      </c>
      <c r="D2767" t="s">
        <v>373</v>
      </c>
      <c r="E2767" t="s">
        <v>374</v>
      </c>
      <c r="F2767" t="s">
        <v>640</v>
      </c>
      <c r="G2767" t="s">
        <v>641</v>
      </c>
      <c r="H2767" t="s">
        <v>949</v>
      </c>
      <c r="I2767" t="s">
        <v>950</v>
      </c>
      <c r="J2767">
        <v>240</v>
      </c>
      <c r="K2767">
        <v>4236.24</v>
      </c>
      <c r="L2767">
        <v>2181.2411299999999</v>
      </c>
      <c r="M2767">
        <v>853.18</v>
      </c>
      <c r="N2767">
        <v>17.651</v>
      </c>
      <c r="O2767" s="32">
        <f t="shared" si="731"/>
        <v>3383.06</v>
      </c>
      <c r="P2767" s="32">
        <f t="shared" si="732"/>
        <v>1201.8188700000001</v>
      </c>
      <c r="Q2767">
        <v>717293</v>
      </c>
      <c r="R2767" t="s">
        <v>312</v>
      </c>
      <c r="S2767" t="s">
        <v>457</v>
      </c>
      <c r="T2767" t="str">
        <f t="shared" si="733"/>
        <v>VEN</v>
      </c>
      <c r="U2767" t="s">
        <v>437</v>
      </c>
      <c r="V2767" s="33">
        <f t="shared" si="734"/>
        <v>4236.24</v>
      </c>
      <c r="W2767">
        <f t="shared" si="735"/>
        <v>240</v>
      </c>
      <c r="X2767" s="33">
        <f t="shared" si="736"/>
        <v>3383.06</v>
      </c>
      <c r="Y2767" s="33">
        <f t="shared" si="737"/>
        <v>853.18</v>
      </c>
      <c r="Z2767" s="45">
        <f t="shared" si="738"/>
        <v>0.27236862642343213</v>
      </c>
      <c r="AA2767" s="33">
        <f t="shared" si="739"/>
        <v>1153.8188700000001</v>
      </c>
      <c r="AB2767" s="45">
        <f t="shared" si="740"/>
        <v>0.34105776131667781</v>
      </c>
      <c r="AC2767" s="33">
        <f>IFERROR($X2767/VLOOKUP(CONCATENATE("USD",C2767),[1]GEINDICE!AR$1:AS$65536,2,0),"")</f>
        <v>581.9717534534069</v>
      </c>
      <c r="AD2767" s="33">
        <f>IFERROR($AA2767/VLOOKUP(CONCATENATE("USD",C2767),[1]GEINDICE!AR$1:AS$65536,2,0),"")</f>
        <v>198.48598338236053</v>
      </c>
      <c r="AE2767" s="33">
        <f>IFERROR($X2767/VLOOKUP(CONCATENATE("EUR",C2767),[1]GEINDICE!AR$1:AS$65536,2,0),"")</f>
        <v>535.93878714910329</v>
      </c>
      <c r="AF2767" s="33">
        <f>IFERROR($AA2767/VLOOKUP(CONCATENATE("EUR",C2767),[1]GEINDICE!AR$1:AS$65536,2,0),"")</f>
        <v>182.78608294784868</v>
      </c>
      <c r="AG2767" s="48" t="str">
        <f>VLOOKUP(E2767,[1]Apresentação!AW$1:AX$65536,2,0)</f>
        <v xml:space="preserve">                    2 - LEATHER AUXILIARIES</v>
      </c>
      <c r="AH2767" s="48" t="str">
        <f t="shared" si="741"/>
        <v xml:space="preserve">         5201000997 - SINCAL MSB BR</v>
      </c>
      <c r="AI2767" s="49" t="str">
        <f t="shared" si="742"/>
        <v xml:space="preserve">     L00079 - BABY LEATHER IND E COM DE COUROS LTDA</v>
      </c>
      <c r="AJ2767" t="str">
        <f t="shared" si="743"/>
        <v xml:space="preserve">     90 - SALES</v>
      </c>
      <c r="AK2767" t="str">
        <f t="shared" si="744"/>
        <v/>
      </c>
      <c r="AL2767">
        <f t="shared" si="745"/>
        <v>3</v>
      </c>
      <c r="AM2767" t="str">
        <f t="shared" si="746"/>
        <v>2025 3</v>
      </c>
      <c r="AN2767" t="str">
        <f t="shared" si="747"/>
        <v xml:space="preserve">BABY </v>
      </c>
    </row>
    <row r="2768" spans="1:40" x14ac:dyDescent="0.35">
      <c r="A2768">
        <v>81629</v>
      </c>
      <c r="B2768" t="s">
        <v>274</v>
      </c>
      <c r="C2768" s="31">
        <v>45729</v>
      </c>
      <c r="D2768" t="s">
        <v>373</v>
      </c>
      <c r="E2768" t="s">
        <v>374</v>
      </c>
      <c r="F2768" t="s">
        <v>642</v>
      </c>
      <c r="G2768" t="s">
        <v>643</v>
      </c>
      <c r="H2768" t="s">
        <v>949</v>
      </c>
      <c r="I2768" t="s">
        <v>950</v>
      </c>
      <c r="J2768">
        <v>120</v>
      </c>
      <c r="K2768">
        <v>2088.6</v>
      </c>
      <c r="L2768">
        <v>1090.62057</v>
      </c>
      <c r="M2768">
        <v>420.65</v>
      </c>
      <c r="N2768">
        <v>17.405000000000001</v>
      </c>
      <c r="O2768" s="32">
        <f t="shared" si="731"/>
        <v>1667.9499999999998</v>
      </c>
      <c r="P2768" s="32">
        <f t="shared" si="732"/>
        <v>577.32942999999977</v>
      </c>
      <c r="Q2768">
        <v>717417</v>
      </c>
      <c r="R2768" t="s">
        <v>312</v>
      </c>
      <c r="S2768" t="s">
        <v>457</v>
      </c>
      <c r="T2768" t="str">
        <f t="shared" si="733"/>
        <v>VEN</v>
      </c>
      <c r="U2768" t="s">
        <v>437</v>
      </c>
      <c r="V2768" s="33">
        <f t="shared" si="734"/>
        <v>2088.6</v>
      </c>
      <c r="W2768">
        <f t="shared" si="735"/>
        <v>120</v>
      </c>
      <c r="X2768" s="33">
        <f t="shared" si="736"/>
        <v>1667.9499999999998</v>
      </c>
      <c r="Y2768" s="33">
        <f t="shared" si="737"/>
        <v>420.65</v>
      </c>
      <c r="Z2768" s="45">
        <f t="shared" si="738"/>
        <v>0.26492838743656028</v>
      </c>
      <c r="AA2768" s="33">
        <f t="shared" si="739"/>
        <v>553.32942999999977</v>
      </c>
      <c r="AB2768" s="45">
        <f t="shared" si="740"/>
        <v>0.33174221649330005</v>
      </c>
      <c r="AC2768" s="33">
        <f>IFERROR($X2768/VLOOKUP(CONCATENATE("USD",C2768),[1]GEINDICE!AR$1:AS$65536,2,0),"")</f>
        <v>286.92952125372</v>
      </c>
      <c r="AD2768" s="33">
        <f>IFERROR($AA2768/VLOOKUP(CONCATENATE("USD",C2768),[1]GEINDICE!AR$1:AS$65536,2,0),"")</f>
        <v>95.186635358070518</v>
      </c>
      <c r="AE2768" s="33">
        <f>IFERROR($X2768/VLOOKUP(CONCATENATE("EUR",C2768),[1]GEINDICE!AR$1:AS$65536,2,0),"")</f>
        <v>264.23388885368479</v>
      </c>
      <c r="AF2768" s="33">
        <f>IFERROR($AA2768/VLOOKUP(CONCATENATE("EUR",C2768),[1]GEINDICE!AR$1:AS$65536,2,0),"")</f>
        <v>87.657535960965674</v>
      </c>
      <c r="AG2768" s="48" t="str">
        <f>VLOOKUP(E2768,[1]Apresentação!AW$1:AX$65536,2,0)</f>
        <v xml:space="preserve">                    2 - LEATHER AUXILIARIES</v>
      </c>
      <c r="AH2768" s="48" t="str">
        <f t="shared" si="741"/>
        <v xml:space="preserve">         5201000997 - SINCAL MSB BR</v>
      </c>
      <c r="AI2768" s="49" t="str">
        <f t="shared" si="742"/>
        <v xml:space="preserve">     L00281 - ICL BENEFICIAMENTO DE COUROS LTDA.</v>
      </c>
      <c r="AJ2768" t="str">
        <f t="shared" si="743"/>
        <v xml:space="preserve">     90 - SALES</v>
      </c>
      <c r="AK2768" t="str">
        <f t="shared" si="744"/>
        <v/>
      </c>
      <c r="AL2768">
        <f t="shared" si="745"/>
        <v>3</v>
      </c>
      <c r="AM2768" t="str">
        <f t="shared" si="746"/>
        <v>2025 3</v>
      </c>
      <c r="AN2768" t="str">
        <f t="shared" si="747"/>
        <v xml:space="preserve">ICL </v>
      </c>
    </row>
    <row r="2769" spans="1:40" x14ac:dyDescent="0.35">
      <c r="A2769">
        <v>81620</v>
      </c>
      <c r="B2769" t="s">
        <v>274</v>
      </c>
      <c r="C2769" s="31">
        <v>45728</v>
      </c>
      <c r="D2769" t="s">
        <v>373</v>
      </c>
      <c r="E2769" t="s">
        <v>374</v>
      </c>
      <c r="F2769" t="s">
        <v>462</v>
      </c>
      <c r="G2769" t="s">
        <v>463</v>
      </c>
      <c r="H2769" t="s">
        <v>949</v>
      </c>
      <c r="I2769" t="s">
        <v>950</v>
      </c>
      <c r="J2769">
        <v>480</v>
      </c>
      <c r="K2769">
        <v>9240</v>
      </c>
      <c r="L2769">
        <v>4362.4822599999998</v>
      </c>
      <c r="M2769">
        <v>1860.94</v>
      </c>
      <c r="N2769">
        <v>19.25</v>
      </c>
      <c r="O2769" s="32">
        <f t="shared" si="731"/>
        <v>7379.0599999999995</v>
      </c>
      <c r="P2769" s="32">
        <f t="shared" si="732"/>
        <v>3016.5777399999997</v>
      </c>
      <c r="Q2769">
        <v>717019</v>
      </c>
      <c r="R2769" t="s">
        <v>312</v>
      </c>
      <c r="S2769" t="s">
        <v>457</v>
      </c>
      <c r="T2769" t="str">
        <f t="shared" si="733"/>
        <v>VEN</v>
      </c>
      <c r="U2769" t="s">
        <v>313</v>
      </c>
      <c r="V2769" s="33">
        <f t="shared" si="734"/>
        <v>9240</v>
      </c>
      <c r="W2769">
        <f t="shared" si="735"/>
        <v>480</v>
      </c>
      <c r="X2769" s="33">
        <f t="shared" si="736"/>
        <v>7379.0599999999995</v>
      </c>
      <c r="Y2769" s="33">
        <f t="shared" si="737"/>
        <v>1860.94</v>
      </c>
      <c r="Z2769" s="45">
        <f t="shared" si="738"/>
        <v>0.31607984199134198</v>
      </c>
      <c r="AA2769" s="33">
        <f t="shared" si="739"/>
        <v>2920.5777399999997</v>
      </c>
      <c r="AB2769" s="45">
        <f t="shared" si="740"/>
        <v>0.39579265380685341</v>
      </c>
      <c r="AC2769" s="33">
        <f>IFERROR($X2769/VLOOKUP(CONCATENATE("USD",C2769),[1]GEINDICE!AR$1:AS$65536,2,0),"")</f>
        <v>1266.4000823779775</v>
      </c>
      <c r="AD2769" s="33">
        <f>IFERROR($AA2769/VLOOKUP(CONCATENATE("USD",C2769),[1]GEINDICE!AR$1:AS$65536,2,0),"")</f>
        <v>501.23184938559751</v>
      </c>
      <c r="AE2769" s="33">
        <f>IFERROR($X2769/VLOOKUP(CONCATENATE("EUR",C2769),[1]GEINDICE!AR$1:AS$65536,2,0),"")</f>
        <v>1159.1724527946212</v>
      </c>
      <c r="AF2769" s="33">
        <f>IFERROR($AA2769/VLOOKUP(CONCATENATE("EUR",C2769),[1]GEINDICE!AR$1:AS$65536,2,0),"")</f>
        <v>458.79194131138263</v>
      </c>
      <c r="AG2769" s="48" t="str">
        <f>VLOOKUP(E2769,[1]Apresentação!AW$1:AX$65536,2,0)</f>
        <v xml:space="preserve">                    2 - LEATHER AUXILIARIES</v>
      </c>
      <c r="AH2769" s="48" t="str">
        <f t="shared" si="741"/>
        <v xml:space="preserve">         5201000997 - SINCAL MSB BR</v>
      </c>
      <c r="AI2769" s="49" t="str">
        <f t="shared" si="742"/>
        <v xml:space="preserve">     L00337 - AMCM IND COM IMP EXP E SERVS TECNICOS LTDA</v>
      </c>
      <c r="AJ2769" t="str">
        <f t="shared" si="743"/>
        <v xml:space="preserve">     90 - SALES</v>
      </c>
      <c r="AK2769" t="str">
        <f t="shared" si="744"/>
        <v/>
      </c>
      <c r="AL2769">
        <f t="shared" si="745"/>
        <v>3</v>
      </c>
      <c r="AM2769" t="str">
        <f t="shared" si="746"/>
        <v>2025 3</v>
      </c>
      <c r="AN2769" t="str">
        <f t="shared" si="747"/>
        <v xml:space="preserve">AMCM </v>
      </c>
    </row>
    <row r="2770" spans="1:40" x14ac:dyDescent="0.35">
      <c r="A2770">
        <v>82195</v>
      </c>
      <c r="B2770" t="s">
        <v>274</v>
      </c>
      <c r="C2770" s="31">
        <v>45775</v>
      </c>
      <c r="D2770" t="s">
        <v>373</v>
      </c>
      <c r="E2770" t="s">
        <v>374</v>
      </c>
      <c r="F2770" t="s">
        <v>447</v>
      </c>
      <c r="G2770" t="s">
        <v>448</v>
      </c>
      <c r="H2770" t="s">
        <v>949</v>
      </c>
      <c r="I2770" t="s">
        <v>950</v>
      </c>
      <c r="J2770">
        <v>120</v>
      </c>
      <c r="K2770">
        <v>1892.16</v>
      </c>
      <c r="L2770">
        <v>1128.9389799999999</v>
      </c>
      <c r="M2770">
        <v>381.08</v>
      </c>
      <c r="N2770">
        <v>15.768000000000001</v>
      </c>
      <c r="O2770" s="32">
        <f t="shared" si="731"/>
        <v>1511.0800000000002</v>
      </c>
      <c r="P2770" s="32">
        <f t="shared" si="732"/>
        <v>382.14102000000025</v>
      </c>
      <c r="Q2770">
        <v>734324</v>
      </c>
      <c r="R2770" t="s">
        <v>312</v>
      </c>
      <c r="S2770" t="s">
        <v>457</v>
      </c>
      <c r="T2770" t="str">
        <f t="shared" si="733"/>
        <v>VEN</v>
      </c>
      <c r="U2770" t="s">
        <v>437</v>
      </c>
      <c r="V2770" s="33">
        <f t="shared" si="734"/>
        <v>1892.16</v>
      </c>
      <c r="W2770">
        <f t="shared" si="735"/>
        <v>120</v>
      </c>
      <c r="X2770" s="33">
        <f t="shared" si="736"/>
        <v>1511.0800000000002</v>
      </c>
      <c r="Y2770" s="33">
        <f t="shared" si="737"/>
        <v>381.08</v>
      </c>
      <c r="Z2770" s="45">
        <f t="shared" si="738"/>
        <v>0.18927628741755467</v>
      </c>
      <c r="AA2770" s="33">
        <f t="shared" si="739"/>
        <v>358.14102000000025</v>
      </c>
      <c r="AB2770" s="45">
        <f t="shared" si="740"/>
        <v>0.23700996638166094</v>
      </c>
      <c r="AC2770" s="33">
        <f>IFERROR($X2770/VLOOKUP(CONCATENATE("USD",C2770),[1]GEINDICE!AR$1:AS$65536,2,0),"")</f>
        <v>266.59374393535757</v>
      </c>
      <c r="AD2770" s="33">
        <f>IFERROR($AA2770/VLOOKUP(CONCATENATE("USD",C2770),[1]GEINDICE!AR$1:AS$65536,2,0),"")</f>
        <v>63.185374287680219</v>
      </c>
      <c r="AE2770" s="33">
        <f>IFERROR($X2770/VLOOKUP(CONCATENATE("EUR",C2770),[1]GEINDICE!AR$1:AS$65536,2,0),"")</f>
        <v>234.11988906620394</v>
      </c>
      <c r="AF2770" s="33">
        <f>IFERROR($AA2770/VLOOKUP(CONCATENATE("EUR",C2770),[1]GEINDICE!AR$1:AS$65536,2,0),"")</f>
        <v>55.488747036859188</v>
      </c>
      <c r="AG2770" s="48" t="str">
        <f>VLOOKUP(E2770,[1]Apresentação!AW$1:AX$65536,2,0)</f>
        <v xml:space="preserve">                    2 - LEATHER AUXILIARIES</v>
      </c>
      <c r="AH2770" s="48" t="str">
        <f t="shared" si="741"/>
        <v xml:space="preserve">         5201000997 - SINCAL MSB BR</v>
      </c>
      <c r="AI2770" s="49" t="str">
        <f t="shared" si="742"/>
        <v xml:space="preserve">     L00016 - A BUHLER SA CURTUME</v>
      </c>
      <c r="AJ2770" t="str">
        <f t="shared" si="743"/>
        <v xml:space="preserve">     90 - SALES</v>
      </c>
      <c r="AK2770" t="str">
        <f t="shared" si="744"/>
        <v/>
      </c>
      <c r="AL2770">
        <f t="shared" si="745"/>
        <v>4</v>
      </c>
      <c r="AM2770" t="str">
        <f t="shared" si="746"/>
        <v>2025 4</v>
      </c>
      <c r="AN2770" t="str">
        <f t="shared" si="747"/>
        <v xml:space="preserve">A </v>
      </c>
    </row>
    <row r="2771" spans="1:40" x14ac:dyDescent="0.35">
      <c r="A2771">
        <v>82197</v>
      </c>
      <c r="B2771" t="s">
        <v>274</v>
      </c>
      <c r="C2771" s="31">
        <v>45775</v>
      </c>
      <c r="D2771" t="s">
        <v>373</v>
      </c>
      <c r="E2771" t="s">
        <v>374</v>
      </c>
      <c r="F2771" t="s">
        <v>458</v>
      </c>
      <c r="G2771" t="s">
        <v>459</v>
      </c>
      <c r="H2771" t="s">
        <v>949</v>
      </c>
      <c r="I2771" t="s">
        <v>950</v>
      </c>
      <c r="J2771">
        <v>960</v>
      </c>
      <c r="K2771">
        <v>17517.670000000002</v>
      </c>
      <c r="L2771">
        <v>9031.5118299999995</v>
      </c>
      <c r="M2771">
        <v>3528.08</v>
      </c>
      <c r="N2771">
        <v>18.24757</v>
      </c>
      <c r="O2771" s="32">
        <f t="shared" si="731"/>
        <v>13989.590000000002</v>
      </c>
      <c r="P2771" s="32">
        <f t="shared" si="732"/>
        <v>4958.0781700000025</v>
      </c>
      <c r="Q2771">
        <v>734337</v>
      </c>
      <c r="R2771" t="s">
        <v>312</v>
      </c>
      <c r="S2771" t="s">
        <v>457</v>
      </c>
      <c r="T2771" t="str">
        <f t="shared" si="733"/>
        <v>VEN</v>
      </c>
      <c r="U2771" t="s">
        <v>437</v>
      </c>
      <c r="V2771" s="33">
        <f t="shared" si="734"/>
        <v>17517.670000000002</v>
      </c>
      <c r="W2771">
        <f t="shared" si="735"/>
        <v>960</v>
      </c>
      <c r="X2771" s="33">
        <f t="shared" si="736"/>
        <v>13989.590000000002</v>
      </c>
      <c r="Y2771" s="33">
        <f t="shared" si="737"/>
        <v>3528.08</v>
      </c>
      <c r="Z2771" s="45">
        <f t="shared" si="738"/>
        <v>0.27207260840054653</v>
      </c>
      <c r="AA2771" s="33">
        <f t="shared" si="739"/>
        <v>4766.0781700000025</v>
      </c>
      <c r="AB2771" s="45">
        <f t="shared" si="740"/>
        <v>0.34068748047655451</v>
      </c>
      <c r="AC2771" s="33">
        <f>IFERROR($X2771/VLOOKUP(CONCATENATE("USD",C2771),[1]GEINDICE!AR$1:AS$65536,2,0),"")</f>
        <v>2468.1268855524781</v>
      </c>
      <c r="AD2771" s="33">
        <f>IFERROR($AA2771/VLOOKUP(CONCATENATE("USD",C2771),[1]GEINDICE!AR$1:AS$65536,2,0),"")</f>
        <v>840.85993013531913</v>
      </c>
      <c r="AE2771" s="33">
        <f>IFERROR($X2771/VLOOKUP(CONCATENATE("EUR",C2771),[1]GEINDICE!AR$1:AS$65536,2,0),"")</f>
        <v>2167.4836930418483</v>
      </c>
      <c r="AF2771" s="33">
        <f>IFERROR($AA2771/VLOOKUP(CONCATENATE("EUR",C2771),[1]GEINDICE!AR$1:AS$65536,2,0),"")</f>
        <v>738.43455835644488</v>
      </c>
      <c r="AG2771" s="48" t="str">
        <f>VLOOKUP(E2771,[1]Apresentação!AW$1:AX$65536,2,0)</f>
        <v xml:space="preserve">                    2 - LEATHER AUXILIARIES</v>
      </c>
      <c r="AH2771" s="48" t="str">
        <f t="shared" si="741"/>
        <v xml:space="preserve">         5201000997 - SINCAL MSB BR</v>
      </c>
      <c r="AI2771" s="49" t="str">
        <f t="shared" si="742"/>
        <v xml:space="preserve">     L00052 - CURTUME RUSAN LTDA</v>
      </c>
      <c r="AJ2771" t="str">
        <f t="shared" si="743"/>
        <v xml:space="preserve">     90 - SALES</v>
      </c>
      <c r="AK2771" t="str">
        <f t="shared" si="744"/>
        <v/>
      </c>
      <c r="AL2771">
        <f t="shared" si="745"/>
        <v>4</v>
      </c>
      <c r="AM2771" t="str">
        <f t="shared" si="746"/>
        <v>2025 4</v>
      </c>
      <c r="AN2771" t="str">
        <f t="shared" si="747"/>
        <v xml:space="preserve">CURTUME </v>
      </c>
    </row>
    <row r="2772" spans="1:40" x14ac:dyDescent="0.35">
      <c r="A2772">
        <v>80902</v>
      </c>
      <c r="B2772" t="s">
        <v>274</v>
      </c>
      <c r="C2772" s="31">
        <v>45673</v>
      </c>
      <c r="D2772" t="s">
        <v>373</v>
      </c>
      <c r="E2772" t="s">
        <v>374</v>
      </c>
      <c r="F2772" t="s">
        <v>640</v>
      </c>
      <c r="G2772" t="s">
        <v>641</v>
      </c>
      <c r="H2772" t="s">
        <v>949</v>
      </c>
      <c r="I2772" t="s">
        <v>950</v>
      </c>
      <c r="J2772">
        <v>120</v>
      </c>
      <c r="K2772">
        <v>2118.12</v>
      </c>
      <c r="L2772">
        <v>1054.6963900000001</v>
      </c>
      <c r="M2772">
        <v>426.6</v>
      </c>
      <c r="N2772">
        <v>17.651</v>
      </c>
      <c r="O2772" s="32">
        <f t="shared" si="731"/>
        <v>1691.52</v>
      </c>
      <c r="P2772" s="32">
        <f t="shared" si="732"/>
        <v>636.82360999999992</v>
      </c>
      <c r="Q2772">
        <v>707274</v>
      </c>
      <c r="R2772" t="s">
        <v>312</v>
      </c>
      <c r="S2772" t="s">
        <v>457</v>
      </c>
      <c r="T2772" t="str">
        <f t="shared" si="733"/>
        <v>VEN</v>
      </c>
      <c r="U2772" t="s">
        <v>313</v>
      </c>
      <c r="V2772" s="33">
        <f t="shared" si="734"/>
        <v>2118.12</v>
      </c>
      <c r="W2772">
        <f t="shared" si="735"/>
        <v>120</v>
      </c>
      <c r="X2772" s="33">
        <f t="shared" si="736"/>
        <v>1691.52</v>
      </c>
      <c r="Y2772" s="33">
        <f t="shared" si="737"/>
        <v>426.6</v>
      </c>
      <c r="Z2772" s="45">
        <f t="shared" si="738"/>
        <v>0.28932431118161384</v>
      </c>
      <c r="AA2772" s="33">
        <f t="shared" si="739"/>
        <v>612.82360999999992</v>
      </c>
      <c r="AB2772" s="45">
        <f t="shared" si="740"/>
        <v>0.36229167257850925</v>
      </c>
      <c r="AC2772" s="33">
        <f>IFERROR($X2772/VLOOKUP(CONCATENATE("USD",C2772),[1]GEINDICE!AR$1:AS$65536,2,0),"")</f>
        <v>280.41510559994691</v>
      </c>
      <c r="AD2772" s="33">
        <f>IFERROR($AA2772/VLOOKUP(CONCATENATE("USD",C2772),[1]GEINDICE!AR$1:AS$65536,2,0),"")</f>
        <v>101.59205762408406</v>
      </c>
      <c r="AE2772" s="33">
        <f>IFERROR($X2772/VLOOKUP(CONCATENATE("EUR",C2772),[1]GEINDICE!AR$1:AS$65536,2,0),"")</f>
        <v>272.19361483007208</v>
      </c>
      <c r="AF2772" s="33">
        <f>IFERROR($AA2772/VLOOKUP(CONCATENATE("EUR",C2772),[1]GEINDICE!AR$1:AS$65536,2,0),"")</f>
        <v>98.613479981977321</v>
      </c>
      <c r="AG2772" s="48" t="str">
        <f>VLOOKUP(E2772,[1]Apresentação!AW$1:AX$65536,2,0)</f>
        <v xml:space="preserve">                    2 - LEATHER AUXILIARIES</v>
      </c>
      <c r="AH2772" s="48" t="str">
        <f t="shared" si="741"/>
        <v xml:space="preserve">         5201000997 - SINCAL MSB BR</v>
      </c>
      <c r="AI2772" s="49" t="str">
        <f t="shared" si="742"/>
        <v xml:space="preserve">     L00079 - BABY LEATHER IND E COM DE COUROS LTDA</v>
      </c>
      <c r="AJ2772" t="str">
        <f t="shared" si="743"/>
        <v xml:space="preserve">     90 - SALES</v>
      </c>
      <c r="AK2772" t="str">
        <f t="shared" si="744"/>
        <v/>
      </c>
      <c r="AL2772">
        <f t="shared" si="745"/>
        <v>1</v>
      </c>
      <c r="AM2772" t="str">
        <f t="shared" si="746"/>
        <v>2025 1</v>
      </c>
      <c r="AN2772" t="str">
        <f t="shared" si="747"/>
        <v xml:space="preserve">BABY </v>
      </c>
    </row>
    <row r="2773" spans="1:40" x14ac:dyDescent="0.35">
      <c r="A2773">
        <v>81149</v>
      </c>
      <c r="B2773" t="s">
        <v>274</v>
      </c>
      <c r="C2773" s="31">
        <v>45693</v>
      </c>
      <c r="D2773" t="s">
        <v>373</v>
      </c>
      <c r="E2773" t="s">
        <v>374</v>
      </c>
      <c r="F2773" t="s">
        <v>458</v>
      </c>
      <c r="G2773" t="s">
        <v>459</v>
      </c>
      <c r="H2773" t="s">
        <v>949</v>
      </c>
      <c r="I2773" t="s">
        <v>950</v>
      </c>
      <c r="J2773">
        <v>600</v>
      </c>
      <c r="K2773">
        <v>11156.74</v>
      </c>
      <c r="L2773">
        <v>5273.4819600000001</v>
      </c>
      <c r="M2773">
        <v>2246.9899999999998</v>
      </c>
      <c r="N2773">
        <v>18.594570000000001</v>
      </c>
      <c r="O2773" s="32">
        <f t="shared" si="731"/>
        <v>8909.75</v>
      </c>
      <c r="P2773" s="32">
        <f t="shared" si="732"/>
        <v>3636.2680399999999</v>
      </c>
      <c r="Q2773">
        <v>709190</v>
      </c>
      <c r="R2773" t="s">
        <v>312</v>
      </c>
      <c r="S2773" t="s">
        <v>457</v>
      </c>
      <c r="T2773" t="str">
        <f t="shared" si="733"/>
        <v>VEN</v>
      </c>
      <c r="U2773" t="s">
        <v>437</v>
      </c>
      <c r="V2773" s="33">
        <f t="shared" si="734"/>
        <v>11156.74</v>
      </c>
      <c r="W2773">
        <f t="shared" si="735"/>
        <v>600</v>
      </c>
      <c r="X2773" s="33">
        <f t="shared" si="736"/>
        <v>8909.75</v>
      </c>
      <c r="Y2773" s="33">
        <f t="shared" si="737"/>
        <v>2246.9899999999998</v>
      </c>
      <c r="Z2773" s="45">
        <f t="shared" si="738"/>
        <v>0.31516984710587503</v>
      </c>
      <c r="AA2773" s="33">
        <f t="shared" si="739"/>
        <v>3516.2680399999999</v>
      </c>
      <c r="AB2773" s="45">
        <f t="shared" si="740"/>
        <v>0.39465395100872641</v>
      </c>
      <c r="AC2773" s="33">
        <f>IFERROR($X2773/VLOOKUP(CONCATENATE("USD",C2773),[1]GEINDICE!AR$1:AS$65536,2,0),"")</f>
        <v>1536.2432539614117</v>
      </c>
      <c r="AD2773" s="33">
        <f>IFERROR($AA2773/VLOOKUP(CONCATENATE("USD",C2773),[1]GEINDICE!AR$1:AS$65536,2,0),"")</f>
        <v>606.28446988637336</v>
      </c>
      <c r="AE2773" s="33">
        <f>IFERROR($X2773/VLOOKUP(CONCATENATE("EUR",C2773),[1]GEINDICE!AR$1:AS$65536,2,0),"")</f>
        <v>1473.904052936311</v>
      </c>
      <c r="AF2773" s="33">
        <f>IFERROR($AA2773/VLOOKUP(CONCATENATE("EUR",C2773),[1]GEINDICE!AR$1:AS$65536,2,0),"")</f>
        <v>581.68205789909018</v>
      </c>
      <c r="AG2773" s="48" t="str">
        <f>VLOOKUP(E2773,[1]Apresentação!AW$1:AX$65536,2,0)</f>
        <v xml:space="preserve">                    2 - LEATHER AUXILIARIES</v>
      </c>
      <c r="AH2773" s="48" t="str">
        <f t="shared" si="741"/>
        <v xml:space="preserve">         5201000997 - SINCAL MSB BR</v>
      </c>
      <c r="AI2773" s="49" t="str">
        <f t="shared" si="742"/>
        <v xml:space="preserve">     L00052 - CURTUME RUSAN LTDA</v>
      </c>
      <c r="AJ2773" t="str">
        <f t="shared" si="743"/>
        <v xml:space="preserve">     90 - SALES</v>
      </c>
      <c r="AK2773" t="str">
        <f t="shared" si="744"/>
        <v/>
      </c>
      <c r="AL2773">
        <f t="shared" si="745"/>
        <v>2</v>
      </c>
      <c r="AM2773" t="str">
        <f t="shared" si="746"/>
        <v>2025 2</v>
      </c>
      <c r="AN2773" t="str">
        <f t="shared" si="747"/>
        <v xml:space="preserve">CURTUME </v>
      </c>
    </row>
    <row r="2774" spans="1:40" x14ac:dyDescent="0.35">
      <c r="A2774">
        <v>84636</v>
      </c>
      <c r="B2774" t="s">
        <v>274</v>
      </c>
      <c r="C2774" s="31">
        <v>45975</v>
      </c>
      <c r="D2774" t="s">
        <v>373</v>
      </c>
      <c r="E2774" t="s">
        <v>374</v>
      </c>
      <c r="F2774" t="s">
        <v>638</v>
      </c>
      <c r="G2774" t="s">
        <v>639</v>
      </c>
      <c r="H2774" t="s">
        <v>949</v>
      </c>
      <c r="I2774" t="s">
        <v>950</v>
      </c>
      <c r="J2774">
        <v>120</v>
      </c>
      <c r="K2774">
        <v>2118.12</v>
      </c>
      <c r="L2774">
        <v>1170.79009</v>
      </c>
      <c r="M2774">
        <v>426.6</v>
      </c>
      <c r="N2774">
        <v>17.651</v>
      </c>
      <c r="O2774" s="32">
        <f t="shared" si="731"/>
        <v>1691.52</v>
      </c>
      <c r="P2774" s="32">
        <f t="shared" si="732"/>
        <v>520.72991000000002</v>
      </c>
      <c r="Q2774">
        <v>767251</v>
      </c>
      <c r="R2774" t="s">
        <v>312</v>
      </c>
      <c r="S2774" t="s">
        <v>457</v>
      </c>
      <c r="T2774" t="str">
        <f t="shared" si="733"/>
        <v>VEN</v>
      </c>
      <c r="U2774" t="s">
        <v>437</v>
      </c>
      <c r="V2774" s="33">
        <f t="shared" si="734"/>
        <v>2118.12</v>
      </c>
      <c r="W2774">
        <f t="shared" si="735"/>
        <v>120</v>
      </c>
      <c r="X2774" s="33">
        <f t="shared" si="736"/>
        <v>1691.52</v>
      </c>
      <c r="Y2774" s="33">
        <f t="shared" si="737"/>
        <v>426.6</v>
      </c>
      <c r="Z2774" s="45">
        <f t="shared" si="738"/>
        <v>0.234514527033407</v>
      </c>
      <c r="AA2774" s="33">
        <f t="shared" si="739"/>
        <v>496.72991000000002</v>
      </c>
      <c r="AB2774" s="45">
        <f t="shared" si="740"/>
        <v>0.29365890441732878</v>
      </c>
      <c r="AC2774" s="33" t="str">
        <f>IFERROR($X2774/VLOOKUP(CONCATENATE("USD",C2774),[1]GEINDICE!AR$1:AS$65536,2,0),"")</f>
        <v/>
      </c>
      <c r="AD2774" s="33" t="str">
        <f>IFERROR($AA2774/VLOOKUP(CONCATENATE("USD",C2774),[1]GEINDICE!AR$1:AS$65536,2,0),"")</f>
        <v/>
      </c>
      <c r="AE2774" s="33" t="str">
        <f>IFERROR($X2774/VLOOKUP(CONCATENATE("EUR",C2774),[1]GEINDICE!AR$1:AS$65536,2,0),"")</f>
        <v/>
      </c>
      <c r="AF2774" s="33" t="str">
        <f>IFERROR($AA2774/VLOOKUP(CONCATENATE("EUR",C2774),[1]GEINDICE!AR$1:AS$65536,2,0),"")</f>
        <v/>
      </c>
      <c r="AG2774" s="48" t="str">
        <f>VLOOKUP(E2774,[1]Apresentação!AW$1:AX$65536,2,0)</f>
        <v xml:space="preserve">                    2 - LEATHER AUXILIARIES</v>
      </c>
      <c r="AH2774" s="48" t="str">
        <f t="shared" si="741"/>
        <v xml:space="preserve">         5201000997 - SINCAL MSB BR</v>
      </c>
      <c r="AI2774" s="49" t="str">
        <f t="shared" si="742"/>
        <v xml:space="preserve">     L00032 - PARTNER INDUSTRIA E COMERCIO DE COUROS LTDA</v>
      </c>
      <c r="AJ2774" t="str">
        <f t="shared" si="743"/>
        <v xml:space="preserve">     90 - SALES</v>
      </c>
      <c r="AK2774" t="str">
        <f t="shared" si="744"/>
        <v/>
      </c>
      <c r="AL2774">
        <f t="shared" si="745"/>
        <v>11</v>
      </c>
      <c r="AM2774" t="str">
        <f t="shared" si="746"/>
        <v>2025 11</v>
      </c>
      <c r="AN2774" t="str">
        <f t="shared" si="747"/>
        <v xml:space="preserve">PARTNER </v>
      </c>
    </row>
    <row r="2775" spans="1:40" x14ac:dyDescent="0.35">
      <c r="A2775">
        <v>82657</v>
      </c>
      <c r="B2775" t="s">
        <v>274</v>
      </c>
      <c r="C2775" s="31">
        <v>45813</v>
      </c>
      <c r="D2775" t="s">
        <v>373</v>
      </c>
      <c r="E2775" t="s">
        <v>374</v>
      </c>
      <c r="F2775" t="s">
        <v>458</v>
      </c>
      <c r="G2775" t="s">
        <v>459</v>
      </c>
      <c r="H2775" t="s">
        <v>949</v>
      </c>
      <c r="I2775" t="s">
        <v>950</v>
      </c>
      <c r="J2775">
        <v>1000</v>
      </c>
      <c r="K2775">
        <v>18082.57</v>
      </c>
      <c r="L2775">
        <v>9267.1969000000008</v>
      </c>
      <c r="M2775">
        <v>3641.85</v>
      </c>
      <c r="N2775">
        <v>18.08257</v>
      </c>
      <c r="O2775" s="32">
        <f t="shared" si="731"/>
        <v>14440.72</v>
      </c>
      <c r="P2775" s="32">
        <f t="shared" si="732"/>
        <v>5173.5230999999985</v>
      </c>
      <c r="Q2775">
        <v>740483</v>
      </c>
      <c r="R2775" t="s">
        <v>312</v>
      </c>
      <c r="S2775" t="s">
        <v>457</v>
      </c>
      <c r="T2775" t="str">
        <f t="shared" si="733"/>
        <v>VEN</v>
      </c>
      <c r="U2775" t="s">
        <v>437</v>
      </c>
      <c r="V2775" s="33">
        <f t="shared" si="734"/>
        <v>18082.57</v>
      </c>
      <c r="W2775">
        <f t="shared" si="735"/>
        <v>1000</v>
      </c>
      <c r="X2775" s="33">
        <f t="shared" si="736"/>
        <v>14440.72</v>
      </c>
      <c r="Y2775" s="33">
        <f t="shared" si="737"/>
        <v>3641.85</v>
      </c>
      <c r="Z2775" s="45">
        <f t="shared" si="738"/>
        <v>0.27504514568449057</v>
      </c>
      <c r="AA2775" s="33">
        <f t="shared" si="739"/>
        <v>4973.5230999999985</v>
      </c>
      <c r="AB2775" s="45">
        <f t="shared" si="740"/>
        <v>0.3444096346996548</v>
      </c>
      <c r="AC2775" s="33">
        <f>IFERROR($X2775/VLOOKUP(CONCATENATE("USD",C2775),[1]GEINDICE!AR$1:AS$65536,2,0),"")</f>
        <v>2580.128285300791</v>
      </c>
      <c r="AD2775" s="33">
        <f>IFERROR($AA2775/VLOOKUP(CONCATENATE("USD",C2775),[1]GEINDICE!AR$1:AS$65536,2,0),"")</f>
        <v>888.62104021869209</v>
      </c>
      <c r="AE2775" s="33">
        <f>IFERROR($X2775/VLOOKUP(CONCATENATE("EUR",C2775),[1]GEINDICE!AR$1:AS$65536,2,0),"")</f>
        <v>2255.5519110319728</v>
      </c>
      <c r="AF2775" s="33">
        <f>IFERROR($AA2775/VLOOKUP(CONCATENATE("EUR",C2775),[1]GEINDICE!AR$1:AS$65536,2,0),"")</f>
        <v>776.83380972462999</v>
      </c>
      <c r="AG2775" s="48" t="str">
        <f>VLOOKUP(E2775,[1]Apresentação!AW$1:AX$65536,2,0)</f>
        <v xml:space="preserve">                    2 - LEATHER AUXILIARIES</v>
      </c>
      <c r="AH2775" s="48" t="str">
        <f t="shared" si="741"/>
        <v xml:space="preserve">         5201000997 - SINCAL MSB BR</v>
      </c>
      <c r="AI2775" s="49" t="str">
        <f t="shared" si="742"/>
        <v xml:space="preserve">     L00052 - CURTUME RUSAN LTDA</v>
      </c>
      <c r="AJ2775" t="str">
        <f t="shared" si="743"/>
        <v xml:space="preserve">     90 - SALES</v>
      </c>
      <c r="AK2775" t="str">
        <f t="shared" si="744"/>
        <v/>
      </c>
      <c r="AL2775">
        <f t="shared" si="745"/>
        <v>6</v>
      </c>
      <c r="AM2775" t="str">
        <f t="shared" si="746"/>
        <v>2025 6</v>
      </c>
      <c r="AN2775" t="str">
        <f t="shared" si="747"/>
        <v xml:space="preserve">CURTUME </v>
      </c>
    </row>
    <row r="2776" spans="1:40" x14ac:dyDescent="0.35">
      <c r="A2776">
        <v>82467</v>
      </c>
      <c r="B2776" t="s">
        <v>274</v>
      </c>
      <c r="C2776" s="31">
        <v>45797</v>
      </c>
      <c r="D2776" t="s">
        <v>373</v>
      </c>
      <c r="E2776" t="s">
        <v>374</v>
      </c>
      <c r="F2776" t="s">
        <v>640</v>
      </c>
      <c r="G2776" t="s">
        <v>641</v>
      </c>
      <c r="H2776" t="s">
        <v>949</v>
      </c>
      <c r="I2776" t="s">
        <v>950</v>
      </c>
      <c r="J2776">
        <v>120</v>
      </c>
      <c r="K2776">
        <v>2118.12</v>
      </c>
      <c r="L2776">
        <v>1142.77844</v>
      </c>
      <c r="M2776">
        <v>426.6</v>
      </c>
      <c r="N2776">
        <v>17.651</v>
      </c>
      <c r="O2776" s="32">
        <f t="shared" si="731"/>
        <v>1691.52</v>
      </c>
      <c r="P2776" s="32">
        <f t="shared" si="732"/>
        <v>548.74155999999994</v>
      </c>
      <c r="Q2776">
        <v>739072</v>
      </c>
      <c r="R2776" t="s">
        <v>312</v>
      </c>
      <c r="S2776" t="s">
        <v>457</v>
      </c>
      <c r="T2776" t="str">
        <f t="shared" si="733"/>
        <v>VEN</v>
      </c>
      <c r="U2776" t="s">
        <v>437</v>
      </c>
      <c r="V2776" s="33">
        <f t="shared" si="734"/>
        <v>2118.12</v>
      </c>
      <c r="W2776">
        <f t="shared" si="735"/>
        <v>120</v>
      </c>
      <c r="X2776" s="33">
        <f t="shared" si="736"/>
        <v>1691.52</v>
      </c>
      <c r="Y2776" s="33">
        <f t="shared" si="737"/>
        <v>426.6</v>
      </c>
      <c r="Z2776" s="45">
        <f t="shared" si="738"/>
        <v>0.24773929711253373</v>
      </c>
      <c r="AA2776" s="33">
        <f t="shared" si="739"/>
        <v>524.74155999999994</v>
      </c>
      <c r="AB2776" s="45">
        <f t="shared" si="740"/>
        <v>0.31021895100264846</v>
      </c>
      <c r="AC2776" s="33">
        <f>IFERROR($X2776/VLOOKUP(CONCATENATE("USD",C2776),[1]GEINDICE!AR$1:AS$65536,2,0),"")</f>
        <v>298.74955845990814</v>
      </c>
      <c r="AD2776" s="33">
        <f>IFERROR($AA2776/VLOOKUP(CONCATENATE("USD",C2776),[1]GEINDICE!AR$1:AS$65536,2,0),"")</f>
        <v>92.677774637937119</v>
      </c>
      <c r="AE2776" s="33">
        <f>IFERROR($X2776/VLOOKUP(CONCATENATE("EUR",C2776),[1]GEINDICE!AR$1:AS$65536,2,0),"")</f>
        <v>265.4613935969868</v>
      </c>
      <c r="AF2776" s="33">
        <f>IFERROR($AA2776/VLOOKUP(CONCATENATE("EUR",C2776),[1]GEINDICE!AR$1:AS$65536,2,0),"")</f>
        <v>82.35115505335844</v>
      </c>
      <c r="AG2776" s="48" t="str">
        <f>VLOOKUP(E2776,[1]Apresentação!AW$1:AX$65536,2,0)</f>
        <v xml:space="preserve">                    2 - LEATHER AUXILIARIES</v>
      </c>
      <c r="AH2776" s="48" t="str">
        <f t="shared" si="741"/>
        <v xml:space="preserve">         5201000997 - SINCAL MSB BR</v>
      </c>
      <c r="AI2776" s="49" t="str">
        <f t="shared" si="742"/>
        <v xml:space="preserve">     L00079 - BABY LEATHER IND E COM DE COUROS LTDA</v>
      </c>
      <c r="AJ2776" t="str">
        <f t="shared" si="743"/>
        <v xml:space="preserve">     90 - SALES</v>
      </c>
      <c r="AK2776" t="str">
        <f t="shared" si="744"/>
        <v/>
      </c>
      <c r="AL2776">
        <f t="shared" si="745"/>
        <v>5</v>
      </c>
      <c r="AM2776" t="str">
        <f t="shared" si="746"/>
        <v>2025 5</v>
      </c>
      <c r="AN2776" t="str">
        <f t="shared" si="747"/>
        <v xml:space="preserve">BABY </v>
      </c>
    </row>
    <row r="2777" spans="1:40" x14ac:dyDescent="0.35">
      <c r="A2777">
        <v>83789</v>
      </c>
      <c r="B2777" t="s">
        <v>274</v>
      </c>
      <c r="C2777" s="31">
        <v>45909</v>
      </c>
      <c r="D2777" t="s">
        <v>373</v>
      </c>
      <c r="E2777" t="s">
        <v>374</v>
      </c>
      <c r="F2777" t="s">
        <v>447</v>
      </c>
      <c r="G2777" t="s">
        <v>448</v>
      </c>
      <c r="H2777" t="s">
        <v>949</v>
      </c>
      <c r="I2777" t="s">
        <v>950</v>
      </c>
      <c r="J2777">
        <v>120</v>
      </c>
      <c r="K2777">
        <v>1892.16</v>
      </c>
      <c r="L2777">
        <v>1179.1935000000001</v>
      </c>
      <c r="M2777">
        <v>381.08</v>
      </c>
      <c r="N2777">
        <v>15.768000000000001</v>
      </c>
      <c r="O2777" s="32">
        <f t="shared" si="731"/>
        <v>1511.0800000000002</v>
      </c>
      <c r="P2777" s="32">
        <f t="shared" si="732"/>
        <v>331.88650000000007</v>
      </c>
      <c r="Q2777">
        <v>760945</v>
      </c>
      <c r="R2777" t="s">
        <v>312</v>
      </c>
      <c r="S2777" t="s">
        <v>457</v>
      </c>
      <c r="T2777" t="str">
        <f t="shared" si="733"/>
        <v>VEN</v>
      </c>
      <c r="U2777" t="s">
        <v>437</v>
      </c>
      <c r="V2777" s="33">
        <f t="shared" si="734"/>
        <v>1892.16</v>
      </c>
      <c r="W2777">
        <f t="shared" si="735"/>
        <v>120</v>
      </c>
      <c r="X2777" s="33">
        <f t="shared" si="736"/>
        <v>1511.0800000000002</v>
      </c>
      <c r="Y2777" s="33">
        <f t="shared" si="737"/>
        <v>381.08</v>
      </c>
      <c r="Z2777" s="45">
        <f t="shared" si="738"/>
        <v>0.16271694782682228</v>
      </c>
      <c r="AA2777" s="33">
        <f t="shared" si="739"/>
        <v>307.88650000000007</v>
      </c>
      <c r="AB2777" s="45">
        <f t="shared" si="740"/>
        <v>0.20375261402440642</v>
      </c>
      <c r="AC2777" s="33">
        <f>IFERROR($X2777/VLOOKUP(CONCATENATE("USD",C2777),[1]GEINDICE!AR$1:AS$65536,2,0),"")</f>
        <v>278.39640369947307</v>
      </c>
      <c r="AD2777" s="33">
        <f>IFERROR($AA2777/VLOOKUP(CONCATENATE("USD",C2777),[1]GEINDICE!AR$1:AS$65536,2,0),"")</f>
        <v>56.723994988761568</v>
      </c>
      <c r="AE2777" s="33">
        <f>IFERROR($X2777/VLOOKUP(CONCATENATE("EUR",C2777),[1]GEINDICE!AR$1:AS$65536,2,0),"")</f>
        <v>237.47917648907747</v>
      </c>
      <c r="AF2777" s="33">
        <f>IFERROR($AA2777/VLOOKUP(CONCATENATE("EUR",C2777),[1]GEINDICE!AR$1:AS$65536,2,0),"")</f>
        <v>48.387002986012895</v>
      </c>
      <c r="AG2777" s="48" t="str">
        <f>VLOOKUP(E2777,[1]Apresentação!AW$1:AX$65536,2,0)</f>
        <v xml:space="preserve">                    2 - LEATHER AUXILIARIES</v>
      </c>
      <c r="AH2777" s="48" t="str">
        <f t="shared" si="741"/>
        <v xml:space="preserve">         5201000997 - SINCAL MSB BR</v>
      </c>
      <c r="AI2777" s="49" t="str">
        <f t="shared" si="742"/>
        <v xml:space="preserve">     L00016 - A BUHLER SA CURTUME</v>
      </c>
      <c r="AJ2777" t="str">
        <f t="shared" si="743"/>
        <v xml:space="preserve">     90 - SALES</v>
      </c>
      <c r="AK2777" t="str">
        <f t="shared" si="744"/>
        <v/>
      </c>
      <c r="AL2777">
        <f t="shared" si="745"/>
        <v>9</v>
      </c>
      <c r="AM2777" t="str">
        <f t="shared" si="746"/>
        <v>2025 9</v>
      </c>
      <c r="AN2777" t="str">
        <f t="shared" si="747"/>
        <v xml:space="preserve">A </v>
      </c>
    </row>
    <row r="2778" spans="1:40" x14ac:dyDescent="0.35">
      <c r="A2778">
        <v>82619</v>
      </c>
      <c r="B2778" t="s">
        <v>274</v>
      </c>
      <c r="C2778" s="31">
        <v>45810</v>
      </c>
      <c r="D2778" t="s">
        <v>373</v>
      </c>
      <c r="E2778" t="s">
        <v>374</v>
      </c>
      <c r="F2778" t="s">
        <v>797</v>
      </c>
      <c r="G2778" t="s">
        <v>798</v>
      </c>
      <c r="H2778" t="s">
        <v>949</v>
      </c>
      <c r="I2778" t="s">
        <v>950</v>
      </c>
      <c r="J2778">
        <v>120</v>
      </c>
      <c r="K2778">
        <v>2141.4499999999998</v>
      </c>
      <c r="L2778">
        <v>1112.0636300000001</v>
      </c>
      <c r="M2778">
        <v>431.29</v>
      </c>
      <c r="N2778">
        <v>17.845400000000001</v>
      </c>
      <c r="O2778" s="32">
        <f t="shared" si="731"/>
        <v>1710.1599999999999</v>
      </c>
      <c r="P2778" s="32">
        <f t="shared" si="732"/>
        <v>598.09636999999975</v>
      </c>
      <c r="Q2778">
        <v>740185</v>
      </c>
      <c r="R2778" t="s">
        <v>312</v>
      </c>
      <c r="S2778" t="s">
        <v>457</v>
      </c>
      <c r="T2778" t="str">
        <f t="shared" si="733"/>
        <v>VEN</v>
      </c>
      <c r="U2778" t="s">
        <v>437</v>
      </c>
      <c r="V2778" s="33">
        <f t="shared" si="734"/>
        <v>2141.4499999999998</v>
      </c>
      <c r="W2778">
        <f t="shared" si="735"/>
        <v>120</v>
      </c>
      <c r="X2778" s="33">
        <f t="shared" si="736"/>
        <v>1710.1599999999999</v>
      </c>
      <c r="Y2778" s="33">
        <f t="shared" si="737"/>
        <v>431.29</v>
      </c>
      <c r="Z2778" s="45">
        <f t="shared" si="738"/>
        <v>0.26808768357888335</v>
      </c>
      <c r="AA2778" s="33">
        <f t="shared" si="739"/>
        <v>574.09636999999975</v>
      </c>
      <c r="AB2778" s="45">
        <f t="shared" si="740"/>
        <v>0.33569746105627529</v>
      </c>
      <c r="AC2778" s="33">
        <f>IFERROR($X2778/VLOOKUP(CONCATENATE("USD",C2778),[1]GEINDICE!AR$1:AS$65536,2,0),"")</f>
        <v>300.36004706956805</v>
      </c>
      <c r="AD2778" s="33">
        <f>IFERROR($AA2778/VLOOKUP(CONCATENATE("USD",C2778),[1]GEINDICE!AR$1:AS$65536,2,0),"")</f>
        <v>100.83010520399735</v>
      </c>
      <c r="AE2778" s="33">
        <f>IFERROR($X2778/VLOOKUP(CONCATENATE("EUR",C2778),[1]GEINDICE!AR$1:AS$65536,2,0),"")</f>
        <v>262.75793193516165</v>
      </c>
      <c r="AF2778" s="33">
        <f>IFERROR($AA2778/VLOOKUP(CONCATENATE("EUR",C2778),[1]GEINDICE!AR$1:AS$65536,2,0),"")</f>
        <v>88.207170623031374</v>
      </c>
      <c r="AG2778" s="48" t="str">
        <f>VLOOKUP(E2778,[1]Apresentação!AW$1:AX$65536,2,0)</f>
        <v xml:space="preserve">                    2 - LEATHER AUXILIARIES</v>
      </c>
      <c r="AH2778" s="48" t="str">
        <f t="shared" si="741"/>
        <v xml:space="preserve">         5201000997 - SINCAL MSB BR</v>
      </c>
      <c r="AI2778" s="49" t="str">
        <f t="shared" si="742"/>
        <v xml:space="preserve">     L00494 - COURO E ARTE CURTIMENTO E TAPECARIA LTDA</v>
      </c>
      <c r="AJ2778" t="str">
        <f t="shared" si="743"/>
        <v xml:space="preserve">     90 - SALES</v>
      </c>
      <c r="AK2778" t="str">
        <f t="shared" si="744"/>
        <v/>
      </c>
      <c r="AL2778">
        <f t="shared" si="745"/>
        <v>6</v>
      </c>
      <c r="AM2778" t="str">
        <f t="shared" si="746"/>
        <v>2025 6</v>
      </c>
      <c r="AN2778" t="str">
        <f t="shared" si="747"/>
        <v xml:space="preserve">COURO </v>
      </c>
    </row>
    <row r="2779" spans="1:40" x14ac:dyDescent="0.35">
      <c r="A2779">
        <v>84558</v>
      </c>
      <c r="B2779" t="s">
        <v>274</v>
      </c>
      <c r="C2779" s="31">
        <v>45968</v>
      </c>
      <c r="D2779" t="s">
        <v>373</v>
      </c>
      <c r="E2779" t="s">
        <v>374</v>
      </c>
      <c r="F2779" t="s">
        <v>638</v>
      </c>
      <c r="G2779" t="s">
        <v>639</v>
      </c>
      <c r="H2779" t="s">
        <v>949</v>
      </c>
      <c r="I2779" t="s">
        <v>950</v>
      </c>
      <c r="J2779">
        <v>120</v>
      </c>
      <c r="K2779">
        <v>2118.12</v>
      </c>
      <c r="L2779">
        <v>1170.79009</v>
      </c>
      <c r="M2779">
        <v>426.6</v>
      </c>
      <c r="N2779">
        <v>17.651</v>
      </c>
      <c r="O2779" s="32">
        <f t="shared" si="731"/>
        <v>1691.52</v>
      </c>
      <c r="P2779" s="32">
        <f t="shared" si="732"/>
        <v>520.72991000000002</v>
      </c>
      <c r="Q2779">
        <v>766621</v>
      </c>
      <c r="R2779" t="s">
        <v>312</v>
      </c>
      <c r="S2779" t="s">
        <v>457</v>
      </c>
      <c r="T2779" t="str">
        <f t="shared" si="733"/>
        <v>VEN</v>
      </c>
      <c r="U2779" t="s">
        <v>437</v>
      </c>
      <c r="V2779" s="33">
        <f t="shared" si="734"/>
        <v>2118.12</v>
      </c>
      <c r="W2779">
        <f t="shared" si="735"/>
        <v>120</v>
      </c>
      <c r="X2779" s="33">
        <f t="shared" si="736"/>
        <v>1691.52</v>
      </c>
      <c r="Y2779" s="33">
        <f t="shared" si="737"/>
        <v>426.6</v>
      </c>
      <c r="Z2779" s="45">
        <f t="shared" si="738"/>
        <v>0.234514527033407</v>
      </c>
      <c r="AA2779" s="33">
        <f t="shared" si="739"/>
        <v>496.72991000000002</v>
      </c>
      <c r="AB2779" s="45">
        <f t="shared" si="740"/>
        <v>0.29365890441732878</v>
      </c>
      <c r="AC2779" s="33" t="str">
        <f>IFERROR($X2779/VLOOKUP(CONCATENATE("USD",C2779),[1]GEINDICE!AR$1:AS$65536,2,0),"")</f>
        <v/>
      </c>
      <c r="AD2779" s="33" t="str">
        <f>IFERROR($AA2779/VLOOKUP(CONCATENATE("USD",C2779),[1]GEINDICE!AR$1:AS$65536,2,0),"")</f>
        <v/>
      </c>
      <c r="AE2779" s="33" t="str">
        <f>IFERROR($X2779/VLOOKUP(CONCATENATE("EUR",C2779),[1]GEINDICE!AR$1:AS$65536,2,0),"")</f>
        <v/>
      </c>
      <c r="AF2779" s="33" t="str">
        <f>IFERROR($AA2779/VLOOKUP(CONCATENATE("EUR",C2779),[1]GEINDICE!AR$1:AS$65536,2,0),"")</f>
        <v/>
      </c>
      <c r="AG2779" s="48" t="str">
        <f>VLOOKUP(E2779,[1]Apresentação!AW$1:AX$65536,2,0)</f>
        <v xml:space="preserve">                    2 - LEATHER AUXILIARIES</v>
      </c>
      <c r="AH2779" s="48" t="str">
        <f t="shared" si="741"/>
        <v xml:space="preserve">         5201000997 - SINCAL MSB BR</v>
      </c>
      <c r="AI2779" s="49" t="str">
        <f t="shared" si="742"/>
        <v xml:space="preserve">     L00032 - PARTNER INDUSTRIA E COMERCIO DE COUROS LTDA</v>
      </c>
      <c r="AJ2779" t="str">
        <f t="shared" si="743"/>
        <v xml:space="preserve">     90 - SALES</v>
      </c>
      <c r="AK2779" t="str">
        <f t="shared" si="744"/>
        <v/>
      </c>
      <c r="AL2779">
        <f t="shared" si="745"/>
        <v>11</v>
      </c>
      <c r="AM2779" t="str">
        <f t="shared" si="746"/>
        <v>2025 11</v>
      </c>
      <c r="AN2779" t="str">
        <f t="shared" si="747"/>
        <v xml:space="preserve">PARTNER </v>
      </c>
    </row>
    <row r="2780" spans="1:40" x14ac:dyDescent="0.35">
      <c r="A2780">
        <v>82622</v>
      </c>
      <c r="B2780" t="s">
        <v>274</v>
      </c>
      <c r="C2780" s="31">
        <v>45810</v>
      </c>
      <c r="D2780" t="s">
        <v>373</v>
      </c>
      <c r="E2780" t="s">
        <v>374</v>
      </c>
      <c r="F2780" t="s">
        <v>447</v>
      </c>
      <c r="G2780" t="s">
        <v>448</v>
      </c>
      <c r="H2780" t="s">
        <v>949</v>
      </c>
      <c r="I2780" t="s">
        <v>950</v>
      </c>
      <c r="J2780">
        <v>240</v>
      </c>
      <c r="K2780">
        <v>3784.32</v>
      </c>
      <c r="L2780">
        <v>2224.1272600000002</v>
      </c>
      <c r="M2780">
        <v>762.17</v>
      </c>
      <c r="N2780">
        <v>15.768000000000001</v>
      </c>
      <c r="O2780" s="32">
        <f t="shared" si="731"/>
        <v>3022.15</v>
      </c>
      <c r="P2780" s="32">
        <f t="shared" si="732"/>
        <v>798.02273999999989</v>
      </c>
      <c r="Q2780">
        <v>740236</v>
      </c>
      <c r="R2780" t="s">
        <v>312</v>
      </c>
      <c r="S2780" t="s">
        <v>457</v>
      </c>
      <c r="T2780" t="str">
        <f t="shared" si="733"/>
        <v>VEN</v>
      </c>
      <c r="U2780" t="s">
        <v>437</v>
      </c>
      <c r="V2780" s="33">
        <f t="shared" si="734"/>
        <v>3784.32</v>
      </c>
      <c r="W2780">
        <f t="shared" si="735"/>
        <v>240</v>
      </c>
      <c r="X2780" s="33">
        <f t="shared" si="736"/>
        <v>3022.15</v>
      </c>
      <c r="Y2780" s="33">
        <f t="shared" si="737"/>
        <v>762.17</v>
      </c>
      <c r="Z2780" s="45">
        <f t="shared" si="738"/>
        <v>0.19819220890410955</v>
      </c>
      <c r="AA2780" s="33">
        <f t="shared" si="739"/>
        <v>750.02273999999989</v>
      </c>
      <c r="AB2780" s="45">
        <f t="shared" si="740"/>
        <v>0.24817521962841019</v>
      </c>
      <c r="AC2780" s="33">
        <f>IFERROR($X2780/VLOOKUP(CONCATENATE("USD",C2780),[1]GEINDICE!AR$1:AS$65536,2,0),"")</f>
        <v>530.7884152659957</v>
      </c>
      <c r="AD2780" s="33">
        <f>IFERROR($AA2780/VLOOKUP(CONCATENATE("USD",C2780),[1]GEINDICE!AR$1:AS$65536,2,0),"")</f>
        <v>131.72853153485428</v>
      </c>
      <c r="AE2780" s="33">
        <f>IFERROR($X2780/VLOOKUP(CONCATENATE("EUR",C2780),[1]GEINDICE!AR$1:AS$65536,2,0),"")</f>
        <v>464.33894138434351</v>
      </c>
      <c r="AF2780" s="33">
        <f>IFERROR($AA2780/VLOOKUP(CONCATENATE("EUR",C2780),[1]GEINDICE!AR$1:AS$65536,2,0),"")</f>
        <v>115.23741876008295</v>
      </c>
      <c r="AG2780" s="48" t="str">
        <f>VLOOKUP(E2780,[1]Apresentação!AW$1:AX$65536,2,0)</f>
        <v xml:space="preserve">                    2 - LEATHER AUXILIARIES</v>
      </c>
      <c r="AH2780" s="48" t="str">
        <f t="shared" si="741"/>
        <v xml:space="preserve">         5201000997 - SINCAL MSB BR</v>
      </c>
      <c r="AI2780" s="49" t="str">
        <f t="shared" si="742"/>
        <v xml:space="preserve">     L00016 - A BUHLER SA CURTUME</v>
      </c>
      <c r="AJ2780" t="str">
        <f t="shared" si="743"/>
        <v xml:space="preserve">     90 - SALES</v>
      </c>
      <c r="AK2780" t="str">
        <f t="shared" si="744"/>
        <v/>
      </c>
      <c r="AL2780">
        <f t="shared" si="745"/>
        <v>6</v>
      </c>
      <c r="AM2780" t="str">
        <f t="shared" si="746"/>
        <v>2025 6</v>
      </c>
      <c r="AN2780" t="str">
        <f t="shared" si="747"/>
        <v xml:space="preserve">A </v>
      </c>
    </row>
    <row r="2781" spans="1:40" x14ac:dyDescent="0.35">
      <c r="A2781">
        <v>82593</v>
      </c>
      <c r="B2781" t="s">
        <v>274</v>
      </c>
      <c r="C2781" s="31">
        <v>45807</v>
      </c>
      <c r="D2781" t="s">
        <v>373</v>
      </c>
      <c r="E2781" t="s">
        <v>374</v>
      </c>
      <c r="F2781" t="s">
        <v>640</v>
      </c>
      <c r="G2781" t="s">
        <v>641</v>
      </c>
      <c r="H2781" t="s">
        <v>949</v>
      </c>
      <c r="I2781" t="s">
        <v>950</v>
      </c>
      <c r="J2781">
        <v>120</v>
      </c>
      <c r="K2781">
        <v>2118.12</v>
      </c>
      <c r="L2781">
        <v>1112.0636300000001</v>
      </c>
      <c r="M2781">
        <v>426.6</v>
      </c>
      <c r="N2781">
        <v>17.651</v>
      </c>
      <c r="O2781" s="32">
        <f t="shared" si="731"/>
        <v>1691.52</v>
      </c>
      <c r="P2781" s="32">
        <f t="shared" si="732"/>
        <v>579.45636999999988</v>
      </c>
      <c r="Q2781">
        <v>740037</v>
      </c>
      <c r="R2781" t="s">
        <v>312</v>
      </c>
      <c r="S2781" t="s">
        <v>457</v>
      </c>
      <c r="T2781" t="str">
        <f t="shared" si="733"/>
        <v>VEN</v>
      </c>
      <c r="U2781" t="s">
        <v>313</v>
      </c>
      <c r="V2781" s="33">
        <f t="shared" si="734"/>
        <v>2118.12</v>
      </c>
      <c r="W2781">
        <f t="shared" si="735"/>
        <v>120</v>
      </c>
      <c r="X2781" s="33">
        <f t="shared" si="736"/>
        <v>1691.52</v>
      </c>
      <c r="Y2781" s="33">
        <f t="shared" si="737"/>
        <v>426.6</v>
      </c>
      <c r="Z2781" s="45">
        <f t="shared" si="738"/>
        <v>0.26224027439427411</v>
      </c>
      <c r="AA2781" s="33">
        <f t="shared" si="739"/>
        <v>555.45636999999988</v>
      </c>
      <c r="AB2781" s="45">
        <f t="shared" si="740"/>
        <v>0.32837706323306842</v>
      </c>
      <c r="AC2781" s="33">
        <f>IFERROR($X2781/VLOOKUP(CONCATENATE("USD",C2781),[1]GEINDICE!AR$1:AS$65536,2,0),"")</f>
        <v>296.30563876188972</v>
      </c>
      <c r="AD2781" s="33">
        <f>IFERROR($AA2781/VLOOKUP(CONCATENATE("USD",C2781),[1]GEINDICE!AR$1:AS$65536,2,0),"")</f>
        <v>97.299975476027797</v>
      </c>
      <c r="AE2781" s="33">
        <f>IFERROR($X2781/VLOOKUP(CONCATENATE("EUR",C2781),[1]GEINDICE!AR$1:AS$65536,2,0),"")</f>
        <v>261.12972196921743</v>
      </c>
      <c r="AF2781" s="33">
        <f>IFERROR($AA2781/VLOOKUP(CONCATENATE("EUR",C2781),[1]GEINDICE!AR$1:AS$65536,2,0),"")</f>
        <v>85.749011223119297</v>
      </c>
      <c r="AG2781" s="48" t="str">
        <f>VLOOKUP(E2781,[1]Apresentação!AW$1:AX$65536,2,0)</f>
        <v xml:space="preserve">                    2 - LEATHER AUXILIARIES</v>
      </c>
      <c r="AH2781" s="48" t="str">
        <f t="shared" si="741"/>
        <v xml:space="preserve">         5201000997 - SINCAL MSB BR</v>
      </c>
      <c r="AI2781" s="49" t="str">
        <f t="shared" si="742"/>
        <v xml:space="preserve">     L00079 - BABY LEATHER IND E COM DE COUROS LTDA</v>
      </c>
      <c r="AJ2781" t="str">
        <f t="shared" si="743"/>
        <v xml:space="preserve">     90 - SALES</v>
      </c>
      <c r="AK2781" t="str">
        <f t="shared" si="744"/>
        <v/>
      </c>
      <c r="AL2781">
        <f t="shared" si="745"/>
        <v>5</v>
      </c>
      <c r="AM2781" t="str">
        <f t="shared" si="746"/>
        <v>2025 5</v>
      </c>
      <c r="AN2781" t="str">
        <f t="shared" si="747"/>
        <v xml:space="preserve">BABY </v>
      </c>
    </row>
    <row r="2782" spans="1:40" x14ac:dyDescent="0.35">
      <c r="A2782">
        <v>84618</v>
      </c>
      <c r="B2782" t="s">
        <v>274</v>
      </c>
      <c r="C2782" s="31">
        <v>45974</v>
      </c>
      <c r="D2782" t="s">
        <v>373</v>
      </c>
      <c r="E2782" t="s">
        <v>374</v>
      </c>
      <c r="F2782" t="s">
        <v>638</v>
      </c>
      <c r="G2782" t="s">
        <v>639</v>
      </c>
      <c r="H2782" t="s">
        <v>949</v>
      </c>
      <c r="I2782" t="s">
        <v>950</v>
      </c>
      <c r="J2782">
        <v>120</v>
      </c>
      <c r="K2782">
        <v>2118.12</v>
      </c>
      <c r="L2782">
        <v>1170.79009</v>
      </c>
      <c r="M2782">
        <v>426.6</v>
      </c>
      <c r="N2782">
        <v>17.651</v>
      </c>
      <c r="O2782" s="32">
        <f t="shared" si="731"/>
        <v>1691.52</v>
      </c>
      <c r="P2782" s="32">
        <f t="shared" si="732"/>
        <v>520.72991000000002</v>
      </c>
      <c r="Q2782">
        <v>767017</v>
      </c>
      <c r="R2782" t="s">
        <v>312</v>
      </c>
      <c r="S2782" t="s">
        <v>457</v>
      </c>
      <c r="T2782" t="str">
        <f t="shared" si="733"/>
        <v>VEN</v>
      </c>
      <c r="U2782" t="s">
        <v>437</v>
      </c>
      <c r="V2782" s="33">
        <f t="shared" si="734"/>
        <v>2118.12</v>
      </c>
      <c r="W2782">
        <f t="shared" si="735"/>
        <v>120</v>
      </c>
      <c r="X2782" s="33">
        <f t="shared" si="736"/>
        <v>1691.52</v>
      </c>
      <c r="Y2782" s="33">
        <f t="shared" si="737"/>
        <v>426.6</v>
      </c>
      <c r="Z2782" s="45">
        <f t="shared" si="738"/>
        <v>0.234514527033407</v>
      </c>
      <c r="AA2782" s="33">
        <f t="shared" si="739"/>
        <v>496.72991000000002</v>
      </c>
      <c r="AB2782" s="45">
        <f t="shared" si="740"/>
        <v>0.29365890441732878</v>
      </c>
      <c r="AC2782" s="33" t="str">
        <f>IFERROR($X2782/VLOOKUP(CONCATENATE("USD",C2782),[1]GEINDICE!AR$1:AS$65536,2,0),"")</f>
        <v/>
      </c>
      <c r="AD2782" s="33" t="str">
        <f>IFERROR($AA2782/VLOOKUP(CONCATENATE("USD",C2782),[1]GEINDICE!AR$1:AS$65536,2,0),"")</f>
        <v/>
      </c>
      <c r="AE2782" s="33" t="str">
        <f>IFERROR($X2782/VLOOKUP(CONCATENATE("EUR",C2782),[1]GEINDICE!AR$1:AS$65536,2,0),"")</f>
        <v/>
      </c>
      <c r="AF2782" s="33" t="str">
        <f>IFERROR($AA2782/VLOOKUP(CONCATENATE("EUR",C2782),[1]GEINDICE!AR$1:AS$65536,2,0),"")</f>
        <v/>
      </c>
      <c r="AG2782" s="48" t="str">
        <f>VLOOKUP(E2782,[1]Apresentação!AW$1:AX$65536,2,0)</f>
        <v xml:space="preserve">                    2 - LEATHER AUXILIARIES</v>
      </c>
      <c r="AH2782" s="48" t="str">
        <f t="shared" si="741"/>
        <v xml:space="preserve">         5201000997 - SINCAL MSB BR</v>
      </c>
      <c r="AI2782" s="49" t="str">
        <f t="shared" si="742"/>
        <v xml:space="preserve">     L00032 - PARTNER INDUSTRIA E COMERCIO DE COUROS LTDA</v>
      </c>
      <c r="AJ2782" t="str">
        <f t="shared" si="743"/>
        <v xml:space="preserve">     90 - SALES</v>
      </c>
      <c r="AK2782" t="str">
        <f t="shared" si="744"/>
        <v/>
      </c>
      <c r="AL2782">
        <f t="shared" si="745"/>
        <v>11</v>
      </c>
      <c r="AM2782" t="str">
        <f t="shared" si="746"/>
        <v>2025 11</v>
      </c>
      <c r="AN2782" t="str">
        <f t="shared" si="747"/>
        <v xml:space="preserve">PARTNER </v>
      </c>
    </row>
    <row r="2783" spans="1:40" x14ac:dyDescent="0.35">
      <c r="A2783">
        <v>82641</v>
      </c>
      <c r="B2783" t="s">
        <v>274</v>
      </c>
      <c r="C2783" s="31">
        <v>45811</v>
      </c>
      <c r="D2783" t="s">
        <v>373</v>
      </c>
      <c r="E2783" t="s">
        <v>374</v>
      </c>
      <c r="F2783" t="s">
        <v>642</v>
      </c>
      <c r="G2783" t="s">
        <v>643</v>
      </c>
      <c r="H2783" t="s">
        <v>949</v>
      </c>
      <c r="I2783" t="s">
        <v>950</v>
      </c>
      <c r="J2783">
        <v>120</v>
      </c>
      <c r="K2783">
        <v>2088.6</v>
      </c>
      <c r="L2783">
        <v>1112.0636300000001</v>
      </c>
      <c r="M2783">
        <v>420.65</v>
      </c>
      <c r="N2783">
        <v>17.405000000000001</v>
      </c>
      <c r="O2783" s="32">
        <f t="shared" si="731"/>
        <v>1667.9499999999998</v>
      </c>
      <c r="P2783" s="32">
        <f t="shared" si="732"/>
        <v>555.88636999999972</v>
      </c>
      <c r="Q2783">
        <v>740313</v>
      </c>
      <c r="R2783" t="s">
        <v>312</v>
      </c>
      <c r="S2783" t="s">
        <v>457</v>
      </c>
      <c r="T2783" t="str">
        <f t="shared" si="733"/>
        <v>VEN</v>
      </c>
      <c r="U2783" t="s">
        <v>313</v>
      </c>
      <c r="V2783" s="33">
        <f t="shared" si="734"/>
        <v>2088.6</v>
      </c>
      <c r="W2783">
        <f t="shared" si="735"/>
        <v>120</v>
      </c>
      <c r="X2783" s="33">
        <f t="shared" si="736"/>
        <v>1667.9499999999998</v>
      </c>
      <c r="Y2783" s="33">
        <f t="shared" si="737"/>
        <v>420.65</v>
      </c>
      <c r="Z2783" s="45">
        <f t="shared" si="738"/>
        <v>0.25466167289093161</v>
      </c>
      <c r="AA2783" s="33">
        <f t="shared" si="739"/>
        <v>531.88636999999972</v>
      </c>
      <c r="AB2783" s="45">
        <f t="shared" si="740"/>
        <v>0.31888627956473503</v>
      </c>
      <c r="AC2783" s="33">
        <f>IFERROR($X2783/VLOOKUP(CONCATENATE("USD",C2783),[1]GEINDICE!AR$1:AS$65536,2,0),"")</f>
        <v>294.2022083465622</v>
      </c>
      <c r="AD2783" s="33">
        <f>IFERROR($AA2783/VLOOKUP(CONCATENATE("USD",C2783),[1]GEINDICE!AR$1:AS$65536,2,0),"")</f>
        <v>93.817047659364249</v>
      </c>
      <c r="AE2783" s="33">
        <f>IFERROR($X2783/VLOOKUP(CONCATENATE("EUR",C2783),[1]GEINDICE!AR$1:AS$65536,2,0),"")</f>
        <v>258.68513291355185</v>
      </c>
      <c r="AF2783" s="33">
        <f>IFERROR($AA2783/VLOOKUP(CONCATENATE("EUR",C2783),[1]GEINDICE!AR$1:AS$65536,2,0),"")</f>
        <v>82.491139613511535</v>
      </c>
      <c r="AG2783" s="48" t="str">
        <f>VLOOKUP(E2783,[1]Apresentação!AW$1:AX$65536,2,0)</f>
        <v xml:space="preserve">                    2 - LEATHER AUXILIARIES</v>
      </c>
      <c r="AH2783" s="48" t="str">
        <f t="shared" si="741"/>
        <v xml:space="preserve">         5201000997 - SINCAL MSB BR</v>
      </c>
      <c r="AI2783" s="49" t="str">
        <f t="shared" si="742"/>
        <v xml:space="preserve">     L00281 - ICL BENEFICIAMENTO DE COUROS LTDA.</v>
      </c>
      <c r="AJ2783" t="str">
        <f t="shared" si="743"/>
        <v xml:space="preserve">     90 - SALES</v>
      </c>
      <c r="AK2783" t="str">
        <f t="shared" si="744"/>
        <v/>
      </c>
      <c r="AL2783">
        <f t="shared" si="745"/>
        <v>6</v>
      </c>
      <c r="AM2783" t="str">
        <f t="shared" si="746"/>
        <v>2025 6</v>
      </c>
      <c r="AN2783" t="str">
        <f t="shared" si="747"/>
        <v xml:space="preserve">ICL </v>
      </c>
    </row>
    <row r="2784" spans="1:40" x14ac:dyDescent="0.35">
      <c r="A2784">
        <v>84189</v>
      </c>
      <c r="B2784" t="s">
        <v>274</v>
      </c>
      <c r="C2784" s="31">
        <v>45940</v>
      </c>
      <c r="D2784" t="s">
        <v>373</v>
      </c>
      <c r="E2784" t="s">
        <v>374</v>
      </c>
      <c r="F2784" t="s">
        <v>638</v>
      </c>
      <c r="G2784" t="s">
        <v>639</v>
      </c>
      <c r="H2784" t="s">
        <v>949</v>
      </c>
      <c r="I2784" t="s">
        <v>950</v>
      </c>
      <c r="J2784">
        <v>120</v>
      </c>
      <c r="K2784">
        <v>2118.12</v>
      </c>
      <c r="L2784">
        <v>1170.79009</v>
      </c>
      <c r="M2784">
        <v>426.6</v>
      </c>
      <c r="N2784">
        <v>17.651</v>
      </c>
      <c r="O2784" s="32">
        <f t="shared" si="731"/>
        <v>1691.52</v>
      </c>
      <c r="P2784" s="32">
        <f t="shared" si="732"/>
        <v>520.72991000000002</v>
      </c>
      <c r="Q2784">
        <v>763878</v>
      </c>
      <c r="R2784" t="s">
        <v>312</v>
      </c>
      <c r="S2784" t="s">
        <v>457</v>
      </c>
      <c r="T2784" t="str">
        <f t="shared" si="733"/>
        <v>VEN</v>
      </c>
      <c r="U2784" t="s">
        <v>437</v>
      </c>
      <c r="V2784" s="33">
        <f t="shared" si="734"/>
        <v>2118.12</v>
      </c>
      <c r="W2784">
        <f t="shared" si="735"/>
        <v>120</v>
      </c>
      <c r="X2784" s="33">
        <f t="shared" si="736"/>
        <v>1691.52</v>
      </c>
      <c r="Y2784" s="33">
        <f t="shared" si="737"/>
        <v>426.6</v>
      </c>
      <c r="Z2784" s="45">
        <f t="shared" si="738"/>
        <v>0.234514527033407</v>
      </c>
      <c r="AA2784" s="33">
        <f t="shared" si="739"/>
        <v>496.72991000000002</v>
      </c>
      <c r="AB2784" s="45">
        <f t="shared" si="740"/>
        <v>0.29365890441732878</v>
      </c>
      <c r="AC2784" s="33">
        <f>IFERROR($X2784/VLOOKUP(CONCATENATE("USD",C2784),[1]GEINDICE!AR$1:AS$65536,2,0),"")</f>
        <v>310.67847041104943</v>
      </c>
      <c r="AD2784" s="33">
        <f>IFERROR($AA2784/VLOOKUP(CONCATENATE("USD",C2784),[1]GEINDICE!AR$1:AS$65536,2,0),"")</f>
        <v>91.233499246960292</v>
      </c>
      <c r="AE2784" s="33">
        <f>IFERROR($X2784/VLOOKUP(CONCATENATE("EUR",C2784),[1]GEINDICE!AR$1:AS$65536,2,0),"")</f>
        <v>267.50166049909859</v>
      </c>
      <c r="AF2784" s="33">
        <f>IFERROR($AA2784/VLOOKUP(CONCATENATE("EUR",C2784),[1]GEINDICE!AR$1:AS$65536,2,0),"")</f>
        <v>78.554244551981526</v>
      </c>
      <c r="AG2784" s="48" t="str">
        <f>VLOOKUP(E2784,[1]Apresentação!AW$1:AX$65536,2,0)</f>
        <v xml:space="preserve">                    2 - LEATHER AUXILIARIES</v>
      </c>
      <c r="AH2784" s="48" t="str">
        <f t="shared" si="741"/>
        <v xml:space="preserve">         5201000997 - SINCAL MSB BR</v>
      </c>
      <c r="AI2784" s="49" t="str">
        <f t="shared" si="742"/>
        <v xml:space="preserve">     L00032 - PARTNER INDUSTRIA E COMERCIO DE COUROS LTDA</v>
      </c>
      <c r="AJ2784" t="str">
        <f t="shared" si="743"/>
        <v xml:space="preserve">     90 - SALES</v>
      </c>
      <c r="AK2784" t="str">
        <f t="shared" si="744"/>
        <v/>
      </c>
      <c r="AL2784">
        <f t="shared" si="745"/>
        <v>10</v>
      </c>
      <c r="AM2784" t="str">
        <f t="shared" si="746"/>
        <v>2025 10</v>
      </c>
      <c r="AN2784" t="str">
        <f t="shared" si="747"/>
        <v xml:space="preserve">PARTNER </v>
      </c>
    </row>
    <row r="2785" spans="1:40" x14ac:dyDescent="0.35">
      <c r="A2785">
        <v>84258</v>
      </c>
      <c r="B2785" t="s">
        <v>274</v>
      </c>
      <c r="C2785" s="31">
        <v>45947</v>
      </c>
      <c r="D2785" t="s">
        <v>373</v>
      </c>
      <c r="E2785" t="s">
        <v>374</v>
      </c>
      <c r="F2785" t="s">
        <v>447</v>
      </c>
      <c r="G2785" t="s">
        <v>448</v>
      </c>
      <c r="H2785" t="s">
        <v>949</v>
      </c>
      <c r="I2785" t="s">
        <v>950</v>
      </c>
      <c r="J2785">
        <v>120</v>
      </c>
      <c r="K2785">
        <v>1892.16</v>
      </c>
      <c r="L2785">
        <v>1170.79009</v>
      </c>
      <c r="M2785">
        <v>381.08</v>
      </c>
      <c r="N2785">
        <v>15.768000000000001</v>
      </c>
      <c r="O2785" s="32">
        <f t="shared" si="731"/>
        <v>1511.0800000000002</v>
      </c>
      <c r="P2785" s="32">
        <f t="shared" si="732"/>
        <v>340.28991000000019</v>
      </c>
      <c r="Q2785">
        <v>764539</v>
      </c>
      <c r="R2785" t="s">
        <v>312</v>
      </c>
      <c r="S2785" t="s">
        <v>457</v>
      </c>
      <c r="T2785" t="str">
        <f t="shared" si="733"/>
        <v>VEN</v>
      </c>
      <c r="U2785" t="s">
        <v>437</v>
      </c>
      <c r="V2785" s="33">
        <f t="shared" si="734"/>
        <v>1892.16</v>
      </c>
      <c r="W2785">
        <f t="shared" si="735"/>
        <v>120</v>
      </c>
      <c r="X2785" s="33">
        <f t="shared" si="736"/>
        <v>1511.0800000000002</v>
      </c>
      <c r="Y2785" s="33">
        <f t="shared" si="737"/>
        <v>381.08</v>
      </c>
      <c r="Z2785" s="45">
        <f t="shared" si="738"/>
        <v>0.16715812087772713</v>
      </c>
      <c r="AA2785" s="33">
        <f t="shared" si="739"/>
        <v>316.28991000000019</v>
      </c>
      <c r="AB2785" s="45">
        <f t="shared" si="740"/>
        <v>0.20931380866664911</v>
      </c>
      <c r="AC2785" s="33">
        <f>IFERROR($X2785/VLOOKUP(CONCATENATE("USD",C2785),[1]GEINDICE!AR$1:AS$65536,2,0),"")</f>
        <v>277.82312925170072</v>
      </c>
      <c r="AD2785" s="33">
        <f>IFERROR($AA2785/VLOOKUP(CONCATENATE("USD",C2785),[1]GEINDICE!AR$1:AS$65536,2,0),"")</f>
        <v>58.152217319360211</v>
      </c>
      <c r="AE2785" s="33">
        <f>IFERROR($X2785/VLOOKUP(CONCATENATE("EUR",C2785),[1]GEINDICE!AR$1:AS$65536,2,0),"")</f>
        <v>238.00658381766922</v>
      </c>
      <c r="AF2785" s="33">
        <f>IFERROR($AA2785/VLOOKUP(CONCATENATE("EUR",C2785),[1]GEINDICE!AR$1:AS$65536,2,0),"")</f>
        <v>49.818064546614401</v>
      </c>
      <c r="AG2785" s="48" t="str">
        <f>VLOOKUP(E2785,[1]Apresentação!AW$1:AX$65536,2,0)</f>
        <v xml:space="preserve">                    2 - LEATHER AUXILIARIES</v>
      </c>
      <c r="AH2785" s="48" t="str">
        <f t="shared" si="741"/>
        <v xml:space="preserve">         5201000997 - SINCAL MSB BR</v>
      </c>
      <c r="AI2785" s="49" t="str">
        <f t="shared" si="742"/>
        <v xml:space="preserve">     L00016 - A BUHLER SA CURTUME</v>
      </c>
      <c r="AJ2785" t="str">
        <f t="shared" si="743"/>
        <v xml:space="preserve">     90 - SALES</v>
      </c>
      <c r="AK2785" t="str">
        <f t="shared" si="744"/>
        <v/>
      </c>
      <c r="AL2785">
        <f t="shared" si="745"/>
        <v>10</v>
      </c>
      <c r="AM2785" t="str">
        <f t="shared" si="746"/>
        <v>2025 10</v>
      </c>
      <c r="AN2785" t="str">
        <f t="shared" si="747"/>
        <v xml:space="preserve">A </v>
      </c>
    </row>
    <row r="2786" spans="1:40" x14ac:dyDescent="0.35">
      <c r="A2786">
        <v>84594</v>
      </c>
      <c r="B2786" t="s">
        <v>274</v>
      </c>
      <c r="C2786" s="31">
        <v>45972</v>
      </c>
      <c r="D2786" t="s">
        <v>373</v>
      </c>
      <c r="E2786" t="s">
        <v>374</v>
      </c>
      <c r="F2786" t="s">
        <v>642</v>
      </c>
      <c r="G2786" t="s">
        <v>643</v>
      </c>
      <c r="H2786" t="s">
        <v>949</v>
      </c>
      <c r="I2786" t="s">
        <v>950</v>
      </c>
      <c r="J2786">
        <v>120</v>
      </c>
      <c r="K2786">
        <v>2088.6</v>
      </c>
      <c r="L2786">
        <v>1170.79009</v>
      </c>
      <c r="M2786">
        <v>420.65</v>
      </c>
      <c r="N2786">
        <v>17.405000000000001</v>
      </c>
      <c r="O2786" s="32">
        <f t="shared" si="731"/>
        <v>1667.9499999999998</v>
      </c>
      <c r="P2786" s="32">
        <f t="shared" si="732"/>
        <v>497.15990999999985</v>
      </c>
      <c r="Q2786">
        <v>766828</v>
      </c>
      <c r="R2786" t="s">
        <v>312</v>
      </c>
      <c r="S2786" t="s">
        <v>457</v>
      </c>
      <c r="T2786" t="str">
        <f t="shared" si="733"/>
        <v>VEN</v>
      </c>
      <c r="U2786" t="s">
        <v>313</v>
      </c>
      <c r="V2786" s="33">
        <f t="shared" si="734"/>
        <v>2088.6</v>
      </c>
      <c r="W2786">
        <f t="shared" si="735"/>
        <v>120</v>
      </c>
      <c r="X2786" s="33">
        <f t="shared" si="736"/>
        <v>1667.9499999999998</v>
      </c>
      <c r="Y2786" s="33">
        <f t="shared" si="737"/>
        <v>420.65</v>
      </c>
      <c r="Z2786" s="45">
        <f t="shared" si="738"/>
        <v>0.22654405343292153</v>
      </c>
      <c r="AA2786" s="33">
        <f t="shared" si="739"/>
        <v>473.15990999999985</v>
      </c>
      <c r="AB2786" s="45">
        <f t="shared" si="740"/>
        <v>0.2836775143139782</v>
      </c>
      <c r="AC2786" s="33" t="str">
        <f>IFERROR($X2786/VLOOKUP(CONCATENATE("USD",C2786),[1]GEINDICE!AR$1:AS$65536,2,0),"")</f>
        <v/>
      </c>
      <c r="AD2786" s="33" t="str">
        <f>IFERROR($AA2786/VLOOKUP(CONCATENATE("USD",C2786),[1]GEINDICE!AR$1:AS$65536,2,0),"")</f>
        <v/>
      </c>
      <c r="AE2786" s="33" t="str">
        <f>IFERROR($X2786/VLOOKUP(CONCATENATE("EUR",C2786),[1]GEINDICE!AR$1:AS$65536,2,0),"")</f>
        <v/>
      </c>
      <c r="AF2786" s="33" t="str">
        <f>IFERROR($AA2786/VLOOKUP(CONCATENATE("EUR",C2786),[1]GEINDICE!AR$1:AS$65536,2,0),"")</f>
        <v/>
      </c>
      <c r="AG2786" s="48" t="str">
        <f>VLOOKUP(E2786,[1]Apresentação!AW$1:AX$65536,2,0)</f>
        <v xml:space="preserve">                    2 - LEATHER AUXILIARIES</v>
      </c>
      <c r="AH2786" s="48" t="str">
        <f t="shared" si="741"/>
        <v xml:space="preserve">         5201000997 - SINCAL MSB BR</v>
      </c>
      <c r="AI2786" s="49" t="str">
        <f t="shared" si="742"/>
        <v xml:space="preserve">     L00281 - ICL BENEFICIAMENTO DE COUROS LTDA.</v>
      </c>
      <c r="AJ2786" t="str">
        <f t="shared" si="743"/>
        <v xml:space="preserve">     90 - SALES</v>
      </c>
      <c r="AK2786" t="str">
        <f t="shared" si="744"/>
        <v/>
      </c>
      <c r="AL2786">
        <f t="shared" si="745"/>
        <v>11</v>
      </c>
      <c r="AM2786" t="str">
        <f t="shared" si="746"/>
        <v>2025 11</v>
      </c>
      <c r="AN2786" t="str">
        <f t="shared" si="747"/>
        <v xml:space="preserve">ICL </v>
      </c>
    </row>
    <row r="2787" spans="1:40" x14ac:dyDescent="0.35">
      <c r="A2787">
        <v>83387</v>
      </c>
      <c r="B2787" t="s">
        <v>274</v>
      </c>
      <c r="C2787" s="31">
        <v>45874</v>
      </c>
      <c r="D2787" t="s">
        <v>373</v>
      </c>
      <c r="E2787" t="s">
        <v>374</v>
      </c>
      <c r="F2787" t="s">
        <v>638</v>
      </c>
      <c r="G2787" t="s">
        <v>639</v>
      </c>
      <c r="H2787" t="s">
        <v>949</v>
      </c>
      <c r="I2787" t="s">
        <v>950</v>
      </c>
      <c r="J2787">
        <v>120</v>
      </c>
      <c r="K2787">
        <v>2118.12</v>
      </c>
      <c r="L2787">
        <v>1179.1417899999999</v>
      </c>
      <c r="M2787">
        <v>426.6</v>
      </c>
      <c r="N2787">
        <v>17.651</v>
      </c>
      <c r="O2787" s="32">
        <f t="shared" si="731"/>
        <v>1691.52</v>
      </c>
      <c r="P2787" s="32">
        <f t="shared" si="732"/>
        <v>512.37821000000008</v>
      </c>
      <c r="Q2787">
        <v>748457</v>
      </c>
      <c r="R2787" t="s">
        <v>312</v>
      </c>
      <c r="S2787" t="s">
        <v>457</v>
      </c>
      <c r="T2787" t="str">
        <f t="shared" si="733"/>
        <v>VEN</v>
      </c>
      <c r="U2787" t="s">
        <v>437</v>
      </c>
      <c r="V2787" s="33">
        <f t="shared" si="734"/>
        <v>2118.12</v>
      </c>
      <c r="W2787">
        <f t="shared" si="735"/>
        <v>120</v>
      </c>
      <c r="X2787" s="33">
        <f t="shared" si="736"/>
        <v>1691.52</v>
      </c>
      <c r="Y2787" s="33">
        <f t="shared" si="737"/>
        <v>426.6</v>
      </c>
      <c r="Z2787" s="45">
        <f t="shared" si="738"/>
        <v>0.23057154929843451</v>
      </c>
      <c r="AA2787" s="33">
        <f t="shared" si="739"/>
        <v>488.37821000000008</v>
      </c>
      <c r="AB2787" s="45">
        <f t="shared" si="740"/>
        <v>0.28872151083049569</v>
      </c>
      <c r="AC2787" s="33">
        <f>IFERROR($X2787/VLOOKUP(CONCATENATE("USD",C2787),[1]GEINDICE!AR$1:AS$65536,2,0),"")</f>
        <v>306.88510314047784</v>
      </c>
      <c r="AD2787" s="33">
        <f>IFERROR($AA2787/VLOOKUP(CONCATENATE("USD",C2787),[1]GEINDICE!AR$1:AS$65536,2,0),"")</f>
        <v>88.604330630091255</v>
      </c>
      <c r="AE2787" s="33">
        <f>IFERROR($X2787/VLOOKUP(CONCATENATE("EUR",C2787),[1]GEINDICE!AR$1:AS$65536,2,0),"")</f>
        <v>265.01222034216954</v>
      </c>
      <c r="AF2787" s="33">
        <f>IFERROR($AA2787/VLOOKUP(CONCATENATE("EUR",C2787),[1]GEINDICE!AR$1:AS$65536,2,0),"")</f>
        <v>76.514728645735417</v>
      </c>
      <c r="AG2787" s="48" t="str">
        <f>VLOOKUP(E2787,[1]Apresentação!AW$1:AX$65536,2,0)</f>
        <v xml:space="preserve">                    2 - LEATHER AUXILIARIES</v>
      </c>
      <c r="AH2787" s="48" t="str">
        <f t="shared" si="741"/>
        <v xml:space="preserve">         5201000997 - SINCAL MSB BR</v>
      </c>
      <c r="AI2787" s="49" t="str">
        <f t="shared" si="742"/>
        <v xml:space="preserve">     L00032 - PARTNER INDUSTRIA E COMERCIO DE COUROS LTDA</v>
      </c>
      <c r="AJ2787" t="str">
        <f t="shared" si="743"/>
        <v xml:space="preserve">     90 - SALES</v>
      </c>
      <c r="AK2787" t="str">
        <f t="shared" si="744"/>
        <v/>
      </c>
      <c r="AL2787">
        <f t="shared" si="745"/>
        <v>8</v>
      </c>
      <c r="AM2787" t="str">
        <f t="shared" si="746"/>
        <v>2025 8</v>
      </c>
      <c r="AN2787" t="str">
        <f t="shared" si="747"/>
        <v xml:space="preserve">PARTNER </v>
      </c>
    </row>
    <row r="2788" spans="1:40" x14ac:dyDescent="0.35">
      <c r="A2788">
        <v>83753</v>
      </c>
      <c r="B2788" t="s">
        <v>274</v>
      </c>
      <c r="C2788" s="31">
        <v>45904</v>
      </c>
      <c r="D2788" t="s">
        <v>373</v>
      </c>
      <c r="E2788" t="s">
        <v>374</v>
      </c>
      <c r="F2788" t="s">
        <v>462</v>
      </c>
      <c r="G2788" t="s">
        <v>463</v>
      </c>
      <c r="H2788" t="s">
        <v>949</v>
      </c>
      <c r="I2788" t="s">
        <v>950</v>
      </c>
      <c r="J2788">
        <v>960</v>
      </c>
      <c r="K2788">
        <v>18480</v>
      </c>
      <c r="L2788">
        <v>9433.5480200000002</v>
      </c>
      <c r="M2788">
        <v>3721.89</v>
      </c>
      <c r="N2788">
        <v>19.25</v>
      </c>
      <c r="O2788" s="32">
        <f t="shared" si="731"/>
        <v>14758.11</v>
      </c>
      <c r="P2788" s="32">
        <f t="shared" si="732"/>
        <v>5324.5619800000004</v>
      </c>
      <c r="Q2788">
        <v>760618</v>
      </c>
      <c r="R2788" t="s">
        <v>312</v>
      </c>
      <c r="S2788" t="s">
        <v>457</v>
      </c>
      <c r="T2788" t="str">
        <f t="shared" si="733"/>
        <v>VEN</v>
      </c>
      <c r="U2788" t="s">
        <v>437</v>
      </c>
      <c r="V2788" s="33">
        <f t="shared" si="734"/>
        <v>18480</v>
      </c>
      <c r="W2788">
        <f t="shared" si="735"/>
        <v>960</v>
      </c>
      <c r="X2788" s="33">
        <f t="shared" si="736"/>
        <v>14758.11</v>
      </c>
      <c r="Y2788" s="33">
        <f t="shared" si="737"/>
        <v>3721.89</v>
      </c>
      <c r="Z2788" s="45">
        <f t="shared" si="738"/>
        <v>0.27773603787878792</v>
      </c>
      <c r="AA2788" s="33">
        <f t="shared" si="739"/>
        <v>5132.5619800000004</v>
      </c>
      <c r="AB2788" s="45">
        <f t="shared" si="740"/>
        <v>0.34777908417812309</v>
      </c>
      <c r="AC2788" s="33">
        <f>IFERROR($X2788/VLOOKUP(CONCATENATE("USD",C2788),[1]GEINDICE!AR$1:AS$65536,2,0),"")</f>
        <v>2703.5942623701612</v>
      </c>
      <c r="AD2788" s="33">
        <f>IFERROR($AA2788/VLOOKUP(CONCATENATE("USD",C2788),[1]GEINDICE!AR$1:AS$65536,2,0),"")</f>
        <v>940.25353655632296</v>
      </c>
      <c r="AE2788" s="33">
        <f>IFERROR($X2788/VLOOKUP(CONCATENATE("EUR",C2788),[1]GEINDICE!AR$1:AS$65536,2,0),"")</f>
        <v>2320.8954519720701</v>
      </c>
      <c r="AF2788" s="33">
        <f>IFERROR($AA2788/VLOOKUP(CONCATENATE("EUR",C2788),[1]GEINDICE!AR$1:AS$65536,2,0),"")</f>
        <v>807.15889476001757</v>
      </c>
      <c r="AG2788" s="48" t="str">
        <f>VLOOKUP(E2788,[1]Apresentação!AW$1:AX$65536,2,0)</f>
        <v xml:space="preserve">                    2 - LEATHER AUXILIARIES</v>
      </c>
      <c r="AH2788" s="48" t="str">
        <f t="shared" si="741"/>
        <v xml:space="preserve">         5201000997 - SINCAL MSB BR</v>
      </c>
      <c r="AI2788" s="49" t="str">
        <f t="shared" si="742"/>
        <v xml:space="preserve">     L00337 - AMCM IND COM IMP EXP E SERVS TECNICOS LTDA</v>
      </c>
      <c r="AJ2788" t="str">
        <f t="shared" si="743"/>
        <v xml:space="preserve">     90 - SALES</v>
      </c>
      <c r="AK2788" t="str">
        <f t="shared" si="744"/>
        <v/>
      </c>
      <c r="AL2788">
        <f t="shared" si="745"/>
        <v>9</v>
      </c>
      <c r="AM2788" t="str">
        <f t="shared" si="746"/>
        <v>2025 9</v>
      </c>
      <c r="AN2788" t="str">
        <f t="shared" si="747"/>
        <v xml:space="preserve">AMCM </v>
      </c>
    </row>
    <row r="2789" spans="1:40" x14ac:dyDescent="0.35">
      <c r="A2789">
        <v>83303</v>
      </c>
      <c r="B2789" t="s">
        <v>274</v>
      </c>
      <c r="C2789" s="31">
        <v>45868</v>
      </c>
      <c r="D2789" t="s">
        <v>373</v>
      </c>
      <c r="E2789" t="s">
        <v>374</v>
      </c>
      <c r="F2789" t="s">
        <v>447</v>
      </c>
      <c r="G2789" t="s">
        <v>448</v>
      </c>
      <c r="H2789" t="s">
        <v>949</v>
      </c>
      <c r="I2789" t="s">
        <v>950</v>
      </c>
      <c r="J2789">
        <v>240</v>
      </c>
      <c r="K2789">
        <v>3784.32</v>
      </c>
      <c r="L2789">
        <v>2325.6200600000002</v>
      </c>
      <c r="M2789">
        <v>762.17</v>
      </c>
      <c r="N2789">
        <v>15.768000000000001</v>
      </c>
      <c r="O2789" s="32">
        <f t="shared" si="731"/>
        <v>3022.15</v>
      </c>
      <c r="P2789" s="32">
        <f t="shared" si="732"/>
        <v>696.5299399999999</v>
      </c>
      <c r="Q2789">
        <v>745813</v>
      </c>
      <c r="R2789" t="s">
        <v>312</v>
      </c>
      <c r="S2789" t="s">
        <v>457</v>
      </c>
      <c r="T2789" t="str">
        <f t="shared" si="733"/>
        <v>VEN</v>
      </c>
      <c r="U2789" t="s">
        <v>437</v>
      </c>
      <c r="V2789" s="33">
        <f t="shared" si="734"/>
        <v>3784.32</v>
      </c>
      <c r="W2789">
        <f t="shared" si="735"/>
        <v>240</v>
      </c>
      <c r="X2789" s="33">
        <f t="shared" si="736"/>
        <v>3022.15</v>
      </c>
      <c r="Y2789" s="33">
        <f t="shared" si="737"/>
        <v>762.17</v>
      </c>
      <c r="Z2789" s="45">
        <f t="shared" si="738"/>
        <v>0.17137291243869437</v>
      </c>
      <c r="AA2789" s="33">
        <f t="shared" si="739"/>
        <v>648.5299399999999</v>
      </c>
      <c r="AB2789" s="45">
        <f t="shared" si="740"/>
        <v>0.21459224062339721</v>
      </c>
      <c r="AC2789" s="33">
        <f>IFERROR($X2789/VLOOKUP(CONCATENATE("USD",C2789),[1]GEINDICE!AR$1:AS$65536,2,0),"")</f>
        <v>539.34218510190237</v>
      </c>
      <c r="AD2789" s="33">
        <f>IFERROR($AA2789/VLOOKUP(CONCATENATE("USD",C2789),[1]GEINDICE!AR$1:AS$65536,2,0),"")</f>
        <v>115.73864796373627</v>
      </c>
      <c r="AE2789" s="33">
        <f>IFERROR($X2789/VLOOKUP(CONCATENATE("EUR",C2789),[1]GEINDICE!AR$1:AS$65536,2,0),"")</f>
        <v>470.21985032129578</v>
      </c>
      <c r="AF2789" s="33">
        <f>IFERROR($AA2789/VLOOKUP(CONCATENATE("EUR",C2789),[1]GEINDICE!AR$1:AS$65536,2,0),"")</f>
        <v>100.90553126604532</v>
      </c>
      <c r="AG2789" s="48" t="str">
        <f>VLOOKUP(E2789,[1]Apresentação!AW$1:AX$65536,2,0)</f>
        <v xml:space="preserve">                    2 - LEATHER AUXILIARIES</v>
      </c>
      <c r="AH2789" s="48" t="str">
        <f t="shared" si="741"/>
        <v xml:space="preserve">         5201000997 - SINCAL MSB BR</v>
      </c>
      <c r="AI2789" s="49" t="str">
        <f t="shared" si="742"/>
        <v xml:space="preserve">     L00016 - A BUHLER SA CURTUME</v>
      </c>
      <c r="AJ2789" t="str">
        <f t="shared" si="743"/>
        <v xml:space="preserve">     90 - SALES</v>
      </c>
      <c r="AK2789" t="str">
        <f t="shared" si="744"/>
        <v/>
      </c>
      <c r="AL2789">
        <f t="shared" si="745"/>
        <v>7</v>
      </c>
      <c r="AM2789" t="str">
        <f t="shared" si="746"/>
        <v>2025 7</v>
      </c>
      <c r="AN2789" t="str">
        <f t="shared" si="747"/>
        <v xml:space="preserve">A </v>
      </c>
    </row>
    <row r="2790" spans="1:40" x14ac:dyDescent="0.35">
      <c r="A2790">
        <v>84219</v>
      </c>
      <c r="B2790" t="s">
        <v>274</v>
      </c>
      <c r="C2790" s="31">
        <v>45943</v>
      </c>
      <c r="D2790" t="s">
        <v>373</v>
      </c>
      <c r="E2790" t="s">
        <v>374</v>
      </c>
      <c r="F2790" t="s">
        <v>638</v>
      </c>
      <c r="G2790" t="s">
        <v>639</v>
      </c>
      <c r="H2790" t="s">
        <v>949</v>
      </c>
      <c r="I2790" t="s">
        <v>950</v>
      </c>
      <c r="J2790">
        <v>120</v>
      </c>
      <c r="K2790">
        <v>2118.12</v>
      </c>
      <c r="L2790">
        <v>1170.79009</v>
      </c>
      <c r="M2790">
        <v>426.6</v>
      </c>
      <c r="N2790">
        <v>17.651</v>
      </c>
      <c r="O2790" s="32">
        <f t="shared" si="731"/>
        <v>1691.52</v>
      </c>
      <c r="P2790" s="32">
        <f t="shared" si="732"/>
        <v>520.72991000000002</v>
      </c>
      <c r="Q2790">
        <v>764200</v>
      </c>
      <c r="R2790" t="s">
        <v>312</v>
      </c>
      <c r="S2790" t="s">
        <v>457</v>
      </c>
      <c r="T2790" t="str">
        <f t="shared" si="733"/>
        <v>VEN</v>
      </c>
      <c r="U2790" t="s">
        <v>437</v>
      </c>
      <c r="V2790" s="33">
        <f t="shared" si="734"/>
        <v>2118.12</v>
      </c>
      <c r="W2790">
        <f t="shared" si="735"/>
        <v>120</v>
      </c>
      <c r="X2790" s="33">
        <f t="shared" si="736"/>
        <v>1691.52</v>
      </c>
      <c r="Y2790" s="33">
        <f t="shared" si="737"/>
        <v>426.6</v>
      </c>
      <c r="Z2790" s="45">
        <f t="shared" si="738"/>
        <v>0.234514527033407</v>
      </c>
      <c r="AA2790" s="33">
        <f t="shared" si="739"/>
        <v>496.72991000000002</v>
      </c>
      <c r="AB2790" s="45">
        <f t="shared" si="740"/>
        <v>0.29365890441732878</v>
      </c>
      <c r="AC2790" s="33">
        <f>IFERROR($X2790/VLOOKUP(CONCATENATE("USD",C2790),[1]GEINDICE!AR$1:AS$65536,2,0),"")</f>
        <v>309.63773819766055</v>
      </c>
      <c r="AD2790" s="33">
        <f>IFERROR($AA2790/VLOOKUP(CONCATENATE("USD",C2790),[1]GEINDICE!AR$1:AS$65536,2,0),"")</f>
        <v>90.927878965384679</v>
      </c>
      <c r="AE2790" s="33">
        <f>IFERROR($X2790/VLOOKUP(CONCATENATE("EUR",C2790),[1]GEINDICE!AR$1:AS$65536,2,0),"")</f>
        <v>267.4805104445042</v>
      </c>
      <c r="AF2790" s="33">
        <f>IFERROR($AA2790/VLOOKUP(CONCATENATE("EUR",C2790),[1]GEINDICE!AR$1:AS$65536,2,0),"")</f>
        <v>78.548033650120971</v>
      </c>
      <c r="AG2790" s="48" t="str">
        <f>VLOOKUP(E2790,[1]Apresentação!AW$1:AX$65536,2,0)</f>
        <v xml:space="preserve">                    2 - LEATHER AUXILIARIES</v>
      </c>
      <c r="AH2790" s="48" t="str">
        <f t="shared" si="741"/>
        <v xml:space="preserve">         5201000997 - SINCAL MSB BR</v>
      </c>
      <c r="AI2790" s="49" t="str">
        <f t="shared" si="742"/>
        <v xml:space="preserve">     L00032 - PARTNER INDUSTRIA E COMERCIO DE COUROS LTDA</v>
      </c>
      <c r="AJ2790" t="str">
        <f t="shared" si="743"/>
        <v xml:space="preserve">     90 - SALES</v>
      </c>
      <c r="AK2790" t="str">
        <f t="shared" si="744"/>
        <v/>
      </c>
      <c r="AL2790">
        <f t="shared" si="745"/>
        <v>10</v>
      </c>
      <c r="AM2790" t="str">
        <f t="shared" si="746"/>
        <v>2025 10</v>
      </c>
      <c r="AN2790" t="str">
        <f t="shared" si="747"/>
        <v xml:space="preserve">PARTNER </v>
      </c>
    </row>
    <row r="2791" spans="1:40" x14ac:dyDescent="0.35">
      <c r="A2791">
        <v>84627</v>
      </c>
      <c r="B2791" t="s">
        <v>274</v>
      </c>
      <c r="C2791" s="31">
        <v>45974</v>
      </c>
      <c r="D2791" t="s">
        <v>373</v>
      </c>
      <c r="E2791" t="s">
        <v>374</v>
      </c>
      <c r="F2791" t="s">
        <v>458</v>
      </c>
      <c r="G2791" t="s">
        <v>459</v>
      </c>
      <c r="H2791" t="s">
        <v>949</v>
      </c>
      <c r="I2791" t="s">
        <v>950</v>
      </c>
      <c r="J2791">
        <v>1000</v>
      </c>
      <c r="K2791">
        <v>16976.09</v>
      </c>
      <c r="L2791">
        <v>9756.5840399999997</v>
      </c>
      <c r="M2791">
        <v>3419.01</v>
      </c>
      <c r="N2791">
        <v>16.976089999999999</v>
      </c>
      <c r="O2791" s="32">
        <f t="shared" si="731"/>
        <v>13557.08</v>
      </c>
      <c r="P2791" s="32">
        <f t="shared" si="732"/>
        <v>3800.4959600000002</v>
      </c>
      <c r="Q2791">
        <v>767091</v>
      </c>
      <c r="R2791" t="s">
        <v>312</v>
      </c>
      <c r="S2791" t="s">
        <v>457</v>
      </c>
      <c r="T2791" t="str">
        <f t="shared" si="733"/>
        <v>VEN</v>
      </c>
      <c r="U2791" t="s">
        <v>437</v>
      </c>
      <c r="V2791" s="33">
        <f t="shared" si="734"/>
        <v>16976.09</v>
      </c>
      <c r="W2791">
        <f t="shared" si="735"/>
        <v>1000</v>
      </c>
      <c r="X2791" s="33">
        <f t="shared" si="736"/>
        <v>13557.08</v>
      </c>
      <c r="Y2791" s="33">
        <f t="shared" si="737"/>
        <v>3419.01</v>
      </c>
      <c r="Z2791" s="45">
        <f t="shared" si="738"/>
        <v>0.2120921814151551</v>
      </c>
      <c r="AA2791" s="33">
        <f t="shared" si="739"/>
        <v>3600.4959600000002</v>
      </c>
      <c r="AB2791" s="45">
        <f t="shared" si="740"/>
        <v>0.26558049078415119</v>
      </c>
      <c r="AC2791" s="33" t="str">
        <f>IFERROR($X2791/VLOOKUP(CONCATENATE("USD",C2791),[1]GEINDICE!AR$1:AS$65536,2,0),"")</f>
        <v/>
      </c>
      <c r="AD2791" s="33" t="str">
        <f>IFERROR($AA2791/VLOOKUP(CONCATENATE("USD",C2791),[1]GEINDICE!AR$1:AS$65536,2,0),"")</f>
        <v/>
      </c>
      <c r="AE2791" s="33" t="str">
        <f>IFERROR($X2791/VLOOKUP(CONCATENATE("EUR",C2791),[1]GEINDICE!AR$1:AS$65536,2,0),"")</f>
        <v/>
      </c>
      <c r="AF2791" s="33" t="str">
        <f>IFERROR($AA2791/VLOOKUP(CONCATENATE("EUR",C2791),[1]GEINDICE!AR$1:AS$65536,2,0),"")</f>
        <v/>
      </c>
      <c r="AG2791" s="48" t="str">
        <f>VLOOKUP(E2791,[1]Apresentação!AW$1:AX$65536,2,0)</f>
        <v xml:space="preserve">                    2 - LEATHER AUXILIARIES</v>
      </c>
      <c r="AH2791" s="48" t="str">
        <f t="shared" si="741"/>
        <v xml:space="preserve">         5201000997 - SINCAL MSB BR</v>
      </c>
      <c r="AI2791" s="49" t="str">
        <f t="shared" si="742"/>
        <v xml:space="preserve">     L00052 - CURTUME RUSAN LTDA</v>
      </c>
      <c r="AJ2791" t="str">
        <f t="shared" si="743"/>
        <v xml:space="preserve">     90 - SALES</v>
      </c>
      <c r="AK2791" t="str">
        <f t="shared" si="744"/>
        <v/>
      </c>
      <c r="AL2791">
        <f t="shared" si="745"/>
        <v>11</v>
      </c>
      <c r="AM2791" t="str">
        <f t="shared" si="746"/>
        <v>2025 11</v>
      </c>
      <c r="AN2791" t="str">
        <f t="shared" si="747"/>
        <v xml:space="preserve">CURTUME </v>
      </c>
    </row>
    <row r="2792" spans="1:40" x14ac:dyDescent="0.35">
      <c r="A2792">
        <v>83824</v>
      </c>
      <c r="B2792" t="s">
        <v>274</v>
      </c>
      <c r="C2792" s="31">
        <v>45911</v>
      </c>
      <c r="D2792" t="s">
        <v>373</v>
      </c>
      <c r="E2792" t="s">
        <v>374</v>
      </c>
      <c r="F2792" t="s">
        <v>638</v>
      </c>
      <c r="G2792" t="s">
        <v>639</v>
      </c>
      <c r="H2792" t="s">
        <v>949</v>
      </c>
      <c r="I2792" t="s">
        <v>950</v>
      </c>
      <c r="J2792">
        <v>120</v>
      </c>
      <c r="K2792">
        <v>2118.12</v>
      </c>
      <c r="L2792">
        <v>1179.1935000000001</v>
      </c>
      <c r="M2792">
        <v>426.6</v>
      </c>
      <c r="N2792">
        <v>17.651</v>
      </c>
      <c r="O2792" s="32">
        <f t="shared" si="731"/>
        <v>1691.52</v>
      </c>
      <c r="P2792" s="32">
        <f t="shared" si="732"/>
        <v>512.3264999999999</v>
      </c>
      <c r="Q2792">
        <v>761179</v>
      </c>
      <c r="R2792" t="s">
        <v>312</v>
      </c>
      <c r="S2792" t="s">
        <v>457</v>
      </c>
      <c r="T2792" t="str">
        <f t="shared" si="733"/>
        <v>VEN</v>
      </c>
      <c r="U2792" t="s">
        <v>437</v>
      </c>
      <c r="V2792" s="33">
        <f t="shared" si="734"/>
        <v>2118.12</v>
      </c>
      <c r="W2792">
        <f t="shared" si="735"/>
        <v>120</v>
      </c>
      <c r="X2792" s="33">
        <f t="shared" si="736"/>
        <v>1691.52</v>
      </c>
      <c r="Y2792" s="33">
        <f t="shared" si="737"/>
        <v>426.6</v>
      </c>
      <c r="Z2792" s="45">
        <f t="shared" si="738"/>
        <v>0.23054713613959546</v>
      </c>
      <c r="AA2792" s="33">
        <f t="shared" si="739"/>
        <v>488.3264999999999</v>
      </c>
      <c r="AB2792" s="45">
        <f t="shared" si="740"/>
        <v>0.28869094069239493</v>
      </c>
      <c r="AC2792" s="33">
        <f>IFERROR($X2792/VLOOKUP(CONCATENATE("USD",C2792),[1]GEINDICE!AR$1:AS$65536,2,0),"")</f>
        <v>314.07033309814693</v>
      </c>
      <c r="AD2792" s="33">
        <f>IFERROR($AA2792/VLOOKUP(CONCATENATE("USD",C2792),[1]GEINDICE!AR$1:AS$65536,2,0),"")</f>
        <v>90.669259905677862</v>
      </c>
      <c r="AE2792" s="33">
        <f>IFERROR($X2792/VLOOKUP(CONCATENATE("EUR",C2792),[1]GEINDICE!AR$1:AS$65536,2,0),"")</f>
        <v>267.67945309532848</v>
      </c>
      <c r="AF2792" s="33">
        <f>IFERROR($AA2792/VLOOKUP(CONCATENATE("EUR",C2792),[1]GEINDICE!AR$1:AS$65536,2,0),"")</f>
        <v>77.276633118116195</v>
      </c>
      <c r="AG2792" s="48" t="str">
        <f>VLOOKUP(E2792,[1]Apresentação!AW$1:AX$65536,2,0)</f>
        <v xml:space="preserve">                    2 - LEATHER AUXILIARIES</v>
      </c>
      <c r="AH2792" s="48" t="str">
        <f t="shared" si="741"/>
        <v xml:space="preserve">         5201000997 - SINCAL MSB BR</v>
      </c>
      <c r="AI2792" s="49" t="str">
        <f t="shared" si="742"/>
        <v xml:space="preserve">     L00032 - PARTNER INDUSTRIA E COMERCIO DE COUROS LTDA</v>
      </c>
      <c r="AJ2792" t="str">
        <f t="shared" si="743"/>
        <v xml:space="preserve">     90 - SALES</v>
      </c>
      <c r="AK2792" t="str">
        <f t="shared" si="744"/>
        <v/>
      </c>
      <c r="AL2792">
        <f t="shared" si="745"/>
        <v>9</v>
      </c>
      <c r="AM2792" t="str">
        <f t="shared" si="746"/>
        <v>2025 9</v>
      </c>
      <c r="AN2792" t="str">
        <f t="shared" si="747"/>
        <v xml:space="preserve">PARTNER </v>
      </c>
    </row>
    <row r="2793" spans="1:40" x14ac:dyDescent="0.35">
      <c r="A2793">
        <v>83618</v>
      </c>
      <c r="B2793" t="s">
        <v>274</v>
      </c>
      <c r="C2793" s="31">
        <v>45891</v>
      </c>
      <c r="D2793" t="s">
        <v>373</v>
      </c>
      <c r="E2793" t="s">
        <v>374</v>
      </c>
      <c r="F2793" t="s">
        <v>638</v>
      </c>
      <c r="G2793" t="s">
        <v>639</v>
      </c>
      <c r="H2793" t="s">
        <v>949</v>
      </c>
      <c r="I2793" t="s">
        <v>950</v>
      </c>
      <c r="J2793">
        <v>120</v>
      </c>
      <c r="K2793">
        <v>2118.12</v>
      </c>
      <c r="L2793">
        <v>1179.1417899999999</v>
      </c>
      <c r="M2793">
        <v>426.6</v>
      </c>
      <c r="N2793">
        <v>17.651</v>
      </c>
      <c r="O2793" s="32">
        <f t="shared" si="731"/>
        <v>1691.52</v>
      </c>
      <c r="P2793" s="32">
        <f t="shared" si="732"/>
        <v>512.37821000000008</v>
      </c>
      <c r="Q2793">
        <v>759588</v>
      </c>
      <c r="R2793" t="s">
        <v>312</v>
      </c>
      <c r="S2793" t="s">
        <v>457</v>
      </c>
      <c r="T2793" t="str">
        <f t="shared" si="733"/>
        <v>VEN</v>
      </c>
      <c r="U2793" t="s">
        <v>437</v>
      </c>
      <c r="V2793" s="33">
        <f t="shared" si="734"/>
        <v>2118.12</v>
      </c>
      <c r="W2793">
        <f t="shared" si="735"/>
        <v>120</v>
      </c>
      <c r="X2793" s="33">
        <f t="shared" si="736"/>
        <v>1691.52</v>
      </c>
      <c r="Y2793" s="33">
        <f t="shared" si="737"/>
        <v>426.6</v>
      </c>
      <c r="Z2793" s="45">
        <f t="shared" si="738"/>
        <v>0.23057154929843451</v>
      </c>
      <c r="AA2793" s="33">
        <f t="shared" si="739"/>
        <v>488.37821000000008</v>
      </c>
      <c r="AB2793" s="45">
        <f t="shared" si="740"/>
        <v>0.28872151083049569</v>
      </c>
      <c r="AC2793" s="33">
        <f>IFERROR($X2793/VLOOKUP(CONCATENATE("USD",C2793),[1]GEINDICE!AR$1:AS$65536,2,0),"")</f>
        <v>310.98690983968226</v>
      </c>
      <c r="AD2793" s="33">
        <f>IFERROR($AA2793/VLOOKUP(CONCATENATE("USD",C2793),[1]GEINDICE!AR$1:AS$65536,2,0),"")</f>
        <v>89.788610457420219</v>
      </c>
      <c r="AE2793" s="33">
        <f>IFERROR($X2793/VLOOKUP(CONCATENATE("EUR",C2793),[1]GEINDICE!AR$1:AS$65536,2,0),"")</f>
        <v>265.50722817812238</v>
      </c>
      <c r="AF2793" s="33">
        <f>IFERROR($AA2793/VLOOKUP(CONCATENATE("EUR",C2793),[1]GEINDICE!AR$1:AS$65536,2,0),"")</f>
        <v>76.657648056004646</v>
      </c>
      <c r="AG2793" s="48" t="str">
        <f>VLOOKUP(E2793,[1]Apresentação!AW$1:AX$65536,2,0)</f>
        <v xml:space="preserve">                    2 - LEATHER AUXILIARIES</v>
      </c>
      <c r="AH2793" s="48" t="str">
        <f t="shared" si="741"/>
        <v xml:space="preserve">         5201000997 - SINCAL MSB BR</v>
      </c>
      <c r="AI2793" s="49" t="str">
        <f t="shared" si="742"/>
        <v xml:space="preserve">     L00032 - PARTNER INDUSTRIA E COMERCIO DE COUROS LTDA</v>
      </c>
      <c r="AJ2793" t="str">
        <f t="shared" si="743"/>
        <v xml:space="preserve">     90 - SALES</v>
      </c>
      <c r="AK2793" t="str">
        <f t="shared" si="744"/>
        <v/>
      </c>
      <c r="AL2793">
        <f t="shared" si="745"/>
        <v>8</v>
      </c>
      <c r="AM2793" t="str">
        <f t="shared" si="746"/>
        <v>2025 8</v>
      </c>
      <c r="AN2793" t="str">
        <f t="shared" si="747"/>
        <v xml:space="preserve">PARTNER </v>
      </c>
    </row>
    <row r="2794" spans="1:40" x14ac:dyDescent="0.35">
      <c r="A2794">
        <v>83752</v>
      </c>
      <c r="B2794" t="s">
        <v>274</v>
      </c>
      <c r="C2794" s="31">
        <v>45903</v>
      </c>
      <c r="D2794" t="s">
        <v>373</v>
      </c>
      <c r="E2794" t="s">
        <v>374</v>
      </c>
      <c r="F2794" t="s">
        <v>638</v>
      </c>
      <c r="G2794" t="s">
        <v>639</v>
      </c>
      <c r="H2794" t="s">
        <v>949</v>
      </c>
      <c r="I2794" t="s">
        <v>950</v>
      </c>
      <c r="J2794">
        <v>120</v>
      </c>
      <c r="K2794">
        <v>2118.12</v>
      </c>
      <c r="L2794">
        <v>1179.1935000000001</v>
      </c>
      <c r="M2794">
        <v>426.6</v>
      </c>
      <c r="N2794">
        <v>17.651</v>
      </c>
      <c r="O2794" s="32">
        <f t="shared" si="731"/>
        <v>1691.52</v>
      </c>
      <c r="P2794" s="32">
        <f t="shared" si="732"/>
        <v>512.3264999999999</v>
      </c>
      <c r="Q2794">
        <v>760540</v>
      </c>
      <c r="R2794" t="s">
        <v>312</v>
      </c>
      <c r="S2794" t="s">
        <v>457</v>
      </c>
      <c r="T2794" t="str">
        <f t="shared" si="733"/>
        <v>VEN</v>
      </c>
      <c r="U2794" t="s">
        <v>437</v>
      </c>
      <c r="V2794" s="33">
        <f t="shared" si="734"/>
        <v>2118.12</v>
      </c>
      <c r="W2794">
        <f t="shared" si="735"/>
        <v>120</v>
      </c>
      <c r="X2794" s="33">
        <f t="shared" si="736"/>
        <v>1691.52</v>
      </c>
      <c r="Y2794" s="33">
        <f t="shared" si="737"/>
        <v>426.6</v>
      </c>
      <c r="Z2794" s="45">
        <f t="shared" si="738"/>
        <v>0.23054713613959546</v>
      </c>
      <c r="AA2794" s="33">
        <f t="shared" si="739"/>
        <v>488.3264999999999</v>
      </c>
      <c r="AB2794" s="45">
        <f t="shared" si="740"/>
        <v>0.28869094069239493</v>
      </c>
      <c r="AC2794" s="33">
        <f>IFERROR($X2794/VLOOKUP(CONCATENATE("USD",C2794),[1]GEINDICE!AR$1:AS$65536,2,0),"")</f>
        <v>310.45608883178858</v>
      </c>
      <c r="AD2794" s="33">
        <f>IFERROR($AA2794/VLOOKUP(CONCATENATE("USD",C2794),[1]GEINDICE!AR$1:AS$65536,2,0),"")</f>
        <v>89.625860328530763</v>
      </c>
      <c r="AE2794" s="33">
        <f>IFERROR($X2794/VLOOKUP(CONCATENATE("EUR",C2794),[1]GEINDICE!AR$1:AS$65536,2,0),"")</f>
        <v>265.89119260575006</v>
      </c>
      <c r="AF2794" s="33">
        <f>IFERROR($AA2794/VLOOKUP(CONCATENATE("EUR",C2794),[1]GEINDICE!AR$1:AS$65536,2,0),"")</f>
        <v>76.76037851517674</v>
      </c>
      <c r="AG2794" s="48" t="str">
        <f>VLOOKUP(E2794,[1]Apresentação!AW$1:AX$65536,2,0)</f>
        <v xml:space="preserve">                    2 - LEATHER AUXILIARIES</v>
      </c>
      <c r="AH2794" s="48" t="str">
        <f t="shared" si="741"/>
        <v xml:space="preserve">         5201000997 - SINCAL MSB BR</v>
      </c>
      <c r="AI2794" s="49" t="str">
        <f t="shared" si="742"/>
        <v xml:space="preserve">     L00032 - PARTNER INDUSTRIA E COMERCIO DE COUROS LTDA</v>
      </c>
      <c r="AJ2794" t="str">
        <f t="shared" si="743"/>
        <v xml:space="preserve">     90 - SALES</v>
      </c>
      <c r="AK2794" t="str">
        <f t="shared" si="744"/>
        <v/>
      </c>
      <c r="AL2794">
        <f t="shared" si="745"/>
        <v>9</v>
      </c>
      <c r="AM2794" t="str">
        <f t="shared" si="746"/>
        <v>2025 9</v>
      </c>
      <c r="AN2794" t="str">
        <f t="shared" si="747"/>
        <v xml:space="preserve">PARTNER </v>
      </c>
    </row>
    <row r="2795" spans="1:40" x14ac:dyDescent="0.35">
      <c r="A2795">
        <v>82671</v>
      </c>
      <c r="B2795" t="s">
        <v>274</v>
      </c>
      <c r="C2795" s="31">
        <v>45814</v>
      </c>
      <c r="D2795" t="s">
        <v>373</v>
      </c>
      <c r="E2795" t="s">
        <v>374</v>
      </c>
      <c r="F2795" t="s">
        <v>640</v>
      </c>
      <c r="G2795" t="s">
        <v>641</v>
      </c>
      <c r="H2795" t="s">
        <v>949</v>
      </c>
      <c r="I2795" t="s">
        <v>950</v>
      </c>
      <c r="J2795">
        <v>120</v>
      </c>
      <c r="K2795">
        <v>2118.12</v>
      </c>
      <c r="L2795">
        <v>1112.0636300000001</v>
      </c>
      <c r="M2795">
        <v>426.6</v>
      </c>
      <c r="N2795">
        <v>17.651</v>
      </c>
      <c r="O2795" s="32">
        <f t="shared" si="731"/>
        <v>1691.52</v>
      </c>
      <c r="P2795" s="32">
        <f t="shared" si="732"/>
        <v>579.45636999999988</v>
      </c>
      <c r="Q2795">
        <v>740645</v>
      </c>
      <c r="R2795" t="s">
        <v>312</v>
      </c>
      <c r="S2795" t="s">
        <v>457</v>
      </c>
      <c r="T2795" t="str">
        <f t="shared" si="733"/>
        <v>VEN</v>
      </c>
      <c r="U2795" t="s">
        <v>437</v>
      </c>
      <c r="V2795" s="33">
        <f t="shared" si="734"/>
        <v>2118.12</v>
      </c>
      <c r="W2795">
        <f t="shared" si="735"/>
        <v>120</v>
      </c>
      <c r="X2795" s="33">
        <f t="shared" si="736"/>
        <v>1691.52</v>
      </c>
      <c r="Y2795" s="33">
        <f t="shared" si="737"/>
        <v>426.6</v>
      </c>
      <c r="Z2795" s="45">
        <f t="shared" si="738"/>
        <v>0.26224027439427411</v>
      </c>
      <c r="AA2795" s="33">
        <f t="shared" si="739"/>
        <v>555.45636999999988</v>
      </c>
      <c r="AB2795" s="45">
        <f t="shared" si="740"/>
        <v>0.32837706323306842</v>
      </c>
      <c r="AC2795" s="33">
        <f>IFERROR($X2795/VLOOKUP(CONCATENATE("USD",C2795),[1]GEINDICE!AR$1:AS$65536,2,0),"")</f>
        <v>302.34328918440661</v>
      </c>
      <c r="AD2795" s="33">
        <f>IFERROR($AA2795/VLOOKUP(CONCATENATE("USD",C2795),[1]GEINDICE!AR$1:AS$65536,2,0),"")</f>
        <v>99.282601390601783</v>
      </c>
      <c r="AE2795" s="33">
        <f>IFERROR($X2795/VLOOKUP(CONCATENATE("EUR",C2795),[1]GEINDICE!AR$1:AS$65536,2,0),"")</f>
        <v>265.2823737904427</v>
      </c>
      <c r="AF2795" s="33">
        <f>IFERROR($AA2795/VLOOKUP(CONCATENATE("EUR",C2795),[1]GEINDICE!AR$1:AS$65536,2,0),"")</f>
        <v>87.112646832802696</v>
      </c>
      <c r="AG2795" s="48" t="str">
        <f>VLOOKUP(E2795,[1]Apresentação!AW$1:AX$65536,2,0)</f>
        <v xml:space="preserve">                    2 - LEATHER AUXILIARIES</v>
      </c>
      <c r="AH2795" s="48" t="str">
        <f t="shared" si="741"/>
        <v xml:space="preserve">         5201000997 - SINCAL MSB BR</v>
      </c>
      <c r="AI2795" s="49" t="str">
        <f t="shared" si="742"/>
        <v xml:space="preserve">     L00079 - BABY LEATHER IND E COM DE COUROS LTDA</v>
      </c>
      <c r="AJ2795" t="str">
        <f t="shared" si="743"/>
        <v xml:space="preserve">     90 - SALES</v>
      </c>
      <c r="AK2795" t="str">
        <f t="shared" si="744"/>
        <v/>
      </c>
      <c r="AL2795">
        <f t="shared" si="745"/>
        <v>6</v>
      </c>
      <c r="AM2795" t="str">
        <f t="shared" si="746"/>
        <v>2025 6</v>
      </c>
      <c r="AN2795" t="str">
        <f t="shared" si="747"/>
        <v xml:space="preserve">BABY </v>
      </c>
    </row>
    <row r="2796" spans="1:40" x14ac:dyDescent="0.35">
      <c r="A2796">
        <v>83224</v>
      </c>
      <c r="B2796" t="s">
        <v>274</v>
      </c>
      <c r="C2796" s="31">
        <v>45861</v>
      </c>
      <c r="D2796" t="s">
        <v>373</v>
      </c>
      <c r="E2796" t="s">
        <v>374</v>
      </c>
      <c r="F2796" t="s">
        <v>642</v>
      </c>
      <c r="G2796" t="s">
        <v>643</v>
      </c>
      <c r="H2796" t="s">
        <v>949</v>
      </c>
      <c r="I2796" t="s">
        <v>950</v>
      </c>
      <c r="J2796">
        <v>120</v>
      </c>
      <c r="K2796">
        <v>2088.6</v>
      </c>
      <c r="L2796">
        <v>1142.6043299999999</v>
      </c>
      <c r="M2796">
        <v>420.65</v>
      </c>
      <c r="N2796">
        <v>17.405000000000001</v>
      </c>
      <c r="O2796" s="32">
        <f t="shared" si="731"/>
        <v>1667.9499999999998</v>
      </c>
      <c r="P2796" s="32">
        <f t="shared" si="732"/>
        <v>525.34566999999993</v>
      </c>
      <c r="Q2796">
        <v>744601</v>
      </c>
      <c r="R2796" t="s">
        <v>312</v>
      </c>
      <c r="S2796" t="s">
        <v>457</v>
      </c>
      <c r="T2796" t="str">
        <f t="shared" si="733"/>
        <v>VEN</v>
      </c>
      <c r="U2796" t="s">
        <v>437</v>
      </c>
      <c r="V2796" s="33">
        <f t="shared" si="734"/>
        <v>2088.6</v>
      </c>
      <c r="W2796">
        <f t="shared" si="735"/>
        <v>120</v>
      </c>
      <c r="X2796" s="33">
        <f t="shared" si="736"/>
        <v>1667.9499999999998</v>
      </c>
      <c r="Y2796" s="33">
        <f t="shared" si="737"/>
        <v>420.65</v>
      </c>
      <c r="Z2796" s="45">
        <f t="shared" si="738"/>
        <v>0.24003910274825238</v>
      </c>
      <c r="AA2796" s="33">
        <f t="shared" si="739"/>
        <v>501.34566999999993</v>
      </c>
      <c r="AB2796" s="45">
        <f t="shared" si="740"/>
        <v>0.3005759585119458</v>
      </c>
      <c r="AC2796" s="33">
        <f>IFERROR($X2796/VLOOKUP(CONCATENATE("USD",C2796),[1]GEINDICE!AR$1:AS$65536,2,0),"")</f>
        <v>300.33131065775967</v>
      </c>
      <c r="AD2796" s="33">
        <f>IFERROR($AA2796/VLOOKUP(CONCATENATE("USD",C2796),[1]GEINDICE!AR$1:AS$65536,2,0),"")</f>
        <v>90.272371572105072</v>
      </c>
      <c r="AE2796" s="33">
        <f>IFERROR($X2796/VLOOKUP(CONCATENATE("EUR",C2796),[1]GEINDICE!AR$1:AS$65536,2,0),"")</f>
        <v>255.66762212786827</v>
      </c>
      <c r="AF2796" s="33">
        <f>IFERROR($AA2796/VLOOKUP(CONCATENATE("EUR",C2796),[1]GEINDICE!AR$1:AS$65536,2,0),"")</f>
        <v>76.847540581553957</v>
      </c>
      <c r="AG2796" s="48" t="str">
        <f>VLOOKUP(E2796,[1]Apresentação!AW$1:AX$65536,2,0)</f>
        <v xml:space="preserve">                    2 - LEATHER AUXILIARIES</v>
      </c>
      <c r="AH2796" s="48" t="str">
        <f t="shared" si="741"/>
        <v xml:space="preserve">         5201000997 - SINCAL MSB BR</v>
      </c>
      <c r="AI2796" s="49" t="str">
        <f t="shared" si="742"/>
        <v xml:space="preserve">     L00281 - ICL BENEFICIAMENTO DE COUROS LTDA.</v>
      </c>
      <c r="AJ2796" t="str">
        <f t="shared" si="743"/>
        <v xml:space="preserve">     90 - SALES</v>
      </c>
      <c r="AK2796" t="str">
        <f t="shared" si="744"/>
        <v/>
      </c>
      <c r="AL2796">
        <f t="shared" si="745"/>
        <v>7</v>
      </c>
      <c r="AM2796" t="str">
        <f t="shared" si="746"/>
        <v>2025 7</v>
      </c>
      <c r="AN2796" t="str">
        <f t="shared" si="747"/>
        <v xml:space="preserve">ICL </v>
      </c>
    </row>
    <row r="2797" spans="1:40" x14ac:dyDescent="0.35">
      <c r="A2797">
        <v>83231</v>
      </c>
      <c r="B2797" t="s">
        <v>274</v>
      </c>
      <c r="C2797" s="31">
        <v>45861</v>
      </c>
      <c r="D2797" t="s">
        <v>373</v>
      </c>
      <c r="E2797" t="s">
        <v>374</v>
      </c>
      <c r="F2797" t="s">
        <v>797</v>
      </c>
      <c r="G2797" t="s">
        <v>798</v>
      </c>
      <c r="H2797" t="s">
        <v>949</v>
      </c>
      <c r="I2797" t="s">
        <v>950</v>
      </c>
      <c r="J2797">
        <v>120</v>
      </c>
      <c r="K2797">
        <v>2089.7600000000002</v>
      </c>
      <c r="L2797">
        <v>1142.6043299999999</v>
      </c>
      <c r="M2797">
        <v>420.87</v>
      </c>
      <c r="N2797">
        <v>17.414629999999999</v>
      </c>
      <c r="O2797" s="32">
        <f t="shared" si="731"/>
        <v>1668.8900000000003</v>
      </c>
      <c r="P2797" s="32">
        <f t="shared" si="732"/>
        <v>526.28567000000044</v>
      </c>
      <c r="Q2797">
        <v>744648</v>
      </c>
      <c r="R2797" t="s">
        <v>312</v>
      </c>
      <c r="S2797" t="s">
        <v>457</v>
      </c>
      <c r="T2797" t="str">
        <f t="shared" si="733"/>
        <v>VEN</v>
      </c>
      <c r="U2797" t="s">
        <v>437</v>
      </c>
      <c r="V2797" s="33">
        <f t="shared" si="734"/>
        <v>2089.7600000000002</v>
      </c>
      <c r="W2797">
        <f t="shared" si="735"/>
        <v>120</v>
      </c>
      <c r="X2797" s="33">
        <f t="shared" si="736"/>
        <v>1668.8900000000003</v>
      </c>
      <c r="Y2797" s="33">
        <f t="shared" si="737"/>
        <v>420.87</v>
      </c>
      <c r="Z2797" s="45">
        <f t="shared" si="738"/>
        <v>0.24035567242171368</v>
      </c>
      <c r="AA2797" s="33">
        <f t="shared" si="739"/>
        <v>502.28567000000044</v>
      </c>
      <c r="AB2797" s="45">
        <f t="shared" si="740"/>
        <v>0.30096990814253805</v>
      </c>
      <c r="AC2797" s="33">
        <f>IFERROR($X2797/VLOOKUP(CONCATENATE("USD",C2797),[1]GEINDICE!AR$1:AS$65536,2,0),"")</f>
        <v>300.50056718944131</v>
      </c>
      <c r="AD2797" s="33">
        <f>IFERROR($AA2797/VLOOKUP(CONCATENATE("USD",C2797),[1]GEINDICE!AR$1:AS$65536,2,0),"")</f>
        <v>90.441628103786741</v>
      </c>
      <c r="AE2797" s="33">
        <f>IFERROR($X2797/VLOOKUP(CONCATENATE("EUR",C2797),[1]GEINDICE!AR$1:AS$65536,2,0),"")</f>
        <v>255.81170772084187</v>
      </c>
      <c r="AF2797" s="33">
        <f>IFERROR($AA2797/VLOOKUP(CONCATENATE("EUR",C2797),[1]GEINDICE!AR$1:AS$65536,2,0),"")</f>
        <v>76.991626174527568</v>
      </c>
      <c r="AG2797" s="48" t="str">
        <f>VLOOKUP(E2797,[1]Apresentação!AW$1:AX$65536,2,0)</f>
        <v xml:space="preserve">                    2 - LEATHER AUXILIARIES</v>
      </c>
      <c r="AH2797" s="48" t="str">
        <f t="shared" si="741"/>
        <v xml:space="preserve">         5201000997 - SINCAL MSB BR</v>
      </c>
      <c r="AI2797" s="49" t="str">
        <f t="shared" si="742"/>
        <v xml:space="preserve">     L00494 - COURO E ARTE CURTIMENTO E TAPECARIA LTDA</v>
      </c>
      <c r="AJ2797" t="str">
        <f t="shared" si="743"/>
        <v xml:space="preserve">     90 - SALES</v>
      </c>
      <c r="AK2797" t="str">
        <f t="shared" si="744"/>
        <v/>
      </c>
      <c r="AL2797">
        <f t="shared" si="745"/>
        <v>7</v>
      </c>
      <c r="AM2797" t="str">
        <f t="shared" si="746"/>
        <v>2025 7</v>
      </c>
      <c r="AN2797" t="str">
        <f t="shared" si="747"/>
        <v xml:space="preserve">COURO </v>
      </c>
    </row>
    <row r="2798" spans="1:40" x14ac:dyDescent="0.35">
      <c r="A2798">
        <v>82402</v>
      </c>
      <c r="B2798" t="s">
        <v>274</v>
      </c>
      <c r="C2798" s="31">
        <v>45791</v>
      </c>
      <c r="D2798" t="s">
        <v>373</v>
      </c>
      <c r="E2798" t="s">
        <v>374</v>
      </c>
      <c r="F2798" t="s">
        <v>732</v>
      </c>
      <c r="G2798" t="s">
        <v>733</v>
      </c>
      <c r="H2798" t="s">
        <v>949</v>
      </c>
      <c r="I2798" t="s">
        <v>950</v>
      </c>
      <c r="J2798">
        <v>120</v>
      </c>
      <c r="K2798">
        <v>2242.44</v>
      </c>
      <c r="L2798">
        <v>1142.77844</v>
      </c>
      <c r="M2798">
        <v>451.62</v>
      </c>
      <c r="N2798">
        <v>18.687000000000001</v>
      </c>
      <c r="O2798" s="32">
        <f t="shared" si="731"/>
        <v>1790.8200000000002</v>
      </c>
      <c r="P2798" s="32">
        <f t="shared" si="732"/>
        <v>648.04156000000012</v>
      </c>
      <c r="Q2798">
        <v>738641</v>
      </c>
      <c r="R2798" t="s">
        <v>312</v>
      </c>
      <c r="S2798" t="s">
        <v>457</v>
      </c>
      <c r="T2798" t="str">
        <f t="shared" si="733"/>
        <v>VEN</v>
      </c>
      <c r="U2798" t="s">
        <v>437</v>
      </c>
      <c r="V2798" s="33">
        <f t="shared" si="734"/>
        <v>2242.44</v>
      </c>
      <c r="W2798">
        <f t="shared" si="735"/>
        <v>120</v>
      </c>
      <c r="X2798" s="33">
        <f t="shared" si="736"/>
        <v>1790.8200000000002</v>
      </c>
      <c r="Y2798" s="33">
        <f t="shared" si="737"/>
        <v>451.62</v>
      </c>
      <c r="Z2798" s="45">
        <f t="shared" si="738"/>
        <v>0.27828684825457989</v>
      </c>
      <c r="AA2798" s="33">
        <f t="shared" si="739"/>
        <v>624.04156000000012</v>
      </c>
      <c r="AB2798" s="45">
        <f t="shared" si="740"/>
        <v>0.34846693693391856</v>
      </c>
      <c r="AC2798" s="33">
        <f>IFERROR($X2798/VLOOKUP(CONCATENATE("USD",C2798),[1]GEINDICE!AR$1:AS$65536,2,0),"")</f>
        <v>319.21925133689842</v>
      </c>
      <c r="AD2798" s="33">
        <f>IFERROR($AA2798/VLOOKUP(CONCATENATE("USD",C2798),[1]GEINDICE!AR$1:AS$65536,2,0),"")</f>
        <v>111.23735472370768</v>
      </c>
      <c r="AE2798" s="33">
        <f>IFERROR($X2798/VLOOKUP(CONCATENATE("EUR",C2798),[1]GEINDICE!AR$1:AS$65536,2,0),"")</f>
        <v>284.86304202589639</v>
      </c>
      <c r="AF2798" s="33">
        <f>IFERROR($AA2798/VLOOKUP(CONCATENATE("EUR",C2798),[1]GEINDICE!AR$1:AS$65536,2,0),"")</f>
        <v>99.265351700442224</v>
      </c>
      <c r="AG2798" s="48" t="str">
        <f>VLOOKUP(E2798,[1]Apresentação!AW$1:AX$65536,2,0)</f>
        <v xml:space="preserve">                    2 - LEATHER AUXILIARIES</v>
      </c>
      <c r="AH2798" s="48" t="str">
        <f t="shared" si="741"/>
        <v xml:space="preserve">         5201000997 - SINCAL MSB BR</v>
      </c>
      <c r="AI2798" s="49" t="str">
        <f t="shared" si="742"/>
        <v xml:space="preserve">     L00157 - COUROVALE INDUSTRIA DE COUROS LTDA</v>
      </c>
      <c r="AJ2798" t="str">
        <f t="shared" si="743"/>
        <v xml:space="preserve">     90 - SALES</v>
      </c>
      <c r="AK2798" t="str">
        <f t="shared" si="744"/>
        <v/>
      </c>
      <c r="AL2798">
        <f t="shared" si="745"/>
        <v>5</v>
      </c>
      <c r="AM2798" t="str">
        <f t="shared" si="746"/>
        <v>2025 5</v>
      </c>
      <c r="AN2798" t="str">
        <f t="shared" si="747"/>
        <v xml:space="preserve">COUROVALE </v>
      </c>
    </row>
    <row r="2799" spans="1:40" x14ac:dyDescent="0.35">
      <c r="A2799">
        <v>82425</v>
      </c>
      <c r="B2799" t="s">
        <v>274</v>
      </c>
      <c r="C2799" s="31">
        <v>45792</v>
      </c>
      <c r="D2799" t="s">
        <v>373</v>
      </c>
      <c r="E2799" t="s">
        <v>374</v>
      </c>
      <c r="F2799" t="s">
        <v>447</v>
      </c>
      <c r="G2799" t="s">
        <v>448</v>
      </c>
      <c r="H2799" t="s">
        <v>949</v>
      </c>
      <c r="I2799" t="s">
        <v>950</v>
      </c>
      <c r="J2799">
        <v>240</v>
      </c>
      <c r="K2799">
        <v>3784.32</v>
      </c>
      <c r="L2799">
        <v>2285.5568899999998</v>
      </c>
      <c r="M2799">
        <v>762.17</v>
      </c>
      <c r="N2799">
        <v>15.768000000000001</v>
      </c>
      <c r="O2799" s="32">
        <f t="shared" si="731"/>
        <v>3022.15</v>
      </c>
      <c r="P2799" s="32">
        <f t="shared" si="732"/>
        <v>736.59311000000025</v>
      </c>
      <c r="Q2799">
        <v>738814</v>
      </c>
      <c r="R2799" t="s">
        <v>312</v>
      </c>
      <c r="S2799" t="s">
        <v>457</v>
      </c>
      <c r="T2799" t="str">
        <f t="shared" si="733"/>
        <v>VEN</v>
      </c>
      <c r="U2799" t="s">
        <v>437</v>
      </c>
      <c r="V2799" s="33">
        <f t="shared" si="734"/>
        <v>3784.32</v>
      </c>
      <c r="W2799">
        <f t="shared" si="735"/>
        <v>240</v>
      </c>
      <c r="X2799" s="33">
        <f t="shared" si="736"/>
        <v>3022.15</v>
      </c>
      <c r="Y2799" s="33">
        <f t="shared" si="737"/>
        <v>762.17</v>
      </c>
      <c r="Z2799" s="45">
        <f t="shared" si="738"/>
        <v>0.18195953566294612</v>
      </c>
      <c r="AA2799" s="33">
        <f t="shared" si="739"/>
        <v>688.59311000000025</v>
      </c>
      <c r="AB2799" s="45">
        <f t="shared" si="740"/>
        <v>0.2278487533709446</v>
      </c>
      <c r="AC2799" s="33">
        <f>IFERROR($X2799/VLOOKUP(CONCATENATE("USD",C2799),[1]GEINDICE!AR$1:AS$65536,2,0),"")</f>
        <v>536.52712682857543</v>
      </c>
      <c r="AD2799" s="33">
        <f>IFERROR($AA2799/VLOOKUP(CONCATENATE("USD",C2799),[1]GEINDICE!AR$1:AS$65536,2,0),"")</f>
        <v>122.24703699758561</v>
      </c>
      <c r="AE2799" s="33">
        <f>IFERROR($X2799/VLOOKUP(CONCATENATE("EUR",C2799),[1]GEINDICE!AR$1:AS$65536,2,0),"")</f>
        <v>479.51606505355016</v>
      </c>
      <c r="AF2799" s="33">
        <f>IFERROR($AA2799/VLOOKUP(CONCATENATE("EUR",C2799),[1]GEINDICE!AR$1:AS$65536,2,0),"")</f>
        <v>109.25713764379218</v>
      </c>
      <c r="AG2799" s="48" t="str">
        <f>VLOOKUP(E2799,[1]Apresentação!AW$1:AX$65536,2,0)</f>
        <v xml:space="preserve">                    2 - LEATHER AUXILIARIES</v>
      </c>
      <c r="AH2799" s="48" t="str">
        <f t="shared" si="741"/>
        <v xml:space="preserve">         5201000997 - SINCAL MSB BR</v>
      </c>
      <c r="AI2799" s="49" t="str">
        <f t="shared" si="742"/>
        <v xml:space="preserve">     L00016 - A BUHLER SA CURTUME</v>
      </c>
      <c r="AJ2799" t="str">
        <f t="shared" si="743"/>
        <v xml:space="preserve">     90 - SALES</v>
      </c>
      <c r="AK2799" t="str">
        <f t="shared" si="744"/>
        <v/>
      </c>
      <c r="AL2799">
        <f t="shared" si="745"/>
        <v>5</v>
      </c>
      <c r="AM2799" t="str">
        <f t="shared" si="746"/>
        <v>2025 5</v>
      </c>
      <c r="AN2799" t="str">
        <f t="shared" si="747"/>
        <v xml:space="preserve">A </v>
      </c>
    </row>
    <row r="2800" spans="1:40" x14ac:dyDescent="0.35">
      <c r="A2800">
        <v>82461</v>
      </c>
      <c r="B2800" t="s">
        <v>274</v>
      </c>
      <c r="C2800" s="31">
        <v>45796</v>
      </c>
      <c r="D2800" t="s">
        <v>373</v>
      </c>
      <c r="E2800" t="s">
        <v>374</v>
      </c>
      <c r="F2800" t="s">
        <v>638</v>
      </c>
      <c r="G2800" t="s">
        <v>639</v>
      </c>
      <c r="H2800" t="s">
        <v>949</v>
      </c>
      <c r="I2800" t="s">
        <v>950</v>
      </c>
      <c r="J2800">
        <v>120</v>
      </c>
      <c r="K2800">
        <v>2118.12</v>
      </c>
      <c r="L2800">
        <v>1142.77844</v>
      </c>
      <c r="M2800">
        <v>426.6</v>
      </c>
      <c r="N2800">
        <v>17.651</v>
      </c>
      <c r="O2800" s="32">
        <f t="shared" si="731"/>
        <v>1691.52</v>
      </c>
      <c r="P2800" s="32">
        <f t="shared" si="732"/>
        <v>548.74155999999994</v>
      </c>
      <c r="Q2800">
        <v>739024</v>
      </c>
      <c r="R2800" t="s">
        <v>312</v>
      </c>
      <c r="S2800" t="s">
        <v>457</v>
      </c>
      <c r="T2800" t="str">
        <f t="shared" si="733"/>
        <v>VEN</v>
      </c>
      <c r="U2800" t="s">
        <v>437</v>
      </c>
      <c r="V2800" s="33">
        <f t="shared" si="734"/>
        <v>2118.12</v>
      </c>
      <c r="W2800">
        <f t="shared" si="735"/>
        <v>120</v>
      </c>
      <c r="X2800" s="33">
        <f t="shared" si="736"/>
        <v>1691.52</v>
      </c>
      <c r="Y2800" s="33">
        <f t="shared" si="737"/>
        <v>426.6</v>
      </c>
      <c r="Z2800" s="45">
        <f t="shared" si="738"/>
        <v>0.24773929711253373</v>
      </c>
      <c r="AA2800" s="33">
        <f t="shared" si="739"/>
        <v>524.74155999999994</v>
      </c>
      <c r="AB2800" s="45">
        <f t="shared" si="740"/>
        <v>0.31021895100264846</v>
      </c>
      <c r="AC2800" s="33">
        <f>IFERROR($X2800/VLOOKUP(CONCATENATE("USD",C2800),[1]GEINDICE!AR$1:AS$65536,2,0),"")</f>
        <v>298.90265236521708</v>
      </c>
      <c r="AD2800" s="33">
        <f>IFERROR($AA2800/VLOOKUP(CONCATENATE("USD",C2800),[1]GEINDICE!AR$1:AS$65536,2,0),"")</f>
        <v>92.725267268646945</v>
      </c>
      <c r="AE2800" s="33">
        <f>IFERROR($X2800/VLOOKUP(CONCATENATE("EUR",C2800),[1]GEINDICE!AR$1:AS$65536,2,0),"")</f>
        <v>265.99990564702551</v>
      </c>
      <c r="AF2800" s="33">
        <f>IFERROR($AA2800/VLOOKUP(CONCATENATE("EUR",C2800),[1]GEINDICE!AR$1:AS$65536,2,0),"")</f>
        <v>82.518211696623723</v>
      </c>
      <c r="AG2800" s="48" t="str">
        <f>VLOOKUP(E2800,[1]Apresentação!AW$1:AX$65536,2,0)</f>
        <v xml:space="preserve">                    2 - LEATHER AUXILIARIES</v>
      </c>
      <c r="AH2800" s="48" t="str">
        <f t="shared" si="741"/>
        <v xml:space="preserve">         5201000997 - SINCAL MSB BR</v>
      </c>
      <c r="AI2800" s="49" t="str">
        <f t="shared" si="742"/>
        <v xml:space="preserve">     L00032 - PARTNER INDUSTRIA E COMERCIO DE COUROS LTDA</v>
      </c>
      <c r="AJ2800" t="str">
        <f t="shared" si="743"/>
        <v xml:space="preserve">     90 - SALES</v>
      </c>
      <c r="AK2800" t="str">
        <f t="shared" si="744"/>
        <v/>
      </c>
      <c r="AL2800">
        <f t="shared" si="745"/>
        <v>5</v>
      </c>
      <c r="AM2800" t="str">
        <f t="shared" si="746"/>
        <v>2025 5</v>
      </c>
      <c r="AN2800" t="str">
        <f t="shared" si="747"/>
        <v xml:space="preserve">PARTNER </v>
      </c>
    </row>
    <row r="2801" spans="1:40" x14ac:dyDescent="0.35">
      <c r="A2801">
        <v>82727</v>
      </c>
      <c r="B2801" t="s">
        <v>274</v>
      </c>
      <c r="C2801" s="31">
        <v>45818</v>
      </c>
      <c r="D2801" t="s">
        <v>373</v>
      </c>
      <c r="E2801" t="s">
        <v>374</v>
      </c>
      <c r="F2801" t="s">
        <v>435</v>
      </c>
      <c r="G2801" t="s">
        <v>436</v>
      </c>
      <c r="H2801" t="s">
        <v>949</v>
      </c>
      <c r="I2801" t="s">
        <v>950</v>
      </c>
      <c r="J2801">
        <v>1000</v>
      </c>
      <c r="K2801">
        <v>20408.16</v>
      </c>
      <c r="L2801">
        <v>9267.1969000000008</v>
      </c>
      <c r="M2801">
        <v>4110.24</v>
      </c>
      <c r="N2801">
        <v>20.408159999999999</v>
      </c>
      <c r="O2801" s="32">
        <f t="shared" si="731"/>
        <v>16297.92</v>
      </c>
      <c r="P2801" s="32">
        <f t="shared" si="732"/>
        <v>7030.7230999999992</v>
      </c>
      <c r="Q2801">
        <v>741034</v>
      </c>
      <c r="R2801" t="s">
        <v>312</v>
      </c>
      <c r="S2801" t="s">
        <v>457</v>
      </c>
      <c r="T2801" t="str">
        <f t="shared" si="733"/>
        <v>VEN</v>
      </c>
      <c r="U2801" t="s">
        <v>437</v>
      </c>
      <c r="V2801" s="33">
        <f t="shared" si="734"/>
        <v>20408.16</v>
      </c>
      <c r="W2801">
        <f t="shared" si="735"/>
        <v>1000</v>
      </c>
      <c r="X2801" s="33">
        <f t="shared" si="736"/>
        <v>16297.92</v>
      </c>
      <c r="Y2801" s="33">
        <f t="shared" si="737"/>
        <v>4110.24</v>
      </c>
      <c r="Z2801" s="45">
        <f t="shared" si="738"/>
        <v>0.33470548545287765</v>
      </c>
      <c r="AA2801" s="33">
        <f t="shared" si="739"/>
        <v>6830.7230999999992</v>
      </c>
      <c r="AB2801" s="45">
        <f t="shared" si="740"/>
        <v>0.41911624919008067</v>
      </c>
      <c r="AC2801" s="33">
        <f>IFERROR($X2801/VLOOKUP(CONCATENATE("USD",C2801),[1]GEINDICE!AR$1:AS$65536,2,0),"")</f>
        <v>2933.5493277174796</v>
      </c>
      <c r="AD2801" s="33">
        <f>IFERROR($AA2801/VLOOKUP(CONCATENATE("USD",C2801),[1]GEINDICE!AR$1:AS$65536,2,0),"")</f>
        <v>1229.4981910470326</v>
      </c>
      <c r="AE2801" s="33">
        <f>IFERROR($X2801/VLOOKUP(CONCATENATE("EUR",C2801),[1]GEINDICE!AR$1:AS$65536,2,0),"")</f>
        <v>2567.8956324446967</v>
      </c>
      <c r="AF2801" s="33">
        <f>IFERROR($AA2801/VLOOKUP(CONCATENATE("EUR",C2801),[1]GEINDICE!AR$1:AS$65536,2,0),"")</f>
        <v>1076.2467857818112</v>
      </c>
      <c r="AG2801" s="48" t="str">
        <f>VLOOKUP(E2801,[1]Apresentação!AW$1:AX$65536,2,0)</f>
        <v xml:space="preserve">                    2 - LEATHER AUXILIARIES</v>
      </c>
      <c r="AH2801" s="48" t="str">
        <f t="shared" si="741"/>
        <v xml:space="preserve">         5201000997 - SINCAL MSB BR</v>
      </c>
      <c r="AI2801" s="49" t="str">
        <f t="shared" si="742"/>
        <v xml:space="preserve">     L00024 - FUGA S/A</v>
      </c>
      <c r="AJ2801" t="str">
        <f t="shared" si="743"/>
        <v xml:space="preserve">     90 - SALES</v>
      </c>
      <c r="AK2801" t="str">
        <f t="shared" si="744"/>
        <v/>
      </c>
      <c r="AL2801">
        <f t="shared" si="745"/>
        <v>6</v>
      </c>
      <c r="AM2801" t="str">
        <f t="shared" si="746"/>
        <v>2025 6</v>
      </c>
      <c r="AN2801" t="str">
        <f t="shared" si="747"/>
        <v xml:space="preserve">FUGA </v>
      </c>
    </row>
    <row r="2802" spans="1:40" x14ac:dyDescent="0.35">
      <c r="A2802">
        <v>82731</v>
      </c>
      <c r="B2802" t="s">
        <v>274</v>
      </c>
      <c r="C2802" s="31">
        <v>45818</v>
      </c>
      <c r="D2802" t="s">
        <v>373</v>
      </c>
      <c r="E2802" t="s">
        <v>374</v>
      </c>
      <c r="F2802" t="s">
        <v>638</v>
      </c>
      <c r="G2802" t="s">
        <v>639</v>
      </c>
      <c r="H2802" t="s">
        <v>949</v>
      </c>
      <c r="I2802" t="s">
        <v>950</v>
      </c>
      <c r="J2802">
        <v>120</v>
      </c>
      <c r="K2802">
        <v>2118.12</v>
      </c>
      <c r="L2802">
        <v>1112.0636300000001</v>
      </c>
      <c r="M2802">
        <v>426.6</v>
      </c>
      <c r="N2802">
        <v>17.651</v>
      </c>
      <c r="O2802" s="32">
        <f t="shared" si="731"/>
        <v>1691.52</v>
      </c>
      <c r="P2802" s="32">
        <f t="shared" si="732"/>
        <v>579.45636999999988</v>
      </c>
      <c r="Q2802">
        <v>741064</v>
      </c>
      <c r="R2802" t="s">
        <v>312</v>
      </c>
      <c r="S2802" t="s">
        <v>457</v>
      </c>
      <c r="T2802" t="str">
        <f t="shared" si="733"/>
        <v>VEN</v>
      </c>
      <c r="U2802" t="s">
        <v>437</v>
      </c>
      <c r="V2802" s="33">
        <f t="shared" si="734"/>
        <v>2118.12</v>
      </c>
      <c r="W2802">
        <f t="shared" si="735"/>
        <v>120</v>
      </c>
      <c r="X2802" s="33">
        <f t="shared" si="736"/>
        <v>1691.52</v>
      </c>
      <c r="Y2802" s="33">
        <f t="shared" si="737"/>
        <v>426.6</v>
      </c>
      <c r="Z2802" s="45">
        <f t="shared" si="738"/>
        <v>0.26224027439427411</v>
      </c>
      <c r="AA2802" s="33">
        <f t="shared" si="739"/>
        <v>555.45636999999988</v>
      </c>
      <c r="AB2802" s="45">
        <f t="shared" si="740"/>
        <v>0.32837706323306842</v>
      </c>
      <c r="AC2802" s="33">
        <f>IFERROR($X2802/VLOOKUP(CONCATENATE("USD",C2802),[1]GEINDICE!AR$1:AS$65536,2,0),"")</f>
        <v>304.46568389221881</v>
      </c>
      <c r="AD2802" s="33">
        <f>IFERROR($AA2802/VLOOKUP(CONCATENATE("USD",C2802),[1]GEINDICE!AR$1:AS$65536,2,0),"")</f>
        <v>99.979547131774552</v>
      </c>
      <c r="AE2802" s="33">
        <f>IFERROR($X2802/VLOOKUP(CONCATENATE("EUR",C2802),[1]GEINDICE!AR$1:AS$65536,2,0),"")</f>
        <v>266.51540934013991</v>
      </c>
      <c r="AF2802" s="33">
        <f>IFERROR($AA2802/VLOOKUP(CONCATENATE("EUR",C2802),[1]GEINDICE!AR$1:AS$65536,2,0),"")</f>
        <v>87.517547425474234</v>
      </c>
      <c r="AG2802" s="48" t="str">
        <f>VLOOKUP(E2802,[1]Apresentação!AW$1:AX$65536,2,0)</f>
        <v xml:space="preserve">                    2 - LEATHER AUXILIARIES</v>
      </c>
      <c r="AH2802" s="48" t="str">
        <f t="shared" si="741"/>
        <v xml:space="preserve">         5201000997 - SINCAL MSB BR</v>
      </c>
      <c r="AI2802" s="49" t="str">
        <f t="shared" si="742"/>
        <v xml:space="preserve">     L00032 - PARTNER INDUSTRIA E COMERCIO DE COUROS LTDA</v>
      </c>
      <c r="AJ2802" t="str">
        <f t="shared" si="743"/>
        <v xml:space="preserve">     90 - SALES</v>
      </c>
      <c r="AK2802" t="str">
        <f t="shared" si="744"/>
        <v/>
      </c>
      <c r="AL2802">
        <f t="shared" si="745"/>
        <v>6</v>
      </c>
      <c r="AM2802" t="str">
        <f t="shared" si="746"/>
        <v>2025 6</v>
      </c>
      <c r="AN2802" t="str">
        <f t="shared" si="747"/>
        <v xml:space="preserve">PARTNER </v>
      </c>
    </row>
    <row r="2803" spans="1:40" x14ac:dyDescent="0.35">
      <c r="A2803">
        <v>82987</v>
      </c>
      <c r="B2803" t="s">
        <v>274</v>
      </c>
      <c r="C2803" s="31">
        <v>45842</v>
      </c>
      <c r="D2803" t="s">
        <v>373</v>
      </c>
      <c r="E2803" t="s">
        <v>374</v>
      </c>
      <c r="F2803" t="s">
        <v>447</v>
      </c>
      <c r="G2803" t="s">
        <v>448</v>
      </c>
      <c r="H2803" t="s">
        <v>949</v>
      </c>
      <c r="I2803" t="s">
        <v>950</v>
      </c>
      <c r="J2803">
        <v>240</v>
      </c>
      <c r="K2803">
        <v>3784.32</v>
      </c>
      <c r="L2803">
        <v>2265.5865800000001</v>
      </c>
      <c r="M2803">
        <v>762.17</v>
      </c>
      <c r="N2803">
        <v>15.768000000000001</v>
      </c>
      <c r="O2803" s="32">
        <f t="shared" si="731"/>
        <v>3022.15</v>
      </c>
      <c r="P2803" s="32">
        <f t="shared" si="732"/>
        <v>756.56341999999995</v>
      </c>
      <c r="Q2803">
        <v>742826</v>
      </c>
      <c r="R2803" t="s">
        <v>312</v>
      </c>
      <c r="S2803" t="s">
        <v>457</v>
      </c>
      <c r="T2803" t="str">
        <f t="shared" si="733"/>
        <v>VEN</v>
      </c>
      <c r="U2803" t="s">
        <v>437</v>
      </c>
      <c r="V2803" s="33">
        <f t="shared" si="734"/>
        <v>3784.32</v>
      </c>
      <c r="W2803">
        <f t="shared" si="735"/>
        <v>240</v>
      </c>
      <c r="X2803" s="33">
        <f t="shared" si="736"/>
        <v>3022.15</v>
      </c>
      <c r="Y2803" s="33">
        <f t="shared" si="737"/>
        <v>762.17</v>
      </c>
      <c r="Z2803" s="45">
        <f t="shared" si="738"/>
        <v>0.18723665546254015</v>
      </c>
      <c r="AA2803" s="33">
        <f t="shared" si="739"/>
        <v>708.56341999999995</v>
      </c>
      <c r="AB2803" s="45">
        <f t="shared" si="740"/>
        <v>0.23445673444402162</v>
      </c>
      <c r="AC2803" s="33">
        <f>IFERROR($X2803/VLOOKUP(CONCATENATE("USD",C2803),[1]GEINDICE!AR$1:AS$65536,2,0),"")</f>
        <v>558.7261970789425</v>
      </c>
      <c r="AD2803" s="33">
        <f>IFERROR($AA2803/VLOOKUP(CONCATENATE("USD",C2803),[1]GEINDICE!AR$1:AS$65536,2,0),"")</f>
        <v>130.99711961545569</v>
      </c>
      <c r="AE2803" s="33">
        <f>IFERROR($X2803/VLOOKUP(CONCATENATE("EUR",C2803),[1]GEINDICE!AR$1:AS$65536,2,0),"")</f>
        <v>474.30082551241406</v>
      </c>
      <c r="AF2803" s="33">
        <f>IFERROR($AA2803/VLOOKUP(CONCATENATE("EUR",C2803),[1]GEINDICE!AR$1:AS$65536,2,0),"")</f>
        <v>111.2030226937443</v>
      </c>
      <c r="AG2803" s="48" t="str">
        <f>VLOOKUP(E2803,[1]Apresentação!AW$1:AX$65536,2,0)</f>
        <v xml:space="preserve">                    2 - LEATHER AUXILIARIES</v>
      </c>
      <c r="AH2803" s="48" t="str">
        <f t="shared" si="741"/>
        <v xml:space="preserve">         5201000997 - SINCAL MSB BR</v>
      </c>
      <c r="AI2803" s="49" t="str">
        <f t="shared" si="742"/>
        <v xml:space="preserve">     L00016 - A BUHLER SA CURTUME</v>
      </c>
      <c r="AJ2803" t="str">
        <f t="shared" si="743"/>
        <v xml:space="preserve">     90 - SALES</v>
      </c>
      <c r="AK2803" t="str">
        <f t="shared" si="744"/>
        <v/>
      </c>
      <c r="AL2803">
        <f t="shared" si="745"/>
        <v>7</v>
      </c>
      <c r="AM2803" t="str">
        <f t="shared" si="746"/>
        <v>2025 7</v>
      </c>
      <c r="AN2803" t="str">
        <f t="shared" si="747"/>
        <v xml:space="preserve">A </v>
      </c>
    </row>
    <row r="2804" spans="1:40" x14ac:dyDescent="0.35">
      <c r="A2804">
        <v>82989</v>
      </c>
      <c r="B2804" t="s">
        <v>274</v>
      </c>
      <c r="C2804" s="31">
        <v>45842</v>
      </c>
      <c r="D2804" t="s">
        <v>373</v>
      </c>
      <c r="E2804" t="s">
        <v>374</v>
      </c>
      <c r="F2804" t="s">
        <v>640</v>
      </c>
      <c r="G2804" t="s">
        <v>641</v>
      </c>
      <c r="H2804" t="s">
        <v>949</v>
      </c>
      <c r="I2804" t="s">
        <v>950</v>
      </c>
      <c r="J2804">
        <v>120</v>
      </c>
      <c r="K2804">
        <v>2118.12</v>
      </c>
      <c r="L2804">
        <v>1132.7932900000001</v>
      </c>
      <c r="M2804">
        <v>426.6</v>
      </c>
      <c r="N2804">
        <v>17.651</v>
      </c>
      <c r="O2804" s="32">
        <f t="shared" si="731"/>
        <v>1691.52</v>
      </c>
      <c r="P2804" s="32">
        <f t="shared" si="732"/>
        <v>558.72670999999991</v>
      </c>
      <c r="Q2804">
        <v>742830</v>
      </c>
      <c r="R2804" t="s">
        <v>312</v>
      </c>
      <c r="S2804" t="s">
        <v>457</v>
      </c>
      <c r="T2804" t="str">
        <f t="shared" si="733"/>
        <v>VEN</v>
      </c>
      <c r="U2804" t="s">
        <v>437</v>
      </c>
      <c r="V2804" s="33">
        <f t="shared" si="734"/>
        <v>2118.12</v>
      </c>
      <c r="W2804">
        <f t="shared" si="735"/>
        <v>120</v>
      </c>
      <c r="X2804" s="33">
        <f t="shared" si="736"/>
        <v>1691.52</v>
      </c>
      <c r="Y2804" s="33">
        <f t="shared" si="737"/>
        <v>426.6</v>
      </c>
      <c r="Z2804" s="45">
        <f t="shared" si="738"/>
        <v>0.25245345400638297</v>
      </c>
      <c r="AA2804" s="33">
        <f t="shared" si="739"/>
        <v>534.72670999999991</v>
      </c>
      <c r="AB2804" s="45">
        <f t="shared" si="740"/>
        <v>0.31612201451948541</v>
      </c>
      <c r="AC2804" s="33">
        <f>IFERROR($X2804/VLOOKUP(CONCATENATE("USD",C2804),[1]GEINDICE!AR$1:AS$65536,2,0),"")</f>
        <v>312.72323904603434</v>
      </c>
      <c r="AD2804" s="33">
        <f>IFERROR($AA2804/VLOOKUP(CONCATENATE("USD",C2804),[1]GEINDICE!AR$1:AS$65536,2,0),"")</f>
        <v>98.858700314290971</v>
      </c>
      <c r="AE2804" s="33">
        <f>IFERROR($X2804/VLOOKUP(CONCATENATE("EUR",C2804),[1]GEINDICE!AR$1:AS$65536,2,0),"")</f>
        <v>265.46972598009978</v>
      </c>
      <c r="AF2804" s="33">
        <f>IFERROR($AA2804/VLOOKUP(CONCATENATE("EUR",C2804),[1]GEINDICE!AR$1:AS$65536,2,0),"")</f>
        <v>83.920824570764921</v>
      </c>
      <c r="AG2804" s="48" t="str">
        <f>VLOOKUP(E2804,[1]Apresentação!AW$1:AX$65536,2,0)</f>
        <v xml:space="preserve">                    2 - LEATHER AUXILIARIES</v>
      </c>
      <c r="AH2804" s="48" t="str">
        <f t="shared" si="741"/>
        <v xml:space="preserve">         5201000997 - SINCAL MSB BR</v>
      </c>
      <c r="AI2804" s="49" t="str">
        <f t="shared" si="742"/>
        <v xml:space="preserve">     L00079 - BABY LEATHER IND E COM DE COUROS LTDA</v>
      </c>
      <c r="AJ2804" t="str">
        <f t="shared" si="743"/>
        <v xml:space="preserve">     90 - SALES</v>
      </c>
      <c r="AK2804" t="str">
        <f t="shared" si="744"/>
        <v/>
      </c>
      <c r="AL2804">
        <f t="shared" si="745"/>
        <v>7</v>
      </c>
      <c r="AM2804" t="str">
        <f t="shared" si="746"/>
        <v>2025 7</v>
      </c>
      <c r="AN2804" t="str">
        <f t="shared" si="747"/>
        <v xml:space="preserve">BABY </v>
      </c>
    </row>
    <row r="2805" spans="1:40" x14ac:dyDescent="0.35">
      <c r="A2805">
        <v>82877</v>
      </c>
      <c r="B2805" t="s">
        <v>274</v>
      </c>
      <c r="C2805" s="31">
        <v>45833</v>
      </c>
      <c r="D2805" t="s">
        <v>373</v>
      </c>
      <c r="E2805" t="s">
        <v>374</v>
      </c>
      <c r="F2805" t="s">
        <v>462</v>
      </c>
      <c r="G2805" t="s">
        <v>463</v>
      </c>
      <c r="H2805" t="s">
        <v>949</v>
      </c>
      <c r="I2805" t="s">
        <v>950</v>
      </c>
      <c r="J2805">
        <v>360</v>
      </c>
      <c r="K2805">
        <v>6930</v>
      </c>
      <c r="L2805">
        <v>3384.7813500000002</v>
      </c>
      <c r="M2805">
        <v>1395.71</v>
      </c>
      <c r="N2805">
        <v>19.25</v>
      </c>
      <c r="O2805" s="32">
        <f t="shared" si="731"/>
        <v>5534.29</v>
      </c>
      <c r="P2805" s="32">
        <f t="shared" si="732"/>
        <v>2149.5086499999998</v>
      </c>
      <c r="Q2805">
        <v>741995</v>
      </c>
      <c r="R2805" t="s">
        <v>312</v>
      </c>
      <c r="S2805" t="s">
        <v>457</v>
      </c>
      <c r="T2805" t="str">
        <f t="shared" si="733"/>
        <v>VEN</v>
      </c>
      <c r="U2805" t="s">
        <v>437</v>
      </c>
      <c r="V2805" s="33">
        <f t="shared" si="734"/>
        <v>6930</v>
      </c>
      <c r="W2805">
        <f t="shared" si="735"/>
        <v>360</v>
      </c>
      <c r="X2805" s="33">
        <f t="shared" si="736"/>
        <v>5534.29</v>
      </c>
      <c r="Y2805" s="33">
        <f t="shared" si="737"/>
        <v>1395.71</v>
      </c>
      <c r="Z2805" s="45">
        <f t="shared" si="738"/>
        <v>0.29978479797979796</v>
      </c>
      <c r="AA2805" s="33">
        <f t="shared" si="739"/>
        <v>2077.5086499999998</v>
      </c>
      <c r="AB2805" s="45">
        <f t="shared" si="740"/>
        <v>0.37538846898156758</v>
      </c>
      <c r="AC2805" s="33">
        <f>IFERROR($X2805/VLOOKUP(CONCATENATE("USD",C2805),[1]GEINDICE!AR$1:AS$65536,2,0),"")</f>
        <v>998.48268894221223</v>
      </c>
      <c r="AD2805" s="33">
        <f>IFERROR($AA2805/VLOOKUP(CONCATENATE("USD",C2805),[1]GEINDICE!AR$1:AS$65536,2,0),"")</f>
        <v>374.81888790661588</v>
      </c>
      <c r="AE2805" s="33">
        <f>IFERROR($X2805/VLOOKUP(CONCATENATE("EUR",C2805),[1]GEINDICE!AR$1:AS$65536,2,0),"")</f>
        <v>859.28174393690028</v>
      </c>
      <c r="AF2805" s="33">
        <f>IFERROR($AA2805/VLOOKUP(CONCATENATE("EUR",C2805),[1]GEINDICE!AR$1:AS$65536,2,0),"")</f>
        <v>322.56445828028444</v>
      </c>
      <c r="AG2805" s="48" t="str">
        <f>VLOOKUP(E2805,[1]Apresentação!AW$1:AX$65536,2,0)</f>
        <v xml:space="preserve">                    2 - LEATHER AUXILIARIES</v>
      </c>
      <c r="AH2805" s="48" t="str">
        <f t="shared" si="741"/>
        <v xml:space="preserve">         5201000997 - SINCAL MSB BR</v>
      </c>
      <c r="AI2805" s="49" t="str">
        <f t="shared" si="742"/>
        <v xml:space="preserve">     L00337 - AMCM IND COM IMP EXP E SERVS TECNICOS LTDA</v>
      </c>
      <c r="AJ2805" t="str">
        <f t="shared" si="743"/>
        <v xml:space="preserve">     90 - SALES</v>
      </c>
      <c r="AK2805" t="str">
        <f t="shared" si="744"/>
        <v/>
      </c>
      <c r="AL2805">
        <f t="shared" si="745"/>
        <v>6</v>
      </c>
      <c r="AM2805" t="str">
        <f t="shared" si="746"/>
        <v>2025 6</v>
      </c>
      <c r="AN2805" t="str">
        <f t="shared" si="747"/>
        <v xml:space="preserve">AMCM </v>
      </c>
    </row>
    <row r="2806" spans="1:40" x14ac:dyDescent="0.35">
      <c r="A2806">
        <v>83872</v>
      </c>
      <c r="B2806" t="s">
        <v>274</v>
      </c>
      <c r="C2806" s="31">
        <v>45916</v>
      </c>
      <c r="D2806" t="s">
        <v>373</v>
      </c>
      <c r="E2806" t="s">
        <v>374</v>
      </c>
      <c r="F2806" t="s">
        <v>681</v>
      </c>
      <c r="G2806" t="s">
        <v>682</v>
      </c>
      <c r="H2806" t="s">
        <v>949</v>
      </c>
      <c r="I2806" t="s">
        <v>950</v>
      </c>
      <c r="J2806">
        <v>120</v>
      </c>
      <c r="K2806">
        <v>2304</v>
      </c>
      <c r="L2806">
        <v>1145.3647100000001</v>
      </c>
      <c r="M2806">
        <v>464.02</v>
      </c>
      <c r="N2806">
        <v>19.2</v>
      </c>
      <c r="O2806" s="32">
        <f t="shared" si="731"/>
        <v>1839.98</v>
      </c>
      <c r="P2806" s="32">
        <f t="shared" si="732"/>
        <v>694.61528999999996</v>
      </c>
      <c r="Q2806">
        <v>761484</v>
      </c>
      <c r="R2806" t="s">
        <v>312</v>
      </c>
      <c r="S2806" t="s">
        <v>457</v>
      </c>
      <c r="T2806" t="str">
        <f t="shared" si="733"/>
        <v>VEN</v>
      </c>
      <c r="U2806" t="s">
        <v>437</v>
      </c>
      <c r="V2806" s="33">
        <f t="shared" si="734"/>
        <v>2304</v>
      </c>
      <c r="W2806">
        <f t="shared" si="735"/>
        <v>120</v>
      </c>
      <c r="X2806" s="33">
        <f t="shared" si="736"/>
        <v>1839.98</v>
      </c>
      <c r="Y2806" s="33">
        <f t="shared" si="737"/>
        <v>464.02</v>
      </c>
      <c r="Z2806" s="45">
        <f t="shared" si="738"/>
        <v>0.29106566406250001</v>
      </c>
      <c r="AA2806" s="33">
        <f t="shared" si="739"/>
        <v>670.61528999999996</v>
      </c>
      <c r="AB2806" s="45">
        <f t="shared" si="740"/>
        <v>0.36446879313905584</v>
      </c>
      <c r="AC2806" s="33">
        <f>IFERROR($X2806/VLOOKUP(CONCATENATE("USD",C2806),[1]GEINDICE!AR$1:AS$65536,2,0),"")</f>
        <v>346.53834563808948</v>
      </c>
      <c r="AD2806" s="33">
        <f>IFERROR($AA2806/VLOOKUP(CONCATENATE("USD",C2806),[1]GEINDICE!AR$1:AS$65536,2,0),"")</f>
        <v>126.30241261111946</v>
      </c>
      <c r="AE2806" s="33">
        <f>IFERROR($X2806/VLOOKUP(CONCATENATE("EUR",C2806),[1]GEINDICE!AR$1:AS$65536,2,0),"")</f>
        <v>292.48744197876266</v>
      </c>
      <c r="AF2806" s="33">
        <f>IFERROR($AA2806/VLOOKUP(CONCATENATE("EUR",C2806),[1]GEINDICE!AR$1:AS$65536,2,0),"")</f>
        <v>106.60254498632924</v>
      </c>
      <c r="AG2806" s="48" t="str">
        <f>VLOOKUP(E2806,[1]Apresentação!AW$1:AX$65536,2,0)</f>
        <v xml:space="preserve">                    2 - LEATHER AUXILIARIES</v>
      </c>
      <c r="AH2806" s="48" t="str">
        <f t="shared" si="741"/>
        <v xml:space="preserve">         5201000997 - SINCAL MSB BR</v>
      </c>
      <c r="AI2806" s="49" t="str">
        <f t="shared" si="742"/>
        <v xml:space="preserve">     L00207 - COUROS NOBRE BENEFICIAMENTO LTDA</v>
      </c>
      <c r="AJ2806" t="str">
        <f t="shared" si="743"/>
        <v xml:space="preserve">     90 - SALES</v>
      </c>
      <c r="AK2806" t="str">
        <f t="shared" si="744"/>
        <v/>
      </c>
      <c r="AL2806">
        <f t="shared" si="745"/>
        <v>9</v>
      </c>
      <c r="AM2806" t="str">
        <f t="shared" si="746"/>
        <v>2025 9</v>
      </c>
      <c r="AN2806" t="str">
        <f t="shared" si="747"/>
        <v xml:space="preserve">COUROS </v>
      </c>
    </row>
    <row r="2807" spans="1:40" x14ac:dyDescent="0.35">
      <c r="A2807">
        <v>84168</v>
      </c>
      <c r="B2807" t="s">
        <v>274</v>
      </c>
      <c r="C2807" s="31">
        <v>45939</v>
      </c>
      <c r="D2807" t="s">
        <v>373</v>
      </c>
      <c r="E2807" t="s">
        <v>374</v>
      </c>
      <c r="F2807" t="s">
        <v>462</v>
      </c>
      <c r="G2807" t="s">
        <v>463</v>
      </c>
      <c r="H2807" t="s">
        <v>949</v>
      </c>
      <c r="I2807" t="s">
        <v>950</v>
      </c>
      <c r="J2807">
        <v>960</v>
      </c>
      <c r="K2807">
        <v>18480</v>
      </c>
      <c r="L2807">
        <v>9366.3206800000007</v>
      </c>
      <c r="M2807">
        <v>3721.89</v>
      </c>
      <c r="N2807">
        <v>19.25</v>
      </c>
      <c r="O2807" s="32">
        <f t="shared" si="731"/>
        <v>14758.11</v>
      </c>
      <c r="P2807" s="32">
        <f t="shared" si="732"/>
        <v>5391.7893199999999</v>
      </c>
      <c r="Q2807">
        <v>763733</v>
      </c>
      <c r="R2807" t="s">
        <v>312</v>
      </c>
      <c r="S2807" t="s">
        <v>457</v>
      </c>
      <c r="T2807" t="str">
        <f t="shared" si="733"/>
        <v>VEN</v>
      </c>
      <c r="U2807" t="s">
        <v>437</v>
      </c>
      <c r="V2807" s="33">
        <f t="shared" si="734"/>
        <v>18480</v>
      </c>
      <c r="W2807">
        <f t="shared" si="735"/>
        <v>960</v>
      </c>
      <c r="X2807" s="33">
        <f t="shared" si="736"/>
        <v>14758.11</v>
      </c>
      <c r="Y2807" s="33">
        <f t="shared" si="737"/>
        <v>3721.89</v>
      </c>
      <c r="Z2807" s="45">
        <f t="shared" si="738"/>
        <v>0.28137388095238097</v>
      </c>
      <c r="AA2807" s="33">
        <f t="shared" si="739"/>
        <v>5199.7893199999999</v>
      </c>
      <c r="AB2807" s="45">
        <f t="shared" si="740"/>
        <v>0.35233436530829487</v>
      </c>
      <c r="AC2807" s="33">
        <f>IFERROR($X2807/VLOOKUP(CONCATENATE("USD",C2807),[1]GEINDICE!AR$1:AS$65536,2,0),"")</f>
        <v>2756.5672979939482</v>
      </c>
      <c r="AD2807" s="33">
        <f>IFERROR($AA2807/VLOOKUP(CONCATENATE("USD",C2807),[1]GEINDICE!AR$1:AS$65536,2,0),"")</f>
        <v>971.23338936829907</v>
      </c>
      <c r="AE2807" s="33">
        <f>IFERROR($X2807/VLOOKUP(CONCATENATE("EUR",C2807),[1]GEINDICE!AR$1:AS$65536,2,0),"")</f>
        <v>2384.5710130877364</v>
      </c>
      <c r="AF2807" s="33">
        <f>IFERROR($AA2807/VLOOKUP(CONCATENATE("EUR",C2807),[1]GEINDICE!AR$1:AS$65536,2,0),"")</f>
        <v>840.16631442882533</v>
      </c>
      <c r="AG2807" s="48" t="str">
        <f>VLOOKUP(E2807,[1]Apresentação!AW$1:AX$65536,2,0)</f>
        <v xml:space="preserve">                    2 - LEATHER AUXILIARIES</v>
      </c>
      <c r="AH2807" s="48" t="str">
        <f t="shared" si="741"/>
        <v xml:space="preserve">         5201000997 - SINCAL MSB BR</v>
      </c>
      <c r="AI2807" s="49" t="str">
        <f t="shared" si="742"/>
        <v xml:space="preserve">     L00337 - AMCM IND COM IMP EXP E SERVS TECNICOS LTDA</v>
      </c>
      <c r="AJ2807" t="str">
        <f t="shared" si="743"/>
        <v xml:space="preserve">     90 - SALES</v>
      </c>
      <c r="AK2807" t="str">
        <f t="shared" si="744"/>
        <v/>
      </c>
      <c r="AL2807">
        <f t="shared" si="745"/>
        <v>10</v>
      </c>
      <c r="AM2807" t="str">
        <f t="shared" si="746"/>
        <v>2025 10</v>
      </c>
      <c r="AN2807" t="str">
        <f t="shared" si="747"/>
        <v xml:space="preserve">AMCM </v>
      </c>
    </row>
    <row r="2808" spans="1:40" x14ac:dyDescent="0.35">
      <c r="A2808">
        <v>83262</v>
      </c>
      <c r="B2808" t="s">
        <v>274</v>
      </c>
      <c r="C2808" s="31">
        <v>45862</v>
      </c>
      <c r="D2808" t="s">
        <v>373</v>
      </c>
      <c r="E2808" t="s">
        <v>374</v>
      </c>
      <c r="F2808" t="s">
        <v>638</v>
      </c>
      <c r="G2808" t="s">
        <v>639</v>
      </c>
      <c r="H2808" t="s">
        <v>949</v>
      </c>
      <c r="I2808" t="s">
        <v>950</v>
      </c>
      <c r="J2808">
        <v>240</v>
      </c>
      <c r="K2808">
        <v>4236.24</v>
      </c>
      <c r="L2808">
        <v>2335.6402600000001</v>
      </c>
      <c r="M2808">
        <v>853.18</v>
      </c>
      <c r="N2808">
        <v>17.651</v>
      </c>
      <c r="O2808" s="32">
        <f t="shared" si="731"/>
        <v>3383.06</v>
      </c>
      <c r="P2808" s="32">
        <f t="shared" si="732"/>
        <v>1047.4197399999998</v>
      </c>
      <c r="Q2808">
        <v>744787</v>
      </c>
      <c r="R2808" t="s">
        <v>312</v>
      </c>
      <c r="S2808" t="s">
        <v>457</v>
      </c>
      <c r="T2808" t="str">
        <f t="shared" si="733"/>
        <v>VEN</v>
      </c>
      <c r="U2808" t="s">
        <v>437</v>
      </c>
      <c r="V2808" s="33">
        <f t="shared" si="734"/>
        <v>4236.24</v>
      </c>
      <c r="W2808">
        <f t="shared" si="735"/>
        <v>240</v>
      </c>
      <c r="X2808" s="33">
        <f t="shared" si="736"/>
        <v>3383.06</v>
      </c>
      <c r="Y2808" s="33">
        <f t="shared" si="737"/>
        <v>853.18</v>
      </c>
      <c r="Z2808" s="45">
        <f t="shared" si="738"/>
        <v>0.23592141616150167</v>
      </c>
      <c r="AA2808" s="33">
        <f t="shared" si="739"/>
        <v>999.41973999999982</v>
      </c>
      <c r="AB2808" s="45">
        <f t="shared" si="740"/>
        <v>0.29541886339586049</v>
      </c>
      <c r="AC2808" s="33">
        <f>IFERROR($X2808/VLOOKUP(CONCATENATE("USD",C2808),[1]GEINDICE!AR$1:AS$65536,2,0),"")</f>
        <v>612.44048588859312</v>
      </c>
      <c r="AD2808" s="33">
        <f>IFERROR($AA2808/VLOOKUP(CONCATENATE("USD",C2808),[1]GEINDICE!AR$1:AS$65536,2,0),"")</f>
        <v>180.92647223881673</v>
      </c>
      <c r="AE2808" s="33">
        <f>IFERROR($X2808/VLOOKUP(CONCATENATE("EUR",C2808),[1]GEINDICE!AR$1:AS$65536,2,0),"")</f>
        <v>520.55886380772131</v>
      </c>
      <c r="AF2808" s="33">
        <f>IFERROR($AA2808/VLOOKUP(CONCATENATE("EUR",C2808),[1]GEINDICE!AR$1:AS$65536,2,0),"")</f>
        <v>153.78290787671756</v>
      </c>
      <c r="AG2808" s="48" t="str">
        <f>VLOOKUP(E2808,[1]Apresentação!AW$1:AX$65536,2,0)</f>
        <v xml:space="preserve">                    2 - LEATHER AUXILIARIES</v>
      </c>
      <c r="AH2808" s="48" t="str">
        <f t="shared" si="741"/>
        <v xml:space="preserve">         5201000997 - SINCAL MSB BR</v>
      </c>
      <c r="AI2808" s="49" t="str">
        <f t="shared" si="742"/>
        <v xml:space="preserve">     L00032 - PARTNER INDUSTRIA E COMERCIO DE COUROS LTDA</v>
      </c>
      <c r="AJ2808" t="str">
        <f t="shared" si="743"/>
        <v xml:space="preserve">     90 - SALES</v>
      </c>
      <c r="AK2808" t="str">
        <f t="shared" si="744"/>
        <v/>
      </c>
      <c r="AL2808">
        <f t="shared" si="745"/>
        <v>7</v>
      </c>
      <c r="AM2808" t="str">
        <f t="shared" si="746"/>
        <v>2025 7</v>
      </c>
      <c r="AN2808" t="str">
        <f t="shared" si="747"/>
        <v xml:space="preserve">PARTNER </v>
      </c>
    </row>
    <row r="2809" spans="1:40" x14ac:dyDescent="0.35">
      <c r="A2809">
        <v>84013</v>
      </c>
      <c r="B2809" t="s">
        <v>274</v>
      </c>
      <c r="C2809" s="31">
        <v>45926</v>
      </c>
      <c r="D2809" t="s">
        <v>373</v>
      </c>
      <c r="E2809" t="s">
        <v>374</v>
      </c>
      <c r="F2809" t="s">
        <v>638</v>
      </c>
      <c r="G2809" t="s">
        <v>639</v>
      </c>
      <c r="H2809" t="s">
        <v>949</v>
      </c>
      <c r="I2809" t="s">
        <v>950</v>
      </c>
      <c r="J2809">
        <v>120</v>
      </c>
      <c r="K2809">
        <v>2118.12</v>
      </c>
      <c r="L2809">
        <v>1170.79009</v>
      </c>
      <c r="M2809">
        <v>426.6</v>
      </c>
      <c r="N2809">
        <v>17.651</v>
      </c>
      <c r="O2809" s="32">
        <f t="shared" si="731"/>
        <v>1691.52</v>
      </c>
      <c r="P2809" s="32">
        <f t="shared" si="732"/>
        <v>520.72991000000002</v>
      </c>
      <c r="Q2809">
        <v>762469</v>
      </c>
      <c r="R2809" t="s">
        <v>312</v>
      </c>
      <c r="S2809" t="s">
        <v>457</v>
      </c>
      <c r="T2809" t="str">
        <f t="shared" si="733"/>
        <v>VEN</v>
      </c>
      <c r="U2809" t="s">
        <v>437</v>
      </c>
      <c r="V2809" s="33">
        <f t="shared" si="734"/>
        <v>2118.12</v>
      </c>
      <c r="W2809">
        <f t="shared" si="735"/>
        <v>120</v>
      </c>
      <c r="X2809" s="33">
        <f t="shared" si="736"/>
        <v>1691.52</v>
      </c>
      <c r="Y2809" s="33">
        <f t="shared" si="737"/>
        <v>426.6</v>
      </c>
      <c r="Z2809" s="45">
        <f t="shared" si="738"/>
        <v>0.234514527033407</v>
      </c>
      <c r="AA2809" s="33">
        <f t="shared" si="739"/>
        <v>496.72991000000002</v>
      </c>
      <c r="AB2809" s="45">
        <f t="shared" si="740"/>
        <v>0.29365890441732878</v>
      </c>
      <c r="AC2809" s="33">
        <f>IFERROR($X2809/VLOOKUP(CONCATENATE("USD",C2809),[1]GEINDICE!AR$1:AS$65536,2,0),"")</f>
        <v>316.49733370754979</v>
      </c>
      <c r="AD2809" s="33">
        <f>IFERROR($AA2809/VLOOKUP(CONCATENATE("USD",C2809),[1]GEINDICE!AR$1:AS$65536,2,0),"")</f>
        <v>92.942260267564791</v>
      </c>
      <c r="AE2809" s="33">
        <f>IFERROR($X2809/VLOOKUP(CONCATENATE("EUR",C2809),[1]GEINDICE!AR$1:AS$65536,2,0),"")</f>
        <v>270.69517347330685</v>
      </c>
      <c r="AF2809" s="33">
        <f>IFERROR($AA2809/VLOOKUP(CONCATENATE("EUR",C2809),[1]GEINDICE!AR$1:AS$65536,2,0),"")</f>
        <v>79.492048073230066</v>
      </c>
      <c r="AG2809" s="48" t="str">
        <f>VLOOKUP(E2809,[1]Apresentação!AW$1:AX$65536,2,0)</f>
        <v xml:space="preserve">                    2 - LEATHER AUXILIARIES</v>
      </c>
      <c r="AH2809" s="48" t="str">
        <f t="shared" si="741"/>
        <v xml:space="preserve">         5201000997 - SINCAL MSB BR</v>
      </c>
      <c r="AI2809" s="49" t="str">
        <f t="shared" si="742"/>
        <v xml:space="preserve">     L00032 - PARTNER INDUSTRIA E COMERCIO DE COUROS LTDA</v>
      </c>
      <c r="AJ2809" t="str">
        <f t="shared" si="743"/>
        <v xml:space="preserve">     90 - SALES</v>
      </c>
      <c r="AK2809" t="str">
        <f t="shared" si="744"/>
        <v/>
      </c>
      <c r="AL2809">
        <f t="shared" si="745"/>
        <v>9</v>
      </c>
      <c r="AM2809" t="str">
        <f t="shared" si="746"/>
        <v>2025 9</v>
      </c>
      <c r="AN2809" t="str">
        <f t="shared" si="747"/>
        <v xml:space="preserve">PARTNER </v>
      </c>
    </row>
    <row r="2810" spans="1:40" x14ac:dyDescent="0.35">
      <c r="A2810">
        <v>82852</v>
      </c>
      <c r="B2810" t="s">
        <v>274</v>
      </c>
      <c r="C2810" s="31">
        <v>45832</v>
      </c>
      <c r="D2810" t="s">
        <v>373</v>
      </c>
      <c r="E2810" t="s">
        <v>374</v>
      </c>
      <c r="F2810" t="s">
        <v>447</v>
      </c>
      <c r="G2810" t="s">
        <v>448</v>
      </c>
      <c r="H2810" t="s">
        <v>949</v>
      </c>
      <c r="I2810" t="s">
        <v>950</v>
      </c>
      <c r="J2810">
        <v>360</v>
      </c>
      <c r="K2810">
        <v>5676.4800000000005</v>
      </c>
      <c r="L2810">
        <v>3371.1856699999998</v>
      </c>
      <c r="M2810">
        <v>1143.24</v>
      </c>
      <c r="N2810">
        <v>15.768000000000001</v>
      </c>
      <c r="O2810" s="32">
        <f t="shared" si="731"/>
        <v>4533.2400000000007</v>
      </c>
      <c r="P2810" s="32">
        <f t="shared" si="732"/>
        <v>1162.0543300000008</v>
      </c>
      <c r="Q2810">
        <v>741874</v>
      </c>
      <c r="R2810" t="s">
        <v>312</v>
      </c>
      <c r="S2810" t="s">
        <v>457</v>
      </c>
      <c r="T2810" t="str">
        <f t="shared" si="733"/>
        <v>VEN</v>
      </c>
      <c r="U2810" t="s">
        <v>437</v>
      </c>
      <c r="V2810" s="33">
        <f t="shared" si="734"/>
        <v>5676.4800000000005</v>
      </c>
      <c r="W2810">
        <f t="shared" si="735"/>
        <v>360</v>
      </c>
      <c r="X2810" s="33">
        <f t="shared" si="736"/>
        <v>4533.2400000000007</v>
      </c>
      <c r="Y2810" s="33">
        <f t="shared" si="737"/>
        <v>1143.24</v>
      </c>
      <c r="Z2810" s="45">
        <f t="shared" si="738"/>
        <v>0.19202997808501057</v>
      </c>
      <c r="AA2810" s="33">
        <f t="shared" si="739"/>
        <v>1090.0543300000008</v>
      </c>
      <c r="AB2810" s="45">
        <f t="shared" si="740"/>
        <v>0.24045811163759268</v>
      </c>
      <c r="AC2810" s="33">
        <f>IFERROR($X2810/VLOOKUP(CONCATENATE("USD",C2810),[1]GEINDICE!AR$1:AS$65536,2,0),"")</f>
        <v>825.15562998288988</v>
      </c>
      <c r="AD2810" s="33">
        <f>IFERROR($AA2810/VLOOKUP(CONCATENATE("USD",C2810),[1]GEINDICE!AR$1:AS$65536,2,0),"")</f>
        <v>198.41536459281386</v>
      </c>
      <c r="AE2810" s="33">
        <f>IFERROR($X2810/VLOOKUP(CONCATENATE("EUR",C2810),[1]GEINDICE!AR$1:AS$65536,2,0),"")</f>
        <v>710.85115724769503</v>
      </c>
      <c r="AF2810" s="33">
        <f>IFERROR($AA2810/VLOOKUP(CONCATENATE("EUR",C2810),[1]GEINDICE!AR$1:AS$65536,2,0),"")</f>
        <v>170.9299269271782</v>
      </c>
      <c r="AG2810" s="48" t="str">
        <f>VLOOKUP(E2810,[1]Apresentação!AW$1:AX$65536,2,0)</f>
        <v xml:space="preserve">                    2 - LEATHER AUXILIARIES</v>
      </c>
      <c r="AH2810" s="48" t="str">
        <f t="shared" si="741"/>
        <v xml:space="preserve">         5201000997 - SINCAL MSB BR</v>
      </c>
      <c r="AI2810" s="49" t="str">
        <f t="shared" si="742"/>
        <v xml:space="preserve">     L00016 - A BUHLER SA CURTUME</v>
      </c>
      <c r="AJ2810" t="str">
        <f t="shared" si="743"/>
        <v xml:space="preserve">     90 - SALES</v>
      </c>
      <c r="AK2810" t="str">
        <f t="shared" si="744"/>
        <v/>
      </c>
      <c r="AL2810">
        <f t="shared" si="745"/>
        <v>6</v>
      </c>
      <c r="AM2810" t="str">
        <f t="shared" si="746"/>
        <v>2025 6</v>
      </c>
      <c r="AN2810" t="str">
        <f t="shared" si="747"/>
        <v xml:space="preserve">A </v>
      </c>
    </row>
    <row r="2811" spans="1:40" x14ac:dyDescent="0.35">
      <c r="A2811">
        <v>82853</v>
      </c>
      <c r="B2811" t="s">
        <v>274</v>
      </c>
      <c r="C2811" s="31">
        <v>45832</v>
      </c>
      <c r="D2811" t="s">
        <v>373</v>
      </c>
      <c r="E2811" t="s">
        <v>374</v>
      </c>
      <c r="F2811" t="s">
        <v>638</v>
      </c>
      <c r="G2811" t="s">
        <v>639</v>
      </c>
      <c r="H2811" t="s">
        <v>949</v>
      </c>
      <c r="I2811" t="s">
        <v>950</v>
      </c>
      <c r="J2811">
        <v>120</v>
      </c>
      <c r="K2811">
        <v>2118.12</v>
      </c>
      <c r="L2811">
        <v>1123.72856</v>
      </c>
      <c r="M2811">
        <v>426.6</v>
      </c>
      <c r="N2811">
        <v>17.651</v>
      </c>
      <c r="O2811" s="32">
        <f t="shared" si="731"/>
        <v>1691.52</v>
      </c>
      <c r="P2811" s="32">
        <f t="shared" si="732"/>
        <v>567.79143999999997</v>
      </c>
      <c r="Q2811">
        <v>741876</v>
      </c>
      <c r="R2811" t="s">
        <v>312</v>
      </c>
      <c r="S2811" t="s">
        <v>457</v>
      </c>
      <c r="T2811" t="str">
        <f t="shared" si="733"/>
        <v>VEN</v>
      </c>
      <c r="U2811" t="s">
        <v>437</v>
      </c>
      <c r="V2811" s="33">
        <f t="shared" si="734"/>
        <v>2118.12</v>
      </c>
      <c r="W2811">
        <f t="shared" si="735"/>
        <v>120</v>
      </c>
      <c r="X2811" s="33">
        <f t="shared" si="736"/>
        <v>1691.52</v>
      </c>
      <c r="Y2811" s="33">
        <f t="shared" si="737"/>
        <v>426.6</v>
      </c>
      <c r="Z2811" s="45">
        <f t="shared" si="738"/>
        <v>0.2567330651710007</v>
      </c>
      <c r="AA2811" s="33">
        <f t="shared" si="739"/>
        <v>543.79143999999997</v>
      </c>
      <c r="AB2811" s="45">
        <f t="shared" si="740"/>
        <v>0.32148094021944756</v>
      </c>
      <c r="AC2811" s="33">
        <f>IFERROR($X2811/VLOOKUP(CONCATENATE("USD",C2811),[1]GEINDICE!AR$1:AS$65536,2,0),"")</f>
        <v>307.8961738687247</v>
      </c>
      <c r="AD2811" s="33">
        <f>IFERROR($AA2811/VLOOKUP(CONCATENATE("USD",C2811),[1]GEINDICE!AR$1:AS$65536,2,0),"")</f>
        <v>98.982751465288132</v>
      </c>
      <c r="AE2811" s="33">
        <f>IFERROR($X2811/VLOOKUP(CONCATENATE("EUR",C2811),[1]GEINDICE!AR$1:AS$65536,2,0),"")</f>
        <v>265.24493508122686</v>
      </c>
      <c r="AF2811" s="33">
        <f>IFERROR($AA2811/VLOOKUP(CONCATENATE("EUR",C2811),[1]GEINDICE!AR$1:AS$65536,2,0),"")</f>
        <v>85.271191118359141</v>
      </c>
      <c r="AG2811" s="48" t="str">
        <f>VLOOKUP(E2811,[1]Apresentação!AW$1:AX$65536,2,0)</f>
        <v xml:space="preserve">                    2 - LEATHER AUXILIARIES</v>
      </c>
      <c r="AH2811" s="48" t="str">
        <f t="shared" si="741"/>
        <v xml:space="preserve">         5201000997 - SINCAL MSB BR</v>
      </c>
      <c r="AI2811" s="49" t="str">
        <f t="shared" si="742"/>
        <v xml:space="preserve">     L00032 - PARTNER INDUSTRIA E COMERCIO DE COUROS LTDA</v>
      </c>
      <c r="AJ2811" t="str">
        <f t="shared" si="743"/>
        <v xml:space="preserve">     90 - SALES</v>
      </c>
      <c r="AK2811" t="str">
        <f t="shared" si="744"/>
        <v/>
      </c>
      <c r="AL2811">
        <f t="shared" si="745"/>
        <v>6</v>
      </c>
      <c r="AM2811" t="str">
        <f t="shared" si="746"/>
        <v>2025 6</v>
      </c>
      <c r="AN2811" t="str">
        <f t="shared" si="747"/>
        <v xml:space="preserve">PARTNER </v>
      </c>
    </row>
    <row r="2812" spans="1:40" x14ac:dyDescent="0.35">
      <c r="A2812">
        <v>83705</v>
      </c>
      <c r="B2812" t="s">
        <v>274</v>
      </c>
      <c r="C2812" s="31">
        <v>45901</v>
      </c>
      <c r="D2812" t="s">
        <v>373</v>
      </c>
      <c r="E2812" t="s">
        <v>374</v>
      </c>
      <c r="F2812" t="s">
        <v>797</v>
      </c>
      <c r="G2812" t="s">
        <v>798</v>
      </c>
      <c r="H2812" t="s">
        <v>949</v>
      </c>
      <c r="I2812" t="s">
        <v>950</v>
      </c>
      <c r="J2812">
        <v>120</v>
      </c>
      <c r="K2812">
        <v>2035.55</v>
      </c>
      <c r="L2812">
        <v>1179.1935000000001</v>
      </c>
      <c r="M2812">
        <v>409.97</v>
      </c>
      <c r="N2812">
        <v>16.96293</v>
      </c>
      <c r="O2812" s="32">
        <f t="shared" si="731"/>
        <v>1625.58</v>
      </c>
      <c r="P2812" s="32">
        <f t="shared" si="732"/>
        <v>446.38649999999984</v>
      </c>
      <c r="Q2812">
        <v>760265</v>
      </c>
      <c r="R2812" t="s">
        <v>312</v>
      </c>
      <c r="S2812" t="s">
        <v>457</v>
      </c>
      <c r="T2812" t="str">
        <f t="shared" si="733"/>
        <v>VEN</v>
      </c>
      <c r="U2812" t="s">
        <v>313</v>
      </c>
      <c r="V2812" s="33">
        <f t="shared" si="734"/>
        <v>2035.55</v>
      </c>
      <c r="W2812">
        <f t="shared" si="735"/>
        <v>120</v>
      </c>
      <c r="X2812" s="33">
        <f t="shared" si="736"/>
        <v>1625.58</v>
      </c>
      <c r="Y2812" s="33">
        <f t="shared" si="737"/>
        <v>409.97</v>
      </c>
      <c r="Z2812" s="45">
        <f t="shared" si="738"/>
        <v>0.2075048512686988</v>
      </c>
      <c r="AA2812" s="33">
        <f t="shared" si="739"/>
        <v>422.38649999999984</v>
      </c>
      <c r="AB2812" s="45">
        <f t="shared" si="740"/>
        <v>0.25983741187760667</v>
      </c>
      <c r="AC2812" s="33">
        <f>IFERROR($X2812/VLOOKUP(CONCATENATE("USD",C2812),[1]GEINDICE!AR$1:AS$65536,2,0),"")</f>
        <v>298.94074809665671</v>
      </c>
      <c r="AD2812" s="33">
        <f>IFERROR($AA2812/VLOOKUP(CONCATENATE("USD",C2812),[1]GEINDICE!AR$1:AS$65536,2,0),"")</f>
        <v>77.675990290190853</v>
      </c>
      <c r="AE2812" s="33">
        <f>IFERROR($X2812/VLOOKUP(CONCATENATE("EUR",C2812),[1]GEINDICE!AR$1:AS$65536,2,0),"")</f>
        <v>255.48186333060914</v>
      </c>
      <c r="AF2812" s="33">
        <f>IFERROR($AA2812/VLOOKUP(CONCATENATE("EUR",C2812),[1]GEINDICE!AR$1:AS$65536,2,0),"")</f>
        <v>66.383746149493902</v>
      </c>
      <c r="AG2812" s="48" t="str">
        <f>VLOOKUP(E2812,[1]Apresentação!AW$1:AX$65536,2,0)</f>
        <v xml:space="preserve">                    2 - LEATHER AUXILIARIES</v>
      </c>
      <c r="AH2812" s="48" t="str">
        <f t="shared" si="741"/>
        <v xml:space="preserve">         5201000997 - SINCAL MSB BR</v>
      </c>
      <c r="AI2812" s="49" t="str">
        <f t="shared" si="742"/>
        <v xml:space="preserve">     L00494 - COURO E ARTE CURTIMENTO E TAPECARIA LTDA</v>
      </c>
      <c r="AJ2812" t="str">
        <f t="shared" si="743"/>
        <v xml:space="preserve">     90 - SALES</v>
      </c>
      <c r="AK2812" t="str">
        <f t="shared" si="744"/>
        <v/>
      </c>
      <c r="AL2812">
        <f t="shared" si="745"/>
        <v>9</v>
      </c>
      <c r="AM2812" t="str">
        <f t="shared" si="746"/>
        <v>2025 9</v>
      </c>
      <c r="AN2812" t="str">
        <f t="shared" si="747"/>
        <v xml:space="preserve">COURO </v>
      </c>
    </row>
    <row r="2813" spans="1:40" x14ac:dyDescent="0.35">
      <c r="A2813">
        <v>82885</v>
      </c>
      <c r="B2813" t="s">
        <v>274</v>
      </c>
      <c r="C2813" s="31">
        <v>45834</v>
      </c>
      <c r="D2813" t="s">
        <v>373</v>
      </c>
      <c r="E2813" t="s">
        <v>374</v>
      </c>
      <c r="F2813" t="s">
        <v>640</v>
      </c>
      <c r="G2813" t="s">
        <v>641</v>
      </c>
      <c r="H2813" t="s">
        <v>949</v>
      </c>
      <c r="I2813" t="s">
        <v>950</v>
      </c>
      <c r="J2813">
        <v>120</v>
      </c>
      <c r="K2813">
        <v>2118.12</v>
      </c>
      <c r="L2813">
        <v>1128.26045</v>
      </c>
      <c r="M2813">
        <v>426.6</v>
      </c>
      <c r="N2813">
        <v>17.651</v>
      </c>
      <c r="O2813" s="32">
        <f t="shared" si="731"/>
        <v>1691.52</v>
      </c>
      <c r="P2813" s="32">
        <f t="shared" si="732"/>
        <v>563.25954999999999</v>
      </c>
      <c r="Q2813">
        <v>742060</v>
      </c>
      <c r="R2813" t="s">
        <v>312</v>
      </c>
      <c r="S2813" t="s">
        <v>457</v>
      </c>
      <c r="T2813" t="str">
        <f t="shared" si="733"/>
        <v>VEN</v>
      </c>
      <c r="U2813" t="s">
        <v>313</v>
      </c>
      <c r="V2813" s="33">
        <f t="shared" si="734"/>
        <v>2118.12</v>
      </c>
      <c r="W2813">
        <f t="shared" si="735"/>
        <v>120</v>
      </c>
      <c r="X2813" s="33">
        <f t="shared" si="736"/>
        <v>1691.52</v>
      </c>
      <c r="Y2813" s="33">
        <f t="shared" si="737"/>
        <v>426.6</v>
      </c>
      <c r="Z2813" s="45">
        <f t="shared" si="738"/>
        <v>0.25459348384416369</v>
      </c>
      <c r="AA2813" s="33">
        <f t="shared" si="739"/>
        <v>539.25954999999999</v>
      </c>
      <c r="AB2813" s="45">
        <f t="shared" si="740"/>
        <v>0.31880175818199014</v>
      </c>
      <c r="AC2813" s="33">
        <f>IFERROR($X2813/VLOOKUP(CONCATENATE("USD",C2813),[1]GEINDICE!AR$1:AS$65536,2,0),"")</f>
        <v>306.74041164203464</v>
      </c>
      <c r="AD2813" s="33">
        <f>IFERROR($AA2813/VLOOKUP(CONCATENATE("USD",C2813),[1]GEINDICE!AR$1:AS$65536,2,0),"")</f>
        <v>97.78938253694804</v>
      </c>
      <c r="AE2813" s="33">
        <f>IFERROR($X2813/VLOOKUP(CONCATENATE("EUR",C2813),[1]GEINDICE!AR$1:AS$65536,2,0),"")</f>
        <v>261.79251853342203</v>
      </c>
      <c r="AF2813" s="33">
        <f>IFERROR($AA2813/VLOOKUP(CONCATENATE("EUR",C2813),[1]GEINDICE!AR$1:AS$65536,2,0),"")</f>
        <v>83.459915187346198</v>
      </c>
      <c r="AG2813" s="48" t="str">
        <f>VLOOKUP(E2813,[1]Apresentação!AW$1:AX$65536,2,0)</f>
        <v xml:space="preserve">                    2 - LEATHER AUXILIARIES</v>
      </c>
      <c r="AH2813" s="48" t="str">
        <f t="shared" si="741"/>
        <v xml:space="preserve">         5201000997 - SINCAL MSB BR</v>
      </c>
      <c r="AI2813" s="49" t="str">
        <f t="shared" si="742"/>
        <v xml:space="preserve">     L00079 - BABY LEATHER IND E COM DE COUROS LTDA</v>
      </c>
      <c r="AJ2813" t="str">
        <f t="shared" si="743"/>
        <v xml:space="preserve">     90 - SALES</v>
      </c>
      <c r="AK2813" t="str">
        <f t="shared" si="744"/>
        <v/>
      </c>
      <c r="AL2813">
        <f t="shared" si="745"/>
        <v>6</v>
      </c>
      <c r="AM2813" t="str">
        <f t="shared" si="746"/>
        <v>2025 6</v>
      </c>
      <c r="AN2813" t="str">
        <f t="shared" si="747"/>
        <v xml:space="preserve">BABY </v>
      </c>
    </row>
    <row r="2814" spans="1:40" x14ac:dyDescent="0.35">
      <c r="A2814">
        <v>82478</v>
      </c>
      <c r="B2814" t="s">
        <v>274</v>
      </c>
      <c r="C2814" s="31">
        <v>45798</v>
      </c>
      <c r="D2814" t="s">
        <v>373</v>
      </c>
      <c r="E2814" t="s">
        <v>374</v>
      </c>
      <c r="F2814" t="s">
        <v>462</v>
      </c>
      <c r="G2814" t="s">
        <v>463</v>
      </c>
      <c r="H2814" t="s">
        <v>949</v>
      </c>
      <c r="I2814" t="s">
        <v>950</v>
      </c>
      <c r="J2814">
        <v>600</v>
      </c>
      <c r="K2814">
        <v>11550</v>
      </c>
      <c r="L2814">
        <v>5559.8154999999997</v>
      </c>
      <c r="M2814">
        <v>2326.19</v>
      </c>
      <c r="N2814">
        <v>19.25</v>
      </c>
      <c r="O2814" s="32">
        <f t="shared" si="731"/>
        <v>9223.81</v>
      </c>
      <c r="P2814" s="32">
        <f t="shared" si="732"/>
        <v>3663.9944999999998</v>
      </c>
      <c r="Q2814">
        <v>739193</v>
      </c>
      <c r="R2814" t="s">
        <v>312</v>
      </c>
      <c r="S2814" t="s">
        <v>457</v>
      </c>
      <c r="T2814" t="str">
        <f t="shared" si="733"/>
        <v>VEN</v>
      </c>
      <c r="U2814" t="s">
        <v>437</v>
      </c>
      <c r="V2814" s="33">
        <f t="shared" si="734"/>
        <v>11550</v>
      </c>
      <c r="W2814">
        <f t="shared" si="735"/>
        <v>600</v>
      </c>
      <c r="X2814" s="33">
        <f t="shared" si="736"/>
        <v>9223.81</v>
      </c>
      <c r="Y2814" s="33">
        <f t="shared" si="737"/>
        <v>2326.19</v>
      </c>
      <c r="Z2814" s="45">
        <f t="shared" si="738"/>
        <v>0.30683935064935064</v>
      </c>
      <c r="AA2814" s="33">
        <f t="shared" si="739"/>
        <v>3543.9944999999998</v>
      </c>
      <c r="AB2814" s="45">
        <f t="shared" si="740"/>
        <v>0.38422240917798611</v>
      </c>
      <c r="AC2814" s="33">
        <f>IFERROR($X2814/VLOOKUP(CONCATENATE("USD",C2814),[1]GEINDICE!AR$1:AS$65536,2,0),"")</f>
        <v>1630.4838167965916</v>
      </c>
      <c r="AD2814" s="33">
        <f>IFERROR($AA2814/VLOOKUP(CONCATENATE("USD",C2814),[1]GEINDICE!AR$1:AS$65536,2,0),"")</f>
        <v>626.4684202153046</v>
      </c>
      <c r="AE2814" s="33">
        <f>IFERROR($X2814/VLOOKUP(CONCATENATE("EUR",C2814),[1]GEINDICE!AR$1:AS$65536,2,0),"")</f>
        <v>1437.4470140880187</v>
      </c>
      <c r="AF2814" s="33">
        <f>IFERROR($AA2814/VLOOKUP(CONCATENATE("EUR",C2814),[1]GEINDICE!AR$1:AS$65536,2,0),"")</f>
        <v>552.29935481860116</v>
      </c>
      <c r="AG2814" s="48" t="str">
        <f>VLOOKUP(E2814,[1]Apresentação!AW$1:AX$65536,2,0)</f>
        <v xml:space="preserve">                    2 - LEATHER AUXILIARIES</v>
      </c>
      <c r="AH2814" s="48" t="str">
        <f t="shared" si="741"/>
        <v xml:space="preserve">         5201000997 - SINCAL MSB BR</v>
      </c>
      <c r="AI2814" s="49" t="str">
        <f t="shared" si="742"/>
        <v xml:space="preserve">     L00337 - AMCM IND COM IMP EXP E SERVS TECNICOS LTDA</v>
      </c>
      <c r="AJ2814" t="str">
        <f t="shared" si="743"/>
        <v xml:space="preserve">     90 - SALES</v>
      </c>
      <c r="AK2814" t="str">
        <f t="shared" si="744"/>
        <v/>
      </c>
      <c r="AL2814">
        <f t="shared" si="745"/>
        <v>5</v>
      </c>
      <c r="AM2814" t="str">
        <f t="shared" si="746"/>
        <v>2025 5</v>
      </c>
      <c r="AN2814" t="str">
        <f t="shared" si="747"/>
        <v xml:space="preserve">AMCM </v>
      </c>
    </row>
    <row r="2815" spans="1:40" x14ac:dyDescent="0.35">
      <c r="A2815">
        <v>83465</v>
      </c>
      <c r="B2815" t="s">
        <v>274</v>
      </c>
      <c r="C2815" s="31">
        <v>45881</v>
      </c>
      <c r="D2815" t="s">
        <v>373</v>
      </c>
      <c r="E2815" t="s">
        <v>374</v>
      </c>
      <c r="F2815" t="s">
        <v>638</v>
      </c>
      <c r="G2815" t="s">
        <v>639</v>
      </c>
      <c r="H2815" t="s">
        <v>949</v>
      </c>
      <c r="I2815" t="s">
        <v>950</v>
      </c>
      <c r="J2815">
        <v>120</v>
      </c>
      <c r="K2815">
        <v>2118.12</v>
      </c>
      <c r="L2815">
        <v>1179.1417799999999</v>
      </c>
      <c r="M2815">
        <v>426.6</v>
      </c>
      <c r="N2815">
        <v>17.651</v>
      </c>
      <c r="O2815" s="32">
        <f t="shared" si="731"/>
        <v>1691.52</v>
      </c>
      <c r="P2815" s="32">
        <f t="shared" si="732"/>
        <v>512.37822000000006</v>
      </c>
      <c r="Q2815">
        <v>753149</v>
      </c>
      <c r="R2815" t="s">
        <v>312</v>
      </c>
      <c r="S2815" t="s">
        <v>457</v>
      </c>
      <c r="T2815" t="str">
        <f t="shared" si="733"/>
        <v>VEN</v>
      </c>
      <c r="U2815" t="s">
        <v>437</v>
      </c>
      <c r="V2815" s="33">
        <f t="shared" si="734"/>
        <v>2118.12</v>
      </c>
      <c r="W2815">
        <f t="shared" si="735"/>
        <v>120</v>
      </c>
      <c r="X2815" s="33">
        <f t="shared" si="736"/>
        <v>1691.52</v>
      </c>
      <c r="Y2815" s="33">
        <f t="shared" si="737"/>
        <v>426.6</v>
      </c>
      <c r="Z2815" s="45">
        <f t="shared" si="738"/>
        <v>0.23057155401960233</v>
      </c>
      <c r="AA2815" s="33">
        <f t="shared" si="739"/>
        <v>488.37822000000006</v>
      </c>
      <c r="AB2815" s="45">
        <f t="shared" si="740"/>
        <v>0.28872151674233831</v>
      </c>
      <c r="AC2815" s="33">
        <f>IFERROR($X2815/VLOOKUP(CONCATENATE("USD",C2815),[1]GEINDICE!AR$1:AS$65536,2,0),"")</f>
        <v>312.94309183748976</v>
      </c>
      <c r="AD2815" s="33">
        <f>IFERROR($AA2815/VLOOKUP(CONCATENATE("USD",C2815),[1]GEINDICE!AR$1:AS$65536,2,0),"")</f>
        <v>90.353404129356917</v>
      </c>
      <c r="AE2815" s="33">
        <f>IFERROR($X2815/VLOOKUP(CONCATENATE("EUR",C2815),[1]GEINDICE!AR$1:AS$65536,2,0),"")</f>
        <v>268.09097392820348</v>
      </c>
      <c r="AF2815" s="33">
        <f>IFERROR($AA2815/VLOOKUP(CONCATENATE("EUR",C2815),[1]GEINDICE!AR$1:AS$65536,2,0),"")</f>
        <v>77.403632617481591</v>
      </c>
      <c r="AG2815" s="48" t="str">
        <f>VLOOKUP(E2815,[1]Apresentação!AW$1:AX$65536,2,0)</f>
        <v xml:space="preserve">                    2 - LEATHER AUXILIARIES</v>
      </c>
      <c r="AH2815" s="48" t="str">
        <f t="shared" si="741"/>
        <v xml:space="preserve">         5201000997 - SINCAL MSB BR</v>
      </c>
      <c r="AI2815" s="49" t="str">
        <f t="shared" si="742"/>
        <v xml:space="preserve">     L00032 - PARTNER INDUSTRIA E COMERCIO DE COUROS LTDA</v>
      </c>
      <c r="AJ2815" t="str">
        <f t="shared" si="743"/>
        <v xml:space="preserve">     90 - SALES</v>
      </c>
      <c r="AK2815" t="str">
        <f t="shared" si="744"/>
        <v/>
      </c>
      <c r="AL2815">
        <f t="shared" si="745"/>
        <v>8</v>
      </c>
      <c r="AM2815" t="str">
        <f t="shared" si="746"/>
        <v>2025 8</v>
      </c>
      <c r="AN2815" t="str">
        <f t="shared" si="747"/>
        <v xml:space="preserve">PARTNER </v>
      </c>
    </row>
    <row r="2816" spans="1:40" x14ac:dyDescent="0.35">
      <c r="A2816">
        <v>83477</v>
      </c>
      <c r="B2816" t="s">
        <v>274</v>
      </c>
      <c r="C2816" s="31">
        <v>45881</v>
      </c>
      <c r="D2816" t="s">
        <v>373</v>
      </c>
      <c r="E2816" t="s">
        <v>374</v>
      </c>
      <c r="F2816" t="s">
        <v>797</v>
      </c>
      <c r="G2816" t="s">
        <v>798</v>
      </c>
      <c r="H2816" t="s">
        <v>949</v>
      </c>
      <c r="I2816" t="s">
        <v>950</v>
      </c>
      <c r="J2816">
        <v>120</v>
      </c>
      <c r="K2816">
        <v>2043.39</v>
      </c>
      <c r="L2816">
        <v>1179.1417899999999</v>
      </c>
      <c r="M2816">
        <v>411.54</v>
      </c>
      <c r="N2816">
        <v>17.02826</v>
      </c>
      <c r="O2816" s="32">
        <f t="shared" si="731"/>
        <v>1631.8500000000001</v>
      </c>
      <c r="P2816" s="32">
        <f t="shared" si="732"/>
        <v>452.70821000000024</v>
      </c>
      <c r="Q2816">
        <v>753263</v>
      </c>
      <c r="R2816" t="s">
        <v>312</v>
      </c>
      <c r="S2816" t="s">
        <v>457</v>
      </c>
      <c r="T2816" t="str">
        <f t="shared" si="733"/>
        <v>VEN</v>
      </c>
      <c r="U2816" t="s">
        <v>437</v>
      </c>
      <c r="V2816" s="33">
        <f t="shared" si="734"/>
        <v>2043.39</v>
      </c>
      <c r="W2816">
        <f t="shared" si="735"/>
        <v>120</v>
      </c>
      <c r="X2816" s="33">
        <f t="shared" si="736"/>
        <v>1631.8500000000001</v>
      </c>
      <c r="Y2816" s="33">
        <f t="shared" si="737"/>
        <v>411.54</v>
      </c>
      <c r="Z2816" s="45">
        <f t="shared" si="738"/>
        <v>0.20980244104160253</v>
      </c>
      <c r="AA2816" s="33">
        <f t="shared" si="739"/>
        <v>428.70821000000024</v>
      </c>
      <c r="AB2816" s="45">
        <f t="shared" si="740"/>
        <v>0.26271300058216146</v>
      </c>
      <c r="AC2816" s="33">
        <f>IFERROR($X2816/VLOOKUP(CONCATENATE("USD",C2816),[1]GEINDICE!AR$1:AS$65536,2,0),"")</f>
        <v>301.90372234144894</v>
      </c>
      <c r="AD2816" s="33">
        <f>IFERROR($AA2816/VLOOKUP(CONCATENATE("USD",C2816),[1]GEINDICE!AR$1:AS$65536,2,0),"")</f>
        <v>79.314032783245793</v>
      </c>
      <c r="AE2816" s="33">
        <f>IFERROR($X2816/VLOOKUP(CONCATENATE("EUR",C2816),[1]GEINDICE!AR$1:AS$65536,2,0),"")</f>
        <v>258.63380616530628</v>
      </c>
      <c r="AF2816" s="33">
        <f>IFERROR($AA2816/VLOOKUP(CONCATENATE("EUR",C2816),[1]GEINDICE!AR$1:AS$65536,2,0),"")</f>
        <v>67.946463269672748</v>
      </c>
      <c r="AG2816" s="48" t="str">
        <f>VLOOKUP(E2816,[1]Apresentação!AW$1:AX$65536,2,0)</f>
        <v xml:space="preserve">                    2 - LEATHER AUXILIARIES</v>
      </c>
      <c r="AH2816" s="48" t="str">
        <f t="shared" si="741"/>
        <v xml:space="preserve">         5201000997 - SINCAL MSB BR</v>
      </c>
      <c r="AI2816" s="49" t="str">
        <f t="shared" si="742"/>
        <v xml:space="preserve">     L00494 - COURO E ARTE CURTIMENTO E TAPECARIA LTDA</v>
      </c>
      <c r="AJ2816" t="str">
        <f t="shared" si="743"/>
        <v xml:space="preserve">     90 - SALES</v>
      </c>
      <c r="AK2816" t="str">
        <f t="shared" si="744"/>
        <v/>
      </c>
      <c r="AL2816">
        <f t="shared" si="745"/>
        <v>8</v>
      </c>
      <c r="AM2816" t="str">
        <f t="shared" si="746"/>
        <v>2025 8</v>
      </c>
      <c r="AN2816" t="str">
        <f t="shared" si="747"/>
        <v xml:space="preserve">COURO </v>
      </c>
    </row>
    <row r="2817" spans="1:40" x14ac:dyDescent="0.35">
      <c r="A2817">
        <v>84018</v>
      </c>
      <c r="B2817" t="s">
        <v>274</v>
      </c>
      <c r="C2817" s="31">
        <v>45929</v>
      </c>
      <c r="D2817" t="s">
        <v>373</v>
      </c>
      <c r="E2817" t="s">
        <v>374</v>
      </c>
      <c r="F2817" t="s">
        <v>642</v>
      </c>
      <c r="G2817" t="s">
        <v>643</v>
      </c>
      <c r="H2817" t="s">
        <v>949</v>
      </c>
      <c r="I2817" t="s">
        <v>950</v>
      </c>
      <c r="J2817">
        <v>120</v>
      </c>
      <c r="K2817">
        <v>2088.6</v>
      </c>
      <c r="L2817">
        <v>1170.79009</v>
      </c>
      <c r="M2817">
        <v>420.65</v>
      </c>
      <c r="N2817">
        <v>17.405000000000001</v>
      </c>
      <c r="O2817" s="32">
        <f t="shared" si="731"/>
        <v>1667.9499999999998</v>
      </c>
      <c r="P2817" s="32">
        <f t="shared" si="732"/>
        <v>497.15990999999985</v>
      </c>
      <c r="Q2817">
        <v>762604</v>
      </c>
      <c r="R2817" t="s">
        <v>312</v>
      </c>
      <c r="S2817" t="s">
        <v>457</v>
      </c>
      <c r="T2817" t="str">
        <f t="shared" si="733"/>
        <v>VEN</v>
      </c>
      <c r="U2817" t="s">
        <v>313</v>
      </c>
      <c r="V2817" s="33">
        <f t="shared" si="734"/>
        <v>2088.6</v>
      </c>
      <c r="W2817">
        <f t="shared" si="735"/>
        <v>120</v>
      </c>
      <c r="X2817" s="33">
        <f t="shared" si="736"/>
        <v>1667.9499999999998</v>
      </c>
      <c r="Y2817" s="33">
        <f t="shared" si="737"/>
        <v>420.65</v>
      </c>
      <c r="Z2817" s="45">
        <f t="shared" si="738"/>
        <v>0.22654405343292153</v>
      </c>
      <c r="AA2817" s="33">
        <f t="shared" si="739"/>
        <v>473.15990999999985</v>
      </c>
      <c r="AB2817" s="45">
        <f t="shared" si="740"/>
        <v>0.2836775143139782</v>
      </c>
      <c r="AC2817" s="33">
        <f>IFERROR($X2817/VLOOKUP(CONCATENATE("USD",C2817),[1]GEINDICE!AR$1:AS$65536,2,0),"")</f>
        <v>313.35362302504268</v>
      </c>
      <c r="AD2817" s="33">
        <f>IFERROR($AA2817/VLOOKUP(CONCATENATE("USD",C2817),[1]GEINDICE!AR$1:AS$65536,2,0),"")</f>
        <v>88.891376881023461</v>
      </c>
      <c r="AE2817" s="33">
        <f>IFERROR($X2817/VLOOKUP(CONCATENATE("EUR",C2817),[1]GEINDICE!AR$1:AS$65536,2,0),"")</f>
        <v>267.13699990390461</v>
      </c>
      <c r="AF2817" s="33">
        <f>IFERROR($AA2817/VLOOKUP(CONCATENATE("EUR",C2817),[1]GEINDICE!AR$1:AS$65536,2,0),"")</f>
        <v>75.7807601140331</v>
      </c>
      <c r="AG2817" s="48" t="str">
        <f>VLOOKUP(E2817,[1]Apresentação!AW$1:AX$65536,2,0)</f>
        <v xml:space="preserve">                    2 - LEATHER AUXILIARIES</v>
      </c>
      <c r="AH2817" s="48" t="str">
        <f t="shared" si="741"/>
        <v xml:space="preserve">         5201000997 - SINCAL MSB BR</v>
      </c>
      <c r="AI2817" s="49" t="str">
        <f t="shared" si="742"/>
        <v xml:space="preserve">     L00281 - ICL BENEFICIAMENTO DE COUROS LTDA.</v>
      </c>
      <c r="AJ2817" t="str">
        <f t="shared" si="743"/>
        <v xml:space="preserve">     90 - SALES</v>
      </c>
      <c r="AK2817" t="str">
        <f t="shared" si="744"/>
        <v/>
      </c>
      <c r="AL2817">
        <f t="shared" si="745"/>
        <v>9</v>
      </c>
      <c r="AM2817" t="str">
        <f t="shared" si="746"/>
        <v>2025 9</v>
      </c>
      <c r="AN2817" t="str">
        <f t="shared" si="747"/>
        <v xml:space="preserve">ICL </v>
      </c>
    </row>
    <row r="2818" spans="1:40" x14ac:dyDescent="0.35">
      <c r="A2818">
        <v>83828</v>
      </c>
      <c r="B2818" t="s">
        <v>274</v>
      </c>
      <c r="C2818" s="31">
        <v>45911</v>
      </c>
      <c r="D2818" t="s">
        <v>373</v>
      </c>
      <c r="E2818" t="s">
        <v>374</v>
      </c>
      <c r="F2818" t="s">
        <v>640</v>
      </c>
      <c r="G2818" t="s">
        <v>641</v>
      </c>
      <c r="H2818" t="s">
        <v>949</v>
      </c>
      <c r="I2818" t="s">
        <v>950</v>
      </c>
      <c r="J2818">
        <v>120</v>
      </c>
      <c r="K2818">
        <v>2118.12</v>
      </c>
      <c r="L2818">
        <v>1179.1935000000001</v>
      </c>
      <c r="M2818">
        <v>426.6</v>
      </c>
      <c r="N2818">
        <v>17.651</v>
      </c>
      <c r="O2818" s="32">
        <f t="shared" si="731"/>
        <v>1691.52</v>
      </c>
      <c r="P2818" s="32">
        <f t="shared" si="732"/>
        <v>512.3264999999999</v>
      </c>
      <c r="Q2818">
        <v>761200</v>
      </c>
      <c r="R2818" t="s">
        <v>312</v>
      </c>
      <c r="S2818" t="s">
        <v>457</v>
      </c>
      <c r="T2818" t="str">
        <f t="shared" si="733"/>
        <v>VEN</v>
      </c>
      <c r="U2818" t="s">
        <v>437</v>
      </c>
      <c r="V2818" s="33">
        <f t="shared" si="734"/>
        <v>2118.12</v>
      </c>
      <c r="W2818">
        <f t="shared" si="735"/>
        <v>120</v>
      </c>
      <c r="X2818" s="33">
        <f t="shared" si="736"/>
        <v>1691.52</v>
      </c>
      <c r="Y2818" s="33">
        <f t="shared" si="737"/>
        <v>426.6</v>
      </c>
      <c r="Z2818" s="45">
        <f t="shared" si="738"/>
        <v>0.23054713613959546</v>
      </c>
      <c r="AA2818" s="33">
        <f t="shared" si="739"/>
        <v>488.3264999999999</v>
      </c>
      <c r="AB2818" s="45">
        <f t="shared" si="740"/>
        <v>0.28869094069239493</v>
      </c>
      <c r="AC2818" s="33">
        <f>IFERROR($X2818/VLOOKUP(CONCATENATE("USD",C2818),[1]GEINDICE!AR$1:AS$65536,2,0),"")</f>
        <v>314.07033309814693</v>
      </c>
      <c r="AD2818" s="33">
        <f>IFERROR($AA2818/VLOOKUP(CONCATENATE("USD",C2818),[1]GEINDICE!AR$1:AS$65536,2,0),"")</f>
        <v>90.669259905677862</v>
      </c>
      <c r="AE2818" s="33">
        <f>IFERROR($X2818/VLOOKUP(CONCATENATE("EUR",C2818),[1]GEINDICE!AR$1:AS$65536,2,0),"")</f>
        <v>267.67945309532848</v>
      </c>
      <c r="AF2818" s="33">
        <f>IFERROR($AA2818/VLOOKUP(CONCATENATE("EUR",C2818),[1]GEINDICE!AR$1:AS$65536,2,0),"")</f>
        <v>77.276633118116195</v>
      </c>
      <c r="AG2818" s="48" t="str">
        <f>VLOOKUP(E2818,[1]Apresentação!AW$1:AX$65536,2,0)</f>
        <v xml:space="preserve">                    2 - LEATHER AUXILIARIES</v>
      </c>
      <c r="AH2818" s="48" t="str">
        <f t="shared" si="741"/>
        <v xml:space="preserve">         5201000997 - SINCAL MSB BR</v>
      </c>
      <c r="AI2818" s="49" t="str">
        <f t="shared" si="742"/>
        <v xml:space="preserve">     L00079 - BABY LEATHER IND E COM DE COUROS LTDA</v>
      </c>
      <c r="AJ2818" t="str">
        <f t="shared" si="743"/>
        <v xml:space="preserve">     90 - SALES</v>
      </c>
      <c r="AK2818" t="str">
        <f t="shared" si="744"/>
        <v/>
      </c>
      <c r="AL2818">
        <f t="shared" si="745"/>
        <v>9</v>
      </c>
      <c r="AM2818" t="str">
        <f t="shared" si="746"/>
        <v>2025 9</v>
      </c>
      <c r="AN2818" t="str">
        <f t="shared" si="747"/>
        <v xml:space="preserve">BABY </v>
      </c>
    </row>
    <row r="2819" spans="1:40" x14ac:dyDescent="0.35">
      <c r="A2819">
        <v>83763</v>
      </c>
      <c r="B2819" t="s">
        <v>274</v>
      </c>
      <c r="C2819" s="31">
        <v>45905</v>
      </c>
      <c r="D2819" t="s">
        <v>373</v>
      </c>
      <c r="E2819" t="s">
        <v>374</v>
      </c>
      <c r="F2819" t="s">
        <v>458</v>
      </c>
      <c r="G2819" t="s">
        <v>459</v>
      </c>
      <c r="H2819" t="s">
        <v>949</v>
      </c>
      <c r="I2819" t="s">
        <v>950</v>
      </c>
      <c r="J2819">
        <v>1000</v>
      </c>
      <c r="K2819">
        <v>17522.43</v>
      </c>
      <c r="L2819">
        <v>9826.6125200000006</v>
      </c>
      <c r="M2819">
        <v>3529.04</v>
      </c>
      <c r="N2819">
        <v>17.52243</v>
      </c>
      <c r="O2819" s="32">
        <f t="shared" si="731"/>
        <v>13993.39</v>
      </c>
      <c r="P2819" s="32">
        <f t="shared" si="732"/>
        <v>4166.7774799999988</v>
      </c>
      <c r="Q2819">
        <v>760715</v>
      </c>
      <c r="R2819" t="s">
        <v>312</v>
      </c>
      <c r="S2819" t="s">
        <v>457</v>
      </c>
      <c r="T2819" t="str">
        <f t="shared" si="733"/>
        <v>VEN</v>
      </c>
      <c r="U2819" t="s">
        <v>437</v>
      </c>
      <c r="V2819" s="33">
        <f t="shared" si="734"/>
        <v>17522.43</v>
      </c>
      <c r="W2819">
        <f t="shared" si="735"/>
        <v>1000</v>
      </c>
      <c r="X2819" s="33">
        <f t="shared" si="736"/>
        <v>13993.39</v>
      </c>
      <c r="Y2819" s="33">
        <f t="shared" si="737"/>
        <v>3529.04</v>
      </c>
      <c r="Z2819" s="45">
        <f t="shared" si="738"/>
        <v>0.22638284073613071</v>
      </c>
      <c r="AA2819" s="33">
        <f t="shared" si="739"/>
        <v>3966.7774799999988</v>
      </c>
      <c r="AB2819" s="45">
        <f t="shared" si="740"/>
        <v>0.28347508931002419</v>
      </c>
      <c r="AC2819" s="33">
        <f>IFERROR($X2819/VLOOKUP(CONCATENATE("USD",C2819),[1]GEINDICE!AR$1:AS$65536,2,0),"")</f>
        <v>2592.9050548473169</v>
      </c>
      <c r="AD2819" s="33">
        <f>IFERROR($AA2819/VLOOKUP(CONCATENATE("USD",C2819),[1]GEINDICE!AR$1:AS$65536,2,0),"")</f>
        <v>735.02399199525621</v>
      </c>
      <c r="AE2819" s="33">
        <f>IFERROR($X2819/VLOOKUP(CONCATENATE("EUR",C2819),[1]GEINDICE!AR$1:AS$65536,2,0),"")</f>
        <v>2205.0377397141547</v>
      </c>
      <c r="AF2819" s="33">
        <f>IFERROR($AA2819/VLOOKUP(CONCATENATE("EUR",C2819),[1]GEINDICE!AR$1:AS$65536,2,0),"")</f>
        <v>625.07327019744389</v>
      </c>
      <c r="AG2819" s="48" t="str">
        <f>VLOOKUP(E2819,[1]Apresentação!AW$1:AX$65536,2,0)</f>
        <v xml:space="preserve">                    2 - LEATHER AUXILIARIES</v>
      </c>
      <c r="AH2819" s="48" t="str">
        <f t="shared" si="741"/>
        <v xml:space="preserve">         5201000997 - SINCAL MSB BR</v>
      </c>
      <c r="AI2819" s="49" t="str">
        <f t="shared" si="742"/>
        <v xml:space="preserve">     L00052 - CURTUME RUSAN LTDA</v>
      </c>
      <c r="AJ2819" t="str">
        <f t="shared" si="743"/>
        <v xml:space="preserve">     90 - SALES</v>
      </c>
      <c r="AK2819" t="str">
        <f t="shared" si="744"/>
        <v/>
      </c>
      <c r="AL2819">
        <f t="shared" si="745"/>
        <v>9</v>
      </c>
      <c r="AM2819" t="str">
        <f t="shared" si="746"/>
        <v>2025 9</v>
      </c>
      <c r="AN2819" t="str">
        <f t="shared" si="747"/>
        <v xml:space="preserve">CURTUME </v>
      </c>
    </row>
    <row r="2820" spans="1:40" x14ac:dyDescent="0.35">
      <c r="A2820">
        <v>83765</v>
      </c>
      <c r="B2820" t="s">
        <v>274</v>
      </c>
      <c r="C2820" s="31">
        <v>45905</v>
      </c>
      <c r="D2820" t="s">
        <v>373</v>
      </c>
      <c r="E2820" t="s">
        <v>374</v>
      </c>
      <c r="F2820" t="s">
        <v>642</v>
      </c>
      <c r="G2820" t="s">
        <v>643</v>
      </c>
      <c r="H2820" t="s">
        <v>949</v>
      </c>
      <c r="I2820" t="s">
        <v>950</v>
      </c>
      <c r="J2820">
        <v>120</v>
      </c>
      <c r="K2820">
        <v>2088.6</v>
      </c>
      <c r="L2820">
        <v>1179.1935000000001</v>
      </c>
      <c r="M2820">
        <v>420.65</v>
      </c>
      <c r="N2820">
        <v>17.405000000000001</v>
      </c>
      <c r="O2820" s="32">
        <f t="shared" ref="O2820:O2883" si="748">$K2820-$Y2820</f>
        <v>1667.9499999999998</v>
      </c>
      <c r="P2820" s="32">
        <f t="shared" ref="P2820:P2883" si="749">($O2820-$L2820)</f>
        <v>488.75649999999973</v>
      </c>
      <c r="Q2820">
        <v>760736</v>
      </c>
      <c r="R2820" t="s">
        <v>312</v>
      </c>
      <c r="S2820" t="s">
        <v>457</v>
      </c>
      <c r="T2820" t="str">
        <f t="shared" ref="T2820:T2883" si="750">MID($U2820,1,3)</f>
        <v>VEN</v>
      </c>
      <c r="U2820" t="s">
        <v>437</v>
      </c>
      <c r="V2820" s="33">
        <f t="shared" ref="V2820:V2883" si="751">IF($T2820="DEV",-$K2820,$K2820)</f>
        <v>2088.6</v>
      </c>
      <c r="W2820">
        <f t="shared" ref="W2820:W2883" si="752">IF($T2820="DEV",-$J2820,$J2820)</f>
        <v>120</v>
      </c>
      <c r="X2820" s="33">
        <f t="shared" ref="X2820:X2883" si="753">$V2820-$Y2820</f>
        <v>1667.9499999999998</v>
      </c>
      <c r="Y2820" s="33">
        <f t="shared" ref="Y2820:Y2883" si="754">IF(A2820=59876,M2820,IF(A2820=59868,M2820,IF(R2820="6111",((K2820*0.12)+M2820),IF(T2820="DEV",-M2820,M2820))))</f>
        <v>420.65</v>
      </c>
      <c r="Z2820" s="45">
        <f t="shared" ref="Z2820:Z2883" si="755">IFERROR($AA2820/$V2820,0)</f>
        <v>0.22252058795365304</v>
      </c>
      <c r="AA2820" s="33">
        <f t="shared" ref="AA2820:AA2883" si="756">IF(VLOOKUP(AL2820,AR:AS,2,0)="sim",IF($T2820="DEV",($X2820-$L2820),$P2820)-(0.2*W2820),IF(VLOOKUP(AL2820,AR:AS,2,0)="OK",IF($T2820="DEV",($X2820-$L2820),$P2820)-(0.2*W2820),IF($T2820="DEV",($X2820-$L2820),$P2820)))</f>
        <v>464.75649999999973</v>
      </c>
      <c r="AB2820" s="45">
        <f t="shared" ref="AB2820:AB2883" si="757">IFERROR($AA2820/$X2820,0)</f>
        <v>0.27863934770226911</v>
      </c>
      <c r="AC2820" s="33">
        <f>IFERROR($X2820/VLOOKUP(CONCATENATE("USD",C2820),[1]GEINDICE!AR$1:AS$65536,2,0),"")</f>
        <v>309.06277794248439</v>
      </c>
      <c r="AD2820" s="33">
        <f>IFERROR($AA2820/VLOOKUP(CONCATENATE("USD",C2820),[1]GEINDICE!AR$1:AS$65536,2,0),"")</f>
        <v>86.117050844945112</v>
      </c>
      <c r="AE2820" s="33">
        <f>IFERROR($X2820/VLOOKUP(CONCATENATE("EUR",C2820),[1]GEINDICE!AR$1:AS$65536,2,0),"")</f>
        <v>262.83071492727811</v>
      </c>
      <c r="AF2820" s="33">
        <f>IFERROR($AA2820/VLOOKUP(CONCATENATE("EUR",C2820),[1]GEINDICE!AR$1:AS$65536,2,0),"")</f>
        <v>73.23497896345782</v>
      </c>
      <c r="AG2820" s="48" t="str">
        <f>VLOOKUP(E2820,[1]Apresentação!AW$1:AX$65536,2,0)</f>
        <v xml:space="preserve">                    2 - LEATHER AUXILIARIES</v>
      </c>
      <c r="AH2820" s="48" t="str">
        <f t="shared" ref="AH2820:AH2883" si="758">CONCATENATE("         ",H2820," - ",I2820)</f>
        <v xml:space="preserve">         5201000997 - SINCAL MSB BR</v>
      </c>
      <c r="AI2820" s="49" t="str">
        <f t="shared" ref="AI2820:AI2883" si="759">CONCATENATE("     ",F2820," - ",G2820)</f>
        <v xml:space="preserve">     L00281 - ICL BENEFICIAMENTO DE COUROS LTDA.</v>
      </c>
      <c r="AJ2820" t="str">
        <f t="shared" ref="AJ2820:AJ2883" si="760">IF(RIGHT(I2820,2)="BR","     90 - SALES","     93 - RESALES")</f>
        <v xml:space="preserve">     90 - SALES</v>
      </c>
      <c r="AK2820" t="str">
        <f t="shared" ref="AK2820:AK2883" si="761">IF(R2820="3201","EXP",IF(R2820="7101","EXP",""))</f>
        <v/>
      </c>
      <c r="AL2820">
        <f t="shared" ref="AL2820:AL2883" si="762">VLOOKUP(MONTH(C2820),AQ:AR,2,0)</f>
        <v>9</v>
      </c>
      <c r="AM2820" t="str">
        <f t="shared" ref="AM2820:AM2883" si="763">CONCATENATE(YEAR(C2820)," ",MONTH(C2820))</f>
        <v>2025 9</v>
      </c>
      <c r="AN2820" t="str">
        <f t="shared" ref="AN2820:AN2883" si="764">MID(G2820,1,SEARCH(" ",G2820,1))</f>
        <v xml:space="preserve">ICL </v>
      </c>
    </row>
    <row r="2821" spans="1:40" x14ac:dyDescent="0.35">
      <c r="A2821">
        <v>82628</v>
      </c>
      <c r="B2821" t="s">
        <v>274</v>
      </c>
      <c r="C2821" s="31">
        <v>45811</v>
      </c>
      <c r="D2821" t="s">
        <v>373</v>
      </c>
      <c r="E2821" t="s">
        <v>374</v>
      </c>
      <c r="F2821" t="s">
        <v>638</v>
      </c>
      <c r="G2821" t="s">
        <v>639</v>
      </c>
      <c r="H2821" t="s">
        <v>949</v>
      </c>
      <c r="I2821" t="s">
        <v>950</v>
      </c>
      <c r="J2821">
        <v>240</v>
      </c>
      <c r="K2821">
        <v>4236.24</v>
      </c>
      <c r="L2821">
        <v>2224.1272600000002</v>
      </c>
      <c r="M2821">
        <v>853.18</v>
      </c>
      <c r="N2821">
        <v>17.651</v>
      </c>
      <c r="O2821" s="32">
        <f t="shared" si="748"/>
        <v>3383.06</v>
      </c>
      <c r="P2821" s="32">
        <f t="shared" si="749"/>
        <v>1158.9327399999997</v>
      </c>
      <c r="Q2821">
        <v>740273</v>
      </c>
      <c r="R2821" t="s">
        <v>312</v>
      </c>
      <c r="S2821" t="s">
        <v>457</v>
      </c>
      <c r="T2821" t="str">
        <f t="shared" si="750"/>
        <v>VEN</v>
      </c>
      <c r="U2821" t="s">
        <v>437</v>
      </c>
      <c r="V2821" s="33">
        <f t="shared" si="751"/>
        <v>4236.24</v>
      </c>
      <c r="W2821">
        <f t="shared" si="752"/>
        <v>240</v>
      </c>
      <c r="X2821" s="33">
        <f t="shared" si="753"/>
        <v>3383.06</v>
      </c>
      <c r="Y2821" s="33">
        <f t="shared" si="754"/>
        <v>853.18</v>
      </c>
      <c r="Z2821" s="45">
        <f t="shared" si="755"/>
        <v>0.26224499556210218</v>
      </c>
      <c r="AA2821" s="33">
        <f t="shared" si="756"/>
        <v>1110.9327399999997</v>
      </c>
      <c r="AB2821" s="45">
        <f t="shared" si="757"/>
        <v>0.32838103373868621</v>
      </c>
      <c r="AC2821" s="33">
        <f>IFERROR($X2821/VLOOKUP(CONCATENATE("USD",C2821),[1]GEINDICE!AR$1:AS$65536,2,0),"")</f>
        <v>596.72275725826364</v>
      </c>
      <c r="AD2821" s="33">
        <f>IFERROR($AA2821/VLOOKUP(CONCATENATE("USD",C2821),[1]GEINDICE!AR$1:AS$65536,2,0),"")</f>
        <v>195.95243588386771</v>
      </c>
      <c r="AE2821" s="33">
        <f>IFERROR($X2821/VLOOKUP(CONCATENATE("EUR",C2821),[1]GEINDICE!AR$1:AS$65536,2,0),"")</f>
        <v>524.68438847358789</v>
      </c>
      <c r="AF2821" s="33">
        <f>IFERROR($AA2821/VLOOKUP(CONCATENATE("EUR",C2821),[1]GEINDICE!AR$1:AS$65536,2,0),"")</f>
        <v>172.29640187350719</v>
      </c>
      <c r="AG2821" s="48" t="str">
        <f>VLOOKUP(E2821,[1]Apresentação!AW$1:AX$65536,2,0)</f>
        <v xml:space="preserve">                    2 - LEATHER AUXILIARIES</v>
      </c>
      <c r="AH2821" s="48" t="str">
        <f t="shared" si="758"/>
        <v xml:space="preserve">         5201000997 - SINCAL MSB BR</v>
      </c>
      <c r="AI2821" s="49" t="str">
        <f t="shared" si="759"/>
        <v xml:space="preserve">     L00032 - PARTNER INDUSTRIA E COMERCIO DE COUROS LTDA</v>
      </c>
      <c r="AJ2821" t="str">
        <f t="shared" si="760"/>
        <v xml:space="preserve">     90 - SALES</v>
      </c>
      <c r="AK2821" t="str">
        <f t="shared" si="761"/>
        <v/>
      </c>
      <c r="AL2821">
        <f t="shared" si="762"/>
        <v>6</v>
      </c>
      <c r="AM2821" t="str">
        <f t="shared" si="763"/>
        <v>2025 6</v>
      </c>
      <c r="AN2821" t="str">
        <f t="shared" si="764"/>
        <v xml:space="preserve">PARTNER </v>
      </c>
    </row>
    <row r="2822" spans="1:40" x14ac:dyDescent="0.35">
      <c r="A2822">
        <v>82708</v>
      </c>
      <c r="B2822" t="s">
        <v>274</v>
      </c>
      <c r="C2822" s="31">
        <v>45817</v>
      </c>
      <c r="D2822" t="s">
        <v>373</v>
      </c>
      <c r="E2822" t="s">
        <v>374</v>
      </c>
      <c r="F2822" t="s">
        <v>638</v>
      </c>
      <c r="G2822" t="s">
        <v>639</v>
      </c>
      <c r="H2822" t="s">
        <v>949</v>
      </c>
      <c r="I2822" t="s">
        <v>950</v>
      </c>
      <c r="J2822">
        <v>240</v>
      </c>
      <c r="K2822">
        <v>4236.24</v>
      </c>
      <c r="L2822">
        <v>2224.1272600000002</v>
      </c>
      <c r="M2822">
        <v>853.18</v>
      </c>
      <c r="N2822">
        <v>17.651</v>
      </c>
      <c r="O2822" s="32">
        <f t="shared" si="748"/>
        <v>3383.06</v>
      </c>
      <c r="P2822" s="32">
        <f t="shared" si="749"/>
        <v>1158.9327399999997</v>
      </c>
      <c r="Q2822">
        <v>740909</v>
      </c>
      <c r="R2822" t="s">
        <v>312</v>
      </c>
      <c r="S2822" t="s">
        <v>457</v>
      </c>
      <c r="T2822" t="str">
        <f t="shared" si="750"/>
        <v>VEN</v>
      </c>
      <c r="U2822" t="s">
        <v>437</v>
      </c>
      <c r="V2822" s="33">
        <f t="shared" si="751"/>
        <v>4236.24</v>
      </c>
      <c r="W2822">
        <f t="shared" si="752"/>
        <v>240</v>
      </c>
      <c r="X2822" s="33">
        <f t="shared" si="753"/>
        <v>3383.06</v>
      </c>
      <c r="Y2822" s="33">
        <f t="shared" si="754"/>
        <v>853.18</v>
      </c>
      <c r="Z2822" s="45">
        <f t="shared" si="755"/>
        <v>0.26224499556210218</v>
      </c>
      <c r="AA2822" s="33">
        <f t="shared" si="756"/>
        <v>1110.9327399999997</v>
      </c>
      <c r="AB2822" s="45">
        <f t="shared" si="757"/>
        <v>0.32838103373868621</v>
      </c>
      <c r="AC2822" s="33">
        <f>IFERROR($X2822/VLOOKUP(CONCATENATE("USD",C2822),[1]GEINDICE!AR$1:AS$65536,2,0),"")</f>
        <v>606.71807747489231</v>
      </c>
      <c r="AD2822" s="33">
        <f>IFERROR($AA2822/VLOOKUP(CONCATENATE("USD",C2822),[1]GEINDICE!AR$1:AS$65536,2,0),"")</f>
        <v>199.23470946915344</v>
      </c>
      <c r="AE2822" s="33">
        <f>IFERROR($X2822/VLOOKUP(CONCATENATE("EUR",C2822),[1]GEINDICE!AR$1:AS$65536,2,0),"")</f>
        <v>531.04260195272025</v>
      </c>
      <c r="AF2822" s="33">
        <f>IFERROR($AA2822/VLOOKUP(CONCATENATE("EUR",C2822),[1]GEINDICE!AR$1:AS$65536,2,0),"")</f>
        <v>174.38431858851595</v>
      </c>
      <c r="AG2822" s="48" t="str">
        <f>VLOOKUP(E2822,[1]Apresentação!AW$1:AX$65536,2,0)</f>
        <v xml:space="preserve">                    2 - LEATHER AUXILIARIES</v>
      </c>
      <c r="AH2822" s="48" t="str">
        <f t="shared" si="758"/>
        <v xml:space="preserve">         5201000997 - SINCAL MSB BR</v>
      </c>
      <c r="AI2822" s="49" t="str">
        <f t="shared" si="759"/>
        <v xml:space="preserve">     L00032 - PARTNER INDUSTRIA E COMERCIO DE COUROS LTDA</v>
      </c>
      <c r="AJ2822" t="str">
        <f t="shared" si="760"/>
        <v xml:space="preserve">     90 - SALES</v>
      </c>
      <c r="AK2822" t="str">
        <f t="shared" si="761"/>
        <v/>
      </c>
      <c r="AL2822">
        <f t="shared" si="762"/>
        <v>6</v>
      </c>
      <c r="AM2822" t="str">
        <f t="shared" si="763"/>
        <v>2025 6</v>
      </c>
      <c r="AN2822" t="str">
        <f t="shared" si="764"/>
        <v xml:space="preserve">PARTNER </v>
      </c>
    </row>
    <row r="2823" spans="1:40" x14ac:dyDescent="0.35">
      <c r="A2823">
        <v>83909</v>
      </c>
      <c r="B2823" t="s">
        <v>274</v>
      </c>
      <c r="C2823" s="31">
        <v>45918</v>
      </c>
      <c r="D2823" t="s">
        <v>373</v>
      </c>
      <c r="E2823" t="s">
        <v>374</v>
      </c>
      <c r="F2823" t="s">
        <v>435</v>
      </c>
      <c r="G2823" t="s">
        <v>436</v>
      </c>
      <c r="H2823" t="s">
        <v>949</v>
      </c>
      <c r="I2823" t="s">
        <v>950</v>
      </c>
      <c r="J2823">
        <v>1000</v>
      </c>
      <c r="K2823">
        <v>19940</v>
      </c>
      <c r="L2823">
        <v>9544.7059499999996</v>
      </c>
      <c r="M2823">
        <v>4015.94</v>
      </c>
      <c r="N2823">
        <v>19.940000000000001</v>
      </c>
      <c r="O2823" s="32">
        <f t="shared" si="748"/>
        <v>15924.06</v>
      </c>
      <c r="P2823" s="32">
        <f t="shared" si="749"/>
        <v>6379.3540499999999</v>
      </c>
      <c r="Q2823">
        <v>761795</v>
      </c>
      <c r="R2823" t="s">
        <v>312</v>
      </c>
      <c r="S2823" t="s">
        <v>457</v>
      </c>
      <c r="T2823" t="str">
        <f t="shared" si="750"/>
        <v>VEN</v>
      </c>
      <c r="U2823" t="s">
        <v>437</v>
      </c>
      <c r="V2823" s="33">
        <f t="shared" si="751"/>
        <v>19940</v>
      </c>
      <c r="W2823">
        <f t="shared" si="752"/>
        <v>1000</v>
      </c>
      <c r="X2823" s="33">
        <f t="shared" si="753"/>
        <v>15924.06</v>
      </c>
      <c r="Y2823" s="33">
        <f t="shared" si="754"/>
        <v>4015.94</v>
      </c>
      <c r="Z2823" s="45">
        <f t="shared" si="755"/>
        <v>0.30989739468405214</v>
      </c>
      <c r="AA2823" s="33">
        <f t="shared" si="756"/>
        <v>6179.3540499999999</v>
      </c>
      <c r="AB2823" s="45">
        <f t="shared" si="757"/>
        <v>0.38805141716371327</v>
      </c>
      <c r="AC2823" s="33">
        <f>IFERROR($X2823/VLOOKUP(CONCATENATE("USD",C2823),[1]GEINDICE!AR$1:AS$65536,2,0),"")</f>
        <v>3003.9728353140913</v>
      </c>
      <c r="AD2823" s="33">
        <f>IFERROR($AA2823/VLOOKUP(CONCATENATE("USD",C2823),[1]GEINDICE!AR$1:AS$65536,2,0),"")</f>
        <v>1165.6959158649311</v>
      </c>
      <c r="AE2823" s="33">
        <f>IFERROR($X2823/VLOOKUP(CONCATENATE("EUR",C2823),[1]GEINDICE!AR$1:AS$65536,2,0),"")</f>
        <v>2550.0528456586489</v>
      </c>
      <c r="AF2823" s="33">
        <f>IFERROR($AA2823/VLOOKUP(CONCATENATE("EUR",C2823),[1]GEINDICE!AR$1:AS$65536,2,0),"")</f>
        <v>989.55162060019859</v>
      </c>
      <c r="AG2823" s="48" t="str">
        <f>VLOOKUP(E2823,[1]Apresentação!AW$1:AX$65536,2,0)</f>
        <v xml:space="preserve">                    2 - LEATHER AUXILIARIES</v>
      </c>
      <c r="AH2823" s="48" t="str">
        <f t="shared" si="758"/>
        <v xml:space="preserve">         5201000997 - SINCAL MSB BR</v>
      </c>
      <c r="AI2823" s="49" t="str">
        <f t="shared" si="759"/>
        <v xml:space="preserve">     L00024 - FUGA S/A</v>
      </c>
      <c r="AJ2823" t="str">
        <f t="shared" si="760"/>
        <v xml:space="preserve">     90 - SALES</v>
      </c>
      <c r="AK2823" t="str">
        <f t="shared" si="761"/>
        <v/>
      </c>
      <c r="AL2823">
        <f t="shared" si="762"/>
        <v>9</v>
      </c>
      <c r="AM2823" t="str">
        <f t="shared" si="763"/>
        <v>2025 9</v>
      </c>
      <c r="AN2823" t="str">
        <f t="shared" si="764"/>
        <v xml:space="preserve">FUGA </v>
      </c>
    </row>
    <row r="2824" spans="1:40" x14ac:dyDescent="0.35">
      <c r="A2824">
        <v>83775</v>
      </c>
      <c r="B2824" t="s">
        <v>274</v>
      </c>
      <c r="C2824" s="31">
        <v>45908</v>
      </c>
      <c r="D2824" t="s">
        <v>373</v>
      </c>
      <c r="E2824" t="s">
        <v>374</v>
      </c>
      <c r="F2824" t="s">
        <v>797</v>
      </c>
      <c r="G2824" t="s">
        <v>798</v>
      </c>
      <c r="H2824" t="s">
        <v>949</v>
      </c>
      <c r="I2824" t="s">
        <v>950</v>
      </c>
      <c r="J2824">
        <v>120</v>
      </c>
      <c r="K2824">
        <v>2024.45</v>
      </c>
      <c r="L2824">
        <v>1179.1935000000001</v>
      </c>
      <c r="M2824">
        <v>407.72</v>
      </c>
      <c r="N2824">
        <v>16.8704</v>
      </c>
      <c r="O2824" s="32">
        <f t="shared" si="748"/>
        <v>1616.73</v>
      </c>
      <c r="P2824" s="32">
        <f t="shared" si="749"/>
        <v>437.53649999999993</v>
      </c>
      <c r="Q2824">
        <v>760845</v>
      </c>
      <c r="R2824" t="s">
        <v>312</v>
      </c>
      <c r="S2824" t="s">
        <v>457</v>
      </c>
      <c r="T2824" t="str">
        <f t="shared" si="750"/>
        <v>VEN</v>
      </c>
      <c r="U2824" t="s">
        <v>437</v>
      </c>
      <c r="V2824" s="33">
        <f t="shared" si="751"/>
        <v>2024.45</v>
      </c>
      <c r="W2824">
        <f t="shared" si="752"/>
        <v>120</v>
      </c>
      <c r="X2824" s="33">
        <f t="shared" si="753"/>
        <v>1616.73</v>
      </c>
      <c r="Y2824" s="33">
        <f t="shared" si="754"/>
        <v>407.72</v>
      </c>
      <c r="Z2824" s="45">
        <f t="shared" si="755"/>
        <v>0.20427103657783591</v>
      </c>
      <c r="AA2824" s="33">
        <f t="shared" si="756"/>
        <v>413.53649999999993</v>
      </c>
      <c r="AB2824" s="45">
        <f t="shared" si="757"/>
        <v>0.25578575272308918</v>
      </c>
      <c r="AC2824" s="33">
        <f>IFERROR($X2824/VLOOKUP(CONCATENATE("USD",C2824),[1]GEINDICE!AR$1:AS$65536,2,0),"")</f>
        <v>297.86101182799661</v>
      </c>
      <c r="AD2824" s="33">
        <f>IFERROR($AA2824/VLOOKUP(CONCATENATE("USD",C2824),[1]GEINDICE!AR$1:AS$65536,2,0),"")</f>
        <v>76.188603117285069</v>
      </c>
      <c r="AE2824" s="33">
        <f>IFERROR($X2824/VLOOKUP(CONCATENATE("EUR",C2824),[1]GEINDICE!AR$1:AS$65536,2,0),"")</f>
        <v>253.4774701326393</v>
      </c>
      <c r="AF2824" s="33">
        <f>IFERROR($AA2824/VLOOKUP(CONCATENATE("EUR",C2824),[1]GEINDICE!AR$1:AS$65536,2,0),"")</f>
        <v>64.835925496221492</v>
      </c>
      <c r="AG2824" s="48" t="str">
        <f>VLOOKUP(E2824,[1]Apresentação!AW$1:AX$65536,2,0)</f>
        <v xml:space="preserve">                    2 - LEATHER AUXILIARIES</v>
      </c>
      <c r="AH2824" s="48" t="str">
        <f t="shared" si="758"/>
        <v xml:space="preserve">         5201000997 - SINCAL MSB BR</v>
      </c>
      <c r="AI2824" s="49" t="str">
        <f t="shared" si="759"/>
        <v xml:space="preserve">     L00494 - COURO E ARTE CURTIMENTO E TAPECARIA LTDA</v>
      </c>
      <c r="AJ2824" t="str">
        <f t="shared" si="760"/>
        <v xml:space="preserve">     90 - SALES</v>
      </c>
      <c r="AK2824" t="str">
        <f t="shared" si="761"/>
        <v/>
      </c>
      <c r="AL2824">
        <f t="shared" si="762"/>
        <v>9</v>
      </c>
      <c r="AM2824" t="str">
        <f t="shared" si="763"/>
        <v>2025 9</v>
      </c>
      <c r="AN2824" t="str">
        <f t="shared" si="764"/>
        <v xml:space="preserve">COURO </v>
      </c>
    </row>
    <row r="2825" spans="1:40" x14ac:dyDescent="0.35">
      <c r="A2825">
        <v>83508</v>
      </c>
      <c r="B2825" t="s">
        <v>274</v>
      </c>
      <c r="C2825" s="31">
        <v>45883</v>
      </c>
      <c r="D2825" t="s">
        <v>373</v>
      </c>
      <c r="E2825" t="s">
        <v>374</v>
      </c>
      <c r="F2825" t="s">
        <v>638</v>
      </c>
      <c r="G2825" t="s">
        <v>639</v>
      </c>
      <c r="H2825" t="s">
        <v>949</v>
      </c>
      <c r="I2825" t="s">
        <v>950</v>
      </c>
      <c r="J2825">
        <v>120</v>
      </c>
      <c r="K2825">
        <v>2118.12</v>
      </c>
      <c r="L2825">
        <v>1179.1417899999999</v>
      </c>
      <c r="M2825">
        <v>426.6</v>
      </c>
      <c r="N2825">
        <v>17.651</v>
      </c>
      <c r="O2825" s="32">
        <f t="shared" si="748"/>
        <v>1691.52</v>
      </c>
      <c r="P2825" s="32">
        <f t="shared" si="749"/>
        <v>512.37821000000008</v>
      </c>
      <c r="Q2825">
        <v>754753</v>
      </c>
      <c r="R2825" t="s">
        <v>312</v>
      </c>
      <c r="S2825" t="s">
        <v>457</v>
      </c>
      <c r="T2825" t="str">
        <f t="shared" si="750"/>
        <v>VEN</v>
      </c>
      <c r="U2825" t="s">
        <v>437</v>
      </c>
      <c r="V2825" s="33">
        <f t="shared" si="751"/>
        <v>2118.12</v>
      </c>
      <c r="W2825">
        <f t="shared" si="752"/>
        <v>120</v>
      </c>
      <c r="X2825" s="33">
        <f t="shared" si="753"/>
        <v>1691.52</v>
      </c>
      <c r="Y2825" s="33">
        <f t="shared" si="754"/>
        <v>426.6</v>
      </c>
      <c r="Z2825" s="45">
        <f t="shared" si="755"/>
        <v>0.23057154929843451</v>
      </c>
      <c r="AA2825" s="33">
        <f t="shared" si="756"/>
        <v>488.37821000000008</v>
      </c>
      <c r="AB2825" s="45">
        <f t="shared" si="757"/>
        <v>0.28872151083049569</v>
      </c>
      <c r="AC2825" s="33">
        <f>IFERROR($X2825/VLOOKUP(CONCATENATE("USD",C2825),[1]GEINDICE!AR$1:AS$65536,2,0),"")</f>
        <v>312.6943340419632</v>
      </c>
      <c r="AD2825" s="33">
        <f>IFERROR($AA2825/VLOOKUP(CONCATENATE("USD",C2825),[1]GEINDICE!AR$1:AS$65536,2,0),"")</f>
        <v>90.281580552731313</v>
      </c>
      <c r="AE2825" s="33">
        <f>IFERROR($X2825/VLOOKUP(CONCATENATE("EUR",C2825),[1]GEINDICE!AR$1:AS$65536,2,0),"")</f>
        <v>268.54638978853114</v>
      </c>
      <c r="AF2825" s="33">
        <f>IFERROR($AA2825/VLOOKUP(CONCATENATE("EUR",C2825),[1]GEINDICE!AR$1:AS$65536,2,0),"")</f>
        <v>77.535119387819918</v>
      </c>
      <c r="AG2825" s="48" t="str">
        <f>VLOOKUP(E2825,[1]Apresentação!AW$1:AX$65536,2,0)</f>
        <v xml:space="preserve">                    2 - LEATHER AUXILIARIES</v>
      </c>
      <c r="AH2825" s="48" t="str">
        <f t="shared" si="758"/>
        <v xml:space="preserve">         5201000997 - SINCAL MSB BR</v>
      </c>
      <c r="AI2825" s="49" t="str">
        <f t="shared" si="759"/>
        <v xml:space="preserve">     L00032 - PARTNER INDUSTRIA E COMERCIO DE COUROS LTDA</v>
      </c>
      <c r="AJ2825" t="str">
        <f t="shared" si="760"/>
        <v xml:space="preserve">     90 - SALES</v>
      </c>
      <c r="AK2825" t="str">
        <f t="shared" si="761"/>
        <v/>
      </c>
      <c r="AL2825">
        <f t="shared" si="762"/>
        <v>8</v>
      </c>
      <c r="AM2825" t="str">
        <f t="shared" si="763"/>
        <v>2025 8</v>
      </c>
      <c r="AN2825" t="str">
        <f t="shared" si="764"/>
        <v xml:space="preserve">PARTNER </v>
      </c>
    </row>
    <row r="2826" spans="1:40" x14ac:dyDescent="0.35">
      <c r="A2826">
        <v>82493</v>
      </c>
      <c r="B2826" t="s">
        <v>274</v>
      </c>
      <c r="C2826" s="31">
        <v>45798</v>
      </c>
      <c r="D2826" t="s">
        <v>373</v>
      </c>
      <c r="E2826" t="s">
        <v>374</v>
      </c>
      <c r="F2826" t="s">
        <v>447</v>
      </c>
      <c r="G2826" t="s">
        <v>448</v>
      </c>
      <c r="H2826" t="s">
        <v>949</v>
      </c>
      <c r="I2826" t="s">
        <v>950</v>
      </c>
      <c r="J2826">
        <v>240</v>
      </c>
      <c r="K2826">
        <v>3784.32</v>
      </c>
      <c r="L2826">
        <v>2223.9261999999999</v>
      </c>
      <c r="M2826">
        <v>762.17</v>
      </c>
      <c r="N2826">
        <v>15.768000000000001</v>
      </c>
      <c r="O2826" s="32">
        <f t="shared" si="748"/>
        <v>3022.15</v>
      </c>
      <c r="P2826" s="32">
        <f t="shared" si="749"/>
        <v>798.22380000000021</v>
      </c>
      <c r="Q2826">
        <v>739274</v>
      </c>
      <c r="R2826" t="s">
        <v>312</v>
      </c>
      <c r="S2826" t="s">
        <v>457</v>
      </c>
      <c r="T2826" t="str">
        <f t="shared" si="750"/>
        <v>VEN</v>
      </c>
      <c r="U2826" t="s">
        <v>437</v>
      </c>
      <c r="V2826" s="33">
        <f t="shared" si="751"/>
        <v>3784.32</v>
      </c>
      <c r="W2826">
        <f t="shared" si="752"/>
        <v>240</v>
      </c>
      <c r="X2826" s="33">
        <f t="shared" si="753"/>
        <v>3022.15</v>
      </c>
      <c r="Y2826" s="33">
        <f t="shared" si="754"/>
        <v>762.17</v>
      </c>
      <c r="Z2826" s="45">
        <f t="shared" si="755"/>
        <v>0.19824533866057845</v>
      </c>
      <c r="AA2826" s="33">
        <f t="shared" si="756"/>
        <v>750.22380000000021</v>
      </c>
      <c r="AB2826" s="45">
        <f t="shared" si="757"/>
        <v>0.24824174842413521</v>
      </c>
      <c r="AC2826" s="33">
        <f>IFERROR($X2826/VLOOKUP(CONCATENATE("USD",C2826),[1]GEINDICE!AR$1:AS$65536,2,0),"")</f>
        <v>534.22248148344556</v>
      </c>
      <c r="AD2826" s="33">
        <f>IFERROR($AA2826/VLOOKUP(CONCATENATE("USD",C2826),[1]GEINDICE!AR$1:AS$65536,2,0),"")</f>
        <v>132.61632285093071</v>
      </c>
      <c r="AE2826" s="33">
        <f>IFERROR($X2826/VLOOKUP(CONCATENATE("EUR",C2826),[1]GEINDICE!AR$1:AS$65536,2,0),"")</f>
        <v>470.97462909861611</v>
      </c>
      <c r="AF2826" s="33">
        <f>IFERROR($AA2826/VLOOKUP(CONCATENATE("EUR",C2826),[1]GEINDICE!AR$1:AS$65536,2,0),"")</f>
        <v>116.91556539084905</v>
      </c>
      <c r="AG2826" s="48" t="str">
        <f>VLOOKUP(E2826,[1]Apresentação!AW$1:AX$65536,2,0)</f>
        <v xml:space="preserve">                    2 - LEATHER AUXILIARIES</v>
      </c>
      <c r="AH2826" s="48" t="str">
        <f t="shared" si="758"/>
        <v xml:space="preserve">         5201000997 - SINCAL MSB BR</v>
      </c>
      <c r="AI2826" s="49" t="str">
        <f t="shared" si="759"/>
        <v xml:space="preserve">     L00016 - A BUHLER SA CURTUME</v>
      </c>
      <c r="AJ2826" t="str">
        <f t="shared" si="760"/>
        <v xml:space="preserve">     90 - SALES</v>
      </c>
      <c r="AK2826" t="str">
        <f t="shared" si="761"/>
        <v/>
      </c>
      <c r="AL2826">
        <f t="shared" si="762"/>
        <v>5</v>
      </c>
      <c r="AM2826" t="str">
        <f t="shared" si="763"/>
        <v>2025 5</v>
      </c>
      <c r="AN2826" t="str">
        <f t="shared" si="764"/>
        <v xml:space="preserve">A </v>
      </c>
    </row>
    <row r="2827" spans="1:40" x14ac:dyDescent="0.35">
      <c r="A2827">
        <v>83368</v>
      </c>
      <c r="B2827" t="s">
        <v>274</v>
      </c>
      <c r="C2827" s="31">
        <v>45873</v>
      </c>
      <c r="D2827" t="s">
        <v>373</v>
      </c>
      <c r="E2827" t="s">
        <v>374</v>
      </c>
      <c r="F2827" t="s">
        <v>797</v>
      </c>
      <c r="G2827" t="s">
        <v>798</v>
      </c>
      <c r="H2827" t="s">
        <v>949</v>
      </c>
      <c r="I2827" t="s">
        <v>950</v>
      </c>
      <c r="J2827">
        <v>120</v>
      </c>
      <c r="K2827">
        <v>2079.5100000000002</v>
      </c>
      <c r="L2827">
        <v>1179.1417899999999</v>
      </c>
      <c r="M2827">
        <v>418.82</v>
      </c>
      <c r="N2827">
        <v>17.32929</v>
      </c>
      <c r="O2827" s="32">
        <f t="shared" si="748"/>
        <v>1660.6900000000003</v>
      </c>
      <c r="P2827" s="32">
        <f t="shared" si="749"/>
        <v>481.54821000000038</v>
      </c>
      <c r="Q2827">
        <v>747901</v>
      </c>
      <c r="R2827" t="s">
        <v>312</v>
      </c>
      <c r="S2827" t="s">
        <v>457</v>
      </c>
      <c r="T2827" t="str">
        <f t="shared" si="750"/>
        <v>VEN</v>
      </c>
      <c r="U2827" t="s">
        <v>313</v>
      </c>
      <c r="V2827" s="33">
        <f t="shared" si="751"/>
        <v>2079.5100000000002</v>
      </c>
      <c r="W2827">
        <f t="shared" si="752"/>
        <v>120</v>
      </c>
      <c r="X2827" s="33">
        <f t="shared" si="753"/>
        <v>1660.6900000000003</v>
      </c>
      <c r="Y2827" s="33">
        <f t="shared" si="754"/>
        <v>418.82</v>
      </c>
      <c r="Z2827" s="45">
        <f t="shared" si="755"/>
        <v>0.22002693422969849</v>
      </c>
      <c r="AA2827" s="33">
        <f t="shared" si="756"/>
        <v>457.54821000000038</v>
      </c>
      <c r="AB2827" s="45">
        <f t="shared" si="757"/>
        <v>0.27551692970994002</v>
      </c>
      <c r="AC2827" s="33">
        <f>IFERROR($X2827/VLOOKUP(CONCATENATE("USD",C2827),[1]GEINDICE!AR$1:AS$65536,2,0),"")</f>
        <v>301.32455137626334</v>
      </c>
      <c r="AD2827" s="33">
        <f>IFERROR($AA2827/VLOOKUP(CONCATENATE("USD",C2827),[1]GEINDICE!AR$1:AS$65536,2,0),"")</f>
        <v>83.020015241413162</v>
      </c>
      <c r="AE2827" s="33">
        <f>IFERROR($X2827/VLOOKUP(CONCATENATE("EUR",C2827),[1]GEINDICE!AR$1:AS$65536,2,0),"")</f>
        <v>260.47996235589369</v>
      </c>
      <c r="AF2827" s="33">
        <f>IFERROR($AA2827/VLOOKUP(CONCATENATE("EUR",C2827),[1]GEINDICE!AR$1:AS$65536,2,0),"")</f>
        <v>71.766639479256582</v>
      </c>
      <c r="AG2827" s="48" t="str">
        <f>VLOOKUP(E2827,[1]Apresentação!AW$1:AX$65536,2,0)</f>
        <v xml:space="preserve">                    2 - LEATHER AUXILIARIES</v>
      </c>
      <c r="AH2827" s="48" t="str">
        <f t="shared" si="758"/>
        <v xml:space="preserve">         5201000997 - SINCAL MSB BR</v>
      </c>
      <c r="AI2827" s="49" t="str">
        <f t="shared" si="759"/>
        <v xml:space="preserve">     L00494 - COURO E ARTE CURTIMENTO E TAPECARIA LTDA</v>
      </c>
      <c r="AJ2827" t="str">
        <f t="shared" si="760"/>
        <v xml:space="preserve">     90 - SALES</v>
      </c>
      <c r="AK2827" t="str">
        <f t="shared" si="761"/>
        <v/>
      </c>
      <c r="AL2827">
        <f t="shared" si="762"/>
        <v>8</v>
      </c>
      <c r="AM2827" t="str">
        <f t="shared" si="763"/>
        <v>2025 8</v>
      </c>
      <c r="AN2827" t="str">
        <f t="shared" si="764"/>
        <v xml:space="preserve">COURO </v>
      </c>
    </row>
    <row r="2828" spans="1:40" x14ac:dyDescent="0.35">
      <c r="A2828">
        <v>83141</v>
      </c>
      <c r="B2828" t="s">
        <v>274</v>
      </c>
      <c r="C2828" s="31">
        <v>45855</v>
      </c>
      <c r="D2828" t="s">
        <v>373</v>
      </c>
      <c r="E2828" t="s">
        <v>374</v>
      </c>
      <c r="F2828" t="s">
        <v>638</v>
      </c>
      <c r="G2828" t="s">
        <v>639</v>
      </c>
      <c r="H2828" t="s">
        <v>949</v>
      </c>
      <c r="I2828" t="s">
        <v>950</v>
      </c>
      <c r="J2828">
        <v>240</v>
      </c>
      <c r="K2828">
        <v>4236.24</v>
      </c>
      <c r="L2828">
        <v>2285.20867</v>
      </c>
      <c r="M2828">
        <v>853.18</v>
      </c>
      <c r="N2828">
        <v>17.651</v>
      </c>
      <c r="O2828" s="32">
        <f t="shared" si="748"/>
        <v>3383.06</v>
      </c>
      <c r="P2828" s="32">
        <f t="shared" si="749"/>
        <v>1097.85133</v>
      </c>
      <c r="Q2828">
        <v>744101</v>
      </c>
      <c r="R2828" t="s">
        <v>312</v>
      </c>
      <c r="S2828" t="s">
        <v>457</v>
      </c>
      <c r="T2828" t="str">
        <f t="shared" si="750"/>
        <v>VEN</v>
      </c>
      <c r="U2828" t="s">
        <v>437</v>
      </c>
      <c r="V2828" s="33">
        <f t="shared" si="751"/>
        <v>4236.24</v>
      </c>
      <c r="W2828">
        <f t="shared" si="752"/>
        <v>240</v>
      </c>
      <c r="X2828" s="33">
        <f t="shared" si="753"/>
        <v>3383.06</v>
      </c>
      <c r="Y2828" s="33">
        <f t="shared" si="754"/>
        <v>853.18</v>
      </c>
      <c r="Z2828" s="45">
        <f t="shared" si="755"/>
        <v>0.24782621617283251</v>
      </c>
      <c r="AA2828" s="33">
        <f t="shared" si="756"/>
        <v>1049.85133</v>
      </c>
      <c r="AB2828" s="45">
        <f t="shared" si="757"/>
        <v>0.31032595638268312</v>
      </c>
      <c r="AC2828" s="33">
        <f>IFERROR($X2828/VLOOKUP(CONCATENATE("USD",C2828),[1]GEINDICE!AR$1:AS$65536,2,0),"")</f>
        <v>606.96844107146057</v>
      </c>
      <c r="AD2828" s="33">
        <f>IFERROR($AA2828/VLOOKUP(CONCATENATE("USD",C2828),[1]GEINDICE!AR$1:AS$65536,2,0),"")</f>
        <v>188.35806196960723</v>
      </c>
      <c r="AE2828" s="33">
        <f>IFERROR($X2828/VLOOKUP(CONCATENATE("EUR",C2828),[1]GEINDICE!AR$1:AS$65536,2,0),"")</f>
        <v>523.33704597487781</v>
      </c>
      <c r="AF2828" s="33">
        <f>IFERROR($AA2828/VLOOKUP(CONCATENATE("EUR",C2828),[1]GEINDICE!AR$1:AS$65536,2,0),"")</f>
        <v>162.40506930264215</v>
      </c>
      <c r="AG2828" s="48" t="str">
        <f>VLOOKUP(E2828,[1]Apresentação!AW$1:AX$65536,2,0)</f>
        <v xml:space="preserve">                    2 - LEATHER AUXILIARIES</v>
      </c>
      <c r="AH2828" s="48" t="str">
        <f t="shared" si="758"/>
        <v xml:space="preserve">         5201000997 - SINCAL MSB BR</v>
      </c>
      <c r="AI2828" s="49" t="str">
        <f t="shared" si="759"/>
        <v xml:space="preserve">     L00032 - PARTNER INDUSTRIA E COMERCIO DE COUROS LTDA</v>
      </c>
      <c r="AJ2828" t="str">
        <f t="shared" si="760"/>
        <v xml:space="preserve">     90 - SALES</v>
      </c>
      <c r="AK2828" t="str">
        <f t="shared" si="761"/>
        <v/>
      </c>
      <c r="AL2828">
        <f t="shared" si="762"/>
        <v>7</v>
      </c>
      <c r="AM2828" t="str">
        <f t="shared" si="763"/>
        <v>2025 7</v>
      </c>
      <c r="AN2828" t="str">
        <f t="shared" si="764"/>
        <v xml:space="preserve">PARTNER </v>
      </c>
    </row>
    <row r="2829" spans="1:40" x14ac:dyDescent="0.35">
      <c r="A2829">
        <v>84294</v>
      </c>
      <c r="B2829" t="s">
        <v>274</v>
      </c>
      <c r="C2829" s="31">
        <v>45951</v>
      </c>
      <c r="D2829" t="s">
        <v>373</v>
      </c>
      <c r="E2829" t="s">
        <v>374</v>
      </c>
      <c r="F2829" t="s">
        <v>638</v>
      </c>
      <c r="G2829" t="s">
        <v>639</v>
      </c>
      <c r="H2829" t="s">
        <v>949</v>
      </c>
      <c r="I2829" t="s">
        <v>950</v>
      </c>
      <c r="J2829">
        <v>120</v>
      </c>
      <c r="K2829">
        <v>2118.12</v>
      </c>
      <c r="L2829">
        <v>1170.79009</v>
      </c>
      <c r="M2829">
        <v>426.6</v>
      </c>
      <c r="N2829">
        <v>17.651</v>
      </c>
      <c r="O2829" s="32">
        <f t="shared" si="748"/>
        <v>1691.52</v>
      </c>
      <c r="P2829" s="32">
        <f t="shared" si="749"/>
        <v>520.72991000000002</v>
      </c>
      <c r="Q2829">
        <v>764763</v>
      </c>
      <c r="R2829" t="s">
        <v>312</v>
      </c>
      <c r="S2829" t="s">
        <v>457</v>
      </c>
      <c r="T2829" t="str">
        <f t="shared" si="750"/>
        <v>VEN</v>
      </c>
      <c r="U2829" t="s">
        <v>437</v>
      </c>
      <c r="V2829" s="33">
        <f t="shared" si="751"/>
        <v>2118.12</v>
      </c>
      <c r="W2829">
        <f t="shared" si="752"/>
        <v>120</v>
      </c>
      <c r="X2829" s="33">
        <f t="shared" si="753"/>
        <v>1691.52</v>
      </c>
      <c r="Y2829" s="33">
        <f t="shared" si="754"/>
        <v>426.6</v>
      </c>
      <c r="Z2829" s="45">
        <f t="shared" si="755"/>
        <v>0.234514527033407</v>
      </c>
      <c r="AA2829" s="33">
        <f t="shared" si="756"/>
        <v>496.72991000000002</v>
      </c>
      <c r="AB2829" s="45">
        <f t="shared" si="757"/>
        <v>0.29365890441732878</v>
      </c>
      <c r="AC2829" s="33">
        <f>IFERROR($X2829/VLOOKUP(CONCATENATE("USD",C2829),[1]GEINDICE!AR$1:AS$65536,2,0),"")</f>
        <v>314.12865844599611</v>
      </c>
      <c r="AD2829" s="33">
        <f>IFERROR($AA2829/VLOOKUP(CONCATENATE("USD",C2829),[1]GEINDICE!AR$1:AS$65536,2,0),"")</f>
        <v>92.246677685336508</v>
      </c>
      <c r="AE2829" s="33">
        <f>IFERROR($X2829/VLOOKUP(CONCATENATE("EUR",C2829),[1]GEINDICE!AR$1:AS$65536,2,0),"")</f>
        <v>270.42685851318947</v>
      </c>
      <c r="AF2829" s="33">
        <f>IFERROR($AA2829/VLOOKUP(CONCATENATE("EUR",C2829),[1]GEINDICE!AR$1:AS$65536,2,0),"")</f>
        <v>79.413254996003204</v>
      </c>
      <c r="AG2829" s="48" t="str">
        <f>VLOOKUP(E2829,[1]Apresentação!AW$1:AX$65536,2,0)</f>
        <v xml:space="preserve">                    2 - LEATHER AUXILIARIES</v>
      </c>
      <c r="AH2829" s="48" t="str">
        <f t="shared" si="758"/>
        <v xml:space="preserve">         5201000997 - SINCAL MSB BR</v>
      </c>
      <c r="AI2829" s="49" t="str">
        <f t="shared" si="759"/>
        <v xml:space="preserve">     L00032 - PARTNER INDUSTRIA E COMERCIO DE COUROS LTDA</v>
      </c>
      <c r="AJ2829" t="str">
        <f t="shared" si="760"/>
        <v xml:space="preserve">     90 - SALES</v>
      </c>
      <c r="AK2829" t="str">
        <f t="shared" si="761"/>
        <v/>
      </c>
      <c r="AL2829">
        <f t="shared" si="762"/>
        <v>10</v>
      </c>
      <c r="AM2829" t="str">
        <f t="shared" si="763"/>
        <v>2025 10</v>
      </c>
      <c r="AN2829" t="str">
        <f t="shared" si="764"/>
        <v xml:space="preserve">PARTNER </v>
      </c>
    </row>
    <row r="2830" spans="1:40" x14ac:dyDescent="0.35">
      <c r="A2830">
        <v>84295</v>
      </c>
      <c r="B2830" t="s">
        <v>274</v>
      </c>
      <c r="C2830" s="31">
        <v>45951</v>
      </c>
      <c r="D2830" t="s">
        <v>373</v>
      </c>
      <c r="E2830" t="s">
        <v>374</v>
      </c>
      <c r="F2830" t="s">
        <v>462</v>
      </c>
      <c r="G2830" t="s">
        <v>463</v>
      </c>
      <c r="H2830" t="s">
        <v>949</v>
      </c>
      <c r="I2830" t="s">
        <v>950</v>
      </c>
      <c r="J2830">
        <v>960</v>
      </c>
      <c r="K2830">
        <v>18480</v>
      </c>
      <c r="L2830">
        <v>9366.3206800000007</v>
      </c>
      <c r="M2830">
        <v>3721.89</v>
      </c>
      <c r="N2830">
        <v>19.25</v>
      </c>
      <c r="O2830" s="32">
        <f t="shared" si="748"/>
        <v>14758.11</v>
      </c>
      <c r="P2830" s="32">
        <f t="shared" si="749"/>
        <v>5391.7893199999999</v>
      </c>
      <c r="Q2830">
        <v>764765</v>
      </c>
      <c r="R2830" t="s">
        <v>312</v>
      </c>
      <c r="S2830" t="s">
        <v>457</v>
      </c>
      <c r="T2830" t="str">
        <f t="shared" si="750"/>
        <v>VEN</v>
      </c>
      <c r="U2830" t="s">
        <v>437</v>
      </c>
      <c r="V2830" s="33">
        <f t="shared" si="751"/>
        <v>18480</v>
      </c>
      <c r="W2830">
        <f t="shared" si="752"/>
        <v>960</v>
      </c>
      <c r="X2830" s="33">
        <f t="shared" si="753"/>
        <v>14758.11</v>
      </c>
      <c r="Y2830" s="33">
        <f t="shared" si="754"/>
        <v>3721.89</v>
      </c>
      <c r="Z2830" s="45">
        <f t="shared" si="755"/>
        <v>0.28137388095238097</v>
      </c>
      <c r="AA2830" s="33">
        <f t="shared" si="756"/>
        <v>5199.7893199999999</v>
      </c>
      <c r="AB2830" s="45">
        <f t="shared" si="757"/>
        <v>0.35233436530829487</v>
      </c>
      <c r="AC2830" s="33">
        <f>IFERROR($X2830/VLOOKUP(CONCATENATE("USD",C2830),[1]GEINDICE!AR$1:AS$65536,2,0),"")</f>
        <v>2740.6978903580448</v>
      </c>
      <c r="AD2830" s="33">
        <f>IFERROR($AA2830/VLOOKUP(CONCATENATE("USD",C2830),[1]GEINDICE!AR$1:AS$65536,2,0),"")</f>
        <v>965.64205170108448</v>
      </c>
      <c r="AE2830" s="33">
        <f>IFERROR($X2830/VLOOKUP(CONCATENATE("EUR",C2830),[1]GEINDICE!AR$1:AS$65536,2,0),"")</f>
        <v>2359.4100719424464</v>
      </c>
      <c r="AF2830" s="33">
        <f>IFERROR($AA2830/VLOOKUP(CONCATENATE("EUR",C2830),[1]GEINDICE!AR$1:AS$65536,2,0),"")</f>
        <v>831.30125019984007</v>
      </c>
      <c r="AG2830" s="48" t="str">
        <f>VLOOKUP(E2830,[1]Apresentação!AW$1:AX$65536,2,0)</f>
        <v xml:space="preserve">                    2 - LEATHER AUXILIARIES</v>
      </c>
      <c r="AH2830" s="48" t="str">
        <f t="shared" si="758"/>
        <v xml:space="preserve">         5201000997 - SINCAL MSB BR</v>
      </c>
      <c r="AI2830" s="49" t="str">
        <f t="shared" si="759"/>
        <v xml:space="preserve">     L00337 - AMCM IND COM IMP EXP E SERVS TECNICOS LTDA</v>
      </c>
      <c r="AJ2830" t="str">
        <f t="shared" si="760"/>
        <v xml:space="preserve">     90 - SALES</v>
      </c>
      <c r="AK2830" t="str">
        <f t="shared" si="761"/>
        <v/>
      </c>
      <c r="AL2830">
        <f t="shared" si="762"/>
        <v>10</v>
      </c>
      <c r="AM2830" t="str">
        <f t="shared" si="763"/>
        <v>2025 10</v>
      </c>
      <c r="AN2830" t="str">
        <f t="shared" si="764"/>
        <v xml:space="preserve">AMCM </v>
      </c>
    </row>
    <row r="2831" spans="1:40" x14ac:dyDescent="0.35">
      <c r="A2831">
        <v>84296</v>
      </c>
      <c r="B2831" t="s">
        <v>274</v>
      </c>
      <c r="C2831" s="31">
        <v>45951</v>
      </c>
      <c r="D2831" t="s">
        <v>373</v>
      </c>
      <c r="E2831" t="s">
        <v>374</v>
      </c>
      <c r="F2831" t="s">
        <v>797</v>
      </c>
      <c r="G2831" t="s">
        <v>798</v>
      </c>
      <c r="H2831" t="s">
        <v>949</v>
      </c>
      <c r="I2831" t="s">
        <v>950</v>
      </c>
      <c r="J2831">
        <v>120</v>
      </c>
      <c r="K2831">
        <v>2017.06</v>
      </c>
      <c r="L2831">
        <v>1170.79009</v>
      </c>
      <c r="M2831">
        <v>406.24</v>
      </c>
      <c r="N2831">
        <v>16.808809999999998</v>
      </c>
      <c r="O2831" s="32">
        <f t="shared" si="748"/>
        <v>1610.82</v>
      </c>
      <c r="P2831" s="32">
        <f t="shared" si="749"/>
        <v>440.02990999999997</v>
      </c>
      <c r="Q2831">
        <v>764766</v>
      </c>
      <c r="R2831" t="s">
        <v>312</v>
      </c>
      <c r="S2831" t="s">
        <v>457</v>
      </c>
      <c r="T2831" t="str">
        <f t="shared" si="750"/>
        <v>VEN</v>
      </c>
      <c r="U2831" t="s">
        <v>437</v>
      </c>
      <c r="V2831" s="33">
        <f t="shared" si="751"/>
        <v>2017.06</v>
      </c>
      <c r="W2831">
        <f t="shared" si="752"/>
        <v>120</v>
      </c>
      <c r="X2831" s="33">
        <f t="shared" si="753"/>
        <v>1610.82</v>
      </c>
      <c r="Y2831" s="33">
        <f t="shared" si="754"/>
        <v>406.24</v>
      </c>
      <c r="Z2831" s="45">
        <f t="shared" si="755"/>
        <v>0.20625559477655597</v>
      </c>
      <c r="AA2831" s="33">
        <f t="shared" si="756"/>
        <v>416.02990999999997</v>
      </c>
      <c r="AB2831" s="45">
        <f t="shared" si="757"/>
        <v>0.25827212848114622</v>
      </c>
      <c r="AC2831" s="33">
        <f>IFERROR($X2831/VLOOKUP(CONCATENATE("USD",C2831),[1]GEINDICE!AR$1:AS$65536,2,0),"")</f>
        <v>299.14202941613428</v>
      </c>
      <c r="AD2831" s="33">
        <f>IFERROR($AA2831/VLOOKUP(CONCATENATE("USD",C2831),[1]GEINDICE!AR$1:AS$65536,2,0),"")</f>
        <v>77.260048655474662</v>
      </c>
      <c r="AE2831" s="33">
        <f>IFERROR($X2831/VLOOKUP(CONCATENATE("EUR",C2831),[1]GEINDICE!AR$1:AS$65536,2,0),"")</f>
        <v>257.52517985611513</v>
      </c>
      <c r="AF2831" s="33">
        <f>IFERROR($AA2831/VLOOKUP(CONCATENATE("EUR",C2831),[1]GEINDICE!AR$1:AS$65536,2,0),"")</f>
        <v>66.511576338928847</v>
      </c>
      <c r="AG2831" s="48" t="str">
        <f>VLOOKUP(E2831,[1]Apresentação!AW$1:AX$65536,2,0)</f>
        <v xml:space="preserve">                    2 - LEATHER AUXILIARIES</v>
      </c>
      <c r="AH2831" s="48" t="str">
        <f t="shared" si="758"/>
        <v xml:space="preserve">         5201000997 - SINCAL MSB BR</v>
      </c>
      <c r="AI2831" s="49" t="str">
        <f t="shared" si="759"/>
        <v xml:space="preserve">     L00494 - COURO E ARTE CURTIMENTO E TAPECARIA LTDA</v>
      </c>
      <c r="AJ2831" t="str">
        <f t="shared" si="760"/>
        <v xml:space="preserve">     90 - SALES</v>
      </c>
      <c r="AK2831" t="str">
        <f t="shared" si="761"/>
        <v/>
      </c>
      <c r="AL2831">
        <f t="shared" si="762"/>
        <v>10</v>
      </c>
      <c r="AM2831" t="str">
        <f t="shared" si="763"/>
        <v>2025 10</v>
      </c>
      <c r="AN2831" t="str">
        <f t="shared" si="764"/>
        <v xml:space="preserve">COURO </v>
      </c>
    </row>
    <row r="2832" spans="1:40" x14ac:dyDescent="0.35">
      <c r="A2832">
        <v>83035</v>
      </c>
      <c r="B2832" t="s">
        <v>274</v>
      </c>
      <c r="C2832" s="31">
        <v>45847</v>
      </c>
      <c r="D2832" t="s">
        <v>373</v>
      </c>
      <c r="E2832" t="s">
        <v>374</v>
      </c>
      <c r="F2832" t="s">
        <v>447</v>
      </c>
      <c r="G2832" t="s">
        <v>448</v>
      </c>
      <c r="H2832" t="s">
        <v>949</v>
      </c>
      <c r="I2832" t="s">
        <v>950</v>
      </c>
      <c r="J2832">
        <v>360</v>
      </c>
      <c r="K2832">
        <v>5676.4800000000005</v>
      </c>
      <c r="L2832">
        <v>3427.8130000000001</v>
      </c>
      <c r="M2832">
        <v>1143.24</v>
      </c>
      <c r="N2832">
        <v>15.768000000000001</v>
      </c>
      <c r="O2832" s="32">
        <f t="shared" si="748"/>
        <v>4533.2400000000007</v>
      </c>
      <c r="P2832" s="32">
        <f t="shared" si="749"/>
        <v>1105.4270000000006</v>
      </c>
      <c r="Q2832">
        <v>743284</v>
      </c>
      <c r="R2832" t="s">
        <v>312</v>
      </c>
      <c r="S2832" t="s">
        <v>457</v>
      </c>
      <c r="T2832" t="str">
        <f t="shared" si="750"/>
        <v>VEN</v>
      </c>
      <c r="U2832" t="s">
        <v>437</v>
      </c>
      <c r="V2832" s="33">
        <f t="shared" si="751"/>
        <v>5676.4800000000005</v>
      </c>
      <c r="W2832">
        <f t="shared" si="752"/>
        <v>360</v>
      </c>
      <c r="X2832" s="33">
        <f t="shared" si="753"/>
        <v>4533.2400000000007</v>
      </c>
      <c r="Y2832" s="33">
        <f t="shared" si="754"/>
        <v>1143.24</v>
      </c>
      <c r="Z2832" s="45">
        <f t="shared" si="755"/>
        <v>0.18205419555781055</v>
      </c>
      <c r="AA2832" s="33">
        <f t="shared" si="756"/>
        <v>1033.4270000000006</v>
      </c>
      <c r="AB2832" s="45">
        <f t="shared" si="757"/>
        <v>0.22796653166388731</v>
      </c>
      <c r="AC2832" s="33">
        <f>IFERROR($X2832/VLOOKUP(CONCATENATE("USD",C2832),[1]GEINDICE!AR$1:AS$65536,2,0),"")</f>
        <v>829.86856075861317</v>
      </c>
      <c r="AD2832" s="33">
        <f>IFERROR($AA2832/VLOOKUP(CONCATENATE("USD",C2832),[1]GEINDICE!AR$1:AS$65536,2,0),"")</f>
        <v>189.18225753304299</v>
      </c>
      <c r="AE2832" s="33">
        <f>IFERROR($X2832/VLOOKUP(CONCATENATE("EUR",C2832),[1]GEINDICE!AR$1:AS$65536,2,0),"")</f>
        <v>708.8614720645495</v>
      </c>
      <c r="AF2832" s="33">
        <f>IFERROR($AA2832/VLOOKUP(CONCATENATE("EUR",C2832),[1]GEINDICE!AR$1:AS$65536,2,0),"")</f>
        <v>161.59669121671288</v>
      </c>
      <c r="AG2832" s="48" t="str">
        <f>VLOOKUP(E2832,[1]Apresentação!AW$1:AX$65536,2,0)</f>
        <v xml:space="preserve">                    2 - LEATHER AUXILIARIES</v>
      </c>
      <c r="AH2832" s="48" t="str">
        <f t="shared" si="758"/>
        <v xml:space="preserve">         5201000997 - SINCAL MSB BR</v>
      </c>
      <c r="AI2832" s="49" t="str">
        <f t="shared" si="759"/>
        <v xml:space="preserve">     L00016 - A BUHLER SA CURTUME</v>
      </c>
      <c r="AJ2832" t="str">
        <f t="shared" si="760"/>
        <v xml:space="preserve">     90 - SALES</v>
      </c>
      <c r="AK2832" t="str">
        <f t="shared" si="761"/>
        <v/>
      </c>
      <c r="AL2832">
        <f t="shared" si="762"/>
        <v>7</v>
      </c>
      <c r="AM2832" t="str">
        <f t="shared" si="763"/>
        <v>2025 7</v>
      </c>
      <c r="AN2832" t="str">
        <f t="shared" si="764"/>
        <v xml:space="preserve">A </v>
      </c>
    </row>
    <row r="2833" spans="1:40" x14ac:dyDescent="0.35">
      <c r="A2833">
        <v>83384</v>
      </c>
      <c r="B2833" t="s">
        <v>274</v>
      </c>
      <c r="C2833" s="31">
        <v>45873</v>
      </c>
      <c r="D2833" t="s">
        <v>373</v>
      </c>
      <c r="E2833" t="s">
        <v>374</v>
      </c>
      <c r="F2833" t="s">
        <v>462</v>
      </c>
      <c r="G2833" t="s">
        <v>463</v>
      </c>
      <c r="H2833" t="s">
        <v>949</v>
      </c>
      <c r="I2833" t="s">
        <v>950</v>
      </c>
      <c r="J2833">
        <v>600</v>
      </c>
      <c r="K2833">
        <v>11550</v>
      </c>
      <c r="L2833">
        <v>5895.7089299999998</v>
      </c>
      <c r="M2833">
        <v>2326.19</v>
      </c>
      <c r="N2833">
        <v>19.25</v>
      </c>
      <c r="O2833" s="32">
        <f t="shared" si="748"/>
        <v>9223.81</v>
      </c>
      <c r="P2833" s="32">
        <f t="shared" si="749"/>
        <v>3328.1010699999997</v>
      </c>
      <c r="Q2833">
        <v>748001</v>
      </c>
      <c r="R2833" t="s">
        <v>312</v>
      </c>
      <c r="S2833" t="s">
        <v>457</v>
      </c>
      <c r="T2833" t="str">
        <f t="shared" si="750"/>
        <v>VEN</v>
      </c>
      <c r="U2833" t="s">
        <v>437</v>
      </c>
      <c r="V2833" s="33">
        <f t="shared" si="751"/>
        <v>11550</v>
      </c>
      <c r="W2833">
        <f t="shared" si="752"/>
        <v>600</v>
      </c>
      <c r="X2833" s="33">
        <f t="shared" si="753"/>
        <v>9223.81</v>
      </c>
      <c r="Y2833" s="33">
        <f t="shared" si="754"/>
        <v>2326.19</v>
      </c>
      <c r="Z2833" s="45">
        <f t="shared" si="755"/>
        <v>0.27775766839826838</v>
      </c>
      <c r="AA2833" s="33">
        <f t="shared" si="756"/>
        <v>3208.1010699999997</v>
      </c>
      <c r="AB2833" s="45">
        <f t="shared" si="757"/>
        <v>0.34780649970023231</v>
      </c>
      <c r="AC2833" s="33">
        <f>IFERROR($X2833/VLOOKUP(CONCATENATE("USD",C2833),[1]GEINDICE!AR$1:AS$65536,2,0),"")</f>
        <v>1673.6178397111387</v>
      </c>
      <c r="AD2833" s="33">
        <f>IFERROR($AA2833/VLOOKUP(CONCATENATE("USD",C2833),[1]GEINDICE!AR$1:AS$65536,2,0),"")</f>
        <v>582.09516266579567</v>
      </c>
      <c r="AE2833" s="33">
        <f>IFERROR($X2833/VLOOKUP(CONCATENATE("EUR",C2833),[1]GEINDICE!AR$1:AS$65536,2,0),"")</f>
        <v>1446.7586855932866</v>
      </c>
      <c r="AF2833" s="33">
        <f>IFERROR($AA2833/VLOOKUP(CONCATENATE("EUR",C2833),[1]GEINDICE!AR$1:AS$65536,2,0),"")</f>
        <v>503.19207434710995</v>
      </c>
      <c r="AG2833" s="48" t="str">
        <f>VLOOKUP(E2833,[1]Apresentação!AW$1:AX$65536,2,0)</f>
        <v xml:space="preserve">                    2 - LEATHER AUXILIARIES</v>
      </c>
      <c r="AH2833" s="48" t="str">
        <f t="shared" si="758"/>
        <v xml:space="preserve">         5201000997 - SINCAL MSB BR</v>
      </c>
      <c r="AI2833" s="49" t="str">
        <f t="shared" si="759"/>
        <v xml:space="preserve">     L00337 - AMCM IND COM IMP EXP E SERVS TECNICOS LTDA</v>
      </c>
      <c r="AJ2833" t="str">
        <f t="shared" si="760"/>
        <v xml:space="preserve">     90 - SALES</v>
      </c>
      <c r="AK2833" t="str">
        <f t="shared" si="761"/>
        <v/>
      </c>
      <c r="AL2833">
        <f t="shared" si="762"/>
        <v>8</v>
      </c>
      <c r="AM2833" t="str">
        <f t="shared" si="763"/>
        <v>2025 8</v>
      </c>
      <c r="AN2833" t="str">
        <f t="shared" si="764"/>
        <v xml:space="preserve">AMCM </v>
      </c>
    </row>
    <row r="2834" spans="1:40" x14ac:dyDescent="0.35">
      <c r="A2834">
        <v>83193</v>
      </c>
      <c r="B2834" t="s">
        <v>274</v>
      </c>
      <c r="C2834" s="31">
        <v>45859</v>
      </c>
      <c r="D2834" t="s">
        <v>373</v>
      </c>
      <c r="E2834" t="s">
        <v>374</v>
      </c>
      <c r="F2834" t="s">
        <v>462</v>
      </c>
      <c r="G2834" t="s">
        <v>463</v>
      </c>
      <c r="H2834" t="s">
        <v>949</v>
      </c>
      <c r="I2834" t="s">
        <v>950</v>
      </c>
      <c r="J2834">
        <v>360</v>
      </c>
      <c r="K2834">
        <v>6930</v>
      </c>
      <c r="L2834">
        <v>3427.8130000000001</v>
      </c>
      <c r="M2834">
        <v>1395.71</v>
      </c>
      <c r="N2834">
        <v>19.25</v>
      </c>
      <c r="O2834" s="32">
        <f t="shared" si="748"/>
        <v>5534.29</v>
      </c>
      <c r="P2834" s="32">
        <f t="shared" si="749"/>
        <v>2106.4769999999999</v>
      </c>
      <c r="Q2834">
        <v>744337</v>
      </c>
      <c r="R2834" t="s">
        <v>312</v>
      </c>
      <c r="S2834" t="s">
        <v>457</v>
      </c>
      <c r="T2834" t="str">
        <f t="shared" si="750"/>
        <v>VEN</v>
      </c>
      <c r="U2834" t="s">
        <v>437</v>
      </c>
      <c r="V2834" s="33">
        <f t="shared" si="751"/>
        <v>6930</v>
      </c>
      <c r="W2834">
        <f t="shared" si="752"/>
        <v>360</v>
      </c>
      <c r="X2834" s="33">
        <f t="shared" si="753"/>
        <v>5534.29</v>
      </c>
      <c r="Y2834" s="33">
        <f t="shared" si="754"/>
        <v>1395.71</v>
      </c>
      <c r="Z2834" s="45">
        <f t="shared" si="755"/>
        <v>0.29357532467532466</v>
      </c>
      <c r="AA2834" s="33">
        <f t="shared" si="756"/>
        <v>2034.4769999999999</v>
      </c>
      <c r="AB2834" s="45">
        <f t="shared" si="757"/>
        <v>0.36761300907614164</v>
      </c>
      <c r="AC2834" s="33">
        <f>IFERROR($X2834/VLOOKUP(CONCATENATE("USD",C2834),[1]GEINDICE!AR$1:AS$65536,2,0),"")</f>
        <v>994.92853932584273</v>
      </c>
      <c r="AD2834" s="33">
        <f>IFERROR($AA2834/VLOOKUP(CONCATENATE("USD",C2834),[1]GEINDICE!AR$1:AS$65536,2,0),"")</f>
        <v>365.74867415730336</v>
      </c>
      <c r="AE2834" s="33">
        <f>IFERROR($X2834/VLOOKUP(CONCATENATE("EUR",C2834),[1]GEINDICE!AR$1:AS$65536,2,0),"")</f>
        <v>850.00383971493955</v>
      </c>
      <c r="AF2834" s="33">
        <f>IFERROR($AA2834/VLOOKUP(CONCATENATE("EUR",C2834),[1]GEINDICE!AR$1:AS$65536,2,0),"")</f>
        <v>312.47246924388327</v>
      </c>
      <c r="AG2834" s="48" t="str">
        <f>VLOOKUP(E2834,[1]Apresentação!AW$1:AX$65536,2,0)</f>
        <v xml:space="preserve">                    2 - LEATHER AUXILIARIES</v>
      </c>
      <c r="AH2834" s="48" t="str">
        <f t="shared" si="758"/>
        <v xml:space="preserve">         5201000997 - SINCAL MSB BR</v>
      </c>
      <c r="AI2834" s="49" t="str">
        <f t="shared" si="759"/>
        <v xml:space="preserve">     L00337 - AMCM IND COM IMP EXP E SERVS TECNICOS LTDA</v>
      </c>
      <c r="AJ2834" t="str">
        <f t="shared" si="760"/>
        <v xml:space="preserve">     90 - SALES</v>
      </c>
      <c r="AK2834" t="str">
        <f t="shared" si="761"/>
        <v/>
      </c>
      <c r="AL2834">
        <f t="shared" si="762"/>
        <v>7</v>
      </c>
      <c r="AM2834" t="str">
        <f t="shared" si="763"/>
        <v>2025 7</v>
      </c>
      <c r="AN2834" t="str">
        <f t="shared" si="764"/>
        <v xml:space="preserve">AMCM </v>
      </c>
    </row>
    <row r="2835" spans="1:40" x14ac:dyDescent="0.35">
      <c r="A2835">
        <v>83194</v>
      </c>
      <c r="B2835" t="s">
        <v>274</v>
      </c>
      <c r="C2835" s="31">
        <v>45859</v>
      </c>
      <c r="D2835" t="s">
        <v>373</v>
      </c>
      <c r="E2835" t="s">
        <v>374</v>
      </c>
      <c r="F2835" t="s">
        <v>458</v>
      </c>
      <c r="G2835" t="s">
        <v>459</v>
      </c>
      <c r="H2835" t="s">
        <v>949</v>
      </c>
      <c r="I2835" t="s">
        <v>950</v>
      </c>
      <c r="J2835">
        <v>1000</v>
      </c>
      <c r="K2835">
        <v>17804.59</v>
      </c>
      <c r="L2835">
        <v>9521.7027799999996</v>
      </c>
      <c r="M2835">
        <v>3585.86</v>
      </c>
      <c r="N2835">
        <v>17.804589999999997</v>
      </c>
      <c r="O2835" s="32">
        <f t="shared" si="748"/>
        <v>14218.73</v>
      </c>
      <c r="P2835" s="32">
        <f t="shared" si="749"/>
        <v>4697.0272199999999</v>
      </c>
      <c r="Q2835">
        <v>744345</v>
      </c>
      <c r="R2835" t="s">
        <v>312</v>
      </c>
      <c r="S2835" t="s">
        <v>457</v>
      </c>
      <c r="T2835" t="str">
        <f t="shared" si="750"/>
        <v>VEN</v>
      </c>
      <c r="U2835" t="s">
        <v>437</v>
      </c>
      <c r="V2835" s="33">
        <f t="shared" si="751"/>
        <v>17804.59</v>
      </c>
      <c r="W2835">
        <f t="shared" si="752"/>
        <v>1000</v>
      </c>
      <c r="X2835" s="33">
        <f t="shared" si="753"/>
        <v>14218.73</v>
      </c>
      <c r="Y2835" s="33">
        <f t="shared" si="754"/>
        <v>3585.86</v>
      </c>
      <c r="Z2835" s="45">
        <f t="shared" si="755"/>
        <v>0.2525768478802376</v>
      </c>
      <c r="AA2835" s="33">
        <f t="shared" si="756"/>
        <v>4497.0272199999999</v>
      </c>
      <c r="AB2835" s="45">
        <f t="shared" si="757"/>
        <v>0.3162748867163242</v>
      </c>
      <c r="AC2835" s="33">
        <f>IFERROR($X2835/VLOOKUP(CONCATENATE("USD",C2835),[1]GEINDICE!AR$1:AS$65536,2,0),"")</f>
        <v>2556.1761797752806</v>
      </c>
      <c r="AD2835" s="33">
        <f>IFERROR($AA2835/VLOOKUP(CONCATENATE("USD",C2835),[1]GEINDICE!AR$1:AS$65536,2,0),"")</f>
        <v>808.4543316853933</v>
      </c>
      <c r="AE2835" s="33">
        <f>IFERROR($X2835/VLOOKUP(CONCATENATE("EUR",C2835),[1]GEINDICE!AR$1:AS$65536,2,0),"")</f>
        <v>2183.8348001044401</v>
      </c>
      <c r="AF2835" s="33">
        <f>IFERROR($AA2835/VLOOKUP(CONCATENATE("EUR",C2835),[1]GEINDICE!AR$1:AS$65536,2,0),"")</f>
        <v>690.69210401019825</v>
      </c>
      <c r="AG2835" s="48" t="str">
        <f>VLOOKUP(E2835,[1]Apresentação!AW$1:AX$65536,2,0)</f>
        <v xml:space="preserve">                    2 - LEATHER AUXILIARIES</v>
      </c>
      <c r="AH2835" s="48" t="str">
        <f t="shared" si="758"/>
        <v xml:space="preserve">         5201000997 - SINCAL MSB BR</v>
      </c>
      <c r="AI2835" s="49" t="str">
        <f t="shared" si="759"/>
        <v xml:space="preserve">     L00052 - CURTUME RUSAN LTDA</v>
      </c>
      <c r="AJ2835" t="str">
        <f t="shared" si="760"/>
        <v xml:space="preserve">     90 - SALES</v>
      </c>
      <c r="AK2835" t="str">
        <f t="shared" si="761"/>
        <v/>
      </c>
      <c r="AL2835">
        <f t="shared" si="762"/>
        <v>7</v>
      </c>
      <c r="AM2835" t="str">
        <f t="shared" si="763"/>
        <v>2025 7</v>
      </c>
      <c r="AN2835" t="str">
        <f t="shared" si="764"/>
        <v xml:space="preserve">CURTUME </v>
      </c>
    </row>
    <row r="2836" spans="1:40" x14ac:dyDescent="0.35">
      <c r="A2836">
        <v>84311</v>
      </c>
      <c r="B2836" t="s">
        <v>274</v>
      </c>
      <c r="C2836" s="31">
        <v>45952</v>
      </c>
      <c r="D2836" t="s">
        <v>373</v>
      </c>
      <c r="E2836" t="s">
        <v>374</v>
      </c>
      <c r="F2836" t="s">
        <v>447</v>
      </c>
      <c r="G2836" t="s">
        <v>448</v>
      </c>
      <c r="H2836" t="s">
        <v>949</v>
      </c>
      <c r="I2836" t="s">
        <v>950</v>
      </c>
      <c r="J2836">
        <v>120</v>
      </c>
      <c r="K2836">
        <v>1892.16</v>
      </c>
      <c r="L2836">
        <v>1170.79009</v>
      </c>
      <c r="M2836">
        <v>381.08</v>
      </c>
      <c r="N2836">
        <v>15.768000000000001</v>
      </c>
      <c r="O2836" s="32">
        <f t="shared" si="748"/>
        <v>1511.0800000000002</v>
      </c>
      <c r="P2836" s="32">
        <f t="shared" si="749"/>
        <v>340.28991000000019</v>
      </c>
      <c r="Q2836">
        <v>764882</v>
      </c>
      <c r="R2836" t="s">
        <v>312</v>
      </c>
      <c r="S2836" t="s">
        <v>457</v>
      </c>
      <c r="T2836" t="str">
        <f t="shared" si="750"/>
        <v>VEN</v>
      </c>
      <c r="U2836" t="s">
        <v>437</v>
      </c>
      <c r="V2836" s="33">
        <f t="shared" si="751"/>
        <v>1892.16</v>
      </c>
      <c r="W2836">
        <f t="shared" si="752"/>
        <v>120</v>
      </c>
      <c r="X2836" s="33">
        <f t="shared" si="753"/>
        <v>1511.0800000000002</v>
      </c>
      <c r="Y2836" s="33">
        <f t="shared" si="754"/>
        <v>381.08</v>
      </c>
      <c r="Z2836" s="45">
        <f t="shared" si="755"/>
        <v>0.16715812087772713</v>
      </c>
      <c r="AA2836" s="33">
        <f t="shared" si="756"/>
        <v>316.28991000000019</v>
      </c>
      <c r="AB2836" s="45">
        <f t="shared" si="757"/>
        <v>0.20931380866664911</v>
      </c>
      <c r="AC2836" s="33">
        <f>IFERROR($X2836/VLOOKUP(CONCATENATE("USD",C2836),[1]GEINDICE!AR$1:AS$65536,2,0),"")</f>
        <v>280.35919700174406</v>
      </c>
      <c r="AD2836" s="33">
        <f>IFERROR($AA2836/VLOOKUP(CONCATENATE("USD",C2836),[1]GEINDICE!AR$1:AS$65536,2,0),"")</f>
        <v>58.683051319158444</v>
      </c>
      <c r="AE2836" s="33">
        <f>IFERROR($X2836/VLOOKUP(CONCATENATE("EUR",C2836),[1]GEINDICE!AR$1:AS$65536,2,0),"")</f>
        <v>241.44057776499537</v>
      </c>
      <c r="AF2836" s="33">
        <f>IFERROR($AA2836/VLOOKUP(CONCATENATE("EUR",C2836),[1]GEINDICE!AR$1:AS$65536,2,0),"")</f>
        <v>50.536846898667463</v>
      </c>
      <c r="AG2836" s="48" t="str">
        <f>VLOOKUP(E2836,[1]Apresentação!AW$1:AX$65536,2,0)</f>
        <v xml:space="preserve">                    2 - LEATHER AUXILIARIES</v>
      </c>
      <c r="AH2836" s="48" t="str">
        <f t="shared" si="758"/>
        <v xml:space="preserve">         5201000997 - SINCAL MSB BR</v>
      </c>
      <c r="AI2836" s="49" t="str">
        <f t="shared" si="759"/>
        <v xml:space="preserve">     L00016 - A BUHLER SA CURTUME</v>
      </c>
      <c r="AJ2836" t="str">
        <f t="shared" si="760"/>
        <v xml:space="preserve">     90 - SALES</v>
      </c>
      <c r="AK2836" t="str">
        <f t="shared" si="761"/>
        <v/>
      </c>
      <c r="AL2836">
        <f t="shared" si="762"/>
        <v>10</v>
      </c>
      <c r="AM2836" t="str">
        <f t="shared" si="763"/>
        <v>2025 10</v>
      </c>
      <c r="AN2836" t="str">
        <f t="shared" si="764"/>
        <v xml:space="preserve">A </v>
      </c>
    </row>
    <row r="2837" spans="1:40" x14ac:dyDescent="0.35">
      <c r="A2837">
        <v>82803</v>
      </c>
      <c r="B2837" t="s">
        <v>274</v>
      </c>
      <c r="C2837" s="31">
        <v>45825</v>
      </c>
      <c r="D2837" t="s">
        <v>373</v>
      </c>
      <c r="E2837" t="s">
        <v>374</v>
      </c>
      <c r="F2837" t="s">
        <v>447</v>
      </c>
      <c r="G2837" t="s">
        <v>448</v>
      </c>
      <c r="H2837" t="s">
        <v>949</v>
      </c>
      <c r="I2837" t="s">
        <v>950</v>
      </c>
      <c r="J2837">
        <v>240</v>
      </c>
      <c r="K2837">
        <v>3784.32</v>
      </c>
      <c r="L2837">
        <v>2247.45712</v>
      </c>
      <c r="M2837">
        <v>762.17</v>
      </c>
      <c r="N2837">
        <v>15.768000000000001</v>
      </c>
      <c r="O2837" s="32">
        <f t="shared" si="748"/>
        <v>3022.15</v>
      </c>
      <c r="P2837" s="32">
        <f t="shared" si="749"/>
        <v>774.69288000000006</v>
      </c>
      <c r="Q2837">
        <v>741583</v>
      </c>
      <c r="R2837" t="s">
        <v>312</v>
      </c>
      <c r="S2837" t="s">
        <v>457</v>
      </c>
      <c r="T2837" t="str">
        <f t="shared" si="750"/>
        <v>VEN</v>
      </c>
      <c r="U2837" t="s">
        <v>437</v>
      </c>
      <c r="V2837" s="33">
        <f t="shared" si="751"/>
        <v>3784.32</v>
      </c>
      <c r="W2837">
        <f t="shared" si="752"/>
        <v>240</v>
      </c>
      <c r="X2837" s="33">
        <f t="shared" si="753"/>
        <v>3022.15</v>
      </c>
      <c r="Y2837" s="33">
        <f t="shared" si="754"/>
        <v>762.17</v>
      </c>
      <c r="Z2837" s="45">
        <f t="shared" si="755"/>
        <v>0.19202733384069001</v>
      </c>
      <c r="AA2837" s="33">
        <f t="shared" si="756"/>
        <v>726.69288000000006</v>
      </c>
      <c r="AB2837" s="45">
        <f t="shared" si="757"/>
        <v>0.2404555961815264</v>
      </c>
      <c r="AC2837" s="33">
        <f>IFERROR($X2837/VLOOKUP(CONCATENATE("USD",C2837),[1]GEINDICE!AR$1:AS$65536,2,0),"")</f>
        <v>551.75907837803288</v>
      </c>
      <c r="AD2837" s="33">
        <f>IFERROR($AA2837/VLOOKUP(CONCATENATE("USD",C2837),[1]GEINDICE!AR$1:AS$65536,2,0),"")</f>
        <v>132.67355813995945</v>
      </c>
      <c r="AE2837" s="33">
        <f>IFERROR($X2837/VLOOKUP(CONCATENATE("EUR",C2837),[1]GEINDICE!AR$1:AS$65536,2,0),"")</f>
        <v>478.33209350912455</v>
      </c>
      <c r="AF2837" s="33">
        <f>IFERROR($AA2837/VLOOKUP(CONCATENATE("EUR",C2837),[1]GEINDICE!AR$1:AS$65536,2,0),"")</f>
        <v>115.01762871749419</v>
      </c>
      <c r="AG2837" s="48" t="str">
        <f>VLOOKUP(E2837,[1]Apresentação!AW$1:AX$65536,2,0)</f>
        <v xml:space="preserve">                    2 - LEATHER AUXILIARIES</v>
      </c>
      <c r="AH2837" s="48" t="str">
        <f t="shared" si="758"/>
        <v xml:space="preserve">         5201000997 - SINCAL MSB BR</v>
      </c>
      <c r="AI2837" s="49" t="str">
        <f t="shared" si="759"/>
        <v xml:space="preserve">     L00016 - A BUHLER SA CURTUME</v>
      </c>
      <c r="AJ2837" t="str">
        <f t="shared" si="760"/>
        <v xml:space="preserve">     90 - SALES</v>
      </c>
      <c r="AK2837" t="str">
        <f t="shared" si="761"/>
        <v/>
      </c>
      <c r="AL2837">
        <f t="shared" si="762"/>
        <v>6</v>
      </c>
      <c r="AM2837" t="str">
        <f t="shared" si="763"/>
        <v>2025 6</v>
      </c>
      <c r="AN2837" t="str">
        <f t="shared" si="764"/>
        <v xml:space="preserve">A </v>
      </c>
    </row>
    <row r="2838" spans="1:40" x14ac:dyDescent="0.35">
      <c r="A2838">
        <v>83048</v>
      </c>
      <c r="B2838" t="s">
        <v>274</v>
      </c>
      <c r="C2838" s="31">
        <v>45847</v>
      </c>
      <c r="D2838" t="s">
        <v>373</v>
      </c>
      <c r="E2838" t="s">
        <v>374</v>
      </c>
      <c r="F2838" t="s">
        <v>458</v>
      </c>
      <c r="G2838" t="s">
        <v>459</v>
      </c>
      <c r="H2838" t="s">
        <v>949</v>
      </c>
      <c r="I2838" t="s">
        <v>950</v>
      </c>
      <c r="J2838">
        <v>1000</v>
      </c>
      <c r="K2838">
        <v>17517.29</v>
      </c>
      <c r="L2838">
        <v>9521.7027799999996</v>
      </c>
      <c r="M2838">
        <v>3528</v>
      </c>
      <c r="N2838">
        <v>17.517289999999999</v>
      </c>
      <c r="O2838" s="32">
        <f t="shared" si="748"/>
        <v>13989.29</v>
      </c>
      <c r="P2838" s="32">
        <f t="shared" si="749"/>
        <v>4467.5872200000013</v>
      </c>
      <c r="Q2838">
        <v>743391</v>
      </c>
      <c r="R2838" t="s">
        <v>312</v>
      </c>
      <c r="S2838" t="s">
        <v>457</v>
      </c>
      <c r="T2838" t="str">
        <f t="shared" si="750"/>
        <v>VEN</v>
      </c>
      <c r="U2838" t="s">
        <v>437</v>
      </c>
      <c r="V2838" s="33">
        <f t="shared" si="751"/>
        <v>17517.29</v>
      </c>
      <c r="W2838">
        <f t="shared" si="752"/>
        <v>1000</v>
      </c>
      <c r="X2838" s="33">
        <f t="shared" si="753"/>
        <v>13989.29</v>
      </c>
      <c r="Y2838" s="33">
        <f t="shared" si="754"/>
        <v>3528</v>
      </c>
      <c r="Z2838" s="45">
        <f t="shared" si="755"/>
        <v>0.24362142888540414</v>
      </c>
      <c r="AA2838" s="33">
        <f t="shared" si="756"/>
        <v>4267.5872200000013</v>
      </c>
      <c r="AB2838" s="45">
        <f t="shared" si="757"/>
        <v>0.3050610302595772</v>
      </c>
      <c r="AC2838" s="33">
        <f>IFERROR($X2838/VLOOKUP(CONCATENATE("USD",C2838),[1]GEINDICE!AR$1:AS$65536,2,0),"")</f>
        <v>2560.9215391937905</v>
      </c>
      <c r="AD2838" s="33">
        <f>IFERROR($AA2838/VLOOKUP(CONCATENATE("USD",C2838),[1]GEINDICE!AR$1:AS$65536,2,0),"")</f>
        <v>781.23736316040004</v>
      </c>
      <c r="AE2838" s="33">
        <f>IFERROR($X2838/VLOOKUP(CONCATENATE("EUR",C2838),[1]GEINDICE!AR$1:AS$65536,2,0),"")</f>
        <v>2187.501368235055</v>
      </c>
      <c r="AF2838" s="33">
        <f>IFERROR($AA2838/VLOOKUP(CONCATENATE("EUR",C2838),[1]GEINDICE!AR$1:AS$65536,2,0),"")</f>
        <v>667.32142108802066</v>
      </c>
      <c r="AG2838" s="48" t="str">
        <f>VLOOKUP(E2838,[1]Apresentação!AW$1:AX$65536,2,0)</f>
        <v xml:space="preserve">                    2 - LEATHER AUXILIARIES</v>
      </c>
      <c r="AH2838" s="48" t="str">
        <f t="shared" si="758"/>
        <v xml:space="preserve">         5201000997 - SINCAL MSB BR</v>
      </c>
      <c r="AI2838" s="49" t="str">
        <f t="shared" si="759"/>
        <v xml:space="preserve">     L00052 - CURTUME RUSAN LTDA</v>
      </c>
      <c r="AJ2838" t="str">
        <f t="shared" si="760"/>
        <v xml:space="preserve">     90 - SALES</v>
      </c>
      <c r="AK2838" t="str">
        <f t="shared" si="761"/>
        <v/>
      </c>
      <c r="AL2838">
        <f t="shared" si="762"/>
        <v>7</v>
      </c>
      <c r="AM2838" t="str">
        <f t="shared" si="763"/>
        <v>2025 7</v>
      </c>
      <c r="AN2838" t="str">
        <f t="shared" si="764"/>
        <v xml:space="preserve">CURTUME </v>
      </c>
    </row>
    <row r="2839" spans="1:40" x14ac:dyDescent="0.35">
      <c r="A2839">
        <v>84411</v>
      </c>
      <c r="B2839" t="s">
        <v>274</v>
      </c>
      <c r="C2839" s="31">
        <v>45959</v>
      </c>
      <c r="D2839" t="s">
        <v>373</v>
      </c>
      <c r="E2839" t="s">
        <v>374</v>
      </c>
      <c r="F2839" t="s">
        <v>638</v>
      </c>
      <c r="G2839" t="s">
        <v>639</v>
      </c>
      <c r="H2839" t="s">
        <v>949</v>
      </c>
      <c r="I2839" t="s">
        <v>950</v>
      </c>
      <c r="J2839">
        <v>240</v>
      </c>
      <c r="K2839">
        <v>4236.24</v>
      </c>
      <c r="L2839">
        <v>2341.5801700000002</v>
      </c>
      <c r="M2839">
        <v>853.18</v>
      </c>
      <c r="N2839">
        <v>17.651</v>
      </c>
      <c r="O2839" s="32">
        <f t="shared" si="748"/>
        <v>3383.06</v>
      </c>
      <c r="P2839" s="32">
        <f t="shared" si="749"/>
        <v>1041.4798299999998</v>
      </c>
      <c r="Q2839">
        <v>765528</v>
      </c>
      <c r="R2839" t="s">
        <v>312</v>
      </c>
      <c r="S2839" t="s">
        <v>457</v>
      </c>
      <c r="T2839" t="str">
        <f t="shared" si="750"/>
        <v>VEN</v>
      </c>
      <c r="U2839" t="s">
        <v>437</v>
      </c>
      <c r="V2839" s="33">
        <f t="shared" si="751"/>
        <v>4236.24</v>
      </c>
      <c r="W2839">
        <f t="shared" si="752"/>
        <v>240</v>
      </c>
      <c r="X2839" s="33">
        <f t="shared" si="753"/>
        <v>3383.06</v>
      </c>
      <c r="Y2839" s="33">
        <f t="shared" si="754"/>
        <v>853.18</v>
      </c>
      <c r="Z2839" s="45">
        <f t="shared" si="755"/>
        <v>0.23451925056181894</v>
      </c>
      <c r="AA2839" s="33">
        <f t="shared" si="756"/>
        <v>993.47982999999977</v>
      </c>
      <c r="AB2839" s="45">
        <f t="shared" si="757"/>
        <v>0.29366308312592737</v>
      </c>
      <c r="AC2839" s="33">
        <f>IFERROR($X2839/VLOOKUP(CONCATENATE("USD",C2839),[1]GEINDICE!AR$1:AS$65536,2,0),"")</f>
        <v>633.34206979182261</v>
      </c>
      <c r="AD2839" s="33">
        <f>IFERROR($AA2839/VLOOKUP(CONCATENATE("USD",C2839),[1]GEINDICE!AR$1:AS$65536,2,0),"")</f>
        <v>185.98918488842287</v>
      </c>
      <c r="AE2839" s="33">
        <f>IFERROR($X2839/VLOOKUP(CONCATENATE("EUR",C2839),[1]GEINDICE!AR$1:AS$65536,2,0),"")</f>
        <v>542.99242424242425</v>
      </c>
      <c r="AF2839" s="33">
        <f>IFERROR($AA2839/VLOOKUP(CONCATENATE("EUR",C2839),[1]GEINDICE!AR$1:AS$65536,2,0),"")</f>
        <v>159.45682941705184</v>
      </c>
      <c r="AG2839" s="48" t="str">
        <f>VLOOKUP(E2839,[1]Apresentação!AW$1:AX$65536,2,0)</f>
        <v xml:space="preserve">                    2 - LEATHER AUXILIARIES</v>
      </c>
      <c r="AH2839" s="48" t="str">
        <f t="shared" si="758"/>
        <v xml:space="preserve">         5201000997 - SINCAL MSB BR</v>
      </c>
      <c r="AI2839" s="49" t="str">
        <f t="shared" si="759"/>
        <v xml:space="preserve">     L00032 - PARTNER INDUSTRIA E COMERCIO DE COUROS LTDA</v>
      </c>
      <c r="AJ2839" t="str">
        <f t="shared" si="760"/>
        <v xml:space="preserve">     90 - SALES</v>
      </c>
      <c r="AK2839" t="str">
        <f t="shared" si="761"/>
        <v/>
      </c>
      <c r="AL2839">
        <f t="shared" si="762"/>
        <v>10</v>
      </c>
      <c r="AM2839" t="str">
        <f t="shared" si="763"/>
        <v>2025 10</v>
      </c>
      <c r="AN2839" t="str">
        <f t="shared" si="764"/>
        <v xml:space="preserve">PARTNER </v>
      </c>
    </row>
    <row r="2840" spans="1:40" x14ac:dyDescent="0.35">
      <c r="A2840">
        <v>83108</v>
      </c>
      <c r="B2840" t="s">
        <v>274</v>
      </c>
      <c r="C2840" s="31">
        <v>45853</v>
      </c>
      <c r="D2840" t="s">
        <v>373</v>
      </c>
      <c r="E2840" t="s">
        <v>374</v>
      </c>
      <c r="F2840" t="s">
        <v>447</v>
      </c>
      <c r="G2840" t="s">
        <v>448</v>
      </c>
      <c r="H2840" t="s">
        <v>949</v>
      </c>
      <c r="I2840" t="s">
        <v>950</v>
      </c>
      <c r="J2840">
        <v>120</v>
      </c>
      <c r="K2840">
        <v>1892.16</v>
      </c>
      <c r="L2840">
        <v>1142.6043299999999</v>
      </c>
      <c r="M2840">
        <v>381.08</v>
      </c>
      <c r="N2840">
        <v>15.768000000000001</v>
      </c>
      <c r="O2840" s="32">
        <f t="shared" si="748"/>
        <v>1511.0800000000002</v>
      </c>
      <c r="P2840" s="32">
        <f t="shared" si="749"/>
        <v>368.47567000000026</v>
      </c>
      <c r="Q2840">
        <v>743794</v>
      </c>
      <c r="R2840" t="s">
        <v>312</v>
      </c>
      <c r="S2840" t="s">
        <v>457</v>
      </c>
      <c r="T2840" t="str">
        <f t="shared" si="750"/>
        <v>VEN</v>
      </c>
      <c r="U2840" t="s">
        <v>437</v>
      </c>
      <c r="V2840" s="33">
        <f t="shared" si="751"/>
        <v>1892.16</v>
      </c>
      <c r="W2840">
        <f t="shared" si="752"/>
        <v>120</v>
      </c>
      <c r="X2840" s="33">
        <f t="shared" si="753"/>
        <v>1511.0800000000002</v>
      </c>
      <c r="Y2840" s="33">
        <f t="shared" si="754"/>
        <v>381.08</v>
      </c>
      <c r="Z2840" s="45">
        <f t="shared" si="755"/>
        <v>0.1820541973194657</v>
      </c>
      <c r="AA2840" s="33">
        <f t="shared" si="756"/>
        <v>344.47567000000026</v>
      </c>
      <c r="AB2840" s="45">
        <f t="shared" si="757"/>
        <v>0.22796653386981511</v>
      </c>
      <c r="AC2840" s="33">
        <f>IFERROR($X2840/VLOOKUP(CONCATENATE("USD",C2840),[1]GEINDICE!AR$1:AS$65536,2,0),"")</f>
        <v>271.89434288181951</v>
      </c>
      <c r="AD2840" s="33">
        <f>IFERROR($AA2840/VLOOKUP(CONCATENATE("USD",C2840),[1]GEINDICE!AR$1:AS$65536,2,0),"")</f>
        <v>61.982810925579436</v>
      </c>
      <c r="AE2840" s="33">
        <f>IFERROR($X2840/VLOOKUP(CONCATENATE("EUR",C2840),[1]GEINDICE!AR$1:AS$65536,2,0),"")</f>
        <v>233.98937735177071</v>
      </c>
      <c r="AF2840" s="33">
        <f>IFERROR($AA2840/VLOOKUP(CONCATENATE("EUR",C2840),[1]GEINDICE!AR$1:AS$65536,2,0),"")</f>
        <v>53.341747317239388</v>
      </c>
      <c r="AG2840" s="48" t="str">
        <f>VLOOKUP(E2840,[1]Apresentação!AW$1:AX$65536,2,0)</f>
        <v xml:space="preserve">                    2 - LEATHER AUXILIARIES</v>
      </c>
      <c r="AH2840" s="48" t="str">
        <f t="shared" si="758"/>
        <v xml:space="preserve">         5201000997 - SINCAL MSB BR</v>
      </c>
      <c r="AI2840" s="49" t="str">
        <f t="shared" si="759"/>
        <v xml:space="preserve">     L00016 - A BUHLER SA CURTUME</v>
      </c>
      <c r="AJ2840" t="str">
        <f t="shared" si="760"/>
        <v xml:space="preserve">     90 - SALES</v>
      </c>
      <c r="AK2840" t="str">
        <f t="shared" si="761"/>
        <v/>
      </c>
      <c r="AL2840">
        <f t="shared" si="762"/>
        <v>7</v>
      </c>
      <c r="AM2840" t="str">
        <f t="shared" si="763"/>
        <v>2025 7</v>
      </c>
      <c r="AN2840" t="str">
        <f t="shared" si="764"/>
        <v xml:space="preserve">A </v>
      </c>
    </row>
    <row r="2841" spans="1:40" x14ac:dyDescent="0.35">
      <c r="A2841">
        <v>83109</v>
      </c>
      <c r="B2841" t="s">
        <v>274</v>
      </c>
      <c r="C2841" s="31">
        <v>45853</v>
      </c>
      <c r="D2841" t="s">
        <v>373</v>
      </c>
      <c r="E2841" t="s">
        <v>374</v>
      </c>
      <c r="F2841" t="s">
        <v>640</v>
      </c>
      <c r="G2841" t="s">
        <v>641</v>
      </c>
      <c r="H2841" t="s">
        <v>949</v>
      </c>
      <c r="I2841" t="s">
        <v>950</v>
      </c>
      <c r="J2841">
        <v>120</v>
      </c>
      <c r="K2841">
        <v>2118.12</v>
      </c>
      <c r="L2841">
        <v>1142.6043299999999</v>
      </c>
      <c r="M2841">
        <v>426.6</v>
      </c>
      <c r="N2841">
        <v>17.651</v>
      </c>
      <c r="O2841" s="32">
        <f t="shared" si="748"/>
        <v>1691.52</v>
      </c>
      <c r="P2841" s="32">
        <f t="shared" si="749"/>
        <v>548.91567000000009</v>
      </c>
      <c r="Q2841">
        <v>743795</v>
      </c>
      <c r="R2841" t="s">
        <v>312</v>
      </c>
      <c r="S2841" t="s">
        <v>457</v>
      </c>
      <c r="T2841" t="str">
        <f t="shared" si="750"/>
        <v>VEN</v>
      </c>
      <c r="U2841" t="s">
        <v>437</v>
      </c>
      <c r="V2841" s="33">
        <f t="shared" si="751"/>
        <v>2118.12</v>
      </c>
      <c r="W2841">
        <f t="shared" si="752"/>
        <v>120</v>
      </c>
      <c r="X2841" s="33">
        <f t="shared" si="753"/>
        <v>1691.52</v>
      </c>
      <c r="Y2841" s="33">
        <f t="shared" si="754"/>
        <v>426.6</v>
      </c>
      <c r="Z2841" s="45">
        <f t="shared" si="755"/>
        <v>0.24782149736558839</v>
      </c>
      <c r="AA2841" s="33">
        <f t="shared" si="756"/>
        <v>524.91567000000009</v>
      </c>
      <c r="AB2841" s="45">
        <f t="shared" si="757"/>
        <v>0.31032188209421119</v>
      </c>
      <c r="AC2841" s="33">
        <f>IFERROR($X2841/VLOOKUP(CONCATENATE("USD",C2841),[1]GEINDICE!AR$1:AS$65536,2,0),"")</f>
        <v>304.36159493306462</v>
      </c>
      <c r="AD2841" s="33">
        <f>IFERROR($AA2841/VLOOKUP(CONCATENATE("USD",C2841),[1]GEINDICE!AR$1:AS$65536,2,0),"")</f>
        <v>94.45006297682454</v>
      </c>
      <c r="AE2841" s="33">
        <f>IFERROR($X2841/VLOOKUP(CONCATENATE("EUR",C2841),[1]GEINDICE!AR$1:AS$65536,2,0),"")</f>
        <v>261.93034887502125</v>
      </c>
      <c r="AF2841" s="33">
        <f>IFERROR($AA2841/VLOOKUP(CONCATENATE("EUR",C2841),[1]GEINDICE!AR$1:AS$65536,2,0),"")</f>
        <v>81.282718840489949</v>
      </c>
      <c r="AG2841" s="48" t="str">
        <f>VLOOKUP(E2841,[1]Apresentação!AW$1:AX$65536,2,0)</f>
        <v xml:space="preserve">                    2 - LEATHER AUXILIARIES</v>
      </c>
      <c r="AH2841" s="48" t="str">
        <f t="shared" si="758"/>
        <v xml:space="preserve">         5201000997 - SINCAL MSB BR</v>
      </c>
      <c r="AI2841" s="49" t="str">
        <f t="shared" si="759"/>
        <v xml:space="preserve">     L00079 - BABY LEATHER IND E COM DE COUROS LTDA</v>
      </c>
      <c r="AJ2841" t="str">
        <f t="shared" si="760"/>
        <v xml:space="preserve">     90 - SALES</v>
      </c>
      <c r="AK2841" t="str">
        <f t="shared" si="761"/>
        <v/>
      </c>
      <c r="AL2841">
        <f t="shared" si="762"/>
        <v>7</v>
      </c>
      <c r="AM2841" t="str">
        <f t="shared" si="763"/>
        <v>2025 7</v>
      </c>
      <c r="AN2841" t="str">
        <f t="shared" si="764"/>
        <v xml:space="preserve">BABY </v>
      </c>
    </row>
    <row r="2842" spans="1:40" x14ac:dyDescent="0.35">
      <c r="A2842">
        <v>83195</v>
      </c>
      <c r="B2842" t="s">
        <v>274</v>
      </c>
      <c r="C2842" s="31">
        <v>45859</v>
      </c>
      <c r="D2842" t="s">
        <v>373</v>
      </c>
      <c r="E2842" t="s">
        <v>374</v>
      </c>
      <c r="F2842" t="s">
        <v>447</v>
      </c>
      <c r="G2842" t="s">
        <v>448</v>
      </c>
      <c r="H2842" t="s">
        <v>949</v>
      </c>
      <c r="I2842" t="s">
        <v>950</v>
      </c>
      <c r="J2842">
        <v>360</v>
      </c>
      <c r="K2842">
        <v>5676.4800000000005</v>
      </c>
      <c r="L2842">
        <v>3427.8130000000001</v>
      </c>
      <c r="M2842">
        <v>1143.24</v>
      </c>
      <c r="N2842">
        <v>15.768000000000001</v>
      </c>
      <c r="O2842" s="32">
        <f t="shared" si="748"/>
        <v>4533.2400000000007</v>
      </c>
      <c r="P2842" s="32">
        <f t="shared" si="749"/>
        <v>1105.4270000000006</v>
      </c>
      <c r="Q2842">
        <v>744354</v>
      </c>
      <c r="R2842" t="s">
        <v>312</v>
      </c>
      <c r="S2842" t="s">
        <v>457</v>
      </c>
      <c r="T2842" t="str">
        <f t="shared" si="750"/>
        <v>VEN</v>
      </c>
      <c r="U2842" t="s">
        <v>437</v>
      </c>
      <c r="V2842" s="33">
        <f t="shared" si="751"/>
        <v>5676.4800000000005</v>
      </c>
      <c r="W2842">
        <f t="shared" si="752"/>
        <v>360</v>
      </c>
      <c r="X2842" s="33">
        <f t="shared" si="753"/>
        <v>4533.2400000000007</v>
      </c>
      <c r="Y2842" s="33">
        <f t="shared" si="754"/>
        <v>1143.24</v>
      </c>
      <c r="Z2842" s="45">
        <f t="shared" si="755"/>
        <v>0.18205419555781055</v>
      </c>
      <c r="AA2842" s="33">
        <f t="shared" si="756"/>
        <v>1033.4270000000006</v>
      </c>
      <c r="AB2842" s="45">
        <f t="shared" si="757"/>
        <v>0.22796653166388731</v>
      </c>
      <c r="AC2842" s="33">
        <f>IFERROR($X2842/VLOOKUP(CONCATENATE("USD",C2842),[1]GEINDICE!AR$1:AS$65536,2,0),"")</f>
        <v>814.96449438202262</v>
      </c>
      <c r="AD2842" s="33">
        <f>IFERROR($AA2842/VLOOKUP(CONCATENATE("USD",C2842),[1]GEINDICE!AR$1:AS$65536,2,0),"")</f>
        <v>185.78462921348324</v>
      </c>
      <c r="AE2842" s="33">
        <f>IFERROR($X2842/VLOOKUP(CONCATENATE("EUR",C2842),[1]GEINDICE!AR$1:AS$65536,2,0),"")</f>
        <v>696.25397410496248</v>
      </c>
      <c r="AF2842" s="33">
        <f>IFERROR($AA2842/VLOOKUP(CONCATENATE("EUR",C2842),[1]GEINDICE!AR$1:AS$65536,2,0),"")</f>
        <v>158.72260363390629</v>
      </c>
      <c r="AG2842" s="48" t="str">
        <f>VLOOKUP(E2842,[1]Apresentação!AW$1:AX$65536,2,0)</f>
        <v xml:space="preserve">                    2 - LEATHER AUXILIARIES</v>
      </c>
      <c r="AH2842" s="48" t="str">
        <f t="shared" si="758"/>
        <v xml:space="preserve">         5201000997 - SINCAL MSB BR</v>
      </c>
      <c r="AI2842" s="49" t="str">
        <f t="shared" si="759"/>
        <v xml:space="preserve">     L00016 - A BUHLER SA CURTUME</v>
      </c>
      <c r="AJ2842" t="str">
        <f t="shared" si="760"/>
        <v xml:space="preserve">     90 - SALES</v>
      </c>
      <c r="AK2842" t="str">
        <f t="shared" si="761"/>
        <v/>
      </c>
      <c r="AL2842">
        <f t="shared" si="762"/>
        <v>7</v>
      </c>
      <c r="AM2842" t="str">
        <f t="shared" si="763"/>
        <v>2025 7</v>
      </c>
      <c r="AN2842" t="str">
        <f t="shared" si="764"/>
        <v xml:space="preserve">A </v>
      </c>
    </row>
    <row r="2843" spans="1:40" x14ac:dyDescent="0.35">
      <c r="A2843">
        <v>83196</v>
      </c>
      <c r="B2843" t="s">
        <v>274</v>
      </c>
      <c r="C2843" s="31">
        <v>45859</v>
      </c>
      <c r="D2843" t="s">
        <v>373</v>
      </c>
      <c r="E2843" t="s">
        <v>374</v>
      </c>
      <c r="F2843" t="s">
        <v>640</v>
      </c>
      <c r="G2843" t="s">
        <v>641</v>
      </c>
      <c r="H2843" t="s">
        <v>949</v>
      </c>
      <c r="I2843" t="s">
        <v>950</v>
      </c>
      <c r="J2843">
        <v>120</v>
      </c>
      <c r="K2843">
        <v>2118.12</v>
      </c>
      <c r="L2843">
        <v>1142.6043299999999</v>
      </c>
      <c r="M2843">
        <v>426.6</v>
      </c>
      <c r="N2843">
        <v>17.651</v>
      </c>
      <c r="O2843" s="32">
        <f t="shared" si="748"/>
        <v>1691.52</v>
      </c>
      <c r="P2843" s="32">
        <f t="shared" si="749"/>
        <v>548.91567000000009</v>
      </c>
      <c r="Q2843">
        <v>744355</v>
      </c>
      <c r="R2843" t="s">
        <v>312</v>
      </c>
      <c r="S2843" t="s">
        <v>457</v>
      </c>
      <c r="T2843" t="str">
        <f t="shared" si="750"/>
        <v>VEN</v>
      </c>
      <c r="U2843" t="s">
        <v>313</v>
      </c>
      <c r="V2843" s="33">
        <f t="shared" si="751"/>
        <v>2118.12</v>
      </c>
      <c r="W2843">
        <f t="shared" si="752"/>
        <v>120</v>
      </c>
      <c r="X2843" s="33">
        <f t="shared" si="753"/>
        <v>1691.52</v>
      </c>
      <c r="Y2843" s="33">
        <f t="shared" si="754"/>
        <v>426.6</v>
      </c>
      <c r="Z2843" s="45">
        <f t="shared" si="755"/>
        <v>0.24782149736558839</v>
      </c>
      <c r="AA2843" s="33">
        <f t="shared" si="756"/>
        <v>524.91567000000009</v>
      </c>
      <c r="AB2843" s="45">
        <f t="shared" si="757"/>
        <v>0.31032188209421119</v>
      </c>
      <c r="AC2843" s="33">
        <f>IFERROR($X2843/VLOOKUP(CONCATENATE("USD",C2843),[1]GEINDICE!AR$1:AS$65536,2,0),"")</f>
        <v>304.0934831460674</v>
      </c>
      <c r="AD2843" s="33">
        <f>IFERROR($AA2843/VLOOKUP(CONCATENATE("USD",C2843),[1]GEINDICE!AR$1:AS$65536,2,0),"")</f>
        <v>94.366862022471921</v>
      </c>
      <c r="AE2843" s="33">
        <f>IFERROR($X2843/VLOOKUP(CONCATENATE("EUR",C2843),[1]GEINDICE!AR$1:AS$65536,2,0),"")</f>
        <v>259.79818458277657</v>
      </c>
      <c r="AF2843" s="33">
        <f>IFERROR($AA2843/VLOOKUP(CONCATENATE("EUR",C2843),[1]GEINDICE!AR$1:AS$65536,2,0),"")</f>
        <v>80.621061604386497</v>
      </c>
      <c r="AG2843" s="48" t="str">
        <f>VLOOKUP(E2843,[1]Apresentação!AW$1:AX$65536,2,0)</f>
        <v xml:space="preserve">                    2 - LEATHER AUXILIARIES</v>
      </c>
      <c r="AH2843" s="48" t="str">
        <f t="shared" si="758"/>
        <v xml:space="preserve">         5201000997 - SINCAL MSB BR</v>
      </c>
      <c r="AI2843" s="49" t="str">
        <f t="shared" si="759"/>
        <v xml:space="preserve">     L00079 - BABY LEATHER IND E COM DE COUROS LTDA</v>
      </c>
      <c r="AJ2843" t="str">
        <f t="shared" si="760"/>
        <v xml:space="preserve">     90 - SALES</v>
      </c>
      <c r="AK2843" t="str">
        <f t="shared" si="761"/>
        <v/>
      </c>
      <c r="AL2843">
        <f t="shared" si="762"/>
        <v>7</v>
      </c>
      <c r="AM2843" t="str">
        <f t="shared" si="763"/>
        <v>2025 7</v>
      </c>
      <c r="AN2843" t="str">
        <f t="shared" si="764"/>
        <v xml:space="preserve">BABY </v>
      </c>
    </row>
    <row r="2844" spans="1:40" x14ac:dyDescent="0.35">
      <c r="A2844">
        <v>82809</v>
      </c>
      <c r="B2844" t="s">
        <v>274</v>
      </c>
      <c r="C2844" s="31">
        <v>45825</v>
      </c>
      <c r="D2844" t="s">
        <v>373</v>
      </c>
      <c r="E2844" t="s">
        <v>374</v>
      </c>
      <c r="F2844" t="s">
        <v>458</v>
      </c>
      <c r="G2844" t="s">
        <v>459</v>
      </c>
      <c r="H2844" t="s">
        <v>949</v>
      </c>
      <c r="I2844" t="s">
        <v>950</v>
      </c>
      <c r="J2844">
        <v>1000</v>
      </c>
      <c r="K2844">
        <v>17694.48</v>
      </c>
      <c r="L2844">
        <v>9364.4046500000004</v>
      </c>
      <c r="M2844">
        <v>3563.69</v>
      </c>
      <c r="N2844">
        <v>17.694479999999999</v>
      </c>
      <c r="O2844" s="32">
        <f t="shared" si="748"/>
        <v>14130.789999999999</v>
      </c>
      <c r="P2844" s="32">
        <f t="shared" si="749"/>
        <v>4766.3853499999987</v>
      </c>
      <c r="Q2844">
        <v>741593</v>
      </c>
      <c r="R2844" t="s">
        <v>312</v>
      </c>
      <c r="S2844" t="s">
        <v>457</v>
      </c>
      <c r="T2844" t="str">
        <f t="shared" si="750"/>
        <v>VEN</v>
      </c>
      <c r="U2844" t="s">
        <v>437</v>
      </c>
      <c r="V2844" s="33">
        <f t="shared" si="751"/>
        <v>17694.48</v>
      </c>
      <c r="W2844">
        <f t="shared" si="752"/>
        <v>1000</v>
      </c>
      <c r="X2844" s="33">
        <f t="shared" si="753"/>
        <v>14130.789999999999</v>
      </c>
      <c r="Y2844" s="33">
        <f t="shared" si="754"/>
        <v>3563.69</v>
      </c>
      <c r="Z2844" s="45">
        <f t="shared" si="755"/>
        <v>0.25806835521586385</v>
      </c>
      <c r="AA2844" s="33">
        <f t="shared" si="756"/>
        <v>4566.3853499999987</v>
      </c>
      <c r="AB2844" s="45">
        <f t="shared" si="757"/>
        <v>0.32315145508495979</v>
      </c>
      <c r="AC2844" s="33">
        <f>IFERROR($X2844/VLOOKUP(CONCATENATE("USD",C2844),[1]GEINDICE!AR$1:AS$65536,2,0),"")</f>
        <v>2579.8824238219559</v>
      </c>
      <c r="AD2844" s="33">
        <f>IFERROR($AA2844/VLOOKUP(CONCATENATE("USD",C2844),[1]GEINDICE!AR$1:AS$65536,2,0),"")</f>
        <v>833.69275920617793</v>
      </c>
      <c r="AE2844" s="33">
        <f>IFERROR($X2844/VLOOKUP(CONCATENATE("EUR",C2844),[1]GEINDICE!AR$1:AS$65536,2,0),"")</f>
        <v>2236.5568762760954</v>
      </c>
      <c r="AF2844" s="33">
        <f>IFERROR($AA2844/VLOOKUP(CONCATENATE("EUR",C2844),[1]GEINDICE!AR$1:AS$65536,2,0),"")</f>
        <v>722.74660894889257</v>
      </c>
      <c r="AG2844" s="48" t="str">
        <f>VLOOKUP(E2844,[1]Apresentação!AW$1:AX$65536,2,0)</f>
        <v xml:space="preserve">                    2 - LEATHER AUXILIARIES</v>
      </c>
      <c r="AH2844" s="48" t="str">
        <f t="shared" si="758"/>
        <v xml:space="preserve">         5201000997 - SINCAL MSB BR</v>
      </c>
      <c r="AI2844" s="49" t="str">
        <f t="shared" si="759"/>
        <v xml:space="preserve">     L00052 - CURTUME RUSAN LTDA</v>
      </c>
      <c r="AJ2844" t="str">
        <f t="shared" si="760"/>
        <v xml:space="preserve">     90 - SALES</v>
      </c>
      <c r="AK2844" t="str">
        <f t="shared" si="761"/>
        <v/>
      </c>
      <c r="AL2844">
        <f t="shared" si="762"/>
        <v>6</v>
      </c>
      <c r="AM2844" t="str">
        <f t="shared" si="763"/>
        <v>2025 6</v>
      </c>
      <c r="AN2844" t="str">
        <f t="shared" si="764"/>
        <v xml:space="preserve">CURTUME </v>
      </c>
    </row>
    <row r="2845" spans="1:40" x14ac:dyDescent="0.35">
      <c r="A2845">
        <v>82813</v>
      </c>
      <c r="B2845" t="s">
        <v>274</v>
      </c>
      <c r="C2845" s="31">
        <v>45826</v>
      </c>
      <c r="D2845" t="s">
        <v>373</v>
      </c>
      <c r="E2845" t="s">
        <v>374</v>
      </c>
      <c r="F2845" t="s">
        <v>638</v>
      </c>
      <c r="G2845" t="s">
        <v>639</v>
      </c>
      <c r="H2845" t="s">
        <v>949</v>
      </c>
      <c r="I2845" t="s">
        <v>950</v>
      </c>
      <c r="J2845">
        <v>120</v>
      </c>
      <c r="K2845">
        <v>2118.12</v>
      </c>
      <c r="L2845">
        <v>1123.72856</v>
      </c>
      <c r="M2845">
        <v>426.6</v>
      </c>
      <c r="N2845">
        <v>17.651</v>
      </c>
      <c r="O2845" s="32">
        <f t="shared" si="748"/>
        <v>1691.52</v>
      </c>
      <c r="P2845" s="32">
        <f t="shared" si="749"/>
        <v>567.79143999999997</v>
      </c>
      <c r="Q2845">
        <v>741632</v>
      </c>
      <c r="R2845" t="s">
        <v>312</v>
      </c>
      <c r="S2845" t="s">
        <v>457</v>
      </c>
      <c r="T2845" t="str">
        <f t="shared" si="750"/>
        <v>VEN</v>
      </c>
      <c r="U2845" t="s">
        <v>437</v>
      </c>
      <c r="V2845" s="33">
        <f t="shared" si="751"/>
        <v>2118.12</v>
      </c>
      <c r="W2845">
        <f t="shared" si="752"/>
        <v>120</v>
      </c>
      <c r="X2845" s="33">
        <f t="shared" si="753"/>
        <v>1691.52</v>
      </c>
      <c r="Y2845" s="33">
        <f t="shared" si="754"/>
        <v>426.6</v>
      </c>
      <c r="Z2845" s="45">
        <f t="shared" si="755"/>
        <v>0.2567330651710007</v>
      </c>
      <c r="AA2845" s="33">
        <f t="shared" si="756"/>
        <v>543.79143999999997</v>
      </c>
      <c r="AB2845" s="45">
        <f t="shared" si="757"/>
        <v>0.32148094021944756</v>
      </c>
      <c r="AC2845" s="33">
        <f>IFERROR($X2845/VLOOKUP(CONCATENATE("USD",C2845),[1]GEINDICE!AR$1:AS$65536,2,0),"")</f>
        <v>308.22719072869398</v>
      </c>
      <c r="AD2845" s="33">
        <f>IFERROR($AA2845/VLOOKUP(CONCATENATE("USD",C2845),[1]GEINDICE!AR$1:AS$65536,2,0),"")</f>
        <v>99.089167076659535</v>
      </c>
      <c r="AE2845" s="33">
        <f>IFERROR($X2845/VLOOKUP(CONCATENATE("EUR",C2845),[1]GEINDICE!AR$1:AS$65536,2,0),"")</f>
        <v>267.53550754436463</v>
      </c>
      <c r="AF2845" s="33">
        <f>IFERROR($AA2845/VLOOKUP(CONCATENATE("EUR",C2845),[1]GEINDICE!AR$1:AS$65536,2,0),"")</f>
        <v>86.007566507449454</v>
      </c>
      <c r="AG2845" s="48" t="str">
        <f>VLOOKUP(E2845,[1]Apresentação!AW$1:AX$65536,2,0)</f>
        <v xml:space="preserve">                    2 - LEATHER AUXILIARIES</v>
      </c>
      <c r="AH2845" s="48" t="str">
        <f t="shared" si="758"/>
        <v xml:space="preserve">         5201000997 - SINCAL MSB BR</v>
      </c>
      <c r="AI2845" s="49" t="str">
        <f t="shared" si="759"/>
        <v xml:space="preserve">     L00032 - PARTNER INDUSTRIA E COMERCIO DE COUROS LTDA</v>
      </c>
      <c r="AJ2845" t="str">
        <f t="shared" si="760"/>
        <v xml:space="preserve">     90 - SALES</v>
      </c>
      <c r="AK2845" t="str">
        <f t="shared" si="761"/>
        <v/>
      </c>
      <c r="AL2845">
        <f t="shared" si="762"/>
        <v>6</v>
      </c>
      <c r="AM2845" t="str">
        <f t="shared" si="763"/>
        <v>2025 6</v>
      </c>
      <c r="AN2845" t="str">
        <f t="shared" si="764"/>
        <v xml:space="preserve">PARTNER </v>
      </c>
    </row>
    <row r="2846" spans="1:40" x14ac:dyDescent="0.35">
      <c r="A2846">
        <v>82814</v>
      </c>
      <c r="B2846" t="s">
        <v>274</v>
      </c>
      <c r="C2846" s="31">
        <v>45826</v>
      </c>
      <c r="D2846" t="s">
        <v>373</v>
      </c>
      <c r="E2846" t="s">
        <v>374</v>
      </c>
      <c r="F2846" t="s">
        <v>640</v>
      </c>
      <c r="G2846" t="s">
        <v>641</v>
      </c>
      <c r="H2846" t="s">
        <v>949</v>
      </c>
      <c r="I2846" t="s">
        <v>950</v>
      </c>
      <c r="J2846">
        <v>120</v>
      </c>
      <c r="K2846">
        <v>2118.12</v>
      </c>
      <c r="L2846">
        <v>1123.72856</v>
      </c>
      <c r="M2846">
        <v>426.6</v>
      </c>
      <c r="N2846">
        <v>17.651</v>
      </c>
      <c r="O2846" s="32">
        <f t="shared" si="748"/>
        <v>1691.52</v>
      </c>
      <c r="P2846" s="32">
        <f t="shared" si="749"/>
        <v>567.79143999999997</v>
      </c>
      <c r="Q2846">
        <v>741634</v>
      </c>
      <c r="R2846" t="s">
        <v>312</v>
      </c>
      <c r="S2846" t="s">
        <v>457</v>
      </c>
      <c r="T2846" t="str">
        <f t="shared" si="750"/>
        <v>VEN</v>
      </c>
      <c r="U2846" t="s">
        <v>437</v>
      </c>
      <c r="V2846" s="33">
        <f t="shared" si="751"/>
        <v>2118.12</v>
      </c>
      <c r="W2846">
        <f t="shared" si="752"/>
        <v>120</v>
      </c>
      <c r="X2846" s="33">
        <f t="shared" si="753"/>
        <v>1691.52</v>
      </c>
      <c r="Y2846" s="33">
        <f t="shared" si="754"/>
        <v>426.6</v>
      </c>
      <c r="Z2846" s="45">
        <f t="shared" si="755"/>
        <v>0.2567330651710007</v>
      </c>
      <c r="AA2846" s="33">
        <f t="shared" si="756"/>
        <v>543.79143999999997</v>
      </c>
      <c r="AB2846" s="45">
        <f t="shared" si="757"/>
        <v>0.32148094021944756</v>
      </c>
      <c r="AC2846" s="33">
        <f>IFERROR($X2846/VLOOKUP(CONCATENATE("USD",C2846),[1]GEINDICE!AR$1:AS$65536,2,0),"")</f>
        <v>308.22719072869398</v>
      </c>
      <c r="AD2846" s="33">
        <f>IFERROR($AA2846/VLOOKUP(CONCATENATE("USD",C2846),[1]GEINDICE!AR$1:AS$65536,2,0),"")</f>
        <v>99.089167076659535</v>
      </c>
      <c r="AE2846" s="33">
        <f>IFERROR($X2846/VLOOKUP(CONCATENATE("EUR",C2846),[1]GEINDICE!AR$1:AS$65536,2,0),"")</f>
        <v>267.53550754436463</v>
      </c>
      <c r="AF2846" s="33">
        <f>IFERROR($AA2846/VLOOKUP(CONCATENATE("EUR",C2846),[1]GEINDICE!AR$1:AS$65536,2,0),"")</f>
        <v>86.007566507449454</v>
      </c>
      <c r="AG2846" s="48" t="str">
        <f>VLOOKUP(E2846,[1]Apresentação!AW$1:AX$65536,2,0)</f>
        <v xml:space="preserve">                    2 - LEATHER AUXILIARIES</v>
      </c>
      <c r="AH2846" s="48" t="str">
        <f t="shared" si="758"/>
        <v xml:space="preserve">         5201000997 - SINCAL MSB BR</v>
      </c>
      <c r="AI2846" s="49" t="str">
        <f t="shared" si="759"/>
        <v xml:space="preserve">     L00079 - BABY LEATHER IND E COM DE COUROS LTDA</v>
      </c>
      <c r="AJ2846" t="str">
        <f t="shared" si="760"/>
        <v xml:space="preserve">     90 - SALES</v>
      </c>
      <c r="AK2846" t="str">
        <f t="shared" si="761"/>
        <v/>
      </c>
      <c r="AL2846">
        <f t="shared" si="762"/>
        <v>6</v>
      </c>
      <c r="AM2846" t="str">
        <f t="shared" si="763"/>
        <v>2025 6</v>
      </c>
      <c r="AN2846" t="str">
        <f t="shared" si="764"/>
        <v xml:space="preserve">BABY </v>
      </c>
    </row>
    <row r="2847" spans="1:40" x14ac:dyDescent="0.35">
      <c r="A2847">
        <v>84060</v>
      </c>
      <c r="B2847" t="s">
        <v>274</v>
      </c>
      <c r="C2847" s="31">
        <v>45931</v>
      </c>
      <c r="D2847" t="s">
        <v>373</v>
      </c>
      <c r="E2847" t="s">
        <v>374</v>
      </c>
      <c r="F2847" t="s">
        <v>638</v>
      </c>
      <c r="G2847" t="s">
        <v>639</v>
      </c>
      <c r="H2847" t="s">
        <v>949</v>
      </c>
      <c r="I2847" t="s">
        <v>950</v>
      </c>
      <c r="J2847">
        <v>120</v>
      </c>
      <c r="K2847">
        <v>2118.12</v>
      </c>
      <c r="L2847">
        <v>1170.79009</v>
      </c>
      <c r="M2847">
        <v>426.6</v>
      </c>
      <c r="N2847">
        <v>17.651</v>
      </c>
      <c r="O2847" s="32">
        <f t="shared" si="748"/>
        <v>1691.52</v>
      </c>
      <c r="P2847" s="32">
        <f t="shared" si="749"/>
        <v>520.72991000000002</v>
      </c>
      <c r="Q2847">
        <v>762902</v>
      </c>
      <c r="R2847" t="s">
        <v>312</v>
      </c>
      <c r="S2847" t="s">
        <v>457</v>
      </c>
      <c r="T2847" t="str">
        <f t="shared" si="750"/>
        <v>VEN</v>
      </c>
      <c r="U2847" t="s">
        <v>437</v>
      </c>
      <c r="V2847" s="33">
        <f t="shared" si="751"/>
        <v>2118.12</v>
      </c>
      <c r="W2847">
        <f t="shared" si="752"/>
        <v>120</v>
      </c>
      <c r="X2847" s="33">
        <f t="shared" si="753"/>
        <v>1691.52</v>
      </c>
      <c r="Y2847" s="33">
        <f t="shared" si="754"/>
        <v>426.6</v>
      </c>
      <c r="Z2847" s="45">
        <f t="shared" si="755"/>
        <v>0.234514527033407</v>
      </c>
      <c r="AA2847" s="33">
        <f t="shared" si="756"/>
        <v>496.72991000000002</v>
      </c>
      <c r="AB2847" s="45">
        <f t="shared" si="757"/>
        <v>0.29365890441732878</v>
      </c>
      <c r="AC2847" s="33">
        <f>IFERROR($X2847/VLOOKUP(CONCATENATE("USD",C2847),[1]GEINDICE!AR$1:AS$65536,2,0),"")</f>
        <v>317.90708164185833</v>
      </c>
      <c r="AD2847" s="33">
        <f>IFERROR($AA2847/VLOOKUP(CONCATENATE("USD",C2847),[1]GEINDICE!AR$1:AS$65536,2,0),"")</f>
        <v>93.356245301458429</v>
      </c>
      <c r="AE2847" s="33">
        <f>IFERROR($X2847/VLOOKUP(CONCATENATE("EUR",C2847),[1]GEINDICE!AR$1:AS$65536,2,0),"")</f>
        <v>271.18122354751824</v>
      </c>
      <c r="AF2847" s="33">
        <f>IFERROR($AA2847/VLOOKUP(CONCATENATE("EUR",C2847),[1]GEINDICE!AR$1:AS$65536,2,0),"")</f>
        <v>79.634781005514938</v>
      </c>
      <c r="AG2847" s="48" t="str">
        <f>VLOOKUP(E2847,[1]Apresentação!AW$1:AX$65536,2,0)</f>
        <v xml:space="preserve">                    2 - LEATHER AUXILIARIES</v>
      </c>
      <c r="AH2847" s="48" t="str">
        <f t="shared" si="758"/>
        <v xml:space="preserve">         5201000997 - SINCAL MSB BR</v>
      </c>
      <c r="AI2847" s="49" t="str">
        <f t="shared" si="759"/>
        <v xml:space="preserve">     L00032 - PARTNER INDUSTRIA E COMERCIO DE COUROS LTDA</v>
      </c>
      <c r="AJ2847" t="str">
        <f t="shared" si="760"/>
        <v xml:space="preserve">     90 - SALES</v>
      </c>
      <c r="AK2847" t="str">
        <f t="shared" si="761"/>
        <v/>
      </c>
      <c r="AL2847">
        <f t="shared" si="762"/>
        <v>10</v>
      </c>
      <c r="AM2847" t="str">
        <f t="shared" si="763"/>
        <v>2025 10</v>
      </c>
      <c r="AN2847" t="str">
        <f t="shared" si="764"/>
        <v xml:space="preserve">PARTNER </v>
      </c>
    </row>
    <row r="2848" spans="1:40" x14ac:dyDescent="0.35">
      <c r="A2848">
        <v>84064</v>
      </c>
      <c r="B2848" t="s">
        <v>274</v>
      </c>
      <c r="C2848" s="31">
        <v>45931</v>
      </c>
      <c r="D2848" t="s">
        <v>373</v>
      </c>
      <c r="E2848" t="s">
        <v>374</v>
      </c>
      <c r="F2848" t="s">
        <v>447</v>
      </c>
      <c r="G2848" t="s">
        <v>448</v>
      </c>
      <c r="H2848" t="s">
        <v>949</v>
      </c>
      <c r="I2848" t="s">
        <v>950</v>
      </c>
      <c r="J2848">
        <v>120</v>
      </c>
      <c r="K2848">
        <v>1892.16</v>
      </c>
      <c r="L2848">
        <v>1170.79009</v>
      </c>
      <c r="M2848">
        <v>381.08</v>
      </c>
      <c r="N2848">
        <v>15.768000000000001</v>
      </c>
      <c r="O2848" s="32">
        <f t="shared" si="748"/>
        <v>1511.0800000000002</v>
      </c>
      <c r="P2848" s="32">
        <f t="shared" si="749"/>
        <v>340.28991000000019</v>
      </c>
      <c r="Q2848">
        <v>762929</v>
      </c>
      <c r="R2848" t="s">
        <v>312</v>
      </c>
      <c r="S2848" t="s">
        <v>457</v>
      </c>
      <c r="T2848" t="str">
        <f t="shared" si="750"/>
        <v>VEN</v>
      </c>
      <c r="U2848" t="s">
        <v>437</v>
      </c>
      <c r="V2848" s="33">
        <f t="shared" si="751"/>
        <v>1892.16</v>
      </c>
      <c r="W2848">
        <f t="shared" si="752"/>
        <v>120</v>
      </c>
      <c r="X2848" s="33">
        <f t="shared" si="753"/>
        <v>1511.0800000000002</v>
      </c>
      <c r="Y2848" s="33">
        <f t="shared" si="754"/>
        <v>381.08</v>
      </c>
      <c r="Z2848" s="45">
        <f t="shared" si="755"/>
        <v>0.16715812087772713</v>
      </c>
      <c r="AA2848" s="33">
        <f t="shared" si="756"/>
        <v>316.28991000000019</v>
      </c>
      <c r="AB2848" s="45">
        <f t="shared" si="757"/>
        <v>0.20931380866664911</v>
      </c>
      <c r="AC2848" s="33">
        <f>IFERROR($X2848/VLOOKUP(CONCATENATE("USD",C2848),[1]GEINDICE!AR$1:AS$65536,2,0),"")</f>
        <v>283.9948879867689</v>
      </c>
      <c r="AD2848" s="33">
        <f>IFERROR($AA2848/VLOOKUP(CONCATENATE("USD",C2848),[1]GEINDICE!AR$1:AS$65536,2,0),"")</f>
        <v>59.444051646368997</v>
      </c>
      <c r="AE2848" s="33">
        <f>IFERROR($X2848/VLOOKUP(CONCATENATE("EUR",C2848),[1]GEINDICE!AR$1:AS$65536,2,0),"")</f>
        <v>242.25343080672053</v>
      </c>
      <c r="AF2848" s="33">
        <f>IFERROR($AA2848/VLOOKUP(CONCATENATE("EUR",C2848),[1]GEINDICE!AR$1:AS$65536,2,0),"")</f>
        <v>50.706988264717225</v>
      </c>
      <c r="AG2848" s="48" t="str">
        <f>VLOOKUP(E2848,[1]Apresentação!AW$1:AX$65536,2,0)</f>
        <v xml:space="preserve">                    2 - LEATHER AUXILIARIES</v>
      </c>
      <c r="AH2848" s="48" t="str">
        <f t="shared" si="758"/>
        <v xml:space="preserve">         5201000997 - SINCAL MSB BR</v>
      </c>
      <c r="AI2848" s="49" t="str">
        <f t="shared" si="759"/>
        <v xml:space="preserve">     L00016 - A BUHLER SA CURTUME</v>
      </c>
      <c r="AJ2848" t="str">
        <f t="shared" si="760"/>
        <v xml:space="preserve">     90 - SALES</v>
      </c>
      <c r="AK2848" t="str">
        <f t="shared" si="761"/>
        <v/>
      </c>
      <c r="AL2848">
        <f t="shared" si="762"/>
        <v>10</v>
      </c>
      <c r="AM2848" t="str">
        <f t="shared" si="763"/>
        <v>2025 10</v>
      </c>
      <c r="AN2848" t="str">
        <f t="shared" si="764"/>
        <v xml:space="preserve">A </v>
      </c>
    </row>
    <row r="2849" spans="1:40" x14ac:dyDescent="0.35">
      <c r="A2849">
        <v>83458</v>
      </c>
      <c r="B2849" t="s">
        <v>274</v>
      </c>
      <c r="C2849" s="31">
        <v>45880</v>
      </c>
      <c r="D2849" t="s">
        <v>373</v>
      </c>
      <c r="E2849" t="s">
        <v>374</v>
      </c>
      <c r="F2849" t="s">
        <v>447</v>
      </c>
      <c r="G2849" t="s">
        <v>448</v>
      </c>
      <c r="H2849" t="s">
        <v>949</v>
      </c>
      <c r="I2849" t="s">
        <v>950</v>
      </c>
      <c r="J2849">
        <v>240</v>
      </c>
      <c r="K2849">
        <v>3784.32</v>
      </c>
      <c r="L2849">
        <v>2358.2835700000001</v>
      </c>
      <c r="M2849">
        <v>762.17</v>
      </c>
      <c r="N2849">
        <v>15.768000000000001</v>
      </c>
      <c r="O2849" s="32">
        <f t="shared" si="748"/>
        <v>3022.15</v>
      </c>
      <c r="P2849" s="32">
        <f t="shared" si="749"/>
        <v>663.86643000000004</v>
      </c>
      <c r="Q2849">
        <v>752595</v>
      </c>
      <c r="R2849" t="s">
        <v>312</v>
      </c>
      <c r="S2849" t="s">
        <v>457</v>
      </c>
      <c r="T2849" t="str">
        <f t="shared" si="750"/>
        <v>VEN</v>
      </c>
      <c r="U2849" t="s">
        <v>437</v>
      </c>
      <c r="V2849" s="33">
        <f t="shared" si="751"/>
        <v>3784.32</v>
      </c>
      <c r="W2849">
        <f t="shared" si="752"/>
        <v>240</v>
      </c>
      <c r="X2849" s="33">
        <f t="shared" si="753"/>
        <v>3022.15</v>
      </c>
      <c r="Y2849" s="33">
        <f t="shared" si="754"/>
        <v>762.17</v>
      </c>
      <c r="Z2849" s="45">
        <f t="shared" si="755"/>
        <v>0.16274163654236429</v>
      </c>
      <c r="AA2849" s="33">
        <f t="shared" si="756"/>
        <v>615.86643000000004</v>
      </c>
      <c r="AB2849" s="45">
        <f t="shared" si="757"/>
        <v>0.2037842032989759</v>
      </c>
      <c r="AC2849" s="33">
        <f>IFERROR($X2849/VLOOKUP(CONCATENATE("USD",C2849),[1]GEINDICE!AR$1:AS$65536,2,0),"")</f>
        <v>554.79778973069222</v>
      </c>
      <c r="AD2849" s="33">
        <f>IFERROR($AA2849/VLOOKUP(CONCATENATE("USD",C2849),[1]GEINDICE!AR$1:AS$65536,2,0),"")</f>
        <v>113.05902557230188</v>
      </c>
      <c r="AE2849" s="33">
        <f>IFERROR($X2849/VLOOKUP(CONCATENATE("EUR",C2849),[1]GEINDICE!AR$1:AS$65536,2,0),"")</f>
        <v>477.94629301619437</v>
      </c>
      <c r="AF2849" s="33">
        <f>IFERROR($AA2849/VLOOKUP(CONCATENATE("EUR",C2849),[1]GEINDICE!AR$1:AS$65536,2,0),"")</f>
        <v>97.397904542004056</v>
      </c>
      <c r="AG2849" s="48" t="str">
        <f>VLOOKUP(E2849,[1]Apresentação!AW$1:AX$65536,2,0)</f>
        <v xml:space="preserve">                    2 - LEATHER AUXILIARIES</v>
      </c>
      <c r="AH2849" s="48" t="str">
        <f t="shared" si="758"/>
        <v xml:space="preserve">         5201000997 - SINCAL MSB BR</v>
      </c>
      <c r="AI2849" s="49" t="str">
        <f t="shared" si="759"/>
        <v xml:space="preserve">     L00016 - A BUHLER SA CURTUME</v>
      </c>
      <c r="AJ2849" t="str">
        <f t="shared" si="760"/>
        <v xml:space="preserve">     90 - SALES</v>
      </c>
      <c r="AK2849" t="str">
        <f t="shared" si="761"/>
        <v/>
      </c>
      <c r="AL2849">
        <f t="shared" si="762"/>
        <v>8</v>
      </c>
      <c r="AM2849" t="str">
        <f t="shared" si="763"/>
        <v>2025 8</v>
      </c>
      <c r="AN2849" t="str">
        <f t="shared" si="764"/>
        <v xml:space="preserve">A </v>
      </c>
    </row>
    <row r="2850" spans="1:40" x14ac:dyDescent="0.35">
      <c r="A2850">
        <v>84152</v>
      </c>
      <c r="B2850" t="s">
        <v>274</v>
      </c>
      <c r="C2850" s="31">
        <v>45938</v>
      </c>
      <c r="D2850" t="s">
        <v>373</v>
      </c>
      <c r="E2850" t="s">
        <v>374</v>
      </c>
      <c r="F2850" t="s">
        <v>638</v>
      </c>
      <c r="G2850" t="s">
        <v>639</v>
      </c>
      <c r="H2850" t="s">
        <v>949</v>
      </c>
      <c r="I2850" t="s">
        <v>950</v>
      </c>
      <c r="J2850">
        <v>120</v>
      </c>
      <c r="K2850">
        <v>2118.12</v>
      </c>
      <c r="L2850">
        <v>1170.79009</v>
      </c>
      <c r="M2850">
        <v>426.6</v>
      </c>
      <c r="N2850">
        <v>17.651</v>
      </c>
      <c r="O2850" s="32">
        <f t="shared" si="748"/>
        <v>1691.52</v>
      </c>
      <c r="P2850" s="32">
        <f t="shared" si="749"/>
        <v>520.72991000000002</v>
      </c>
      <c r="Q2850">
        <v>763591</v>
      </c>
      <c r="R2850" t="s">
        <v>312</v>
      </c>
      <c r="S2850" t="s">
        <v>457</v>
      </c>
      <c r="T2850" t="str">
        <f t="shared" si="750"/>
        <v>VEN</v>
      </c>
      <c r="U2850" t="s">
        <v>437</v>
      </c>
      <c r="V2850" s="33">
        <f t="shared" si="751"/>
        <v>2118.12</v>
      </c>
      <c r="W2850">
        <f t="shared" si="752"/>
        <v>120</v>
      </c>
      <c r="X2850" s="33">
        <f t="shared" si="753"/>
        <v>1691.52</v>
      </c>
      <c r="Y2850" s="33">
        <f t="shared" si="754"/>
        <v>426.6</v>
      </c>
      <c r="Z2850" s="45">
        <f t="shared" si="755"/>
        <v>0.234514527033407</v>
      </c>
      <c r="AA2850" s="33">
        <f t="shared" si="756"/>
        <v>496.72991000000002</v>
      </c>
      <c r="AB2850" s="45">
        <f t="shared" si="757"/>
        <v>0.29365890441732878</v>
      </c>
      <c r="AC2850" s="33">
        <f>IFERROR($X2850/VLOOKUP(CONCATENATE("USD",C2850),[1]GEINDICE!AR$1:AS$65536,2,0),"")</f>
        <v>316.60396428771963</v>
      </c>
      <c r="AD2850" s="33">
        <f>IFERROR($AA2850/VLOOKUP(CONCATENATE("USD",C2850),[1]GEINDICE!AR$1:AS$65536,2,0),"")</f>
        <v>92.973573286914842</v>
      </c>
      <c r="AE2850" s="33">
        <f>IFERROR($X2850/VLOOKUP(CONCATENATE("EUR",C2850),[1]GEINDICE!AR$1:AS$65536,2,0),"")</f>
        <v>272.76861303275115</v>
      </c>
      <c r="AF2850" s="33">
        <f>IFERROR($AA2850/VLOOKUP(CONCATENATE("EUR",C2850),[1]GEINDICE!AR$1:AS$65536,2,0),"")</f>
        <v>80.100932062632026</v>
      </c>
      <c r="AG2850" s="48" t="str">
        <f>VLOOKUP(E2850,[1]Apresentação!AW$1:AX$65536,2,0)</f>
        <v xml:space="preserve">                    2 - LEATHER AUXILIARIES</v>
      </c>
      <c r="AH2850" s="48" t="str">
        <f t="shared" si="758"/>
        <v xml:space="preserve">         5201000997 - SINCAL MSB BR</v>
      </c>
      <c r="AI2850" s="49" t="str">
        <f t="shared" si="759"/>
        <v xml:space="preserve">     L00032 - PARTNER INDUSTRIA E COMERCIO DE COUROS LTDA</v>
      </c>
      <c r="AJ2850" t="str">
        <f t="shared" si="760"/>
        <v xml:space="preserve">     90 - SALES</v>
      </c>
      <c r="AK2850" t="str">
        <f t="shared" si="761"/>
        <v/>
      </c>
      <c r="AL2850">
        <f t="shared" si="762"/>
        <v>10</v>
      </c>
      <c r="AM2850" t="str">
        <f t="shared" si="763"/>
        <v>2025 10</v>
      </c>
      <c r="AN2850" t="str">
        <f t="shared" si="764"/>
        <v xml:space="preserve">PARTNER </v>
      </c>
    </row>
    <row r="2851" spans="1:40" x14ac:dyDescent="0.35">
      <c r="A2851">
        <v>84275</v>
      </c>
      <c r="B2851" t="s">
        <v>274</v>
      </c>
      <c r="C2851" s="31">
        <v>45950</v>
      </c>
      <c r="D2851" t="s">
        <v>373</v>
      </c>
      <c r="E2851" t="s">
        <v>374</v>
      </c>
      <c r="F2851" t="s">
        <v>642</v>
      </c>
      <c r="G2851" t="s">
        <v>643</v>
      </c>
      <c r="H2851" t="s">
        <v>949</v>
      </c>
      <c r="I2851" t="s">
        <v>950</v>
      </c>
      <c r="J2851">
        <v>120</v>
      </c>
      <c r="K2851">
        <v>2088.6</v>
      </c>
      <c r="L2851">
        <v>1170.79009</v>
      </c>
      <c r="M2851">
        <v>420.65</v>
      </c>
      <c r="N2851">
        <v>17.405000000000001</v>
      </c>
      <c r="O2851" s="32">
        <f t="shared" si="748"/>
        <v>1667.9499999999998</v>
      </c>
      <c r="P2851" s="32">
        <f t="shared" si="749"/>
        <v>497.15990999999985</v>
      </c>
      <c r="Q2851">
        <v>764653</v>
      </c>
      <c r="R2851" t="s">
        <v>312</v>
      </c>
      <c r="S2851" t="s">
        <v>457</v>
      </c>
      <c r="T2851" t="str">
        <f t="shared" si="750"/>
        <v>VEN</v>
      </c>
      <c r="U2851" t="s">
        <v>313</v>
      </c>
      <c r="V2851" s="33">
        <f t="shared" si="751"/>
        <v>2088.6</v>
      </c>
      <c r="W2851">
        <f t="shared" si="752"/>
        <v>120</v>
      </c>
      <c r="X2851" s="33">
        <f t="shared" si="753"/>
        <v>1667.9499999999998</v>
      </c>
      <c r="Y2851" s="33">
        <f t="shared" si="754"/>
        <v>420.65</v>
      </c>
      <c r="Z2851" s="45">
        <f t="shared" si="755"/>
        <v>0.22654405343292153</v>
      </c>
      <c r="AA2851" s="33">
        <f t="shared" si="756"/>
        <v>473.15990999999985</v>
      </c>
      <c r="AB2851" s="45">
        <f t="shared" si="757"/>
        <v>0.2836775143139782</v>
      </c>
      <c r="AC2851" s="33">
        <f>IFERROR($X2851/VLOOKUP(CONCATENATE("USD",C2851),[1]GEINDICE!AR$1:AS$65536,2,0),"")</f>
        <v>310.1950865708281</v>
      </c>
      <c r="AD2851" s="33">
        <f>IFERROR($AA2851/VLOOKUP(CONCATENATE("USD",C2851),[1]GEINDICE!AR$1:AS$65536,2,0),"")</f>
        <v>87.995371110821779</v>
      </c>
      <c r="AE2851" s="33">
        <f>IFERROR($X2851/VLOOKUP(CONCATENATE("EUR",C2851),[1]GEINDICE!AR$1:AS$65536,2,0),"")</f>
        <v>266.1268448344635</v>
      </c>
      <c r="AF2851" s="33">
        <f>IFERROR($AA2851/VLOOKUP(CONCATENATE("EUR",C2851),[1]GEINDICE!AR$1:AS$65536,2,0),"")</f>
        <v>75.494201834862366</v>
      </c>
      <c r="AG2851" s="48" t="str">
        <f>VLOOKUP(E2851,[1]Apresentação!AW$1:AX$65536,2,0)</f>
        <v xml:space="preserve">                    2 - LEATHER AUXILIARIES</v>
      </c>
      <c r="AH2851" s="48" t="str">
        <f t="shared" si="758"/>
        <v xml:space="preserve">         5201000997 - SINCAL MSB BR</v>
      </c>
      <c r="AI2851" s="49" t="str">
        <f t="shared" si="759"/>
        <v xml:space="preserve">     L00281 - ICL BENEFICIAMENTO DE COUROS LTDA.</v>
      </c>
      <c r="AJ2851" t="str">
        <f t="shared" si="760"/>
        <v xml:space="preserve">     90 - SALES</v>
      </c>
      <c r="AK2851" t="str">
        <f t="shared" si="761"/>
        <v/>
      </c>
      <c r="AL2851">
        <f t="shared" si="762"/>
        <v>10</v>
      </c>
      <c r="AM2851" t="str">
        <f t="shared" si="763"/>
        <v>2025 10</v>
      </c>
      <c r="AN2851" t="str">
        <f t="shared" si="764"/>
        <v xml:space="preserve">ICL </v>
      </c>
    </row>
    <row r="2852" spans="1:40" x14ac:dyDescent="0.35">
      <c r="A2852">
        <v>84517</v>
      </c>
      <c r="B2852" t="s">
        <v>274</v>
      </c>
      <c r="C2852" s="31">
        <v>45966</v>
      </c>
      <c r="D2852" t="s">
        <v>373</v>
      </c>
      <c r="E2852" t="s">
        <v>374</v>
      </c>
      <c r="F2852" t="s">
        <v>458</v>
      </c>
      <c r="G2852" t="s">
        <v>459</v>
      </c>
      <c r="H2852" t="s">
        <v>949</v>
      </c>
      <c r="I2852" t="s">
        <v>950</v>
      </c>
      <c r="J2852">
        <v>1000</v>
      </c>
      <c r="K2852">
        <v>17284.57</v>
      </c>
      <c r="L2852">
        <v>9756.5840399999997</v>
      </c>
      <c r="M2852">
        <v>3481.13</v>
      </c>
      <c r="N2852">
        <v>17.284569999999999</v>
      </c>
      <c r="O2852" s="32">
        <f t="shared" si="748"/>
        <v>13803.439999999999</v>
      </c>
      <c r="P2852" s="32">
        <f t="shared" si="749"/>
        <v>4046.855959999999</v>
      </c>
      <c r="Q2852">
        <v>766299</v>
      </c>
      <c r="R2852" t="s">
        <v>312</v>
      </c>
      <c r="S2852" t="s">
        <v>457</v>
      </c>
      <c r="T2852" t="str">
        <f t="shared" si="750"/>
        <v>VEN</v>
      </c>
      <c r="U2852" t="s">
        <v>437</v>
      </c>
      <c r="V2852" s="33">
        <f t="shared" si="751"/>
        <v>17284.57</v>
      </c>
      <c r="W2852">
        <f t="shared" si="752"/>
        <v>1000</v>
      </c>
      <c r="X2852" s="33">
        <f t="shared" si="753"/>
        <v>13803.439999999999</v>
      </c>
      <c r="Y2852" s="33">
        <f t="shared" si="754"/>
        <v>3481.13</v>
      </c>
      <c r="Z2852" s="45">
        <f t="shared" si="755"/>
        <v>0.22256011922772734</v>
      </c>
      <c r="AA2852" s="33">
        <f t="shared" si="756"/>
        <v>3846.855959999999</v>
      </c>
      <c r="AB2852" s="45">
        <f t="shared" si="757"/>
        <v>0.27868820815680723</v>
      </c>
      <c r="AC2852" s="33" t="str">
        <f>IFERROR($X2852/VLOOKUP(CONCATENATE("USD",C2852),[1]GEINDICE!AR$1:AS$65536,2,0),"")</f>
        <v/>
      </c>
      <c r="AD2852" s="33" t="str">
        <f>IFERROR($AA2852/VLOOKUP(CONCATENATE("USD",C2852),[1]GEINDICE!AR$1:AS$65536,2,0),"")</f>
        <v/>
      </c>
      <c r="AE2852" s="33" t="str">
        <f>IFERROR($X2852/VLOOKUP(CONCATENATE("EUR",C2852),[1]GEINDICE!AR$1:AS$65536,2,0),"")</f>
        <v/>
      </c>
      <c r="AF2852" s="33" t="str">
        <f>IFERROR($AA2852/VLOOKUP(CONCATENATE("EUR",C2852),[1]GEINDICE!AR$1:AS$65536,2,0),"")</f>
        <v/>
      </c>
      <c r="AG2852" s="48" t="str">
        <f>VLOOKUP(E2852,[1]Apresentação!AW$1:AX$65536,2,0)</f>
        <v xml:space="preserve">                    2 - LEATHER AUXILIARIES</v>
      </c>
      <c r="AH2852" s="48" t="str">
        <f t="shared" si="758"/>
        <v xml:space="preserve">         5201000997 - SINCAL MSB BR</v>
      </c>
      <c r="AI2852" s="49" t="str">
        <f t="shared" si="759"/>
        <v xml:space="preserve">     L00052 - CURTUME RUSAN LTDA</v>
      </c>
      <c r="AJ2852" t="str">
        <f t="shared" si="760"/>
        <v xml:space="preserve">     90 - SALES</v>
      </c>
      <c r="AK2852" t="str">
        <f t="shared" si="761"/>
        <v/>
      </c>
      <c r="AL2852">
        <f t="shared" si="762"/>
        <v>11</v>
      </c>
      <c r="AM2852" t="str">
        <f t="shared" si="763"/>
        <v>2025 11</v>
      </c>
      <c r="AN2852" t="str">
        <f t="shared" si="764"/>
        <v xml:space="preserve">CURTUME </v>
      </c>
    </row>
    <row r="2853" spans="1:40" x14ac:dyDescent="0.35">
      <c r="A2853">
        <v>82942</v>
      </c>
      <c r="B2853" t="s">
        <v>274</v>
      </c>
      <c r="C2853" s="31">
        <v>45839</v>
      </c>
      <c r="D2853" t="s">
        <v>373</v>
      </c>
      <c r="E2853" t="s">
        <v>374</v>
      </c>
      <c r="F2853" t="s">
        <v>642</v>
      </c>
      <c r="G2853" t="s">
        <v>643</v>
      </c>
      <c r="H2853" t="s">
        <v>949</v>
      </c>
      <c r="I2853" t="s">
        <v>950</v>
      </c>
      <c r="J2853">
        <v>120</v>
      </c>
      <c r="K2853">
        <v>2088.6</v>
      </c>
      <c r="L2853">
        <v>1129.36025</v>
      </c>
      <c r="M2853">
        <v>420.65</v>
      </c>
      <c r="N2853">
        <v>17.405000000000001</v>
      </c>
      <c r="O2853" s="32">
        <f t="shared" si="748"/>
        <v>1667.9499999999998</v>
      </c>
      <c r="P2853" s="32">
        <f t="shared" si="749"/>
        <v>538.58974999999987</v>
      </c>
      <c r="Q2853">
        <v>742530</v>
      </c>
      <c r="R2853" t="s">
        <v>312</v>
      </c>
      <c r="S2853" t="s">
        <v>457</v>
      </c>
      <c r="T2853" t="str">
        <f t="shared" si="750"/>
        <v>VEN</v>
      </c>
      <c r="U2853" t="s">
        <v>437</v>
      </c>
      <c r="V2853" s="33">
        <f t="shared" si="751"/>
        <v>2088.6</v>
      </c>
      <c r="W2853">
        <f t="shared" si="752"/>
        <v>120</v>
      </c>
      <c r="X2853" s="33">
        <f t="shared" si="753"/>
        <v>1667.9499999999998</v>
      </c>
      <c r="Y2853" s="33">
        <f t="shared" si="754"/>
        <v>420.65</v>
      </c>
      <c r="Z2853" s="45">
        <f t="shared" si="755"/>
        <v>0.24638023077659671</v>
      </c>
      <c r="AA2853" s="33">
        <f t="shared" si="756"/>
        <v>514.58974999999987</v>
      </c>
      <c r="AB2853" s="45">
        <f t="shared" si="757"/>
        <v>0.30851629245480977</v>
      </c>
      <c r="AC2853" s="33">
        <f>IFERROR($X2853/VLOOKUP(CONCATENATE("USD",C2853),[1]GEINDICE!AR$1:AS$65536,2,0),"")</f>
        <v>305.98411329823335</v>
      </c>
      <c r="AD2853" s="33">
        <f>IFERROR($AA2853/VLOOKUP(CONCATENATE("USD",C2853),[1]GEINDICE!AR$1:AS$65536,2,0),"")</f>
        <v>94.401084184843398</v>
      </c>
      <c r="AE2853" s="33">
        <f>IFERROR($X2853/VLOOKUP(CONCATENATE("EUR",C2853),[1]GEINDICE!AR$1:AS$65536,2,0),"")</f>
        <v>259.83767447657027</v>
      </c>
      <c r="AF2853" s="33">
        <f>IFERROR($AA2853/VLOOKUP(CONCATENATE("EUR",C2853),[1]GEINDICE!AR$1:AS$65536,2,0),"")</f>
        <v>80.164155969591206</v>
      </c>
      <c r="AG2853" s="48" t="str">
        <f>VLOOKUP(E2853,[1]Apresentação!AW$1:AX$65536,2,0)</f>
        <v xml:space="preserve">                    2 - LEATHER AUXILIARIES</v>
      </c>
      <c r="AH2853" s="48" t="str">
        <f t="shared" si="758"/>
        <v xml:space="preserve">         5201000997 - SINCAL MSB BR</v>
      </c>
      <c r="AI2853" s="49" t="str">
        <f t="shared" si="759"/>
        <v xml:space="preserve">     L00281 - ICL BENEFICIAMENTO DE COUROS LTDA.</v>
      </c>
      <c r="AJ2853" t="str">
        <f t="shared" si="760"/>
        <v xml:space="preserve">     90 - SALES</v>
      </c>
      <c r="AK2853" t="str">
        <f t="shared" si="761"/>
        <v/>
      </c>
      <c r="AL2853">
        <f t="shared" si="762"/>
        <v>7</v>
      </c>
      <c r="AM2853" t="str">
        <f t="shared" si="763"/>
        <v>2025 7</v>
      </c>
      <c r="AN2853" t="str">
        <f t="shared" si="764"/>
        <v xml:space="preserve">ICL </v>
      </c>
    </row>
    <row r="2854" spans="1:40" x14ac:dyDescent="0.35">
      <c r="A2854">
        <v>84240</v>
      </c>
      <c r="B2854" t="s">
        <v>274</v>
      </c>
      <c r="C2854" s="31">
        <v>45946</v>
      </c>
      <c r="D2854" t="s">
        <v>373</v>
      </c>
      <c r="E2854" t="s">
        <v>374</v>
      </c>
      <c r="F2854" t="s">
        <v>458</v>
      </c>
      <c r="G2854" t="s">
        <v>459</v>
      </c>
      <c r="H2854" t="s">
        <v>949</v>
      </c>
      <c r="I2854" t="s">
        <v>950</v>
      </c>
      <c r="J2854">
        <v>1000</v>
      </c>
      <c r="K2854">
        <v>17482.939999999999</v>
      </c>
      <c r="L2854">
        <v>9756.5840399999997</v>
      </c>
      <c r="M2854">
        <v>3521.09</v>
      </c>
      <c r="N2854">
        <v>17.482939999999999</v>
      </c>
      <c r="O2854" s="32">
        <f t="shared" si="748"/>
        <v>13961.849999999999</v>
      </c>
      <c r="P2854" s="32">
        <f t="shared" si="749"/>
        <v>4205.2659599999988</v>
      </c>
      <c r="Q2854">
        <v>764428</v>
      </c>
      <c r="R2854" t="s">
        <v>312</v>
      </c>
      <c r="S2854" t="s">
        <v>457</v>
      </c>
      <c r="T2854" t="str">
        <f t="shared" si="750"/>
        <v>VEN</v>
      </c>
      <c r="U2854" t="s">
        <v>437</v>
      </c>
      <c r="V2854" s="33">
        <f t="shared" si="751"/>
        <v>17482.939999999999</v>
      </c>
      <c r="W2854">
        <f t="shared" si="752"/>
        <v>1000</v>
      </c>
      <c r="X2854" s="33">
        <f t="shared" si="753"/>
        <v>13961.849999999999</v>
      </c>
      <c r="Y2854" s="33">
        <f t="shared" si="754"/>
        <v>3521.09</v>
      </c>
      <c r="Z2854" s="45">
        <f t="shared" si="755"/>
        <v>0.22909567612769929</v>
      </c>
      <c r="AA2854" s="33">
        <f t="shared" si="756"/>
        <v>4005.2659599999988</v>
      </c>
      <c r="AB2854" s="45">
        <f t="shared" si="757"/>
        <v>0.28687215232938323</v>
      </c>
      <c r="AC2854" s="33">
        <f>IFERROR($X2854/VLOOKUP(CONCATENATE("USD",C2854),[1]GEINDICE!AR$1:AS$65536,2,0),"")</f>
        <v>2568.688596975383</v>
      </c>
      <c r="AD2854" s="33">
        <f>IFERROR($AA2854/VLOOKUP(CONCATENATE("USD",C2854),[1]GEINDICE!AR$1:AS$65536,2,0),"")</f>
        <v>736.88522647827176</v>
      </c>
      <c r="AE2854" s="33">
        <f>IFERROR($X2854/VLOOKUP(CONCATENATE("EUR",C2854),[1]GEINDICE!AR$1:AS$65536,2,0),"")</f>
        <v>2201.8719740099982</v>
      </c>
      <c r="AF2854" s="33">
        <f>IFERROR($AA2854/VLOOKUP(CONCATENATE("EUR",C2854),[1]GEINDICE!AR$1:AS$65536,2,0),"")</f>
        <v>631.65575233799598</v>
      </c>
      <c r="AG2854" s="48" t="str">
        <f>VLOOKUP(E2854,[1]Apresentação!AW$1:AX$65536,2,0)</f>
        <v xml:space="preserve">                    2 - LEATHER AUXILIARIES</v>
      </c>
      <c r="AH2854" s="48" t="str">
        <f t="shared" si="758"/>
        <v xml:space="preserve">         5201000997 - SINCAL MSB BR</v>
      </c>
      <c r="AI2854" s="49" t="str">
        <f t="shared" si="759"/>
        <v xml:space="preserve">     L00052 - CURTUME RUSAN LTDA</v>
      </c>
      <c r="AJ2854" t="str">
        <f t="shared" si="760"/>
        <v xml:space="preserve">     90 - SALES</v>
      </c>
      <c r="AK2854" t="str">
        <f t="shared" si="761"/>
        <v/>
      </c>
      <c r="AL2854">
        <f t="shared" si="762"/>
        <v>10</v>
      </c>
      <c r="AM2854" t="str">
        <f t="shared" si="763"/>
        <v>2025 10</v>
      </c>
      <c r="AN2854" t="str">
        <f t="shared" si="764"/>
        <v xml:space="preserve">CURTUME </v>
      </c>
    </row>
    <row r="2855" spans="1:40" x14ac:dyDescent="0.35">
      <c r="A2855">
        <v>83914</v>
      </c>
      <c r="B2855" t="s">
        <v>274</v>
      </c>
      <c r="C2855" s="31">
        <v>45919</v>
      </c>
      <c r="D2855" t="s">
        <v>373</v>
      </c>
      <c r="E2855" t="s">
        <v>374</v>
      </c>
      <c r="F2855" t="s">
        <v>638</v>
      </c>
      <c r="G2855" t="s">
        <v>639</v>
      </c>
      <c r="H2855" t="s">
        <v>949</v>
      </c>
      <c r="I2855" t="s">
        <v>950</v>
      </c>
      <c r="J2855">
        <v>240</v>
      </c>
      <c r="K2855">
        <v>4236.24</v>
      </c>
      <c r="L2855">
        <v>2290.7294299999999</v>
      </c>
      <c r="M2855">
        <v>853.18</v>
      </c>
      <c r="N2855">
        <v>17.651</v>
      </c>
      <c r="O2855" s="32">
        <f t="shared" si="748"/>
        <v>3383.06</v>
      </c>
      <c r="P2855" s="32">
        <f t="shared" si="749"/>
        <v>1092.3305700000001</v>
      </c>
      <c r="Q2855">
        <v>761881</v>
      </c>
      <c r="R2855" t="s">
        <v>312</v>
      </c>
      <c r="S2855" t="s">
        <v>457</v>
      </c>
      <c r="T2855" t="str">
        <f t="shared" si="750"/>
        <v>VEN</v>
      </c>
      <c r="U2855" t="s">
        <v>437</v>
      </c>
      <c r="V2855" s="33">
        <f t="shared" si="751"/>
        <v>4236.24</v>
      </c>
      <c r="W2855">
        <f t="shared" si="752"/>
        <v>240</v>
      </c>
      <c r="X2855" s="33">
        <f t="shared" si="753"/>
        <v>3383.06</v>
      </c>
      <c r="Y2855" s="33">
        <f t="shared" si="754"/>
        <v>853.18</v>
      </c>
      <c r="Z2855" s="45">
        <f t="shared" si="755"/>
        <v>0.24652299444790668</v>
      </c>
      <c r="AA2855" s="33">
        <f t="shared" si="756"/>
        <v>1044.3305700000001</v>
      </c>
      <c r="AB2855" s="45">
        <f t="shared" si="757"/>
        <v>0.30869407282164668</v>
      </c>
      <c r="AC2855" s="33">
        <f>IFERROR($X2855/VLOOKUP(CONCATENATE("USD",C2855),[1]GEINDICE!AR$1:AS$65536,2,0),"")</f>
        <v>635.00638186050003</v>
      </c>
      <c r="AD2855" s="33">
        <f>IFERROR($AA2855/VLOOKUP(CONCATENATE("USD",C2855),[1]GEINDICE!AR$1:AS$65536,2,0),"")</f>
        <v>196.02270628425558</v>
      </c>
      <c r="AE2855" s="33">
        <f>IFERROR($X2855/VLOOKUP(CONCATENATE("EUR",C2855),[1]GEINDICE!AR$1:AS$65536,2,0),"")</f>
        <v>540.24368821960684</v>
      </c>
      <c r="AF2855" s="33">
        <f>IFERROR($AA2855/VLOOKUP(CONCATENATE("EUR",C2855),[1]GEINDICE!AR$1:AS$65536,2,0),"")</f>
        <v>166.77002443269831</v>
      </c>
      <c r="AG2855" s="48" t="str">
        <f>VLOOKUP(E2855,[1]Apresentação!AW$1:AX$65536,2,0)</f>
        <v xml:space="preserve">                    2 - LEATHER AUXILIARIES</v>
      </c>
      <c r="AH2855" s="48" t="str">
        <f t="shared" si="758"/>
        <v xml:space="preserve">         5201000997 - SINCAL MSB BR</v>
      </c>
      <c r="AI2855" s="49" t="str">
        <f t="shared" si="759"/>
        <v xml:space="preserve">     L00032 - PARTNER INDUSTRIA E COMERCIO DE COUROS LTDA</v>
      </c>
      <c r="AJ2855" t="str">
        <f t="shared" si="760"/>
        <v xml:space="preserve">     90 - SALES</v>
      </c>
      <c r="AK2855" t="str">
        <f t="shared" si="761"/>
        <v/>
      </c>
      <c r="AL2855">
        <f t="shared" si="762"/>
        <v>9</v>
      </c>
      <c r="AM2855" t="str">
        <f t="shared" si="763"/>
        <v>2025 9</v>
      </c>
      <c r="AN2855" t="str">
        <f t="shared" si="764"/>
        <v xml:space="preserve">PARTNER </v>
      </c>
    </row>
    <row r="2856" spans="1:40" x14ac:dyDescent="0.35">
      <c r="A2856">
        <v>82945</v>
      </c>
      <c r="B2856" t="s">
        <v>274</v>
      </c>
      <c r="C2856" s="31">
        <v>45839</v>
      </c>
      <c r="D2856" t="s">
        <v>373</v>
      </c>
      <c r="E2856" t="s">
        <v>374</v>
      </c>
      <c r="F2856" t="s">
        <v>797</v>
      </c>
      <c r="G2856" t="s">
        <v>798</v>
      </c>
      <c r="H2856" t="s">
        <v>949</v>
      </c>
      <c r="I2856" t="s">
        <v>950</v>
      </c>
      <c r="J2856">
        <v>120</v>
      </c>
      <c r="K2856">
        <v>2047.07</v>
      </c>
      <c r="L2856">
        <v>1129.36025</v>
      </c>
      <c r="M2856">
        <v>412.28</v>
      </c>
      <c r="N2856">
        <v>17.058889999999998</v>
      </c>
      <c r="O2856" s="32">
        <f t="shared" si="748"/>
        <v>1634.79</v>
      </c>
      <c r="P2856" s="32">
        <f t="shared" si="749"/>
        <v>505.42975000000001</v>
      </c>
      <c r="Q2856">
        <v>742539</v>
      </c>
      <c r="R2856" t="s">
        <v>312</v>
      </c>
      <c r="S2856" t="s">
        <v>457</v>
      </c>
      <c r="T2856" t="str">
        <f t="shared" si="750"/>
        <v>VEN</v>
      </c>
      <c r="U2856" t="s">
        <v>313</v>
      </c>
      <c r="V2856" s="33">
        <f t="shared" si="751"/>
        <v>2047.07</v>
      </c>
      <c r="W2856">
        <f t="shared" si="752"/>
        <v>120</v>
      </c>
      <c r="X2856" s="33">
        <f t="shared" si="753"/>
        <v>1634.79</v>
      </c>
      <c r="Y2856" s="33">
        <f t="shared" si="754"/>
        <v>412.28</v>
      </c>
      <c r="Z2856" s="45">
        <f t="shared" si="755"/>
        <v>0.23517991568436841</v>
      </c>
      <c r="AA2856" s="33">
        <f t="shared" si="756"/>
        <v>481.42975000000001</v>
      </c>
      <c r="AB2856" s="45">
        <f t="shared" si="757"/>
        <v>0.29449027092164742</v>
      </c>
      <c r="AC2856" s="33">
        <f>IFERROR($X2856/VLOOKUP(CONCATENATE("USD",C2856),[1]GEINDICE!AR$1:AS$65536,2,0),"")</f>
        <v>299.90093742547373</v>
      </c>
      <c r="AD2856" s="33">
        <f>IFERROR($AA2856/VLOOKUP(CONCATENATE("USD",C2856),[1]GEINDICE!AR$1:AS$65536,2,0),"")</f>
        <v>88.317908312083802</v>
      </c>
      <c r="AE2856" s="33">
        <f>IFERROR($X2856/VLOOKUP(CONCATENATE("EUR",C2856),[1]GEINDICE!AR$1:AS$65536,2,0),"")</f>
        <v>254.6719217347956</v>
      </c>
      <c r="AF2856" s="33">
        <f>IFERROR($AA2856/VLOOKUP(CONCATENATE("EUR",C2856),[1]GEINDICE!AR$1:AS$65536,2,0),"")</f>
        <v>74.998403227816553</v>
      </c>
      <c r="AG2856" s="48" t="str">
        <f>VLOOKUP(E2856,[1]Apresentação!AW$1:AX$65536,2,0)</f>
        <v xml:space="preserve">                    2 - LEATHER AUXILIARIES</v>
      </c>
      <c r="AH2856" s="48" t="str">
        <f t="shared" si="758"/>
        <v xml:space="preserve">         5201000997 - SINCAL MSB BR</v>
      </c>
      <c r="AI2856" s="49" t="str">
        <f t="shared" si="759"/>
        <v xml:space="preserve">     L00494 - COURO E ARTE CURTIMENTO E TAPECARIA LTDA</v>
      </c>
      <c r="AJ2856" t="str">
        <f t="shared" si="760"/>
        <v xml:space="preserve">     90 - SALES</v>
      </c>
      <c r="AK2856" t="str">
        <f t="shared" si="761"/>
        <v/>
      </c>
      <c r="AL2856">
        <f t="shared" si="762"/>
        <v>7</v>
      </c>
      <c r="AM2856" t="str">
        <f t="shared" si="763"/>
        <v>2025 7</v>
      </c>
      <c r="AN2856" t="str">
        <f t="shared" si="764"/>
        <v xml:space="preserve">COURO </v>
      </c>
    </row>
    <row r="2857" spans="1:40" x14ac:dyDescent="0.35">
      <c r="A2857">
        <v>82952</v>
      </c>
      <c r="B2857" t="s">
        <v>274</v>
      </c>
      <c r="C2857" s="31">
        <v>45840</v>
      </c>
      <c r="D2857" t="s">
        <v>373</v>
      </c>
      <c r="E2857" t="s">
        <v>374</v>
      </c>
      <c r="F2857" t="s">
        <v>638</v>
      </c>
      <c r="G2857" t="s">
        <v>639</v>
      </c>
      <c r="H2857" t="s">
        <v>949</v>
      </c>
      <c r="I2857" t="s">
        <v>950</v>
      </c>
      <c r="J2857">
        <v>120</v>
      </c>
      <c r="K2857">
        <v>2118.12</v>
      </c>
      <c r="L2857">
        <v>1132.7932900000001</v>
      </c>
      <c r="M2857">
        <v>426.6</v>
      </c>
      <c r="N2857">
        <v>17.651</v>
      </c>
      <c r="O2857" s="32">
        <f t="shared" si="748"/>
        <v>1691.52</v>
      </c>
      <c r="P2857" s="32">
        <f t="shared" si="749"/>
        <v>558.72670999999991</v>
      </c>
      <c r="Q2857">
        <v>742568</v>
      </c>
      <c r="R2857" t="s">
        <v>312</v>
      </c>
      <c r="S2857" t="s">
        <v>457</v>
      </c>
      <c r="T2857" t="str">
        <f t="shared" si="750"/>
        <v>VEN</v>
      </c>
      <c r="U2857" t="s">
        <v>437</v>
      </c>
      <c r="V2857" s="33">
        <f t="shared" si="751"/>
        <v>2118.12</v>
      </c>
      <c r="W2857">
        <f t="shared" si="752"/>
        <v>120</v>
      </c>
      <c r="X2857" s="33">
        <f t="shared" si="753"/>
        <v>1691.52</v>
      </c>
      <c r="Y2857" s="33">
        <f t="shared" si="754"/>
        <v>426.6</v>
      </c>
      <c r="Z2857" s="45">
        <f t="shared" si="755"/>
        <v>0.25245345400638297</v>
      </c>
      <c r="AA2857" s="33">
        <f t="shared" si="756"/>
        <v>534.72670999999991</v>
      </c>
      <c r="AB2857" s="45">
        <f t="shared" si="757"/>
        <v>0.31612201451948541</v>
      </c>
      <c r="AC2857" s="33">
        <f>IFERROR($X2857/VLOOKUP(CONCATENATE("USD",C2857),[1]GEINDICE!AR$1:AS$65536,2,0),"")</f>
        <v>310.30231875550339</v>
      </c>
      <c r="AD2857" s="33">
        <f>IFERROR($AA2857/VLOOKUP(CONCATENATE("USD",C2857),[1]GEINDICE!AR$1:AS$65536,2,0),"")</f>
        <v>98.093394115057222</v>
      </c>
      <c r="AE2857" s="33">
        <f>IFERROR($X2857/VLOOKUP(CONCATENATE("EUR",C2857),[1]GEINDICE!AR$1:AS$65536,2,0),"")</f>
        <v>263.18966858565426</v>
      </c>
      <c r="AF2857" s="33">
        <f>IFERROR($AA2857/VLOOKUP(CONCATENATE("EUR",C2857),[1]GEINDICE!AR$1:AS$65536,2,0),"")</f>
        <v>83.200048234012741</v>
      </c>
      <c r="AG2857" s="48" t="str">
        <f>VLOOKUP(E2857,[1]Apresentação!AW$1:AX$65536,2,0)</f>
        <v xml:space="preserve">                    2 - LEATHER AUXILIARIES</v>
      </c>
      <c r="AH2857" s="48" t="str">
        <f t="shared" si="758"/>
        <v xml:space="preserve">         5201000997 - SINCAL MSB BR</v>
      </c>
      <c r="AI2857" s="49" t="str">
        <f t="shared" si="759"/>
        <v xml:space="preserve">     L00032 - PARTNER INDUSTRIA E COMERCIO DE COUROS LTDA</v>
      </c>
      <c r="AJ2857" t="str">
        <f t="shared" si="760"/>
        <v xml:space="preserve">     90 - SALES</v>
      </c>
      <c r="AK2857" t="str">
        <f t="shared" si="761"/>
        <v/>
      </c>
      <c r="AL2857">
        <f t="shared" si="762"/>
        <v>7</v>
      </c>
      <c r="AM2857" t="str">
        <f t="shared" si="763"/>
        <v>2025 7</v>
      </c>
      <c r="AN2857" t="str">
        <f t="shared" si="764"/>
        <v xml:space="preserve">PARTNER </v>
      </c>
    </row>
    <row r="2858" spans="1:40" x14ac:dyDescent="0.35">
      <c r="A2858">
        <v>82955</v>
      </c>
      <c r="B2858" t="s">
        <v>274</v>
      </c>
      <c r="C2858" s="31">
        <v>45840</v>
      </c>
      <c r="D2858" t="s">
        <v>373</v>
      </c>
      <c r="E2858" t="s">
        <v>374</v>
      </c>
      <c r="F2858" t="s">
        <v>458</v>
      </c>
      <c r="G2858" t="s">
        <v>459</v>
      </c>
      <c r="H2858" t="s">
        <v>949</v>
      </c>
      <c r="I2858" t="s">
        <v>950</v>
      </c>
      <c r="J2858">
        <v>1000</v>
      </c>
      <c r="K2858">
        <v>17498.03</v>
      </c>
      <c r="L2858">
        <v>9439.9440799999993</v>
      </c>
      <c r="M2858">
        <v>3524.13</v>
      </c>
      <c r="N2858">
        <v>17.49803</v>
      </c>
      <c r="O2858" s="32">
        <f t="shared" si="748"/>
        <v>13973.899999999998</v>
      </c>
      <c r="P2858" s="32">
        <f t="shared" si="749"/>
        <v>4533.9559199999985</v>
      </c>
      <c r="Q2858">
        <v>742580</v>
      </c>
      <c r="R2858" t="s">
        <v>312</v>
      </c>
      <c r="S2858" t="s">
        <v>457</v>
      </c>
      <c r="T2858" t="str">
        <f t="shared" si="750"/>
        <v>VEN</v>
      </c>
      <c r="U2858" t="s">
        <v>437</v>
      </c>
      <c r="V2858" s="33">
        <f t="shared" si="751"/>
        <v>17498.03</v>
      </c>
      <c r="W2858">
        <f t="shared" si="752"/>
        <v>1000</v>
      </c>
      <c r="X2858" s="33">
        <f t="shared" si="753"/>
        <v>13973.899999999998</v>
      </c>
      <c r="Y2858" s="33">
        <f t="shared" si="754"/>
        <v>3524.13</v>
      </c>
      <c r="Z2858" s="45">
        <f t="shared" si="755"/>
        <v>0.24768250597352953</v>
      </c>
      <c r="AA2858" s="33">
        <f t="shared" si="756"/>
        <v>4333.9559199999985</v>
      </c>
      <c r="AB2858" s="45">
        <f t="shared" si="757"/>
        <v>0.31014648165508552</v>
      </c>
      <c r="AC2858" s="33">
        <f>IFERROR($X2858/VLOOKUP(CONCATENATE("USD",C2858),[1]GEINDICE!AR$1:AS$65536,2,0),"")</f>
        <v>2563.4539184032869</v>
      </c>
      <c r="AD2858" s="33">
        <f>IFERROR($AA2858/VLOOKUP(CONCATENATE("USD",C2858),[1]GEINDICE!AR$1:AS$65536,2,0),"")</f>
        <v>795.04621367772211</v>
      </c>
      <c r="AE2858" s="33">
        <f>IFERROR($X2858/VLOOKUP(CONCATENATE("EUR",C2858),[1]GEINDICE!AR$1:AS$65536,2,0),"")</f>
        <v>2174.2492609304491</v>
      </c>
      <c r="AF2858" s="33">
        <f>IFERROR($AA2858/VLOOKUP(CONCATENATE("EUR",C2858),[1]GEINDICE!AR$1:AS$65536,2,0),"")</f>
        <v>674.33575851874878</v>
      </c>
      <c r="AG2858" s="48" t="str">
        <f>VLOOKUP(E2858,[1]Apresentação!AW$1:AX$65536,2,0)</f>
        <v xml:space="preserve">                    2 - LEATHER AUXILIARIES</v>
      </c>
      <c r="AH2858" s="48" t="str">
        <f t="shared" si="758"/>
        <v xml:space="preserve">         5201000997 - SINCAL MSB BR</v>
      </c>
      <c r="AI2858" s="49" t="str">
        <f t="shared" si="759"/>
        <v xml:space="preserve">     L00052 - CURTUME RUSAN LTDA</v>
      </c>
      <c r="AJ2858" t="str">
        <f t="shared" si="760"/>
        <v xml:space="preserve">     90 - SALES</v>
      </c>
      <c r="AK2858" t="str">
        <f t="shared" si="761"/>
        <v/>
      </c>
      <c r="AL2858">
        <f t="shared" si="762"/>
        <v>7</v>
      </c>
      <c r="AM2858" t="str">
        <f t="shared" si="763"/>
        <v>2025 7</v>
      </c>
      <c r="AN2858" t="str">
        <f t="shared" si="764"/>
        <v xml:space="preserve">CURTUME </v>
      </c>
    </row>
    <row r="2859" spans="1:40" x14ac:dyDescent="0.35">
      <c r="A2859">
        <v>83086</v>
      </c>
      <c r="B2859" t="s">
        <v>274</v>
      </c>
      <c r="C2859" s="31">
        <v>45849</v>
      </c>
      <c r="D2859" t="s">
        <v>373</v>
      </c>
      <c r="E2859" t="s">
        <v>374</v>
      </c>
      <c r="F2859" t="s">
        <v>638</v>
      </c>
      <c r="G2859" t="s">
        <v>639</v>
      </c>
      <c r="H2859" t="s">
        <v>949</v>
      </c>
      <c r="I2859" t="s">
        <v>950</v>
      </c>
      <c r="J2859">
        <v>120</v>
      </c>
      <c r="K2859">
        <v>2118.12</v>
      </c>
      <c r="L2859">
        <v>1142.6043299999999</v>
      </c>
      <c r="M2859">
        <v>426.6</v>
      </c>
      <c r="N2859">
        <v>17.651</v>
      </c>
      <c r="O2859" s="32">
        <f t="shared" si="748"/>
        <v>1691.52</v>
      </c>
      <c r="P2859" s="32">
        <f t="shared" si="749"/>
        <v>548.91567000000009</v>
      </c>
      <c r="Q2859">
        <v>743608</v>
      </c>
      <c r="R2859" t="s">
        <v>312</v>
      </c>
      <c r="S2859" t="s">
        <v>457</v>
      </c>
      <c r="T2859" t="str">
        <f t="shared" si="750"/>
        <v>VEN</v>
      </c>
      <c r="U2859" t="s">
        <v>437</v>
      </c>
      <c r="V2859" s="33">
        <f t="shared" si="751"/>
        <v>2118.12</v>
      </c>
      <c r="W2859">
        <f t="shared" si="752"/>
        <v>120</v>
      </c>
      <c r="X2859" s="33">
        <f t="shared" si="753"/>
        <v>1691.52</v>
      </c>
      <c r="Y2859" s="33">
        <f t="shared" si="754"/>
        <v>426.6</v>
      </c>
      <c r="Z2859" s="45">
        <f t="shared" si="755"/>
        <v>0.24782149736558839</v>
      </c>
      <c r="AA2859" s="33">
        <f t="shared" si="756"/>
        <v>524.91567000000009</v>
      </c>
      <c r="AB2859" s="45">
        <f t="shared" si="757"/>
        <v>0.31032188209421119</v>
      </c>
      <c r="AC2859" s="33">
        <f>IFERROR($X2859/VLOOKUP(CONCATENATE("USD",C2859),[1]GEINDICE!AR$1:AS$65536,2,0),"")</f>
        <v>303.5641218908151</v>
      </c>
      <c r="AD2859" s="33">
        <f>IFERROR($AA2859/VLOOKUP(CONCATENATE("USD",C2859),[1]GEINDICE!AR$1:AS$65536,2,0),"")</f>
        <v>94.202589641434272</v>
      </c>
      <c r="AE2859" s="33">
        <f>IFERROR($X2859/VLOOKUP(CONCATENATE("EUR",C2859),[1]GEINDICE!AR$1:AS$65536,2,0),"")</f>
        <v>259.52315198379819</v>
      </c>
      <c r="AF2859" s="33">
        <f>IFERROR($AA2859/VLOOKUP(CONCATENATE("EUR",C2859),[1]GEINDICE!AR$1:AS$65536,2,0),"")</f>
        <v>80.535712970634279</v>
      </c>
      <c r="AG2859" s="48" t="str">
        <f>VLOOKUP(E2859,[1]Apresentação!AW$1:AX$65536,2,0)</f>
        <v xml:space="preserve">                    2 - LEATHER AUXILIARIES</v>
      </c>
      <c r="AH2859" s="48" t="str">
        <f t="shared" si="758"/>
        <v xml:space="preserve">         5201000997 - SINCAL MSB BR</v>
      </c>
      <c r="AI2859" s="49" t="str">
        <f t="shared" si="759"/>
        <v xml:space="preserve">     L00032 - PARTNER INDUSTRIA E COMERCIO DE COUROS LTDA</v>
      </c>
      <c r="AJ2859" t="str">
        <f t="shared" si="760"/>
        <v xml:space="preserve">     90 - SALES</v>
      </c>
      <c r="AK2859" t="str">
        <f t="shared" si="761"/>
        <v/>
      </c>
      <c r="AL2859">
        <f t="shared" si="762"/>
        <v>7</v>
      </c>
      <c r="AM2859" t="str">
        <f t="shared" si="763"/>
        <v>2025 7</v>
      </c>
      <c r="AN2859" t="str">
        <f t="shared" si="764"/>
        <v xml:space="preserve">PARTNER </v>
      </c>
    </row>
    <row r="2860" spans="1:40" x14ac:dyDescent="0.35">
      <c r="A2860">
        <v>84540</v>
      </c>
      <c r="B2860" t="s">
        <v>274</v>
      </c>
      <c r="C2860" s="31">
        <v>45967</v>
      </c>
      <c r="D2860" t="s">
        <v>373</v>
      </c>
      <c r="E2860" t="s">
        <v>374</v>
      </c>
      <c r="F2860" t="s">
        <v>447</v>
      </c>
      <c r="G2860" t="s">
        <v>448</v>
      </c>
      <c r="H2860" t="s">
        <v>949</v>
      </c>
      <c r="I2860" t="s">
        <v>950</v>
      </c>
      <c r="J2860">
        <v>240</v>
      </c>
      <c r="K2860">
        <v>3784.32</v>
      </c>
      <c r="L2860">
        <v>2341.5801700000002</v>
      </c>
      <c r="M2860">
        <v>762.17</v>
      </c>
      <c r="N2860">
        <v>15.768000000000001</v>
      </c>
      <c r="O2860" s="32">
        <f t="shared" si="748"/>
        <v>3022.15</v>
      </c>
      <c r="P2860" s="32">
        <f t="shared" si="749"/>
        <v>680.56982999999991</v>
      </c>
      <c r="Q2860">
        <v>766405</v>
      </c>
      <c r="R2860" t="s">
        <v>312</v>
      </c>
      <c r="S2860" t="s">
        <v>457</v>
      </c>
      <c r="T2860" t="str">
        <f t="shared" si="750"/>
        <v>VEN</v>
      </c>
      <c r="U2860" t="s">
        <v>437</v>
      </c>
      <c r="V2860" s="33">
        <f t="shared" si="751"/>
        <v>3784.32</v>
      </c>
      <c r="W2860">
        <f t="shared" si="752"/>
        <v>240</v>
      </c>
      <c r="X2860" s="33">
        <f t="shared" si="753"/>
        <v>3022.15</v>
      </c>
      <c r="Y2860" s="33">
        <f t="shared" si="754"/>
        <v>762.17</v>
      </c>
      <c r="Z2860" s="45">
        <f t="shared" si="755"/>
        <v>0.16715548103754435</v>
      </c>
      <c r="AA2860" s="33">
        <f t="shared" si="756"/>
        <v>632.56982999999991</v>
      </c>
      <c r="AB2860" s="45">
        <f t="shared" si="757"/>
        <v>0.20931119567195536</v>
      </c>
      <c r="AC2860" s="33" t="str">
        <f>IFERROR($X2860/VLOOKUP(CONCATENATE("USD",C2860),[1]GEINDICE!AR$1:AS$65536,2,0),"")</f>
        <v/>
      </c>
      <c r="AD2860" s="33" t="str">
        <f>IFERROR($AA2860/VLOOKUP(CONCATENATE("USD",C2860),[1]GEINDICE!AR$1:AS$65536,2,0),"")</f>
        <v/>
      </c>
      <c r="AE2860" s="33" t="str">
        <f>IFERROR($X2860/VLOOKUP(CONCATENATE("EUR",C2860),[1]GEINDICE!AR$1:AS$65536,2,0),"")</f>
        <v/>
      </c>
      <c r="AF2860" s="33" t="str">
        <f>IFERROR($AA2860/VLOOKUP(CONCATENATE("EUR",C2860),[1]GEINDICE!AR$1:AS$65536,2,0),"")</f>
        <v/>
      </c>
      <c r="AG2860" s="48" t="str">
        <f>VLOOKUP(E2860,[1]Apresentação!AW$1:AX$65536,2,0)</f>
        <v xml:space="preserve">                    2 - LEATHER AUXILIARIES</v>
      </c>
      <c r="AH2860" s="48" t="str">
        <f t="shared" si="758"/>
        <v xml:space="preserve">         5201000997 - SINCAL MSB BR</v>
      </c>
      <c r="AI2860" s="49" t="str">
        <f t="shared" si="759"/>
        <v xml:space="preserve">     L00016 - A BUHLER SA CURTUME</v>
      </c>
      <c r="AJ2860" t="str">
        <f t="shared" si="760"/>
        <v xml:space="preserve">     90 - SALES</v>
      </c>
      <c r="AK2860" t="str">
        <f t="shared" si="761"/>
        <v/>
      </c>
      <c r="AL2860">
        <f t="shared" si="762"/>
        <v>11</v>
      </c>
      <c r="AM2860" t="str">
        <f t="shared" si="763"/>
        <v>2025 11</v>
      </c>
      <c r="AN2860" t="str">
        <f t="shared" si="764"/>
        <v xml:space="preserve">A </v>
      </c>
    </row>
    <row r="2861" spans="1:40" x14ac:dyDescent="0.35">
      <c r="A2861">
        <v>82794</v>
      </c>
      <c r="B2861" t="s">
        <v>274</v>
      </c>
      <c r="C2861" s="31">
        <v>45824</v>
      </c>
      <c r="D2861" t="s">
        <v>373</v>
      </c>
      <c r="E2861" t="s">
        <v>374</v>
      </c>
      <c r="F2861" t="s">
        <v>462</v>
      </c>
      <c r="G2861" t="s">
        <v>463</v>
      </c>
      <c r="H2861" t="s">
        <v>949</v>
      </c>
      <c r="I2861" t="s">
        <v>950</v>
      </c>
      <c r="J2861">
        <v>960</v>
      </c>
      <c r="K2861">
        <v>18480</v>
      </c>
      <c r="L2861">
        <v>8962.6672500000004</v>
      </c>
      <c r="M2861">
        <v>3721.89</v>
      </c>
      <c r="N2861">
        <v>19.25</v>
      </c>
      <c r="O2861" s="32">
        <f t="shared" si="748"/>
        <v>14758.11</v>
      </c>
      <c r="P2861" s="32">
        <f t="shared" si="749"/>
        <v>5795.4427500000002</v>
      </c>
      <c r="Q2861">
        <v>741458</v>
      </c>
      <c r="R2861" t="s">
        <v>312</v>
      </c>
      <c r="S2861" t="s">
        <v>457</v>
      </c>
      <c r="T2861" t="str">
        <f t="shared" si="750"/>
        <v>VEN</v>
      </c>
      <c r="U2861" t="s">
        <v>437</v>
      </c>
      <c r="V2861" s="33">
        <f t="shared" si="751"/>
        <v>18480</v>
      </c>
      <c r="W2861">
        <f t="shared" si="752"/>
        <v>960</v>
      </c>
      <c r="X2861" s="33">
        <f t="shared" si="753"/>
        <v>14758.11</v>
      </c>
      <c r="Y2861" s="33">
        <f t="shared" si="754"/>
        <v>3721.89</v>
      </c>
      <c r="Z2861" s="45">
        <f t="shared" si="755"/>
        <v>0.30321659902597403</v>
      </c>
      <c r="AA2861" s="33">
        <f t="shared" si="756"/>
        <v>5603.4427500000002</v>
      </c>
      <c r="AB2861" s="45">
        <f t="shared" si="757"/>
        <v>0.37968566096878259</v>
      </c>
      <c r="AC2861" s="33">
        <f>IFERROR($X2861/VLOOKUP(CONCATENATE("USD",C2861),[1]GEINDICE!AR$1:AS$65536,2,0),"")</f>
        <v>2677.3052990584692</v>
      </c>
      <c r="AD2861" s="33">
        <f>IFERROR($AA2861/VLOOKUP(CONCATENATE("USD",C2861),[1]GEINDICE!AR$1:AS$65536,2,0),"")</f>
        <v>1016.534432088239</v>
      </c>
      <c r="AE2861" s="33">
        <f>IFERROR($X2861/VLOOKUP(CONCATENATE("EUR",C2861),[1]GEINDICE!AR$1:AS$65536,2,0),"")</f>
        <v>2311.8064475704127</v>
      </c>
      <c r="AF2861" s="33">
        <f>IFERROR($AA2861/VLOOKUP(CONCATENATE("EUR",C2861),[1]GEINDICE!AR$1:AS$65536,2,0),"")</f>
        <v>877.75975907766542</v>
      </c>
      <c r="AG2861" s="48" t="str">
        <f>VLOOKUP(E2861,[1]Apresentação!AW$1:AX$65536,2,0)</f>
        <v xml:space="preserve">                    2 - LEATHER AUXILIARIES</v>
      </c>
      <c r="AH2861" s="48" t="str">
        <f t="shared" si="758"/>
        <v xml:space="preserve">         5201000997 - SINCAL MSB BR</v>
      </c>
      <c r="AI2861" s="49" t="str">
        <f t="shared" si="759"/>
        <v xml:space="preserve">     L00337 - AMCM IND COM IMP EXP E SERVS TECNICOS LTDA</v>
      </c>
      <c r="AJ2861" t="str">
        <f t="shared" si="760"/>
        <v xml:space="preserve">     90 - SALES</v>
      </c>
      <c r="AK2861" t="str">
        <f t="shared" si="761"/>
        <v/>
      </c>
      <c r="AL2861">
        <f t="shared" si="762"/>
        <v>6</v>
      </c>
      <c r="AM2861" t="str">
        <f t="shared" si="763"/>
        <v>2025 6</v>
      </c>
      <c r="AN2861" t="str">
        <f t="shared" si="764"/>
        <v xml:space="preserve">AMCM </v>
      </c>
    </row>
    <row r="2862" spans="1:40" x14ac:dyDescent="0.35">
      <c r="A2862">
        <v>83531</v>
      </c>
      <c r="B2862" t="s">
        <v>274</v>
      </c>
      <c r="C2862" s="31">
        <v>45887</v>
      </c>
      <c r="D2862" t="s">
        <v>373</v>
      </c>
      <c r="E2862" t="s">
        <v>374</v>
      </c>
      <c r="F2862" t="s">
        <v>462</v>
      </c>
      <c r="G2862" t="s">
        <v>463</v>
      </c>
      <c r="H2862" t="s">
        <v>949</v>
      </c>
      <c r="I2862" t="s">
        <v>950</v>
      </c>
      <c r="J2862">
        <v>960</v>
      </c>
      <c r="K2862">
        <v>18480</v>
      </c>
      <c r="L2862">
        <v>9433.1342800000002</v>
      </c>
      <c r="M2862">
        <v>3721.89</v>
      </c>
      <c r="N2862">
        <v>19.25</v>
      </c>
      <c r="O2862" s="32">
        <f t="shared" si="748"/>
        <v>14758.11</v>
      </c>
      <c r="P2862" s="32">
        <f t="shared" si="749"/>
        <v>5324.9757200000004</v>
      </c>
      <c r="Q2862">
        <v>757107</v>
      </c>
      <c r="R2862" t="s">
        <v>312</v>
      </c>
      <c r="S2862" t="s">
        <v>457</v>
      </c>
      <c r="T2862" t="str">
        <f t="shared" si="750"/>
        <v>VEN</v>
      </c>
      <c r="U2862" t="s">
        <v>437</v>
      </c>
      <c r="V2862" s="33">
        <f t="shared" si="751"/>
        <v>18480</v>
      </c>
      <c r="W2862">
        <f t="shared" si="752"/>
        <v>960</v>
      </c>
      <c r="X2862" s="33">
        <f t="shared" si="753"/>
        <v>14758.11</v>
      </c>
      <c r="Y2862" s="33">
        <f t="shared" si="754"/>
        <v>3721.89</v>
      </c>
      <c r="Z2862" s="45">
        <f t="shared" si="755"/>
        <v>0.27775842640692644</v>
      </c>
      <c r="AA2862" s="33">
        <f t="shared" si="756"/>
        <v>5132.9757200000004</v>
      </c>
      <c r="AB2862" s="45">
        <f t="shared" si="757"/>
        <v>0.34780711893325095</v>
      </c>
      <c r="AC2862" s="33">
        <f>IFERROR($X2862/VLOOKUP(CONCATENATE("USD",C2862),[1]GEINDICE!AR$1:AS$65536,2,0),"")</f>
        <v>2725.161111624042</v>
      </c>
      <c r="AD2862" s="33">
        <f>IFERROR($AA2862/VLOOKUP(CONCATENATE("USD",C2862),[1]GEINDICE!AR$1:AS$65536,2,0),"")</f>
        <v>947.83043486289353</v>
      </c>
      <c r="AE2862" s="33">
        <f>IFERROR($X2862/VLOOKUP(CONCATENATE("EUR",C2862),[1]GEINDICE!AR$1:AS$65536,2,0),"")</f>
        <v>2335.7722805184935</v>
      </c>
      <c r="AF2862" s="33">
        <f>IFERROR($AA2862/VLOOKUP(CONCATENATE("EUR",C2862),[1]GEINDICE!AR$1:AS$65536,2,0),"")</f>
        <v>812.39822737128657</v>
      </c>
      <c r="AG2862" s="48" t="str">
        <f>VLOOKUP(E2862,[1]Apresentação!AW$1:AX$65536,2,0)</f>
        <v xml:space="preserve">                    2 - LEATHER AUXILIARIES</v>
      </c>
      <c r="AH2862" s="48" t="str">
        <f t="shared" si="758"/>
        <v xml:space="preserve">         5201000997 - SINCAL MSB BR</v>
      </c>
      <c r="AI2862" s="49" t="str">
        <f t="shared" si="759"/>
        <v xml:space="preserve">     L00337 - AMCM IND COM IMP EXP E SERVS TECNICOS LTDA</v>
      </c>
      <c r="AJ2862" t="str">
        <f t="shared" si="760"/>
        <v xml:space="preserve">     90 - SALES</v>
      </c>
      <c r="AK2862" t="str">
        <f t="shared" si="761"/>
        <v/>
      </c>
      <c r="AL2862">
        <f t="shared" si="762"/>
        <v>8</v>
      </c>
      <c r="AM2862" t="str">
        <f t="shared" si="763"/>
        <v>2025 8</v>
      </c>
      <c r="AN2862" t="str">
        <f t="shared" si="764"/>
        <v xml:space="preserve">AMCM </v>
      </c>
    </row>
    <row r="2863" spans="1:40" x14ac:dyDescent="0.35">
      <c r="A2863">
        <v>83533</v>
      </c>
      <c r="B2863" t="s">
        <v>274</v>
      </c>
      <c r="C2863" s="31">
        <v>45887</v>
      </c>
      <c r="D2863" t="s">
        <v>373</v>
      </c>
      <c r="E2863" t="s">
        <v>374</v>
      </c>
      <c r="F2863" t="s">
        <v>642</v>
      </c>
      <c r="G2863" t="s">
        <v>643</v>
      </c>
      <c r="H2863" t="s">
        <v>949</v>
      </c>
      <c r="I2863" t="s">
        <v>950</v>
      </c>
      <c r="J2863">
        <v>120</v>
      </c>
      <c r="K2863">
        <v>2088.6</v>
      </c>
      <c r="L2863">
        <v>1179.1417799999999</v>
      </c>
      <c r="M2863">
        <v>420.65</v>
      </c>
      <c r="N2863">
        <v>17.405000000000001</v>
      </c>
      <c r="O2863" s="32">
        <f t="shared" si="748"/>
        <v>1667.9499999999998</v>
      </c>
      <c r="P2863" s="32">
        <f t="shared" si="749"/>
        <v>488.80821999999989</v>
      </c>
      <c r="Q2863">
        <v>757118</v>
      </c>
      <c r="R2863" t="s">
        <v>312</v>
      </c>
      <c r="S2863" t="s">
        <v>457</v>
      </c>
      <c r="T2863" t="str">
        <f t="shared" si="750"/>
        <v>VEN</v>
      </c>
      <c r="U2863" t="s">
        <v>313</v>
      </c>
      <c r="V2863" s="33">
        <f t="shared" si="751"/>
        <v>2088.6</v>
      </c>
      <c r="W2863">
        <f t="shared" si="752"/>
        <v>120</v>
      </c>
      <c r="X2863" s="33">
        <f t="shared" si="753"/>
        <v>1667.9499999999998</v>
      </c>
      <c r="Y2863" s="33">
        <f t="shared" si="754"/>
        <v>420.65</v>
      </c>
      <c r="Z2863" s="45">
        <f t="shared" si="755"/>
        <v>0.22254535095279129</v>
      </c>
      <c r="AA2863" s="33">
        <f t="shared" si="756"/>
        <v>464.80821999999989</v>
      </c>
      <c r="AB2863" s="45">
        <f t="shared" si="757"/>
        <v>0.27867035582601396</v>
      </c>
      <c r="AC2863" s="33">
        <f>IFERROR($X2863/VLOOKUP(CONCATENATE("USD",C2863),[1]GEINDICE!AR$1:AS$65536,2,0),"")</f>
        <v>307.99556827624406</v>
      </c>
      <c r="AD2863" s="33">
        <f>IFERROR($AA2863/VLOOKUP(CONCATENATE("USD",C2863),[1]GEINDICE!AR$1:AS$65536,2,0),"")</f>
        <v>85.829234604376296</v>
      </c>
      <c r="AE2863" s="33">
        <f>IFERROR($X2863/VLOOKUP(CONCATENATE("EUR",C2863),[1]GEINDICE!AR$1:AS$65536,2,0),"")</f>
        <v>263.98714844182763</v>
      </c>
      <c r="AF2863" s="33">
        <f>IFERROR($AA2863/VLOOKUP(CONCATENATE("EUR",C2863),[1]GEINDICE!AR$1:AS$65536,2,0),"")</f>
        <v>73.565392589778867</v>
      </c>
      <c r="AG2863" s="48" t="str">
        <f>VLOOKUP(E2863,[1]Apresentação!AW$1:AX$65536,2,0)</f>
        <v xml:space="preserve">                    2 - LEATHER AUXILIARIES</v>
      </c>
      <c r="AH2863" s="48" t="str">
        <f t="shared" si="758"/>
        <v xml:space="preserve">         5201000997 - SINCAL MSB BR</v>
      </c>
      <c r="AI2863" s="49" t="str">
        <f t="shared" si="759"/>
        <v xml:space="preserve">     L00281 - ICL BENEFICIAMENTO DE COUROS LTDA.</v>
      </c>
      <c r="AJ2863" t="str">
        <f t="shared" si="760"/>
        <v xml:space="preserve">     90 - SALES</v>
      </c>
      <c r="AK2863" t="str">
        <f t="shared" si="761"/>
        <v/>
      </c>
      <c r="AL2863">
        <f t="shared" si="762"/>
        <v>8</v>
      </c>
      <c r="AM2863" t="str">
        <f t="shared" si="763"/>
        <v>2025 8</v>
      </c>
      <c r="AN2863" t="str">
        <f t="shared" si="764"/>
        <v xml:space="preserve">ICL </v>
      </c>
    </row>
    <row r="2864" spans="1:40" x14ac:dyDescent="0.35">
      <c r="A2864">
        <v>83534</v>
      </c>
      <c r="B2864" t="s">
        <v>274</v>
      </c>
      <c r="C2864" s="31">
        <v>45887</v>
      </c>
      <c r="D2864" t="s">
        <v>373</v>
      </c>
      <c r="E2864" t="s">
        <v>374</v>
      </c>
      <c r="F2864" t="s">
        <v>640</v>
      </c>
      <c r="G2864" t="s">
        <v>641</v>
      </c>
      <c r="H2864" t="s">
        <v>949</v>
      </c>
      <c r="I2864" t="s">
        <v>950</v>
      </c>
      <c r="J2864">
        <v>120</v>
      </c>
      <c r="K2864">
        <v>2118.12</v>
      </c>
      <c r="L2864">
        <v>1179.1417899999999</v>
      </c>
      <c r="M2864">
        <v>426.6</v>
      </c>
      <c r="N2864">
        <v>17.651</v>
      </c>
      <c r="O2864" s="32">
        <f t="shared" si="748"/>
        <v>1691.52</v>
      </c>
      <c r="P2864" s="32">
        <f t="shared" si="749"/>
        <v>512.37821000000008</v>
      </c>
      <c r="Q2864">
        <v>757129</v>
      </c>
      <c r="R2864" t="s">
        <v>312</v>
      </c>
      <c r="S2864" t="s">
        <v>457</v>
      </c>
      <c r="T2864" t="str">
        <f t="shared" si="750"/>
        <v>VEN</v>
      </c>
      <c r="U2864" t="s">
        <v>437</v>
      </c>
      <c r="V2864" s="33">
        <f t="shared" si="751"/>
        <v>2118.12</v>
      </c>
      <c r="W2864">
        <f t="shared" si="752"/>
        <v>120</v>
      </c>
      <c r="X2864" s="33">
        <f t="shared" si="753"/>
        <v>1691.52</v>
      </c>
      <c r="Y2864" s="33">
        <f t="shared" si="754"/>
        <v>426.6</v>
      </c>
      <c r="Z2864" s="45">
        <f t="shared" si="755"/>
        <v>0.23057154929843451</v>
      </c>
      <c r="AA2864" s="33">
        <f t="shared" si="756"/>
        <v>488.37821000000008</v>
      </c>
      <c r="AB2864" s="45">
        <f t="shared" si="757"/>
        <v>0.28872151083049569</v>
      </c>
      <c r="AC2864" s="33">
        <f>IFERROR($X2864/VLOOKUP(CONCATENATE("USD",C2864),[1]GEINDICE!AR$1:AS$65536,2,0),"")</f>
        <v>312.347890314837</v>
      </c>
      <c r="AD2864" s="33">
        <f>IFERROR($AA2864/VLOOKUP(CONCATENATE("USD",C2864),[1]GEINDICE!AR$1:AS$65536,2,0),"")</f>
        <v>90.1815547964177</v>
      </c>
      <c r="AE2864" s="33">
        <f>IFERROR($X2864/VLOOKUP(CONCATENATE("EUR",C2864),[1]GEINDICE!AR$1:AS$65536,2,0),"")</f>
        <v>267.71758226105118</v>
      </c>
      <c r="AF2864" s="33">
        <f>IFERROR($AA2864/VLOOKUP(CONCATENATE("EUR",C2864),[1]GEINDICE!AR$1:AS$65536,2,0),"")</f>
        <v>77.295824826298215</v>
      </c>
      <c r="AG2864" s="48" t="str">
        <f>VLOOKUP(E2864,[1]Apresentação!AW$1:AX$65536,2,0)</f>
        <v xml:space="preserve">                    2 - LEATHER AUXILIARIES</v>
      </c>
      <c r="AH2864" s="48" t="str">
        <f t="shared" si="758"/>
        <v xml:space="preserve">         5201000997 - SINCAL MSB BR</v>
      </c>
      <c r="AI2864" s="49" t="str">
        <f t="shared" si="759"/>
        <v xml:space="preserve">     L00079 - BABY LEATHER IND E COM DE COUROS LTDA</v>
      </c>
      <c r="AJ2864" t="str">
        <f t="shared" si="760"/>
        <v xml:space="preserve">     90 - SALES</v>
      </c>
      <c r="AK2864" t="str">
        <f t="shared" si="761"/>
        <v/>
      </c>
      <c r="AL2864">
        <f t="shared" si="762"/>
        <v>8</v>
      </c>
      <c r="AM2864" t="str">
        <f t="shared" si="763"/>
        <v>2025 8</v>
      </c>
      <c r="AN2864" t="str">
        <f t="shared" si="764"/>
        <v xml:space="preserve">BABY </v>
      </c>
    </row>
    <row r="2865" spans="1:40" x14ac:dyDescent="0.35">
      <c r="A2865">
        <v>83669</v>
      </c>
      <c r="B2865" t="s">
        <v>274</v>
      </c>
      <c r="C2865" s="31">
        <v>45897</v>
      </c>
      <c r="D2865" t="s">
        <v>373</v>
      </c>
      <c r="E2865" t="s">
        <v>374</v>
      </c>
      <c r="F2865" t="s">
        <v>638</v>
      </c>
      <c r="G2865" t="s">
        <v>639</v>
      </c>
      <c r="H2865" t="s">
        <v>949</v>
      </c>
      <c r="I2865" t="s">
        <v>950</v>
      </c>
      <c r="J2865">
        <v>120</v>
      </c>
      <c r="K2865">
        <v>2118.12</v>
      </c>
      <c r="L2865">
        <v>1179.1935000000001</v>
      </c>
      <c r="M2865">
        <v>426.6</v>
      </c>
      <c r="N2865">
        <v>17.651</v>
      </c>
      <c r="O2865" s="32">
        <f t="shared" si="748"/>
        <v>1691.52</v>
      </c>
      <c r="P2865" s="32">
        <f t="shared" si="749"/>
        <v>512.3264999999999</v>
      </c>
      <c r="Q2865">
        <v>759938</v>
      </c>
      <c r="R2865" t="s">
        <v>312</v>
      </c>
      <c r="S2865" t="s">
        <v>457</v>
      </c>
      <c r="T2865" t="str">
        <f t="shared" si="750"/>
        <v>VEN</v>
      </c>
      <c r="U2865" t="s">
        <v>437</v>
      </c>
      <c r="V2865" s="33">
        <f t="shared" si="751"/>
        <v>2118.12</v>
      </c>
      <c r="W2865">
        <f t="shared" si="752"/>
        <v>120</v>
      </c>
      <c r="X2865" s="33">
        <f t="shared" si="753"/>
        <v>1691.52</v>
      </c>
      <c r="Y2865" s="33">
        <f t="shared" si="754"/>
        <v>426.6</v>
      </c>
      <c r="Z2865" s="45">
        <f t="shared" si="755"/>
        <v>0.23054713613959546</v>
      </c>
      <c r="AA2865" s="33">
        <f t="shared" si="756"/>
        <v>488.3264999999999</v>
      </c>
      <c r="AB2865" s="45">
        <f t="shared" si="757"/>
        <v>0.28869094069239493</v>
      </c>
      <c r="AC2865" s="33">
        <f>IFERROR($X2865/VLOOKUP(CONCATENATE("USD",C2865),[1]GEINDICE!AR$1:AS$65536,2,0),"")</f>
        <v>312.57876743971173</v>
      </c>
      <c r="AD2865" s="33">
        <f>IFERROR($AA2865/VLOOKUP(CONCATENATE("USD",C2865),[1]GEINDICE!AR$1:AS$65536,2,0),"")</f>
        <v>90.238658412639722</v>
      </c>
      <c r="AE2865" s="33">
        <f>IFERROR($X2865/VLOOKUP(CONCATENATE("EUR",C2865),[1]GEINDICE!AR$1:AS$65536,2,0),"")</f>
        <v>267.75572229081581</v>
      </c>
      <c r="AF2865" s="33">
        <f>IFERROR($AA2865/VLOOKUP(CONCATENATE("EUR",C2865),[1]GEINDICE!AR$1:AS$65536,2,0),"")</f>
        <v>77.298651343907281</v>
      </c>
      <c r="AG2865" s="48" t="str">
        <f>VLOOKUP(E2865,[1]Apresentação!AW$1:AX$65536,2,0)</f>
        <v xml:space="preserve">                    2 - LEATHER AUXILIARIES</v>
      </c>
      <c r="AH2865" s="48" t="str">
        <f t="shared" si="758"/>
        <v xml:space="preserve">         5201000997 - SINCAL MSB BR</v>
      </c>
      <c r="AI2865" s="49" t="str">
        <f t="shared" si="759"/>
        <v xml:space="preserve">     L00032 - PARTNER INDUSTRIA E COMERCIO DE COUROS LTDA</v>
      </c>
      <c r="AJ2865" t="str">
        <f t="shared" si="760"/>
        <v xml:space="preserve">     90 - SALES</v>
      </c>
      <c r="AK2865" t="str">
        <f t="shared" si="761"/>
        <v/>
      </c>
      <c r="AL2865">
        <f t="shared" si="762"/>
        <v>8</v>
      </c>
      <c r="AM2865" t="str">
        <f t="shared" si="763"/>
        <v>2025 8</v>
      </c>
      <c r="AN2865" t="str">
        <f t="shared" si="764"/>
        <v xml:space="preserve">PARTNER </v>
      </c>
    </row>
    <row r="2866" spans="1:40" x14ac:dyDescent="0.35">
      <c r="A2866">
        <v>83322</v>
      </c>
      <c r="B2866" t="s">
        <v>274</v>
      </c>
      <c r="C2866" s="31">
        <v>45869</v>
      </c>
      <c r="D2866" t="s">
        <v>373</v>
      </c>
      <c r="E2866" t="s">
        <v>374</v>
      </c>
      <c r="F2866" t="s">
        <v>638</v>
      </c>
      <c r="G2866" t="s">
        <v>639</v>
      </c>
      <c r="H2866" t="s">
        <v>949</v>
      </c>
      <c r="I2866" t="s">
        <v>950</v>
      </c>
      <c r="J2866">
        <v>120</v>
      </c>
      <c r="K2866">
        <v>2118.12</v>
      </c>
      <c r="L2866">
        <v>1162.8100300000001</v>
      </c>
      <c r="M2866">
        <v>426.6</v>
      </c>
      <c r="N2866">
        <v>17.651</v>
      </c>
      <c r="O2866" s="32">
        <f t="shared" si="748"/>
        <v>1691.52</v>
      </c>
      <c r="P2866" s="32">
        <f t="shared" si="749"/>
        <v>528.70996999999988</v>
      </c>
      <c r="Q2866">
        <v>746314</v>
      </c>
      <c r="R2866" t="s">
        <v>312</v>
      </c>
      <c r="S2866" t="s">
        <v>457</v>
      </c>
      <c r="T2866" t="str">
        <f t="shared" si="750"/>
        <v>VEN</v>
      </c>
      <c r="U2866" t="s">
        <v>437</v>
      </c>
      <c r="V2866" s="33">
        <f t="shared" si="751"/>
        <v>2118.12</v>
      </c>
      <c r="W2866">
        <f t="shared" si="752"/>
        <v>120</v>
      </c>
      <c r="X2866" s="33">
        <f t="shared" si="753"/>
        <v>1691.52</v>
      </c>
      <c r="Y2866" s="33">
        <f t="shared" si="754"/>
        <v>426.6</v>
      </c>
      <c r="Z2866" s="45">
        <f t="shared" si="755"/>
        <v>0.23828204728721691</v>
      </c>
      <c r="AA2866" s="33">
        <f t="shared" si="756"/>
        <v>504.70996999999988</v>
      </c>
      <c r="AB2866" s="45">
        <f t="shared" si="757"/>
        <v>0.29837659028566016</v>
      </c>
      <c r="AC2866" s="33">
        <f>IFERROR($X2866/VLOOKUP(CONCATENATE("USD",C2866),[1]GEINDICE!AR$1:AS$65536,2,0),"")</f>
        <v>301.87386229789053</v>
      </c>
      <c r="AD2866" s="33">
        <f>IFERROR($AA2866/VLOOKUP(CONCATENATE("USD",C2866),[1]GEINDICE!AR$1:AS$65536,2,0),"")</f>
        <v>90.072093728807474</v>
      </c>
      <c r="AE2866" s="33">
        <f>IFERROR($X2866/VLOOKUP(CONCATENATE("EUR",C2866),[1]GEINDICE!AR$1:AS$65536,2,0),"")</f>
        <v>264.14316499578371</v>
      </c>
      <c r="AF2866" s="33">
        <f>IFERROR($AA2866/VLOOKUP(CONCATENATE("EUR",C2866),[1]GEINDICE!AR$1:AS$65536,2,0),"")</f>
        <v>78.814136918704492</v>
      </c>
      <c r="AG2866" s="48" t="str">
        <f>VLOOKUP(E2866,[1]Apresentação!AW$1:AX$65536,2,0)</f>
        <v xml:space="preserve">                    2 - LEATHER AUXILIARIES</v>
      </c>
      <c r="AH2866" s="48" t="str">
        <f t="shared" si="758"/>
        <v xml:space="preserve">         5201000997 - SINCAL MSB BR</v>
      </c>
      <c r="AI2866" s="49" t="str">
        <f t="shared" si="759"/>
        <v xml:space="preserve">     L00032 - PARTNER INDUSTRIA E COMERCIO DE COUROS LTDA</v>
      </c>
      <c r="AJ2866" t="str">
        <f t="shared" si="760"/>
        <v xml:space="preserve">     90 - SALES</v>
      </c>
      <c r="AK2866" t="str">
        <f t="shared" si="761"/>
        <v/>
      </c>
      <c r="AL2866">
        <f t="shared" si="762"/>
        <v>7</v>
      </c>
      <c r="AM2866" t="str">
        <f t="shared" si="763"/>
        <v>2025 7</v>
      </c>
      <c r="AN2866" t="str">
        <f t="shared" si="764"/>
        <v xml:space="preserve">PARTNER </v>
      </c>
    </row>
    <row r="2867" spans="1:40" x14ac:dyDescent="0.35">
      <c r="A2867">
        <v>83323</v>
      </c>
      <c r="B2867" t="s">
        <v>274</v>
      </c>
      <c r="C2867" s="31">
        <v>45869</v>
      </c>
      <c r="D2867" t="s">
        <v>373</v>
      </c>
      <c r="E2867" t="s">
        <v>374</v>
      </c>
      <c r="F2867" t="s">
        <v>640</v>
      </c>
      <c r="G2867" t="s">
        <v>641</v>
      </c>
      <c r="H2867" t="s">
        <v>949</v>
      </c>
      <c r="I2867" t="s">
        <v>950</v>
      </c>
      <c r="J2867">
        <v>120</v>
      </c>
      <c r="K2867">
        <v>2118.12</v>
      </c>
      <c r="L2867">
        <v>1162.8100300000001</v>
      </c>
      <c r="M2867">
        <v>426.6</v>
      </c>
      <c r="N2867">
        <v>17.651</v>
      </c>
      <c r="O2867" s="32">
        <f t="shared" si="748"/>
        <v>1691.52</v>
      </c>
      <c r="P2867" s="32">
        <f t="shared" si="749"/>
        <v>528.70996999999988</v>
      </c>
      <c r="Q2867">
        <v>746318</v>
      </c>
      <c r="R2867" t="s">
        <v>312</v>
      </c>
      <c r="S2867" t="s">
        <v>457</v>
      </c>
      <c r="T2867" t="str">
        <f t="shared" si="750"/>
        <v>VEN</v>
      </c>
      <c r="U2867" t="s">
        <v>437</v>
      </c>
      <c r="V2867" s="33">
        <f t="shared" si="751"/>
        <v>2118.12</v>
      </c>
      <c r="W2867">
        <f t="shared" si="752"/>
        <v>120</v>
      </c>
      <c r="X2867" s="33">
        <f t="shared" si="753"/>
        <v>1691.52</v>
      </c>
      <c r="Y2867" s="33">
        <f t="shared" si="754"/>
        <v>426.6</v>
      </c>
      <c r="Z2867" s="45">
        <f t="shared" si="755"/>
        <v>0.23828204728721691</v>
      </c>
      <c r="AA2867" s="33">
        <f t="shared" si="756"/>
        <v>504.70996999999988</v>
      </c>
      <c r="AB2867" s="45">
        <f t="shared" si="757"/>
        <v>0.29837659028566016</v>
      </c>
      <c r="AC2867" s="33">
        <f>IFERROR($X2867/VLOOKUP(CONCATENATE("USD",C2867),[1]GEINDICE!AR$1:AS$65536,2,0),"")</f>
        <v>301.87386229789053</v>
      </c>
      <c r="AD2867" s="33">
        <f>IFERROR($AA2867/VLOOKUP(CONCATENATE("USD",C2867),[1]GEINDICE!AR$1:AS$65536,2,0),"")</f>
        <v>90.072093728807474</v>
      </c>
      <c r="AE2867" s="33">
        <f>IFERROR($X2867/VLOOKUP(CONCATENATE("EUR",C2867),[1]GEINDICE!AR$1:AS$65536,2,0),"")</f>
        <v>264.14316499578371</v>
      </c>
      <c r="AF2867" s="33">
        <f>IFERROR($AA2867/VLOOKUP(CONCATENATE("EUR",C2867),[1]GEINDICE!AR$1:AS$65536,2,0),"")</f>
        <v>78.814136918704492</v>
      </c>
      <c r="AG2867" s="48" t="str">
        <f>VLOOKUP(E2867,[1]Apresentação!AW$1:AX$65536,2,0)</f>
        <v xml:space="preserve">                    2 - LEATHER AUXILIARIES</v>
      </c>
      <c r="AH2867" s="48" t="str">
        <f t="shared" si="758"/>
        <v xml:space="preserve">         5201000997 - SINCAL MSB BR</v>
      </c>
      <c r="AI2867" s="49" t="str">
        <f t="shared" si="759"/>
        <v xml:space="preserve">     L00079 - BABY LEATHER IND E COM DE COUROS LTDA</v>
      </c>
      <c r="AJ2867" t="str">
        <f t="shared" si="760"/>
        <v xml:space="preserve">     90 - SALES</v>
      </c>
      <c r="AK2867" t="str">
        <f t="shared" si="761"/>
        <v/>
      </c>
      <c r="AL2867">
        <f t="shared" si="762"/>
        <v>7</v>
      </c>
      <c r="AM2867" t="str">
        <f t="shared" si="763"/>
        <v>2025 7</v>
      </c>
      <c r="AN2867" t="str">
        <f t="shared" si="764"/>
        <v xml:space="preserve">BABY </v>
      </c>
    </row>
    <row r="2868" spans="1:40" x14ac:dyDescent="0.35">
      <c r="A2868">
        <v>82542</v>
      </c>
      <c r="B2868" t="s">
        <v>274</v>
      </c>
      <c r="C2868" s="31">
        <v>45803</v>
      </c>
      <c r="D2868" t="s">
        <v>373</v>
      </c>
      <c r="E2868" t="s">
        <v>374</v>
      </c>
      <c r="F2868" t="s">
        <v>458</v>
      </c>
      <c r="G2868" t="s">
        <v>459</v>
      </c>
      <c r="H2868" t="s">
        <v>949</v>
      </c>
      <c r="I2868" t="s">
        <v>950</v>
      </c>
      <c r="J2868">
        <v>240</v>
      </c>
      <c r="K2868">
        <v>4386.04</v>
      </c>
      <c r="L2868">
        <v>2224.1040800000001</v>
      </c>
      <c r="M2868">
        <v>883.36</v>
      </c>
      <c r="N2868">
        <v>18.275169999999999</v>
      </c>
      <c r="O2868" s="32">
        <f t="shared" si="748"/>
        <v>3502.68</v>
      </c>
      <c r="P2868" s="32">
        <f t="shared" si="749"/>
        <v>1278.5759199999998</v>
      </c>
      <c r="Q2868">
        <v>739610</v>
      </c>
      <c r="R2868" t="s">
        <v>312</v>
      </c>
      <c r="S2868" t="s">
        <v>457</v>
      </c>
      <c r="T2868" t="str">
        <f t="shared" si="750"/>
        <v>VEN</v>
      </c>
      <c r="U2868" t="s">
        <v>437</v>
      </c>
      <c r="V2868" s="33">
        <f t="shared" si="751"/>
        <v>4386.04</v>
      </c>
      <c r="W2868">
        <f t="shared" si="752"/>
        <v>240</v>
      </c>
      <c r="X2868" s="33">
        <f t="shared" si="753"/>
        <v>3502.68</v>
      </c>
      <c r="Y2868" s="33">
        <f t="shared" si="754"/>
        <v>883.36</v>
      </c>
      <c r="Z2868" s="45">
        <f t="shared" si="755"/>
        <v>0.28056650646140935</v>
      </c>
      <c r="AA2868" s="33">
        <f t="shared" si="756"/>
        <v>1230.5759199999998</v>
      </c>
      <c r="AB2868" s="45">
        <f t="shared" si="757"/>
        <v>0.35132410611303339</v>
      </c>
      <c r="AC2868" s="33">
        <f>IFERROR($X2868/VLOOKUP(CONCATENATE("USD",C2868),[1]GEINDICE!AR$1:AS$65536,2,0),"")</f>
        <v>618.64038573623691</v>
      </c>
      <c r="AD2868" s="33">
        <f>IFERROR($AA2868/VLOOKUP(CONCATENATE("USD",C2868),[1]GEINDICE!AR$1:AS$65536,2,0),"")</f>
        <v>217.3432805242056</v>
      </c>
      <c r="AE2868" s="33">
        <f>IFERROR($X2868/VLOOKUP(CONCATENATE("EUR",C2868),[1]GEINDICE!AR$1:AS$65536,2,0),"")</f>
        <v>543.57366771159866</v>
      </c>
      <c r="AF2868" s="33">
        <f>IFERROR($AA2868/VLOOKUP(CONCATENATE("EUR",C2868),[1]GEINDICE!AR$1:AS$65536,2,0),"")</f>
        <v>190.97053291536045</v>
      </c>
      <c r="AG2868" s="48" t="str">
        <f>VLOOKUP(E2868,[1]Apresentação!AW$1:AX$65536,2,0)</f>
        <v xml:space="preserve">                    2 - LEATHER AUXILIARIES</v>
      </c>
      <c r="AH2868" s="48" t="str">
        <f t="shared" si="758"/>
        <v xml:space="preserve">         5201000997 - SINCAL MSB BR</v>
      </c>
      <c r="AI2868" s="49" t="str">
        <f t="shared" si="759"/>
        <v xml:space="preserve">     L00052 - CURTUME RUSAN LTDA</v>
      </c>
      <c r="AJ2868" t="str">
        <f t="shared" si="760"/>
        <v xml:space="preserve">     90 - SALES</v>
      </c>
      <c r="AK2868" t="str">
        <f t="shared" si="761"/>
        <v/>
      </c>
      <c r="AL2868">
        <f t="shared" si="762"/>
        <v>5</v>
      </c>
      <c r="AM2868" t="str">
        <f t="shared" si="763"/>
        <v>2025 5</v>
      </c>
      <c r="AN2868" t="str">
        <f t="shared" si="764"/>
        <v xml:space="preserve">CURTUME </v>
      </c>
    </row>
    <row r="2869" spans="1:40" x14ac:dyDescent="0.35">
      <c r="A2869">
        <v>82519</v>
      </c>
      <c r="B2869" t="s">
        <v>274</v>
      </c>
      <c r="C2869" s="31">
        <v>45800</v>
      </c>
      <c r="D2869" t="s">
        <v>373</v>
      </c>
      <c r="E2869" t="s">
        <v>374</v>
      </c>
      <c r="F2869" t="s">
        <v>638</v>
      </c>
      <c r="G2869" t="s">
        <v>639</v>
      </c>
      <c r="H2869" t="s">
        <v>949</v>
      </c>
      <c r="I2869" t="s">
        <v>950</v>
      </c>
      <c r="J2869">
        <v>120</v>
      </c>
      <c r="K2869">
        <v>2118.12</v>
      </c>
      <c r="L2869">
        <v>1111.9630999999999</v>
      </c>
      <c r="M2869">
        <v>426.6</v>
      </c>
      <c r="N2869">
        <v>17.651</v>
      </c>
      <c r="O2869" s="32">
        <f t="shared" si="748"/>
        <v>1691.52</v>
      </c>
      <c r="P2869" s="32">
        <f t="shared" si="749"/>
        <v>579.55690000000004</v>
      </c>
      <c r="Q2869">
        <v>739426</v>
      </c>
      <c r="R2869" t="s">
        <v>312</v>
      </c>
      <c r="S2869" t="s">
        <v>457</v>
      </c>
      <c r="T2869" t="str">
        <f t="shared" si="750"/>
        <v>VEN</v>
      </c>
      <c r="U2869" t="s">
        <v>437</v>
      </c>
      <c r="V2869" s="33">
        <f t="shared" si="751"/>
        <v>2118.12</v>
      </c>
      <c r="W2869">
        <f t="shared" si="752"/>
        <v>120</v>
      </c>
      <c r="X2869" s="33">
        <f t="shared" si="753"/>
        <v>1691.52</v>
      </c>
      <c r="Y2869" s="33">
        <f t="shared" si="754"/>
        <v>426.6</v>
      </c>
      <c r="Z2869" s="45">
        <f t="shared" si="755"/>
        <v>0.26228773629444985</v>
      </c>
      <c r="AA2869" s="33">
        <f t="shared" si="756"/>
        <v>555.55690000000004</v>
      </c>
      <c r="AB2869" s="45">
        <f t="shared" si="757"/>
        <v>0.32843649498675748</v>
      </c>
      <c r="AC2869" s="33">
        <f>IFERROR($X2869/VLOOKUP(CONCATENATE("USD",C2869),[1]GEINDICE!AR$1:AS$65536,2,0),"")</f>
        <v>297.11234455139464</v>
      </c>
      <c r="AD2869" s="33">
        <f>IFERROR($AA2869/VLOOKUP(CONCATENATE("USD",C2869),[1]GEINDICE!AR$1:AS$65536,2,0),"")</f>
        <v>97.58253706175789</v>
      </c>
      <c r="AE2869" s="33">
        <f>IFERROR($X2869/VLOOKUP(CONCATENATE("EUR",C2869),[1]GEINDICE!AR$1:AS$65536,2,0),"")</f>
        <v>261.77226159893524</v>
      </c>
      <c r="AF2869" s="33">
        <f>IFERROR($AA2869/VLOOKUP(CONCATENATE("EUR",C2869),[1]GEINDICE!AR$1:AS$65536,2,0),"")</f>
        <v>85.975564084310875</v>
      </c>
      <c r="AG2869" s="48" t="str">
        <f>VLOOKUP(E2869,[1]Apresentação!AW$1:AX$65536,2,0)</f>
        <v xml:space="preserve">                    2 - LEATHER AUXILIARIES</v>
      </c>
      <c r="AH2869" s="48" t="str">
        <f t="shared" si="758"/>
        <v xml:space="preserve">         5201000997 - SINCAL MSB BR</v>
      </c>
      <c r="AI2869" s="49" t="str">
        <f t="shared" si="759"/>
        <v xml:space="preserve">     L00032 - PARTNER INDUSTRIA E COMERCIO DE COUROS LTDA</v>
      </c>
      <c r="AJ2869" t="str">
        <f t="shared" si="760"/>
        <v xml:space="preserve">     90 - SALES</v>
      </c>
      <c r="AK2869" t="str">
        <f t="shared" si="761"/>
        <v/>
      </c>
      <c r="AL2869">
        <f t="shared" si="762"/>
        <v>5</v>
      </c>
      <c r="AM2869" t="str">
        <f t="shared" si="763"/>
        <v>2025 5</v>
      </c>
      <c r="AN2869" t="str">
        <f t="shared" si="764"/>
        <v xml:space="preserve">PARTNER </v>
      </c>
    </row>
    <row r="2870" spans="1:40" x14ac:dyDescent="0.35">
      <c r="A2870">
        <v>82520</v>
      </c>
      <c r="B2870" t="s">
        <v>274</v>
      </c>
      <c r="C2870" s="31">
        <v>45800</v>
      </c>
      <c r="D2870" t="s">
        <v>373</v>
      </c>
      <c r="E2870" t="s">
        <v>374</v>
      </c>
      <c r="F2870" t="s">
        <v>797</v>
      </c>
      <c r="G2870" t="s">
        <v>798</v>
      </c>
      <c r="H2870" t="s">
        <v>949</v>
      </c>
      <c r="I2870" t="s">
        <v>950</v>
      </c>
      <c r="J2870">
        <v>120</v>
      </c>
      <c r="K2870">
        <v>2115.3000000000002</v>
      </c>
      <c r="L2870">
        <v>1111.9630999999999</v>
      </c>
      <c r="M2870">
        <v>426.02</v>
      </c>
      <c r="N2870">
        <v>17.627510000000001</v>
      </c>
      <c r="O2870" s="32">
        <f t="shared" si="748"/>
        <v>1689.2800000000002</v>
      </c>
      <c r="P2870" s="32">
        <f t="shared" si="749"/>
        <v>577.31690000000026</v>
      </c>
      <c r="Q2870">
        <v>739430</v>
      </c>
      <c r="R2870" t="s">
        <v>312</v>
      </c>
      <c r="S2870" t="s">
        <v>457</v>
      </c>
      <c r="T2870" t="str">
        <f t="shared" si="750"/>
        <v>VEN</v>
      </c>
      <c r="U2870" t="s">
        <v>437</v>
      </c>
      <c r="V2870" s="33">
        <f t="shared" si="751"/>
        <v>2115.3000000000002</v>
      </c>
      <c r="W2870">
        <f t="shared" si="752"/>
        <v>120</v>
      </c>
      <c r="X2870" s="33">
        <f t="shared" si="753"/>
        <v>1689.2800000000002</v>
      </c>
      <c r="Y2870" s="33">
        <f t="shared" si="754"/>
        <v>426.02</v>
      </c>
      <c r="Z2870" s="45">
        <f t="shared" si="755"/>
        <v>0.26157845222899834</v>
      </c>
      <c r="AA2870" s="33">
        <f t="shared" si="756"/>
        <v>553.31690000000026</v>
      </c>
      <c r="AB2870" s="45">
        <f t="shared" si="757"/>
        <v>0.32754599592725908</v>
      </c>
      <c r="AC2870" s="33">
        <f>IFERROR($X2870/VLOOKUP(CONCATENATE("USD",C2870),[1]GEINDICE!AR$1:AS$65536,2,0),"")</f>
        <v>296.7188927141151</v>
      </c>
      <c r="AD2870" s="33">
        <f>IFERROR($AA2870/VLOOKUP(CONCATENATE("USD",C2870),[1]GEINDICE!AR$1:AS$65536,2,0),"")</f>
        <v>97.189085224478376</v>
      </c>
      <c r="AE2870" s="33">
        <f>IFERROR($X2870/VLOOKUP(CONCATENATE("EUR",C2870),[1]GEINDICE!AR$1:AS$65536,2,0),"")</f>
        <v>261.42560896344673</v>
      </c>
      <c r="AF2870" s="33">
        <f>IFERROR($AA2870/VLOOKUP(CONCATENATE("EUR",C2870),[1]GEINDICE!AR$1:AS$65536,2,0),"")</f>
        <v>85.62891144882235</v>
      </c>
      <c r="AG2870" s="48" t="str">
        <f>VLOOKUP(E2870,[1]Apresentação!AW$1:AX$65536,2,0)</f>
        <v xml:space="preserve">                    2 - LEATHER AUXILIARIES</v>
      </c>
      <c r="AH2870" s="48" t="str">
        <f t="shared" si="758"/>
        <v xml:space="preserve">         5201000997 - SINCAL MSB BR</v>
      </c>
      <c r="AI2870" s="49" t="str">
        <f t="shared" si="759"/>
        <v xml:space="preserve">     L00494 - COURO E ARTE CURTIMENTO E TAPECARIA LTDA</v>
      </c>
      <c r="AJ2870" t="str">
        <f t="shared" si="760"/>
        <v xml:space="preserve">     90 - SALES</v>
      </c>
      <c r="AK2870" t="str">
        <f t="shared" si="761"/>
        <v/>
      </c>
      <c r="AL2870">
        <f t="shared" si="762"/>
        <v>5</v>
      </c>
      <c r="AM2870" t="str">
        <f t="shared" si="763"/>
        <v>2025 5</v>
      </c>
      <c r="AN2870" t="str">
        <f t="shared" si="764"/>
        <v xml:space="preserve">COURO </v>
      </c>
    </row>
    <row r="2871" spans="1:40" x14ac:dyDescent="0.35">
      <c r="A2871">
        <v>82786</v>
      </c>
      <c r="B2871" t="s">
        <v>274</v>
      </c>
      <c r="C2871" s="31">
        <v>45824</v>
      </c>
      <c r="D2871" t="s">
        <v>373</v>
      </c>
      <c r="E2871" t="s">
        <v>374</v>
      </c>
      <c r="F2871" t="s">
        <v>797</v>
      </c>
      <c r="G2871" t="s">
        <v>798</v>
      </c>
      <c r="H2871" t="s">
        <v>949</v>
      </c>
      <c r="I2871" t="s">
        <v>950</v>
      </c>
      <c r="J2871">
        <v>120</v>
      </c>
      <c r="K2871">
        <v>2087.62</v>
      </c>
      <c r="L2871">
        <v>1120.33341</v>
      </c>
      <c r="M2871">
        <v>420.45</v>
      </c>
      <c r="N2871">
        <v>17.396819999999998</v>
      </c>
      <c r="O2871" s="32">
        <f t="shared" si="748"/>
        <v>1667.1699999999998</v>
      </c>
      <c r="P2871" s="32">
        <f t="shared" si="749"/>
        <v>546.83658999999989</v>
      </c>
      <c r="Q2871">
        <v>741409</v>
      </c>
      <c r="R2871" t="s">
        <v>312</v>
      </c>
      <c r="S2871" t="s">
        <v>457</v>
      </c>
      <c r="T2871" t="str">
        <f t="shared" si="750"/>
        <v>VEN</v>
      </c>
      <c r="U2871" t="s">
        <v>437</v>
      </c>
      <c r="V2871" s="33">
        <f t="shared" si="751"/>
        <v>2087.62</v>
      </c>
      <c r="W2871">
        <f t="shared" si="752"/>
        <v>120</v>
      </c>
      <c r="X2871" s="33">
        <f t="shared" si="753"/>
        <v>1667.1699999999998</v>
      </c>
      <c r="Y2871" s="33">
        <f t="shared" si="754"/>
        <v>420.45</v>
      </c>
      <c r="Z2871" s="45">
        <f t="shared" si="755"/>
        <v>0.25044624500627505</v>
      </c>
      <c r="AA2871" s="33">
        <f t="shared" si="756"/>
        <v>522.83658999999989</v>
      </c>
      <c r="AB2871" s="45">
        <f t="shared" si="757"/>
        <v>0.31360724461212708</v>
      </c>
      <c r="AC2871" s="33">
        <f>IFERROR($X2871/VLOOKUP(CONCATENATE("USD",C2871),[1]GEINDICE!AR$1:AS$65536,2,0),"")</f>
        <v>302.44544019737674</v>
      </c>
      <c r="AD2871" s="33">
        <f>IFERROR($AA2871/VLOOKUP(CONCATENATE("USD",C2871),[1]GEINDICE!AR$1:AS$65536,2,0),"")</f>
        <v>94.849081145801179</v>
      </c>
      <c r="AE2871" s="33">
        <f>IFERROR($X2871/VLOOKUP(CONCATENATE("EUR",C2871),[1]GEINDICE!AR$1:AS$65536,2,0),"")</f>
        <v>261.15636454776148</v>
      </c>
      <c r="AF2871" s="33">
        <f>IFERROR($AA2871/VLOOKUP(CONCATENATE("EUR",C2871),[1]GEINDICE!AR$1:AS$65536,2,0),"")</f>
        <v>81.900527898743675</v>
      </c>
      <c r="AG2871" s="48" t="str">
        <f>VLOOKUP(E2871,[1]Apresentação!AW$1:AX$65536,2,0)</f>
        <v xml:space="preserve">                    2 - LEATHER AUXILIARIES</v>
      </c>
      <c r="AH2871" s="48" t="str">
        <f t="shared" si="758"/>
        <v xml:space="preserve">         5201000997 - SINCAL MSB BR</v>
      </c>
      <c r="AI2871" s="49" t="str">
        <f t="shared" si="759"/>
        <v xml:space="preserve">     L00494 - COURO E ARTE CURTIMENTO E TAPECARIA LTDA</v>
      </c>
      <c r="AJ2871" t="str">
        <f t="shared" si="760"/>
        <v xml:space="preserve">     90 - SALES</v>
      </c>
      <c r="AK2871" t="str">
        <f t="shared" si="761"/>
        <v/>
      </c>
      <c r="AL2871">
        <f t="shared" si="762"/>
        <v>6</v>
      </c>
      <c r="AM2871" t="str">
        <f t="shared" si="763"/>
        <v>2025 6</v>
      </c>
      <c r="AN2871" t="str">
        <f t="shared" si="764"/>
        <v xml:space="preserve">COURO </v>
      </c>
    </row>
    <row r="2872" spans="1:40" x14ac:dyDescent="0.35">
      <c r="A2872">
        <v>83018</v>
      </c>
      <c r="B2872" t="s">
        <v>274</v>
      </c>
      <c r="C2872" s="31">
        <v>45846</v>
      </c>
      <c r="D2872" t="s">
        <v>373</v>
      </c>
      <c r="E2872" t="s">
        <v>374</v>
      </c>
      <c r="F2872" t="s">
        <v>638</v>
      </c>
      <c r="G2872" t="s">
        <v>639</v>
      </c>
      <c r="H2872" t="s">
        <v>949</v>
      </c>
      <c r="I2872" t="s">
        <v>950</v>
      </c>
      <c r="J2872">
        <v>120</v>
      </c>
      <c r="K2872">
        <v>2118.12</v>
      </c>
      <c r="L2872">
        <v>1142.6043299999999</v>
      </c>
      <c r="M2872">
        <v>426.6</v>
      </c>
      <c r="N2872">
        <v>17.651</v>
      </c>
      <c r="O2872" s="32">
        <f t="shared" si="748"/>
        <v>1691.52</v>
      </c>
      <c r="P2872" s="32">
        <f t="shared" si="749"/>
        <v>548.91567000000009</v>
      </c>
      <c r="Q2872">
        <v>743116</v>
      </c>
      <c r="R2872" t="s">
        <v>312</v>
      </c>
      <c r="S2872" t="s">
        <v>457</v>
      </c>
      <c r="T2872" t="str">
        <f t="shared" si="750"/>
        <v>VEN</v>
      </c>
      <c r="U2872" t="s">
        <v>437</v>
      </c>
      <c r="V2872" s="33">
        <f t="shared" si="751"/>
        <v>2118.12</v>
      </c>
      <c r="W2872">
        <f t="shared" si="752"/>
        <v>120</v>
      </c>
      <c r="X2872" s="33">
        <f t="shared" si="753"/>
        <v>1691.52</v>
      </c>
      <c r="Y2872" s="33">
        <f t="shared" si="754"/>
        <v>426.6</v>
      </c>
      <c r="Z2872" s="45">
        <f t="shared" si="755"/>
        <v>0.24782149736558839</v>
      </c>
      <c r="AA2872" s="33">
        <f t="shared" si="756"/>
        <v>524.91567000000009</v>
      </c>
      <c r="AB2872" s="45">
        <f t="shared" si="757"/>
        <v>0.31032188209421119</v>
      </c>
      <c r="AC2872" s="33">
        <f>IFERROR($X2872/VLOOKUP(CONCATENATE("USD",C2872),[1]GEINDICE!AR$1:AS$65536,2,0),"")</f>
        <v>309.96683220025284</v>
      </c>
      <c r="AD2872" s="33">
        <f>IFERROR($AA2872/VLOOKUP(CONCATENATE("USD",C2872),[1]GEINDICE!AR$1:AS$65536,2,0),"")</f>
        <v>96.189490755163007</v>
      </c>
      <c r="AE2872" s="33">
        <f>IFERROR($X2872/VLOOKUP(CONCATENATE("EUR",C2872),[1]GEINDICE!AR$1:AS$65536,2,0),"")</f>
        <v>264.74676015776618</v>
      </c>
      <c r="AF2872" s="33">
        <f>IFERROR($AA2872/VLOOKUP(CONCATENATE("EUR",C2872),[1]GEINDICE!AR$1:AS$65536,2,0),"")</f>
        <v>82.156712890502732</v>
      </c>
      <c r="AG2872" s="48" t="str">
        <f>VLOOKUP(E2872,[1]Apresentação!AW$1:AX$65536,2,0)</f>
        <v xml:space="preserve">                    2 - LEATHER AUXILIARIES</v>
      </c>
      <c r="AH2872" s="48" t="str">
        <f t="shared" si="758"/>
        <v xml:space="preserve">         5201000997 - SINCAL MSB BR</v>
      </c>
      <c r="AI2872" s="49" t="str">
        <f t="shared" si="759"/>
        <v xml:space="preserve">     L00032 - PARTNER INDUSTRIA E COMERCIO DE COUROS LTDA</v>
      </c>
      <c r="AJ2872" t="str">
        <f t="shared" si="760"/>
        <v xml:space="preserve">     90 - SALES</v>
      </c>
      <c r="AK2872" t="str">
        <f t="shared" si="761"/>
        <v/>
      </c>
      <c r="AL2872">
        <f t="shared" si="762"/>
        <v>7</v>
      </c>
      <c r="AM2872" t="str">
        <f t="shared" si="763"/>
        <v>2025 7</v>
      </c>
      <c r="AN2872" t="str">
        <f t="shared" si="764"/>
        <v xml:space="preserve">PARTNER </v>
      </c>
    </row>
    <row r="2873" spans="1:40" x14ac:dyDescent="0.35">
      <c r="A2873">
        <v>84472</v>
      </c>
      <c r="B2873" t="s">
        <v>274</v>
      </c>
      <c r="C2873" s="31">
        <v>45964</v>
      </c>
      <c r="D2873" t="s">
        <v>373</v>
      </c>
      <c r="E2873" t="s">
        <v>374</v>
      </c>
      <c r="F2873" t="s">
        <v>797</v>
      </c>
      <c r="G2873" t="s">
        <v>798</v>
      </c>
      <c r="H2873" t="s">
        <v>949</v>
      </c>
      <c r="I2873" t="s">
        <v>950</v>
      </c>
      <c r="J2873">
        <v>120</v>
      </c>
      <c r="K2873">
        <v>2019.76</v>
      </c>
      <c r="L2873">
        <v>1170.79009</v>
      </c>
      <c r="M2873">
        <v>406.78</v>
      </c>
      <c r="N2873">
        <v>16.831319999999998</v>
      </c>
      <c r="O2873" s="32">
        <f t="shared" si="748"/>
        <v>1612.98</v>
      </c>
      <c r="P2873" s="32">
        <f t="shared" si="749"/>
        <v>442.18991000000005</v>
      </c>
      <c r="Q2873">
        <v>765939</v>
      </c>
      <c r="R2873" t="s">
        <v>312</v>
      </c>
      <c r="S2873" t="s">
        <v>457</v>
      </c>
      <c r="T2873" t="str">
        <f t="shared" si="750"/>
        <v>VEN</v>
      </c>
      <c r="U2873" t="s">
        <v>437</v>
      </c>
      <c r="V2873" s="33">
        <f t="shared" si="751"/>
        <v>2019.76</v>
      </c>
      <c r="W2873">
        <f t="shared" si="752"/>
        <v>120</v>
      </c>
      <c r="X2873" s="33">
        <f t="shared" si="753"/>
        <v>1612.98</v>
      </c>
      <c r="Y2873" s="33">
        <f t="shared" si="754"/>
        <v>406.78</v>
      </c>
      <c r="Z2873" s="45">
        <f t="shared" si="755"/>
        <v>0.2070493078385551</v>
      </c>
      <c r="AA2873" s="33">
        <f t="shared" si="756"/>
        <v>418.18991000000005</v>
      </c>
      <c r="AB2873" s="45">
        <f t="shared" si="757"/>
        <v>0.25926540316680929</v>
      </c>
      <c r="AC2873" s="33" t="str">
        <f>IFERROR($X2873/VLOOKUP(CONCATENATE("USD",C2873),[1]GEINDICE!AR$1:AS$65536,2,0),"")</f>
        <v/>
      </c>
      <c r="AD2873" s="33" t="str">
        <f>IFERROR($AA2873/VLOOKUP(CONCATENATE("USD",C2873),[1]GEINDICE!AR$1:AS$65536,2,0),"")</f>
        <v/>
      </c>
      <c r="AE2873" s="33" t="str">
        <f>IFERROR($X2873/VLOOKUP(CONCATENATE("EUR",C2873),[1]GEINDICE!AR$1:AS$65536,2,0),"")</f>
        <v/>
      </c>
      <c r="AF2873" s="33" t="str">
        <f>IFERROR($AA2873/VLOOKUP(CONCATENATE("EUR",C2873),[1]GEINDICE!AR$1:AS$65536,2,0),"")</f>
        <v/>
      </c>
      <c r="AG2873" s="48" t="str">
        <f>VLOOKUP(E2873,[1]Apresentação!AW$1:AX$65536,2,0)</f>
        <v xml:space="preserve">                    2 - LEATHER AUXILIARIES</v>
      </c>
      <c r="AH2873" s="48" t="str">
        <f t="shared" si="758"/>
        <v xml:space="preserve">         5201000997 - SINCAL MSB BR</v>
      </c>
      <c r="AI2873" s="49" t="str">
        <f t="shared" si="759"/>
        <v xml:space="preserve">     L00494 - COURO E ARTE CURTIMENTO E TAPECARIA LTDA</v>
      </c>
      <c r="AJ2873" t="str">
        <f t="shared" si="760"/>
        <v xml:space="preserve">     90 - SALES</v>
      </c>
      <c r="AK2873" t="str">
        <f t="shared" si="761"/>
        <v/>
      </c>
      <c r="AL2873">
        <f t="shared" si="762"/>
        <v>11</v>
      </c>
      <c r="AM2873" t="str">
        <f t="shared" si="763"/>
        <v>2025 11</v>
      </c>
      <c r="AN2873" t="str">
        <f t="shared" si="764"/>
        <v xml:space="preserve">COURO </v>
      </c>
    </row>
    <row r="2874" spans="1:40" x14ac:dyDescent="0.35">
      <c r="A2874">
        <v>84479</v>
      </c>
      <c r="B2874" t="s">
        <v>274</v>
      </c>
      <c r="C2874" s="31">
        <v>45964</v>
      </c>
      <c r="D2874" t="s">
        <v>373</v>
      </c>
      <c r="E2874" t="s">
        <v>374</v>
      </c>
      <c r="F2874" t="s">
        <v>640</v>
      </c>
      <c r="G2874" t="s">
        <v>641</v>
      </c>
      <c r="H2874" t="s">
        <v>949</v>
      </c>
      <c r="I2874" t="s">
        <v>950</v>
      </c>
      <c r="J2874">
        <v>120</v>
      </c>
      <c r="K2874">
        <v>2118.12</v>
      </c>
      <c r="L2874">
        <v>1170.79009</v>
      </c>
      <c r="M2874">
        <v>426.6</v>
      </c>
      <c r="N2874">
        <v>17.651</v>
      </c>
      <c r="O2874" s="32">
        <f t="shared" si="748"/>
        <v>1691.52</v>
      </c>
      <c r="P2874" s="32">
        <f t="shared" si="749"/>
        <v>520.72991000000002</v>
      </c>
      <c r="Q2874">
        <v>765955</v>
      </c>
      <c r="R2874" t="s">
        <v>312</v>
      </c>
      <c r="S2874" t="s">
        <v>457</v>
      </c>
      <c r="T2874" t="str">
        <f t="shared" si="750"/>
        <v>VEN</v>
      </c>
      <c r="U2874" t="s">
        <v>437</v>
      </c>
      <c r="V2874" s="33">
        <f t="shared" si="751"/>
        <v>2118.12</v>
      </c>
      <c r="W2874">
        <f t="shared" si="752"/>
        <v>120</v>
      </c>
      <c r="X2874" s="33">
        <f t="shared" si="753"/>
        <v>1691.52</v>
      </c>
      <c r="Y2874" s="33">
        <f t="shared" si="754"/>
        <v>426.6</v>
      </c>
      <c r="Z2874" s="45">
        <f t="shared" si="755"/>
        <v>0.234514527033407</v>
      </c>
      <c r="AA2874" s="33">
        <f t="shared" si="756"/>
        <v>496.72991000000002</v>
      </c>
      <c r="AB2874" s="45">
        <f t="shared" si="757"/>
        <v>0.29365890441732878</v>
      </c>
      <c r="AC2874" s="33" t="str">
        <f>IFERROR($X2874/VLOOKUP(CONCATENATE("USD",C2874),[1]GEINDICE!AR$1:AS$65536,2,0),"")</f>
        <v/>
      </c>
      <c r="AD2874" s="33" t="str">
        <f>IFERROR($AA2874/VLOOKUP(CONCATENATE("USD",C2874),[1]GEINDICE!AR$1:AS$65536,2,0),"")</f>
        <v/>
      </c>
      <c r="AE2874" s="33" t="str">
        <f>IFERROR($X2874/VLOOKUP(CONCATENATE("EUR",C2874),[1]GEINDICE!AR$1:AS$65536,2,0),"")</f>
        <v/>
      </c>
      <c r="AF2874" s="33" t="str">
        <f>IFERROR($AA2874/VLOOKUP(CONCATENATE("EUR",C2874),[1]GEINDICE!AR$1:AS$65536,2,0),"")</f>
        <v/>
      </c>
      <c r="AG2874" s="48" t="str">
        <f>VLOOKUP(E2874,[1]Apresentação!AW$1:AX$65536,2,0)</f>
        <v xml:space="preserve">                    2 - LEATHER AUXILIARIES</v>
      </c>
      <c r="AH2874" s="48" t="str">
        <f t="shared" si="758"/>
        <v xml:space="preserve">         5201000997 - SINCAL MSB BR</v>
      </c>
      <c r="AI2874" s="49" t="str">
        <f t="shared" si="759"/>
        <v xml:space="preserve">     L00079 - BABY LEATHER IND E COM DE COUROS LTDA</v>
      </c>
      <c r="AJ2874" t="str">
        <f t="shared" si="760"/>
        <v xml:space="preserve">     90 - SALES</v>
      </c>
      <c r="AK2874" t="str">
        <f t="shared" si="761"/>
        <v/>
      </c>
      <c r="AL2874">
        <f t="shared" si="762"/>
        <v>11</v>
      </c>
      <c r="AM2874" t="str">
        <f t="shared" si="763"/>
        <v>2025 11</v>
      </c>
      <c r="AN2874" t="str">
        <f t="shared" si="764"/>
        <v xml:space="preserve">BABY </v>
      </c>
    </row>
    <row r="2875" spans="1:40" x14ac:dyDescent="0.35">
      <c r="A2875">
        <v>82575</v>
      </c>
      <c r="B2875" t="s">
        <v>274</v>
      </c>
      <c r="C2875" s="31">
        <v>45806</v>
      </c>
      <c r="D2875" t="s">
        <v>373</v>
      </c>
      <c r="E2875" t="s">
        <v>374</v>
      </c>
      <c r="F2875" t="s">
        <v>638</v>
      </c>
      <c r="G2875" t="s">
        <v>639</v>
      </c>
      <c r="H2875" t="s">
        <v>949</v>
      </c>
      <c r="I2875" t="s">
        <v>950</v>
      </c>
      <c r="J2875">
        <v>120</v>
      </c>
      <c r="K2875">
        <v>2118.12</v>
      </c>
      <c r="L2875">
        <v>1112.0636300000001</v>
      </c>
      <c r="M2875">
        <v>426.6</v>
      </c>
      <c r="N2875">
        <v>17.651</v>
      </c>
      <c r="O2875" s="32">
        <f t="shared" si="748"/>
        <v>1691.52</v>
      </c>
      <c r="P2875" s="32">
        <f t="shared" si="749"/>
        <v>579.45636999999988</v>
      </c>
      <c r="Q2875">
        <v>739961</v>
      </c>
      <c r="R2875" t="s">
        <v>312</v>
      </c>
      <c r="S2875" t="s">
        <v>457</v>
      </c>
      <c r="T2875" t="str">
        <f t="shared" si="750"/>
        <v>VEN</v>
      </c>
      <c r="U2875" t="s">
        <v>437</v>
      </c>
      <c r="V2875" s="33">
        <f t="shared" si="751"/>
        <v>2118.12</v>
      </c>
      <c r="W2875">
        <f t="shared" si="752"/>
        <v>120</v>
      </c>
      <c r="X2875" s="33">
        <f t="shared" si="753"/>
        <v>1691.52</v>
      </c>
      <c r="Y2875" s="33">
        <f t="shared" si="754"/>
        <v>426.6</v>
      </c>
      <c r="Z2875" s="45">
        <f t="shared" si="755"/>
        <v>0.26224027439427411</v>
      </c>
      <c r="AA2875" s="33">
        <f t="shared" si="756"/>
        <v>555.45636999999988</v>
      </c>
      <c r="AB2875" s="45">
        <f t="shared" si="757"/>
        <v>0.32837706323306842</v>
      </c>
      <c r="AC2875" s="33">
        <f>IFERROR($X2875/VLOOKUP(CONCATENATE("USD",C2875),[1]GEINDICE!AR$1:AS$65536,2,0),"")</f>
        <v>299.07176576672146</v>
      </c>
      <c r="AD2875" s="33">
        <f>IFERROR($AA2875/VLOOKUP(CONCATENATE("USD",C2875),[1]GEINDICE!AR$1:AS$65536,2,0),"")</f>
        <v>98.208308138404121</v>
      </c>
      <c r="AE2875" s="33">
        <f>IFERROR($X2875/VLOOKUP(CONCATENATE("EUR",C2875),[1]GEINDICE!AR$1:AS$65536,2,0),"")</f>
        <v>263.03414816197051</v>
      </c>
      <c r="AF2875" s="33">
        <f>IFERROR($AA2875/VLOOKUP(CONCATENATE("EUR",C2875),[1]GEINDICE!AR$1:AS$65536,2,0),"")</f>
        <v>86.374381103439674</v>
      </c>
      <c r="AG2875" s="48" t="str">
        <f>VLOOKUP(E2875,[1]Apresentação!AW$1:AX$65536,2,0)</f>
        <v xml:space="preserve">                    2 - LEATHER AUXILIARIES</v>
      </c>
      <c r="AH2875" s="48" t="str">
        <f t="shared" si="758"/>
        <v xml:space="preserve">         5201000997 - SINCAL MSB BR</v>
      </c>
      <c r="AI2875" s="49" t="str">
        <f t="shared" si="759"/>
        <v xml:space="preserve">     L00032 - PARTNER INDUSTRIA E COMERCIO DE COUROS LTDA</v>
      </c>
      <c r="AJ2875" t="str">
        <f t="shared" si="760"/>
        <v xml:space="preserve">     90 - SALES</v>
      </c>
      <c r="AK2875" t="str">
        <f t="shared" si="761"/>
        <v/>
      </c>
      <c r="AL2875">
        <f t="shared" si="762"/>
        <v>5</v>
      </c>
      <c r="AM2875" t="str">
        <f t="shared" si="763"/>
        <v>2025 5</v>
      </c>
      <c r="AN2875" t="str">
        <f t="shared" si="764"/>
        <v xml:space="preserve">PARTNER </v>
      </c>
    </row>
    <row r="2876" spans="1:40" x14ac:dyDescent="0.35">
      <c r="A2876">
        <v>82576</v>
      </c>
      <c r="B2876" t="s">
        <v>274</v>
      </c>
      <c r="C2876" s="31">
        <v>45806</v>
      </c>
      <c r="D2876" t="s">
        <v>373</v>
      </c>
      <c r="E2876" t="s">
        <v>374</v>
      </c>
      <c r="F2876" t="s">
        <v>447</v>
      </c>
      <c r="G2876" t="s">
        <v>448</v>
      </c>
      <c r="H2876" t="s">
        <v>949</v>
      </c>
      <c r="I2876" t="s">
        <v>950</v>
      </c>
      <c r="J2876">
        <v>240</v>
      </c>
      <c r="K2876">
        <v>3784.32</v>
      </c>
      <c r="L2876">
        <v>2224.1272600000002</v>
      </c>
      <c r="M2876">
        <v>762.17</v>
      </c>
      <c r="N2876">
        <v>15.768000000000001</v>
      </c>
      <c r="O2876" s="32">
        <f t="shared" si="748"/>
        <v>3022.15</v>
      </c>
      <c r="P2876" s="32">
        <f t="shared" si="749"/>
        <v>798.02273999999989</v>
      </c>
      <c r="Q2876">
        <v>739965</v>
      </c>
      <c r="R2876" t="s">
        <v>312</v>
      </c>
      <c r="S2876" t="s">
        <v>457</v>
      </c>
      <c r="T2876" t="str">
        <f t="shared" si="750"/>
        <v>VEN</v>
      </c>
      <c r="U2876" t="s">
        <v>437</v>
      </c>
      <c r="V2876" s="33">
        <f t="shared" si="751"/>
        <v>3784.32</v>
      </c>
      <c r="W2876">
        <f t="shared" si="752"/>
        <v>240</v>
      </c>
      <c r="X2876" s="33">
        <f t="shared" si="753"/>
        <v>3022.15</v>
      </c>
      <c r="Y2876" s="33">
        <f t="shared" si="754"/>
        <v>762.17</v>
      </c>
      <c r="Z2876" s="45">
        <f t="shared" si="755"/>
        <v>0.19819220890410955</v>
      </c>
      <c r="AA2876" s="33">
        <f t="shared" si="756"/>
        <v>750.02273999999989</v>
      </c>
      <c r="AB2876" s="45">
        <f t="shared" si="757"/>
        <v>0.24817521962841019</v>
      </c>
      <c r="AC2876" s="33">
        <f>IFERROR($X2876/VLOOKUP(CONCATENATE("USD",C2876),[1]GEINDICE!AR$1:AS$65536,2,0),"")</f>
        <v>534.33582630527417</v>
      </c>
      <c r="AD2876" s="33">
        <f>IFERROR($AA2876/VLOOKUP(CONCATENATE("USD",C2876),[1]GEINDICE!AR$1:AS$65536,2,0),"")</f>
        <v>132.60891104863944</v>
      </c>
      <c r="AE2876" s="33">
        <f>IFERROR($X2876/VLOOKUP(CONCATENATE("EUR",C2876),[1]GEINDICE!AR$1:AS$65536,2,0),"")</f>
        <v>469.94930646264851</v>
      </c>
      <c r="AF2876" s="33">
        <f>IFERROR($AA2876/VLOOKUP(CONCATENATE("EUR",C2876),[1]GEINDICE!AR$1:AS$65536,2,0),"")</f>
        <v>116.62977234558683</v>
      </c>
      <c r="AG2876" s="48" t="str">
        <f>VLOOKUP(E2876,[1]Apresentação!AW$1:AX$65536,2,0)</f>
        <v xml:space="preserve">                    2 - LEATHER AUXILIARIES</v>
      </c>
      <c r="AH2876" s="48" t="str">
        <f t="shared" si="758"/>
        <v xml:space="preserve">         5201000997 - SINCAL MSB BR</v>
      </c>
      <c r="AI2876" s="49" t="str">
        <f t="shared" si="759"/>
        <v xml:space="preserve">     L00016 - A BUHLER SA CURTUME</v>
      </c>
      <c r="AJ2876" t="str">
        <f t="shared" si="760"/>
        <v xml:space="preserve">     90 - SALES</v>
      </c>
      <c r="AK2876" t="str">
        <f t="shared" si="761"/>
        <v/>
      </c>
      <c r="AL2876">
        <f t="shared" si="762"/>
        <v>5</v>
      </c>
      <c r="AM2876" t="str">
        <f t="shared" si="763"/>
        <v>2025 5</v>
      </c>
      <c r="AN2876" t="str">
        <f t="shared" si="764"/>
        <v xml:space="preserve">A </v>
      </c>
    </row>
    <row r="2877" spans="1:40" x14ac:dyDescent="0.35">
      <c r="A2877">
        <v>82897</v>
      </c>
      <c r="B2877" t="s">
        <v>274</v>
      </c>
      <c r="C2877" s="31">
        <v>45835</v>
      </c>
      <c r="D2877" t="s">
        <v>373</v>
      </c>
      <c r="E2877" t="s">
        <v>374</v>
      </c>
      <c r="F2877" t="s">
        <v>638</v>
      </c>
      <c r="G2877" t="s">
        <v>639</v>
      </c>
      <c r="H2877" t="s">
        <v>949</v>
      </c>
      <c r="I2877" t="s">
        <v>950</v>
      </c>
      <c r="J2877">
        <v>120</v>
      </c>
      <c r="K2877">
        <v>2118.12</v>
      </c>
      <c r="L2877">
        <v>1128.26045</v>
      </c>
      <c r="M2877">
        <v>426.6</v>
      </c>
      <c r="N2877">
        <v>17.651</v>
      </c>
      <c r="O2877" s="32">
        <f t="shared" si="748"/>
        <v>1691.52</v>
      </c>
      <c r="P2877" s="32">
        <f t="shared" si="749"/>
        <v>563.25954999999999</v>
      </c>
      <c r="Q2877">
        <v>742172</v>
      </c>
      <c r="R2877" t="s">
        <v>312</v>
      </c>
      <c r="S2877" t="s">
        <v>457</v>
      </c>
      <c r="T2877" t="str">
        <f t="shared" si="750"/>
        <v>VEN</v>
      </c>
      <c r="U2877" t="s">
        <v>437</v>
      </c>
      <c r="V2877" s="33">
        <f t="shared" si="751"/>
        <v>2118.12</v>
      </c>
      <c r="W2877">
        <f t="shared" si="752"/>
        <v>120</v>
      </c>
      <c r="X2877" s="33">
        <f t="shared" si="753"/>
        <v>1691.52</v>
      </c>
      <c r="Y2877" s="33">
        <f t="shared" si="754"/>
        <v>426.6</v>
      </c>
      <c r="Z2877" s="45">
        <f t="shared" si="755"/>
        <v>0.25459348384416369</v>
      </c>
      <c r="AA2877" s="33">
        <f t="shared" si="756"/>
        <v>539.25954999999999</v>
      </c>
      <c r="AB2877" s="45">
        <f t="shared" si="757"/>
        <v>0.31880175818199014</v>
      </c>
      <c r="AC2877" s="33">
        <f>IFERROR($X2877/VLOOKUP(CONCATENATE("USD",C2877),[1]GEINDICE!AR$1:AS$65536,2,0),"")</f>
        <v>308.90264614036045</v>
      </c>
      <c r="AD2877" s="33">
        <f>IFERROR($AA2877/VLOOKUP(CONCATENATE("USD",C2877),[1]GEINDICE!AR$1:AS$65536,2,0),"")</f>
        <v>98.478706696616072</v>
      </c>
      <c r="AE2877" s="33">
        <f>IFERROR($X2877/VLOOKUP(CONCATENATE("EUR",C2877),[1]GEINDICE!AR$1:AS$65536,2,0),"")</f>
        <v>263.48073957538276</v>
      </c>
      <c r="AF2877" s="33">
        <f>IFERROR($AA2877/VLOOKUP(CONCATENATE("EUR",C2877),[1]GEINDICE!AR$1:AS$65536,2,0),"")</f>
        <v>83.99812302372311</v>
      </c>
      <c r="AG2877" s="48" t="str">
        <f>VLOOKUP(E2877,[1]Apresentação!AW$1:AX$65536,2,0)</f>
        <v xml:space="preserve">                    2 - LEATHER AUXILIARIES</v>
      </c>
      <c r="AH2877" s="48" t="str">
        <f t="shared" si="758"/>
        <v xml:space="preserve">         5201000997 - SINCAL MSB BR</v>
      </c>
      <c r="AI2877" s="49" t="str">
        <f t="shared" si="759"/>
        <v xml:space="preserve">     L00032 - PARTNER INDUSTRIA E COMERCIO DE COUROS LTDA</v>
      </c>
      <c r="AJ2877" t="str">
        <f t="shared" si="760"/>
        <v xml:space="preserve">     90 - SALES</v>
      </c>
      <c r="AK2877" t="str">
        <f t="shared" si="761"/>
        <v/>
      </c>
      <c r="AL2877">
        <f t="shared" si="762"/>
        <v>6</v>
      </c>
      <c r="AM2877" t="str">
        <f t="shared" si="763"/>
        <v>2025 6</v>
      </c>
      <c r="AN2877" t="str">
        <f t="shared" si="764"/>
        <v xml:space="preserve">PARTNER </v>
      </c>
    </row>
    <row r="2878" spans="1:40" x14ac:dyDescent="0.35">
      <c r="A2878">
        <v>82904</v>
      </c>
      <c r="B2878" t="s">
        <v>274</v>
      </c>
      <c r="C2878" s="31">
        <v>45835</v>
      </c>
      <c r="D2878" t="s">
        <v>373</v>
      </c>
      <c r="E2878" t="s">
        <v>374</v>
      </c>
      <c r="F2878" t="s">
        <v>447</v>
      </c>
      <c r="G2878" t="s">
        <v>448</v>
      </c>
      <c r="H2878" t="s">
        <v>949</v>
      </c>
      <c r="I2878" t="s">
        <v>950</v>
      </c>
      <c r="J2878">
        <v>360</v>
      </c>
      <c r="K2878">
        <v>5676.4800000000005</v>
      </c>
      <c r="L2878">
        <v>3384.7813500000002</v>
      </c>
      <c r="M2878">
        <v>1143.24</v>
      </c>
      <c r="N2878">
        <v>15.768000000000001</v>
      </c>
      <c r="O2878" s="32">
        <f t="shared" si="748"/>
        <v>4533.2400000000007</v>
      </c>
      <c r="P2878" s="32">
        <f t="shared" si="749"/>
        <v>1148.4586500000005</v>
      </c>
      <c r="Q2878">
        <v>742187</v>
      </c>
      <c r="R2878" t="s">
        <v>312</v>
      </c>
      <c r="S2878" t="s">
        <v>457</v>
      </c>
      <c r="T2878" t="str">
        <f t="shared" si="750"/>
        <v>VEN</v>
      </c>
      <c r="U2878" t="s">
        <v>437</v>
      </c>
      <c r="V2878" s="33">
        <f t="shared" si="751"/>
        <v>5676.4800000000005</v>
      </c>
      <c r="W2878">
        <f t="shared" si="752"/>
        <v>360</v>
      </c>
      <c r="X2878" s="33">
        <f t="shared" si="753"/>
        <v>4533.2400000000007</v>
      </c>
      <c r="Y2878" s="33">
        <f t="shared" si="754"/>
        <v>1143.24</v>
      </c>
      <c r="Z2878" s="45">
        <f t="shared" si="755"/>
        <v>0.18963488817013369</v>
      </c>
      <c r="AA2878" s="33">
        <f t="shared" si="756"/>
        <v>1076.4586500000005</v>
      </c>
      <c r="AB2878" s="45">
        <f t="shared" si="757"/>
        <v>0.23745900283241134</v>
      </c>
      <c r="AC2878" s="33">
        <f>IFERROR($X2878/VLOOKUP(CONCATENATE("USD",C2878),[1]GEINDICE!AR$1:AS$65536,2,0),"")</f>
        <v>827.8529556785187</v>
      </c>
      <c r="AD2878" s="33">
        <f>IFERROR($AA2878/VLOOKUP(CONCATENATE("USD",C2878),[1]GEINDICE!AR$1:AS$65536,2,0),"")</f>
        <v>196.58113734728545</v>
      </c>
      <c r="AE2878" s="33">
        <f>IFERROR($X2878/VLOOKUP(CONCATENATE("EUR",C2878),[1]GEINDICE!AR$1:AS$65536,2,0),"")</f>
        <v>706.12314833564392</v>
      </c>
      <c r="AF2878" s="33">
        <f>IFERROR($AA2878/VLOOKUP(CONCATENATE("EUR",C2878),[1]GEINDICE!AR$1:AS$65536,2,0),"")</f>
        <v>167.67529868066487</v>
      </c>
      <c r="AG2878" s="48" t="str">
        <f>VLOOKUP(E2878,[1]Apresentação!AW$1:AX$65536,2,0)</f>
        <v xml:space="preserve">                    2 - LEATHER AUXILIARIES</v>
      </c>
      <c r="AH2878" s="48" t="str">
        <f t="shared" si="758"/>
        <v xml:space="preserve">         5201000997 - SINCAL MSB BR</v>
      </c>
      <c r="AI2878" s="49" t="str">
        <f t="shared" si="759"/>
        <v xml:space="preserve">     L00016 - A BUHLER SA CURTUME</v>
      </c>
      <c r="AJ2878" t="str">
        <f t="shared" si="760"/>
        <v xml:space="preserve">     90 - SALES</v>
      </c>
      <c r="AK2878" t="str">
        <f t="shared" si="761"/>
        <v/>
      </c>
      <c r="AL2878">
        <f t="shared" si="762"/>
        <v>6</v>
      </c>
      <c r="AM2878" t="str">
        <f t="shared" si="763"/>
        <v>2025 6</v>
      </c>
      <c r="AN2878" t="str">
        <f t="shared" si="764"/>
        <v xml:space="preserve">A </v>
      </c>
    </row>
    <row r="2879" spans="1:40" x14ac:dyDescent="0.35">
      <c r="A2879">
        <v>83430</v>
      </c>
      <c r="B2879" t="s">
        <v>274</v>
      </c>
      <c r="C2879" s="31">
        <v>45877</v>
      </c>
      <c r="D2879" t="s">
        <v>373</v>
      </c>
      <c r="E2879" t="s">
        <v>374</v>
      </c>
      <c r="F2879" t="s">
        <v>638</v>
      </c>
      <c r="G2879" t="s">
        <v>639</v>
      </c>
      <c r="H2879" t="s">
        <v>949</v>
      </c>
      <c r="I2879" t="s">
        <v>950</v>
      </c>
      <c r="J2879">
        <v>120</v>
      </c>
      <c r="K2879">
        <v>2118.12</v>
      </c>
      <c r="L2879">
        <v>1179.1417899999999</v>
      </c>
      <c r="M2879">
        <v>426.6</v>
      </c>
      <c r="N2879">
        <v>17.651</v>
      </c>
      <c r="O2879" s="32">
        <f t="shared" si="748"/>
        <v>1691.52</v>
      </c>
      <c r="P2879" s="32">
        <f t="shared" si="749"/>
        <v>512.37821000000008</v>
      </c>
      <c r="Q2879">
        <v>750543</v>
      </c>
      <c r="R2879" t="s">
        <v>312</v>
      </c>
      <c r="S2879" t="s">
        <v>457</v>
      </c>
      <c r="T2879" t="str">
        <f t="shared" si="750"/>
        <v>VEN</v>
      </c>
      <c r="U2879" t="s">
        <v>437</v>
      </c>
      <c r="V2879" s="33">
        <f t="shared" si="751"/>
        <v>2118.12</v>
      </c>
      <c r="W2879">
        <f t="shared" si="752"/>
        <v>120</v>
      </c>
      <c r="X2879" s="33">
        <f t="shared" si="753"/>
        <v>1691.52</v>
      </c>
      <c r="Y2879" s="33">
        <f t="shared" si="754"/>
        <v>426.6</v>
      </c>
      <c r="Z2879" s="45">
        <f t="shared" si="755"/>
        <v>0.23057154929843451</v>
      </c>
      <c r="AA2879" s="33">
        <f t="shared" si="756"/>
        <v>488.37821000000008</v>
      </c>
      <c r="AB2879" s="45">
        <f t="shared" si="757"/>
        <v>0.28872151083049569</v>
      </c>
      <c r="AC2879" s="33">
        <f>IFERROR($X2879/VLOOKUP(CONCATENATE("USD",C2879),[1]GEINDICE!AR$1:AS$65536,2,0),"")</f>
        <v>311.77793342426361</v>
      </c>
      <c r="AD2879" s="33">
        <f>IFERROR($AA2879/VLOOKUP(CONCATENATE("USD",C2879),[1]GEINDICE!AR$1:AS$65536,2,0),"")</f>
        <v>90.01699598186309</v>
      </c>
      <c r="AE2879" s="33">
        <f>IFERROR($X2879/VLOOKUP(CONCATENATE("EUR",C2879),[1]GEINDICE!AR$1:AS$65536,2,0),"")</f>
        <v>267.39171672462851</v>
      </c>
      <c r="AF2879" s="33">
        <f>IFERROR($AA2879/VLOOKUP(CONCATENATE("EUR",C2879),[1]GEINDICE!AR$1:AS$65536,2,0),"")</f>
        <v>77.201740436294656</v>
      </c>
      <c r="AG2879" s="48" t="str">
        <f>VLOOKUP(E2879,[1]Apresentação!AW$1:AX$65536,2,0)</f>
        <v xml:space="preserve">                    2 - LEATHER AUXILIARIES</v>
      </c>
      <c r="AH2879" s="48" t="str">
        <f t="shared" si="758"/>
        <v xml:space="preserve">         5201000997 - SINCAL MSB BR</v>
      </c>
      <c r="AI2879" s="49" t="str">
        <f t="shared" si="759"/>
        <v xml:space="preserve">     L00032 - PARTNER INDUSTRIA E COMERCIO DE COUROS LTDA</v>
      </c>
      <c r="AJ2879" t="str">
        <f t="shared" si="760"/>
        <v xml:space="preserve">     90 - SALES</v>
      </c>
      <c r="AK2879" t="str">
        <f t="shared" si="761"/>
        <v/>
      </c>
      <c r="AL2879">
        <f t="shared" si="762"/>
        <v>8</v>
      </c>
      <c r="AM2879" t="str">
        <f t="shared" si="763"/>
        <v>2025 8</v>
      </c>
      <c r="AN2879" t="str">
        <f t="shared" si="764"/>
        <v xml:space="preserve">PARTNER </v>
      </c>
    </row>
    <row r="2880" spans="1:40" x14ac:dyDescent="0.35">
      <c r="A2880">
        <v>84139</v>
      </c>
      <c r="B2880" t="s">
        <v>274</v>
      </c>
      <c r="C2880" s="31">
        <v>45937</v>
      </c>
      <c r="D2880" t="s">
        <v>373</v>
      </c>
      <c r="E2880" t="s">
        <v>374</v>
      </c>
      <c r="F2880" t="s">
        <v>458</v>
      </c>
      <c r="G2880" t="s">
        <v>459</v>
      </c>
      <c r="H2880" t="s">
        <v>949</v>
      </c>
      <c r="I2880" t="s">
        <v>950</v>
      </c>
      <c r="J2880">
        <v>1000</v>
      </c>
      <c r="K2880">
        <v>17085.55</v>
      </c>
      <c r="L2880">
        <v>9756.5840399999997</v>
      </c>
      <c r="M2880">
        <v>3441.05</v>
      </c>
      <c r="N2880">
        <v>17.085549999999998</v>
      </c>
      <c r="O2880" s="32">
        <f t="shared" si="748"/>
        <v>13644.5</v>
      </c>
      <c r="P2880" s="32">
        <f t="shared" si="749"/>
        <v>3887.9159600000003</v>
      </c>
      <c r="Q2880">
        <v>763490</v>
      </c>
      <c r="R2880" t="s">
        <v>312</v>
      </c>
      <c r="S2880" t="s">
        <v>457</v>
      </c>
      <c r="T2880" t="str">
        <f t="shared" si="750"/>
        <v>VEN</v>
      </c>
      <c r="U2880" t="s">
        <v>437</v>
      </c>
      <c r="V2880" s="33">
        <f t="shared" si="751"/>
        <v>17085.55</v>
      </c>
      <c r="W2880">
        <f t="shared" si="752"/>
        <v>1000</v>
      </c>
      <c r="X2880" s="33">
        <f t="shared" si="753"/>
        <v>13644.5</v>
      </c>
      <c r="Y2880" s="33">
        <f t="shared" si="754"/>
        <v>3441.05</v>
      </c>
      <c r="Z2880" s="45">
        <f t="shared" si="755"/>
        <v>0.2158499995610326</v>
      </c>
      <c r="AA2880" s="33">
        <f t="shared" si="756"/>
        <v>3687.9159600000003</v>
      </c>
      <c r="AB2880" s="45">
        <f t="shared" si="757"/>
        <v>0.27028589981311152</v>
      </c>
      <c r="AC2880" s="33">
        <f>IFERROR($X2880/VLOOKUP(CONCATENATE("USD",C2880),[1]GEINDICE!AR$1:AS$65536,2,0),"")</f>
        <v>2556.9214624365195</v>
      </c>
      <c r="AD2880" s="33">
        <f>IFERROR($AA2880/VLOOKUP(CONCATENATE("USD",C2880),[1]GEINDICE!AR$1:AS$65536,2,0),"")</f>
        <v>691.09981822611167</v>
      </c>
      <c r="AE2880" s="33">
        <f>IFERROR($X2880/VLOOKUP(CONCATENATE("EUR",C2880),[1]GEINDICE!AR$1:AS$65536,2,0),"")</f>
        <v>2190.0932569300653</v>
      </c>
      <c r="AF2880" s="33">
        <f>IFERROR($AA2880/VLOOKUP(CONCATENATE("EUR",C2880),[1]GEINDICE!AR$1:AS$65536,2,0),"")</f>
        <v>591.95132662397077</v>
      </c>
      <c r="AG2880" s="48" t="str">
        <f>VLOOKUP(E2880,[1]Apresentação!AW$1:AX$65536,2,0)</f>
        <v xml:space="preserve">                    2 - LEATHER AUXILIARIES</v>
      </c>
      <c r="AH2880" s="48" t="str">
        <f t="shared" si="758"/>
        <v xml:space="preserve">         5201000997 - SINCAL MSB BR</v>
      </c>
      <c r="AI2880" s="49" t="str">
        <f t="shared" si="759"/>
        <v xml:space="preserve">     L00052 - CURTUME RUSAN LTDA</v>
      </c>
      <c r="AJ2880" t="str">
        <f t="shared" si="760"/>
        <v xml:space="preserve">     90 - SALES</v>
      </c>
      <c r="AK2880" t="str">
        <f t="shared" si="761"/>
        <v/>
      </c>
      <c r="AL2880">
        <f t="shared" si="762"/>
        <v>10</v>
      </c>
      <c r="AM2880" t="str">
        <f t="shared" si="763"/>
        <v>2025 10</v>
      </c>
      <c r="AN2880" t="str">
        <f t="shared" si="764"/>
        <v xml:space="preserve">CURTUME </v>
      </c>
    </row>
    <row r="2881" spans="1:40" x14ac:dyDescent="0.35">
      <c r="A2881">
        <v>84141</v>
      </c>
      <c r="B2881" t="s">
        <v>274</v>
      </c>
      <c r="C2881" s="31">
        <v>45937</v>
      </c>
      <c r="D2881" t="s">
        <v>373</v>
      </c>
      <c r="E2881" t="s">
        <v>374</v>
      </c>
      <c r="F2881" t="s">
        <v>640</v>
      </c>
      <c r="G2881" t="s">
        <v>641</v>
      </c>
      <c r="H2881" t="s">
        <v>949</v>
      </c>
      <c r="I2881" t="s">
        <v>950</v>
      </c>
      <c r="J2881">
        <v>120</v>
      </c>
      <c r="K2881">
        <v>2118.12</v>
      </c>
      <c r="L2881">
        <v>1170.79009</v>
      </c>
      <c r="M2881">
        <v>426.6</v>
      </c>
      <c r="N2881">
        <v>17.651</v>
      </c>
      <c r="O2881" s="32">
        <f t="shared" si="748"/>
        <v>1691.52</v>
      </c>
      <c r="P2881" s="32">
        <f t="shared" si="749"/>
        <v>520.72991000000002</v>
      </c>
      <c r="Q2881">
        <v>763496</v>
      </c>
      <c r="R2881" t="s">
        <v>312</v>
      </c>
      <c r="S2881" t="s">
        <v>457</v>
      </c>
      <c r="T2881" t="str">
        <f t="shared" si="750"/>
        <v>VEN</v>
      </c>
      <c r="U2881" t="s">
        <v>437</v>
      </c>
      <c r="V2881" s="33">
        <f t="shared" si="751"/>
        <v>2118.12</v>
      </c>
      <c r="W2881">
        <f t="shared" si="752"/>
        <v>120</v>
      </c>
      <c r="X2881" s="33">
        <f t="shared" si="753"/>
        <v>1691.52</v>
      </c>
      <c r="Y2881" s="33">
        <f t="shared" si="754"/>
        <v>426.6</v>
      </c>
      <c r="Z2881" s="45">
        <f t="shared" si="755"/>
        <v>0.234514527033407</v>
      </c>
      <c r="AA2881" s="33">
        <f t="shared" si="756"/>
        <v>496.72991000000002</v>
      </c>
      <c r="AB2881" s="45">
        <f t="shared" si="757"/>
        <v>0.29365890441732878</v>
      </c>
      <c r="AC2881" s="33">
        <f>IFERROR($X2881/VLOOKUP(CONCATENATE("USD",C2881),[1]GEINDICE!AR$1:AS$65536,2,0),"")</f>
        <v>316.98367782920747</v>
      </c>
      <c r="AD2881" s="33">
        <f>IFERROR($AA2881/VLOOKUP(CONCATENATE("USD",C2881),[1]GEINDICE!AR$1:AS$65536,2,0),"")</f>
        <v>93.085079549500591</v>
      </c>
      <c r="AE2881" s="33">
        <f>IFERROR($X2881/VLOOKUP(CONCATENATE("EUR",C2881),[1]GEINDICE!AR$1:AS$65536,2,0),"")</f>
        <v>271.50768045456732</v>
      </c>
      <c r="AF2881" s="33">
        <f>IFERROR($AA2881/VLOOKUP(CONCATENATE("EUR",C2881),[1]GEINDICE!AR$1:AS$65536,2,0),"")</f>
        <v>79.730647983178443</v>
      </c>
      <c r="AG2881" s="48" t="str">
        <f>VLOOKUP(E2881,[1]Apresentação!AW$1:AX$65536,2,0)</f>
        <v xml:space="preserve">                    2 - LEATHER AUXILIARIES</v>
      </c>
      <c r="AH2881" s="48" t="str">
        <f t="shared" si="758"/>
        <v xml:space="preserve">         5201000997 - SINCAL MSB BR</v>
      </c>
      <c r="AI2881" s="49" t="str">
        <f t="shared" si="759"/>
        <v xml:space="preserve">     L00079 - BABY LEATHER IND E COM DE COUROS LTDA</v>
      </c>
      <c r="AJ2881" t="str">
        <f t="shared" si="760"/>
        <v xml:space="preserve">     90 - SALES</v>
      </c>
      <c r="AK2881" t="str">
        <f t="shared" si="761"/>
        <v/>
      </c>
      <c r="AL2881">
        <f t="shared" si="762"/>
        <v>10</v>
      </c>
      <c r="AM2881" t="str">
        <f t="shared" si="763"/>
        <v>2025 10</v>
      </c>
      <c r="AN2881" t="str">
        <f t="shared" si="764"/>
        <v xml:space="preserve">BABY </v>
      </c>
    </row>
    <row r="2882" spans="1:40" x14ac:dyDescent="0.35">
      <c r="A2882">
        <v>83568</v>
      </c>
      <c r="B2882" t="s">
        <v>274</v>
      </c>
      <c r="C2882" s="31">
        <v>45889</v>
      </c>
      <c r="D2882" t="s">
        <v>373</v>
      </c>
      <c r="E2882" t="s">
        <v>374</v>
      </c>
      <c r="F2882" t="s">
        <v>447</v>
      </c>
      <c r="G2882" t="s">
        <v>448</v>
      </c>
      <c r="H2882" t="s">
        <v>949</v>
      </c>
      <c r="I2882" t="s">
        <v>950</v>
      </c>
      <c r="J2882">
        <v>240</v>
      </c>
      <c r="K2882">
        <v>3784.32</v>
      </c>
      <c r="L2882">
        <v>2358.2835700000001</v>
      </c>
      <c r="M2882">
        <v>762.17</v>
      </c>
      <c r="N2882">
        <v>15.768000000000001</v>
      </c>
      <c r="O2882" s="32">
        <f t="shared" si="748"/>
        <v>3022.15</v>
      </c>
      <c r="P2882" s="32">
        <f t="shared" si="749"/>
        <v>663.86643000000004</v>
      </c>
      <c r="Q2882">
        <v>758602</v>
      </c>
      <c r="R2882" t="s">
        <v>312</v>
      </c>
      <c r="S2882" t="s">
        <v>457</v>
      </c>
      <c r="T2882" t="str">
        <f t="shared" si="750"/>
        <v>VEN</v>
      </c>
      <c r="U2882" t="s">
        <v>437</v>
      </c>
      <c r="V2882" s="33">
        <f t="shared" si="751"/>
        <v>3784.32</v>
      </c>
      <c r="W2882">
        <f t="shared" si="752"/>
        <v>240</v>
      </c>
      <c r="X2882" s="33">
        <f t="shared" si="753"/>
        <v>3022.15</v>
      </c>
      <c r="Y2882" s="33">
        <f t="shared" si="754"/>
        <v>762.17</v>
      </c>
      <c r="Z2882" s="45">
        <f t="shared" si="755"/>
        <v>0.16274163654236429</v>
      </c>
      <c r="AA2882" s="33">
        <f t="shared" si="756"/>
        <v>615.86643000000004</v>
      </c>
      <c r="AB2882" s="45">
        <f t="shared" si="757"/>
        <v>0.2037842032989759</v>
      </c>
      <c r="AC2882" s="33">
        <f>IFERROR($X2882/VLOOKUP(CONCATENATE("USD",C2882),[1]GEINDICE!AR$1:AS$65536,2,0),"")</f>
        <v>552.23294229433907</v>
      </c>
      <c r="AD2882" s="33">
        <f>IFERROR($AA2882/VLOOKUP(CONCATENATE("USD",C2882),[1]GEINDICE!AR$1:AS$65536,2,0),"")</f>
        <v>112.53635018090122</v>
      </c>
      <c r="AE2882" s="33">
        <f>IFERROR($X2882/VLOOKUP(CONCATENATE("EUR",C2882),[1]GEINDICE!AR$1:AS$65536,2,0),"")</f>
        <v>474.06274509803922</v>
      </c>
      <c r="AF2882" s="33">
        <f>IFERROR($AA2882/VLOOKUP(CONCATENATE("EUR",C2882),[1]GEINDICE!AR$1:AS$65536,2,0),"")</f>
        <v>96.606498823529421</v>
      </c>
      <c r="AG2882" s="48" t="str">
        <f>VLOOKUP(E2882,[1]Apresentação!AW$1:AX$65536,2,0)</f>
        <v xml:space="preserve">                    2 - LEATHER AUXILIARIES</v>
      </c>
      <c r="AH2882" s="48" t="str">
        <f t="shared" si="758"/>
        <v xml:space="preserve">         5201000997 - SINCAL MSB BR</v>
      </c>
      <c r="AI2882" s="49" t="str">
        <f t="shared" si="759"/>
        <v xml:space="preserve">     L00016 - A BUHLER SA CURTUME</v>
      </c>
      <c r="AJ2882" t="str">
        <f t="shared" si="760"/>
        <v xml:space="preserve">     90 - SALES</v>
      </c>
      <c r="AK2882" t="str">
        <f t="shared" si="761"/>
        <v/>
      </c>
      <c r="AL2882">
        <f t="shared" si="762"/>
        <v>8</v>
      </c>
      <c r="AM2882" t="str">
        <f t="shared" si="763"/>
        <v>2025 8</v>
      </c>
      <c r="AN2882" t="str">
        <f t="shared" si="764"/>
        <v xml:space="preserve">A </v>
      </c>
    </row>
    <row r="2883" spans="1:40" x14ac:dyDescent="0.35">
      <c r="A2883">
        <v>83569</v>
      </c>
      <c r="B2883" t="s">
        <v>274</v>
      </c>
      <c r="C2883" s="31">
        <v>45889</v>
      </c>
      <c r="D2883" t="s">
        <v>373</v>
      </c>
      <c r="E2883" t="s">
        <v>374</v>
      </c>
      <c r="F2883" t="s">
        <v>458</v>
      </c>
      <c r="G2883" t="s">
        <v>459</v>
      </c>
      <c r="H2883" t="s">
        <v>949</v>
      </c>
      <c r="I2883" t="s">
        <v>950</v>
      </c>
      <c r="J2883">
        <v>1000</v>
      </c>
      <c r="K2883">
        <v>15922.36</v>
      </c>
      <c r="L2883">
        <v>9826.1815399999996</v>
      </c>
      <c r="M2883">
        <v>3206.78</v>
      </c>
      <c r="N2883">
        <v>15.922359999999999</v>
      </c>
      <c r="O2883" s="32">
        <f t="shared" si="748"/>
        <v>12715.58</v>
      </c>
      <c r="P2883" s="32">
        <f t="shared" si="749"/>
        <v>2889.3984600000003</v>
      </c>
      <c r="Q2883">
        <v>758609</v>
      </c>
      <c r="R2883" t="s">
        <v>312</v>
      </c>
      <c r="S2883" t="s">
        <v>457</v>
      </c>
      <c r="T2883" t="str">
        <f t="shared" si="750"/>
        <v>VEN</v>
      </c>
      <c r="U2883" t="s">
        <v>437</v>
      </c>
      <c r="V2883" s="33">
        <f t="shared" si="751"/>
        <v>15922.36</v>
      </c>
      <c r="W2883">
        <f t="shared" si="752"/>
        <v>1000</v>
      </c>
      <c r="X2883" s="33">
        <f t="shared" si="753"/>
        <v>12715.58</v>
      </c>
      <c r="Y2883" s="33">
        <f t="shared" si="754"/>
        <v>3206.78</v>
      </c>
      <c r="Z2883" s="45">
        <f t="shared" si="755"/>
        <v>0.16890702508924557</v>
      </c>
      <c r="AA2883" s="33">
        <f t="shared" si="756"/>
        <v>2689.3984600000003</v>
      </c>
      <c r="AB2883" s="45">
        <f t="shared" si="757"/>
        <v>0.21150419092168823</v>
      </c>
      <c r="AC2883" s="33">
        <f>IFERROR($X2883/VLOOKUP(CONCATENATE("USD",C2883),[1]GEINDICE!AR$1:AS$65536,2,0),"")</f>
        <v>2323.4988853561381</v>
      </c>
      <c r="AD2883" s="33">
        <f>IFERROR($AA2883/VLOOKUP(CONCATENATE("USD",C2883),[1]GEINDICE!AR$1:AS$65536,2,0),"")</f>
        <v>491.42975185469436</v>
      </c>
      <c r="AE2883" s="33">
        <f>IFERROR($X2883/VLOOKUP(CONCATENATE("EUR",C2883),[1]GEINDICE!AR$1:AS$65536,2,0),"")</f>
        <v>1994.6007843137254</v>
      </c>
      <c r="AF2883" s="33">
        <f>IFERROR($AA2883/VLOOKUP(CONCATENATE("EUR",C2883),[1]GEINDICE!AR$1:AS$65536,2,0),"")</f>
        <v>421.86642509803926</v>
      </c>
      <c r="AG2883" s="48" t="str">
        <f>VLOOKUP(E2883,[1]Apresentação!AW$1:AX$65536,2,0)</f>
        <v xml:space="preserve">                    2 - LEATHER AUXILIARIES</v>
      </c>
      <c r="AH2883" s="48" t="str">
        <f t="shared" si="758"/>
        <v xml:space="preserve">         5201000997 - SINCAL MSB BR</v>
      </c>
      <c r="AI2883" s="49" t="str">
        <f t="shared" si="759"/>
        <v xml:space="preserve">     L00052 - CURTUME RUSAN LTDA</v>
      </c>
      <c r="AJ2883" t="str">
        <f t="shared" si="760"/>
        <v xml:space="preserve">     90 - SALES</v>
      </c>
      <c r="AK2883" t="str">
        <f t="shared" si="761"/>
        <v/>
      </c>
      <c r="AL2883">
        <f t="shared" si="762"/>
        <v>8</v>
      </c>
      <c r="AM2883" t="str">
        <f t="shared" si="763"/>
        <v>2025 8</v>
      </c>
      <c r="AN2883" t="str">
        <f t="shared" si="764"/>
        <v xml:space="preserve">CURTUME </v>
      </c>
    </row>
    <row r="2884" spans="1:40" x14ac:dyDescent="0.35">
      <c r="A2884">
        <v>84391</v>
      </c>
      <c r="B2884" t="s">
        <v>274</v>
      </c>
      <c r="C2884" s="31">
        <v>45958</v>
      </c>
      <c r="D2884" t="s">
        <v>373</v>
      </c>
      <c r="E2884" t="s">
        <v>374</v>
      </c>
      <c r="F2884" t="s">
        <v>447</v>
      </c>
      <c r="G2884" t="s">
        <v>448</v>
      </c>
      <c r="H2884" t="s">
        <v>949</v>
      </c>
      <c r="I2884" t="s">
        <v>950</v>
      </c>
      <c r="J2884">
        <v>240</v>
      </c>
      <c r="K2884">
        <v>3784.32</v>
      </c>
      <c r="L2884">
        <v>2341.5801700000002</v>
      </c>
      <c r="M2884">
        <v>762.17</v>
      </c>
      <c r="N2884">
        <v>15.768000000000001</v>
      </c>
      <c r="O2884" s="32">
        <f t="shared" ref="O2884:O2947" si="765">$K2884-$Y2884</f>
        <v>3022.15</v>
      </c>
      <c r="P2884" s="32">
        <f t="shared" ref="P2884:P2947" si="766">($O2884-$L2884)</f>
        <v>680.56982999999991</v>
      </c>
      <c r="Q2884">
        <v>765422</v>
      </c>
      <c r="R2884" t="s">
        <v>312</v>
      </c>
      <c r="S2884" t="s">
        <v>457</v>
      </c>
      <c r="T2884" t="str">
        <f t="shared" ref="T2884:T2947" si="767">MID($U2884,1,3)</f>
        <v>VEN</v>
      </c>
      <c r="U2884" t="s">
        <v>437</v>
      </c>
      <c r="V2884" s="33">
        <f t="shared" ref="V2884:V2947" si="768">IF($T2884="DEV",-$K2884,$K2884)</f>
        <v>3784.32</v>
      </c>
      <c r="W2884">
        <f t="shared" ref="W2884:W2947" si="769">IF($T2884="DEV",-$J2884,$J2884)</f>
        <v>240</v>
      </c>
      <c r="X2884" s="33">
        <f t="shared" ref="X2884:X2947" si="770">$V2884-$Y2884</f>
        <v>3022.15</v>
      </c>
      <c r="Y2884" s="33">
        <f t="shared" ref="Y2884:Y2947" si="771">IF(A2884=59876,M2884,IF(A2884=59868,M2884,IF(R2884="6111",((K2884*0.12)+M2884),IF(T2884="DEV",-M2884,M2884))))</f>
        <v>762.17</v>
      </c>
      <c r="Z2884" s="45">
        <f t="shared" ref="Z2884:Z2947" si="772">IFERROR($AA2884/$V2884,0)</f>
        <v>0.16715548103754435</v>
      </c>
      <c r="AA2884" s="33">
        <f t="shared" ref="AA2884:AA2947" si="773">IF(VLOOKUP(AL2884,AR:AS,2,0)="sim",IF($T2884="DEV",($X2884-$L2884),$P2884)-(0.2*W2884),IF(VLOOKUP(AL2884,AR:AS,2,0)="OK",IF($T2884="DEV",($X2884-$L2884),$P2884)-(0.2*W2884),IF($T2884="DEV",($X2884-$L2884),$P2884)))</f>
        <v>632.56982999999991</v>
      </c>
      <c r="AB2884" s="45">
        <f t="shared" ref="AB2884:AB2947" si="774">IFERROR($AA2884/$X2884,0)</f>
        <v>0.20931119567195536</v>
      </c>
      <c r="AC2884" s="33">
        <f>IFERROR($X2884/VLOOKUP(CONCATENATE("USD",C2884),[1]GEINDICE!AR$1:AS$65536,2,0),"")</f>
        <v>562.88880610914509</v>
      </c>
      <c r="AD2884" s="33">
        <f>IFERROR($AA2884/VLOOKUP(CONCATENATE("USD",C2884),[1]GEINDICE!AR$1:AS$65536,2,0),"")</f>
        <v>117.81892903706459</v>
      </c>
      <c r="AE2884" s="33">
        <f>IFERROR($X2884/VLOOKUP(CONCATENATE("EUR",C2884),[1]GEINDICE!AR$1:AS$65536,2,0),"")</f>
        <v>482.74843058639362</v>
      </c>
      <c r="AF2884" s="33">
        <f>IFERROR($AA2884/VLOOKUP(CONCATENATE("EUR",C2884),[1]GEINDICE!AR$1:AS$65536,2,0),"")</f>
        <v>101.04465121479799</v>
      </c>
      <c r="AG2884" s="48" t="str">
        <f>VLOOKUP(E2884,[1]Apresentação!AW$1:AX$65536,2,0)</f>
        <v xml:space="preserve">                    2 - LEATHER AUXILIARIES</v>
      </c>
      <c r="AH2884" s="48" t="str">
        <f t="shared" ref="AH2884:AH2947" si="775">CONCATENATE("         ",H2884," - ",I2884)</f>
        <v xml:space="preserve">         5201000997 - SINCAL MSB BR</v>
      </c>
      <c r="AI2884" s="49" t="str">
        <f t="shared" ref="AI2884:AI2947" si="776">CONCATENATE("     ",F2884," - ",G2884)</f>
        <v xml:space="preserve">     L00016 - A BUHLER SA CURTUME</v>
      </c>
      <c r="AJ2884" t="str">
        <f t="shared" ref="AJ2884:AJ2947" si="777">IF(RIGHT(I2884,2)="BR","     90 - SALES","     93 - RESALES")</f>
        <v xml:space="preserve">     90 - SALES</v>
      </c>
      <c r="AK2884" t="str">
        <f t="shared" ref="AK2884:AK2947" si="778">IF(R2884="3201","EXP",IF(R2884="7101","EXP",""))</f>
        <v/>
      </c>
      <c r="AL2884">
        <f t="shared" ref="AL2884:AL2947" si="779">VLOOKUP(MONTH(C2884),AQ:AR,2,0)</f>
        <v>10</v>
      </c>
      <c r="AM2884" t="str">
        <f t="shared" ref="AM2884:AM2947" si="780">CONCATENATE(YEAR(C2884)," ",MONTH(C2884))</f>
        <v>2025 10</v>
      </c>
      <c r="AN2884" t="str">
        <f t="shared" ref="AN2884:AN2947" si="781">MID(G2884,1,SEARCH(" ",G2884,1))</f>
        <v xml:space="preserve">A </v>
      </c>
    </row>
    <row r="2885" spans="1:40" x14ac:dyDescent="0.35">
      <c r="A2885">
        <v>84392</v>
      </c>
      <c r="B2885" t="s">
        <v>274</v>
      </c>
      <c r="C2885" s="31">
        <v>45958</v>
      </c>
      <c r="D2885" t="s">
        <v>373</v>
      </c>
      <c r="E2885" t="s">
        <v>374</v>
      </c>
      <c r="F2885" t="s">
        <v>427</v>
      </c>
      <c r="G2885" t="s">
        <v>428</v>
      </c>
      <c r="H2885" t="s">
        <v>949</v>
      </c>
      <c r="I2885" t="s">
        <v>950</v>
      </c>
      <c r="J2885">
        <v>120</v>
      </c>
      <c r="K2885">
        <v>2359.15</v>
      </c>
      <c r="L2885">
        <v>1170.79009</v>
      </c>
      <c r="M2885">
        <v>475.13</v>
      </c>
      <c r="N2885">
        <v>19.659559999999999</v>
      </c>
      <c r="O2885" s="32">
        <f t="shared" si="765"/>
        <v>1884.02</v>
      </c>
      <c r="P2885" s="32">
        <f t="shared" si="766"/>
        <v>713.22991000000002</v>
      </c>
      <c r="Q2885">
        <v>765424</v>
      </c>
      <c r="R2885" t="s">
        <v>312</v>
      </c>
      <c r="S2885" t="s">
        <v>457</v>
      </c>
      <c r="T2885" t="str">
        <f t="shared" si="767"/>
        <v>VEN</v>
      </c>
      <c r="U2885" t="s">
        <v>437</v>
      </c>
      <c r="V2885" s="33">
        <f t="shared" si="768"/>
        <v>2359.15</v>
      </c>
      <c r="W2885">
        <f t="shared" si="769"/>
        <v>120</v>
      </c>
      <c r="X2885" s="33">
        <f t="shared" si="770"/>
        <v>1884.02</v>
      </c>
      <c r="Y2885" s="33">
        <f t="shared" si="771"/>
        <v>475.13</v>
      </c>
      <c r="Z2885" s="45">
        <f t="shared" si="772"/>
        <v>0.29215179619778309</v>
      </c>
      <c r="AA2885" s="33">
        <f t="shared" si="773"/>
        <v>689.22991000000002</v>
      </c>
      <c r="AB2885" s="45">
        <f t="shared" si="774"/>
        <v>0.36582940202333308</v>
      </c>
      <c r="AC2885" s="33">
        <f>IFERROR($X2885/VLOOKUP(CONCATENATE("USD",C2885),[1]GEINDICE!AR$1:AS$65536,2,0),"")</f>
        <v>350.90705904265224</v>
      </c>
      <c r="AD2885" s="33">
        <f>IFERROR($AA2885/VLOOKUP(CONCATENATE("USD",C2885),[1]GEINDICE!AR$1:AS$65536,2,0),"")</f>
        <v>128.37211957533989</v>
      </c>
      <c r="AE2885" s="33">
        <f>IFERROR($X2885/VLOOKUP(CONCATENATE("EUR",C2885),[1]GEINDICE!AR$1:AS$65536,2,0),"")</f>
        <v>300.94723895021008</v>
      </c>
      <c r="AF2885" s="33">
        <f>IFERROR($AA2885/VLOOKUP(CONCATENATE("EUR",C2885),[1]GEINDICE!AR$1:AS$65536,2,0),"")</f>
        <v>110.09534846572848</v>
      </c>
      <c r="AG2885" s="48" t="str">
        <f>VLOOKUP(E2885,[1]Apresentação!AW$1:AX$65536,2,0)</f>
        <v xml:space="preserve">                    2 - LEATHER AUXILIARIES</v>
      </c>
      <c r="AH2885" s="48" t="str">
        <f t="shared" si="775"/>
        <v xml:space="preserve">         5201000997 - SINCAL MSB BR</v>
      </c>
      <c r="AI2885" s="49" t="str">
        <f t="shared" si="776"/>
        <v xml:space="preserve">     L00258 - CORTUME KRUMENAUER SA</v>
      </c>
      <c r="AJ2885" t="str">
        <f t="shared" si="777"/>
        <v xml:space="preserve">     90 - SALES</v>
      </c>
      <c r="AK2885" t="str">
        <f t="shared" si="778"/>
        <v/>
      </c>
      <c r="AL2885">
        <f t="shared" si="779"/>
        <v>10</v>
      </c>
      <c r="AM2885" t="str">
        <f t="shared" si="780"/>
        <v>2025 10</v>
      </c>
      <c r="AN2885" t="str">
        <f t="shared" si="781"/>
        <v xml:space="preserve">CORTUME </v>
      </c>
    </row>
    <row r="2886" spans="1:40" x14ac:dyDescent="0.35">
      <c r="A2886">
        <v>84542</v>
      </c>
      <c r="B2886" t="s">
        <v>274</v>
      </c>
      <c r="C2886" s="31">
        <v>45967</v>
      </c>
      <c r="D2886" t="s">
        <v>373</v>
      </c>
      <c r="E2886" t="s">
        <v>374</v>
      </c>
      <c r="F2886" t="s">
        <v>462</v>
      </c>
      <c r="G2886" t="s">
        <v>463</v>
      </c>
      <c r="H2886" t="s">
        <v>949</v>
      </c>
      <c r="I2886" t="s">
        <v>950</v>
      </c>
      <c r="J2886">
        <v>960</v>
      </c>
      <c r="K2886">
        <v>18480</v>
      </c>
      <c r="L2886">
        <v>9366.3206800000007</v>
      </c>
      <c r="M2886">
        <v>3721.89</v>
      </c>
      <c r="N2886">
        <v>19.25</v>
      </c>
      <c r="O2886" s="32">
        <f t="shared" si="765"/>
        <v>14758.11</v>
      </c>
      <c r="P2886" s="32">
        <f t="shared" si="766"/>
        <v>5391.7893199999999</v>
      </c>
      <c r="Q2886">
        <v>766444</v>
      </c>
      <c r="R2886" t="s">
        <v>312</v>
      </c>
      <c r="S2886" t="s">
        <v>457</v>
      </c>
      <c r="T2886" t="str">
        <f t="shared" si="767"/>
        <v>VEN</v>
      </c>
      <c r="U2886" t="s">
        <v>437</v>
      </c>
      <c r="V2886" s="33">
        <f t="shared" si="768"/>
        <v>18480</v>
      </c>
      <c r="W2886">
        <f t="shared" si="769"/>
        <v>960</v>
      </c>
      <c r="X2886" s="33">
        <f t="shared" si="770"/>
        <v>14758.11</v>
      </c>
      <c r="Y2886" s="33">
        <f t="shared" si="771"/>
        <v>3721.89</v>
      </c>
      <c r="Z2886" s="45">
        <f t="shared" si="772"/>
        <v>0.28137388095238097</v>
      </c>
      <c r="AA2886" s="33">
        <f t="shared" si="773"/>
        <v>5199.7893199999999</v>
      </c>
      <c r="AB2886" s="45">
        <f t="shared" si="774"/>
        <v>0.35233436530829487</v>
      </c>
      <c r="AC2886" s="33" t="str">
        <f>IFERROR($X2886/VLOOKUP(CONCATENATE("USD",C2886),[1]GEINDICE!AR$1:AS$65536,2,0),"")</f>
        <v/>
      </c>
      <c r="AD2886" s="33" t="str">
        <f>IFERROR($AA2886/VLOOKUP(CONCATENATE("USD",C2886),[1]GEINDICE!AR$1:AS$65536,2,0),"")</f>
        <v/>
      </c>
      <c r="AE2886" s="33" t="str">
        <f>IFERROR($X2886/VLOOKUP(CONCATENATE("EUR",C2886),[1]GEINDICE!AR$1:AS$65536,2,0),"")</f>
        <v/>
      </c>
      <c r="AF2886" s="33" t="str">
        <f>IFERROR($AA2886/VLOOKUP(CONCATENATE("EUR",C2886),[1]GEINDICE!AR$1:AS$65536,2,0),"")</f>
        <v/>
      </c>
      <c r="AG2886" s="48" t="str">
        <f>VLOOKUP(E2886,[1]Apresentação!AW$1:AX$65536,2,0)</f>
        <v xml:space="preserve">                    2 - LEATHER AUXILIARIES</v>
      </c>
      <c r="AH2886" s="48" t="str">
        <f t="shared" si="775"/>
        <v xml:space="preserve">         5201000997 - SINCAL MSB BR</v>
      </c>
      <c r="AI2886" s="49" t="str">
        <f t="shared" si="776"/>
        <v xml:space="preserve">     L00337 - AMCM IND COM IMP EXP E SERVS TECNICOS LTDA</v>
      </c>
      <c r="AJ2886" t="str">
        <f t="shared" si="777"/>
        <v xml:space="preserve">     90 - SALES</v>
      </c>
      <c r="AK2886" t="str">
        <f t="shared" si="778"/>
        <v/>
      </c>
      <c r="AL2886">
        <f t="shared" si="779"/>
        <v>11</v>
      </c>
      <c r="AM2886" t="str">
        <f t="shared" si="780"/>
        <v>2025 11</v>
      </c>
      <c r="AN2886" t="str">
        <f t="shared" si="781"/>
        <v xml:space="preserve">AMCM </v>
      </c>
    </row>
    <row r="2887" spans="1:40" x14ac:dyDescent="0.35">
      <c r="A2887">
        <v>84849</v>
      </c>
      <c r="B2887" t="s">
        <v>274</v>
      </c>
      <c r="C2887" s="31">
        <v>45989</v>
      </c>
      <c r="D2887" t="s">
        <v>373</v>
      </c>
      <c r="E2887" t="s">
        <v>374</v>
      </c>
      <c r="F2887" t="s">
        <v>732</v>
      </c>
      <c r="G2887" t="s">
        <v>733</v>
      </c>
      <c r="H2887" t="s">
        <v>949</v>
      </c>
      <c r="I2887" t="s">
        <v>950</v>
      </c>
      <c r="J2887">
        <v>120</v>
      </c>
      <c r="K2887">
        <v>2242.44</v>
      </c>
      <c r="L2887">
        <v>1170.83383</v>
      </c>
      <c r="M2887">
        <v>451.62</v>
      </c>
      <c r="N2887">
        <v>18.687000000000001</v>
      </c>
      <c r="O2887" s="32">
        <f t="shared" si="765"/>
        <v>1790.8200000000002</v>
      </c>
      <c r="P2887" s="32">
        <f t="shared" si="766"/>
        <v>619.98617000000013</v>
      </c>
      <c r="Q2887">
        <v>768638</v>
      </c>
      <c r="R2887" t="s">
        <v>312</v>
      </c>
      <c r="S2887" t="s">
        <v>457</v>
      </c>
      <c r="T2887" t="str">
        <f t="shared" si="767"/>
        <v>VEN</v>
      </c>
      <c r="U2887" t="s">
        <v>437</v>
      </c>
      <c r="V2887" s="33">
        <f t="shared" si="768"/>
        <v>2242.44</v>
      </c>
      <c r="W2887">
        <f t="shared" si="769"/>
        <v>120</v>
      </c>
      <c r="X2887" s="33">
        <f t="shared" si="770"/>
        <v>1790.8200000000002</v>
      </c>
      <c r="Y2887" s="33">
        <f t="shared" si="771"/>
        <v>451.62</v>
      </c>
      <c r="Z2887" s="45">
        <f t="shared" si="772"/>
        <v>0.26577574873798188</v>
      </c>
      <c r="AA2887" s="33">
        <f t="shared" si="773"/>
        <v>595.98617000000013</v>
      </c>
      <c r="AB2887" s="45">
        <f t="shared" si="774"/>
        <v>0.33280071140594814</v>
      </c>
      <c r="AC2887" s="33" t="str">
        <f>IFERROR($X2887/VLOOKUP(CONCATENATE("USD",C2887),[1]GEINDICE!AR$1:AS$65536,2,0),"")</f>
        <v/>
      </c>
      <c r="AD2887" s="33" t="str">
        <f>IFERROR($AA2887/VLOOKUP(CONCATENATE("USD",C2887),[1]GEINDICE!AR$1:AS$65536,2,0),"")</f>
        <v/>
      </c>
      <c r="AE2887" s="33" t="str">
        <f>IFERROR($X2887/VLOOKUP(CONCATENATE("EUR",C2887),[1]GEINDICE!AR$1:AS$65536,2,0),"")</f>
        <v/>
      </c>
      <c r="AF2887" s="33" t="str">
        <f>IFERROR($AA2887/VLOOKUP(CONCATENATE("EUR",C2887),[1]GEINDICE!AR$1:AS$65536,2,0),"")</f>
        <v/>
      </c>
      <c r="AG2887" s="48" t="str">
        <f>VLOOKUP(E2887,[1]Apresentação!AW$1:AX$65536,2,0)</f>
        <v xml:space="preserve">                    2 - LEATHER AUXILIARIES</v>
      </c>
      <c r="AH2887" s="48" t="str">
        <f t="shared" si="775"/>
        <v xml:space="preserve">         5201000997 - SINCAL MSB BR</v>
      </c>
      <c r="AI2887" s="49" t="str">
        <f t="shared" si="776"/>
        <v xml:space="preserve">     L00157 - COUROVALE INDUSTRIA DE COUROS LTDA</v>
      </c>
      <c r="AJ2887" t="str">
        <f t="shared" si="777"/>
        <v xml:space="preserve">     90 - SALES</v>
      </c>
      <c r="AK2887" t="str">
        <f t="shared" si="778"/>
        <v/>
      </c>
      <c r="AL2887">
        <f t="shared" si="779"/>
        <v>11</v>
      </c>
      <c r="AM2887" t="str">
        <f t="shared" si="780"/>
        <v>2025 11</v>
      </c>
      <c r="AN2887" t="str">
        <f t="shared" si="781"/>
        <v xml:space="preserve">COUROVALE </v>
      </c>
    </row>
    <row r="2888" spans="1:40" x14ac:dyDescent="0.35">
      <c r="A2888">
        <v>84745</v>
      </c>
      <c r="B2888" t="s">
        <v>274</v>
      </c>
      <c r="C2888" s="31">
        <v>45982</v>
      </c>
      <c r="D2888" t="s">
        <v>373</v>
      </c>
      <c r="E2888" t="s">
        <v>374</v>
      </c>
      <c r="F2888" t="s">
        <v>638</v>
      </c>
      <c r="G2888" t="s">
        <v>639</v>
      </c>
      <c r="H2888" t="s">
        <v>949</v>
      </c>
      <c r="I2888" t="s">
        <v>950</v>
      </c>
      <c r="J2888">
        <v>120</v>
      </c>
      <c r="K2888">
        <v>2118.12</v>
      </c>
      <c r="L2888">
        <v>1170.79009</v>
      </c>
      <c r="M2888">
        <v>426.6</v>
      </c>
      <c r="N2888">
        <v>17.651</v>
      </c>
      <c r="O2888" s="32">
        <f t="shared" si="765"/>
        <v>1691.52</v>
      </c>
      <c r="P2888" s="32">
        <f t="shared" si="766"/>
        <v>520.72991000000002</v>
      </c>
      <c r="Q2888">
        <v>768042</v>
      </c>
      <c r="R2888" t="s">
        <v>312</v>
      </c>
      <c r="S2888" t="s">
        <v>457</v>
      </c>
      <c r="T2888" t="str">
        <f t="shared" si="767"/>
        <v>VEN</v>
      </c>
      <c r="U2888" t="s">
        <v>437</v>
      </c>
      <c r="V2888" s="33">
        <f t="shared" si="768"/>
        <v>2118.12</v>
      </c>
      <c r="W2888">
        <f t="shared" si="769"/>
        <v>120</v>
      </c>
      <c r="X2888" s="33">
        <f t="shared" si="770"/>
        <v>1691.52</v>
      </c>
      <c r="Y2888" s="33">
        <f t="shared" si="771"/>
        <v>426.6</v>
      </c>
      <c r="Z2888" s="45">
        <f t="shared" si="772"/>
        <v>0.234514527033407</v>
      </c>
      <c r="AA2888" s="33">
        <f t="shared" si="773"/>
        <v>496.72991000000002</v>
      </c>
      <c r="AB2888" s="45">
        <f t="shared" si="774"/>
        <v>0.29365890441732878</v>
      </c>
      <c r="AC2888" s="33" t="str">
        <f>IFERROR($X2888/VLOOKUP(CONCATENATE("USD",C2888),[1]GEINDICE!AR$1:AS$65536,2,0),"")</f>
        <v/>
      </c>
      <c r="AD2888" s="33" t="str">
        <f>IFERROR($AA2888/VLOOKUP(CONCATENATE("USD",C2888),[1]GEINDICE!AR$1:AS$65536,2,0),"")</f>
        <v/>
      </c>
      <c r="AE2888" s="33" t="str">
        <f>IFERROR($X2888/VLOOKUP(CONCATENATE("EUR",C2888),[1]GEINDICE!AR$1:AS$65536,2,0),"")</f>
        <v/>
      </c>
      <c r="AF2888" s="33" t="str">
        <f>IFERROR($AA2888/VLOOKUP(CONCATENATE("EUR",C2888),[1]GEINDICE!AR$1:AS$65536,2,0),"")</f>
        <v/>
      </c>
      <c r="AG2888" s="48" t="str">
        <f>VLOOKUP(E2888,[1]Apresentação!AW$1:AX$65536,2,0)</f>
        <v xml:space="preserve">                    2 - LEATHER AUXILIARIES</v>
      </c>
      <c r="AH2888" s="48" t="str">
        <f t="shared" si="775"/>
        <v xml:space="preserve">         5201000997 - SINCAL MSB BR</v>
      </c>
      <c r="AI2888" s="49" t="str">
        <f t="shared" si="776"/>
        <v xml:space="preserve">     L00032 - PARTNER INDUSTRIA E COMERCIO DE COUROS LTDA</v>
      </c>
      <c r="AJ2888" t="str">
        <f t="shared" si="777"/>
        <v xml:space="preserve">     90 - SALES</v>
      </c>
      <c r="AK2888" t="str">
        <f t="shared" si="778"/>
        <v/>
      </c>
      <c r="AL2888">
        <f t="shared" si="779"/>
        <v>11</v>
      </c>
      <c r="AM2888" t="str">
        <f t="shared" si="780"/>
        <v>2025 11</v>
      </c>
      <c r="AN2888" t="str">
        <f t="shared" si="781"/>
        <v xml:space="preserve">PARTNER </v>
      </c>
    </row>
    <row r="2889" spans="1:40" x14ac:dyDescent="0.35">
      <c r="A2889">
        <v>84707</v>
      </c>
      <c r="B2889" t="s">
        <v>274</v>
      </c>
      <c r="C2889" s="31">
        <v>45980</v>
      </c>
      <c r="D2889" t="s">
        <v>373</v>
      </c>
      <c r="E2889" t="s">
        <v>374</v>
      </c>
      <c r="F2889" t="s">
        <v>447</v>
      </c>
      <c r="G2889" t="s">
        <v>448</v>
      </c>
      <c r="H2889" t="s">
        <v>949</v>
      </c>
      <c r="I2889" t="s">
        <v>950</v>
      </c>
      <c r="J2889">
        <v>240</v>
      </c>
      <c r="K2889">
        <v>3784.32</v>
      </c>
      <c r="L2889">
        <v>2341.5801700000002</v>
      </c>
      <c r="M2889">
        <v>762.17</v>
      </c>
      <c r="N2889">
        <v>15.768000000000001</v>
      </c>
      <c r="O2889" s="32">
        <f t="shared" si="765"/>
        <v>3022.15</v>
      </c>
      <c r="P2889" s="32">
        <f t="shared" si="766"/>
        <v>680.56982999999991</v>
      </c>
      <c r="Q2889">
        <v>767682</v>
      </c>
      <c r="R2889" t="s">
        <v>312</v>
      </c>
      <c r="S2889" t="s">
        <v>457</v>
      </c>
      <c r="T2889" t="str">
        <f t="shared" si="767"/>
        <v>VEN</v>
      </c>
      <c r="U2889" t="s">
        <v>437</v>
      </c>
      <c r="V2889" s="33">
        <f t="shared" si="768"/>
        <v>3784.32</v>
      </c>
      <c r="W2889">
        <f t="shared" si="769"/>
        <v>240</v>
      </c>
      <c r="X2889" s="33">
        <f t="shared" si="770"/>
        <v>3022.15</v>
      </c>
      <c r="Y2889" s="33">
        <f t="shared" si="771"/>
        <v>762.17</v>
      </c>
      <c r="Z2889" s="45">
        <f t="shared" si="772"/>
        <v>0.16715548103754435</v>
      </c>
      <c r="AA2889" s="33">
        <f t="shared" si="773"/>
        <v>632.56982999999991</v>
      </c>
      <c r="AB2889" s="45">
        <f t="shared" si="774"/>
        <v>0.20931119567195536</v>
      </c>
      <c r="AC2889" s="33" t="str">
        <f>IFERROR($X2889/VLOOKUP(CONCATENATE("USD",C2889),[1]GEINDICE!AR$1:AS$65536,2,0),"")</f>
        <v/>
      </c>
      <c r="AD2889" s="33" t="str">
        <f>IFERROR($AA2889/VLOOKUP(CONCATENATE("USD",C2889),[1]GEINDICE!AR$1:AS$65536,2,0),"")</f>
        <v/>
      </c>
      <c r="AE2889" s="33" t="str">
        <f>IFERROR($X2889/VLOOKUP(CONCATENATE("EUR",C2889),[1]GEINDICE!AR$1:AS$65536,2,0),"")</f>
        <v/>
      </c>
      <c r="AF2889" s="33" t="str">
        <f>IFERROR($AA2889/VLOOKUP(CONCATENATE("EUR",C2889),[1]GEINDICE!AR$1:AS$65536,2,0),"")</f>
        <v/>
      </c>
      <c r="AG2889" s="48" t="str">
        <f>VLOOKUP(E2889,[1]Apresentação!AW$1:AX$65536,2,0)</f>
        <v xml:space="preserve">                    2 - LEATHER AUXILIARIES</v>
      </c>
      <c r="AH2889" s="48" t="str">
        <f t="shared" si="775"/>
        <v xml:space="preserve">         5201000997 - SINCAL MSB BR</v>
      </c>
      <c r="AI2889" s="49" t="str">
        <f t="shared" si="776"/>
        <v xml:space="preserve">     L00016 - A BUHLER SA CURTUME</v>
      </c>
      <c r="AJ2889" t="str">
        <f t="shared" si="777"/>
        <v xml:space="preserve">     90 - SALES</v>
      </c>
      <c r="AK2889" t="str">
        <f t="shared" si="778"/>
        <v/>
      </c>
      <c r="AL2889">
        <f t="shared" si="779"/>
        <v>11</v>
      </c>
      <c r="AM2889" t="str">
        <f t="shared" si="780"/>
        <v>2025 11</v>
      </c>
      <c r="AN2889" t="str">
        <f t="shared" si="781"/>
        <v xml:space="preserve">A </v>
      </c>
    </row>
    <row r="2890" spans="1:40" x14ac:dyDescent="0.35">
      <c r="A2890">
        <v>84723</v>
      </c>
      <c r="B2890" t="s">
        <v>274</v>
      </c>
      <c r="C2890" s="31">
        <v>45980</v>
      </c>
      <c r="D2890" t="s">
        <v>373</v>
      </c>
      <c r="E2890" t="s">
        <v>374</v>
      </c>
      <c r="F2890" t="s">
        <v>638</v>
      </c>
      <c r="G2890" t="s">
        <v>639</v>
      </c>
      <c r="H2890" t="s">
        <v>949</v>
      </c>
      <c r="I2890" t="s">
        <v>950</v>
      </c>
      <c r="J2890">
        <v>120</v>
      </c>
      <c r="K2890">
        <v>2118.12</v>
      </c>
      <c r="L2890">
        <v>1170.79009</v>
      </c>
      <c r="M2890">
        <v>426.6</v>
      </c>
      <c r="N2890">
        <v>17.651</v>
      </c>
      <c r="O2890" s="32">
        <f t="shared" si="765"/>
        <v>1691.52</v>
      </c>
      <c r="P2890" s="32">
        <f t="shared" si="766"/>
        <v>520.72991000000002</v>
      </c>
      <c r="Q2890">
        <v>767762</v>
      </c>
      <c r="R2890" t="s">
        <v>312</v>
      </c>
      <c r="S2890" t="s">
        <v>457</v>
      </c>
      <c r="T2890" t="str">
        <f t="shared" si="767"/>
        <v>VEN</v>
      </c>
      <c r="U2890" t="s">
        <v>437</v>
      </c>
      <c r="V2890" s="33">
        <f t="shared" si="768"/>
        <v>2118.12</v>
      </c>
      <c r="W2890">
        <f t="shared" si="769"/>
        <v>120</v>
      </c>
      <c r="X2890" s="33">
        <f t="shared" si="770"/>
        <v>1691.52</v>
      </c>
      <c r="Y2890" s="33">
        <f t="shared" si="771"/>
        <v>426.6</v>
      </c>
      <c r="Z2890" s="45">
        <f t="shared" si="772"/>
        <v>0.234514527033407</v>
      </c>
      <c r="AA2890" s="33">
        <f t="shared" si="773"/>
        <v>496.72991000000002</v>
      </c>
      <c r="AB2890" s="45">
        <f t="shared" si="774"/>
        <v>0.29365890441732878</v>
      </c>
      <c r="AC2890" s="33" t="str">
        <f>IFERROR($X2890/VLOOKUP(CONCATENATE("USD",C2890),[1]GEINDICE!AR$1:AS$65536,2,0),"")</f>
        <v/>
      </c>
      <c r="AD2890" s="33" t="str">
        <f>IFERROR($AA2890/VLOOKUP(CONCATENATE("USD",C2890),[1]GEINDICE!AR$1:AS$65536,2,0),"")</f>
        <v/>
      </c>
      <c r="AE2890" s="33" t="str">
        <f>IFERROR($X2890/VLOOKUP(CONCATENATE("EUR",C2890),[1]GEINDICE!AR$1:AS$65536,2,0),"")</f>
        <v/>
      </c>
      <c r="AF2890" s="33" t="str">
        <f>IFERROR($AA2890/VLOOKUP(CONCATENATE("EUR",C2890),[1]GEINDICE!AR$1:AS$65536,2,0),"")</f>
        <v/>
      </c>
      <c r="AG2890" s="48" t="str">
        <f>VLOOKUP(E2890,[1]Apresentação!AW$1:AX$65536,2,0)</f>
        <v xml:space="preserve">                    2 - LEATHER AUXILIARIES</v>
      </c>
      <c r="AH2890" s="48" t="str">
        <f t="shared" si="775"/>
        <v xml:space="preserve">         5201000997 - SINCAL MSB BR</v>
      </c>
      <c r="AI2890" s="49" t="str">
        <f t="shared" si="776"/>
        <v xml:space="preserve">     L00032 - PARTNER INDUSTRIA E COMERCIO DE COUROS LTDA</v>
      </c>
      <c r="AJ2890" t="str">
        <f t="shared" si="777"/>
        <v xml:space="preserve">     90 - SALES</v>
      </c>
      <c r="AK2890" t="str">
        <f t="shared" si="778"/>
        <v/>
      </c>
      <c r="AL2890">
        <f t="shared" si="779"/>
        <v>11</v>
      </c>
      <c r="AM2890" t="str">
        <f t="shared" si="780"/>
        <v>2025 11</v>
      </c>
      <c r="AN2890" t="str">
        <f t="shared" si="781"/>
        <v xml:space="preserve">PARTNER </v>
      </c>
    </row>
    <row r="2891" spans="1:40" x14ac:dyDescent="0.35">
      <c r="A2891">
        <v>84797</v>
      </c>
      <c r="B2891" t="s">
        <v>274</v>
      </c>
      <c r="C2891" s="31">
        <v>45987</v>
      </c>
      <c r="D2891" t="s">
        <v>373</v>
      </c>
      <c r="E2891" t="s">
        <v>374</v>
      </c>
      <c r="F2891" t="s">
        <v>447</v>
      </c>
      <c r="G2891" t="s">
        <v>448</v>
      </c>
      <c r="H2891" t="s">
        <v>949</v>
      </c>
      <c r="I2891" t="s">
        <v>950</v>
      </c>
      <c r="J2891">
        <v>240</v>
      </c>
      <c r="K2891">
        <v>3784.32</v>
      </c>
      <c r="L2891">
        <v>2341.6676699999998</v>
      </c>
      <c r="M2891">
        <v>762.17</v>
      </c>
      <c r="N2891">
        <v>15.768000000000001</v>
      </c>
      <c r="O2891" s="32">
        <f t="shared" si="765"/>
        <v>3022.15</v>
      </c>
      <c r="P2891" s="32">
        <f t="shared" si="766"/>
        <v>680.48233000000027</v>
      </c>
      <c r="Q2891">
        <v>768298</v>
      </c>
      <c r="R2891" t="s">
        <v>312</v>
      </c>
      <c r="S2891" t="s">
        <v>457</v>
      </c>
      <c r="T2891" t="str">
        <f t="shared" si="767"/>
        <v>VEN</v>
      </c>
      <c r="U2891" t="s">
        <v>437</v>
      </c>
      <c r="V2891" s="33">
        <f t="shared" si="768"/>
        <v>3784.32</v>
      </c>
      <c r="W2891">
        <f t="shared" si="769"/>
        <v>240</v>
      </c>
      <c r="X2891" s="33">
        <f t="shared" si="770"/>
        <v>3022.15</v>
      </c>
      <c r="Y2891" s="33">
        <f t="shared" si="771"/>
        <v>762.17</v>
      </c>
      <c r="Z2891" s="45">
        <f t="shared" si="772"/>
        <v>0.16713235931422296</v>
      </c>
      <c r="AA2891" s="33">
        <f t="shared" si="773"/>
        <v>632.48233000000027</v>
      </c>
      <c r="AB2891" s="45">
        <f t="shared" si="774"/>
        <v>0.20928224277418403</v>
      </c>
      <c r="AC2891" s="33" t="str">
        <f>IFERROR($X2891/VLOOKUP(CONCATENATE("USD",C2891),[1]GEINDICE!AR$1:AS$65536,2,0),"")</f>
        <v/>
      </c>
      <c r="AD2891" s="33" t="str">
        <f>IFERROR($AA2891/VLOOKUP(CONCATENATE("USD",C2891),[1]GEINDICE!AR$1:AS$65536,2,0),"")</f>
        <v/>
      </c>
      <c r="AE2891" s="33" t="str">
        <f>IFERROR($X2891/VLOOKUP(CONCATENATE("EUR",C2891),[1]GEINDICE!AR$1:AS$65536,2,0),"")</f>
        <v/>
      </c>
      <c r="AF2891" s="33" t="str">
        <f>IFERROR($AA2891/VLOOKUP(CONCATENATE("EUR",C2891),[1]GEINDICE!AR$1:AS$65536,2,0),"")</f>
        <v/>
      </c>
      <c r="AG2891" s="48" t="str">
        <f>VLOOKUP(E2891,[1]Apresentação!AW$1:AX$65536,2,0)</f>
        <v xml:space="preserve">                    2 - LEATHER AUXILIARIES</v>
      </c>
      <c r="AH2891" s="48" t="str">
        <f t="shared" si="775"/>
        <v xml:space="preserve">         5201000997 - SINCAL MSB BR</v>
      </c>
      <c r="AI2891" s="49" t="str">
        <f t="shared" si="776"/>
        <v xml:space="preserve">     L00016 - A BUHLER SA CURTUME</v>
      </c>
      <c r="AJ2891" t="str">
        <f t="shared" si="777"/>
        <v xml:space="preserve">     90 - SALES</v>
      </c>
      <c r="AK2891" t="str">
        <f t="shared" si="778"/>
        <v/>
      </c>
      <c r="AL2891">
        <f t="shared" si="779"/>
        <v>11</v>
      </c>
      <c r="AM2891" t="str">
        <f t="shared" si="780"/>
        <v>2025 11</v>
      </c>
      <c r="AN2891" t="str">
        <f t="shared" si="781"/>
        <v xml:space="preserve">A </v>
      </c>
    </row>
    <row r="2892" spans="1:40" x14ac:dyDescent="0.35">
      <c r="A2892">
        <v>84801</v>
      </c>
      <c r="B2892" t="s">
        <v>274</v>
      </c>
      <c r="C2892" s="31">
        <v>45987</v>
      </c>
      <c r="D2892" t="s">
        <v>373</v>
      </c>
      <c r="E2892" t="s">
        <v>374</v>
      </c>
      <c r="F2892" t="s">
        <v>640</v>
      </c>
      <c r="G2892" t="s">
        <v>641</v>
      </c>
      <c r="H2892" t="s">
        <v>949</v>
      </c>
      <c r="I2892" t="s">
        <v>950</v>
      </c>
      <c r="J2892">
        <v>120</v>
      </c>
      <c r="K2892">
        <v>2118.12</v>
      </c>
      <c r="L2892">
        <v>1170.83383</v>
      </c>
      <c r="M2892">
        <v>426.6</v>
      </c>
      <c r="N2892">
        <v>17.651</v>
      </c>
      <c r="O2892" s="32">
        <f t="shared" si="765"/>
        <v>1691.52</v>
      </c>
      <c r="P2892" s="32">
        <f t="shared" si="766"/>
        <v>520.68616999999995</v>
      </c>
      <c r="Q2892">
        <v>768312</v>
      </c>
      <c r="R2892" t="s">
        <v>312</v>
      </c>
      <c r="S2892" t="s">
        <v>457</v>
      </c>
      <c r="T2892" t="str">
        <f t="shared" si="767"/>
        <v>VEN</v>
      </c>
      <c r="U2892" t="s">
        <v>437</v>
      </c>
      <c r="V2892" s="33">
        <f t="shared" si="768"/>
        <v>2118.12</v>
      </c>
      <c r="W2892">
        <f t="shared" si="769"/>
        <v>120</v>
      </c>
      <c r="X2892" s="33">
        <f t="shared" si="770"/>
        <v>1691.52</v>
      </c>
      <c r="Y2892" s="33">
        <f t="shared" si="771"/>
        <v>426.6</v>
      </c>
      <c r="Z2892" s="45">
        <f t="shared" si="772"/>
        <v>0.23449387664532698</v>
      </c>
      <c r="AA2892" s="33">
        <f t="shared" si="773"/>
        <v>496.68616999999995</v>
      </c>
      <c r="AB2892" s="45">
        <f t="shared" si="774"/>
        <v>0.29363304601778278</v>
      </c>
      <c r="AC2892" s="33" t="str">
        <f>IFERROR($X2892/VLOOKUP(CONCATENATE("USD",C2892),[1]GEINDICE!AR$1:AS$65536,2,0),"")</f>
        <v/>
      </c>
      <c r="AD2892" s="33" t="str">
        <f>IFERROR($AA2892/VLOOKUP(CONCATENATE("USD",C2892),[1]GEINDICE!AR$1:AS$65536,2,0),"")</f>
        <v/>
      </c>
      <c r="AE2892" s="33" t="str">
        <f>IFERROR($X2892/VLOOKUP(CONCATENATE("EUR",C2892),[1]GEINDICE!AR$1:AS$65536,2,0),"")</f>
        <v/>
      </c>
      <c r="AF2892" s="33" t="str">
        <f>IFERROR($AA2892/VLOOKUP(CONCATENATE("EUR",C2892),[1]GEINDICE!AR$1:AS$65536,2,0),"")</f>
        <v/>
      </c>
      <c r="AG2892" s="48" t="str">
        <f>VLOOKUP(E2892,[1]Apresentação!AW$1:AX$65536,2,0)</f>
        <v xml:space="preserve">                    2 - LEATHER AUXILIARIES</v>
      </c>
      <c r="AH2892" s="48" t="str">
        <f t="shared" si="775"/>
        <v xml:space="preserve">         5201000997 - SINCAL MSB BR</v>
      </c>
      <c r="AI2892" s="49" t="str">
        <f t="shared" si="776"/>
        <v xml:space="preserve">     L00079 - BABY LEATHER IND E COM DE COUROS LTDA</v>
      </c>
      <c r="AJ2892" t="str">
        <f t="shared" si="777"/>
        <v xml:space="preserve">     90 - SALES</v>
      </c>
      <c r="AK2892" t="str">
        <f t="shared" si="778"/>
        <v/>
      </c>
      <c r="AL2892">
        <f t="shared" si="779"/>
        <v>11</v>
      </c>
      <c r="AM2892" t="str">
        <f t="shared" si="780"/>
        <v>2025 11</v>
      </c>
      <c r="AN2892" t="str">
        <f t="shared" si="781"/>
        <v xml:space="preserve">BABY </v>
      </c>
    </row>
    <row r="2893" spans="1:40" x14ac:dyDescent="0.35">
      <c r="A2893">
        <v>84661</v>
      </c>
      <c r="B2893" t="s">
        <v>274</v>
      </c>
      <c r="C2893" s="31">
        <v>45978</v>
      </c>
      <c r="D2893" t="s">
        <v>373</v>
      </c>
      <c r="E2893" t="s">
        <v>374</v>
      </c>
      <c r="F2893" t="s">
        <v>640</v>
      </c>
      <c r="G2893" t="s">
        <v>641</v>
      </c>
      <c r="H2893" t="s">
        <v>949</v>
      </c>
      <c r="I2893" t="s">
        <v>950</v>
      </c>
      <c r="J2893">
        <v>120</v>
      </c>
      <c r="K2893">
        <v>2118.12</v>
      </c>
      <c r="L2893">
        <v>1170.79009</v>
      </c>
      <c r="M2893">
        <v>426.6</v>
      </c>
      <c r="N2893">
        <v>17.651</v>
      </c>
      <c r="O2893" s="32">
        <f t="shared" si="765"/>
        <v>1691.52</v>
      </c>
      <c r="P2893" s="32">
        <f t="shared" si="766"/>
        <v>520.72991000000002</v>
      </c>
      <c r="Q2893">
        <v>767379</v>
      </c>
      <c r="R2893" t="s">
        <v>312</v>
      </c>
      <c r="S2893" t="s">
        <v>457</v>
      </c>
      <c r="T2893" t="str">
        <f t="shared" si="767"/>
        <v>VEN</v>
      </c>
      <c r="U2893" t="s">
        <v>437</v>
      </c>
      <c r="V2893" s="33">
        <f t="shared" si="768"/>
        <v>2118.12</v>
      </c>
      <c r="W2893">
        <f t="shared" si="769"/>
        <v>120</v>
      </c>
      <c r="X2893" s="33">
        <f t="shared" si="770"/>
        <v>1691.52</v>
      </c>
      <c r="Y2893" s="33">
        <f t="shared" si="771"/>
        <v>426.6</v>
      </c>
      <c r="Z2893" s="45">
        <f t="shared" si="772"/>
        <v>0.234514527033407</v>
      </c>
      <c r="AA2893" s="33">
        <f t="shared" si="773"/>
        <v>496.72991000000002</v>
      </c>
      <c r="AB2893" s="45">
        <f t="shared" si="774"/>
        <v>0.29365890441732878</v>
      </c>
      <c r="AC2893" s="33" t="str">
        <f>IFERROR($X2893/VLOOKUP(CONCATENATE("USD",C2893),[1]GEINDICE!AR$1:AS$65536,2,0),"")</f>
        <v/>
      </c>
      <c r="AD2893" s="33" t="str">
        <f>IFERROR($AA2893/VLOOKUP(CONCATENATE("USD",C2893),[1]GEINDICE!AR$1:AS$65536,2,0),"")</f>
        <v/>
      </c>
      <c r="AE2893" s="33" t="str">
        <f>IFERROR($X2893/VLOOKUP(CONCATENATE("EUR",C2893),[1]GEINDICE!AR$1:AS$65536,2,0),"")</f>
        <v/>
      </c>
      <c r="AF2893" s="33" t="str">
        <f>IFERROR($AA2893/VLOOKUP(CONCATENATE("EUR",C2893),[1]GEINDICE!AR$1:AS$65536,2,0),"")</f>
        <v/>
      </c>
      <c r="AG2893" s="48" t="str">
        <f>VLOOKUP(E2893,[1]Apresentação!AW$1:AX$65536,2,0)</f>
        <v xml:space="preserve">                    2 - LEATHER AUXILIARIES</v>
      </c>
      <c r="AH2893" s="48" t="str">
        <f t="shared" si="775"/>
        <v xml:space="preserve">         5201000997 - SINCAL MSB BR</v>
      </c>
      <c r="AI2893" s="49" t="str">
        <f t="shared" si="776"/>
        <v xml:space="preserve">     L00079 - BABY LEATHER IND E COM DE COUROS LTDA</v>
      </c>
      <c r="AJ2893" t="str">
        <f t="shared" si="777"/>
        <v xml:space="preserve">     90 - SALES</v>
      </c>
      <c r="AK2893" t="str">
        <f t="shared" si="778"/>
        <v/>
      </c>
      <c r="AL2893">
        <f t="shared" si="779"/>
        <v>11</v>
      </c>
      <c r="AM2893" t="str">
        <f t="shared" si="780"/>
        <v>2025 11</v>
      </c>
      <c r="AN2893" t="str">
        <f t="shared" si="781"/>
        <v xml:space="preserve">BABY </v>
      </c>
    </row>
    <row r="2894" spans="1:40" x14ac:dyDescent="0.35">
      <c r="A2894">
        <v>84662</v>
      </c>
      <c r="B2894" t="s">
        <v>274</v>
      </c>
      <c r="C2894" s="31">
        <v>45978</v>
      </c>
      <c r="D2894" t="s">
        <v>373</v>
      </c>
      <c r="E2894" t="s">
        <v>374</v>
      </c>
      <c r="F2894" t="s">
        <v>797</v>
      </c>
      <c r="G2894" t="s">
        <v>798</v>
      </c>
      <c r="H2894" t="s">
        <v>949</v>
      </c>
      <c r="I2894" t="s">
        <v>950</v>
      </c>
      <c r="J2894">
        <v>120</v>
      </c>
      <c r="K2894">
        <v>1986.3400000000001</v>
      </c>
      <c r="L2894">
        <v>1170.79009</v>
      </c>
      <c r="M2894">
        <v>400.05</v>
      </c>
      <c r="N2894">
        <v>16.552800000000001</v>
      </c>
      <c r="O2894" s="32">
        <f t="shared" si="765"/>
        <v>1586.2900000000002</v>
      </c>
      <c r="P2894" s="32">
        <f t="shared" si="766"/>
        <v>415.49991000000023</v>
      </c>
      <c r="Q2894">
        <v>767380</v>
      </c>
      <c r="R2894" t="s">
        <v>312</v>
      </c>
      <c r="S2894" t="s">
        <v>457</v>
      </c>
      <c r="T2894" t="str">
        <f t="shared" si="767"/>
        <v>VEN</v>
      </c>
      <c r="U2894" t="s">
        <v>437</v>
      </c>
      <c r="V2894" s="33">
        <f t="shared" si="768"/>
        <v>1986.3400000000001</v>
      </c>
      <c r="W2894">
        <f t="shared" si="769"/>
        <v>120</v>
      </c>
      <c r="X2894" s="33">
        <f t="shared" si="770"/>
        <v>1586.2900000000002</v>
      </c>
      <c r="Y2894" s="33">
        <f t="shared" si="771"/>
        <v>400.05</v>
      </c>
      <c r="Z2894" s="45">
        <f t="shared" si="772"/>
        <v>0.19709612150991279</v>
      </c>
      <c r="AA2894" s="33">
        <f t="shared" si="773"/>
        <v>391.49991000000023</v>
      </c>
      <c r="AB2894" s="45">
        <f t="shared" si="774"/>
        <v>0.24680223036140944</v>
      </c>
      <c r="AC2894" s="33" t="str">
        <f>IFERROR($X2894/VLOOKUP(CONCATENATE("USD",C2894),[1]GEINDICE!AR$1:AS$65536,2,0),"")</f>
        <v/>
      </c>
      <c r="AD2894" s="33" t="str">
        <f>IFERROR($AA2894/VLOOKUP(CONCATENATE("USD",C2894),[1]GEINDICE!AR$1:AS$65536,2,0),"")</f>
        <v/>
      </c>
      <c r="AE2894" s="33" t="str">
        <f>IFERROR($X2894/VLOOKUP(CONCATENATE("EUR",C2894),[1]GEINDICE!AR$1:AS$65536,2,0),"")</f>
        <v/>
      </c>
      <c r="AF2894" s="33" t="str">
        <f>IFERROR($AA2894/VLOOKUP(CONCATENATE("EUR",C2894),[1]GEINDICE!AR$1:AS$65536,2,0),"")</f>
        <v/>
      </c>
      <c r="AG2894" s="48" t="str">
        <f>VLOOKUP(E2894,[1]Apresentação!AW$1:AX$65536,2,0)</f>
        <v xml:space="preserve">                    2 - LEATHER AUXILIARIES</v>
      </c>
      <c r="AH2894" s="48" t="str">
        <f t="shared" si="775"/>
        <v xml:space="preserve">         5201000997 - SINCAL MSB BR</v>
      </c>
      <c r="AI2894" s="49" t="str">
        <f t="shared" si="776"/>
        <v xml:space="preserve">     L00494 - COURO E ARTE CURTIMENTO E TAPECARIA LTDA</v>
      </c>
      <c r="AJ2894" t="str">
        <f t="shared" si="777"/>
        <v xml:space="preserve">     90 - SALES</v>
      </c>
      <c r="AK2894" t="str">
        <f t="shared" si="778"/>
        <v/>
      </c>
      <c r="AL2894">
        <f t="shared" si="779"/>
        <v>11</v>
      </c>
      <c r="AM2894" t="str">
        <f t="shared" si="780"/>
        <v>2025 11</v>
      </c>
      <c r="AN2894" t="str">
        <f t="shared" si="781"/>
        <v xml:space="preserve">COURO </v>
      </c>
    </row>
    <row r="2895" spans="1:40" x14ac:dyDescent="0.35">
      <c r="A2895">
        <v>84682</v>
      </c>
      <c r="B2895" t="s">
        <v>274</v>
      </c>
      <c r="C2895" s="31">
        <v>45979</v>
      </c>
      <c r="D2895" t="s">
        <v>373</v>
      </c>
      <c r="E2895" t="s">
        <v>374</v>
      </c>
      <c r="F2895" t="s">
        <v>462</v>
      </c>
      <c r="G2895" t="s">
        <v>463</v>
      </c>
      <c r="H2895" t="s">
        <v>949</v>
      </c>
      <c r="I2895" t="s">
        <v>950</v>
      </c>
      <c r="J2895">
        <v>480</v>
      </c>
      <c r="K2895">
        <v>9240</v>
      </c>
      <c r="L2895">
        <v>4683.1603400000004</v>
      </c>
      <c r="M2895">
        <v>1860.94</v>
      </c>
      <c r="N2895">
        <v>19.25</v>
      </c>
      <c r="O2895" s="32">
        <f t="shared" si="765"/>
        <v>7379.0599999999995</v>
      </c>
      <c r="P2895" s="32">
        <f t="shared" si="766"/>
        <v>2695.8996599999991</v>
      </c>
      <c r="Q2895">
        <v>767553</v>
      </c>
      <c r="R2895" t="s">
        <v>312</v>
      </c>
      <c r="S2895" t="s">
        <v>457</v>
      </c>
      <c r="T2895" t="str">
        <f t="shared" si="767"/>
        <v>VEN</v>
      </c>
      <c r="U2895" t="s">
        <v>437</v>
      </c>
      <c r="V2895" s="33">
        <f t="shared" si="768"/>
        <v>9240</v>
      </c>
      <c r="W2895">
        <f t="shared" si="769"/>
        <v>480</v>
      </c>
      <c r="X2895" s="33">
        <f t="shared" si="770"/>
        <v>7379.0599999999995</v>
      </c>
      <c r="Y2895" s="33">
        <f t="shared" si="771"/>
        <v>1860.94</v>
      </c>
      <c r="Z2895" s="45">
        <f t="shared" si="772"/>
        <v>0.28137442207792196</v>
      </c>
      <c r="AA2895" s="33">
        <f t="shared" si="773"/>
        <v>2599.8996599999991</v>
      </c>
      <c r="AB2895" s="45">
        <f t="shared" si="774"/>
        <v>0.35233480416204765</v>
      </c>
      <c r="AC2895" s="33" t="str">
        <f>IFERROR($X2895/VLOOKUP(CONCATENATE("USD",C2895),[1]GEINDICE!AR$1:AS$65536,2,0),"")</f>
        <v/>
      </c>
      <c r="AD2895" s="33" t="str">
        <f>IFERROR($AA2895/VLOOKUP(CONCATENATE("USD",C2895),[1]GEINDICE!AR$1:AS$65536,2,0),"")</f>
        <v/>
      </c>
      <c r="AE2895" s="33" t="str">
        <f>IFERROR($X2895/VLOOKUP(CONCATENATE("EUR",C2895),[1]GEINDICE!AR$1:AS$65536,2,0),"")</f>
        <v/>
      </c>
      <c r="AF2895" s="33" t="str">
        <f>IFERROR($AA2895/VLOOKUP(CONCATENATE("EUR",C2895),[1]GEINDICE!AR$1:AS$65536,2,0),"")</f>
        <v/>
      </c>
      <c r="AG2895" s="48" t="str">
        <f>VLOOKUP(E2895,[1]Apresentação!AW$1:AX$65536,2,0)</f>
        <v xml:space="preserve">                    2 - LEATHER AUXILIARIES</v>
      </c>
      <c r="AH2895" s="48" t="str">
        <f t="shared" si="775"/>
        <v xml:space="preserve">         5201000997 - SINCAL MSB BR</v>
      </c>
      <c r="AI2895" s="49" t="str">
        <f t="shared" si="776"/>
        <v xml:space="preserve">     L00337 - AMCM IND COM IMP EXP E SERVS TECNICOS LTDA</v>
      </c>
      <c r="AJ2895" t="str">
        <f t="shared" si="777"/>
        <v xml:space="preserve">     90 - SALES</v>
      </c>
      <c r="AK2895" t="str">
        <f t="shared" si="778"/>
        <v/>
      </c>
      <c r="AL2895">
        <f t="shared" si="779"/>
        <v>11</v>
      </c>
      <c r="AM2895" t="str">
        <f t="shared" si="780"/>
        <v>2025 11</v>
      </c>
      <c r="AN2895" t="str">
        <f t="shared" si="781"/>
        <v xml:space="preserve">AMCM </v>
      </c>
    </row>
    <row r="2896" spans="1:40" x14ac:dyDescent="0.35">
      <c r="A2896">
        <v>81773</v>
      </c>
      <c r="B2896" t="s">
        <v>274</v>
      </c>
      <c r="C2896" s="31">
        <v>45741</v>
      </c>
      <c r="D2896" t="s">
        <v>373</v>
      </c>
      <c r="E2896" t="s">
        <v>374</v>
      </c>
      <c r="F2896" t="s">
        <v>382</v>
      </c>
      <c r="G2896" t="s">
        <v>383</v>
      </c>
      <c r="H2896" t="s">
        <v>949</v>
      </c>
      <c r="I2896" t="s">
        <v>950</v>
      </c>
      <c r="J2896">
        <v>1000</v>
      </c>
      <c r="K2896">
        <v>18317.12</v>
      </c>
      <c r="L2896">
        <v>9256.4112000000005</v>
      </c>
      <c r="M2896">
        <v>2198.08</v>
      </c>
      <c r="N2896">
        <v>18.317119999999999</v>
      </c>
      <c r="O2896" s="32">
        <f t="shared" si="765"/>
        <v>16119.039999999999</v>
      </c>
      <c r="P2896" s="32">
        <f t="shared" si="766"/>
        <v>6862.6287999999986</v>
      </c>
      <c r="Q2896">
        <v>721831</v>
      </c>
      <c r="R2896" t="s">
        <v>312</v>
      </c>
      <c r="S2896" t="s">
        <v>466</v>
      </c>
      <c r="T2896" t="str">
        <f t="shared" si="767"/>
        <v>VEN</v>
      </c>
      <c r="U2896" t="s">
        <v>387</v>
      </c>
      <c r="V2896" s="33">
        <f t="shared" si="768"/>
        <v>18317.12</v>
      </c>
      <c r="W2896">
        <f t="shared" si="769"/>
        <v>1000</v>
      </c>
      <c r="X2896" s="33">
        <f t="shared" si="770"/>
        <v>16119.039999999999</v>
      </c>
      <c r="Y2896" s="33">
        <f t="shared" si="771"/>
        <v>2198.08</v>
      </c>
      <c r="Z2896" s="45">
        <f t="shared" si="772"/>
        <v>0.36373779284079588</v>
      </c>
      <c r="AA2896" s="33">
        <f t="shared" si="773"/>
        <v>6662.6287999999986</v>
      </c>
      <c r="AB2896" s="45">
        <f t="shared" si="774"/>
        <v>0.41333905741284832</v>
      </c>
      <c r="AC2896" s="33">
        <f>IFERROR($X2896/VLOOKUP(CONCATENATE("USD",C2896),[1]GEINDICE!AR$1:AS$65536,2,0),"")</f>
        <v>2828.2987085906789</v>
      </c>
      <c r="AD2896" s="33">
        <f>IFERROR($AA2896/VLOOKUP(CONCATENATE("USD",C2896),[1]GEINDICE!AR$1:AS$65536,2,0),"")</f>
        <v>1169.0463222908475</v>
      </c>
      <c r="AE2896" s="33">
        <f>IFERROR($X2896/VLOOKUP(CONCATENATE("EUR",C2896),[1]GEINDICE!AR$1:AS$65536,2,0),"")</f>
        <v>2617.8322019034008</v>
      </c>
      <c r="AF2896" s="33">
        <f>IFERROR($AA2896/VLOOKUP(CONCATENATE("EUR",C2896),[1]GEINDICE!AR$1:AS$65536,2,0),"")</f>
        <v>1082.0522947997529</v>
      </c>
      <c r="AG2896" s="48" t="str">
        <f>VLOOKUP(E2896,[1]Apresentação!AW$1:AX$65536,2,0)</f>
        <v xml:space="preserve">                    2 - LEATHER AUXILIARIES</v>
      </c>
      <c r="AH2896" s="48" t="str">
        <f t="shared" si="775"/>
        <v xml:space="preserve">         5201000997 - SINCAL MSB BR</v>
      </c>
      <c r="AI2896" s="49" t="str">
        <f t="shared" si="776"/>
        <v xml:space="preserve">     ZF1123 - GOBBA LEATHER INDUSTRIA E COMERCIO LTDA</v>
      </c>
      <c r="AJ2896" t="str">
        <f t="shared" si="777"/>
        <v xml:space="preserve">     90 - SALES</v>
      </c>
      <c r="AK2896" t="str">
        <f t="shared" si="778"/>
        <v/>
      </c>
      <c r="AL2896">
        <f t="shared" si="779"/>
        <v>3</v>
      </c>
      <c r="AM2896" t="str">
        <f t="shared" si="780"/>
        <v>2025 3</v>
      </c>
      <c r="AN2896" t="str">
        <f t="shared" si="781"/>
        <v xml:space="preserve">GOBBA </v>
      </c>
    </row>
    <row r="2897" spans="1:40" x14ac:dyDescent="0.35">
      <c r="A2897">
        <v>80797</v>
      </c>
      <c r="B2897" t="s">
        <v>274</v>
      </c>
      <c r="C2897" s="31">
        <v>45666</v>
      </c>
      <c r="D2897" t="s">
        <v>373</v>
      </c>
      <c r="E2897" t="s">
        <v>374</v>
      </c>
      <c r="F2897" t="s">
        <v>375</v>
      </c>
      <c r="G2897" t="s">
        <v>376</v>
      </c>
      <c r="H2897" t="s">
        <v>949</v>
      </c>
      <c r="I2897" t="s">
        <v>950</v>
      </c>
      <c r="J2897">
        <v>360</v>
      </c>
      <c r="K2897">
        <v>6777.2</v>
      </c>
      <c r="L2897">
        <v>3139.1457300000002</v>
      </c>
      <c r="M2897">
        <v>813.27</v>
      </c>
      <c r="N2897">
        <v>18.82555</v>
      </c>
      <c r="O2897" s="32">
        <f t="shared" si="765"/>
        <v>5963.93</v>
      </c>
      <c r="P2897" s="32">
        <f t="shared" si="766"/>
        <v>2824.7842700000001</v>
      </c>
      <c r="Q2897">
        <v>706656</v>
      </c>
      <c r="R2897" t="s">
        <v>312</v>
      </c>
      <c r="S2897" t="s">
        <v>466</v>
      </c>
      <c r="T2897" t="str">
        <f t="shared" si="767"/>
        <v>VEN</v>
      </c>
      <c r="U2897" t="s">
        <v>387</v>
      </c>
      <c r="V2897" s="33">
        <f t="shared" si="768"/>
        <v>6777.2</v>
      </c>
      <c r="W2897">
        <f t="shared" si="769"/>
        <v>360</v>
      </c>
      <c r="X2897" s="33">
        <f t="shared" si="770"/>
        <v>5963.93</v>
      </c>
      <c r="Y2897" s="33">
        <f t="shared" si="771"/>
        <v>813.27</v>
      </c>
      <c r="Z2897" s="45">
        <f t="shared" si="772"/>
        <v>0.40618312429912062</v>
      </c>
      <c r="AA2897" s="33">
        <f t="shared" si="773"/>
        <v>2752.7842700000001</v>
      </c>
      <c r="AB2897" s="45">
        <f t="shared" si="774"/>
        <v>0.46157219652142129</v>
      </c>
      <c r="AC2897" s="33">
        <f>IFERROR($X2897/VLOOKUP(CONCATENATE("USD",C2897),[1]GEINDICE!AR$1:AS$65536,2,0),"")</f>
        <v>979.36317656332119</v>
      </c>
      <c r="AD2897" s="33">
        <f>IFERROR($AA2897/VLOOKUP(CONCATENATE("USD",C2897),[1]GEINDICE!AR$1:AS$65536,2,0),"")</f>
        <v>452.04681259852867</v>
      </c>
      <c r="AE2897" s="33">
        <f>IFERROR($X2897/VLOOKUP(CONCATENATE("EUR",C2897),[1]GEINDICE!AR$1:AS$65536,2,0),"")</f>
        <v>950.83621637995634</v>
      </c>
      <c r="AF2897" s="33">
        <f>IFERROR($AA2897/VLOOKUP(CONCATENATE("EUR",C2897),[1]GEINDICE!AR$1:AS$65536,2,0),"")</f>
        <v>438.87956092661381</v>
      </c>
      <c r="AG2897" s="48" t="str">
        <f>VLOOKUP(E2897,[1]Apresentação!AW$1:AX$65536,2,0)</f>
        <v xml:space="preserve">                    2 - LEATHER AUXILIARIES</v>
      </c>
      <c r="AH2897" s="48" t="str">
        <f t="shared" si="775"/>
        <v xml:space="preserve">         5201000997 - SINCAL MSB BR</v>
      </c>
      <c r="AI2897" s="49" t="str">
        <f t="shared" si="776"/>
        <v xml:space="preserve">     L00222 - DURLICOUROS IND COM DE COUROS IMP EXP LTDA</v>
      </c>
      <c r="AJ2897" t="str">
        <f t="shared" si="777"/>
        <v xml:space="preserve">     90 - SALES</v>
      </c>
      <c r="AK2897" t="str">
        <f t="shared" si="778"/>
        <v/>
      </c>
      <c r="AL2897">
        <f t="shared" si="779"/>
        <v>1</v>
      </c>
      <c r="AM2897" t="str">
        <f t="shared" si="780"/>
        <v>2025 1</v>
      </c>
      <c r="AN2897" t="str">
        <f t="shared" si="781"/>
        <v xml:space="preserve">DURLICOUROS </v>
      </c>
    </row>
    <row r="2898" spans="1:40" x14ac:dyDescent="0.35">
      <c r="A2898">
        <v>82316</v>
      </c>
      <c r="B2898" t="s">
        <v>274</v>
      </c>
      <c r="C2898" s="31">
        <v>45785</v>
      </c>
      <c r="D2898" t="s">
        <v>373</v>
      </c>
      <c r="E2898" t="s">
        <v>374</v>
      </c>
      <c r="F2898" t="s">
        <v>382</v>
      </c>
      <c r="G2898" t="s">
        <v>383</v>
      </c>
      <c r="H2898" t="s">
        <v>949</v>
      </c>
      <c r="I2898" t="s">
        <v>950</v>
      </c>
      <c r="J2898">
        <v>1000</v>
      </c>
      <c r="K2898">
        <v>18307.2</v>
      </c>
      <c r="L2898">
        <v>9407.8248299999996</v>
      </c>
      <c r="M2898">
        <v>2196.88</v>
      </c>
      <c r="N2898">
        <v>18.307200000000002</v>
      </c>
      <c r="O2898" s="32">
        <f t="shared" si="765"/>
        <v>16110.32</v>
      </c>
      <c r="P2898" s="32">
        <f t="shared" si="766"/>
        <v>6702.4951700000001</v>
      </c>
      <c r="Q2898">
        <v>738006</v>
      </c>
      <c r="R2898" t="s">
        <v>312</v>
      </c>
      <c r="S2898" t="s">
        <v>466</v>
      </c>
      <c r="T2898" t="str">
        <f t="shared" si="767"/>
        <v>VEN</v>
      </c>
      <c r="U2898" t="s">
        <v>387</v>
      </c>
      <c r="V2898" s="33">
        <f t="shared" si="768"/>
        <v>18307.2</v>
      </c>
      <c r="W2898">
        <f t="shared" si="769"/>
        <v>1000</v>
      </c>
      <c r="X2898" s="33">
        <f t="shared" si="770"/>
        <v>16110.32</v>
      </c>
      <c r="Y2898" s="33">
        <f t="shared" si="771"/>
        <v>2196.88</v>
      </c>
      <c r="Z2898" s="45">
        <f t="shared" si="772"/>
        <v>0.35518785887519666</v>
      </c>
      <c r="AA2898" s="33">
        <f t="shared" si="773"/>
        <v>6502.4951700000001</v>
      </c>
      <c r="AB2898" s="45">
        <f t="shared" si="774"/>
        <v>0.40362296776227913</v>
      </c>
      <c r="AC2898" s="33">
        <f>IFERROR($X2898/VLOOKUP(CONCATENATE("USD",C2898),[1]GEINDICE!AR$1:AS$65536,2,0),"")</f>
        <v>2833.3309883925431</v>
      </c>
      <c r="AD2898" s="33">
        <f>IFERROR($AA2898/VLOOKUP(CONCATENATE("USD",C2898),[1]GEINDICE!AR$1:AS$65536,2,0),"")</f>
        <v>1143.5974621878297</v>
      </c>
      <c r="AE2898" s="33">
        <f>IFERROR($X2898/VLOOKUP(CONCATENATE("EUR",C2898),[1]GEINDICE!AR$1:AS$65536,2,0),"")</f>
        <v>2518.7329977173945</v>
      </c>
      <c r="AF2898" s="33">
        <f>IFERROR($AA2898/VLOOKUP(CONCATENATE("EUR",C2898),[1]GEINDICE!AR$1:AS$65536,2,0),"")</f>
        <v>1016.6184875394765</v>
      </c>
      <c r="AG2898" s="48" t="str">
        <f>VLOOKUP(E2898,[1]Apresentação!AW$1:AX$65536,2,0)</f>
        <v xml:space="preserve">                    2 - LEATHER AUXILIARIES</v>
      </c>
      <c r="AH2898" s="48" t="str">
        <f t="shared" si="775"/>
        <v xml:space="preserve">         5201000997 - SINCAL MSB BR</v>
      </c>
      <c r="AI2898" s="49" t="str">
        <f t="shared" si="776"/>
        <v xml:space="preserve">     ZF1123 - GOBBA LEATHER INDUSTRIA E COMERCIO LTDA</v>
      </c>
      <c r="AJ2898" t="str">
        <f t="shared" si="777"/>
        <v xml:space="preserve">     90 - SALES</v>
      </c>
      <c r="AK2898" t="str">
        <f t="shared" si="778"/>
        <v/>
      </c>
      <c r="AL2898">
        <f t="shared" si="779"/>
        <v>5</v>
      </c>
      <c r="AM2898" t="str">
        <f t="shared" si="780"/>
        <v>2025 5</v>
      </c>
      <c r="AN2898" t="str">
        <f t="shared" si="781"/>
        <v xml:space="preserve">GOBBA </v>
      </c>
    </row>
    <row r="2899" spans="1:40" x14ac:dyDescent="0.35">
      <c r="A2899">
        <v>82215</v>
      </c>
      <c r="B2899" t="s">
        <v>274</v>
      </c>
      <c r="C2899" s="31">
        <v>45776</v>
      </c>
      <c r="D2899" t="s">
        <v>373</v>
      </c>
      <c r="E2899" t="s">
        <v>374</v>
      </c>
      <c r="F2899" t="s">
        <v>382</v>
      </c>
      <c r="G2899" t="s">
        <v>383</v>
      </c>
      <c r="H2899" t="s">
        <v>949</v>
      </c>
      <c r="I2899" t="s">
        <v>950</v>
      </c>
      <c r="J2899">
        <v>1000</v>
      </c>
      <c r="K2899">
        <v>18190.72</v>
      </c>
      <c r="L2899">
        <v>9407.8248299999996</v>
      </c>
      <c r="M2899">
        <v>2182.91</v>
      </c>
      <c r="N2899">
        <v>18.190719999999999</v>
      </c>
      <c r="O2899" s="32">
        <f t="shared" si="765"/>
        <v>16007.810000000001</v>
      </c>
      <c r="P2899" s="32">
        <f t="shared" si="766"/>
        <v>6599.9851700000017</v>
      </c>
      <c r="Q2899">
        <v>734917</v>
      </c>
      <c r="R2899" t="s">
        <v>312</v>
      </c>
      <c r="S2899" t="s">
        <v>466</v>
      </c>
      <c r="T2899" t="str">
        <f t="shared" si="767"/>
        <v>VEN</v>
      </c>
      <c r="U2899" t="s">
        <v>387</v>
      </c>
      <c r="V2899" s="33">
        <f t="shared" si="768"/>
        <v>18190.72</v>
      </c>
      <c r="W2899">
        <f t="shared" si="769"/>
        <v>1000</v>
      </c>
      <c r="X2899" s="33">
        <f t="shared" si="770"/>
        <v>16007.810000000001</v>
      </c>
      <c r="Y2899" s="33">
        <f t="shared" si="771"/>
        <v>2182.91</v>
      </c>
      <c r="Z2899" s="45">
        <f t="shared" si="772"/>
        <v>0.35182692988512831</v>
      </c>
      <c r="AA2899" s="33">
        <f t="shared" si="773"/>
        <v>6399.9851700000017</v>
      </c>
      <c r="AB2899" s="45">
        <f t="shared" si="774"/>
        <v>0.39980391883711769</v>
      </c>
      <c r="AC2899" s="33">
        <f>IFERROR($X2899/VLOOKUP(CONCATENATE("USD",C2899),[1]GEINDICE!AR$1:AS$65536,2,0),"")</f>
        <v>2834.8964882143555</v>
      </c>
      <c r="AD2899" s="33">
        <f>IFERROR($AA2899/VLOOKUP(CONCATENATE("USD",C2899),[1]GEINDICE!AR$1:AS$65536,2,0),"")</f>
        <v>1133.4027254856821</v>
      </c>
      <c r="AE2899" s="33">
        <f>IFERROR($X2899/VLOOKUP(CONCATENATE("EUR",C2899),[1]GEINDICE!AR$1:AS$65536,2,0),"")</f>
        <v>2487.6161616161617</v>
      </c>
      <c r="AF2899" s="33">
        <f>IFERROR($AA2899/VLOOKUP(CONCATENATE("EUR",C2899),[1]GEINDICE!AR$1:AS$65536,2,0),"")</f>
        <v>994.55868997669018</v>
      </c>
      <c r="AG2899" s="48" t="str">
        <f>VLOOKUP(E2899,[1]Apresentação!AW$1:AX$65536,2,0)</f>
        <v xml:space="preserve">                    2 - LEATHER AUXILIARIES</v>
      </c>
      <c r="AH2899" s="48" t="str">
        <f t="shared" si="775"/>
        <v xml:space="preserve">         5201000997 - SINCAL MSB BR</v>
      </c>
      <c r="AI2899" s="49" t="str">
        <f t="shared" si="776"/>
        <v xml:space="preserve">     ZF1123 - GOBBA LEATHER INDUSTRIA E COMERCIO LTDA</v>
      </c>
      <c r="AJ2899" t="str">
        <f t="shared" si="777"/>
        <v xml:space="preserve">     90 - SALES</v>
      </c>
      <c r="AK2899" t="str">
        <f t="shared" si="778"/>
        <v/>
      </c>
      <c r="AL2899">
        <f t="shared" si="779"/>
        <v>4</v>
      </c>
      <c r="AM2899" t="str">
        <f t="shared" si="780"/>
        <v>2025 4</v>
      </c>
      <c r="AN2899" t="str">
        <f t="shared" si="781"/>
        <v xml:space="preserve">GOBBA </v>
      </c>
    </row>
    <row r="2900" spans="1:40" x14ac:dyDescent="0.35">
      <c r="A2900">
        <v>82089</v>
      </c>
      <c r="B2900" t="s">
        <v>274</v>
      </c>
      <c r="C2900" s="31">
        <v>45764</v>
      </c>
      <c r="D2900" t="s">
        <v>373</v>
      </c>
      <c r="E2900" t="s">
        <v>374</v>
      </c>
      <c r="F2900" t="s">
        <v>382</v>
      </c>
      <c r="G2900" t="s">
        <v>383</v>
      </c>
      <c r="H2900" t="s">
        <v>949</v>
      </c>
      <c r="I2900" t="s">
        <v>950</v>
      </c>
      <c r="J2900">
        <v>1000</v>
      </c>
      <c r="K2900">
        <v>18818.560000000001</v>
      </c>
      <c r="L2900">
        <v>9327.9465099999998</v>
      </c>
      <c r="M2900">
        <v>2258.2600000000002</v>
      </c>
      <c r="N2900">
        <v>18.818559999999998</v>
      </c>
      <c r="O2900" s="32">
        <f t="shared" si="765"/>
        <v>16560.300000000003</v>
      </c>
      <c r="P2900" s="32">
        <f t="shared" si="766"/>
        <v>7232.3534900000031</v>
      </c>
      <c r="Q2900">
        <v>730668</v>
      </c>
      <c r="R2900" t="s">
        <v>312</v>
      </c>
      <c r="S2900" t="s">
        <v>466</v>
      </c>
      <c r="T2900" t="str">
        <f t="shared" si="767"/>
        <v>VEN</v>
      </c>
      <c r="U2900" t="s">
        <v>387</v>
      </c>
      <c r="V2900" s="33">
        <f t="shared" si="768"/>
        <v>18818.560000000001</v>
      </c>
      <c r="W2900">
        <f t="shared" si="769"/>
        <v>1000</v>
      </c>
      <c r="X2900" s="33">
        <f t="shared" si="770"/>
        <v>16560.300000000003</v>
      </c>
      <c r="Y2900" s="33">
        <f t="shared" si="771"/>
        <v>2258.2600000000002</v>
      </c>
      <c r="Z2900" s="45">
        <f t="shared" si="772"/>
        <v>0.3736924339588153</v>
      </c>
      <c r="AA2900" s="33">
        <f t="shared" si="773"/>
        <v>7032.3534900000031</v>
      </c>
      <c r="AB2900" s="45">
        <f t="shared" si="774"/>
        <v>0.42465133421495999</v>
      </c>
      <c r="AC2900" s="33">
        <f>IFERROR($X2900/VLOOKUP(CONCATENATE("USD",C2900),[1]GEINDICE!AR$1:AS$65536,2,0),"")</f>
        <v>2827.9683737768751</v>
      </c>
      <c r="AD2900" s="33">
        <f>IFERROR($AA2900/VLOOKUP(CONCATENATE("USD",C2900),[1]GEINDICE!AR$1:AS$65536,2,0),"")</f>
        <v>1200.9005430420607</v>
      </c>
      <c r="AE2900" s="33">
        <f>IFERROR($X2900/VLOOKUP(CONCATENATE("EUR",C2900),[1]GEINDICE!AR$1:AS$65536,2,0),"")</f>
        <v>2488.1006039844951</v>
      </c>
      <c r="AF2900" s="33">
        <f>IFERROR($AA2900/VLOOKUP(CONCATENATE("EUR",C2900),[1]GEINDICE!AR$1:AS$65536,2,0),"")</f>
        <v>1056.5752411430637</v>
      </c>
      <c r="AG2900" s="48" t="str">
        <f>VLOOKUP(E2900,[1]Apresentação!AW$1:AX$65536,2,0)</f>
        <v xml:space="preserve">                    2 - LEATHER AUXILIARIES</v>
      </c>
      <c r="AH2900" s="48" t="str">
        <f t="shared" si="775"/>
        <v xml:space="preserve">         5201000997 - SINCAL MSB BR</v>
      </c>
      <c r="AI2900" s="49" t="str">
        <f t="shared" si="776"/>
        <v xml:space="preserve">     ZF1123 - GOBBA LEATHER INDUSTRIA E COMERCIO LTDA</v>
      </c>
      <c r="AJ2900" t="str">
        <f t="shared" si="777"/>
        <v xml:space="preserve">     90 - SALES</v>
      </c>
      <c r="AK2900" t="str">
        <f t="shared" si="778"/>
        <v/>
      </c>
      <c r="AL2900">
        <f t="shared" si="779"/>
        <v>4</v>
      </c>
      <c r="AM2900" t="str">
        <f t="shared" si="780"/>
        <v>2025 4</v>
      </c>
      <c r="AN2900" t="str">
        <f t="shared" si="781"/>
        <v xml:space="preserve">GOBBA </v>
      </c>
    </row>
    <row r="2901" spans="1:40" x14ac:dyDescent="0.35">
      <c r="A2901">
        <v>81805</v>
      </c>
      <c r="B2901" t="s">
        <v>274</v>
      </c>
      <c r="C2901" s="31">
        <v>45743</v>
      </c>
      <c r="D2901" t="s">
        <v>373</v>
      </c>
      <c r="E2901" t="s">
        <v>374</v>
      </c>
      <c r="F2901" t="s">
        <v>382</v>
      </c>
      <c r="G2901" t="s">
        <v>383</v>
      </c>
      <c r="H2901" t="s">
        <v>949</v>
      </c>
      <c r="I2901" t="s">
        <v>950</v>
      </c>
      <c r="J2901">
        <v>1000</v>
      </c>
      <c r="K2901">
        <v>18237.439999999999</v>
      </c>
      <c r="L2901">
        <v>9256.4112000000005</v>
      </c>
      <c r="M2901">
        <v>2188.5100000000002</v>
      </c>
      <c r="N2901">
        <v>18.237439999999999</v>
      </c>
      <c r="O2901" s="32">
        <f t="shared" si="765"/>
        <v>16048.929999999998</v>
      </c>
      <c r="P2901" s="32">
        <f t="shared" si="766"/>
        <v>6792.518799999998</v>
      </c>
      <c r="Q2901">
        <v>722690</v>
      </c>
      <c r="R2901" t="s">
        <v>312</v>
      </c>
      <c r="S2901" t="s">
        <v>466</v>
      </c>
      <c r="T2901" t="str">
        <f t="shared" si="767"/>
        <v>VEN</v>
      </c>
      <c r="U2901" t="s">
        <v>387</v>
      </c>
      <c r="V2901" s="33">
        <f t="shared" si="768"/>
        <v>18237.439999999999</v>
      </c>
      <c r="W2901">
        <f t="shared" si="769"/>
        <v>1000</v>
      </c>
      <c r="X2901" s="33">
        <f t="shared" si="770"/>
        <v>16048.929999999998</v>
      </c>
      <c r="Y2901" s="33">
        <f t="shared" si="771"/>
        <v>2188.5100000000002</v>
      </c>
      <c r="Z2901" s="45">
        <f t="shared" si="772"/>
        <v>0.36148268616647944</v>
      </c>
      <c r="AA2901" s="33">
        <f t="shared" si="773"/>
        <v>6592.518799999998</v>
      </c>
      <c r="AB2901" s="45">
        <f t="shared" si="774"/>
        <v>0.41077621997229713</v>
      </c>
      <c r="AC2901" s="33">
        <f>IFERROR($X2901/VLOOKUP(CONCATENATE("USD",C2901),[1]GEINDICE!AR$1:AS$65536,2,0),"")</f>
        <v>2792.3809026690328</v>
      </c>
      <c r="AD2901" s="33">
        <f>IFERROR($AA2901/VLOOKUP(CONCATENATE("USD",C2901),[1]GEINDICE!AR$1:AS$65536,2,0),"")</f>
        <v>1147.0436719212162</v>
      </c>
      <c r="AE2901" s="33">
        <f>IFERROR($X2901/VLOOKUP(CONCATENATE("EUR",C2901),[1]GEINDICE!AR$1:AS$65536,2,0),"")</f>
        <v>2585.5345405335734</v>
      </c>
      <c r="AF2901" s="33">
        <f>IFERROR($AA2901/VLOOKUP(CONCATENATE("EUR",C2901),[1]GEINDICE!AR$1:AS$65536,2,0),"")</f>
        <v>1062.0761051681914</v>
      </c>
      <c r="AG2901" s="48" t="str">
        <f>VLOOKUP(E2901,[1]Apresentação!AW$1:AX$65536,2,0)</f>
        <v xml:space="preserve">                    2 - LEATHER AUXILIARIES</v>
      </c>
      <c r="AH2901" s="48" t="str">
        <f t="shared" si="775"/>
        <v xml:space="preserve">         5201000997 - SINCAL MSB BR</v>
      </c>
      <c r="AI2901" s="49" t="str">
        <f t="shared" si="776"/>
        <v xml:space="preserve">     ZF1123 - GOBBA LEATHER INDUSTRIA E COMERCIO LTDA</v>
      </c>
      <c r="AJ2901" t="str">
        <f t="shared" si="777"/>
        <v xml:space="preserve">     90 - SALES</v>
      </c>
      <c r="AK2901" t="str">
        <f t="shared" si="778"/>
        <v/>
      </c>
      <c r="AL2901">
        <f t="shared" si="779"/>
        <v>3</v>
      </c>
      <c r="AM2901" t="str">
        <f t="shared" si="780"/>
        <v>2025 3</v>
      </c>
      <c r="AN2901" t="str">
        <f t="shared" si="781"/>
        <v xml:space="preserve">GOBBA </v>
      </c>
    </row>
    <row r="2902" spans="1:40" x14ac:dyDescent="0.35">
      <c r="A2902">
        <v>81909</v>
      </c>
      <c r="B2902" t="s">
        <v>274</v>
      </c>
      <c r="C2902" s="31">
        <v>45750</v>
      </c>
      <c r="D2902" t="s">
        <v>373</v>
      </c>
      <c r="E2902" t="s">
        <v>374</v>
      </c>
      <c r="F2902" t="s">
        <v>382</v>
      </c>
      <c r="G2902" t="s">
        <v>383</v>
      </c>
      <c r="H2902" t="s">
        <v>949</v>
      </c>
      <c r="I2902" t="s">
        <v>950</v>
      </c>
      <c r="J2902">
        <v>1000</v>
      </c>
      <c r="K2902">
        <v>18256.32</v>
      </c>
      <c r="L2902">
        <v>9256.4112000000005</v>
      </c>
      <c r="M2902">
        <v>2190.7800000000002</v>
      </c>
      <c r="N2902">
        <v>18.256319999999999</v>
      </c>
      <c r="O2902" s="32">
        <f t="shared" si="765"/>
        <v>16065.539999999999</v>
      </c>
      <c r="P2902" s="32">
        <f t="shared" si="766"/>
        <v>6809.1287999999986</v>
      </c>
      <c r="Q2902">
        <v>725459</v>
      </c>
      <c r="R2902" t="s">
        <v>312</v>
      </c>
      <c r="S2902" t="s">
        <v>466</v>
      </c>
      <c r="T2902" t="str">
        <f t="shared" si="767"/>
        <v>VEN</v>
      </c>
      <c r="U2902" t="s">
        <v>387</v>
      </c>
      <c r="V2902" s="33">
        <f t="shared" si="768"/>
        <v>18256.32</v>
      </c>
      <c r="W2902">
        <f t="shared" si="769"/>
        <v>1000</v>
      </c>
      <c r="X2902" s="33">
        <f t="shared" si="770"/>
        <v>16065.539999999999</v>
      </c>
      <c r="Y2902" s="33">
        <f t="shared" si="771"/>
        <v>2190.7800000000002</v>
      </c>
      <c r="Z2902" s="45">
        <f t="shared" si="772"/>
        <v>0.36201867627210732</v>
      </c>
      <c r="AA2902" s="33">
        <f t="shared" si="773"/>
        <v>6609.1287999999986</v>
      </c>
      <c r="AB2902" s="45">
        <f t="shared" si="774"/>
        <v>0.41138541250403032</v>
      </c>
      <c r="AC2902" s="33">
        <f>IFERROR($X2902/VLOOKUP(CONCATENATE("USD",C2902),[1]GEINDICE!AR$1:AS$65536,2,0),"")</f>
        <v>2865.4181604152172</v>
      </c>
      <c r="AD2902" s="33">
        <f>IFERROR($AA2902/VLOOKUP(CONCATENATE("USD",C2902),[1]GEINDICE!AR$1:AS$65536,2,0),"")</f>
        <v>1178.7912319189538</v>
      </c>
      <c r="AE2902" s="33">
        <f>IFERROR($X2902/VLOOKUP(CONCATENATE("EUR",C2902),[1]GEINDICE!AR$1:AS$65536,2,0),"")</f>
        <v>2592.8889606197545</v>
      </c>
      <c r="AF2902" s="33">
        <f>IFERROR($AA2902/VLOOKUP(CONCATENATE("EUR",C2902),[1]GEINDICE!AR$1:AS$65536,2,0),"")</f>
        <v>1066.676694641704</v>
      </c>
      <c r="AG2902" s="48" t="str">
        <f>VLOOKUP(E2902,[1]Apresentação!AW$1:AX$65536,2,0)</f>
        <v xml:space="preserve">                    2 - LEATHER AUXILIARIES</v>
      </c>
      <c r="AH2902" s="48" t="str">
        <f t="shared" si="775"/>
        <v xml:space="preserve">         5201000997 - SINCAL MSB BR</v>
      </c>
      <c r="AI2902" s="49" t="str">
        <f t="shared" si="776"/>
        <v xml:space="preserve">     ZF1123 - GOBBA LEATHER INDUSTRIA E COMERCIO LTDA</v>
      </c>
      <c r="AJ2902" t="str">
        <f t="shared" si="777"/>
        <v xml:space="preserve">     90 - SALES</v>
      </c>
      <c r="AK2902" t="str">
        <f t="shared" si="778"/>
        <v/>
      </c>
      <c r="AL2902">
        <f t="shared" si="779"/>
        <v>4</v>
      </c>
      <c r="AM2902" t="str">
        <f t="shared" si="780"/>
        <v>2025 4</v>
      </c>
      <c r="AN2902" t="str">
        <f t="shared" si="781"/>
        <v xml:space="preserve">GOBBA </v>
      </c>
    </row>
    <row r="2903" spans="1:40" x14ac:dyDescent="0.35">
      <c r="A2903">
        <v>82130</v>
      </c>
      <c r="B2903" t="s">
        <v>274</v>
      </c>
      <c r="C2903" s="31">
        <v>45770</v>
      </c>
      <c r="D2903" t="s">
        <v>373</v>
      </c>
      <c r="E2903" t="s">
        <v>374</v>
      </c>
      <c r="F2903" t="s">
        <v>382</v>
      </c>
      <c r="G2903" t="s">
        <v>383</v>
      </c>
      <c r="H2903" t="s">
        <v>949</v>
      </c>
      <c r="I2903" t="s">
        <v>950</v>
      </c>
      <c r="J2903">
        <v>1000</v>
      </c>
      <c r="K2903">
        <v>18738.88</v>
      </c>
      <c r="L2903">
        <v>9353.7958199999994</v>
      </c>
      <c r="M2903">
        <v>2248.69</v>
      </c>
      <c r="N2903">
        <v>18.738879999999998</v>
      </c>
      <c r="O2903" s="32">
        <f t="shared" si="765"/>
        <v>16490.190000000002</v>
      </c>
      <c r="P2903" s="32">
        <f t="shared" si="766"/>
        <v>7136.394180000003</v>
      </c>
      <c r="Q2903">
        <v>732575</v>
      </c>
      <c r="R2903" t="s">
        <v>312</v>
      </c>
      <c r="S2903" t="s">
        <v>466</v>
      </c>
      <c r="T2903" t="str">
        <f t="shared" si="767"/>
        <v>VEN</v>
      </c>
      <c r="U2903" t="s">
        <v>387</v>
      </c>
      <c r="V2903" s="33">
        <f t="shared" si="768"/>
        <v>18738.88</v>
      </c>
      <c r="W2903">
        <f t="shared" si="769"/>
        <v>1000</v>
      </c>
      <c r="X2903" s="33">
        <f t="shared" si="770"/>
        <v>16490.190000000002</v>
      </c>
      <c r="Y2903" s="33">
        <f t="shared" si="771"/>
        <v>2248.69</v>
      </c>
      <c r="Z2903" s="45">
        <f t="shared" si="772"/>
        <v>0.37016055281852506</v>
      </c>
      <c r="AA2903" s="33">
        <f t="shared" si="773"/>
        <v>6936.394180000003</v>
      </c>
      <c r="AB2903" s="45">
        <f t="shared" si="774"/>
        <v>0.42063761424216473</v>
      </c>
      <c r="AC2903" s="33">
        <f>IFERROR($X2903/VLOOKUP(CONCATENATE("USD",C2903),[1]GEINDICE!AR$1:AS$65536,2,0),"")</f>
        <v>2899.1191983122362</v>
      </c>
      <c r="AD2903" s="33">
        <f>IFERROR($AA2903/VLOOKUP(CONCATENATE("USD",C2903),[1]GEINDICE!AR$1:AS$65536,2,0),"")</f>
        <v>1219.4785829817163</v>
      </c>
      <c r="AE2903" s="33">
        <f>IFERROR($X2903/VLOOKUP(CONCATENATE("EUR",C2903),[1]GEINDICE!AR$1:AS$65536,2,0),"")</f>
        <v>2554.282129524931</v>
      </c>
      <c r="AF2903" s="33">
        <f>IFERROR($AA2903/VLOOKUP(CONCATENATE("EUR",C2903),[1]GEINDICE!AR$1:AS$65536,2,0),"")</f>
        <v>1074.4271410647627</v>
      </c>
      <c r="AG2903" s="48" t="str">
        <f>VLOOKUP(E2903,[1]Apresentação!AW$1:AX$65536,2,0)</f>
        <v xml:space="preserve">                    2 - LEATHER AUXILIARIES</v>
      </c>
      <c r="AH2903" s="48" t="str">
        <f t="shared" si="775"/>
        <v xml:space="preserve">         5201000997 - SINCAL MSB BR</v>
      </c>
      <c r="AI2903" s="49" t="str">
        <f t="shared" si="776"/>
        <v xml:space="preserve">     ZF1123 - GOBBA LEATHER INDUSTRIA E COMERCIO LTDA</v>
      </c>
      <c r="AJ2903" t="str">
        <f t="shared" si="777"/>
        <v xml:space="preserve">     90 - SALES</v>
      </c>
      <c r="AK2903" t="str">
        <f t="shared" si="778"/>
        <v/>
      </c>
      <c r="AL2903">
        <f t="shared" si="779"/>
        <v>4</v>
      </c>
      <c r="AM2903" t="str">
        <f t="shared" si="780"/>
        <v>2025 4</v>
      </c>
      <c r="AN2903" t="str">
        <f t="shared" si="781"/>
        <v xml:space="preserve">GOBBA </v>
      </c>
    </row>
    <row r="2904" spans="1:40" x14ac:dyDescent="0.35">
      <c r="A2904">
        <v>82057</v>
      </c>
      <c r="B2904" t="s">
        <v>274</v>
      </c>
      <c r="C2904" s="31">
        <v>45762</v>
      </c>
      <c r="D2904" t="s">
        <v>373</v>
      </c>
      <c r="E2904" t="s">
        <v>374</v>
      </c>
      <c r="F2904" t="s">
        <v>382</v>
      </c>
      <c r="G2904" t="s">
        <v>383</v>
      </c>
      <c r="H2904" t="s">
        <v>949</v>
      </c>
      <c r="I2904" t="s">
        <v>950</v>
      </c>
      <c r="J2904">
        <v>1000</v>
      </c>
      <c r="K2904">
        <v>18696</v>
      </c>
      <c r="L2904">
        <v>9324.80638</v>
      </c>
      <c r="M2904">
        <v>2243.54</v>
      </c>
      <c r="N2904">
        <v>18.696000000000002</v>
      </c>
      <c r="O2904" s="32">
        <f t="shared" si="765"/>
        <v>16452.46</v>
      </c>
      <c r="P2904" s="32">
        <f t="shared" si="766"/>
        <v>7127.6536199999991</v>
      </c>
      <c r="Q2904">
        <v>729845</v>
      </c>
      <c r="R2904" t="s">
        <v>312</v>
      </c>
      <c r="S2904" t="s">
        <v>466</v>
      </c>
      <c r="T2904" t="str">
        <f t="shared" si="767"/>
        <v>VEN</v>
      </c>
      <c r="U2904" t="s">
        <v>387</v>
      </c>
      <c r="V2904" s="33">
        <f t="shared" si="768"/>
        <v>18696</v>
      </c>
      <c r="W2904">
        <f t="shared" si="769"/>
        <v>1000</v>
      </c>
      <c r="X2904" s="33">
        <f t="shared" si="770"/>
        <v>16452.46</v>
      </c>
      <c r="Y2904" s="33">
        <f t="shared" si="771"/>
        <v>2243.54</v>
      </c>
      <c r="Z2904" s="45">
        <f t="shared" si="772"/>
        <v>0.37054202075310222</v>
      </c>
      <c r="AA2904" s="33">
        <f t="shared" si="773"/>
        <v>6927.6536199999991</v>
      </c>
      <c r="AB2904" s="45">
        <f t="shared" si="774"/>
        <v>0.42107098999177017</v>
      </c>
      <c r="AC2904" s="33">
        <f>IFERROR($X2904/VLOOKUP(CONCATENATE("USD",C2904),[1]GEINDICE!AR$1:AS$65536,2,0),"")</f>
        <v>2802.4698928577509</v>
      </c>
      <c r="AD2904" s="33">
        <f>IFERROR($AA2904/VLOOKUP(CONCATENATE("USD",C2904),[1]GEINDICE!AR$1:AS$65536,2,0),"")</f>
        <v>1180.0387722077432</v>
      </c>
      <c r="AE2904" s="33">
        <f>IFERROR($X2904/VLOOKUP(CONCATENATE("EUR",C2904),[1]GEINDICE!AR$1:AS$65536,2,0),"")</f>
        <v>2482.2661436330718</v>
      </c>
      <c r="AF2904" s="33">
        <f>IFERROR($AA2904/VLOOKUP(CONCATENATE("EUR",C2904),[1]GEINDICE!AR$1:AS$65536,2,0),"")</f>
        <v>1045.2102625226312</v>
      </c>
      <c r="AG2904" s="48" t="str">
        <f>VLOOKUP(E2904,[1]Apresentação!AW$1:AX$65536,2,0)</f>
        <v xml:space="preserve">                    2 - LEATHER AUXILIARIES</v>
      </c>
      <c r="AH2904" s="48" t="str">
        <f t="shared" si="775"/>
        <v xml:space="preserve">         5201000997 - SINCAL MSB BR</v>
      </c>
      <c r="AI2904" s="49" t="str">
        <f t="shared" si="776"/>
        <v xml:space="preserve">     ZF1123 - GOBBA LEATHER INDUSTRIA E COMERCIO LTDA</v>
      </c>
      <c r="AJ2904" t="str">
        <f t="shared" si="777"/>
        <v xml:space="preserve">     90 - SALES</v>
      </c>
      <c r="AK2904" t="str">
        <f t="shared" si="778"/>
        <v/>
      </c>
      <c r="AL2904">
        <f t="shared" si="779"/>
        <v>4</v>
      </c>
      <c r="AM2904" t="str">
        <f t="shared" si="780"/>
        <v>2025 4</v>
      </c>
      <c r="AN2904" t="str">
        <f t="shared" si="781"/>
        <v xml:space="preserve">GOBBA </v>
      </c>
    </row>
    <row r="2905" spans="1:40" x14ac:dyDescent="0.35">
      <c r="A2905">
        <v>81953</v>
      </c>
      <c r="B2905" t="s">
        <v>274</v>
      </c>
      <c r="C2905" s="31">
        <v>45755</v>
      </c>
      <c r="D2905" t="s">
        <v>373</v>
      </c>
      <c r="E2905" t="s">
        <v>374</v>
      </c>
      <c r="F2905" t="s">
        <v>382</v>
      </c>
      <c r="G2905" t="s">
        <v>383</v>
      </c>
      <c r="H2905" t="s">
        <v>949</v>
      </c>
      <c r="I2905" t="s">
        <v>950</v>
      </c>
      <c r="J2905">
        <v>1000</v>
      </c>
      <c r="K2905">
        <v>18488.64</v>
      </c>
      <c r="L2905">
        <v>9280.0607999999993</v>
      </c>
      <c r="M2905">
        <v>2218.66</v>
      </c>
      <c r="N2905">
        <v>18.48864</v>
      </c>
      <c r="O2905" s="32">
        <f t="shared" si="765"/>
        <v>16269.98</v>
      </c>
      <c r="P2905" s="32">
        <f t="shared" si="766"/>
        <v>6989.9192000000003</v>
      </c>
      <c r="Q2905">
        <v>727209</v>
      </c>
      <c r="R2905" t="s">
        <v>312</v>
      </c>
      <c r="S2905" t="s">
        <v>466</v>
      </c>
      <c r="T2905" t="str">
        <f t="shared" si="767"/>
        <v>VEN</v>
      </c>
      <c r="U2905" t="s">
        <v>387</v>
      </c>
      <c r="V2905" s="33">
        <f t="shared" si="768"/>
        <v>18488.64</v>
      </c>
      <c r="W2905">
        <f t="shared" si="769"/>
        <v>1000</v>
      </c>
      <c r="X2905" s="33">
        <f t="shared" si="770"/>
        <v>16269.98</v>
      </c>
      <c r="Y2905" s="33">
        <f t="shared" si="771"/>
        <v>2218.66</v>
      </c>
      <c r="Z2905" s="45">
        <f t="shared" si="772"/>
        <v>0.36724816968689966</v>
      </c>
      <c r="AA2905" s="33">
        <f t="shared" si="773"/>
        <v>6789.9192000000003</v>
      </c>
      <c r="AB2905" s="45">
        <f t="shared" si="774"/>
        <v>0.41732806063682931</v>
      </c>
      <c r="AC2905" s="33">
        <f>IFERROR($X2905/VLOOKUP(CONCATENATE("USD",C2905),[1]GEINDICE!AR$1:AS$65536,2,0),"")</f>
        <v>2740.5302519876027</v>
      </c>
      <c r="AD2905" s="33">
        <f>IFERROR($AA2905/VLOOKUP(CONCATENATE("USD",C2905),[1]GEINDICE!AR$1:AS$65536,2,0),"")</f>
        <v>1143.7001751785474</v>
      </c>
      <c r="AE2905" s="33">
        <f>IFERROR($X2905/VLOOKUP(CONCATENATE("EUR",C2905),[1]GEINDICE!AR$1:AS$65536,2,0),"")</f>
        <v>2511.2644316848796</v>
      </c>
      <c r="AF2905" s="33">
        <f>IFERROR($AA2905/VLOOKUP(CONCATENATE("EUR",C2905),[1]GEINDICE!AR$1:AS$65536,2,0),"")</f>
        <v>1048.0211150213001</v>
      </c>
      <c r="AG2905" s="48" t="str">
        <f>VLOOKUP(E2905,[1]Apresentação!AW$1:AX$65536,2,0)</f>
        <v xml:space="preserve">                    2 - LEATHER AUXILIARIES</v>
      </c>
      <c r="AH2905" s="48" t="str">
        <f t="shared" si="775"/>
        <v xml:space="preserve">         5201000997 - SINCAL MSB BR</v>
      </c>
      <c r="AI2905" s="49" t="str">
        <f t="shared" si="776"/>
        <v xml:space="preserve">     ZF1123 - GOBBA LEATHER INDUSTRIA E COMERCIO LTDA</v>
      </c>
      <c r="AJ2905" t="str">
        <f t="shared" si="777"/>
        <v xml:space="preserve">     90 - SALES</v>
      </c>
      <c r="AK2905" t="str">
        <f t="shared" si="778"/>
        <v/>
      </c>
      <c r="AL2905">
        <f t="shared" si="779"/>
        <v>4</v>
      </c>
      <c r="AM2905" t="str">
        <f t="shared" si="780"/>
        <v>2025 4</v>
      </c>
      <c r="AN2905" t="str">
        <f t="shared" si="781"/>
        <v xml:space="preserve">GOBBA </v>
      </c>
    </row>
    <row r="2906" spans="1:40" x14ac:dyDescent="0.35">
      <c r="A2906">
        <v>81706</v>
      </c>
      <c r="B2906" t="s">
        <v>274</v>
      </c>
      <c r="C2906" s="31">
        <v>45735</v>
      </c>
      <c r="D2906" t="s">
        <v>373</v>
      </c>
      <c r="E2906" t="s">
        <v>374</v>
      </c>
      <c r="F2906" t="s">
        <v>375</v>
      </c>
      <c r="G2906" t="s">
        <v>376</v>
      </c>
      <c r="H2906" t="s">
        <v>949</v>
      </c>
      <c r="I2906" t="s">
        <v>950</v>
      </c>
      <c r="J2906">
        <v>360</v>
      </c>
      <c r="K2906">
        <v>6099.08</v>
      </c>
      <c r="L2906">
        <v>3271.8616999999999</v>
      </c>
      <c r="M2906">
        <v>731.89</v>
      </c>
      <c r="N2906">
        <v>16.9419</v>
      </c>
      <c r="O2906" s="32">
        <f t="shared" si="765"/>
        <v>5367.19</v>
      </c>
      <c r="P2906" s="32">
        <f t="shared" si="766"/>
        <v>2095.3282999999997</v>
      </c>
      <c r="Q2906">
        <v>719701</v>
      </c>
      <c r="R2906" t="s">
        <v>312</v>
      </c>
      <c r="S2906" t="s">
        <v>466</v>
      </c>
      <c r="T2906" t="str">
        <f t="shared" si="767"/>
        <v>VEN</v>
      </c>
      <c r="U2906" t="s">
        <v>387</v>
      </c>
      <c r="V2906" s="33">
        <f t="shared" si="768"/>
        <v>6099.08</v>
      </c>
      <c r="W2906">
        <f t="shared" si="769"/>
        <v>360</v>
      </c>
      <c r="X2906" s="33">
        <f t="shared" si="770"/>
        <v>5367.19</v>
      </c>
      <c r="Y2906" s="33">
        <f t="shared" si="771"/>
        <v>731.89</v>
      </c>
      <c r="Z2906" s="45">
        <f t="shared" si="772"/>
        <v>0.33174319733467994</v>
      </c>
      <c r="AA2906" s="33">
        <f t="shared" si="773"/>
        <v>2023.3282999999997</v>
      </c>
      <c r="AB2906" s="45">
        <f t="shared" si="774"/>
        <v>0.37698093415735234</v>
      </c>
      <c r="AC2906" s="33">
        <f>IFERROR($X2906/VLOOKUP(CONCATENATE("USD",C2906),[1]GEINDICE!AR$1:AS$65536,2,0),"")</f>
        <v>947.31277688546857</v>
      </c>
      <c r="AD2906" s="33">
        <f>IFERROR($AA2906/VLOOKUP(CONCATENATE("USD",C2906),[1]GEINDICE!AR$1:AS$65536,2,0),"")</f>
        <v>357.11885556947942</v>
      </c>
      <c r="AE2906" s="33">
        <f>IFERROR($X2906/VLOOKUP(CONCATENATE("EUR",C2906),[1]GEINDICE!AR$1:AS$65536,2,0),"")</f>
        <v>870.77404805555091</v>
      </c>
      <c r="AF2906" s="33">
        <f>IFERROR($AA2906/VLOOKUP(CONCATENATE("EUR",C2906),[1]GEINDICE!AR$1:AS$65536,2,0),"")</f>
        <v>328.26521407596078</v>
      </c>
      <c r="AG2906" s="48" t="str">
        <f>VLOOKUP(E2906,[1]Apresentação!AW$1:AX$65536,2,0)</f>
        <v xml:space="preserve">                    2 - LEATHER AUXILIARIES</v>
      </c>
      <c r="AH2906" s="48" t="str">
        <f t="shared" si="775"/>
        <v xml:space="preserve">         5201000997 - SINCAL MSB BR</v>
      </c>
      <c r="AI2906" s="49" t="str">
        <f t="shared" si="776"/>
        <v xml:space="preserve">     L00222 - DURLICOUROS IND COM DE COUROS IMP EXP LTDA</v>
      </c>
      <c r="AJ2906" t="str">
        <f t="shared" si="777"/>
        <v xml:space="preserve">     90 - SALES</v>
      </c>
      <c r="AK2906" t="str">
        <f t="shared" si="778"/>
        <v/>
      </c>
      <c r="AL2906">
        <f t="shared" si="779"/>
        <v>3</v>
      </c>
      <c r="AM2906" t="str">
        <f t="shared" si="780"/>
        <v>2025 3</v>
      </c>
      <c r="AN2906" t="str">
        <f t="shared" si="781"/>
        <v xml:space="preserve">DURLICOUROS </v>
      </c>
    </row>
    <row r="2907" spans="1:40" x14ac:dyDescent="0.35">
      <c r="A2907">
        <v>84585</v>
      </c>
      <c r="B2907" t="s">
        <v>274</v>
      </c>
      <c r="C2907" s="31">
        <v>45972</v>
      </c>
      <c r="D2907" t="s">
        <v>373</v>
      </c>
      <c r="E2907" t="s">
        <v>374</v>
      </c>
      <c r="F2907" t="s">
        <v>382</v>
      </c>
      <c r="G2907" t="s">
        <v>383</v>
      </c>
      <c r="H2907" t="s">
        <v>949</v>
      </c>
      <c r="I2907" t="s">
        <v>950</v>
      </c>
      <c r="J2907">
        <v>1000</v>
      </c>
      <c r="K2907">
        <v>17141.439999999999</v>
      </c>
      <c r="L2907">
        <v>9756.5840399999997</v>
      </c>
      <c r="M2907">
        <v>2056.9899999999998</v>
      </c>
      <c r="N2907">
        <v>17.141439999999999</v>
      </c>
      <c r="O2907" s="32">
        <f t="shared" si="765"/>
        <v>15084.449999999999</v>
      </c>
      <c r="P2907" s="32">
        <f t="shared" si="766"/>
        <v>5327.8659599999992</v>
      </c>
      <c r="Q2907">
        <v>766799</v>
      </c>
      <c r="R2907" t="s">
        <v>312</v>
      </c>
      <c r="S2907" t="s">
        <v>466</v>
      </c>
      <c r="T2907" t="str">
        <f t="shared" si="767"/>
        <v>VEN</v>
      </c>
      <c r="U2907" t="s">
        <v>387</v>
      </c>
      <c r="V2907" s="33">
        <f t="shared" si="768"/>
        <v>17141.439999999999</v>
      </c>
      <c r="W2907">
        <f t="shared" si="769"/>
        <v>1000</v>
      </c>
      <c r="X2907" s="33">
        <f t="shared" si="770"/>
        <v>15084.449999999999</v>
      </c>
      <c r="Y2907" s="33">
        <f t="shared" si="771"/>
        <v>2056.9899999999998</v>
      </c>
      <c r="Z2907" s="45">
        <f t="shared" si="772"/>
        <v>0.29915024408684449</v>
      </c>
      <c r="AA2907" s="33">
        <f t="shared" si="773"/>
        <v>5127.8659599999992</v>
      </c>
      <c r="AB2907" s="45">
        <f t="shared" si="774"/>
        <v>0.3399438468091312</v>
      </c>
      <c r="AC2907" s="33" t="str">
        <f>IFERROR($X2907/VLOOKUP(CONCATENATE("USD",C2907),[1]GEINDICE!AR$1:AS$65536,2,0),"")</f>
        <v/>
      </c>
      <c r="AD2907" s="33" t="str">
        <f>IFERROR($AA2907/VLOOKUP(CONCATENATE("USD",C2907),[1]GEINDICE!AR$1:AS$65536,2,0),"")</f>
        <v/>
      </c>
      <c r="AE2907" s="33" t="str">
        <f>IFERROR($X2907/VLOOKUP(CONCATENATE("EUR",C2907),[1]GEINDICE!AR$1:AS$65536,2,0),"")</f>
        <v/>
      </c>
      <c r="AF2907" s="33" t="str">
        <f>IFERROR($AA2907/VLOOKUP(CONCATENATE("EUR",C2907),[1]GEINDICE!AR$1:AS$65536,2,0),"")</f>
        <v/>
      </c>
      <c r="AG2907" s="48" t="str">
        <f>VLOOKUP(E2907,[1]Apresentação!AW$1:AX$65536,2,0)</f>
        <v xml:space="preserve">                    2 - LEATHER AUXILIARIES</v>
      </c>
      <c r="AH2907" s="48" t="str">
        <f t="shared" si="775"/>
        <v xml:space="preserve">         5201000997 - SINCAL MSB BR</v>
      </c>
      <c r="AI2907" s="49" t="str">
        <f t="shared" si="776"/>
        <v xml:space="preserve">     ZF1123 - GOBBA LEATHER INDUSTRIA E COMERCIO LTDA</v>
      </c>
      <c r="AJ2907" t="str">
        <f t="shared" si="777"/>
        <v xml:space="preserve">     90 - SALES</v>
      </c>
      <c r="AK2907" t="str">
        <f t="shared" si="778"/>
        <v/>
      </c>
      <c r="AL2907">
        <f t="shared" si="779"/>
        <v>11</v>
      </c>
      <c r="AM2907" t="str">
        <f t="shared" si="780"/>
        <v>2025 11</v>
      </c>
      <c r="AN2907" t="str">
        <f t="shared" si="781"/>
        <v xml:space="preserve">GOBBA </v>
      </c>
    </row>
    <row r="2908" spans="1:40" x14ac:dyDescent="0.35">
      <c r="A2908">
        <v>83392</v>
      </c>
      <c r="B2908" t="s">
        <v>274</v>
      </c>
      <c r="C2908" s="31">
        <v>45874</v>
      </c>
      <c r="D2908" t="s">
        <v>373</v>
      </c>
      <c r="E2908" t="s">
        <v>374</v>
      </c>
      <c r="F2908" t="s">
        <v>382</v>
      </c>
      <c r="G2908" t="s">
        <v>383</v>
      </c>
      <c r="H2908" t="s">
        <v>949</v>
      </c>
      <c r="I2908" t="s">
        <v>950</v>
      </c>
      <c r="J2908">
        <v>1000</v>
      </c>
      <c r="K2908">
        <v>17739.52</v>
      </c>
      <c r="L2908">
        <v>9826.1815399999996</v>
      </c>
      <c r="M2908">
        <v>2128.77</v>
      </c>
      <c r="N2908">
        <v>17.739519999999999</v>
      </c>
      <c r="O2908" s="32">
        <f t="shared" si="765"/>
        <v>15610.75</v>
      </c>
      <c r="P2908" s="32">
        <f t="shared" si="766"/>
        <v>5784.5684600000004</v>
      </c>
      <c r="Q2908">
        <v>748499</v>
      </c>
      <c r="R2908" t="s">
        <v>312</v>
      </c>
      <c r="S2908" t="s">
        <v>466</v>
      </c>
      <c r="T2908" t="str">
        <f t="shared" si="767"/>
        <v>VEN</v>
      </c>
      <c r="U2908" t="s">
        <v>387</v>
      </c>
      <c r="V2908" s="33">
        <f t="shared" si="768"/>
        <v>17739.52</v>
      </c>
      <c r="W2908">
        <f t="shared" si="769"/>
        <v>1000</v>
      </c>
      <c r="X2908" s="33">
        <f t="shared" si="770"/>
        <v>15610.75</v>
      </c>
      <c r="Y2908" s="33">
        <f t="shared" si="771"/>
        <v>2128.77</v>
      </c>
      <c r="Z2908" s="45">
        <f t="shared" si="772"/>
        <v>0.31480944580236669</v>
      </c>
      <c r="AA2908" s="33">
        <f t="shared" si="773"/>
        <v>5584.5684600000004</v>
      </c>
      <c r="AB2908" s="45">
        <f t="shared" si="774"/>
        <v>0.3577386390788399</v>
      </c>
      <c r="AC2908" s="33">
        <f>IFERROR($X2908/VLOOKUP(CONCATENATE("USD",C2908),[1]GEINDICE!AR$1:AS$65536,2,0),"")</f>
        <v>2832.1903517843207</v>
      </c>
      <c r="AD2908" s="33">
        <f>IFERROR($AA2908/VLOOKUP(CONCATENATE("USD",C2908),[1]GEINDICE!AR$1:AS$65536,2,0),"")</f>
        <v>1013.1839220595439</v>
      </c>
      <c r="AE2908" s="33">
        <f>IFERROR($X2908/VLOOKUP(CONCATENATE("EUR",C2908),[1]GEINDICE!AR$1:AS$65536,2,0),"")</f>
        <v>2445.7526477408032</v>
      </c>
      <c r="AF2908" s="33">
        <f>IFERROR($AA2908/VLOOKUP(CONCATENATE("EUR",C2908),[1]GEINDICE!AR$1:AS$65536,2,0),"")</f>
        <v>874.94022372626432</v>
      </c>
      <c r="AG2908" s="48" t="str">
        <f>VLOOKUP(E2908,[1]Apresentação!AW$1:AX$65536,2,0)</f>
        <v xml:space="preserve">                    2 - LEATHER AUXILIARIES</v>
      </c>
      <c r="AH2908" s="48" t="str">
        <f t="shared" si="775"/>
        <v xml:space="preserve">         5201000997 - SINCAL MSB BR</v>
      </c>
      <c r="AI2908" s="49" t="str">
        <f t="shared" si="776"/>
        <v xml:space="preserve">     ZF1123 - GOBBA LEATHER INDUSTRIA E COMERCIO LTDA</v>
      </c>
      <c r="AJ2908" t="str">
        <f t="shared" si="777"/>
        <v xml:space="preserve">     90 - SALES</v>
      </c>
      <c r="AK2908" t="str">
        <f t="shared" si="778"/>
        <v/>
      </c>
      <c r="AL2908">
        <f t="shared" si="779"/>
        <v>8</v>
      </c>
      <c r="AM2908" t="str">
        <f t="shared" si="780"/>
        <v>2025 8</v>
      </c>
      <c r="AN2908" t="str">
        <f t="shared" si="781"/>
        <v xml:space="preserve">GOBBA </v>
      </c>
    </row>
    <row r="2909" spans="1:40" x14ac:dyDescent="0.35">
      <c r="A2909">
        <v>83877</v>
      </c>
      <c r="B2909" t="s">
        <v>274</v>
      </c>
      <c r="C2909" s="31">
        <v>45916</v>
      </c>
      <c r="D2909" t="s">
        <v>373</v>
      </c>
      <c r="E2909" t="s">
        <v>374</v>
      </c>
      <c r="F2909" t="s">
        <v>375</v>
      </c>
      <c r="G2909" t="s">
        <v>376</v>
      </c>
      <c r="H2909" t="s">
        <v>949</v>
      </c>
      <c r="I2909" t="s">
        <v>950</v>
      </c>
      <c r="J2909">
        <v>1000</v>
      </c>
      <c r="K2909">
        <v>15855.98</v>
      </c>
      <c r="L2909">
        <v>9544.7059499999996</v>
      </c>
      <c r="M2909">
        <v>1902.74</v>
      </c>
      <c r="N2909">
        <v>15.855979999999999</v>
      </c>
      <c r="O2909" s="32">
        <f t="shared" si="765"/>
        <v>13953.24</v>
      </c>
      <c r="P2909" s="32">
        <f t="shared" si="766"/>
        <v>4408.5340500000002</v>
      </c>
      <c r="Q2909">
        <v>761525</v>
      </c>
      <c r="R2909" t="s">
        <v>312</v>
      </c>
      <c r="S2909" t="s">
        <v>466</v>
      </c>
      <c r="T2909" t="str">
        <f t="shared" si="767"/>
        <v>VEN</v>
      </c>
      <c r="U2909" t="s">
        <v>387</v>
      </c>
      <c r="V2909" s="33">
        <f t="shared" si="768"/>
        <v>15855.98</v>
      </c>
      <c r="W2909">
        <f t="shared" si="769"/>
        <v>1000</v>
      </c>
      <c r="X2909" s="33">
        <f t="shared" si="770"/>
        <v>13953.24</v>
      </c>
      <c r="Y2909" s="33">
        <f t="shared" si="771"/>
        <v>1902.74</v>
      </c>
      <c r="Z2909" s="45">
        <f t="shared" si="772"/>
        <v>0.26542251251578269</v>
      </c>
      <c r="AA2909" s="33">
        <f t="shared" si="773"/>
        <v>4208.5340500000002</v>
      </c>
      <c r="AB2909" s="45">
        <f t="shared" si="774"/>
        <v>0.30161697569883411</v>
      </c>
      <c r="AC2909" s="33">
        <f>IFERROR($X2909/VLOOKUP(CONCATENATE("USD",C2909),[1]GEINDICE!AR$1:AS$65536,2,0),"")</f>
        <v>2627.9267741449448</v>
      </c>
      <c r="AD2909" s="33">
        <f>IFERROR($AA2909/VLOOKUP(CONCATENATE("USD",C2909),[1]GEINDICE!AR$1:AS$65536,2,0),"")</f>
        <v>792.62732597559136</v>
      </c>
      <c r="AE2909" s="33">
        <f>IFERROR($X2909/VLOOKUP(CONCATENATE("EUR",C2909),[1]GEINDICE!AR$1:AS$65536,2,0),"")</f>
        <v>2218.0390411394419</v>
      </c>
      <c r="AF2909" s="33">
        <f>IFERROR($AA2909/VLOOKUP(CONCATENATE("EUR",C2909),[1]GEINDICE!AR$1:AS$65536,2,0),"")</f>
        <v>668.99822757042034</v>
      </c>
      <c r="AG2909" s="48" t="str">
        <f>VLOOKUP(E2909,[1]Apresentação!AW$1:AX$65536,2,0)</f>
        <v xml:space="preserve">                    2 - LEATHER AUXILIARIES</v>
      </c>
      <c r="AH2909" s="48" t="str">
        <f t="shared" si="775"/>
        <v xml:space="preserve">         5201000997 - SINCAL MSB BR</v>
      </c>
      <c r="AI2909" s="49" t="str">
        <f t="shared" si="776"/>
        <v xml:space="preserve">     L00222 - DURLICOUROS IND COM DE COUROS IMP EXP LTDA</v>
      </c>
      <c r="AJ2909" t="str">
        <f t="shared" si="777"/>
        <v xml:space="preserve">     90 - SALES</v>
      </c>
      <c r="AK2909" t="str">
        <f t="shared" si="778"/>
        <v/>
      </c>
      <c r="AL2909">
        <f t="shared" si="779"/>
        <v>9</v>
      </c>
      <c r="AM2909" t="str">
        <f t="shared" si="780"/>
        <v>2025 9</v>
      </c>
      <c r="AN2909" t="str">
        <f t="shared" si="781"/>
        <v xml:space="preserve">DURLICOUROS </v>
      </c>
    </row>
    <row r="2910" spans="1:40" x14ac:dyDescent="0.35">
      <c r="A2910">
        <v>83279</v>
      </c>
      <c r="B2910" t="s">
        <v>274</v>
      </c>
      <c r="C2910" s="31">
        <v>45867</v>
      </c>
      <c r="D2910" t="s">
        <v>373</v>
      </c>
      <c r="E2910" t="s">
        <v>374</v>
      </c>
      <c r="F2910" t="s">
        <v>382</v>
      </c>
      <c r="G2910" t="s">
        <v>383</v>
      </c>
      <c r="H2910" t="s">
        <v>949</v>
      </c>
      <c r="I2910" t="s">
        <v>950</v>
      </c>
      <c r="J2910">
        <v>1000</v>
      </c>
      <c r="K2910">
        <v>17736.32</v>
      </c>
      <c r="L2910">
        <v>9731.8344300000008</v>
      </c>
      <c r="M2910">
        <v>2128.38</v>
      </c>
      <c r="N2910">
        <v>17.736319999999999</v>
      </c>
      <c r="O2910" s="32">
        <f t="shared" si="765"/>
        <v>15607.939999999999</v>
      </c>
      <c r="P2910" s="32">
        <f t="shared" si="766"/>
        <v>5876.1055699999979</v>
      </c>
      <c r="Q2910">
        <v>745354</v>
      </c>
      <c r="R2910" t="s">
        <v>312</v>
      </c>
      <c r="S2910" t="s">
        <v>466</v>
      </c>
      <c r="T2910" t="str">
        <f t="shared" si="767"/>
        <v>VEN</v>
      </c>
      <c r="U2910" t="s">
        <v>389</v>
      </c>
      <c r="V2910" s="33">
        <f t="shared" si="768"/>
        <v>17736.32</v>
      </c>
      <c r="W2910">
        <f t="shared" si="769"/>
        <v>1000</v>
      </c>
      <c r="X2910" s="33">
        <f t="shared" si="770"/>
        <v>15607.939999999999</v>
      </c>
      <c r="Y2910" s="33">
        <f t="shared" si="771"/>
        <v>2128.38</v>
      </c>
      <c r="Z2910" s="45">
        <f t="shared" si="772"/>
        <v>0.32002724184047188</v>
      </c>
      <c r="AA2910" s="33">
        <f t="shared" si="773"/>
        <v>5676.1055699999979</v>
      </c>
      <c r="AB2910" s="45">
        <f t="shared" si="774"/>
        <v>0.36366782355647181</v>
      </c>
      <c r="AC2910" s="33">
        <f>IFERROR($X2910/VLOOKUP(CONCATENATE("USD",C2910),[1]GEINDICE!AR$1:AS$65536,2,0),"")</f>
        <v>2798.9276235564157</v>
      </c>
      <c r="AD2910" s="33">
        <f>IFERROR($AA2910/VLOOKUP(CONCATENATE("USD",C2910),[1]GEINDICE!AR$1:AS$65536,2,0),"")</f>
        <v>1017.8799171508496</v>
      </c>
      <c r="AE2910" s="33">
        <f>IFERROR($X2910/VLOOKUP(CONCATENATE("EUR",C2910),[1]GEINDICE!AR$1:AS$65536,2,0),"")</f>
        <v>2426.4566880169141</v>
      </c>
      <c r="AF2910" s="33">
        <f>IFERROR($AA2910/VLOOKUP(CONCATENATE("EUR",C2910),[1]GEINDICE!AR$1:AS$65536,2,0),"")</f>
        <v>882.424222685156</v>
      </c>
      <c r="AG2910" s="48" t="str">
        <f>VLOOKUP(E2910,[1]Apresentação!AW$1:AX$65536,2,0)</f>
        <v xml:space="preserve">                    2 - LEATHER AUXILIARIES</v>
      </c>
      <c r="AH2910" s="48" t="str">
        <f t="shared" si="775"/>
        <v xml:space="preserve">         5201000997 - SINCAL MSB BR</v>
      </c>
      <c r="AI2910" s="49" t="str">
        <f t="shared" si="776"/>
        <v xml:space="preserve">     ZF1123 - GOBBA LEATHER INDUSTRIA E COMERCIO LTDA</v>
      </c>
      <c r="AJ2910" t="str">
        <f t="shared" si="777"/>
        <v xml:space="preserve">     90 - SALES</v>
      </c>
      <c r="AK2910" t="str">
        <f t="shared" si="778"/>
        <v/>
      </c>
      <c r="AL2910">
        <f t="shared" si="779"/>
        <v>7</v>
      </c>
      <c r="AM2910" t="str">
        <f t="shared" si="780"/>
        <v>2025 7</v>
      </c>
      <c r="AN2910" t="str">
        <f t="shared" si="781"/>
        <v xml:space="preserve">GOBBA </v>
      </c>
    </row>
    <row r="2911" spans="1:40" x14ac:dyDescent="0.35">
      <c r="A2911">
        <v>83466</v>
      </c>
      <c r="B2911" t="s">
        <v>274</v>
      </c>
      <c r="C2911" s="31">
        <v>45881</v>
      </c>
      <c r="D2911" t="s">
        <v>373</v>
      </c>
      <c r="E2911" t="s">
        <v>374</v>
      </c>
      <c r="F2911" t="s">
        <v>382</v>
      </c>
      <c r="G2911" t="s">
        <v>383</v>
      </c>
      <c r="H2911" t="s">
        <v>949</v>
      </c>
      <c r="I2911" t="s">
        <v>950</v>
      </c>
      <c r="J2911">
        <v>1000</v>
      </c>
      <c r="K2911">
        <v>17361.28</v>
      </c>
      <c r="L2911">
        <v>9826.1815399999996</v>
      </c>
      <c r="M2911">
        <v>2083.38</v>
      </c>
      <c r="N2911">
        <v>17.361280000000001</v>
      </c>
      <c r="O2911" s="32">
        <f t="shared" si="765"/>
        <v>15277.899999999998</v>
      </c>
      <c r="P2911" s="32">
        <f t="shared" si="766"/>
        <v>5451.7184599999982</v>
      </c>
      <c r="Q2911">
        <v>753159</v>
      </c>
      <c r="R2911" t="s">
        <v>312</v>
      </c>
      <c r="S2911" t="s">
        <v>466</v>
      </c>
      <c r="T2911" t="str">
        <f t="shared" si="767"/>
        <v>VEN</v>
      </c>
      <c r="U2911" t="s">
        <v>389</v>
      </c>
      <c r="V2911" s="33">
        <f t="shared" si="768"/>
        <v>17361.28</v>
      </c>
      <c r="W2911">
        <f t="shared" si="769"/>
        <v>1000</v>
      </c>
      <c r="X2911" s="33">
        <f t="shared" si="770"/>
        <v>15277.899999999998</v>
      </c>
      <c r="Y2911" s="33">
        <f t="shared" si="771"/>
        <v>2083.38</v>
      </c>
      <c r="Z2911" s="45">
        <f t="shared" si="772"/>
        <v>0.30249604061451685</v>
      </c>
      <c r="AA2911" s="33">
        <f t="shared" si="773"/>
        <v>5251.7184599999982</v>
      </c>
      <c r="AB2911" s="45">
        <f t="shared" si="774"/>
        <v>0.34374609468578793</v>
      </c>
      <c r="AC2911" s="33">
        <f>IFERROR($X2911/VLOOKUP(CONCATENATE("USD",C2911),[1]GEINDICE!AR$1:AS$65536,2,0),"")</f>
        <v>2826.5189077184928</v>
      </c>
      <c r="AD2911" s="33">
        <f>IFERROR($AA2911/VLOOKUP(CONCATENATE("USD",C2911),[1]GEINDICE!AR$1:AS$65536,2,0),"")</f>
        <v>971.60483608377069</v>
      </c>
      <c r="AE2911" s="33">
        <f>IFERROR($X2911/VLOOKUP(CONCATENATE("EUR",C2911),[1]GEINDICE!AR$1:AS$65536,2,0),"")</f>
        <v>2421.4121562722876</v>
      </c>
      <c r="AF2911" s="33">
        <f>IFERROR($AA2911/VLOOKUP(CONCATENATE("EUR",C2911),[1]GEINDICE!AR$1:AS$65536,2,0),"")</f>
        <v>832.35097234329157</v>
      </c>
      <c r="AG2911" s="48" t="str">
        <f>VLOOKUP(E2911,[1]Apresentação!AW$1:AX$65536,2,0)</f>
        <v xml:space="preserve">                    2 - LEATHER AUXILIARIES</v>
      </c>
      <c r="AH2911" s="48" t="str">
        <f t="shared" si="775"/>
        <v xml:space="preserve">         5201000997 - SINCAL MSB BR</v>
      </c>
      <c r="AI2911" s="49" t="str">
        <f t="shared" si="776"/>
        <v xml:space="preserve">     ZF1123 - GOBBA LEATHER INDUSTRIA E COMERCIO LTDA</v>
      </c>
      <c r="AJ2911" t="str">
        <f t="shared" si="777"/>
        <v xml:space="preserve">     90 - SALES</v>
      </c>
      <c r="AK2911" t="str">
        <f t="shared" si="778"/>
        <v/>
      </c>
      <c r="AL2911">
        <f t="shared" si="779"/>
        <v>8</v>
      </c>
      <c r="AM2911" t="str">
        <f t="shared" si="780"/>
        <v>2025 8</v>
      </c>
      <c r="AN2911" t="str">
        <f t="shared" si="781"/>
        <v xml:space="preserve">GOBBA </v>
      </c>
    </row>
    <row r="2912" spans="1:40" x14ac:dyDescent="0.35">
      <c r="A2912">
        <v>83503</v>
      </c>
      <c r="B2912" t="s">
        <v>274</v>
      </c>
      <c r="C2912" s="31">
        <v>45883</v>
      </c>
      <c r="D2912" t="s">
        <v>373</v>
      </c>
      <c r="E2912" t="s">
        <v>374</v>
      </c>
      <c r="F2912" t="s">
        <v>382</v>
      </c>
      <c r="G2912" t="s">
        <v>383</v>
      </c>
      <c r="H2912" t="s">
        <v>949</v>
      </c>
      <c r="I2912" t="s">
        <v>950</v>
      </c>
      <c r="J2912">
        <v>2000</v>
      </c>
      <c r="K2912">
        <v>34513.919999999998</v>
      </c>
      <c r="L2912">
        <v>19652.363079999999</v>
      </c>
      <c r="M2912">
        <v>4141.72</v>
      </c>
      <c r="N2912">
        <v>17.256959999999999</v>
      </c>
      <c r="O2912" s="32">
        <f t="shared" si="765"/>
        <v>30372.199999999997</v>
      </c>
      <c r="P2912" s="32">
        <f t="shared" si="766"/>
        <v>10719.836919999998</v>
      </c>
      <c r="Q2912">
        <v>754703</v>
      </c>
      <c r="R2912" t="s">
        <v>312</v>
      </c>
      <c r="S2912" t="s">
        <v>466</v>
      </c>
      <c r="T2912" t="str">
        <f t="shared" si="767"/>
        <v>VEN</v>
      </c>
      <c r="U2912" t="s">
        <v>387</v>
      </c>
      <c r="V2912" s="33">
        <f t="shared" si="768"/>
        <v>34513.919999999998</v>
      </c>
      <c r="W2912">
        <f t="shared" si="769"/>
        <v>2000</v>
      </c>
      <c r="X2912" s="33">
        <f t="shared" si="770"/>
        <v>30372.199999999997</v>
      </c>
      <c r="Y2912" s="33">
        <f t="shared" si="771"/>
        <v>4141.72</v>
      </c>
      <c r="Z2912" s="45">
        <f t="shared" si="772"/>
        <v>0.29900506578215391</v>
      </c>
      <c r="AA2912" s="33">
        <f t="shared" si="773"/>
        <v>10319.836919999998</v>
      </c>
      <c r="AB2912" s="45">
        <f t="shared" si="774"/>
        <v>0.33977903872620352</v>
      </c>
      <c r="AC2912" s="33">
        <f>IFERROR($X2912/VLOOKUP(CONCATENATE("USD",C2912),[1]GEINDICE!AR$1:AS$65536,2,0),"")</f>
        <v>5614.6039375173295</v>
      </c>
      <c r="AD2912" s="33">
        <f>IFERROR($AA2912/VLOOKUP(CONCATENATE("USD",C2912),[1]GEINDICE!AR$1:AS$65536,2,0),"")</f>
        <v>1907.7247287179955</v>
      </c>
      <c r="AE2912" s="33">
        <f>IFERROR($X2912/VLOOKUP(CONCATENATE("EUR",C2912),[1]GEINDICE!AR$1:AS$65536,2,0),"")</f>
        <v>4821.9025846192917</v>
      </c>
      <c r="AF2912" s="33">
        <f>IFERROR($AA2912/VLOOKUP(CONCATENATE("EUR",C2912),[1]GEINDICE!AR$1:AS$65536,2,0),"")</f>
        <v>1638.3814250333394</v>
      </c>
      <c r="AG2912" s="48" t="str">
        <f>VLOOKUP(E2912,[1]Apresentação!AW$1:AX$65536,2,0)</f>
        <v xml:space="preserve">                    2 - LEATHER AUXILIARIES</v>
      </c>
      <c r="AH2912" s="48" t="str">
        <f t="shared" si="775"/>
        <v xml:space="preserve">         5201000997 - SINCAL MSB BR</v>
      </c>
      <c r="AI2912" s="49" t="str">
        <f t="shared" si="776"/>
        <v xml:space="preserve">     ZF1123 - GOBBA LEATHER INDUSTRIA E COMERCIO LTDA</v>
      </c>
      <c r="AJ2912" t="str">
        <f t="shared" si="777"/>
        <v xml:space="preserve">     90 - SALES</v>
      </c>
      <c r="AK2912" t="str">
        <f t="shared" si="778"/>
        <v/>
      </c>
      <c r="AL2912">
        <f t="shared" si="779"/>
        <v>8</v>
      </c>
      <c r="AM2912" t="str">
        <f t="shared" si="780"/>
        <v>2025 8</v>
      </c>
      <c r="AN2912" t="str">
        <f t="shared" si="781"/>
        <v xml:space="preserve">GOBBA </v>
      </c>
    </row>
    <row r="2913" spans="1:40" x14ac:dyDescent="0.35">
      <c r="A2913">
        <v>84270</v>
      </c>
      <c r="B2913" t="s">
        <v>274</v>
      </c>
      <c r="C2913" s="31">
        <v>45950</v>
      </c>
      <c r="D2913" t="s">
        <v>373</v>
      </c>
      <c r="E2913" t="s">
        <v>374</v>
      </c>
      <c r="F2913" t="s">
        <v>375</v>
      </c>
      <c r="G2913" t="s">
        <v>376</v>
      </c>
      <c r="H2913" t="s">
        <v>949</v>
      </c>
      <c r="I2913" t="s">
        <v>950</v>
      </c>
      <c r="J2913">
        <v>1000</v>
      </c>
      <c r="K2913">
        <v>16208.220000000001</v>
      </c>
      <c r="L2913">
        <v>9756.5840399999997</v>
      </c>
      <c r="M2913">
        <v>1945.01</v>
      </c>
      <c r="N2913">
        <v>16.208220000000001</v>
      </c>
      <c r="O2913" s="32">
        <f t="shared" si="765"/>
        <v>14263.210000000001</v>
      </c>
      <c r="P2913" s="32">
        <f t="shared" si="766"/>
        <v>4506.6259600000012</v>
      </c>
      <c r="Q2913">
        <v>764631</v>
      </c>
      <c r="R2913" t="s">
        <v>312</v>
      </c>
      <c r="S2913" t="s">
        <v>466</v>
      </c>
      <c r="T2913" t="str">
        <f t="shared" si="767"/>
        <v>VEN</v>
      </c>
      <c r="U2913" t="s">
        <v>387</v>
      </c>
      <c r="V2913" s="33">
        <f t="shared" si="768"/>
        <v>16208.220000000001</v>
      </c>
      <c r="W2913">
        <f t="shared" si="769"/>
        <v>1000</v>
      </c>
      <c r="X2913" s="33">
        <f t="shared" si="770"/>
        <v>14263.210000000001</v>
      </c>
      <c r="Y2913" s="33">
        <f t="shared" si="771"/>
        <v>1945.01</v>
      </c>
      <c r="Z2913" s="45">
        <f t="shared" si="772"/>
        <v>0.2657062873036028</v>
      </c>
      <c r="AA2913" s="33">
        <f t="shared" si="773"/>
        <v>4306.6259600000012</v>
      </c>
      <c r="AB2913" s="45">
        <f t="shared" si="774"/>
        <v>0.30193946243517422</v>
      </c>
      <c r="AC2913" s="33">
        <f>IFERROR($X2913/VLOOKUP(CONCATENATE("USD",C2913),[1]GEINDICE!AR$1:AS$65536,2,0),"")</f>
        <v>2652.5841066746016</v>
      </c>
      <c r="AD2913" s="33">
        <f>IFERROR($AA2913/VLOOKUP(CONCATENATE("USD",C2913),[1]GEINDICE!AR$1:AS$65536,2,0),"")</f>
        <v>800.91981923341598</v>
      </c>
      <c r="AE2913" s="33">
        <f>IFERROR($X2913/VLOOKUP(CONCATENATE("EUR",C2913),[1]GEINDICE!AR$1:AS$65536,2,0),"")</f>
        <v>2275.7415237335463</v>
      </c>
      <c r="AF2913" s="33">
        <f>IFERROR($AA2913/VLOOKUP(CONCATENATE("EUR",C2913),[1]GEINDICE!AR$1:AS$65536,2,0),"")</f>
        <v>687.13617231751118</v>
      </c>
      <c r="AG2913" s="48" t="str">
        <f>VLOOKUP(E2913,[1]Apresentação!AW$1:AX$65536,2,0)</f>
        <v xml:space="preserve">                    2 - LEATHER AUXILIARIES</v>
      </c>
      <c r="AH2913" s="48" t="str">
        <f t="shared" si="775"/>
        <v xml:space="preserve">         5201000997 - SINCAL MSB BR</v>
      </c>
      <c r="AI2913" s="49" t="str">
        <f t="shared" si="776"/>
        <v xml:space="preserve">     L00222 - DURLICOUROS IND COM DE COUROS IMP EXP LTDA</v>
      </c>
      <c r="AJ2913" t="str">
        <f t="shared" si="777"/>
        <v xml:space="preserve">     90 - SALES</v>
      </c>
      <c r="AK2913" t="str">
        <f t="shared" si="778"/>
        <v/>
      </c>
      <c r="AL2913">
        <f t="shared" si="779"/>
        <v>10</v>
      </c>
      <c r="AM2913" t="str">
        <f t="shared" si="780"/>
        <v>2025 10</v>
      </c>
      <c r="AN2913" t="str">
        <f t="shared" si="781"/>
        <v xml:space="preserve">DURLICOUROS </v>
      </c>
    </row>
    <row r="2914" spans="1:40" x14ac:dyDescent="0.35">
      <c r="A2914">
        <v>84238</v>
      </c>
      <c r="B2914" t="s">
        <v>274</v>
      </c>
      <c r="C2914" s="31">
        <v>45946</v>
      </c>
      <c r="D2914" t="s">
        <v>373</v>
      </c>
      <c r="E2914" t="s">
        <v>374</v>
      </c>
      <c r="F2914" t="s">
        <v>382</v>
      </c>
      <c r="G2914" t="s">
        <v>383</v>
      </c>
      <c r="H2914" t="s">
        <v>949</v>
      </c>
      <c r="I2914" t="s">
        <v>950</v>
      </c>
      <c r="J2914">
        <v>1000</v>
      </c>
      <c r="K2914">
        <v>17428.48</v>
      </c>
      <c r="L2914">
        <v>9756.5840399999997</v>
      </c>
      <c r="M2914">
        <v>2091.44</v>
      </c>
      <c r="N2914">
        <v>17.42848</v>
      </c>
      <c r="O2914" s="32">
        <f t="shared" si="765"/>
        <v>15337.039999999999</v>
      </c>
      <c r="P2914" s="32">
        <f t="shared" si="766"/>
        <v>5580.4559599999993</v>
      </c>
      <c r="Q2914">
        <v>764416</v>
      </c>
      <c r="R2914" t="s">
        <v>312</v>
      </c>
      <c r="S2914" t="s">
        <v>466</v>
      </c>
      <c r="T2914" t="str">
        <f t="shared" si="767"/>
        <v>VEN</v>
      </c>
      <c r="U2914" t="s">
        <v>389</v>
      </c>
      <c r="V2914" s="33">
        <f t="shared" si="768"/>
        <v>17428.48</v>
      </c>
      <c r="W2914">
        <f t="shared" si="769"/>
        <v>1000</v>
      </c>
      <c r="X2914" s="33">
        <f t="shared" si="770"/>
        <v>15337.039999999999</v>
      </c>
      <c r="Y2914" s="33">
        <f t="shared" si="771"/>
        <v>2091.44</v>
      </c>
      <c r="Z2914" s="45">
        <f t="shared" si="772"/>
        <v>0.30871630572488246</v>
      </c>
      <c r="AA2914" s="33">
        <f t="shared" si="773"/>
        <v>5380.4559599999993</v>
      </c>
      <c r="AB2914" s="45">
        <f t="shared" si="774"/>
        <v>0.35081449614788768</v>
      </c>
      <c r="AC2914" s="33">
        <f>IFERROR($X2914/VLOOKUP(CONCATENATE("USD",C2914),[1]GEINDICE!AR$1:AS$65536,2,0),"")</f>
        <v>2821.6948154689621</v>
      </c>
      <c r="AD2914" s="33">
        <f>IFERROR($AA2914/VLOOKUP(CONCATENATE("USD",C2914),[1]GEINDICE!AR$1:AS$65536,2,0),"")</f>
        <v>989.891444971851</v>
      </c>
      <c r="AE2914" s="33">
        <f>IFERROR($X2914/VLOOKUP(CONCATENATE("EUR",C2914),[1]GEINDICE!AR$1:AS$65536,2,0),"")</f>
        <v>2418.748127237458</v>
      </c>
      <c r="AF2914" s="33">
        <f>IFERROR($AA2914/VLOOKUP(CONCATENATE("EUR",C2914),[1]GEINDICE!AR$1:AS$65536,2,0),"")</f>
        <v>848.53190556545587</v>
      </c>
      <c r="AG2914" s="48" t="str">
        <f>VLOOKUP(E2914,[1]Apresentação!AW$1:AX$65536,2,0)</f>
        <v xml:space="preserve">                    2 - LEATHER AUXILIARIES</v>
      </c>
      <c r="AH2914" s="48" t="str">
        <f t="shared" si="775"/>
        <v xml:space="preserve">         5201000997 - SINCAL MSB BR</v>
      </c>
      <c r="AI2914" s="49" t="str">
        <f t="shared" si="776"/>
        <v xml:space="preserve">     ZF1123 - GOBBA LEATHER INDUSTRIA E COMERCIO LTDA</v>
      </c>
      <c r="AJ2914" t="str">
        <f t="shared" si="777"/>
        <v xml:space="preserve">     90 - SALES</v>
      </c>
      <c r="AK2914" t="str">
        <f t="shared" si="778"/>
        <v/>
      </c>
      <c r="AL2914">
        <f t="shared" si="779"/>
        <v>10</v>
      </c>
      <c r="AM2914" t="str">
        <f t="shared" si="780"/>
        <v>2025 10</v>
      </c>
      <c r="AN2914" t="str">
        <f t="shared" si="781"/>
        <v xml:space="preserve">GOBBA </v>
      </c>
    </row>
    <row r="2915" spans="1:40" x14ac:dyDescent="0.35">
      <c r="A2915">
        <v>83672</v>
      </c>
      <c r="B2915" t="s">
        <v>274</v>
      </c>
      <c r="C2915" s="31">
        <v>45897</v>
      </c>
      <c r="D2915" t="s">
        <v>373</v>
      </c>
      <c r="E2915" t="s">
        <v>374</v>
      </c>
      <c r="F2915" t="s">
        <v>382</v>
      </c>
      <c r="G2915" t="s">
        <v>383</v>
      </c>
      <c r="H2915" t="s">
        <v>949</v>
      </c>
      <c r="I2915" t="s">
        <v>950</v>
      </c>
      <c r="J2915">
        <v>2000</v>
      </c>
      <c r="K2915">
        <v>34833.919999999998</v>
      </c>
      <c r="L2915">
        <v>19653.225040000001</v>
      </c>
      <c r="M2915">
        <v>4180.12</v>
      </c>
      <c r="N2915">
        <v>17.41696</v>
      </c>
      <c r="O2915" s="32">
        <f t="shared" si="765"/>
        <v>30653.8</v>
      </c>
      <c r="P2915" s="32">
        <f t="shared" si="766"/>
        <v>11000.574959999998</v>
      </c>
      <c r="Q2915">
        <v>759960</v>
      </c>
      <c r="R2915" t="s">
        <v>312</v>
      </c>
      <c r="S2915" t="s">
        <v>466</v>
      </c>
      <c r="T2915" t="str">
        <f t="shared" si="767"/>
        <v>VEN</v>
      </c>
      <c r="U2915" t="s">
        <v>387</v>
      </c>
      <c r="V2915" s="33">
        <f t="shared" si="768"/>
        <v>34833.919999999998</v>
      </c>
      <c r="W2915">
        <f t="shared" si="769"/>
        <v>2000</v>
      </c>
      <c r="X2915" s="33">
        <f t="shared" si="770"/>
        <v>30653.8</v>
      </c>
      <c r="Y2915" s="33">
        <f t="shared" si="771"/>
        <v>4180.12</v>
      </c>
      <c r="Z2915" s="45">
        <f t="shared" si="772"/>
        <v>0.30431760077533621</v>
      </c>
      <c r="AA2915" s="33">
        <f t="shared" si="773"/>
        <v>10600.574959999998</v>
      </c>
      <c r="AB2915" s="45">
        <f t="shared" si="774"/>
        <v>0.34581601498019815</v>
      </c>
      <c r="AC2915" s="33">
        <f>IFERROR($X2915/VLOOKUP(CONCATENATE("USD",C2915),[1]GEINDICE!AR$1:AS$65536,2,0),"")</f>
        <v>5664.5662016076867</v>
      </c>
      <c r="AD2915" s="33">
        <f>IFERROR($AA2915/VLOOKUP(CONCATENATE("USD",C2915),[1]GEINDICE!AR$1:AS$65536,2,0),"")</f>
        <v>1958.8977104314881</v>
      </c>
      <c r="AE2915" s="33">
        <f>IFERROR($X2915/VLOOKUP(CONCATENATE("EUR",C2915),[1]GEINDICE!AR$1:AS$65536,2,0),"")</f>
        <v>4852.2810016779049</v>
      </c>
      <c r="AF2915" s="33">
        <f>IFERROR($AA2915/VLOOKUP(CONCATENATE("EUR",C2915),[1]GEINDICE!AR$1:AS$65536,2,0),"")</f>
        <v>1677.9964795643775</v>
      </c>
      <c r="AG2915" s="48" t="str">
        <f>VLOOKUP(E2915,[1]Apresentação!AW$1:AX$65536,2,0)</f>
        <v xml:space="preserve">                    2 - LEATHER AUXILIARIES</v>
      </c>
      <c r="AH2915" s="48" t="str">
        <f t="shared" si="775"/>
        <v xml:space="preserve">         5201000997 - SINCAL MSB BR</v>
      </c>
      <c r="AI2915" s="49" t="str">
        <f t="shared" si="776"/>
        <v xml:space="preserve">     ZF1123 - GOBBA LEATHER INDUSTRIA E COMERCIO LTDA</v>
      </c>
      <c r="AJ2915" t="str">
        <f t="shared" si="777"/>
        <v xml:space="preserve">     90 - SALES</v>
      </c>
      <c r="AK2915" t="str">
        <f t="shared" si="778"/>
        <v/>
      </c>
      <c r="AL2915">
        <f t="shared" si="779"/>
        <v>8</v>
      </c>
      <c r="AM2915" t="str">
        <f t="shared" si="780"/>
        <v>2025 8</v>
      </c>
      <c r="AN2915" t="str">
        <f t="shared" si="781"/>
        <v xml:space="preserve">GOBBA </v>
      </c>
    </row>
    <row r="2916" spans="1:40" x14ac:dyDescent="0.35">
      <c r="A2916">
        <v>82541</v>
      </c>
      <c r="B2916" t="s">
        <v>274</v>
      </c>
      <c r="C2916" s="31">
        <v>45803</v>
      </c>
      <c r="D2916" t="s">
        <v>373</v>
      </c>
      <c r="E2916" t="s">
        <v>374</v>
      </c>
      <c r="F2916" t="s">
        <v>458</v>
      </c>
      <c r="G2916" t="s">
        <v>459</v>
      </c>
      <c r="H2916" t="s">
        <v>949</v>
      </c>
      <c r="I2916" t="s">
        <v>950</v>
      </c>
      <c r="J2916">
        <v>147</v>
      </c>
      <c r="K2916">
        <v>2435.38</v>
      </c>
      <c r="L2916">
        <v>1362.2637500000001</v>
      </c>
      <c r="M2916">
        <v>292.25</v>
      </c>
      <c r="N2916">
        <v>16.567209999999999</v>
      </c>
      <c r="O2916" s="32">
        <f t="shared" si="765"/>
        <v>2143.13</v>
      </c>
      <c r="P2916" s="32">
        <f t="shared" si="766"/>
        <v>780.86625000000004</v>
      </c>
      <c r="Q2916">
        <v>739607</v>
      </c>
      <c r="R2916" t="s">
        <v>312</v>
      </c>
      <c r="S2916" t="s">
        <v>466</v>
      </c>
      <c r="T2916" t="str">
        <f t="shared" si="767"/>
        <v>VEN</v>
      </c>
      <c r="U2916" t="s">
        <v>388</v>
      </c>
      <c r="V2916" s="33">
        <f t="shared" si="768"/>
        <v>2435.38</v>
      </c>
      <c r="W2916">
        <f t="shared" si="769"/>
        <v>147</v>
      </c>
      <c r="X2916" s="33">
        <f t="shared" si="770"/>
        <v>2143.13</v>
      </c>
      <c r="Y2916" s="33">
        <f t="shared" si="771"/>
        <v>292.25</v>
      </c>
      <c r="Z2916" s="45">
        <f t="shared" si="772"/>
        <v>0.30856221616339136</v>
      </c>
      <c r="AA2916" s="33">
        <f t="shared" si="773"/>
        <v>751.46625000000006</v>
      </c>
      <c r="AB2916" s="45">
        <f t="shared" si="774"/>
        <v>0.3506396018906926</v>
      </c>
      <c r="AC2916" s="33">
        <f>IFERROR($X2916/VLOOKUP(CONCATENATE("USD",C2916),[1]GEINDICE!AR$1:AS$65536,2,0),"")</f>
        <v>378.51781204189405</v>
      </c>
      <c r="AD2916" s="33">
        <f>IFERROR($AA2916/VLOOKUP(CONCATENATE("USD",C2916),[1]GEINDICE!AR$1:AS$65536,2,0),"")</f>
        <v>132.72333492290574</v>
      </c>
      <c r="AE2916" s="33">
        <f>IFERROR($X2916/VLOOKUP(CONCATENATE("EUR",C2916),[1]GEINDICE!AR$1:AS$65536,2,0),"")</f>
        <v>332.58791396381019</v>
      </c>
      <c r="AF2916" s="33">
        <f>IFERROR($AA2916/VLOOKUP(CONCATENATE("EUR",C2916),[1]GEINDICE!AR$1:AS$65536,2,0),"")</f>
        <v>116.61849374592632</v>
      </c>
      <c r="AG2916" s="48" t="str">
        <f>VLOOKUP(E2916,[1]Apresentação!AW$1:AX$65536,2,0)</f>
        <v xml:space="preserve">                    2 - LEATHER AUXILIARIES</v>
      </c>
      <c r="AH2916" s="48" t="str">
        <f t="shared" si="775"/>
        <v xml:space="preserve">         5201000997 - SINCAL MSB BR</v>
      </c>
      <c r="AI2916" s="49" t="str">
        <f t="shared" si="776"/>
        <v xml:space="preserve">     L00052 - CURTUME RUSAN LTDA</v>
      </c>
      <c r="AJ2916" t="str">
        <f t="shared" si="777"/>
        <v xml:space="preserve">     90 - SALES</v>
      </c>
      <c r="AK2916" t="str">
        <f t="shared" si="778"/>
        <v/>
      </c>
      <c r="AL2916">
        <f t="shared" si="779"/>
        <v>5</v>
      </c>
      <c r="AM2916" t="str">
        <f t="shared" si="780"/>
        <v>2025 5</v>
      </c>
      <c r="AN2916" t="str">
        <f t="shared" si="781"/>
        <v xml:space="preserve">CURTUME </v>
      </c>
    </row>
    <row r="2917" spans="1:40" x14ac:dyDescent="0.35">
      <c r="A2917">
        <v>84496</v>
      </c>
      <c r="B2917" t="s">
        <v>274</v>
      </c>
      <c r="C2917" s="31">
        <v>45965</v>
      </c>
      <c r="D2917" t="s">
        <v>373</v>
      </c>
      <c r="E2917" t="s">
        <v>374</v>
      </c>
      <c r="F2917" t="s">
        <v>382</v>
      </c>
      <c r="G2917" t="s">
        <v>383</v>
      </c>
      <c r="H2917" t="s">
        <v>949</v>
      </c>
      <c r="I2917" t="s">
        <v>950</v>
      </c>
      <c r="J2917">
        <v>1000</v>
      </c>
      <c r="K2917">
        <v>17121.599999999999</v>
      </c>
      <c r="L2917">
        <v>9756.5840399999997</v>
      </c>
      <c r="M2917">
        <v>2054.61</v>
      </c>
      <c r="N2917">
        <v>17.121600000000001</v>
      </c>
      <c r="O2917" s="32">
        <f t="shared" si="765"/>
        <v>15066.989999999998</v>
      </c>
      <c r="P2917" s="32">
        <f t="shared" si="766"/>
        <v>5310.4059599999982</v>
      </c>
      <c r="Q2917">
        <v>766051</v>
      </c>
      <c r="R2917" t="s">
        <v>312</v>
      </c>
      <c r="S2917" t="s">
        <v>466</v>
      </c>
      <c r="T2917" t="str">
        <f t="shared" si="767"/>
        <v>VEN</v>
      </c>
      <c r="U2917" t="s">
        <v>387</v>
      </c>
      <c r="V2917" s="33">
        <f t="shared" si="768"/>
        <v>17121.599999999999</v>
      </c>
      <c r="W2917">
        <f t="shared" si="769"/>
        <v>1000</v>
      </c>
      <c r="X2917" s="33">
        <f t="shared" si="770"/>
        <v>15066.989999999998</v>
      </c>
      <c r="Y2917" s="33">
        <f t="shared" si="771"/>
        <v>2054.61</v>
      </c>
      <c r="Z2917" s="45">
        <f t="shared" si="772"/>
        <v>0.29847712596953546</v>
      </c>
      <c r="AA2917" s="33">
        <f t="shared" si="773"/>
        <v>5110.4059599999982</v>
      </c>
      <c r="AB2917" s="45">
        <f t="shared" si="774"/>
        <v>0.33917895744272736</v>
      </c>
      <c r="AC2917" s="33" t="str">
        <f>IFERROR($X2917/VLOOKUP(CONCATENATE("USD",C2917),[1]GEINDICE!AR$1:AS$65536,2,0),"")</f>
        <v/>
      </c>
      <c r="AD2917" s="33" t="str">
        <f>IFERROR($AA2917/VLOOKUP(CONCATENATE("USD",C2917),[1]GEINDICE!AR$1:AS$65536,2,0),"")</f>
        <v/>
      </c>
      <c r="AE2917" s="33" t="str">
        <f>IFERROR($X2917/VLOOKUP(CONCATENATE("EUR",C2917),[1]GEINDICE!AR$1:AS$65536,2,0),"")</f>
        <v/>
      </c>
      <c r="AF2917" s="33" t="str">
        <f>IFERROR($AA2917/VLOOKUP(CONCATENATE("EUR",C2917),[1]GEINDICE!AR$1:AS$65536,2,0),"")</f>
        <v/>
      </c>
      <c r="AG2917" s="48" t="str">
        <f>VLOOKUP(E2917,[1]Apresentação!AW$1:AX$65536,2,0)</f>
        <v xml:space="preserve">                    2 - LEATHER AUXILIARIES</v>
      </c>
      <c r="AH2917" s="48" t="str">
        <f t="shared" si="775"/>
        <v xml:space="preserve">         5201000997 - SINCAL MSB BR</v>
      </c>
      <c r="AI2917" s="49" t="str">
        <f t="shared" si="776"/>
        <v xml:space="preserve">     ZF1123 - GOBBA LEATHER INDUSTRIA E COMERCIO LTDA</v>
      </c>
      <c r="AJ2917" t="str">
        <f t="shared" si="777"/>
        <v xml:space="preserve">     90 - SALES</v>
      </c>
      <c r="AK2917" t="str">
        <f t="shared" si="778"/>
        <v/>
      </c>
      <c r="AL2917">
        <f t="shared" si="779"/>
        <v>11</v>
      </c>
      <c r="AM2917" t="str">
        <f t="shared" si="780"/>
        <v>2025 11</v>
      </c>
      <c r="AN2917" t="str">
        <f t="shared" si="781"/>
        <v xml:space="preserve">GOBBA </v>
      </c>
    </row>
    <row r="2918" spans="1:40" x14ac:dyDescent="0.35">
      <c r="A2918">
        <v>82936</v>
      </c>
      <c r="B2918" t="s">
        <v>274</v>
      </c>
      <c r="C2918" s="31">
        <v>45839</v>
      </c>
      <c r="D2918" t="s">
        <v>373</v>
      </c>
      <c r="E2918" t="s">
        <v>374</v>
      </c>
      <c r="F2918" t="s">
        <v>382</v>
      </c>
      <c r="G2918" t="s">
        <v>383</v>
      </c>
      <c r="H2918" t="s">
        <v>949</v>
      </c>
      <c r="I2918" t="s">
        <v>950</v>
      </c>
      <c r="J2918">
        <v>1000</v>
      </c>
      <c r="K2918">
        <v>17522.88</v>
      </c>
      <c r="L2918">
        <v>9411.3353900000002</v>
      </c>
      <c r="M2918">
        <v>2102.77</v>
      </c>
      <c r="N2918">
        <v>17.522880000000001</v>
      </c>
      <c r="O2918" s="32">
        <f t="shared" si="765"/>
        <v>15420.11</v>
      </c>
      <c r="P2918" s="32">
        <f t="shared" si="766"/>
        <v>6008.7746100000004</v>
      </c>
      <c r="Q2918">
        <v>742503</v>
      </c>
      <c r="R2918" t="s">
        <v>312</v>
      </c>
      <c r="S2918" t="s">
        <v>466</v>
      </c>
      <c r="T2918" t="str">
        <f t="shared" si="767"/>
        <v>VEN</v>
      </c>
      <c r="U2918" t="s">
        <v>387</v>
      </c>
      <c r="V2918" s="33">
        <f t="shared" si="768"/>
        <v>17522.88</v>
      </c>
      <c r="W2918">
        <f t="shared" si="769"/>
        <v>1000</v>
      </c>
      <c r="X2918" s="33">
        <f t="shared" si="770"/>
        <v>15420.11</v>
      </c>
      <c r="Y2918" s="33">
        <f t="shared" si="771"/>
        <v>2102.77</v>
      </c>
      <c r="Z2918" s="45">
        <f t="shared" si="772"/>
        <v>0.33149656962782376</v>
      </c>
      <c r="AA2918" s="33">
        <f t="shared" si="773"/>
        <v>5808.7746100000004</v>
      </c>
      <c r="AB2918" s="45">
        <f t="shared" si="774"/>
        <v>0.37670124337634425</v>
      </c>
      <c r="AC2918" s="33">
        <f>IFERROR($X2918/VLOOKUP(CONCATENATE("USD",C2918),[1]GEINDICE!AR$1:AS$65536,2,0),"")</f>
        <v>2828.8070297738072</v>
      </c>
      <c r="AD2918" s="33">
        <f>IFERROR($AA2918/VLOOKUP(CONCATENATE("USD",C2918),[1]GEINDICE!AR$1:AS$65536,2,0),"")</f>
        <v>1065.6151253875364</v>
      </c>
      <c r="AE2918" s="33">
        <f>IFERROR($X2918/VLOOKUP(CONCATENATE("EUR",C2918),[1]GEINDICE!AR$1:AS$65536,2,0),"")</f>
        <v>2402.1856306081754</v>
      </c>
      <c r="AF2918" s="33">
        <f>IFERROR($AA2918/VLOOKUP(CONCATENATE("EUR",C2918),[1]GEINDICE!AR$1:AS$65536,2,0),"")</f>
        <v>904.9063138708874</v>
      </c>
      <c r="AG2918" s="48" t="str">
        <f>VLOOKUP(E2918,[1]Apresentação!AW$1:AX$65536,2,0)</f>
        <v xml:space="preserve">                    2 - LEATHER AUXILIARIES</v>
      </c>
      <c r="AH2918" s="48" t="str">
        <f t="shared" si="775"/>
        <v xml:space="preserve">         5201000997 - SINCAL MSB BR</v>
      </c>
      <c r="AI2918" s="49" t="str">
        <f t="shared" si="776"/>
        <v xml:space="preserve">     ZF1123 - GOBBA LEATHER INDUSTRIA E COMERCIO LTDA</v>
      </c>
      <c r="AJ2918" t="str">
        <f t="shared" si="777"/>
        <v xml:space="preserve">     90 - SALES</v>
      </c>
      <c r="AK2918" t="str">
        <f t="shared" si="778"/>
        <v/>
      </c>
      <c r="AL2918">
        <f t="shared" si="779"/>
        <v>7</v>
      </c>
      <c r="AM2918" t="str">
        <f t="shared" si="780"/>
        <v>2025 7</v>
      </c>
      <c r="AN2918" t="str">
        <f t="shared" si="781"/>
        <v xml:space="preserve">GOBBA </v>
      </c>
    </row>
    <row r="2919" spans="1:40" x14ac:dyDescent="0.35">
      <c r="A2919">
        <v>84739</v>
      </c>
      <c r="B2919" t="s">
        <v>274</v>
      </c>
      <c r="C2919" s="31">
        <v>45982</v>
      </c>
      <c r="D2919" t="s">
        <v>373</v>
      </c>
      <c r="E2919" t="s">
        <v>374</v>
      </c>
      <c r="F2919" t="s">
        <v>382</v>
      </c>
      <c r="G2919" t="s">
        <v>383</v>
      </c>
      <c r="H2919" t="s">
        <v>949</v>
      </c>
      <c r="I2919" t="s">
        <v>950</v>
      </c>
      <c r="J2919">
        <v>1000</v>
      </c>
      <c r="K2919">
        <v>17075.52</v>
      </c>
      <c r="L2919">
        <v>9756.5840399999997</v>
      </c>
      <c r="M2919">
        <v>2049.09</v>
      </c>
      <c r="N2919">
        <v>17.075520000000001</v>
      </c>
      <c r="O2919" s="32">
        <f t="shared" si="765"/>
        <v>15026.43</v>
      </c>
      <c r="P2919" s="32">
        <f t="shared" si="766"/>
        <v>5269.8459600000006</v>
      </c>
      <c r="Q2919">
        <v>768030</v>
      </c>
      <c r="R2919" t="s">
        <v>312</v>
      </c>
      <c r="S2919" t="s">
        <v>466</v>
      </c>
      <c r="T2919" t="str">
        <f t="shared" si="767"/>
        <v>VEN</v>
      </c>
      <c r="U2919" t="s">
        <v>387</v>
      </c>
      <c r="V2919" s="33">
        <f t="shared" si="768"/>
        <v>17075.52</v>
      </c>
      <c r="W2919">
        <f t="shared" si="769"/>
        <v>1000</v>
      </c>
      <c r="X2919" s="33">
        <f t="shared" si="770"/>
        <v>15026.43</v>
      </c>
      <c r="Y2919" s="33">
        <f t="shared" si="771"/>
        <v>2049.09</v>
      </c>
      <c r="Z2919" s="45">
        <f t="shared" si="772"/>
        <v>0.29690726607447387</v>
      </c>
      <c r="AA2919" s="33">
        <f t="shared" si="773"/>
        <v>5069.8459600000006</v>
      </c>
      <c r="AB2919" s="45">
        <f t="shared" si="774"/>
        <v>0.33739524025334033</v>
      </c>
      <c r="AC2919" s="33" t="str">
        <f>IFERROR($X2919/VLOOKUP(CONCATENATE("USD",C2919),[1]GEINDICE!AR$1:AS$65536,2,0),"")</f>
        <v/>
      </c>
      <c r="AD2919" s="33" t="str">
        <f>IFERROR($AA2919/VLOOKUP(CONCATENATE("USD",C2919),[1]GEINDICE!AR$1:AS$65536,2,0),"")</f>
        <v/>
      </c>
      <c r="AE2919" s="33" t="str">
        <f>IFERROR($X2919/VLOOKUP(CONCATENATE("EUR",C2919),[1]GEINDICE!AR$1:AS$65536,2,0),"")</f>
        <v/>
      </c>
      <c r="AF2919" s="33" t="str">
        <f>IFERROR($AA2919/VLOOKUP(CONCATENATE("EUR",C2919),[1]GEINDICE!AR$1:AS$65536,2,0),"")</f>
        <v/>
      </c>
      <c r="AG2919" s="48" t="str">
        <f>VLOOKUP(E2919,[1]Apresentação!AW$1:AX$65536,2,0)</f>
        <v xml:space="preserve">                    2 - LEATHER AUXILIARIES</v>
      </c>
      <c r="AH2919" s="48" t="str">
        <f t="shared" si="775"/>
        <v xml:space="preserve">         5201000997 - SINCAL MSB BR</v>
      </c>
      <c r="AI2919" s="49" t="str">
        <f t="shared" si="776"/>
        <v xml:space="preserve">     ZF1123 - GOBBA LEATHER INDUSTRIA E COMERCIO LTDA</v>
      </c>
      <c r="AJ2919" t="str">
        <f t="shared" si="777"/>
        <v xml:space="preserve">     90 - SALES</v>
      </c>
      <c r="AK2919" t="str">
        <f t="shared" si="778"/>
        <v/>
      </c>
      <c r="AL2919">
        <f t="shared" si="779"/>
        <v>11</v>
      </c>
      <c r="AM2919" t="str">
        <f t="shared" si="780"/>
        <v>2025 11</v>
      </c>
      <c r="AN2919" t="str">
        <f t="shared" si="781"/>
        <v xml:space="preserve">GOBBA </v>
      </c>
    </row>
    <row r="2920" spans="1:40" x14ac:dyDescent="0.35">
      <c r="A2920">
        <v>84678</v>
      </c>
      <c r="B2920" t="s">
        <v>274</v>
      </c>
      <c r="C2920" s="31">
        <v>45979</v>
      </c>
      <c r="D2920" t="s">
        <v>373</v>
      </c>
      <c r="E2920" t="s">
        <v>374</v>
      </c>
      <c r="F2920" t="s">
        <v>382</v>
      </c>
      <c r="G2920" t="s">
        <v>383</v>
      </c>
      <c r="H2920" t="s">
        <v>949</v>
      </c>
      <c r="I2920" t="s">
        <v>950</v>
      </c>
      <c r="J2920">
        <v>1000</v>
      </c>
      <c r="K2920">
        <v>16944.64</v>
      </c>
      <c r="L2920">
        <v>9756.5840399999997</v>
      </c>
      <c r="M2920">
        <v>2033.38</v>
      </c>
      <c r="N2920">
        <v>16.94464</v>
      </c>
      <c r="O2920" s="32">
        <f t="shared" si="765"/>
        <v>14911.259999999998</v>
      </c>
      <c r="P2920" s="32">
        <f t="shared" si="766"/>
        <v>5154.6759599999987</v>
      </c>
      <c r="Q2920">
        <v>767534</v>
      </c>
      <c r="R2920" t="s">
        <v>312</v>
      </c>
      <c r="S2920" t="s">
        <v>466</v>
      </c>
      <c r="T2920" t="str">
        <f t="shared" si="767"/>
        <v>VEN</v>
      </c>
      <c r="U2920" t="s">
        <v>387</v>
      </c>
      <c r="V2920" s="33">
        <f t="shared" si="768"/>
        <v>16944.64</v>
      </c>
      <c r="W2920">
        <f t="shared" si="769"/>
        <v>1000</v>
      </c>
      <c r="X2920" s="33">
        <f t="shared" si="770"/>
        <v>14911.259999999998</v>
      </c>
      <c r="Y2920" s="33">
        <f t="shared" si="771"/>
        <v>2033.38</v>
      </c>
      <c r="Z2920" s="45">
        <f t="shared" si="772"/>
        <v>0.29240373120939711</v>
      </c>
      <c r="AA2920" s="33">
        <f t="shared" si="773"/>
        <v>4954.6759599999987</v>
      </c>
      <c r="AB2920" s="45">
        <f t="shared" si="774"/>
        <v>0.3322774842635699</v>
      </c>
      <c r="AC2920" s="33" t="str">
        <f>IFERROR($X2920/VLOOKUP(CONCATENATE("USD",C2920),[1]GEINDICE!AR$1:AS$65536,2,0),"")</f>
        <v/>
      </c>
      <c r="AD2920" s="33" t="str">
        <f>IFERROR($AA2920/VLOOKUP(CONCATENATE("USD",C2920),[1]GEINDICE!AR$1:AS$65536,2,0),"")</f>
        <v/>
      </c>
      <c r="AE2920" s="33" t="str">
        <f>IFERROR($X2920/VLOOKUP(CONCATENATE("EUR",C2920),[1]GEINDICE!AR$1:AS$65536,2,0),"")</f>
        <v/>
      </c>
      <c r="AF2920" s="33" t="str">
        <f>IFERROR($AA2920/VLOOKUP(CONCATENATE("EUR",C2920),[1]GEINDICE!AR$1:AS$65536,2,0),"")</f>
        <v/>
      </c>
      <c r="AG2920" s="48" t="str">
        <f>VLOOKUP(E2920,[1]Apresentação!AW$1:AX$65536,2,0)</f>
        <v xml:space="preserve">                    2 - LEATHER AUXILIARIES</v>
      </c>
      <c r="AH2920" s="48" t="str">
        <f t="shared" si="775"/>
        <v xml:space="preserve">         5201000997 - SINCAL MSB BR</v>
      </c>
      <c r="AI2920" s="49" t="str">
        <f t="shared" si="776"/>
        <v xml:space="preserve">     ZF1123 - GOBBA LEATHER INDUSTRIA E COMERCIO LTDA</v>
      </c>
      <c r="AJ2920" t="str">
        <f t="shared" si="777"/>
        <v xml:space="preserve">     90 - SALES</v>
      </c>
      <c r="AK2920" t="str">
        <f t="shared" si="778"/>
        <v/>
      </c>
      <c r="AL2920">
        <f t="shared" si="779"/>
        <v>11</v>
      </c>
      <c r="AM2920" t="str">
        <f t="shared" si="780"/>
        <v>2025 11</v>
      </c>
      <c r="AN2920" t="str">
        <f t="shared" si="781"/>
        <v xml:space="preserve">GOBBA </v>
      </c>
    </row>
    <row r="2921" spans="1:40" x14ac:dyDescent="0.35">
      <c r="A2921">
        <v>84778</v>
      </c>
      <c r="B2921" t="s">
        <v>274</v>
      </c>
      <c r="C2921" s="31">
        <v>45986</v>
      </c>
      <c r="D2921" t="s">
        <v>373</v>
      </c>
      <c r="E2921" t="s">
        <v>374</v>
      </c>
      <c r="F2921" t="s">
        <v>382</v>
      </c>
      <c r="G2921" t="s">
        <v>383</v>
      </c>
      <c r="H2921" t="s">
        <v>949</v>
      </c>
      <c r="I2921" t="s">
        <v>950</v>
      </c>
      <c r="J2921">
        <v>1000</v>
      </c>
      <c r="K2921">
        <v>17263.36</v>
      </c>
      <c r="L2921">
        <v>9756.5840399999997</v>
      </c>
      <c r="M2921">
        <v>2071.62</v>
      </c>
      <c r="N2921">
        <v>17.263359999999999</v>
      </c>
      <c r="O2921" s="32">
        <f t="shared" si="765"/>
        <v>15191.740000000002</v>
      </c>
      <c r="P2921" s="32">
        <f t="shared" si="766"/>
        <v>5435.1559600000019</v>
      </c>
      <c r="Q2921">
        <v>768175</v>
      </c>
      <c r="R2921" t="s">
        <v>312</v>
      </c>
      <c r="S2921" t="s">
        <v>466</v>
      </c>
      <c r="T2921" t="str">
        <f t="shared" si="767"/>
        <v>VEN</v>
      </c>
      <c r="U2921" t="s">
        <v>387</v>
      </c>
      <c r="V2921" s="33">
        <f t="shared" si="768"/>
        <v>17263.36</v>
      </c>
      <c r="W2921">
        <f t="shared" si="769"/>
        <v>1000</v>
      </c>
      <c r="X2921" s="33">
        <f t="shared" si="770"/>
        <v>15191.740000000002</v>
      </c>
      <c r="Y2921" s="33">
        <f t="shared" si="771"/>
        <v>2071.62</v>
      </c>
      <c r="Z2921" s="45">
        <f t="shared" si="772"/>
        <v>0.30325243521539269</v>
      </c>
      <c r="AA2921" s="33">
        <f t="shared" si="773"/>
        <v>5235.1559600000019</v>
      </c>
      <c r="AB2921" s="45">
        <f t="shared" si="774"/>
        <v>0.3446054211038368</v>
      </c>
      <c r="AC2921" s="33" t="str">
        <f>IFERROR($X2921/VLOOKUP(CONCATENATE("USD",C2921),[1]GEINDICE!AR$1:AS$65536,2,0),"")</f>
        <v/>
      </c>
      <c r="AD2921" s="33" t="str">
        <f>IFERROR($AA2921/VLOOKUP(CONCATENATE("USD",C2921),[1]GEINDICE!AR$1:AS$65536,2,0),"")</f>
        <v/>
      </c>
      <c r="AE2921" s="33" t="str">
        <f>IFERROR($X2921/VLOOKUP(CONCATENATE("EUR",C2921),[1]GEINDICE!AR$1:AS$65536,2,0),"")</f>
        <v/>
      </c>
      <c r="AF2921" s="33" t="str">
        <f>IFERROR($AA2921/VLOOKUP(CONCATENATE("EUR",C2921),[1]GEINDICE!AR$1:AS$65536,2,0),"")</f>
        <v/>
      </c>
      <c r="AG2921" s="48" t="str">
        <f>VLOOKUP(E2921,[1]Apresentação!AW$1:AX$65536,2,0)</f>
        <v xml:space="preserve">                    2 - LEATHER AUXILIARIES</v>
      </c>
      <c r="AH2921" s="48" t="str">
        <f t="shared" si="775"/>
        <v xml:space="preserve">         5201000997 - SINCAL MSB BR</v>
      </c>
      <c r="AI2921" s="49" t="str">
        <f t="shared" si="776"/>
        <v xml:space="preserve">     ZF1123 - GOBBA LEATHER INDUSTRIA E COMERCIO LTDA</v>
      </c>
      <c r="AJ2921" t="str">
        <f t="shared" si="777"/>
        <v xml:space="preserve">     90 - SALES</v>
      </c>
      <c r="AK2921" t="str">
        <f t="shared" si="778"/>
        <v/>
      </c>
      <c r="AL2921">
        <f t="shared" si="779"/>
        <v>11</v>
      </c>
      <c r="AM2921" t="str">
        <f t="shared" si="780"/>
        <v>2025 11</v>
      </c>
      <c r="AN2921" t="str">
        <f t="shared" si="781"/>
        <v xml:space="preserve">GOBBA </v>
      </c>
    </row>
    <row r="2922" spans="1:40" x14ac:dyDescent="0.35">
      <c r="A2922">
        <v>84326</v>
      </c>
      <c r="B2922" t="s">
        <v>274</v>
      </c>
      <c r="C2922" s="31">
        <v>45953</v>
      </c>
      <c r="D2922" t="s">
        <v>373</v>
      </c>
      <c r="E2922" t="s">
        <v>374</v>
      </c>
      <c r="F2922" t="s">
        <v>382</v>
      </c>
      <c r="G2922" t="s">
        <v>383</v>
      </c>
      <c r="H2922" t="s">
        <v>949</v>
      </c>
      <c r="I2922" t="s">
        <v>950</v>
      </c>
      <c r="J2922">
        <v>1000</v>
      </c>
      <c r="K2922">
        <v>17231.36</v>
      </c>
      <c r="L2922">
        <v>9756.5840399999997</v>
      </c>
      <c r="M2922">
        <v>2067.7800000000002</v>
      </c>
      <c r="N2922">
        <v>17.231359999999999</v>
      </c>
      <c r="O2922" s="32">
        <f t="shared" si="765"/>
        <v>15163.58</v>
      </c>
      <c r="P2922" s="32">
        <f t="shared" si="766"/>
        <v>5406.9959600000002</v>
      </c>
      <c r="Q2922">
        <v>764994</v>
      </c>
      <c r="R2922" t="s">
        <v>312</v>
      </c>
      <c r="S2922" t="s">
        <v>803</v>
      </c>
      <c r="T2922" t="str">
        <f t="shared" si="767"/>
        <v>VEN</v>
      </c>
      <c r="U2922" t="s">
        <v>804</v>
      </c>
      <c r="V2922" s="33">
        <f t="shared" si="768"/>
        <v>17231.36</v>
      </c>
      <c r="W2922">
        <f t="shared" si="769"/>
        <v>1000</v>
      </c>
      <c r="X2922" s="33">
        <f t="shared" si="770"/>
        <v>15163.58</v>
      </c>
      <c r="Y2922" s="33">
        <f t="shared" si="771"/>
        <v>2067.7800000000002</v>
      </c>
      <c r="Z2922" s="45">
        <f t="shared" si="772"/>
        <v>0.30218136931733769</v>
      </c>
      <c r="AA2922" s="33">
        <f t="shared" si="773"/>
        <v>5206.9959600000002</v>
      </c>
      <c r="AB2922" s="45">
        <f t="shared" si="774"/>
        <v>0.34338830012437699</v>
      </c>
      <c r="AC2922" s="33">
        <f>IFERROR($X2922/VLOOKUP(CONCATENATE("USD",C2922),[1]GEINDICE!AR$1:AS$65536,2,0),"")</f>
        <v>2816.4153046062406</v>
      </c>
      <c r="AD2922" s="33">
        <f>IFERROR($AA2922/VLOOKUP(CONCATENATE("USD",C2922),[1]GEINDICE!AR$1:AS$65536,2,0),"")</f>
        <v>967.12406389301634</v>
      </c>
      <c r="AE2922" s="33">
        <f>IFERROR($X2922/VLOOKUP(CONCATENATE("EUR",C2922),[1]GEINDICE!AR$1:AS$65536,2,0),"")</f>
        <v>2425.2415072612116</v>
      </c>
      <c r="AF2922" s="33">
        <f>IFERROR($AA2922/VLOOKUP(CONCATENATE("EUR",C2922),[1]GEINDICE!AR$1:AS$65536,2,0),"")</f>
        <v>832.79955856950926</v>
      </c>
      <c r="AG2922" s="48" t="str">
        <f>VLOOKUP(E2922,[1]Apresentação!AW$1:AX$65536,2,0)</f>
        <v xml:space="preserve">                    2 - LEATHER AUXILIARIES</v>
      </c>
      <c r="AH2922" s="48" t="str">
        <f t="shared" si="775"/>
        <v xml:space="preserve">         5201000997 - SINCAL MSB BR</v>
      </c>
      <c r="AI2922" s="49" t="str">
        <f t="shared" si="776"/>
        <v xml:space="preserve">     ZF1123 - GOBBA LEATHER INDUSTRIA E COMERCIO LTDA</v>
      </c>
      <c r="AJ2922" t="str">
        <f t="shared" si="777"/>
        <v xml:space="preserve">     90 - SALES</v>
      </c>
      <c r="AK2922" t="str">
        <f t="shared" si="778"/>
        <v/>
      </c>
      <c r="AL2922">
        <f t="shared" si="779"/>
        <v>10</v>
      </c>
      <c r="AM2922" t="str">
        <f t="shared" si="780"/>
        <v>2025 10</v>
      </c>
      <c r="AN2922" t="str">
        <f t="shared" si="781"/>
        <v xml:space="preserve">GOBBA </v>
      </c>
    </row>
    <row r="2923" spans="1:40" x14ac:dyDescent="0.35">
      <c r="A2923">
        <v>81005</v>
      </c>
      <c r="B2923" t="s">
        <v>274</v>
      </c>
      <c r="C2923" s="31">
        <v>45681</v>
      </c>
      <c r="D2923" t="s">
        <v>373</v>
      </c>
      <c r="E2923" t="s">
        <v>374</v>
      </c>
      <c r="F2923" t="s">
        <v>447</v>
      </c>
      <c r="G2923" t="s">
        <v>448</v>
      </c>
      <c r="H2923" t="s">
        <v>949</v>
      </c>
      <c r="I2923" t="s">
        <v>950</v>
      </c>
      <c r="J2923">
        <v>240</v>
      </c>
      <c r="K2923">
        <v>3784.32</v>
      </c>
      <c r="L2923">
        <v>2109.3927800000001</v>
      </c>
      <c r="M2923">
        <v>762.17</v>
      </c>
      <c r="N2923">
        <v>15.768000000000001</v>
      </c>
      <c r="O2923" s="32">
        <f t="shared" si="765"/>
        <v>3022.15</v>
      </c>
      <c r="P2923" s="32">
        <f t="shared" si="766"/>
        <v>912.75721999999996</v>
      </c>
      <c r="Q2923">
        <v>708073</v>
      </c>
      <c r="R2923" t="s">
        <v>346</v>
      </c>
      <c r="S2923" t="s">
        <v>347</v>
      </c>
      <c r="T2923" t="str">
        <f t="shared" si="767"/>
        <v>VEN</v>
      </c>
      <c r="U2923" t="s">
        <v>348</v>
      </c>
      <c r="V2923" s="33">
        <f t="shared" si="768"/>
        <v>3784.32</v>
      </c>
      <c r="W2923">
        <f t="shared" si="769"/>
        <v>240</v>
      </c>
      <c r="X2923" s="33">
        <f t="shared" si="770"/>
        <v>3022.15</v>
      </c>
      <c r="Y2923" s="33">
        <f t="shared" si="771"/>
        <v>762.17</v>
      </c>
      <c r="Z2923" s="45">
        <f t="shared" si="772"/>
        <v>0.2285105963554879</v>
      </c>
      <c r="AA2923" s="33">
        <f t="shared" si="773"/>
        <v>864.75721999999996</v>
      </c>
      <c r="AB2923" s="45">
        <f t="shared" si="774"/>
        <v>0.28613974157470673</v>
      </c>
      <c r="AC2923" s="33">
        <f>IFERROR($X2923/VLOOKUP(CONCATENATE("USD",C2923),[1]GEINDICE!AR$1:AS$65536,2,0),"")</f>
        <v>512.88078065337299</v>
      </c>
      <c r="AD2923" s="33">
        <f>IFERROR($AA2923/VLOOKUP(CONCATENATE("USD",C2923),[1]GEINDICE!AR$1:AS$65536,2,0),"")</f>
        <v>146.75557403478999</v>
      </c>
      <c r="AE2923" s="33">
        <f>IFERROR($X2923/VLOOKUP(CONCATENATE("EUR",C2923),[1]GEINDICE!AR$1:AS$65536,2,0),"")</f>
        <v>487.67165286989069</v>
      </c>
      <c r="AF2923" s="33">
        <f>IFERROR($AA2923/VLOOKUP(CONCATENATE("EUR",C2923),[1]GEINDICE!AR$1:AS$65536,2,0),"")</f>
        <v>139.54224072550062</v>
      </c>
      <c r="AG2923" s="48" t="str">
        <f>VLOOKUP(E2923,[1]Apresentação!AW$1:AX$65536,2,0)</f>
        <v xml:space="preserve">                    2 - LEATHER AUXILIARIES</v>
      </c>
      <c r="AH2923" s="48" t="str">
        <f t="shared" si="775"/>
        <v xml:space="preserve">         5201000997 - SINCAL MSB BR</v>
      </c>
      <c r="AI2923" s="49" t="str">
        <f t="shared" si="776"/>
        <v xml:space="preserve">     L00016 - A BUHLER SA CURTUME</v>
      </c>
      <c r="AJ2923" t="str">
        <f t="shared" si="777"/>
        <v xml:space="preserve">     90 - SALES</v>
      </c>
      <c r="AK2923" t="str">
        <f t="shared" si="778"/>
        <v/>
      </c>
      <c r="AL2923">
        <f t="shared" si="779"/>
        <v>1</v>
      </c>
      <c r="AM2923" t="str">
        <f t="shared" si="780"/>
        <v>2025 1</v>
      </c>
      <c r="AN2923" t="str">
        <f t="shared" si="781"/>
        <v xml:space="preserve">A </v>
      </c>
    </row>
    <row r="2924" spans="1:40" x14ac:dyDescent="0.35">
      <c r="A2924">
        <v>81322</v>
      </c>
      <c r="B2924" t="s">
        <v>274</v>
      </c>
      <c r="C2924" s="31">
        <v>45706</v>
      </c>
      <c r="D2924" t="s">
        <v>373</v>
      </c>
      <c r="E2924" t="s">
        <v>374</v>
      </c>
      <c r="F2924" t="s">
        <v>648</v>
      </c>
      <c r="G2924" t="s">
        <v>649</v>
      </c>
      <c r="H2924" t="s">
        <v>949</v>
      </c>
      <c r="I2924" t="s">
        <v>950</v>
      </c>
      <c r="J2924">
        <v>120</v>
      </c>
      <c r="K2924">
        <v>2628.66</v>
      </c>
      <c r="L2924">
        <v>1055.51349</v>
      </c>
      <c r="M2924">
        <v>529.41</v>
      </c>
      <c r="N2924">
        <v>21.905480000000001</v>
      </c>
      <c r="O2924" s="32">
        <f t="shared" si="765"/>
        <v>2099.25</v>
      </c>
      <c r="P2924" s="32">
        <f t="shared" si="766"/>
        <v>1043.73651</v>
      </c>
      <c r="Q2924">
        <v>710540</v>
      </c>
      <c r="R2924" t="s">
        <v>298</v>
      </c>
      <c r="S2924" t="s">
        <v>298</v>
      </c>
      <c r="T2924" t="str">
        <f t="shared" si="767"/>
        <v>VEN</v>
      </c>
      <c r="U2924" t="s">
        <v>300</v>
      </c>
      <c r="V2924" s="33">
        <f t="shared" si="768"/>
        <v>2628.66</v>
      </c>
      <c r="W2924">
        <f t="shared" si="769"/>
        <v>120</v>
      </c>
      <c r="X2924" s="33">
        <f t="shared" si="770"/>
        <v>2099.25</v>
      </c>
      <c r="Y2924" s="33">
        <f t="shared" si="771"/>
        <v>529.41</v>
      </c>
      <c r="Z2924" s="45">
        <f t="shared" si="772"/>
        <v>0.38793016594006074</v>
      </c>
      <c r="AA2924" s="33">
        <f t="shared" si="773"/>
        <v>1019.73651</v>
      </c>
      <c r="AB2924" s="45">
        <f t="shared" si="774"/>
        <v>0.485762300821722</v>
      </c>
      <c r="AC2924" s="33">
        <f>IFERROR($X2924/VLOOKUP(CONCATENATE("USD",C2924),[1]GEINDICE!AR$1:AS$65536,2,0),"")</f>
        <v>368.42520928763224</v>
      </c>
      <c r="AD2924" s="33">
        <f>IFERROR($AA2924/VLOOKUP(CONCATENATE("USD",C2924),[1]GEINDICE!AR$1:AS$65536,2,0),"")</f>
        <v>178.96707734428472</v>
      </c>
      <c r="AE2924" s="33">
        <f>IFERROR($X2924/VLOOKUP(CONCATENATE("EUR",C2924),[1]GEINDICE!AR$1:AS$65536,2,0),"")</f>
        <v>351.98692152917505</v>
      </c>
      <c r="AF2924" s="33">
        <f>IFERROR($AA2924/VLOOKUP(CONCATENATE("EUR",C2924),[1]GEINDICE!AR$1:AS$65536,2,0),"")</f>
        <v>170.98197686116697</v>
      </c>
      <c r="AG2924" s="48" t="str">
        <f>VLOOKUP(E2924,[1]Apresentação!AW$1:AX$65536,2,0)</f>
        <v xml:space="preserve">                    2 - LEATHER AUXILIARIES</v>
      </c>
      <c r="AH2924" s="48" t="str">
        <f t="shared" si="775"/>
        <v xml:space="preserve">         5201000997 - SINCAL MSB BR</v>
      </c>
      <c r="AI2924" s="49" t="str">
        <f t="shared" si="776"/>
        <v xml:space="preserve">     L00010 - CURTUME TROPICAL LTDA</v>
      </c>
      <c r="AJ2924" t="str">
        <f t="shared" si="777"/>
        <v xml:space="preserve">     90 - SALES</v>
      </c>
      <c r="AK2924" t="str">
        <f t="shared" si="778"/>
        <v/>
      </c>
      <c r="AL2924">
        <f t="shared" si="779"/>
        <v>2</v>
      </c>
      <c r="AM2924" t="str">
        <f t="shared" si="780"/>
        <v>2025 2</v>
      </c>
      <c r="AN2924" t="str">
        <f t="shared" si="781"/>
        <v xml:space="preserve">CURTUME </v>
      </c>
    </row>
    <row r="2925" spans="1:40" x14ac:dyDescent="0.35">
      <c r="A2925">
        <v>81361</v>
      </c>
      <c r="B2925" t="s">
        <v>274</v>
      </c>
      <c r="C2925" s="31">
        <v>45709</v>
      </c>
      <c r="D2925" t="s">
        <v>373</v>
      </c>
      <c r="E2925" t="s">
        <v>374</v>
      </c>
      <c r="F2925" t="s">
        <v>379</v>
      </c>
      <c r="G2925" t="s">
        <v>380</v>
      </c>
      <c r="H2925" t="s">
        <v>949</v>
      </c>
      <c r="I2925" t="s">
        <v>950</v>
      </c>
      <c r="J2925">
        <v>2000</v>
      </c>
      <c r="K2925">
        <v>39240.480000000003</v>
      </c>
      <c r="L2925">
        <v>17632.858260000001</v>
      </c>
      <c r="M2925">
        <v>7903.03</v>
      </c>
      <c r="N2925">
        <v>19.620239999999999</v>
      </c>
      <c r="O2925" s="32">
        <f t="shared" si="765"/>
        <v>31337.450000000004</v>
      </c>
      <c r="P2925" s="32">
        <f t="shared" si="766"/>
        <v>13704.591740000003</v>
      </c>
      <c r="Q2925">
        <v>710952</v>
      </c>
      <c r="R2925" t="s">
        <v>298</v>
      </c>
      <c r="S2925" t="s">
        <v>298</v>
      </c>
      <c r="T2925" t="str">
        <f t="shared" si="767"/>
        <v>VEN</v>
      </c>
      <c r="U2925" t="s">
        <v>293</v>
      </c>
      <c r="V2925" s="33">
        <f t="shared" si="768"/>
        <v>39240.480000000003</v>
      </c>
      <c r="W2925">
        <f t="shared" si="769"/>
        <v>2000</v>
      </c>
      <c r="X2925" s="33">
        <f t="shared" si="770"/>
        <v>31337.450000000004</v>
      </c>
      <c r="Y2925" s="33">
        <f t="shared" si="771"/>
        <v>7903.03</v>
      </c>
      <c r="Z2925" s="45">
        <f t="shared" si="772"/>
        <v>0.33905272667408765</v>
      </c>
      <c r="AA2925" s="33">
        <f t="shared" si="773"/>
        <v>13304.591740000003</v>
      </c>
      <c r="AB2925" s="45">
        <f t="shared" si="774"/>
        <v>0.42455885019361822</v>
      </c>
      <c r="AC2925" s="33">
        <f>IFERROR($X2925/VLOOKUP(CONCATENATE("USD",C2925),[1]GEINDICE!AR$1:AS$65536,2,0),"")</f>
        <v>5495.1952583863795</v>
      </c>
      <c r="AD2925" s="33">
        <f>IFERROR($AA2925/VLOOKUP(CONCATENATE("USD",C2925),[1]GEINDICE!AR$1:AS$65536,2,0),"")</f>
        <v>2333.0337804899441</v>
      </c>
      <c r="AE2925" s="33">
        <f>IFERROR($X2925/VLOOKUP(CONCATENATE("EUR",C2925),[1]GEINDICE!AR$1:AS$65536,2,0),"")</f>
        <v>5256.0212673174337</v>
      </c>
      <c r="AF2925" s="33">
        <f>IFERROR($AA2925/VLOOKUP(CONCATENATE("EUR",C2925),[1]GEINDICE!AR$1:AS$65536,2,0),"")</f>
        <v>2231.4903458454937</v>
      </c>
      <c r="AG2925" s="48" t="str">
        <f>VLOOKUP(E2925,[1]Apresentação!AW$1:AX$65536,2,0)</f>
        <v xml:space="preserve">                    2 - LEATHER AUXILIARIES</v>
      </c>
      <c r="AH2925" s="48" t="str">
        <f t="shared" si="775"/>
        <v xml:space="preserve">         5201000997 - SINCAL MSB BR</v>
      </c>
      <c r="AI2925" s="49" t="str">
        <f t="shared" si="776"/>
        <v xml:space="preserve">     L00103 - VITAPELLI LTDA</v>
      </c>
      <c r="AJ2925" t="str">
        <f t="shared" si="777"/>
        <v xml:space="preserve">     90 - SALES</v>
      </c>
      <c r="AK2925" t="str">
        <f t="shared" si="778"/>
        <v/>
      </c>
      <c r="AL2925">
        <f t="shared" si="779"/>
        <v>2</v>
      </c>
      <c r="AM2925" t="str">
        <f t="shared" si="780"/>
        <v>2025 2</v>
      </c>
      <c r="AN2925" t="str">
        <f t="shared" si="781"/>
        <v xml:space="preserve">VITAPELLI </v>
      </c>
    </row>
    <row r="2926" spans="1:40" x14ac:dyDescent="0.35">
      <c r="A2926">
        <v>81637</v>
      </c>
      <c r="B2926" t="s">
        <v>274</v>
      </c>
      <c r="C2926" s="31">
        <v>45730</v>
      </c>
      <c r="D2926" t="s">
        <v>373</v>
      </c>
      <c r="E2926" t="s">
        <v>374</v>
      </c>
      <c r="F2926" t="s">
        <v>648</v>
      </c>
      <c r="G2926" t="s">
        <v>649</v>
      </c>
      <c r="H2926" t="s">
        <v>949</v>
      </c>
      <c r="I2926" t="s">
        <v>950</v>
      </c>
      <c r="J2926">
        <v>120</v>
      </c>
      <c r="K2926">
        <v>2675.89</v>
      </c>
      <c r="L2926">
        <v>1090.62057</v>
      </c>
      <c r="M2926">
        <v>538.91999999999996</v>
      </c>
      <c r="N2926">
        <v>22.299049999999998</v>
      </c>
      <c r="O2926" s="32">
        <f t="shared" si="765"/>
        <v>2136.9699999999998</v>
      </c>
      <c r="P2926" s="32">
        <f t="shared" si="766"/>
        <v>1046.3494299999998</v>
      </c>
      <c r="Q2926">
        <v>717727</v>
      </c>
      <c r="R2926" t="s">
        <v>298</v>
      </c>
      <c r="S2926" t="s">
        <v>298</v>
      </c>
      <c r="T2926" t="str">
        <f t="shared" si="767"/>
        <v>VEN</v>
      </c>
      <c r="U2926" t="s">
        <v>300</v>
      </c>
      <c r="V2926" s="33">
        <f t="shared" si="768"/>
        <v>2675.89</v>
      </c>
      <c r="W2926">
        <f t="shared" si="769"/>
        <v>120</v>
      </c>
      <c r="X2926" s="33">
        <f t="shared" si="770"/>
        <v>2136.9699999999998</v>
      </c>
      <c r="Y2926" s="33">
        <f t="shared" si="771"/>
        <v>538.91999999999996</v>
      </c>
      <c r="Z2926" s="45">
        <f t="shared" si="772"/>
        <v>0.38205958765121129</v>
      </c>
      <c r="AA2926" s="33">
        <f t="shared" si="773"/>
        <v>1022.3494299999998</v>
      </c>
      <c r="AB2926" s="45">
        <f t="shared" si="774"/>
        <v>0.47841075447947318</v>
      </c>
      <c r="AC2926" s="33">
        <f>IFERROR($X2926/VLOOKUP(CONCATENATE("USD",C2926),[1]GEINDICE!AR$1:AS$65536,2,0),"")</f>
        <v>372.17123251885261</v>
      </c>
      <c r="AD2926" s="33">
        <f>IFERROR($AA2926/VLOOKUP(CONCATENATE("USD",C2926),[1]GEINDICE!AR$1:AS$65536,2,0),"")</f>
        <v>178.05072014489971</v>
      </c>
      <c r="AE2926" s="33">
        <f>IFERROR($X2926/VLOOKUP(CONCATENATE("EUR",C2926),[1]GEINDICE!AR$1:AS$65536,2,0),"")</f>
        <v>342.32050748085726</v>
      </c>
      <c r="AF2926" s="33">
        <f>IFERROR($AA2926/VLOOKUP(CONCATENATE("EUR",C2926),[1]GEINDICE!AR$1:AS$65536,2,0),"")</f>
        <v>163.76981225771308</v>
      </c>
      <c r="AG2926" s="48" t="str">
        <f>VLOOKUP(E2926,[1]Apresentação!AW$1:AX$65536,2,0)</f>
        <v xml:space="preserve">                    2 - LEATHER AUXILIARIES</v>
      </c>
      <c r="AH2926" s="48" t="str">
        <f t="shared" si="775"/>
        <v xml:space="preserve">         5201000997 - SINCAL MSB BR</v>
      </c>
      <c r="AI2926" s="49" t="str">
        <f t="shared" si="776"/>
        <v xml:space="preserve">     L00010 - CURTUME TROPICAL LTDA</v>
      </c>
      <c r="AJ2926" t="str">
        <f t="shared" si="777"/>
        <v xml:space="preserve">     90 - SALES</v>
      </c>
      <c r="AK2926" t="str">
        <f t="shared" si="778"/>
        <v/>
      </c>
      <c r="AL2926">
        <f t="shared" si="779"/>
        <v>3</v>
      </c>
      <c r="AM2926" t="str">
        <f t="shared" si="780"/>
        <v>2025 3</v>
      </c>
      <c r="AN2926" t="str">
        <f t="shared" si="781"/>
        <v xml:space="preserve">CURTUME </v>
      </c>
    </row>
    <row r="2927" spans="1:40" x14ac:dyDescent="0.35">
      <c r="A2927">
        <v>80905</v>
      </c>
      <c r="B2927" t="s">
        <v>274</v>
      </c>
      <c r="C2927" s="31">
        <v>45673</v>
      </c>
      <c r="D2927" t="s">
        <v>373</v>
      </c>
      <c r="E2927" t="s">
        <v>374</v>
      </c>
      <c r="F2927" t="s">
        <v>379</v>
      </c>
      <c r="G2927" t="s">
        <v>380</v>
      </c>
      <c r="H2927" t="s">
        <v>949</v>
      </c>
      <c r="I2927" t="s">
        <v>950</v>
      </c>
      <c r="J2927">
        <v>1000</v>
      </c>
      <c r="K2927">
        <v>20775.73</v>
      </c>
      <c r="L2927">
        <v>8789.1365900000001</v>
      </c>
      <c r="M2927">
        <v>4184.2299999999996</v>
      </c>
      <c r="N2927">
        <v>20.775729999999999</v>
      </c>
      <c r="O2927" s="32">
        <f t="shared" si="765"/>
        <v>16591.5</v>
      </c>
      <c r="P2927" s="32">
        <f t="shared" si="766"/>
        <v>7802.3634099999999</v>
      </c>
      <c r="Q2927">
        <v>707306</v>
      </c>
      <c r="R2927" t="s">
        <v>298</v>
      </c>
      <c r="S2927" t="s">
        <v>298</v>
      </c>
      <c r="T2927" t="str">
        <f t="shared" si="767"/>
        <v>VEN</v>
      </c>
      <c r="U2927" t="s">
        <v>300</v>
      </c>
      <c r="V2927" s="33">
        <f t="shared" si="768"/>
        <v>20775.73</v>
      </c>
      <c r="W2927">
        <f t="shared" si="769"/>
        <v>1000</v>
      </c>
      <c r="X2927" s="33">
        <f t="shared" si="770"/>
        <v>16591.5</v>
      </c>
      <c r="Y2927" s="33">
        <f t="shared" si="771"/>
        <v>4184.2299999999996</v>
      </c>
      <c r="Z2927" s="45">
        <f t="shared" si="772"/>
        <v>0.36592521225487623</v>
      </c>
      <c r="AA2927" s="33">
        <f t="shared" si="773"/>
        <v>7602.3634099999999</v>
      </c>
      <c r="AB2927" s="45">
        <f t="shared" si="774"/>
        <v>0.4582083241418799</v>
      </c>
      <c r="AC2927" s="33">
        <f>IFERROR($X2927/VLOOKUP(CONCATENATE("USD",C2927),[1]GEINDICE!AR$1:AS$65536,2,0),"")</f>
        <v>2750.4890421405125</v>
      </c>
      <c r="AD2927" s="33">
        <f>IFERROR($AA2927/VLOOKUP(CONCATENATE("USD",C2927),[1]GEINDICE!AR$1:AS$65536,2,0),"")</f>
        <v>1260.2969745698085</v>
      </c>
      <c r="AE2927" s="33">
        <f>IFERROR($X2927/VLOOKUP(CONCATENATE("EUR",C2927),[1]GEINDICE!AR$1:AS$65536,2,0),"")</f>
        <v>2669.8474510813594</v>
      </c>
      <c r="AF2927" s="33">
        <f>IFERROR($AA2927/VLOOKUP(CONCATENATE("EUR",C2927),[1]GEINDICE!AR$1:AS$65536,2,0),"")</f>
        <v>1223.3463262744592</v>
      </c>
      <c r="AG2927" s="48" t="str">
        <f>VLOOKUP(E2927,[1]Apresentação!AW$1:AX$65536,2,0)</f>
        <v xml:space="preserve">                    2 - LEATHER AUXILIARIES</v>
      </c>
      <c r="AH2927" s="48" t="str">
        <f t="shared" si="775"/>
        <v xml:space="preserve">         5201000997 - SINCAL MSB BR</v>
      </c>
      <c r="AI2927" s="49" t="str">
        <f t="shared" si="776"/>
        <v xml:space="preserve">     L00103 - VITAPELLI LTDA</v>
      </c>
      <c r="AJ2927" t="str">
        <f t="shared" si="777"/>
        <v xml:space="preserve">     90 - SALES</v>
      </c>
      <c r="AK2927" t="str">
        <f t="shared" si="778"/>
        <v/>
      </c>
      <c r="AL2927">
        <f t="shared" si="779"/>
        <v>1</v>
      </c>
      <c r="AM2927" t="str">
        <f t="shared" si="780"/>
        <v>2025 1</v>
      </c>
      <c r="AN2927" t="str">
        <f t="shared" si="781"/>
        <v xml:space="preserve">VITAPELLI </v>
      </c>
    </row>
    <row r="2928" spans="1:40" x14ac:dyDescent="0.35">
      <c r="A2928">
        <v>80920</v>
      </c>
      <c r="B2928" t="s">
        <v>274</v>
      </c>
      <c r="C2928" s="31">
        <v>45674</v>
      </c>
      <c r="D2928" t="s">
        <v>373</v>
      </c>
      <c r="E2928" t="s">
        <v>374</v>
      </c>
      <c r="F2928" t="s">
        <v>951</v>
      </c>
      <c r="G2928" t="s">
        <v>952</v>
      </c>
      <c r="H2928" t="s">
        <v>949</v>
      </c>
      <c r="I2928" t="s">
        <v>950</v>
      </c>
      <c r="J2928">
        <v>120</v>
      </c>
      <c r="K2928">
        <v>2794.11</v>
      </c>
      <c r="L2928">
        <v>1054.6963900000001</v>
      </c>
      <c r="M2928">
        <v>562.73</v>
      </c>
      <c r="N2928">
        <v>23.284289999999999</v>
      </c>
      <c r="O2928" s="32">
        <f t="shared" si="765"/>
        <v>2231.38</v>
      </c>
      <c r="P2928" s="32">
        <f t="shared" si="766"/>
        <v>1176.68361</v>
      </c>
      <c r="Q2928">
        <v>707465</v>
      </c>
      <c r="R2928" t="s">
        <v>298</v>
      </c>
      <c r="S2928" t="s">
        <v>298</v>
      </c>
      <c r="T2928" t="str">
        <f t="shared" si="767"/>
        <v>VEN</v>
      </c>
      <c r="U2928" t="s">
        <v>300</v>
      </c>
      <c r="V2928" s="33">
        <f t="shared" si="768"/>
        <v>2794.11</v>
      </c>
      <c r="W2928">
        <f t="shared" si="769"/>
        <v>120</v>
      </c>
      <c r="X2928" s="33">
        <f t="shared" si="770"/>
        <v>2231.38</v>
      </c>
      <c r="Y2928" s="33">
        <f t="shared" si="771"/>
        <v>562.73</v>
      </c>
      <c r="Z2928" s="45">
        <f t="shared" si="772"/>
        <v>0.41254052632144045</v>
      </c>
      <c r="AA2928" s="33">
        <f t="shared" si="773"/>
        <v>1152.68361</v>
      </c>
      <c r="AB2928" s="45">
        <f t="shared" si="774"/>
        <v>0.51657880325179928</v>
      </c>
      <c r="AC2928" s="33">
        <f>IFERROR($X2928/VLOOKUP(CONCATENATE("USD",C2928),[1]GEINDICE!AR$1:AS$65536,2,0),"")</f>
        <v>368.15984424755402</v>
      </c>
      <c r="AD2928" s="33">
        <f>IFERROR($AA2928/VLOOKUP(CONCATENATE("USD",C2928),[1]GEINDICE!AR$1:AS$65536,2,0),"")</f>
        <v>190.18357174677027</v>
      </c>
      <c r="AE2928" s="33">
        <f>IFERROR($X2928/VLOOKUP(CONCATENATE("EUR",C2928),[1]GEINDICE!AR$1:AS$65536,2,0),"")</f>
        <v>357.43828792029092</v>
      </c>
      <c r="AF2928" s="33">
        <f>IFERROR($AA2928/VLOOKUP(CONCATENATE("EUR",C2928),[1]GEINDICE!AR$1:AS$65536,2,0),"")</f>
        <v>184.64504301023595</v>
      </c>
      <c r="AG2928" s="48" t="str">
        <f>VLOOKUP(E2928,[1]Apresentação!AW$1:AX$65536,2,0)</f>
        <v xml:space="preserve">                    2 - LEATHER AUXILIARIES</v>
      </c>
      <c r="AH2928" s="48" t="str">
        <f t="shared" si="775"/>
        <v xml:space="preserve">         5201000997 - SINCAL MSB BR</v>
      </c>
      <c r="AI2928" s="49" t="str">
        <f t="shared" si="776"/>
        <v xml:space="preserve">     L00446 - COURO PELE ACABAMENTOS DE COURO LTDA-ME</v>
      </c>
      <c r="AJ2928" t="str">
        <f t="shared" si="777"/>
        <v xml:space="preserve">     90 - SALES</v>
      </c>
      <c r="AK2928" t="str">
        <f t="shared" si="778"/>
        <v/>
      </c>
      <c r="AL2928">
        <f t="shared" si="779"/>
        <v>1</v>
      </c>
      <c r="AM2928" t="str">
        <f t="shared" si="780"/>
        <v>2025 1</v>
      </c>
      <c r="AN2928" t="str">
        <f t="shared" si="781"/>
        <v xml:space="preserve">COURO </v>
      </c>
    </row>
    <row r="2929" spans="1:40" x14ac:dyDescent="0.35">
      <c r="A2929">
        <v>82773</v>
      </c>
      <c r="B2929" t="s">
        <v>274</v>
      </c>
      <c r="C2929" s="31">
        <v>45821</v>
      </c>
      <c r="D2929" t="s">
        <v>373</v>
      </c>
      <c r="E2929" t="s">
        <v>374</v>
      </c>
      <c r="F2929" t="s">
        <v>648</v>
      </c>
      <c r="G2929" t="s">
        <v>649</v>
      </c>
      <c r="H2929" t="s">
        <v>949</v>
      </c>
      <c r="I2929" t="s">
        <v>950</v>
      </c>
      <c r="J2929">
        <v>120</v>
      </c>
      <c r="K2929">
        <v>2549.62</v>
      </c>
      <c r="L2929">
        <v>1120.33341</v>
      </c>
      <c r="M2929">
        <v>513.49</v>
      </c>
      <c r="N2929">
        <v>21.246839999999999</v>
      </c>
      <c r="O2929" s="32">
        <f t="shared" si="765"/>
        <v>2036.1299999999999</v>
      </c>
      <c r="P2929" s="32">
        <f t="shared" si="766"/>
        <v>915.79658999999992</v>
      </c>
      <c r="Q2929">
        <v>741355</v>
      </c>
      <c r="R2929" t="s">
        <v>298</v>
      </c>
      <c r="S2929" t="s">
        <v>298</v>
      </c>
      <c r="T2929" t="str">
        <f t="shared" si="767"/>
        <v>VEN</v>
      </c>
      <c r="U2929" t="s">
        <v>300</v>
      </c>
      <c r="V2929" s="33">
        <f t="shared" si="768"/>
        <v>2549.62</v>
      </c>
      <c r="W2929">
        <f t="shared" si="769"/>
        <v>120</v>
      </c>
      <c r="X2929" s="33">
        <f t="shared" si="770"/>
        <v>2036.1299999999999</v>
      </c>
      <c r="Y2929" s="33">
        <f t="shared" si="771"/>
        <v>513.49</v>
      </c>
      <c r="Z2929" s="45">
        <f t="shared" si="772"/>
        <v>0.34977627646472809</v>
      </c>
      <c r="AA2929" s="33">
        <f t="shared" si="773"/>
        <v>891.79658999999992</v>
      </c>
      <c r="AB2929" s="45">
        <f t="shared" si="774"/>
        <v>0.43798607652753013</v>
      </c>
      <c r="AC2929" s="33">
        <f>IFERROR($X2929/VLOOKUP(CONCATENATE("USD",C2929),[1]GEINDICE!AR$1:AS$65536,2,0),"")</f>
        <v>365.86825271328973</v>
      </c>
      <c r="AD2929" s="33">
        <f>IFERROR($AA2929/VLOOKUP(CONCATENATE("USD",C2929),[1]GEINDICE!AR$1:AS$65536,2,0),"")</f>
        <v>160.24520053187666</v>
      </c>
      <c r="AE2929" s="33">
        <f>IFERROR($X2929/VLOOKUP(CONCATENATE("EUR",C2929),[1]GEINDICE!AR$1:AS$65536,2,0),"")</f>
        <v>316.54773564665823</v>
      </c>
      <c r="AF2929" s="33">
        <f>IFERROR($AA2929/VLOOKUP(CONCATENATE("EUR",C2929),[1]GEINDICE!AR$1:AS$65536,2,0),"")</f>
        <v>138.64350076955364</v>
      </c>
      <c r="AG2929" s="48" t="str">
        <f>VLOOKUP(E2929,[1]Apresentação!AW$1:AX$65536,2,0)</f>
        <v xml:space="preserve">                    2 - LEATHER AUXILIARIES</v>
      </c>
      <c r="AH2929" s="48" t="str">
        <f t="shared" si="775"/>
        <v xml:space="preserve">         5201000997 - SINCAL MSB BR</v>
      </c>
      <c r="AI2929" s="49" t="str">
        <f t="shared" si="776"/>
        <v xml:space="preserve">     L00010 - CURTUME TROPICAL LTDA</v>
      </c>
      <c r="AJ2929" t="str">
        <f t="shared" si="777"/>
        <v xml:space="preserve">     90 - SALES</v>
      </c>
      <c r="AK2929" t="str">
        <f t="shared" si="778"/>
        <v/>
      </c>
      <c r="AL2929">
        <f t="shared" si="779"/>
        <v>6</v>
      </c>
      <c r="AM2929" t="str">
        <f t="shared" si="780"/>
        <v>2025 6</v>
      </c>
      <c r="AN2929" t="str">
        <f t="shared" si="781"/>
        <v xml:space="preserve">CURTUME </v>
      </c>
    </row>
    <row r="2930" spans="1:40" x14ac:dyDescent="0.35">
      <c r="A2930">
        <v>83359</v>
      </c>
      <c r="B2930" t="s">
        <v>274</v>
      </c>
      <c r="C2930" s="31">
        <v>45870</v>
      </c>
      <c r="D2930" t="s">
        <v>373</v>
      </c>
      <c r="E2930" t="s">
        <v>374</v>
      </c>
      <c r="F2930" t="s">
        <v>379</v>
      </c>
      <c r="G2930" t="s">
        <v>380</v>
      </c>
      <c r="H2930" t="s">
        <v>949</v>
      </c>
      <c r="I2930" t="s">
        <v>950</v>
      </c>
      <c r="J2930">
        <v>1000</v>
      </c>
      <c r="K2930">
        <v>19276.830000000002</v>
      </c>
      <c r="L2930">
        <v>9826.1815399999996</v>
      </c>
      <c r="M2930">
        <v>3882.35</v>
      </c>
      <c r="N2930">
        <v>19.27683</v>
      </c>
      <c r="O2930" s="32">
        <f t="shared" si="765"/>
        <v>15394.480000000001</v>
      </c>
      <c r="P2930" s="32">
        <f t="shared" si="766"/>
        <v>5568.2984600000018</v>
      </c>
      <c r="Q2930">
        <v>746901</v>
      </c>
      <c r="R2930" t="s">
        <v>298</v>
      </c>
      <c r="S2930" t="s">
        <v>298</v>
      </c>
      <c r="T2930" t="str">
        <f t="shared" si="767"/>
        <v>VEN</v>
      </c>
      <c r="U2930" t="s">
        <v>300</v>
      </c>
      <c r="V2930" s="33">
        <f t="shared" si="768"/>
        <v>19276.830000000002</v>
      </c>
      <c r="W2930">
        <f t="shared" si="769"/>
        <v>1000</v>
      </c>
      <c r="X2930" s="33">
        <f t="shared" si="770"/>
        <v>15394.480000000001</v>
      </c>
      <c r="Y2930" s="33">
        <f t="shared" si="771"/>
        <v>3882.35</v>
      </c>
      <c r="Z2930" s="45">
        <f t="shared" si="772"/>
        <v>0.27848450497306876</v>
      </c>
      <c r="AA2930" s="33">
        <f t="shared" si="773"/>
        <v>5368.2984600000018</v>
      </c>
      <c r="AB2930" s="45">
        <f t="shared" si="774"/>
        <v>0.34871580332690688</v>
      </c>
      <c r="AC2930" s="33">
        <f>IFERROR($X2930/VLOOKUP(CONCATENATE("USD",C2930),[1]GEINDICE!AR$1:AS$65536,2,0),"")</f>
        <v>2776.9824662674073</v>
      </c>
      <c r="AD2930" s="33">
        <f>IFERROR($AA2930/VLOOKUP(CONCATENATE("USD",C2930),[1]GEINDICE!AR$1:AS$65536,2,0),"")</f>
        <v>968.37767154917401</v>
      </c>
      <c r="AE2930" s="33">
        <f>IFERROR($X2930/VLOOKUP(CONCATENATE("EUR",C2930),[1]GEINDICE!AR$1:AS$65536,2,0),"")</f>
        <v>2403.4722330642771</v>
      </c>
      <c r="AF2930" s="33">
        <f>IFERROR($AA2930/VLOOKUP(CONCATENATE("EUR",C2930),[1]GEINDICE!AR$1:AS$65536,2,0),"")</f>
        <v>838.12875052692414</v>
      </c>
      <c r="AG2930" s="48" t="str">
        <f>VLOOKUP(E2930,[1]Apresentação!AW$1:AX$65536,2,0)</f>
        <v xml:space="preserve">                    2 - LEATHER AUXILIARIES</v>
      </c>
      <c r="AH2930" s="48" t="str">
        <f t="shared" si="775"/>
        <v xml:space="preserve">         5201000997 - SINCAL MSB BR</v>
      </c>
      <c r="AI2930" s="49" t="str">
        <f t="shared" si="776"/>
        <v xml:space="preserve">     L00103 - VITAPELLI LTDA</v>
      </c>
      <c r="AJ2930" t="str">
        <f t="shared" si="777"/>
        <v xml:space="preserve">     90 - SALES</v>
      </c>
      <c r="AK2930" t="str">
        <f t="shared" si="778"/>
        <v/>
      </c>
      <c r="AL2930">
        <f t="shared" si="779"/>
        <v>8</v>
      </c>
      <c r="AM2930" t="str">
        <f t="shared" si="780"/>
        <v>2025 8</v>
      </c>
      <c r="AN2930" t="str">
        <f t="shared" si="781"/>
        <v xml:space="preserve">VITAPELLI </v>
      </c>
    </row>
    <row r="2931" spans="1:40" x14ac:dyDescent="0.35">
      <c r="A2931">
        <v>83077</v>
      </c>
      <c r="B2931" t="s">
        <v>274</v>
      </c>
      <c r="C2931" s="31">
        <v>45849</v>
      </c>
      <c r="D2931" t="s">
        <v>373</v>
      </c>
      <c r="E2931" t="s">
        <v>374</v>
      </c>
      <c r="F2931" t="s">
        <v>379</v>
      </c>
      <c r="G2931" t="s">
        <v>380</v>
      </c>
      <c r="H2931" t="s">
        <v>949</v>
      </c>
      <c r="I2931" t="s">
        <v>950</v>
      </c>
      <c r="J2931">
        <v>1000</v>
      </c>
      <c r="K2931">
        <v>18777.88</v>
      </c>
      <c r="L2931">
        <v>9521.7027799999996</v>
      </c>
      <c r="M2931">
        <v>3781.86</v>
      </c>
      <c r="N2931">
        <v>18.77788</v>
      </c>
      <c r="O2931" s="32">
        <f t="shared" si="765"/>
        <v>14996.02</v>
      </c>
      <c r="P2931" s="32">
        <f t="shared" si="766"/>
        <v>5474.3172200000008</v>
      </c>
      <c r="Q2931">
        <v>743584</v>
      </c>
      <c r="R2931" t="s">
        <v>298</v>
      </c>
      <c r="S2931" t="s">
        <v>298</v>
      </c>
      <c r="T2931" t="str">
        <f t="shared" si="767"/>
        <v>VEN</v>
      </c>
      <c r="U2931" t="s">
        <v>300</v>
      </c>
      <c r="V2931" s="33">
        <f t="shared" si="768"/>
        <v>18777.88</v>
      </c>
      <c r="W2931">
        <f t="shared" si="769"/>
        <v>1000</v>
      </c>
      <c r="X2931" s="33">
        <f t="shared" si="770"/>
        <v>14996.02</v>
      </c>
      <c r="Y2931" s="33">
        <f t="shared" si="771"/>
        <v>3781.86</v>
      </c>
      <c r="Z2931" s="45">
        <f t="shared" si="772"/>
        <v>0.28087926965131316</v>
      </c>
      <c r="AA2931" s="33">
        <f t="shared" si="773"/>
        <v>5274.3172200000008</v>
      </c>
      <c r="AB2931" s="45">
        <f t="shared" si="774"/>
        <v>0.35171446957259328</v>
      </c>
      <c r="AC2931" s="33">
        <f>IFERROR($X2931/VLOOKUP(CONCATENATE("USD",C2931),[1]GEINDICE!AR$1:AS$65536,2,0),"")</f>
        <v>2691.2207027744876</v>
      </c>
      <c r="AD2931" s="33">
        <f>IFERROR($AA2931/VLOOKUP(CONCATENATE("USD",C2931),[1]GEINDICE!AR$1:AS$65536,2,0),"")</f>
        <v>946.54126197911069</v>
      </c>
      <c r="AE2931" s="33">
        <f>IFERROR($X2931/VLOOKUP(CONCATENATE("EUR",C2931),[1]GEINDICE!AR$1:AS$65536,2,0),"")</f>
        <v>2300.7794040934059</v>
      </c>
      <c r="AF2931" s="33">
        <f>IFERROR($AA2931/VLOOKUP(CONCATENATE("EUR",C2931),[1]GEINDICE!AR$1:AS$65536,2,0),"")</f>
        <v>809.21740771425948</v>
      </c>
      <c r="AG2931" s="48" t="str">
        <f>VLOOKUP(E2931,[1]Apresentação!AW$1:AX$65536,2,0)</f>
        <v xml:space="preserve">                    2 - LEATHER AUXILIARIES</v>
      </c>
      <c r="AH2931" s="48" t="str">
        <f t="shared" si="775"/>
        <v xml:space="preserve">         5201000997 - SINCAL MSB BR</v>
      </c>
      <c r="AI2931" s="49" t="str">
        <f t="shared" si="776"/>
        <v xml:space="preserve">     L00103 - VITAPELLI LTDA</v>
      </c>
      <c r="AJ2931" t="str">
        <f t="shared" si="777"/>
        <v xml:space="preserve">     90 - SALES</v>
      </c>
      <c r="AK2931" t="str">
        <f t="shared" si="778"/>
        <v/>
      </c>
      <c r="AL2931">
        <f t="shared" si="779"/>
        <v>7</v>
      </c>
      <c r="AM2931" t="str">
        <f t="shared" si="780"/>
        <v>2025 7</v>
      </c>
      <c r="AN2931" t="str">
        <f t="shared" si="781"/>
        <v xml:space="preserve">VITAPELLI </v>
      </c>
    </row>
    <row r="2932" spans="1:40" x14ac:dyDescent="0.35">
      <c r="A2932">
        <v>83925</v>
      </c>
      <c r="B2932" t="s">
        <v>274</v>
      </c>
      <c r="C2932" s="31">
        <v>45919</v>
      </c>
      <c r="D2932" t="s">
        <v>373</v>
      </c>
      <c r="E2932" t="s">
        <v>374</v>
      </c>
      <c r="F2932" t="s">
        <v>648</v>
      </c>
      <c r="G2932" t="s">
        <v>649</v>
      </c>
      <c r="H2932" t="s">
        <v>949</v>
      </c>
      <c r="I2932" t="s">
        <v>950</v>
      </c>
      <c r="J2932">
        <v>120</v>
      </c>
      <c r="K2932">
        <v>2440.16</v>
      </c>
      <c r="L2932">
        <v>1170.79009</v>
      </c>
      <c r="M2932">
        <v>491.45</v>
      </c>
      <c r="N2932">
        <v>20.33464</v>
      </c>
      <c r="O2932" s="32">
        <f t="shared" si="765"/>
        <v>1948.7099999999998</v>
      </c>
      <c r="P2932" s="32">
        <f t="shared" si="766"/>
        <v>777.91990999999985</v>
      </c>
      <c r="Q2932">
        <v>761945</v>
      </c>
      <c r="R2932" t="s">
        <v>298</v>
      </c>
      <c r="S2932" t="s">
        <v>298</v>
      </c>
      <c r="T2932" t="str">
        <f t="shared" si="767"/>
        <v>VEN</v>
      </c>
      <c r="U2932" t="s">
        <v>300</v>
      </c>
      <c r="V2932" s="33">
        <f t="shared" si="768"/>
        <v>2440.16</v>
      </c>
      <c r="W2932">
        <f t="shared" si="769"/>
        <v>120</v>
      </c>
      <c r="X2932" s="33">
        <f t="shared" si="770"/>
        <v>1948.7099999999998</v>
      </c>
      <c r="Y2932" s="33">
        <f t="shared" si="771"/>
        <v>491.45</v>
      </c>
      <c r="Z2932" s="45">
        <f t="shared" si="772"/>
        <v>0.30896330978296499</v>
      </c>
      <c r="AA2932" s="33">
        <f t="shared" si="773"/>
        <v>753.91990999999985</v>
      </c>
      <c r="AB2932" s="45">
        <f t="shared" si="774"/>
        <v>0.38688153188519581</v>
      </c>
      <c r="AC2932" s="33">
        <f>IFERROR($X2932/VLOOKUP(CONCATENATE("USD",C2932),[1]GEINDICE!AR$1:AS$65536,2,0),"")</f>
        <v>365.77633455965156</v>
      </c>
      <c r="AD2932" s="33">
        <f>IFERROR($AA2932/VLOOKUP(CONCATENATE("USD",C2932),[1]GEINDICE!AR$1:AS$65536,2,0),"")</f>
        <v>141.51210864178989</v>
      </c>
      <c r="AE2932" s="33">
        <f>IFERROR($X2932/VLOOKUP(CONCATENATE("EUR",C2932),[1]GEINDICE!AR$1:AS$65536,2,0),"")</f>
        <v>311.19113396464439</v>
      </c>
      <c r="AF2932" s="33">
        <f>IFERROR($AA2932/VLOOKUP(CONCATENATE("EUR",C2932),[1]GEINDICE!AR$1:AS$65536,2,0),"")</f>
        <v>120.39410261733282</v>
      </c>
      <c r="AG2932" s="48" t="str">
        <f>VLOOKUP(E2932,[1]Apresentação!AW$1:AX$65536,2,0)</f>
        <v xml:space="preserve">                    2 - LEATHER AUXILIARIES</v>
      </c>
      <c r="AH2932" s="48" t="str">
        <f t="shared" si="775"/>
        <v xml:space="preserve">         5201000997 - SINCAL MSB BR</v>
      </c>
      <c r="AI2932" s="49" t="str">
        <f t="shared" si="776"/>
        <v xml:space="preserve">     L00010 - CURTUME TROPICAL LTDA</v>
      </c>
      <c r="AJ2932" t="str">
        <f t="shared" si="777"/>
        <v xml:space="preserve">     90 - SALES</v>
      </c>
      <c r="AK2932" t="str">
        <f t="shared" si="778"/>
        <v/>
      </c>
      <c r="AL2932">
        <f t="shared" si="779"/>
        <v>9</v>
      </c>
      <c r="AM2932" t="str">
        <f t="shared" si="780"/>
        <v>2025 9</v>
      </c>
      <c r="AN2932" t="str">
        <f t="shared" si="781"/>
        <v xml:space="preserve">CURTUME </v>
      </c>
    </row>
    <row r="2933" spans="1:40" x14ac:dyDescent="0.35">
      <c r="A2933">
        <v>82905</v>
      </c>
      <c r="B2933" t="s">
        <v>274</v>
      </c>
      <c r="C2933" s="31">
        <v>45835</v>
      </c>
      <c r="D2933" t="s">
        <v>373</v>
      </c>
      <c r="E2933" t="s">
        <v>374</v>
      </c>
      <c r="F2933" t="s">
        <v>467</v>
      </c>
      <c r="G2933" t="s">
        <v>468</v>
      </c>
      <c r="H2933" t="s">
        <v>949</v>
      </c>
      <c r="I2933" t="s">
        <v>950</v>
      </c>
      <c r="J2933">
        <v>120</v>
      </c>
      <c r="K2933">
        <v>2609.9</v>
      </c>
      <c r="L2933">
        <v>1128.26045</v>
      </c>
      <c r="M2933">
        <v>525.64</v>
      </c>
      <c r="N2933">
        <v>21.749189999999999</v>
      </c>
      <c r="O2933" s="32">
        <f t="shared" si="765"/>
        <v>2084.2600000000002</v>
      </c>
      <c r="P2933" s="32">
        <f t="shared" si="766"/>
        <v>955.99955000000023</v>
      </c>
      <c r="Q2933">
        <v>742188</v>
      </c>
      <c r="R2933" t="s">
        <v>298</v>
      </c>
      <c r="S2933" t="s">
        <v>298</v>
      </c>
      <c r="T2933" t="str">
        <f t="shared" si="767"/>
        <v>VEN</v>
      </c>
      <c r="U2933" t="s">
        <v>300</v>
      </c>
      <c r="V2933" s="33">
        <f t="shared" si="768"/>
        <v>2609.9</v>
      </c>
      <c r="W2933">
        <f t="shared" si="769"/>
        <v>120</v>
      </c>
      <c r="X2933" s="33">
        <f t="shared" si="770"/>
        <v>2084.2600000000002</v>
      </c>
      <c r="Y2933" s="33">
        <f t="shared" si="771"/>
        <v>525.64</v>
      </c>
      <c r="Z2933" s="45">
        <f t="shared" si="772"/>
        <v>0.35710163224644631</v>
      </c>
      <c r="AA2933" s="33">
        <f t="shared" si="773"/>
        <v>931.99955000000023</v>
      </c>
      <c r="AB2933" s="45">
        <f t="shared" si="774"/>
        <v>0.44716088683753474</v>
      </c>
      <c r="AC2933" s="33">
        <f>IFERROR($X2933/VLOOKUP(CONCATENATE("USD",C2933),[1]GEINDICE!AR$1:AS$65536,2,0),"")</f>
        <v>380.6241896309283</v>
      </c>
      <c r="AD2933" s="33">
        <f>IFERROR($AA2933/VLOOKUP(CONCATENATE("USD",C2933),[1]GEINDICE!AR$1:AS$65536,2,0),"")</f>
        <v>170.20025018718388</v>
      </c>
      <c r="AE2933" s="33">
        <f>IFERROR($X2933/VLOOKUP(CONCATENATE("EUR",C2933),[1]GEINDICE!AR$1:AS$65536,2,0),"")</f>
        <v>324.65614729201394</v>
      </c>
      <c r="AF2933" s="33">
        <f>IFERROR($AA2933/VLOOKUP(CONCATENATE("EUR",C2933),[1]GEINDICE!AR$1:AS$65536,2,0),"")</f>
        <v>145.17353074035424</v>
      </c>
      <c r="AG2933" s="48" t="str">
        <f>VLOOKUP(E2933,[1]Apresentação!AW$1:AX$65536,2,0)</f>
        <v xml:space="preserve">                    2 - LEATHER AUXILIARIES</v>
      </c>
      <c r="AH2933" s="48" t="str">
        <f t="shared" si="775"/>
        <v xml:space="preserve">         5201000997 - SINCAL MSB BR</v>
      </c>
      <c r="AI2933" s="49" t="str">
        <f t="shared" si="776"/>
        <v xml:space="preserve">     L00102 - CURTUME SANTO ANTONIO LTDA</v>
      </c>
      <c r="AJ2933" t="str">
        <f t="shared" si="777"/>
        <v xml:space="preserve">     90 - SALES</v>
      </c>
      <c r="AK2933" t="str">
        <f t="shared" si="778"/>
        <v/>
      </c>
      <c r="AL2933">
        <f t="shared" si="779"/>
        <v>6</v>
      </c>
      <c r="AM2933" t="str">
        <f t="shared" si="780"/>
        <v>2025 6</v>
      </c>
      <c r="AN2933" t="str">
        <f t="shared" si="781"/>
        <v xml:space="preserve">CURTUME </v>
      </c>
    </row>
    <row r="2934" spans="1:40" x14ac:dyDescent="0.35">
      <c r="A2934">
        <v>84837</v>
      </c>
      <c r="B2934" t="s">
        <v>274</v>
      </c>
      <c r="C2934" s="31">
        <v>45989</v>
      </c>
      <c r="D2934" t="s">
        <v>373</v>
      </c>
      <c r="E2934" t="s">
        <v>374</v>
      </c>
      <c r="F2934" t="s">
        <v>648</v>
      </c>
      <c r="G2934" t="s">
        <v>649</v>
      </c>
      <c r="H2934" t="s">
        <v>949</v>
      </c>
      <c r="I2934" t="s">
        <v>950</v>
      </c>
      <c r="J2934">
        <v>120</v>
      </c>
      <c r="K2934">
        <v>2462.25</v>
      </c>
      <c r="L2934">
        <v>1170.83383</v>
      </c>
      <c r="M2934">
        <v>495.9</v>
      </c>
      <c r="N2934">
        <v>20.51876</v>
      </c>
      <c r="O2934" s="32">
        <f t="shared" si="765"/>
        <v>1966.35</v>
      </c>
      <c r="P2934" s="32">
        <f t="shared" si="766"/>
        <v>795.51616999999987</v>
      </c>
      <c r="Q2934">
        <v>768617</v>
      </c>
      <c r="R2934" t="s">
        <v>298</v>
      </c>
      <c r="S2934" t="s">
        <v>298</v>
      </c>
      <c r="T2934" t="str">
        <f t="shared" si="767"/>
        <v>VEN</v>
      </c>
      <c r="U2934" t="s">
        <v>300</v>
      </c>
      <c r="V2934" s="33">
        <f t="shared" si="768"/>
        <v>2462.25</v>
      </c>
      <c r="W2934">
        <f t="shared" si="769"/>
        <v>120</v>
      </c>
      <c r="X2934" s="33">
        <f t="shared" si="770"/>
        <v>1966.35</v>
      </c>
      <c r="Y2934" s="33">
        <f t="shared" si="771"/>
        <v>495.9</v>
      </c>
      <c r="Z2934" s="45">
        <f t="shared" si="772"/>
        <v>0.3133378698345009</v>
      </c>
      <c r="AA2934" s="33">
        <f t="shared" si="773"/>
        <v>771.51616999999987</v>
      </c>
      <c r="AB2934" s="45">
        <f t="shared" si="774"/>
        <v>0.39235953416228031</v>
      </c>
      <c r="AC2934" s="33" t="str">
        <f>IFERROR($X2934/VLOOKUP(CONCATENATE("USD",C2934),[1]GEINDICE!AR$1:AS$65536,2,0),"")</f>
        <v/>
      </c>
      <c r="AD2934" s="33" t="str">
        <f>IFERROR($AA2934/VLOOKUP(CONCATENATE("USD",C2934),[1]GEINDICE!AR$1:AS$65536,2,0),"")</f>
        <v/>
      </c>
      <c r="AE2934" s="33" t="str">
        <f>IFERROR($X2934/VLOOKUP(CONCATENATE("EUR",C2934),[1]GEINDICE!AR$1:AS$65536,2,0),"")</f>
        <v/>
      </c>
      <c r="AF2934" s="33" t="str">
        <f>IFERROR($AA2934/VLOOKUP(CONCATENATE("EUR",C2934),[1]GEINDICE!AR$1:AS$65536,2,0),"")</f>
        <v/>
      </c>
      <c r="AG2934" s="48" t="str">
        <f>VLOOKUP(E2934,[1]Apresentação!AW$1:AX$65536,2,0)</f>
        <v xml:space="preserve">                    2 - LEATHER AUXILIARIES</v>
      </c>
      <c r="AH2934" s="48" t="str">
        <f t="shared" si="775"/>
        <v xml:space="preserve">         5201000997 - SINCAL MSB BR</v>
      </c>
      <c r="AI2934" s="49" t="str">
        <f t="shared" si="776"/>
        <v xml:space="preserve">     L00010 - CURTUME TROPICAL LTDA</v>
      </c>
      <c r="AJ2934" t="str">
        <f t="shared" si="777"/>
        <v xml:space="preserve">     90 - SALES</v>
      </c>
      <c r="AK2934" t="str">
        <f t="shared" si="778"/>
        <v/>
      </c>
      <c r="AL2934">
        <f t="shared" si="779"/>
        <v>11</v>
      </c>
      <c r="AM2934" t="str">
        <f t="shared" si="780"/>
        <v>2025 11</v>
      </c>
      <c r="AN2934" t="str">
        <f t="shared" si="781"/>
        <v xml:space="preserve">CURTUME </v>
      </c>
    </row>
    <row r="2935" spans="1:40" x14ac:dyDescent="0.35">
      <c r="A2935">
        <v>84736</v>
      </c>
      <c r="B2935" t="s">
        <v>274</v>
      </c>
      <c r="C2935" s="31">
        <v>45982</v>
      </c>
      <c r="D2935" t="s">
        <v>373</v>
      </c>
      <c r="E2935" t="s">
        <v>374</v>
      </c>
      <c r="F2935" t="s">
        <v>379</v>
      </c>
      <c r="G2935" t="s">
        <v>380</v>
      </c>
      <c r="H2935" t="s">
        <v>949</v>
      </c>
      <c r="I2935" t="s">
        <v>950</v>
      </c>
      <c r="J2935">
        <v>1000</v>
      </c>
      <c r="K2935">
        <v>18361.52</v>
      </c>
      <c r="L2935">
        <v>9756.5840399999997</v>
      </c>
      <c r="M2935">
        <v>3698.01</v>
      </c>
      <c r="N2935">
        <v>18.361519999999999</v>
      </c>
      <c r="O2935" s="32">
        <f t="shared" si="765"/>
        <v>14663.51</v>
      </c>
      <c r="P2935" s="32">
        <f t="shared" si="766"/>
        <v>4906.9259600000005</v>
      </c>
      <c r="Q2935">
        <v>768026</v>
      </c>
      <c r="R2935" t="s">
        <v>298</v>
      </c>
      <c r="S2935" t="s">
        <v>298</v>
      </c>
      <c r="T2935" t="str">
        <f t="shared" si="767"/>
        <v>VEN</v>
      </c>
      <c r="U2935" t="s">
        <v>300</v>
      </c>
      <c r="V2935" s="33">
        <f t="shared" si="768"/>
        <v>18361.52</v>
      </c>
      <c r="W2935">
        <f t="shared" si="769"/>
        <v>1000</v>
      </c>
      <c r="X2935" s="33">
        <f t="shared" si="770"/>
        <v>14663.51</v>
      </c>
      <c r="Y2935" s="33">
        <f t="shared" si="771"/>
        <v>3698.01</v>
      </c>
      <c r="Z2935" s="45">
        <f t="shared" si="772"/>
        <v>0.25634729368810427</v>
      </c>
      <c r="AA2935" s="33">
        <f t="shared" si="773"/>
        <v>4706.9259600000005</v>
      </c>
      <c r="AB2935" s="45">
        <f t="shared" si="774"/>
        <v>0.32099585706287243</v>
      </c>
      <c r="AC2935" s="33" t="str">
        <f>IFERROR($X2935/VLOOKUP(CONCATENATE("USD",C2935),[1]GEINDICE!AR$1:AS$65536,2,0),"")</f>
        <v/>
      </c>
      <c r="AD2935" s="33" t="str">
        <f>IFERROR($AA2935/VLOOKUP(CONCATENATE("USD",C2935),[1]GEINDICE!AR$1:AS$65536,2,0),"")</f>
        <v/>
      </c>
      <c r="AE2935" s="33" t="str">
        <f>IFERROR($X2935/VLOOKUP(CONCATENATE("EUR",C2935),[1]GEINDICE!AR$1:AS$65536,2,0),"")</f>
        <v/>
      </c>
      <c r="AF2935" s="33" t="str">
        <f>IFERROR($AA2935/VLOOKUP(CONCATENATE("EUR",C2935),[1]GEINDICE!AR$1:AS$65536,2,0),"")</f>
        <v/>
      </c>
      <c r="AG2935" s="48" t="str">
        <f>VLOOKUP(E2935,[1]Apresentação!AW$1:AX$65536,2,0)</f>
        <v xml:space="preserve">                    2 - LEATHER AUXILIARIES</v>
      </c>
      <c r="AH2935" s="48" t="str">
        <f t="shared" si="775"/>
        <v xml:space="preserve">         5201000997 - SINCAL MSB BR</v>
      </c>
      <c r="AI2935" s="49" t="str">
        <f t="shared" si="776"/>
        <v xml:space="preserve">     L00103 - VITAPELLI LTDA</v>
      </c>
      <c r="AJ2935" t="str">
        <f t="shared" si="777"/>
        <v xml:space="preserve">     90 - SALES</v>
      </c>
      <c r="AK2935" t="str">
        <f t="shared" si="778"/>
        <v/>
      </c>
      <c r="AL2935">
        <f t="shared" si="779"/>
        <v>11</v>
      </c>
      <c r="AM2935" t="str">
        <f t="shared" si="780"/>
        <v>2025 11</v>
      </c>
      <c r="AN2935" t="str">
        <f t="shared" si="781"/>
        <v xml:space="preserve">VITAPELLI </v>
      </c>
    </row>
    <row r="2936" spans="1:40" x14ac:dyDescent="0.35">
      <c r="A2936">
        <v>84712</v>
      </c>
      <c r="B2936" t="s">
        <v>274</v>
      </c>
      <c r="C2936" s="31">
        <v>45980</v>
      </c>
      <c r="D2936" t="s">
        <v>373</v>
      </c>
      <c r="E2936" t="s">
        <v>374</v>
      </c>
      <c r="F2936" t="s">
        <v>648</v>
      </c>
      <c r="G2936" t="s">
        <v>649</v>
      </c>
      <c r="H2936" t="s">
        <v>949</v>
      </c>
      <c r="I2936" t="s">
        <v>950</v>
      </c>
      <c r="J2936">
        <v>120</v>
      </c>
      <c r="K2936">
        <v>2456.31</v>
      </c>
      <c r="L2936">
        <v>1170.79008</v>
      </c>
      <c r="M2936">
        <v>494.71</v>
      </c>
      <c r="N2936">
        <v>20.469279999999998</v>
      </c>
      <c r="O2936" s="32">
        <f t="shared" si="765"/>
        <v>1961.6</v>
      </c>
      <c r="P2936" s="32">
        <f t="shared" si="766"/>
        <v>790.80991999999992</v>
      </c>
      <c r="Q2936">
        <v>767726</v>
      </c>
      <c r="R2936" t="s">
        <v>298</v>
      </c>
      <c r="S2936" t="s">
        <v>298</v>
      </c>
      <c r="T2936" t="str">
        <f t="shared" si="767"/>
        <v>VEN</v>
      </c>
      <c r="U2936" t="s">
        <v>381</v>
      </c>
      <c r="V2936" s="33">
        <f t="shared" si="768"/>
        <v>2456.31</v>
      </c>
      <c r="W2936">
        <f t="shared" si="769"/>
        <v>120</v>
      </c>
      <c r="X2936" s="33">
        <f t="shared" si="770"/>
        <v>1961.6</v>
      </c>
      <c r="Y2936" s="33">
        <f t="shared" si="771"/>
        <v>494.71</v>
      </c>
      <c r="Z2936" s="45">
        <f t="shared" si="772"/>
        <v>0.31217961902202895</v>
      </c>
      <c r="AA2936" s="33">
        <f t="shared" si="773"/>
        <v>766.80991999999992</v>
      </c>
      <c r="AB2936" s="45">
        <f t="shared" si="774"/>
        <v>0.39091044045676998</v>
      </c>
      <c r="AC2936" s="33" t="str">
        <f>IFERROR($X2936/VLOOKUP(CONCATENATE("USD",C2936),[1]GEINDICE!AR$1:AS$65536,2,0),"")</f>
        <v/>
      </c>
      <c r="AD2936" s="33" t="str">
        <f>IFERROR($AA2936/VLOOKUP(CONCATENATE("USD",C2936),[1]GEINDICE!AR$1:AS$65536,2,0),"")</f>
        <v/>
      </c>
      <c r="AE2936" s="33" t="str">
        <f>IFERROR($X2936/VLOOKUP(CONCATENATE("EUR",C2936),[1]GEINDICE!AR$1:AS$65536,2,0),"")</f>
        <v/>
      </c>
      <c r="AF2936" s="33" t="str">
        <f>IFERROR($AA2936/VLOOKUP(CONCATENATE("EUR",C2936),[1]GEINDICE!AR$1:AS$65536,2,0),"")</f>
        <v/>
      </c>
      <c r="AG2936" s="48" t="str">
        <f>VLOOKUP(E2936,[1]Apresentação!AW$1:AX$65536,2,0)</f>
        <v xml:space="preserve">                    2 - LEATHER AUXILIARIES</v>
      </c>
      <c r="AH2936" s="48" t="str">
        <f t="shared" si="775"/>
        <v xml:space="preserve">         5201000997 - SINCAL MSB BR</v>
      </c>
      <c r="AI2936" s="49" t="str">
        <f t="shared" si="776"/>
        <v xml:space="preserve">     L00010 - CURTUME TROPICAL LTDA</v>
      </c>
      <c r="AJ2936" t="str">
        <f t="shared" si="777"/>
        <v xml:space="preserve">     90 - SALES</v>
      </c>
      <c r="AK2936" t="str">
        <f t="shared" si="778"/>
        <v/>
      </c>
      <c r="AL2936">
        <f t="shared" si="779"/>
        <v>11</v>
      </c>
      <c r="AM2936" t="str">
        <f t="shared" si="780"/>
        <v>2025 11</v>
      </c>
      <c r="AN2936" t="str">
        <f t="shared" si="781"/>
        <v xml:space="preserve">CURTUME </v>
      </c>
    </row>
    <row r="2937" spans="1:40" x14ac:dyDescent="0.35">
      <c r="A2937">
        <v>81569</v>
      </c>
      <c r="B2937" t="s">
        <v>274</v>
      </c>
      <c r="C2937" s="31">
        <v>45726</v>
      </c>
      <c r="D2937" t="s">
        <v>373</v>
      </c>
      <c r="E2937" t="s">
        <v>374</v>
      </c>
      <c r="F2937" t="s">
        <v>392</v>
      </c>
      <c r="G2937" t="s">
        <v>393</v>
      </c>
      <c r="H2937" t="s">
        <v>949</v>
      </c>
      <c r="I2937" t="s">
        <v>950</v>
      </c>
      <c r="J2937">
        <v>1000</v>
      </c>
      <c r="K2937">
        <v>17191.02</v>
      </c>
      <c r="L2937">
        <v>9088.5047099999992</v>
      </c>
      <c r="M2937">
        <v>2062.92</v>
      </c>
      <c r="N2937">
        <v>17.191019999999998</v>
      </c>
      <c r="O2937" s="32">
        <f t="shared" si="765"/>
        <v>15128.1</v>
      </c>
      <c r="P2937" s="32">
        <f t="shared" si="766"/>
        <v>6039.5952900000011</v>
      </c>
      <c r="Q2937">
        <v>716129</v>
      </c>
      <c r="R2937" t="s">
        <v>298</v>
      </c>
      <c r="S2937" t="s">
        <v>628</v>
      </c>
      <c r="T2937" t="str">
        <f t="shared" si="767"/>
        <v>VEN</v>
      </c>
      <c r="U2937" t="s">
        <v>629</v>
      </c>
      <c r="V2937" s="33">
        <f t="shared" si="768"/>
        <v>17191.02</v>
      </c>
      <c r="W2937">
        <f t="shared" si="769"/>
        <v>1000</v>
      </c>
      <c r="X2937" s="33">
        <f t="shared" si="770"/>
        <v>15128.1</v>
      </c>
      <c r="Y2937" s="33">
        <f t="shared" si="771"/>
        <v>2062.92</v>
      </c>
      <c r="Z2937" s="45">
        <f t="shared" si="772"/>
        <v>0.3396887031717723</v>
      </c>
      <c r="AA2937" s="33">
        <f t="shared" si="773"/>
        <v>5839.5952900000011</v>
      </c>
      <c r="AB2937" s="45">
        <f t="shared" si="774"/>
        <v>0.38600982872931833</v>
      </c>
      <c r="AC2937" s="33">
        <f>IFERROR($X2937/VLOOKUP(CONCATENATE("USD",C2937),[1]GEINDICE!AR$1:AS$65536,2,0),"")</f>
        <v>2611.4448472294148</v>
      </c>
      <c r="AD2937" s="33">
        <f>IFERROR($AA2937/VLOOKUP(CONCATENATE("USD",C2937),[1]GEINDICE!AR$1:AS$65536,2,0),"")</f>
        <v>1008.0433782150874</v>
      </c>
      <c r="AE2937" s="33">
        <f>IFERROR($X2937/VLOOKUP(CONCATENATE("EUR",C2937),[1]GEINDICE!AR$1:AS$65536,2,0),"")</f>
        <v>2409.5086405988691</v>
      </c>
      <c r="AF2937" s="33">
        <f>IFERROR($AA2937/VLOOKUP(CONCATENATE("EUR",C2937),[1]GEINDICE!AR$1:AS$65536,2,0),"")</f>
        <v>930.0940176793822</v>
      </c>
      <c r="AG2937" s="48" t="str">
        <f>VLOOKUP(E2937,[1]Apresentação!AW$1:AX$65536,2,0)</f>
        <v xml:space="preserve">                    2 - LEATHER AUXILIARIES</v>
      </c>
      <c r="AH2937" s="48" t="str">
        <f t="shared" si="775"/>
        <v xml:space="preserve">         5201000997 - SINCAL MSB BR</v>
      </c>
      <c r="AI2937" s="49" t="str">
        <f t="shared" si="776"/>
        <v xml:space="preserve">     L00567 - DURLICOUROS IND E COM DE COUROS, EXP E IMPORTACAO LTDA</v>
      </c>
      <c r="AJ2937" t="str">
        <f t="shared" si="777"/>
        <v xml:space="preserve">     90 - SALES</v>
      </c>
      <c r="AK2937" t="str">
        <f t="shared" si="778"/>
        <v/>
      </c>
      <c r="AL2937">
        <f t="shared" si="779"/>
        <v>3</v>
      </c>
      <c r="AM2937" t="str">
        <f t="shared" si="780"/>
        <v>2025 3</v>
      </c>
      <c r="AN2937" t="str">
        <f t="shared" si="781"/>
        <v xml:space="preserve">DURLICOUROS </v>
      </c>
    </row>
    <row r="2938" spans="1:40" x14ac:dyDescent="0.35">
      <c r="A2938">
        <v>81681</v>
      </c>
      <c r="B2938" t="s">
        <v>274</v>
      </c>
      <c r="C2938" s="31">
        <v>45734</v>
      </c>
      <c r="D2938" t="s">
        <v>373</v>
      </c>
      <c r="E2938" t="s">
        <v>374</v>
      </c>
      <c r="F2938" t="s">
        <v>443</v>
      </c>
      <c r="G2938" t="s">
        <v>444</v>
      </c>
      <c r="H2938" t="s">
        <v>949</v>
      </c>
      <c r="I2938" t="s">
        <v>950</v>
      </c>
      <c r="J2938">
        <v>2000</v>
      </c>
      <c r="K2938">
        <v>34899.919999999998</v>
      </c>
      <c r="L2938">
        <v>18177.009419999998</v>
      </c>
      <c r="M2938">
        <v>4187.99</v>
      </c>
      <c r="N2938">
        <v>17.449960000000001</v>
      </c>
      <c r="O2938" s="32">
        <f t="shared" si="765"/>
        <v>30711.93</v>
      </c>
      <c r="P2938" s="32">
        <f t="shared" si="766"/>
        <v>12534.920580000002</v>
      </c>
      <c r="Q2938">
        <v>719276</v>
      </c>
      <c r="R2938" t="s">
        <v>298</v>
      </c>
      <c r="S2938" t="s">
        <v>628</v>
      </c>
      <c r="T2938" t="str">
        <f t="shared" si="767"/>
        <v>VEN</v>
      </c>
      <c r="U2938" t="s">
        <v>629</v>
      </c>
      <c r="V2938" s="33">
        <f t="shared" si="768"/>
        <v>34899.919999999998</v>
      </c>
      <c r="W2938">
        <f t="shared" si="769"/>
        <v>2000</v>
      </c>
      <c r="X2938" s="33">
        <f t="shared" si="770"/>
        <v>30711.93</v>
      </c>
      <c r="Y2938" s="33">
        <f t="shared" si="771"/>
        <v>4187.99</v>
      </c>
      <c r="Z2938" s="45">
        <f t="shared" si="772"/>
        <v>0.34770625777938752</v>
      </c>
      <c r="AA2938" s="33">
        <f t="shared" si="773"/>
        <v>12134.920580000002</v>
      </c>
      <c r="AB2938" s="45">
        <f t="shared" si="774"/>
        <v>0.39512074233042344</v>
      </c>
      <c r="AC2938" s="33">
        <f>IFERROR($X2938/VLOOKUP(CONCATENATE("USD",C2938),[1]GEINDICE!AR$1:AS$65536,2,0),"")</f>
        <v>5402.0843593892914</v>
      </c>
      <c r="AD2938" s="33">
        <f>IFERROR($AA2938/VLOOKUP(CONCATENATE("USD",C2938),[1]GEINDICE!AR$1:AS$65536,2,0),"")</f>
        <v>2134.4755822134666</v>
      </c>
      <c r="AE2938" s="33">
        <f>IFERROR($X2938/VLOOKUP(CONCATENATE("EUR",C2938),[1]GEINDICE!AR$1:AS$65536,2,0),"")</f>
        <v>4943.8089565693308</v>
      </c>
      <c r="AF2938" s="33">
        <f>IFERROR($AA2938/VLOOKUP(CONCATENATE("EUR",C2938),[1]GEINDICE!AR$1:AS$65536,2,0),"")</f>
        <v>1953.4014648594703</v>
      </c>
      <c r="AG2938" s="48" t="str">
        <f>VLOOKUP(E2938,[1]Apresentação!AW$1:AX$65536,2,0)</f>
        <v xml:space="preserve">                    2 - LEATHER AUXILIARIES</v>
      </c>
      <c r="AH2938" s="48" t="str">
        <f t="shared" si="775"/>
        <v xml:space="preserve">         5201000997 - SINCAL MSB BR</v>
      </c>
      <c r="AI2938" s="49" t="str">
        <f t="shared" si="776"/>
        <v xml:space="preserve">     L00021 - VIPOSA S.A</v>
      </c>
      <c r="AJ2938" t="str">
        <f t="shared" si="777"/>
        <v xml:space="preserve">     90 - SALES</v>
      </c>
      <c r="AK2938" t="str">
        <f t="shared" si="778"/>
        <v/>
      </c>
      <c r="AL2938">
        <f t="shared" si="779"/>
        <v>3</v>
      </c>
      <c r="AM2938" t="str">
        <f t="shared" si="780"/>
        <v>2025 3</v>
      </c>
      <c r="AN2938" t="str">
        <f t="shared" si="781"/>
        <v xml:space="preserve">VIPOSA </v>
      </c>
    </row>
    <row r="2939" spans="1:40" x14ac:dyDescent="0.35">
      <c r="A2939">
        <v>81743</v>
      </c>
      <c r="B2939" t="s">
        <v>274</v>
      </c>
      <c r="C2939" s="31">
        <v>45737</v>
      </c>
      <c r="D2939" t="s">
        <v>373</v>
      </c>
      <c r="E2939" t="s">
        <v>374</v>
      </c>
      <c r="F2939" t="s">
        <v>953</v>
      </c>
      <c r="G2939" t="s">
        <v>954</v>
      </c>
      <c r="H2939" t="s">
        <v>949</v>
      </c>
      <c r="I2939" t="s">
        <v>950</v>
      </c>
      <c r="J2939">
        <v>1000</v>
      </c>
      <c r="K2939">
        <v>17866.670000000002</v>
      </c>
      <c r="L2939">
        <v>9256.4112000000005</v>
      </c>
      <c r="M2939">
        <v>2144</v>
      </c>
      <c r="N2939">
        <v>17.866669999999999</v>
      </c>
      <c r="O2939" s="32">
        <f t="shared" si="765"/>
        <v>15722.670000000002</v>
      </c>
      <c r="P2939" s="32">
        <f t="shared" si="766"/>
        <v>6466.2588000000014</v>
      </c>
      <c r="Q2939">
        <v>720524</v>
      </c>
      <c r="R2939" t="s">
        <v>298</v>
      </c>
      <c r="S2939" t="s">
        <v>628</v>
      </c>
      <c r="T2939" t="str">
        <f t="shared" si="767"/>
        <v>VEN</v>
      </c>
      <c r="U2939" t="s">
        <v>629</v>
      </c>
      <c r="V2939" s="33">
        <f t="shared" si="768"/>
        <v>17866.670000000002</v>
      </c>
      <c r="W2939">
        <f t="shared" si="769"/>
        <v>1000</v>
      </c>
      <c r="X2939" s="33">
        <f t="shared" si="770"/>
        <v>15722.670000000002</v>
      </c>
      <c r="Y2939" s="33">
        <f t="shared" si="771"/>
        <v>2144</v>
      </c>
      <c r="Z2939" s="45">
        <f t="shared" si="772"/>
        <v>0.35072337486504207</v>
      </c>
      <c r="AA2939" s="33">
        <f t="shared" si="773"/>
        <v>6266.2588000000014</v>
      </c>
      <c r="AB2939" s="45">
        <f t="shared" si="774"/>
        <v>0.39854927947988483</v>
      </c>
      <c r="AC2939" s="33">
        <f>IFERROR($X2939/VLOOKUP(CONCATENATE("USD",C2939),[1]GEINDICE!AR$1:AS$65536,2,0),"")</f>
        <v>2746.7497073775794</v>
      </c>
      <c r="AD2939" s="33">
        <f>IFERROR($AA2939/VLOOKUP(CONCATENATE("USD",C2939),[1]GEINDICE!AR$1:AS$65536,2,0),"")</f>
        <v>1094.7151167869188</v>
      </c>
      <c r="AE2939" s="33">
        <f>IFERROR($X2939/VLOOKUP(CONCATENATE("EUR",C2939),[1]GEINDICE!AR$1:AS$65536,2,0),"")</f>
        <v>2541.6537342386036</v>
      </c>
      <c r="AF2939" s="33">
        <f>IFERROR($AA2939/VLOOKUP(CONCATENATE("EUR",C2939),[1]GEINDICE!AR$1:AS$65536,2,0),"")</f>
        <v>1012.9742644681542</v>
      </c>
      <c r="AG2939" s="48" t="str">
        <f>VLOOKUP(E2939,[1]Apresentação!AW$1:AX$65536,2,0)</f>
        <v xml:space="preserve">                    2 - LEATHER AUXILIARIES</v>
      </c>
      <c r="AH2939" s="48" t="str">
        <f t="shared" si="775"/>
        <v xml:space="preserve">         5201000997 - SINCAL MSB BR</v>
      </c>
      <c r="AI2939" s="49" t="str">
        <f t="shared" si="776"/>
        <v xml:space="preserve">     L00009 - CURTUME TOURO LTDA</v>
      </c>
      <c r="AJ2939" t="str">
        <f t="shared" si="777"/>
        <v xml:space="preserve">     90 - SALES</v>
      </c>
      <c r="AK2939" t="str">
        <f t="shared" si="778"/>
        <v/>
      </c>
      <c r="AL2939">
        <f t="shared" si="779"/>
        <v>3</v>
      </c>
      <c r="AM2939" t="str">
        <f t="shared" si="780"/>
        <v>2025 3</v>
      </c>
      <c r="AN2939" t="str">
        <f t="shared" si="781"/>
        <v xml:space="preserve">CURTUME </v>
      </c>
    </row>
    <row r="2940" spans="1:40" x14ac:dyDescent="0.35">
      <c r="A2940">
        <v>81517</v>
      </c>
      <c r="B2940" t="s">
        <v>274</v>
      </c>
      <c r="C2940" s="31">
        <v>45722</v>
      </c>
      <c r="D2940" t="s">
        <v>373</v>
      </c>
      <c r="E2940" t="s">
        <v>374</v>
      </c>
      <c r="F2940" t="s">
        <v>694</v>
      </c>
      <c r="G2940" t="s">
        <v>444</v>
      </c>
      <c r="H2940" t="s">
        <v>949</v>
      </c>
      <c r="I2940" t="s">
        <v>950</v>
      </c>
      <c r="J2940">
        <v>2000</v>
      </c>
      <c r="K2940">
        <v>33474.300000000003</v>
      </c>
      <c r="L2940">
        <v>18177.009699999999</v>
      </c>
      <c r="M2940">
        <v>2343.1999999999998</v>
      </c>
      <c r="N2940">
        <v>16.73715</v>
      </c>
      <c r="O2940" s="32">
        <f t="shared" si="765"/>
        <v>31131.100000000002</v>
      </c>
      <c r="P2940" s="32">
        <f t="shared" si="766"/>
        <v>12954.090300000003</v>
      </c>
      <c r="Q2940">
        <v>714604</v>
      </c>
      <c r="R2940" t="s">
        <v>298</v>
      </c>
      <c r="S2940" t="s">
        <v>628</v>
      </c>
      <c r="T2940" t="str">
        <f t="shared" si="767"/>
        <v>VEN</v>
      </c>
      <c r="U2940" t="s">
        <v>629</v>
      </c>
      <c r="V2940" s="33">
        <f t="shared" si="768"/>
        <v>33474.300000000003</v>
      </c>
      <c r="W2940">
        <f t="shared" si="769"/>
        <v>2000</v>
      </c>
      <c r="X2940" s="33">
        <f t="shared" si="770"/>
        <v>31131.100000000002</v>
      </c>
      <c r="Y2940" s="33">
        <f t="shared" si="771"/>
        <v>2343.1999999999998</v>
      </c>
      <c r="Z2940" s="45">
        <f t="shared" si="772"/>
        <v>0.37503667888499542</v>
      </c>
      <c r="AA2940" s="33">
        <f t="shared" si="773"/>
        <v>12554.090300000003</v>
      </c>
      <c r="AB2940" s="45">
        <f t="shared" si="774"/>
        <v>0.40326523315912394</v>
      </c>
      <c r="AC2940" s="33">
        <f>IFERROR($X2940/VLOOKUP(CONCATENATE("USD",C2940),[1]GEINDICE!AR$1:AS$65536,2,0),"")</f>
        <v>5415.1402877072142</v>
      </c>
      <c r="AD2940" s="33">
        <f>IFERROR($AA2940/VLOOKUP(CONCATENATE("USD",C2940),[1]GEINDICE!AR$1:AS$65536,2,0),"")</f>
        <v>2183.7378107116151</v>
      </c>
      <c r="AE2940" s="33">
        <f>IFERROR($X2940/VLOOKUP(CONCATENATE("EUR",C2940),[1]GEINDICE!AR$1:AS$65536,2,0),"")</f>
        <v>5005.6438127090296</v>
      </c>
      <c r="AF2940" s="33">
        <f>IFERROR($AA2940/VLOOKUP(CONCATENATE("EUR",C2940),[1]GEINDICE!AR$1:AS$65536,2,0),"")</f>
        <v>2018.6021192436328</v>
      </c>
      <c r="AG2940" s="48" t="str">
        <f>VLOOKUP(E2940,[1]Apresentação!AW$1:AX$65536,2,0)</f>
        <v xml:space="preserve">                    2 - LEATHER AUXILIARIES</v>
      </c>
      <c r="AH2940" s="48" t="str">
        <f t="shared" si="775"/>
        <v xml:space="preserve">         5201000997 - SINCAL MSB BR</v>
      </c>
      <c r="AI2940" s="49" t="str">
        <f t="shared" si="776"/>
        <v xml:space="preserve">     L00428 - VIPOSA S.A</v>
      </c>
      <c r="AJ2940" t="str">
        <f t="shared" si="777"/>
        <v xml:space="preserve">     90 - SALES</v>
      </c>
      <c r="AK2940" t="str">
        <f t="shared" si="778"/>
        <v/>
      </c>
      <c r="AL2940">
        <f t="shared" si="779"/>
        <v>3</v>
      </c>
      <c r="AM2940" t="str">
        <f t="shared" si="780"/>
        <v>2025 3</v>
      </c>
      <c r="AN2940" t="str">
        <f t="shared" si="781"/>
        <v xml:space="preserve">VIPOSA </v>
      </c>
    </row>
    <row r="2941" spans="1:40" x14ac:dyDescent="0.35">
      <c r="A2941">
        <v>80955</v>
      </c>
      <c r="B2941" t="s">
        <v>274</v>
      </c>
      <c r="C2941" s="31">
        <v>45678</v>
      </c>
      <c r="D2941" t="s">
        <v>373</v>
      </c>
      <c r="E2941" t="s">
        <v>374</v>
      </c>
      <c r="F2941" t="s">
        <v>443</v>
      </c>
      <c r="G2941" t="s">
        <v>444</v>
      </c>
      <c r="H2941" t="s">
        <v>949</v>
      </c>
      <c r="I2941" t="s">
        <v>950</v>
      </c>
      <c r="J2941">
        <v>1000</v>
      </c>
      <c r="K2941">
        <v>18494.2</v>
      </c>
      <c r="L2941">
        <v>8789.1365900000001</v>
      </c>
      <c r="M2941">
        <v>2219.3000000000002</v>
      </c>
      <c r="N2941">
        <v>18.494199999999999</v>
      </c>
      <c r="O2941" s="32">
        <f t="shared" si="765"/>
        <v>16274.900000000001</v>
      </c>
      <c r="P2941" s="32">
        <f t="shared" si="766"/>
        <v>7485.7634100000014</v>
      </c>
      <c r="Q2941">
        <v>707793</v>
      </c>
      <c r="R2941" t="s">
        <v>298</v>
      </c>
      <c r="S2941" t="s">
        <v>628</v>
      </c>
      <c r="T2941" t="str">
        <f t="shared" si="767"/>
        <v>VEN</v>
      </c>
      <c r="U2941" t="s">
        <v>446</v>
      </c>
      <c r="V2941" s="33">
        <f t="shared" si="768"/>
        <v>18494.2</v>
      </c>
      <c r="W2941">
        <f t="shared" si="769"/>
        <v>1000</v>
      </c>
      <c r="X2941" s="33">
        <f t="shared" si="770"/>
        <v>16274.900000000001</v>
      </c>
      <c r="Y2941" s="33">
        <f t="shared" si="771"/>
        <v>2219.3000000000002</v>
      </c>
      <c r="Z2941" s="45">
        <f t="shared" si="772"/>
        <v>0.39394855738555878</v>
      </c>
      <c r="AA2941" s="33">
        <f t="shared" si="773"/>
        <v>7285.7634100000014</v>
      </c>
      <c r="AB2941" s="45">
        <f t="shared" si="774"/>
        <v>0.44766870518405649</v>
      </c>
      <c r="AC2941" s="33">
        <f>IFERROR($X2941/VLOOKUP(CONCATENATE("USD",C2941),[1]GEINDICE!AR$1:AS$65536,2,0),"")</f>
        <v>2692.7365982792853</v>
      </c>
      <c r="AD2941" s="33">
        <f>IFERROR($AA2941/VLOOKUP(CONCATENATE("USD",C2941),[1]GEINDICE!AR$1:AS$65536,2,0),"")</f>
        <v>1205.4539063534085</v>
      </c>
      <c r="AE2941" s="33">
        <f>IFERROR($X2941/VLOOKUP(CONCATENATE("EUR",C2941),[1]GEINDICE!AR$1:AS$65536,2,0),"")</f>
        <v>2588.9062102316111</v>
      </c>
      <c r="AF2941" s="33">
        <f>IFERROR($AA2941/VLOOKUP(CONCATENATE("EUR",C2941),[1]GEINDICE!AR$1:AS$65536,2,0),"")</f>
        <v>1158.9722909773482</v>
      </c>
      <c r="AG2941" s="48" t="str">
        <f>VLOOKUP(E2941,[1]Apresentação!AW$1:AX$65536,2,0)</f>
        <v xml:space="preserve">                    2 - LEATHER AUXILIARIES</v>
      </c>
      <c r="AH2941" s="48" t="str">
        <f t="shared" si="775"/>
        <v xml:space="preserve">         5201000997 - SINCAL MSB BR</v>
      </c>
      <c r="AI2941" s="49" t="str">
        <f t="shared" si="776"/>
        <v xml:space="preserve">     L00021 - VIPOSA S.A</v>
      </c>
      <c r="AJ2941" t="str">
        <f t="shared" si="777"/>
        <v xml:space="preserve">     90 - SALES</v>
      </c>
      <c r="AK2941" t="str">
        <f t="shared" si="778"/>
        <v/>
      </c>
      <c r="AL2941">
        <f t="shared" si="779"/>
        <v>1</v>
      </c>
      <c r="AM2941" t="str">
        <f t="shared" si="780"/>
        <v>2025 1</v>
      </c>
      <c r="AN2941" t="str">
        <f t="shared" si="781"/>
        <v xml:space="preserve">VIPOSA </v>
      </c>
    </row>
    <row r="2942" spans="1:40" x14ac:dyDescent="0.35">
      <c r="A2942">
        <v>82271</v>
      </c>
      <c r="B2942" t="s">
        <v>274</v>
      </c>
      <c r="C2942" s="31">
        <v>45782</v>
      </c>
      <c r="D2942" t="s">
        <v>373</v>
      </c>
      <c r="E2942" t="s">
        <v>374</v>
      </c>
      <c r="F2942" t="s">
        <v>443</v>
      </c>
      <c r="G2942" t="s">
        <v>444</v>
      </c>
      <c r="H2942" t="s">
        <v>949</v>
      </c>
      <c r="I2942" t="s">
        <v>950</v>
      </c>
      <c r="J2942">
        <v>1000</v>
      </c>
      <c r="K2942">
        <v>17256.560000000001</v>
      </c>
      <c r="L2942">
        <v>9407.8248299999996</v>
      </c>
      <c r="M2942">
        <v>2070.79</v>
      </c>
      <c r="N2942">
        <v>17.25656</v>
      </c>
      <c r="O2942" s="32">
        <f t="shared" si="765"/>
        <v>15185.77</v>
      </c>
      <c r="P2942" s="32">
        <f t="shared" si="766"/>
        <v>5777.9451700000009</v>
      </c>
      <c r="Q2942">
        <v>736945</v>
      </c>
      <c r="R2942" t="s">
        <v>298</v>
      </c>
      <c r="S2942" t="s">
        <v>628</v>
      </c>
      <c r="T2942" t="str">
        <f t="shared" si="767"/>
        <v>VEN</v>
      </c>
      <c r="U2942" t="s">
        <v>629</v>
      </c>
      <c r="V2942" s="33">
        <f t="shared" si="768"/>
        <v>17256.560000000001</v>
      </c>
      <c r="W2942">
        <f t="shared" si="769"/>
        <v>1000</v>
      </c>
      <c r="X2942" s="33">
        <f t="shared" si="770"/>
        <v>15185.77</v>
      </c>
      <c r="Y2942" s="33">
        <f t="shared" si="771"/>
        <v>2070.79</v>
      </c>
      <c r="Z2942" s="45">
        <f t="shared" si="772"/>
        <v>0.32323621683580045</v>
      </c>
      <c r="AA2942" s="33">
        <f t="shared" si="773"/>
        <v>5577.9451700000009</v>
      </c>
      <c r="AB2942" s="45">
        <f t="shared" si="774"/>
        <v>0.36731395049444321</v>
      </c>
      <c r="AC2942" s="33">
        <f>IFERROR($X2942/VLOOKUP(CONCATENATE("USD",C2942),[1]GEINDICE!AR$1:AS$65536,2,0),"")</f>
        <v>2686.7958244869073</v>
      </c>
      <c r="AD2942" s="33">
        <f>IFERROR($AA2942/VLOOKUP(CONCATENATE("USD",C2942),[1]GEINDICE!AR$1:AS$65536,2,0),"")</f>
        <v>986.89758846426059</v>
      </c>
      <c r="AE2942" s="33">
        <f>IFERROR($X2942/VLOOKUP(CONCATENATE("EUR",C2942),[1]GEINDICE!AR$1:AS$65536,2,0),"")</f>
        <v>2374.5574806104578</v>
      </c>
      <c r="AF2942" s="33">
        <f>IFERROR($AA2942/VLOOKUP(CONCATENATE("EUR",C2942),[1]GEINDICE!AR$1:AS$65536,2,0),"")</f>
        <v>872.2080888791595</v>
      </c>
      <c r="AG2942" s="48" t="str">
        <f>VLOOKUP(E2942,[1]Apresentação!AW$1:AX$65536,2,0)</f>
        <v xml:space="preserve">                    2 - LEATHER AUXILIARIES</v>
      </c>
      <c r="AH2942" s="48" t="str">
        <f t="shared" si="775"/>
        <v xml:space="preserve">         5201000997 - SINCAL MSB BR</v>
      </c>
      <c r="AI2942" s="49" t="str">
        <f t="shared" si="776"/>
        <v xml:space="preserve">     L00021 - VIPOSA S.A</v>
      </c>
      <c r="AJ2942" t="str">
        <f t="shared" si="777"/>
        <v xml:space="preserve">     90 - SALES</v>
      </c>
      <c r="AK2942" t="str">
        <f t="shared" si="778"/>
        <v/>
      </c>
      <c r="AL2942">
        <f t="shared" si="779"/>
        <v>5</v>
      </c>
      <c r="AM2942" t="str">
        <f t="shared" si="780"/>
        <v>2025 5</v>
      </c>
      <c r="AN2942" t="str">
        <f t="shared" si="781"/>
        <v xml:space="preserve">VIPOSA </v>
      </c>
    </row>
    <row r="2943" spans="1:40" x14ac:dyDescent="0.35">
      <c r="A2943">
        <v>81169</v>
      </c>
      <c r="B2943" t="s">
        <v>274</v>
      </c>
      <c r="C2943" s="31">
        <v>45693</v>
      </c>
      <c r="D2943" t="s">
        <v>373</v>
      </c>
      <c r="E2943" t="s">
        <v>374</v>
      </c>
      <c r="F2943" t="s">
        <v>443</v>
      </c>
      <c r="G2943" t="s">
        <v>444</v>
      </c>
      <c r="H2943" t="s">
        <v>949</v>
      </c>
      <c r="I2943" t="s">
        <v>950</v>
      </c>
      <c r="J2943">
        <v>2000</v>
      </c>
      <c r="K2943">
        <v>35416.46</v>
      </c>
      <c r="L2943">
        <v>17578.27319</v>
      </c>
      <c r="M2943">
        <v>4249.9799999999996</v>
      </c>
      <c r="N2943">
        <v>17.70823</v>
      </c>
      <c r="O2943" s="32">
        <f t="shared" si="765"/>
        <v>31166.48</v>
      </c>
      <c r="P2943" s="32">
        <f t="shared" si="766"/>
        <v>13588.20681</v>
      </c>
      <c r="Q2943">
        <v>709269</v>
      </c>
      <c r="R2943" t="s">
        <v>298</v>
      </c>
      <c r="S2943" t="s">
        <v>628</v>
      </c>
      <c r="T2943" t="str">
        <f t="shared" si="767"/>
        <v>VEN</v>
      </c>
      <c r="U2943" t="s">
        <v>629</v>
      </c>
      <c r="V2943" s="33">
        <f t="shared" si="768"/>
        <v>35416.46</v>
      </c>
      <c r="W2943">
        <f t="shared" si="769"/>
        <v>2000</v>
      </c>
      <c r="X2943" s="33">
        <f t="shared" si="770"/>
        <v>31166.48</v>
      </c>
      <c r="Y2943" s="33">
        <f t="shared" si="771"/>
        <v>4249.9799999999996</v>
      </c>
      <c r="Z2943" s="45">
        <f t="shared" si="772"/>
        <v>0.37237507108276774</v>
      </c>
      <c r="AA2943" s="33">
        <f t="shared" si="773"/>
        <v>13188.20681</v>
      </c>
      <c r="AB2943" s="45">
        <f t="shared" si="774"/>
        <v>0.42315355503733498</v>
      </c>
      <c r="AC2943" s="33">
        <f>IFERROR($X2943/VLOOKUP(CONCATENATE("USD",C2943),[1]GEINDICE!AR$1:AS$65536,2,0),"")</f>
        <v>5373.8089901201784</v>
      </c>
      <c r="AD2943" s="33">
        <f>IFERROR($AA2943/VLOOKUP(CONCATENATE("USD",C2943),[1]GEINDICE!AR$1:AS$65536,2,0),"")</f>
        <v>2273.9463782609441</v>
      </c>
      <c r="AE2943" s="33">
        <f>IFERROR($X2943/VLOOKUP(CONCATENATE("EUR",C2943),[1]GEINDICE!AR$1:AS$65536,2,0),"")</f>
        <v>5155.7452440033085</v>
      </c>
      <c r="AF2943" s="33">
        <f>IFERROR($AA2943/VLOOKUP(CONCATENATE("EUR",C2943),[1]GEINDICE!AR$1:AS$65536,2,0),"")</f>
        <v>2181.6719288668319</v>
      </c>
      <c r="AG2943" s="48" t="str">
        <f>VLOOKUP(E2943,[1]Apresentação!AW$1:AX$65536,2,0)</f>
        <v xml:space="preserve">                    2 - LEATHER AUXILIARIES</v>
      </c>
      <c r="AH2943" s="48" t="str">
        <f t="shared" si="775"/>
        <v xml:space="preserve">         5201000997 - SINCAL MSB BR</v>
      </c>
      <c r="AI2943" s="49" t="str">
        <f t="shared" si="776"/>
        <v xml:space="preserve">     L00021 - VIPOSA S.A</v>
      </c>
      <c r="AJ2943" t="str">
        <f t="shared" si="777"/>
        <v xml:space="preserve">     90 - SALES</v>
      </c>
      <c r="AK2943" t="str">
        <f t="shared" si="778"/>
        <v/>
      </c>
      <c r="AL2943">
        <f t="shared" si="779"/>
        <v>2</v>
      </c>
      <c r="AM2943" t="str">
        <f t="shared" si="780"/>
        <v>2025 2</v>
      </c>
      <c r="AN2943" t="str">
        <f t="shared" si="781"/>
        <v xml:space="preserve">VIPOSA </v>
      </c>
    </row>
    <row r="2944" spans="1:40" x14ac:dyDescent="0.35">
      <c r="A2944">
        <v>83803</v>
      </c>
      <c r="B2944" t="s">
        <v>274</v>
      </c>
      <c r="C2944" s="31">
        <v>45909</v>
      </c>
      <c r="D2944" t="s">
        <v>373</v>
      </c>
      <c r="E2944" t="s">
        <v>374</v>
      </c>
      <c r="F2944" t="s">
        <v>392</v>
      </c>
      <c r="G2944" t="s">
        <v>393</v>
      </c>
      <c r="H2944" t="s">
        <v>949</v>
      </c>
      <c r="I2944" t="s">
        <v>950</v>
      </c>
      <c r="J2944">
        <v>1000</v>
      </c>
      <c r="K2944">
        <v>16174.84</v>
      </c>
      <c r="L2944">
        <v>9826.6125200000006</v>
      </c>
      <c r="M2944">
        <v>1940.98</v>
      </c>
      <c r="N2944">
        <v>16.17484</v>
      </c>
      <c r="O2944" s="32">
        <f t="shared" si="765"/>
        <v>14233.86</v>
      </c>
      <c r="P2944" s="32">
        <f t="shared" si="766"/>
        <v>4407.24748</v>
      </c>
      <c r="Q2944">
        <v>761005</v>
      </c>
      <c r="R2944" t="s">
        <v>298</v>
      </c>
      <c r="S2944" t="s">
        <v>628</v>
      </c>
      <c r="T2944" t="str">
        <f t="shared" si="767"/>
        <v>VEN</v>
      </c>
      <c r="U2944" t="s">
        <v>629</v>
      </c>
      <c r="V2944" s="33">
        <f t="shared" si="768"/>
        <v>16174.84</v>
      </c>
      <c r="W2944">
        <f t="shared" si="769"/>
        <v>1000</v>
      </c>
      <c r="X2944" s="33">
        <f t="shared" si="770"/>
        <v>14233.86</v>
      </c>
      <c r="Y2944" s="33">
        <f t="shared" si="771"/>
        <v>1940.98</v>
      </c>
      <c r="Z2944" s="45">
        <f t="shared" si="772"/>
        <v>0.26011060882209652</v>
      </c>
      <c r="AA2944" s="33">
        <f t="shared" si="773"/>
        <v>4207.24748</v>
      </c>
      <c r="AB2944" s="45">
        <f t="shared" si="774"/>
        <v>0.29558022068504258</v>
      </c>
      <c r="AC2944" s="33">
        <f>IFERROR($X2944/VLOOKUP(CONCATENATE("USD",C2944),[1]GEINDICE!AR$1:AS$65536,2,0),"")</f>
        <v>2622.399498876156</v>
      </c>
      <c r="AD2944" s="33">
        <f>IFERROR($AA2944/VLOOKUP(CONCATENATE("USD",C2944),[1]GEINDICE!AR$1:AS$65536,2,0),"")</f>
        <v>775.12942260215925</v>
      </c>
      <c r="AE2944" s="33">
        <f>IFERROR($X2944/VLOOKUP(CONCATENATE("EUR",C2944),[1]GEINDICE!AR$1:AS$65536,2,0),"")</f>
        <v>2236.973125884017</v>
      </c>
      <c r="AF2944" s="33">
        <f>IFERROR($AA2944/VLOOKUP(CONCATENATE("EUR",C2944),[1]GEINDICE!AR$1:AS$65536,2,0),"")</f>
        <v>661.2050102153072</v>
      </c>
      <c r="AG2944" s="48" t="str">
        <f>VLOOKUP(E2944,[1]Apresentação!AW$1:AX$65536,2,0)</f>
        <v xml:space="preserve">                    2 - LEATHER AUXILIARIES</v>
      </c>
      <c r="AH2944" s="48" t="str">
        <f t="shared" si="775"/>
        <v xml:space="preserve">         5201000997 - SINCAL MSB BR</v>
      </c>
      <c r="AI2944" s="49" t="str">
        <f t="shared" si="776"/>
        <v xml:space="preserve">     L00567 - DURLICOUROS IND E COM DE COUROS, EXP E IMPORTACAO LTDA</v>
      </c>
      <c r="AJ2944" t="str">
        <f t="shared" si="777"/>
        <v xml:space="preserve">     90 - SALES</v>
      </c>
      <c r="AK2944" t="str">
        <f t="shared" si="778"/>
        <v/>
      </c>
      <c r="AL2944">
        <f t="shared" si="779"/>
        <v>9</v>
      </c>
      <c r="AM2944" t="str">
        <f t="shared" si="780"/>
        <v>2025 9</v>
      </c>
      <c r="AN2944" t="str">
        <f t="shared" si="781"/>
        <v xml:space="preserve">DURLICOUROS </v>
      </c>
    </row>
    <row r="2945" spans="1:40" x14ac:dyDescent="0.35">
      <c r="A2945">
        <v>82637</v>
      </c>
      <c r="B2945" t="s">
        <v>274</v>
      </c>
      <c r="C2945" s="31">
        <v>45811</v>
      </c>
      <c r="D2945" t="s">
        <v>373</v>
      </c>
      <c r="E2945" t="s">
        <v>374</v>
      </c>
      <c r="F2945" t="s">
        <v>443</v>
      </c>
      <c r="G2945" t="s">
        <v>444</v>
      </c>
      <c r="H2945" t="s">
        <v>949</v>
      </c>
      <c r="I2945" t="s">
        <v>950</v>
      </c>
      <c r="J2945">
        <v>2000</v>
      </c>
      <c r="K2945">
        <v>34845.440000000002</v>
      </c>
      <c r="L2945">
        <v>18534.393800000002</v>
      </c>
      <c r="M2945">
        <v>4181.45</v>
      </c>
      <c r="N2945">
        <v>17.422719999999998</v>
      </c>
      <c r="O2945" s="32">
        <f t="shared" si="765"/>
        <v>30663.99</v>
      </c>
      <c r="P2945" s="32">
        <f t="shared" si="766"/>
        <v>12129.5962</v>
      </c>
      <c r="Q2945">
        <v>740298</v>
      </c>
      <c r="R2945" t="s">
        <v>298</v>
      </c>
      <c r="S2945" t="s">
        <v>628</v>
      </c>
      <c r="T2945" t="str">
        <f t="shared" si="767"/>
        <v>VEN</v>
      </c>
      <c r="U2945" t="s">
        <v>629</v>
      </c>
      <c r="V2945" s="33">
        <f t="shared" si="768"/>
        <v>34845.440000000002</v>
      </c>
      <c r="W2945">
        <f t="shared" si="769"/>
        <v>2000</v>
      </c>
      <c r="X2945" s="33">
        <f t="shared" si="770"/>
        <v>30663.99</v>
      </c>
      <c r="Y2945" s="33">
        <f t="shared" si="771"/>
        <v>4181.45</v>
      </c>
      <c r="Z2945" s="45">
        <f t="shared" si="772"/>
        <v>0.33661782431216247</v>
      </c>
      <c r="AA2945" s="33">
        <f t="shared" si="773"/>
        <v>11729.5962</v>
      </c>
      <c r="AB2945" s="45">
        <f t="shared" si="774"/>
        <v>0.38252021997137359</v>
      </c>
      <c r="AC2945" s="33">
        <f>IFERROR($X2945/VLOOKUP(CONCATENATE("USD",C2945),[1]GEINDICE!AR$1:AS$65536,2,0),"")</f>
        <v>5408.683458567044</v>
      </c>
      <c r="AD2945" s="33">
        <f>IFERROR($AA2945/VLOOKUP(CONCATENATE("USD",C2945),[1]GEINDICE!AR$1:AS$65536,2,0),"")</f>
        <v>2068.9307863265954</v>
      </c>
      <c r="AE2945" s="33">
        <f>IFERROR($X2945/VLOOKUP(CONCATENATE("EUR",C2945),[1]GEINDICE!AR$1:AS$65536,2,0),"")</f>
        <v>4755.7290858897613</v>
      </c>
      <c r="AF2945" s="33">
        <f>IFERROR($AA2945/VLOOKUP(CONCATENATE("EUR",C2945),[1]GEINDICE!AR$1:AS$65536,2,0),"")</f>
        <v>1819.1625360588107</v>
      </c>
      <c r="AG2945" s="48" t="str">
        <f>VLOOKUP(E2945,[1]Apresentação!AW$1:AX$65536,2,0)</f>
        <v xml:space="preserve">                    2 - LEATHER AUXILIARIES</v>
      </c>
      <c r="AH2945" s="48" t="str">
        <f t="shared" si="775"/>
        <v xml:space="preserve">         5201000997 - SINCAL MSB BR</v>
      </c>
      <c r="AI2945" s="49" t="str">
        <f t="shared" si="776"/>
        <v xml:space="preserve">     L00021 - VIPOSA S.A</v>
      </c>
      <c r="AJ2945" t="str">
        <f t="shared" si="777"/>
        <v xml:space="preserve">     90 - SALES</v>
      </c>
      <c r="AK2945" t="str">
        <f t="shared" si="778"/>
        <v/>
      </c>
      <c r="AL2945">
        <f t="shared" si="779"/>
        <v>6</v>
      </c>
      <c r="AM2945" t="str">
        <f t="shared" si="780"/>
        <v>2025 6</v>
      </c>
      <c r="AN2945" t="str">
        <f t="shared" si="781"/>
        <v xml:space="preserve">VIPOSA </v>
      </c>
    </row>
    <row r="2946" spans="1:40" x14ac:dyDescent="0.35">
      <c r="A2946">
        <v>83219</v>
      </c>
      <c r="B2946" t="s">
        <v>274</v>
      </c>
      <c r="C2946" s="31">
        <v>45860</v>
      </c>
      <c r="D2946" t="s">
        <v>373</v>
      </c>
      <c r="E2946" t="s">
        <v>374</v>
      </c>
      <c r="F2946" t="s">
        <v>443</v>
      </c>
      <c r="G2946" t="s">
        <v>444</v>
      </c>
      <c r="H2946" t="s">
        <v>949</v>
      </c>
      <c r="I2946" t="s">
        <v>950</v>
      </c>
      <c r="J2946">
        <v>1000</v>
      </c>
      <c r="K2946">
        <v>17021.25</v>
      </c>
      <c r="L2946">
        <v>9521.7027799999996</v>
      </c>
      <c r="M2946">
        <v>2042.55</v>
      </c>
      <c r="N2946">
        <v>17.021249999999998</v>
      </c>
      <c r="O2946" s="32">
        <f t="shared" si="765"/>
        <v>14978.7</v>
      </c>
      <c r="P2946" s="32">
        <f t="shared" si="766"/>
        <v>5456.9972200000011</v>
      </c>
      <c r="Q2946">
        <v>744556</v>
      </c>
      <c r="R2946" t="s">
        <v>298</v>
      </c>
      <c r="S2946" t="s">
        <v>628</v>
      </c>
      <c r="T2946" t="str">
        <f t="shared" si="767"/>
        <v>VEN</v>
      </c>
      <c r="U2946" t="s">
        <v>446</v>
      </c>
      <c r="V2946" s="33">
        <f t="shared" si="768"/>
        <v>17021.25</v>
      </c>
      <c r="W2946">
        <f t="shared" si="769"/>
        <v>1000</v>
      </c>
      <c r="X2946" s="33">
        <f t="shared" si="770"/>
        <v>14978.7</v>
      </c>
      <c r="Y2946" s="33">
        <f t="shared" si="771"/>
        <v>2042.55</v>
      </c>
      <c r="Z2946" s="45">
        <f t="shared" si="772"/>
        <v>0.30884906925167077</v>
      </c>
      <c r="AA2946" s="33">
        <f t="shared" si="773"/>
        <v>5256.9972200000011</v>
      </c>
      <c r="AB2946" s="45">
        <f t="shared" si="774"/>
        <v>0.35096485142235312</v>
      </c>
      <c r="AC2946" s="33">
        <f>IFERROR($X2946/VLOOKUP(CONCATENATE("USD",C2946),[1]GEINDICE!AR$1:AS$65536,2,0),"")</f>
        <v>2688.7397009459874</v>
      </c>
      <c r="AD2946" s="33">
        <f>IFERROR($AA2946/VLOOKUP(CONCATENATE("USD",C2946),[1]GEINDICE!AR$1:AS$65536,2,0),"")</f>
        <v>943.65312965589067</v>
      </c>
      <c r="AE2946" s="33">
        <f>IFERROR($X2946/VLOOKUP(CONCATENATE("EUR",C2946),[1]GEINDICE!AR$1:AS$65536,2,0),"")</f>
        <v>2288.4665332375903</v>
      </c>
      <c r="AF2946" s="33">
        <f>IFERROR($AA2946/VLOOKUP(CONCATENATE("EUR",C2946),[1]GEINDICE!AR$1:AS$65536,2,0),"")</f>
        <v>803.17131682275851</v>
      </c>
      <c r="AG2946" s="48" t="str">
        <f>VLOOKUP(E2946,[1]Apresentação!AW$1:AX$65536,2,0)</f>
        <v xml:space="preserve">                    2 - LEATHER AUXILIARIES</v>
      </c>
      <c r="AH2946" s="48" t="str">
        <f t="shared" si="775"/>
        <v xml:space="preserve">         5201000997 - SINCAL MSB BR</v>
      </c>
      <c r="AI2946" s="49" t="str">
        <f t="shared" si="776"/>
        <v xml:space="preserve">     L00021 - VIPOSA S.A</v>
      </c>
      <c r="AJ2946" t="str">
        <f t="shared" si="777"/>
        <v xml:space="preserve">     90 - SALES</v>
      </c>
      <c r="AK2946" t="str">
        <f t="shared" si="778"/>
        <v/>
      </c>
      <c r="AL2946">
        <f t="shared" si="779"/>
        <v>7</v>
      </c>
      <c r="AM2946" t="str">
        <f t="shared" si="780"/>
        <v>2025 7</v>
      </c>
      <c r="AN2946" t="str">
        <f t="shared" si="781"/>
        <v xml:space="preserve">VIPOSA </v>
      </c>
    </row>
    <row r="2947" spans="1:40" x14ac:dyDescent="0.35">
      <c r="A2947">
        <v>84306</v>
      </c>
      <c r="B2947" t="s">
        <v>274</v>
      </c>
      <c r="C2947" s="31">
        <v>45951</v>
      </c>
      <c r="D2947" t="s">
        <v>373</v>
      </c>
      <c r="E2947" t="s">
        <v>374</v>
      </c>
      <c r="F2947" t="s">
        <v>443</v>
      </c>
      <c r="G2947" t="s">
        <v>444</v>
      </c>
      <c r="H2947" t="s">
        <v>949</v>
      </c>
      <c r="I2947" t="s">
        <v>950</v>
      </c>
      <c r="J2947">
        <v>2000</v>
      </c>
      <c r="K2947">
        <v>32907.86</v>
      </c>
      <c r="L2947">
        <v>19513.168089999999</v>
      </c>
      <c r="M2947">
        <v>3948.94</v>
      </c>
      <c r="N2947">
        <v>16.45393</v>
      </c>
      <c r="O2947" s="32">
        <f t="shared" si="765"/>
        <v>28958.920000000002</v>
      </c>
      <c r="P2947" s="32">
        <f t="shared" si="766"/>
        <v>9445.7519100000027</v>
      </c>
      <c r="Q2947">
        <v>764802</v>
      </c>
      <c r="R2947" t="s">
        <v>298</v>
      </c>
      <c r="S2947" t="s">
        <v>628</v>
      </c>
      <c r="T2947" t="str">
        <f t="shared" si="767"/>
        <v>VEN</v>
      </c>
      <c r="U2947" t="s">
        <v>629</v>
      </c>
      <c r="V2947" s="33">
        <f t="shared" si="768"/>
        <v>32907.86</v>
      </c>
      <c r="W2947">
        <f t="shared" si="769"/>
        <v>2000</v>
      </c>
      <c r="X2947" s="33">
        <f t="shared" si="770"/>
        <v>28958.920000000002</v>
      </c>
      <c r="Y2947" s="33">
        <f t="shared" si="771"/>
        <v>3948.94</v>
      </c>
      <c r="Z2947" s="45">
        <f t="shared" si="772"/>
        <v>0.27488119586019882</v>
      </c>
      <c r="AA2947" s="33">
        <f t="shared" si="773"/>
        <v>9045.7519100000027</v>
      </c>
      <c r="AB2947" s="45">
        <f t="shared" si="774"/>
        <v>0.31236496077892417</v>
      </c>
      <c r="AC2947" s="33">
        <f>IFERROR($X2947/VLOOKUP(CONCATENATE("USD",C2947),[1]GEINDICE!AR$1:AS$65536,2,0),"")</f>
        <v>5377.9007576883077</v>
      </c>
      <c r="AD2947" s="33">
        <f>IFERROR($AA2947/VLOOKUP(CONCATENATE("USD",C2947),[1]GEINDICE!AR$1:AS$65536,2,0),"")</f>
        <v>1679.8677592482547</v>
      </c>
      <c r="AE2947" s="33">
        <f>IFERROR($X2947/VLOOKUP(CONCATENATE("EUR",C2947),[1]GEINDICE!AR$1:AS$65536,2,0),"")</f>
        <v>4629.7234212629901</v>
      </c>
      <c r="AF2947" s="33">
        <f>IFERROR($AA2947/VLOOKUP(CONCATENATE("EUR",C2947),[1]GEINDICE!AR$1:AS$65536,2,0),"")</f>
        <v>1446.1633749000805</v>
      </c>
      <c r="AG2947" s="48" t="str">
        <f>VLOOKUP(E2947,[1]Apresentação!AW$1:AX$65536,2,0)</f>
        <v xml:space="preserve">                    2 - LEATHER AUXILIARIES</v>
      </c>
      <c r="AH2947" s="48" t="str">
        <f t="shared" si="775"/>
        <v xml:space="preserve">         5201000997 - SINCAL MSB BR</v>
      </c>
      <c r="AI2947" s="49" t="str">
        <f t="shared" si="776"/>
        <v xml:space="preserve">     L00021 - VIPOSA S.A</v>
      </c>
      <c r="AJ2947" t="str">
        <f t="shared" si="777"/>
        <v xml:space="preserve">     90 - SALES</v>
      </c>
      <c r="AK2947" t="str">
        <f t="shared" si="778"/>
        <v/>
      </c>
      <c r="AL2947">
        <f t="shared" si="779"/>
        <v>10</v>
      </c>
      <c r="AM2947" t="str">
        <f t="shared" si="780"/>
        <v>2025 10</v>
      </c>
      <c r="AN2947" t="str">
        <f t="shared" si="781"/>
        <v xml:space="preserve">VIPOSA </v>
      </c>
    </row>
    <row r="2948" spans="1:40" x14ac:dyDescent="0.35">
      <c r="A2948">
        <v>83593</v>
      </c>
      <c r="B2948" t="s">
        <v>274</v>
      </c>
      <c r="C2948" s="31">
        <v>45890</v>
      </c>
      <c r="D2948" t="s">
        <v>373</v>
      </c>
      <c r="E2948" t="s">
        <v>374</v>
      </c>
      <c r="F2948" t="s">
        <v>392</v>
      </c>
      <c r="G2948" t="s">
        <v>393</v>
      </c>
      <c r="H2948" t="s">
        <v>949</v>
      </c>
      <c r="I2948" t="s">
        <v>950</v>
      </c>
      <c r="J2948">
        <v>1000</v>
      </c>
      <c r="K2948">
        <v>17950.13</v>
      </c>
      <c r="L2948">
        <v>9826.1815399999996</v>
      </c>
      <c r="M2948">
        <v>2154.02</v>
      </c>
      <c r="N2948">
        <v>17.950129999999998</v>
      </c>
      <c r="O2948" s="32">
        <f t="shared" ref="O2948:O3011" si="782">$K2948-$Y2948</f>
        <v>15796.11</v>
      </c>
      <c r="P2948" s="32">
        <f t="shared" ref="P2948:P3011" si="783">($O2948-$L2948)</f>
        <v>5969.928460000001</v>
      </c>
      <c r="Q2948">
        <v>759445</v>
      </c>
      <c r="R2948" t="s">
        <v>298</v>
      </c>
      <c r="S2948" t="s">
        <v>628</v>
      </c>
      <c r="T2948" t="str">
        <f t="shared" ref="T2948:T3011" si="784">MID($U2948,1,3)</f>
        <v>VEN</v>
      </c>
      <c r="U2948" t="s">
        <v>629</v>
      </c>
      <c r="V2948" s="33">
        <f t="shared" ref="V2948:V3011" si="785">IF($T2948="DEV",-$K2948,$K2948)</f>
        <v>17950.13</v>
      </c>
      <c r="W2948">
        <f t="shared" ref="W2948:W3011" si="786">IF($T2948="DEV",-$J2948,$J2948)</f>
        <v>1000</v>
      </c>
      <c r="X2948" s="33">
        <f t="shared" ref="X2948:X3011" si="787">$V2948-$Y2948</f>
        <v>15796.11</v>
      </c>
      <c r="Y2948" s="33">
        <f t="shared" ref="Y2948:Y3011" si="788">IF(A2948=59876,M2948,IF(A2948=59868,M2948,IF(R2948="6111",((K2948*0.12)+M2948),IF(T2948="DEV",-M2948,M2948))))</f>
        <v>2154.02</v>
      </c>
      <c r="Z2948" s="45">
        <f t="shared" ref="Z2948:Z3011" si="789">IFERROR($AA2948/$V2948,0)</f>
        <v>0.32144215445793434</v>
      </c>
      <c r="AA2948" s="33">
        <f t="shared" ref="AA2948:AA3011" si="790">IF(VLOOKUP(AL2948,AR:AS,2,0)="sim",IF($T2948="DEV",($X2948-$L2948),$P2948)-(0.2*W2948),IF(VLOOKUP(AL2948,AR:AS,2,0)="OK",IF($T2948="DEV",($X2948-$L2948),$P2948)-(0.2*W2948),IF($T2948="DEV",($X2948-$L2948),$P2948)))</f>
        <v>5769.928460000001</v>
      </c>
      <c r="AB2948" s="45">
        <f t="shared" ref="AB2948:AB3011" si="791">IFERROR($AA2948/$X2948,0)</f>
        <v>0.36527527726763115</v>
      </c>
      <c r="AC2948" s="33">
        <f>IFERROR($X2948/VLOOKUP(CONCATENATE("USD",C2948),[1]GEINDICE!AR$1:AS$65536,2,0),"")</f>
        <v>2881.029765813088</v>
      </c>
      <c r="AD2948" s="33">
        <f>IFERROR($AA2948/VLOOKUP(CONCATENATE("USD",C2948),[1]GEINDICE!AR$1:AS$65536,2,0),"")</f>
        <v>1052.3689465236741</v>
      </c>
      <c r="AE2948" s="33">
        <f>IFERROR($X2948/VLOOKUP(CONCATENATE("EUR",C2948),[1]GEINDICE!AR$1:AS$65536,2,0),"")</f>
        <v>2482.5721380524296</v>
      </c>
      <c r="AF2948" s="33">
        <f>IFERROR($AA2948/VLOOKUP(CONCATENATE("EUR",C2948),[1]GEINDICE!AR$1:AS$65536,2,0),"")</f>
        <v>906.82222606399716</v>
      </c>
      <c r="AG2948" s="48" t="str">
        <f>VLOOKUP(E2948,[1]Apresentação!AW$1:AX$65536,2,0)</f>
        <v xml:space="preserve">                    2 - LEATHER AUXILIARIES</v>
      </c>
      <c r="AH2948" s="48" t="str">
        <f t="shared" ref="AH2948:AH3011" si="792">CONCATENATE("         ",H2948," - ",I2948)</f>
        <v xml:space="preserve">         5201000997 - SINCAL MSB BR</v>
      </c>
      <c r="AI2948" s="49" t="str">
        <f t="shared" ref="AI2948:AI3011" si="793">CONCATENATE("     ",F2948," - ",G2948)</f>
        <v xml:space="preserve">     L00567 - DURLICOUROS IND E COM DE COUROS, EXP E IMPORTACAO LTDA</v>
      </c>
      <c r="AJ2948" t="str">
        <f t="shared" ref="AJ2948:AJ3011" si="794">IF(RIGHT(I2948,2)="BR","     90 - SALES","     93 - RESALES")</f>
        <v xml:space="preserve">     90 - SALES</v>
      </c>
      <c r="AK2948" t="str">
        <f t="shared" ref="AK2948:AK3011" si="795">IF(R2948="3201","EXP",IF(R2948="7101","EXP",""))</f>
        <v/>
      </c>
      <c r="AL2948">
        <f t="shared" ref="AL2948:AL3011" si="796">VLOOKUP(MONTH(C2948),AQ:AR,2,0)</f>
        <v>8</v>
      </c>
      <c r="AM2948" t="str">
        <f t="shared" ref="AM2948:AM3011" si="797">CONCATENATE(YEAR(C2948)," ",MONTH(C2948))</f>
        <v>2025 8</v>
      </c>
      <c r="AN2948" t="str">
        <f t="shared" ref="AN2948:AN3011" si="798">MID(G2948,1,SEARCH(" ",G2948,1))</f>
        <v xml:space="preserve">DURLICOUROS </v>
      </c>
    </row>
    <row r="2949" spans="1:40" x14ac:dyDescent="0.35">
      <c r="A2949">
        <v>84531</v>
      </c>
      <c r="B2949" t="s">
        <v>274</v>
      </c>
      <c r="C2949" s="31">
        <v>45966</v>
      </c>
      <c r="D2949" t="s">
        <v>373</v>
      </c>
      <c r="E2949" t="s">
        <v>374</v>
      </c>
      <c r="F2949" t="s">
        <v>443</v>
      </c>
      <c r="G2949" t="s">
        <v>444</v>
      </c>
      <c r="H2949" t="s">
        <v>949</v>
      </c>
      <c r="I2949" t="s">
        <v>950</v>
      </c>
      <c r="J2949">
        <v>1000</v>
      </c>
      <c r="K2949">
        <v>16476.88</v>
      </c>
      <c r="L2949">
        <v>9756.5840399999997</v>
      </c>
      <c r="M2949">
        <v>1977.23</v>
      </c>
      <c r="N2949">
        <v>16.476879999999998</v>
      </c>
      <c r="O2949" s="32">
        <f t="shared" si="782"/>
        <v>14499.650000000001</v>
      </c>
      <c r="P2949" s="32">
        <f t="shared" si="783"/>
        <v>4743.0659600000017</v>
      </c>
      <c r="Q2949">
        <v>766349</v>
      </c>
      <c r="R2949" t="s">
        <v>298</v>
      </c>
      <c r="S2949" t="s">
        <v>628</v>
      </c>
      <c r="T2949" t="str">
        <f t="shared" si="784"/>
        <v>VEN</v>
      </c>
      <c r="U2949" t="s">
        <v>629</v>
      </c>
      <c r="V2949" s="33">
        <f t="shared" si="785"/>
        <v>16476.88</v>
      </c>
      <c r="W2949">
        <f t="shared" si="786"/>
        <v>1000</v>
      </c>
      <c r="X2949" s="33">
        <f t="shared" si="787"/>
        <v>14499.650000000001</v>
      </c>
      <c r="Y2949" s="33">
        <f t="shared" si="788"/>
        <v>1977.23</v>
      </c>
      <c r="Z2949" s="45">
        <f t="shared" si="789"/>
        <v>0.27572367826918698</v>
      </c>
      <c r="AA2949" s="33">
        <f t="shared" si="790"/>
        <v>4543.0659600000017</v>
      </c>
      <c r="AB2949" s="45">
        <f t="shared" si="791"/>
        <v>0.31332245674895609</v>
      </c>
      <c r="AC2949" s="33" t="str">
        <f>IFERROR($X2949/VLOOKUP(CONCATENATE("USD",C2949),[1]GEINDICE!AR$1:AS$65536,2,0),"")</f>
        <v/>
      </c>
      <c r="AD2949" s="33" t="str">
        <f>IFERROR($AA2949/VLOOKUP(CONCATENATE("USD",C2949),[1]GEINDICE!AR$1:AS$65536,2,0),"")</f>
        <v/>
      </c>
      <c r="AE2949" s="33" t="str">
        <f>IFERROR($X2949/VLOOKUP(CONCATENATE("EUR",C2949),[1]GEINDICE!AR$1:AS$65536,2,0),"")</f>
        <v/>
      </c>
      <c r="AF2949" s="33" t="str">
        <f>IFERROR($AA2949/VLOOKUP(CONCATENATE("EUR",C2949),[1]GEINDICE!AR$1:AS$65536,2,0),"")</f>
        <v/>
      </c>
      <c r="AG2949" s="48" t="str">
        <f>VLOOKUP(E2949,[1]Apresentação!AW$1:AX$65536,2,0)</f>
        <v xml:space="preserve">                    2 - LEATHER AUXILIARIES</v>
      </c>
      <c r="AH2949" s="48" t="str">
        <f t="shared" si="792"/>
        <v xml:space="preserve">         5201000997 - SINCAL MSB BR</v>
      </c>
      <c r="AI2949" s="49" t="str">
        <f t="shared" si="793"/>
        <v xml:space="preserve">     L00021 - VIPOSA S.A</v>
      </c>
      <c r="AJ2949" t="str">
        <f t="shared" si="794"/>
        <v xml:space="preserve">     90 - SALES</v>
      </c>
      <c r="AK2949" t="str">
        <f t="shared" si="795"/>
        <v/>
      </c>
      <c r="AL2949">
        <f t="shared" si="796"/>
        <v>11</v>
      </c>
      <c r="AM2949" t="str">
        <f t="shared" si="797"/>
        <v>2025 11</v>
      </c>
      <c r="AN2949" t="str">
        <f t="shared" si="798"/>
        <v xml:space="preserve">VIPOSA </v>
      </c>
    </row>
    <row r="2950" spans="1:40" x14ac:dyDescent="0.35">
      <c r="A2950">
        <v>83560</v>
      </c>
      <c r="B2950" t="s">
        <v>274</v>
      </c>
      <c r="C2950" s="31">
        <v>45889</v>
      </c>
      <c r="D2950" t="s">
        <v>373</v>
      </c>
      <c r="E2950" t="s">
        <v>374</v>
      </c>
      <c r="F2950" t="s">
        <v>443</v>
      </c>
      <c r="G2950" t="s">
        <v>444</v>
      </c>
      <c r="H2950" t="s">
        <v>949</v>
      </c>
      <c r="I2950" t="s">
        <v>950</v>
      </c>
      <c r="J2950">
        <v>2000</v>
      </c>
      <c r="K2950">
        <v>33486.22</v>
      </c>
      <c r="L2950">
        <v>19652.363079999999</v>
      </c>
      <c r="M2950">
        <v>4018.35</v>
      </c>
      <c r="N2950">
        <v>16.743109999999998</v>
      </c>
      <c r="O2950" s="32">
        <f t="shared" si="782"/>
        <v>29467.870000000003</v>
      </c>
      <c r="P2950" s="32">
        <f t="shared" si="783"/>
        <v>9815.5069200000034</v>
      </c>
      <c r="Q2950">
        <v>758528</v>
      </c>
      <c r="R2950" t="s">
        <v>298</v>
      </c>
      <c r="S2950" t="s">
        <v>628</v>
      </c>
      <c r="T2950" t="str">
        <f t="shared" si="784"/>
        <v>VEN</v>
      </c>
      <c r="U2950" t="s">
        <v>629</v>
      </c>
      <c r="V2950" s="33">
        <f t="shared" si="785"/>
        <v>33486.22</v>
      </c>
      <c r="W2950">
        <f t="shared" si="786"/>
        <v>2000</v>
      </c>
      <c r="X2950" s="33">
        <f t="shared" si="787"/>
        <v>29467.870000000003</v>
      </c>
      <c r="Y2950" s="33">
        <f t="shared" si="788"/>
        <v>4018.35</v>
      </c>
      <c r="Z2950" s="45">
        <f t="shared" si="789"/>
        <v>0.28117556774099922</v>
      </c>
      <c r="AA2950" s="33">
        <f t="shared" si="790"/>
        <v>9415.5069200000034</v>
      </c>
      <c r="AB2950" s="45">
        <f t="shared" si="791"/>
        <v>0.31951772964927572</v>
      </c>
      <c r="AC2950" s="33">
        <f>IFERROR($X2950/VLOOKUP(CONCATENATE("USD",C2950),[1]GEINDICE!AR$1:AS$65536,2,0),"")</f>
        <v>5384.6197419873561</v>
      </c>
      <c r="AD2950" s="33">
        <f>IFERROR($AA2950/VLOOKUP(CONCATENATE("USD",C2950),[1]GEINDICE!AR$1:AS$65536,2,0),"")</f>
        <v>1720.4814749844688</v>
      </c>
      <c r="AE2950" s="33">
        <f>IFERROR($X2950/VLOOKUP(CONCATENATE("EUR",C2950),[1]GEINDICE!AR$1:AS$65536,2,0),"")</f>
        <v>4622.4109803921574</v>
      </c>
      <c r="AF2950" s="33">
        <f>IFERROR($AA2950/VLOOKUP(CONCATENATE("EUR",C2950),[1]GEINDICE!AR$1:AS$65536,2,0),"")</f>
        <v>1476.9422619607849</v>
      </c>
      <c r="AG2950" s="48" t="str">
        <f>VLOOKUP(E2950,[1]Apresentação!AW$1:AX$65536,2,0)</f>
        <v xml:space="preserve">                    2 - LEATHER AUXILIARIES</v>
      </c>
      <c r="AH2950" s="48" t="str">
        <f t="shared" si="792"/>
        <v xml:space="preserve">         5201000997 - SINCAL MSB BR</v>
      </c>
      <c r="AI2950" s="49" t="str">
        <f t="shared" si="793"/>
        <v xml:space="preserve">     L00021 - VIPOSA S.A</v>
      </c>
      <c r="AJ2950" t="str">
        <f t="shared" si="794"/>
        <v xml:space="preserve">     90 - SALES</v>
      </c>
      <c r="AK2950" t="str">
        <f t="shared" si="795"/>
        <v/>
      </c>
      <c r="AL2950">
        <f t="shared" si="796"/>
        <v>8</v>
      </c>
      <c r="AM2950" t="str">
        <f t="shared" si="797"/>
        <v>2025 8</v>
      </c>
      <c r="AN2950" t="str">
        <f t="shared" si="798"/>
        <v xml:space="preserve">VIPOSA </v>
      </c>
    </row>
    <row r="2951" spans="1:40" x14ac:dyDescent="0.35">
      <c r="A2951">
        <v>83081</v>
      </c>
      <c r="B2951" t="s">
        <v>274</v>
      </c>
      <c r="C2951" s="31">
        <v>45849</v>
      </c>
      <c r="D2951" t="s">
        <v>373</v>
      </c>
      <c r="E2951" t="s">
        <v>374</v>
      </c>
      <c r="F2951" t="s">
        <v>953</v>
      </c>
      <c r="G2951" t="s">
        <v>954</v>
      </c>
      <c r="H2951" t="s">
        <v>949</v>
      </c>
      <c r="I2951" t="s">
        <v>950</v>
      </c>
      <c r="J2951">
        <v>1000</v>
      </c>
      <c r="K2951">
        <v>17419.080000000002</v>
      </c>
      <c r="L2951">
        <v>9521.7027799999996</v>
      </c>
      <c r="M2951">
        <v>2090.29</v>
      </c>
      <c r="N2951">
        <v>17.419079999999997</v>
      </c>
      <c r="O2951" s="32">
        <f t="shared" si="782"/>
        <v>15328.79</v>
      </c>
      <c r="P2951" s="32">
        <f t="shared" si="783"/>
        <v>5807.0872200000013</v>
      </c>
      <c r="Q2951">
        <v>743595</v>
      </c>
      <c r="R2951" t="s">
        <v>298</v>
      </c>
      <c r="S2951" t="s">
        <v>628</v>
      </c>
      <c r="T2951" t="str">
        <f t="shared" si="784"/>
        <v>VEN</v>
      </c>
      <c r="U2951" t="s">
        <v>629</v>
      </c>
      <c r="V2951" s="33">
        <f t="shared" si="785"/>
        <v>17419.080000000002</v>
      </c>
      <c r="W2951">
        <f t="shared" si="786"/>
        <v>1000</v>
      </c>
      <c r="X2951" s="33">
        <f t="shared" si="787"/>
        <v>15328.79</v>
      </c>
      <c r="Y2951" s="33">
        <f t="shared" si="788"/>
        <v>2090.29</v>
      </c>
      <c r="Z2951" s="45">
        <f t="shared" si="789"/>
        <v>0.32189341917024322</v>
      </c>
      <c r="AA2951" s="33">
        <f t="shared" si="790"/>
        <v>5607.0872200000013</v>
      </c>
      <c r="AB2951" s="45">
        <f t="shared" si="791"/>
        <v>0.36578798587494515</v>
      </c>
      <c r="AC2951" s="33">
        <f>IFERROR($X2951/VLOOKUP(CONCATENATE("USD",C2951),[1]GEINDICE!AR$1:AS$65536,2,0),"")</f>
        <v>2750.9403826136895</v>
      </c>
      <c r="AD2951" s="33">
        <f>IFERROR($AA2951/VLOOKUP(CONCATENATE("USD",C2951),[1]GEINDICE!AR$1:AS$65536,2,0),"")</f>
        <v>1006.2609418183125</v>
      </c>
      <c r="AE2951" s="33">
        <f>IFERROR($X2951/VLOOKUP(CONCATENATE("EUR",C2951),[1]GEINDICE!AR$1:AS$65536,2,0),"")</f>
        <v>2351.8349749915615</v>
      </c>
      <c r="AF2951" s="33">
        <f>IFERROR($AA2951/VLOOKUP(CONCATENATE("EUR",C2951),[1]GEINDICE!AR$1:AS$65536,2,0),"")</f>
        <v>860.27297861241539</v>
      </c>
      <c r="AG2951" s="48" t="str">
        <f>VLOOKUP(E2951,[1]Apresentação!AW$1:AX$65536,2,0)</f>
        <v xml:space="preserve">                    2 - LEATHER AUXILIARIES</v>
      </c>
      <c r="AH2951" s="48" t="str">
        <f t="shared" si="792"/>
        <v xml:space="preserve">         5201000997 - SINCAL MSB BR</v>
      </c>
      <c r="AI2951" s="49" t="str">
        <f t="shared" si="793"/>
        <v xml:space="preserve">     L00009 - CURTUME TOURO LTDA</v>
      </c>
      <c r="AJ2951" t="str">
        <f t="shared" si="794"/>
        <v xml:space="preserve">     90 - SALES</v>
      </c>
      <c r="AK2951" t="str">
        <f t="shared" si="795"/>
        <v/>
      </c>
      <c r="AL2951">
        <f t="shared" si="796"/>
        <v>7</v>
      </c>
      <c r="AM2951" t="str">
        <f t="shared" si="797"/>
        <v>2025 7</v>
      </c>
      <c r="AN2951" t="str">
        <f t="shared" si="798"/>
        <v xml:space="preserve">CURTUME </v>
      </c>
    </row>
    <row r="2952" spans="1:40" x14ac:dyDescent="0.35">
      <c r="A2952">
        <v>83539</v>
      </c>
      <c r="B2952" t="s">
        <v>274</v>
      </c>
      <c r="C2952" s="31">
        <v>45887</v>
      </c>
      <c r="D2952" t="s">
        <v>373</v>
      </c>
      <c r="E2952" t="s">
        <v>374</v>
      </c>
      <c r="F2952" t="s">
        <v>694</v>
      </c>
      <c r="G2952" t="s">
        <v>444</v>
      </c>
      <c r="H2952" t="s">
        <v>949</v>
      </c>
      <c r="I2952" t="s">
        <v>950</v>
      </c>
      <c r="J2952">
        <v>4000</v>
      </c>
      <c r="K2952">
        <v>62340.76</v>
      </c>
      <c r="L2952">
        <v>39304.726170000002</v>
      </c>
      <c r="M2952">
        <v>4363.8500000000004</v>
      </c>
      <c r="N2952">
        <v>15.585189999999999</v>
      </c>
      <c r="O2952" s="32">
        <f t="shared" si="782"/>
        <v>57976.91</v>
      </c>
      <c r="P2952" s="32">
        <f t="shared" si="783"/>
        <v>18672.183830000002</v>
      </c>
      <c r="Q2952">
        <v>757252</v>
      </c>
      <c r="R2952" t="s">
        <v>298</v>
      </c>
      <c r="S2952" t="s">
        <v>628</v>
      </c>
      <c r="T2952" t="str">
        <f t="shared" si="784"/>
        <v>VEN</v>
      </c>
      <c r="U2952" t="s">
        <v>629</v>
      </c>
      <c r="V2952" s="33">
        <f t="shared" si="785"/>
        <v>62340.76</v>
      </c>
      <c r="W2952">
        <f t="shared" si="786"/>
        <v>4000</v>
      </c>
      <c r="X2952" s="33">
        <f t="shared" si="787"/>
        <v>57976.91</v>
      </c>
      <c r="Y2952" s="33">
        <f t="shared" si="788"/>
        <v>4363.8500000000004</v>
      </c>
      <c r="Z2952" s="45">
        <f t="shared" si="789"/>
        <v>0.28668536973241909</v>
      </c>
      <c r="AA2952" s="33">
        <f t="shared" si="790"/>
        <v>17872.183830000002</v>
      </c>
      <c r="AB2952" s="45">
        <f t="shared" si="791"/>
        <v>0.3082638214075224</v>
      </c>
      <c r="AC2952" s="33">
        <f>IFERROR($X2952/VLOOKUP(CONCATENATE("USD",C2952),[1]GEINDICE!AR$1:AS$65536,2,0),"")</f>
        <v>10705.735389160742</v>
      </c>
      <c r="AD2952" s="33">
        <f>IFERROR($AA2952/VLOOKUP(CONCATENATE("USD",C2952),[1]GEINDICE!AR$1:AS$65536,2,0),"")</f>
        <v>3300.1909020404396</v>
      </c>
      <c r="AE2952" s="33">
        <f>IFERROR($X2952/VLOOKUP(CONCATENATE("EUR",C2952),[1]GEINDICE!AR$1:AS$65536,2,0),"")</f>
        <v>9176.0299447636226</v>
      </c>
      <c r="AF2952" s="33">
        <f>IFERROR($AA2952/VLOOKUP(CONCATENATE("EUR",C2952),[1]GEINDICE!AR$1:AS$65536,2,0),"")</f>
        <v>2828.6380561226911</v>
      </c>
      <c r="AG2952" s="48" t="str">
        <f>VLOOKUP(E2952,[1]Apresentação!AW$1:AX$65536,2,0)</f>
        <v xml:space="preserve">                    2 - LEATHER AUXILIARIES</v>
      </c>
      <c r="AH2952" s="48" t="str">
        <f t="shared" si="792"/>
        <v xml:space="preserve">         5201000997 - SINCAL MSB BR</v>
      </c>
      <c r="AI2952" s="49" t="str">
        <f t="shared" si="793"/>
        <v xml:space="preserve">     L00428 - VIPOSA S.A</v>
      </c>
      <c r="AJ2952" t="str">
        <f t="shared" si="794"/>
        <v xml:space="preserve">     90 - SALES</v>
      </c>
      <c r="AK2952" t="str">
        <f t="shared" si="795"/>
        <v/>
      </c>
      <c r="AL2952">
        <f t="shared" si="796"/>
        <v>8</v>
      </c>
      <c r="AM2952" t="str">
        <f t="shared" si="797"/>
        <v>2025 8</v>
      </c>
      <c r="AN2952" t="str">
        <f t="shared" si="798"/>
        <v xml:space="preserve">VIPOSA </v>
      </c>
    </row>
    <row r="2953" spans="1:40" x14ac:dyDescent="0.35">
      <c r="A2953">
        <v>84133</v>
      </c>
      <c r="B2953" t="s">
        <v>274</v>
      </c>
      <c r="C2953" s="31">
        <v>45936</v>
      </c>
      <c r="D2953" t="s">
        <v>373</v>
      </c>
      <c r="E2953" t="s">
        <v>374</v>
      </c>
      <c r="F2953" t="s">
        <v>392</v>
      </c>
      <c r="G2953" t="s">
        <v>393</v>
      </c>
      <c r="H2953" t="s">
        <v>949</v>
      </c>
      <c r="I2953" t="s">
        <v>950</v>
      </c>
      <c r="J2953">
        <v>1000</v>
      </c>
      <c r="K2953">
        <v>15942.4</v>
      </c>
      <c r="L2953">
        <v>9756.5840399999997</v>
      </c>
      <c r="M2953">
        <v>1913.09</v>
      </c>
      <c r="N2953">
        <v>15.942400000000001</v>
      </c>
      <c r="O2953" s="32">
        <f t="shared" si="782"/>
        <v>14029.31</v>
      </c>
      <c r="P2953" s="32">
        <f t="shared" si="783"/>
        <v>4272.7259599999998</v>
      </c>
      <c r="Q2953">
        <v>763411</v>
      </c>
      <c r="R2953" t="s">
        <v>298</v>
      </c>
      <c r="S2953" t="s">
        <v>628</v>
      </c>
      <c r="T2953" t="str">
        <f t="shared" si="784"/>
        <v>VEN</v>
      </c>
      <c r="U2953" t="s">
        <v>630</v>
      </c>
      <c r="V2953" s="33">
        <f t="shared" si="785"/>
        <v>15942.4</v>
      </c>
      <c r="W2953">
        <f t="shared" si="786"/>
        <v>1000</v>
      </c>
      <c r="X2953" s="33">
        <f t="shared" si="787"/>
        <v>14029.31</v>
      </c>
      <c r="Y2953" s="33">
        <f t="shared" si="788"/>
        <v>1913.09</v>
      </c>
      <c r="Z2953" s="45">
        <f t="shared" si="789"/>
        <v>0.25546504666800479</v>
      </c>
      <c r="AA2953" s="33">
        <f t="shared" si="790"/>
        <v>4072.7259599999998</v>
      </c>
      <c r="AB2953" s="45">
        <f t="shared" si="791"/>
        <v>0.29030123078041614</v>
      </c>
      <c r="AC2953" s="33">
        <f>IFERROR($X2953/VLOOKUP(CONCATENATE("USD",C2953),[1]GEINDICE!AR$1:AS$65536,2,0),"")</f>
        <v>2635.8001728478562</v>
      </c>
      <c r="AD2953" s="33">
        <f>IFERROR($AA2953/VLOOKUP(CONCATENATE("USD",C2953),[1]GEINDICE!AR$1:AS$65536,2,0),"")</f>
        <v>765.17603426896619</v>
      </c>
      <c r="AE2953" s="33">
        <f>IFERROR($X2953/VLOOKUP(CONCATENATE("EUR",C2953),[1]GEINDICE!AR$1:AS$65536,2,0),"")</f>
        <v>2251.2813517980649</v>
      </c>
      <c r="AF2953" s="33">
        <f>IFERROR($AA2953/VLOOKUP(CONCATENATE("EUR",C2953),[1]GEINDICE!AR$1:AS$65536,2,0),"")</f>
        <v>653.54974725997715</v>
      </c>
      <c r="AG2953" s="48" t="str">
        <f>VLOOKUP(E2953,[1]Apresentação!AW$1:AX$65536,2,0)</f>
        <v xml:space="preserve">                    2 - LEATHER AUXILIARIES</v>
      </c>
      <c r="AH2953" s="48" t="str">
        <f t="shared" si="792"/>
        <v xml:space="preserve">         5201000997 - SINCAL MSB BR</v>
      </c>
      <c r="AI2953" s="49" t="str">
        <f t="shared" si="793"/>
        <v xml:space="preserve">     L00567 - DURLICOUROS IND E COM DE COUROS, EXP E IMPORTACAO LTDA</v>
      </c>
      <c r="AJ2953" t="str">
        <f t="shared" si="794"/>
        <v xml:space="preserve">     90 - SALES</v>
      </c>
      <c r="AK2953" t="str">
        <f t="shared" si="795"/>
        <v/>
      </c>
      <c r="AL2953">
        <f t="shared" si="796"/>
        <v>10</v>
      </c>
      <c r="AM2953" t="str">
        <f t="shared" si="797"/>
        <v>2025 10</v>
      </c>
      <c r="AN2953" t="str">
        <f t="shared" si="798"/>
        <v xml:space="preserve">DURLICOUROS </v>
      </c>
    </row>
    <row r="2954" spans="1:40" x14ac:dyDescent="0.35">
      <c r="A2954">
        <v>80967</v>
      </c>
      <c r="B2954" t="s">
        <v>274</v>
      </c>
      <c r="C2954" s="31">
        <v>45679</v>
      </c>
      <c r="D2954" t="s">
        <v>373</v>
      </c>
      <c r="E2954" t="s">
        <v>374</v>
      </c>
      <c r="F2954" t="s">
        <v>893</v>
      </c>
      <c r="G2954" t="s">
        <v>894</v>
      </c>
      <c r="H2954" t="s">
        <v>949</v>
      </c>
      <c r="I2954" t="s">
        <v>950</v>
      </c>
      <c r="J2954">
        <v>2000</v>
      </c>
      <c r="K2954">
        <v>40774</v>
      </c>
      <c r="L2954">
        <v>17578.27318</v>
      </c>
      <c r="M2954">
        <v>8211.89</v>
      </c>
      <c r="N2954">
        <v>20.387</v>
      </c>
      <c r="O2954" s="32">
        <f t="shared" si="782"/>
        <v>32562.11</v>
      </c>
      <c r="P2954" s="32">
        <f t="shared" si="783"/>
        <v>14983.83682</v>
      </c>
      <c r="Q2954">
        <v>707880</v>
      </c>
      <c r="R2954" t="s">
        <v>298</v>
      </c>
      <c r="S2954" t="s">
        <v>500</v>
      </c>
      <c r="T2954" t="str">
        <f t="shared" si="784"/>
        <v>VEN</v>
      </c>
      <c r="U2954" t="s">
        <v>381</v>
      </c>
      <c r="V2954" s="33">
        <f t="shared" si="785"/>
        <v>40774</v>
      </c>
      <c r="W2954">
        <f t="shared" si="786"/>
        <v>2000</v>
      </c>
      <c r="X2954" s="33">
        <f t="shared" si="787"/>
        <v>32562.11</v>
      </c>
      <c r="Y2954" s="33">
        <f t="shared" si="788"/>
        <v>8211.89</v>
      </c>
      <c r="Z2954" s="45">
        <f t="shared" si="789"/>
        <v>0.35767491097267867</v>
      </c>
      <c r="AA2954" s="33">
        <f t="shared" si="790"/>
        <v>14583.83682</v>
      </c>
      <c r="AB2954" s="45">
        <f t="shared" si="791"/>
        <v>0.44787751223738265</v>
      </c>
      <c r="AC2954" s="33">
        <f>IFERROR($X2954/VLOOKUP(CONCATENATE("USD",C2954),[1]GEINDICE!AR$1:AS$65536,2,0),"")</f>
        <v>5456.6662197942151</v>
      </c>
      <c r="AD2954" s="33">
        <f>IFERROR($AA2954/VLOOKUP(CONCATENATE("USD",C2954),[1]GEINDICE!AR$1:AS$65536,2,0),"")</f>
        <v>2443.9180916311961</v>
      </c>
      <c r="AE2954" s="33">
        <f>IFERROR($X2954/VLOOKUP(CONCATENATE("EUR",C2954),[1]GEINDICE!AR$1:AS$65536,2,0),"")</f>
        <v>5236.7497587648759</v>
      </c>
      <c r="AF2954" s="33">
        <f>IFERROR($AA2954/VLOOKUP(CONCATENATE("EUR",C2954),[1]GEINDICE!AR$1:AS$65536,2,0),"")</f>
        <v>2345.4224541653266</v>
      </c>
      <c r="AG2954" s="48" t="str">
        <f>VLOOKUP(E2954,[1]Apresentação!AW$1:AX$65536,2,0)</f>
        <v xml:space="preserve">                    2 - LEATHER AUXILIARIES</v>
      </c>
      <c r="AH2954" s="48" t="str">
        <f t="shared" si="792"/>
        <v xml:space="preserve">         5201000997 - SINCAL MSB BR</v>
      </c>
      <c r="AI2954" s="49" t="str">
        <f t="shared" si="793"/>
        <v xml:space="preserve">     L00233 - INDUSTRIA E COMERCIO DE COUROS INTERNACIONAL LTDA</v>
      </c>
      <c r="AJ2954" t="str">
        <f t="shared" si="794"/>
        <v xml:space="preserve">     90 - SALES</v>
      </c>
      <c r="AK2954" t="str">
        <f t="shared" si="795"/>
        <v/>
      </c>
      <c r="AL2954">
        <f t="shared" si="796"/>
        <v>1</v>
      </c>
      <c r="AM2954" t="str">
        <f t="shared" si="797"/>
        <v>2025 1</v>
      </c>
      <c r="AN2954" t="str">
        <f t="shared" si="798"/>
        <v xml:space="preserve">INDUSTRIA </v>
      </c>
    </row>
    <row r="2955" spans="1:40" x14ac:dyDescent="0.35">
      <c r="A2955">
        <v>81442</v>
      </c>
      <c r="B2955" t="s">
        <v>274</v>
      </c>
      <c r="C2955" s="31">
        <v>45715</v>
      </c>
      <c r="D2955" t="s">
        <v>373</v>
      </c>
      <c r="E2955" t="s">
        <v>374</v>
      </c>
      <c r="F2955" t="s">
        <v>893</v>
      </c>
      <c r="G2955" t="s">
        <v>894</v>
      </c>
      <c r="H2955" t="s">
        <v>949</v>
      </c>
      <c r="I2955" t="s">
        <v>950</v>
      </c>
      <c r="J2955">
        <v>1000</v>
      </c>
      <c r="K2955">
        <v>19295.900000000001</v>
      </c>
      <c r="L2955">
        <v>9088.5048499999994</v>
      </c>
      <c r="M2955">
        <v>3886.2</v>
      </c>
      <c r="N2955">
        <v>19.2959</v>
      </c>
      <c r="O2955" s="32">
        <f t="shared" si="782"/>
        <v>15409.7</v>
      </c>
      <c r="P2955" s="32">
        <f t="shared" si="783"/>
        <v>6321.1951500000014</v>
      </c>
      <c r="Q2955">
        <v>712226</v>
      </c>
      <c r="R2955" t="s">
        <v>298</v>
      </c>
      <c r="S2955" t="s">
        <v>500</v>
      </c>
      <c r="T2955" t="str">
        <f t="shared" si="784"/>
        <v>VEN</v>
      </c>
      <c r="U2955" t="s">
        <v>381</v>
      </c>
      <c r="V2955" s="33">
        <f t="shared" si="785"/>
        <v>19295.900000000001</v>
      </c>
      <c r="W2955">
        <f t="shared" si="786"/>
        <v>1000</v>
      </c>
      <c r="X2955" s="33">
        <f t="shared" si="787"/>
        <v>15409.7</v>
      </c>
      <c r="Y2955" s="33">
        <f t="shared" si="788"/>
        <v>3886.2</v>
      </c>
      <c r="Z2955" s="45">
        <f t="shared" si="789"/>
        <v>0.31722776081965604</v>
      </c>
      <c r="AA2955" s="33">
        <f t="shared" si="790"/>
        <v>6121.1951500000014</v>
      </c>
      <c r="AB2955" s="45">
        <f t="shared" si="791"/>
        <v>0.39723000123298968</v>
      </c>
      <c r="AC2955" s="33">
        <f>IFERROR($X2955/VLOOKUP(CONCATENATE("USD",C2955),[1]GEINDICE!AR$1:AS$65536,2,0),"")</f>
        <v>2646.4415745002407</v>
      </c>
      <c r="AD2955" s="33">
        <f>IFERROR($AA2955/VLOOKUP(CONCATENATE("USD",C2955),[1]GEINDICE!AR$1:AS$65536,2,0),"")</f>
        <v>1051.2459899017658</v>
      </c>
      <c r="AE2955" s="33">
        <f>IFERROR($X2955/VLOOKUP(CONCATENATE("EUR",C2955),[1]GEINDICE!AR$1:AS$65536,2,0),"")</f>
        <v>2540.7584501236602</v>
      </c>
      <c r="AF2955" s="33">
        <f>IFERROR($AA2955/VLOOKUP(CONCATENATE("EUR",C2955),[1]GEINDICE!AR$1:AS$65536,2,0),"")</f>
        <v>1009.2654822753506</v>
      </c>
      <c r="AG2955" s="48" t="str">
        <f>VLOOKUP(E2955,[1]Apresentação!AW$1:AX$65536,2,0)</f>
        <v xml:space="preserve">                    2 - LEATHER AUXILIARIES</v>
      </c>
      <c r="AH2955" s="48" t="str">
        <f t="shared" si="792"/>
        <v xml:space="preserve">         5201000997 - SINCAL MSB BR</v>
      </c>
      <c r="AI2955" s="49" t="str">
        <f t="shared" si="793"/>
        <v xml:space="preserve">     L00233 - INDUSTRIA E COMERCIO DE COUROS INTERNACIONAL LTDA</v>
      </c>
      <c r="AJ2955" t="str">
        <f t="shared" si="794"/>
        <v xml:space="preserve">     90 - SALES</v>
      </c>
      <c r="AK2955" t="str">
        <f t="shared" si="795"/>
        <v/>
      </c>
      <c r="AL2955">
        <f t="shared" si="796"/>
        <v>2</v>
      </c>
      <c r="AM2955" t="str">
        <f t="shared" si="797"/>
        <v>2025 2</v>
      </c>
      <c r="AN2955" t="str">
        <f t="shared" si="798"/>
        <v xml:space="preserve">INDUSTRIA </v>
      </c>
    </row>
    <row r="2956" spans="1:40" x14ac:dyDescent="0.35">
      <c r="A2956">
        <v>81830</v>
      </c>
      <c r="B2956" t="s">
        <v>274</v>
      </c>
      <c r="C2956" s="31">
        <v>45744</v>
      </c>
      <c r="D2956" t="s">
        <v>373</v>
      </c>
      <c r="E2956" t="s">
        <v>374</v>
      </c>
      <c r="F2956" t="s">
        <v>893</v>
      </c>
      <c r="G2956" t="s">
        <v>894</v>
      </c>
      <c r="H2956" t="s">
        <v>949</v>
      </c>
      <c r="I2956" t="s">
        <v>950</v>
      </c>
      <c r="J2956">
        <v>2000</v>
      </c>
      <c r="K2956">
        <v>38412.6</v>
      </c>
      <c r="L2956">
        <v>18512.822410000001</v>
      </c>
      <c r="M2956">
        <v>7736.29</v>
      </c>
      <c r="N2956">
        <v>19.206300000000002</v>
      </c>
      <c r="O2956" s="32">
        <f t="shared" si="782"/>
        <v>30676.309999999998</v>
      </c>
      <c r="P2956" s="32">
        <f t="shared" si="783"/>
        <v>12163.487589999997</v>
      </c>
      <c r="Q2956">
        <v>723221</v>
      </c>
      <c r="R2956" t="s">
        <v>298</v>
      </c>
      <c r="S2956" t="s">
        <v>500</v>
      </c>
      <c r="T2956" t="str">
        <f t="shared" si="784"/>
        <v>VEN</v>
      </c>
      <c r="U2956" t="s">
        <v>381</v>
      </c>
      <c r="V2956" s="33">
        <f t="shared" si="785"/>
        <v>38412.6</v>
      </c>
      <c r="W2956">
        <f t="shared" si="786"/>
        <v>2000</v>
      </c>
      <c r="X2956" s="33">
        <f t="shared" si="787"/>
        <v>30676.309999999998</v>
      </c>
      <c r="Y2956" s="33">
        <f t="shared" si="788"/>
        <v>7736.29</v>
      </c>
      <c r="Z2956" s="45">
        <f t="shared" si="789"/>
        <v>0.30624033754549279</v>
      </c>
      <c r="AA2956" s="33">
        <f t="shared" si="790"/>
        <v>11763.487589999997</v>
      </c>
      <c r="AB2956" s="45">
        <f t="shared" si="791"/>
        <v>0.38347140154731774</v>
      </c>
      <c r="AC2956" s="33">
        <f>IFERROR($X2956/VLOOKUP(CONCATENATE("USD",C2956),[1]GEINDICE!AR$1:AS$65536,2,0),"")</f>
        <v>5320.2063822407208</v>
      </c>
      <c r="AD2956" s="33">
        <f>IFERROR($AA2956/VLOOKUP(CONCATENATE("USD",C2956),[1]GEINDICE!AR$1:AS$65536,2,0),"")</f>
        <v>2040.1469979188341</v>
      </c>
      <c r="AE2956" s="33">
        <f>IFERROR($X2956/VLOOKUP(CONCATENATE("EUR",C2956),[1]GEINDICE!AR$1:AS$65536,2,0),"")</f>
        <v>4914.2639732150001</v>
      </c>
      <c r="AF2956" s="33">
        <f>IFERROR($AA2956/VLOOKUP(CONCATENATE("EUR",C2956),[1]GEINDICE!AR$1:AS$65536,2,0),"")</f>
        <v>1884.4796933822463</v>
      </c>
      <c r="AG2956" s="48" t="str">
        <f>VLOOKUP(E2956,[1]Apresentação!AW$1:AX$65536,2,0)</f>
        <v xml:space="preserve">                    2 - LEATHER AUXILIARIES</v>
      </c>
      <c r="AH2956" s="48" t="str">
        <f t="shared" si="792"/>
        <v xml:space="preserve">         5201000997 - SINCAL MSB BR</v>
      </c>
      <c r="AI2956" s="49" t="str">
        <f t="shared" si="793"/>
        <v xml:space="preserve">     L00233 - INDUSTRIA E COMERCIO DE COUROS INTERNACIONAL LTDA</v>
      </c>
      <c r="AJ2956" t="str">
        <f t="shared" si="794"/>
        <v xml:space="preserve">     90 - SALES</v>
      </c>
      <c r="AK2956" t="str">
        <f t="shared" si="795"/>
        <v/>
      </c>
      <c r="AL2956">
        <f t="shared" si="796"/>
        <v>3</v>
      </c>
      <c r="AM2956" t="str">
        <f t="shared" si="797"/>
        <v>2025 3</v>
      </c>
      <c r="AN2956" t="str">
        <f t="shared" si="798"/>
        <v xml:space="preserve">INDUSTRIA </v>
      </c>
    </row>
    <row r="2957" spans="1:40" x14ac:dyDescent="0.35">
      <c r="A2957">
        <v>82192</v>
      </c>
      <c r="B2957" t="s">
        <v>274</v>
      </c>
      <c r="C2957" s="31">
        <v>45775</v>
      </c>
      <c r="D2957" t="s">
        <v>373</v>
      </c>
      <c r="E2957" t="s">
        <v>374</v>
      </c>
      <c r="F2957" t="s">
        <v>893</v>
      </c>
      <c r="G2957" t="s">
        <v>894</v>
      </c>
      <c r="H2957" t="s">
        <v>949</v>
      </c>
      <c r="I2957" t="s">
        <v>950</v>
      </c>
      <c r="J2957">
        <v>3000</v>
      </c>
      <c r="K2957">
        <v>58128.06</v>
      </c>
      <c r="L2957">
        <v>28223.474480000001</v>
      </c>
      <c r="M2957">
        <v>11706.99</v>
      </c>
      <c r="N2957">
        <v>19.37602</v>
      </c>
      <c r="O2957" s="32">
        <f t="shared" si="782"/>
        <v>46421.07</v>
      </c>
      <c r="P2957" s="32">
        <f t="shared" si="783"/>
        <v>18197.595519999999</v>
      </c>
      <c r="Q2957">
        <v>734306</v>
      </c>
      <c r="R2957" t="s">
        <v>298</v>
      </c>
      <c r="S2957" t="s">
        <v>500</v>
      </c>
      <c r="T2957" t="str">
        <f t="shared" si="784"/>
        <v>VEN</v>
      </c>
      <c r="U2957" t="s">
        <v>381</v>
      </c>
      <c r="V2957" s="33">
        <f t="shared" si="785"/>
        <v>58128.06</v>
      </c>
      <c r="W2957">
        <f t="shared" si="786"/>
        <v>3000</v>
      </c>
      <c r="X2957" s="33">
        <f t="shared" si="787"/>
        <v>46421.07</v>
      </c>
      <c r="Y2957" s="33">
        <f t="shared" si="788"/>
        <v>11706.99</v>
      </c>
      <c r="Z2957" s="45">
        <f t="shared" si="789"/>
        <v>0.30273839381531054</v>
      </c>
      <c r="AA2957" s="33">
        <f t="shared" si="790"/>
        <v>17597.595519999999</v>
      </c>
      <c r="AB2957" s="45">
        <f t="shared" si="791"/>
        <v>0.37908638297221497</v>
      </c>
      <c r="AC2957" s="33">
        <f>IFERROR($X2957/VLOOKUP(CONCATENATE("USD",C2957),[1]GEINDICE!AR$1:AS$65536,2,0),"")</f>
        <v>8189.8819710308571</v>
      </c>
      <c r="AD2957" s="33">
        <f>IFERROR($AA2957/VLOOKUP(CONCATENATE("USD",C2957),[1]GEINDICE!AR$1:AS$65536,2,0),"")</f>
        <v>3104.6727333674421</v>
      </c>
      <c r="AE2957" s="33">
        <f>IFERROR($X2957/VLOOKUP(CONCATENATE("EUR",C2957),[1]GEINDICE!AR$1:AS$65536,2,0),"")</f>
        <v>7192.2702694327809</v>
      </c>
      <c r="AF2957" s="33">
        <f>IFERROR($AA2957/VLOOKUP(CONCATENATE("EUR",C2957),[1]GEINDICE!AR$1:AS$65536,2,0),"")</f>
        <v>2726.4917217978709</v>
      </c>
      <c r="AG2957" s="48" t="str">
        <f>VLOOKUP(E2957,[1]Apresentação!AW$1:AX$65536,2,0)</f>
        <v xml:space="preserve">                    2 - LEATHER AUXILIARIES</v>
      </c>
      <c r="AH2957" s="48" t="str">
        <f t="shared" si="792"/>
        <v xml:space="preserve">         5201000997 - SINCAL MSB BR</v>
      </c>
      <c r="AI2957" s="49" t="str">
        <f t="shared" si="793"/>
        <v xml:space="preserve">     L00233 - INDUSTRIA E COMERCIO DE COUROS INTERNACIONAL LTDA</v>
      </c>
      <c r="AJ2957" t="str">
        <f t="shared" si="794"/>
        <v xml:space="preserve">     90 - SALES</v>
      </c>
      <c r="AK2957" t="str">
        <f t="shared" si="795"/>
        <v/>
      </c>
      <c r="AL2957">
        <f t="shared" si="796"/>
        <v>4</v>
      </c>
      <c r="AM2957" t="str">
        <f t="shared" si="797"/>
        <v>2025 4</v>
      </c>
      <c r="AN2957" t="str">
        <f t="shared" si="798"/>
        <v xml:space="preserve">INDUSTRIA </v>
      </c>
    </row>
    <row r="2958" spans="1:40" x14ac:dyDescent="0.35">
      <c r="A2958">
        <v>84191</v>
      </c>
      <c r="B2958" t="s">
        <v>274</v>
      </c>
      <c r="C2958" s="31">
        <v>45940</v>
      </c>
      <c r="D2958" t="s">
        <v>373</v>
      </c>
      <c r="E2958" t="s">
        <v>374</v>
      </c>
      <c r="F2958" t="s">
        <v>893</v>
      </c>
      <c r="G2958" t="s">
        <v>894</v>
      </c>
      <c r="H2958" t="s">
        <v>949</v>
      </c>
      <c r="I2958" t="s">
        <v>950</v>
      </c>
      <c r="J2958">
        <v>2000</v>
      </c>
      <c r="K2958">
        <v>36009.800000000003</v>
      </c>
      <c r="L2958">
        <v>19513.168089999999</v>
      </c>
      <c r="M2958">
        <v>7252.38</v>
      </c>
      <c r="N2958">
        <v>18.004899999999999</v>
      </c>
      <c r="O2958" s="32">
        <f t="shared" si="782"/>
        <v>28757.420000000002</v>
      </c>
      <c r="P2958" s="32">
        <f t="shared" si="783"/>
        <v>9244.2519100000027</v>
      </c>
      <c r="Q2958">
        <v>763900</v>
      </c>
      <c r="R2958" t="s">
        <v>298</v>
      </c>
      <c r="S2958" t="s">
        <v>500</v>
      </c>
      <c r="T2958" t="str">
        <f t="shared" si="784"/>
        <v>VEN</v>
      </c>
      <c r="U2958" t="s">
        <v>381</v>
      </c>
      <c r="V2958" s="33">
        <f t="shared" si="785"/>
        <v>36009.800000000003</v>
      </c>
      <c r="W2958">
        <f t="shared" si="786"/>
        <v>2000</v>
      </c>
      <c r="X2958" s="33">
        <f t="shared" si="787"/>
        <v>28757.420000000002</v>
      </c>
      <c r="Y2958" s="33">
        <f t="shared" si="788"/>
        <v>7252.38</v>
      </c>
      <c r="Z2958" s="45">
        <f t="shared" si="789"/>
        <v>0.24560680453654288</v>
      </c>
      <c r="AA2958" s="33">
        <f t="shared" si="790"/>
        <v>8844.2519100000027</v>
      </c>
      <c r="AB2958" s="45">
        <f t="shared" si="791"/>
        <v>0.3075467795789748</v>
      </c>
      <c r="AC2958" s="33">
        <f>IFERROR($X2958/VLOOKUP(CONCATENATE("USD",C2958),[1]GEINDICE!AR$1:AS$65536,2,0),"")</f>
        <v>5281.8241927781655</v>
      </c>
      <c r="AD2958" s="33">
        <f>IFERROR($AA2958/VLOOKUP(CONCATENATE("USD",C2958),[1]GEINDICE!AR$1:AS$65536,2,0),"")</f>
        <v>1624.4080207912432</v>
      </c>
      <c r="AE2958" s="33">
        <f>IFERROR($X2958/VLOOKUP(CONCATENATE("EUR",C2958),[1]GEINDICE!AR$1:AS$65536,2,0),"")</f>
        <v>4547.7780940633202</v>
      </c>
      <c r="AF2958" s="33">
        <f>IFERROR($AA2958/VLOOKUP(CONCATENATE("EUR",C2958),[1]GEINDICE!AR$1:AS$65536,2,0),"")</f>
        <v>1398.6545070689822</v>
      </c>
      <c r="AG2958" s="48" t="str">
        <f>VLOOKUP(E2958,[1]Apresentação!AW$1:AX$65536,2,0)</f>
        <v xml:space="preserve">                    2 - LEATHER AUXILIARIES</v>
      </c>
      <c r="AH2958" s="48" t="str">
        <f t="shared" si="792"/>
        <v xml:space="preserve">         5201000997 - SINCAL MSB BR</v>
      </c>
      <c r="AI2958" s="49" t="str">
        <f t="shared" si="793"/>
        <v xml:space="preserve">     L00233 - INDUSTRIA E COMERCIO DE COUROS INTERNACIONAL LTDA</v>
      </c>
      <c r="AJ2958" t="str">
        <f t="shared" si="794"/>
        <v xml:space="preserve">     90 - SALES</v>
      </c>
      <c r="AK2958" t="str">
        <f t="shared" si="795"/>
        <v/>
      </c>
      <c r="AL2958">
        <f t="shared" si="796"/>
        <v>10</v>
      </c>
      <c r="AM2958" t="str">
        <f t="shared" si="797"/>
        <v>2025 10</v>
      </c>
      <c r="AN2958" t="str">
        <f t="shared" si="798"/>
        <v xml:space="preserve">INDUSTRIA </v>
      </c>
    </row>
    <row r="2959" spans="1:40" x14ac:dyDescent="0.35">
      <c r="A2959">
        <v>83184</v>
      </c>
      <c r="B2959" t="s">
        <v>274</v>
      </c>
      <c r="C2959" s="31">
        <v>45856</v>
      </c>
      <c r="D2959" t="s">
        <v>373</v>
      </c>
      <c r="E2959" t="s">
        <v>374</v>
      </c>
      <c r="F2959" t="s">
        <v>893</v>
      </c>
      <c r="G2959" t="s">
        <v>894</v>
      </c>
      <c r="H2959" t="s">
        <v>949</v>
      </c>
      <c r="I2959" t="s">
        <v>950</v>
      </c>
      <c r="J2959">
        <v>2000</v>
      </c>
      <c r="K2959">
        <v>37556.620000000003</v>
      </c>
      <c r="L2959">
        <v>19043.405549999999</v>
      </c>
      <c r="M2959">
        <v>7563.9</v>
      </c>
      <c r="N2959">
        <v>18.778309999999998</v>
      </c>
      <c r="O2959" s="32">
        <f t="shared" si="782"/>
        <v>29992.720000000001</v>
      </c>
      <c r="P2959" s="32">
        <f t="shared" si="783"/>
        <v>10949.314450000002</v>
      </c>
      <c r="Q2959">
        <v>744317</v>
      </c>
      <c r="R2959" t="s">
        <v>298</v>
      </c>
      <c r="S2959" t="s">
        <v>500</v>
      </c>
      <c r="T2959" t="str">
        <f t="shared" si="784"/>
        <v>VEN</v>
      </c>
      <c r="U2959" t="s">
        <v>381</v>
      </c>
      <c r="V2959" s="33">
        <f t="shared" si="785"/>
        <v>37556.620000000003</v>
      </c>
      <c r="W2959">
        <f t="shared" si="786"/>
        <v>2000</v>
      </c>
      <c r="X2959" s="33">
        <f t="shared" si="787"/>
        <v>29992.720000000001</v>
      </c>
      <c r="Y2959" s="33">
        <f t="shared" si="788"/>
        <v>7563.9</v>
      </c>
      <c r="Z2959" s="45">
        <f t="shared" si="789"/>
        <v>0.2808909441264949</v>
      </c>
      <c r="AA2959" s="33">
        <f t="shared" si="790"/>
        <v>10549.314450000002</v>
      </c>
      <c r="AB2959" s="45">
        <f t="shared" si="791"/>
        <v>0.35172916794475462</v>
      </c>
      <c r="AC2959" s="33">
        <f>IFERROR($X2959/VLOOKUP(CONCATENATE("USD",C2959),[1]GEINDICE!AR$1:AS$65536,2,0),"")</f>
        <v>5407.4063390184974</v>
      </c>
      <c r="AD2959" s="33">
        <f>IFERROR($AA2959/VLOOKUP(CONCATENATE("USD",C2959),[1]GEINDICE!AR$1:AS$65536,2,0),"")</f>
        <v>1901.9425323621679</v>
      </c>
      <c r="AE2959" s="33">
        <f>IFERROR($X2959/VLOOKUP(CONCATENATE("EUR",C2959),[1]GEINDICE!AR$1:AS$65536,2,0),"")</f>
        <v>4643.1234132144409</v>
      </c>
      <c r="AF2959" s="33">
        <f>IFERROR($AA2959/VLOOKUP(CONCATENATE("EUR",C2959),[1]GEINDICE!AR$1:AS$65536,2,0),"")</f>
        <v>1633.1219347947244</v>
      </c>
      <c r="AG2959" s="48" t="str">
        <f>VLOOKUP(E2959,[1]Apresentação!AW$1:AX$65536,2,0)</f>
        <v xml:space="preserve">                    2 - LEATHER AUXILIARIES</v>
      </c>
      <c r="AH2959" s="48" t="str">
        <f t="shared" si="792"/>
        <v xml:space="preserve">         5201000997 - SINCAL MSB BR</v>
      </c>
      <c r="AI2959" s="49" t="str">
        <f t="shared" si="793"/>
        <v xml:space="preserve">     L00233 - INDUSTRIA E COMERCIO DE COUROS INTERNACIONAL LTDA</v>
      </c>
      <c r="AJ2959" t="str">
        <f t="shared" si="794"/>
        <v xml:space="preserve">     90 - SALES</v>
      </c>
      <c r="AK2959" t="str">
        <f t="shared" si="795"/>
        <v/>
      </c>
      <c r="AL2959">
        <f t="shared" si="796"/>
        <v>7</v>
      </c>
      <c r="AM2959" t="str">
        <f t="shared" si="797"/>
        <v>2025 7</v>
      </c>
      <c r="AN2959" t="str">
        <f t="shared" si="798"/>
        <v xml:space="preserve">INDUSTRIA </v>
      </c>
    </row>
    <row r="2960" spans="1:40" x14ac:dyDescent="0.35">
      <c r="A2960">
        <v>83427</v>
      </c>
      <c r="B2960" t="s">
        <v>274</v>
      </c>
      <c r="C2960" s="31">
        <v>45877</v>
      </c>
      <c r="D2960" t="s">
        <v>373</v>
      </c>
      <c r="E2960" t="s">
        <v>374</v>
      </c>
      <c r="F2960" t="s">
        <v>893</v>
      </c>
      <c r="G2960" t="s">
        <v>894</v>
      </c>
      <c r="H2960" t="s">
        <v>949</v>
      </c>
      <c r="I2960" t="s">
        <v>950</v>
      </c>
      <c r="J2960">
        <v>3000</v>
      </c>
      <c r="K2960">
        <v>55719.3</v>
      </c>
      <c r="L2960">
        <v>29478.54463</v>
      </c>
      <c r="M2960">
        <v>11221.87</v>
      </c>
      <c r="N2960">
        <v>18.5731</v>
      </c>
      <c r="O2960" s="32">
        <f t="shared" si="782"/>
        <v>44497.43</v>
      </c>
      <c r="P2960" s="32">
        <f t="shared" si="783"/>
        <v>15018.88537</v>
      </c>
      <c r="Q2960">
        <v>750494</v>
      </c>
      <c r="R2960" t="s">
        <v>298</v>
      </c>
      <c r="S2960" t="s">
        <v>500</v>
      </c>
      <c r="T2960" t="str">
        <f t="shared" si="784"/>
        <v>VEN</v>
      </c>
      <c r="U2960" t="s">
        <v>381</v>
      </c>
      <c r="V2960" s="33">
        <f t="shared" si="785"/>
        <v>55719.3</v>
      </c>
      <c r="W2960">
        <f t="shared" si="786"/>
        <v>3000</v>
      </c>
      <c r="X2960" s="33">
        <f t="shared" si="787"/>
        <v>44497.43</v>
      </c>
      <c r="Y2960" s="33">
        <f t="shared" si="788"/>
        <v>11221.87</v>
      </c>
      <c r="Z2960" s="45">
        <f t="shared" si="789"/>
        <v>0.25877721669152337</v>
      </c>
      <c r="AA2960" s="33">
        <f t="shared" si="790"/>
        <v>14418.88537</v>
      </c>
      <c r="AB2960" s="45">
        <f t="shared" si="791"/>
        <v>0.32403861009501</v>
      </c>
      <c r="AC2960" s="33">
        <f>IFERROR($X2960/VLOOKUP(CONCATENATE("USD",C2960),[1]GEINDICE!AR$1:AS$65536,2,0),"")</f>
        <v>8201.6865115936143</v>
      </c>
      <c r="AD2960" s="33">
        <f>IFERROR($AA2960/VLOOKUP(CONCATENATE("USD",C2960),[1]GEINDICE!AR$1:AS$65536,2,0),"")</f>
        <v>2657.6630976517858</v>
      </c>
      <c r="AE2960" s="33">
        <f>IFERROR($X2960/VLOOKUP(CONCATENATE("EUR",C2960),[1]GEINDICE!AR$1:AS$65536,2,0),"")</f>
        <v>7034.0546949098953</v>
      </c>
      <c r="AF2960" s="33">
        <f>IFERROR($AA2960/VLOOKUP(CONCATENATE("EUR",C2960),[1]GEINDICE!AR$1:AS$65536,2,0),"")</f>
        <v>2279.3053066708817</v>
      </c>
      <c r="AG2960" s="48" t="str">
        <f>VLOOKUP(E2960,[1]Apresentação!AW$1:AX$65536,2,0)</f>
        <v xml:space="preserve">                    2 - LEATHER AUXILIARIES</v>
      </c>
      <c r="AH2960" s="48" t="str">
        <f t="shared" si="792"/>
        <v xml:space="preserve">         5201000997 - SINCAL MSB BR</v>
      </c>
      <c r="AI2960" s="49" t="str">
        <f t="shared" si="793"/>
        <v xml:space="preserve">     L00233 - INDUSTRIA E COMERCIO DE COUROS INTERNACIONAL LTDA</v>
      </c>
      <c r="AJ2960" t="str">
        <f t="shared" si="794"/>
        <v xml:space="preserve">     90 - SALES</v>
      </c>
      <c r="AK2960" t="str">
        <f t="shared" si="795"/>
        <v/>
      </c>
      <c r="AL2960">
        <f t="shared" si="796"/>
        <v>8</v>
      </c>
      <c r="AM2960" t="str">
        <f t="shared" si="797"/>
        <v>2025 8</v>
      </c>
      <c r="AN2960" t="str">
        <f t="shared" si="798"/>
        <v xml:space="preserve">INDUSTRIA </v>
      </c>
    </row>
    <row r="2961" spans="1:40" x14ac:dyDescent="0.35">
      <c r="A2961">
        <v>82836</v>
      </c>
      <c r="B2961" t="s">
        <v>274</v>
      </c>
      <c r="C2961" s="31">
        <v>45827</v>
      </c>
      <c r="D2961" t="s">
        <v>373</v>
      </c>
      <c r="E2961" t="s">
        <v>374</v>
      </c>
      <c r="F2961" t="s">
        <v>893</v>
      </c>
      <c r="G2961" t="s">
        <v>894</v>
      </c>
      <c r="H2961" t="s">
        <v>949</v>
      </c>
      <c r="I2961" t="s">
        <v>950</v>
      </c>
      <c r="J2961">
        <v>2000</v>
      </c>
      <c r="K2961">
        <v>37509.46</v>
      </c>
      <c r="L2961">
        <v>18728.809290000001</v>
      </c>
      <c r="M2961">
        <v>7554.41</v>
      </c>
      <c r="N2961">
        <v>18.754729999999999</v>
      </c>
      <c r="O2961" s="32">
        <f t="shared" si="782"/>
        <v>29955.05</v>
      </c>
      <c r="P2961" s="32">
        <f t="shared" si="783"/>
        <v>11226.240709999998</v>
      </c>
      <c r="Q2961">
        <v>741757</v>
      </c>
      <c r="R2961" t="s">
        <v>298</v>
      </c>
      <c r="S2961" t="s">
        <v>500</v>
      </c>
      <c r="T2961" t="str">
        <f t="shared" si="784"/>
        <v>VEN</v>
      </c>
      <c r="U2961" t="s">
        <v>381</v>
      </c>
      <c r="V2961" s="33">
        <f t="shared" si="785"/>
        <v>37509.46</v>
      </c>
      <c r="W2961">
        <f t="shared" si="786"/>
        <v>2000</v>
      </c>
      <c r="X2961" s="33">
        <f t="shared" si="787"/>
        <v>29955.05</v>
      </c>
      <c r="Y2961" s="33">
        <f t="shared" si="788"/>
        <v>7554.41</v>
      </c>
      <c r="Z2961" s="45">
        <f t="shared" si="789"/>
        <v>0.28862694131027211</v>
      </c>
      <c r="AA2961" s="33">
        <f t="shared" si="790"/>
        <v>10826.240709999998</v>
      </c>
      <c r="AB2961" s="45">
        <f t="shared" si="791"/>
        <v>0.36141621229141657</v>
      </c>
      <c r="AC2961" s="33">
        <f>IFERROR($X2961/VLOOKUP(CONCATENATE("USD",C2961),[1]GEINDICE!AR$1:AS$65536,2,0),"")</f>
        <v>5458.3811658375689</v>
      </c>
      <c r="AD2961" s="33">
        <f>IFERROR($AA2961/VLOOKUP(CONCATENATE("USD",C2961),[1]GEINDICE!AR$1:AS$65536,2,0),"")</f>
        <v>1972.7474461998208</v>
      </c>
      <c r="AE2961" s="33">
        <f>IFERROR($X2961/VLOOKUP(CONCATENATE("EUR",C2961),[1]GEINDICE!AR$1:AS$65536,2,0),"")</f>
        <v>4737.7740170183151</v>
      </c>
      <c r="AF2961" s="33">
        <f>IFERROR($AA2961/VLOOKUP(CONCATENATE("EUR",C2961),[1]GEINDICE!AR$1:AS$65536,2,0),"")</f>
        <v>1712.3083399234488</v>
      </c>
      <c r="AG2961" s="48" t="str">
        <f>VLOOKUP(E2961,[1]Apresentação!AW$1:AX$65536,2,0)</f>
        <v xml:space="preserve">                    2 - LEATHER AUXILIARIES</v>
      </c>
      <c r="AH2961" s="48" t="str">
        <f t="shared" si="792"/>
        <v xml:space="preserve">         5201000997 - SINCAL MSB BR</v>
      </c>
      <c r="AI2961" s="49" t="str">
        <f t="shared" si="793"/>
        <v xml:space="preserve">     L00233 - INDUSTRIA E COMERCIO DE COUROS INTERNACIONAL LTDA</v>
      </c>
      <c r="AJ2961" t="str">
        <f t="shared" si="794"/>
        <v xml:space="preserve">     90 - SALES</v>
      </c>
      <c r="AK2961" t="str">
        <f t="shared" si="795"/>
        <v/>
      </c>
      <c r="AL2961">
        <f t="shared" si="796"/>
        <v>6</v>
      </c>
      <c r="AM2961" t="str">
        <f t="shared" si="797"/>
        <v>2025 6</v>
      </c>
      <c r="AN2961" t="str">
        <f t="shared" si="798"/>
        <v xml:space="preserve">INDUSTRIA </v>
      </c>
    </row>
    <row r="2962" spans="1:40" x14ac:dyDescent="0.35">
      <c r="A2962">
        <v>84728</v>
      </c>
      <c r="B2962" t="s">
        <v>274</v>
      </c>
      <c r="C2962" s="31">
        <v>45981</v>
      </c>
      <c r="D2962" t="s">
        <v>373</v>
      </c>
      <c r="E2962" t="s">
        <v>374</v>
      </c>
      <c r="F2962" t="s">
        <v>893</v>
      </c>
      <c r="G2962" t="s">
        <v>894</v>
      </c>
      <c r="H2962" t="s">
        <v>949</v>
      </c>
      <c r="I2962" t="s">
        <v>950</v>
      </c>
      <c r="J2962">
        <v>2000</v>
      </c>
      <c r="K2962">
        <v>35688.400000000001</v>
      </c>
      <c r="L2962">
        <v>19513.168079999999</v>
      </c>
      <c r="M2962">
        <v>7187.65</v>
      </c>
      <c r="N2962">
        <v>17.844200000000001</v>
      </c>
      <c r="O2962" s="32">
        <f t="shared" si="782"/>
        <v>28500.75</v>
      </c>
      <c r="P2962" s="32">
        <f t="shared" si="783"/>
        <v>8987.5819200000005</v>
      </c>
      <c r="Q2962">
        <v>767814</v>
      </c>
      <c r="R2962" t="s">
        <v>298</v>
      </c>
      <c r="S2962" t="s">
        <v>500</v>
      </c>
      <c r="T2962" t="str">
        <f t="shared" si="784"/>
        <v>VEN</v>
      </c>
      <c r="U2962" t="s">
        <v>381</v>
      </c>
      <c r="V2962" s="33">
        <f t="shared" si="785"/>
        <v>35688.400000000001</v>
      </c>
      <c r="W2962">
        <f t="shared" si="786"/>
        <v>2000</v>
      </c>
      <c r="X2962" s="33">
        <f t="shared" si="787"/>
        <v>28500.75</v>
      </c>
      <c r="Y2962" s="33">
        <f t="shared" si="788"/>
        <v>7187.65</v>
      </c>
      <c r="Z2962" s="45">
        <f t="shared" si="789"/>
        <v>0.24062669999215433</v>
      </c>
      <c r="AA2962" s="33">
        <f t="shared" si="790"/>
        <v>8587.5819200000005</v>
      </c>
      <c r="AB2962" s="45">
        <f t="shared" si="791"/>
        <v>0.30131073462979047</v>
      </c>
      <c r="AC2962" s="33" t="str">
        <f>IFERROR($X2962/VLOOKUP(CONCATENATE("USD",C2962),[1]GEINDICE!AR$1:AS$65536,2,0),"")</f>
        <v/>
      </c>
      <c r="AD2962" s="33" t="str">
        <f>IFERROR($AA2962/VLOOKUP(CONCATENATE("USD",C2962),[1]GEINDICE!AR$1:AS$65536,2,0),"")</f>
        <v/>
      </c>
      <c r="AE2962" s="33" t="str">
        <f>IFERROR($X2962/VLOOKUP(CONCATENATE("EUR",C2962),[1]GEINDICE!AR$1:AS$65536,2,0),"")</f>
        <v/>
      </c>
      <c r="AF2962" s="33" t="str">
        <f>IFERROR($AA2962/VLOOKUP(CONCATENATE("EUR",C2962),[1]GEINDICE!AR$1:AS$65536,2,0),"")</f>
        <v/>
      </c>
      <c r="AG2962" s="48" t="str">
        <f>VLOOKUP(E2962,[1]Apresentação!AW$1:AX$65536,2,0)</f>
        <v xml:space="preserve">                    2 - LEATHER AUXILIARIES</v>
      </c>
      <c r="AH2962" s="48" t="str">
        <f t="shared" si="792"/>
        <v xml:space="preserve">         5201000997 - SINCAL MSB BR</v>
      </c>
      <c r="AI2962" s="49" t="str">
        <f t="shared" si="793"/>
        <v xml:space="preserve">     L00233 - INDUSTRIA E COMERCIO DE COUROS INTERNACIONAL LTDA</v>
      </c>
      <c r="AJ2962" t="str">
        <f t="shared" si="794"/>
        <v xml:space="preserve">     90 - SALES</v>
      </c>
      <c r="AK2962" t="str">
        <f t="shared" si="795"/>
        <v/>
      </c>
      <c r="AL2962">
        <f t="shared" si="796"/>
        <v>11</v>
      </c>
      <c r="AM2962" t="str">
        <f t="shared" si="797"/>
        <v>2025 11</v>
      </c>
      <c r="AN2962" t="str">
        <f t="shared" si="798"/>
        <v xml:space="preserve">INDUSTRIA </v>
      </c>
    </row>
    <row r="2963" spans="1:40" x14ac:dyDescent="0.35">
      <c r="A2963">
        <v>84182</v>
      </c>
      <c r="B2963" t="s">
        <v>274</v>
      </c>
      <c r="C2963" s="31">
        <v>45939</v>
      </c>
      <c r="D2963" t="s">
        <v>373</v>
      </c>
      <c r="E2963" t="s">
        <v>374</v>
      </c>
      <c r="F2963" t="s">
        <v>392</v>
      </c>
      <c r="G2963" t="s">
        <v>393</v>
      </c>
      <c r="H2963" t="s">
        <v>949</v>
      </c>
      <c r="I2963" t="s">
        <v>950</v>
      </c>
      <c r="J2963">
        <v>1000</v>
      </c>
      <c r="K2963">
        <v>15921.25</v>
      </c>
      <c r="L2963">
        <v>9756.5840399999997</v>
      </c>
      <c r="M2963">
        <v>636.85</v>
      </c>
      <c r="N2963">
        <v>15.921249999999999</v>
      </c>
      <c r="O2963" s="32">
        <f t="shared" si="782"/>
        <v>15284.4</v>
      </c>
      <c r="P2963" s="32">
        <f t="shared" si="783"/>
        <v>5527.8159599999999</v>
      </c>
      <c r="Q2963">
        <v>763813</v>
      </c>
      <c r="R2963" t="s">
        <v>281</v>
      </c>
      <c r="S2963" t="s">
        <v>631</v>
      </c>
      <c r="T2963" t="str">
        <f t="shared" si="784"/>
        <v>VEN</v>
      </c>
      <c r="U2963" t="s">
        <v>630</v>
      </c>
      <c r="V2963" s="33">
        <f t="shared" si="785"/>
        <v>15921.25</v>
      </c>
      <c r="W2963">
        <f t="shared" si="786"/>
        <v>1000</v>
      </c>
      <c r="X2963" s="33">
        <f t="shared" si="787"/>
        <v>15284.4</v>
      </c>
      <c r="Y2963" s="33">
        <f t="shared" si="788"/>
        <v>636.85</v>
      </c>
      <c r="Z2963" s="45">
        <f t="shared" si="789"/>
        <v>0.33463553175787075</v>
      </c>
      <c r="AA2963" s="33">
        <f t="shared" si="790"/>
        <v>5327.8159599999999</v>
      </c>
      <c r="AB2963" s="45">
        <f t="shared" si="791"/>
        <v>0.34857867891444871</v>
      </c>
      <c r="AC2963" s="33">
        <f>IFERROR($X2963/VLOOKUP(CONCATENATE("USD",C2963),[1]GEINDICE!AR$1:AS$65536,2,0),"")</f>
        <v>2854.8694385296421</v>
      </c>
      <c r="AD2963" s="33">
        <f>IFERROR($AA2963/VLOOKUP(CONCATENATE("USD",C2963),[1]GEINDICE!AR$1:AS$65536,2,0),"")</f>
        <v>995.14661735589664</v>
      </c>
      <c r="AE2963" s="33">
        <f>IFERROR($X2963/VLOOKUP(CONCATENATE("EUR",C2963),[1]GEINDICE!AR$1:AS$65536,2,0),"")</f>
        <v>2469.6073679108094</v>
      </c>
      <c r="AF2963" s="33">
        <f>IFERROR($AA2963/VLOOKUP(CONCATENATE("EUR",C2963),[1]GEINDICE!AR$1:AS$65536,2,0),"")</f>
        <v>860.85247374373887</v>
      </c>
      <c r="AG2963" s="48" t="str">
        <f>VLOOKUP(E2963,[1]Apresentação!AW$1:AX$65536,2,0)</f>
        <v xml:space="preserve">                    2 - LEATHER AUXILIARIES</v>
      </c>
      <c r="AH2963" s="48" t="str">
        <f t="shared" si="792"/>
        <v xml:space="preserve">         5201000997 - SINCAL MSB BR</v>
      </c>
      <c r="AI2963" s="49" t="str">
        <f t="shared" si="793"/>
        <v xml:space="preserve">     L00567 - DURLICOUROS IND E COM DE COUROS, EXP E IMPORTACAO LTDA</v>
      </c>
      <c r="AJ2963" t="str">
        <f t="shared" si="794"/>
        <v xml:space="preserve">     90 - SALES</v>
      </c>
      <c r="AK2963" t="str">
        <f t="shared" si="795"/>
        <v/>
      </c>
      <c r="AL2963">
        <f t="shared" si="796"/>
        <v>10</v>
      </c>
      <c r="AM2963" t="str">
        <f t="shared" si="797"/>
        <v>2025 10</v>
      </c>
      <c r="AN2963" t="str">
        <f t="shared" si="798"/>
        <v xml:space="preserve">DURLICOUROS </v>
      </c>
    </row>
    <row r="2964" spans="1:40" x14ac:dyDescent="0.35">
      <c r="A2964">
        <v>81838</v>
      </c>
      <c r="B2964" t="s">
        <v>274</v>
      </c>
      <c r="C2964" s="31">
        <v>45747</v>
      </c>
      <c r="D2964" t="s">
        <v>373</v>
      </c>
      <c r="E2964" t="s">
        <v>374</v>
      </c>
      <c r="F2964" t="s">
        <v>695</v>
      </c>
      <c r="G2964" t="s">
        <v>696</v>
      </c>
      <c r="H2964" t="s">
        <v>949</v>
      </c>
      <c r="I2964" t="s">
        <v>950</v>
      </c>
      <c r="J2964">
        <v>5000</v>
      </c>
      <c r="K2964">
        <v>75151.05</v>
      </c>
      <c r="L2964">
        <v>46282.056020000004</v>
      </c>
      <c r="M2964">
        <v>0</v>
      </c>
      <c r="N2964">
        <v>15.030209999999999</v>
      </c>
      <c r="O2964" s="32">
        <f t="shared" si="782"/>
        <v>75151.05</v>
      </c>
      <c r="P2964" s="32">
        <f t="shared" si="783"/>
        <v>28868.993979999999</v>
      </c>
      <c r="Q2964">
        <v>724171</v>
      </c>
      <c r="R2964" t="s">
        <v>652</v>
      </c>
      <c r="S2964" t="s">
        <v>652</v>
      </c>
      <c r="T2964" t="str">
        <f t="shared" si="784"/>
        <v>EXP</v>
      </c>
      <c r="U2964" t="s">
        <v>653</v>
      </c>
      <c r="V2964" s="33">
        <f t="shared" si="785"/>
        <v>75151.05</v>
      </c>
      <c r="W2964">
        <f t="shared" si="786"/>
        <v>5000</v>
      </c>
      <c r="X2964" s="33">
        <f t="shared" si="787"/>
        <v>75151.05</v>
      </c>
      <c r="Y2964" s="33">
        <f t="shared" si="788"/>
        <v>0</v>
      </c>
      <c r="Z2964" s="45">
        <f t="shared" si="789"/>
        <v>0.37083971521355985</v>
      </c>
      <c r="AA2964" s="33">
        <f t="shared" si="790"/>
        <v>27868.993979999999</v>
      </c>
      <c r="AB2964" s="45">
        <f t="shared" si="791"/>
        <v>0.37083971521355985</v>
      </c>
      <c r="AC2964" s="33">
        <f>IFERROR($X2964/VLOOKUP(CONCATENATE("USD",C2964),[1]GEINDICE!AR$1:AS$65536,2,0),"")</f>
        <v>13087.501306119606</v>
      </c>
      <c r="AD2964" s="33">
        <f>IFERROR($AA2964/VLOOKUP(CONCATENATE("USD",C2964),[1]GEINDICE!AR$1:AS$65536,2,0),"")</f>
        <v>4853.3652572184874</v>
      </c>
      <c r="AE2964" s="33">
        <f>IFERROR($X2964/VLOOKUP(CONCATENATE("EUR",C2964),[1]GEINDICE!AR$1:AS$65536,2,0),"")</f>
        <v>12122.505766780121</v>
      </c>
      <c r="AF2964" s="33">
        <f>IFERROR($AA2964/VLOOKUP(CONCATENATE("EUR",C2964),[1]GEINDICE!AR$1:AS$65536,2,0),"")</f>
        <v>4495.5065862274769</v>
      </c>
      <c r="AG2964" s="48" t="str">
        <f>VLOOKUP(E2964,[1]Apresentação!AW$1:AX$65536,2,0)</f>
        <v xml:space="preserve">                    2 - LEATHER AUXILIARIES</v>
      </c>
      <c r="AH2964" s="48" t="str">
        <f t="shared" si="792"/>
        <v xml:space="preserve">         5201000997 - SINCAL MSB BR</v>
      </c>
      <c r="AI2964" s="49" t="str">
        <f t="shared" si="793"/>
        <v xml:space="preserve">     L00559 - ZSCHIMMER &amp; SCHWARZ URUGUAY SA DE CV - VC</v>
      </c>
      <c r="AJ2964" t="str">
        <f t="shared" si="794"/>
        <v xml:space="preserve">     90 - SALES</v>
      </c>
      <c r="AK2964" t="str">
        <f t="shared" si="795"/>
        <v>EXP</v>
      </c>
      <c r="AL2964">
        <f t="shared" si="796"/>
        <v>3</v>
      </c>
      <c r="AM2964" t="str">
        <f t="shared" si="797"/>
        <v>2025 3</v>
      </c>
      <c r="AN2964" t="str">
        <f t="shared" si="798"/>
        <v xml:space="preserve">ZSCHIMMER </v>
      </c>
    </row>
    <row r="2965" spans="1:40" x14ac:dyDescent="0.35">
      <c r="A2965">
        <v>82451</v>
      </c>
      <c r="B2965" t="s">
        <v>274</v>
      </c>
      <c r="C2965" s="31">
        <v>45796</v>
      </c>
      <c r="D2965" t="s">
        <v>373</v>
      </c>
      <c r="E2965" t="s">
        <v>374</v>
      </c>
      <c r="F2965" t="s">
        <v>695</v>
      </c>
      <c r="G2965" t="s">
        <v>696</v>
      </c>
      <c r="H2965" t="s">
        <v>949</v>
      </c>
      <c r="I2965" t="s">
        <v>950</v>
      </c>
      <c r="J2965">
        <v>5000</v>
      </c>
      <c r="K2965">
        <v>74364.95</v>
      </c>
      <c r="L2965">
        <v>47615.768479999999</v>
      </c>
      <c r="M2965">
        <v>0</v>
      </c>
      <c r="N2965">
        <v>14.87299</v>
      </c>
      <c r="O2965" s="32">
        <f t="shared" si="782"/>
        <v>74364.95</v>
      </c>
      <c r="P2965" s="32">
        <f t="shared" si="783"/>
        <v>26749.181519999998</v>
      </c>
      <c r="Q2965">
        <v>738996</v>
      </c>
      <c r="R2965" t="s">
        <v>652</v>
      </c>
      <c r="S2965" t="s">
        <v>652</v>
      </c>
      <c r="T2965" t="str">
        <f t="shared" si="784"/>
        <v>EXP</v>
      </c>
      <c r="U2965" t="s">
        <v>653</v>
      </c>
      <c r="V2965" s="33">
        <f t="shared" si="785"/>
        <v>74364.95</v>
      </c>
      <c r="W2965">
        <f t="shared" si="786"/>
        <v>5000</v>
      </c>
      <c r="X2965" s="33">
        <f t="shared" si="787"/>
        <v>74364.95</v>
      </c>
      <c r="Y2965" s="33">
        <f t="shared" si="788"/>
        <v>0</v>
      </c>
      <c r="Z2965" s="45">
        <f t="shared" si="789"/>
        <v>0.3462542705938752</v>
      </c>
      <c r="AA2965" s="33">
        <f t="shared" si="790"/>
        <v>25749.181519999998</v>
      </c>
      <c r="AB2965" s="45">
        <f t="shared" si="791"/>
        <v>0.3462542705938752</v>
      </c>
      <c r="AC2965" s="33">
        <f>IFERROR($X2965/VLOOKUP(CONCATENATE("USD",C2965),[1]GEINDICE!AR$1:AS$65536,2,0),"")</f>
        <v>13140.773267834107</v>
      </c>
      <c r="AD2965" s="33">
        <f>IFERROR($AA2965/VLOOKUP(CONCATENATE("USD",C2965),[1]GEINDICE!AR$1:AS$65536,2,0),"")</f>
        <v>4550.0488628933927</v>
      </c>
      <c r="AE2965" s="33">
        <f>IFERROR($X2965/VLOOKUP(CONCATENATE("EUR",C2965),[1]GEINDICE!AR$1:AS$65536,2,0),"")</f>
        <v>11694.257048953466</v>
      </c>
      <c r="AF2965" s="33">
        <f>IFERROR($AA2965/VLOOKUP(CONCATENATE("EUR",C2965),[1]GEINDICE!AR$1:AS$65536,2,0),"")</f>
        <v>4049.1864446226659</v>
      </c>
      <c r="AG2965" s="48" t="str">
        <f>VLOOKUP(E2965,[1]Apresentação!AW$1:AX$65536,2,0)</f>
        <v xml:space="preserve">                    2 - LEATHER AUXILIARIES</v>
      </c>
      <c r="AH2965" s="48" t="str">
        <f t="shared" si="792"/>
        <v xml:space="preserve">         5201000997 - SINCAL MSB BR</v>
      </c>
      <c r="AI2965" s="49" t="str">
        <f t="shared" si="793"/>
        <v xml:space="preserve">     L00559 - ZSCHIMMER &amp; SCHWARZ URUGUAY SA DE CV - VC</v>
      </c>
      <c r="AJ2965" t="str">
        <f t="shared" si="794"/>
        <v xml:space="preserve">     90 - SALES</v>
      </c>
      <c r="AK2965" t="str">
        <f t="shared" si="795"/>
        <v>EXP</v>
      </c>
      <c r="AL2965">
        <f t="shared" si="796"/>
        <v>5</v>
      </c>
      <c r="AM2965" t="str">
        <f t="shared" si="797"/>
        <v>2025 5</v>
      </c>
      <c r="AN2965" t="str">
        <f t="shared" si="798"/>
        <v xml:space="preserve">ZSCHIMMER </v>
      </c>
    </row>
    <row r="2966" spans="1:40" x14ac:dyDescent="0.35">
      <c r="A2966">
        <v>83703</v>
      </c>
      <c r="B2966" t="s">
        <v>274</v>
      </c>
      <c r="C2966" s="31">
        <v>45901</v>
      </c>
      <c r="D2966" t="s">
        <v>373</v>
      </c>
      <c r="E2966" t="s">
        <v>374</v>
      </c>
      <c r="F2966" t="s">
        <v>695</v>
      </c>
      <c r="G2966" t="s">
        <v>696</v>
      </c>
      <c r="H2966" t="s">
        <v>949</v>
      </c>
      <c r="I2966" t="s">
        <v>950</v>
      </c>
      <c r="J2966">
        <v>5000</v>
      </c>
      <c r="K2966">
        <v>71254.3</v>
      </c>
      <c r="L2966">
        <v>49133.062599999997</v>
      </c>
      <c r="M2966">
        <v>0</v>
      </c>
      <c r="N2966">
        <v>14.250859999999999</v>
      </c>
      <c r="O2966" s="32">
        <f t="shared" si="782"/>
        <v>71254.3</v>
      </c>
      <c r="P2966" s="32">
        <f t="shared" si="783"/>
        <v>22121.237400000005</v>
      </c>
      <c r="Q2966">
        <v>760263</v>
      </c>
      <c r="R2966" t="s">
        <v>652</v>
      </c>
      <c r="S2966" t="s">
        <v>652</v>
      </c>
      <c r="T2966" t="str">
        <f t="shared" si="784"/>
        <v>EXP</v>
      </c>
      <c r="U2966" t="s">
        <v>653</v>
      </c>
      <c r="V2966" s="33">
        <f t="shared" si="785"/>
        <v>71254.3</v>
      </c>
      <c r="W2966">
        <f t="shared" si="786"/>
        <v>5000</v>
      </c>
      <c r="X2966" s="33">
        <f t="shared" si="787"/>
        <v>71254.3</v>
      </c>
      <c r="Y2966" s="33">
        <f t="shared" si="788"/>
        <v>0</v>
      </c>
      <c r="Z2966" s="45">
        <f t="shared" si="789"/>
        <v>0.29642053041009464</v>
      </c>
      <c r="AA2966" s="33">
        <f t="shared" si="790"/>
        <v>21121.237400000005</v>
      </c>
      <c r="AB2966" s="45">
        <f t="shared" si="791"/>
        <v>0.29642053041009464</v>
      </c>
      <c r="AC2966" s="33">
        <f>IFERROR($X2966/VLOOKUP(CONCATENATE("USD",C2966),[1]GEINDICE!AR$1:AS$65536,2,0),"")</f>
        <v>13103.51612784582</v>
      </c>
      <c r="AD2966" s="33">
        <f>IFERROR($AA2966/VLOOKUP(CONCATENATE("USD",C2966),[1]GEINDICE!AR$1:AS$65536,2,0),"")</f>
        <v>3884.1512008532873</v>
      </c>
      <c r="AE2966" s="33">
        <f>IFERROR($X2966/VLOOKUP(CONCATENATE("EUR",C2966),[1]GEINDICE!AR$1:AS$65536,2,0),"")</f>
        <v>11198.576098572956</v>
      </c>
      <c r="AF2966" s="33">
        <f>IFERROR($AA2966/VLOOKUP(CONCATENATE("EUR",C2966),[1]GEINDICE!AR$1:AS$65536,2,0),"")</f>
        <v>3319.4878669768036</v>
      </c>
      <c r="AG2966" s="48" t="str">
        <f>VLOOKUP(E2966,[1]Apresentação!AW$1:AX$65536,2,0)</f>
        <v xml:space="preserve">                    2 - LEATHER AUXILIARIES</v>
      </c>
      <c r="AH2966" s="48" t="str">
        <f t="shared" si="792"/>
        <v xml:space="preserve">         5201000997 - SINCAL MSB BR</v>
      </c>
      <c r="AI2966" s="49" t="str">
        <f t="shared" si="793"/>
        <v xml:space="preserve">     L00559 - ZSCHIMMER &amp; SCHWARZ URUGUAY SA DE CV - VC</v>
      </c>
      <c r="AJ2966" t="str">
        <f t="shared" si="794"/>
        <v xml:space="preserve">     90 - SALES</v>
      </c>
      <c r="AK2966" t="str">
        <f t="shared" si="795"/>
        <v>EXP</v>
      </c>
      <c r="AL2966">
        <f t="shared" si="796"/>
        <v>9</v>
      </c>
      <c r="AM2966" t="str">
        <f t="shared" si="797"/>
        <v>2025 9</v>
      </c>
      <c r="AN2966" t="str">
        <f t="shared" si="798"/>
        <v xml:space="preserve">ZSCHIMMER </v>
      </c>
    </row>
    <row r="2967" spans="1:40" x14ac:dyDescent="0.35">
      <c r="A2967">
        <v>83199</v>
      </c>
      <c r="B2967" t="s">
        <v>274</v>
      </c>
      <c r="C2967" s="31">
        <v>45859</v>
      </c>
      <c r="D2967" t="s">
        <v>373</v>
      </c>
      <c r="E2967" t="s">
        <v>374</v>
      </c>
      <c r="F2967" t="s">
        <v>695</v>
      </c>
      <c r="G2967" t="s">
        <v>696</v>
      </c>
      <c r="H2967" t="s">
        <v>949</v>
      </c>
      <c r="I2967" t="s">
        <v>950</v>
      </c>
      <c r="J2967">
        <v>5000</v>
      </c>
      <c r="K2967">
        <v>71350</v>
      </c>
      <c r="L2967">
        <v>47608.513890000002</v>
      </c>
      <c r="M2967">
        <v>0</v>
      </c>
      <c r="N2967">
        <v>14.27</v>
      </c>
      <c r="O2967" s="32">
        <f t="shared" si="782"/>
        <v>71350</v>
      </c>
      <c r="P2967" s="32">
        <f t="shared" si="783"/>
        <v>23741.486109999998</v>
      </c>
      <c r="Q2967">
        <v>744363</v>
      </c>
      <c r="R2967" t="s">
        <v>652</v>
      </c>
      <c r="S2967" t="s">
        <v>652</v>
      </c>
      <c r="T2967" t="str">
        <f t="shared" si="784"/>
        <v>EXP</v>
      </c>
      <c r="U2967" t="s">
        <v>653</v>
      </c>
      <c r="V2967" s="33">
        <f t="shared" si="785"/>
        <v>71350</v>
      </c>
      <c r="W2967">
        <f t="shared" si="786"/>
        <v>5000</v>
      </c>
      <c r="X2967" s="33">
        <f t="shared" si="787"/>
        <v>71350</v>
      </c>
      <c r="Y2967" s="33">
        <f t="shared" si="788"/>
        <v>0</v>
      </c>
      <c r="Z2967" s="45">
        <f t="shared" si="789"/>
        <v>0.31873141009110018</v>
      </c>
      <c r="AA2967" s="33">
        <f t="shared" si="790"/>
        <v>22741.486109999998</v>
      </c>
      <c r="AB2967" s="45">
        <f t="shared" si="791"/>
        <v>0.31873141009110018</v>
      </c>
      <c r="AC2967" s="33">
        <f>IFERROR($X2967/VLOOKUP(CONCATENATE("USD",C2967),[1]GEINDICE!AR$1:AS$65536,2,0),"")</f>
        <v>12826.966292134832</v>
      </c>
      <c r="AD2967" s="33">
        <f>IFERROR($AA2967/VLOOKUP(CONCATENATE("USD",C2967),[1]GEINDICE!AR$1:AS$65536,2,0),"")</f>
        <v>4088.3570534831456</v>
      </c>
      <c r="AE2967" s="33">
        <f>IFERROR($X2967/VLOOKUP(CONCATENATE("EUR",C2967),[1]GEINDICE!AR$1:AS$65536,2,0),"")</f>
        <v>10958.546437512479</v>
      </c>
      <c r="AF2967" s="33">
        <f>IFERROR($AA2967/VLOOKUP(CONCATENATE("EUR",C2967),[1]GEINDICE!AR$1:AS$65536,2,0),"")</f>
        <v>3492.8329585771548</v>
      </c>
      <c r="AG2967" s="48" t="str">
        <f>VLOOKUP(E2967,[1]Apresentação!AW$1:AX$65536,2,0)</f>
        <v xml:space="preserve">                    2 - LEATHER AUXILIARIES</v>
      </c>
      <c r="AH2967" s="48" t="str">
        <f t="shared" si="792"/>
        <v xml:space="preserve">         5201000997 - SINCAL MSB BR</v>
      </c>
      <c r="AI2967" s="49" t="str">
        <f t="shared" si="793"/>
        <v xml:space="preserve">     L00559 - ZSCHIMMER &amp; SCHWARZ URUGUAY SA DE CV - VC</v>
      </c>
      <c r="AJ2967" t="str">
        <f t="shared" si="794"/>
        <v xml:space="preserve">     90 - SALES</v>
      </c>
      <c r="AK2967" t="str">
        <f t="shared" si="795"/>
        <v>EXP</v>
      </c>
      <c r="AL2967">
        <f t="shared" si="796"/>
        <v>7</v>
      </c>
      <c r="AM2967" t="str">
        <f t="shared" si="797"/>
        <v>2025 7</v>
      </c>
      <c r="AN2967" t="str">
        <f t="shared" si="798"/>
        <v xml:space="preserve">ZSCHIMMER </v>
      </c>
    </row>
    <row r="2968" spans="1:40" x14ac:dyDescent="0.35">
      <c r="A2968">
        <v>84375</v>
      </c>
      <c r="B2968" t="s">
        <v>274</v>
      </c>
      <c r="C2968" s="31">
        <v>45957</v>
      </c>
      <c r="D2968" t="s">
        <v>373</v>
      </c>
      <c r="E2968" t="s">
        <v>374</v>
      </c>
      <c r="F2968" t="s">
        <v>695</v>
      </c>
      <c r="G2968" t="s">
        <v>696</v>
      </c>
      <c r="H2968" t="s">
        <v>949</v>
      </c>
      <c r="I2968" t="s">
        <v>950</v>
      </c>
      <c r="J2968">
        <v>5000</v>
      </c>
      <c r="K2968">
        <v>70650</v>
      </c>
      <c r="L2968">
        <v>48782.92022</v>
      </c>
      <c r="M2968">
        <v>0</v>
      </c>
      <c r="N2968">
        <v>14.13</v>
      </c>
      <c r="O2968" s="32">
        <f t="shared" si="782"/>
        <v>70650</v>
      </c>
      <c r="P2968" s="32">
        <f t="shared" si="783"/>
        <v>21867.07978</v>
      </c>
      <c r="Q2968">
        <v>765355</v>
      </c>
      <c r="R2968" t="s">
        <v>652</v>
      </c>
      <c r="S2968" t="s">
        <v>652</v>
      </c>
      <c r="T2968" t="str">
        <f t="shared" si="784"/>
        <v>EXP</v>
      </c>
      <c r="U2968" t="s">
        <v>653</v>
      </c>
      <c r="V2968" s="33">
        <f t="shared" si="785"/>
        <v>70650</v>
      </c>
      <c r="W2968">
        <f t="shared" si="786"/>
        <v>5000</v>
      </c>
      <c r="X2968" s="33">
        <f t="shared" si="787"/>
        <v>70650</v>
      </c>
      <c r="Y2968" s="33">
        <f t="shared" si="788"/>
        <v>0</v>
      </c>
      <c r="Z2968" s="45">
        <f t="shared" si="789"/>
        <v>0.29535852484076436</v>
      </c>
      <c r="AA2968" s="33">
        <f t="shared" si="790"/>
        <v>20867.07978</v>
      </c>
      <c r="AB2968" s="45">
        <f t="shared" si="791"/>
        <v>0.29535852484076436</v>
      </c>
      <c r="AC2968" s="33">
        <f>IFERROR($X2968/VLOOKUP(CONCATENATE("USD",C2968),[1]GEINDICE!AR$1:AS$65536,2,0),"")</f>
        <v>13145.653468294135</v>
      </c>
      <c r="AD2968" s="33">
        <f>IFERROR($AA2968/VLOOKUP(CONCATENATE("USD",C2968),[1]GEINDICE!AR$1:AS$65536,2,0),"")</f>
        <v>3882.6808164632325</v>
      </c>
      <c r="AE2968" s="33">
        <f>IFERROR($X2968/VLOOKUP(CONCATENATE("EUR",C2968),[1]GEINDICE!AR$1:AS$65536,2,0),"")</f>
        <v>11297.311991301149</v>
      </c>
      <c r="AF2968" s="33">
        <f>IFERROR($AA2968/VLOOKUP(CONCATENATE("EUR",C2968),[1]GEINDICE!AR$1:AS$65536,2,0),"")</f>
        <v>3336.7574044165854</v>
      </c>
      <c r="AG2968" s="48" t="str">
        <f>VLOOKUP(E2968,[1]Apresentação!AW$1:AX$65536,2,0)</f>
        <v xml:space="preserve">                    2 - LEATHER AUXILIARIES</v>
      </c>
      <c r="AH2968" s="48" t="str">
        <f t="shared" si="792"/>
        <v xml:space="preserve">         5201000997 - SINCAL MSB BR</v>
      </c>
      <c r="AI2968" s="49" t="str">
        <f t="shared" si="793"/>
        <v xml:space="preserve">     L00559 - ZSCHIMMER &amp; SCHWARZ URUGUAY SA DE CV - VC</v>
      </c>
      <c r="AJ2968" t="str">
        <f t="shared" si="794"/>
        <v xml:space="preserve">     90 - SALES</v>
      </c>
      <c r="AK2968" t="str">
        <f t="shared" si="795"/>
        <v>EXP</v>
      </c>
      <c r="AL2968">
        <f t="shared" si="796"/>
        <v>10</v>
      </c>
      <c r="AM2968" t="str">
        <f t="shared" si="797"/>
        <v>2025 10</v>
      </c>
      <c r="AN2968" t="str">
        <f t="shared" si="798"/>
        <v xml:space="preserve">ZSCHIMMER </v>
      </c>
    </row>
    <row r="2969" spans="1:40" x14ac:dyDescent="0.35">
      <c r="A2969">
        <v>82079</v>
      </c>
      <c r="B2969" t="s">
        <v>274</v>
      </c>
      <c r="C2969" s="31">
        <v>45764</v>
      </c>
      <c r="D2969" t="s">
        <v>373</v>
      </c>
      <c r="E2969" t="s">
        <v>374</v>
      </c>
      <c r="F2969" t="s">
        <v>382</v>
      </c>
      <c r="G2969" t="s">
        <v>383</v>
      </c>
      <c r="H2969" t="s">
        <v>955</v>
      </c>
      <c r="I2969" t="s">
        <v>956</v>
      </c>
      <c r="J2969">
        <v>240</v>
      </c>
      <c r="K2969">
        <v>3490.84</v>
      </c>
      <c r="L2969">
        <v>-1073.30267</v>
      </c>
      <c r="M2969">
        <v>418.9</v>
      </c>
      <c r="N2969">
        <v>14.545159999999999</v>
      </c>
      <c r="O2969" s="32">
        <f t="shared" si="782"/>
        <v>3909.7400000000002</v>
      </c>
      <c r="P2969" s="32">
        <f t="shared" si="783"/>
        <v>4983.0426700000007</v>
      </c>
      <c r="Q2969">
        <v>730598</v>
      </c>
      <c r="R2969" t="s">
        <v>784</v>
      </c>
      <c r="S2969" t="s">
        <v>785</v>
      </c>
      <c r="T2969" t="str">
        <f t="shared" si="784"/>
        <v>DEV</v>
      </c>
      <c r="U2969" t="s">
        <v>786</v>
      </c>
      <c r="V2969" s="33">
        <f t="shared" si="785"/>
        <v>-3490.84</v>
      </c>
      <c r="W2969">
        <f t="shared" si="786"/>
        <v>-240</v>
      </c>
      <c r="X2969" s="33">
        <f t="shared" si="787"/>
        <v>-3071.94</v>
      </c>
      <c r="Y2969" s="33">
        <f t="shared" si="788"/>
        <v>-418.9</v>
      </c>
      <c r="Z2969" s="45">
        <f t="shared" si="789"/>
        <v>0.55878737782310273</v>
      </c>
      <c r="AA2969" s="33">
        <f t="shared" si="790"/>
        <v>-1950.63733</v>
      </c>
      <c r="AB2969" s="45">
        <f t="shared" si="791"/>
        <v>0.63498549125308434</v>
      </c>
      <c r="AC2969" s="33">
        <f>IFERROR($X2969/VLOOKUP(CONCATENATE("USD",C2969),[1]GEINDICE!AR$1:AS$65536,2,0),"")</f>
        <v>-524.58887617616426</v>
      </c>
      <c r="AD2969" s="33">
        <f>IFERROR($AA2969/VLOOKUP(CONCATENATE("USD",C2969),[1]GEINDICE!AR$1:AS$65536,2,0),"")</f>
        <v>-333.10632524462505</v>
      </c>
      <c r="AE2969" s="33">
        <f>IFERROR($X2969/VLOOKUP(CONCATENATE("EUR",C2969),[1]GEINDICE!AR$1:AS$65536,2,0),"")</f>
        <v>-461.54331560443524</v>
      </c>
      <c r="AF2969" s="33">
        <f>IFERROR($AA2969/VLOOKUP(CONCATENATE("EUR",C2969),[1]GEINDICE!AR$1:AS$65536,2,0),"")</f>
        <v>-293.07330899365968</v>
      </c>
      <c r="AG2969" s="48" t="str">
        <f>VLOOKUP(E2969,[1]Apresentação!AW$1:AX$65536,2,0)</f>
        <v xml:space="preserve">                    2 - LEATHER AUXILIARIES</v>
      </c>
      <c r="AH2969" s="48" t="str">
        <f t="shared" si="792"/>
        <v xml:space="preserve">         5201000006 - SINCAL NW BR</v>
      </c>
      <c r="AI2969" s="49" t="str">
        <f t="shared" si="793"/>
        <v xml:space="preserve">     ZF1123 - GOBBA LEATHER INDUSTRIA E COMERCIO LTDA</v>
      </c>
      <c r="AJ2969" t="str">
        <f t="shared" si="794"/>
        <v xml:space="preserve">     90 - SALES</v>
      </c>
      <c r="AK2969" t="str">
        <f t="shared" si="795"/>
        <v/>
      </c>
      <c r="AL2969">
        <f t="shared" si="796"/>
        <v>4</v>
      </c>
      <c r="AM2969" t="str">
        <f t="shared" si="797"/>
        <v>2025 4</v>
      </c>
      <c r="AN2969" t="str">
        <f t="shared" si="798"/>
        <v xml:space="preserve">GOBBA </v>
      </c>
    </row>
    <row r="2970" spans="1:40" x14ac:dyDescent="0.35">
      <c r="A2970">
        <v>82282</v>
      </c>
      <c r="B2970" t="s">
        <v>274</v>
      </c>
      <c r="C2970" s="31">
        <v>45783</v>
      </c>
      <c r="D2970" t="s">
        <v>373</v>
      </c>
      <c r="E2970" t="s">
        <v>374</v>
      </c>
      <c r="F2970" t="s">
        <v>382</v>
      </c>
      <c r="G2970" t="s">
        <v>383</v>
      </c>
      <c r="H2970" t="s">
        <v>955</v>
      </c>
      <c r="I2970" t="s">
        <v>956</v>
      </c>
      <c r="J2970">
        <v>240</v>
      </c>
      <c r="K2970">
        <v>3315.9700000000003</v>
      </c>
      <c r="L2970">
        <v>1073.30267</v>
      </c>
      <c r="M2970">
        <v>667.84</v>
      </c>
      <c r="N2970">
        <v>13.81654</v>
      </c>
      <c r="O2970" s="32">
        <f t="shared" si="782"/>
        <v>2648.13</v>
      </c>
      <c r="P2970" s="32">
        <f t="shared" si="783"/>
        <v>1574.8273300000001</v>
      </c>
      <c r="Q2970">
        <v>737362</v>
      </c>
      <c r="R2970" t="s">
        <v>312</v>
      </c>
      <c r="S2970" t="s">
        <v>457</v>
      </c>
      <c r="T2970" t="str">
        <f t="shared" si="784"/>
        <v>VEN</v>
      </c>
      <c r="U2970" t="s">
        <v>437</v>
      </c>
      <c r="V2970" s="33">
        <f t="shared" si="785"/>
        <v>3315.9700000000003</v>
      </c>
      <c r="W2970">
        <f t="shared" si="786"/>
        <v>240</v>
      </c>
      <c r="X2970" s="33">
        <f t="shared" si="787"/>
        <v>2648.13</v>
      </c>
      <c r="Y2970" s="33">
        <f t="shared" si="788"/>
        <v>667.84</v>
      </c>
      <c r="Z2970" s="45">
        <f t="shared" si="789"/>
        <v>0.46044666568153508</v>
      </c>
      <c r="AA2970" s="33">
        <f t="shared" si="790"/>
        <v>1526.8273300000001</v>
      </c>
      <c r="AB2970" s="45">
        <f t="shared" si="791"/>
        <v>0.5765681178794092</v>
      </c>
      <c r="AC2970" s="33">
        <f>IFERROR($X2970/VLOOKUP(CONCATENATE("USD",C2970),[1]GEINDICE!AR$1:AS$65536,2,0),"")</f>
        <v>462.87886733088624</v>
      </c>
      <c r="AD2970" s="33">
        <f>IFERROR($AA2970/VLOOKUP(CONCATENATE("USD",C2970),[1]GEINDICE!AR$1:AS$65536,2,0),"")</f>
        <v>266.88119734312187</v>
      </c>
      <c r="AE2970" s="33">
        <f>IFERROR($X2970/VLOOKUP(CONCATENATE("EUR",C2970),[1]GEINDICE!AR$1:AS$65536,2,0),"")</f>
        <v>408.00092442801019</v>
      </c>
      <c r="AF2970" s="33">
        <f>IFERROR($AA2970/VLOOKUP(CONCATENATE("EUR",C2970),[1]GEINDICE!AR$1:AS$65536,2,0),"")</f>
        <v>235.24032509051693</v>
      </c>
      <c r="AG2970" s="48" t="str">
        <f>VLOOKUP(E2970,[1]Apresentação!AW$1:AX$65536,2,0)</f>
        <v xml:space="preserve">                    2 - LEATHER AUXILIARIES</v>
      </c>
      <c r="AH2970" s="48" t="str">
        <f t="shared" si="792"/>
        <v xml:space="preserve">         5201000006 - SINCAL NW BR</v>
      </c>
      <c r="AI2970" s="49" t="str">
        <f t="shared" si="793"/>
        <v xml:space="preserve">     ZF1123 - GOBBA LEATHER INDUSTRIA E COMERCIO LTDA</v>
      </c>
      <c r="AJ2970" t="str">
        <f t="shared" si="794"/>
        <v xml:space="preserve">     90 - SALES</v>
      </c>
      <c r="AK2970" t="str">
        <f t="shared" si="795"/>
        <v/>
      </c>
      <c r="AL2970">
        <f t="shared" si="796"/>
        <v>5</v>
      </c>
      <c r="AM2970" t="str">
        <f t="shared" si="797"/>
        <v>2025 5</v>
      </c>
      <c r="AN2970" t="str">
        <f t="shared" si="798"/>
        <v xml:space="preserve">GOBBA </v>
      </c>
    </row>
    <row r="2971" spans="1:40" x14ac:dyDescent="0.35">
      <c r="A2971">
        <v>81724</v>
      </c>
      <c r="B2971" t="s">
        <v>274</v>
      </c>
      <c r="C2971" s="31">
        <v>45737</v>
      </c>
      <c r="D2971" t="s">
        <v>373</v>
      </c>
      <c r="E2971" t="s">
        <v>374</v>
      </c>
      <c r="F2971" t="s">
        <v>382</v>
      </c>
      <c r="G2971" t="s">
        <v>383</v>
      </c>
      <c r="H2971" t="s">
        <v>955</v>
      </c>
      <c r="I2971" t="s">
        <v>956</v>
      </c>
      <c r="J2971">
        <v>240</v>
      </c>
      <c r="K2971">
        <v>3331.4300000000003</v>
      </c>
      <c r="L2971">
        <v>1064.3622399999999</v>
      </c>
      <c r="M2971">
        <v>670.95</v>
      </c>
      <c r="N2971">
        <v>13.88097</v>
      </c>
      <c r="O2971" s="32">
        <f t="shared" si="782"/>
        <v>2660.4800000000005</v>
      </c>
      <c r="P2971" s="32">
        <f t="shared" si="783"/>
        <v>1596.1177600000005</v>
      </c>
      <c r="Q2971">
        <v>720412</v>
      </c>
      <c r="R2971" t="s">
        <v>312</v>
      </c>
      <c r="S2971" t="s">
        <v>457</v>
      </c>
      <c r="T2971" t="str">
        <f t="shared" si="784"/>
        <v>VEN</v>
      </c>
      <c r="U2971" t="s">
        <v>437</v>
      </c>
      <c r="V2971" s="33">
        <f t="shared" si="785"/>
        <v>3331.4300000000003</v>
      </c>
      <c r="W2971">
        <f t="shared" si="786"/>
        <v>240</v>
      </c>
      <c r="X2971" s="33">
        <f t="shared" si="787"/>
        <v>2660.4800000000005</v>
      </c>
      <c r="Y2971" s="33">
        <f t="shared" si="788"/>
        <v>670.95</v>
      </c>
      <c r="Z2971" s="45">
        <f t="shared" si="789"/>
        <v>0.46470067208375992</v>
      </c>
      <c r="AA2971" s="33">
        <f t="shared" si="790"/>
        <v>1548.1177600000005</v>
      </c>
      <c r="AB2971" s="45">
        <f t="shared" si="791"/>
        <v>0.58189415443829695</v>
      </c>
      <c r="AC2971" s="33">
        <f>IFERROR($X2971/VLOOKUP(CONCATENATE("USD",C2971),[1]GEINDICE!AR$1:AS$65536,2,0),"")</f>
        <v>464.78573050785286</v>
      </c>
      <c r="AD2971" s="33">
        <f>IFERROR($AA2971/VLOOKUP(CONCATENATE("USD",C2971),[1]GEINDICE!AR$1:AS$65536,2,0),"")</f>
        <v>270.45609964885318</v>
      </c>
      <c r="AE2971" s="33">
        <f>IFERROR($X2971/VLOOKUP(CONCATENATE("EUR",C2971),[1]GEINDICE!AR$1:AS$65536,2,0),"")</f>
        <v>430.08082767539611</v>
      </c>
      <c r="AF2971" s="33">
        <f>IFERROR($AA2971/VLOOKUP(CONCATENATE("EUR",C2971),[1]GEINDICE!AR$1:AS$65536,2,0),"")</f>
        <v>250.26151956029753</v>
      </c>
      <c r="AG2971" s="48" t="str">
        <f>VLOOKUP(E2971,[1]Apresentação!AW$1:AX$65536,2,0)</f>
        <v xml:space="preserve">                    2 - LEATHER AUXILIARIES</v>
      </c>
      <c r="AH2971" s="48" t="str">
        <f t="shared" si="792"/>
        <v xml:space="preserve">         5201000006 - SINCAL NW BR</v>
      </c>
      <c r="AI2971" s="49" t="str">
        <f t="shared" si="793"/>
        <v xml:space="preserve">     ZF1123 - GOBBA LEATHER INDUSTRIA E COMERCIO LTDA</v>
      </c>
      <c r="AJ2971" t="str">
        <f t="shared" si="794"/>
        <v xml:space="preserve">     90 - SALES</v>
      </c>
      <c r="AK2971" t="str">
        <f t="shared" si="795"/>
        <v/>
      </c>
      <c r="AL2971">
        <f t="shared" si="796"/>
        <v>3</v>
      </c>
      <c r="AM2971" t="str">
        <f t="shared" si="797"/>
        <v>2025 3</v>
      </c>
      <c r="AN2971" t="str">
        <f t="shared" si="798"/>
        <v xml:space="preserve">GOBBA </v>
      </c>
    </row>
    <row r="2972" spans="1:40" x14ac:dyDescent="0.35">
      <c r="A2972">
        <v>81870</v>
      </c>
      <c r="B2972" t="s">
        <v>274</v>
      </c>
      <c r="C2972" s="31">
        <v>45748</v>
      </c>
      <c r="D2972" t="s">
        <v>373</v>
      </c>
      <c r="E2972" t="s">
        <v>374</v>
      </c>
      <c r="F2972" t="s">
        <v>382</v>
      </c>
      <c r="G2972" t="s">
        <v>383</v>
      </c>
      <c r="H2972" t="s">
        <v>955</v>
      </c>
      <c r="I2972" t="s">
        <v>956</v>
      </c>
      <c r="J2972">
        <v>600</v>
      </c>
      <c r="K2972">
        <v>8441.0300000000007</v>
      </c>
      <c r="L2972">
        <v>2683.25668</v>
      </c>
      <c r="M2972">
        <v>1700.03</v>
      </c>
      <c r="N2972">
        <v>14.068389999999999</v>
      </c>
      <c r="O2972" s="32">
        <f t="shared" si="782"/>
        <v>6741.0000000000009</v>
      </c>
      <c r="P2972" s="32">
        <f t="shared" si="783"/>
        <v>4057.7433200000009</v>
      </c>
      <c r="Q2972">
        <v>724674</v>
      </c>
      <c r="R2972" t="s">
        <v>312</v>
      </c>
      <c r="S2972" t="s">
        <v>457</v>
      </c>
      <c r="T2972" t="str">
        <f t="shared" si="784"/>
        <v>VEN</v>
      </c>
      <c r="U2972" t="s">
        <v>437</v>
      </c>
      <c r="V2972" s="33">
        <f t="shared" si="785"/>
        <v>8441.0300000000007</v>
      </c>
      <c r="W2972">
        <f t="shared" si="786"/>
        <v>600</v>
      </c>
      <c r="X2972" s="33">
        <f t="shared" si="787"/>
        <v>6741.0000000000009</v>
      </c>
      <c r="Y2972" s="33">
        <f t="shared" si="788"/>
        <v>1700.03</v>
      </c>
      <c r="Z2972" s="45">
        <f t="shared" si="789"/>
        <v>0.46650033467479685</v>
      </c>
      <c r="AA2972" s="33">
        <f t="shared" si="790"/>
        <v>3937.7433200000009</v>
      </c>
      <c r="AB2972" s="45">
        <f t="shared" si="791"/>
        <v>0.58414824506749752</v>
      </c>
      <c r="AC2972" s="33">
        <f>IFERROR($X2972/VLOOKUP(CONCATENATE("USD",C2972),[1]GEINDICE!AR$1:AS$65536,2,0),"")</f>
        <v>1181.5743808171637</v>
      </c>
      <c r="AD2972" s="33">
        <f>IFERROR($AA2972/VLOOKUP(CONCATENATE("USD",C2972),[1]GEINDICE!AR$1:AS$65536,2,0),"")</f>
        <v>690.21460097106115</v>
      </c>
      <c r="AE2972" s="33">
        <f>IFERROR($X2972/VLOOKUP(CONCATENATE("EUR",C2972),[1]GEINDICE!AR$1:AS$65536,2,0),"")</f>
        <v>1094.051773107198</v>
      </c>
      <c r="AF2972" s="33">
        <f>IFERROR($AA2972/VLOOKUP(CONCATENATE("EUR",C2972),[1]GEINDICE!AR$1:AS$65536,2,0),"")</f>
        <v>639.08842327355364</v>
      </c>
      <c r="AG2972" s="48" t="str">
        <f>VLOOKUP(E2972,[1]Apresentação!AW$1:AX$65536,2,0)</f>
        <v xml:space="preserve">                    2 - LEATHER AUXILIARIES</v>
      </c>
      <c r="AH2972" s="48" t="str">
        <f t="shared" si="792"/>
        <v xml:space="preserve">         5201000006 - SINCAL NW BR</v>
      </c>
      <c r="AI2972" s="49" t="str">
        <f t="shared" si="793"/>
        <v xml:space="preserve">     ZF1123 - GOBBA LEATHER INDUSTRIA E COMERCIO LTDA</v>
      </c>
      <c r="AJ2972" t="str">
        <f t="shared" si="794"/>
        <v xml:space="preserve">     90 - SALES</v>
      </c>
      <c r="AK2972" t="str">
        <f t="shared" si="795"/>
        <v/>
      </c>
      <c r="AL2972">
        <f t="shared" si="796"/>
        <v>4</v>
      </c>
      <c r="AM2972" t="str">
        <f t="shared" si="797"/>
        <v>2025 4</v>
      </c>
      <c r="AN2972" t="str">
        <f t="shared" si="798"/>
        <v xml:space="preserve">GOBBA </v>
      </c>
    </row>
    <row r="2973" spans="1:40" x14ac:dyDescent="0.35">
      <c r="A2973">
        <v>81975</v>
      </c>
      <c r="B2973" t="s">
        <v>274</v>
      </c>
      <c r="C2973" s="31">
        <v>45756</v>
      </c>
      <c r="D2973" t="s">
        <v>373</v>
      </c>
      <c r="E2973" t="s">
        <v>374</v>
      </c>
      <c r="F2973" t="s">
        <v>451</v>
      </c>
      <c r="G2973" t="s">
        <v>452</v>
      </c>
      <c r="H2973" t="s">
        <v>955</v>
      </c>
      <c r="I2973" t="s">
        <v>956</v>
      </c>
      <c r="J2973">
        <v>120</v>
      </c>
      <c r="K2973">
        <v>1840.88</v>
      </c>
      <c r="L2973">
        <v>536.65134</v>
      </c>
      <c r="M2973">
        <v>370.76</v>
      </c>
      <c r="N2973">
        <v>15.340689999999999</v>
      </c>
      <c r="O2973" s="32">
        <f t="shared" si="782"/>
        <v>1470.1200000000001</v>
      </c>
      <c r="P2973" s="32">
        <f t="shared" si="783"/>
        <v>933.46866000000011</v>
      </c>
      <c r="Q2973">
        <v>727602</v>
      </c>
      <c r="R2973" t="s">
        <v>312</v>
      </c>
      <c r="S2973" t="s">
        <v>457</v>
      </c>
      <c r="T2973" t="str">
        <f t="shared" si="784"/>
        <v>VEN</v>
      </c>
      <c r="U2973" t="s">
        <v>313</v>
      </c>
      <c r="V2973" s="33">
        <f t="shared" si="785"/>
        <v>1840.88</v>
      </c>
      <c r="W2973">
        <f t="shared" si="786"/>
        <v>120</v>
      </c>
      <c r="X2973" s="33">
        <f t="shared" si="787"/>
        <v>1470.1200000000001</v>
      </c>
      <c r="Y2973" s="33">
        <f t="shared" si="788"/>
        <v>370.76</v>
      </c>
      <c r="Z2973" s="45">
        <f t="shared" si="789"/>
        <v>0.49404016557298686</v>
      </c>
      <c r="AA2973" s="33">
        <f t="shared" si="790"/>
        <v>909.46866000000011</v>
      </c>
      <c r="AB2973" s="45">
        <f t="shared" si="791"/>
        <v>0.61863566239490653</v>
      </c>
      <c r="AC2973" s="33">
        <f>IFERROR($X2973/VLOOKUP(CONCATENATE("USD",C2973),[1]GEINDICE!AR$1:AS$65536,2,0),"")</f>
        <v>242.57404504578832</v>
      </c>
      <c r="AD2973" s="33">
        <f>IFERROR($AA2973/VLOOKUP(CONCATENATE("USD",C2973),[1]GEINDICE!AR$1:AS$65536,2,0),"")</f>
        <v>150.06495503671314</v>
      </c>
      <c r="AE2973" s="33">
        <f>IFERROR($X2973/VLOOKUP(CONCATENATE("EUR",C2973),[1]GEINDICE!AR$1:AS$65536,2,0),"")</f>
        <v>219.7423096469463</v>
      </c>
      <c r="AF2973" s="33">
        <f>IFERROR($AA2973/VLOOKUP(CONCATENATE("EUR",C2973),[1]GEINDICE!AR$1:AS$65536,2,0),"")</f>
        <v>135.94042928462528</v>
      </c>
      <c r="AG2973" s="48" t="str">
        <f>VLOOKUP(E2973,[1]Apresentação!AW$1:AX$65536,2,0)</f>
        <v xml:space="preserve">                    2 - LEATHER AUXILIARIES</v>
      </c>
      <c r="AH2973" s="48" t="str">
        <f t="shared" si="792"/>
        <v xml:space="preserve">         5201000006 - SINCAL NW BR</v>
      </c>
      <c r="AI2973" s="49" t="str">
        <f t="shared" si="793"/>
        <v xml:space="preserve">     L00040 - CURTUME SULINO LTDA</v>
      </c>
      <c r="AJ2973" t="str">
        <f t="shared" si="794"/>
        <v xml:space="preserve">     90 - SALES</v>
      </c>
      <c r="AK2973" t="str">
        <f t="shared" si="795"/>
        <v/>
      </c>
      <c r="AL2973">
        <f t="shared" si="796"/>
        <v>4</v>
      </c>
      <c r="AM2973" t="str">
        <f t="shared" si="797"/>
        <v>2025 4</v>
      </c>
      <c r="AN2973" t="str">
        <f t="shared" si="798"/>
        <v xml:space="preserve">CURTUME </v>
      </c>
    </row>
    <row r="2974" spans="1:40" x14ac:dyDescent="0.35">
      <c r="A2974">
        <v>82083</v>
      </c>
      <c r="B2974" t="s">
        <v>274</v>
      </c>
      <c r="C2974" s="31">
        <v>45764</v>
      </c>
      <c r="D2974" t="s">
        <v>373</v>
      </c>
      <c r="E2974" t="s">
        <v>374</v>
      </c>
      <c r="F2974" t="s">
        <v>382</v>
      </c>
      <c r="G2974" t="s">
        <v>383</v>
      </c>
      <c r="H2974" t="s">
        <v>955</v>
      </c>
      <c r="I2974" t="s">
        <v>956</v>
      </c>
      <c r="J2974">
        <v>240</v>
      </c>
      <c r="K2974">
        <v>3490.84</v>
      </c>
      <c r="L2974">
        <v>1073.30267</v>
      </c>
      <c r="M2974">
        <v>703.06</v>
      </c>
      <c r="N2974">
        <v>14.545159999999999</v>
      </c>
      <c r="O2974" s="32">
        <f t="shared" si="782"/>
        <v>2787.78</v>
      </c>
      <c r="P2974" s="32">
        <f t="shared" si="783"/>
        <v>1714.4773300000002</v>
      </c>
      <c r="Q2974">
        <v>730618</v>
      </c>
      <c r="R2974" t="s">
        <v>312</v>
      </c>
      <c r="S2974" t="s">
        <v>457</v>
      </c>
      <c r="T2974" t="str">
        <f t="shared" si="784"/>
        <v>VEN</v>
      </c>
      <c r="U2974" t="s">
        <v>313</v>
      </c>
      <c r="V2974" s="33">
        <f t="shared" si="785"/>
        <v>3490.84</v>
      </c>
      <c r="W2974">
        <f t="shared" si="786"/>
        <v>240</v>
      </c>
      <c r="X2974" s="33">
        <f t="shared" si="787"/>
        <v>2787.78</v>
      </c>
      <c r="Y2974" s="33">
        <f t="shared" si="788"/>
        <v>703.06</v>
      </c>
      <c r="Z2974" s="45">
        <f t="shared" si="789"/>
        <v>0.4773857667495503</v>
      </c>
      <c r="AA2974" s="33">
        <f t="shared" si="790"/>
        <v>1666.4773300000002</v>
      </c>
      <c r="AB2974" s="45">
        <f t="shared" si="791"/>
        <v>0.59777935489888012</v>
      </c>
      <c r="AC2974" s="33">
        <f>IFERROR($X2974/VLOOKUP(CONCATENATE("USD",C2974),[1]GEINDICE!AR$1:AS$65536,2,0),"")</f>
        <v>476.06345736778297</v>
      </c>
      <c r="AD2974" s="33">
        <f>IFERROR($AA2974/VLOOKUP(CONCATENATE("USD",C2974),[1]GEINDICE!AR$1:AS$65536,2,0),"")</f>
        <v>284.58090643624382</v>
      </c>
      <c r="AE2974" s="33">
        <f>IFERROR($X2974/VLOOKUP(CONCATENATE("EUR",C2974),[1]GEINDICE!AR$1:AS$65536,2,0),"")</f>
        <v>418.84972505183453</v>
      </c>
      <c r="AF2974" s="33">
        <f>IFERROR($AA2974/VLOOKUP(CONCATENATE("EUR",C2974),[1]GEINDICE!AR$1:AS$65536,2,0),"")</f>
        <v>250.37971844105894</v>
      </c>
      <c r="AG2974" s="48" t="str">
        <f>VLOOKUP(E2974,[1]Apresentação!AW$1:AX$65536,2,0)</f>
        <v xml:space="preserve">                    2 - LEATHER AUXILIARIES</v>
      </c>
      <c r="AH2974" s="48" t="str">
        <f t="shared" si="792"/>
        <v xml:space="preserve">         5201000006 - SINCAL NW BR</v>
      </c>
      <c r="AI2974" s="49" t="str">
        <f t="shared" si="793"/>
        <v xml:space="preserve">     ZF1123 - GOBBA LEATHER INDUSTRIA E COMERCIO LTDA</v>
      </c>
      <c r="AJ2974" t="str">
        <f t="shared" si="794"/>
        <v xml:space="preserve">     90 - SALES</v>
      </c>
      <c r="AK2974" t="str">
        <f t="shared" si="795"/>
        <v/>
      </c>
      <c r="AL2974">
        <f t="shared" si="796"/>
        <v>4</v>
      </c>
      <c r="AM2974" t="str">
        <f t="shared" si="797"/>
        <v>2025 4</v>
      </c>
      <c r="AN2974" t="str">
        <f t="shared" si="798"/>
        <v xml:space="preserve">GOBBA </v>
      </c>
    </row>
    <row r="2975" spans="1:40" x14ac:dyDescent="0.35">
      <c r="A2975">
        <v>81043</v>
      </c>
      <c r="B2975" t="s">
        <v>274</v>
      </c>
      <c r="C2975" s="31">
        <v>45685</v>
      </c>
      <c r="D2975" t="s">
        <v>373</v>
      </c>
      <c r="E2975" t="s">
        <v>374</v>
      </c>
      <c r="F2975" t="s">
        <v>451</v>
      </c>
      <c r="G2975" t="s">
        <v>452</v>
      </c>
      <c r="H2975" t="s">
        <v>955</v>
      </c>
      <c r="I2975" t="s">
        <v>956</v>
      </c>
      <c r="J2975">
        <v>120</v>
      </c>
      <c r="K2975">
        <v>1837.91</v>
      </c>
      <c r="L2975">
        <v>526.75504999999998</v>
      </c>
      <c r="M2975">
        <v>370.16</v>
      </c>
      <c r="N2975">
        <v>15.31588</v>
      </c>
      <c r="O2975" s="32">
        <f t="shared" si="782"/>
        <v>1467.75</v>
      </c>
      <c r="P2975" s="32">
        <f t="shared" si="783"/>
        <v>940.99495000000002</v>
      </c>
      <c r="Q2975">
        <v>708331</v>
      </c>
      <c r="R2975" t="s">
        <v>312</v>
      </c>
      <c r="S2975" t="s">
        <v>457</v>
      </c>
      <c r="T2975" t="str">
        <f t="shared" si="784"/>
        <v>VEN</v>
      </c>
      <c r="U2975" t="s">
        <v>437</v>
      </c>
      <c r="V2975" s="33">
        <f t="shared" si="785"/>
        <v>1837.91</v>
      </c>
      <c r="W2975">
        <f t="shared" si="786"/>
        <v>120</v>
      </c>
      <c r="X2975" s="33">
        <f t="shared" si="787"/>
        <v>1467.75</v>
      </c>
      <c r="Y2975" s="33">
        <f t="shared" si="788"/>
        <v>370.16</v>
      </c>
      <c r="Z2975" s="45">
        <f t="shared" si="789"/>
        <v>0.49893354407996038</v>
      </c>
      <c r="AA2975" s="33">
        <f t="shared" si="790"/>
        <v>916.99495000000002</v>
      </c>
      <c r="AB2975" s="45">
        <f t="shared" si="791"/>
        <v>0.62476235734968488</v>
      </c>
      <c r="AC2975" s="33">
        <f>IFERROR($X2975/VLOOKUP(CONCATENATE("USD",C2975),[1]GEINDICE!AR$1:AS$65536,2,0),"")</f>
        <v>249.06668929238077</v>
      </c>
      <c r="AD2975" s="33">
        <f>IFERROR($AA2975/VLOOKUP(CONCATENATE("USD",C2975),[1]GEINDICE!AR$1:AS$65536,2,0),"")</f>
        <v>155.60749193958932</v>
      </c>
      <c r="AE2975" s="33">
        <f>IFERROR($X2975/VLOOKUP(CONCATENATE("EUR",C2975),[1]GEINDICE!AR$1:AS$65536,2,0),"")</f>
        <v>238.91104419304955</v>
      </c>
      <c r="AF2975" s="33">
        <f>IFERROR($AA2975/VLOOKUP(CONCATENATE("EUR",C2975),[1]GEINDICE!AR$1:AS$65536,2,0),"")</f>
        <v>149.26262716692437</v>
      </c>
      <c r="AG2975" s="48" t="str">
        <f>VLOOKUP(E2975,[1]Apresentação!AW$1:AX$65536,2,0)</f>
        <v xml:space="preserve">                    2 - LEATHER AUXILIARIES</v>
      </c>
      <c r="AH2975" s="48" t="str">
        <f t="shared" si="792"/>
        <v xml:space="preserve">         5201000006 - SINCAL NW BR</v>
      </c>
      <c r="AI2975" s="49" t="str">
        <f t="shared" si="793"/>
        <v xml:space="preserve">     L00040 - CURTUME SULINO LTDA</v>
      </c>
      <c r="AJ2975" t="str">
        <f t="shared" si="794"/>
        <v xml:space="preserve">     90 - SALES</v>
      </c>
      <c r="AK2975" t="str">
        <f t="shared" si="795"/>
        <v/>
      </c>
      <c r="AL2975">
        <f t="shared" si="796"/>
        <v>1</v>
      </c>
      <c r="AM2975" t="str">
        <f t="shared" si="797"/>
        <v>2025 1</v>
      </c>
      <c r="AN2975" t="str">
        <f t="shared" si="798"/>
        <v xml:space="preserve">CURTUME </v>
      </c>
    </row>
    <row r="2976" spans="1:40" x14ac:dyDescent="0.35">
      <c r="A2976">
        <v>84587</v>
      </c>
      <c r="B2976" t="s">
        <v>274</v>
      </c>
      <c r="C2976" s="31">
        <v>45972</v>
      </c>
      <c r="D2976" t="s">
        <v>373</v>
      </c>
      <c r="E2976" t="s">
        <v>374</v>
      </c>
      <c r="F2976" t="s">
        <v>382</v>
      </c>
      <c r="G2976" t="s">
        <v>383</v>
      </c>
      <c r="H2976" t="s">
        <v>955</v>
      </c>
      <c r="I2976" t="s">
        <v>956</v>
      </c>
      <c r="J2976">
        <v>360</v>
      </c>
      <c r="K2976">
        <v>4724.6099999999997</v>
      </c>
      <c r="L2976">
        <v>1555.59752</v>
      </c>
      <c r="M2976">
        <v>951.54</v>
      </c>
      <c r="N2976">
        <v>13.12392</v>
      </c>
      <c r="O2976" s="32">
        <f t="shared" si="782"/>
        <v>3773.0699999999997</v>
      </c>
      <c r="P2976" s="32">
        <f t="shared" si="783"/>
        <v>2217.4724799999995</v>
      </c>
      <c r="Q2976">
        <v>766802</v>
      </c>
      <c r="R2976" t="s">
        <v>312</v>
      </c>
      <c r="S2976" t="s">
        <v>457</v>
      </c>
      <c r="T2976" t="str">
        <f t="shared" si="784"/>
        <v>VEN</v>
      </c>
      <c r="U2976" t="s">
        <v>437</v>
      </c>
      <c r="V2976" s="33">
        <f t="shared" si="785"/>
        <v>4724.6099999999997</v>
      </c>
      <c r="W2976">
        <f t="shared" si="786"/>
        <v>360</v>
      </c>
      <c r="X2976" s="33">
        <f t="shared" si="787"/>
        <v>3773.0699999999997</v>
      </c>
      <c r="Y2976" s="33">
        <f t="shared" si="788"/>
        <v>951.54</v>
      </c>
      <c r="Z2976" s="45">
        <f t="shared" si="789"/>
        <v>0.4541057314783653</v>
      </c>
      <c r="AA2976" s="33">
        <f t="shared" si="790"/>
        <v>2145.4724799999995</v>
      </c>
      <c r="AB2976" s="45">
        <f t="shared" si="791"/>
        <v>0.56862779646282724</v>
      </c>
      <c r="AC2976" s="33" t="str">
        <f>IFERROR($X2976/VLOOKUP(CONCATENATE("USD",C2976),[1]GEINDICE!AR$1:AS$65536,2,0),"")</f>
        <v/>
      </c>
      <c r="AD2976" s="33" t="str">
        <f>IFERROR($AA2976/VLOOKUP(CONCATENATE("USD",C2976),[1]GEINDICE!AR$1:AS$65536,2,0),"")</f>
        <v/>
      </c>
      <c r="AE2976" s="33" t="str">
        <f>IFERROR($X2976/VLOOKUP(CONCATENATE("EUR",C2976),[1]GEINDICE!AR$1:AS$65536,2,0),"")</f>
        <v/>
      </c>
      <c r="AF2976" s="33" t="str">
        <f>IFERROR($AA2976/VLOOKUP(CONCATENATE("EUR",C2976),[1]GEINDICE!AR$1:AS$65536,2,0),"")</f>
        <v/>
      </c>
      <c r="AG2976" s="48" t="str">
        <f>VLOOKUP(E2976,[1]Apresentação!AW$1:AX$65536,2,0)</f>
        <v xml:space="preserve">                    2 - LEATHER AUXILIARIES</v>
      </c>
      <c r="AH2976" s="48" t="str">
        <f t="shared" si="792"/>
        <v xml:space="preserve">         5201000006 - SINCAL NW BR</v>
      </c>
      <c r="AI2976" s="49" t="str">
        <f t="shared" si="793"/>
        <v xml:space="preserve">     ZF1123 - GOBBA LEATHER INDUSTRIA E COMERCIO LTDA</v>
      </c>
      <c r="AJ2976" t="str">
        <f t="shared" si="794"/>
        <v xml:space="preserve">     90 - SALES</v>
      </c>
      <c r="AK2976" t="str">
        <f t="shared" si="795"/>
        <v/>
      </c>
      <c r="AL2976">
        <f t="shared" si="796"/>
        <v>11</v>
      </c>
      <c r="AM2976" t="str">
        <f t="shared" si="797"/>
        <v>2025 11</v>
      </c>
      <c r="AN2976" t="str">
        <f t="shared" si="798"/>
        <v xml:space="preserve">GOBBA </v>
      </c>
    </row>
    <row r="2977" spans="1:40" x14ac:dyDescent="0.35">
      <c r="A2977">
        <v>84427</v>
      </c>
      <c r="B2977" t="s">
        <v>274</v>
      </c>
      <c r="C2977" s="31">
        <v>45960</v>
      </c>
      <c r="D2977" t="s">
        <v>373</v>
      </c>
      <c r="E2977" t="s">
        <v>374</v>
      </c>
      <c r="F2977" t="s">
        <v>382</v>
      </c>
      <c r="G2977" t="s">
        <v>383</v>
      </c>
      <c r="H2977" t="s">
        <v>955</v>
      </c>
      <c r="I2977" t="s">
        <v>956</v>
      </c>
      <c r="J2977">
        <v>360</v>
      </c>
      <c r="K2977">
        <v>4735.46</v>
      </c>
      <c r="L2977">
        <v>1555.66788</v>
      </c>
      <c r="M2977">
        <v>953.73</v>
      </c>
      <c r="N2977">
        <v>13.15405</v>
      </c>
      <c r="O2977" s="32">
        <f t="shared" si="782"/>
        <v>3781.73</v>
      </c>
      <c r="P2977" s="32">
        <f t="shared" si="783"/>
        <v>2226.06212</v>
      </c>
      <c r="Q2977">
        <v>765623</v>
      </c>
      <c r="R2977" t="s">
        <v>312</v>
      </c>
      <c r="S2977" t="s">
        <v>457</v>
      </c>
      <c r="T2977" t="str">
        <f t="shared" si="784"/>
        <v>VEN</v>
      </c>
      <c r="U2977" t="s">
        <v>437</v>
      </c>
      <c r="V2977" s="33">
        <f t="shared" si="785"/>
        <v>4735.46</v>
      </c>
      <c r="W2977">
        <f t="shared" si="786"/>
        <v>360</v>
      </c>
      <c r="X2977" s="33">
        <f t="shared" si="787"/>
        <v>3781.73</v>
      </c>
      <c r="Y2977" s="33">
        <f t="shared" si="788"/>
        <v>953.73</v>
      </c>
      <c r="Z2977" s="45">
        <f t="shared" si="789"/>
        <v>0.45487917118928256</v>
      </c>
      <c r="AA2977" s="33">
        <f t="shared" si="790"/>
        <v>2154.06212</v>
      </c>
      <c r="AB2977" s="45">
        <f t="shared" si="791"/>
        <v>0.56959701512270844</v>
      </c>
      <c r="AC2977" s="33">
        <f>IFERROR($X2977/VLOOKUP(CONCATENATE("USD",C2977),[1]GEINDICE!AR$1:AS$65536,2,0),"")</f>
        <v>702.27112349117908</v>
      </c>
      <c r="AD2977" s="33">
        <f>IFERROR($AA2977/VLOOKUP(CONCATENATE("USD",C2977),[1]GEINDICE!AR$1:AS$65536,2,0),"")</f>
        <v>400.01153574744654</v>
      </c>
      <c r="AE2977" s="33">
        <f>IFERROR($X2977/VLOOKUP(CONCATENATE("EUR",C2977),[1]GEINDICE!AR$1:AS$65536,2,0),"")</f>
        <v>607.23369408137705</v>
      </c>
      <c r="AF2977" s="33">
        <f>IFERROR($AA2977/VLOOKUP(CONCATENATE("EUR",C2977),[1]GEINDICE!AR$1:AS$65536,2,0),"")</f>
        <v>345.87849963068822</v>
      </c>
      <c r="AG2977" s="48" t="str">
        <f>VLOOKUP(E2977,[1]Apresentação!AW$1:AX$65536,2,0)</f>
        <v xml:space="preserve">                    2 - LEATHER AUXILIARIES</v>
      </c>
      <c r="AH2977" s="48" t="str">
        <f t="shared" si="792"/>
        <v xml:space="preserve">         5201000006 - SINCAL NW BR</v>
      </c>
      <c r="AI2977" s="49" t="str">
        <f t="shared" si="793"/>
        <v xml:space="preserve">     ZF1123 - GOBBA LEATHER INDUSTRIA E COMERCIO LTDA</v>
      </c>
      <c r="AJ2977" t="str">
        <f t="shared" si="794"/>
        <v xml:space="preserve">     90 - SALES</v>
      </c>
      <c r="AK2977" t="str">
        <f t="shared" si="795"/>
        <v/>
      </c>
      <c r="AL2977">
        <f t="shared" si="796"/>
        <v>10</v>
      </c>
      <c r="AM2977" t="str">
        <f t="shared" si="797"/>
        <v>2025 10</v>
      </c>
      <c r="AN2977" t="str">
        <f t="shared" si="798"/>
        <v xml:space="preserve">GOBBA </v>
      </c>
    </row>
    <row r="2978" spans="1:40" x14ac:dyDescent="0.35">
      <c r="A2978">
        <v>83727</v>
      </c>
      <c r="B2978" t="s">
        <v>274</v>
      </c>
      <c r="C2978" s="31">
        <v>45902</v>
      </c>
      <c r="D2978" t="s">
        <v>373</v>
      </c>
      <c r="E2978" t="s">
        <v>374</v>
      </c>
      <c r="F2978" t="s">
        <v>382</v>
      </c>
      <c r="G2978" t="s">
        <v>383</v>
      </c>
      <c r="H2978" t="s">
        <v>955</v>
      </c>
      <c r="I2978" t="s">
        <v>956</v>
      </c>
      <c r="J2978">
        <v>240</v>
      </c>
      <c r="K2978">
        <v>3190.7200000000003</v>
      </c>
      <c r="L2978">
        <v>973.17837999999995</v>
      </c>
      <c r="M2978">
        <v>642.62</v>
      </c>
      <c r="N2978">
        <v>13.29468</v>
      </c>
      <c r="O2978" s="32">
        <f t="shared" si="782"/>
        <v>2548.1000000000004</v>
      </c>
      <c r="P2978" s="32">
        <f t="shared" si="783"/>
        <v>1574.9216200000005</v>
      </c>
      <c r="Q2978">
        <v>760372</v>
      </c>
      <c r="R2978" t="s">
        <v>312</v>
      </c>
      <c r="S2978" t="s">
        <v>457</v>
      </c>
      <c r="T2978" t="str">
        <f t="shared" si="784"/>
        <v>VEN</v>
      </c>
      <c r="U2978" t="s">
        <v>437</v>
      </c>
      <c r="V2978" s="33">
        <f t="shared" si="785"/>
        <v>3190.7200000000003</v>
      </c>
      <c r="W2978">
        <f t="shared" si="786"/>
        <v>240</v>
      </c>
      <c r="X2978" s="33">
        <f t="shared" si="787"/>
        <v>2548.1000000000004</v>
      </c>
      <c r="Y2978" s="33">
        <f t="shared" si="788"/>
        <v>642.62</v>
      </c>
      <c r="Z2978" s="45">
        <f t="shared" si="789"/>
        <v>0.47855080358038327</v>
      </c>
      <c r="AA2978" s="33">
        <f t="shared" si="790"/>
        <v>1526.9216200000005</v>
      </c>
      <c r="AB2978" s="45">
        <f t="shared" si="791"/>
        <v>0.59923928417252081</v>
      </c>
      <c r="AC2978" s="33">
        <f>IFERROR($X2978/VLOOKUP(CONCATENATE("USD",C2978),[1]GEINDICE!AR$1:AS$65536,2,0),"")</f>
        <v>466.00219458668624</v>
      </c>
      <c r="AD2978" s="33">
        <f>IFERROR($AA2978/VLOOKUP(CONCATENATE("USD",C2978),[1]GEINDICE!AR$1:AS$65536,2,0),"")</f>
        <v>279.24682150694963</v>
      </c>
      <c r="AE2978" s="33">
        <f>IFERROR($X2978/VLOOKUP(CONCATENATE("EUR",C2978),[1]GEINDICE!AR$1:AS$65536,2,0),"")</f>
        <v>399.86504299792858</v>
      </c>
      <c r="AF2978" s="33">
        <f>IFERROR($AA2978/VLOOKUP(CONCATENATE("EUR",C2978),[1]GEINDICE!AR$1:AS$65536,2,0),"")</f>
        <v>239.614842131693</v>
      </c>
      <c r="AG2978" s="48" t="str">
        <f>VLOOKUP(E2978,[1]Apresentação!AW$1:AX$65536,2,0)</f>
        <v xml:space="preserve">                    2 - LEATHER AUXILIARIES</v>
      </c>
      <c r="AH2978" s="48" t="str">
        <f t="shared" si="792"/>
        <v xml:space="preserve">         5201000006 - SINCAL NW BR</v>
      </c>
      <c r="AI2978" s="49" t="str">
        <f t="shared" si="793"/>
        <v xml:space="preserve">     ZF1123 - GOBBA LEATHER INDUSTRIA E COMERCIO LTDA</v>
      </c>
      <c r="AJ2978" t="str">
        <f t="shared" si="794"/>
        <v xml:space="preserve">     90 - SALES</v>
      </c>
      <c r="AK2978" t="str">
        <f t="shared" si="795"/>
        <v/>
      </c>
      <c r="AL2978">
        <f t="shared" si="796"/>
        <v>9</v>
      </c>
      <c r="AM2978" t="str">
        <f t="shared" si="797"/>
        <v>2025 9</v>
      </c>
      <c r="AN2978" t="str">
        <f t="shared" si="798"/>
        <v xml:space="preserve">GOBBA </v>
      </c>
    </row>
    <row r="2979" spans="1:40" x14ac:dyDescent="0.35">
      <c r="A2979">
        <v>83991</v>
      </c>
      <c r="B2979" t="s">
        <v>274</v>
      </c>
      <c r="C2979" s="31">
        <v>45925</v>
      </c>
      <c r="D2979" t="s">
        <v>373</v>
      </c>
      <c r="E2979" t="s">
        <v>374</v>
      </c>
      <c r="F2979" t="s">
        <v>382</v>
      </c>
      <c r="G2979" t="s">
        <v>383</v>
      </c>
      <c r="H2979" t="s">
        <v>955</v>
      </c>
      <c r="I2979" t="s">
        <v>956</v>
      </c>
      <c r="J2979">
        <v>240</v>
      </c>
      <c r="K2979">
        <v>3120.11</v>
      </c>
      <c r="L2979">
        <v>988.25156000000004</v>
      </c>
      <c r="M2979">
        <v>628.39</v>
      </c>
      <c r="N2979">
        <v>13.000439999999999</v>
      </c>
      <c r="O2979" s="32">
        <f t="shared" si="782"/>
        <v>2491.7200000000003</v>
      </c>
      <c r="P2979" s="32">
        <f t="shared" si="783"/>
        <v>1503.4684400000001</v>
      </c>
      <c r="Q2979">
        <v>762328</v>
      </c>
      <c r="R2979" t="s">
        <v>312</v>
      </c>
      <c r="S2979" t="s">
        <v>457</v>
      </c>
      <c r="T2979" t="str">
        <f t="shared" si="784"/>
        <v>VEN</v>
      </c>
      <c r="U2979" t="s">
        <v>437</v>
      </c>
      <c r="V2979" s="33">
        <f t="shared" si="785"/>
        <v>3120.11</v>
      </c>
      <c r="W2979">
        <f t="shared" si="786"/>
        <v>240</v>
      </c>
      <c r="X2979" s="33">
        <f t="shared" si="787"/>
        <v>2491.7200000000003</v>
      </c>
      <c r="Y2979" s="33">
        <f t="shared" si="788"/>
        <v>628.39</v>
      </c>
      <c r="Z2979" s="45">
        <f t="shared" si="789"/>
        <v>0.46647984846688101</v>
      </c>
      <c r="AA2979" s="33">
        <f t="shared" si="790"/>
        <v>1455.4684400000001</v>
      </c>
      <c r="AB2979" s="45">
        <f t="shared" si="791"/>
        <v>0.58412198802433657</v>
      </c>
      <c r="AC2979" s="33">
        <f>IFERROR($X2979/VLOOKUP(CONCATENATE("USD",C2979),[1]GEINDICE!AR$1:AS$65536,2,0),"")</f>
        <v>466.395882077679</v>
      </c>
      <c r="AD2979" s="33">
        <f>IFERROR($AA2979/VLOOKUP(CONCATENATE("USD",C2979),[1]GEINDICE!AR$1:AS$65536,2,0),"")</f>
        <v>272.43208984557793</v>
      </c>
      <c r="AE2979" s="33">
        <f>IFERROR($X2979/VLOOKUP(CONCATENATE("EUR",C2979),[1]GEINDICE!AR$1:AS$65536,2,0),"")</f>
        <v>399.51898409440741</v>
      </c>
      <c r="AF2979" s="33">
        <f>IFERROR($AA2979/VLOOKUP(CONCATENATE("EUR",C2979),[1]GEINDICE!AR$1:AS$65536,2,0),"")</f>
        <v>233.36782324268856</v>
      </c>
      <c r="AG2979" s="48" t="str">
        <f>VLOOKUP(E2979,[1]Apresentação!AW$1:AX$65536,2,0)</f>
        <v xml:space="preserve">                    2 - LEATHER AUXILIARIES</v>
      </c>
      <c r="AH2979" s="48" t="str">
        <f t="shared" si="792"/>
        <v xml:space="preserve">         5201000006 - SINCAL NW BR</v>
      </c>
      <c r="AI2979" s="49" t="str">
        <f t="shared" si="793"/>
        <v xml:space="preserve">     ZF1123 - GOBBA LEATHER INDUSTRIA E COMERCIO LTDA</v>
      </c>
      <c r="AJ2979" t="str">
        <f t="shared" si="794"/>
        <v xml:space="preserve">     90 - SALES</v>
      </c>
      <c r="AK2979" t="str">
        <f t="shared" si="795"/>
        <v/>
      </c>
      <c r="AL2979">
        <f t="shared" si="796"/>
        <v>9</v>
      </c>
      <c r="AM2979" t="str">
        <f t="shared" si="797"/>
        <v>2025 9</v>
      </c>
      <c r="AN2979" t="str">
        <f t="shared" si="798"/>
        <v xml:space="preserve">GOBBA </v>
      </c>
    </row>
    <row r="2980" spans="1:40" x14ac:dyDescent="0.35">
      <c r="A2980">
        <v>83874</v>
      </c>
      <c r="B2980" t="s">
        <v>274</v>
      </c>
      <c r="C2980" s="31">
        <v>45916</v>
      </c>
      <c r="D2980" t="s">
        <v>373</v>
      </c>
      <c r="E2980" t="s">
        <v>374</v>
      </c>
      <c r="F2980" t="s">
        <v>382</v>
      </c>
      <c r="G2980" t="s">
        <v>383</v>
      </c>
      <c r="H2980" t="s">
        <v>955</v>
      </c>
      <c r="I2980" t="s">
        <v>956</v>
      </c>
      <c r="J2980">
        <v>240</v>
      </c>
      <c r="K2980">
        <v>3156.21</v>
      </c>
      <c r="L2980">
        <v>988.25156000000004</v>
      </c>
      <c r="M2980">
        <v>635.66999999999996</v>
      </c>
      <c r="N2980">
        <v>13.150869999999999</v>
      </c>
      <c r="O2980" s="32">
        <f t="shared" si="782"/>
        <v>2520.54</v>
      </c>
      <c r="P2980" s="32">
        <f t="shared" si="783"/>
        <v>1532.2884399999998</v>
      </c>
      <c r="Q2980">
        <v>761504</v>
      </c>
      <c r="R2980" t="s">
        <v>312</v>
      </c>
      <c r="S2980" t="s">
        <v>457</v>
      </c>
      <c r="T2980" t="str">
        <f t="shared" si="784"/>
        <v>VEN</v>
      </c>
      <c r="U2980" t="s">
        <v>437</v>
      </c>
      <c r="V2980" s="33">
        <f t="shared" si="785"/>
        <v>3156.21</v>
      </c>
      <c r="W2980">
        <f t="shared" si="786"/>
        <v>240</v>
      </c>
      <c r="X2980" s="33">
        <f t="shared" si="787"/>
        <v>2520.54</v>
      </c>
      <c r="Y2980" s="33">
        <f t="shared" si="788"/>
        <v>635.66999999999996</v>
      </c>
      <c r="Z2980" s="45">
        <f t="shared" si="789"/>
        <v>0.47027556468042359</v>
      </c>
      <c r="AA2980" s="33">
        <f t="shared" si="790"/>
        <v>1484.2884399999998</v>
      </c>
      <c r="AB2980" s="45">
        <f t="shared" si="791"/>
        <v>0.58887716124322564</v>
      </c>
      <c r="AC2980" s="33">
        <f>IFERROR($X2980/VLOOKUP(CONCATENATE("USD",C2980),[1]GEINDICE!AR$1:AS$65536,2,0),"")</f>
        <v>474.71372608106066</v>
      </c>
      <c r="AD2980" s="33">
        <f>IFERROR($AA2980/VLOOKUP(CONCATENATE("USD",C2980),[1]GEINDICE!AR$1:AS$65536,2,0),"")</f>
        <v>279.54807141780918</v>
      </c>
      <c r="AE2980" s="33">
        <f>IFERROR($X2980/VLOOKUP(CONCATENATE("EUR",C2980),[1]GEINDICE!AR$1:AS$65536,2,0),"")</f>
        <v>400.67082088128694</v>
      </c>
      <c r="AF2980" s="33">
        <f>IFERROR($AA2980/VLOOKUP(CONCATENATE("EUR",C2980),[1]GEINDICE!AR$1:AS$65536,2,0),"")</f>
        <v>235.94589559356518</v>
      </c>
      <c r="AG2980" s="48" t="str">
        <f>VLOOKUP(E2980,[1]Apresentação!AW$1:AX$65536,2,0)</f>
        <v xml:space="preserve">                    2 - LEATHER AUXILIARIES</v>
      </c>
      <c r="AH2980" s="48" t="str">
        <f t="shared" si="792"/>
        <v xml:space="preserve">         5201000006 - SINCAL NW BR</v>
      </c>
      <c r="AI2980" s="49" t="str">
        <f t="shared" si="793"/>
        <v xml:space="preserve">     ZF1123 - GOBBA LEATHER INDUSTRIA E COMERCIO LTDA</v>
      </c>
      <c r="AJ2980" t="str">
        <f t="shared" si="794"/>
        <v xml:space="preserve">     90 - SALES</v>
      </c>
      <c r="AK2980" t="str">
        <f t="shared" si="795"/>
        <v/>
      </c>
      <c r="AL2980">
        <f t="shared" si="796"/>
        <v>9</v>
      </c>
      <c r="AM2980" t="str">
        <f t="shared" si="797"/>
        <v>2025 9</v>
      </c>
      <c r="AN2980" t="str">
        <f t="shared" si="798"/>
        <v xml:space="preserve">GOBBA </v>
      </c>
    </row>
    <row r="2981" spans="1:40" x14ac:dyDescent="0.35">
      <c r="A2981">
        <v>83281</v>
      </c>
      <c r="B2981" t="s">
        <v>274</v>
      </c>
      <c r="C2981" s="31">
        <v>45867</v>
      </c>
      <c r="D2981" t="s">
        <v>373</v>
      </c>
      <c r="E2981" t="s">
        <v>374</v>
      </c>
      <c r="F2981" t="s">
        <v>382</v>
      </c>
      <c r="G2981" t="s">
        <v>383</v>
      </c>
      <c r="H2981" t="s">
        <v>955</v>
      </c>
      <c r="I2981" t="s">
        <v>956</v>
      </c>
      <c r="J2981">
        <v>600</v>
      </c>
      <c r="K2981">
        <v>8147.62</v>
      </c>
      <c r="L2981">
        <v>2386.88294</v>
      </c>
      <c r="M2981">
        <v>1640.94</v>
      </c>
      <c r="N2981">
        <v>13.579369999999999</v>
      </c>
      <c r="O2981" s="32">
        <f t="shared" si="782"/>
        <v>6506.68</v>
      </c>
      <c r="P2981" s="32">
        <f t="shared" si="783"/>
        <v>4119.7970600000008</v>
      </c>
      <c r="Q2981">
        <v>745376</v>
      </c>
      <c r="R2981" t="s">
        <v>312</v>
      </c>
      <c r="S2981" t="s">
        <v>457</v>
      </c>
      <c r="T2981" t="str">
        <f t="shared" si="784"/>
        <v>VEN</v>
      </c>
      <c r="U2981" t="s">
        <v>437</v>
      </c>
      <c r="V2981" s="33">
        <f t="shared" si="785"/>
        <v>8147.62</v>
      </c>
      <c r="W2981">
        <f t="shared" si="786"/>
        <v>600</v>
      </c>
      <c r="X2981" s="33">
        <f t="shared" si="787"/>
        <v>6506.68</v>
      </c>
      <c r="Y2981" s="33">
        <f t="shared" si="788"/>
        <v>1640.94</v>
      </c>
      <c r="Z2981" s="45">
        <f t="shared" si="789"/>
        <v>0.49091600491922804</v>
      </c>
      <c r="AA2981" s="33">
        <f t="shared" si="790"/>
        <v>3999.7970600000008</v>
      </c>
      <c r="AB2981" s="45">
        <f t="shared" si="791"/>
        <v>0.61472164913596494</v>
      </c>
      <c r="AC2981" s="33">
        <f>IFERROR($X2981/VLOOKUP(CONCATENATE("USD",C2981),[1]GEINDICE!AR$1:AS$65536,2,0),"")</f>
        <v>1166.824474571408</v>
      </c>
      <c r="AD2981" s="33">
        <f>IFERROR($AA2981/VLOOKUP(CONCATENATE("USD",C2981),[1]GEINDICE!AR$1:AS$65536,2,0),"")</f>
        <v>717.27226526074173</v>
      </c>
      <c r="AE2981" s="33">
        <f>IFERROR($X2981/VLOOKUP(CONCATENATE("EUR",C2981),[1]GEINDICE!AR$1:AS$65536,2,0),"")</f>
        <v>1011.5477893165847</v>
      </c>
      <c r="AF2981" s="33">
        <f>IFERROR($AA2981/VLOOKUP(CONCATENATE("EUR",C2981),[1]GEINDICE!AR$1:AS$65536,2,0),"")</f>
        <v>621.82032522853069</v>
      </c>
      <c r="AG2981" s="48" t="str">
        <f>VLOOKUP(E2981,[1]Apresentação!AW$1:AX$65536,2,0)</f>
        <v xml:space="preserve">                    2 - LEATHER AUXILIARIES</v>
      </c>
      <c r="AH2981" s="48" t="str">
        <f t="shared" si="792"/>
        <v xml:space="preserve">         5201000006 - SINCAL NW BR</v>
      </c>
      <c r="AI2981" s="49" t="str">
        <f t="shared" si="793"/>
        <v xml:space="preserve">     ZF1123 - GOBBA LEATHER INDUSTRIA E COMERCIO LTDA</v>
      </c>
      <c r="AJ2981" t="str">
        <f t="shared" si="794"/>
        <v xml:space="preserve">     90 - SALES</v>
      </c>
      <c r="AK2981" t="str">
        <f t="shared" si="795"/>
        <v/>
      </c>
      <c r="AL2981">
        <f t="shared" si="796"/>
        <v>7</v>
      </c>
      <c r="AM2981" t="str">
        <f t="shared" si="797"/>
        <v>2025 7</v>
      </c>
      <c r="AN2981" t="str">
        <f t="shared" si="798"/>
        <v xml:space="preserve">GOBBA </v>
      </c>
    </row>
    <row r="2982" spans="1:40" x14ac:dyDescent="0.35">
      <c r="A2982">
        <v>83504</v>
      </c>
      <c r="B2982" t="s">
        <v>274</v>
      </c>
      <c r="C2982" s="31">
        <v>45883</v>
      </c>
      <c r="D2982" t="s">
        <v>373</v>
      </c>
      <c r="E2982" t="s">
        <v>374</v>
      </c>
      <c r="F2982" t="s">
        <v>382</v>
      </c>
      <c r="G2982" t="s">
        <v>383</v>
      </c>
      <c r="H2982" t="s">
        <v>955</v>
      </c>
      <c r="I2982" t="s">
        <v>956</v>
      </c>
      <c r="J2982">
        <v>600</v>
      </c>
      <c r="K2982">
        <v>7927.42</v>
      </c>
      <c r="L2982">
        <v>2384.6780100000001</v>
      </c>
      <c r="M2982">
        <v>1596.6</v>
      </c>
      <c r="N2982">
        <v>13.212359999999999</v>
      </c>
      <c r="O2982" s="32">
        <f t="shared" si="782"/>
        <v>6330.82</v>
      </c>
      <c r="P2982" s="32">
        <f t="shared" si="783"/>
        <v>3946.1419899999996</v>
      </c>
      <c r="Q2982">
        <v>754721</v>
      </c>
      <c r="R2982" t="s">
        <v>312</v>
      </c>
      <c r="S2982" t="s">
        <v>457</v>
      </c>
      <c r="T2982" t="str">
        <f t="shared" si="784"/>
        <v>VEN</v>
      </c>
      <c r="U2982" t="s">
        <v>348</v>
      </c>
      <c r="V2982" s="33">
        <f t="shared" si="785"/>
        <v>7927.42</v>
      </c>
      <c r="W2982">
        <f t="shared" si="786"/>
        <v>600</v>
      </c>
      <c r="X2982" s="33">
        <f t="shared" si="787"/>
        <v>6330.82</v>
      </c>
      <c r="Y2982" s="33">
        <f t="shared" si="788"/>
        <v>1596.6</v>
      </c>
      <c r="Z2982" s="45">
        <f t="shared" si="789"/>
        <v>0.48264655966253833</v>
      </c>
      <c r="AA2982" s="33">
        <f t="shared" si="790"/>
        <v>3826.1419899999996</v>
      </c>
      <c r="AB2982" s="45">
        <f t="shared" si="791"/>
        <v>0.60436752111100933</v>
      </c>
      <c r="AC2982" s="33">
        <f>IFERROR($X2982/VLOOKUP(CONCATENATE("USD",C2982),[1]GEINDICE!AR$1:AS$65536,2,0),"")</f>
        <v>1170.3151862464183</v>
      </c>
      <c r="AD2982" s="33">
        <f>IFERROR($AA2982/VLOOKUP(CONCATENATE("USD",C2982),[1]GEINDICE!AR$1:AS$65536,2,0),"")</f>
        <v>707.30048803031696</v>
      </c>
      <c r="AE2982" s="33">
        <f>IFERROR($X2982/VLOOKUP(CONCATENATE("EUR",C2982),[1]GEINDICE!AR$1:AS$65536,2,0),"")</f>
        <v>1005.083507969772</v>
      </c>
      <c r="AF2982" s="33">
        <f>IFERROR($AA2982/VLOOKUP(CONCATENATE("EUR",C2982),[1]GEINDICE!AR$1:AS$65536,2,0),"")</f>
        <v>607.43982822124849</v>
      </c>
      <c r="AG2982" s="48" t="str">
        <f>VLOOKUP(E2982,[1]Apresentação!AW$1:AX$65536,2,0)</f>
        <v xml:space="preserve">                    2 - LEATHER AUXILIARIES</v>
      </c>
      <c r="AH2982" s="48" t="str">
        <f t="shared" si="792"/>
        <v xml:space="preserve">         5201000006 - SINCAL NW BR</v>
      </c>
      <c r="AI2982" s="49" t="str">
        <f t="shared" si="793"/>
        <v xml:space="preserve">     ZF1123 - GOBBA LEATHER INDUSTRIA E COMERCIO LTDA</v>
      </c>
      <c r="AJ2982" t="str">
        <f t="shared" si="794"/>
        <v xml:space="preserve">     90 - SALES</v>
      </c>
      <c r="AK2982" t="str">
        <f t="shared" si="795"/>
        <v/>
      </c>
      <c r="AL2982">
        <f t="shared" si="796"/>
        <v>8</v>
      </c>
      <c r="AM2982" t="str">
        <f t="shared" si="797"/>
        <v>2025 8</v>
      </c>
      <c r="AN2982" t="str">
        <f t="shared" si="798"/>
        <v xml:space="preserve">GOBBA </v>
      </c>
    </row>
    <row r="2983" spans="1:40" x14ac:dyDescent="0.35">
      <c r="A2983">
        <v>84301</v>
      </c>
      <c r="B2983" t="s">
        <v>274</v>
      </c>
      <c r="C2983" s="31">
        <v>45951</v>
      </c>
      <c r="D2983" t="s">
        <v>373</v>
      </c>
      <c r="E2983" t="s">
        <v>374</v>
      </c>
      <c r="F2983" t="s">
        <v>382</v>
      </c>
      <c r="G2983" t="s">
        <v>383</v>
      </c>
      <c r="H2983" t="s">
        <v>955</v>
      </c>
      <c r="I2983" t="s">
        <v>956</v>
      </c>
      <c r="J2983">
        <v>600</v>
      </c>
      <c r="K2983">
        <v>7995.33</v>
      </c>
      <c r="L2983">
        <v>2592.7797999999998</v>
      </c>
      <c r="M2983">
        <v>1610.27</v>
      </c>
      <c r="N2983">
        <v>13.32555</v>
      </c>
      <c r="O2983" s="32">
        <f t="shared" si="782"/>
        <v>6385.0599999999995</v>
      </c>
      <c r="P2983" s="32">
        <f t="shared" si="783"/>
        <v>3792.2801999999997</v>
      </c>
      <c r="Q2983">
        <v>764771</v>
      </c>
      <c r="R2983" t="s">
        <v>312</v>
      </c>
      <c r="S2983" t="s">
        <v>457</v>
      </c>
      <c r="T2983" t="str">
        <f t="shared" si="784"/>
        <v>VEN</v>
      </c>
      <c r="U2983" t="s">
        <v>437</v>
      </c>
      <c r="V2983" s="33">
        <f t="shared" si="785"/>
        <v>7995.33</v>
      </c>
      <c r="W2983">
        <f t="shared" si="786"/>
        <v>600</v>
      </c>
      <c r="X2983" s="33">
        <f t="shared" si="787"/>
        <v>6385.0599999999995</v>
      </c>
      <c r="Y2983" s="33">
        <f t="shared" si="788"/>
        <v>1610.27</v>
      </c>
      <c r="Z2983" s="45">
        <f t="shared" si="789"/>
        <v>0.45930314320984872</v>
      </c>
      <c r="AA2983" s="33">
        <f t="shared" si="790"/>
        <v>3672.2801999999997</v>
      </c>
      <c r="AB2983" s="45">
        <f t="shared" si="791"/>
        <v>0.57513636520251965</v>
      </c>
      <c r="AC2983" s="33">
        <f>IFERROR($X2983/VLOOKUP(CONCATENATE("USD",C2983),[1]GEINDICE!AR$1:AS$65536,2,0),"")</f>
        <v>1185.7562026444807</v>
      </c>
      <c r="AD2983" s="33">
        <f>IFERROR($AA2983/VLOOKUP(CONCATENATE("USD",C2983),[1]GEINDICE!AR$1:AS$65536,2,0),"")</f>
        <v>681.97151240528888</v>
      </c>
      <c r="AE2983" s="33">
        <f>IFERROR($X2983/VLOOKUP(CONCATENATE("EUR",C2983),[1]GEINDICE!AR$1:AS$65536,2,0),"")</f>
        <v>1020.7929656274979</v>
      </c>
      <c r="AF2983" s="33">
        <f>IFERROR($AA2983/VLOOKUP(CONCATENATE("EUR",C2983),[1]GEINDICE!AR$1:AS$65536,2,0),"")</f>
        <v>587.09515587529972</v>
      </c>
      <c r="AG2983" s="48" t="str">
        <f>VLOOKUP(E2983,[1]Apresentação!AW$1:AX$65536,2,0)</f>
        <v xml:space="preserve">                    2 - LEATHER AUXILIARIES</v>
      </c>
      <c r="AH2983" s="48" t="str">
        <f t="shared" si="792"/>
        <v xml:space="preserve">         5201000006 - SINCAL NW BR</v>
      </c>
      <c r="AI2983" s="49" t="str">
        <f t="shared" si="793"/>
        <v xml:space="preserve">     ZF1123 - GOBBA LEATHER INDUSTRIA E COMERCIO LTDA</v>
      </c>
      <c r="AJ2983" t="str">
        <f t="shared" si="794"/>
        <v xml:space="preserve">     90 - SALES</v>
      </c>
      <c r="AK2983" t="str">
        <f t="shared" si="795"/>
        <v/>
      </c>
      <c r="AL2983">
        <f t="shared" si="796"/>
        <v>10</v>
      </c>
      <c r="AM2983" t="str">
        <f t="shared" si="797"/>
        <v>2025 10</v>
      </c>
      <c r="AN2983" t="str">
        <f t="shared" si="798"/>
        <v xml:space="preserve">GOBBA </v>
      </c>
    </row>
    <row r="2984" spans="1:40" x14ac:dyDescent="0.35">
      <c r="A2984">
        <v>83142</v>
      </c>
      <c r="B2984" t="s">
        <v>274</v>
      </c>
      <c r="C2984" s="31">
        <v>45855</v>
      </c>
      <c r="D2984" t="s">
        <v>373</v>
      </c>
      <c r="E2984" t="s">
        <v>374</v>
      </c>
      <c r="F2984" t="s">
        <v>451</v>
      </c>
      <c r="G2984" t="s">
        <v>452</v>
      </c>
      <c r="H2984" t="s">
        <v>955</v>
      </c>
      <c r="I2984" t="s">
        <v>956</v>
      </c>
      <c r="J2984">
        <v>120</v>
      </c>
      <c r="K2984">
        <v>1727.83</v>
      </c>
      <c r="L2984">
        <v>526.55609000000004</v>
      </c>
      <c r="M2984">
        <v>347.99</v>
      </c>
      <c r="N2984">
        <v>14.39856</v>
      </c>
      <c r="O2984" s="32">
        <f t="shared" si="782"/>
        <v>1379.84</v>
      </c>
      <c r="P2984" s="32">
        <f t="shared" si="783"/>
        <v>853.28390999999988</v>
      </c>
      <c r="Q2984">
        <v>744104</v>
      </c>
      <c r="R2984" t="s">
        <v>312</v>
      </c>
      <c r="S2984" t="s">
        <v>457</v>
      </c>
      <c r="T2984" t="str">
        <f t="shared" si="784"/>
        <v>VEN</v>
      </c>
      <c r="U2984" t="s">
        <v>313</v>
      </c>
      <c r="V2984" s="33">
        <f t="shared" si="785"/>
        <v>1727.83</v>
      </c>
      <c r="W2984">
        <f t="shared" si="786"/>
        <v>120</v>
      </c>
      <c r="X2984" s="33">
        <f t="shared" si="787"/>
        <v>1379.84</v>
      </c>
      <c r="Y2984" s="33">
        <f t="shared" si="788"/>
        <v>347.99</v>
      </c>
      <c r="Z2984" s="45">
        <f t="shared" si="789"/>
        <v>0.47995688811978027</v>
      </c>
      <c r="AA2984" s="33">
        <f t="shared" si="790"/>
        <v>829.28390999999988</v>
      </c>
      <c r="AB2984" s="45">
        <f t="shared" si="791"/>
        <v>0.60100005073051943</v>
      </c>
      <c r="AC2984" s="33">
        <f>IFERROR($X2984/VLOOKUP(CONCATENATE("USD",C2984),[1]GEINDICE!AR$1:AS$65536,2,0),"")</f>
        <v>247.56266035129264</v>
      </c>
      <c r="AD2984" s="33">
        <f>IFERROR($AA2984/VLOOKUP(CONCATENATE("USD",C2984),[1]GEINDICE!AR$1:AS$65536,2,0),"")</f>
        <v>148.78517143010922</v>
      </c>
      <c r="AE2984" s="33">
        <f>IFERROR($X2984/VLOOKUP(CONCATENATE("EUR",C2984),[1]GEINDICE!AR$1:AS$65536,2,0),"")</f>
        <v>213.45213786275599</v>
      </c>
      <c r="AF2984" s="33">
        <f>IFERROR($AA2984/VLOOKUP(CONCATENATE("EUR",C2984),[1]GEINDICE!AR$1:AS$65536,2,0),"")</f>
        <v>128.28474568405417</v>
      </c>
      <c r="AG2984" s="48" t="str">
        <f>VLOOKUP(E2984,[1]Apresentação!AW$1:AX$65536,2,0)</f>
        <v xml:space="preserve">                    2 - LEATHER AUXILIARIES</v>
      </c>
      <c r="AH2984" s="48" t="str">
        <f t="shared" si="792"/>
        <v xml:space="preserve">         5201000006 - SINCAL NW BR</v>
      </c>
      <c r="AI2984" s="49" t="str">
        <f t="shared" si="793"/>
        <v xml:space="preserve">     L00040 - CURTUME SULINO LTDA</v>
      </c>
      <c r="AJ2984" t="str">
        <f t="shared" si="794"/>
        <v xml:space="preserve">     90 - SALES</v>
      </c>
      <c r="AK2984" t="str">
        <f t="shared" si="795"/>
        <v/>
      </c>
      <c r="AL2984">
        <f t="shared" si="796"/>
        <v>7</v>
      </c>
      <c r="AM2984" t="str">
        <f t="shared" si="797"/>
        <v>2025 7</v>
      </c>
      <c r="AN2984" t="str">
        <f t="shared" si="798"/>
        <v xml:space="preserve">CURTUME </v>
      </c>
    </row>
    <row r="2985" spans="1:40" x14ac:dyDescent="0.35">
      <c r="A2985">
        <v>84041</v>
      </c>
      <c r="B2985" t="s">
        <v>274</v>
      </c>
      <c r="C2985" s="31">
        <v>45930</v>
      </c>
      <c r="D2985" t="s">
        <v>373</v>
      </c>
      <c r="E2985" t="s">
        <v>374</v>
      </c>
      <c r="F2985" t="s">
        <v>382</v>
      </c>
      <c r="G2985" t="s">
        <v>383</v>
      </c>
      <c r="H2985" t="s">
        <v>955</v>
      </c>
      <c r="I2985" t="s">
        <v>956</v>
      </c>
      <c r="J2985">
        <v>360</v>
      </c>
      <c r="K2985">
        <v>4713.8500000000004</v>
      </c>
      <c r="L2985">
        <v>1482.37734</v>
      </c>
      <c r="M2985">
        <v>949.37</v>
      </c>
      <c r="N2985">
        <v>13.09403</v>
      </c>
      <c r="O2985" s="32">
        <f t="shared" si="782"/>
        <v>3764.4800000000005</v>
      </c>
      <c r="P2985" s="32">
        <f t="shared" si="783"/>
        <v>2282.1026600000005</v>
      </c>
      <c r="Q2985">
        <v>762811</v>
      </c>
      <c r="R2985" t="s">
        <v>312</v>
      </c>
      <c r="S2985" t="s">
        <v>457</v>
      </c>
      <c r="T2985" t="str">
        <f t="shared" si="784"/>
        <v>VEN</v>
      </c>
      <c r="U2985" t="s">
        <v>437</v>
      </c>
      <c r="V2985" s="33">
        <f t="shared" si="785"/>
        <v>4713.8500000000004</v>
      </c>
      <c r="W2985">
        <f t="shared" si="786"/>
        <v>360</v>
      </c>
      <c r="X2985" s="33">
        <f t="shared" si="787"/>
        <v>3764.4800000000005</v>
      </c>
      <c r="Y2985" s="33">
        <f t="shared" si="788"/>
        <v>949.37</v>
      </c>
      <c r="Z2985" s="45">
        <f t="shared" si="789"/>
        <v>0.46885298853378882</v>
      </c>
      <c r="AA2985" s="33">
        <f t="shared" si="790"/>
        <v>2210.1026600000005</v>
      </c>
      <c r="AB2985" s="45">
        <f t="shared" si="791"/>
        <v>0.58709374468718123</v>
      </c>
      <c r="AC2985" s="33">
        <f>IFERROR($X2985/VLOOKUP(CONCATENATE("USD",C2985),[1]GEINDICE!AR$1:AS$65536,2,0),"")</f>
        <v>707.7952844733577</v>
      </c>
      <c r="AD2985" s="33">
        <f>IFERROR($AA2985/VLOOKUP(CONCATENATE("USD",C2985),[1]GEINDICE!AR$1:AS$65536,2,0),"")</f>
        <v>415.54218403339235</v>
      </c>
      <c r="AE2985" s="33">
        <f>IFERROR($X2985/VLOOKUP(CONCATENATE("EUR",C2985),[1]GEINDICE!AR$1:AS$65536,2,0),"")</f>
        <v>603.14672990034285</v>
      </c>
      <c r="AF2985" s="33">
        <f>IFERROR($AA2985/VLOOKUP(CONCATENATE("EUR",C2985),[1]GEINDICE!AR$1:AS$65536,2,0),"")</f>
        <v>354.10367225302019</v>
      </c>
      <c r="AG2985" s="48" t="str">
        <f>VLOOKUP(E2985,[1]Apresentação!AW$1:AX$65536,2,0)</f>
        <v xml:space="preserve">                    2 - LEATHER AUXILIARIES</v>
      </c>
      <c r="AH2985" s="48" t="str">
        <f t="shared" si="792"/>
        <v xml:space="preserve">         5201000006 - SINCAL NW BR</v>
      </c>
      <c r="AI2985" s="49" t="str">
        <f t="shared" si="793"/>
        <v xml:space="preserve">     ZF1123 - GOBBA LEATHER INDUSTRIA E COMERCIO LTDA</v>
      </c>
      <c r="AJ2985" t="str">
        <f t="shared" si="794"/>
        <v xml:space="preserve">     90 - SALES</v>
      </c>
      <c r="AK2985" t="str">
        <f t="shared" si="795"/>
        <v/>
      </c>
      <c r="AL2985">
        <f t="shared" si="796"/>
        <v>9</v>
      </c>
      <c r="AM2985" t="str">
        <f t="shared" si="797"/>
        <v>2025 9</v>
      </c>
      <c r="AN2985" t="str">
        <f t="shared" si="798"/>
        <v xml:space="preserve">GOBBA </v>
      </c>
    </row>
    <row r="2986" spans="1:40" x14ac:dyDescent="0.35">
      <c r="A2986">
        <v>84478</v>
      </c>
      <c r="B2986" t="s">
        <v>274</v>
      </c>
      <c r="C2986" s="31">
        <v>45964</v>
      </c>
      <c r="D2986" t="s">
        <v>373</v>
      </c>
      <c r="E2986" t="s">
        <v>374</v>
      </c>
      <c r="F2986" t="s">
        <v>451</v>
      </c>
      <c r="G2986" t="s">
        <v>452</v>
      </c>
      <c r="H2986" t="s">
        <v>955</v>
      </c>
      <c r="I2986" t="s">
        <v>956</v>
      </c>
      <c r="J2986">
        <v>120</v>
      </c>
      <c r="K2986">
        <v>1669.56</v>
      </c>
      <c r="L2986">
        <v>518.53251</v>
      </c>
      <c r="M2986">
        <v>336.25</v>
      </c>
      <c r="N2986">
        <v>13.913029999999999</v>
      </c>
      <c r="O2986" s="32">
        <f t="shared" si="782"/>
        <v>1333.31</v>
      </c>
      <c r="P2986" s="32">
        <f t="shared" si="783"/>
        <v>814.77748999999994</v>
      </c>
      <c r="Q2986">
        <v>765952</v>
      </c>
      <c r="R2986" t="s">
        <v>312</v>
      </c>
      <c r="S2986" t="s">
        <v>457</v>
      </c>
      <c r="T2986" t="str">
        <f t="shared" si="784"/>
        <v>VEN</v>
      </c>
      <c r="U2986" t="s">
        <v>313</v>
      </c>
      <c r="V2986" s="33">
        <f t="shared" si="785"/>
        <v>1669.56</v>
      </c>
      <c r="W2986">
        <f t="shared" si="786"/>
        <v>120</v>
      </c>
      <c r="X2986" s="33">
        <f t="shared" si="787"/>
        <v>1333.31</v>
      </c>
      <c r="Y2986" s="33">
        <f t="shared" si="788"/>
        <v>336.25</v>
      </c>
      <c r="Z2986" s="45">
        <f t="shared" si="789"/>
        <v>0.47364424758619034</v>
      </c>
      <c r="AA2986" s="33">
        <f t="shared" si="790"/>
        <v>790.77748999999994</v>
      </c>
      <c r="AB2986" s="45">
        <f t="shared" si="791"/>
        <v>0.59309349663619115</v>
      </c>
      <c r="AC2986" s="33" t="str">
        <f>IFERROR($X2986/VLOOKUP(CONCATENATE("USD",C2986),[1]GEINDICE!AR$1:AS$65536,2,0),"")</f>
        <v/>
      </c>
      <c r="AD2986" s="33" t="str">
        <f>IFERROR($AA2986/VLOOKUP(CONCATENATE("USD",C2986),[1]GEINDICE!AR$1:AS$65536,2,0),"")</f>
        <v/>
      </c>
      <c r="AE2986" s="33" t="str">
        <f>IFERROR($X2986/VLOOKUP(CONCATENATE("EUR",C2986),[1]GEINDICE!AR$1:AS$65536,2,0),"")</f>
        <v/>
      </c>
      <c r="AF2986" s="33" t="str">
        <f>IFERROR($AA2986/VLOOKUP(CONCATENATE("EUR",C2986),[1]GEINDICE!AR$1:AS$65536,2,0),"")</f>
        <v/>
      </c>
      <c r="AG2986" s="48" t="str">
        <f>VLOOKUP(E2986,[1]Apresentação!AW$1:AX$65536,2,0)</f>
        <v xml:space="preserve">                    2 - LEATHER AUXILIARIES</v>
      </c>
      <c r="AH2986" s="48" t="str">
        <f t="shared" si="792"/>
        <v xml:space="preserve">         5201000006 - SINCAL NW BR</v>
      </c>
      <c r="AI2986" s="49" t="str">
        <f t="shared" si="793"/>
        <v xml:space="preserve">     L00040 - CURTUME SULINO LTDA</v>
      </c>
      <c r="AJ2986" t="str">
        <f t="shared" si="794"/>
        <v xml:space="preserve">     90 - SALES</v>
      </c>
      <c r="AK2986" t="str">
        <f t="shared" si="795"/>
        <v/>
      </c>
      <c r="AL2986">
        <f t="shared" si="796"/>
        <v>11</v>
      </c>
      <c r="AM2986" t="str">
        <f t="shared" si="797"/>
        <v>2025 11</v>
      </c>
      <c r="AN2986" t="str">
        <f t="shared" si="798"/>
        <v xml:space="preserve">CURTUME </v>
      </c>
    </row>
    <row r="2987" spans="1:40" x14ac:dyDescent="0.35">
      <c r="A2987">
        <v>83899</v>
      </c>
      <c r="B2987" t="s">
        <v>274</v>
      </c>
      <c r="C2987" s="31">
        <v>45918</v>
      </c>
      <c r="D2987" t="s">
        <v>373</v>
      </c>
      <c r="E2987" t="s">
        <v>374</v>
      </c>
      <c r="F2987" t="s">
        <v>382</v>
      </c>
      <c r="G2987" t="s">
        <v>383</v>
      </c>
      <c r="H2987" t="s">
        <v>955</v>
      </c>
      <c r="I2987" t="s">
        <v>956</v>
      </c>
      <c r="J2987">
        <v>240</v>
      </c>
      <c r="K2987">
        <v>3122.04</v>
      </c>
      <c r="L2987">
        <v>988.25156000000004</v>
      </c>
      <c r="M2987">
        <v>628.78</v>
      </c>
      <c r="N2987">
        <v>13.008519999999999</v>
      </c>
      <c r="O2987" s="32">
        <f t="shared" si="782"/>
        <v>2493.2600000000002</v>
      </c>
      <c r="P2987" s="32">
        <f t="shared" si="783"/>
        <v>1505.0084400000001</v>
      </c>
      <c r="Q2987">
        <v>761729</v>
      </c>
      <c r="R2987" t="s">
        <v>312</v>
      </c>
      <c r="S2987" t="s">
        <v>457</v>
      </c>
      <c r="T2987" t="str">
        <f t="shared" si="784"/>
        <v>VEN</v>
      </c>
      <c r="U2987" t="s">
        <v>437</v>
      </c>
      <c r="V2987" s="33">
        <f t="shared" si="785"/>
        <v>3122.04</v>
      </c>
      <c r="W2987">
        <f t="shared" si="786"/>
        <v>240</v>
      </c>
      <c r="X2987" s="33">
        <f t="shared" si="787"/>
        <v>2493.2600000000002</v>
      </c>
      <c r="Y2987" s="33">
        <f t="shared" si="788"/>
        <v>628.78</v>
      </c>
      <c r="Z2987" s="45">
        <f t="shared" si="789"/>
        <v>0.46668474459007575</v>
      </c>
      <c r="AA2987" s="33">
        <f t="shared" si="790"/>
        <v>1457.0084400000001</v>
      </c>
      <c r="AB2987" s="45">
        <f t="shared" si="791"/>
        <v>0.58437886141036233</v>
      </c>
      <c r="AC2987" s="33">
        <f>IFERROR($X2987/VLOOKUP(CONCATENATE("USD",C2987),[1]GEINDICE!AR$1:AS$65536,2,0),"")</f>
        <v>470.33767213733262</v>
      </c>
      <c r="AD2987" s="33">
        <f>IFERROR($AA2987/VLOOKUP(CONCATENATE("USD",C2987),[1]GEINDICE!AR$1:AS$65536,2,0),"")</f>
        <v>274.85539332201472</v>
      </c>
      <c r="AE2987" s="33">
        <f>IFERROR($X2987/VLOOKUP(CONCATENATE("EUR",C2987),[1]GEINDICE!AR$1:AS$65536,2,0),"")</f>
        <v>399.26656631329473</v>
      </c>
      <c r="AF2987" s="33">
        <f>IFERROR($AA2987/VLOOKUP(CONCATENATE("EUR",C2987),[1]GEINDICE!AR$1:AS$65536,2,0),"")</f>
        <v>233.32294142138809</v>
      </c>
      <c r="AG2987" s="48" t="str">
        <f>VLOOKUP(E2987,[1]Apresentação!AW$1:AX$65536,2,0)</f>
        <v xml:space="preserve">                    2 - LEATHER AUXILIARIES</v>
      </c>
      <c r="AH2987" s="48" t="str">
        <f t="shared" si="792"/>
        <v xml:space="preserve">         5201000006 - SINCAL NW BR</v>
      </c>
      <c r="AI2987" s="49" t="str">
        <f t="shared" si="793"/>
        <v xml:space="preserve">     ZF1123 - GOBBA LEATHER INDUSTRIA E COMERCIO LTDA</v>
      </c>
      <c r="AJ2987" t="str">
        <f t="shared" si="794"/>
        <v xml:space="preserve">     90 - SALES</v>
      </c>
      <c r="AK2987" t="str">
        <f t="shared" si="795"/>
        <v/>
      </c>
      <c r="AL2987">
        <f t="shared" si="796"/>
        <v>9</v>
      </c>
      <c r="AM2987" t="str">
        <f t="shared" si="797"/>
        <v>2025 9</v>
      </c>
      <c r="AN2987" t="str">
        <f t="shared" si="798"/>
        <v xml:space="preserve">GOBBA </v>
      </c>
    </row>
    <row r="2988" spans="1:40" x14ac:dyDescent="0.35">
      <c r="A2988">
        <v>84137</v>
      </c>
      <c r="B2988" t="s">
        <v>274</v>
      </c>
      <c r="C2988" s="31">
        <v>45937</v>
      </c>
      <c r="D2988" t="s">
        <v>373</v>
      </c>
      <c r="E2988" t="s">
        <v>374</v>
      </c>
      <c r="F2988" t="s">
        <v>382</v>
      </c>
      <c r="G2988" t="s">
        <v>383</v>
      </c>
      <c r="H2988" t="s">
        <v>955</v>
      </c>
      <c r="I2988" t="s">
        <v>956</v>
      </c>
      <c r="J2988">
        <v>360</v>
      </c>
      <c r="K2988">
        <v>4718.5200000000004</v>
      </c>
      <c r="L2988">
        <v>1550.2325599999999</v>
      </c>
      <c r="M2988">
        <v>950.31</v>
      </c>
      <c r="N2988">
        <v>13.107009999999999</v>
      </c>
      <c r="O2988" s="32">
        <f t="shared" si="782"/>
        <v>3768.2100000000005</v>
      </c>
      <c r="P2988" s="32">
        <f t="shared" si="783"/>
        <v>2217.9774400000006</v>
      </c>
      <c r="Q2988">
        <v>763483</v>
      </c>
      <c r="R2988" t="s">
        <v>312</v>
      </c>
      <c r="S2988" t="s">
        <v>457</v>
      </c>
      <c r="T2988" t="str">
        <f t="shared" si="784"/>
        <v>VEN</v>
      </c>
      <c r="U2988" t="s">
        <v>437</v>
      </c>
      <c r="V2988" s="33">
        <f t="shared" si="785"/>
        <v>4718.5200000000004</v>
      </c>
      <c r="W2988">
        <f t="shared" si="786"/>
        <v>360</v>
      </c>
      <c r="X2988" s="33">
        <f t="shared" si="787"/>
        <v>3768.2100000000005</v>
      </c>
      <c r="Y2988" s="33">
        <f t="shared" si="788"/>
        <v>950.31</v>
      </c>
      <c r="Z2988" s="45">
        <f t="shared" si="789"/>
        <v>0.45479884370522966</v>
      </c>
      <c r="AA2988" s="33">
        <f t="shared" si="790"/>
        <v>2145.9774400000006</v>
      </c>
      <c r="AB2988" s="45">
        <f t="shared" si="791"/>
        <v>0.56949518206257088</v>
      </c>
      <c r="AC2988" s="33">
        <f>IFERROR($X2988/VLOOKUP(CONCATENATE("USD",C2988),[1]GEINDICE!AR$1:AS$65536,2,0),"")</f>
        <v>706.14658096433857</v>
      </c>
      <c r="AD2988" s="33">
        <f>IFERROR($AA2988/VLOOKUP(CONCATENATE("USD",C2988),[1]GEINDICE!AR$1:AS$65536,2,0),"")</f>
        <v>402.14707568914798</v>
      </c>
      <c r="AE2988" s="33">
        <f>IFERROR($X2988/VLOOKUP(CONCATENATE("EUR",C2988),[1]GEINDICE!AR$1:AS$65536,2,0),"")</f>
        <v>604.83940867722833</v>
      </c>
      <c r="AF2988" s="33">
        <f>IFERROR($AA2988/VLOOKUP(CONCATENATE("EUR",C2988),[1]GEINDICE!AR$1:AS$65536,2,0),"")</f>
        <v>344.45312916325588</v>
      </c>
      <c r="AG2988" s="48" t="str">
        <f>VLOOKUP(E2988,[1]Apresentação!AW$1:AX$65536,2,0)</f>
        <v xml:space="preserve">                    2 - LEATHER AUXILIARIES</v>
      </c>
      <c r="AH2988" s="48" t="str">
        <f t="shared" si="792"/>
        <v xml:space="preserve">         5201000006 - SINCAL NW BR</v>
      </c>
      <c r="AI2988" s="49" t="str">
        <f t="shared" si="793"/>
        <v xml:space="preserve">     ZF1123 - GOBBA LEATHER INDUSTRIA E COMERCIO LTDA</v>
      </c>
      <c r="AJ2988" t="str">
        <f t="shared" si="794"/>
        <v xml:space="preserve">     90 - SALES</v>
      </c>
      <c r="AK2988" t="str">
        <f t="shared" si="795"/>
        <v/>
      </c>
      <c r="AL2988">
        <f t="shared" si="796"/>
        <v>10</v>
      </c>
      <c r="AM2988" t="str">
        <f t="shared" si="797"/>
        <v>2025 10</v>
      </c>
      <c r="AN2988" t="str">
        <f t="shared" si="798"/>
        <v xml:space="preserve">GOBBA </v>
      </c>
    </row>
    <row r="2989" spans="1:40" x14ac:dyDescent="0.35">
      <c r="A2989">
        <v>84680</v>
      </c>
      <c r="B2989" t="s">
        <v>274</v>
      </c>
      <c r="C2989" s="31">
        <v>45979</v>
      </c>
      <c r="D2989" t="s">
        <v>373</v>
      </c>
      <c r="E2989" t="s">
        <v>374</v>
      </c>
      <c r="F2989" t="s">
        <v>382</v>
      </c>
      <c r="G2989" t="s">
        <v>383</v>
      </c>
      <c r="H2989" t="s">
        <v>955</v>
      </c>
      <c r="I2989" t="s">
        <v>956</v>
      </c>
      <c r="J2989">
        <v>360</v>
      </c>
      <c r="K2989">
        <v>4670.37</v>
      </c>
      <c r="L2989">
        <v>1555.59752</v>
      </c>
      <c r="M2989">
        <v>940.61</v>
      </c>
      <c r="N2989">
        <v>12.973239999999999</v>
      </c>
      <c r="O2989" s="32">
        <f t="shared" si="782"/>
        <v>3729.7599999999998</v>
      </c>
      <c r="P2989" s="32">
        <f t="shared" si="783"/>
        <v>2174.16248</v>
      </c>
      <c r="Q2989">
        <v>767544</v>
      </c>
      <c r="R2989" t="s">
        <v>312</v>
      </c>
      <c r="S2989" t="s">
        <v>457</v>
      </c>
      <c r="T2989" t="str">
        <f t="shared" si="784"/>
        <v>VEN</v>
      </c>
      <c r="U2989" t="s">
        <v>437</v>
      </c>
      <c r="V2989" s="33">
        <f t="shared" si="785"/>
        <v>4670.37</v>
      </c>
      <c r="W2989">
        <f t="shared" si="786"/>
        <v>360</v>
      </c>
      <c r="X2989" s="33">
        <f t="shared" si="787"/>
        <v>3729.7599999999998</v>
      </c>
      <c r="Y2989" s="33">
        <f t="shared" si="788"/>
        <v>940.61</v>
      </c>
      <c r="Z2989" s="45">
        <f t="shared" si="789"/>
        <v>0.45010619715354461</v>
      </c>
      <c r="AA2989" s="33">
        <f t="shared" si="790"/>
        <v>2102.16248</v>
      </c>
      <c r="AB2989" s="45">
        <f t="shared" si="791"/>
        <v>0.56361869932649822</v>
      </c>
      <c r="AC2989" s="33" t="str">
        <f>IFERROR($X2989/VLOOKUP(CONCATENATE("USD",C2989),[1]GEINDICE!AR$1:AS$65536,2,0),"")</f>
        <v/>
      </c>
      <c r="AD2989" s="33" t="str">
        <f>IFERROR($AA2989/VLOOKUP(CONCATENATE("USD",C2989),[1]GEINDICE!AR$1:AS$65536,2,0),"")</f>
        <v/>
      </c>
      <c r="AE2989" s="33" t="str">
        <f>IFERROR($X2989/VLOOKUP(CONCATENATE("EUR",C2989),[1]GEINDICE!AR$1:AS$65536,2,0),"")</f>
        <v/>
      </c>
      <c r="AF2989" s="33" t="str">
        <f>IFERROR($AA2989/VLOOKUP(CONCATENATE("EUR",C2989),[1]GEINDICE!AR$1:AS$65536,2,0),"")</f>
        <v/>
      </c>
      <c r="AG2989" s="48" t="str">
        <f>VLOOKUP(E2989,[1]Apresentação!AW$1:AX$65536,2,0)</f>
        <v xml:space="preserve">                    2 - LEATHER AUXILIARIES</v>
      </c>
      <c r="AH2989" s="48" t="str">
        <f t="shared" si="792"/>
        <v xml:space="preserve">         5201000006 - SINCAL NW BR</v>
      </c>
      <c r="AI2989" s="49" t="str">
        <f t="shared" si="793"/>
        <v xml:space="preserve">     ZF1123 - GOBBA LEATHER INDUSTRIA E COMERCIO LTDA</v>
      </c>
      <c r="AJ2989" t="str">
        <f t="shared" si="794"/>
        <v xml:space="preserve">     90 - SALES</v>
      </c>
      <c r="AK2989" t="str">
        <f t="shared" si="795"/>
        <v/>
      </c>
      <c r="AL2989">
        <f t="shared" si="796"/>
        <v>11</v>
      </c>
      <c r="AM2989" t="str">
        <f t="shared" si="797"/>
        <v>2025 11</v>
      </c>
      <c r="AN2989" t="str">
        <f t="shared" si="798"/>
        <v xml:space="preserve">GOBBA </v>
      </c>
    </row>
    <row r="2990" spans="1:40" x14ac:dyDescent="0.35">
      <c r="A2990">
        <v>81998</v>
      </c>
      <c r="B2990" t="s">
        <v>274</v>
      </c>
      <c r="C2990" s="31">
        <v>45757</v>
      </c>
      <c r="D2990" t="s">
        <v>373</v>
      </c>
      <c r="E2990" t="s">
        <v>374</v>
      </c>
      <c r="F2990" t="s">
        <v>382</v>
      </c>
      <c r="G2990" t="s">
        <v>383</v>
      </c>
      <c r="H2990" t="s">
        <v>955</v>
      </c>
      <c r="I2990" t="s">
        <v>956</v>
      </c>
      <c r="J2990">
        <v>240</v>
      </c>
      <c r="K2990">
        <v>3490.84</v>
      </c>
      <c r="L2990">
        <v>1073.30267</v>
      </c>
      <c r="M2990">
        <v>418.9</v>
      </c>
      <c r="N2990">
        <v>14.545159999999999</v>
      </c>
      <c r="O2990" s="32">
        <f t="shared" si="782"/>
        <v>3071.94</v>
      </c>
      <c r="P2990" s="32">
        <f t="shared" si="783"/>
        <v>1998.63733</v>
      </c>
      <c r="Q2990">
        <v>728057</v>
      </c>
      <c r="R2990" t="s">
        <v>312</v>
      </c>
      <c r="S2990" t="s">
        <v>466</v>
      </c>
      <c r="T2990" t="str">
        <f t="shared" si="784"/>
        <v>VEN</v>
      </c>
      <c r="U2990" t="s">
        <v>388</v>
      </c>
      <c r="V2990" s="33">
        <f t="shared" si="785"/>
        <v>3490.84</v>
      </c>
      <c r="W2990">
        <f t="shared" si="786"/>
        <v>240</v>
      </c>
      <c r="X2990" s="33">
        <f t="shared" si="787"/>
        <v>3071.94</v>
      </c>
      <c r="Y2990" s="33">
        <f t="shared" si="788"/>
        <v>418.9</v>
      </c>
      <c r="Z2990" s="45">
        <f t="shared" si="789"/>
        <v>0.55878737782310273</v>
      </c>
      <c r="AA2990" s="33">
        <f t="shared" si="790"/>
        <v>1950.63733</v>
      </c>
      <c r="AB2990" s="45">
        <f t="shared" si="791"/>
        <v>0.63498549125308434</v>
      </c>
      <c r="AC2990" s="33">
        <f>IFERROR($X2990/VLOOKUP(CONCATENATE("USD",C2990),[1]GEINDICE!AR$1:AS$65536,2,0),"")</f>
        <v>519.65490992133971</v>
      </c>
      <c r="AD2990" s="33">
        <f>IFERROR($AA2990/VLOOKUP(CONCATENATE("USD",C2990),[1]GEINDICE!AR$1:AS$65536,2,0),"")</f>
        <v>329.97332825847923</v>
      </c>
      <c r="AE2990" s="33">
        <f>IFERROR($X2990/VLOOKUP(CONCATENATE("EUR",C2990),[1]GEINDICE!AR$1:AS$65536,2,0),"")</f>
        <v>464.43214804063854</v>
      </c>
      <c r="AF2990" s="33">
        <f>IFERROR($AA2990/VLOOKUP(CONCATENATE("EUR",C2990),[1]GEINDICE!AR$1:AS$65536,2,0),"")</f>
        <v>294.90767567731007</v>
      </c>
      <c r="AG2990" s="48" t="str">
        <f>VLOOKUP(E2990,[1]Apresentação!AW$1:AX$65536,2,0)</f>
        <v xml:space="preserve">                    2 - LEATHER AUXILIARIES</v>
      </c>
      <c r="AH2990" s="48" t="str">
        <f t="shared" si="792"/>
        <v xml:space="preserve">         5201000006 - SINCAL NW BR</v>
      </c>
      <c r="AI2990" s="49" t="str">
        <f t="shared" si="793"/>
        <v xml:space="preserve">     ZF1123 - GOBBA LEATHER INDUSTRIA E COMERCIO LTDA</v>
      </c>
      <c r="AJ2990" t="str">
        <f t="shared" si="794"/>
        <v xml:space="preserve">     90 - SALES</v>
      </c>
      <c r="AK2990" t="str">
        <f t="shared" si="795"/>
        <v/>
      </c>
      <c r="AL2990">
        <f t="shared" si="796"/>
        <v>4</v>
      </c>
      <c r="AM2990" t="str">
        <f t="shared" si="797"/>
        <v>2025 4</v>
      </c>
      <c r="AN2990" t="str">
        <f t="shared" si="798"/>
        <v xml:space="preserve">GOBBA </v>
      </c>
    </row>
    <row r="2991" spans="1:40" x14ac:dyDescent="0.35">
      <c r="A2991">
        <v>81501</v>
      </c>
      <c r="B2991" t="s">
        <v>274</v>
      </c>
      <c r="C2991" s="31">
        <v>45721</v>
      </c>
      <c r="D2991" t="s">
        <v>373</v>
      </c>
      <c r="E2991" t="s">
        <v>374</v>
      </c>
      <c r="F2991" t="s">
        <v>683</v>
      </c>
      <c r="G2991" t="s">
        <v>684</v>
      </c>
      <c r="H2991" t="s">
        <v>955</v>
      </c>
      <c r="I2991" t="s">
        <v>956</v>
      </c>
      <c r="J2991">
        <v>240</v>
      </c>
      <c r="K2991">
        <v>3607.54</v>
      </c>
      <c r="L2991">
        <v>1064.3622399999999</v>
      </c>
      <c r="M2991">
        <v>726.55</v>
      </c>
      <c r="N2991">
        <v>15.031419999999999</v>
      </c>
      <c r="O2991" s="32">
        <f t="shared" si="782"/>
        <v>2880.99</v>
      </c>
      <c r="P2991" s="32">
        <f t="shared" si="783"/>
        <v>1816.6277599999999</v>
      </c>
      <c r="Q2991">
        <v>714345</v>
      </c>
      <c r="R2991" t="s">
        <v>298</v>
      </c>
      <c r="S2991" t="s">
        <v>298</v>
      </c>
      <c r="T2991" t="str">
        <f t="shared" si="784"/>
        <v>VEN</v>
      </c>
      <c r="U2991" t="s">
        <v>300</v>
      </c>
      <c r="V2991" s="33">
        <f t="shared" si="785"/>
        <v>3607.54</v>
      </c>
      <c r="W2991">
        <f t="shared" si="786"/>
        <v>240</v>
      </c>
      <c r="X2991" s="33">
        <f t="shared" si="787"/>
        <v>2880.99</v>
      </c>
      <c r="Y2991" s="33">
        <f t="shared" si="788"/>
        <v>726.55</v>
      </c>
      <c r="Z2991" s="45">
        <f t="shared" si="789"/>
        <v>0.49025866934254364</v>
      </c>
      <c r="AA2991" s="33">
        <f t="shared" si="790"/>
        <v>1768.6277599999999</v>
      </c>
      <c r="AB2991" s="45">
        <f t="shared" si="791"/>
        <v>0.61389583441802986</v>
      </c>
      <c r="AC2991" s="33">
        <f>IFERROR($X2991/VLOOKUP(CONCATENATE("USD",C2991),[1]GEINDICE!AR$1:AS$65536,2,0),"")</f>
        <v>497.460026936492</v>
      </c>
      <c r="AD2991" s="33">
        <f>IFERROR($AA2991/VLOOKUP(CONCATENATE("USD",C2991),[1]GEINDICE!AR$1:AS$65536,2,0),"")</f>
        <v>305.38863832579335</v>
      </c>
      <c r="AE2991" s="33">
        <f>IFERROR($X2991/VLOOKUP(CONCATENATE("EUR",C2991),[1]GEINDICE!AR$1:AS$65536,2,0),"")</f>
        <v>461.7193134285302</v>
      </c>
      <c r="AF2991" s="33">
        <f>IFERROR($AA2991/VLOOKUP(CONCATENATE("EUR",C2991),[1]GEINDICE!AR$1:AS$65536,2,0),"")</f>
        <v>283.44756318412743</v>
      </c>
      <c r="AG2991" s="48" t="str">
        <f>VLOOKUP(E2991,[1]Apresentação!AW$1:AX$65536,2,0)</f>
        <v xml:space="preserve">                    2 - LEATHER AUXILIARIES</v>
      </c>
      <c r="AH2991" s="48" t="str">
        <f t="shared" si="792"/>
        <v xml:space="preserve">         5201000006 - SINCAL NW BR</v>
      </c>
      <c r="AI2991" s="49" t="str">
        <f t="shared" si="793"/>
        <v xml:space="preserve">     L00148 - CURTIDORA ITAUNA EIRELI</v>
      </c>
      <c r="AJ2991" t="str">
        <f t="shared" si="794"/>
        <v xml:space="preserve">     90 - SALES</v>
      </c>
      <c r="AK2991" t="str">
        <f t="shared" si="795"/>
        <v/>
      </c>
      <c r="AL2991">
        <f t="shared" si="796"/>
        <v>3</v>
      </c>
      <c r="AM2991" t="str">
        <f t="shared" si="797"/>
        <v>2025 3</v>
      </c>
      <c r="AN2991" t="str">
        <f t="shared" si="798"/>
        <v xml:space="preserve">CURTIDORA </v>
      </c>
    </row>
    <row r="2992" spans="1:40" x14ac:dyDescent="0.35">
      <c r="A2992">
        <v>82324</v>
      </c>
      <c r="B2992" t="s">
        <v>274</v>
      </c>
      <c r="C2992" s="31">
        <v>45785</v>
      </c>
      <c r="D2992" t="s">
        <v>373</v>
      </c>
      <c r="E2992" t="s">
        <v>374</v>
      </c>
      <c r="F2992" t="s">
        <v>390</v>
      </c>
      <c r="G2992" t="s">
        <v>391</v>
      </c>
      <c r="H2992" t="s">
        <v>955</v>
      </c>
      <c r="I2992" t="s">
        <v>956</v>
      </c>
      <c r="J2992">
        <v>1000</v>
      </c>
      <c r="K2992">
        <v>14229</v>
      </c>
      <c r="L2992">
        <v>4472.09447</v>
      </c>
      <c r="M2992">
        <v>2865.73</v>
      </c>
      <c r="N2992">
        <v>14.229000000000001</v>
      </c>
      <c r="O2992" s="32">
        <f t="shared" si="782"/>
        <v>11363.27</v>
      </c>
      <c r="P2992" s="32">
        <f t="shared" si="783"/>
        <v>6891.1755300000004</v>
      </c>
      <c r="Q2992">
        <v>738063</v>
      </c>
      <c r="R2992" t="s">
        <v>298</v>
      </c>
      <c r="S2992" t="s">
        <v>298</v>
      </c>
      <c r="T2992" t="str">
        <f t="shared" si="784"/>
        <v>VEN</v>
      </c>
      <c r="U2992" t="s">
        <v>300</v>
      </c>
      <c r="V2992" s="33">
        <f t="shared" si="785"/>
        <v>14229</v>
      </c>
      <c r="W2992">
        <f t="shared" si="786"/>
        <v>1000</v>
      </c>
      <c r="X2992" s="33">
        <f t="shared" si="787"/>
        <v>11363.27</v>
      </c>
      <c r="Y2992" s="33">
        <f t="shared" si="788"/>
        <v>2865.73</v>
      </c>
      <c r="Z2992" s="45">
        <f t="shared" si="789"/>
        <v>0.47024917633003027</v>
      </c>
      <c r="AA2992" s="33">
        <f t="shared" si="790"/>
        <v>6691.1755300000004</v>
      </c>
      <c r="AB2992" s="45">
        <f t="shared" si="791"/>
        <v>0.5888424309199729</v>
      </c>
      <c r="AC2992" s="33">
        <f>IFERROR($X2992/VLOOKUP(CONCATENATE("USD",C2992),[1]GEINDICE!AR$1:AS$65536,2,0),"")</f>
        <v>1998.4646500175872</v>
      </c>
      <c r="AD2992" s="33">
        <f>IFERROR($AA2992/VLOOKUP(CONCATENATE("USD",C2992),[1]GEINDICE!AR$1:AS$65536,2,0),"")</f>
        <v>1176.7807826239889</v>
      </c>
      <c r="AE2992" s="33">
        <f>IFERROR($X2992/VLOOKUP(CONCATENATE("EUR",C2992),[1]GEINDICE!AR$1:AS$65536,2,0),"")</f>
        <v>1776.5657734279728</v>
      </c>
      <c r="AF2992" s="33">
        <f>IFERROR($AA2992/VLOOKUP(CONCATENATE("EUR",C2992),[1]GEINDICE!AR$1:AS$65536,2,0),"")</f>
        <v>1046.1173087145494</v>
      </c>
      <c r="AG2992" s="48" t="str">
        <f>VLOOKUP(E2992,[1]Apresentação!AW$1:AX$65536,2,0)</f>
        <v xml:space="preserve">                    2 - LEATHER AUXILIARIES</v>
      </c>
      <c r="AH2992" s="48" t="str">
        <f t="shared" si="792"/>
        <v xml:space="preserve">         5201000006 - SINCAL NW BR</v>
      </c>
      <c r="AI2992" s="49" t="str">
        <f t="shared" si="793"/>
        <v xml:space="preserve">     L00408 - JBS S.A</v>
      </c>
      <c r="AJ2992" t="str">
        <f t="shared" si="794"/>
        <v xml:space="preserve">     90 - SALES</v>
      </c>
      <c r="AK2992" t="str">
        <f t="shared" si="795"/>
        <v/>
      </c>
      <c r="AL2992">
        <f t="shared" si="796"/>
        <v>5</v>
      </c>
      <c r="AM2992" t="str">
        <f t="shared" si="797"/>
        <v>2025 5</v>
      </c>
      <c r="AN2992" t="str">
        <f t="shared" si="798"/>
        <v xml:space="preserve">JBS </v>
      </c>
    </row>
    <row r="2993" spans="1:40" x14ac:dyDescent="0.35">
      <c r="A2993">
        <v>82139</v>
      </c>
      <c r="B2993" t="s">
        <v>274</v>
      </c>
      <c r="C2993" s="31">
        <v>45770</v>
      </c>
      <c r="D2993" t="s">
        <v>373</v>
      </c>
      <c r="E2993" t="s">
        <v>374</v>
      </c>
      <c r="F2993" t="s">
        <v>718</v>
      </c>
      <c r="G2993" t="s">
        <v>391</v>
      </c>
      <c r="H2993" t="s">
        <v>955</v>
      </c>
      <c r="I2993" t="s">
        <v>956</v>
      </c>
      <c r="J2993">
        <v>1000</v>
      </c>
      <c r="K2993">
        <v>13511.56</v>
      </c>
      <c r="L2993">
        <v>4472.09447</v>
      </c>
      <c r="M2993">
        <v>2108.14</v>
      </c>
      <c r="N2993">
        <v>13.511559999999999</v>
      </c>
      <c r="O2993" s="32">
        <f t="shared" si="782"/>
        <v>11403.42</v>
      </c>
      <c r="P2993" s="32">
        <f t="shared" si="783"/>
        <v>6931.3255300000001</v>
      </c>
      <c r="Q2993">
        <v>732687</v>
      </c>
      <c r="R2993" t="s">
        <v>298</v>
      </c>
      <c r="S2993" t="s">
        <v>298</v>
      </c>
      <c r="T2993" t="str">
        <f t="shared" si="784"/>
        <v>VEN</v>
      </c>
      <c r="U2993" t="s">
        <v>300</v>
      </c>
      <c r="V2993" s="33">
        <f t="shared" si="785"/>
        <v>13511.56</v>
      </c>
      <c r="W2993">
        <f t="shared" si="786"/>
        <v>1000</v>
      </c>
      <c r="X2993" s="33">
        <f t="shared" si="787"/>
        <v>11403.42</v>
      </c>
      <c r="Y2993" s="33">
        <f t="shared" si="788"/>
        <v>2108.14</v>
      </c>
      <c r="Z2993" s="45">
        <f t="shared" si="789"/>
        <v>0.49819010758195209</v>
      </c>
      <c r="AA2993" s="33">
        <f t="shared" si="790"/>
        <v>6731.3255300000001</v>
      </c>
      <c r="AB2993" s="45">
        <f t="shared" si="791"/>
        <v>0.59029006473496548</v>
      </c>
      <c r="AC2993" s="33">
        <f>IFERROR($X2993/VLOOKUP(CONCATENATE("USD",C2993),[1]GEINDICE!AR$1:AS$65536,2,0),"")</f>
        <v>2004.820675105485</v>
      </c>
      <c r="AD2993" s="33">
        <f>IFERROR($AA2993/VLOOKUP(CONCATENATE("USD",C2993),[1]GEINDICE!AR$1:AS$65536,2,0),"")</f>
        <v>1183.425726090014</v>
      </c>
      <c r="AE2993" s="33">
        <f>IFERROR($X2993/VLOOKUP(CONCATENATE("EUR",C2993),[1]GEINDICE!AR$1:AS$65536,2,0),"")</f>
        <v>1766.3563562013042</v>
      </c>
      <c r="AF2993" s="33">
        <f>IFERROR($AA2993/VLOOKUP(CONCATENATE("EUR",C2993),[1]GEINDICE!AR$1:AS$65536,2,0),"")</f>
        <v>1042.6626078470856</v>
      </c>
      <c r="AG2993" s="48" t="str">
        <f>VLOOKUP(E2993,[1]Apresentação!AW$1:AX$65536,2,0)</f>
        <v xml:space="preserve">                    2 - LEATHER AUXILIARIES</v>
      </c>
      <c r="AH2993" s="48" t="str">
        <f t="shared" si="792"/>
        <v xml:space="preserve">         5201000006 - SINCAL NW BR</v>
      </c>
      <c r="AI2993" s="49" t="str">
        <f t="shared" si="793"/>
        <v xml:space="preserve">     L00406 - JBS S.A</v>
      </c>
      <c r="AJ2993" t="str">
        <f t="shared" si="794"/>
        <v xml:space="preserve">     90 - SALES</v>
      </c>
      <c r="AK2993" t="str">
        <f t="shared" si="795"/>
        <v/>
      </c>
      <c r="AL2993">
        <f t="shared" si="796"/>
        <v>4</v>
      </c>
      <c r="AM2993" t="str">
        <f t="shared" si="797"/>
        <v>2025 4</v>
      </c>
      <c r="AN2993" t="str">
        <f t="shared" si="798"/>
        <v xml:space="preserve">JBS </v>
      </c>
    </row>
    <row r="2994" spans="1:40" x14ac:dyDescent="0.35">
      <c r="A2994">
        <v>81277</v>
      </c>
      <c r="B2994" t="s">
        <v>274</v>
      </c>
      <c r="C2994" s="31">
        <v>45701</v>
      </c>
      <c r="D2994" t="s">
        <v>373</v>
      </c>
      <c r="E2994" t="s">
        <v>374</v>
      </c>
      <c r="F2994" t="s">
        <v>390</v>
      </c>
      <c r="G2994" t="s">
        <v>391</v>
      </c>
      <c r="H2994" t="s">
        <v>955</v>
      </c>
      <c r="I2994" t="s">
        <v>956</v>
      </c>
      <c r="J2994">
        <v>1000</v>
      </c>
      <c r="K2994">
        <v>14312.33</v>
      </c>
      <c r="L2994">
        <v>4389.62961</v>
      </c>
      <c r="M2994">
        <v>2882.51</v>
      </c>
      <c r="N2994">
        <v>14.312329999999999</v>
      </c>
      <c r="O2994" s="32">
        <f t="shared" si="782"/>
        <v>11429.82</v>
      </c>
      <c r="P2994" s="32">
        <f t="shared" si="783"/>
        <v>7040.1903899999998</v>
      </c>
      <c r="Q2994">
        <v>710116</v>
      </c>
      <c r="R2994" t="s">
        <v>298</v>
      </c>
      <c r="S2994" t="s">
        <v>298</v>
      </c>
      <c r="T2994" t="str">
        <f t="shared" si="784"/>
        <v>VEN</v>
      </c>
      <c r="U2994" t="s">
        <v>300</v>
      </c>
      <c r="V2994" s="33">
        <f t="shared" si="785"/>
        <v>14312.33</v>
      </c>
      <c r="W2994">
        <f t="shared" si="786"/>
        <v>1000</v>
      </c>
      <c r="X2994" s="33">
        <f t="shared" si="787"/>
        <v>11429.82</v>
      </c>
      <c r="Y2994" s="33">
        <f t="shared" si="788"/>
        <v>2882.51</v>
      </c>
      <c r="Z2994" s="45">
        <f t="shared" si="789"/>
        <v>0.47792290912800361</v>
      </c>
      <c r="AA2994" s="33">
        <f t="shared" si="790"/>
        <v>6840.1903899999998</v>
      </c>
      <c r="AB2994" s="45">
        <f t="shared" si="791"/>
        <v>0.59845127832284317</v>
      </c>
      <c r="AC2994" s="33">
        <f>IFERROR($X2994/VLOOKUP(CONCATENATE("USD",C2994),[1]GEINDICE!AR$1:AS$65536,2,0),"")</f>
        <v>1977.8881428670311</v>
      </c>
      <c r="AD2994" s="33">
        <f>IFERROR($AA2994/VLOOKUP(CONCATENATE("USD",C2994),[1]GEINDICE!AR$1:AS$65536,2,0),"")</f>
        <v>1183.669687478369</v>
      </c>
      <c r="AE2994" s="33">
        <f>IFERROR($X2994/VLOOKUP(CONCATENATE("EUR",C2994),[1]GEINDICE!AR$1:AS$65536,2,0),"")</f>
        <v>1895.6182831365263</v>
      </c>
      <c r="AF2994" s="33">
        <f>IFERROR($AA2994/VLOOKUP(CONCATENATE("EUR",C2994),[1]GEINDICE!AR$1:AS$65536,2,0),"")</f>
        <v>1134.4351847552075</v>
      </c>
      <c r="AG2994" s="48" t="str">
        <f>VLOOKUP(E2994,[1]Apresentação!AW$1:AX$65536,2,0)</f>
        <v xml:space="preserve">                    2 - LEATHER AUXILIARIES</v>
      </c>
      <c r="AH2994" s="48" t="str">
        <f t="shared" si="792"/>
        <v xml:space="preserve">         5201000006 - SINCAL NW BR</v>
      </c>
      <c r="AI2994" s="49" t="str">
        <f t="shared" si="793"/>
        <v xml:space="preserve">     L00408 - JBS S.A</v>
      </c>
      <c r="AJ2994" t="str">
        <f t="shared" si="794"/>
        <v xml:space="preserve">     90 - SALES</v>
      </c>
      <c r="AK2994" t="str">
        <f t="shared" si="795"/>
        <v/>
      </c>
      <c r="AL2994">
        <f t="shared" si="796"/>
        <v>2</v>
      </c>
      <c r="AM2994" t="str">
        <f t="shared" si="797"/>
        <v>2025 2</v>
      </c>
      <c r="AN2994" t="str">
        <f t="shared" si="798"/>
        <v xml:space="preserve">JBS </v>
      </c>
    </row>
    <row r="2995" spans="1:40" x14ac:dyDescent="0.35">
      <c r="A2995">
        <v>82048</v>
      </c>
      <c r="B2995" t="s">
        <v>274</v>
      </c>
      <c r="C2995" s="31">
        <v>45762</v>
      </c>
      <c r="D2995" t="s">
        <v>373</v>
      </c>
      <c r="E2995" t="s">
        <v>374</v>
      </c>
      <c r="F2995" t="s">
        <v>683</v>
      </c>
      <c r="G2995" t="s">
        <v>684</v>
      </c>
      <c r="H2995" t="s">
        <v>955</v>
      </c>
      <c r="I2995" t="s">
        <v>956</v>
      </c>
      <c r="J2995">
        <v>240</v>
      </c>
      <c r="K2995">
        <v>3603.66</v>
      </c>
      <c r="L2995">
        <v>1073.30267</v>
      </c>
      <c r="M2995">
        <v>725.78</v>
      </c>
      <c r="N2995">
        <v>15.015229999999999</v>
      </c>
      <c r="O2995" s="32">
        <f t="shared" si="782"/>
        <v>2877.88</v>
      </c>
      <c r="P2995" s="32">
        <f t="shared" si="783"/>
        <v>1804.5773300000001</v>
      </c>
      <c r="Q2995">
        <v>729774</v>
      </c>
      <c r="R2995" t="s">
        <v>298</v>
      </c>
      <c r="S2995" t="s">
        <v>298</v>
      </c>
      <c r="T2995" t="str">
        <f t="shared" si="784"/>
        <v>VEN</v>
      </c>
      <c r="U2995" t="s">
        <v>300</v>
      </c>
      <c r="V2995" s="33">
        <f t="shared" si="785"/>
        <v>3603.66</v>
      </c>
      <c r="W2995">
        <f t="shared" si="786"/>
        <v>240</v>
      </c>
      <c r="X2995" s="33">
        <f t="shared" si="787"/>
        <v>2877.88</v>
      </c>
      <c r="Y2995" s="33">
        <f t="shared" si="788"/>
        <v>725.78</v>
      </c>
      <c r="Z2995" s="45">
        <f t="shared" si="789"/>
        <v>0.48744258059861367</v>
      </c>
      <c r="AA2995" s="33">
        <f t="shared" si="790"/>
        <v>1756.5773300000001</v>
      </c>
      <c r="AB2995" s="45">
        <f t="shared" si="791"/>
        <v>0.61037198562830974</v>
      </c>
      <c r="AC2995" s="33">
        <f>IFERROR($X2995/VLOOKUP(CONCATENATE("USD",C2995),[1]GEINDICE!AR$1:AS$65536,2,0),"")</f>
        <v>490.21070741138192</v>
      </c>
      <c r="AD2995" s="33">
        <f>IFERROR($AA2995/VLOOKUP(CONCATENATE("USD",C2995),[1]GEINDICE!AR$1:AS$65536,2,0),"")</f>
        <v>299.21088285894359</v>
      </c>
      <c r="AE2995" s="33">
        <f>IFERROR($X2995/VLOOKUP(CONCATENATE("EUR",C2995),[1]GEINDICE!AR$1:AS$65536,2,0),"")</f>
        <v>434.20036210018105</v>
      </c>
      <c r="AF2995" s="33">
        <f>IFERROR($AA2995/VLOOKUP(CONCATENATE("EUR",C2995),[1]GEINDICE!AR$1:AS$65536,2,0),"")</f>
        <v>265.02373717561858</v>
      </c>
      <c r="AG2995" s="48" t="str">
        <f>VLOOKUP(E2995,[1]Apresentação!AW$1:AX$65536,2,0)</f>
        <v xml:space="preserve">                    2 - LEATHER AUXILIARIES</v>
      </c>
      <c r="AH2995" s="48" t="str">
        <f t="shared" si="792"/>
        <v xml:space="preserve">         5201000006 - SINCAL NW BR</v>
      </c>
      <c r="AI2995" s="49" t="str">
        <f t="shared" si="793"/>
        <v xml:space="preserve">     L00148 - CURTIDORA ITAUNA EIRELI</v>
      </c>
      <c r="AJ2995" t="str">
        <f t="shared" si="794"/>
        <v xml:space="preserve">     90 - SALES</v>
      </c>
      <c r="AK2995" t="str">
        <f t="shared" si="795"/>
        <v/>
      </c>
      <c r="AL2995">
        <f t="shared" si="796"/>
        <v>4</v>
      </c>
      <c r="AM2995" t="str">
        <f t="shared" si="797"/>
        <v>2025 4</v>
      </c>
      <c r="AN2995" t="str">
        <f t="shared" si="798"/>
        <v xml:space="preserve">CURTIDORA </v>
      </c>
    </row>
    <row r="2996" spans="1:40" x14ac:dyDescent="0.35">
      <c r="A2996">
        <v>81449</v>
      </c>
      <c r="B2996" t="s">
        <v>274</v>
      </c>
      <c r="C2996" s="31">
        <v>45715</v>
      </c>
      <c r="D2996" t="s">
        <v>373</v>
      </c>
      <c r="E2996" t="s">
        <v>374</v>
      </c>
      <c r="F2996" t="s">
        <v>390</v>
      </c>
      <c r="G2996" t="s">
        <v>391</v>
      </c>
      <c r="H2996" t="s">
        <v>955</v>
      </c>
      <c r="I2996" t="s">
        <v>956</v>
      </c>
      <c r="J2996">
        <v>1000</v>
      </c>
      <c r="K2996">
        <v>14323.74</v>
      </c>
      <c r="L2996">
        <v>4389.62961</v>
      </c>
      <c r="M2996">
        <v>2884.8</v>
      </c>
      <c r="N2996">
        <v>14.323739999999999</v>
      </c>
      <c r="O2996" s="32">
        <f t="shared" si="782"/>
        <v>11438.939999999999</v>
      </c>
      <c r="P2996" s="32">
        <f t="shared" si="783"/>
        <v>7049.3103899999987</v>
      </c>
      <c r="Q2996">
        <v>712252</v>
      </c>
      <c r="R2996" t="s">
        <v>298</v>
      </c>
      <c r="S2996" t="s">
        <v>298</v>
      </c>
      <c r="T2996" t="str">
        <f t="shared" si="784"/>
        <v>VEN</v>
      </c>
      <c r="U2996" t="s">
        <v>300</v>
      </c>
      <c r="V2996" s="33">
        <f t="shared" si="785"/>
        <v>14323.74</v>
      </c>
      <c r="W2996">
        <f t="shared" si="786"/>
        <v>1000</v>
      </c>
      <c r="X2996" s="33">
        <f t="shared" si="787"/>
        <v>11438.939999999999</v>
      </c>
      <c r="Y2996" s="33">
        <f t="shared" si="788"/>
        <v>2884.8</v>
      </c>
      <c r="Z2996" s="45">
        <f t="shared" si="789"/>
        <v>0.47817891067556373</v>
      </c>
      <c r="AA2996" s="33">
        <f t="shared" si="790"/>
        <v>6849.3103899999987</v>
      </c>
      <c r="AB2996" s="45">
        <f t="shared" si="791"/>
        <v>0.59877142375080206</v>
      </c>
      <c r="AC2996" s="33">
        <f>IFERROR($X2996/VLOOKUP(CONCATENATE("USD",C2996),[1]GEINDICE!AR$1:AS$65536,2,0),"")</f>
        <v>1964.5084838909113</v>
      </c>
      <c r="AD2996" s="33">
        <f>IFERROR($AA2996/VLOOKUP(CONCATENATE("USD",C2996),[1]GEINDICE!AR$1:AS$65536,2,0),"")</f>
        <v>1176.2915418698906</v>
      </c>
      <c r="AE2996" s="33">
        <f>IFERROR($X2996/VLOOKUP(CONCATENATE("EUR",C2996),[1]GEINDICE!AR$1:AS$65536,2,0),"")</f>
        <v>1886.0577081615825</v>
      </c>
      <c r="AF2996" s="33">
        <f>IFERROR($AA2996/VLOOKUP(CONCATENATE("EUR",C2996),[1]GEINDICE!AR$1:AS$65536,2,0),"")</f>
        <v>1129.3174591920854</v>
      </c>
      <c r="AG2996" s="48" t="str">
        <f>VLOOKUP(E2996,[1]Apresentação!AW$1:AX$65536,2,0)</f>
        <v xml:space="preserve">                    2 - LEATHER AUXILIARIES</v>
      </c>
      <c r="AH2996" s="48" t="str">
        <f t="shared" si="792"/>
        <v xml:space="preserve">         5201000006 - SINCAL NW BR</v>
      </c>
      <c r="AI2996" s="49" t="str">
        <f t="shared" si="793"/>
        <v xml:space="preserve">     L00408 - JBS S.A</v>
      </c>
      <c r="AJ2996" t="str">
        <f t="shared" si="794"/>
        <v xml:space="preserve">     90 - SALES</v>
      </c>
      <c r="AK2996" t="str">
        <f t="shared" si="795"/>
        <v/>
      </c>
      <c r="AL2996">
        <f t="shared" si="796"/>
        <v>2</v>
      </c>
      <c r="AM2996" t="str">
        <f t="shared" si="797"/>
        <v>2025 2</v>
      </c>
      <c r="AN2996" t="str">
        <f t="shared" si="798"/>
        <v xml:space="preserve">JBS </v>
      </c>
    </row>
    <row r="2997" spans="1:40" x14ac:dyDescent="0.35">
      <c r="A2997">
        <v>81227</v>
      </c>
      <c r="B2997" t="s">
        <v>274</v>
      </c>
      <c r="C2997" s="31">
        <v>45698</v>
      </c>
      <c r="D2997" t="s">
        <v>373</v>
      </c>
      <c r="E2997" t="s">
        <v>374</v>
      </c>
      <c r="F2997" t="s">
        <v>683</v>
      </c>
      <c r="G2997" t="s">
        <v>684</v>
      </c>
      <c r="H2997" t="s">
        <v>955</v>
      </c>
      <c r="I2997" t="s">
        <v>956</v>
      </c>
      <c r="J2997">
        <v>240</v>
      </c>
      <c r="K2997">
        <v>3550.12</v>
      </c>
      <c r="L2997">
        <v>1053.5111099999999</v>
      </c>
      <c r="M2997">
        <v>714.99</v>
      </c>
      <c r="N2997">
        <v>14.792149999999999</v>
      </c>
      <c r="O2997" s="32">
        <f t="shared" si="782"/>
        <v>2835.13</v>
      </c>
      <c r="P2997" s="32">
        <f t="shared" si="783"/>
        <v>1781.6188900000002</v>
      </c>
      <c r="Q2997">
        <v>709757</v>
      </c>
      <c r="R2997" t="s">
        <v>298</v>
      </c>
      <c r="S2997" t="s">
        <v>298</v>
      </c>
      <c r="T2997" t="str">
        <f t="shared" si="784"/>
        <v>VEN</v>
      </c>
      <c r="U2997" t="s">
        <v>300</v>
      </c>
      <c r="V2997" s="33">
        <f t="shared" si="785"/>
        <v>3550.12</v>
      </c>
      <c r="W2997">
        <f t="shared" si="786"/>
        <v>240</v>
      </c>
      <c r="X2997" s="33">
        <f t="shared" si="787"/>
        <v>2835.13</v>
      </c>
      <c r="Y2997" s="33">
        <f t="shared" si="788"/>
        <v>714.99</v>
      </c>
      <c r="Z2997" s="45">
        <f t="shared" si="789"/>
        <v>0.48832684247293057</v>
      </c>
      <c r="AA2997" s="33">
        <f t="shared" si="790"/>
        <v>1733.6188900000002</v>
      </c>
      <c r="AB2997" s="45">
        <f t="shared" si="791"/>
        <v>0.61147774176140079</v>
      </c>
      <c r="AC2997" s="33">
        <f>IFERROR($X2997/VLOOKUP(CONCATENATE("USD",C2997),[1]GEINDICE!AR$1:AS$65536,2,0),"")</f>
        <v>490.439039579297</v>
      </c>
      <c r="AD2997" s="33">
        <f>IFERROR($AA2997/VLOOKUP(CONCATENATE("USD",C2997),[1]GEINDICE!AR$1:AS$65536,2,0),"")</f>
        <v>299.89255639357879</v>
      </c>
      <c r="AE2997" s="33">
        <f>IFERROR($X2997/VLOOKUP(CONCATENATE("EUR",C2997),[1]GEINDICE!AR$1:AS$65536,2,0),"")</f>
        <v>475.36593953823711</v>
      </c>
      <c r="AF2997" s="33">
        <f>IFERROR($AA2997/VLOOKUP(CONCATENATE("EUR",C2997),[1]GEINDICE!AR$1:AS$65536,2,0),"")</f>
        <v>290.67569121912783</v>
      </c>
      <c r="AG2997" s="48" t="str">
        <f>VLOOKUP(E2997,[1]Apresentação!AW$1:AX$65536,2,0)</f>
        <v xml:space="preserve">                    2 - LEATHER AUXILIARIES</v>
      </c>
      <c r="AH2997" s="48" t="str">
        <f t="shared" si="792"/>
        <v xml:space="preserve">         5201000006 - SINCAL NW BR</v>
      </c>
      <c r="AI2997" s="49" t="str">
        <f t="shared" si="793"/>
        <v xml:space="preserve">     L00148 - CURTIDORA ITAUNA EIRELI</v>
      </c>
      <c r="AJ2997" t="str">
        <f t="shared" si="794"/>
        <v xml:space="preserve">     90 - SALES</v>
      </c>
      <c r="AK2997" t="str">
        <f t="shared" si="795"/>
        <v/>
      </c>
      <c r="AL2997">
        <f t="shared" si="796"/>
        <v>2</v>
      </c>
      <c r="AM2997" t="str">
        <f t="shared" si="797"/>
        <v>2025 2</v>
      </c>
      <c r="AN2997" t="str">
        <f t="shared" si="798"/>
        <v xml:space="preserve">CURTIDORA </v>
      </c>
    </row>
    <row r="2998" spans="1:40" x14ac:dyDescent="0.35">
      <c r="A2998">
        <v>81361</v>
      </c>
      <c r="B2998" t="s">
        <v>274</v>
      </c>
      <c r="C2998" s="31">
        <v>45709</v>
      </c>
      <c r="D2998" t="s">
        <v>373</v>
      </c>
      <c r="E2998" t="s">
        <v>374</v>
      </c>
      <c r="F2998" t="s">
        <v>379</v>
      </c>
      <c r="G2998" t="s">
        <v>380</v>
      </c>
      <c r="H2998" t="s">
        <v>955</v>
      </c>
      <c r="I2998" t="s">
        <v>956</v>
      </c>
      <c r="J2998">
        <v>1000</v>
      </c>
      <c r="K2998">
        <v>19443.48</v>
      </c>
      <c r="L2998">
        <v>4389.6296199999997</v>
      </c>
      <c r="M2998">
        <v>3915.92</v>
      </c>
      <c r="N2998">
        <v>19.443479999999997</v>
      </c>
      <c r="O2998" s="32">
        <f t="shared" si="782"/>
        <v>15527.56</v>
      </c>
      <c r="P2998" s="32">
        <f t="shared" si="783"/>
        <v>11137.93038</v>
      </c>
      <c r="Q2998">
        <v>710950</v>
      </c>
      <c r="R2998" t="s">
        <v>298</v>
      </c>
      <c r="S2998" t="s">
        <v>298</v>
      </c>
      <c r="T2998" t="str">
        <f t="shared" si="784"/>
        <v>VEN</v>
      </c>
      <c r="U2998" t="s">
        <v>293</v>
      </c>
      <c r="V2998" s="33">
        <f t="shared" si="785"/>
        <v>19443.48</v>
      </c>
      <c r="W2998">
        <f t="shared" si="786"/>
        <v>1000</v>
      </c>
      <c r="X2998" s="33">
        <f t="shared" si="787"/>
        <v>15527.56</v>
      </c>
      <c r="Y2998" s="33">
        <f t="shared" si="788"/>
        <v>3915.92</v>
      </c>
      <c r="Z2998" s="45">
        <f t="shared" si="789"/>
        <v>0.56255003631037237</v>
      </c>
      <c r="AA2998" s="33">
        <f t="shared" si="790"/>
        <v>10937.93038</v>
      </c>
      <c r="AB2998" s="45">
        <f t="shared" si="791"/>
        <v>0.70442042278374706</v>
      </c>
      <c r="AC2998" s="33">
        <f>IFERROR($X2998/VLOOKUP(CONCATENATE("USD",C2998),[1]GEINDICE!AR$1:AS$65536,2,0),"")</f>
        <v>2722.8435653287038</v>
      </c>
      <c r="AD2998" s="33">
        <f>IFERROR($AA2998/VLOOKUP(CONCATENATE("USD",C2998),[1]GEINDICE!AR$1:AS$65536,2,0),"")</f>
        <v>1918.0266154628509</v>
      </c>
      <c r="AE2998" s="33">
        <f>IFERROR($X2998/VLOOKUP(CONCATENATE("EUR",C2998),[1]GEINDICE!AR$1:AS$65536,2,0),"")</f>
        <v>2604.3339706819629</v>
      </c>
      <c r="AF2998" s="33">
        <f>IFERROR($AA2998/VLOOKUP(CONCATENATE("EUR",C2998),[1]GEINDICE!AR$1:AS$65536,2,0),"")</f>
        <v>1834.5460366978632</v>
      </c>
      <c r="AG2998" s="48" t="str">
        <f>VLOOKUP(E2998,[1]Apresentação!AW$1:AX$65536,2,0)</f>
        <v xml:space="preserve">                    2 - LEATHER AUXILIARIES</v>
      </c>
      <c r="AH2998" s="48" t="str">
        <f t="shared" si="792"/>
        <v xml:space="preserve">         5201000006 - SINCAL NW BR</v>
      </c>
      <c r="AI2998" s="49" t="str">
        <f t="shared" si="793"/>
        <v xml:space="preserve">     L00103 - VITAPELLI LTDA</v>
      </c>
      <c r="AJ2998" t="str">
        <f t="shared" si="794"/>
        <v xml:space="preserve">     90 - SALES</v>
      </c>
      <c r="AK2998" t="str">
        <f t="shared" si="795"/>
        <v/>
      </c>
      <c r="AL2998">
        <f t="shared" si="796"/>
        <v>2</v>
      </c>
      <c r="AM2998" t="str">
        <f t="shared" si="797"/>
        <v>2025 2</v>
      </c>
      <c r="AN2998" t="str">
        <f t="shared" si="798"/>
        <v xml:space="preserve">VITAPELLI </v>
      </c>
    </row>
    <row r="2999" spans="1:40" x14ac:dyDescent="0.35">
      <c r="A2999">
        <v>80905</v>
      </c>
      <c r="B2999" t="s">
        <v>274</v>
      </c>
      <c r="C2999" s="31">
        <v>45673</v>
      </c>
      <c r="D2999" t="s">
        <v>373</v>
      </c>
      <c r="E2999" t="s">
        <v>374</v>
      </c>
      <c r="F2999" t="s">
        <v>379</v>
      </c>
      <c r="G2999" t="s">
        <v>380</v>
      </c>
      <c r="H2999" t="s">
        <v>955</v>
      </c>
      <c r="I2999" t="s">
        <v>956</v>
      </c>
      <c r="J2999">
        <v>1000</v>
      </c>
      <c r="K2999">
        <v>20588.560000000001</v>
      </c>
      <c r="L2999">
        <v>4389.6254200000003</v>
      </c>
      <c r="M2999">
        <v>4146.54</v>
      </c>
      <c r="N2999">
        <v>20.588559999999998</v>
      </c>
      <c r="O2999" s="32">
        <f t="shared" si="782"/>
        <v>16442.02</v>
      </c>
      <c r="P2999" s="32">
        <f t="shared" si="783"/>
        <v>12052.39458</v>
      </c>
      <c r="Q2999">
        <v>707307</v>
      </c>
      <c r="R2999" t="s">
        <v>298</v>
      </c>
      <c r="S2999" t="s">
        <v>298</v>
      </c>
      <c r="T2999" t="str">
        <f t="shared" si="784"/>
        <v>VEN</v>
      </c>
      <c r="U2999" t="s">
        <v>300</v>
      </c>
      <c r="V2999" s="33">
        <f t="shared" si="785"/>
        <v>20588.560000000001</v>
      </c>
      <c r="W2999">
        <f t="shared" si="786"/>
        <v>1000</v>
      </c>
      <c r="X2999" s="33">
        <f t="shared" si="787"/>
        <v>16442.02</v>
      </c>
      <c r="Y2999" s="33">
        <f t="shared" si="788"/>
        <v>4146.54</v>
      </c>
      <c r="Z2999" s="45">
        <f t="shared" si="789"/>
        <v>0.57567865746803071</v>
      </c>
      <c r="AA2999" s="33">
        <f t="shared" si="790"/>
        <v>11852.39458</v>
      </c>
      <c r="AB2999" s="45">
        <f t="shared" si="791"/>
        <v>0.72086000260308647</v>
      </c>
      <c r="AC2999" s="33">
        <f>IFERROR($X2999/VLOOKUP(CONCATENATE("USD",C2999),[1]GEINDICE!AR$1:AS$65536,2,0),"")</f>
        <v>2725.708696661251</v>
      </c>
      <c r="AD2999" s="33">
        <f>IFERROR($AA2999/VLOOKUP(CONCATENATE("USD",C2999),[1]GEINDICE!AR$1:AS$65536,2,0),"")</f>
        <v>1964.854378170485</v>
      </c>
      <c r="AE2999" s="33">
        <f>IFERROR($X2999/VLOOKUP(CONCATENATE("EUR",C2999),[1]GEINDICE!AR$1:AS$65536,2,0),"")</f>
        <v>2645.793640576725</v>
      </c>
      <c r="AF2999" s="33">
        <f>IFERROR($AA2999/VLOOKUP(CONCATENATE("EUR",C2999),[1]GEINDICE!AR$1:AS$65536,2,0),"")</f>
        <v>1907.2468106333677</v>
      </c>
      <c r="AG2999" s="48" t="str">
        <f>VLOOKUP(E2999,[1]Apresentação!AW$1:AX$65536,2,0)</f>
        <v xml:space="preserve">                    2 - LEATHER AUXILIARIES</v>
      </c>
      <c r="AH2999" s="48" t="str">
        <f t="shared" si="792"/>
        <v xml:space="preserve">         5201000006 - SINCAL NW BR</v>
      </c>
      <c r="AI2999" s="49" t="str">
        <f t="shared" si="793"/>
        <v xml:space="preserve">     L00103 - VITAPELLI LTDA</v>
      </c>
      <c r="AJ2999" t="str">
        <f t="shared" si="794"/>
        <v xml:space="preserve">     90 - SALES</v>
      </c>
      <c r="AK2999" t="str">
        <f t="shared" si="795"/>
        <v/>
      </c>
      <c r="AL2999">
        <f t="shared" si="796"/>
        <v>1</v>
      </c>
      <c r="AM2999" t="str">
        <f t="shared" si="797"/>
        <v>2025 1</v>
      </c>
      <c r="AN2999" t="str">
        <f t="shared" si="798"/>
        <v xml:space="preserve">VITAPELLI </v>
      </c>
    </row>
    <row r="3000" spans="1:40" x14ac:dyDescent="0.35">
      <c r="A3000">
        <v>81146</v>
      </c>
      <c r="B3000" t="s">
        <v>274</v>
      </c>
      <c r="C3000" s="31">
        <v>45693</v>
      </c>
      <c r="D3000" t="s">
        <v>373</v>
      </c>
      <c r="E3000" t="s">
        <v>374</v>
      </c>
      <c r="F3000" t="s">
        <v>390</v>
      </c>
      <c r="G3000" t="s">
        <v>391</v>
      </c>
      <c r="H3000" t="s">
        <v>955</v>
      </c>
      <c r="I3000" t="s">
        <v>956</v>
      </c>
      <c r="J3000">
        <v>1000</v>
      </c>
      <c r="K3000">
        <v>14365.9</v>
      </c>
      <c r="L3000">
        <v>4389.6296199999997</v>
      </c>
      <c r="M3000">
        <v>2893.29</v>
      </c>
      <c r="N3000">
        <v>14.3659</v>
      </c>
      <c r="O3000" s="32">
        <f t="shared" si="782"/>
        <v>11472.61</v>
      </c>
      <c r="P3000" s="32">
        <f t="shared" si="783"/>
        <v>7082.9803800000009</v>
      </c>
      <c r="Q3000">
        <v>709179</v>
      </c>
      <c r="R3000" t="s">
        <v>298</v>
      </c>
      <c r="S3000" t="s">
        <v>298</v>
      </c>
      <c r="T3000" t="str">
        <f t="shared" si="784"/>
        <v>VEN</v>
      </c>
      <c r="U3000" t="s">
        <v>300</v>
      </c>
      <c r="V3000" s="33">
        <f t="shared" si="785"/>
        <v>14365.9</v>
      </c>
      <c r="W3000">
        <f t="shared" si="786"/>
        <v>1000</v>
      </c>
      <c r="X3000" s="33">
        <f t="shared" si="787"/>
        <v>11472.61</v>
      </c>
      <c r="Y3000" s="33">
        <f t="shared" si="788"/>
        <v>2893.29</v>
      </c>
      <c r="Z3000" s="45">
        <f t="shared" si="789"/>
        <v>0.47911932980182242</v>
      </c>
      <c r="AA3000" s="33">
        <f t="shared" si="790"/>
        <v>6882.9803800000009</v>
      </c>
      <c r="AB3000" s="45">
        <f t="shared" si="791"/>
        <v>0.59994895494573597</v>
      </c>
      <c r="AC3000" s="33">
        <f>IFERROR($X3000/VLOOKUP(CONCATENATE("USD",C3000),[1]GEINDICE!AR$1:AS$65536,2,0),"")</f>
        <v>1978.1385244064347</v>
      </c>
      <c r="AD3000" s="33">
        <f>IFERROR($AA3000/VLOOKUP(CONCATENATE("USD",C3000),[1]GEINDICE!AR$1:AS$65536,2,0),"")</f>
        <v>1186.7821404555409</v>
      </c>
      <c r="AE3000" s="33">
        <f>IFERROR($X3000/VLOOKUP(CONCATENATE("EUR",C3000),[1]GEINDICE!AR$1:AS$65536,2,0),"")</f>
        <v>1897.8676592224981</v>
      </c>
      <c r="AF3000" s="33">
        <f>IFERROR($AA3000/VLOOKUP(CONCATENATE("EUR",C3000),[1]GEINDICE!AR$1:AS$65536,2,0),"")</f>
        <v>1138.6237187758479</v>
      </c>
      <c r="AG3000" s="48" t="str">
        <f>VLOOKUP(E3000,[1]Apresentação!AW$1:AX$65536,2,0)</f>
        <v xml:space="preserve">                    2 - LEATHER AUXILIARIES</v>
      </c>
      <c r="AH3000" s="48" t="str">
        <f t="shared" si="792"/>
        <v xml:space="preserve">         5201000006 - SINCAL NW BR</v>
      </c>
      <c r="AI3000" s="49" t="str">
        <f t="shared" si="793"/>
        <v xml:space="preserve">     L00408 - JBS S.A</v>
      </c>
      <c r="AJ3000" t="str">
        <f t="shared" si="794"/>
        <v xml:space="preserve">     90 - SALES</v>
      </c>
      <c r="AK3000" t="str">
        <f t="shared" si="795"/>
        <v/>
      </c>
      <c r="AL3000">
        <f t="shared" si="796"/>
        <v>2</v>
      </c>
      <c r="AM3000" t="str">
        <f t="shared" si="797"/>
        <v>2025 2</v>
      </c>
      <c r="AN3000" t="str">
        <f t="shared" si="798"/>
        <v xml:space="preserve">JBS </v>
      </c>
    </row>
    <row r="3001" spans="1:40" x14ac:dyDescent="0.35">
      <c r="A3001">
        <v>83683</v>
      </c>
      <c r="B3001" t="s">
        <v>274</v>
      </c>
      <c r="C3001" s="31">
        <v>45898</v>
      </c>
      <c r="D3001" t="s">
        <v>373</v>
      </c>
      <c r="E3001" t="s">
        <v>374</v>
      </c>
      <c r="F3001" t="s">
        <v>379</v>
      </c>
      <c r="G3001" t="s">
        <v>380</v>
      </c>
      <c r="H3001" t="s">
        <v>955</v>
      </c>
      <c r="I3001" t="s">
        <v>956</v>
      </c>
      <c r="J3001">
        <v>600</v>
      </c>
      <c r="K3001">
        <v>11071.93</v>
      </c>
      <c r="L3001">
        <v>2432.9459499999998</v>
      </c>
      <c r="M3001">
        <v>2229.88</v>
      </c>
      <c r="N3001">
        <v>18.453219999999998</v>
      </c>
      <c r="O3001" s="32">
        <f t="shared" si="782"/>
        <v>8842.0499999999993</v>
      </c>
      <c r="P3001" s="32">
        <f t="shared" si="783"/>
        <v>6409.1040499999999</v>
      </c>
      <c r="Q3001">
        <v>760152</v>
      </c>
      <c r="R3001" t="s">
        <v>298</v>
      </c>
      <c r="S3001" t="s">
        <v>298</v>
      </c>
      <c r="T3001" t="str">
        <f t="shared" si="784"/>
        <v>VEN</v>
      </c>
      <c r="U3001" t="s">
        <v>293</v>
      </c>
      <c r="V3001" s="33">
        <f t="shared" si="785"/>
        <v>11071.93</v>
      </c>
      <c r="W3001">
        <f t="shared" si="786"/>
        <v>600</v>
      </c>
      <c r="X3001" s="33">
        <f t="shared" si="787"/>
        <v>8842.0499999999993</v>
      </c>
      <c r="Y3001" s="33">
        <f t="shared" si="788"/>
        <v>2229.88</v>
      </c>
      <c r="Z3001" s="45">
        <f t="shared" si="789"/>
        <v>0.56802238182502962</v>
      </c>
      <c r="AA3001" s="33">
        <f t="shared" si="790"/>
        <v>6289.1040499999999</v>
      </c>
      <c r="AB3001" s="45">
        <f t="shared" si="791"/>
        <v>0.71127216539150995</v>
      </c>
      <c r="AC3001" s="33">
        <f>IFERROR($X3001/VLOOKUP(CONCATENATE("USD",C3001),[1]GEINDICE!AR$1:AS$65536,2,0),"")</f>
        <v>1629.4504643962846</v>
      </c>
      <c r="AD3001" s="33">
        <f>IFERROR($AA3001/VLOOKUP(CONCATENATE("USD",C3001),[1]GEINDICE!AR$1:AS$65536,2,0),"")</f>
        <v>1158.9827602093469</v>
      </c>
      <c r="AE3001" s="33">
        <f>IFERROR($X3001/VLOOKUP(CONCATENATE("EUR",C3001),[1]GEINDICE!AR$1:AS$65536,2,0),"")</f>
        <v>1393.1728299746324</v>
      </c>
      <c r="AF3001" s="33">
        <f>IFERROR($AA3001/VLOOKUP(CONCATENATE("EUR",C3001),[1]GEINDICE!AR$1:AS$65536,2,0),"")</f>
        <v>990.92505554067463</v>
      </c>
      <c r="AG3001" s="48" t="str">
        <f>VLOOKUP(E3001,[1]Apresentação!AW$1:AX$65536,2,0)</f>
        <v xml:space="preserve">                    2 - LEATHER AUXILIARIES</v>
      </c>
      <c r="AH3001" s="48" t="str">
        <f t="shared" si="792"/>
        <v xml:space="preserve">         5201000006 - SINCAL NW BR</v>
      </c>
      <c r="AI3001" s="49" t="str">
        <f t="shared" si="793"/>
        <v xml:space="preserve">     L00103 - VITAPELLI LTDA</v>
      </c>
      <c r="AJ3001" t="str">
        <f t="shared" si="794"/>
        <v xml:space="preserve">     90 - SALES</v>
      </c>
      <c r="AK3001" t="str">
        <f t="shared" si="795"/>
        <v/>
      </c>
      <c r="AL3001">
        <f t="shared" si="796"/>
        <v>8</v>
      </c>
      <c r="AM3001" t="str">
        <f t="shared" si="797"/>
        <v>2025 8</v>
      </c>
      <c r="AN3001" t="str">
        <f t="shared" si="798"/>
        <v xml:space="preserve">VITAPELLI </v>
      </c>
    </row>
    <row r="3002" spans="1:40" x14ac:dyDescent="0.35">
      <c r="A3002">
        <v>83438</v>
      </c>
      <c r="B3002" t="s">
        <v>274</v>
      </c>
      <c r="C3002" s="31">
        <v>45877</v>
      </c>
      <c r="D3002" t="s">
        <v>373</v>
      </c>
      <c r="E3002" t="s">
        <v>374</v>
      </c>
      <c r="F3002" t="s">
        <v>390</v>
      </c>
      <c r="G3002" t="s">
        <v>391</v>
      </c>
      <c r="H3002" t="s">
        <v>955</v>
      </c>
      <c r="I3002" t="s">
        <v>956</v>
      </c>
      <c r="J3002">
        <v>1000</v>
      </c>
      <c r="K3002">
        <v>13550.220000000001</v>
      </c>
      <c r="L3002">
        <v>3974.46335</v>
      </c>
      <c r="M3002">
        <v>2729.02</v>
      </c>
      <c r="N3002">
        <v>13.550219999999999</v>
      </c>
      <c r="O3002" s="32">
        <f t="shared" si="782"/>
        <v>10821.2</v>
      </c>
      <c r="P3002" s="32">
        <f t="shared" si="783"/>
        <v>6846.7366500000007</v>
      </c>
      <c r="Q3002">
        <v>750658</v>
      </c>
      <c r="R3002" t="s">
        <v>298</v>
      </c>
      <c r="S3002" t="s">
        <v>298</v>
      </c>
      <c r="T3002" t="str">
        <f t="shared" si="784"/>
        <v>VEN</v>
      </c>
      <c r="U3002" t="s">
        <v>300</v>
      </c>
      <c r="V3002" s="33">
        <f t="shared" si="785"/>
        <v>13550.220000000001</v>
      </c>
      <c r="W3002">
        <f t="shared" si="786"/>
        <v>1000</v>
      </c>
      <c r="X3002" s="33">
        <f t="shared" si="787"/>
        <v>10821.2</v>
      </c>
      <c r="Y3002" s="33">
        <f t="shared" si="788"/>
        <v>2729.02</v>
      </c>
      <c r="Z3002" s="45">
        <f t="shared" si="789"/>
        <v>0.49052610584920392</v>
      </c>
      <c r="AA3002" s="33">
        <f t="shared" si="790"/>
        <v>6646.7366500000007</v>
      </c>
      <c r="AB3002" s="45">
        <f t="shared" si="791"/>
        <v>0.6142328623442872</v>
      </c>
      <c r="AC3002" s="33">
        <f>IFERROR($X3002/VLOOKUP(CONCATENATE("USD",C3002),[1]GEINDICE!AR$1:AS$65536,2,0),"")</f>
        <v>1994.5441810742063</v>
      </c>
      <c r="AD3002" s="33">
        <f>IFERROR($AA3002/VLOOKUP(CONCATENATE("USD",C3002),[1]GEINDICE!AR$1:AS$65536,2,0),"")</f>
        <v>1225.114581413352</v>
      </c>
      <c r="AE3002" s="33">
        <f>IFERROR($X3002/VLOOKUP(CONCATENATE("EUR",C3002),[1]GEINDICE!AR$1:AS$65536,2,0),"")</f>
        <v>1710.5912108757509</v>
      </c>
      <c r="AF3002" s="33">
        <f>IFERROR($AA3002/VLOOKUP(CONCATENATE("EUR",C3002),[1]GEINDICE!AR$1:AS$65536,2,0),"")</f>
        <v>1050.7013357571925</v>
      </c>
      <c r="AG3002" s="48" t="str">
        <f>VLOOKUP(E3002,[1]Apresentação!AW$1:AX$65536,2,0)</f>
        <v xml:space="preserve">                    2 - LEATHER AUXILIARIES</v>
      </c>
      <c r="AH3002" s="48" t="str">
        <f t="shared" si="792"/>
        <v xml:space="preserve">         5201000006 - SINCAL NW BR</v>
      </c>
      <c r="AI3002" s="49" t="str">
        <f t="shared" si="793"/>
        <v xml:space="preserve">     L00408 - JBS S.A</v>
      </c>
      <c r="AJ3002" t="str">
        <f t="shared" si="794"/>
        <v xml:space="preserve">     90 - SALES</v>
      </c>
      <c r="AK3002" t="str">
        <f t="shared" si="795"/>
        <v/>
      </c>
      <c r="AL3002">
        <f t="shared" si="796"/>
        <v>8</v>
      </c>
      <c r="AM3002" t="str">
        <f t="shared" si="797"/>
        <v>2025 8</v>
      </c>
      <c r="AN3002" t="str">
        <f t="shared" si="798"/>
        <v xml:space="preserve">JBS </v>
      </c>
    </row>
    <row r="3003" spans="1:40" x14ac:dyDescent="0.35">
      <c r="A3003">
        <v>84026</v>
      </c>
      <c r="B3003" t="s">
        <v>274</v>
      </c>
      <c r="C3003" s="31">
        <v>45929</v>
      </c>
      <c r="D3003" t="s">
        <v>373</v>
      </c>
      <c r="E3003" t="s">
        <v>374</v>
      </c>
      <c r="F3003" t="s">
        <v>683</v>
      </c>
      <c r="G3003" t="s">
        <v>684</v>
      </c>
      <c r="H3003" t="s">
        <v>955</v>
      </c>
      <c r="I3003" t="s">
        <v>956</v>
      </c>
      <c r="J3003">
        <v>240</v>
      </c>
      <c r="K3003">
        <v>3296.4900000000002</v>
      </c>
      <c r="L3003">
        <v>988.25156000000004</v>
      </c>
      <c r="M3003">
        <v>663.92</v>
      </c>
      <c r="N3003">
        <v>13.73537</v>
      </c>
      <c r="O3003" s="32">
        <f t="shared" si="782"/>
        <v>2632.57</v>
      </c>
      <c r="P3003" s="32">
        <f t="shared" si="783"/>
        <v>1644.31844</v>
      </c>
      <c r="Q3003">
        <v>762642</v>
      </c>
      <c r="R3003" t="s">
        <v>298</v>
      </c>
      <c r="S3003" t="s">
        <v>298</v>
      </c>
      <c r="T3003" t="str">
        <f t="shared" si="784"/>
        <v>VEN</v>
      </c>
      <c r="U3003" t="s">
        <v>300</v>
      </c>
      <c r="V3003" s="33">
        <f t="shared" si="785"/>
        <v>3296.4900000000002</v>
      </c>
      <c r="W3003">
        <f t="shared" si="786"/>
        <v>240</v>
      </c>
      <c r="X3003" s="33">
        <f t="shared" si="787"/>
        <v>2632.57</v>
      </c>
      <c r="Y3003" s="33">
        <f t="shared" si="788"/>
        <v>663.92</v>
      </c>
      <c r="Z3003" s="45">
        <f t="shared" si="789"/>
        <v>0.48424792430736935</v>
      </c>
      <c r="AA3003" s="33">
        <f t="shared" si="790"/>
        <v>1596.31844</v>
      </c>
      <c r="AB3003" s="45">
        <f t="shared" si="791"/>
        <v>0.60637264726104145</v>
      </c>
      <c r="AC3003" s="33">
        <f>IFERROR($X3003/VLOOKUP(CONCATENATE("USD",C3003),[1]GEINDICE!AR$1:AS$65536,2,0),"")</f>
        <v>494.57438614289202</v>
      </c>
      <c r="AD3003" s="33">
        <f>IFERROR($AA3003/VLOOKUP(CONCATENATE("USD",C3003),[1]GEINDICE!AR$1:AS$65536,2,0),"")</f>
        <v>299.89637979296998</v>
      </c>
      <c r="AE3003" s="33">
        <f>IFERROR($X3003/VLOOKUP(CONCATENATE("EUR",C3003),[1]GEINDICE!AR$1:AS$65536,2,0),"")</f>
        <v>421.62945642076943</v>
      </c>
      <c r="AF3003" s="33">
        <f>IFERROR($AA3003/VLOOKUP(CONCATENATE("EUR",C3003),[1]GEINDICE!AR$1:AS$65536,2,0),"")</f>
        <v>255.66456965309587</v>
      </c>
      <c r="AG3003" s="48" t="str">
        <f>VLOOKUP(E3003,[1]Apresentação!AW$1:AX$65536,2,0)</f>
        <v xml:space="preserve">                    2 - LEATHER AUXILIARIES</v>
      </c>
      <c r="AH3003" s="48" t="str">
        <f t="shared" si="792"/>
        <v xml:space="preserve">         5201000006 - SINCAL NW BR</v>
      </c>
      <c r="AI3003" s="49" t="str">
        <f t="shared" si="793"/>
        <v xml:space="preserve">     L00148 - CURTIDORA ITAUNA EIRELI</v>
      </c>
      <c r="AJ3003" t="str">
        <f t="shared" si="794"/>
        <v xml:space="preserve">     90 - SALES</v>
      </c>
      <c r="AK3003" t="str">
        <f t="shared" si="795"/>
        <v/>
      </c>
      <c r="AL3003">
        <f t="shared" si="796"/>
        <v>9</v>
      </c>
      <c r="AM3003" t="str">
        <f t="shared" si="797"/>
        <v>2025 9</v>
      </c>
      <c r="AN3003" t="str">
        <f t="shared" si="798"/>
        <v xml:space="preserve">CURTIDORA </v>
      </c>
    </row>
    <row r="3004" spans="1:40" x14ac:dyDescent="0.35">
      <c r="A3004">
        <v>84248</v>
      </c>
      <c r="B3004" t="s">
        <v>274</v>
      </c>
      <c r="C3004" s="31">
        <v>45947</v>
      </c>
      <c r="D3004" t="s">
        <v>373</v>
      </c>
      <c r="E3004" t="s">
        <v>374</v>
      </c>
      <c r="F3004" t="s">
        <v>379</v>
      </c>
      <c r="G3004" t="s">
        <v>380</v>
      </c>
      <c r="H3004" t="s">
        <v>955</v>
      </c>
      <c r="I3004" t="s">
        <v>956</v>
      </c>
      <c r="J3004">
        <v>1000</v>
      </c>
      <c r="K3004">
        <v>18534.71</v>
      </c>
      <c r="L3004">
        <v>4321.2996599999997</v>
      </c>
      <c r="M3004">
        <v>3732.89</v>
      </c>
      <c r="N3004">
        <v>18.53471</v>
      </c>
      <c r="O3004" s="32">
        <f t="shared" si="782"/>
        <v>14801.82</v>
      </c>
      <c r="P3004" s="32">
        <f t="shared" si="783"/>
        <v>10480.520339999999</v>
      </c>
      <c r="Q3004">
        <v>764496</v>
      </c>
      <c r="R3004" t="s">
        <v>298</v>
      </c>
      <c r="S3004" t="s">
        <v>298</v>
      </c>
      <c r="T3004" t="str">
        <f t="shared" si="784"/>
        <v>VEN</v>
      </c>
      <c r="U3004" t="s">
        <v>381</v>
      </c>
      <c r="V3004" s="33">
        <f t="shared" si="785"/>
        <v>18534.71</v>
      </c>
      <c r="W3004">
        <f t="shared" si="786"/>
        <v>1000</v>
      </c>
      <c r="X3004" s="33">
        <f t="shared" si="787"/>
        <v>14801.82</v>
      </c>
      <c r="Y3004" s="33">
        <f t="shared" si="788"/>
        <v>3732.89</v>
      </c>
      <c r="Z3004" s="45">
        <f t="shared" si="789"/>
        <v>0.55466313419524771</v>
      </c>
      <c r="AA3004" s="33">
        <f t="shared" si="790"/>
        <v>10280.520339999999</v>
      </c>
      <c r="AB3004" s="45">
        <f t="shared" si="791"/>
        <v>0.69454434252004138</v>
      </c>
      <c r="AC3004" s="33">
        <f>IFERROR($X3004/VLOOKUP(CONCATENATE("USD",C3004),[1]GEINDICE!AR$1:AS$65536,2,0),"")</f>
        <v>2721.4230557087699</v>
      </c>
      <c r="AD3004" s="33">
        <f>IFERROR($AA3004/VLOOKUP(CONCATENATE("USD",C3004),[1]GEINDICE!AR$1:AS$65536,2,0),"")</f>
        <v>1890.1489869461295</v>
      </c>
      <c r="AE3004" s="33">
        <f>IFERROR($X3004/VLOOKUP(CONCATENATE("EUR",C3004),[1]GEINDICE!AR$1:AS$65536,2,0),"")</f>
        <v>2331.3991400085051</v>
      </c>
      <c r="AF3004" s="33">
        <f>IFERROR($AA3004/VLOOKUP(CONCATENATE("EUR",C3004),[1]GEINDICE!AR$1:AS$65536,2,0),"")</f>
        <v>1619.2600828489972</v>
      </c>
      <c r="AG3004" s="48" t="str">
        <f>VLOOKUP(E3004,[1]Apresentação!AW$1:AX$65536,2,0)</f>
        <v xml:space="preserve">                    2 - LEATHER AUXILIARIES</v>
      </c>
      <c r="AH3004" s="48" t="str">
        <f t="shared" si="792"/>
        <v xml:space="preserve">         5201000006 - SINCAL NW BR</v>
      </c>
      <c r="AI3004" s="49" t="str">
        <f t="shared" si="793"/>
        <v xml:space="preserve">     L00103 - VITAPELLI LTDA</v>
      </c>
      <c r="AJ3004" t="str">
        <f t="shared" si="794"/>
        <v xml:space="preserve">     90 - SALES</v>
      </c>
      <c r="AK3004" t="str">
        <f t="shared" si="795"/>
        <v/>
      </c>
      <c r="AL3004">
        <f t="shared" si="796"/>
        <v>10</v>
      </c>
      <c r="AM3004" t="str">
        <f t="shared" si="797"/>
        <v>2025 10</v>
      </c>
      <c r="AN3004" t="str">
        <f t="shared" si="798"/>
        <v xml:space="preserve">VITAPELLI </v>
      </c>
    </row>
    <row r="3005" spans="1:40" x14ac:dyDescent="0.35">
      <c r="A3005">
        <v>82891</v>
      </c>
      <c r="B3005" t="s">
        <v>274</v>
      </c>
      <c r="C3005" s="31">
        <v>45835</v>
      </c>
      <c r="D3005" t="s">
        <v>373</v>
      </c>
      <c r="E3005" t="s">
        <v>374</v>
      </c>
      <c r="F3005" t="s">
        <v>390</v>
      </c>
      <c r="G3005" t="s">
        <v>391</v>
      </c>
      <c r="H3005" t="s">
        <v>955</v>
      </c>
      <c r="I3005" t="s">
        <v>956</v>
      </c>
      <c r="J3005">
        <v>2000</v>
      </c>
      <c r="K3005">
        <v>27351.920000000002</v>
      </c>
      <c r="L3005">
        <v>8775.9349000000002</v>
      </c>
      <c r="M3005">
        <v>5508.68</v>
      </c>
      <c r="N3005">
        <v>13.67596</v>
      </c>
      <c r="O3005" s="32">
        <f t="shared" si="782"/>
        <v>21843.24</v>
      </c>
      <c r="P3005" s="32">
        <f t="shared" si="783"/>
        <v>13067.305100000001</v>
      </c>
      <c r="Q3005">
        <v>742152</v>
      </c>
      <c r="R3005" t="s">
        <v>298</v>
      </c>
      <c r="S3005" t="s">
        <v>298</v>
      </c>
      <c r="T3005" t="str">
        <f t="shared" si="784"/>
        <v>VEN</v>
      </c>
      <c r="U3005" t="s">
        <v>300</v>
      </c>
      <c r="V3005" s="33">
        <f t="shared" si="785"/>
        <v>27351.920000000002</v>
      </c>
      <c r="W3005">
        <f t="shared" si="786"/>
        <v>2000</v>
      </c>
      <c r="X3005" s="33">
        <f t="shared" si="787"/>
        <v>21843.24</v>
      </c>
      <c r="Y3005" s="33">
        <f t="shared" si="788"/>
        <v>5508.68</v>
      </c>
      <c r="Z3005" s="45">
        <f t="shared" si="789"/>
        <v>0.46312306777732609</v>
      </c>
      <c r="AA3005" s="33">
        <f t="shared" si="790"/>
        <v>12667.305100000001</v>
      </c>
      <c r="AB3005" s="45">
        <f t="shared" si="791"/>
        <v>0.57991878036408517</v>
      </c>
      <c r="AC3005" s="33">
        <f>IFERROR($X3005/VLOOKUP(CONCATENATE("USD",C3005),[1]GEINDICE!AR$1:AS$65536,2,0),"")</f>
        <v>3988.9771544403661</v>
      </c>
      <c r="AD3005" s="33">
        <f>IFERROR($AA3005/VLOOKUP(CONCATENATE("USD",C3005),[1]GEINDICE!AR$1:AS$65536,2,0),"")</f>
        <v>2313.2827663032563</v>
      </c>
      <c r="AE3005" s="33">
        <f>IFERROR($X3005/VLOOKUP(CONCATENATE("EUR",C3005),[1]GEINDICE!AR$1:AS$65536,2,0),"")</f>
        <v>3402.4268290783348</v>
      </c>
      <c r="AF3005" s="33">
        <f>IFERROR($AA3005/VLOOKUP(CONCATENATE("EUR",C3005),[1]GEINDICE!AR$1:AS$65536,2,0),"")</f>
        <v>1973.1312169971497</v>
      </c>
      <c r="AG3005" s="48" t="str">
        <f>VLOOKUP(E3005,[1]Apresentação!AW$1:AX$65536,2,0)</f>
        <v xml:space="preserve">                    2 - LEATHER AUXILIARIES</v>
      </c>
      <c r="AH3005" s="48" t="str">
        <f t="shared" si="792"/>
        <v xml:space="preserve">         5201000006 - SINCAL NW BR</v>
      </c>
      <c r="AI3005" s="49" t="str">
        <f t="shared" si="793"/>
        <v xml:space="preserve">     L00408 - JBS S.A</v>
      </c>
      <c r="AJ3005" t="str">
        <f t="shared" si="794"/>
        <v xml:space="preserve">     90 - SALES</v>
      </c>
      <c r="AK3005" t="str">
        <f t="shared" si="795"/>
        <v/>
      </c>
      <c r="AL3005">
        <f t="shared" si="796"/>
        <v>6</v>
      </c>
      <c r="AM3005" t="str">
        <f t="shared" si="797"/>
        <v>2025 6</v>
      </c>
      <c r="AN3005" t="str">
        <f t="shared" si="798"/>
        <v xml:space="preserve">JBS </v>
      </c>
    </row>
    <row r="3006" spans="1:40" x14ac:dyDescent="0.35">
      <c r="A3006">
        <v>84092</v>
      </c>
      <c r="B3006" t="s">
        <v>274</v>
      </c>
      <c r="C3006" s="31">
        <v>45932</v>
      </c>
      <c r="D3006" t="s">
        <v>373</v>
      </c>
      <c r="E3006" t="s">
        <v>374</v>
      </c>
      <c r="F3006" t="s">
        <v>390</v>
      </c>
      <c r="G3006" t="s">
        <v>391</v>
      </c>
      <c r="H3006" t="s">
        <v>955</v>
      </c>
      <c r="I3006" t="s">
        <v>956</v>
      </c>
      <c r="J3006">
        <v>1000</v>
      </c>
      <c r="K3006">
        <v>13195.58</v>
      </c>
      <c r="L3006">
        <v>4117.7148299999999</v>
      </c>
      <c r="M3006">
        <v>2657.59</v>
      </c>
      <c r="N3006">
        <v>13.19558</v>
      </c>
      <c r="O3006" s="32">
        <f t="shared" si="782"/>
        <v>10537.99</v>
      </c>
      <c r="P3006" s="32">
        <f t="shared" si="783"/>
        <v>6420.2751699999999</v>
      </c>
      <c r="Q3006">
        <v>763065</v>
      </c>
      <c r="R3006" t="s">
        <v>298</v>
      </c>
      <c r="S3006" t="s">
        <v>298</v>
      </c>
      <c r="T3006" t="str">
        <f t="shared" si="784"/>
        <v>VEN</v>
      </c>
      <c r="U3006" t="s">
        <v>300</v>
      </c>
      <c r="V3006" s="33">
        <f t="shared" si="785"/>
        <v>13195.58</v>
      </c>
      <c r="W3006">
        <f t="shared" si="786"/>
        <v>1000</v>
      </c>
      <c r="X3006" s="33">
        <f t="shared" si="787"/>
        <v>10537.99</v>
      </c>
      <c r="Y3006" s="33">
        <f t="shared" si="788"/>
        <v>2657.59</v>
      </c>
      <c r="Z3006" s="45">
        <f t="shared" si="789"/>
        <v>0.47139081192338644</v>
      </c>
      <c r="AA3006" s="33">
        <f t="shared" si="790"/>
        <v>6220.2751699999999</v>
      </c>
      <c r="AB3006" s="45">
        <f t="shared" si="791"/>
        <v>0.59027150054232358</v>
      </c>
      <c r="AC3006" s="33">
        <f>IFERROR($X3006/VLOOKUP(CONCATENATE("USD",C3006),[1]GEINDICE!AR$1:AS$65536,2,0),"")</f>
        <v>1971.5972235214876</v>
      </c>
      <c r="AD3006" s="33">
        <f>IFERROR($AA3006/VLOOKUP(CONCATENATE("USD",C3006),[1]GEINDICE!AR$1:AS$65536,2,0),"")</f>
        <v>1163.7776515931075</v>
      </c>
      <c r="AE3006" s="33">
        <f>IFERROR($X3006/VLOOKUP(CONCATENATE("EUR",C3006),[1]GEINDICE!AR$1:AS$65536,2,0),"")</f>
        <v>1685.4042383046781</v>
      </c>
      <c r="AF3006" s="33">
        <f>IFERROR($AA3006/VLOOKUP(CONCATENATE("EUR",C3006),[1]GEINDICE!AR$1:AS$65536,2,0),"")</f>
        <v>994.84608876449408</v>
      </c>
      <c r="AG3006" s="48" t="str">
        <f>VLOOKUP(E3006,[1]Apresentação!AW$1:AX$65536,2,0)</f>
        <v xml:space="preserve">                    2 - LEATHER AUXILIARIES</v>
      </c>
      <c r="AH3006" s="48" t="str">
        <f t="shared" si="792"/>
        <v xml:space="preserve">         5201000006 - SINCAL NW BR</v>
      </c>
      <c r="AI3006" s="49" t="str">
        <f t="shared" si="793"/>
        <v xml:space="preserve">     L00408 - JBS S.A</v>
      </c>
      <c r="AJ3006" t="str">
        <f t="shared" si="794"/>
        <v xml:space="preserve">     90 - SALES</v>
      </c>
      <c r="AK3006" t="str">
        <f t="shared" si="795"/>
        <v/>
      </c>
      <c r="AL3006">
        <f t="shared" si="796"/>
        <v>10</v>
      </c>
      <c r="AM3006" t="str">
        <f t="shared" si="797"/>
        <v>2025 10</v>
      </c>
      <c r="AN3006" t="str">
        <f t="shared" si="798"/>
        <v xml:space="preserve">JBS </v>
      </c>
    </row>
    <row r="3007" spans="1:40" x14ac:dyDescent="0.35">
      <c r="A3007">
        <v>82430</v>
      </c>
      <c r="B3007" t="s">
        <v>274</v>
      </c>
      <c r="C3007" s="31">
        <v>45792</v>
      </c>
      <c r="D3007" t="s">
        <v>373</v>
      </c>
      <c r="E3007" t="s">
        <v>374</v>
      </c>
      <c r="F3007" t="s">
        <v>683</v>
      </c>
      <c r="G3007" t="s">
        <v>684</v>
      </c>
      <c r="H3007" t="s">
        <v>955</v>
      </c>
      <c r="I3007" t="s">
        <v>956</v>
      </c>
      <c r="J3007">
        <v>240</v>
      </c>
      <c r="K3007">
        <v>3460.25</v>
      </c>
      <c r="L3007">
        <v>1073.30267</v>
      </c>
      <c r="M3007">
        <v>696.89</v>
      </c>
      <c r="N3007">
        <v>14.4177</v>
      </c>
      <c r="O3007" s="32">
        <f t="shared" si="782"/>
        <v>2763.36</v>
      </c>
      <c r="P3007" s="32">
        <f t="shared" si="783"/>
        <v>1690.0573300000001</v>
      </c>
      <c r="Q3007">
        <v>738854</v>
      </c>
      <c r="R3007" t="s">
        <v>298</v>
      </c>
      <c r="S3007" t="s">
        <v>298</v>
      </c>
      <c r="T3007" t="str">
        <f t="shared" si="784"/>
        <v>VEN</v>
      </c>
      <c r="U3007" t="s">
        <v>300</v>
      </c>
      <c r="V3007" s="33">
        <f t="shared" si="785"/>
        <v>3460.25</v>
      </c>
      <c r="W3007">
        <f t="shared" si="786"/>
        <v>240</v>
      </c>
      <c r="X3007" s="33">
        <f t="shared" si="787"/>
        <v>2763.36</v>
      </c>
      <c r="Y3007" s="33">
        <f t="shared" si="788"/>
        <v>696.89</v>
      </c>
      <c r="Z3007" s="45">
        <f t="shared" si="789"/>
        <v>0.47454875514774947</v>
      </c>
      <c r="AA3007" s="33">
        <f t="shared" si="790"/>
        <v>1642.0573300000001</v>
      </c>
      <c r="AB3007" s="45">
        <f t="shared" si="791"/>
        <v>0.59422490374037407</v>
      </c>
      <c r="AC3007" s="33">
        <f>IFERROR($X3007/VLOOKUP(CONCATENATE("USD",C3007),[1]GEINDICE!AR$1:AS$65536,2,0),"")</f>
        <v>490.58372390285467</v>
      </c>
      <c r="AD3007" s="33">
        <f>IFERROR($AA3007/VLOOKUP(CONCATENATE("USD",C3007),[1]GEINDICE!AR$1:AS$65536,2,0),"")</f>
        <v>291.51706611276808</v>
      </c>
      <c r="AE3007" s="33">
        <f>IFERROR($X3007/VLOOKUP(CONCATENATE("EUR",C3007),[1]GEINDICE!AR$1:AS$65536,2,0),"")</f>
        <v>438.45458151527174</v>
      </c>
      <c r="AF3007" s="33">
        <f>IFERROR($AA3007/VLOOKUP(CONCATENATE("EUR",C3007),[1]GEINDICE!AR$1:AS$65536,2,0),"")</f>
        <v>260.54063149543833</v>
      </c>
      <c r="AG3007" s="48" t="str">
        <f>VLOOKUP(E3007,[1]Apresentação!AW$1:AX$65536,2,0)</f>
        <v xml:space="preserve">                    2 - LEATHER AUXILIARIES</v>
      </c>
      <c r="AH3007" s="48" t="str">
        <f t="shared" si="792"/>
        <v xml:space="preserve">         5201000006 - SINCAL NW BR</v>
      </c>
      <c r="AI3007" s="49" t="str">
        <f t="shared" si="793"/>
        <v xml:space="preserve">     L00148 - CURTIDORA ITAUNA EIRELI</v>
      </c>
      <c r="AJ3007" t="str">
        <f t="shared" si="794"/>
        <v xml:space="preserve">     90 - SALES</v>
      </c>
      <c r="AK3007" t="str">
        <f t="shared" si="795"/>
        <v/>
      </c>
      <c r="AL3007">
        <f t="shared" si="796"/>
        <v>5</v>
      </c>
      <c r="AM3007" t="str">
        <f t="shared" si="797"/>
        <v>2025 5</v>
      </c>
      <c r="AN3007" t="str">
        <f t="shared" si="798"/>
        <v xml:space="preserve">CURTIDORA </v>
      </c>
    </row>
    <row r="3008" spans="1:40" x14ac:dyDescent="0.35">
      <c r="A3008">
        <v>83822</v>
      </c>
      <c r="B3008" t="s">
        <v>274</v>
      </c>
      <c r="C3008" s="31">
        <v>45911</v>
      </c>
      <c r="D3008" t="s">
        <v>373</v>
      </c>
      <c r="E3008" t="s">
        <v>374</v>
      </c>
      <c r="F3008" t="s">
        <v>390</v>
      </c>
      <c r="G3008" t="s">
        <v>391</v>
      </c>
      <c r="H3008" t="s">
        <v>955</v>
      </c>
      <c r="I3008" t="s">
        <v>956</v>
      </c>
      <c r="J3008">
        <v>1000</v>
      </c>
      <c r="K3008">
        <v>13422.5</v>
      </c>
      <c r="L3008">
        <v>4117.7148299999999</v>
      </c>
      <c r="M3008">
        <v>2703.29</v>
      </c>
      <c r="N3008">
        <v>13.422500000000001</v>
      </c>
      <c r="O3008" s="32">
        <f t="shared" si="782"/>
        <v>10719.21</v>
      </c>
      <c r="P3008" s="32">
        <f t="shared" si="783"/>
        <v>6601.4951699999992</v>
      </c>
      <c r="Q3008">
        <v>761168</v>
      </c>
      <c r="R3008" t="s">
        <v>298</v>
      </c>
      <c r="S3008" t="s">
        <v>298</v>
      </c>
      <c r="T3008" t="str">
        <f t="shared" si="784"/>
        <v>VEN</v>
      </c>
      <c r="U3008" t="s">
        <v>300</v>
      </c>
      <c r="V3008" s="33">
        <f t="shared" si="785"/>
        <v>13422.5</v>
      </c>
      <c r="W3008">
        <f t="shared" si="786"/>
        <v>1000</v>
      </c>
      <c r="X3008" s="33">
        <f t="shared" si="787"/>
        <v>10719.21</v>
      </c>
      <c r="Y3008" s="33">
        <f t="shared" si="788"/>
        <v>2703.29</v>
      </c>
      <c r="Z3008" s="45">
        <f t="shared" si="789"/>
        <v>0.4769227170795306</v>
      </c>
      <c r="AA3008" s="33">
        <f t="shared" si="790"/>
        <v>6401.4951699999992</v>
      </c>
      <c r="AB3008" s="45">
        <f t="shared" si="791"/>
        <v>0.59719841014403108</v>
      </c>
      <c r="AC3008" s="33">
        <f>IFERROR($X3008/VLOOKUP(CONCATENATE("USD",C3008),[1]GEINDICE!AR$1:AS$65536,2,0),"")</f>
        <v>1990.2725686063347</v>
      </c>
      <c r="AD3008" s="33">
        <f>IFERROR($AA3008/VLOOKUP(CONCATENATE("USD",C3008),[1]GEINDICE!AR$1:AS$65536,2,0),"")</f>
        <v>1188.5876137249802</v>
      </c>
      <c r="AE3008" s="33">
        <f>IFERROR($X3008/VLOOKUP(CONCATENATE("EUR",C3008),[1]GEINDICE!AR$1:AS$65536,2,0),"")</f>
        <v>1696.2922521838204</v>
      </c>
      <c r="AF3008" s="33">
        <f>IFERROR($AA3008/VLOOKUP(CONCATENATE("EUR",C3008),[1]GEINDICE!AR$1:AS$65536,2,0),"")</f>
        <v>1013.0230361438155</v>
      </c>
      <c r="AG3008" s="48" t="str">
        <f>VLOOKUP(E3008,[1]Apresentação!AW$1:AX$65536,2,0)</f>
        <v xml:space="preserve">                    2 - LEATHER AUXILIARIES</v>
      </c>
      <c r="AH3008" s="48" t="str">
        <f t="shared" si="792"/>
        <v xml:space="preserve">         5201000006 - SINCAL NW BR</v>
      </c>
      <c r="AI3008" s="49" t="str">
        <f t="shared" si="793"/>
        <v xml:space="preserve">     L00408 - JBS S.A</v>
      </c>
      <c r="AJ3008" t="str">
        <f t="shared" si="794"/>
        <v xml:space="preserve">     90 - SALES</v>
      </c>
      <c r="AK3008" t="str">
        <f t="shared" si="795"/>
        <v/>
      </c>
      <c r="AL3008">
        <f t="shared" si="796"/>
        <v>9</v>
      </c>
      <c r="AM3008" t="str">
        <f t="shared" si="797"/>
        <v>2025 9</v>
      </c>
      <c r="AN3008" t="str">
        <f t="shared" si="798"/>
        <v xml:space="preserve">JBS </v>
      </c>
    </row>
    <row r="3009" spans="1:40" x14ac:dyDescent="0.35">
      <c r="A3009">
        <v>83265</v>
      </c>
      <c r="B3009" t="s">
        <v>274</v>
      </c>
      <c r="C3009" s="31">
        <v>45866</v>
      </c>
      <c r="D3009" t="s">
        <v>373</v>
      </c>
      <c r="E3009" t="s">
        <v>374</v>
      </c>
      <c r="F3009" t="s">
        <v>683</v>
      </c>
      <c r="G3009" t="s">
        <v>684</v>
      </c>
      <c r="H3009" t="s">
        <v>955</v>
      </c>
      <c r="I3009" t="s">
        <v>956</v>
      </c>
      <c r="J3009">
        <v>240</v>
      </c>
      <c r="K3009">
        <v>3418.6800000000003</v>
      </c>
      <c r="L3009">
        <v>954.75318000000004</v>
      </c>
      <c r="M3009">
        <v>688.52</v>
      </c>
      <c r="N3009">
        <v>14.244479999999999</v>
      </c>
      <c r="O3009" s="32">
        <f t="shared" si="782"/>
        <v>2730.1600000000003</v>
      </c>
      <c r="P3009" s="32">
        <f t="shared" si="783"/>
        <v>1775.4068200000002</v>
      </c>
      <c r="Q3009">
        <v>744924</v>
      </c>
      <c r="R3009" t="s">
        <v>298</v>
      </c>
      <c r="S3009" t="s">
        <v>298</v>
      </c>
      <c r="T3009" t="str">
        <f t="shared" si="784"/>
        <v>VEN</v>
      </c>
      <c r="U3009" t="s">
        <v>300</v>
      </c>
      <c r="V3009" s="33">
        <f t="shared" si="785"/>
        <v>3418.6800000000003</v>
      </c>
      <c r="W3009">
        <f t="shared" si="786"/>
        <v>240</v>
      </c>
      <c r="X3009" s="33">
        <f t="shared" si="787"/>
        <v>2730.1600000000003</v>
      </c>
      <c r="Y3009" s="33">
        <f t="shared" si="788"/>
        <v>688.52</v>
      </c>
      <c r="Z3009" s="45">
        <f t="shared" si="789"/>
        <v>0.50528473562895626</v>
      </c>
      <c r="AA3009" s="33">
        <f t="shared" si="790"/>
        <v>1727.4068200000002</v>
      </c>
      <c r="AB3009" s="45">
        <f t="shared" si="791"/>
        <v>0.63271266885457256</v>
      </c>
      <c r="AC3009" s="33">
        <f>IFERROR($X3009/VLOOKUP(CONCATENATE("USD",C3009),[1]GEINDICE!AR$1:AS$65536,2,0),"")</f>
        <v>488.60175027292092</v>
      </c>
      <c r="AD3009" s="33">
        <f>IFERROR($AA3009/VLOOKUP(CONCATENATE("USD",C3009),[1]GEINDICE!AR$1:AS$65536,2,0),"")</f>
        <v>309.14451742219524</v>
      </c>
      <c r="AE3009" s="33">
        <f>IFERROR($X3009/VLOOKUP(CONCATENATE("EUR",C3009),[1]GEINDICE!AR$1:AS$65536,2,0),"")</f>
        <v>420.8468854531161</v>
      </c>
      <c r="AF3009" s="33">
        <f>IFERROR($AA3009/VLOOKUP(CONCATENATE("EUR",C3009),[1]GEINDICE!AR$1:AS$65536,2,0),"")</f>
        <v>266.2751560741757</v>
      </c>
      <c r="AG3009" s="48" t="str">
        <f>VLOOKUP(E3009,[1]Apresentação!AW$1:AX$65536,2,0)</f>
        <v xml:space="preserve">                    2 - LEATHER AUXILIARIES</v>
      </c>
      <c r="AH3009" s="48" t="str">
        <f t="shared" si="792"/>
        <v xml:space="preserve">         5201000006 - SINCAL NW BR</v>
      </c>
      <c r="AI3009" s="49" t="str">
        <f t="shared" si="793"/>
        <v xml:space="preserve">     L00148 - CURTIDORA ITAUNA EIRELI</v>
      </c>
      <c r="AJ3009" t="str">
        <f t="shared" si="794"/>
        <v xml:space="preserve">     90 - SALES</v>
      </c>
      <c r="AK3009" t="str">
        <f t="shared" si="795"/>
        <v/>
      </c>
      <c r="AL3009">
        <f t="shared" si="796"/>
        <v>7</v>
      </c>
      <c r="AM3009" t="str">
        <f t="shared" si="797"/>
        <v>2025 7</v>
      </c>
      <c r="AN3009" t="str">
        <f t="shared" si="798"/>
        <v xml:space="preserve">CURTIDORA </v>
      </c>
    </row>
    <row r="3010" spans="1:40" x14ac:dyDescent="0.35">
      <c r="A3010">
        <v>83479</v>
      </c>
      <c r="B3010" t="s">
        <v>274</v>
      </c>
      <c r="C3010" s="31">
        <v>45881</v>
      </c>
      <c r="D3010" t="s">
        <v>373</v>
      </c>
      <c r="E3010" t="s">
        <v>374</v>
      </c>
      <c r="F3010" t="s">
        <v>683</v>
      </c>
      <c r="G3010" t="s">
        <v>684</v>
      </c>
      <c r="H3010" t="s">
        <v>955</v>
      </c>
      <c r="I3010" t="s">
        <v>956</v>
      </c>
      <c r="J3010">
        <v>240</v>
      </c>
      <c r="K3010">
        <v>3359.89</v>
      </c>
      <c r="L3010">
        <v>953.87120000000004</v>
      </c>
      <c r="M3010">
        <v>676.69</v>
      </c>
      <c r="N3010">
        <v>13.999559999999999</v>
      </c>
      <c r="O3010" s="32">
        <f t="shared" si="782"/>
        <v>2683.2</v>
      </c>
      <c r="P3010" s="32">
        <f t="shared" si="783"/>
        <v>1729.3287999999998</v>
      </c>
      <c r="Q3010">
        <v>753272</v>
      </c>
      <c r="R3010" t="s">
        <v>298</v>
      </c>
      <c r="S3010" t="s">
        <v>298</v>
      </c>
      <c r="T3010" t="str">
        <f t="shared" si="784"/>
        <v>VEN</v>
      </c>
      <c r="U3010" t="s">
        <v>300</v>
      </c>
      <c r="V3010" s="33">
        <f t="shared" si="785"/>
        <v>3359.89</v>
      </c>
      <c r="W3010">
        <f t="shared" si="786"/>
        <v>240</v>
      </c>
      <c r="X3010" s="33">
        <f t="shared" si="787"/>
        <v>2683.2</v>
      </c>
      <c r="Y3010" s="33">
        <f t="shared" si="788"/>
        <v>676.69</v>
      </c>
      <c r="Z3010" s="45">
        <f t="shared" si="789"/>
        <v>0.50041185872156524</v>
      </c>
      <c r="AA3010" s="33">
        <f t="shared" si="790"/>
        <v>1681.3287999999998</v>
      </c>
      <c r="AB3010" s="45">
        <f t="shared" si="791"/>
        <v>0.62661329755515793</v>
      </c>
      <c r="AC3010" s="33">
        <f>IFERROR($X3010/VLOOKUP(CONCATENATE("USD",C3010),[1]GEINDICE!AR$1:AS$65536,2,0),"")</f>
        <v>496.4108636128172</v>
      </c>
      <c r="AD3010" s="33">
        <f>IFERROR($AA3010/VLOOKUP(CONCATENATE("USD",C3010),[1]GEINDICE!AR$1:AS$65536,2,0),"")</f>
        <v>311.05764819063114</v>
      </c>
      <c r="AE3010" s="33">
        <f>IFERROR($X3010/VLOOKUP(CONCATENATE("EUR",C3010),[1]GEINDICE!AR$1:AS$65536,2,0),"")</f>
        <v>425.26349156034547</v>
      </c>
      <c r="AF3010" s="33">
        <f>IFERROR($AA3010/VLOOKUP(CONCATENATE("EUR",C3010),[1]GEINDICE!AR$1:AS$65536,2,0),"")</f>
        <v>266.47575877644817</v>
      </c>
      <c r="AG3010" s="48" t="str">
        <f>VLOOKUP(E3010,[1]Apresentação!AW$1:AX$65536,2,0)</f>
        <v xml:space="preserve">                    2 - LEATHER AUXILIARIES</v>
      </c>
      <c r="AH3010" s="48" t="str">
        <f t="shared" si="792"/>
        <v xml:space="preserve">         5201000006 - SINCAL NW BR</v>
      </c>
      <c r="AI3010" s="49" t="str">
        <f t="shared" si="793"/>
        <v xml:space="preserve">     L00148 - CURTIDORA ITAUNA EIRELI</v>
      </c>
      <c r="AJ3010" t="str">
        <f t="shared" si="794"/>
        <v xml:space="preserve">     90 - SALES</v>
      </c>
      <c r="AK3010" t="str">
        <f t="shared" si="795"/>
        <v/>
      </c>
      <c r="AL3010">
        <f t="shared" si="796"/>
        <v>8</v>
      </c>
      <c r="AM3010" t="str">
        <f t="shared" si="797"/>
        <v>2025 8</v>
      </c>
      <c r="AN3010" t="str">
        <f t="shared" si="798"/>
        <v xml:space="preserve">CURTIDORA </v>
      </c>
    </row>
    <row r="3011" spans="1:40" x14ac:dyDescent="0.35">
      <c r="A3011">
        <v>82625</v>
      </c>
      <c r="B3011" t="s">
        <v>274</v>
      </c>
      <c r="C3011" s="31">
        <v>45811</v>
      </c>
      <c r="D3011" t="s">
        <v>373</v>
      </c>
      <c r="E3011" t="s">
        <v>374</v>
      </c>
      <c r="F3011" t="s">
        <v>718</v>
      </c>
      <c r="G3011" t="s">
        <v>391</v>
      </c>
      <c r="H3011" t="s">
        <v>955</v>
      </c>
      <c r="I3011" t="s">
        <v>956</v>
      </c>
      <c r="J3011">
        <v>2000</v>
      </c>
      <c r="K3011">
        <v>26760.400000000001</v>
      </c>
      <c r="L3011">
        <v>8775.9349000000002</v>
      </c>
      <c r="M3011">
        <v>4175.29</v>
      </c>
      <c r="N3011">
        <v>13.3802</v>
      </c>
      <c r="O3011" s="32">
        <f t="shared" si="782"/>
        <v>22585.11</v>
      </c>
      <c r="P3011" s="32">
        <f t="shared" si="783"/>
        <v>13809.1751</v>
      </c>
      <c r="Q3011">
        <v>740265</v>
      </c>
      <c r="R3011" t="s">
        <v>298</v>
      </c>
      <c r="S3011" t="s">
        <v>298</v>
      </c>
      <c r="T3011" t="str">
        <f t="shared" si="784"/>
        <v>VEN</v>
      </c>
      <c r="U3011" t="s">
        <v>300</v>
      </c>
      <c r="V3011" s="33">
        <f t="shared" si="785"/>
        <v>26760.400000000001</v>
      </c>
      <c r="W3011">
        <f t="shared" si="786"/>
        <v>2000</v>
      </c>
      <c r="X3011" s="33">
        <f t="shared" si="787"/>
        <v>22585.11</v>
      </c>
      <c r="Y3011" s="33">
        <f t="shared" si="788"/>
        <v>4175.29</v>
      </c>
      <c r="Z3011" s="45">
        <f t="shared" si="789"/>
        <v>0.50108276034737897</v>
      </c>
      <c r="AA3011" s="33">
        <f t="shared" si="790"/>
        <v>13409.1751</v>
      </c>
      <c r="AB3011" s="45">
        <f t="shared" si="791"/>
        <v>0.59371750237213805</v>
      </c>
      <c r="AC3011" s="33">
        <f>IFERROR($X3011/VLOOKUP(CONCATENATE("USD",C3011),[1]GEINDICE!AR$1:AS$65536,2,0),"")</f>
        <v>3983.6861043496665</v>
      </c>
      <c r="AD3011" s="33">
        <f>IFERROR($AA3011/VLOOKUP(CONCATENATE("USD",C3011),[1]GEINDICE!AR$1:AS$65536,2,0),"")</f>
        <v>2365.1841641090768</v>
      </c>
      <c r="AE3011" s="33">
        <f>IFERROR($X3011/VLOOKUP(CONCATENATE("EUR",C3011),[1]GEINDICE!AR$1:AS$65536,2,0),"")</f>
        <v>3502.7621824498278</v>
      </c>
      <c r="AF3011" s="33">
        <f>IFERROR($AA3011/VLOOKUP(CONCATENATE("EUR",C3011),[1]GEINDICE!AR$1:AS$65536,2,0),"")</f>
        <v>2079.6512143676914</v>
      </c>
      <c r="AG3011" s="48" t="str">
        <f>VLOOKUP(E3011,[1]Apresentação!AW$1:AX$65536,2,0)</f>
        <v xml:space="preserve">                    2 - LEATHER AUXILIARIES</v>
      </c>
      <c r="AH3011" s="48" t="str">
        <f t="shared" si="792"/>
        <v xml:space="preserve">         5201000006 - SINCAL NW BR</v>
      </c>
      <c r="AI3011" s="49" t="str">
        <f t="shared" si="793"/>
        <v xml:space="preserve">     L00406 - JBS S.A</v>
      </c>
      <c r="AJ3011" t="str">
        <f t="shared" si="794"/>
        <v xml:space="preserve">     90 - SALES</v>
      </c>
      <c r="AK3011" t="str">
        <f t="shared" si="795"/>
        <v/>
      </c>
      <c r="AL3011">
        <f t="shared" si="796"/>
        <v>6</v>
      </c>
      <c r="AM3011" t="str">
        <f t="shared" si="797"/>
        <v>2025 6</v>
      </c>
      <c r="AN3011" t="str">
        <f t="shared" si="798"/>
        <v xml:space="preserve">JBS </v>
      </c>
    </row>
    <row r="3012" spans="1:40" x14ac:dyDescent="0.35">
      <c r="A3012">
        <v>82602</v>
      </c>
      <c r="B3012" t="s">
        <v>274</v>
      </c>
      <c r="C3012" s="31">
        <v>45807</v>
      </c>
      <c r="D3012" t="s">
        <v>373</v>
      </c>
      <c r="E3012" t="s">
        <v>374</v>
      </c>
      <c r="F3012" t="s">
        <v>379</v>
      </c>
      <c r="G3012" t="s">
        <v>380</v>
      </c>
      <c r="H3012" t="s">
        <v>955</v>
      </c>
      <c r="I3012" t="s">
        <v>956</v>
      </c>
      <c r="J3012">
        <v>1000</v>
      </c>
      <c r="K3012">
        <v>19286.62</v>
      </c>
      <c r="L3012">
        <v>4387.9674500000001</v>
      </c>
      <c r="M3012">
        <v>3884.32</v>
      </c>
      <c r="N3012">
        <v>19.286619999999999</v>
      </c>
      <c r="O3012" s="32">
        <f t="shared" ref="O3012:O3075" si="799">$K3012-$Y3012</f>
        <v>15402.3</v>
      </c>
      <c r="P3012" s="32">
        <f t="shared" ref="P3012:P3075" si="800">($O3012-$L3012)</f>
        <v>11014.332549999999</v>
      </c>
      <c r="Q3012">
        <v>740120</v>
      </c>
      <c r="R3012" t="s">
        <v>298</v>
      </c>
      <c r="S3012" t="s">
        <v>298</v>
      </c>
      <c r="T3012" t="str">
        <f t="shared" ref="T3012:T3075" si="801">MID($U3012,1,3)</f>
        <v>VEN</v>
      </c>
      <c r="U3012" t="s">
        <v>300</v>
      </c>
      <c r="V3012" s="33">
        <f t="shared" ref="V3012:V3075" si="802">IF($T3012="DEV",-$K3012,$K3012)</f>
        <v>19286.62</v>
      </c>
      <c r="W3012">
        <f t="shared" ref="W3012:W3075" si="803">IF($T3012="DEV",-$J3012,$J3012)</f>
        <v>1000</v>
      </c>
      <c r="X3012" s="33">
        <f t="shared" ref="X3012:X3075" si="804">$V3012-$Y3012</f>
        <v>15402.3</v>
      </c>
      <c r="Y3012" s="33">
        <f t="shared" ref="Y3012:Y3075" si="805">IF(A3012=59876,M3012,IF(A3012=59868,M3012,IF(R3012="6111",((K3012*0.12)+M3012),IF(T3012="DEV",-M3012,M3012))))</f>
        <v>3884.32</v>
      </c>
      <c r="Z3012" s="45">
        <f t="shared" ref="Z3012:Z3075" si="806">IFERROR($AA3012/$V3012,0)</f>
        <v>0.56071683633524172</v>
      </c>
      <c r="AA3012" s="33">
        <f t="shared" ref="AA3012:AA3075" si="807">IF(VLOOKUP(AL3012,AR:AS,2,0)="sim",IF($T3012="DEV",($X3012-$L3012),$P3012)-(0.2*W3012),IF(VLOOKUP(AL3012,AR:AS,2,0)="OK",IF($T3012="DEV",($X3012-$L3012),$P3012)-(0.2*W3012),IF($T3012="DEV",($X3012-$L3012),$P3012)))</f>
        <v>10814.332549999999</v>
      </c>
      <c r="AB3012" s="45">
        <f t="shared" ref="AB3012:AB3075" si="808">IFERROR($AA3012/$X3012,0)</f>
        <v>0.70212452361011013</v>
      </c>
      <c r="AC3012" s="33">
        <f>IFERROR($X3012/VLOOKUP(CONCATENATE("USD",C3012),[1]GEINDICE!AR$1:AS$65536,2,0),"")</f>
        <v>2698.0398339376738</v>
      </c>
      <c r="AD3012" s="33">
        <f>IFERROR($AA3012/VLOOKUP(CONCATENATE("USD",C3012),[1]GEINDICE!AR$1:AS$65536,2,0),"")</f>
        <v>1894.35993308459</v>
      </c>
      <c r="AE3012" s="33">
        <f>IFERROR($X3012/VLOOKUP(CONCATENATE("EUR",C3012),[1]GEINDICE!AR$1:AS$65536,2,0),"")</f>
        <v>2377.7420998193802</v>
      </c>
      <c r="AF3012" s="33">
        <f>IFERROR($AA3012/VLOOKUP(CONCATENATE("EUR",C3012),[1]GEINDICE!AR$1:AS$65536,2,0),"")</f>
        <v>1669.4710391033852</v>
      </c>
      <c r="AG3012" s="48" t="str">
        <f>VLOOKUP(E3012,[1]Apresentação!AW$1:AX$65536,2,0)</f>
        <v xml:space="preserve">                    2 - LEATHER AUXILIARIES</v>
      </c>
      <c r="AH3012" s="48" t="str">
        <f t="shared" ref="AH3012:AH3075" si="809">CONCATENATE("         ",H3012," - ",I3012)</f>
        <v xml:space="preserve">         5201000006 - SINCAL NW BR</v>
      </c>
      <c r="AI3012" s="49" t="str">
        <f t="shared" ref="AI3012:AI3075" si="810">CONCATENATE("     ",F3012," - ",G3012)</f>
        <v xml:space="preserve">     L00103 - VITAPELLI LTDA</v>
      </c>
      <c r="AJ3012" t="str">
        <f t="shared" ref="AJ3012:AJ3075" si="811">IF(RIGHT(I3012,2)="BR","     90 - SALES","     93 - RESALES")</f>
        <v xml:space="preserve">     90 - SALES</v>
      </c>
      <c r="AK3012" t="str">
        <f t="shared" ref="AK3012:AK3075" si="812">IF(R3012="3201","EXP",IF(R3012="7101","EXP",""))</f>
        <v/>
      </c>
      <c r="AL3012">
        <f t="shared" ref="AL3012:AL3075" si="813">VLOOKUP(MONTH(C3012),AQ:AR,2,0)</f>
        <v>5</v>
      </c>
      <c r="AM3012" t="str">
        <f t="shared" ref="AM3012:AM3075" si="814">CONCATENATE(YEAR(C3012)," ",MONTH(C3012))</f>
        <v>2025 5</v>
      </c>
      <c r="AN3012" t="str">
        <f t="shared" ref="AN3012:AN3075" si="815">MID(G3012,1,SEARCH(" ",G3012,1))</f>
        <v xml:space="preserve">VITAPELLI </v>
      </c>
    </row>
    <row r="3013" spans="1:40" x14ac:dyDescent="0.35">
      <c r="A3013">
        <v>84003</v>
      </c>
      <c r="B3013" t="s">
        <v>274</v>
      </c>
      <c r="C3013" s="31">
        <v>45925</v>
      </c>
      <c r="D3013" t="s">
        <v>373</v>
      </c>
      <c r="E3013" t="s">
        <v>374</v>
      </c>
      <c r="F3013" t="s">
        <v>379</v>
      </c>
      <c r="G3013" t="s">
        <v>380</v>
      </c>
      <c r="H3013" t="s">
        <v>955</v>
      </c>
      <c r="I3013" t="s">
        <v>956</v>
      </c>
      <c r="J3013">
        <v>1000</v>
      </c>
      <c r="K3013">
        <v>18111.189999999999</v>
      </c>
      <c r="L3013">
        <v>4117.7148299999999</v>
      </c>
      <c r="M3013">
        <v>3647.59</v>
      </c>
      <c r="N3013">
        <v>18.111190000000001</v>
      </c>
      <c r="O3013" s="32">
        <f t="shared" si="799"/>
        <v>14463.599999999999</v>
      </c>
      <c r="P3013" s="32">
        <f t="shared" si="800"/>
        <v>10345.885169999998</v>
      </c>
      <c r="Q3013">
        <v>762379</v>
      </c>
      <c r="R3013" t="s">
        <v>298</v>
      </c>
      <c r="S3013" t="s">
        <v>298</v>
      </c>
      <c r="T3013" t="str">
        <f t="shared" si="801"/>
        <v>VEN</v>
      </c>
      <c r="U3013" t="s">
        <v>300</v>
      </c>
      <c r="V3013" s="33">
        <f t="shared" si="802"/>
        <v>18111.189999999999</v>
      </c>
      <c r="W3013">
        <f t="shared" si="803"/>
        <v>1000</v>
      </c>
      <c r="X3013" s="33">
        <f t="shared" si="804"/>
        <v>14463.599999999999</v>
      </c>
      <c r="Y3013" s="33">
        <f t="shared" si="805"/>
        <v>3647.59</v>
      </c>
      <c r="Z3013" s="45">
        <f t="shared" si="806"/>
        <v>0.56019980851617146</v>
      </c>
      <c r="AA3013" s="33">
        <f t="shared" si="807"/>
        <v>10145.885169999998</v>
      </c>
      <c r="AB3013" s="45">
        <f t="shared" si="808"/>
        <v>0.70147716820155415</v>
      </c>
      <c r="AC3013" s="33">
        <f>IFERROR($X3013/VLOOKUP(CONCATENATE("USD",C3013),[1]GEINDICE!AR$1:AS$65536,2,0),"")</f>
        <v>2707.2718764623301</v>
      </c>
      <c r="AD3013" s="33">
        <f>IFERROR($AA3013/VLOOKUP(CONCATENATE("USD",C3013),[1]GEINDICE!AR$1:AS$65536,2,0),"")</f>
        <v>1899.0894094525031</v>
      </c>
      <c r="AE3013" s="33">
        <f>IFERROR($X3013/VLOOKUP(CONCATENATE("EUR",C3013),[1]GEINDICE!AR$1:AS$65536,2,0),"")</f>
        <v>2319.0738840430986</v>
      </c>
      <c r="AF3013" s="33">
        <f>IFERROR($AA3013/VLOOKUP(CONCATENATE("EUR",C3013),[1]GEINDICE!AR$1:AS$65536,2,0),"")</f>
        <v>1626.7773810287322</v>
      </c>
      <c r="AG3013" s="48" t="str">
        <f>VLOOKUP(E3013,[1]Apresentação!AW$1:AX$65536,2,0)</f>
        <v xml:space="preserve">                    2 - LEATHER AUXILIARIES</v>
      </c>
      <c r="AH3013" s="48" t="str">
        <f t="shared" si="809"/>
        <v xml:space="preserve">         5201000006 - SINCAL NW BR</v>
      </c>
      <c r="AI3013" s="49" t="str">
        <f t="shared" si="810"/>
        <v xml:space="preserve">     L00103 - VITAPELLI LTDA</v>
      </c>
      <c r="AJ3013" t="str">
        <f t="shared" si="811"/>
        <v xml:space="preserve">     90 - SALES</v>
      </c>
      <c r="AK3013" t="str">
        <f t="shared" si="812"/>
        <v/>
      </c>
      <c r="AL3013">
        <f t="shared" si="813"/>
        <v>9</v>
      </c>
      <c r="AM3013" t="str">
        <f t="shared" si="814"/>
        <v>2025 9</v>
      </c>
      <c r="AN3013" t="str">
        <f t="shared" si="815"/>
        <v xml:space="preserve">VITAPELLI </v>
      </c>
    </row>
    <row r="3014" spans="1:40" x14ac:dyDescent="0.35">
      <c r="A3014">
        <v>84408</v>
      </c>
      <c r="B3014" t="s">
        <v>274</v>
      </c>
      <c r="C3014" s="31">
        <v>45959</v>
      </c>
      <c r="D3014" t="s">
        <v>373</v>
      </c>
      <c r="E3014" t="s">
        <v>374</v>
      </c>
      <c r="F3014" t="s">
        <v>718</v>
      </c>
      <c r="G3014" t="s">
        <v>391</v>
      </c>
      <c r="H3014" t="s">
        <v>955</v>
      </c>
      <c r="I3014" t="s">
        <v>956</v>
      </c>
      <c r="J3014">
        <v>1000</v>
      </c>
      <c r="K3014">
        <v>12617.15</v>
      </c>
      <c r="L3014">
        <v>4321.2996599999997</v>
      </c>
      <c r="M3014">
        <v>1968.59</v>
      </c>
      <c r="N3014">
        <v>12.617149999999999</v>
      </c>
      <c r="O3014" s="32">
        <f t="shared" si="799"/>
        <v>10648.56</v>
      </c>
      <c r="P3014" s="32">
        <f t="shared" si="800"/>
        <v>6327.2603399999998</v>
      </c>
      <c r="Q3014">
        <v>765517</v>
      </c>
      <c r="R3014" t="s">
        <v>298</v>
      </c>
      <c r="S3014" t="s">
        <v>298</v>
      </c>
      <c r="T3014" t="str">
        <f t="shared" si="801"/>
        <v>VEN</v>
      </c>
      <c r="U3014" t="s">
        <v>300</v>
      </c>
      <c r="V3014" s="33">
        <f t="shared" si="802"/>
        <v>12617.15</v>
      </c>
      <c r="W3014">
        <f t="shared" si="803"/>
        <v>1000</v>
      </c>
      <c r="X3014" s="33">
        <f t="shared" si="804"/>
        <v>10648.56</v>
      </c>
      <c r="Y3014" s="33">
        <f t="shared" si="805"/>
        <v>1968.59</v>
      </c>
      <c r="Z3014" s="45">
        <f t="shared" si="806"/>
        <v>0.48562950745612121</v>
      </c>
      <c r="AA3014" s="33">
        <f t="shared" si="807"/>
        <v>6127.2603399999998</v>
      </c>
      <c r="AB3014" s="45">
        <f t="shared" si="808"/>
        <v>0.57540741095509629</v>
      </c>
      <c r="AC3014" s="33">
        <f>IFERROR($X3014/VLOOKUP(CONCATENATE("USD",C3014),[1]GEINDICE!AR$1:AS$65536,2,0),"")</f>
        <v>1993.5150516699114</v>
      </c>
      <c r="AD3014" s="33">
        <f>IFERROR($AA3014/VLOOKUP(CONCATENATE("USD",C3014),[1]GEINDICE!AR$1:AS$65536,2,0),"")</f>
        <v>1147.0833345813987</v>
      </c>
      <c r="AE3014" s="33">
        <f>IFERROR($X3014/VLOOKUP(CONCATENATE("EUR",C3014),[1]GEINDICE!AR$1:AS$65536,2,0),"")</f>
        <v>1709.1294298921416</v>
      </c>
      <c r="AF3014" s="33">
        <f>IFERROR($AA3014/VLOOKUP(CONCATENATE("EUR",C3014),[1]GEINDICE!AR$1:AS$65536,2,0),"")</f>
        <v>983.44574024139695</v>
      </c>
      <c r="AG3014" s="48" t="str">
        <f>VLOOKUP(E3014,[1]Apresentação!AW$1:AX$65536,2,0)</f>
        <v xml:space="preserve">                    2 - LEATHER AUXILIARIES</v>
      </c>
      <c r="AH3014" s="48" t="str">
        <f t="shared" si="809"/>
        <v xml:space="preserve">         5201000006 - SINCAL NW BR</v>
      </c>
      <c r="AI3014" s="49" t="str">
        <f t="shared" si="810"/>
        <v xml:space="preserve">     L00406 - JBS S.A</v>
      </c>
      <c r="AJ3014" t="str">
        <f t="shared" si="811"/>
        <v xml:space="preserve">     90 - SALES</v>
      </c>
      <c r="AK3014" t="str">
        <f t="shared" si="812"/>
        <v/>
      </c>
      <c r="AL3014">
        <f t="shared" si="813"/>
        <v>10</v>
      </c>
      <c r="AM3014" t="str">
        <f t="shared" si="814"/>
        <v>2025 10</v>
      </c>
      <c r="AN3014" t="str">
        <f t="shared" si="815"/>
        <v xml:space="preserve">JBS </v>
      </c>
    </row>
    <row r="3015" spans="1:40" x14ac:dyDescent="0.35">
      <c r="A3015">
        <v>82958</v>
      </c>
      <c r="B3015" t="s">
        <v>274</v>
      </c>
      <c r="C3015" s="31">
        <v>45840</v>
      </c>
      <c r="D3015" t="s">
        <v>373</v>
      </c>
      <c r="E3015" t="s">
        <v>374</v>
      </c>
      <c r="F3015" t="s">
        <v>683</v>
      </c>
      <c r="G3015" t="s">
        <v>684</v>
      </c>
      <c r="H3015" t="s">
        <v>955</v>
      </c>
      <c r="I3015" t="s">
        <v>956</v>
      </c>
      <c r="J3015">
        <v>240</v>
      </c>
      <c r="K3015">
        <v>3362.2400000000002</v>
      </c>
      <c r="L3015">
        <v>1053.1121900000001</v>
      </c>
      <c r="M3015">
        <v>677.16</v>
      </c>
      <c r="N3015">
        <v>14.009329999999999</v>
      </c>
      <c r="O3015" s="32">
        <f t="shared" si="799"/>
        <v>2685.0800000000004</v>
      </c>
      <c r="P3015" s="32">
        <f t="shared" si="800"/>
        <v>1631.9678100000003</v>
      </c>
      <c r="Q3015">
        <v>742612</v>
      </c>
      <c r="R3015" t="s">
        <v>298</v>
      </c>
      <c r="S3015" t="s">
        <v>298</v>
      </c>
      <c r="T3015" t="str">
        <f t="shared" si="801"/>
        <v>VEN</v>
      </c>
      <c r="U3015" t="s">
        <v>300</v>
      </c>
      <c r="V3015" s="33">
        <f t="shared" si="802"/>
        <v>3362.2400000000002</v>
      </c>
      <c r="W3015">
        <f t="shared" si="803"/>
        <v>240</v>
      </c>
      <c r="X3015" s="33">
        <f t="shared" si="804"/>
        <v>2685.0800000000004</v>
      </c>
      <c r="Y3015" s="33">
        <f t="shared" si="805"/>
        <v>677.16</v>
      </c>
      <c r="Z3015" s="45">
        <f t="shared" si="806"/>
        <v>0.47110492112401264</v>
      </c>
      <c r="AA3015" s="33">
        <f t="shared" si="807"/>
        <v>1583.9678100000003</v>
      </c>
      <c r="AB3015" s="45">
        <f t="shared" si="808"/>
        <v>0.58991456865344793</v>
      </c>
      <c r="AC3015" s="33">
        <f>IFERROR($X3015/VLOOKUP(CONCATENATE("USD",C3015),[1]GEINDICE!AR$1:AS$65536,2,0),"")</f>
        <v>492.56677428823019</v>
      </c>
      <c r="AD3015" s="33">
        <f>IFERROR($AA3015/VLOOKUP(CONCATENATE("USD",C3015),[1]GEINDICE!AR$1:AS$65536,2,0),"")</f>
        <v>290.57231618726161</v>
      </c>
      <c r="AE3015" s="33">
        <f>IFERROR($X3015/VLOOKUP(CONCATENATE("EUR",C3015),[1]GEINDICE!AR$1:AS$65536,2,0),"")</f>
        <v>417.781235413101</v>
      </c>
      <c r="AF3015" s="33">
        <f>IFERROR($AA3015/VLOOKUP(CONCATENATE("EUR",C3015),[1]GEINDICE!AR$1:AS$65536,2,0),"")</f>
        <v>246.45523728022408</v>
      </c>
      <c r="AG3015" s="48" t="str">
        <f>VLOOKUP(E3015,[1]Apresentação!AW$1:AX$65536,2,0)</f>
        <v xml:space="preserve">                    2 - LEATHER AUXILIARIES</v>
      </c>
      <c r="AH3015" s="48" t="str">
        <f t="shared" si="809"/>
        <v xml:space="preserve">         5201000006 - SINCAL NW BR</v>
      </c>
      <c r="AI3015" s="49" t="str">
        <f t="shared" si="810"/>
        <v xml:space="preserve">     L00148 - CURTIDORA ITAUNA EIRELI</v>
      </c>
      <c r="AJ3015" t="str">
        <f t="shared" si="811"/>
        <v xml:space="preserve">     90 - SALES</v>
      </c>
      <c r="AK3015" t="str">
        <f t="shared" si="812"/>
        <v/>
      </c>
      <c r="AL3015">
        <f t="shared" si="813"/>
        <v>7</v>
      </c>
      <c r="AM3015" t="str">
        <f t="shared" si="814"/>
        <v>2025 7</v>
      </c>
      <c r="AN3015" t="str">
        <f t="shared" si="815"/>
        <v xml:space="preserve">CURTIDORA </v>
      </c>
    </row>
    <row r="3016" spans="1:40" x14ac:dyDescent="0.35">
      <c r="A3016">
        <v>83658</v>
      </c>
      <c r="B3016" t="s">
        <v>274</v>
      </c>
      <c r="C3016" s="31">
        <v>45896</v>
      </c>
      <c r="D3016" t="s">
        <v>373</v>
      </c>
      <c r="E3016" t="s">
        <v>374</v>
      </c>
      <c r="F3016" t="s">
        <v>718</v>
      </c>
      <c r="G3016" t="s">
        <v>391</v>
      </c>
      <c r="H3016" t="s">
        <v>955</v>
      </c>
      <c r="I3016" t="s">
        <v>956</v>
      </c>
      <c r="J3016">
        <v>2000</v>
      </c>
      <c r="K3016">
        <v>25482.46</v>
      </c>
      <c r="L3016">
        <v>8109.8198300000004</v>
      </c>
      <c r="M3016">
        <v>3975.9</v>
      </c>
      <c r="N3016">
        <v>12.74123</v>
      </c>
      <c r="O3016" s="32">
        <f t="shared" si="799"/>
        <v>21506.559999999998</v>
      </c>
      <c r="P3016" s="32">
        <f t="shared" si="800"/>
        <v>13396.740169999997</v>
      </c>
      <c r="Q3016">
        <v>759811</v>
      </c>
      <c r="R3016" t="s">
        <v>298</v>
      </c>
      <c r="S3016" t="s">
        <v>298</v>
      </c>
      <c r="T3016" t="str">
        <f t="shared" si="801"/>
        <v>VEN</v>
      </c>
      <c r="U3016" t="s">
        <v>283</v>
      </c>
      <c r="V3016" s="33">
        <f t="shared" si="802"/>
        <v>25482.46</v>
      </c>
      <c r="W3016">
        <f t="shared" si="803"/>
        <v>2000</v>
      </c>
      <c r="X3016" s="33">
        <f t="shared" si="804"/>
        <v>21506.559999999998</v>
      </c>
      <c r="Y3016" s="33">
        <f t="shared" si="805"/>
        <v>3975.9</v>
      </c>
      <c r="Z3016" s="45">
        <f t="shared" si="806"/>
        <v>0.51002690360349812</v>
      </c>
      <c r="AA3016" s="33">
        <f t="shared" si="807"/>
        <v>12996.740169999997</v>
      </c>
      <c r="AB3016" s="45">
        <f t="shared" si="808"/>
        <v>0.60431515639879174</v>
      </c>
      <c r="AC3016" s="33">
        <f>IFERROR($X3016/VLOOKUP(CONCATENATE("USD",C3016),[1]GEINDICE!AR$1:AS$65536,2,0),"")</f>
        <v>3951.3779672227524</v>
      </c>
      <c r="AD3016" s="33">
        <f>IFERROR($AA3016/VLOOKUP(CONCATENATE("USD",C3016),[1]GEINDICE!AR$1:AS$65536,2,0),"")</f>
        <v>2387.8775942529574</v>
      </c>
      <c r="AE3016" s="33">
        <f>IFERROR($X3016/VLOOKUP(CONCATENATE("EUR",C3016),[1]GEINDICE!AR$1:AS$65536,2,0),"")</f>
        <v>3403.1520982340649</v>
      </c>
      <c r="AF3016" s="33">
        <f>IFERROR($AA3016/VLOOKUP(CONCATENATE("EUR",C3016),[1]GEINDICE!AR$1:AS$65536,2,0),"")</f>
        <v>2056.5763924931953</v>
      </c>
      <c r="AG3016" s="48" t="str">
        <f>VLOOKUP(E3016,[1]Apresentação!AW$1:AX$65536,2,0)</f>
        <v xml:space="preserve">                    2 - LEATHER AUXILIARIES</v>
      </c>
      <c r="AH3016" s="48" t="str">
        <f t="shared" si="809"/>
        <v xml:space="preserve">         5201000006 - SINCAL NW BR</v>
      </c>
      <c r="AI3016" s="49" t="str">
        <f t="shared" si="810"/>
        <v xml:space="preserve">     L00406 - JBS S.A</v>
      </c>
      <c r="AJ3016" t="str">
        <f t="shared" si="811"/>
        <v xml:space="preserve">     90 - SALES</v>
      </c>
      <c r="AK3016" t="str">
        <f t="shared" si="812"/>
        <v/>
      </c>
      <c r="AL3016">
        <f t="shared" si="813"/>
        <v>8</v>
      </c>
      <c r="AM3016" t="str">
        <f t="shared" si="814"/>
        <v>2025 8</v>
      </c>
      <c r="AN3016" t="str">
        <f t="shared" si="815"/>
        <v xml:space="preserve">JBS </v>
      </c>
    </row>
    <row r="3017" spans="1:40" x14ac:dyDescent="0.35">
      <c r="A3017">
        <v>84483</v>
      </c>
      <c r="B3017" t="s">
        <v>274</v>
      </c>
      <c r="C3017" s="31">
        <v>45964</v>
      </c>
      <c r="D3017" t="s">
        <v>373</v>
      </c>
      <c r="E3017" t="s">
        <v>374</v>
      </c>
      <c r="F3017" t="s">
        <v>683</v>
      </c>
      <c r="G3017" t="s">
        <v>684</v>
      </c>
      <c r="H3017" t="s">
        <v>955</v>
      </c>
      <c r="I3017" t="s">
        <v>956</v>
      </c>
      <c r="J3017">
        <v>240</v>
      </c>
      <c r="K3017">
        <v>3321.04</v>
      </c>
      <c r="L3017">
        <v>1037.06501</v>
      </c>
      <c r="M3017">
        <v>668.85</v>
      </c>
      <c r="N3017">
        <v>13.83765</v>
      </c>
      <c r="O3017" s="32">
        <f t="shared" si="799"/>
        <v>2652.19</v>
      </c>
      <c r="P3017" s="32">
        <f t="shared" si="800"/>
        <v>1615.12499</v>
      </c>
      <c r="Q3017">
        <v>765985</v>
      </c>
      <c r="R3017" t="s">
        <v>298</v>
      </c>
      <c r="S3017" t="s">
        <v>298</v>
      </c>
      <c r="T3017" t="str">
        <f t="shared" si="801"/>
        <v>VEN</v>
      </c>
      <c r="U3017" t="s">
        <v>300</v>
      </c>
      <c r="V3017" s="33">
        <f t="shared" si="802"/>
        <v>3321.04</v>
      </c>
      <c r="W3017">
        <f t="shared" si="803"/>
        <v>240</v>
      </c>
      <c r="X3017" s="33">
        <f t="shared" si="804"/>
        <v>2652.19</v>
      </c>
      <c r="Y3017" s="33">
        <f t="shared" si="805"/>
        <v>668.85</v>
      </c>
      <c r="Z3017" s="45">
        <f t="shared" si="806"/>
        <v>0.47187778226097848</v>
      </c>
      <c r="AA3017" s="33">
        <f t="shared" si="807"/>
        <v>1567.12499</v>
      </c>
      <c r="AB3017" s="45">
        <f t="shared" si="808"/>
        <v>0.59087960892696223</v>
      </c>
      <c r="AC3017" s="33" t="str">
        <f>IFERROR($X3017/VLOOKUP(CONCATENATE("USD",C3017),[1]GEINDICE!AR$1:AS$65536,2,0),"")</f>
        <v/>
      </c>
      <c r="AD3017" s="33" t="str">
        <f>IFERROR($AA3017/VLOOKUP(CONCATENATE("USD",C3017),[1]GEINDICE!AR$1:AS$65536,2,0),"")</f>
        <v/>
      </c>
      <c r="AE3017" s="33" t="str">
        <f>IFERROR($X3017/VLOOKUP(CONCATENATE("EUR",C3017),[1]GEINDICE!AR$1:AS$65536,2,0),"")</f>
        <v/>
      </c>
      <c r="AF3017" s="33" t="str">
        <f>IFERROR($AA3017/VLOOKUP(CONCATENATE("EUR",C3017),[1]GEINDICE!AR$1:AS$65536,2,0),"")</f>
        <v/>
      </c>
      <c r="AG3017" s="48" t="str">
        <f>VLOOKUP(E3017,[1]Apresentação!AW$1:AX$65536,2,0)</f>
        <v xml:space="preserve">                    2 - LEATHER AUXILIARIES</v>
      </c>
      <c r="AH3017" s="48" t="str">
        <f t="shared" si="809"/>
        <v xml:space="preserve">         5201000006 - SINCAL NW BR</v>
      </c>
      <c r="AI3017" s="49" t="str">
        <f t="shared" si="810"/>
        <v xml:space="preserve">     L00148 - CURTIDORA ITAUNA EIRELI</v>
      </c>
      <c r="AJ3017" t="str">
        <f t="shared" si="811"/>
        <v xml:space="preserve">     90 - SALES</v>
      </c>
      <c r="AK3017" t="str">
        <f t="shared" si="812"/>
        <v/>
      </c>
      <c r="AL3017">
        <f t="shared" si="813"/>
        <v>11</v>
      </c>
      <c r="AM3017" t="str">
        <f t="shared" si="814"/>
        <v>2025 11</v>
      </c>
      <c r="AN3017" t="str">
        <f t="shared" si="815"/>
        <v xml:space="preserve">CURTIDORA </v>
      </c>
    </row>
    <row r="3018" spans="1:40" x14ac:dyDescent="0.35">
      <c r="A3018">
        <v>84509</v>
      </c>
      <c r="B3018" t="s">
        <v>274</v>
      </c>
      <c r="C3018" s="31">
        <v>45966</v>
      </c>
      <c r="D3018" t="s">
        <v>373</v>
      </c>
      <c r="E3018" t="s">
        <v>374</v>
      </c>
      <c r="F3018" t="s">
        <v>390</v>
      </c>
      <c r="G3018" t="s">
        <v>391</v>
      </c>
      <c r="H3018" t="s">
        <v>955</v>
      </c>
      <c r="I3018" t="s">
        <v>956</v>
      </c>
      <c r="J3018">
        <v>1000</v>
      </c>
      <c r="K3018">
        <v>13353.81</v>
      </c>
      <c r="L3018">
        <v>4321.1042200000002</v>
      </c>
      <c r="M3018">
        <v>2689.46</v>
      </c>
      <c r="N3018">
        <v>13.353809999999999</v>
      </c>
      <c r="O3018" s="32">
        <f t="shared" si="799"/>
        <v>10664.349999999999</v>
      </c>
      <c r="P3018" s="32">
        <f t="shared" si="800"/>
        <v>6343.2457799999984</v>
      </c>
      <c r="Q3018">
        <v>766270</v>
      </c>
      <c r="R3018" t="s">
        <v>298</v>
      </c>
      <c r="S3018" t="s">
        <v>298</v>
      </c>
      <c r="T3018" t="str">
        <f t="shared" si="801"/>
        <v>VEN</v>
      </c>
      <c r="U3018" t="s">
        <v>300</v>
      </c>
      <c r="V3018" s="33">
        <f t="shared" si="802"/>
        <v>13353.81</v>
      </c>
      <c r="W3018">
        <f t="shared" si="803"/>
        <v>1000</v>
      </c>
      <c r="X3018" s="33">
        <f t="shared" si="804"/>
        <v>10664.349999999999</v>
      </c>
      <c r="Y3018" s="33">
        <f t="shared" si="805"/>
        <v>2689.46</v>
      </c>
      <c r="Z3018" s="45">
        <f t="shared" si="806"/>
        <v>0.46003693178201566</v>
      </c>
      <c r="AA3018" s="33">
        <f t="shared" si="807"/>
        <v>6143.2457799999984</v>
      </c>
      <c r="AB3018" s="45">
        <f t="shared" si="808"/>
        <v>0.57605440369080152</v>
      </c>
      <c r="AC3018" s="33" t="str">
        <f>IFERROR($X3018/VLOOKUP(CONCATENATE("USD",C3018),[1]GEINDICE!AR$1:AS$65536,2,0),"")</f>
        <v/>
      </c>
      <c r="AD3018" s="33" t="str">
        <f>IFERROR($AA3018/VLOOKUP(CONCATENATE("USD",C3018),[1]GEINDICE!AR$1:AS$65536,2,0),"")</f>
        <v/>
      </c>
      <c r="AE3018" s="33" t="str">
        <f>IFERROR($X3018/VLOOKUP(CONCATENATE("EUR",C3018),[1]GEINDICE!AR$1:AS$65536,2,0),"")</f>
        <v/>
      </c>
      <c r="AF3018" s="33" t="str">
        <f>IFERROR($AA3018/VLOOKUP(CONCATENATE("EUR",C3018),[1]GEINDICE!AR$1:AS$65536,2,0),"")</f>
        <v/>
      </c>
      <c r="AG3018" s="48" t="str">
        <f>VLOOKUP(E3018,[1]Apresentação!AW$1:AX$65536,2,0)</f>
        <v xml:space="preserve">                    2 - LEATHER AUXILIARIES</v>
      </c>
      <c r="AH3018" s="48" t="str">
        <f t="shared" si="809"/>
        <v xml:space="preserve">         5201000006 - SINCAL NW BR</v>
      </c>
      <c r="AI3018" s="49" t="str">
        <f t="shared" si="810"/>
        <v xml:space="preserve">     L00408 - JBS S.A</v>
      </c>
      <c r="AJ3018" t="str">
        <f t="shared" si="811"/>
        <v xml:space="preserve">     90 - SALES</v>
      </c>
      <c r="AK3018" t="str">
        <f t="shared" si="812"/>
        <v/>
      </c>
      <c r="AL3018">
        <f t="shared" si="813"/>
        <v>11</v>
      </c>
      <c r="AM3018" t="str">
        <f t="shared" si="814"/>
        <v>2025 11</v>
      </c>
      <c r="AN3018" t="str">
        <f t="shared" si="815"/>
        <v xml:space="preserve">JBS </v>
      </c>
    </row>
    <row r="3019" spans="1:40" x14ac:dyDescent="0.35">
      <c r="A3019">
        <v>84794</v>
      </c>
      <c r="B3019" t="s">
        <v>274</v>
      </c>
      <c r="C3019" s="31">
        <v>45986</v>
      </c>
      <c r="D3019" t="s">
        <v>373</v>
      </c>
      <c r="E3019" t="s">
        <v>374</v>
      </c>
      <c r="F3019" t="s">
        <v>390</v>
      </c>
      <c r="G3019" t="s">
        <v>391</v>
      </c>
      <c r="H3019" t="s">
        <v>955</v>
      </c>
      <c r="I3019" t="s">
        <v>956</v>
      </c>
      <c r="J3019">
        <v>1000</v>
      </c>
      <c r="K3019">
        <v>13379.1</v>
      </c>
      <c r="L3019">
        <v>4321.1042200000002</v>
      </c>
      <c r="M3019">
        <v>2694.54</v>
      </c>
      <c r="N3019">
        <v>13.379100000000001</v>
      </c>
      <c r="O3019" s="32">
        <f t="shared" si="799"/>
        <v>10684.560000000001</v>
      </c>
      <c r="P3019" s="32">
        <f t="shared" si="800"/>
        <v>6363.4557800000011</v>
      </c>
      <c r="Q3019">
        <v>768216</v>
      </c>
      <c r="R3019" t="s">
        <v>298</v>
      </c>
      <c r="S3019" t="s">
        <v>298</v>
      </c>
      <c r="T3019" t="str">
        <f t="shared" si="801"/>
        <v>VEN</v>
      </c>
      <c r="U3019" t="s">
        <v>300</v>
      </c>
      <c r="V3019" s="33">
        <f t="shared" si="802"/>
        <v>13379.1</v>
      </c>
      <c r="W3019">
        <f t="shared" si="803"/>
        <v>1000</v>
      </c>
      <c r="X3019" s="33">
        <f t="shared" si="804"/>
        <v>10684.560000000001</v>
      </c>
      <c r="Y3019" s="33">
        <f t="shared" si="805"/>
        <v>2694.54</v>
      </c>
      <c r="Z3019" s="45">
        <f t="shared" si="806"/>
        <v>0.46067790658564484</v>
      </c>
      <c r="AA3019" s="33">
        <f t="shared" si="807"/>
        <v>6163.4557800000011</v>
      </c>
      <c r="AB3019" s="45">
        <f t="shared" si="808"/>
        <v>0.57685630292684031</v>
      </c>
      <c r="AC3019" s="33" t="str">
        <f>IFERROR($X3019/VLOOKUP(CONCATENATE("USD",C3019),[1]GEINDICE!AR$1:AS$65536,2,0),"")</f>
        <v/>
      </c>
      <c r="AD3019" s="33" t="str">
        <f>IFERROR($AA3019/VLOOKUP(CONCATENATE("USD",C3019),[1]GEINDICE!AR$1:AS$65536,2,0),"")</f>
        <v/>
      </c>
      <c r="AE3019" s="33" t="str">
        <f>IFERROR($X3019/VLOOKUP(CONCATENATE("EUR",C3019),[1]GEINDICE!AR$1:AS$65536,2,0),"")</f>
        <v/>
      </c>
      <c r="AF3019" s="33" t="str">
        <f>IFERROR($AA3019/VLOOKUP(CONCATENATE("EUR",C3019),[1]GEINDICE!AR$1:AS$65536,2,0),"")</f>
        <v/>
      </c>
      <c r="AG3019" s="48" t="str">
        <f>VLOOKUP(E3019,[1]Apresentação!AW$1:AX$65536,2,0)</f>
        <v xml:space="preserve">                    2 - LEATHER AUXILIARIES</v>
      </c>
      <c r="AH3019" s="48" t="str">
        <f t="shared" si="809"/>
        <v xml:space="preserve">         5201000006 - SINCAL NW BR</v>
      </c>
      <c r="AI3019" s="49" t="str">
        <f t="shared" si="810"/>
        <v xml:space="preserve">     L00408 - JBS S.A</v>
      </c>
      <c r="AJ3019" t="str">
        <f t="shared" si="811"/>
        <v xml:space="preserve">     90 - SALES</v>
      </c>
      <c r="AK3019" t="str">
        <f t="shared" si="812"/>
        <v/>
      </c>
      <c r="AL3019">
        <f t="shared" si="813"/>
        <v>11</v>
      </c>
      <c r="AM3019" t="str">
        <f t="shared" si="814"/>
        <v>2025 11</v>
      </c>
      <c r="AN3019" t="str">
        <f t="shared" si="815"/>
        <v xml:space="preserve">JBS </v>
      </c>
    </row>
    <row r="3020" spans="1:40" x14ac:dyDescent="0.35">
      <c r="A3020">
        <v>82271</v>
      </c>
      <c r="B3020" t="s">
        <v>274</v>
      </c>
      <c r="C3020" s="31">
        <v>45782</v>
      </c>
      <c r="D3020" t="s">
        <v>373</v>
      </c>
      <c r="E3020" t="s">
        <v>374</v>
      </c>
      <c r="F3020" t="s">
        <v>443</v>
      </c>
      <c r="G3020" t="s">
        <v>444</v>
      </c>
      <c r="H3020" t="s">
        <v>955</v>
      </c>
      <c r="I3020" t="s">
        <v>956</v>
      </c>
      <c r="J3020">
        <v>1000</v>
      </c>
      <c r="K3020">
        <v>11673.56</v>
      </c>
      <c r="L3020">
        <v>4472.09447</v>
      </c>
      <c r="M3020">
        <v>1400.83</v>
      </c>
      <c r="N3020">
        <v>11.67356</v>
      </c>
      <c r="O3020" s="32">
        <f t="shared" si="799"/>
        <v>10272.73</v>
      </c>
      <c r="P3020" s="32">
        <f t="shared" si="800"/>
        <v>5800.6355299999996</v>
      </c>
      <c r="Q3020">
        <v>736947</v>
      </c>
      <c r="R3020" t="s">
        <v>298</v>
      </c>
      <c r="S3020" t="s">
        <v>628</v>
      </c>
      <c r="T3020" t="str">
        <f t="shared" si="801"/>
        <v>VEN</v>
      </c>
      <c r="U3020" t="s">
        <v>629</v>
      </c>
      <c r="V3020" s="33">
        <f t="shared" si="802"/>
        <v>11673.56</v>
      </c>
      <c r="W3020">
        <f t="shared" si="803"/>
        <v>1000</v>
      </c>
      <c r="X3020" s="33">
        <f t="shared" si="804"/>
        <v>10272.73</v>
      </c>
      <c r="Y3020" s="33">
        <f t="shared" si="805"/>
        <v>1400.83</v>
      </c>
      <c r="Z3020" s="45">
        <f t="shared" si="806"/>
        <v>0.47977099787896749</v>
      </c>
      <c r="AA3020" s="33">
        <f t="shared" si="807"/>
        <v>5600.6355299999996</v>
      </c>
      <c r="AB3020" s="45">
        <f t="shared" si="808"/>
        <v>0.545194464373151</v>
      </c>
      <c r="AC3020" s="33">
        <f>IFERROR($X3020/VLOOKUP(CONCATENATE("USD",C3020),[1]GEINDICE!AR$1:AS$65536,2,0),"")</f>
        <v>1817.538924274593</v>
      </c>
      <c r="AD3020" s="33">
        <f>IFERROR($AA3020/VLOOKUP(CONCATENATE("USD",C3020),[1]GEINDICE!AR$1:AS$65536,2,0),"")</f>
        <v>990.91216029723978</v>
      </c>
      <c r="AE3020" s="33">
        <f>IFERROR($X3020/VLOOKUP(CONCATENATE("EUR",C3020),[1]GEINDICE!AR$1:AS$65536,2,0),"")</f>
        <v>1606.3188016012009</v>
      </c>
      <c r="AF3020" s="33">
        <f>IFERROR($AA3020/VLOOKUP(CONCATENATE("EUR",C3020),[1]GEINDICE!AR$1:AS$65536,2,0),"")</f>
        <v>875.75611865148858</v>
      </c>
      <c r="AG3020" s="48" t="str">
        <f>VLOOKUP(E3020,[1]Apresentação!AW$1:AX$65536,2,0)</f>
        <v xml:space="preserve">                    2 - LEATHER AUXILIARIES</v>
      </c>
      <c r="AH3020" s="48" t="str">
        <f t="shared" si="809"/>
        <v xml:space="preserve">         5201000006 - SINCAL NW BR</v>
      </c>
      <c r="AI3020" s="49" t="str">
        <f t="shared" si="810"/>
        <v xml:space="preserve">     L00021 - VIPOSA S.A</v>
      </c>
      <c r="AJ3020" t="str">
        <f t="shared" si="811"/>
        <v xml:space="preserve">     90 - SALES</v>
      </c>
      <c r="AK3020" t="str">
        <f t="shared" si="812"/>
        <v/>
      </c>
      <c r="AL3020">
        <f t="shared" si="813"/>
        <v>5</v>
      </c>
      <c r="AM3020" t="str">
        <f t="shared" si="814"/>
        <v>2025 5</v>
      </c>
      <c r="AN3020" t="str">
        <f t="shared" si="815"/>
        <v xml:space="preserve">VIPOSA </v>
      </c>
    </row>
    <row r="3021" spans="1:40" x14ac:dyDescent="0.35">
      <c r="A3021">
        <v>81169</v>
      </c>
      <c r="B3021" t="s">
        <v>274</v>
      </c>
      <c r="C3021" s="31">
        <v>45693</v>
      </c>
      <c r="D3021" t="s">
        <v>373</v>
      </c>
      <c r="E3021" t="s">
        <v>374</v>
      </c>
      <c r="F3021" t="s">
        <v>443</v>
      </c>
      <c r="G3021" t="s">
        <v>444</v>
      </c>
      <c r="H3021" t="s">
        <v>955</v>
      </c>
      <c r="I3021" t="s">
        <v>956</v>
      </c>
      <c r="J3021">
        <v>1000</v>
      </c>
      <c r="K3021">
        <v>12373.28</v>
      </c>
      <c r="L3021">
        <v>4389.6296199999997</v>
      </c>
      <c r="M3021">
        <v>1484.79</v>
      </c>
      <c r="N3021">
        <v>12.373279999999999</v>
      </c>
      <c r="O3021" s="32">
        <f t="shared" si="799"/>
        <v>10888.490000000002</v>
      </c>
      <c r="P3021" s="32">
        <f t="shared" si="800"/>
        <v>6498.8603800000019</v>
      </c>
      <c r="Q3021">
        <v>709271</v>
      </c>
      <c r="R3021" t="s">
        <v>298</v>
      </c>
      <c r="S3021" t="s">
        <v>628</v>
      </c>
      <c r="T3021" t="str">
        <f t="shared" si="801"/>
        <v>VEN</v>
      </c>
      <c r="U3021" t="s">
        <v>629</v>
      </c>
      <c r="V3021" s="33">
        <f t="shared" si="802"/>
        <v>12373.28</v>
      </c>
      <c r="W3021">
        <f t="shared" si="803"/>
        <v>1000</v>
      </c>
      <c r="X3021" s="33">
        <f t="shared" si="804"/>
        <v>10888.490000000002</v>
      </c>
      <c r="Y3021" s="33">
        <f t="shared" si="805"/>
        <v>1484.79</v>
      </c>
      <c r="Z3021" s="45">
        <f t="shared" si="806"/>
        <v>0.50906957411454368</v>
      </c>
      <c r="AA3021" s="33">
        <f t="shared" si="807"/>
        <v>6298.8603800000019</v>
      </c>
      <c r="AB3021" s="45">
        <f t="shared" si="808"/>
        <v>0.5784879611406174</v>
      </c>
      <c r="AC3021" s="33">
        <f>IFERROR($X3021/VLOOKUP(CONCATENATE("USD",C3021),[1]GEINDICE!AR$1:AS$65536,2,0),"")</f>
        <v>1877.4229701536287</v>
      </c>
      <c r="AD3021" s="33">
        <f>IFERROR($AA3021/VLOOKUP(CONCATENATE("USD",C3021),[1]GEINDICE!AR$1:AS$65536,2,0),"")</f>
        <v>1086.0665862027349</v>
      </c>
      <c r="AE3021" s="33">
        <f>IFERROR($X3021/VLOOKUP(CONCATENATE("EUR",C3021),[1]GEINDICE!AR$1:AS$65536,2,0),"")</f>
        <v>1801.2390405293634</v>
      </c>
      <c r="AF3021" s="33">
        <f>IFERROR($AA3021/VLOOKUP(CONCATENATE("EUR",C3021),[1]GEINDICE!AR$1:AS$65536,2,0),"")</f>
        <v>1041.9951000827134</v>
      </c>
      <c r="AG3021" s="48" t="str">
        <f>VLOOKUP(E3021,[1]Apresentação!AW$1:AX$65536,2,0)</f>
        <v xml:space="preserve">                    2 - LEATHER AUXILIARIES</v>
      </c>
      <c r="AH3021" s="48" t="str">
        <f t="shared" si="809"/>
        <v xml:space="preserve">         5201000006 - SINCAL NW BR</v>
      </c>
      <c r="AI3021" s="49" t="str">
        <f t="shared" si="810"/>
        <v xml:space="preserve">     L00021 - VIPOSA S.A</v>
      </c>
      <c r="AJ3021" t="str">
        <f t="shared" si="811"/>
        <v xml:space="preserve">     90 - SALES</v>
      </c>
      <c r="AK3021" t="str">
        <f t="shared" si="812"/>
        <v/>
      </c>
      <c r="AL3021">
        <f t="shared" si="813"/>
        <v>2</v>
      </c>
      <c r="AM3021" t="str">
        <f t="shared" si="814"/>
        <v>2025 2</v>
      </c>
      <c r="AN3021" t="str">
        <f t="shared" si="815"/>
        <v xml:space="preserve">VIPOSA </v>
      </c>
    </row>
    <row r="3022" spans="1:40" x14ac:dyDescent="0.35">
      <c r="A3022">
        <v>81407</v>
      </c>
      <c r="B3022" t="s">
        <v>274</v>
      </c>
      <c r="C3022" s="31">
        <v>45713</v>
      </c>
      <c r="D3022" t="s">
        <v>373</v>
      </c>
      <c r="E3022" t="s">
        <v>374</v>
      </c>
      <c r="F3022" t="s">
        <v>443</v>
      </c>
      <c r="G3022" t="s">
        <v>444</v>
      </c>
      <c r="H3022" t="s">
        <v>955</v>
      </c>
      <c r="I3022" t="s">
        <v>956</v>
      </c>
      <c r="J3022">
        <v>2000</v>
      </c>
      <c r="K3022">
        <v>24460.66</v>
      </c>
      <c r="L3022">
        <v>8779.2592299999997</v>
      </c>
      <c r="M3022">
        <v>2935.28</v>
      </c>
      <c r="N3022">
        <v>12.230329999999999</v>
      </c>
      <c r="O3022" s="32">
        <f t="shared" si="799"/>
        <v>21525.38</v>
      </c>
      <c r="P3022" s="32">
        <f t="shared" si="800"/>
        <v>12746.120770000001</v>
      </c>
      <c r="Q3022">
        <v>711329</v>
      </c>
      <c r="R3022" t="s">
        <v>298</v>
      </c>
      <c r="S3022" t="s">
        <v>628</v>
      </c>
      <c r="T3022" t="str">
        <f t="shared" si="801"/>
        <v>VEN</v>
      </c>
      <c r="U3022" t="s">
        <v>629</v>
      </c>
      <c r="V3022" s="33">
        <f t="shared" si="802"/>
        <v>24460.66</v>
      </c>
      <c r="W3022">
        <f t="shared" si="803"/>
        <v>2000</v>
      </c>
      <c r="X3022" s="33">
        <f t="shared" si="804"/>
        <v>21525.38</v>
      </c>
      <c r="Y3022" s="33">
        <f t="shared" si="805"/>
        <v>2935.28</v>
      </c>
      <c r="Z3022" s="45">
        <f t="shared" si="806"/>
        <v>0.50473375493547601</v>
      </c>
      <c r="AA3022" s="33">
        <f t="shared" si="807"/>
        <v>12346.120770000001</v>
      </c>
      <c r="AB3022" s="45">
        <f t="shared" si="808"/>
        <v>0.57356110647059433</v>
      </c>
      <c r="AC3022" s="33">
        <f>IFERROR($X3022/VLOOKUP(CONCATENATE("USD",C3022),[1]GEINDICE!AR$1:AS$65536,2,0),"")</f>
        <v>3725.4677304903162</v>
      </c>
      <c r="AD3022" s="33">
        <f>IFERROR($AA3022/VLOOKUP(CONCATENATE("USD",C3022),[1]GEINDICE!AR$1:AS$65536,2,0),"")</f>
        <v>2136.7833936205197</v>
      </c>
      <c r="AE3022" s="33">
        <f>IFERROR($X3022/VLOOKUP(CONCATENATE("EUR",C3022),[1]GEINDICE!AR$1:AS$65536,2,0),"")</f>
        <v>3548.763518860459</v>
      </c>
      <c r="AF3022" s="33">
        <f>IFERROR($AA3022/VLOOKUP(CONCATENATE("EUR",C3022),[1]GEINDICE!AR$1:AS$65536,2,0),"")</f>
        <v>2035.4327304800847</v>
      </c>
      <c r="AG3022" s="48" t="str">
        <f>VLOOKUP(E3022,[1]Apresentação!AW$1:AX$65536,2,0)</f>
        <v xml:space="preserve">                    2 - LEATHER AUXILIARIES</v>
      </c>
      <c r="AH3022" s="48" t="str">
        <f t="shared" si="809"/>
        <v xml:space="preserve">         5201000006 - SINCAL NW BR</v>
      </c>
      <c r="AI3022" s="49" t="str">
        <f t="shared" si="810"/>
        <v xml:space="preserve">     L00021 - VIPOSA S.A</v>
      </c>
      <c r="AJ3022" t="str">
        <f t="shared" si="811"/>
        <v xml:space="preserve">     90 - SALES</v>
      </c>
      <c r="AK3022" t="str">
        <f t="shared" si="812"/>
        <v/>
      </c>
      <c r="AL3022">
        <f t="shared" si="813"/>
        <v>2</v>
      </c>
      <c r="AM3022" t="str">
        <f t="shared" si="814"/>
        <v>2025 2</v>
      </c>
      <c r="AN3022" t="str">
        <f t="shared" si="815"/>
        <v xml:space="preserve">VIPOSA </v>
      </c>
    </row>
    <row r="3023" spans="1:40" x14ac:dyDescent="0.35">
      <c r="A3023">
        <v>80874</v>
      </c>
      <c r="B3023" t="s">
        <v>274</v>
      </c>
      <c r="C3023" s="31">
        <v>45671</v>
      </c>
      <c r="D3023" t="s">
        <v>373</v>
      </c>
      <c r="E3023" t="s">
        <v>374</v>
      </c>
      <c r="F3023" t="s">
        <v>443</v>
      </c>
      <c r="G3023" t="s">
        <v>444</v>
      </c>
      <c r="H3023" t="s">
        <v>955</v>
      </c>
      <c r="I3023" t="s">
        <v>956</v>
      </c>
      <c r="J3023">
        <v>1000</v>
      </c>
      <c r="K3023">
        <v>13046.74</v>
      </c>
      <c r="L3023">
        <v>4389.6254200000003</v>
      </c>
      <c r="M3023">
        <v>1565.61</v>
      </c>
      <c r="N3023">
        <v>13.04674</v>
      </c>
      <c r="O3023" s="32">
        <f t="shared" si="799"/>
        <v>11481.13</v>
      </c>
      <c r="P3023" s="32">
        <f t="shared" si="800"/>
        <v>7091.5045799999989</v>
      </c>
      <c r="Q3023">
        <v>707053</v>
      </c>
      <c r="R3023" t="s">
        <v>298</v>
      </c>
      <c r="S3023" t="s">
        <v>628</v>
      </c>
      <c r="T3023" t="str">
        <f t="shared" si="801"/>
        <v>VEN</v>
      </c>
      <c r="U3023" t="s">
        <v>629</v>
      </c>
      <c r="V3023" s="33">
        <f t="shared" si="802"/>
        <v>13046.74</v>
      </c>
      <c r="W3023">
        <f t="shared" si="803"/>
        <v>1000</v>
      </c>
      <c r="X3023" s="33">
        <f t="shared" si="804"/>
        <v>11481.13</v>
      </c>
      <c r="Y3023" s="33">
        <f t="shared" si="805"/>
        <v>1565.61</v>
      </c>
      <c r="Z3023" s="45">
        <f t="shared" si="806"/>
        <v>0.52821659510345109</v>
      </c>
      <c r="AA3023" s="33">
        <f t="shared" si="807"/>
        <v>6891.5045799999989</v>
      </c>
      <c r="AB3023" s="45">
        <f t="shared" si="808"/>
        <v>0.60024619353669884</v>
      </c>
      <c r="AC3023" s="33">
        <f>IFERROR($X3023/VLOOKUP(CONCATENATE("USD",C3023),[1]GEINDICE!AR$1:AS$65536,2,0),"")</f>
        <v>1892.3587875591302</v>
      </c>
      <c r="AD3023" s="33">
        <f>IFERROR($AA3023/VLOOKUP(CONCATENATE("USD",C3023),[1]GEINDICE!AR$1:AS$65536,2,0),"")</f>
        <v>1135.8811590380906</v>
      </c>
      <c r="AE3023" s="33">
        <f>IFERROR($X3023/VLOOKUP(CONCATENATE("EUR",C3023),[1]GEINDICE!AR$1:AS$65536,2,0),"")</f>
        <v>1838.1277917420468</v>
      </c>
      <c r="AF3023" s="33">
        <f>IFERROR($AA3023/VLOOKUP(CONCATENATE("EUR",C3023),[1]GEINDICE!AR$1:AS$65536,2,0),"")</f>
        <v>1103.3292102271816</v>
      </c>
      <c r="AG3023" s="48" t="str">
        <f>VLOOKUP(E3023,[1]Apresentação!AW$1:AX$65536,2,0)</f>
        <v xml:space="preserve">                    2 - LEATHER AUXILIARIES</v>
      </c>
      <c r="AH3023" s="48" t="str">
        <f t="shared" si="809"/>
        <v xml:space="preserve">         5201000006 - SINCAL NW BR</v>
      </c>
      <c r="AI3023" s="49" t="str">
        <f t="shared" si="810"/>
        <v xml:space="preserve">     L00021 - VIPOSA S.A</v>
      </c>
      <c r="AJ3023" t="str">
        <f t="shared" si="811"/>
        <v xml:space="preserve">     90 - SALES</v>
      </c>
      <c r="AK3023" t="str">
        <f t="shared" si="812"/>
        <v/>
      </c>
      <c r="AL3023">
        <f t="shared" si="813"/>
        <v>1</v>
      </c>
      <c r="AM3023" t="str">
        <f t="shared" si="814"/>
        <v>2025 1</v>
      </c>
      <c r="AN3023" t="str">
        <f t="shared" si="815"/>
        <v xml:space="preserve">VIPOSA </v>
      </c>
    </row>
    <row r="3024" spans="1:40" x14ac:dyDescent="0.35">
      <c r="A3024">
        <v>82637</v>
      </c>
      <c r="B3024" t="s">
        <v>274</v>
      </c>
      <c r="C3024" s="31">
        <v>45811</v>
      </c>
      <c r="D3024" t="s">
        <v>373</v>
      </c>
      <c r="E3024" t="s">
        <v>374</v>
      </c>
      <c r="F3024" t="s">
        <v>443</v>
      </c>
      <c r="G3024" t="s">
        <v>444</v>
      </c>
      <c r="H3024" t="s">
        <v>955</v>
      </c>
      <c r="I3024" t="s">
        <v>956</v>
      </c>
      <c r="J3024">
        <v>1000</v>
      </c>
      <c r="K3024">
        <v>11785.960000000001</v>
      </c>
      <c r="L3024">
        <v>4387.9674500000001</v>
      </c>
      <c r="M3024">
        <v>1414.32</v>
      </c>
      <c r="N3024">
        <v>11.785959999999999</v>
      </c>
      <c r="O3024" s="32">
        <f t="shared" si="799"/>
        <v>10371.640000000001</v>
      </c>
      <c r="P3024" s="32">
        <f t="shared" si="800"/>
        <v>5983.6725500000011</v>
      </c>
      <c r="Q3024">
        <v>740299</v>
      </c>
      <c r="R3024" t="s">
        <v>298</v>
      </c>
      <c r="S3024" t="s">
        <v>628</v>
      </c>
      <c r="T3024" t="str">
        <f t="shared" si="801"/>
        <v>VEN</v>
      </c>
      <c r="U3024" t="s">
        <v>629</v>
      </c>
      <c r="V3024" s="33">
        <f t="shared" si="802"/>
        <v>11785.960000000001</v>
      </c>
      <c r="W3024">
        <f t="shared" si="803"/>
        <v>1000</v>
      </c>
      <c r="X3024" s="33">
        <f t="shared" si="804"/>
        <v>10371.640000000001</v>
      </c>
      <c r="Y3024" s="33">
        <f t="shared" si="805"/>
        <v>1414.32</v>
      </c>
      <c r="Z3024" s="45">
        <f t="shared" si="806"/>
        <v>0.49072562184158108</v>
      </c>
      <c r="AA3024" s="33">
        <f t="shared" si="807"/>
        <v>5783.6725500000011</v>
      </c>
      <c r="AB3024" s="45">
        <f t="shared" si="808"/>
        <v>0.5576430101700407</v>
      </c>
      <c r="AC3024" s="33">
        <f>IFERROR($X3024/VLOOKUP(CONCATENATE("USD",C3024),[1]GEINDICE!AR$1:AS$65536,2,0),"")</f>
        <v>1829.4069919215437</v>
      </c>
      <c r="AD3024" s="33">
        <f>IFERROR($AA3024/VLOOKUP(CONCATENATE("USD",C3024),[1]GEINDICE!AR$1:AS$65536,2,0),"")</f>
        <v>1020.1560218012489</v>
      </c>
      <c r="AE3024" s="33">
        <f>IFERROR($X3024/VLOOKUP(CONCATENATE("EUR",C3024),[1]GEINDICE!AR$1:AS$65536,2,0),"")</f>
        <v>1608.5548559198489</v>
      </c>
      <c r="AF3024" s="33">
        <f>IFERROR($AA3024/VLOOKUP(CONCATENATE("EUR",C3024),[1]GEINDICE!AR$1:AS$65536,2,0),"")</f>
        <v>896.99937187878049</v>
      </c>
      <c r="AG3024" s="48" t="str">
        <f>VLOOKUP(E3024,[1]Apresentação!AW$1:AX$65536,2,0)</f>
        <v xml:space="preserve">                    2 - LEATHER AUXILIARIES</v>
      </c>
      <c r="AH3024" s="48" t="str">
        <f t="shared" si="809"/>
        <v xml:space="preserve">         5201000006 - SINCAL NW BR</v>
      </c>
      <c r="AI3024" s="49" t="str">
        <f t="shared" si="810"/>
        <v xml:space="preserve">     L00021 - VIPOSA S.A</v>
      </c>
      <c r="AJ3024" t="str">
        <f t="shared" si="811"/>
        <v xml:space="preserve">     90 - SALES</v>
      </c>
      <c r="AK3024" t="str">
        <f t="shared" si="812"/>
        <v/>
      </c>
      <c r="AL3024">
        <f t="shared" si="813"/>
        <v>6</v>
      </c>
      <c r="AM3024" t="str">
        <f t="shared" si="814"/>
        <v>2025 6</v>
      </c>
      <c r="AN3024" t="str">
        <f t="shared" si="815"/>
        <v xml:space="preserve">VIPOSA </v>
      </c>
    </row>
    <row r="3025" spans="1:40" x14ac:dyDescent="0.35">
      <c r="A3025">
        <v>83219</v>
      </c>
      <c r="B3025" t="s">
        <v>274</v>
      </c>
      <c r="C3025" s="31">
        <v>45860</v>
      </c>
      <c r="D3025" t="s">
        <v>373</v>
      </c>
      <c r="E3025" t="s">
        <v>374</v>
      </c>
      <c r="F3025" t="s">
        <v>443</v>
      </c>
      <c r="G3025" t="s">
        <v>444</v>
      </c>
      <c r="H3025" t="s">
        <v>955</v>
      </c>
      <c r="I3025" t="s">
        <v>956</v>
      </c>
      <c r="J3025">
        <v>1000</v>
      </c>
      <c r="K3025">
        <v>11514.380000000001</v>
      </c>
      <c r="L3025">
        <v>4387.9674500000001</v>
      </c>
      <c r="M3025">
        <v>1381.73</v>
      </c>
      <c r="N3025">
        <v>11.514379999999999</v>
      </c>
      <c r="O3025" s="32">
        <f t="shared" si="799"/>
        <v>10132.650000000001</v>
      </c>
      <c r="P3025" s="32">
        <f t="shared" si="800"/>
        <v>5744.6825500000014</v>
      </c>
      <c r="Q3025">
        <v>744557</v>
      </c>
      <c r="R3025" t="s">
        <v>298</v>
      </c>
      <c r="S3025" t="s">
        <v>628</v>
      </c>
      <c r="T3025" t="str">
        <f t="shared" si="801"/>
        <v>VEN</v>
      </c>
      <c r="U3025" t="s">
        <v>446</v>
      </c>
      <c r="V3025" s="33">
        <f t="shared" si="802"/>
        <v>11514.380000000001</v>
      </c>
      <c r="W3025">
        <f t="shared" si="803"/>
        <v>1000</v>
      </c>
      <c r="X3025" s="33">
        <f t="shared" si="804"/>
        <v>10132.650000000001</v>
      </c>
      <c r="Y3025" s="33">
        <f t="shared" si="805"/>
        <v>1381.73</v>
      </c>
      <c r="Z3025" s="45">
        <f t="shared" si="806"/>
        <v>0.48154416911722564</v>
      </c>
      <c r="AA3025" s="33">
        <f t="shared" si="807"/>
        <v>5544.6825500000014</v>
      </c>
      <c r="AB3025" s="45">
        <f t="shared" si="808"/>
        <v>0.54720952070781093</v>
      </c>
      <c r="AC3025" s="33">
        <f>IFERROR($X3025/VLOOKUP(CONCATENATE("USD",C3025),[1]GEINDICE!AR$1:AS$65536,2,0),"")</f>
        <v>1818.8533271105209</v>
      </c>
      <c r="AD3025" s="33">
        <f>IFERROR($AA3025/VLOOKUP(CONCATENATE("USD",C3025),[1]GEINDICE!AR$1:AS$65536,2,0),"")</f>
        <v>995.29385736595543</v>
      </c>
      <c r="AE3025" s="33">
        <f>IFERROR($X3025/VLOOKUP(CONCATENATE("EUR",C3025),[1]GEINDICE!AR$1:AS$65536,2,0),"")</f>
        <v>1548.0803018960171</v>
      </c>
      <c r="AF3025" s="33">
        <f>IFERROR($AA3025/VLOOKUP(CONCATENATE("EUR",C3025),[1]GEINDICE!AR$1:AS$65536,2,0),"")</f>
        <v>847.12428001772287</v>
      </c>
      <c r="AG3025" s="48" t="str">
        <f>VLOOKUP(E3025,[1]Apresentação!AW$1:AX$65536,2,0)</f>
        <v xml:space="preserve">                    2 - LEATHER AUXILIARIES</v>
      </c>
      <c r="AH3025" s="48" t="str">
        <f t="shared" si="809"/>
        <v xml:space="preserve">         5201000006 - SINCAL NW BR</v>
      </c>
      <c r="AI3025" s="49" t="str">
        <f t="shared" si="810"/>
        <v xml:space="preserve">     L00021 - VIPOSA S.A</v>
      </c>
      <c r="AJ3025" t="str">
        <f t="shared" si="811"/>
        <v xml:space="preserve">     90 - SALES</v>
      </c>
      <c r="AK3025" t="str">
        <f t="shared" si="812"/>
        <v/>
      </c>
      <c r="AL3025">
        <f t="shared" si="813"/>
        <v>7</v>
      </c>
      <c r="AM3025" t="str">
        <f t="shared" si="814"/>
        <v>2025 7</v>
      </c>
      <c r="AN3025" t="str">
        <f t="shared" si="815"/>
        <v xml:space="preserve">VIPOSA </v>
      </c>
    </row>
    <row r="3026" spans="1:40" x14ac:dyDescent="0.35">
      <c r="A3026">
        <v>83747</v>
      </c>
      <c r="B3026" t="s">
        <v>274</v>
      </c>
      <c r="C3026" s="31">
        <v>45903</v>
      </c>
      <c r="D3026" t="s">
        <v>373</v>
      </c>
      <c r="E3026" t="s">
        <v>374</v>
      </c>
      <c r="F3026" t="s">
        <v>443</v>
      </c>
      <c r="G3026" t="s">
        <v>444</v>
      </c>
      <c r="H3026" t="s">
        <v>955</v>
      </c>
      <c r="I3026" t="s">
        <v>956</v>
      </c>
      <c r="J3026">
        <v>2000</v>
      </c>
      <c r="K3026">
        <v>22637.52</v>
      </c>
      <c r="L3026">
        <v>8235.4296599999998</v>
      </c>
      <c r="M3026">
        <v>2716.5</v>
      </c>
      <c r="N3026">
        <v>11.318759999999999</v>
      </c>
      <c r="O3026" s="32">
        <f t="shared" si="799"/>
        <v>19921.02</v>
      </c>
      <c r="P3026" s="32">
        <f t="shared" si="800"/>
        <v>11685.590340000001</v>
      </c>
      <c r="Q3026">
        <v>760529</v>
      </c>
      <c r="R3026" t="s">
        <v>298</v>
      </c>
      <c r="S3026" t="s">
        <v>628</v>
      </c>
      <c r="T3026" t="str">
        <f t="shared" si="801"/>
        <v>VEN</v>
      </c>
      <c r="U3026" t="s">
        <v>629</v>
      </c>
      <c r="V3026" s="33">
        <f t="shared" si="802"/>
        <v>22637.52</v>
      </c>
      <c r="W3026">
        <f t="shared" si="803"/>
        <v>2000</v>
      </c>
      <c r="X3026" s="33">
        <f t="shared" si="804"/>
        <v>19921.02</v>
      </c>
      <c r="Y3026" s="33">
        <f t="shared" si="805"/>
        <v>2716.5</v>
      </c>
      <c r="Z3026" s="45">
        <f t="shared" si="806"/>
        <v>0.49853474850602009</v>
      </c>
      <c r="AA3026" s="33">
        <f t="shared" si="807"/>
        <v>11285.590340000001</v>
      </c>
      <c r="AB3026" s="45">
        <f t="shared" si="808"/>
        <v>0.56651669141439542</v>
      </c>
      <c r="AC3026" s="33">
        <f>IFERROR($X3026/VLOOKUP(CONCATENATE("USD",C3026),[1]GEINDICE!AR$1:AS$65536,2,0),"")</f>
        <v>3656.2393319262183</v>
      </c>
      <c r="AD3026" s="33">
        <f>IFERROR($AA3026/VLOOKUP(CONCATENATE("USD",C3026),[1]GEINDICE!AR$1:AS$65536,2,0),"")</f>
        <v>2071.3206093420208</v>
      </c>
      <c r="AE3026" s="33">
        <f>IFERROR($X3026/VLOOKUP(CONCATENATE("EUR",C3026),[1]GEINDICE!AR$1:AS$65536,2,0),"")</f>
        <v>3131.3988399327227</v>
      </c>
      <c r="AF3026" s="33">
        <f>IFERROR($AA3026/VLOOKUP(CONCATENATE("EUR",C3026),[1]GEINDICE!AR$1:AS$65536,2,0),"")</f>
        <v>1773.9897102975622</v>
      </c>
      <c r="AG3026" s="48" t="str">
        <f>VLOOKUP(E3026,[1]Apresentação!AW$1:AX$65536,2,0)</f>
        <v xml:space="preserve">                    2 - LEATHER AUXILIARIES</v>
      </c>
      <c r="AH3026" s="48" t="str">
        <f t="shared" si="809"/>
        <v xml:space="preserve">         5201000006 - SINCAL NW BR</v>
      </c>
      <c r="AI3026" s="49" t="str">
        <f t="shared" si="810"/>
        <v xml:space="preserve">     L00021 - VIPOSA S.A</v>
      </c>
      <c r="AJ3026" t="str">
        <f t="shared" si="811"/>
        <v xml:space="preserve">     90 - SALES</v>
      </c>
      <c r="AK3026" t="str">
        <f t="shared" si="812"/>
        <v/>
      </c>
      <c r="AL3026">
        <f t="shared" si="813"/>
        <v>9</v>
      </c>
      <c r="AM3026" t="str">
        <f t="shared" si="814"/>
        <v>2025 9</v>
      </c>
      <c r="AN3026" t="str">
        <f t="shared" si="815"/>
        <v xml:space="preserve">VIPOSA </v>
      </c>
    </row>
    <row r="3027" spans="1:40" x14ac:dyDescent="0.35">
      <c r="A3027">
        <v>83539</v>
      </c>
      <c r="B3027" t="s">
        <v>274</v>
      </c>
      <c r="C3027" s="31">
        <v>45887</v>
      </c>
      <c r="D3027" t="s">
        <v>373</v>
      </c>
      <c r="E3027" t="s">
        <v>374</v>
      </c>
      <c r="F3027" t="s">
        <v>694</v>
      </c>
      <c r="G3027" t="s">
        <v>444</v>
      </c>
      <c r="H3027" t="s">
        <v>955</v>
      </c>
      <c r="I3027" t="s">
        <v>956</v>
      </c>
      <c r="J3027">
        <v>2000</v>
      </c>
      <c r="K3027">
        <v>21139.78</v>
      </c>
      <c r="L3027">
        <v>7948.9267</v>
      </c>
      <c r="M3027">
        <v>1479.78</v>
      </c>
      <c r="N3027">
        <v>10.569889999999999</v>
      </c>
      <c r="O3027" s="32">
        <f t="shared" si="799"/>
        <v>19660</v>
      </c>
      <c r="P3027" s="32">
        <f t="shared" si="800"/>
        <v>11711.0733</v>
      </c>
      <c r="Q3027">
        <v>757254</v>
      </c>
      <c r="R3027" t="s">
        <v>298</v>
      </c>
      <c r="S3027" t="s">
        <v>628</v>
      </c>
      <c r="T3027" t="str">
        <f t="shared" si="801"/>
        <v>VEN</v>
      </c>
      <c r="U3027" t="s">
        <v>629</v>
      </c>
      <c r="V3027" s="33">
        <f t="shared" si="802"/>
        <v>21139.78</v>
      </c>
      <c r="W3027">
        <f t="shared" si="803"/>
        <v>2000</v>
      </c>
      <c r="X3027" s="33">
        <f t="shared" si="804"/>
        <v>19660</v>
      </c>
      <c r="Y3027" s="33">
        <f t="shared" si="805"/>
        <v>1479.78</v>
      </c>
      <c r="Z3027" s="45">
        <f t="shared" si="806"/>
        <v>0.53506106969892786</v>
      </c>
      <c r="AA3027" s="33">
        <f t="shared" si="807"/>
        <v>11311.0733</v>
      </c>
      <c r="AB3027" s="45">
        <f t="shared" si="808"/>
        <v>0.57533434893184132</v>
      </c>
      <c r="AC3027" s="33">
        <f>IFERROR($X3027/VLOOKUP(CONCATENATE("USD",C3027),[1]GEINDICE!AR$1:AS$65536,2,0),"")</f>
        <v>3630.3203766965189</v>
      </c>
      <c r="AD3027" s="33">
        <f>IFERROR($AA3027/VLOOKUP(CONCATENATE("USD",C3027),[1]GEINDICE!AR$1:AS$65536,2,0),"")</f>
        <v>2088.6480103406884</v>
      </c>
      <c r="AE3027" s="33">
        <f>IFERROR($X3027/VLOOKUP(CONCATENATE("EUR",C3027),[1]GEINDICE!AR$1:AS$65536,2,0),"")</f>
        <v>3111.5964737350232</v>
      </c>
      <c r="AF3027" s="33">
        <f>IFERROR($AA3027/VLOOKUP(CONCATENATE("EUR",C3027),[1]GEINDICE!AR$1:AS$65536,2,0),"")</f>
        <v>1790.2083313549529</v>
      </c>
      <c r="AG3027" s="48" t="str">
        <f>VLOOKUP(E3027,[1]Apresentação!AW$1:AX$65536,2,0)</f>
        <v xml:space="preserve">                    2 - LEATHER AUXILIARIES</v>
      </c>
      <c r="AH3027" s="48" t="str">
        <f t="shared" si="809"/>
        <v xml:space="preserve">         5201000006 - SINCAL NW BR</v>
      </c>
      <c r="AI3027" s="49" t="str">
        <f t="shared" si="810"/>
        <v xml:space="preserve">     L00428 - VIPOSA S.A</v>
      </c>
      <c r="AJ3027" t="str">
        <f t="shared" si="811"/>
        <v xml:space="preserve">     90 - SALES</v>
      </c>
      <c r="AK3027" t="str">
        <f t="shared" si="812"/>
        <v/>
      </c>
      <c r="AL3027">
        <f t="shared" si="813"/>
        <v>8</v>
      </c>
      <c r="AM3027" t="str">
        <f t="shared" si="814"/>
        <v>2025 8</v>
      </c>
      <c r="AN3027" t="str">
        <f t="shared" si="815"/>
        <v xml:space="preserve">VIPOSA </v>
      </c>
    </row>
    <row r="3028" spans="1:40" x14ac:dyDescent="0.35">
      <c r="A3028">
        <v>84686</v>
      </c>
      <c r="B3028" t="s">
        <v>274</v>
      </c>
      <c r="C3028" s="31">
        <v>45979</v>
      </c>
      <c r="D3028" t="s">
        <v>373</v>
      </c>
      <c r="E3028" t="s">
        <v>374</v>
      </c>
      <c r="F3028" t="s">
        <v>443</v>
      </c>
      <c r="G3028" t="s">
        <v>444</v>
      </c>
      <c r="H3028" t="s">
        <v>955</v>
      </c>
      <c r="I3028" t="s">
        <v>956</v>
      </c>
      <c r="J3028">
        <v>2000</v>
      </c>
      <c r="K3028">
        <v>21986.74</v>
      </c>
      <c r="L3028">
        <v>8642.2084500000001</v>
      </c>
      <c r="M3028">
        <v>2638.41</v>
      </c>
      <c r="N3028">
        <v>10.993369999999999</v>
      </c>
      <c r="O3028" s="32">
        <f t="shared" si="799"/>
        <v>19348.330000000002</v>
      </c>
      <c r="P3028" s="32">
        <f t="shared" si="800"/>
        <v>10706.121550000002</v>
      </c>
      <c r="Q3028">
        <v>767561</v>
      </c>
      <c r="R3028" t="s">
        <v>298</v>
      </c>
      <c r="S3028" t="s">
        <v>628</v>
      </c>
      <c r="T3028" t="str">
        <f t="shared" si="801"/>
        <v>VEN</v>
      </c>
      <c r="U3028" t="s">
        <v>629</v>
      </c>
      <c r="V3028" s="33">
        <f t="shared" si="802"/>
        <v>21986.74</v>
      </c>
      <c r="W3028">
        <f t="shared" si="803"/>
        <v>2000</v>
      </c>
      <c r="X3028" s="33">
        <f t="shared" si="804"/>
        <v>19348.330000000002</v>
      </c>
      <c r="Y3028" s="33">
        <f t="shared" si="805"/>
        <v>2638.41</v>
      </c>
      <c r="Z3028" s="45">
        <f t="shared" si="806"/>
        <v>0.46874259440007937</v>
      </c>
      <c r="AA3028" s="33">
        <f t="shared" si="807"/>
        <v>10306.121550000002</v>
      </c>
      <c r="AB3028" s="45">
        <f t="shared" si="808"/>
        <v>0.53266207212715522</v>
      </c>
      <c r="AC3028" s="33" t="str">
        <f>IFERROR($X3028/VLOOKUP(CONCATENATE("USD",C3028),[1]GEINDICE!AR$1:AS$65536,2,0),"")</f>
        <v/>
      </c>
      <c r="AD3028" s="33" t="str">
        <f>IFERROR($AA3028/VLOOKUP(CONCATENATE("USD",C3028),[1]GEINDICE!AR$1:AS$65536,2,0),"")</f>
        <v/>
      </c>
      <c r="AE3028" s="33" t="str">
        <f>IFERROR($X3028/VLOOKUP(CONCATENATE("EUR",C3028),[1]GEINDICE!AR$1:AS$65536,2,0),"")</f>
        <v/>
      </c>
      <c r="AF3028" s="33" t="str">
        <f>IFERROR($AA3028/VLOOKUP(CONCATENATE("EUR",C3028),[1]GEINDICE!AR$1:AS$65536,2,0),"")</f>
        <v/>
      </c>
      <c r="AG3028" s="48" t="str">
        <f>VLOOKUP(E3028,[1]Apresentação!AW$1:AX$65536,2,0)</f>
        <v xml:space="preserve">                    2 - LEATHER AUXILIARIES</v>
      </c>
      <c r="AH3028" s="48" t="str">
        <f t="shared" si="809"/>
        <v xml:space="preserve">         5201000006 - SINCAL NW BR</v>
      </c>
      <c r="AI3028" s="49" t="str">
        <f t="shared" si="810"/>
        <v xml:space="preserve">     L00021 - VIPOSA S.A</v>
      </c>
      <c r="AJ3028" t="str">
        <f t="shared" si="811"/>
        <v xml:space="preserve">     90 - SALES</v>
      </c>
      <c r="AK3028" t="str">
        <f t="shared" si="812"/>
        <v/>
      </c>
      <c r="AL3028">
        <f t="shared" si="813"/>
        <v>11</v>
      </c>
      <c r="AM3028" t="str">
        <f t="shared" si="814"/>
        <v>2025 11</v>
      </c>
      <c r="AN3028" t="str">
        <f t="shared" si="815"/>
        <v xml:space="preserve">VIPOSA </v>
      </c>
    </row>
    <row r="3029" spans="1:40" x14ac:dyDescent="0.35">
      <c r="A3029">
        <v>81521</v>
      </c>
      <c r="B3029" t="s">
        <v>274</v>
      </c>
      <c r="C3029" s="31">
        <v>45722</v>
      </c>
      <c r="D3029" t="s">
        <v>373</v>
      </c>
      <c r="E3029" t="s">
        <v>374</v>
      </c>
      <c r="F3029" t="s">
        <v>695</v>
      </c>
      <c r="G3029" t="s">
        <v>696</v>
      </c>
      <c r="H3029" t="s">
        <v>955</v>
      </c>
      <c r="I3029" t="s">
        <v>956</v>
      </c>
      <c r="J3029">
        <v>10000</v>
      </c>
      <c r="K3029">
        <v>105121</v>
      </c>
      <c r="L3029">
        <v>44348.426850000003</v>
      </c>
      <c r="M3029">
        <v>0</v>
      </c>
      <c r="N3029">
        <v>10.5121</v>
      </c>
      <c r="O3029" s="32">
        <f t="shared" si="799"/>
        <v>105121</v>
      </c>
      <c r="P3029" s="32">
        <f t="shared" si="800"/>
        <v>60772.573149999997</v>
      </c>
      <c r="Q3029">
        <v>714643</v>
      </c>
      <c r="R3029" t="s">
        <v>652</v>
      </c>
      <c r="S3029" t="s">
        <v>652</v>
      </c>
      <c r="T3029" t="str">
        <f t="shared" si="801"/>
        <v>EXP</v>
      </c>
      <c r="U3029" t="s">
        <v>653</v>
      </c>
      <c r="V3029" s="33">
        <f t="shared" si="802"/>
        <v>105121</v>
      </c>
      <c r="W3029">
        <f t="shared" si="803"/>
        <v>10000</v>
      </c>
      <c r="X3029" s="33">
        <f t="shared" si="804"/>
        <v>105121</v>
      </c>
      <c r="Y3029" s="33">
        <f t="shared" si="805"/>
        <v>0</v>
      </c>
      <c r="Z3029" s="45">
        <f t="shared" si="806"/>
        <v>0.55909450205001854</v>
      </c>
      <c r="AA3029" s="33">
        <f t="shared" si="807"/>
        <v>58772.573149999997</v>
      </c>
      <c r="AB3029" s="45">
        <f t="shared" si="808"/>
        <v>0.55909450205001854</v>
      </c>
      <c r="AC3029" s="33">
        <f>IFERROR($X3029/VLOOKUP(CONCATENATE("USD",C3029),[1]GEINDICE!AR$1:AS$65536,2,0),"")</f>
        <v>18285.411122127713</v>
      </c>
      <c r="AD3029" s="33">
        <f>IFERROR($AA3029/VLOOKUP(CONCATENATE("USD",C3029),[1]GEINDICE!AR$1:AS$65536,2,0),"")</f>
        <v>10223.272826105864</v>
      </c>
      <c r="AE3029" s="33">
        <f>IFERROR($X3029/VLOOKUP(CONCATENATE("EUR",C3029),[1]GEINDICE!AR$1:AS$65536,2,0),"")</f>
        <v>16902.656290198094</v>
      </c>
      <c r="AF3029" s="33">
        <f>IFERROR($AA3029/VLOOKUP(CONCATENATE("EUR",C3029),[1]GEINDICE!AR$1:AS$65536,2,0),"")</f>
        <v>9450.182201890917</v>
      </c>
      <c r="AG3029" s="48" t="str">
        <f>VLOOKUP(E3029,[1]Apresentação!AW$1:AX$65536,2,0)</f>
        <v xml:space="preserve">                    2 - LEATHER AUXILIARIES</v>
      </c>
      <c r="AH3029" s="48" t="str">
        <f t="shared" si="809"/>
        <v xml:space="preserve">         5201000006 - SINCAL NW BR</v>
      </c>
      <c r="AI3029" s="49" t="str">
        <f t="shared" si="810"/>
        <v xml:space="preserve">     L00559 - ZSCHIMMER &amp; SCHWARZ URUGUAY SA DE CV - VC</v>
      </c>
      <c r="AJ3029" t="str">
        <f t="shared" si="811"/>
        <v xml:space="preserve">     90 - SALES</v>
      </c>
      <c r="AK3029" t="str">
        <f t="shared" si="812"/>
        <v>EXP</v>
      </c>
      <c r="AL3029">
        <f t="shared" si="813"/>
        <v>3</v>
      </c>
      <c r="AM3029" t="str">
        <f t="shared" si="814"/>
        <v>2025 3</v>
      </c>
      <c r="AN3029" t="str">
        <f t="shared" si="815"/>
        <v xml:space="preserve">ZSCHIMMER </v>
      </c>
    </row>
    <row r="3030" spans="1:40" x14ac:dyDescent="0.35">
      <c r="A3030">
        <v>82451</v>
      </c>
      <c r="B3030" t="s">
        <v>274</v>
      </c>
      <c r="C3030" s="31">
        <v>45796</v>
      </c>
      <c r="D3030" t="s">
        <v>373</v>
      </c>
      <c r="E3030" t="s">
        <v>374</v>
      </c>
      <c r="F3030" t="s">
        <v>695</v>
      </c>
      <c r="G3030" t="s">
        <v>696</v>
      </c>
      <c r="H3030" t="s">
        <v>955</v>
      </c>
      <c r="I3030" t="s">
        <v>956</v>
      </c>
      <c r="J3030">
        <v>5000</v>
      </c>
      <c r="K3030">
        <v>50072.950000000004</v>
      </c>
      <c r="L3030">
        <v>22360.472330000001</v>
      </c>
      <c r="M3030">
        <v>0</v>
      </c>
      <c r="N3030">
        <v>10.01459</v>
      </c>
      <c r="O3030" s="32">
        <f t="shared" si="799"/>
        <v>50072.950000000004</v>
      </c>
      <c r="P3030" s="32">
        <f t="shared" si="800"/>
        <v>27712.477670000004</v>
      </c>
      <c r="Q3030">
        <v>738995</v>
      </c>
      <c r="R3030" t="s">
        <v>652</v>
      </c>
      <c r="S3030" t="s">
        <v>652</v>
      </c>
      <c r="T3030" t="str">
        <f t="shared" si="801"/>
        <v>EXP</v>
      </c>
      <c r="U3030" t="s">
        <v>653</v>
      </c>
      <c r="V3030" s="33">
        <f t="shared" si="802"/>
        <v>50072.950000000004</v>
      </c>
      <c r="W3030">
        <f t="shared" si="803"/>
        <v>5000</v>
      </c>
      <c r="X3030" s="33">
        <f t="shared" si="804"/>
        <v>50072.950000000004</v>
      </c>
      <c r="Y3030" s="33">
        <f t="shared" si="805"/>
        <v>0</v>
      </c>
      <c r="Z3030" s="45">
        <f t="shared" si="806"/>
        <v>0.53347121889163718</v>
      </c>
      <c r="AA3030" s="33">
        <f t="shared" si="807"/>
        <v>26712.477670000004</v>
      </c>
      <c r="AB3030" s="45">
        <f t="shared" si="808"/>
        <v>0.53347121889163718</v>
      </c>
      <c r="AC3030" s="33">
        <f>IFERROR($X3030/VLOOKUP(CONCATENATE("USD",C3030),[1]GEINDICE!AR$1:AS$65536,2,0),"")</f>
        <v>8848.2179145093742</v>
      </c>
      <c r="AD3030" s="33">
        <f>IFERROR($AA3030/VLOOKUP(CONCATENATE("USD",C3030),[1]GEINDICE!AR$1:AS$65536,2,0),"")</f>
        <v>4720.2695958721351</v>
      </c>
      <c r="AE3030" s="33">
        <f>IFERROR($X3030/VLOOKUP(CONCATENATE("EUR",C3030),[1]GEINDICE!AR$1:AS$65536,2,0),"")</f>
        <v>7874.219622273592</v>
      </c>
      <c r="AF3030" s="33">
        <f>IFERROR($AA3030/VLOOKUP(CONCATENATE("EUR",C3030),[1]GEINDICE!AR$1:AS$65536,2,0),"")</f>
        <v>4200.6695397147396</v>
      </c>
      <c r="AG3030" s="48" t="str">
        <f>VLOOKUP(E3030,[1]Apresentação!AW$1:AX$65536,2,0)</f>
        <v xml:space="preserve">                    2 - LEATHER AUXILIARIES</v>
      </c>
      <c r="AH3030" s="48" t="str">
        <f t="shared" si="809"/>
        <v xml:space="preserve">         5201000006 - SINCAL NW BR</v>
      </c>
      <c r="AI3030" s="49" t="str">
        <f t="shared" si="810"/>
        <v xml:space="preserve">     L00559 - ZSCHIMMER &amp; SCHWARZ URUGUAY SA DE CV - VC</v>
      </c>
      <c r="AJ3030" t="str">
        <f t="shared" si="811"/>
        <v xml:space="preserve">     90 - SALES</v>
      </c>
      <c r="AK3030" t="str">
        <f t="shared" si="812"/>
        <v>EXP</v>
      </c>
      <c r="AL3030">
        <f t="shared" si="813"/>
        <v>5</v>
      </c>
      <c r="AM3030" t="str">
        <f t="shared" si="814"/>
        <v>2025 5</v>
      </c>
      <c r="AN3030" t="str">
        <f t="shared" si="815"/>
        <v xml:space="preserve">ZSCHIMMER </v>
      </c>
    </row>
    <row r="3031" spans="1:40" x14ac:dyDescent="0.35">
      <c r="A3031">
        <v>83199</v>
      </c>
      <c r="B3031" t="s">
        <v>274</v>
      </c>
      <c r="C3031" s="31">
        <v>45859</v>
      </c>
      <c r="D3031" t="s">
        <v>373</v>
      </c>
      <c r="E3031" t="s">
        <v>374</v>
      </c>
      <c r="F3031" t="s">
        <v>695</v>
      </c>
      <c r="G3031" t="s">
        <v>696</v>
      </c>
      <c r="H3031" t="s">
        <v>955</v>
      </c>
      <c r="I3031" t="s">
        <v>956</v>
      </c>
      <c r="J3031">
        <v>5000</v>
      </c>
      <c r="K3031">
        <v>48927.450000000004</v>
      </c>
      <c r="L3031">
        <v>21939.83726</v>
      </c>
      <c r="M3031">
        <v>0</v>
      </c>
      <c r="N3031">
        <v>9.7854899999999994</v>
      </c>
      <c r="O3031" s="32">
        <f t="shared" si="799"/>
        <v>48927.450000000004</v>
      </c>
      <c r="P3031" s="32">
        <f t="shared" si="800"/>
        <v>26987.612740000004</v>
      </c>
      <c r="Q3031">
        <v>744362</v>
      </c>
      <c r="R3031" t="s">
        <v>652</v>
      </c>
      <c r="S3031" t="s">
        <v>652</v>
      </c>
      <c r="T3031" t="str">
        <f t="shared" si="801"/>
        <v>EXP</v>
      </c>
      <c r="U3031" t="s">
        <v>653</v>
      </c>
      <c r="V3031" s="33">
        <f t="shared" si="802"/>
        <v>48927.450000000004</v>
      </c>
      <c r="W3031">
        <f t="shared" si="803"/>
        <v>5000</v>
      </c>
      <c r="X3031" s="33">
        <f t="shared" si="804"/>
        <v>48927.450000000004</v>
      </c>
      <c r="Y3031" s="33">
        <f t="shared" si="805"/>
        <v>0</v>
      </c>
      <c r="Z3031" s="45">
        <f t="shared" si="806"/>
        <v>0.53114586474463721</v>
      </c>
      <c r="AA3031" s="33">
        <f t="shared" si="807"/>
        <v>25987.612740000004</v>
      </c>
      <c r="AB3031" s="45">
        <f t="shared" si="808"/>
        <v>0.53114586474463721</v>
      </c>
      <c r="AC3031" s="33">
        <f>IFERROR($X3031/VLOOKUP(CONCATENATE("USD",C3031),[1]GEINDICE!AR$1:AS$65536,2,0),"")</f>
        <v>8795.9460674157308</v>
      </c>
      <c r="AD3031" s="33">
        <f>IFERROR($AA3031/VLOOKUP(CONCATENATE("USD",C3031),[1]GEINDICE!AR$1:AS$65536,2,0),"")</f>
        <v>4671.9303802247196</v>
      </c>
      <c r="AE3031" s="33">
        <f>IFERROR($X3031/VLOOKUP(CONCATENATE("EUR",C3031),[1]GEINDICE!AR$1:AS$65536,2,0),"")</f>
        <v>7514.6984287886471</v>
      </c>
      <c r="AF3031" s="33">
        <f>IFERROR($AA3031/VLOOKUP(CONCATENATE("EUR",C3031),[1]GEINDICE!AR$1:AS$65536,2,0),"")</f>
        <v>3991.4009952541128</v>
      </c>
      <c r="AG3031" s="48" t="str">
        <f>VLOOKUP(E3031,[1]Apresentação!AW$1:AX$65536,2,0)</f>
        <v xml:space="preserve">                    2 - LEATHER AUXILIARIES</v>
      </c>
      <c r="AH3031" s="48" t="str">
        <f t="shared" si="809"/>
        <v xml:space="preserve">         5201000006 - SINCAL NW BR</v>
      </c>
      <c r="AI3031" s="49" t="str">
        <f t="shared" si="810"/>
        <v xml:space="preserve">     L00559 - ZSCHIMMER &amp; SCHWARZ URUGUAY SA DE CV - VC</v>
      </c>
      <c r="AJ3031" t="str">
        <f t="shared" si="811"/>
        <v xml:space="preserve">     90 - SALES</v>
      </c>
      <c r="AK3031" t="str">
        <f t="shared" si="812"/>
        <v>EXP</v>
      </c>
      <c r="AL3031">
        <f t="shared" si="813"/>
        <v>7</v>
      </c>
      <c r="AM3031" t="str">
        <f t="shared" si="814"/>
        <v>2025 7</v>
      </c>
      <c r="AN3031" t="str">
        <f t="shared" si="815"/>
        <v xml:space="preserve">ZSCHIMMER </v>
      </c>
    </row>
    <row r="3032" spans="1:40" x14ac:dyDescent="0.35">
      <c r="A3032">
        <v>81707</v>
      </c>
      <c r="B3032" t="s">
        <v>274</v>
      </c>
      <c r="C3032" s="31">
        <v>45735</v>
      </c>
      <c r="D3032" t="s">
        <v>373</v>
      </c>
      <c r="E3032" t="s">
        <v>374</v>
      </c>
      <c r="F3032" t="s">
        <v>375</v>
      </c>
      <c r="G3032" t="s">
        <v>376</v>
      </c>
      <c r="H3032" t="s">
        <v>959</v>
      </c>
      <c r="I3032" t="s">
        <v>960</v>
      </c>
      <c r="J3032">
        <v>1000</v>
      </c>
      <c r="K3032">
        <v>28312.3</v>
      </c>
      <c r="L3032">
        <v>12625.27209</v>
      </c>
      <c r="M3032">
        <v>5702.12</v>
      </c>
      <c r="N3032">
        <v>28.3123</v>
      </c>
      <c r="O3032" s="32">
        <f t="shared" si="799"/>
        <v>22610.18</v>
      </c>
      <c r="P3032" s="32">
        <f t="shared" si="800"/>
        <v>9984.9079099999999</v>
      </c>
      <c r="Q3032">
        <v>719707</v>
      </c>
      <c r="R3032" t="s">
        <v>312</v>
      </c>
      <c r="S3032" t="s">
        <v>312</v>
      </c>
      <c r="T3032" t="str">
        <f t="shared" si="801"/>
        <v>VEN</v>
      </c>
      <c r="U3032" t="s">
        <v>313</v>
      </c>
      <c r="V3032" s="33">
        <f t="shared" si="802"/>
        <v>28312.3</v>
      </c>
      <c r="W3032">
        <f t="shared" si="803"/>
        <v>1000</v>
      </c>
      <c r="X3032" s="33">
        <f t="shared" si="804"/>
        <v>22610.18</v>
      </c>
      <c r="Y3032" s="33">
        <f t="shared" si="805"/>
        <v>5702.12</v>
      </c>
      <c r="Z3032" s="45">
        <f t="shared" si="806"/>
        <v>0.34560625275940138</v>
      </c>
      <c r="AA3032" s="33">
        <f t="shared" si="807"/>
        <v>9784.9079099999999</v>
      </c>
      <c r="AB3032" s="45">
        <f t="shared" si="808"/>
        <v>0.4327655909860072</v>
      </c>
      <c r="AC3032" s="33">
        <f>IFERROR($X3032/VLOOKUP(CONCATENATE("USD",C3032),[1]GEINDICE!AR$1:AS$65536,2,0),"")</f>
        <v>3990.7125333145063</v>
      </c>
      <c r="AD3032" s="33">
        <f>IFERROR($AA3032/VLOOKUP(CONCATENATE("USD",C3032),[1]GEINDICE!AR$1:AS$65536,2,0),"")</f>
        <v>1727.0430679351182</v>
      </c>
      <c r="AE3032" s="33">
        <f>IFERROR($X3032/VLOOKUP(CONCATENATE("EUR",C3032),[1]GEINDICE!AR$1:AS$65536,2,0),"")</f>
        <v>3668.2804159839056</v>
      </c>
      <c r="AF3032" s="33">
        <f>IFERROR($AA3032/VLOOKUP(CONCATENATE("EUR",C3032),[1]GEINDICE!AR$1:AS$65536,2,0),"")</f>
        <v>1587.5055421256711</v>
      </c>
      <c r="AG3032" s="48" t="str">
        <f>VLOOKUP(E3032,[1]Apresentação!AW$1:AX$65536,2,0)</f>
        <v xml:space="preserve">                    2 - LEATHER AUXILIARIES</v>
      </c>
      <c r="AH3032" s="48" t="str">
        <f t="shared" si="809"/>
        <v xml:space="preserve">         5201000634 - SUPRALAN 80</v>
      </c>
      <c r="AI3032" s="49" t="str">
        <f t="shared" si="810"/>
        <v xml:space="preserve">     L00222 - DURLICOUROS IND COM DE COUROS IMP EXP LTDA</v>
      </c>
      <c r="AJ3032" t="str">
        <f t="shared" si="811"/>
        <v xml:space="preserve">     93 - RESALES</v>
      </c>
      <c r="AK3032" t="str">
        <f t="shared" si="812"/>
        <v/>
      </c>
      <c r="AL3032">
        <f t="shared" si="813"/>
        <v>3</v>
      </c>
      <c r="AM3032" t="str">
        <f t="shared" si="814"/>
        <v>2025 3</v>
      </c>
      <c r="AN3032" t="str">
        <f t="shared" si="815"/>
        <v xml:space="preserve">DURLICOUROS </v>
      </c>
    </row>
    <row r="3033" spans="1:40" x14ac:dyDescent="0.35">
      <c r="A3033">
        <v>82750</v>
      </c>
      <c r="B3033" t="s">
        <v>274</v>
      </c>
      <c r="C3033" s="31">
        <v>45820</v>
      </c>
      <c r="D3033" t="s">
        <v>373</v>
      </c>
      <c r="E3033" t="s">
        <v>374</v>
      </c>
      <c r="F3033" t="s">
        <v>375</v>
      </c>
      <c r="G3033" t="s">
        <v>376</v>
      </c>
      <c r="H3033" t="s">
        <v>959</v>
      </c>
      <c r="I3033" t="s">
        <v>960</v>
      </c>
      <c r="J3033">
        <v>1000</v>
      </c>
      <c r="K3033">
        <v>27584.22</v>
      </c>
      <c r="L3033">
        <v>12625.27209</v>
      </c>
      <c r="M3033">
        <v>5555.49</v>
      </c>
      <c r="N3033">
        <v>27.584219999999998</v>
      </c>
      <c r="O3033" s="32">
        <f t="shared" si="799"/>
        <v>22028.730000000003</v>
      </c>
      <c r="P3033" s="32">
        <f t="shared" si="800"/>
        <v>9403.4579100000028</v>
      </c>
      <c r="Q3033">
        <v>741192</v>
      </c>
      <c r="R3033" t="s">
        <v>346</v>
      </c>
      <c r="S3033" t="s">
        <v>347</v>
      </c>
      <c r="T3033" t="str">
        <f t="shared" si="801"/>
        <v>VEN</v>
      </c>
      <c r="U3033" t="s">
        <v>348</v>
      </c>
      <c r="V3033" s="33">
        <f t="shared" si="802"/>
        <v>27584.22</v>
      </c>
      <c r="W3033">
        <f t="shared" si="803"/>
        <v>1000</v>
      </c>
      <c r="X3033" s="33">
        <f t="shared" si="804"/>
        <v>22028.730000000003</v>
      </c>
      <c r="Y3033" s="33">
        <f t="shared" si="805"/>
        <v>5555.49</v>
      </c>
      <c r="Z3033" s="45">
        <f t="shared" si="806"/>
        <v>0.33364938033411867</v>
      </c>
      <c r="AA3033" s="33">
        <f t="shared" si="807"/>
        <v>9203.4579100000028</v>
      </c>
      <c r="AB3033" s="45">
        <f t="shared" si="808"/>
        <v>0.41779339571550433</v>
      </c>
      <c r="AC3033" s="33">
        <f>IFERROR($X3033/VLOOKUP(CONCATENATE("USD",C3033),[1]GEINDICE!AR$1:AS$65536,2,0),"")</f>
        <v>3977.1665342673509</v>
      </c>
      <c r="AD3033" s="33">
        <f>IFERROR($AA3033/VLOOKUP(CONCATENATE("USD",C3033),[1]GEINDICE!AR$1:AS$65536,2,0),"")</f>
        <v>1661.6339116776201</v>
      </c>
      <c r="AE3033" s="33">
        <f>IFERROR($X3033/VLOOKUP(CONCATENATE("EUR",C3033),[1]GEINDICE!AR$1:AS$65536,2,0),"")</f>
        <v>3435.1188248502995</v>
      </c>
      <c r="AF3033" s="33">
        <f>IFERROR($AA3033/VLOOKUP(CONCATENATE("EUR",C3033),[1]GEINDICE!AR$1:AS$65536,2,0),"")</f>
        <v>1435.1699585204594</v>
      </c>
      <c r="AG3033" s="48" t="str">
        <f>VLOOKUP(E3033,[1]Apresentação!AW$1:AX$65536,2,0)</f>
        <v xml:space="preserve">                    2 - LEATHER AUXILIARIES</v>
      </c>
      <c r="AH3033" s="48" t="str">
        <f t="shared" si="809"/>
        <v xml:space="preserve">         5201000634 - SUPRALAN 80</v>
      </c>
      <c r="AI3033" s="49" t="str">
        <f t="shared" si="810"/>
        <v xml:space="preserve">     L00222 - DURLICOUROS IND COM DE COUROS IMP EXP LTDA</v>
      </c>
      <c r="AJ3033" t="str">
        <f t="shared" si="811"/>
        <v xml:space="preserve">     93 - RESALES</v>
      </c>
      <c r="AK3033" t="str">
        <f t="shared" si="812"/>
        <v/>
      </c>
      <c r="AL3033">
        <f t="shared" si="813"/>
        <v>6</v>
      </c>
      <c r="AM3033" t="str">
        <f t="shared" si="814"/>
        <v>2025 6</v>
      </c>
      <c r="AN3033" t="str">
        <f t="shared" si="815"/>
        <v xml:space="preserve">DURLICOUROS </v>
      </c>
    </row>
    <row r="3034" spans="1:40" x14ac:dyDescent="0.35">
      <c r="A3034">
        <v>82049</v>
      </c>
      <c r="B3034" t="s">
        <v>274</v>
      </c>
      <c r="C3034" s="31">
        <v>45762</v>
      </c>
      <c r="D3034" t="s">
        <v>373</v>
      </c>
      <c r="E3034" t="s">
        <v>374</v>
      </c>
      <c r="F3034" t="s">
        <v>420</v>
      </c>
      <c r="G3034" t="s">
        <v>421</v>
      </c>
      <c r="H3034" t="s">
        <v>959</v>
      </c>
      <c r="I3034" t="s">
        <v>960</v>
      </c>
      <c r="J3034">
        <v>125</v>
      </c>
      <c r="K3034">
        <v>3475.03</v>
      </c>
      <c r="L3034">
        <v>1578.1590100000001</v>
      </c>
      <c r="M3034">
        <v>699.88</v>
      </c>
      <c r="N3034">
        <v>27.800219999999999</v>
      </c>
      <c r="O3034" s="32">
        <f t="shared" si="799"/>
        <v>2775.15</v>
      </c>
      <c r="P3034" s="32">
        <f t="shared" si="800"/>
        <v>1196.99099</v>
      </c>
      <c r="Q3034">
        <v>729799</v>
      </c>
      <c r="R3034" t="s">
        <v>439</v>
      </c>
      <c r="S3034" t="s">
        <v>439</v>
      </c>
      <c r="T3034" t="str">
        <f t="shared" si="801"/>
        <v>VEN</v>
      </c>
      <c r="U3034" t="s">
        <v>440</v>
      </c>
      <c r="V3034" s="33">
        <f t="shared" si="802"/>
        <v>3475.03</v>
      </c>
      <c r="W3034">
        <f t="shared" si="803"/>
        <v>125</v>
      </c>
      <c r="X3034" s="33">
        <f t="shared" si="804"/>
        <v>2775.15</v>
      </c>
      <c r="Y3034" s="33">
        <f t="shared" si="805"/>
        <v>699.88</v>
      </c>
      <c r="Z3034" s="45">
        <f t="shared" si="806"/>
        <v>0.3372606826415887</v>
      </c>
      <c r="AA3034" s="33">
        <f t="shared" si="807"/>
        <v>1171.99099</v>
      </c>
      <c r="AB3034" s="45">
        <f t="shared" si="808"/>
        <v>0.42231626758913932</v>
      </c>
      <c r="AC3034" s="33">
        <f>IFERROR($X3034/VLOOKUP(CONCATENATE("USD",C3034),[1]GEINDICE!AR$1:AS$65536,2,0),"")</f>
        <v>472.71194235781081</v>
      </c>
      <c r="AD3034" s="33">
        <f>IFERROR($AA3034/VLOOKUP(CONCATENATE("USD",C3034),[1]GEINDICE!AR$1:AS$65536,2,0),"")</f>
        <v>199.63394314136303</v>
      </c>
      <c r="AE3034" s="33">
        <f>IFERROR($X3034/VLOOKUP(CONCATENATE("EUR",C3034),[1]GEINDICE!AR$1:AS$65536,2,0),"")</f>
        <v>418.70096560048279</v>
      </c>
      <c r="AF3034" s="33">
        <f>IFERROR($AA3034/VLOOKUP(CONCATENATE("EUR",C3034),[1]GEINDICE!AR$1:AS$65536,2,0),"")</f>
        <v>176.8242290283645</v>
      </c>
      <c r="AG3034" s="48" t="str">
        <f>VLOOKUP(E3034,[1]Apresentação!AW$1:AX$65536,2,0)</f>
        <v xml:space="preserve">                    2 - LEATHER AUXILIARIES</v>
      </c>
      <c r="AH3034" s="48" t="str">
        <f t="shared" si="809"/>
        <v xml:space="preserve">         5201000634 - SUPRALAN 80</v>
      </c>
      <c r="AI3034" s="49" t="str">
        <f t="shared" si="810"/>
        <v xml:space="preserve">     L00506 - CURTUME BAGE LTDA</v>
      </c>
      <c r="AJ3034" t="str">
        <f t="shared" si="811"/>
        <v xml:space="preserve">     93 - RESALES</v>
      </c>
      <c r="AK3034" t="str">
        <f t="shared" si="812"/>
        <v/>
      </c>
      <c r="AL3034">
        <f t="shared" si="813"/>
        <v>4</v>
      </c>
      <c r="AM3034" t="str">
        <f t="shared" si="814"/>
        <v>2025 4</v>
      </c>
      <c r="AN3034" t="str">
        <f t="shared" si="815"/>
        <v xml:space="preserve">CURTUME </v>
      </c>
    </row>
    <row r="3035" spans="1:40" x14ac:dyDescent="0.35">
      <c r="A3035">
        <v>80978</v>
      </c>
      <c r="B3035" t="s">
        <v>274</v>
      </c>
      <c r="C3035" s="31">
        <v>45680</v>
      </c>
      <c r="D3035" t="s">
        <v>373</v>
      </c>
      <c r="E3035" t="s">
        <v>374</v>
      </c>
      <c r="F3035" t="s">
        <v>420</v>
      </c>
      <c r="G3035" t="s">
        <v>421</v>
      </c>
      <c r="H3035" t="s">
        <v>959</v>
      </c>
      <c r="I3035" t="s">
        <v>960</v>
      </c>
      <c r="J3035">
        <v>125</v>
      </c>
      <c r="K3035">
        <v>3575.78</v>
      </c>
      <c r="L3035">
        <v>1578.1590100000001</v>
      </c>
      <c r="M3035">
        <v>720.17</v>
      </c>
      <c r="N3035">
        <v>28.606249999999999</v>
      </c>
      <c r="O3035" s="32">
        <f t="shared" si="799"/>
        <v>2855.61</v>
      </c>
      <c r="P3035" s="32">
        <f t="shared" si="800"/>
        <v>1277.45099</v>
      </c>
      <c r="Q3035">
        <v>707929</v>
      </c>
      <c r="R3035" t="s">
        <v>442</v>
      </c>
      <c r="S3035" t="s">
        <v>442</v>
      </c>
      <c r="T3035" t="str">
        <f t="shared" si="801"/>
        <v>VEN</v>
      </c>
      <c r="U3035" t="s">
        <v>441</v>
      </c>
      <c r="V3035" s="33">
        <f t="shared" si="802"/>
        <v>3575.78</v>
      </c>
      <c r="W3035">
        <f t="shared" si="803"/>
        <v>125</v>
      </c>
      <c r="X3035" s="33">
        <f t="shared" si="804"/>
        <v>2855.61</v>
      </c>
      <c r="Y3035" s="33">
        <f t="shared" si="805"/>
        <v>720.17</v>
      </c>
      <c r="Z3035" s="45">
        <f t="shared" si="806"/>
        <v>0.35025952099961405</v>
      </c>
      <c r="AA3035" s="33">
        <f t="shared" si="807"/>
        <v>1252.45099</v>
      </c>
      <c r="AB3035" s="45">
        <f t="shared" si="808"/>
        <v>0.43859315172590096</v>
      </c>
      <c r="AC3035" s="33">
        <f>IFERROR($X3035/VLOOKUP(CONCATENATE("USD",C3035),[1]GEINDICE!AR$1:AS$65536,2,0),"")</f>
        <v>480.75051768548292</v>
      </c>
      <c r="AD3035" s="33">
        <f>IFERROR($AA3035/VLOOKUP(CONCATENATE("USD",C3035),[1]GEINDICE!AR$1:AS$65536,2,0),"")</f>
        <v>210.85388474553443</v>
      </c>
      <c r="AE3035" s="33">
        <f>IFERROR($X3035/VLOOKUP(CONCATENATE("EUR",C3035),[1]GEINDICE!AR$1:AS$65536,2,0),"")</f>
        <v>462.39454636721348</v>
      </c>
      <c r="AF3035" s="33">
        <f>IFERROR($AA3035/VLOOKUP(CONCATENATE("EUR",C3035),[1]GEINDICE!AR$1:AS$65536,2,0),"")</f>
        <v>202.8030814320644</v>
      </c>
      <c r="AG3035" s="48" t="str">
        <f>VLOOKUP(E3035,[1]Apresentação!AW$1:AX$65536,2,0)</f>
        <v xml:space="preserve">                    2 - LEATHER AUXILIARIES</v>
      </c>
      <c r="AH3035" s="48" t="str">
        <f t="shared" si="809"/>
        <v xml:space="preserve">         5201000634 - SUPRALAN 80</v>
      </c>
      <c r="AI3035" s="49" t="str">
        <f t="shared" si="810"/>
        <v xml:space="preserve">     L00506 - CURTUME BAGE LTDA</v>
      </c>
      <c r="AJ3035" t="str">
        <f t="shared" si="811"/>
        <v xml:space="preserve">     93 - RESALES</v>
      </c>
      <c r="AK3035" t="str">
        <f t="shared" si="812"/>
        <v/>
      </c>
      <c r="AL3035">
        <f t="shared" si="813"/>
        <v>1</v>
      </c>
      <c r="AM3035" t="str">
        <f t="shared" si="814"/>
        <v>2025 1</v>
      </c>
      <c r="AN3035" t="str">
        <f t="shared" si="815"/>
        <v xml:space="preserve">CURTUME </v>
      </c>
    </row>
    <row r="3036" spans="1:40" x14ac:dyDescent="0.35">
      <c r="A3036">
        <v>83133</v>
      </c>
      <c r="B3036" t="s">
        <v>274</v>
      </c>
      <c r="C3036" s="31">
        <v>45854</v>
      </c>
      <c r="D3036" t="s">
        <v>373</v>
      </c>
      <c r="E3036" t="s">
        <v>374</v>
      </c>
      <c r="F3036" t="s">
        <v>420</v>
      </c>
      <c r="G3036" t="s">
        <v>421</v>
      </c>
      <c r="H3036" t="s">
        <v>959</v>
      </c>
      <c r="I3036" t="s">
        <v>960</v>
      </c>
      <c r="J3036">
        <v>125</v>
      </c>
      <c r="K3036">
        <v>3289.14</v>
      </c>
      <c r="L3036">
        <v>1600.97497</v>
      </c>
      <c r="M3036">
        <v>662.44</v>
      </c>
      <c r="N3036">
        <v>26.313109999999998</v>
      </c>
      <c r="O3036" s="32">
        <f t="shared" si="799"/>
        <v>2626.7</v>
      </c>
      <c r="P3036" s="32">
        <f t="shared" si="800"/>
        <v>1025.7250299999998</v>
      </c>
      <c r="Q3036">
        <v>743986</v>
      </c>
      <c r="R3036" t="s">
        <v>442</v>
      </c>
      <c r="S3036" t="s">
        <v>442</v>
      </c>
      <c r="T3036" t="str">
        <f t="shared" si="801"/>
        <v>VEN</v>
      </c>
      <c r="U3036" t="s">
        <v>440</v>
      </c>
      <c r="V3036" s="33">
        <f t="shared" si="802"/>
        <v>3289.14</v>
      </c>
      <c r="W3036">
        <f t="shared" si="803"/>
        <v>125</v>
      </c>
      <c r="X3036" s="33">
        <f t="shared" si="804"/>
        <v>2626.7</v>
      </c>
      <c r="Y3036" s="33">
        <f t="shared" si="805"/>
        <v>662.44</v>
      </c>
      <c r="Z3036" s="45">
        <f t="shared" si="806"/>
        <v>0.30425127236906907</v>
      </c>
      <c r="AA3036" s="33">
        <f t="shared" si="807"/>
        <v>1000.7250299999998</v>
      </c>
      <c r="AB3036" s="45">
        <f t="shared" si="808"/>
        <v>0.3809818517531503</v>
      </c>
      <c r="AC3036" s="33">
        <f>IFERROR($X3036/VLOOKUP(CONCATENATE("USD",C3036),[1]GEINDICE!AR$1:AS$65536,2,0),"")</f>
        <v>471.39370446143346</v>
      </c>
      <c r="AD3036" s="33">
        <f>IFERROR($AA3036/VLOOKUP(CONCATENATE("USD",C3036),[1]GEINDICE!AR$1:AS$65536,2,0),"")</f>
        <v>179.59244643049419</v>
      </c>
      <c r="AE3036" s="33">
        <f>IFERROR($X3036/VLOOKUP(CONCATENATE("EUR",C3036),[1]GEINDICE!AR$1:AS$65536,2,0),"")</f>
        <v>405.39247461184675</v>
      </c>
      <c r="AF3036" s="33">
        <f>IFERROR($AA3036/VLOOKUP(CONCATENATE("EUR",C3036),[1]GEINDICE!AR$1:AS$65536,2,0),"")</f>
        <v>154.44717566441335</v>
      </c>
      <c r="AG3036" s="48" t="str">
        <f>VLOOKUP(E3036,[1]Apresentação!AW$1:AX$65536,2,0)</f>
        <v xml:space="preserve">                    2 - LEATHER AUXILIARIES</v>
      </c>
      <c r="AH3036" s="48" t="str">
        <f t="shared" si="809"/>
        <v xml:space="preserve">         5201000634 - SUPRALAN 80</v>
      </c>
      <c r="AI3036" s="49" t="str">
        <f t="shared" si="810"/>
        <v xml:space="preserve">     L00506 - CURTUME BAGE LTDA</v>
      </c>
      <c r="AJ3036" t="str">
        <f t="shared" si="811"/>
        <v xml:space="preserve">     93 - RESALES</v>
      </c>
      <c r="AK3036" t="str">
        <f t="shared" si="812"/>
        <v/>
      </c>
      <c r="AL3036">
        <f t="shared" si="813"/>
        <v>7</v>
      </c>
      <c r="AM3036" t="str">
        <f t="shared" si="814"/>
        <v>2025 7</v>
      </c>
      <c r="AN3036" t="str">
        <f t="shared" si="815"/>
        <v xml:space="preserve">CURTUME </v>
      </c>
    </row>
    <row r="3037" spans="1:40" x14ac:dyDescent="0.35">
      <c r="A3037">
        <v>81008</v>
      </c>
      <c r="B3037" t="s">
        <v>274</v>
      </c>
      <c r="C3037" s="31">
        <v>45681</v>
      </c>
      <c r="D3037" t="s">
        <v>373</v>
      </c>
      <c r="E3037" t="s">
        <v>374</v>
      </c>
      <c r="F3037" t="s">
        <v>379</v>
      </c>
      <c r="G3037" t="s">
        <v>380</v>
      </c>
      <c r="H3037" t="s">
        <v>959</v>
      </c>
      <c r="I3037" t="s">
        <v>960</v>
      </c>
      <c r="J3037">
        <v>125</v>
      </c>
      <c r="K3037">
        <v>3082.81</v>
      </c>
      <c r="L3037">
        <v>1578.1590100000001</v>
      </c>
      <c r="M3037">
        <v>397.06</v>
      </c>
      <c r="N3037">
        <v>24.662459999999999</v>
      </c>
      <c r="O3037" s="32">
        <f t="shared" si="799"/>
        <v>2685.75</v>
      </c>
      <c r="P3037" s="32">
        <f t="shared" si="800"/>
        <v>1107.5909899999999</v>
      </c>
      <c r="Q3037">
        <v>708083</v>
      </c>
      <c r="R3037" t="s">
        <v>281</v>
      </c>
      <c r="S3037" t="s">
        <v>292</v>
      </c>
      <c r="T3037" t="str">
        <f t="shared" si="801"/>
        <v>VEN</v>
      </c>
      <c r="U3037" t="s">
        <v>300</v>
      </c>
      <c r="V3037" s="33">
        <f t="shared" si="802"/>
        <v>3082.81</v>
      </c>
      <c r="W3037">
        <f t="shared" si="803"/>
        <v>125</v>
      </c>
      <c r="X3037" s="33">
        <f t="shared" si="804"/>
        <v>2685.75</v>
      </c>
      <c r="Y3037" s="33">
        <f t="shared" si="805"/>
        <v>397.06</v>
      </c>
      <c r="Z3037" s="45">
        <f t="shared" si="806"/>
        <v>0.35117019537370125</v>
      </c>
      <c r="AA3037" s="33">
        <f t="shared" si="807"/>
        <v>1082.5909899999999</v>
      </c>
      <c r="AB3037" s="45">
        <f t="shared" si="808"/>
        <v>0.40308702969375404</v>
      </c>
      <c r="AC3037" s="33">
        <f>IFERROR($X3037/VLOOKUP(CONCATENATE("USD",C3037),[1]GEINDICE!AR$1:AS$65536,2,0),"")</f>
        <v>455.79126007636825</v>
      </c>
      <c r="AD3037" s="33">
        <f>IFERROR($AA3037/VLOOKUP(CONCATENATE("USD",C3037),[1]GEINDICE!AR$1:AS$65536,2,0),"")</f>
        <v>183.72354518455663</v>
      </c>
      <c r="AE3037" s="33">
        <f>IFERROR($X3037/VLOOKUP(CONCATENATE("EUR",C3037),[1]GEINDICE!AR$1:AS$65536,2,0),"")</f>
        <v>433.38819770537827</v>
      </c>
      <c r="AF3037" s="33">
        <f>IFERROR($AA3037/VLOOKUP(CONCATENATE("EUR",C3037),[1]GEINDICE!AR$1:AS$65536,2,0),"")</f>
        <v>174.69316131739035</v>
      </c>
      <c r="AG3037" s="48" t="str">
        <f>VLOOKUP(E3037,[1]Apresentação!AW$1:AX$65536,2,0)</f>
        <v xml:space="preserve">                    2 - LEATHER AUXILIARIES</v>
      </c>
      <c r="AH3037" s="48" t="str">
        <f t="shared" si="809"/>
        <v xml:space="preserve">         5201000634 - SUPRALAN 80</v>
      </c>
      <c r="AI3037" s="49" t="str">
        <f t="shared" si="810"/>
        <v xml:space="preserve">     L00103 - VITAPELLI LTDA</v>
      </c>
      <c r="AJ3037" t="str">
        <f t="shared" si="811"/>
        <v xml:space="preserve">     93 - RESALES</v>
      </c>
      <c r="AK3037" t="str">
        <f t="shared" si="812"/>
        <v/>
      </c>
      <c r="AL3037">
        <f t="shared" si="813"/>
        <v>1</v>
      </c>
      <c r="AM3037" t="str">
        <f t="shared" si="814"/>
        <v>2025 1</v>
      </c>
      <c r="AN3037" t="str">
        <f t="shared" si="815"/>
        <v xml:space="preserve">VITAPELLI </v>
      </c>
    </row>
    <row r="3038" spans="1:40" x14ac:dyDescent="0.35">
      <c r="A3038">
        <v>81361</v>
      </c>
      <c r="B3038" t="s">
        <v>274</v>
      </c>
      <c r="C3038" s="31">
        <v>45709</v>
      </c>
      <c r="D3038" t="s">
        <v>373</v>
      </c>
      <c r="E3038" t="s">
        <v>374</v>
      </c>
      <c r="F3038" t="s">
        <v>379</v>
      </c>
      <c r="G3038" t="s">
        <v>380</v>
      </c>
      <c r="H3038" t="s">
        <v>959</v>
      </c>
      <c r="I3038" t="s">
        <v>960</v>
      </c>
      <c r="J3038">
        <v>125</v>
      </c>
      <c r="K3038">
        <v>2959.29</v>
      </c>
      <c r="L3038">
        <v>1578.1590100000001</v>
      </c>
      <c r="M3038">
        <v>381.16</v>
      </c>
      <c r="N3038">
        <v>23.674289999999999</v>
      </c>
      <c r="O3038" s="32">
        <f t="shared" si="799"/>
        <v>2578.13</v>
      </c>
      <c r="P3038" s="32">
        <f t="shared" si="800"/>
        <v>999.97099000000003</v>
      </c>
      <c r="Q3038">
        <v>710951</v>
      </c>
      <c r="R3038" t="s">
        <v>281</v>
      </c>
      <c r="S3038" t="s">
        <v>292</v>
      </c>
      <c r="T3038" t="str">
        <f t="shared" si="801"/>
        <v>VEN</v>
      </c>
      <c r="U3038" t="s">
        <v>293</v>
      </c>
      <c r="V3038" s="33">
        <f t="shared" si="802"/>
        <v>2959.29</v>
      </c>
      <c r="W3038">
        <f t="shared" si="803"/>
        <v>125</v>
      </c>
      <c r="X3038" s="33">
        <f t="shared" si="804"/>
        <v>2578.13</v>
      </c>
      <c r="Y3038" s="33">
        <f t="shared" si="805"/>
        <v>381.16</v>
      </c>
      <c r="Z3038" s="45">
        <f t="shared" si="806"/>
        <v>0.32946111736261063</v>
      </c>
      <c r="AA3038" s="33">
        <f t="shared" si="807"/>
        <v>974.97099000000003</v>
      </c>
      <c r="AB3038" s="45">
        <f t="shared" si="808"/>
        <v>0.37816983239790081</v>
      </c>
      <c r="AC3038" s="33">
        <f>IFERROR($X3038/VLOOKUP(CONCATENATE("USD",C3038),[1]GEINDICE!AR$1:AS$65536,2,0),"")</f>
        <v>452.08936117979204</v>
      </c>
      <c r="AD3038" s="33">
        <f>IFERROR($AA3038/VLOOKUP(CONCATENATE("USD",C3038),[1]GEINDICE!AR$1:AS$65536,2,0),"")</f>
        <v>170.96655794623601</v>
      </c>
      <c r="AE3038" s="33">
        <f>IFERROR($X3038/VLOOKUP(CONCATENATE("EUR",C3038),[1]GEINDICE!AR$1:AS$65536,2,0),"")</f>
        <v>432.4125322867398</v>
      </c>
      <c r="AF3038" s="33">
        <f>IFERROR($AA3038/VLOOKUP(CONCATENATE("EUR",C3038),[1]GEINDICE!AR$1:AS$65536,2,0),"")</f>
        <v>163.52537486162825</v>
      </c>
      <c r="AG3038" s="48" t="str">
        <f>VLOOKUP(E3038,[1]Apresentação!AW$1:AX$65536,2,0)</f>
        <v xml:space="preserve">                    2 - LEATHER AUXILIARIES</v>
      </c>
      <c r="AH3038" s="48" t="str">
        <f t="shared" si="809"/>
        <v xml:space="preserve">         5201000634 - SUPRALAN 80</v>
      </c>
      <c r="AI3038" s="49" t="str">
        <f t="shared" si="810"/>
        <v xml:space="preserve">     L00103 - VITAPELLI LTDA</v>
      </c>
      <c r="AJ3038" t="str">
        <f t="shared" si="811"/>
        <v xml:space="preserve">     93 - RESALES</v>
      </c>
      <c r="AK3038" t="str">
        <f t="shared" si="812"/>
        <v/>
      </c>
      <c r="AL3038">
        <f t="shared" si="813"/>
        <v>2</v>
      </c>
      <c r="AM3038" t="str">
        <f t="shared" si="814"/>
        <v>2025 2</v>
      </c>
      <c r="AN3038" t="str">
        <f t="shared" si="815"/>
        <v xml:space="preserve">VITAPELLI </v>
      </c>
    </row>
    <row r="3039" spans="1:40" x14ac:dyDescent="0.35">
      <c r="A3039">
        <v>81645</v>
      </c>
      <c r="B3039" t="s">
        <v>274</v>
      </c>
      <c r="C3039" s="31">
        <v>45730</v>
      </c>
      <c r="D3039" t="s">
        <v>373</v>
      </c>
      <c r="E3039" t="s">
        <v>374</v>
      </c>
      <c r="F3039" t="s">
        <v>379</v>
      </c>
      <c r="G3039" t="s">
        <v>380</v>
      </c>
      <c r="H3039" t="s">
        <v>959</v>
      </c>
      <c r="I3039" t="s">
        <v>960</v>
      </c>
      <c r="J3039">
        <v>125</v>
      </c>
      <c r="K3039">
        <v>3017</v>
      </c>
      <c r="L3039">
        <v>1578.1590100000001</v>
      </c>
      <c r="M3039">
        <v>388.59</v>
      </c>
      <c r="N3039">
        <v>24.13599</v>
      </c>
      <c r="O3039" s="32">
        <f t="shared" si="799"/>
        <v>2628.41</v>
      </c>
      <c r="P3039" s="32">
        <f t="shared" si="800"/>
        <v>1050.2509899999998</v>
      </c>
      <c r="Q3039">
        <v>717807</v>
      </c>
      <c r="R3039" t="s">
        <v>281</v>
      </c>
      <c r="S3039" t="s">
        <v>292</v>
      </c>
      <c r="T3039" t="str">
        <f t="shared" si="801"/>
        <v>VEN</v>
      </c>
      <c r="U3039" t="s">
        <v>300</v>
      </c>
      <c r="V3039" s="33">
        <f t="shared" si="802"/>
        <v>3017</v>
      </c>
      <c r="W3039">
        <f t="shared" si="803"/>
        <v>125</v>
      </c>
      <c r="X3039" s="33">
        <f t="shared" si="804"/>
        <v>2628.41</v>
      </c>
      <c r="Y3039" s="33">
        <f t="shared" si="805"/>
        <v>388.59</v>
      </c>
      <c r="Z3039" s="45">
        <f t="shared" si="806"/>
        <v>0.339824656943984</v>
      </c>
      <c r="AA3039" s="33">
        <f t="shared" si="807"/>
        <v>1025.2509899999998</v>
      </c>
      <c r="AB3039" s="45">
        <f t="shared" si="808"/>
        <v>0.39006509258449018</v>
      </c>
      <c r="AC3039" s="33">
        <f>IFERROR($X3039/VLOOKUP(CONCATENATE("USD",C3039),[1]GEINDICE!AR$1:AS$65536,2,0),"")</f>
        <v>457.759626604434</v>
      </c>
      <c r="AD3039" s="33">
        <f>IFERROR($AA3039/VLOOKUP(CONCATENATE("USD",C3039),[1]GEINDICE!AR$1:AS$65536,2,0),"")</f>
        <v>178.55605113290022</v>
      </c>
      <c r="AE3039" s="33">
        <f>IFERROR($X3039/VLOOKUP(CONCATENATE("EUR",C3039),[1]GEINDICE!AR$1:AS$65536,2,0),"")</f>
        <v>421.04411623362057</v>
      </c>
      <c r="AF3039" s="33">
        <f>IFERROR($AA3039/VLOOKUP(CONCATENATE("EUR",C3039),[1]GEINDICE!AR$1:AS$65536,2,0),"")</f>
        <v>164.23461218082204</v>
      </c>
      <c r="AG3039" s="48" t="str">
        <f>VLOOKUP(E3039,[1]Apresentação!AW$1:AX$65536,2,0)</f>
        <v xml:space="preserve">                    2 - LEATHER AUXILIARIES</v>
      </c>
      <c r="AH3039" s="48" t="str">
        <f t="shared" si="809"/>
        <v xml:space="preserve">         5201000634 - SUPRALAN 80</v>
      </c>
      <c r="AI3039" s="49" t="str">
        <f t="shared" si="810"/>
        <v xml:space="preserve">     L00103 - VITAPELLI LTDA</v>
      </c>
      <c r="AJ3039" t="str">
        <f t="shared" si="811"/>
        <v xml:space="preserve">     93 - RESALES</v>
      </c>
      <c r="AK3039" t="str">
        <f t="shared" si="812"/>
        <v/>
      </c>
      <c r="AL3039">
        <f t="shared" si="813"/>
        <v>3</v>
      </c>
      <c r="AM3039" t="str">
        <f t="shared" si="814"/>
        <v>2025 3</v>
      </c>
      <c r="AN3039" t="str">
        <f t="shared" si="815"/>
        <v xml:space="preserve">VITAPELLI </v>
      </c>
    </row>
    <row r="3040" spans="1:40" x14ac:dyDescent="0.35">
      <c r="A3040">
        <v>83683</v>
      </c>
      <c r="B3040" t="s">
        <v>274</v>
      </c>
      <c r="C3040" s="31">
        <v>45898</v>
      </c>
      <c r="D3040" t="s">
        <v>373</v>
      </c>
      <c r="E3040" t="s">
        <v>374</v>
      </c>
      <c r="F3040" t="s">
        <v>379</v>
      </c>
      <c r="G3040" t="s">
        <v>380</v>
      </c>
      <c r="H3040" t="s">
        <v>959</v>
      </c>
      <c r="I3040" t="s">
        <v>960</v>
      </c>
      <c r="J3040">
        <v>125</v>
      </c>
      <c r="K3040">
        <v>2808.57</v>
      </c>
      <c r="L3040">
        <v>1607.6828700000001</v>
      </c>
      <c r="M3040">
        <v>361.74</v>
      </c>
      <c r="N3040">
        <v>22.46855</v>
      </c>
      <c r="O3040" s="32">
        <f t="shared" si="799"/>
        <v>2446.83</v>
      </c>
      <c r="P3040" s="32">
        <f t="shared" si="800"/>
        <v>839.14712999999983</v>
      </c>
      <c r="Q3040">
        <v>760153</v>
      </c>
      <c r="R3040" t="s">
        <v>281</v>
      </c>
      <c r="S3040" t="s">
        <v>292</v>
      </c>
      <c r="T3040" t="str">
        <f t="shared" si="801"/>
        <v>VEN</v>
      </c>
      <c r="U3040" t="s">
        <v>293</v>
      </c>
      <c r="V3040" s="33">
        <f t="shared" si="802"/>
        <v>2808.57</v>
      </c>
      <c r="W3040">
        <f t="shared" si="803"/>
        <v>125</v>
      </c>
      <c r="X3040" s="33">
        <f t="shared" si="804"/>
        <v>2446.83</v>
      </c>
      <c r="Y3040" s="33">
        <f t="shared" si="805"/>
        <v>361.74</v>
      </c>
      <c r="Z3040" s="45">
        <f t="shared" si="806"/>
        <v>0.28987959352980336</v>
      </c>
      <c r="AA3040" s="33">
        <f t="shared" si="807"/>
        <v>814.14712999999983</v>
      </c>
      <c r="AB3040" s="45">
        <f t="shared" si="808"/>
        <v>0.33273546997543757</v>
      </c>
      <c r="AC3040" s="33">
        <f>IFERROR($X3040/VLOOKUP(CONCATENATE("USD",C3040),[1]GEINDICE!AR$1:AS$65536,2,0),"")</f>
        <v>450.91220698805836</v>
      </c>
      <c r="AD3040" s="33">
        <f>IFERROR($AA3040/VLOOKUP(CONCATENATE("USD",C3040),[1]GEINDICE!AR$1:AS$65536,2,0),"")</f>
        <v>150.03448510983338</v>
      </c>
      <c r="AE3040" s="33">
        <f>IFERROR($X3040/VLOOKUP(CONCATENATE("EUR",C3040),[1]GEINDICE!AR$1:AS$65536,2,0),"")</f>
        <v>385.52791214331853</v>
      </c>
      <c r="AF3040" s="33">
        <f>IFERROR($AA3040/VLOOKUP(CONCATENATE("EUR",C3040),[1]GEINDICE!AR$1:AS$65536,2,0),"")</f>
        <v>128.2788110356563</v>
      </c>
      <c r="AG3040" s="48" t="str">
        <f>VLOOKUP(E3040,[1]Apresentação!AW$1:AX$65536,2,0)</f>
        <v xml:space="preserve">                    2 - LEATHER AUXILIARIES</v>
      </c>
      <c r="AH3040" s="48" t="str">
        <f t="shared" si="809"/>
        <v xml:space="preserve">         5201000634 - SUPRALAN 80</v>
      </c>
      <c r="AI3040" s="49" t="str">
        <f t="shared" si="810"/>
        <v xml:space="preserve">     L00103 - VITAPELLI LTDA</v>
      </c>
      <c r="AJ3040" t="str">
        <f t="shared" si="811"/>
        <v xml:space="preserve">     93 - RESALES</v>
      </c>
      <c r="AK3040" t="str">
        <f t="shared" si="812"/>
        <v/>
      </c>
      <c r="AL3040">
        <f t="shared" si="813"/>
        <v>8</v>
      </c>
      <c r="AM3040" t="str">
        <f t="shared" si="814"/>
        <v>2025 8</v>
      </c>
      <c r="AN3040" t="str">
        <f t="shared" si="815"/>
        <v xml:space="preserve">VITAPELLI </v>
      </c>
    </row>
    <row r="3041" spans="1:40" x14ac:dyDescent="0.35">
      <c r="A3041">
        <v>84248</v>
      </c>
      <c r="B3041" t="s">
        <v>274</v>
      </c>
      <c r="C3041" s="31">
        <v>45947</v>
      </c>
      <c r="D3041" t="s">
        <v>373</v>
      </c>
      <c r="E3041" t="s">
        <v>374</v>
      </c>
      <c r="F3041" t="s">
        <v>379</v>
      </c>
      <c r="G3041" t="s">
        <v>380</v>
      </c>
      <c r="H3041" t="s">
        <v>959</v>
      </c>
      <c r="I3041" t="s">
        <v>960</v>
      </c>
      <c r="J3041">
        <v>125</v>
      </c>
      <c r="K3041">
        <v>2820.9700000000003</v>
      </c>
      <c r="L3041">
        <v>1607.5914299999999</v>
      </c>
      <c r="M3041">
        <v>363.34</v>
      </c>
      <c r="N3041">
        <v>22.567779999999999</v>
      </c>
      <c r="O3041" s="32">
        <f t="shared" si="799"/>
        <v>2457.63</v>
      </c>
      <c r="P3041" s="32">
        <f t="shared" si="800"/>
        <v>850.03857000000016</v>
      </c>
      <c r="Q3041">
        <v>764498</v>
      </c>
      <c r="R3041" t="s">
        <v>281</v>
      </c>
      <c r="S3041" t="s">
        <v>292</v>
      </c>
      <c r="T3041" t="str">
        <f t="shared" si="801"/>
        <v>VEN</v>
      </c>
      <c r="U3041" t="s">
        <v>381</v>
      </c>
      <c r="V3041" s="33">
        <f t="shared" si="802"/>
        <v>2820.9700000000003</v>
      </c>
      <c r="W3041">
        <f t="shared" si="803"/>
        <v>125</v>
      </c>
      <c r="X3041" s="33">
        <f t="shared" si="804"/>
        <v>2457.63</v>
      </c>
      <c r="Y3041" s="33">
        <f t="shared" si="805"/>
        <v>363.34</v>
      </c>
      <c r="Z3041" s="45">
        <f t="shared" si="806"/>
        <v>0.29246626869481068</v>
      </c>
      <c r="AA3041" s="33">
        <f t="shared" si="807"/>
        <v>825.03857000000016</v>
      </c>
      <c r="AB3041" s="45">
        <f t="shared" si="808"/>
        <v>0.33570495558729352</v>
      </c>
      <c r="AC3041" s="33">
        <f>IFERROR($X3041/VLOOKUP(CONCATENATE("USD",C3041),[1]GEINDICE!AR$1:AS$65536,2,0),"")</f>
        <v>451.85328185328189</v>
      </c>
      <c r="AD3041" s="33">
        <f>IFERROR($AA3041/VLOOKUP(CONCATENATE("USD",C3041),[1]GEINDICE!AR$1:AS$65536,2,0),"")</f>
        <v>151.68938591652881</v>
      </c>
      <c r="AE3041" s="33">
        <f>IFERROR($X3041/VLOOKUP(CONCATENATE("EUR",C3041),[1]GEINDICE!AR$1:AS$65536,2,0),"")</f>
        <v>387.09540235316354</v>
      </c>
      <c r="AF3041" s="33">
        <f>IFERROR($AA3041/VLOOKUP(CONCATENATE("EUR",C3041),[1]GEINDICE!AR$1:AS$65536,2,0),"")</f>
        <v>129.94984485501428</v>
      </c>
      <c r="AG3041" s="48" t="str">
        <f>VLOOKUP(E3041,[1]Apresentação!AW$1:AX$65536,2,0)</f>
        <v xml:space="preserve">                    2 - LEATHER AUXILIARIES</v>
      </c>
      <c r="AH3041" s="48" t="str">
        <f t="shared" si="809"/>
        <v xml:space="preserve">         5201000634 - SUPRALAN 80</v>
      </c>
      <c r="AI3041" s="49" t="str">
        <f t="shared" si="810"/>
        <v xml:space="preserve">     L00103 - VITAPELLI LTDA</v>
      </c>
      <c r="AJ3041" t="str">
        <f t="shared" si="811"/>
        <v xml:space="preserve">     93 - RESALES</v>
      </c>
      <c r="AK3041" t="str">
        <f t="shared" si="812"/>
        <v/>
      </c>
      <c r="AL3041">
        <f t="shared" si="813"/>
        <v>10</v>
      </c>
      <c r="AM3041" t="str">
        <f t="shared" si="814"/>
        <v>2025 10</v>
      </c>
      <c r="AN3041" t="str">
        <f t="shared" si="815"/>
        <v xml:space="preserve">VITAPELLI </v>
      </c>
    </row>
    <row r="3042" spans="1:40" x14ac:dyDescent="0.35">
      <c r="A3042">
        <v>84195</v>
      </c>
      <c r="B3042" t="s">
        <v>274</v>
      </c>
      <c r="C3042" s="31">
        <v>45940</v>
      </c>
      <c r="D3042" t="s">
        <v>373</v>
      </c>
      <c r="E3042" t="s">
        <v>374</v>
      </c>
      <c r="F3042" t="s">
        <v>379</v>
      </c>
      <c r="G3042" t="s">
        <v>380</v>
      </c>
      <c r="H3042" t="s">
        <v>959</v>
      </c>
      <c r="I3042" t="s">
        <v>960</v>
      </c>
      <c r="J3042">
        <v>250</v>
      </c>
      <c r="K3042">
        <v>5545.72</v>
      </c>
      <c r="L3042">
        <v>3215.1828700000001</v>
      </c>
      <c r="M3042">
        <v>714.29</v>
      </c>
      <c r="N3042">
        <v>22.18289</v>
      </c>
      <c r="O3042" s="32">
        <f t="shared" si="799"/>
        <v>4831.43</v>
      </c>
      <c r="P3042" s="32">
        <f t="shared" si="800"/>
        <v>1616.2471300000002</v>
      </c>
      <c r="Q3042">
        <v>763920</v>
      </c>
      <c r="R3042" t="s">
        <v>281</v>
      </c>
      <c r="S3042" t="s">
        <v>292</v>
      </c>
      <c r="T3042" t="str">
        <f t="shared" si="801"/>
        <v>VEN</v>
      </c>
      <c r="U3042" t="s">
        <v>293</v>
      </c>
      <c r="V3042" s="33">
        <f t="shared" si="802"/>
        <v>5545.72</v>
      </c>
      <c r="W3042">
        <f t="shared" si="803"/>
        <v>250</v>
      </c>
      <c r="X3042" s="33">
        <f t="shared" si="804"/>
        <v>4831.43</v>
      </c>
      <c r="Y3042" s="33">
        <f t="shared" si="805"/>
        <v>714.29</v>
      </c>
      <c r="Z3042" s="45">
        <f t="shared" si="806"/>
        <v>0.28242448771304718</v>
      </c>
      <c r="AA3042" s="33">
        <f t="shared" si="807"/>
        <v>1566.2471300000002</v>
      </c>
      <c r="AB3042" s="45">
        <f t="shared" si="808"/>
        <v>0.32417878971650216</v>
      </c>
      <c r="AC3042" s="33">
        <f>IFERROR($X3042/VLOOKUP(CONCATENATE("USD",C3042),[1]GEINDICE!AR$1:AS$65536,2,0),"")</f>
        <v>887.38015648532496</v>
      </c>
      <c r="AD3042" s="33">
        <f>IFERROR($AA3042/VLOOKUP(CONCATENATE("USD",C3042),[1]GEINDICE!AR$1:AS$65536,2,0),"")</f>
        <v>287.66982514785292</v>
      </c>
      <c r="AE3042" s="33">
        <f>IFERROR($X3042/VLOOKUP(CONCATENATE("EUR",C3042),[1]GEINDICE!AR$1:AS$65536,2,0),"")</f>
        <v>764.05572951260399</v>
      </c>
      <c r="AF3042" s="33">
        <f>IFERROR($AA3042/VLOOKUP(CONCATENATE("EUR",C3042),[1]GEINDICE!AR$1:AS$65536,2,0),"")</f>
        <v>247.69066166935511</v>
      </c>
      <c r="AG3042" s="48" t="str">
        <f>VLOOKUP(E3042,[1]Apresentação!AW$1:AX$65536,2,0)</f>
        <v xml:space="preserve">                    2 - LEATHER AUXILIARIES</v>
      </c>
      <c r="AH3042" s="48" t="str">
        <f t="shared" si="809"/>
        <v xml:space="preserve">         5201000634 - SUPRALAN 80</v>
      </c>
      <c r="AI3042" s="49" t="str">
        <f t="shared" si="810"/>
        <v xml:space="preserve">     L00103 - VITAPELLI LTDA</v>
      </c>
      <c r="AJ3042" t="str">
        <f t="shared" si="811"/>
        <v xml:space="preserve">     93 - RESALES</v>
      </c>
      <c r="AK3042" t="str">
        <f t="shared" si="812"/>
        <v/>
      </c>
      <c r="AL3042">
        <f t="shared" si="813"/>
        <v>10</v>
      </c>
      <c r="AM3042" t="str">
        <f t="shared" si="814"/>
        <v>2025 10</v>
      </c>
      <c r="AN3042" t="str">
        <f t="shared" si="815"/>
        <v xml:space="preserve">VITAPELLI </v>
      </c>
    </row>
    <row r="3043" spans="1:40" x14ac:dyDescent="0.35">
      <c r="A3043">
        <v>82822</v>
      </c>
      <c r="B3043" t="s">
        <v>274</v>
      </c>
      <c r="C3043" s="31">
        <v>45826</v>
      </c>
      <c r="D3043" t="s">
        <v>373</v>
      </c>
      <c r="E3043" t="s">
        <v>374</v>
      </c>
      <c r="F3043" t="s">
        <v>379</v>
      </c>
      <c r="G3043" t="s">
        <v>380</v>
      </c>
      <c r="H3043" t="s">
        <v>959</v>
      </c>
      <c r="I3043" t="s">
        <v>960</v>
      </c>
      <c r="J3043">
        <v>125</v>
      </c>
      <c r="K3043">
        <v>2842.7200000000003</v>
      </c>
      <c r="L3043">
        <v>1583.09737</v>
      </c>
      <c r="M3043">
        <v>366.14</v>
      </c>
      <c r="N3043">
        <v>22.74175</v>
      </c>
      <c r="O3043" s="32">
        <f t="shared" si="799"/>
        <v>2476.5800000000004</v>
      </c>
      <c r="P3043" s="32">
        <f t="shared" si="800"/>
        <v>893.48263000000043</v>
      </c>
      <c r="Q3043">
        <v>741689</v>
      </c>
      <c r="R3043" t="s">
        <v>281</v>
      </c>
      <c r="S3043" t="s">
        <v>292</v>
      </c>
      <c r="T3043" t="str">
        <f t="shared" si="801"/>
        <v>VEN</v>
      </c>
      <c r="U3043" t="s">
        <v>293</v>
      </c>
      <c r="V3043" s="33">
        <f t="shared" si="802"/>
        <v>2842.7200000000003</v>
      </c>
      <c r="W3043">
        <f t="shared" si="803"/>
        <v>125</v>
      </c>
      <c r="X3043" s="33">
        <f t="shared" si="804"/>
        <v>2476.5800000000004</v>
      </c>
      <c r="Y3043" s="33">
        <f t="shared" si="805"/>
        <v>366.14</v>
      </c>
      <c r="Z3043" s="45">
        <f t="shared" si="806"/>
        <v>0.30551114073844782</v>
      </c>
      <c r="AA3043" s="33">
        <f t="shared" si="807"/>
        <v>868.48263000000043</v>
      </c>
      <c r="AB3043" s="45">
        <f t="shared" si="808"/>
        <v>0.35067820542845385</v>
      </c>
      <c r="AC3043" s="33">
        <f>IFERROR($X3043/VLOOKUP(CONCATENATE("USD",C3043),[1]GEINDICE!AR$1:AS$65536,2,0),"")</f>
        <v>451.28008892290313</v>
      </c>
      <c r="AD3043" s="33">
        <f>IFERROR($AA3043/VLOOKUP(CONCATENATE("USD",C3043),[1]GEINDICE!AR$1:AS$65536,2,0),"")</f>
        <v>158.25409172907675</v>
      </c>
      <c r="AE3043" s="33">
        <f>IFERROR($X3043/VLOOKUP(CONCATENATE("EUR",C3043),[1]GEINDICE!AR$1:AS$65536,2,0),"")</f>
        <v>391.70278050169236</v>
      </c>
      <c r="AF3043" s="33">
        <f>IFERROR($AA3043/VLOOKUP(CONCATENATE("EUR",C3043),[1]GEINDICE!AR$1:AS$65536,2,0),"")</f>
        <v>137.36162812766906</v>
      </c>
      <c r="AG3043" s="48" t="str">
        <f>VLOOKUP(E3043,[1]Apresentação!AW$1:AX$65536,2,0)</f>
        <v xml:space="preserve">                    2 - LEATHER AUXILIARIES</v>
      </c>
      <c r="AH3043" s="48" t="str">
        <f t="shared" si="809"/>
        <v xml:space="preserve">         5201000634 - SUPRALAN 80</v>
      </c>
      <c r="AI3043" s="49" t="str">
        <f t="shared" si="810"/>
        <v xml:space="preserve">     L00103 - VITAPELLI LTDA</v>
      </c>
      <c r="AJ3043" t="str">
        <f t="shared" si="811"/>
        <v xml:space="preserve">     93 - RESALES</v>
      </c>
      <c r="AK3043" t="str">
        <f t="shared" si="812"/>
        <v/>
      </c>
      <c r="AL3043">
        <f t="shared" si="813"/>
        <v>6</v>
      </c>
      <c r="AM3043" t="str">
        <f t="shared" si="814"/>
        <v>2025 6</v>
      </c>
      <c r="AN3043" t="str">
        <f t="shared" si="815"/>
        <v xml:space="preserve">VITAPELLI </v>
      </c>
    </row>
    <row r="3044" spans="1:40" x14ac:dyDescent="0.35">
      <c r="A3044">
        <v>82444</v>
      </c>
      <c r="B3044" t="s">
        <v>274</v>
      </c>
      <c r="C3044" s="31">
        <v>45793</v>
      </c>
      <c r="D3044" t="s">
        <v>373</v>
      </c>
      <c r="E3044" t="s">
        <v>374</v>
      </c>
      <c r="F3044" t="s">
        <v>379</v>
      </c>
      <c r="G3044" t="s">
        <v>380</v>
      </c>
      <c r="H3044" t="s">
        <v>959</v>
      </c>
      <c r="I3044" t="s">
        <v>960</v>
      </c>
      <c r="J3044">
        <v>125</v>
      </c>
      <c r="K3044">
        <v>2911.59</v>
      </c>
      <c r="L3044">
        <v>1578.1590100000001</v>
      </c>
      <c r="M3044">
        <v>375.01</v>
      </c>
      <c r="N3044">
        <v>23.292719999999999</v>
      </c>
      <c r="O3044" s="32">
        <f t="shared" si="799"/>
        <v>2536.58</v>
      </c>
      <c r="P3044" s="32">
        <f t="shared" si="800"/>
        <v>958.42098999999985</v>
      </c>
      <c r="Q3044">
        <v>738950</v>
      </c>
      <c r="R3044" t="s">
        <v>281</v>
      </c>
      <c r="S3044" t="s">
        <v>292</v>
      </c>
      <c r="T3044" t="str">
        <f t="shared" si="801"/>
        <v>VEN</v>
      </c>
      <c r="U3044" t="s">
        <v>300</v>
      </c>
      <c r="V3044" s="33">
        <f t="shared" si="802"/>
        <v>2911.59</v>
      </c>
      <c r="W3044">
        <f t="shared" si="803"/>
        <v>125</v>
      </c>
      <c r="X3044" s="33">
        <f t="shared" si="804"/>
        <v>2536.58</v>
      </c>
      <c r="Y3044" s="33">
        <f t="shared" si="805"/>
        <v>375.01</v>
      </c>
      <c r="Z3044" s="45">
        <f t="shared" si="806"/>
        <v>0.32058806013209268</v>
      </c>
      <c r="AA3044" s="33">
        <f t="shared" si="807"/>
        <v>933.42098999999985</v>
      </c>
      <c r="AB3044" s="45">
        <f t="shared" si="808"/>
        <v>0.36798405333165124</v>
      </c>
      <c r="AC3044" s="33">
        <f>IFERROR($X3044/VLOOKUP(CONCATENATE("USD",C3044),[1]GEINDICE!AR$1:AS$65536,2,0),"")</f>
        <v>445.60035133948179</v>
      </c>
      <c r="AD3044" s="33">
        <f>IFERROR($AA3044/VLOOKUP(CONCATENATE("USD",C3044),[1]GEINDICE!AR$1:AS$65536,2,0),"")</f>
        <v>163.97382345191039</v>
      </c>
      <c r="AE3044" s="33">
        <f>IFERROR($X3044/VLOOKUP(CONCATENATE("EUR",C3044),[1]GEINDICE!AR$1:AS$65536,2,0),"")</f>
        <v>399.96531062756225</v>
      </c>
      <c r="AF3044" s="33">
        <f>IFERROR($AA3044/VLOOKUP(CONCATENATE("EUR",C3044),[1]GEINDICE!AR$1:AS$65536,2,0),"")</f>
        <v>147.18085619678331</v>
      </c>
      <c r="AG3044" s="48" t="str">
        <f>VLOOKUP(E3044,[1]Apresentação!AW$1:AX$65536,2,0)</f>
        <v xml:space="preserve">                    2 - LEATHER AUXILIARIES</v>
      </c>
      <c r="AH3044" s="48" t="str">
        <f t="shared" si="809"/>
        <v xml:space="preserve">         5201000634 - SUPRALAN 80</v>
      </c>
      <c r="AI3044" s="49" t="str">
        <f t="shared" si="810"/>
        <v xml:space="preserve">     L00103 - VITAPELLI LTDA</v>
      </c>
      <c r="AJ3044" t="str">
        <f t="shared" si="811"/>
        <v xml:space="preserve">     93 - RESALES</v>
      </c>
      <c r="AK3044" t="str">
        <f t="shared" si="812"/>
        <v/>
      </c>
      <c r="AL3044">
        <f t="shared" si="813"/>
        <v>5</v>
      </c>
      <c r="AM3044" t="str">
        <f t="shared" si="814"/>
        <v>2025 5</v>
      </c>
      <c r="AN3044" t="str">
        <f t="shared" si="815"/>
        <v xml:space="preserve">VITAPELLI </v>
      </c>
    </row>
    <row r="3045" spans="1:40" x14ac:dyDescent="0.35">
      <c r="A3045">
        <v>83519</v>
      </c>
      <c r="B3045" t="s">
        <v>274</v>
      </c>
      <c r="C3045" s="31">
        <v>45884</v>
      </c>
      <c r="D3045" t="s">
        <v>373</v>
      </c>
      <c r="E3045" t="s">
        <v>374</v>
      </c>
      <c r="F3045" t="s">
        <v>379</v>
      </c>
      <c r="G3045" t="s">
        <v>380</v>
      </c>
      <c r="H3045" t="s">
        <v>959</v>
      </c>
      <c r="I3045" t="s">
        <v>960</v>
      </c>
      <c r="J3045">
        <v>125</v>
      </c>
      <c r="K3045">
        <v>2798.86</v>
      </c>
      <c r="L3045">
        <v>1600.97497</v>
      </c>
      <c r="M3045">
        <v>360.49</v>
      </c>
      <c r="N3045">
        <v>22.390909999999998</v>
      </c>
      <c r="O3045" s="32">
        <f t="shared" si="799"/>
        <v>2438.37</v>
      </c>
      <c r="P3045" s="32">
        <f t="shared" si="800"/>
        <v>837.39502999999991</v>
      </c>
      <c r="Q3045">
        <v>755400</v>
      </c>
      <c r="R3045" t="s">
        <v>281</v>
      </c>
      <c r="S3045" t="s">
        <v>292</v>
      </c>
      <c r="T3045" t="str">
        <f t="shared" si="801"/>
        <v>VEN</v>
      </c>
      <c r="U3045" t="s">
        <v>293</v>
      </c>
      <c r="V3045" s="33">
        <f t="shared" si="802"/>
        <v>2798.86</v>
      </c>
      <c r="W3045">
        <f t="shared" si="803"/>
        <v>125</v>
      </c>
      <c r="X3045" s="33">
        <f t="shared" si="804"/>
        <v>2438.37</v>
      </c>
      <c r="Y3045" s="33">
        <f t="shared" si="805"/>
        <v>360.49</v>
      </c>
      <c r="Z3045" s="45">
        <f t="shared" si="806"/>
        <v>0.29025925912693018</v>
      </c>
      <c r="AA3045" s="33">
        <f t="shared" si="807"/>
        <v>812.39502999999991</v>
      </c>
      <c r="AB3045" s="45">
        <f t="shared" si="808"/>
        <v>0.33317135217378818</v>
      </c>
      <c r="AC3045" s="33">
        <f>IFERROR($X3045/VLOOKUP(CONCATENATE("USD",C3045),[1]GEINDICE!AR$1:AS$65536,2,0),"")</f>
        <v>452.15287049399194</v>
      </c>
      <c r="AD3045" s="33">
        <f>IFERROR($AA3045/VLOOKUP(CONCATENATE("USD",C3045),[1]GEINDICE!AR$1:AS$65536,2,0),"")</f>
        <v>150.64438325174305</v>
      </c>
      <c r="AE3045" s="33">
        <f>IFERROR($X3045/VLOOKUP(CONCATENATE("EUR",C3045),[1]GEINDICE!AR$1:AS$65536,2,0),"")</f>
        <v>386.22137041847492</v>
      </c>
      <c r="AF3045" s="33">
        <f>IFERROR($AA3045/VLOOKUP(CONCATENATE("EUR",C3045),[1]GEINDICE!AR$1:AS$65536,2,0),"")</f>
        <v>128.67789622073681</v>
      </c>
      <c r="AG3045" s="48" t="str">
        <f>VLOOKUP(E3045,[1]Apresentação!AW$1:AX$65536,2,0)</f>
        <v xml:space="preserve">                    2 - LEATHER AUXILIARIES</v>
      </c>
      <c r="AH3045" s="48" t="str">
        <f t="shared" si="809"/>
        <v xml:space="preserve">         5201000634 - SUPRALAN 80</v>
      </c>
      <c r="AI3045" s="49" t="str">
        <f t="shared" si="810"/>
        <v xml:space="preserve">     L00103 - VITAPELLI LTDA</v>
      </c>
      <c r="AJ3045" t="str">
        <f t="shared" si="811"/>
        <v xml:space="preserve">     93 - RESALES</v>
      </c>
      <c r="AK3045" t="str">
        <f t="shared" si="812"/>
        <v/>
      </c>
      <c r="AL3045">
        <f t="shared" si="813"/>
        <v>8</v>
      </c>
      <c r="AM3045" t="str">
        <f t="shared" si="814"/>
        <v>2025 8</v>
      </c>
      <c r="AN3045" t="str">
        <f t="shared" si="815"/>
        <v xml:space="preserve">VITAPELLI </v>
      </c>
    </row>
    <row r="3046" spans="1:40" x14ac:dyDescent="0.35">
      <c r="A3046">
        <v>83077</v>
      </c>
      <c r="B3046" t="s">
        <v>274</v>
      </c>
      <c r="C3046" s="31">
        <v>45849</v>
      </c>
      <c r="D3046" t="s">
        <v>373</v>
      </c>
      <c r="E3046" t="s">
        <v>374</v>
      </c>
      <c r="F3046" t="s">
        <v>379</v>
      </c>
      <c r="G3046" t="s">
        <v>380</v>
      </c>
      <c r="H3046" t="s">
        <v>959</v>
      </c>
      <c r="I3046" t="s">
        <v>960</v>
      </c>
      <c r="J3046">
        <v>250</v>
      </c>
      <c r="K3046">
        <v>5664.47</v>
      </c>
      <c r="L3046">
        <v>3201.9499300000002</v>
      </c>
      <c r="M3046">
        <v>729.59</v>
      </c>
      <c r="N3046">
        <v>22.657879999999999</v>
      </c>
      <c r="O3046" s="32">
        <f t="shared" si="799"/>
        <v>4934.88</v>
      </c>
      <c r="P3046" s="32">
        <f t="shared" si="800"/>
        <v>1732.9300699999999</v>
      </c>
      <c r="Q3046">
        <v>743585</v>
      </c>
      <c r="R3046" t="s">
        <v>281</v>
      </c>
      <c r="S3046" t="s">
        <v>292</v>
      </c>
      <c r="T3046" t="str">
        <f t="shared" si="801"/>
        <v>VEN</v>
      </c>
      <c r="U3046" t="s">
        <v>300</v>
      </c>
      <c r="V3046" s="33">
        <f t="shared" si="802"/>
        <v>5664.47</v>
      </c>
      <c r="W3046">
        <f t="shared" si="803"/>
        <v>250</v>
      </c>
      <c r="X3046" s="33">
        <f t="shared" si="804"/>
        <v>4934.88</v>
      </c>
      <c r="Y3046" s="33">
        <f t="shared" si="805"/>
        <v>729.59</v>
      </c>
      <c r="Z3046" s="45">
        <f t="shared" si="806"/>
        <v>0.29710283045015684</v>
      </c>
      <c r="AA3046" s="33">
        <f t="shared" si="807"/>
        <v>1682.9300699999999</v>
      </c>
      <c r="AB3046" s="45">
        <f t="shared" si="808"/>
        <v>0.34102755690107961</v>
      </c>
      <c r="AC3046" s="33">
        <f>IFERROR($X3046/VLOOKUP(CONCATENATE("USD",C3046),[1]GEINDICE!AR$1:AS$65536,2,0),"")</f>
        <v>885.62506729837401</v>
      </c>
      <c r="AD3046" s="33">
        <f>IFERROR($AA3046/VLOOKUP(CONCATENATE("USD",C3046),[1]GEINDICE!AR$1:AS$65536,2,0),"")</f>
        <v>302.02255303111872</v>
      </c>
      <c r="AE3046" s="33">
        <f>IFERROR($X3046/VLOOKUP(CONCATENATE("EUR",C3046),[1]GEINDICE!AR$1:AS$65536,2,0),"")</f>
        <v>757.13891190278923</v>
      </c>
      <c r="AF3046" s="33">
        <f>IFERROR($AA3046/VLOOKUP(CONCATENATE("EUR",C3046),[1]GEINDICE!AR$1:AS$65536,2,0),"")</f>
        <v>258.20523336094999</v>
      </c>
      <c r="AG3046" s="48" t="str">
        <f>VLOOKUP(E3046,[1]Apresentação!AW$1:AX$65536,2,0)</f>
        <v xml:space="preserve">                    2 - LEATHER AUXILIARIES</v>
      </c>
      <c r="AH3046" s="48" t="str">
        <f t="shared" si="809"/>
        <v xml:space="preserve">         5201000634 - SUPRALAN 80</v>
      </c>
      <c r="AI3046" s="49" t="str">
        <f t="shared" si="810"/>
        <v xml:space="preserve">     L00103 - VITAPELLI LTDA</v>
      </c>
      <c r="AJ3046" t="str">
        <f t="shared" si="811"/>
        <v xml:space="preserve">     93 - RESALES</v>
      </c>
      <c r="AK3046" t="str">
        <f t="shared" si="812"/>
        <v/>
      </c>
      <c r="AL3046">
        <f t="shared" si="813"/>
        <v>7</v>
      </c>
      <c r="AM3046" t="str">
        <f t="shared" si="814"/>
        <v>2025 7</v>
      </c>
      <c r="AN3046" t="str">
        <f t="shared" si="815"/>
        <v xml:space="preserve">VITAPELLI </v>
      </c>
    </row>
    <row r="3047" spans="1:40" x14ac:dyDescent="0.35">
      <c r="A3047">
        <v>81199</v>
      </c>
      <c r="B3047" t="s">
        <v>274</v>
      </c>
      <c r="C3047" s="31">
        <v>45694</v>
      </c>
      <c r="D3047" t="s">
        <v>373</v>
      </c>
      <c r="E3047" t="s">
        <v>374</v>
      </c>
      <c r="F3047" t="s">
        <v>451</v>
      </c>
      <c r="G3047" t="s">
        <v>452</v>
      </c>
      <c r="H3047" t="s">
        <v>961</v>
      </c>
      <c r="I3047" t="s">
        <v>962</v>
      </c>
      <c r="J3047">
        <v>120</v>
      </c>
      <c r="K3047">
        <v>1873.53</v>
      </c>
      <c r="L3047">
        <v>729.27472999999998</v>
      </c>
      <c r="M3047">
        <v>377.33</v>
      </c>
      <c r="N3047">
        <v>15.612789999999999</v>
      </c>
      <c r="O3047" s="32">
        <f t="shared" si="799"/>
        <v>1496.2</v>
      </c>
      <c r="P3047" s="32">
        <f t="shared" si="800"/>
        <v>766.92527000000007</v>
      </c>
      <c r="Q3047">
        <v>709445</v>
      </c>
      <c r="R3047" t="s">
        <v>312</v>
      </c>
      <c r="S3047" t="s">
        <v>312</v>
      </c>
      <c r="T3047" t="str">
        <f t="shared" si="801"/>
        <v>VEN</v>
      </c>
      <c r="U3047" t="s">
        <v>313</v>
      </c>
      <c r="V3047" s="33">
        <f t="shared" si="802"/>
        <v>1873.53</v>
      </c>
      <c r="W3047">
        <f t="shared" si="803"/>
        <v>120</v>
      </c>
      <c r="X3047" s="33">
        <f t="shared" si="804"/>
        <v>1496.2</v>
      </c>
      <c r="Y3047" s="33">
        <f t="shared" si="805"/>
        <v>377.33</v>
      </c>
      <c r="Z3047" s="45">
        <f t="shared" si="806"/>
        <v>0.39653769622050361</v>
      </c>
      <c r="AA3047" s="33">
        <f t="shared" si="807"/>
        <v>742.92527000000007</v>
      </c>
      <c r="AB3047" s="45">
        <f t="shared" si="808"/>
        <v>0.49654141825959097</v>
      </c>
      <c r="AC3047" s="33">
        <f>IFERROR($X3047/VLOOKUP(CONCATENATE("USD",C3047),[1]GEINDICE!AR$1:AS$65536,2,0),"")</f>
        <v>258.60757743362831</v>
      </c>
      <c r="AD3047" s="33">
        <f>IFERROR($AA3047/VLOOKUP(CONCATENATE("USD",C3047),[1]GEINDICE!AR$1:AS$65536,2,0),"")</f>
        <v>128.40937327157079</v>
      </c>
      <c r="AE3047" s="33">
        <f>IFERROR($X3047/VLOOKUP(CONCATENATE("EUR",C3047),[1]GEINDICE!AR$1:AS$65536,2,0),"")</f>
        <v>249.37913562344781</v>
      </c>
      <c r="AF3047" s="33">
        <f>IFERROR($AA3047/VLOOKUP(CONCATENATE("EUR",C3047),[1]GEINDICE!AR$1:AS$65536,2,0),"")</f>
        <v>123.82706968681767</v>
      </c>
      <c r="AG3047" s="48" t="str">
        <f>VLOOKUP(E3047,[1]Apresentação!AW$1:AX$65536,2,0)</f>
        <v xml:space="preserve">                    2 - LEATHER AUXILIARIES</v>
      </c>
      <c r="AH3047" s="48" t="str">
        <f t="shared" si="809"/>
        <v xml:space="preserve">         5214000968 - SUPRALAN ON BR</v>
      </c>
      <c r="AI3047" s="49" t="str">
        <f t="shared" si="810"/>
        <v xml:space="preserve">     L00040 - CURTUME SULINO LTDA</v>
      </c>
      <c r="AJ3047" t="str">
        <f t="shared" si="811"/>
        <v xml:space="preserve">     90 - SALES</v>
      </c>
      <c r="AK3047" t="str">
        <f t="shared" si="812"/>
        <v/>
      </c>
      <c r="AL3047">
        <f t="shared" si="813"/>
        <v>2</v>
      </c>
      <c r="AM3047" t="str">
        <f t="shared" si="814"/>
        <v>2025 2</v>
      </c>
      <c r="AN3047" t="str">
        <f t="shared" si="815"/>
        <v xml:space="preserve">CURTUME </v>
      </c>
    </row>
    <row r="3048" spans="1:40" x14ac:dyDescent="0.35">
      <c r="A3048">
        <v>84705</v>
      </c>
      <c r="B3048" t="s">
        <v>274</v>
      </c>
      <c r="C3048" s="31">
        <v>45980</v>
      </c>
      <c r="D3048" t="s">
        <v>373</v>
      </c>
      <c r="E3048" t="s">
        <v>374</v>
      </c>
      <c r="F3048" t="s">
        <v>451</v>
      </c>
      <c r="G3048" t="s">
        <v>452</v>
      </c>
      <c r="H3048" t="s">
        <v>961</v>
      </c>
      <c r="I3048" t="s">
        <v>962</v>
      </c>
      <c r="J3048">
        <v>120</v>
      </c>
      <c r="K3048">
        <v>1723.77</v>
      </c>
      <c r="L3048">
        <v>726.55047000000002</v>
      </c>
      <c r="M3048">
        <v>347.17</v>
      </c>
      <c r="N3048">
        <v>14.36478</v>
      </c>
      <c r="O3048" s="32">
        <f t="shared" si="799"/>
        <v>1376.6</v>
      </c>
      <c r="P3048" s="32">
        <f t="shared" si="800"/>
        <v>650.04952999999989</v>
      </c>
      <c r="Q3048">
        <v>767678</v>
      </c>
      <c r="R3048" t="s">
        <v>312</v>
      </c>
      <c r="S3048" t="s">
        <v>312</v>
      </c>
      <c r="T3048" t="str">
        <f t="shared" si="801"/>
        <v>VEN</v>
      </c>
      <c r="U3048" t="s">
        <v>313</v>
      </c>
      <c r="V3048" s="33">
        <f t="shared" si="802"/>
        <v>1723.77</v>
      </c>
      <c r="W3048">
        <f t="shared" si="803"/>
        <v>120</v>
      </c>
      <c r="X3048" s="33">
        <f t="shared" si="804"/>
        <v>1376.6</v>
      </c>
      <c r="Y3048" s="33">
        <f t="shared" si="805"/>
        <v>347.17</v>
      </c>
      <c r="Z3048" s="45">
        <f t="shared" si="806"/>
        <v>0.36318623134176825</v>
      </c>
      <c r="AA3048" s="33">
        <f t="shared" si="807"/>
        <v>626.04952999999989</v>
      </c>
      <c r="AB3048" s="45">
        <f t="shared" si="808"/>
        <v>0.45477955106784829</v>
      </c>
      <c r="AC3048" s="33" t="str">
        <f>IFERROR($X3048/VLOOKUP(CONCATENATE("USD",C3048),[1]GEINDICE!AR$1:AS$65536,2,0),"")</f>
        <v/>
      </c>
      <c r="AD3048" s="33" t="str">
        <f>IFERROR($AA3048/VLOOKUP(CONCATENATE("USD",C3048),[1]GEINDICE!AR$1:AS$65536,2,0),"")</f>
        <v/>
      </c>
      <c r="AE3048" s="33" t="str">
        <f>IFERROR($X3048/VLOOKUP(CONCATENATE("EUR",C3048),[1]GEINDICE!AR$1:AS$65536,2,0),"")</f>
        <v/>
      </c>
      <c r="AF3048" s="33" t="str">
        <f>IFERROR($AA3048/VLOOKUP(CONCATENATE("EUR",C3048),[1]GEINDICE!AR$1:AS$65536,2,0),"")</f>
        <v/>
      </c>
      <c r="AG3048" s="48" t="str">
        <f>VLOOKUP(E3048,[1]Apresentação!AW$1:AX$65536,2,0)</f>
        <v xml:space="preserve">                    2 - LEATHER AUXILIARIES</v>
      </c>
      <c r="AH3048" s="48" t="str">
        <f t="shared" si="809"/>
        <v xml:space="preserve">         5214000968 - SUPRALAN ON BR</v>
      </c>
      <c r="AI3048" s="49" t="str">
        <f t="shared" si="810"/>
        <v xml:space="preserve">     L00040 - CURTUME SULINO LTDA</v>
      </c>
      <c r="AJ3048" t="str">
        <f t="shared" si="811"/>
        <v xml:space="preserve">     90 - SALES</v>
      </c>
      <c r="AK3048" t="str">
        <f t="shared" si="812"/>
        <v/>
      </c>
      <c r="AL3048">
        <f t="shared" si="813"/>
        <v>11</v>
      </c>
      <c r="AM3048" t="str">
        <f t="shared" si="814"/>
        <v>2025 11</v>
      </c>
      <c r="AN3048" t="str">
        <f t="shared" si="815"/>
        <v xml:space="preserve">CURTUME </v>
      </c>
    </row>
    <row r="3049" spans="1:40" x14ac:dyDescent="0.35">
      <c r="A3049">
        <v>80859</v>
      </c>
      <c r="B3049" t="s">
        <v>274</v>
      </c>
      <c r="C3049" s="31">
        <v>45671</v>
      </c>
      <c r="D3049" t="s">
        <v>373</v>
      </c>
      <c r="E3049" t="s">
        <v>374</v>
      </c>
      <c r="F3049" t="s">
        <v>451</v>
      </c>
      <c r="G3049" t="s">
        <v>452</v>
      </c>
      <c r="H3049" t="s">
        <v>961</v>
      </c>
      <c r="I3049" t="s">
        <v>962</v>
      </c>
      <c r="J3049">
        <v>120</v>
      </c>
      <c r="K3049">
        <v>1973.1000000000001</v>
      </c>
      <c r="L3049">
        <v>719.99324000000001</v>
      </c>
      <c r="M3049">
        <v>397.39</v>
      </c>
      <c r="N3049">
        <v>16.44247</v>
      </c>
      <c r="O3049" s="32">
        <f t="shared" si="799"/>
        <v>1575.71</v>
      </c>
      <c r="P3049" s="32">
        <f t="shared" si="800"/>
        <v>855.71676000000002</v>
      </c>
      <c r="Q3049">
        <v>706956</v>
      </c>
      <c r="R3049" t="s">
        <v>312</v>
      </c>
      <c r="S3049" t="s">
        <v>457</v>
      </c>
      <c r="T3049" t="str">
        <f t="shared" si="801"/>
        <v>VEN</v>
      </c>
      <c r="U3049" t="s">
        <v>437</v>
      </c>
      <c r="V3049" s="33">
        <f t="shared" si="802"/>
        <v>1973.1000000000001</v>
      </c>
      <c r="W3049">
        <f t="shared" si="803"/>
        <v>120</v>
      </c>
      <c r="X3049" s="33">
        <f t="shared" si="804"/>
        <v>1575.71</v>
      </c>
      <c r="Y3049" s="33">
        <f t="shared" si="805"/>
        <v>397.39</v>
      </c>
      <c r="Z3049" s="45">
        <f t="shared" si="806"/>
        <v>0.42152793066747757</v>
      </c>
      <c r="AA3049" s="33">
        <f t="shared" si="807"/>
        <v>831.71676000000002</v>
      </c>
      <c r="AB3049" s="45">
        <f t="shared" si="808"/>
        <v>0.5278361881310647</v>
      </c>
      <c r="AC3049" s="33">
        <f>IFERROR($X3049/VLOOKUP(CONCATENATE("USD",C3049),[1]GEINDICE!AR$1:AS$65536,2,0),"")</f>
        <v>259.71386659194673</v>
      </c>
      <c r="AD3049" s="33">
        <f>IFERROR($AA3049/VLOOKUP(CONCATENATE("USD",C3049),[1]GEINDICE!AR$1:AS$65536,2,0),"")</f>
        <v>137.08637734667303</v>
      </c>
      <c r="AE3049" s="33">
        <f>IFERROR($X3049/VLOOKUP(CONCATENATE("EUR",C3049),[1]GEINDICE!AR$1:AS$65536,2,0),"")</f>
        <v>252.27101711467955</v>
      </c>
      <c r="AF3049" s="33">
        <f>IFERROR($AA3049/VLOOKUP(CONCATENATE("EUR",C3049),[1]GEINDICE!AR$1:AS$65536,2,0),"")</f>
        <v>133.15777204975905</v>
      </c>
      <c r="AG3049" s="48" t="str">
        <f>VLOOKUP(E3049,[1]Apresentação!AW$1:AX$65536,2,0)</f>
        <v xml:space="preserve">                    2 - LEATHER AUXILIARIES</v>
      </c>
      <c r="AH3049" s="48" t="str">
        <f t="shared" si="809"/>
        <v xml:space="preserve">         5214000968 - SUPRALAN ON BR</v>
      </c>
      <c r="AI3049" s="49" t="str">
        <f t="shared" si="810"/>
        <v xml:space="preserve">     L00040 - CURTUME SULINO LTDA</v>
      </c>
      <c r="AJ3049" t="str">
        <f t="shared" si="811"/>
        <v xml:space="preserve">     90 - SALES</v>
      </c>
      <c r="AK3049" t="str">
        <f t="shared" si="812"/>
        <v/>
      </c>
      <c r="AL3049">
        <f t="shared" si="813"/>
        <v>1</v>
      </c>
      <c r="AM3049" t="str">
        <f t="shared" si="814"/>
        <v>2025 1</v>
      </c>
      <c r="AN3049" t="str">
        <f t="shared" si="815"/>
        <v xml:space="preserve">CURTUME </v>
      </c>
    </row>
    <row r="3050" spans="1:40" x14ac:dyDescent="0.35">
      <c r="A3050">
        <v>81839</v>
      </c>
      <c r="B3050" t="s">
        <v>274</v>
      </c>
      <c r="C3050" s="31">
        <v>45747</v>
      </c>
      <c r="D3050" t="s">
        <v>373</v>
      </c>
      <c r="E3050" t="s">
        <v>374</v>
      </c>
      <c r="F3050" t="s">
        <v>451</v>
      </c>
      <c r="G3050" t="s">
        <v>452</v>
      </c>
      <c r="H3050" t="s">
        <v>961</v>
      </c>
      <c r="I3050" t="s">
        <v>962</v>
      </c>
      <c r="J3050">
        <v>120</v>
      </c>
      <c r="K3050">
        <v>1862.65</v>
      </c>
      <c r="L3050">
        <v>726.56406000000004</v>
      </c>
      <c r="M3050">
        <v>375.14</v>
      </c>
      <c r="N3050">
        <v>15.522069999999999</v>
      </c>
      <c r="O3050" s="32">
        <f t="shared" si="799"/>
        <v>1487.5100000000002</v>
      </c>
      <c r="P3050" s="32">
        <f t="shared" si="800"/>
        <v>760.94594000000018</v>
      </c>
      <c r="Q3050">
        <v>724177</v>
      </c>
      <c r="R3050" t="s">
        <v>312</v>
      </c>
      <c r="S3050" t="s">
        <v>457</v>
      </c>
      <c r="T3050" t="str">
        <f t="shared" si="801"/>
        <v>VEN</v>
      </c>
      <c r="U3050" t="s">
        <v>313</v>
      </c>
      <c r="V3050" s="33">
        <f t="shared" si="802"/>
        <v>1862.65</v>
      </c>
      <c r="W3050">
        <f t="shared" si="803"/>
        <v>120</v>
      </c>
      <c r="X3050" s="33">
        <f t="shared" si="804"/>
        <v>1487.5100000000002</v>
      </c>
      <c r="Y3050" s="33">
        <f t="shared" si="805"/>
        <v>375.14</v>
      </c>
      <c r="Z3050" s="45">
        <f t="shared" si="806"/>
        <v>0.39564380855233144</v>
      </c>
      <c r="AA3050" s="33">
        <f t="shared" si="807"/>
        <v>736.94594000000018</v>
      </c>
      <c r="AB3050" s="45">
        <f t="shared" si="808"/>
        <v>0.49542251144530125</v>
      </c>
      <c r="AC3050" s="33">
        <f>IFERROR($X3050/VLOOKUP(CONCATENATE("USD",C3050),[1]GEINDICE!AR$1:AS$65536,2,0),"")</f>
        <v>259.04879662846992</v>
      </c>
      <c r="AD3050" s="33">
        <f>IFERROR($AA3050/VLOOKUP(CONCATENATE("USD",C3050),[1]GEINDICE!AR$1:AS$65536,2,0),"")</f>
        <v>128.33860541255967</v>
      </c>
      <c r="AE3050" s="33">
        <f>IFERROR($X3050/VLOOKUP(CONCATENATE("EUR",C3050),[1]GEINDICE!AR$1:AS$65536,2,0),"")</f>
        <v>239.9480586517833</v>
      </c>
      <c r="AF3050" s="33">
        <f>IFERROR($AA3050/VLOOKUP(CONCATENATE("EUR",C3050),[1]GEINDICE!AR$1:AS$65536,2,0),"")</f>
        <v>118.87566983369094</v>
      </c>
      <c r="AG3050" s="48" t="str">
        <f>VLOOKUP(E3050,[1]Apresentação!AW$1:AX$65536,2,0)</f>
        <v xml:space="preserve">                    2 - LEATHER AUXILIARIES</v>
      </c>
      <c r="AH3050" s="48" t="str">
        <f t="shared" si="809"/>
        <v xml:space="preserve">         5214000968 - SUPRALAN ON BR</v>
      </c>
      <c r="AI3050" s="49" t="str">
        <f t="shared" si="810"/>
        <v xml:space="preserve">     L00040 - CURTUME SULINO LTDA</v>
      </c>
      <c r="AJ3050" t="str">
        <f t="shared" si="811"/>
        <v xml:space="preserve">     90 - SALES</v>
      </c>
      <c r="AK3050" t="str">
        <f t="shared" si="812"/>
        <v/>
      </c>
      <c r="AL3050">
        <f t="shared" si="813"/>
        <v>3</v>
      </c>
      <c r="AM3050" t="str">
        <f t="shared" si="814"/>
        <v>2025 3</v>
      </c>
      <c r="AN3050" t="str">
        <f t="shared" si="815"/>
        <v xml:space="preserve">CURTUME </v>
      </c>
    </row>
    <row r="3051" spans="1:40" x14ac:dyDescent="0.35">
      <c r="A3051">
        <v>82225</v>
      </c>
      <c r="B3051" t="s">
        <v>274</v>
      </c>
      <c r="C3051" s="31">
        <v>45776</v>
      </c>
      <c r="D3051" t="s">
        <v>373</v>
      </c>
      <c r="E3051" t="s">
        <v>374</v>
      </c>
      <c r="F3051" t="s">
        <v>451</v>
      </c>
      <c r="G3051" t="s">
        <v>452</v>
      </c>
      <c r="H3051" t="s">
        <v>961</v>
      </c>
      <c r="I3051" t="s">
        <v>962</v>
      </c>
      <c r="J3051">
        <v>120</v>
      </c>
      <c r="K3051">
        <v>1831.02</v>
      </c>
      <c r="L3051">
        <v>726.56406000000004</v>
      </c>
      <c r="M3051">
        <v>368.77</v>
      </c>
      <c r="N3051">
        <v>15.258529999999999</v>
      </c>
      <c r="O3051" s="32">
        <f t="shared" si="799"/>
        <v>1462.25</v>
      </c>
      <c r="P3051" s="32">
        <f t="shared" si="800"/>
        <v>735.68593999999996</v>
      </c>
      <c r="Q3051">
        <v>734950</v>
      </c>
      <c r="R3051" t="s">
        <v>312</v>
      </c>
      <c r="S3051" t="s">
        <v>457</v>
      </c>
      <c r="T3051" t="str">
        <f t="shared" si="801"/>
        <v>VEN</v>
      </c>
      <c r="U3051" t="s">
        <v>437</v>
      </c>
      <c r="V3051" s="33">
        <f t="shared" si="802"/>
        <v>1831.02</v>
      </c>
      <c r="W3051">
        <f t="shared" si="803"/>
        <v>120</v>
      </c>
      <c r="X3051" s="33">
        <f t="shared" si="804"/>
        <v>1462.25</v>
      </c>
      <c r="Y3051" s="33">
        <f t="shared" si="805"/>
        <v>368.77</v>
      </c>
      <c r="Z3051" s="45">
        <f t="shared" si="806"/>
        <v>0.38868277790521127</v>
      </c>
      <c r="AA3051" s="33">
        <f t="shared" si="807"/>
        <v>711.68593999999996</v>
      </c>
      <c r="AB3051" s="45">
        <f t="shared" si="808"/>
        <v>0.48670606257479909</v>
      </c>
      <c r="AC3051" s="33">
        <f>IFERROR($X3051/VLOOKUP(CONCATENATE("USD",C3051),[1]GEINDICE!AR$1:AS$65536,2,0),"")</f>
        <v>258.95655869800061</v>
      </c>
      <c r="AD3051" s="33">
        <f>IFERROR($AA3051/VLOOKUP(CONCATENATE("USD",C3051),[1]GEINDICE!AR$1:AS$65536,2,0),"")</f>
        <v>126.03572706182371</v>
      </c>
      <c r="AE3051" s="33">
        <f>IFERROR($X3051/VLOOKUP(CONCATENATE("EUR",C3051),[1]GEINDICE!AR$1:AS$65536,2,0),"")</f>
        <v>227.23387723387722</v>
      </c>
      <c r="AF3051" s="33">
        <f>IFERROR($AA3051/VLOOKUP(CONCATENATE("EUR",C3051),[1]GEINDICE!AR$1:AS$65536,2,0),"")</f>
        <v>110.59610567210565</v>
      </c>
      <c r="AG3051" s="48" t="str">
        <f>VLOOKUP(E3051,[1]Apresentação!AW$1:AX$65536,2,0)</f>
        <v xml:space="preserve">                    2 - LEATHER AUXILIARIES</v>
      </c>
      <c r="AH3051" s="48" t="str">
        <f t="shared" si="809"/>
        <v xml:space="preserve">         5214000968 - SUPRALAN ON BR</v>
      </c>
      <c r="AI3051" s="49" t="str">
        <f t="shared" si="810"/>
        <v xml:space="preserve">     L00040 - CURTUME SULINO LTDA</v>
      </c>
      <c r="AJ3051" t="str">
        <f t="shared" si="811"/>
        <v xml:space="preserve">     90 - SALES</v>
      </c>
      <c r="AK3051" t="str">
        <f t="shared" si="812"/>
        <v/>
      </c>
      <c r="AL3051">
        <f t="shared" si="813"/>
        <v>4</v>
      </c>
      <c r="AM3051" t="str">
        <f t="shared" si="814"/>
        <v>2025 4</v>
      </c>
      <c r="AN3051" t="str">
        <f t="shared" si="815"/>
        <v xml:space="preserve">CURTUME </v>
      </c>
    </row>
    <row r="3052" spans="1:40" x14ac:dyDescent="0.35">
      <c r="A3052">
        <v>81441</v>
      </c>
      <c r="B3052" t="s">
        <v>274</v>
      </c>
      <c r="C3052" s="31">
        <v>45715</v>
      </c>
      <c r="D3052" t="s">
        <v>373</v>
      </c>
      <c r="E3052" t="s">
        <v>374</v>
      </c>
      <c r="F3052" t="s">
        <v>451</v>
      </c>
      <c r="G3052" t="s">
        <v>452</v>
      </c>
      <c r="H3052" t="s">
        <v>961</v>
      </c>
      <c r="I3052" t="s">
        <v>962</v>
      </c>
      <c r="J3052">
        <v>120</v>
      </c>
      <c r="K3052">
        <v>1865.78</v>
      </c>
      <c r="L3052">
        <v>726.56406000000004</v>
      </c>
      <c r="M3052">
        <v>375.76</v>
      </c>
      <c r="N3052">
        <v>15.548179999999999</v>
      </c>
      <c r="O3052" s="32">
        <f t="shared" si="799"/>
        <v>1490.02</v>
      </c>
      <c r="P3052" s="32">
        <f t="shared" si="800"/>
        <v>763.45593999999994</v>
      </c>
      <c r="Q3052">
        <v>712221</v>
      </c>
      <c r="R3052" t="s">
        <v>312</v>
      </c>
      <c r="S3052" t="s">
        <v>457</v>
      </c>
      <c r="T3052" t="str">
        <f t="shared" si="801"/>
        <v>VEN</v>
      </c>
      <c r="U3052" t="s">
        <v>313</v>
      </c>
      <c r="V3052" s="33">
        <f t="shared" si="802"/>
        <v>1865.78</v>
      </c>
      <c r="W3052">
        <f t="shared" si="803"/>
        <v>120</v>
      </c>
      <c r="X3052" s="33">
        <f t="shared" si="804"/>
        <v>1490.02</v>
      </c>
      <c r="Y3052" s="33">
        <f t="shared" si="805"/>
        <v>375.76</v>
      </c>
      <c r="Z3052" s="45">
        <f t="shared" si="806"/>
        <v>0.3963253652627855</v>
      </c>
      <c r="AA3052" s="33">
        <f t="shared" si="807"/>
        <v>739.45593999999994</v>
      </c>
      <c r="AB3052" s="45">
        <f t="shared" si="808"/>
        <v>0.49627249298667131</v>
      </c>
      <c r="AC3052" s="33">
        <f>IFERROR($X3052/VLOOKUP(CONCATENATE("USD",C3052),[1]GEINDICE!AR$1:AS$65536,2,0),"")</f>
        <v>255.89407158068283</v>
      </c>
      <c r="AD3052" s="33">
        <f>IFERROR($AA3052/VLOOKUP(CONCATENATE("USD",C3052),[1]GEINDICE!AR$1:AS$65536,2,0),"")</f>
        <v>126.99318884385518</v>
      </c>
      <c r="AE3052" s="33">
        <f>IFERROR($X3052/VLOOKUP(CONCATENATE("EUR",C3052),[1]GEINDICE!AR$1:AS$65536,2,0),"")</f>
        <v>245.67518549051937</v>
      </c>
      <c r="AF3052" s="33">
        <f>IFERROR($AA3052/VLOOKUP(CONCATENATE("EUR",C3052),[1]GEINDICE!AR$1:AS$65536,2,0),"")</f>
        <v>121.92183676834293</v>
      </c>
      <c r="AG3052" s="48" t="str">
        <f>VLOOKUP(E3052,[1]Apresentação!AW$1:AX$65536,2,0)</f>
        <v xml:space="preserve">                    2 - LEATHER AUXILIARIES</v>
      </c>
      <c r="AH3052" s="48" t="str">
        <f t="shared" si="809"/>
        <v xml:space="preserve">         5214000968 - SUPRALAN ON BR</v>
      </c>
      <c r="AI3052" s="49" t="str">
        <f t="shared" si="810"/>
        <v xml:space="preserve">     L00040 - CURTUME SULINO LTDA</v>
      </c>
      <c r="AJ3052" t="str">
        <f t="shared" si="811"/>
        <v xml:space="preserve">     90 - SALES</v>
      </c>
      <c r="AK3052" t="str">
        <f t="shared" si="812"/>
        <v/>
      </c>
      <c r="AL3052">
        <f t="shared" si="813"/>
        <v>2</v>
      </c>
      <c r="AM3052" t="str">
        <f t="shared" si="814"/>
        <v>2025 2</v>
      </c>
      <c r="AN3052" t="str">
        <f t="shared" si="815"/>
        <v xml:space="preserve">CURTUME </v>
      </c>
    </row>
    <row r="3053" spans="1:40" x14ac:dyDescent="0.35">
      <c r="A3053">
        <v>82551</v>
      </c>
      <c r="B3053" t="s">
        <v>274</v>
      </c>
      <c r="C3053" s="31">
        <v>45804</v>
      </c>
      <c r="D3053" t="s">
        <v>373</v>
      </c>
      <c r="E3053" t="s">
        <v>374</v>
      </c>
      <c r="F3053" t="s">
        <v>451</v>
      </c>
      <c r="G3053" t="s">
        <v>452</v>
      </c>
      <c r="H3053" t="s">
        <v>961</v>
      </c>
      <c r="I3053" t="s">
        <v>962</v>
      </c>
      <c r="J3053">
        <v>120</v>
      </c>
      <c r="K3053">
        <v>1829.02</v>
      </c>
      <c r="L3053">
        <v>726.56406000000004</v>
      </c>
      <c r="M3053">
        <v>368.37</v>
      </c>
      <c r="N3053">
        <v>15.241829999999998</v>
      </c>
      <c r="O3053" s="32">
        <f t="shared" si="799"/>
        <v>1460.65</v>
      </c>
      <c r="P3053" s="32">
        <f t="shared" si="800"/>
        <v>734.08594000000005</v>
      </c>
      <c r="Q3053">
        <v>739741</v>
      </c>
      <c r="R3053" t="s">
        <v>312</v>
      </c>
      <c r="S3053" t="s">
        <v>457</v>
      </c>
      <c r="T3053" t="str">
        <f t="shared" si="801"/>
        <v>VEN</v>
      </c>
      <c r="U3053" t="s">
        <v>313</v>
      </c>
      <c r="V3053" s="33">
        <f t="shared" si="802"/>
        <v>1829.02</v>
      </c>
      <c r="W3053">
        <f t="shared" si="803"/>
        <v>120</v>
      </c>
      <c r="X3053" s="33">
        <f t="shared" si="804"/>
        <v>1460.65</v>
      </c>
      <c r="Y3053" s="33">
        <f t="shared" si="805"/>
        <v>368.37</v>
      </c>
      <c r="Z3053" s="45">
        <f t="shared" si="806"/>
        <v>0.38823301002722771</v>
      </c>
      <c r="AA3053" s="33">
        <f t="shared" si="807"/>
        <v>710.08594000000005</v>
      </c>
      <c r="AB3053" s="45">
        <f t="shared" si="808"/>
        <v>0.48614379899359872</v>
      </c>
      <c r="AC3053" s="33">
        <f>IFERROR($X3053/VLOOKUP(CONCATENATE("USD",C3053),[1]GEINDICE!AR$1:AS$65536,2,0),"")</f>
        <v>258.34379808627676</v>
      </c>
      <c r="AD3053" s="33">
        <f>IFERROR($AA3053/VLOOKUP(CONCATENATE("USD",C3053),[1]GEINDICE!AR$1:AS$65536,2,0),"")</f>
        <v>125.59223544809778</v>
      </c>
      <c r="AE3053" s="33">
        <f>IFERROR($X3053/VLOOKUP(CONCATENATE("EUR",C3053),[1]GEINDICE!AR$1:AS$65536,2,0),"")</f>
        <v>228.07688704287813</v>
      </c>
      <c r="AF3053" s="33">
        <f>IFERROR($AA3053/VLOOKUP(CONCATENATE("EUR",C3053),[1]GEINDICE!AR$1:AS$65536,2,0),"")</f>
        <v>110.87816432965866</v>
      </c>
      <c r="AG3053" s="48" t="str">
        <f>VLOOKUP(E3053,[1]Apresentação!AW$1:AX$65536,2,0)</f>
        <v xml:space="preserve">                    2 - LEATHER AUXILIARIES</v>
      </c>
      <c r="AH3053" s="48" t="str">
        <f t="shared" si="809"/>
        <v xml:space="preserve">         5214000968 - SUPRALAN ON BR</v>
      </c>
      <c r="AI3053" s="49" t="str">
        <f t="shared" si="810"/>
        <v xml:space="preserve">     L00040 - CURTUME SULINO LTDA</v>
      </c>
      <c r="AJ3053" t="str">
        <f t="shared" si="811"/>
        <v xml:space="preserve">     90 - SALES</v>
      </c>
      <c r="AK3053" t="str">
        <f t="shared" si="812"/>
        <v/>
      </c>
      <c r="AL3053">
        <f t="shared" si="813"/>
        <v>5</v>
      </c>
      <c r="AM3053" t="str">
        <f t="shared" si="814"/>
        <v>2025 5</v>
      </c>
      <c r="AN3053" t="str">
        <f t="shared" si="815"/>
        <v xml:space="preserve">CURTUME </v>
      </c>
    </row>
    <row r="3054" spans="1:40" x14ac:dyDescent="0.35">
      <c r="A3054">
        <v>83963</v>
      </c>
      <c r="B3054" t="s">
        <v>274</v>
      </c>
      <c r="C3054" s="31">
        <v>45923</v>
      </c>
      <c r="D3054" t="s">
        <v>373</v>
      </c>
      <c r="E3054" t="s">
        <v>374</v>
      </c>
      <c r="F3054" t="s">
        <v>451</v>
      </c>
      <c r="G3054" t="s">
        <v>452</v>
      </c>
      <c r="H3054" t="s">
        <v>961</v>
      </c>
      <c r="I3054" t="s">
        <v>962</v>
      </c>
      <c r="J3054">
        <v>120</v>
      </c>
      <c r="K3054">
        <v>1726.8700000000001</v>
      </c>
      <c r="L3054">
        <v>726.56406000000004</v>
      </c>
      <c r="M3054">
        <v>347.79</v>
      </c>
      <c r="N3054">
        <v>14.39062</v>
      </c>
      <c r="O3054" s="32">
        <f t="shared" si="799"/>
        <v>1379.0800000000002</v>
      </c>
      <c r="P3054" s="32">
        <f t="shared" si="800"/>
        <v>652.51594000000011</v>
      </c>
      <c r="Q3054">
        <v>762133</v>
      </c>
      <c r="R3054" t="s">
        <v>312</v>
      </c>
      <c r="S3054" t="s">
        <v>457</v>
      </c>
      <c r="T3054" t="str">
        <f t="shared" si="801"/>
        <v>VEN</v>
      </c>
      <c r="U3054" t="s">
        <v>313</v>
      </c>
      <c r="V3054" s="33">
        <f t="shared" si="802"/>
        <v>1726.8700000000001</v>
      </c>
      <c r="W3054">
        <f t="shared" si="803"/>
        <v>120</v>
      </c>
      <c r="X3054" s="33">
        <f t="shared" si="804"/>
        <v>1379.0800000000002</v>
      </c>
      <c r="Y3054" s="33">
        <f t="shared" si="805"/>
        <v>347.79</v>
      </c>
      <c r="Z3054" s="45">
        <f t="shared" si="806"/>
        <v>0.36396251020632708</v>
      </c>
      <c r="AA3054" s="33">
        <f t="shared" si="807"/>
        <v>628.51594000000011</v>
      </c>
      <c r="AB3054" s="45">
        <f t="shared" si="808"/>
        <v>0.45575016677785191</v>
      </c>
      <c r="AC3054" s="33">
        <f>IFERROR($X3054/VLOOKUP(CONCATENATE("USD",C3054),[1]GEINDICE!AR$1:AS$65536,2,0),"")</f>
        <v>259.89484198028759</v>
      </c>
      <c r="AD3054" s="33">
        <f>IFERROR($AA3054/VLOOKUP(CONCATENATE("USD",C3054),[1]GEINDICE!AR$1:AS$65536,2,0),"")</f>
        <v>118.44711757721954</v>
      </c>
      <c r="AE3054" s="33">
        <f>IFERROR($X3054/VLOOKUP(CONCATENATE("EUR",C3054),[1]GEINDICE!AR$1:AS$65536,2,0),"")</f>
        <v>220.22995847971896</v>
      </c>
      <c r="AF3054" s="33">
        <f>IFERROR($AA3054/VLOOKUP(CONCATENATE("EUR",C3054),[1]GEINDICE!AR$1:AS$65536,2,0),"")</f>
        <v>100.36984030661132</v>
      </c>
      <c r="AG3054" s="48" t="str">
        <f>VLOOKUP(E3054,[1]Apresentação!AW$1:AX$65536,2,0)</f>
        <v xml:space="preserve">                    2 - LEATHER AUXILIARIES</v>
      </c>
      <c r="AH3054" s="48" t="str">
        <f t="shared" si="809"/>
        <v xml:space="preserve">         5214000968 - SUPRALAN ON BR</v>
      </c>
      <c r="AI3054" s="49" t="str">
        <f t="shared" si="810"/>
        <v xml:space="preserve">     L00040 - CURTUME SULINO LTDA</v>
      </c>
      <c r="AJ3054" t="str">
        <f t="shared" si="811"/>
        <v xml:space="preserve">     90 - SALES</v>
      </c>
      <c r="AK3054" t="str">
        <f t="shared" si="812"/>
        <v/>
      </c>
      <c r="AL3054">
        <f t="shared" si="813"/>
        <v>9</v>
      </c>
      <c r="AM3054" t="str">
        <f t="shared" si="814"/>
        <v>2025 9</v>
      </c>
      <c r="AN3054" t="str">
        <f t="shared" si="815"/>
        <v xml:space="preserve">CURTUME </v>
      </c>
    </row>
    <row r="3055" spans="1:40" x14ac:dyDescent="0.35">
      <c r="A3055">
        <v>82846</v>
      </c>
      <c r="B3055" t="s">
        <v>274</v>
      </c>
      <c r="C3055" s="31">
        <v>45831</v>
      </c>
      <c r="D3055" t="s">
        <v>373</v>
      </c>
      <c r="E3055" t="s">
        <v>374</v>
      </c>
      <c r="F3055" t="s">
        <v>451</v>
      </c>
      <c r="G3055" t="s">
        <v>452</v>
      </c>
      <c r="H3055" t="s">
        <v>961</v>
      </c>
      <c r="I3055" t="s">
        <v>962</v>
      </c>
      <c r="J3055">
        <v>120</v>
      </c>
      <c r="K3055">
        <v>1775.33</v>
      </c>
      <c r="L3055">
        <v>726.56406000000004</v>
      </c>
      <c r="M3055">
        <v>357.55</v>
      </c>
      <c r="N3055">
        <v>14.794419999999999</v>
      </c>
      <c r="O3055" s="32">
        <f t="shared" si="799"/>
        <v>1417.78</v>
      </c>
      <c r="P3055" s="32">
        <f t="shared" si="800"/>
        <v>691.21593999999993</v>
      </c>
      <c r="Q3055">
        <v>741794</v>
      </c>
      <c r="R3055" t="s">
        <v>312</v>
      </c>
      <c r="S3055" t="s">
        <v>457</v>
      </c>
      <c r="T3055" t="str">
        <f t="shared" si="801"/>
        <v>VEN</v>
      </c>
      <c r="U3055" t="s">
        <v>437</v>
      </c>
      <c r="V3055" s="33">
        <f t="shared" si="802"/>
        <v>1775.33</v>
      </c>
      <c r="W3055">
        <f t="shared" si="803"/>
        <v>120</v>
      </c>
      <c r="X3055" s="33">
        <f t="shared" si="804"/>
        <v>1417.78</v>
      </c>
      <c r="Y3055" s="33">
        <f t="shared" si="805"/>
        <v>357.55</v>
      </c>
      <c r="Z3055" s="45">
        <f t="shared" si="806"/>
        <v>0.37582643226893026</v>
      </c>
      <c r="AA3055" s="33">
        <f t="shared" si="807"/>
        <v>667.21593999999993</v>
      </c>
      <c r="AB3055" s="45">
        <f t="shared" si="808"/>
        <v>0.47060611660483287</v>
      </c>
      <c r="AC3055" s="33">
        <f>IFERROR($X3055/VLOOKUP(CONCATENATE("USD",C3055),[1]GEINDICE!AR$1:AS$65536,2,0),"")</f>
        <v>256.78372846974446</v>
      </c>
      <c r="AD3055" s="33">
        <f>IFERROR($AA3055/VLOOKUP(CONCATENATE("USD",C3055),[1]GEINDICE!AR$1:AS$65536,2,0),"")</f>
        <v>120.84399326245629</v>
      </c>
      <c r="AE3055" s="33">
        <f>IFERROR($X3055/VLOOKUP(CONCATENATE("EUR",C3055),[1]GEINDICE!AR$1:AS$65536,2,0),"")</f>
        <v>222.53649348610892</v>
      </c>
      <c r="AF3055" s="33">
        <f>IFERROR($AA3055/VLOOKUP(CONCATENATE("EUR",C3055),[1]GEINDICE!AR$1:AS$65536,2,0),"")</f>
        <v>104.7270350023544</v>
      </c>
      <c r="AG3055" s="48" t="str">
        <f>VLOOKUP(E3055,[1]Apresentação!AW$1:AX$65536,2,0)</f>
        <v xml:space="preserve">                    2 - LEATHER AUXILIARIES</v>
      </c>
      <c r="AH3055" s="48" t="str">
        <f t="shared" si="809"/>
        <v xml:space="preserve">         5214000968 - SUPRALAN ON BR</v>
      </c>
      <c r="AI3055" s="49" t="str">
        <f t="shared" si="810"/>
        <v xml:space="preserve">     L00040 - CURTUME SULINO LTDA</v>
      </c>
      <c r="AJ3055" t="str">
        <f t="shared" si="811"/>
        <v xml:space="preserve">     90 - SALES</v>
      </c>
      <c r="AK3055" t="str">
        <f t="shared" si="812"/>
        <v/>
      </c>
      <c r="AL3055">
        <f t="shared" si="813"/>
        <v>6</v>
      </c>
      <c r="AM3055" t="str">
        <f t="shared" si="814"/>
        <v>2025 6</v>
      </c>
      <c r="AN3055" t="str">
        <f t="shared" si="815"/>
        <v xml:space="preserve">CURTUME </v>
      </c>
    </row>
    <row r="3056" spans="1:40" x14ac:dyDescent="0.35">
      <c r="A3056">
        <v>83813</v>
      </c>
      <c r="B3056" t="s">
        <v>274</v>
      </c>
      <c r="C3056" s="31">
        <v>45909</v>
      </c>
      <c r="D3056" t="s">
        <v>373</v>
      </c>
      <c r="E3056" t="s">
        <v>374</v>
      </c>
      <c r="F3056" t="s">
        <v>451</v>
      </c>
      <c r="G3056" t="s">
        <v>452</v>
      </c>
      <c r="H3056" t="s">
        <v>961</v>
      </c>
      <c r="I3056" t="s">
        <v>962</v>
      </c>
      <c r="J3056">
        <v>120</v>
      </c>
      <c r="K3056">
        <v>1753.4</v>
      </c>
      <c r="L3056">
        <v>726.56406000000004</v>
      </c>
      <c r="M3056">
        <v>353.14</v>
      </c>
      <c r="N3056">
        <v>14.61164</v>
      </c>
      <c r="O3056" s="32">
        <f t="shared" si="799"/>
        <v>1400.2600000000002</v>
      </c>
      <c r="P3056" s="32">
        <f t="shared" si="800"/>
        <v>673.69594000000018</v>
      </c>
      <c r="Q3056">
        <v>761033</v>
      </c>
      <c r="R3056" t="s">
        <v>312</v>
      </c>
      <c r="S3056" t="s">
        <v>457</v>
      </c>
      <c r="T3056" t="str">
        <f t="shared" si="801"/>
        <v>VEN</v>
      </c>
      <c r="U3056" t="s">
        <v>313</v>
      </c>
      <c r="V3056" s="33">
        <f t="shared" si="802"/>
        <v>1753.4</v>
      </c>
      <c r="W3056">
        <f t="shared" si="803"/>
        <v>120</v>
      </c>
      <c r="X3056" s="33">
        <f t="shared" si="804"/>
        <v>1400.2600000000002</v>
      </c>
      <c r="Y3056" s="33">
        <f t="shared" si="805"/>
        <v>353.14</v>
      </c>
      <c r="Z3056" s="45">
        <f t="shared" si="806"/>
        <v>0.37053492642865299</v>
      </c>
      <c r="AA3056" s="33">
        <f t="shared" si="807"/>
        <v>649.69594000000018</v>
      </c>
      <c r="AB3056" s="45">
        <f t="shared" si="808"/>
        <v>0.46398236041877944</v>
      </c>
      <c r="AC3056" s="33">
        <f>IFERROR($X3056/VLOOKUP(CONCATENATE("USD",C3056),[1]GEINDICE!AR$1:AS$65536,2,0),"")</f>
        <v>257.97929179409709</v>
      </c>
      <c r="AD3056" s="33">
        <f>IFERROR($AA3056/VLOOKUP(CONCATENATE("USD",C3056),[1]GEINDICE!AR$1:AS$65536,2,0),"")</f>
        <v>119.69784074579022</v>
      </c>
      <c r="AE3056" s="33">
        <f>IFERROR($X3056/VLOOKUP(CONCATENATE("EUR",C3056),[1]GEINDICE!AR$1:AS$65536,2,0),"")</f>
        <v>220.06286342920009</v>
      </c>
      <c r="AF3056" s="33">
        <f>IFERROR($AA3056/VLOOKUP(CONCATENATE("EUR",C3056),[1]GEINDICE!AR$1:AS$65536,2,0),"")</f>
        <v>102.10528681439574</v>
      </c>
      <c r="AG3056" s="48" t="str">
        <f>VLOOKUP(E3056,[1]Apresentação!AW$1:AX$65536,2,0)</f>
        <v xml:space="preserve">                    2 - LEATHER AUXILIARIES</v>
      </c>
      <c r="AH3056" s="48" t="str">
        <f t="shared" si="809"/>
        <v xml:space="preserve">         5214000968 - SUPRALAN ON BR</v>
      </c>
      <c r="AI3056" s="49" t="str">
        <f t="shared" si="810"/>
        <v xml:space="preserve">     L00040 - CURTUME SULINO LTDA</v>
      </c>
      <c r="AJ3056" t="str">
        <f t="shared" si="811"/>
        <v xml:space="preserve">     90 - SALES</v>
      </c>
      <c r="AK3056" t="str">
        <f t="shared" si="812"/>
        <v/>
      </c>
      <c r="AL3056">
        <f t="shared" si="813"/>
        <v>9</v>
      </c>
      <c r="AM3056" t="str">
        <f t="shared" si="814"/>
        <v>2025 9</v>
      </c>
      <c r="AN3056" t="str">
        <f t="shared" si="815"/>
        <v xml:space="preserve">CURTUME </v>
      </c>
    </row>
    <row r="3057" spans="1:40" x14ac:dyDescent="0.35">
      <c r="A3057">
        <v>83142</v>
      </c>
      <c r="B3057" t="s">
        <v>274</v>
      </c>
      <c r="C3057" s="31">
        <v>45855</v>
      </c>
      <c r="D3057" t="s">
        <v>373</v>
      </c>
      <c r="E3057" t="s">
        <v>374</v>
      </c>
      <c r="F3057" t="s">
        <v>451</v>
      </c>
      <c r="G3057" t="s">
        <v>452</v>
      </c>
      <c r="H3057" t="s">
        <v>961</v>
      </c>
      <c r="I3057" t="s">
        <v>962</v>
      </c>
      <c r="J3057">
        <v>120</v>
      </c>
      <c r="K3057">
        <v>1800.04</v>
      </c>
      <c r="L3057">
        <v>726.56406000000004</v>
      </c>
      <c r="M3057">
        <v>362.54</v>
      </c>
      <c r="N3057">
        <v>15.000359999999999</v>
      </c>
      <c r="O3057" s="32">
        <f t="shared" si="799"/>
        <v>1437.5</v>
      </c>
      <c r="P3057" s="32">
        <f t="shared" si="800"/>
        <v>710.93593999999996</v>
      </c>
      <c r="Q3057">
        <v>744105</v>
      </c>
      <c r="R3057" t="s">
        <v>312</v>
      </c>
      <c r="S3057" t="s">
        <v>457</v>
      </c>
      <c r="T3057" t="str">
        <f t="shared" si="801"/>
        <v>VEN</v>
      </c>
      <c r="U3057" t="s">
        <v>313</v>
      </c>
      <c r="V3057" s="33">
        <f t="shared" si="802"/>
        <v>1800.04</v>
      </c>
      <c r="W3057">
        <f t="shared" si="803"/>
        <v>120</v>
      </c>
      <c r="X3057" s="33">
        <f t="shared" si="804"/>
        <v>1437.5</v>
      </c>
      <c r="Y3057" s="33">
        <f t="shared" si="805"/>
        <v>362.54</v>
      </c>
      <c r="Z3057" s="45">
        <f t="shared" si="806"/>
        <v>0.38162259727561609</v>
      </c>
      <c r="AA3057" s="33">
        <f t="shared" si="807"/>
        <v>686.93593999999996</v>
      </c>
      <c r="AB3057" s="45">
        <f t="shared" si="808"/>
        <v>0.47786847999999998</v>
      </c>
      <c r="AC3057" s="33">
        <f>IFERROR($X3057/VLOOKUP(CONCATENATE("USD",C3057),[1]GEINDICE!AR$1:AS$65536,2,0),"")</f>
        <v>257.90767353822412</v>
      </c>
      <c r="AD3057" s="33">
        <f>IFERROR($AA3057/VLOOKUP(CONCATENATE("USD",C3057),[1]GEINDICE!AR$1:AS$65536,2,0),"")</f>
        <v>123.24594793404738</v>
      </c>
      <c r="AE3057" s="33">
        <f>IFERROR($X3057/VLOOKUP(CONCATENATE("EUR",C3057),[1]GEINDICE!AR$1:AS$65536,2,0),"")</f>
        <v>222.37175917331848</v>
      </c>
      <c r="AF3057" s="33">
        <f>IFERROR($AA3057/VLOOKUP(CONCATENATE("EUR",C3057),[1]GEINDICE!AR$1:AS$65536,2,0),"")</f>
        <v>106.26445455107975</v>
      </c>
      <c r="AG3057" s="48" t="str">
        <f>VLOOKUP(E3057,[1]Apresentação!AW$1:AX$65536,2,0)</f>
        <v xml:space="preserve">                    2 - LEATHER AUXILIARIES</v>
      </c>
      <c r="AH3057" s="48" t="str">
        <f t="shared" si="809"/>
        <v xml:space="preserve">         5214000968 - SUPRALAN ON BR</v>
      </c>
      <c r="AI3057" s="49" t="str">
        <f t="shared" si="810"/>
        <v xml:space="preserve">     L00040 - CURTUME SULINO LTDA</v>
      </c>
      <c r="AJ3057" t="str">
        <f t="shared" si="811"/>
        <v xml:space="preserve">     90 - SALES</v>
      </c>
      <c r="AK3057" t="str">
        <f t="shared" si="812"/>
        <v/>
      </c>
      <c r="AL3057">
        <f t="shared" si="813"/>
        <v>7</v>
      </c>
      <c r="AM3057" t="str">
        <f t="shared" si="814"/>
        <v>2025 7</v>
      </c>
      <c r="AN3057" t="str">
        <f t="shared" si="815"/>
        <v xml:space="preserve">CURTUME </v>
      </c>
    </row>
    <row r="3058" spans="1:40" x14ac:dyDescent="0.35">
      <c r="A3058">
        <v>84314</v>
      </c>
      <c r="B3058" t="s">
        <v>274</v>
      </c>
      <c r="C3058" s="31">
        <v>45952</v>
      </c>
      <c r="D3058" t="s">
        <v>373</v>
      </c>
      <c r="E3058" t="s">
        <v>374</v>
      </c>
      <c r="F3058" t="s">
        <v>451</v>
      </c>
      <c r="G3058" t="s">
        <v>452</v>
      </c>
      <c r="H3058" t="s">
        <v>961</v>
      </c>
      <c r="I3058" t="s">
        <v>962</v>
      </c>
      <c r="J3058">
        <v>120</v>
      </c>
      <c r="K3058">
        <v>1739.51</v>
      </c>
      <c r="L3058">
        <v>726.55047000000002</v>
      </c>
      <c r="M3058">
        <v>350.35</v>
      </c>
      <c r="N3058">
        <v>14.49588</v>
      </c>
      <c r="O3058" s="32">
        <f t="shared" si="799"/>
        <v>1389.1599999999999</v>
      </c>
      <c r="P3058" s="32">
        <f t="shared" si="800"/>
        <v>662.60952999999984</v>
      </c>
      <c r="Q3058">
        <v>764887</v>
      </c>
      <c r="R3058" t="s">
        <v>312</v>
      </c>
      <c r="S3058" t="s">
        <v>457</v>
      </c>
      <c r="T3058" t="str">
        <f t="shared" si="801"/>
        <v>VEN</v>
      </c>
      <c r="U3058" t="s">
        <v>313</v>
      </c>
      <c r="V3058" s="33">
        <f t="shared" si="802"/>
        <v>1739.51</v>
      </c>
      <c r="W3058">
        <f t="shared" si="803"/>
        <v>120</v>
      </c>
      <c r="X3058" s="33">
        <f t="shared" si="804"/>
        <v>1389.1599999999999</v>
      </c>
      <c r="Y3058" s="33">
        <f t="shared" si="805"/>
        <v>350.35</v>
      </c>
      <c r="Z3058" s="45">
        <f t="shared" si="806"/>
        <v>0.36712035573236129</v>
      </c>
      <c r="AA3058" s="33">
        <f t="shared" si="807"/>
        <v>638.60952999999984</v>
      </c>
      <c r="AB3058" s="45">
        <f t="shared" si="808"/>
        <v>0.45970912637853084</v>
      </c>
      <c r="AC3058" s="33">
        <f>IFERROR($X3058/VLOOKUP(CONCATENATE("USD",C3058),[1]GEINDICE!AR$1:AS$65536,2,0),"")</f>
        <v>257.73869160265684</v>
      </c>
      <c r="AD3058" s="33">
        <f>IFERROR($AA3058/VLOOKUP(CONCATENATE("USD",C3058),[1]GEINDICE!AR$1:AS$65536,2,0),"")</f>
        <v>118.48482875060296</v>
      </c>
      <c r="AE3058" s="33">
        <f>IFERROR($X3058/VLOOKUP(CONCATENATE("EUR",C3058),[1]GEINDICE!AR$1:AS$65536,2,0),"")</f>
        <v>221.96018278848302</v>
      </c>
      <c r="AF3058" s="33">
        <f>IFERROR($AA3058/VLOOKUP(CONCATENATE("EUR",C3058),[1]GEINDICE!AR$1:AS$65536,2,0),"")</f>
        <v>102.03712172051254</v>
      </c>
      <c r="AG3058" s="48" t="str">
        <f>VLOOKUP(E3058,[1]Apresentação!AW$1:AX$65536,2,0)</f>
        <v xml:space="preserve">                    2 - LEATHER AUXILIARIES</v>
      </c>
      <c r="AH3058" s="48" t="str">
        <f t="shared" si="809"/>
        <v xml:space="preserve">         5214000968 - SUPRALAN ON BR</v>
      </c>
      <c r="AI3058" s="49" t="str">
        <f t="shared" si="810"/>
        <v xml:space="preserve">     L00040 - CURTUME SULINO LTDA</v>
      </c>
      <c r="AJ3058" t="str">
        <f t="shared" si="811"/>
        <v xml:space="preserve">     90 - SALES</v>
      </c>
      <c r="AK3058" t="str">
        <f t="shared" si="812"/>
        <v/>
      </c>
      <c r="AL3058">
        <f t="shared" si="813"/>
        <v>10</v>
      </c>
      <c r="AM3058" t="str">
        <f t="shared" si="814"/>
        <v>2025 10</v>
      </c>
      <c r="AN3058" t="str">
        <f t="shared" si="815"/>
        <v xml:space="preserve">CURTUME </v>
      </c>
    </row>
    <row r="3059" spans="1:40" x14ac:dyDescent="0.35">
      <c r="A3059">
        <v>80854</v>
      </c>
      <c r="B3059" t="s">
        <v>274</v>
      </c>
      <c r="C3059" s="31">
        <v>45671</v>
      </c>
      <c r="D3059" t="s">
        <v>373</v>
      </c>
      <c r="E3059" t="s">
        <v>374</v>
      </c>
      <c r="F3059" t="s">
        <v>658</v>
      </c>
      <c r="G3059" t="s">
        <v>659</v>
      </c>
      <c r="H3059" t="s">
        <v>961</v>
      </c>
      <c r="I3059" t="s">
        <v>962</v>
      </c>
      <c r="J3059">
        <v>1000</v>
      </c>
      <c r="K3059">
        <v>14658.960000000001</v>
      </c>
      <c r="L3059">
        <v>5999.9436500000002</v>
      </c>
      <c r="M3059">
        <v>1759.09</v>
      </c>
      <c r="N3059">
        <v>14.658959999999999</v>
      </c>
      <c r="O3059" s="32">
        <f t="shared" si="799"/>
        <v>12899.87</v>
      </c>
      <c r="P3059" s="32">
        <f t="shared" si="800"/>
        <v>6899.9263500000006</v>
      </c>
      <c r="Q3059">
        <v>706938</v>
      </c>
      <c r="R3059" t="s">
        <v>312</v>
      </c>
      <c r="S3059" t="s">
        <v>466</v>
      </c>
      <c r="T3059" t="str">
        <f t="shared" si="801"/>
        <v>VEN</v>
      </c>
      <c r="U3059" t="s">
        <v>387</v>
      </c>
      <c r="V3059" s="33">
        <f t="shared" si="802"/>
        <v>14658.960000000001</v>
      </c>
      <c r="W3059">
        <f t="shared" si="803"/>
        <v>1000</v>
      </c>
      <c r="X3059" s="33">
        <f t="shared" si="804"/>
        <v>12899.87</v>
      </c>
      <c r="Y3059" s="33">
        <f t="shared" si="805"/>
        <v>1759.09</v>
      </c>
      <c r="Z3059" s="45">
        <f t="shared" si="806"/>
        <v>0.45705332097229273</v>
      </c>
      <c r="AA3059" s="33">
        <f t="shared" si="807"/>
        <v>6699.9263500000006</v>
      </c>
      <c r="AB3059" s="45">
        <f t="shared" si="808"/>
        <v>0.51937936971457854</v>
      </c>
      <c r="AC3059" s="33">
        <f>IFERROR($X3059/VLOOKUP(CONCATENATE("USD",C3059),[1]GEINDICE!AR$1:AS$65536,2,0),"")</f>
        <v>2126.2003263503157</v>
      </c>
      <c r="AD3059" s="33">
        <f>IFERROR($AA3059/VLOOKUP(CONCATENATE("USD",C3059),[1]GEINDICE!AR$1:AS$65536,2,0),"")</f>
        <v>1104.3045853867582</v>
      </c>
      <c r="AE3059" s="33">
        <f>IFERROR($X3059/VLOOKUP(CONCATENATE("EUR",C3059),[1]GEINDICE!AR$1:AS$65536,2,0),"")</f>
        <v>2065.2679271865645</v>
      </c>
      <c r="AF3059" s="33">
        <f>IFERROR($AA3059/VLOOKUP(CONCATENATE("EUR",C3059),[1]GEINDICE!AR$1:AS$65536,2,0),"")</f>
        <v>1072.657554313892</v>
      </c>
      <c r="AG3059" s="48" t="str">
        <f>VLOOKUP(E3059,[1]Apresentação!AW$1:AX$65536,2,0)</f>
        <v xml:space="preserve">                    2 - LEATHER AUXILIARIES</v>
      </c>
      <c r="AH3059" s="48" t="str">
        <f t="shared" si="809"/>
        <v xml:space="preserve">         5214000968 - SUPRALAN ON BR</v>
      </c>
      <c r="AI3059" s="49" t="str">
        <f t="shared" si="810"/>
        <v xml:space="preserve">     L00462 - HALO ORIGEM INDUSTRIA DE COUROS ARTESANAIS LTDA</v>
      </c>
      <c r="AJ3059" t="str">
        <f t="shared" si="811"/>
        <v xml:space="preserve">     90 - SALES</v>
      </c>
      <c r="AK3059" t="str">
        <f t="shared" si="812"/>
        <v/>
      </c>
      <c r="AL3059">
        <f t="shared" si="813"/>
        <v>1</v>
      </c>
      <c r="AM3059" t="str">
        <f t="shared" si="814"/>
        <v>2025 1</v>
      </c>
      <c r="AN3059" t="str">
        <f t="shared" si="815"/>
        <v xml:space="preserve">HALO </v>
      </c>
    </row>
    <row r="3060" spans="1:40" x14ac:dyDescent="0.35">
      <c r="A3060">
        <v>81318</v>
      </c>
      <c r="B3060" t="s">
        <v>274</v>
      </c>
      <c r="C3060" s="31">
        <v>45706</v>
      </c>
      <c r="D3060" t="s">
        <v>373</v>
      </c>
      <c r="E3060" t="s">
        <v>374</v>
      </c>
      <c r="F3060" t="s">
        <v>658</v>
      </c>
      <c r="G3060" t="s">
        <v>659</v>
      </c>
      <c r="H3060" t="s">
        <v>961</v>
      </c>
      <c r="I3060" t="s">
        <v>962</v>
      </c>
      <c r="J3060">
        <v>1000</v>
      </c>
      <c r="K3060">
        <v>13705.2</v>
      </c>
      <c r="L3060">
        <v>5756.7283799999996</v>
      </c>
      <c r="M3060">
        <v>1644.64</v>
      </c>
      <c r="N3060">
        <v>13.705200000000001</v>
      </c>
      <c r="O3060" s="32">
        <f t="shared" si="799"/>
        <v>12060.560000000001</v>
      </c>
      <c r="P3060" s="32">
        <f t="shared" si="800"/>
        <v>6303.8316200000017</v>
      </c>
      <c r="Q3060">
        <v>710520</v>
      </c>
      <c r="R3060" t="s">
        <v>312</v>
      </c>
      <c r="S3060" t="s">
        <v>466</v>
      </c>
      <c r="T3060" t="str">
        <f t="shared" si="801"/>
        <v>VEN</v>
      </c>
      <c r="U3060" t="s">
        <v>387</v>
      </c>
      <c r="V3060" s="33">
        <f t="shared" si="802"/>
        <v>13705.2</v>
      </c>
      <c r="W3060">
        <f t="shared" si="803"/>
        <v>1000</v>
      </c>
      <c r="X3060" s="33">
        <f t="shared" si="804"/>
        <v>12060.560000000001</v>
      </c>
      <c r="Y3060" s="33">
        <f t="shared" si="805"/>
        <v>1644.64</v>
      </c>
      <c r="Z3060" s="45">
        <f t="shared" si="806"/>
        <v>0.44536611067332116</v>
      </c>
      <c r="AA3060" s="33">
        <f t="shared" si="807"/>
        <v>6103.8316200000017</v>
      </c>
      <c r="AB3060" s="45">
        <f t="shared" si="808"/>
        <v>0.50609852444662606</v>
      </c>
      <c r="AC3060" s="33">
        <f>IFERROR($X3060/VLOOKUP(CONCATENATE("USD",C3060),[1]GEINDICE!AR$1:AS$65536,2,0),"")</f>
        <v>2116.6675441829448</v>
      </c>
      <c r="AD3060" s="33">
        <f>IFERROR($AA3060/VLOOKUP(CONCATENATE("USD",C3060),[1]GEINDICE!AR$1:AS$65536,2,0),"")</f>
        <v>1071.242320855052</v>
      </c>
      <c r="AE3060" s="33">
        <f>IFERROR($X3060/VLOOKUP(CONCATENATE("EUR",C3060),[1]GEINDICE!AR$1:AS$65536,2,0),"")</f>
        <v>2022.2266934942993</v>
      </c>
      <c r="AF3060" s="33">
        <f>IFERROR($AA3060/VLOOKUP(CONCATENATE("EUR",C3060),[1]GEINDICE!AR$1:AS$65536,2,0),"")</f>
        <v>1023.4459456740445</v>
      </c>
      <c r="AG3060" s="48" t="str">
        <f>VLOOKUP(E3060,[1]Apresentação!AW$1:AX$65536,2,0)</f>
        <v xml:space="preserve">                    2 - LEATHER AUXILIARIES</v>
      </c>
      <c r="AH3060" s="48" t="str">
        <f t="shared" si="809"/>
        <v xml:space="preserve">         5214000968 - SUPRALAN ON BR</v>
      </c>
      <c r="AI3060" s="49" t="str">
        <f t="shared" si="810"/>
        <v xml:space="preserve">     L00462 - HALO ORIGEM INDUSTRIA DE COUROS ARTESANAIS LTDA</v>
      </c>
      <c r="AJ3060" t="str">
        <f t="shared" si="811"/>
        <v xml:space="preserve">     90 - SALES</v>
      </c>
      <c r="AK3060" t="str">
        <f t="shared" si="812"/>
        <v/>
      </c>
      <c r="AL3060">
        <f t="shared" si="813"/>
        <v>2</v>
      </c>
      <c r="AM3060" t="str">
        <f t="shared" si="814"/>
        <v>2025 2</v>
      </c>
      <c r="AN3060" t="str">
        <f t="shared" si="815"/>
        <v xml:space="preserve">HALO </v>
      </c>
    </row>
    <row r="3061" spans="1:40" x14ac:dyDescent="0.35">
      <c r="A3061">
        <v>83431</v>
      </c>
      <c r="B3061" t="s">
        <v>274</v>
      </c>
      <c r="C3061" s="31">
        <v>45877</v>
      </c>
      <c r="D3061" t="s">
        <v>373</v>
      </c>
      <c r="E3061" t="s">
        <v>374</v>
      </c>
      <c r="F3061" t="s">
        <v>658</v>
      </c>
      <c r="G3061" t="s">
        <v>659</v>
      </c>
      <c r="H3061" t="s">
        <v>961</v>
      </c>
      <c r="I3061" t="s">
        <v>962</v>
      </c>
      <c r="J3061">
        <v>1000</v>
      </c>
      <c r="K3061">
        <v>13113.12</v>
      </c>
      <c r="L3061">
        <v>6054.70046</v>
      </c>
      <c r="M3061">
        <v>1573.59</v>
      </c>
      <c r="N3061">
        <v>13.113119999999999</v>
      </c>
      <c r="O3061" s="32">
        <f t="shared" si="799"/>
        <v>11539.53</v>
      </c>
      <c r="P3061" s="32">
        <f t="shared" si="800"/>
        <v>5484.8295400000006</v>
      </c>
      <c r="Q3061">
        <v>750545</v>
      </c>
      <c r="R3061" t="s">
        <v>312</v>
      </c>
      <c r="S3061" t="s">
        <v>466</v>
      </c>
      <c r="T3061" t="str">
        <f t="shared" si="801"/>
        <v>VEN</v>
      </c>
      <c r="U3061" t="s">
        <v>387</v>
      </c>
      <c r="V3061" s="33">
        <f t="shared" si="802"/>
        <v>13113.12</v>
      </c>
      <c r="W3061">
        <f t="shared" si="803"/>
        <v>1000</v>
      </c>
      <c r="X3061" s="33">
        <f t="shared" si="804"/>
        <v>11539.53</v>
      </c>
      <c r="Y3061" s="33">
        <f t="shared" si="805"/>
        <v>1573.59</v>
      </c>
      <c r="Z3061" s="45">
        <f t="shared" si="806"/>
        <v>0.4030184685261784</v>
      </c>
      <c r="AA3061" s="33">
        <f t="shared" si="807"/>
        <v>5284.8295400000006</v>
      </c>
      <c r="AB3061" s="45">
        <f t="shared" si="808"/>
        <v>0.45797615154170063</v>
      </c>
      <c r="AC3061" s="33">
        <f>IFERROR($X3061/VLOOKUP(CONCATENATE("USD",C3061),[1]GEINDICE!AR$1:AS$65536,2,0),"")</f>
        <v>2126.9454786743831</v>
      </c>
      <c r="AD3061" s="33">
        <f>IFERROR($AA3061/VLOOKUP(CONCATENATE("USD",C3061),[1]GEINDICE!AR$1:AS$65536,2,0),"")</f>
        <v>974.09030486231427</v>
      </c>
      <c r="AE3061" s="33">
        <f>IFERROR($X3061/VLOOKUP(CONCATENATE("EUR",C3061),[1]GEINDICE!AR$1:AS$65536,2,0),"")</f>
        <v>1824.1432184634839</v>
      </c>
      <c r="AF3061" s="33">
        <f>IFERROR($AA3061/VLOOKUP(CONCATENATE("EUR",C3061),[1]GEINDICE!AR$1:AS$65536,2,0),"")</f>
        <v>835.41409105279797</v>
      </c>
      <c r="AG3061" s="48" t="str">
        <f>VLOOKUP(E3061,[1]Apresentação!AW$1:AX$65536,2,0)</f>
        <v xml:space="preserve">                    2 - LEATHER AUXILIARIES</v>
      </c>
      <c r="AH3061" s="48" t="str">
        <f t="shared" si="809"/>
        <v xml:space="preserve">         5214000968 - SUPRALAN ON BR</v>
      </c>
      <c r="AI3061" s="49" t="str">
        <f t="shared" si="810"/>
        <v xml:space="preserve">     L00462 - HALO ORIGEM INDUSTRIA DE COUROS ARTESANAIS LTDA</v>
      </c>
      <c r="AJ3061" t="str">
        <f t="shared" si="811"/>
        <v xml:space="preserve">     90 - SALES</v>
      </c>
      <c r="AK3061" t="str">
        <f t="shared" si="812"/>
        <v/>
      </c>
      <c r="AL3061">
        <f t="shared" si="813"/>
        <v>8</v>
      </c>
      <c r="AM3061" t="str">
        <f t="shared" si="814"/>
        <v>2025 8</v>
      </c>
      <c r="AN3061" t="str">
        <f t="shared" si="815"/>
        <v xml:space="preserve">HALO </v>
      </c>
    </row>
    <row r="3062" spans="1:40" x14ac:dyDescent="0.35">
      <c r="A3062">
        <v>81961</v>
      </c>
      <c r="B3062" t="s">
        <v>274</v>
      </c>
      <c r="C3062" s="31">
        <v>45755</v>
      </c>
      <c r="D3062" t="s">
        <v>373</v>
      </c>
      <c r="E3062" t="s">
        <v>374</v>
      </c>
      <c r="F3062" t="s">
        <v>435</v>
      </c>
      <c r="G3062" t="s">
        <v>436</v>
      </c>
      <c r="H3062" t="s">
        <v>967</v>
      </c>
      <c r="I3062" t="s">
        <v>968</v>
      </c>
      <c r="J3062">
        <v>3000</v>
      </c>
      <c r="K3062">
        <v>59294.1</v>
      </c>
      <c r="L3062">
        <v>15999.268190000001</v>
      </c>
      <c r="M3062">
        <v>11941.9</v>
      </c>
      <c r="N3062">
        <v>19.764700000000001</v>
      </c>
      <c r="O3062" s="32">
        <f t="shared" si="799"/>
        <v>47352.2</v>
      </c>
      <c r="P3062" s="32">
        <f t="shared" si="800"/>
        <v>31352.931809999995</v>
      </c>
      <c r="Q3062">
        <v>727252</v>
      </c>
      <c r="R3062" t="s">
        <v>312</v>
      </c>
      <c r="S3062" t="s">
        <v>312</v>
      </c>
      <c r="T3062" t="str">
        <f t="shared" si="801"/>
        <v>VEN</v>
      </c>
      <c r="U3062" t="s">
        <v>313</v>
      </c>
      <c r="V3062" s="33">
        <f t="shared" si="802"/>
        <v>59294.1</v>
      </c>
      <c r="W3062">
        <f t="shared" si="803"/>
        <v>3000</v>
      </c>
      <c r="X3062" s="33">
        <f t="shared" si="804"/>
        <v>47352.2</v>
      </c>
      <c r="Y3062" s="33">
        <f t="shared" si="805"/>
        <v>11941.9</v>
      </c>
      <c r="Z3062" s="45">
        <f t="shared" si="806"/>
        <v>0.51865079004487791</v>
      </c>
      <c r="AA3062" s="33">
        <f t="shared" si="807"/>
        <v>30752.931809999995</v>
      </c>
      <c r="AB3062" s="45">
        <f t="shared" si="808"/>
        <v>0.64945096130697189</v>
      </c>
      <c r="AC3062" s="33">
        <f>IFERROR($X3062/VLOOKUP(CONCATENATE("USD",C3062),[1]GEINDICE!AR$1:AS$65536,2,0),"")</f>
        <v>7976.0477024659749</v>
      </c>
      <c r="AD3062" s="33">
        <f>IFERROR($AA3062/VLOOKUP(CONCATENATE("USD",C3062),[1]GEINDICE!AR$1:AS$65536,2,0),"")</f>
        <v>5180.0518477967917</v>
      </c>
      <c r="AE3062" s="33">
        <f>IFERROR($X3062/VLOOKUP(CONCATENATE("EUR",C3062),[1]GEINDICE!AR$1:AS$65536,2,0),"")</f>
        <v>7308.7917515589297</v>
      </c>
      <c r="AF3062" s="33">
        <f>IFERROR($AA3062/VLOOKUP(CONCATENATE("EUR",C3062),[1]GEINDICE!AR$1:AS$65536,2,0),"")</f>
        <v>4746.7018290424139</v>
      </c>
      <c r="AG3062" s="48" t="str">
        <f>VLOOKUP(E3062,[1]Apresentação!AW$1:AX$65536,2,0)</f>
        <v xml:space="preserve">                    2 - LEATHER AUXILIARIES</v>
      </c>
      <c r="AH3062" s="48" t="str">
        <f t="shared" si="809"/>
        <v xml:space="preserve">         5213000027 - TAFIGAL HK BR</v>
      </c>
      <c r="AI3062" s="49" t="str">
        <f t="shared" si="810"/>
        <v xml:space="preserve">     L00024 - FUGA S/A</v>
      </c>
      <c r="AJ3062" t="str">
        <f t="shared" si="811"/>
        <v xml:space="preserve">     90 - SALES</v>
      </c>
      <c r="AK3062" t="str">
        <f t="shared" si="812"/>
        <v/>
      </c>
      <c r="AL3062">
        <f t="shared" si="813"/>
        <v>4</v>
      </c>
      <c r="AM3062" t="str">
        <f t="shared" si="814"/>
        <v>2025 4</v>
      </c>
      <c r="AN3062" t="str">
        <f t="shared" si="815"/>
        <v xml:space="preserve">FUGA </v>
      </c>
    </row>
    <row r="3063" spans="1:40" x14ac:dyDescent="0.35">
      <c r="A3063">
        <v>84634</v>
      </c>
      <c r="B3063" t="s">
        <v>274</v>
      </c>
      <c r="C3063" s="31">
        <v>45975</v>
      </c>
      <c r="D3063" t="s">
        <v>373</v>
      </c>
      <c r="E3063" t="s">
        <v>374</v>
      </c>
      <c r="F3063" t="s">
        <v>435</v>
      </c>
      <c r="G3063" t="s">
        <v>436</v>
      </c>
      <c r="H3063" t="s">
        <v>967</v>
      </c>
      <c r="I3063" t="s">
        <v>968</v>
      </c>
      <c r="J3063">
        <v>800</v>
      </c>
      <c r="K3063">
        <v>14834.32</v>
      </c>
      <c r="L3063">
        <v>4319.4445599999999</v>
      </c>
      <c r="M3063">
        <v>2987.64</v>
      </c>
      <c r="N3063">
        <v>18.542899999999999</v>
      </c>
      <c r="O3063" s="32">
        <f t="shared" si="799"/>
        <v>11846.68</v>
      </c>
      <c r="P3063" s="32">
        <f t="shared" si="800"/>
        <v>7527.2354400000004</v>
      </c>
      <c r="Q3063">
        <v>767213</v>
      </c>
      <c r="R3063" t="s">
        <v>312</v>
      </c>
      <c r="S3063" t="s">
        <v>312</v>
      </c>
      <c r="T3063" t="str">
        <f t="shared" si="801"/>
        <v>VEN</v>
      </c>
      <c r="U3063" t="s">
        <v>437</v>
      </c>
      <c r="V3063" s="33">
        <f t="shared" si="802"/>
        <v>14834.32</v>
      </c>
      <c r="W3063">
        <f t="shared" si="803"/>
        <v>800</v>
      </c>
      <c r="X3063" s="33">
        <f t="shared" si="804"/>
        <v>11846.68</v>
      </c>
      <c r="Y3063" s="33">
        <f t="shared" si="805"/>
        <v>2987.64</v>
      </c>
      <c r="Z3063" s="45">
        <f t="shared" si="806"/>
        <v>0.49663452318677231</v>
      </c>
      <c r="AA3063" s="33">
        <f t="shared" si="807"/>
        <v>7367.2354400000004</v>
      </c>
      <c r="AB3063" s="45">
        <f t="shared" si="808"/>
        <v>0.62188186394838052</v>
      </c>
      <c r="AC3063" s="33" t="str">
        <f>IFERROR($X3063/VLOOKUP(CONCATENATE("USD",C3063),[1]GEINDICE!AR$1:AS$65536,2,0),"")</f>
        <v/>
      </c>
      <c r="AD3063" s="33" t="str">
        <f>IFERROR($AA3063/VLOOKUP(CONCATENATE("USD",C3063),[1]GEINDICE!AR$1:AS$65536,2,0),"")</f>
        <v/>
      </c>
      <c r="AE3063" s="33" t="str">
        <f>IFERROR($X3063/VLOOKUP(CONCATENATE("EUR",C3063),[1]GEINDICE!AR$1:AS$65536,2,0),"")</f>
        <v/>
      </c>
      <c r="AF3063" s="33" t="str">
        <f>IFERROR($AA3063/VLOOKUP(CONCATENATE("EUR",C3063),[1]GEINDICE!AR$1:AS$65536,2,0),"")</f>
        <v/>
      </c>
      <c r="AG3063" s="48" t="str">
        <f>VLOOKUP(E3063,[1]Apresentação!AW$1:AX$65536,2,0)</f>
        <v xml:space="preserve">                    2 - LEATHER AUXILIARIES</v>
      </c>
      <c r="AH3063" s="48" t="str">
        <f t="shared" si="809"/>
        <v xml:space="preserve">         5213000027 - TAFIGAL HK BR</v>
      </c>
      <c r="AI3063" s="49" t="str">
        <f t="shared" si="810"/>
        <v xml:space="preserve">     L00024 - FUGA S/A</v>
      </c>
      <c r="AJ3063" t="str">
        <f t="shared" si="811"/>
        <v xml:space="preserve">     90 - SALES</v>
      </c>
      <c r="AK3063" t="str">
        <f t="shared" si="812"/>
        <v/>
      </c>
      <c r="AL3063">
        <f t="shared" si="813"/>
        <v>11</v>
      </c>
      <c r="AM3063" t="str">
        <f t="shared" si="814"/>
        <v>2025 11</v>
      </c>
      <c r="AN3063" t="str">
        <f t="shared" si="815"/>
        <v xml:space="preserve">FUGA </v>
      </c>
    </row>
    <row r="3064" spans="1:40" x14ac:dyDescent="0.35">
      <c r="A3064">
        <v>84598</v>
      </c>
      <c r="B3064" t="s">
        <v>274</v>
      </c>
      <c r="C3064" s="31">
        <v>45972</v>
      </c>
      <c r="D3064" t="s">
        <v>373</v>
      </c>
      <c r="E3064" t="s">
        <v>374</v>
      </c>
      <c r="F3064" t="s">
        <v>435</v>
      </c>
      <c r="G3064" t="s">
        <v>436</v>
      </c>
      <c r="H3064" t="s">
        <v>967</v>
      </c>
      <c r="I3064" t="s">
        <v>968</v>
      </c>
      <c r="J3064">
        <v>300</v>
      </c>
      <c r="K3064">
        <v>5544.78</v>
      </c>
      <c r="L3064">
        <v>1619.79171</v>
      </c>
      <c r="M3064">
        <v>1116.72</v>
      </c>
      <c r="N3064">
        <v>18.482600000000001</v>
      </c>
      <c r="O3064" s="32">
        <f t="shared" si="799"/>
        <v>4428.0599999999995</v>
      </c>
      <c r="P3064" s="32">
        <f t="shared" si="800"/>
        <v>2808.2682899999995</v>
      </c>
      <c r="Q3064">
        <v>766841</v>
      </c>
      <c r="R3064" t="s">
        <v>312</v>
      </c>
      <c r="S3064" t="s">
        <v>312</v>
      </c>
      <c r="T3064" t="str">
        <f t="shared" si="801"/>
        <v>VEN</v>
      </c>
      <c r="U3064" t="s">
        <v>348</v>
      </c>
      <c r="V3064" s="33">
        <f t="shared" si="802"/>
        <v>5544.78</v>
      </c>
      <c r="W3064">
        <f t="shared" si="803"/>
        <v>300</v>
      </c>
      <c r="X3064" s="33">
        <f t="shared" si="804"/>
        <v>4428.0599999999995</v>
      </c>
      <c r="Y3064" s="33">
        <f t="shared" si="805"/>
        <v>1116.72</v>
      </c>
      <c r="Z3064" s="45">
        <f t="shared" si="806"/>
        <v>0.49564965426942093</v>
      </c>
      <c r="AA3064" s="33">
        <f t="shared" si="807"/>
        <v>2748.2682899999995</v>
      </c>
      <c r="AB3064" s="45">
        <f t="shared" si="808"/>
        <v>0.62064838552323132</v>
      </c>
      <c r="AC3064" s="33" t="str">
        <f>IFERROR($X3064/VLOOKUP(CONCATENATE("USD",C3064),[1]GEINDICE!AR$1:AS$65536,2,0),"")</f>
        <v/>
      </c>
      <c r="AD3064" s="33" t="str">
        <f>IFERROR($AA3064/VLOOKUP(CONCATENATE("USD",C3064),[1]GEINDICE!AR$1:AS$65536,2,0),"")</f>
        <v/>
      </c>
      <c r="AE3064" s="33" t="str">
        <f>IFERROR($X3064/VLOOKUP(CONCATENATE("EUR",C3064),[1]GEINDICE!AR$1:AS$65536,2,0),"")</f>
        <v/>
      </c>
      <c r="AF3064" s="33" t="str">
        <f>IFERROR($AA3064/VLOOKUP(CONCATENATE("EUR",C3064),[1]GEINDICE!AR$1:AS$65536,2,0),"")</f>
        <v/>
      </c>
      <c r="AG3064" s="48" t="str">
        <f>VLOOKUP(E3064,[1]Apresentação!AW$1:AX$65536,2,0)</f>
        <v xml:space="preserve">                    2 - LEATHER AUXILIARIES</v>
      </c>
      <c r="AH3064" s="48" t="str">
        <f t="shared" si="809"/>
        <v xml:space="preserve">         5213000027 - TAFIGAL HK BR</v>
      </c>
      <c r="AI3064" s="49" t="str">
        <f t="shared" si="810"/>
        <v xml:space="preserve">     L00024 - FUGA S/A</v>
      </c>
      <c r="AJ3064" t="str">
        <f t="shared" si="811"/>
        <v xml:space="preserve">     90 - SALES</v>
      </c>
      <c r="AK3064" t="str">
        <f t="shared" si="812"/>
        <v/>
      </c>
      <c r="AL3064">
        <f t="shared" si="813"/>
        <v>11</v>
      </c>
      <c r="AM3064" t="str">
        <f t="shared" si="814"/>
        <v>2025 11</v>
      </c>
      <c r="AN3064" t="str">
        <f t="shared" si="815"/>
        <v xml:space="preserve">FUGA </v>
      </c>
    </row>
    <row r="3065" spans="1:40" x14ac:dyDescent="0.35">
      <c r="A3065">
        <v>84095</v>
      </c>
      <c r="B3065" t="s">
        <v>274</v>
      </c>
      <c r="C3065" s="31">
        <v>45932</v>
      </c>
      <c r="D3065" t="s">
        <v>373</v>
      </c>
      <c r="E3065" t="s">
        <v>374</v>
      </c>
      <c r="F3065" t="s">
        <v>435</v>
      </c>
      <c r="G3065" t="s">
        <v>436</v>
      </c>
      <c r="H3065" t="s">
        <v>967</v>
      </c>
      <c r="I3065" t="s">
        <v>968</v>
      </c>
      <c r="J3065">
        <v>300</v>
      </c>
      <c r="K3065">
        <v>5625.9000000000005</v>
      </c>
      <c r="L3065">
        <v>1619.7916600000001</v>
      </c>
      <c r="M3065">
        <v>1133.06</v>
      </c>
      <c r="N3065">
        <v>18.753</v>
      </c>
      <c r="O3065" s="32">
        <f t="shared" si="799"/>
        <v>4492.84</v>
      </c>
      <c r="P3065" s="32">
        <f t="shared" si="800"/>
        <v>2873.0483400000003</v>
      </c>
      <c r="Q3065">
        <v>763115</v>
      </c>
      <c r="R3065" t="s">
        <v>312</v>
      </c>
      <c r="S3065" t="s">
        <v>312</v>
      </c>
      <c r="T3065" t="str">
        <f t="shared" si="801"/>
        <v>VEN</v>
      </c>
      <c r="U3065" t="s">
        <v>313</v>
      </c>
      <c r="V3065" s="33">
        <f t="shared" si="802"/>
        <v>5625.9000000000005</v>
      </c>
      <c r="W3065">
        <f t="shared" si="803"/>
        <v>300</v>
      </c>
      <c r="X3065" s="33">
        <f t="shared" si="804"/>
        <v>4492.84</v>
      </c>
      <c r="Y3065" s="33">
        <f t="shared" si="805"/>
        <v>1133.06</v>
      </c>
      <c r="Z3065" s="45">
        <f t="shared" si="806"/>
        <v>0.50001747986988754</v>
      </c>
      <c r="AA3065" s="33">
        <f t="shared" si="807"/>
        <v>2813.0483400000003</v>
      </c>
      <c r="AB3065" s="45">
        <f t="shared" si="808"/>
        <v>0.62611807676213715</v>
      </c>
      <c r="AC3065" s="33">
        <f>IFERROR($X3065/VLOOKUP(CONCATENATE("USD",C3065),[1]GEINDICE!AR$1:AS$65536,2,0),"")</f>
        <v>840.58448240378686</v>
      </c>
      <c r="AD3065" s="33">
        <f>IFERROR($AA3065/VLOOKUP(CONCATENATE("USD",C3065),[1]GEINDICE!AR$1:AS$65536,2,0),"")</f>
        <v>526.30513947875545</v>
      </c>
      <c r="AE3065" s="33">
        <f>IFERROR($X3065/VLOOKUP(CONCATENATE("EUR",C3065),[1]GEINDICE!AR$1:AS$65536,2,0),"")</f>
        <v>718.56697321071567</v>
      </c>
      <c r="AF3065" s="33">
        <f>IFERROR($AA3065/VLOOKUP(CONCATENATE("EUR",C3065),[1]GEINDICE!AR$1:AS$65536,2,0),"")</f>
        <v>449.90777129148341</v>
      </c>
      <c r="AG3065" s="48" t="str">
        <f>VLOOKUP(E3065,[1]Apresentação!AW$1:AX$65536,2,0)</f>
        <v xml:space="preserve">                    2 - LEATHER AUXILIARIES</v>
      </c>
      <c r="AH3065" s="48" t="str">
        <f t="shared" si="809"/>
        <v xml:space="preserve">         5213000027 - TAFIGAL HK BR</v>
      </c>
      <c r="AI3065" s="49" t="str">
        <f t="shared" si="810"/>
        <v xml:space="preserve">     L00024 - FUGA S/A</v>
      </c>
      <c r="AJ3065" t="str">
        <f t="shared" si="811"/>
        <v xml:space="preserve">     90 - SALES</v>
      </c>
      <c r="AK3065" t="str">
        <f t="shared" si="812"/>
        <v/>
      </c>
      <c r="AL3065">
        <f t="shared" si="813"/>
        <v>10</v>
      </c>
      <c r="AM3065" t="str">
        <f t="shared" si="814"/>
        <v>2025 10</v>
      </c>
      <c r="AN3065" t="str">
        <f t="shared" si="815"/>
        <v xml:space="preserve">FUGA </v>
      </c>
    </row>
    <row r="3066" spans="1:40" x14ac:dyDescent="0.35">
      <c r="A3066">
        <v>84731</v>
      </c>
      <c r="B3066" t="s">
        <v>274</v>
      </c>
      <c r="C3066" s="31">
        <v>45981</v>
      </c>
      <c r="D3066" t="s">
        <v>373</v>
      </c>
      <c r="E3066" t="s">
        <v>374</v>
      </c>
      <c r="F3066" t="s">
        <v>435</v>
      </c>
      <c r="G3066" t="s">
        <v>436</v>
      </c>
      <c r="H3066" t="s">
        <v>967</v>
      </c>
      <c r="I3066" t="s">
        <v>968</v>
      </c>
      <c r="J3066">
        <v>1000</v>
      </c>
      <c r="K3066">
        <v>18542.900000000001</v>
      </c>
      <c r="L3066">
        <v>5399.3056999999999</v>
      </c>
      <c r="M3066">
        <v>3734.56</v>
      </c>
      <c r="N3066">
        <v>18.542899999999999</v>
      </c>
      <c r="O3066" s="32">
        <f t="shared" si="799"/>
        <v>14808.340000000002</v>
      </c>
      <c r="P3066" s="32">
        <f t="shared" si="800"/>
        <v>9409.034300000003</v>
      </c>
      <c r="Q3066">
        <v>767862</v>
      </c>
      <c r="R3066" t="s">
        <v>312</v>
      </c>
      <c r="S3066" t="s">
        <v>312</v>
      </c>
      <c r="T3066" t="str">
        <f t="shared" si="801"/>
        <v>VEN</v>
      </c>
      <c r="U3066" t="s">
        <v>313</v>
      </c>
      <c r="V3066" s="33">
        <f t="shared" si="802"/>
        <v>18542.900000000001</v>
      </c>
      <c r="W3066">
        <f t="shared" si="803"/>
        <v>1000</v>
      </c>
      <c r="X3066" s="33">
        <f t="shared" si="804"/>
        <v>14808.340000000002</v>
      </c>
      <c r="Y3066" s="33">
        <f t="shared" si="805"/>
        <v>3734.56</v>
      </c>
      <c r="Z3066" s="45">
        <f t="shared" si="806"/>
        <v>0.49663398389680158</v>
      </c>
      <c r="AA3066" s="33">
        <f t="shared" si="807"/>
        <v>9209.034300000003</v>
      </c>
      <c r="AB3066" s="45">
        <f t="shared" si="808"/>
        <v>0.62188160860704178</v>
      </c>
      <c r="AC3066" s="33" t="str">
        <f>IFERROR($X3066/VLOOKUP(CONCATENATE("USD",C3066),[1]GEINDICE!AR$1:AS$65536,2,0),"")</f>
        <v/>
      </c>
      <c r="AD3066" s="33" t="str">
        <f>IFERROR($AA3066/VLOOKUP(CONCATENATE("USD",C3066),[1]GEINDICE!AR$1:AS$65536,2,0),"")</f>
        <v/>
      </c>
      <c r="AE3066" s="33" t="str">
        <f>IFERROR($X3066/VLOOKUP(CONCATENATE("EUR",C3066),[1]GEINDICE!AR$1:AS$65536,2,0),"")</f>
        <v/>
      </c>
      <c r="AF3066" s="33" t="str">
        <f>IFERROR($AA3066/VLOOKUP(CONCATENATE("EUR",C3066),[1]GEINDICE!AR$1:AS$65536,2,0),"")</f>
        <v/>
      </c>
      <c r="AG3066" s="48" t="str">
        <f>VLOOKUP(E3066,[1]Apresentação!AW$1:AX$65536,2,0)</f>
        <v xml:space="preserve">                    2 - LEATHER AUXILIARIES</v>
      </c>
      <c r="AH3066" s="48" t="str">
        <f t="shared" si="809"/>
        <v xml:space="preserve">         5213000027 - TAFIGAL HK BR</v>
      </c>
      <c r="AI3066" s="49" t="str">
        <f t="shared" si="810"/>
        <v xml:space="preserve">     L00024 - FUGA S/A</v>
      </c>
      <c r="AJ3066" t="str">
        <f t="shared" si="811"/>
        <v xml:space="preserve">     90 - SALES</v>
      </c>
      <c r="AK3066" t="str">
        <f t="shared" si="812"/>
        <v/>
      </c>
      <c r="AL3066">
        <f t="shared" si="813"/>
        <v>11</v>
      </c>
      <c r="AM3066" t="str">
        <f t="shared" si="814"/>
        <v>2025 11</v>
      </c>
      <c r="AN3066" t="str">
        <f t="shared" si="815"/>
        <v xml:space="preserve">FUGA </v>
      </c>
    </row>
    <row r="3067" spans="1:40" x14ac:dyDescent="0.35">
      <c r="A3067">
        <v>82213</v>
      </c>
      <c r="B3067" t="s">
        <v>274</v>
      </c>
      <c r="C3067" s="31">
        <v>45776</v>
      </c>
      <c r="D3067" t="s">
        <v>373</v>
      </c>
      <c r="E3067" t="s">
        <v>374</v>
      </c>
      <c r="F3067" t="s">
        <v>650</v>
      </c>
      <c r="G3067" t="s">
        <v>651</v>
      </c>
      <c r="H3067" t="s">
        <v>967</v>
      </c>
      <c r="I3067" t="s">
        <v>968</v>
      </c>
      <c r="J3067">
        <v>8000</v>
      </c>
      <c r="K3067">
        <v>113803.44</v>
      </c>
      <c r="L3067">
        <v>42664.715179999999</v>
      </c>
      <c r="M3067">
        <v>0</v>
      </c>
      <c r="N3067">
        <v>14.225429999999999</v>
      </c>
      <c r="O3067" s="32">
        <f t="shared" si="799"/>
        <v>113803.44</v>
      </c>
      <c r="P3067" s="32">
        <f t="shared" si="800"/>
        <v>71138.724820000003</v>
      </c>
      <c r="Q3067">
        <v>734828</v>
      </c>
      <c r="R3067" t="s">
        <v>652</v>
      </c>
      <c r="S3067" t="s">
        <v>652</v>
      </c>
      <c r="T3067" t="str">
        <f t="shared" si="801"/>
        <v>EXP</v>
      </c>
      <c r="U3067" t="s">
        <v>653</v>
      </c>
      <c r="V3067" s="33">
        <f t="shared" si="802"/>
        <v>113803.44</v>
      </c>
      <c r="W3067">
        <f t="shared" si="803"/>
        <v>8000</v>
      </c>
      <c r="X3067" s="33">
        <f t="shared" si="804"/>
        <v>113803.44</v>
      </c>
      <c r="Y3067" s="33">
        <f t="shared" si="805"/>
        <v>0</v>
      </c>
      <c r="Z3067" s="45">
        <f t="shared" si="806"/>
        <v>0.61104237991399912</v>
      </c>
      <c r="AA3067" s="33">
        <f t="shared" si="807"/>
        <v>69538.724820000003</v>
      </c>
      <c r="AB3067" s="45">
        <f t="shared" si="808"/>
        <v>0.61104237991399912</v>
      </c>
      <c r="AC3067" s="33">
        <f>IFERROR($X3067/VLOOKUP(CONCATENATE("USD",C3067),[1]GEINDICE!AR$1:AS$65536,2,0),"")</f>
        <v>20153.973117041813</v>
      </c>
      <c r="AD3067" s="33">
        <f>IFERROR($AA3067/VLOOKUP(CONCATENATE("USD",C3067),[1]GEINDICE!AR$1:AS$65536,2,0),"")</f>
        <v>12314.931698159988</v>
      </c>
      <c r="AE3067" s="33">
        <f>IFERROR($X3067/VLOOKUP(CONCATENATE("EUR",C3067),[1]GEINDICE!AR$1:AS$65536,2,0),"")</f>
        <v>17685.072261072259</v>
      </c>
      <c r="AF3067" s="33">
        <f>IFERROR($AA3067/VLOOKUP(CONCATENATE("EUR",C3067),[1]GEINDICE!AR$1:AS$65536,2,0),"")</f>
        <v>10806.328643356643</v>
      </c>
      <c r="AG3067" s="48" t="str">
        <f>VLOOKUP(E3067,[1]Apresentação!AW$1:AX$65536,2,0)</f>
        <v xml:space="preserve">                    2 - LEATHER AUXILIARIES</v>
      </c>
      <c r="AH3067" s="48" t="str">
        <f t="shared" si="809"/>
        <v xml:space="preserve">         5213000027 - TAFIGAL HK BR</v>
      </c>
      <c r="AI3067" s="49" t="str">
        <f t="shared" si="810"/>
        <v xml:space="preserve">     L00565 - PARPELLI INDUSTRIAL SA</v>
      </c>
      <c r="AJ3067" t="str">
        <f t="shared" si="811"/>
        <v xml:space="preserve">     90 - SALES</v>
      </c>
      <c r="AK3067" t="str">
        <f t="shared" si="812"/>
        <v>EXP</v>
      </c>
      <c r="AL3067">
        <f t="shared" si="813"/>
        <v>4</v>
      </c>
      <c r="AM3067" t="str">
        <f t="shared" si="814"/>
        <v>2025 4</v>
      </c>
      <c r="AN3067" t="str">
        <f t="shared" si="815"/>
        <v xml:space="preserve">PARPELLI </v>
      </c>
    </row>
    <row r="3068" spans="1:40" x14ac:dyDescent="0.35">
      <c r="A3068">
        <v>83600</v>
      </c>
      <c r="B3068" t="s">
        <v>274</v>
      </c>
      <c r="C3068" s="31">
        <v>45891</v>
      </c>
      <c r="D3068" t="s">
        <v>373</v>
      </c>
      <c r="E3068" t="s">
        <v>374</v>
      </c>
      <c r="F3068" t="s">
        <v>650</v>
      </c>
      <c r="G3068" t="s">
        <v>651</v>
      </c>
      <c r="H3068" t="s">
        <v>967</v>
      </c>
      <c r="I3068" t="s">
        <v>968</v>
      </c>
      <c r="J3068">
        <v>8000</v>
      </c>
      <c r="K3068">
        <v>110082.8</v>
      </c>
      <c r="L3068">
        <v>43300.401440000001</v>
      </c>
      <c r="M3068">
        <v>0</v>
      </c>
      <c r="N3068">
        <v>13.760349999999999</v>
      </c>
      <c r="O3068" s="32">
        <f t="shared" si="799"/>
        <v>110082.8</v>
      </c>
      <c r="P3068" s="32">
        <f t="shared" si="800"/>
        <v>66782.398560000001</v>
      </c>
      <c r="Q3068">
        <v>759521</v>
      </c>
      <c r="R3068" t="s">
        <v>652</v>
      </c>
      <c r="S3068" t="s">
        <v>652</v>
      </c>
      <c r="T3068" t="str">
        <f t="shared" si="801"/>
        <v>EXP</v>
      </c>
      <c r="U3068" t="s">
        <v>653</v>
      </c>
      <c r="V3068" s="33">
        <f t="shared" si="802"/>
        <v>110082.8</v>
      </c>
      <c r="W3068">
        <f t="shared" si="803"/>
        <v>8000</v>
      </c>
      <c r="X3068" s="33">
        <f t="shared" si="804"/>
        <v>110082.8</v>
      </c>
      <c r="Y3068" s="33">
        <f t="shared" si="805"/>
        <v>0</v>
      </c>
      <c r="Z3068" s="45">
        <f t="shared" si="806"/>
        <v>0.5921215535942036</v>
      </c>
      <c r="AA3068" s="33">
        <f t="shared" si="807"/>
        <v>65182.398560000001</v>
      </c>
      <c r="AB3068" s="45">
        <f t="shared" si="808"/>
        <v>0.5921215535942036</v>
      </c>
      <c r="AC3068" s="33">
        <f>IFERROR($X3068/VLOOKUP(CONCATENATE("USD",C3068),[1]GEINDICE!AR$1:AS$65536,2,0),"")</f>
        <v>20238.785115458155</v>
      </c>
      <c r="AD3068" s="33">
        <f>IFERROR($AA3068/VLOOKUP(CONCATENATE("USD",C3068),[1]GEINDICE!AR$1:AS$65536,2,0),"")</f>
        <v>11983.820885424326</v>
      </c>
      <c r="AE3068" s="33">
        <f>IFERROR($X3068/VLOOKUP(CONCATENATE("EUR",C3068),[1]GEINDICE!AR$1:AS$65536,2,0),"")</f>
        <v>17279.002966613822</v>
      </c>
      <c r="AF3068" s="33">
        <f>IFERROR($AA3068/VLOOKUP(CONCATENATE("EUR",C3068),[1]GEINDICE!AR$1:AS$65536,2,0),"")</f>
        <v>10231.270081150229</v>
      </c>
      <c r="AG3068" s="48" t="str">
        <f>VLOOKUP(E3068,[1]Apresentação!AW$1:AX$65536,2,0)</f>
        <v xml:space="preserve">                    2 - LEATHER AUXILIARIES</v>
      </c>
      <c r="AH3068" s="48" t="str">
        <f t="shared" si="809"/>
        <v xml:space="preserve">         5213000027 - TAFIGAL HK BR</v>
      </c>
      <c r="AI3068" s="49" t="str">
        <f t="shared" si="810"/>
        <v xml:space="preserve">     L00565 - PARPELLI INDUSTRIAL SA</v>
      </c>
      <c r="AJ3068" t="str">
        <f t="shared" si="811"/>
        <v xml:space="preserve">     90 - SALES</v>
      </c>
      <c r="AK3068" t="str">
        <f t="shared" si="812"/>
        <v>EXP</v>
      </c>
      <c r="AL3068">
        <f t="shared" si="813"/>
        <v>8</v>
      </c>
      <c r="AM3068" t="str">
        <f t="shared" si="814"/>
        <v>2025 8</v>
      </c>
      <c r="AN3068" t="str">
        <f t="shared" si="815"/>
        <v xml:space="preserve">PARPELLI </v>
      </c>
    </row>
    <row r="3069" spans="1:40" x14ac:dyDescent="0.35">
      <c r="A3069">
        <v>80927</v>
      </c>
      <c r="B3069" t="s">
        <v>274</v>
      </c>
      <c r="C3069" s="31">
        <v>45674</v>
      </c>
      <c r="D3069" t="s">
        <v>1046</v>
      </c>
      <c r="E3069" t="s">
        <v>1047</v>
      </c>
      <c r="F3069" t="s">
        <v>1048</v>
      </c>
      <c r="G3069" t="s">
        <v>1049</v>
      </c>
      <c r="H3069" t="s">
        <v>1050</v>
      </c>
      <c r="I3069" t="s">
        <v>1051</v>
      </c>
      <c r="J3069">
        <v>315</v>
      </c>
      <c r="K3069">
        <v>1869.33</v>
      </c>
      <c r="L3069">
        <v>264.76414999999997</v>
      </c>
      <c r="M3069">
        <v>461.31</v>
      </c>
      <c r="N3069">
        <v>5.9343899999999996</v>
      </c>
      <c r="O3069" s="32">
        <f t="shared" si="799"/>
        <v>1408.02</v>
      </c>
      <c r="P3069" s="32">
        <f t="shared" si="800"/>
        <v>1143.25585</v>
      </c>
      <c r="Q3069">
        <v>707518</v>
      </c>
      <c r="R3069" t="s">
        <v>312</v>
      </c>
      <c r="S3069" t="s">
        <v>312</v>
      </c>
      <c r="T3069" t="str">
        <f t="shared" si="801"/>
        <v>VEN</v>
      </c>
      <c r="U3069" t="s">
        <v>313</v>
      </c>
      <c r="V3069" s="33">
        <f t="shared" si="802"/>
        <v>1869.33</v>
      </c>
      <c r="W3069">
        <f t="shared" si="803"/>
        <v>315</v>
      </c>
      <c r="X3069" s="33">
        <f t="shared" si="804"/>
        <v>1408.02</v>
      </c>
      <c r="Y3069" s="33">
        <f t="shared" si="805"/>
        <v>461.31</v>
      </c>
      <c r="Z3069" s="45">
        <f t="shared" si="806"/>
        <v>0.57788397447213713</v>
      </c>
      <c r="AA3069" s="33">
        <f t="shared" si="807"/>
        <v>1080.25585</v>
      </c>
      <c r="AB3069" s="45">
        <f t="shared" si="808"/>
        <v>0.76721626823482625</v>
      </c>
      <c r="AC3069" s="33">
        <f>IFERROR($X3069/VLOOKUP(CONCATENATE("USD",C3069),[1]GEINDICE!AR$1:AS$65536,2,0),"")</f>
        <v>232.31203286640596</v>
      </c>
      <c r="AD3069" s="33">
        <f>IFERROR($AA3069/VLOOKUP(CONCATENATE("USD",C3069),[1]GEINDICE!AR$1:AS$65536,2,0),"")</f>
        <v>178.2335709218103</v>
      </c>
      <c r="AE3069" s="33">
        <f>IFERROR($X3069/VLOOKUP(CONCATENATE("EUR",C3069),[1]GEINDICE!AR$1:AS$65536,2,0),"")</f>
        <v>225.54663847373732</v>
      </c>
      <c r="AF3069" s="33">
        <f>IFERROR($AA3069/VLOOKUP(CONCATENATE("EUR",C3069),[1]GEINDICE!AR$1:AS$65536,2,0),"")</f>
        <v>173.04305028273023</v>
      </c>
      <c r="AG3069" s="48" t="str">
        <f>VLOOKUP(E3069,[1]Apresentação!AW$1:AX$65536,2,0)</f>
        <v xml:space="preserve">                    2 - LEATHER AUXILIARIES</v>
      </c>
      <c r="AH3069" s="48" t="str">
        <f t="shared" si="809"/>
        <v xml:space="preserve">         5201000033 - ZETESLIP ECS</v>
      </c>
      <c r="AI3069" s="49" t="str">
        <f t="shared" si="810"/>
        <v xml:space="preserve">     ZT0190 - ALFA TRANSPORTES LTDA</v>
      </c>
      <c r="AJ3069" t="str">
        <f t="shared" si="811"/>
        <v xml:space="preserve">     93 - RESALES</v>
      </c>
      <c r="AK3069" t="str">
        <f t="shared" si="812"/>
        <v/>
      </c>
      <c r="AL3069">
        <f t="shared" si="813"/>
        <v>1</v>
      </c>
      <c r="AM3069" t="str">
        <f t="shared" si="814"/>
        <v>2025 1</v>
      </c>
      <c r="AN3069" t="str">
        <f t="shared" si="815"/>
        <v xml:space="preserve">ALFA </v>
      </c>
    </row>
    <row r="3070" spans="1:40" x14ac:dyDescent="0.35">
      <c r="A3070">
        <v>81601</v>
      </c>
      <c r="B3070" t="s">
        <v>274</v>
      </c>
      <c r="C3070" s="31">
        <v>45727</v>
      </c>
      <c r="D3070" t="s">
        <v>373</v>
      </c>
      <c r="E3070" t="s">
        <v>374</v>
      </c>
      <c r="F3070" t="s">
        <v>443</v>
      </c>
      <c r="G3070" t="s">
        <v>444</v>
      </c>
      <c r="H3070" t="s">
        <v>1050</v>
      </c>
      <c r="I3070" t="s">
        <v>1051</v>
      </c>
      <c r="J3070">
        <v>4000</v>
      </c>
      <c r="K3070">
        <v>22708.560000000001</v>
      </c>
      <c r="L3070">
        <v>3362.0844099999999</v>
      </c>
      <c r="M3070">
        <v>2725.03</v>
      </c>
      <c r="N3070">
        <v>5.6771399999999996</v>
      </c>
      <c r="O3070" s="32">
        <f t="shared" si="799"/>
        <v>19983.530000000002</v>
      </c>
      <c r="P3070" s="32">
        <f t="shared" si="800"/>
        <v>16621.445590000003</v>
      </c>
      <c r="Q3070">
        <v>716625</v>
      </c>
      <c r="R3070" t="s">
        <v>298</v>
      </c>
      <c r="S3070" t="s">
        <v>628</v>
      </c>
      <c r="T3070" t="str">
        <f t="shared" si="801"/>
        <v>VEN</v>
      </c>
      <c r="U3070" t="s">
        <v>629</v>
      </c>
      <c r="V3070" s="33">
        <f t="shared" si="802"/>
        <v>22708.560000000001</v>
      </c>
      <c r="W3070">
        <f t="shared" si="803"/>
        <v>4000</v>
      </c>
      <c r="X3070" s="33">
        <f t="shared" si="804"/>
        <v>19983.530000000002</v>
      </c>
      <c r="Y3070" s="33">
        <f t="shared" si="805"/>
        <v>2725.03</v>
      </c>
      <c r="Z3070" s="45">
        <f t="shared" si="806"/>
        <v>0.69671725507914206</v>
      </c>
      <c r="AA3070" s="33">
        <f t="shared" si="807"/>
        <v>15821.445590000003</v>
      </c>
      <c r="AB3070" s="45">
        <f t="shared" si="808"/>
        <v>0.79172426443175958</v>
      </c>
      <c r="AC3070" s="33">
        <f>IFERROR($X3070/VLOOKUP(CONCATENATE("USD",C3070),[1]GEINDICE!AR$1:AS$65536,2,0),"")</f>
        <v>3425.0042847838758</v>
      </c>
      <c r="AD3070" s="33">
        <f>IFERROR($AA3070/VLOOKUP(CONCATENATE("USD",C3070),[1]GEINDICE!AR$1:AS$65536,2,0),"")</f>
        <v>2711.658998046139</v>
      </c>
      <c r="AE3070" s="33">
        <f>IFERROR($X3070/VLOOKUP(CONCATENATE("EUR",C3070),[1]GEINDICE!AR$1:AS$65536,2,0),"")</f>
        <v>3134.4255352521373</v>
      </c>
      <c r="AF3070" s="33">
        <f>IFERROR($AA3070/VLOOKUP(CONCATENATE("EUR",C3070),[1]GEINDICE!AR$1:AS$65536,2,0),"")</f>
        <v>2481.6007513136228</v>
      </c>
      <c r="AG3070" s="48" t="str">
        <f>VLOOKUP(E3070,[1]Apresentação!AW$1:AX$65536,2,0)</f>
        <v xml:space="preserve">                    2 - LEATHER AUXILIARIES</v>
      </c>
      <c r="AH3070" s="48" t="str">
        <f t="shared" si="809"/>
        <v xml:space="preserve">         5201000033 - ZETESLIP ECS</v>
      </c>
      <c r="AI3070" s="49" t="str">
        <f t="shared" si="810"/>
        <v xml:space="preserve">     L00021 - VIPOSA S.A</v>
      </c>
      <c r="AJ3070" t="str">
        <f t="shared" si="811"/>
        <v xml:space="preserve">     93 - RESALES</v>
      </c>
      <c r="AK3070" t="str">
        <f t="shared" si="812"/>
        <v/>
      </c>
      <c r="AL3070">
        <f t="shared" si="813"/>
        <v>3</v>
      </c>
      <c r="AM3070" t="str">
        <f t="shared" si="814"/>
        <v>2025 3</v>
      </c>
      <c r="AN3070" t="str">
        <f t="shared" si="815"/>
        <v xml:space="preserve">VIPOSA </v>
      </c>
    </row>
    <row r="3071" spans="1:40" x14ac:dyDescent="0.35">
      <c r="A3071">
        <v>80863</v>
      </c>
      <c r="B3071" t="s">
        <v>274</v>
      </c>
      <c r="C3071" s="31">
        <v>45671</v>
      </c>
      <c r="D3071" t="s">
        <v>373</v>
      </c>
      <c r="E3071" t="s">
        <v>374</v>
      </c>
      <c r="F3071" t="s">
        <v>694</v>
      </c>
      <c r="G3071" t="s">
        <v>444</v>
      </c>
      <c r="H3071" t="s">
        <v>1050</v>
      </c>
      <c r="I3071" t="s">
        <v>1051</v>
      </c>
      <c r="J3071">
        <v>8000</v>
      </c>
      <c r="K3071">
        <v>45183.840000000004</v>
      </c>
      <c r="L3071">
        <v>6724.1688100000001</v>
      </c>
      <c r="M3071">
        <v>3162.87</v>
      </c>
      <c r="N3071">
        <v>5.6479799999999996</v>
      </c>
      <c r="O3071" s="32">
        <f t="shared" si="799"/>
        <v>42020.97</v>
      </c>
      <c r="P3071" s="32">
        <f t="shared" si="800"/>
        <v>35296.801189999998</v>
      </c>
      <c r="Q3071">
        <v>707000</v>
      </c>
      <c r="R3071" t="s">
        <v>298</v>
      </c>
      <c r="S3071" t="s">
        <v>628</v>
      </c>
      <c r="T3071" t="str">
        <f t="shared" si="801"/>
        <v>VEN</v>
      </c>
      <c r="U3071" t="s">
        <v>629</v>
      </c>
      <c r="V3071" s="33">
        <f t="shared" si="802"/>
        <v>45183.840000000004</v>
      </c>
      <c r="W3071">
        <f t="shared" si="803"/>
        <v>8000</v>
      </c>
      <c r="X3071" s="33">
        <f t="shared" si="804"/>
        <v>42020.97</v>
      </c>
      <c r="Y3071" s="33">
        <f t="shared" si="805"/>
        <v>3162.87</v>
      </c>
      <c r="Z3071" s="45">
        <f t="shared" si="806"/>
        <v>0.745771080766929</v>
      </c>
      <c r="AA3071" s="33">
        <f t="shared" si="807"/>
        <v>33696.801189999998</v>
      </c>
      <c r="AB3071" s="45">
        <f t="shared" si="808"/>
        <v>0.80190441082154928</v>
      </c>
      <c r="AC3071" s="33">
        <f>IFERROR($X3071/VLOOKUP(CONCATENATE("USD",C3071),[1]GEINDICE!AR$1:AS$65536,2,0),"")</f>
        <v>6926.0387994264147</v>
      </c>
      <c r="AD3071" s="33">
        <f>IFERROR($AA3071/VLOOKUP(CONCATENATE("USD",C3071),[1]GEINDICE!AR$1:AS$65536,2,0),"")</f>
        <v>5554.0210627812294</v>
      </c>
      <c r="AE3071" s="33">
        <f>IFERROR($X3071/VLOOKUP(CONCATENATE("EUR",C3071),[1]GEINDICE!AR$1:AS$65536,2,0),"")</f>
        <v>6727.5531931925525</v>
      </c>
      <c r="AF3071" s="33">
        <f>IFERROR($AA3071/VLOOKUP(CONCATENATE("EUR",C3071),[1]GEINDICE!AR$1:AS$65536,2,0),"")</f>
        <v>5394.8545796577064</v>
      </c>
      <c r="AG3071" s="48" t="str">
        <f>VLOOKUP(E3071,[1]Apresentação!AW$1:AX$65536,2,0)</f>
        <v xml:space="preserve">                    2 - LEATHER AUXILIARIES</v>
      </c>
      <c r="AH3071" s="48" t="str">
        <f t="shared" si="809"/>
        <v xml:space="preserve">         5201000033 - ZETESLIP ECS</v>
      </c>
      <c r="AI3071" s="49" t="str">
        <f t="shared" si="810"/>
        <v xml:space="preserve">     L00428 - VIPOSA S.A</v>
      </c>
      <c r="AJ3071" t="str">
        <f t="shared" si="811"/>
        <v xml:space="preserve">     93 - RESALES</v>
      </c>
      <c r="AK3071" t="str">
        <f t="shared" si="812"/>
        <v/>
      </c>
      <c r="AL3071">
        <f t="shared" si="813"/>
        <v>1</v>
      </c>
      <c r="AM3071" t="str">
        <f t="shared" si="814"/>
        <v>2025 1</v>
      </c>
      <c r="AN3071" t="str">
        <f t="shared" si="815"/>
        <v xml:space="preserve">VIPOSA </v>
      </c>
    </row>
    <row r="3072" spans="1:40" x14ac:dyDescent="0.35">
      <c r="A3072">
        <v>81517</v>
      </c>
      <c r="B3072" t="s">
        <v>274</v>
      </c>
      <c r="C3072" s="31">
        <v>45722</v>
      </c>
      <c r="D3072" t="s">
        <v>373</v>
      </c>
      <c r="E3072" t="s">
        <v>374</v>
      </c>
      <c r="F3072" t="s">
        <v>694</v>
      </c>
      <c r="G3072" t="s">
        <v>444</v>
      </c>
      <c r="H3072" t="s">
        <v>1050</v>
      </c>
      <c r="I3072" t="s">
        <v>1051</v>
      </c>
      <c r="J3072">
        <v>4000</v>
      </c>
      <c r="K3072">
        <v>21312.36</v>
      </c>
      <c r="L3072">
        <v>3362.0844000000002</v>
      </c>
      <c r="M3072">
        <v>1491.87</v>
      </c>
      <c r="N3072">
        <v>5.3280899999999995</v>
      </c>
      <c r="O3072" s="32">
        <f t="shared" si="799"/>
        <v>19820.490000000002</v>
      </c>
      <c r="P3072" s="32">
        <f t="shared" si="800"/>
        <v>16458.405600000002</v>
      </c>
      <c r="Q3072">
        <v>714605</v>
      </c>
      <c r="R3072" t="s">
        <v>298</v>
      </c>
      <c r="S3072" t="s">
        <v>628</v>
      </c>
      <c r="T3072" t="str">
        <f t="shared" si="801"/>
        <v>VEN</v>
      </c>
      <c r="U3072" t="s">
        <v>629</v>
      </c>
      <c r="V3072" s="33">
        <f t="shared" si="802"/>
        <v>21312.36</v>
      </c>
      <c r="W3072">
        <f t="shared" si="803"/>
        <v>4000</v>
      </c>
      <c r="X3072" s="33">
        <f t="shared" si="804"/>
        <v>19820.490000000002</v>
      </c>
      <c r="Y3072" s="33">
        <f t="shared" si="805"/>
        <v>1491.87</v>
      </c>
      <c r="Z3072" s="45">
        <f t="shared" si="806"/>
        <v>0.73471007434183744</v>
      </c>
      <c r="AA3072" s="33">
        <f t="shared" si="807"/>
        <v>15658.405600000002</v>
      </c>
      <c r="AB3072" s="45">
        <f t="shared" si="808"/>
        <v>0.79001102394542222</v>
      </c>
      <c r="AC3072" s="33">
        <f>IFERROR($X3072/VLOOKUP(CONCATENATE("USD",C3072),[1]GEINDICE!AR$1:AS$65536,2,0),"")</f>
        <v>3447.7012993790122</v>
      </c>
      <c r="AD3072" s="33">
        <f>IFERROR($AA3072/VLOOKUP(CONCATENATE("USD",C3072),[1]GEINDICE!AR$1:AS$65536,2,0),"")</f>
        <v>2723.7220337803756</v>
      </c>
      <c r="AE3072" s="33">
        <f>IFERROR($X3072/VLOOKUP(CONCATENATE("EUR",C3072),[1]GEINDICE!AR$1:AS$65536,2,0),"")</f>
        <v>3186.9838564445586</v>
      </c>
      <c r="AF3072" s="33">
        <f>IFERROR($AA3072/VLOOKUP(CONCATENATE("EUR",C3072),[1]GEINDICE!AR$1:AS$65536,2,0),"")</f>
        <v>2517.7523797272961</v>
      </c>
      <c r="AG3072" s="48" t="str">
        <f>VLOOKUP(E3072,[1]Apresentação!AW$1:AX$65536,2,0)</f>
        <v xml:space="preserve">                    2 - LEATHER AUXILIARIES</v>
      </c>
      <c r="AH3072" s="48" t="str">
        <f t="shared" si="809"/>
        <v xml:space="preserve">         5201000033 - ZETESLIP ECS</v>
      </c>
      <c r="AI3072" s="49" t="str">
        <f t="shared" si="810"/>
        <v xml:space="preserve">     L00428 - VIPOSA S.A</v>
      </c>
      <c r="AJ3072" t="str">
        <f t="shared" si="811"/>
        <v xml:space="preserve">     93 - RESALES</v>
      </c>
      <c r="AK3072" t="str">
        <f t="shared" si="812"/>
        <v/>
      </c>
      <c r="AL3072">
        <f t="shared" si="813"/>
        <v>3</v>
      </c>
      <c r="AM3072" t="str">
        <f t="shared" si="814"/>
        <v>2025 3</v>
      </c>
      <c r="AN3072" t="str">
        <f t="shared" si="815"/>
        <v xml:space="preserve">VIPOSA </v>
      </c>
    </row>
    <row r="3073" spans="1:40" x14ac:dyDescent="0.35">
      <c r="A3073">
        <v>80955</v>
      </c>
      <c r="B3073" t="s">
        <v>274</v>
      </c>
      <c r="C3073" s="31">
        <v>45678</v>
      </c>
      <c r="D3073" t="s">
        <v>373</v>
      </c>
      <c r="E3073" t="s">
        <v>374</v>
      </c>
      <c r="F3073" t="s">
        <v>443</v>
      </c>
      <c r="G3073" t="s">
        <v>444</v>
      </c>
      <c r="H3073" t="s">
        <v>1050</v>
      </c>
      <c r="I3073" t="s">
        <v>1051</v>
      </c>
      <c r="J3073">
        <v>2000</v>
      </c>
      <c r="K3073">
        <v>11821.2</v>
      </c>
      <c r="L3073">
        <v>1681.0422000000001</v>
      </c>
      <c r="M3073">
        <v>1418.54</v>
      </c>
      <c r="N3073">
        <v>5.9106000000000005</v>
      </c>
      <c r="O3073" s="32">
        <f t="shared" si="799"/>
        <v>10402.66</v>
      </c>
      <c r="P3073" s="32">
        <f t="shared" si="800"/>
        <v>8721.6178</v>
      </c>
      <c r="Q3073">
        <v>707794</v>
      </c>
      <c r="R3073" t="s">
        <v>298</v>
      </c>
      <c r="S3073" t="s">
        <v>628</v>
      </c>
      <c r="T3073" t="str">
        <f t="shared" si="801"/>
        <v>VEN</v>
      </c>
      <c r="U3073" t="s">
        <v>446</v>
      </c>
      <c r="V3073" s="33">
        <f t="shared" si="802"/>
        <v>11821.2</v>
      </c>
      <c r="W3073">
        <f t="shared" si="803"/>
        <v>2000</v>
      </c>
      <c r="X3073" s="33">
        <f t="shared" si="804"/>
        <v>10402.66</v>
      </c>
      <c r="Y3073" s="33">
        <f t="shared" si="805"/>
        <v>1418.54</v>
      </c>
      <c r="Z3073" s="45">
        <f t="shared" si="806"/>
        <v>0.70395711095320268</v>
      </c>
      <c r="AA3073" s="33">
        <f t="shared" si="807"/>
        <v>8321.6178</v>
      </c>
      <c r="AB3073" s="45">
        <f t="shared" si="808"/>
        <v>0.79995095485193213</v>
      </c>
      <c r="AC3073" s="33">
        <f>IFERROR($X3073/VLOOKUP(CONCATENATE("USD",C3073),[1]GEINDICE!AR$1:AS$65536,2,0),"")</f>
        <v>1721.1548643282592</v>
      </c>
      <c r="AD3073" s="33">
        <f>IFERROR($AA3073/VLOOKUP(CONCATENATE("USD",C3073),[1]GEINDICE!AR$1:AS$65536,2,0),"")</f>
        <v>1376.8394771674386</v>
      </c>
      <c r="AE3073" s="33">
        <f>IFERROR($X3073/VLOOKUP(CONCATENATE("EUR",C3073),[1]GEINDICE!AR$1:AS$65536,2,0),"")</f>
        <v>1654.7881140239244</v>
      </c>
      <c r="AF3073" s="33">
        <f>IFERROR($AA3073/VLOOKUP(CONCATENATE("EUR",C3073),[1]GEINDICE!AR$1:AS$65536,2,0),"")</f>
        <v>1323.7493318910663</v>
      </c>
      <c r="AG3073" s="48" t="str">
        <f>VLOOKUP(E3073,[1]Apresentação!AW$1:AX$65536,2,0)</f>
        <v xml:space="preserve">                    2 - LEATHER AUXILIARIES</v>
      </c>
      <c r="AH3073" s="48" t="str">
        <f t="shared" si="809"/>
        <v xml:space="preserve">         5201000033 - ZETESLIP ECS</v>
      </c>
      <c r="AI3073" s="49" t="str">
        <f t="shared" si="810"/>
        <v xml:space="preserve">     L00021 - VIPOSA S.A</v>
      </c>
      <c r="AJ3073" t="str">
        <f t="shared" si="811"/>
        <v xml:space="preserve">     93 - RESALES</v>
      </c>
      <c r="AK3073" t="str">
        <f t="shared" si="812"/>
        <v/>
      </c>
      <c r="AL3073">
        <f t="shared" si="813"/>
        <v>1</v>
      </c>
      <c r="AM3073" t="str">
        <f t="shared" si="814"/>
        <v>2025 1</v>
      </c>
      <c r="AN3073" t="str">
        <f t="shared" si="815"/>
        <v xml:space="preserve">VIPOSA </v>
      </c>
    </row>
    <row r="3074" spans="1:40" x14ac:dyDescent="0.35">
      <c r="A3074">
        <v>80794</v>
      </c>
      <c r="B3074" t="s">
        <v>274</v>
      </c>
      <c r="C3074" s="31">
        <v>45665</v>
      </c>
      <c r="D3074" t="s">
        <v>373</v>
      </c>
      <c r="E3074" t="s">
        <v>374</v>
      </c>
      <c r="F3074" t="s">
        <v>443</v>
      </c>
      <c r="G3074" t="s">
        <v>444</v>
      </c>
      <c r="H3074" t="s">
        <v>1050</v>
      </c>
      <c r="I3074" t="s">
        <v>1051</v>
      </c>
      <c r="J3074">
        <v>2000</v>
      </c>
      <c r="K3074">
        <v>11868.78</v>
      </c>
      <c r="L3074">
        <v>1681.0498399999999</v>
      </c>
      <c r="M3074">
        <v>1424.25</v>
      </c>
      <c r="N3074">
        <v>5.9343899999999996</v>
      </c>
      <c r="O3074" s="32">
        <f t="shared" si="799"/>
        <v>10444.530000000001</v>
      </c>
      <c r="P3074" s="32">
        <f t="shared" si="800"/>
        <v>8763.480160000001</v>
      </c>
      <c r="Q3074">
        <v>706604</v>
      </c>
      <c r="R3074" t="s">
        <v>298</v>
      </c>
      <c r="S3074" t="s">
        <v>628</v>
      </c>
      <c r="T3074" t="str">
        <f t="shared" si="801"/>
        <v>VEN</v>
      </c>
      <c r="U3074" t="s">
        <v>629</v>
      </c>
      <c r="V3074" s="33">
        <f t="shared" si="802"/>
        <v>11868.78</v>
      </c>
      <c r="W3074">
        <f t="shared" si="803"/>
        <v>2000</v>
      </c>
      <c r="X3074" s="33">
        <f t="shared" si="804"/>
        <v>10444.530000000001</v>
      </c>
      <c r="Y3074" s="33">
        <f t="shared" si="805"/>
        <v>1424.25</v>
      </c>
      <c r="Z3074" s="45">
        <f t="shared" si="806"/>
        <v>0.70466216072755583</v>
      </c>
      <c r="AA3074" s="33">
        <f t="shared" si="807"/>
        <v>8363.480160000001</v>
      </c>
      <c r="AB3074" s="45">
        <f t="shared" si="808"/>
        <v>0.80075217937044563</v>
      </c>
      <c r="AC3074" s="33">
        <f>IFERROR($X3074/VLOOKUP(CONCATENATE("USD",C3074),[1]GEINDICE!AR$1:AS$65536,2,0),"")</f>
        <v>1703.2550023646058</v>
      </c>
      <c r="AD3074" s="33">
        <f>IFERROR($AA3074/VLOOKUP(CONCATENATE("USD",C3074),[1]GEINDICE!AR$1:AS$65536,2,0),"")</f>
        <v>1363.8851551670716</v>
      </c>
      <c r="AE3074" s="33">
        <f>IFERROR($X3074/VLOOKUP(CONCATENATE("EUR",C3074),[1]GEINDICE!AR$1:AS$65536,2,0),"")</f>
        <v>1653.1648174235108</v>
      </c>
      <c r="AF3074" s="33">
        <f>IFERROR($AA3074/VLOOKUP(CONCATENATE("EUR",C3074),[1]GEINDICE!AR$1:AS$65536,2,0),"")</f>
        <v>1323.7753304104212</v>
      </c>
      <c r="AG3074" s="48" t="str">
        <f>VLOOKUP(E3074,[1]Apresentação!AW$1:AX$65536,2,0)</f>
        <v xml:space="preserve">                    2 - LEATHER AUXILIARIES</v>
      </c>
      <c r="AH3074" s="48" t="str">
        <f t="shared" si="809"/>
        <v xml:space="preserve">         5201000033 - ZETESLIP ECS</v>
      </c>
      <c r="AI3074" s="49" t="str">
        <f t="shared" si="810"/>
        <v xml:space="preserve">     L00021 - VIPOSA S.A</v>
      </c>
      <c r="AJ3074" t="str">
        <f t="shared" si="811"/>
        <v xml:space="preserve">     93 - RESALES</v>
      </c>
      <c r="AK3074" t="str">
        <f t="shared" si="812"/>
        <v/>
      </c>
      <c r="AL3074">
        <f t="shared" si="813"/>
        <v>1</v>
      </c>
      <c r="AM3074" t="str">
        <f t="shared" si="814"/>
        <v>2025 1</v>
      </c>
      <c r="AN3074" t="str">
        <f t="shared" si="815"/>
        <v xml:space="preserve">VIPOSA </v>
      </c>
    </row>
    <row r="3075" spans="1:40" x14ac:dyDescent="0.35">
      <c r="A3075">
        <v>81955</v>
      </c>
      <c r="B3075" t="s">
        <v>274</v>
      </c>
      <c r="C3075" s="31">
        <v>45755</v>
      </c>
      <c r="D3075" t="s">
        <v>373</v>
      </c>
      <c r="E3075" t="s">
        <v>374</v>
      </c>
      <c r="F3075" t="s">
        <v>443</v>
      </c>
      <c r="G3075" t="s">
        <v>444</v>
      </c>
      <c r="H3075" t="s">
        <v>1050</v>
      </c>
      <c r="I3075" t="s">
        <v>1051</v>
      </c>
      <c r="J3075">
        <v>2000</v>
      </c>
      <c r="K3075">
        <v>11504.58</v>
      </c>
      <c r="L3075">
        <v>1681.0422000000001</v>
      </c>
      <c r="M3075">
        <v>1380.55</v>
      </c>
      <c r="N3075">
        <v>5.7522899999999995</v>
      </c>
      <c r="O3075" s="32">
        <f t="shared" si="799"/>
        <v>10124.030000000001</v>
      </c>
      <c r="P3075" s="32">
        <f t="shared" si="800"/>
        <v>8442.9878000000008</v>
      </c>
      <c r="Q3075">
        <v>727228</v>
      </c>
      <c r="R3075" t="s">
        <v>298</v>
      </c>
      <c r="S3075" t="s">
        <v>628</v>
      </c>
      <c r="T3075" t="str">
        <f t="shared" si="801"/>
        <v>VEN</v>
      </c>
      <c r="U3075" t="s">
        <v>629</v>
      </c>
      <c r="V3075" s="33">
        <f t="shared" si="802"/>
        <v>11504.58</v>
      </c>
      <c r="W3075">
        <f t="shared" si="803"/>
        <v>2000</v>
      </c>
      <c r="X3075" s="33">
        <f t="shared" si="804"/>
        <v>10124.030000000001</v>
      </c>
      <c r="Y3075" s="33">
        <f t="shared" si="805"/>
        <v>1380.55</v>
      </c>
      <c r="Z3075" s="45">
        <f t="shared" si="806"/>
        <v>0.69911181459905536</v>
      </c>
      <c r="AA3075" s="33">
        <f t="shared" si="807"/>
        <v>8042.9878000000008</v>
      </c>
      <c r="AB3075" s="45">
        <f t="shared" si="808"/>
        <v>0.79444527525106112</v>
      </c>
      <c r="AC3075" s="33">
        <f>IFERROR($X3075/VLOOKUP(CONCATENATE("USD",C3075),[1]GEINDICE!AR$1:AS$65536,2,0),"")</f>
        <v>1705.3008354669184</v>
      </c>
      <c r="AD3075" s="33">
        <f>IFERROR($AA3075/VLOOKUP(CONCATENATE("USD",C3075),[1]GEINDICE!AR$1:AS$65536,2,0),"")</f>
        <v>1354.7681916183803</v>
      </c>
      <c r="AE3075" s="33">
        <f>IFERROR($X3075/VLOOKUP(CONCATENATE("EUR",C3075),[1]GEINDICE!AR$1:AS$65536,2,0),"")</f>
        <v>1562.6396863616719</v>
      </c>
      <c r="AF3075" s="33">
        <f>IFERROR($AA3075/VLOOKUP(CONCATENATE("EUR",C3075),[1]GEINDICE!AR$1:AS$65536,2,0),"")</f>
        <v>1241.4317157498301</v>
      </c>
      <c r="AG3075" s="48" t="str">
        <f>VLOOKUP(E3075,[1]Apresentação!AW$1:AX$65536,2,0)</f>
        <v xml:space="preserve">                    2 - LEATHER AUXILIARIES</v>
      </c>
      <c r="AH3075" s="48" t="str">
        <f t="shared" si="809"/>
        <v xml:space="preserve">         5201000033 - ZETESLIP ECS</v>
      </c>
      <c r="AI3075" s="49" t="str">
        <f t="shared" si="810"/>
        <v xml:space="preserve">     L00021 - VIPOSA S.A</v>
      </c>
      <c r="AJ3075" t="str">
        <f t="shared" si="811"/>
        <v xml:space="preserve">     93 - RESALES</v>
      </c>
      <c r="AK3075" t="str">
        <f t="shared" si="812"/>
        <v/>
      </c>
      <c r="AL3075">
        <f t="shared" si="813"/>
        <v>4</v>
      </c>
      <c r="AM3075" t="str">
        <f t="shared" si="814"/>
        <v>2025 4</v>
      </c>
      <c r="AN3075" t="str">
        <f t="shared" si="815"/>
        <v xml:space="preserve">VIPOSA </v>
      </c>
    </row>
    <row r="3076" spans="1:40" x14ac:dyDescent="0.35">
      <c r="A3076">
        <v>82271</v>
      </c>
      <c r="B3076" t="s">
        <v>274</v>
      </c>
      <c r="C3076" s="31">
        <v>45782</v>
      </c>
      <c r="D3076" t="s">
        <v>373</v>
      </c>
      <c r="E3076" t="s">
        <v>374</v>
      </c>
      <c r="F3076" t="s">
        <v>443</v>
      </c>
      <c r="G3076" t="s">
        <v>444</v>
      </c>
      <c r="H3076" t="s">
        <v>1050</v>
      </c>
      <c r="I3076" t="s">
        <v>1051</v>
      </c>
      <c r="J3076">
        <v>2000</v>
      </c>
      <c r="K3076">
        <v>10602.08</v>
      </c>
      <c r="L3076">
        <v>1681.0422000000001</v>
      </c>
      <c r="M3076">
        <v>1272.25</v>
      </c>
      <c r="N3076">
        <v>5.3010399999999995</v>
      </c>
      <c r="O3076" s="32">
        <f t="shared" ref="O3076:O3139" si="816">$K3076-$Y3076</f>
        <v>9329.83</v>
      </c>
      <c r="P3076" s="32">
        <f t="shared" ref="P3076:P3139" si="817">($O3076-$L3076)</f>
        <v>7648.7878000000001</v>
      </c>
      <c r="Q3076">
        <v>736946</v>
      </c>
      <c r="R3076" t="s">
        <v>298</v>
      </c>
      <c r="S3076" t="s">
        <v>628</v>
      </c>
      <c r="T3076" t="str">
        <f t="shared" ref="T3076:T3139" si="818">MID($U3076,1,3)</f>
        <v>VEN</v>
      </c>
      <c r="U3076" t="s">
        <v>629</v>
      </c>
      <c r="V3076" s="33">
        <f t="shared" ref="V3076:V3139" si="819">IF($T3076="DEV",-$K3076,$K3076)</f>
        <v>10602.08</v>
      </c>
      <c r="W3076">
        <f t="shared" ref="W3076:W3139" si="820">IF($T3076="DEV",-$J3076,$J3076)</f>
        <v>2000</v>
      </c>
      <c r="X3076" s="33">
        <f t="shared" ref="X3076:X3139" si="821">$V3076-$Y3076</f>
        <v>9329.83</v>
      </c>
      <c r="Y3076" s="33">
        <f t="shared" ref="Y3076:Y3139" si="822">IF(A3076=59876,M3076,IF(A3076=59868,M3076,IF(R3076="6111",((K3076*0.12)+M3076),IF(T3076="DEV",-M3076,M3076))))</f>
        <v>1272.25</v>
      </c>
      <c r="Z3076" s="45">
        <f t="shared" ref="Z3076:Z3139" si="823">IFERROR($AA3076/$V3076,0)</f>
        <v>0.68371374296364484</v>
      </c>
      <c r="AA3076" s="33">
        <f t="shared" ref="AA3076:AA3139" si="824">IF(VLOOKUP(AL3076,AR:AS,2,0)="sim",IF($T3076="DEV",($X3076-$L3076),$P3076)-(0.2*W3076),IF(VLOOKUP(AL3076,AR:AS,2,0)="OK",IF($T3076="DEV",($X3076-$L3076),$P3076)-(0.2*W3076),IF($T3076="DEV",($X3076-$L3076),$P3076)))</f>
        <v>7248.7878000000001</v>
      </c>
      <c r="AB3076" s="45">
        <f t="shared" ref="AB3076:AB3139" si="825">IFERROR($AA3076/$X3076,0)</f>
        <v>0.77694746849621055</v>
      </c>
      <c r="AC3076" s="33">
        <f>IFERROR($X3076/VLOOKUP(CONCATENATE("USD",C3076),[1]GEINDICE!AR$1:AS$65536,2,0),"")</f>
        <v>1650.7130219391365</v>
      </c>
      <c r="AD3076" s="33">
        <f>IFERROR($AA3076/VLOOKUP(CONCATENATE("USD",C3076),[1]GEINDICE!AR$1:AS$65536,2,0),"")</f>
        <v>1282.5173036093418</v>
      </c>
      <c r="AE3076" s="33">
        <f>IFERROR($X3076/VLOOKUP(CONCATENATE("EUR",C3076),[1]GEINDICE!AR$1:AS$65536,2,0),"")</f>
        <v>1458.8800975731799</v>
      </c>
      <c r="AF3076" s="33">
        <f>IFERROR($AA3076/VLOOKUP(CONCATENATE("EUR",C3076),[1]GEINDICE!AR$1:AS$65536,2,0),"")</f>
        <v>1133.4731986489867</v>
      </c>
      <c r="AG3076" s="48" t="str">
        <f>VLOOKUP(E3076,[1]Apresentação!AW$1:AX$65536,2,0)</f>
        <v xml:space="preserve">                    2 - LEATHER AUXILIARIES</v>
      </c>
      <c r="AH3076" s="48" t="str">
        <f t="shared" ref="AH3076:AH3139" si="826">CONCATENATE("         ",H3076," - ",I3076)</f>
        <v xml:space="preserve">         5201000033 - ZETESLIP ECS</v>
      </c>
      <c r="AI3076" s="49" t="str">
        <f t="shared" ref="AI3076:AI3139" si="827">CONCATENATE("     ",F3076," - ",G3076)</f>
        <v xml:space="preserve">     L00021 - VIPOSA S.A</v>
      </c>
      <c r="AJ3076" t="str">
        <f t="shared" ref="AJ3076:AJ3139" si="828">IF(RIGHT(I3076,2)="BR","     90 - SALES","     93 - RESALES")</f>
        <v xml:space="preserve">     93 - RESALES</v>
      </c>
      <c r="AK3076" t="str">
        <f t="shared" ref="AK3076:AK3139" si="829">IF(R3076="3201","EXP",IF(R3076="7101","EXP",""))</f>
        <v/>
      </c>
      <c r="AL3076">
        <f t="shared" ref="AL3076:AL3139" si="830">VLOOKUP(MONTH(C3076),AQ:AR,2,0)</f>
        <v>5</v>
      </c>
      <c r="AM3076" t="str">
        <f t="shared" ref="AM3076:AM3139" si="831">CONCATENATE(YEAR(C3076)," ",MONTH(C3076))</f>
        <v>2025 5</v>
      </c>
      <c r="AN3076" t="str">
        <f t="shared" ref="AN3076:AN3139" si="832">MID(G3076,1,SEARCH(" ",G3076,1))</f>
        <v xml:space="preserve">VIPOSA </v>
      </c>
    </row>
    <row r="3077" spans="1:40" x14ac:dyDescent="0.35">
      <c r="A3077">
        <v>81885</v>
      </c>
      <c r="B3077" t="s">
        <v>274</v>
      </c>
      <c r="C3077" s="31">
        <v>45749</v>
      </c>
      <c r="D3077" t="s">
        <v>373</v>
      </c>
      <c r="E3077" t="s">
        <v>374</v>
      </c>
      <c r="F3077" t="s">
        <v>443</v>
      </c>
      <c r="G3077" t="s">
        <v>444</v>
      </c>
      <c r="H3077" t="s">
        <v>1050</v>
      </c>
      <c r="I3077" t="s">
        <v>1051</v>
      </c>
      <c r="J3077">
        <v>2000</v>
      </c>
      <c r="K3077">
        <v>11148.02</v>
      </c>
      <c r="L3077">
        <v>1681.0422000000001</v>
      </c>
      <c r="M3077">
        <v>1337.76</v>
      </c>
      <c r="N3077">
        <v>5.5740099999999995</v>
      </c>
      <c r="O3077" s="32">
        <f t="shared" si="816"/>
        <v>9810.26</v>
      </c>
      <c r="P3077" s="32">
        <f t="shared" si="817"/>
        <v>8129.2178000000004</v>
      </c>
      <c r="Q3077">
        <v>724984</v>
      </c>
      <c r="R3077" t="s">
        <v>298</v>
      </c>
      <c r="S3077" t="s">
        <v>628</v>
      </c>
      <c r="T3077" t="str">
        <f t="shared" si="818"/>
        <v>VEN</v>
      </c>
      <c r="U3077" t="s">
        <v>629</v>
      </c>
      <c r="V3077" s="33">
        <f t="shared" si="819"/>
        <v>11148.02</v>
      </c>
      <c r="W3077">
        <f t="shared" si="820"/>
        <v>2000</v>
      </c>
      <c r="X3077" s="33">
        <f t="shared" si="821"/>
        <v>9810.26</v>
      </c>
      <c r="Y3077" s="33">
        <f t="shared" si="822"/>
        <v>1337.76</v>
      </c>
      <c r="Z3077" s="45">
        <f t="shared" si="823"/>
        <v>0.69332650999908507</v>
      </c>
      <c r="AA3077" s="33">
        <f t="shared" si="824"/>
        <v>7729.2178000000004</v>
      </c>
      <c r="AB3077" s="45">
        <f t="shared" si="825"/>
        <v>0.78787084134365448</v>
      </c>
      <c r="AC3077" s="33">
        <f>IFERROR($X3077/VLOOKUP(CONCATENATE("USD",C3077),[1]GEINDICE!AR$1:AS$65536,2,0),"")</f>
        <v>1723.4263830086256</v>
      </c>
      <c r="AD3077" s="33">
        <f>IFERROR($AA3077/VLOOKUP(CONCATENATE("USD",C3077),[1]GEINDICE!AR$1:AS$65536,2,0),"")</f>
        <v>1357.8373943748572</v>
      </c>
      <c r="AE3077" s="33">
        <f>IFERROR($X3077/VLOOKUP(CONCATENATE("EUR",C3077),[1]GEINDICE!AR$1:AS$65536,2,0),"")</f>
        <v>1585.7784818311134</v>
      </c>
      <c r="AF3077" s="33">
        <f>IFERROR($AA3077/VLOOKUP(CONCATENATE("EUR",C3077),[1]GEINDICE!AR$1:AS$65536,2,0),"")</f>
        <v>1249.3886266649424</v>
      </c>
      <c r="AG3077" s="48" t="str">
        <f>VLOOKUP(E3077,[1]Apresentação!AW$1:AX$65536,2,0)</f>
        <v xml:space="preserve">                    2 - LEATHER AUXILIARIES</v>
      </c>
      <c r="AH3077" s="48" t="str">
        <f t="shared" si="826"/>
        <v xml:space="preserve">         5201000033 - ZETESLIP ECS</v>
      </c>
      <c r="AI3077" s="49" t="str">
        <f t="shared" si="827"/>
        <v xml:space="preserve">     L00021 - VIPOSA S.A</v>
      </c>
      <c r="AJ3077" t="str">
        <f t="shared" si="828"/>
        <v xml:space="preserve">     93 - RESALES</v>
      </c>
      <c r="AK3077" t="str">
        <f t="shared" si="829"/>
        <v/>
      </c>
      <c r="AL3077">
        <f t="shared" si="830"/>
        <v>4</v>
      </c>
      <c r="AM3077" t="str">
        <f t="shared" si="831"/>
        <v>2025 4</v>
      </c>
      <c r="AN3077" t="str">
        <f t="shared" si="832"/>
        <v xml:space="preserve">VIPOSA </v>
      </c>
    </row>
    <row r="3078" spans="1:40" x14ac:dyDescent="0.35">
      <c r="A3078">
        <v>81169</v>
      </c>
      <c r="B3078" t="s">
        <v>274</v>
      </c>
      <c r="C3078" s="31">
        <v>45693</v>
      </c>
      <c r="D3078" t="s">
        <v>373</v>
      </c>
      <c r="E3078" t="s">
        <v>374</v>
      </c>
      <c r="F3078" t="s">
        <v>443</v>
      </c>
      <c r="G3078" t="s">
        <v>444</v>
      </c>
      <c r="H3078" t="s">
        <v>1050</v>
      </c>
      <c r="I3078" t="s">
        <v>1051</v>
      </c>
      <c r="J3078">
        <v>2000</v>
      </c>
      <c r="K3078">
        <v>11318.960000000001</v>
      </c>
      <c r="L3078">
        <v>1681.0422000000001</v>
      </c>
      <c r="M3078">
        <v>1358.28</v>
      </c>
      <c r="N3078">
        <v>5.6594799999999994</v>
      </c>
      <c r="O3078" s="32">
        <f t="shared" si="816"/>
        <v>9960.68</v>
      </c>
      <c r="P3078" s="32">
        <f t="shared" si="817"/>
        <v>8279.6378000000004</v>
      </c>
      <c r="Q3078">
        <v>709270</v>
      </c>
      <c r="R3078" t="s">
        <v>298</v>
      </c>
      <c r="S3078" t="s">
        <v>628</v>
      </c>
      <c r="T3078" t="str">
        <f t="shared" si="818"/>
        <v>VEN</v>
      </c>
      <c r="U3078" t="s">
        <v>629</v>
      </c>
      <c r="V3078" s="33">
        <f t="shared" si="819"/>
        <v>11318.960000000001</v>
      </c>
      <c r="W3078">
        <f t="shared" si="820"/>
        <v>2000</v>
      </c>
      <c r="X3078" s="33">
        <f t="shared" si="821"/>
        <v>9960.68</v>
      </c>
      <c r="Y3078" s="33">
        <f t="shared" si="822"/>
        <v>1358.28</v>
      </c>
      <c r="Z3078" s="45">
        <f t="shared" si="823"/>
        <v>0.69614503452614018</v>
      </c>
      <c r="AA3078" s="33">
        <f t="shared" si="824"/>
        <v>7879.6378000000004</v>
      </c>
      <c r="AB3078" s="45">
        <f t="shared" si="825"/>
        <v>0.79107428408502234</v>
      </c>
      <c r="AC3078" s="33">
        <f>IFERROR($X3078/VLOOKUP(CONCATENATE("USD",C3078),[1]GEINDICE!AR$1:AS$65536,2,0),"")</f>
        <v>1717.4474541786642</v>
      </c>
      <c r="AD3078" s="33">
        <f>IFERROR($AA3078/VLOOKUP(CONCATENATE("USD",C3078),[1]GEINDICE!AR$1:AS$65536,2,0),"")</f>
        <v>1358.6285152680312</v>
      </c>
      <c r="AE3078" s="33">
        <f>IFERROR($X3078/VLOOKUP(CONCATENATE("EUR",C3078),[1]GEINDICE!AR$1:AS$65536,2,0),"")</f>
        <v>1647.7551695616212</v>
      </c>
      <c r="AF3078" s="33">
        <f>IFERROR($AA3078/VLOOKUP(CONCATENATE("EUR",C3078),[1]GEINDICE!AR$1:AS$65536,2,0),"")</f>
        <v>1303.4967411083542</v>
      </c>
      <c r="AG3078" s="48" t="str">
        <f>VLOOKUP(E3078,[1]Apresentação!AW$1:AX$65536,2,0)</f>
        <v xml:space="preserve">                    2 - LEATHER AUXILIARIES</v>
      </c>
      <c r="AH3078" s="48" t="str">
        <f t="shared" si="826"/>
        <v xml:space="preserve">         5201000033 - ZETESLIP ECS</v>
      </c>
      <c r="AI3078" s="49" t="str">
        <f t="shared" si="827"/>
        <v xml:space="preserve">     L00021 - VIPOSA S.A</v>
      </c>
      <c r="AJ3078" t="str">
        <f t="shared" si="828"/>
        <v xml:space="preserve">     93 - RESALES</v>
      </c>
      <c r="AK3078" t="str">
        <f t="shared" si="829"/>
        <v/>
      </c>
      <c r="AL3078">
        <f t="shared" si="830"/>
        <v>2</v>
      </c>
      <c r="AM3078" t="str">
        <f t="shared" si="831"/>
        <v>2025 2</v>
      </c>
      <c r="AN3078" t="str">
        <f t="shared" si="832"/>
        <v xml:space="preserve">VIPOSA </v>
      </c>
    </row>
    <row r="3079" spans="1:40" x14ac:dyDescent="0.35">
      <c r="A3079">
        <v>82151</v>
      </c>
      <c r="B3079" t="s">
        <v>274</v>
      </c>
      <c r="C3079" s="31">
        <v>45771</v>
      </c>
      <c r="D3079" t="s">
        <v>373</v>
      </c>
      <c r="E3079" t="s">
        <v>374</v>
      </c>
      <c r="F3079" t="s">
        <v>694</v>
      </c>
      <c r="G3079" t="s">
        <v>444</v>
      </c>
      <c r="H3079" t="s">
        <v>1050</v>
      </c>
      <c r="I3079" t="s">
        <v>1051</v>
      </c>
      <c r="J3079">
        <v>5000</v>
      </c>
      <c r="K3079">
        <v>26307.15</v>
      </c>
      <c r="L3079">
        <v>4202.6055100000003</v>
      </c>
      <c r="M3079">
        <v>1841.5</v>
      </c>
      <c r="N3079">
        <v>5.2614299999999998</v>
      </c>
      <c r="O3079" s="32">
        <f t="shared" si="816"/>
        <v>24465.65</v>
      </c>
      <c r="P3079" s="32">
        <f t="shared" si="817"/>
        <v>20263.04449</v>
      </c>
      <c r="Q3079">
        <v>732960</v>
      </c>
      <c r="R3079" t="s">
        <v>298</v>
      </c>
      <c r="S3079" t="s">
        <v>628</v>
      </c>
      <c r="T3079" t="str">
        <f t="shared" si="818"/>
        <v>VEN</v>
      </c>
      <c r="U3079" t="s">
        <v>629</v>
      </c>
      <c r="V3079" s="33">
        <f t="shared" si="819"/>
        <v>26307.15</v>
      </c>
      <c r="W3079">
        <f t="shared" si="820"/>
        <v>5000</v>
      </c>
      <c r="X3079" s="33">
        <f t="shared" si="821"/>
        <v>24465.65</v>
      </c>
      <c r="Y3079" s="33">
        <f t="shared" si="822"/>
        <v>1841.5</v>
      </c>
      <c r="Z3079" s="45">
        <f t="shared" si="823"/>
        <v>0.73223608372628735</v>
      </c>
      <c r="AA3079" s="33">
        <f t="shared" si="824"/>
        <v>19263.04449</v>
      </c>
      <c r="AB3079" s="45">
        <f t="shared" si="825"/>
        <v>0.78735061157173425</v>
      </c>
      <c r="AC3079" s="33">
        <f>IFERROR($X3079/VLOOKUP(CONCATENATE("USD",C3079),[1]GEINDICE!AR$1:AS$65536,2,0),"")</f>
        <v>4312.0395502132615</v>
      </c>
      <c r="AD3079" s="33">
        <f>IFERROR($AA3079/VLOOKUP(CONCATENATE("USD",C3079),[1]GEINDICE!AR$1:AS$65536,2,0),"")</f>
        <v>3395.0869769819169</v>
      </c>
      <c r="AE3079" s="33">
        <f>IFERROR($X3079/VLOOKUP(CONCATENATE("EUR",C3079),[1]GEINDICE!AR$1:AS$65536,2,0),"")</f>
        <v>3794.4771003613691</v>
      </c>
      <c r="AF3079" s="33">
        <f>IFERROR($AA3079/VLOOKUP(CONCATENATE("EUR",C3079),[1]GEINDICE!AR$1:AS$65536,2,0),"")</f>
        <v>2987.5838655644648</v>
      </c>
      <c r="AG3079" s="48" t="str">
        <f>VLOOKUP(E3079,[1]Apresentação!AW$1:AX$65536,2,0)</f>
        <v xml:space="preserve">                    2 - LEATHER AUXILIARIES</v>
      </c>
      <c r="AH3079" s="48" t="str">
        <f t="shared" si="826"/>
        <v xml:space="preserve">         5201000033 - ZETESLIP ECS</v>
      </c>
      <c r="AI3079" s="49" t="str">
        <f t="shared" si="827"/>
        <v xml:space="preserve">     L00428 - VIPOSA S.A</v>
      </c>
      <c r="AJ3079" t="str">
        <f t="shared" si="828"/>
        <v xml:space="preserve">     93 - RESALES</v>
      </c>
      <c r="AK3079" t="str">
        <f t="shared" si="829"/>
        <v/>
      </c>
      <c r="AL3079">
        <f t="shared" si="830"/>
        <v>4</v>
      </c>
      <c r="AM3079" t="str">
        <f t="shared" si="831"/>
        <v>2025 4</v>
      </c>
      <c r="AN3079" t="str">
        <f t="shared" si="832"/>
        <v xml:space="preserve">VIPOSA </v>
      </c>
    </row>
    <row r="3080" spans="1:40" x14ac:dyDescent="0.35">
      <c r="A3080">
        <v>81407</v>
      </c>
      <c r="B3080" t="s">
        <v>274</v>
      </c>
      <c r="C3080" s="31">
        <v>45713</v>
      </c>
      <c r="D3080" t="s">
        <v>373</v>
      </c>
      <c r="E3080" t="s">
        <v>374</v>
      </c>
      <c r="F3080" t="s">
        <v>443</v>
      </c>
      <c r="G3080" t="s">
        <v>444</v>
      </c>
      <c r="H3080" t="s">
        <v>1050</v>
      </c>
      <c r="I3080" t="s">
        <v>1051</v>
      </c>
      <c r="J3080">
        <v>3000</v>
      </c>
      <c r="K3080">
        <v>16782.36</v>
      </c>
      <c r="L3080">
        <v>2521.5632999999998</v>
      </c>
      <c r="M3080">
        <v>2013.88</v>
      </c>
      <c r="N3080">
        <v>5.5941199999999993</v>
      </c>
      <c r="O3080" s="32">
        <f t="shared" si="816"/>
        <v>14768.48</v>
      </c>
      <c r="P3080" s="32">
        <f t="shared" si="817"/>
        <v>12246.9167</v>
      </c>
      <c r="Q3080">
        <v>711331</v>
      </c>
      <c r="R3080" t="s">
        <v>298</v>
      </c>
      <c r="S3080" t="s">
        <v>628</v>
      </c>
      <c r="T3080" t="str">
        <f t="shared" si="818"/>
        <v>VEN</v>
      </c>
      <c r="U3080" t="s">
        <v>629</v>
      </c>
      <c r="V3080" s="33">
        <f t="shared" si="819"/>
        <v>16782.36</v>
      </c>
      <c r="W3080">
        <f t="shared" si="820"/>
        <v>3000</v>
      </c>
      <c r="X3080" s="33">
        <f t="shared" si="821"/>
        <v>14768.48</v>
      </c>
      <c r="Y3080" s="33">
        <f t="shared" si="822"/>
        <v>2013.88</v>
      </c>
      <c r="Z3080" s="45">
        <f t="shared" si="823"/>
        <v>0.69399754861652352</v>
      </c>
      <c r="AA3080" s="33">
        <f t="shared" si="824"/>
        <v>11646.9167</v>
      </c>
      <c r="AB3080" s="45">
        <f t="shared" si="825"/>
        <v>0.78863340709402729</v>
      </c>
      <c r="AC3080" s="33">
        <f>IFERROR($X3080/VLOOKUP(CONCATENATE("USD",C3080),[1]GEINDICE!AR$1:AS$65536,2,0),"")</f>
        <v>2556.0290070786959</v>
      </c>
      <c r="AD3080" s="33">
        <f>IFERROR($AA3080/VLOOKUP(CONCATENATE("USD",C3080),[1]GEINDICE!AR$1:AS$65536,2,0),"")</f>
        <v>2015.7698644836357</v>
      </c>
      <c r="AE3080" s="33">
        <f>IFERROR($X3080/VLOOKUP(CONCATENATE("EUR",C3080),[1]GEINDICE!AR$1:AS$65536,2,0),"")</f>
        <v>2434.7929306251649</v>
      </c>
      <c r="AF3080" s="33">
        <f>IFERROR($AA3080/VLOOKUP(CONCATENATE("EUR",C3080),[1]GEINDICE!AR$1:AS$65536,2,0),"")</f>
        <v>1920.1590444473754</v>
      </c>
      <c r="AG3080" s="48" t="str">
        <f>VLOOKUP(E3080,[1]Apresentação!AW$1:AX$65536,2,0)</f>
        <v xml:space="preserve">                    2 - LEATHER AUXILIARIES</v>
      </c>
      <c r="AH3080" s="48" t="str">
        <f t="shared" si="826"/>
        <v xml:space="preserve">         5201000033 - ZETESLIP ECS</v>
      </c>
      <c r="AI3080" s="49" t="str">
        <f t="shared" si="827"/>
        <v xml:space="preserve">     L00021 - VIPOSA S.A</v>
      </c>
      <c r="AJ3080" t="str">
        <f t="shared" si="828"/>
        <v xml:space="preserve">     93 - RESALES</v>
      </c>
      <c r="AK3080" t="str">
        <f t="shared" si="829"/>
        <v/>
      </c>
      <c r="AL3080">
        <f t="shared" si="830"/>
        <v>2</v>
      </c>
      <c r="AM3080" t="str">
        <f t="shared" si="831"/>
        <v>2025 2</v>
      </c>
      <c r="AN3080" t="str">
        <f t="shared" si="832"/>
        <v xml:space="preserve">VIPOSA </v>
      </c>
    </row>
    <row r="3081" spans="1:40" x14ac:dyDescent="0.35">
      <c r="A3081">
        <v>80874</v>
      </c>
      <c r="B3081" t="s">
        <v>274</v>
      </c>
      <c r="C3081" s="31">
        <v>45671</v>
      </c>
      <c r="D3081" t="s">
        <v>373</v>
      </c>
      <c r="E3081" t="s">
        <v>374</v>
      </c>
      <c r="F3081" t="s">
        <v>443</v>
      </c>
      <c r="G3081" t="s">
        <v>444</v>
      </c>
      <c r="H3081" t="s">
        <v>1050</v>
      </c>
      <c r="I3081" t="s">
        <v>1051</v>
      </c>
      <c r="J3081">
        <v>2000</v>
      </c>
      <c r="K3081">
        <v>11934.98</v>
      </c>
      <c r="L3081">
        <v>1681.0422000000001</v>
      </c>
      <c r="M3081">
        <v>1432.2</v>
      </c>
      <c r="N3081">
        <v>5.9674899999999997</v>
      </c>
      <c r="O3081" s="32">
        <f t="shared" si="816"/>
        <v>10502.779999999999</v>
      </c>
      <c r="P3081" s="32">
        <f t="shared" si="817"/>
        <v>8821.737799999999</v>
      </c>
      <c r="Q3081">
        <v>707052</v>
      </c>
      <c r="R3081" t="s">
        <v>298</v>
      </c>
      <c r="S3081" t="s">
        <v>628</v>
      </c>
      <c r="T3081" t="str">
        <f t="shared" si="818"/>
        <v>VEN</v>
      </c>
      <c r="U3081" t="s">
        <v>629</v>
      </c>
      <c r="V3081" s="33">
        <f t="shared" si="819"/>
        <v>11934.98</v>
      </c>
      <c r="W3081">
        <f t="shared" si="820"/>
        <v>2000</v>
      </c>
      <c r="X3081" s="33">
        <f t="shared" si="821"/>
        <v>10502.779999999999</v>
      </c>
      <c r="Y3081" s="33">
        <f t="shared" si="822"/>
        <v>1432.2</v>
      </c>
      <c r="Z3081" s="45">
        <f t="shared" si="823"/>
        <v>0.7056348481522382</v>
      </c>
      <c r="AA3081" s="33">
        <f t="shared" si="824"/>
        <v>8421.737799999999</v>
      </c>
      <c r="AB3081" s="45">
        <f t="shared" si="825"/>
        <v>0.8018579652244453</v>
      </c>
      <c r="AC3081" s="33">
        <f>IFERROR($X3081/VLOOKUP(CONCATENATE("USD",C3081),[1]GEINDICE!AR$1:AS$65536,2,0),"")</f>
        <v>1731.1038222544541</v>
      </c>
      <c r="AD3081" s="33">
        <f>IFERROR($AA3081/VLOOKUP(CONCATENATE("USD",C3081),[1]GEINDICE!AR$1:AS$65536,2,0),"")</f>
        <v>1388.0993885052164</v>
      </c>
      <c r="AE3081" s="33">
        <f>IFERROR($X3081/VLOOKUP(CONCATENATE("EUR",C3081),[1]GEINDICE!AR$1:AS$65536,2,0),"")</f>
        <v>1681.4940522886279</v>
      </c>
      <c r="AF3081" s="33">
        <f>IFERROR($AA3081/VLOOKUP(CONCATENATE("EUR",C3081),[1]GEINDICE!AR$1:AS$65536,2,0),"")</f>
        <v>1348.3193993051661</v>
      </c>
      <c r="AG3081" s="48" t="str">
        <f>VLOOKUP(E3081,[1]Apresentação!AW$1:AX$65536,2,0)</f>
        <v xml:space="preserve">                    2 - LEATHER AUXILIARIES</v>
      </c>
      <c r="AH3081" s="48" t="str">
        <f t="shared" si="826"/>
        <v xml:space="preserve">         5201000033 - ZETESLIP ECS</v>
      </c>
      <c r="AI3081" s="49" t="str">
        <f t="shared" si="827"/>
        <v xml:space="preserve">     L00021 - VIPOSA S.A</v>
      </c>
      <c r="AJ3081" t="str">
        <f t="shared" si="828"/>
        <v xml:space="preserve">     93 - RESALES</v>
      </c>
      <c r="AK3081" t="str">
        <f t="shared" si="829"/>
        <v/>
      </c>
      <c r="AL3081">
        <f t="shared" si="830"/>
        <v>1</v>
      </c>
      <c r="AM3081" t="str">
        <f t="shared" si="831"/>
        <v>2025 1</v>
      </c>
      <c r="AN3081" t="str">
        <f t="shared" si="832"/>
        <v xml:space="preserve">VIPOSA </v>
      </c>
    </row>
    <row r="3082" spans="1:40" x14ac:dyDescent="0.35">
      <c r="A3082">
        <v>83968</v>
      </c>
      <c r="B3082" t="s">
        <v>274</v>
      </c>
      <c r="C3082" s="31">
        <v>45923</v>
      </c>
      <c r="D3082" t="s">
        <v>373</v>
      </c>
      <c r="E3082" t="s">
        <v>374</v>
      </c>
      <c r="F3082" t="s">
        <v>443</v>
      </c>
      <c r="G3082" t="s">
        <v>444</v>
      </c>
      <c r="H3082" t="s">
        <v>1050</v>
      </c>
      <c r="I3082" t="s">
        <v>1051</v>
      </c>
      <c r="J3082">
        <v>2000</v>
      </c>
      <c r="K3082">
        <v>10049.92</v>
      </c>
      <c r="L3082">
        <v>1863.5005799999999</v>
      </c>
      <c r="M3082">
        <v>1205.99</v>
      </c>
      <c r="N3082">
        <v>5.0249600000000001</v>
      </c>
      <c r="O3082" s="32">
        <f t="shared" si="816"/>
        <v>8843.93</v>
      </c>
      <c r="P3082" s="32">
        <f t="shared" si="817"/>
        <v>6980.4294200000004</v>
      </c>
      <c r="Q3082">
        <v>762144</v>
      </c>
      <c r="R3082" t="s">
        <v>298</v>
      </c>
      <c r="S3082" t="s">
        <v>628</v>
      </c>
      <c r="T3082" t="str">
        <f t="shared" si="818"/>
        <v>VEN</v>
      </c>
      <c r="U3082" t="s">
        <v>629</v>
      </c>
      <c r="V3082" s="33">
        <f t="shared" si="819"/>
        <v>10049.92</v>
      </c>
      <c r="W3082">
        <f t="shared" si="820"/>
        <v>2000</v>
      </c>
      <c r="X3082" s="33">
        <f t="shared" si="821"/>
        <v>8843.93</v>
      </c>
      <c r="Y3082" s="33">
        <f t="shared" si="822"/>
        <v>1205.99</v>
      </c>
      <c r="Z3082" s="45">
        <f t="shared" si="823"/>
        <v>0.65477430865121322</v>
      </c>
      <c r="AA3082" s="33">
        <f t="shared" si="824"/>
        <v>6580.4294200000004</v>
      </c>
      <c r="AB3082" s="45">
        <f t="shared" si="825"/>
        <v>0.74406168072338885</v>
      </c>
      <c r="AC3082" s="33">
        <f>IFERROR($X3082/VLOOKUP(CONCATENATE("USD",C3082),[1]GEINDICE!AR$1:AS$65536,2,0),"")</f>
        <v>1666.6848840058044</v>
      </c>
      <c r="AD3082" s="33">
        <f>IFERROR($AA3082/VLOOKUP(CONCATENATE("USD",C3082),[1]GEINDICE!AR$1:AS$65536,2,0),"")</f>
        <v>1240.1163560296252</v>
      </c>
      <c r="AE3082" s="33">
        <f>IFERROR($X3082/VLOOKUP(CONCATENATE("EUR",C3082),[1]GEINDICE!AR$1:AS$65536,2,0),"")</f>
        <v>1412.3171510699456</v>
      </c>
      <c r="AF3082" s="33">
        <f>IFERROR($AA3082/VLOOKUP(CONCATENATE("EUR",C3082),[1]GEINDICE!AR$1:AS$65536,2,0),"")</f>
        <v>1050.851073139572</v>
      </c>
      <c r="AG3082" s="48" t="str">
        <f>VLOOKUP(E3082,[1]Apresentação!AW$1:AX$65536,2,0)</f>
        <v xml:space="preserve">                    2 - LEATHER AUXILIARIES</v>
      </c>
      <c r="AH3082" s="48" t="str">
        <f t="shared" si="826"/>
        <v xml:space="preserve">         5201000033 - ZETESLIP ECS</v>
      </c>
      <c r="AI3082" s="49" t="str">
        <f t="shared" si="827"/>
        <v xml:space="preserve">     L00021 - VIPOSA S.A</v>
      </c>
      <c r="AJ3082" t="str">
        <f t="shared" si="828"/>
        <v xml:space="preserve">     93 - RESALES</v>
      </c>
      <c r="AK3082" t="str">
        <f t="shared" si="829"/>
        <v/>
      </c>
      <c r="AL3082">
        <f t="shared" si="830"/>
        <v>9</v>
      </c>
      <c r="AM3082" t="str">
        <f t="shared" si="831"/>
        <v>2025 9</v>
      </c>
      <c r="AN3082" t="str">
        <f t="shared" si="832"/>
        <v xml:space="preserve">VIPOSA </v>
      </c>
    </row>
    <row r="3083" spans="1:40" x14ac:dyDescent="0.35">
      <c r="A3083">
        <v>83645</v>
      </c>
      <c r="B3083" t="s">
        <v>274</v>
      </c>
      <c r="C3083" s="31">
        <v>45895</v>
      </c>
      <c r="D3083" t="s">
        <v>373</v>
      </c>
      <c r="E3083" t="s">
        <v>374</v>
      </c>
      <c r="F3083" t="s">
        <v>443</v>
      </c>
      <c r="G3083" t="s">
        <v>444</v>
      </c>
      <c r="H3083" t="s">
        <v>1050</v>
      </c>
      <c r="I3083" t="s">
        <v>1051</v>
      </c>
      <c r="J3083">
        <v>2000</v>
      </c>
      <c r="K3083">
        <v>10184.719999999999</v>
      </c>
      <c r="L3083">
        <v>1863.5005699999999</v>
      </c>
      <c r="M3083">
        <v>1222.17</v>
      </c>
      <c r="N3083">
        <v>5.0923599999999993</v>
      </c>
      <c r="O3083" s="32">
        <f t="shared" si="816"/>
        <v>8962.5499999999993</v>
      </c>
      <c r="P3083" s="32">
        <f t="shared" si="817"/>
        <v>7099.0494299999991</v>
      </c>
      <c r="Q3083">
        <v>759773</v>
      </c>
      <c r="R3083" t="s">
        <v>298</v>
      </c>
      <c r="S3083" t="s">
        <v>628</v>
      </c>
      <c r="T3083" t="str">
        <f t="shared" si="818"/>
        <v>VEN</v>
      </c>
      <c r="U3083" t="s">
        <v>629</v>
      </c>
      <c r="V3083" s="33">
        <f t="shared" si="819"/>
        <v>10184.719999999999</v>
      </c>
      <c r="W3083">
        <f t="shared" si="820"/>
        <v>2000</v>
      </c>
      <c r="X3083" s="33">
        <f t="shared" si="821"/>
        <v>8962.5499999999993</v>
      </c>
      <c r="Y3083" s="33">
        <f t="shared" si="822"/>
        <v>1222.17</v>
      </c>
      <c r="Z3083" s="45">
        <f t="shared" si="823"/>
        <v>0.6577548945871855</v>
      </c>
      <c r="AA3083" s="33">
        <f t="shared" si="824"/>
        <v>6699.0494299999991</v>
      </c>
      <c r="AB3083" s="45">
        <f t="shared" si="825"/>
        <v>0.74744904407785728</v>
      </c>
      <c r="AC3083" s="33">
        <f>IFERROR($X3083/VLOOKUP(CONCATENATE("USD",C3083),[1]GEINDICE!AR$1:AS$65536,2,0),"")</f>
        <v>1653.0580250101441</v>
      </c>
      <c r="AD3083" s="33">
        <f>IFERROR($AA3083/VLOOKUP(CONCATENATE("USD",C3083),[1]GEINDICE!AR$1:AS$65536,2,0),"")</f>
        <v>1235.5766405990628</v>
      </c>
      <c r="AE3083" s="33">
        <f>IFERROR($X3083/VLOOKUP(CONCATENATE("EUR",C3083),[1]GEINDICE!AR$1:AS$65536,2,0),"")</f>
        <v>1417.9679465881941</v>
      </c>
      <c r="AF3083" s="33">
        <f>IFERROR($AA3083/VLOOKUP(CONCATENATE("EUR",C3083),[1]GEINDICE!AR$1:AS$65536,2,0),"")</f>
        <v>1059.858786210388</v>
      </c>
      <c r="AG3083" s="48" t="str">
        <f>VLOOKUP(E3083,[1]Apresentação!AW$1:AX$65536,2,0)</f>
        <v xml:space="preserve">                    2 - LEATHER AUXILIARIES</v>
      </c>
      <c r="AH3083" s="48" t="str">
        <f t="shared" si="826"/>
        <v xml:space="preserve">         5201000033 - ZETESLIP ECS</v>
      </c>
      <c r="AI3083" s="49" t="str">
        <f t="shared" si="827"/>
        <v xml:space="preserve">     L00021 - VIPOSA S.A</v>
      </c>
      <c r="AJ3083" t="str">
        <f t="shared" si="828"/>
        <v xml:space="preserve">     93 - RESALES</v>
      </c>
      <c r="AK3083" t="str">
        <f t="shared" si="829"/>
        <v/>
      </c>
      <c r="AL3083">
        <f t="shared" si="830"/>
        <v>8</v>
      </c>
      <c r="AM3083" t="str">
        <f t="shared" si="831"/>
        <v>2025 8</v>
      </c>
      <c r="AN3083" t="str">
        <f t="shared" si="832"/>
        <v xml:space="preserve">VIPOSA </v>
      </c>
    </row>
    <row r="3084" spans="1:40" x14ac:dyDescent="0.35">
      <c r="A3084">
        <v>82556</v>
      </c>
      <c r="B3084" t="s">
        <v>274</v>
      </c>
      <c r="C3084" s="31">
        <v>45804</v>
      </c>
      <c r="D3084" t="s">
        <v>373</v>
      </c>
      <c r="E3084" t="s">
        <v>374</v>
      </c>
      <c r="F3084" t="s">
        <v>443</v>
      </c>
      <c r="G3084" t="s">
        <v>444</v>
      </c>
      <c r="H3084" t="s">
        <v>1050</v>
      </c>
      <c r="I3084" t="s">
        <v>1051</v>
      </c>
      <c r="J3084">
        <v>3000</v>
      </c>
      <c r="K3084">
        <v>15966.57</v>
      </c>
      <c r="L3084">
        <v>2775.22714</v>
      </c>
      <c r="M3084">
        <v>1915.99</v>
      </c>
      <c r="N3084">
        <v>5.32219</v>
      </c>
      <c r="O3084" s="32">
        <f t="shared" si="816"/>
        <v>14050.58</v>
      </c>
      <c r="P3084" s="32">
        <f t="shared" si="817"/>
        <v>11275.352859999999</v>
      </c>
      <c r="Q3084">
        <v>739748</v>
      </c>
      <c r="R3084" t="s">
        <v>298</v>
      </c>
      <c r="S3084" t="s">
        <v>628</v>
      </c>
      <c r="T3084" t="str">
        <f t="shared" si="818"/>
        <v>VEN</v>
      </c>
      <c r="U3084" t="s">
        <v>629</v>
      </c>
      <c r="V3084" s="33">
        <f t="shared" si="819"/>
        <v>15966.57</v>
      </c>
      <c r="W3084">
        <f t="shared" si="820"/>
        <v>3000</v>
      </c>
      <c r="X3084" s="33">
        <f t="shared" si="821"/>
        <v>14050.58</v>
      </c>
      <c r="Y3084" s="33">
        <f t="shared" si="822"/>
        <v>1915.99</v>
      </c>
      <c r="Z3084" s="45">
        <f t="shared" si="823"/>
        <v>0.66860652350504834</v>
      </c>
      <c r="AA3084" s="33">
        <f t="shared" si="824"/>
        <v>10675.352859999999</v>
      </c>
      <c r="AB3084" s="45">
        <f t="shared" si="825"/>
        <v>0.75978022686607949</v>
      </c>
      <c r="AC3084" s="33">
        <f>IFERROR($X3084/VLOOKUP(CONCATENATE("USD",C3084),[1]GEINDICE!AR$1:AS$65536,2,0),"")</f>
        <v>2485.1129308972568</v>
      </c>
      <c r="AD3084" s="33">
        <f>IFERROR($AA3084/VLOOKUP(CONCATENATE("USD",C3084),[1]GEINDICE!AR$1:AS$65536,2,0),"")</f>
        <v>1888.1396664249453</v>
      </c>
      <c r="AE3084" s="33">
        <f>IFERROR($X3084/VLOOKUP(CONCATENATE("EUR",C3084),[1]GEINDICE!AR$1:AS$65536,2,0),"")</f>
        <v>2193.9633365603822</v>
      </c>
      <c r="AF3084" s="33">
        <f>IFERROR($AA3084/VLOOKUP(CONCATENATE("EUR",C3084),[1]GEINDICE!AR$1:AS$65536,2,0),"")</f>
        <v>1666.9299615877078</v>
      </c>
      <c r="AG3084" s="48" t="str">
        <f>VLOOKUP(E3084,[1]Apresentação!AW$1:AX$65536,2,0)</f>
        <v xml:space="preserve">                    2 - LEATHER AUXILIARIES</v>
      </c>
      <c r="AH3084" s="48" t="str">
        <f t="shared" si="826"/>
        <v xml:space="preserve">         5201000033 - ZETESLIP ECS</v>
      </c>
      <c r="AI3084" s="49" t="str">
        <f t="shared" si="827"/>
        <v xml:space="preserve">     L00021 - VIPOSA S.A</v>
      </c>
      <c r="AJ3084" t="str">
        <f t="shared" si="828"/>
        <v xml:space="preserve">     93 - RESALES</v>
      </c>
      <c r="AK3084" t="str">
        <f t="shared" si="829"/>
        <v/>
      </c>
      <c r="AL3084">
        <f t="shared" si="830"/>
        <v>5</v>
      </c>
      <c r="AM3084" t="str">
        <f t="shared" si="831"/>
        <v>2025 5</v>
      </c>
      <c r="AN3084" t="str">
        <f t="shared" si="832"/>
        <v xml:space="preserve">VIPOSA </v>
      </c>
    </row>
    <row r="3085" spans="1:40" x14ac:dyDescent="0.35">
      <c r="A3085">
        <v>84259</v>
      </c>
      <c r="B3085" t="s">
        <v>274</v>
      </c>
      <c r="C3085" s="31">
        <v>45947</v>
      </c>
      <c r="D3085" t="s">
        <v>373</v>
      </c>
      <c r="E3085" t="s">
        <v>374</v>
      </c>
      <c r="F3085" t="s">
        <v>443</v>
      </c>
      <c r="G3085" t="s">
        <v>444</v>
      </c>
      <c r="H3085" t="s">
        <v>1050</v>
      </c>
      <c r="I3085" t="s">
        <v>1051</v>
      </c>
      <c r="J3085">
        <v>3000</v>
      </c>
      <c r="K3085">
        <v>15327.81</v>
      </c>
      <c r="L3085">
        <v>2795.2508600000001</v>
      </c>
      <c r="M3085">
        <v>1839.34</v>
      </c>
      <c r="N3085">
        <v>5.1092699999999995</v>
      </c>
      <c r="O3085" s="32">
        <f t="shared" si="816"/>
        <v>13488.47</v>
      </c>
      <c r="P3085" s="32">
        <f t="shared" si="817"/>
        <v>10693.219139999999</v>
      </c>
      <c r="Q3085">
        <v>764546</v>
      </c>
      <c r="R3085" t="s">
        <v>298</v>
      </c>
      <c r="S3085" t="s">
        <v>628</v>
      </c>
      <c r="T3085" t="str">
        <f t="shared" si="818"/>
        <v>VEN</v>
      </c>
      <c r="U3085" t="s">
        <v>629</v>
      </c>
      <c r="V3085" s="33">
        <f t="shared" si="819"/>
        <v>15327.81</v>
      </c>
      <c r="W3085">
        <f t="shared" si="820"/>
        <v>3000</v>
      </c>
      <c r="X3085" s="33">
        <f t="shared" si="821"/>
        <v>13488.47</v>
      </c>
      <c r="Y3085" s="33">
        <f t="shared" si="822"/>
        <v>1839.34</v>
      </c>
      <c r="Z3085" s="45">
        <f t="shared" si="823"/>
        <v>0.65849062194794949</v>
      </c>
      <c r="AA3085" s="33">
        <f t="shared" si="824"/>
        <v>10093.219139999999</v>
      </c>
      <c r="AB3085" s="45">
        <f t="shared" si="825"/>
        <v>0.74828495300059972</v>
      </c>
      <c r="AC3085" s="33">
        <f>IFERROR($X3085/VLOOKUP(CONCATENATE("USD",C3085),[1]GEINDICE!AR$1:AS$65536,2,0),"")</f>
        <v>2479.954035668321</v>
      </c>
      <c r="AD3085" s="33">
        <f>IFERROR($AA3085/VLOOKUP(CONCATENATE("USD",C3085),[1]GEINDICE!AR$1:AS$65536,2,0),"")</f>
        <v>1855.7122890237174</v>
      </c>
      <c r="AE3085" s="33">
        <f>IFERROR($X3085/VLOOKUP(CONCATENATE("EUR",C3085),[1]GEINDICE!AR$1:AS$65536,2,0),"")</f>
        <v>2124.53653388776</v>
      </c>
      <c r="AF3085" s="33">
        <f>IFERROR($AA3085/VLOOKUP(CONCATENATE("EUR",C3085),[1]GEINDICE!AR$1:AS$65536,2,0),"")</f>
        <v>1589.7587204082595</v>
      </c>
      <c r="AG3085" s="48" t="str">
        <f>VLOOKUP(E3085,[1]Apresentação!AW$1:AX$65536,2,0)</f>
        <v xml:space="preserve">                    2 - LEATHER AUXILIARIES</v>
      </c>
      <c r="AH3085" s="48" t="str">
        <f t="shared" si="826"/>
        <v xml:space="preserve">         5201000033 - ZETESLIP ECS</v>
      </c>
      <c r="AI3085" s="49" t="str">
        <f t="shared" si="827"/>
        <v xml:space="preserve">     L00021 - VIPOSA S.A</v>
      </c>
      <c r="AJ3085" t="str">
        <f t="shared" si="828"/>
        <v xml:space="preserve">     93 - RESALES</v>
      </c>
      <c r="AK3085" t="str">
        <f t="shared" si="829"/>
        <v/>
      </c>
      <c r="AL3085">
        <f t="shared" si="830"/>
        <v>10</v>
      </c>
      <c r="AM3085" t="str">
        <f t="shared" si="831"/>
        <v>2025 10</v>
      </c>
      <c r="AN3085" t="str">
        <f t="shared" si="832"/>
        <v xml:space="preserve">VIPOSA </v>
      </c>
    </row>
    <row r="3086" spans="1:40" x14ac:dyDescent="0.35">
      <c r="A3086">
        <v>84116</v>
      </c>
      <c r="B3086" t="s">
        <v>274</v>
      </c>
      <c r="C3086" s="31">
        <v>45936</v>
      </c>
      <c r="D3086" t="s">
        <v>373</v>
      </c>
      <c r="E3086" t="s">
        <v>374</v>
      </c>
      <c r="F3086" t="s">
        <v>694</v>
      </c>
      <c r="G3086" t="s">
        <v>444</v>
      </c>
      <c r="H3086" t="s">
        <v>1050</v>
      </c>
      <c r="I3086" t="s">
        <v>1051</v>
      </c>
      <c r="J3086">
        <v>6000</v>
      </c>
      <c r="K3086">
        <v>28664.16</v>
      </c>
      <c r="L3086">
        <v>5590.50173</v>
      </c>
      <c r="M3086">
        <v>2006.49</v>
      </c>
      <c r="N3086">
        <v>4.7773599999999998</v>
      </c>
      <c r="O3086" s="32">
        <f t="shared" si="816"/>
        <v>26657.67</v>
      </c>
      <c r="P3086" s="32">
        <f t="shared" si="817"/>
        <v>21067.168269999998</v>
      </c>
      <c r="Q3086">
        <v>763317</v>
      </c>
      <c r="R3086" t="s">
        <v>298</v>
      </c>
      <c r="S3086" t="s">
        <v>628</v>
      </c>
      <c r="T3086" t="str">
        <f t="shared" si="818"/>
        <v>VEN</v>
      </c>
      <c r="U3086" t="s">
        <v>629</v>
      </c>
      <c r="V3086" s="33">
        <f t="shared" si="819"/>
        <v>28664.16</v>
      </c>
      <c r="W3086">
        <f t="shared" si="820"/>
        <v>6000</v>
      </c>
      <c r="X3086" s="33">
        <f t="shared" si="821"/>
        <v>26657.67</v>
      </c>
      <c r="Y3086" s="33">
        <f t="shared" si="822"/>
        <v>2006.49</v>
      </c>
      <c r="Z3086" s="45">
        <f t="shared" si="823"/>
        <v>0.69310135967703213</v>
      </c>
      <c r="AA3086" s="33">
        <f t="shared" si="824"/>
        <v>19867.168269999998</v>
      </c>
      <c r="AB3086" s="45">
        <f t="shared" si="825"/>
        <v>0.74527024567413425</v>
      </c>
      <c r="AC3086" s="33">
        <f>IFERROR($X3086/VLOOKUP(CONCATENATE("USD",C3086),[1]GEINDICE!AR$1:AS$65536,2,0),"")</f>
        <v>5008.3925149363085</v>
      </c>
      <c r="AD3086" s="33">
        <f>IFERROR($AA3086/VLOOKUP(CONCATENATE("USD",C3086),[1]GEINDICE!AR$1:AS$65536,2,0),"")</f>
        <v>3732.6059200390782</v>
      </c>
      <c r="AE3086" s="33">
        <f>IFERROR($X3086/VLOOKUP(CONCATENATE("EUR",C3086),[1]GEINDICE!AR$1:AS$65536,2,0),"")</f>
        <v>4277.7524592005393</v>
      </c>
      <c r="AF3086" s="33">
        <f>IFERROR($AA3086/VLOOKUP(CONCATENATE("EUR",C3086),[1]GEINDICE!AR$1:AS$65536,2,0),"")</f>
        <v>3188.0816262015178</v>
      </c>
      <c r="AG3086" s="48" t="str">
        <f>VLOOKUP(E3086,[1]Apresentação!AW$1:AX$65536,2,0)</f>
        <v xml:space="preserve">                    2 - LEATHER AUXILIARIES</v>
      </c>
      <c r="AH3086" s="48" t="str">
        <f t="shared" si="826"/>
        <v xml:space="preserve">         5201000033 - ZETESLIP ECS</v>
      </c>
      <c r="AI3086" s="49" t="str">
        <f t="shared" si="827"/>
        <v xml:space="preserve">     L00428 - VIPOSA S.A</v>
      </c>
      <c r="AJ3086" t="str">
        <f t="shared" si="828"/>
        <v xml:space="preserve">     93 - RESALES</v>
      </c>
      <c r="AK3086" t="str">
        <f t="shared" si="829"/>
        <v/>
      </c>
      <c r="AL3086">
        <f t="shared" si="830"/>
        <v>10</v>
      </c>
      <c r="AM3086" t="str">
        <f t="shared" si="831"/>
        <v>2025 10</v>
      </c>
      <c r="AN3086" t="str">
        <f t="shared" si="832"/>
        <v xml:space="preserve">VIPOSA </v>
      </c>
    </row>
    <row r="3087" spans="1:40" x14ac:dyDescent="0.35">
      <c r="A3087">
        <v>83399</v>
      </c>
      <c r="B3087" t="s">
        <v>274</v>
      </c>
      <c r="C3087" s="31">
        <v>45874</v>
      </c>
      <c r="D3087" t="s">
        <v>373</v>
      </c>
      <c r="E3087" t="s">
        <v>374</v>
      </c>
      <c r="F3087" t="s">
        <v>443</v>
      </c>
      <c r="G3087" t="s">
        <v>444</v>
      </c>
      <c r="H3087" t="s">
        <v>1050</v>
      </c>
      <c r="I3087" t="s">
        <v>1051</v>
      </c>
      <c r="J3087">
        <v>3000</v>
      </c>
      <c r="K3087">
        <v>15541.89</v>
      </c>
      <c r="L3087">
        <v>2789.5718400000001</v>
      </c>
      <c r="M3087">
        <v>1865.03</v>
      </c>
      <c r="N3087">
        <v>5.1806299999999998</v>
      </c>
      <c r="O3087" s="32">
        <f t="shared" si="816"/>
        <v>13676.859999999999</v>
      </c>
      <c r="P3087" s="32">
        <f t="shared" si="817"/>
        <v>10887.288159999998</v>
      </c>
      <c r="Q3087">
        <v>748617</v>
      </c>
      <c r="R3087" t="s">
        <v>298</v>
      </c>
      <c r="S3087" t="s">
        <v>628</v>
      </c>
      <c r="T3087" t="str">
        <f t="shared" si="818"/>
        <v>VEN</v>
      </c>
      <c r="U3087" t="s">
        <v>629</v>
      </c>
      <c r="V3087" s="33">
        <f t="shared" si="819"/>
        <v>15541.89</v>
      </c>
      <c r="W3087">
        <f t="shared" si="820"/>
        <v>3000</v>
      </c>
      <c r="X3087" s="33">
        <f t="shared" si="821"/>
        <v>13676.859999999999</v>
      </c>
      <c r="Y3087" s="33">
        <f t="shared" si="822"/>
        <v>1865.03</v>
      </c>
      <c r="Z3087" s="45">
        <f t="shared" si="823"/>
        <v>0.6619071528623609</v>
      </c>
      <c r="AA3087" s="33">
        <f t="shared" si="824"/>
        <v>10287.288159999998</v>
      </c>
      <c r="AB3087" s="45">
        <f t="shared" si="825"/>
        <v>0.75216739514771658</v>
      </c>
      <c r="AC3087" s="33">
        <f>IFERROR($X3087/VLOOKUP(CONCATENATE("USD",C3087),[1]GEINDICE!AR$1:AS$65536,2,0),"")</f>
        <v>2481.3331156225618</v>
      </c>
      <c r="AD3087" s="33">
        <f>IFERROR($AA3087/VLOOKUP(CONCATENATE("USD",C3087),[1]GEINDICE!AR$1:AS$65536,2,0),"")</f>
        <v>1866.37786607159</v>
      </c>
      <c r="AE3087" s="33">
        <f>IFERROR($X3087/VLOOKUP(CONCATENATE("EUR",C3087),[1]GEINDICE!AR$1:AS$65536,2,0),"")</f>
        <v>2142.7680641724633</v>
      </c>
      <c r="AF3087" s="33">
        <f>IFERROR($AA3087/VLOOKUP(CONCATENATE("EUR",C3087),[1]GEINDICE!AR$1:AS$65536,2,0),"")</f>
        <v>1611.7202732343169</v>
      </c>
      <c r="AG3087" s="48" t="str">
        <f>VLOOKUP(E3087,[1]Apresentação!AW$1:AX$65536,2,0)</f>
        <v xml:space="preserve">                    2 - LEATHER AUXILIARIES</v>
      </c>
      <c r="AH3087" s="48" t="str">
        <f t="shared" si="826"/>
        <v xml:space="preserve">         5201000033 - ZETESLIP ECS</v>
      </c>
      <c r="AI3087" s="49" t="str">
        <f t="shared" si="827"/>
        <v xml:space="preserve">     L00021 - VIPOSA S.A</v>
      </c>
      <c r="AJ3087" t="str">
        <f t="shared" si="828"/>
        <v xml:space="preserve">     93 - RESALES</v>
      </c>
      <c r="AK3087" t="str">
        <f t="shared" si="829"/>
        <v/>
      </c>
      <c r="AL3087">
        <f t="shared" si="830"/>
        <v>8</v>
      </c>
      <c r="AM3087" t="str">
        <f t="shared" si="831"/>
        <v>2025 8</v>
      </c>
      <c r="AN3087" t="str">
        <f t="shared" si="832"/>
        <v xml:space="preserve">VIPOSA </v>
      </c>
    </row>
    <row r="3088" spans="1:40" x14ac:dyDescent="0.35">
      <c r="A3088">
        <v>83870</v>
      </c>
      <c r="B3088" t="s">
        <v>274</v>
      </c>
      <c r="C3088" s="31">
        <v>45916</v>
      </c>
      <c r="D3088" t="s">
        <v>373</v>
      </c>
      <c r="E3088" t="s">
        <v>374</v>
      </c>
      <c r="F3088" t="s">
        <v>443</v>
      </c>
      <c r="G3088" t="s">
        <v>444</v>
      </c>
      <c r="H3088" t="s">
        <v>1050</v>
      </c>
      <c r="I3088" t="s">
        <v>1051</v>
      </c>
      <c r="J3088">
        <v>4000</v>
      </c>
      <c r="K3088">
        <v>20006.2</v>
      </c>
      <c r="L3088">
        <v>3727.0011500000001</v>
      </c>
      <c r="M3088">
        <v>2400.7399999999998</v>
      </c>
      <c r="N3088">
        <v>5.0015499999999999</v>
      </c>
      <c r="O3088" s="32">
        <f t="shared" si="816"/>
        <v>17605.46</v>
      </c>
      <c r="P3088" s="32">
        <f t="shared" si="817"/>
        <v>13878.458849999999</v>
      </c>
      <c r="Q3088">
        <v>761466</v>
      </c>
      <c r="R3088" t="s">
        <v>298</v>
      </c>
      <c r="S3088" t="s">
        <v>628</v>
      </c>
      <c r="T3088" t="str">
        <f t="shared" si="818"/>
        <v>VEN</v>
      </c>
      <c r="U3088" t="s">
        <v>629</v>
      </c>
      <c r="V3088" s="33">
        <f t="shared" si="819"/>
        <v>20006.2</v>
      </c>
      <c r="W3088">
        <f t="shared" si="820"/>
        <v>4000</v>
      </c>
      <c r="X3088" s="33">
        <f t="shared" si="821"/>
        <v>17605.46</v>
      </c>
      <c r="Y3088" s="33">
        <f t="shared" si="822"/>
        <v>2400.7399999999998</v>
      </c>
      <c r="Z3088" s="45">
        <f t="shared" si="823"/>
        <v>0.65372028921034475</v>
      </c>
      <c r="AA3088" s="33">
        <f t="shared" si="824"/>
        <v>13078.458849999999</v>
      </c>
      <c r="AB3088" s="45">
        <f t="shared" si="825"/>
        <v>0.74286379623139642</v>
      </c>
      <c r="AC3088" s="33">
        <f>IFERROR($X3088/VLOOKUP(CONCATENATE("USD",C3088),[1]GEINDICE!AR$1:AS$65536,2,0),"")</f>
        <v>3315.7789664004817</v>
      </c>
      <c r="AD3088" s="33">
        <f>IFERROR($AA3088/VLOOKUP(CONCATENATE("USD",C3088),[1]GEINDICE!AR$1:AS$65536,2,0),"")</f>
        <v>2463.1721504444777</v>
      </c>
      <c r="AE3088" s="33">
        <f>IFERROR($X3088/VLOOKUP(CONCATENATE("EUR",C3088),[1]GEINDICE!AR$1:AS$65536,2,0),"")</f>
        <v>2798.6043110574169</v>
      </c>
      <c r="AF3088" s="33">
        <f>IFERROR($AA3088/VLOOKUP(CONCATENATE("EUR",C3088),[1]GEINDICE!AR$1:AS$65536,2,0),"")</f>
        <v>2078.9818226616644</v>
      </c>
      <c r="AG3088" s="48" t="str">
        <f>VLOOKUP(E3088,[1]Apresentação!AW$1:AX$65536,2,0)</f>
        <v xml:space="preserve">                    2 - LEATHER AUXILIARIES</v>
      </c>
      <c r="AH3088" s="48" t="str">
        <f t="shared" si="826"/>
        <v xml:space="preserve">         5201000033 - ZETESLIP ECS</v>
      </c>
      <c r="AI3088" s="49" t="str">
        <f t="shared" si="827"/>
        <v xml:space="preserve">     L00021 - VIPOSA S.A</v>
      </c>
      <c r="AJ3088" t="str">
        <f t="shared" si="828"/>
        <v xml:space="preserve">     93 - RESALES</v>
      </c>
      <c r="AK3088" t="str">
        <f t="shared" si="829"/>
        <v/>
      </c>
      <c r="AL3088">
        <f t="shared" si="830"/>
        <v>9</v>
      </c>
      <c r="AM3088" t="str">
        <f t="shared" si="831"/>
        <v>2025 9</v>
      </c>
      <c r="AN3088" t="str">
        <f t="shared" si="832"/>
        <v xml:space="preserve">VIPOSA </v>
      </c>
    </row>
    <row r="3089" spans="1:40" x14ac:dyDescent="0.35">
      <c r="A3089">
        <v>82881</v>
      </c>
      <c r="B3089" t="s">
        <v>274</v>
      </c>
      <c r="C3089" s="31">
        <v>45833</v>
      </c>
      <c r="D3089" t="s">
        <v>373</v>
      </c>
      <c r="E3089" t="s">
        <v>374</v>
      </c>
      <c r="F3089" t="s">
        <v>694</v>
      </c>
      <c r="G3089" t="s">
        <v>444</v>
      </c>
      <c r="H3089" t="s">
        <v>1050</v>
      </c>
      <c r="I3089" t="s">
        <v>1051</v>
      </c>
      <c r="J3089">
        <v>5000</v>
      </c>
      <c r="K3089">
        <v>25408.9</v>
      </c>
      <c r="L3089">
        <v>4649.2864</v>
      </c>
      <c r="M3089">
        <v>1778.62</v>
      </c>
      <c r="N3089">
        <v>5.0817800000000002</v>
      </c>
      <c r="O3089" s="32">
        <f t="shared" si="816"/>
        <v>23630.280000000002</v>
      </c>
      <c r="P3089" s="32">
        <f t="shared" si="817"/>
        <v>18980.993600000002</v>
      </c>
      <c r="Q3089">
        <v>742042</v>
      </c>
      <c r="R3089" t="s">
        <v>298</v>
      </c>
      <c r="S3089" t="s">
        <v>628</v>
      </c>
      <c r="T3089" t="str">
        <f t="shared" si="818"/>
        <v>VEN</v>
      </c>
      <c r="U3089" t="s">
        <v>629</v>
      </c>
      <c r="V3089" s="33">
        <f t="shared" si="819"/>
        <v>25408.9</v>
      </c>
      <c r="W3089">
        <f t="shared" si="820"/>
        <v>5000</v>
      </c>
      <c r="X3089" s="33">
        <f t="shared" si="821"/>
        <v>23630.280000000002</v>
      </c>
      <c r="Y3089" s="33">
        <f t="shared" si="822"/>
        <v>1778.62</v>
      </c>
      <c r="Z3089" s="45">
        <f t="shared" si="823"/>
        <v>0.70766517243957827</v>
      </c>
      <c r="AA3089" s="33">
        <f t="shared" si="824"/>
        <v>17980.993600000002</v>
      </c>
      <c r="AB3089" s="45">
        <f t="shared" si="825"/>
        <v>0.76093019634130443</v>
      </c>
      <c r="AC3089" s="33">
        <f>IFERROR($X3089/VLOOKUP(CONCATENATE("USD",C3089),[1]GEINDICE!AR$1:AS$65536,2,0),"")</f>
        <v>4263.3157125588614</v>
      </c>
      <c r="AD3089" s="33">
        <f>IFERROR($AA3089/VLOOKUP(CONCATENATE("USD",C3089),[1]GEINDICE!AR$1:AS$65536,2,0),"")</f>
        <v>3244.0856622223828</v>
      </c>
      <c r="AE3089" s="33">
        <f>IFERROR($X3089/VLOOKUP(CONCATENATE("EUR",C3089),[1]GEINDICE!AR$1:AS$65536,2,0),"")</f>
        <v>3668.9563084184706</v>
      </c>
      <c r="AF3089" s="33">
        <f>IFERROR($AA3089/VLOOKUP(CONCATENATE("EUR",C3089),[1]GEINDICE!AR$1:AS$65536,2,0),"")</f>
        <v>2791.8196441325344</v>
      </c>
      <c r="AG3089" s="48" t="str">
        <f>VLOOKUP(E3089,[1]Apresentação!AW$1:AX$65536,2,0)</f>
        <v xml:space="preserve">                    2 - LEATHER AUXILIARIES</v>
      </c>
      <c r="AH3089" s="48" t="str">
        <f t="shared" si="826"/>
        <v xml:space="preserve">         5201000033 - ZETESLIP ECS</v>
      </c>
      <c r="AI3089" s="49" t="str">
        <f t="shared" si="827"/>
        <v xml:space="preserve">     L00428 - VIPOSA S.A</v>
      </c>
      <c r="AJ3089" t="str">
        <f t="shared" si="828"/>
        <v xml:space="preserve">     93 - RESALES</v>
      </c>
      <c r="AK3089" t="str">
        <f t="shared" si="829"/>
        <v/>
      </c>
      <c r="AL3089">
        <f t="shared" si="830"/>
        <v>6</v>
      </c>
      <c r="AM3089" t="str">
        <f t="shared" si="831"/>
        <v>2025 6</v>
      </c>
      <c r="AN3089" t="str">
        <f t="shared" si="832"/>
        <v xml:space="preserve">VIPOSA </v>
      </c>
    </row>
    <row r="3090" spans="1:40" x14ac:dyDescent="0.35">
      <c r="A3090">
        <v>83297</v>
      </c>
      <c r="B3090" t="s">
        <v>274</v>
      </c>
      <c r="C3090" s="31">
        <v>45867</v>
      </c>
      <c r="D3090" t="s">
        <v>373</v>
      </c>
      <c r="E3090" t="s">
        <v>374</v>
      </c>
      <c r="F3090" t="s">
        <v>443</v>
      </c>
      <c r="G3090" t="s">
        <v>444</v>
      </c>
      <c r="H3090" t="s">
        <v>1050</v>
      </c>
      <c r="I3090" t="s">
        <v>1051</v>
      </c>
      <c r="J3090">
        <v>2000</v>
      </c>
      <c r="K3090">
        <v>10504.880000000001</v>
      </c>
      <c r="L3090">
        <v>1859.7145599999999</v>
      </c>
      <c r="M3090">
        <v>1260.5899999999999</v>
      </c>
      <c r="N3090">
        <v>5.25244</v>
      </c>
      <c r="O3090" s="32">
        <f t="shared" si="816"/>
        <v>9244.2900000000009</v>
      </c>
      <c r="P3090" s="32">
        <f t="shared" si="817"/>
        <v>7384.5754400000005</v>
      </c>
      <c r="Q3090">
        <v>745544</v>
      </c>
      <c r="R3090" t="s">
        <v>298</v>
      </c>
      <c r="S3090" t="s">
        <v>628</v>
      </c>
      <c r="T3090" t="str">
        <f t="shared" si="818"/>
        <v>VEN</v>
      </c>
      <c r="U3090" t="s">
        <v>629</v>
      </c>
      <c r="V3090" s="33">
        <f t="shared" si="819"/>
        <v>10504.880000000001</v>
      </c>
      <c r="W3090">
        <f t="shared" si="820"/>
        <v>2000</v>
      </c>
      <c r="X3090" s="33">
        <f t="shared" si="821"/>
        <v>9244.2900000000009</v>
      </c>
      <c r="Y3090" s="33">
        <f t="shared" si="822"/>
        <v>1260.5899999999999</v>
      </c>
      <c r="Z3090" s="45">
        <f t="shared" si="823"/>
        <v>0.66488864603879338</v>
      </c>
      <c r="AA3090" s="33">
        <f t="shared" si="824"/>
        <v>6984.5754400000005</v>
      </c>
      <c r="AB3090" s="45">
        <f t="shared" si="825"/>
        <v>0.75555563921079927</v>
      </c>
      <c r="AC3090" s="33">
        <f>IFERROR($X3090/VLOOKUP(CONCATENATE("USD",C3090),[1]GEINDICE!AR$1:AS$65536,2,0),"")</f>
        <v>1657.7523133204218</v>
      </c>
      <c r="AD3090" s="33">
        <f>IFERROR($AA3090/VLOOKUP(CONCATENATE("USD",C3090),[1]GEINDICE!AR$1:AS$65536,2,0),"")</f>
        <v>1252.5241087439924</v>
      </c>
      <c r="AE3090" s="33">
        <f>IFERROR($X3090/VLOOKUP(CONCATENATE("EUR",C3090),[1]GEINDICE!AR$1:AS$65536,2,0),"")</f>
        <v>1437.1447671164728</v>
      </c>
      <c r="AF3090" s="33">
        <f>IFERROR($AA3090/VLOOKUP(CONCATENATE("EUR",C3090),[1]GEINDICE!AR$1:AS$65536,2,0),"")</f>
        <v>1085.842833157142</v>
      </c>
      <c r="AG3090" s="48" t="str">
        <f>VLOOKUP(E3090,[1]Apresentação!AW$1:AX$65536,2,0)</f>
        <v xml:space="preserve">                    2 - LEATHER AUXILIARIES</v>
      </c>
      <c r="AH3090" s="48" t="str">
        <f t="shared" si="826"/>
        <v xml:space="preserve">         5201000033 - ZETESLIP ECS</v>
      </c>
      <c r="AI3090" s="49" t="str">
        <f t="shared" si="827"/>
        <v xml:space="preserve">     L00021 - VIPOSA S.A</v>
      </c>
      <c r="AJ3090" t="str">
        <f t="shared" si="828"/>
        <v xml:space="preserve">     93 - RESALES</v>
      </c>
      <c r="AK3090" t="str">
        <f t="shared" si="829"/>
        <v/>
      </c>
      <c r="AL3090">
        <f t="shared" si="830"/>
        <v>7</v>
      </c>
      <c r="AM3090" t="str">
        <f t="shared" si="831"/>
        <v>2025 7</v>
      </c>
      <c r="AN3090" t="str">
        <f t="shared" si="832"/>
        <v xml:space="preserve">VIPOSA </v>
      </c>
    </row>
    <row r="3091" spans="1:40" x14ac:dyDescent="0.35">
      <c r="A3091">
        <v>82705</v>
      </c>
      <c r="B3091" t="s">
        <v>274</v>
      </c>
      <c r="C3091" s="31">
        <v>45817</v>
      </c>
      <c r="D3091" t="s">
        <v>373</v>
      </c>
      <c r="E3091" t="s">
        <v>374</v>
      </c>
      <c r="F3091" t="s">
        <v>443</v>
      </c>
      <c r="G3091" t="s">
        <v>444</v>
      </c>
      <c r="H3091" t="s">
        <v>1050</v>
      </c>
      <c r="I3091" t="s">
        <v>1051</v>
      </c>
      <c r="J3091">
        <v>2000</v>
      </c>
      <c r="K3091">
        <v>10518.02</v>
      </c>
      <c r="L3091">
        <v>1906.91428</v>
      </c>
      <c r="M3091">
        <v>1262.1600000000001</v>
      </c>
      <c r="N3091">
        <v>5.25901</v>
      </c>
      <c r="O3091" s="32">
        <f t="shared" si="816"/>
        <v>9255.86</v>
      </c>
      <c r="P3091" s="32">
        <f t="shared" si="817"/>
        <v>7348.9457200000006</v>
      </c>
      <c r="Q3091">
        <v>740905</v>
      </c>
      <c r="R3091" t="s">
        <v>298</v>
      </c>
      <c r="S3091" t="s">
        <v>628</v>
      </c>
      <c r="T3091" t="str">
        <f t="shared" si="818"/>
        <v>VEN</v>
      </c>
      <c r="U3091" t="s">
        <v>629</v>
      </c>
      <c r="V3091" s="33">
        <f t="shared" si="819"/>
        <v>10518.02</v>
      </c>
      <c r="W3091">
        <f t="shared" si="820"/>
        <v>2000</v>
      </c>
      <c r="X3091" s="33">
        <f t="shared" si="821"/>
        <v>9255.86</v>
      </c>
      <c r="Y3091" s="33">
        <f t="shared" si="822"/>
        <v>1262.1600000000001</v>
      </c>
      <c r="Z3091" s="45">
        <f t="shared" si="823"/>
        <v>0.66067051783510589</v>
      </c>
      <c r="AA3091" s="33">
        <f t="shared" si="824"/>
        <v>6948.9457200000006</v>
      </c>
      <c r="AB3091" s="45">
        <f t="shared" si="825"/>
        <v>0.75076175741638274</v>
      </c>
      <c r="AC3091" s="33">
        <f>IFERROR($X3091/VLOOKUP(CONCATENATE("USD",C3091),[1]GEINDICE!AR$1:AS$65536,2,0),"")</f>
        <v>1659.9461979913917</v>
      </c>
      <c r="AD3091" s="33">
        <f>IFERROR($AA3091/VLOOKUP(CONCATENATE("USD",C3091),[1]GEINDICE!AR$1:AS$65536,2,0),"")</f>
        <v>1246.2241248206599</v>
      </c>
      <c r="AE3091" s="33">
        <f>IFERROR($X3091/VLOOKUP(CONCATENATE("EUR",C3091),[1]GEINDICE!AR$1:AS$65536,2,0),"")</f>
        <v>1452.9023953787712</v>
      </c>
      <c r="AF3091" s="33">
        <f>IFERROR($AA3091/VLOOKUP(CONCATENATE("EUR",C3091),[1]GEINDICE!AR$1:AS$65536,2,0),"")</f>
        <v>1090.7835557090384</v>
      </c>
      <c r="AG3091" s="48" t="str">
        <f>VLOOKUP(E3091,[1]Apresentação!AW$1:AX$65536,2,0)</f>
        <v xml:space="preserve">                    2 - LEATHER AUXILIARIES</v>
      </c>
      <c r="AH3091" s="48" t="str">
        <f t="shared" si="826"/>
        <v xml:space="preserve">         5201000033 - ZETESLIP ECS</v>
      </c>
      <c r="AI3091" s="49" t="str">
        <f t="shared" si="827"/>
        <v xml:space="preserve">     L00021 - VIPOSA S.A</v>
      </c>
      <c r="AJ3091" t="str">
        <f t="shared" si="828"/>
        <v xml:space="preserve">     93 - RESALES</v>
      </c>
      <c r="AK3091" t="str">
        <f t="shared" si="829"/>
        <v/>
      </c>
      <c r="AL3091">
        <f t="shared" si="830"/>
        <v>6</v>
      </c>
      <c r="AM3091" t="str">
        <f t="shared" si="831"/>
        <v>2025 6</v>
      </c>
      <c r="AN3091" t="str">
        <f t="shared" si="832"/>
        <v xml:space="preserve">VIPOSA </v>
      </c>
    </row>
    <row r="3092" spans="1:40" x14ac:dyDescent="0.35">
      <c r="A3092">
        <v>83093</v>
      </c>
      <c r="B3092" t="s">
        <v>274</v>
      </c>
      <c r="C3092" s="31">
        <v>45852</v>
      </c>
      <c r="D3092" t="s">
        <v>373</v>
      </c>
      <c r="E3092" t="s">
        <v>374</v>
      </c>
      <c r="F3092" t="s">
        <v>443</v>
      </c>
      <c r="G3092" t="s">
        <v>444</v>
      </c>
      <c r="H3092" t="s">
        <v>1050</v>
      </c>
      <c r="I3092" t="s">
        <v>1051</v>
      </c>
      <c r="J3092">
        <v>4000</v>
      </c>
      <c r="K3092">
        <v>20951.439999999999</v>
      </c>
      <c r="L3092">
        <v>3719.42911</v>
      </c>
      <c r="M3092">
        <v>2514.17</v>
      </c>
      <c r="N3092">
        <v>5.2378599999999995</v>
      </c>
      <c r="O3092" s="32">
        <f t="shared" si="816"/>
        <v>18437.269999999997</v>
      </c>
      <c r="P3092" s="32">
        <f t="shared" si="817"/>
        <v>14717.840889999996</v>
      </c>
      <c r="Q3092">
        <v>743693</v>
      </c>
      <c r="R3092" t="s">
        <v>298</v>
      </c>
      <c r="S3092" t="s">
        <v>628</v>
      </c>
      <c r="T3092" t="str">
        <f t="shared" si="818"/>
        <v>VEN</v>
      </c>
      <c r="U3092" t="s">
        <v>629</v>
      </c>
      <c r="V3092" s="33">
        <f t="shared" si="819"/>
        <v>20951.439999999999</v>
      </c>
      <c r="W3092">
        <f t="shared" si="820"/>
        <v>4000</v>
      </c>
      <c r="X3092" s="33">
        <f t="shared" si="821"/>
        <v>18437.269999999997</v>
      </c>
      <c r="Y3092" s="33">
        <f t="shared" si="822"/>
        <v>2514.17</v>
      </c>
      <c r="Z3092" s="45">
        <f t="shared" si="823"/>
        <v>0.66429042061070731</v>
      </c>
      <c r="AA3092" s="33">
        <f t="shared" si="824"/>
        <v>13917.840889999996</v>
      </c>
      <c r="AB3092" s="45">
        <f t="shared" si="825"/>
        <v>0.75487536332656613</v>
      </c>
      <c r="AC3092" s="33">
        <f>IFERROR($X3092/VLOOKUP(CONCATENATE("USD",C3092),[1]GEINDICE!AR$1:AS$65536,2,0),"")</f>
        <v>3316.3539886680451</v>
      </c>
      <c r="AD3092" s="33">
        <f>IFERROR($AA3092/VLOOKUP(CONCATENATE("USD",C3092),[1]GEINDICE!AR$1:AS$65536,2,0),"")</f>
        <v>2503.4339221152973</v>
      </c>
      <c r="AE3092" s="33">
        <f>IFERROR($X3092/VLOOKUP(CONCATENATE("EUR",C3092),[1]GEINDICE!AR$1:AS$65536,2,0),"")</f>
        <v>2841.3114501464011</v>
      </c>
      <c r="AF3092" s="33">
        <f>IFERROR($AA3092/VLOOKUP(CONCATENATE("EUR",C3092),[1]GEINDICE!AR$1:AS$65536,2,0),"")</f>
        <v>2144.8360132531971</v>
      </c>
      <c r="AG3092" s="48" t="str">
        <f>VLOOKUP(E3092,[1]Apresentação!AW$1:AX$65536,2,0)</f>
        <v xml:space="preserve">                    2 - LEATHER AUXILIARIES</v>
      </c>
      <c r="AH3092" s="48" t="str">
        <f t="shared" si="826"/>
        <v xml:space="preserve">         5201000033 - ZETESLIP ECS</v>
      </c>
      <c r="AI3092" s="49" t="str">
        <f t="shared" si="827"/>
        <v xml:space="preserve">     L00021 - VIPOSA S.A</v>
      </c>
      <c r="AJ3092" t="str">
        <f t="shared" si="828"/>
        <v xml:space="preserve">     93 - RESALES</v>
      </c>
      <c r="AK3092" t="str">
        <f t="shared" si="829"/>
        <v/>
      </c>
      <c r="AL3092">
        <f t="shared" si="830"/>
        <v>7</v>
      </c>
      <c r="AM3092" t="str">
        <f t="shared" si="831"/>
        <v>2025 7</v>
      </c>
      <c r="AN3092" t="str">
        <f t="shared" si="832"/>
        <v xml:space="preserve">VIPOSA </v>
      </c>
    </row>
    <row r="3093" spans="1:40" x14ac:dyDescent="0.35">
      <c r="A3093">
        <v>84306</v>
      </c>
      <c r="B3093" t="s">
        <v>274</v>
      </c>
      <c r="C3093" s="31">
        <v>45951</v>
      </c>
      <c r="D3093" t="s">
        <v>373</v>
      </c>
      <c r="E3093" t="s">
        <v>374</v>
      </c>
      <c r="F3093" t="s">
        <v>443</v>
      </c>
      <c r="G3093" t="s">
        <v>444</v>
      </c>
      <c r="H3093" t="s">
        <v>1050</v>
      </c>
      <c r="I3093" t="s">
        <v>1051</v>
      </c>
      <c r="J3093">
        <v>2000</v>
      </c>
      <c r="K3093">
        <v>10108.92</v>
      </c>
      <c r="L3093">
        <v>1863.5005799999999</v>
      </c>
      <c r="M3093">
        <v>1213.07</v>
      </c>
      <c r="N3093">
        <v>5.0544599999999997</v>
      </c>
      <c r="O3093" s="32">
        <f t="shared" si="816"/>
        <v>8895.85</v>
      </c>
      <c r="P3093" s="32">
        <f t="shared" si="817"/>
        <v>7032.3494200000005</v>
      </c>
      <c r="Q3093">
        <v>764803</v>
      </c>
      <c r="R3093" t="s">
        <v>298</v>
      </c>
      <c r="S3093" t="s">
        <v>628</v>
      </c>
      <c r="T3093" t="str">
        <f t="shared" si="818"/>
        <v>VEN</v>
      </c>
      <c r="U3093" t="s">
        <v>629</v>
      </c>
      <c r="V3093" s="33">
        <f t="shared" si="819"/>
        <v>10108.92</v>
      </c>
      <c r="W3093">
        <f t="shared" si="820"/>
        <v>2000</v>
      </c>
      <c r="X3093" s="33">
        <f t="shared" si="821"/>
        <v>8895.85</v>
      </c>
      <c r="Y3093" s="33">
        <f t="shared" si="822"/>
        <v>1213.07</v>
      </c>
      <c r="Z3093" s="45">
        <f t="shared" si="823"/>
        <v>0.65608882254484158</v>
      </c>
      <c r="AA3093" s="33">
        <f t="shared" si="824"/>
        <v>6632.3494200000005</v>
      </c>
      <c r="AB3093" s="45">
        <f t="shared" si="825"/>
        <v>0.74555544664084938</v>
      </c>
      <c r="AC3093" s="33">
        <f>IFERROR($X3093/VLOOKUP(CONCATENATE("USD",C3093),[1]GEINDICE!AR$1:AS$65536,2,0),"")</f>
        <v>1652.0297875501412</v>
      </c>
      <c r="AD3093" s="33">
        <f>IFERROR($AA3093/VLOOKUP(CONCATENATE("USD",C3093),[1]GEINDICE!AR$1:AS$65536,2,0),"")</f>
        <v>1231.6798061209331</v>
      </c>
      <c r="AE3093" s="33">
        <f>IFERROR($X3093/VLOOKUP(CONCATENATE("EUR",C3093),[1]GEINDICE!AR$1:AS$65536,2,0),"")</f>
        <v>1422.1982414068746</v>
      </c>
      <c r="AF3093" s="33">
        <f>IFERROR($AA3093/VLOOKUP(CONCATENATE("EUR",C3093),[1]GEINDICE!AR$1:AS$65536,2,0),"")</f>
        <v>1060.327645083933</v>
      </c>
      <c r="AG3093" s="48" t="str">
        <f>VLOOKUP(E3093,[1]Apresentação!AW$1:AX$65536,2,0)</f>
        <v xml:space="preserve">                    2 - LEATHER AUXILIARIES</v>
      </c>
      <c r="AH3093" s="48" t="str">
        <f t="shared" si="826"/>
        <v xml:space="preserve">         5201000033 - ZETESLIP ECS</v>
      </c>
      <c r="AI3093" s="49" t="str">
        <f t="shared" si="827"/>
        <v xml:space="preserve">     L00021 - VIPOSA S.A</v>
      </c>
      <c r="AJ3093" t="str">
        <f t="shared" si="828"/>
        <v xml:space="preserve">     93 - RESALES</v>
      </c>
      <c r="AK3093" t="str">
        <f t="shared" si="829"/>
        <v/>
      </c>
      <c r="AL3093">
        <f t="shared" si="830"/>
        <v>10</v>
      </c>
      <c r="AM3093" t="str">
        <f t="shared" si="831"/>
        <v>2025 10</v>
      </c>
      <c r="AN3093" t="str">
        <f t="shared" si="832"/>
        <v xml:space="preserve">VIPOSA </v>
      </c>
    </row>
    <row r="3094" spans="1:40" x14ac:dyDescent="0.35">
      <c r="A3094">
        <v>82412</v>
      </c>
      <c r="B3094" t="s">
        <v>274</v>
      </c>
      <c r="C3094" s="31">
        <v>45791</v>
      </c>
      <c r="D3094" t="s">
        <v>373</v>
      </c>
      <c r="E3094" t="s">
        <v>374</v>
      </c>
      <c r="F3094" t="s">
        <v>443</v>
      </c>
      <c r="G3094" t="s">
        <v>444</v>
      </c>
      <c r="H3094" t="s">
        <v>1050</v>
      </c>
      <c r="I3094" t="s">
        <v>1051</v>
      </c>
      <c r="J3094">
        <v>2000</v>
      </c>
      <c r="K3094">
        <v>10577.24</v>
      </c>
      <c r="L3094">
        <v>1734.7323699999999</v>
      </c>
      <c r="M3094">
        <v>1269.27</v>
      </c>
      <c r="N3094">
        <v>5.2886199999999999</v>
      </c>
      <c r="O3094" s="32">
        <f t="shared" si="816"/>
        <v>9307.9699999999993</v>
      </c>
      <c r="P3094" s="32">
        <f t="shared" si="817"/>
        <v>7573.2376299999996</v>
      </c>
      <c r="Q3094">
        <v>738698</v>
      </c>
      <c r="R3094" t="s">
        <v>298</v>
      </c>
      <c r="S3094" t="s">
        <v>628</v>
      </c>
      <c r="T3094" t="str">
        <f t="shared" si="818"/>
        <v>VEN</v>
      </c>
      <c r="U3094" t="s">
        <v>629</v>
      </c>
      <c r="V3094" s="33">
        <f t="shared" si="819"/>
        <v>10577.24</v>
      </c>
      <c r="W3094">
        <f t="shared" si="820"/>
        <v>2000</v>
      </c>
      <c r="X3094" s="33">
        <f t="shared" si="821"/>
        <v>9307.9699999999993</v>
      </c>
      <c r="Y3094" s="33">
        <f t="shared" si="822"/>
        <v>1269.27</v>
      </c>
      <c r="Z3094" s="45">
        <f t="shared" si="823"/>
        <v>0.67817669165113015</v>
      </c>
      <c r="AA3094" s="33">
        <f t="shared" si="824"/>
        <v>7173.2376299999996</v>
      </c>
      <c r="AB3094" s="45">
        <f t="shared" si="825"/>
        <v>0.77065543077599086</v>
      </c>
      <c r="AC3094" s="33">
        <f>IFERROR($X3094/VLOOKUP(CONCATENATE("USD",C3094),[1]GEINDICE!AR$1:AS$65536,2,0),"")</f>
        <v>1659.1746880570408</v>
      </c>
      <c r="AD3094" s="33">
        <f>IFERROR($AA3094/VLOOKUP(CONCATENATE("USD",C3094),[1]GEINDICE!AR$1:AS$65536,2,0),"")</f>
        <v>1278.651983957219</v>
      </c>
      <c r="AE3094" s="33">
        <f>IFERROR($X3094/VLOOKUP(CONCATENATE("EUR",C3094),[1]GEINDICE!AR$1:AS$65536,2,0),"")</f>
        <v>1480.6047784175864</v>
      </c>
      <c r="AF3094" s="33">
        <f>IFERROR($AA3094/VLOOKUP(CONCATENATE("EUR",C3094),[1]GEINDICE!AR$1:AS$65536,2,0),"")</f>
        <v>1141.0361133203958</v>
      </c>
      <c r="AG3094" s="48" t="str">
        <f>VLOOKUP(E3094,[1]Apresentação!AW$1:AX$65536,2,0)</f>
        <v xml:space="preserve">                    2 - LEATHER AUXILIARIES</v>
      </c>
      <c r="AH3094" s="48" t="str">
        <f t="shared" si="826"/>
        <v xml:space="preserve">         5201000033 - ZETESLIP ECS</v>
      </c>
      <c r="AI3094" s="49" t="str">
        <f t="shared" si="827"/>
        <v xml:space="preserve">     L00021 - VIPOSA S.A</v>
      </c>
      <c r="AJ3094" t="str">
        <f t="shared" si="828"/>
        <v xml:space="preserve">     93 - RESALES</v>
      </c>
      <c r="AK3094" t="str">
        <f t="shared" si="829"/>
        <v/>
      </c>
      <c r="AL3094">
        <f t="shared" si="830"/>
        <v>5</v>
      </c>
      <c r="AM3094" t="str">
        <f t="shared" si="831"/>
        <v>2025 5</v>
      </c>
      <c r="AN3094" t="str">
        <f t="shared" si="832"/>
        <v xml:space="preserve">VIPOSA </v>
      </c>
    </row>
    <row r="3095" spans="1:40" x14ac:dyDescent="0.35">
      <c r="A3095">
        <v>82943</v>
      </c>
      <c r="B3095" t="s">
        <v>274</v>
      </c>
      <c r="C3095" s="31">
        <v>45839</v>
      </c>
      <c r="D3095" t="s">
        <v>373</v>
      </c>
      <c r="E3095" t="s">
        <v>374</v>
      </c>
      <c r="F3095" t="s">
        <v>443</v>
      </c>
      <c r="G3095" t="s">
        <v>444</v>
      </c>
      <c r="H3095" t="s">
        <v>1050</v>
      </c>
      <c r="I3095" t="s">
        <v>1051</v>
      </c>
      <c r="J3095">
        <v>3000</v>
      </c>
      <c r="K3095">
        <v>15389.01</v>
      </c>
      <c r="L3095">
        <v>2789.5718400000001</v>
      </c>
      <c r="M3095">
        <v>1846.68</v>
      </c>
      <c r="N3095">
        <v>5.12967</v>
      </c>
      <c r="O3095" s="32">
        <f t="shared" si="816"/>
        <v>13542.33</v>
      </c>
      <c r="P3095" s="32">
        <f t="shared" si="817"/>
        <v>10752.758159999999</v>
      </c>
      <c r="Q3095">
        <v>742534</v>
      </c>
      <c r="R3095" t="s">
        <v>298</v>
      </c>
      <c r="S3095" t="s">
        <v>628</v>
      </c>
      <c r="T3095" t="str">
        <f t="shared" si="818"/>
        <v>VEN</v>
      </c>
      <c r="U3095" t="s">
        <v>629</v>
      </c>
      <c r="V3095" s="33">
        <f t="shared" si="819"/>
        <v>15389.01</v>
      </c>
      <c r="W3095">
        <f t="shared" si="820"/>
        <v>3000</v>
      </c>
      <c r="X3095" s="33">
        <f t="shared" si="821"/>
        <v>13542.33</v>
      </c>
      <c r="Y3095" s="33">
        <f t="shared" si="822"/>
        <v>1846.68</v>
      </c>
      <c r="Z3095" s="45">
        <f t="shared" si="823"/>
        <v>0.65974082543321499</v>
      </c>
      <c r="AA3095" s="33">
        <f t="shared" si="824"/>
        <v>10152.758159999999</v>
      </c>
      <c r="AB3095" s="45">
        <f t="shared" si="825"/>
        <v>0.74970541701464954</v>
      </c>
      <c r="AC3095" s="33">
        <f>IFERROR($X3095/VLOOKUP(CONCATENATE("USD",C3095),[1]GEINDICE!AR$1:AS$65536,2,0),"")</f>
        <v>2484.3297683036449</v>
      </c>
      <c r="AD3095" s="33">
        <f>IFERROR($AA3095/VLOOKUP(CONCATENATE("USD",C3095),[1]GEINDICE!AR$1:AS$65536,2,0),"")</f>
        <v>1862.515484947992</v>
      </c>
      <c r="AE3095" s="33">
        <f>IFERROR($X3095/VLOOKUP(CONCATENATE("EUR",C3095),[1]GEINDICE!AR$1:AS$65536,2,0),"")</f>
        <v>2109.6600822532405</v>
      </c>
      <c r="AF3095" s="33">
        <f>IFERROR($AA3095/VLOOKUP(CONCATENATE("EUR",C3095),[1]GEINDICE!AR$1:AS$65536,2,0),"")</f>
        <v>1581.6235917248255</v>
      </c>
      <c r="AG3095" s="48" t="str">
        <f>VLOOKUP(E3095,[1]Apresentação!AW$1:AX$65536,2,0)</f>
        <v xml:space="preserve">                    2 - LEATHER AUXILIARIES</v>
      </c>
      <c r="AH3095" s="48" t="str">
        <f t="shared" si="826"/>
        <v xml:space="preserve">         5201000033 - ZETESLIP ECS</v>
      </c>
      <c r="AI3095" s="49" t="str">
        <f t="shared" si="827"/>
        <v xml:space="preserve">     L00021 - VIPOSA S.A</v>
      </c>
      <c r="AJ3095" t="str">
        <f t="shared" si="828"/>
        <v xml:space="preserve">     93 - RESALES</v>
      </c>
      <c r="AK3095" t="str">
        <f t="shared" si="829"/>
        <v/>
      </c>
      <c r="AL3095">
        <f t="shared" si="830"/>
        <v>7</v>
      </c>
      <c r="AM3095" t="str">
        <f t="shared" si="831"/>
        <v>2025 7</v>
      </c>
      <c r="AN3095" t="str">
        <f t="shared" si="832"/>
        <v xml:space="preserve">VIPOSA </v>
      </c>
    </row>
    <row r="3096" spans="1:40" x14ac:dyDescent="0.35">
      <c r="A3096">
        <v>84531</v>
      </c>
      <c r="B3096" t="s">
        <v>274</v>
      </c>
      <c r="C3096" s="31">
        <v>45966</v>
      </c>
      <c r="D3096" t="s">
        <v>373</v>
      </c>
      <c r="E3096" t="s">
        <v>374</v>
      </c>
      <c r="F3096" t="s">
        <v>443</v>
      </c>
      <c r="G3096" t="s">
        <v>444</v>
      </c>
      <c r="H3096" t="s">
        <v>1050</v>
      </c>
      <c r="I3096" t="s">
        <v>1051</v>
      </c>
      <c r="J3096">
        <v>2000</v>
      </c>
      <c r="K3096">
        <v>10123.040000000001</v>
      </c>
      <c r="L3096">
        <v>1921.18</v>
      </c>
      <c r="M3096">
        <v>1214.76</v>
      </c>
      <c r="N3096">
        <v>5.0615199999999998</v>
      </c>
      <c r="O3096" s="32">
        <f t="shared" si="816"/>
        <v>8908.2800000000007</v>
      </c>
      <c r="P3096" s="32">
        <f t="shared" si="817"/>
        <v>6987.1</v>
      </c>
      <c r="Q3096">
        <v>766350</v>
      </c>
      <c r="R3096" t="s">
        <v>298</v>
      </c>
      <c r="S3096" t="s">
        <v>628</v>
      </c>
      <c r="T3096" t="str">
        <f t="shared" si="818"/>
        <v>VEN</v>
      </c>
      <c r="U3096" t="s">
        <v>629</v>
      </c>
      <c r="V3096" s="33">
        <f t="shared" si="819"/>
        <v>10123.040000000001</v>
      </c>
      <c r="W3096">
        <f t="shared" si="820"/>
        <v>2000</v>
      </c>
      <c r="X3096" s="33">
        <f t="shared" si="821"/>
        <v>8908.2800000000007</v>
      </c>
      <c r="Y3096" s="33">
        <f t="shared" si="822"/>
        <v>1214.76</v>
      </c>
      <c r="Z3096" s="45">
        <f t="shared" si="823"/>
        <v>0.65070374116866081</v>
      </c>
      <c r="AA3096" s="33">
        <f t="shared" si="824"/>
        <v>6587.1</v>
      </c>
      <c r="AB3096" s="45">
        <f t="shared" si="825"/>
        <v>0.73943567108353125</v>
      </c>
      <c r="AC3096" s="33" t="str">
        <f>IFERROR($X3096/VLOOKUP(CONCATENATE("USD",C3096),[1]GEINDICE!AR$1:AS$65536,2,0),"")</f>
        <v/>
      </c>
      <c r="AD3096" s="33" t="str">
        <f>IFERROR($AA3096/VLOOKUP(CONCATENATE("USD",C3096),[1]GEINDICE!AR$1:AS$65536,2,0),"")</f>
        <v/>
      </c>
      <c r="AE3096" s="33" t="str">
        <f>IFERROR($X3096/VLOOKUP(CONCATENATE("EUR",C3096),[1]GEINDICE!AR$1:AS$65536,2,0),"")</f>
        <v/>
      </c>
      <c r="AF3096" s="33" t="str">
        <f>IFERROR($AA3096/VLOOKUP(CONCATENATE("EUR",C3096),[1]GEINDICE!AR$1:AS$65536,2,0),"")</f>
        <v/>
      </c>
      <c r="AG3096" s="48" t="str">
        <f>VLOOKUP(E3096,[1]Apresentação!AW$1:AX$65536,2,0)</f>
        <v xml:space="preserve">                    2 - LEATHER AUXILIARIES</v>
      </c>
      <c r="AH3096" s="48" t="str">
        <f t="shared" si="826"/>
        <v xml:space="preserve">         5201000033 - ZETESLIP ECS</v>
      </c>
      <c r="AI3096" s="49" t="str">
        <f t="shared" si="827"/>
        <v xml:space="preserve">     L00021 - VIPOSA S.A</v>
      </c>
      <c r="AJ3096" t="str">
        <f t="shared" si="828"/>
        <v xml:space="preserve">     93 - RESALES</v>
      </c>
      <c r="AK3096" t="str">
        <f t="shared" si="829"/>
        <v/>
      </c>
      <c r="AL3096">
        <f t="shared" si="830"/>
        <v>11</v>
      </c>
      <c r="AM3096" t="str">
        <f t="shared" si="831"/>
        <v>2025 11</v>
      </c>
      <c r="AN3096" t="str">
        <f t="shared" si="832"/>
        <v xml:space="preserve">VIPOSA </v>
      </c>
    </row>
    <row r="3097" spans="1:40" x14ac:dyDescent="0.35">
      <c r="A3097">
        <v>83539</v>
      </c>
      <c r="B3097" t="s">
        <v>274</v>
      </c>
      <c r="C3097" s="31">
        <v>45887</v>
      </c>
      <c r="D3097" t="s">
        <v>373</v>
      </c>
      <c r="E3097" t="s">
        <v>374</v>
      </c>
      <c r="F3097" t="s">
        <v>694</v>
      </c>
      <c r="G3097" t="s">
        <v>444</v>
      </c>
      <c r="H3097" t="s">
        <v>1050</v>
      </c>
      <c r="I3097" t="s">
        <v>1051</v>
      </c>
      <c r="J3097">
        <v>2000</v>
      </c>
      <c r="K3097">
        <v>9599.18</v>
      </c>
      <c r="L3097">
        <v>1863.5005699999999</v>
      </c>
      <c r="M3097">
        <v>671.94</v>
      </c>
      <c r="N3097">
        <v>4.7995899999999994</v>
      </c>
      <c r="O3097" s="32">
        <f t="shared" si="816"/>
        <v>8927.24</v>
      </c>
      <c r="P3097" s="32">
        <f t="shared" si="817"/>
        <v>7063.7394299999996</v>
      </c>
      <c r="Q3097">
        <v>757253</v>
      </c>
      <c r="R3097" t="s">
        <v>298</v>
      </c>
      <c r="S3097" t="s">
        <v>628</v>
      </c>
      <c r="T3097" t="str">
        <f t="shared" si="818"/>
        <v>VEN</v>
      </c>
      <c r="U3097" t="s">
        <v>629</v>
      </c>
      <c r="V3097" s="33">
        <f t="shared" si="819"/>
        <v>9599.18</v>
      </c>
      <c r="W3097">
        <f t="shared" si="820"/>
        <v>2000</v>
      </c>
      <c r="X3097" s="33">
        <f t="shared" si="821"/>
        <v>8927.24</v>
      </c>
      <c r="Y3097" s="33">
        <f t="shared" si="822"/>
        <v>671.94</v>
      </c>
      <c r="Z3097" s="45">
        <f t="shared" si="823"/>
        <v>0.69419882010755074</v>
      </c>
      <c r="AA3097" s="33">
        <f t="shared" si="824"/>
        <v>6663.7394299999996</v>
      </c>
      <c r="AB3097" s="45">
        <f t="shared" si="825"/>
        <v>0.74645012680290879</v>
      </c>
      <c r="AC3097" s="33">
        <f>IFERROR($X3097/VLOOKUP(CONCATENATE("USD",C3097),[1]GEINDICE!AR$1:AS$65536,2,0),"")</f>
        <v>1648.4608992706119</v>
      </c>
      <c r="AD3097" s="33">
        <f>IFERROR($AA3097/VLOOKUP(CONCATENATE("USD",C3097),[1]GEINDICE!AR$1:AS$65536,2,0),"")</f>
        <v>1230.4938472901854</v>
      </c>
      <c r="AE3097" s="33">
        <f>IFERROR($X3097/VLOOKUP(CONCATENATE("EUR",C3097),[1]GEINDICE!AR$1:AS$65536,2,0),"")</f>
        <v>1412.9180317490461</v>
      </c>
      <c r="AF3097" s="33">
        <f>IFERROR($AA3097/VLOOKUP(CONCATENATE("EUR",C3097),[1]GEINDICE!AR$1:AS$65536,2,0),"")</f>
        <v>1054.672843961192</v>
      </c>
      <c r="AG3097" s="48" t="str">
        <f>VLOOKUP(E3097,[1]Apresentação!AW$1:AX$65536,2,0)</f>
        <v xml:space="preserve">                    2 - LEATHER AUXILIARIES</v>
      </c>
      <c r="AH3097" s="48" t="str">
        <f t="shared" si="826"/>
        <v xml:space="preserve">         5201000033 - ZETESLIP ECS</v>
      </c>
      <c r="AI3097" s="49" t="str">
        <f t="shared" si="827"/>
        <v xml:space="preserve">     L00428 - VIPOSA S.A</v>
      </c>
      <c r="AJ3097" t="str">
        <f t="shared" si="828"/>
        <v xml:space="preserve">     93 - RESALES</v>
      </c>
      <c r="AK3097" t="str">
        <f t="shared" si="829"/>
        <v/>
      </c>
      <c r="AL3097">
        <f t="shared" si="830"/>
        <v>8</v>
      </c>
      <c r="AM3097" t="str">
        <f t="shared" si="831"/>
        <v>2025 8</v>
      </c>
      <c r="AN3097" t="str">
        <f t="shared" si="832"/>
        <v xml:space="preserve">VIPOSA </v>
      </c>
    </row>
    <row r="3098" spans="1:40" x14ac:dyDescent="0.35">
      <c r="A3098">
        <v>84395</v>
      </c>
      <c r="B3098" t="s">
        <v>274</v>
      </c>
      <c r="C3098" s="31">
        <v>45958</v>
      </c>
      <c r="D3098" t="s">
        <v>373</v>
      </c>
      <c r="E3098" t="s">
        <v>374</v>
      </c>
      <c r="F3098" t="s">
        <v>694</v>
      </c>
      <c r="G3098" t="s">
        <v>444</v>
      </c>
      <c r="H3098" t="s">
        <v>1050</v>
      </c>
      <c r="I3098" t="s">
        <v>1051</v>
      </c>
      <c r="J3098">
        <v>4000</v>
      </c>
      <c r="K3098">
        <v>19197.240000000002</v>
      </c>
      <c r="L3098">
        <v>3755.8608599999998</v>
      </c>
      <c r="M3098">
        <v>1343.81</v>
      </c>
      <c r="N3098">
        <v>4.7993100000000002</v>
      </c>
      <c r="O3098" s="32">
        <f t="shared" si="816"/>
        <v>17853.43</v>
      </c>
      <c r="P3098" s="32">
        <f t="shared" si="817"/>
        <v>14097.56914</v>
      </c>
      <c r="Q3098">
        <v>765431</v>
      </c>
      <c r="R3098" t="s">
        <v>298</v>
      </c>
      <c r="S3098" t="s">
        <v>628</v>
      </c>
      <c r="T3098" t="str">
        <f t="shared" si="818"/>
        <v>VEN</v>
      </c>
      <c r="U3098" t="s">
        <v>629</v>
      </c>
      <c r="V3098" s="33">
        <f t="shared" si="819"/>
        <v>19197.240000000002</v>
      </c>
      <c r="W3098">
        <f t="shared" si="820"/>
        <v>4000</v>
      </c>
      <c r="X3098" s="33">
        <f t="shared" si="821"/>
        <v>17853.43</v>
      </c>
      <c r="Y3098" s="33">
        <f t="shared" si="822"/>
        <v>1343.81</v>
      </c>
      <c r="Z3098" s="45">
        <f t="shared" si="823"/>
        <v>0.6926812989783947</v>
      </c>
      <c r="AA3098" s="33">
        <f t="shared" si="824"/>
        <v>13297.56914</v>
      </c>
      <c r="AB3098" s="45">
        <f t="shared" si="825"/>
        <v>0.74481873455128789</v>
      </c>
      <c r="AC3098" s="33">
        <f>IFERROR($X3098/VLOOKUP(CONCATENATE("USD",C3098),[1]GEINDICE!AR$1:AS$65536,2,0),"")</f>
        <v>3325.2803129074314</v>
      </c>
      <c r="AD3098" s="33">
        <f>IFERROR($AA3098/VLOOKUP(CONCATENATE("USD",C3098),[1]GEINDICE!AR$1:AS$65536,2,0),"")</f>
        <v>2476.7310746880235</v>
      </c>
      <c r="AE3098" s="33">
        <f>IFERROR($X3098/VLOOKUP(CONCATENATE("EUR",C3098),[1]GEINDICE!AR$1:AS$65536,2,0),"")</f>
        <v>2851.8489529255785</v>
      </c>
      <c r="AF3098" s="33">
        <f>IFERROR($AA3098/VLOOKUP(CONCATENATE("EUR",C3098),[1]GEINDICE!AR$1:AS$65536,2,0),"")</f>
        <v>2124.110528249445</v>
      </c>
      <c r="AG3098" s="48" t="str">
        <f>VLOOKUP(E3098,[1]Apresentação!AW$1:AX$65536,2,0)</f>
        <v xml:space="preserve">                    2 - LEATHER AUXILIARIES</v>
      </c>
      <c r="AH3098" s="48" t="str">
        <f t="shared" si="826"/>
        <v xml:space="preserve">         5201000033 - ZETESLIP ECS</v>
      </c>
      <c r="AI3098" s="49" t="str">
        <f t="shared" si="827"/>
        <v xml:space="preserve">     L00428 - VIPOSA S.A</v>
      </c>
      <c r="AJ3098" t="str">
        <f t="shared" si="828"/>
        <v xml:space="preserve">     93 - RESALES</v>
      </c>
      <c r="AK3098" t="str">
        <f t="shared" si="829"/>
        <v/>
      </c>
      <c r="AL3098">
        <f t="shared" si="830"/>
        <v>10</v>
      </c>
      <c r="AM3098" t="str">
        <f t="shared" si="831"/>
        <v>2025 10</v>
      </c>
      <c r="AN3098" t="str">
        <f t="shared" si="832"/>
        <v xml:space="preserve">VIPOSA </v>
      </c>
    </row>
    <row r="3099" spans="1:40" x14ac:dyDescent="0.35">
      <c r="A3099">
        <v>84798</v>
      </c>
      <c r="B3099" t="s">
        <v>274</v>
      </c>
      <c r="C3099" s="31">
        <v>45987</v>
      </c>
      <c r="D3099" t="s">
        <v>373</v>
      </c>
      <c r="E3099" t="s">
        <v>374</v>
      </c>
      <c r="F3099" t="s">
        <v>443</v>
      </c>
      <c r="G3099" t="s">
        <v>444</v>
      </c>
      <c r="H3099" t="s">
        <v>1050</v>
      </c>
      <c r="I3099" t="s">
        <v>1051</v>
      </c>
      <c r="J3099">
        <v>2000</v>
      </c>
      <c r="K3099">
        <v>10122.1</v>
      </c>
      <c r="L3099">
        <v>1826.21812</v>
      </c>
      <c r="M3099">
        <v>1214.6500000000001</v>
      </c>
      <c r="N3099">
        <v>5.0610499999999998</v>
      </c>
      <c r="O3099" s="32">
        <f t="shared" si="816"/>
        <v>8907.4500000000007</v>
      </c>
      <c r="P3099" s="32">
        <f t="shared" si="817"/>
        <v>7081.2318800000012</v>
      </c>
      <c r="Q3099">
        <v>768301</v>
      </c>
      <c r="R3099" t="s">
        <v>298</v>
      </c>
      <c r="S3099" t="s">
        <v>628</v>
      </c>
      <c r="T3099" t="str">
        <f t="shared" si="818"/>
        <v>VEN</v>
      </c>
      <c r="U3099" t="s">
        <v>629</v>
      </c>
      <c r="V3099" s="33">
        <f t="shared" si="819"/>
        <v>10122.1</v>
      </c>
      <c r="W3099">
        <f t="shared" si="820"/>
        <v>2000</v>
      </c>
      <c r="X3099" s="33">
        <f t="shared" si="821"/>
        <v>8907.4500000000007</v>
      </c>
      <c r="Y3099" s="33">
        <f t="shared" si="822"/>
        <v>1214.6500000000001</v>
      </c>
      <c r="Z3099" s="45">
        <f t="shared" si="823"/>
        <v>0.66006380889341154</v>
      </c>
      <c r="AA3099" s="33">
        <f t="shared" si="824"/>
        <v>6681.2318800000012</v>
      </c>
      <c r="AB3099" s="45">
        <f t="shared" si="825"/>
        <v>0.7500723416915055</v>
      </c>
      <c r="AC3099" s="33" t="str">
        <f>IFERROR($X3099/VLOOKUP(CONCATENATE("USD",C3099),[1]GEINDICE!AR$1:AS$65536,2,0),"")</f>
        <v/>
      </c>
      <c r="AD3099" s="33" t="str">
        <f>IFERROR($AA3099/VLOOKUP(CONCATENATE("USD",C3099),[1]GEINDICE!AR$1:AS$65536,2,0),"")</f>
        <v/>
      </c>
      <c r="AE3099" s="33" t="str">
        <f>IFERROR($X3099/VLOOKUP(CONCATENATE("EUR",C3099),[1]GEINDICE!AR$1:AS$65536,2,0),"")</f>
        <v/>
      </c>
      <c r="AF3099" s="33" t="str">
        <f>IFERROR($AA3099/VLOOKUP(CONCATENATE("EUR",C3099),[1]GEINDICE!AR$1:AS$65536,2,0),"")</f>
        <v/>
      </c>
      <c r="AG3099" s="48" t="str">
        <f>VLOOKUP(E3099,[1]Apresentação!AW$1:AX$65536,2,0)</f>
        <v xml:space="preserve">                    2 - LEATHER AUXILIARIES</v>
      </c>
      <c r="AH3099" s="48" t="str">
        <f t="shared" si="826"/>
        <v xml:space="preserve">         5201000033 - ZETESLIP ECS</v>
      </c>
      <c r="AI3099" s="49" t="str">
        <f t="shared" si="827"/>
        <v xml:space="preserve">     L00021 - VIPOSA S.A</v>
      </c>
      <c r="AJ3099" t="str">
        <f t="shared" si="828"/>
        <v xml:space="preserve">     93 - RESALES</v>
      </c>
      <c r="AK3099" t="str">
        <f t="shared" si="829"/>
        <v/>
      </c>
      <c r="AL3099">
        <f t="shared" si="830"/>
        <v>11</v>
      </c>
      <c r="AM3099" t="str">
        <f t="shared" si="831"/>
        <v>2025 11</v>
      </c>
      <c r="AN3099" t="str">
        <f t="shared" si="832"/>
        <v xml:space="preserve">VIPOSA </v>
      </c>
    </row>
    <row r="3100" spans="1:40" x14ac:dyDescent="0.35">
      <c r="A3100">
        <v>84686</v>
      </c>
      <c r="B3100" t="s">
        <v>274</v>
      </c>
      <c r="C3100" s="31">
        <v>45979</v>
      </c>
      <c r="D3100" t="s">
        <v>373</v>
      </c>
      <c r="E3100" t="s">
        <v>374</v>
      </c>
      <c r="F3100" t="s">
        <v>443</v>
      </c>
      <c r="G3100" t="s">
        <v>444</v>
      </c>
      <c r="H3100" t="s">
        <v>1050</v>
      </c>
      <c r="I3100" t="s">
        <v>1051</v>
      </c>
      <c r="J3100">
        <v>2000</v>
      </c>
      <c r="K3100">
        <v>9984.3000000000011</v>
      </c>
      <c r="L3100">
        <v>1826.21812</v>
      </c>
      <c r="M3100">
        <v>1198.1199999999999</v>
      </c>
      <c r="N3100">
        <v>4.9921499999999996</v>
      </c>
      <c r="O3100" s="32">
        <f t="shared" si="816"/>
        <v>8786.18</v>
      </c>
      <c r="P3100" s="32">
        <f t="shared" si="817"/>
        <v>6959.9618800000007</v>
      </c>
      <c r="Q3100">
        <v>767560</v>
      </c>
      <c r="R3100" t="s">
        <v>298</v>
      </c>
      <c r="S3100" t="s">
        <v>628</v>
      </c>
      <c r="T3100" t="str">
        <f t="shared" si="818"/>
        <v>VEN</v>
      </c>
      <c r="U3100" t="s">
        <v>629</v>
      </c>
      <c r="V3100" s="33">
        <f t="shared" si="819"/>
        <v>9984.3000000000011</v>
      </c>
      <c r="W3100">
        <f t="shared" si="820"/>
        <v>2000</v>
      </c>
      <c r="X3100" s="33">
        <f t="shared" si="821"/>
        <v>8786.18</v>
      </c>
      <c r="Y3100" s="33">
        <f t="shared" si="822"/>
        <v>1198.1199999999999</v>
      </c>
      <c r="Z3100" s="45">
        <f t="shared" si="823"/>
        <v>0.65702772152279076</v>
      </c>
      <c r="AA3100" s="33">
        <f t="shared" si="824"/>
        <v>6559.9618800000007</v>
      </c>
      <c r="AB3100" s="45">
        <f t="shared" si="825"/>
        <v>0.74662275072898576</v>
      </c>
      <c r="AC3100" s="33" t="str">
        <f>IFERROR($X3100/VLOOKUP(CONCATENATE("USD",C3100),[1]GEINDICE!AR$1:AS$65536,2,0),"")</f>
        <v/>
      </c>
      <c r="AD3100" s="33" t="str">
        <f>IFERROR($AA3100/VLOOKUP(CONCATENATE("USD",C3100),[1]GEINDICE!AR$1:AS$65536,2,0),"")</f>
        <v/>
      </c>
      <c r="AE3100" s="33" t="str">
        <f>IFERROR($X3100/VLOOKUP(CONCATENATE("EUR",C3100),[1]GEINDICE!AR$1:AS$65536,2,0),"")</f>
        <v/>
      </c>
      <c r="AF3100" s="33" t="str">
        <f>IFERROR($AA3100/VLOOKUP(CONCATENATE("EUR",C3100),[1]GEINDICE!AR$1:AS$65536,2,0),"")</f>
        <v/>
      </c>
      <c r="AG3100" s="48" t="str">
        <f>VLOOKUP(E3100,[1]Apresentação!AW$1:AX$65536,2,0)</f>
        <v xml:space="preserve">                    2 - LEATHER AUXILIARIES</v>
      </c>
      <c r="AH3100" s="48" t="str">
        <f t="shared" si="826"/>
        <v xml:space="preserve">         5201000033 - ZETESLIP ECS</v>
      </c>
      <c r="AI3100" s="49" t="str">
        <f t="shared" si="827"/>
        <v xml:space="preserve">     L00021 - VIPOSA S.A</v>
      </c>
      <c r="AJ3100" t="str">
        <f t="shared" si="828"/>
        <v xml:space="preserve">     93 - RESALES</v>
      </c>
      <c r="AK3100" t="str">
        <f t="shared" si="829"/>
        <v/>
      </c>
      <c r="AL3100">
        <f t="shared" si="830"/>
        <v>11</v>
      </c>
      <c r="AM3100" t="str">
        <f t="shared" si="831"/>
        <v>2025 11</v>
      </c>
      <c r="AN3100" t="str">
        <f t="shared" si="832"/>
        <v xml:space="preserve">VIPOSA </v>
      </c>
    </row>
    <row r="3101" spans="1:40" x14ac:dyDescent="0.35">
      <c r="A3101">
        <v>84689</v>
      </c>
      <c r="B3101" t="s">
        <v>274</v>
      </c>
      <c r="C3101" s="31">
        <v>45979</v>
      </c>
      <c r="D3101" t="s">
        <v>373</v>
      </c>
      <c r="E3101" t="s">
        <v>374</v>
      </c>
      <c r="F3101" t="s">
        <v>694</v>
      </c>
      <c r="G3101" t="s">
        <v>444</v>
      </c>
      <c r="H3101" t="s">
        <v>1050</v>
      </c>
      <c r="I3101" t="s">
        <v>1051</v>
      </c>
      <c r="J3101">
        <v>2000</v>
      </c>
      <c r="K3101">
        <v>9485.06</v>
      </c>
      <c r="L3101">
        <v>1826.21812</v>
      </c>
      <c r="M3101">
        <v>663.95</v>
      </c>
      <c r="N3101">
        <v>4.7425299999999995</v>
      </c>
      <c r="O3101" s="32">
        <f t="shared" si="816"/>
        <v>8821.1099999999988</v>
      </c>
      <c r="P3101" s="32">
        <f t="shared" si="817"/>
        <v>6994.8918799999992</v>
      </c>
      <c r="Q3101">
        <v>767567</v>
      </c>
      <c r="R3101" t="s">
        <v>298</v>
      </c>
      <c r="S3101" t="s">
        <v>628</v>
      </c>
      <c r="T3101" t="str">
        <f t="shared" si="818"/>
        <v>VEN</v>
      </c>
      <c r="U3101" t="s">
        <v>629</v>
      </c>
      <c r="V3101" s="33">
        <f t="shared" si="819"/>
        <v>9485.06</v>
      </c>
      <c r="W3101">
        <f t="shared" si="820"/>
        <v>2000</v>
      </c>
      <c r="X3101" s="33">
        <f t="shared" si="821"/>
        <v>8821.1099999999988</v>
      </c>
      <c r="Y3101" s="33">
        <f t="shared" si="822"/>
        <v>663.95</v>
      </c>
      <c r="Z3101" s="45">
        <f t="shared" si="823"/>
        <v>0.69529258433789554</v>
      </c>
      <c r="AA3101" s="33">
        <f t="shared" si="824"/>
        <v>6594.8918799999992</v>
      </c>
      <c r="AB3101" s="45">
        <f t="shared" si="825"/>
        <v>0.74762607880414145</v>
      </c>
      <c r="AC3101" s="33" t="str">
        <f>IFERROR($X3101/VLOOKUP(CONCATENATE("USD",C3101),[1]GEINDICE!AR$1:AS$65536,2,0),"")</f>
        <v/>
      </c>
      <c r="AD3101" s="33" t="str">
        <f>IFERROR($AA3101/VLOOKUP(CONCATENATE("USD",C3101),[1]GEINDICE!AR$1:AS$65536,2,0),"")</f>
        <v/>
      </c>
      <c r="AE3101" s="33" t="str">
        <f>IFERROR($X3101/VLOOKUP(CONCATENATE("EUR",C3101),[1]GEINDICE!AR$1:AS$65536,2,0),"")</f>
        <v/>
      </c>
      <c r="AF3101" s="33" t="str">
        <f>IFERROR($AA3101/VLOOKUP(CONCATENATE("EUR",C3101),[1]GEINDICE!AR$1:AS$65536,2,0),"")</f>
        <v/>
      </c>
      <c r="AG3101" s="48" t="str">
        <f>VLOOKUP(E3101,[1]Apresentação!AW$1:AX$65536,2,0)</f>
        <v xml:space="preserve">                    2 - LEATHER AUXILIARIES</v>
      </c>
      <c r="AH3101" s="48" t="str">
        <f t="shared" si="826"/>
        <v xml:space="preserve">         5201000033 - ZETESLIP ECS</v>
      </c>
      <c r="AI3101" s="49" t="str">
        <f t="shared" si="827"/>
        <v xml:space="preserve">     L00428 - VIPOSA S.A</v>
      </c>
      <c r="AJ3101" t="str">
        <f t="shared" si="828"/>
        <v xml:space="preserve">     93 - RESALES</v>
      </c>
      <c r="AK3101" t="str">
        <f t="shared" si="829"/>
        <v/>
      </c>
      <c r="AL3101">
        <f t="shared" si="830"/>
        <v>11</v>
      </c>
      <c r="AM3101" t="str">
        <f t="shared" si="831"/>
        <v>2025 11</v>
      </c>
      <c r="AN3101" t="str">
        <f t="shared" si="832"/>
        <v xml:space="preserve">VIPOSA </v>
      </c>
    </row>
    <row r="3102" spans="1:40" x14ac:dyDescent="0.35">
      <c r="A3102">
        <v>80765</v>
      </c>
      <c r="B3102" t="s">
        <v>274</v>
      </c>
      <c r="C3102" s="31">
        <v>45664</v>
      </c>
      <c r="D3102" t="s">
        <v>373</v>
      </c>
      <c r="E3102" t="s">
        <v>374</v>
      </c>
      <c r="F3102" t="s">
        <v>780</v>
      </c>
      <c r="G3102" t="s">
        <v>781</v>
      </c>
      <c r="H3102" t="s">
        <v>1052</v>
      </c>
      <c r="I3102" t="s">
        <v>1053</v>
      </c>
      <c r="J3102">
        <v>3000</v>
      </c>
      <c r="K3102">
        <v>14469.39</v>
      </c>
      <c r="L3102">
        <v>-2728.0742300000002</v>
      </c>
      <c r="M3102">
        <v>1736.35</v>
      </c>
      <c r="N3102">
        <v>4.8231299999999999</v>
      </c>
      <c r="O3102" s="32">
        <f t="shared" si="816"/>
        <v>16205.74</v>
      </c>
      <c r="P3102" s="32">
        <f t="shared" si="817"/>
        <v>18933.81423</v>
      </c>
      <c r="Q3102">
        <v>706369</v>
      </c>
      <c r="R3102" t="s">
        <v>784</v>
      </c>
      <c r="S3102" t="s">
        <v>785</v>
      </c>
      <c r="T3102" t="str">
        <f t="shared" si="818"/>
        <v>DEV</v>
      </c>
      <c r="U3102" t="s">
        <v>786</v>
      </c>
      <c r="V3102" s="33">
        <f t="shared" si="819"/>
        <v>-14469.39</v>
      </c>
      <c r="W3102">
        <f t="shared" si="820"/>
        <v>-3000</v>
      </c>
      <c r="X3102" s="33">
        <f t="shared" si="821"/>
        <v>-12733.039999999999</v>
      </c>
      <c r="Y3102" s="33">
        <f t="shared" si="822"/>
        <v>-1736.35</v>
      </c>
      <c r="Z3102" s="45">
        <f t="shared" si="823"/>
        <v>0.64999048128497461</v>
      </c>
      <c r="AA3102" s="33">
        <f t="shared" si="824"/>
        <v>-9404.9657699999989</v>
      </c>
      <c r="AB3102" s="45">
        <f t="shared" si="825"/>
        <v>0.73862689271375881</v>
      </c>
      <c r="AC3102" s="33">
        <f>IFERROR($X3102/VLOOKUP(CONCATENATE("USD",C3102),[1]GEINDICE!AR$1:AS$65536,2,0),"")</f>
        <v>-2096.284223177096</v>
      </c>
      <c r="AD3102" s="33">
        <f>IFERROR($AA3102/VLOOKUP(CONCATENATE("USD",C3102),[1]GEINDICE!AR$1:AS$65536,2,0),"")</f>
        <v>-1548.3719020101739</v>
      </c>
      <c r="AE3102" s="33">
        <f>IFERROR($X3102/VLOOKUP(CONCATENATE("EUR",C3102),[1]GEINDICE!AR$1:AS$65536,2,0),"")</f>
        <v>-2020.7004903750017</v>
      </c>
      <c r="AF3102" s="33">
        <f>IFERROR($AA3102/VLOOKUP(CONCATENATE("EUR",C3102),[1]GEINDICE!AR$1:AS$65536,2,0),"")</f>
        <v>-1492.5437243108563</v>
      </c>
      <c r="AG3102" s="48" t="str">
        <f>VLOOKUP(E3102,[1]Apresentação!AW$1:AX$65536,2,0)</f>
        <v xml:space="preserve">                    2 - LEATHER AUXILIARIES</v>
      </c>
      <c r="AH3102" s="48" t="str">
        <f t="shared" si="826"/>
        <v xml:space="preserve">         5201000920 - ZETESLIP ECS BR</v>
      </c>
      <c r="AI3102" s="49" t="str">
        <f t="shared" si="827"/>
        <v xml:space="preserve">     L00026 - INDUSTRIA DE PELES MINUANO LTDA</v>
      </c>
      <c r="AJ3102" t="str">
        <f t="shared" si="828"/>
        <v xml:space="preserve">     90 - SALES</v>
      </c>
      <c r="AK3102" t="str">
        <f t="shared" si="829"/>
        <v/>
      </c>
      <c r="AL3102">
        <f t="shared" si="830"/>
        <v>1</v>
      </c>
      <c r="AM3102" t="str">
        <f t="shared" si="831"/>
        <v>2025 1</v>
      </c>
      <c r="AN3102" t="str">
        <f t="shared" si="832"/>
        <v xml:space="preserve">INDUSTRIA </v>
      </c>
    </row>
    <row r="3103" spans="1:40" x14ac:dyDescent="0.35">
      <c r="A3103">
        <v>82079</v>
      </c>
      <c r="B3103" t="s">
        <v>274</v>
      </c>
      <c r="C3103" s="31">
        <v>45764</v>
      </c>
      <c r="D3103" t="s">
        <v>373</v>
      </c>
      <c r="E3103" t="s">
        <v>374</v>
      </c>
      <c r="F3103" t="s">
        <v>382</v>
      </c>
      <c r="G3103" t="s">
        <v>383</v>
      </c>
      <c r="H3103" t="s">
        <v>1052</v>
      </c>
      <c r="I3103" t="s">
        <v>1053</v>
      </c>
      <c r="J3103">
        <v>240</v>
      </c>
      <c r="K3103">
        <v>1182.6100000000001</v>
      </c>
      <c r="L3103">
        <v>-221.74346</v>
      </c>
      <c r="M3103">
        <v>141.91</v>
      </c>
      <c r="N3103">
        <v>4.9275399999999996</v>
      </c>
      <c r="O3103" s="32">
        <f t="shared" si="816"/>
        <v>1324.5200000000002</v>
      </c>
      <c r="P3103" s="32">
        <f t="shared" si="817"/>
        <v>1546.2634600000001</v>
      </c>
      <c r="Q3103">
        <v>730597</v>
      </c>
      <c r="R3103" t="s">
        <v>784</v>
      </c>
      <c r="S3103" t="s">
        <v>785</v>
      </c>
      <c r="T3103" t="str">
        <f t="shared" si="818"/>
        <v>DEV</v>
      </c>
      <c r="U3103" t="s">
        <v>786</v>
      </c>
      <c r="V3103" s="33">
        <f t="shared" si="819"/>
        <v>-1182.6100000000001</v>
      </c>
      <c r="W3103">
        <f t="shared" si="820"/>
        <v>-240</v>
      </c>
      <c r="X3103" s="33">
        <f t="shared" si="821"/>
        <v>-1040.7</v>
      </c>
      <c r="Y3103" s="33">
        <f t="shared" si="822"/>
        <v>-141.91</v>
      </c>
      <c r="Z3103" s="45">
        <f t="shared" si="823"/>
        <v>0.65191106112750608</v>
      </c>
      <c r="AA3103" s="33">
        <f t="shared" si="824"/>
        <v>-770.95654000000002</v>
      </c>
      <c r="AB3103" s="45">
        <f t="shared" si="825"/>
        <v>0.7408057461324109</v>
      </c>
      <c r="AC3103" s="33">
        <f>IFERROR($X3103/VLOOKUP(CONCATENATE("USD",C3103),[1]GEINDICE!AR$1:AS$65536,2,0),"")</f>
        <v>-177.71819873973257</v>
      </c>
      <c r="AD3103" s="33">
        <f>IFERROR($AA3103/VLOOKUP(CONCATENATE("USD",C3103),[1]GEINDICE!AR$1:AS$65536,2,0),"")</f>
        <v>-131.65466281869567</v>
      </c>
      <c r="AE3103" s="33">
        <f>IFERROR($X3103/VLOOKUP(CONCATENATE("EUR",C3103),[1]GEINDICE!AR$1:AS$65536,2,0),"")</f>
        <v>-156.35986658252952</v>
      </c>
      <c r="AF3103" s="33">
        <f>IFERROR($AA3103/VLOOKUP(CONCATENATE("EUR",C3103),[1]GEINDICE!AR$1:AS$65536,2,0),"")</f>
        <v>-115.832287628835</v>
      </c>
      <c r="AG3103" s="48" t="str">
        <f>VLOOKUP(E3103,[1]Apresentação!AW$1:AX$65536,2,0)</f>
        <v xml:space="preserve">                    2 - LEATHER AUXILIARIES</v>
      </c>
      <c r="AH3103" s="48" t="str">
        <f t="shared" si="826"/>
        <v xml:space="preserve">         5201000920 - ZETESLIP ECS BR</v>
      </c>
      <c r="AI3103" s="49" t="str">
        <f t="shared" si="827"/>
        <v xml:space="preserve">     ZF1123 - GOBBA LEATHER INDUSTRIA E COMERCIO LTDA</v>
      </c>
      <c r="AJ3103" t="str">
        <f t="shared" si="828"/>
        <v xml:space="preserve">     90 - SALES</v>
      </c>
      <c r="AK3103" t="str">
        <f t="shared" si="829"/>
        <v/>
      </c>
      <c r="AL3103">
        <f t="shared" si="830"/>
        <v>4</v>
      </c>
      <c r="AM3103" t="str">
        <f t="shared" si="831"/>
        <v>2025 4</v>
      </c>
      <c r="AN3103" t="str">
        <f t="shared" si="832"/>
        <v xml:space="preserve">GOBBA </v>
      </c>
    </row>
    <row r="3104" spans="1:40" x14ac:dyDescent="0.35">
      <c r="A3104">
        <v>80738</v>
      </c>
      <c r="B3104" t="s">
        <v>274</v>
      </c>
      <c r="C3104" s="31">
        <v>45660</v>
      </c>
      <c r="D3104" t="s">
        <v>373</v>
      </c>
      <c r="E3104" t="s">
        <v>374</v>
      </c>
      <c r="F3104" t="s">
        <v>780</v>
      </c>
      <c r="G3104" t="s">
        <v>781</v>
      </c>
      <c r="H3104" t="s">
        <v>1052</v>
      </c>
      <c r="I3104" t="s">
        <v>1053</v>
      </c>
      <c r="J3104">
        <v>3000</v>
      </c>
      <c r="K3104">
        <v>14469.39</v>
      </c>
      <c r="L3104">
        <v>2728.0742300000002</v>
      </c>
      <c r="M3104">
        <v>2914.16</v>
      </c>
      <c r="N3104">
        <v>4.8231299999999999</v>
      </c>
      <c r="O3104" s="32">
        <f t="shared" si="816"/>
        <v>11555.23</v>
      </c>
      <c r="P3104" s="32">
        <f t="shared" si="817"/>
        <v>8827.1557699999994</v>
      </c>
      <c r="Q3104">
        <v>706162</v>
      </c>
      <c r="R3104" t="s">
        <v>312</v>
      </c>
      <c r="S3104" t="s">
        <v>457</v>
      </c>
      <c r="T3104" t="str">
        <f t="shared" si="818"/>
        <v>VEN</v>
      </c>
      <c r="U3104" t="s">
        <v>387</v>
      </c>
      <c r="V3104" s="33">
        <f t="shared" si="819"/>
        <v>14469.39</v>
      </c>
      <c r="W3104">
        <f t="shared" si="820"/>
        <v>3000</v>
      </c>
      <c r="X3104" s="33">
        <f t="shared" si="821"/>
        <v>11555.23</v>
      </c>
      <c r="Y3104" s="33">
        <f t="shared" si="822"/>
        <v>2914.16</v>
      </c>
      <c r="Z3104" s="45">
        <f t="shared" si="823"/>
        <v>0.56859036697469623</v>
      </c>
      <c r="AA3104" s="33">
        <f t="shared" si="824"/>
        <v>8227.1557699999994</v>
      </c>
      <c r="AB3104" s="45">
        <f t="shared" si="825"/>
        <v>0.71198546199426582</v>
      </c>
      <c r="AC3104" s="33">
        <f>IFERROR($X3104/VLOOKUP(CONCATENATE("USD",C3104),[1]GEINDICE!AR$1:AS$65536,2,0),"")</f>
        <v>1876.9764306482789</v>
      </c>
      <c r="AD3104" s="33">
        <f>IFERROR($AA3104/VLOOKUP(CONCATENATE("USD",C3104),[1]GEINDICE!AR$1:AS$65536,2,0),"")</f>
        <v>1336.3799311274629</v>
      </c>
      <c r="AE3104" s="33">
        <f>IFERROR($X3104/VLOOKUP(CONCATENATE("EUR",C3104),[1]GEINDICE!AR$1:AS$65536,2,0),"")</f>
        <v>1824.2603643711911</v>
      </c>
      <c r="AF3104" s="33">
        <f>IFERROR($AA3104/VLOOKUP(CONCATENATE("EUR",C3104),[1]GEINDICE!AR$1:AS$65536,2,0),"")</f>
        <v>1298.8468583246502</v>
      </c>
      <c r="AG3104" s="48" t="str">
        <f>VLOOKUP(E3104,[1]Apresentação!AW$1:AX$65536,2,0)</f>
        <v xml:space="preserve">                    2 - LEATHER AUXILIARIES</v>
      </c>
      <c r="AH3104" s="48" t="str">
        <f t="shared" si="826"/>
        <v xml:space="preserve">         5201000920 - ZETESLIP ECS BR</v>
      </c>
      <c r="AI3104" s="49" t="str">
        <f t="shared" si="827"/>
        <v xml:space="preserve">     L00026 - INDUSTRIA DE PELES MINUANO LTDA</v>
      </c>
      <c r="AJ3104" t="str">
        <f t="shared" si="828"/>
        <v xml:space="preserve">     90 - SALES</v>
      </c>
      <c r="AK3104" t="str">
        <f t="shared" si="829"/>
        <v/>
      </c>
      <c r="AL3104">
        <f t="shared" si="830"/>
        <v>1</v>
      </c>
      <c r="AM3104" t="str">
        <f t="shared" si="831"/>
        <v>2025 1</v>
      </c>
      <c r="AN3104" t="str">
        <f t="shared" si="832"/>
        <v xml:space="preserve">INDUSTRIA </v>
      </c>
    </row>
    <row r="3105" spans="1:40" x14ac:dyDescent="0.35">
      <c r="A3105">
        <v>80750</v>
      </c>
      <c r="B3105" t="s">
        <v>274</v>
      </c>
      <c r="C3105" s="31">
        <v>45663</v>
      </c>
      <c r="D3105" t="s">
        <v>373</v>
      </c>
      <c r="E3105" t="s">
        <v>374</v>
      </c>
      <c r="F3105" t="s">
        <v>693</v>
      </c>
      <c r="G3105" t="s">
        <v>391</v>
      </c>
      <c r="H3105" t="s">
        <v>1052</v>
      </c>
      <c r="I3105" t="s">
        <v>1053</v>
      </c>
      <c r="J3105">
        <v>3000</v>
      </c>
      <c r="K3105">
        <v>16622.010000000002</v>
      </c>
      <c r="L3105">
        <v>2728.0742399999999</v>
      </c>
      <c r="M3105">
        <v>3347.69</v>
      </c>
      <c r="N3105">
        <v>5.5406699999999995</v>
      </c>
      <c r="O3105" s="32">
        <f t="shared" si="816"/>
        <v>13274.320000000002</v>
      </c>
      <c r="P3105" s="32">
        <f t="shared" si="817"/>
        <v>10546.245760000002</v>
      </c>
      <c r="Q3105">
        <v>706208</v>
      </c>
      <c r="R3105" t="s">
        <v>312</v>
      </c>
      <c r="S3105" t="s">
        <v>457</v>
      </c>
      <c r="T3105" t="str">
        <f t="shared" si="818"/>
        <v>VEN</v>
      </c>
      <c r="U3105" t="s">
        <v>437</v>
      </c>
      <c r="V3105" s="33">
        <f t="shared" si="819"/>
        <v>16622.010000000002</v>
      </c>
      <c r="W3105">
        <f t="shared" si="820"/>
        <v>3000</v>
      </c>
      <c r="X3105" s="33">
        <f t="shared" si="821"/>
        <v>13274.320000000002</v>
      </c>
      <c r="Y3105" s="33">
        <f t="shared" si="822"/>
        <v>3347.69</v>
      </c>
      <c r="Z3105" s="45">
        <f t="shared" si="823"/>
        <v>0.59837803971962478</v>
      </c>
      <c r="AA3105" s="33">
        <f t="shared" si="824"/>
        <v>9946.2457600000016</v>
      </c>
      <c r="AB3105" s="45">
        <f t="shared" si="825"/>
        <v>0.74928476637598007</v>
      </c>
      <c r="AC3105" s="33">
        <f>IFERROR($X3105/VLOOKUP(CONCATENATE("USD",C3105),[1]GEINDICE!AR$1:AS$65536,2,0),"")</f>
        <v>2171.8810844418267</v>
      </c>
      <c r="AD3105" s="33">
        <f>IFERROR($AA3105/VLOOKUP(CONCATENATE("USD",C3105),[1]GEINDICE!AR$1:AS$65536,2,0),"")</f>
        <v>1627.3574109524045</v>
      </c>
      <c r="AE3105" s="33">
        <f>IFERROR($X3105/VLOOKUP(CONCATENATE("EUR",C3105),[1]GEINDICE!AR$1:AS$65536,2,0),"")</f>
        <v>2089.3582862449439</v>
      </c>
      <c r="AF3105" s="33">
        <f>IFERROR($AA3105/VLOOKUP(CONCATENATE("EUR",C3105),[1]GEINDICE!AR$1:AS$65536,2,0),"")</f>
        <v>1565.5243353847609</v>
      </c>
      <c r="AG3105" s="48" t="str">
        <f>VLOOKUP(E3105,[1]Apresentação!AW$1:AX$65536,2,0)</f>
        <v xml:space="preserve">                    2 - LEATHER AUXILIARIES</v>
      </c>
      <c r="AH3105" s="48" t="str">
        <f t="shared" si="826"/>
        <v xml:space="preserve">         5201000920 - ZETESLIP ECS BR</v>
      </c>
      <c r="AI3105" s="49" t="str">
        <f t="shared" si="827"/>
        <v xml:space="preserve">     L00414 - JBS S.A</v>
      </c>
      <c r="AJ3105" t="str">
        <f t="shared" si="828"/>
        <v xml:space="preserve">     90 - SALES</v>
      </c>
      <c r="AK3105" t="str">
        <f t="shared" si="829"/>
        <v/>
      </c>
      <c r="AL3105">
        <f t="shared" si="830"/>
        <v>1</v>
      </c>
      <c r="AM3105" t="str">
        <f t="shared" si="831"/>
        <v>2025 1</v>
      </c>
      <c r="AN3105" t="str">
        <f t="shared" si="832"/>
        <v xml:space="preserve">JBS </v>
      </c>
    </row>
    <row r="3106" spans="1:40" x14ac:dyDescent="0.35">
      <c r="A3106">
        <v>81568</v>
      </c>
      <c r="B3106" t="s">
        <v>274</v>
      </c>
      <c r="C3106" s="31">
        <v>45726</v>
      </c>
      <c r="D3106" t="s">
        <v>373</v>
      </c>
      <c r="E3106" t="s">
        <v>374</v>
      </c>
      <c r="F3106" t="s">
        <v>693</v>
      </c>
      <c r="G3106" t="s">
        <v>391</v>
      </c>
      <c r="H3106" t="s">
        <v>1052</v>
      </c>
      <c r="I3106" t="s">
        <v>1053</v>
      </c>
      <c r="J3106">
        <v>3000</v>
      </c>
      <c r="K3106">
        <v>15575.76</v>
      </c>
      <c r="L3106">
        <v>2797.3085099999998</v>
      </c>
      <c r="M3106">
        <v>3136.98</v>
      </c>
      <c r="N3106">
        <v>5.1919199999999996</v>
      </c>
      <c r="O3106" s="32">
        <f t="shared" si="816"/>
        <v>12438.78</v>
      </c>
      <c r="P3106" s="32">
        <f t="shared" si="817"/>
        <v>9641.4714899999999</v>
      </c>
      <c r="Q3106">
        <v>716090</v>
      </c>
      <c r="R3106" t="s">
        <v>312</v>
      </c>
      <c r="S3106" t="s">
        <v>457</v>
      </c>
      <c r="T3106" t="str">
        <f t="shared" si="818"/>
        <v>VEN</v>
      </c>
      <c r="U3106" t="s">
        <v>437</v>
      </c>
      <c r="V3106" s="33">
        <f t="shared" si="819"/>
        <v>15575.76</v>
      </c>
      <c r="W3106">
        <f t="shared" si="820"/>
        <v>3000</v>
      </c>
      <c r="X3106" s="33">
        <f t="shared" si="821"/>
        <v>12438.78</v>
      </c>
      <c r="Y3106" s="33">
        <f t="shared" si="822"/>
        <v>3136.98</v>
      </c>
      <c r="Z3106" s="45">
        <f t="shared" si="823"/>
        <v>0.5804834878041264</v>
      </c>
      <c r="AA3106" s="33">
        <f t="shared" si="824"/>
        <v>9041.4714899999999</v>
      </c>
      <c r="AB3106" s="45">
        <f t="shared" si="825"/>
        <v>0.72687767530256175</v>
      </c>
      <c r="AC3106" s="33">
        <f>IFERROR($X3106/VLOOKUP(CONCATENATE("USD",C3106),[1]GEINDICE!AR$1:AS$65536,2,0),"")</f>
        <v>2147.20870015536</v>
      </c>
      <c r="AD3106" s="33">
        <f>IFERROR($AA3106/VLOOKUP(CONCATENATE("USD",C3106),[1]GEINDICE!AR$1:AS$65536,2,0),"")</f>
        <v>1560.7580683583635</v>
      </c>
      <c r="AE3106" s="33">
        <f>IFERROR($X3106/VLOOKUP(CONCATENATE("EUR",C3106),[1]GEINDICE!AR$1:AS$65536,2,0),"")</f>
        <v>1981.1706617822729</v>
      </c>
      <c r="AF3106" s="33">
        <f>IFERROR($AA3106/VLOOKUP(CONCATENATE("EUR",C3106),[1]GEINDICE!AR$1:AS$65536,2,0),"")</f>
        <v>1440.0687250139365</v>
      </c>
      <c r="AG3106" s="48" t="str">
        <f>VLOOKUP(E3106,[1]Apresentação!AW$1:AX$65536,2,0)</f>
        <v xml:space="preserve">                    2 - LEATHER AUXILIARIES</v>
      </c>
      <c r="AH3106" s="48" t="str">
        <f t="shared" si="826"/>
        <v xml:space="preserve">         5201000920 - ZETESLIP ECS BR</v>
      </c>
      <c r="AI3106" s="49" t="str">
        <f t="shared" si="827"/>
        <v xml:space="preserve">     L00414 - JBS S.A</v>
      </c>
      <c r="AJ3106" t="str">
        <f t="shared" si="828"/>
        <v xml:space="preserve">     90 - SALES</v>
      </c>
      <c r="AK3106" t="str">
        <f t="shared" si="829"/>
        <v/>
      </c>
      <c r="AL3106">
        <f t="shared" si="830"/>
        <v>3</v>
      </c>
      <c r="AM3106" t="str">
        <f t="shared" si="831"/>
        <v>2025 3</v>
      </c>
      <c r="AN3106" t="str">
        <f t="shared" si="832"/>
        <v xml:space="preserve">JBS </v>
      </c>
    </row>
    <row r="3107" spans="1:40" x14ac:dyDescent="0.35">
      <c r="A3107">
        <v>80857</v>
      </c>
      <c r="B3107" t="s">
        <v>274</v>
      </c>
      <c r="C3107" s="31">
        <v>45671</v>
      </c>
      <c r="D3107" t="s">
        <v>373</v>
      </c>
      <c r="E3107" t="s">
        <v>374</v>
      </c>
      <c r="F3107" t="s">
        <v>447</v>
      </c>
      <c r="G3107" t="s">
        <v>448</v>
      </c>
      <c r="H3107" t="s">
        <v>1052</v>
      </c>
      <c r="I3107" t="s">
        <v>1053</v>
      </c>
      <c r="J3107">
        <v>360</v>
      </c>
      <c r="K3107">
        <v>1632.96</v>
      </c>
      <c r="L3107">
        <v>327.36891000000003</v>
      </c>
      <c r="M3107">
        <v>328.88</v>
      </c>
      <c r="N3107">
        <v>4.5360000000000005</v>
      </c>
      <c r="O3107" s="32">
        <f t="shared" si="816"/>
        <v>1304.08</v>
      </c>
      <c r="P3107" s="32">
        <f t="shared" si="817"/>
        <v>976.7110899999999</v>
      </c>
      <c r="Q3107">
        <v>706951</v>
      </c>
      <c r="R3107" t="s">
        <v>312</v>
      </c>
      <c r="S3107" t="s">
        <v>457</v>
      </c>
      <c r="T3107" t="str">
        <f t="shared" si="818"/>
        <v>VEN</v>
      </c>
      <c r="U3107" t="s">
        <v>437</v>
      </c>
      <c r="V3107" s="33">
        <f t="shared" si="819"/>
        <v>1632.96</v>
      </c>
      <c r="W3107">
        <f t="shared" si="820"/>
        <v>360</v>
      </c>
      <c r="X3107" s="33">
        <f t="shared" si="821"/>
        <v>1304.08</v>
      </c>
      <c r="Y3107" s="33">
        <f t="shared" si="822"/>
        <v>328.88</v>
      </c>
      <c r="Z3107" s="45">
        <f t="shared" si="823"/>
        <v>0.55403138472467173</v>
      </c>
      <c r="AA3107" s="33">
        <f t="shared" si="824"/>
        <v>904.7110899999999</v>
      </c>
      <c r="AB3107" s="45">
        <f t="shared" si="825"/>
        <v>0.69375428654683757</v>
      </c>
      <c r="AC3107" s="33">
        <f>IFERROR($X3107/VLOOKUP(CONCATENATE("USD",C3107),[1]GEINDICE!AR$1:AS$65536,2,0),"")</f>
        <v>214.94288869476355</v>
      </c>
      <c r="AD3107" s="33">
        <f>IFERROR($AA3107/VLOOKUP(CONCATENATE("USD",C3107),[1]GEINDICE!AR$1:AS$65536,2,0),"")</f>
        <v>149.11755039475202</v>
      </c>
      <c r="AE3107" s="33">
        <f>IFERROR($X3107/VLOOKUP(CONCATENATE("EUR",C3107),[1]GEINDICE!AR$1:AS$65536,2,0),"")</f>
        <v>208.78308064232078</v>
      </c>
      <c r="AF3107" s="33">
        <f>IFERROR($AA3107/VLOOKUP(CONCATENATE("EUR",C3107),[1]GEINDICE!AR$1:AS$65536,2,0),"")</f>
        <v>144.84415715406411</v>
      </c>
      <c r="AG3107" s="48" t="str">
        <f>VLOOKUP(E3107,[1]Apresentação!AW$1:AX$65536,2,0)</f>
        <v xml:space="preserve">                    2 - LEATHER AUXILIARIES</v>
      </c>
      <c r="AH3107" s="48" t="str">
        <f t="shared" si="826"/>
        <v xml:space="preserve">         5201000920 - ZETESLIP ECS BR</v>
      </c>
      <c r="AI3107" s="49" t="str">
        <f t="shared" si="827"/>
        <v xml:space="preserve">     L00016 - A BUHLER SA CURTUME</v>
      </c>
      <c r="AJ3107" t="str">
        <f t="shared" si="828"/>
        <v xml:space="preserve">     90 - SALES</v>
      </c>
      <c r="AK3107" t="str">
        <f t="shared" si="829"/>
        <v/>
      </c>
      <c r="AL3107">
        <f t="shared" si="830"/>
        <v>1</v>
      </c>
      <c r="AM3107" t="str">
        <f t="shared" si="831"/>
        <v>2025 1</v>
      </c>
      <c r="AN3107" t="str">
        <f t="shared" si="832"/>
        <v xml:space="preserve">A </v>
      </c>
    </row>
    <row r="3108" spans="1:40" x14ac:dyDescent="0.35">
      <c r="A3108">
        <v>82148</v>
      </c>
      <c r="B3108" t="s">
        <v>274</v>
      </c>
      <c r="C3108" s="31">
        <v>45770</v>
      </c>
      <c r="D3108" t="s">
        <v>373</v>
      </c>
      <c r="E3108" t="s">
        <v>374</v>
      </c>
      <c r="F3108" t="s">
        <v>462</v>
      </c>
      <c r="G3108" t="s">
        <v>463</v>
      </c>
      <c r="H3108" t="s">
        <v>1052</v>
      </c>
      <c r="I3108" t="s">
        <v>1053</v>
      </c>
      <c r="J3108">
        <v>2000</v>
      </c>
      <c r="K3108">
        <v>9260</v>
      </c>
      <c r="L3108">
        <v>1875.7744600000001</v>
      </c>
      <c r="M3108">
        <v>1864.98</v>
      </c>
      <c r="N3108">
        <v>4.63</v>
      </c>
      <c r="O3108" s="32">
        <f t="shared" si="816"/>
        <v>7395.02</v>
      </c>
      <c r="P3108" s="32">
        <f t="shared" si="817"/>
        <v>5519.2455399999999</v>
      </c>
      <c r="Q3108">
        <v>732765</v>
      </c>
      <c r="R3108" t="s">
        <v>312</v>
      </c>
      <c r="S3108" t="s">
        <v>457</v>
      </c>
      <c r="T3108" t="str">
        <f t="shared" si="818"/>
        <v>VEN</v>
      </c>
      <c r="U3108" t="s">
        <v>313</v>
      </c>
      <c r="V3108" s="33">
        <f t="shared" si="819"/>
        <v>9260</v>
      </c>
      <c r="W3108">
        <f t="shared" si="820"/>
        <v>2000</v>
      </c>
      <c r="X3108" s="33">
        <f t="shared" si="821"/>
        <v>7395.02</v>
      </c>
      <c r="Y3108" s="33">
        <f t="shared" si="822"/>
        <v>1864.98</v>
      </c>
      <c r="Z3108" s="45">
        <f t="shared" si="823"/>
        <v>0.55283429157667385</v>
      </c>
      <c r="AA3108" s="33">
        <f t="shared" si="824"/>
        <v>5119.2455399999999</v>
      </c>
      <c r="AB3108" s="45">
        <f t="shared" si="825"/>
        <v>0.69225580728652525</v>
      </c>
      <c r="AC3108" s="33">
        <f>IFERROR($X3108/VLOOKUP(CONCATENATE("USD",C3108),[1]GEINDICE!AR$1:AS$65536,2,0),"")</f>
        <v>1300.1090014064696</v>
      </c>
      <c r="AD3108" s="33">
        <f>IFERROR($AA3108/VLOOKUP(CONCATENATE("USD",C3108),[1]GEINDICE!AR$1:AS$65536,2,0),"")</f>
        <v>900.00800632911375</v>
      </c>
      <c r="AE3108" s="33">
        <f>IFERROR($X3108/VLOOKUP(CONCATENATE("EUR",C3108),[1]GEINDICE!AR$1:AS$65536,2,0),"")</f>
        <v>1145.4669372202172</v>
      </c>
      <c r="AF3108" s="33">
        <f>IFERROR($AA3108/VLOOKUP(CONCATENATE("EUR",C3108),[1]GEINDICE!AR$1:AS$65536,2,0),"")</f>
        <v>792.95613934540484</v>
      </c>
      <c r="AG3108" s="48" t="str">
        <f>VLOOKUP(E3108,[1]Apresentação!AW$1:AX$65536,2,0)</f>
        <v xml:space="preserve">                    2 - LEATHER AUXILIARIES</v>
      </c>
      <c r="AH3108" s="48" t="str">
        <f t="shared" si="826"/>
        <v xml:space="preserve">         5201000920 - ZETESLIP ECS BR</v>
      </c>
      <c r="AI3108" s="49" t="str">
        <f t="shared" si="827"/>
        <v xml:space="preserve">     L00337 - AMCM IND COM IMP EXP E SERVS TECNICOS LTDA</v>
      </c>
      <c r="AJ3108" t="str">
        <f t="shared" si="828"/>
        <v xml:space="preserve">     90 - SALES</v>
      </c>
      <c r="AK3108" t="str">
        <f t="shared" si="829"/>
        <v/>
      </c>
      <c r="AL3108">
        <f t="shared" si="830"/>
        <v>4</v>
      </c>
      <c r="AM3108" t="str">
        <f t="shared" si="831"/>
        <v>2025 4</v>
      </c>
      <c r="AN3108" t="str">
        <f t="shared" si="832"/>
        <v xml:space="preserve">AMCM </v>
      </c>
    </row>
    <row r="3109" spans="1:40" x14ac:dyDescent="0.35">
      <c r="A3109">
        <v>80959</v>
      </c>
      <c r="B3109" t="s">
        <v>274</v>
      </c>
      <c r="C3109" s="31">
        <v>45679</v>
      </c>
      <c r="D3109" t="s">
        <v>373</v>
      </c>
      <c r="E3109" t="s">
        <v>374</v>
      </c>
      <c r="F3109" t="s">
        <v>447</v>
      </c>
      <c r="G3109" t="s">
        <v>448</v>
      </c>
      <c r="H3109" t="s">
        <v>1052</v>
      </c>
      <c r="I3109" t="s">
        <v>1053</v>
      </c>
      <c r="J3109">
        <v>360</v>
      </c>
      <c r="K3109">
        <v>1632.96</v>
      </c>
      <c r="L3109">
        <v>330.38281000000001</v>
      </c>
      <c r="M3109">
        <v>328.88</v>
      </c>
      <c r="N3109">
        <v>4.5360000000000005</v>
      </c>
      <c r="O3109" s="32">
        <f t="shared" si="816"/>
        <v>1304.08</v>
      </c>
      <c r="P3109" s="32">
        <f t="shared" si="817"/>
        <v>973.69718999999986</v>
      </c>
      <c r="Q3109">
        <v>707809</v>
      </c>
      <c r="R3109" t="s">
        <v>312</v>
      </c>
      <c r="S3109" t="s">
        <v>457</v>
      </c>
      <c r="T3109" t="str">
        <f t="shared" si="818"/>
        <v>VEN</v>
      </c>
      <c r="U3109" t="s">
        <v>437</v>
      </c>
      <c r="V3109" s="33">
        <f t="shared" si="819"/>
        <v>1632.96</v>
      </c>
      <c r="W3109">
        <f t="shared" si="820"/>
        <v>360</v>
      </c>
      <c r="X3109" s="33">
        <f t="shared" si="821"/>
        <v>1304.08</v>
      </c>
      <c r="Y3109" s="33">
        <f t="shared" si="822"/>
        <v>328.88</v>
      </c>
      <c r="Z3109" s="45">
        <f t="shared" si="823"/>
        <v>0.55218571796002347</v>
      </c>
      <c r="AA3109" s="33">
        <f t="shared" si="824"/>
        <v>901.69718999999986</v>
      </c>
      <c r="AB3109" s="45">
        <f t="shared" si="825"/>
        <v>0.69144315532789391</v>
      </c>
      <c r="AC3109" s="33">
        <f>IFERROR($X3109/VLOOKUP(CONCATENATE("USD",C3109),[1]GEINDICE!AR$1:AS$65536,2,0),"")</f>
        <v>218.53403492308206</v>
      </c>
      <c r="AD3109" s="33">
        <f>IFERROR($AA3109/VLOOKUP(CONCATENATE("USD",C3109),[1]GEINDICE!AR$1:AS$65536,2,0),"")</f>
        <v>151.10386265375203</v>
      </c>
      <c r="AE3109" s="33">
        <f>IFERROR($X3109/VLOOKUP(CONCATENATE("EUR",C3109),[1]GEINDICE!AR$1:AS$65536,2,0),"")</f>
        <v>209.72660019298809</v>
      </c>
      <c r="AF3109" s="33">
        <f>IFERROR($AA3109/VLOOKUP(CONCATENATE("EUR",C3109),[1]GEINDICE!AR$1:AS$65536,2,0),"")</f>
        <v>145.01402219363138</v>
      </c>
      <c r="AG3109" s="48" t="str">
        <f>VLOOKUP(E3109,[1]Apresentação!AW$1:AX$65536,2,0)</f>
        <v xml:space="preserve">                    2 - LEATHER AUXILIARIES</v>
      </c>
      <c r="AH3109" s="48" t="str">
        <f t="shared" si="826"/>
        <v xml:space="preserve">         5201000920 - ZETESLIP ECS BR</v>
      </c>
      <c r="AI3109" s="49" t="str">
        <f t="shared" si="827"/>
        <v xml:space="preserve">     L00016 - A BUHLER SA CURTUME</v>
      </c>
      <c r="AJ3109" t="str">
        <f t="shared" si="828"/>
        <v xml:space="preserve">     90 - SALES</v>
      </c>
      <c r="AK3109" t="str">
        <f t="shared" si="829"/>
        <v/>
      </c>
      <c r="AL3109">
        <f t="shared" si="830"/>
        <v>1</v>
      </c>
      <c r="AM3109" t="str">
        <f t="shared" si="831"/>
        <v>2025 1</v>
      </c>
      <c r="AN3109" t="str">
        <f t="shared" si="832"/>
        <v xml:space="preserve">A </v>
      </c>
    </row>
    <row r="3110" spans="1:40" x14ac:dyDescent="0.35">
      <c r="A3110">
        <v>81612</v>
      </c>
      <c r="B3110" t="s">
        <v>274</v>
      </c>
      <c r="C3110" s="31">
        <v>45728</v>
      </c>
      <c r="D3110" t="s">
        <v>373</v>
      </c>
      <c r="E3110" t="s">
        <v>374</v>
      </c>
      <c r="F3110" t="s">
        <v>435</v>
      </c>
      <c r="G3110" t="s">
        <v>436</v>
      </c>
      <c r="H3110" t="s">
        <v>1052</v>
      </c>
      <c r="I3110" t="s">
        <v>1053</v>
      </c>
      <c r="J3110">
        <v>1000</v>
      </c>
      <c r="K3110">
        <v>5765.6</v>
      </c>
      <c r="L3110">
        <v>932.43616999999995</v>
      </c>
      <c r="M3110">
        <v>1161.2</v>
      </c>
      <c r="N3110">
        <v>5.7656000000000001</v>
      </c>
      <c r="O3110" s="32">
        <f t="shared" si="816"/>
        <v>4604.4000000000005</v>
      </c>
      <c r="P3110" s="32">
        <f t="shared" si="817"/>
        <v>3671.9638300000006</v>
      </c>
      <c r="Q3110">
        <v>716916</v>
      </c>
      <c r="R3110" t="s">
        <v>312</v>
      </c>
      <c r="S3110" t="s">
        <v>457</v>
      </c>
      <c r="T3110" t="str">
        <f t="shared" si="818"/>
        <v>VEN</v>
      </c>
      <c r="U3110" t="s">
        <v>313</v>
      </c>
      <c r="V3110" s="33">
        <f t="shared" si="819"/>
        <v>5765.6</v>
      </c>
      <c r="W3110">
        <f t="shared" si="820"/>
        <v>1000</v>
      </c>
      <c r="X3110" s="33">
        <f t="shared" si="821"/>
        <v>4604.4000000000005</v>
      </c>
      <c r="Y3110" s="33">
        <f t="shared" si="822"/>
        <v>1161.2</v>
      </c>
      <c r="Z3110" s="45">
        <f t="shared" si="823"/>
        <v>0.60218603961426398</v>
      </c>
      <c r="AA3110" s="33">
        <f t="shared" si="824"/>
        <v>3471.9638300000006</v>
      </c>
      <c r="AB3110" s="45">
        <f t="shared" si="825"/>
        <v>0.7540534771088524</v>
      </c>
      <c r="AC3110" s="33">
        <f>IFERROR($X3110/VLOOKUP(CONCATENATE("USD",C3110),[1]GEINDICE!AR$1:AS$65536,2,0),"")</f>
        <v>790.21075032607951</v>
      </c>
      <c r="AD3110" s="33">
        <f>IFERROR($AA3110/VLOOKUP(CONCATENATE("USD",C3110),[1]GEINDICE!AR$1:AS$65536,2,0),"")</f>
        <v>595.86116393217549</v>
      </c>
      <c r="AE3110" s="33">
        <f>IFERROR($X3110/VLOOKUP(CONCATENATE("EUR",C3110),[1]GEINDICE!AR$1:AS$65536,2,0),"")</f>
        <v>723.30264852807193</v>
      </c>
      <c r="AF3110" s="33">
        <f>IFERROR($AA3110/VLOOKUP(CONCATENATE("EUR",C3110),[1]GEINDICE!AR$1:AS$65536,2,0),"")</f>
        <v>545.40887712463484</v>
      </c>
      <c r="AG3110" s="48" t="str">
        <f>VLOOKUP(E3110,[1]Apresentação!AW$1:AX$65536,2,0)</f>
        <v xml:space="preserve">                    2 - LEATHER AUXILIARIES</v>
      </c>
      <c r="AH3110" s="48" t="str">
        <f t="shared" si="826"/>
        <v xml:space="preserve">         5201000920 - ZETESLIP ECS BR</v>
      </c>
      <c r="AI3110" s="49" t="str">
        <f t="shared" si="827"/>
        <v xml:space="preserve">     L00024 - FUGA S/A</v>
      </c>
      <c r="AJ3110" t="str">
        <f t="shared" si="828"/>
        <v xml:space="preserve">     90 - SALES</v>
      </c>
      <c r="AK3110" t="str">
        <f t="shared" si="829"/>
        <v/>
      </c>
      <c r="AL3110">
        <f t="shared" si="830"/>
        <v>3</v>
      </c>
      <c r="AM3110" t="str">
        <f t="shared" si="831"/>
        <v>2025 3</v>
      </c>
      <c r="AN3110" t="str">
        <f t="shared" si="832"/>
        <v xml:space="preserve">FUGA </v>
      </c>
    </row>
    <row r="3111" spans="1:40" x14ac:dyDescent="0.35">
      <c r="A3111">
        <v>82615</v>
      </c>
      <c r="B3111" t="s">
        <v>274</v>
      </c>
      <c r="C3111" s="31">
        <v>45810</v>
      </c>
      <c r="D3111" t="s">
        <v>373</v>
      </c>
      <c r="E3111" t="s">
        <v>374</v>
      </c>
      <c r="F3111" t="s">
        <v>693</v>
      </c>
      <c r="G3111" t="s">
        <v>391</v>
      </c>
      <c r="H3111" t="s">
        <v>1052</v>
      </c>
      <c r="I3111" t="s">
        <v>1053</v>
      </c>
      <c r="J3111">
        <v>3000</v>
      </c>
      <c r="K3111">
        <v>15413.49</v>
      </c>
      <c r="L3111">
        <v>3030.65112</v>
      </c>
      <c r="M3111">
        <v>3104.29</v>
      </c>
      <c r="N3111">
        <v>5.1378300000000001</v>
      </c>
      <c r="O3111" s="32">
        <f t="shared" si="816"/>
        <v>12309.2</v>
      </c>
      <c r="P3111" s="32">
        <f t="shared" si="817"/>
        <v>9278.5488800000003</v>
      </c>
      <c r="Q3111">
        <v>740163</v>
      </c>
      <c r="R3111" t="s">
        <v>312</v>
      </c>
      <c r="S3111" t="s">
        <v>457</v>
      </c>
      <c r="T3111" t="str">
        <f t="shared" si="818"/>
        <v>VEN</v>
      </c>
      <c r="U3111" t="s">
        <v>437</v>
      </c>
      <c r="V3111" s="33">
        <f t="shared" si="819"/>
        <v>15413.49</v>
      </c>
      <c r="W3111">
        <f t="shared" si="820"/>
        <v>3000</v>
      </c>
      <c r="X3111" s="33">
        <f t="shared" si="821"/>
        <v>12309.2</v>
      </c>
      <c r="Y3111" s="33">
        <f t="shared" si="822"/>
        <v>3104.29</v>
      </c>
      <c r="Z3111" s="45">
        <f t="shared" si="823"/>
        <v>0.5630489188366814</v>
      </c>
      <c r="AA3111" s="33">
        <f t="shared" si="824"/>
        <v>8678.5488800000003</v>
      </c>
      <c r="AB3111" s="45">
        <f t="shared" si="825"/>
        <v>0.70504572839827118</v>
      </c>
      <c r="AC3111" s="33">
        <f>IFERROR($X3111/VLOOKUP(CONCATENATE("USD",C3111),[1]GEINDICE!AR$1:AS$65536,2,0),"")</f>
        <v>2161.89823840385</v>
      </c>
      <c r="AD3111" s="33">
        <f>IFERROR($AA3111/VLOOKUP(CONCATENATE("USD",C3111),[1]GEINDICE!AR$1:AS$65536,2,0),"")</f>
        <v>1524.2371182183815</v>
      </c>
      <c r="AE3111" s="33">
        <f>IFERROR($X3111/VLOOKUP(CONCATENATE("EUR",C3111),[1]GEINDICE!AR$1:AS$65536,2,0),"")</f>
        <v>1891.2499039717293</v>
      </c>
      <c r="AF3111" s="33">
        <f>IFERROR($AA3111/VLOOKUP(CONCATENATE("EUR",C3111),[1]GEINDICE!AR$1:AS$65536,2,0),"")</f>
        <v>1333.4176661289082</v>
      </c>
      <c r="AG3111" s="48" t="str">
        <f>VLOOKUP(E3111,[1]Apresentação!AW$1:AX$65536,2,0)</f>
        <v xml:space="preserve">                    2 - LEATHER AUXILIARIES</v>
      </c>
      <c r="AH3111" s="48" t="str">
        <f t="shared" si="826"/>
        <v xml:space="preserve">         5201000920 - ZETESLIP ECS BR</v>
      </c>
      <c r="AI3111" s="49" t="str">
        <f t="shared" si="827"/>
        <v xml:space="preserve">     L00414 - JBS S.A</v>
      </c>
      <c r="AJ3111" t="str">
        <f t="shared" si="828"/>
        <v xml:space="preserve">     90 - SALES</v>
      </c>
      <c r="AK3111" t="str">
        <f t="shared" si="829"/>
        <v/>
      </c>
      <c r="AL3111">
        <f t="shared" si="830"/>
        <v>6</v>
      </c>
      <c r="AM3111" t="str">
        <f t="shared" si="831"/>
        <v>2025 6</v>
      </c>
      <c r="AN3111" t="str">
        <f t="shared" si="832"/>
        <v xml:space="preserve">JBS </v>
      </c>
    </row>
    <row r="3112" spans="1:40" x14ac:dyDescent="0.35">
      <c r="A3112">
        <v>82323</v>
      </c>
      <c r="B3112" t="s">
        <v>274</v>
      </c>
      <c r="C3112" s="31">
        <v>45785</v>
      </c>
      <c r="D3112" t="s">
        <v>373</v>
      </c>
      <c r="E3112" t="s">
        <v>374</v>
      </c>
      <c r="F3112" t="s">
        <v>447</v>
      </c>
      <c r="G3112" t="s">
        <v>448</v>
      </c>
      <c r="H3112" t="s">
        <v>1052</v>
      </c>
      <c r="I3112" t="s">
        <v>1053</v>
      </c>
      <c r="J3112">
        <v>240</v>
      </c>
      <c r="K3112">
        <v>1088.6400000000001</v>
      </c>
      <c r="L3112">
        <v>225.09294</v>
      </c>
      <c r="M3112">
        <v>219.26</v>
      </c>
      <c r="N3112">
        <v>4.5360000000000005</v>
      </c>
      <c r="O3112" s="32">
        <f t="shared" si="816"/>
        <v>869.38000000000011</v>
      </c>
      <c r="P3112" s="32">
        <f t="shared" si="817"/>
        <v>644.28706000000011</v>
      </c>
      <c r="Q3112">
        <v>738052</v>
      </c>
      <c r="R3112" t="s">
        <v>312</v>
      </c>
      <c r="S3112" t="s">
        <v>457</v>
      </c>
      <c r="T3112" t="str">
        <f t="shared" si="818"/>
        <v>VEN</v>
      </c>
      <c r="U3112" t="s">
        <v>437</v>
      </c>
      <c r="V3112" s="33">
        <f t="shared" si="819"/>
        <v>1088.6400000000001</v>
      </c>
      <c r="W3112">
        <f t="shared" si="820"/>
        <v>240</v>
      </c>
      <c r="X3112" s="33">
        <f t="shared" si="821"/>
        <v>869.38000000000011</v>
      </c>
      <c r="Y3112" s="33">
        <f t="shared" si="822"/>
        <v>219.26</v>
      </c>
      <c r="Z3112" s="45">
        <f t="shared" si="823"/>
        <v>0.54773576205173435</v>
      </c>
      <c r="AA3112" s="33">
        <f t="shared" si="824"/>
        <v>596.28706000000011</v>
      </c>
      <c r="AB3112" s="45">
        <f t="shared" si="825"/>
        <v>0.68587621063286486</v>
      </c>
      <c r="AC3112" s="33">
        <f>IFERROR($X3112/VLOOKUP(CONCATENATE("USD",C3112),[1]GEINDICE!AR$1:AS$65536,2,0),"")</f>
        <v>152.8983468167429</v>
      </c>
      <c r="AD3112" s="33">
        <f>IFERROR($AA3112/VLOOKUP(CONCATENATE("USD",C3112),[1]GEINDICE!AR$1:AS$65536,2,0),"")</f>
        <v>104.86933872669717</v>
      </c>
      <c r="AE3112" s="33">
        <f>IFERROR($X3112/VLOOKUP(CONCATENATE("EUR",C3112),[1]GEINDICE!AR$1:AS$65536,2,0),"")</f>
        <v>135.92132828867142</v>
      </c>
      <c r="AF3112" s="33">
        <f>IFERROR($AA3112/VLOOKUP(CONCATENATE("EUR",C3112),[1]GEINDICE!AR$1:AS$65536,2,0),"")</f>
        <v>93.225205590819556</v>
      </c>
      <c r="AG3112" s="48" t="str">
        <f>VLOOKUP(E3112,[1]Apresentação!AW$1:AX$65536,2,0)</f>
        <v xml:space="preserve">                    2 - LEATHER AUXILIARIES</v>
      </c>
      <c r="AH3112" s="48" t="str">
        <f t="shared" si="826"/>
        <v xml:space="preserve">         5201000920 - ZETESLIP ECS BR</v>
      </c>
      <c r="AI3112" s="49" t="str">
        <f t="shared" si="827"/>
        <v xml:space="preserve">     L00016 - A BUHLER SA CURTUME</v>
      </c>
      <c r="AJ3112" t="str">
        <f t="shared" si="828"/>
        <v xml:space="preserve">     90 - SALES</v>
      </c>
      <c r="AK3112" t="str">
        <f t="shared" si="829"/>
        <v/>
      </c>
      <c r="AL3112">
        <f t="shared" si="830"/>
        <v>5</v>
      </c>
      <c r="AM3112" t="str">
        <f t="shared" si="831"/>
        <v>2025 5</v>
      </c>
      <c r="AN3112" t="str">
        <f t="shared" si="832"/>
        <v xml:space="preserve">A </v>
      </c>
    </row>
    <row r="3113" spans="1:40" x14ac:dyDescent="0.35">
      <c r="A3113">
        <v>81524</v>
      </c>
      <c r="B3113" t="s">
        <v>274</v>
      </c>
      <c r="C3113" s="31">
        <v>45722</v>
      </c>
      <c r="D3113" t="s">
        <v>373</v>
      </c>
      <c r="E3113" t="s">
        <v>374</v>
      </c>
      <c r="F3113" t="s">
        <v>447</v>
      </c>
      <c r="G3113" t="s">
        <v>448</v>
      </c>
      <c r="H3113" t="s">
        <v>1052</v>
      </c>
      <c r="I3113" t="s">
        <v>1053</v>
      </c>
      <c r="J3113">
        <v>240</v>
      </c>
      <c r="K3113">
        <v>1088.6400000000001</v>
      </c>
      <c r="L3113">
        <v>223.78468000000001</v>
      </c>
      <c r="M3113">
        <v>219.26</v>
      </c>
      <c r="N3113">
        <v>4.5360000000000005</v>
      </c>
      <c r="O3113" s="32">
        <f t="shared" si="816"/>
        <v>869.38000000000011</v>
      </c>
      <c r="P3113" s="32">
        <f t="shared" si="817"/>
        <v>645.59532000000013</v>
      </c>
      <c r="Q3113">
        <v>714651</v>
      </c>
      <c r="R3113" t="s">
        <v>312</v>
      </c>
      <c r="S3113" t="s">
        <v>457</v>
      </c>
      <c r="T3113" t="str">
        <f t="shared" si="818"/>
        <v>VEN</v>
      </c>
      <c r="U3113" t="s">
        <v>313</v>
      </c>
      <c r="V3113" s="33">
        <f t="shared" si="819"/>
        <v>1088.6400000000001</v>
      </c>
      <c r="W3113">
        <f t="shared" si="820"/>
        <v>240</v>
      </c>
      <c r="X3113" s="33">
        <f t="shared" si="821"/>
        <v>869.38000000000011</v>
      </c>
      <c r="Y3113" s="33">
        <f t="shared" si="822"/>
        <v>219.26</v>
      </c>
      <c r="Z3113" s="45">
        <f t="shared" si="823"/>
        <v>0.54893750000000008</v>
      </c>
      <c r="AA3113" s="33">
        <f t="shared" si="824"/>
        <v>597.59532000000013</v>
      </c>
      <c r="AB3113" s="45">
        <f t="shared" si="825"/>
        <v>0.68738103015942398</v>
      </c>
      <c r="AC3113" s="33">
        <f>IFERROR($X3113/VLOOKUP(CONCATENATE("USD",C3113),[1]GEINDICE!AR$1:AS$65536,2,0),"")</f>
        <v>151.22545182556667</v>
      </c>
      <c r="AD3113" s="33">
        <f>IFERROR($AA3113/VLOOKUP(CONCATENATE("USD",C3113),[1]GEINDICE!AR$1:AS$65536,2,0),"")</f>
        <v>103.94950686218236</v>
      </c>
      <c r="AE3113" s="33">
        <f>IFERROR($X3113/VLOOKUP(CONCATENATE("EUR",C3113),[1]GEINDICE!AR$1:AS$65536,2,0),"")</f>
        <v>139.78968356058658</v>
      </c>
      <c r="AF3113" s="33">
        <f>IFERROR($AA3113/VLOOKUP(CONCATENATE("EUR",C3113),[1]GEINDICE!AR$1:AS$65536,2,0),"")</f>
        <v>96.088776691535898</v>
      </c>
      <c r="AG3113" s="48" t="str">
        <f>VLOOKUP(E3113,[1]Apresentação!AW$1:AX$65536,2,0)</f>
        <v xml:space="preserve">                    2 - LEATHER AUXILIARIES</v>
      </c>
      <c r="AH3113" s="48" t="str">
        <f t="shared" si="826"/>
        <v xml:space="preserve">         5201000920 - ZETESLIP ECS BR</v>
      </c>
      <c r="AI3113" s="49" t="str">
        <f t="shared" si="827"/>
        <v xml:space="preserve">     L00016 - A BUHLER SA CURTUME</v>
      </c>
      <c r="AJ3113" t="str">
        <f t="shared" si="828"/>
        <v xml:space="preserve">     90 - SALES</v>
      </c>
      <c r="AK3113" t="str">
        <f t="shared" si="829"/>
        <v/>
      </c>
      <c r="AL3113">
        <f t="shared" si="830"/>
        <v>3</v>
      </c>
      <c r="AM3113" t="str">
        <f t="shared" si="831"/>
        <v>2025 3</v>
      </c>
      <c r="AN3113" t="str">
        <f t="shared" si="832"/>
        <v xml:space="preserve">A </v>
      </c>
    </row>
    <row r="3114" spans="1:40" x14ac:dyDescent="0.35">
      <c r="A3114">
        <v>82266</v>
      </c>
      <c r="B3114" t="s">
        <v>274</v>
      </c>
      <c r="C3114" s="31">
        <v>45782</v>
      </c>
      <c r="D3114" t="s">
        <v>373</v>
      </c>
      <c r="E3114" t="s">
        <v>374</v>
      </c>
      <c r="F3114" t="s">
        <v>447</v>
      </c>
      <c r="G3114" t="s">
        <v>448</v>
      </c>
      <c r="H3114" t="s">
        <v>1052</v>
      </c>
      <c r="I3114" t="s">
        <v>1053</v>
      </c>
      <c r="J3114">
        <v>120</v>
      </c>
      <c r="K3114">
        <v>544.32000000000005</v>
      </c>
      <c r="L3114">
        <v>112.54647</v>
      </c>
      <c r="M3114">
        <v>109.62</v>
      </c>
      <c r="N3114">
        <v>4.5360000000000005</v>
      </c>
      <c r="O3114" s="32">
        <f t="shared" si="816"/>
        <v>434.70000000000005</v>
      </c>
      <c r="P3114" s="32">
        <f t="shared" si="817"/>
        <v>322.15353000000005</v>
      </c>
      <c r="Q3114">
        <v>736899</v>
      </c>
      <c r="R3114" t="s">
        <v>312</v>
      </c>
      <c r="S3114" t="s">
        <v>457</v>
      </c>
      <c r="T3114" t="str">
        <f t="shared" si="818"/>
        <v>VEN</v>
      </c>
      <c r="U3114" t="s">
        <v>313</v>
      </c>
      <c r="V3114" s="33">
        <f t="shared" si="819"/>
        <v>544.32000000000005</v>
      </c>
      <c r="W3114">
        <f t="shared" si="820"/>
        <v>120</v>
      </c>
      <c r="X3114" s="33">
        <f t="shared" si="821"/>
        <v>434.70000000000005</v>
      </c>
      <c r="Y3114" s="33">
        <f t="shared" si="822"/>
        <v>109.62</v>
      </c>
      <c r="Z3114" s="45">
        <f t="shared" si="823"/>
        <v>0.54775413359788361</v>
      </c>
      <c r="AA3114" s="33">
        <f t="shared" si="824"/>
        <v>298.15353000000005</v>
      </c>
      <c r="AB3114" s="45">
        <f t="shared" si="825"/>
        <v>0.68588343685300213</v>
      </c>
      <c r="AC3114" s="33">
        <f>IFERROR($X3114/VLOOKUP(CONCATENATE("USD",C3114),[1]GEINDICE!AR$1:AS$65536,2,0),"")</f>
        <v>76.910828025477713</v>
      </c>
      <c r="AD3114" s="33">
        <f>IFERROR($AA3114/VLOOKUP(CONCATENATE("USD",C3114),[1]GEINDICE!AR$1:AS$65536,2,0),"")</f>
        <v>52.751863057324847</v>
      </c>
      <c r="AE3114" s="33">
        <f>IFERROR($X3114/VLOOKUP(CONCATENATE("EUR",C3114),[1]GEINDICE!AR$1:AS$65536,2,0),"")</f>
        <v>67.972854640980742</v>
      </c>
      <c r="AF3114" s="33">
        <f>IFERROR($AA3114/VLOOKUP(CONCATENATE("EUR",C3114),[1]GEINDICE!AR$1:AS$65536,2,0),"")</f>
        <v>46.621455153865405</v>
      </c>
      <c r="AG3114" s="48" t="str">
        <f>VLOOKUP(E3114,[1]Apresentação!AW$1:AX$65536,2,0)</f>
        <v xml:space="preserve">                    2 - LEATHER AUXILIARIES</v>
      </c>
      <c r="AH3114" s="48" t="str">
        <f t="shared" si="826"/>
        <v xml:space="preserve">         5201000920 - ZETESLIP ECS BR</v>
      </c>
      <c r="AI3114" s="49" t="str">
        <f t="shared" si="827"/>
        <v xml:space="preserve">     L00016 - A BUHLER SA CURTUME</v>
      </c>
      <c r="AJ3114" t="str">
        <f t="shared" si="828"/>
        <v xml:space="preserve">     90 - SALES</v>
      </c>
      <c r="AK3114" t="str">
        <f t="shared" si="829"/>
        <v/>
      </c>
      <c r="AL3114">
        <f t="shared" si="830"/>
        <v>5</v>
      </c>
      <c r="AM3114" t="str">
        <f t="shared" si="831"/>
        <v>2025 5</v>
      </c>
      <c r="AN3114" t="str">
        <f t="shared" si="832"/>
        <v xml:space="preserve">A </v>
      </c>
    </row>
    <row r="3115" spans="1:40" x14ac:dyDescent="0.35">
      <c r="A3115">
        <v>82070</v>
      </c>
      <c r="B3115" t="s">
        <v>274</v>
      </c>
      <c r="C3115" s="31">
        <v>45763</v>
      </c>
      <c r="D3115" t="s">
        <v>373</v>
      </c>
      <c r="E3115" t="s">
        <v>374</v>
      </c>
      <c r="F3115" t="s">
        <v>693</v>
      </c>
      <c r="G3115" t="s">
        <v>391</v>
      </c>
      <c r="H3115" t="s">
        <v>1052</v>
      </c>
      <c r="I3115" t="s">
        <v>1053</v>
      </c>
      <c r="J3115">
        <v>3000</v>
      </c>
      <c r="K3115">
        <v>15850.890000000001</v>
      </c>
      <c r="L3115">
        <v>2813.8738600000001</v>
      </c>
      <c r="M3115">
        <v>3192.39</v>
      </c>
      <c r="N3115">
        <v>5.2836299999999996</v>
      </c>
      <c r="O3115" s="32">
        <f t="shared" si="816"/>
        <v>12658.500000000002</v>
      </c>
      <c r="P3115" s="32">
        <f t="shared" si="817"/>
        <v>9844.6261400000021</v>
      </c>
      <c r="Q3115">
        <v>730215</v>
      </c>
      <c r="R3115" t="s">
        <v>312</v>
      </c>
      <c r="S3115" t="s">
        <v>457</v>
      </c>
      <c r="T3115" t="str">
        <f t="shared" si="818"/>
        <v>VEN</v>
      </c>
      <c r="U3115" t="s">
        <v>437</v>
      </c>
      <c r="V3115" s="33">
        <f t="shared" si="819"/>
        <v>15850.890000000001</v>
      </c>
      <c r="W3115">
        <f t="shared" si="820"/>
        <v>3000</v>
      </c>
      <c r="X3115" s="33">
        <f t="shared" si="821"/>
        <v>12658.500000000002</v>
      </c>
      <c r="Y3115" s="33">
        <f t="shared" si="822"/>
        <v>3192.39</v>
      </c>
      <c r="Z3115" s="45">
        <f t="shared" si="823"/>
        <v>0.58322442083693737</v>
      </c>
      <c r="AA3115" s="33">
        <f t="shared" si="824"/>
        <v>9244.6261400000021</v>
      </c>
      <c r="AB3115" s="45">
        <f t="shared" si="825"/>
        <v>0.73030976340008691</v>
      </c>
      <c r="AC3115" s="33">
        <f>IFERROR($X3115/VLOOKUP(CONCATENATE("USD",C3115),[1]GEINDICE!AR$1:AS$65536,2,0),"")</f>
        <v>2152.5132635015643</v>
      </c>
      <c r="AD3115" s="33">
        <f>IFERROR($AA3115/VLOOKUP(CONCATENATE("USD",C3115),[1]GEINDICE!AR$1:AS$65536,2,0),"")</f>
        <v>1572.0014521833766</v>
      </c>
      <c r="AE3115" s="33">
        <f>IFERROR($X3115/VLOOKUP(CONCATENATE("EUR",C3115),[1]GEINDICE!AR$1:AS$65536,2,0),"")</f>
        <v>1890.9935614944504</v>
      </c>
      <c r="AF3115" s="33">
        <f>IFERROR($AA3115/VLOOKUP(CONCATENATE("EUR",C3115),[1]GEINDICE!AR$1:AS$65536,2,0),"")</f>
        <v>1381.0110604861</v>
      </c>
      <c r="AG3115" s="48" t="str">
        <f>VLOOKUP(E3115,[1]Apresentação!AW$1:AX$65536,2,0)</f>
        <v xml:space="preserve">                    2 - LEATHER AUXILIARIES</v>
      </c>
      <c r="AH3115" s="48" t="str">
        <f t="shared" si="826"/>
        <v xml:space="preserve">         5201000920 - ZETESLIP ECS BR</v>
      </c>
      <c r="AI3115" s="49" t="str">
        <f t="shared" si="827"/>
        <v xml:space="preserve">     L00414 - JBS S.A</v>
      </c>
      <c r="AJ3115" t="str">
        <f t="shared" si="828"/>
        <v xml:space="preserve">     90 - SALES</v>
      </c>
      <c r="AK3115" t="str">
        <f t="shared" si="829"/>
        <v/>
      </c>
      <c r="AL3115">
        <f t="shared" si="830"/>
        <v>4</v>
      </c>
      <c r="AM3115" t="str">
        <f t="shared" si="831"/>
        <v>2025 4</v>
      </c>
      <c r="AN3115" t="str">
        <f t="shared" si="832"/>
        <v xml:space="preserve">JBS </v>
      </c>
    </row>
    <row r="3116" spans="1:40" x14ac:dyDescent="0.35">
      <c r="A3116">
        <v>81236</v>
      </c>
      <c r="B3116" t="s">
        <v>274</v>
      </c>
      <c r="C3116" s="31">
        <v>45699</v>
      </c>
      <c r="D3116" t="s">
        <v>373</v>
      </c>
      <c r="E3116" t="s">
        <v>374</v>
      </c>
      <c r="F3116" t="s">
        <v>447</v>
      </c>
      <c r="G3116" t="s">
        <v>448</v>
      </c>
      <c r="H3116" t="s">
        <v>1052</v>
      </c>
      <c r="I3116" t="s">
        <v>1053</v>
      </c>
      <c r="J3116">
        <v>240</v>
      </c>
      <c r="K3116">
        <v>1088.6400000000001</v>
      </c>
      <c r="L3116">
        <v>221.03298000000001</v>
      </c>
      <c r="M3116">
        <v>219.26</v>
      </c>
      <c r="N3116">
        <v>4.5360000000000005</v>
      </c>
      <c r="O3116" s="32">
        <f t="shared" si="816"/>
        <v>869.38000000000011</v>
      </c>
      <c r="P3116" s="32">
        <f t="shared" si="817"/>
        <v>648.34702000000016</v>
      </c>
      <c r="Q3116">
        <v>709800</v>
      </c>
      <c r="R3116" t="s">
        <v>312</v>
      </c>
      <c r="S3116" t="s">
        <v>457</v>
      </c>
      <c r="T3116" t="str">
        <f t="shared" si="818"/>
        <v>VEN</v>
      </c>
      <c r="U3116" t="s">
        <v>437</v>
      </c>
      <c r="V3116" s="33">
        <f t="shared" si="819"/>
        <v>1088.6400000000001</v>
      </c>
      <c r="W3116">
        <f t="shared" si="820"/>
        <v>240</v>
      </c>
      <c r="X3116" s="33">
        <f t="shared" si="821"/>
        <v>869.38000000000011</v>
      </c>
      <c r="Y3116" s="33">
        <f t="shared" si="822"/>
        <v>219.26</v>
      </c>
      <c r="Z3116" s="45">
        <f t="shared" si="823"/>
        <v>0.55146514917695477</v>
      </c>
      <c r="AA3116" s="33">
        <f t="shared" si="824"/>
        <v>600.34702000000016</v>
      </c>
      <c r="AB3116" s="45">
        <f t="shared" si="825"/>
        <v>0.69054615933193775</v>
      </c>
      <c r="AC3116" s="33">
        <f>IFERROR($X3116/VLOOKUP(CONCATENATE("USD",C3116),[1]GEINDICE!AR$1:AS$65536,2,0),"")</f>
        <v>150.44299854641102</v>
      </c>
      <c r="AD3116" s="33">
        <f>IFERROR($AA3116/VLOOKUP(CONCATENATE("USD",C3116),[1]GEINDICE!AR$1:AS$65536,2,0),"")</f>
        <v>103.88783484460444</v>
      </c>
      <c r="AE3116" s="33">
        <f>IFERROR($X3116/VLOOKUP(CONCATENATE("EUR",C3116),[1]GEINDICE!AR$1:AS$65536,2,0),"")</f>
        <v>145.49562365069536</v>
      </c>
      <c r="AF3116" s="33">
        <f>IFERROR($AA3116/VLOOKUP(CONCATENATE("EUR",C3116),[1]GEINDICE!AR$1:AS$65536,2,0),"")</f>
        <v>100.47144411159273</v>
      </c>
      <c r="AG3116" s="48" t="str">
        <f>VLOOKUP(E3116,[1]Apresentação!AW$1:AX$65536,2,0)</f>
        <v xml:space="preserve">                    2 - LEATHER AUXILIARIES</v>
      </c>
      <c r="AH3116" s="48" t="str">
        <f t="shared" si="826"/>
        <v xml:space="preserve">         5201000920 - ZETESLIP ECS BR</v>
      </c>
      <c r="AI3116" s="49" t="str">
        <f t="shared" si="827"/>
        <v xml:space="preserve">     L00016 - A BUHLER SA CURTUME</v>
      </c>
      <c r="AJ3116" t="str">
        <f t="shared" si="828"/>
        <v xml:space="preserve">     90 - SALES</v>
      </c>
      <c r="AK3116" t="str">
        <f t="shared" si="829"/>
        <v/>
      </c>
      <c r="AL3116">
        <f t="shared" si="830"/>
        <v>2</v>
      </c>
      <c r="AM3116" t="str">
        <f t="shared" si="831"/>
        <v>2025 2</v>
      </c>
      <c r="AN3116" t="str">
        <f t="shared" si="832"/>
        <v xml:space="preserve">A </v>
      </c>
    </row>
    <row r="3117" spans="1:40" x14ac:dyDescent="0.35">
      <c r="A3117">
        <v>81240</v>
      </c>
      <c r="B3117" t="s">
        <v>274</v>
      </c>
      <c r="C3117" s="31">
        <v>45699</v>
      </c>
      <c r="D3117" t="s">
        <v>373</v>
      </c>
      <c r="E3117" t="s">
        <v>374</v>
      </c>
      <c r="F3117" t="s">
        <v>435</v>
      </c>
      <c r="G3117" t="s">
        <v>436</v>
      </c>
      <c r="H3117" t="s">
        <v>1052</v>
      </c>
      <c r="I3117" t="s">
        <v>1053</v>
      </c>
      <c r="J3117">
        <v>1000</v>
      </c>
      <c r="K3117">
        <v>5780.8</v>
      </c>
      <c r="L3117">
        <v>920.97074999999995</v>
      </c>
      <c r="M3117">
        <v>1164.27</v>
      </c>
      <c r="N3117">
        <v>5.7808000000000002</v>
      </c>
      <c r="O3117" s="32">
        <f t="shared" si="816"/>
        <v>4616.5300000000007</v>
      </c>
      <c r="P3117" s="32">
        <f t="shared" si="817"/>
        <v>3695.5592500000007</v>
      </c>
      <c r="Q3117">
        <v>709857</v>
      </c>
      <c r="R3117" t="s">
        <v>312</v>
      </c>
      <c r="S3117" t="s">
        <v>457</v>
      </c>
      <c r="T3117" t="str">
        <f t="shared" si="818"/>
        <v>VEN</v>
      </c>
      <c r="U3117" t="s">
        <v>348</v>
      </c>
      <c r="V3117" s="33">
        <f t="shared" si="819"/>
        <v>5780.8</v>
      </c>
      <c r="W3117">
        <f t="shared" si="820"/>
        <v>1000</v>
      </c>
      <c r="X3117" s="33">
        <f t="shared" si="821"/>
        <v>4616.5300000000007</v>
      </c>
      <c r="Y3117" s="33">
        <f t="shared" si="822"/>
        <v>1164.27</v>
      </c>
      <c r="Z3117" s="45">
        <f t="shared" si="823"/>
        <v>0.60468434299750906</v>
      </c>
      <c r="AA3117" s="33">
        <f t="shared" si="824"/>
        <v>3495.5592500000007</v>
      </c>
      <c r="AB3117" s="45">
        <f t="shared" si="825"/>
        <v>0.75718326318685247</v>
      </c>
      <c r="AC3117" s="33">
        <f>IFERROR($X3117/VLOOKUP(CONCATENATE("USD",C3117),[1]GEINDICE!AR$1:AS$65536,2,0),"")</f>
        <v>798.87346854018142</v>
      </c>
      <c r="AD3117" s="33">
        <f>IFERROR($AA3117/VLOOKUP(CONCATENATE("USD",C3117),[1]GEINDICE!AR$1:AS$65536,2,0),"")</f>
        <v>604.8936197826539</v>
      </c>
      <c r="AE3117" s="33">
        <f>IFERROR($X3117/VLOOKUP(CONCATENATE("EUR",C3117),[1]GEINDICE!AR$1:AS$65536,2,0),"")</f>
        <v>772.60221244121635</v>
      </c>
      <c r="AF3117" s="33">
        <f>IFERROR($AA3117/VLOOKUP(CONCATENATE("EUR",C3117),[1]GEINDICE!AR$1:AS$65536,2,0),"")</f>
        <v>585.00146436162208</v>
      </c>
      <c r="AG3117" s="48" t="str">
        <f>VLOOKUP(E3117,[1]Apresentação!AW$1:AX$65536,2,0)</f>
        <v xml:space="preserve">                    2 - LEATHER AUXILIARIES</v>
      </c>
      <c r="AH3117" s="48" t="str">
        <f t="shared" si="826"/>
        <v xml:space="preserve">         5201000920 - ZETESLIP ECS BR</v>
      </c>
      <c r="AI3117" s="49" t="str">
        <f t="shared" si="827"/>
        <v xml:space="preserve">     L00024 - FUGA S/A</v>
      </c>
      <c r="AJ3117" t="str">
        <f t="shared" si="828"/>
        <v xml:space="preserve">     90 - SALES</v>
      </c>
      <c r="AK3117" t="str">
        <f t="shared" si="829"/>
        <v/>
      </c>
      <c r="AL3117">
        <f t="shared" si="830"/>
        <v>2</v>
      </c>
      <c r="AM3117" t="str">
        <f t="shared" si="831"/>
        <v>2025 2</v>
      </c>
      <c r="AN3117" t="str">
        <f t="shared" si="832"/>
        <v xml:space="preserve">FUGA </v>
      </c>
    </row>
    <row r="3118" spans="1:40" x14ac:dyDescent="0.35">
      <c r="A3118">
        <v>81791</v>
      </c>
      <c r="B3118" t="s">
        <v>274</v>
      </c>
      <c r="C3118" s="31">
        <v>45742</v>
      </c>
      <c r="D3118" t="s">
        <v>373</v>
      </c>
      <c r="E3118" t="s">
        <v>374</v>
      </c>
      <c r="F3118" t="s">
        <v>435</v>
      </c>
      <c r="G3118" t="s">
        <v>436</v>
      </c>
      <c r="H3118" t="s">
        <v>1052</v>
      </c>
      <c r="I3118" t="s">
        <v>1053</v>
      </c>
      <c r="J3118">
        <v>1000</v>
      </c>
      <c r="K3118">
        <v>5699.2</v>
      </c>
      <c r="L3118">
        <v>932.43616999999995</v>
      </c>
      <c r="M3118">
        <v>1147.82</v>
      </c>
      <c r="N3118">
        <v>5.6992000000000003</v>
      </c>
      <c r="O3118" s="32">
        <f t="shared" si="816"/>
        <v>4551.38</v>
      </c>
      <c r="P3118" s="32">
        <f t="shared" si="817"/>
        <v>3618.9438300000002</v>
      </c>
      <c r="Q3118">
        <v>722374</v>
      </c>
      <c r="R3118" t="s">
        <v>312</v>
      </c>
      <c r="S3118" t="s">
        <v>457</v>
      </c>
      <c r="T3118" t="str">
        <f t="shared" si="818"/>
        <v>VEN</v>
      </c>
      <c r="U3118" t="s">
        <v>437</v>
      </c>
      <c r="V3118" s="33">
        <f t="shared" si="819"/>
        <v>5699.2</v>
      </c>
      <c r="W3118">
        <f t="shared" si="820"/>
        <v>1000</v>
      </c>
      <c r="X3118" s="33">
        <f t="shared" si="821"/>
        <v>4551.38</v>
      </c>
      <c r="Y3118" s="33">
        <f t="shared" si="822"/>
        <v>1147.82</v>
      </c>
      <c r="Z3118" s="45">
        <f t="shared" si="823"/>
        <v>0.59989890335485685</v>
      </c>
      <c r="AA3118" s="33">
        <f t="shared" si="824"/>
        <v>3418.9438300000002</v>
      </c>
      <c r="AB3118" s="45">
        <f t="shared" si="825"/>
        <v>0.75118839341035026</v>
      </c>
      <c r="AC3118" s="33">
        <f>IFERROR($X3118/VLOOKUP(CONCATENATE("USD",C3118),[1]GEINDICE!AR$1:AS$65536,2,0),"")</f>
        <v>794.33488079863173</v>
      </c>
      <c r="AD3118" s="33">
        <f>IFERROR($AA3118/VLOOKUP(CONCATENATE("USD",C3118),[1]GEINDICE!AR$1:AS$65536,2,0),"")</f>
        <v>596.69514293692623</v>
      </c>
      <c r="AE3118" s="33">
        <f>IFERROR($X3118/VLOOKUP(CONCATENATE("EUR",C3118),[1]GEINDICE!AR$1:AS$65536,2,0),"")</f>
        <v>736.71959727415469</v>
      </c>
      <c r="AF3118" s="33">
        <f>IFERROR($AA3118/VLOOKUP(CONCATENATE("EUR",C3118),[1]GEINDICE!AR$1:AS$65536,2,0),"")</f>
        <v>553.41521067029248</v>
      </c>
      <c r="AG3118" s="48" t="str">
        <f>VLOOKUP(E3118,[1]Apresentação!AW$1:AX$65536,2,0)</f>
        <v xml:space="preserve">                    2 - LEATHER AUXILIARIES</v>
      </c>
      <c r="AH3118" s="48" t="str">
        <f t="shared" si="826"/>
        <v xml:space="preserve">         5201000920 - ZETESLIP ECS BR</v>
      </c>
      <c r="AI3118" s="49" t="str">
        <f t="shared" si="827"/>
        <v xml:space="preserve">     L00024 - FUGA S/A</v>
      </c>
      <c r="AJ3118" t="str">
        <f t="shared" si="828"/>
        <v xml:space="preserve">     90 - SALES</v>
      </c>
      <c r="AK3118" t="str">
        <f t="shared" si="829"/>
        <v/>
      </c>
      <c r="AL3118">
        <f t="shared" si="830"/>
        <v>3</v>
      </c>
      <c r="AM3118" t="str">
        <f t="shared" si="831"/>
        <v>2025 3</v>
      </c>
      <c r="AN3118" t="str">
        <f t="shared" si="832"/>
        <v xml:space="preserve">FUGA </v>
      </c>
    </row>
    <row r="3119" spans="1:40" x14ac:dyDescent="0.35">
      <c r="A3119">
        <v>81126</v>
      </c>
      <c r="B3119" t="s">
        <v>274</v>
      </c>
      <c r="C3119" s="31">
        <v>45691</v>
      </c>
      <c r="D3119" t="s">
        <v>373</v>
      </c>
      <c r="E3119" t="s">
        <v>374</v>
      </c>
      <c r="F3119" t="s">
        <v>447</v>
      </c>
      <c r="G3119" t="s">
        <v>448</v>
      </c>
      <c r="H3119" t="s">
        <v>1052</v>
      </c>
      <c r="I3119" t="s">
        <v>1053</v>
      </c>
      <c r="J3119">
        <v>240</v>
      </c>
      <c r="K3119">
        <v>1088.6400000000001</v>
      </c>
      <c r="L3119">
        <v>221.03298000000001</v>
      </c>
      <c r="M3119">
        <v>219.26</v>
      </c>
      <c r="N3119">
        <v>4.5360000000000005</v>
      </c>
      <c r="O3119" s="32">
        <f t="shared" si="816"/>
        <v>869.38000000000011</v>
      </c>
      <c r="P3119" s="32">
        <f t="shared" si="817"/>
        <v>648.34702000000016</v>
      </c>
      <c r="Q3119">
        <v>708999</v>
      </c>
      <c r="R3119" t="s">
        <v>312</v>
      </c>
      <c r="S3119" t="s">
        <v>457</v>
      </c>
      <c r="T3119" t="str">
        <f t="shared" si="818"/>
        <v>VEN</v>
      </c>
      <c r="U3119" t="s">
        <v>437</v>
      </c>
      <c r="V3119" s="33">
        <f t="shared" si="819"/>
        <v>1088.6400000000001</v>
      </c>
      <c r="W3119">
        <f t="shared" si="820"/>
        <v>240</v>
      </c>
      <c r="X3119" s="33">
        <f t="shared" si="821"/>
        <v>869.38000000000011</v>
      </c>
      <c r="Y3119" s="33">
        <f t="shared" si="822"/>
        <v>219.26</v>
      </c>
      <c r="Z3119" s="45">
        <f t="shared" si="823"/>
        <v>0.55146514917695477</v>
      </c>
      <c r="AA3119" s="33">
        <f t="shared" si="824"/>
        <v>600.34702000000016</v>
      </c>
      <c r="AB3119" s="45">
        <f t="shared" si="825"/>
        <v>0.69054615933193775</v>
      </c>
      <c r="AC3119" s="33">
        <f>IFERROR($X3119/VLOOKUP(CONCATENATE("USD",C3119),[1]GEINDICE!AR$1:AS$65536,2,0),"")</f>
        <v>148.1384292943923</v>
      </c>
      <c r="AD3119" s="33">
        <f>IFERROR($AA3119/VLOOKUP(CONCATENATE("USD",C3119),[1]GEINDICE!AR$1:AS$65536,2,0),"")</f>
        <v>102.29642339870843</v>
      </c>
      <c r="AE3119" s="33">
        <f>IFERROR($X3119/VLOOKUP(CONCATENATE("EUR",C3119),[1]GEINDICE!AR$1:AS$65536,2,0),"")</f>
        <v>143.62795308111683</v>
      </c>
      <c r="AF3119" s="33">
        <f>IFERROR($AA3119/VLOOKUP(CONCATENATE("EUR",C3119),[1]GEINDICE!AR$1:AS$65536,2,0),"")</f>
        <v>99.181731372872989</v>
      </c>
      <c r="AG3119" s="48" t="str">
        <f>VLOOKUP(E3119,[1]Apresentação!AW$1:AX$65536,2,0)</f>
        <v xml:space="preserve">                    2 - LEATHER AUXILIARIES</v>
      </c>
      <c r="AH3119" s="48" t="str">
        <f t="shared" si="826"/>
        <v xml:space="preserve">         5201000920 - ZETESLIP ECS BR</v>
      </c>
      <c r="AI3119" s="49" t="str">
        <f t="shared" si="827"/>
        <v xml:space="preserve">     L00016 - A BUHLER SA CURTUME</v>
      </c>
      <c r="AJ3119" t="str">
        <f t="shared" si="828"/>
        <v xml:space="preserve">     90 - SALES</v>
      </c>
      <c r="AK3119" t="str">
        <f t="shared" si="829"/>
        <v/>
      </c>
      <c r="AL3119">
        <f t="shared" si="830"/>
        <v>2</v>
      </c>
      <c r="AM3119" t="str">
        <f t="shared" si="831"/>
        <v>2025 2</v>
      </c>
      <c r="AN3119" t="str">
        <f t="shared" si="832"/>
        <v xml:space="preserve">A </v>
      </c>
    </row>
    <row r="3120" spans="1:40" x14ac:dyDescent="0.35">
      <c r="A3120">
        <v>81803</v>
      </c>
      <c r="B3120" t="s">
        <v>274</v>
      </c>
      <c r="C3120" s="31">
        <v>45743</v>
      </c>
      <c r="D3120" t="s">
        <v>373</v>
      </c>
      <c r="E3120" t="s">
        <v>374</v>
      </c>
      <c r="F3120" t="s">
        <v>462</v>
      </c>
      <c r="G3120" t="s">
        <v>463</v>
      </c>
      <c r="H3120" t="s">
        <v>1052</v>
      </c>
      <c r="I3120" t="s">
        <v>1053</v>
      </c>
      <c r="J3120">
        <v>1000</v>
      </c>
      <c r="K3120">
        <v>4630</v>
      </c>
      <c r="L3120">
        <v>932.43616999999995</v>
      </c>
      <c r="M3120">
        <v>932.49</v>
      </c>
      <c r="N3120">
        <v>4.63</v>
      </c>
      <c r="O3120" s="32">
        <f t="shared" si="816"/>
        <v>3697.51</v>
      </c>
      <c r="P3120" s="32">
        <f t="shared" si="817"/>
        <v>2765.0738300000003</v>
      </c>
      <c r="Q3120">
        <v>722681</v>
      </c>
      <c r="R3120" t="s">
        <v>312</v>
      </c>
      <c r="S3120" t="s">
        <v>457</v>
      </c>
      <c r="T3120" t="str">
        <f t="shared" si="818"/>
        <v>VEN</v>
      </c>
      <c r="U3120" t="s">
        <v>313</v>
      </c>
      <c r="V3120" s="33">
        <f t="shared" si="819"/>
        <v>4630</v>
      </c>
      <c r="W3120">
        <f t="shared" si="820"/>
        <v>1000</v>
      </c>
      <c r="X3120" s="33">
        <f t="shared" si="821"/>
        <v>3697.51</v>
      </c>
      <c r="Y3120" s="33">
        <f t="shared" si="822"/>
        <v>932.49</v>
      </c>
      <c r="Z3120" s="45">
        <f t="shared" si="823"/>
        <v>0.55401162634989209</v>
      </c>
      <c r="AA3120" s="33">
        <f t="shared" si="824"/>
        <v>2565.0738300000003</v>
      </c>
      <c r="AB3120" s="45">
        <f t="shared" si="825"/>
        <v>0.69373005887746086</v>
      </c>
      <c r="AC3120" s="33">
        <f>IFERROR($X3120/VLOOKUP(CONCATENATE("USD",C3120),[1]GEINDICE!AR$1:AS$65536,2,0),"")</f>
        <v>643.33611720082126</v>
      </c>
      <c r="AD3120" s="33">
        <f>IFERROR($AA3120/VLOOKUP(CONCATENATE("USD",C3120),[1]GEINDICE!AR$1:AS$65536,2,0),"")</f>
        <v>446.30160246372276</v>
      </c>
      <c r="AE3120" s="33">
        <f>IFERROR($X3120/VLOOKUP(CONCATENATE("EUR",C3120),[1]GEINDICE!AR$1:AS$65536,2,0),"")</f>
        <v>595.68082227091122</v>
      </c>
      <c r="AF3120" s="33">
        <f>IFERROR($AA3120/VLOOKUP(CONCATENATE("EUR",C3120),[1]GEINDICE!AR$1:AS$65536,2,0),"")</f>
        <v>413.24169190617351</v>
      </c>
      <c r="AG3120" s="48" t="str">
        <f>VLOOKUP(E3120,[1]Apresentação!AW$1:AX$65536,2,0)</f>
        <v xml:space="preserve">                    2 - LEATHER AUXILIARIES</v>
      </c>
      <c r="AH3120" s="48" t="str">
        <f t="shared" si="826"/>
        <v xml:space="preserve">         5201000920 - ZETESLIP ECS BR</v>
      </c>
      <c r="AI3120" s="49" t="str">
        <f t="shared" si="827"/>
        <v xml:space="preserve">     L00337 - AMCM IND COM IMP EXP E SERVS TECNICOS LTDA</v>
      </c>
      <c r="AJ3120" t="str">
        <f t="shared" si="828"/>
        <v xml:space="preserve">     90 - SALES</v>
      </c>
      <c r="AK3120" t="str">
        <f t="shared" si="829"/>
        <v/>
      </c>
      <c r="AL3120">
        <f t="shared" si="830"/>
        <v>3</v>
      </c>
      <c r="AM3120" t="str">
        <f t="shared" si="831"/>
        <v>2025 3</v>
      </c>
      <c r="AN3120" t="str">
        <f t="shared" si="832"/>
        <v xml:space="preserve">AMCM </v>
      </c>
    </row>
    <row r="3121" spans="1:40" x14ac:dyDescent="0.35">
      <c r="A3121">
        <v>81378</v>
      </c>
      <c r="B3121" t="s">
        <v>274</v>
      </c>
      <c r="C3121" s="31">
        <v>45712</v>
      </c>
      <c r="D3121" t="s">
        <v>373</v>
      </c>
      <c r="E3121" t="s">
        <v>374</v>
      </c>
      <c r="F3121" t="s">
        <v>462</v>
      </c>
      <c r="G3121" t="s">
        <v>463</v>
      </c>
      <c r="H3121" t="s">
        <v>1052</v>
      </c>
      <c r="I3121" t="s">
        <v>1053</v>
      </c>
      <c r="J3121">
        <v>2000</v>
      </c>
      <c r="K3121">
        <v>9260</v>
      </c>
      <c r="L3121">
        <v>1864.8723399999999</v>
      </c>
      <c r="M3121">
        <v>1864.98</v>
      </c>
      <c r="N3121">
        <v>4.63</v>
      </c>
      <c r="O3121" s="32">
        <f t="shared" si="816"/>
        <v>7395.02</v>
      </c>
      <c r="P3121" s="32">
        <f t="shared" si="817"/>
        <v>5530.1476600000005</v>
      </c>
      <c r="Q3121">
        <v>711069</v>
      </c>
      <c r="R3121" t="s">
        <v>312</v>
      </c>
      <c r="S3121" t="s">
        <v>457</v>
      </c>
      <c r="T3121" t="str">
        <f t="shared" si="818"/>
        <v>VEN</v>
      </c>
      <c r="U3121" t="s">
        <v>437</v>
      </c>
      <c r="V3121" s="33">
        <f t="shared" si="819"/>
        <v>9260</v>
      </c>
      <c r="W3121">
        <f t="shared" si="820"/>
        <v>2000</v>
      </c>
      <c r="X3121" s="33">
        <f t="shared" si="821"/>
        <v>7395.02</v>
      </c>
      <c r="Y3121" s="33">
        <f t="shared" si="822"/>
        <v>1864.98</v>
      </c>
      <c r="Z3121" s="45">
        <f t="shared" si="823"/>
        <v>0.55401162634989209</v>
      </c>
      <c r="AA3121" s="33">
        <f t="shared" si="824"/>
        <v>5130.1476600000005</v>
      </c>
      <c r="AB3121" s="45">
        <f t="shared" si="825"/>
        <v>0.69373005887746086</v>
      </c>
      <c r="AC3121" s="33">
        <f>IFERROR($X3121/VLOOKUP(CONCATENATE("USD",C3121),[1]GEINDICE!AR$1:AS$65536,2,0),"")</f>
        <v>1291.5260749589577</v>
      </c>
      <c r="AD3121" s="33">
        <f>IFERROR($AA3121/VLOOKUP(CONCATENATE("USD",C3121),[1]GEINDICE!AR$1:AS$65536,2,0),"")</f>
        <v>895.97046002305353</v>
      </c>
      <c r="AE3121" s="33">
        <f>IFERROR($X3121/VLOOKUP(CONCATENATE("EUR",C3121),[1]GEINDICE!AR$1:AS$65536,2,0),"")</f>
        <v>1233.6753248919808</v>
      </c>
      <c r="AF3121" s="33">
        <f>IFERROR($AA3121/VLOOKUP(CONCATENATE("EUR",C3121),[1]GEINDICE!AR$1:AS$65536,2,0),"")</f>
        <v>855.83765577298448</v>
      </c>
      <c r="AG3121" s="48" t="str">
        <f>VLOOKUP(E3121,[1]Apresentação!AW$1:AX$65536,2,0)</f>
        <v xml:space="preserve">                    2 - LEATHER AUXILIARIES</v>
      </c>
      <c r="AH3121" s="48" t="str">
        <f t="shared" si="826"/>
        <v xml:space="preserve">         5201000920 - ZETESLIP ECS BR</v>
      </c>
      <c r="AI3121" s="49" t="str">
        <f t="shared" si="827"/>
        <v xml:space="preserve">     L00337 - AMCM IND COM IMP EXP E SERVS TECNICOS LTDA</v>
      </c>
      <c r="AJ3121" t="str">
        <f t="shared" si="828"/>
        <v xml:space="preserve">     90 - SALES</v>
      </c>
      <c r="AK3121" t="str">
        <f t="shared" si="829"/>
        <v/>
      </c>
      <c r="AL3121">
        <f t="shared" si="830"/>
        <v>2</v>
      </c>
      <c r="AM3121" t="str">
        <f t="shared" si="831"/>
        <v>2025 2</v>
      </c>
      <c r="AN3121" t="str">
        <f t="shared" si="832"/>
        <v xml:space="preserve">AMCM </v>
      </c>
    </row>
    <row r="3122" spans="1:40" x14ac:dyDescent="0.35">
      <c r="A3122">
        <v>81662</v>
      </c>
      <c r="B3122" t="s">
        <v>274</v>
      </c>
      <c r="C3122" s="31">
        <v>45733</v>
      </c>
      <c r="D3122" t="s">
        <v>373</v>
      </c>
      <c r="E3122" t="s">
        <v>374</v>
      </c>
      <c r="F3122" t="s">
        <v>447</v>
      </c>
      <c r="G3122" t="s">
        <v>448</v>
      </c>
      <c r="H3122" t="s">
        <v>1052</v>
      </c>
      <c r="I3122" t="s">
        <v>1053</v>
      </c>
      <c r="J3122">
        <v>240</v>
      </c>
      <c r="K3122">
        <v>1088.6400000000001</v>
      </c>
      <c r="L3122">
        <v>223.78468000000001</v>
      </c>
      <c r="M3122">
        <v>219.26</v>
      </c>
      <c r="N3122">
        <v>4.5360000000000005</v>
      </c>
      <c r="O3122" s="32">
        <f t="shared" si="816"/>
        <v>869.38000000000011</v>
      </c>
      <c r="P3122" s="32">
        <f t="shared" si="817"/>
        <v>645.59532000000013</v>
      </c>
      <c r="Q3122">
        <v>718849</v>
      </c>
      <c r="R3122" t="s">
        <v>312</v>
      </c>
      <c r="S3122" t="s">
        <v>457</v>
      </c>
      <c r="T3122" t="str">
        <f t="shared" si="818"/>
        <v>VEN</v>
      </c>
      <c r="U3122" t="s">
        <v>437</v>
      </c>
      <c r="V3122" s="33">
        <f t="shared" si="819"/>
        <v>1088.6400000000001</v>
      </c>
      <c r="W3122">
        <f t="shared" si="820"/>
        <v>240</v>
      </c>
      <c r="X3122" s="33">
        <f t="shared" si="821"/>
        <v>869.38000000000011</v>
      </c>
      <c r="Y3122" s="33">
        <f t="shared" si="822"/>
        <v>219.26</v>
      </c>
      <c r="Z3122" s="45">
        <f t="shared" si="823"/>
        <v>0.54893750000000008</v>
      </c>
      <c r="AA3122" s="33">
        <f t="shared" si="824"/>
        <v>597.59532000000013</v>
      </c>
      <c r="AB3122" s="45">
        <f t="shared" si="825"/>
        <v>0.68738103015942398</v>
      </c>
      <c r="AC3122" s="33">
        <f>IFERROR($X3122/VLOOKUP(CONCATENATE("USD",C3122),[1]GEINDICE!AR$1:AS$65536,2,0),"")</f>
        <v>152.30370344416804</v>
      </c>
      <c r="AD3122" s="33">
        <f>IFERROR($AA3122/VLOOKUP(CONCATENATE("USD",C3122),[1]GEINDICE!AR$1:AS$65536,2,0),"")</f>
        <v>104.69067657054765</v>
      </c>
      <c r="AE3122" s="33">
        <f>IFERROR($X3122/VLOOKUP(CONCATENATE("EUR",C3122),[1]GEINDICE!AR$1:AS$65536,2,0),"")</f>
        <v>139.44662763653861</v>
      </c>
      <c r="AF3122" s="33">
        <f>IFERROR($AA3122/VLOOKUP(CONCATENATE("EUR",C3122),[1]GEINDICE!AR$1:AS$65536,2,0),"")</f>
        <v>95.852966557061521</v>
      </c>
      <c r="AG3122" s="48" t="str">
        <f>VLOOKUP(E3122,[1]Apresentação!AW$1:AX$65536,2,0)</f>
        <v xml:space="preserve">                    2 - LEATHER AUXILIARIES</v>
      </c>
      <c r="AH3122" s="48" t="str">
        <f t="shared" si="826"/>
        <v xml:space="preserve">         5201000920 - ZETESLIP ECS BR</v>
      </c>
      <c r="AI3122" s="49" t="str">
        <f t="shared" si="827"/>
        <v xml:space="preserve">     L00016 - A BUHLER SA CURTUME</v>
      </c>
      <c r="AJ3122" t="str">
        <f t="shared" si="828"/>
        <v xml:space="preserve">     90 - SALES</v>
      </c>
      <c r="AK3122" t="str">
        <f t="shared" si="829"/>
        <v/>
      </c>
      <c r="AL3122">
        <f t="shared" si="830"/>
        <v>3</v>
      </c>
      <c r="AM3122" t="str">
        <f t="shared" si="831"/>
        <v>2025 3</v>
      </c>
      <c r="AN3122" t="str">
        <f t="shared" si="832"/>
        <v xml:space="preserve">A </v>
      </c>
    </row>
    <row r="3123" spans="1:40" x14ac:dyDescent="0.35">
      <c r="A3123">
        <v>81929</v>
      </c>
      <c r="B3123" t="s">
        <v>274</v>
      </c>
      <c r="C3123" s="31">
        <v>45751</v>
      </c>
      <c r="D3123" t="s">
        <v>373</v>
      </c>
      <c r="E3123" t="s">
        <v>374</v>
      </c>
      <c r="F3123" t="s">
        <v>447</v>
      </c>
      <c r="G3123" t="s">
        <v>448</v>
      </c>
      <c r="H3123" t="s">
        <v>1052</v>
      </c>
      <c r="I3123" t="s">
        <v>1053</v>
      </c>
      <c r="J3123">
        <v>240</v>
      </c>
      <c r="K3123">
        <v>1088.6400000000001</v>
      </c>
      <c r="L3123">
        <v>221.74346</v>
      </c>
      <c r="M3123">
        <v>219.26</v>
      </c>
      <c r="N3123">
        <v>4.5360000000000005</v>
      </c>
      <c r="O3123" s="32">
        <f t="shared" si="816"/>
        <v>869.38000000000011</v>
      </c>
      <c r="P3123" s="32">
        <f t="shared" si="817"/>
        <v>647.63654000000008</v>
      </c>
      <c r="Q3123">
        <v>725871</v>
      </c>
      <c r="R3123" t="s">
        <v>312</v>
      </c>
      <c r="S3123" t="s">
        <v>457</v>
      </c>
      <c r="T3123" t="str">
        <f t="shared" si="818"/>
        <v>VEN</v>
      </c>
      <c r="U3123" t="s">
        <v>437</v>
      </c>
      <c r="V3123" s="33">
        <f t="shared" si="819"/>
        <v>1088.6400000000001</v>
      </c>
      <c r="W3123">
        <f t="shared" si="820"/>
        <v>240</v>
      </c>
      <c r="X3123" s="33">
        <f t="shared" si="821"/>
        <v>869.38000000000011</v>
      </c>
      <c r="Y3123" s="33">
        <f t="shared" si="822"/>
        <v>219.26</v>
      </c>
      <c r="Z3123" s="45">
        <f t="shared" si="823"/>
        <v>0.55081251837154621</v>
      </c>
      <c r="AA3123" s="33">
        <f t="shared" si="824"/>
        <v>599.63654000000008</v>
      </c>
      <c r="AB3123" s="45">
        <f t="shared" si="825"/>
        <v>0.68972893326278495</v>
      </c>
      <c r="AC3123" s="33">
        <f>IFERROR($X3123/VLOOKUP(CONCATENATE("USD",C3123),[1]GEINDICE!AR$1:AS$65536,2,0),"")</f>
        <v>150.47164096439761</v>
      </c>
      <c r="AD3123" s="33">
        <f>IFERROR($AA3123/VLOOKUP(CONCATENATE("USD",C3123),[1]GEINDICE!AR$1:AS$65536,2,0),"")</f>
        <v>103.78464440867474</v>
      </c>
      <c r="AE3123" s="33">
        <f>IFERROR($X3123/VLOOKUP(CONCATENATE("EUR",C3123),[1]GEINDICE!AR$1:AS$65536,2,0),"")</f>
        <v>136.60690435411135</v>
      </c>
      <c r="AF3123" s="33">
        <f>IFERROR($AA3123/VLOOKUP(CONCATENATE("EUR",C3123),[1]GEINDICE!AR$1:AS$65536,2,0),"")</f>
        <v>94.221734416492524</v>
      </c>
      <c r="AG3123" s="48" t="str">
        <f>VLOOKUP(E3123,[1]Apresentação!AW$1:AX$65536,2,0)</f>
        <v xml:space="preserve">                    2 - LEATHER AUXILIARIES</v>
      </c>
      <c r="AH3123" s="48" t="str">
        <f t="shared" si="826"/>
        <v xml:space="preserve">         5201000920 - ZETESLIP ECS BR</v>
      </c>
      <c r="AI3123" s="49" t="str">
        <f t="shared" si="827"/>
        <v xml:space="preserve">     L00016 - A BUHLER SA CURTUME</v>
      </c>
      <c r="AJ3123" t="str">
        <f t="shared" si="828"/>
        <v xml:space="preserve">     90 - SALES</v>
      </c>
      <c r="AK3123" t="str">
        <f t="shared" si="829"/>
        <v/>
      </c>
      <c r="AL3123">
        <f t="shared" si="830"/>
        <v>4</v>
      </c>
      <c r="AM3123" t="str">
        <f t="shared" si="831"/>
        <v>2025 4</v>
      </c>
      <c r="AN3123" t="str">
        <f t="shared" si="832"/>
        <v xml:space="preserve">A </v>
      </c>
    </row>
    <row r="3124" spans="1:40" x14ac:dyDescent="0.35">
      <c r="A3124">
        <v>81977</v>
      </c>
      <c r="B3124" t="s">
        <v>274</v>
      </c>
      <c r="C3124" s="31">
        <v>45756</v>
      </c>
      <c r="D3124" t="s">
        <v>373</v>
      </c>
      <c r="E3124" t="s">
        <v>374</v>
      </c>
      <c r="F3124" t="s">
        <v>462</v>
      </c>
      <c r="G3124" t="s">
        <v>463</v>
      </c>
      <c r="H3124" t="s">
        <v>1052</v>
      </c>
      <c r="I3124" t="s">
        <v>1053</v>
      </c>
      <c r="J3124">
        <v>2000</v>
      </c>
      <c r="K3124">
        <v>9260</v>
      </c>
      <c r="L3124">
        <v>1847.8621800000001</v>
      </c>
      <c r="M3124">
        <v>1864.98</v>
      </c>
      <c r="N3124">
        <v>4.63</v>
      </c>
      <c r="O3124" s="32">
        <f t="shared" si="816"/>
        <v>7395.02</v>
      </c>
      <c r="P3124" s="32">
        <f t="shared" si="817"/>
        <v>5547.1578200000004</v>
      </c>
      <c r="Q3124">
        <v>727622</v>
      </c>
      <c r="R3124" t="s">
        <v>312</v>
      </c>
      <c r="S3124" t="s">
        <v>457</v>
      </c>
      <c r="T3124" t="str">
        <f t="shared" si="818"/>
        <v>VEN</v>
      </c>
      <c r="U3124" t="s">
        <v>313</v>
      </c>
      <c r="V3124" s="33">
        <f t="shared" si="819"/>
        <v>9260</v>
      </c>
      <c r="W3124">
        <f t="shared" si="820"/>
        <v>2000</v>
      </c>
      <c r="X3124" s="33">
        <f t="shared" si="821"/>
        <v>7395.02</v>
      </c>
      <c r="Y3124" s="33">
        <f t="shared" si="822"/>
        <v>1864.98</v>
      </c>
      <c r="Z3124" s="45">
        <f t="shared" si="823"/>
        <v>0.55584857667386611</v>
      </c>
      <c r="AA3124" s="33">
        <f t="shared" si="824"/>
        <v>5147.1578200000004</v>
      </c>
      <c r="AB3124" s="45">
        <f t="shared" si="825"/>
        <v>0.69603027713244858</v>
      </c>
      <c r="AC3124" s="33">
        <f>IFERROR($X3124/VLOOKUP(CONCATENATE("USD",C3124),[1]GEINDICE!AR$1:AS$65536,2,0),"")</f>
        <v>1220.1996534939362</v>
      </c>
      <c r="AD3124" s="33">
        <f>IFERROR($AA3124/VLOOKUP(CONCATENATE("USD",C3124),[1]GEINDICE!AR$1:AS$65536,2,0),"")</f>
        <v>849.29590297830214</v>
      </c>
      <c r="AE3124" s="33">
        <f>IFERROR($X3124/VLOOKUP(CONCATENATE("EUR",C3124),[1]GEINDICE!AR$1:AS$65536,2,0),"")</f>
        <v>1105.351110579654</v>
      </c>
      <c r="AF3124" s="33">
        <f>IFERROR($AA3124/VLOOKUP(CONCATENATE("EUR",C3124),[1]GEINDICE!AR$1:AS$65536,2,0),"")</f>
        <v>769.35783982541636</v>
      </c>
      <c r="AG3124" s="48" t="str">
        <f>VLOOKUP(E3124,[1]Apresentação!AW$1:AX$65536,2,0)</f>
        <v xml:space="preserve">                    2 - LEATHER AUXILIARIES</v>
      </c>
      <c r="AH3124" s="48" t="str">
        <f t="shared" si="826"/>
        <v xml:space="preserve">         5201000920 - ZETESLIP ECS BR</v>
      </c>
      <c r="AI3124" s="49" t="str">
        <f t="shared" si="827"/>
        <v xml:space="preserve">     L00337 - AMCM IND COM IMP EXP E SERVS TECNICOS LTDA</v>
      </c>
      <c r="AJ3124" t="str">
        <f t="shared" si="828"/>
        <v xml:space="preserve">     90 - SALES</v>
      </c>
      <c r="AK3124" t="str">
        <f t="shared" si="829"/>
        <v/>
      </c>
      <c r="AL3124">
        <f t="shared" si="830"/>
        <v>4</v>
      </c>
      <c r="AM3124" t="str">
        <f t="shared" si="831"/>
        <v>2025 4</v>
      </c>
      <c r="AN3124" t="str">
        <f t="shared" si="832"/>
        <v xml:space="preserve">AMCM </v>
      </c>
    </row>
    <row r="3125" spans="1:40" x14ac:dyDescent="0.35">
      <c r="A3125">
        <v>82052</v>
      </c>
      <c r="B3125" t="s">
        <v>274</v>
      </c>
      <c r="C3125" s="31">
        <v>45762</v>
      </c>
      <c r="D3125" t="s">
        <v>373</v>
      </c>
      <c r="E3125" t="s">
        <v>374</v>
      </c>
      <c r="F3125" t="s">
        <v>638</v>
      </c>
      <c r="G3125" t="s">
        <v>639</v>
      </c>
      <c r="H3125" t="s">
        <v>1052</v>
      </c>
      <c r="I3125" t="s">
        <v>1053</v>
      </c>
      <c r="J3125">
        <v>120</v>
      </c>
      <c r="K3125">
        <v>555.6</v>
      </c>
      <c r="L3125">
        <v>110.87173</v>
      </c>
      <c r="M3125">
        <v>111.9</v>
      </c>
      <c r="N3125">
        <v>4.63</v>
      </c>
      <c r="O3125" s="32">
        <f t="shared" si="816"/>
        <v>443.70000000000005</v>
      </c>
      <c r="P3125" s="32">
        <f t="shared" si="817"/>
        <v>332.82827000000003</v>
      </c>
      <c r="Q3125">
        <v>729825</v>
      </c>
      <c r="R3125" t="s">
        <v>312</v>
      </c>
      <c r="S3125" t="s">
        <v>457</v>
      </c>
      <c r="T3125" t="str">
        <f t="shared" si="818"/>
        <v>VEN</v>
      </c>
      <c r="U3125" t="s">
        <v>437</v>
      </c>
      <c r="V3125" s="33">
        <f t="shared" si="819"/>
        <v>555.6</v>
      </c>
      <c r="W3125">
        <f t="shared" si="820"/>
        <v>120</v>
      </c>
      <c r="X3125" s="33">
        <f t="shared" si="821"/>
        <v>443.70000000000005</v>
      </c>
      <c r="Y3125" s="33">
        <f t="shared" si="822"/>
        <v>111.9</v>
      </c>
      <c r="Z3125" s="45">
        <f t="shared" si="823"/>
        <v>0.55584641828653714</v>
      </c>
      <c r="AA3125" s="33">
        <f t="shared" si="824"/>
        <v>308.82827000000003</v>
      </c>
      <c r="AB3125" s="45">
        <f t="shared" si="825"/>
        <v>0.69602945684020734</v>
      </c>
      <c r="AC3125" s="33">
        <f>IFERROR($X3125/VLOOKUP(CONCATENATE("USD",C3125),[1]GEINDICE!AR$1:AS$65536,2,0),"")</f>
        <v>75.578721447186879</v>
      </c>
      <c r="AD3125" s="33">
        <f>IFERROR($AA3125/VLOOKUP(CONCATENATE("USD",C3125),[1]GEINDICE!AR$1:AS$65536,2,0),"")</f>
        <v>52.605016437562817</v>
      </c>
      <c r="AE3125" s="33">
        <f>IFERROR($X3125/VLOOKUP(CONCATENATE("EUR",C3125),[1]GEINDICE!AR$1:AS$65536,2,0),"")</f>
        <v>66.943270971635485</v>
      </c>
      <c r="AF3125" s="33">
        <f>IFERROR($AA3125/VLOOKUP(CONCATENATE("EUR",C3125),[1]GEINDICE!AR$1:AS$65536,2,0),"")</f>
        <v>46.594488533494271</v>
      </c>
      <c r="AG3125" s="48" t="str">
        <f>VLOOKUP(E3125,[1]Apresentação!AW$1:AX$65536,2,0)</f>
        <v xml:space="preserve">                    2 - LEATHER AUXILIARIES</v>
      </c>
      <c r="AH3125" s="48" t="str">
        <f t="shared" si="826"/>
        <v xml:space="preserve">         5201000920 - ZETESLIP ECS BR</v>
      </c>
      <c r="AI3125" s="49" t="str">
        <f t="shared" si="827"/>
        <v xml:space="preserve">     L00032 - PARTNER INDUSTRIA E COMERCIO DE COUROS LTDA</v>
      </c>
      <c r="AJ3125" t="str">
        <f t="shared" si="828"/>
        <v xml:space="preserve">     90 - SALES</v>
      </c>
      <c r="AK3125" t="str">
        <f t="shared" si="829"/>
        <v/>
      </c>
      <c r="AL3125">
        <f t="shared" si="830"/>
        <v>4</v>
      </c>
      <c r="AM3125" t="str">
        <f t="shared" si="831"/>
        <v>2025 4</v>
      </c>
      <c r="AN3125" t="str">
        <f t="shared" si="832"/>
        <v xml:space="preserve">PARTNER </v>
      </c>
    </row>
    <row r="3126" spans="1:40" x14ac:dyDescent="0.35">
      <c r="A3126">
        <v>82054</v>
      </c>
      <c r="B3126" t="s">
        <v>274</v>
      </c>
      <c r="C3126" s="31">
        <v>45762</v>
      </c>
      <c r="D3126" t="s">
        <v>373</v>
      </c>
      <c r="E3126" t="s">
        <v>374</v>
      </c>
      <c r="F3126" t="s">
        <v>447</v>
      </c>
      <c r="G3126" t="s">
        <v>448</v>
      </c>
      <c r="H3126" t="s">
        <v>1052</v>
      </c>
      <c r="I3126" t="s">
        <v>1053</v>
      </c>
      <c r="J3126">
        <v>240</v>
      </c>
      <c r="K3126">
        <v>1088.6400000000001</v>
      </c>
      <c r="L3126">
        <v>221.74346</v>
      </c>
      <c r="M3126">
        <v>219.26</v>
      </c>
      <c r="N3126">
        <v>4.5360000000000005</v>
      </c>
      <c r="O3126" s="32">
        <f t="shared" si="816"/>
        <v>869.38000000000011</v>
      </c>
      <c r="P3126" s="32">
        <f t="shared" si="817"/>
        <v>647.63654000000008</v>
      </c>
      <c r="Q3126">
        <v>729834</v>
      </c>
      <c r="R3126" t="s">
        <v>312</v>
      </c>
      <c r="S3126" t="s">
        <v>457</v>
      </c>
      <c r="T3126" t="str">
        <f t="shared" si="818"/>
        <v>VEN</v>
      </c>
      <c r="U3126" t="s">
        <v>313</v>
      </c>
      <c r="V3126" s="33">
        <f t="shared" si="819"/>
        <v>1088.6400000000001</v>
      </c>
      <c r="W3126">
        <f t="shared" si="820"/>
        <v>240</v>
      </c>
      <c r="X3126" s="33">
        <f t="shared" si="821"/>
        <v>869.38000000000011</v>
      </c>
      <c r="Y3126" s="33">
        <f t="shared" si="822"/>
        <v>219.26</v>
      </c>
      <c r="Z3126" s="45">
        <f t="shared" si="823"/>
        <v>0.55081251837154621</v>
      </c>
      <c r="AA3126" s="33">
        <f t="shared" si="824"/>
        <v>599.63654000000008</v>
      </c>
      <c r="AB3126" s="45">
        <f t="shared" si="825"/>
        <v>0.68972893326278495</v>
      </c>
      <c r="AC3126" s="33">
        <f>IFERROR($X3126/VLOOKUP(CONCATENATE("USD",C3126),[1]GEINDICE!AR$1:AS$65536,2,0),"")</f>
        <v>148.08796225322365</v>
      </c>
      <c r="AD3126" s="33">
        <f>IFERROR($AA3126/VLOOKUP(CONCATENATE("USD",C3126),[1]GEINDICE!AR$1:AS$65536,2,0),"")</f>
        <v>102.14055223397551</v>
      </c>
      <c r="AE3126" s="33">
        <f>IFERROR($X3126/VLOOKUP(CONCATENATE("EUR",C3126),[1]GEINDICE!AR$1:AS$65536,2,0),"")</f>
        <v>131.16777308388654</v>
      </c>
      <c r="AF3126" s="33">
        <f>IFERROR($AA3126/VLOOKUP(CONCATENATE("EUR",C3126),[1]GEINDICE!AR$1:AS$65536,2,0),"")</f>
        <v>90.470208207604117</v>
      </c>
      <c r="AG3126" s="48" t="str">
        <f>VLOOKUP(E3126,[1]Apresentação!AW$1:AX$65536,2,0)</f>
        <v xml:space="preserve">                    2 - LEATHER AUXILIARIES</v>
      </c>
      <c r="AH3126" s="48" t="str">
        <f t="shared" si="826"/>
        <v xml:space="preserve">         5201000920 - ZETESLIP ECS BR</v>
      </c>
      <c r="AI3126" s="49" t="str">
        <f t="shared" si="827"/>
        <v xml:space="preserve">     L00016 - A BUHLER SA CURTUME</v>
      </c>
      <c r="AJ3126" t="str">
        <f t="shared" si="828"/>
        <v xml:space="preserve">     90 - SALES</v>
      </c>
      <c r="AK3126" t="str">
        <f t="shared" si="829"/>
        <v/>
      </c>
      <c r="AL3126">
        <f t="shared" si="830"/>
        <v>4</v>
      </c>
      <c r="AM3126" t="str">
        <f t="shared" si="831"/>
        <v>2025 4</v>
      </c>
      <c r="AN3126" t="str">
        <f t="shared" si="832"/>
        <v xml:space="preserve">A </v>
      </c>
    </row>
    <row r="3127" spans="1:40" x14ac:dyDescent="0.35">
      <c r="A3127">
        <v>81452</v>
      </c>
      <c r="B3127" t="s">
        <v>274</v>
      </c>
      <c r="C3127" s="31">
        <v>45715</v>
      </c>
      <c r="D3127" t="s">
        <v>373</v>
      </c>
      <c r="E3127" t="s">
        <v>374</v>
      </c>
      <c r="F3127" t="s">
        <v>447</v>
      </c>
      <c r="G3127" t="s">
        <v>448</v>
      </c>
      <c r="H3127" t="s">
        <v>1052</v>
      </c>
      <c r="I3127" t="s">
        <v>1053</v>
      </c>
      <c r="J3127">
        <v>120</v>
      </c>
      <c r="K3127">
        <v>544.32000000000005</v>
      </c>
      <c r="L3127">
        <v>111.89234</v>
      </c>
      <c r="M3127">
        <v>109.62</v>
      </c>
      <c r="N3127">
        <v>4.5360000000000005</v>
      </c>
      <c r="O3127" s="32">
        <f t="shared" si="816"/>
        <v>434.70000000000005</v>
      </c>
      <c r="P3127" s="32">
        <f t="shared" si="817"/>
        <v>322.80766000000006</v>
      </c>
      <c r="Q3127">
        <v>712266</v>
      </c>
      <c r="R3127" t="s">
        <v>312</v>
      </c>
      <c r="S3127" t="s">
        <v>457</v>
      </c>
      <c r="T3127" t="str">
        <f t="shared" si="818"/>
        <v>VEN</v>
      </c>
      <c r="U3127" t="s">
        <v>437</v>
      </c>
      <c r="V3127" s="33">
        <f t="shared" si="819"/>
        <v>544.32000000000005</v>
      </c>
      <c r="W3127">
        <f t="shared" si="820"/>
        <v>120</v>
      </c>
      <c r="X3127" s="33">
        <f t="shared" si="821"/>
        <v>434.70000000000005</v>
      </c>
      <c r="Y3127" s="33">
        <f t="shared" si="822"/>
        <v>109.62</v>
      </c>
      <c r="Z3127" s="45">
        <f t="shared" si="823"/>
        <v>0.54895587154614933</v>
      </c>
      <c r="AA3127" s="33">
        <f t="shared" si="824"/>
        <v>298.80766000000006</v>
      </c>
      <c r="AB3127" s="45">
        <f t="shared" si="825"/>
        <v>0.68738822176213488</v>
      </c>
      <c r="AC3127" s="33">
        <f>IFERROR($X3127/VLOOKUP(CONCATENATE("USD",C3127),[1]GEINDICE!AR$1:AS$65536,2,0),"")</f>
        <v>74.654805248334142</v>
      </c>
      <c r="AD3127" s="33">
        <f>IFERROR($AA3127/VLOOKUP(CONCATENATE("USD",C3127),[1]GEINDICE!AR$1:AS$65536,2,0),"")</f>
        <v>51.316833825650896</v>
      </c>
      <c r="AE3127" s="33">
        <f>IFERROR($X3127/VLOOKUP(CONCATENATE("EUR",C3127),[1]GEINDICE!AR$1:AS$65536,2,0),"")</f>
        <v>71.673536685902718</v>
      </c>
      <c r="AF3127" s="33">
        <f>IFERROR($AA3127/VLOOKUP(CONCATENATE("EUR",C3127),[1]GEINDICE!AR$1:AS$65536,2,0),"")</f>
        <v>49.267544929925812</v>
      </c>
      <c r="AG3127" s="48" t="str">
        <f>VLOOKUP(E3127,[1]Apresentação!AW$1:AX$65536,2,0)</f>
        <v xml:space="preserve">                    2 - LEATHER AUXILIARIES</v>
      </c>
      <c r="AH3127" s="48" t="str">
        <f t="shared" si="826"/>
        <v xml:space="preserve">         5201000920 - ZETESLIP ECS BR</v>
      </c>
      <c r="AI3127" s="49" t="str">
        <f t="shared" si="827"/>
        <v xml:space="preserve">     L00016 - A BUHLER SA CURTUME</v>
      </c>
      <c r="AJ3127" t="str">
        <f t="shared" si="828"/>
        <v xml:space="preserve">     90 - SALES</v>
      </c>
      <c r="AK3127" t="str">
        <f t="shared" si="829"/>
        <v/>
      </c>
      <c r="AL3127">
        <f t="shared" si="830"/>
        <v>2</v>
      </c>
      <c r="AM3127" t="str">
        <f t="shared" si="831"/>
        <v>2025 2</v>
      </c>
      <c r="AN3127" t="str">
        <f t="shared" si="832"/>
        <v xml:space="preserve">A </v>
      </c>
    </row>
    <row r="3128" spans="1:40" x14ac:dyDescent="0.35">
      <c r="A3128">
        <v>81220</v>
      </c>
      <c r="B3128" t="s">
        <v>274</v>
      </c>
      <c r="C3128" s="31">
        <v>45698</v>
      </c>
      <c r="D3128" t="s">
        <v>373</v>
      </c>
      <c r="E3128" t="s">
        <v>374</v>
      </c>
      <c r="F3128" t="s">
        <v>462</v>
      </c>
      <c r="G3128" t="s">
        <v>463</v>
      </c>
      <c r="H3128" t="s">
        <v>1052</v>
      </c>
      <c r="I3128" t="s">
        <v>1053</v>
      </c>
      <c r="J3128">
        <v>2000</v>
      </c>
      <c r="K3128">
        <v>9260</v>
      </c>
      <c r="L3128">
        <v>1841.9415100000001</v>
      </c>
      <c r="M3128">
        <v>1864.98</v>
      </c>
      <c r="N3128">
        <v>4.63</v>
      </c>
      <c r="O3128" s="32">
        <f t="shared" si="816"/>
        <v>7395.02</v>
      </c>
      <c r="P3128" s="32">
        <f t="shared" si="817"/>
        <v>5553.0784899999999</v>
      </c>
      <c r="Q3128">
        <v>709690</v>
      </c>
      <c r="R3128" t="s">
        <v>312</v>
      </c>
      <c r="S3128" t="s">
        <v>457</v>
      </c>
      <c r="T3128" t="str">
        <f t="shared" si="818"/>
        <v>VEN</v>
      </c>
      <c r="U3128" t="s">
        <v>437</v>
      </c>
      <c r="V3128" s="33">
        <f t="shared" si="819"/>
        <v>9260</v>
      </c>
      <c r="W3128">
        <f t="shared" si="820"/>
        <v>2000</v>
      </c>
      <c r="X3128" s="33">
        <f t="shared" si="821"/>
        <v>7395.02</v>
      </c>
      <c r="Y3128" s="33">
        <f t="shared" si="822"/>
        <v>1864.98</v>
      </c>
      <c r="Z3128" s="45">
        <f t="shared" si="823"/>
        <v>0.55648795788336936</v>
      </c>
      <c r="AA3128" s="33">
        <f t="shared" si="824"/>
        <v>5153.0784899999999</v>
      </c>
      <c r="AB3128" s="45">
        <f t="shared" si="825"/>
        <v>0.69683090647489787</v>
      </c>
      <c r="AC3128" s="33">
        <f>IFERROR($X3128/VLOOKUP(CONCATENATE("USD",C3128),[1]GEINDICE!AR$1:AS$65536,2,0),"")</f>
        <v>1279.2381677276501</v>
      </c>
      <c r="AD3128" s="33">
        <f>IFERROR($AA3128/VLOOKUP(CONCATENATE("USD",C3128),[1]GEINDICE!AR$1:AS$65536,2,0),"")</f>
        <v>891.41269201494595</v>
      </c>
      <c r="AE3128" s="33">
        <f>IFERROR($X3128/VLOOKUP(CONCATENATE("EUR",C3128),[1]GEINDICE!AR$1:AS$65536,2,0),"")</f>
        <v>1239.9222011703359</v>
      </c>
      <c r="AF3128" s="33">
        <f>IFERROR($AA3128/VLOOKUP(CONCATENATE("EUR",C3128),[1]GEINDICE!AR$1:AS$65536,2,0),"")</f>
        <v>864.01611139987585</v>
      </c>
      <c r="AG3128" s="48" t="str">
        <f>VLOOKUP(E3128,[1]Apresentação!AW$1:AX$65536,2,0)</f>
        <v xml:space="preserve">                    2 - LEATHER AUXILIARIES</v>
      </c>
      <c r="AH3128" s="48" t="str">
        <f t="shared" si="826"/>
        <v xml:space="preserve">         5201000920 - ZETESLIP ECS BR</v>
      </c>
      <c r="AI3128" s="49" t="str">
        <f t="shared" si="827"/>
        <v xml:space="preserve">     L00337 - AMCM IND COM IMP EXP E SERVS TECNICOS LTDA</v>
      </c>
      <c r="AJ3128" t="str">
        <f t="shared" si="828"/>
        <v xml:space="preserve">     90 - SALES</v>
      </c>
      <c r="AK3128" t="str">
        <f t="shared" si="829"/>
        <v/>
      </c>
      <c r="AL3128">
        <f t="shared" si="830"/>
        <v>2</v>
      </c>
      <c r="AM3128" t="str">
        <f t="shared" si="831"/>
        <v>2025 2</v>
      </c>
      <c r="AN3128" t="str">
        <f t="shared" si="832"/>
        <v xml:space="preserve">AMCM </v>
      </c>
    </row>
    <row r="3129" spans="1:40" x14ac:dyDescent="0.35">
      <c r="A3129">
        <v>81999</v>
      </c>
      <c r="B3129" t="s">
        <v>274</v>
      </c>
      <c r="C3129" s="31">
        <v>45757</v>
      </c>
      <c r="D3129" t="s">
        <v>373</v>
      </c>
      <c r="E3129" t="s">
        <v>374</v>
      </c>
      <c r="F3129" t="s">
        <v>447</v>
      </c>
      <c r="G3129" t="s">
        <v>448</v>
      </c>
      <c r="H3129" t="s">
        <v>1052</v>
      </c>
      <c r="I3129" t="s">
        <v>1053</v>
      </c>
      <c r="J3129">
        <v>120</v>
      </c>
      <c r="K3129">
        <v>544.32000000000005</v>
      </c>
      <c r="L3129">
        <v>110.87173</v>
      </c>
      <c r="M3129">
        <v>109.62</v>
      </c>
      <c r="N3129">
        <v>4.5360000000000005</v>
      </c>
      <c r="O3129" s="32">
        <f t="shared" si="816"/>
        <v>434.70000000000005</v>
      </c>
      <c r="P3129" s="32">
        <f t="shared" si="817"/>
        <v>323.82827000000003</v>
      </c>
      <c r="Q3129">
        <v>728085</v>
      </c>
      <c r="R3129" t="s">
        <v>312</v>
      </c>
      <c r="S3129" t="s">
        <v>457</v>
      </c>
      <c r="T3129" t="str">
        <f t="shared" si="818"/>
        <v>VEN</v>
      </c>
      <c r="U3129" t="s">
        <v>437</v>
      </c>
      <c r="V3129" s="33">
        <f t="shared" si="819"/>
        <v>544.32000000000005</v>
      </c>
      <c r="W3129">
        <f t="shared" si="820"/>
        <v>120</v>
      </c>
      <c r="X3129" s="33">
        <f t="shared" si="821"/>
        <v>434.70000000000005</v>
      </c>
      <c r="Y3129" s="33">
        <f t="shared" si="822"/>
        <v>109.62</v>
      </c>
      <c r="Z3129" s="45">
        <f t="shared" si="823"/>
        <v>0.55083088991769547</v>
      </c>
      <c r="AA3129" s="33">
        <f t="shared" si="824"/>
        <v>299.82827000000003</v>
      </c>
      <c r="AB3129" s="45">
        <f t="shared" si="825"/>
        <v>0.68973607085346211</v>
      </c>
      <c r="AC3129" s="33">
        <f>IFERROR($X3129/VLOOKUP(CONCATENATE("USD",C3129),[1]GEINDICE!AR$1:AS$65536,2,0),"")</f>
        <v>73.534635879218484</v>
      </c>
      <c r="AD3129" s="33">
        <f>IFERROR($AA3129/VLOOKUP(CONCATENATE("USD",C3129),[1]GEINDICE!AR$1:AS$65536,2,0),"")</f>
        <v>50.719490822972176</v>
      </c>
      <c r="AE3129" s="33">
        <f>IFERROR($X3129/VLOOKUP(CONCATENATE("EUR",C3129),[1]GEINDICE!AR$1:AS$65536,2,0),"")</f>
        <v>65.720246734397676</v>
      </c>
      <c r="AF3129" s="33">
        <f>IFERROR($AA3129/VLOOKUP(CONCATENATE("EUR",C3129),[1]GEINDICE!AR$1:AS$65536,2,0),"")</f>
        <v>45.329624758103535</v>
      </c>
      <c r="AG3129" s="48" t="str">
        <f>VLOOKUP(E3129,[1]Apresentação!AW$1:AX$65536,2,0)</f>
        <v xml:space="preserve">                    2 - LEATHER AUXILIARIES</v>
      </c>
      <c r="AH3129" s="48" t="str">
        <f t="shared" si="826"/>
        <v xml:space="preserve">         5201000920 - ZETESLIP ECS BR</v>
      </c>
      <c r="AI3129" s="49" t="str">
        <f t="shared" si="827"/>
        <v xml:space="preserve">     L00016 - A BUHLER SA CURTUME</v>
      </c>
      <c r="AJ3129" t="str">
        <f t="shared" si="828"/>
        <v xml:space="preserve">     90 - SALES</v>
      </c>
      <c r="AK3129" t="str">
        <f t="shared" si="829"/>
        <v/>
      </c>
      <c r="AL3129">
        <f t="shared" si="830"/>
        <v>4</v>
      </c>
      <c r="AM3129" t="str">
        <f t="shared" si="831"/>
        <v>2025 4</v>
      </c>
      <c r="AN3129" t="str">
        <f t="shared" si="832"/>
        <v xml:space="preserve">A </v>
      </c>
    </row>
    <row r="3130" spans="1:40" x14ac:dyDescent="0.35">
      <c r="A3130">
        <v>81962</v>
      </c>
      <c r="B3130" t="s">
        <v>274</v>
      </c>
      <c r="C3130" s="31">
        <v>45755</v>
      </c>
      <c r="D3130" t="s">
        <v>373</v>
      </c>
      <c r="E3130" t="s">
        <v>374</v>
      </c>
      <c r="F3130" t="s">
        <v>435</v>
      </c>
      <c r="G3130" t="s">
        <v>436</v>
      </c>
      <c r="H3130" t="s">
        <v>1052</v>
      </c>
      <c r="I3130" t="s">
        <v>1053</v>
      </c>
      <c r="J3130">
        <v>1000</v>
      </c>
      <c r="K3130">
        <v>5746.8</v>
      </c>
      <c r="L3130">
        <v>923.93109000000004</v>
      </c>
      <c r="M3130">
        <v>1157.4100000000001</v>
      </c>
      <c r="N3130">
        <v>5.7468000000000004</v>
      </c>
      <c r="O3130" s="32">
        <f t="shared" si="816"/>
        <v>4589.3900000000003</v>
      </c>
      <c r="P3130" s="32">
        <f t="shared" si="817"/>
        <v>3665.4589100000003</v>
      </c>
      <c r="Q3130">
        <v>727259</v>
      </c>
      <c r="R3130" t="s">
        <v>312</v>
      </c>
      <c r="S3130" t="s">
        <v>457</v>
      </c>
      <c r="T3130" t="str">
        <f t="shared" si="818"/>
        <v>VEN</v>
      </c>
      <c r="U3130" t="s">
        <v>437</v>
      </c>
      <c r="V3130" s="33">
        <f t="shared" si="819"/>
        <v>5746.8</v>
      </c>
      <c r="W3130">
        <f t="shared" si="820"/>
        <v>1000</v>
      </c>
      <c r="X3130" s="33">
        <f t="shared" si="821"/>
        <v>4589.3900000000003</v>
      </c>
      <c r="Y3130" s="33">
        <f t="shared" si="822"/>
        <v>1157.4100000000001</v>
      </c>
      <c r="Z3130" s="45">
        <f t="shared" si="823"/>
        <v>0.60302410210899982</v>
      </c>
      <c r="AA3130" s="33">
        <f t="shared" si="824"/>
        <v>3465.4589100000003</v>
      </c>
      <c r="AB3130" s="45">
        <f t="shared" si="825"/>
        <v>0.75510229246152538</v>
      </c>
      <c r="AC3130" s="33">
        <f>IFERROR($X3130/VLOOKUP(CONCATENATE("USD",C3130),[1]GEINDICE!AR$1:AS$65536,2,0),"")</f>
        <v>773.0410322059023</v>
      </c>
      <c r="AD3130" s="33">
        <f>IFERROR($AA3130/VLOOKUP(CONCATENATE("USD",C3130),[1]GEINDICE!AR$1:AS$65536,2,0),"")</f>
        <v>583.72505558550063</v>
      </c>
      <c r="AE3130" s="33">
        <f>IFERROR($X3130/VLOOKUP(CONCATENATE("EUR",C3130),[1]GEINDICE!AR$1:AS$65536,2,0),"")</f>
        <v>708.37037723035132</v>
      </c>
      <c r="AF3130" s="33">
        <f>IFERROR($AA3130/VLOOKUP(CONCATENATE("EUR",C3130),[1]GEINDICE!AR$1:AS$65536,2,0),"")</f>
        <v>534.89209575847383</v>
      </c>
      <c r="AG3130" s="48" t="str">
        <f>VLOOKUP(E3130,[1]Apresentação!AW$1:AX$65536,2,0)</f>
        <v xml:space="preserve">                    2 - LEATHER AUXILIARIES</v>
      </c>
      <c r="AH3130" s="48" t="str">
        <f t="shared" si="826"/>
        <v xml:space="preserve">         5201000920 - ZETESLIP ECS BR</v>
      </c>
      <c r="AI3130" s="49" t="str">
        <f t="shared" si="827"/>
        <v xml:space="preserve">     L00024 - FUGA S/A</v>
      </c>
      <c r="AJ3130" t="str">
        <f t="shared" si="828"/>
        <v xml:space="preserve">     90 - SALES</v>
      </c>
      <c r="AK3130" t="str">
        <f t="shared" si="829"/>
        <v/>
      </c>
      <c r="AL3130">
        <f t="shared" si="830"/>
        <v>4</v>
      </c>
      <c r="AM3130" t="str">
        <f t="shared" si="831"/>
        <v>2025 4</v>
      </c>
      <c r="AN3130" t="str">
        <f t="shared" si="832"/>
        <v xml:space="preserve">FUGA </v>
      </c>
    </row>
    <row r="3131" spans="1:40" x14ac:dyDescent="0.35">
      <c r="A3131">
        <v>81966</v>
      </c>
      <c r="B3131" t="s">
        <v>274</v>
      </c>
      <c r="C3131" s="31">
        <v>45755</v>
      </c>
      <c r="D3131" t="s">
        <v>373</v>
      </c>
      <c r="E3131" t="s">
        <v>374</v>
      </c>
      <c r="F3131" t="s">
        <v>638</v>
      </c>
      <c r="G3131" t="s">
        <v>639</v>
      </c>
      <c r="H3131" t="s">
        <v>1052</v>
      </c>
      <c r="I3131" t="s">
        <v>1053</v>
      </c>
      <c r="J3131">
        <v>120</v>
      </c>
      <c r="K3131">
        <v>555.6</v>
      </c>
      <c r="L3131">
        <v>110.87173</v>
      </c>
      <c r="M3131">
        <v>111.9</v>
      </c>
      <c r="N3131">
        <v>4.63</v>
      </c>
      <c r="O3131" s="32">
        <f t="shared" si="816"/>
        <v>443.70000000000005</v>
      </c>
      <c r="P3131" s="32">
        <f t="shared" si="817"/>
        <v>332.82827000000003</v>
      </c>
      <c r="Q3131">
        <v>727287</v>
      </c>
      <c r="R3131" t="s">
        <v>312</v>
      </c>
      <c r="S3131" t="s">
        <v>457</v>
      </c>
      <c r="T3131" t="str">
        <f t="shared" si="818"/>
        <v>VEN</v>
      </c>
      <c r="U3131" t="s">
        <v>437</v>
      </c>
      <c r="V3131" s="33">
        <f t="shared" si="819"/>
        <v>555.6</v>
      </c>
      <c r="W3131">
        <f t="shared" si="820"/>
        <v>120</v>
      </c>
      <c r="X3131" s="33">
        <f t="shared" si="821"/>
        <v>443.70000000000005</v>
      </c>
      <c r="Y3131" s="33">
        <f t="shared" si="822"/>
        <v>111.9</v>
      </c>
      <c r="Z3131" s="45">
        <f t="shared" si="823"/>
        <v>0.55584641828653714</v>
      </c>
      <c r="AA3131" s="33">
        <f t="shared" si="824"/>
        <v>308.82827000000003</v>
      </c>
      <c r="AB3131" s="45">
        <f t="shared" si="825"/>
        <v>0.69602945684020734</v>
      </c>
      <c r="AC3131" s="33">
        <f>IFERROR($X3131/VLOOKUP(CONCATENATE("USD",C3131),[1]GEINDICE!AR$1:AS$65536,2,0),"")</f>
        <v>74.737232178951629</v>
      </c>
      <c r="AD3131" s="33">
        <f>IFERROR($AA3131/VLOOKUP(CONCATENATE("USD",C3131),[1]GEINDICE!AR$1:AS$65536,2,0),"")</f>
        <v>52.01931511925617</v>
      </c>
      <c r="AE3131" s="33">
        <f>IFERROR($X3131/VLOOKUP(CONCATENATE("EUR",C3131),[1]GEINDICE!AR$1:AS$65536,2,0),"")</f>
        <v>68.484904611965177</v>
      </c>
      <c r="AF3131" s="33">
        <f>IFERROR($AA3131/VLOOKUP(CONCATENATE("EUR",C3131),[1]GEINDICE!AR$1:AS$65536,2,0),"")</f>
        <v>47.667510958819534</v>
      </c>
      <c r="AG3131" s="48" t="str">
        <f>VLOOKUP(E3131,[1]Apresentação!AW$1:AX$65536,2,0)</f>
        <v xml:space="preserve">                    2 - LEATHER AUXILIARIES</v>
      </c>
      <c r="AH3131" s="48" t="str">
        <f t="shared" si="826"/>
        <v xml:space="preserve">         5201000920 - ZETESLIP ECS BR</v>
      </c>
      <c r="AI3131" s="49" t="str">
        <f t="shared" si="827"/>
        <v xml:space="preserve">     L00032 - PARTNER INDUSTRIA E COMERCIO DE COUROS LTDA</v>
      </c>
      <c r="AJ3131" t="str">
        <f t="shared" si="828"/>
        <v xml:space="preserve">     90 - SALES</v>
      </c>
      <c r="AK3131" t="str">
        <f t="shared" si="829"/>
        <v/>
      </c>
      <c r="AL3131">
        <f t="shared" si="830"/>
        <v>4</v>
      </c>
      <c r="AM3131" t="str">
        <f t="shared" si="831"/>
        <v>2025 4</v>
      </c>
      <c r="AN3131" t="str">
        <f t="shared" si="832"/>
        <v xml:space="preserve">PARTNER </v>
      </c>
    </row>
    <row r="3132" spans="1:40" x14ac:dyDescent="0.35">
      <c r="A3132">
        <v>82359</v>
      </c>
      <c r="B3132" t="s">
        <v>274</v>
      </c>
      <c r="C3132" s="31">
        <v>45789</v>
      </c>
      <c r="D3132" t="s">
        <v>373</v>
      </c>
      <c r="E3132" t="s">
        <v>374</v>
      </c>
      <c r="F3132" t="s">
        <v>693</v>
      </c>
      <c r="G3132" t="s">
        <v>391</v>
      </c>
      <c r="H3132" t="s">
        <v>1052</v>
      </c>
      <c r="I3132" t="s">
        <v>1053</v>
      </c>
      <c r="J3132">
        <v>4000</v>
      </c>
      <c r="K3132">
        <v>20343.96</v>
      </c>
      <c r="L3132">
        <v>3751.5489200000002</v>
      </c>
      <c r="M3132">
        <v>4097.29</v>
      </c>
      <c r="N3132">
        <v>5.0859899999999998</v>
      </c>
      <c r="O3132" s="32">
        <f t="shared" si="816"/>
        <v>16246.669999999998</v>
      </c>
      <c r="P3132" s="32">
        <f t="shared" si="817"/>
        <v>12495.121079999997</v>
      </c>
      <c r="Q3132">
        <v>738383</v>
      </c>
      <c r="R3132" t="s">
        <v>312</v>
      </c>
      <c r="S3132" t="s">
        <v>457</v>
      </c>
      <c r="T3132" t="str">
        <f t="shared" si="818"/>
        <v>VEN</v>
      </c>
      <c r="U3132" t="s">
        <v>437</v>
      </c>
      <c r="V3132" s="33">
        <f t="shared" si="819"/>
        <v>20343.96</v>
      </c>
      <c r="W3132">
        <f t="shared" si="820"/>
        <v>4000</v>
      </c>
      <c r="X3132" s="33">
        <f t="shared" si="821"/>
        <v>16246.669999999998</v>
      </c>
      <c r="Y3132" s="33">
        <f t="shared" si="822"/>
        <v>4097.29</v>
      </c>
      <c r="Z3132" s="45">
        <f t="shared" si="823"/>
        <v>0.57486944921244432</v>
      </c>
      <c r="AA3132" s="33">
        <f t="shared" si="824"/>
        <v>11695.121079999997</v>
      </c>
      <c r="AB3132" s="45">
        <f t="shared" si="825"/>
        <v>0.7198472720871415</v>
      </c>
      <c r="AC3132" s="33">
        <f>IFERROR($X3132/VLOOKUP(CONCATENATE("USD",C3132),[1]GEINDICE!AR$1:AS$65536,2,0),"")</f>
        <v>2859.2217802963637</v>
      </c>
      <c r="AD3132" s="33">
        <f>IFERROR($AA3132/VLOOKUP(CONCATENATE("USD",C3132),[1]GEINDICE!AR$1:AS$65536,2,0),"")</f>
        <v>2058.2029988384775</v>
      </c>
      <c r="AE3132" s="33">
        <f>IFERROR($X3132/VLOOKUP(CONCATENATE("EUR",C3132),[1]GEINDICE!AR$1:AS$65536,2,0),"")</f>
        <v>2574.4640055778277</v>
      </c>
      <c r="AF3132" s="33">
        <f>IFERROR($AA3132/VLOOKUP(CONCATENATE("EUR",C3132),[1]GEINDICE!AR$1:AS$65536,2,0),"")</f>
        <v>1853.2208915017345</v>
      </c>
      <c r="AG3132" s="48" t="str">
        <f>VLOOKUP(E3132,[1]Apresentação!AW$1:AX$65536,2,0)</f>
        <v xml:space="preserve">                    2 - LEATHER AUXILIARIES</v>
      </c>
      <c r="AH3132" s="48" t="str">
        <f t="shared" si="826"/>
        <v xml:space="preserve">         5201000920 - ZETESLIP ECS BR</v>
      </c>
      <c r="AI3132" s="49" t="str">
        <f t="shared" si="827"/>
        <v xml:space="preserve">     L00414 - JBS S.A</v>
      </c>
      <c r="AJ3132" t="str">
        <f t="shared" si="828"/>
        <v xml:space="preserve">     90 - SALES</v>
      </c>
      <c r="AK3132" t="str">
        <f t="shared" si="829"/>
        <v/>
      </c>
      <c r="AL3132">
        <f t="shared" si="830"/>
        <v>5</v>
      </c>
      <c r="AM3132" t="str">
        <f t="shared" si="831"/>
        <v>2025 5</v>
      </c>
      <c r="AN3132" t="str">
        <f t="shared" si="832"/>
        <v xml:space="preserve">JBS </v>
      </c>
    </row>
    <row r="3133" spans="1:40" x14ac:dyDescent="0.35">
      <c r="A3133">
        <v>81754</v>
      </c>
      <c r="B3133" t="s">
        <v>274</v>
      </c>
      <c r="C3133" s="31">
        <v>45740</v>
      </c>
      <c r="D3133" t="s">
        <v>373</v>
      </c>
      <c r="E3133" t="s">
        <v>374</v>
      </c>
      <c r="F3133" t="s">
        <v>447</v>
      </c>
      <c r="G3133" t="s">
        <v>448</v>
      </c>
      <c r="H3133" t="s">
        <v>1052</v>
      </c>
      <c r="I3133" t="s">
        <v>1053</v>
      </c>
      <c r="J3133">
        <v>240</v>
      </c>
      <c r="K3133">
        <v>1088.6400000000001</v>
      </c>
      <c r="L3133">
        <v>223.78468000000001</v>
      </c>
      <c r="M3133">
        <v>219.26</v>
      </c>
      <c r="N3133">
        <v>4.5360000000000005</v>
      </c>
      <c r="O3133" s="32">
        <f t="shared" si="816"/>
        <v>869.38000000000011</v>
      </c>
      <c r="P3133" s="32">
        <f t="shared" si="817"/>
        <v>645.59532000000013</v>
      </c>
      <c r="Q3133">
        <v>721389</v>
      </c>
      <c r="R3133" t="s">
        <v>312</v>
      </c>
      <c r="S3133" t="s">
        <v>457</v>
      </c>
      <c r="T3133" t="str">
        <f t="shared" si="818"/>
        <v>VEN</v>
      </c>
      <c r="U3133" t="s">
        <v>313</v>
      </c>
      <c r="V3133" s="33">
        <f t="shared" si="819"/>
        <v>1088.6400000000001</v>
      </c>
      <c r="W3133">
        <f t="shared" si="820"/>
        <v>240</v>
      </c>
      <c r="X3133" s="33">
        <f t="shared" si="821"/>
        <v>869.38000000000011</v>
      </c>
      <c r="Y3133" s="33">
        <f t="shared" si="822"/>
        <v>219.26</v>
      </c>
      <c r="Z3133" s="45">
        <f t="shared" si="823"/>
        <v>0.54893750000000008</v>
      </c>
      <c r="AA3133" s="33">
        <f t="shared" si="824"/>
        <v>597.59532000000013</v>
      </c>
      <c r="AB3133" s="45">
        <f t="shared" si="825"/>
        <v>0.68738103015942398</v>
      </c>
      <c r="AC3133" s="33">
        <f>IFERROR($X3133/VLOOKUP(CONCATENATE("USD",C3133),[1]GEINDICE!AR$1:AS$65536,2,0),"")</f>
        <v>151.45201470306432</v>
      </c>
      <c r="AD3133" s="33">
        <f>IFERROR($AA3133/VLOOKUP(CONCATENATE("USD",C3133),[1]GEINDICE!AR$1:AS$65536,2,0),"")</f>
        <v>104.10524188631258</v>
      </c>
      <c r="AE3133" s="33">
        <f>IFERROR($X3133/VLOOKUP(CONCATENATE("EUR",C3133),[1]GEINDICE!AR$1:AS$65536,2,0),"")</f>
        <v>140.29725499055951</v>
      </c>
      <c r="AF3133" s="33">
        <f>IFERROR($AA3133/VLOOKUP(CONCATENATE("EUR",C3133),[1]GEINDICE!AR$1:AS$65536,2,0),"")</f>
        <v>96.437671663950184</v>
      </c>
      <c r="AG3133" s="48" t="str">
        <f>VLOOKUP(E3133,[1]Apresentação!AW$1:AX$65536,2,0)</f>
        <v xml:space="preserve">                    2 - LEATHER AUXILIARIES</v>
      </c>
      <c r="AH3133" s="48" t="str">
        <f t="shared" si="826"/>
        <v xml:space="preserve">         5201000920 - ZETESLIP ECS BR</v>
      </c>
      <c r="AI3133" s="49" t="str">
        <f t="shared" si="827"/>
        <v xml:space="preserve">     L00016 - A BUHLER SA CURTUME</v>
      </c>
      <c r="AJ3133" t="str">
        <f t="shared" si="828"/>
        <v xml:space="preserve">     90 - SALES</v>
      </c>
      <c r="AK3133" t="str">
        <f t="shared" si="829"/>
        <v/>
      </c>
      <c r="AL3133">
        <f t="shared" si="830"/>
        <v>3</v>
      </c>
      <c r="AM3133" t="str">
        <f t="shared" si="831"/>
        <v>2025 3</v>
      </c>
      <c r="AN3133" t="str">
        <f t="shared" si="832"/>
        <v xml:space="preserve">A </v>
      </c>
    </row>
    <row r="3134" spans="1:40" x14ac:dyDescent="0.35">
      <c r="A3134">
        <v>81363</v>
      </c>
      <c r="B3134" t="s">
        <v>274</v>
      </c>
      <c r="C3134" s="31">
        <v>45709</v>
      </c>
      <c r="D3134" t="s">
        <v>373</v>
      </c>
      <c r="E3134" t="s">
        <v>374</v>
      </c>
      <c r="F3134" t="s">
        <v>693</v>
      </c>
      <c r="G3134" t="s">
        <v>391</v>
      </c>
      <c r="H3134" t="s">
        <v>1052</v>
      </c>
      <c r="I3134" t="s">
        <v>1053</v>
      </c>
      <c r="J3134">
        <v>3000</v>
      </c>
      <c r="K3134">
        <v>15395.130000000001</v>
      </c>
      <c r="L3134">
        <v>2797.3085099999998</v>
      </c>
      <c r="M3134">
        <v>3100.6</v>
      </c>
      <c r="N3134">
        <v>5.13171</v>
      </c>
      <c r="O3134" s="32">
        <f t="shared" si="816"/>
        <v>12294.53</v>
      </c>
      <c r="P3134" s="32">
        <f t="shared" si="817"/>
        <v>9497.2214899999999</v>
      </c>
      <c r="Q3134">
        <v>710954</v>
      </c>
      <c r="R3134" t="s">
        <v>312</v>
      </c>
      <c r="S3134" t="s">
        <v>457</v>
      </c>
      <c r="T3134" t="str">
        <f t="shared" si="818"/>
        <v>VEN</v>
      </c>
      <c r="U3134" t="s">
        <v>437</v>
      </c>
      <c r="V3134" s="33">
        <f t="shared" si="819"/>
        <v>15395.130000000001</v>
      </c>
      <c r="W3134">
        <f t="shared" si="820"/>
        <v>3000</v>
      </c>
      <c r="X3134" s="33">
        <f t="shared" si="821"/>
        <v>12294.53</v>
      </c>
      <c r="Y3134" s="33">
        <f t="shared" si="822"/>
        <v>3100.6</v>
      </c>
      <c r="Z3134" s="45">
        <f t="shared" si="823"/>
        <v>0.57792441440897213</v>
      </c>
      <c r="AA3134" s="33">
        <f t="shared" si="824"/>
        <v>8897.2214899999999</v>
      </c>
      <c r="AB3134" s="45">
        <f t="shared" si="825"/>
        <v>0.72367316928747982</v>
      </c>
      <c r="AC3134" s="33">
        <f>IFERROR($X3134/VLOOKUP(CONCATENATE("USD",C3134),[1]GEINDICE!AR$1:AS$65536,2,0),"")</f>
        <v>2155.9138653620216</v>
      </c>
      <c r="AD3134" s="33">
        <f>IFERROR($AA3134/VLOOKUP(CONCATENATE("USD",C3134),[1]GEINDICE!AR$1:AS$65536,2,0),"")</f>
        <v>1560.1770196573552</v>
      </c>
      <c r="AE3134" s="33">
        <f>IFERROR($X3134/VLOOKUP(CONCATENATE("EUR",C3134),[1]GEINDICE!AR$1:AS$65536,2,0),"")</f>
        <v>2062.0794337660595</v>
      </c>
      <c r="AF3134" s="33">
        <f>IFERROR($AA3134/VLOOKUP(CONCATENATE("EUR",C3134),[1]GEINDICE!AR$1:AS$65536,2,0),"")</f>
        <v>1492.2715591560161</v>
      </c>
      <c r="AG3134" s="48" t="str">
        <f>VLOOKUP(E3134,[1]Apresentação!AW$1:AX$65536,2,0)</f>
        <v xml:space="preserve">                    2 - LEATHER AUXILIARIES</v>
      </c>
      <c r="AH3134" s="48" t="str">
        <f t="shared" si="826"/>
        <v xml:space="preserve">         5201000920 - ZETESLIP ECS BR</v>
      </c>
      <c r="AI3134" s="49" t="str">
        <f t="shared" si="827"/>
        <v xml:space="preserve">     L00414 - JBS S.A</v>
      </c>
      <c r="AJ3134" t="str">
        <f t="shared" si="828"/>
        <v xml:space="preserve">     90 - SALES</v>
      </c>
      <c r="AK3134" t="str">
        <f t="shared" si="829"/>
        <v/>
      </c>
      <c r="AL3134">
        <f t="shared" si="830"/>
        <v>2</v>
      </c>
      <c r="AM3134" t="str">
        <f t="shared" si="831"/>
        <v>2025 2</v>
      </c>
      <c r="AN3134" t="str">
        <f t="shared" si="832"/>
        <v xml:space="preserve">JBS </v>
      </c>
    </row>
    <row r="3135" spans="1:40" x14ac:dyDescent="0.35">
      <c r="A3135">
        <v>82157</v>
      </c>
      <c r="B3135" t="s">
        <v>274</v>
      </c>
      <c r="C3135" s="31">
        <v>45771</v>
      </c>
      <c r="D3135" t="s">
        <v>373</v>
      </c>
      <c r="E3135" t="s">
        <v>374</v>
      </c>
      <c r="F3135" t="s">
        <v>638</v>
      </c>
      <c r="G3135" t="s">
        <v>639</v>
      </c>
      <c r="H3135" t="s">
        <v>1052</v>
      </c>
      <c r="I3135" t="s">
        <v>1053</v>
      </c>
      <c r="J3135">
        <v>120</v>
      </c>
      <c r="K3135">
        <v>555.6</v>
      </c>
      <c r="L3135">
        <v>112.54647</v>
      </c>
      <c r="M3135">
        <v>111.9</v>
      </c>
      <c r="N3135">
        <v>4.63</v>
      </c>
      <c r="O3135" s="32">
        <f t="shared" si="816"/>
        <v>443.70000000000005</v>
      </c>
      <c r="P3135" s="32">
        <f t="shared" si="817"/>
        <v>331.15353000000005</v>
      </c>
      <c r="Q3135">
        <v>733016</v>
      </c>
      <c r="R3135" t="s">
        <v>312</v>
      </c>
      <c r="S3135" t="s">
        <v>457</v>
      </c>
      <c r="T3135" t="str">
        <f t="shared" si="818"/>
        <v>VEN</v>
      </c>
      <c r="U3135" t="s">
        <v>437</v>
      </c>
      <c r="V3135" s="33">
        <f t="shared" si="819"/>
        <v>555.6</v>
      </c>
      <c r="W3135">
        <f t="shared" si="820"/>
        <v>120</v>
      </c>
      <c r="X3135" s="33">
        <f t="shared" si="821"/>
        <v>443.70000000000005</v>
      </c>
      <c r="Y3135" s="33">
        <f t="shared" si="822"/>
        <v>111.9</v>
      </c>
      <c r="Z3135" s="45">
        <f t="shared" si="823"/>
        <v>0.5528321274298057</v>
      </c>
      <c r="AA3135" s="33">
        <f t="shared" si="824"/>
        <v>307.15353000000005</v>
      </c>
      <c r="AB3135" s="45">
        <f t="shared" si="825"/>
        <v>0.69225496957403654</v>
      </c>
      <c r="AC3135" s="33">
        <f>IFERROR($X3135/VLOOKUP(CONCATENATE("USD",C3135),[1]GEINDICE!AR$1:AS$65536,2,0),"")</f>
        <v>78.201558038704235</v>
      </c>
      <c r="AD3135" s="33">
        <f>IFERROR($AA3135/VLOOKUP(CONCATENATE("USD",C3135),[1]GEINDICE!AR$1:AS$65536,2,0),"")</f>
        <v>54.135417180725447</v>
      </c>
      <c r="AE3135" s="33">
        <f>IFERROR($X3135/VLOOKUP(CONCATENATE("EUR",C3135),[1]GEINDICE!AR$1:AS$65536,2,0),"")</f>
        <v>68.815236440901415</v>
      </c>
      <c r="AF3135" s="33">
        <f>IFERROR($AA3135/VLOOKUP(CONCATENATE("EUR",C3135),[1]GEINDICE!AR$1:AS$65536,2,0),"")</f>
        <v>47.637689408626336</v>
      </c>
      <c r="AG3135" s="48" t="str">
        <f>VLOOKUP(E3135,[1]Apresentação!AW$1:AX$65536,2,0)</f>
        <v xml:space="preserve">                    2 - LEATHER AUXILIARIES</v>
      </c>
      <c r="AH3135" s="48" t="str">
        <f t="shared" si="826"/>
        <v xml:space="preserve">         5201000920 - ZETESLIP ECS BR</v>
      </c>
      <c r="AI3135" s="49" t="str">
        <f t="shared" si="827"/>
        <v xml:space="preserve">     L00032 - PARTNER INDUSTRIA E COMERCIO DE COUROS LTDA</v>
      </c>
      <c r="AJ3135" t="str">
        <f t="shared" si="828"/>
        <v xml:space="preserve">     90 - SALES</v>
      </c>
      <c r="AK3135" t="str">
        <f t="shared" si="829"/>
        <v/>
      </c>
      <c r="AL3135">
        <f t="shared" si="830"/>
        <v>4</v>
      </c>
      <c r="AM3135" t="str">
        <f t="shared" si="831"/>
        <v>2025 4</v>
      </c>
      <c r="AN3135" t="str">
        <f t="shared" si="832"/>
        <v xml:space="preserve">PARTNER </v>
      </c>
    </row>
    <row r="3136" spans="1:40" x14ac:dyDescent="0.35">
      <c r="A3136">
        <v>81084</v>
      </c>
      <c r="B3136" t="s">
        <v>274</v>
      </c>
      <c r="C3136" s="31">
        <v>45687</v>
      </c>
      <c r="D3136" t="s">
        <v>373</v>
      </c>
      <c r="E3136" t="s">
        <v>374</v>
      </c>
      <c r="F3136" t="s">
        <v>693</v>
      </c>
      <c r="G3136" t="s">
        <v>391</v>
      </c>
      <c r="H3136" t="s">
        <v>1052</v>
      </c>
      <c r="I3136" t="s">
        <v>1053</v>
      </c>
      <c r="J3136">
        <v>3000</v>
      </c>
      <c r="K3136">
        <v>15820.92</v>
      </c>
      <c r="L3136">
        <v>2762.9122600000001</v>
      </c>
      <c r="M3136">
        <v>3186.35</v>
      </c>
      <c r="N3136">
        <v>5.2736399999999994</v>
      </c>
      <c r="O3136" s="32">
        <f t="shared" si="816"/>
        <v>12634.57</v>
      </c>
      <c r="P3136" s="32">
        <f t="shared" si="817"/>
        <v>9871.6577399999987</v>
      </c>
      <c r="Q3136">
        <v>708717</v>
      </c>
      <c r="R3136" t="s">
        <v>312</v>
      </c>
      <c r="S3136" t="s">
        <v>457</v>
      </c>
      <c r="T3136" t="str">
        <f t="shared" si="818"/>
        <v>VEN</v>
      </c>
      <c r="U3136" t="s">
        <v>437</v>
      </c>
      <c r="V3136" s="33">
        <f t="shared" si="819"/>
        <v>15820.92</v>
      </c>
      <c r="W3136">
        <f t="shared" si="820"/>
        <v>3000</v>
      </c>
      <c r="X3136" s="33">
        <f t="shared" si="821"/>
        <v>12634.57</v>
      </c>
      <c r="Y3136" s="33">
        <f t="shared" si="822"/>
        <v>3186.35</v>
      </c>
      <c r="Z3136" s="45">
        <f t="shared" si="823"/>
        <v>0.58603783724334602</v>
      </c>
      <c r="AA3136" s="33">
        <f t="shared" si="824"/>
        <v>9271.6577399999987</v>
      </c>
      <c r="AB3136" s="45">
        <f t="shared" si="825"/>
        <v>0.73383247233582138</v>
      </c>
      <c r="AC3136" s="33">
        <f>IFERROR($X3136/VLOOKUP(CONCATENATE("USD",C3136),[1]GEINDICE!AR$1:AS$65536,2,0),"")</f>
        <v>2141.2347896824053</v>
      </c>
      <c r="AD3136" s="33">
        <f>IFERROR($AA3136/VLOOKUP(CONCATENATE("USD",C3136),[1]GEINDICE!AR$1:AS$65536,2,0),"")</f>
        <v>1571.307619564112</v>
      </c>
      <c r="AE3136" s="33">
        <f>IFERROR($X3136/VLOOKUP(CONCATENATE("EUR",C3136),[1]GEINDICE!AR$1:AS$65536,2,0),"")</f>
        <v>2052.5659978880676</v>
      </c>
      <c r="AF3136" s="33">
        <f>IFERROR($AA3136/VLOOKUP(CONCATENATE("EUR",C3136),[1]GEINDICE!AR$1:AS$65536,2,0),"")</f>
        <v>1506.2395808626429</v>
      </c>
      <c r="AG3136" s="48" t="str">
        <f>VLOOKUP(E3136,[1]Apresentação!AW$1:AX$65536,2,0)</f>
        <v xml:space="preserve">                    2 - LEATHER AUXILIARIES</v>
      </c>
      <c r="AH3136" s="48" t="str">
        <f t="shared" si="826"/>
        <v xml:space="preserve">         5201000920 - ZETESLIP ECS BR</v>
      </c>
      <c r="AI3136" s="49" t="str">
        <f t="shared" si="827"/>
        <v xml:space="preserve">     L00414 - JBS S.A</v>
      </c>
      <c r="AJ3136" t="str">
        <f t="shared" si="828"/>
        <v xml:space="preserve">     90 - SALES</v>
      </c>
      <c r="AK3136" t="str">
        <f t="shared" si="829"/>
        <v/>
      </c>
      <c r="AL3136">
        <f t="shared" si="830"/>
        <v>1</v>
      </c>
      <c r="AM3136" t="str">
        <f t="shared" si="831"/>
        <v>2025 1</v>
      </c>
      <c r="AN3136" t="str">
        <f t="shared" si="832"/>
        <v xml:space="preserve">JBS </v>
      </c>
    </row>
    <row r="3137" spans="1:40" x14ac:dyDescent="0.35">
      <c r="A3137">
        <v>81408</v>
      </c>
      <c r="B3137" t="s">
        <v>274</v>
      </c>
      <c r="C3137" s="31">
        <v>45713</v>
      </c>
      <c r="D3137" t="s">
        <v>373</v>
      </c>
      <c r="E3137" t="s">
        <v>374</v>
      </c>
      <c r="F3137" t="s">
        <v>447</v>
      </c>
      <c r="G3137" t="s">
        <v>448</v>
      </c>
      <c r="H3137" t="s">
        <v>1052</v>
      </c>
      <c r="I3137" t="s">
        <v>1053</v>
      </c>
      <c r="J3137">
        <v>240</v>
      </c>
      <c r="K3137">
        <v>1088.6400000000001</v>
      </c>
      <c r="L3137">
        <v>223.78468000000001</v>
      </c>
      <c r="M3137">
        <v>219.26</v>
      </c>
      <c r="N3137">
        <v>4.5360000000000005</v>
      </c>
      <c r="O3137" s="32">
        <f t="shared" si="816"/>
        <v>869.38000000000011</v>
      </c>
      <c r="P3137" s="32">
        <f t="shared" si="817"/>
        <v>645.59532000000013</v>
      </c>
      <c r="Q3137">
        <v>711343</v>
      </c>
      <c r="R3137" t="s">
        <v>312</v>
      </c>
      <c r="S3137" t="s">
        <v>457</v>
      </c>
      <c r="T3137" t="str">
        <f t="shared" si="818"/>
        <v>VEN</v>
      </c>
      <c r="U3137" t="s">
        <v>437</v>
      </c>
      <c r="V3137" s="33">
        <f t="shared" si="819"/>
        <v>1088.6400000000001</v>
      </c>
      <c r="W3137">
        <f t="shared" si="820"/>
        <v>240</v>
      </c>
      <c r="X3137" s="33">
        <f t="shared" si="821"/>
        <v>869.38000000000011</v>
      </c>
      <c r="Y3137" s="33">
        <f t="shared" si="822"/>
        <v>219.26</v>
      </c>
      <c r="Z3137" s="45">
        <f t="shared" si="823"/>
        <v>0.54893750000000008</v>
      </c>
      <c r="AA3137" s="33">
        <f t="shared" si="824"/>
        <v>597.59532000000013</v>
      </c>
      <c r="AB3137" s="45">
        <f t="shared" si="825"/>
        <v>0.68738103015942398</v>
      </c>
      <c r="AC3137" s="33">
        <f>IFERROR($X3137/VLOOKUP(CONCATENATE("USD",C3137),[1]GEINDICE!AR$1:AS$65536,2,0),"")</f>
        <v>150.4664324408522</v>
      </c>
      <c r="AD3137" s="33">
        <f>IFERROR($AA3137/VLOOKUP(CONCATENATE("USD",C3137),[1]GEINDICE!AR$1:AS$65536,2,0),"")</f>
        <v>103.42777133560637</v>
      </c>
      <c r="AE3137" s="33">
        <f>IFERROR($X3137/VLOOKUP(CONCATENATE("EUR",C3137),[1]GEINDICE!AR$1:AS$65536,2,0),"")</f>
        <v>143.32959641255607</v>
      </c>
      <c r="AF3137" s="33">
        <f>IFERROR($AA3137/VLOOKUP(CONCATENATE("EUR",C3137),[1]GEINDICE!AR$1:AS$65536,2,0),"")</f>
        <v>98.522045634397273</v>
      </c>
      <c r="AG3137" s="48" t="str">
        <f>VLOOKUP(E3137,[1]Apresentação!AW$1:AX$65536,2,0)</f>
        <v xml:space="preserve">                    2 - LEATHER AUXILIARIES</v>
      </c>
      <c r="AH3137" s="48" t="str">
        <f t="shared" si="826"/>
        <v xml:space="preserve">         5201000920 - ZETESLIP ECS BR</v>
      </c>
      <c r="AI3137" s="49" t="str">
        <f t="shared" si="827"/>
        <v xml:space="preserve">     L00016 - A BUHLER SA CURTUME</v>
      </c>
      <c r="AJ3137" t="str">
        <f t="shared" si="828"/>
        <v xml:space="preserve">     90 - SALES</v>
      </c>
      <c r="AK3137" t="str">
        <f t="shared" si="829"/>
        <v/>
      </c>
      <c r="AL3137">
        <f t="shared" si="830"/>
        <v>2</v>
      </c>
      <c r="AM3137" t="str">
        <f t="shared" si="831"/>
        <v>2025 2</v>
      </c>
      <c r="AN3137" t="str">
        <f t="shared" si="832"/>
        <v xml:space="preserve">A </v>
      </c>
    </row>
    <row r="3138" spans="1:40" x14ac:dyDescent="0.35">
      <c r="A3138">
        <v>81620</v>
      </c>
      <c r="B3138" t="s">
        <v>274</v>
      </c>
      <c r="C3138" s="31">
        <v>45728</v>
      </c>
      <c r="D3138" t="s">
        <v>373</v>
      </c>
      <c r="E3138" t="s">
        <v>374</v>
      </c>
      <c r="F3138" t="s">
        <v>462</v>
      </c>
      <c r="G3138" t="s">
        <v>463</v>
      </c>
      <c r="H3138" t="s">
        <v>1052</v>
      </c>
      <c r="I3138" t="s">
        <v>1053</v>
      </c>
      <c r="J3138">
        <v>2000</v>
      </c>
      <c r="K3138">
        <v>9260</v>
      </c>
      <c r="L3138">
        <v>1864.8723399999999</v>
      </c>
      <c r="M3138">
        <v>1864.98</v>
      </c>
      <c r="N3138">
        <v>4.63</v>
      </c>
      <c r="O3138" s="32">
        <f t="shared" si="816"/>
        <v>7395.02</v>
      </c>
      <c r="P3138" s="32">
        <f t="shared" si="817"/>
        <v>5530.1476600000005</v>
      </c>
      <c r="Q3138">
        <v>717016</v>
      </c>
      <c r="R3138" t="s">
        <v>312</v>
      </c>
      <c r="S3138" t="s">
        <v>457</v>
      </c>
      <c r="T3138" t="str">
        <f t="shared" si="818"/>
        <v>VEN</v>
      </c>
      <c r="U3138" t="s">
        <v>313</v>
      </c>
      <c r="V3138" s="33">
        <f t="shared" si="819"/>
        <v>9260</v>
      </c>
      <c r="W3138">
        <f t="shared" si="820"/>
        <v>2000</v>
      </c>
      <c r="X3138" s="33">
        <f t="shared" si="821"/>
        <v>7395.02</v>
      </c>
      <c r="Y3138" s="33">
        <f t="shared" si="822"/>
        <v>1864.98</v>
      </c>
      <c r="Z3138" s="45">
        <f t="shared" si="823"/>
        <v>0.55401162634989209</v>
      </c>
      <c r="AA3138" s="33">
        <f t="shared" si="824"/>
        <v>5130.1476600000005</v>
      </c>
      <c r="AB3138" s="45">
        <f t="shared" si="825"/>
        <v>0.69373005887746086</v>
      </c>
      <c r="AC3138" s="33">
        <f>IFERROR($X3138/VLOOKUP(CONCATENATE("USD",C3138),[1]GEINDICE!AR$1:AS$65536,2,0),"")</f>
        <v>1269.1391501338642</v>
      </c>
      <c r="AD3138" s="33">
        <f>IFERROR($AA3138/VLOOKUP(CONCATENATE("USD",C3138),[1]GEINDICE!AR$1:AS$65536,2,0),"")</f>
        <v>880.43997734605614</v>
      </c>
      <c r="AE3138" s="33">
        <f>IFERROR($X3138/VLOOKUP(CONCATENATE("EUR",C3138),[1]GEINDICE!AR$1:AS$65536,2,0),"")</f>
        <v>1161.6796003644477</v>
      </c>
      <c r="AF3138" s="33">
        <f>IFERROR($AA3138/VLOOKUP(CONCATENATE("EUR",C3138),[1]GEINDICE!AR$1:AS$65536,2,0),"")</f>
        <v>805.89205755757337</v>
      </c>
      <c r="AG3138" s="48" t="str">
        <f>VLOOKUP(E3138,[1]Apresentação!AW$1:AX$65536,2,0)</f>
        <v xml:space="preserve">                    2 - LEATHER AUXILIARIES</v>
      </c>
      <c r="AH3138" s="48" t="str">
        <f t="shared" si="826"/>
        <v xml:space="preserve">         5201000920 - ZETESLIP ECS BR</v>
      </c>
      <c r="AI3138" s="49" t="str">
        <f t="shared" si="827"/>
        <v xml:space="preserve">     L00337 - AMCM IND COM IMP EXP E SERVS TECNICOS LTDA</v>
      </c>
      <c r="AJ3138" t="str">
        <f t="shared" si="828"/>
        <v xml:space="preserve">     90 - SALES</v>
      </c>
      <c r="AK3138" t="str">
        <f t="shared" si="829"/>
        <v/>
      </c>
      <c r="AL3138">
        <f t="shared" si="830"/>
        <v>3</v>
      </c>
      <c r="AM3138" t="str">
        <f t="shared" si="831"/>
        <v>2025 3</v>
      </c>
      <c r="AN3138" t="str">
        <f t="shared" si="832"/>
        <v xml:space="preserve">AMCM </v>
      </c>
    </row>
    <row r="3139" spans="1:40" x14ac:dyDescent="0.35">
      <c r="A3139">
        <v>82549</v>
      </c>
      <c r="B3139" t="s">
        <v>274</v>
      </c>
      <c r="C3139" s="31">
        <v>45804</v>
      </c>
      <c r="D3139" t="s">
        <v>373</v>
      </c>
      <c r="E3139" t="s">
        <v>374</v>
      </c>
      <c r="F3139" t="s">
        <v>638</v>
      </c>
      <c r="G3139" t="s">
        <v>639</v>
      </c>
      <c r="H3139" t="s">
        <v>1052</v>
      </c>
      <c r="I3139" t="s">
        <v>1053</v>
      </c>
      <c r="J3139">
        <v>120</v>
      </c>
      <c r="K3139">
        <v>555.6</v>
      </c>
      <c r="L3139">
        <v>121.39739</v>
      </c>
      <c r="M3139">
        <v>111.9</v>
      </c>
      <c r="N3139">
        <v>4.63</v>
      </c>
      <c r="O3139" s="32">
        <f t="shared" si="816"/>
        <v>443.70000000000005</v>
      </c>
      <c r="P3139" s="32">
        <f t="shared" si="817"/>
        <v>322.30261000000007</v>
      </c>
      <c r="Q3139">
        <v>739733</v>
      </c>
      <c r="R3139" t="s">
        <v>312</v>
      </c>
      <c r="S3139" t="s">
        <v>457</v>
      </c>
      <c r="T3139" t="str">
        <f t="shared" si="818"/>
        <v>VEN</v>
      </c>
      <c r="U3139" t="s">
        <v>313</v>
      </c>
      <c r="V3139" s="33">
        <f t="shared" si="819"/>
        <v>555.6</v>
      </c>
      <c r="W3139">
        <f t="shared" si="820"/>
        <v>120</v>
      </c>
      <c r="X3139" s="33">
        <f t="shared" si="821"/>
        <v>443.70000000000005</v>
      </c>
      <c r="Y3139" s="33">
        <f t="shared" si="822"/>
        <v>111.9</v>
      </c>
      <c r="Z3139" s="45">
        <f t="shared" si="823"/>
        <v>0.53690174586033124</v>
      </c>
      <c r="AA3139" s="33">
        <f t="shared" si="824"/>
        <v>298.30261000000007</v>
      </c>
      <c r="AB3139" s="45">
        <f t="shared" si="825"/>
        <v>0.67230698670272715</v>
      </c>
      <c r="AC3139" s="33">
        <f>IFERROR($X3139/VLOOKUP(CONCATENATE("USD",C3139),[1]GEINDICE!AR$1:AS$65536,2,0),"")</f>
        <v>78.476803622278439</v>
      </c>
      <c r="AD3139" s="33">
        <f>IFERROR($AA3139/VLOOKUP(CONCATENATE("USD",C3139),[1]GEINDICE!AR$1:AS$65536,2,0),"")</f>
        <v>52.760503369355675</v>
      </c>
      <c r="AE3139" s="33">
        <f>IFERROR($X3139/VLOOKUP(CONCATENATE("EUR",C3139),[1]GEINDICE!AR$1:AS$65536,2,0),"")</f>
        <v>69.28265825551982</v>
      </c>
      <c r="AF3139" s="33">
        <f>IFERROR($AA3139/VLOOKUP(CONCATENATE("EUR",C3139),[1]GEINDICE!AR$1:AS$65536,2,0),"")</f>
        <v>46.579215202523351</v>
      </c>
      <c r="AG3139" s="48" t="str">
        <f>VLOOKUP(E3139,[1]Apresentação!AW$1:AX$65536,2,0)</f>
        <v xml:space="preserve">                    2 - LEATHER AUXILIARIES</v>
      </c>
      <c r="AH3139" s="48" t="str">
        <f t="shared" si="826"/>
        <v xml:space="preserve">         5201000920 - ZETESLIP ECS BR</v>
      </c>
      <c r="AI3139" s="49" t="str">
        <f t="shared" si="827"/>
        <v xml:space="preserve">     L00032 - PARTNER INDUSTRIA E COMERCIO DE COUROS LTDA</v>
      </c>
      <c r="AJ3139" t="str">
        <f t="shared" si="828"/>
        <v xml:space="preserve">     90 - SALES</v>
      </c>
      <c r="AK3139" t="str">
        <f t="shared" si="829"/>
        <v/>
      </c>
      <c r="AL3139">
        <f t="shared" si="830"/>
        <v>5</v>
      </c>
      <c r="AM3139" t="str">
        <f t="shared" si="831"/>
        <v>2025 5</v>
      </c>
      <c r="AN3139" t="str">
        <f t="shared" si="832"/>
        <v xml:space="preserve">PARTNER </v>
      </c>
    </row>
    <row r="3140" spans="1:40" x14ac:dyDescent="0.35">
      <c r="A3140">
        <v>82622</v>
      </c>
      <c r="B3140" t="s">
        <v>274</v>
      </c>
      <c r="C3140" s="31">
        <v>45810</v>
      </c>
      <c r="D3140" t="s">
        <v>373</v>
      </c>
      <c r="E3140" t="s">
        <v>374</v>
      </c>
      <c r="F3140" t="s">
        <v>447</v>
      </c>
      <c r="G3140" t="s">
        <v>448</v>
      </c>
      <c r="H3140" t="s">
        <v>1052</v>
      </c>
      <c r="I3140" t="s">
        <v>1053</v>
      </c>
      <c r="J3140">
        <v>240</v>
      </c>
      <c r="K3140">
        <v>1088.6400000000001</v>
      </c>
      <c r="L3140">
        <v>242.45209</v>
      </c>
      <c r="M3140">
        <v>219.26</v>
      </c>
      <c r="N3140">
        <v>4.5360000000000005</v>
      </c>
      <c r="O3140" s="32">
        <f t="shared" ref="O3140:O3203" si="833">$K3140-$Y3140</f>
        <v>869.38000000000011</v>
      </c>
      <c r="P3140" s="32">
        <f t="shared" ref="P3140:P3203" si="834">($O3140-$L3140)</f>
        <v>626.92791000000011</v>
      </c>
      <c r="Q3140">
        <v>740233</v>
      </c>
      <c r="R3140" t="s">
        <v>312</v>
      </c>
      <c r="S3140" t="s">
        <v>457</v>
      </c>
      <c r="T3140" t="str">
        <f t="shared" ref="T3140:T3203" si="835">MID($U3140,1,3)</f>
        <v>VEN</v>
      </c>
      <c r="U3140" t="s">
        <v>437</v>
      </c>
      <c r="V3140" s="33">
        <f t="shared" ref="V3140:V3203" si="836">IF($T3140="DEV",-$K3140,$K3140)</f>
        <v>1088.6400000000001</v>
      </c>
      <c r="W3140">
        <f t="shared" ref="W3140:W3203" si="837">IF($T3140="DEV",-$J3140,$J3140)</f>
        <v>240</v>
      </c>
      <c r="X3140" s="33">
        <f t="shared" ref="X3140:X3203" si="838">$V3140-$Y3140</f>
        <v>869.38000000000011</v>
      </c>
      <c r="Y3140" s="33">
        <f t="shared" ref="Y3140:Y3203" si="839">IF(A3140=59876,M3140,IF(A3140=59868,M3140,IF(R3140="6111",((K3140*0.12)+M3140),IF(T3140="DEV",-M3140,M3140))))</f>
        <v>219.26</v>
      </c>
      <c r="Z3140" s="45">
        <f t="shared" ref="Z3140:Z3203" si="840">IFERROR($AA3140/$V3140,0)</f>
        <v>0.5317900407848325</v>
      </c>
      <c r="AA3140" s="33">
        <f t="shared" ref="AA3140:AA3203" si="841">IF(VLOOKUP(AL3140,AR:AS,2,0)="sim",IF($T3140="DEV",($X3140-$L3140),$P3140)-(0.2*W3140),IF(VLOOKUP(AL3140,AR:AS,2,0)="OK",IF($T3140="DEV",($X3140-$L3140),$P3140)-(0.2*W3140),IF($T3140="DEV",($X3140-$L3140),$P3140)))</f>
        <v>578.92791000000011</v>
      </c>
      <c r="AB3140" s="45">
        <f t="shared" ref="AB3140:AB3203" si="842">IFERROR($AA3140/$X3140,0)</f>
        <v>0.66590893510317706</v>
      </c>
      <c r="AC3140" s="33">
        <f>IFERROR($X3140/VLOOKUP(CONCATENATE("USD",C3140),[1]GEINDICE!AR$1:AS$65536,2,0),"")</f>
        <v>152.69157138591777</v>
      </c>
      <c r="AD3140" s="33">
        <f>IFERROR($AA3140/VLOOKUP(CONCATENATE("USD",C3140),[1]GEINDICE!AR$1:AS$65536,2,0),"")</f>
        <v>101.67868170082724</v>
      </c>
      <c r="AE3140" s="33">
        <f>IFERROR($X3140/VLOOKUP(CONCATENATE("EUR",C3140),[1]GEINDICE!AR$1:AS$65536,2,0),"")</f>
        <v>133.57609280172082</v>
      </c>
      <c r="AF3140" s="33">
        <f>IFERROR($AA3140/VLOOKUP(CONCATENATE("EUR",C3140),[1]GEINDICE!AR$1:AS$65536,2,0),"")</f>
        <v>88.949513712837074</v>
      </c>
      <c r="AG3140" s="48" t="str">
        <f>VLOOKUP(E3140,[1]Apresentação!AW$1:AX$65536,2,0)</f>
        <v xml:space="preserve">                    2 - LEATHER AUXILIARIES</v>
      </c>
      <c r="AH3140" s="48" t="str">
        <f t="shared" ref="AH3140:AH3203" si="843">CONCATENATE("         ",H3140," - ",I3140)</f>
        <v xml:space="preserve">         5201000920 - ZETESLIP ECS BR</v>
      </c>
      <c r="AI3140" s="49" t="str">
        <f t="shared" ref="AI3140:AI3203" si="844">CONCATENATE("     ",F3140," - ",G3140)</f>
        <v xml:space="preserve">     L00016 - A BUHLER SA CURTUME</v>
      </c>
      <c r="AJ3140" t="str">
        <f t="shared" ref="AJ3140:AJ3203" si="845">IF(RIGHT(I3140,2)="BR","     90 - SALES","     93 - RESALES")</f>
        <v xml:space="preserve">     90 - SALES</v>
      </c>
      <c r="AK3140" t="str">
        <f t="shared" ref="AK3140:AK3203" si="846">IF(R3140="3201","EXP",IF(R3140="7101","EXP",""))</f>
        <v/>
      </c>
      <c r="AL3140">
        <f t="shared" ref="AL3140:AL3203" si="847">VLOOKUP(MONTH(C3140),AQ:AR,2,0)</f>
        <v>6</v>
      </c>
      <c r="AM3140" t="str">
        <f t="shared" ref="AM3140:AM3203" si="848">CONCATENATE(YEAR(C3140)," ",MONTH(C3140))</f>
        <v>2025 6</v>
      </c>
      <c r="AN3140" t="str">
        <f t="shared" ref="AN3140:AN3203" si="849">MID(G3140,1,SEARCH(" ",G3140,1))</f>
        <v xml:space="preserve">A </v>
      </c>
    </row>
    <row r="3141" spans="1:40" x14ac:dyDescent="0.35">
      <c r="A3141">
        <v>82642</v>
      </c>
      <c r="B3141" t="s">
        <v>274</v>
      </c>
      <c r="C3141" s="31">
        <v>45811</v>
      </c>
      <c r="D3141" t="s">
        <v>373</v>
      </c>
      <c r="E3141" t="s">
        <v>374</v>
      </c>
      <c r="F3141" t="s">
        <v>638</v>
      </c>
      <c r="G3141" t="s">
        <v>639</v>
      </c>
      <c r="H3141" t="s">
        <v>1052</v>
      </c>
      <c r="I3141" t="s">
        <v>1053</v>
      </c>
      <c r="J3141">
        <v>360</v>
      </c>
      <c r="K3141">
        <v>1666.8</v>
      </c>
      <c r="L3141">
        <v>363.67813000000001</v>
      </c>
      <c r="M3141">
        <v>335.7</v>
      </c>
      <c r="N3141">
        <v>4.63</v>
      </c>
      <c r="O3141" s="32">
        <f t="shared" si="833"/>
        <v>1331.1</v>
      </c>
      <c r="P3141" s="32">
        <f t="shared" si="834"/>
        <v>967.4218699999999</v>
      </c>
      <c r="Q3141">
        <v>740319</v>
      </c>
      <c r="R3141" t="s">
        <v>312</v>
      </c>
      <c r="S3141" t="s">
        <v>457</v>
      </c>
      <c r="T3141" t="str">
        <f t="shared" si="835"/>
        <v>VEN</v>
      </c>
      <c r="U3141" t="s">
        <v>437</v>
      </c>
      <c r="V3141" s="33">
        <f t="shared" si="836"/>
        <v>1666.8</v>
      </c>
      <c r="W3141">
        <f t="shared" si="837"/>
        <v>360</v>
      </c>
      <c r="X3141" s="33">
        <f t="shared" si="838"/>
        <v>1331.1</v>
      </c>
      <c r="Y3141" s="33">
        <f t="shared" si="839"/>
        <v>335.7</v>
      </c>
      <c r="Z3141" s="45">
        <f t="shared" si="840"/>
        <v>0.53721014518838484</v>
      </c>
      <c r="AA3141" s="33">
        <f t="shared" si="841"/>
        <v>895.4218699999999</v>
      </c>
      <c r="AB3141" s="45">
        <f t="shared" si="842"/>
        <v>0.67269316354894448</v>
      </c>
      <c r="AC3141" s="33">
        <f>IFERROR($X3141/VLOOKUP(CONCATENATE("USD",C3141),[1]GEINDICE!AR$1:AS$65536,2,0),"")</f>
        <v>234.78674992062648</v>
      </c>
      <c r="AD3141" s="33">
        <f>IFERROR($AA3141/VLOOKUP(CONCATENATE("USD",C3141),[1]GEINDICE!AR$1:AS$65536,2,0),"")</f>
        <v>157.93944156348113</v>
      </c>
      <c r="AE3141" s="33">
        <f>IFERROR($X3141/VLOOKUP(CONCATENATE("EUR",C3141),[1]GEINDICE!AR$1:AS$65536,2,0),"")</f>
        <v>206.44250752194546</v>
      </c>
      <c r="AF3141" s="33">
        <f>IFERROR($AA3141/VLOOKUP(CONCATENATE("EUR",C3141),[1]GEINDICE!AR$1:AS$65536,2,0),"")</f>
        <v>138.87246347591426</v>
      </c>
      <c r="AG3141" s="48" t="str">
        <f>VLOOKUP(E3141,[1]Apresentação!AW$1:AX$65536,2,0)</f>
        <v xml:space="preserve">                    2 - LEATHER AUXILIARIES</v>
      </c>
      <c r="AH3141" s="48" t="str">
        <f t="shared" si="843"/>
        <v xml:space="preserve">         5201000920 - ZETESLIP ECS BR</v>
      </c>
      <c r="AI3141" s="49" t="str">
        <f t="shared" si="844"/>
        <v xml:space="preserve">     L00032 - PARTNER INDUSTRIA E COMERCIO DE COUROS LTDA</v>
      </c>
      <c r="AJ3141" t="str">
        <f t="shared" si="845"/>
        <v xml:space="preserve">     90 - SALES</v>
      </c>
      <c r="AK3141" t="str">
        <f t="shared" si="846"/>
        <v/>
      </c>
      <c r="AL3141">
        <f t="shared" si="847"/>
        <v>6</v>
      </c>
      <c r="AM3141" t="str">
        <f t="shared" si="848"/>
        <v>2025 6</v>
      </c>
      <c r="AN3141" t="str">
        <f t="shared" si="849"/>
        <v xml:space="preserve">PARTNER </v>
      </c>
    </row>
    <row r="3142" spans="1:40" x14ac:dyDescent="0.35">
      <c r="A3142">
        <v>83753</v>
      </c>
      <c r="B3142" t="s">
        <v>274</v>
      </c>
      <c r="C3142" s="31">
        <v>45904</v>
      </c>
      <c r="D3142" t="s">
        <v>373</v>
      </c>
      <c r="E3142" t="s">
        <v>374</v>
      </c>
      <c r="F3142" t="s">
        <v>462</v>
      </c>
      <c r="G3142" t="s">
        <v>463</v>
      </c>
      <c r="H3142" t="s">
        <v>1052</v>
      </c>
      <c r="I3142" t="s">
        <v>1053</v>
      </c>
      <c r="J3142">
        <v>1000</v>
      </c>
      <c r="K3142">
        <v>4630</v>
      </c>
      <c r="L3142">
        <v>957.88597000000004</v>
      </c>
      <c r="M3142">
        <v>932.49</v>
      </c>
      <c r="N3142">
        <v>4.63</v>
      </c>
      <c r="O3142" s="32">
        <f t="shared" si="833"/>
        <v>3697.51</v>
      </c>
      <c r="P3142" s="32">
        <f t="shared" si="834"/>
        <v>2739.6240299999999</v>
      </c>
      <c r="Q3142">
        <v>760619</v>
      </c>
      <c r="R3142" t="s">
        <v>312</v>
      </c>
      <c r="S3142" t="s">
        <v>457</v>
      </c>
      <c r="T3142" t="str">
        <f t="shared" si="835"/>
        <v>VEN</v>
      </c>
      <c r="U3142" t="s">
        <v>437</v>
      </c>
      <c r="V3142" s="33">
        <f t="shared" si="836"/>
        <v>4630</v>
      </c>
      <c r="W3142">
        <f t="shared" si="837"/>
        <v>1000</v>
      </c>
      <c r="X3142" s="33">
        <f t="shared" si="838"/>
        <v>3697.51</v>
      </c>
      <c r="Y3142" s="33">
        <f t="shared" si="839"/>
        <v>932.49</v>
      </c>
      <c r="Z3142" s="45">
        <f t="shared" si="840"/>
        <v>0.54851490928725699</v>
      </c>
      <c r="AA3142" s="33">
        <f t="shared" si="841"/>
        <v>2539.6240299999999</v>
      </c>
      <c r="AB3142" s="45">
        <f t="shared" si="842"/>
        <v>0.68684710250952663</v>
      </c>
      <c r="AC3142" s="33">
        <f>IFERROR($X3142/VLOOKUP(CONCATENATE("USD",C3142),[1]GEINDICE!AR$1:AS$65536,2,0),"")</f>
        <v>677.36091010680195</v>
      </c>
      <c r="AD3142" s="33">
        <f>IFERROR($AA3142/VLOOKUP(CONCATENATE("USD",C3142),[1]GEINDICE!AR$1:AS$65536,2,0),"")</f>
        <v>465.24337846007285</v>
      </c>
      <c r="AE3142" s="33">
        <f>IFERROR($X3142/VLOOKUP(CONCATENATE("EUR",C3142),[1]GEINDICE!AR$1:AS$65536,2,0),"")</f>
        <v>581.47920991382023</v>
      </c>
      <c r="AF3142" s="33">
        <f>IFERROR($AA3142/VLOOKUP(CONCATENATE("EUR",C3142),[1]GEINDICE!AR$1:AS$65536,2,0),"")</f>
        <v>399.3873104988362</v>
      </c>
      <c r="AG3142" s="48" t="str">
        <f>VLOOKUP(E3142,[1]Apresentação!AW$1:AX$65536,2,0)</f>
        <v xml:space="preserve">                    2 - LEATHER AUXILIARIES</v>
      </c>
      <c r="AH3142" s="48" t="str">
        <f t="shared" si="843"/>
        <v xml:space="preserve">         5201000920 - ZETESLIP ECS BR</v>
      </c>
      <c r="AI3142" s="49" t="str">
        <f t="shared" si="844"/>
        <v xml:space="preserve">     L00337 - AMCM IND COM IMP EXP E SERVS TECNICOS LTDA</v>
      </c>
      <c r="AJ3142" t="str">
        <f t="shared" si="845"/>
        <v xml:space="preserve">     90 - SALES</v>
      </c>
      <c r="AK3142" t="str">
        <f t="shared" si="846"/>
        <v/>
      </c>
      <c r="AL3142">
        <f t="shared" si="847"/>
        <v>9</v>
      </c>
      <c r="AM3142" t="str">
        <f t="shared" si="848"/>
        <v>2025 9</v>
      </c>
      <c r="AN3142" t="str">
        <f t="shared" si="849"/>
        <v xml:space="preserve">AMCM </v>
      </c>
    </row>
    <row r="3143" spans="1:40" x14ac:dyDescent="0.35">
      <c r="A3143">
        <v>82670</v>
      </c>
      <c r="B3143" t="s">
        <v>274</v>
      </c>
      <c r="C3143" s="31">
        <v>45814</v>
      </c>
      <c r="D3143" t="s">
        <v>373</v>
      </c>
      <c r="E3143" t="s">
        <v>374</v>
      </c>
      <c r="F3143" t="s">
        <v>638</v>
      </c>
      <c r="G3143" t="s">
        <v>639</v>
      </c>
      <c r="H3143" t="s">
        <v>1052</v>
      </c>
      <c r="I3143" t="s">
        <v>1053</v>
      </c>
      <c r="J3143">
        <v>120</v>
      </c>
      <c r="K3143">
        <v>555.6</v>
      </c>
      <c r="L3143">
        <v>121.22604</v>
      </c>
      <c r="M3143">
        <v>111.9</v>
      </c>
      <c r="N3143">
        <v>4.63</v>
      </c>
      <c r="O3143" s="32">
        <f t="shared" si="833"/>
        <v>443.70000000000005</v>
      </c>
      <c r="P3143" s="32">
        <f t="shared" si="834"/>
        <v>322.47396000000003</v>
      </c>
      <c r="Q3143">
        <v>740638</v>
      </c>
      <c r="R3143" t="s">
        <v>312</v>
      </c>
      <c r="S3143" t="s">
        <v>457</v>
      </c>
      <c r="T3143" t="str">
        <f t="shared" si="835"/>
        <v>VEN</v>
      </c>
      <c r="U3143" t="s">
        <v>437</v>
      </c>
      <c r="V3143" s="33">
        <f t="shared" si="836"/>
        <v>555.6</v>
      </c>
      <c r="W3143">
        <f t="shared" si="837"/>
        <v>120</v>
      </c>
      <c r="X3143" s="33">
        <f t="shared" si="838"/>
        <v>443.70000000000005</v>
      </c>
      <c r="Y3143" s="33">
        <f t="shared" si="839"/>
        <v>111.9</v>
      </c>
      <c r="Z3143" s="45">
        <f t="shared" si="840"/>
        <v>0.53721015118790505</v>
      </c>
      <c r="AA3143" s="33">
        <f t="shared" si="841"/>
        <v>298.47396000000003</v>
      </c>
      <c r="AB3143" s="45">
        <f t="shared" si="842"/>
        <v>0.67269317106152804</v>
      </c>
      <c r="AC3143" s="33">
        <f>IFERROR($X3143/VLOOKUP(CONCATENATE("USD",C3143),[1]GEINDICE!AR$1:AS$65536,2,0),"")</f>
        <v>79.307201458523252</v>
      </c>
      <c r="AD3143" s="33">
        <f>IFERROR($AA3143/VLOOKUP(CONCATENATE("USD",C3143),[1]GEINDICE!AR$1:AS$65536,2,0),"")</f>
        <v>53.349412837149444</v>
      </c>
      <c r="AE3143" s="33">
        <f>IFERROR($X3143/VLOOKUP(CONCATENATE("EUR",C3143),[1]GEINDICE!AR$1:AS$65536,2,0),"")</f>
        <v>69.585809952480275</v>
      </c>
      <c r="AF3143" s="33">
        <f>IFERROR($AA3143/VLOOKUP(CONCATENATE("EUR",C3143),[1]GEINDICE!AR$1:AS$65536,2,0),"")</f>
        <v>46.809899157818798</v>
      </c>
      <c r="AG3143" s="48" t="str">
        <f>VLOOKUP(E3143,[1]Apresentação!AW$1:AX$65536,2,0)</f>
        <v xml:space="preserve">                    2 - LEATHER AUXILIARIES</v>
      </c>
      <c r="AH3143" s="48" t="str">
        <f t="shared" si="843"/>
        <v xml:space="preserve">         5201000920 - ZETESLIP ECS BR</v>
      </c>
      <c r="AI3143" s="49" t="str">
        <f t="shared" si="844"/>
        <v xml:space="preserve">     L00032 - PARTNER INDUSTRIA E COMERCIO DE COUROS LTDA</v>
      </c>
      <c r="AJ3143" t="str">
        <f t="shared" si="845"/>
        <v xml:space="preserve">     90 - SALES</v>
      </c>
      <c r="AK3143" t="str">
        <f t="shared" si="846"/>
        <v/>
      </c>
      <c r="AL3143">
        <f t="shared" si="847"/>
        <v>6</v>
      </c>
      <c r="AM3143" t="str">
        <f t="shared" si="848"/>
        <v>2025 6</v>
      </c>
      <c r="AN3143" t="str">
        <f t="shared" si="849"/>
        <v xml:space="preserve">PARTNER </v>
      </c>
    </row>
    <row r="3144" spans="1:40" x14ac:dyDescent="0.35">
      <c r="A3144">
        <v>84205</v>
      </c>
      <c r="B3144" t="s">
        <v>274</v>
      </c>
      <c r="C3144" s="31">
        <v>45943</v>
      </c>
      <c r="D3144" t="s">
        <v>373</v>
      </c>
      <c r="E3144" t="s">
        <v>374</v>
      </c>
      <c r="F3144" t="s">
        <v>693</v>
      </c>
      <c r="G3144" t="s">
        <v>391</v>
      </c>
      <c r="H3144" t="s">
        <v>1052</v>
      </c>
      <c r="I3144" t="s">
        <v>1053</v>
      </c>
      <c r="J3144">
        <v>3000</v>
      </c>
      <c r="K3144">
        <v>14700.42</v>
      </c>
      <c r="L3144">
        <v>2881.83817</v>
      </c>
      <c r="M3144">
        <v>2960.68</v>
      </c>
      <c r="N3144">
        <v>4.9001399999999995</v>
      </c>
      <c r="O3144" s="32">
        <f t="shared" si="833"/>
        <v>11739.74</v>
      </c>
      <c r="P3144" s="32">
        <f t="shared" si="834"/>
        <v>8857.9018299999989</v>
      </c>
      <c r="Q3144">
        <v>764066</v>
      </c>
      <c r="R3144" t="s">
        <v>312</v>
      </c>
      <c r="S3144" t="s">
        <v>457</v>
      </c>
      <c r="T3144" t="str">
        <f t="shared" si="835"/>
        <v>VEN</v>
      </c>
      <c r="U3144" t="s">
        <v>437</v>
      </c>
      <c r="V3144" s="33">
        <f t="shared" si="836"/>
        <v>14700.42</v>
      </c>
      <c r="W3144">
        <f t="shared" si="837"/>
        <v>3000</v>
      </c>
      <c r="X3144" s="33">
        <f t="shared" si="838"/>
        <v>11739.74</v>
      </c>
      <c r="Y3144" s="33">
        <f t="shared" si="839"/>
        <v>2960.68</v>
      </c>
      <c r="Z3144" s="45">
        <f t="shared" si="840"/>
        <v>0.56174597936657589</v>
      </c>
      <c r="AA3144" s="33">
        <f t="shared" si="841"/>
        <v>8257.9018299999989</v>
      </c>
      <c r="AB3144" s="45">
        <f t="shared" si="842"/>
        <v>0.70341437118709604</v>
      </c>
      <c r="AC3144" s="33">
        <f>IFERROR($X3144/VLOOKUP(CONCATENATE("USD",C3144),[1]GEINDICE!AR$1:AS$65536,2,0),"")</f>
        <v>2148.994124000073</v>
      </c>
      <c r="AD3144" s="33">
        <f>IFERROR($AA3144/VLOOKUP(CONCATENATE("USD",C3144),[1]GEINDICE!AR$1:AS$65536,2,0),"")</f>
        <v>1511.6333504182758</v>
      </c>
      <c r="AE3144" s="33">
        <f>IFERROR($X3144/VLOOKUP(CONCATENATE("EUR",C3144),[1]GEINDICE!AR$1:AS$65536,2,0),"")</f>
        <v>1856.4082290991319</v>
      </c>
      <c r="AF3144" s="33">
        <f>IFERROR($AA3144/VLOOKUP(CONCATENATE("EUR",C3144),[1]GEINDICE!AR$1:AS$65536,2,0),"")</f>
        <v>1305.8242271383162</v>
      </c>
      <c r="AG3144" s="48" t="str">
        <f>VLOOKUP(E3144,[1]Apresentação!AW$1:AX$65536,2,0)</f>
        <v xml:space="preserve">                    2 - LEATHER AUXILIARIES</v>
      </c>
      <c r="AH3144" s="48" t="str">
        <f t="shared" si="843"/>
        <v xml:space="preserve">         5201000920 - ZETESLIP ECS BR</v>
      </c>
      <c r="AI3144" s="49" t="str">
        <f t="shared" si="844"/>
        <v xml:space="preserve">     L00414 - JBS S.A</v>
      </c>
      <c r="AJ3144" t="str">
        <f t="shared" si="845"/>
        <v xml:space="preserve">     90 - SALES</v>
      </c>
      <c r="AK3144" t="str">
        <f t="shared" si="846"/>
        <v/>
      </c>
      <c r="AL3144">
        <f t="shared" si="847"/>
        <v>10</v>
      </c>
      <c r="AM3144" t="str">
        <f t="shared" si="848"/>
        <v>2025 10</v>
      </c>
      <c r="AN3144" t="str">
        <f t="shared" si="849"/>
        <v xml:space="preserve">JBS </v>
      </c>
    </row>
    <row r="3145" spans="1:40" x14ac:dyDescent="0.35">
      <c r="A3145">
        <v>82425</v>
      </c>
      <c r="B3145" t="s">
        <v>274</v>
      </c>
      <c r="C3145" s="31">
        <v>45792</v>
      </c>
      <c r="D3145" t="s">
        <v>373</v>
      </c>
      <c r="E3145" t="s">
        <v>374</v>
      </c>
      <c r="F3145" t="s">
        <v>447</v>
      </c>
      <c r="G3145" t="s">
        <v>448</v>
      </c>
      <c r="H3145" t="s">
        <v>1052</v>
      </c>
      <c r="I3145" t="s">
        <v>1053</v>
      </c>
      <c r="J3145">
        <v>120</v>
      </c>
      <c r="K3145">
        <v>544.32000000000005</v>
      </c>
      <c r="L3145">
        <v>115.04532</v>
      </c>
      <c r="M3145">
        <v>109.62</v>
      </c>
      <c r="N3145">
        <v>4.5360000000000005</v>
      </c>
      <c r="O3145" s="32">
        <f t="shared" si="833"/>
        <v>434.70000000000005</v>
      </c>
      <c r="P3145" s="32">
        <f t="shared" si="834"/>
        <v>319.65468000000004</v>
      </c>
      <c r="Q3145">
        <v>738812</v>
      </c>
      <c r="R3145" t="s">
        <v>312</v>
      </c>
      <c r="S3145" t="s">
        <v>457</v>
      </c>
      <c r="T3145" t="str">
        <f t="shared" si="835"/>
        <v>VEN</v>
      </c>
      <c r="U3145" t="s">
        <v>437</v>
      </c>
      <c r="V3145" s="33">
        <f t="shared" si="836"/>
        <v>544.32000000000005</v>
      </c>
      <c r="W3145">
        <f t="shared" si="837"/>
        <v>120</v>
      </c>
      <c r="X3145" s="33">
        <f t="shared" si="838"/>
        <v>434.70000000000005</v>
      </c>
      <c r="Y3145" s="33">
        <f t="shared" si="839"/>
        <v>109.62</v>
      </c>
      <c r="Z3145" s="45">
        <f t="shared" si="840"/>
        <v>0.54316335978835983</v>
      </c>
      <c r="AA3145" s="33">
        <f t="shared" si="841"/>
        <v>295.65468000000004</v>
      </c>
      <c r="AB3145" s="45">
        <f t="shared" si="842"/>
        <v>0.68013498964803321</v>
      </c>
      <c r="AC3145" s="33">
        <f>IFERROR($X3145/VLOOKUP(CONCATENATE("USD",C3145),[1]GEINDICE!AR$1:AS$65536,2,0),"")</f>
        <v>77.17298679164891</v>
      </c>
      <c r="AD3145" s="33">
        <f>IFERROR($AA3145/VLOOKUP(CONCATENATE("USD",C3145),[1]GEINDICE!AR$1:AS$65536,2,0),"")</f>
        <v>52.488048572645937</v>
      </c>
      <c r="AE3145" s="33">
        <f>IFERROR($X3145/VLOOKUP(CONCATENATE("EUR",C3145),[1]GEINDICE!AR$1:AS$65536,2,0),"")</f>
        <v>68.972629908766365</v>
      </c>
      <c r="AF3145" s="33">
        <f>IFERROR($AA3145/VLOOKUP(CONCATENATE("EUR",C3145),[1]GEINDICE!AR$1:AS$65536,2,0),"")</f>
        <v>46.910698928996432</v>
      </c>
      <c r="AG3145" s="48" t="str">
        <f>VLOOKUP(E3145,[1]Apresentação!AW$1:AX$65536,2,0)</f>
        <v xml:space="preserve">                    2 - LEATHER AUXILIARIES</v>
      </c>
      <c r="AH3145" s="48" t="str">
        <f t="shared" si="843"/>
        <v xml:space="preserve">         5201000920 - ZETESLIP ECS BR</v>
      </c>
      <c r="AI3145" s="49" t="str">
        <f t="shared" si="844"/>
        <v xml:space="preserve">     L00016 - A BUHLER SA CURTUME</v>
      </c>
      <c r="AJ3145" t="str">
        <f t="shared" si="845"/>
        <v xml:space="preserve">     90 - SALES</v>
      </c>
      <c r="AK3145" t="str">
        <f t="shared" si="846"/>
        <v/>
      </c>
      <c r="AL3145">
        <f t="shared" si="847"/>
        <v>5</v>
      </c>
      <c r="AM3145" t="str">
        <f t="shared" si="848"/>
        <v>2025 5</v>
      </c>
      <c r="AN3145" t="str">
        <f t="shared" si="849"/>
        <v xml:space="preserve">A </v>
      </c>
    </row>
    <row r="3146" spans="1:40" x14ac:dyDescent="0.35">
      <c r="A3146">
        <v>82877</v>
      </c>
      <c r="B3146" t="s">
        <v>274</v>
      </c>
      <c r="C3146" s="31">
        <v>45833</v>
      </c>
      <c r="D3146" t="s">
        <v>373</v>
      </c>
      <c r="E3146" t="s">
        <v>374</v>
      </c>
      <c r="F3146" t="s">
        <v>462</v>
      </c>
      <c r="G3146" t="s">
        <v>463</v>
      </c>
      <c r="H3146" t="s">
        <v>1052</v>
      </c>
      <c r="I3146" t="s">
        <v>1053</v>
      </c>
      <c r="J3146">
        <v>1000</v>
      </c>
      <c r="K3146">
        <v>4630</v>
      </c>
      <c r="L3146">
        <v>1010.21704</v>
      </c>
      <c r="M3146">
        <v>932.49</v>
      </c>
      <c r="N3146">
        <v>4.63</v>
      </c>
      <c r="O3146" s="32">
        <f t="shared" si="833"/>
        <v>3697.51</v>
      </c>
      <c r="P3146" s="32">
        <f t="shared" si="834"/>
        <v>2687.2929600000002</v>
      </c>
      <c r="Q3146">
        <v>741994</v>
      </c>
      <c r="R3146" t="s">
        <v>312</v>
      </c>
      <c r="S3146" t="s">
        <v>457</v>
      </c>
      <c r="T3146" t="str">
        <f t="shared" si="835"/>
        <v>VEN</v>
      </c>
      <c r="U3146" t="s">
        <v>437</v>
      </c>
      <c r="V3146" s="33">
        <f t="shared" si="836"/>
        <v>4630</v>
      </c>
      <c r="W3146">
        <f t="shared" si="837"/>
        <v>1000</v>
      </c>
      <c r="X3146" s="33">
        <f t="shared" si="838"/>
        <v>3697.51</v>
      </c>
      <c r="Y3146" s="33">
        <f t="shared" si="839"/>
        <v>932.49</v>
      </c>
      <c r="Z3146" s="45">
        <f t="shared" si="840"/>
        <v>0.53721230237580997</v>
      </c>
      <c r="AA3146" s="33">
        <f t="shared" si="841"/>
        <v>2487.2929600000002</v>
      </c>
      <c r="AB3146" s="45">
        <f t="shared" si="842"/>
        <v>0.67269404545220979</v>
      </c>
      <c r="AC3146" s="33">
        <f>IFERROR($X3146/VLOOKUP(CONCATENATE("USD",C3146),[1]GEINDICE!AR$1:AS$65536,2,0),"")</f>
        <v>667.09545889187586</v>
      </c>
      <c r="AD3146" s="33">
        <f>IFERROR($AA3146/VLOOKUP(CONCATENATE("USD",C3146),[1]GEINDICE!AR$1:AS$65536,2,0),"")</f>
        <v>448.75114294477424</v>
      </c>
      <c r="AE3146" s="33">
        <f>IFERROR($X3146/VLOOKUP(CONCATENATE("EUR",C3146),[1]GEINDICE!AR$1:AS$65536,2,0),"")</f>
        <v>574.09402850666095</v>
      </c>
      <c r="AF3146" s="33">
        <f>IFERROR($AA3146/VLOOKUP(CONCATENATE("EUR",C3146),[1]GEINDICE!AR$1:AS$65536,2,0),"")</f>
        <v>386.18963450610198</v>
      </c>
      <c r="AG3146" s="48" t="str">
        <f>VLOOKUP(E3146,[1]Apresentação!AW$1:AX$65536,2,0)</f>
        <v xml:space="preserve">                    2 - LEATHER AUXILIARIES</v>
      </c>
      <c r="AH3146" s="48" t="str">
        <f t="shared" si="843"/>
        <v xml:space="preserve">         5201000920 - ZETESLIP ECS BR</v>
      </c>
      <c r="AI3146" s="49" t="str">
        <f t="shared" si="844"/>
        <v xml:space="preserve">     L00337 - AMCM IND COM IMP EXP E SERVS TECNICOS LTDA</v>
      </c>
      <c r="AJ3146" t="str">
        <f t="shared" si="845"/>
        <v xml:space="preserve">     90 - SALES</v>
      </c>
      <c r="AK3146" t="str">
        <f t="shared" si="846"/>
        <v/>
      </c>
      <c r="AL3146">
        <f t="shared" si="847"/>
        <v>6</v>
      </c>
      <c r="AM3146" t="str">
        <f t="shared" si="848"/>
        <v>2025 6</v>
      </c>
      <c r="AN3146" t="str">
        <f t="shared" si="849"/>
        <v xml:space="preserve">AMCM </v>
      </c>
    </row>
    <row r="3147" spans="1:40" x14ac:dyDescent="0.35">
      <c r="A3147">
        <v>84168</v>
      </c>
      <c r="B3147" t="s">
        <v>274</v>
      </c>
      <c r="C3147" s="31">
        <v>45939</v>
      </c>
      <c r="D3147" t="s">
        <v>373</v>
      </c>
      <c r="E3147" t="s">
        <v>374</v>
      </c>
      <c r="F3147" t="s">
        <v>462</v>
      </c>
      <c r="G3147" t="s">
        <v>463</v>
      </c>
      <c r="H3147" t="s">
        <v>1052</v>
      </c>
      <c r="I3147" t="s">
        <v>1053</v>
      </c>
      <c r="J3147">
        <v>1000</v>
      </c>
      <c r="K3147">
        <v>4630</v>
      </c>
      <c r="L3147">
        <v>960.61271999999997</v>
      </c>
      <c r="M3147">
        <v>932.49</v>
      </c>
      <c r="N3147">
        <v>4.63</v>
      </c>
      <c r="O3147" s="32">
        <f t="shared" si="833"/>
        <v>3697.51</v>
      </c>
      <c r="P3147" s="32">
        <f t="shared" si="834"/>
        <v>2736.8972800000001</v>
      </c>
      <c r="Q3147">
        <v>763734</v>
      </c>
      <c r="R3147" t="s">
        <v>312</v>
      </c>
      <c r="S3147" t="s">
        <v>457</v>
      </c>
      <c r="T3147" t="str">
        <f t="shared" si="835"/>
        <v>VEN</v>
      </c>
      <c r="U3147" t="s">
        <v>437</v>
      </c>
      <c r="V3147" s="33">
        <f t="shared" si="836"/>
        <v>4630</v>
      </c>
      <c r="W3147">
        <f t="shared" si="837"/>
        <v>1000</v>
      </c>
      <c r="X3147" s="33">
        <f t="shared" si="838"/>
        <v>3697.51</v>
      </c>
      <c r="Y3147" s="33">
        <f t="shared" si="839"/>
        <v>932.49</v>
      </c>
      <c r="Z3147" s="45">
        <f t="shared" si="840"/>
        <v>0.54792597840172785</v>
      </c>
      <c r="AA3147" s="33">
        <f t="shared" si="841"/>
        <v>2536.8972800000001</v>
      </c>
      <c r="AB3147" s="45">
        <f t="shared" si="842"/>
        <v>0.68610964676228059</v>
      </c>
      <c r="AC3147" s="33">
        <f>IFERROR($X3147/VLOOKUP(CONCATENATE("USD",C3147),[1]GEINDICE!AR$1:AS$65536,2,0),"")</f>
        <v>690.63282154731212</v>
      </c>
      <c r="AD3147" s="33">
        <f>IFERROR($AA3147/VLOOKUP(CONCATENATE("USD",C3147),[1]GEINDICE!AR$1:AS$65536,2,0),"")</f>
        <v>473.84984123426347</v>
      </c>
      <c r="AE3147" s="33">
        <f>IFERROR($X3147/VLOOKUP(CONCATENATE("EUR",C3147),[1]GEINDICE!AR$1:AS$65536,2,0),"")</f>
        <v>597.43254160607535</v>
      </c>
      <c r="AF3147" s="33">
        <f>IFERROR($AA3147/VLOOKUP(CONCATENATE("EUR",C3147),[1]GEINDICE!AR$1:AS$65536,2,0),"")</f>
        <v>409.90423008563585</v>
      </c>
      <c r="AG3147" s="48" t="str">
        <f>VLOOKUP(E3147,[1]Apresentação!AW$1:AX$65536,2,0)</f>
        <v xml:space="preserve">                    2 - LEATHER AUXILIARIES</v>
      </c>
      <c r="AH3147" s="48" t="str">
        <f t="shared" si="843"/>
        <v xml:space="preserve">         5201000920 - ZETESLIP ECS BR</v>
      </c>
      <c r="AI3147" s="49" t="str">
        <f t="shared" si="844"/>
        <v xml:space="preserve">     L00337 - AMCM IND COM IMP EXP E SERVS TECNICOS LTDA</v>
      </c>
      <c r="AJ3147" t="str">
        <f t="shared" si="845"/>
        <v xml:space="preserve">     90 - SALES</v>
      </c>
      <c r="AK3147" t="str">
        <f t="shared" si="846"/>
        <v/>
      </c>
      <c r="AL3147">
        <f t="shared" si="847"/>
        <v>10</v>
      </c>
      <c r="AM3147" t="str">
        <f t="shared" si="848"/>
        <v>2025 10</v>
      </c>
      <c r="AN3147" t="str">
        <f t="shared" si="849"/>
        <v xml:space="preserve">AMCM </v>
      </c>
    </row>
    <row r="3148" spans="1:40" x14ac:dyDescent="0.35">
      <c r="A3148">
        <v>84067</v>
      </c>
      <c r="B3148" t="s">
        <v>274</v>
      </c>
      <c r="C3148" s="31">
        <v>45931</v>
      </c>
      <c r="D3148" t="s">
        <v>373</v>
      </c>
      <c r="E3148" t="s">
        <v>374</v>
      </c>
      <c r="F3148" t="s">
        <v>462</v>
      </c>
      <c r="G3148" t="s">
        <v>463</v>
      </c>
      <c r="H3148" t="s">
        <v>1052</v>
      </c>
      <c r="I3148" t="s">
        <v>1053</v>
      </c>
      <c r="J3148">
        <v>2000</v>
      </c>
      <c r="K3148">
        <v>9260</v>
      </c>
      <c r="L3148">
        <v>1921.2254399999999</v>
      </c>
      <c r="M3148">
        <v>1864.98</v>
      </c>
      <c r="N3148">
        <v>4.63</v>
      </c>
      <c r="O3148" s="32">
        <f t="shared" si="833"/>
        <v>7395.02</v>
      </c>
      <c r="P3148" s="32">
        <f t="shared" si="834"/>
        <v>5473.7945600000003</v>
      </c>
      <c r="Q3148">
        <v>762938</v>
      </c>
      <c r="R3148" t="s">
        <v>312</v>
      </c>
      <c r="S3148" t="s">
        <v>457</v>
      </c>
      <c r="T3148" t="str">
        <f t="shared" si="835"/>
        <v>VEN</v>
      </c>
      <c r="U3148" t="s">
        <v>437</v>
      </c>
      <c r="V3148" s="33">
        <f t="shared" si="836"/>
        <v>9260</v>
      </c>
      <c r="W3148">
        <f t="shared" si="837"/>
        <v>2000</v>
      </c>
      <c r="X3148" s="33">
        <f t="shared" si="838"/>
        <v>7395.02</v>
      </c>
      <c r="Y3148" s="33">
        <f t="shared" si="839"/>
        <v>1864.98</v>
      </c>
      <c r="Z3148" s="45">
        <f t="shared" si="840"/>
        <v>0.54792597840172785</v>
      </c>
      <c r="AA3148" s="33">
        <f t="shared" si="841"/>
        <v>5073.7945600000003</v>
      </c>
      <c r="AB3148" s="45">
        <f t="shared" si="842"/>
        <v>0.68610964676228059</v>
      </c>
      <c r="AC3148" s="33">
        <f>IFERROR($X3148/VLOOKUP(CONCATENATE("USD",C3148),[1]GEINDICE!AR$1:AS$65536,2,0),"")</f>
        <v>1389.8323560366862</v>
      </c>
      <c r="AD3148" s="33">
        <f>IFERROR($AA3148/VLOOKUP(CONCATENATE("USD",C3148),[1]GEINDICE!AR$1:AS$65536,2,0),"")</f>
        <v>953.57738685911897</v>
      </c>
      <c r="AE3148" s="33">
        <f>IFERROR($X3148/VLOOKUP(CONCATENATE("EUR",C3148),[1]GEINDICE!AR$1:AS$65536,2,0),"")</f>
        <v>1185.5553417981275</v>
      </c>
      <c r="AF3148" s="33">
        <f>IFERROR($AA3148/VLOOKUP(CONCATENATE("EUR",C3148),[1]GEINDICE!AR$1:AS$65536,2,0),"")</f>
        <v>813.42095677824807</v>
      </c>
      <c r="AG3148" s="48" t="str">
        <f>VLOOKUP(E3148,[1]Apresentação!AW$1:AX$65536,2,0)</f>
        <v xml:space="preserve">                    2 - LEATHER AUXILIARIES</v>
      </c>
      <c r="AH3148" s="48" t="str">
        <f t="shared" si="843"/>
        <v xml:space="preserve">         5201000920 - ZETESLIP ECS BR</v>
      </c>
      <c r="AI3148" s="49" t="str">
        <f t="shared" si="844"/>
        <v xml:space="preserve">     L00337 - AMCM IND COM IMP EXP E SERVS TECNICOS LTDA</v>
      </c>
      <c r="AJ3148" t="str">
        <f t="shared" si="845"/>
        <v xml:space="preserve">     90 - SALES</v>
      </c>
      <c r="AK3148" t="str">
        <f t="shared" si="846"/>
        <v/>
      </c>
      <c r="AL3148">
        <f t="shared" si="847"/>
        <v>10</v>
      </c>
      <c r="AM3148" t="str">
        <f t="shared" si="848"/>
        <v>2025 10</v>
      </c>
      <c r="AN3148" t="str">
        <f t="shared" si="849"/>
        <v xml:space="preserve">AMCM </v>
      </c>
    </row>
    <row r="3149" spans="1:40" x14ac:dyDescent="0.35">
      <c r="A3149">
        <v>82852</v>
      </c>
      <c r="B3149" t="s">
        <v>274</v>
      </c>
      <c r="C3149" s="31">
        <v>45832</v>
      </c>
      <c r="D3149" t="s">
        <v>373</v>
      </c>
      <c r="E3149" t="s">
        <v>374</v>
      </c>
      <c r="F3149" t="s">
        <v>447</v>
      </c>
      <c r="G3149" t="s">
        <v>448</v>
      </c>
      <c r="H3149" t="s">
        <v>1052</v>
      </c>
      <c r="I3149" t="s">
        <v>1053</v>
      </c>
      <c r="J3149">
        <v>240</v>
      </c>
      <c r="K3149">
        <v>1010.4</v>
      </c>
      <c r="L3149">
        <v>242.45209</v>
      </c>
      <c r="M3149">
        <v>203.5</v>
      </c>
      <c r="N3149">
        <v>4.21</v>
      </c>
      <c r="O3149" s="32">
        <f t="shared" si="833"/>
        <v>806.9</v>
      </c>
      <c r="P3149" s="32">
        <f t="shared" si="834"/>
        <v>564.44790999999998</v>
      </c>
      <c r="Q3149">
        <v>741875</v>
      </c>
      <c r="R3149" t="s">
        <v>312</v>
      </c>
      <c r="S3149" t="s">
        <v>457</v>
      </c>
      <c r="T3149" t="str">
        <f t="shared" si="835"/>
        <v>VEN</v>
      </c>
      <c r="U3149" t="s">
        <v>437</v>
      </c>
      <c r="V3149" s="33">
        <f t="shared" si="836"/>
        <v>1010.4</v>
      </c>
      <c r="W3149">
        <f t="shared" si="837"/>
        <v>240</v>
      </c>
      <c r="X3149" s="33">
        <f t="shared" si="838"/>
        <v>806.9</v>
      </c>
      <c r="Y3149" s="33">
        <f t="shared" si="839"/>
        <v>203.5</v>
      </c>
      <c r="Z3149" s="45">
        <f t="shared" si="840"/>
        <v>0.51113213578780681</v>
      </c>
      <c r="AA3149" s="33">
        <f t="shared" si="841"/>
        <v>516.44790999999998</v>
      </c>
      <c r="AB3149" s="45">
        <f t="shared" si="842"/>
        <v>0.64003954641219485</v>
      </c>
      <c r="AC3149" s="33">
        <f>IFERROR($X3149/VLOOKUP(CONCATENATE("USD",C3149),[1]GEINDICE!AR$1:AS$65536,2,0),"")</f>
        <v>146.87465870617785</v>
      </c>
      <c r="AD3149" s="33">
        <f>IFERROR($AA3149/VLOOKUP(CONCATENATE("USD",C3149),[1]GEINDICE!AR$1:AS$65536,2,0),"")</f>
        <v>94.005589937747999</v>
      </c>
      <c r="AE3149" s="33">
        <f>IFERROR($X3149/VLOOKUP(CONCATENATE("EUR",C3149),[1]GEINDICE!AR$1:AS$65536,2,0),"")</f>
        <v>126.52888414978359</v>
      </c>
      <c r="AF3149" s="33">
        <f>IFERROR($AA3149/VLOOKUP(CONCATENATE("EUR",C3149),[1]GEINDICE!AR$1:AS$65536,2,0),"")</f>
        <v>80.983489619268639</v>
      </c>
      <c r="AG3149" s="48" t="str">
        <f>VLOOKUP(E3149,[1]Apresentação!AW$1:AX$65536,2,0)</f>
        <v xml:space="preserve">                    2 - LEATHER AUXILIARIES</v>
      </c>
      <c r="AH3149" s="48" t="str">
        <f t="shared" si="843"/>
        <v xml:space="preserve">         5201000920 - ZETESLIP ECS BR</v>
      </c>
      <c r="AI3149" s="49" t="str">
        <f t="shared" si="844"/>
        <v xml:space="preserve">     L00016 - A BUHLER SA CURTUME</v>
      </c>
      <c r="AJ3149" t="str">
        <f t="shared" si="845"/>
        <v xml:space="preserve">     90 - SALES</v>
      </c>
      <c r="AK3149" t="str">
        <f t="shared" si="846"/>
        <v/>
      </c>
      <c r="AL3149">
        <f t="shared" si="847"/>
        <v>6</v>
      </c>
      <c r="AM3149" t="str">
        <f t="shared" si="848"/>
        <v>2025 6</v>
      </c>
      <c r="AN3149" t="str">
        <f t="shared" si="849"/>
        <v xml:space="preserve">A </v>
      </c>
    </row>
    <row r="3150" spans="1:40" x14ac:dyDescent="0.35">
      <c r="A3150">
        <v>83713</v>
      </c>
      <c r="B3150" t="s">
        <v>274</v>
      </c>
      <c r="C3150" s="31">
        <v>45901</v>
      </c>
      <c r="D3150" t="s">
        <v>373</v>
      </c>
      <c r="E3150" t="s">
        <v>374</v>
      </c>
      <c r="F3150" t="s">
        <v>693</v>
      </c>
      <c r="G3150" t="s">
        <v>391</v>
      </c>
      <c r="H3150" t="s">
        <v>1052</v>
      </c>
      <c r="I3150" t="s">
        <v>1053</v>
      </c>
      <c r="J3150">
        <v>3000</v>
      </c>
      <c r="K3150">
        <v>14651.28</v>
      </c>
      <c r="L3150">
        <v>2873.6579099999999</v>
      </c>
      <c r="M3150">
        <v>2950.79</v>
      </c>
      <c r="N3150">
        <v>4.8837599999999997</v>
      </c>
      <c r="O3150" s="32">
        <f t="shared" si="833"/>
        <v>11700.490000000002</v>
      </c>
      <c r="P3150" s="32">
        <f t="shared" si="834"/>
        <v>8826.8320900000017</v>
      </c>
      <c r="Q3150">
        <v>760277</v>
      </c>
      <c r="R3150" t="s">
        <v>312</v>
      </c>
      <c r="S3150" t="s">
        <v>457</v>
      </c>
      <c r="T3150" t="str">
        <f t="shared" si="835"/>
        <v>VEN</v>
      </c>
      <c r="U3150" t="s">
        <v>437</v>
      </c>
      <c r="V3150" s="33">
        <f t="shared" si="836"/>
        <v>14651.28</v>
      </c>
      <c r="W3150">
        <f t="shared" si="837"/>
        <v>3000</v>
      </c>
      <c r="X3150" s="33">
        <f t="shared" si="838"/>
        <v>11700.490000000002</v>
      </c>
      <c r="Y3150" s="33">
        <f t="shared" si="839"/>
        <v>2950.79</v>
      </c>
      <c r="Z3150" s="45">
        <f t="shared" si="840"/>
        <v>0.56150944422603355</v>
      </c>
      <c r="AA3150" s="33">
        <f t="shared" si="841"/>
        <v>8226.8320900000017</v>
      </c>
      <c r="AB3150" s="45">
        <f t="shared" si="842"/>
        <v>0.70311859503319951</v>
      </c>
      <c r="AC3150" s="33">
        <f>IFERROR($X3150/VLOOKUP(CONCATENATE("USD",C3150),[1]GEINDICE!AR$1:AS$65536,2,0),"")</f>
        <v>2151.6955386369491</v>
      </c>
      <c r="AD3150" s="33">
        <f>IFERROR($AA3150/VLOOKUP(CONCATENATE("USD",C3150),[1]GEINDICE!AR$1:AS$65536,2,0),"")</f>
        <v>1512.8971440656151</v>
      </c>
      <c r="AE3150" s="33">
        <f>IFERROR($X3150/VLOOKUP(CONCATENATE("EUR",C3150),[1]GEINDICE!AR$1:AS$65536,2,0),"")</f>
        <v>1838.8901112717674</v>
      </c>
      <c r="AF3150" s="33">
        <f>IFERROR($AA3150/VLOOKUP(CONCATENATE("EUR",C3150),[1]GEINDICE!AR$1:AS$65536,2,0),"")</f>
        <v>1292.9578314578489</v>
      </c>
      <c r="AG3150" s="48" t="str">
        <f>VLOOKUP(E3150,[1]Apresentação!AW$1:AX$65536,2,0)</f>
        <v xml:space="preserve">                    2 - LEATHER AUXILIARIES</v>
      </c>
      <c r="AH3150" s="48" t="str">
        <f t="shared" si="843"/>
        <v xml:space="preserve">         5201000920 - ZETESLIP ECS BR</v>
      </c>
      <c r="AI3150" s="49" t="str">
        <f t="shared" si="844"/>
        <v xml:space="preserve">     L00414 - JBS S.A</v>
      </c>
      <c r="AJ3150" t="str">
        <f t="shared" si="845"/>
        <v xml:space="preserve">     90 - SALES</v>
      </c>
      <c r="AK3150" t="str">
        <f t="shared" si="846"/>
        <v/>
      </c>
      <c r="AL3150">
        <f t="shared" si="847"/>
        <v>9</v>
      </c>
      <c r="AM3150" t="str">
        <f t="shared" si="848"/>
        <v>2025 9</v>
      </c>
      <c r="AN3150" t="str">
        <f t="shared" si="849"/>
        <v xml:space="preserve">JBS </v>
      </c>
    </row>
    <row r="3151" spans="1:40" x14ac:dyDescent="0.35">
      <c r="A3151">
        <v>82738</v>
      </c>
      <c r="B3151" t="s">
        <v>274</v>
      </c>
      <c r="C3151" s="31">
        <v>45819</v>
      </c>
      <c r="D3151" t="s">
        <v>373</v>
      </c>
      <c r="E3151" t="s">
        <v>374</v>
      </c>
      <c r="F3151" t="s">
        <v>638</v>
      </c>
      <c r="G3151" t="s">
        <v>639</v>
      </c>
      <c r="H3151" t="s">
        <v>1052</v>
      </c>
      <c r="I3151" t="s">
        <v>1053</v>
      </c>
      <c r="J3151">
        <v>120</v>
      </c>
      <c r="K3151">
        <v>555.6</v>
      </c>
      <c r="L3151">
        <v>121.22604</v>
      </c>
      <c r="M3151">
        <v>111.9</v>
      </c>
      <c r="N3151">
        <v>4.63</v>
      </c>
      <c r="O3151" s="32">
        <f t="shared" si="833"/>
        <v>443.70000000000005</v>
      </c>
      <c r="P3151" s="32">
        <f t="shared" si="834"/>
        <v>322.47396000000003</v>
      </c>
      <c r="Q3151">
        <v>741121</v>
      </c>
      <c r="R3151" t="s">
        <v>312</v>
      </c>
      <c r="S3151" t="s">
        <v>457</v>
      </c>
      <c r="T3151" t="str">
        <f t="shared" si="835"/>
        <v>VEN</v>
      </c>
      <c r="U3151" t="s">
        <v>437</v>
      </c>
      <c r="V3151" s="33">
        <f t="shared" si="836"/>
        <v>555.6</v>
      </c>
      <c r="W3151">
        <f t="shared" si="837"/>
        <v>120</v>
      </c>
      <c r="X3151" s="33">
        <f t="shared" si="838"/>
        <v>443.70000000000005</v>
      </c>
      <c r="Y3151" s="33">
        <f t="shared" si="839"/>
        <v>111.9</v>
      </c>
      <c r="Z3151" s="45">
        <f t="shared" si="840"/>
        <v>0.53721015118790505</v>
      </c>
      <c r="AA3151" s="33">
        <f t="shared" si="841"/>
        <v>298.47396000000003</v>
      </c>
      <c r="AB3151" s="45">
        <f t="shared" si="842"/>
        <v>0.67269317106152804</v>
      </c>
      <c r="AC3151" s="33">
        <f>IFERROR($X3151/VLOOKUP(CONCATENATE("USD",C3151),[1]GEINDICE!AR$1:AS$65536,2,0),"")</f>
        <v>80.10471204188481</v>
      </c>
      <c r="AD3151" s="33">
        <f>IFERROR($AA3151/VLOOKUP(CONCATENATE("USD",C3151),[1]GEINDICE!AR$1:AS$65536,2,0),"")</f>
        <v>53.885892760426067</v>
      </c>
      <c r="AE3151" s="33">
        <f>IFERROR($X3151/VLOOKUP(CONCATENATE("EUR",C3151),[1]GEINDICE!AR$1:AS$65536,2,0),"")</f>
        <v>69.717015225555059</v>
      </c>
      <c r="AF3151" s="33">
        <f>IFERROR($AA3151/VLOOKUP(CONCATENATE("EUR",C3151),[1]GEINDICE!AR$1:AS$65536,2,0),"")</f>
        <v>46.898160049023467</v>
      </c>
      <c r="AG3151" s="48" t="str">
        <f>VLOOKUP(E3151,[1]Apresentação!AW$1:AX$65536,2,0)</f>
        <v xml:space="preserve">                    2 - LEATHER AUXILIARIES</v>
      </c>
      <c r="AH3151" s="48" t="str">
        <f t="shared" si="843"/>
        <v xml:space="preserve">         5201000920 - ZETESLIP ECS BR</v>
      </c>
      <c r="AI3151" s="49" t="str">
        <f t="shared" si="844"/>
        <v xml:space="preserve">     L00032 - PARTNER INDUSTRIA E COMERCIO DE COUROS LTDA</v>
      </c>
      <c r="AJ3151" t="str">
        <f t="shared" si="845"/>
        <v xml:space="preserve">     90 - SALES</v>
      </c>
      <c r="AK3151" t="str">
        <f t="shared" si="846"/>
        <v/>
      </c>
      <c r="AL3151">
        <f t="shared" si="847"/>
        <v>6</v>
      </c>
      <c r="AM3151" t="str">
        <f t="shared" si="848"/>
        <v>2025 6</v>
      </c>
      <c r="AN3151" t="str">
        <f t="shared" si="849"/>
        <v xml:space="preserve">PARTNER </v>
      </c>
    </row>
    <row r="3152" spans="1:40" x14ac:dyDescent="0.35">
      <c r="A3152">
        <v>83089</v>
      </c>
      <c r="B3152" t="s">
        <v>274</v>
      </c>
      <c r="C3152" s="31">
        <v>45852</v>
      </c>
      <c r="D3152" t="s">
        <v>373</v>
      </c>
      <c r="E3152" t="s">
        <v>374</v>
      </c>
      <c r="F3152" t="s">
        <v>693</v>
      </c>
      <c r="G3152" t="s">
        <v>391</v>
      </c>
      <c r="H3152" t="s">
        <v>1052</v>
      </c>
      <c r="I3152" t="s">
        <v>1053</v>
      </c>
      <c r="J3152">
        <v>3000</v>
      </c>
      <c r="K3152">
        <v>15044.94</v>
      </c>
      <c r="L3152">
        <v>2777.8180900000002</v>
      </c>
      <c r="M3152">
        <v>3030.06</v>
      </c>
      <c r="N3152">
        <v>5.0149799999999995</v>
      </c>
      <c r="O3152" s="32">
        <f t="shared" si="833"/>
        <v>12014.880000000001</v>
      </c>
      <c r="P3152" s="32">
        <f t="shared" si="834"/>
        <v>9237.0619100000004</v>
      </c>
      <c r="Q3152">
        <v>743679</v>
      </c>
      <c r="R3152" t="s">
        <v>312</v>
      </c>
      <c r="S3152" t="s">
        <v>457</v>
      </c>
      <c r="T3152" t="str">
        <f t="shared" si="835"/>
        <v>VEN</v>
      </c>
      <c r="U3152" t="s">
        <v>437</v>
      </c>
      <c r="V3152" s="33">
        <f t="shared" si="836"/>
        <v>15044.94</v>
      </c>
      <c r="W3152">
        <f t="shared" si="837"/>
        <v>3000</v>
      </c>
      <c r="X3152" s="33">
        <f t="shared" si="838"/>
        <v>12014.880000000001</v>
      </c>
      <c r="Y3152" s="33">
        <f t="shared" si="839"/>
        <v>3030.06</v>
      </c>
      <c r="Z3152" s="45">
        <f t="shared" si="840"/>
        <v>0.57408417115654831</v>
      </c>
      <c r="AA3152" s="33">
        <f t="shared" si="841"/>
        <v>8637.0619100000004</v>
      </c>
      <c r="AB3152" s="45">
        <f t="shared" si="842"/>
        <v>0.7188637680942298</v>
      </c>
      <c r="AC3152" s="33">
        <f>IFERROR($X3152/VLOOKUP(CONCATENATE("USD",C3152),[1]GEINDICE!AR$1:AS$65536,2,0),"")</f>
        <v>2161.1439877686844</v>
      </c>
      <c r="AD3152" s="33">
        <f>IFERROR($AA3152/VLOOKUP(CONCATENATE("USD",C3152),[1]GEINDICE!AR$1:AS$65536,2,0),"")</f>
        <v>1553.5681104415867</v>
      </c>
      <c r="AE3152" s="33">
        <f>IFERROR($X3152/VLOOKUP(CONCATENATE("EUR",C3152),[1]GEINDICE!AR$1:AS$65536,2,0),"")</f>
        <v>1851.5765141007862</v>
      </c>
      <c r="AF3152" s="33">
        <f>IFERROR($AA3152/VLOOKUP(CONCATENATE("EUR",C3152),[1]GEINDICE!AR$1:AS$65536,2,0),"")</f>
        <v>1331.0312698412699</v>
      </c>
      <c r="AG3152" s="48" t="str">
        <f>VLOOKUP(E3152,[1]Apresentação!AW$1:AX$65536,2,0)</f>
        <v xml:space="preserve">                    2 - LEATHER AUXILIARIES</v>
      </c>
      <c r="AH3152" s="48" t="str">
        <f t="shared" si="843"/>
        <v xml:space="preserve">         5201000920 - ZETESLIP ECS BR</v>
      </c>
      <c r="AI3152" s="49" t="str">
        <f t="shared" si="844"/>
        <v xml:space="preserve">     L00414 - JBS S.A</v>
      </c>
      <c r="AJ3152" t="str">
        <f t="shared" si="845"/>
        <v xml:space="preserve">     90 - SALES</v>
      </c>
      <c r="AK3152" t="str">
        <f t="shared" si="846"/>
        <v/>
      </c>
      <c r="AL3152">
        <f t="shared" si="847"/>
        <v>7</v>
      </c>
      <c r="AM3152" t="str">
        <f t="shared" si="848"/>
        <v>2025 7</v>
      </c>
      <c r="AN3152" t="str">
        <f t="shared" si="849"/>
        <v xml:space="preserve">JBS </v>
      </c>
    </row>
    <row r="3153" spans="1:40" x14ac:dyDescent="0.35">
      <c r="A3153">
        <v>82628</v>
      </c>
      <c r="B3153" t="s">
        <v>274</v>
      </c>
      <c r="C3153" s="31">
        <v>45811</v>
      </c>
      <c r="D3153" t="s">
        <v>373</v>
      </c>
      <c r="E3153" t="s">
        <v>374</v>
      </c>
      <c r="F3153" t="s">
        <v>638</v>
      </c>
      <c r="G3153" t="s">
        <v>639</v>
      </c>
      <c r="H3153" t="s">
        <v>1052</v>
      </c>
      <c r="I3153" t="s">
        <v>1053</v>
      </c>
      <c r="J3153">
        <v>240</v>
      </c>
      <c r="K3153">
        <v>1111.2</v>
      </c>
      <c r="L3153">
        <v>242.45209</v>
      </c>
      <c r="M3153">
        <v>223.79</v>
      </c>
      <c r="N3153">
        <v>4.63</v>
      </c>
      <c r="O3153" s="32">
        <f t="shared" si="833"/>
        <v>887.41000000000008</v>
      </c>
      <c r="P3153" s="32">
        <f t="shared" si="834"/>
        <v>644.95791000000008</v>
      </c>
      <c r="Q3153">
        <v>740274</v>
      </c>
      <c r="R3153" t="s">
        <v>312</v>
      </c>
      <c r="S3153" t="s">
        <v>457</v>
      </c>
      <c r="T3153" t="str">
        <f t="shared" si="835"/>
        <v>VEN</v>
      </c>
      <c r="U3153" t="s">
        <v>437</v>
      </c>
      <c r="V3153" s="33">
        <f t="shared" si="836"/>
        <v>1111.2</v>
      </c>
      <c r="W3153">
        <f t="shared" si="837"/>
        <v>240</v>
      </c>
      <c r="X3153" s="33">
        <f t="shared" si="838"/>
        <v>887.41000000000008</v>
      </c>
      <c r="Y3153" s="33">
        <f t="shared" si="839"/>
        <v>223.79</v>
      </c>
      <c r="Z3153" s="45">
        <f t="shared" si="840"/>
        <v>0.53721914146868255</v>
      </c>
      <c r="AA3153" s="33">
        <f t="shared" si="841"/>
        <v>596.95791000000008</v>
      </c>
      <c r="AB3153" s="45">
        <f t="shared" si="842"/>
        <v>0.67269684813107811</v>
      </c>
      <c r="AC3153" s="33">
        <f>IFERROR($X3153/VLOOKUP(CONCATENATE("USD",C3153),[1]GEINDICE!AR$1:AS$65536,2,0),"")</f>
        <v>156.52626380216603</v>
      </c>
      <c r="AD3153" s="33">
        <f>IFERROR($AA3153/VLOOKUP(CONCATENATE("USD",C3153),[1]GEINDICE!AR$1:AS$65536,2,0),"")</f>
        <v>105.29472430945074</v>
      </c>
      <c r="AE3153" s="33">
        <f>IFERROR($X3153/VLOOKUP(CONCATENATE("EUR",C3153),[1]GEINDICE!AR$1:AS$65536,2,0),"")</f>
        <v>137.62988926455537</v>
      </c>
      <c r="AF3153" s="33">
        <f>IFERROR($AA3153/VLOOKUP(CONCATENATE("EUR",C3153),[1]GEINDICE!AR$1:AS$65536,2,0),"")</f>
        <v>92.583192716895695</v>
      </c>
      <c r="AG3153" s="48" t="str">
        <f>VLOOKUP(E3153,[1]Apresentação!AW$1:AX$65536,2,0)</f>
        <v xml:space="preserve">                    2 - LEATHER AUXILIARIES</v>
      </c>
      <c r="AH3153" s="48" t="str">
        <f t="shared" si="843"/>
        <v xml:space="preserve">         5201000920 - ZETESLIP ECS BR</v>
      </c>
      <c r="AI3153" s="49" t="str">
        <f t="shared" si="844"/>
        <v xml:space="preserve">     L00032 - PARTNER INDUSTRIA E COMERCIO DE COUROS LTDA</v>
      </c>
      <c r="AJ3153" t="str">
        <f t="shared" si="845"/>
        <v xml:space="preserve">     90 - SALES</v>
      </c>
      <c r="AK3153" t="str">
        <f t="shared" si="846"/>
        <v/>
      </c>
      <c r="AL3153">
        <f t="shared" si="847"/>
        <v>6</v>
      </c>
      <c r="AM3153" t="str">
        <f t="shared" si="848"/>
        <v>2025 6</v>
      </c>
      <c r="AN3153" t="str">
        <f t="shared" si="849"/>
        <v xml:space="preserve">PARTNER </v>
      </c>
    </row>
    <row r="3154" spans="1:40" x14ac:dyDescent="0.35">
      <c r="A3154">
        <v>83937</v>
      </c>
      <c r="B3154" t="s">
        <v>274</v>
      </c>
      <c r="C3154" s="31">
        <v>45922</v>
      </c>
      <c r="D3154" t="s">
        <v>373</v>
      </c>
      <c r="E3154" t="s">
        <v>374</v>
      </c>
      <c r="F3154" t="s">
        <v>693</v>
      </c>
      <c r="G3154" t="s">
        <v>391</v>
      </c>
      <c r="H3154" t="s">
        <v>1052</v>
      </c>
      <c r="I3154" t="s">
        <v>1053</v>
      </c>
      <c r="J3154">
        <v>3000</v>
      </c>
      <c r="K3154">
        <v>14384.52</v>
      </c>
      <c r="L3154">
        <v>2881.83817</v>
      </c>
      <c r="M3154">
        <v>2897.06</v>
      </c>
      <c r="N3154">
        <v>4.7948399999999998</v>
      </c>
      <c r="O3154" s="32">
        <f t="shared" si="833"/>
        <v>11487.460000000001</v>
      </c>
      <c r="P3154" s="32">
        <f t="shared" si="834"/>
        <v>8605.62183</v>
      </c>
      <c r="Q3154">
        <v>762004</v>
      </c>
      <c r="R3154" t="s">
        <v>312</v>
      </c>
      <c r="S3154" t="s">
        <v>457</v>
      </c>
      <c r="T3154" t="str">
        <f t="shared" si="835"/>
        <v>VEN</v>
      </c>
      <c r="U3154" t="s">
        <v>437</v>
      </c>
      <c r="V3154" s="33">
        <f t="shared" si="836"/>
        <v>14384.52</v>
      </c>
      <c r="W3154">
        <f t="shared" si="837"/>
        <v>3000</v>
      </c>
      <c r="X3154" s="33">
        <f t="shared" si="838"/>
        <v>11487.460000000001</v>
      </c>
      <c r="Y3154" s="33">
        <f t="shared" si="839"/>
        <v>2897.06</v>
      </c>
      <c r="Z3154" s="45">
        <f t="shared" si="840"/>
        <v>0.55654424548055825</v>
      </c>
      <c r="AA3154" s="33">
        <f t="shared" si="841"/>
        <v>8005.62183</v>
      </c>
      <c r="AB3154" s="45">
        <f t="shared" si="842"/>
        <v>0.69690095373563865</v>
      </c>
      <c r="AC3154" s="33">
        <f>IFERROR($X3154/VLOOKUP(CONCATENATE("USD",C3154),[1]GEINDICE!AR$1:AS$65536,2,0),"")</f>
        <v>2148.9159511382982</v>
      </c>
      <c r="AD3154" s="33">
        <f>IFERROR($AA3154/VLOOKUP(CONCATENATE("USD",C3154),[1]GEINDICE!AR$1:AS$65536,2,0),"")</f>
        <v>1497.5815758460071</v>
      </c>
      <c r="AE3154" s="33">
        <f>IFERROR($X3154/VLOOKUP(CONCATENATE("EUR",C3154),[1]GEINDICE!AR$1:AS$65536,2,0),"")</f>
        <v>1825.4346098839983</v>
      </c>
      <c r="AF3154" s="33">
        <f>IFERROR($AA3154/VLOOKUP(CONCATENATE("EUR",C3154),[1]GEINDICE!AR$1:AS$65536,2,0),"")</f>
        <v>1272.1471206102017</v>
      </c>
      <c r="AG3154" s="48" t="str">
        <f>VLOOKUP(E3154,[1]Apresentação!AW$1:AX$65536,2,0)</f>
        <v xml:space="preserve">                    2 - LEATHER AUXILIARIES</v>
      </c>
      <c r="AH3154" s="48" t="str">
        <f t="shared" si="843"/>
        <v xml:space="preserve">         5201000920 - ZETESLIP ECS BR</v>
      </c>
      <c r="AI3154" s="49" t="str">
        <f t="shared" si="844"/>
        <v xml:space="preserve">     L00414 - JBS S.A</v>
      </c>
      <c r="AJ3154" t="str">
        <f t="shared" si="845"/>
        <v xml:space="preserve">     90 - SALES</v>
      </c>
      <c r="AK3154" t="str">
        <f t="shared" si="846"/>
        <v/>
      </c>
      <c r="AL3154">
        <f t="shared" si="847"/>
        <v>9</v>
      </c>
      <c r="AM3154" t="str">
        <f t="shared" si="848"/>
        <v>2025 9</v>
      </c>
      <c r="AN3154" t="str">
        <f t="shared" si="849"/>
        <v xml:space="preserve">JBS </v>
      </c>
    </row>
    <row r="3155" spans="1:40" x14ac:dyDescent="0.35">
      <c r="A3155">
        <v>82747</v>
      </c>
      <c r="B3155" t="s">
        <v>274</v>
      </c>
      <c r="C3155" s="31">
        <v>45820</v>
      </c>
      <c r="D3155" t="s">
        <v>373</v>
      </c>
      <c r="E3155" t="s">
        <v>374</v>
      </c>
      <c r="F3155" t="s">
        <v>638</v>
      </c>
      <c r="G3155" t="s">
        <v>639</v>
      </c>
      <c r="H3155" t="s">
        <v>1052</v>
      </c>
      <c r="I3155" t="s">
        <v>1053</v>
      </c>
      <c r="J3155">
        <v>120</v>
      </c>
      <c r="K3155">
        <v>555.6</v>
      </c>
      <c r="L3155">
        <v>121.22605</v>
      </c>
      <c r="M3155">
        <v>111.9</v>
      </c>
      <c r="N3155">
        <v>4.63</v>
      </c>
      <c r="O3155" s="32">
        <f t="shared" si="833"/>
        <v>443.70000000000005</v>
      </c>
      <c r="P3155" s="32">
        <f t="shared" si="834"/>
        <v>322.47395000000006</v>
      </c>
      <c r="Q3155">
        <v>741176</v>
      </c>
      <c r="R3155" t="s">
        <v>312</v>
      </c>
      <c r="S3155" t="s">
        <v>457</v>
      </c>
      <c r="T3155" t="str">
        <f t="shared" si="835"/>
        <v>VEN</v>
      </c>
      <c r="U3155" t="s">
        <v>437</v>
      </c>
      <c r="V3155" s="33">
        <f t="shared" si="836"/>
        <v>555.6</v>
      </c>
      <c r="W3155">
        <f t="shared" si="837"/>
        <v>120</v>
      </c>
      <c r="X3155" s="33">
        <f t="shared" si="838"/>
        <v>443.70000000000005</v>
      </c>
      <c r="Y3155" s="33">
        <f t="shared" si="839"/>
        <v>111.9</v>
      </c>
      <c r="Z3155" s="45">
        <f t="shared" si="840"/>
        <v>0.53721013318934496</v>
      </c>
      <c r="AA3155" s="33">
        <f t="shared" si="841"/>
        <v>298.47395000000006</v>
      </c>
      <c r="AB3155" s="45">
        <f t="shared" si="842"/>
        <v>0.67269314852377737</v>
      </c>
      <c r="AC3155" s="33">
        <f>IFERROR($X3155/VLOOKUP(CONCATENATE("USD",C3155),[1]GEINDICE!AR$1:AS$65536,2,0),"")</f>
        <v>80.107604535278412</v>
      </c>
      <c r="AD3155" s="33">
        <f>IFERROR($AA3155/VLOOKUP(CONCATENATE("USD",C3155),[1]GEINDICE!AR$1:AS$65536,2,0),"")</f>
        <v>53.887836715534057</v>
      </c>
      <c r="AE3155" s="33">
        <f>IFERROR($X3155/VLOOKUP(CONCATENATE("EUR",C3155),[1]GEINDICE!AR$1:AS$65536,2,0),"")</f>
        <v>69.189745508982028</v>
      </c>
      <c r="AF3155" s="33">
        <f>IFERROR($AA3155/VLOOKUP(CONCATENATE("EUR",C3155),[1]GEINDICE!AR$1:AS$65536,2,0),"")</f>
        <v>46.543467751996012</v>
      </c>
      <c r="AG3155" s="48" t="str">
        <f>VLOOKUP(E3155,[1]Apresentação!AW$1:AX$65536,2,0)</f>
        <v xml:space="preserve">                    2 - LEATHER AUXILIARIES</v>
      </c>
      <c r="AH3155" s="48" t="str">
        <f t="shared" si="843"/>
        <v xml:space="preserve">         5201000920 - ZETESLIP ECS BR</v>
      </c>
      <c r="AI3155" s="49" t="str">
        <f t="shared" si="844"/>
        <v xml:space="preserve">     L00032 - PARTNER INDUSTRIA E COMERCIO DE COUROS LTDA</v>
      </c>
      <c r="AJ3155" t="str">
        <f t="shared" si="845"/>
        <v xml:space="preserve">     90 - SALES</v>
      </c>
      <c r="AK3155" t="str">
        <f t="shared" si="846"/>
        <v/>
      </c>
      <c r="AL3155">
        <f t="shared" si="847"/>
        <v>6</v>
      </c>
      <c r="AM3155" t="str">
        <f t="shared" si="848"/>
        <v>2025 6</v>
      </c>
      <c r="AN3155" t="str">
        <f t="shared" si="849"/>
        <v xml:space="preserve">PARTNER </v>
      </c>
    </row>
    <row r="3156" spans="1:40" x14ac:dyDescent="0.35">
      <c r="A3156">
        <v>82493</v>
      </c>
      <c r="B3156" t="s">
        <v>274</v>
      </c>
      <c r="C3156" s="31">
        <v>45798</v>
      </c>
      <c r="D3156" t="s">
        <v>373</v>
      </c>
      <c r="E3156" t="s">
        <v>374</v>
      </c>
      <c r="F3156" t="s">
        <v>447</v>
      </c>
      <c r="G3156" t="s">
        <v>448</v>
      </c>
      <c r="H3156" t="s">
        <v>1052</v>
      </c>
      <c r="I3156" t="s">
        <v>1053</v>
      </c>
      <c r="J3156">
        <v>120</v>
      </c>
      <c r="K3156">
        <v>544.32000000000005</v>
      </c>
      <c r="L3156">
        <v>115.04532</v>
      </c>
      <c r="M3156">
        <v>109.62</v>
      </c>
      <c r="N3156">
        <v>4.5360000000000005</v>
      </c>
      <c r="O3156" s="32">
        <f t="shared" si="833"/>
        <v>434.70000000000005</v>
      </c>
      <c r="P3156" s="32">
        <f t="shared" si="834"/>
        <v>319.65468000000004</v>
      </c>
      <c r="Q3156">
        <v>739272</v>
      </c>
      <c r="R3156" t="s">
        <v>312</v>
      </c>
      <c r="S3156" t="s">
        <v>457</v>
      </c>
      <c r="T3156" t="str">
        <f t="shared" si="835"/>
        <v>VEN</v>
      </c>
      <c r="U3156" t="s">
        <v>437</v>
      </c>
      <c r="V3156" s="33">
        <f t="shared" si="836"/>
        <v>544.32000000000005</v>
      </c>
      <c r="W3156">
        <f t="shared" si="837"/>
        <v>120</v>
      </c>
      <c r="X3156" s="33">
        <f t="shared" si="838"/>
        <v>434.70000000000005</v>
      </c>
      <c r="Y3156" s="33">
        <f t="shared" si="839"/>
        <v>109.62</v>
      </c>
      <c r="Z3156" s="45">
        <f t="shared" si="840"/>
        <v>0.54316335978835983</v>
      </c>
      <c r="AA3156" s="33">
        <f t="shared" si="841"/>
        <v>295.65468000000004</v>
      </c>
      <c r="AB3156" s="45">
        <f t="shared" si="842"/>
        <v>0.68013498964803321</v>
      </c>
      <c r="AC3156" s="33">
        <f>IFERROR($X3156/VLOOKUP(CONCATENATE("USD",C3156),[1]GEINDICE!AR$1:AS$65536,2,0),"")</f>
        <v>76.841491223418359</v>
      </c>
      <c r="AD3156" s="33">
        <f>IFERROR($AA3156/VLOOKUP(CONCATENATE("USD",C3156),[1]GEINDICE!AR$1:AS$65536,2,0),"")</f>
        <v>52.262586837779075</v>
      </c>
      <c r="AE3156" s="33">
        <f>IFERROR($X3156/VLOOKUP(CONCATENATE("EUR",C3156),[1]GEINDICE!AR$1:AS$65536,2,0),"")</f>
        <v>67.744046876948019</v>
      </c>
      <c r="AF3156" s="33">
        <f>IFERROR($AA3156/VLOOKUP(CONCATENATE("EUR",C3156),[1]GEINDICE!AR$1:AS$65536,2,0),"")</f>
        <v>46.075096621368914</v>
      </c>
      <c r="AG3156" s="48" t="str">
        <f>VLOOKUP(E3156,[1]Apresentação!AW$1:AX$65536,2,0)</f>
        <v xml:space="preserve">                    2 - LEATHER AUXILIARIES</v>
      </c>
      <c r="AH3156" s="48" t="str">
        <f t="shared" si="843"/>
        <v xml:space="preserve">         5201000920 - ZETESLIP ECS BR</v>
      </c>
      <c r="AI3156" s="49" t="str">
        <f t="shared" si="844"/>
        <v xml:space="preserve">     L00016 - A BUHLER SA CURTUME</v>
      </c>
      <c r="AJ3156" t="str">
        <f t="shared" si="845"/>
        <v xml:space="preserve">     90 - SALES</v>
      </c>
      <c r="AK3156" t="str">
        <f t="shared" si="846"/>
        <v/>
      </c>
      <c r="AL3156">
        <f t="shared" si="847"/>
        <v>5</v>
      </c>
      <c r="AM3156" t="str">
        <f t="shared" si="848"/>
        <v>2025 5</v>
      </c>
      <c r="AN3156" t="str">
        <f t="shared" si="849"/>
        <v xml:space="preserve">A </v>
      </c>
    </row>
    <row r="3157" spans="1:40" x14ac:dyDescent="0.35">
      <c r="A3157">
        <v>83366</v>
      </c>
      <c r="B3157" t="s">
        <v>274</v>
      </c>
      <c r="C3157" s="31">
        <v>45873</v>
      </c>
      <c r="D3157" t="s">
        <v>373</v>
      </c>
      <c r="E3157" t="s">
        <v>374</v>
      </c>
      <c r="F3157" t="s">
        <v>693</v>
      </c>
      <c r="G3157" t="s">
        <v>391</v>
      </c>
      <c r="H3157" t="s">
        <v>1052</v>
      </c>
      <c r="I3157" t="s">
        <v>1053</v>
      </c>
      <c r="J3157">
        <v>3000</v>
      </c>
      <c r="K3157">
        <v>14967.720000000001</v>
      </c>
      <c r="L3157">
        <v>2862.1038699999999</v>
      </c>
      <c r="M3157">
        <v>3014.51</v>
      </c>
      <c r="N3157">
        <v>4.9892399999999997</v>
      </c>
      <c r="O3157" s="32">
        <f t="shared" si="833"/>
        <v>11953.210000000001</v>
      </c>
      <c r="P3157" s="32">
        <f t="shared" si="834"/>
        <v>9091.1061300000001</v>
      </c>
      <c r="Q3157">
        <v>747892</v>
      </c>
      <c r="R3157" t="s">
        <v>312</v>
      </c>
      <c r="S3157" t="s">
        <v>457</v>
      </c>
      <c r="T3157" t="str">
        <f t="shared" si="835"/>
        <v>VEN</v>
      </c>
      <c r="U3157" t="s">
        <v>437</v>
      </c>
      <c r="V3157" s="33">
        <f t="shared" si="836"/>
        <v>14967.720000000001</v>
      </c>
      <c r="W3157">
        <f t="shared" si="837"/>
        <v>3000</v>
      </c>
      <c r="X3157" s="33">
        <f t="shared" si="838"/>
        <v>11953.210000000001</v>
      </c>
      <c r="Y3157" s="33">
        <f t="shared" si="839"/>
        <v>3014.51</v>
      </c>
      <c r="Z3157" s="45">
        <f t="shared" si="840"/>
        <v>0.56729455989288946</v>
      </c>
      <c r="AA3157" s="33">
        <f t="shared" si="841"/>
        <v>8491.1061300000001</v>
      </c>
      <c r="AB3157" s="45">
        <f t="shared" si="842"/>
        <v>0.71036199732122163</v>
      </c>
      <c r="AC3157" s="33">
        <f>IFERROR($X3157/VLOOKUP(CONCATENATE("USD",C3157),[1]GEINDICE!AR$1:AS$65536,2,0),"")</f>
        <v>2168.8548981184113</v>
      </c>
      <c r="AD3157" s="33">
        <f>IFERROR($AA3157/VLOOKUP(CONCATENATE("USD",C3157),[1]GEINDICE!AR$1:AS$65536,2,0),"")</f>
        <v>1540.6720973273093</v>
      </c>
      <c r="AE3157" s="33">
        <f>IFERROR($X3157/VLOOKUP(CONCATENATE("EUR",C3157),[1]GEINDICE!AR$1:AS$65536,2,0),"")</f>
        <v>1874.866284997255</v>
      </c>
      <c r="AF3157" s="33">
        <f>IFERROR($AA3157/VLOOKUP(CONCATENATE("EUR",C3157),[1]GEINDICE!AR$1:AS$65536,2,0),"")</f>
        <v>1331.8337589208688</v>
      </c>
      <c r="AG3157" s="48" t="str">
        <f>VLOOKUP(E3157,[1]Apresentação!AW$1:AX$65536,2,0)</f>
        <v xml:space="preserve">                    2 - LEATHER AUXILIARIES</v>
      </c>
      <c r="AH3157" s="48" t="str">
        <f t="shared" si="843"/>
        <v xml:space="preserve">         5201000920 - ZETESLIP ECS BR</v>
      </c>
      <c r="AI3157" s="49" t="str">
        <f t="shared" si="844"/>
        <v xml:space="preserve">     L00414 - JBS S.A</v>
      </c>
      <c r="AJ3157" t="str">
        <f t="shared" si="845"/>
        <v xml:space="preserve">     90 - SALES</v>
      </c>
      <c r="AK3157" t="str">
        <f t="shared" si="846"/>
        <v/>
      </c>
      <c r="AL3157">
        <f t="shared" si="847"/>
        <v>8</v>
      </c>
      <c r="AM3157" t="str">
        <f t="shared" si="848"/>
        <v>2025 8</v>
      </c>
      <c r="AN3157" t="str">
        <f t="shared" si="849"/>
        <v xml:space="preserve">JBS </v>
      </c>
    </row>
    <row r="3158" spans="1:40" x14ac:dyDescent="0.35">
      <c r="A3158">
        <v>83384</v>
      </c>
      <c r="B3158" t="s">
        <v>274</v>
      </c>
      <c r="C3158" s="31">
        <v>45873</v>
      </c>
      <c r="D3158" t="s">
        <v>373</v>
      </c>
      <c r="E3158" t="s">
        <v>374</v>
      </c>
      <c r="F3158" t="s">
        <v>462</v>
      </c>
      <c r="G3158" t="s">
        <v>463</v>
      </c>
      <c r="H3158" t="s">
        <v>1052</v>
      </c>
      <c r="I3158" t="s">
        <v>1053</v>
      </c>
      <c r="J3158">
        <v>2000</v>
      </c>
      <c r="K3158">
        <v>9260</v>
      </c>
      <c r="L3158">
        <v>1908.06924</v>
      </c>
      <c r="M3158">
        <v>1864.98</v>
      </c>
      <c r="N3158">
        <v>4.63</v>
      </c>
      <c r="O3158" s="32">
        <f t="shared" si="833"/>
        <v>7395.02</v>
      </c>
      <c r="P3158" s="32">
        <f t="shared" si="834"/>
        <v>5486.9507600000006</v>
      </c>
      <c r="Q3158">
        <v>748002</v>
      </c>
      <c r="R3158" t="s">
        <v>312</v>
      </c>
      <c r="S3158" t="s">
        <v>457</v>
      </c>
      <c r="T3158" t="str">
        <f t="shared" si="835"/>
        <v>VEN</v>
      </c>
      <c r="U3158" t="s">
        <v>437</v>
      </c>
      <c r="V3158" s="33">
        <f t="shared" si="836"/>
        <v>9260</v>
      </c>
      <c r="W3158">
        <f t="shared" si="837"/>
        <v>2000</v>
      </c>
      <c r="X3158" s="33">
        <f t="shared" si="838"/>
        <v>7395.02</v>
      </c>
      <c r="Y3158" s="33">
        <f t="shared" si="839"/>
        <v>1864.98</v>
      </c>
      <c r="Z3158" s="45">
        <f t="shared" si="840"/>
        <v>0.54934673434125281</v>
      </c>
      <c r="AA3158" s="33">
        <f t="shared" si="841"/>
        <v>5086.9507600000006</v>
      </c>
      <c r="AB3158" s="45">
        <f t="shared" si="842"/>
        <v>0.68788870888787323</v>
      </c>
      <c r="AC3158" s="33">
        <f>IFERROR($X3158/VLOOKUP(CONCATENATE("USD",C3158),[1]GEINDICE!AR$1:AS$65536,2,0),"")</f>
        <v>1341.7923176020176</v>
      </c>
      <c r="AD3158" s="33">
        <f>IFERROR($AA3158/VLOOKUP(CONCATENATE("USD",C3158),[1]GEINDICE!AR$1:AS$65536,2,0),"")</f>
        <v>923.00378495091911</v>
      </c>
      <c r="AE3158" s="33">
        <f>IFERROR($X3158/VLOOKUP(CONCATENATE("EUR",C3158),[1]GEINDICE!AR$1:AS$65536,2,0),"")</f>
        <v>1159.9121637518626</v>
      </c>
      <c r="AF3158" s="33">
        <f>IFERROR($AA3158/VLOOKUP(CONCATENATE("EUR",C3158),[1]GEINDICE!AR$1:AS$65536,2,0),"")</f>
        <v>797.89048074660809</v>
      </c>
      <c r="AG3158" s="48" t="str">
        <f>VLOOKUP(E3158,[1]Apresentação!AW$1:AX$65536,2,0)</f>
        <v xml:space="preserve">                    2 - LEATHER AUXILIARIES</v>
      </c>
      <c r="AH3158" s="48" t="str">
        <f t="shared" si="843"/>
        <v xml:space="preserve">         5201000920 - ZETESLIP ECS BR</v>
      </c>
      <c r="AI3158" s="49" t="str">
        <f t="shared" si="844"/>
        <v xml:space="preserve">     L00337 - AMCM IND COM IMP EXP E SERVS TECNICOS LTDA</v>
      </c>
      <c r="AJ3158" t="str">
        <f t="shared" si="845"/>
        <v xml:space="preserve">     90 - SALES</v>
      </c>
      <c r="AK3158" t="str">
        <f t="shared" si="846"/>
        <v/>
      </c>
      <c r="AL3158">
        <f t="shared" si="847"/>
        <v>8</v>
      </c>
      <c r="AM3158" t="str">
        <f t="shared" si="848"/>
        <v>2025 8</v>
      </c>
      <c r="AN3158" t="str">
        <f t="shared" si="849"/>
        <v xml:space="preserve">AMCM </v>
      </c>
    </row>
    <row r="3159" spans="1:40" x14ac:dyDescent="0.35">
      <c r="A3159">
        <v>83193</v>
      </c>
      <c r="B3159" t="s">
        <v>274</v>
      </c>
      <c r="C3159" s="31">
        <v>45859</v>
      </c>
      <c r="D3159" t="s">
        <v>373</v>
      </c>
      <c r="E3159" t="s">
        <v>374</v>
      </c>
      <c r="F3159" t="s">
        <v>462</v>
      </c>
      <c r="G3159" t="s">
        <v>463</v>
      </c>
      <c r="H3159" t="s">
        <v>1052</v>
      </c>
      <c r="I3159" t="s">
        <v>1053</v>
      </c>
      <c r="J3159">
        <v>2000</v>
      </c>
      <c r="K3159">
        <v>9260</v>
      </c>
      <c r="L3159">
        <v>1851.8787299999999</v>
      </c>
      <c r="M3159">
        <v>1864.98</v>
      </c>
      <c r="N3159">
        <v>4.63</v>
      </c>
      <c r="O3159" s="32">
        <f t="shared" si="833"/>
        <v>7395.02</v>
      </c>
      <c r="P3159" s="32">
        <f t="shared" si="834"/>
        <v>5543.1412700000001</v>
      </c>
      <c r="Q3159">
        <v>744338</v>
      </c>
      <c r="R3159" t="s">
        <v>312</v>
      </c>
      <c r="S3159" t="s">
        <v>457</v>
      </c>
      <c r="T3159" t="str">
        <f t="shared" si="835"/>
        <v>VEN</v>
      </c>
      <c r="U3159" t="s">
        <v>437</v>
      </c>
      <c r="V3159" s="33">
        <f t="shared" si="836"/>
        <v>9260</v>
      </c>
      <c r="W3159">
        <f t="shared" si="837"/>
        <v>2000</v>
      </c>
      <c r="X3159" s="33">
        <f t="shared" si="838"/>
        <v>7395.02</v>
      </c>
      <c r="Y3159" s="33">
        <f t="shared" si="839"/>
        <v>1864.98</v>
      </c>
      <c r="Z3159" s="45">
        <f t="shared" si="840"/>
        <v>0.55541482397408204</v>
      </c>
      <c r="AA3159" s="33">
        <f t="shared" si="841"/>
        <v>5143.1412700000001</v>
      </c>
      <c r="AB3159" s="45">
        <f t="shared" si="842"/>
        <v>0.69548713458516676</v>
      </c>
      <c r="AC3159" s="33">
        <f>IFERROR($X3159/VLOOKUP(CONCATENATE("USD",C3159),[1]GEINDICE!AR$1:AS$65536,2,0),"")</f>
        <v>1329.4417977528092</v>
      </c>
      <c r="AD3159" s="33">
        <f>IFERROR($AA3159/VLOOKUP(CONCATENATE("USD",C3159),[1]GEINDICE!AR$1:AS$65536,2,0),"")</f>
        <v>924.60966651685396</v>
      </c>
      <c r="AE3159" s="33">
        <f>IFERROR($X3159/VLOOKUP(CONCATENATE("EUR",C3159),[1]GEINDICE!AR$1:AS$65536,2,0),"")</f>
        <v>1135.7907508946537</v>
      </c>
      <c r="AF3159" s="33">
        <f>IFERROR($AA3159/VLOOKUP(CONCATENATE("EUR",C3159),[1]GEINDICE!AR$1:AS$65536,2,0),"")</f>
        <v>789.92785482805755</v>
      </c>
      <c r="AG3159" s="48" t="str">
        <f>VLOOKUP(E3159,[1]Apresentação!AW$1:AX$65536,2,0)</f>
        <v xml:space="preserve">                    2 - LEATHER AUXILIARIES</v>
      </c>
      <c r="AH3159" s="48" t="str">
        <f t="shared" si="843"/>
        <v xml:space="preserve">         5201000920 - ZETESLIP ECS BR</v>
      </c>
      <c r="AI3159" s="49" t="str">
        <f t="shared" si="844"/>
        <v xml:space="preserve">     L00337 - AMCM IND COM IMP EXP E SERVS TECNICOS LTDA</v>
      </c>
      <c r="AJ3159" t="str">
        <f t="shared" si="845"/>
        <v xml:space="preserve">     90 - SALES</v>
      </c>
      <c r="AK3159" t="str">
        <f t="shared" si="846"/>
        <v/>
      </c>
      <c r="AL3159">
        <f t="shared" si="847"/>
        <v>7</v>
      </c>
      <c r="AM3159" t="str">
        <f t="shared" si="848"/>
        <v>2025 7</v>
      </c>
      <c r="AN3159" t="str">
        <f t="shared" si="849"/>
        <v xml:space="preserve">AMCM </v>
      </c>
    </row>
    <row r="3160" spans="1:40" x14ac:dyDescent="0.35">
      <c r="A3160">
        <v>82813</v>
      </c>
      <c r="B3160" t="s">
        <v>274</v>
      </c>
      <c r="C3160" s="31">
        <v>45826</v>
      </c>
      <c r="D3160" t="s">
        <v>373</v>
      </c>
      <c r="E3160" t="s">
        <v>374</v>
      </c>
      <c r="F3160" t="s">
        <v>638</v>
      </c>
      <c r="G3160" t="s">
        <v>639</v>
      </c>
      <c r="H3160" t="s">
        <v>1052</v>
      </c>
      <c r="I3160" t="s">
        <v>1053</v>
      </c>
      <c r="J3160">
        <v>240</v>
      </c>
      <c r="K3160">
        <v>1111.2</v>
      </c>
      <c r="L3160">
        <v>242.45209</v>
      </c>
      <c r="M3160">
        <v>223.79</v>
      </c>
      <c r="N3160">
        <v>4.63</v>
      </c>
      <c r="O3160" s="32">
        <f t="shared" si="833"/>
        <v>887.41000000000008</v>
      </c>
      <c r="P3160" s="32">
        <f t="shared" si="834"/>
        <v>644.95791000000008</v>
      </c>
      <c r="Q3160">
        <v>741633</v>
      </c>
      <c r="R3160" t="s">
        <v>312</v>
      </c>
      <c r="S3160" t="s">
        <v>457</v>
      </c>
      <c r="T3160" t="str">
        <f t="shared" si="835"/>
        <v>VEN</v>
      </c>
      <c r="U3160" t="s">
        <v>437</v>
      </c>
      <c r="V3160" s="33">
        <f t="shared" si="836"/>
        <v>1111.2</v>
      </c>
      <c r="W3160">
        <f t="shared" si="837"/>
        <v>240</v>
      </c>
      <c r="X3160" s="33">
        <f t="shared" si="838"/>
        <v>887.41000000000008</v>
      </c>
      <c r="Y3160" s="33">
        <f t="shared" si="839"/>
        <v>223.79</v>
      </c>
      <c r="Z3160" s="45">
        <f t="shared" si="840"/>
        <v>0.53721914146868255</v>
      </c>
      <c r="AA3160" s="33">
        <f t="shared" si="841"/>
        <v>596.95791000000008</v>
      </c>
      <c r="AB3160" s="45">
        <f t="shared" si="842"/>
        <v>0.67269684813107811</v>
      </c>
      <c r="AC3160" s="33">
        <f>IFERROR($X3160/VLOOKUP(CONCATENATE("USD",C3160),[1]GEINDICE!AR$1:AS$65536,2,0),"")</f>
        <v>161.70301936988648</v>
      </c>
      <c r="AD3160" s="33">
        <f>IFERROR($AA3160/VLOOKUP(CONCATENATE("USD",C3160),[1]GEINDICE!AR$1:AS$65536,2,0),"")</f>
        <v>108.7771114634013</v>
      </c>
      <c r="AE3160" s="33">
        <f>IFERROR($X3160/VLOOKUP(CONCATENATE("EUR",C3160),[1]GEINDICE!AR$1:AS$65536,2,0),"")</f>
        <v>140.35523360642773</v>
      </c>
      <c r="AF3160" s="33">
        <f>IFERROR($AA3160/VLOOKUP(CONCATENATE("EUR",C3160),[1]GEINDICE!AR$1:AS$65536,2,0),"")</f>
        <v>94.416523265745113</v>
      </c>
      <c r="AG3160" s="48" t="str">
        <f>VLOOKUP(E3160,[1]Apresentação!AW$1:AX$65536,2,0)</f>
        <v xml:space="preserve">                    2 - LEATHER AUXILIARIES</v>
      </c>
      <c r="AH3160" s="48" t="str">
        <f t="shared" si="843"/>
        <v xml:space="preserve">         5201000920 - ZETESLIP ECS BR</v>
      </c>
      <c r="AI3160" s="49" t="str">
        <f t="shared" si="844"/>
        <v xml:space="preserve">     L00032 - PARTNER INDUSTRIA E COMERCIO DE COUROS LTDA</v>
      </c>
      <c r="AJ3160" t="str">
        <f t="shared" si="845"/>
        <v xml:space="preserve">     90 - SALES</v>
      </c>
      <c r="AK3160" t="str">
        <f t="shared" si="846"/>
        <v/>
      </c>
      <c r="AL3160">
        <f t="shared" si="847"/>
        <v>6</v>
      </c>
      <c r="AM3160" t="str">
        <f t="shared" si="848"/>
        <v>2025 6</v>
      </c>
      <c r="AN3160" t="str">
        <f t="shared" si="849"/>
        <v xml:space="preserve">PARTNER </v>
      </c>
    </row>
    <row r="3161" spans="1:40" x14ac:dyDescent="0.35">
      <c r="A3161">
        <v>82794</v>
      </c>
      <c r="B3161" t="s">
        <v>274</v>
      </c>
      <c r="C3161" s="31">
        <v>45824</v>
      </c>
      <c r="D3161" t="s">
        <v>373</v>
      </c>
      <c r="E3161" t="s">
        <v>374</v>
      </c>
      <c r="F3161" t="s">
        <v>462</v>
      </c>
      <c r="G3161" t="s">
        <v>463</v>
      </c>
      <c r="H3161" t="s">
        <v>1052</v>
      </c>
      <c r="I3161" t="s">
        <v>1053</v>
      </c>
      <c r="J3161">
        <v>1000</v>
      </c>
      <c r="K3161">
        <v>4630</v>
      </c>
      <c r="L3161">
        <v>1010.21704</v>
      </c>
      <c r="M3161">
        <v>932.49</v>
      </c>
      <c r="N3161">
        <v>4.63</v>
      </c>
      <c r="O3161" s="32">
        <f t="shared" si="833"/>
        <v>3697.51</v>
      </c>
      <c r="P3161" s="32">
        <f t="shared" si="834"/>
        <v>2687.2929600000002</v>
      </c>
      <c r="Q3161">
        <v>741459</v>
      </c>
      <c r="R3161" t="s">
        <v>312</v>
      </c>
      <c r="S3161" t="s">
        <v>457</v>
      </c>
      <c r="T3161" t="str">
        <f t="shared" si="835"/>
        <v>VEN</v>
      </c>
      <c r="U3161" t="s">
        <v>437</v>
      </c>
      <c r="V3161" s="33">
        <f t="shared" si="836"/>
        <v>4630</v>
      </c>
      <c r="W3161">
        <f t="shared" si="837"/>
        <v>1000</v>
      </c>
      <c r="X3161" s="33">
        <f t="shared" si="838"/>
        <v>3697.51</v>
      </c>
      <c r="Y3161" s="33">
        <f t="shared" si="839"/>
        <v>932.49</v>
      </c>
      <c r="Z3161" s="45">
        <f t="shared" si="840"/>
        <v>0.53721230237580997</v>
      </c>
      <c r="AA3161" s="33">
        <f t="shared" si="841"/>
        <v>2487.2929600000002</v>
      </c>
      <c r="AB3161" s="45">
        <f t="shared" si="842"/>
        <v>0.67269404545220979</v>
      </c>
      <c r="AC3161" s="33">
        <f>IFERROR($X3161/VLOOKUP(CONCATENATE("USD",C3161),[1]GEINDICE!AR$1:AS$65536,2,0),"")</f>
        <v>670.77444986666183</v>
      </c>
      <c r="AD3161" s="33">
        <f>IFERROR($AA3161/VLOOKUP(CONCATENATE("USD",C3161),[1]GEINDICE!AR$1:AS$65536,2,0),"")</f>
        <v>451.22597826678521</v>
      </c>
      <c r="AE3161" s="33">
        <f>IFERROR($X3161/VLOOKUP(CONCATENATE("EUR",C3161),[1]GEINDICE!AR$1:AS$65536,2,0),"")</f>
        <v>579.20204267050974</v>
      </c>
      <c r="AF3161" s="33">
        <f>IFERROR($AA3161/VLOOKUP(CONCATENATE("EUR",C3161),[1]GEINDICE!AR$1:AS$65536,2,0),"")</f>
        <v>389.62576521820864</v>
      </c>
      <c r="AG3161" s="48" t="str">
        <f>VLOOKUP(E3161,[1]Apresentação!AW$1:AX$65536,2,0)</f>
        <v xml:space="preserve">                    2 - LEATHER AUXILIARIES</v>
      </c>
      <c r="AH3161" s="48" t="str">
        <f t="shared" si="843"/>
        <v xml:space="preserve">         5201000920 - ZETESLIP ECS BR</v>
      </c>
      <c r="AI3161" s="49" t="str">
        <f t="shared" si="844"/>
        <v xml:space="preserve">     L00337 - AMCM IND COM IMP EXP E SERVS TECNICOS LTDA</v>
      </c>
      <c r="AJ3161" t="str">
        <f t="shared" si="845"/>
        <v xml:space="preserve">     90 - SALES</v>
      </c>
      <c r="AK3161" t="str">
        <f t="shared" si="846"/>
        <v/>
      </c>
      <c r="AL3161">
        <f t="shared" si="847"/>
        <v>6</v>
      </c>
      <c r="AM3161" t="str">
        <f t="shared" si="848"/>
        <v>2025 6</v>
      </c>
      <c r="AN3161" t="str">
        <f t="shared" si="849"/>
        <v xml:space="preserve">AMCM </v>
      </c>
    </row>
    <row r="3162" spans="1:40" x14ac:dyDescent="0.35">
      <c r="A3162">
        <v>83531</v>
      </c>
      <c r="B3162" t="s">
        <v>274</v>
      </c>
      <c r="C3162" s="31">
        <v>45887</v>
      </c>
      <c r="D3162" t="s">
        <v>373</v>
      </c>
      <c r="E3162" t="s">
        <v>374</v>
      </c>
      <c r="F3162" t="s">
        <v>462</v>
      </c>
      <c r="G3162" t="s">
        <v>463</v>
      </c>
      <c r="H3162" t="s">
        <v>1052</v>
      </c>
      <c r="I3162" t="s">
        <v>1053</v>
      </c>
      <c r="J3162">
        <v>1000</v>
      </c>
      <c r="K3162">
        <v>4630</v>
      </c>
      <c r="L3162">
        <v>984.56877999999995</v>
      </c>
      <c r="M3162">
        <v>932.49</v>
      </c>
      <c r="N3162">
        <v>4.63</v>
      </c>
      <c r="O3162" s="32">
        <f t="shared" si="833"/>
        <v>3697.51</v>
      </c>
      <c r="P3162" s="32">
        <f t="shared" si="834"/>
        <v>2712.9412200000002</v>
      </c>
      <c r="Q3162">
        <v>757108</v>
      </c>
      <c r="R3162" t="s">
        <v>312</v>
      </c>
      <c r="S3162" t="s">
        <v>457</v>
      </c>
      <c r="T3162" t="str">
        <f t="shared" si="835"/>
        <v>VEN</v>
      </c>
      <c r="U3162" t="s">
        <v>437</v>
      </c>
      <c r="V3162" s="33">
        <f t="shared" si="836"/>
        <v>4630</v>
      </c>
      <c r="W3162">
        <f t="shared" si="837"/>
        <v>1000</v>
      </c>
      <c r="X3162" s="33">
        <f t="shared" si="838"/>
        <v>3697.51</v>
      </c>
      <c r="Y3162" s="33">
        <f t="shared" si="839"/>
        <v>932.49</v>
      </c>
      <c r="Z3162" s="45">
        <f t="shared" si="840"/>
        <v>0.54275188336933045</v>
      </c>
      <c r="AA3162" s="33">
        <f t="shared" si="841"/>
        <v>2512.9412200000002</v>
      </c>
      <c r="AB3162" s="45">
        <f t="shared" si="842"/>
        <v>0.67963067577910541</v>
      </c>
      <c r="AC3162" s="33">
        <f>IFERROR($X3162/VLOOKUP(CONCATENATE("USD",C3162),[1]GEINDICE!AR$1:AS$65536,2,0),"")</f>
        <v>682.76428769273377</v>
      </c>
      <c r="AD3162" s="33">
        <f>IFERROR($AA3162/VLOOKUP(CONCATENATE("USD",C3162),[1]GEINDICE!AR$1:AS$65536,2,0),"")</f>
        <v>464.0275542424522</v>
      </c>
      <c r="AE3162" s="33">
        <f>IFERROR($X3162/VLOOKUP(CONCATENATE("EUR",C3162),[1]GEINDICE!AR$1:AS$65536,2,0),"")</f>
        <v>585.20646376398713</v>
      </c>
      <c r="AF3162" s="33">
        <f>IFERROR($AA3162/VLOOKUP(CONCATENATE("EUR",C3162),[1]GEINDICE!AR$1:AS$65536,2,0),"")</f>
        <v>397.72426443821911</v>
      </c>
      <c r="AG3162" s="48" t="str">
        <f>VLOOKUP(E3162,[1]Apresentação!AW$1:AX$65536,2,0)</f>
        <v xml:space="preserve">                    2 - LEATHER AUXILIARIES</v>
      </c>
      <c r="AH3162" s="48" t="str">
        <f t="shared" si="843"/>
        <v xml:space="preserve">         5201000920 - ZETESLIP ECS BR</v>
      </c>
      <c r="AI3162" s="49" t="str">
        <f t="shared" si="844"/>
        <v xml:space="preserve">     L00337 - AMCM IND COM IMP EXP E SERVS TECNICOS LTDA</v>
      </c>
      <c r="AJ3162" t="str">
        <f t="shared" si="845"/>
        <v xml:space="preserve">     90 - SALES</v>
      </c>
      <c r="AK3162" t="str">
        <f t="shared" si="846"/>
        <v/>
      </c>
      <c r="AL3162">
        <f t="shared" si="847"/>
        <v>8</v>
      </c>
      <c r="AM3162" t="str">
        <f t="shared" si="848"/>
        <v>2025 8</v>
      </c>
      <c r="AN3162" t="str">
        <f t="shared" si="849"/>
        <v xml:space="preserve">AMCM </v>
      </c>
    </row>
    <row r="3163" spans="1:40" x14ac:dyDescent="0.35">
      <c r="A3163">
        <v>82519</v>
      </c>
      <c r="B3163" t="s">
        <v>274</v>
      </c>
      <c r="C3163" s="31">
        <v>45800</v>
      </c>
      <c r="D3163" t="s">
        <v>373</v>
      </c>
      <c r="E3163" t="s">
        <v>374</v>
      </c>
      <c r="F3163" t="s">
        <v>638</v>
      </c>
      <c r="G3163" t="s">
        <v>639</v>
      </c>
      <c r="H3163" t="s">
        <v>1052</v>
      </c>
      <c r="I3163" t="s">
        <v>1053</v>
      </c>
      <c r="J3163">
        <v>240</v>
      </c>
      <c r="K3163">
        <v>1111.2</v>
      </c>
      <c r="L3163">
        <v>232.40884</v>
      </c>
      <c r="M3163">
        <v>223.79</v>
      </c>
      <c r="N3163">
        <v>4.63</v>
      </c>
      <c r="O3163" s="32">
        <f t="shared" si="833"/>
        <v>887.41000000000008</v>
      </c>
      <c r="P3163" s="32">
        <f t="shared" si="834"/>
        <v>655.00116000000003</v>
      </c>
      <c r="Q3163">
        <v>739427</v>
      </c>
      <c r="R3163" t="s">
        <v>312</v>
      </c>
      <c r="S3163" t="s">
        <v>457</v>
      </c>
      <c r="T3163" t="str">
        <f t="shared" si="835"/>
        <v>VEN</v>
      </c>
      <c r="U3163" t="s">
        <v>437</v>
      </c>
      <c r="V3163" s="33">
        <f t="shared" si="836"/>
        <v>1111.2</v>
      </c>
      <c r="W3163">
        <f t="shared" si="837"/>
        <v>240</v>
      </c>
      <c r="X3163" s="33">
        <f t="shared" si="838"/>
        <v>887.41000000000008</v>
      </c>
      <c r="Y3163" s="33">
        <f t="shared" si="839"/>
        <v>223.79</v>
      </c>
      <c r="Z3163" s="45">
        <f t="shared" si="840"/>
        <v>0.54625734341252696</v>
      </c>
      <c r="AA3163" s="33">
        <f t="shared" si="841"/>
        <v>607.00116000000003</v>
      </c>
      <c r="AB3163" s="45">
        <f t="shared" si="842"/>
        <v>0.68401433384793953</v>
      </c>
      <c r="AC3163" s="33">
        <f>IFERROR($X3163/VLOOKUP(CONCATENATE("USD",C3163),[1]GEINDICE!AR$1:AS$65536,2,0),"")</f>
        <v>155.87191737511418</v>
      </c>
      <c r="AD3163" s="33">
        <f>IFERROR($AA3163/VLOOKUP(CONCATENATE("USD",C3163),[1]GEINDICE!AR$1:AS$65536,2,0),"")</f>
        <v>106.61862572893979</v>
      </c>
      <c r="AE3163" s="33">
        <f>IFERROR($X3163/VLOOKUP(CONCATENATE("EUR",C3163),[1]GEINDICE!AR$1:AS$65536,2,0),"")</f>
        <v>137.33170324058312</v>
      </c>
      <c r="AF3163" s="33">
        <f>IFERROR($AA3163/VLOOKUP(CONCATENATE("EUR",C3163),[1]GEINDICE!AR$1:AS$65536,2,0),"")</f>
        <v>93.936853508310378</v>
      </c>
      <c r="AG3163" s="48" t="str">
        <f>VLOOKUP(E3163,[1]Apresentação!AW$1:AX$65536,2,0)</f>
        <v xml:space="preserve">                    2 - LEATHER AUXILIARIES</v>
      </c>
      <c r="AH3163" s="48" t="str">
        <f t="shared" si="843"/>
        <v xml:space="preserve">         5201000920 - ZETESLIP ECS BR</v>
      </c>
      <c r="AI3163" s="49" t="str">
        <f t="shared" si="844"/>
        <v xml:space="preserve">     L00032 - PARTNER INDUSTRIA E COMERCIO DE COUROS LTDA</v>
      </c>
      <c r="AJ3163" t="str">
        <f t="shared" si="845"/>
        <v xml:space="preserve">     90 - SALES</v>
      </c>
      <c r="AK3163" t="str">
        <f t="shared" si="846"/>
        <v/>
      </c>
      <c r="AL3163">
        <f t="shared" si="847"/>
        <v>5</v>
      </c>
      <c r="AM3163" t="str">
        <f t="shared" si="848"/>
        <v>2025 5</v>
      </c>
      <c r="AN3163" t="str">
        <f t="shared" si="849"/>
        <v xml:space="preserve">PARTNER </v>
      </c>
    </row>
    <row r="3164" spans="1:40" x14ac:dyDescent="0.35">
      <c r="A3164">
        <v>82575</v>
      </c>
      <c r="B3164" t="s">
        <v>274</v>
      </c>
      <c r="C3164" s="31">
        <v>45806</v>
      </c>
      <c r="D3164" t="s">
        <v>373</v>
      </c>
      <c r="E3164" t="s">
        <v>374</v>
      </c>
      <c r="F3164" t="s">
        <v>638</v>
      </c>
      <c r="G3164" t="s">
        <v>639</v>
      </c>
      <c r="H3164" t="s">
        <v>1052</v>
      </c>
      <c r="I3164" t="s">
        <v>1053</v>
      </c>
      <c r="J3164">
        <v>240</v>
      </c>
      <c r="K3164">
        <v>1111.2</v>
      </c>
      <c r="L3164">
        <v>242.45209</v>
      </c>
      <c r="M3164">
        <v>223.79</v>
      </c>
      <c r="N3164">
        <v>4.63</v>
      </c>
      <c r="O3164" s="32">
        <f t="shared" si="833"/>
        <v>887.41000000000008</v>
      </c>
      <c r="P3164" s="32">
        <f t="shared" si="834"/>
        <v>644.95791000000008</v>
      </c>
      <c r="Q3164">
        <v>739962</v>
      </c>
      <c r="R3164" t="s">
        <v>312</v>
      </c>
      <c r="S3164" t="s">
        <v>457</v>
      </c>
      <c r="T3164" t="str">
        <f t="shared" si="835"/>
        <v>VEN</v>
      </c>
      <c r="U3164" t="s">
        <v>437</v>
      </c>
      <c r="V3164" s="33">
        <f t="shared" si="836"/>
        <v>1111.2</v>
      </c>
      <c r="W3164">
        <f t="shared" si="837"/>
        <v>240</v>
      </c>
      <c r="X3164" s="33">
        <f t="shared" si="838"/>
        <v>887.41000000000008</v>
      </c>
      <c r="Y3164" s="33">
        <f t="shared" si="839"/>
        <v>223.79</v>
      </c>
      <c r="Z3164" s="45">
        <f t="shared" si="840"/>
        <v>0.53721914146868255</v>
      </c>
      <c r="AA3164" s="33">
        <f t="shared" si="841"/>
        <v>596.95791000000008</v>
      </c>
      <c r="AB3164" s="45">
        <f t="shared" si="842"/>
        <v>0.67269684813107811</v>
      </c>
      <c r="AC3164" s="33">
        <f>IFERROR($X3164/VLOOKUP(CONCATENATE("USD",C3164),[1]GEINDICE!AR$1:AS$65536,2,0),"")</f>
        <v>156.89987446737038</v>
      </c>
      <c r="AD3164" s="33">
        <f>IFERROR($AA3164/VLOOKUP(CONCATENATE("USD",C3164),[1]GEINDICE!AR$1:AS$65536,2,0),"")</f>
        <v>105.54605102636187</v>
      </c>
      <c r="AE3164" s="33">
        <f>IFERROR($X3164/VLOOKUP(CONCATENATE("EUR",C3164),[1]GEINDICE!AR$1:AS$65536,2,0),"")</f>
        <v>137.99371773340798</v>
      </c>
      <c r="AF3164" s="33">
        <f>IFERROR($AA3164/VLOOKUP(CONCATENATE("EUR",C3164),[1]GEINDICE!AR$1:AS$65536,2,0),"")</f>
        <v>92.82793898115321</v>
      </c>
      <c r="AG3164" s="48" t="str">
        <f>VLOOKUP(E3164,[1]Apresentação!AW$1:AX$65536,2,0)</f>
        <v xml:space="preserve">                    2 - LEATHER AUXILIARIES</v>
      </c>
      <c r="AH3164" s="48" t="str">
        <f t="shared" si="843"/>
        <v xml:space="preserve">         5201000920 - ZETESLIP ECS BR</v>
      </c>
      <c r="AI3164" s="49" t="str">
        <f t="shared" si="844"/>
        <v xml:space="preserve">     L00032 - PARTNER INDUSTRIA E COMERCIO DE COUROS LTDA</v>
      </c>
      <c r="AJ3164" t="str">
        <f t="shared" si="845"/>
        <v xml:space="preserve">     90 - SALES</v>
      </c>
      <c r="AK3164" t="str">
        <f t="shared" si="846"/>
        <v/>
      </c>
      <c r="AL3164">
        <f t="shared" si="847"/>
        <v>5</v>
      </c>
      <c r="AM3164" t="str">
        <f t="shared" si="848"/>
        <v>2025 5</v>
      </c>
      <c r="AN3164" t="str">
        <f t="shared" si="849"/>
        <v xml:space="preserve">PARTNER </v>
      </c>
    </row>
    <row r="3165" spans="1:40" x14ac:dyDescent="0.35">
      <c r="A3165">
        <v>82576</v>
      </c>
      <c r="B3165" t="s">
        <v>274</v>
      </c>
      <c r="C3165" s="31">
        <v>45806</v>
      </c>
      <c r="D3165" t="s">
        <v>373</v>
      </c>
      <c r="E3165" t="s">
        <v>374</v>
      </c>
      <c r="F3165" t="s">
        <v>447</v>
      </c>
      <c r="G3165" t="s">
        <v>448</v>
      </c>
      <c r="H3165" t="s">
        <v>1052</v>
      </c>
      <c r="I3165" t="s">
        <v>1053</v>
      </c>
      <c r="J3165">
        <v>120</v>
      </c>
      <c r="K3165">
        <v>544.32000000000005</v>
      </c>
      <c r="L3165">
        <v>121.22604</v>
      </c>
      <c r="M3165">
        <v>109.62</v>
      </c>
      <c r="N3165">
        <v>4.5360000000000005</v>
      </c>
      <c r="O3165" s="32">
        <f t="shared" si="833"/>
        <v>434.70000000000005</v>
      </c>
      <c r="P3165" s="32">
        <f t="shared" si="834"/>
        <v>313.47396000000003</v>
      </c>
      <c r="Q3165">
        <v>739963</v>
      </c>
      <c r="R3165" t="s">
        <v>312</v>
      </c>
      <c r="S3165" t="s">
        <v>457</v>
      </c>
      <c r="T3165" t="str">
        <f t="shared" si="835"/>
        <v>VEN</v>
      </c>
      <c r="U3165" t="s">
        <v>437</v>
      </c>
      <c r="V3165" s="33">
        <f t="shared" si="836"/>
        <v>544.32000000000005</v>
      </c>
      <c r="W3165">
        <f t="shared" si="837"/>
        <v>120</v>
      </c>
      <c r="X3165" s="33">
        <f t="shared" si="838"/>
        <v>434.70000000000005</v>
      </c>
      <c r="Y3165" s="33">
        <f t="shared" si="839"/>
        <v>109.62</v>
      </c>
      <c r="Z3165" s="45">
        <f t="shared" si="840"/>
        <v>0.53180842151675489</v>
      </c>
      <c r="AA3165" s="33">
        <f t="shared" si="841"/>
        <v>289.47396000000003</v>
      </c>
      <c r="AB3165" s="45">
        <f t="shared" si="842"/>
        <v>0.66591663216011043</v>
      </c>
      <c r="AC3165" s="33">
        <f>IFERROR($X3165/VLOOKUP(CONCATENATE("USD",C3165),[1]GEINDICE!AR$1:AS$65536,2,0),"")</f>
        <v>76.857794515461734</v>
      </c>
      <c r="AD3165" s="33">
        <f>IFERROR($AA3165/VLOOKUP(CONCATENATE("USD",C3165),[1]GEINDICE!AR$1:AS$65536,2,0),"")</f>
        <v>51.180883678990085</v>
      </c>
      <c r="AE3165" s="33">
        <f>IFERROR($X3165/VLOOKUP(CONCATENATE("EUR",C3165),[1]GEINDICE!AR$1:AS$65536,2,0),"")</f>
        <v>67.596566523605148</v>
      </c>
      <c r="AF3165" s="33">
        <f>IFERROR($AA3165/VLOOKUP(CONCATENATE("EUR",C3165),[1]GEINDICE!AR$1:AS$65536,2,0),"")</f>
        <v>45.013677924986006</v>
      </c>
      <c r="AG3165" s="48" t="str">
        <f>VLOOKUP(E3165,[1]Apresentação!AW$1:AX$65536,2,0)</f>
        <v xml:space="preserve">                    2 - LEATHER AUXILIARIES</v>
      </c>
      <c r="AH3165" s="48" t="str">
        <f t="shared" si="843"/>
        <v xml:space="preserve">         5201000920 - ZETESLIP ECS BR</v>
      </c>
      <c r="AI3165" s="49" t="str">
        <f t="shared" si="844"/>
        <v xml:space="preserve">     L00016 - A BUHLER SA CURTUME</v>
      </c>
      <c r="AJ3165" t="str">
        <f t="shared" si="845"/>
        <v xml:space="preserve">     90 - SALES</v>
      </c>
      <c r="AK3165" t="str">
        <f t="shared" si="846"/>
        <v/>
      </c>
      <c r="AL3165">
        <f t="shared" si="847"/>
        <v>5</v>
      </c>
      <c r="AM3165" t="str">
        <f t="shared" si="848"/>
        <v>2025 5</v>
      </c>
      <c r="AN3165" t="str">
        <f t="shared" si="849"/>
        <v xml:space="preserve">A </v>
      </c>
    </row>
    <row r="3166" spans="1:40" x14ac:dyDescent="0.35">
      <c r="A3166">
        <v>84542</v>
      </c>
      <c r="B3166" t="s">
        <v>274</v>
      </c>
      <c r="C3166" s="31">
        <v>45967</v>
      </c>
      <c r="D3166" t="s">
        <v>373</v>
      </c>
      <c r="E3166" t="s">
        <v>374</v>
      </c>
      <c r="F3166" t="s">
        <v>462</v>
      </c>
      <c r="G3166" t="s">
        <v>463</v>
      </c>
      <c r="H3166" t="s">
        <v>1052</v>
      </c>
      <c r="I3166" t="s">
        <v>1053</v>
      </c>
      <c r="J3166">
        <v>2000</v>
      </c>
      <c r="K3166">
        <v>9260</v>
      </c>
      <c r="L3166">
        <v>1921.1734300000001</v>
      </c>
      <c r="M3166">
        <v>1864.98</v>
      </c>
      <c r="N3166">
        <v>4.63</v>
      </c>
      <c r="O3166" s="32">
        <f t="shared" si="833"/>
        <v>7395.02</v>
      </c>
      <c r="P3166" s="32">
        <f t="shared" si="834"/>
        <v>5473.8465700000006</v>
      </c>
      <c r="Q3166">
        <v>766442</v>
      </c>
      <c r="R3166" t="s">
        <v>312</v>
      </c>
      <c r="S3166" t="s">
        <v>457</v>
      </c>
      <c r="T3166" t="str">
        <f t="shared" si="835"/>
        <v>VEN</v>
      </c>
      <c r="U3166" t="s">
        <v>437</v>
      </c>
      <c r="V3166" s="33">
        <f t="shared" si="836"/>
        <v>9260</v>
      </c>
      <c r="W3166">
        <f t="shared" si="837"/>
        <v>2000</v>
      </c>
      <c r="X3166" s="33">
        <f t="shared" si="838"/>
        <v>7395.02</v>
      </c>
      <c r="Y3166" s="33">
        <f t="shared" si="839"/>
        <v>1864.98</v>
      </c>
      <c r="Z3166" s="45">
        <f t="shared" si="840"/>
        <v>0.54793159503239752</v>
      </c>
      <c r="AA3166" s="33">
        <f t="shared" si="841"/>
        <v>5073.8465700000006</v>
      </c>
      <c r="AB3166" s="45">
        <f t="shared" si="842"/>
        <v>0.68611667987375291</v>
      </c>
      <c r="AC3166" s="33" t="str">
        <f>IFERROR($X3166/VLOOKUP(CONCATENATE("USD",C3166),[1]GEINDICE!AR$1:AS$65536,2,0),"")</f>
        <v/>
      </c>
      <c r="AD3166" s="33" t="str">
        <f>IFERROR($AA3166/VLOOKUP(CONCATENATE("USD",C3166),[1]GEINDICE!AR$1:AS$65536,2,0),"")</f>
        <v/>
      </c>
      <c r="AE3166" s="33" t="str">
        <f>IFERROR($X3166/VLOOKUP(CONCATENATE("EUR",C3166),[1]GEINDICE!AR$1:AS$65536,2,0),"")</f>
        <v/>
      </c>
      <c r="AF3166" s="33" t="str">
        <f>IFERROR($AA3166/VLOOKUP(CONCATENATE("EUR",C3166),[1]GEINDICE!AR$1:AS$65536,2,0),"")</f>
        <v/>
      </c>
      <c r="AG3166" s="48" t="str">
        <f>VLOOKUP(E3166,[1]Apresentação!AW$1:AX$65536,2,0)</f>
        <v xml:space="preserve">                    2 - LEATHER AUXILIARIES</v>
      </c>
      <c r="AH3166" s="48" t="str">
        <f t="shared" si="843"/>
        <v xml:space="preserve">         5201000920 - ZETESLIP ECS BR</v>
      </c>
      <c r="AI3166" s="49" t="str">
        <f t="shared" si="844"/>
        <v xml:space="preserve">     L00337 - AMCM IND COM IMP EXP E SERVS TECNICOS LTDA</v>
      </c>
      <c r="AJ3166" t="str">
        <f t="shared" si="845"/>
        <v xml:space="preserve">     90 - SALES</v>
      </c>
      <c r="AK3166" t="str">
        <f t="shared" si="846"/>
        <v/>
      </c>
      <c r="AL3166">
        <f t="shared" si="847"/>
        <v>11</v>
      </c>
      <c r="AM3166" t="str">
        <f t="shared" si="848"/>
        <v>2025 11</v>
      </c>
      <c r="AN3166" t="str">
        <f t="shared" si="849"/>
        <v xml:space="preserve">AMCM </v>
      </c>
    </row>
    <row r="3167" spans="1:40" x14ac:dyDescent="0.35">
      <c r="A3167">
        <v>84682</v>
      </c>
      <c r="B3167" t="s">
        <v>274</v>
      </c>
      <c r="C3167" s="31">
        <v>45979</v>
      </c>
      <c r="D3167" t="s">
        <v>373</v>
      </c>
      <c r="E3167" t="s">
        <v>374</v>
      </c>
      <c r="F3167" t="s">
        <v>462</v>
      </c>
      <c r="G3167" t="s">
        <v>463</v>
      </c>
      <c r="H3167" t="s">
        <v>1052</v>
      </c>
      <c r="I3167" t="s">
        <v>1053</v>
      </c>
      <c r="J3167">
        <v>1000</v>
      </c>
      <c r="K3167">
        <v>4630</v>
      </c>
      <c r="L3167">
        <v>960.58672000000001</v>
      </c>
      <c r="M3167">
        <v>932.49</v>
      </c>
      <c r="N3167">
        <v>4.63</v>
      </c>
      <c r="O3167" s="32">
        <f t="shared" si="833"/>
        <v>3697.51</v>
      </c>
      <c r="P3167" s="32">
        <f t="shared" si="834"/>
        <v>2736.92328</v>
      </c>
      <c r="Q3167">
        <v>767550</v>
      </c>
      <c r="R3167" t="s">
        <v>312</v>
      </c>
      <c r="S3167" t="s">
        <v>457</v>
      </c>
      <c r="T3167" t="str">
        <f t="shared" si="835"/>
        <v>VEN</v>
      </c>
      <c r="U3167" t="s">
        <v>437</v>
      </c>
      <c r="V3167" s="33">
        <f t="shared" si="836"/>
        <v>4630</v>
      </c>
      <c r="W3167">
        <f t="shared" si="837"/>
        <v>1000</v>
      </c>
      <c r="X3167" s="33">
        <f t="shared" si="838"/>
        <v>3697.51</v>
      </c>
      <c r="Y3167" s="33">
        <f t="shared" si="839"/>
        <v>932.49</v>
      </c>
      <c r="Z3167" s="45">
        <f t="shared" si="840"/>
        <v>0.54793159395248381</v>
      </c>
      <c r="AA3167" s="33">
        <f t="shared" si="841"/>
        <v>2536.92328</v>
      </c>
      <c r="AB3167" s="45">
        <f t="shared" si="842"/>
        <v>0.6861166785214915</v>
      </c>
      <c r="AC3167" s="33" t="str">
        <f>IFERROR($X3167/VLOOKUP(CONCATENATE("USD",C3167),[1]GEINDICE!AR$1:AS$65536,2,0),"")</f>
        <v/>
      </c>
      <c r="AD3167" s="33" t="str">
        <f>IFERROR($AA3167/VLOOKUP(CONCATENATE("USD",C3167),[1]GEINDICE!AR$1:AS$65536,2,0),"")</f>
        <v/>
      </c>
      <c r="AE3167" s="33" t="str">
        <f>IFERROR($X3167/VLOOKUP(CONCATENATE("EUR",C3167),[1]GEINDICE!AR$1:AS$65536,2,0),"")</f>
        <v/>
      </c>
      <c r="AF3167" s="33" t="str">
        <f>IFERROR($AA3167/VLOOKUP(CONCATENATE("EUR",C3167),[1]GEINDICE!AR$1:AS$65536,2,0),"")</f>
        <v/>
      </c>
      <c r="AG3167" s="48" t="str">
        <f>VLOOKUP(E3167,[1]Apresentação!AW$1:AX$65536,2,0)</f>
        <v xml:space="preserve">                    2 - LEATHER AUXILIARIES</v>
      </c>
      <c r="AH3167" s="48" t="str">
        <f t="shared" si="843"/>
        <v xml:space="preserve">         5201000920 - ZETESLIP ECS BR</v>
      </c>
      <c r="AI3167" s="49" t="str">
        <f t="shared" si="844"/>
        <v xml:space="preserve">     L00337 - AMCM IND COM IMP EXP E SERVS TECNICOS LTDA</v>
      </c>
      <c r="AJ3167" t="str">
        <f t="shared" si="845"/>
        <v xml:space="preserve">     90 - SALES</v>
      </c>
      <c r="AK3167" t="str">
        <f t="shared" si="846"/>
        <v/>
      </c>
      <c r="AL3167">
        <f t="shared" si="847"/>
        <v>11</v>
      </c>
      <c r="AM3167" t="str">
        <f t="shared" si="848"/>
        <v>2025 11</v>
      </c>
      <c r="AN3167" t="str">
        <f t="shared" si="849"/>
        <v xml:space="preserve">AMCM </v>
      </c>
    </row>
    <row r="3168" spans="1:40" x14ac:dyDescent="0.35">
      <c r="A3168">
        <v>80766</v>
      </c>
      <c r="B3168" t="s">
        <v>274</v>
      </c>
      <c r="C3168" s="31">
        <v>45664</v>
      </c>
      <c r="D3168" t="s">
        <v>373</v>
      </c>
      <c r="E3168" t="s">
        <v>374</v>
      </c>
      <c r="F3168" t="s">
        <v>780</v>
      </c>
      <c r="G3168" t="s">
        <v>781</v>
      </c>
      <c r="H3168" t="s">
        <v>1052</v>
      </c>
      <c r="I3168" t="s">
        <v>1053</v>
      </c>
      <c r="J3168">
        <v>3000</v>
      </c>
      <c r="K3168">
        <v>14301.84</v>
      </c>
      <c r="L3168">
        <v>2728.0742399999999</v>
      </c>
      <c r="M3168">
        <v>1716.24</v>
      </c>
      <c r="N3168">
        <v>4.7672799999999995</v>
      </c>
      <c r="O3168" s="32">
        <f t="shared" si="833"/>
        <v>12585.6</v>
      </c>
      <c r="P3168" s="32">
        <f t="shared" si="834"/>
        <v>9857.5257600000004</v>
      </c>
      <c r="Q3168">
        <v>706383</v>
      </c>
      <c r="R3168" t="s">
        <v>312</v>
      </c>
      <c r="S3168" t="s">
        <v>466</v>
      </c>
      <c r="T3168" t="str">
        <f t="shared" si="835"/>
        <v>VEN</v>
      </c>
      <c r="U3168" t="s">
        <v>387</v>
      </c>
      <c r="V3168" s="33">
        <f t="shared" si="836"/>
        <v>14301.84</v>
      </c>
      <c r="W3168">
        <f t="shared" si="837"/>
        <v>3000</v>
      </c>
      <c r="X3168" s="33">
        <f t="shared" si="838"/>
        <v>12585.6</v>
      </c>
      <c r="Y3168" s="33">
        <f t="shared" si="839"/>
        <v>1716.24</v>
      </c>
      <c r="Z3168" s="45">
        <f t="shared" si="840"/>
        <v>0.64729613532244801</v>
      </c>
      <c r="AA3168" s="33">
        <f t="shared" si="841"/>
        <v>9257.5257600000004</v>
      </c>
      <c r="AB3168" s="45">
        <f t="shared" si="842"/>
        <v>0.73556491228070175</v>
      </c>
      <c r="AC3168" s="33">
        <f>IFERROR($X3168/VLOOKUP(CONCATENATE("USD",C3168),[1]GEINDICE!AR$1:AS$65536,2,0),"")</f>
        <v>2072.0106682471478</v>
      </c>
      <c r="AD3168" s="33">
        <f>IFERROR($AA3168/VLOOKUP(CONCATENATE("USD",C3168),[1]GEINDICE!AR$1:AS$65536,2,0),"")</f>
        <v>1524.0983454338914</v>
      </c>
      <c r="AE3168" s="33">
        <f>IFERROR($X3168/VLOOKUP(CONCATENATE("EUR",C3168),[1]GEINDICE!AR$1:AS$65536,2,0),"")</f>
        <v>1997.3021440020314</v>
      </c>
      <c r="AF3168" s="33">
        <f>IFERROR($AA3168/VLOOKUP(CONCATENATE("EUR",C3168),[1]GEINDICE!AR$1:AS$65536,2,0),"")</f>
        <v>1469.1453763509116</v>
      </c>
      <c r="AG3168" s="48" t="str">
        <f>VLOOKUP(E3168,[1]Apresentação!AW$1:AX$65536,2,0)</f>
        <v xml:space="preserve">                    2 - LEATHER AUXILIARIES</v>
      </c>
      <c r="AH3168" s="48" t="str">
        <f t="shared" si="843"/>
        <v xml:space="preserve">         5201000920 - ZETESLIP ECS BR</v>
      </c>
      <c r="AI3168" s="49" t="str">
        <f t="shared" si="844"/>
        <v xml:space="preserve">     L00026 - INDUSTRIA DE PELES MINUANO LTDA</v>
      </c>
      <c r="AJ3168" t="str">
        <f t="shared" si="845"/>
        <v xml:space="preserve">     90 - SALES</v>
      </c>
      <c r="AK3168" t="str">
        <f t="shared" si="846"/>
        <v/>
      </c>
      <c r="AL3168">
        <f t="shared" si="847"/>
        <v>1</v>
      </c>
      <c r="AM3168" t="str">
        <f t="shared" si="848"/>
        <v>2025 1</v>
      </c>
      <c r="AN3168" t="str">
        <f t="shared" si="849"/>
        <v xml:space="preserve">INDUSTRIA </v>
      </c>
    </row>
    <row r="3169" spans="1:40" x14ac:dyDescent="0.35">
      <c r="A3169">
        <v>81104</v>
      </c>
      <c r="B3169" t="s">
        <v>274</v>
      </c>
      <c r="C3169" s="31">
        <v>45688</v>
      </c>
      <c r="D3169" t="s">
        <v>373</v>
      </c>
      <c r="E3169" t="s">
        <v>374</v>
      </c>
      <c r="F3169" t="s">
        <v>780</v>
      </c>
      <c r="G3169" t="s">
        <v>781</v>
      </c>
      <c r="H3169" t="s">
        <v>1052</v>
      </c>
      <c r="I3169" t="s">
        <v>1053</v>
      </c>
      <c r="J3169">
        <v>2000</v>
      </c>
      <c r="K3169">
        <v>9204.94</v>
      </c>
      <c r="L3169">
        <v>1841.9415100000001</v>
      </c>
      <c r="M3169">
        <v>1104.5999999999999</v>
      </c>
      <c r="N3169">
        <v>4.6024699999999994</v>
      </c>
      <c r="O3169" s="32">
        <f t="shared" si="833"/>
        <v>8100.34</v>
      </c>
      <c r="P3169" s="32">
        <f t="shared" si="834"/>
        <v>6258.3984899999996</v>
      </c>
      <c r="Q3169">
        <v>708807</v>
      </c>
      <c r="R3169" t="s">
        <v>312</v>
      </c>
      <c r="S3169" t="s">
        <v>466</v>
      </c>
      <c r="T3169" t="str">
        <f t="shared" si="835"/>
        <v>VEN</v>
      </c>
      <c r="U3169" t="s">
        <v>387</v>
      </c>
      <c r="V3169" s="33">
        <f t="shared" si="836"/>
        <v>9204.94</v>
      </c>
      <c r="W3169">
        <f t="shared" si="837"/>
        <v>2000</v>
      </c>
      <c r="X3169" s="33">
        <f t="shared" si="838"/>
        <v>8100.34</v>
      </c>
      <c r="Y3169" s="33">
        <f t="shared" si="839"/>
        <v>1104.5999999999999</v>
      </c>
      <c r="Z3169" s="45">
        <f t="shared" si="840"/>
        <v>0.6364407035787305</v>
      </c>
      <c r="AA3169" s="33">
        <f t="shared" si="841"/>
        <v>5858.3984899999996</v>
      </c>
      <c r="AB3169" s="45">
        <f t="shared" si="842"/>
        <v>0.72322871509097142</v>
      </c>
      <c r="AC3169" s="33">
        <f>IFERROR($X3169/VLOOKUP(CONCATENATE("USD",C3169),[1]GEINDICE!AR$1:AS$65536,2,0),"")</f>
        <v>1389.3998387677741</v>
      </c>
      <c r="AD3169" s="33">
        <f>IFERROR($AA3169/VLOOKUP(CONCATENATE("USD",C3169),[1]GEINDICE!AR$1:AS$65536,2,0),"")</f>
        <v>1004.8538601396202</v>
      </c>
      <c r="AE3169" s="33">
        <f>IFERROR($X3169/VLOOKUP(CONCATENATE("EUR",C3169),[1]GEINDICE!AR$1:AS$65536,2,0),"")</f>
        <v>1336.3369407417183</v>
      </c>
      <c r="AF3169" s="33">
        <f>IFERROR($AA3169/VLOOKUP(CONCATENATE("EUR",C3169),[1]GEINDICE!AR$1:AS$65536,2,0),"")</f>
        <v>966.47724858123252</v>
      </c>
      <c r="AG3169" s="48" t="str">
        <f>VLOOKUP(E3169,[1]Apresentação!AW$1:AX$65536,2,0)</f>
        <v xml:space="preserve">                    2 - LEATHER AUXILIARIES</v>
      </c>
      <c r="AH3169" s="48" t="str">
        <f t="shared" si="843"/>
        <v xml:space="preserve">         5201000920 - ZETESLIP ECS BR</v>
      </c>
      <c r="AI3169" s="49" t="str">
        <f t="shared" si="844"/>
        <v xml:space="preserve">     L00026 - INDUSTRIA DE PELES MINUANO LTDA</v>
      </c>
      <c r="AJ3169" t="str">
        <f t="shared" si="845"/>
        <v xml:space="preserve">     90 - SALES</v>
      </c>
      <c r="AK3169" t="str">
        <f t="shared" si="846"/>
        <v/>
      </c>
      <c r="AL3169">
        <f t="shared" si="847"/>
        <v>1</v>
      </c>
      <c r="AM3169" t="str">
        <f t="shared" si="848"/>
        <v>2025 1</v>
      </c>
      <c r="AN3169" t="str">
        <f t="shared" si="849"/>
        <v xml:space="preserve">INDUSTRIA </v>
      </c>
    </row>
    <row r="3170" spans="1:40" x14ac:dyDescent="0.35">
      <c r="A3170">
        <v>81773</v>
      </c>
      <c r="B3170" t="s">
        <v>274</v>
      </c>
      <c r="C3170" s="31">
        <v>45741</v>
      </c>
      <c r="D3170" t="s">
        <v>373</v>
      </c>
      <c r="E3170" t="s">
        <v>374</v>
      </c>
      <c r="F3170" t="s">
        <v>382</v>
      </c>
      <c r="G3170" t="s">
        <v>383</v>
      </c>
      <c r="H3170" t="s">
        <v>1052</v>
      </c>
      <c r="I3170" t="s">
        <v>1053</v>
      </c>
      <c r="J3170">
        <v>240</v>
      </c>
      <c r="K3170">
        <v>1140.24</v>
      </c>
      <c r="L3170">
        <v>223.78468000000001</v>
      </c>
      <c r="M3170">
        <v>136.83000000000001</v>
      </c>
      <c r="N3170">
        <v>4.7510000000000003</v>
      </c>
      <c r="O3170" s="32">
        <f t="shared" si="833"/>
        <v>1003.41</v>
      </c>
      <c r="P3170" s="32">
        <f t="shared" si="834"/>
        <v>779.62531999999999</v>
      </c>
      <c r="Q3170">
        <v>721832</v>
      </c>
      <c r="R3170" t="s">
        <v>312</v>
      </c>
      <c r="S3170" t="s">
        <v>466</v>
      </c>
      <c r="T3170" t="str">
        <f t="shared" si="835"/>
        <v>VEN</v>
      </c>
      <c r="U3170" t="s">
        <v>387</v>
      </c>
      <c r="V3170" s="33">
        <f t="shared" si="836"/>
        <v>1140.24</v>
      </c>
      <c r="W3170">
        <f t="shared" si="837"/>
        <v>240</v>
      </c>
      <c r="X3170" s="33">
        <f t="shared" si="838"/>
        <v>1003.41</v>
      </c>
      <c r="Y3170" s="33">
        <f t="shared" si="839"/>
        <v>136.83000000000001</v>
      </c>
      <c r="Z3170" s="45">
        <f t="shared" si="840"/>
        <v>0.64164151406721393</v>
      </c>
      <c r="AA3170" s="33">
        <f t="shared" si="841"/>
        <v>731.62531999999999</v>
      </c>
      <c r="AB3170" s="45">
        <f t="shared" si="842"/>
        <v>0.72913895615949609</v>
      </c>
      <c r="AC3170" s="33">
        <f>IFERROR($X3170/VLOOKUP(CONCATENATE("USD",C3170),[1]GEINDICE!AR$1:AS$65536,2,0),"")</f>
        <v>176.06155249859628</v>
      </c>
      <c r="AD3170" s="33">
        <f>IFERROR($AA3170/VLOOKUP(CONCATENATE("USD",C3170),[1]GEINDICE!AR$1:AS$65536,2,0),"")</f>
        <v>128.37333660864681</v>
      </c>
      <c r="AE3170" s="33">
        <f>IFERROR($X3170/VLOOKUP(CONCATENATE("EUR",C3170),[1]GEINDICE!AR$1:AS$65536,2,0),"")</f>
        <v>162.96001559099619</v>
      </c>
      <c r="AF3170" s="33">
        <f>IFERROR($AA3170/VLOOKUP(CONCATENATE("EUR",C3170),[1]GEINDICE!AR$1:AS$65536,2,0),"")</f>
        <v>118.82049566375419</v>
      </c>
      <c r="AG3170" s="48" t="str">
        <f>VLOOKUP(E3170,[1]Apresentação!AW$1:AX$65536,2,0)</f>
        <v xml:space="preserve">                    2 - LEATHER AUXILIARIES</v>
      </c>
      <c r="AH3170" s="48" t="str">
        <f t="shared" si="843"/>
        <v xml:space="preserve">         5201000920 - ZETESLIP ECS BR</v>
      </c>
      <c r="AI3170" s="49" t="str">
        <f t="shared" si="844"/>
        <v xml:space="preserve">     ZF1123 - GOBBA LEATHER INDUSTRIA E COMERCIO LTDA</v>
      </c>
      <c r="AJ3170" t="str">
        <f t="shared" si="845"/>
        <v xml:space="preserve">     90 - SALES</v>
      </c>
      <c r="AK3170" t="str">
        <f t="shared" si="846"/>
        <v/>
      </c>
      <c r="AL3170">
        <f t="shared" si="847"/>
        <v>3</v>
      </c>
      <c r="AM3170" t="str">
        <f t="shared" si="848"/>
        <v>2025 3</v>
      </c>
      <c r="AN3170" t="str">
        <f t="shared" si="849"/>
        <v xml:space="preserve">GOBBA </v>
      </c>
    </row>
    <row r="3171" spans="1:40" x14ac:dyDescent="0.35">
      <c r="A3171">
        <v>82280</v>
      </c>
      <c r="B3171" t="s">
        <v>274</v>
      </c>
      <c r="C3171" s="31">
        <v>45783</v>
      </c>
      <c r="D3171" t="s">
        <v>373</v>
      </c>
      <c r="E3171" t="s">
        <v>374</v>
      </c>
      <c r="F3171" t="s">
        <v>382</v>
      </c>
      <c r="G3171" t="s">
        <v>383</v>
      </c>
      <c r="H3171" t="s">
        <v>1052</v>
      </c>
      <c r="I3171" t="s">
        <v>1053</v>
      </c>
      <c r="J3171">
        <v>240</v>
      </c>
      <c r="K3171">
        <v>1123.3700000000001</v>
      </c>
      <c r="L3171">
        <v>225.09294</v>
      </c>
      <c r="M3171">
        <v>134.80000000000001</v>
      </c>
      <c r="N3171">
        <v>4.6806999999999999</v>
      </c>
      <c r="O3171" s="32">
        <f t="shared" si="833"/>
        <v>988.57000000000016</v>
      </c>
      <c r="P3171" s="32">
        <f t="shared" si="834"/>
        <v>763.47706000000017</v>
      </c>
      <c r="Q3171">
        <v>737354</v>
      </c>
      <c r="R3171" t="s">
        <v>312</v>
      </c>
      <c r="S3171" t="s">
        <v>466</v>
      </c>
      <c r="T3171" t="str">
        <f t="shared" si="835"/>
        <v>VEN</v>
      </c>
      <c r="U3171" t="s">
        <v>387</v>
      </c>
      <c r="V3171" s="33">
        <f t="shared" si="836"/>
        <v>1123.3700000000001</v>
      </c>
      <c r="W3171">
        <f t="shared" si="837"/>
        <v>240</v>
      </c>
      <c r="X3171" s="33">
        <f t="shared" si="838"/>
        <v>988.57000000000016</v>
      </c>
      <c r="Y3171" s="33">
        <f t="shared" si="839"/>
        <v>134.80000000000001</v>
      </c>
      <c r="Z3171" s="45">
        <f t="shared" si="840"/>
        <v>0.63690240971362966</v>
      </c>
      <c r="AA3171" s="33">
        <f t="shared" si="841"/>
        <v>715.47706000000017</v>
      </c>
      <c r="AB3171" s="45">
        <f t="shared" si="842"/>
        <v>0.72374951697907086</v>
      </c>
      <c r="AC3171" s="33">
        <f>IFERROR($X3171/VLOOKUP(CONCATENATE("USD",C3171),[1]GEINDICE!AR$1:AS$65536,2,0),"")</f>
        <v>172.79671386121311</v>
      </c>
      <c r="AD3171" s="33">
        <f>IFERROR($AA3171/VLOOKUP(CONCATENATE("USD",C3171),[1]GEINDICE!AR$1:AS$65536,2,0),"")</f>
        <v>125.0615381926237</v>
      </c>
      <c r="AE3171" s="33">
        <f>IFERROR($X3171/VLOOKUP(CONCATENATE("EUR",C3171),[1]GEINDICE!AR$1:AS$65536,2,0),"")</f>
        <v>152.31029966874667</v>
      </c>
      <c r="AF3171" s="33">
        <f>IFERROR($AA3171/VLOOKUP(CONCATENATE("EUR",C3171),[1]GEINDICE!AR$1:AS$65536,2,0),"")</f>
        <v>110.23450581619292</v>
      </c>
      <c r="AG3171" s="48" t="str">
        <f>VLOOKUP(E3171,[1]Apresentação!AW$1:AX$65536,2,0)</f>
        <v xml:space="preserve">                    2 - LEATHER AUXILIARIES</v>
      </c>
      <c r="AH3171" s="48" t="str">
        <f t="shared" si="843"/>
        <v xml:space="preserve">         5201000920 - ZETESLIP ECS BR</v>
      </c>
      <c r="AI3171" s="49" t="str">
        <f t="shared" si="844"/>
        <v xml:space="preserve">     ZF1123 - GOBBA LEATHER INDUSTRIA E COMERCIO LTDA</v>
      </c>
      <c r="AJ3171" t="str">
        <f t="shared" si="845"/>
        <v xml:space="preserve">     90 - SALES</v>
      </c>
      <c r="AK3171" t="str">
        <f t="shared" si="846"/>
        <v/>
      </c>
      <c r="AL3171">
        <f t="shared" si="847"/>
        <v>5</v>
      </c>
      <c r="AM3171" t="str">
        <f t="shared" si="848"/>
        <v>2025 5</v>
      </c>
      <c r="AN3171" t="str">
        <f t="shared" si="849"/>
        <v xml:space="preserve">GOBBA </v>
      </c>
    </row>
    <row r="3172" spans="1:40" x14ac:dyDescent="0.35">
      <c r="A3172">
        <v>81570</v>
      </c>
      <c r="B3172" t="s">
        <v>274</v>
      </c>
      <c r="C3172" s="31">
        <v>45726</v>
      </c>
      <c r="D3172" t="s">
        <v>373</v>
      </c>
      <c r="E3172" t="s">
        <v>374</v>
      </c>
      <c r="F3172" t="s">
        <v>780</v>
      </c>
      <c r="G3172" t="s">
        <v>781</v>
      </c>
      <c r="H3172" t="s">
        <v>1052</v>
      </c>
      <c r="I3172" t="s">
        <v>1053</v>
      </c>
      <c r="J3172">
        <v>1000</v>
      </c>
      <c r="K3172">
        <v>4499.66</v>
      </c>
      <c r="L3172">
        <v>932.43616999999995</v>
      </c>
      <c r="M3172">
        <v>539.96</v>
      </c>
      <c r="N3172">
        <v>4.4996599999999995</v>
      </c>
      <c r="O3172" s="32">
        <f t="shared" si="833"/>
        <v>3959.7</v>
      </c>
      <c r="P3172" s="32">
        <f t="shared" si="834"/>
        <v>3027.2638299999999</v>
      </c>
      <c r="Q3172">
        <v>716134</v>
      </c>
      <c r="R3172" t="s">
        <v>312</v>
      </c>
      <c r="S3172" t="s">
        <v>466</v>
      </c>
      <c r="T3172" t="str">
        <f t="shared" si="835"/>
        <v>VEN</v>
      </c>
      <c r="U3172" t="s">
        <v>387</v>
      </c>
      <c r="V3172" s="33">
        <f t="shared" si="836"/>
        <v>4499.66</v>
      </c>
      <c r="W3172">
        <f t="shared" si="837"/>
        <v>1000</v>
      </c>
      <c r="X3172" s="33">
        <f t="shared" si="838"/>
        <v>3959.7</v>
      </c>
      <c r="Y3172" s="33">
        <f t="shared" si="839"/>
        <v>539.96</v>
      </c>
      <c r="Z3172" s="45">
        <f t="shared" si="840"/>
        <v>0.62832832480676315</v>
      </c>
      <c r="AA3172" s="33">
        <f t="shared" si="841"/>
        <v>2827.2638299999999</v>
      </c>
      <c r="AB3172" s="45">
        <f t="shared" si="842"/>
        <v>0.71400960426294924</v>
      </c>
      <c r="AC3172" s="33">
        <f>IFERROR($X3172/VLOOKUP(CONCATENATE("USD",C3172),[1]GEINDICE!AR$1:AS$65536,2,0),"")</f>
        <v>683.53184878301397</v>
      </c>
      <c r="AD3172" s="33">
        <f>IFERROR($AA3172/VLOOKUP(CONCATENATE("USD",C3172),[1]GEINDICE!AR$1:AS$65536,2,0),"")</f>
        <v>488.0483048506818</v>
      </c>
      <c r="AE3172" s="33">
        <f>IFERROR($X3172/VLOOKUP(CONCATENATE("EUR",C3172),[1]GEINDICE!AR$1:AS$65536,2,0),"")</f>
        <v>630.67611690690444</v>
      </c>
      <c r="AF3172" s="33">
        <f>IFERROR($AA3172/VLOOKUP(CONCATENATE("EUR",C3172),[1]GEINDICE!AR$1:AS$65536,2,0),"")</f>
        <v>450.30880465079235</v>
      </c>
      <c r="AG3172" s="48" t="str">
        <f>VLOOKUP(E3172,[1]Apresentação!AW$1:AX$65536,2,0)</f>
        <v xml:space="preserve">                    2 - LEATHER AUXILIARIES</v>
      </c>
      <c r="AH3172" s="48" t="str">
        <f t="shared" si="843"/>
        <v xml:space="preserve">         5201000920 - ZETESLIP ECS BR</v>
      </c>
      <c r="AI3172" s="49" t="str">
        <f t="shared" si="844"/>
        <v xml:space="preserve">     L00026 - INDUSTRIA DE PELES MINUANO LTDA</v>
      </c>
      <c r="AJ3172" t="str">
        <f t="shared" si="845"/>
        <v xml:space="preserve">     90 - SALES</v>
      </c>
      <c r="AK3172" t="str">
        <f t="shared" si="846"/>
        <v/>
      </c>
      <c r="AL3172">
        <f t="shared" si="847"/>
        <v>3</v>
      </c>
      <c r="AM3172" t="str">
        <f t="shared" si="848"/>
        <v>2025 3</v>
      </c>
      <c r="AN3172" t="str">
        <f t="shared" si="849"/>
        <v xml:space="preserve">INDUSTRIA </v>
      </c>
    </row>
    <row r="3173" spans="1:40" x14ac:dyDescent="0.35">
      <c r="A3173">
        <v>81593</v>
      </c>
      <c r="B3173" t="s">
        <v>274</v>
      </c>
      <c r="C3173" s="31">
        <v>45727</v>
      </c>
      <c r="D3173" t="s">
        <v>373</v>
      </c>
      <c r="E3173" t="s">
        <v>374</v>
      </c>
      <c r="F3173" t="s">
        <v>382</v>
      </c>
      <c r="G3173" t="s">
        <v>383</v>
      </c>
      <c r="H3173" t="s">
        <v>1052</v>
      </c>
      <c r="I3173" t="s">
        <v>1053</v>
      </c>
      <c r="J3173">
        <v>240</v>
      </c>
      <c r="K3173">
        <v>1149.1400000000001</v>
      </c>
      <c r="L3173">
        <v>223.78468000000001</v>
      </c>
      <c r="M3173">
        <v>137.9</v>
      </c>
      <c r="N3173">
        <v>4.7881</v>
      </c>
      <c r="O3173" s="32">
        <f t="shared" si="833"/>
        <v>1011.2400000000001</v>
      </c>
      <c r="P3173" s="32">
        <f t="shared" si="834"/>
        <v>787.45532000000014</v>
      </c>
      <c r="Q3173">
        <v>716552</v>
      </c>
      <c r="R3173" t="s">
        <v>312</v>
      </c>
      <c r="S3173" t="s">
        <v>466</v>
      </c>
      <c r="T3173" t="str">
        <f t="shared" si="835"/>
        <v>VEN</v>
      </c>
      <c r="U3173" t="s">
        <v>387</v>
      </c>
      <c r="V3173" s="33">
        <f t="shared" si="836"/>
        <v>1149.1400000000001</v>
      </c>
      <c r="W3173">
        <f t="shared" si="837"/>
        <v>240</v>
      </c>
      <c r="X3173" s="33">
        <f t="shared" si="838"/>
        <v>1011.2400000000001</v>
      </c>
      <c r="Y3173" s="33">
        <f t="shared" si="839"/>
        <v>137.9</v>
      </c>
      <c r="Z3173" s="45">
        <f t="shared" si="840"/>
        <v>0.64348584158588173</v>
      </c>
      <c r="AA3173" s="33">
        <f t="shared" si="841"/>
        <v>739.45532000000014</v>
      </c>
      <c r="AB3173" s="45">
        <f t="shared" si="842"/>
        <v>0.73123622483287853</v>
      </c>
      <c r="AC3173" s="33">
        <f>IFERROR($X3173/VLOOKUP(CONCATENATE("USD",C3173),[1]GEINDICE!AR$1:AS$65536,2,0),"")</f>
        <v>173.31779385047821</v>
      </c>
      <c r="AD3173" s="33">
        <f>IFERROR($AA3173/VLOOKUP(CONCATENATE("USD",C3173),[1]GEINDICE!AR$1:AS$65536,2,0),"")</f>
        <v>126.73624927158677</v>
      </c>
      <c r="AE3173" s="33">
        <f>IFERROR($X3173/VLOOKUP(CONCATENATE("EUR",C3173),[1]GEINDICE!AR$1:AS$65536,2,0),"")</f>
        <v>158.61344208297388</v>
      </c>
      <c r="AF3173" s="33">
        <f>IFERROR($AA3173/VLOOKUP(CONCATENATE("EUR",C3173),[1]GEINDICE!AR$1:AS$65536,2,0),"")</f>
        <v>115.98389459650225</v>
      </c>
      <c r="AG3173" s="48" t="str">
        <f>VLOOKUP(E3173,[1]Apresentação!AW$1:AX$65536,2,0)</f>
        <v xml:space="preserve">                    2 - LEATHER AUXILIARIES</v>
      </c>
      <c r="AH3173" s="48" t="str">
        <f t="shared" si="843"/>
        <v xml:space="preserve">         5201000920 - ZETESLIP ECS BR</v>
      </c>
      <c r="AI3173" s="49" t="str">
        <f t="shared" si="844"/>
        <v xml:space="preserve">     ZF1123 - GOBBA LEATHER INDUSTRIA E COMERCIO LTDA</v>
      </c>
      <c r="AJ3173" t="str">
        <f t="shared" si="845"/>
        <v xml:space="preserve">     90 - SALES</v>
      </c>
      <c r="AK3173" t="str">
        <f t="shared" si="846"/>
        <v/>
      </c>
      <c r="AL3173">
        <f t="shared" si="847"/>
        <v>3</v>
      </c>
      <c r="AM3173" t="str">
        <f t="shared" si="848"/>
        <v>2025 3</v>
      </c>
      <c r="AN3173" t="str">
        <f t="shared" si="849"/>
        <v xml:space="preserve">GOBBA </v>
      </c>
    </row>
    <row r="3174" spans="1:40" x14ac:dyDescent="0.35">
      <c r="A3174">
        <v>81998</v>
      </c>
      <c r="B3174" t="s">
        <v>274</v>
      </c>
      <c r="C3174" s="31">
        <v>45757</v>
      </c>
      <c r="D3174" t="s">
        <v>373</v>
      </c>
      <c r="E3174" t="s">
        <v>374</v>
      </c>
      <c r="F3174" t="s">
        <v>382</v>
      </c>
      <c r="G3174" t="s">
        <v>383</v>
      </c>
      <c r="H3174" t="s">
        <v>1052</v>
      </c>
      <c r="I3174" t="s">
        <v>1053</v>
      </c>
      <c r="J3174">
        <v>240</v>
      </c>
      <c r="K3174">
        <v>1182.6100000000001</v>
      </c>
      <c r="L3174">
        <v>221.74346</v>
      </c>
      <c r="M3174">
        <v>141.91</v>
      </c>
      <c r="N3174">
        <v>4.9275399999999996</v>
      </c>
      <c r="O3174" s="32">
        <f t="shared" si="833"/>
        <v>1040.7</v>
      </c>
      <c r="P3174" s="32">
        <f t="shared" si="834"/>
        <v>818.95654000000002</v>
      </c>
      <c r="Q3174">
        <v>728055</v>
      </c>
      <c r="R3174" t="s">
        <v>312</v>
      </c>
      <c r="S3174" t="s">
        <v>466</v>
      </c>
      <c r="T3174" t="str">
        <f t="shared" si="835"/>
        <v>VEN</v>
      </c>
      <c r="U3174" t="s">
        <v>388</v>
      </c>
      <c r="V3174" s="33">
        <f t="shared" si="836"/>
        <v>1182.6100000000001</v>
      </c>
      <c r="W3174">
        <f t="shared" si="837"/>
        <v>240</v>
      </c>
      <c r="X3174" s="33">
        <f t="shared" si="838"/>
        <v>1040.7</v>
      </c>
      <c r="Y3174" s="33">
        <f t="shared" si="839"/>
        <v>141.91</v>
      </c>
      <c r="Z3174" s="45">
        <f t="shared" si="840"/>
        <v>0.65191106112750608</v>
      </c>
      <c r="AA3174" s="33">
        <f t="shared" si="841"/>
        <v>770.95654000000002</v>
      </c>
      <c r="AB3174" s="45">
        <f t="shared" si="842"/>
        <v>0.7408057461324109</v>
      </c>
      <c r="AC3174" s="33">
        <f>IFERROR($X3174/VLOOKUP(CONCATENATE("USD",C3174),[1]GEINDICE!AR$1:AS$65536,2,0),"")</f>
        <v>176.04668865770108</v>
      </c>
      <c r="AD3174" s="33">
        <f>IFERROR($AA3174/VLOOKUP(CONCATENATE("USD",C3174),[1]GEINDICE!AR$1:AS$65536,2,0),"")</f>
        <v>130.41639854520849</v>
      </c>
      <c r="AE3174" s="33">
        <f>IFERROR($X3174/VLOOKUP(CONCATENATE("EUR",C3174),[1]GEINDICE!AR$1:AS$65536,2,0),"")</f>
        <v>157.33853410740201</v>
      </c>
      <c r="AF3174" s="33">
        <f>IFERROR($AA3174/VLOOKUP(CONCATENATE("EUR",C3174),[1]GEINDICE!AR$1:AS$65536,2,0),"")</f>
        <v>116.55729015481373</v>
      </c>
      <c r="AG3174" s="48" t="str">
        <f>VLOOKUP(E3174,[1]Apresentação!AW$1:AX$65536,2,0)</f>
        <v xml:space="preserve">                    2 - LEATHER AUXILIARIES</v>
      </c>
      <c r="AH3174" s="48" t="str">
        <f t="shared" si="843"/>
        <v xml:space="preserve">         5201000920 - ZETESLIP ECS BR</v>
      </c>
      <c r="AI3174" s="49" t="str">
        <f t="shared" si="844"/>
        <v xml:space="preserve">     ZF1123 - GOBBA LEATHER INDUSTRIA E COMERCIO LTDA</v>
      </c>
      <c r="AJ3174" t="str">
        <f t="shared" si="845"/>
        <v xml:space="preserve">     90 - SALES</v>
      </c>
      <c r="AK3174" t="str">
        <f t="shared" si="846"/>
        <v/>
      </c>
      <c r="AL3174">
        <f t="shared" si="847"/>
        <v>4</v>
      </c>
      <c r="AM3174" t="str">
        <f t="shared" si="848"/>
        <v>2025 4</v>
      </c>
      <c r="AN3174" t="str">
        <f t="shared" si="849"/>
        <v xml:space="preserve">GOBBA </v>
      </c>
    </row>
    <row r="3175" spans="1:40" x14ac:dyDescent="0.35">
      <c r="A3175">
        <v>82215</v>
      </c>
      <c r="B3175" t="s">
        <v>274</v>
      </c>
      <c r="C3175" s="31">
        <v>45776</v>
      </c>
      <c r="D3175" t="s">
        <v>373</v>
      </c>
      <c r="E3175" t="s">
        <v>374</v>
      </c>
      <c r="F3175" t="s">
        <v>382</v>
      </c>
      <c r="G3175" t="s">
        <v>383</v>
      </c>
      <c r="H3175" t="s">
        <v>1052</v>
      </c>
      <c r="I3175" t="s">
        <v>1053</v>
      </c>
      <c r="J3175">
        <v>240</v>
      </c>
      <c r="K3175">
        <v>1132.3700000000001</v>
      </c>
      <c r="L3175">
        <v>225.09294</v>
      </c>
      <c r="M3175">
        <v>135.88</v>
      </c>
      <c r="N3175">
        <v>4.7182199999999996</v>
      </c>
      <c r="O3175" s="32">
        <f t="shared" si="833"/>
        <v>996.49000000000012</v>
      </c>
      <c r="P3175" s="32">
        <f t="shared" si="834"/>
        <v>771.39706000000012</v>
      </c>
      <c r="Q3175">
        <v>734918</v>
      </c>
      <c r="R3175" t="s">
        <v>312</v>
      </c>
      <c r="S3175" t="s">
        <v>466</v>
      </c>
      <c r="T3175" t="str">
        <f t="shared" si="835"/>
        <v>VEN</v>
      </c>
      <c r="U3175" t="s">
        <v>387</v>
      </c>
      <c r="V3175" s="33">
        <f t="shared" si="836"/>
        <v>1132.3700000000001</v>
      </c>
      <c r="W3175">
        <f t="shared" si="837"/>
        <v>240</v>
      </c>
      <c r="X3175" s="33">
        <f t="shared" si="838"/>
        <v>996.49000000000012</v>
      </c>
      <c r="Y3175" s="33">
        <f t="shared" si="839"/>
        <v>135.88</v>
      </c>
      <c r="Z3175" s="45">
        <f t="shared" si="840"/>
        <v>0.63883453288236181</v>
      </c>
      <c r="AA3175" s="33">
        <f t="shared" si="841"/>
        <v>723.39706000000012</v>
      </c>
      <c r="AB3175" s="45">
        <f t="shared" si="842"/>
        <v>0.7259451273971641</v>
      </c>
      <c r="AC3175" s="33">
        <f>IFERROR($X3175/VLOOKUP(CONCATENATE("USD",C3175),[1]GEINDICE!AR$1:AS$65536,2,0),"")</f>
        <v>176.47298422087238</v>
      </c>
      <c r="AD3175" s="33">
        <f>IFERROR($AA3175/VLOOKUP(CONCATENATE("USD",C3175),[1]GEINDICE!AR$1:AS$65536,2,0),"")</f>
        <v>128.10970301237893</v>
      </c>
      <c r="AE3175" s="33">
        <f>IFERROR($X3175/VLOOKUP(CONCATENATE("EUR",C3175),[1]GEINDICE!AR$1:AS$65536,2,0),"")</f>
        <v>154.85470085470087</v>
      </c>
      <c r="AF3175" s="33">
        <f>IFERROR($AA3175/VLOOKUP(CONCATENATE("EUR",C3175),[1]GEINDICE!AR$1:AS$65536,2,0),"")</f>
        <v>112.41601554001555</v>
      </c>
      <c r="AG3175" s="48" t="str">
        <f>VLOOKUP(E3175,[1]Apresentação!AW$1:AX$65536,2,0)</f>
        <v xml:space="preserve">                    2 - LEATHER AUXILIARIES</v>
      </c>
      <c r="AH3175" s="48" t="str">
        <f t="shared" si="843"/>
        <v xml:space="preserve">         5201000920 - ZETESLIP ECS BR</v>
      </c>
      <c r="AI3175" s="49" t="str">
        <f t="shared" si="844"/>
        <v xml:space="preserve">     ZF1123 - GOBBA LEATHER INDUSTRIA E COMERCIO LTDA</v>
      </c>
      <c r="AJ3175" t="str">
        <f t="shared" si="845"/>
        <v xml:space="preserve">     90 - SALES</v>
      </c>
      <c r="AK3175" t="str">
        <f t="shared" si="846"/>
        <v/>
      </c>
      <c r="AL3175">
        <f t="shared" si="847"/>
        <v>4</v>
      </c>
      <c r="AM3175" t="str">
        <f t="shared" si="848"/>
        <v>2025 4</v>
      </c>
      <c r="AN3175" t="str">
        <f t="shared" si="849"/>
        <v xml:space="preserve">GOBBA </v>
      </c>
    </row>
    <row r="3176" spans="1:40" x14ac:dyDescent="0.35">
      <c r="A3176">
        <v>81527</v>
      </c>
      <c r="B3176" t="s">
        <v>274</v>
      </c>
      <c r="C3176" s="31">
        <v>45722</v>
      </c>
      <c r="D3176" t="s">
        <v>373</v>
      </c>
      <c r="E3176" t="s">
        <v>374</v>
      </c>
      <c r="F3176" t="s">
        <v>780</v>
      </c>
      <c r="G3176" t="s">
        <v>781</v>
      </c>
      <c r="H3176" t="s">
        <v>1052</v>
      </c>
      <c r="I3176" t="s">
        <v>1053</v>
      </c>
      <c r="J3176">
        <v>1000</v>
      </c>
      <c r="K3176">
        <v>4517.29</v>
      </c>
      <c r="L3176">
        <v>932.43616999999995</v>
      </c>
      <c r="M3176">
        <v>542.08000000000004</v>
      </c>
      <c r="N3176">
        <v>4.51729</v>
      </c>
      <c r="O3176" s="32">
        <f t="shared" si="833"/>
        <v>3975.21</v>
      </c>
      <c r="P3176" s="32">
        <f t="shared" si="834"/>
        <v>3042.7738300000001</v>
      </c>
      <c r="Q3176">
        <v>714674</v>
      </c>
      <c r="R3176" t="s">
        <v>312</v>
      </c>
      <c r="S3176" t="s">
        <v>466</v>
      </c>
      <c r="T3176" t="str">
        <f t="shared" si="835"/>
        <v>VEN</v>
      </c>
      <c r="U3176" t="s">
        <v>387</v>
      </c>
      <c r="V3176" s="33">
        <f t="shared" si="836"/>
        <v>4517.29</v>
      </c>
      <c r="W3176">
        <f t="shared" si="837"/>
        <v>1000</v>
      </c>
      <c r="X3176" s="33">
        <f t="shared" si="838"/>
        <v>3975.21</v>
      </c>
      <c r="Y3176" s="33">
        <f t="shared" si="839"/>
        <v>542.08000000000004</v>
      </c>
      <c r="Z3176" s="45">
        <f t="shared" si="840"/>
        <v>0.62930957056111081</v>
      </c>
      <c r="AA3176" s="33">
        <f t="shared" si="841"/>
        <v>2842.7738300000001</v>
      </c>
      <c r="AB3176" s="45">
        <f t="shared" si="842"/>
        <v>0.71512544746063733</v>
      </c>
      <c r="AC3176" s="33">
        <f>IFERROR($X3176/VLOOKUP(CONCATENATE("USD",C3176),[1]GEINDICE!AR$1:AS$65536,2,0),"")</f>
        <v>691.47315138548242</v>
      </c>
      <c r="AD3176" s="33">
        <f>IFERROR($AA3176/VLOOKUP(CONCATENATE("USD",C3176),[1]GEINDICE!AR$1:AS$65536,2,0),"")</f>
        <v>494.49004679156013</v>
      </c>
      <c r="AE3176" s="33">
        <f>IFERROR($X3176/VLOOKUP(CONCATENATE("EUR",C3176),[1]GEINDICE!AR$1:AS$65536,2,0),"")</f>
        <v>639.18349626961663</v>
      </c>
      <c r="AF3176" s="33">
        <f>IFERROR($AA3176/VLOOKUP(CONCATENATE("EUR",C3176),[1]GEINDICE!AR$1:AS$65536,2,0),"")</f>
        <v>457.09638377926416</v>
      </c>
      <c r="AG3176" s="48" t="str">
        <f>VLOOKUP(E3176,[1]Apresentação!AW$1:AX$65536,2,0)</f>
        <v xml:space="preserve">                    2 - LEATHER AUXILIARIES</v>
      </c>
      <c r="AH3176" s="48" t="str">
        <f t="shared" si="843"/>
        <v xml:space="preserve">         5201000920 - ZETESLIP ECS BR</v>
      </c>
      <c r="AI3176" s="49" t="str">
        <f t="shared" si="844"/>
        <v xml:space="preserve">     L00026 - INDUSTRIA DE PELES MINUANO LTDA</v>
      </c>
      <c r="AJ3176" t="str">
        <f t="shared" si="845"/>
        <v xml:space="preserve">     90 - SALES</v>
      </c>
      <c r="AK3176" t="str">
        <f t="shared" si="846"/>
        <v/>
      </c>
      <c r="AL3176">
        <f t="shared" si="847"/>
        <v>3</v>
      </c>
      <c r="AM3176" t="str">
        <f t="shared" si="848"/>
        <v>2025 3</v>
      </c>
      <c r="AN3176" t="str">
        <f t="shared" si="849"/>
        <v xml:space="preserve">INDUSTRIA </v>
      </c>
    </row>
    <row r="3177" spans="1:40" x14ac:dyDescent="0.35">
      <c r="A3177">
        <v>81006</v>
      </c>
      <c r="B3177" t="s">
        <v>274</v>
      </c>
      <c r="C3177" s="31">
        <v>45681</v>
      </c>
      <c r="D3177" t="s">
        <v>373</v>
      </c>
      <c r="E3177" t="s">
        <v>374</v>
      </c>
      <c r="F3177" t="s">
        <v>780</v>
      </c>
      <c r="G3177" t="s">
        <v>781</v>
      </c>
      <c r="H3177" t="s">
        <v>1052</v>
      </c>
      <c r="I3177" t="s">
        <v>1053</v>
      </c>
      <c r="J3177">
        <v>1000</v>
      </c>
      <c r="K3177">
        <v>4633.12</v>
      </c>
      <c r="L3177">
        <v>917.73003000000006</v>
      </c>
      <c r="M3177">
        <v>555.98</v>
      </c>
      <c r="N3177">
        <v>4.6331199999999999</v>
      </c>
      <c r="O3177" s="32">
        <f t="shared" si="833"/>
        <v>4077.14</v>
      </c>
      <c r="P3177" s="32">
        <f t="shared" si="834"/>
        <v>3159.4099699999997</v>
      </c>
      <c r="Q3177">
        <v>708077</v>
      </c>
      <c r="R3177" t="s">
        <v>312</v>
      </c>
      <c r="S3177" t="s">
        <v>466</v>
      </c>
      <c r="T3177" t="str">
        <f t="shared" si="835"/>
        <v>VEN</v>
      </c>
      <c r="U3177" t="s">
        <v>387</v>
      </c>
      <c r="V3177" s="33">
        <f t="shared" si="836"/>
        <v>4633.12</v>
      </c>
      <c r="W3177">
        <f t="shared" si="837"/>
        <v>1000</v>
      </c>
      <c r="X3177" s="33">
        <f t="shared" si="838"/>
        <v>4077.14</v>
      </c>
      <c r="Y3177" s="33">
        <f t="shared" si="839"/>
        <v>555.98</v>
      </c>
      <c r="Z3177" s="45">
        <f t="shared" si="840"/>
        <v>0.63875098637635108</v>
      </c>
      <c r="AA3177" s="33">
        <f t="shared" si="841"/>
        <v>2959.4099699999997</v>
      </c>
      <c r="AB3177" s="45">
        <f t="shared" si="842"/>
        <v>0.72585439057770884</v>
      </c>
      <c r="AC3177" s="33">
        <f>IFERROR($X3177/VLOOKUP(CONCATENATE("USD",C3177),[1]GEINDICE!AR$1:AS$65536,2,0),"")</f>
        <v>691.92023759015694</v>
      </c>
      <c r="AD3177" s="33">
        <f>IFERROR($AA3177/VLOOKUP(CONCATENATE("USD",C3177),[1]GEINDICE!AR$1:AS$65536,2,0),"")</f>
        <v>502.2333423843869</v>
      </c>
      <c r="AE3177" s="33">
        <f>IFERROR($X3177/VLOOKUP(CONCATENATE("EUR",C3177),[1]GEINDICE!AR$1:AS$65536,2,0),"")</f>
        <v>657.9109583514869</v>
      </c>
      <c r="AF3177" s="33">
        <f>IFERROR($AA3177/VLOOKUP(CONCATENATE("EUR",C3177),[1]GEINDICE!AR$1:AS$65536,2,0),"")</f>
        <v>477.54755772861489</v>
      </c>
      <c r="AG3177" s="48" t="str">
        <f>VLOOKUP(E3177,[1]Apresentação!AW$1:AX$65536,2,0)</f>
        <v xml:space="preserve">                    2 - LEATHER AUXILIARIES</v>
      </c>
      <c r="AH3177" s="48" t="str">
        <f t="shared" si="843"/>
        <v xml:space="preserve">         5201000920 - ZETESLIP ECS BR</v>
      </c>
      <c r="AI3177" s="49" t="str">
        <f t="shared" si="844"/>
        <v xml:space="preserve">     L00026 - INDUSTRIA DE PELES MINUANO LTDA</v>
      </c>
      <c r="AJ3177" t="str">
        <f t="shared" si="845"/>
        <v xml:space="preserve">     90 - SALES</v>
      </c>
      <c r="AK3177" t="str">
        <f t="shared" si="846"/>
        <v/>
      </c>
      <c r="AL3177">
        <f t="shared" si="847"/>
        <v>1</v>
      </c>
      <c r="AM3177" t="str">
        <f t="shared" si="848"/>
        <v>2025 1</v>
      </c>
      <c r="AN3177" t="str">
        <f t="shared" si="849"/>
        <v xml:space="preserve">INDUSTRIA </v>
      </c>
    </row>
    <row r="3178" spans="1:40" x14ac:dyDescent="0.35">
      <c r="A3178">
        <v>82089</v>
      </c>
      <c r="B3178" t="s">
        <v>274</v>
      </c>
      <c r="C3178" s="31">
        <v>45764</v>
      </c>
      <c r="D3178" t="s">
        <v>373</v>
      </c>
      <c r="E3178" t="s">
        <v>374</v>
      </c>
      <c r="F3178" t="s">
        <v>382</v>
      </c>
      <c r="G3178" t="s">
        <v>383</v>
      </c>
      <c r="H3178" t="s">
        <v>1052</v>
      </c>
      <c r="I3178" t="s">
        <v>1053</v>
      </c>
      <c r="J3178">
        <v>360</v>
      </c>
      <c r="K3178">
        <v>1757.18</v>
      </c>
      <c r="L3178">
        <v>337.63940000000002</v>
      </c>
      <c r="M3178">
        <v>210.86</v>
      </c>
      <c r="N3178">
        <v>4.8810599999999997</v>
      </c>
      <c r="O3178" s="32">
        <f t="shared" si="833"/>
        <v>1546.3200000000002</v>
      </c>
      <c r="P3178" s="32">
        <f t="shared" si="834"/>
        <v>1208.6806000000001</v>
      </c>
      <c r="Q3178">
        <v>730670</v>
      </c>
      <c r="R3178" t="s">
        <v>312</v>
      </c>
      <c r="S3178" t="s">
        <v>466</v>
      </c>
      <c r="T3178" t="str">
        <f t="shared" si="835"/>
        <v>VEN</v>
      </c>
      <c r="U3178" t="s">
        <v>387</v>
      </c>
      <c r="V3178" s="33">
        <f t="shared" si="836"/>
        <v>1757.18</v>
      </c>
      <c r="W3178">
        <f t="shared" si="837"/>
        <v>360</v>
      </c>
      <c r="X3178" s="33">
        <f t="shared" si="838"/>
        <v>1546.3200000000002</v>
      </c>
      <c r="Y3178" s="33">
        <f t="shared" si="839"/>
        <v>210.86</v>
      </c>
      <c r="Z3178" s="45">
        <f t="shared" si="840"/>
        <v>0.6468777245359042</v>
      </c>
      <c r="AA3178" s="33">
        <f t="shared" si="841"/>
        <v>1136.6806000000001</v>
      </c>
      <c r="AB3178" s="45">
        <f t="shared" si="842"/>
        <v>0.73508756272957732</v>
      </c>
      <c r="AC3178" s="33">
        <f>IFERROR($X3178/VLOOKUP(CONCATENATE("USD",C3178),[1]GEINDICE!AR$1:AS$65536,2,0),"")</f>
        <v>264.06188630270327</v>
      </c>
      <c r="AD3178" s="33">
        <f>IFERROR($AA3178/VLOOKUP(CONCATENATE("USD",C3178),[1]GEINDICE!AR$1:AS$65536,2,0),"")</f>
        <v>194.10860841202893</v>
      </c>
      <c r="AE3178" s="33">
        <f>IFERROR($X3178/VLOOKUP(CONCATENATE("EUR",C3178),[1]GEINDICE!AR$1:AS$65536,2,0),"")</f>
        <v>232.32669250878934</v>
      </c>
      <c r="AF3178" s="33">
        <f>IFERROR($AA3178/VLOOKUP(CONCATENATE("EUR",C3178),[1]GEINDICE!AR$1:AS$65536,2,0),"")</f>
        <v>170.78046215330991</v>
      </c>
      <c r="AG3178" s="48" t="str">
        <f>VLOOKUP(E3178,[1]Apresentação!AW$1:AX$65536,2,0)</f>
        <v xml:space="preserve">                    2 - LEATHER AUXILIARIES</v>
      </c>
      <c r="AH3178" s="48" t="str">
        <f t="shared" si="843"/>
        <v xml:space="preserve">         5201000920 - ZETESLIP ECS BR</v>
      </c>
      <c r="AI3178" s="49" t="str">
        <f t="shared" si="844"/>
        <v xml:space="preserve">     ZF1123 - GOBBA LEATHER INDUSTRIA E COMERCIO LTDA</v>
      </c>
      <c r="AJ3178" t="str">
        <f t="shared" si="845"/>
        <v xml:space="preserve">     90 - SALES</v>
      </c>
      <c r="AK3178" t="str">
        <f t="shared" si="846"/>
        <v/>
      </c>
      <c r="AL3178">
        <f t="shared" si="847"/>
        <v>4</v>
      </c>
      <c r="AM3178" t="str">
        <f t="shared" si="848"/>
        <v>2025 4</v>
      </c>
      <c r="AN3178" t="str">
        <f t="shared" si="849"/>
        <v xml:space="preserve">GOBBA </v>
      </c>
    </row>
    <row r="3179" spans="1:40" x14ac:dyDescent="0.35">
      <c r="A3179">
        <v>81872</v>
      </c>
      <c r="B3179" t="s">
        <v>274</v>
      </c>
      <c r="C3179" s="31">
        <v>45748</v>
      </c>
      <c r="D3179" t="s">
        <v>373</v>
      </c>
      <c r="E3179" t="s">
        <v>374</v>
      </c>
      <c r="F3179" t="s">
        <v>382</v>
      </c>
      <c r="G3179" t="s">
        <v>383</v>
      </c>
      <c r="H3179" t="s">
        <v>1052</v>
      </c>
      <c r="I3179" t="s">
        <v>1053</v>
      </c>
      <c r="J3179">
        <v>240</v>
      </c>
      <c r="K3179">
        <v>1143.8500000000001</v>
      </c>
      <c r="L3179">
        <v>221.74346</v>
      </c>
      <c r="M3179">
        <v>137.26</v>
      </c>
      <c r="N3179">
        <v>4.7660299999999998</v>
      </c>
      <c r="O3179" s="32">
        <f t="shared" si="833"/>
        <v>1006.5900000000001</v>
      </c>
      <c r="P3179" s="32">
        <f t="shared" si="834"/>
        <v>784.84654000000012</v>
      </c>
      <c r="Q3179">
        <v>724688</v>
      </c>
      <c r="R3179" t="s">
        <v>312</v>
      </c>
      <c r="S3179" t="s">
        <v>466</v>
      </c>
      <c r="T3179" t="str">
        <f t="shared" si="835"/>
        <v>VEN</v>
      </c>
      <c r="U3179" t="s">
        <v>387</v>
      </c>
      <c r="V3179" s="33">
        <f t="shared" si="836"/>
        <v>1143.8500000000001</v>
      </c>
      <c r="W3179">
        <f t="shared" si="837"/>
        <v>240</v>
      </c>
      <c r="X3179" s="33">
        <f t="shared" si="838"/>
        <v>1006.5900000000001</v>
      </c>
      <c r="Y3179" s="33">
        <f t="shared" si="839"/>
        <v>137.26</v>
      </c>
      <c r="Z3179" s="45">
        <f t="shared" si="840"/>
        <v>0.64418109017790792</v>
      </c>
      <c r="AA3179" s="33">
        <f t="shared" si="841"/>
        <v>736.84654000000012</v>
      </c>
      <c r="AB3179" s="45">
        <f t="shared" si="842"/>
        <v>0.73202251164823817</v>
      </c>
      <c r="AC3179" s="33">
        <f>IFERROR($X3179/VLOOKUP(CONCATENATE("USD",C3179),[1]GEINDICE!AR$1:AS$65536,2,0),"")</f>
        <v>176.43687227217757</v>
      </c>
      <c r="AD3179" s="33">
        <f>IFERROR($AA3179/VLOOKUP(CONCATENATE("USD",C3179),[1]GEINDICE!AR$1:AS$65536,2,0),"")</f>
        <v>129.1557623880388</v>
      </c>
      <c r="AE3179" s="33">
        <f>IFERROR($X3179/VLOOKUP(CONCATENATE("EUR",C3179),[1]GEINDICE!AR$1:AS$65536,2,0),"")</f>
        <v>163.36768643999028</v>
      </c>
      <c r="AF3179" s="33">
        <f>IFERROR($AA3179/VLOOKUP(CONCATENATE("EUR",C3179),[1]GEINDICE!AR$1:AS$65536,2,0),"")</f>
        <v>119.5888241499635</v>
      </c>
      <c r="AG3179" s="48" t="str">
        <f>VLOOKUP(E3179,[1]Apresentação!AW$1:AX$65536,2,0)</f>
        <v xml:space="preserve">                    2 - LEATHER AUXILIARIES</v>
      </c>
      <c r="AH3179" s="48" t="str">
        <f t="shared" si="843"/>
        <v xml:space="preserve">         5201000920 - ZETESLIP ECS BR</v>
      </c>
      <c r="AI3179" s="49" t="str">
        <f t="shared" si="844"/>
        <v xml:space="preserve">     ZF1123 - GOBBA LEATHER INDUSTRIA E COMERCIO LTDA</v>
      </c>
      <c r="AJ3179" t="str">
        <f t="shared" si="845"/>
        <v xml:space="preserve">     90 - SALES</v>
      </c>
      <c r="AK3179" t="str">
        <f t="shared" si="846"/>
        <v/>
      </c>
      <c r="AL3179">
        <f t="shared" si="847"/>
        <v>4</v>
      </c>
      <c r="AM3179" t="str">
        <f t="shared" si="848"/>
        <v>2025 4</v>
      </c>
      <c r="AN3179" t="str">
        <f t="shared" si="849"/>
        <v xml:space="preserve">GOBBA </v>
      </c>
    </row>
    <row r="3180" spans="1:40" x14ac:dyDescent="0.35">
      <c r="A3180">
        <v>81243</v>
      </c>
      <c r="B3180" t="s">
        <v>274</v>
      </c>
      <c r="C3180" s="31">
        <v>45699</v>
      </c>
      <c r="D3180" t="s">
        <v>373</v>
      </c>
      <c r="E3180" t="s">
        <v>374</v>
      </c>
      <c r="F3180" t="s">
        <v>382</v>
      </c>
      <c r="G3180" t="s">
        <v>383</v>
      </c>
      <c r="H3180" t="s">
        <v>1052</v>
      </c>
      <c r="I3180" t="s">
        <v>1053</v>
      </c>
      <c r="J3180">
        <v>240</v>
      </c>
      <c r="K3180">
        <v>1146.54</v>
      </c>
      <c r="L3180">
        <v>221.03298000000001</v>
      </c>
      <c r="M3180">
        <v>137.59</v>
      </c>
      <c r="N3180">
        <v>4.7772299999999994</v>
      </c>
      <c r="O3180" s="32">
        <f t="shared" si="833"/>
        <v>1008.9499999999999</v>
      </c>
      <c r="P3180" s="32">
        <f t="shared" si="834"/>
        <v>787.91701999999987</v>
      </c>
      <c r="Q3180">
        <v>709868</v>
      </c>
      <c r="R3180" t="s">
        <v>312</v>
      </c>
      <c r="S3180" t="s">
        <v>466</v>
      </c>
      <c r="T3180" t="str">
        <f t="shared" si="835"/>
        <v>VEN</v>
      </c>
      <c r="U3180" t="s">
        <v>387</v>
      </c>
      <c r="V3180" s="33">
        <f t="shared" si="836"/>
        <v>1146.54</v>
      </c>
      <c r="W3180">
        <f t="shared" si="837"/>
        <v>240</v>
      </c>
      <c r="X3180" s="33">
        <f t="shared" si="838"/>
        <v>1008.9499999999999</v>
      </c>
      <c r="Y3180" s="33">
        <f t="shared" si="839"/>
        <v>137.59</v>
      </c>
      <c r="Z3180" s="45">
        <f t="shared" si="840"/>
        <v>0.64534775934550903</v>
      </c>
      <c r="AA3180" s="33">
        <f t="shared" si="841"/>
        <v>739.91701999999987</v>
      </c>
      <c r="AB3180" s="45">
        <f t="shared" si="842"/>
        <v>0.73335350612022387</v>
      </c>
      <c r="AC3180" s="33">
        <f>IFERROR($X3180/VLOOKUP(CONCATENATE("USD",C3180),[1]GEINDICE!AR$1:AS$65536,2,0),"")</f>
        <v>174.59507164117116</v>
      </c>
      <c r="AD3180" s="33">
        <f>IFERROR($AA3180/VLOOKUP(CONCATENATE("USD",C3180),[1]GEINDICE!AR$1:AS$65536,2,0),"")</f>
        <v>128.03990793936455</v>
      </c>
      <c r="AE3180" s="33">
        <f>IFERROR($X3180/VLOOKUP(CONCATENATE("EUR",C3180),[1]GEINDICE!AR$1:AS$65536,2,0),"")</f>
        <v>168.85344668886916</v>
      </c>
      <c r="AF3180" s="33">
        <f>IFERROR($AA3180/VLOOKUP(CONCATENATE("EUR",C3180),[1]GEINDICE!AR$1:AS$65536,2,0),"")</f>
        <v>123.82926714976651</v>
      </c>
      <c r="AG3180" s="48" t="str">
        <f>VLOOKUP(E3180,[1]Apresentação!AW$1:AX$65536,2,0)</f>
        <v xml:space="preserve">                    2 - LEATHER AUXILIARIES</v>
      </c>
      <c r="AH3180" s="48" t="str">
        <f t="shared" si="843"/>
        <v xml:space="preserve">         5201000920 - ZETESLIP ECS BR</v>
      </c>
      <c r="AI3180" s="49" t="str">
        <f t="shared" si="844"/>
        <v xml:space="preserve">     ZF1123 - GOBBA LEATHER INDUSTRIA E COMERCIO LTDA</v>
      </c>
      <c r="AJ3180" t="str">
        <f t="shared" si="845"/>
        <v xml:space="preserve">     90 - SALES</v>
      </c>
      <c r="AK3180" t="str">
        <f t="shared" si="846"/>
        <v/>
      </c>
      <c r="AL3180">
        <f t="shared" si="847"/>
        <v>2</v>
      </c>
      <c r="AM3180" t="str">
        <f t="shared" si="848"/>
        <v>2025 2</v>
      </c>
      <c r="AN3180" t="str">
        <f t="shared" si="849"/>
        <v xml:space="preserve">GOBBA </v>
      </c>
    </row>
    <row r="3181" spans="1:40" x14ac:dyDescent="0.35">
      <c r="A3181">
        <v>81251</v>
      </c>
      <c r="B3181" t="s">
        <v>274</v>
      </c>
      <c r="C3181" s="31">
        <v>45700</v>
      </c>
      <c r="D3181" t="s">
        <v>373</v>
      </c>
      <c r="E3181" t="s">
        <v>374</v>
      </c>
      <c r="F3181" t="s">
        <v>780</v>
      </c>
      <c r="G3181" t="s">
        <v>781</v>
      </c>
      <c r="H3181" t="s">
        <v>1052</v>
      </c>
      <c r="I3181" t="s">
        <v>1053</v>
      </c>
      <c r="J3181">
        <v>2000</v>
      </c>
      <c r="K3181">
        <v>9014.92</v>
      </c>
      <c r="L3181">
        <v>1841.9415100000001</v>
      </c>
      <c r="M3181">
        <v>1081.8</v>
      </c>
      <c r="N3181">
        <v>4.50746</v>
      </c>
      <c r="O3181" s="32">
        <f t="shared" si="833"/>
        <v>7933.12</v>
      </c>
      <c r="P3181" s="32">
        <f t="shared" si="834"/>
        <v>6091.1784900000002</v>
      </c>
      <c r="Q3181">
        <v>709980</v>
      </c>
      <c r="R3181" t="s">
        <v>312</v>
      </c>
      <c r="S3181" t="s">
        <v>466</v>
      </c>
      <c r="T3181" t="str">
        <f t="shared" si="835"/>
        <v>VEN</v>
      </c>
      <c r="U3181" t="s">
        <v>387</v>
      </c>
      <c r="V3181" s="33">
        <f t="shared" si="836"/>
        <v>9014.92</v>
      </c>
      <c r="W3181">
        <f t="shared" si="837"/>
        <v>2000</v>
      </c>
      <c r="X3181" s="33">
        <f t="shared" si="838"/>
        <v>7933.12</v>
      </c>
      <c r="Y3181" s="33">
        <f t="shared" si="839"/>
        <v>1081.8</v>
      </c>
      <c r="Z3181" s="45">
        <f t="shared" si="840"/>
        <v>0.63130659950393353</v>
      </c>
      <c r="AA3181" s="33">
        <f t="shared" si="841"/>
        <v>5691.1784900000002</v>
      </c>
      <c r="AB3181" s="45">
        <f t="shared" si="842"/>
        <v>0.71739473120285591</v>
      </c>
      <c r="AC3181" s="33">
        <f>IFERROR($X3181/VLOOKUP(CONCATENATE("USD",C3181),[1]GEINDICE!AR$1:AS$65536,2,0),"")</f>
        <v>1374.6287536171612</v>
      </c>
      <c r="AD3181" s="33">
        <f>IFERROR($AA3181/VLOOKUP(CONCATENATE("USD",C3181),[1]GEINDICE!AR$1:AS$65536,2,0),"")</f>
        <v>986.15142520490019</v>
      </c>
      <c r="AE3181" s="33">
        <f>IFERROR($X3181/VLOOKUP(CONCATENATE("EUR",C3181),[1]GEINDICE!AR$1:AS$65536,2,0),"")</f>
        <v>1324.946972860125</v>
      </c>
      <c r="AF3181" s="33">
        <f>IFERROR($AA3181/VLOOKUP(CONCATENATE("EUR",C3181),[1]GEINDICE!AR$1:AS$65536,2,0),"")</f>
        <v>950.50997745302709</v>
      </c>
      <c r="AG3181" s="48" t="str">
        <f>VLOOKUP(E3181,[1]Apresentação!AW$1:AX$65536,2,0)</f>
        <v xml:space="preserve">                    2 - LEATHER AUXILIARIES</v>
      </c>
      <c r="AH3181" s="48" t="str">
        <f t="shared" si="843"/>
        <v xml:space="preserve">         5201000920 - ZETESLIP ECS BR</v>
      </c>
      <c r="AI3181" s="49" t="str">
        <f t="shared" si="844"/>
        <v xml:space="preserve">     L00026 - INDUSTRIA DE PELES MINUANO LTDA</v>
      </c>
      <c r="AJ3181" t="str">
        <f t="shared" si="845"/>
        <v xml:space="preserve">     90 - SALES</v>
      </c>
      <c r="AK3181" t="str">
        <f t="shared" si="846"/>
        <v/>
      </c>
      <c r="AL3181">
        <f t="shared" si="847"/>
        <v>2</v>
      </c>
      <c r="AM3181" t="str">
        <f t="shared" si="848"/>
        <v>2025 2</v>
      </c>
      <c r="AN3181" t="str">
        <f t="shared" si="849"/>
        <v xml:space="preserve">INDUSTRIA </v>
      </c>
    </row>
    <row r="3182" spans="1:40" x14ac:dyDescent="0.35">
      <c r="A3182">
        <v>81481</v>
      </c>
      <c r="B3182" t="s">
        <v>274</v>
      </c>
      <c r="C3182" s="31">
        <v>45716</v>
      </c>
      <c r="D3182" t="s">
        <v>373</v>
      </c>
      <c r="E3182" t="s">
        <v>374</v>
      </c>
      <c r="F3182" t="s">
        <v>780</v>
      </c>
      <c r="G3182" t="s">
        <v>781</v>
      </c>
      <c r="H3182" t="s">
        <v>1052</v>
      </c>
      <c r="I3182" t="s">
        <v>1053</v>
      </c>
      <c r="J3182">
        <v>2000</v>
      </c>
      <c r="K3182">
        <v>9083.56</v>
      </c>
      <c r="L3182">
        <v>1864.8723399999999</v>
      </c>
      <c r="M3182">
        <v>1090.04</v>
      </c>
      <c r="N3182">
        <v>4.5417800000000002</v>
      </c>
      <c r="O3182" s="32">
        <f t="shared" si="833"/>
        <v>7993.5199999999995</v>
      </c>
      <c r="P3182" s="32">
        <f t="shared" si="834"/>
        <v>6128.6476599999996</v>
      </c>
      <c r="Q3182">
        <v>712746</v>
      </c>
      <c r="R3182" t="s">
        <v>312</v>
      </c>
      <c r="S3182" t="s">
        <v>466</v>
      </c>
      <c r="T3182" t="str">
        <f t="shared" si="835"/>
        <v>VEN</v>
      </c>
      <c r="U3182" t="s">
        <v>387</v>
      </c>
      <c r="V3182" s="33">
        <f t="shared" si="836"/>
        <v>9083.56</v>
      </c>
      <c r="W3182">
        <f t="shared" si="837"/>
        <v>2000</v>
      </c>
      <c r="X3182" s="33">
        <f t="shared" si="838"/>
        <v>7993.5199999999995</v>
      </c>
      <c r="Y3182" s="33">
        <f t="shared" si="839"/>
        <v>1090.04</v>
      </c>
      <c r="Z3182" s="45">
        <f t="shared" si="840"/>
        <v>0.63066106900818619</v>
      </c>
      <c r="AA3182" s="33">
        <f t="shared" si="841"/>
        <v>5728.6476599999996</v>
      </c>
      <c r="AB3182" s="45">
        <f t="shared" si="842"/>
        <v>0.71666145327715447</v>
      </c>
      <c r="AC3182" s="33">
        <f>IFERROR($X3182/VLOOKUP(CONCATENATE("USD",C3182),[1]GEINDICE!AR$1:AS$65536,2,0),"")</f>
        <v>1366.694022705512</v>
      </c>
      <c r="AD3182" s="33">
        <f>IFERROR($AA3182/VLOOKUP(CONCATENATE("USD",C3182),[1]GEINDICE!AR$1:AS$65536,2,0),"")</f>
        <v>979.45692449733258</v>
      </c>
      <c r="AE3182" s="33">
        <f>IFERROR($X3182/VLOOKUP(CONCATENATE("EUR",C3182),[1]GEINDICE!AR$1:AS$65536,2,0),"")</f>
        <v>1314.1184980601038</v>
      </c>
      <c r="AF3182" s="33">
        <f>IFERROR($AA3182/VLOOKUP(CONCATENATE("EUR",C3182),[1]GEINDICE!AR$1:AS$65536,2,0),"")</f>
        <v>941.7780725981454</v>
      </c>
      <c r="AG3182" s="48" t="str">
        <f>VLOOKUP(E3182,[1]Apresentação!AW$1:AX$65536,2,0)</f>
        <v xml:space="preserve">                    2 - LEATHER AUXILIARIES</v>
      </c>
      <c r="AH3182" s="48" t="str">
        <f t="shared" si="843"/>
        <v xml:space="preserve">         5201000920 - ZETESLIP ECS BR</v>
      </c>
      <c r="AI3182" s="49" t="str">
        <f t="shared" si="844"/>
        <v xml:space="preserve">     L00026 - INDUSTRIA DE PELES MINUANO LTDA</v>
      </c>
      <c r="AJ3182" t="str">
        <f t="shared" si="845"/>
        <v xml:space="preserve">     90 - SALES</v>
      </c>
      <c r="AK3182" t="str">
        <f t="shared" si="846"/>
        <v/>
      </c>
      <c r="AL3182">
        <f t="shared" si="847"/>
        <v>2</v>
      </c>
      <c r="AM3182" t="str">
        <f t="shared" si="848"/>
        <v>2025 2</v>
      </c>
      <c r="AN3182" t="str">
        <f t="shared" si="849"/>
        <v xml:space="preserve">INDUSTRIA </v>
      </c>
    </row>
    <row r="3183" spans="1:40" x14ac:dyDescent="0.35">
      <c r="A3183">
        <v>80780</v>
      </c>
      <c r="B3183" t="s">
        <v>274</v>
      </c>
      <c r="C3183" s="31">
        <v>45665</v>
      </c>
      <c r="D3183" t="s">
        <v>373</v>
      </c>
      <c r="E3183" t="s">
        <v>374</v>
      </c>
      <c r="F3183" t="s">
        <v>382</v>
      </c>
      <c r="G3183" t="s">
        <v>383</v>
      </c>
      <c r="H3183" t="s">
        <v>1052</v>
      </c>
      <c r="I3183" t="s">
        <v>1053</v>
      </c>
      <c r="J3183">
        <v>120</v>
      </c>
      <c r="K3183">
        <v>608.75</v>
      </c>
      <c r="L3183">
        <v>109.12297</v>
      </c>
      <c r="M3183">
        <v>73.05</v>
      </c>
      <c r="N3183">
        <v>5.0728799999999996</v>
      </c>
      <c r="O3183" s="32">
        <f t="shared" si="833"/>
        <v>535.70000000000005</v>
      </c>
      <c r="P3183" s="32">
        <f t="shared" si="834"/>
        <v>426.57703000000004</v>
      </c>
      <c r="Q3183">
        <v>706500</v>
      </c>
      <c r="R3183" t="s">
        <v>312</v>
      </c>
      <c r="S3183" t="s">
        <v>466</v>
      </c>
      <c r="T3183" t="str">
        <f t="shared" si="835"/>
        <v>VEN</v>
      </c>
      <c r="U3183" t="s">
        <v>387</v>
      </c>
      <c r="V3183" s="33">
        <f t="shared" si="836"/>
        <v>608.75</v>
      </c>
      <c r="W3183">
        <f t="shared" si="837"/>
        <v>120</v>
      </c>
      <c r="X3183" s="33">
        <f t="shared" si="838"/>
        <v>535.70000000000005</v>
      </c>
      <c r="Y3183" s="33">
        <f t="shared" si="839"/>
        <v>73.05</v>
      </c>
      <c r="Z3183" s="45">
        <f t="shared" si="840"/>
        <v>0.66131750308008219</v>
      </c>
      <c r="AA3183" s="33">
        <f t="shared" si="841"/>
        <v>402.57703000000004</v>
      </c>
      <c r="AB3183" s="45">
        <f t="shared" si="842"/>
        <v>0.75149716259100241</v>
      </c>
      <c r="AC3183" s="33">
        <f>IFERROR($X3183/VLOOKUP(CONCATENATE("USD",C3183),[1]GEINDICE!AR$1:AS$65536,2,0),"")</f>
        <v>87.359958252474684</v>
      </c>
      <c r="AD3183" s="33">
        <f>IFERROR($AA3183/VLOOKUP(CONCATENATE("USD",C3183),[1]GEINDICE!AR$1:AS$65536,2,0),"")</f>
        <v>65.650760750803158</v>
      </c>
      <c r="AE3183" s="33">
        <f>IFERROR($X3183/VLOOKUP(CONCATENATE("EUR",C3183),[1]GEINDICE!AR$1:AS$65536,2,0),"")</f>
        <v>84.790832396840713</v>
      </c>
      <c r="AF3183" s="33">
        <f>IFERROR($AA3183/VLOOKUP(CONCATENATE("EUR",C3183),[1]GEINDICE!AR$1:AS$65536,2,0),"")</f>
        <v>63.720069959955048</v>
      </c>
      <c r="AG3183" s="48" t="str">
        <f>VLOOKUP(E3183,[1]Apresentação!AW$1:AX$65536,2,0)</f>
        <v xml:space="preserve">                    2 - LEATHER AUXILIARIES</v>
      </c>
      <c r="AH3183" s="48" t="str">
        <f t="shared" si="843"/>
        <v xml:space="preserve">         5201000920 - ZETESLIP ECS BR</v>
      </c>
      <c r="AI3183" s="49" t="str">
        <f t="shared" si="844"/>
        <v xml:space="preserve">     ZF1123 - GOBBA LEATHER INDUSTRIA E COMERCIO LTDA</v>
      </c>
      <c r="AJ3183" t="str">
        <f t="shared" si="845"/>
        <v xml:space="preserve">     90 - SALES</v>
      </c>
      <c r="AK3183" t="str">
        <f t="shared" si="846"/>
        <v/>
      </c>
      <c r="AL3183">
        <f t="shared" si="847"/>
        <v>1</v>
      </c>
      <c r="AM3183" t="str">
        <f t="shared" si="848"/>
        <v>2025 1</v>
      </c>
      <c r="AN3183" t="str">
        <f t="shared" si="849"/>
        <v xml:space="preserve">GOBBA </v>
      </c>
    </row>
    <row r="3184" spans="1:40" x14ac:dyDescent="0.35">
      <c r="A3184">
        <v>81541</v>
      </c>
      <c r="B3184" t="s">
        <v>274</v>
      </c>
      <c r="C3184" s="31">
        <v>45723</v>
      </c>
      <c r="D3184" t="s">
        <v>373</v>
      </c>
      <c r="E3184" t="s">
        <v>374</v>
      </c>
      <c r="F3184" t="s">
        <v>382</v>
      </c>
      <c r="G3184" t="s">
        <v>383</v>
      </c>
      <c r="H3184" t="s">
        <v>1052</v>
      </c>
      <c r="I3184" t="s">
        <v>1053</v>
      </c>
      <c r="J3184">
        <v>240</v>
      </c>
      <c r="K3184">
        <v>1153.6500000000001</v>
      </c>
      <c r="L3184">
        <v>223.78468000000001</v>
      </c>
      <c r="M3184">
        <v>138.44</v>
      </c>
      <c r="N3184">
        <v>4.8068599999999995</v>
      </c>
      <c r="O3184" s="32">
        <f t="shared" si="833"/>
        <v>1015.21</v>
      </c>
      <c r="P3184" s="32">
        <f t="shared" si="834"/>
        <v>791.42532000000006</v>
      </c>
      <c r="Q3184">
        <v>715047</v>
      </c>
      <c r="R3184" t="s">
        <v>312</v>
      </c>
      <c r="S3184" t="s">
        <v>466</v>
      </c>
      <c r="T3184" t="str">
        <f t="shared" si="835"/>
        <v>VEN</v>
      </c>
      <c r="U3184" t="s">
        <v>389</v>
      </c>
      <c r="V3184" s="33">
        <f t="shared" si="836"/>
        <v>1153.6500000000001</v>
      </c>
      <c r="W3184">
        <f t="shared" si="837"/>
        <v>240</v>
      </c>
      <c r="X3184" s="33">
        <f t="shared" si="838"/>
        <v>1015.21</v>
      </c>
      <c r="Y3184" s="33">
        <f t="shared" si="839"/>
        <v>138.44</v>
      </c>
      <c r="Z3184" s="45">
        <f t="shared" si="840"/>
        <v>0.64441149395397213</v>
      </c>
      <c r="AA3184" s="33">
        <f t="shared" si="841"/>
        <v>743.42532000000006</v>
      </c>
      <c r="AB3184" s="45">
        <f t="shared" si="842"/>
        <v>0.73228723121324657</v>
      </c>
      <c r="AC3184" s="33">
        <f>IFERROR($X3184/VLOOKUP(CONCATENATE("USD",C3184),[1]GEINDICE!AR$1:AS$65536,2,0),"")</f>
        <v>175.98287338787961</v>
      </c>
      <c r="AD3184" s="33">
        <f>IFERROR($AA3184/VLOOKUP(CONCATENATE("USD",C3184),[1]GEINDICE!AR$1:AS$65536,2,0),"")</f>
        <v>128.8700110941617</v>
      </c>
      <c r="AE3184" s="33">
        <f>IFERROR($X3184/VLOOKUP(CONCATENATE("EUR",C3184),[1]GEINDICE!AR$1:AS$65536,2,0),"")</f>
        <v>161.88190646277488</v>
      </c>
      <c r="AF3184" s="33">
        <f>IFERROR($AA3184/VLOOKUP(CONCATENATE("EUR",C3184),[1]GEINDICE!AR$1:AS$65536,2,0),"")</f>
        <v>118.54405306714717</v>
      </c>
      <c r="AG3184" s="48" t="str">
        <f>VLOOKUP(E3184,[1]Apresentação!AW$1:AX$65536,2,0)</f>
        <v xml:space="preserve">                    2 - LEATHER AUXILIARIES</v>
      </c>
      <c r="AH3184" s="48" t="str">
        <f t="shared" si="843"/>
        <v xml:space="preserve">         5201000920 - ZETESLIP ECS BR</v>
      </c>
      <c r="AI3184" s="49" t="str">
        <f t="shared" si="844"/>
        <v xml:space="preserve">     ZF1123 - GOBBA LEATHER INDUSTRIA E COMERCIO LTDA</v>
      </c>
      <c r="AJ3184" t="str">
        <f t="shared" si="845"/>
        <v xml:space="preserve">     90 - SALES</v>
      </c>
      <c r="AK3184" t="str">
        <f t="shared" si="846"/>
        <v/>
      </c>
      <c r="AL3184">
        <f t="shared" si="847"/>
        <v>3</v>
      </c>
      <c r="AM3184" t="str">
        <f t="shared" si="848"/>
        <v>2025 3</v>
      </c>
      <c r="AN3184" t="str">
        <f t="shared" si="849"/>
        <v xml:space="preserve">GOBBA </v>
      </c>
    </row>
    <row r="3185" spans="1:40" x14ac:dyDescent="0.35">
      <c r="A3185">
        <v>82081</v>
      </c>
      <c r="B3185" t="s">
        <v>274</v>
      </c>
      <c r="C3185" s="31">
        <v>45764</v>
      </c>
      <c r="D3185" t="s">
        <v>373</v>
      </c>
      <c r="E3185" t="s">
        <v>374</v>
      </c>
      <c r="F3185" t="s">
        <v>382</v>
      </c>
      <c r="G3185" t="s">
        <v>383</v>
      </c>
      <c r="H3185" t="s">
        <v>1052</v>
      </c>
      <c r="I3185" t="s">
        <v>1053</v>
      </c>
      <c r="J3185">
        <v>240</v>
      </c>
      <c r="K3185">
        <v>1182.6100000000001</v>
      </c>
      <c r="L3185">
        <v>225.09294</v>
      </c>
      <c r="M3185">
        <v>141.91</v>
      </c>
      <c r="N3185">
        <v>4.9275399999999996</v>
      </c>
      <c r="O3185" s="32">
        <f t="shared" si="833"/>
        <v>1040.7</v>
      </c>
      <c r="P3185" s="32">
        <f t="shared" si="834"/>
        <v>815.60706000000005</v>
      </c>
      <c r="Q3185">
        <v>730604</v>
      </c>
      <c r="R3185" t="s">
        <v>312</v>
      </c>
      <c r="S3185" t="s">
        <v>466</v>
      </c>
      <c r="T3185" t="str">
        <f t="shared" si="835"/>
        <v>VEN</v>
      </c>
      <c r="U3185" t="s">
        <v>387</v>
      </c>
      <c r="V3185" s="33">
        <f t="shared" si="836"/>
        <v>1182.6100000000001</v>
      </c>
      <c r="W3185">
        <f t="shared" si="837"/>
        <v>240</v>
      </c>
      <c r="X3185" s="33">
        <f t="shared" si="838"/>
        <v>1040.7</v>
      </c>
      <c r="Y3185" s="33">
        <f t="shared" si="839"/>
        <v>141.91</v>
      </c>
      <c r="Z3185" s="45">
        <f t="shared" si="840"/>
        <v>0.64907878336898894</v>
      </c>
      <c r="AA3185" s="33">
        <f t="shared" si="841"/>
        <v>767.60706000000005</v>
      </c>
      <c r="AB3185" s="45">
        <f t="shared" si="842"/>
        <v>0.73758725857595853</v>
      </c>
      <c r="AC3185" s="33">
        <f>IFERROR($X3185/VLOOKUP(CONCATENATE("USD",C3185),[1]GEINDICE!AR$1:AS$65536,2,0),"")</f>
        <v>177.71819873973257</v>
      </c>
      <c r="AD3185" s="33">
        <f>IFERROR($AA3185/VLOOKUP(CONCATENATE("USD",C3185),[1]GEINDICE!AR$1:AS$65536,2,0),"")</f>
        <v>131.08267900749672</v>
      </c>
      <c r="AE3185" s="33">
        <f>IFERROR($X3185/VLOOKUP(CONCATENATE("EUR",C3185),[1]GEINDICE!AR$1:AS$65536,2,0),"")</f>
        <v>156.35986658252952</v>
      </c>
      <c r="AF3185" s="33">
        <f>IFERROR($AA3185/VLOOKUP(CONCATENATE("EUR",C3185),[1]GEINDICE!AR$1:AS$65536,2,0),"")</f>
        <v>115.32904534391058</v>
      </c>
      <c r="AG3185" s="48" t="str">
        <f>VLOOKUP(E3185,[1]Apresentação!AW$1:AX$65536,2,0)</f>
        <v xml:space="preserve">                    2 - LEATHER AUXILIARIES</v>
      </c>
      <c r="AH3185" s="48" t="str">
        <f t="shared" si="843"/>
        <v xml:space="preserve">         5201000920 - ZETESLIP ECS BR</v>
      </c>
      <c r="AI3185" s="49" t="str">
        <f t="shared" si="844"/>
        <v xml:space="preserve">     ZF1123 - GOBBA LEATHER INDUSTRIA E COMERCIO LTDA</v>
      </c>
      <c r="AJ3185" t="str">
        <f t="shared" si="845"/>
        <v xml:space="preserve">     90 - SALES</v>
      </c>
      <c r="AK3185" t="str">
        <f t="shared" si="846"/>
        <v/>
      </c>
      <c r="AL3185">
        <f t="shared" si="847"/>
        <v>4</v>
      </c>
      <c r="AM3185" t="str">
        <f t="shared" si="848"/>
        <v>2025 4</v>
      </c>
      <c r="AN3185" t="str">
        <f t="shared" si="849"/>
        <v xml:space="preserve">GOBBA </v>
      </c>
    </row>
    <row r="3186" spans="1:40" x14ac:dyDescent="0.35">
      <c r="A3186">
        <v>82361</v>
      </c>
      <c r="B3186" t="s">
        <v>274</v>
      </c>
      <c r="C3186" s="31">
        <v>45789</v>
      </c>
      <c r="D3186" t="s">
        <v>373</v>
      </c>
      <c r="E3186" t="s">
        <v>374</v>
      </c>
      <c r="F3186" t="s">
        <v>845</v>
      </c>
      <c r="G3186" t="s">
        <v>846</v>
      </c>
      <c r="H3186" t="s">
        <v>1052</v>
      </c>
      <c r="I3186" t="s">
        <v>1053</v>
      </c>
      <c r="J3186">
        <v>1000</v>
      </c>
      <c r="K3186">
        <v>4235</v>
      </c>
      <c r="L3186">
        <v>937.88723000000005</v>
      </c>
      <c r="M3186">
        <v>508.21</v>
      </c>
      <c r="N3186">
        <v>4.2350000000000003</v>
      </c>
      <c r="O3186" s="32">
        <f t="shared" si="833"/>
        <v>3726.79</v>
      </c>
      <c r="P3186" s="32">
        <f t="shared" si="834"/>
        <v>2788.9027699999997</v>
      </c>
      <c r="Q3186">
        <v>738400</v>
      </c>
      <c r="R3186" t="s">
        <v>312</v>
      </c>
      <c r="S3186" t="s">
        <v>466</v>
      </c>
      <c r="T3186" t="str">
        <f t="shared" si="835"/>
        <v>VEN</v>
      </c>
      <c r="U3186" t="s">
        <v>387</v>
      </c>
      <c r="V3186" s="33">
        <f t="shared" si="836"/>
        <v>4235</v>
      </c>
      <c r="W3186">
        <f t="shared" si="837"/>
        <v>1000</v>
      </c>
      <c r="X3186" s="33">
        <f t="shared" si="838"/>
        <v>3726.79</v>
      </c>
      <c r="Y3186" s="33">
        <f t="shared" si="839"/>
        <v>508.21</v>
      </c>
      <c r="Z3186" s="45">
        <f t="shared" si="840"/>
        <v>0.61131116174734346</v>
      </c>
      <c r="AA3186" s="33">
        <f t="shared" si="841"/>
        <v>2588.9027699999997</v>
      </c>
      <c r="AB3186" s="45">
        <f t="shared" si="842"/>
        <v>0.69467363870784238</v>
      </c>
      <c r="AC3186" s="33">
        <f>IFERROR($X3186/VLOOKUP(CONCATENATE("USD",C3186),[1]GEINDICE!AR$1:AS$65536,2,0),"")</f>
        <v>655.87096547112037</v>
      </c>
      <c r="AD3186" s="33">
        <f>IFERROR($AA3186/VLOOKUP(CONCATENATE("USD",C3186),[1]GEINDICE!AR$1:AS$65536,2,0),"")</f>
        <v>455.61627010664881</v>
      </c>
      <c r="AE3186" s="33">
        <f>IFERROR($X3186/VLOOKUP(CONCATENATE("EUR",C3186),[1]GEINDICE!AR$1:AS$65536,2,0),"")</f>
        <v>590.55096898917702</v>
      </c>
      <c r="AF3186" s="33">
        <f>IFERROR($AA3186/VLOOKUP(CONCATENATE("EUR",C3186),[1]GEINDICE!AR$1:AS$65536,2,0),"")</f>
        <v>410.24019047015378</v>
      </c>
      <c r="AG3186" s="48" t="str">
        <f>VLOOKUP(E3186,[1]Apresentação!AW$1:AX$65536,2,0)</f>
        <v xml:space="preserve">                    2 - LEATHER AUXILIARIES</v>
      </c>
      <c r="AH3186" s="48" t="str">
        <f t="shared" si="843"/>
        <v xml:space="preserve">         5201000920 - ZETESLIP ECS BR</v>
      </c>
      <c r="AI3186" s="49" t="str">
        <f t="shared" si="844"/>
        <v xml:space="preserve">     L00028 - LUIZ FUGA INDUSTRIA DE COURO LTDA</v>
      </c>
      <c r="AJ3186" t="str">
        <f t="shared" si="845"/>
        <v xml:space="preserve">     90 - SALES</v>
      </c>
      <c r="AK3186" t="str">
        <f t="shared" si="846"/>
        <v/>
      </c>
      <c r="AL3186">
        <f t="shared" si="847"/>
        <v>5</v>
      </c>
      <c r="AM3186" t="str">
        <f t="shared" si="848"/>
        <v>2025 5</v>
      </c>
      <c r="AN3186" t="str">
        <f t="shared" si="849"/>
        <v xml:space="preserve">LUIZ </v>
      </c>
    </row>
    <row r="3187" spans="1:40" x14ac:dyDescent="0.35">
      <c r="A3187">
        <v>81072</v>
      </c>
      <c r="B3187" t="s">
        <v>274</v>
      </c>
      <c r="C3187" s="31">
        <v>45687</v>
      </c>
      <c r="D3187" t="s">
        <v>373</v>
      </c>
      <c r="E3187" t="s">
        <v>374</v>
      </c>
      <c r="F3187" t="s">
        <v>382</v>
      </c>
      <c r="G3187" t="s">
        <v>383</v>
      </c>
      <c r="H3187" t="s">
        <v>1052</v>
      </c>
      <c r="I3187" t="s">
        <v>1053</v>
      </c>
      <c r="J3187">
        <v>240</v>
      </c>
      <c r="K3187">
        <v>1173.8900000000001</v>
      </c>
      <c r="L3187">
        <v>222.64238</v>
      </c>
      <c r="M3187">
        <v>140.87</v>
      </c>
      <c r="N3187">
        <v>4.8911899999999999</v>
      </c>
      <c r="O3187" s="32">
        <f t="shared" si="833"/>
        <v>1033.02</v>
      </c>
      <c r="P3187" s="32">
        <f t="shared" si="834"/>
        <v>810.37761999999998</v>
      </c>
      <c r="Q3187">
        <v>708638</v>
      </c>
      <c r="R3187" t="s">
        <v>312</v>
      </c>
      <c r="S3187" t="s">
        <v>466</v>
      </c>
      <c r="T3187" t="str">
        <f t="shared" si="835"/>
        <v>VEN</v>
      </c>
      <c r="U3187" t="s">
        <v>387</v>
      </c>
      <c r="V3187" s="33">
        <f t="shared" si="836"/>
        <v>1173.8900000000001</v>
      </c>
      <c r="W3187">
        <f t="shared" si="837"/>
        <v>240</v>
      </c>
      <c r="X3187" s="33">
        <f t="shared" si="838"/>
        <v>1033.02</v>
      </c>
      <c r="Y3187" s="33">
        <f t="shared" si="839"/>
        <v>140.87</v>
      </c>
      <c r="Z3187" s="45">
        <f t="shared" si="840"/>
        <v>0.64944553578273934</v>
      </c>
      <c r="AA3187" s="33">
        <f t="shared" si="841"/>
        <v>762.37761999999998</v>
      </c>
      <c r="AB3187" s="45">
        <f t="shared" si="842"/>
        <v>0.73800857679425369</v>
      </c>
      <c r="AC3187" s="33">
        <f>IFERROR($X3187/VLOOKUP(CONCATENATE("USD",C3187),[1]GEINDICE!AR$1:AS$65536,2,0),"")</f>
        <v>175.0703318306613</v>
      </c>
      <c r="AD3187" s="33">
        <f>IFERROR($AA3187/VLOOKUP(CONCATENATE("USD",C3187),[1]GEINDICE!AR$1:AS$65536,2,0),"")</f>
        <v>129.20340643324408</v>
      </c>
      <c r="AE3187" s="33">
        <f>IFERROR($X3187/VLOOKUP(CONCATENATE("EUR",C3187),[1]GEINDICE!AR$1:AS$65536,2,0),"")</f>
        <v>167.82064820079603</v>
      </c>
      <c r="AF3187" s="33">
        <f>IFERROR($AA3187/VLOOKUP(CONCATENATE("EUR",C3187),[1]GEINDICE!AR$1:AS$65536,2,0),"")</f>
        <v>123.85307773535862</v>
      </c>
      <c r="AG3187" s="48" t="str">
        <f>VLOOKUP(E3187,[1]Apresentação!AW$1:AX$65536,2,0)</f>
        <v xml:space="preserve">                    2 - LEATHER AUXILIARIES</v>
      </c>
      <c r="AH3187" s="48" t="str">
        <f t="shared" si="843"/>
        <v xml:space="preserve">         5201000920 - ZETESLIP ECS BR</v>
      </c>
      <c r="AI3187" s="49" t="str">
        <f t="shared" si="844"/>
        <v xml:space="preserve">     ZF1123 - GOBBA LEATHER INDUSTRIA E COMERCIO LTDA</v>
      </c>
      <c r="AJ3187" t="str">
        <f t="shared" si="845"/>
        <v xml:space="preserve">     90 - SALES</v>
      </c>
      <c r="AK3187" t="str">
        <f t="shared" si="846"/>
        <v/>
      </c>
      <c r="AL3187">
        <f t="shared" si="847"/>
        <v>1</v>
      </c>
      <c r="AM3187" t="str">
        <f t="shared" si="848"/>
        <v>2025 1</v>
      </c>
      <c r="AN3187" t="str">
        <f t="shared" si="849"/>
        <v xml:space="preserve">GOBBA </v>
      </c>
    </row>
    <row r="3188" spans="1:40" x14ac:dyDescent="0.35">
      <c r="A3188">
        <v>81136</v>
      </c>
      <c r="B3188" t="s">
        <v>274</v>
      </c>
      <c r="C3188" s="31">
        <v>45692</v>
      </c>
      <c r="D3188" t="s">
        <v>373</v>
      </c>
      <c r="E3188" t="s">
        <v>374</v>
      </c>
      <c r="F3188" t="s">
        <v>382</v>
      </c>
      <c r="G3188" t="s">
        <v>383</v>
      </c>
      <c r="H3188" t="s">
        <v>1052</v>
      </c>
      <c r="I3188" t="s">
        <v>1053</v>
      </c>
      <c r="J3188">
        <v>240</v>
      </c>
      <c r="K3188">
        <v>1161.3600000000001</v>
      </c>
      <c r="L3188">
        <v>221.03298000000001</v>
      </c>
      <c r="M3188">
        <v>139.36000000000001</v>
      </c>
      <c r="N3188">
        <v>4.8389799999999994</v>
      </c>
      <c r="O3188" s="32">
        <f t="shared" si="833"/>
        <v>1022.0000000000001</v>
      </c>
      <c r="P3188" s="32">
        <f t="shared" si="834"/>
        <v>800.96702000000005</v>
      </c>
      <c r="Q3188">
        <v>709096</v>
      </c>
      <c r="R3188" t="s">
        <v>312</v>
      </c>
      <c r="S3188" t="s">
        <v>466</v>
      </c>
      <c r="T3188" t="str">
        <f t="shared" si="835"/>
        <v>VEN</v>
      </c>
      <c r="U3188" t="s">
        <v>387</v>
      </c>
      <c r="V3188" s="33">
        <f t="shared" si="836"/>
        <v>1161.3600000000001</v>
      </c>
      <c r="W3188">
        <f t="shared" si="837"/>
        <v>240</v>
      </c>
      <c r="X3188" s="33">
        <f t="shared" si="838"/>
        <v>1022.0000000000001</v>
      </c>
      <c r="Y3188" s="33">
        <f t="shared" si="839"/>
        <v>139.36000000000001</v>
      </c>
      <c r="Z3188" s="45">
        <f t="shared" si="840"/>
        <v>0.64834936626024653</v>
      </c>
      <c r="AA3188" s="33">
        <f t="shared" si="841"/>
        <v>752.96702000000005</v>
      </c>
      <c r="AB3188" s="45">
        <f t="shared" si="842"/>
        <v>0.73675833659491186</v>
      </c>
      <c r="AC3188" s="33">
        <f>IFERROR($X3188/VLOOKUP(CONCATENATE("USD",C3188),[1]GEINDICE!AR$1:AS$65536,2,0),"")</f>
        <v>176.4289536830839</v>
      </c>
      <c r="AD3188" s="33">
        <f>IFERROR($AA3188/VLOOKUP(CONCATENATE("USD",C3188),[1]GEINDICE!AR$1:AS$65536,2,0),"")</f>
        <v>129.98550244272965</v>
      </c>
      <c r="AE3188" s="33">
        <f>IFERROR($X3188/VLOOKUP(CONCATENATE("EUR",C3188),[1]GEINDICE!AR$1:AS$65536,2,0),"")</f>
        <v>169.95376991385908</v>
      </c>
      <c r="AF3188" s="33">
        <f>IFERROR($AA3188/VLOOKUP(CONCATENATE("EUR",C3188),[1]GEINDICE!AR$1:AS$65536,2,0),"")</f>
        <v>125.2148568197692</v>
      </c>
      <c r="AG3188" s="48" t="str">
        <f>VLOOKUP(E3188,[1]Apresentação!AW$1:AX$65536,2,0)</f>
        <v xml:space="preserve">                    2 - LEATHER AUXILIARIES</v>
      </c>
      <c r="AH3188" s="48" t="str">
        <f t="shared" si="843"/>
        <v xml:space="preserve">         5201000920 - ZETESLIP ECS BR</v>
      </c>
      <c r="AI3188" s="49" t="str">
        <f t="shared" si="844"/>
        <v xml:space="preserve">     ZF1123 - GOBBA LEATHER INDUSTRIA E COMERCIO LTDA</v>
      </c>
      <c r="AJ3188" t="str">
        <f t="shared" si="845"/>
        <v xml:space="preserve">     90 - SALES</v>
      </c>
      <c r="AK3188" t="str">
        <f t="shared" si="846"/>
        <v/>
      </c>
      <c r="AL3188">
        <f t="shared" si="847"/>
        <v>2</v>
      </c>
      <c r="AM3188" t="str">
        <f t="shared" si="848"/>
        <v>2025 2</v>
      </c>
      <c r="AN3188" t="str">
        <f t="shared" si="849"/>
        <v xml:space="preserve">GOBBA </v>
      </c>
    </row>
    <row r="3189" spans="1:40" x14ac:dyDescent="0.35">
      <c r="A3189">
        <v>80869</v>
      </c>
      <c r="B3189" t="s">
        <v>274</v>
      </c>
      <c r="C3189" s="31">
        <v>45671</v>
      </c>
      <c r="D3189" t="s">
        <v>373</v>
      </c>
      <c r="E3189" t="s">
        <v>374</v>
      </c>
      <c r="F3189" t="s">
        <v>382</v>
      </c>
      <c r="G3189" t="s">
        <v>383</v>
      </c>
      <c r="H3189" t="s">
        <v>1052</v>
      </c>
      <c r="I3189" t="s">
        <v>1053</v>
      </c>
      <c r="J3189">
        <v>360</v>
      </c>
      <c r="K3189">
        <v>1825.04</v>
      </c>
      <c r="L3189">
        <v>330.38281000000001</v>
      </c>
      <c r="M3189">
        <v>219.01</v>
      </c>
      <c r="N3189">
        <v>5.0695600000000001</v>
      </c>
      <c r="O3189" s="32">
        <f t="shared" si="833"/>
        <v>1606.03</v>
      </c>
      <c r="P3189" s="32">
        <f t="shared" si="834"/>
        <v>1275.6471899999999</v>
      </c>
      <c r="Q3189">
        <v>707015</v>
      </c>
      <c r="R3189" t="s">
        <v>312</v>
      </c>
      <c r="S3189" t="s">
        <v>466</v>
      </c>
      <c r="T3189" t="str">
        <f t="shared" si="835"/>
        <v>VEN</v>
      </c>
      <c r="U3189" t="s">
        <v>389</v>
      </c>
      <c r="V3189" s="33">
        <f t="shared" si="836"/>
        <v>1825.04</v>
      </c>
      <c r="W3189">
        <f t="shared" si="837"/>
        <v>360</v>
      </c>
      <c r="X3189" s="33">
        <f t="shared" si="838"/>
        <v>1606.03</v>
      </c>
      <c r="Y3189" s="33">
        <f t="shared" si="839"/>
        <v>219.01</v>
      </c>
      <c r="Z3189" s="45">
        <f t="shared" si="840"/>
        <v>0.65951825165475819</v>
      </c>
      <c r="AA3189" s="33">
        <f t="shared" si="841"/>
        <v>1203.6471899999999</v>
      </c>
      <c r="AB3189" s="45">
        <f t="shared" si="842"/>
        <v>0.74945498527424759</v>
      </c>
      <c r="AC3189" s="33">
        <f>IFERROR($X3189/VLOOKUP(CONCATENATE("USD",C3189),[1]GEINDICE!AR$1:AS$65536,2,0),"")</f>
        <v>264.71131182937484</v>
      </c>
      <c r="AD3189" s="33">
        <f>IFERROR($AA3189/VLOOKUP(CONCATENATE("USD",C3189),[1]GEINDICE!AR$1:AS$65536,2,0),"")</f>
        <v>198.38921230901087</v>
      </c>
      <c r="AE3189" s="33">
        <f>IFERROR($X3189/VLOOKUP(CONCATENATE("EUR",C3189),[1]GEINDICE!AR$1:AS$65536,2,0),"")</f>
        <v>257.12524615359985</v>
      </c>
      <c r="AF3189" s="33">
        <f>IFERROR($AA3189/VLOOKUP(CONCATENATE("EUR",C3189),[1]GEINDICE!AR$1:AS$65536,2,0),"")</f>
        <v>192.70379756968347</v>
      </c>
      <c r="AG3189" s="48" t="str">
        <f>VLOOKUP(E3189,[1]Apresentação!AW$1:AX$65536,2,0)</f>
        <v xml:space="preserve">                    2 - LEATHER AUXILIARIES</v>
      </c>
      <c r="AH3189" s="48" t="str">
        <f t="shared" si="843"/>
        <v xml:space="preserve">         5201000920 - ZETESLIP ECS BR</v>
      </c>
      <c r="AI3189" s="49" t="str">
        <f t="shared" si="844"/>
        <v xml:space="preserve">     ZF1123 - GOBBA LEATHER INDUSTRIA E COMERCIO LTDA</v>
      </c>
      <c r="AJ3189" t="str">
        <f t="shared" si="845"/>
        <v xml:space="preserve">     90 - SALES</v>
      </c>
      <c r="AK3189" t="str">
        <f t="shared" si="846"/>
        <v/>
      </c>
      <c r="AL3189">
        <f t="shared" si="847"/>
        <v>1</v>
      </c>
      <c r="AM3189" t="str">
        <f t="shared" si="848"/>
        <v>2025 1</v>
      </c>
      <c r="AN3189" t="str">
        <f t="shared" si="849"/>
        <v xml:space="preserve">GOBBA </v>
      </c>
    </row>
    <row r="3190" spans="1:40" x14ac:dyDescent="0.35">
      <c r="A3190">
        <v>80923</v>
      </c>
      <c r="B3190" t="s">
        <v>274</v>
      </c>
      <c r="C3190" s="31">
        <v>45674</v>
      </c>
      <c r="D3190" t="s">
        <v>373</v>
      </c>
      <c r="E3190" t="s">
        <v>374</v>
      </c>
      <c r="F3190" t="s">
        <v>780</v>
      </c>
      <c r="G3190" t="s">
        <v>781</v>
      </c>
      <c r="H3190" t="s">
        <v>1052</v>
      </c>
      <c r="I3190" t="s">
        <v>1053</v>
      </c>
      <c r="J3190">
        <v>2000</v>
      </c>
      <c r="K3190">
        <v>9410.24</v>
      </c>
      <c r="L3190">
        <v>1835.4600499999999</v>
      </c>
      <c r="M3190">
        <v>1129.24</v>
      </c>
      <c r="N3190">
        <v>4.70512</v>
      </c>
      <c r="O3190" s="32">
        <f t="shared" si="833"/>
        <v>8281</v>
      </c>
      <c r="P3190" s="32">
        <f t="shared" si="834"/>
        <v>6445.5399500000003</v>
      </c>
      <c r="Q3190">
        <v>707497</v>
      </c>
      <c r="R3190" t="s">
        <v>312</v>
      </c>
      <c r="S3190" t="s">
        <v>466</v>
      </c>
      <c r="T3190" t="str">
        <f t="shared" si="835"/>
        <v>VEN</v>
      </c>
      <c r="U3190" t="s">
        <v>387</v>
      </c>
      <c r="V3190" s="33">
        <f t="shared" si="836"/>
        <v>9410.24</v>
      </c>
      <c r="W3190">
        <f t="shared" si="837"/>
        <v>2000</v>
      </c>
      <c r="X3190" s="33">
        <f t="shared" si="838"/>
        <v>8281</v>
      </c>
      <c r="Y3190" s="33">
        <f t="shared" si="839"/>
        <v>1129.24</v>
      </c>
      <c r="Z3190" s="45">
        <f t="shared" si="840"/>
        <v>0.64244269540415555</v>
      </c>
      <c r="AA3190" s="33">
        <f t="shared" si="841"/>
        <v>6045.5399500000003</v>
      </c>
      <c r="AB3190" s="45">
        <f t="shared" si="842"/>
        <v>0.73004950489071374</v>
      </c>
      <c r="AC3190" s="33">
        <f>IFERROR($X3190/VLOOKUP(CONCATENATE("USD",C3190),[1]GEINDICE!AR$1:AS$65536,2,0),"")</f>
        <v>1366.2987345113761</v>
      </c>
      <c r="AD3190" s="33">
        <f>IFERROR($AA3190/VLOOKUP(CONCATENATE("USD",C3190),[1]GEINDICE!AR$1:AS$65536,2,0),"")</f>
        <v>997.46571466283888</v>
      </c>
      <c r="AE3190" s="33">
        <f>IFERROR($X3190/VLOOKUP(CONCATENATE("EUR",C3190),[1]GEINDICE!AR$1:AS$65536,2,0),"")</f>
        <v>1326.5093629359092</v>
      </c>
      <c r="AF3190" s="33">
        <f>IFERROR($AA3190/VLOOKUP(CONCATENATE("EUR",C3190),[1]GEINDICE!AR$1:AS$65536,2,0),"")</f>
        <v>968.4175036442565</v>
      </c>
      <c r="AG3190" s="48" t="str">
        <f>VLOOKUP(E3190,[1]Apresentação!AW$1:AX$65536,2,0)</f>
        <v xml:space="preserve">                    2 - LEATHER AUXILIARIES</v>
      </c>
      <c r="AH3190" s="48" t="str">
        <f t="shared" si="843"/>
        <v xml:space="preserve">         5201000920 - ZETESLIP ECS BR</v>
      </c>
      <c r="AI3190" s="49" t="str">
        <f t="shared" si="844"/>
        <v xml:space="preserve">     L00026 - INDUSTRIA DE PELES MINUANO LTDA</v>
      </c>
      <c r="AJ3190" t="str">
        <f t="shared" si="845"/>
        <v xml:space="preserve">     90 - SALES</v>
      </c>
      <c r="AK3190" t="str">
        <f t="shared" si="846"/>
        <v/>
      </c>
      <c r="AL3190">
        <f t="shared" si="847"/>
        <v>1</v>
      </c>
      <c r="AM3190" t="str">
        <f t="shared" si="848"/>
        <v>2025 1</v>
      </c>
      <c r="AN3190" t="str">
        <f t="shared" si="849"/>
        <v xml:space="preserve">INDUSTRIA </v>
      </c>
    </row>
    <row r="3191" spans="1:40" x14ac:dyDescent="0.35">
      <c r="A3191">
        <v>84119</v>
      </c>
      <c r="B3191" t="s">
        <v>274</v>
      </c>
      <c r="C3191" s="31">
        <v>45936</v>
      </c>
      <c r="D3191" t="s">
        <v>373</v>
      </c>
      <c r="E3191" t="s">
        <v>374</v>
      </c>
      <c r="F3191" t="s">
        <v>845</v>
      </c>
      <c r="G3191" t="s">
        <v>846</v>
      </c>
      <c r="H3191" t="s">
        <v>1052</v>
      </c>
      <c r="I3191" t="s">
        <v>1053</v>
      </c>
      <c r="J3191">
        <v>1000</v>
      </c>
      <c r="K3191">
        <v>4119.3500000000004</v>
      </c>
      <c r="L3191">
        <v>960.61271999999997</v>
      </c>
      <c r="M3191">
        <v>494.33</v>
      </c>
      <c r="N3191">
        <v>4.1193499999999998</v>
      </c>
      <c r="O3191" s="32">
        <f t="shared" si="833"/>
        <v>3625.0200000000004</v>
      </c>
      <c r="P3191" s="32">
        <f t="shared" si="834"/>
        <v>2664.4072800000004</v>
      </c>
      <c r="Q3191">
        <v>763326</v>
      </c>
      <c r="R3191" t="s">
        <v>312</v>
      </c>
      <c r="S3191" t="s">
        <v>466</v>
      </c>
      <c r="T3191" t="str">
        <f t="shared" si="835"/>
        <v>VEN</v>
      </c>
      <c r="U3191" t="s">
        <v>387</v>
      </c>
      <c r="V3191" s="33">
        <f t="shared" si="836"/>
        <v>4119.3500000000004</v>
      </c>
      <c r="W3191">
        <f t="shared" si="837"/>
        <v>1000</v>
      </c>
      <c r="X3191" s="33">
        <f t="shared" si="838"/>
        <v>3625.0200000000004</v>
      </c>
      <c r="Y3191" s="33">
        <f t="shared" si="839"/>
        <v>494.33</v>
      </c>
      <c r="Z3191" s="45">
        <f t="shared" si="840"/>
        <v>0.59825149113330989</v>
      </c>
      <c r="AA3191" s="33">
        <f t="shared" si="841"/>
        <v>2464.4072800000004</v>
      </c>
      <c r="AB3191" s="45">
        <f t="shared" si="842"/>
        <v>0.67983274023315732</v>
      </c>
      <c r="AC3191" s="33">
        <f>IFERROR($X3191/VLOOKUP(CONCATENATE("USD",C3191),[1]GEINDICE!AR$1:AS$65536,2,0),"")</f>
        <v>681.06188704768351</v>
      </c>
      <c r="AD3191" s="33">
        <f>IFERROR($AA3191/VLOOKUP(CONCATENATE("USD",C3191),[1]GEINDICE!AR$1:AS$65536,2,0),"")</f>
        <v>463.00816893999178</v>
      </c>
      <c r="AE3191" s="33">
        <f>IFERROR($X3191/VLOOKUP(CONCATENATE("EUR",C3191),[1]GEINDICE!AR$1:AS$65536,2,0),"")</f>
        <v>581.70643644591371</v>
      </c>
      <c r="AF3191" s="33">
        <f>IFERROR($AA3191/VLOOKUP(CONCATENATE("EUR",C3191),[1]GEINDICE!AR$1:AS$65536,2,0),"")</f>
        <v>395.4630807002905</v>
      </c>
      <c r="AG3191" s="48" t="str">
        <f>VLOOKUP(E3191,[1]Apresentação!AW$1:AX$65536,2,0)</f>
        <v xml:space="preserve">                    2 - LEATHER AUXILIARIES</v>
      </c>
      <c r="AH3191" s="48" t="str">
        <f t="shared" si="843"/>
        <v xml:space="preserve">         5201000920 - ZETESLIP ECS BR</v>
      </c>
      <c r="AI3191" s="49" t="str">
        <f t="shared" si="844"/>
        <v xml:space="preserve">     L00028 - LUIZ FUGA INDUSTRIA DE COURO LTDA</v>
      </c>
      <c r="AJ3191" t="str">
        <f t="shared" si="845"/>
        <v xml:space="preserve">     90 - SALES</v>
      </c>
      <c r="AK3191" t="str">
        <f t="shared" si="846"/>
        <v/>
      </c>
      <c r="AL3191">
        <f t="shared" si="847"/>
        <v>10</v>
      </c>
      <c r="AM3191" t="str">
        <f t="shared" si="848"/>
        <v>2025 10</v>
      </c>
      <c r="AN3191" t="str">
        <f t="shared" si="849"/>
        <v xml:space="preserve">LUIZ </v>
      </c>
    </row>
    <row r="3192" spans="1:40" x14ac:dyDescent="0.35">
      <c r="A3192">
        <v>82471</v>
      </c>
      <c r="B3192" t="s">
        <v>274</v>
      </c>
      <c r="C3192" s="31">
        <v>45797</v>
      </c>
      <c r="D3192" t="s">
        <v>373</v>
      </c>
      <c r="E3192" t="s">
        <v>374</v>
      </c>
      <c r="F3192" t="s">
        <v>382</v>
      </c>
      <c r="G3192" t="s">
        <v>383</v>
      </c>
      <c r="H3192" t="s">
        <v>1052</v>
      </c>
      <c r="I3192" t="s">
        <v>1053</v>
      </c>
      <c r="J3192">
        <v>360</v>
      </c>
      <c r="K3192">
        <v>1700.92</v>
      </c>
      <c r="L3192">
        <v>345.13596000000001</v>
      </c>
      <c r="M3192">
        <v>204.12</v>
      </c>
      <c r="N3192">
        <v>4.72478</v>
      </c>
      <c r="O3192" s="32">
        <f t="shared" si="833"/>
        <v>1496.8000000000002</v>
      </c>
      <c r="P3192" s="32">
        <f t="shared" si="834"/>
        <v>1151.6640400000001</v>
      </c>
      <c r="Q3192">
        <v>739124</v>
      </c>
      <c r="R3192" t="s">
        <v>312</v>
      </c>
      <c r="S3192" t="s">
        <v>466</v>
      </c>
      <c r="T3192" t="str">
        <f t="shared" si="835"/>
        <v>VEN</v>
      </c>
      <c r="U3192" t="s">
        <v>387</v>
      </c>
      <c r="V3192" s="33">
        <f t="shared" si="836"/>
        <v>1700.92</v>
      </c>
      <c r="W3192">
        <f t="shared" si="837"/>
        <v>360</v>
      </c>
      <c r="X3192" s="33">
        <f t="shared" si="838"/>
        <v>1496.8000000000002</v>
      </c>
      <c r="Y3192" s="33">
        <f t="shared" si="839"/>
        <v>204.12</v>
      </c>
      <c r="Z3192" s="45">
        <f t="shared" si="840"/>
        <v>0.63475298073983499</v>
      </c>
      <c r="AA3192" s="33">
        <f t="shared" si="841"/>
        <v>1079.6640400000001</v>
      </c>
      <c r="AB3192" s="45">
        <f t="shared" si="842"/>
        <v>0.72131483164083376</v>
      </c>
      <c r="AC3192" s="33">
        <f>IFERROR($X3192/VLOOKUP(CONCATENATE("USD",C3192),[1]GEINDICE!AR$1:AS$65536,2,0),"")</f>
        <v>264.35888378664788</v>
      </c>
      <c r="AD3192" s="33">
        <f>IFERROR($AA3192/VLOOKUP(CONCATENATE("USD",C3192),[1]GEINDICE!AR$1:AS$65536,2,0),"")</f>
        <v>190.68598375132464</v>
      </c>
      <c r="AE3192" s="33">
        <f>IFERROR($X3192/VLOOKUP(CONCATENATE("EUR",C3192),[1]GEINDICE!AR$1:AS$65536,2,0),"")</f>
        <v>234.902699309479</v>
      </c>
      <c r="AF3192" s="33">
        <f>IFERROR($AA3192/VLOOKUP(CONCATENATE("EUR",C3192),[1]GEINDICE!AR$1:AS$65536,2,0),"")</f>
        <v>169.43880100439424</v>
      </c>
      <c r="AG3192" s="48" t="str">
        <f>VLOOKUP(E3192,[1]Apresentação!AW$1:AX$65536,2,0)</f>
        <v xml:space="preserve">                    2 - LEATHER AUXILIARIES</v>
      </c>
      <c r="AH3192" s="48" t="str">
        <f t="shared" si="843"/>
        <v xml:space="preserve">         5201000920 - ZETESLIP ECS BR</v>
      </c>
      <c r="AI3192" s="49" t="str">
        <f t="shared" si="844"/>
        <v xml:space="preserve">     ZF1123 - GOBBA LEATHER INDUSTRIA E COMERCIO LTDA</v>
      </c>
      <c r="AJ3192" t="str">
        <f t="shared" si="845"/>
        <v xml:space="preserve">     90 - SALES</v>
      </c>
      <c r="AK3192" t="str">
        <f t="shared" si="846"/>
        <v/>
      </c>
      <c r="AL3192">
        <f t="shared" si="847"/>
        <v>5</v>
      </c>
      <c r="AM3192" t="str">
        <f t="shared" si="848"/>
        <v>2025 5</v>
      </c>
      <c r="AN3192" t="str">
        <f t="shared" si="849"/>
        <v xml:space="preserve">GOBBA </v>
      </c>
    </row>
    <row r="3193" spans="1:40" x14ac:dyDescent="0.35">
      <c r="A3193">
        <v>84619</v>
      </c>
      <c r="B3193" t="s">
        <v>274</v>
      </c>
      <c r="C3193" s="31">
        <v>45974</v>
      </c>
      <c r="D3193" t="s">
        <v>373</v>
      </c>
      <c r="E3193" t="s">
        <v>374</v>
      </c>
      <c r="F3193" t="s">
        <v>382</v>
      </c>
      <c r="G3193" t="s">
        <v>383</v>
      </c>
      <c r="H3193" t="s">
        <v>1052</v>
      </c>
      <c r="I3193" t="s">
        <v>1053</v>
      </c>
      <c r="J3193">
        <v>360</v>
      </c>
      <c r="K3193">
        <v>1575.54</v>
      </c>
      <c r="L3193">
        <v>345.81121999999999</v>
      </c>
      <c r="M3193">
        <v>189.07</v>
      </c>
      <c r="N3193">
        <v>4.3765099999999997</v>
      </c>
      <c r="O3193" s="32">
        <f t="shared" si="833"/>
        <v>1386.47</v>
      </c>
      <c r="P3193" s="32">
        <f t="shared" si="834"/>
        <v>1040.65878</v>
      </c>
      <c r="Q3193">
        <v>767027</v>
      </c>
      <c r="R3193" t="s">
        <v>312</v>
      </c>
      <c r="S3193" t="s">
        <v>466</v>
      </c>
      <c r="T3193" t="str">
        <f t="shared" si="835"/>
        <v>VEN</v>
      </c>
      <c r="U3193" t="s">
        <v>387</v>
      </c>
      <c r="V3193" s="33">
        <f t="shared" si="836"/>
        <v>1575.54</v>
      </c>
      <c r="W3193">
        <f t="shared" si="837"/>
        <v>360</v>
      </c>
      <c r="X3193" s="33">
        <f t="shared" si="838"/>
        <v>1386.47</v>
      </c>
      <c r="Y3193" s="33">
        <f t="shared" si="839"/>
        <v>189.07</v>
      </c>
      <c r="Z3193" s="45">
        <f t="shared" si="840"/>
        <v>0.61481065539434099</v>
      </c>
      <c r="AA3193" s="33">
        <f t="shared" si="841"/>
        <v>968.65877999999998</v>
      </c>
      <c r="AB3193" s="45">
        <f t="shared" si="842"/>
        <v>0.69865109234242351</v>
      </c>
      <c r="AC3193" s="33" t="str">
        <f>IFERROR($X3193/VLOOKUP(CONCATENATE("USD",C3193),[1]GEINDICE!AR$1:AS$65536,2,0),"")</f>
        <v/>
      </c>
      <c r="AD3193" s="33" t="str">
        <f>IFERROR($AA3193/VLOOKUP(CONCATENATE("USD",C3193),[1]GEINDICE!AR$1:AS$65536,2,0),"")</f>
        <v/>
      </c>
      <c r="AE3193" s="33" t="str">
        <f>IFERROR($X3193/VLOOKUP(CONCATENATE("EUR",C3193),[1]GEINDICE!AR$1:AS$65536,2,0),"")</f>
        <v/>
      </c>
      <c r="AF3193" s="33" t="str">
        <f>IFERROR($AA3193/VLOOKUP(CONCATENATE("EUR",C3193),[1]GEINDICE!AR$1:AS$65536,2,0),"")</f>
        <v/>
      </c>
      <c r="AG3193" s="48" t="str">
        <f>VLOOKUP(E3193,[1]Apresentação!AW$1:AX$65536,2,0)</f>
        <v xml:space="preserve">                    2 - LEATHER AUXILIARIES</v>
      </c>
      <c r="AH3193" s="48" t="str">
        <f t="shared" si="843"/>
        <v xml:space="preserve">         5201000920 - ZETESLIP ECS BR</v>
      </c>
      <c r="AI3193" s="49" t="str">
        <f t="shared" si="844"/>
        <v xml:space="preserve">     ZF1123 - GOBBA LEATHER INDUSTRIA E COMERCIO LTDA</v>
      </c>
      <c r="AJ3193" t="str">
        <f t="shared" si="845"/>
        <v xml:space="preserve">     90 - SALES</v>
      </c>
      <c r="AK3193" t="str">
        <f t="shared" si="846"/>
        <v/>
      </c>
      <c r="AL3193">
        <f t="shared" si="847"/>
        <v>11</v>
      </c>
      <c r="AM3193" t="str">
        <f t="shared" si="848"/>
        <v>2025 11</v>
      </c>
      <c r="AN3193" t="str">
        <f t="shared" si="849"/>
        <v xml:space="preserve">GOBBA </v>
      </c>
    </row>
    <row r="3194" spans="1:40" x14ac:dyDescent="0.35">
      <c r="A3194">
        <v>83214</v>
      </c>
      <c r="B3194" t="s">
        <v>274</v>
      </c>
      <c r="C3194" s="31">
        <v>45860</v>
      </c>
      <c r="D3194" t="s">
        <v>373</v>
      </c>
      <c r="E3194" t="s">
        <v>374</v>
      </c>
      <c r="F3194" t="s">
        <v>382</v>
      </c>
      <c r="G3194" t="s">
        <v>383</v>
      </c>
      <c r="H3194" t="s">
        <v>1052</v>
      </c>
      <c r="I3194" t="s">
        <v>1053</v>
      </c>
      <c r="J3194">
        <v>240</v>
      </c>
      <c r="K3194">
        <v>1104.8800000000001</v>
      </c>
      <c r="L3194">
        <v>222.22545</v>
      </c>
      <c r="M3194">
        <v>132.59</v>
      </c>
      <c r="N3194">
        <v>4.6036799999999998</v>
      </c>
      <c r="O3194" s="32">
        <f t="shared" si="833"/>
        <v>972.29000000000008</v>
      </c>
      <c r="P3194" s="32">
        <f t="shared" si="834"/>
        <v>750.06455000000005</v>
      </c>
      <c r="Q3194">
        <v>744460</v>
      </c>
      <c r="R3194" t="s">
        <v>312</v>
      </c>
      <c r="S3194" t="s">
        <v>466</v>
      </c>
      <c r="T3194" t="str">
        <f t="shared" si="835"/>
        <v>VEN</v>
      </c>
      <c r="U3194" t="s">
        <v>387</v>
      </c>
      <c r="V3194" s="33">
        <f t="shared" si="836"/>
        <v>1104.8800000000001</v>
      </c>
      <c r="W3194">
        <f t="shared" si="837"/>
        <v>240</v>
      </c>
      <c r="X3194" s="33">
        <f t="shared" si="838"/>
        <v>972.29000000000008</v>
      </c>
      <c r="Y3194" s="33">
        <f t="shared" si="839"/>
        <v>132.59</v>
      </c>
      <c r="Z3194" s="45">
        <f t="shared" si="840"/>
        <v>0.63542153899065956</v>
      </c>
      <c r="AA3194" s="33">
        <f t="shared" si="841"/>
        <v>702.06455000000005</v>
      </c>
      <c r="AB3194" s="45">
        <f t="shared" si="842"/>
        <v>0.72207319832560246</v>
      </c>
      <c r="AC3194" s="33">
        <f>IFERROR($X3194/VLOOKUP(CONCATENATE("USD",C3194),[1]GEINDICE!AR$1:AS$65536,2,0),"")</f>
        <v>174.53014773196432</v>
      </c>
      <c r="AD3194" s="33">
        <f>IFERROR($AA3194/VLOOKUP(CONCATENATE("USD",C3194),[1]GEINDICE!AR$1:AS$65536,2,0),"")</f>
        <v>126.02354197705937</v>
      </c>
      <c r="AE3194" s="33">
        <f>IFERROR($X3194/VLOOKUP(CONCATENATE("EUR",C3194),[1]GEINDICE!AR$1:AS$65536,2,0),"")</f>
        <v>148.54781293447206</v>
      </c>
      <c r="AF3194" s="33">
        <f>IFERROR($AA3194/VLOOKUP(CONCATENATE("EUR",C3194),[1]GEINDICE!AR$1:AS$65536,2,0),"")</f>
        <v>107.26239438986754</v>
      </c>
      <c r="AG3194" s="48" t="str">
        <f>VLOOKUP(E3194,[1]Apresentação!AW$1:AX$65536,2,0)</f>
        <v xml:space="preserve">                    2 - LEATHER AUXILIARIES</v>
      </c>
      <c r="AH3194" s="48" t="str">
        <f t="shared" si="843"/>
        <v xml:space="preserve">         5201000920 - ZETESLIP ECS BR</v>
      </c>
      <c r="AI3194" s="49" t="str">
        <f t="shared" si="844"/>
        <v xml:space="preserve">     ZF1123 - GOBBA LEATHER INDUSTRIA E COMERCIO LTDA</v>
      </c>
      <c r="AJ3194" t="str">
        <f t="shared" si="845"/>
        <v xml:space="preserve">     90 - SALES</v>
      </c>
      <c r="AK3194" t="str">
        <f t="shared" si="846"/>
        <v/>
      </c>
      <c r="AL3194">
        <f t="shared" si="847"/>
        <v>7</v>
      </c>
      <c r="AM3194" t="str">
        <f t="shared" si="848"/>
        <v>2025 7</v>
      </c>
      <c r="AN3194" t="str">
        <f t="shared" si="849"/>
        <v xml:space="preserve">GOBBA </v>
      </c>
    </row>
    <row r="3195" spans="1:40" x14ac:dyDescent="0.35">
      <c r="A3195">
        <v>83760</v>
      </c>
      <c r="B3195" t="s">
        <v>274</v>
      </c>
      <c r="C3195" s="31">
        <v>45904</v>
      </c>
      <c r="D3195" t="s">
        <v>373</v>
      </c>
      <c r="E3195" t="s">
        <v>374</v>
      </c>
      <c r="F3195" t="s">
        <v>382</v>
      </c>
      <c r="G3195" t="s">
        <v>383</v>
      </c>
      <c r="H3195" t="s">
        <v>1052</v>
      </c>
      <c r="I3195" t="s">
        <v>1053</v>
      </c>
      <c r="J3195">
        <v>480</v>
      </c>
      <c r="K3195">
        <v>2178.4499999999998</v>
      </c>
      <c r="L3195">
        <v>459.78527000000003</v>
      </c>
      <c r="M3195">
        <v>261.42</v>
      </c>
      <c r="N3195">
        <v>4.53843</v>
      </c>
      <c r="O3195" s="32">
        <f t="shared" si="833"/>
        <v>1917.0299999999997</v>
      </c>
      <c r="P3195" s="32">
        <f t="shared" si="834"/>
        <v>1457.2447299999997</v>
      </c>
      <c r="Q3195">
        <v>760672</v>
      </c>
      <c r="R3195" t="s">
        <v>312</v>
      </c>
      <c r="S3195" t="s">
        <v>466</v>
      </c>
      <c r="T3195" t="str">
        <f t="shared" si="835"/>
        <v>VEN</v>
      </c>
      <c r="U3195" t="s">
        <v>387</v>
      </c>
      <c r="V3195" s="33">
        <f t="shared" si="836"/>
        <v>2178.4499999999998</v>
      </c>
      <c r="W3195">
        <f t="shared" si="837"/>
        <v>480</v>
      </c>
      <c r="X3195" s="33">
        <f t="shared" si="838"/>
        <v>1917.0299999999997</v>
      </c>
      <c r="Y3195" s="33">
        <f t="shared" si="839"/>
        <v>261.42</v>
      </c>
      <c r="Z3195" s="45">
        <f t="shared" si="840"/>
        <v>0.62486847529206535</v>
      </c>
      <c r="AA3195" s="33">
        <f t="shared" si="841"/>
        <v>1361.2447299999997</v>
      </c>
      <c r="AB3195" s="45">
        <f t="shared" si="842"/>
        <v>0.71008003526288055</v>
      </c>
      <c r="AC3195" s="33">
        <f>IFERROR($X3195/VLOOKUP(CONCATENATE("USD",C3195),[1]GEINDICE!AR$1:AS$65536,2,0),"")</f>
        <v>351.1880117976807</v>
      </c>
      <c r="AD3195" s="33">
        <f>IFERROR($AA3195/VLOOKUP(CONCATENATE("USD",C3195),[1]GEINDICE!AR$1:AS$65536,2,0),"")</f>
        <v>249.371595801198</v>
      </c>
      <c r="AE3195" s="33">
        <f>IFERROR($X3195/VLOOKUP(CONCATENATE("EUR",C3195),[1]GEINDICE!AR$1:AS$65536,2,0),"")</f>
        <v>301.47669371579536</v>
      </c>
      <c r="AF3195" s="33">
        <f>IFERROR($AA3195/VLOOKUP(CONCATENATE("EUR",C3195),[1]GEINDICE!AR$1:AS$65536,2,0),"")</f>
        <v>214.07258130464859</v>
      </c>
      <c r="AG3195" s="48" t="str">
        <f>VLOOKUP(E3195,[1]Apresentação!AW$1:AX$65536,2,0)</f>
        <v xml:space="preserve">                    2 - LEATHER AUXILIARIES</v>
      </c>
      <c r="AH3195" s="48" t="str">
        <f t="shared" si="843"/>
        <v xml:space="preserve">         5201000920 - ZETESLIP ECS BR</v>
      </c>
      <c r="AI3195" s="49" t="str">
        <f t="shared" si="844"/>
        <v xml:space="preserve">     ZF1123 - GOBBA LEATHER INDUSTRIA E COMERCIO LTDA</v>
      </c>
      <c r="AJ3195" t="str">
        <f t="shared" si="845"/>
        <v xml:space="preserve">     90 - SALES</v>
      </c>
      <c r="AK3195" t="str">
        <f t="shared" si="846"/>
        <v/>
      </c>
      <c r="AL3195">
        <f t="shared" si="847"/>
        <v>9</v>
      </c>
      <c r="AM3195" t="str">
        <f t="shared" si="848"/>
        <v>2025 9</v>
      </c>
      <c r="AN3195" t="str">
        <f t="shared" si="849"/>
        <v xml:space="preserve">GOBBA </v>
      </c>
    </row>
    <row r="3196" spans="1:40" x14ac:dyDescent="0.35">
      <c r="A3196">
        <v>83419</v>
      </c>
      <c r="B3196" t="s">
        <v>274</v>
      </c>
      <c r="C3196" s="31">
        <v>45876</v>
      </c>
      <c r="D3196" t="s">
        <v>373</v>
      </c>
      <c r="E3196" t="s">
        <v>374</v>
      </c>
      <c r="F3196" t="s">
        <v>382</v>
      </c>
      <c r="G3196" t="s">
        <v>383</v>
      </c>
      <c r="H3196" t="s">
        <v>1052</v>
      </c>
      <c r="I3196" t="s">
        <v>1053</v>
      </c>
      <c r="J3196">
        <v>240</v>
      </c>
      <c r="K3196">
        <v>1097.97</v>
      </c>
      <c r="L3196">
        <v>228.96831</v>
      </c>
      <c r="M3196">
        <v>131.75</v>
      </c>
      <c r="N3196">
        <v>4.5748799999999994</v>
      </c>
      <c r="O3196" s="32">
        <f t="shared" si="833"/>
        <v>966.22</v>
      </c>
      <c r="P3196" s="32">
        <f t="shared" si="834"/>
        <v>737.25169000000005</v>
      </c>
      <c r="Q3196">
        <v>749960</v>
      </c>
      <c r="R3196" t="s">
        <v>312</v>
      </c>
      <c r="S3196" t="s">
        <v>466</v>
      </c>
      <c r="T3196" t="str">
        <f t="shared" si="835"/>
        <v>VEN</v>
      </c>
      <c r="U3196" t="s">
        <v>387</v>
      </c>
      <c r="V3196" s="33">
        <f t="shared" si="836"/>
        <v>1097.97</v>
      </c>
      <c r="W3196">
        <f t="shared" si="837"/>
        <v>240</v>
      </c>
      <c r="X3196" s="33">
        <f t="shared" si="838"/>
        <v>966.22</v>
      </c>
      <c r="Y3196" s="33">
        <f t="shared" si="839"/>
        <v>131.75</v>
      </c>
      <c r="Z3196" s="45">
        <f t="shared" si="840"/>
        <v>0.62775093126406012</v>
      </c>
      <c r="AA3196" s="33">
        <f t="shared" si="841"/>
        <v>689.25169000000005</v>
      </c>
      <c r="AB3196" s="45">
        <f t="shared" si="842"/>
        <v>0.71334860590755733</v>
      </c>
      <c r="AC3196" s="33">
        <f>IFERROR($X3196/VLOOKUP(CONCATENATE("USD",C3196),[1]GEINDICE!AR$1:AS$65536,2,0),"")</f>
        <v>176.84029430066988</v>
      </c>
      <c r="AD3196" s="33">
        <f>IFERROR($AA3196/VLOOKUP(CONCATENATE("USD",C3196),[1]GEINDICE!AR$1:AS$65536,2,0),"")</f>
        <v>126.14877740766501</v>
      </c>
      <c r="AE3196" s="33">
        <f>IFERROR($X3196/VLOOKUP(CONCATENATE("EUR",C3196),[1]GEINDICE!AR$1:AS$65536,2,0),"")</f>
        <v>151.911829444689</v>
      </c>
      <c r="AF3196" s="33">
        <f>IFERROR($AA3196/VLOOKUP(CONCATENATE("EUR",C3196),[1]GEINDICE!AR$1:AS$65536,2,0),"")</f>
        <v>108.36609175523553</v>
      </c>
      <c r="AG3196" s="48" t="str">
        <f>VLOOKUP(E3196,[1]Apresentação!AW$1:AX$65536,2,0)</f>
        <v xml:space="preserve">                    2 - LEATHER AUXILIARIES</v>
      </c>
      <c r="AH3196" s="48" t="str">
        <f t="shared" si="843"/>
        <v xml:space="preserve">         5201000920 - ZETESLIP ECS BR</v>
      </c>
      <c r="AI3196" s="49" t="str">
        <f t="shared" si="844"/>
        <v xml:space="preserve">     ZF1123 - GOBBA LEATHER INDUSTRIA E COMERCIO LTDA</v>
      </c>
      <c r="AJ3196" t="str">
        <f t="shared" si="845"/>
        <v xml:space="preserve">     90 - SALES</v>
      </c>
      <c r="AK3196" t="str">
        <f t="shared" si="846"/>
        <v/>
      </c>
      <c r="AL3196">
        <f t="shared" si="847"/>
        <v>8</v>
      </c>
      <c r="AM3196" t="str">
        <f t="shared" si="848"/>
        <v>2025 8</v>
      </c>
      <c r="AN3196" t="str">
        <f t="shared" si="849"/>
        <v xml:space="preserve">GOBBA </v>
      </c>
    </row>
    <row r="3197" spans="1:40" x14ac:dyDescent="0.35">
      <c r="A3197">
        <v>83596</v>
      </c>
      <c r="B3197" t="s">
        <v>274</v>
      </c>
      <c r="C3197" s="31">
        <v>45891</v>
      </c>
      <c r="D3197" t="s">
        <v>373</v>
      </c>
      <c r="E3197" t="s">
        <v>374</v>
      </c>
      <c r="F3197" t="s">
        <v>382</v>
      </c>
      <c r="G3197" t="s">
        <v>383</v>
      </c>
      <c r="H3197" t="s">
        <v>1052</v>
      </c>
      <c r="I3197" t="s">
        <v>1053</v>
      </c>
      <c r="J3197">
        <v>480</v>
      </c>
      <c r="K3197">
        <v>2180.2800000000002</v>
      </c>
      <c r="L3197">
        <v>472.59300999999999</v>
      </c>
      <c r="M3197">
        <v>261.64</v>
      </c>
      <c r="N3197">
        <v>4.5422599999999997</v>
      </c>
      <c r="O3197" s="32">
        <f t="shared" si="833"/>
        <v>1918.6400000000003</v>
      </c>
      <c r="P3197" s="32">
        <f t="shared" si="834"/>
        <v>1446.0469900000003</v>
      </c>
      <c r="Q3197">
        <v>759513</v>
      </c>
      <c r="R3197" t="s">
        <v>312</v>
      </c>
      <c r="S3197" t="s">
        <v>466</v>
      </c>
      <c r="T3197" t="str">
        <f t="shared" si="835"/>
        <v>VEN</v>
      </c>
      <c r="U3197" t="s">
        <v>387</v>
      </c>
      <c r="V3197" s="33">
        <f t="shared" si="836"/>
        <v>2180.2800000000002</v>
      </c>
      <c r="W3197">
        <f t="shared" si="837"/>
        <v>480</v>
      </c>
      <c r="X3197" s="33">
        <f t="shared" si="838"/>
        <v>1918.6400000000003</v>
      </c>
      <c r="Y3197" s="33">
        <f t="shared" si="839"/>
        <v>261.64</v>
      </c>
      <c r="Z3197" s="45">
        <f t="shared" si="840"/>
        <v>0.61920807877887252</v>
      </c>
      <c r="AA3197" s="33">
        <f t="shared" si="841"/>
        <v>1350.0469900000003</v>
      </c>
      <c r="AB3197" s="45">
        <f t="shared" si="842"/>
        <v>0.70364789121461035</v>
      </c>
      <c r="AC3197" s="33">
        <f>IFERROR($X3197/VLOOKUP(CONCATENATE("USD",C3197),[1]GEINDICE!AR$1:AS$65536,2,0),"")</f>
        <v>352.7430504485954</v>
      </c>
      <c r="AD3197" s="33">
        <f>IFERROR($AA3197/VLOOKUP(CONCATENATE("USD",C3197),[1]GEINDICE!AR$1:AS$65536,2,0),"")</f>
        <v>248.20690358876308</v>
      </c>
      <c r="AE3197" s="33">
        <f>IFERROR($X3197/VLOOKUP(CONCATENATE("EUR",C3197),[1]GEINDICE!AR$1:AS$65536,2,0),"")</f>
        <v>301.15682242697267</v>
      </c>
      <c r="AF3197" s="33">
        <f>IFERROR($AA3197/VLOOKUP(CONCATENATE("EUR",C3197),[1]GEINDICE!AR$1:AS$65536,2,0),"")</f>
        <v>211.90836302563218</v>
      </c>
      <c r="AG3197" s="48" t="str">
        <f>VLOOKUP(E3197,[1]Apresentação!AW$1:AX$65536,2,0)</f>
        <v xml:space="preserve">                    2 - LEATHER AUXILIARIES</v>
      </c>
      <c r="AH3197" s="48" t="str">
        <f t="shared" si="843"/>
        <v xml:space="preserve">         5201000920 - ZETESLIP ECS BR</v>
      </c>
      <c r="AI3197" s="49" t="str">
        <f t="shared" si="844"/>
        <v xml:space="preserve">     ZF1123 - GOBBA LEATHER INDUSTRIA E COMERCIO LTDA</v>
      </c>
      <c r="AJ3197" t="str">
        <f t="shared" si="845"/>
        <v xml:space="preserve">     90 - SALES</v>
      </c>
      <c r="AK3197" t="str">
        <f t="shared" si="846"/>
        <v/>
      </c>
      <c r="AL3197">
        <f t="shared" si="847"/>
        <v>8</v>
      </c>
      <c r="AM3197" t="str">
        <f t="shared" si="848"/>
        <v>2025 8</v>
      </c>
      <c r="AN3197" t="str">
        <f t="shared" si="849"/>
        <v xml:space="preserve">GOBBA </v>
      </c>
    </row>
    <row r="3198" spans="1:40" x14ac:dyDescent="0.35">
      <c r="A3198">
        <v>83250</v>
      </c>
      <c r="B3198" t="s">
        <v>274</v>
      </c>
      <c r="C3198" s="31">
        <v>45862</v>
      </c>
      <c r="D3198" t="s">
        <v>373</v>
      </c>
      <c r="E3198" t="s">
        <v>374</v>
      </c>
      <c r="F3198" t="s">
        <v>382</v>
      </c>
      <c r="G3198" t="s">
        <v>383</v>
      </c>
      <c r="H3198" t="s">
        <v>1052</v>
      </c>
      <c r="I3198" t="s">
        <v>1053</v>
      </c>
      <c r="J3198">
        <v>360</v>
      </c>
      <c r="K3198">
        <v>1664.5900000000001</v>
      </c>
      <c r="L3198">
        <v>334.96030999999999</v>
      </c>
      <c r="M3198">
        <v>199.75</v>
      </c>
      <c r="N3198">
        <v>4.62385</v>
      </c>
      <c r="O3198" s="32">
        <f t="shared" si="833"/>
        <v>1464.8400000000001</v>
      </c>
      <c r="P3198" s="32">
        <f t="shared" si="834"/>
        <v>1129.8796900000002</v>
      </c>
      <c r="Q3198">
        <v>744760</v>
      </c>
      <c r="R3198" t="s">
        <v>312</v>
      </c>
      <c r="S3198" t="s">
        <v>466</v>
      </c>
      <c r="T3198" t="str">
        <f t="shared" si="835"/>
        <v>VEN</v>
      </c>
      <c r="U3198" t="s">
        <v>387</v>
      </c>
      <c r="V3198" s="33">
        <f t="shared" si="836"/>
        <v>1664.5900000000001</v>
      </c>
      <c r="W3198">
        <f t="shared" si="837"/>
        <v>360</v>
      </c>
      <c r="X3198" s="33">
        <f t="shared" si="838"/>
        <v>1464.8400000000001</v>
      </c>
      <c r="Y3198" s="33">
        <f t="shared" si="839"/>
        <v>199.75</v>
      </c>
      <c r="Z3198" s="45">
        <f t="shared" si="840"/>
        <v>0.63551967151070243</v>
      </c>
      <c r="AA3198" s="33">
        <f t="shared" si="841"/>
        <v>1057.8796900000002</v>
      </c>
      <c r="AB3198" s="45">
        <f t="shared" si="842"/>
        <v>0.72218105049015602</v>
      </c>
      <c r="AC3198" s="33">
        <f>IFERROR($X3198/VLOOKUP(CONCATENATE("USD",C3198),[1]GEINDICE!AR$1:AS$65536,2,0),"")</f>
        <v>265.18220822245155</v>
      </c>
      <c r="AD3198" s="33">
        <f>IFERROR($AA3198/VLOOKUP(CONCATENATE("USD",C3198),[1]GEINDICE!AR$1:AS$65536,2,0),"")</f>
        <v>191.50956570538935</v>
      </c>
      <c r="AE3198" s="33">
        <f>IFERROR($X3198/VLOOKUP(CONCATENATE("EUR",C3198),[1]GEINDICE!AR$1:AS$65536,2,0),"")</f>
        <v>225.39814430134334</v>
      </c>
      <c r="AF3198" s="33">
        <f>IFERROR($AA3198/VLOOKUP(CONCATENATE("EUR",C3198),[1]GEINDICE!AR$1:AS$65536,2,0),"")</f>
        <v>162.7782686300759</v>
      </c>
      <c r="AG3198" s="48" t="str">
        <f>VLOOKUP(E3198,[1]Apresentação!AW$1:AX$65536,2,0)</f>
        <v xml:space="preserve">                    2 - LEATHER AUXILIARIES</v>
      </c>
      <c r="AH3198" s="48" t="str">
        <f t="shared" si="843"/>
        <v xml:space="preserve">         5201000920 - ZETESLIP ECS BR</v>
      </c>
      <c r="AI3198" s="49" t="str">
        <f t="shared" si="844"/>
        <v xml:space="preserve">     ZF1123 - GOBBA LEATHER INDUSTRIA E COMERCIO LTDA</v>
      </c>
      <c r="AJ3198" t="str">
        <f t="shared" si="845"/>
        <v xml:space="preserve">     90 - SALES</v>
      </c>
      <c r="AK3198" t="str">
        <f t="shared" si="846"/>
        <v/>
      </c>
      <c r="AL3198">
        <f t="shared" si="847"/>
        <v>7</v>
      </c>
      <c r="AM3198" t="str">
        <f t="shared" si="848"/>
        <v>2025 7</v>
      </c>
      <c r="AN3198" t="str">
        <f t="shared" si="849"/>
        <v xml:space="preserve">GOBBA </v>
      </c>
    </row>
    <row r="3199" spans="1:40" x14ac:dyDescent="0.35">
      <c r="A3199">
        <v>82857</v>
      </c>
      <c r="B3199" t="s">
        <v>274</v>
      </c>
      <c r="C3199" s="31">
        <v>45832</v>
      </c>
      <c r="D3199" t="s">
        <v>373</v>
      </c>
      <c r="E3199" t="s">
        <v>374</v>
      </c>
      <c r="F3199" t="s">
        <v>382</v>
      </c>
      <c r="G3199" t="s">
        <v>383</v>
      </c>
      <c r="H3199" t="s">
        <v>1052</v>
      </c>
      <c r="I3199" t="s">
        <v>1053</v>
      </c>
      <c r="J3199">
        <v>480</v>
      </c>
      <c r="K3199">
        <v>2189.4900000000002</v>
      </c>
      <c r="L3199">
        <v>484.90418</v>
      </c>
      <c r="M3199">
        <v>262.74</v>
      </c>
      <c r="N3199">
        <v>4.5614299999999997</v>
      </c>
      <c r="O3199" s="32">
        <f t="shared" si="833"/>
        <v>1926.7500000000002</v>
      </c>
      <c r="P3199" s="32">
        <f t="shared" si="834"/>
        <v>1441.8458200000002</v>
      </c>
      <c r="Q3199">
        <v>741916</v>
      </c>
      <c r="R3199" t="s">
        <v>312</v>
      </c>
      <c r="S3199" t="s">
        <v>466</v>
      </c>
      <c r="T3199" t="str">
        <f t="shared" si="835"/>
        <v>VEN</v>
      </c>
      <c r="U3199" t="s">
        <v>387</v>
      </c>
      <c r="V3199" s="33">
        <f t="shared" si="836"/>
        <v>2189.4900000000002</v>
      </c>
      <c r="W3199">
        <f t="shared" si="837"/>
        <v>480</v>
      </c>
      <c r="X3199" s="33">
        <f t="shared" si="838"/>
        <v>1926.7500000000002</v>
      </c>
      <c r="Y3199" s="33">
        <f t="shared" si="839"/>
        <v>262.74</v>
      </c>
      <c r="Z3199" s="45">
        <f t="shared" si="840"/>
        <v>0.61468461605214009</v>
      </c>
      <c r="AA3199" s="33">
        <f t="shared" si="841"/>
        <v>1345.8458200000002</v>
      </c>
      <c r="AB3199" s="45">
        <f t="shared" si="842"/>
        <v>0.69850568055014928</v>
      </c>
      <c r="AC3199" s="33">
        <f>IFERROR($X3199/VLOOKUP(CONCATENATE("USD",C3199),[1]GEINDICE!AR$1:AS$65536,2,0),"")</f>
        <v>350.71353161745969</v>
      </c>
      <c r="AD3199" s="33">
        <f>IFERROR($AA3199/VLOOKUP(CONCATENATE("USD",C3199),[1]GEINDICE!AR$1:AS$65536,2,0),"")</f>
        <v>244.97539408059998</v>
      </c>
      <c r="AE3199" s="33">
        <f>IFERROR($X3199/VLOOKUP(CONCATENATE("EUR",C3199),[1]GEINDICE!AR$1:AS$65536,2,0),"")</f>
        <v>302.13102929185226</v>
      </c>
      <c r="AF3199" s="33">
        <f>IFERROR($AA3199/VLOOKUP(CONCATENATE("EUR",C3199),[1]GEINDICE!AR$1:AS$65536,2,0),"")</f>
        <v>211.04024023082232</v>
      </c>
      <c r="AG3199" s="48" t="str">
        <f>VLOOKUP(E3199,[1]Apresentação!AW$1:AX$65536,2,0)</f>
        <v xml:space="preserve">                    2 - LEATHER AUXILIARIES</v>
      </c>
      <c r="AH3199" s="48" t="str">
        <f t="shared" si="843"/>
        <v xml:space="preserve">         5201000920 - ZETESLIP ECS BR</v>
      </c>
      <c r="AI3199" s="49" t="str">
        <f t="shared" si="844"/>
        <v xml:space="preserve">     ZF1123 - GOBBA LEATHER INDUSTRIA E COMERCIO LTDA</v>
      </c>
      <c r="AJ3199" t="str">
        <f t="shared" si="845"/>
        <v xml:space="preserve">     90 - SALES</v>
      </c>
      <c r="AK3199" t="str">
        <f t="shared" si="846"/>
        <v/>
      </c>
      <c r="AL3199">
        <f t="shared" si="847"/>
        <v>6</v>
      </c>
      <c r="AM3199" t="str">
        <f t="shared" si="848"/>
        <v>2025 6</v>
      </c>
      <c r="AN3199" t="str">
        <f t="shared" si="849"/>
        <v xml:space="preserve">GOBBA </v>
      </c>
    </row>
    <row r="3200" spans="1:40" x14ac:dyDescent="0.35">
      <c r="A3200">
        <v>83466</v>
      </c>
      <c r="B3200" t="s">
        <v>274</v>
      </c>
      <c r="C3200" s="31">
        <v>45881</v>
      </c>
      <c r="D3200" t="s">
        <v>373</v>
      </c>
      <c r="E3200" t="s">
        <v>374</v>
      </c>
      <c r="F3200" t="s">
        <v>382</v>
      </c>
      <c r="G3200" t="s">
        <v>383</v>
      </c>
      <c r="H3200" t="s">
        <v>1052</v>
      </c>
      <c r="I3200" t="s">
        <v>1053</v>
      </c>
      <c r="J3200">
        <v>120</v>
      </c>
      <c r="K3200">
        <v>540.37</v>
      </c>
      <c r="L3200">
        <v>118.14825</v>
      </c>
      <c r="M3200">
        <v>64.84</v>
      </c>
      <c r="N3200">
        <v>4.5030799999999997</v>
      </c>
      <c r="O3200" s="32">
        <f t="shared" si="833"/>
        <v>475.53</v>
      </c>
      <c r="P3200" s="32">
        <f t="shared" si="834"/>
        <v>357.38174999999995</v>
      </c>
      <c r="Q3200">
        <v>753160</v>
      </c>
      <c r="R3200" t="s">
        <v>312</v>
      </c>
      <c r="S3200" t="s">
        <v>466</v>
      </c>
      <c r="T3200" t="str">
        <f t="shared" si="835"/>
        <v>VEN</v>
      </c>
      <c r="U3200" t="s">
        <v>389</v>
      </c>
      <c r="V3200" s="33">
        <f t="shared" si="836"/>
        <v>540.37</v>
      </c>
      <c r="W3200">
        <f t="shared" si="837"/>
        <v>120</v>
      </c>
      <c r="X3200" s="33">
        <f t="shared" si="838"/>
        <v>475.53</v>
      </c>
      <c r="Y3200" s="33">
        <f t="shared" si="839"/>
        <v>64.84</v>
      </c>
      <c r="Z3200" s="45">
        <f t="shared" si="840"/>
        <v>0.61695088550437649</v>
      </c>
      <c r="AA3200" s="33">
        <f t="shared" si="841"/>
        <v>333.38174999999995</v>
      </c>
      <c r="AB3200" s="45">
        <f t="shared" si="842"/>
        <v>0.70107406472777734</v>
      </c>
      <c r="AC3200" s="33">
        <f>IFERROR($X3200/VLOOKUP(CONCATENATE("USD",C3200),[1]GEINDICE!AR$1:AS$65536,2,0),"")</f>
        <v>87.976393102937891</v>
      </c>
      <c r="AD3200" s="33">
        <f>IFERROR($AA3200/VLOOKUP(CONCATENATE("USD",C3200),[1]GEINDICE!AR$1:AS$65536,2,0),"")</f>
        <v>61.67796751276547</v>
      </c>
      <c r="AE3200" s="33">
        <f>IFERROR($X3200/VLOOKUP(CONCATENATE("EUR",C3200),[1]GEINDICE!AR$1:AS$65536,2,0),"")</f>
        <v>75.367303272842534</v>
      </c>
      <c r="AF3200" s="33">
        <f>IFERROR($AA3200/VLOOKUP(CONCATENATE("EUR",C3200),[1]GEINDICE!AR$1:AS$65536,2,0),"")</f>
        <v>52.838061653062837</v>
      </c>
      <c r="AG3200" s="48" t="str">
        <f>VLOOKUP(E3200,[1]Apresentação!AW$1:AX$65536,2,0)</f>
        <v xml:space="preserve">                    2 - LEATHER AUXILIARIES</v>
      </c>
      <c r="AH3200" s="48" t="str">
        <f t="shared" si="843"/>
        <v xml:space="preserve">         5201000920 - ZETESLIP ECS BR</v>
      </c>
      <c r="AI3200" s="49" t="str">
        <f t="shared" si="844"/>
        <v xml:space="preserve">     ZF1123 - GOBBA LEATHER INDUSTRIA E COMERCIO LTDA</v>
      </c>
      <c r="AJ3200" t="str">
        <f t="shared" si="845"/>
        <v xml:space="preserve">     90 - SALES</v>
      </c>
      <c r="AK3200" t="str">
        <f t="shared" si="846"/>
        <v/>
      </c>
      <c r="AL3200">
        <f t="shared" si="847"/>
        <v>8</v>
      </c>
      <c r="AM3200" t="str">
        <f t="shared" si="848"/>
        <v>2025 8</v>
      </c>
      <c r="AN3200" t="str">
        <f t="shared" si="849"/>
        <v xml:space="preserve">GOBBA </v>
      </c>
    </row>
    <row r="3201" spans="1:40" x14ac:dyDescent="0.35">
      <c r="A3201">
        <v>83470</v>
      </c>
      <c r="B3201" t="s">
        <v>274</v>
      </c>
      <c r="C3201" s="31">
        <v>45881</v>
      </c>
      <c r="D3201" t="s">
        <v>373</v>
      </c>
      <c r="E3201" t="s">
        <v>374</v>
      </c>
      <c r="F3201" t="s">
        <v>382</v>
      </c>
      <c r="G3201" t="s">
        <v>383</v>
      </c>
      <c r="H3201" t="s">
        <v>1052</v>
      </c>
      <c r="I3201" t="s">
        <v>1053</v>
      </c>
      <c r="J3201">
        <v>120</v>
      </c>
      <c r="K3201">
        <v>540.37</v>
      </c>
      <c r="L3201">
        <v>118.14825</v>
      </c>
      <c r="M3201">
        <v>64.84</v>
      </c>
      <c r="N3201">
        <v>4.5030799999999997</v>
      </c>
      <c r="O3201" s="32">
        <f t="shared" si="833"/>
        <v>475.53</v>
      </c>
      <c r="P3201" s="32">
        <f t="shared" si="834"/>
        <v>357.38174999999995</v>
      </c>
      <c r="Q3201">
        <v>753217</v>
      </c>
      <c r="R3201" t="s">
        <v>312</v>
      </c>
      <c r="S3201" t="s">
        <v>466</v>
      </c>
      <c r="T3201" t="str">
        <f t="shared" si="835"/>
        <v>VEN</v>
      </c>
      <c r="U3201" t="s">
        <v>387</v>
      </c>
      <c r="V3201" s="33">
        <f t="shared" si="836"/>
        <v>540.37</v>
      </c>
      <c r="W3201">
        <f t="shared" si="837"/>
        <v>120</v>
      </c>
      <c r="X3201" s="33">
        <f t="shared" si="838"/>
        <v>475.53</v>
      </c>
      <c r="Y3201" s="33">
        <f t="shared" si="839"/>
        <v>64.84</v>
      </c>
      <c r="Z3201" s="45">
        <f t="shared" si="840"/>
        <v>0.61695088550437649</v>
      </c>
      <c r="AA3201" s="33">
        <f t="shared" si="841"/>
        <v>333.38174999999995</v>
      </c>
      <c r="AB3201" s="45">
        <f t="shared" si="842"/>
        <v>0.70107406472777734</v>
      </c>
      <c r="AC3201" s="33">
        <f>IFERROR($X3201/VLOOKUP(CONCATENATE("USD",C3201),[1]GEINDICE!AR$1:AS$65536,2,0),"")</f>
        <v>87.976393102937891</v>
      </c>
      <c r="AD3201" s="33">
        <f>IFERROR($AA3201/VLOOKUP(CONCATENATE("USD",C3201),[1]GEINDICE!AR$1:AS$65536,2,0),"")</f>
        <v>61.67796751276547</v>
      </c>
      <c r="AE3201" s="33">
        <f>IFERROR($X3201/VLOOKUP(CONCATENATE("EUR",C3201),[1]GEINDICE!AR$1:AS$65536,2,0),"")</f>
        <v>75.367303272842534</v>
      </c>
      <c r="AF3201" s="33">
        <f>IFERROR($AA3201/VLOOKUP(CONCATENATE("EUR",C3201),[1]GEINDICE!AR$1:AS$65536,2,0),"")</f>
        <v>52.838061653062837</v>
      </c>
      <c r="AG3201" s="48" t="str">
        <f>VLOOKUP(E3201,[1]Apresentação!AW$1:AX$65536,2,0)</f>
        <v xml:space="preserve">                    2 - LEATHER AUXILIARIES</v>
      </c>
      <c r="AH3201" s="48" t="str">
        <f t="shared" si="843"/>
        <v xml:space="preserve">         5201000920 - ZETESLIP ECS BR</v>
      </c>
      <c r="AI3201" s="49" t="str">
        <f t="shared" si="844"/>
        <v xml:space="preserve">     ZF1123 - GOBBA LEATHER INDUSTRIA E COMERCIO LTDA</v>
      </c>
      <c r="AJ3201" t="str">
        <f t="shared" si="845"/>
        <v xml:space="preserve">     90 - SALES</v>
      </c>
      <c r="AK3201" t="str">
        <f t="shared" si="846"/>
        <v/>
      </c>
      <c r="AL3201">
        <f t="shared" si="847"/>
        <v>8</v>
      </c>
      <c r="AM3201" t="str">
        <f t="shared" si="848"/>
        <v>2025 8</v>
      </c>
      <c r="AN3201" t="str">
        <f t="shared" si="849"/>
        <v xml:space="preserve">GOBBA </v>
      </c>
    </row>
    <row r="3202" spans="1:40" x14ac:dyDescent="0.35">
      <c r="A3202">
        <v>84300</v>
      </c>
      <c r="B3202" t="s">
        <v>274</v>
      </c>
      <c r="C3202" s="31">
        <v>45951</v>
      </c>
      <c r="D3202" t="s">
        <v>373</v>
      </c>
      <c r="E3202" t="s">
        <v>374</v>
      </c>
      <c r="F3202" t="s">
        <v>382</v>
      </c>
      <c r="G3202" t="s">
        <v>383</v>
      </c>
      <c r="H3202" t="s">
        <v>1052</v>
      </c>
      <c r="I3202" t="s">
        <v>1053</v>
      </c>
      <c r="J3202">
        <v>240</v>
      </c>
      <c r="K3202">
        <v>1083.45</v>
      </c>
      <c r="L3202">
        <v>230.54705000000001</v>
      </c>
      <c r="M3202">
        <v>130.02000000000001</v>
      </c>
      <c r="N3202">
        <v>4.5143699999999995</v>
      </c>
      <c r="O3202" s="32">
        <f t="shared" si="833"/>
        <v>953.43000000000006</v>
      </c>
      <c r="P3202" s="32">
        <f t="shared" si="834"/>
        <v>722.88295000000005</v>
      </c>
      <c r="Q3202">
        <v>764770</v>
      </c>
      <c r="R3202" t="s">
        <v>312</v>
      </c>
      <c r="S3202" t="s">
        <v>466</v>
      </c>
      <c r="T3202" t="str">
        <f t="shared" si="835"/>
        <v>VEN</v>
      </c>
      <c r="U3202" t="s">
        <v>387</v>
      </c>
      <c r="V3202" s="33">
        <f t="shared" si="836"/>
        <v>1083.45</v>
      </c>
      <c r="W3202">
        <f t="shared" si="837"/>
        <v>240</v>
      </c>
      <c r="X3202" s="33">
        <f t="shared" si="838"/>
        <v>953.43000000000006</v>
      </c>
      <c r="Y3202" s="33">
        <f t="shared" si="839"/>
        <v>130.02000000000001</v>
      </c>
      <c r="Z3202" s="45">
        <f t="shared" si="840"/>
        <v>0.62290179519128708</v>
      </c>
      <c r="AA3202" s="33">
        <f t="shared" si="841"/>
        <v>674.88295000000005</v>
      </c>
      <c r="AB3202" s="45">
        <f t="shared" si="842"/>
        <v>0.70784740358495113</v>
      </c>
      <c r="AC3202" s="33">
        <f>IFERROR($X3202/VLOOKUP(CONCATENATE("USD",C3202),[1]GEINDICE!AR$1:AS$65536,2,0),"")</f>
        <v>177.05950081711484</v>
      </c>
      <c r="AD3202" s="33">
        <f>IFERROR($AA3202/VLOOKUP(CONCATENATE("USD",C3202),[1]GEINDICE!AR$1:AS$65536,2,0),"")</f>
        <v>125.33110793344228</v>
      </c>
      <c r="AE3202" s="33">
        <f>IFERROR($X3202/VLOOKUP(CONCATENATE("EUR",C3202),[1]GEINDICE!AR$1:AS$65536,2,0),"")</f>
        <v>152.42685851318947</v>
      </c>
      <c r="AF3202" s="33">
        <f>IFERROR($AA3202/VLOOKUP(CONCATENATE("EUR",C3202),[1]GEINDICE!AR$1:AS$65536,2,0),"")</f>
        <v>107.89495603517187</v>
      </c>
      <c r="AG3202" s="48" t="str">
        <f>VLOOKUP(E3202,[1]Apresentação!AW$1:AX$65536,2,0)</f>
        <v xml:space="preserve">                    2 - LEATHER AUXILIARIES</v>
      </c>
      <c r="AH3202" s="48" t="str">
        <f t="shared" si="843"/>
        <v xml:space="preserve">         5201000920 - ZETESLIP ECS BR</v>
      </c>
      <c r="AI3202" s="49" t="str">
        <f t="shared" si="844"/>
        <v xml:space="preserve">     ZF1123 - GOBBA LEATHER INDUSTRIA E COMERCIO LTDA</v>
      </c>
      <c r="AJ3202" t="str">
        <f t="shared" si="845"/>
        <v xml:space="preserve">     90 - SALES</v>
      </c>
      <c r="AK3202" t="str">
        <f t="shared" si="846"/>
        <v/>
      </c>
      <c r="AL3202">
        <f t="shared" si="847"/>
        <v>10</v>
      </c>
      <c r="AM3202" t="str">
        <f t="shared" si="848"/>
        <v>2025 10</v>
      </c>
      <c r="AN3202" t="str">
        <f t="shared" si="849"/>
        <v xml:space="preserve">GOBBA </v>
      </c>
    </row>
    <row r="3203" spans="1:40" x14ac:dyDescent="0.35">
      <c r="A3203">
        <v>83950</v>
      </c>
      <c r="B3203" t="s">
        <v>274</v>
      </c>
      <c r="C3203" s="31">
        <v>45923</v>
      </c>
      <c r="D3203" t="s">
        <v>373</v>
      </c>
      <c r="E3203" t="s">
        <v>374</v>
      </c>
      <c r="F3203" t="s">
        <v>382</v>
      </c>
      <c r="G3203" t="s">
        <v>383</v>
      </c>
      <c r="H3203" t="s">
        <v>1052</v>
      </c>
      <c r="I3203" t="s">
        <v>1053</v>
      </c>
      <c r="J3203">
        <v>480</v>
      </c>
      <c r="K3203">
        <v>2122.52</v>
      </c>
      <c r="L3203">
        <v>461.09411</v>
      </c>
      <c r="M3203">
        <v>254.71</v>
      </c>
      <c r="N3203">
        <v>4.4219099999999996</v>
      </c>
      <c r="O3203" s="32">
        <f t="shared" si="833"/>
        <v>1867.81</v>
      </c>
      <c r="P3203" s="32">
        <f t="shared" si="834"/>
        <v>1406.7158899999999</v>
      </c>
      <c r="Q3203">
        <v>762104</v>
      </c>
      <c r="R3203" t="s">
        <v>312</v>
      </c>
      <c r="S3203" t="s">
        <v>466</v>
      </c>
      <c r="T3203" t="str">
        <f t="shared" si="835"/>
        <v>VEN</v>
      </c>
      <c r="U3203" t="s">
        <v>387</v>
      </c>
      <c r="V3203" s="33">
        <f t="shared" si="836"/>
        <v>2122.52</v>
      </c>
      <c r="W3203">
        <f t="shared" si="837"/>
        <v>480</v>
      </c>
      <c r="X3203" s="33">
        <f t="shared" si="838"/>
        <v>1867.81</v>
      </c>
      <c r="Y3203" s="33">
        <f t="shared" si="839"/>
        <v>254.71</v>
      </c>
      <c r="Z3203" s="45">
        <f t="shared" si="840"/>
        <v>0.61752816934587185</v>
      </c>
      <c r="AA3203" s="33">
        <f t="shared" si="841"/>
        <v>1310.7158899999999</v>
      </c>
      <c r="AB3203" s="45">
        <f t="shared" si="842"/>
        <v>0.70173941139623408</v>
      </c>
      <c r="AC3203" s="33">
        <f>IFERROR($X3203/VLOOKUP(CONCATENATE("USD",C3203),[1]GEINDICE!AR$1:AS$65536,2,0),"")</f>
        <v>351.99856774023328</v>
      </c>
      <c r="AD3203" s="33">
        <f>IFERROR($AA3203/VLOOKUP(CONCATENATE("USD",C3203),[1]GEINDICE!AR$1:AS$65536,2,0),"")</f>
        <v>247.01126773834872</v>
      </c>
      <c r="AE3203" s="33">
        <f>IFERROR($X3203/VLOOKUP(CONCATENATE("EUR",C3203),[1]GEINDICE!AR$1:AS$65536,2,0),"")</f>
        <v>298.27690833599485</v>
      </c>
      <c r="AF3203" s="33">
        <f>IFERROR($AA3203/VLOOKUP(CONCATENATE("EUR",C3203),[1]GEINDICE!AR$1:AS$65536,2,0),"")</f>
        <v>209.31266208878949</v>
      </c>
      <c r="AG3203" s="48" t="str">
        <f>VLOOKUP(E3203,[1]Apresentação!AW$1:AX$65536,2,0)</f>
        <v xml:space="preserve">                    2 - LEATHER AUXILIARIES</v>
      </c>
      <c r="AH3203" s="48" t="str">
        <f t="shared" si="843"/>
        <v xml:space="preserve">         5201000920 - ZETESLIP ECS BR</v>
      </c>
      <c r="AI3203" s="49" t="str">
        <f t="shared" si="844"/>
        <v xml:space="preserve">     ZF1123 - GOBBA LEATHER INDUSTRIA E COMERCIO LTDA</v>
      </c>
      <c r="AJ3203" t="str">
        <f t="shared" si="845"/>
        <v xml:space="preserve">     90 - SALES</v>
      </c>
      <c r="AK3203" t="str">
        <f t="shared" si="846"/>
        <v/>
      </c>
      <c r="AL3203">
        <f t="shared" si="847"/>
        <v>9</v>
      </c>
      <c r="AM3203" t="str">
        <f t="shared" si="848"/>
        <v>2025 9</v>
      </c>
      <c r="AN3203" t="str">
        <f t="shared" si="849"/>
        <v xml:space="preserve">GOBBA </v>
      </c>
    </row>
    <row r="3204" spans="1:40" x14ac:dyDescent="0.35">
      <c r="A3204">
        <v>84238</v>
      </c>
      <c r="B3204" t="s">
        <v>274</v>
      </c>
      <c r="C3204" s="31">
        <v>45946</v>
      </c>
      <c r="D3204" t="s">
        <v>373</v>
      </c>
      <c r="E3204" t="s">
        <v>374</v>
      </c>
      <c r="F3204" t="s">
        <v>382</v>
      </c>
      <c r="G3204" t="s">
        <v>383</v>
      </c>
      <c r="H3204" t="s">
        <v>1052</v>
      </c>
      <c r="I3204" t="s">
        <v>1053</v>
      </c>
      <c r="J3204">
        <v>480</v>
      </c>
      <c r="K3204">
        <v>2169.84</v>
      </c>
      <c r="L3204">
        <v>461.09411</v>
      </c>
      <c r="M3204">
        <v>260.38</v>
      </c>
      <c r="N3204">
        <v>4.5205099999999998</v>
      </c>
      <c r="O3204" s="32">
        <f t="shared" ref="O3204:O3267" si="850">$K3204-$Y3204</f>
        <v>1909.46</v>
      </c>
      <c r="P3204" s="32">
        <f t="shared" ref="P3204:P3267" si="851">($O3204-$L3204)</f>
        <v>1448.36589</v>
      </c>
      <c r="Q3204">
        <v>764417</v>
      </c>
      <c r="R3204" t="s">
        <v>312</v>
      </c>
      <c r="S3204" t="s">
        <v>466</v>
      </c>
      <c r="T3204" t="str">
        <f t="shared" ref="T3204:T3267" si="852">MID($U3204,1,3)</f>
        <v>VEN</v>
      </c>
      <c r="U3204" t="s">
        <v>389</v>
      </c>
      <c r="V3204" s="33">
        <f t="shared" ref="V3204:V3267" si="853">IF($T3204="DEV",-$K3204,$K3204)</f>
        <v>2169.84</v>
      </c>
      <c r="W3204">
        <f t="shared" ref="W3204:W3267" si="854">IF($T3204="DEV",-$J3204,$J3204)</f>
        <v>480</v>
      </c>
      <c r="X3204" s="33">
        <f t="shared" ref="X3204:X3267" si="855">$V3204-$Y3204</f>
        <v>1909.46</v>
      </c>
      <c r="Y3204" s="33">
        <f t="shared" ref="Y3204:Y3267" si="856">IF(A3204=59876,M3204,IF(A3204=59868,M3204,IF(R3204="6111",((K3204*0.12)+M3204),IF(T3204="DEV",-M3204,M3204))))</f>
        <v>260.38</v>
      </c>
      <c r="Z3204" s="45">
        <f t="shared" ref="Z3204:Z3267" si="857">IFERROR($AA3204/$V3204,0)</f>
        <v>0.6232560419201415</v>
      </c>
      <c r="AA3204" s="33">
        <f t="shared" ref="AA3204:AA3267" si="858">IF(VLOOKUP(AL3204,AR:AS,2,0)="sim",IF($T3204="DEV",($X3204-$L3204),$P3204)-(0.2*W3204),IF(VLOOKUP(AL3204,AR:AS,2,0)="OK",IF($T3204="DEV",($X3204-$L3204),$P3204)-(0.2*W3204),IF($T3204="DEV",($X3204-$L3204),$P3204)))</f>
        <v>1352.36589</v>
      </c>
      <c r="AB3204" s="45">
        <f t="shared" ref="AB3204:AB3267" si="859">IFERROR($AA3204/$X3204,0)</f>
        <v>0.70824520545075575</v>
      </c>
      <c r="AC3204" s="33">
        <f>IFERROR($X3204/VLOOKUP(CONCATENATE("USD",C3204),[1]GEINDICE!AR$1:AS$65536,2,0),"")</f>
        <v>351.30073223681785</v>
      </c>
      <c r="AD3204" s="33">
        <f>IFERROR($AA3204/VLOOKUP(CONCATENATE("USD",C3204),[1]GEINDICE!AR$1:AS$65536,2,0),"")</f>
        <v>248.80705927806599</v>
      </c>
      <c r="AE3204" s="33">
        <f>IFERROR($X3204/VLOOKUP(CONCATENATE("EUR",C3204),[1]GEINDICE!AR$1:AS$65536,2,0),"")</f>
        <v>301.13390843571102</v>
      </c>
      <c r="AF3204" s="33">
        <f>IFERROR($AA3204/VLOOKUP(CONCATENATE("EUR",C3204),[1]GEINDICE!AR$1:AS$65536,2,0),"")</f>
        <v>213.27664684823921</v>
      </c>
      <c r="AG3204" s="48" t="str">
        <f>VLOOKUP(E3204,[1]Apresentação!AW$1:AX$65536,2,0)</f>
        <v xml:space="preserve">                    2 - LEATHER AUXILIARIES</v>
      </c>
      <c r="AH3204" s="48" t="str">
        <f t="shared" ref="AH3204:AH3267" si="860">CONCATENATE("         ",H3204," - ",I3204)</f>
        <v xml:space="preserve">         5201000920 - ZETESLIP ECS BR</v>
      </c>
      <c r="AI3204" s="49" t="str">
        <f t="shared" ref="AI3204:AI3267" si="861">CONCATENATE("     ",F3204," - ",G3204)</f>
        <v xml:space="preserve">     ZF1123 - GOBBA LEATHER INDUSTRIA E COMERCIO LTDA</v>
      </c>
      <c r="AJ3204" t="str">
        <f t="shared" ref="AJ3204:AJ3267" si="862">IF(RIGHT(I3204,2)="BR","     90 - SALES","     93 - RESALES")</f>
        <v xml:space="preserve">     90 - SALES</v>
      </c>
      <c r="AK3204" t="str">
        <f t="shared" ref="AK3204:AK3267" si="863">IF(R3204="3201","EXP",IF(R3204="7101","EXP",""))</f>
        <v/>
      </c>
      <c r="AL3204">
        <f t="shared" ref="AL3204:AL3267" si="864">VLOOKUP(MONTH(C3204),AQ:AR,2,0)</f>
        <v>10</v>
      </c>
      <c r="AM3204" t="str">
        <f t="shared" ref="AM3204:AM3267" si="865">CONCATENATE(YEAR(C3204)," ",MONTH(C3204))</f>
        <v>2025 10</v>
      </c>
      <c r="AN3204" t="str">
        <f t="shared" ref="AN3204:AN3267" si="866">MID(G3204,1,SEARCH(" ",G3204,1))</f>
        <v xml:space="preserve">GOBBA </v>
      </c>
    </row>
    <row r="3205" spans="1:40" x14ac:dyDescent="0.35">
      <c r="A3205">
        <v>83324</v>
      </c>
      <c r="B3205" t="s">
        <v>274</v>
      </c>
      <c r="C3205" s="31">
        <v>45869</v>
      </c>
      <c r="D3205" t="s">
        <v>373</v>
      </c>
      <c r="E3205" t="s">
        <v>374</v>
      </c>
      <c r="F3205" t="s">
        <v>382</v>
      </c>
      <c r="G3205" t="s">
        <v>383</v>
      </c>
      <c r="H3205" t="s">
        <v>1052</v>
      </c>
      <c r="I3205" t="s">
        <v>1053</v>
      </c>
      <c r="J3205">
        <v>240</v>
      </c>
      <c r="K3205">
        <v>1110.82</v>
      </c>
      <c r="L3205">
        <v>223.30688000000001</v>
      </c>
      <c r="M3205">
        <v>133.30000000000001</v>
      </c>
      <c r="N3205">
        <v>4.6284099999999997</v>
      </c>
      <c r="O3205" s="32">
        <f t="shared" si="850"/>
        <v>977.52</v>
      </c>
      <c r="P3205" s="32">
        <f t="shared" si="851"/>
        <v>754.21312</v>
      </c>
      <c r="Q3205">
        <v>746359</v>
      </c>
      <c r="R3205" t="s">
        <v>312</v>
      </c>
      <c r="S3205" t="s">
        <v>466</v>
      </c>
      <c r="T3205" t="str">
        <f t="shared" si="852"/>
        <v>VEN</v>
      </c>
      <c r="U3205" t="s">
        <v>387</v>
      </c>
      <c r="V3205" s="33">
        <f t="shared" si="853"/>
        <v>1110.82</v>
      </c>
      <c r="W3205">
        <f t="shared" si="854"/>
        <v>240</v>
      </c>
      <c r="X3205" s="33">
        <f t="shared" si="855"/>
        <v>977.52</v>
      </c>
      <c r="Y3205" s="33">
        <f t="shared" si="856"/>
        <v>133.30000000000001</v>
      </c>
      <c r="Z3205" s="45">
        <f t="shared" si="857"/>
        <v>0.63575837669469404</v>
      </c>
      <c r="AA3205" s="33">
        <f t="shared" si="858"/>
        <v>706.21312</v>
      </c>
      <c r="AB3205" s="45">
        <f t="shared" si="859"/>
        <v>0.72245388329650551</v>
      </c>
      <c r="AC3205" s="33">
        <f>IFERROR($X3205/VLOOKUP(CONCATENATE("USD",C3205),[1]GEINDICE!AR$1:AS$65536,2,0),"")</f>
        <v>174.45122604133203</v>
      </c>
      <c r="AD3205" s="33">
        <f>IFERROR($AA3205/VLOOKUP(CONCATENATE("USD",C3205),[1]GEINDICE!AR$1:AS$65536,2,0),"")</f>
        <v>126.03296569939678</v>
      </c>
      <c r="AE3205" s="33">
        <f>IFERROR($X3205/VLOOKUP(CONCATENATE("EUR",C3205),[1]GEINDICE!AR$1:AS$65536,2,0),"")</f>
        <v>152.64686592335801</v>
      </c>
      <c r="AF3205" s="33">
        <f>IFERROR($AA3205/VLOOKUP(CONCATENATE("EUR",C3205),[1]GEINDICE!AR$1:AS$65536,2,0),"")</f>
        <v>110.28032105937099</v>
      </c>
      <c r="AG3205" s="48" t="str">
        <f>VLOOKUP(E3205,[1]Apresentação!AW$1:AX$65536,2,0)</f>
        <v xml:space="preserve">                    2 - LEATHER AUXILIARIES</v>
      </c>
      <c r="AH3205" s="48" t="str">
        <f t="shared" si="860"/>
        <v xml:space="preserve">         5201000920 - ZETESLIP ECS BR</v>
      </c>
      <c r="AI3205" s="49" t="str">
        <f t="shared" si="861"/>
        <v xml:space="preserve">     ZF1123 - GOBBA LEATHER INDUSTRIA E COMERCIO LTDA</v>
      </c>
      <c r="AJ3205" t="str">
        <f t="shared" si="862"/>
        <v xml:space="preserve">     90 - SALES</v>
      </c>
      <c r="AK3205" t="str">
        <f t="shared" si="863"/>
        <v/>
      </c>
      <c r="AL3205">
        <f t="shared" si="864"/>
        <v>7</v>
      </c>
      <c r="AM3205" t="str">
        <f t="shared" si="865"/>
        <v>2025 7</v>
      </c>
      <c r="AN3205" t="str">
        <f t="shared" si="866"/>
        <v xml:space="preserve">GOBBA </v>
      </c>
    </row>
    <row r="3206" spans="1:40" x14ac:dyDescent="0.35">
      <c r="A3206">
        <v>84040</v>
      </c>
      <c r="B3206" t="s">
        <v>274</v>
      </c>
      <c r="C3206" s="31">
        <v>45930</v>
      </c>
      <c r="D3206" t="s">
        <v>373</v>
      </c>
      <c r="E3206" t="s">
        <v>374</v>
      </c>
      <c r="F3206" t="s">
        <v>382</v>
      </c>
      <c r="G3206" t="s">
        <v>383</v>
      </c>
      <c r="H3206" t="s">
        <v>1052</v>
      </c>
      <c r="I3206" t="s">
        <v>1053</v>
      </c>
      <c r="J3206">
        <v>240</v>
      </c>
      <c r="K3206">
        <v>1064.6300000000001</v>
      </c>
      <c r="L3206">
        <v>230.54705000000001</v>
      </c>
      <c r="M3206">
        <v>127.76</v>
      </c>
      <c r="N3206">
        <v>4.4359399999999996</v>
      </c>
      <c r="O3206" s="32">
        <f t="shared" si="850"/>
        <v>936.87000000000012</v>
      </c>
      <c r="P3206" s="32">
        <f t="shared" si="851"/>
        <v>706.32295000000011</v>
      </c>
      <c r="Q3206">
        <v>762781</v>
      </c>
      <c r="R3206" t="s">
        <v>312</v>
      </c>
      <c r="S3206" t="s">
        <v>466</v>
      </c>
      <c r="T3206" t="str">
        <f t="shared" si="852"/>
        <v>VEN</v>
      </c>
      <c r="U3206" t="s">
        <v>387</v>
      </c>
      <c r="V3206" s="33">
        <f t="shared" si="853"/>
        <v>1064.6300000000001</v>
      </c>
      <c r="W3206">
        <f t="shared" si="854"/>
        <v>240</v>
      </c>
      <c r="X3206" s="33">
        <f t="shared" si="855"/>
        <v>936.87000000000012</v>
      </c>
      <c r="Y3206" s="33">
        <f t="shared" si="856"/>
        <v>127.76</v>
      </c>
      <c r="Z3206" s="45">
        <f t="shared" si="857"/>
        <v>0.61835844377858973</v>
      </c>
      <c r="AA3206" s="33">
        <f t="shared" si="858"/>
        <v>658.32295000000011</v>
      </c>
      <c r="AB3206" s="45">
        <f t="shared" si="859"/>
        <v>0.70268334987778458</v>
      </c>
      <c r="AC3206" s="33">
        <f>IFERROR($X3206/VLOOKUP(CONCATENATE("USD",C3206),[1]GEINDICE!AR$1:AS$65536,2,0),"")</f>
        <v>176.149738653029</v>
      </c>
      <c r="AD3206" s="33">
        <f>IFERROR($AA3206/VLOOKUP(CONCATENATE("USD",C3206),[1]GEINDICE!AR$1:AS$65536,2,0),"")</f>
        <v>123.77748843680669</v>
      </c>
      <c r="AE3206" s="33">
        <f>IFERROR($X3206/VLOOKUP(CONCATENATE("EUR",C3206),[1]GEINDICE!AR$1:AS$65536,2,0),"")</f>
        <v>150.105745505816</v>
      </c>
      <c r="AF3206" s="33">
        <f>IFERROR($AA3206/VLOOKUP(CONCATENATE("EUR",C3206),[1]GEINDICE!AR$1:AS$65536,2,0),"")</f>
        <v>105.476808087929</v>
      </c>
      <c r="AG3206" s="48" t="str">
        <f>VLOOKUP(E3206,[1]Apresentação!AW$1:AX$65536,2,0)</f>
        <v xml:space="preserve">                    2 - LEATHER AUXILIARIES</v>
      </c>
      <c r="AH3206" s="48" t="str">
        <f t="shared" si="860"/>
        <v xml:space="preserve">         5201000920 - ZETESLIP ECS BR</v>
      </c>
      <c r="AI3206" s="49" t="str">
        <f t="shared" si="861"/>
        <v xml:space="preserve">     ZF1123 - GOBBA LEATHER INDUSTRIA E COMERCIO LTDA</v>
      </c>
      <c r="AJ3206" t="str">
        <f t="shared" si="862"/>
        <v xml:space="preserve">     90 - SALES</v>
      </c>
      <c r="AK3206" t="str">
        <f t="shared" si="863"/>
        <v/>
      </c>
      <c r="AL3206">
        <f t="shared" si="864"/>
        <v>9</v>
      </c>
      <c r="AM3206" t="str">
        <f t="shared" si="865"/>
        <v>2025 9</v>
      </c>
      <c r="AN3206" t="str">
        <f t="shared" si="866"/>
        <v xml:space="preserve">GOBBA </v>
      </c>
    </row>
    <row r="3207" spans="1:40" x14ac:dyDescent="0.35">
      <c r="A3207">
        <v>83022</v>
      </c>
      <c r="B3207" t="s">
        <v>274</v>
      </c>
      <c r="C3207" s="31">
        <v>45846</v>
      </c>
      <c r="D3207" t="s">
        <v>373</v>
      </c>
      <c r="E3207" t="s">
        <v>374</v>
      </c>
      <c r="F3207" t="s">
        <v>382</v>
      </c>
      <c r="G3207" t="s">
        <v>383</v>
      </c>
      <c r="H3207" t="s">
        <v>1052</v>
      </c>
      <c r="I3207" t="s">
        <v>1053</v>
      </c>
      <c r="J3207">
        <v>240</v>
      </c>
      <c r="K3207">
        <v>1077.47</v>
      </c>
      <c r="L3207">
        <v>225.86094</v>
      </c>
      <c r="M3207">
        <v>129.30000000000001</v>
      </c>
      <c r="N3207">
        <v>4.4894699999999998</v>
      </c>
      <c r="O3207" s="32">
        <f t="shared" si="850"/>
        <v>948.17000000000007</v>
      </c>
      <c r="P3207" s="32">
        <f t="shared" si="851"/>
        <v>722.30906000000004</v>
      </c>
      <c r="Q3207">
        <v>743151</v>
      </c>
      <c r="R3207" t="s">
        <v>312</v>
      </c>
      <c r="S3207" t="s">
        <v>466</v>
      </c>
      <c r="T3207" t="str">
        <f t="shared" si="852"/>
        <v>VEN</v>
      </c>
      <c r="U3207" t="s">
        <v>387</v>
      </c>
      <c r="V3207" s="33">
        <f t="shared" si="853"/>
        <v>1077.47</v>
      </c>
      <c r="W3207">
        <f t="shared" si="854"/>
        <v>240</v>
      </c>
      <c r="X3207" s="33">
        <f t="shared" si="855"/>
        <v>948.17000000000007</v>
      </c>
      <c r="Y3207" s="33">
        <f t="shared" si="856"/>
        <v>129.30000000000001</v>
      </c>
      <c r="Z3207" s="45">
        <f t="shared" si="857"/>
        <v>0.62582629678784563</v>
      </c>
      <c r="AA3207" s="33">
        <f t="shared" si="858"/>
        <v>674.30906000000004</v>
      </c>
      <c r="AB3207" s="45">
        <f t="shared" si="859"/>
        <v>0.71116894649693618</v>
      </c>
      <c r="AC3207" s="33">
        <f>IFERROR($X3207/VLOOKUP(CONCATENATE("USD",C3207),[1]GEINDICE!AR$1:AS$65536,2,0),"")</f>
        <v>173.74979384654853</v>
      </c>
      <c r="AD3207" s="33">
        <f>IFERROR($AA3207/VLOOKUP(CONCATENATE("USD",C3207),[1]GEINDICE!AR$1:AS$65536,2,0),"")</f>
        <v>123.56545784390977</v>
      </c>
      <c r="AE3207" s="33">
        <f>IFERROR($X3207/VLOOKUP(CONCATENATE("EUR",C3207),[1]GEINDICE!AR$1:AS$65536,2,0),"")</f>
        <v>148.40199085957553</v>
      </c>
      <c r="AF3207" s="33">
        <f>IFERROR($AA3207/VLOOKUP(CONCATENATE("EUR",C3207),[1]GEINDICE!AR$1:AS$65536,2,0),"")</f>
        <v>105.53888749765228</v>
      </c>
      <c r="AG3207" s="48" t="str">
        <f>VLOOKUP(E3207,[1]Apresentação!AW$1:AX$65536,2,0)</f>
        <v xml:space="preserve">                    2 - LEATHER AUXILIARIES</v>
      </c>
      <c r="AH3207" s="48" t="str">
        <f t="shared" si="860"/>
        <v xml:space="preserve">         5201000920 - ZETESLIP ECS BR</v>
      </c>
      <c r="AI3207" s="49" t="str">
        <f t="shared" si="861"/>
        <v xml:space="preserve">     ZF1123 - GOBBA LEATHER INDUSTRIA E COMERCIO LTDA</v>
      </c>
      <c r="AJ3207" t="str">
        <f t="shared" si="862"/>
        <v xml:space="preserve">     90 - SALES</v>
      </c>
      <c r="AK3207" t="str">
        <f t="shared" si="863"/>
        <v/>
      </c>
      <c r="AL3207">
        <f t="shared" si="864"/>
        <v>7</v>
      </c>
      <c r="AM3207" t="str">
        <f t="shared" si="865"/>
        <v>2025 7</v>
      </c>
      <c r="AN3207" t="str">
        <f t="shared" si="866"/>
        <v xml:space="preserve">GOBBA </v>
      </c>
    </row>
    <row r="3208" spans="1:40" x14ac:dyDescent="0.35">
      <c r="A3208">
        <v>84496</v>
      </c>
      <c r="B3208" t="s">
        <v>274</v>
      </c>
      <c r="C3208" s="31">
        <v>45965</v>
      </c>
      <c r="D3208" t="s">
        <v>373</v>
      </c>
      <c r="E3208" t="s">
        <v>374</v>
      </c>
      <c r="F3208" t="s">
        <v>382</v>
      </c>
      <c r="G3208" t="s">
        <v>383</v>
      </c>
      <c r="H3208" t="s">
        <v>1052</v>
      </c>
      <c r="I3208" t="s">
        <v>1053</v>
      </c>
      <c r="J3208">
        <v>480</v>
      </c>
      <c r="K3208">
        <v>2131.64</v>
      </c>
      <c r="L3208">
        <v>461.08161999999999</v>
      </c>
      <c r="M3208">
        <v>255.8</v>
      </c>
      <c r="N3208">
        <v>4.4409200000000002</v>
      </c>
      <c r="O3208" s="32">
        <f t="shared" si="850"/>
        <v>1875.84</v>
      </c>
      <c r="P3208" s="32">
        <f t="shared" si="851"/>
        <v>1414.75838</v>
      </c>
      <c r="Q3208">
        <v>766052</v>
      </c>
      <c r="R3208" t="s">
        <v>312</v>
      </c>
      <c r="S3208" t="s">
        <v>466</v>
      </c>
      <c r="T3208" t="str">
        <f t="shared" si="852"/>
        <v>VEN</v>
      </c>
      <c r="U3208" t="s">
        <v>387</v>
      </c>
      <c r="V3208" s="33">
        <f t="shared" si="853"/>
        <v>2131.64</v>
      </c>
      <c r="W3208">
        <f t="shared" si="854"/>
        <v>480</v>
      </c>
      <c r="X3208" s="33">
        <f t="shared" si="855"/>
        <v>1875.84</v>
      </c>
      <c r="Y3208" s="33">
        <f t="shared" si="856"/>
        <v>255.8</v>
      </c>
      <c r="Z3208" s="45">
        <f t="shared" si="857"/>
        <v>0.61865905124692733</v>
      </c>
      <c r="AA3208" s="33">
        <f t="shared" si="858"/>
        <v>1318.75838</v>
      </c>
      <c r="AB3208" s="45">
        <f t="shared" si="859"/>
        <v>0.70302284843056984</v>
      </c>
      <c r="AC3208" s="33" t="str">
        <f>IFERROR($X3208/VLOOKUP(CONCATENATE("USD",C3208),[1]GEINDICE!AR$1:AS$65536,2,0),"")</f>
        <v/>
      </c>
      <c r="AD3208" s="33" t="str">
        <f>IFERROR($AA3208/VLOOKUP(CONCATENATE("USD",C3208),[1]GEINDICE!AR$1:AS$65536,2,0),"")</f>
        <v/>
      </c>
      <c r="AE3208" s="33" t="str">
        <f>IFERROR($X3208/VLOOKUP(CONCATENATE("EUR",C3208),[1]GEINDICE!AR$1:AS$65536,2,0),"")</f>
        <v/>
      </c>
      <c r="AF3208" s="33" t="str">
        <f>IFERROR($AA3208/VLOOKUP(CONCATENATE("EUR",C3208),[1]GEINDICE!AR$1:AS$65536,2,0),"")</f>
        <v/>
      </c>
      <c r="AG3208" s="48" t="str">
        <f>VLOOKUP(E3208,[1]Apresentação!AW$1:AX$65536,2,0)</f>
        <v xml:space="preserve">                    2 - LEATHER AUXILIARIES</v>
      </c>
      <c r="AH3208" s="48" t="str">
        <f t="shared" si="860"/>
        <v xml:space="preserve">         5201000920 - ZETESLIP ECS BR</v>
      </c>
      <c r="AI3208" s="49" t="str">
        <f t="shared" si="861"/>
        <v xml:space="preserve">     ZF1123 - GOBBA LEATHER INDUSTRIA E COMERCIO LTDA</v>
      </c>
      <c r="AJ3208" t="str">
        <f t="shared" si="862"/>
        <v xml:space="preserve">     90 - SALES</v>
      </c>
      <c r="AK3208" t="str">
        <f t="shared" si="863"/>
        <v/>
      </c>
      <c r="AL3208">
        <f t="shared" si="864"/>
        <v>11</v>
      </c>
      <c r="AM3208" t="str">
        <f t="shared" si="865"/>
        <v>2025 11</v>
      </c>
      <c r="AN3208" t="str">
        <f t="shared" si="866"/>
        <v xml:space="preserve">GOBBA </v>
      </c>
    </row>
    <row r="3209" spans="1:40" x14ac:dyDescent="0.35">
      <c r="A3209">
        <v>84135</v>
      </c>
      <c r="B3209" t="s">
        <v>274</v>
      </c>
      <c r="C3209" s="31">
        <v>45937</v>
      </c>
      <c r="D3209" t="s">
        <v>373</v>
      </c>
      <c r="E3209" t="s">
        <v>374</v>
      </c>
      <c r="F3209" t="s">
        <v>382</v>
      </c>
      <c r="G3209" t="s">
        <v>383</v>
      </c>
      <c r="H3209" t="s">
        <v>1052</v>
      </c>
      <c r="I3209" t="s">
        <v>1053</v>
      </c>
      <c r="J3209">
        <v>360</v>
      </c>
      <c r="K3209">
        <v>1598.52</v>
      </c>
      <c r="L3209">
        <v>345.82058000000001</v>
      </c>
      <c r="M3209">
        <v>191.83</v>
      </c>
      <c r="N3209">
        <v>4.4403299999999994</v>
      </c>
      <c r="O3209" s="32">
        <f t="shared" si="850"/>
        <v>1406.69</v>
      </c>
      <c r="P3209" s="32">
        <f t="shared" si="851"/>
        <v>1060.86942</v>
      </c>
      <c r="Q3209">
        <v>763467</v>
      </c>
      <c r="R3209" t="s">
        <v>312</v>
      </c>
      <c r="S3209" t="s">
        <v>466</v>
      </c>
      <c r="T3209" t="str">
        <f t="shared" si="852"/>
        <v>VEN</v>
      </c>
      <c r="U3209" t="s">
        <v>387</v>
      </c>
      <c r="V3209" s="33">
        <f t="shared" si="853"/>
        <v>1598.52</v>
      </c>
      <c r="W3209">
        <f t="shared" si="854"/>
        <v>360</v>
      </c>
      <c r="X3209" s="33">
        <f t="shared" si="855"/>
        <v>1406.69</v>
      </c>
      <c r="Y3209" s="33">
        <f t="shared" si="856"/>
        <v>191.83</v>
      </c>
      <c r="Z3209" s="45">
        <f t="shared" si="857"/>
        <v>0.61861560693641615</v>
      </c>
      <c r="AA3209" s="33">
        <f t="shared" si="858"/>
        <v>988.86941999999999</v>
      </c>
      <c r="AB3209" s="45">
        <f t="shared" si="859"/>
        <v>0.70297607859585265</v>
      </c>
      <c r="AC3209" s="33">
        <f>IFERROR($X3209/VLOOKUP(CONCATENATE("USD",C3209),[1]GEINDICE!AR$1:AS$65536,2,0),"")</f>
        <v>263.60774319284894</v>
      </c>
      <c r="AD3209" s="33">
        <f>IFERROR($AA3209/VLOOKUP(CONCATENATE("USD",C3209),[1]GEINDICE!AR$1:AS$65536,2,0),"")</f>
        <v>185.30993759721153</v>
      </c>
      <c r="AE3209" s="33">
        <f>IFERROR($X3209/VLOOKUP(CONCATENATE("EUR",C3209),[1]GEINDICE!AR$1:AS$65536,2,0),"")</f>
        <v>225.78931317314328</v>
      </c>
      <c r="AF3209" s="33">
        <f>IFERROR($AA3209/VLOOKUP(CONCATENATE("EUR",C3209),[1]GEINDICE!AR$1:AS$65536,2,0),"")</f>
        <v>158.72448596330716</v>
      </c>
      <c r="AG3209" s="48" t="str">
        <f>VLOOKUP(E3209,[1]Apresentação!AW$1:AX$65536,2,0)</f>
        <v xml:space="preserve">                    2 - LEATHER AUXILIARIES</v>
      </c>
      <c r="AH3209" s="48" t="str">
        <f t="shared" si="860"/>
        <v xml:space="preserve">         5201000920 - ZETESLIP ECS BR</v>
      </c>
      <c r="AI3209" s="49" t="str">
        <f t="shared" si="861"/>
        <v xml:space="preserve">     ZF1123 - GOBBA LEATHER INDUSTRIA E COMERCIO LTDA</v>
      </c>
      <c r="AJ3209" t="str">
        <f t="shared" si="862"/>
        <v xml:space="preserve">     90 - SALES</v>
      </c>
      <c r="AK3209" t="str">
        <f t="shared" si="863"/>
        <v/>
      </c>
      <c r="AL3209">
        <f t="shared" si="864"/>
        <v>10</v>
      </c>
      <c r="AM3209" t="str">
        <f t="shared" si="865"/>
        <v>2025 10</v>
      </c>
      <c r="AN3209" t="str">
        <f t="shared" si="866"/>
        <v xml:space="preserve">GOBBA </v>
      </c>
    </row>
    <row r="3210" spans="1:40" x14ac:dyDescent="0.35">
      <c r="A3210">
        <v>80759</v>
      </c>
      <c r="B3210" t="s">
        <v>274</v>
      </c>
      <c r="C3210" s="31">
        <v>45664</v>
      </c>
      <c r="D3210" t="s">
        <v>373</v>
      </c>
      <c r="E3210" t="s">
        <v>374</v>
      </c>
      <c r="F3210" t="s">
        <v>390</v>
      </c>
      <c r="G3210" t="s">
        <v>391</v>
      </c>
      <c r="H3210" t="s">
        <v>1052</v>
      </c>
      <c r="I3210" t="s">
        <v>1053</v>
      </c>
      <c r="J3210">
        <v>6000</v>
      </c>
      <c r="K3210">
        <v>33004.26</v>
      </c>
      <c r="L3210">
        <v>5456.1484700000001</v>
      </c>
      <c r="M3210">
        <v>6647.06</v>
      </c>
      <c r="N3210">
        <v>5.5007099999999998</v>
      </c>
      <c r="O3210" s="32">
        <f t="shared" si="850"/>
        <v>26357.200000000001</v>
      </c>
      <c r="P3210" s="32">
        <f t="shared" si="851"/>
        <v>20901.051530000001</v>
      </c>
      <c r="Q3210">
        <v>706341</v>
      </c>
      <c r="R3210" t="s">
        <v>298</v>
      </c>
      <c r="S3210" t="s">
        <v>298</v>
      </c>
      <c r="T3210" t="str">
        <f t="shared" si="852"/>
        <v>VEN</v>
      </c>
      <c r="U3210" t="s">
        <v>300</v>
      </c>
      <c r="V3210" s="33">
        <f t="shared" si="853"/>
        <v>33004.26</v>
      </c>
      <c r="W3210">
        <f t="shared" si="854"/>
        <v>6000</v>
      </c>
      <c r="X3210" s="33">
        <f t="shared" si="855"/>
        <v>26357.200000000001</v>
      </c>
      <c r="Y3210" s="33">
        <f t="shared" si="856"/>
        <v>6647.06</v>
      </c>
      <c r="Z3210" s="45">
        <f t="shared" si="857"/>
        <v>0.59692450398827301</v>
      </c>
      <c r="AA3210" s="33">
        <f t="shared" si="858"/>
        <v>19701.051530000001</v>
      </c>
      <c r="AB3210" s="45">
        <f t="shared" si="859"/>
        <v>0.7474637491842836</v>
      </c>
      <c r="AC3210" s="33">
        <f>IFERROR($X3210/VLOOKUP(CONCATENATE("USD",C3210),[1]GEINDICE!AR$1:AS$65536,2,0),"")</f>
        <v>4339.2766006486554</v>
      </c>
      <c r="AD3210" s="33">
        <f>IFERROR($AA3210/VLOOKUP(CONCATENATE("USD",C3210),[1]GEINDICE!AR$1:AS$65536,2,0),"")</f>
        <v>3243.4519566684776</v>
      </c>
      <c r="AE3210" s="33">
        <f>IFERROR($X3210/VLOOKUP(CONCATENATE("EUR",C3210),[1]GEINDICE!AR$1:AS$65536,2,0),"")</f>
        <v>4182.8194182152884</v>
      </c>
      <c r="AF3210" s="33">
        <f>IFERROR($AA3210/VLOOKUP(CONCATENATE("EUR",C3210),[1]GEINDICE!AR$1:AS$65536,2,0),"")</f>
        <v>3126.5058845000235</v>
      </c>
      <c r="AG3210" s="48" t="str">
        <f>VLOOKUP(E3210,[1]Apresentação!AW$1:AX$65536,2,0)</f>
        <v xml:space="preserve">                    2 - LEATHER AUXILIARIES</v>
      </c>
      <c r="AH3210" s="48" t="str">
        <f t="shared" si="860"/>
        <v xml:space="preserve">         5201000920 - ZETESLIP ECS BR</v>
      </c>
      <c r="AI3210" s="49" t="str">
        <f t="shared" si="861"/>
        <v xml:space="preserve">     L00408 - JBS S.A</v>
      </c>
      <c r="AJ3210" t="str">
        <f t="shared" si="862"/>
        <v xml:space="preserve">     90 - SALES</v>
      </c>
      <c r="AK3210" t="str">
        <f t="shared" si="863"/>
        <v/>
      </c>
      <c r="AL3210">
        <f t="shared" si="864"/>
        <v>1</v>
      </c>
      <c r="AM3210" t="str">
        <f t="shared" si="865"/>
        <v>2025 1</v>
      </c>
      <c r="AN3210" t="str">
        <f t="shared" si="866"/>
        <v xml:space="preserve">JBS </v>
      </c>
    </row>
    <row r="3211" spans="1:40" x14ac:dyDescent="0.35">
      <c r="A3211">
        <v>81187</v>
      </c>
      <c r="B3211" t="s">
        <v>274</v>
      </c>
      <c r="C3211" s="31">
        <v>45694</v>
      </c>
      <c r="D3211" t="s">
        <v>373</v>
      </c>
      <c r="E3211" t="s">
        <v>374</v>
      </c>
      <c r="F3211" t="s">
        <v>1054</v>
      </c>
      <c r="G3211" t="s">
        <v>1055</v>
      </c>
      <c r="H3211" t="s">
        <v>1052</v>
      </c>
      <c r="I3211" t="s">
        <v>1053</v>
      </c>
      <c r="J3211">
        <v>1000</v>
      </c>
      <c r="K3211">
        <v>4697.76</v>
      </c>
      <c r="L3211">
        <v>920.97074999999995</v>
      </c>
      <c r="M3211">
        <v>732.97</v>
      </c>
      <c r="N3211">
        <v>4.6977599999999997</v>
      </c>
      <c r="O3211" s="32">
        <f t="shared" si="850"/>
        <v>3964.79</v>
      </c>
      <c r="P3211" s="32">
        <f t="shared" si="851"/>
        <v>3043.81925</v>
      </c>
      <c r="Q3211">
        <v>709338</v>
      </c>
      <c r="R3211" t="s">
        <v>298</v>
      </c>
      <c r="S3211" t="s">
        <v>298</v>
      </c>
      <c r="T3211" t="str">
        <f t="shared" si="852"/>
        <v>VEN</v>
      </c>
      <c r="U3211" t="s">
        <v>300</v>
      </c>
      <c r="V3211" s="33">
        <f t="shared" si="853"/>
        <v>4697.76</v>
      </c>
      <c r="W3211">
        <f t="shared" si="854"/>
        <v>1000</v>
      </c>
      <c r="X3211" s="33">
        <f t="shared" si="855"/>
        <v>3964.79</v>
      </c>
      <c r="Y3211" s="33">
        <f t="shared" si="856"/>
        <v>732.97</v>
      </c>
      <c r="Z3211" s="45">
        <f t="shared" si="857"/>
        <v>0.60535643583324816</v>
      </c>
      <c r="AA3211" s="33">
        <f t="shared" si="858"/>
        <v>2843.81925</v>
      </c>
      <c r="AB3211" s="45">
        <f t="shared" si="859"/>
        <v>0.71726856907932068</v>
      </c>
      <c r="AC3211" s="33">
        <f>IFERROR($X3211/VLOOKUP(CONCATENATE("USD",C3211),[1]GEINDICE!AR$1:AS$65536,2,0),"")</f>
        <v>685.2858821902654</v>
      </c>
      <c r="AD3211" s="33">
        <f>IFERROR($AA3211/VLOOKUP(CONCATENATE("USD",C3211),[1]GEINDICE!AR$1:AS$65536,2,0),"")</f>
        <v>491.53402412887164</v>
      </c>
      <c r="AE3211" s="33">
        <f>IFERROR($X3211/VLOOKUP(CONCATENATE("EUR",C3211),[1]GEINDICE!AR$1:AS$65536,2,0),"")</f>
        <v>660.83137490207832</v>
      </c>
      <c r="AF3211" s="33">
        <f>IFERROR($AA3211/VLOOKUP(CONCATENATE("EUR",C3211),[1]GEINDICE!AR$1:AS$65536,2,0),"")</f>
        <v>473.99357467873386</v>
      </c>
      <c r="AG3211" s="48" t="str">
        <f>VLOOKUP(E3211,[1]Apresentação!AW$1:AX$65536,2,0)</f>
        <v xml:space="preserve">                    2 - LEATHER AUXILIARIES</v>
      </c>
      <c r="AH3211" s="48" t="str">
        <f t="shared" si="860"/>
        <v xml:space="preserve">         5201000920 - ZETESLIP ECS BR</v>
      </c>
      <c r="AI3211" s="49" t="str">
        <f t="shared" si="861"/>
        <v xml:space="preserve">     L00461 - MARANHAO INDUSTRIA DE COURO LTDA</v>
      </c>
      <c r="AJ3211" t="str">
        <f t="shared" si="862"/>
        <v xml:space="preserve">     90 - SALES</v>
      </c>
      <c r="AK3211" t="str">
        <f t="shared" si="863"/>
        <v/>
      </c>
      <c r="AL3211">
        <f t="shared" si="864"/>
        <v>2</v>
      </c>
      <c r="AM3211" t="str">
        <f t="shared" si="865"/>
        <v>2025 2</v>
      </c>
      <c r="AN3211" t="str">
        <f t="shared" si="866"/>
        <v xml:space="preserve">MARANHAO </v>
      </c>
    </row>
    <row r="3212" spans="1:40" x14ac:dyDescent="0.35">
      <c r="A3212">
        <v>82226</v>
      </c>
      <c r="B3212" t="s">
        <v>274</v>
      </c>
      <c r="C3212" s="31">
        <v>45777</v>
      </c>
      <c r="D3212" t="s">
        <v>373</v>
      </c>
      <c r="E3212" t="s">
        <v>374</v>
      </c>
      <c r="F3212" t="s">
        <v>718</v>
      </c>
      <c r="G3212" t="s">
        <v>391</v>
      </c>
      <c r="H3212" t="s">
        <v>1052</v>
      </c>
      <c r="I3212" t="s">
        <v>1053</v>
      </c>
      <c r="J3212">
        <v>2000</v>
      </c>
      <c r="K3212">
        <v>9599.4</v>
      </c>
      <c r="L3212">
        <v>1875.7744600000001</v>
      </c>
      <c r="M3212">
        <v>1497.75</v>
      </c>
      <c r="N3212">
        <v>4.7997000000000005</v>
      </c>
      <c r="O3212" s="32">
        <f t="shared" si="850"/>
        <v>8101.65</v>
      </c>
      <c r="P3212" s="32">
        <f t="shared" si="851"/>
        <v>6225.8755399999991</v>
      </c>
      <c r="Q3212">
        <v>735176</v>
      </c>
      <c r="R3212" t="s">
        <v>298</v>
      </c>
      <c r="S3212" t="s">
        <v>298</v>
      </c>
      <c r="T3212" t="str">
        <f t="shared" si="852"/>
        <v>VEN</v>
      </c>
      <c r="U3212" t="s">
        <v>300</v>
      </c>
      <c r="V3212" s="33">
        <f t="shared" si="853"/>
        <v>9599.4</v>
      </c>
      <c r="W3212">
        <f t="shared" si="854"/>
        <v>2000</v>
      </c>
      <c r="X3212" s="33">
        <f t="shared" si="855"/>
        <v>8101.65</v>
      </c>
      <c r="Y3212" s="33">
        <f t="shared" si="856"/>
        <v>1497.75</v>
      </c>
      <c r="Z3212" s="45">
        <f t="shared" si="857"/>
        <v>0.60689996666458312</v>
      </c>
      <c r="AA3212" s="33">
        <f t="shared" si="858"/>
        <v>5825.8755399999991</v>
      </c>
      <c r="AB3212" s="45">
        <f t="shared" si="859"/>
        <v>0.71909741102121161</v>
      </c>
      <c r="AC3212" s="33">
        <f>IFERROR($X3212/VLOOKUP(CONCATENATE("USD",C3212),[1]GEINDICE!AR$1:AS$65536,2,0),"")</f>
        <v>1431.18463821368</v>
      </c>
      <c r="AD3212" s="33">
        <f>IFERROR($AA3212/VLOOKUP(CONCATENATE("USD",C3212),[1]GEINDICE!AR$1:AS$65536,2,0),"")</f>
        <v>1029.1611680327867</v>
      </c>
      <c r="AE3212" s="33">
        <f>IFERROR($X3212/VLOOKUP(CONCATENATE("EUR",C3212),[1]GEINDICE!AR$1:AS$65536,2,0),"")</f>
        <v>1260.8394546812749</v>
      </c>
      <c r="AF3212" s="33">
        <f>IFERROR($AA3212/VLOOKUP(CONCATENATE("EUR",C3212),[1]GEINDICE!AR$1:AS$65536,2,0),"")</f>
        <v>906.66638757470105</v>
      </c>
      <c r="AG3212" s="48" t="str">
        <f>VLOOKUP(E3212,[1]Apresentação!AW$1:AX$65536,2,0)</f>
        <v xml:space="preserve">                    2 - LEATHER AUXILIARIES</v>
      </c>
      <c r="AH3212" s="48" t="str">
        <f t="shared" si="860"/>
        <v xml:space="preserve">         5201000920 - ZETESLIP ECS BR</v>
      </c>
      <c r="AI3212" s="49" t="str">
        <f t="shared" si="861"/>
        <v xml:space="preserve">     L00406 - JBS S.A</v>
      </c>
      <c r="AJ3212" t="str">
        <f t="shared" si="862"/>
        <v xml:space="preserve">     90 - SALES</v>
      </c>
      <c r="AK3212" t="str">
        <f t="shared" si="863"/>
        <v/>
      </c>
      <c r="AL3212">
        <f t="shared" si="864"/>
        <v>4</v>
      </c>
      <c r="AM3212" t="str">
        <f t="shared" si="865"/>
        <v>2025 4</v>
      </c>
      <c r="AN3212" t="str">
        <f t="shared" si="866"/>
        <v xml:space="preserve">JBS </v>
      </c>
    </row>
    <row r="3213" spans="1:40" x14ac:dyDescent="0.35">
      <c r="A3213">
        <v>81008</v>
      </c>
      <c r="B3213" t="s">
        <v>274</v>
      </c>
      <c r="C3213" s="31">
        <v>45681</v>
      </c>
      <c r="D3213" t="s">
        <v>373</v>
      </c>
      <c r="E3213" t="s">
        <v>374</v>
      </c>
      <c r="F3213" t="s">
        <v>379</v>
      </c>
      <c r="G3213" t="s">
        <v>380</v>
      </c>
      <c r="H3213" t="s">
        <v>1052</v>
      </c>
      <c r="I3213" t="s">
        <v>1053</v>
      </c>
      <c r="J3213">
        <v>1000</v>
      </c>
      <c r="K3213">
        <v>5215.2300000000005</v>
      </c>
      <c r="L3213">
        <v>917.73003000000006</v>
      </c>
      <c r="M3213">
        <v>1050.3499999999999</v>
      </c>
      <c r="N3213">
        <v>5.21523</v>
      </c>
      <c r="O3213" s="32">
        <f t="shared" si="850"/>
        <v>4164.880000000001</v>
      </c>
      <c r="P3213" s="32">
        <f t="shared" si="851"/>
        <v>3247.1499700000008</v>
      </c>
      <c r="Q3213">
        <v>708084</v>
      </c>
      <c r="R3213" t="s">
        <v>298</v>
      </c>
      <c r="S3213" t="s">
        <v>298</v>
      </c>
      <c r="T3213" t="str">
        <f t="shared" si="852"/>
        <v>VEN</v>
      </c>
      <c r="U3213" t="s">
        <v>300</v>
      </c>
      <c r="V3213" s="33">
        <f t="shared" si="853"/>
        <v>5215.2300000000005</v>
      </c>
      <c r="W3213">
        <f t="shared" si="854"/>
        <v>1000</v>
      </c>
      <c r="X3213" s="33">
        <f t="shared" si="855"/>
        <v>4164.880000000001</v>
      </c>
      <c r="Y3213" s="33">
        <f t="shared" si="856"/>
        <v>1050.3499999999999</v>
      </c>
      <c r="Z3213" s="45">
        <f t="shared" si="857"/>
        <v>0.58427911520680786</v>
      </c>
      <c r="AA3213" s="33">
        <f t="shared" si="858"/>
        <v>3047.1499700000008</v>
      </c>
      <c r="AB3213" s="45">
        <f t="shared" si="859"/>
        <v>0.73162971562205881</v>
      </c>
      <c r="AC3213" s="33">
        <f>IFERROR($X3213/VLOOKUP(CONCATENATE("USD",C3213),[1]GEINDICE!AR$1:AS$65536,2,0),"")</f>
        <v>706.81035214255428</v>
      </c>
      <c r="AD3213" s="33">
        <f>IFERROR($AA3213/VLOOKUP(CONCATENATE("USD",C3213),[1]GEINDICE!AR$1:AS$65536,2,0),"")</f>
        <v>517.12345693678424</v>
      </c>
      <c r="AE3213" s="33">
        <f>IFERROR($X3213/VLOOKUP(CONCATENATE("EUR",C3213),[1]GEINDICE!AR$1:AS$65536,2,0),"")</f>
        <v>672.0691936550968</v>
      </c>
      <c r="AF3213" s="33">
        <f>IFERROR($AA3213/VLOOKUP(CONCATENATE("EUR",C3213),[1]GEINDICE!AR$1:AS$65536,2,0),"")</f>
        <v>491.70579303222485</v>
      </c>
      <c r="AG3213" s="48" t="str">
        <f>VLOOKUP(E3213,[1]Apresentação!AW$1:AX$65536,2,0)</f>
        <v xml:space="preserve">                    2 - LEATHER AUXILIARIES</v>
      </c>
      <c r="AH3213" s="48" t="str">
        <f t="shared" si="860"/>
        <v xml:space="preserve">         5201000920 - ZETESLIP ECS BR</v>
      </c>
      <c r="AI3213" s="49" t="str">
        <f t="shared" si="861"/>
        <v xml:space="preserve">     L00103 - VITAPELLI LTDA</v>
      </c>
      <c r="AJ3213" t="str">
        <f t="shared" si="862"/>
        <v xml:space="preserve">     90 - SALES</v>
      </c>
      <c r="AK3213" t="str">
        <f t="shared" si="863"/>
        <v/>
      </c>
      <c r="AL3213">
        <f t="shared" si="864"/>
        <v>1</v>
      </c>
      <c r="AM3213" t="str">
        <f t="shared" si="865"/>
        <v>2025 1</v>
      </c>
      <c r="AN3213" t="str">
        <f t="shared" si="866"/>
        <v xml:space="preserve">VITAPELLI </v>
      </c>
    </row>
    <row r="3214" spans="1:40" x14ac:dyDescent="0.35">
      <c r="A3214">
        <v>81014</v>
      </c>
      <c r="B3214" t="s">
        <v>274</v>
      </c>
      <c r="C3214" s="31">
        <v>45681</v>
      </c>
      <c r="D3214" t="s">
        <v>373</v>
      </c>
      <c r="E3214" t="s">
        <v>374</v>
      </c>
      <c r="F3214" t="s">
        <v>646</v>
      </c>
      <c r="G3214" t="s">
        <v>647</v>
      </c>
      <c r="H3214" t="s">
        <v>1052</v>
      </c>
      <c r="I3214" t="s">
        <v>1053</v>
      </c>
      <c r="J3214">
        <v>1000</v>
      </c>
      <c r="K3214">
        <v>8197.06</v>
      </c>
      <c r="L3214">
        <v>917.73003000000006</v>
      </c>
      <c r="M3214">
        <v>1650.89</v>
      </c>
      <c r="N3214">
        <v>8.1970600000000005</v>
      </c>
      <c r="O3214" s="32">
        <f t="shared" si="850"/>
        <v>6546.1699999999992</v>
      </c>
      <c r="P3214" s="32">
        <f t="shared" si="851"/>
        <v>5628.4399699999994</v>
      </c>
      <c r="Q3214">
        <v>708119</v>
      </c>
      <c r="R3214" t="s">
        <v>298</v>
      </c>
      <c r="S3214" t="s">
        <v>298</v>
      </c>
      <c r="T3214" t="str">
        <f t="shared" si="852"/>
        <v>VEN</v>
      </c>
      <c r="U3214" t="s">
        <v>300</v>
      </c>
      <c r="V3214" s="33">
        <f t="shared" si="853"/>
        <v>8197.06</v>
      </c>
      <c r="W3214">
        <f t="shared" si="854"/>
        <v>1000</v>
      </c>
      <c r="X3214" s="33">
        <f t="shared" si="855"/>
        <v>6546.1699999999992</v>
      </c>
      <c r="Y3214" s="33">
        <f t="shared" si="856"/>
        <v>1650.89</v>
      </c>
      <c r="Z3214" s="45">
        <f t="shared" si="857"/>
        <v>0.66224231248764798</v>
      </c>
      <c r="AA3214" s="33">
        <f t="shared" si="858"/>
        <v>5428.4399699999994</v>
      </c>
      <c r="AB3214" s="45">
        <f t="shared" si="859"/>
        <v>0.82925435330888142</v>
      </c>
      <c r="AC3214" s="33">
        <f>IFERROR($X3214/VLOOKUP(CONCATENATE("USD",C3214),[1]GEINDICE!AR$1:AS$65536,2,0),"")</f>
        <v>1110.9325413661431</v>
      </c>
      <c r="AD3214" s="33">
        <f>IFERROR($AA3214/VLOOKUP(CONCATENATE("USD",C3214),[1]GEINDICE!AR$1:AS$65536,2,0),"")</f>
        <v>921.24564616037321</v>
      </c>
      <c r="AE3214" s="33">
        <f>IFERROR($X3214/VLOOKUP(CONCATENATE("EUR",C3214),[1]GEINDICE!AR$1:AS$65536,2,0),"")</f>
        <v>1056.3279598521888</v>
      </c>
      <c r="AF3214" s="33">
        <f>IFERROR($AA3214/VLOOKUP(CONCATENATE("EUR",C3214),[1]GEINDICE!AR$1:AS$65536,2,0),"")</f>
        <v>875.96455922931671</v>
      </c>
      <c r="AG3214" s="48" t="str">
        <f>VLOOKUP(E3214,[1]Apresentação!AW$1:AX$65536,2,0)</f>
        <v xml:space="preserve">                    2 - LEATHER AUXILIARIES</v>
      </c>
      <c r="AH3214" s="48" t="str">
        <f t="shared" si="860"/>
        <v xml:space="preserve">         5201000920 - ZETESLIP ECS BR</v>
      </c>
      <c r="AI3214" s="49" t="str">
        <f t="shared" si="861"/>
        <v xml:space="preserve">     L00260 - CURTUME CUBATAO LTDA</v>
      </c>
      <c r="AJ3214" t="str">
        <f t="shared" si="862"/>
        <v xml:space="preserve">     90 - SALES</v>
      </c>
      <c r="AK3214" t="str">
        <f t="shared" si="863"/>
        <v/>
      </c>
      <c r="AL3214">
        <f t="shared" si="864"/>
        <v>1</v>
      </c>
      <c r="AM3214" t="str">
        <f t="shared" si="865"/>
        <v>2025 1</v>
      </c>
      <c r="AN3214" t="str">
        <f t="shared" si="866"/>
        <v xml:space="preserve">CURTUME </v>
      </c>
    </row>
    <row r="3215" spans="1:40" x14ac:dyDescent="0.35">
      <c r="A3215">
        <v>80862</v>
      </c>
      <c r="B3215" t="s">
        <v>274</v>
      </c>
      <c r="C3215" s="31">
        <v>45671</v>
      </c>
      <c r="D3215" t="s">
        <v>373</v>
      </c>
      <c r="E3215" t="s">
        <v>374</v>
      </c>
      <c r="F3215" t="s">
        <v>1054</v>
      </c>
      <c r="G3215" t="s">
        <v>1055</v>
      </c>
      <c r="H3215" t="s">
        <v>1052</v>
      </c>
      <c r="I3215" t="s">
        <v>1053</v>
      </c>
      <c r="J3215">
        <v>1000</v>
      </c>
      <c r="K3215">
        <v>4947.4000000000005</v>
      </c>
      <c r="L3215">
        <v>917.73003000000006</v>
      </c>
      <c r="M3215">
        <v>771.92</v>
      </c>
      <c r="N3215">
        <v>4.9474</v>
      </c>
      <c r="O3215" s="32">
        <f t="shared" si="850"/>
        <v>4175.4800000000005</v>
      </c>
      <c r="P3215" s="32">
        <f t="shared" si="851"/>
        <v>3257.7499700000003</v>
      </c>
      <c r="Q3215">
        <v>706978</v>
      </c>
      <c r="R3215" t="s">
        <v>298</v>
      </c>
      <c r="S3215" t="s">
        <v>298</v>
      </c>
      <c r="T3215" t="str">
        <f t="shared" si="852"/>
        <v>VEN</v>
      </c>
      <c r="U3215" t="s">
        <v>300</v>
      </c>
      <c r="V3215" s="33">
        <f t="shared" si="853"/>
        <v>4947.4000000000005</v>
      </c>
      <c r="W3215">
        <f t="shared" si="854"/>
        <v>1000</v>
      </c>
      <c r="X3215" s="33">
        <f t="shared" si="855"/>
        <v>4175.4800000000005</v>
      </c>
      <c r="Y3215" s="33">
        <f t="shared" si="856"/>
        <v>771.92</v>
      </c>
      <c r="Z3215" s="45">
        <f t="shared" si="857"/>
        <v>0.61805189998787247</v>
      </c>
      <c r="AA3215" s="33">
        <f t="shared" si="858"/>
        <v>3057.7499700000003</v>
      </c>
      <c r="AB3215" s="45">
        <f t="shared" si="859"/>
        <v>0.7323110085547051</v>
      </c>
      <c r="AC3215" s="33">
        <f>IFERROR($X3215/VLOOKUP(CONCATENATE("USD",C3215),[1]GEINDICE!AR$1:AS$65536,2,0),"")</f>
        <v>688.21677572481099</v>
      </c>
      <c r="AD3215" s="33">
        <f>IFERROR($AA3215/VLOOKUP(CONCATENATE("USD",C3215),[1]GEINDICE!AR$1:AS$65536,2,0),"")</f>
        <v>503.98872113530359</v>
      </c>
      <c r="AE3215" s="33">
        <f>IFERROR($X3215/VLOOKUP(CONCATENATE("EUR",C3215),[1]GEINDICE!AR$1:AS$65536,2,0),"")</f>
        <v>668.49394021869648</v>
      </c>
      <c r="AF3215" s="33">
        <f>IFERROR($AA3215/VLOOKUP(CONCATENATE("EUR",C3215),[1]GEINDICE!AR$1:AS$65536,2,0),"")</f>
        <v>489.54547157426236</v>
      </c>
      <c r="AG3215" s="48" t="str">
        <f>VLOOKUP(E3215,[1]Apresentação!AW$1:AX$65536,2,0)</f>
        <v xml:space="preserve">                    2 - LEATHER AUXILIARIES</v>
      </c>
      <c r="AH3215" s="48" t="str">
        <f t="shared" si="860"/>
        <v xml:space="preserve">         5201000920 - ZETESLIP ECS BR</v>
      </c>
      <c r="AI3215" s="49" t="str">
        <f t="shared" si="861"/>
        <v xml:space="preserve">     L00461 - MARANHAO INDUSTRIA DE COURO LTDA</v>
      </c>
      <c r="AJ3215" t="str">
        <f t="shared" si="862"/>
        <v xml:space="preserve">     90 - SALES</v>
      </c>
      <c r="AK3215" t="str">
        <f t="shared" si="863"/>
        <v/>
      </c>
      <c r="AL3215">
        <f t="shared" si="864"/>
        <v>1</v>
      </c>
      <c r="AM3215" t="str">
        <f t="shared" si="865"/>
        <v>2025 1</v>
      </c>
      <c r="AN3215" t="str">
        <f t="shared" si="866"/>
        <v xml:space="preserve">MARANHAO </v>
      </c>
    </row>
    <row r="3216" spans="1:40" x14ac:dyDescent="0.35">
      <c r="A3216">
        <v>81723</v>
      </c>
      <c r="B3216" t="s">
        <v>274</v>
      </c>
      <c r="C3216" s="31">
        <v>45737</v>
      </c>
      <c r="D3216" t="s">
        <v>373</v>
      </c>
      <c r="E3216" t="s">
        <v>374</v>
      </c>
      <c r="F3216" t="s">
        <v>718</v>
      </c>
      <c r="G3216" t="s">
        <v>391</v>
      </c>
      <c r="H3216" t="s">
        <v>1052</v>
      </c>
      <c r="I3216" t="s">
        <v>1053</v>
      </c>
      <c r="J3216">
        <v>7000</v>
      </c>
      <c r="K3216">
        <v>33693.660000000003</v>
      </c>
      <c r="L3216">
        <v>6527.0531799999999</v>
      </c>
      <c r="M3216">
        <v>5257.06</v>
      </c>
      <c r="N3216">
        <v>4.8133799999999995</v>
      </c>
      <c r="O3216" s="32">
        <f t="shared" si="850"/>
        <v>28436.600000000002</v>
      </c>
      <c r="P3216" s="32">
        <f t="shared" si="851"/>
        <v>21909.546820000003</v>
      </c>
      <c r="Q3216">
        <v>720363</v>
      </c>
      <c r="R3216" t="s">
        <v>298</v>
      </c>
      <c r="S3216" t="s">
        <v>298</v>
      </c>
      <c r="T3216" t="str">
        <f t="shared" si="852"/>
        <v>VEN</v>
      </c>
      <c r="U3216" t="s">
        <v>300</v>
      </c>
      <c r="V3216" s="33">
        <f t="shared" si="853"/>
        <v>33693.660000000003</v>
      </c>
      <c r="W3216">
        <f t="shared" si="854"/>
        <v>7000</v>
      </c>
      <c r="X3216" s="33">
        <f t="shared" si="855"/>
        <v>28436.600000000002</v>
      </c>
      <c r="Y3216" s="33">
        <f t="shared" si="856"/>
        <v>5257.06</v>
      </c>
      <c r="Z3216" s="45">
        <f t="shared" si="857"/>
        <v>0.60870641004865611</v>
      </c>
      <c r="AA3216" s="33">
        <f t="shared" si="858"/>
        <v>20509.546820000003</v>
      </c>
      <c r="AB3216" s="45">
        <f t="shared" si="859"/>
        <v>0.7212376592138301</v>
      </c>
      <c r="AC3216" s="33">
        <f>IFERROR($X3216/VLOOKUP(CONCATENATE("USD",C3216),[1]GEINDICE!AR$1:AS$65536,2,0),"")</f>
        <v>4967.8726786743773</v>
      </c>
      <c r="AD3216" s="33">
        <f>IFERROR($AA3216/VLOOKUP(CONCATENATE("USD",C3216),[1]GEINDICE!AR$1:AS$65536,2,0),"")</f>
        <v>3583.0168620394479</v>
      </c>
      <c r="AE3216" s="33">
        <f>IFERROR($X3216/VLOOKUP(CONCATENATE("EUR",C3216),[1]GEINDICE!AR$1:AS$65536,2,0),"")</f>
        <v>4596.9285483349504</v>
      </c>
      <c r="AF3216" s="33">
        <f>IFERROR($AA3216/VLOOKUP(CONCATENATE("EUR",C3216),[1]GEINDICE!AR$1:AS$65536,2,0),"")</f>
        <v>3315.4779857743297</v>
      </c>
      <c r="AG3216" s="48" t="str">
        <f>VLOOKUP(E3216,[1]Apresentação!AW$1:AX$65536,2,0)</f>
        <v xml:space="preserve">                    2 - LEATHER AUXILIARIES</v>
      </c>
      <c r="AH3216" s="48" t="str">
        <f t="shared" si="860"/>
        <v xml:space="preserve">         5201000920 - ZETESLIP ECS BR</v>
      </c>
      <c r="AI3216" s="49" t="str">
        <f t="shared" si="861"/>
        <v xml:space="preserve">     L00406 - JBS S.A</v>
      </c>
      <c r="AJ3216" t="str">
        <f t="shared" si="862"/>
        <v xml:space="preserve">     90 - SALES</v>
      </c>
      <c r="AK3216" t="str">
        <f t="shared" si="863"/>
        <v/>
      </c>
      <c r="AL3216">
        <f t="shared" si="864"/>
        <v>3</v>
      </c>
      <c r="AM3216" t="str">
        <f t="shared" si="865"/>
        <v>2025 3</v>
      </c>
      <c r="AN3216" t="str">
        <f t="shared" si="866"/>
        <v xml:space="preserve">JBS </v>
      </c>
    </row>
    <row r="3217" spans="1:40" x14ac:dyDescent="0.35">
      <c r="A3217">
        <v>82181</v>
      </c>
      <c r="B3217" t="s">
        <v>274</v>
      </c>
      <c r="C3217" s="31">
        <v>45772</v>
      </c>
      <c r="D3217" t="s">
        <v>373</v>
      </c>
      <c r="E3217" t="s">
        <v>374</v>
      </c>
      <c r="F3217" t="s">
        <v>379</v>
      </c>
      <c r="G3217" t="s">
        <v>380</v>
      </c>
      <c r="H3217" t="s">
        <v>1052</v>
      </c>
      <c r="I3217" t="s">
        <v>1053</v>
      </c>
      <c r="J3217">
        <v>1000</v>
      </c>
      <c r="K3217">
        <v>4981.6000000000004</v>
      </c>
      <c r="L3217">
        <v>937.88723000000005</v>
      </c>
      <c r="M3217">
        <v>1003.29</v>
      </c>
      <c r="N3217">
        <v>4.9816000000000003</v>
      </c>
      <c r="O3217" s="32">
        <f t="shared" si="850"/>
        <v>3978.3100000000004</v>
      </c>
      <c r="P3217" s="32">
        <f t="shared" si="851"/>
        <v>3040.4227700000001</v>
      </c>
      <c r="Q3217">
        <v>733427</v>
      </c>
      <c r="R3217" t="s">
        <v>298</v>
      </c>
      <c r="S3217" t="s">
        <v>298</v>
      </c>
      <c r="T3217" t="str">
        <f t="shared" si="852"/>
        <v>VEN</v>
      </c>
      <c r="U3217" t="s">
        <v>300</v>
      </c>
      <c r="V3217" s="33">
        <f t="shared" si="853"/>
        <v>4981.6000000000004</v>
      </c>
      <c r="W3217">
        <f t="shared" si="854"/>
        <v>1000</v>
      </c>
      <c r="X3217" s="33">
        <f t="shared" si="855"/>
        <v>3978.3100000000004</v>
      </c>
      <c r="Y3217" s="33">
        <f t="shared" si="856"/>
        <v>1003.29</v>
      </c>
      <c r="Z3217" s="45">
        <f t="shared" si="857"/>
        <v>0.57018282680263366</v>
      </c>
      <c r="AA3217" s="33">
        <f t="shared" si="858"/>
        <v>2840.4227700000001</v>
      </c>
      <c r="AB3217" s="45">
        <f t="shared" si="859"/>
        <v>0.71397723405164504</v>
      </c>
      <c r="AC3217" s="33">
        <f>IFERROR($X3217/VLOOKUP(CONCATENATE("USD",C3217),[1]GEINDICE!AR$1:AS$65536,2,0),"")</f>
        <v>699.83991837596318</v>
      </c>
      <c r="AD3217" s="33">
        <f>IFERROR($AA3217/VLOOKUP(CONCATENATE("USD",C3217),[1]GEINDICE!AR$1:AS$65536,2,0),"")</f>
        <v>499.66976920099916</v>
      </c>
      <c r="AE3217" s="33">
        <f>IFERROR($X3217/VLOOKUP(CONCATENATE("EUR",C3217),[1]GEINDICE!AR$1:AS$65536,2,0),"")</f>
        <v>614.92364288364035</v>
      </c>
      <c r="AF3217" s="33">
        <f>IFERROR($AA3217/VLOOKUP(CONCATENATE("EUR",C3217),[1]GEINDICE!AR$1:AS$65536,2,0),"")</f>
        <v>439.04148169902311</v>
      </c>
      <c r="AG3217" s="48" t="str">
        <f>VLOOKUP(E3217,[1]Apresentação!AW$1:AX$65536,2,0)</f>
        <v xml:space="preserve">                    2 - LEATHER AUXILIARIES</v>
      </c>
      <c r="AH3217" s="48" t="str">
        <f t="shared" si="860"/>
        <v xml:space="preserve">         5201000920 - ZETESLIP ECS BR</v>
      </c>
      <c r="AI3217" s="49" t="str">
        <f t="shared" si="861"/>
        <v xml:space="preserve">     L00103 - VITAPELLI LTDA</v>
      </c>
      <c r="AJ3217" t="str">
        <f t="shared" si="862"/>
        <v xml:space="preserve">     90 - SALES</v>
      </c>
      <c r="AK3217" t="str">
        <f t="shared" si="863"/>
        <v/>
      </c>
      <c r="AL3217">
        <f t="shared" si="864"/>
        <v>4</v>
      </c>
      <c r="AM3217" t="str">
        <f t="shared" si="865"/>
        <v>2025 4</v>
      </c>
      <c r="AN3217" t="str">
        <f t="shared" si="866"/>
        <v xml:space="preserve">VITAPELLI </v>
      </c>
    </row>
    <row r="3218" spans="1:40" x14ac:dyDescent="0.35">
      <c r="A3218">
        <v>82324</v>
      </c>
      <c r="B3218" t="s">
        <v>274</v>
      </c>
      <c r="C3218" s="31">
        <v>45785</v>
      </c>
      <c r="D3218" t="s">
        <v>373</v>
      </c>
      <c r="E3218" t="s">
        <v>374</v>
      </c>
      <c r="F3218" t="s">
        <v>390</v>
      </c>
      <c r="G3218" t="s">
        <v>391</v>
      </c>
      <c r="H3218" t="s">
        <v>1052</v>
      </c>
      <c r="I3218" t="s">
        <v>1053</v>
      </c>
      <c r="J3218">
        <v>9000</v>
      </c>
      <c r="K3218">
        <v>46473.75</v>
      </c>
      <c r="L3218">
        <v>8440.9850800000004</v>
      </c>
      <c r="M3218">
        <v>9359.81</v>
      </c>
      <c r="N3218">
        <v>5.1637499999999994</v>
      </c>
      <c r="O3218" s="32">
        <f t="shared" si="850"/>
        <v>37113.94</v>
      </c>
      <c r="P3218" s="32">
        <f t="shared" si="851"/>
        <v>28672.954920000004</v>
      </c>
      <c r="Q3218">
        <v>738064</v>
      </c>
      <c r="R3218" t="s">
        <v>298</v>
      </c>
      <c r="S3218" t="s">
        <v>298</v>
      </c>
      <c r="T3218" t="str">
        <f t="shared" si="852"/>
        <v>VEN</v>
      </c>
      <c r="U3218" t="s">
        <v>300</v>
      </c>
      <c r="V3218" s="33">
        <f t="shared" si="853"/>
        <v>46473.75</v>
      </c>
      <c r="W3218">
        <f t="shared" si="854"/>
        <v>9000</v>
      </c>
      <c r="X3218" s="33">
        <f t="shared" si="855"/>
        <v>37113.94</v>
      </c>
      <c r="Y3218" s="33">
        <f t="shared" si="856"/>
        <v>9359.81</v>
      </c>
      <c r="Z3218" s="45">
        <f t="shared" si="857"/>
        <v>0.57823943451948689</v>
      </c>
      <c r="AA3218" s="33">
        <f t="shared" si="858"/>
        <v>26872.954920000004</v>
      </c>
      <c r="AB3218" s="45">
        <f t="shared" si="859"/>
        <v>0.7240663459605744</v>
      </c>
      <c r="AC3218" s="33">
        <f>IFERROR($X3218/VLOOKUP(CONCATENATE("USD",C3218),[1]GEINDICE!AR$1:AS$65536,2,0),"")</f>
        <v>6527.2493844530427</v>
      </c>
      <c r="AD3218" s="33">
        <f>IFERROR($AA3218/VLOOKUP(CONCATENATE("USD",C3218),[1]GEINDICE!AR$1:AS$65536,2,0),"")</f>
        <v>4726.1616109743236</v>
      </c>
      <c r="AE3218" s="33">
        <f>IFERROR($X3218/VLOOKUP(CONCATENATE("EUR",C3218),[1]GEINDICE!AR$1:AS$65536,2,0),"")</f>
        <v>5802.4983584003003</v>
      </c>
      <c r="AF3218" s="33">
        <f>IFERROR($AA3218/VLOOKUP(CONCATENATE("EUR",C3218),[1]GEINDICE!AR$1:AS$65536,2,0),"")</f>
        <v>4201.3937838091369</v>
      </c>
      <c r="AG3218" s="48" t="str">
        <f>VLOOKUP(E3218,[1]Apresentação!AW$1:AX$65536,2,0)</f>
        <v xml:space="preserve">                    2 - LEATHER AUXILIARIES</v>
      </c>
      <c r="AH3218" s="48" t="str">
        <f t="shared" si="860"/>
        <v xml:space="preserve">         5201000920 - ZETESLIP ECS BR</v>
      </c>
      <c r="AI3218" s="49" t="str">
        <f t="shared" si="861"/>
        <v xml:space="preserve">     L00408 - JBS S.A</v>
      </c>
      <c r="AJ3218" t="str">
        <f t="shared" si="862"/>
        <v xml:space="preserve">     90 - SALES</v>
      </c>
      <c r="AK3218" t="str">
        <f t="shared" si="863"/>
        <v/>
      </c>
      <c r="AL3218">
        <f t="shared" si="864"/>
        <v>5</v>
      </c>
      <c r="AM3218" t="str">
        <f t="shared" si="865"/>
        <v>2025 5</v>
      </c>
      <c r="AN3218" t="str">
        <f t="shared" si="866"/>
        <v xml:space="preserve">JBS </v>
      </c>
    </row>
    <row r="3219" spans="1:40" x14ac:dyDescent="0.35">
      <c r="A3219">
        <v>81530</v>
      </c>
      <c r="B3219" t="s">
        <v>274</v>
      </c>
      <c r="C3219" s="31">
        <v>45722</v>
      </c>
      <c r="D3219" t="s">
        <v>373</v>
      </c>
      <c r="E3219" t="s">
        <v>374</v>
      </c>
      <c r="F3219" t="s">
        <v>718</v>
      </c>
      <c r="G3219" t="s">
        <v>391</v>
      </c>
      <c r="H3219" t="s">
        <v>1052</v>
      </c>
      <c r="I3219" t="s">
        <v>1053</v>
      </c>
      <c r="J3219">
        <v>3000</v>
      </c>
      <c r="K3219">
        <v>14768.07</v>
      </c>
      <c r="L3219">
        <v>2797.3085099999998</v>
      </c>
      <c r="M3219">
        <v>2304.19</v>
      </c>
      <c r="N3219">
        <v>4.9226899999999993</v>
      </c>
      <c r="O3219" s="32">
        <f t="shared" si="850"/>
        <v>12463.88</v>
      </c>
      <c r="P3219" s="32">
        <f t="shared" si="851"/>
        <v>9666.5714899999984</v>
      </c>
      <c r="Q3219">
        <v>714706</v>
      </c>
      <c r="R3219" t="s">
        <v>298</v>
      </c>
      <c r="S3219" t="s">
        <v>298</v>
      </c>
      <c r="T3219" t="str">
        <f t="shared" si="852"/>
        <v>VEN</v>
      </c>
      <c r="U3219" t="s">
        <v>300</v>
      </c>
      <c r="V3219" s="33">
        <f t="shared" si="853"/>
        <v>14768.07</v>
      </c>
      <c r="W3219">
        <f t="shared" si="854"/>
        <v>3000</v>
      </c>
      <c r="X3219" s="33">
        <f t="shared" si="855"/>
        <v>12463.88</v>
      </c>
      <c r="Y3219" s="33">
        <f t="shared" si="856"/>
        <v>2304.19</v>
      </c>
      <c r="Z3219" s="45">
        <f t="shared" si="857"/>
        <v>0.61393069575103576</v>
      </c>
      <c r="AA3219" s="33">
        <f t="shared" si="858"/>
        <v>9066.5714899999984</v>
      </c>
      <c r="AB3219" s="45">
        <f t="shared" si="859"/>
        <v>0.72742769426534903</v>
      </c>
      <c r="AC3219" s="33">
        <f>IFERROR($X3219/VLOOKUP(CONCATENATE("USD",C3219),[1]GEINDICE!AR$1:AS$65536,2,0),"")</f>
        <v>2168.04606098558</v>
      </c>
      <c r="AD3219" s="33">
        <f>IFERROR($AA3219/VLOOKUP(CONCATENATE("USD",C3219),[1]GEINDICE!AR$1:AS$65536,2,0),"")</f>
        <v>1577.0967472038126</v>
      </c>
      <c r="AE3219" s="33">
        <f>IFERROR($X3219/VLOOKUP(CONCATENATE("EUR",C3219),[1]GEINDICE!AR$1:AS$65536,2,0),"")</f>
        <v>2004.0969899665549</v>
      </c>
      <c r="AF3219" s="33">
        <f>IFERROR($AA3219/VLOOKUP(CONCATENATE("EUR",C3219),[1]GEINDICE!AR$1:AS$65536,2,0),"")</f>
        <v>1457.8356524954975</v>
      </c>
      <c r="AG3219" s="48" t="str">
        <f>VLOOKUP(E3219,[1]Apresentação!AW$1:AX$65536,2,0)</f>
        <v xml:space="preserve">                    2 - LEATHER AUXILIARIES</v>
      </c>
      <c r="AH3219" s="48" t="str">
        <f t="shared" si="860"/>
        <v xml:space="preserve">         5201000920 - ZETESLIP ECS BR</v>
      </c>
      <c r="AI3219" s="49" t="str">
        <f t="shared" si="861"/>
        <v xml:space="preserve">     L00406 - JBS S.A</v>
      </c>
      <c r="AJ3219" t="str">
        <f t="shared" si="862"/>
        <v xml:space="preserve">     90 - SALES</v>
      </c>
      <c r="AK3219" t="str">
        <f t="shared" si="863"/>
        <v/>
      </c>
      <c r="AL3219">
        <f t="shared" si="864"/>
        <v>3</v>
      </c>
      <c r="AM3219" t="str">
        <f t="shared" si="865"/>
        <v>2025 3</v>
      </c>
      <c r="AN3219" t="str">
        <f t="shared" si="866"/>
        <v xml:space="preserve">JBS </v>
      </c>
    </row>
    <row r="3220" spans="1:40" x14ac:dyDescent="0.35">
      <c r="A3220">
        <v>82139</v>
      </c>
      <c r="B3220" t="s">
        <v>274</v>
      </c>
      <c r="C3220" s="31">
        <v>45770</v>
      </c>
      <c r="D3220" t="s">
        <v>373</v>
      </c>
      <c r="E3220" t="s">
        <v>374</v>
      </c>
      <c r="F3220" t="s">
        <v>718</v>
      </c>
      <c r="G3220" t="s">
        <v>391</v>
      </c>
      <c r="H3220" t="s">
        <v>1052</v>
      </c>
      <c r="I3220" t="s">
        <v>1053</v>
      </c>
      <c r="J3220">
        <v>4000</v>
      </c>
      <c r="K3220">
        <v>19548.64</v>
      </c>
      <c r="L3220">
        <v>3751.5489299999999</v>
      </c>
      <c r="M3220">
        <v>3050.07</v>
      </c>
      <c r="N3220">
        <v>4.8871599999999997</v>
      </c>
      <c r="O3220" s="32">
        <f t="shared" si="850"/>
        <v>16498.57</v>
      </c>
      <c r="P3220" s="32">
        <f t="shared" si="851"/>
        <v>12747.021069999999</v>
      </c>
      <c r="Q3220">
        <v>732686</v>
      </c>
      <c r="R3220" t="s">
        <v>298</v>
      </c>
      <c r="S3220" t="s">
        <v>298</v>
      </c>
      <c r="T3220" t="str">
        <f t="shared" si="852"/>
        <v>VEN</v>
      </c>
      <c r="U3220" t="s">
        <v>300</v>
      </c>
      <c r="V3220" s="33">
        <f t="shared" si="853"/>
        <v>19548.64</v>
      </c>
      <c r="W3220">
        <f t="shared" si="854"/>
        <v>4000</v>
      </c>
      <c r="X3220" s="33">
        <f t="shared" si="855"/>
        <v>16498.57</v>
      </c>
      <c r="Y3220" s="33">
        <f t="shared" si="856"/>
        <v>3050.07</v>
      </c>
      <c r="Z3220" s="45">
        <f t="shared" si="857"/>
        <v>0.61114333631393281</v>
      </c>
      <c r="AA3220" s="33">
        <f t="shared" si="858"/>
        <v>11947.021069999999</v>
      </c>
      <c r="AB3220" s="45">
        <f t="shared" si="859"/>
        <v>0.72412464049914627</v>
      </c>
      <c r="AC3220" s="33">
        <f>IFERROR($X3220/VLOOKUP(CONCATENATE("USD",C3220),[1]GEINDICE!AR$1:AS$65536,2,0),"")</f>
        <v>2900.5924753867789</v>
      </c>
      <c r="AD3220" s="33">
        <f>IFERROR($AA3220/VLOOKUP(CONCATENATE("USD",C3220),[1]GEINDICE!AR$1:AS$65536,2,0),"")</f>
        <v>2100.3904834739801</v>
      </c>
      <c r="AE3220" s="33">
        <f>IFERROR($X3220/VLOOKUP(CONCATENATE("EUR",C3220),[1]GEINDICE!AR$1:AS$65536,2,0),"")</f>
        <v>2555.5801669790421</v>
      </c>
      <c r="AF3220" s="33">
        <f>IFERROR($AA3220/VLOOKUP(CONCATENATE("EUR",C3220),[1]GEINDICE!AR$1:AS$65536,2,0),"")</f>
        <v>1850.5585696804469</v>
      </c>
      <c r="AG3220" s="48" t="str">
        <f>VLOOKUP(E3220,[1]Apresentação!AW$1:AX$65536,2,0)</f>
        <v xml:space="preserve">                    2 - LEATHER AUXILIARIES</v>
      </c>
      <c r="AH3220" s="48" t="str">
        <f t="shared" si="860"/>
        <v xml:space="preserve">         5201000920 - ZETESLIP ECS BR</v>
      </c>
      <c r="AI3220" s="49" t="str">
        <f t="shared" si="861"/>
        <v xml:space="preserve">     L00406 - JBS S.A</v>
      </c>
      <c r="AJ3220" t="str">
        <f t="shared" si="862"/>
        <v xml:space="preserve">     90 - SALES</v>
      </c>
      <c r="AK3220" t="str">
        <f t="shared" si="863"/>
        <v/>
      </c>
      <c r="AL3220">
        <f t="shared" si="864"/>
        <v>4</v>
      </c>
      <c r="AM3220" t="str">
        <f t="shared" si="865"/>
        <v>2025 4</v>
      </c>
      <c r="AN3220" t="str">
        <f t="shared" si="866"/>
        <v xml:space="preserve">JBS </v>
      </c>
    </row>
    <row r="3221" spans="1:40" x14ac:dyDescent="0.35">
      <c r="A3221">
        <v>81439</v>
      </c>
      <c r="B3221" t="s">
        <v>274</v>
      </c>
      <c r="C3221" s="31">
        <v>45715</v>
      </c>
      <c r="D3221" t="s">
        <v>373</v>
      </c>
      <c r="E3221" t="s">
        <v>374</v>
      </c>
      <c r="F3221" t="s">
        <v>1054</v>
      </c>
      <c r="G3221" t="s">
        <v>1055</v>
      </c>
      <c r="H3221" t="s">
        <v>1052</v>
      </c>
      <c r="I3221" t="s">
        <v>1053</v>
      </c>
      <c r="J3221">
        <v>1000</v>
      </c>
      <c r="K3221">
        <v>4678.32</v>
      </c>
      <c r="L3221">
        <v>932.43616999999995</v>
      </c>
      <c r="M3221">
        <v>729.93</v>
      </c>
      <c r="N3221">
        <v>4.6783199999999994</v>
      </c>
      <c r="O3221" s="32">
        <f t="shared" si="850"/>
        <v>3948.39</v>
      </c>
      <c r="P3221" s="32">
        <f t="shared" si="851"/>
        <v>3015.9538299999999</v>
      </c>
      <c r="Q3221">
        <v>712120</v>
      </c>
      <c r="R3221" t="s">
        <v>298</v>
      </c>
      <c r="S3221" t="s">
        <v>298</v>
      </c>
      <c r="T3221" t="str">
        <f t="shared" si="852"/>
        <v>VEN</v>
      </c>
      <c r="U3221" t="s">
        <v>300</v>
      </c>
      <c r="V3221" s="33">
        <f t="shared" si="853"/>
        <v>4678.32</v>
      </c>
      <c r="W3221">
        <f t="shared" si="854"/>
        <v>1000</v>
      </c>
      <c r="X3221" s="33">
        <f t="shared" si="855"/>
        <v>3948.39</v>
      </c>
      <c r="Y3221" s="33">
        <f t="shared" si="856"/>
        <v>729.93</v>
      </c>
      <c r="Z3221" s="45">
        <f t="shared" si="857"/>
        <v>0.60191560859453819</v>
      </c>
      <c r="AA3221" s="33">
        <f t="shared" si="858"/>
        <v>2815.9538299999999</v>
      </c>
      <c r="AB3221" s="45">
        <f t="shared" si="859"/>
        <v>0.71319039659202865</v>
      </c>
      <c r="AC3221" s="33">
        <f>IFERROR($X3221/VLOOKUP(CONCATENATE("USD",C3221),[1]GEINDICE!AR$1:AS$65536,2,0),"")</f>
        <v>678.09129628357493</v>
      </c>
      <c r="AD3221" s="33">
        <f>IFERROR($AA3221/VLOOKUP(CONCATENATE("USD",C3221),[1]GEINDICE!AR$1:AS$65536,2,0),"")</f>
        <v>483.60820052208561</v>
      </c>
      <c r="AE3221" s="33">
        <f>IFERROR($X3221/VLOOKUP(CONCATENATE("EUR",C3221),[1]GEINDICE!AR$1:AS$65536,2,0),"")</f>
        <v>651.01236603462485</v>
      </c>
      <c r="AF3221" s="33">
        <f>IFERROR($AA3221/VLOOKUP(CONCATENATE("EUR",C3221),[1]GEINDICE!AR$1:AS$65536,2,0),"")</f>
        <v>464.29576751854898</v>
      </c>
      <c r="AG3221" s="48" t="str">
        <f>VLOOKUP(E3221,[1]Apresentação!AW$1:AX$65536,2,0)</f>
        <v xml:space="preserve">                    2 - LEATHER AUXILIARIES</v>
      </c>
      <c r="AH3221" s="48" t="str">
        <f t="shared" si="860"/>
        <v xml:space="preserve">         5201000920 - ZETESLIP ECS BR</v>
      </c>
      <c r="AI3221" s="49" t="str">
        <f t="shared" si="861"/>
        <v xml:space="preserve">     L00461 - MARANHAO INDUSTRIA DE COURO LTDA</v>
      </c>
      <c r="AJ3221" t="str">
        <f t="shared" si="862"/>
        <v xml:space="preserve">     90 - SALES</v>
      </c>
      <c r="AK3221" t="str">
        <f t="shared" si="863"/>
        <v/>
      </c>
      <c r="AL3221">
        <f t="shared" si="864"/>
        <v>2</v>
      </c>
      <c r="AM3221" t="str">
        <f t="shared" si="865"/>
        <v>2025 2</v>
      </c>
      <c r="AN3221" t="str">
        <f t="shared" si="866"/>
        <v xml:space="preserve">MARANHAO </v>
      </c>
    </row>
    <row r="3222" spans="1:40" x14ac:dyDescent="0.35">
      <c r="A3222">
        <v>81450</v>
      </c>
      <c r="B3222" t="s">
        <v>274</v>
      </c>
      <c r="C3222" s="31">
        <v>45715</v>
      </c>
      <c r="D3222" t="s">
        <v>373</v>
      </c>
      <c r="E3222" t="s">
        <v>374</v>
      </c>
      <c r="F3222" t="s">
        <v>390</v>
      </c>
      <c r="G3222" t="s">
        <v>391</v>
      </c>
      <c r="H3222" t="s">
        <v>1052</v>
      </c>
      <c r="I3222" t="s">
        <v>1053</v>
      </c>
      <c r="J3222">
        <v>8000</v>
      </c>
      <c r="K3222">
        <v>41585.040000000001</v>
      </c>
      <c r="L3222">
        <v>7459.4893499999998</v>
      </c>
      <c r="M3222">
        <v>8375.2199999999993</v>
      </c>
      <c r="N3222">
        <v>5.1981299999999999</v>
      </c>
      <c r="O3222" s="32">
        <f t="shared" si="850"/>
        <v>33209.82</v>
      </c>
      <c r="P3222" s="32">
        <f t="shared" si="851"/>
        <v>25750.33065</v>
      </c>
      <c r="Q3222">
        <v>712256</v>
      </c>
      <c r="R3222" t="s">
        <v>298</v>
      </c>
      <c r="S3222" t="s">
        <v>298</v>
      </c>
      <c r="T3222" t="str">
        <f t="shared" si="852"/>
        <v>VEN</v>
      </c>
      <c r="U3222" t="s">
        <v>300</v>
      </c>
      <c r="V3222" s="33">
        <f t="shared" si="853"/>
        <v>41585.040000000001</v>
      </c>
      <c r="W3222">
        <f t="shared" si="854"/>
        <v>8000</v>
      </c>
      <c r="X3222" s="33">
        <f t="shared" si="855"/>
        <v>33209.82</v>
      </c>
      <c r="Y3222" s="33">
        <f t="shared" si="856"/>
        <v>8375.2199999999993</v>
      </c>
      <c r="Z3222" s="45">
        <f t="shared" si="857"/>
        <v>0.58074563953767988</v>
      </c>
      <c r="AA3222" s="33">
        <f t="shared" si="858"/>
        <v>24150.33065</v>
      </c>
      <c r="AB3222" s="45">
        <f t="shared" si="859"/>
        <v>0.72720450306565954</v>
      </c>
      <c r="AC3222" s="33">
        <f>IFERROR($X3222/VLOOKUP(CONCATENATE("USD",C3222),[1]GEINDICE!AR$1:AS$65536,2,0),"")</f>
        <v>5703.4107302328775</v>
      </c>
      <c r="AD3222" s="33">
        <f>IFERROR($AA3222/VLOOKUP(CONCATENATE("USD",C3222),[1]GEINDICE!AR$1:AS$65536,2,0),"")</f>
        <v>4147.5459658583495</v>
      </c>
      <c r="AE3222" s="33">
        <f>IFERROR($X3222/VLOOKUP(CONCATENATE("EUR",C3222),[1]GEINDICE!AR$1:AS$65536,2,0),"")</f>
        <v>5475.650453421269</v>
      </c>
      <c r="AF3222" s="33">
        <f>IFERROR($AA3222/VLOOKUP(CONCATENATE("EUR",C3222),[1]GEINDICE!AR$1:AS$65536,2,0),"")</f>
        <v>3981.9176669414674</v>
      </c>
      <c r="AG3222" s="48" t="str">
        <f>VLOOKUP(E3222,[1]Apresentação!AW$1:AX$65536,2,0)</f>
        <v xml:space="preserve">                    2 - LEATHER AUXILIARIES</v>
      </c>
      <c r="AH3222" s="48" t="str">
        <f t="shared" si="860"/>
        <v xml:space="preserve">         5201000920 - ZETESLIP ECS BR</v>
      </c>
      <c r="AI3222" s="49" t="str">
        <f t="shared" si="861"/>
        <v xml:space="preserve">     L00408 - JBS S.A</v>
      </c>
      <c r="AJ3222" t="str">
        <f t="shared" si="862"/>
        <v xml:space="preserve">     90 - SALES</v>
      </c>
      <c r="AK3222" t="str">
        <f t="shared" si="863"/>
        <v/>
      </c>
      <c r="AL3222">
        <f t="shared" si="864"/>
        <v>2</v>
      </c>
      <c r="AM3222" t="str">
        <f t="shared" si="865"/>
        <v>2025 2</v>
      </c>
      <c r="AN3222" t="str">
        <f t="shared" si="866"/>
        <v xml:space="preserve">JBS </v>
      </c>
    </row>
    <row r="3223" spans="1:40" x14ac:dyDescent="0.35">
      <c r="A3223">
        <v>81900</v>
      </c>
      <c r="B3223" t="s">
        <v>274</v>
      </c>
      <c r="C3223" s="31">
        <v>45749</v>
      </c>
      <c r="D3223" t="s">
        <v>373</v>
      </c>
      <c r="E3223" t="s">
        <v>374</v>
      </c>
      <c r="F3223" t="s">
        <v>390</v>
      </c>
      <c r="G3223" t="s">
        <v>391</v>
      </c>
      <c r="H3223" t="s">
        <v>1052</v>
      </c>
      <c r="I3223" t="s">
        <v>1053</v>
      </c>
      <c r="J3223">
        <v>5000</v>
      </c>
      <c r="K3223">
        <v>25672.95</v>
      </c>
      <c r="L3223">
        <v>4619.6554500000002</v>
      </c>
      <c r="M3223">
        <v>5170.53</v>
      </c>
      <c r="N3223">
        <v>5.1345900000000002</v>
      </c>
      <c r="O3223" s="32">
        <f t="shared" si="850"/>
        <v>20502.420000000002</v>
      </c>
      <c r="P3223" s="32">
        <f t="shared" si="851"/>
        <v>15882.764550000002</v>
      </c>
      <c r="Q3223">
        <v>725151</v>
      </c>
      <c r="R3223" t="s">
        <v>298</v>
      </c>
      <c r="S3223" t="s">
        <v>298</v>
      </c>
      <c r="T3223" t="str">
        <f t="shared" si="852"/>
        <v>VEN</v>
      </c>
      <c r="U3223" t="s">
        <v>283</v>
      </c>
      <c r="V3223" s="33">
        <f t="shared" si="853"/>
        <v>25672.95</v>
      </c>
      <c r="W3223">
        <f t="shared" si="854"/>
        <v>5000</v>
      </c>
      <c r="X3223" s="33">
        <f t="shared" si="855"/>
        <v>20502.420000000002</v>
      </c>
      <c r="Y3223" s="33">
        <f t="shared" si="856"/>
        <v>5170.53</v>
      </c>
      <c r="Z3223" s="45">
        <f t="shared" si="857"/>
        <v>0.57970605442693579</v>
      </c>
      <c r="AA3223" s="33">
        <f t="shared" si="858"/>
        <v>14882.764550000002</v>
      </c>
      <c r="AB3223" s="45">
        <f t="shared" si="859"/>
        <v>0.72590282269117501</v>
      </c>
      <c r="AC3223" s="33">
        <f>IFERROR($X3223/VLOOKUP(CONCATENATE("USD",C3223),[1]GEINDICE!AR$1:AS$65536,2,0),"")</f>
        <v>3601.7813537585862</v>
      </c>
      <c r="AD3223" s="33">
        <f>IFERROR($AA3223/VLOOKUP(CONCATENATE("USD",C3223),[1]GEINDICE!AR$1:AS$65536,2,0),"")</f>
        <v>2614.5432514097993</v>
      </c>
      <c r="AE3223" s="33">
        <f>IFERROR($X3223/VLOOKUP(CONCATENATE("EUR",C3223),[1]GEINDICE!AR$1:AS$65536,2,0),"")</f>
        <v>3314.1115996379158</v>
      </c>
      <c r="AF3223" s="33">
        <f>IFERROR($AA3223/VLOOKUP(CONCATENATE("EUR",C3223),[1]GEINDICE!AR$1:AS$65536,2,0),"")</f>
        <v>2405.7229648907282</v>
      </c>
      <c r="AG3223" s="48" t="str">
        <f>VLOOKUP(E3223,[1]Apresentação!AW$1:AX$65536,2,0)</f>
        <v xml:space="preserve">                    2 - LEATHER AUXILIARIES</v>
      </c>
      <c r="AH3223" s="48" t="str">
        <f t="shared" si="860"/>
        <v xml:space="preserve">         5201000920 - ZETESLIP ECS BR</v>
      </c>
      <c r="AI3223" s="49" t="str">
        <f t="shared" si="861"/>
        <v xml:space="preserve">     L00408 - JBS S.A</v>
      </c>
      <c r="AJ3223" t="str">
        <f t="shared" si="862"/>
        <v xml:space="preserve">     90 - SALES</v>
      </c>
      <c r="AK3223" t="str">
        <f t="shared" si="863"/>
        <v/>
      </c>
      <c r="AL3223">
        <f t="shared" si="864"/>
        <v>4</v>
      </c>
      <c r="AM3223" t="str">
        <f t="shared" si="865"/>
        <v>2025 4</v>
      </c>
      <c r="AN3223" t="str">
        <f t="shared" si="866"/>
        <v xml:space="preserve">JBS </v>
      </c>
    </row>
    <row r="3224" spans="1:40" x14ac:dyDescent="0.35">
      <c r="A3224">
        <v>81337</v>
      </c>
      <c r="B3224" t="s">
        <v>274</v>
      </c>
      <c r="C3224" s="31">
        <v>45708</v>
      </c>
      <c r="D3224" t="s">
        <v>373</v>
      </c>
      <c r="E3224" t="s">
        <v>374</v>
      </c>
      <c r="F3224" t="s">
        <v>718</v>
      </c>
      <c r="G3224" t="s">
        <v>391</v>
      </c>
      <c r="H3224" t="s">
        <v>1052</v>
      </c>
      <c r="I3224" t="s">
        <v>1053</v>
      </c>
      <c r="J3224">
        <v>3000</v>
      </c>
      <c r="K3224">
        <v>14557.2</v>
      </c>
      <c r="L3224">
        <v>2797.3085099999998</v>
      </c>
      <c r="M3224">
        <v>2271.2800000000002</v>
      </c>
      <c r="N3224">
        <v>4.8524000000000003</v>
      </c>
      <c r="O3224" s="32">
        <f t="shared" si="850"/>
        <v>12285.92</v>
      </c>
      <c r="P3224" s="32">
        <f t="shared" si="851"/>
        <v>9488.6114899999993</v>
      </c>
      <c r="Q3224">
        <v>710726</v>
      </c>
      <c r="R3224" t="s">
        <v>298</v>
      </c>
      <c r="S3224" t="s">
        <v>298</v>
      </c>
      <c r="T3224" t="str">
        <f t="shared" si="852"/>
        <v>VEN</v>
      </c>
      <c r="U3224" t="s">
        <v>300</v>
      </c>
      <c r="V3224" s="33">
        <f t="shared" si="853"/>
        <v>14557.2</v>
      </c>
      <c r="W3224">
        <f t="shared" si="854"/>
        <v>3000</v>
      </c>
      <c r="X3224" s="33">
        <f t="shared" si="855"/>
        <v>12285.92</v>
      </c>
      <c r="Y3224" s="33">
        <f t="shared" si="856"/>
        <v>2271.2800000000002</v>
      </c>
      <c r="Z3224" s="45">
        <f t="shared" si="857"/>
        <v>0.61059898126013235</v>
      </c>
      <c r="AA3224" s="33">
        <f t="shared" si="858"/>
        <v>8888.6114899999993</v>
      </c>
      <c r="AB3224" s="45">
        <f t="shared" si="859"/>
        <v>0.72347951883131256</v>
      </c>
      <c r="AC3224" s="33">
        <f>IFERROR($X3224/VLOOKUP(CONCATENATE("USD",C3224),[1]GEINDICE!AR$1:AS$65536,2,0),"")</f>
        <v>2154.7063259615215</v>
      </c>
      <c r="AD3224" s="33">
        <f>IFERROR($AA3224/VLOOKUP(CONCATENATE("USD",C3224),[1]GEINDICE!AR$1:AS$65536,2,0),"")</f>
        <v>1558.8858959294269</v>
      </c>
      <c r="AE3224" s="33">
        <f>IFERROR($X3224/VLOOKUP(CONCATENATE("EUR",C3224),[1]GEINDICE!AR$1:AS$65536,2,0),"")</f>
        <v>2057.1849569672818</v>
      </c>
      <c r="AF3224" s="33">
        <f>IFERROR($AA3224/VLOOKUP(CONCATENATE("EUR",C3224),[1]GEINDICE!AR$1:AS$65536,2,0),"")</f>
        <v>1488.3311828137034</v>
      </c>
      <c r="AG3224" s="48" t="str">
        <f>VLOOKUP(E3224,[1]Apresentação!AW$1:AX$65536,2,0)</f>
        <v xml:space="preserve">                    2 - LEATHER AUXILIARIES</v>
      </c>
      <c r="AH3224" s="48" t="str">
        <f t="shared" si="860"/>
        <v xml:space="preserve">         5201000920 - ZETESLIP ECS BR</v>
      </c>
      <c r="AI3224" s="49" t="str">
        <f t="shared" si="861"/>
        <v xml:space="preserve">     L00406 - JBS S.A</v>
      </c>
      <c r="AJ3224" t="str">
        <f t="shared" si="862"/>
        <v xml:space="preserve">     90 - SALES</v>
      </c>
      <c r="AK3224" t="str">
        <f t="shared" si="863"/>
        <v/>
      </c>
      <c r="AL3224">
        <f t="shared" si="864"/>
        <v>2</v>
      </c>
      <c r="AM3224" t="str">
        <f t="shared" si="865"/>
        <v>2025 2</v>
      </c>
      <c r="AN3224" t="str">
        <f t="shared" si="866"/>
        <v xml:space="preserve">JBS </v>
      </c>
    </row>
    <row r="3225" spans="1:40" x14ac:dyDescent="0.35">
      <c r="A3225">
        <v>82036</v>
      </c>
      <c r="B3225" t="s">
        <v>274</v>
      </c>
      <c r="C3225" s="31">
        <v>45761</v>
      </c>
      <c r="D3225" t="s">
        <v>373</v>
      </c>
      <c r="E3225" t="s">
        <v>374</v>
      </c>
      <c r="F3225" t="s">
        <v>1054</v>
      </c>
      <c r="G3225" t="s">
        <v>1055</v>
      </c>
      <c r="H3225" t="s">
        <v>1052</v>
      </c>
      <c r="I3225" t="s">
        <v>1053</v>
      </c>
      <c r="J3225">
        <v>1000</v>
      </c>
      <c r="K3225">
        <v>4757.7</v>
      </c>
      <c r="L3225">
        <v>923.93109000000004</v>
      </c>
      <c r="M3225">
        <v>742.32</v>
      </c>
      <c r="N3225">
        <v>4.7576999999999998</v>
      </c>
      <c r="O3225" s="32">
        <f t="shared" si="850"/>
        <v>4015.3799999999997</v>
      </c>
      <c r="P3225" s="32">
        <f t="shared" si="851"/>
        <v>3091.4489099999996</v>
      </c>
      <c r="Q3225">
        <v>729400</v>
      </c>
      <c r="R3225" t="s">
        <v>298</v>
      </c>
      <c r="S3225" t="s">
        <v>298</v>
      </c>
      <c r="T3225" t="str">
        <f t="shared" si="852"/>
        <v>VEN</v>
      </c>
      <c r="U3225" t="s">
        <v>300</v>
      </c>
      <c r="V3225" s="33">
        <f t="shared" si="853"/>
        <v>4757.7</v>
      </c>
      <c r="W3225">
        <f t="shared" si="854"/>
        <v>1000</v>
      </c>
      <c r="X3225" s="33">
        <f t="shared" si="855"/>
        <v>4015.3799999999997</v>
      </c>
      <c r="Y3225" s="33">
        <f t="shared" si="856"/>
        <v>742.32</v>
      </c>
      <c r="Z3225" s="45">
        <f t="shared" si="857"/>
        <v>0.60774090632028077</v>
      </c>
      <c r="AA3225" s="33">
        <f t="shared" si="858"/>
        <v>2891.4489099999996</v>
      </c>
      <c r="AB3225" s="45">
        <f t="shared" si="859"/>
        <v>0.72009346811509745</v>
      </c>
      <c r="AC3225" s="33">
        <f>IFERROR($X3225/VLOOKUP(CONCATENATE("USD",C3225),[1]GEINDICE!AR$1:AS$65536,2,0),"")</f>
        <v>687.27086007702178</v>
      </c>
      <c r="AD3225" s="33">
        <f>IFERROR($AA3225/VLOOKUP(CONCATENATE("USD",C3225),[1]GEINDICE!AR$1:AS$65536,2,0),"")</f>
        <v>494.89925716730841</v>
      </c>
      <c r="AE3225" s="33">
        <f>IFERROR($X3225/VLOOKUP(CONCATENATE("EUR",C3225),[1]GEINDICE!AR$1:AS$65536,2,0),"")</f>
        <v>605.09953435102989</v>
      </c>
      <c r="AF3225" s="33">
        <f>IFERROR($AA3225/VLOOKUP(CONCATENATE("EUR",C3225),[1]GEINDICE!AR$1:AS$65536,2,0),"")</f>
        <v>435.72822224566363</v>
      </c>
      <c r="AG3225" s="48" t="str">
        <f>VLOOKUP(E3225,[1]Apresentação!AW$1:AX$65536,2,0)</f>
        <v xml:space="preserve">                    2 - LEATHER AUXILIARIES</v>
      </c>
      <c r="AH3225" s="48" t="str">
        <f t="shared" si="860"/>
        <v xml:space="preserve">         5201000920 - ZETESLIP ECS BR</v>
      </c>
      <c r="AI3225" s="49" t="str">
        <f t="shared" si="861"/>
        <v xml:space="preserve">     L00461 - MARANHAO INDUSTRIA DE COURO LTDA</v>
      </c>
      <c r="AJ3225" t="str">
        <f t="shared" si="862"/>
        <v xml:space="preserve">     90 - SALES</v>
      </c>
      <c r="AK3225" t="str">
        <f t="shared" si="863"/>
        <v/>
      </c>
      <c r="AL3225">
        <f t="shared" si="864"/>
        <v>4</v>
      </c>
      <c r="AM3225" t="str">
        <f t="shared" si="865"/>
        <v>2025 4</v>
      </c>
      <c r="AN3225" t="str">
        <f t="shared" si="866"/>
        <v xml:space="preserve">MARANHAO </v>
      </c>
    </row>
    <row r="3226" spans="1:40" x14ac:dyDescent="0.35">
      <c r="A3226">
        <v>81299</v>
      </c>
      <c r="B3226" t="s">
        <v>274</v>
      </c>
      <c r="C3226" s="31">
        <v>45702</v>
      </c>
      <c r="D3226" t="s">
        <v>373</v>
      </c>
      <c r="E3226" t="s">
        <v>374</v>
      </c>
      <c r="F3226" t="s">
        <v>379</v>
      </c>
      <c r="G3226" t="s">
        <v>380</v>
      </c>
      <c r="H3226" t="s">
        <v>1052</v>
      </c>
      <c r="I3226" t="s">
        <v>1053</v>
      </c>
      <c r="J3226">
        <v>2000</v>
      </c>
      <c r="K3226">
        <v>10147.58</v>
      </c>
      <c r="L3226">
        <v>1864.8723399999999</v>
      </c>
      <c r="M3226">
        <v>2043.72</v>
      </c>
      <c r="N3226">
        <v>5.0737899999999998</v>
      </c>
      <c r="O3226" s="32">
        <f t="shared" si="850"/>
        <v>8103.86</v>
      </c>
      <c r="P3226" s="32">
        <f t="shared" si="851"/>
        <v>6238.9876599999998</v>
      </c>
      <c r="Q3226">
        <v>710277</v>
      </c>
      <c r="R3226" t="s">
        <v>298</v>
      </c>
      <c r="S3226" t="s">
        <v>298</v>
      </c>
      <c r="T3226" t="str">
        <f t="shared" si="852"/>
        <v>VEN</v>
      </c>
      <c r="U3226" t="s">
        <v>300</v>
      </c>
      <c r="V3226" s="33">
        <f t="shared" si="853"/>
        <v>10147.58</v>
      </c>
      <c r="W3226">
        <f t="shared" si="854"/>
        <v>2000</v>
      </c>
      <c r="X3226" s="33">
        <f t="shared" si="855"/>
        <v>8103.86</v>
      </c>
      <c r="Y3226" s="33">
        <f t="shared" si="856"/>
        <v>2043.72</v>
      </c>
      <c r="Z3226" s="45">
        <f t="shared" si="857"/>
        <v>0.57540691081026218</v>
      </c>
      <c r="AA3226" s="33">
        <f t="shared" si="858"/>
        <v>5838.9876599999998</v>
      </c>
      <c r="AB3226" s="45">
        <f t="shared" si="859"/>
        <v>0.72051931548669401</v>
      </c>
      <c r="AC3226" s="33">
        <f>IFERROR($X3226/VLOOKUP(CONCATENATE("USD",C3226),[1]GEINDICE!AR$1:AS$65536,2,0),"")</f>
        <v>1414.7059336976065</v>
      </c>
      <c r="AD3226" s="33">
        <f>IFERROR($AA3226/VLOOKUP(CONCATENATE("USD",C3226),[1]GEINDICE!AR$1:AS$65536,2,0),"")</f>
        <v>1019.3229509627638</v>
      </c>
      <c r="AE3226" s="33">
        <f>IFERROR($X3226/VLOOKUP(CONCATENATE("EUR",C3226),[1]GEINDICE!AR$1:AS$65536,2,0),"")</f>
        <v>1346.1785079486367</v>
      </c>
      <c r="AF3226" s="33">
        <f>IFERROR($AA3226/VLOOKUP(CONCATENATE("EUR",C3226),[1]GEINDICE!AR$1:AS$65536,2,0),"")</f>
        <v>969.9476170700508</v>
      </c>
      <c r="AG3226" s="48" t="str">
        <f>VLOOKUP(E3226,[1]Apresentação!AW$1:AX$65536,2,0)</f>
        <v xml:space="preserve">                    2 - LEATHER AUXILIARIES</v>
      </c>
      <c r="AH3226" s="48" t="str">
        <f t="shared" si="860"/>
        <v xml:space="preserve">         5201000920 - ZETESLIP ECS BR</v>
      </c>
      <c r="AI3226" s="49" t="str">
        <f t="shared" si="861"/>
        <v xml:space="preserve">     L00103 - VITAPELLI LTDA</v>
      </c>
      <c r="AJ3226" t="str">
        <f t="shared" si="862"/>
        <v xml:space="preserve">     90 - SALES</v>
      </c>
      <c r="AK3226" t="str">
        <f t="shared" si="863"/>
        <v/>
      </c>
      <c r="AL3226">
        <f t="shared" si="864"/>
        <v>2</v>
      </c>
      <c r="AM3226" t="str">
        <f t="shared" si="865"/>
        <v>2025 2</v>
      </c>
      <c r="AN3226" t="str">
        <f t="shared" si="866"/>
        <v xml:space="preserve">VITAPELLI </v>
      </c>
    </row>
    <row r="3227" spans="1:40" x14ac:dyDescent="0.35">
      <c r="A3227">
        <v>81624</v>
      </c>
      <c r="B3227" t="s">
        <v>274</v>
      </c>
      <c r="C3227" s="31">
        <v>45729</v>
      </c>
      <c r="D3227" t="s">
        <v>373</v>
      </c>
      <c r="E3227" t="s">
        <v>374</v>
      </c>
      <c r="F3227" t="s">
        <v>1054</v>
      </c>
      <c r="G3227" t="s">
        <v>1055</v>
      </c>
      <c r="H3227" t="s">
        <v>1052</v>
      </c>
      <c r="I3227" t="s">
        <v>1053</v>
      </c>
      <c r="J3227">
        <v>1000</v>
      </c>
      <c r="K3227">
        <v>4719.71</v>
      </c>
      <c r="L3227">
        <v>932.43616999999995</v>
      </c>
      <c r="M3227">
        <v>736.39</v>
      </c>
      <c r="N3227">
        <v>4.7197100000000001</v>
      </c>
      <c r="O3227" s="32">
        <f t="shared" si="850"/>
        <v>3983.32</v>
      </c>
      <c r="P3227" s="32">
        <f t="shared" si="851"/>
        <v>3050.8838300000002</v>
      </c>
      <c r="Q3227">
        <v>717295</v>
      </c>
      <c r="R3227" t="s">
        <v>298</v>
      </c>
      <c r="S3227" t="s">
        <v>298</v>
      </c>
      <c r="T3227" t="str">
        <f t="shared" si="852"/>
        <v>VEN</v>
      </c>
      <c r="U3227" t="s">
        <v>300</v>
      </c>
      <c r="V3227" s="33">
        <f t="shared" si="853"/>
        <v>4719.71</v>
      </c>
      <c r="W3227">
        <f t="shared" si="854"/>
        <v>1000</v>
      </c>
      <c r="X3227" s="33">
        <f t="shared" si="855"/>
        <v>3983.32</v>
      </c>
      <c r="Y3227" s="33">
        <f t="shared" si="856"/>
        <v>736.39</v>
      </c>
      <c r="Z3227" s="45">
        <f t="shared" si="857"/>
        <v>0.60403792394024214</v>
      </c>
      <c r="AA3227" s="33">
        <f t="shared" si="858"/>
        <v>2850.8838300000002</v>
      </c>
      <c r="AB3227" s="45">
        <f t="shared" si="859"/>
        <v>0.71570544922326107</v>
      </c>
      <c r="AC3227" s="33">
        <f>IFERROR($X3227/VLOOKUP(CONCATENATE("USD",C3227),[1]GEINDICE!AR$1:AS$65536,2,0),"")</f>
        <v>685.23163200357806</v>
      </c>
      <c r="AD3227" s="33">
        <f>IFERROR($AA3227/VLOOKUP(CONCATENATE("USD",C3227),[1]GEINDICE!AR$1:AS$65536,2,0),"")</f>
        <v>490.42401300510915</v>
      </c>
      <c r="AE3227" s="33">
        <f>IFERROR($X3227/VLOOKUP(CONCATENATE("EUR",C3227),[1]GEINDICE!AR$1:AS$65536,2,0),"")</f>
        <v>631.03098662949117</v>
      </c>
      <c r="AF3227" s="33">
        <f>IFERROR($AA3227/VLOOKUP(CONCATENATE("EUR",C3227),[1]GEINDICE!AR$1:AS$65536,2,0),"")</f>
        <v>451.63231575945758</v>
      </c>
      <c r="AG3227" s="48" t="str">
        <f>VLOOKUP(E3227,[1]Apresentação!AW$1:AX$65536,2,0)</f>
        <v xml:space="preserve">                    2 - LEATHER AUXILIARIES</v>
      </c>
      <c r="AH3227" s="48" t="str">
        <f t="shared" si="860"/>
        <v xml:space="preserve">         5201000920 - ZETESLIP ECS BR</v>
      </c>
      <c r="AI3227" s="49" t="str">
        <f t="shared" si="861"/>
        <v xml:space="preserve">     L00461 - MARANHAO INDUSTRIA DE COURO LTDA</v>
      </c>
      <c r="AJ3227" t="str">
        <f t="shared" si="862"/>
        <v xml:space="preserve">     90 - SALES</v>
      </c>
      <c r="AK3227" t="str">
        <f t="shared" si="863"/>
        <v/>
      </c>
      <c r="AL3227">
        <f t="shared" si="864"/>
        <v>3</v>
      </c>
      <c r="AM3227" t="str">
        <f t="shared" si="865"/>
        <v>2025 3</v>
      </c>
      <c r="AN3227" t="str">
        <f t="shared" si="866"/>
        <v xml:space="preserve">MARANHAO </v>
      </c>
    </row>
    <row r="3228" spans="1:40" x14ac:dyDescent="0.35">
      <c r="A3228">
        <v>81641</v>
      </c>
      <c r="B3228" t="s">
        <v>274</v>
      </c>
      <c r="C3228" s="31">
        <v>45730</v>
      </c>
      <c r="D3228" t="s">
        <v>373</v>
      </c>
      <c r="E3228" t="s">
        <v>374</v>
      </c>
      <c r="F3228" t="s">
        <v>467</v>
      </c>
      <c r="G3228" t="s">
        <v>468</v>
      </c>
      <c r="H3228" t="s">
        <v>1052</v>
      </c>
      <c r="I3228" t="s">
        <v>1053</v>
      </c>
      <c r="J3228">
        <v>120</v>
      </c>
      <c r="K3228">
        <v>1017.76</v>
      </c>
      <c r="L3228">
        <v>111.89234</v>
      </c>
      <c r="M3228">
        <v>204.98</v>
      </c>
      <c r="N3228">
        <v>8.4813099999999988</v>
      </c>
      <c r="O3228" s="32">
        <f t="shared" si="850"/>
        <v>812.78</v>
      </c>
      <c r="P3228" s="32">
        <f t="shared" si="851"/>
        <v>700.88765999999998</v>
      </c>
      <c r="Q3228">
        <v>717767</v>
      </c>
      <c r="R3228" t="s">
        <v>298</v>
      </c>
      <c r="S3228" t="s">
        <v>298</v>
      </c>
      <c r="T3228" t="str">
        <f t="shared" si="852"/>
        <v>VEN</v>
      </c>
      <c r="U3228" t="s">
        <v>300</v>
      </c>
      <c r="V3228" s="33">
        <f t="shared" si="853"/>
        <v>1017.76</v>
      </c>
      <c r="W3228">
        <f t="shared" si="854"/>
        <v>120</v>
      </c>
      <c r="X3228" s="33">
        <f t="shared" si="855"/>
        <v>812.78</v>
      </c>
      <c r="Y3228" s="33">
        <f t="shared" si="856"/>
        <v>204.98</v>
      </c>
      <c r="Z3228" s="45">
        <f t="shared" si="857"/>
        <v>0.66507591180631975</v>
      </c>
      <c r="AA3228" s="33">
        <f t="shared" si="858"/>
        <v>676.88765999999998</v>
      </c>
      <c r="AB3228" s="45">
        <f t="shared" si="859"/>
        <v>0.83280550702527134</v>
      </c>
      <c r="AC3228" s="33">
        <f>IFERROR($X3228/VLOOKUP(CONCATENATE("USD",C3228),[1]GEINDICE!AR$1:AS$65536,2,0),"")</f>
        <v>141.55244779602569</v>
      </c>
      <c r="AD3228" s="33">
        <f>IFERROR($AA3228/VLOOKUP(CONCATENATE("USD",C3228),[1]GEINDICE!AR$1:AS$65536,2,0),"")</f>
        <v>117.88565805743742</v>
      </c>
      <c r="AE3228" s="33">
        <f>IFERROR($X3228/VLOOKUP(CONCATENATE("EUR",C3228),[1]GEINDICE!AR$1:AS$65536,2,0),"")</f>
        <v>130.19895556338705</v>
      </c>
      <c r="AF3228" s="33">
        <f>IFERROR($AA3228/VLOOKUP(CONCATENATE("EUR",C3228),[1]GEINDICE!AR$1:AS$65536,2,0),"")</f>
        <v>108.43040720212731</v>
      </c>
      <c r="AG3228" s="48" t="str">
        <f>VLOOKUP(E3228,[1]Apresentação!AW$1:AX$65536,2,0)</f>
        <v xml:space="preserve">                    2 - LEATHER AUXILIARIES</v>
      </c>
      <c r="AH3228" s="48" t="str">
        <f t="shared" si="860"/>
        <v xml:space="preserve">         5201000920 - ZETESLIP ECS BR</v>
      </c>
      <c r="AI3228" s="49" t="str">
        <f t="shared" si="861"/>
        <v xml:space="preserve">     L00102 - CURTUME SANTO ANTONIO LTDA</v>
      </c>
      <c r="AJ3228" t="str">
        <f t="shared" si="862"/>
        <v xml:space="preserve">     90 - SALES</v>
      </c>
      <c r="AK3228" t="str">
        <f t="shared" si="863"/>
        <v/>
      </c>
      <c r="AL3228">
        <f t="shared" si="864"/>
        <v>3</v>
      </c>
      <c r="AM3228" t="str">
        <f t="shared" si="865"/>
        <v>2025 3</v>
      </c>
      <c r="AN3228" t="str">
        <f t="shared" si="866"/>
        <v xml:space="preserve">CURTUME </v>
      </c>
    </row>
    <row r="3229" spans="1:40" x14ac:dyDescent="0.35">
      <c r="A3229">
        <v>81145</v>
      </c>
      <c r="B3229" t="s">
        <v>274</v>
      </c>
      <c r="C3229" s="31">
        <v>45693</v>
      </c>
      <c r="D3229" t="s">
        <v>373</v>
      </c>
      <c r="E3229" t="s">
        <v>374</v>
      </c>
      <c r="F3229" t="s">
        <v>718</v>
      </c>
      <c r="G3229" t="s">
        <v>391</v>
      </c>
      <c r="H3229" t="s">
        <v>1052</v>
      </c>
      <c r="I3229" t="s">
        <v>1053</v>
      </c>
      <c r="J3229">
        <v>2000</v>
      </c>
      <c r="K3229">
        <v>9847.6</v>
      </c>
      <c r="L3229">
        <v>1841.9415100000001</v>
      </c>
      <c r="M3229">
        <v>1536.47</v>
      </c>
      <c r="N3229">
        <v>4.9238</v>
      </c>
      <c r="O3229" s="32">
        <f t="shared" si="850"/>
        <v>8311.130000000001</v>
      </c>
      <c r="P3229" s="32">
        <f t="shared" si="851"/>
        <v>6469.1884900000005</v>
      </c>
      <c r="Q3229">
        <v>709178</v>
      </c>
      <c r="R3229" t="s">
        <v>298</v>
      </c>
      <c r="S3229" t="s">
        <v>298</v>
      </c>
      <c r="T3229" t="str">
        <f t="shared" si="852"/>
        <v>VEN</v>
      </c>
      <c r="U3229" t="s">
        <v>300</v>
      </c>
      <c r="V3229" s="33">
        <f t="shared" si="853"/>
        <v>9847.6</v>
      </c>
      <c r="W3229">
        <f t="shared" si="854"/>
        <v>2000</v>
      </c>
      <c r="X3229" s="33">
        <f t="shared" si="855"/>
        <v>8311.130000000001</v>
      </c>
      <c r="Y3229" s="33">
        <f t="shared" si="856"/>
        <v>1536.47</v>
      </c>
      <c r="Z3229" s="45">
        <f t="shared" si="857"/>
        <v>0.61631143527356924</v>
      </c>
      <c r="AA3229" s="33">
        <f t="shared" si="858"/>
        <v>6069.1884900000005</v>
      </c>
      <c r="AB3229" s="45">
        <f t="shared" si="859"/>
        <v>0.73024829235013766</v>
      </c>
      <c r="AC3229" s="33">
        <f>IFERROR($X3229/VLOOKUP(CONCATENATE("USD",C3229),[1]GEINDICE!AR$1:AS$65536,2,0),"")</f>
        <v>1433.027570391572</v>
      </c>
      <c r="AD3229" s="33">
        <f>IFERROR($AA3229/VLOOKUP(CONCATENATE("USD",C3229),[1]GEINDICE!AR$1:AS$65536,2,0),"")</f>
        <v>1046.4659361691122</v>
      </c>
      <c r="AE3229" s="33">
        <f>IFERROR($X3229/VLOOKUP(CONCATENATE("EUR",C3229),[1]GEINDICE!AR$1:AS$65536,2,0),"")</f>
        <v>1374.8767576509513</v>
      </c>
      <c r="AF3229" s="33">
        <f>IFERROR($AA3229/VLOOKUP(CONCATENATE("EUR",C3229),[1]GEINDICE!AR$1:AS$65536,2,0),"")</f>
        <v>1004.0014044665013</v>
      </c>
      <c r="AG3229" s="48" t="str">
        <f>VLOOKUP(E3229,[1]Apresentação!AW$1:AX$65536,2,0)</f>
        <v xml:space="preserve">                    2 - LEATHER AUXILIARIES</v>
      </c>
      <c r="AH3229" s="48" t="str">
        <f t="shared" si="860"/>
        <v xml:space="preserve">         5201000920 - ZETESLIP ECS BR</v>
      </c>
      <c r="AI3229" s="49" t="str">
        <f t="shared" si="861"/>
        <v xml:space="preserve">     L00406 - JBS S.A</v>
      </c>
      <c r="AJ3229" t="str">
        <f t="shared" si="862"/>
        <v xml:space="preserve">     90 - SALES</v>
      </c>
      <c r="AK3229" t="str">
        <f t="shared" si="863"/>
        <v/>
      </c>
      <c r="AL3229">
        <f t="shared" si="864"/>
        <v>2</v>
      </c>
      <c r="AM3229" t="str">
        <f t="shared" si="865"/>
        <v>2025 2</v>
      </c>
      <c r="AN3229" t="str">
        <f t="shared" si="866"/>
        <v xml:space="preserve">JBS </v>
      </c>
    </row>
    <row r="3230" spans="1:40" x14ac:dyDescent="0.35">
      <c r="A3230">
        <v>81146</v>
      </c>
      <c r="B3230" t="s">
        <v>274</v>
      </c>
      <c r="C3230" s="31">
        <v>45693</v>
      </c>
      <c r="D3230" t="s">
        <v>373</v>
      </c>
      <c r="E3230" t="s">
        <v>374</v>
      </c>
      <c r="F3230" t="s">
        <v>390</v>
      </c>
      <c r="G3230" t="s">
        <v>391</v>
      </c>
      <c r="H3230" t="s">
        <v>1052</v>
      </c>
      <c r="I3230" t="s">
        <v>1053</v>
      </c>
      <c r="J3230">
        <v>8000</v>
      </c>
      <c r="K3230">
        <v>41707.440000000002</v>
      </c>
      <c r="L3230">
        <v>7367.76602</v>
      </c>
      <c r="M3230">
        <v>8399.8700000000008</v>
      </c>
      <c r="N3230">
        <v>5.2134299999999998</v>
      </c>
      <c r="O3230" s="32">
        <f t="shared" si="850"/>
        <v>33307.57</v>
      </c>
      <c r="P3230" s="32">
        <f t="shared" si="851"/>
        <v>25939.803980000001</v>
      </c>
      <c r="Q3230">
        <v>709180</v>
      </c>
      <c r="R3230" t="s">
        <v>298</v>
      </c>
      <c r="S3230" t="s">
        <v>298</v>
      </c>
      <c r="T3230" t="str">
        <f t="shared" si="852"/>
        <v>VEN</v>
      </c>
      <c r="U3230" t="s">
        <v>300</v>
      </c>
      <c r="V3230" s="33">
        <f t="shared" si="853"/>
        <v>41707.440000000002</v>
      </c>
      <c r="W3230">
        <f t="shared" si="854"/>
        <v>8000</v>
      </c>
      <c r="X3230" s="33">
        <f t="shared" si="855"/>
        <v>33307.57</v>
      </c>
      <c r="Y3230" s="33">
        <f t="shared" si="856"/>
        <v>8399.8700000000008</v>
      </c>
      <c r="Z3230" s="45">
        <f t="shared" si="857"/>
        <v>0.58358422334240601</v>
      </c>
      <c r="AA3230" s="33">
        <f t="shared" si="858"/>
        <v>24339.803980000001</v>
      </c>
      <c r="AB3230" s="45">
        <f t="shared" si="859"/>
        <v>0.73075892297156475</v>
      </c>
      <c r="AC3230" s="33">
        <f>IFERROR($X3230/VLOOKUP(CONCATENATE("USD",C3230),[1]GEINDICE!AR$1:AS$65536,2,0),"")</f>
        <v>5742.9815335275953</v>
      </c>
      <c r="AD3230" s="33">
        <f>IFERROR($AA3230/VLOOKUP(CONCATENATE("USD",C3230),[1]GEINDICE!AR$1:AS$65536,2,0),"")</f>
        <v>4196.7350000862107</v>
      </c>
      <c r="AE3230" s="33">
        <f>IFERROR($X3230/VLOOKUP(CONCATENATE("EUR",C3230),[1]GEINDICE!AR$1:AS$65536,2,0),"")</f>
        <v>5509.9371381306864</v>
      </c>
      <c r="AF3230" s="33">
        <f>IFERROR($AA3230/VLOOKUP(CONCATENATE("EUR",C3230),[1]GEINDICE!AR$1:AS$65536,2,0),"")</f>
        <v>4026.4357287014063</v>
      </c>
      <c r="AG3230" s="48" t="str">
        <f>VLOOKUP(E3230,[1]Apresentação!AW$1:AX$65536,2,0)</f>
        <v xml:space="preserve">                    2 - LEATHER AUXILIARIES</v>
      </c>
      <c r="AH3230" s="48" t="str">
        <f t="shared" si="860"/>
        <v xml:space="preserve">         5201000920 - ZETESLIP ECS BR</v>
      </c>
      <c r="AI3230" s="49" t="str">
        <f t="shared" si="861"/>
        <v xml:space="preserve">     L00408 - JBS S.A</v>
      </c>
      <c r="AJ3230" t="str">
        <f t="shared" si="862"/>
        <v xml:space="preserve">     90 - SALES</v>
      </c>
      <c r="AK3230" t="str">
        <f t="shared" si="863"/>
        <v/>
      </c>
      <c r="AL3230">
        <f t="shared" si="864"/>
        <v>2</v>
      </c>
      <c r="AM3230" t="str">
        <f t="shared" si="865"/>
        <v>2025 2</v>
      </c>
      <c r="AN3230" t="str">
        <f t="shared" si="866"/>
        <v xml:space="preserve">JBS </v>
      </c>
    </row>
    <row r="3231" spans="1:40" x14ac:dyDescent="0.35">
      <c r="A3231">
        <v>84352</v>
      </c>
      <c r="B3231" t="s">
        <v>274</v>
      </c>
      <c r="C3231" s="31">
        <v>45954</v>
      </c>
      <c r="D3231" t="s">
        <v>373</v>
      </c>
      <c r="E3231" t="s">
        <v>374</v>
      </c>
      <c r="F3231" t="s">
        <v>648</v>
      </c>
      <c r="G3231" t="s">
        <v>649</v>
      </c>
      <c r="H3231" t="s">
        <v>1052</v>
      </c>
      <c r="I3231" t="s">
        <v>1053</v>
      </c>
      <c r="J3231">
        <v>240</v>
      </c>
      <c r="K3231">
        <v>1692.73</v>
      </c>
      <c r="L3231">
        <v>230.54705000000001</v>
      </c>
      <c r="M3231">
        <v>340.92</v>
      </c>
      <c r="N3231">
        <v>7.0530399999999993</v>
      </c>
      <c r="O3231" s="32">
        <f t="shared" si="850"/>
        <v>1351.81</v>
      </c>
      <c r="P3231" s="32">
        <f t="shared" si="851"/>
        <v>1121.2629499999998</v>
      </c>
      <c r="Q3231">
        <v>765189</v>
      </c>
      <c r="R3231" t="s">
        <v>298</v>
      </c>
      <c r="S3231" t="s">
        <v>298</v>
      </c>
      <c r="T3231" t="str">
        <f t="shared" si="852"/>
        <v>VEN</v>
      </c>
      <c r="U3231" t="s">
        <v>300</v>
      </c>
      <c r="V3231" s="33">
        <f t="shared" si="853"/>
        <v>1692.73</v>
      </c>
      <c r="W3231">
        <f t="shared" si="854"/>
        <v>240</v>
      </c>
      <c r="X3231" s="33">
        <f t="shared" si="855"/>
        <v>1351.81</v>
      </c>
      <c r="Y3231" s="33">
        <f t="shared" si="856"/>
        <v>340.92</v>
      </c>
      <c r="Z3231" s="45">
        <f t="shared" si="857"/>
        <v>0.63404261163918629</v>
      </c>
      <c r="AA3231" s="33">
        <f t="shared" si="858"/>
        <v>1073.2629499999998</v>
      </c>
      <c r="AB3231" s="45">
        <f t="shared" si="859"/>
        <v>0.79394511802694157</v>
      </c>
      <c r="AC3231" s="33">
        <f>IFERROR($X3231/VLOOKUP(CONCATENATE("USD",C3231),[1]GEINDICE!AR$1:AS$65536,2,0),"")</f>
        <v>251.2798111418852</v>
      </c>
      <c r="AD3231" s="33">
        <f>IFERROR($AA3231/VLOOKUP(CONCATENATE("USD",C3231),[1]GEINDICE!AR$1:AS$65536,2,0),"")</f>
        <v>199.50237931483161</v>
      </c>
      <c r="AE3231" s="33">
        <f>IFERROR($X3231/VLOOKUP(CONCATENATE("EUR",C3231),[1]GEINDICE!AR$1:AS$65536,2,0),"")</f>
        <v>216.13743924277307</v>
      </c>
      <c r="AF3231" s="33">
        <f>IFERROR($AA3231/VLOOKUP(CONCATENATE("EUR",C3231),[1]GEINDICE!AR$1:AS$65536,2,0),"")</f>
        <v>171.60126470964437</v>
      </c>
      <c r="AG3231" s="48" t="str">
        <f>VLOOKUP(E3231,[1]Apresentação!AW$1:AX$65536,2,0)</f>
        <v xml:space="preserve">                    2 - LEATHER AUXILIARIES</v>
      </c>
      <c r="AH3231" s="48" t="str">
        <f t="shared" si="860"/>
        <v xml:space="preserve">         5201000920 - ZETESLIP ECS BR</v>
      </c>
      <c r="AI3231" s="49" t="str">
        <f t="shared" si="861"/>
        <v xml:space="preserve">     L00010 - CURTUME TROPICAL LTDA</v>
      </c>
      <c r="AJ3231" t="str">
        <f t="shared" si="862"/>
        <v xml:space="preserve">     90 - SALES</v>
      </c>
      <c r="AK3231" t="str">
        <f t="shared" si="863"/>
        <v/>
      </c>
      <c r="AL3231">
        <f t="shared" si="864"/>
        <v>10</v>
      </c>
      <c r="AM3231" t="str">
        <f t="shared" si="865"/>
        <v>2025 10</v>
      </c>
      <c r="AN3231" t="str">
        <f t="shared" si="866"/>
        <v xml:space="preserve">CURTUME </v>
      </c>
    </row>
    <row r="3232" spans="1:40" x14ac:dyDescent="0.35">
      <c r="A3232">
        <v>83437</v>
      </c>
      <c r="B3232" t="s">
        <v>274</v>
      </c>
      <c r="C3232" s="31">
        <v>45877</v>
      </c>
      <c r="D3232" t="s">
        <v>373</v>
      </c>
      <c r="E3232" t="s">
        <v>374</v>
      </c>
      <c r="F3232" t="s">
        <v>718</v>
      </c>
      <c r="G3232" t="s">
        <v>391</v>
      </c>
      <c r="H3232" t="s">
        <v>1052</v>
      </c>
      <c r="I3232" t="s">
        <v>1053</v>
      </c>
      <c r="J3232">
        <v>1000</v>
      </c>
      <c r="K3232">
        <v>4644.2300000000005</v>
      </c>
      <c r="L3232">
        <v>954.03462000000002</v>
      </c>
      <c r="M3232">
        <v>724.62</v>
      </c>
      <c r="N3232">
        <v>4.6442299999999994</v>
      </c>
      <c r="O3232" s="32">
        <f t="shared" si="850"/>
        <v>3919.6100000000006</v>
      </c>
      <c r="P3232" s="32">
        <f t="shared" si="851"/>
        <v>2965.5753800000007</v>
      </c>
      <c r="Q3232">
        <v>750655</v>
      </c>
      <c r="R3232" t="s">
        <v>298</v>
      </c>
      <c r="S3232" t="s">
        <v>298</v>
      </c>
      <c r="T3232" t="str">
        <f t="shared" si="852"/>
        <v>VEN</v>
      </c>
      <c r="U3232" t="s">
        <v>300</v>
      </c>
      <c r="V3232" s="33">
        <f t="shared" si="853"/>
        <v>4644.2300000000005</v>
      </c>
      <c r="W3232">
        <f t="shared" si="854"/>
        <v>1000</v>
      </c>
      <c r="X3232" s="33">
        <f t="shared" si="855"/>
        <v>3919.6100000000006</v>
      </c>
      <c r="Y3232" s="33">
        <f t="shared" si="856"/>
        <v>724.62</v>
      </c>
      <c r="Z3232" s="45">
        <f t="shared" si="857"/>
        <v>0.59548630881760822</v>
      </c>
      <c r="AA3232" s="33">
        <f t="shared" si="858"/>
        <v>2765.5753800000007</v>
      </c>
      <c r="AB3232" s="45">
        <f t="shared" si="859"/>
        <v>0.70557412089468097</v>
      </c>
      <c r="AC3232" s="33">
        <f>IFERROR($X3232/VLOOKUP(CONCATENATE("USD",C3232),[1]GEINDICE!AR$1:AS$65536,2,0),"")</f>
        <v>722.45548715302095</v>
      </c>
      <c r="AD3232" s="33">
        <f>IFERROR($AA3232/VLOOKUP(CONCATENATE("USD",C3232),[1]GEINDICE!AR$1:AS$65536,2,0),"")</f>
        <v>509.74589523353126</v>
      </c>
      <c r="AE3232" s="33">
        <f>IFERROR($X3232/VLOOKUP(CONCATENATE("EUR",C3232),[1]GEINDICE!AR$1:AS$65536,2,0),"")</f>
        <v>619.60322478659509</v>
      </c>
      <c r="AF3232" s="33">
        <f>IFERROR($AA3232/VLOOKUP(CONCATENATE("EUR",C3232),[1]GEINDICE!AR$1:AS$65536,2,0),"")</f>
        <v>437.17600063231117</v>
      </c>
      <c r="AG3232" s="48" t="str">
        <f>VLOOKUP(E3232,[1]Apresentação!AW$1:AX$65536,2,0)</f>
        <v xml:space="preserve">                    2 - LEATHER AUXILIARIES</v>
      </c>
      <c r="AH3232" s="48" t="str">
        <f t="shared" si="860"/>
        <v xml:space="preserve">         5201000920 - ZETESLIP ECS BR</v>
      </c>
      <c r="AI3232" s="49" t="str">
        <f t="shared" si="861"/>
        <v xml:space="preserve">     L00406 - JBS S.A</v>
      </c>
      <c r="AJ3232" t="str">
        <f t="shared" si="862"/>
        <v xml:space="preserve">     90 - SALES</v>
      </c>
      <c r="AK3232" t="str">
        <f t="shared" si="863"/>
        <v/>
      </c>
      <c r="AL3232">
        <f t="shared" si="864"/>
        <v>8</v>
      </c>
      <c r="AM3232" t="str">
        <f t="shared" si="865"/>
        <v>2025 8</v>
      </c>
      <c r="AN3232" t="str">
        <f t="shared" si="866"/>
        <v xml:space="preserve">JBS </v>
      </c>
    </row>
    <row r="3233" spans="1:40" x14ac:dyDescent="0.35">
      <c r="A3233">
        <v>83793</v>
      </c>
      <c r="B3233" t="s">
        <v>274</v>
      </c>
      <c r="C3233" s="31">
        <v>45909</v>
      </c>
      <c r="D3233" t="s">
        <v>373</v>
      </c>
      <c r="E3233" t="s">
        <v>374</v>
      </c>
      <c r="F3233" t="s">
        <v>648</v>
      </c>
      <c r="G3233" t="s">
        <v>649</v>
      </c>
      <c r="H3233" t="s">
        <v>1052</v>
      </c>
      <c r="I3233" t="s">
        <v>1053</v>
      </c>
      <c r="J3233">
        <v>120</v>
      </c>
      <c r="K3233">
        <v>853.25</v>
      </c>
      <c r="L3233">
        <v>114.3639</v>
      </c>
      <c r="M3233">
        <v>171.85</v>
      </c>
      <c r="N3233">
        <v>7.1104199999999995</v>
      </c>
      <c r="O3233" s="32">
        <f t="shared" si="850"/>
        <v>681.4</v>
      </c>
      <c r="P3233" s="32">
        <f t="shared" si="851"/>
        <v>567.03610000000003</v>
      </c>
      <c r="Q3233">
        <v>760961</v>
      </c>
      <c r="R3233" t="s">
        <v>298</v>
      </c>
      <c r="S3233" t="s">
        <v>298</v>
      </c>
      <c r="T3233" t="str">
        <f t="shared" si="852"/>
        <v>VEN</v>
      </c>
      <c r="U3233" t="s">
        <v>300</v>
      </c>
      <c r="V3233" s="33">
        <f t="shared" si="853"/>
        <v>853.25</v>
      </c>
      <c r="W3233">
        <f t="shared" si="854"/>
        <v>120</v>
      </c>
      <c r="X3233" s="33">
        <f t="shared" si="855"/>
        <v>681.4</v>
      </c>
      <c r="Y3233" s="33">
        <f t="shared" si="856"/>
        <v>171.85</v>
      </c>
      <c r="Z3233" s="45">
        <f t="shared" si="857"/>
        <v>0.63643258130676827</v>
      </c>
      <c r="AA3233" s="33">
        <f t="shared" si="858"/>
        <v>543.03610000000003</v>
      </c>
      <c r="AB3233" s="45">
        <f t="shared" si="859"/>
        <v>0.79694173759906084</v>
      </c>
      <c r="AC3233" s="33">
        <f>IFERROR($X3233/VLOOKUP(CONCATENATE("USD",C3233),[1]GEINDICE!AR$1:AS$65536,2,0),"")</f>
        <v>125.53889236891557</v>
      </c>
      <c r="AD3233" s="33">
        <f>IFERROR($AA3233/VLOOKUP(CONCATENATE("USD",C3233),[1]GEINDICE!AR$1:AS$65536,2,0),"")</f>
        <v>100.04718302074505</v>
      </c>
      <c r="AE3233" s="33">
        <f>IFERROR($X3233/VLOOKUP(CONCATENATE("EUR",C3233),[1]GEINDICE!AR$1:AS$65536,2,0),"")</f>
        <v>107.08785164230707</v>
      </c>
      <c r="AF3233" s="33">
        <f>IFERROR($AA3233/VLOOKUP(CONCATENATE("EUR",C3233),[1]GEINDICE!AR$1:AS$65536,2,0),"")</f>
        <v>85.342778563570647</v>
      </c>
      <c r="AG3233" s="48" t="str">
        <f>VLOOKUP(E3233,[1]Apresentação!AW$1:AX$65536,2,0)</f>
        <v xml:space="preserve">                    2 - LEATHER AUXILIARIES</v>
      </c>
      <c r="AH3233" s="48" t="str">
        <f t="shared" si="860"/>
        <v xml:space="preserve">         5201000920 - ZETESLIP ECS BR</v>
      </c>
      <c r="AI3233" s="49" t="str">
        <f t="shared" si="861"/>
        <v xml:space="preserve">     L00010 - CURTUME TROPICAL LTDA</v>
      </c>
      <c r="AJ3233" t="str">
        <f t="shared" si="862"/>
        <v xml:space="preserve">     90 - SALES</v>
      </c>
      <c r="AK3233" t="str">
        <f t="shared" si="863"/>
        <v/>
      </c>
      <c r="AL3233">
        <f t="shared" si="864"/>
        <v>9</v>
      </c>
      <c r="AM3233" t="str">
        <f t="shared" si="865"/>
        <v>2025 9</v>
      </c>
      <c r="AN3233" t="str">
        <f t="shared" si="866"/>
        <v xml:space="preserve">CURTUME </v>
      </c>
    </row>
    <row r="3234" spans="1:40" x14ac:dyDescent="0.35">
      <c r="A3234">
        <v>84554</v>
      </c>
      <c r="B3234" t="s">
        <v>274</v>
      </c>
      <c r="C3234" s="31">
        <v>45968</v>
      </c>
      <c r="D3234" t="s">
        <v>373</v>
      </c>
      <c r="E3234" t="s">
        <v>374</v>
      </c>
      <c r="F3234" t="s">
        <v>379</v>
      </c>
      <c r="G3234" t="s">
        <v>380</v>
      </c>
      <c r="H3234" t="s">
        <v>1052</v>
      </c>
      <c r="I3234" t="s">
        <v>1053</v>
      </c>
      <c r="J3234">
        <v>1000</v>
      </c>
      <c r="K3234">
        <v>4693</v>
      </c>
      <c r="L3234">
        <v>960.58672000000001</v>
      </c>
      <c r="M3234">
        <v>945.17</v>
      </c>
      <c r="N3234">
        <v>4.6930000000000005</v>
      </c>
      <c r="O3234" s="32">
        <f t="shared" si="850"/>
        <v>3747.83</v>
      </c>
      <c r="P3234" s="32">
        <f t="shared" si="851"/>
        <v>2787.2432799999997</v>
      </c>
      <c r="Q3234">
        <v>766594</v>
      </c>
      <c r="R3234" t="s">
        <v>298</v>
      </c>
      <c r="S3234" t="s">
        <v>298</v>
      </c>
      <c r="T3234" t="str">
        <f t="shared" si="852"/>
        <v>VEN</v>
      </c>
      <c r="U3234" t="s">
        <v>300</v>
      </c>
      <c r="V3234" s="33">
        <f t="shared" si="853"/>
        <v>4693</v>
      </c>
      <c r="W3234">
        <f t="shared" si="854"/>
        <v>1000</v>
      </c>
      <c r="X3234" s="33">
        <f t="shared" si="855"/>
        <v>3747.83</v>
      </c>
      <c r="Y3234" s="33">
        <f t="shared" si="856"/>
        <v>945.17</v>
      </c>
      <c r="Z3234" s="45">
        <f t="shared" si="857"/>
        <v>0.55129837630513523</v>
      </c>
      <c r="AA3234" s="33">
        <f t="shared" si="858"/>
        <v>2587.2432799999997</v>
      </c>
      <c r="AB3234" s="45">
        <f t="shared" si="859"/>
        <v>0.69033101287945287</v>
      </c>
      <c r="AC3234" s="33" t="str">
        <f>IFERROR($X3234/VLOOKUP(CONCATENATE("USD",C3234),[1]GEINDICE!AR$1:AS$65536,2,0),"")</f>
        <v/>
      </c>
      <c r="AD3234" s="33" t="str">
        <f>IFERROR($AA3234/VLOOKUP(CONCATENATE("USD",C3234),[1]GEINDICE!AR$1:AS$65536,2,0),"")</f>
        <v/>
      </c>
      <c r="AE3234" s="33" t="str">
        <f>IFERROR($X3234/VLOOKUP(CONCATENATE("EUR",C3234),[1]GEINDICE!AR$1:AS$65536,2,0),"")</f>
        <v/>
      </c>
      <c r="AF3234" s="33" t="str">
        <f>IFERROR($AA3234/VLOOKUP(CONCATENATE("EUR",C3234),[1]GEINDICE!AR$1:AS$65536,2,0),"")</f>
        <v/>
      </c>
      <c r="AG3234" s="48" t="str">
        <f>VLOOKUP(E3234,[1]Apresentação!AW$1:AX$65536,2,0)</f>
        <v xml:space="preserve">                    2 - LEATHER AUXILIARIES</v>
      </c>
      <c r="AH3234" s="48" t="str">
        <f t="shared" si="860"/>
        <v xml:space="preserve">         5201000920 - ZETESLIP ECS BR</v>
      </c>
      <c r="AI3234" s="49" t="str">
        <f t="shared" si="861"/>
        <v xml:space="preserve">     L00103 - VITAPELLI LTDA</v>
      </c>
      <c r="AJ3234" t="str">
        <f t="shared" si="862"/>
        <v xml:space="preserve">     90 - SALES</v>
      </c>
      <c r="AK3234" t="str">
        <f t="shared" si="863"/>
        <v/>
      </c>
      <c r="AL3234">
        <f t="shared" si="864"/>
        <v>11</v>
      </c>
      <c r="AM3234" t="str">
        <f t="shared" si="865"/>
        <v>2025 11</v>
      </c>
      <c r="AN3234" t="str">
        <f t="shared" si="866"/>
        <v xml:space="preserve">VITAPELLI </v>
      </c>
    </row>
    <row r="3235" spans="1:40" x14ac:dyDescent="0.35">
      <c r="A3235">
        <v>84248</v>
      </c>
      <c r="B3235" t="s">
        <v>274</v>
      </c>
      <c r="C3235" s="31">
        <v>45947</v>
      </c>
      <c r="D3235" t="s">
        <v>373</v>
      </c>
      <c r="E3235" t="s">
        <v>374</v>
      </c>
      <c r="F3235" t="s">
        <v>379</v>
      </c>
      <c r="G3235" t="s">
        <v>380</v>
      </c>
      <c r="H3235" t="s">
        <v>1052</v>
      </c>
      <c r="I3235" t="s">
        <v>1053</v>
      </c>
      <c r="J3235">
        <v>1000</v>
      </c>
      <c r="K3235">
        <v>4772.28</v>
      </c>
      <c r="L3235">
        <v>960.61271999999997</v>
      </c>
      <c r="M3235">
        <v>961.13</v>
      </c>
      <c r="N3235">
        <v>4.7722799999999994</v>
      </c>
      <c r="O3235" s="32">
        <f t="shared" si="850"/>
        <v>3811.1499999999996</v>
      </c>
      <c r="P3235" s="32">
        <f t="shared" si="851"/>
        <v>2850.5372799999996</v>
      </c>
      <c r="Q3235">
        <v>764497</v>
      </c>
      <c r="R3235" t="s">
        <v>298</v>
      </c>
      <c r="S3235" t="s">
        <v>298</v>
      </c>
      <c r="T3235" t="str">
        <f t="shared" si="852"/>
        <v>VEN</v>
      </c>
      <c r="U3235" t="s">
        <v>381</v>
      </c>
      <c r="V3235" s="33">
        <f t="shared" si="853"/>
        <v>4772.28</v>
      </c>
      <c r="W3235">
        <f t="shared" si="854"/>
        <v>1000</v>
      </c>
      <c r="X3235" s="33">
        <f t="shared" si="855"/>
        <v>3811.1499999999996</v>
      </c>
      <c r="Y3235" s="33">
        <f t="shared" si="856"/>
        <v>961.13</v>
      </c>
      <c r="Z3235" s="45">
        <f t="shared" si="857"/>
        <v>0.55540271735941726</v>
      </c>
      <c r="AA3235" s="33">
        <f t="shared" si="858"/>
        <v>2650.5372799999996</v>
      </c>
      <c r="AB3235" s="45">
        <f t="shared" si="859"/>
        <v>0.69546915760334804</v>
      </c>
      <c r="AC3235" s="33">
        <f>IFERROR($X3235/VLOOKUP(CONCATENATE("USD",C3235),[1]GEINDICE!AR$1:AS$65536,2,0),"")</f>
        <v>700.70785070785064</v>
      </c>
      <c r="AD3235" s="33">
        <f>IFERROR($AA3235/VLOOKUP(CONCATENATE("USD",C3235),[1]GEINDICE!AR$1:AS$65536,2,0),"")</f>
        <v>487.32069865784143</v>
      </c>
      <c r="AE3235" s="33">
        <f>IFERROR($X3235/VLOOKUP(CONCATENATE("EUR",C3235),[1]GEINDICE!AR$1:AS$65536,2,0),"")</f>
        <v>600.28508875553234</v>
      </c>
      <c r="AF3235" s="33">
        <f>IFERROR($AA3235/VLOOKUP(CONCATENATE("EUR",C3235),[1]GEINDICE!AR$1:AS$65536,2,0),"")</f>
        <v>417.4797649986611</v>
      </c>
      <c r="AG3235" s="48" t="str">
        <f>VLOOKUP(E3235,[1]Apresentação!AW$1:AX$65536,2,0)</f>
        <v xml:space="preserve">                    2 - LEATHER AUXILIARIES</v>
      </c>
      <c r="AH3235" s="48" t="str">
        <f t="shared" si="860"/>
        <v xml:space="preserve">         5201000920 - ZETESLIP ECS BR</v>
      </c>
      <c r="AI3235" s="49" t="str">
        <f t="shared" si="861"/>
        <v xml:space="preserve">     L00103 - VITAPELLI LTDA</v>
      </c>
      <c r="AJ3235" t="str">
        <f t="shared" si="862"/>
        <v xml:space="preserve">     90 - SALES</v>
      </c>
      <c r="AK3235" t="str">
        <f t="shared" si="863"/>
        <v/>
      </c>
      <c r="AL3235">
        <f t="shared" si="864"/>
        <v>10</v>
      </c>
      <c r="AM3235" t="str">
        <f t="shared" si="865"/>
        <v>2025 10</v>
      </c>
      <c r="AN3235" t="str">
        <f t="shared" si="866"/>
        <v xml:space="preserve">VITAPELLI </v>
      </c>
    </row>
    <row r="3236" spans="1:40" x14ac:dyDescent="0.35">
      <c r="A3236">
        <v>84430</v>
      </c>
      <c r="B3236" t="s">
        <v>274</v>
      </c>
      <c r="C3236" s="31">
        <v>45960</v>
      </c>
      <c r="D3236" t="s">
        <v>373</v>
      </c>
      <c r="E3236" t="s">
        <v>374</v>
      </c>
      <c r="F3236" t="s">
        <v>469</v>
      </c>
      <c r="G3236" t="s">
        <v>470</v>
      </c>
      <c r="H3236" t="s">
        <v>1052</v>
      </c>
      <c r="I3236" t="s">
        <v>1053</v>
      </c>
      <c r="J3236">
        <v>120</v>
      </c>
      <c r="K3236">
        <v>756.37</v>
      </c>
      <c r="L3236">
        <v>115.27352999999999</v>
      </c>
      <c r="M3236">
        <v>152.33000000000001</v>
      </c>
      <c r="N3236">
        <v>6.3030900000000001</v>
      </c>
      <c r="O3236" s="32">
        <f t="shared" si="850"/>
        <v>604.04</v>
      </c>
      <c r="P3236" s="32">
        <f t="shared" si="851"/>
        <v>488.76646999999997</v>
      </c>
      <c r="Q3236">
        <v>765630</v>
      </c>
      <c r="R3236" t="s">
        <v>298</v>
      </c>
      <c r="S3236" t="s">
        <v>298</v>
      </c>
      <c r="T3236" t="str">
        <f t="shared" si="852"/>
        <v>VEN</v>
      </c>
      <c r="U3236" t="s">
        <v>300</v>
      </c>
      <c r="V3236" s="33">
        <f t="shared" si="853"/>
        <v>756.37</v>
      </c>
      <c r="W3236">
        <f t="shared" si="854"/>
        <v>120</v>
      </c>
      <c r="X3236" s="33">
        <f t="shared" si="855"/>
        <v>604.04</v>
      </c>
      <c r="Y3236" s="33">
        <f t="shared" si="856"/>
        <v>152.33000000000001</v>
      </c>
      <c r="Z3236" s="45">
        <f t="shared" si="857"/>
        <v>0.61446973042294106</v>
      </c>
      <c r="AA3236" s="33">
        <f t="shared" si="858"/>
        <v>464.76646999999997</v>
      </c>
      <c r="AB3236" s="45">
        <f t="shared" si="859"/>
        <v>0.76942995496986955</v>
      </c>
      <c r="AC3236" s="33">
        <f>IFERROR($X3236/VLOOKUP(CONCATENATE("USD",C3236),[1]GEINDICE!AR$1:AS$65536,2,0),"")</f>
        <v>112.17084493964715</v>
      </c>
      <c r="AD3236" s="33">
        <f>IFERROR($AA3236/VLOOKUP(CONCATENATE("USD",C3236),[1]GEINDICE!AR$1:AS$65536,2,0),"")</f>
        <v>86.307608170844929</v>
      </c>
      <c r="AE3236" s="33">
        <f>IFERROR($X3236/VLOOKUP(CONCATENATE("EUR",C3236),[1]GEINDICE!AR$1:AS$65536,2,0),"")</f>
        <v>96.990911718423831</v>
      </c>
      <c r="AF3236" s="33">
        <f>IFERROR($AA3236/VLOOKUP(CONCATENATE("EUR",C3236),[1]GEINDICE!AR$1:AS$65536,2,0),"")</f>
        <v>74.627712835993435</v>
      </c>
      <c r="AG3236" s="48" t="str">
        <f>VLOOKUP(E3236,[1]Apresentação!AW$1:AX$65536,2,0)</f>
        <v xml:space="preserve">                    2 - LEATHER AUXILIARIES</v>
      </c>
      <c r="AH3236" s="48" t="str">
        <f t="shared" si="860"/>
        <v xml:space="preserve">         5201000920 - ZETESLIP ECS BR</v>
      </c>
      <c r="AI3236" s="49" t="str">
        <f t="shared" si="861"/>
        <v xml:space="preserve">     L00351 - SOFTCOURO INDUSTRIA E COMERCIO LTDA</v>
      </c>
      <c r="AJ3236" t="str">
        <f t="shared" si="862"/>
        <v xml:space="preserve">     90 - SALES</v>
      </c>
      <c r="AK3236" t="str">
        <f t="shared" si="863"/>
        <v/>
      </c>
      <c r="AL3236">
        <f t="shared" si="864"/>
        <v>10</v>
      </c>
      <c r="AM3236" t="str">
        <f t="shared" si="865"/>
        <v>2025 10</v>
      </c>
      <c r="AN3236" t="str">
        <f t="shared" si="866"/>
        <v xml:space="preserve">SOFTCOURO </v>
      </c>
    </row>
    <row r="3237" spans="1:40" x14ac:dyDescent="0.35">
      <c r="A3237">
        <v>84185</v>
      </c>
      <c r="B3237" t="s">
        <v>274</v>
      </c>
      <c r="C3237" s="31">
        <v>45940</v>
      </c>
      <c r="D3237" t="s">
        <v>373</v>
      </c>
      <c r="E3237" t="s">
        <v>374</v>
      </c>
      <c r="F3237" t="s">
        <v>648</v>
      </c>
      <c r="G3237" t="s">
        <v>649</v>
      </c>
      <c r="H3237" t="s">
        <v>1052</v>
      </c>
      <c r="I3237" t="s">
        <v>1053</v>
      </c>
      <c r="J3237">
        <v>240</v>
      </c>
      <c r="K3237">
        <v>1683.24</v>
      </c>
      <c r="L3237">
        <v>230.54705000000001</v>
      </c>
      <c r="M3237">
        <v>339.01</v>
      </c>
      <c r="N3237">
        <v>7.0134799999999995</v>
      </c>
      <c r="O3237" s="32">
        <f t="shared" si="850"/>
        <v>1344.23</v>
      </c>
      <c r="P3237" s="32">
        <f t="shared" si="851"/>
        <v>1113.6829499999999</v>
      </c>
      <c r="Q3237">
        <v>763867</v>
      </c>
      <c r="R3237" t="s">
        <v>298</v>
      </c>
      <c r="S3237" t="s">
        <v>298</v>
      </c>
      <c r="T3237" t="str">
        <f t="shared" si="852"/>
        <v>VEN</v>
      </c>
      <c r="U3237" t="s">
        <v>300</v>
      </c>
      <c r="V3237" s="33">
        <f t="shared" si="853"/>
        <v>1683.24</v>
      </c>
      <c r="W3237">
        <f t="shared" si="854"/>
        <v>240</v>
      </c>
      <c r="X3237" s="33">
        <f t="shared" si="855"/>
        <v>1344.23</v>
      </c>
      <c r="Y3237" s="33">
        <f t="shared" si="856"/>
        <v>339.01</v>
      </c>
      <c r="Z3237" s="45">
        <f t="shared" si="857"/>
        <v>0.63311408355314747</v>
      </c>
      <c r="AA3237" s="33">
        <f t="shared" si="858"/>
        <v>1065.6829499999999</v>
      </c>
      <c r="AB3237" s="45">
        <f t="shared" si="859"/>
        <v>0.79278319186448742</v>
      </c>
      <c r="AC3237" s="33">
        <f>IFERROR($X3237/VLOOKUP(CONCATENATE("USD",C3237),[1]GEINDICE!AR$1:AS$65536,2,0),"")</f>
        <v>246.89233368842523</v>
      </c>
      <c r="AD3237" s="33">
        <f>IFERROR($AA3237/VLOOKUP(CONCATENATE("USD",C3237),[1]GEINDICE!AR$1:AS$65536,2,0),"")</f>
        <v>195.73209234838185</v>
      </c>
      <c r="AE3237" s="33">
        <f>IFERROR($X3237/VLOOKUP(CONCATENATE("EUR",C3237),[1]GEINDICE!AR$1:AS$65536,2,0),"")</f>
        <v>212.58025745643167</v>
      </c>
      <c r="AF3237" s="33">
        <f>IFERROR($AA3237/VLOOKUP(CONCATENATE("EUR",C3237),[1]GEINDICE!AR$1:AS$65536,2,0),"")</f>
        <v>168.53005503368439</v>
      </c>
      <c r="AG3237" s="48" t="str">
        <f>VLOOKUP(E3237,[1]Apresentação!AW$1:AX$65536,2,0)</f>
        <v xml:space="preserve">                    2 - LEATHER AUXILIARIES</v>
      </c>
      <c r="AH3237" s="48" t="str">
        <f t="shared" si="860"/>
        <v xml:space="preserve">         5201000920 - ZETESLIP ECS BR</v>
      </c>
      <c r="AI3237" s="49" t="str">
        <f t="shared" si="861"/>
        <v xml:space="preserve">     L00010 - CURTUME TROPICAL LTDA</v>
      </c>
      <c r="AJ3237" t="str">
        <f t="shared" si="862"/>
        <v xml:space="preserve">     90 - SALES</v>
      </c>
      <c r="AK3237" t="str">
        <f t="shared" si="863"/>
        <v/>
      </c>
      <c r="AL3237">
        <f t="shared" si="864"/>
        <v>10</v>
      </c>
      <c r="AM3237" t="str">
        <f t="shared" si="865"/>
        <v>2025 10</v>
      </c>
      <c r="AN3237" t="str">
        <f t="shared" si="866"/>
        <v xml:space="preserve">CURTUME </v>
      </c>
    </row>
    <row r="3238" spans="1:40" x14ac:dyDescent="0.35">
      <c r="A3238">
        <v>82893</v>
      </c>
      <c r="B3238" t="s">
        <v>274</v>
      </c>
      <c r="C3238" s="31">
        <v>45835</v>
      </c>
      <c r="D3238" t="s">
        <v>373</v>
      </c>
      <c r="E3238" t="s">
        <v>374</v>
      </c>
      <c r="F3238" t="s">
        <v>718</v>
      </c>
      <c r="G3238" t="s">
        <v>391</v>
      </c>
      <c r="H3238" t="s">
        <v>1052</v>
      </c>
      <c r="I3238" t="s">
        <v>1053</v>
      </c>
      <c r="J3238">
        <v>2000</v>
      </c>
      <c r="K3238">
        <v>9374.66</v>
      </c>
      <c r="L3238">
        <v>2020.43408</v>
      </c>
      <c r="M3238">
        <v>1462.68</v>
      </c>
      <c r="N3238">
        <v>4.6873300000000002</v>
      </c>
      <c r="O3238" s="32">
        <f t="shared" si="850"/>
        <v>7911.98</v>
      </c>
      <c r="P3238" s="32">
        <f t="shared" si="851"/>
        <v>5891.5459199999996</v>
      </c>
      <c r="Q3238">
        <v>742155</v>
      </c>
      <c r="R3238" t="s">
        <v>298</v>
      </c>
      <c r="S3238" t="s">
        <v>298</v>
      </c>
      <c r="T3238" t="str">
        <f t="shared" si="852"/>
        <v>VEN</v>
      </c>
      <c r="U3238" t="s">
        <v>300</v>
      </c>
      <c r="V3238" s="33">
        <f t="shared" si="853"/>
        <v>9374.66</v>
      </c>
      <c r="W3238">
        <f t="shared" si="854"/>
        <v>2000</v>
      </c>
      <c r="X3238" s="33">
        <f t="shared" si="855"/>
        <v>7911.98</v>
      </c>
      <c r="Y3238" s="33">
        <f t="shared" si="856"/>
        <v>1462.68</v>
      </c>
      <c r="Z3238" s="45">
        <f t="shared" si="857"/>
        <v>0.58578614264410656</v>
      </c>
      <c r="AA3238" s="33">
        <f t="shared" si="858"/>
        <v>5491.5459199999996</v>
      </c>
      <c r="AB3238" s="45">
        <f t="shared" si="859"/>
        <v>0.69407985358911417</v>
      </c>
      <c r="AC3238" s="33">
        <f>IFERROR($X3238/VLOOKUP(CONCATENATE("USD",C3238),[1]GEINDICE!AR$1:AS$65536,2,0),"")</f>
        <v>1444.8729889150641</v>
      </c>
      <c r="AD3238" s="33">
        <f>IFERROR($AA3238/VLOOKUP(CONCATENATE("USD",C3238),[1]GEINDICE!AR$1:AS$65536,2,0),"")</f>
        <v>1002.8572326010335</v>
      </c>
      <c r="AE3238" s="33">
        <f>IFERROR($X3238/VLOOKUP(CONCATENATE("EUR",C3238),[1]GEINDICE!AR$1:AS$65536,2,0),"")</f>
        <v>1232.4148351220424</v>
      </c>
      <c r="AF3238" s="33">
        <f>IFERROR($AA3238/VLOOKUP(CONCATENATE("EUR",C3238),[1]GEINDICE!AR$1:AS$65536,2,0),"")</f>
        <v>855.39430832255948</v>
      </c>
      <c r="AG3238" s="48" t="str">
        <f>VLOOKUP(E3238,[1]Apresentação!AW$1:AX$65536,2,0)</f>
        <v xml:space="preserve">                    2 - LEATHER AUXILIARIES</v>
      </c>
      <c r="AH3238" s="48" t="str">
        <f t="shared" si="860"/>
        <v xml:space="preserve">         5201000920 - ZETESLIP ECS BR</v>
      </c>
      <c r="AI3238" s="49" t="str">
        <f t="shared" si="861"/>
        <v xml:space="preserve">     L00406 - JBS S.A</v>
      </c>
      <c r="AJ3238" t="str">
        <f t="shared" si="862"/>
        <v xml:space="preserve">     90 - SALES</v>
      </c>
      <c r="AK3238" t="str">
        <f t="shared" si="863"/>
        <v/>
      </c>
      <c r="AL3238">
        <f t="shared" si="864"/>
        <v>6</v>
      </c>
      <c r="AM3238" t="str">
        <f t="shared" si="865"/>
        <v>2025 6</v>
      </c>
      <c r="AN3238" t="str">
        <f t="shared" si="866"/>
        <v xml:space="preserve">JBS </v>
      </c>
    </row>
    <row r="3239" spans="1:40" x14ac:dyDescent="0.35">
      <c r="A3239">
        <v>82894</v>
      </c>
      <c r="B3239" t="s">
        <v>274</v>
      </c>
      <c r="C3239" s="31">
        <v>45835</v>
      </c>
      <c r="D3239" t="s">
        <v>373</v>
      </c>
      <c r="E3239" t="s">
        <v>374</v>
      </c>
      <c r="F3239" t="s">
        <v>390</v>
      </c>
      <c r="G3239" t="s">
        <v>391</v>
      </c>
      <c r="H3239" t="s">
        <v>1052</v>
      </c>
      <c r="I3239" t="s">
        <v>1053</v>
      </c>
      <c r="J3239">
        <v>10000</v>
      </c>
      <c r="K3239">
        <v>49630.5</v>
      </c>
      <c r="L3239">
        <v>10102.17042</v>
      </c>
      <c r="M3239">
        <v>9995.58</v>
      </c>
      <c r="N3239">
        <v>4.96305</v>
      </c>
      <c r="O3239" s="32">
        <f t="shared" si="850"/>
        <v>39634.92</v>
      </c>
      <c r="P3239" s="32">
        <f t="shared" si="851"/>
        <v>29532.749579999996</v>
      </c>
      <c r="Q3239">
        <v>742157</v>
      </c>
      <c r="R3239" t="s">
        <v>298</v>
      </c>
      <c r="S3239" t="s">
        <v>298</v>
      </c>
      <c r="T3239" t="str">
        <f t="shared" si="852"/>
        <v>VEN</v>
      </c>
      <c r="U3239" t="s">
        <v>300</v>
      </c>
      <c r="V3239" s="33">
        <f t="shared" si="853"/>
        <v>49630.5</v>
      </c>
      <c r="W3239">
        <f t="shared" si="854"/>
        <v>10000</v>
      </c>
      <c r="X3239" s="33">
        <f t="shared" si="855"/>
        <v>39634.92</v>
      </c>
      <c r="Y3239" s="33">
        <f t="shared" si="856"/>
        <v>9995.58</v>
      </c>
      <c r="Z3239" s="45">
        <f t="shared" si="857"/>
        <v>0.55475462830316025</v>
      </c>
      <c r="AA3239" s="33">
        <f t="shared" si="858"/>
        <v>27532.749579999996</v>
      </c>
      <c r="AB3239" s="45">
        <f t="shared" si="859"/>
        <v>0.69465889119998214</v>
      </c>
      <c r="AC3239" s="33">
        <f>IFERROR($X3239/VLOOKUP(CONCATENATE("USD",C3239),[1]GEINDICE!AR$1:AS$65536,2,0),"")</f>
        <v>7238.0649756204457</v>
      </c>
      <c r="AD3239" s="33">
        <f>IFERROR($AA3239/VLOOKUP(CONCATENATE("USD",C3239),[1]GEINDICE!AR$1:AS$65536,2,0),"")</f>
        <v>5027.9861903979245</v>
      </c>
      <c r="AE3239" s="33">
        <f>IFERROR($X3239/VLOOKUP(CONCATENATE("EUR",C3239),[1]GEINDICE!AR$1:AS$65536,2,0),"")</f>
        <v>6173.7597158834242</v>
      </c>
      <c r="AF3239" s="33">
        <f>IFERROR($AA3239/VLOOKUP(CONCATENATE("EUR",C3239),[1]GEINDICE!AR$1:AS$65536,2,0),"")</f>
        <v>4288.6570787706969</v>
      </c>
      <c r="AG3239" s="48" t="str">
        <f>VLOOKUP(E3239,[1]Apresentação!AW$1:AX$65536,2,0)</f>
        <v xml:space="preserve">                    2 - LEATHER AUXILIARIES</v>
      </c>
      <c r="AH3239" s="48" t="str">
        <f t="shared" si="860"/>
        <v xml:space="preserve">         5201000920 - ZETESLIP ECS BR</v>
      </c>
      <c r="AI3239" s="49" t="str">
        <f t="shared" si="861"/>
        <v xml:space="preserve">     L00408 - JBS S.A</v>
      </c>
      <c r="AJ3239" t="str">
        <f t="shared" si="862"/>
        <v xml:space="preserve">     90 - SALES</v>
      </c>
      <c r="AK3239" t="str">
        <f t="shared" si="863"/>
        <v/>
      </c>
      <c r="AL3239">
        <f t="shared" si="864"/>
        <v>6</v>
      </c>
      <c r="AM3239" t="str">
        <f t="shared" si="865"/>
        <v>2025 6</v>
      </c>
      <c r="AN3239" t="str">
        <f t="shared" si="866"/>
        <v xml:space="preserve">JBS </v>
      </c>
    </row>
    <row r="3240" spans="1:40" x14ac:dyDescent="0.35">
      <c r="A3240">
        <v>84091</v>
      </c>
      <c r="B3240" t="s">
        <v>274</v>
      </c>
      <c r="C3240" s="31">
        <v>45932</v>
      </c>
      <c r="D3240" t="s">
        <v>373</v>
      </c>
      <c r="E3240" t="s">
        <v>374</v>
      </c>
      <c r="F3240" t="s">
        <v>390</v>
      </c>
      <c r="G3240" t="s">
        <v>391</v>
      </c>
      <c r="H3240" t="s">
        <v>1052</v>
      </c>
      <c r="I3240" t="s">
        <v>1053</v>
      </c>
      <c r="J3240">
        <v>12000</v>
      </c>
      <c r="K3240">
        <v>57464.639999999999</v>
      </c>
      <c r="L3240">
        <v>11527.35267</v>
      </c>
      <c r="M3240">
        <v>11573.38</v>
      </c>
      <c r="N3240">
        <v>4.7887199999999996</v>
      </c>
      <c r="O3240" s="32">
        <f t="shared" si="850"/>
        <v>45891.26</v>
      </c>
      <c r="P3240" s="32">
        <f t="shared" si="851"/>
        <v>34363.907330000002</v>
      </c>
      <c r="Q3240">
        <v>763062</v>
      </c>
      <c r="R3240" t="s">
        <v>298</v>
      </c>
      <c r="S3240" t="s">
        <v>298</v>
      </c>
      <c r="T3240" t="str">
        <f t="shared" si="852"/>
        <v>VEN</v>
      </c>
      <c r="U3240" t="s">
        <v>300</v>
      </c>
      <c r="V3240" s="33">
        <f t="shared" si="853"/>
        <v>57464.639999999999</v>
      </c>
      <c r="W3240">
        <f t="shared" si="854"/>
        <v>12000</v>
      </c>
      <c r="X3240" s="33">
        <f t="shared" si="855"/>
        <v>45891.26</v>
      </c>
      <c r="Y3240" s="33">
        <f t="shared" si="856"/>
        <v>11573.38</v>
      </c>
      <c r="Z3240" s="45">
        <f t="shared" si="857"/>
        <v>0.55623610154000791</v>
      </c>
      <c r="AA3240" s="33">
        <f t="shared" si="858"/>
        <v>31963.907330000002</v>
      </c>
      <c r="AB3240" s="45">
        <f t="shared" si="859"/>
        <v>0.69651404929827598</v>
      </c>
      <c r="AC3240" s="33">
        <f>IFERROR($X3240/VLOOKUP(CONCATENATE("USD",C3240),[1]GEINDICE!AR$1:AS$65536,2,0),"")</f>
        <v>8585.9903833560966</v>
      </c>
      <c r="AD3240" s="33">
        <f>IFERROR($AA3240/VLOOKUP(CONCATENATE("USD",C3240),[1]GEINDICE!AR$1:AS$65536,2,0),"")</f>
        <v>5980.2629291474123</v>
      </c>
      <c r="AE3240" s="33">
        <f>IFERROR($X3240/VLOOKUP(CONCATENATE("EUR",C3240),[1]GEINDICE!AR$1:AS$65536,2,0),"")</f>
        <v>7339.6657337065171</v>
      </c>
      <c r="AF3240" s="33">
        <f>IFERROR($AA3240/VLOOKUP(CONCATENATE("EUR",C3240),[1]GEINDICE!AR$1:AS$65536,2,0),"")</f>
        <v>5112.1803006797281</v>
      </c>
      <c r="AG3240" s="48" t="str">
        <f>VLOOKUP(E3240,[1]Apresentação!AW$1:AX$65536,2,0)</f>
        <v xml:space="preserve">                    2 - LEATHER AUXILIARIES</v>
      </c>
      <c r="AH3240" s="48" t="str">
        <f t="shared" si="860"/>
        <v xml:space="preserve">         5201000920 - ZETESLIP ECS BR</v>
      </c>
      <c r="AI3240" s="49" t="str">
        <f t="shared" si="861"/>
        <v xml:space="preserve">     L00408 - JBS S.A</v>
      </c>
      <c r="AJ3240" t="str">
        <f t="shared" si="862"/>
        <v xml:space="preserve">     90 - SALES</v>
      </c>
      <c r="AK3240" t="str">
        <f t="shared" si="863"/>
        <v/>
      </c>
      <c r="AL3240">
        <f t="shared" si="864"/>
        <v>10</v>
      </c>
      <c r="AM3240" t="str">
        <f t="shared" si="865"/>
        <v>2025 10</v>
      </c>
      <c r="AN3240" t="str">
        <f t="shared" si="866"/>
        <v xml:space="preserve">JBS </v>
      </c>
    </row>
    <row r="3241" spans="1:40" x14ac:dyDescent="0.35">
      <c r="A3241">
        <v>83605</v>
      </c>
      <c r="B3241" t="s">
        <v>274</v>
      </c>
      <c r="C3241" s="31">
        <v>45891</v>
      </c>
      <c r="D3241" t="s">
        <v>373</v>
      </c>
      <c r="E3241" t="s">
        <v>374</v>
      </c>
      <c r="F3241" t="s">
        <v>648</v>
      </c>
      <c r="G3241" t="s">
        <v>649</v>
      </c>
      <c r="H3241" t="s">
        <v>1052</v>
      </c>
      <c r="I3241" t="s">
        <v>1053</v>
      </c>
      <c r="J3241">
        <v>120</v>
      </c>
      <c r="K3241">
        <v>861.9</v>
      </c>
      <c r="L3241">
        <v>118.14825</v>
      </c>
      <c r="M3241">
        <v>173.58</v>
      </c>
      <c r="N3241">
        <v>7.1824699999999995</v>
      </c>
      <c r="O3241" s="32">
        <f t="shared" si="850"/>
        <v>688.31999999999994</v>
      </c>
      <c r="P3241" s="32">
        <f t="shared" si="851"/>
        <v>570.17174999999997</v>
      </c>
      <c r="Q3241">
        <v>759539</v>
      </c>
      <c r="R3241" t="s">
        <v>298</v>
      </c>
      <c r="S3241" t="s">
        <v>298</v>
      </c>
      <c r="T3241" t="str">
        <f t="shared" si="852"/>
        <v>VEN</v>
      </c>
      <c r="U3241" t="s">
        <v>300</v>
      </c>
      <c r="V3241" s="33">
        <f t="shared" si="853"/>
        <v>861.9</v>
      </c>
      <c r="W3241">
        <f t="shared" si="854"/>
        <v>120</v>
      </c>
      <c r="X3241" s="33">
        <f t="shared" si="855"/>
        <v>688.31999999999994</v>
      </c>
      <c r="Y3241" s="33">
        <f t="shared" si="856"/>
        <v>173.58</v>
      </c>
      <c r="Z3241" s="45">
        <f t="shared" si="857"/>
        <v>0.63368343195266275</v>
      </c>
      <c r="AA3241" s="33">
        <f t="shared" si="858"/>
        <v>546.17174999999997</v>
      </c>
      <c r="AB3241" s="45">
        <f t="shared" si="859"/>
        <v>0.79348522489539752</v>
      </c>
      <c r="AC3241" s="33">
        <f>IFERROR($X3241/VLOOKUP(CONCATENATE("USD",C3241),[1]GEINDICE!AR$1:AS$65536,2,0),"")</f>
        <v>126.54802176790702</v>
      </c>
      <c r="AD3241" s="33">
        <f>IFERROR($AA3241/VLOOKUP(CONCATENATE("USD",C3241),[1]GEINDICE!AR$1:AS$65536,2,0),"")</f>
        <v>100.41398551257537</v>
      </c>
      <c r="AE3241" s="33">
        <f>IFERROR($X3241/VLOOKUP(CONCATENATE("EUR",C3241),[1]GEINDICE!AR$1:AS$65536,2,0),"")</f>
        <v>108.04125005886137</v>
      </c>
      <c r="AF3241" s="33">
        <f>IFERROR($AA3241/VLOOKUP(CONCATENATE("EUR",C3241),[1]GEINDICE!AR$1:AS$65536,2,0),"")</f>
        <v>85.729135600935493</v>
      </c>
      <c r="AG3241" s="48" t="str">
        <f>VLOOKUP(E3241,[1]Apresentação!AW$1:AX$65536,2,0)</f>
        <v xml:space="preserve">                    2 - LEATHER AUXILIARIES</v>
      </c>
      <c r="AH3241" s="48" t="str">
        <f t="shared" si="860"/>
        <v xml:space="preserve">         5201000920 - ZETESLIP ECS BR</v>
      </c>
      <c r="AI3241" s="49" t="str">
        <f t="shared" si="861"/>
        <v xml:space="preserve">     L00010 - CURTUME TROPICAL LTDA</v>
      </c>
      <c r="AJ3241" t="str">
        <f t="shared" si="862"/>
        <v xml:space="preserve">     90 - SALES</v>
      </c>
      <c r="AK3241" t="str">
        <f t="shared" si="863"/>
        <v/>
      </c>
      <c r="AL3241">
        <f t="shared" si="864"/>
        <v>8</v>
      </c>
      <c r="AM3241" t="str">
        <f t="shared" si="865"/>
        <v>2025 8</v>
      </c>
      <c r="AN3241" t="str">
        <f t="shared" si="866"/>
        <v xml:space="preserve">CURTUME </v>
      </c>
    </row>
    <row r="3242" spans="1:40" x14ac:dyDescent="0.35">
      <c r="A3242">
        <v>83172</v>
      </c>
      <c r="B3242" t="s">
        <v>274</v>
      </c>
      <c r="C3242" s="31">
        <v>45856</v>
      </c>
      <c r="D3242" t="s">
        <v>373</v>
      </c>
      <c r="E3242" t="s">
        <v>374</v>
      </c>
      <c r="F3242" t="s">
        <v>467</v>
      </c>
      <c r="G3242" t="s">
        <v>468</v>
      </c>
      <c r="H3242" t="s">
        <v>1052</v>
      </c>
      <c r="I3242" t="s">
        <v>1053</v>
      </c>
      <c r="J3242">
        <v>120</v>
      </c>
      <c r="K3242">
        <v>975.84</v>
      </c>
      <c r="L3242">
        <v>111.11272</v>
      </c>
      <c r="M3242">
        <v>196.53</v>
      </c>
      <c r="N3242">
        <v>8.1320300000000003</v>
      </c>
      <c r="O3242" s="32">
        <f t="shared" si="850"/>
        <v>779.31000000000006</v>
      </c>
      <c r="P3242" s="32">
        <f t="shared" si="851"/>
        <v>668.19728000000009</v>
      </c>
      <c r="Q3242">
        <v>744286</v>
      </c>
      <c r="R3242" t="s">
        <v>298</v>
      </c>
      <c r="S3242" t="s">
        <v>298</v>
      </c>
      <c r="T3242" t="str">
        <f t="shared" si="852"/>
        <v>VEN</v>
      </c>
      <c r="U3242" t="s">
        <v>300</v>
      </c>
      <c r="V3242" s="33">
        <f t="shared" si="853"/>
        <v>975.84</v>
      </c>
      <c r="W3242">
        <f t="shared" si="854"/>
        <v>120</v>
      </c>
      <c r="X3242" s="33">
        <f t="shared" si="855"/>
        <v>779.31000000000006</v>
      </c>
      <c r="Y3242" s="33">
        <f t="shared" si="856"/>
        <v>196.53</v>
      </c>
      <c r="Z3242" s="45">
        <f t="shared" si="857"/>
        <v>0.66014641744548297</v>
      </c>
      <c r="AA3242" s="33">
        <f t="shared" si="858"/>
        <v>644.19728000000009</v>
      </c>
      <c r="AB3242" s="45">
        <f t="shared" si="859"/>
        <v>0.82662519408194435</v>
      </c>
      <c r="AC3242" s="33">
        <f>IFERROR($X3242/VLOOKUP(CONCATENATE("USD",C3242),[1]GEINDICE!AR$1:AS$65536,2,0),"")</f>
        <v>140.50228969098185</v>
      </c>
      <c r="AD3242" s="33">
        <f>IFERROR($AA3242/VLOOKUP(CONCATENATE("USD",C3242),[1]GEINDICE!AR$1:AS$65536,2,0),"")</f>
        <v>116.14273248476545</v>
      </c>
      <c r="AE3242" s="33">
        <f>IFERROR($X3242/VLOOKUP(CONCATENATE("EUR",C3242),[1]GEINDICE!AR$1:AS$65536,2,0),"")</f>
        <v>120.64369310793239</v>
      </c>
      <c r="AF3242" s="33">
        <f>IFERROR($AA3242/VLOOKUP(CONCATENATE("EUR",C3242),[1]GEINDICE!AR$1:AS$65536,2,0),"")</f>
        <v>99.727116230107143</v>
      </c>
      <c r="AG3242" s="48" t="str">
        <f>VLOOKUP(E3242,[1]Apresentação!AW$1:AX$65536,2,0)</f>
        <v xml:space="preserve">                    2 - LEATHER AUXILIARIES</v>
      </c>
      <c r="AH3242" s="48" t="str">
        <f t="shared" si="860"/>
        <v xml:space="preserve">         5201000920 - ZETESLIP ECS BR</v>
      </c>
      <c r="AI3242" s="49" t="str">
        <f t="shared" si="861"/>
        <v xml:space="preserve">     L00102 - CURTUME SANTO ANTONIO LTDA</v>
      </c>
      <c r="AJ3242" t="str">
        <f t="shared" si="862"/>
        <v xml:space="preserve">     90 - SALES</v>
      </c>
      <c r="AK3242" t="str">
        <f t="shared" si="863"/>
        <v/>
      </c>
      <c r="AL3242">
        <f t="shared" si="864"/>
        <v>7</v>
      </c>
      <c r="AM3242" t="str">
        <f t="shared" si="865"/>
        <v>2025 7</v>
      </c>
      <c r="AN3242" t="str">
        <f t="shared" si="866"/>
        <v xml:space="preserve">CURTUME </v>
      </c>
    </row>
    <row r="3243" spans="1:40" x14ac:dyDescent="0.35">
      <c r="A3243">
        <v>83189</v>
      </c>
      <c r="B3243" t="s">
        <v>274</v>
      </c>
      <c r="C3243" s="31">
        <v>45856</v>
      </c>
      <c r="D3243" t="s">
        <v>373</v>
      </c>
      <c r="E3243" t="s">
        <v>374</v>
      </c>
      <c r="F3243" t="s">
        <v>469</v>
      </c>
      <c r="G3243" t="s">
        <v>470</v>
      </c>
      <c r="H3243" t="s">
        <v>1052</v>
      </c>
      <c r="I3243" t="s">
        <v>1053</v>
      </c>
      <c r="J3243">
        <v>120</v>
      </c>
      <c r="K3243">
        <v>789.24</v>
      </c>
      <c r="L3243">
        <v>111.11272</v>
      </c>
      <c r="M3243">
        <v>158.94999999999999</v>
      </c>
      <c r="N3243">
        <v>6.5769699999999993</v>
      </c>
      <c r="O3243" s="32">
        <f t="shared" si="850"/>
        <v>630.29</v>
      </c>
      <c r="P3243" s="32">
        <f t="shared" si="851"/>
        <v>519.17728</v>
      </c>
      <c r="Q3243">
        <v>744327</v>
      </c>
      <c r="R3243" t="s">
        <v>298</v>
      </c>
      <c r="S3243" t="s">
        <v>298</v>
      </c>
      <c r="T3243" t="str">
        <f t="shared" si="852"/>
        <v>VEN</v>
      </c>
      <c r="U3243" t="s">
        <v>300</v>
      </c>
      <c r="V3243" s="33">
        <f t="shared" si="853"/>
        <v>789.24</v>
      </c>
      <c r="W3243">
        <f t="shared" si="854"/>
        <v>120</v>
      </c>
      <c r="X3243" s="33">
        <f t="shared" si="855"/>
        <v>630.29</v>
      </c>
      <c r="Y3243" s="33">
        <f t="shared" si="856"/>
        <v>158.94999999999999</v>
      </c>
      <c r="Z3243" s="45">
        <f t="shared" si="857"/>
        <v>0.62741026810602607</v>
      </c>
      <c r="AA3243" s="33">
        <f t="shared" si="858"/>
        <v>495.17728</v>
      </c>
      <c r="AB3243" s="45">
        <f t="shared" si="859"/>
        <v>0.78563404147297278</v>
      </c>
      <c r="AC3243" s="33">
        <f>IFERROR($X3243/VLOOKUP(CONCATENATE("USD",C3243),[1]GEINDICE!AR$1:AS$65536,2,0),"")</f>
        <v>113.63538023293547</v>
      </c>
      <c r="AD3243" s="33">
        <f>IFERROR($AA3243/VLOOKUP(CONCATENATE("USD",C3243),[1]GEINDICE!AR$1:AS$65536,2,0),"")</f>
        <v>89.275823026719067</v>
      </c>
      <c r="AE3243" s="33">
        <f>IFERROR($X3243/VLOOKUP(CONCATENATE("EUR",C3243),[1]GEINDICE!AR$1:AS$65536,2,0),"")</f>
        <v>97.574153198340454</v>
      </c>
      <c r="AF3243" s="33">
        <f>IFERROR($AA3243/VLOOKUP(CONCATENATE("EUR",C3243),[1]GEINDICE!AR$1:AS$65536,2,0),"")</f>
        <v>76.657576320515204</v>
      </c>
      <c r="AG3243" s="48" t="str">
        <f>VLOOKUP(E3243,[1]Apresentação!AW$1:AX$65536,2,0)</f>
        <v xml:space="preserve">                    2 - LEATHER AUXILIARIES</v>
      </c>
      <c r="AH3243" s="48" t="str">
        <f t="shared" si="860"/>
        <v xml:space="preserve">         5201000920 - ZETESLIP ECS BR</v>
      </c>
      <c r="AI3243" s="49" t="str">
        <f t="shared" si="861"/>
        <v xml:space="preserve">     L00351 - SOFTCOURO INDUSTRIA E COMERCIO LTDA</v>
      </c>
      <c r="AJ3243" t="str">
        <f t="shared" si="862"/>
        <v xml:space="preserve">     90 - SALES</v>
      </c>
      <c r="AK3243" t="str">
        <f t="shared" si="863"/>
        <v/>
      </c>
      <c r="AL3243">
        <f t="shared" si="864"/>
        <v>7</v>
      </c>
      <c r="AM3243" t="str">
        <f t="shared" si="865"/>
        <v>2025 7</v>
      </c>
      <c r="AN3243" t="str">
        <f t="shared" si="866"/>
        <v xml:space="preserve">SOFTCOURO </v>
      </c>
    </row>
    <row r="3244" spans="1:40" x14ac:dyDescent="0.35">
      <c r="A3244">
        <v>83724</v>
      </c>
      <c r="B3244" t="s">
        <v>274</v>
      </c>
      <c r="C3244" s="31">
        <v>45902</v>
      </c>
      <c r="D3244" t="s">
        <v>373</v>
      </c>
      <c r="E3244" t="s">
        <v>374</v>
      </c>
      <c r="F3244" t="s">
        <v>648</v>
      </c>
      <c r="G3244" t="s">
        <v>649</v>
      </c>
      <c r="H3244" t="s">
        <v>1052</v>
      </c>
      <c r="I3244" t="s">
        <v>1053</v>
      </c>
      <c r="J3244">
        <v>120</v>
      </c>
      <c r="K3244">
        <v>854.82</v>
      </c>
      <c r="L3244">
        <v>114.94632</v>
      </c>
      <c r="M3244">
        <v>172.16</v>
      </c>
      <c r="N3244">
        <v>7.1235200000000001</v>
      </c>
      <c r="O3244" s="32">
        <f t="shared" si="850"/>
        <v>682.66000000000008</v>
      </c>
      <c r="P3244" s="32">
        <f t="shared" si="851"/>
        <v>567.71368000000007</v>
      </c>
      <c r="Q3244">
        <v>760369</v>
      </c>
      <c r="R3244" t="s">
        <v>298</v>
      </c>
      <c r="S3244" t="s">
        <v>298</v>
      </c>
      <c r="T3244" t="str">
        <f t="shared" si="852"/>
        <v>VEN</v>
      </c>
      <c r="U3244" t="s">
        <v>300</v>
      </c>
      <c r="V3244" s="33">
        <f t="shared" si="853"/>
        <v>854.82</v>
      </c>
      <c r="W3244">
        <f t="shared" si="854"/>
        <v>120</v>
      </c>
      <c r="X3244" s="33">
        <f t="shared" si="855"/>
        <v>682.66000000000008</v>
      </c>
      <c r="Y3244" s="33">
        <f t="shared" si="856"/>
        <v>172.16</v>
      </c>
      <c r="Z3244" s="45">
        <f t="shared" si="857"/>
        <v>0.63605633934629513</v>
      </c>
      <c r="AA3244" s="33">
        <f t="shared" si="858"/>
        <v>543.71368000000007</v>
      </c>
      <c r="AB3244" s="45">
        <f t="shared" si="859"/>
        <v>0.79646336390003813</v>
      </c>
      <c r="AC3244" s="33">
        <f>IFERROR($X3244/VLOOKUP(CONCATENATE("USD",C3244),[1]GEINDICE!AR$1:AS$65536,2,0),"")</f>
        <v>124.84637893196783</v>
      </c>
      <c r="AD3244" s="33">
        <f>IFERROR($AA3244/VLOOKUP(CONCATENATE("USD",C3244),[1]GEINDICE!AR$1:AS$65536,2,0),"")</f>
        <v>99.435566934893941</v>
      </c>
      <c r="AE3244" s="33">
        <f>IFERROR($X3244/VLOOKUP(CONCATENATE("EUR",C3244),[1]GEINDICE!AR$1:AS$65536,2,0),"")</f>
        <v>107.1276128303308</v>
      </c>
      <c r="AF3244" s="33">
        <f>IFERROR($AA3244/VLOOKUP(CONCATENATE("EUR",C3244),[1]GEINDICE!AR$1:AS$65536,2,0),"")</f>
        <v>85.323218881426158</v>
      </c>
      <c r="AG3244" s="48" t="str">
        <f>VLOOKUP(E3244,[1]Apresentação!AW$1:AX$65536,2,0)</f>
        <v xml:space="preserve">                    2 - LEATHER AUXILIARIES</v>
      </c>
      <c r="AH3244" s="48" t="str">
        <f t="shared" si="860"/>
        <v xml:space="preserve">         5201000920 - ZETESLIP ECS BR</v>
      </c>
      <c r="AI3244" s="49" t="str">
        <f t="shared" si="861"/>
        <v xml:space="preserve">     L00010 - CURTUME TROPICAL LTDA</v>
      </c>
      <c r="AJ3244" t="str">
        <f t="shared" si="862"/>
        <v xml:space="preserve">     90 - SALES</v>
      </c>
      <c r="AK3244" t="str">
        <f t="shared" si="863"/>
        <v/>
      </c>
      <c r="AL3244">
        <f t="shared" si="864"/>
        <v>9</v>
      </c>
      <c r="AM3244" t="str">
        <f t="shared" si="865"/>
        <v>2025 9</v>
      </c>
      <c r="AN3244" t="str">
        <f t="shared" si="866"/>
        <v xml:space="preserve">CURTUME </v>
      </c>
    </row>
    <row r="3245" spans="1:40" x14ac:dyDescent="0.35">
      <c r="A3245">
        <v>84099</v>
      </c>
      <c r="B3245" t="s">
        <v>274</v>
      </c>
      <c r="C3245" s="31">
        <v>45933</v>
      </c>
      <c r="D3245" t="s">
        <v>373</v>
      </c>
      <c r="E3245" t="s">
        <v>374</v>
      </c>
      <c r="F3245" t="s">
        <v>648</v>
      </c>
      <c r="G3245" t="s">
        <v>649</v>
      </c>
      <c r="H3245" t="s">
        <v>1052</v>
      </c>
      <c r="I3245" t="s">
        <v>1053</v>
      </c>
      <c r="J3245">
        <v>120</v>
      </c>
      <c r="K3245">
        <v>840.22</v>
      </c>
      <c r="L3245">
        <v>115.27352999999999</v>
      </c>
      <c r="M3245">
        <v>169.22</v>
      </c>
      <c r="N3245">
        <v>7.0018199999999995</v>
      </c>
      <c r="O3245" s="32">
        <f t="shared" si="850"/>
        <v>671</v>
      </c>
      <c r="P3245" s="32">
        <f t="shared" si="851"/>
        <v>555.72647000000006</v>
      </c>
      <c r="Q3245">
        <v>763239</v>
      </c>
      <c r="R3245" t="s">
        <v>298</v>
      </c>
      <c r="S3245" t="s">
        <v>298</v>
      </c>
      <c r="T3245" t="str">
        <f t="shared" si="852"/>
        <v>VEN</v>
      </c>
      <c r="U3245" t="s">
        <v>300</v>
      </c>
      <c r="V3245" s="33">
        <f t="shared" si="853"/>
        <v>840.22</v>
      </c>
      <c r="W3245">
        <f t="shared" si="854"/>
        <v>120</v>
      </c>
      <c r="X3245" s="33">
        <f t="shared" si="855"/>
        <v>671</v>
      </c>
      <c r="Y3245" s="33">
        <f t="shared" si="856"/>
        <v>169.22</v>
      </c>
      <c r="Z3245" s="45">
        <f t="shared" si="857"/>
        <v>0.63284195805860377</v>
      </c>
      <c r="AA3245" s="33">
        <f t="shared" si="858"/>
        <v>531.72647000000006</v>
      </c>
      <c r="AB3245" s="45">
        <f t="shared" si="859"/>
        <v>0.79243885245901646</v>
      </c>
      <c r="AC3245" s="33">
        <f>IFERROR($X3245/VLOOKUP(CONCATENATE("USD",C3245),[1]GEINDICE!AR$1:AS$65536,2,0),"")</f>
        <v>125.42524954203896</v>
      </c>
      <c r="AD3245" s="33">
        <f>IFERROR($AA3245/VLOOKUP(CONCATENATE("USD",C3245),[1]GEINDICE!AR$1:AS$65536,2,0),"")</f>
        <v>99.391840816479132</v>
      </c>
      <c r="AE3245" s="33">
        <f>IFERROR($X3245/VLOOKUP(CONCATENATE("EUR",C3245),[1]GEINDICE!AR$1:AS$65536,2,0),"")</f>
        <v>106.77232512252561</v>
      </c>
      <c r="AF3245" s="33">
        <f>IFERROR($AA3245/VLOOKUP(CONCATENATE("EUR",C3245),[1]GEINDICE!AR$1:AS$65536,2,0),"")</f>
        <v>84.610538794475204</v>
      </c>
      <c r="AG3245" s="48" t="str">
        <f>VLOOKUP(E3245,[1]Apresentação!AW$1:AX$65536,2,0)</f>
        <v xml:space="preserve">                    2 - LEATHER AUXILIARIES</v>
      </c>
      <c r="AH3245" s="48" t="str">
        <f t="shared" si="860"/>
        <v xml:space="preserve">         5201000920 - ZETESLIP ECS BR</v>
      </c>
      <c r="AI3245" s="49" t="str">
        <f t="shared" si="861"/>
        <v xml:space="preserve">     L00010 - CURTUME TROPICAL LTDA</v>
      </c>
      <c r="AJ3245" t="str">
        <f t="shared" si="862"/>
        <v xml:space="preserve">     90 - SALES</v>
      </c>
      <c r="AK3245" t="str">
        <f t="shared" si="863"/>
        <v/>
      </c>
      <c r="AL3245">
        <f t="shared" si="864"/>
        <v>10</v>
      </c>
      <c r="AM3245" t="str">
        <f t="shared" si="865"/>
        <v>2025 10</v>
      </c>
      <c r="AN3245" t="str">
        <f t="shared" si="866"/>
        <v xml:space="preserve">CURTUME </v>
      </c>
    </row>
    <row r="3246" spans="1:40" x14ac:dyDescent="0.35">
      <c r="A3246">
        <v>83853</v>
      </c>
      <c r="B3246" t="s">
        <v>274</v>
      </c>
      <c r="C3246" s="31">
        <v>45912</v>
      </c>
      <c r="D3246" t="s">
        <v>373</v>
      </c>
      <c r="E3246" t="s">
        <v>374</v>
      </c>
      <c r="F3246" t="s">
        <v>379</v>
      </c>
      <c r="G3246" t="s">
        <v>380</v>
      </c>
      <c r="H3246" t="s">
        <v>1052</v>
      </c>
      <c r="I3246" t="s">
        <v>1053</v>
      </c>
      <c r="J3246">
        <v>1000</v>
      </c>
      <c r="K3246">
        <v>4728.7300000000005</v>
      </c>
      <c r="L3246">
        <v>960.61324000000002</v>
      </c>
      <c r="M3246">
        <v>952.37</v>
      </c>
      <c r="N3246">
        <v>4.7287299999999997</v>
      </c>
      <c r="O3246" s="32">
        <f t="shared" si="850"/>
        <v>3776.3600000000006</v>
      </c>
      <c r="P3246" s="32">
        <f t="shared" si="851"/>
        <v>2815.7467600000004</v>
      </c>
      <c r="Q3246">
        <v>761288</v>
      </c>
      <c r="R3246" t="s">
        <v>298</v>
      </c>
      <c r="S3246" t="s">
        <v>298</v>
      </c>
      <c r="T3246" t="str">
        <f t="shared" si="852"/>
        <v>VEN</v>
      </c>
      <c r="U3246" t="s">
        <v>300</v>
      </c>
      <c r="V3246" s="33">
        <f t="shared" si="853"/>
        <v>4728.7300000000005</v>
      </c>
      <c r="W3246">
        <f t="shared" si="854"/>
        <v>1000</v>
      </c>
      <c r="X3246" s="33">
        <f t="shared" si="855"/>
        <v>3776.3600000000006</v>
      </c>
      <c r="Y3246" s="33">
        <f t="shared" si="856"/>
        <v>952.37</v>
      </c>
      <c r="Z3246" s="45">
        <f t="shared" si="857"/>
        <v>0.55316052301569352</v>
      </c>
      <c r="AA3246" s="33">
        <f t="shared" si="858"/>
        <v>2615.7467600000004</v>
      </c>
      <c r="AB3246" s="45">
        <f t="shared" si="859"/>
        <v>0.69266350665720433</v>
      </c>
      <c r="AC3246" s="33">
        <f>IFERROR($X3246/VLOOKUP(CONCATENATE("USD",C3246),[1]GEINDICE!AR$1:AS$65536,2,0),"")</f>
        <v>703.53410212940378</v>
      </c>
      <c r="AD3246" s="33">
        <f>IFERROR($AA3246/VLOOKUP(CONCATENATE("USD",C3246),[1]GEINDICE!AR$1:AS$65536,2,0),"")</f>
        <v>487.31239823388051</v>
      </c>
      <c r="AE3246" s="33">
        <f>IFERROR($X3246/VLOOKUP(CONCATENATE("EUR",C3246),[1]GEINDICE!AR$1:AS$65536,2,0),"")</f>
        <v>600.53750616223783</v>
      </c>
      <c r="AF3246" s="33">
        <f>IFERROR($AA3246/VLOOKUP(CONCATENATE("EUR",C3246),[1]GEINDICE!AR$1:AS$65536,2,0),"")</f>
        <v>415.97041489750814</v>
      </c>
      <c r="AG3246" s="48" t="str">
        <f>VLOOKUP(E3246,[1]Apresentação!AW$1:AX$65536,2,0)</f>
        <v xml:space="preserve">                    2 - LEATHER AUXILIARIES</v>
      </c>
      <c r="AH3246" s="48" t="str">
        <f t="shared" si="860"/>
        <v xml:space="preserve">         5201000920 - ZETESLIP ECS BR</v>
      </c>
      <c r="AI3246" s="49" t="str">
        <f t="shared" si="861"/>
        <v xml:space="preserve">     L00103 - VITAPELLI LTDA</v>
      </c>
      <c r="AJ3246" t="str">
        <f t="shared" si="862"/>
        <v xml:space="preserve">     90 - SALES</v>
      </c>
      <c r="AK3246" t="str">
        <f t="shared" si="863"/>
        <v/>
      </c>
      <c r="AL3246">
        <f t="shared" si="864"/>
        <v>9</v>
      </c>
      <c r="AM3246" t="str">
        <f t="shared" si="865"/>
        <v>2025 9</v>
      </c>
      <c r="AN3246" t="str">
        <f t="shared" si="866"/>
        <v xml:space="preserve">VITAPELLI </v>
      </c>
    </row>
    <row r="3247" spans="1:40" x14ac:dyDescent="0.35">
      <c r="A3247">
        <v>83494</v>
      </c>
      <c r="B3247" t="s">
        <v>274</v>
      </c>
      <c r="C3247" s="31">
        <v>45882</v>
      </c>
      <c r="D3247" t="s">
        <v>373</v>
      </c>
      <c r="E3247" t="s">
        <v>374</v>
      </c>
      <c r="F3247" t="s">
        <v>390</v>
      </c>
      <c r="G3247" t="s">
        <v>391</v>
      </c>
      <c r="H3247" t="s">
        <v>1052</v>
      </c>
      <c r="I3247" t="s">
        <v>1053</v>
      </c>
      <c r="J3247">
        <v>7000</v>
      </c>
      <c r="K3247">
        <v>34052.76</v>
      </c>
      <c r="L3247">
        <v>6891.9814699999997</v>
      </c>
      <c r="M3247">
        <v>6858.23</v>
      </c>
      <c r="N3247">
        <v>4.8646799999999999</v>
      </c>
      <c r="O3247" s="32">
        <f t="shared" si="850"/>
        <v>27194.530000000002</v>
      </c>
      <c r="P3247" s="32">
        <f t="shared" si="851"/>
        <v>20302.548530000004</v>
      </c>
      <c r="Q3247">
        <v>754026</v>
      </c>
      <c r="R3247" t="s">
        <v>298</v>
      </c>
      <c r="S3247" t="s">
        <v>298</v>
      </c>
      <c r="T3247" t="str">
        <f t="shared" si="852"/>
        <v>VEN</v>
      </c>
      <c r="U3247" t="s">
        <v>300</v>
      </c>
      <c r="V3247" s="33">
        <f t="shared" si="853"/>
        <v>34052.76</v>
      </c>
      <c r="W3247">
        <f t="shared" si="854"/>
        <v>7000</v>
      </c>
      <c r="X3247" s="33">
        <f t="shared" si="855"/>
        <v>27194.530000000002</v>
      </c>
      <c r="Y3247" s="33">
        <f t="shared" si="856"/>
        <v>6858.23</v>
      </c>
      <c r="Z3247" s="45">
        <f t="shared" si="857"/>
        <v>0.55509593143110869</v>
      </c>
      <c r="AA3247" s="33">
        <f t="shared" si="858"/>
        <v>18902.548530000004</v>
      </c>
      <c r="AB3247" s="45">
        <f t="shared" si="859"/>
        <v>0.69508642105599916</v>
      </c>
      <c r="AC3247" s="33">
        <f>IFERROR($X3247/VLOOKUP(CONCATENATE("USD",C3247),[1]GEINDICE!AR$1:AS$65536,2,0),"")</f>
        <v>5042.7477377243731</v>
      </c>
      <c r="AD3247" s="33">
        <f>IFERROR($AA3247/VLOOKUP(CONCATENATE("USD",C3247),[1]GEINDICE!AR$1:AS$65536,2,0),"")</f>
        <v>3505.1454773030714</v>
      </c>
      <c r="AE3247" s="33">
        <f>IFERROR($X3247/VLOOKUP(CONCATENATE("EUR",C3247),[1]GEINDICE!AR$1:AS$65536,2,0),"")</f>
        <v>4304.9073150654576</v>
      </c>
      <c r="AF3247" s="33">
        <f>IFERROR($AA3247/VLOOKUP(CONCATENATE("EUR",C3247),[1]GEINDICE!AR$1:AS$65536,2,0),"")</f>
        <v>2992.2826186066395</v>
      </c>
      <c r="AG3247" s="48" t="str">
        <f>VLOOKUP(E3247,[1]Apresentação!AW$1:AX$65536,2,0)</f>
        <v xml:space="preserve">                    2 - LEATHER AUXILIARIES</v>
      </c>
      <c r="AH3247" s="48" t="str">
        <f t="shared" si="860"/>
        <v xml:space="preserve">         5201000920 - ZETESLIP ECS BR</v>
      </c>
      <c r="AI3247" s="49" t="str">
        <f t="shared" si="861"/>
        <v xml:space="preserve">     L00408 - JBS S.A</v>
      </c>
      <c r="AJ3247" t="str">
        <f t="shared" si="862"/>
        <v xml:space="preserve">     90 - SALES</v>
      </c>
      <c r="AK3247" t="str">
        <f t="shared" si="863"/>
        <v/>
      </c>
      <c r="AL3247">
        <f t="shared" si="864"/>
        <v>8</v>
      </c>
      <c r="AM3247" t="str">
        <f t="shared" si="865"/>
        <v>2025 8</v>
      </c>
      <c r="AN3247" t="str">
        <f t="shared" si="866"/>
        <v xml:space="preserve">JBS </v>
      </c>
    </row>
    <row r="3248" spans="1:40" x14ac:dyDescent="0.35">
      <c r="A3248">
        <v>83356</v>
      </c>
      <c r="B3248" t="s">
        <v>274</v>
      </c>
      <c r="C3248" s="31">
        <v>45870</v>
      </c>
      <c r="D3248" t="s">
        <v>373</v>
      </c>
      <c r="E3248" t="s">
        <v>374</v>
      </c>
      <c r="F3248" t="s">
        <v>718</v>
      </c>
      <c r="G3248" t="s">
        <v>391</v>
      </c>
      <c r="H3248" t="s">
        <v>1052</v>
      </c>
      <c r="I3248" t="s">
        <v>1053</v>
      </c>
      <c r="J3248">
        <v>8000</v>
      </c>
      <c r="K3248">
        <v>38094.32</v>
      </c>
      <c r="L3248">
        <v>7632.2769799999996</v>
      </c>
      <c r="M3248">
        <v>5943.67</v>
      </c>
      <c r="N3248">
        <v>4.7617899999999995</v>
      </c>
      <c r="O3248" s="32">
        <f t="shared" si="850"/>
        <v>32150.65</v>
      </c>
      <c r="P3248" s="32">
        <f t="shared" si="851"/>
        <v>24518.373020000003</v>
      </c>
      <c r="Q3248">
        <v>746846</v>
      </c>
      <c r="R3248" t="s">
        <v>298</v>
      </c>
      <c r="S3248" t="s">
        <v>298</v>
      </c>
      <c r="T3248" t="str">
        <f t="shared" si="852"/>
        <v>VEN</v>
      </c>
      <c r="U3248" t="s">
        <v>300</v>
      </c>
      <c r="V3248" s="33">
        <f t="shared" si="853"/>
        <v>38094.32</v>
      </c>
      <c r="W3248">
        <f t="shared" si="854"/>
        <v>8000</v>
      </c>
      <c r="X3248" s="33">
        <f t="shared" si="855"/>
        <v>32150.65</v>
      </c>
      <c r="Y3248" s="33">
        <f t="shared" si="856"/>
        <v>5943.67</v>
      </c>
      <c r="Z3248" s="45">
        <f t="shared" si="857"/>
        <v>0.60162179086015977</v>
      </c>
      <c r="AA3248" s="33">
        <f t="shared" si="858"/>
        <v>22918.373020000003</v>
      </c>
      <c r="AB3248" s="45">
        <f t="shared" si="859"/>
        <v>0.71284322463153937</v>
      </c>
      <c r="AC3248" s="33">
        <f>IFERROR($X3248/VLOOKUP(CONCATENATE("USD",C3248),[1]GEINDICE!AR$1:AS$65536,2,0),"")</f>
        <v>5799.5977343242657</v>
      </c>
      <c r="AD3248" s="33">
        <f>IFERROR($AA3248/VLOOKUP(CONCATENATE("USD",C3248),[1]GEINDICE!AR$1:AS$65536,2,0),"")</f>
        <v>4134.2039505014791</v>
      </c>
      <c r="AE3248" s="33">
        <f>IFERROR($X3248/VLOOKUP(CONCATENATE("EUR",C3248),[1]GEINDICE!AR$1:AS$65536,2,0),"")</f>
        <v>5019.5391172659292</v>
      </c>
      <c r="AF3248" s="33">
        <f>IFERROR($AA3248/VLOOKUP(CONCATENATE("EUR",C3248),[1]GEINDICE!AR$1:AS$65536,2,0),"")</f>
        <v>3578.1444505159957</v>
      </c>
      <c r="AG3248" s="48" t="str">
        <f>VLOOKUP(E3248,[1]Apresentação!AW$1:AX$65536,2,0)</f>
        <v xml:space="preserve">                    2 - LEATHER AUXILIARIES</v>
      </c>
      <c r="AH3248" s="48" t="str">
        <f t="shared" si="860"/>
        <v xml:space="preserve">         5201000920 - ZETESLIP ECS BR</v>
      </c>
      <c r="AI3248" s="49" t="str">
        <f t="shared" si="861"/>
        <v xml:space="preserve">     L00406 - JBS S.A</v>
      </c>
      <c r="AJ3248" t="str">
        <f t="shared" si="862"/>
        <v xml:space="preserve">     90 - SALES</v>
      </c>
      <c r="AK3248" t="str">
        <f t="shared" si="863"/>
        <v/>
      </c>
      <c r="AL3248">
        <f t="shared" si="864"/>
        <v>8</v>
      </c>
      <c r="AM3248" t="str">
        <f t="shared" si="865"/>
        <v>2025 8</v>
      </c>
      <c r="AN3248" t="str">
        <f t="shared" si="866"/>
        <v xml:space="preserve">JBS </v>
      </c>
    </row>
    <row r="3249" spans="1:40" x14ac:dyDescent="0.35">
      <c r="A3249">
        <v>83358</v>
      </c>
      <c r="B3249" t="s">
        <v>274</v>
      </c>
      <c r="C3249" s="31">
        <v>45870</v>
      </c>
      <c r="D3249" t="s">
        <v>373</v>
      </c>
      <c r="E3249" t="s">
        <v>374</v>
      </c>
      <c r="F3249" t="s">
        <v>855</v>
      </c>
      <c r="G3249" t="s">
        <v>391</v>
      </c>
      <c r="H3249" t="s">
        <v>1052</v>
      </c>
      <c r="I3249" t="s">
        <v>1053</v>
      </c>
      <c r="J3249">
        <v>240</v>
      </c>
      <c r="K3249">
        <v>1210.05</v>
      </c>
      <c r="L3249">
        <v>228.96831</v>
      </c>
      <c r="M3249">
        <v>243.71</v>
      </c>
      <c r="N3249">
        <v>5.0418899999999995</v>
      </c>
      <c r="O3249" s="32">
        <f t="shared" si="850"/>
        <v>966.33999999999992</v>
      </c>
      <c r="P3249" s="32">
        <f t="shared" si="851"/>
        <v>737.37168999999994</v>
      </c>
      <c r="Q3249">
        <v>746892</v>
      </c>
      <c r="R3249" t="s">
        <v>298</v>
      </c>
      <c r="S3249" t="s">
        <v>298</v>
      </c>
      <c r="T3249" t="str">
        <f t="shared" si="852"/>
        <v>VEN</v>
      </c>
      <c r="U3249" t="s">
        <v>283</v>
      </c>
      <c r="V3249" s="33">
        <f t="shared" si="853"/>
        <v>1210.05</v>
      </c>
      <c r="W3249">
        <f t="shared" si="854"/>
        <v>240</v>
      </c>
      <c r="X3249" s="33">
        <f t="shared" si="855"/>
        <v>966.33999999999992</v>
      </c>
      <c r="Y3249" s="33">
        <f t="shared" si="856"/>
        <v>243.71</v>
      </c>
      <c r="Z3249" s="45">
        <f t="shared" si="857"/>
        <v>0.56970512788727734</v>
      </c>
      <c r="AA3249" s="33">
        <f t="shared" si="858"/>
        <v>689.37168999999994</v>
      </c>
      <c r="AB3249" s="45">
        <f t="shared" si="859"/>
        <v>0.71338420224765609</v>
      </c>
      <c r="AC3249" s="33">
        <f>IFERROR($X3249/VLOOKUP(CONCATENATE("USD",C3249),[1]GEINDICE!AR$1:AS$65536,2,0),"")</f>
        <v>174.31632873944727</v>
      </c>
      <c r="AD3249" s="33">
        <f>IFERROR($AA3249/VLOOKUP(CONCATENATE("USD",C3249),[1]GEINDICE!AR$1:AS$65536,2,0),"")</f>
        <v>124.35451511653075</v>
      </c>
      <c r="AE3249" s="33">
        <f>IFERROR($X3249/VLOOKUP(CONCATENATE("EUR",C3249),[1]GEINDICE!AR$1:AS$65536,2,0),"")</f>
        <v>150.87040014988054</v>
      </c>
      <c r="AF3249" s="33">
        <f>IFERROR($AA3249/VLOOKUP(CONCATENATE("EUR",C3249),[1]GEINDICE!AR$1:AS$65536,2,0),"")</f>
        <v>107.62856005370719</v>
      </c>
      <c r="AG3249" s="48" t="str">
        <f>VLOOKUP(E3249,[1]Apresentação!AW$1:AX$65536,2,0)</f>
        <v xml:space="preserve">                    2 - LEATHER AUXILIARIES</v>
      </c>
      <c r="AH3249" s="48" t="str">
        <f t="shared" si="860"/>
        <v xml:space="preserve">         5201000920 - ZETESLIP ECS BR</v>
      </c>
      <c r="AI3249" s="49" t="str">
        <f t="shared" si="861"/>
        <v xml:space="preserve">     L00410 - JBS S.A</v>
      </c>
      <c r="AJ3249" t="str">
        <f t="shared" si="862"/>
        <v xml:space="preserve">     90 - SALES</v>
      </c>
      <c r="AK3249" t="str">
        <f t="shared" si="863"/>
        <v/>
      </c>
      <c r="AL3249">
        <f t="shared" si="864"/>
        <v>8</v>
      </c>
      <c r="AM3249" t="str">
        <f t="shared" si="865"/>
        <v>2025 8</v>
      </c>
      <c r="AN3249" t="str">
        <f t="shared" si="866"/>
        <v xml:space="preserve">JBS </v>
      </c>
    </row>
    <row r="3250" spans="1:40" x14ac:dyDescent="0.35">
      <c r="A3250">
        <v>83359</v>
      </c>
      <c r="B3250" t="s">
        <v>274</v>
      </c>
      <c r="C3250" s="31">
        <v>45870</v>
      </c>
      <c r="D3250" t="s">
        <v>373</v>
      </c>
      <c r="E3250" t="s">
        <v>374</v>
      </c>
      <c r="F3250" t="s">
        <v>379</v>
      </c>
      <c r="G3250" t="s">
        <v>380</v>
      </c>
      <c r="H3250" t="s">
        <v>1052</v>
      </c>
      <c r="I3250" t="s">
        <v>1053</v>
      </c>
      <c r="J3250">
        <v>1000</v>
      </c>
      <c r="K3250">
        <v>4918.6400000000003</v>
      </c>
      <c r="L3250">
        <v>954.03462000000002</v>
      </c>
      <c r="M3250">
        <v>990.62</v>
      </c>
      <c r="N3250">
        <v>4.9186399999999999</v>
      </c>
      <c r="O3250" s="32">
        <f t="shared" si="850"/>
        <v>3928.0200000000004</v>
      </c>
      <c r="P3250" s="32">
        <f t="shared" si="851"/>
        <v>2973.9853800000005</v>
      </c>
      <c r="Q3250">
        <v>746903</v>
      </c>
      <c r="R3250" t="s">
        <v>298</v>
      </c>
      <c r="S3250" t="s">
        <v>298</v>
      </c>
      <c r="T3250" t="str">
        <f t="shared" si="852"/>
        <v>VEN</v>
      </c>
      <c r="U3250" t="s">
        <v>300</v>
      </c>
      <c r="V3250" s="33">
        <f t="shared" si="853"/>
        <v>4918.6400000000003</v>
      </c>
      <c r="W3250">
        <f t="shared" si="854"/>
        <v>1000</v>
      </c>
      <c r="X3250" s="33">
        <f t="shared" si="855"/>
        <v>3928.0200000000004</v>
      </c>
      <c r="Y3250" s="33">
        <f t="shared" si="856"/>
        <v>990.62</v>
      </c>
      <c r="Z3250" s="45">
        <f t="shared" si="857"/>
        <v>0.56397406193581978</v>
      </c>
      <c r="AA3250" s="33">
        <f t="shared" si="858"/>
        <v>2773.9853800000005</v>
      </c>
      <c r="AB3250" s="45">
        <f t="shared" si="859"/>
        <v>0.706204494885464</v>
      </c>
      <c r="AC3250" s="33">
        <f>IFERROR($X3250/VLOOKUP(CONCATENATE("USD",C3250),[1]GEINDICE!AR$1:AS$65536,2,0),"")</f>
        <v>708.56843928133344</v>
      </c>
      <c r="AD3250" s="33">
        <f>IFERROR($AA3250/VLOOKUP(CONCATENATE("USD",C3250),[1]GEINDICE!AR$1:AS$65536,2,0),"")</f>
        <v>500.39421675445561</v>
      </c>
      <c r="AE3250" s="33">
        <f>IFERROR($X3250/VLOOKUP(CONCATENATE("EUR",C3250),[1]GEINDICE!AR$1:AS$65536,2,0),"")</f>
        <v>613.26442990741759</v>
      </c>
      <c r="AF3250" s="33">
        <f>IFERROR($AA3250/VLOOKUP(CONCATENATE("EUR",C3250),[1]GEINDICE!AR$1:AS$65536,2,0),"")</f>
        <v>433.09009695398987</v>
      </c>
      <c r="AG3250" s="48" t="str">
        <f>VLOOKUP(E3250,[1]Apresentação!AW$1:AX$65536,2,0)</f>
        <v xml:space="preserve">                    2 - LEATHER AUXILIARIES</v>
      </c>
      <c r="AH3250" s="48" t="str">
        <f t="shared" si="860"/>
        <v xml:space="preserve">         5201000920 - ZETESLIP ECS BR</v>
      </c>
      <c r="AI3250" s="49" t="str">
        <f t="shared" si="861"/>
        <v xml:space="preserve">     L00103 - VITAPELLI LTDA</v>
      </c>
      <c r="AJ3250" t="str">
        <f t="shared" si="862"/>
        <v xml:space="preserve">     90 - SALES</v>
      </c>
      <c r="AK3250" t="str">
        <f t="shared" si="863"/>
        <v/>
      </c>
      <c r="AL3250">
        <f t="shared" si="864"/>
        <v>8</v>
      </c>
      <c r="AM3250" t="str">
        <f t="shared" si="865"/>
        <v>2025 8</v>
      </c>
      <c r="AN3250" t="str">
        <f t="shared" si="866"/>
        <v xml:space="preserve">VITAPELLI </v>
      </c>
    </row>
    <row r="3251" spans="1:40" x14ac:dyDescent="0.35">
      <c r="A3251">
        <v>84014</v>
      </c>
      <c r="B3251" t="s">
        <v>274</v>
      </c>
      <c r="C3251" s="31">
        <v>45926</v>
      </c>
      <c r="D3251" t="s">
        <v>373</v>
      </c>
      <c r="E3251" t="s">
        <v>374</v>
      </c>
      <c r="F3251" t="s">
        <v>469</v>
      </c>
      <c r="G3251" t="s">
        <v>470</v>
      </c>
      <c r="H3251" t="s">
        <v>1052</v>
      </c>
      <c r="I3251" t="s">
        <v>1053</v>
      </c>
      <c r="J3251">
        <v>360</v>
      </c>
      <c r="K3251">
        <v>2269.4900000000002</v>
      </c>
      <c r="L3251">
        <v>345.82058000000001</v>
      </c>
      <c r="M3251">
        <v>457.07</v>
      </c>
      <c r="N3251">
        <v>6.3041499999999999</v>
      </c>
      <c r="O3251" s="32">
        <f t="shared" si="850"/>
        <v>1812.4200000000003</v>
      </c>
      <c r="P3251" s="32">
        <f t="shared" si="851"/>
        <v>1466.5994200000002</v>
      </c>
      <c r="Q3251">
        <v>762472</v>
      </c>
      <c r="R3251" t="s">
        <v>298</v>
      </c>
      <c r="S3251" t="s">
        <v>298</v>
      </c>
      <c r="T3251" t="str">
        <f t="shared" si="852"/>
        <v>VEN</v>
      </c>
      <c r="U3251" t="s">
        <v>300</v>
      </c>
      <c r="V3251" s="33">
        <f t="shared" si="853"/>
        <v>2269.4900000000002</v>
      </c>
      <c r="W3251">
        <f t="shared" si="854"/>
        <v>360</v>
      </c>
      <c r="X3251" s="33">
        <f t="shared" si="855"/>
        <v>1812.4200000000003</v>
      </c>
      <c r="Y3251" s="33">
        <f t="shared" si="856"/>
        <v>457.07</v>
      </c>
      <c r="Z3251" s="45">
        <f t="shared" si="857"/>
        <v>0.61449903722862853</v>
      </c>
      <c r="AA3251" s="33">
        <f t="shared" si="858"/>
        <v>1394.5994200000002</v>
      </c>
      <c r="AB3251" s="45">
        <f t="shared" si="859"/>
        <v>0.7694681254896768</v>
      </c>
      <c r="AC3251" s="33">
        <f>IFERROR($X3251/VLOOKUP(CONCATENATE("USD",C3251),[1]GEINDICE!AR$1:AS$65536,2,0),"")</f>
        <v>339.11872017962395</v>
      </c>
      <c r="AD3251" s="33">
        <f>IFERROR($AA3251/VLOOKUP(CONCATENATE("USD",C3251),[1]GEINDICE!AR$1:AS$65536,2,0),"")</f>
        <v>260.94104593507348</v>
      </c>
      <c r="AE3251" s="33">
        <f>IFERROR($X3251/VLOOKUP(CONCATENATE("EUR",C3251),[1]GEINDICE!AR$1:AS$65536,2,0),"")</f>
        <v>290.04288823454107</v>
      </c>
      <c r="AF3251" s="33">
        <f>IFERROR($AA3251/VLOOKUP(CONCATENATE("EUR",C3251),[1]GEINDICE!AR$1:AS$65536,2,0),"")</f>
        <v>223.17875752144414</v>
      </c>
      <c r="AG3251" s="48" t="str">
        <f>VLOOKUP(E3251,[1]Apresentação!AW$1:AX$65536,2,0)</f>
        <v xml:space="preserve">                    2 - LEATHER AUXILIARIES</v>
      </c>
      <c r="AH3251" s="48" t="str">
        <f t="shared" si="860"/>
        <v xml:space="preserve">         5201000920 - ZETESLIP ECS BR</v>
      </c>
      <c r="AI3251" s="49" t="str">
        <f t="shared" si="861"/>
        <v xml:space="preserve">     L00351 - SOFTCOURO INDUSTRIA E COMERCIO LTDA</v>
      </c>
      <c r="AJ3251" t="str">
        <f t="shared" si="862"/>
        <v xml:space="preserve">     90 - SALES</v>
      </c>
      <c r="AK3251" t="str">
        <f t="shared" si="863"/>
        <v/>
      </c>
      <c r="AL3251">
        <f t="shared" si="864"/>
        <v>9</v>
      </c>
      <c r="AM3251" t="str">
        <f t="shared" si="865"/>
        <v>2025 9</v>
      </c>
      <c r="AN3251" t="str">
        <f t="shared" si="866"/>
        <v xml:space="preserve">SOFTCOURO </v>
      </c>
    </row>
    <row r="3252" spans="1:40" x14ac:dyDescent="0.35">
      <c r="A3252">
        <v>83761</v>
      </c>
      <c r="B3252" t="s">
        <v>274</v>
      </c>
      <c r="C3252" s="31">
        <v>45905</v>
      </c>
      <c r="D3252" t="s">
        <v>373</v>
      </c>
      <c r="E3252" t="s">
        <v>374</v>
      </c>
      <c r="F3252" t="s">
        <v>379</v>
      </c>
      <c r="G3252" t="s">
        <v>380</v>
      </c>
      <c r="H3252" t="s">
        <v>1052</v>
      </c>
      <c r="I3252" t="s">
        <v>1053</v>
      </c>
      <c r="J3252">
        <v>1000</v>
      </c>
      <c r="K3252">
        <v>4792.74</v>
      </c>
      <c r="L3252">
        <v>957.88597000000004</v>
      </c>
      <c r="M3252">
        <v>965.26</v>
      </c>
      <c r="N3252">
        <v>4.7927400000000002</v>
      </c>
      <c r="O3252" s="32">
        <f t="shared" si="850"/>
        <v>3827.4799999999996</v>
      </c>
      <c r="P3252" s="32">
        <f t="shared" si="851"/>
        <v>2869.5940299999993</v>
      </c>
      <c r="Q3252">
        <v>760711</v>
      </c>
      <c r="R3252" t="s">
        <v>298</v>
      </c>
      <c r="S3252" t="s">
        <v>298</v>
      </c>
      <c r="T3252" t="str">
        <f t="shared" si="852"/>
        <v>VEN</v>
      </c>
      <c r="U3252" t="s">
        <v>300</v>
      </c>
      <c r="V3252" s="33">
        <f t="shared" si="853"/>
        <v>4792.74</v>
      </c>
      <c r="W3252">
        <f t="shared" si="854"/>
        <v>1000</v>
      </c>
      <c r="X3252" s="33">
        <f t="shared" si="855"/>
        <v>3827.4799999999996</v>
      </c>
      <c r="Y3252" s="33">
        <f t="shared" si="856"/>
        <v>965.26</v>
      </c>
      <c r="Z3252" s="45">
        <f t="shared" si="857"/>
        <v>0.55700789736142575</v>
      </c>
      <c r="AA3252" s="33">
        <f t="shared" si="858"/>
        <v>2669.5940299999993</v>
      </c>
      <c r="AB3252" s="45">
        <f t="shared" si="859"/>
        <v>0.6974808568562082</v>
      </c>
      <c r="AC3252" s="33">
        <f>IFERROR($X3252/VLOOKUP(CONCATENATE("USD",C3252),[1]GEINDICE!AR$1:AS$65536,2,0),"")</f>
        <v>709.2128668840794</v>
      </c>
      <c r="AD3252" s="33">
        <f>IFERROR($AA3252/VLOOKUP(CONCATENATE("USD",C3252),[1]GEINDICE!AR$1:AS$65536,2,0),"")</f>
        <v>494.66239808775561</v>
      </c>
      <c r="AE3252" s="33">
        <f>IFERROR($X3252/VLOOKUP(CONCATENATE("EUR",C3252),[1]GEINDICE!AR$1:AS$65536,2,0),"")</f>
        <v>603.12317801484357</v>
      </c>
      <c r="AF3252" s="33">
        <f>IFERROR($AA3252/VLOOKUP(CONCATENATE("EUR",C3252),[1]GEINDICE!AR$1:AS$65536,2,0),"")</f>
        <v>420.66687099163249</v>
      </c>
      <c r="AG3252" s="48" t="str">
        <f>VLOOKUP(E3252,[1]Apresentação!AW$1:AX$65536,2,0)</f>
        <v xml:space="preserve">                    2 - LEATHER AUXILIARIES</v>
      </c>
      <c r="AH3252" s="48" t="str">
        <f t="shared" si="860"/>
        <v xml:space="preserve">         5201000920 - ZETESLIP ECS BR</v>
      </c>
      <c r="AI3252" s="49" t="str">
        <f t="shared" si="861"/>
        <v xml:space="preserve">     L00103 - VITAPELLI LTDA</v>
      </c>
      <c r="AJ3252" t="str">
        <f t="shared" si="862"/>
        <v xml:space="preserve">     90 - SALES</v>
      </c>
      <c r="AK3252" t="str">
        <f t="shared" si="863"/>
        <v/>
      </c>
      <c r="AL3252">
        <f t="shared" si="864"/>
        <v>9</v>
      </c>
      <c r="AM3252" t="str">
        <f t="shared" si="865"/>
        <v>2025 9</v>
      </c>
      <c r="AN3252" t="str">
        <f t="shared" si="866"/>
        <v xml:space="preserve">VITAPELLI </v>
      </c>
    </row>
    <row r="3253" spans="1:40" x14ac:dyDescent="0.35">
      <c r="A3253">
        <v>82625</v>
      </c>
      <c r="B3253" t="s">
        <v>274</v>
      </c>
      <c r="C3253" s="31">
        <v>45811</v>
      </c>
      <c r="D3253" t="s">
        <v>373</v>
      </c>
      <c r="E3253" t="s">
        <v>374</v>
      </c>
      <c r="F3253" t="s">
        <v>718</v>
      </c>
      <c r="G3253" t="s">
        <v>391</v>
      </c>
      <c r="H3253" t="s">
        <v>1052</v>
      </c>
      <c r="I3253" t="s">
        <v>1053</v>
      </c>
      <c r="J3253">
        <v>3000</v>
      </c>
      <c r="K3253">
        <v>14518.95</v>
      </c>
      <c r="L3253">
        <v>3030.65112</v>
      </c>
      <c r="M3253">
        <v>2265.3200000000002</v>
      </c>
      <c r="N3253">
        <v>4.8396499999999998</v>
      </c>
      <c r="O3253" s="32">
        <f t="shared" si="850"/>
        <v>12253.630000000001</v>
      </c>
      <c r="P3253" s="32">
        <f t="shared" si="851"/>
        <v>9222.9788800000006</v>
      </c>
      <c r="Q3253">
        <v>740266</v>
      </c>
      <c r="R3253" t="s">
        <v>298</v>
      </c>
      <c r="S3253" t="s">
        <v>298</v>
      </c>
      <c r="T3253" t="str">
        <f t="shared" si="852"/>
        <v>VEN</v>
      </c>
      <c r="U3253" t="s">
        <v>300</v>
      </c>
      <c r="V3253" s="33">
        <f t="shared" si="853"/>
        <v>14518.95</v>
      </c>
      <c r="W3253">
        <f t="shared" si="854"/>
        <v>3000</v>
      </c>
      <c r="X3253" s="33">
        <f t="shared" si="855"/>
        <v>12253.630000000001</v>
      </c>
      <c r="Y3253" s="33">
        <f t="shared" si="856"/>
        <v>2265.3200000000002</v>
      </c>
      <c r="Z3253" s="45">
        <f t="shared" si="857"/>
        <v>0.59391201705357477</v>
      </c>
      <c r="AA3253" s="33">
        <f t="shared" si="858"/>
        <v>8622.9788800000006</v>
      </c>
      <c r="AB3253" s="45">
        <f t="shared" si="859"/>
        <v>0.70370811588076343</v>
      </c>
      <c r="AC3253" s="33">
        <f>IFERROR($X3253/VLOOKUP(CONCATENATE("USD",C3253),[1]GEINDICE!AR$1:AS$65536,2,0),"")</f>
        <v>2161.3627544360957</v>
      </c>
      <c r="AD3253" s="33">
        <f>IFERROR($AA3253/VLOOKUP(CONCATENATE("USD",C3253),[1]GEINDICE!AR$1:AS$65536,2,0),"")</f>
        <v>1520.968511659082</v>
      </c>
      <c r="AE3253" s="33">
        <f>IFERROR($X3253/VLOOKUP(CONCATENATE("EUR",C3253),[1]GEINDICE!AR$1:AS$65536,2,0),"")</f>
        <v>1900.4358075622695</v>
      </c>
      <c r="AF3253" s="33">
        <f>IFERROR($AA3253/VLOOKUP(CONCATENATE("EUR",C3253),[1]GEINDICE!AR$1:AS$65536,2,0),"")</f>
        <v>1337.3521014919818</v>
      </c>
      <c r="AG3253" s="48" t="str">
        <f>VLOOKUP(E3253,[1]Apresentação!AW$1:AX$65536,2,0)</f>
        <v xml:space="preserve">                    2 - LEATHER AUXILIARIES</v>
      </c>
      <c r="AH3253" s="48" t="str">
        <f t="shared" si="860"/>
        <v xml:space="preserve">         5201000920 - ZETESLIP ECS BR</v>
      </c>
      <c r="AI3253" s="49" t="str">
        <f t="shared" si="861"/>
        <v xml:space="preserve">     L00406 - JBS S.A</v>
      </c>
      <c r="AJ3253" t="str">
        <f t="shared" si="862"/>
        <v xml:space="preserve">     90 - SALES</v>
      </c>
      <c r="AK3253" t="str">
        <f t="shared" si="863"/>
        <v/>
      </c>
      <c r="AL3253">
        <f t="shared" si="864"/>
        <v>6</v>
      </c>
      <c r="AM3253" t="str">
        <f t="shared" si="865"/>
        <v>2025 6</v>
      </c>
      <c r="AN3253" t="str">
        <f t="shared" si="866"/>
        <v xml:space="preserve">JBS </v>
      </c>
    </row>
    <row r="3254" spans="1:40" x14ac:dyDescent="0.35">
      <c r="A3254">
        <v>83767</v>
      </c>
      <c r="B3254" t="s">
        <v>274</v>
      </c>
      <c r="C3254" s="31">
        <v>45905</v>
      </c>
      <c r="D3254" t="s">
        <v>373</v>
      </c>
      <c r="E3254" t="s">
        <v>374</v>
      </c>
      <c r="F3254" t="s">
        <v>469</v>
      </c>
      <c r="G3254" t="s">
        <v>470</v>
      </c>
      <c r="H3254" t="s">
        <v>1052</v>
      </c>
      <c r="I3254" t="s">
        <v>1053</v>
      </c>
      <c r="J3254">
        <v>120</v>
      </c>
      <c r="K3254">
        <v>772.95</v>
      </c>
      <c r="L3254">
        <v>114.94632</v>
      </c>
      <c r="M3254">
        <v>155.66999999999999</v>
      </c>
      <c r="N3254">
        <v>6.4412699999999994</v>
      </c>
      <c r="O3254" s="32">
        <f t="shared" si="850"/>
        <v>617.28000000000009</v>
      </c>
      <c r="P3254" s="32">
        <f t="shared" si="851"/>
        <v>502.33368000000007</v>
      </c>
      <c r="Q3254">
        <v>760745</v>
      </c>
      <c r="R3254" t="s">
        <v>298</v>
      </c>
      <c r="S3254" t="s">
        <v>298</v>
      </c>
      <c r="T3254" t="str">
        <f t="shared" si="852"/>
        <v>VEN</v>
      </c>
      <c r="U3254" t="s">
        <v>300</v>
      </c>
      <c r="V3254" s="33">
        <f t="shared" si="853"/>
        <v>772.95</v>
      </c>
      <c r="W3254">
        <f t="shared" si="854"/>
        <v>120</v>
      </c>
      <c r="X3254" s="33">
        <f t="shared" si="855"/>
        <v>617.28000000000009</v>
      </c>
      <c r="Y3254" s="33">
        <f t="shared" si="856"/>
        <v>155.66999999999999</v>
      </c>
      <c r="Z3254" s="45">
        <f t="shared" si="857"/>
        <v>0.6188416844556569</v>
      </c>
      <c r="AA3254" s="33">
        <f t="shared" si="858"/>
        <v>478.33368000000007</v>
      </c>
      <c r="AB3254" s="45">
        <f t="shared" si="859"/>
        <v>0.77490552099533438</v>
      </c>
      <c r="AC3254" s="33">
        <f>IFERROR($X3254/VLOOKUP(CONCATENATE("USD",C3254),[1]GEINDICE!AR$1:AS$65536,2,0),"")</f>
        <v>114.37889119478211</v>
      </c>
      <c r="AD3254" s="33">
        <f>IFERROR($AA3254/VLOOKUP(CONCATENATE("USD",C3254),[1]GEINDICE!AR$1:AS$65536,2,0),"")</f>
        <v>88.632834272161304</v>
      </c>
      <c r="AE3254" s="33">
        <f>IFERROR($X3254/VLOOKUP(CONCATENATE("EUR",C3254),[1]GEINDICE!AR$1:AS$65536,2,0),"")</f>
        <v>97.269188950694129</v>
      </c>
      <c r="AF3254" s="33">
        <f>IFERROR($AA3254/VLOOKUP(CONCATENATE("EUR",C3254),[1]GEINDICE!AR$1:AS$65536,2,0),"")</f>
        <v>75.37443154063125</v>
      </c>
      <c r="AG3254" s="48" t="str">
        <f>VLOOKUP(E3254,[1]Apresentação!AW$1:AX$65536,2,0)</f>
        <v xml:space="preserve">                    2 - LEATHER AUXILIARIES</v>
      </c>
      <c r="AH3254" s="48" t="str">
        <f t="shared" si="860"/>
        <v xml:space="preserve">         5201000920 - ZETESLIP ECS BR</v>
      </c>
      <c r="AI3254" s="49" t="str">
        <f t="shared" si="861"/>
        <v xml:space="preserve">     L00351 - SOFTCOURO INDUSTRIA E COMERCIO LTDA</v>
      </c>
      <c r="AJ3254" t="str">
        <f t="shared" si="862"/>
        <v xml:space="preserve">     90 - SALES</v>
      </c>
      <c r="AK3254" t="str">
        <f t="shared" si="863"/>
        <v/>
      </c>
      <c r="AL3254">
        <f t="shared" si="864"/>
        <v>9</v>
      </c>
      <c r="AM3254" t="str">
        <f t="shared" si="865"/>
        <v>2025 9</v>
      </c>
      <c r="AN3254" t="str">
        <f t="shared" si="866"/>
        <v xml:space="preserve">SOFTCOURO </v>
      </c>
    </row>
    <row r="3255" spans="1:40" x14ac:dyDescent="0.35">
      <c r="A3255">
        <v>82444</v>
      </c>
      <c r="B3255" t="s">
        <v>274</v>
      </c>
      <c r="C3255" s="31">
        <v>45793</v>
      </c>
      <c r="D3255" t="s">
        <v>373</v>
      </c>
      <c r="E3255" t="s">
        <v>374</v>
      </c>
      <c r="F3255" t="s">
        <v>379</v>
      </c>
      <c r="G3255" t="s">
        <v>380</v>
      </c>
      <c r="H3255" t="s">
        <v>1052</v>
      </c>
      <c r="I3255" t="s">
        <v>1053</v>
      </c>
      <c r="J3255">
        <v>2000</v>
      </c>
      <c r="K3255">
        <v>9851.16</v>
      </c>
      <c r="L3255">
        <v>1917.422</v>
      </c>
      <c r="M3255">
        <v>1984.03</v>
      </c>
      <c r="N3255">
        <v>4.9255800000000001</v>
      </c>
      <c r="O3255" s="32">
        <f t="shared" si="850"/>
        <v>7867.13</v>
      </c>
      <c r="P3255" s="32">
        <f t="shared" si="851"/>
        <v>5949.7080000000005</v>
      </c>
      <c r="Q3255">
        <v>738951</v>
      </c>
      <c r="R3255" t="s">
        <v>298</v>
      </c>
      <c r="S3255" t="s">
        <v>298</v>
      </c>
      <c r="T3255" t="str">
        <f t="shared" si="852"/>
        <v>VEN</v>
      </c>
      <c r="U3255" t="s">
        <v>300</v>
      </c>
      <c r="V3255" s="33">
        <f t="shared" si="853"/>
        <v>9851.16</v>
      </c>
      <c r="W3255">
        <f t="shared" si="854"/>
        <v>2000</v>
      </c>
      <c r="X3255" s="33">
        <f t="shared" si="855"/>
        <v>7867.13</v>
      </c>
      <c r="Y3255" s="33">
        <f t="shared" si="856"/>
        <v>1984.03</v>
      </c>
      <c r="Z3255" s="45">
        <f t="shared" si="857"/>
        <v>0.56335578754177185</v>
      </c>
      <c r="AA3255" s="33">
        <f t="shared" si="858"/>
        <v>5549.7080000000005</v>
      </c>
      <c r="AB3255" s="45">
        <f t="shared" si="859"/>
        <v>0.70542980731219651</v>
      </c>
      <c r="AC3255" s="33">
        <f>IFERROR($X3255/VLOOKUP(CONCATENATE("USD",C3255),[1]GEINDICE!AR$1:AS$65536,2,0),"")</f>
        <v>1382.0166886253844</v>
      </c>
      <c r="AD3255" s="33">
        <f>IFERROR($AA3255/VLOOKUP(CONCATENATE("USD",C3255),[1]GEINDICE!AR$1:AS$65536,2,0),"")</f>
        <v>974.91576635924469</v>
      </c>
      <c r="AE3255" s="33">
        <f>IFERROR($X3255/VLOOKUP(CONCATENATE("EUR",C3255),[1]GEINDICE!AR$1:AS$65536,2,0),"")</f>
        <v>1240.4809208451591</v>
      </c>
      <c r="AF3255" s="33">
        <f>IFERROR($AA3255/VLOOKUP(CONCATENATE("EUR",C3255),[1]GEINDICE!AR$1:AS$65536,2,0),"")</f>
        <v>875.07221696625675</v>
      </c>
      <c r="AG3255" s="48" t="str">
        <f>VLOOKUP(E3255,[1]Apresentação!AW$1:AX$65536,2,0)</f>
        <v xml:space="preserve">                    2 - LEATHER AUXILIARIES</v>
      </c>
      <c r="AH3255" s="48" t="str">
        <f t="shared" si="860"/>
        <v xml:space="preserve">         5201000920 - ZETESLIP ECS BR</v>
      </c>
      <c r="AI3255" s="49" t="str">
        <f t="shared" si="861"/>
        <v xml:space="preserve">     L00103 - VITAPELLI LTDA</v>
      </c>
      <c r="AJ3255" t="str">
        <f t="shared" si="862"/>
        <v xml:space="preserve">     90 - SALES</v>
      </c>
      <c r="AK3255" t="str">
        <f t="shared" si="863"/>
        <v/>
      </c>
      <c r="AL3255">
        <f t="shared" si="864"/>
        <v>5</v>
      </c>
      <c r="AM3255" t="str">
        <f t="shared" si="865"/>
        <v>2025 5</v>
      </c>
      <c r="AN3255" t="str">
        <f t="shared" si="866"/>
        <v xml:space="preserve">VITAPELLI </v>
      </c>
    </row>
    <row r="3256" spans="1:40" x14ac:dyDescent="0.35">
      <c r="A3256">
        <v>84006</v>
      </c>
      <c r="B3256" t="s">
        <v>274</v>
      </c>
      <c r="C3256" s="31">
        <v>45925</v>
      </c>
      <c r="D3256" t="s">
        <v>373</v>
      </c>
      <c r="E3256" t="s">
        <v>374</v>
      </c>
      <c r="F3256" t="s">
        <v>718</v>
      </c>
      <c r="G3256" t="s">
        <v>391</v>
      </c>
      <c r="H3256" t="s">
        <v>1052</v>
      </c>
      <c r="I3256" t="s">
        <v>1053</v>
      </c>
      <c r="J3256">
        <v>4000</v>
      </c>
      <c r="K3256">
        <v>18058.080000000002</v>
      </c>
      <c r="L3256">
        <v>3842.4508900000001</v>
      </c>
      <c r="M3256">
        <v>2817.51</v>
      </c>
      <c r="N3256">
        <v>4.5145200000000001</v>
      </c>
      <c r="O3256" s="32">
        <f t="shared" si="850"/>
        <v>15240.570000000002</v>
      </c>
      <c r="P3256" s="32">
        <f t="shared" si="851"/>
        <v>11398.119110000001</v>
      </c>
      <c r="Q3256">
        <v>762382</v>
      </c>
      <c r="R3256" t="s">
        <v>298</v>
      </c>
      <c r="S3256" t="s">
        <v>298</v>
      </c>
      <c r="T3256" t="str">
        <f t="shared" si="852"/>
        <v>VEN</v>
      </c>
      <c r="U3256" t="s">
        <v>300</v>
      </c>
      <c r="V3256" s="33">
        <f t="shared" si="853"/>
        <v>18058.080000000002</v>
      </c>
      <c r="W3256">
        <f t="shared" si="854"/>
        <v>4000</v>
      </c>
      <c r="X3256" s="33">
        <f t="shared" si="855"/>
        <v>15240.570000000002</v>
      </c>
      <c r="Y3256" s="33">
        <f t="shared" si="856"/>
        <v>2817.51</v>
      </c>
      <c r="Z3256" s="45">
        <f t="shared" si="857"/>
        <v>0.58689069435953323</v>
      </c>
      <c r="AA3256" s="33">
        <f t="shared" si="858"/>
        <v>10598.119110000001</v>
      </c>
      <c r="AB3256" s="45">
        <f t="shared" si="859"/>
        <v>0.69538863113387495</v>
      </c>
      <c r="AC3256" s="33">
        <f>IFERROR($X3256/VLOOKUP(CONCATENATE("USD",C3256),[1]GEINDICE!AR$1:AS$65536,2,0),"")</f>
        <v>2852.7037903603182</v>
      </c>
      <c r="AD3256" s="33">
        <f>IFERROR($AA3256/VLOOKUP(CONCATENATE("USD",C3256),[1]GEINDICE!AR$1:AS$65536,2,0),"")</f>
        <v>1983.7377838090783</v>
      </c>
      <c r="AE3256" s="33">
        <f>IFERROR($X3256/VLOOKUP(CONCATENATE("EUR",C3256),[1]GEINDICE!AR$1:AS$65536,2,0),"")</f>
        <v>2443.6521934325297</v>
      </c>
      <c r="AF3256" s="33">
        <f>IFERROR($AA3256/VLOOKUP(CONCATENATE("EUR",C3256),[1]GEINDICE!AR$1:AS$65536,2,0),"")</f>
        <v>1699.2879537583376</v>
      </c>
      <c r="AG3256" s="48" t="str">
        <f>VLOOKUP(E3256,[1]Apresentação!AW$1:AX$65536,2,0)</f>
        <v xml:space="preserve">                    2 - LEATHER AUXILIARIES</v>
      </c>
      <c r="AH3256" s="48" t="str">
        <f t="shared" si="860"/>
        <v xml:space="preserve">         5201000920 - ZETESLIP ECS BR</v>
      </c>
      <c r="AI3256" s="49" t="str">
        <f t="shared" si="861"/>
        <v xml:space="preserve">     L00406 - JBS S.A</v>
      </c>
      <c r="AJ3256" t="str">
        <f t="shared" si="862"/>
        <v xml:space="preserve">     90 - SALES</v>
      </c>
      <c r="AK3256" t="str">
        <f t="shared" si="863"/>
        <v/>
      </c>
      <c r="AL3256">
        <f t="shared" si="864"/>
        <v>9</v>
      </c>
      <c r="AM3256" t="str">
        <f t="shared" si="865"/>
        <v>2025 9</v>
      </c>
      <c r="AN3256" t="str">
        <f t="shared" si="866"/>
        <v xml:space="preserve">JBS </v>
      </c>
    </row>
    <row r="3257" spans="1:40" x14ac:dyDescent="0.35">
      <c r="A3257">
        <v>83514</v>
      </c>
      <c r="B3257" t="s">
        <v>274</v>
      </c>
      <c r="C3257" s="31">
        <v>45884</v>
      </c>
      <c r="D3257" t="s">
        <v>373</v>
      </c>
      <c r="E3257" t="s">
        <v>374</v>
      </c>
      <c r="F3257" t="s">
        <v>469</v>
      </c>
      <c r="G3257" t="s">
        <v>470</v>
      </c>
      <c r="H3257" t="s">
        <v>1052</v>
      </c>
      <c r="I3257" t="s">
        <v>1053</v>
      </c>
      <c r="J3257">
        <v>240</v>
      </c>
      <c r="K3257">
        <v>1531.97</v>
      </c>
      <c r="L3257">
        <v>236.29651000000001</v>
      </c>
      <c r="M3257">
        <v>308.54000000000002</v>
      </c>
      <c r="N3257">
        <v>6.3832100000000001</v>
      </c>
      <c r="O3257" s="32">
        <f t="shared" si="850"/>
        <v>1223.43</v>
      </c>
      <c r="P3257" s="32">
        <f t="shared" si="851"/>
        <v>987.13349000000005</v>
      </c>
      <c r="Q3257">
        <v>755310</v>
      </c>
      <c r="R3257" t="s">
        <v>298</v>
      </c>
      <c r="S3257" t="s">
        <v>298</v>
      </c>
      <c r="T3257" t="str">
        <f t="shared" si="852"/>
        <v>VEN</v>
      </c>
      <c r="U3257" t="s">
        <v>300</v>
      </c>
      <c r="V3257" s="33">
        <f t="shared" si="853"/>
        <v>1531.97</v>
      </c>
      <c r="W3257">
        <f t="shared" si="854"/>
        <v>240</v>
      </c>
      <c r="X3257" s="33">
        <f t="shared" si="855"/>
        <v>1223.43</v>
      </c>
      <c r="Y3257" s="33">
        <f t="shared" si="856"/>
        <v>308.54000000000002</v>
      </c>
      <c r="Z3257" s="45">
        <f t="shared" si="857"/>
        <v>0.61302342082416761</v>
      </c>
      <c r="AA3257" s="33">
        <f t="shared" si="858"/>
        <v>939.13349000000005</v>
      </c>
      <c r="AB3257" s="45">
        <f t="shared" si="859"/>
        <v>0.76762339488160336</v>
      </c>
      <c r="AC3257" s="33">
        <f>IFERROR($X3257/VLOOKUP(CONCATENATE("USD",C3257),[1]GEINDICE!AR$1:AS$65536,2,0),"")</f>
        <v>226.86359590565198</v>
      </c>
      <c r="AD3257" s="33">
        <f>IFERROR($AA3257/VLOOKUP(CONCATENATE("USD",C3257),[1]GEINDICE!AR$1:AS$65536,2,0),"")</f>
        <v>174.14580366414478</v>
      </c>
      <c r="AE3257" s="33">
        <f>IFERROR($X3257/VLOOKUP(CONCATENATE("EUR",C3257),[1]GEINDICE!AR$1:AS$65536,2,0),"")</f>
        <v>193.78306459277093</v>
      </c>
      <c r="AF3257" s="33">
        <f>IFERROR($AA3257/VLOOKUP(CONCATENATE("EUR",C3257),[1]GEINDICE!AR$1:AS$65536,2,0),"")</f>
        <v>148.75241391326384</v>
      </c>
      <c r="AG3257" s="48" t="str">
        <f>VLOOKUP(E3257,[1]Apresentação!AW$1:AX$65536,2,0)</f>
        <v xml:space="preserve">                    2 - LEATHER AUXILIARIES</v>
      </c>
      <c r="AH3257" s="48" t="str">
        <f t="shared" si="860"/>
        <v xml:space="preserve">         5201000920 - ZETESLIP ECS BR</v>
      </c>
      <c r="AI3257" s="49" t="str">
        <f t="shared" si="861"/>
        <v xml:space="preserve">     L00351 - SOFTCOURO INDUSTRIA E COMERCIO LTDA</v>
      </c>
      <c r="AJ3257" t="str">
        <f t="shared" si="862"/>
        <v xml:space="preserve">     90 - SALES</v>
      </c>
      <c r="AK3257" t="str">
        <f t="shared" si="863"/>
        <v/>
      </c>
      <c r="AL3257">
        <f t="shared" si="864"/>
        <v>8</v>
      </c>
      <c r="AM3257" t="str">
        <f t="shared" si="865"/>
        <v>2025 8</v>
      </c>
      <c r="AN3257" t="str">
        <f t="shared" si="866"/>
        <v xml:space="preserve">SOFTCOURO </v>
      </c>
    </row>
    <row r="3258" spans="1:40" x14ac:dyDescent="0.35">
      <c r="A3258">
        <v>84408</v>
      </c>
      <c r="B3258" t="s">
        <v>274</v>
      </c>
      <c r="C3258" s="31">
        <v>45959</v>
      </c>
      <c r="D3258" t="s">
        <v>373</v>
      </c>
      <c r="E3258" t="s">
        <v>374</v>
      </c>
      <c r="F3258" t="s">
        <v>718</v>
      </c>
      <c r="G3258" t="s">
        <v>391</v>
      </c>
      <c r="H3258" t="s">
        <v>1052</v>
      </c>
      <c r="I3258" t="s">
        <v>1053</v>
      </c>
      <c r="J3258">
        <v>7000</v>
      </c>
      <c r="K3258">
        <v>31945.55</v>
      </c>
      <c r="L3258">
        <v>6724.2890600000001</v>
      </c>
      <c r="M3258">
        <v>4984.3</v>
      </c>
      <c r="N3258">
        <v>4.56365</v>
      </c>
      <c r="O3258" s="32">
        <f t="shared" si="850"/>
        <v>26961.25</v>
      </c>
      <c r="P3258" s="32">
        <f t="shared" si="851"/>
        <v>20236.960940000001</v>
      </c>
      <c r="Q3258">
        <v>765518</v>
      </c>
      <c r="R3258" t="s">
        <v>298</v>
      </c>
      <c r="S3258" t="s">
        <v>298</v>
      </c>
      <c r="T3258" t="str">
        <f t="shared" si="852"/>
        <v>VEN</v>
      </c>
      <c r="U3258" t="s">
        <v>300</v>
      </c>
      <c r="V3258" s="33">
        <f t="shared" si="853"/>
        <v>31945.55</v>
      </c>
      <c r="W3258">
        <f t="shared" si="854"/>
        <v>7000</v>
      </c>
      <c r="X3258" s="33">
        <f t="shared" si="855"/>
        <v>26961.25</v>
      </c>
      <c r="Y3258" s="33">
        <f t="shared" si="856"/>
        <v>4984.3</v>
      </c>
      <c r="Z3258" s="45">
        <f t="shared" si="857"/>
        <v>0.58965836994510978</v>
      </c>
      <c r="AA3258" s="33">
        <f t="shared" si="858"/>
        <v>18836.960940000001</v>
      </c>
      <c r="AB3258" s="45">
        <f t="shared" si="859"/>
        <v>0.69866793787380044</v>
      </c>
      <c r="AC3258" s="33">
        <f>IFERROR($X3258/VLOOKUP(CONCATENATE("USD",C3258),[1]GEINDICE!AR$1:AS$65536,2,0),"")</f>
        <v>5047.4108881234079</v>
      </c>
      <c r="AD3258" s="33">
        <f>IFERROR($AA3258/VLOOKUP(CONCATENATE("USD",C3258),[1]GEINDICE!AR$1:AS$65536,2,0),"")</f>
        <v>3526.4641568069492</v>
      </c>
      <c r="AE3258" s="33">
        <f>IFERROR($X3258/VLOOKUP(CONCATENATE("EUR",C3258),[1]GEINDICE!AR$1:AS$65536,2,0),"")</f>
        <v>4327.3706343091935</v>
      </c>
      <c r="AF3258" s="33">
        <f>IFERROR($AA3258/VLOOKUP(CONCATENATE("EUR",C3258),[1]GEINDICE!AR$1:AS$65536,2,0),"")</f>
        <v>3023.3951174884437</v>
      </c>
      <c r="AG3258" s="48" t="str">
        <f>VLOOKUP(E3258,[1]Apresentação!AW$1:AX$65536,2,0)</f>
        <v xml:space="preserve">                    2 - LEATHER AUXILIARIES</v>
      </c>
      <c r="AH3258" s="48" t="str">
        <f t="shared" si="860"/>
        <v xml:space="preserve">         5201000920 - ZETESLIP ECS BR</v>
      </c>
      <c r="AI3258" s="49" t="str">
        <f t="shared" si="861"/>
        <v xml:space="preserve">     L00406 - JBS S.A</v>
      </c>
      <c r="AJ3258" t="str">
        <f t="shared" si="862"/>
        <v xml:space="preserve">     90 - SALES</v>
      </c>
      <c r="AK3258" t="str">
        <f t="shared" si="863"/>
        <v/>
      </c>
      <c r="AL3258">
        <f t="shared" si="864"/>
        <v>10</v>
      </c>
      <c r="AM3258" t="str">
        <f t="shared" si="865"/>
        <v>2025 10</v>
      </c>
      <c r="AN3258" t="str">
        <f t="shared" si="866"/>
        <v xml:space="preserve">JBS </v>
      </c>
    </row>
    <row r="3259" spans="1:40" x14ac:dyDescent="0.35">
      <c r="A3259">
        <v>84441</v>
      </c>
      <c r="B3259" t="s">
        <v>274</v>
      </c>
      <c r="C3259" s="31">
        <v>45961</v>
      </c>
      <c r="D3259" t="s">
        <v>373</v>
      </c>
      <c r="E3259" t="s">
        <v>374</v>
      </c>
      <c r="F3259" t="s">
        <v>648</v>
      </c>
      <c r="G3259" t="s">
        <v>649</v>
      </c>
      <c r="H3259" t="s">
        <v>1052</v>
      </c>
      <c r="I3259" t="s">
        <v>1053</v>
      </c>
      <c r="J3259">
        <v>240</v>
      </c>
      <c r="K3259">
        <v>1693.04</v>
      </c>
      <c r="L3259">
        <v>230.54080999999999</v>
      </c>
      <c r="M3259">
        <v>340.97</v>
      </c>
      <c r="N3259">
        <v>7.0543499999999995</v>
      </c>
      <c r="O3259" s="32">
        <f t="shared" si="850"/>
        <v>1352.07</v>
      </c>
      <c r="P3259" s="32">
        <f t="shared" si="851"/>
        <v>1121.52919</v>
      </c>
      <c r="Q3259">
        <v>765790</v>
      </c>
      <c r="R3259" t="s">
        <v>298</v>
      </c>
      <c r="S3259" t="s">
        <v>298</v>
      </c>
      <c r="T3259" t="str">
        <f t="shared" si="852"/>
        <v>VEN</v>
      </c>
      <c r="U3259" t="s">
        <v>300</v>
      </c>
      <c r="V3259" s="33">
        <f t="shared" si="853"/>
        <v>1693.04</v>
      </c>
      <c r="W3259">
        <f t="shared" si="854"/>
        <v>240</v>
      </c>
      <c r="X3259" s="33">
        <f t="shared" si="855"/>
        <v>1352.07</v>
      </c>
      <c r="Y3259" s="33">
        <f t="shared" si="856"/>
        <v>340.97</v>
      </c>
      <c r="Z3259" s="45">
        <f t="shared" si="857"/>
        <v>0.63408377238576763</v>
      </c>
      <c r="AA3259" s="33">
        <f t="shared" si="858"/>
        <v>1073.52919</v>
      </c>
      <c r="AB3259" s="45">
        <f t="shared" si="859"/>
        <v>0.79398935705991558</v>
      </c>
      <c r="AC3259" s="33">
        <f>IFERROR($X3259/VLOOKUP(CONCATENATE("USD",C3259),[1]GEINDICE!AR$1:AS$65536,2,0),"")</f>
        <v>251.1134223575952</v>
      </c>
      <c r="AD3259" s="33">
        <f>IFERROR($AA3259/VLOOKUP(CONCATENATE("USD",C3259),[1]GEINDICE!AR$1:AS$65536,2,0),"")</f>
        <v>199.38138476682204</v>
      </c>
      <c r="AE3259" s="33">
        <f>IFERROR($X3259/VLOOKUP(CONCATENATE("EUR",C3259),[1]GEINDICE!AR$1:AS$65536,2,0),"")</f>
        <v>217.58448664306403</v>
      </c>
      <c r="AF3259" s="33">
        <f>IFERROR($AA3259/VLOOKUP(CONCATENATE("EUR",C3259),[1]GEINDICE!AR$1:AS$65536,2,0),"")</f>
        <v>172.75976665593819</v>
      </c>
      <c r="AG3259" s="48" t="str">
        <f>VLOOKUP(E3259,[1]Apresentação!AW$1:AX$65536,2,0)</f>
        <v xml:space="preserve">                    2 - LEATHER AUXILIARIES</v>
      </c>
      <c r="AH3259" s="48" t="str">
        <f t="shared" si="860"/>
        <v xml:space="preserve">         5201000920 - ZETESLIP ECS BR</v>
      </c>
      <c r="AI3259" s="49" t="str">
        <f t="shared" si="861"/>
        <v xml:space="preserve">     L00010 - CURTUME TROPICAL LTDA</v>
      </c>
      <c r="AJ3259" t="str">
        <f t="shared" si="862"/>
        <v xml:space="preserve">     90 - SALES</v>
      </c>
      <c r="AK3259" t="str">
        <f t="shared" si="863"/>
        <v/>
      </c>
      <c r="AL3259">
        <f t="shared" si="864"/>
        <v>10</v>
      </c>
      <c r="AM3259" t="str">
        <f t="shared" si="865"/>
        <v>2025 10</v>
      </c>
      <c r="AN3259" t="str">
        <f t="shared" si="866"/>
        <v xml:space="preserve">CURTUME </v>
      </c>
    </row>
    <row r="3260" spans="1:40" x14ac:dyDescent="0.35">
      <c r="A3260">
        <v>84449</v>
      </c>
      <c r="B3260" t="s">
        <v>274</v>
      </c>
      <c r="C3260" s="31">
        <v>45961</v>
      </c>
      <c r="D3260" t="s">
        <v>373</v>
      </c>
      <c r="E3260" t="s">
        <v>374</v>
      </c>
      <c r="F3260" t="s">
        <v>379</v>
      </c>
      <c r="G3260" t="s">
        <v>380</v>
      </c>
      <c r="H3260" t="s">
        <v>1052</v>
      </c>
      <c r="I3260" t="s">
        <v>1053</v>
      </c>
      <c r="J3260">
        <v>1000</v>
      </c>
      <c r="K3260">
        <v>4728.03</v>
      </c>
      <c r="L3260">
        <v>960.58672000000001</v>
      </c>
      <c r="M3260">
        <v>952.22</v>
      </c>
      <c r="N3260">
        <v>4.7280299999999995</v>
      </c>
      <c r="O3260" s="32">
        <f t="shared" si="850"/>
        <v>3775.8099999999995</v>
      </c>
      <c r="P3260" s="32">
        <f t="shared" si="851"/>
        <v>2815.2232799999992</v>
      </c>
      <c r="Q3260">
        <v>765836</v>
      </c>
      <c r="R3260" t="s">
        <v>298</v>
      </c>
      <c r="S3260" t="s">
        <v>298</v>
      </c>
      <c r="T3260" t="str">
        <f t="shared" si="852"/>
        <v>VEN</v>
      </c>
      <c r="U3260" t="s">
        <v>300</v>
      </c>
      <c r="V3260" s="33">
        <f t="shared" si="853"/>
        <v>4728.03</v>
      </c>
      <c r="W3260">
        <f t="shared" si="854"/>
        <v>1000</v>
      </c>
      <c r="X3260" s="33">
        <f t="shared" si="855"/>
        <v>3775.8099999999995</v>
      </c>
      <c r="Y3260" s="33">
        <f t="shared" si="856"/>
        <v>952.22</v>
      </c>
      <c r="Z3260" s="45">
        <f t="shared" si="857"/>
        <v>0.55313170178700211</v>
      </c>
      <c r="AA3260" s="33">
        <f t="shared" si="858"/>
        <v>2615.2232799999992</v>
      </c>
      <c r="AB3260" s="45">
        <f t="shared" si="859"/>
        <v>0.69262576241918938</v>
      </c>
      <c r="AC3260" s="33">
        <f>IFERROR($X3260/VLOOKUP(CONCATENATE("USD",C3260),[1]GEINDICE!AR$1:AS$65536,2,0),"")</f>
        <v>701.26293111453651</v>
      </c>
      <c r="AD3260" s="33">
        <f>IFERROR($AA3260/VLOOKUP(CONCATENATE("USD",C3260),[1]GEINDICE!AR$1:AS$65536,2,0),"")</f>
        <v>485.71277231952138</v>
      </c>
      <c r="AE3260" s="33">
        <f>IFERROR($X3260/VLOOKUP(CONCATENATE("EUR",C3260),[1]GEINDICE!AR$1:AS$65536,2,0),"")</f>
        <v>607.62954618603146</v>
      </c>
      <c r="AF3260" s="33">
        <f>IFERROR($AA3260/VLOOKUP(CONCATENATE("EUR",C3260),[1]GEINDICE!AR$1:AS$65536,2,0),"")</f>
        <v>420.85987769552611</v>
      </c>
      <c r="AG3260" s="48" t="str">
        <f>VLOOKUP(E3260,[1]Apresentação!AW$1:AX$65536,2,0)</f>
        <v xml:space="preserve">                    2 - LEATHER AUXILIARIES</v>
      </c>
      <c r="AH3260" s="48" t="str">
        <f t="shared" si="860"/>
        <v xml:space="preserve">         5201000920 - ZETESLIP ECS BR</v>
      </c>
      <c r="AI3260" s="49" t="str">
        <f t="shared" si="861"/>
        <v xml:space="preserve">     L00103 - VITAPELLI LTDA</v>
      </c>
      <c r="AJ3260" t="str">
        <f t="shared" si="862"/>
        <v xml:space="preserve">     90 - SALES</v>
      </c>
      <c r="AK3260" t="str">
        <f t="shared" si="863"/>
        <v/>
      </c>
      <c r="AL3260">
        <f t="shared" si="864"/>
        <v>10</v>
      </c>
      <c r="AM3260" t="str">
        <f t="shared" si="865"/>
        <v>2025 10</v>
      </c>
      <c r="AN3260" t="str">
        <f t="shared" si="866"/>
        <v xml:space="preserve">VITAPELLI </v>
      </c>
    </row>
    <row r="3261" spans="1:40" x14ac:dyDescent="0.35">
      <c r="A3261">
        <v>84235</v>
      </c>
      <c r="B3261" t="s">
        <v>274</v>
      </c>
      <c r="C3261" s="31">
        <v>45946</v>
      </c>
      <c r="D3261" t="s">
        <v>373</v>
      </c>
      <c r="E3261" t="s">
        <v>374</v>
      </c>
      <c r="F3261" t="s">
        <v>469</v>
      </c>
      <c r="G3261" t="s">
        <v>470</v>
      </c>
      <c r="H3261" t="s">
        <v>1052</v>
      </c>
      <c r="I3261" t="s">
        <v>1053</v>
      </c>
      <c r="J3261">
        <v>120</v>
      </c>
      <c r="K3261">
        <v>771.21</v>
      </c>
      <c r="L3261">
        <v>115.27352999999999</v>
      </c>
      <c r="M3261">
        <v>155.33000000000001</v>
      </c>
      <c r="N3261">
        <v>6.4267499999999993</v>
      </c>
      <c r="O3261" s="32">
        <f t="shared" si="850"/>
        <v>615.88</v>
      </c>
      <c r="P3261" s="32">
        <f t="shared" si="851"/>
        <v>500.60647</v>
      </c>
      <c r="Q3261">
        <v>764409</v>
      </c>
      <c r="R3261" t="s">
        <v>298</v>
      </c>
      <c r="S3261" t="s">
        <v>298</v>
      </c>
      <c r="T3261" t="str">
        <f t="shared" si="852"/>
        <v>VEN</v>
      </c>
      <c r="U3261" t="s">
        <v>300</v>
      </c>
      <c r="V3261" s="33">
        <f t="shared" si="853"/>
        <v>771.21</v>
      </c>
      <c r="W3261">
        <f t="shared" si="854"/>
        <v>120</v>
      </c>
      <c r="X3261" s="33">
        <f t="shared" si="855"/>
        <v>615.88</v>
      </c>
      <c r="Y3261" s="33">
        <f t="shared" si="856"/>
        <v>155.33000000000001</v>
      </c>
      <c r="Z3261" s="45">
        <f t="shared" si="857"/>
        <v>0.61799830137057343</v>
      </c>
      <c r="AA3261" s="33">
        <f t="shared" si="858"/>
        <v>476.60647</v>
      </c>
      <c r="AB3261" s="45">
        <f t="shared" si="859"/>
        <v>0.7738625543937131</v>
      </c>
      <c r="AC3261" s="33">
        <f>IFERROR($X3261/VLOOKUP(CONCATENATE("USD",C3261),[1]GEINDICE!AR$1:AS$65536,2,0),"")</f>
        <v>113.30904809213672</v>
      </c>
      <c r="AD3261" s="33">
        <f>IFERROR($AA3261/VLOOKUP(CONCATENATE("USD",C3261),[1]GEINDICE!AR$1:AS$65536,2,0),"")</f>
        <v>87.685629392500999</v>
      </c>
      <c r="AE3261" s="33">
        <f>IFERROR($X3261/VLOOKUP(CONCATENATE("EUR",C3261),[1]GEINDICE!AR$1:AS$65536,2,0),"")</f>
        <v>97.128167925688771</v>
      </c>
      <c r="AF3261" s="33">
        <f>IFERROR($AA3261/VLOOKUP(CONCATENATE("EUR",C3261),[1]GEINDICE!AR$1:AS$65536,2,0),"")</f>
        <v>75.163852134555029</v>
      </c>
      <c r="AG3261" s="48" t="str">
        <f>VLOOKUP(E3261,[1]Apresentação!AW$1:AX$65536,2,0)</f>
        <v xml:space="preserve">                    2 - LEATHER AUXILIARIES</v>
      </c>
      <c r="AH3261" s="48" t="str">
        <f t="shared" si="860"/>
        <v xml:space="preserve">         5201000920 - ZETESLIP ECS BR</v>
      </c>
      <c r="AI3261" s="49" t="str">
        <f t="shared" si="861"/>
        <v xml:space="preserve">     L00351 - SOFTCOURO INDUSTRIA E COMERCIO LTDA</v>
      </c>
      <c r="AJ3261" t="str">
        <f t="shared" si="862"/>
        <v xml:space="preserve">     90 - SALES</v>
      </c>
      <c r="AK3261" t="str">
        <f t="shared" si="863"/>
        <v/>
      </c>
      <c r="AL3261">
        <f t="shared" si="864"/>
        <v>10</v>
      </c>
      <c r="AM3261" t="str">
        <f t="shared" si="865"/>
        <v>2025 10</v>
      </c>
      <c r="AN3261" t="str">
        <f t="shared" si="866"/>
        <v xml:space="preserve">SOFTCOURO </v>
      </c>
    </row>
    <row r="3262" spans="1:40" x14ac:dyDescent="0.35">
      <c r="A3262">
        <v>83077</v>
      </c>
      <c r="B3262" t="s">
        <v>274</v>
      </c>
      <c r="C3262" s="31">
        <v>45849</v>
      </c>
      <c r="D3262" t="s">
        <v>373</v>
      </c>
      <c r="E3262" t="s">
        <v>374</v>
      </c>
      <c r="F3262" t="s">
        <v>379</v>
      </c>
      <c r="G3262" t="s">
        <v>380</v>
      </c>
      <c r="H3262" t="s">
        <v>1052</v>
      </c>
      <c r="I3262" t="s">
        <v>1053</v>
      </c>
      <c r="J3262">
        <v>1000</v>
      </c>
      <c r="K3262">
        <v>4791.33</v>
      </c>
      <c r="L3262">
        <v>925.93935999999997</v>
      </c>
      <c r="M3262">
        <v>964.97</v>
      </c>
      <c r="N3262">
        <v>4.7913299999999994</v>
      </c>
      <c r="O3262" s="32">
        <f t="shared" si="850"/>
        <v>3826.3599999999997</v>
      </c>
      <c r="P3262" s="32">
        <f t="shared" si="851"/>
        <v>2900.4206399999998</v>
      </c>
      <c r="Q3262">
        <v>743586</v>
      </c>
      <c r="R3262" t="s">
        <v>298</v>
      </c>
      <c r="S3262" t="s">
        <v>298</v>
      </c>
      <c r="T3262" t="str">
        <f t="shared" si="852"/>
        <v>VEN</v>
      </c>
      <c r="U3262" t="s">
        <v>300</v>
      </c>
      <c r="V3262" s="33">
        <f t="shared" si="853"/>
        <v>4791.33</v>
      </c>
      <c r="W3262">
        <f t="shared" si="854"/>
        <v>1000</v>
      </c>
      <c r="X3262" s="33">
        <f t="shared" si="855"/>
        <v>3826.3599999999997</v>
      </c>
      <c r="Y3262" s="33">
        <f t="shared" si="856"/>
        <v>964.97</v>
      </c>
      <c r="Z3262" s="45">
        <f t="shared" si="857"/>
        <v>0.56360564603147767</v>
      </c>
      <c r="AA3262" s="33">
        <f t="shared" si="858"/>
        <v>2700.4206399999998</v>
      </c>
      <c r="AB3262" s="45">
        <f t="shared" si="859"/>
        <v>0.70574139390961643</v>
      </c>
      <c r="AC3262" s="33">
        <f>IFERROR($X3262/VLOOKUP(CONCATENATE("USD",C3262),[1]GEINDICE!AR$1:AS$65536,2,0),"")</f>
        <v>686.6874842970459</v>
      </c>
      <c r="AD3262" s="33">
        <f>IFERROR($AA3262/VLOOKUP(CONCATENATE("USD",C3262),[1]GEINDICE!AR$1:AS$65536,2,0),"")</f>
        <v>484.62378234808506</v>
      </c>
      <c r="AE3262" s="33">
        <f>IFERROR($X3262/VLOOKUP(CONCATENATE("EUR",C3262),[1]GEINDICE!AR$1:AS$65536,2,0),"")</f>
        <v>587.06311945748553</v>
      </c>
      <c r="AF3262" s="33">
        <f>IFERROR($AA3262/VLOOKUP(CONCATENATE("EUR",C3262),[1]GEINDICE!AR$1:AS$65536,2,0),"")</f>
        <v>414.31474423885356</v>
      </c>
      <c r="AG3262" s="48" t="str">
        <f>VLOOKUP(E3262,[1]Apresentação!AW$1:AX$65536,2,0)</f>
        <v xml:space="preserve">                    2 - LEATHER AUXILIARIES</v>
      </c>
      <c r="AH3262" s="48" t="str">
        <f t="shared" si="860"/>
        <v xml:space="preserve">         5201000920 - ZETESLIP ECS BR</v>
      </c>
      <c r="AI3262" s="49" t="str">
        <f t="shared" si="861"/>
        <v xml:space="preserve">     L00103 - VITAPELLI LTDA</v>
      </c>
      <c r="AJ3262" t="str">
        <f t="shared" si="862"/>
        <v xml:space="preserve">     90 - SALES</v>
      </c>
      <c r="AK3262" t="str">
        <f t="shared" si="863"/>
        <v/>
      </c>
      <c r="AL3262">
        <f t="shared" si="864"/>
        <v>7</v>
      </c>
      <c r="AM3262" t="str">
        <f t="shared" si="865"/>
        <v>2025 7</v>
      </c>
      <c r="AN3262" t="str">
        <f t="shared" si="866"/>
        <v xml:space="preserve">VITAPELLI </v>
      </c>
    </row>
    <row r="3263" spans="1:40" x14ac:dyDescent="0.35">
      <c r="A3263">
        <v>82536</v>
      </c>
      <c r="B3263" t="s">
        <v>274</v>
      </c>
      <c r="C3263" s="31">
        <v>45803</v>
      </c>
      <c r="D3263" t="s">
        <v>373</v>
      </c>
      <c r="E3263" t="s">
        <v>374</v>
      </c>
      <c r="F3263" t="s">
        <v>390</v>
      </c>
      <c r="G3263" t="s">
        <v>391</v>
      </c>
      <c r="H3263" t="s">
        <v>1052</v>
      </c>
      <c r="I3263" t="s">
        <v>1053</v>
      </c>
      <c r="J3263">
        <v>9000</v>
      </c>
      <c r="K3263">
        <v>46114.92</v>
      </c>
      <c r="L3263">
        <v>9104.8040799999999</v>
      </c>
      <c r="M3263">
        <v>9287.5499999999993</v>
      </c>
      <c r="N3263">
        <v>5.1238799999999998</v>
      </c>
      <c r="O3263" s="32">
        <f t="shared" si="850"/>
        <v>36827.369999999995</v>
      </c>
      <c r="P3263" s="32">
        <f t="shared" si="851"/>
        <v>27722.565919999994</v>
      </c>
      <c r="Q3263">
        <v>739601</v>
      </c>
      <c r="R3263" t="s">
        <v>298</v>
      </c>
      <c r="S3263" t="s">
        <v>298</v>
      </c>
      <c r="T3263" t="str">
        <f t="shared" si="852"/>
        <v>VEN</v>
      </c>
      <c r="U3263" t="s">
        <v>300</v>
      </c>
      <c r="V3263" s="33">
        <f t="shared" si="853"/>
        <v>46114.92</v>
      </c>
      <c r="W3263">
        <f t="shared" si="854"/>
        <v>9000</v>
      </c>
      <c r="X3263" s="33">
        <f t="shared" si="855"/>
        <v>36827.369999999995</v>
      </c>
      <c r="Y3263" s="33">
        <f t="shared" si="856"/>
        <v>9287.5499999999993</v>
      </c>
      <c r="Z3263" s="45">
        <f t="shared" si="857"/>
        <v>0.56212969511819588</v>
      </c>
      <c r="AA3263" s="33">
        <f t="shared" si="858"/>
        <v>25922.565919999994</v>
      </c>
      <c r="AB3263" s="45">
        <f t="shared" si="859"/>
        <v>0.70389403098836534</v>
      </c>
      <c r="AC3263" s="33">
        <f>IFERROR($X3263/VLOOKUP(CONCATENATE("USD",C3263),[1]GEINDICE!AR$1:AS$65536,2,0),"")</f>
        <v>6504.4190112859633</v>
      </c>
      <c r="AD3263" s="33">
        <f>IFERROR($AA3263/VLOOKUP(CONCATENATE("USD",C3263),[1]GEINDICE!AR$1:AS$65536,2,0),"")</f>
        <v>4578.4217170914344</v>
      </c>
      <c r="AE3263" s="33">
        <f>IFERROR($X3263/VLOOKUP(CONCATENATE("EUR",C3263),[1]GEINDICE!AR$1:AS$65536,2,0),"")</f>
        <v>5715.1634128930127</v>
      </c>
      <c r="AF3263" s="33">
        <f>IFERROR($AA3263/VLOOKUP(CONCATENATE("EUR",C3263),[1]GEINDICE!AR$1:AS$65536,2,0),"")</f>
        <v>4022.8694124584858</v>
      </c>
      <c r="AG3263" s="48" t="str">
        <f>VLOOKUP(E3263,[1]Apresentação!AW$1:AX$65536,2,0)</f>
        <v xml:space="preserve">                    2 - LEATHER AUXILIARIES</v>
      </c>
      <c r="AH3263" s="48" t="str">
        <f t="shared" si="860"/>
        <v xml:space="preserve">         5201000920 - ZETESLIP ECS BR</v>
      </c>
      <c r="AI3263" s="49" t="str">
        <f t="shared" si="861"/>
        <v xml:space="preserve">     L00408 - JBS S.A</v>
      </c>
      <c r="AJ3263" t="str">
        <f t="shared" si="862"/>
        <v xml:space="preserve">     90 - SALES</v>
      </c>
      <c r="AK3263" t="str">
        <f t="shared" si="863"/>
        <v/>
      </c>
      <c r="AL3263">
        <f t="shared" si="864"/>
        <v>5</v>
      </c>
      <c r="AM3263" t="str">
        <f t="shared" si="865"/>
        <v>2025 5</v>
      </c>
      <c r="AN3263" t="str">
        <f t="shared" si="866"/>
        <v xml:space="preserve">JBS </v>
      </c>
    </row>
    <row r="3264" spans="1:40" x14ac:dyDescent="0.35">
      <c r="A3264">
        <v>83328</v>
      </c>
      <c r="B3264" t="s">
        <v>274</v>
      </c>
      <c r="C3264" s="31">
        <v>45869</v>
      </c>
      <c r="D3264" t="s">
        <v>373</v>
      </c>
      <c r="E3264" t="s">
        <v>374</v>
      </c>
      <c r="F3264" t="s">
        <v>1054</v>
      </c>
      <c r="G3264" t="s">
        <v>1055</v>
      </c>
      <c r="H3264" t="s">
        <v>1052</v>
      </c>
      <c r="I3264" t="s">
        <v>1053</v>
      </c>
      <c r="J3264">
        <v>1000</v>
      </c>
      <c r="K3264">
        <v>4538.75</v>
      </c>
      <c r="L3264">
        <v>930.44532000000004</v>
      </c>
      <c r="M3264">
        <v>708.16</v>
      </c>
      <c r="N3264">
        <v>4.5387499999999994</v>
      </c>
      <c r="O3264" s="32">
        <f t="shared" si="850"/>
        <v>3830.59</v>
      </c>
      <c r="P3264" s="32">
        <f t="shared" si="851"/>
        <v>2900.1446800000003</v>
      </c>
      <c r="Q3264">
        <v>746469</v>
      </c>
      <c r="R3264" t="s">
        <v>298</v>
      </c>
      <c r="S3264" t="s">
        <v>298</v>
      </c>
      <c r="T3264" t="str">
        <f t="shared" si="852"/>
        <v>VEN</v>
      </c>
      <c r="U3264" t="s">
        <v>300</v>
      </c>
      <c r="V3264" s="33">
        <f t="shared" si="853"/>
        <v>4538.75</v>
      </c>
      <c r="W3264">
        <f t="shared" si="854"/>
        <v>1000</v>
      </c>
      <c r="X3264" s="33">
        <f t="shared" si="855"/>
        <v>3830.59</v>
      </c>
      <c r="Y3264" s="33">
        <f t="shared" si="856"/>
        <v>708.16</v>
      </c>
      <c r="Z3264" s="45">
        <f t="shared" si="857"/>
        <v>0.59490932084825121</v>
      </c>
      <c r="AA3264" s="33">
        <f t="shared" si="858"/>
        <v>2700.1446800000003</v>
      </c>
      <c r="AB3264" s="45">
        <f t="shared" si="859"/>
        <v>0.70489002477425156</v>
      </c>
      <c r="AC3264" s="33">
        <f>IFERROR($X3264/VLOOKUP(CONCATENATE("USD",C3264),[1]GEINDICE!AR$1:AS$65536,2,0),"")</f>
        <v>683.61887425491659</v>
      </c>
      <c r="AD3264" s="33">
        <f>IFERROR($AA3264/VLOOKUP(CONCATENATE("USD",C3264),[1]GEINDICE!AR$1:AS$65536,2,0),"")</f>
        <v>481.87612520969412</v>
      </c>
      <c r="AE3264" s="33">
        <f>IFERROR($X3264/VLOOKUP(CONCATENATE("EUR",C3264),[1]GEINDICE!AR$1:AS$65536,2,0),"")</f>
        <v>598.1745213779318</v>
      </c>
      <c r="AF3264" s="33">
        <f>IFERROR($AA3264/VLOOKUP(CONCATENATE("EUR",C3264),[1]GEINDICE!AR$1:AS$65536,2,0),"")</f>
        <v>421.64725319341642</v>
      </c>
      <c r="AG3264" s="48" t="str">
        <f>VLOOKUP(E3264,[1]Apresentação!AW$1:AX$65536,2,0)</f>
        <v xml:space="preserve">                    2 - LEATHER AUXILIARIES</v>
      </c>
      <c r="AH3264" s="48" t="str">
        <f t="shared" si="860"/>
        <v xml:space="preserve">         5201000920 - ZETESLIP ECS BR</v>
      </c>
      <c r="AI3264" s="49" t="str">
        <f t="shared" si="861"/>
        <v xml:space="preserve">     L00461 - MARANHAO INDUSTRIA DE COURO LTDA</v>
      </c>
      <c r="AJ3264" t="str">
        <f t="shared" si="862"/>
        <v xml:space="preserve">     90 - SALES</v>
      </c>
      <c r="AK3264" t="str">
        <f t="shared" si="863"/>
        <v/>
      </c>
      <c r="AL3264">
        <f t="shared" si="864"/>
        <v>7</v>
      </c>
      <c r="AM3264" t="str">
        <f t="shared" si="865"/>
        <v>2025 7</v>
      </c>
      <c r="AN3264" t="str">
        <f t="shared" si="866"/>
        <v xml:space="preserve">MARANHAO </v>
      </c>
    </row>
    <row r="3265" spans="1:40" x14ac:dyDescent="0.35">
      <c r="A3265">
        <v>83925</v>
      </c>
      <c r="B3265" t="s">
        <v>274</v>
      </c>
      <c r="C3265" s="31">
        <v>45919</v>
      </c>
      <c r="D3265" t="s">
        <v>373</v>
      </c>
      <c r="E3265" t="s">
        <v>374</v>
      </c>
      <c r="F3265" t="s">
        <v>648</v>
      </c>
      <c r="G3265" t="s">
        <v>649</v>
      </c>
      <c r="H3265" t="s">
        <v>1052</v>
      </c>
      <c r="I3265" t="s">
        <v>1053</v>
      </c>
      <c r="J3265">
        <v>120</v>
      </c>
      <c r="K3265">
        <v>833.32</v>
      </c>
      <c r="L3265">
        <v>115.27352999999999</v>
      </c>
      <c r="M3265">
        <v>167.83</v>
      </c>
      <c r="N3265">
        <v>6.9443099999999998</v>
      </c>
      <c r="O3265" s="32">
        <f t="shared" si="850"/>
        <v>665.49</v>
      </c>
      <c r="P3265" s="32">
        <f t="shared" si="851"/>
        <v>550.21647000000007</v>
      </c>
      <c r="Q3265">
        <v>761946</v>
      </c>
      <c r="R3265" t="s">
        <v>298</v>
      </c>
      <c r="S3265" t="s">
        <v>298</v>
      </c>
      <c r="T3265" t="str">
        <f t="shared" si="852"/>
        <v>VEN</v>
      </c>
      <c r="U3265" t="s">
        <v>300</v>
      </c>
      <c r="V3265" s="33">
        <f t="shared" si="853"/>
        <v>833.32</v>
      </c>
      <c r="W3265">
        <f t="shared" si="854"/>
        <v>120</v>
      </c>
      <c r="X3265" s="33">
        <f t="shared" si="855"/>
        <v>665.49</v>
      </c>
      <c r="Y3265" s="33">
        <f t="shared" si="856"/>
        <v>167.83</v>
      </c>
      <c r="Z3265" s="45">
        <f t="shared" si="857"/>
        <v>0.63146986751788037</v>
      </c>
      <c r="AA3265" s="33">
        <f t="shared" si="858"/>
        <v>526.21647000000007</v>
      </c>
      <c r="AB3265" s="45">
        <f t="shared" si="859"/>
        <v>0.79072032637605383</v>
      </c>
      <c r="AC3265" s="33">
        <f>IFERROR($X3265/VLOOKUP(CONCATENATE("USD",C3265),[1]GEINDICE!AR$1:AS$65536,2,0),"")</f>
        <v>124.91365718147007</v>
      </c>
      <c r="AD3265" s="33">
        <f>IFERROR($AA3265/VLOOKUP(CONCATENATE("USD",C3265),[1]GEINDICE!AR$1:AS$65536,2,0),"")</f>
        <v>98.771767775358512</v>
      </c>
      <c r="AE3265" s="33">
        <f>IFERROR($X3265/VLOOKUP(CONCATENATE("EUR",C3265),[1]GEINDICE!AR$1:AS$65536,2,0),"")</f>
        <v>106.27265613771738</v>
      </c>
      <c r="AF3265" s="33">
        <f>IFERROR($AA3265/VLOOKUP(CONCATENATE("EUR",C3265),[1]GEINDICE!AR$1:AS$65536,2,0),"")</f>
        <v>84.031949346066028</v>
      </c>
      <c r="AG3265" s="48" t="str">
        <f>VLOOKUP(E3265,[1]Apresentação!AW$1:AX$65536,2,0)</f>
        <v xml:space="preserve">                    2 - LEATHER AUXILIARIES</v>
      </c>
      <c r="AH3265" s="48" t="str">
        <f t="shared" si="860"/>
        <v xml:space="preserve">         5201000920 - ZETESLIP ECS BR</v>
      </c>
      <c r="AI3265" s="49" t="str">
        <f t="shared" si="861"/>
        <v xml:space="preserve">     L00010 - CURTUME TROPICAL LTDA</v>
      </c>
      <c r="AJ3265" t="str">
        <f t="shared" si="862"/>
        <v xml:space="preserve">     90 - SALES</v>
      </c>
      <c r="AK3265" t="str">
        <f t="shared" si="863"/>
        <v/>
      </c>
      <c r="AL3265">
        <f t="shared" si="864"/>
        <v>9</v>
      </c>
      <c r="AM3265" t="str">
        <f t="shared" si="865"/>
        <v>2025 9</v>
      </c>
      <c r="AN3265" t="str">
        <f t="shared" si="866"/>
        <v xml:space="preserve">CURTUME </v>
      </c>
    </row>
    <row r="3266" spans="1:40" x14ac:dyDescent="0.35">
      <c r="A3266">
        <v>83659</v>
      </c>
      <c r="B3266" t="s">
        <v>274</v>
      </c>
      <c r="C3266" s="31">
        <v>45896</v>
      </c>
      <c r="D3266" t="s">
        <v>373</v>
      </c>
      <c r="E3266" t="s">
        <v>374</v>
      </c>
      <c r="F3266" t="s">
        <v>390</v>
      </c>
      <c r="G3266" t="s">
        <v>391</v>
      </c>
      <c r="H3266" t="s">
        <v>1052</v>
      </c>
      <c r="I3266" t="s">
        <v>1053</v>
      </c>
      <c r="J3266">
        <v>9000</v>
      </c>
      <c r="K3266">
        <v>43916.58</v>
      </c>
      <c r="L3266">
        <v>8860.3828900000008</v>
      </c>
      <c r="M3266">
        <v>8844.7999999999993</v>
      </c>
      <c r="N3266">
        <v>4.8796200000000001</v>
      </c>
      <c r="O3266" s="32">
        <f t="shared" si="850"/>
        <v>35071.78</v>
      </c>
      <c r="P3266" s="32">
        <f t="shared" si="851"/>
        <v>26211.397109999998</v>
      </c>
      <c r="Q3266">
        <v>759816</v>
      </c>
      <c r="R3266" t="s">
        <v>298</v>
      </c>
      <c r="S3266" t="s">
        <v>298</v>
      </c>
      <c r="T3266" t="str">
        <f t="shared" si="852"/>
        <v>VEN</v>
      </c>
      <c r="U3266" t="s">
        <v>300</v>
      </c>
      <c r="V3266" s="33">
        <f t="shared" si="853"/>
        <v>43916.58</v>
      </c>
      <c r="W3266">
        <f t="shared" si="854"/>
        <v>9000</v>
      </c>
      <c r="X3266" s="33">
        <f t="shared" si="855"/>
        <v>35071.78</v>
      </c>
      <c r="Y3266" s="33">
        <f t="shared" si="856"/>
        <v>8844.7999999999993</v>
      </c>
      <c r="Z3266" s="45">
        <f t="shared" si="857"/>
        <v>0.5558583366464328</v>
      </c>
      <c r="AA3266" s="33">
        <f t="shared" si="858"/>
        <v>24411.397109999998</v>
      </c>
      <c r="AB3266" s="45">
        <f t="shared" si="859"/>
        <v>0.69604100818378767</v>
      </c>
      <c r="AC3266" s="33">
        <f>IFERROR($X3266/VLOOKUP(CONCATENATE("USD",C3266),[1]GEINDICE!AR$1:AS$65536,2,0),"")</f>
        <v>6443.7017711472035</v>
      </c>
      <c r="AD3266" s="33">
        <f>IFERROR($AA3266/VLOOKUP(CONCATENATE("USD",C3266),[1]GEINDICE!AR$1:AS$65536,2,0),"")</f>
        <v>4485.0806772249571</v>
      </c>
      <c r="AE3266" s="33">
        <f>IFERROR($X3266/VLOOKUP(CONCATENATE("EUR",C3266),[1]GEINDICE!AR$1:AS$65536,2,0),"")</f>
        <v>5549.6835242736879</v>
      </c>
      <c r="AF3266" s="33">
        <f>IFERROR($AA3266/VLOOKUP(CONCATENATE("EUR",C3266),[1]GEINDICE!AR$1:AS$65536,2,0),"")</f>
        <v>3862.807315336413</v>
      </c>
      <c r="AG3266" s="48" t="str">
        <f>VLOOKUP(E3266,[1]Apresentação!AW$1:AX$65536,2,0)</f>
        <v xml:space="preserve">                    2 - LEATHER AUXILIARIES</v>
      </c>
      <c r="AH3266" s="48" t="str">
        <f t="shared" si="860"/>
        <v xml:space="preserve">         5201000920 - ZETESLIP ECS BR</v>
      </c>
      <c r="AI3266" s="49" t="str">
        <f t="shared" si="861"/>
        <v xml:space="preserve">     L00408 - JBS S.A</v>
      </c>
      <c r="AJ3266" t="str">
        <f t="shared" si="862"/>
        <v xml:space="preserve">     90 - SALES</v>
      </c>
      <c r="AK3266" t="str">
        <f t="shared" si="863"/>
        <v/>
      </c>
      <c r="AL3266">
        <f t="shared" si="864"/>
        <v>8</v>
      </c>
      <c r="AM3266" t="str">
        <f t="shared" si="865"/>
        <v>2025 8</v>
      </c>
      <c r="AN3266" t="str">
        <f t="shared" si="866"/>
        <v xml:space="preserve">JBS </v>
      </c>
    </row>
    <row r="3267" spans="1:40" x14ac:dyDescent="0.35">
      <c r="A3267">
        <v>82898</v>
      </c>
      <c r="B3267" t="s">
        <v>274</v>
      </c>
      <c r="C3267" s="31">
        <v>45835</v>
      </c>
      <c r="D3267" t="s">
        <v>373</v>
      </c>
      <c r="E3267" t="s">
        <v>374</v>
      </c>
      <c r="F3267" t="s">
        <v>469</v>
      </c>
      <c r="G3267" t="s">
        <v>470</v>
      </c>
      <c r="H3267" t="s">
        <v>1052</v>
      </c>
      <c r="I3267" t="s">
        <v>1053</v>
      </c>
      <c r="J3267">
        <v>120</v>
      </c>
      <c r="K3267">
        <v>780.85</v>
      </c>
      <c r="L3267">
        <v>121.22605</v>
      </c>
      <c r="M3267">
        <v>157.26</v>
      </c>
      <c r="N3267">
        <v>6.5071099999999999</v>
      </c>
      <c r="O3267" s="32">
        <f t="shared" si="850"/>
        <v>623.59</v>
      </c>
      <c r="P3267" s="32">
        <f t="shared" si="851"/>
        <v>502.36395000000005</v>
      </c>
      <c r="Q3267">
        <v>742174</v>
      </c>
      <c r="R3267" t="s">
        <v>298</v>
      </c>
      <c r="S3267" t="s">
        <v>298</v>
      </c>
      <c r="T3267" t="str">
        <f t="shared" si="852"/>
        <v>VEN</v>
      </c>
      <c r="U3267" t="s">
        <v>300</v>
      </c>
      <c r="V3267" s="33">
        <f t="shared" si="853"/>
        <v>780.85</v>
      </c>
      <c r="W3267">
        <f t="shared" si="854"/>
        <v>120</v>
      </c>
      <c r="X3267" s="33">
        <f t="shared" si="855"/>
        <v>623.59</v>
      </c>
      <c r="Y3267" s="33">
        <f t="shared" si="856"/>
        <v>157.26</v>
      </c>
      <c r="Z3267" s="45">
        <f t="shared" si="857"/>
        <v>0.61261951719280272</v>
      </c>
      <c r="AA3267" s="33">
        <f t="shared" si="858"/>
        <v>478.36395000000005</v>
      </c>
      <c r="AB3267" s="45">
        <f t="shared" si="859"/>
        <v>0.76711292676277687</v>
      </c>
      <c r="AC3267" s="33">
        <f>IFERROR($X3267/VLOOKUP(CONCATENATE("USD",C3267),[1]GEINDICE!AR$1:AS$65536,2,0),"")</f>
        <v>113.87899705984404</v>
      </c>
      <c r="AD3267" s="33">
        <f>IFERROR($AA3267/VLOOKUP(CONCATENATE("USD",C3267),[1]GEINDICE!AR$1:AS$65536,2,0),"")</f>
        <v>87.358050731386626</v>
      </c>
      <c r="AE3267" s="33">
        <f>IFERROR($X3267/VLOOKUP(CONCATENATE("EUR",C3267),[1]GEINDICE!AR$1:AS$65536,2,0),"")</f>
        <v>97.13391174317357</v>
      </c>
      <c r="AF3267" s="33">
        <f>IFERROR($AA3267/VLOOKUP(CONCATENATE("EUR",C3267),[1]GEINDICE!AR$1:AS$65536,2,0),"")</f>
        <v>74.512679325223147</v>
      </c>
      <c r="AG3267" s="48" t="str">
        <f>VLOOKUP(E3267,[1]Apresentação!AW$1:AX$65536,2,0)</f>
        <v xml:space="preserve">                    2 - LEATHER AUXILIARIES</v>
      </c>
      <c r="AH3267" s="48" t="str">
        <f t="shared" si="860"/>
        <v xml:space="preserve">         5201000920 - ZETESLIP ECS BR</v>
      </c>
      <c r="AI3267" s="49" t="str">
        <f t="shared" si="861"/>
        <v xml:space="preserve">     L00351 - SOFTCOURO INDUSTRIA E COMERCIO LTDA</v>
      </c>
      <c r="AJ3267" t="str">
        <f t="shared" si="862"/>
        <v xml:space="preserve">     90 - SALES</v>
      </c>
      <c r="AK3267" t="str">
        <f t="shared" si="863"/>
        <v/>
      </c>
      <c r="AL3267">
        <f t="shared" si="864"/>
        <v>6</v>
      </c>
      <c r="AM3267" t="str">
        <f t="shared" si="865"/>
        <v>2025 6</v>
      </c>
      <c r="AN3267" t="str">
        <f t="shared" si="866"/>
        <v xml:space="preserve">SOFTCOURO </v>
      </c>
    </row>
    <row r="3268" spans="1:40" x14ac:dyDescent="0.35">
      <c r="A3268">
        <v>84102</v>
      </c>
      <c r="B3268" t="s">
        <v>274</v>
      </c>
      <c r="C3268" s="31">
        <v>45933</v>
      </c>
      <c r="D3268" t="s">
        <v>373</v>
      </c>
      <c r="E3268" t="s">
        <v>374</v>
      </c>
      <c r="F3268" t="s">
        <v>467</v>
      </c>
      <c r="G3268" t="s">
        <v>468</v>
      </c>
      <c r="H3268" t="s">
        <v>1052</v>
      </c>
      <c r="I3268" t="s">
        <v>1053</v>
      </c>
      <c r="J3268">
        <v>240</v>
      </c>
      <c r="K3268">
        <v>1795.89</v>
      </c>
      <c r="L3268">
        <v>230.54705000000001</v>
      </c>
      <c r="M3268">
        <v>361.7</v>
      </c>
      <c r="N3268">
        <v>7.4828599999999996</v>
      </c>
      <c r="O3268" s="32">
        <f t="shared" ref="O3268:O3331" si="867">$K3268-$Y3268</f>
        <v>1434.19</v>
      </c>
      <c r="P3268" s="32">
        <f t="shared" ref="P3268:P3331" si="868">($O3268-$L3268)</f>
        <v>1203.6429499999999</v>
      </c>
      <c r="Q3268">
        <v>763254</v>
      </c>
      <c r="R3268" t="s">
        <v>298</v>
      </c>
      <c r="S3268" t="s">
        <v>298</v>
      </c>
      <c r="T3268" t="str">
        <f t="shared" ref="T3268:T3331" si="869">MID($U3268,1,3)</f>
        <v>VEN</v>
      </c>
      <c r="U3268" t="s">
        <v>300</v>
      </c>
      <c r="V3268" s="33">
        <f t="shared" ref="V3268:V3331" si="870">IF($T3268="DEV",-$K3268,$K3268)</f>
        <v>1795.89</v>
      </c>
      <c r="W3268">
        <f t="shared" ref="W3268:W3331" si="871">IF($T3268="DEV",-$J3268,$J3268)</f>
        <v>240</v>
      </c>
      <c r="X3268" s="33">
        <f t="shared" ref="X3268:X3331" si="872">$V3268-$Y3268</f>
        <v>1434.19</v>
      </c>
      <c r="Y3268" s="33">
        <f t="shared" ref="Y3268:Y3331" si="873">IF(A3268=59876,M3268,IF(A3268=59868,M3268,IF(R3268="6111",((K3268*0.12)+M3268),IF(T3268="DEV",-M3268,M3268))))</f>
        <v>361.7</v>
      </c>
      <c r="Z3268" s="45">
        <f t="shared" ref="Z3268:Z3331" si="874">IFERROR($AA3268/$V3268,0)</f>
        <v>0.64349317051712518</v>
      </c>
      <c r="AA3268" s="33">
        <f t="shared" ref="AA3268:AA3331" si="875">IF(VLOOKUP(AL3268,AR:AS,2,0)="sim",IF($T3268="DEV",($X3268-$L3268),$P3268)-(0.2*W3268),IF(VLOOKUP(AL3268,AR:AS,2,0)="OK",IF($T3268="DEV",($X3268-$L3268),$P3268)-(0.2*W3268),IF($T3268="DEV",($X3268-$L3268),$P3268)))</f>
        <v>1155.6429499999999</v>
      </c>
      <c r="AB3268" s="45">
        <f t="shared" ref="AB3268:AB3331" si="876">IFERROR($AA3268/$X3268,0)</f>
        <v>0.8057809286077855</v>
      </c>
      <c r="AC3268" s="33">
        <f>IFERROR($X3268/VLOOKUP(CONCATENATE("USD",C3268),[1]GEINDICE!AR$1:AS$65536,2,0),"")</f>
        <v>268.0829189876257</v>
      </c>
      <c r="AD3268" s="33">
        <f>IFERROR($AA3268/VLOOKUP(CONCATENATE("USD",C3268),[1]GEINDICE!AR$1:AS$65536,2,0),"")</f>
        <v>216.01610340573478</v>
      </c>
      <c r="AE3268" s="33">
        <f>IFERROR($X3268/VLOOKUP(CONCATENATE("EUR",C3268),[1]GEINDICE!AR$1:AS$65536,2,0),"")</f>
        <v>228.21430844631149</v>
      </c>
      <c r="AF3268" s="33">
        <f>IFERROR($AA3268/VLOOKUP(CONCATENATE("EUR",C3268),[1]GEINDICE!AR$1:AS$65536,2,0),"")</f>
        <v>183.89073738145245</v>
      </c>
      <c r="AG3268" s="48" t="str">
        <f>VLOOKUP(E3268,[1]Apresentação!AW$1:AX$65536,2,0)</f>
        <v xml:space="preserve">                    2 - LEATHER AUXILIARIES</v>
      </c>
      <c r="AH3268" s="48" t="str">
        <f t="shared" ref="AH3268:AH3331" si="877">CONCATENATE("         ",H3268," - ",I3268)</f>
        <v xml:space="preserve">         5201000920 - ZETESLIP ECS BR</v>
      </c>
      <c r="AI3268" s="49" t="str">
        <f t="shared" ref="AI3268:AI3331" si="878">CONCATENATE("     ",F3268," - ",G3268)</f>
        <v xml:space="preserve">     L00102 - CURTUME SANTO ANTONIO LTDA</v>
      </c>
      <c r="AJ3268" t="str">
        <f t="shared" ref="AJ3268:AJ3331" si="879">IF(RIGHT(I3268,2)="BR","     90 - SALES","     93 - RESALES")</f>
        <v xml:space="preserve">     90 - SALES</v>
      </c>
      <c r="AK3268" t="str">
        <f t="shared" ref="AK3268:AK3331" si="880">IF(R3268="3201","EXP",IF(R3268="7101","EXP",""))</f>
        <v/>
      </c>
      <c r="AL3268">
        <f t="shared" ref="AL3268:AL3331" si="881">VLOOKUP(MONTH(C3268),AQ:AR,2,0)</f>
        <v>10</v>
      </c>
      <c r="AM3268" t="str">
        <f t="shared" ref="AM3268:AM3331" si="882">CONCATENATE(YEAR(C3268)," ",MONTH(C3268))</f>
        <v>2025 10</v>
      </c>
      <c r="AN3268" t="str">
        <f t="shared" ref="AN3268:AN3331" si="883">MID(G3268,1,SEARCH(" ",G3268,1))</f>
        <v xml:space="preserve">CURTUME </v>
      </c>
    </row>
    <row r="3269" spans="1:40" x14ac:dyDescent="0.35">
      <c r="A3269">
        <v>82907</v>
      </c>
      <c r="B3269" t="s">
        <v>274</v>
      </c>
      <c r="C3269" s="31">
        <v>45835</v>
      </c>
      <c r="D3269" t="s">
        <v>373</v>
      </c>
      <c r="E3269" t="s">
        <v>374</v>
      </c>
      <c r="F3269" t="s">
        <v>379</v>
      </c>
      <c r="G3269" t="s">
        <v>380</v>
      </c>
      <c r="H3269" t="s">
        <v>1052</v>
      </c>
      <c r="I3269" t="s">
        <v>1053</v>
      </c>
      <c r="J3269">
        <v>1000</v>
      </c>
      <c r="K3269">
        <v>4841.7300000000005</v>
      </c>
      <c r="L3269">
        <v>1010.21704</v>
      </c>
      <c r="M3269">
        <v>975.12</v>
      </c>
      <c r="N3269">
        <v>4.8417300000000001</v>
      </c>
      <c r="O3269" s="32">
        <f t="shared" si="867"/>
        <v>3866.6100000000006</v>
      </c>
      <c r="P3269" s="32">
        <f t="shared" si="868"/>
        <v>2856.3929600000006</v>
      </c>
      <c r="Q3269">
        <v>742194</v>
      </c>
      <c r="R3269" t="s">
        <v>298</v>
      </c>
      <c r="S3269" t="s">
        <v>298</v>
      </c>
      <c r="T3269" t="str">
        <f t="shared" si="869"/>
        <v>VEN</v>
      </c>
      <c r="U3269" t="s">
        <v>300</v>
      </c>
      <c r="V3269" s="33">
        <f t="shared" si="870"/>
        <v>4841.7300000000005</v>
      </c>
      <c r="W3269">
        <f t="shared" si="871"/>
        <v>1000</v>
      </c>
      <c r="X3269" s="33">
        <f t="shared" si="872"/>
        <v>3866.6100000000006</v>
      </c>
      <c r="Y3269" s="33">
        <f t="shared" si="873"/>
        <v>975.12</v>
      </c>
      <c r="Z3269" s="45">
        <f t="shared" si="874"/>
        <v>0.54864541393262334</v>
      </c>
      <c r="AA3269" s="33">
        <f t="shared" si="875"/>
        <v>2656.3929600000006</v>
      </c>
      <c r="AB3269" s="45">
        <f t="shared" si="876"/>
        <v>0.68700824753466216</v>
      </c>
      <c r="AC3269" s="33">
        <f>IFERROR($X3269/VLOOKUP(CONCATENATE("USD",C3269),[1]GEINDICE!AR$1:AS$65536,2,0),"")</f>
        <v>706.11406344162606</v>
      </c>
      <c r="AD3269" s="33">
        <f>IFERROR($AA3269/VLOOKUP(CONCATENATE("USD",C3269),[1]GEINDICE!AR$1:AS$65536,2,0),"")</f>
        <v>485.10618528461083</v>
      </c>
      <c r="AE3269" s="33">
        <f>IFERROR($X3269/VLOOKUP(CONCATENATE("EUR",C3269),[1]GEINDICE!AR$1:AS$65536,2,0),"")</f>
        <v>602.28508232215461</v>
      </c>
      <c r="AF3269" s="33">
        <f>IFERROR($AA3269/VLOOKUP(CONCATENATE("EUR",C3269),[1]GEINDICE!AR$1:AS$65536,2,0),"")</f>
        <v>413.7748189224132</v>
      </c>
      <c r="AG3269" s="48" t="str">
        <f>VLOOKUP(E3269,[1]Apresentação!AW$1:AX$65536,2,0)</f>
        <v xml:space="preserve">                    2 - LEATHER AUXILIARIES</v>
      </c>
      <c r="AH3269" s="48" t="str">
        <f t="shared" si="877"/>
        <v xml:space="preserve">         5201000920 - ZETESLIP ECS BR</v>
      </c>
      <c r="AI3269" s="49" t="str">
        <f t="shared" si="878"/>
        <v xml:space="preserve">     L00103 - VITAPELLI LTDA</v>
      </c>
      <c r="AJ3269" t="str">
        <f t="shared" si="879"/>
        <v xml:space="preserve">     90 - SALES</v>
      </c>
      <c r="AK3269" t="str">
        <f t="shared" si="880"/>
        <v/>
      </c>
      <c r="AL3269">
        <f t="shared" si="881"/>
        <v>6</v>
      </c>
      <c r="AM3269" t="str">
        <f t="shared" si="882"/>
        <v>2025 6</v>
      </c>
      <c r="AN3269" t="str">
        <f t="shared" si="883"/>
        <v xml:space="preserve">VITAPELLI </v>
      </c>
    </row>
    <row r="3270" spans="1:40" x14ac:dyDescent="0.35">
      <c r="A3270">
        <v>83432</v>
      </c>
      <c r="B3270" t="s">
        <v>274</v>
      </c>
      <c r="C3270" s="31">
        <v>45877</v>
      </c>
      <c r="D3270" t="s">
        <v>373</v>
      </c>
      <c r="E3270" t="s">
        <v>374</v>
      </c>
      <c r="F3270" t="s">
        <v>648</v>
      </c>
      <c r="G3270" t="s">
        <v>649</v>
      </c>
      <c r="H3270" t="s">
        <v>1052</v>
      </c>
      <c r="I3270" t="s">
        <v>1053</v>
      </c>
      <c r="J3270">
        <v>120</v>
      </c>
      <c r="K3270">
        <v>858.91</v>
      </c>
      <c r="L3270">
        <v>114.48415</v>
      </c>
      <c r="M3270">
        <v>172.98</v>
      </c>
      <c r="N3270">
        <v>7.1575799999999994</v>
      </c>
      <c r="O3270" s="32">
        <f t="shared" si="867"/>
        <v>685.93</v>
      </c>
      <c r="P3270" s="32">
        <f t="shared" si="868"/>
        <v>571.44584999999995</v>
      </c>
      <c r="Q3270">
        <v>750553</v>
      </c>
      <c r="R3270" t="s">
        <v>298</v>
      </c>
      <c r="S3270" t="s">
        <v>298</v>
      </c>
      <c r="T3270" t="str">
        <f t="shared" si="869"/>
        <v>VEN</v>
      </c>
      <c r="U3270" t="s">
        <v>293</v>
      </c>
      <c r="V3270" s="33">
        <f t="shared" si="870"/>
        <v>858.91</v>
      </c>
      <c r="W3270">
        <f t="shared" si="871"/>
        <v>120</v>
      </c>
      <c r="X3270" s="33">
        <f t="shared" si="872"/>
        <v>685.93</v>
      </c>
      <c r="Y3270" s="33">
        <f t="shared" si="873"/>
        <v>172.98</v>
      </c>
      <c r="Z3270" s="45">
        <f t="shared" si="874"/>
        <v>0.63737277479596233</v>
      </c>
      <c r="AA3270" s="33">
        <f t="shared" si="875"/>
        <v>547.44584999999995</v>
      </c>
      <c r="AB3270" s="45">
        <f t="shared" si="876"/>
        <v>0.79810745994489229</v>
      </c>
      <c r="AC3270" s="33">
        <f>IFERROR($X3270/VLOOKUP(CONCATENATE("USD",C3270),[1]GEINDICE!AR$1:AS$65536,2,0),"")</f>
        <v>126.42938769491649</v>
      </c>
      <c r="AD3270" s="33">
        <f>IFERROR($AA3270/VLOOKUP(CONCATENATE("USD",C3270),[1]GEINDICE!AR$1:AS$65536,2,0),"")</f>
        <v>100.90423747557782</v>
      </c>
      <c r="AE3270" s="33">
        <f>IFERROR($X3270/VLOOKUP(CONCATENATE("EUR",C3270),[1]GEINDICE!AR$1:AS$65536,2,0),"")</f>
        <v>108.43028770154915</v>
      </c>
      <c r="AF3270" s="33">
        <f>IFERROR($AA3270/VLOOKUP(CONCATENATE("EUR",C3270),[1]GEINDICE!AR$1:AS$65536,2,0),"")</f>
        <v>86.539021498577284</v>
      </c>
      <c r="AG3270" s="48" t="str">
        <f>VLOOKUP(E3270,[1]Apresentação!AW$1:AX$65536,2,0)</f>
        <v xml:space="preserve">                    2 - LEATHER AUXILIARIES</v>
      </c>
      <c r="AH3270" s="48" t="str">
        <f t="shared" si="877"/>
        <v xml:space="preserve">         5201000920 - ZETESLIP ECS BR</v>
      </c>
      <c r="AI3270" s="49" t="str">
        <f t="shared" si="878"/>
        <v xml:space="preserve">     L00010 - CURTUME TROPICAL LTDA</v>
      </c>
      <c r="AJ3270" t="str">
        <f t="shared" si="879"/>
        <v xml:space="preserve">     90 - SALES</v>
      </c>
      <c r="AK3270" t="str">
        <f t="shared" si="880"/>
        <v/>
      </c>
      <c r="AL3270">
        <f t="shared" si="881"/>
        <v>8</v>
      </c>
      <c r="AM3270" t="str">
        <f t="shared" si="882"/>
        <v>2025 8</v>
      </c>
      <c r="AN3270" t="str">
        <f t="shared" si="883"/>
        <v xml:space="preserve">CURTUME </v>
      </c>
    </row>
    <row r="3271" spans="1:40" x14ac:dyDescent="0.35">
      <c r="A3271">
        <v>83445</v>
      </c>
      <c r="B3271" t="s">
        <v>274</v>
      </c>
      <c r="C3271" s="31">
        <v>45880</v>
      </c>
      <c r="D3271" t="s">
        <v>373</v>
      </c>
      <c r="E3271" t="s">
        <v>374</v>
      </c>
      <c r="F3271" t="s">
        <v>469</v>
      </c>
      <c r="G3271" t="s">
        <v>470</v>
      </c>
      <c r="H3271" t="s">
        <v>1052</v>
      </c>
      <c r="I3271" t="s">
        <v>1053</v>
      </c>
      <c r="J3271">
        <v>120</v>
      </c>
      <c r="K3271">
        <v>768.24</v>
      </c>
      <c r="L3271">
        <v>114.48415</v>
      </c>
      <c r="M3271">
        <v>154.72</v>
      </c>
      <c r="N3271">
        <v>6.4019699999999995</v>
      </c>
      <c r="O3271" s="32">
        <f t="shared" si="867"/>
        <v>613.52</v>
      </c>
      <c r="P3271" s="32">
        <f t="shared" si="868"/>
        <v>499.03584999999998</v>
      </c>
      <c r="Q3271">
        <v>752367</v>
      </c>
      <c r="R3271" t="s">
        <v>298</v>
      </c>
      <c r="S3271" t="s">
        <v>298</v>
      </c>
      <c r="T3271" t="str">
        <f t="shared" si="869"/>
        <v>VEN</v>
      </c>
      <c r="U3271" t="s">
        <v>300</v>
      </c>
      <c r="V3271" s="33">
        <f t="shared" si="870"/>
        <v>768.24</v>
      </c>
      <c r="W3271">
        <f t="shared" si="871"/>
        <v>120</v>
      </c>
      <c r="X3271" s="33">
        <f t="shared" si="872"/>
        <v>613.52</v>
      </c>
      <c r="Y3271" s="33">
        <f t="shared" si="873"/>
        <v>154.72</v>
      </c>
      <c r="Z3271" s="45">
        <f t="shared" si="874"/>
        <v>0.6183430308237009</v>
      </c>
      <c r="AA3271" s="33">
        <f t="shared" si="875"/>
        <v>475.03584999999998</v>
      </c>
      <c r="AB3271" s="45">
        <f t="shared" si="876"/>
        <v>0.77427932259747034</v>
      </c>
      <c r="AC3271" s="33">
        <f>IFERROR($X3271/VLOOKUP(CONCATENATE("USD",C3271),[1]GEINDICE!AR$1:AS$65536,2,0),"")</f>
        <v>112.62827455803792</v>
      </c>
      <c r="AD3271" s="33">
        <f>IFERROR($AA3271/VLOOKUP(CONCATENATE("USD",C3271),[1]GEINDICE!AR$1:AS$65536,2,0),"")</f>
        <v>87.205744130119498</v>
      </c>
      <c r="AE3271" s="33">
        <f>IFERROR($X3271/VLOOKUP(CONCATENATE("EUR",C3271),[1]GEINDICE!AR$1:AS$65536,2,0),"")</f>
        <v>97.026821862348172</v>
      </c>
      <c r="AF3271" s="33">
        <f>IFERROR($AA3271/VLOOKUP(CONCATENATE("EUR",C3271),[1]GEINDICE!AR$1:AS$65536,2,0),"")</f>
        <v>75.125861905364374</v>
      </c>
      <c r="AG3271" s="48" t="str">
        <f>VLOOKUP(E3271,[1]Apresentação!AW$1:AX$65536,2,0)</f>
        <v xml:space="preserve">                    2 - LEATHER AUXILIARIES</v>
      </c>
      <c r="AH3271" s="48" t="str">
        <f t="shared" si="877"/>
        <v xml:space="preserve">         5201000920 - ZETESLIP ECS BR</v>
      </c>
      <c r="AI3271" s="49" t="str">
        <f t="shared" si="878"/>
        <v xml:space="preserve">     L00351 - SOFTCOURO INDUSTRIA E COMERCIO LTDA</v>
      </c>
      <c r="AJ3271" t="str">
        <f t="shared" si="879"/>
        <v xml:space="preserve">     90 - SALES</v>
      </c>
      <c r="AK3271" t="str">
        <f t="shared" si="880"/>
        <v/>
      </c>
      <c r="AL3271">
        <f t="shared" si="881"/>
        <v>8</v>
      </c>
      <c r="AM3271" t="str">
        <f t="shared" si="882"/>
        <v>2025 8</v>
      </c>
      <c r="AN3271" t="str">
        <f t="shared" si="883"/>
        <v xml:space="preserve">SOFTCOURO </v>
      </c>
    </row>
    <row r="3272" spans="1:40" x14ac:dyDescent="0.35">
      <c r="A3272">
        <v>84507</v>
      </c>
      <c r="B3272" t="s">
        <v>274</v>
      </c>
      <c r="C3272" s="31">
        <v>45966</v>
      </c>
      <c r="D3272" t="s">
        <v>373</v>
      </c>
      <c r="E3272" t="s">
        <v>374</v>
      </c>
      <c r="F3272" t="s">
        <v>390</v>
      </c>
      <c r="G3272" t="s">
        <v>391</v>
      </c>
      <c r="H3272" t="s">
        <v>1052</v>
      </c>
      <c r="I3272" t="s">
        <v>1053</v>
      </c>
      <c r="J3272">
        <v>6000</v>
      </c>
      <c r="K3272">
        <v>29076.84</v>
      </c>
      <c r="L3272">
        <v>5763.5202900000004</v>
      </c>
      <c r="M3272">
        <v>5856.08</v>
      </c>
      <c r="N3272">
        <v>4.8461400000000001</v>
      </c>
      <c r="O3272" s="32">
        <f t="shared" si="867"/>
        <v>23220.760000000002</v>
      </c>
      <c r="P3272" s="32">
        <f t="shared" si="868"/>
        <v>17457.239710000002</v>
      </c>
      <c r="Q3272">
        <v>766266</v>
      </c>
      <c r="R3272" t="s">
        <v>298</v>
      </c>
      <c r="S3272" t="s">
        <v>298</v>
      </c>
      <c r="T3272" t="str">
        <f t="shared" si="869"/>
        <v>VEN</v>
      </c>
      <c r="U3272" t="s">
        <v>300</v>
      </c>
      <c r="V3272" s="33">
        <f t="shared" si="870"/>
        <v>29076.84</v>
      </c>
      <c r="W3272">
        <f t="shared" si="871"/>
        <v>6000</v>
      </c>
      <c r="X3272" s="33">
        <f t="shared" si="872"/>
        <v>23220.760000000002</v>
      </c>
      <c r="Y3272" s="33">
        <f t="shared" si="873"/>
        <v>5856.08</v>
      </c>
      <c r="Z3272" s="45">
        <f t="shared" si="874"/>
        <v>0.55911301606364383</v>
      </c>
      <c r="AA3272" s="33">
        <f t="shared" si="875"/>
        <v>16257.239710000002</v>
      </c>
      <c r="AB3272" s="45">
        <f t="shared" si="876"/>
        <v>0.7001166072945072</v>
      </c>
      <c r="AC3272" s="33" t="str">
        <f>IFERROR($X3272/VLOOKUP(CONCATENATE("USD",C3272),[1]GEINDICE!AR$1:AS$65536,2,0),"")</f>
        <v/>
      </c>
      <c r="AD3272" s="33" t="str">
        <f>IFERROR($AA3272/VLOOKUP(CONCATENATE("USD",C3272),[1]GEINDICE!AR$1:AS$65536,2,0),"")</f>
        <v/>
      </c>
      <c r="AE3272" s="33" t="str">
        <f>IFERROR($X3272/VLOOKUP(CONCATENATE("EUR",C3272),[1]GEINDICE!AR$1:AS$65536,2,0),"")</f>
        <v/>
      </c>
      <c r="AF3272" s="33" t="str">
        <f>IFERROR($AA3272/VLOOKUP(CONCATENATE("EUR",C3272),[1]GEINDICE!AR$1:AS$65536,2,0),"")</f>
        <v/>
      </c>
      <c r="AG3272" s="48" t="str">
        <f>VLOOKUP(E3272,[1]Apresentação!AW$1:AX$65536,2,0)</f>
        <v xml:space="preserve">                    2 - LEATHER AUXILIARIES</v>
      </c>
      <c r="AH3272" s="48" t="str">
        <f t="shared" si="877"/>
        <v xml:space="preserve">         5201000920 - ZETESLIP ECS BR</v>
      </c>
      <c r="AI3272" s="49" t="str">
        <f t="shared" si="878"/>
        <v xml:space="preserve">     L00408 - JBS S.A</v>
      </c>
      <c r="AJ3272" t="str">
        <f t="shared" si="879"/>
        <v xml:space="preserve">     90 - SALES</v>
      </c>
      <c r="AK3272" t="str">
        <f t="shared" si="880"/>
        <v/>
      </c>
      <c r="AL3272">
        <f t="shared" si="881"/>
        <v>11</v>
      </c>
      <c r="AM3272" t="str">
        <f t="shared" si="882"/>
        <v>2025 11</v>
      </c>
      <c r="AN3272" t="str">
        <f t="shared" si="883"/>
        <v xml:space="preserve">JBS </v>
      </c>
    </row>
    <row r="3273" spans="1:40" x14ac:dyDescent="0.35">
      <c r="A3273">
        <v>84612</v>
      </c>
      <c r="B3273" t="s">
        <v>274</v>
      </c>
      <c r="C3273" s="31">
        <v>45973</v>
      </c>
      <c r="D3273" t="s">
        <v>373</v>
      </c>
      <c r="E3273" t="s">
        <v>374</v>
      </c>
      <c r="F3273" t="s">
        <v>718</v>
      </c>
      <c r="G3273" t="s">
        <v>391</v>
      </c>
      <c r="H3273" t="s">
        <v>1052</v>
      </c>
      <c r="I3273" t="s">
        <v>1053</v>
      </c>
      <c r="J3273">
        <v>7000</v>
      </c>
      <c r="K3273">
        <v>31373.79</v>
      </c>
      <c r="L3273">
        <v>6724.1070099999997</v>
      </c>
      <c r="M3273">
        <v>4895.1000000000004</v>
      </c>
      <c r="N3273">
        <v>4.4819699999999996</v>
      </c>
      <c r="O3273" s="32">
        <f t="shared" si="867"/>
        <v>26478.690000000002</v>
      </c>
      <c r="P3273" s="32">
        <f t="shared" si="868"/>
        <v>19754.582990000003</v>
      </c>
      <c r="Q3273">
        <v>766946</v>
      </c>
      <c r="R3273" t="s">
        <v>298</v>
      </c>
      <c r="S3273" t="s">
        <v>298</v>
      </c>
      <c r="T3273" t="str">
        <f t="shared" si="869"/>
        <v>VEN</v>
      </c>
      <c r="U3273" t="s">
        <v>300</v>
      </c>
      <c r="V3273" s="33">
        <f t="shared" si="870"/>
        <v>31373.79</v>
      </c>
      <c r="W3273">
        <f t="shared" si="871"/>
        <v>7000</v>
      </c>
      <c r="X3273" s="33">
        <f t="shared" si="872"/>
        <v>26478.690000000002</v>
      </c>
      <c r="Y3273" s="33">
        <f t="shared" si="873"/>
        <v>4895.1000000000004</v>
      </c>
      <c r="Z3273" s="45">
        <f t="shared" si="874"/>
        <v>0.58502919124530384</v>
      </c>
      <c r="AA3273" s="33">
        <f t="shared" si="875"/>
        <v>18354.582990000003</v>
      </c>
      <c r="AB3273" s="45">
        <f t="shared" si="876"/>
        <v>0.6931831971294653</v>
      </c>
      <c r="AC3273" s="33" t="str">
        <f>IFERROR($X3273/VLOOKUP(CONCATENATE("USD",C3273),[1]GEINDICE!AR$1:AS$65536,2,0),"")</f>
        <v/>
      </c>
      <c r="AD3273" s="33" t="str">
        <f>IFERROR($AA3273/VLOOKUP(CONCATENATE("USD",C3273),[1]GEINDICE!AR$1:AS$65536,2,0),"")</f>
        <v/>
      </c>
      <c r="AE3273" s="33" t="str">
        <f>IFERROR($X3273/VLOOKUP(CONCATENATE("EUR",C3273),[1]GEINDICE!AR$1:AS$65536,2,0),"")</f>
        <v/>
      </c>
      <c r="AF3273" s="33" t="str">
        <f>IFERROR($AA3273/VLOOKUP(CONCATENATE("EUR",C3273),[1]GEINDICE!AR$1:AS$65536,2,0),"")</f>
        <v/>
      </c>
      <c r="AG3273" s="48" t="str">
        <f>VLOOKUP(E3273,[1]Apresentação!AW$1:AX$65536,2,0)</f>
        <v xml:space="preserve">                    2 - LEATHER AUXILIARIES</v>
      </c>
      <c r="AH3273" s="48" t="str">
        <f t="shared" si="877"/>
        <v xml:space="preserve">         5201000920 - ZETESLIP ECS BR</v>
      </c>
      <c r="AI3273" s="49" t="str">
        <f t="shared" si="878"/>
        <v xml:space="preserve">     L00406 - JBS S.A</v>
      </c>
      <c r="AJ3273" t="str">
        <f t="shared" si="879"/>
        <v xml:space="preserve">     90 - SALES</v>
      </c>
      <c r="AK3273" t="str">
        <f t="shared" si="880"/>
        <v/>
      </c>
      <c r="AL3273">
        <f t="shared" si="881"/>
        <v>11</v>
      </c>
      <c r="AM3273" t="str">
        <f t="shared" si="882"/>
        <v>2025 11</v>
      </c>
      <c r="AN3273" t="str">
        <f t="shared" si="883"/>
        <v xml:space="preserve">JBS </v>
      </c>
    </row>
    <row r="3274" spans="1:40" x14ac:dyDescent="0.35">
      <c r="A3274">
        <v>84839</v>
      </c>
      <c r="B3274" t="s">
        <v>274</v>
      </c>
      <c r="C3274" s="31">
        <v>45989</v>
      </c>
      <c r="D3274" t="s">
        <v>373</v>
      </c>
      <c r="E3274" t="s">
        <v>374</v>
      </c>
      <c r="F3274" t="s">
        <v>379</v>
      </c>
      <c r="G3274" t="s">
        <v>380</v>
      </c>
      <c r="H3274" t="s">
        <v>1052</v>
      </c>
      <c r="I3274" t="s">
        <v>1053</v>
      </c>
      <c r="J3274">
        <v>1000</v>
      </c>
      <c r="K3274">
        <v>4696.42</v>
      </c>
      <c r="L3274">
        <v>960.56550000000004</v>
      </c>
      <c r="M3274">
        <v>945.86</v>
      </c>
      <c r="N3274">
        <v>4.6964199999999998</v>
      </c>
      <c r="O3274" s="32">
        <f t="shared" si="867"/>
        <v>3750.56</v>
      </c>
      <c r="P3274" s="32">
        <f t="shared" si="868"/>
        <v>2789.9944999999998</v>
      </c>
      <c r="Q3274">
        <v>768621</v>
      </c>
      <c r="R3274" t="s">
        <v>298</v>
      </c>
      <c r="S3274" t="s">
        <v>298</v>
      </c>
      <c r="T3274" t="str">
        <f t="shared" si="869"/>
        <v>VEN</v>
      </c>
      <c r="U3274" t="s">
        <v>300</v>
      </c>
      <c r="V3274" s="33">
        <f t="shared" si="870"/>
        <v>4696.42</v>
      </c>
      <c r="W3274">
        <f t="shared" si="871"/>
        <v>1000</v>
      </c>
      <c r="X3274" s="33">
        <f t="shared" si="872"/>
        <v>3750.56</v>
      </c>
      <c r="Y3274" s="33">
        <f t="shared" si="873"/>
        <v>945.86</v>
      </c>
      <c r="Z3274" s="45">
        <f t="shared" si="874"/>
        <v>0.5514827251395743</v>
      </c>
      <c r="AA3274" s="33">
        <f t="shared" si="875"/>
        <v>2589.9944999999998</v>
      </c>
      <c r="AB3274" s="45">
        <f t="shared" si="876"/>
        <v>0.69056207606330788</v>
      </c>
      <c r="AC3274" s="33" t="str">
        <f>IFERROR($X3274/VLOOKUP(CONCATENATE("USD",C3274),[1]GEINDICE!AR$1:AS$65536,2,0),"")</f>
        <v/>
      </c>
      <c r="AD3274" s="33" t="str">
        <f>IFERROR($AA3274/VLOOKUP(CONCATENATE("USD",C3274),[1]GEINDICE!AR$1:AS$65536,2,0),"")</f>
        <v/>
      </c>
      <c r="AE3274" s="33" t="str">
        <f>IFERROR($X3274/VLOOKUP(CONCATENATE("EUR",C3274),[1]GEINDICE!AR$1:AS$65536,2,0),"")</f>
        <v/>
      </c>
      <c r="AF3274" s="33" t="str">
        <f>IFERROR($AA3274/VLOOKUP(CONCATENATE("EUR",C3274),[1]GEINDICE!AR$1:AS$65536,2,0),"")</f>
        <v/>
      </c>
      <c r="AG3274" s="48" t="str">
        <f>VLOOKUP(E3274,[1]Apresentação!AW$1:AX$65536,2,0)</f>
        <v xml:space="preserve">                    2 - LEATHER AUXILIARIES</v>
      </c>
      <c r="AH3274" s="48" t="str">
        <f t="shared" si="877"/>
        <v xml:space="preserve">         5201000920 - ZETESLIP ECS BR</v>
      </c>
      <c r="AI3274" s="49" t="str">
        <f t="shared" si="878"/>
        <v xml:space="preserve">     L00103 - VITAPELLI LTDA</v>
      </c>
      <c r="AJ3274" t="str">
        <f t="shared" si="879"/>
        <v xml:space="preserve">     90 - SALES</v>
      </c>
      <c r="AK3274" t="str">
        <f t="shared" si="880"/>
        <v/>
      </c>
      <c r="AL3274">
        <f t="shared" si="881"/>
        <v>11</v>
      </c>
      <c r="AM3274" t="str">
        <f t="shared" si="882"/>
        <v>2025 11</v>
      </c>
      <c r="AN3274" t="str">
        <f t="shared" si="883"/>
        <v xml:space="preserve">VITAPELLI </v>
      </c>
    </row>
    <row r="3275" spans="1:40" x14ac:dyDescent="0.35">
      <c r="A3275">
        <v>84730</v>
      </c>
      <c r="B3275" t="s">
        <v>274</v>
      </c>
      <c r="C3275" s="31">
        <v>45981</v>
      </c>
      <c r="D3275" t="s">
        <v>373</v>
      </c>
      <c r="E3275" t="s">
        <v>374</v>
      </c>
      <c r="F3275" t="s">
        <v>469</v>
      </c>
      <c r="G3275" t="s">
        <v>470</v>
      </c>
      <c r="H3275" t="s">
        <v>1052</v>
      </c>
      <c r="I3275" t="s">
        <v>1053</v>
      </c>
      <c r="J3275">
        <v>1000</v>
      </c>
      <c r="K3275">
        <v>6028.1</v>
      </c>
      <c r="L3275">
        <v>960.58671000000004</v>
      </c>
      <c r="M3275">
        <v>1214.06</v>
      </c>
      <c r="N3275">
        <v>6.0281000000000002</v>
      </c>
      <c r="O3275" s="32">
        <f t="shared" si="867"/>
        <v>4814.0400000000009</v>
      </c>
      <c r="P3275" s="32">
        <f t="shared" si="868"/>
        <v>3853.4532900000008</v>
      </c>
      <c r="Q3275">
        <v>767843</v>
      </c>
      <c r="R3275" t="s">
        <v>298</v>
      </c>
      <c r="S3275" t="s">
        <v>298</v>
      </c>
      <c r="T3275" t="str">
        <f t="shared" si="869"/>
        <v>VEN</v>
      </c>
      <c r="U3275" t="s">
        <v>300</v>
      </c>
      <c r="V3275" s="33">
        <f t="shared" si="870"/>
        <v>6028.1</v>
      </c>
      <c r="W3275">
        <f t="shared" si="871"/>
        <v>1000</v>
      </c>
      <c r="X3275" s="33">
        <f t="shared" si="872"/>
        <v>4814.0400000000009</v>
      </c>
      <c r="Y3275" s="33">
        <f t="shared" si="873"/>
        <v>1214.06</v>
      </c>
      <c r="Z3275" s="45">
        <f t="shared" si="874"/>
        <v>0.60607045171778851</v>
      </c>
      <c r="AA3275" s="33">
        <f t="shared" si="875"/>
        <v>3653.4532900000008</v>
      </c>
      <c r="AB3275" s="45">
        <f t="shared" si="876"/>
        <v>0.75891627198776912</v>
      </c>
      <c r="AC3275" s="33" t="str">
        <f>IFERROR($X3275/VLOOKUP(CONCATENATE("USD",C3275),[1]GEINDICE!AR$1:AS$65536,2,0),"")</f>
        <v/>
      </c>
      <c r="AD3275" s="33" t="str">
        <f>IFERROR($AA3275/VLOOKUP(CONCATENATE("USD",C3275),[1]GEINDICE!AR$1:AS$65536,2,0),"")</f>
        <v/>
      </c>
      <c r="AE3275" s="33" t="str">
        <f>IFERROR($X3275/VLOOKUP(CONCATENATE("EUR",C3275),[1]GEINDICE!AR$1:AS$65536,2,0),"")</f>
        <v/>
      </c>
      <c r="AF3275" s="33" t="str">
        <f>IFERROR($AA3275/VLOOKUP(CONCATENATE("EUR",C3275),[1]GEINDICE!AR$1:AS$65536,2,0),"")</f>
        <v/>
      </c>
      <c r="AG3275" s="48" t="str">
        <f>VLOOKUP(E3275,[1]Apresentação!AW$1:AX$65536,2,0)</f>
        <v xml:space="preserve">                    2 - LEATHER AUXILIARIES</v>
      </c>
      <c r="AH3275" s="48" t="str">
        <f t="shared" si="877"/>
        <v xml:space="preserve">         5201000920 - ZETESLIP ECS BR</v>
      </c>
      <c r="AI3275" s="49" t="str">
        <f t="shared" si="878"/>
        <v xml:space="preserve">     L00351 - SOFTCOURO INDUSTRIA E COMERCIO LTDA</v>
      </c>
      <c r="AJ3275" t="str">
        <f t="shared" si="879"/>
        <v xml:space="preserve">     90 - SALES</v>
      </c>
      <c r="AK3275" t="str">
        <f t="shared" si="880"/>
        <v/>
      </c>
      <c r="AL3275">
        <f t="shared" si="881"/>
        <v>11</v>
      </c>
      <c r="AM3275" t="str">
        <f t="shared" si="882"/>
        <v>2025 11</v>
      </c>
      <c r="AN3275" t="str">
        <f t="shared" si="883"/>
        <v xml:space="preserve">SOFTCOURO </v>
      </c>
    </row>
    <row r="3276" spans="1:40" x14ac:dyDescent="0.35">
      <c r="A3276">
        <v>84769</v>
      </c>
      <c r="B3276" t="s">
        <v>274</v>
      </c>
      <c r="C3276" s="31">
        <v>45986</v>
      </c>
      <c r="D3276" t="s">
        <v>373</v>
      </c>
      <c r="E3276" t="s">
        <v>374</v>
      </c>
      <c r="F3276" t="s">
        <v>390</v>
      </c>
      <c r="G3276" t="s">
        <v>391</v>
      </c>
      <c r="H3276" t="s">
        <v>1052</v>
      </c>
      <c r="I3276" t="s">
        <v>1053</v>
      </c>
      <c r="J3276">
        <v>3000</v>
      </c>
      <c r="K3276">
        <v>14565.960000000001</v>
      </c>
      <c r="L3276">
        <v>2881.7601500000001</v>
      </c>
      <c r="M3276">
        <v>2933.59</v>
      </c>
      <c r="N3276">
        <v>4.8553199999999999</v>
      </c>
      <c r="O3276" s="32">
        <f t="shared" si="867"/>
        <v>11632.37</v>
      </c>
      <c r="P3276" s="32">
        <f t="shared" si="868"/>
        <v>8750.6098500000007</v>
      </c>
      <c r="Q3276">
        <v>768117</v>
      </c>
      <c r="R3276" t="s">
        <v>298</v>
      </c>
      <c r="S3276" t="s">
        <v>298</v>
      </c>
      <c r="T3276" t="str">
        <f t="shared" si="869"/>
        <v>VEN</v>
      </c>
      <c r="U3276" t="s">
        <v>300</v>
      </c>
      <c r="V3276" s="33">
        <f t="shared" si="870"/>
        <v>14565.960000000001</v>
      </c>
      <c r="W3276">
        <f t="shared" si="871"/>
        <v>3000</v>
      </c>
      <c r="X3276" s="33">
        <f t="shared" si="872"/>
        <v>11632.37</v>
      </c>
      <c r="Y3276" s="33">
        <f t="shared" si="873"/>
        <v>2933.59</v>
      </c>
      <c r="Z3276" s="45">
        <f t="shared" si="874"/>
        <v>0.55956557961164255</v>
      </c>
      <c r="AA3276" s="33">
        <f t="shared" si="875"/>
        <v>8150.6098500000007</v>
      </c>
      <c r="AB3276" s="45">
        <f t="shared" si="876"/>
        <v>0.70068351075490209</v>
      </c>
      <c r="AC3276" s="33" t="str">
        <f>IFERROR($X3276/VLOOKUP(CONCATENATE("USD",C3276),[1]GEINDICE!AR$1:AS$65536,2,0),"")</f>
        <v/>
      </c>
      <c r="AD3276" s="33" t="str">
        <f>IFERROR($AA3276/VLOOKUP(CONCATENATE("USD",C3276),[1]GEINDICE!AR$1:AS$65536,2,0),"")</f>
        <v/>
      </c>
      <c r="AE3276" s="33" t="str">
        <f>IFERROR($X3276/VLOOKUP(CONCATENATE("EUR",C3276),[1]GEINDICE!AR$1:AS$65536,2,0),"")</f>
        <v/>
      </c>
      <c r="AF3276" s="33" t="str">
        <f>IFERROR($AA3276/VLOOKUP(CONCATENATE("EUR",C3276),[1]GEINDICE!AR$1:AS$65536,2,0),"")</f>
        <v/>
      </c>
      <c r="AG3276" s="48" t="str">
        <f>VLOOKUP(E3276,[1]Apresentação!AW$1:AX$65536,2,0)</f>
        <v xml:space="preserve">                    2 - LEATHER AUXILIARIES</v>
      </c>
      <c r="AH3276" s="48" t="str">
        <f t="shared" si="877"/>
        <v xml:space="preserve">         5201000920 - ZETESLIP ECS BR</v>
      </c>
      <c r="AI3276" s="49" t="str">
        <f t="shared" si="878"/>
        <v xml:space="preserve">     L00408 - JBS S.A</v>
      </c>
      <c r="AJ3276" t="str">
        <f t="shared" si="879"/>
        <v xml:space="preserve">     90 - SALES</v>
      </c>
      <c r="AK3276" t="str">
        <f t="shared" si="880"/>
        <v/>
      </c>
      <c r="AL3276">
        <f t="shared" si="881"/>
        <v>11</v>
      </c>
      <c r="AM3276" t="str">
        <f t="shared" si="882"/>
        <v>2025 11</v>
      </c>
      <c r="AN3276" t="str">
        <f t="shared" si="883"/>
        <v xml:space="preserve">JBS </v>
      </c>
    </row>
    <row r="3277" spans="1:40" x14ac:dyDescent="0.35">
      <c r="A3277">
        <v>84772</v>
      </c>
      <c r="B3277" t="s">
        <v>274</v>
      </c>
      <c r="C3277" s="31">
        <v>45986</v>
      </c>
      <c r="D3277" t="s">
        <v>373</v>
      </c>
      <c r="E3277" t="s">
        <v>374</v>
      </c>
      <c r="F3277" t="s">
        <v>390</v>
      </c>
      <c r="G3277" t="s">
        <v>391</v>
      </c>
      <c r="H3277" t="s">
        <v>1052</v>
      </c>
      <c r="I3277" t="s">
        <v>1053</v>
      </c>
      <c r="J3277">
        <v>9000</v>
      </c>
      <c r="K3277">
        <v>43697.88</v>
      </c>
      <c r="L3277">
        <v>8645.2804300000007</v>
      </c>
      <c r="M3277">
        <v>8800.75</v>
      </c>
      <c r="N3277">
        <v>4.8553199999999999</v>
      </c>
      <c r="O3277" s="32">
        <f t="shared" si="867"/>
        <v>34897.129999999997</v>
      </c>
      <c r="P3277" s="32">
        <f t="shared" si="868"/>
        <v>26251.849569999998</v>
      </c>
      <c r="Q3277">
        <v>768129</v>
      </c>
      <c r="R3277" t="s">
        <v>298</v>
      </c>
      <c r="S3277" t="s">
        <v>298</v>
      </c>
      <c r="T3277" t="str">
        <f t="shared" si="869"/>
        <v>VEN</v>
      </c>
      <c r="U3277" t="s">
        <v>300</v>
      </c>
      <c r="V3277" s="33">
        <f t="shared" si="870"/>
        <v>43697.88</v>
      </c>
      <c r="W3277">
        <f t="shared" si="871"/>
        <v>9000</v>
      </c>
      <c r="X3277" s="33">
        <f t="shared" si="872"/>
        <v>34897.129999999997</v>
      </c>
      <c r="Y3277" s="33">
        <f t="shared" si="873"/>
        <v>8800.75</v>
      </c>
      <c r="Z3277" s="45">
        <f t="shared" si="874"/>
        <v>0.55956603775743807</v>
      </c>
      <c r="AA3277" s="33">
        <f t="shared" si="875"/>
        <v>24451.849569999998</v>
      </c>
      <c r="AB3277" s="45">
        <f t="shared" si="876"/>
        <v>0.70068368287019589</v>
      </c>
      <c r="AC3277" s="33" t="str">
        <f>IFERROR($X3277/VLOOKUP(CONCATENATE("USD",C3277),[1]GEINDICE!AR$1:AS$65536,2,0),"")</f>
        <v/>
      </c>
      <c r="AD3277" s="33" t="str">
        <f>IFERROR($AA3277/VLOOKUP(CONCATENATE("USD",C3277),[1]GEINDICE!AR$1:AS$65536,2,0),"")</f>
        <v/>
      </c>
      <c r="AE3277" s="33" t="str">
        <f>IFERROR($X3277/VLOOKUP(CONCATENATE("EUR",C3277),[1]GEINDICE!AR$1:AS$65536,2,0),"")</f>
        <v/>
      </c>
      <c r="AF3277" s="33" t="str">
        <f>IFERROR($AA3277/VLOOKUP(CONCATENATE("EUR",C3277),[1]GEINDICE!AR$1:AS$65536,2,0),"")</f>
        <v/>
      </c>
      <c r="AG3277" s="48" t="str">
        <f>VLOOKUP(E3277,[1]Apresentação!AW$1:AX$65536,2,0)</f>
        <v xml:space="preserve">                    2 - LEATHER AUXILIARIES</v>
      </c>
      <c r="AH3277" s="48" t="str">
        <f t="shared" si="877"/>
        <v xml:space="preserve">         5201000920 - ZETESLIP ECS BR</v>
      </c>
      <c r="AI3277" s="49" t="str">
        <f t="shared" si="878"/>
        <v xml:space="preserve">     L00408 - JBS S.A</v>
      </c>
      <c r="AJ3277" t="str">
        <f t="shared" si="879"/>
        <v xml:space="preserve">     90 - SALES</v>
      </c>
      <c r="AK3277" t="str">
        <f t="shared" si="880"/>
        <v/>
      </c>
      <c r="AL3277">
        <f t="shared" si="881"/>
        <v>11</v>
      </c>
      <c r="AM3277" t="str">
        <f t="shared" si="882"/>
        <v>2025 11</v>
      </c>
      <c r="AN3277" t="str">
        <f t="shared" si="883"/>
        <v xml:space="preserve">JBS </v>
      </c>
    </row>
    <row r="3278" spans="1:40" x14ac:dyDescent="0.35">
      <c r="A3278">
        <v>84826</v>
      </c>
      <c r="B3278" t="s">
        <v>274</v>
      </c>
      <c r="C3278" s="31">
        <v>45988</v>
      </c>
      <c r="D3278" t="s">
        <v>373</v>
      </c>
      <c r="E3278" t="s">
        <v>374</v>
      </c>
      <c r="F3278" t="s">
        <v>1054</v>
      </c>
      <c r="G3278" t="s">
        <v>1055</v>
      </c>
      <c r="H3278" t="s">
        <v>1052</v>
      </c>
      <c r="I3278" t="s">
        <v>1053</v>
      </c>
      <c r="J3278">
        <v>1000</v>
      </c>
      <c r="K3278">
        <v>4349.21</v>
      </c>
      <c r="L3278">
        <v>960.56550000000004</v>
      </c>
      <c r="M3278">
        <v>678.58</v>
      </c>
      <c r="N3278">
        <v>4.3492100000000002</v>
      </c>
      <c r="O3278" s="32">
        <f t="shared" si="867"/>
        <v>3670.63</v>
      </c>
      <c r="P3278" s="32">
        <f t="shared" si="868"/>
        <v>2710.0645</v>
      </c>
      <c r="Q3278">
        <v>768508</v>
      </c>
      <c r="R3278" t="s">
        <v>298</v>
      </c>
      <c r="S3278" t="s">
        <v>298</v>
      </c>
      <c r="T3278" t="str">
        <f t="shared" si="869"/>
        <v>VEN</v>
      </c>
      <c r="U3278" t="s">
        <v>300</v>
      </c>
      <c r="V3278" s="33">
        <f t="shared" si="870"/>
        <v>4349.21</v>
      </c>
      <c r="W3278">
        <f t="shared" si="871"/>
        <v>1000</v>
      </c>
      <c r="X3278" s="33">
        <f t="shared" si="872"/>
        <v>3670.63</v>
      </c>
      <c r="Y3278" s="33">
        <f t="shared" si="873"/>
        <v>678.58</v>
      </c>
      <c r="Z3278" s="45">
        <f t="shared" si="874"/>
        <v>0.57713113415999684</v>
      </c>
      <c r="AA3278" s="33">
        <f t="shared" si="875"/>
        <v>2510.0645</v>
      </c>
      <c r="AB3278" s="45">
        <f t="shared" si="876"/>
        <v>0.68382389399094978</v>
      </c>
      <c r="AC3278" s="33" t="str">
        <f>IFERROR($X3278/VLOOKUP(CONCATENATE("USD",C3278),[1]GEINDICE!AR$1:AS$65536,2,0),"")</f>
        <v/>
      </c>
      <c r="AD3278" s="33" t="str">
        <f>IFERROR($AA3278/VLOOKUP(CONCATENATE("USD",C3278),[1]GEINDICE!AR$1:AS$65536,2,0),"")</f>
        <v/>
      </c>
      <c r="AE3278" s="33" t="str">
        <f>IFERROR($X3278/VLOOKUP(CONCATENATE("EUR",C3278),[1]GEINDICE!AR$1:AS$65536,2,0),"")</f>
        <v/>
      </c>
      <c r="AF3278" s="33" t="str">
        <f>IFERROR($AA3278/VLOOKUP(CONCATENATE("EUR",C3278),[1]GEINDICE!AR$1:AS$65536,2,0),"")</f>
        <v/>
      </c>
      <c r="AG3278" s="48" t="str">
        <f>VLOOKUP(E3278,[1]Apresentação!AW$1:AX$65536,2,0)</f>
        <v xml:space="preserve">                    2 - LEATHER AUXILIARIES</v>
      </c>
      <c r="AH3278" s="48" t="str">
        <f t="shared" si="877"/>
        <v xml:space="preserve">         5201000920 - ZETESLIP ECS BR</v>
      </c>
      <c r="AI3278" s="49" t="str">
        <f t="shared" si="878"/>
        <v xml:space="preserve">     L00461 - MARANHAO INDUSTRIA DE COURO LTDA</v>
      </c>
      <c r="AJ3278" t="str">
        <f t="shared" si="879"/>
        <v xml:space="preserve">     90 - SALES</v>
      </c>
      <c r="AK3278" t="str">
        <f t="shared" si="880"/>
        <v/>
      </c>
      <c r="AL3278">
        <f t="shared" si="881"/>
        <v>11</v>
      </c>
      <c r="AM3278" t="str">
        <f t="shared" si="882"/>
        <v>2025 11</v>
      </c>
      <c r="AN3278" t="str">
        <f t="shared" si="883"/>
        <v xml:space="preserve">MARANHAO </v>
      </c>
    </row>
    <row r="3279" spans="1:40" x14ac:dyDescent="0.35">
      <c r="A3279">
        <v>82079</v>
      </c>
      <c r="B3279" t="s">
        <v>274</v>
      </c>
      <c r="C3279" s="31">
        <v>45764</v>
      </c>
      <c r="D3279" t="s">
        <v>373</v>
      </c>
      <c r="E3279" t="s">
        <v>374</v>
      </c>
      <c r="F3279" t="s">
        <v>382</v>
      </c>
      <c r="G3279" t="s">
        <v>383</v>
      </c>
      <c r="H3279" t="s">
        <v>1066</v>
      </c>
      <c r="I3279" t="s">
        <v>1067</v>
      </c>
      <c r="J3279">
        <v>120</v>
      </c>
      <c r="K3279">
        <v>14675.77</v>
      </c>
      <c r="L3279">
        <v>-6883.5680199999997</v>
      </c>
      <c r="M3279">
        <v>1761.11</v>
      </c>
      <c r="N3279">
        <v>122.29808</v>
      </c>
      <c r="O3279" s="32">
        <f t="shared" si="867"/>
        <v>16436.88</v>
      </c>
      <c r="P3279" s="32">
        <f t="shared" si="868"/>
        <v>23320.44802</v>
      </c>
      <c r="Q3279">
        <v>730599</v>
      </c>
      <c r="R3279" t="s">
        <v>784</v>
      </c>
      <c r="S3279" t="s">
        <v>785</v>
      </c>
      <c r="T3279" t="str">
        <f t="shared" si="869"/>
        <v>DEV</v>
      </c>
      <c r="U3279" t="s">
        <v>786</v>
      </c>
      <c r="V3279" s="33">
        <f t="shared" si="870"/>
        <v>-14675.77</v>
      </c>
      <c r="W3279">
        <f t="shared" si="871"/>
        <v>-120</v>
      </c>
      <c r="X3279" s="33">
        <f t="shared" si="872"/>
        <v>-12914.66</v>
      </c>
      <c r="Y3279" s="33">
        <f t="shared" si="873"/>
        <v>-1761.11</v>
      </c>
      <c r="Z3279" s="45">
        <f t="shared" si="874"/>
        <v>0.40932039545454857</v>
      </c>
      <c r="AA3279" s="33">
        <f t="shared" si="875"/>
        <v>-6007.0919800000001</v>
      </c>
      <c r="AB3279" s="45">
        <f t="shared" si="876"/>
        <v>0.46513744690142833</v>
      </c>
      <c r="AC3279" s="33">
        <f>IFERROR($X3279/VLOOKUP(CONCATENATE("USD",C3279),[1]GEINDICE!AR$1:AS$65536,2,0),"")</f>
        <v>-2205.4099284482318</v>
      </c>
      <c r="AD3279" s="33">
        <f>IFERROR($AA3279/VLOOKUP(CONCATENATE("USD",C3279),[1]GEINDICE!AR$1:AS$65536,2,0),"")</f>
        <v>-1025.8187434894721</v>
      </c>
      <c r="AE3279" s="33">
        <f>IFERROR($X3279/VLOOKUP(CONCATENATE("EUR",C3279),[1]GEINDICE!AR$1:AS$65536,2,0),"")</f>
        <v>-1940.3617897172389</v>
      </c>
      <c r="AF3279" s="33">
        <f>IFERROR($AA3279/VLOOKUP(CONCATENATE("EUR",C3279),[1]GEINDICE!AR$1:AS$65536,2,0),"")</f>
        <v>-902.53492893416274</v>
      </c>
      <c r="AG3279" s="48" t="str">
        <f>VLOOKUP(E3279,[1]Apresentação!AW$1:AX$65536,2,0)</f>
        <v xml:space="preserve">                    2 - LEATHER AUXILIARIES</v>
      </c>
      <c r="AH3279" s="48" t="str">
        <f t="shared" si="877"/>
        <v xml:space="preserve">         5218000002 - CONTRIPON AO BR</v>
      </c>
      <c r="AI3279" s="49" t="str">
        <f t="shared" si="878"/>
        <v xml:space="preserve">     ZF1123 - GOBBA LEATHER INDUSTRIA E COMERCIO LTDA</v>
      </c>
      <c r="AJ3279" t="str">
        <f t="shared" si="879"/>
        <v xml:space="preserve">     90 - SALES</v>
      </c>
      <c r="AK3279" t="str">
        <f t="shared" si="880"/>
        <v/>
      </c>
      <c r="AL3279">
        <f t="shared" si="881"/>
        <v>4</v>
      </c>
      <c r="AM3279" t="str">
        <f t="shared" si="882"/>
        <v>2025 4</v>
      </c>
      <c r="AN3279" t="str">
        <f t="shared" si="883"/>
        <v xml:space="preserve">GOBBA </v>
      </c>
    </row>
    <row r="3280" spans="1:40" x14ac:dyDescent="0.35">
      <c r="A3280">
        <v>81571</v>
      </c>
      <c r="B3280" t="s">
        <v>274</v>
      </c>
      <c r="C3280" s="31">
        <v>45726</v>
      </c>
      <c r="D3280" t="s">
        <v>373</v>
      </c>
      <c r="E3280" t="s">
        <v>374</v>
      </c>
      <c r="F3280" t="s">
        <v>420</v>
      </c>
      <c r="G3280" t="s">
        <v>421</v>
      </c>
      <c r="H3280" t="s">
        <v>1066</v>
      </c>
      <c r="I3280" t="s">
        <v>1067</v>
      </c>
      <c r="J3280">
        <v>10</v>
      </c>
      <c r="K3280">
        <v>1250.1300000000001</v>
      </c>
      <c r="L3280">
        <v>-572.95236999999997</v>
      </c>
      <c r="M3280">
        <v>251.78</v>
      </c>
      <c r="N3280">
        <v>125.01316</v>
      </c>
      <c r="O3280" s="32">
        <f t="shared" si="867"/>
        <v>1501.91</v>
      </c>
      <c r="P3280" s="32">
        <f t="shared" si="868"/>
        <v>2074.8623699999998</v>
      </c>
      <c r="Q3280">
        <v>716150</v>
      </c>
      <c r="R3280" t="s">
        <v>424</v>
      </c>
      <c r="S3280" t="s">
        <v>425</v>
      </c>
      <c r="T3280" t="str">
        <f t="shared" si="869"/>
        <v>DEV</v>
      </c>
      <c r="U3280" t="s">
        <v>426</v>
      </c>
      <c r="V3280" s="33">
        <f t="shared" si="870"/>
        <v>-1250.1300000000001</v>
      </c>
      <c r="W3280">
        <f t="shared" si="871"/>
        <v>-10</v>
      </c>
      <c r="X3280" s="33">
        <f t="shared" si="872"/>
        <v>-998.35000000000014</v>
      </c>
      <c r="Y3280" s="33">
        <f t="shared" si="873"/>
        <v>-251.78</v>
      </c>
      <c r="Z3280" s="45">
        <f t="shared" si="874"/>
        <v>0.33868288098037813</v>
      </c>
      <c r="AA3280" s="33">
        <f t="shared" si="875"/>
        <v>-423.39763000000016</v>
      </c>
      <c r="AB3280" s="45">
        <f t="shared" si="876"/>
        <v>0.42409739069464625</v>
      </c>
      <c r="AC3280" s="33">
        <f>IFERROR($X3280/VLOOKUP(CONCATENATE("USD",C3280),[1]GEINDICE!AR$1:AS$65536,2,0),"")</f>
        <v>-172.33730364232696</v>
      </c>
      <c r="AD3280" s="33">
        <f>IFERROR($AA3280/VLOOKUP(CONCATENATE("USD",C3280),[1]GEINDICE!AR$1:AS$65536,2,0),"")</f>
        <v>-73.08780079406182</v>
      </c>
      <c r="AE3280" s="33">
        <f>IFERROR($X3280/VLOOKUP(CONCATENATE("EUR",C3280),[1]GEINDICE!AR$1:AS$65536,2,0),"")</f>
        <v>-159.01091024926339</v>
      </c>
      <c r="AF3280" s="33">
        <f>IFERROR($AA3280/VLOOKUP(CONCATENATE("EUR",C3280),[1]GEINDICE!AR$1:AS$65536,2,0),"")</f>
        <v>-67.436112128693182</v>
      </c>
      <c r="AG3280" s="48" t="str">
        <f>VLOOKUP(E3280,[1]Apresentação!AW$1:AX$65536,2,0)</f>
        <v xml:space="preserve">                    2 - LEATHER AUXILIARIES</v>
      </c>
      <c r="AH3280" s="48" t="str">
        <f t="shared" si="877"/>
        <v xml:space="preserve">         5218000002 - CONTRIPON AO BR</v>
      </c>
      <c r="AI3280" s="49" t="str">
        <f t="shared" si="878"/>
        <v xml:space="preserve">     L00506 - CURTUME BAGE LTDA</v>
      </c>
      <c r="AJ3280" t="str">
        <f t="shared" si="879"/>
        <v xml:space="preserve">     90 - SALES</v>
      </c>
      <c r="AK3280" t="str">
        <f t="shared" si="880"/>
        <v/>
      </c>
      <c r="AL3280">
        <f t="shared" si="881"/>
        <v>3</v>
      </c>
      <c r="AM3280" t="str">
        <f t="shared" si="882"/>
        <v>2025 3</v>
      </c>
      <c r="AN3280" t="str">
        <f t="shared" si="883"/>
        <v xml:space="preserve">CURTUME </v>
      </c>
    </row>
    <row r="3281" spans="1:40" x14ac:dyDescent="0.35">
      <c r="A3281">
        <v>80772</v>
      </c>
      <c r="B3281" t="s">
        <v>274</v>
      </c>
      <c r="C3281" s="31">
        <v>45664</v>
      </c>
      <c r="D3281" t="s">
        <v>373</v>
      </c>
      <c r="E3281" t="s">
        <v>374</v>
      </c>
      <c r="F3281" t="s">
        <v>447</v>
      </c>
      <c r="G3281" t="s">
        <v>448</v>
      </c>
      <c r="H3281" t="s">
        <v>1066</v>
      </c>
      <c r="I3281" t="s">
        <v>1067</v>
      </c>
      <c r="J3281">
        <v>120</v>
      </c>
      <c r="K3281">
        <v>11420.28</v>
      </c>
      <c r="L3281">
        <v>6698.7403000000004</v>
      </c>
      <c r="M3281">
        <v>2300.06</v>
      </c>
      <c r="N3281">
        <v>95.169000000000011</v>
      </c>
      <c r="O3281" s="32">
        <f t="shared" si="867"/>
        <v>9120.2200000000012</v>
      </c>
      <c r="P3281" s="32">
        <f t="shared" si="868"/>
        <v>2421.4797000000008</v>
      </c>
      <c r="Q3281">
        <v>706416</v>
      </c>
      <c r="R3281" t="s">
        <v>312</v>
      </c>
      <c r="S3281" t="s">
        <v>312</v>
      </c>
      <c r="T3281" t="str">
        <f t="shared" si="869"/>
        <v>VEN</v>
      </c>
      <c r="U3281" t="s">
        <v>313</v>
      </c>
      <c r="V3281" s="33">
        <f t="shared" si="870"/>
        <v>11420.28</v>
      </c>
      <c r="W3281">
        <f t="shared" si="871"/>
        <v>120</v>
      </c>
      <c r="X3281" s="33">
        <f t="shared" si="872"/>
        <v>9120.2200000000012</v>
      </c>
      <c r="Y3281" s="33">
        <f t="shared" si="873"/>
        <v>2300.06</v>
      </c>
      <c r="Z3281" s="45">
        <f t="shared" si="874"/>
        <v>0.20993177925585019</v>
      </c>
      <c r="AA3281" s="33">
        <f t="shared" si="875"/>
        <v>2397.4797000000008</v>
      </c>
      <c r="AB3281" s="45">
        <f t="shared" si="876"/>
        <v>0.26287520476479737</v>
      </c>
      <c r="AC3281" s="33">
        <f>IFERROR($X3281/VLOOKUP(CONCATENATE("USD",C3281),[1]GEINDICE!AR$1:AS$65536,2,0),"")</f>
        <v>1501.4932253337943</v>
      </c>
      <c r="AD3281" s="33">
        <f>IFERROR($AA3281/VLOOKUP(CONCATENATE("USD",C3281),[1]GEINDICE!AR$1:AS$65536,2,0),"")</f>
        <v>394.70533906257725</v>
      </c>
      <c r="AE3281" s="33">
        <f>IFERROR($X3281/VLOOKUP(CONCATENATE("EUR",C3281),[1]GEINDICE!AR$1:AS$65536,2,0),"")</f>
        <v>1447.3553076349326</v>
      </c>
      <c r="AF3281" s="33">
        <f>IFERROR($AA3281/VLOOKUP(CONCATENATE("EUR",C3281),[1]GEINDICE!AR$1:AS$65536,2,0),"")</f>
        <v>380.4738228619492</v>
      </c>
      <c r="AG3281" s="48" t="str">
        <f>VLOOKUP(E3281,[1]Apresentação!AW$1:AX$65536,2,0)</f>
        <v xml:space="preserve">                    2 - LEATHER AUXILIARIES</v>
      </c>
      <c r="AH3281" s="48" t="str">
        <f t="shared" si="877"/>
        <v xml:space="preserve">         5218000002 - CONTRIPON AO BR</v>
      </c>
      <c r="AI3281" s="49" t="str">
        <f t="shared" si="878"/>
        <v xml:space="preserve">     L00016 - A BUHLER SA CURTUME</v>
      </c>
      <c r="AJ3281" t="str">
        <f t="shared" si="879"/>
        <v xml:space="preserve">     90 - SALES</v>
      </c>
      <c r="AK3281" t="str">
        <f t="shared" si="880"/>
        <v/>
      </c>
      <c r="AL3281">
        <f t="shared" si="881"/>
        <v>1</v>
      </c>
      <c r="AM3281" t="str">
        <f t="shared" si="882"/>
        <v>2025 1</v>
      </c>
      <c r="AN3281" t="str">
        <f t="shared" si="883"/>
        <v xml:space="preserve">A </v>
      </c>
    </row>
    <row r="3282" spans="1:40" x14ac:dyDescent="0.35">
      <c r="A3282">
        <v>81089</v>
      </c>
      <c r="B3282" t="s">
        <v>274</v>
      </c>
      <c r="C3282" s="31">
        <v>45688</v>
      </c>
      <c r="D3282" t="s">
        <v>373</v>
      </c>
      <c r="E3282" t="s">
        <v>374</v>
      </c>
      <c r="F3282" t="s">
        <v>464</v>
      </c>
      <c r="G3282" t="s">
        <v>465</v>
      </c>
      <c r="H3282" t="s">
        <v>1066</v>
      </c>
      <c r="I3282" t="s">
        <v>1067</v>
      </c>
      <c r="J3282">
        <v>120</v>
      </c>
      <c r="K3282">
        <v>14369.61</v>
      </c>
      <c r="L3282">
        <v>6784.6480000000001</v>
      </c>
      <c r="M3282">
        <v>2894.06</v>
      </c>
      <c r="N3282">
        <v>119.74678</v>
      </c>
      <c r="O3282" s="32">
        <f t="shared" si="867"/>
        <v>11475.550000000001</v>
      </c>
      <c r="P3282" s="32">
        <f t="shared" si="868"/>
        <v>4690.902000000001</v>
      </c>
      <c r="Q3282">
        <v>708773</v>
      </c>
      <c r="R3282" t="s">
        <v>312</v>
      </c>
      <c r="S3282" t="s">
        <v>312</v>
      </c>
      <c r="T3282" t="str">
        <f t="shared" si="869"/>
        <v>VEN</v>
      </c>
      <c r="U3282" t="s">
        <v>313</v>
      </c>
      <c r="V3282" s="33">
        <f t="shared" si="870"/>
        <v>14369.61</v>
      </c>
      <c r="W3282">
        <f t="shared" si="871"/>
        <v>120</v>
      </c>
      <c r="X3282" s="33">
        <f t="shared" si="872"/>
        <v>11475.550000000001</v>
      </c>
      <c r="Y3282" s="33">
        <f t="shared" si="873"/>
        <v>2894.06</v>
      </c>
      <c r="Z3282" s="45">
        <f t="shared" si="874"/>
        <v>0.32477582898909579</v>
      </c>
      <c r="AA3282" s="33">
        <f t="shared" si="875"/>
        <v>4666.902000000001</v>
      </c>
      <c r="AB3282" s="45">
        <f t="shared" si="876"/>
        <v>0.40668220695304369</v>
      </c>
      <c r="AC3282" s="33">
        <f>IFERROR($X3282/VLOOKUP(CONCATENATE("USD",C3282),[1]GEINDICE!AR$1:AS$65536,2,0),"")</f>
        <v>1968.3281590367235</v>
      </c>
      <c r="AD3282" s="33">
        <f>IFERROR($AA3282/VLOOKUP(CONCATENATE("USD",C3282),[1]GEINDICE!AR$1:AS$65536,2,0),"")</f>
        <v>800.48403972487631</v>
      </c>
      <c r="AE3282" s="33">
        <f>IFERROR($X3282/VLOOKUP(CONCATENATE("EUR",C3282),[1]GEINDICE!AR$1:AS$65536,2,0),"")</f>
        <v>1893.1552725353042</v>
      </c>
      <c r="AF3282" s="33">
        <f>IFERROR($AA3282/VLOOKUP(CONCATENATE("EUR",C3282),[1]GEINDICE!AR$1:AS$65536,2,0),"")</f>
        <v>769.91256433944841</v>
      </c>
      <c r="AG3282" s="48" t="str">
        <f>VLOOKUP(E3282,[1]Apresentação!AW$1:AX$65536,2,0)</f>
        <v xml:space="preserve">                    2 - LEATHER AUXILIARIES</v>
      </c>
      <c r="AH3282" s="48" t="str">
        <f t="shared" si="877"/>
        <v xml:space="preserve">         5218000002 - CONTRIPON AO BR</v>
      </c>
      <c r="AI3282" s="49" t="str">
        <f t="shared" si="878"/>
        <v xml:space="preserve">     ZC0056 - IND E COM DE COUROS DOWIDI LTDA</v>
      </c>
      <c r="AJ3282" t="str">
        <f t="shared" si="879"/>
        <v xml:space="preserve">     90 - SALES</v>
      </c>
      <c r="AK3282" t="str">
        <f t="shared" si="880"/>
        <v/>
      </c>
      <c r="AL3282">
        <f t="shared" si="881"/>
        <v>1</v>
      </c>
      <c r="AM3282" t="str">
        <f t="shared" si="882"/>
        <v>2025 1</v>
      </c>
      <c r="AN3282" t="str">
        <f t="shared" si="883"/>
        <v xml:space="preserve">IND </v>
      </c>
    </row>
    <row r="3283" spans="1:40" x14ac:dyDescent="0.35">
      <c r="A3283">
        <v>81781</v>
      </c>
      <c r="B3283" t="s">
        <v>274</v>
      </c>
      <c r="C3283" s="31">
        <v>45741</v>
      </c>
      <c r="D3283" t="s">
        <v>373</v>
      </c>
      <c r="E3283" t="s">
        <v>374</v>
      </c>
      <c r="F3283" t="s">
        <v>640</v>
      </c>
      <c r="G3283" t="s">
        <v>641</v>
      </c>
      <c r="H3283" t="s">
        <v>1066</v>
      </c>
      <c r="I3283" t="s">
        <v>1067</v>
      </c>
      <c r="J3283">
        <v>20</v>
      </c>
      <c r="K3283">
        <v>1928.42</v>
      </c>
      <c r="L3283">
        <v>1154.3932</v>
      </c>
      <c r="M3283">
        <v>388.38</v>
      </c>
      <c r="N3283">
        <v>96.421000000000006</v>
      </c>
      <c r="O3283" s="32">
        <f t="shared" si="867"/>
        <v>1540.04</v>
      </c>
      <c r="P3283" s="32">
        <f t="shared" si="868"/>
        <v>385.64679999999998</v>
      </c>
      <c r="Q3283">
        <v>721953</v>
      </c>
      <c r="R3283" t="s">
        <v>312</v>
      </c>
      <c r="S3283" t="s">
        <v>312</v>
      </c>
      <c r="T3283" t="str">
        <f t="shared" si="869"/>
        <v>VEN</v>
      </c>
      <c r="U3283" t="s">
        <v>313</v>
      </c>
      <c r="V3283" s="33">
        <f t="shared" si="870"/>
        <v>1928.42</v>
      </c>
      <c r="W3283">
        <f t="shared" si="871"/>
        <v>20</v>
      </c>
      <c r="X3283" s="33">
        <f t="shared" si="872"/>
        <v>1540.04</v>
      </c>
      <c r="Y3283" s="33">
        <f t="shared" si="873"/>
        <v>388.38</v>
      </c>
      <c r="Z3283" s="45">
        <f t="shared" si="874"/>
        <v>0.19790647265637151</v>
      </c>
      <c r="AA3283" s="33">
        <f t="shared" si="875"/>
        <v>381.64679999999998</v>
      </c>
      <c r="AB3283" s="45">
        <f t="shared" si="876"/>
        <v>0.2478161606192047</v>
      </c>
      <c r="AC3283" s="33">
        <f>IFERROR($X3283/VLOOKUP(CONCATENATE("USD",C3283),[1]GEINDICE!AR$1:AS$65536,2,0),"")</f>
        <v>270.22038180797301</v>
      </c>
      <c r="AD3283" s="33">
        <f>IFERROR($AA3283/VLOOKUP(CONCATENATE("USD",C3283),[1]GEINDICE!AR$1:AS$65536,2,0),"")</f>
        <v>66.964977540707466</v>
      </c>
      <c r="AE3283" s="33">
        <f>IFERROR($X3283/VLOOKUP(CONCATENATE("EUR",C3283),[1]GEINDICE!AR$1:AS$65536,2,0),"")</f>
        <v>250.11206028518529</v>
      </c>
      <c r="AF3283" s="33">
        <f>IFERROR($AA3283/VLOOKUP(CONCATENATE("EUR",C3283),[1]GEINDICE!AR$1:AS$65536,2,0),"")</f>
        <v>61.981810504433689</v>
      </c>
      <c r="AG3283" s="48" t="str">
        <f>VLOOKUP(E3283,[1]Apresentação!AW$1:AX$65536,2,0)</f>
        <v xml:space="preserve">                    2 - LEATHER AUXILIARIES</v>
      </c>
      <c r="AH3283" s="48" t="str">
        <f t="shared" si="877"/>
        <v xml:space="preserve">         5218000002 - CONTRIPON AO BR</v>
      </c>
      <c r="AI3283" s="49" t="str">
        <f t="shared" si="878"/>
        <v xml:space="preserve">     L00079 - BABY LEATHER IND E COM DE COUROS LTDA</v>
      </c>
      <c r="AJ3283" t="str">
        <f t="shared" si="879"/>
        <v xml:space="preserve">     90 - SALES</v>
      </c>
      <c r="AK3283" t="str">
        <f t="shared" si="880"/>
        <v/>
      </c>
      <c r="AL3283">
        <f t="shared" si="881"/>
        <v>3</v>
      </c>
      <c r="AM3283" t="str">
        <f t="shared" si="882"/>
        <v>2025 3</v>
      </c>
      <c r="AN3283" t="str">
        <f t="shared" si="883"/>
        <v xml:space="preserve">BABY </v>
      </c>
    </row>
    <row r="3284" spans="1:40" x14ac:dyDescent="0.35">
      <c r="A3284">
        <v>82277</v>
      </c>
      <c r="B3284" t="s">
        <v>274</v>
      </c>
      <c r="C3284" s="31">
        <v>45782</v>
      </c>
      <c r="D3284" t="s">
        <v>373</v>
      </c>
      <c r="E3284" t="s">
        <v>374</v>
      </c>
      <c r="F3284" t="s">
        <v>433</v>
      </c>
      <c r="G3284" t="s">
        <v>434</v>
      </c>
      <c r="H3284" t="s">
        <v>1066</v>
      </c>
      <c r="I3284" t="s">
        <v>1067</v>
      </c>
      <c r="J3284">
        <v>20</v>
      </c>
      <c r="K3284">
        <v>1828.24</v>
      </c>
      <c r="L3284">
        <v>1148.45867</v>
      </c>
      <c r="M3284">
        <v>368.21</v>
      </c>
      <c r="N3284">
        <v>91.412000000000006</v>
      </c>
      <c r="O3284" s="32">
        <f t="shared" si="867"/>
        <v>1460.03</v>
      </c>
      <c r="P3284" s="32">
        <f t="shared" si="868"/>
        <v>311.57132999999999</v>
      </c>
      <c r="Q3284">
        <v>737003</v>
      </c>
      <c r="R3284" t="s">
        <v>312</v>
      </c>
      <c r="S3284" t="s">
        <v>312</v>
      </c>
      <c r="T3284" t="str">
        <f t="shared" si="869"/>
        <v>VEN</v>
      </c>
      <c r="U3284" t="s">
        <v>313</v>
      </c>
      <c r="V3284" s="33">
        <f t="shared" si="870"/>
        <v>1828.24</v>
      </c>
      <c r="W3284">
        <f t="shared" si="871"/>
        <v>20</v>
      </c>
      <c r="X3284" s="33">
        <f t="shared" si="872"/>
        <v>1460.03</v>
      </c>
      <c r="Y3284" s="33">
        <f t="shared" si="873"/>
        <v>368.21</v>
      </c>
      <c r="Z3284" s="45">
        <f t="shared" si="874"/>
        <v>0.16823356342712115</v>
      </c>
      <c r="AA3284" s="33">
        <f t="shared" si="875"/>
        <v>307.57132999999999</v>
      </c>
      <c r="AB3284" s="45">
        <f t="shared" si="876"/>
        <v>0.21066096587056429</v>
      </c>
      <c r="AC3284" s="33">
        <f>IFERROR($X3284/VLOOKUP(CONCATENATE("USD",C3284),[1]GEINDICE!AR$1:AS$65536,2,0),"")</f>
        <v>258.32094833687188</v>
      </c>
      <c r="AD3284" s="33">
        <f>IFERROR($AA3284/VLOOKUP(CONCATENATE("USD",C3284),[1]GEINDICE!AR$1:AS$65536,2,0),"")</f>
        <v>54.418140481245572</v>
      </c>
      <c r="AE3284" s="33">
        <f>IFERROR($X3284/VLOOKUP(CONCATENATE("EUR",C3284),[1]GEINDICE!AR$1:AS$65536,2,0),"")</f>
        <v>228.30091318488866</v>
      </c>
      <c r="AF3284" s="33">
        <f>IFERROR($AA3284/VLOOKUP(CONCATENATE("EUR",C3284),[1]GEINDICE!AR$1:AS$65536,2,0),"")</f>
        <v>48.094090880660495</v>
      </c>
      <c r="AG3284" s="48" t="str">
        <f>VLOOKUP(E3284,[1]Apresentação!AW$1:AX$65536,2,0)</f>
        <v xml:space="preserve">                    2 - LEATHER AUXILIARIES</v>
      </c>
      <c r="AH3284" s="48" t="str">
        <f t="shared" si="877"/>
        <v xml:space="preserve">         5218000002 - CONTRIPON AO BR</v>
      </c>
      <c r="AI3284" s="49" t="str">
        <f t="shared" si="878"/>
        <v xml:space="preserve">     L00469 - VALESEMI BENEFICIAMENTO DE COUROS LTDA</v>
      </c>
      <c r="AJ3284" t="str">
        <f t="shared" si="879"/>
        <v xml:space="preserve">     90 - SALES</v>
      </c>
      <c r="AK3284" t="str">
        <f t="shared" si="880"/>
        <v/>
      </c>
      <c r="AL3284">
        <f t="shared" si="881"/>
        <v>5</v>
      </c>
      <c r="AM3284" t="str">
        <f t="shared" si="882"/>
        <v>2025 5</v>
      </c>
      <c r="AN3284" t="str">
        <f t="shared" si="883"/>
        <v xml:space="preserve">VALESEMI </v>
      </c>
    </row>
    <row r="3285" spans="1:40" x14ac:dyDescent="0.35">
      <c r="A3285">
        <v>82387</v>
      </c>
      <c r="B3285" t="s">
        <v>274</v>
      </c>
      <c r="C3285" s="31">
        <v>45790</v>
      </c>
      <c r="D3285" t="s">
        <v>373</v>
      </c>
      <c r="E3285" t="s">
        <v>374</v>
      </c>
      <c r="F3285" t="s">
        <v>460</v>
      </c>
      <c r="G3285" t="s">
        <v>461</v>
      </c>
      <c r="H3285" t="s">
        <v>1066</v>
      </c>
      <c r="I3285" t="s">
        <v>1067</v>
      </c>
      <c r="J3285">
        <v>50</v>
      </c>
      <c r="K3285">
        <v>5994.72</v>
      </c>
      <c r="L3285">
        <v>2879.5799099999999</v>
      </c>
      <c r="M3285">
        <v>1207.3399999999999</v>
      </c>
      <c r="N3285">
        <v>119.89442</v>
      </c>
      <c r="O3285" s="32">
        <f t="shared" si="867"/>
        <v>4787.38</v>
      </c>
      <c r="P3285" s="32">
        <f t="shared" si="868"/>
        <v>1907.8000900000002</v>
      </c>
      <c r="Q3285">
        <v>738525</v>
      </c>
      <c r="R3285" t="s">
        <v>312</v>
      </c>
      <c r="S3285" t="s">
        <v>312</v>
      </c>
      <c r="T3285" t="str">
        <f t="shared" si="869"/>
        <v>VEN</v>
      </c>
      <c r="U3285" t="s">
        <v>313</v>
      </c>
      <c r="V3285" s="33">
        <f t="shared" si="870"/>
        <v>5994.72</v>
      </c>
      <c r="W3285">
        <f t="shared" si="871"/>
        <v>50</v>
      </c>
      <c r="X3285" s="33">
        <f t="shared" si="872"/>
        <v>4787.38</v>
      </c>
      <c r="Y3285" s="33">
        <f t="shared" si="873"/>
        <v>1207.3399999999999</v>
      </c>
      <c r="Z3285" s="45">
        <f t="shared" si="874"/>
        <v>0.31657860417167111</v>
      </c>
      <c r="AA3285" s="33">
        <f t="shared" si="875"/>
        <v>1897.8000900000002</v>
      </c>
      <c r="AB3285" s="45">
        <f t="shared" si="876"/>
        <v>0.39641726581136238</v>
      </c>
      <c r="AC3285" s="33">
        <f>IFERROR($X3285/VLOOKUP(CONCATENATE("USD",C3285),[1]GEINDICE!AR$1:AS$65536,2,0),"")</f>
        <v>850.90825068429854</v>
      </c>
      <c r="AD3285" s="33">
        <f>IFERROR($AA3285/VLOOKUP(CONCATENATE("USD",C3285),[1]GEINDICE!AR$1:AS$65536,2,0),"")</f>
        <v>337.31472219259894</v>
      </c>
      <c r="AE3285" s="33">
        <f>IFERROR($X3285/VLOOKUP(CONCATENATE("EUR",C3285),[1]GEINDICE!AR$1:AS$65536,2,0),"")</f>
        <v>761.37599796431175</v>
      </c>
      <c r="AF3285" s="33">
        <f>IFERROR($AA3285/VLOOKUP(CONCATENATE("EUR",C3285),[1]GEINDICE!AR$1:AS$65536,2,0),"")</f>
        <v>301.82259136740993</v>
      </c>
      <c r="AG3285" s="48" t="str">
        <f>VLOOKUP(E3285,[1]Apresentação!AW$1:AX$65536,2,0)</f>
        <v xml:space="preserve">                    2 - LEATHER AUXILIARIES</v>
      </c>
      <c r="AH3285" s="48" t="str">
        <f t="shared" si="877"/>
        <v xml:space="preserve">         5218000002 - CONTRIPON AO BR</v>
      </c>
      <c r="AI3285" s="49" t="str">
        <f t="shared" si="878"/>
        <v xml:space="preserve">     L00583 - SPM COUROS LTDA</v>
      </c>
      <c r="AJ3285" t="str">
        <f t="shared" si="879"/>
        <v xml:space="preserve">     90 - SALES</v>
      </c>
      <c r="AK3285" t="str">
        <f t="shared" si="880"/>
        <v/>
      </c>
      <c r="AL3285">
        <f t="shared" si="881"/>
        <v>5</v>
      </c>
      <c r="AM3285" t="str">
        <f t="shared" si="882"/>
        <v>2025 5</v>
      </c>
      <c r="AN3285" t="str">
        <f t="shared" si="883"/>
        <v xml:space="preserve">SPM </v>
      </c>
    </row>
    <row r="3286" spans="1:40" x14ac:dyDescent="0.35">
      <c r="A3286">
        <v>82391</v>
      </c>
      <c r="B3286" t="s">
        <v>274</v>
      </c>
      <c r="C3286" s="31">
        <v>45790</v>
      </c>
      <c r="D3286" t="s">
        <v>373</v>
      </c>
      <c r="E3286" t="s">
        <v>374</v>
      </c>
      <c r="F3286" t="s">
        <v>451</v>
      </c>
      <c r="G3286" t="s">
        <v>452</v>
      </c>
      <c r="H3286" t="s">
        <v>1066</v>
      </c>
      <c r="I3286" t="s">
        <v>1067</v>
      </c>
      <c r="J3286">
        <v>10</v>
      </c>
      <c r="K3286">
        <v>1097.69</v>
      </c>
      <c r="L3286">
        <v>575.91597999999999</v>
      </c>
      <c r="M3286">
        <v>221.08</v>
      </c>
      <c r="N3286">
        <v>109.76873999999999</v>
      </c>
      <c r="O3286" s="32">
        <f t="shared" si="867"/>
        <v>876.61</v>
      </c>
      <c r="P3286" s="32">
        <f t="shared" si="868"/>
        <v>300.69402000000002</v>
      </c>
      <c r="Q3286">
        <v>738547</v>
      </c>
      <c r="R3286" t="s">
        <v>312</v>
      </c>
      <c r="S3286" t="s">
        <v>312</v>
      </c>
      <c r="T3286" t="str">
        <f t="shared" si="869"/>
        <v>VEN</v>
      </c>
      <c r="U3286" t="s">
        <v>313</v>
      </c>
      <c r="V3286" s="33">
        <f t="shared" si="870"/>
        <v>1097.69</v>
      </c>
      <c r="W3286">
        <f t="shared" si="871"/>
        <v>10</v>
      </c>
      <c r="X3286" s="33">
        <f t="shared" si="872"/>
        <v>876.61</v>
      </c>
      <c r="Y3286" s="33">
        <f t="shared" si="873"/>
        <v>221.08</v>
      </c>
      <c r="Z3286" s="45">
        <f t="shared" si="874"/>
        <v>0.27211145223150435</v>
      </c>
      <c r="AA3286" s="33">
        <f t="shared" si="875"/>
        <v>298.69402000000002</v>
      </c>
      <c r="AB3286" s="45">
        <f t="shared" si="876"/>
        <v>0.34073763703357252</v>
      </c>
      <c r="AC3286" s="33">
        <f>IFERROR($X3286/VLOOKUP(CONCATENATE("USD",C3286),[1]GEINDICE!AR$1:AS$65536,2,0),"")</f>
        <v>155.80853862287157</v>
      </c>
      <c r="AD3286" s="33">
        <f>IFERROR($AA3286/VLOOKUP(CONCATENATE("USD",C3286),[1]GEINDICE!AR$1:AS$65536,2,0),"")</f>
        <v>53.089833280011383</v>
      </c>
      <c r="AE3286" s="33">
        <f>IFERROR($X3286/VLOOKUP(CONCATENATE("EUR",C3286),[1]GEINDICE!AR$1:AS$65536,2,0),"")</f>
        <v>139.41442157829445</v>
      </c>
      <c r="AF3286" s="33">
        <f>IFERROR($AA3286/VLOOKUP(CONCATENATE("EUR",C3286),[1]GEINDICE!AR$1:AS$65536,2,0),"")</f>
        <v>47.50374057699036</v>
      </c>
      <c r="AG3286" s="48" t="str">
        <f>VLOOKUP(E3286,[1]Apresentação!AW$1:AX$65536,2,0)</f>
        <v xml:space="preserve">                    2 - LEATHER AUXILIARIES</v>
      </c>
      <c r="AH3286" s="48" t="str">
        <f t="shared" si="877"/>
        <v xml:space="preserve">         5218000002 - CONTRIPON AO BR</v>
      </c>
      <c r="AI3286" s="49" t="str">
        <f t="shared" si="878"/>
        <v xml:space="preserve">     L00040 - CURTUME SULINO LTDA</v>
      </c>
      <c r="AJ3286" t="str">
        <f t="shared" si="879"/>
        <v xml:space="preserve">     90 - SALES</v>
      </c>
      <c r="AK3286" t="str">
        <f t="shared" si="880"/>
        <v/>
      </c>
      <c r="AL3286">
        <f t="shared" si="881"/>
        <v>5</v>
      </c>
      <c r="AM3286" t="str">
        <f t="shared" si="882"/>
        <v>2025 5</v>
      </c>
      <c r="AN3286" t="str">
        <f t="shared" si="883"/>
        <v xml:space="preserve">CURTUME </v>
      </c>
    </row>
    <row r="3287" spans="1:40" x14ac:dyDescent="0.35">
      <c r="A3287">
        <v>82282</v>
      </c>
      <c r="B3287" t="s">
        <v>274</v>
      </c>
      <c r="C3287" s="31">
        <v>45783</v>
      </c>
      <c r="D3287" t="s">
        <v>373</v>
      </c>
      <c r="E3287" t="s">
        <v>374</v>
      </c>
      <c r="F3287" t="s">
        <v>382</v>
      </c>
      <c r="G3287" t="s">
        <v>383</v>
      </c>
      <c r="H3287" t="s">
        <v>1066</v>
      </c>
      <c r="I3287" t="s">
        <v>1067</v>
      </c>
      <c r="J3287">
        <v>240</v>
      </c>
      <c r="K3287">
        <v>27881.190000000002</v>
      </c>
      <c r="L3287">
        <v>13781.50398</v>
      </c>
      <c r="M3287">
        <v>5615.3</v>
      </c>
      <c r="N3287">
        <v>116.17164</v>
      </c>
      <c r="O3287" s="32">
        <f t="shared" si="867"/>
        <v>22265.890000000003</v>
      </c>
      <c r="P3287" s="32">
        <f t="shared" si="868"/>
        <v>8484.3860200000036</v>
      </c>
      <c r="Q3287">
        <v>737360</v>
      </c>
      <c r="R3287" t="s">
        <v>312</v>
      </c>
      <c r="S3287" t="s">
        <v>312</v>
      </c>
      <c r="T3287" t="str">
        <f t="shared" si="869"/>
        <v>VEN</v>
      </c>
      <c r="U3287" t="s">
        <v>437</v>
      </c>
      <c r="V3287" s="33">
        <f t="shared" si="870"/>
        <v>27881.190000000002</v>
      </c>
      <c r="W3287">
        <f t="shared" si="871"/>
        <v>240</v>
      </c>
      <c r="X3287" s="33">
        <f t="shared" si="872"/>
        <v>22265.890000000003</v>
      </c>
      <c r="Y3287" s="33">
        <f t="shared" si="873"/>
        <v>5615.3</v>
      </c>
      <c r="Z3287" s="45">
        <f t="shared" si="874"/>
        <v>0.30258342703449898</v>
      </c>
      <c r="AA3287" s="33">
        <f t="shared" si="875"/>
        <v>8436.3860200000036</v>
      </c>
      <c r="AB3287" s="45">
        <f t="shared" si="876"/>
        <v>0.37889282754922449</v>
      </c>
      <c r="AC3287" s="33">
        <f>IFERROR($X3287/VLOOKUP(CONCATENATE("USD",C3287),[1]GEINDICE!AR$1:AS$65536,2,0),"")</f>
        <v>3891.9576997028498</v>
      </c>
      <c r="AD3287" s="33">
        <f>IFERROR($AA3287/VLOOKUP(CONCATENATE("USD",C3287),[1]GEINDICE!AR$1:AS$65536,2,0),"")</f>
        <v>1474.6348575423883</v>
      </c>
      <c r="AE3287" s="33">
        <f>IFERROR($X3287/VLOOKUP(CONCATENATE("EUR",C3287),[1]GEINDICE!AR$1:AS$65536,2,0),"")</f>
        <v>3430.5353978892231</v>
      </c>
      <c r="AF3287" s="33">
        <f>IFERROR($AA3287/VLOOKUP(CONCATENATE("EUR",C3287),[1]GEINDICE!AR$1:AS$65536,2,0),"")</f>
        <v>1299.8052569139518</v>
      </c>
      <c r="AG3287" s="48" t="str">
        <f>VLOOKUP(E3287,[1]Apresentação!AW$1:AX$65536,2,0)</f>
        <v xml:space="preserve">                    2 - LEATHER AUXILIARIES</v>
      </c>
      <c r="AH3287" s="48" t="str">
        <f t="shared" si="877"/>
        <v xml:space="preserve">         5218000002 - CONTRIPON AO BR</v>
      </c>
      <c r="AI3287" s="49" t="str">
        <f t="shared" si="878"/>
        <v xml:space="preserve">     ZF1123 - GOBBA LEATHER INDUSTRIA E COMERCIO LTDA</v>
      </c>
      <c r="AJ3287" t="str">
        <f t="shared" si="879"/>
        <v xml:space="preserve">     90 - SALES</v>
      </c>
      <c r="AK3287" t="str">
        <f t="shared" si="880"/>
        <v/>
      </c>
      <c r="AL3287">
        <f t="shared" si="881"/>
        <v>5</v>
      </c>
      <c r="AM3287" t="str">
        <f t="shared" si="882"/>
        <v>2025 5</v>
      </c>
      <c r="AN3287" t="str">
        <f t="shared" si="883"/>
        <v xml:space="preserve">GOBBA </v>
      </c>
    </row>
    <row r="3288" spans="1:40" x14ac:dyDescent="0.35">
      <c r="A3288">
        <v>81582</v>
      </c>
      <c r="B3288" t="s">
        <v>274</v>
      </c>
      <c r="C3288" s="31">
        <v>45726</v>
      </c>
      <c r="D3288" t="s">
        <v>373</v>
      </c>
      <c r="E3288" t="s">
        <v>374</v>
      </c>
      <c r="F3288" t="s">
        <v>447</v>
      </c>
      <c r="G3288" t="s">
        <v>448</v>
      </c>
      <c r="H3288" t="s">
        <v>1066</v>
      </c>
      <c r="I3288" t="s">
        <v>1067</v>
      </c>
      <c r="J3288">
        <v>120</v>
      </c>
      <c r="K3288">
        <v>11420.28</v>
      </c>
      <c r="L3288">
        <v>6875.42839</v>
      </c>
      <c r="M3288">
        <v>2300.06</v>
      </c>
      <c r="N3288">
        <v>95.169000000000011</v>
      </c>
      <c r="O3288" s="32">
        <f t="shared" si="867"/>
        <v>9120.2200000000012</v>
      </c>
      <c r="P3288" s="32">
        <f t="shared" si="868"/>
        <v>2244.7916100000011</v>
      </c>
      <c r="Q3288">
        <v>716223</v>
      </c>
      <c r="R3288" t="s">
        <v>312</v>
      </c>
      <c r="S3288" t="s">
        <v>312</v>
      </c>
      <c r="T3288" t="str">
        <f t="shared" si="869"/>
        <v>VEN</v>
      </c>
      <c r="U3288" t="s">
        <v>313</v>
      </c>
      <c r="V3288" s="33">
        <f t="shared" si="870"/>
        <v>11420.28</v>
      </c>
      <c r="W3288">
        <f t="shared" si="871"/>
        <v>120</v>
      </c>
      <c r="X3288" s="33">
        <f t="shared" si="872"/>
        <v>9120.2200000000012</v>
      </c>
      <c r="Y3288" s="33">
        <f t="shared" si="873"/>
        <v>2300.06</v>
      </c>
      <c r="Z3288" s="45">
        <f t="shared" si="874"/>
        <v>0.19446034685664459</v>
      </c>
      <c r="AA3288" s="33">
        <f t="shared" si="875"/>
        <v>2220.7916100000011</v>
      </c>
      <c r="AB3288" s="45">
        <f t="shared" si="876"/>
        <v>0.24350197802246007</v>
      </c>
      <c r="AC3288" s="33">
        <f>IFERROR($X3288/VLOOKUP(CONCATENATE("USD",C3288),[1]GEINDICE!AR$1:AS$65536,2,0),"")</f>
        <v>1574.3518039012604</v>
      </c>
      <c r="AD3288" s="33">
        <f>IFERROR($AA3288/VLOOKUP(CONCATENATE("USD",C3288),[1]GEINDICE!AR$1:AS$65536,2,0),"")</f>
        <v>383.35777835318504</v>
      </c>
      <c r="AE3288" s="33">
        <f>IFERROR($X3288/VLOOKUP(CONCATENATE("EUR",C3288),[1]GEINDICE!AR$1:AS$65536,2,0),"")</f>
        <v>1452.611292506172</v>
      </c>
      <c r="AF3288" s="33">
        <f>IFERROR($AA3288/VLOOKUP(CONCATENATE("EUR",C3288),[1]GEINDICE!AR$1:AS$65536,2,0),"")</f>
        <v>353.71372302301523</v>
      </c>
      <c r="AG3288" s="48" t="str">
        <f>VLOOKUP(E3288,[1]Apresentação!AW$1:AX$65536,2,0)</f>
        <v xml:space="preserve">                    2 - LEATHER AUXILIARIES</v>
      </c>
      <c r="AH3288" s="48" t="str">
        <f t="shared" si="877"/>
        <v xml:space="preserve">         5218000002 - CONTRIPON AO BR</v>
      </c>
      <c r="AI3288" s="49" t="str">
        <f t="shared" si="878"/>
        <v xml:space="preserve">     L00016 - A BUHLER SA CURTUME</v>
      </c>
      <c r="AJ3288" t="str">
        <f t="shared" si="879"/>
        <v xml:space="preserve">     90 - SALES</v>
      </c>
      <c r="AK3288" t="str">
        <f t="shared" si="880"/>
        <v/>
      </c>
      <c r="AL3288">
        <f t="shared" si="881"/>
        <v>3</v>
      </c>
      <c r="AM3288" t="str">
        <f t="shared" si="882"/>
        <v>2025 3</v>
      </c>
      <c r="AN3288" t="str">
        <f t="shared" si="883"/>
        <v xml:space="preserve">A </v>
      </c>
    </row>
    <row r="3289" spans="1:40" x14ac:dyDescent="0.35">
      <c r="A3289">
        <v>80839</v>
      </c>
      <c r="B3289" t="s">
        <v>274</v>
      </c>
      <c r="C3289" s="31">
        <v>45670</v>
      </c>
      <c r="D3289" t="s">
        <v>373</v>
      </c>
      <c r="E3289" t="s">
        <v>374</v>
      </c>
      <c r="F3289" t="s">
        <v>433</v>
      </c>
      <c r="G3289" t="s">
        <v>434</v>
      </c>
      <c r="H3289" t="s">
        <v>1066</v>
      </c>
      <c r="I3289" t="s">
        <v>1067</v>
      </c>
      <c r="J3289">
        <v>10</v>
      </c>
      <c r="K3289">
        <v>914.12</v>
      </c>
      <c r="L3289">
        <v>558.22835999999995</v>
      </c>
      <c r="M3289">
        <v>184.11</v>
      </c>
      <c r="N3289">
        <v>91.412000000000006</v>
      </c>
      <c r="O3289" s="32">
        <f t="shared" si="867"/>
        <v>730.01</v>
      </c>
      <c r="P3289" s="32">
        <f t="shared" si="868"/>
        <v>171.78164000000004</v>
      </c>
      <c r="Q3289">
        <v>706871</v>
      </c>
      <c r="R3289" t="s">
        <v>312</v>
      </c>
      <c r="S3289" t="s">
        <v>312</v>
      </c>
      <c r="T3289" t="str">
        <f t="shared" si="869"/>
        <v>VEN</v>
      </c>
      <c r="U3289" t="s">
        <v>313</v>
      </c>
      <c r="V3289" s="33">
        <f t="shared" si="870"/>
        <v>914.12</v>
      </c>
      <c r="W3289">
        <f t="shared" si="871"/>
        <v>10</v>
      </c>
      <c r="X3289" s="33">
        <f t="shared" si="872"/>
        <v>730.01</v>
      </c>
      <c r="Y3289" s="33">
        <f t="shared" si="873"/>
        <v>184.11</v>
      </c>
      <c r="Z3289" s="45">
        <f t="shared" si="874"/>
        <v>0.18573233273530831</v>
      </c>
      <c r="AA3289" s="33">
        <f t="shared" si="875"/>
        <v>169.78164000000004</v>
      </c>
      <c r="AB3289" s="45">
        <f t="shared" si="876"/>
        <v>0.23257440309036867</v>
      </c>
      <c r="AC3289" s="33">
        <f>IFERROR($X3289/VLOOKUP(CONCATENATE("USD",C3289),[1]GEINDICE!AR$1:AS$65536,2,0),"")</f>
        <v>119.51898361138853</v>
      </c>
      <c r="AD3289" s="33">
        <f>IFERROR($AA3289/VLOOKUP(CONCATENATE("USD",C3289),[1]GEINDICE!AR$1:AS$65536,2,0),"")</f>
        <v>27.797056271386243</v>
      </c>
      <c r="AE3289" s="33">
        <f>IFERROR($X3289/VLOOKUP(CONCATENATE("EUR",C3289),[1]GEINDICE!AR$1:AS$65536,2,0),"")</f>
        <v>117.19913948111994</v>
      </c>
      <c r="AF3289" s="33">
        <f>IFERROR($AA3289/VLOOKUP(CONCATENATE("EUR",C3289),[1]GEINDICE!AR$1:AS$65536,2,0),"")</f>
        <v>27.257519907526333</v>
      </c>
      <c r="AG3289" s="48" t="str">
        <f>VLOOKUP(E3289,[1]Apresentação!AW$1:AX$65536,2,0)</f>
        <v xml:space="preserve">                    2 - LEATHER AUXILIARIES</v>
      </c>
      <c r="AH3289" s="48" t="str">
        <f t="shared" si="877"/>
        <v xml:space="preserve">         5218000002 - CONTRIPON AO BR</v>
      </c>
      <c r="AI3289" s="49" t="str">
        <f t="shared" si="878"/>
        <v xml:space="preserve">     L00469 - VALESEMI BENEFICIAMENTO DE COUROS LTDA</v>
      </c>
      <c r="AJ3289" t="str">
        <f t="shared" si="879"/>
        <v xml:space="preserve">     90 - SALES</v>
      </c>
      <c r="AK3289" t="str">
        <f t="shared" si="880"/>
        <v/>
      </c>
      <c r="AL3289">
        <f t="shared" si="881"/>
        <v>1</v>
      </c>
      <c r="AM3289" t="str">
        <f t="shared" si="882"/>
        <v>2025 1</v>
      </c>
      <c r="AN3289" t="str">
        <f t="shared" si="883"/>
        <v xml:space="preserve">VALESEMI </v>
      </c>
    </row>
    <row r="3290" spans="1:40" x14ac:dyDescent="0.35">
      <c r="A3290">
        <v>80857</v>
      </c>
      <c r="B3290" t="s">
        <v>274</v>
      </c>
      <c r="C3290" s="31">
        <v>45671</v>
      </c>
      <c r="D3290" t="s">
        <v>373</v>
      </c>
      <c r="E3290" t="s">
        <v>374</v>
      </c>
      <c r="F3290" t="s">
        <v>447</v>
      </c>
      <c r="G3290" t="s">
        <v>448</v>
      </c>
      <c r="H3290" t="s">
        <v>1066</v>
      </c>
      <c r="I3290" t="s">
        <v>1067</v>
      </c>
      <c r="J3290">
        <v>120</v>
      </c>
      <c r="K3290">
        <v>11420.28</v>
      </c>
      <c r="L3290">
        <v>6698.7403700000004</v>
      </c>
      <c r="M3290">
        <v>2300.06</v>
      </c>
      <c r="N3290">
        <v>95.169000000000011</v>
      </c>
      <c r="O3290" s="32">
        <f t="shared" si="867"/>
        <v>9120.2200000000012</v>
      </c>
      <c r="P3290" s="32">
        <f t="shared" si="868"/>
        <v>2421.4796300000007</v>
      </c>
      <c r="Q3290">
        <v>706952</v>
      </c>
      <c r="R3290" t="s">
        <v>312</v>
      </c>
      <c r="S3290" t="s">
        <v>312</v>
      </c>
      <c r="T3290" t="str">
        <f t="shared" si="869"/>
        <v>VEN</v>
      </c>
      <c r="U3290" t="s">
        <v>437</v>
      </c>
      <c r="V3290" s="33">
        <f t="shared" si="870"/>
        <v>11420.28</v>
      </c>
      <c r="W3290">
        <f t="shared" si="871"/>
        <v>120</v>
      </c>
      <c r="X3290" s="33">
        <f t="shared" si="872"/>
        <v>9120.2200000000012</v>
      </c>
      <c r="Y3290" s="33">
        <f t="shared" si="873"/>
        <v>2300.06</v>
      </c>
      <c r="Z3290" s="45">
        <f t="shared" si="874"/>
        <v>0.20993177312640326</v>
      </c>
      <c r="AA3290" s="33">
        <f t="shared" si="875"/>
        <v>2397.4796300000007</v>
      </c>
      <c r="AB3290" s="45">
        <f t="shared" si="876"/>
        <v>0.26287519708954393</v>
      </c>
      <c r="AC3290" s="33">
        <f>IFERROR($X3290/VLOOKUP(CONCATENATE("USD",C3290),[1]GEINDICE!AR$1:AS$65536,2,0),"")</f>
        <v>1503.2255937762689</v>
      </c>
      <c r="AD3290" s="33">
        <f>IFERROR($AA3290/VLOOKUP(CONCATENATE("USD",C3290),[1]GEINDICE!AR$1:AS$65536,2,0),"")</f>
        <v>395.16072423398339</v>
      </c>
      <c r="AE3290" s="33">
        <f>IFERROR($X3290/VLOOKUP(CONCATENATE("EUR",C3290),[1]GEINDICE!AR$1:AS$65536,2,0),"")</f>
        <v>1460.1463313107381</v>
      </c>
      <c r="AF3290" s="33">
        <f>IFERROR($AA3290/VLOOKUP(CONCATENATE("EUR",C3290),[1]GEINDICE!AR$1:AS$65536,2,0),"")</f>
        <v>383.83625462288478</v>
      </c>
      <c r="AG3290" s="48" t="str">
        <f>VLOOKUP(E3290,[1]Apresentação!AW$1:AX$65536,2,0)</f>
        <v xml:space="preserve">                    2 - LEATHER AUXILIARIES</v>
      </c>
      <c r="AH3290" s="48" t="str">
        <f t="shared" si="877"/>
        <v xml:space="preserve">         5218000002 - CONTRIPON AO BR</v>
      </c>
      <c r="AI3290" s="49" t="str">
        <f t="shared" si="878"/>
        <v xml:space="preserve">     L00016 - A BUHLER SA CURTUME</v>
      </c>
      <c r="AJ3290" t="str">
        <f t="shared" si="879"/>
        <v xml:space="preserve">     90 - SALES</v>
      </c>
      <c r="AK3290" t="str">
        <f t="shared" si="880"/>
        <v/>
      </c>
      <c r="AL3290">
        <f t="shared" si="881"/>
        <v>1</v>
      </c>
      <c r="AM3290" t="str">
        <f t="shared" si="882"/>
        <v>2025 1</v>
      </c>
      <c r="AN3290" t="str">
        <f t="shared" si="883"/>
        <v xml:space="preserve">A </v>
      </c>
    </row>
    <row r="3291" spans="1:40" x14ac:dyDescent="0.35">
      <c r="A3291">
        <v>80859</v>
      </c>
      <c r="B3291" t="s">
        <v>274</v>
      </c>
      <c r="C3291" s="31">
        <v>45671</v>
      </c>
      <c r="D3291" t="s">
        <v>373</v>
      </c>
      <c r="E3291" t="s">
        <v>374</v>
      </c>
      <c r="F3291" t="s">
        <v>451</v>
      </c>
      <c r="G3291" t="s">
        <v>452</v>
      </c>
      <c r="H3291" t="s">
        <v>1066</v>
      </c>
      <c r="I3291" t="s">
        <v>1067</v>
      </c>
      <c r="J3291">
        <v>120</v>
      </c>
      <c r="K3291">
        <v>14159.09</v>
      </c>
      <c r="L3291">
        <v>6698.7403700000004</v>
      </c>
      <c r="M3291">
        <v>2851.66</v>
      </c>
      <c r="N3291">
        <v>117.99241000000001</v>
      </c>
      <c r="O3291" s="32">
        <f t="shared" si="867"/>
        <v>11307.43</v>
      </c>
      <c r="P3291" s="32">
        <f t="shared" si="868"/>
        <v>4608.6896299999999</v>
      </c>
      <c r="Q3291">
        <v>706955</v>
      </c>
      <c r="R3291" t="s">
        <v>312</v>
      </c>
      <c r="S3291" t="s">
        <v>312</v>
      </c>
      <c r="T3291" t="str">
        <f t="shared" si="869"/>
        <v>VEN</v>
      </c>
      <c r="U3291" t="s">
        <v>437</v>
      </c>
      <c r="V3291" s="33">
        <f t="shared" si="870"/>
        <v>14159.09</v>
      </c>
      <c r="W3291">
        <f t="shared" si="871"/>
        <v>120</v>
      </c>
      <c r="X3291" s="33">
        <f t="shared" si="872"/>
        <v>11307.43</v>
      </c>
      <c r="Y3291" s="33">
        <f t="shared" si="873"/>
        <v>2851.66</v>
      </c>
      <c r="Z3291" s="45">
        <f t="shared" si="874"/>
        <v>0.32379832531610436</v>
      </c>
      <c r="AA3291" s="33">
        <f t="shared" si="875"/>
        <v>4584.6896299999999</v>
      </c>
      <c r="AB3291" s="45">
        <f t="shared" si="876"/>
        <v>0.40545814831486904</v>
      </c>
      <c r="AC3291" s="33">
        <f>IFERROR($X3291/VLOOKUP(CONCATENATE("USD",C3291),[1]GEINDICE!AR$1:AS$65536,2,0),"")</f>
        <v>1863.7289644146299</v>
      </c>
      <c r="AD3291" s="33">
        <f>IFERROR($AA3291/VLOOKUP(CONCATENATE("USD",C3291),[1]GEINDICE!AR$1:AS$65536,2,0),"")</f>
        <v>755.66409487234432</v>
      </c>
      <c r="AE3291" s="33">
        <f>IFERROR($X3291/VLOOKUP(CONCATENATE("EUR",C3291),[1]GEINDICE!AR$1:AS$65536,2,0),"")</f>
        <v>1810.3184387057524</v>
      </c>
      <c r="AF3291" s="33">
        <f>IFERROR($AA3291/VLOOKUP(CONCATENATE("EUR",C3291),[1]GEINDICE!AR$1:AS$65536,2,0),"")</f>
        <v>734.00836201789912</v>
      </c>
      <c r="AG3291" s="48" t="str">
        <f>VLOOKUP(E3291,[1]Apresentação!AW$1:AX$65536,2,0)</f>
        <v xml:space="preserve">                    2 - LEATHER AUXILIARIES</v>
      </c>
      <c r="AH3291" s="48" t="str">
        <f t="shared" si="877"/>
        <v xml:space="preserve">         5218000002 - CONTRIPON AO BR</v>
      </c>
      <c r="AI3291" s="49" t="str">
        <f t="shared" si="878"/>
        <v xml:space="preserve">     L00040 - CURTUME SULINO LTDA</v>
      </c>
      <c r="AJ3291" t="str">
        <f t="shared" si="879"/>
        <v xml:space="preserve">     90 - SALES</v>
      </c>
      <c r="AK3291" t="str">
        <f t="shared" si="880"/>
        <v/>
      </c>
      <c r="AL3291">
        <f t="shared" si="881"/>
        <v>1</v>
      </c>
      <c r="AM3291" t="str">
        <f t="shared" si="882"/>
        <v>2025 1</v>
      </c>
      <c r="AN3291" t="str">
        <f t="shared" si="883"/>
        <v xml:space="preserve">CURTUME </v>
      </c>
    </row>
    <row r="3292" spans="1:40" x14ac:dyDescent="0.35">
      <c r="A3292">
        <v>80860</v>
      </c>
      <c r="B3292" t="s">
        <v>274</v>
      </c>
      <c r="C3292" s="31">
        <v>45671</v>
      </c>
      <c r="D3292" t="s">
        <v>373</v>
      </c>
      <c r="E3292" t="s">
        <v>374</v>
      </c>
      <c r="F3292" t="s">
        <v>420</v>
      </c>
      <c r="G3292" t="s">
        <v>421</v>
      </c>
      <c r="H3292" t="s">
        <v>1066</v>
      </c>
      <c r="I3292" t="s">
        <v>1067</v>
      </c>
      <c r="J3292">
        <v>10</v>
      </c>
      <c r="K3292">
        <v>1315.99</v>
      </c>
      <c r="L3292">
        <v>558.22835999999995</v>
      </c>
      <c r="M3292">
        <v>265.04000000000002</v>
      </c>
      <c r="N3292">
        <v>131.59905000000001</v>
      </c>
      <c r="O3292" s="32">
        <f t="shared" si="867"/>
        <v>1050.95</v>
      </c>
      <c r="P3292" s="32">
        <f t="shared" si="868"/>
        <v>492.72164000000009</v>
      </c>
      <c r="Q3292">
        <v>706968</v>
      </c>
      <c r="R3292" t="s">
        <v>312</v>
      </c>
      <c r="S3292" t="s">
        <v>312</v>
      </c>
      <c r="T3292" t="str">
        <f t="shared" si="869"/>
        <v>VEN</v>
      </c>
      <c r="U3292" t="s">
        <v>440</v>
      </c>
      <c r="V3292" s="33">
        <f t="shared" si="870"/>
        <v>1315.99</v>
      </c>
      <c r="W3292">
        <f t="shared" si="871"/>
        <v>10</v>
      </c>
      <c r="X3292" s="33">
        <f t="shared" si="872"/>
        <v>1050.95</v>
      </c>
      <c r="Y3292" s="33">
        <f t="shared" si="873"/>
        <v>265.04000000000002</v>
      </c>
      <c r="Z3292" s="45">
        <f t="shared" si="874"/>
        <v>0.37289161771745993</v>
      </c>
      <c r="AA3292" s="33">
        <f t="shared" si="875"/>
        <v>490.72164000000009</v>
      </c>
      <c r="AB3292" s="45">
        <f t="shared" si="876"/>
        <v>0.46693148104096299</v>
      </c>
      <c r="AC3292" s="33">
        <f>IFERROR($X3292/VLOOKUP(CONCATENATE("USD",C3292),[1]GEINDICE!AR$1:AS$65536,2,0),"")</f>
        <v>173.22114354469187</v>
      </c>
      <c r="AD3292" s="33">
        <f>IFERROR($AA3292/VLOOKUP(CONCATENATE("USD",C3292),[1]GEINDICE!AR$1:AS$65536,2,0),"")</f>
        <v>80.882405102932225</v>
      </c>
      <c r="AE3292" s="33">
        <f>IFERROR($X3292/VLOOKUP(CONCATENATE("EUR",C3292),[1]GEINDICE!AR$1:AS$65536,2,0),"")</f>
        <v>168.25699236323467</v>
      </c>
      <c r="AF3292" s="33">
        <f>IFERROR($AA3292/VLOOKUP(CONCATENATE("EUR",C3292),[1]GEINDICE!AR$1:AS$65536,2,0),"")</f>
        <v>78.564486639663158</v>
      </c>
      <c r="AG3292" s="48" t="str">
        <f>VLOOKUP(E3292,[1]Apresentação!AW$1:AX$65536,2,0)</f>
        <v xml:space="preserve">                    2 - LEATHER AUXILIARIES</v>
      </c>
      <c r="AH3292" s="48" t="str">
        <f t="shared" si="877"/>
        <v xml:space="preserve">         5218000002 - CONTRIPON AO BR</v>
      </c>
      <c r="AI3292" s="49" t="str">
        <f t="shared" si="878"/>
        <v xml:space="preserve">     L00506 - CURTUME BAGE LTDA</v>
      </c>
      <c r="AJ3292" t="str">
        <f t="shared" si="879"/>
        <v xml:space="preserve">     90 - SALES</v>
      </c>
      <c r="AK3292" t="str">
        <f t="shared" si="880"/>
        <v/>
      </c>
      <c r="AL3292">
        <f t="shared" si="881"/>
        <v>1</v>
      </c>
      <c r="AM3292" t="str">
        <f t="shared" si="882"/>
        <v>2025 1</v>
      </c>
      <c r="AN3292" t="str">
        <f t="shared" si="883"/>
        <v xml:space="preserve">CURTUME </v>
      </c>
    </row>
    <row r="3293" spans="1:40" x14ac:dyDescent="0.35">
      <c r="A3293">
        <v>81683</v>
      </c>
      <c r="B3293" t="s">
        <v>274</v>
      </c>
      <c r="C3293" s="31">
        <v>45734</v>
      </c>
      <c r="D3293" t="s">
        <v>373</v>
      </c>
      <c r="E3293" t="s">
        <v>374</v>
      </c>
      <c r="F3293" t="s">
        <v>433</v>
      </c>
      <c r="G3293" t="s">
        <v>434</v>
      </c>
      <c r="H3293" t="s">
        <v>1066</v>
      </c>
      <c r="I3293" t="s">
        <v>1067</v>
      </c>
      <c r="J3293">
        <v>20</v>
      </c>
      <c r="K3293">
        <v>1828.24</v>
      </c>
      <c r="L3293">
        <v>1145.9047399999999</v>
      </c>
      <c r="M3293">
        <v>368.21</v>
      </c>
      <c r="N3293">
        <v>91.412000000000006</v>
      </c>
      <c r="O3293" s="32">
        <f t="shared" si="867"/>
        <v>1460.03</v>
      </c>
      <c r="P3293" s="32">
        <f t="shared" si="868"/>
        <v>314.12526000000003</v>
      </c>
      <c r="Q3293">
        <v>719286</v>
      </c>
      <c r="R3293" t="s">
        <v>312</v>
      </c>
      <c r="S3293" t="s">
        <v>312</v>
      </c>
      <c r="T3293" t="str">
        <f t="shared" si="869"/>
        <v>VEN</v>
      </c>
      <c r="U3293" t="s">
        <v>313</v>
      </c>
      <c r="V3293" s="33">
        <f t="shared" si="870"/>
        <v>1828.24</v>
      </c>
      <c r="W3293">
        <f t="shared" si="871"/>
        <v>20</v>
      </c>
      <c r="X3293" s="33">
        <f t="shared" si="872"/>
        <v>1460.03</v>
      </c>
      <c r="Y3293" s="33">
        <f t="shared" si="873"/>
        <v>368.21</v>
      </c>
      <c r="Z3293" s="45">
        <f t="shared" si="874"/>
        <v>0.16963049709009759</v>
      </c>
      <c r="AA3293" s="33">
        <f t="shared" si="875"/>
        <v>310.12526000000003</v>
      </c>
      <c r="AB3293" s="45">
        <f t="shared" si="876"/>
        <v>0.21241019705074554</v>
      </c>
      <c r="AC3293" s="33">
        <f>IFERROR($X3293/VLOOKUP(CONCATENATE("USD",C3293),[1]GEINDICE!AR$1:AS$65536,2,0),"")</f>
        <v>256.81242524449448</v>
      </c>
      <c r="AD3293" s="33">
        <f>IFERROR($AA3293/VLOOKUP(CONCATENATE("USD",C3293),[1]GEINDICE!AR$1:AS$65536,2,0),"")</f>
        <v>54.549577851262931</v>
      </c>
      <c r="AE3293" s="33">
        <f>IFERROR($X3293/VLOOKUP(CONCATENATE("EUR",C3293),[1]GEINDICE!AR$1:AS$65536,2,0),"")</f>
        <v>235.02623869160684</v>
      </c>
      <c r="AF3293" s="33">
        <f>IFERROR($AA3293/VLOOKUP(CONCATENATE("EUR",C3293),[1]GEINDICE!AR$1:AS$65536,2,0),"")</f>
        <v>49.921969672579763</v>
      </c>
      <c r="AG3293" s="48" t="str">
        <f>VLOOKUP(E3293,[1]Apresentação!AW$1:AX$65536,2,0)</f>
        <v xml:space="preserve">                    2 - LEATHER AUXILIARIES</v>
      </c>
      <c r="AH3293" s="48" t="str">
        <f t="shared" si="877"/>
        <v xml:space="preserve">         5218000002 - CONTRIPON AO BR</v>
      </c>
      <c r="AI3293" s="49" t="str">
        <f t="shared" si="878"/>
        <v xml:space="preserve">     L00469 - VALESEMI BENEFICIAMENTO DE COUROS LTDA</v>
      </c>
      <c r="AJ3293" t="str">
        <f t="shared" si="879"/>
        <v xml:space="preserve">     90 - SALES</v>
      </c>
      <c r="AK3293" t="str">
        <f t="shared" si="880"/>
        <v/>
      </c>
      <c r="AL3293">
        <f t="shared" si="881"/>
        <v>3</v>
      </c>
      <c r="AM3293" t="str">
        <f t="shared" si="882"/>
        <v>2025 3</v>
      </c>
      <c r="AN3293" t="str">
        <f t="shared" si="883"/>
        <v xml:space="preserve">VALESEMI </v>
      </c>
    </row>
    <row r="3294" spans="1:40" x14ac:dyDescent="0.35">
      <c r="A3294">
        <v>81612</v>
      </c>
      <c r="B3294" t="s">
        <v>274</v>
      </c>
      <c r="C3294" s="31">
        <v>45728</v>
      </c>
      <c r="D3294" t="s">
        <v>373</v>
      </c>
      <c r="E3294" t="s">
        <v>374</v>
      </c>
      <c r="F3294" t="s">
        <v>435</v>
      </c>
      <c r="G3294" t="s">
        <v>436</v>
      </c>
      <c r="H3294" t="s">
        <v>1066</v>
      </c>
      <c r="I3294" t="s">
        <v>1067</v>
      </c>
      <c r="J3294">
        <v>120</v>
      </c>
      <c r="K3294">
        <v>13989.65</v>
      </c>
      <c r="L3294">
        <v>6875.42839</v>
      </c>
      <c r="M3294">
        <v>2817.54</v>
      </c>
      <c r="N3294">
        <v>116.58043000000001</v>
      </c>
      <c r="O3294" s="32">
        <f t="shared" si="867"/>
        <v>11172.11</v>
      </c>
      <c r="P3294" s="32">
        <f t="shared" si="868"/>
        <v>4296.6816100000005</v>
      </c>
      <c r="Q3294">
        <v>716915</v>
      </c>
      <c r="R3294" t="s">
        <v>312</v>
      </c>
      <c r="S3294" t="s">
        <v>312</v>
      </c>
      <c r="T3294" t="str">
        <f t="shared" si="869"/>
        <v>VEN</v>
      </c>
      <c r="U3294" t="s">
        <v>313</v>
      </c>
      <c r="V3294" s="33">
        <f t="shared" si="870"/>
        <v>13989.65</v>
      </c>
      <c r="W3294">
        <f t="shared" si="871"/>
        <v>120</v>
      </c>
      <c r="X3294" s="33">
        <f t="shared" si="872"/>
        <v>11172.11</v>
      </c>
      <c r="Y3294" s="33">
        <f t="shared" si="873"/>
        <v>2817.54</v>
      </c>
      <c r="Z3294" s="45">
        <f t="shared" si="874"/>
        <v>0.30541733424353007</v>
      </c>
      <c r="AA3294" s="33">
        <f t="shared" si="875"/>
        <v>4272.6816100000005</v>
      </c>
      <c r="AB3294" s="45">
        <f t="shared" si="876"/>
        <v>0.38244177778414284</v>
      </c>
      <c r="AC3294" s="33">
        <f>IFERROR($X3294/VLOOKUP(CONCATENATE("USD",C3294),[1]GEINDICE!AR$1:AS$65536,2,0),"")</f>
        <v>1917.366307407153</v>
      </c>
      <c r="AD3294" s="33">
        <f>IFERROR($AA3294/VLOOKUP(CONCATENATE("USD",C3294),[1]GEINDICE!AR$1:AS$65536,2,0),"")</f>
        <v>733.28097926820897</v>
      </c>
      <c r="AE3294" s="33">
        <f>IFERROR($X3294/VLOOKUP(CONCATENATE("EUR",C3294),[1]GEINDICE!AR$1:AS$65536,2,0),"")</f>
        <v>1755.0205787175219</v>
      </c>
      <c r="AF3294" s="33">
        <f>IFERROR($AA3294/VLOOKUP(CONCATENATE("EUR",C3294),[1]GEINDICE!AR$1:AS$65536,2,0),"")</f>
        <v>671.19319017248426</v>
      </c>
      <c r="AG3294" s="48" t="str">
        <f>VLOOKUP(E3294,[1]Apresentação!AW$1:AX$65536,2,0)</f>
        <v xml:space="preserve">                    2 - LEATHER AUXILIARIES</v>
      </c>
      <c r="AH3294" s="48" t="str">
        <f t="shared" si="877"/>
        <v xml:space="preserve">         5218000002 - CONTRIPON AO BR</v>
      </c>
      <c r="AI3294" s="49" t="str">
        <f t="shared" si="878"/>
        <v xml:space="preserve">     L00024 - FUGA S/A</v>
      </c>
      <c r="AJ3294" t="str">
        <f t="shared" si="879"/>
        <v xml:space="preserve">     90 - SALES</v>
      </c>
      <c r="AK3294" t="str">
        <f t="shared" si="880"/>
        <v/>
      </c>
      <c r="AL3294">
        <f t="shared" si="881"/>
        <v>3</v>
      </c>
      <c r="AM3294" t="str">
        <f t="shared" si="882"/>
        <v>2025 3</v>
      </c>
      <c r="AN3294" t="str">
        <f t="shared" si="883"/>
        <v xml:space="preserve">FUGA </v>
      </c>
    </row>
    <row r="3295" spans="1:40" x14ac:dyDescent="0.35">
      <c r="A3295">
        <v>81137</v>
      </c>
      <c r="B3295" t="s">
        <v>274</v>
      </c>
      <c r="C3295" s="31">
        <v>45692</v>
      </c>
      <c r="D3295" t="s">
        <v>373</v>
      </c>
      <c r="E3295" t="s">
        <v>374</v>
      </c>
      <c r="F3295" t="s">
        <v>382</v>
      </c>
      <c r="G3295" t="s">
        <v>383</v>
      </c>
      <c r="H3295" t="s">
        <v>1066</v>
      </c>
      <c r="I3295" t="s">
        <v>1067</v>
      </c>
      <c r="J3295">
        <v>120</v>
      </c>
      <c r="K3295">
        <v>14412.01</v>
      </c>
      <c r="L3295">
        <v>6790.8916200000003</v>
      </c>
      <c r="M3295">
        <v>2902.59</v>
      </c>
      <c r="N3295">
        <v>120.10006</v>
      </c>
      <c r="O3295" s="32">
        <f t="shared" si="867"/>
        <v>11509.42</v>
      </c>
      <c r="P3295" s="32">
        <f t="shared" si="868"/>
        <v>4718.5283799999997</v>
      </c>
      <c r="Q3295">
        <v>709102</v>
      </c>
      <c r="R3295" t="s">
        <v>312</v>
      </c>
      <c r="S3295" t="s">
        <v>312</v>
      </c>
      <c r="T3295" t="str">
        <f t="shared" si="869"/>
        <v>VEN</v>
      </c>
      <c r="U3295" t="s">
        <v>348</v>
      </c>
      <c r="V3295" s="33">
        <f t="shared" si="870"/>
        <v>14412.01</v>
      </c>
      <c r="W3295">
        <f t="shared" si="871"/>
        <v>120</v>
      </c>
      <c r="X3295" s="33">
        <f t="shared" si="872"/>
        <v>11509.42</v>
      </c>
      <c r="Y3295" s="33">
        <f t="shared" si="873"/>
        <v>2902.59</v>
      </c>
      <c r="Z3295" s="45">
        <f t="shared" si="874"/>
        <v>0.32573724137021831</v>
      </c>
      <c r="AA3295" s="33">
        <f t="shared" si="875"/>
        <v>4694.5283799999997</v>
      </c>
      <c r="AB3295" s="45">
        <f t="shared" si="876"/>
        <v>0.40788574750074286</v>
      </c>
      <c r="AC3295" s="33">
        <f>IFERROR($X3295/VLOOKUP(CONCATENATE("USD",C3295),[1]GEINDICE!AR$1:AS$65536,2,0),"")</f>
        <v>1986.8834912907625</v>
      </c>
      <c r="AD3295" s="33">
        <f>IFERROR($AA3295/VLOOKUP(CONCATENATE("USD",C3295),[1]GEINDICE!AR$1:AS$65536,2,0),"")</f>
        <v>810.42145804201834</v>
      </c>
      <c r="AE3295" s="33">
        <f>IFERROR($X3295/VLOOKUP(CONCATENATE("EUR",C3295),[1]GEINDICE!AR$1:AS$65536,2,0),"")</f>
        <v>1913.9621511956632</v>
      </c>
      <c r="AF3295" s="33">
        <f>IFERROR($AA3295/VLOOKUP(CONCATENATE("EUR",C3295),[1]GEINDICE!AR$1:AS$65536,2,0),"")</f>
        <v>780.67788272857285</v>
      </c>
      <c r="AG3295" s="48" t="str">
        <f>VLOOKUP(E3295,[1]Apresentação!AW$1:AX$65536,2,0)</f>
        <v xml:space="preserve">                    2 - LEATHER AUXILIARIES</v>
      </c>
      <c r="AH3295" s="48" t="str">
        <f t="shared" si="877"/>
        <v xml:space="preserve">         5218000002 - CONTRIPON AO BR</v>
      </c>
      <c r="AI3295" s="49" t="str">
        <f t="shared" si="878"/>
        <v xml:space="preserve">     ZF1123 - GOBBA LEATHER INDUSTRIA E COMERCIO LTDA</v>
      </c>
      <c r="AJ3295" t="str">
        <f t="shared" si="879"/>
        <v xml:space="preserve">     90 - SALES</v>
      </c>
      <c r="AK3295" t="str">
        <f t="shared" si="880"/>
        <v/>
      </c>
      <c r="AL3295">
        <f t="shared" si="881"/>
        <v>2</v>
      </c>
      <c r="AM3295" t="str">
        <f t="shared" si="882"/>
        <v>2025 2</v>
      </c>
      <c r="AN3295" t="str">
        <f t="shared" si="883"/>
        <v xml:space="preserve">GOBBA </v>
      </c>
    </row>
    <row r="3296" spans="1:40" x14ac:dyDescent="0.35">
      <c r="A3296">
        <v>81139</v>
      </c>
      <c r="B3296" t="s">
        <v>274</v>
      </c>
      <c r="C3296" s="31">
        <v>45692</v>
      </c>
      <c r="D3296" t="s">
        <v>373</v>
      </c>
      <c r="E3296" t="s">
        <v>374</v>
      </c>
      <c r="F3296" t="s">
        <v>429</v>
      </c>
      <c r="G3296" t="s">
        <v>430</v>
      </c>
      <c r="H3296" t="s">
        <v>1066</v>
      </c>
      <c r="I3296" t="s">
        <v>1067</v>
      </c>
      <c r="J3296">
        <v>120</v>
      </c>
      <c r="K3296">
        <v>16173.67</v>
      </c>
      <c r="L3296">
        <v>6790.8916200000003</v>
      </c>
      <c r="M3296">
        <v>3257.39</v>
      </c>
      <c r="N3296">
        <v>134.78056000000001</v>
      </c>
      <c r="O3296" s="32">
        <f t="shared" si="867"/>
        <v>12916.28</v>
      </c>
      <c r="P3296" s="32">
        <f t="shared" si="868"/>
        <v>6125.3883800000003</v>
      </c>
      <c r="Q3296">
        <v>709108</v>
      </c>
      <c r="R3296" t="s">
        <v>312</v>
      </c>
      <c r="S3296" t="s">
        <v>312</v>
      </c>
      <c r="T3296" t="str">
        <f t="shared" si="869"/>
        <v>VEN</v>
      </c>
      <c r="U3296" t="s">
        <v>313</v>
      </c>
      <c r="V3296" s="33">
        <f t="shared" si="870"/>
        <v>16173.67</v>
      </c>
      <c r="W3296">
        <f t="shared" si="871"/>
        <v>120</v>
      </c>
      <c r="X3296" s="33">
        <f t="shared" si="872"/>
        <v>12916.28</v>
      </c>
      <c r="Y3296" s="33">
        <f t="shared" si="873"/>
        <v>3257.39</v>
      </c>
      <c r="Z3296" s="45">
        <f t="shared" si="874"/>
        <v>0.37724204710495518</v>
      </c>
      <c r="AA3296" s="33">
        <f t="shared" si="875"/>
        <v>6101.3883800000003</v>
      </c>
      <c r="AB3296" s="45">
        <f t="shared" si="876"/>
        <v>0.47237969291467824</v>
      </c>
      <c r="AC3296" s="33">
        <f>IFERROR($X3296/VLOOKUP(CONCATENATE("USD",C3296),[1]GEINDICE!AR$1:AS$65536,2,0),"")</f>
        <v>2229.7512386279282</v>
      </c>
      <c r="AD3296" s="33">
        <f>IFERROR($AA3296/VLOOKUP(CONCATENATE("USD",C3296),[1]GEINDICE!AR$1:AS$65536,2,0),"")</f>
        <v>1053.2892053791843</v>
      </c>
      <c r="AE3296" s="33">
        <f>IFERROR($X3296/VLOOKUP(CONCATENATE("EUR",C3296),[1]GEINDICE!AR$1:AS$65536,2,0),"")</f>
        <v>2147.9163202181794</v>
      </c>
      <c r="AF3296" s="33">
        <f>IFERROR($AA3296/VLOOKUP(CONCATENATE("EUR",C3296),[1]GEINDICE!AR$1:AS$65536,2,0),"")</f>
        <v>1014.6320517510893</v>
      </c>
      <c r="AG3296" s="48" t="str">
        <f>VLOOKUP(E3296,[1]Apresentação!AW$1:AX$65536,2,0)</f>
        <v xml:space="preserve">                    2 - LEATHER AUXILIARIES</v>
      </c>
      <c r="AH3296" s="48" t="str">
        <f t="shared" si="877"/>
        <v xml:space="preserve">         5218000002 - CONTRIPON AO BR</v>
      </c>
      <c r="AI3296" s="49" t="str">
        <f t="shared" si="878"/>
        <v xml:space="preserve">     L00085 - CURTUME NIMO LTDA</v>
      </c>
      <c r="AJ3296" t="str">
        <f t="shared" si="879"/>
        <v xml:space="preserve">     90 - SALES</v>
      </c>
      <c r="AK3296" t="str">
        <f t="shared" si="880"/>
        <v/>
      </c>
      <c r="AL3296">
        <f t="shared" si="881"/>
        <v>2</v>
      </c>
      <c r="AM3296" t="str">
        <f t="shared" si="882"/>
        <v>2025 2</v>
      </c>
      <c r="AN3296" t="str">
        <f t="shared" si="883"/>
        <v xml:space="preserve">CURTUME </v>
      </c>
    </row>
    <row r="3297" spans="1:40" x14ac:dyDescent="0.35">
      <c r="A3297">
        <v>80891</v>
      </c>
      <c r="B3297" t="s">
        <v>274</v>
      </c>
      <c r="C3297" s="31">
        <v>45672</v>
      </c>
      <c r="D3297" t="s">
        <v>373</v>
      </c>
      <c r="E3297" t="s">
        <v>374</v>
      </c>
      <c r="F3297" t="s">
        <v>464</v>
      </c>
      <c r="G3297" t="s">
        <v>465</v>
      </c>
      <c r="H3297" t="s">
        <v>1066</v>
      </c>
      <c r="I3297" t="s">
        <v>1067</v>
      </c>
      <c r="J3297">
        <v>120</v>
      </c>
      <c r="K3297">
        <v>14775.09</v>
      </c>
      <c r="L3297">
        <v>6715.18336</v>
      </c>
      <c r="M3297">
        <v>2975.72</v>
      </c>
      <c r="N3297">
        <v>123.12573</v>
      </c>
      <c r="O3297" s="32">
        <f t="shared" si="867"/>
        <v>11799.37</v>
      </c>
      <c r="P3297" s="32">
        <f t="shared" si="868"/>
        <v>5084.1866400000008</v>
      </c>
      <c r="Q3297">
        <v>707193</v>
      </c>
      <c r="R3297" t="s">
        <v>312</v>
      </c>
      <c r="S3297" t="s">
        <v>312</v>
      </c>
      <c r="T3297" t="str">
        <f t="shared" si="869"/>
        <v>VEN</v>
      </c>
      <c r="U3297" t="s">
        <v>313</v>
      </c>
      <c r="V3297" s="33">
        <f t="shared" si="870"/>
        <v>14775.09</v>
      </c>
      <c r="W3297">
        <f t="shared" si="871"/>
        <v>120</v>
      </c>
      <c r="X3297" s="33">
        <f t="shared" si="872"/>
        <v>11799.37</v>
      </c>
      <c r="Y3297" s="33">
        <f t="shared" si="873"/>
        <v>2975.72</v>
      </c>
      <c r="Z3297" s="45">
        <f t="shared" si="874"/>
        <v>0.3424809351415119</v>
      </c>
      <c r="AA3297" s="33">
        <f t="shared" si="875"/>
        <v>5060.1866400000008</v>
      </c>
      <c r="AB3297" s="45">
        <f t="shared" si="876"/>
        <v>0.42885227262133491</v>
      </c>
      <c r="AC3297" s="33">
        <f>IFERROR($X3297/VLOOKUP(CONCATENATE("USD",C3297),[1]GEINDICE!AR$1:AS$65536,2,0),"")</f>
        <v>1954.2822598009177</v>
      </c>
      <c r="AD3297" s="33">
        <f>IFERROR($AA3297/VLOOKUP(CONCATENATE("USD",C3297),[1]GEINDICE!AR$1:AS$65536,2,0),"")</f>
        <v>838.09838845918159</v>
      </c>
      <c r="AE3297" s="33">
        <f>IFERROR($X3297/VLOOKUP(CONCATENATE("EUR",C3297),[1]GEINDICE!AR$1:AS$65536,2,0),"")</f>
        <v>1896.059841558066</v>
      </c>
      <c r="AF3297" s="33">
        <f>IFERROR($AA3297/VLOOKUP(CONCATENATE("EUR",C3297),[1]GEINDICE!AR$1:AS$65536,2,0),"")</f>
        <v>813.12957207822478</v>
      </c>
      <c r="AG3297" s="48" t="str">
        <f>VLOOKUP(E3297,[1]Apresentação!AW$1:AX$65536,2,0)</f>
        <v xml:space="preserve">                    2 - LEATHER AUXILIARIES</v>
      </c>
      <c r="AH3297" s="48" t="str">
        <f t="shared" si="877"/>
        <v xml:space="preserve">         5218000002 - CONTRIPON AO BR</v>
      </c>
      <c r="AI3297" s="49" t="str">
        <f t="shared" si="878"/>
        <v xml:space="preserve">     ZC0056 - IND E COM DE COUROS DOWIDI LTDA</v>
      </c>
      <c r="AJ3297" t="str">
        <f t="shared" si="879"/>
        <v xml:space="preserve">     90 - SALES</v>
      </c>
      <c r="AK3297" t="str">
        <f t="shared" si="880"/>
        <v/>
      </c>
      <c r="AL3297">
        <f t="shared" si="881"/>
        <v>1</v>
      </c>
      <c r="AM3297" t="str">
        <f t="shared" si="882"/>
        <v>2025 1</v>
      </c>
      <c r="AN3297" t="str">
        <f t="shared" si="883"/>
        <v xml:space="preserve">IND </v>
      </c>
    </row>
    <row r="3298" spans="1:40" x14ac:dyDescent="0.35">
      <c r="A3298">
        <v>81509</v>
      </c>
      <c r="B3298" t="s">
        <v>274</v>
      </c>
      <c r="C3298" s="31">
        <v>45721</v>
      </c>
      <c r="D3298" t="s">
        <v>373</v>
      </c>
      <c r="E3298" t="s">
        <v>374</v>
      </c>
      <c r="F3298" t="s">
        <v>433</v>
      </c>
      <c r="G3298" t="s">
        <v>434</v>
      </c>
      <c r="H3298" t="s">
        <v>1066</v>
      </c>
      <c r="I3298" t="s">
        <v>1067</v>
      </c>
      <c r="J3298">
        <v>30</v>
      </c>
      <c r="K3298">
        <v>2742.36</v>
      </c>
      <c r="L3298">
        <v>1718.8570999999999</v>
      </c>
      <c r="M3298">
        <v>552.32000000000005</v>
      </c>
      <c r="N3298">
        <v>91.412000000000006</v>
      </c>
      <c r="O3298" s="32">
        <f t="shared" si="867"/>
        <v>2190.04</v>
      </c>
      <c r="P3298" s="32">
        <f t="shared" si="868"/>
        <v>471.18290000000002</v>
      </c>
      <c r="Q3298">
        <v>714389</v>
      </c>
      <c r="R3298" t="s">
        <v>312</v>
      </c>
      <c r="S3298" t="s">
        <v>312</v>
      </c>
      <c r="T3298" t="str">
        <f t="shared" si="869"/>
        <v>VEN</v>
      </c>
      <c r="U3298" t="s">
        <v>438</v>
      </c>
      <c r="V3298" s="33">
        <f t="shared" si="870"/>
        <v>2742.36</v>
      </c>
      <c r="W3298">
        <f t="shared" si="871"/>
        <v>30</v>
      </c>
      <c r="X3298" s="33">
        <f t="shared" si="872"/>
        <v>2190.04</v>
      </c>
      <c r="Y3298" s="33">
        <f t="shared" si="873"/>
        <v>552.32000000000005</v>
      </c>
      <c r="Z3298" s="45">
        <f t="shared" si="874"/>
        <v>0.16962867748946164</v>
      </c>
      <c r="AA3298" s="33">
        <f t="shared" si="875"/>
        <v>465.18290000000002</v>
      </c>
      <c r="AB3298" s="45">
        <f t="shared" si="876"/>
        <v>0.21240840349947948</v>
      </c>
      <c r="AC3298" s="33">
        <f>IFERROR($X3298/VLOOKUP(CONCATENATE("USD",C3298),[1]GEINDICE!AR$1:AS$65536,2,0),"")</f>
        <v>378.15381427634077</v>
      </c>
      <c r="AD3298" s="33">
        <f>IFERROR($AA3298/VLOOKUP(CONCATENATE("USD",C3298),[1]GEINDICE!AR$1:AS$65536,2,0),"")</f>
        <v>80.323047967676203</v>
      </c>
      <c r="AE3298" s="33">
        <f>IFERROR($X3298/VLOOKUP(CONCATENATE("EUR",C3298),[1]GEINDICE!AR$1:AS$65536,2,0),"")</f>
        <v>350.98482298828469</v>
      </c>
      <c r="AF3298" s="33">
        <f>IFERROR($AA3298/VLOOKUP(CONCATENATE("EUR",C3298),[1]GEINDICE!AR$1:AS$65536,2,0),"")</f>
        <v>74.552125903488957</v>
      </c>
      <c r="AG3298" s="48" t="str">
        <f>VLOOKUP(E3298,[1]Apresentação!AW$1:AX$65536,2,0)</f>
        <v xml:space="preserve">                    2 - LEATHER AUXILIARIES</v>
      </c>
      <c r="AH3298" s="48" t="str">
        <f t="shared" si="877"/>
        <v xml:space="preserve">         5218000002 - CONTRIPON AO BR</v>
      </c>
      <c r="AI3298" s="49" t="str">
        <f t="shared" si="878"/>
        <v xml:space="preserve">     L00469 - VALESEMI BENEFICIAMENTO DE COUROS LTDA</v>
      </c>
      <c r="AJ3298" t="str">
        <f t="shared" si="879"/>
        <v xml:space="preserve">     90 - SALES</v>
      </c>
      <c r="AK3298" t="str">
        <f t="shared" si="880"/>
        <v/>
      </c>
      <c r="AL3298">
        <f t="shared" si="881"/>
        <v>3</v>
      </c>
      <c r="AM3298" t="str">
        <f t="shared" si="882"/>
        <v>2025 3</v>
      </c>
      <c r="AN3298" t="str">
        <f t="shared" si="883"/>
        <v xml:space="preserve">VALESEMI </v>
      </c>
    </row>
    <row r="3299" spans="1:40" x14ac:dyDescent="0.35">
      <c r="A3299">
        <v>81839</v>
      </c>
      <c r="B3299" t="s">
        <v>274</v>
      </c>
      <c r="C3299" s="31">
        <v>45747</v>
      </c>
      <c r="D3299" t="s">
        <v>373</v>
      </c>
      <c r="E3299" t="s">
        <v>374</v>
      </c>
      <c r="F3299" t="s">
        <v>451</v>
      </c>
      <c r="G3299" t="s">
        <v>452</v>
      </c>
      <c r="H3299" t="s">
        <v>1066</v>
      </c>
      <c r="I3299" t="s">
        <v>1067</v>
      </c>
      <c r="J3299">
        <v>120</v>
      </c>
      <c r="K3299">
        <v>13366.51</v>
      </c>
      <c r="L3299">
        <v>6879.2537899999998</v>
      </c>
      <c r="M3299">
        <v>2692.03</v>
      </c>
      <c r="N3299">
        <v>111.38759</v>
      </c>
      <c r="O3299" s="32">
        <f t="shared" si="867"/>
        <v>10674.48</v>
      </c>
      <c r="P3299" s="32">
        <f t="shared" si="868"/>
        <v>3795.2262099999998</v>
      </c>
      <c r="Q3299">
        <v>724178</v>
      </c>
      <c r="R3299" t="s">
        <v>312</v>
      </c>
      <c r="S3299" t="s">
        <v>312</v>
      </c>
      <c r="T3299" t="str">
        <f t="shared" si="869"/>
        <v>VEN</v>
      </c>
      <c r="U3299" t="s">
        <v>313</v>
      </c>
      <c r="V3299" s="33">
        <f t="shared" si="870"/>
        <v>13366.51</v>
      </c>
      <c r="W3299">
        <f t="shared" si="871"/>
        <v>120</v>
      </c>
      <c r="X3299" s="33">
        <f t="shared" si="872"/>
        <v>10674.48</v>
      </c>
      <c r="Y3299" s="33">
        <f t="shared" si="873"/>
        <v>2692.03</v>
      </c>
      <c r="Z3299" s="45">
        <f t="shared" si="874"/>
        <v>0.28213993106652369</v>
      </c>
      <c r="AA3299" s="33">
        <f t="shared" si="875"/>
        <v>3771.2262099999998</v>
      </c>
      <c r="AB3299" s="45">
        <f t="shared" si="876"/>
        <v>0.35329366957453667</v>
      </c>
      <c r="AC3299" s="33">
        <f>IFERROR($X3299/VLOOKUP(CONCATENATE("USD",C3299),[1]GEINDICE!AR$1:AS$65536,2,0),"")</f>
        <v>1858.9530145240499</v>
      </c>
      <c r="AD3299" s="33">
        <f>IFERROR($AA3299/VLOOKUP(CONCATENATE("USD",C3299),[1]GEINDICE!AR$1:AS$65536,2,0),"")</f>
        <v>656.75633206784846</v>
      </c>
      <c r="AE3299" s="33">
        <f>IFERROR($X3299/VLOOKUP(CONCATENATE("EUR",C3299),[1]GEINDICE!AR$1:AS$65536,2,0),"")</f>
        <v>1721.8847289210071</v>
      </c>
      <c r="AF3299" s="33">
        <f>IFERROR($AA3299/VLOOKUP(CONCATENATE("EUR",C3299),[1]GEINDICE!AR$1:AS$65536,2,0),"")</f>
        <v>608.33097446485885</v>
      </c>
      <c r="AG3299" s="48" t="str">
        <f>VLOOKUP(E3299,[1]Apresentação!AW$1:AX$65536,2,0)</f>
        <v xml:space="preserve">                    2 - LEATHER AUXILIARIES</v>
      </c>
      <c r="AH3299" s="48" t="str">
        <f t="shared" si="877"/>
        <v xml:space="preserve">         5218000002 - CONTRIPON AO BR</v>
      </c>
      <c r="AI3299" s="49" t="str">
        <f t="shared" si="878"/>
        <v xml:space="preserve">     L00040 - CURTUME SULINO LTDA</v>
      </c>
      <c r="AJ3299" t="str">
        <f t="shared" si="879"/>
        <v xml:space="preserve">     90 - SALES</v>
      </c>
      <c r="AK3299" t="str">
        <f t="shared" si="880"/>
        <v/>
      </c>
      <c r="AL3299">
        <f t="shared" si="881"/>
        <v>3</v>
      </c>
      <c r="AM3299" t="str">
        <f t="shared" si="882"/>
        <v>2025 3</v>
      </c>
      <c r="AN3299" t="str">
        <f t="shared" si="883"/>
        <v xml:space="preserve">CURTUME </v>
      </c>
    </row>
    <row r="3300" spans="1:40" x14ac:dyDescent="0.35">
      <c r="A3300">
        <v>81840</v>
      </c>
      <c r="B3300" t="s">
        <v>274</v>
      </c>
      <c r="C3300" s="31">
        <v>45747</v>
      </c>
      <c r="D3300" t="s">
        <v>373</v>
      </c>
      <c r="E3300" t="s">
        <v>374</v>
      </c>
      <c r="F3300" t="s">
        <v>464</v>
      </c>
      <c r="G3300" t="s">
        <v>465</v>
      </c>
      <c r="H3300" t="s">
        <v>1066</v>
      </c>
      <c r="I3300" t="s">
        <v>1067</v>
      </c>
      <c r="J3300">
        <v>120</v>
      </c>
      <c r="K3300">
        <v>14041.82</v>
      </c>
      <c r="L3300">
        <v>6879.2537899999998</v>
      </c>
      <c r="M3300">
        <v>2828.05</v>
      </c>
      <c r="N3300">
        <v>117.01520000000001</v>
      </c>
      <c r="O3300" s="32">
        <f t="shared" si="867"/>
        <v>11213.77</v>
      </c>
      <c r="P3300" s="32">
        <f t="shared" si="868"/>
        <v>4334.5162100000007</v>
      </c>
      <c r="Q3300">
        <v>724180</v>
      </c>
      <c r="R3300" t="s">
        <v>312</v>
      </c>
      <c r="S3300" t="s">
        <v>312</v>
      </c>
      <c r="T3300" t="str">
        <f t="shared" si="869"/>
        <v>VEN</v>
      </c>
      <c r="U3300" t="s">
        <v>313</v>
      </c>
      <c r="V3300" s="33">
        <f t="shared" si="870"/>
        <v>14041.82</v>
      </c>
      <c r="W3300">
        <f t="shared" si="871"/>
        <v>120</v>
      </c>
      <c r="X3300" s="33">
        <f t="shared" si="872"/>
        <v>11213.77</v>
      </c>
      <c r="Y3300" s="33">
        <f t="shared" si="873"/>
        <v>2828.05</v>
      </c>
      <c r="Z3300" s="45">
        <f t="shared" si="874"/>
        <v>0.3069770307552725</v>
      </c>
      <c r="AA3300" s="33">
        <f t="shared" si="875"/>
        <v>4310.5162100000007</v>
      </c>
      <c r="AB3300" s="45">
        <f t="shared" si="876"/>
        <v>0.38439491892557104</v>
      </c>
      <c r="AC3300" s="33">
        <f>IFERROR($X3300/VLOOKUP(CONCATENATE("USD",C3300),[1]GEINDICE!AR$1:AS$65536,2,0),"")</f>
        <v>1952.869980146982</v>
      </c>
      <c r="AD3300" s="33">
        <f>IFERROR($AA3300/VLOOKUP(CONCATENATE("USD",C3300),[1]GEINDICE!AR$1:AS$65536,2,0),"")</f>
        <v>750.6732976907806</v>
      </c>
      <c r="AE3300" s="33">
        <f>IFERROR($X3300/VLOOKUP(CONCATENATE("EUR",C3300),[1]GEINDICE!AR$1:AS$65536,2,0),"")</f>
        <v>1808.8768086719469</v>
      </c>
      <c r="AF3300" s="33">
        <f>IFERROR($AA3300/VLOOKUP(CONCATENATE("EUR",C3300),[1]GEINDICE!AR$1:AS$65536,2,0),"")</f>
        <v>695.32305421579872</v>
      </c>
      <c r="AG3300" s="48" t="str">
        <f>VLOOKUP(E3300,[1]Apresentação!AW$1:AX$65536,2,0)</f>
        <v xml:space="preserve">                    2 - LEATHER AUXILIARIES</v>
      </c>
      <c r="AH3300" s="48" t="str">
        <f t="shared" si="877"/>
        <v xml:space="preserve">         5218000002 - CONTRIPON AO BR</v>
      </c>
      <c r="AI3300" s="49" t="str">
        <f t="shared" si="878"/>
        <v xml:space="preserve">     ZC0056 - IND E COM DE COUROS DOWIDI LTDA</v>
      </c>
      <c r="AJ3300" t="str">
        <f t="shared" si="879"/>
        <v xml:space="preserve">     90 - SALES</v>
      </c>
      <c r="AK3300" t="str">
        <f t="shared" si="880"/>
        <v/>
      </c>
      <c r="AL3300">
        <f t="shared" si="881"/>
        <v>3</v>
      </c>
      <c r="AM3300" t="str">
        <f t="shared" si="882"/>
        <v>2025 3</v>
      </c>
      <c r="AN3300" t="str">
        <f t="shared" si="883"/>
        <v xml:space="preserve">IND </v>
      </c>
    </row>
    <row r="3301" spans="1:40" x14ac:dyDescent="0.35">
      <c r="A3301">
        <v>82170</v>
      </c>
      <c r="B3301" t="s">
        <v>274</v>
      </c>
      <c r="C3301" s="31">
        <v>45772</v>
      </c>
      <c r="D3301" t="s">
        <v>373</v>
      </c>
      <c r="E3301" t="s">
        <v>374</v>
      </c>
      <c r="F3301" t="s">
        <v>433</v>
      </c>
      <c r="G3301" t="s">
        <v>434</v>
      </c>
      <c r="H3301" t="s">
        <v>1066</v>
      </c>
      <c r="I3301" t="s">
        <v>1067</v>
      </c>
      <c r="J3301">
        <v>10</v>
      </c>
      <c r="K3301">
        <v>914.12</v>
      </c>
      <c r="L3301">
        <v>574.21802000000002</v>
      </c>
      <c r="M3301">
        <v>184.11</v>
      </c>
      <c r="N3301">
        <v>91.412000000000006</v>
      </c>
      <c r="O3301" s="32">
        <f t="shared" si="867"/>
        <v>730.01</v>
      </c>
      <c r="P3301" s="32">
        <f t="shared" si="868"/>
        <v>155.79197999999997</v>
      </c>
      <c r="Q3301">
        <v>733353</v>
      </c>
      <c r="R3301" t="s">
        <v>312</v>
      </c>
      <c r="S3301" t="s">
        <v>312</v>
      </c>
      <c r="T3301" t="str">
        <f t="shared" si="869"/>
        <v>VEN</v>
      </c>
      <c r="U3301" t="s">
        <v>348</v>
      </c>
      <c r="V3301" s="33">
        <f t="shared" si="870"/>
        <v>914.12</v>
      </c>
      <c r="W3301">
        <f t="shared" si="871"/>
        <v>10</v>
      </c>
      <c r="X3301" s="33">
        <f t="shared" si="872"/>
        <v>730.01</v>
      </c>
      <c r="Y3301" s="33">
        <f t="shared" si="873"/>
        <v>184.11</v>
      </c>
      <c r="Z3301" s="45">
        <f t="shared" si="874"/>
        <v>0.1682404717104975</v>
      </c>
      <c r="AA3301" s="33">
        <f t="shared" si="875"/>
        <v>153.79197999999997</v>
      </c>
      <c r="AB3301" s="45">
        <f t="shared" si="876"/>
        <v>0.21067105930055749</v>
      </c>
      <c r="AC3301" s="33">
        <f>IFERROR($X3301/VLOOKUP(CONCATENATE("USD",C3301),[1]GEINDICE!AR$1:AS$65536,2,0),"")</f>
        <v>128.41888611335889</v>
      </c>
      <c r="AD3301" s="33">
        <f>IFERROR($AA3301/VLOOKUP(CONCATENATE("USD",C3301),[1]GEINDICE!AR$1:AS$65536,2,0),"")</f>
        <v>27.054142771698967</v>
      </c>
      <c r="AE3301" s="33">
        <f>IFERROR($X3301/VLOOKUP(CONCATENATE("EUR",C3301),[1]GEINDICE!AR$1:AS$65536,2,0),"")</f>
        <v>112.8369605539755</v>
      </c>
      <c r="AF3301" s="33">
        <f>IFERROR($AA3301/VLOOKUP(CONCATENATE("EUR",C3301),[1]GEINDICE!AR$1:AS$65536,2,0),"")</f>
        <v>23.771482008161239</v>
      </c>
      <c r="AG3301" s="48" t="str">
        <f>VLOOKUP(E3301,[1]Apresentação!AW$1:AX$65536,2,0)</f>
        <v xml:space="preserve">                    2 - LEATHER AUXILIARIES</v>
      </c>
      <c r="AH3301" s="48" t="str">
        <f t="shared" si="877"/>
        <v xml:space="preserve">         5218000002 - CONTRIPON AO BR</v>
      </c>
      <c r="AI3301" s="49" t="str">
        <f t="shared" si="878"/>
        <v xml:space="preserve">     L00469 - VALESEMI BENEFICIAMENTO DE COUROS LTDA</v>
      </c>
      <c r="AJ3301" t="str">
        <f t="shared" si="879"/>
        <v xml:space="preserve">     90 - SALES</v>
      </c>
      <c r="AK3301" t="str">
        <f t="shared" si="880"/>
        <v/>
      </c>
      <c r="AL3301">
        <f t="shared" si="881"/>
        <v>4</v>
      </c>
      <c r="AM3301" t="str">
        <f t="shared" si="882"/>
        <v>2025 4</v>
      </c>
      <c r="AN3301" t="str">
        <f t="shared" si="883"/>
        <v xml:space="preserve">VALESEMI </v>
      </c>
    </row>
    <row r="3302" spans="1:40" x14ac:dyDescent="0.35">
      <c r="A3302">
        <v>82323</v>
      </c>
      <c r="B3302" t="s">
        <v>274</v>
      </c>
      <c r="C3302" s="31">
        <v>45785</v>
      </c>
      <c r="D3302" t="s">
        <v>373</v>
      </c>
      <c r="E3302" t="s">
        <v>374</v>
      </c>
      <c r="F3302" t="s">
        <v>447</v>
      </c>
      <c r="G3302" t="s">
        <v>448</v>
      </c>
      <c r="H3302" t="s">
        <v>1066</v>
      </c>
      <c r="I3302" t="s">
        <v>1067</v>
      </c>
      <c r="J3302">
        <v>120</v>
      </c>
      <c r="K3302">
        <v>11420.28</v>
      </c>
      <c r="L3302">
        <v>6910.9917800000003</v>
      </c>
      <c r="M3302">
        <v>2300.06</v>
      </c>
      <c r="N3302">
        <v>95.169000000000011</v>
      </c>
      <c r="O3302" s="32">
        <f t="shared" si="867"/>
        <v>9120.2200000000012</v>
      </c>
      <c r="P3302" s="32">
        <f t="shared" si="868"/>
        <v>2209.2282200000009</v>
      </c>
      <c r="Q3302">
        <v>738053</v>
      </c>
      <c r="R3302" t="s">
        <v>312</v>
      </c>
      <c r="S3302" t="s">
        <v>312</v>
      </c>
      <c r="T3302" t="str">
        <f t="shared" si="869"/>
        <v>VEN</v>
      </c>
      <c r="U3302" t="s">
        <v>437</v>
      </c>
      <c r="V3302" s="33">
        <f t="shared" si="870"/>
        <v>11420.28</v>
      </c>
      <c r="W3302">
        <f t="shared" si="871"/>
        <v>120</v>
      </c>
      <c r="X3302" s="33">
        <f t="shared" si="872"/>
        <v>9120.2200000000012</v>
      </c>
      <c r="Y3302" s="33">
        <f t="shared" si="873"/>
        <v>2300.06</v>
      </c>
      <c r="Z3302" s="45">
        <f t="shared" si="874"/>
        <v>0.19134629098410905</v>
      </c>
      <c r="AA3302" s="33">
        <f t="shared" si="875"/>
        <v>2185.2282200000009</v>
      </c>
      <c r="AB3302" s="45">
        <f t="shared" si="876"/>
        <v>0.23960257756940082</v>
      </c>
      <c r="AC3302" s="33">
        <f>IFERROR($X3302/VLOOKUP(CONCATENATE("USD",C3302),[1]GEINDICE!AR$1:AS$65536,2,0),"")</f>
        <v>1603.9781920506509</v>
      </c>
      <c r="AD3302" s="33">
        <f>IFERROR($AA3302/VLOOKUP(CONCATENATE("USD",C3302),[1]GEINDICE!AR$1:AS$65536,2,0),"")</f>
        <v>384.31730918044337</v>
      </c>
      <c r="AE3302" s="33">
        <f>IFERROR($X3302/VLOOKUP(CONCATENATE("EUR",C3302),[1]GEINDICE!AR$1:AS$65536,2,0),"")</f>
        <v>1425.8809918389045</v>
      </c>
      <c r="AF3302" s="33">
        <f>IFERROR($AA3302/VLOOKUP(CONCATENATE("EUR",C3302),[1]GEINDICE!AR$1:AS$65536,2,0),"")</f>
        <v>341.64476095181527</v>
      </c>
      <c r="AG3302" s="48" t="str">
        <f>VLOOKUP(E3302,[1]Apresentação!AW$1:AX$65536,2,0)</f>
        <v xml:space="preserve">                    2 - LEATHER AUXILIARIES</v>
      </c>
      <c r="AH3302" s="48" t="str">
        <f t="shared" si="877"/>
        <v xml:space="preserve">         5218000002 - CONTRIPON AO BR</v>
      </c>
      <c r="AI3302" s="49" t="str">
        <f t="shared" si="878"/>
        <v xml:space="preserve">     L00016 - A BUHLER SA CURTUME</v>
      </c>
      <c r="AJ3302" t="str">
        <f t="shared" si="879"/>
        <v xml:space="preserve">     90 - SALES</v>
      </c>
      <c r="AK3302" t="str">
        <f t="shared" si="880"/>
        <v/>
      </c>
      <c r="AL3302">
        <f t="shared" si="881"/>
        <v>5</v>
      </c>
      <c r="AM3302" t="str">
        <f t="shared" si="882"/>
        <v>2025 5</v>
      </c>
      <c r="AN3302" t="str">
        <f t="shared" si="883"/>
        <v xml:space="preserve">A </v>
      </c>
    </row>
    <row r="3303" spans="1:40" x14ac:dyDescent="0.35">
      <c r="A3303">
        <v>81531</v>
      </c>
      <c r="B3303" t="s">
        <v>274</v>
      </c>
      <c r="C3303" s="31">
        <v>45722</v>
      </c>
      <c r="D3303" t="s">
        <v>373</v>
      </c>
      <c r="E3303" t="s">
        <v>374</v>
      </c>
      <c r="F3303" t="s">
        <v>770</v>
      </c>
      <c r="G3303" t="s">
        <v>771</v>
      </c>
      <c r="H3303" t="s">
        <v>1066</v>
      </c>
      <c r="I3303" t="s">
        <v>1067</v>
      </c>
      <c r="J3303">
        <v>20</v>
      </c>
      <c r="K3303">
        <v>2465.98</v>
      </c>
      <c r="L3303">
        <v>1145.90473</v>
      </c>
      <c r="M3303">
        <v>496.65</v>
      </c>
      <c r="N3303">
        <v>123.29891000000001</v>
      </c>
      <c r="O3303" s="32">
        <f t="shared" si="867"/>
        <v>1969.33</v>
      </c>
      <c r="P3303" s="32">
        <f t="shared" si="868"/>
        <v>823.42526999999995</v>
      </c>
      <c r="Q3303">
        <v>714709</v>
      </c>
      <c r="R3303" t="s">
        <v>312</v>
      </c>
      <c r="S3303" t="s">
        <v>312</v>
      </c>
      <c r="T3303" t="str">
        <f t="shared" si="869"/>
        <v>VEN</v>
      </c>
      <c r="U3303" t="s">
        <v>313</v>
      </c>
      <c r="V3303" s="33">
        <f t="shared" si="870"/>
        <v>2465.98</v>
      </c>
      <c r="W3303">
        <f t="shared" si="871"/>
        <v>20</v>
      </c>
      <c r="X3303" s="33">
        <f t="shared" si="872"/>
        <v>1969.33</v>
      </c>
      <c r="Y3303" s="33">
        <f t="shared" si="873"/>
        <v>496.65</v>
      </c>
      <c r="Z3303" s="45">
        <f t="shared" si="874"/>
        <v>0.33229193667426338</v>
      </c>
      <c r="AA3303" s="33">
        <f t="shared" si="875"/>
        <v>819.42526999999995</v>
      </c>
      <c r="AB3303" s="45">
        <f t="shared" si="876"/>
        <v>0.4160934277139941</v>
      </c>
      <c r="AC3303" s="33">
        <f>IFERROR($X3303/VLOOKUP(CONCATENATE("USD",C3303),[1]GEINDICE!AR$1:AS$65536,2,0),"")</f>
        <v>342.55770669171494</v>
      </c>
      <c r="AD3303" s="33">
        <f>IFERROR($AA3303/VLOOKUP(CONCATENATE("USD",C3303),[1]GEINDICE!AR$1:AS$65536,2,0),"")</f>
        <v>142.53601036720067</v>
      </c>
      <c r="AE3303" s="33">
        <f>IFERROR($X3303/VLOOKUP(CONCATENATE("EUR",C3303),[1]GEINDICE!AR$1:AS$65536,2,0),"")</f>
        <v>316.65326730126054</v>
      </c>
      <c r="AF3303" s="33">
        <f>IFERROR($AA3303/VLOOKUP(CONCATENATE("EUR",C3303),[1]GEINDICE!AR$1:AS$65536,2,0),"")</f>
        <v>131.75734338821712</v>
      </c>
      <c r="AG3303" s="48" t="str">
        <f>VLOOKUP(E3303,[1]Apresentação!AW$1:AX$65536,2,0)</f>
        <v xml:space="preserve">                    2 - LEATHER AUXILIARIES</v>
      </c>
      <c r="AH3303" s="48" t="str">
        <f t="shared" si="877"/>
        <v xml:space="preserve">         5218000002 - CONTRIPON AO BR</v>
      </c>
      <c r="AI3303" s="49" t="str">
        <f t="shared" si="878"/>
        <v xml:space="preserve">     L00056 - NATUR INDUSTRIA DE COUROS LTDA</v>
      </c>
      <c r="AJ3303" t="str">
        <f t="shared" si="879"/>
        <v xml:space="preserve">     90 - SALES</v>
      </c>
      <c r="AK3303" t="str">
        <f t="shared" si="880"/>
        <v/>
      </c>
      <c r="AL3303">
        <f t="shared" si="881"/>
        <v>3</v>
      </c>
      <c r="AM3303" t="str">
        <f t="shared" si="882"/>
        <v>2025 3</v>
      </c>
      <c r="AN3303" t="str">
        <f t="shared" si="883"/>
        <v xml:space="preserve">NATUR </v>
      </c>
    </row>
    <row r="3304" spans="1:40" x14ac:dyDescent="0.35">
      <c r="A3304">
        <v>81005</v>
      </c>
      <c r="B3304" t="s">
        <v>274</v>
      </c>
      <c r="C3304" s="31">
        <v>45681</v>
      </c>
      <c r="D3304" t="s">
        <v>373</v>
      </c>
      <c r="E3304" t="s">
        <v>374</v>
      </c>
      <c r="F3304" t="s">
        <v>447</v>
      </c>
      <c r="G3304" t="s">
        <v>448</v>
      </c>
      <c r="H3304" t="s">
        <v>1066</v>
      </c>
      <c r="I3304" t="s">
        <v>1067</v>
      </c>
      <c r="J3304">
        <v>120</v>
      </c>
      <c r="K3304">
        <v>11420.28</v>
      </c>
      <c r="L3304">
        <v>6784.6480000000001</v>
      </c>
      <c r="M3304">
        <v>2300.06</v>
      </c>
      <c r="N3304">
        <v>95.169000000000011</v>
      </c>
      <c r="O3304" s="32">
        <f t="shared" si="867"/>
        <v>9120.2200000000012</v>
      </c>
      <c r="P3304" s="32">
        <f t="shared" si="868"/>
        <v>2335.572000000001</v>
      </c>
      <c r="Q3304">
        <v>708074</v>
      </c>
      <c r="R3304" t="s">
        <v>312</v>
      </c>
      <c r="S3304" t="s">
        <v>312</v>
      </c>
      <c r="T3304" t="str">
        <f t="shared" si="869"/>
        <v>VEN</v>
      </c>
      <c r="U3304" t="s">
        <v>348</v>
      </c>
      <c r="V3304" s="33">
        <f t="shared" si="870"/>
        <v>11420.28</v>
      </c>
      <c r="W3304">
        <f t="shared" si="871"/>
        <v>120</v>
      </c>
      <c r="X3304" s="33">
        <f t="shared" si="872"/>
        <v>9120.2200000000012</v>
      </c>
      <c r="Y3304" s="33">
        <f t="shared" si="873"/>
        <v>2300.06</v>
      </c>
      <c r="Z3304" s="45">
        <f t="shared" si="874"/>
        <v>0.20240939801826233</v>
      </c>
      <c r="AA3304" s="33">
        <f t="shared" si="875"/>
        <v>2311.572000000001</v>
      </c>
      <c r="AB3304" s="45">
        <f t="shared" si="876"/>
        <v>0.25345572804164818</v>
      </c>
      <c r="AC3304" s="33">
        <f>IFERROR($X3304/VLOOKUP(CONCATENATE("USD",C3304),[1]GEINDICE!AR$1:AS$65536,2,0),"")</f>
        <v>1547.7675010606706</v>
      </c>
      <c r="AD3304" s="33">
        <f>IFERROR($AA3304/VLOOKUP(CONCATENATE("USD",C3304),[1]GEINDICE!AR$1:AS$65536,2,0),"")</f>
        <v>392.29053882053472</v>
      </c>
      <c r="AE3304" s="33">
        <f>IFERROR($X3304/VLOOKUP(CONCATENATE("EUR",C3304),[1]GEINDICE!AR$1:AS$65536,2,0),"")</f>
        <v>1471.6915976827872</v>
      </c>
      <c r="AF3304" s="33">
        <f>IFERROR($AA3304/VLOOKUP(CONCATENATE("EUR",C3304),[1]GEINDICE!AR$1:AS$65536,2,0),"")</f>
        <v>373.00866534346721</v>
      </c>
      <c r="AG3304" s="48" t="str">
        <f>VLOOKUP(E3304,[1]Apresentação!AW$1:AX$65536,2,0)</f>
        <v xml:space="preserve">                    2 - LEATHER AUXILIARIES</v>
      </c>
      <c r="AH3304" s="48" t="str">
        <f t="shared" si="877"/>
        <v xml:space="preserve">         5218000002 - CONTRIPON AO BR</v>
      </c>
      <c r="AI3304" s="49" t="str">
        <f t="shared" si="878"/>
        <v xml:space="preserve">     L00016 - A BUHLER SA CURTUME</v>
      </c>
      <c r="AJ3304" t="str">
        <f t="shared" si="879"/>
        <v xml:space="preserve">     90 - SALES</v>
      </c>
      <c r="AK3304" t="str">
        <f t="shared" si="880"/>
        <v/>
      </c>
      <c r="AL3304">
        <f t="shared" si="881"/>
        <v>1</v>
      </c>
      <c r="AM3304" t="str">
        <f t="shared" si="882"/>
        <v>2025 1</v>
      </c>
      <c r="AN3304" t="str">
        <f t="shared" si="883"/>
        <v xml:space="preserve">A </v>
      </c>
    </row>
    <row r="3305" spans="1:40" x14ac:dyDescent="0.35">
      <c r="A3305">
        <v>81859</v>
      </c>
      <c r="B3305" t="s">
        <v>274</v>
      </c>
      <c r="C3305" s="31">
        <v>45748</v>
      </c>
      <c r="D3305" t="s">
        <v>373</v>
      </c>
      <c r="E3305" t="s">
        <v>374</v>
      </c>
      <c r="F3305" t="s">
        <v>732</v>
      </c>
      <c r="G3305" t="s">
        <v>733</v>
      </c>
      <c r="H3305" t="s">
        <v>1066</v>
      </c>
      <c r="I3305" t="s">
        <v>1067</v>
      </c>
      <c r="J3305">
        <v>50</v>
      </c>
      <c r="K3305">
        <v>4570.6000000000004</v>
      </c>
      <c r="L3305">
        <v>2868.1533399999998</v>
      </c>
      <c r="M3305">
        <v>920.52</v>
      </c>
      <c r="N3305">
        <v>91.412000000000006</v>
      </c>
      <c r="O3305" s="32">
        <f t="shared" si="867"/>
        <v>3650.0800000000004</v>
      </c>
      <c r="P3305" s="32">
        <f t="shared" si="868"/>
        <v>781.92666000000054</v>
      </c>
      <c r="Q3305">
        <v>724619</v>
      </c>
      <c r="R3305" t="s">
        <v>312</v>
      </c>
      <c r="S3305" t="s">
        <v>312</v>
      </c>
      <c r="T3305" t="str">
        <f t="shared" si="869"/>
        <v>VEN</v>
      </c>
      <c r="U3305" t="s">
        <v>313</v>
      </c>
      <c r="V3305" s="33">
        <f t="shared" si="870"/>
        <v>4570.6000000000004</v>
      </c>
      <c r="W3305">
        <f t="shared" si="871"/>
        <v>50</v>
      </c>
      <c r="X3305" s="33">
        <f t="shared" si="872"/>
        <v>3650.0800000000004</v>
      </c>
      <c r="Y3305" s="33">
        <f t="shared" si="873"/>
        <v>920.52</v>
      </c>
      <c r="Z3305" s="45">
        <f t="shared" si="874"/>
        <v>0.1688895681092199</v>
      </c>
      <c r="AA3305" s="33">
        <f t="shared" si="875"/>
        <v>771.92666000000054</v>
      </c>
      <c r="AB3305" s="45">
        <f t="shared" si="876"/>
        <v>0.21148212093981514</v>
      </c>
      <c r="AC3305" s="33">
        <f>IFERROR($X3305/VLOOKUP(CONCATENATE("USD",C3305),[1]GEINDICE!AR$1:AS$65536,2,0),"")</f>
        <v>639.79246638972154</v>
      </c>
      <c r="AD3305" s="33">
        <f>IFERROR($AA3305/VLOOKUP(CONCATENATE("USD",C3305),[1]GEINDICE!AR$1:AS$65536,2,0),"")</f>
        <v>135.30466775341372</v>
      </c>
      <c r="AE3305" s="33">
        <f>IFERROR($X3305/VLOOKUP(CONCATENATE("EUR",C3305),[1]GEINDICE!AR$1:AS$65536,2,0),"")</f>
        <v>592.40120100624847</v>
      </c>
      <c r="AF3305" s="33">
        <f>IFERROR($AA3305/VLOOKUP(CONCATENATE("EUR",C3305),[1]GEINDICE!AR$1:AS$65536,2,0),"")</f>
        <v>125.28226243609519</v>
      </c>
      <c r="AG3305" s="48" t="str">
        <f>VLOOKUP(E3305,[1]Apresentação!AW$1:AX$65536,2,0)</f>
        <v xml:space="preserve">                    2 - LEATHER AUXILIARIES</v>
      </c>
      <c r="AH3305" s="48" t="str">
        <f t="shared" si="877"/>
        <v xml:space="preserve">         5218000002 - CONTRIPON AO BR</v>
      </c>
      <c r="AI3305" s="49" t="str">
        <f t="shared" si="878"/>
        <v xml:space="preserve">     L00157 - COUROVALE INDUSTRIA DE COUROS LTDA</v>
      </c>
      <c r="AJ3305" t="str">
        <f t="shared" si="879"/>
        <v xml:space="preserve">     90 - SALES</v>
      </c>
      <c r="AK3305" t="str">
        <f t="shared" si="880"/>
        <v/>
      </c>
      <c r="AL3305">
        <f t="shared" si="881"/>
        <v>4</v>
      </c>
      <c r="AM3305" t="str">
        <f t="shared" si="882"/>
        <v>2025 4</v>
      </c>
      <c r="AN3305" t="str">
        <f t="shared" si="883"/>
        <v xml:space="preserve">COUROVALE </v>
      </c>
    </row>
    <row r="3306" spans="1:40" x14ac:dyDescent="0.35">
      <c r="A3306">
        <v>81860</v>
      </c>
      <c r="B3306" t="s">
        <v>274</v>
      </c>
      <c r="C3306" s="31">
        <v>45748</v>
      </c>
      <c r="D3306" t="s">
        <v>373</v>
      </c>
      <c r="E3306" t="s">
        <v>374</v>
      </c>
      <c r="F3306" t="s">
        <v>447</v>
      </c>
      <c r="G3306" t="s">
        <v>448</v>
      </c>
      <c r="H3306" t="s">
        <v>1066</v>
      </c>
      <c r="I3306" t="s">
        <v>1067</v>
      </c>
      <c r="J3306">
        <v>120</v>
      </c>
      <c r="K3306">
        <v>11420.28</v>
      </c>
      <c r="L3306">
        <v>6883.5680199999997</v>
      </c>
      <c r="M3306">
        <v>2300.06</v>
      </c>
      <c r="N3306">
        <v>95.169000000000011</v>
      </c>
      <c r="O3306" s="32">
        <f t="shared" si="867"/>
        <v>9120.2200000000012</v>
      </c>
      <c r="P3306" s="32">
        <f t="shared" si="868"/>
        <v>2236.6519800000015</v>
      </c>
      <c r="Q3306">
        <v>724623</v>
      </c>
      <c r="R3306" t="s">
        <v>312</v>
      </c>
      <c r="S3306" t="s">
        <v>312</v>
      </c>
      <c r="T3306" t="str">
        <f t="shared" si="869"/>
        <v>VEN</v>
      </c>
      <c r="U3306" t="s">
        <v>437</v>
      </c>
      <c r="V3306" s="33">
        <f t="shared" si="870"/>
        <v>11420.28</v>
      </c>
      <c r="W3306">
        <f t="shared" si="871"/>
        <v>120</v>
      </c>
      <c r="X3306" s="33">
        <f t="shared" si="872"/>
        <v>9120.2200000000012</v>
      </c>
      <c r="Y3306" s="33">
        <f t="shared" si="873"/>
        <v>2300.06</v>
      </c>
      <c r="Z3306" s="45">
        <f t="shared" si="874"/>
        <v>0.19374761214260958</v>
      </c>
      <c r="AA3306" s="33">
        <f t="shared" si="875"/>
        <v>2212.6519800000015</v>
      </c>
      <c r="AB3306" s="45">
        <f t="shared" si="876"/>
        <v>0.2426094962621517</v>
      </c>
      <c r="AC3306" s="33">
        <f>IFERROR($X3306/VLOOKUP(CONCATENATE("USD",C3306),[1]GEINDICE!AR$1:AS$65536,2,0),"")</f>
        <v>1598.608262782423</v>
      </c>
      <c r="AD3306" s="33">
        <f>IFERROR($AA3306/VLOOKUP(CONCATENATE("USD",C3306),[1]GEINDICE!AR$1:AS$65536,2,0),"")</f>
        <v>387.8375453541571</v>
      </c>
      <c r="AE3306" s="33">
        <f>IFERROR($X3306/VLOOKUP(CONCATENATE("EUR",C3306),[1]GEINDICE!AR$1:AS$65536,2,0),"")</f>
        <v>1480.1947577700237</v>
      </c>
      <c r="AF3306" s="33">
        <f>IFERROR($AA3306/VLOOKUP(CONCATENATE("EUR",C3306),[1]GEINDICE!AR$1:AS$65536,2,0),"")</f>
        <v>359.10930455246307</v>
      </c>
      <c r="AG3306" s="48" t="str">
        <f>VLOOKUP(E3306,[1]Apresentação!AW$1:AX$65536,2,0)</f>
        <v xml:space="preserve">                    2 - LEATHER AUXILIARIES</v>
      </c>
      <c r="AH3306" s="48" t="str">
        <f t="shared" si="877"/>
        <v xml:space="preserve">         5218000002 - CONTRIPON AO BR</v>
      </c>
      <c r="AI3306" s="49" t="str">
        <f t="shared" si="878"/>
        <v xml:space="preserve">     L00016 - A BUHLER SA CURTUME</v>
      </c>
      <c r="AJ3306" t="str">
        <f t="shared" si="879"/>
        <v xml:space="preserve">     90 - SALES</v>
      </c>
      <c r="AK3306" t="str">
        <f t="shared" si="880"/>
        <v/>
      </c>
      <c r="AL3306">
        <f t="shared" si="881"/>
        <v>4</v>
      </c>
      <c r="AM3306" t="str">
        <f t="shared" si="882"/>
        <v>2025 4</v>
      </c>
      <c r="AN3306" t="str">
        <f t="shared" si="883"/>
        <v xml:space="preserve">A </v>
      </c>
    </row>
    <row r="3307" spans="1:40" x14ac:dyDescent="0.35">
      <c r="A3307">
        <v>81865</v>
      </c>
      <c r="B3307" t="s">
        <v>274</v>
      </c>
      <c r="C3307" s="31">
        <v>45748</v>
      </c>
      <c r="D3307" t="s">
        <v>373</v>
      </c>
      <c r="E3307" t="s">
        <v>374</v>
      </c>
      <c r="F3307" t="s">
        <v>429</v>
      </c>
      <c r="G3307" t="s">
        <v>430</v>
      </c>
      <c r="H3307" t="s">
        <v>1066</v>
      </c>
      <c r="I3307" t="s">
        <v>1067</v>
      </c>
      <c r="J3307">
        <v>120</v>
      </c>
      <c r="K3307">
        <v>15825.04</v>
      </c>
      <c r="L3307">
        <v>6883.5680199999997</v>
      </c>
      <c r="M3307">
        <v>3187.19</v>
      </c>
      <c r="N3307">
        <v>131.87537</v>
      </c>
      <c r="O3307" s="32">
        <f t="shared" si="867"/>
        <v>12637.85</v>
      </c>
      <c r="P3307" s="32">
        <f t="shared" si="868"/>
        <v>5754.2819800000007</v>
      </c>
      <c r="Q3307">
        <v>724641</v>
      </c>
      <c r="R3307" t="s">
        <v>312</v>
      </c>
      <c r="S3307" t="s">
        <v>312</v>
      </c>
      <c r="T3307" t="str">
        <f t="shared" si="869"/>
        <v>VEN</v>
      </c>
      <c r="U3307" t="s">
        <v>313</v>
      </c>
      <c r="V3307" s="33">
        <f t="shared" si="870"/>
        <v>15825.04</v>
      </c>
      <c r="W3307">
        <f t="shared" si="871"/>
        <v>120</v>
      </c>
      <c r="X3307" s="33">
        <f t="shared" si="872"/>
        <v>12637.85</v>
      </c>
      <c r="Y3307" s="33">
        <f t="shared" si="873"/>
        <v>3187.19</v>
      </c>
      <c r="Z3307" s="45">
        <f t="shared" si="874"/>
        <v>0.36210221143200905</v>
      </c>
      <c r="AA3307" s="33">
        <f t="shared" si="875"/>
        <v>5730.2819800000007</v>
      </c>
      <c r="AB3307" s="45">
        <f t="shared" si="876"/>
        <v>0.45342221817793377</v>
      </c>
      <c r="AC3307" s="33">
        <f>IFERROR($X3307/VLOOKUP(CONCATENATE("USD",C3307),[1]GEINDICE!AR$1:AS$65536,2,0),"")</f>
        <v>2215.1846593398891</v>
      </c>
      <c r="AD3307" s="33">
        <f>IFERROR($AA3307/VLOOKUP(CONCATENATE("USD",C3307),[1]GEINDICE!AR$1:AS$65536,2,0),"")</f>
        <v>1004.4139419116231</v>
      </c>
      <c r="AE3307" s="33">
        <f>IFERROR($X3307/VLOOKUP(CONCATENATE("EUR",C3307),[1]GEINDICE!AR$1:AS$65536,2,0),"")</f>
        <v>2051.0995699099244</v>
      </c>
      <c r="AF3307" s="33">
        <f>IFERROR($AA3307/VLOOKUP(CONCATENATE("EUR",C3307),[1]GEINDICE!AR$1:AS$65536,2,0),"")</f>
        <v>930.01411669236393</v>
      </c>
      <c r="AG3307" s="48" t="str">
        <f>VLOOKUP(E3307,[1]Apresentação!AW$1:AX$65536,2,0)</f>
        <v xml:space="preserve">                    2 - LEATHER AUXILIARIES</v>
      </c>
      <c r="AH3307" s="48" t="str">
        <f t="shared" si="877"/>
        <v xml:space="preserve">         5218000002 - CONTRIPON AO BR</v>
      </c>
      <c r="AI3307" s="49" t="str">
        <f t="shared" si="878"/>
        <v xml:space="preserve">     L00085 - CURTUME NIMO LTDA</v>
      </c>
      <c r="AJ3307" t="str">
        <f t="shared" si="879"/>
        <v xml:space="preserve">     90 - SALES</v>
      </c>
      <c r="AK3307" t="str">
        <f t="shared" si="880"/>
        <v/>
      </c>
      <c r="AL3307">
        <f t="shared" si="881"/>
        <v>4</v>
      </c>
      <c r="AM3307" t="str">
        <f t="shared" si="882"/>
        <v>2025 4</v>
      </c>
      <c r="AN3307" t="str">
        <f t="shared" si="883"/>
        <v xml:space="preserve">CURTUME </v>
      </c>
    </row>
    <row r="3308" spans="1:40" x14ac:dyDescent="0.35">
      <c r="A3308">
        <v>81866</v>
      </c>
      <c r="B3308" t="s">
        <v>274</v>
      </c>
      <c r="C3308" s="31">
        <v>45748</v>
      </c>
      <c r="D3308" t="s">
        <v>373</v>
      </c>
      <c r="E3308" t="s">
        <v>374</v>
      </c>
      <c r="F3308" t="s">
        <v>770</v>
      </c>
      <c r="G3308" t="s">
        <v>771</v>
      </c>
      <c r="H3308" t="s">
        <v>1066</v>
      </c>
      <c r="I3308" t="s">
        <v>1067</v>
      </c>
      <c r="J3308">
        <v>20</v>
      </c>
      <c r="K3308">
        <v>2445.0300000000002</v>
      </c>
      <c r="L3308">
        <v>1147.26134</v>
      </c>
      <c r="M3308">
        <v>492.43</v>
      </c>
      <c r="N3308">
        <v>122.25144</v>
      </c>
      <c r="O3308" s="32">
        <f t="shared" si="867"/>
        <v>1952.6000000000001</v>
      </c>
      <c r="P3308" s="32">
        <f t="shared" si="868"/>
        <v>805.33866000000012</v>
      </c>
      <c r="Q3308">
        <v>724645</v>
      </c>
      <c r="R3308" t="s">
        <v>312</v>
      </c>
      <c r="S3308" t="s">
        <v>312</v>
      </c>
      <c r="T3308" t="str">
        <f t="shared" si="869"/>
        <v>VEN</v>
      </c>
      <c r="U3308" t="s">
        <v>313</v>
      </c>
      <c r="V3308" s="33">
        <f t="shared" si="870"/>
        <v>2445.0300000000002</v>
      </c>
      <c r="W3308">
        <f t="shared" si="871"/>
        <v>20</v>
      </c>
      <c r="X3308" s="33">
        <f t="shared" si="872"/>
        <v>1952.6000000000001</v>
      </c>
      <c r="Y3308" s="33">
        <f t="shared" si="873"/>
        <v>492.43</v>
      </c>
      <c r="Z3308" s="45">
        <f t="shared" si="874"/>
        <v>0.3277418518382188</v>
      </c>
      <c r="AA3308" s="33">
        <f t="shared" si="875"/>
        <v>801.33866000000012</v>
      </c>
      <c r="AB3308" s="45">
        <f t="shared" si="876"/>
        <v>0.41039570828638744</v>
      </c>
      <c r="AC3308" s="33">
        <f>IFERROR($X3308/VLOOKUP(CONCATENATE("USD",C3308),[1]GEINDICE!AR$1:AS$65536,2,0),"")</f>
        <v>342.2551751941246</v>
      </c>
      <c r="AD3308" s="33">
        <f>IFERROR($AA3308/VLOOKUP(CONCATENATE("USD",C3308),[1]GEINDICE!AR$1:AS$65536,2,0),"")</f>
        <v>140.46005503847437</v>
      </c>
      <c r="AE3308" s="33">
        <f>IFERROR($X3308/VLOOKUP(CONCATENATE("EUR",C3308),[1]GEINDICE!AR$1:AS$65536,2,0),"")</f>
        <v>316.90335145662584</v>
      </c>
      <c r="AF3308" s="33">
        <f>IFERROR($AA3308/VLOOKUP(CONCATENATE("EUR",C3308),[1]GEINDICE!AR$1:AS$65536,2,0),"")</f>
        <v>130.05577537937191</v>
      </c>
      <c r="AG3308" s="48" t="str">
        <f>VLOOKUP(E3308,[1]Apresentação!AW$1:AX$65536,2,0)</f>
        <v xml:space="preserve">                    2 - LEATHER AUXILIARIES</v>
      </c>
      <c r="AH3308" s="48" t="str">
        <f t="shared" si="877"/>
        <v xml:space="preserve">         5218000002 - CONTRIPON AO BR</v>
      </c>
      <c r="AI3308" s="49" t="str">
        <f t="shared" si="878"/>
        <v xml:space="preserve">     L00056 - NATUR INDUSTRIA DE COUROS LTDA</v>
      </c>
      <c r="AJ3308" t="str">
        <f t="shared" si="879"/>
        <v xml:space="preserve">     90 - SALES</v>
      </c>
      <c r="AK3308" t="str">
        <f t="shared" si="880"/>
        <v/>
      </c>
      <c r="AL3308">
        <f t="shared" si="881"/>
        <v>4</v>
      </c>
      <c r="AM3308" t="str">
        <f t="shared" si="882"/>
        <v>2025 4</v>
      </c>
      <c r="AN3308" t="str">
        <f t="shared" si="883"/>
        <v xml:space="preserve">NATUR </v>
      </c>
    </row>
    <row r="3309" spans="1:40" x14ac:dyDescent="0.35">
      <c r="A3309">
        <v>81244</v>
      </c>
      <c r="B3309" t="s">
        <v>274</v>
      </c>
      <c r="C3309" s="31">
        <v>45699</v>
      </c>
      <c r="D3309" t="s">
        <v>373</v>
      </c>
      <c r="E3309" t="s">
        <v>374</v>
      </c>
      <c r="F3309" t="s">
        <v>382</v>
      </c>
      <c r="G3309" t="s">
        <v>383</v>
      </c>
      <c r="H3309" t="s">
        <v>1066</v>
      </c>
      <c r="I3309" t="s">
        <v>1067</v>
      </c>
      <c r="J3309">
        <v>120</v>
      </c>
      <c r="K3309">
        <v>14228.09</v>
      </c>
      <c r="L3309">
        <v>6790.8916200000003</v>
      </c>
      <c r="M3309">
        <v>2865.55</v>
      </c>
      <c r="N3309">
        <v>118.56742</v>
      </c>
      <c r="O3309" s="32">
        <f t="shared" si="867"/>
        <v>11362.54</v>
      </c>
      <c r="P3309" s="32">
        <f t="shared" si="868"/>
        <v>4571.6483800000005</v>
      </c>
      <c r="Q3309">
        <v>709876</v>
      </c>
      <c r="R3309" t="s">
        <v>312</v>
      </c>
      <c r="S3309" t="s">
        <v>312</v>
      </c>
      <c r="T3309" t="str">
        <f t="shared" si="869"/>
        <v>VEN</v>
      </c>
      <c r="U3309" t="s">
        <v>348</v>
      </c>
      <c r="V3309" s="33">
        <f t="shared" si="870"/>
        <v>14228.09</v>
      </c>
      <c r="W3309">
        <f t="shared" si="871"/>
        <v>120</v>
      </c>
      <c r="X3309" s="33">
        <f t="shared" si="872"/>
        <v>11362.54</v>
      </c>
      <c r="Y3309" s="33">
        <f t="shared" si="873"/>
        <v>2865.55</v>
      </c>
      <c r="Z3309" s="45">
        <f t="shared" si="874"/>
        <v>0.31962465657723566</v>
      </c>
      <c r="AA3309" s="33">
        <f t="shared" si="875"/>
        <v>4547.6483800000005</v>
      </c>
      <c r="AB3309" s="45">
        <f t="shared" si="876"/>
        <v>0.4002316717916945</v>
      </c>
      <c r="AC3309" s="33">
        <f>IFERROR($X3309/VLOOKUP(CONCATENATE("USD",C3309),[1]GEINDICE!AR$1:AS$65536,2,0),"")</f>
        <v>1966.2455873191666</v>
      </c>
      <c r="AD3309" s="33">
        <f>IFERROR($AA3309/VLOOKUP(CONCATENATE("USD",C3309),[1]GEINDICE!AR$1:AS$65536,2,0),"")</f>
        <v>786.95375856579221</v>
      </c>
      <c r="AE3309" s="33">
        <f>IFERROR($X3309/VLOOKUP(CONCATENATE("EUR",C3309),[1]GEINDICE!AR$1:AS$65536,2,0),"")</f>
        <v>1901.5848576640503</v>
      </c>
      <c r="AF3309" s="33">
        <f>IFERROR($AA3309/VLOOKUP(CONCATENATE("EUR",C3309),[1]GEINDICE!AR$1:AS$65536,2,0),"")</f>
        <v>761.07448663665423</v>
      </c>
      <c r="AG3309" s="48" t="str">
        <f>VLOOKUP(E3309,[1]Apresentação!AW$1:AX$65536,2,0)</f>
        <v xml:space="preserve">                    2 - LEATHER AUXILIARIES</v>
      </c>
      <c r="AH3309" s="48" t="str">
        <f t="shared" si="877"/>
        <v xml:space="preserve">         5218000002 - CONTRIPON AO BR</v>
      </c>
      <c r="AI3309" s="49" t="str">
        <f t="shared" si="878"/>
        <v xml:space="preserve">     ZF1123 - GOBBA LEATHER INDUSTRIA E COMERCIO LTDA</v>
      </c>
      <c r="AJ3309" t="str">
        <f t="shared" si="879"/>
        <v xml:space="preserve">     90 - SALES</v>
      </c>
      <c r="AK3309" t="str">
        <f t="shared" si="880"/>
        <v/>
      </c>
      <c r="AL3309">
        <f t="shared" si="881"/>
        <v>2</v>
      </c>
      <c r="AM3309" t="str">
        <f t="shared" si="882"/>
        <v>2025 2</v>
      </c>
      <c r="AN3309" t="str">
        <f t="shared" si="883"/>
        <v xml:space="preserve">GOBBA </v>
      </c>
    </row>
    <row r="3310" spans="1:40" x14ac:dyDescent="0.35">
      <c r="A3310">
        <v>81648</v>
      </c>
      <c r="B3310" t="s">
        <v>274</v>
      </c>
      <c r="C3310" s="31">
        <v>45733</v>
      </c>
      <c r="D3310" t="s">
        <v>373</v>
      </c>
      <c r="E3310" t="s">
        <v>374</v>
      </c>
      <c r="F3310" t="s">
        <v>382</v>
      </c>
      <c r="G3310" t="s">
        <v>383</v>
      </c>
      <c r="H3310" t="s">
        <v>1066</v>
      </c>
      <c r="I3310" t="s">
        <v>1067</v>
      </c>
      <c r="J3310">
        <v>360</v>
      </c>
      <c r="K3310">
        <v>43109.950000000004</v>
      </c>
      <c r="L3310">
        <v>20626.285179999999</v>
      </c>
      <c r="M3310">
        <v>8682.4</v>
      </c>
      <c r="N3310">
        <v>119.74986</v>
      </c>
      <c r="O3310" s="32">
        <f t="shared" si="867"/>
        <v>34427.550000000003</v>
      </c>
      <c r="P3310" s="32">
        <f t="shared" si="868"/>
        <v>13801.264820000004</v>
      </c>
      <c r="Q3310">
        <v>718676</v>
      </c>
      <c r="R3310" t="s">
        <v>312</v>
      </c>
      <c r="S3310" t="s">
        <v>312</v>
      </c>
      <c r="T3310" t="str">
        <f t="shared" si="869"/>
        <v>VEN</v>
      </c>
      <c r="U3310" t="s">
        <v>313</v>
      </c>
      <c r="V3310" s="33">
        <f t="shared" si="870"/>
        <v>43109.950000000004</v>
      </c>
      <c r="W3310">
        <f t="shared" si="871"/>
        <v>360</v>
      </c>
      <c r="X3310" s="33">
        <f t="shared" si="872"/>
        <v>34427.550000000003</v>
      </c>
      <c r="Y3310" s="33">
        <f t="shared" si="873"/>
        <v>8682.4</v>
      </c>
      <c r="Z3310" s="45">
        <f t="shared" si="874"/>
        <v>0.3184709056725884</v>
      </c>
      <c r="AA3310" s="33">
        <f t="shared" si="875"/>
        <v>13729.264820000004</v>
      </c>
      <c r="AB3310" s="45">
        <f t="shared" si="876"/>
        <v>0.39878715795925074</v>
      </c>
      <c r="AC3310" s="33">
        <f>IFERROR($X3310/VLOOKUP(CONCATENATE("USD",C3310),[1]GEINDICE!AR$1:AS$65536,2,0),"")</f>
        <v>6031.2445254195718</v>
      </c>
      <c r="AD3310" s="33">
        <f>IFERROR($AA3310/VLOOKUP(CONCATENATE("USD",C3310),[1]GEINDICE!AR$1:AS$65536,2,0),"")</f>
        <v>2405.1828632493612</v>
      </c>
      <c r="AE3310" s="33">
        <f>IFERROR($X3310/VLOOKUP(CONCATENATE("EUR",C3310),[1]GEINDICE!AR$1:AS$65536,2,0),"")</f>
        <v>5522.1028149811536</v>
      </c>
      <c r="AF3310" s="33">
        <f>IFERROR($AA3310/VLOOKUP(CONCATENATE("EUR",C3310),[1]GEINDICE!AR$1:AS$65536,2,0),"")</f>
        <v>2202.1436875451122</v>
      </c>
      <c r="AG3310" s="48" t="str">
        <f>VLOOKUP(E3310,[1]Apresentação!AW$1:AX$65536,2,0)</f>
        <v xml:space="preserve">                    2 - LEATHER AUXILIARIES</v>
      </c>
      <c r="AH3310" s="48" t="str">
        <f t="shared" si="877"/>
        <v xml:space="preserve">         5218000002 - CONTRIPON AO BR</v>
      </c>
      <c r="AI3310" s="49" t="str">
        <f t="shared" si="878"/>
        <v xml:space="preserve">     ZF1123 - GOBBA LEATHER INDUSTRIA E COMERCIO LTDA</v>
      </c>
      <c r="AJ3310" t="str">
        <f t="shared" si="879"/>
        <v xml:space="preserve">     90 - SALES</v>
      </c>
      <c r="AK3310" t="str">
        <f t="shared" si="880"/>
        <v/>
      </c>
      <c r="AL3310">
        <f t="shared" si="881"/>
        <v>3</v>
      </c>
      <c r="AM3310" t="str">
        <f t="shared" si="882"/>
        <v>2025 3</v>
      </c>
      <c r="AN3310" t="str">
        <f t="shared" si="883"/>
        <v xml:space="preserve">GOBBA </v>
      </c>
    </row>
    <row r="3311" spans="1:40" x14ac:dyDescent="0.35">
      <c r="A3311">
        <v>81265</v>
      </c>
      <c r="B3311" t="s">
        <v>274</v>
      </c>
      <c r="C3311" s="31">
        <v>45700</v>
      </c>
      <c r="D3311" t="s">
        <v>373</v>
      </c>
      <c r="E3311" t="s">
        <v>374</v>
      </c>
      <c r="F3311" t="s">
        <v>770</v>
      </c>
      <c r="G3311" t="s">
        <v>771</v>
      </c>
      <c r="H3311" t="s">
        <v>1066</v>
      </c>
      <c r="I3311" t="s">
        <v>1067</v>
      </c>
      <c r="J3311">
        <v>20</v>
      </c>
      <c r="K3311">
        <v>2460.61</v>
      </c>
      <c r="L3311">
        <v>1131.8152700000001</v>
      </c>
      <c r="M3311">
        <v>495.57</v>
      </c>
      <c r="N3311">
        <v>123.03064999999999</v>
      </c>
      <c r="O3311" s="32">
        <f t="shared" si="867"/>
        <v>1965.0400000000002</v>
      </c>
      <c r="P3311" s="32">
        <f t="shared" si="868"/>
        <v>833.22473000000014</v>
      </c>
      <c r="Q3311">
        <v>710024</v>
      </c>
      <c r="R3311" t="s">
        <v>312</v>
      </c>
      <c r="S3311" t="s">
        <v>312</v>
      </c>
      <c r="T3311" t="str">
        <f t="shared" si="869"/>
        <v>VEN</v>
      </c>
      <c r="U3311" t="s">
        <v>313</v>
      </c>
      <c r="V3311" s="33">
        <f t="shared" si="870"/>
        <v>2460.61</v>
      </c>
      <c r="W3311">
        <f t="shared" si="871"/>
        <v>20</v>
      </c>
      <c r="X3311" s="33">
        <f t="shared" si="872"/>
        <v>1965.0400000000002</v>
      </c>
      <c r="Y3311" s="33">
        <f t="shared" si="873"/>
        <v>495.57</v>
      </c>
      <c r="Z3311" s="45">
        <f t="shared" si="874"/>
        <v>0.33699965862123621</v>
      </c>
      <c r="AA3311" s="33">
        <f t="shared" si="875"/>
        <v>829.22473000000014</v>
      </c>
      <c r="AB3311" s="45">
        <f t="shared" si="876"/>
        <v>0.42198872796482517</v>
      </c>
      <c r="AC3311" s="33">
        <f>IFERROR($X3311/VLOOKUP(CONCATENATE("USD",C3311),[1]GEINDICE!AR$1:AS$65536,2,0),"")</f>
        <v>340.49661243090571</v>
      </c>
      <c r="AD3311" s="33">
        <f>IFERROR($AA3311/VLOOKUP(CONCATENATE("USD",C3311),[1]GEINDICE!AR$1:AS$65536,2,0),"")</f>
        <v>143.68573235604998</v>
      </c>
      <c r="AE3311" s="33">
        <f>IFERROR($X3311/VLOOKUP(CONCATENATE("EUR",C3311),[1]GEINDICE!AR$1:AS$65536,2,0),"")</f>
        <v>328.19039665970774</v>
      </c>
      <c r="AF3311" s="33">
        <f>IFERROR($AA3311/VLOOKUP(CONCATENATE("EUR",C3311),[1]GEINDICE!AR$1:AS$65536,2,0),"")</f>
        <v>138.49264801670148</v>
      </c>
      <c r="AG3311" s="48" t="str">
        <f>VLOOKUP(E3311,[1]Apresentação!AW$1:AX$65536,2,0)</f>
        <v xml:space="preserve">                    2 - LEATHER AUXILIARIES</v>
      </c>
      <c r="AH3311" s="48" t="str">
        <f t="shared" si="877"/>
        <v xml:space="preserve">         5218000002 - CONTRIPON AO BR</v>
      </c>
      <c r="AI3311" s="49" t="str">
        <f t="shared" si="878"/>
        <v xml:space="preserve">     L00056 - NATUR INDUSTRIA DE COUROS LTDA</v>
      </c>
      <c r="AJ3311" t="str">
        <f t="shared" si="879"/>
        <v xml:space="preserve">     90 - SALES</v>
      </c>
      <c r="AK3311" t="str">
        <f t="shared" si="880"/>
        <v/>
      </c>
      <c r="AL3311">
        <f t="shared" si="881"/>
        <v>2</v>
      </c>
      <c r="AM3311" t="str">
        <f t="shared" si="882"/>
        <v>2025 2</v>
      </c>
      <c r="AN3311" t="str">
        <f t="shared" si="883"/>
        <v xml:space="preserve">NATUR </v>
      </c>
    </row>
    <row r="3312" spans="1:40" x14ac:dyDescent="0.35">
      <c r="A3312">
        <v>81304</v>
      </c>
      <c r="B3312" t="s">
        <v>274</v>
      </c>
      <c r="C3312" s="31">
        <v>45705</v>
      </c>
      <c r="D3312" t="s">
        <v>373</v>
      </c>
      <c r="E3312" t="s">
        <v>374</v>
      </c>
      <c r="F3312" t="s">
        <v>644</v>
      </c>
      <c r="G3312" t="s">
        <v>645</v>
      </c>
      <c r="H3312" t="s">
        <v>1066</v>
      </c>
      <c r="I3312" t="s">
        <v>1067</v>
      </c>
      <c r="J3312">
        <v>20</v>
      </c>
      <c r="K3312">
        <v>1953.4</v>
      </c>
      <c r="L3312">
        <v>1138.63491</v>
      </c>
      <c r="M3312">
        <v>393.41</v>
      </c>
      <c r="N3312">
        <v>97.67</v>
      </c>
      <c r="O3312" s="32">
        <f t="shared" si="867"/>
        <v>1559.99</v>
      </c>
      <c r="P3312" s="32">
        <f t="shared" si="868"/>
        <v>421.35509000000002</v>
      </c>
      <c r="Q3312">
        <v>710412</v>
      </c>
      <c r="R3312" t="s">
        <v>312</v>
      </c>
      <c r="S3312" t="s">
        <v>312</v>
      </c>
      <c r="T3312" t="str">
        <f t="shared" si="869"/>
        <v>VEN</v>
      </c>
      <c r="U3312" t="s">
        <v>348</v>
      </c>
      <c r="V3312" s="33">
        <f t="shared" si="870"/>
        <v>1953.4</v>
      </c>
      <c r="W3312">
        <f t="shared" si="871"/>
        <v>20</v>
      </c>
      <c r="X3312" s="33">
        <f t="shared" si="872"/>
        <v>1559.99</v>
      </c>
      <c r="Y3312" s="33">
        <f t="shared" si="873"/>
        <v>393.41</v>
      </c>
      <c r="Z3312" s="45">
        <f t="shared" si="874"/>
        <v>0.21365572335415173</v>
      </c>
      <c r="AA3312" s="33">
        <f t="shared" si="875"/>
        <v>417.35509000000002</v>
      </c>
      <c r="AB3312" s="45">
        <f t="shared" si="876"/>
        <v>0.26753702908351978</v>
      </c>
      <c r="AC3312" s="33">
        <f>IFERROR($X3312/VLOOKUP(CONCATENATE("USD",C3312),[1]GEINDICE!AR$1:AS$65536,2,0),"")</f>
        <v>273.17923124069694</v>
      </c>
      <c r="AD3312" s="33">
        <f>IFERROR($AA3312/VLOOKUP(CONCATENATE("USD",C3312),[1]GEINDICE!AR$1:AS$65536,2,0),"")</f>
        <v>73.085559933455912</v>
      </c>
      <c r="AE3312" s="33">
        <f>IFERROR($X3312/VLOOKUP(CONCATENATE("EUR",C3312),[1]GEINDICE!AR$1:AS$65536,2,0),"")</f>
        <v>260.66737960765965</v>
      </c>
      <c r="AF3312" s="33">
        <f>IFERROR($AA3312/VLOOKUP(CONCATENATE("EUR",C3312),[1]GEINDICE!AR$1:AS$65536,2,0),"")</f>
        <v>69.738176319219335</v>
      </c>
      <c r="AG3312" s="48" t="str">
        <f>VLOOKUP(E3312,[1]Apresentação!AW$1:AX$65536,2,0)</f>
        <v xml:space="preserve">                    2 - LEATHER AUXILIARIES</v>
      </c>
      <c r="AH3312" s="48" t="str">
        <f t="shared" si="877"/>
        <v xml:space="preserve">         5218000002 - CONTRIPON AO BR</v>
      </c>
      <c r="AI3312" s="49" t="str">
        <f t="shared" si="878"/>
        <v xml:space="preserve">     L00087 - BOLZANO BRASIL INDUSTRIA E COM DE COUROS E PELES LTDA</v>
      </c>
      <c r="AJ3312" t="str">
        <f t="shared" si="879"/>
        <v xml:space="preserve">     90 - SALES</v>
      </c>
      <c r="AK3312" t="str">
        <f t="shared" si="880"/>
        <v/>
      </c>
      <c r="AL3312">
        <f t="shared" si="881"/>
        <v>2</v>
      </c>
      <c r="AM3312" t="str">
        <f t="shared" si="882"/>
        <v>2025 2</v>
      </c>
      <c r="AN3312" t="str">
        <f t="shared" si="883"/>
        <v xml:space="preserve">BOLZANO </v>
      </c>
    </row>
    <row r="3313" spans="1:40" x14ac:dyDescent="0.35">
      <c r="A3313">
        <v>81115</v>
      </c>
      <c r="B3313" t="s">
        <v>274</v>
      </c>
      <c r="C3313" s="31">
        <v>45691</v>
      </c>
      <c r="D3313" t="s">
        <v>373</v>
      </c>
      <c r="E3313" t="s">
        <v>374</v>
      </c>
      <c r="F3313" t="s">
        <v>770</v>
      </c>
      <c r="G3313" t="s">
        <v>771</v>
      </c>
      <c r="H3313" t="s">
        <v>1066</v>
      </c>
      <c r="I3313" t="s">
        <v>1067</v>
      </c>
      <c r="J3313">
        <v>20</v>
      </c>
      <c r="K3313">
        <v>2482.46</v>
      </c>
      <c r="L3313">
        <v>1131.1343400000001</v>
      </c>
      <c r="M3313">
        <v>499.98</v>
      </c>
      <c r="N3313">
        <v>124.12282999999999</v>
      </c>
      <c r="O3313" s="32">
        <f t="shared" si="867"/>
        <v>1982.48</v>
      </c>
      <c r="P3313" s="32">
        <f t="shared" si="868"/>
        <v>851.34565999999995</v>
      </c>
      <c r="Q3313">
        <v>708893</v>
      </c>
      <c r="R3313" t="s">
        <v>312</v>
      </c>
      <c r="S3313" t="s">
        <v>312</v>
      </c>
      <c r="T3313" t="str">
        <f t="shared" si="869"/>
        <v>VEN</v>
      </c>
      <c r="U3313" t="s">
        <v>313</v>
      </c>
      <c r="V3313" s="33">
        <f t="shared" si="870"/>
        <v>2482.46</v>
      </c>
      <c r="W3313">
        <f t="shared" si="871"/>
        <v>20</v>
      </c>
      <c r="X3313" s="33">
        <f t="shared" si="872"/>
        <v>1982.48</v>
      </c>
      <c r="Y3313" s="33">
        <f t="shared" si="873"/>
        <v>499.98</v>
      </c>
      <c r="Z3313" s="45">
        <f t="shared" si="874"/>
        <v>0.34133305672598951</v>
      </c>
      <c r="AA3313" s="33">
        <f t="shared" si="875"/>
        <v>847.34565999999995</v>
      </c>
      <c r="AB3313" s="45">
        <f t="shared" si="876"/>
        <v>0.4274170029458052</v>
      </c>
      <c r="AC3313" s="33">
        <f>IFERROR($X3313/VLOOKUP(CONCATENATE("USD",C3313),[1]GEINDICE!AR$1:AS$65536,2,0),"")</f>
        <v>337.80564690646992</v>
      </c>
      <c r="AD3313" s="33">
        <f>IFERROR($AA3313/VLOOKUP(CONCATENATE("USD",C3313),[1]GEINDICE!AR$1:AS$65536,2,0),"")</f>
        <v>144.38387717893229</v>
      </c>
      <c r="AE3313" s="33">
        <f>IFERROR($X3313/VLOOKUP(CONCATENATE("EUR",C3313),[1]GEINDICE!AR$1:AS$65536,2,0),"")</f>
        <v>327.5202378985627</v>
      </c>
      <c r="AF3313" s="33">
        <f>IFERROR($AA3313/VLOOKUP(CONCATENATE("EUR",C3313),[1]GEINDICE!AR$1:AS$65536,2,0),"")</f>
        <v>139.9877184867008</v>
      </c>
      <c r="AG3313" s="48" t="str">
        <f>VLOOKUP(E3313,[1]Apresentação!AW$1:AX$65536,2,0)</f>
        <v xml:space="preserve">                    2 - LEATHER AUXILIARIES</v>
      </c>
      <c r="AH3313" s="48" t="str">
        <f t="shared" si="877"/>
        <v xml:space="preserve">         5218000002 - CONTRIPON AO BR</v>
      </c>
      <c r="AI3313" s="49" t="str">
        <f t="shared" si="878"/>
        <v xml:space="preserve">     L00056 - NATUR INDUSTRIA DE COUROS LTDA</v>
      </c>
      <c r="AJ3313" t="str">
        <f t="shared" si="879"/>
        <v xml:space="preserve">     90 - SALES</v>
      </c>
      <c r="AK3313" t="str">
        <f t="shared" si="880"/>
        <v/>
      </c>
      <c r="AL3313">
        <f t="shared" si="881"/>
        <v>2</v>
      </c>
      <c r="AM3313" t="str">
        <f t="shared" si="882"/>
        <v>2025 2</v>
      </c>
      <c r="AN3313" t="str">
        <f t="shared" si="883"/>
        <v xml:space="preserve">NATUR </v>
      </c>
    </row>
    <row r="3314" spans="1:40" x14ac:dyDescent="0.35">
      <c r="A3314">
        <v>81607</v>
      </c>
      <c r="B3314" t="s">
        <v>274</v>
      </c>
      <c r="C3314" s="31">
        <v>45728</v>
      </c>
      <c r="D3314" t="s">
        <v>373</v>
      </c>
      <c r="E3314" t="s">
        <v>374</v>
      </c>
      <c r="F3314" t="s">
        <v>464</v>
      </c>
      <c r="G3314" t="s">
        <v>465</v>
      </c>
      <c r="H3314" t="s">
        <v>1066</v>
      </c>
      <c r="I3314" t="s">
        <v>1067</v>
      </c>
      <c r="J3314">
        <v>120</v>
      </c>
      <c r="K3314">
        <v>14208.880000000001</v>
      </c>
      <c r="L3314">
        <v>6875.42839</v>
      </c>
      <c r="M3314">
        <v>2861.68</v>
      </c>
      <c r="N3314">
        <v>118.40737</v>
      </c>
      <c r="O3314" s="32">
        <f t="shared" si="867"/>
        <v>11347.2</v>
      </c>
      <c r="P3314" s="32">
        <f t="shared" si="868"/>
        <v>4471.7716100000007</v>
      </c>
      <c r="Q3314">
        <v>716893</v>
      </c>
      <c r="R3314" t="s">
        <v>312</v>
      </c>
      <c r="S3314" t="s">
        <v>312</v>
      </c>
      <c r="T3314" t="str">
        <f t="shared" si="869"/>
        <v>VEN</v>
      </c>
      <c r="U3314" t="s">
        <v>313</v>
      </c>
      <c r="V3314" s="33">
        <f t="shared" si="870"/>
        <v>14208.880000000001</v>
      </c>
      <c r="W3314">
        <f t="shared" si="871"/>
        <v>120</v>
      </c>
      <c r="X3314" s="33">
        <f t="shared" si="872"/>
        <v>11347.2</v>
      </c>
      <c r="Y3314" s="33">
        <f t="shared" si="873"/>
        <v>2861.68</v>
      </c>
      <c r="Z3314" s="45">
        <f t="shared" si="874"/>
        <v>0.31302760034569932</v>
      </c>
      <c r="AA3314" s="33">
        <f t="shared" si="875"/>
        <v>4447.7716100000007</v>
      </c>
      <c r="AB3314" s="45">
        <f t="shared" si="876"/>
        <v>0.39197084831500284</v>
      </c>
      <c r="AC3314" s="33">
        <f>IFERROR($X3314/VLOOKUP(CONCATENATE("USD",C3314),[1]GEINDICE!AR$1:AS$65536,2,0),"")</f>
        <v>1947.4153909521522</v>
      </c>
      <c r="AD3314" s="33">
        <f>IFERROR($AA3314/VLOOKUP(CONCATENATE("USD",C3314),[1]GEINDICE!AR$1:AS$65536,2,0),"")</f>
        <v>763.33006281320797</v>
      </c>
      <c r="AE3314" s="33">
        <f>IFERROR($X3314/VLOOKUP(CONCATENATE("EUR",C3314),[1]GEINDICE!AR$1:AS$65536,2,0),"")</f>
        <v>1782.5253699456471</v>
      </c>
      <c r="AF3314" s="33">
        <f>IFERROR($AA3314/VLOOKUP(CONCATENATE("EUR",C3314),[1]GEINDICE!AR$1:AS$65536,2,0),"")</f>
        <v>698.69798140060959</v>
      </c>
      <c r="AG3314" s="48" t="str">
        <f>VLOOKUP(E3314,[1]Apresentação!AW$1:AX$65536,2,0)</f>
        <v xml:space="preserve">                    2 - LEATHER AUXILIARIES</v>
      </c>
      <c r="AH3314" s="48" t="str">
        <f t="shared" si="877"/>
        <v xml:space="preserve">         5218000002 - CONTRIPON AO BR</v>
      </c>
      <c r="AI3314" s="49" t="str">
        <f t="shared" si="878"/>
        <v xml:space="preserve">     ZC0056 - IND E COM DE COUROS DOWIDI LTDA</v>
      </c>
      <c r="AJ3314" t="str">
        <f t="shared" si="879"/>
        <v xml:space="preserve">     90 - SALES</v>
      </c>
      <c r="AK3314" t="str">
        <f t="shared" si="880"/>
        <v/>
      </c>
      <c r="AL3314">
        <f t="shared" si="881"/>
        <v>3</v>
      </c>
      <c r="AM3314" t="str">
        <f t="shared" si="882"/>
        <v>2025 3</v>
      </c>
      <c r="AN3314" t="str">
        <f t="shared" si="883"/>
        <v xml:space="preserve">IND </v>
      </c>
    </row>
    <row r="3315" spans="1:40" x14ac:dyDescent="0.35">
      <c r="A3315">
        <v>81327</v>
      </c>
      <c r="B3315" t="s">
        <v>274</v>
      </c>
      <c r="C3315" s="31">
        <v>45707</v>
      </c>
      <c r="D3315" t="s">
        <v>373</v>
      </c>
      <c r="E3315" t="s">
        <v>374</v>
      </c>
      <c r="F3315" t="s">
        <v>433</v>
      </c>
      <c r="G3315" t="s">
        <v>434</v>
      </c>
      <c r="H3315" t="s">
        <v>1066</v>
      </c>
      <c r="I3315" t="s">
        <v>1067</v>
      </c>
      <c r="J3315">
        <v>20</v>
      </c>
      <c r="K3315">
        <v>1828.24</v>
      </c>
      <c r="L3315">
        <v>1145.93948</v>
      </c>
      <c r="M3315">
        <v>368.21</v>
      </c>
      <c r="N3315">
        <v>91.412000000000006</v>
      </c>
      <c r="O3315" s="32">
        <f t="shared" si="867"/>
        <v>1460.03</v>
      </c>
      <c r="P3315" s="32">
        <f t="shared" si="868"/>
        <v>314.09051999999997</v>
      </c>
      <c r="Q3315">
        <v>710631</v>
      </c>
      <c r="R3315" t="s">
        <v>312</v>
      </c>
      <c r="S3315" t="s">
        <v>312</v>
      </c>
      <c r="T3315" t="str">
        <f t="shared" si="869"/>
        <v>VEN</v>
      </c>
      <c r="U3315" t="s">
        <v>313</v>
      </c>
      <c r="V3315" s="33">
        <f t="shared" si="870"/>
        <v>1828.24</v>
      </c>
      <c r="W3315">
        <f t="shared" si="871"/>
        <v>20</v>
      </c>
      <c r="X3315" s="33">
        <f t="shared" si="872"/>
        <v>1460.03</v>
      </c>
      <c r="Y3315" s="33">
        <f t="shared" si="873"/>
        <v>368.21</v>
      </c>
      <c r="Z3315" s="45">
        <f t="shared" si="874"/>
        <v>0.16961149520850652</v>
      </c>
      <c r="AA3315" s="33">
        <f t="shared" si="875"/>
        <v>310.09051999999997</v>
      </c>
      <c r="AB3315" s="45">
        <f t="shared" si="876"/>
        <v>0.21238640301911602</v>
      </c>
      <c r="AC3315" s="33">
        <f>IFERROR($X3315/VLOOKUP(CONCATENATE("USD",C3315),[1]GEINDICE!AR$1:AS$65536,2,0),"")</f>
        <v>255.75525075761556</v>
      </c>
      <c r="AD3315" s="33">
        <f>IFERROR($AA3315/VLOOKUP(CONCATENATE("USD",C3315),[1]GEINDICE!AR$1:AS$65536,2,0),"")</f>
        <v>54.318937761662013</v>
      </c>
      <c r="AE3315" s="33">
        <f>IFERROR($X3315/VLOOKUP(CONCATENATE("EUR",C3315),[1]GEINDICE!AR$1:AS$65536,2,0),"")</f>
        <v>245.32959185388063</v>
      </c>
      <c r="AF3315" s="33">
        <f>IFERROR($AA3315/VLOOKUP(CONCATENATE("EUR",C3315),[1]GEINDICE!AR$1:AS$65536,2,0),"")</f>
        <v>52.10466956799354</v>
      </c>
      <c r="AG3315" s="48" t="str">
        <f>VLOOKUP(E3315,[1]Apresentação!AW$1:AX$65536,2,0)</f>
        <v xml:space="preserve">                    2 - LEATHER AUXILIARIES</v>
      </c>
      <c r="AH3315" s="48" t="str">
        <f t="shared" si="877"/>
        <v xml:space="preserve">         5218000002 - CONTRIPON AO BR</v>
      </c>
      <c r="AI3315" s="49" t="str">
        <f t="shared" si="878"/>
        <v xml:space="preserve">     L00469 - VALESEMI BENEFICIAMENTO DE COUROS LTDA</v>
      </c>
      <c r="AJ3315" t="str">
        <f t="shared" si="879"/>
        <v xml:space="preserve">     90 - SALES</v>
      </c>
      <c r="AK3315" t="str">
        <f t="shared" si="880"/>
        <v/>
      </c>
      <c r="AL3315">
        <f t="shared" si="881"/>
        <v>2</v>
      </c>
      <c r="AM3315" t="str">
        <f t="shared" si="882"/>
        <v>2025 2</v>
      </c>
      <c r="AN3315" t="str">
        <f t="shared" si="883"/>
        <v xml:space="preserve">VALESEMI </v>
      </c>
    </row>
    <row r="3316" spans="1:40" x14ac:dyDescent="0.35">
      <c r="A3316">
        <v>81126</v>
      </c>
      <c r="B3316" t="s">
        <v>274</v>
      </c>
      <c r="C3316" s="31">
        <v>45691</v>
      </c>
      <c r="D3316" t="s">
        <v>373</v>
      </c>
      <c r="E3316" t="s">
        <v>374</v>
      </c>
      <c r="F3316" t="s">
        <v>447</v>
      </c>
      <c r="G3316" t="s">
        <v>448</v>
      </c>
      <c r="H3316" t="s">
        <v>1066</v>
      </c>
      <c r="I3316" t="s">
        <v>1067</v>
      </c>
      <c r="J3316">
        <v>120</v>
      </c>
      <c r="K3316">
        <v>11420.28</v>
      </c>
      <c r="L3316">
        <v>6786.8060299999997</v>
      </c>
      <c r="M3316">
        <v>2300.06</v>
      </c>
      <c r="N3316">
        <v>95.169000000000011</v>
      </c>
      <c r="O3316" s="32">
        <f t="shared" si="867"/>
        <v>9120.2200000000012</v>
      </c>
      <c r="P3316" s="32">
        <f t="shared" si="868"/>
        <v>2333.4139700000014</v>
      </c>
      <c r="Q3316">
        <v>708997</v>
      </c>
      <c r="R3316" t="s">
        <v>312</v>
      </c>
      <c r="S3316" t="s">
        <v>312</v>
      </c>
      <c r="T3316" t="str">
        <f t="shared" si="869"/>
        <v>VEN</v>
      </c>
      <c r="U3316" t="s">
        <v>437</v>
      </c>
      <c r="V3316" s="33">
        <f t="shared" si="870"/>
        <v>11420.28</v>
      </c>
      <c r="W3316">
        <f t="shared" si="871"/>
        <v>120</v>
      </c>
      <c r="X3316" s="33">
        <f t="shared" si="872"/>
        <v>9120.2200000000012</v>
      </c>
      <c r="Y3316" s="33">
        <f t="shared" si="873"/>
        <v>2300.06</v>
      </c>
      <c r="Z3316" s="45">
        <f t="shared" si="874"/>
        <v>0.20222043329935879</v>
      </c>
      <c r="AA3316" s="33">
        <f t="shared" si="875"/>
        <v>2309.4139700000014</v>
      </c>
      <c r="AB3316" s="45">
        <f t="shared" si="876"/>
        <v>0.25321910765310496</v>
      </c>
      <c r="AC3316" s="33">
        <f>IFERROR($X3316/VLOOKUP(CONCATENATE("USD",C3316),[1]GEINDICE!AR$1:AS$65536,2,0),"")</f>
        <v>1554.0443369059587</v>
      </c>
      <c r="AD3316" s="33">
        <f>IFERROR($AA3316/VLOOKUP(CONCATENATE("USD",C3316),[1]GEINDICE!AR$1:AS$65536,2,0),"")</f>
        <v>393.51372024468816</v>
      </c>
      <c r="AE3316" s="33">
        <f>IFERROR($X3316/VLOOKUP(CONCATENATE("EUR",C3316),[1]GEINDICE!AR$1:AS$65536,2,0),"")</f>
        <v>1506.7272426895756</v>
      </c>
      <c r="AF3316" s="33">
        <f>IFERROR($AA3316/VLOOKUP(CONCATENATE("EUR",C3316),[1]GEINDICE!AR$1:AS$65536,2,0),"")</f>
        <v>381.53212787047767</v>
      </c>
      <c r="AG3316" s="48" t="str">
        <f>VLOOKUP(E3316,[1]Apresentação!AW$1:AX$65536,2,0)</f>
        <v xml:space="preserve">                    2 - LEATHER AUXILIARIES</v>
      </c>
      <c r="AH3316" s="48" t="str">
        <f t="shared" si="877"/>
        <v xml:space="preserve">         5218000002 - CONTRIPON AO BR</v>
      </c>
      <c r="AI3316" s="49" t="str">
        <f t="shared" si="878"/>
        <v xml:space="preserve">     L00016 - A BUHLER SA CURTUME</v>
      </c>
      <c r="AJ3316" t="str">
        <f t="shared" si="879"/>
        <v xml:space="preserve">     90 - SALES</v>
      </c>
      <c r="AK3316" t="str">
        <f t="shared" si="880"/>
        <v/>
      </c>
      <c r="AL3316">
        <f t="shared" si="881"/>
        <v>2</v>
      </c>
      <c r="AM3316" t="str">
        <f t="shared" si="882"/>
        <v>2025 2</v>
      </c>
      <c r="AN3316" t="str">
        <f t="shared" si="883"/>
        <v xml:space="preserve">A </v>
      </c>
    </row>
    <row r="3317" spans="1:40" x14ac:dyDescent="0.35">
      <c r="A3317">
        <v>81273</v>
      </c>
      <c r="B3317" t="s">
        <v>274</v>
      </c>
      <c r="C3317" s="31">
        <v>45701</v>
      </c>
      <c r="D3317" t="s">
        <v>373</v>
      </c>
      <c r="E3317" t="s">
        <v>374</v>
      </c>
      <c r="F3317" t="s">
        <v>640</v>
      </c>
      <c r="G3317" t="s">
        <v>641</v>
      </c>
      <c r="H3317" t="s">
        <v>1066</v>
      </c>
      <c r="I3317" t="s">
        <v>1067</v>
      </c>
      <c r="J3317">
        <v>20</v>
      </c>
      <c r="K3317">
        <v>1928.42</v>
      </c>
      <c r="L3317">
        <v>1131.8152700000001</v>
      </c>
      <c r="M3317">
        <v>388.38</v>
      </c>
      <c r="N3317">
        <v>96.421000000000006</v>
      </c>
      <c r="O3317" s="32">
        <f t="shared" si="867"/>
        <v>1540.04</v>
      </c>
      <c r="P3317" s="32">
        <f t="shared" si="868"/>
        <v>408.22472999999991</v>
      </c>
      <c r="Q3317">
        <v>710095</v>
      </c>
      <c r="R3317" t="s">
        <v>312</v>
      </c>
      <c r="S3317" t="s">
        <v>312</v>
      </c>
      <c r="T3317" t="str">
        <f t="shared" si="869"/>
        <v>VEN</v>
      </c>
      <c r="U3317" t="s">
        <v>313</v>
      </c>
      <c r="V3317" s="33">
        <f t="shared" si="870"/>
        <v>1928.42</v>
      </c>
      <c r="W3317">
        <f t="shared" si="871"/>
        <v>20</v>
      </c>
      <c r="X3317" s="33">
        <f t="shared" si="872"/>
        <v>1540.04</v>
      </c>
      <c r="Y3317" s="33">
        <f t="shared" si="873"/>
        <v>388.38</v>
      </c>
      <c r="Z3317" s="45">
        <f t="shared" si="874"/>
        <v>0.20961446676553858</v>
      </c>
      <c r="AA3317" s="33">
        <f t="shared" si="875"/>
        <v>404.22472999999991</v>
      </c>
      <c r="AB3317" s="45">
        <f t="shared" si="876"/>
        <v>0.2624767733305628</v>
      </c>
      <c r="AC3317" s="33">
        <f>IFERROR($X3317/VLOOKUP(CONCATENATE("USD",C3317),[1]GEINDICE!AR$1:AS$65536,2,0),"")</f>
        <v>266.4982349276666</v>
      </c>
      <c r="AD3317" s="33">
        <f>IFERROR($AA3317/VLOOKUP(CONCATENATE("USD",C3317),[1]GEINDICE!AR$1:AS$65536,2,0),"")</f>
        <v>69.949596802104224</v>
      </c>
      <c r="AE3317" s="33">
        <f>IFERROR($X3317/VLOOKUP(CONCATENATE("EUR",C3317),[1]GEINDICE!AR$1:AS$65536,2,0),"")</f>
        <v>255.41329441422315</v>
      </c>
      <c r="AF3317" s="33">
        <f>IFERROR($AA3317/VLOOKUP(CONCATENATE("EUR",C3317),[1]GEINDICE!AR$1:AS$65536,2,0),"")</f>
        <v>67.04005738357435</v>
      </c>
      <c r="AG3317" s="48" t="str">
        <f>VLOOKUP(E3317,[1]Apresentação!AW$1:AX$65536,2,0)</f>
        <v xml:space="preserve">                    2 - LEATHER AUXILIARIES</v>
      </c>
      <c r="AH3317" s="48" t="str">
        <f t="shared" si="877"/>
        <v xml:space="preserve">         5218000002 - CONTRIPON AO BR</v>
      </c>
      <c r="AI3317" s="49" t="str">
        <f t="shared" si="878"/>
        <v xml:space="preserve">     L00079 - BABY LEATHER IND E COM DE COUROS LTDA</v>
      </c>
      <c r="AJ3317" t="str">
        <f t="shared" si="879"/>
        <v xml:space="preserve">     90 - SALES</v>
      </c>
      <c r="AK3317" t="str">
        <f t="shared" si="880"/>
        <v/>
      </c>
      <c r="AL3317">
        <f t="shared" si="881"/>
        <v>2</v>
      </c>
      <c r="AM3317" t="str">
        <f t="shared" si="882"/>
        <v>2025 2</v>
      </c>
      <c r="AN3317" t="str">
        <f t="shared" si="883"/>
        <v xml:space="preserve">BABY </v>
      </c>
    </row>
    <row r="3318" spans="1:40" x14ac:dyDescent="0.35">
      <c r="A3318">
        <v>81380</v>
      </c>
      <c r="B3318" t="s">
        <v>274</v>
      </c>
      <c r="C3318" s="31">
        <v>45712</v>
      </c>
      <c r="D3318" t="s">
        <v>373</v>
      </c>
      <c r="E3318" t="s">
        <v>374</v>
      </c>
      <c r="F3318" t="s">
        <v>464</v>
      </c>
      <c r="G3318" t="s">
        <v>465</v>
      </c>
      <c r="H3318" t="s">
        <v>1066</v>
      </c>
      <c r="I3318" t="s">
        <v>1067</v>
      </c>
      <c r="J3318">
        <v>50</v>
      </c>
      <c r="K3318">
        <v>5786.53</v>
      </c>
      <c r="L3318">
        <v>2861.64408</v>
      </c>
      <c r="M3318">
        <v>1165.4100000000001</v>
      </c>
      <c r="N3318">
        <v>115.73059000000001</v>
      </c>
      <c r="O3318" s="32">
        <f t="shared" si="867"/>
        <v>4621.12</v>
      </c>
      <c r="P3318" s="32">
        <f t="shared" si="868"/>
        <v>1759.4759199999999</v>
      </c>
      <c r="Q3318">
        <v>711078</v>
      </c>
      <c r="R3318" t="s">
        <v>312</v>
      </c>
      <c r="S3318" t="s">
        <v>312</v>
      </c>
      <c r="T3318" t="str">
        <f t="shared" si="869"/>
        <v>VEN</v>
      </c>
      <c r="U3318" t="s">
        <v>313</v>
      </c>
      <c r="V3318" s="33">
        <f t="shared" si="870"/>
        <v>5786.53</v>
      </c>
      <c r="W3318">
        <f t="shared" si="871"/>
        <v>50</v>
      </c>
      <c r="X3318" s="33">
        <f t="shared" si="872"/>
        <v>4621.12</v>
      </c>
      <c r="Y3318" s="33">
        <f t="shared" si="873"/>
        <v>1165.4100000000001</v>
      </c>
      <c r="Z3318" s="45">
        <f t="shared" si="874"/>
        <v>0.30233592844070623</v>
      </c>
      <c r="AA3318" s="33">
        <f t="shared" si="875"/>
        <v>1749.4759199999999</v>
      </c>
      <c r="AB3318" s="45">
        <f t="shared" si="876"/>
        <v>0.37858266394294021</v>
      </c>
      <c r="AC3318" s="33">
        <f>IFERROR($X3318/VLOOKUP(CONCATENATE("USD",C3318),[1]GEINDICE!AR$1:AS$65536,2,0),"")</f>
        <v>807.0697544447936</v>
      </c>
      <c r="AD3318" s="33">
        <f>IFERROR($AA3318/VLOOKUP(CONCATENATE("USD",C3318),[1]GEINDICE!AR$1:AS$65536,2,0),"")</f>
        <v>305.54261762548458</v>
      </c>
      <c r="AE3318" s="33">
        <f>IFERROR($X3318/VLOOKUP(CONCATENATE("EUR",C3318),[1]GEINDICE!AR$1:AS$65536,2,0),"")</f>
        <v>770.91903975443336</v>
      </c>
      <c r="AF3318" s="33">
        <f>IFERROR($AA3318/VLOOKUP(CONCATENATE("EUR",C3318),[1]GEINDICE!AR$1:AS$65536,2,0),"")</f>
        <v>291.85658375456683</v>
      </c>
      <c r="AG3318" s="48" t="str">
        <f>VLOOKUP(E3318,[1]Apresentação!AW$1:AX$65536,2,0)</f>
        <v xml:space="preserve">                    2 - LEATHER AUXILIARIES</v>
      </c>
      <c r="AH3318" s="48" t="str">
        <f t="shared" si="877"/>
        <v xml:space="preserve">         5218000002 - CONTRIPON AO BR</v>
      </c>
      <c r="AI3318" s="49" t="str">
        <f t="shared" si="878"/>
        <v xml:space="preserve">     ZC0056 - IND E COM DE COUROS DOWIDI LTDA</v>
      </c>
      <c r="AJ3318" t="str">
        <f t="shared" si="879"/>
        <v xml:space="preserve">     90 - SALES</v>
      </c>
      <c r="AK3318" t="str">
        <f t="shared" si="880"/>
        <v/>
      </c>
      <c r="AL3318">
        <f t="shared" si="881"/>
        <v>2</v>
      </c>
      <c r="AM3318" t="str">
        <f t="shared" si="882"/>
        <v>2025 2</v>
      </c>
      <c r="AN3318" t="str">
        <f t="shared" si="883"/>
        <v xml:space="preserve">IND </v>
      </c>
    </row>
    <row r="3319" spans="1:40" x14ac:dyDescent="0.35">
      <c r="A3319">
        <v>81385</v>
      </c>
      <c r="B3319" t="s">
        <v>274</v>
      </c>
      <c r="C3319" s="31">
        <v>45712</v>
      </c>
      <c r="D3319" t="s">
        <v>373</v>
      </c>
      <c r="E3319" t="s">
        <v>374</v>
      </c>
      <c r="F3319" t="s">
        <v>770</v>
      </c>
      <c r="G3319" t="s">
        <v>771</v>
      </c>
      <c r="H3319" t="s">
        <v>1066</v>
      </c>
      <c r="I3319" t="s">
        <v>1067</v>
      </c>
      <c r="J3319">
        <v>20</v>
      </c>
      <c r="K3319">
        <v>2428.21</v>
      </c>
      <c r="L3319">
        <v>1144.6576299999999</v>
      </c>
      <c r="M3319">
        <v>489.05</v>
      </c>
      <c r="N3319">
        <v>121.41048000000001</v>
      </c>
      <c r="O3319" s="32">
        <f t="shared" si="867"/>
        <v>1939.16</v>
      </c>
      <c r="P3319" s="32">
        <f t="shared" si="868"/>
        <v>794.50237000000016</v>
      </c>
      <c r="Q3319">
        <v>711118</v>
      </c>
      <c r="R3319" t="s">
        <v>312</v>
      </c>
      <c r="S3319" t="s">
        <v>312</v>
      </c>
      <c r="T3319" t="str">
        <f t="shared" si="869"/>
        <v>VEN</v>
      </c>
      <c r="U3319" t="s">
        <v>313</v>
      </c>
      <c r="V3319" s="33">
        <f t="shared" si="870"/>
        <v>2428.21</v>
      </c>
      <c r="W3319">
        <f t="shared" si="871"/>
        <v>20</v>
      </c>
      <c r="X3319" s="33">
        <f t="shared" si="872"/>
        <v>1939.16</v>
      </c>
      <c r="Y3319" s="33">
        <f t="shared" si="873"/>
        <v>489.05</v>
      </c>
      <c r="Z3319" s="45">
        <f t="shared" si="874"/>
        <v>0.32554942529682362</v>
      </c>
      <c r="AA3319" s="33">
        <f t="shared" si="875"/>
        <v>790.50237000000016</v>
      </c>
      <c r="AB3319" s="45">
        <f t="shared" si="876"/>
        <v>0.40765195754862937</v>
      </c>
      <c r="AC3319" s="33">
        <f>IFERROR($X3319/VLOOKUP(CONCATENATE("USD",C3319),[1]GEINDICE!AR$1:AS$65536,2,0),"")</f>
        <v>338.67057878375073</v>
      </c>
      <c r="AD3319" s="33">
        <f>IFERROR($AA3319/VLOOKUP(CONCATENATE("USD",C3319),[1]GEINDICE!AR$1:AS$65536,2,0),"")</f>
        <v>138.05972440532329</v>
      </c>
      <c r="AE3319" s="33">
        <f>IFERROR($X3319/VLOOKUP(CONCATENATE("EUR",C3319),[1]GEINDICE!AR$1:AS$65536,2,0),"")</f>
        <v>323.50065895934472</v>
      </c>
      <c r="AF3319" s="33">
        <f>IFERROR($AA3319/VLOOKUP(CONCATENATE("EUR",C3319),[1]GEINDICE!AR$1:AS$65536,2,0),"")</f>
        <v>131.87567689304842</v>
      </c>
      <c r="AG3319" s="48" t="str">
        <f>VLOOKUP(E3319,[1]Apresentação!AW$1:AX$65536,2,0)</f>
        <v xml:space="preserve">                    2 - LEATHER AUXILIARIES</v>
      </c>
      <c r="AH3319" s="48" t="str">
        <f t="shared" si="877"/>
        <v xml:space="preserve">         5218000002 - CONTRIPON AO BR</v>
      </c>
      <c r="AI3319" s="49" t="str">
        <f t="shared" si="878"/>
        <v xml:space="preserve">     L00056 - NATUR INDUSTRIA DE COUROS LTDA</v>
      </c>
      <c r="AJ3319" t="str">
        <f t="shared" si="879"/>
        <v xml:space="preserve">     90 - SALES</v>
      </c>
      <c r="AK3319" t="str">
        <f t="shared" si="880"/>
        <v/>
      </c>
      <c r="AL3319">
        <f t="shared" si="881"/>
        <v>2</v>
      </c>
      <c r="AM3319" t="str">
        <f t="shared" si="882"/>
        <v>2025 2</v>
      </c>
      <c r="AN3319" t="str">
        <f t="shared" si="883"/>
        <v xml:space="preserve">NATUR </v>
      </c>
    </row>
    <row r="3320" spans="1:40" x14ac:dyDescent="0.35">
      <c r="A3320">
        <v>81276</v>
      </c>
      <c r="B3320" t="s">
        <v>274</v>
      </c>
      <c r="C3320" s="31">
        <v>45701</v>
      </c>
      <c r="D3320" t="s">
        <v>373</v>
      </c>
      <c r="E3320" t="s">
        <v>374</v>
      </c>
      <c r="F3320" t="s">
        <v>1068</v>
      </c>
      <c r="G3320" t="s">
        <v>1069</v>
      </c>
      <c r="H3320" t="s">
        <v>1066</v>
      </c>
      <c r="I3320" t="s">
        <v>1067</v>
      </c>
      <c r="J3320">
        <v>20</v>
      </c>
      <c r="K3320">
        <v>2461.46</v>
      </c>
      <c r="L3320">
        <v>1131.8152700000001</v>
      </c>
      <c r="M3320">
        <v>495.74</v>
      </c>
      <c r="N3320">
        <v>123.07300000000001</v>
      </c>
      <c r="O3320" s="32">
        <f t="shared" si="867"/>
        <v>1965.72</v>
      </c>
      <c r="P3320" s="32">
        <f t="shared" si="868"/>
        <v>833.90472999999997</v>
      </c>
      <c r="Q3320">
        <v>710115</v>
      </c>
      <c r="R3320" t="s">
        <v>312</v>
      </c>
      <c r="S3320" t="s">
        <v>312</v>
      </c>
      <c r="T3320" t="str">
        <f t="shared" si="869"/>
        <v>VEN</v>
      </c>
      <c r="U3320" t="s">
        <v>313</v>
      </c>
      <c r="V3320" s="33">
        <f t="shared" si="870"/>
        <v>2461.46</v>
      </c>
      <c r="W3320">
        <f t="shared" si="871"/>
        <v>20</v>
      </c>
      <c r="X3320" s="33">
        <f t="shared" si="872"/>
        <v>1965.72</v>
      </c>
      <c r="Y3320" s="33">
        <f t="shared" si="873"/>
        <v>495.74</v>
      </c>
      <c r="Z3320" s="45">
        <f t="shared" si="874"/>
        <v>0.3371595435229498</v>
      </c>
      <c r="AA3320" s="33">
        <f t="shared" si="875"/>
        <v>829.90472999999997</v>
      </c>
      <c r="AB3320" s="45">
        <f t="shared" si="876"/>
        <v>0.42218867895732859</v>
      </c>
      <c r="AC3320" s="33">
        <f>IFERROR($X3320/VLOOKUP(CONCATENATE("USD",C3320),[1]GEINDICE!AR$1:AS$65536,2,0),"")</f>
        <v>340.16058697307398</v>
      </c>
      <c r="AD3320" s="33">
        <f>IFERROR($AA3320/VLOOKUP(CONCATENATE("USD",C3320),[1]GEINDICE!AR$1:AS$65536,2,0),"")</f>
        <v>143.61194884751157</v>
      </c>
      <c r="AE3320" s="33">
        <f>IFERROR($X3320/VLOOKUP(CONCATENATE("EUR",C3320),[1]GEINDICE!AR$1:AS$65536,2,0),"")</f>
        <v>326.01167573305025</v>
      </c>
      <c r="AF3320" s="33">
        <f>IFERROR($AA3320/VLOOKUP(CONCATENATE("EUR",C3320),[1]GEINDICE!AR$1:AS$65536,2,0),"")</f>
        <v>137.63843870240149</v>
      </c>
      <c r="AG3320" s="48" t="str">
        <f>VLOOKUP(E3320,[1]Apresentação!AW$1:AX$65536,2,0)</f>
        <v xml:space="preserve">                    2 - LEATHER AUXILIARIES</v>
      </c>
      <c r="AH3320" s="48" t="str">
        <f t="shared" si="877"/>
        <v xml:space="preserve">         5218000002 - CONTRIPON AO BR</v>
      </c>
      <c r="AI3320" s="49" t="str">
        <f t="shared" si="878"/>
        <v xml:space="preserve">     L00585 - OX INDUSTRIA E COMERCIO DE PRODUTOS QUIMICOS LTDA</v>
      </c>
      <c r="AJ3320" t="str">
        <f t="shared" si="879"/>
        <v xml:space="preserve">     90 - SALES</v>
      </c>
      <c r="AK3320" t="str">
        <f t="shared" si="880"/>
        <v/>
      </c>
      <c r="AL3320">
        <f t="shared" si="881"/>
        <v>2</v>
      </c>
      <c r="AM3320" t="str">
        <f t="shared" si="882"/>
        <v>2025 2</v>
      </c>
      <c r="AN3320" t="str">
        <f t="shared" si="883"/>
        <v xml:space="preserve">OX </v>
      </c>
    </row>
    <row r="3321" spans="1:40" x14ac:dyDescent="0.35">
      <c r="A3321">
        <v>81975</v>
      </c>
      <c r="B3321" t="s">
        <v>274</v>
      </c>
      <c r="C3321" s="31">
        <v>45756</v>
      </c>
      <c r="D3321" t="s">
        <v>373</v>
      </c>
      <c r="E3321" t="s">
        <v>374</v>
      </c>
      <c r="F3321" t="s">
        <v>451</v>
      </c>
      <c r="G3321" t="s">
        <v>452</v>
      </c>
      <c r="H3321" t="s">
        <v>1066</v>
      </c>
      <c r="I3321" t="s">
        <v>1067</v>
      </c>
      <c r="J3321">
        <v>20</v>
      </c>
      <c r="K3321">
        <v>2293.7400000000002</v>
      </c>
      <c r="L3321">
        <v>1147.26134</v>
      </c>
      <c r="M3321">
        <v>461.97</v>
      </c>
      <c r="N3321">
        <v>114.6871</v>
      </c>
      <c r="O3321" s="32">
        <f t="shared" si="867"/>
        <v>1831.7700000000002</v>
      </c>
      <c r="P3321" s="32">
        <f t="shared" si="868"/>
        <v>684.50866000000019</v>
      </c>
      <c r="Q3321">
        <v>727603</v>
      </c>
      <c r="R3321" t="s">
        <v>312</v>
      </c>
      <c r="S3321" t="s">
        <v>312</v>
      </c>
      <c r="T3321" t="str">
        <f t="shared" si="869"/>
        <v>VEN</v>
      </c>
      <c r="U3321" t="s">
        <v>313</v>
      </c>
      <c r="V3321" s="33">
        <f t="shared" si="870"/>
        <v>2293.7400000000002</v>
      </c>
      <c r="W3321">
        <f t="shared" si="871"/>
        <v>20</v>
      </c>
      <c r="X3321" s="33">
        <f t="shared" si="872"/>
        <v>1831.7700000000002</v>
      </c>
      <c r="Y3321" s="33">
        <f t="shared" si="873"/>
        <v>461.97</v>
      </c>
      <c r="Z3321" s="45">
        <f t="shared" si="874"/>
        <v>0.29668081822700049</v>
      </c>
      <c r="AA3321" s="33">
        <f t="shared" si="875"/>
        <v>680.50866000000019</v>
      </c>
      <c r="AB3321" s="45">
        <f t="shared" si="876"/>
        <v>0.37150333284200532</v>
      </c>
      <c r="AC3321" s="33">
        <f>IFERROR($X3321/VLOOKUP(CONCATENATE("USD",C3321),[1]GEINDICE!AR$1:AS$65536,2,0),"")</f>
        <v>302.24733932843827</v>
      </c>
      <c r="AD3321" s="33">
        <f>IFERROR($AA3321/VLOOKUP(CONCATENATE("USD",C3321),[1]GEINDICE!AR$1:AS$65536,2,0),"")</f>
        <v>112.28589390314333</v>
      </c>
      <c r="AE3321" s="33">
        <f>IFERROR($X3321/VLOOKUP(CONCATENATE("EUR",C3321),[1]GEINDICE!AR$1:AS$65536,2,0),"")</f>
        <v>273.79898956682911</v>
      </c>
      <c r="AF3321" s="33">
        <f>IFERROR($AA3321/VLOOKUP(CONCATENATE("EUR",C3321),[1]GEINDICE!AR$1:AS$65536,2,0),"")</f>
        <v>101.71723715285047</v>
      </c>
      <c r="AG3321" s="48" t="str">
        <f>VLOOKUP(E3321,[1]Apresentação!AW$1:AX$65536,2,0)</f>
        <v xml:space="preserve">                    2 - LEATHER AUXILIARIES</v>
      </c>
      <c r="AH3321" s="48" t="str">
        <f t="shared" si="877"/>
        <v xml:space="preserve">         5218000002 - CONTRIPON AO BR</v>
      </c>
      <c r="AI3321" s="49" t="str">
        <f t="shared" si="878"/>
        <v xml:space="preserve">     L00040 - CURTUME SULINO LTDA</v>
      </c>
      <c r="AJ3321" t="str">
        <f t="shared" si="879"/>
        <v xml:space="preserve">     90 - SALES</v>
      </c>
      <c r="AK3321" t="str">
        <f t="shared" si="880"/>
        <v/>
      </c>
      <c r="AL3321">
        <f t="shared" si="881"/>
        <v>4</v>
      </c>
      <c r="AM3321" t="str">
        <f t="shared" si="882"/>
        <v>2025 4</v>
      </c>
      <c r="AN3321" t="str">
        <f t="shared" si="883"/>
        <v xml:space="preserve">CURTUME </v>
      </c>
    </row>
    <row r="3322" spans="1:40" x14ac:dyDescent="0.35">
      <c r="A3322">
        <v>80783</v>
      </c>
      <c r="B3322" t="s">
        <v>274</v>
      </c>
      <c r="C3322" s="31">
        <v>45665</v>
      </c>
      <c r="D3322" t="s">
        <v>373</v>
      </c>
      <c r="E3322" t="s">
        <v>374</v>
      </c>
      <c r="F3322" t="s">
        <v>433</v>
      </c>
      <c r="G3322" t="s">
        <v>434</v>
      </c>
      <c r="H3322" t="s">
        <v>1066</v>
      </c>
      <c r="I3322" t="s">
        <v>1067</v>
      </c>
      <c r="J3322">
        <v>10</v>
      </c>
      <c r="K3322">
        <v>914.12</v>
      </c>
      <c r="L3322">
        <v>558.22835999999995</v>
      </c>
      <c r="M3322">
        <v>184.11</v>
      </c>
      <c r="N3322">
        <v>91.412000000000006</v>
      </c>
      <c r="O3322" s="32">
        <f t="shared" si="867"/>
        <v>730.01</v>
      </c>
      <c r="P3322" s="32">
        <f t="shared" si="868"/>
        <v>171.78164000000004</v>
      </c>
      <c r="Q3322">
        <v>706515</v>
      </c>
      <c r="R3322" t="s">
        <v>312</v>
      </c>
      <c r="S3322" t="s">
        <v>312</v>
      </c>
      <c r="T3322" t="str">
        <f t="shared" si="869"/>
        <v>VEN</v>
      </c>
      <c r="U3322" t="s">
        <v>348</v>
      </c>
      <c r="V3322" s="33">
        <f t="shared" si="870"/>
        <v>914.12</v>
      </c>
      <c r="W3322">
        <f t="shared" si="871"/>
        <v>10</v>
      </c>
      <c r="X3322" s="33">
        <f t="shared" si="872"/>
        <v>730.01</v>
      </c>
      <c r="Y3322" s="33">
        <f t="shared" si="873"/>
        <v>184.11</v>
      </c>
      <c r="Z3322" s="45">
        <f t="shared" si="874"/>
        <v>0.18573233273530831</v>
      </c>
      <c r="AA3322" s="33">
        <f t="shared" si="875"/>
        <v>169.78164000000004</v>
      </c>
      <c r="AB3322" s="45">
        <f t="shared" si="876"/>
        <v>0.23257440309036867</v>
      </c>
      <c r="AC3322" s="33">
        <f>IFERROR($X3322/VLOOKUP(CONCATENATE("USD",C3322),[1]GEINDICE!AR$1:AS$65536,2,0),"")</f>
        <v>119.04730842615091</v>
      </c>
      <c r="AD3322" s="33">
        <f>IFERROR($AA3322/VLOOKUP(CONCATENATE("USD",C3322),[1]GEINDICE!AR$1:AS$65536,2,0),"")</f>
        <v>27.687356696727065</v>
      </c>
      <c r="AE3322" s="33">
        <f>IFERROR($X3322/VLOOKUP(CONCATENATE("EUR",C3322),[1]GEINDICE!AR$1:AS$65536,2,0),"")</f>
        <v>115.54630494309816</v>
      </c>
      <c r="AF3322" s="33">
        <f>IFERROR($AA3322/VLOOKUP(CONCATENATE("EUR",C3322),[1]GEINDICE!AR$1:AS$65536,2,0),"")</f>
        <v>26.873112901438773</v>
      </c>
      <c r="AG3322" s="48" t="str">
        <f>VLOOKUP(E3322,[1]Apresentação!AW$1:AX$65536,2,0)</f>
        <v xml:space="preserve">                    2 - LEATHER AUXILIARIES</v>
      </c>
      <c r="AH3322" s="48" t="str">
        <f t="shared" si="877"/>
        <v xml:space="preserve">         5218000002 - CONTRIPON AO BR</v>
      </c>
      <c r="AI3322" s="49" t="str">
        <f t="shared" si="878"/>
        <v xml:space="preserve">     L00469 - VALESEMI BENEFICIAMENTO DE COUROS LTDA</v>
      </c>
      <c r="AJ3322" t="str">
        <f t="shared" si="879"/>
        <v xml:space="preserve">     90 - SALES</v>
      </c>
      <c r="AK3322" t="str">
        <f t="shared" si="880"/>
        <v/>
      </c>
      <c r="AL3322">
        <f t="shared" si="881"/>
        <v>1</v>
      </c>
      <c r="AM3322" t="str">
        <f t="shared" si="882"/>
        <v>2025 1</v>
      </c>
      <c r="AN3322" t="str">
        <f t="shared" si="883"/>
        <v xml:space="preserve">VALESEMI </v>
      </c>
    </row>
    <row r="3323" spans="1:40" x14ac:dyDescent="0.35">
      <c r="A3323">
        <v>81441</v>
      </c>
      <c r="B3323" t="s">
        <v>274</v>
      </c>
      <c r="C3323" s="31">
        <v>45715</v>
      </c>
      <c r="D3323" t="s">
        <v>373</v>
      </c>
      <c r="E3323" t="s">
        <v>374</v>
      </c>
      <c r="F3323" t="s">
        <v>451</v>
      </c>
      <c r="G3323" t="s">
        <v>452</v>
      </c>
      <c r="H3323" t="s">
        <v>1066</v>
      </c>
      <c r="I3323" t="s">
        <v>1067</v>
      </c>
      <c r="J3323">
        <v>10</v>
      </c>
      <c r="K3323">
        <v>1115.75</v>
      </c>
      <c r="L3323">
        <v>572.95236999999997</v>
      </c>
      <c r="M3323">
        <v>224.71</v>
      </c>
      <c r="N3323">
        <v>111.57496999999999</v>
      </c>
      <c r="O3323" s="32">
        <f t="shared" si="867"/>
        <v>891.04</v>
      </c>
      <c r="P3323" s="32">
        <f t="shared" si="868"/>
        <v>318.08762999999999</v>
      </c>
      <c r="Q3323">
        <v>712222</v>
      </c>
      <c r="R3323" t="s">
        <v>312</v>
      </c>
      <c r="S3323" t="s">
        <v>312</v>
      </c>
      <c r="T3323" t="str">
        <f t="shared" si="869"/>
        <v>VEN</v>
      </c>
      <c r="U3323" t="s">
        <v>313</v>
      </c>
      <c r="V3323" s="33">
        <f t="shared" si="870"/>
        <v>1115.75</v>
      </c>
      <c r="W3323">
        <f t="shared" si="871"/>
        <v>10</v>
      </c>
      <c r="X3323" s="33">
        <f t="shared" si="872"/>
        <v>891.04</v>
      </c>
      <c r="Y3323" s="33">
        <f t="shared" si="873"/>
        <v>224.71</v>
      </c>
      <c r="Z3323" s="45">
        <f t="shared" si="874"/>
        <v>0.28329610575845843</v>
      </c>
      <c r="AA3323" s="33">
        <f t="shared" si="875"/>
        <v>316.08762999999999</v>
      </c>
      <c r="AB3323" s="45">
        <f t="shared" si="876"/>
        <v>0.35474011267732086</v>
      </c>
      <c r="AC3323" s="33">
        <f>IFERROR($X3323/VLOOKUP(CONCATENATE("USD",C3323),[1]GEINDICE!AR$1:AS$65536,2,0),"")</f>
        <v>153.026035584255</v>
      </c>
      <c r="AD3323" s="33">
        <f>IFERROR($AA3323/VLOOKUP(CONCATENATE("USD",C3323),[1]GEINDICE!AR$1:AS$65536,2,0),"")</f>
        <v>54.284473105722334</v>
      </c>
      <c r="AE3323" s="33">
        <f>IFERROR($X3323/VLOOKUP(CONCATENATE("EUR",C3323),[1]GEINDICE!AR$1:AS$65536,2,0),"")</f>
        <v>146.91508656224235</v>
      </c>
      <c r="AF3323" s="33">
        <f>IFERROR($AA3323/VLOOKUP(CONCATENATE("EUR",C3323),[1]GEINDICE!AR$1:AS$65536,2,0),"")</f>
        <v>52.116674361088208</v>
      </c>
      <c r="AG3323" s="48" t="str">
        <f>VLOOKUP(E3323,[1]Apresentação!AW$1:AX$65536,2,0)</f>
        <v xml:space="preserve">                    2 - LEATHER AUXILIARIES</v>
      </c>
      <c r="AH3323" s="48" t="str">
        <f t="shared" si="877"/>
        <v xml:space="preserve">         5218000002 - CONTRIPON AO BR</v>
      </c>
      <c r="AI3323" s="49" t="str">
        <f t="shared" si="878"/>
        <v xml:space="preserve">     L00040 - CURTUME SULINO LTDA</v>
      </c>
      <c r="AJ3323" t="str">
        <f t="shared" si="879"/>
        <v xml:space="preserve">     90 - SALES</v>
      </c>
      <c r="AK3323" t="str">
        <f t="shared" si="880"/>
        <v/>
      </c>
      <c r="AL3323">
        <f t="shared" si="881"/>
        <v>2</v>
      </c>
      <c r="AM3323" t="str">
        <f t="shared" si="882"/>
        <v>2025 2</v>
      </c>
      <c r="AN3323" t="str">
        <f t="shared" si="883"/>
        <v xml:space="preserve">CURTUME </v>
      </c>
    </row>
    <row r="3324" spans="1:40" x14ac:dyDescent="0.35">
      <c r="A3324">
        <v>81444</v>
      </c>
      <c r="B3324" t="s">
        <v>274</v>
      </c>
      <c r="C3324" s="31">
        <v>45715</v>
      </c>
      <c r="D3324" t="s">
        <v>373</v>
      </c>
      <c r="E3324" t="s">
        <v>374</v>
      </c>
      <c r="F3324" t="s">
        <v>460</v>
      </c>
      <c r="G3324" t="s">
        <v>461</v>
      </c>
      <c r="H3324" t="s">
        <v>1066</v>
      </c>
      <c r="I3324" t="s">
        <v>1067</v>
      </c>
      <c r="J3324">
        <v>30</v>
      </c>
      <c r="K3324">
        <v>3656.02</v>
      </c>
      <c r="L3324">
        <v>1718.8570999999999</v>
      </c>
      <c r="M3324">
        <v>736.32</v>
      </c>
      <c r="N3324">
        <v>121.86726999999999</v>
      </c>
      <c r="O3324" s="32">
        <f t="shared" si="867"/>
        <v>2919.7</v>
      </c>
      <c r="P3324" s="32">
        <f t="shared" si="868"/>
        <v>1200.8428999999999</v>
      </c>
      <c r="Q3324">
        <v>712237</v>
      </c>
      <c r="R3324" t="s">
        <v>312</v>
      </c>
      <c r="S3324" t="s">
        <v>312</v>
      </c>
      <c r="T3324" t="str">
        <f t="shared" si="869"/>
        <v>VEN</v>
      </c>
      <c r="U3324" t="s">
        <v>313</v>
      </c>
      <c r="V3324" s="33">
        <f t="shared" si="870"/>
        <v>3656.02</v>
      </c>
      <c r="W3324">
        <f t="shared" si="871"/>
        <v>30</v>
      </c>
      <c r="X3324" s="33">
        <f t="shared" si="872"/>
        <v>2919.7</v>
      </c>
      <c r="Y3324" s="33">
        <f t="shared" si="873"/>
        <v>736.32</v>
      </c>
      <c r="Z3324" s="45">
        <f t="shared" si="874"/>
        <v>0.32681519794749481</v>
      </c>
      <c r="AA3324" s="33">
        <f t="shared" si="875"/>
        <v>1194.8428999999999</v>
      </c>
      <c r="AB3324" s="45">
        <f t="shared" si="876"/>
        <v>0.40923481864575123</v>
      </c>
      <c r="AC3324" s="33">
        <f>IFERROR($X3324/VLOOKUP(CONCATENATE("USD",C3324),[1]GEINDICE!AR$1:AS$65536,2,0),"")</f>
        <v>501.42543106409283</v>
      </c>
      <c r="AD3324" s="33">
        <f>IFERROR($AA3324/VLOOKUP(CONCATENATE("USD",C3324),[1]GEINDICE!AR$1:AS$65536,2,0),"")</f>
        <v>205.20074534588167</v>
      </c>
      <c r="AE3324" s="33">
        <f>IFERROR($X3324/VLOOKUP(CONCATENATE("EUR",C3324),[1]GEINDICE!AR$1:AS$65536,2,0),"")</f>
        <v>481.40148392415495</v>
      </c>
      <c r="AF3324" s="33">
        <f>IFERROR($AA3324/VLOOKUP(CONCATENATE("EUR",C3324),[1]GEINDICE!AR$1:AS$65536,2,0),"")</f>
        <v>197.00624896949708</v>
      </c>
      <c r="AG3324" s="48" t="str">
        <f>VLOOKUP(E3324,[1]Apresentação!AW$1:AX$65536,2,0)</f>
        <v xml:space="preserve">                    2 - LEATHER AUXILIARIES</v>
      </c>
      <c r="AH3324" s="48" t="str">
        <f t="shared" si="877"/>
        <v xml:space="preserve">         5218000002 - CONTRIPON AO BR</v>
      </c>
      <c r="AI3324" s="49" t="str">
        <f t="shared" si="878"/>
        <v xml:space="preserve">     L00583 - SPM COUROS LTDA</v>
      </c>
      <c r="AJ3324" t="str">
        <f t="shared" si="879"/>
        <v xml:space="preserve">     90 - SALES</v>
      </c>
      <c r="AK3324" t="str">
        <f t="shared" si="880"/>
        <v/>
      </c>
      <c r="AL3324">
        <f t="shared" si="881"/>
        <v>2</v>
      </c>
      <c r="AM3324" t="str">
        <f t="shared" si="882"/>
        <v>2025 2</v>
      </c>
      <c r="AN3324" t="str">
        <f t="shared" si="883"/>
        <v xml:space="preserve">SPM </v>
      </c>
    </row>
    <row r="3325" spans="1:40" x14ac:dyDescent="0.35">
      <c r="A3325">
        <v>81999</v>
      </c>
      <c r="B3325" t="s">
        <v>274</v>
      </c>
      <c r="C3325" s="31">
        <v>45757</v>
      </c>
      <c r="D3325" t="s">
        <v>373</v>
      </c>
      <c r="E3325" t="s">
        <v>374</v>
      </c>
      <c r="F3325" t="s">
        <v>447</v>
      </c>
      <c r="G3325" t="s">
        <v>448</v>
      </c>
      <c r="H3325" t="s">
        <v>1066</v>
      </c>
      <c r="I3325" t="s">
        <v>1067</v>
      </c>
      <c r="J3325">
        <v>120</v>
      </c>
      <c r="K3325">
        <v>11420.28</v>
      </c>
      <c r="L3325">
        <v>6883.5680199999997</v>
      </c>
      <c r="M3325">
        <v>2300.06</v>
      </c>
      <c r="N3325">
        <v>95.169000000000011</v>
      </c>
      <c r="O3325" s="32">
        <f t="shared" si="867"/>
        <v>9120.2200000000012</v>
      </c>
      <c r="P3325" s="32">
        <f t="shared" si="868"/>
        <v>2236.6519800000015</v>
      </c>
      <c r="Q3325">
        <v>728082</v>
      </c>
      <c r="R3325" t="s">
        <v>312</v>
      </c>
      <c r="S3325" t="s">
        <v>312</v>
      </c>
      <c r="T3325" t="str">
        <f t="shared" si="869"/>
        <v>VEN</v>
      </c>
      <c r="U3325" t="s">
        <v>437</v>
      </c>
      <c r="V3325" s="33">
        <f t="shared" si="870"/>
        <v>11420.28</v>
      </c>
      <c r="W3325">
        <f t="shared" si="871"/>
        <v>120</v>
      </c>
      <c r="X3325" s="33">
        <f t="shared" si="872"/>
        <v>9120.2200000000012</v>
      </c>
      <c r="Y3325" s="33">
        <f t="shared" si="873"/>
        <v>2300.06</v>
      </c>
      <c r="Z3325" s="45">
        <f t="shared" si="874"/>
        <v>0.19374761214260958</v>
      </c>
      <c r="AA3325" s="33">
        <f t="shared" si="875"/>
        <v>2212.6519800000015</v>
      </c>
      <c r="AB3325" s="45">
        <f t="shared" si="876"/>
        <v>0.2426094962621517</v>
      </c>
      <c r="AC3325" s="33">
        <f>IFERROR($X3325/VLOOKUP(CONCATENATE("USD",C3325),[1]GEINDICE!AR$1:AS$65536,2,0),"")</f>
        <v>1542.7928613719023</v>
      </c>
      <c r="AD3325" s="33">
        <f>IFERROR($AA3325/VLOOKUP(CONCATENATE("USD",C3325),[1]GEINDICE!AR$1:AS$65536,2,0),"")</f>
        <v>374.29619893428088</v>
      </c>
      <c r="AE3325" s="33">
        <f>IFERROR($X3325/VLOOKUP(CONCATENATE("EUR",C3325),[1]GEINDICE!AR$1:AS$65536,2,0),"")</f>
        <v>1378.8431301403</v>
      </c>
      <c r="AF3325" s="33">
        <f>IFERROR($AA3325/VLOOKUP(CONCATENATE("EUR",C3325),[1]GEINDICE!AR$1:AS$65536,2,0),"")</f>
        <v>334.52043722786664</v>
      </c>
      <c r="AG3325" s="48" t="str">
        <f>VLOOKUP(E3325,[1]Apresentação!AW$1:AX$65536,2,0)</f>
        <v xml:space="preserve">                    2 - LEATHER AUXILIARIES</v>
      </c>
      <c r="AH3325" s="48" t="str">
        <f t="shared" si="877"/>
        <v xml:space="preserve">         5218000002 - CONTRIPON AO BR</v>
      </c>
      <c r="AI3325" s="49" t="str">
        <f t="shared" si="878"/>
        <v xml:space="preserve">     L00016 - A BUHLER SA CURTUME</v>
      </c>
      <c r="AJ3325" t="str">
        <f t="shared" si="879"/>
        <v xml:space="preserve">     90 - SALES</v>
      </c>
      <c r="AK3325" t="str">
        <f t="shared" si="880"/>
        <v/>
      </c>
      <c r="AL3325">
        <f t="shared" si="881"/>
        <v>4</v>
      </c>
      <c r="AM3325" t="str">
        <f t="shared" si="882"/>
        <v>2025 4</v>
      </c>
      <c r="AN3325" t="str">
        <f t="shared" si="883"/>
        <v xml:space="preserve">A </v>
      </c>
    </row>
    <row r="3326" spans="1:40" x14ac:dyDescent="0.35">
      <c r="A3326">
        <v>82054</v>
      </c>
      <c r="B3326" t="s">
        <v>274</v>
      </c>
      <c r="C3326" s="31">
        <v>45762</v>
      </c>
      <c r="D3326" t="s">
        <v>373</v>
      </c>
      <c r="E3326" t="s">
        <v>374</v>
      </c>
      <c r="F3326" t="s">
        <v>447</v>
      </c>
      <c r="G3326" t="s">
        <v>448</v>
      </c>
      <c r="H3326" t="s">
        <v>1066</v>
      </c>
      <c r="I3326" t="s">
        <v>1067</v>
      </c>
      <c r="J3326">
        <v>120</v>
      </c>
      <c r="K3326">
        <v>11420.28</v>
      </c>
      <c r="L3326">
        <v>6884.3512799999999</v>
      </c>
      <c r="M3326">
        <v>2300.06</v>
      </c>
      <c r="N3326">
        <v>95.169000000000011</v>
      </c>
      <c r="O3326" s="32">
        <f t="shared" si="867"/>
        <v>9120.2200000000012</v>
      </c>
      <c r="P3326" s="32">
        <f t="shared" si="868"/>
        <v>2235.8687200000013</v>
      </c>
      <c r="Q3326">
        <v>729835</v>
      </c>
      <c r="R3326" t="s">
        <v>312</v>
      </c>
      <c r="S3326" t="s">
        <v>312</v>
      </c>
      <c r="T3326" t="str">
        <f t="shared" si="869"/>
        <v>VEN</v>
      </c>
      <c r="U3326" t="s">
        <v>313</v>
      </c>
      <c r="V3326" s="33">
        <f t="shared" si="870"/>
        <v>11420.28</v>
      </c>
      <c r="W3326">
        <f t="shared" si="871"/>
        <v>120</v>
      </c>
      <c r="X3326" s="33">
        <f t="shared" si="872"/>
        <v>9120.2200000000012</v>
      </c>
      <c r="Y3326" s="33">
        <f t="shared" si="873"/>
        <v>2300.06</v>
      </c>
      <c r="Z3326" s="45">
        <f t="shared" si="874"/>
        <v>0.19367902713418594</v>
      </c>
      <c r="AA3326" s="33">
        <f t="shared" si="875"/>
        <v>2211.8687200000013</v>
      </c>
      <c r="AB3326" s="45">
        <f t="shared" si="876"/>
        <v>0.24252361456192953</v>
      </c>
      <c r="AC3326" s="33">
        <f>IFERROR($X3326/VLOOKUP(CONCATENATE("USD",C3326),[1]GEINDICE!AR$1:AS$65536,2,0),"")</f>
        <v>1553.5149130427378</v>
      </c>
      <c r="AD3326" s="33">
        <f>IFERROR($AA3326/VLOOKUP(CONCATENATE("USD",C3326),[1]GEINDICE!AR$1:AS$65536,2,0),"")</f>
        <v>376.76405198698643</v>
      </c>
      <c r="AE3326" s="33">
        <f>IFERROR($X3326/VLOOKUP(CONCATENATE("EUR",C3326),[1]GEINDICE!AR$1:AS$65536,2,0),"")</f>
        <v>1376.0138805069405</v>
      </c>
      <c r="AF3326" s="33">
        <f>IFERROR($AA3326/VLOOKUP(CONCATENATE("EUR",C3326),[1]GEINDICE!AR$1:AS$65536,2,0),"")</f>
        <v>333.71585998793017</v>
      </c>
      <c r="AG3326" s="48" t="str">
        <f>VLOOKUP(E3326,[1]Apresentação!AW$1:AX$65536,2,0)</f>
        <v xml:space="preserve">                    2 - LEATHER AUXILIARIES</v>
      </c>
      <c r="AH3326" s="48" t="str">
        <f t="shared" si="877"/>
        <v xml:space="preserve">         5218000002 - CONTRIPON AO BR</v>
      </c>
      <c r="AI3326" s="49" t="str">
        <f t="shared" si="878"/>
        <v xml:space="preserve">     L00016 - A BUHLER SA CURTUME</v>
      </c>
      <c r="AJ3326" t="str">
        <f t="shared" si="879"/>
        <v xml:space="preserve">     90 - SALES</v>
      </c>
      <c r="AK3326" t="str">
        <f t="shared" si="880"/>
        <v/>
      </c>
      <c r="AL3326">
        <f t="shared" si="881"/>
        <v>4</v>
      </c>
      <c r="AM3326" t="str">
        <f t="shared" si="882"/>
        <v>2025 4</v>
      </c>
      <c r="AN3326" t="str">
        <f t="shared" si="883"/>
        <v xml:space="preserve">A </v>
      </c>
    </row>
    <row r="3327" spans="1:40" x14ac:dyDescent="0.35">
      <c r="A3327">
        <v>81452</v>
      </c>
      <c r="B3327" t="s">
        <v>274</v>
      </c>
      <c r="C3327" s="31">
        <v>45715</v>
      </c>
      <c r="D3327" t="s">
        <v>373</v>
      </c>
      <c r="E3327" t="s">
        <v>374</v>
      </c>
      <c r="F3327" t="s">
        <v>447</v>
      </c>
      <c r="G3327" t="s">
        <v>448</v>
      </c>
      <c r="H3327" t="s">
        <v>1066</v>
      </c>
      <c r="I3327" t="s">
        <v>1067</v>
      </c>
      <c r="J3327">
        <v>120</v>
      </c>
      <c r="K3327">
        <v>11420.28</v>
      </c>
      <c r="L3327">
        <v>6875.42839</v>
      </c>
      <c r="M3327">
        <v>2300.06</v>
      </c>
      <c r="N3327">
        <v>95.169000000000011</v>
      </c>
      <c r="O3327" s="32">
        <f t="shared" si="867"/>
        <v>9120.2200000000012</v>
      </c>
      <c r="P3327" s="32">
        <f t="shared" si="868"/>
        <v>2244.7916100000011</v>
      </c>
      <c r="Q3327">
        <v>712265</v>
      </c>
      <c r="R3327" t="s">
        <v>312</v>
      </c>
      <c r="S3327" t="s">
        <v>312</v>
      </c>
      <c r="T3327" t="str">
        <f t="shared" si="869"/>
        <v>VEN</v>
      </c>
      <c r="U3327" t="s">
        <v>437</v>
      </c>
      <c r="V3327" s="33">
        <f t="shared" si="870"/>
        <v>11420.28</v>
      </c>
      <c r="W3327">
        <f t="shared" si="871"/>
        <v>120</v>
      </c>
      <c r="X3327" s="33">
        <f t="shared" si="872"/>
        <v>9120.2200000000012</v>
      </c>
      <c r="Y3327" s="33">
        <f t="shared" si="873"/>
        <v>2300.06</v>
      </c>
      <c r="Z3327" s="45">
        <f t="shared" si="874"/>
        <v>0.19446034685664459</v>
      </c>
      <c r="AA3327" s="33">
        <f t="shared" si="875"/>
        <v>2220.7916100000011</v>
      </c>
      <c r="AB3327" s="45">
        <f t="shared" si="876"/>
        <v>0.24350197802246007</v>
      </c>
      <c r="AC3327" s="33">
        <f>IFERROR($X3327/VLOOKUP(CONCATENATE("USD",C3327),[1]GEINDICE!AR$1:AS$65536,2,0),"")</f>
        <v>1566.2945661880883</v>
      </c>
      <c r="AD3327" s="33">
        <f>IFERROR($AA3327/VLOOKUP(CONCATENATE("USD",C3327),[1]GEINDICE!AR$1:AS$65536,2,0),"")</f>
        <v>381.39582503263057</v>
      </c>
      <c r="AE3327" s="33">
        <f>IFERROR($X3327/VLOOKUP(CONCATENATE("EUR",C3327),[1]GEINDICE!AR$1:AS$65536,2,0),"")</f>
        <v>1503.7460840890355</v>
      </c>
      <c r="AF3327" s="33">
        <f>IFERROR($AA3327/VLOOKUP(CONCATENATE("EUR",C3327),[1]GEINDICE!AR$1:AS$65536,2,0),"")</f>
        <v>366.16514591920873</v>
      </c>
      <c r="AG3327" s="48" t="str">
        <f>VLOOKUP(E3327,[1]Apresentação!AW$1:AX$65536,2,0)</f>
        <v xml:space="preserve">                    2 - LEATHER AUXILIARIES</v>
      </c>
      <c r="AH3327" s="48" t="str">
        <f t="shared" si="877"/>
        <v xml:space="preserve">         5218000002 - CONTRIPON AO BR</v>
      </c>
      <c r="AI3327" s="49" t="str">
        <f t="shared" si="878"/>
        <v xml:space="preserve">     L00016 - A BUHLER SA CURTUME</v>
      </c>
      <c r="AJ3327" t="str">
        <f t="shared" si="879"/>
        <v xml:space="preserve">     90 - SALES</v>
      </c>
      <c r="AK3327" t="str">
        <f t="shared" si="880"/>
        <v/>
      </c>
      <c r="AL3327">
        <f t="shared" si="881"/>
        <v>2</v>
      </c>
      <c r="AM3327" t="str">
        <f t="shared" si="882"/>
        <v>2025 2</v>
      </c>
      <c r="AN3327" t="str">
        <f t="shared" si="883"/>
        <v xml:space="preserve">A </v>
      </c>
    </row>
    <row r="3328" spans="1:40" x14ac:dyDescent="0.35">
      <c r="A3328">
        <v>80793</v>
      </c>
      <c r="B3328" t="s">
        <v>274</v>
      </c>
      <c r="C3328" s="31">
        <v>45665</v>
      </c>
      <c r="D3328" t="s">
        <v>373</v>
      </c>
      <c r="E3328" t="s">
        <v>374</v>
      </c>
      <c r="F3328" t="s">
        <v>464</v>
      </c>
      <c r="G3328" t="s">
        <v>465</v>
      </c>
      <c r="H3328" t="s">
        <v>1066</v>
      </c>
      <c r="I3328" t="s">
        <v>1067</v>
      </c>
      <c r="J3328">
        <v>120</v>
      </c>
      <c r="K3328">
        <v>14792.130000000001</v>
      </c>
      <c r="L3328">
        <v>6698.7403000000004</v>
      </c>
      <c r="M3328">
        <v>2979.15</v>
      </c>
      <c r="N3328">
        <v>123.26778999999999</v>
      </c>
      <c r="O3328" s="32">
        <f t="shared" si="867"/>
        <v>11812.980000000001</v>
      </c>
      <c r="P3328" s="32">
        <f t="shared" si="868"/>
        <v>5114.239700000001</v>
      </c>
      <c r="Q3328">
        <v>706603</v>
      </c>
      <c r="R3328" t="s">
        <v>312</v>
      </c>
      <c r="S3328" t="s">
        <v>312</v>
      </c>
      <c r="T3328" t="str">
        <f t="shared" si="869"/>
        <v>VEN</v>
      </c>
      <c r="U3328" t="s">
        <v>313</v>
      </c>
      <c r="V3328" s="33">
        <f t="shared" si="870"/>
        <v>14792.130000000001</v>
      </c>
      <c r="W3328">
        <f t="shared" si="871"/>
        <v>120</v>
      </c>
      <c r="X3328" s="33">
        <f t="shared" si="872"/>
        <v>11812.980000000001</v>
      </c>
      <c r="Y3328" s="33">
        <f t="shared" si="873"/>
        <v>2979.15</v>
      </c>
      <c r="Z3328" s="45">
        <f t="shared" si="874"/>
        <v>0.34411810199072079</v>
      </c>
      <c r="AA3328" s="33">
        <f t="shared" si="875"/>
        <v>5090.239700000001</v>
      </c>
      <c r="AB3328" s="45">
        <f t="shared" si="876"/>
        <v>0.43090225328409937</v>
      </c>
      <c r="AC3328" s="33">
        <f>IFERROR($X3328/VLOOKUP(CONCATENATE("USD",C3328),[1]GEINDICE!AR$1:AS$65536,2,0),"")</f>
        <v>1926.4167251023305</v>
      </c>
      <c r="AD3328" s="33">
        <f>IFERROR($AA3328/VLOOKUP(CONCATENATE("USD",C3328),[1]GEINDICE!AR$1:AS$65536,2,0),"")</f>
        <v>830.09730761076969</v>
      </c>
      <c r="AE3328" s="33">
        <f>IFERROR($X3328/VLOOKUP(CONCATENATE("EUR",C3328),[1]GEINDICE!AR$1:AS$65536,2,0),"")</f>
        <v>1869.7636873011602</v>
      </c>
      <c r="AF3328" s="33">
        <f>IFERROR($AA3328/VLOOKUP(CONCATENATE("EUR",C3328),[1]GEINDICE!AR$1:AS$65536,2,0),"")</f>
        <v>805.68538596685619</v>
      </c>
      <c r="AG3328" s="48" t="str">
        <f>VLOOKUP(E3328,[1]Apresentação!AW$1:AX$65536,2,0)</f>
        <v xml:space="preserve">                    2 - LEATHER AUXILIARIES</v>
      </c>
      <c r="AH3328" s="48" t="str">
        <f t="shared" si="877"/>
        <v xml:space="preserve">         5218000002 - CONTRIPON AO BR</v>
      </c>
      <c r="AI3328" s="49" t="str">
        <f t="shared" si="878"/>
        <v xml:space="preserve">     ZC0056 - IND E COM DE COUROS DOWIDI LTDA</v>
      </c>
      <c r="AJ3328" t="str">
        <f t="shared" si="879"/>
        <v xml:space="preserve">     90 - SALES</v>
      </c>
      <c r="AK3328" t="str">
        <f t="shared" si="880"/>
        <v/>
      </c>
      <c r="AL3328">
        <f t="shared" si="881"/>
        <v>1</v>
      </c>
      <c r="AM3328" t="str">
        <f t="shared" si="882"/>
        <v>2025 1</v>
      </c>
      <c r="AN3328" t="str">
        <f t="shared" si="883"/>
        <v xml:space="preserve">IND </v>
      </c>
    </row>
    <row r="3329" spans="1:40" x14ac:dyDescent="0.35">
      <c r="A3329">
        <v>82067</v>
      </c>
      <c r="B3329" t="s">
        <v>274</v>
      </c>
      <c r="C3329" s="31">
        <v>45762</v>
      </c>
      <c r="D3329" t="s">
        <v>373</v>
      </c>
      <c r="E3329" t="s">
        <v>374</v>
      </c>
      <c r="F3329" t="s">
        <v>433</v>
      </c>
      <c r="G3329" t="s">
        <v>434</v>
      </c>
      <c r="H3329" t="s">
        <v>1066</v>
      </c>
      <c r="I3329" t="s">
        <v>1067</v>
      </c>
      <c r="J3329">
        <v>10</v>
      </c>
      <c r="K3329">
        <v>914.12</v>
      </c>
      <c r="L3329">
        <v>573.69593999999995</v>
      </c>
      <c r="M3329">
        <v>184.11</v>
      </c>
      <c r="N3329">
        <v>91.412000000000006</v>
      </c>
      <c r="O3329" s="32">
        <f t="shared" si="867"/>
        <v>730.01</v>
      </c>
      <c r="P3329" s="32">
        <f t="shared" si="868"/>
        <v>156.31406000000004</v>
      </c>
      <c r="Q3329">
        <v>729969</v>
      </c>
      <c r="R3329" t="s">
        <v>312</v>
      </c>
      <c r="S3329" t="s">
        <v>312</v>
      </c>
      <c r="T3329" t="str">
        <f t="shared" si="869"/>
        <v>VEN</v>
      </c>
      <c r="U3329" t="s">
        <v>313</v>
      </c>
      <c r="V3329" s="33">
        <f t="shared" si="870"/>
        <v>914.12</v>
      </c>
      <c r="W3329">
        <f t="shared" si="871"/>
        <v>10</v>
      </c>
      <c r="X3329" s="33">
        <f t="shared" si="872"/>
        <v>730.01</v>
      </c>
      <c r="Y3329" s="33">
        <f t="shared" si="873"/>
        <v>184.11</v>
      </c>
      <c r="Z3329" s="45">
        <f t="shared" si="874"/>
        <v>0.1688116002275413</v>
      </c>
      <c r="AA3329" s="33">
        <f t="shared" si="875"/>
        <v>154.31406000000004</v>
      </c>
      <c r="AB3329" s="45">
        <f t="shared" si="876"/>
        <v>0.21138622758592354</v>
      </c>
      <c r="AC3329" s="33">
        <f>IFERROR($X3329/VLOOKUP(CONCATENATE("USD",C3329),[1]GEINDICE!AR$1:AS$65536,2,0),"")</f>
        <v>124.34803345427291</v>
      </c>
      <c r="AD3329" s="33">
        <f>IFERROR($AA3329/VLOOKUP(CONCATENATE("USD",C3329),[1]GEINDICE!AR$1:AS$65536,2,0),"")</f>
        <v>26.285461699626968</v>
      </c>
      <c r="AE3329" s="33">
        <f>IFERROR($X3329/VLOOKUP(CONCATENATE("EUR",C3329),[1]GEINDICE!AR$1:AS$65536,2,0),"")</f>
        <v>110.1403138201569</v>
      </c>
      <c r="AF3329" s="33">
        <f>IFERROR($AA3329/VLOOKUP(CONCATENATE("EUR",C3329),[1]GEINDICE!AR$1:AS$65536,2,0),"")</f>
        <v>23.282145443572727</v>
      </c>
      <c r="AG3329" s="48" t="str">
        <f>VLOOKUP(E3329,[1]Apresentação!AW$1:AX$65536,2,0)</f>
        <v xml:space="preserve">                    2 - LEATHER AUXILIARIES</v>
      </c>
      <c r="AH3329" s="48" t="str">
        <f t="shared" si="877"/>
        <v xml:space="preserve">         5218000002 - CONTRIPON AO BR</v>
      </c>
      <c r="AI3329" s="49" t="str">
        <f t="shared" si="878"/>
        <v xml:space="preserve">     L00469 - VALESEMI BENEFICIAMENTO DE COUROS LTDA</v>
      </c>
      <c r="AJ3329" t="str">
        <f t="shared" si="879"/>
        <v xml:space="preserve">     90 - SALES</v>
      </c>
      <c r="AK3329" t="str">
        <f t="shared" si="880"/>
        <v/>
      </c>
      <c r="AL3329">
        <f t="shared" si="881"/>
        <v>4</v>
      </c>
      <c r="AM3329" t="str">
        <f t="shared" si="882"/>
        <v>2025 4</v>
      </c>
      <c r="AN3329" t="str">
        <f t="shared" si="883"/>
        <v xml:space="preserve">VALESEMI </v>
      </c>
    </row>
    <row r="3330" spans="1:40" x14ac:dyDescent="0.35">
      <c r="A3330">
        <v>80820</v>
      </c>
      <c r="B3330" t="s">
        <v>274</v>
      </c>
      <c r="C3330" s="31">
        <v>45667</v>
      </c>
      <c r="D3330" t="s">
        <v>373</v>
      </c>
      <c r="E3330" t="s">
        <v>374</v>
      </c>
      <c r="F3330" t="s">
        <v>770</v>
      </c>
      <c r="G3330" t="s">
        <v>771</v>
      </c>
      <c r="H3330" t="s">
        <v>1066</v>
      </c>
      <c r="I3330" t="s">
        <v>1067</v>
      </c>
      <c r="J3330">
        <v>20</v>
      </c>
      <c r="K3330">
        <v>2592.9500000000003</v>
      </c>
      <c r="L3330">
        <v>1116.4567199999999</v>
      </c>
      <c r="M3330">
        <v>522.23</v>
      </c>
      <c r="N3330">
        <v>129.64758</v>
      </c>
      <c r="O3330" s="32">
        <f t="shared" si="867"/>
        <v>2070.7200000000003</v>
      </c>
      <c r="P3330" s="32">
        <f t="shared" si="868"/>
        <v>954.26328000000035</v>
      </c>
      <c r="Q3330">
        <v>706756</v>
      </c>
      <c r="R3330" t="s">
        <v>312</v>
      </c>
      <c r="S3330" t="s">
        <v>312</v>
      </c>
      <c r="T3330" t="str">
        <f t="shared" si="869"/>
        <v>VEN</v>
      </c>
      <c r="U3330" t="s">
        <v>313</v>
      </c>
      <c r="V3330" s="33">
        <f t="shared" si="870"/>
        <v>2592.9500000000003</v>
      </c>
      <c r="W3330">
        <f t="shared" si="871"/>
        <v>20</v>
      </c>
      <c r="X3330" s="33">
        <f t="shared" si="872"/>
        <v>2070.7200000000003</v>
      </c>
      <c r="Y3330" s="33">
        <f t="shared" si="873"/>
        <v>522.23</v>
      </c>
      <c r="Z3330" s="45">
        <f t="shared" si="874"/>
        <v>0.36647960045508021</v>
      </c>
      <c r="AA3330" s="33">
        <f t="shared" si="875"/>
        <v>950.26328000000035</v>
      </c>
      <c r="AB3330" s="45">
        <f t="shared" si="876"/>
        <v>0.4589047674238913</v>
      </c>
      <c r="AC3330" s="33">
        <f>IFERROR($X3330/VLOOKUP(CONCATENATE("USD",C3330),[1]GEINDICE!AR$1:AS$65536,2,0),"")</f>
        <v>339.65718034938078</v>
      </c>
      <c r="AD3330" s="33">
        <f>IFERROR($AA3330/VLOOKUP(CONCATENATE("USD",C3330),[1]GEINDICE!AR$1:AS$65536,2,0),"")</f>
        <v>155.8702993520873</v>
      </c>
      <c r="AE3330" s="33">
        <f>IFERROR($X3330/VLOOKUP(CONCATENATE("EUR",C3330),[1]GEINDICE!AR$1:AS$65536,2,0),"")</f>
        <v>331.30989904161532</v>
      </c>
      <c r="AF3330" s="33">
        <f>IFERROR($AA3330/VLOOKUP(CONCATENATE("EUR",C3330),[1]GEINDICE!AR$1:AS$65536,2,0),"")</f>
        <v>152.03969216492541</v>
      </c>
      <c r="AG3330" s="48" t="str">
        <f>VLOOKUP(E3330,[1]Apresentação!AW$1:AX$65536,2,0)</f>
        <v xml:space="preserve">                    2 - LEATHER AUXILIARIES</v>
      </c>
      <c r="AH3330" s="48" t="str">
        <f t="shared" si="877"/>
        <v xml:space="preserve">         5218000002 - CONTRIPON AO BR</v>
      </c>
      <c r="AI3330" s="49" t="str">
        <f t="shared" si="878"/>
        <v xml:space="preserve">     L00056 - NATUR INDUSTRIA DE COUROS LTDA</v>
      </c>
      <c r="AJ3330" t="str">
        <f t="shared" si="879"/>
        <v xml:space="preserve">     90 - SALES</v>
      </c>
      <c r="AK3330" t="str">
        <f t="shared" si="880"/>
        <v/>
      </c>
      <c r="AL3330">
        <f t="shared" si="881"/>
        <v>1</v>
      </c>
      <c r="AM3330" t="str">
        <f t="shared" si="882"/>
        <v>2025 1</v>
      </c>
      <c r="AN3330" t="str">
        <f t="shared" si="883"/>
        <v xml:space="preserve">NATUR </v>
      </c>
    </row>
    <row r="3331" spans="1:40" x14ac:dyDescent="0.35">
      <c r="A3331">
        <v>82083</v>
      </c>
      <c r="B3331" t="s">
        <v>274</v>
      </c>
      <c r="C3331" s="31">
        <v>45764</v>
      </c>
      <c r="D3331" t="s">
        <v>373</v>
      </c>
      <c r="E3331" t="s">
        <v>374</v>
      </c>
      <c r="F3331" t="s">
        <v>382</v>
      </c>
      <c r="G3331" t="s">
        <v>383</v>
      </c>
      <c r="H3331" t="s">
        <v>1066</v>
      </c>
      <c r="I3331" t="s">
        <v>1067</v>
      </c>
      <c r="J3331">
        <v>120</v>
      </c>
      <c r="K3331">
        <v>14675.77</v>
      </c>
      <c r="L3331">
        <v>6890.6161899999997</v>
      </c>
      <c r="M3331">
        <v>2955.71</v>
      </c>
      <c r="N3331">
        <v>122.29808</v>
      </c>
      <c r="O3331" s="32">
        <f t="shared" si="867"/>
        <v>11720.060000000001</v>
      </c>
      <c r="P3331" s="32">
        <f t="shared" si="868"/>
        <v>4829.4438100000016</v>
      </c>
      <c r="Q3331">
        <v>730619</v>
      </c>
      <c r="R3331" t="s">
        <v>312</v>
      </c>
      <c r="S3331" t="s">
        <v>312</v>
      </c>
      <c r="T3331" t="str">
        <f t="shared" si="869"/>
        <v>VEN</v>
      </c>
      <c r="U3331" t="s">
        <v>313</v>
      </c>
      <c r="V3331" s="33">
        <f t="shared" si="870"/>
        <v>14675.77</v>
      </c>
      <c r="W3331">
        <f t="shared" si="871"/>
        <v>120</v>
      </c>
      <c r="X3331" s="33">
        <f t="shared" si="872"/>
        <v>11720.060000000001</v>
      </c>
      <c r="Y3331" s="33">
        <f t="shared" si="873"/>
        <v>2955.71</v>
      </c>
      <c r="Z3331" s="45">
        <f t="shared" si="874"/>
        <v>0.32744065967237163</v>
      </c>
      <c r="AA3331" s="33">
        <f t="shared" si="875"/>
        <v>4805.4438100000016</v>
      </c>
      <c r="AB3331" s="45">
        <f t="shared" si="876"/>
        <v>0.41001870382916139</v>
      </c>
      <c r="AC3331" s="33">
        <f>IFERROR($X3331/VLOOKUP(CONCATENATE("USD",C3331),[1]GEINDICE!AR$1:AS$65536,2,0),"")</f>
        <v>2001.4105432128283</v>
      </c>
      <c r="AD3331" s="33">
        <f>IFERROR($AA3331/VLOOKUP(CONCATENATE("USD",C3331),[1]GEINDICE!AR$1:AS$65536,2,0),"")</f>
        <v>820.61575675814163</v>
      </c>
      <c r="AE3331" s="33">
        <f>IFERROR($X3331/VLOOKUP(CONCATENATE("EUR",C3331),[1]GEINDICE!AR$1:AS$65536,2,0),"")</f>
        <v>1760.8792331500347</v>
      </c>
      <c r="AF3331" s="33">
        <f>IFERROR($AA3331/VLOOKUP(CONCATENATE("EUR",C3331),[1]GEINDICE!AR$1:AS$65536,2,0),"")</f>
        <v>721.99342077586493</v>
      </c>
      <c r="AG3331" s="48" t="str">
        <f>VLOOKUP(E3331,[1]Apresentação!AW$1:AX$65536,2,0)</f>
        <v xml:space="preserve">                    2 - LEATHER AUXILIARIES</v>
      </c>
      <c r="AH3331" s="48" t="str">
        <f t="shared" si="877"/>
        <v xml:space="preserve">         5218000002 - CONTRIPON AO BR</v>
      </c>
      <c r="AI3331" s="49" t="str">
        <f t="shared" si="878"/>
        <v xml:space="preserve">     ZF1123 - GOBBA LEATHER INDUSTRIA E COMERCIO LTDA</v>
      </c>
      <c r="AJ3331" t="str">
        <f t="shared" si="879"/>
        <v xml:space="preserve">     90 - SALES</v>
      </c>
      <c r="AK3331" t="str">
        <f t="shared" si="880"/>
        <v/>
      </c>
      <c r="AL3331">
        <f t="shared" si="881"/>
        <v>4</v>
      </c>
      <c r="AM3331" t="str">
        <f t="shared" si="882"/>
        <v>2025 4</v>
      </c>
      <c r="AN3331" t="str">
        <f t="shared" si="883"/>
        <v xml:space="preserve">GOBBA </v>
      </c>
    </row>
    <row r="3332" spans="1:40" x14ac:dyDescent="0.35">
      <c r="A3332">
        <v>80936</v>
      </c>
      <c r="B3332" t="s">
        <v>274</v>
      </c>
      <c r="C3332" s="31">
        <v>45677</v>
      </c>
      <c r="D3332" t="s">
        <v>373</v>
      </c>
      <c r="E3332" t="s">
        <v>374</v>
      </c>
      <c r="F3332" t="s">
        <v>770</v>
      </c>
      <c r="G3332" t="s">
        <v>771</v>
      </c>
      <c r="H3332" t="s">
        <v>1066</v>
      </c>
      <c r="I3332" t="s">
        <v>1067</v>
      </c>
      <c r="J3332">
        <v>20</v>
      </c>
      <c r="K3332">
        <v>2580.73</v>
      </c>
      <c r="L3332">
        <v>1119.68049</v>
      </c>
      <c r="M3332">
        <v>519.76</v>
      </c>
      <c r="N3332">
        <v>129.03656000000001</v>
      </c>
      <c r="O3332" s="32">
        <f t="shared" ref="O3332:O3395" si="884">$K3332-$Y3332</f>
        <v>2060.9700000000003</v>
      </c>
      <c r="P3332" s="32">
        <f t="shared" ref="P3332:P3395" si="885">($O3332-$L3332)</f>
        <v>941.28951000000029</v>
      </c>
      <c r="Q3332">
        <v>707566</v>
      </c>
      <c r="R3332" t="s">
        <v>312</v>
      </c>
      <c r="S3332" t="s">
        <v>312</v>
      </c>
      <c r="T3332" t="str">
        <f t="shared" ref="T3332:T3395" si="886">MID($U3332,1,3)</f>
        <v>VEN</v>
      </c>
      <c r="U3332" t="s">
        <v>313</v>
      </c>
      <c r="V3332" s="33">
        <f t="shared" ref="V3332:V3395" si="887">IF($T3332="DEV",-$K3332,$K3332)</f>
        <v>2580.73</v>
      </c>
      <c r="W3332">
        <f t="shared" ref="W3332:W3395" si="888">IF($T3332="DEV",-$J3332,$J3332)</f>
        <v>20</v>
      </c>
      <c r="X3332" s="33">
        <f t="shared" ref="X3332:X3395" si="889">$V3332-$Y3332</f>
        <v>2060.9700000000003</v>
      </c>
      <c r="Y3332" s="33">
        <f t="shared" ref="Y3332:Y3395" si="890">IF(A3332=59876,M3332,IF(A3332=59868,M3332,IF(R3332="6111",((K3332*0.12)+M3332),IF(T3332="DEV",-M3332,M3332))))</f>
        <v>519.76</v>
      </c>
      <c r="Z3332" s="45">
        <f t="shared" ref="Z3332:Z3395" si="891">IFERROR($AA3332/$V3332,0)</f>
        <v>0.36318774532787246</v>
      </c>
      <c r="AA3332" s="33">
        <f t="shared" ref="AA3332:AA3395" si="892">IF(VLOOKUP(AL3332,AR:AS,2,0)="sim",IF($T3332="DEV",($X3332-$L3332),$P3332)-(0.2*W3332),IF(VLOOKUP(AL3332,AR:AS,2,0)="OK",IF($T3332="DEV",($X3332-$L3332),$P3332)-(0.2*W3332),IF($T3332="DEV",($X3332-$L3332),$P3332)))</f>
        <v>937.28951000000029</v>
      </c>
      <c r="AB3332" s="45">
        <f t="shared" ref="AB3332:AB3395" si="893">IFERROR($AA3332/$X3332,0)</f>
        <v>0.45478076342693013</v>
      </c>
      <c r="AC3332" s="33">
        <f>IFERROR($X3332/VLOOKUP(CONCATENATE("USD",C3332),[1]GEINDICE!AR$1:AS$65536,2,0),"")</f>
        <v>340.66746008132503</v>
      </c>
      <c r="AD3332" s="33">
        <f>IFERROR($AA3332/VLOOKUP(CONCATENATE("USD",C3332),[1]GEINDICE!AR$1:AS$65536,2,0),"")</f>
        <v>154.92900757049824</v>
      </c>
      <c r="AE3332" s="33">
        <f>IFERROR($X3332/VLOOKUP(CONCATENATE("EUR",C3332),[1]GEINDICE!AR$1:AS$65536,2,0),"")</f>
        <v>327.53321467166739</v>
      </c>
      <c r="AF3332" s="33">
        <f>IFERROR($AA3332/VLOOKUP(CONCATENATE("EUR",C3332),[1]GEINDICE!AR$1:AS$65536,2,0),"")</f>
        <v>148.9558054160575</v>
      </c>
      <c r="AG3332" s="48" t="str">
        <f>VLOOKUP(E3332,[1]Apresentação!AW$1:AX$65536,2,0)</f>
        <v xml:space="preserve">                    2 - LEATHER AUXILIARIES</v>
      </c>
      <c r="AH3332" s="48" t="str">
        <f t="shared" ref="AH3332:AH3395" si="894">CONCATENATE("         ",H3332," - ",I3332)</f>
        <v xml:space="preserve">         5218000002 - CONTRIPON AO BR</v>
      </c>
      <c r="AI3332" s="49" t="str">
        <f t="shared" ref="AI3332:AI3395" si="895">CONCATENATE("     ",F3332," - ",G3332)</f>
        <v xml:space="preserve">     L00056 - NATUR INDUSTRIA DE COUROS LTDA</v>
      </c>
      <c r="AJ3332" t="str">
        <f t="shared" ref="AJ3332:AJ3395" si="896">IF(RIGHT(I3332,2)="BR","     90 - SALES","     93 - RESALES")</f>
        <v xml:space="preserve">     90 - SALES</v>
      </c>
      <c r="AK3332" t="str">
        <f t="shared" ref="AK3332:AK3395" si="897">IF(R3332="3201","EXP",IF(R3332="7101","EXP",""))</f>
        <v/>
      </c>
      <c r="AL3332">
        <f t="shared" ref="AL3332:AL3395" si="898">VLOOKUP(MONTH(C3332),AQ:AR,2,0)</f>
        <v>1</v>
      </c>
      <c r="AM3332" t="str">
        <f t="shared" ref="AM3332:AM3395" si="899">CONCATENATE(YEAR(C3332)," ",MONTH(C3332))</f>
        <v>2025 1</v>
      </c>
      <c r="AN3332" t="str">
        <f t="shared" ref="AN3332:AN3395" si="900">MID(G3332,1,SEARCH(" ",G3332,1))</f>
        <v xml:space="preserve">NATUR </v>
      </c>
    </row>
    <row r="3333" spans="1:40" x14ac:dyDescent="0.35">
      <c r="A3333">
        <v>82305</v>
      </c>
      <c r="B3333" t="s">
        <v>274</v>
      </c>
      <c r="C3333" s="31">
        <v>45784</v>
      </c>
      <c r="D3333" t="s">
        <v>373</v>
      </c>
      <c r="E3333" t="s">
        <v>374</v>
      </c>
      <c r="F3333" t="s">
        <v>797</v>
      </c>
      <c r="G3333" t="s">
        <v>798</v>
      </c>
      <c r="H3333" t="s">
        <v>1066</v>
      </c>
      <c r="I3333" t="s">
        <v>1067</v>
      </c>
      <c r="J3333">
        <v>20</v>
      </c>
      <c r="K3333">
        <v>2210.59</v>
      </c>
      <c r="L3333">
        <v>1148.45866</v>
      </c>
      <c r="M3333">
        <v>445.21</v>
      </c>
      <c r="N3333">
        <v>110.52972</v>
      </c>
      <c r="O3333" s="32">
        <f t="shared" si="884"/>
        <v>1765.38</v>
      </c>
      <c r="P3333" s="32">
        <f t="shared" si="885"/>
        <v>616.9213400000001</v>
      </c>
      <c r="Q3333">
        <v>737665</v>
      </c>
      <c r="R3333" t="s">
        <v>312</v>
      </c>
      <c r="S3333" t="s">
        <v>312</v>
      </c>
      <c r="T3333" t="str">
        <f t="shared" si="886"/>
        <v>VEN</v>
      </c>
      <c r="U3333" t="s">
        <v>313</v>
      </c>
      <c r="V3333" s="33">
        <f t="shared" si="887"/>
        <v>2210.59</v>
      </c>
      <c r="W3333">
        <f t="shared" si="888"/>
        <v>20</v>
      </c>
      <c r="X3333" s="33">
        <f t="shared" si="889"/>
        <v>1765.38</v>
      </c>
      <c r="Y3333" s="33">
        <f t="shared" si="890"/>
        <v>445.21</v>
      </c>
      <c r="Z3333" s="45">
        <f t="shared" si="891"/>
        <v>0.27726595162377465</v>
      </c>
      <c r="AA3333" s="33">
        <f t="shared" si="892"/>
        <v>612.9213400000001</v>
      </c>
      <c r="AB3333" s="45">
        <f t="shared" si="893"/>
        <v>0.3471894662905437</v>
      </c>
      <c r="AC3333" s="33">
        <f>IFERROR($X3333/VLOOKUP(CONCATENATE("USD",C3333),[1]GEINDICE!AR$1:AS$65536,2,0),"")</f>
        <v>307.69150326797381</v>
      </c>
      <c r="AD3333" s="33">
        <f>IFERROR($AA3333/VLOOKUP(CONCATENATE("USD",C3333),[1]GEINDICE!AR$1:AS$65536,2,0),"")</f>
        <v>106.82724880174293</v>
      </c>
      <c r="AE3333" s="33">
        <f>IFERROR($X3333/VLOOKUP(CONCATENATE("EUR",C3333),[1]GEINDICE!AR$1:AS$65536,2,0),"")</f>
        <v>271.14223840022117</v>
      </c>
      <c r="AF3333" s="33">
        <f>IFERROR($AA3333/VLOOKUP(CONCATENATE("EUR",C3333),[1]GEINDICE!AR$1:AS$65536,2,0),"")</f>
        <v>94.137729038996156</v>
      </c>
      <c r="AG3333" s="48" t="str">
        <f>VLOOKUP(E3333,[1]Apresentação!AW$1:AX$65536,2,0)</f>
        <v xml:space="preserve">                    2 - LEATHER AUXILIARIES</v>
      </c>
      <c r="AH3333" s="48" t="str">
        <f t="shared" si="894"/>
        <v xml:space="preserve">         5218000002 - CONTRIPON AO BR</v>
      </c>
      <c r="AI3333" s="49" t="str">
        <f t="shared" si="895"/>
        <v xml:space="preserve">     L00494 - COURO E ARTE CURTIMENTO E TAPECARIA LTDA</v>
      </c>
      <c r="AJ3333" t="str">
        <f t="shared" si="896"/>
        <v xml:space="preserve">     90 - SALES</v>
      </c>
      <c r="AK3333" t="str">
        <f t="shared" si="897"/>
        <v/>
      </c>
      <c r="AL3333">
        <f t="shared" si="898"/>
        <v>5</v>
      </c>
      <c r="AM3333" t="str">
        <f t="shared" si="899"/>
        <v>2025 5</v>
      </c>
      <c r="AN3333" t="str">
        <f t="shared" si="900"/>
        <v xml:space="preserve">COURO </v>
      </c>
    </row>
    <row r="3334" spans="1:40" x14ac:dyDescent="0.35">
      <c r="A3334">
        <v>81703</v>
      </c>
      <c r="B3334" t="s">
        <v>274</v>
      </c>
      <c r="C3334" s="31">
        <v>45735</v>
      </c>
      <c r="D3334" t="s">
        <v>373</v>
      </c>
      <c r="E3334" t="s">
        <v>374</v>
      </c>
      <c r="F3334" t="s">
        <v>770</v>
      </c>
      <c r="G3334" t="s">
        <v>771</v>
      </c>
      <c r="H3334" t="s">
        <v>1066</v>
      </c>
      <c r="I3334" t="s">
        <v>1067</v>
      </c>
      <c r="J3334">
        <v>30</v>
      </c>
      <c r="K3334">
        <v>3631.14</v>
      </c>
      <c r="L3334">
        <v>1718.8571099999999</v>
      </c>
      <c r="M3334">
        <v>731.31</v>
      </c>
      <c r="N3334">
        <v>121.03791</v>
      </c>
      <c r="O3334" s="32">
        <f t="shared" si="884"/>
        <v>2899.83</v>
      </c>
      <c r="P3334" s="32">
        <f t="shared" si="885"/>
        <v>1180.97289</v>
      </c>
      <c r="Q3334">
        <v>719682</v>
      </c>
      <c r="R3334" t="s">
        <v>312</v>
      </c>
      <c r="S3334" t="s">
        <v>312</v>
      </c>
      <c r="T3334" t="str">
        <f t="shared" si="886"/>
        <v>VEN</v>
      </c>
      <c r="U3334" t="s">
        <v>313</v>
      </c>
      <c r="V3334" s="33">
        <f t="shared" si="887"/>
        <v>3631.14</v>
      </c>
      <c r="W3334">
        <f t="shared" si="888"/>
        <v>30</v>
      </c>
      <c r="X3334" s="33">
        <f t="shared" si="889"/>
        <v>2899.83</v>
      </c>
      <c r="Y3334" s="33">
        <f t="shared" si="890"/>
        <v>731.31</v>
      </c>
      <c r="Z3334" s="45">
        <f t="shared" si="891"/>
        <v>0.32358237082569113</v>
      </c>
      <c r="AA3334" s="33">
        <f t="shared" si="892"/>
        <v>1174.97289</v>
      </c>
      <c r="AB3334" s="45">
        <f t="shared" si="893"/>
        <v>0.4051868178479428</v>
      </c>
      <c r="AC3334" s="33">
        <f>IFERROR($X3334/VLOOKUP(CONCATENATE("USD",C3334),[1]GEINDICE!AR$1:AS$65536,2,0),"")</f>
        <v>511.82201669696593</v>
      </c>
      <c r="AD3334" s="33">
        <f>IFERROR($AA3334/VLOOKUP(CONCATENATE("USD",C3334),[1]GEINDICE!AR$1:AS$65536,2,0),"")</f>
        <v>207.38353424996029</v>
      </c>
      <c r="AE3334" s="33">
        <f>IFERROR($X3334/VLOOKUP(CONCATENATE("EUR",C3334),[1]GEINDICE!AR$1:AS$65536,2,0),"")</f>
        <v>470.46903645537577</v>
      </c>
      <c r="AF3334" s="33">
        <f>IFERROR($AA3334/VLOOKUP(CONCATENATE("EUR",C3334),[1]GEINDICE!AR$1:AS$65536,2,0),"")</f>
        <v>190.62785177734153</v>
      </c>
      <c r="AG3334" s="48" t="str">
        <f>VLOOKUP(E3334,[1]Apresentação!AW$1:AX$65536,2,0)</f>
        <v xml:space="preserve">                    2 - LEATHER AUXILIARIES</v>
      </c>
      <c r="AH3334" s="48" t="str">
        <f t="shared" si="894"/>
        <v xml:space="preserve">         5218000002 - CONTRIPON AO BR</v>
      </c>
      <c r="AI3334" s="49" t="str">
        <f t="shared" si="895"/>
        <v xml:space="preserve">     L00056 - NATUR INDUSTRIA DE COUROS LTDA</v>
      </c>
      <c r="AJ3334" t="str">
        <f t="shared" si="896"/>
        <v xml:space="preserve">     90 - SALES</v>
      </c>
      <c r="AK3334" t="str">
        <f t="shared" si="897"/>
        <v/>
      </c>
      <c r="AL3334">
        <f t="shared" si="898"/>
        <v>3</v>
      </c>
      <c r="AM3334" t="str">
        <f t="shared" si="899"/>
        <v>2025 3</v>
      </c>
      <c r="AN3334" t="str">
        <f t="shared" si="900"/>
        <v xml:space="preserve">NATUR </v>
      </c>
    </row>
    <row r="3335" spans="1:40" x14ac:dyDescent="0.35">
      <c r="A3335">
        <v>81895</v>
      </c>
      <c r="B3335" t="s">
        <v>274</v>
      </c>
      <c r="C3335" s="31">
        <v>45749</v>
      </c>
      <c r="D3335" t="s">
        <v>373</v>
      </c>
      <c r="E3335" t="s">
        <v>374</v>
      </c>
      <c r="F3335" t="s">
        <v>433</v>
      </c>
      <c r="G3335" t="s">
        <v>434</v>
      </c>
      <c r="H3335" t="s">
        <v>1066</v>
      </c>
      <c r="I3335" t="s">
        <v>1067</v>
      </c>
      <c r="J3335">
        <v>20</v>
      </c>
      <c r="K3335">
        <v>1828.24</v>
      </c>
      <c r="L3335">
        <v>1147.26134</v>
      </c>
      <c r="M3335">
        <v>368.21</v>
      </c>
      <c r="N3335">
        <v>91.412000000000006</v>
      </c>
      <c r="O3335" s="32">
        <f t="shared" si="884"/>
        <v>1460.03</v>
      </c>
      <c r="P3335" s="32">
        <f t="shared" si="885"/>
        <v>312.76865999999995</v>
      </c>
      <c r="Q3335">
        <v>725084</v>
      </c>
      <c r="R3335" t="s">
        <v>312</v>
      </c>
      <c r="S3335" t="s">
        <v>312</v>
      </c>
      <c r="T3335" t="str">
        <f t="shared" si="886"/>
        <v>VEN</v>
      </c>
      <c r="U3335" t="s">
        <v>348</v>
      </c>
      <c r="V3335" s="33">
        <f t="shared" si="887"/>
        <v>1828.24</v>
      </c>
      <c r="W3335">
        <f t="shared" si="888"/>
        <v>20</v>
      </c>
      <c r="X3335" s="33">
        <f t="shared" si="889"/>
        <v>1460.03</v>
      </c>
      <c r="Y3335" s="33">
        <f t="shared" si="890"/>
        <v>368.21</v>
      </c>
      <c r="Z3335" s="45">
        <f t="shared" si="891"/>
        <v>0.1688884719730451</v>
      </c>
      <c r="AA3335" s="33">
        <f t="shared" si="892"/>
        <v>308.76865999999995</v>
      </c>
      <c r="AB3335" s="45">
        <f t="shared" si="893"/>
        <v>0.21148103806086174</v>
      </c>
      <c r="AC3335" s="33">
        <f>IFERROR($X3335/VLOOKUP(CONCATENATE("USD",C3335),[1]GEINDICE!AR$1:AS$65536,2,0),"")</f>
        <v>256.49210336770722</v>
      </c>
      <c r="AD3335" s="33">
        <f>IFERROR($AA3335/VLOOKUP(CONCATENATE("USD",C3335),[1]GEINDICE!AR$1:AS$65536,2,0),"")</f>
        <v>54.243216274616579</v>
      </c>
      <c r="AE3335" s="33">
        <f>IFERROR($X3335/VLOOKUP(CONCATENATE("EUR",C3335),[1]GEINDICE!AR$1:AS$65536,2,0),"")</f>
        <v>236.00640113798008</v>
      </c>
      <c r="AF3335" s="33">
        <f>IFERROR($AA3335/VLOOKUP(CONCATENATE("EUR",C3335),[1]GEINDICE!AR$1:AS$65536,2,0),"")</f>
        <v>49.910878701668167</v>
      </c>
      <c r="AG3335" s="48" t="str">
        <f>VLOOKUP(E3335,[1]Apresentação!AW$1:AX$65536,2,0)</f>
        <v xml:space="preserve">                    2 - LEATHER AUXILIARIES</v>
      </c>
      <c r="AH3335" s="48" t="str">
        <f t="shared" si="894"/>
        <v xml:space="preserve">         5218000002 - CONTRIPON AO BR</v>
      </c>
      <c r="AI3335" s="49" t="str">
        <f t="shared" si="895"/>
        <v xml:space="preserve">     L00469 - VALESEMI BENEFICIAMENTO DE COUROS LTDA</v>
      </c>
      <c r="AJ3335" t="str">
        <f t="shared" si="896"/>
        <v xml:space="preserve">     90 - SALES</v>
      </c>
      <c r="AK3335" t="str">
        <f t="shared" si="897"/>
        <v/>
      </c>
      <c r="AL3335">
        <f t="shared" si="898"/>
        <v>4</v>
      </c>
      <c r="AM3335" t="str">
        <f t="shared" si="899"/>
        <v>2025 4</v>
      </c>
      <c r="AN3335" t="str">
        <f t="shared" si="900"/>
        <v xml:space="preserve">VALESEMI </v>
      </c>
    </row>
    <row r="3336" spans="1:40" x14ac:dyDescent="0.35">
      <c r="A3336">
        <v>81131</v>
      </c>
      <c r="B3336" t="s">
        <v>274</v>
      </c>
      <c r="C3336" s="31">
        <v>45692</v>
      </c>
      <c r="D3336" t="s">
        <v>373</v>
      </c>
      <c r="E3336" t="s">
        <v>374</v>
      </c>
      <c r="F3336" t="s">
        <v>433</v>
      </c>
      <c r="G3336" t="s">
        <v>434</v>
      </c>
      <c r="H3336" t="s">
        <v>1066</v>
      </c>
      <c r="I3336" t="s">
        <v>1067</v>
      </c>
      <c r="J3336">
        <v>20</v>
      </c>
      <c r="K3336">
        <v>1828.24</v>
      </c>
      <c r="L3336">
        <v>1131.8152700000001</v>
      </c>
      <c r="M3336">
        <v>368.21</v>
      </c>
      <c r="N3336">
        <v>91.412000000000006</v>
      </c>
      <c r="O3336" s="32">
        <f t="shared" si="884"/>
        <v>1460.03</v>
      </c>
      <c r="P3336" s="32">
        <f t="shared" si="885"/>
        <v>328.21472999999992</v>
      </c>
      <c r="Q3336">
        <v>709084</v>
      </c>
      <c r="R3336" t="s">
        <v>312</v>
      </c>
      <c r="S3336" t="s">
        <v>312</v>
      </c>
      <c r="T3336" t="str">
        <f t="shared" si="886"/>
        <v>VEN</v>
      </c>
      <c r="U3336" t="s">
        <v>313</v>
      </c>
      <c r="V3336" s="33">
        <f t="shared" si="887"/>
        <v>1828.24</v>
      </c>
      <c r="W3336">
        <f t="shared" si="888"/>
        <v>20</v>
      </c>
      <c r="X3336" s="33">
        <f t="shared" si="889"/>
        <v>1460.03</v>
      </c>
      <c r="Y3336" s="33">
        <f t="shared" si="890"/>
        <v>368.21</v>
      </c>
      <c r="Z3336" s="45">
        <f t="shared" si="891"/>
        <v>0.17733707281319736</v>
      </c>
      <c r="AA3336" s="33">
        <f t="shared" si="892"/>
        <v>324.21472999999992</v>
      </c>
      <c r="AB3336" s="45">
        <f t="shared" si="893"/>
        <v>0.22206032067834217</v>
      </c>
      <c r="AC3336" s="33">
        <f>IFERROR($X3336/VLOOKUP(CONCATENATE("USD",C3336),[1]GEINDICE!AR$1:AS$65536,2,0),"")</f>
        <v>252.04654133650973</v>
      </c>
      <c r="AD3336" s="33">
        <f>IFERROR($AA3336/VLOOKUP(CONCATENATE("USD",C3336),[1]GEINDICE!AR$1:AS$65536,2,0),"")</f>
        <v>55.96953579505238</v>
      </c>
      <c r="AE3336" s="33">
        <f>IFERROR($X3336/VLOOKUP(CONCATENATE("EUR",C3336),[1]GEINDICE!AR$1:AS$65536,2,0),"")</f>
        <v>242.79608873515815</v>
      </c>
      <c r="AF3336" s="33">
        <f>IFERROR($AA3336/VLOOKUP(CONCATENATE("EUR",C3336),[1]GEINDICE!AR$1:AS$65536,2,0),"")</f>
        <v>53.915377323976443</v>
      </c>
      <c r="AG3336" s="48" t="str">
        <f>VLOOKUP(E3336,[1]Apresentação!AW$1:AX$65536,2,0)</f>
        <v xml:space="preserve">                    2 - LEATHER AUXILIARIES</v>
      </c>
      <c r="AH3336" s="48" t="str">
        <f t="shared" si="894"/>
        <v xml:space="preserve">         5218000002 - CONTRIPON AO BR</v>
      </c>
      <c r="AI3336" s="49" t="str">
        <f t="shared" si="895"/>
        <v xml:space="preserve">     L00469 - VALESEMI BENEFICIAMENTO DE COUROS LTDA</v>
      </c>
      <c r="AJ3336" t="str">
        <f t="shared" si="896"/>
        <v xml:space="preserve">     90 - SALES</v>
      </c>
      <c r="AK3336" t="str">
        <f t="shared" si="897"/>
        <v/>
      </c>
      <c r="AL3336">
        <f t="shared" si="898"/>
        <v>2</v>
      </c>
      <c r="AM3336" t="str">
        <f t="shared" si="899"/>
        <v>2025 2</v>
      </c>
      <c r="AN3336" t="str">
        <f t="shared" si="900"/>
        <v xml:space="preserve">VALESEMI </v>
      </c>
    </row>
    <row r="3337" spans="1:40" x14ac:dyDescent="0.35">
      <c r="A3337">
        <v>81073</v>
      </c>
      <c r="B3337" t="s">
        <v>274</v>
      </c>
      <c r="C3337" s="31">
        <v>45687</v>
      </c>
      <c r="D3337" t="s">
        <v>373</v>
      </c>
      <c r="E3337" t="s">
        <v>374</v>
      </c>
      <c r="F3337" t="s">
        <v>382</v>
      </c>
      <c r="G3337" t="s">
        <v>383</v>
      </c>
      <c r="H3337" t="s">
        <v>1066</v>
      </c>
      <c r="I3337" t="s">
        <v>1067</v>
      </c>
      <c r="J3337">
        <v>120</v>
      </c>
      <c r="K3337">
        <v>14567.5</v>
      </c>
      <c r="L3337">
        <v>6784.6480000000001</v>
      </c>
      <c r="M3337">
        <v>2933.91</v>
      </c>
      <c r="N3337">
        <v>121.39580000000001</v>
      </c>
      <c r="O3337" s="32">
        <f t="shared" si="884"/>
        <v>11633.59</v>
      </c>
      <c r="P3337" s="32">
        <f t="shared" si="885"/>
        <v>4848.942</v>
      </c>
      <c r="Q3337">
        <v>708639</v>
      </c>
      <c r="R3337" t="s">
        <v>312</v>
      </c>
      <c r="S3337" t="s">
        <v>312</v>
      </c>
      <c r="T3337" t="str">
        <f t="shared" si="886"/>
        <v>VEN</v>
      </c>
      <c r="U3337" t="s">
        <v>313</v>
      </c>
      <c r="V3337" s="33">
        <f t="shared" si="887"/>
        <v>14567.5</v>
      </c>
      <c r="W3337">
        <f t="shared" si="888"/>
        <v>120</v>
      </c>
      <c r="X3337" s="33">
        <f t="shared" si="889"/>
        <v>11633.59</v>
      </c>
      <c r="Y3337" s="33">
        <f t="shared" si="890"/>
        <v>2933.91</v>
      </c>
      <c r="Z3337" s="45">
        <f t="shared" si="891"/>
        <v>0.33121276814827527</v>
      </c>
      <c r="AA3337" s="33">
        <f t="shared" si="892"/>
        <v>4824.942</v>
      </c>
      <c r="AB3337" s="45">
        <f t="shared" si="893"/>
        <v>0.41474231084299856</v>
      </c>
      <c r="AC3337" s="33">
        <f>IFERROR($X3337/VLOOKUP(CONCATENATE("USD",C3337),[1]GEINDICE!AR$1:AS$65536,2,0),"")</f>
        <v>1971.5944141273769</v>
      </c>
      <c r="AD3337" s="33">
        <f>IFERROR($AA3337/VLOOKUP(CONCATENATE("USD",C3337),[1]GEINDICE!AR$1:AS$65536,2,0),"")</f>
        <v>817.70362336033622</v>
      </c>
      <c r="AE3337" s="33">
        <f>IFERROR($X3337/VLOOKUP(CONCATENATE("EUR",C3337),[1]GEINDICE!AR$1:AS$65536,2,0),"")</f>
        <v>1889.9504508163432</v>
      </c>
      <c r="AF3337" s="33">
        <f>IFERROR($AA3337/VLOOKUP(CONCATENATE("EUR",C3337),[1]GEINDICE!AR$1:AS$65536,2,0),"")</f>
        <v>783.84241735033709</v>
      </c>
      <c r="AG3337" s="48" t="str">
        <f>VLOOKUP(E3337,[1]Apresentação!AW$1:AX$65536,2,0)</f>
        <v xml:space="preserve">                    2 - LEATHER AUXILIARIES</v>
      </c>
      <c r="AH3337" s="48" t="str">
        <f t="shared" si="894"/>
        <v xml:space="preserve">         5218000002 - CONTRIPON AO BR</v>
      </c>
      <c r="AI3337" s="49" t="str">
        <f t="shared" si="895"/>
        <v xml:space="preserve">     ZF1123 - GOBBA LEATHER INDUSTRIA E COMERCIO LTDA</v>
      </c>
      <c r="AJ3337" t="str">
        <f t="shared" si="896"/>
        <v xml:space="preserve">     90 - SALES</v>
      </c>
      <c r="AK3337" t="str">
        <f t="shared" si="897"/>
        <v/>
      </c>
      <c r="AL3337">
        <f t="shared" si="898"/>
        <v>1</v>
      </c>
      <c r="AM3337" t="str">
        <f t="shared" si="899"/>
        <v>2025 1</v>
      </c>
      <c r="AN3337" t="str">
        <f t="shared" si="900"/>
        <v xml:space="preserve">GOBBA </v>
      </c>
    </row>
    <row r="3338" spans="1:40" x14ac:dyDescent="0.35">
      <c r="A3338">
        <v>81754</v>
      </c>
      <c r="B3338" t="s">
        <v>274</v>
      </c>
      <c r="C3338" s="31">
        <v>45740</v>
      </c>
      <c r="D3338" t="s">
        <v>373</v>
      </c>
      <c r="E3338" t="s">
        <v>374</v>
      </c>
      <c r="F3338" t="s">
        <v>447</v>
      </c>
      <c r="G3338" t="s">
        <v>448</v>
      </c>
      <c r="H3338" t="s">
        <v>1066</v>
      </c>
      <c r="I3338" t="s">
        <v>1067</v>
      </c>
      <c r="J3338">
        <v>120</v>
      </c>
      <c r="K3338">
        <v>11420.28</v>
      </c>
      <c r="L3338">
        <v>6893.2911100000001</v>
      </c>
      <c r="M3338">
        <v>2300.06</v>
      </c>
      <c r="N3338">
        <v>95.169000000000011</v>
      </c>
      <c r="O3338" s="32">
        <f t="shared" si="884"/>
        <v>9120.2200000000012</v>
      </c>
      <c r="P3338" s="32">
        <f t="shared" si="885"/>
        <v>2226.928890000001</v>
      </c>
      <c r="Q3338">
        <v>721391</v>
      </c>
      <c r="R3338" t="s">
        <v>312</v>
      </c>
      <c r="S3338" t="s">
        <v>312</v>
      </c>
      <c r="T3338" t="str">
        <f t="shared" si="886"/>
        <v>VEN</v>
      </c>
      <c r="U3338" t="s">
        <v>313</v>
      </c>
      <c r="V3338" s="33">
        <f t="shared" si="887"/>
        <v>11420.28</v>
      </c>
      <c r="W3338">
        <f t="shared" si="888"/>
        <v>120</v>
      </c>
      <c r="X3338" s="33">
        <f t="shared" si="889"/>
        <v>9120.2200000000012</v>
      </c>
      <c r="Y3338" s="33">
        <f t="shared" si="890"/>
        <v>2300.06</v>
      </c>
      <c r="Z3338" s="45">
        <f t="shared" si="891"/>
        <v>0.19289622408557416</v>
      </c>
      <c r="AA3338" s="33">
        <f t="shared" si="892"/>
        <v>2202.928890000001</v>
      </c>
      <c r="AB3338" s="45">
        <f t="shared" si="893"/>
        <v>0.24154339369006458</v>
      </c>
      <c r="AC3338" s="33">
        <f>IFERROR($X3338/VLOOKUP(CONCATENATE("USD",C3338),[1]GEINDICE!AR$1:AS$65536,2,0),"")</f>
        <v>1588.8054631291047</v>
      </c>
      <c r="AD3338" s="33">
        <f>IFERROR($AA3338/VLOOKUP(CONCATENATE("USD",C3338),[1]GEINDICE!AR$1:AS$65536,2,0),"")</f>
        <v>383.76546347751878</v>
      </c>
      <c r="AE3338" s="33">
        <f>IFERROR($X3338/VLOOKUP(CONCATENATE("EUR",C3338),[1]GEINDICE!AR$1:AS$65536,2,0),"")</f>
        <v>1471.7865960914683</v>
      </c>
      <c r="AF3338" s="33">
        <f>IFERROR($AA3338/VLOOKUP(CONCATENATE("EUR",C3338),[1]GEINDICE!AR$1:AS$65536,2,0),"")</f>
        <v>355.50032920748157</v>
      </c>
      <c r="AG3338" s="48" t="str">
        <f>VLOOKUP(E3338,[1]Apresentação!AW$1:AX$65536,2,0)</f>
        <v xml:space="preserve">                    2 - LEATHER AUXILIARIES</v>
      </c>
      <c r="AH3338" s="48" t="str">
        <f t="shared" si="894"/>
        <v xml:space="preserve">         5218000002 - CONTRIPON AO BR</v>
      </c>
      <c r="AI3338" s="49" t="str">
        <f t="shared" si="895"/>
        <v xml:space="preserve">     L00016 - A BUHLER SA CURTUME</v>
      </c>
      <c r="AJ3338" t="str">
        <f t="shared" si="896"/>
        <v xml:space="preserve">     90 - SALES</v>
      </c>
      <c r="AK3338" t="str">
        <f t="shared" si="897"/>
        <v/>
      </c>
      <c r="AL3338">
        <f t="shared" si="898"/>
        <v>3</v>
      </c>
      <c r="AM3338" t="str">
        <f t="shared" si="899"/>
        <v>2025 3</v>
      </c>
      <c r="AN3338" t="str">
        <f t="shared" si="900"/>
        <v xml:space="preserve">A </v>
      </c>
    </row>
    <row r="3339" spans="1:40" x14ac:dyDescent="0.35">
      <c r="A3339">
        <v>81287</v>
      </c>
      <c r="B3339" t="s">
        <v>274</v>
      </c>
      <c r="C3339" s="31">
        <v>45702</v>
      </c>
      <c r="D3339" t="s">
        <v>373</v>
      </c>
      <c r="E3339" t="s">
        <v>374</v>
      </c>
      <c r="F3339" t="s">
        <v>447</v>
      </c>
      <c r="G3339" t="s">
        <v>448</v>
      </c>
      <c r="H3339" t="s">
        <v>1066</v>
      </c>
      <c r="I3339" t="s">
        <v>1067</v>
      </c>
      <c r="J3339">
        <v>120</v>
      </c>
      <c r="K3339">
        <v>11420.28</v>
      </c>
      <c r="L3339">
        <v>6823.6072800000002</v>
      </c>
      <c r="M3339">
        <v>2300.06</v>
      </c>
      <c r="N3339">
        <v>95.169000000000011</v>
      </c>
      <c r="O3339" s="32">
        <f t="shared" si="884"/>
        <v>9120.2200000000012</v>
      </c>
      <c r="P3339" s="32">
        <f t="shared" si="885"/>
        <v>2296.612720000001</v>
      </c>
      <c r="Q3339">
        <v>710213</v>
      </c>
      <c r="R3339" t="s">
        <v>312</v>
      </c>
      <c r="S3339" t="s">
        <v>312</v>
      </c>
      <c r="T3339" t="str">
        <f t="shared" si="886"/>
        <v>VEN</v>
      </c>
      <c r="U3339" t="s">
        <v>313</v>
      </c>
      <c r="V3339" s="33">
        <f t="shared" si="887"/>
        <v>11420.28</v>
      </c>
      <c r="W3339">
        <f t="shared" si="888"/>
        <v>120</v>
      </c>
      <c r="X3339" s="33">
        <f t="shared" si="889"/>
        <v>9120.2200000000012</v>
      </c>
      <c r="Y3339" s="33">
        <f t="shared" si="890"/>
        <v>2300.06</v>
      </c>
      <c r="Z3339" s="45">
        <f t="shared" si="891"/>
        <v>0.19899798603887128</v>
      </c>
      <c r="AA3339" s="33">
        <f t="shared" si="892"/>
        <v>2272.612720000001</v>
      </c>
      <c r="AB3339" s="45">
        <f t="shared" si="893"/>
        <v>0.24918398021100377</v>
      </c>
      <c r="AC3339" s="33">
        <f>IFERROR($X3339/VLOOKUP(CONCATENATE("USD",C3339),[1]GEINDICE!AR$1:AS$65536,2,0),"")</f>
        <v>1592.1337918754257</v>
      </c>
      <c r="AD3339" s="33">
        <f>IFERROR($AA3339/VLOOKUP(CONCATENATE("USD",C3339),[1]GEINDICE!AR$1:AS$65536,2,0),"")</f>
        <v>396.73423528795644</v>
      </c>
      <c r="AE3339" s="33">
        <f>IFERROR($X3339/VLOOKUP(CONCATENATE("EUR",C3339),[1]GEINDICE!AR$1:AS$65536,2,0),"")</f>
        <v>1515.0118772737089</v>
      </c>
      <c r="AF3339" s="33">
        <f>IFERROR($AA3339/VLOOKUP(CONCATENATE("EUR",C3339),[1]GEINDICE!AR$1:AS$65536,2,0),"")</f>
        <v>377.51668964600753</v>
      </c>
      <c r="AG3339" s="48" t="str">
        <f>VLOOKUP(E3339,[1]Apresentação!AW$1:AX$65536,2,0)</f>
        <v xml:space="preserve">                    2 - LEATHER AUXILIARIES</v>
      </c>
      <c r="AH3339" s="48" t="str">
        <f t="shared" si="894"/>
        <v xml:space="preserve">         5218000002 - CONTRIPON AO BR</v>
      </c>
      <c r="AI3339" s="49" t="str">
        <f t="shared" si="895"/>
        <v xml:space="preserve">     L00016 - A BUHLER SA CURTUME</v>
      </c>
      <c r="AJ3339" t="str">
        <f t="shared" si="896"/>
        <v xml:space="preserve">     90 - SALES</v>
      </c>
      <c r="AK3339" t="str">
        <f t="shared" si="897"/>
        <v/>
      </c>
      <c r="AL3339">
        <f t="shared" si="898"/>
        <v>2</v>
      </c>
      <c r="AM3339" t="str">
        <f t="shared" si="899"/>
        <v>2025 2</v>
      </c>
      <c r="AN3339" t="str">
        <f t="shared" si="900"/>
        <v xml:space="preserve">A </v>
      </c>
    </row>
    <row r="3340" spans="1:40" x14ac:dyDescent="0.35">
      <c r="A3340">
        <v>81314</v>
      </c>
      <c r="B3340" t="s">
        <v>274</v>
      </c>
      <c r="C3340" s="31">
        <v>45705</v>
      </c>
      <c r="D3340" t="s">
        <v>373</v>
      </c>
      <c r="E3340" t="s">
        <v>374</v>
      </c>
      <c r="F3340" t="s">
        <v>447</v>
      </c>
      <c r="G3340" t="s">
        <v>448</v>
      </c>
      <c r="H3340" t="s">
        <v>1066</v>
      </c>
      <c r="I3340" t="s">
        <v>1067</v>
      </c>
      <c r="J3340">
        <v>120</v>
      </c>
      <c r="K3340">
        <v>11420.28</v>
      </c>
      <c r="L3340">
        <v>6875.6368899999998</v>
      </c>
      <c r="M3340">
        <v>2300.06</v>
      </c>
      <c r="N3340">
        <v>95.169000000000011</v>
      </c>
      <c r="O3340" s="32">
        <f t="shared" si="884"/>
        <v>9120.2200000000012</v>
      </c>
      <c r="P3340" s="32">
        <f t="shared" si="885"/>
        <v>2244.5831100000014</v>
      </c>
      <c r="Q3340">
        <v>710454</v>
      </c>
      <c r="R3340" t="s">
        <v>312</v>
      </c>
      <c r="S3340" t="s">
        <v>312</v>
      </c>
      <c r="T3340" t="str">
        <f t="shared" si="886"/>
        <v>VEN</v>
      </c>
      <c r="U3340" t="s">
        <v>313</v>
      </c>
      <c r="V3340" s="33">
        <f t="shared" si="887"/>
        <v>11420.28</v>
      </c>
      <c r="W3340">
        <f t="shared" si="888"/>
        <v>120</v>
      </c>
      <c r="X3340" s="33">
        <f t="shared" si="889"/>
        <v>9120.2200000000012</v>
      </c>
      <c r="Y3340" s="33">
        <f t="shared" si="890"/>
        <v>2300.06</v>
      </c>
      <c r="Z3340" s="45">
        <f t="shared" si="891"/>
        <v>0.19444208986119441</v>
      </c>
      <c r="AA3340" s="33">
        <f t="shared" si="892"/>
        <v>2220.5831100000014</v>
      </c>
      <c r="AB3340" s="45">
        <f t="shared" si="893"/>
        <v>0.24347911673183334</v>
      </c>
      <c r="AC3340" s="33">
        <f>IFERROR($X3340/VLOOKUP(CONCATENATE("USD",C3340),[1]GEINDICE!AR$1:AS$65536,2,0),"")</f>
        <v>1597.0965764819193</v>
      </c>
      <c r="AD3340" s="33">
        <f>IFERROR($AA3340/VLOOKUP(CONCATENATE("USD",C3340),[1]GEINDICE!AR$1:AS$65536,2,0),"")</f>
        <v>388.85966377725265</v>
      </c>
      <c r="AE3340" s="33">
        <f>IFERROR($X3340/VLOOKUP(CONCATENATE("EUR",C3340),[1]GEINDICE!AR$1:AS$65536,2,0),"")</f>
        <v>1523.9481335427599</v>
      </c>
      <c r="AF3340" s="33">
        <f>IFERROR($AA3340/VLOOKUP(CONCATENATE("EUR",C3340),[1]GEINDICE!AR$1:AS$65536,2,0),"")</f>
        <v>371.04954550011718</v>
      </c>
      <c r="AG3340" s="48" t="str">
        <f>VLOOKUP(E3340,[1]Apresentação!AW$1:AX$65536,2,0)</f>
        <v xml:space="preserve">                    2 - LEATHER AUXILIARIES</v>
      </c>
      <c r="AH3340" s="48" t="str">
        <f t="shared" si="894"/>
        <v xml:space="preserve">         5218000002 - CONTRIPON AO BR</v>
      </c>
      <c r="AI3340" s="49" t="str">
        <f t="shared" si="895"/>
        <v xml:space="preserve">     L00016 - A BUHLER SA CURTUME</v>
      </c>
      <c r="AJ3340" t="str">
        <f t="shared" si="896"/>
        <v xml:space="preserve">     90 - SALES</v>
      </c>
      <c r="AK3340" t="str">
        <f t="shared" si="897"/>
        <v/>
      </c>
      <c r="AL3340">
        <f t="shared" si="898"/>
        <v>2</v>
      </c>
      <c r="AM3340" t="str">
        <f t="shared" si="899"/>
        <v>2025 2</v>
      </c>
      <c r="AN3340" t="str">
        <f t="shared" si="900"/>
        <v xml:space="preserve">A </v>
      </c>
    </row>
    <row r="3341" spans="1:40" x14ac:dyDescent="0.35">
      <c r="A3341">
        <v>82046</v>
      </c>
      <c r="B3341" t="s">
        <v>274</v>
      </c>
      <c r="C3341" s="31">
        <v>45761</v>
      </c>
      <c r="D3341" t="s">
        <v>373</v>
      </c>
      <c r="E3341" t="s">
        <v>374</v>
      </c>
      <c r="F3341" t="s">
        <v>770</v>
      </c>
      <c r="G3341" t="s">
        <v>771</v>
      </c>
      <c r="H3341" t="s">
        <v>1066</v>
      </c>
      <c r="I3341" t="s">
        <v>1067</v>
      </c>
      <c r="J3341">
        <v>30</v>
      </c>
      <c r="K3341">
        <v>3751.53</v>
      </c>
      <c r="L3341">
        <v>1721.08782</v>
      </c>
      <c r="M3341">
        <v>755.56</v>
      </c>
      <c r="N3341">
        <v>125.05107</v>
      </c>
      <c r="O3341" s="32">
        <f t="shared" si="884"/>
        <v>2995.9700000000003</v>
      </c>
      <c r="P3341" s="32">
        <f t="shared" si="885"/>
        <v>1274.8821800000003</v>
      </c>
      <c r="Q3341">
        <v>729502</v>
      </c>
      <c r="R3341" t="s">
        <v>312</v>
      </c>
      <c r="S3341" t="s">
        <v>312</v>
      </c>
      <c r="T3341" t="str">
        <f t="shared" si="886"/>
        <v>VEN</v>
      </c>
      <c r="U3341" t="s">
        <v>313</v>
      </c>
      <c r="V3341" s="33">
        <f t="shared" si="887"/>
        <v>3751.53</v>
      </c>
      <c r="W3341">
        <f t="shared" si="888"/>
        <v>30</v>
      </c>
      <c r="X3341" s="33">
        <f t="shared" si="889"/>
        <v>2995.9700000000003</v>
      </c>
      <c r="Y3341" s="33">
        <f t="shared" si="890"/>
        <v>755.56</v>
      </c>
      <c r="Z3341" s="45">
        <f t="shared" si="891"/>
        <v>0.3382305832553652</v>
      </c>
      <c r="AA3341" s="33">
        <f t="shared" si="892"/>
        <v>1268.8821800000003</v>
      </c>
      <c r="AB3341" s="45">
        <f t="shared" si="893"/>
        <v>0.42352966818759874</v>
      </c>
      <c r="AC3341" s="33">
        <f>IFERROR($X3341/VLOOKUP(CONCATENATE("USD",C3341),[1]GEINDICE!AR$1:AS$65536,2,0),"")</f>
        <v>512.78904578519473</v>
      </c>
      <c r="AD3341" s="33">
        <f>IFERROR($AA3341/VLOOKUP(CONCATENATE("USD",C3341),[1]GEINDICE!AR$1:AS$65536,2,0),"")</f>
        <v>217.1813744116389</v>
      </c>
      <c r="AE3341" s="33">
        <f>IFERROR($X3341/VLOOKUP(CONCATENATE("EUR",C3341),[1]GEINDICE!AR$1:AS$65536,2,0),"")</f>
        <v>451.4790759354421</v>
      </c>
      <c r="AF3341" s="33">
        <f>IFERROR($AA3341/VLOOKUP(CONCATENATE("EUR",C3341),[1]GEINDICE!AR$1:AS$65536,2,0),"")</f>
        <v>191.21478322458148</v>
      </c>
      <c r="AG3341" s="48" t="str">
        <f>VLOOKUP(E3341,[1]Apresentação!AW$1:AX$65536,2,0)</f>
        <v xml:space="preserve">                    2 - LEATHER AUXILIARIES</v>
      </c>
      <c r="AH3341" s="48" t="str">
        <f t="shared" si="894"/>
        <v xml:space="preserve">         5218000002 - CONTRIPON AO BR</v>
      </c>
      <c r="AI3341" s="49" t="str">
        <f t="shared" si="895"/>
        <v xml:space="preserve">     L00056 - NATUR INDUSTRIA DE COUROS LTDA</v>
      </c>
      <c r="AJ3341" t="str">
        <f t="shared" si="896"/>
        <v xml:space="preserve">     90 - SALES</v>
      </c>
      <c r="AK3341" t="str">
        <f t="shared" si="897"/>
        <v/>
      </c>
      <c r="AL3341">
        <f t="shared" si="898"/>
        <v>4</v>
      </c>
      <c r="AM3341" t="str">
        <f t="shared" si="899"/>
        <v>2025 4</v>
      </c>
      <c r="AN3341" t="str">
        <f t="shared" si="900"/>
        <v xml:space="preserve">NATUR </v>
      </c>
    </row>
    <row r="3342" spans="1:40" x14ac:dyDescent="0.35">
      <c r="A3342">
        <v>82257</v>
      </c>
      <c r="B3342" t="s">
        <v>274</v>
      </c>
      <c r="C3342" s="31">
        <v>45777</v>
      </c>
      <c r="D3342" t="s">
        <v>373</v>
      </c>
      <c r="E3342" t="s">
        <v>374</v>
      </c>
      <c r="F3342" t="s">
        <v>770</v>
      </c>
      <c r="G3342" t="s">
        <v>771</v>
      </c>
      <c r="H3342" t="s">
        <v>1066</v>
      </c>
      <c r="I3342" t="s">
        <v>1067</v>
      </c>
      <c r="J3342">
        <v>20</v>
      </c>
      <c r="K3342">
        <v>2404.36</v>
      </c>
      <c r="L3342">
        <v>1148.45867</v>
      </c>
      <c r="M3342">
        <v>484.24</v>
      </c>
      <c r="N3342">
        <v>120.21823999999999</v>
      </c>
      <c r="O3342" s="32">
        <f t="shared" si="884"/>
        <v>1920.1200000000001</v>
      </c>
      <c r="P3342" s="32">
        <f t="shared" si="885"/>
        <v>771.66133000000013</v>
      </c>
      <c r="Q3342">
        <v>735463</v>
      </c>
      <c r="R3342" t="s">
        <v>312</v>
      </c>
      <c r="S3342" t="s">
        <v>312</v>
      </c>
      <c r="T3342" t="str">
        <f t="shared" si="886"/>
        <v>VEN</v>
      </c>
      <c r="U3342" t="s">
        <v>313</v>
      </c>
      <c r="V3342" s="33">
        <f t="shared" si="887"/>
        <v>2404.36</v>
      </c>
      <c r="W3342">
        <f t="shared" si="888"/>
        <v>20</v>
      </c>
      <c r="X3342" s="33">
        <f t="shared" si="889"/>
        <v>1920.1200000000001</v>
      </c>
      <c r="Y3342" s="33">
        <f t="shared" si="890"/>
        <v>484.24</v>
      </c>
      <c r="Z3342" s="45">
        <f t="shared" si="891"/>
        <v>0.31927886422998225</v>
      </c>
      <c r="AA3342" s="33">
        <f t="shared" si="892"/>
        <v>767.66133000000013</v>
      </c>
      <c r="AB3342" s="45">
        <f t="shared" si="893"/>
        <v>0.39979862196112748</v>
      </c>
      <c r="AC3342" s="33">
        <f>IFERROR($X3342/VLOOKUP(CONCATENATE("USD",C3342),[1]GEINDICE!AR$1:AS$65536,2,0),"")</f>
        <v>339.19587337478805</v>
      </c>
      <c r="AD3342" s="33">
        <f>IFERROR($AA3342/VLOOKUP(CONCATENATE("USD",C3342),[1]GEINDICE!AR$1:AS$65536,2,0),"")</f>
        <v>135.61004275014133</v>
      </c>
      <c r="AE3342" s="33">
        <f>IFERROR($X3342/VLOOKUP(CONCATENATE("EUR",C3342),[1]GEINDICE!AR$1:AS$65536,2,0),"")</f>
        <v>298.82345617529882</v>
      </c>
      <c r="AF3342" s="33">
        <f>IFERROR($AA3342/VLOOKUP(CONCATENATE("EUR",C3342),[1]GEINDICE!AR$1:AS$65536,2,0),"")</f>
        <v>119.46920598854584</v>
      </c>
      <c r="AG3342" s="48" t="str">
        <f>VLOOKUP(E3342,[1]Apresentação!AW$1:AX$65536,2,0)</f>
        <v xml:space="preserve">                    2 - LEATHER AUXILIARIES</v>
      </c>
      <c r="AH3342" s="48" t="str">
        <f t="shared" si="894"/>
        <v xml:space="preserve">         5218000002 - CONTRIPON AO BR</v>
      </c>
      <c r="AI3342" s="49" t="str">
        <f t="shared" si="895"/>
        <v xml:space="preserve">     L00056 - NATUR INDUSTRIA DE COUROS LTDA</v>
      </c>
      <c r="AJ3342" t="str">
        <f t="shared" si="896"/>
        <v xml:space="preserve">     90 - SALES</v>
      </c>
      <c r="AK3342" t="str">
        <f t="shared" si="897"/>
        <v/>
      </c>
      <c r="AL3342">
        <f t="shared" si="898"/>
        <v>4</v>
      </c>
      <c r="AM3342" t="str">
        <f t="shared" si="899"/>
        <v>2025 4</v>
      </c>
      <c r="AN3342" t="str">
        <f t="shared" si="900"/>
        <v xml:space="preserve">NATUR </v>
      </c>
    </row>
    <row r="3343" spans="1:40" x14ac:dyDescent="0.35">
      <c r="A3343">
        <v>82195</v>
      </c>
      <c r="B3343" t="s">
        <v>274</v>
      </c>
      <c r="C3343" s="31">
        <v>45775</v>
      </c>
      <c r="D3343" t="s">
        <v>373</v>
      </c>
      <c r="E3343" t="s">
        <v>374</v>
      </c>
      <c r="F3343" t="s">
        <v>447</v>
      </c>
      <c r="G3343" t="s">
        <v>448</v>
      </c>
      <c r="H3343" t="s">
        <v>1066</v>
      </c>
      <c r="I3343" t="s">
        <v>1067</v>
      </c>
      <c r="J3343">
        <v>120</v>
      </c>
      <c r="K3343">
        <v>11420.28</v>
      </c>
      <c r="L3343">
        <v>6890.6391199999998</v>
      </c>
      <c r="M3343">
        <v>2300.06</v>
      </c>
      <c r="N3343">
        <v>95.169000000000011</v>
      </c>
      <c r="O3343" s="32">
        <f t="shared" si="884"/>
        <v>9120.2200000000012</v>
      </c>
      <c r="P3343" s="32">
        <f t="shared" si="885"/>
        <v>2229.5808800000013</v>
      </c>
      <c r="Q3343">
        <v>734323</v>
      </c>
      <c r="R3343" t="s">
        <v>312</v>
      </c>
      <c r="S3343" t="s">
        <v>312</v>
      </c>
      <c r="T3343" t="str">
        <f t="shared" si="886"/>
        <v>VEN</v>
      </c>
      <c r="U3343" t="s">
        <v>437</v>
      </c>
      <c r="V3343" s="33">
        <f t="shared" si="887"/>
        <v>11420.28</v>
      </c>
      <c r="W3343">
        <f t="shared" si="888"/>
        <v>120</v>
      </c>
      <c r="X3343" s="33">
        <f t="shared" si="889"/>
        <v>9120.2200000000012</v>
      </c>
      <c r="Y3343" s="33">
        <f t="shared" si="890"/>
        <v>2300.06</v>
      </c>
      <c r="Z3343" s="45">
        <f t="shared" si="891"/>
        <v>0.19312844168444218</v>
      </c>
      <c r="AA3343" s="33">
        <f t="shared" si="892"/>
        <v>2205.5808800000013</v>
      </c>
      <c r="AB3343" s="45">
        <f t="shared" si="893"/>
        <v>0.24183417505279489</v>
      </c>
      <c r="AC3343" s="33">
        <f>IFERROR($X3343/VLOOKUP(CONCATENATE("USD",C3343),[1]GEINDICE!AR$1:AS$65536,2,0),"")</f>
        <v>1609.0435948554191</v>
      </c>
      <c r="AD3343" s="33">
        <f>IFERROR($AA3343/VLOOKUP(CONCATENATE("USD",C3343),[1]GEINDICE!AR$1:AS$65536,2,0),"")</f>
        <v>389.12173038584382</v>
      </c>
      <c r="AE3343" s="33">
        <f>IFERROR($X3343/VLOOKUP(CONCATENATE("EUR",C3343),[1]GEINDICE!AR$1:AS$65536,2,0),"")</f>
        <v>1413.0455665215441</v>
      </c>
      <c r="AF3343" s="33">
        <f>IFERROR($AA3343/VLOOKUP(CONCATENATE("EUR",C3343),[1]GEINDICE!AR$1:AS$65536,2,0),"")</f>
        <v>341.72270889174678</v>
      </c>
      <c r="AG3343" s="48" t="str">
        <f>VLOOKUP(E3343,[1]Apresentação!AW$1:AX$65536,2,0)</f>
        <v xml:space="preserve">                    2 - LEATHER AUXILIARIES</v>
      </c>
      <c r="AH3343" s="48" t="str">
        <f t="shared" si="894"/>
        <v xml:space="preserve">         5218000002 - CONTRIPON AO BR</v>
      </c>
      <c r="AI3343" s="49" t="str">
        <f t="shared" si="895"/>
        <v xml:space="preserve">     L00016 - A BUHLER SA CURTUME</v>
      </c>
      <c r="AJ3343" t="str">
        <f t="shared" si="896"/>
        <v xml:space="preserve">     90 - SALES</v>
      </c>
      <c r="AK3343" t="str">
        <f t="shared" si="897"/>
        <v/>
      </c>
      <c r="AL3343">
        <f t="shared" si="898"/>
        <v>4</v>
      </c>
      <c r="AM3343" t="str">
        <f t="shared" si="899"/>
        <v>2025 4</v>
      </c>
      <c r="AN3343" t="str">
        <f t="shared" si="900"/>
        <v xml:space="preserve">A </v>
      </c>
    </row>
    <row r="3344" spans="1:40" x14ac:dyDescent="0.35">
      <c r="A3344">
        <v>80902</v>
      </c>
      <c r="B3344" t="s">
        <v>274</v>
      </c>
      <c r="C3344" s="31">
        <v>45673</v>
      </c>
      <c r="D3344" t="s">
        <v>373</v>
      </c>
      <c r="E3344" t="s">
        <v>374</v>
      </c>
      <c r="F3344" t="s">
        <v>640</v>
      </c>
      <c r="G3344" t="s">
        <v>641</v>
      </c>
      <c r="H3344" t="s">
        <v>1066</v>
      </c>
      <c r="I3344" t="s">
        <v>1067</v>
      </c>
      <c r="J3344">
        <v>10</v>
      </c>
      <c r="K3344">
        <v>964.21</v>
      </c>
      <c r="L3344">
        <v>559.59861000000001</v>
      </c>
      <c r="M3344">
        <v>194.2</v>
      </c>
      <c r="N3344">
        <v>96.421000000000006</v>
      </c>
      <c r="O3344" s="32">
        <f t="shared" si="884"/>
        <v>770.01</v>
      </c>
      <c r="P3344" s="32">
        <f t="shared" si="885"/>
        <v>210.41138999999998</v>
      </c>
      <c r="Q3344">
        <v>707275</v>
      </c>
      <c r="R3344" t="s">
        <v>312</v>
      </c>
      <c r="S3344" t="s">
        <v>312</v>
      </c>
      <c r="T3344" t="str">
        <f t="shared" si="886"/>
        <v>VEN</v>
      </c>
      <c r="U3344" t="s">
        <v>313</v>
      </c>
      <c r="V3344" s="33">
        <f t="shared" si="887"/>
        <v>964.21</v>
      </c>
      <c r="W3344">
        <f t="shared" si="888"/>
        <v>10</v>
      </c>
      <c r="X3344" s="33">
        <f t="shared" si="889"/>
        <v>770.01</v>
      </c>
      <c r="Y3344" s="33">
        <f t="shared" si="890"/>
        <v>194.2</v>
      </c>
      <c r="Z3344" s="45">
        <f t="shared" si="891"/>
        <v>0.21614730193630016</v>
      </c>
      <c r="AA3344" s="33">
        <f t="shared" si="892"/>
        <v>208.41138999999998</v>
      </c>
      <c r="AB3344" s="45">
        <f t="shared" si="893"/>
        <v>0.27066062778405475</v>
      </c>
      <c r="AC3344" s="33">
        <f>IFERROR($X3344/VLOOKUP(CONCATENATE("USD",C3344),[1]GEINDICE!AR$1:AS$65536,2,0),"")</f>
        <v>127.64994529359105</v>
      </c>
      <c r="AD3344" s="33">
        <f>IFERROR($AA3344/VLOOKUP(CONCATENATE("USD",C3344),[1]GEINDICE!AR$1:AS$65536,2,0),"")</f>
        <v>34.549814329763599</v>
      </c>
      <c r="AE3344" s="33">
        <f>IFERROR($X3344/VLOOKUP(CONCATENATE("EUR",C3344),[1]GEINDICE!AR$1:AS$65536,2,0),"")</f>
        <v>123.9073764160659</v>
      </c>
      <c r="AF3344" s="33">
        <f>IFERROR($AA3344/VLOOKUP(CONCATENATE("EUR",C3344),[1]GEINDICE!AR$1:AS$65536,2,0),"")</f>
        <v>33.536848287847576</v>
      </c>
      <c r="AG3344" s="48" t="str">
        <f>VLOOKUP(E3344,[1]Apresentação!AW$1:AX$65536,2,0)</f>
        <v xml:space="preserve">                    2 - LEATHER AUXILIARIES</v>
      </c>
      <c r="AH3344" s="48" t="str">
        <f t="shared" si="894"/>
        <v xml:space="preserve">         5218000002 - CONTRIPON AO BR</v>
      </c>
      <c r="AI3344" s="49" t="str">
        <f t="shared" si="895"/>
        <v xml:space="preserve">     L00079 - BABY LEATHER IND E COM DE COUROS LTDA</v>
      </c>
      <c r="AJ3344" t="str">
        <f t="shared" si="896"/>
        <v xml:space="preserve">     90 - SALES</v>
      </c>
      <c r="AK3344" t="str">
        <f t="shared" si="897"/>
        <v/>
      </c>
      <c r="AL3344">
        <f t="shared" si="898"/>
        <v>1</v>
      </c>
      <c r="AM3344" t="str">
        <f t="shared" si="899"/>
        <v>2025 1</v>
      </c>
      <c r="AN3344" t="str">
        <f t="shared" si="900"/>
        <v xml:space="preserve">BABY </v>
      </c>
    </row>
    <row r="3345" spans="1:40" x14ac:dyDescent="0.35">
      <c r="A3345">
        <v>80912</v>
      </c>
      <c r="B3345" t="s">
        <v>274</v>
      </c>
      <c r="C3345" s="31">
        <v>45673</v>
      </c>
      <c r="D3345" t="s">
        <v>373</v>
      </c>
      <c r="E3345" t="s">
        <v>374</v>
      </c>
      <c r="F3345" t="s">
        <v>433</v>
      </c>
      <c r="G3345" t="s">
        <v>434</v>
      </c>
      <c r="H3345" t="s">
        <v>1066</v>
      </c>
      <c r="I3345" t="s">
        <v>1067</v>
      </c>
      <c r="J3345">
        <v>20</v>
      </c>
      <c r="K3345">
        <v>1828.24</v>
      </c>
      <c r="L3345">
        <v>1119.19723</v>
      </c>
      <c r="M3345">
        <v>368.21</v>
      </c>
      <c r="N3345">
        <v>91.412000000000006</v>
      </c>
      <c r="O3345" s="32">
        <f t="shared" si="884"/>
        <v>1460.03</v>
      </c>
      <c r="P3345" s="32">
        <f t="shared" si="885"/>
        <v>340.83276999999998</v>
      </c>
      <c r="Q3345">
        <v>707333</v>
      </c>
      <c r="R3345" t="s">
        <v>312</v>
      </c>
      <c r="S3345" t="s">
        <v>312</v>
      </c>
      <c r="T3345" t="str">
        <f t="shared" si="886"/>
        <v>VEN</v>
      </c>
      <c r="U3345" t="s">
        <v>313</v>
      </c>
      <c r="V3345" s="33">
        <f t="shared" si="887"/>
        <v>1828.24</v>
      </c>
      <c r="W3345">
        <f t="shared" si="888"/>
        <v>20</v>
      </c>
      <c r="X3345" s="33">
        <f t="shared" si="889"/>
        <v>1460.03</v>
      </c>
      <c r="Y3345" s="33">
        <f t="shared" si="890"/>
        <v>368.21</v>
      </c>
      <c r="Z3345" s="45">
        <f t="shared" si="891"/>
        <v>0.18423881437885617</v>
      </c>
      <c r="AA3345" s="33">
        <f t="shared" si="892"/>
        <v>336.83276999999998</v>
      </c>
      <c r="AB3345" s="45">
        <f t="shared" si="893"/>
        <v>0.23070263624720039</v>
      </c>
      <c r="AC3345" s="33">
        <f>IFERROR($X3345/VLOOKUP(CONCATENATE("USD",C3345),[1]GEINDICE!AR$1:AS$65536,2,0),"")</f>
        <v>242.03938861443584</v>
      </c>
      <c r="AD3345" s="33">
        <f>IFERROR($AA3345/VLOOKUP(CONCATENATE("USD",C3345),[1]GEINDICE!AR$1:AS$65536,2,0),"")</f>
        <v>55.839125029010965</v>
      </c>
      <c r="AE3345" s="33">
        <f>IFERROR($X3345/VLOOKUP(CONCATENATE("EUR",C3345),[1]GEINDICE!AR$1:AS$65536,2,0),"")</f>
        <v>234.94303553038102</v>
      </c>
      <c r="AF3345" s="33">
        <f>IFERROR($AA3345/VLOOKUP(CONCATENATE("EUR",C3345),[1]GEINDICE!AR$1:AS$65536,2,0),"")</f>
        <v>54.201977664778575</v>
      </c>
      <c r="AG3345" s="48" t="str">
        <f>VLOOKUP(E3345,[1]Apresentação!AW$1:AX$65536,2,0)</f>
        <v xml:space="preserve">                    2 - LEATHER AUXILIARIES</v>
      </c>
      <c r="AH3345" s="48" t="str">
        <f t="shared" si="894"/>
        <v xml:space="preserve">         5218000002 - CONTRIPON AO BR</v>
      </c>
      <c r="AI3345" s="49" t="str">
        <f t="shared" si="895"/>
        <v xml:space="preserve">     L00469 - VALESEMI BENEFICIAMENTO DE COUROS LTDA</v>
      </c>
      <c r="AJ3345" t="str">
        <f t="shared" si="896"/>
        <v xml:space="preserve">     90 - SALES</v>
      </c>
      <c r="AK3345" t="str">
        <f t="shared" si="897"/>
        <v/>
      </c>
      <c r="AL3345">
        <f t="shared" si="898"/>
        <v>1</v>
      </c>
      <c r="AM3345" t="str">
        <f t="shared" si="899"/>
        <v>2025 1</v>
      </c>
      <c r="AN3345" t="str">
        <f t="shared" si="900"/>
        <v xml:space="preserve">VALESEMI </v>
      </c>
    </row>
    <row r="3346" spans="1:40" x14ac:dyDescent="0.35">
      <c r="A3346">
        <v>84651</v>
      </c>
      <c r="B3346" t="s">
        <v>274</v>
      </c>
      <c r="C3346" s="31">
        <v>45975</v>
      </c>
      <c r="D3346" t="s">
        <v>373</v>
      </c>
      <c r="E3346" t="s">
        <v>374</v>
      </c>
      <c r="F3346" t="s">
        <v>451</v>
      </c>
      <c r="G3346" t="s">
        <v>452</v>
      </c>
      <c r="H3346" t="s">
        <v>1066</v>
      </c>
      <c r="I3346" t="s">
        <v>1067</v>
      </c>
      <c r="J3346">
        <v>100</v>
      </c>
      <c r="K3346">
        <v>10203.77</v>
      </c>
      <c r="L3346">
        <v>6009.3014499999999</v>
      </c>
      <c r="M3346">
        <v>2055.06</v>
      </c>
      <c r="N3346">
        <v>102.03767999999999</v>
      </c>
      <c r="O3346" s="32">
        <f t="shared" si="884"/>
        <v>8148.7100000000009</v>
      </c>
      <c r="P3346" s="32">
        <f t="shared" si="885"/>
        <v>2139.408550000001</v>
      </c>
      <c r="Q3346">
        <v>767306</v>
      </c>
      <c r="R3346" t="s">
        <v>312</v>
      </c>
      <c r="S3346" t="s">
        <v>312</v>
      </c>
      <c r="T3346" t="str">
        <f t="shared" si="886"/>
        <v>VEN</v>
      </c>
      <c r="U3346" t="s">
        <v>313</v>
      </c>
      <c r="V3346" s="33">
        <f t="shared" si="887"/>
        <v>10203.77</v>
      </c>
      <c r="W3346">
        <f t="shared" si="888"/>
        <v>100</v>
      </c>
      <c r="X3346" s="33">
        <f t="shared" si="889"/>
        <v>8148.7100000000009</v>
      </c>
      <c r="Y3346" s="33">
        <f t="shared" si="890"/>
        <v>2055.06</v>
      </c>
      <c r="Z3346" s="45">
        <f t="shared" si="891"/>
        <v>0.20770838131396541</v>
      </c>
      <c r="AA3346" s="33">
        <f t="shared" si="892"/>
        <v>2119.408550000001</v>
      </c>
      <c r="AB3346" s="45">
        <f t="shared" si="893"/>
        <v>0.26009129665922592</v>
      </c>
      <c r="AC3346" s="33" t="str">
        <f>IFERROR($X3346/VLOOKUP(CONCATENATE("USD",C3346),[1]GEINDICE!AR$1:AS$65536,2,0),"")</f>
        <v/>
      </c>
      <c r="AD3346" s="33" t="str">
        <f>IFERROR($AA3346/VLOOKUP(CONCATENATE("USD",C3346),[1]GEINDICE!AR$1:AS$65536,2,0),"")</f>
        <v/>
      </c>
      <c r="AE3346" s="33" t="str">
        <f>IFERROR($X3346/VLOOKUP(CONCATENATE("EUR",C3346),[1]GEINDICE!AR$1:AS$65536,2,0),"")</f>
        <v/>
      </c>
      <c r="AF3346" s="33" t="str">
        <f>IFERROR($AA3346/VLOOKUP(CONCATENATE("EUR",C3346),[1]GEINDICE!AR$1:AS$65536,2,0),"")</f>
        <v/>
      </c>
      <c r="AG3346" s="48" t="str">
        <f>VLOOKUP(E3346,[1]Apresentação!AW$1:AX$65536,2,0)</f>
        <v xml:space="preserve">                    2 - LEATHER AUXILIARIES</v>
      </c>
      <c r="AH3346" s="48" t="str">
        <f t="shared" si="894"/>
        <v xml:space="preserve">         5218000002 - CONTRIPON AO BR</v>
      </c>
      <c r="AI3346" s="49" t="str">
        <f t="shared" si="895"/>
        <v xml:space="preserve">     L00040 - CURTUME SULINO LTDA</v>
      </c>
      <c r="AJ3346" t="str">
        <f t="shared" si="896"/>
        <v xml:space="preserve">     90 - SALES</v>
      </c>
      <c r="AK3346" t="str">
        <f t="shared" si="897"/>
        <v/>
      </c>
      <c r="AL3346">
        <f t="shared" si="898"/>
        <v>11</v>
      </c>
      <c r="AM3346" t="str">
        <f t="shared" si="899"/>
        <v>2025 11</v>
      </c>
      <c r="AN3346" t="str">
        <f t="shared" si="900"/>
        <v xml:space="preserve">CURTUME </v>
      </c>
    </row>
    <row r="3347" spans="1:40" x14ac:dyDescent="0.35">
      <c r="A3347">
        <v>83686</v>
      </c>
      <c r="B3347" t="s">
        <v>274</v>
      </c>
      <c r="C3347" s="31">
        <v>45898</v>
      </c>
      <c r="D3347" t="s">
        <v>373</v>
      </c>
      <c r="E3347" t="s">
        <v>374</v>
      </c>
      <c r="F3347" t="s">
        <v>640</v>
      </c>
      <c r="G3347" t="s">
        <v>641</v>
      </c>
      <c r="H3347" t="s">
        <v>1066</v>
      </c>
      <c r="I3347" t="s">
        <v>1067</v>
      </c>
      <c r="J3347">
        <v>10</v>
      </c>
      <c r="K3347">
        <v>964.21</v>
      </c>
      <c r="L3347">
        <v>605.95315000000005</v>
      </c>
      <c r="M3347">
        <v>194.2</v>
      </c>
      <c r="N3347">
        <v>96.421000000000006</v>
      </c>
      <c r="O3347" s="32">
        <f t="shared" si="884"/>
        <v>770.01</v>
      </c>
      <c r="P3347" s="32">
        <f t="shared" si="885"/>
        <v>164.05684999999994</v>
      </c>
      <c r="Q3347">
        <v>760157</v>
      </c>
      <c r="R3347" t="s">
        <v>312</v>
      </c>
      <c r="S3347" t="s">
        <v>312</v>
      </c>
      <c r="T3347" t="str">
        <f t="shared" si="886"/>
        <v>VEN</v>
      </c>
      <c r="U3347" t="s">
        <v>313</v>
      </c>
      <c r="V3347" s="33">
        <f t="shared" si="887"/>
        <v>964.21</v>
      </c>
      <c r="W3347">
        <f t="shared" si="888"/>
        <v>10</v>
      </c>
      <c r="X3347" s="33">
        <f t="shared" si="889"/>
        <v>770.01</v>
      </c>
      <c r="Y3347" s="33">
        <f t="shared" si="890"/>
        <v>194.2</v>
      </c>
      <c r="Z3347" s="45">
        <f t="shared" si="891"/>
        <v>0.16807215233196082</v>
      </c>
      <c r="AA3347" s="33">
        <f t="shared" si="892"/>
        <v>162.05684999999994</v>
      </c>
      <c r="AB3347" s="45">
        <f t="shared" si="893"/>
        <v>0.2104607083024895</v>
      </c>
      <c r="AC3347" s="33">
        <f>IFERROR($X3347/VLOOKUP(CONCATENATE("USD",C3347),[1]GEINDICE!AR$1:AS$65536,2,0),"")</f>
        <v>141.90070765148164</v>
      </c>
      <c r="AD3347" s="33">
        <f>IFERROR($AA3347/VLOOKUP(CONCATENATE("USD",C3347),[1]GEINDICE!AR$1:AS$65536,2,0),"")</f>
        <v>29.864523440955317</v>
      </c>
      <c r="AE3347" s="33">
        <f>IFERROR($X3347/VLOOKUP(CONCATENATE("EUR",C3347),[1]GEINDICE!AR$1:AS$65536,2,0),"")</f>
        <v>121.32446783367733</v>
      </c>
      <c r="AF3347" s="33">
        <f>IFERROR($AA3347/VLOOKUP(CONCATENATE("EUR",C3347),[1]GEINDICE!AR$1:AS$65536,2,0),"")</f>
        <v>25.534033434698337</v>
      </c>
      <c r="AG3347" s="48" t="str">
        <f>VLOOKUP(E3347,[1]Apresentação!AW$1:AX$65536,2,0)</f>
        <v xml:space="preserve">                    2 - LEATHER AUXILIARIES</v>
      </c>
      <c r="AH3347" s="48" t="str">
        <f t="shared" si="894"/>
        <v xml:space="preserve">         5218000002 - CONTRIPON AO BR</v>
      </c>
      <c r="AI3347" s="49" t="str">
        <f t="shared" si="895"/>
        <v xml:space="preserve">     L00079 - BABY LEATHER IND E COM DE COUROS LTDA</v>
      </c>
      <c r="AJ3347" t="str">
        <f t="shared" si="896"/>
        <v xml:space="preserve">     90 - SALES</v>
      </c>
      <c r="AK3347" t="str">
        <f t="shared" si="897"/>
        <v/>
      </c>
      <c r="AL3347">
        <f t="shared" si="898"/>
        <v>8</v>
      </c>
      <c r="AM3347" t="str">
        <f t="shared" si="899"/>
        <v>2025 8</v>
      </c>
      <c r="AN3347" t="str">
        <f t="shared" si="900"/>
        <v xml:space="preserve">BABY </v>
      </c>
    </row>
    <row r="3348" spans="1:40" x14ac:dyDescent="0.35">
      <c r="A3348">
        <v>83695</v>
      </c>
      <c r="B3348" t="s">
        <v>274</v>
      </c>
      <c r="C3348" s="31">
        <v>45898</v>
      </c>
      <c r="D3348" t="s">
        <v>373</v>
      </c>
      <c r="E3348" t="s">
        <v>374</v>
      </c>
      <c r="F3348" t="s">
        <v>464</v>
      </c>
      <c r="G3348" t="s">
        <v>465</v>
      </c>
      <c r="H3348" t="s">
        <v>1066</v>
      </c>
      <c r="I3348" t="s">
        <v>1067</v>
      </c>
      <c r="J3348">
        <v>120</v>
      </c>
      <c r="K3348">
        <v>13178.52</v>
      </c>
      <c r="L3348">
        <v>7271.4378100000004</v>
      </c>
      <c r="M3348">
        <v>2654.17</v>
      </c>
      <c r="N3348">
        <v>109.82097999999999</v>
      </c>
      <c r="O3348" s="32">
        <f t="shared" si="884"/>
        <v>10524.35</v>
      </c>
      <c r="P3348" s="32">
        <f t="shared" si="885"/>
        <v>3252.91219</v>
      </c>
      <c r="Q3348">
        <v>760168</v>
      </c>
      <c r="R3348" t="s">
        <v>312</v>
      </c>
      <c r="S3348" t="s">
        <v>312</v>
      </c>
      <c r="T3348" t="str">
        <f t="shared" si="886"/>
        <v>VEN</v>
      </c>
      <c r="U3348" t="s">
        <v>313</v>
      </c>
      <c r="V3348" s="33">
        <f t="shared" si="887"/>
        <v>13178.52</v>
      </c>
      <c r="W3348">
        <f t="shared" si="888"/>
        <v>120</v>
      </c>
      <c r="X3348" s="33">
        <f t="shared" si="889"/>
        <v>10524.35</v>
      </c>
      <c r="Y3348" s="33">
        <f t="shared" si="890"/>
        <v>2654.17</v>
      </c>
      <c r="Z3348" s="45">
        <f t="shared" si="891"/>
        <v>0.245013263249591</v>
      </c>
      <c r="AA3348" s="33">
        <f t="shared" si="892"/>
        <v>3228.91219</v>
      </c>
      <c r="AB3348" s="45">
        <f t="shared" si="893"/>
        <v>0.30680395368835128</v>
      </c>
      <c r="AC3348" s="33">
        <f>IFERROR($X3348/VLOOKUP(CONCATENATE("USD",C3348),[1]GEINDICE!AR$1:AS$65536,2,0),"")</f>
        <v>1939.4718413681262</v>
      </c>
      <c r="AD3348" s="33">
        <f>IFERROR($AA3348/VLOOKUP(CONCATENATE("USD",C3348),[1]GEINDICE!AR$1:AS$65536,2,0),"")</f>
        <v>595.03762899896799</v>
      </c>
      <c r="AE3348" s="33">
        <f>IFERROR($X3348/VLOOKUP(CONCATENATE("EUR",C3348),[1]GEINDICE!AR$1:AS$65536,2,0),"")</f>
        <v>1658.2397151275466</v>
      </c>
      <c r="AF3348" s="33">
        <f>IFERROR($AA3348/VLOOKUP(CONCATENATE("EUR",C3348),[1]GEINDICE!AR$1:AS$65536,2,0),"")</f>
        <v>508.75450076417667</v>
      </c>
      <c r="AG3348" s="48" t="str">
        <f>VLOOKUP(E3348,[1]Apresentação!AW$1:AX$65536,2,0)</f>
        <v xml:space="preserve">                    2 - LEATHER AUXILIARIES</v>
      </c>
      <c r="AH3348" s="48" t="str">
        <f t="shared" si="894"/>
        <v xml:space="preserve">         5218000002 - CONTRIPON AO BR</v>
      </c>
      <c r="AI3348" s="49" t="str">
        <f t="shared" si="895"/>
        <v xml:space="preserve">     ZC0056 - IND E COM DE COUROS DOWIDI LTDA</v>
      </c>
      <c r="AJ3348" t="str">
        <f t="shared" si="896"/>
        <v xml:space="preserve">     90 - SALES</v>
      </c>
      <c r="AK3348" t="str">
        <f t="shared" si="897"/>
        <v/>
      </c>
      <c r="AL3348">
        <f t="shared" si="898"/>
        <v>8</v>
      </c>
      <c r="AM3348" t="str">
        <f t="shared" si="899"/>
        <v>2025 8</v>
      </c>
      <c r="AN3348" t="str">
        <f t="shared" si="900"/>
        <v xml:space="preserve">IND </v>
      </c>
    </row>
    <row r="3349" spans="1:40" x14ac:dyDescent="0.35">
      <c r="A3349">
        <v>82551</v>
      </c>
      <c r="B3349" t="s">
        <v>274</v>
      </c>
      <c r="C3349" s="31">
        <v>45804</v>
      </c>
      <c r="D3349" t="s">
        <v>373</v>
      </c>
      <c r="E3349" t="s">
        <v>374</v>
      </c>
      <c r="F3349" t="s">
        <v>451</v>
      </c>
      <c r="G3349" t="s">
        <v>452</v>
      </c>
      <c r="H3349" t="s">
        <v>1066</v>
      </c>
      <c r="I3349" t="s">
        <v>1067</v>
      </c>
      <c r="J3349">
        <v>20</v>
      </c>
      <c r="K3349">
        <v>2187.5300000000002</v>
      </c>
      <c r="L3349">
        <v>1189.17659</v>
      </c>
      <c r="M3349">
        <v>440.57</v>
      </c>
      <c r="N3349">
        <v>109.37658</v>
      </c>
      <c r="O3349" s="32">
        <f t="shared" si="884"/>
        <v>1746.9600000000003</v>
      </c>
      <c r="P3349" s="32">
        <f t="shared" si="885"/>
        <v>557.78341000000023</v>
      </c>
      <c r="Q3349">
        <v>739742</v>
      </c>
      <c r="R3349" t="s">
        <v>312</v>
      </c>
      <c r="S3349" t="s">
        <v>312</v>
      </c>
      <c r="T3349" t="str">
        <f t="shared" si="886"/>
        <v>VEN</v>
      </c>
      <c r="U3349" t="s">
        <v>313</v>
      </c>
      <c r="V3349" s="33">
        <f t="shared" si="887"/>
        <v>2187.5300000000002</v>
      </c>
      <c r="W3349">
        <f t="shared" si="888"/>
        <v>20</v>
      </c>
      <c r="X3349" s="33">
        <f t="shared" si="889"/>
        <v>1746.9600000000003</v>
      </c>
      <c r="Y3349" s="33">
        <f t="shared" si="890"/>
        <v>440.57</v>
      </c>
      <c r="Z3349" s="45">
        <f t="shared" si="891"/>
        <v>0.25315465845039847</v>
      </c>
      <c r="AA3349" s="33">
        <f t="shared" si="892"/>
        <v>553.78341000000023</v>
      </c>
      <c r="AB3349" s="45">
        <f t="shared" si="893"/>
        <v>0.31699833424921015</v>
      </c>
      <c r="AC3349" s="33">
        <f>IFERROR($X3349/VLOOKUP(CONCATENATE("USD",C3349),[1]GEINDICE!AR$1:AS$65536,2,0),"")</f>
        <v>308.98317975202963</v>
      </c>
      <c r="AD3349" s="33">
        <f>IFERROR($AA3349/VLOOKUP(CONCATENATE("USD",C3349),[1]GEINDICE!AR$1:AS$65536,2,0),"")</f>
        <v>97.947153292417667</v>
      </c>
      <c r="AE3349" s="33">
        <f>IFERROR($X3349/VLOOKUP(CONCATENATE("EUR",C3349),[1]GEINDICE!AR$1:AS$65536,2,0),"")</f>
        <v>272.78348583741922</v>
      </c>
      <c r="AF3349" s="33">
        <f>IFERROR($AA3349/VLOOKUP(CONCATENATE("EUR",C3349),[1]GEINDICE!AR$1:AS$65536,2,0),"")</f>
        <v>86.471910621154905</v>
      </c>
      <c r="AG3349" s="48" t="str">
        <f>VLOOKUP(E3349,[1]Apresentação!AW$1:AX$65536,2,0)</f>
        <v xml:space="preserve">                    2 - LEATHER AUXILIARIES</v>
      </c>
      <c r="AH3349" s="48" t="str">
        <f t="shared" si="894"/>
        <v xml:space="preserve">         5218000002 - CONTRIPON AO BR</v>
      </c>
      <c r="AI3349" s="49" t="str">
        <f t="shared" si="895"/>
        <v xml:space="preserve">     L00040 - CURTUME SULINO LTDA</v>
      </c>
      <c r="AJ3349" t="str">
        <f t="shared" si="896"/>
        <v xml:space="preserve">     90 - SALES</v>
      </c>
      <c r="AK3349" t="str">
        <f t="shared" si="897"/>
        <v/>
      </c>
      <c r="AL3349">
        <f t="shared" si="898"/>
        <v>5</v>
      </c>
      <c r="AM3349" t="str">
        <f t="shared" si="899"/>
        <v>2025 5</v>
      </c>
      <c r="AN3349" t="str">
        <f t="shared" si="900"/>
        <v xml:space="preserve">CURTUME </v>
      </c>
    </row>
    <row r="3350" spans="1:40" x14ac:dyDescent="0.35">
      <c r="A3350">
        <v>84637</v>
      </c>
      <c r="B3350" t="s">
        <v>274</v>
      </c>
      <c r="C3350" s="31">
        <v>45975</v>
      </c>
      <c r="D3350" t="s">
        <v>373</v>
      </c>
      <c r="E3350" t="s">
        <v>374</v>
      </c>
      <c r="F3350" t="s">
        <v>447</v>
      </c>
      <c r="G3350" t="s">
        <v>448</v>
      </c>
      <c r="H3350" t="s">
        <v>1066</v>
      </c>
      <c r="I3350" t="s">
        <v>1067</v>
      </c>
      <c r="J3350">
        <v>100</v>
      </c>
      <c r="K3350">
        <v>9516.9</v>
      </c>
      <c r="L3350">
        <v>6009.3014499999999</v>
      </c>
      <c r="M3350">
        <v>1916.72</v>
      </c>
      <c r="N3350">
        <v>95.169000000000011</v>
      </c>
      <c r="O3350" s="32">
        <f t="shared" si="884"/>
        <v>7600.1799999999994</v>
      </c>
      <c r="P3350" s="32">
        <f t="shared" si="885"/>
        <v>1590.8785499999994</v>
      </c>
      <c r="Q3350">
        <v>767254</v>
      </c>
      <c r="R3350" t="s">
        <v>312</v>
      </c>
      <c r="S3350" t="s">
        <v>312</v>
      </c>
      <c r="T3350" t="str">
        <f t="shared" si="886"/>
        <v>VEN</v>
      </c>
      <c r="U3350" t="s">
        <v>313</v>
      </c>
      <c r="V3350" s="33">
        <f t="shared" si="887"/>
        <v>9516.9</v>
      </c>
      <c r="W3350">
        <f t="shared" si="888"/>
        <v>100</v>
      </c>
      <c r="X3350" s="33">
        <f t="shared" si="889"/>
        <v>7600.1799999999994</v>
      </c>
      <c r="Y3350" s="33">
        <f t="shared" si="890"/>
        <v>1916.72</v>
      </c>
      <c r="Z3350" s="45">
        <f t="shared" si="891"/>
        <v>0.16506200023116765</v>
      </c>
      <c r="AA3350" s="33">
        <f t="shared" si="892"/>
        <v>1570.8785499999994</v>
      </c>
      <c r="AB3350" s="45">
        <f t="shared" si="893"/>
        <v>0.20668965077142903</v>
      </c>
      <c r="AC3350" s="33" t="str">
        <f>IFERROR($X3350/VLOOKUP(CONCATENATE("USD",C3350),[1]GEINDICE!AR$1:AS$65536,2,0),"")</f>
        <v/>
      </c>
      <c r="AD3350" s="33" t="str">
        <f>IFERROR($AA3350/VLOOKUP(CONCATENATE("USD",C3350),[1]GEINDICE!AR$1:AS$65536,2,0),"")</f>
        <v/>
      </c>
      <c r="AE3350" s="33" t="str">
        <f>IFERROR($X3350/VLOOKUP(CONCATENATE("EUR",C3350),[1]GEINDICE!AR$1:AS$65536,2,0),"")</f>
        <v/>
      </c>
      <c r="AF3350" s="33" t="str">
        <f>IFERROR($AA3350/VLOOKUP(CONCATENATE("EUR",C3350),[1]GEINDICE!AR$1:AS$65536,2,0),"")</f>
        <v/>
      </c>
      <c r="AG3350" s="48" t="str">
        <f>VLOOKUP(E3350,[1]Apresentação!AW$1:AX$65536,2,0)</f>
        <v xml:space="preserve">                    2 - LEATHER AUXILIARIES</v>
      </c>
      <c r="AH3350" s="48" t="str">
        <f t="shared" si="894"/>
        <v xml:space="preserve">         5218000002 - CONTRIPON AO BR</v>
      </c>
      <c r="AI3350" s="49" t="str">
        <f t="shared" si="895"/>
        <v xml:space="preserve">     L00016 - A BUHLER SA CURTUME</v>
      </c>
      <c r="AJ3350" t="str">
        <f t="shared" si="896"/>
        <v xml:space="preserve">     90 - SALES</v>
      </c>
      <c r="AK3350" t="str">
        <f t="shared" si="897"/>
        <v/>
      </c>
      <c r="AL3350">
        <f t="shared" si="898"/>
        <v>11</v>
      </c>
      <c r="AM3350" t="str">
        <f t="shared" si="899"/>
        <v>2025 11</v>
      </c>
      <c r="AN3350" t="str">
        <f t="shared" si="900"/>
        <v xml:space="preserve">A </v>
      </c>
    </row>
    <row r="3351" spans="1:40" x14ac:dyDescent="0.35">
      <c r="A3351">
        <v>84638</v>
      </c>
      <c r="B3351" t="s">
        <v>274</v>
      </c>
      <c r="C3351" s="31">
        <v>45975</v>
      </c>
      <c r="D3351" t="s">
        <v>373</v>
      </c>
      <c r="E3351" t="s">
        <v>374</v>
      </c>
      <c r="F3351" t="s">
        <v>640</v>
      </c>
      <c r="G3351" t="s">
        <v>641</v>
      </c>
      <c r="H3351" t="s">
        <v>1066</v>
      </c>
      <c r="I3351" t="s">
        <v>1067</v>
      </c>
      <c r="J3351">
        <v>10</v>
      </c>
      <c r="K3351">
        <v>964.21</v>
      </c>
      <c r="L3351">
        <v>600.93015000000003</v>
      </c>
      <c r="M3351">
        <v>194.2</v>
      </c>
      <c r="N3351">
        <v>96.421000000000006</v>
      </c>
      <c r="O3351" s="32">
        <f t="shared" si="884"/>
        <v>770.01</v>
      </c>
      <c r="P3351" s="32">
        <f t="shared" si="885"/>
        <v>169.07984999999996</v>
      </c>
      <c r="Q3351">
        <v>767255</v>
      </c>
      <c r="R3351" t="s">
        <v>312</v>
      </c>
      <c r="S3351" t="s">
        <v>312</v>
      </c>
      <c r="T3351" t="str">
        <f t="shared" si="886"/>
        <v>VEN</v>
      </c>
      <c r="U3351" t="s">
        <v>313</v>
      </c>
      <c r="V3351" s="33">
        <f t="shared" si="887"/>
        <v>964.21</v>
      </c>
      <c r="W3351">
        <f t="shared" si="888"/>
        <v>10</v>
      </c>
      <c r="X3351" s="33">
        <f t="shared" si="889"/>
        <v>770.01</v>
      </c>
      <c r="Y3351" s="33">
        <f t="shared" si="890"/>
        <v>194.2</v>
      </c>
      <c r="Z3351" s="45">
        <f t="shared" si="891"/>
        <v>0.17328159840698598</v>
      </c>
      <c r="AA3351" s="33">
        <f t="shared" si="892"/>
        <v>167.07984999999996</v>
      </c>
      <c r="AB3351" s="45">
        <f t="shared" si="893"/>
        <v>0.21698400020778946</v>
      </c>
      <c r="AC3351" s="33" t="str">
        <f>IFERROR($X3351/VLOOKUP(CONCATENATE("USD",C3351),[1]GEINDICE!AR$1:AS$65536,2,0),"")</f>
        <v/>
      </c>
      <c r="AD3351" s="33" t="str">
        <f>IFERROR($AA3351/VLOOKUP(CONCATENATE("USD",C3351),[1]GEINDICE!AR$1:AS$65536,2,0),"")</f>
        <v/>
      </c>
      <c r="AE3351" s="33" t="str">
        <f>IFERROR($X3351/VLOOKUP(CONCATENATE("EUR",C3351),[1]GEINDICE!AR$1:AS$65536,2,0),"")</f>
        <v/>
      </c>
      <c r="AF3351" s="33" t="str">
        <f>IFERROR($AA3351/VLOOKUP(CONCATENATE("EUR",C3351),[1]GEINDICE!AR$1:AS$65536,2,0),"")</f>
        <v/>
      </c>
      <c r="AG3351" s="48" t="str">
        <f>VLOOKUP(E3351,[1]Apresentação!AW$1:AX$65536,2,0)</f>
        <v xml:space="preserve">                    2 - LEATHER AUXILIARIES</v>
      </c>
      <c r="AH3351" s="48" t="str">
        <f t="shared" si="894"/>
        <v xml:space="preserve">         5218000002 - CONTRIPON AO BR</v>
      </c>
      <c r="AI3351" s="49" t="str">
        <f t="shared" si="895"/>
        <v xml:space="preserve">     L00079 - BABY LEATHER IND E COM DE COUROS LTDA</v>
      </c>
      <c r="AJ3351" t="str">
        <f t="shared" si="896"/>
        <v xml:space="preserve">     90 - SALES</v>
      </c>
      <c r="AK3351" t="str">
        <f t="shared" si="897"/>
        <v/>
      </c>
      <c r="AL3351">
        <f t="shared" si="898"/>
        <v>11</v>
      </c>
      <c r="AM3351" t="str">
        <f t="shared" si="899"/>
        <v>2025 11</v>
      </c>
      <c r="AN3351" t="str">
        <f t="shared" si="900"/>
        <v xml:space="preserve">BABY </v>
      </c>
    </row>
    <row r="3352" spans="1:40" x14ac:dyDescent="0.35">
      <c r="A3352">
        <v>82975</v>
      </c>
      <c r="B3352" t="s">
        <v>274</v>
      </c>
      <c r="C3352" s="31">
        <v>45841</v>
      </c>
      <c r="D3352" t="s">
        <v>373</v>
      </c>
      <c r="E3352" t="s">
        <v>374</v>
      </c>
      <c r="F3352" t="s">
        <v>382</v>
      </c>
      <c r="G3352" t="s">
        <v>383</v>
      </c>
      <c r="H3352" t="s">
        <v>1066</v>
      </c>
      <c r="I3352" t="s">
        <v>1067</v>
      </c>
      <c r="J3352">
        <v>120</v>
      </c>
      <c r="K3352">
        <v>13475.12</v>
      </c>
      <c r="L3352">
        <v>7146.6215000000002</v>
      </c>
      <c r="M3352">
        <v>2713.9</v>
      </c>
      <c r="N3352">
        <v>112.29266</v>
      </c>
      <c r="O3352" s="32">
        <f t="shared" si="884"/>
        <v>10761.220000000001</v>
      </c>
      <c r="P3352" s="32">
        <f t="shared" si="885"/>
        <v>3614.598500000001</v>
      </c>
      <c r="Q3352">
        <v>742729</v>
      </c>
      <c r="R3352" t="s">
        <v>312</v>
      </c>
      <c r="S3352" t="s">
        <v>312</v>
      </c>
      <c r="T3352" t="str">
        <f t="shared" si="886"/>
        <v>VEN</v>
      </c>
      <c r="U3352" t="s">
        <v>348</v>
      </c>
      <c r="V3352" s="33">
        <f t="shared" si="887"/>
        <v>13475.12</v>
      </c>
      <c r="W3352">
        <f t="shared" si="888"/>
        <v>120</v>
      </c>
      <c r="X3352" s="33">
        <f t="shared" si="889"/>
        <v>10761.220000000001</v>
      </c>
      <c r="Y3352" s="33">
        <f t="shared" si="890"/>
        <v>2713.9</v>
      </c>
      <c r="Z3352" s="45">
        <f t="shared" si="891"/>
        <v>0.26646133763558327</v>
      </c>
      <c r="AA3352" s="33">
        <f t="shared" si="892"/>
        <v>3590.598500000001</v>
      </c>
      <c r="AB3352" s="45">
        <f t="shared" si="893"/>
        <v>0.33366091391124802</v>
      </c>
      <c r="AC3352" s="33">
        <f>IFERROR($X3352/VLOOKUP(CONCATENATE("USD",C3352),[1]GEINDICE!AR$1:AS$65536,2,0),"")</f>
        <v>1985.1719303423852</v>
      </c>
      <c r="AD3352" s="33">
        <f>IFERROR($AA3352/VLOOKUP(CONCATENATE("USD",C3352),[1]GEINDICE!AR$1:AS$65536,2,0),"")</f>
        <v>662.37428054899669</v>
      </c>
      <c r="AE3352" s="33">
        <f>IFERROR($X3352/VLOOKUP(CONCATENATE("EUR",C3352),[1]GEINDICE!AR$1:AS$65536,2,0),"")</f>
        <v>1688.3523172989426</v>
      </c>
      <c r="AF3352" s="33">
        <f>IFERROR($AA3352/VLOOKUP(CONCATENATE("EUR",C3352),[1]GEINDICE!AR$1:AS$65536,2,0),"")</f>
        <v>563.33717719413869</v>
      </c>
      <c r="AG3352" s="48" t="str">
        <f>VLOOKUP(E3352,[1]Apresentação!AW$1:AX$65536,2,0)</f>
        <v xml:space="preserve">                    2 - LEATHER AUXILIARIES</v>
      </c>
      <c r="AH3352" s="48" t="str">
        <f t="shared" si="894"/>
        <v xml:space="preserve">         5218000002 - CONTRIPON AO BR</v>
      </c>
      <c r="AI3352" s="49" t="str">
        <f t="shared" si="895"/>
        <v xml:space="preserve">     ZF1123 - GOBBA LEATHER INDUSTRIA E COMERCIO LTDA</v>
      </c>
      <c r="AJ3352" t="str">
        <f t="shared" si="896"/>
        <v xml:space="preserve">     90 - SALES</v>
      </c>
      <c r="AK3352" t="str">
        <f t="shared" si="897"/>
        <v/>
      </c>
      <c r="AL3352">
        <f t="shared" si="898"/>
        <v>7</v>
      </c>
      <c r="AM3352" t="str">
        <f t="shared" si="899"/>
        <v>2025 7</v>
      </c>
      <c r="AN3352" t="str">
        <f t="shared" si="900"/>
        <v xml:space="preserve">GOBBA </v>
      </c>
    </row>
    <row r="3353" spans="1:40" x14ac:dyDescent="0.35">
      <c r="A3353">
        <v>82652</v>
      </c>
      <c r="B3353" t="s">
        <v>274</v>
      </c>
      <c r="C3353" s="31">
        <v>45812</v>
      </c>
      <c r="D3353" t="s">
        <v>373</v>
      </c>
      <c r="E3353" t="s">
        <v>374</v>
      </c>
      <c r="F3353" t="s">
        <v>797</v>
      </c>
      <c r="G3353" t="s">
        <v>798</v>
      </c>
      <c r="H3353" t="s">
        <v>1066</v>
      </c>
      <c r="I3353" t="s">
        <v>1067</v>
      </c>
      <c r="J3353">
        <v>120</v>
      </c>
      <c r="K3353">
        <v>13143.94</v>
      </c>
      <c r="L3353">
        <v>7135.0595300000004</v>
      </c>
      <c r="M3353">
        <v>2647.21</v>
      </c>
      <c r="N3353">
        <v>109.53281</v>
      </c>
      <c r="O3353" s="32">
        <f t="shared" si="884"/>
        <v>10496.73</v>
      </c>
      <c r="P3353" s="32">
        <f t="shared" si="885"/>
        <v>3361.6704699999991</v>
      </c>
      <c r="Q3353">
        <v>740456</v>
      </c>
      <c r="R3353" t="s">
        <v>312</v>
      </c>
      <c r="S3353" t="s">
        <v>312</v>
      </c>
      <c r="T3353" t="str">
        <f t="shared" si="886"/>
        <v>VEN</v>
      </c>
      <c r="U3353" t="s">
        <v>313</v>
      </c>
      <c r="V3353" s="33">
        <f t="shared" si="887"/>
        <v>13143.94</v>
      </c>
      <c r="W3353">
        <f t="shared" si="888"/>
        <v>120</v>
      </c>
      <c r="X3353" s="33">
        <f t="shared" si="889"/>
        <v>10496.73</v>
      </c>
      <c r="Y3353" s="33">
        <f t="shared" si="890"/>
        <v>2647.21</v>
      </c>
      <c r="Z3353" s="45">
        <f t="shared" si="891"/>
        <v>0.25393226612416059</v>
      </c>
      <c r="AA3353" s="33">
        <f t="shared" si="892"/>
        <v>3337.6704699999991</v>
      </c>
      <c r="AB3353" s="45">
        <f t="shared" si="893"/>
        <v>0.31797240378670305</v>
      </c>
      <c r="AC3353" s="33">
        <f>IFERROR($X3353/VLOOKUP(CONCATENATE("USD",C3353),[1]GEINDICE!AR$1:AS$65536,2,0),"")</f>
        <v>1863.3689554782359</v>
      </c>
      <c r="AD3353" s="33">
        <f>IFERROR($AA3353/VLOOKUP(CONCATENATE("USD",C3353),[1]GEINDICE!AR$1:AS$65536,2,0),"")</f>
        <v>592.4999059149327</v>
      </c>
      <c r="AE3353" s="33">
        <f>IFERROR($X3353/VLOOKUP(CONCATENATE("EUR",C3353),[1]GEINDICE!AR$1:AS$65536,2,0),"")</f>
        <v>1631.0920844081174</v>
      </c>
      <c r="AF3353" s="33">
        <f>IFERROR($AA3353/VLOOKUP(CONCATENATE("EUR",C3353),[1]GEINDICE!AR$1:AS$65536,2,0),"")</f>
        <v>518.64227087671304</v>
      </c>
      <c r="AG3353" s="48" t="str">
        <f>VLOOKUP(E3353,[1]Apresentação!AW$1:AX$65536,2,0)</f>
        <v xml:space="preserve">                    2 - LEATHER AUXILIARIES</v>
      </c>
      <c r="AH3353" s="48" t="str">
        <f t="shared" si="894"/>
        <v xml:space="preserve">         5218000002 - CONTRIPON AO BR</v>
      </c>
      <c r="AI3353" s="49" t="str">
        <f t="shared" si="895"/>
        <v xml:space="preserve">     L00494 - COURO E ARTE CURTIMENTO E TAPECARIA LTDA</v>
      </c>
      <c r="AJ3353" t="str">
        <f t="shared" si="896"/>
        <v xml:space="preserve">     90 - SALES</v>
      </c>
      <c r="AK3353" t="str">
        <f t="shared" si="897"/>
        <v/>
      </c>
      <c r="AL3353">
        <f t="shared" si="898"/>
        <v>6</v>
      </c>
      <c r="AM3353" t="str">
        <f t="shared" si="899"/>
        <v>2025 6</v>
      </c>
      <c r="AN3353" t="str">
        <f t="shared" si="900"/>
        <v xml:space="preserve">COURO </v>
      </c>
    </row>
    <row r="3354" spans="1:40" x14ac:dyDescent="0.35">
      <c r="A3354">
        <v>84582</v>
      </c>
      <c r="B3354" t="s">
        <v>274</v>
      </c>
      <c r="C3354" s="31">
        <v>45972</v>
      </c>
      <c r="D3354" t="s">
        <v>373</v>
      </c>
      <c r="E3354" t="s">
        <v>374</v>
      </c>
      <c r="F3354" t="s">
        <v>464</v>
      </c>
      <c r="G3354" t="s">
        <v>465</v>
      </c>
      <c r="H3354" t="s">
        <v>1066</v>
      </c>
      <c r="I3354" t="s">
        <v>1067</v>
      </c>
      <c r="J3354">
        <v>100</v>
      </c>
      <c r="K3354">
        <v>10792.550000000001</v>
      </c>
      <c r="L3354">
        <v>6009.3014499999999</v>
      </c>
      <c r="M3354">
        <v>2173.63</v>
      </c>
      <c r="N3354">
        <v>107.92552000000001</v>
      </c>
      <c r="O3354" s="32">
        <f t="shared" si="884"/>
        <v>8618.9200000000019</v>
      </c>
      <c r="P3354" s="32">
        <f t="shared" si="885"/>
        <v>2609.618550000002</v>
      </c>
      <c r="Q3354">
        <v>766793</v>
      </c>
      <c r="R3354" t="s">
        <v>312</v>
      </c>
      <c r="S3354" t="s">
        <v>312</v>
      </c>
      <c r="T3354" t="str">
        <f t="shared" si="886"/>
        <v>VEN</v>
      </c>
      <c r="U3354" t="s">
        <v>313</v>
      </c>
      <c r="V3354" s="33">
        <f t="shared" si="887"/>
        <v>10792.550000000001</v>
      </c>
      <c r="W3354">
        <f t="shared" si="888"/>
        <v>100</v>
      </c>
      <c r="X3354" s="33">
        <f t="shared" si="889"/>
        <v>8618.9200000000019</v>
      </c>
      <c r="Y3354" s="33">
        <f t="shared" si="890"/>
        <v>2173.63</v>
      </c>
      <c r="Z3354" s="45">
        <f t="shared" si="891"/>
        <v>0.23994501299507545</v>
      </c>
      <c r="AA3354" s="33">
        <f t="shared" si="892"/>
        <v>2589.618550000002</v>
      </c>
      <c r="AB3354" s="45">
        <f t="shared" si="893"/>
        <v>0.30045742970116923</v>
      </c>
      <c r="AC3354" s="33" t="str">
        <f>IFERROR($X3354/VLOOKUP(CONCATENATE("USD",C3354),[1]GEINDICE!AR$1:AS$65536,2,0),"")</f>
        <v/>
      </c>
      <c r="AD3354" s="33" t="str">
        <f>IFERROR($AA3354/VLOOKUP(CONCATENATE("USD",C3354),[1]GEINDICE!AR$1:AS$65536,2,0),"")</f>
        <v/>
      </c>
      <c r="AE3354" s="33" t="str">
        <f>IFERROR($X3354/VLOOKUP(CONCATENATE("EUR",C3354),[1]GEINDICE!AR$1:AS$65536,2,0),"")</f>
        <v/>
      </c>
      <c r="AF3354" s="33" t="str">
        <f>IFERROR($AA3354/VLOOKUP(CONCATENATE("EUR",C3354),[1]GEINDICE!AR$1:AS$65536,2,0),"")</f>
        <v/>
      </c>
      <c r="AG3354" s="48" t="str">
        <f>VLOOKUP(E3354,[1]Apresentação!AW$1:AX$65536,2,0)</f>
        <v xml:space="preserve">                    2 - LEATHER AUXILIARIES</v>
      </c>
      <c r="AH3354" s="48" t="str">
        <f t="shared" si="894"/>
        <v xml:space="preserve">         5218000002 - CONTRIPON AO BR</v>
      </c>
      <c r="AI3354" s="49" t="str">
        <f t="shared" si="895"/>
        <v xml:space="preserve">     ZC0056 - IND E COM DE COUROS DOWIDI LTDA</v>
      </c>
      <c r="AJ3354" t="str">
        <f t="shared" si="896"/>
        <v xml:space="preserve">     90 - SALES</v>
      </c>
      <c r="AK3354" t="str">
        <f t="shared" si="897"/>
        <v/>
      </c>
      <c r="AL3354">
        <f t="shared" si="898"/>
        <v>11</v>
      </c>
      <c r="AM3354" t="str">
        <f t="shared" si="899"/>
        <v>2025 11</v>
      </c>
      <c r="AN3354" t="str">
        <f t="shared" si="900"/>
        <v xml:space="preserve">IND </v>
      </c>
    </row>
    <row r="3355" spans="1:40" x14ac:dyDescent="0.35">
      <c r="A3355">
        <v>83963</v>
      </c>
      <c r="B3355" t="s">
        <v>274</v>
      </c>
      <c r="C3355" s="31">
        <v>45923</v>
      </c>
      <c r="D3355" t="s">
        <v>373</v>
      </c>
      <c r="E3355" t="s">
        <v>374</v>
      </c>
      <c r="F3355" t="s">
        <v>451</v>
      </c>
      <c r="G3355" t="s">
        <v>452</v>
      </c>
      <c r="H3355" t="s">
        <v>1066</v>
      </c>
      <c r="I3355" t="s">
        <v>1067</v>
      </c>
      <c r="J3355">
        <v>20</v>
      </c>
      <c r="K3355">
        <v>2065.36</v>
      </c>
      <c r="L3355">
        <v>1209.1811499999999</v>
      </c>
      <c r="M3355">
        <v>415.97</v>
      </c>
      <c r="N3355">
        <v>103.26823</v>
      </c>
      <c r="O3355" s="32">
        <f t="shared" si="884"/>
        <v>1649.39</v>
      </c>
      <c r="P3355" s="32">
        <f t="shared" si="885"/>
        <v>440.20885000000021</v>
      </c>
      <c r="Q3355">
        <v>762134</v>
      </c>
      <c r="R3355" t="s">
        <v>312</v>
      </c>
      <c r="S3355" t="s">
        <v>312</v>
      </c>
      <c r="T3355" t="str">
        <f t="shared" si="886"/>
        <v>VEN</v>
      </c>
      <c r="U3355" t="s">
        <v>313</v>
      </c>
      <c r="V3355" s="33">
        <f t="shared" si="887"/>
        <v>2065.36</v>
      </c>
      <c r="W3355">
        <f t="shared" si="888"/>
        <v>20</v>
      </c>
      <c r="X3355" s="33">
        <f t="shared" si="889"/>
        <v>1649.39</v>
      </c>
      <c r="Y3355" s="33">
        <f t="shared" si="890"/>
        <v>415.97</v>
      </c>
      <c r="Z3355" s="45">
        <f t="shared" si="891"/>
        <v>0.21120233276523229</v>
      </c>
      <c r="AA3355" s="33">
        <f t="shared" si="892"/>
        <v>436.20885000000021</v>
      </c>
      <c r="AB3355" s="45">
        <f t="shared" si="893"/>
        <v>0.26446677256440271</v>
      </c>
      <c r="AC3355" s="33">
        <f>IFERROR($X3355/VLOOKUP(CONCATENATE("USD",C3355),[1]GEINDICE!AR$1:AS$65536,2,0),"")</f>
        <v>310.83617586642293</v>
      </c>
      <c r="AD3355" s="33">
        <f>IFERROR($AA3355/VLOOKUP(CONCATENATE("USD",C3355),[1]GEINDICE!AR$1:AS$65536,2,0),"")</f>
        <v>82.205840227653951</v>
      </c>
      <c r="AE3355" s="33">
        <f>IFERROR($X3355/VLOOKUP(CONCATENATE("EUR",C3355),[1]GEINDICE!AR$1:AS$65536,2,0),"")</f>
        <v>263.39667837751517</v>
      </c>
      <c r="AF3355" s="33">
        <f>IFERROR($AA3355/VLOOKUP(CONCATENATE("EUR",C3355),[1]GEINDICE!AR$1:AS$65536,2,0),"")</f>
        <v>69.659669434685426</v>
      </c>
      <c r="AG3355" s="48" t="str">
        <f>VLOOKUP(E3355,[1]Apresentação!AW$1:AX$65536,2,0)</f>
        <v xml:space="preserve">                    2 - LEATHER AUXILIARIES</v>
      </c>
      <c r="AH3355" s="48" t="str">
        <f t="shared" si="894"/>
        <v xml:space="preserve">         5218000002 - CONTRIPON AO BR</v>
      </c>
      <c r="AI3355" s="49" t="str">
        <f t="shared" si="895"/>
        <v xml:space="preserve">     L00040 - CURTUME SULINO LTDA</v>
      </c>
      <c r="AJ3355" t="str">
        <f t="shared" si="896"/>
        <v xml:space="preserve">     90 - SALES</v>
      </c>
      <c r="AK3355" t="str">
        <f t="shared" si="897"/>
        <v/>
      </c>
      <c r="AL3355">
        <f t="shared" si="898"/>
        <v>9</v>
      </c>
      <c r="AM3355" t="str">
        <f t="shared" si="899"/>
        <v>2025 9</v>
      </c>
      <c r="AN3355" t="str">
        <f t="shared" si="900"/>
        <v xml:space="preserve">CURTUME </v>
      </c>
    </row>
    <row r="3356" spans="1:40" x14ac:dyDescent="0.35">
      <c r="A3356">
        <v>84584</v>
      </c>
      <c r="B3356" t="s">
        <v>274</v>
      </c>
      <c r="C3356" s="31">
        <v>45972</v>
      </c>
      <c r="D3356" t="s">
        <v>373</v>
      </c>
      <c r="E3356" t="s">
        <v>374</v>
      </c>
      <c r="F3356" t="s">
        <v>451</v>
      </c>
      <c r="G3356" t="s">
        <v>452</v>
      </c>
      <c r="H3356" t="s">
        <v>1066</v>
      </c>
      <c r="I3356" t="s">
        <v>1067</v>
      </c>
      <c r="J3356">
        <v>20</v>
      </c>
      <c r="K3356">
        <v>2054.6999999999998</v>
      </c>
      <c r="L3356">
        <v>1201.8602900000001</v>
      </c>
      <c r="M3356">
        <v>413.82</v>
      </c>
      <c r="N3356">
        <v>102.73506</v>
      </c>
      <c r="O3356" s="32">
        <f t="shared" si="884"/>
        <v>1640.8799999999999</v>
      </c>
      <c r="P3356" s="32">
        <f t="shared" si="885"/>
        <v>439.0197099999998</v>
      </c>
      <c r="Q3356">
        <v>766798</v>
      </c>
      <c r="R3356" t="s">
        <v>312</v>
      </c>
      <c r="S3356" t="s">
        <v>312</v>
      </c>
      <c r="T3356" t="str">
        <f t="shared" si="886"/>
        <v>VEN</v>
      </c>
      <c r="U3356" t="s">
        <v>313</v>
      </c>
      <c r="V3356" s="33">
        <f t="shared" si="887"/>
        <v>2054.6999999999998</v>
      </c>
      <c r="W3356">
        <f t="shared" si="888"/>
        <v>20</v>
      </c>
      <c r="X3356" s="33">
        <f t="shared" si="889"/>
        <v>1640.8799999999999</v>
      </c>
      <c r="Y3356" s="33">
        <f t="shared" si="890"/>
        <v>413.82</v>
      </c>
      <c r="Z3356" s="45">
        <f t="shared" si="891"/>
        <v>0.21171933128923923</v>
      </c>
      <c r="AA3356" s="33">
        <f t="shared" si="892"/>
        <v>435.0197099999998</v>
      </c>
      <c r="AB3356" s="45">
        <f t="shared" si="893"/>
        <v>0.26511366461898483</v>
      </c>
      <c r="AC3356" s="33" t="str">
        <f>IFERROR($X3356/VLOOKUP(CONCATENATE("USD",C3356),[1]GEINDICE!AR$1:AS$65536,2,0),"")</f>
        <v/>
      </c>
      <c r="AD3356" s="33" t="str">
        <f>IFERROR($AA3356/VLOOKUP(CONCATENATE("USD",C3356),[1]GEINDICE!AR$1:AS$65536,2,0),"")</f>
        <v/>
      </c>
      <c r="AE3356" s="33" t="str">
        <f>IFERROR($X3356/VLOOKUP(CONCATENATE("EUR",C3356),[1]GEINDICE!AR$1:AS$65536,2,0),"")</f>
        <v/>
      </c>
      <c r="AF3356" s="33" t="str">
        <f>IFERROR($AA3356/VLOOKUP(CONCATENATE("EUR",C3356),[1]GEINDICE!AR$1:AS$65536,2,0),"")</f>
        <v/>
      </c>
      <c r="AG3356" s="48" t="str">
        <f>VLOOKUP(E3356,[1]Apresentação!AW$1:AX$65536,2,0)</f>
        <v xml:space="preserve">                    2 - LEATHER AUXILIARIES</v>
      </c>
      <c r="AH3356" s="48" t="str">
        <f t="shared" si="894"/>
        <v xml:space="preserve">         5218000002 - CONTRIPON AO BR</v>
      </c>
      <c r="AI3356" s="49" t="str">
        <f t="shared" si="895"/>
        <v xml:space="preserve">     L00040 - CURTUME SULINO LTDA</v>
      </c>
      <c r="AJ3356" t="str">
        <f t="shared" si="896"/>
        <v xml:space="preserve">     90 - SALES</v>
      </c>
      <c r="AK3356" t="str">
        <f t="shared" si="897"/>
        <v/>
      </c>
      <c r="AL3356">
        <f t="shared" si="898"/>
        <v>11</v>
      </c>
      <c r="AM3356" t="str">
        <f t="shared" si="899"/>
        <v>2025 11</v>
      </c>
      <c r="AN3356" t="str">
        <f t="shared" si="900"/>
        <v xml:space="preserve">CURTUME </v>
      </c>
    </row>
    <row r="3357" spans="1:40" x14ac:dyDescent="0.35">
      <c r="A3357">
        <v>82473</v>
      </c>
      <c r="B3357" t="s">
        <v>274</v>
      </c>
      <c r="C3357" s="31">
        <v>45797</v>
      </c>
      <c r="D3357" t="s">
        <v>373</v>
      </c>
      <c r="E3357" t="s">
        <v>374</v>
      </c>
      <c r="F3357" t="s">
        <v>451</v>
      </c>
      <c r="G3357" t="s">
        <v>452</v>
      </c>
      <c r="H3357" t="s">
        <v>1066</v>
      </c>
      <c r="I3357" t="s">
        <v>1067</v>
      </c>
      <c r="J3357">
        <v>120</v>
      </c>
      <c r="K3357">
        <v>13118.7</v>
      </c>
      <c r="L3357">
        <v>7131.1350899999998</v>
      </c>
      <c r="M3357">
        <v>2642.12</v>
      </c>
      <c r="N3357">
        <v>109.32249</v>
      </c>
      <c r="O3357" s="32">
        <f t="shared" si="884"/>
        <v>10476.580000000002</v>
      </c>
      <c r="P3357" s="32">
        <f t="shared" si="885"/>
        <v>3345.444910000002</v>
      </c>
      <c r="Q3357">
        <v>739129</v>
      </c>
      <c r="R3357" t="s">
        <v>312</v>
      </c>
      <c r="S3357" t="s">
        <v>312</v>
      </c>
      <c r="T3357" t="str">
        <f t="shared" si="886"/>
        <v>VEN</v>
      </c>
      <c r="U3357" t="s">
        <v>313</v>
      </c>
      <c r="V3357" s="33">
        <f t="shared" si="887"/>
        <v>13118.7</v>
      </c>
      <c r="W3357">
        <f t="shared" si="888"/>
        <v>120</v>
      </c>
      <c r="X3357" s="33">
        <f t="shared" si="889"/>
        <v>10476.580000000002</v>
      </c>
      <c r="Y3357" s="33">
        <f t="shared" si="890"/>
        <v>2642.12</v>
      </c>
      <c r="Z3357" s="45">
        <f t="shared" si="891"/>
        <v>0.2531839976522065</v>
      </c>
      <c r="AA3357" s="33">
        <f t="shared" si="892"/>
        <v>3321.444910000002</v>
      </c>
      <c r="AB3357" s="45">
        <f t="shared" si="893"/>
        <v>0.31703522619022634</v>
      </c>
      <c r="AC3357" s="33">
        <f>IFERROR($X3357/VLOOKUP(CONCATENATE("USD",C3357),[1]GEINDICE!AR$1:AS$65536,2,0),"")</f>
        <v>1850.3320381490644</v>
      </c>
      <c r="AD3357" s="33">
        <f>IFERROR($AA3357/VLOOKUP(CONCATENATE("USD",C3357),[1]GEINDICE!AR$1:AS$65536,2,0),"")</f>
        <v>586.62043624161106</v>
      </c>
      <c r="AE3357" s="33">
        <f>IFERROR($X3357/VLOOKUP(CONCATENATE("EUR",C3357),[1]GEINDICE!AR$1:AS$65536,2,0),"")</f>
        <v>1644.1588198367863</v>
      </c>
      <c r="AF3357" s="33">
        <f>IFERROR($AA3357/VLOOKUP(CONCATENATE("EUR",C3357),[1]GEINDICE!AR$1:AS$65536,2,0),"")</f>
        <v>521.25626333961111</v>
      </c>
      <c r="AG3357" s="48" t="str">
        <f>VLOOKUP(E3357,[1]Apresentação!AW$1:AX$65536,2,0)</f>
        <v xml:space="preserve">                    2 - LEATHER AUXILIARIES</v>
      </c>
      <c r="AH3357" s="48" t="str">
        <f t="shared" si="894"/>
        <v xml:space="preserve">         5218000002 - CONTRIPON AO BR</v>
      </c>
      <c r="AI3357" s="49" t="str">
        <f t="shared" si="895"/>
        <v xml:space="preserve">     L00040 - CURTUME SULINO LTDA</v>
      </c>
      <c r="AJ3357" t="str">
        <f t="shared" si="896"/>
        <v xml:space="preserve">     90 - SALES</v>
      </c>
      <c r="AK3357" t="str">
        <f t="shared" si="897"/>
        <v/>
      </c>
      <c r="AL3357">
        <f t="shared" si="898"/>
        <v>5</v>
      </c>
      <c r="AM3357" t="str">
        <f t="shared" si="899"/>
        <v>2025 5</v>
      </c>
      <c r="AN3357" t="str">
        <f t="shared" si="900"/>
        <v xml:space="preserve">CURTUME </v>
      </c>
    </row>
    <row r="3358" spans="1:40" x14ac:dyDescent="0.35">
      <c r="A3358">
        <v>82506</v>
      </c>
      <c r="B3358" t="s">
        <v>274</v>
      </c>
      <c r="C3358" s="31">
        <v>45799</v>
      </c>
      <c r="D3358" t="s">
        <v>373</v>
      </c>
      <c r="E3358" t="s">
        <v>374</v>
      </c>
      <c r="F3358" t="s">
        <v>433</v>
      </c>
      <c r="G3358" t="s">
        <v>434</v>
      </c>
      <c r="H3358" t="s">
        <v>1066</v>
      </c>
      <c r="I3358" t="s">
        <v>1067</v>
      </c>
      <c r="J3358">
        <v>20</v>
      </c>
      <c r="K3358">
        <v>1828.24</v>
      </c>
      <c r="L3358">
        <v>1188.52252</v>
      </c>
      <c r="M3358">
        <v>368.21</v>
      </c>
      <c r="N3358">
        <v>91.412000000000006</v>
      </c>
      <c r="O3358" s="32">
        <f t="shared" si="884"/>
        <v>1460.03</v>
      </c>
      <c r="P3358" s="32">
        <f t="shared" si="885"/>
        <v>271.50747999999999</v>
      </c>
      <c r="Q3358">
        <v>739358</v>
      </c>
      <c r="R3358" t="s">
        <v>312</v>
      </c>
      <c r="S3358" t="s">
        <v>312</v>
      </c>
      <c r="T3358" t="str">
        <f t="shared" si="886"/>
        <v>VEN</v>
      </c>
      <c r="U3358" t="s">
        <v>313</v>
      </c>
      <c r="V3358" s="33">
        <f t="shared" si="887"/>
        <v>1828.24</v>
      </c>
      <c r="W3358">
        <f t="shared" si="888"/>
        <v>20</v>
      </c>
      <c r="X3358" s="33">
        <f t="shared" si="889"/>
        <v>1460.03</v>
      </c>
      <c r="Y3358" s="33">
        <f t="shared" si="890"/>
        <v>368.21</v>
      </c>
      <c r="Z3358" s="45">
        <f t="shared" si="891"/>
        <v>0.14631967356583381</v>
      </c>
      <c r="AA3358" s="33">
        <f t="shared" si="892"/>
        <v>267.50747999999999</v>
      </c>
      <c r="AB3358" s="45">
        <f t="shared" si="893"/>
        <v>0.18322053656431717</v>
      </c>
      <c r="AC3358" s="33">
        <f>IFERROR($X3358/VLOOKUP(CONCATENATE("USD",C3358),[1]GEINDICE!AR$1:AS$65536,2,0),"")</f>
        <v>258.91647455222557</v>
      </c>
      <c r="AD3358" s="33">
        <f>IFERROR($AA3358/VLOOKUP(CONCATENATE("USD",C3358),[1]GEINDICE!AR$1:AS$65536,2,0),"")</f>
        <v>47.438815392800137</v>
      </c>
      <c r="AE3358" s="33">
        <f>IFERROR($X3358/VLOOKUP(CONCATENATE("EUR",C3358),[1]GEINDICE!AR$1:AS$65536,2,0),"")</f>
        <v>229.49590531130636</v>
      </c>
      <c r="AF3358" s="33">
        <f>IFERROR($AA3358/VLOOKUP(CONCATENATE("EUR",C3358),[1]GEINDICE!AR$1:AS$65536,2,0),"")</f>
        <v>42.048362910451274</v>
      </c>
      <c r="AG3358" s="48" t="str">
        <f>VLOOKUP(E3358,[1]Apresentação!AW$1:AX$65536,2,0)</f>
        <v xml:space="preserve">                    2 - LEATHER AUXILIARIES</v>
      </c>
      <c r="AH3358" s="48" t="str">
        <f t="shared" si="894"/>
        <v xml:space="preserve">         5218000002 - CONTRIPON AO BR</v>
      </c>
      <c r="AI3358" s="49" t="str">
        <f t="shared" si="895"/>
        <v xml:space="preserve">     L00469 - VALESEMI BENEFICIAMENTO DE COUROS LTDA</v>
      </c>
      <c r="AJ3358" t="str">
        <f t="shared" si="896"/>
        <v xml:space="preserve">     90 - SALES</v>
      </c>
      <c r="AK3358" t="str">
        <f t="shared" si="897"/>
        <v/>
      </c>
      <c r="AL3358">
        <f t="shared" si="898"/>
        <v>5</v>
      </c>
      <c r="AM3358" t="str">
        <f t="shared" si="899"/>
        <v>2025 5</v>
      </c>
      <c r="AN3358" t="str">
        <f t="shared" si="900"/>
        <v xml:space="preserve">VALESEMI </v>
      </c>
    </row>
    <row r="3359" spans="1:40" x14ac:dyDescent="0.35">
      <c r="A3359">
        <v>82622</v>
      </c>
      <c r="B3359" t="s">
        <v>274</v>
      </c>
      <c r="C3359" s="31">
        <v>45810</v>
      </c>
      <c r="D3359" t="s">
        <v>373</v>
      </c>
      <c r="E3359" t="s">
        <v>374</v>
      </c>
      <c r="F3359" t="s">
        <v>447</v>
      </c>
      <c r="G3359" t="s">
        <v>448</v>
      </c>
      <c r="H3359" t="s">
        <v>1066</v>
      </c>
      <c r="I3359" t="s">
        <v>1067</v>
      </c>
      <c r="J3359">
        <v>120</v>
      </c>
      <c r="K3359">
        <v>11420.28</v>
      </c>
      <c r="L3359">
        <v>7135.0595300000004</v>
      </c>
      <c r="M3359">
        <v>2300.06</v>
      </c>
      <c r="N3359">
        <v>95.169000000000011</v>
      </c>
      <c r="O3359" s="32">
        <f t="shared" si="884"/>
        <v>9120.2200000000012</v>
      </c>
      <c r="P3359" s="32">
        <f t="shared" si="885"/>
        <v>1985.1604700000007</v>
      </c>
      <c r="Q3359">
        <v>740234</v>
      </c>
      <c r="R3359" t="s">
        <v>312</v>
      </c>
      <c r="S3359" t="s">
        <v>312</v>
      </c>
      <c r="T3359" t="str">
        <f t="shared" si="886"/>
        <v>VEN</v>
      </c>
      <c r="U3359" t="s">
        <v>437</v>
      </c>
      <c r="V3359" s="33">
        <f t="shared" si="887"/>
        <v>11420.28</v>
      </c>
      <c r="W3359">
        <f t="shared" si="888"/>
        <v>120</v>
      </c>
      <c r="X3359" s="33">
        <f t="shared" si="889"/>
        <v>9120.2200000000012</v>
      </c>
      <c r="Y3359" s="33">
        <f t="shared" si="890"/>
        <v>2300.06</v>
      </c>
      <c r="Z3359" s="45">
        <f t="shared" si="891"/>
        <v>0.17172612843117688</v>
      </c>
      <c r="AA3359" s="33">
        <f t="shared" si="892"/>
        <v>1961.1604700000007</v>
      </c>
      <c r="AB3359" s="45">
        <f t="shared" si="893"/>
        <v>0.21503433798746088</v>
      </c>
      <c r="AC3359" s="33">
        <f>IFERROR($X3359/VLOOKUP(CONCATENATE("USD",C3359),[1]GEINDICE!AR$1:AS$65536,2,0),"")</f>
        <v>1601.8090169836837</v>
      </c>
      <c r="AD3359" s="33">
        <f>IFERROR($AA3359/VLOOKUP(CONCATENATE("USD",C3359),[1]GEINDICE!AR$1:AS$65536,2,0),"")</f>
        <v>344.44394154943194</v>
      </c>
      <c r="AE3359" s="33">
        <f>IFERROR($X3359/VLOOKUP(CONCATENATE("EUR",C3359),[1]GEINDICE!AR$1:AS$65536,2,0),"")</f>
        <v>1401.2783283398633</v>
      </c>
      <c r="AF3359" s="33">
        <f>IFERROR($AA3359/VLOOKUP(CONCATENATE("EUR",C3359),[1]GEINDICE!AR$1:AS$65536,2,0),"")</f>
        <v>301.32295767073833</v>
      </c>
      <c r="AG3359" s="48" t="str">
        <f>VLOOKUP(E3359,[1]Apresentação!AW$1:AX$65536,2,0)</f>
        <v xml:space="preserve">                    2 - LEATHER AUXILIARIES</v>
      </c>
      <c r="AH3359" s="48" t="str">
        <f t="shared" si="894"/>
        <v xml:space="preserve">         5218000002 - CONTRIPON AO BR</v>
      </c>
      <c r="AI3359" s="49" t="str">
        <f t="shared" si="895"/>
        <v xml:space="preserve">     L00016 - A BUHLER SA CURTUME</v>
      </c>
      <c r="AJ3359" t="str">
        <f t="shared" si="896"/>
        <v xml:space="preserve">     90 - SALES</v>
      </c>
      <c r="AK3359" t="str">
        <f t="shared" si="897"/>
        <v/>
      </c>
      <c r="AL3359">
        <f t="shared" si="898"/>
        <v>6</v>
      </c>
      <c r="AM3359" t="str">
        <f t="shared" si="899"/>
        <v>2025 6</v>
      </c>
      <c r="AN3359" t="str">
        <f t="shared" si="900"/>
        <v xml:space="preserve">A </v>
      </c>
    </row>
    <row r="3360" spans="1:40" x14ac:dyDescent="0.35">
      <c r="A3360">
        <v>84561</v>
      </c>
      <c r="B3360" t="s">
        <v>274</v>
      </c>
      <c r="C3360" s="31">
        <v>45968</v>
      </c>
      <c r="D3360" t="s">
        <v>373</v>
      </c>
      <c r="E3360" t="s">
        <v>374</v>
      </c>
      <c r="F3360" t="s">
        <v>1102</v>
      </c>
      <c r="G3360" t="s">
        <v>1103</v>
      </c>
      <c r="H3360" t="s">
        <v>1066</v>
      </c>
      <c r="I3360" t="s">
        <v>1067</v>
      </c>
      <c r="J3360">
        <v>10</v>
      </c>
      <c r="K3360">
        <v>1179.77</v>
      </c>
      <c r="L3360">
        <v>600.93015000000003</v>
      </c>
      <c r="M3360">
        <v>237.6</v>
      </c>
      <c r="N3360">
        <v>117.977</v>
      </c>
      <c r="O3360" s="32">
        <f t="shared" si="884"/>
        <v>942.17</v>
      </c>
      <c r="P3360" s="32">
        <f t="shared" si="885"/>
        <v>341.23984999999993</v>
      </c>
      <c r="Q3360">
        <v>766635</v>
      </c>
      <c r="R3360" t="s">
        <v>312</v>
      </c>
      <c r="S3360" t="s">
        <v>312</v>
      </c>
      <c r="T3360" t="str">
        <f t="shared" si="886"/>
        <v>VEN</v>
      </c>
      <c r="U3360" t="s">
        <v>313</v>
      </c>
      <c r="V3360" s="33">
        <f t="shared" si="887"/>
        <v>1179.77</v>
      </c>
      <c r="W3360">
        <f t="shared" si="888"/>
        <v>10</v>
      </c>
      <c r="X3360" s="33">
        <f t="shared" si="889"/>
        <v>942.17</v>
      </c>
      <c r="Y3360" s="33">
        <f t="shared" si="890"/>
        <v>237.6</v>
      </c>
      <c r="Z3360" s="45">
        <f t="shared" si="891"/>
        <v>0.28754744568856638</v>
      </c>
      <c r="AA3360" s="33">
        <f t="shared" si="892"/>
        <v>339.23984999999993</v>
      </c>
      <c r="AB3360" s="45">
        <f t="shared" si="893"/>
        <v>0.36006224991243613</v>
      </c>
      <c r="AC3360" s="33" t="str">
        <f>IFERROR($X3360/VLOOKUP(CONCATENATE("USD",C3360),[1]GEINDICE!AR$1:AS$65536,2,0),"")</f>
        <v/>
      </c>
      <c r="AD3360" s="33" t="str">
        <f>IFERROR($AA3360/VLOOKUP(CONCATENATE("USD",C3360),[1]GEINDICE!AR$1:AS$65536,2,0),"")</f>
        <v/>
      </c>
      <c r="AE3360" s="33" t="str">
        <f>IFERROR($X3360/VLOOKUP(CONCATENATE("EUR",C3360),[1]GEINDICE!AR$1:AS$65536,2,0),"")</f>
        <v/>
      </c>
      <c r="AF3360" s="33" t="str">
        <f>IFERROR($AA3360/VLOOKUP(CONCATENATE("EUR",C3360),[1]GEINDICE!AR$1:AS$65536,2,0),"")</f>
        <v/>
      </c>
      <c r="AG3360" s="48" t="str">
        <f>VLOOKUP(E3360,[1]Apresentação!AW$1:AX$65536,2,0)</f>
        <v xml:space="preserve">                    2 - LEATHER AUXILIARIES</v>
      </c>
      <c r="AH3360" s="48" t="str">
        <f t="shared" si="894"/>
        <v xml:space="preserve">         5218000002 - CONTRIPON AO BR</v>
      </c>
      <c r="AI3360" s="49" t="str">
        <f t="shared" si="895"/>
        <v xml:space="preserve">     L00495 - AGRO STILLO INDUSTRIA E COMERCIO DE COUROS LTDA</v>
      </c>
      <c r="AJ3360" t="str">
        <f t="shared" si="896"/>
        <v xml:space="preserve">     90 - SALES</v>
      </c>
      <c r="AK3360" t="str">
        <f t="shared" si="897"/>
        <v/>
      </c>
      <c r="AL3360">
        <f t="shared" si="898"/>
        <v>11</v>
      </c>
      <c r="AM3360" t="str">
        <f t="shared" si="899"/>
        <v>2025 11</v>
      </c>
      <c r="AN3360" t="str">
        <f t="shared" si="900"/>
        <v xml:space="preserve">AGRO </v>
      </c>
    </row>
    <row r="3361" spans="1:40" x14ac:dyDescent="0.35">
      <c r="A3361">
        <v>82593</v>
      </c>
      <c r="B3361" t="s">
        <v>274</v>
      </c>
      <c r="C3361" s="31">
        <v>45807</v>
      </c>
      <c r="D3361" t="s">
        <v>373</v>
      </c>
      <c r="E3361" t="s">
        <v>374</v>
      </c>
      <c r="F3361" t="s">
        <v>640</v>
      </c>
      <c r="G3361" t="s">
        <v>641</v>
      </c>
      <c r="H3361" t="s">
        <v>1066</v>
      </c>
      <c r="I3361" t="s">
        <v>1067</v>
      </c>
      <c r="J3361">
        <v>10</v>
      </c>
      <c r="K3361">
        <v>964.21</v>
      </c>
      <c r="L3361">
        <v>594.58829000000003</v>
      </c>
      <c r="M3361">
        <v>194.2</v>
      </c>
      <c r="N3361">
        <v>96.421000000000006</v>
      </c>
      <c r="O3361" s="32">
        <f t="shared" si="884"/>
        <v>770.01</v>
      </c>
      <c r="P3361" s="32">
        <f t="shared" si="885"/>
        <v>175.42170999999996</v>
      </c>
      <c r="Q3361">
        <v>740038</v>
      </c>
      <c r="R3361" t="s">
        <v>312</v>
      </c>
      <c r="S3361" t="s">
        <v>312</v>
      </c>
      <c r="T3361" t="str">
        <f t="shared" si="886"/>
        <v>VEN</v>
      </c>
      <c r="U3361" t="s">
        <v>313</v>
      </c>
      <c r="V3361" s="33">
        <f t="shared" si="887"/>
        <v>964.21</v>
      </c>
      <c r="W3361">
        <f t="shared" si="888"/>
        <v>10</v>
      </c>
      <c r="X3361" s="33">
        <f t="shared" si="889"/>
        <v>770.01</v>
      </c>
      <c r="Y3361" s="33">
        <f t="shared" si="890"/>
        <v>194.2</v>
      </c>
      <c r="Z3361" s="45">
        <f t="shared" si="891"/>
        <v>0.17985885854741182</v>
      </c>
      <c r="AA3361" s="33">
        <f t="shared" si="892"/>
        <v>173.42170999999996</v>
      </c>
      <c r="AB3361" s="45">
        <f t="shared" si="893"/>
        <v>0.22522007506396016</v>
      </c>
      <c r="AC3361" s="33">
        <f>IFERROR($X3361/VLOOKUP(CONCATENATE("USD",C3361),[1]GEINDICE!AR$1:AS$65536,2,0),"")</f>
        <v>134.88359871774659</v>
      </c>
      <c r="AD3361" s="33">
        <f>IFERROR($AA3361/VLOOKUP(CONCATENATE("USD",C3361),[1]GEINDICE!AR$1:AS$65536,2,0),"")</f>
        <v>30.378494228107968</v>
      </c>
      <c r="AE3361" s="33">
        <f>IFERROR($X3361/VLOOKUP(CONCATENATE("EUR",C3361),[1]GEINDICE!AR$1:AS$65536,2,0),"")</f>
        <v>118.87089553390864</v>
      </c>
      <c r="AF3361" s="33">
        <f>IFERROR($AA3361/VLOOKUP(CONCATENATE("EUR",C3361),[1]GEINDICE!AR$1:AS$65536,2,0),"")</f>
        <v>26.772112015067069</v>
      </c>
      <c r="AG3361" s="48" t="str">
        <f>VLOOKUP(E3361,[1]Apresentação!AW$1:AX$65536,2,0)</f>
        <v xml:space="preserve">                    2 - LEATHER AUXILIARIES</v>
      </c>
      <c r="AH3361" s="48" t="str">
        <f t="shared" si="894"/>
        <v xml:space="preserve">         5218000002 - CONTRIPON AO BR</v>
      </c>
      <c r="AI3361" s="49" t="str">
        <f t="shared" si="895"/>
        <v xml:space="preserve">     L00079 - BABY LEATHER IND E COM DE COUROS LTDA</v>
      </c>
      <c r="AJ3361" t="str">
        <f t="shared" si="896"/>
        <v xml:space="preserve">     90 - SALES</v>
      </c>
      <c r="AK3361" t="str">
        <f t="shared" si="897"/>
        <v/>
      </c>
      <c r="AL3361">
        <f t="shared" si="898"/>
        <v>5</v>
      </c>
      <c r="AM3361" t="str">
        <f t="shared" si="899"/>
        <v>2025 5</v>
      </c>
      <c r="AN3361" t="str">
        <f t="shared" si="900"/>
        <v xml:space="preserve">BABY </v>
      </c>
    </row>
    <row r="3362" spans="1:40" x14ac:dyDescent="0.35">
      <c r="A3362">
        <v>82640</v>
      </c>
      <c r="B3362" t="s">
        <v>274</v>
      </c>
      <c r="C3362" s="31">
        <v>45811</v>
      </c>
      <c r="D3362" t="s">
        <v>373</v>
      </c>
      <c r="E3362" t="s">
        <v>374</v>
      </c>
      <c r="F3362" t="s">
        <v>433</v>
      </c>
      <c r="G3362" t="s">
        <v>434</v>
      </c>
      <c r="H3362" t="s">
        <v>1066</v>
      </c>
      <c r="I3362" t="s">
        <v>1067</v>
      </c>
      <c r="J3362">
        <v>10</v>
      </c>
      <c r="K3362">
        <v>914.12</v>
      </c>
      <c r="L3362">
        <v>594.58829000000003</v>
      </c>
      <c r="M3362">
        <v>184.11</v>
      </c>
      <c r="N3362">
        <v>91.412000000000006</v>
      </c>
      <c r="O3362" s="32">
        <f t="shared" si="884"/>
        <v>730.01</v>
      </c>
      <c r="P3362" s="32">
        <f t="shared" si="885"/>
        <v>135.42170999999996</v>
      </c>
      <c r="Q3362">
        <v>740309</v>
      </c>
      <c r="R3362" t="s">
        <v>312</v>
      </c>
      <c r="S3362" t="s">
        <v>312</v>
      </c>
      <c r="T3362" t="str">
        <f t="shared" si="886"/>
        <v>VEN</v>
      </c>
      <c r="U3362" t="s">
        <v>313</v>
      </c>
      <c r="V3362" s="33">
        <f t="shared" si="887"/>
        <v>914.12</v>
      </c>
      <c r="W3362">
        <f t="shared" si="888"/>
        <v>10</v>
      </c>
      <c r="X3362" s="33">
        <f t="shared" si="889"/>
        <v>730.01</v>
      </c>
      <c r="Y3362" s="33">
        <f t="shared" si="890"/>
        <v>184.11</v>
      </c>
      <c r="Z3362" s="45">
        <f t="shared" si="891"/>
        <v>0.1459564499190478</v>
      </c>
      <c r="AA3362" s="33">
        <f t="shared" si="892"/>
        <v>133.42170999999996</v>
      </c>
      <c r="AB3362" s="45">
        <f t="shared" si="893"/>
        <v>0.18276696209640958</v>
      </c>
      <c r="AC3362" s="33">
        <f>IFERROR($X3362/VLOOKUP(CONCATENATE("USD",C3362),[1]GEINDICE!AR$1:AS$65536,2,0),"")</f>
        <v>128.76318481673545</v>
      </c>
      <c r="AD3362" s="33">
        <f>IFERROR($AA3362/VLOOKUP(CONCATENATE("USD",C3362),[1]GEINDICE!AR$1:AS$65536,2,0),"")</f>
        <v>23.533656118813269</v>
      </c>
      <c r="AE3362" s="33">
        <f>IFERROR($X3362/VLOOKUP(CONCATENATE("EUR",C3362),[1]GEINDICE!AR$1:AS$65536,2,0),"")</f>
        <v>113.21846211110767</v>
      </c>
      <c r="AF3362" s="33">
        <f>IFERROR($AA3362/VLOOKUP(CONCATENATE("EUR",C3362),[1]GEINDICE!AR$1:AS$65536,2,0),"")</f>
        <v>20.692594373274598</v>
      </c>
      <c r="AG3362" s="48" t="str">
        <f>VLOOKUP(E3362,[1]Apresentação!AW$1:AX$65536,2,0)</f>
        <v xml:space="preserve">                    2 - LEATHER AUXILIARIES</v>
      </c>
      <c r="AH3362" s="48" t="str">
        <f t="shared" si="894"/>
        <v xml:space="preserve">         5218000002 - CONTRIPON AO BR</v>
      </c>
      <c r="AI3362" s="49" t="str">
        <f t="shared" si="895"/>
        <v xml:space="preserve">     L00469 - VALESEMI BENEFICIAMENTO DE COUROS LTDA</v>
      </c>
      <c r="AJ3362" t="str">
        <f t="shared" si="896"/>
        <v xml:space="preserve">     90 - SALES</v>
      </c>
      <c r="AK3362" t="str">
        <f t="shared" si="897"/>
        <v/>
      </c>
      <c r="AL3362">
        <f t="shared" si="898"/>
        <v>6</v>
      </c>
      <c r="AM3362" t="str">
        <f t="shared" si="899"/>
        <v>2025 6</v>
      </c>
      <c r="AN3362" t="str">
        <f t="shared" si="900"/>
        <v xml:space="preserve">VALESEMI </v>
      </c>
    </row>
    <row r="3363" spans="1:40" x14ac:dyDescent="0.35">
      <c r="A3363">
        <v>83210</v>
      </c>
      <c r="B3363" t="s">
        <v>274</v>
      </c>
      <c r="C3363" s="31">
        <v>45860</v>
      </c>
      <c r="D3363" t="s">
        <v>373</v>
      </c>
      <c r="E3363" t="s">
        <v>374</v>
      </c>
      <c r="F3363" t="s">
        <v>1070</v>
      </c>
      <c r="G3363" t="s">
        <v>1071</v>
      </c>
      <c r="H3363" t="s">
        <v>1066</v>
      </c>
      <c r="I3363" t="s">
        <v>1067</v>
      </c>
      <c r="J3363">
        <v>20</v>
      </c>
      <c r="K3363">
        <v>2219.44</v>
      </c>
      <c r="L3363">
        <v>1208.29989</v>
      </c>
      <c r="M3363">
        <v>447</v>
      </c>
      <c r="N3363">
        <v>110.97188</v>
      </c>
      <c r="O3363" s="32">
        <f t="shared" si="884"/>
        <v>1772.44</v>
      </c>
      <c r="P3363" s="32">
        <f t="shared" si="885"/>
        <v>564.14011000000005</v>
      </c>
      <c r="Q3363">
        <v>744454</v>
      </c>
      <c r="R3363" t="s">
        <v>312</v>
      </c>
      <c r="S3363" t="s">
        <v>312</v>
      </c>
      <c r="T3363" t="str">
        <f t="shared" si="886"/>
        <v>VEN</v>
      </c>
      <c r="U3363" t="s">
        <v>313</v>
      </c>
      <c r="V3363" s="33">
        <f t="shared" si="887"/>
        <v>2219.44</v>
      </c>
      <c r="W3363">
        <f t="shared" si="888"/>
        <v>20</v>
      </c>
      <c r="X3363" s="33">
        <f t="shared" si="889"/>
        <v>1772.44</v>
      </c>
      <c r="Y3363" s="33">
        <f t="shared" si="890"/>
        <v>447</v>
      </c>
      <c r="Z3363" s="45">
        <f t="shared" si="891"/>
        <v>0.25237902804310997</v>
      </c>
      <c r="AA3363" s="33">
        <f t="shared" si="892"/>
        <v>560.14011000000005</v>
      </c>
      <c r="AB3363" s="45">
        <f t="shared" si="893"/>
        <v>0.31602768499921013</v>
      </c>
      <c r="AC3363" s="33">
        <f>IFERROR($X3363/VLOOKUP(CONCATENATE("USD",C3363),[1]GEINDICE!AR$1:AS$65536,2,0),"")</f>
        <v>318.16044086233825</v>
      </c>
      <c r="AD3363" s="33">
        <f>IFERROR($AA3363/VLOOKUP(CONCATENATE("USD",C3363),[1]GEINDICE!AR$1:AS$65536,2,0),"")</f>
        <v>100.54750758405285</v>
      </c>
      <c r="AE3363" s="33">
        <f>IFERROR($X3363/VLOOKUP(CONCATENATE("EUR",C3363),[1]GEINDICE!AR$1:AS$65536,2,0),"")</f>
        <v>270.79583823506943</v>
      </c>
      <c r="AF3363" s="33">
        <f>IFERROR($AA3363/VLOOKUP(CONCATENATE("EUR",C3363),[1]GEINDICE!AR$1:AS$65536,2,0),"")</f>
        <v>85.578981864849595</v>
      </c>
      <c r="AG3363" s="48" t="str">
        <f>VLOOKUP(E3363,[1]Apresentação!AW$1:AX$65536,2,0)</f>
        <v xml:space="preserve">                    2 - LEATHER AUXILIARIES</v>
      </c>
      <c r="AH3363" s="48" t="str">
        <f t="shared" si="894"/>
        <v xml:space="preserve">         5218000002 - CONTRIPON AO BR</v>
      </c>
      <c r="AI3363" s="49" t="str">
        <f t="shared" si="895"/>
        <v xml:space="preserve">     L00388 - JACOBY INDUSTRIA DE COUROS LTDA</v>
      </c>
      <c r="AJ3363" t="str">
        <f t="shared" si="896"/>
        <v xml:space="preserve">     90 - SALES</v>
      </c>
      <c r="AK3363" t="str">
        <f t="shared" si="897"/>
        <v/>
      </c>
      <c r="AL3363">
        <f t="shared" si="898"/>
        <v>7</v>
      </c>
      <c r="AM3363" t="str">
        <f t="shared" si="899"/>
        <v>2025 7</v>
      </c>
      <c r="AN3363" t="str">
        <f t="shared" si="900"/>
        <v xml:space="preserve">JACOBY </v>
      </c>
    </row>
    <row r="3364" spans="1:40" x14ac:dyDescent="0.35">
      <c r="A3364">
        <v>84190</v>
      </c>
      <c r="B3364" t="s">
        <v>274</v>
      </c>
      <c r="C3364" s="31">
        <v>45940</v>
      </c>
      <c r="D3364" t="s">
        <v>373</v>
      </c>
      <c r="E3364" t="s">
        <v>374</v>
      </c>
      <c r="F3364" t="s">
        <v>433</v>
      </c>
      <c r="G3364" t="s">
        <v>434</v>
      </c>
      <c r="H3364" t="s">
        <v>1066</v>
      </c>
      <c r="I3364" t="s">
        <v>1067</v>
      </c>
      <c r="J3364">
        <v>20</v>
      </c>
      <c r="K3364">
        <v>1828.24</v>
      </c>
      <c r="L3364">
        <v>1209.1714199999999</v>
      </c>
      <c r="M3364">
        <v>368.21</v>
      </c>
      <c r="N3364">
        <v>91.412000000000006</v>
      </c>
      <c r="O3364" s="32">
        <f t="shared" si="884"/>
        <v>1460.03</v>
      </c>
      <c r="P3364" s="32">
        <f t="shared" si="885"/>
        <v>250.85858000000007</v>
      </c>
      <c r="Q3364">
        <v>763884</v>
      </c>
      <c r="R3364" t="s">
        <v>312</v>
      </c>
      <c r="S3364" t="s">
        <v>312</v>
      </c>
      <c r="T3364" t="str">
        <f t="shared" si="886"/>
        <v>VEN</v>
      </c>
      <c r="U3364" t="s">
        <v>313</v>
      </c>
      <c r="V3364" s="33">
        <f t="shared" si="887"/>
        <v>1828.24</v>
      </c>
      <c r="W3364">
        <f t="shared" si="888"/>
        <v>20</v>
      </c>
      <c r="X3364" s="33">
        <f t="shared" si="889"/>
        <v>1460.03</v>
      </c>
      <c r="Y3364" s="33">
        <f t="shared" si="890"/>
        <v>368.21</v>
      </c>
      <c r="Z3364" s="45">
        <f t="shared" si="891"/>
        <v>0.13502525926574196</v>
      </c>
      <c r="AA3364" s="33">
        <f t="shared" si="892"/>
        <v>246.85858000000007</v>
      </c>
      <c r="AB3364" s="45">
        <f t="shared" si="893"/>
        <v>0.16907774497784298</v>
      </c>
      <c r="AC3364" s="33">
        <f>IFERROR($X3364/VLOOKUP(CONCATENATE("USD",C3364),[1]GEINDICE!AR$1:AS$65536,2,0),"")</f>
        <v>268.16111376409651</v>
      </c>
      <c r="AD3364" s="33">
        <f>IFERROR($AA3364/VLOOKUP(CONCATENATE("USD",C3364),[1]GEINDICE!AR$1:AS$65536,2,0),"")</f>
        <v>45.340076405980248</v>
      </c>
      <c r="AE3364" s="33">
        <f>IFERROR($X3364/VLOOKUP(CONCATENATE("EUR",C3364),[1]GEINDICE!AR$1:AS$65536,2,0),"")</f>
        <v>230.89319037226807</v>
      </c>
      <c r="AF3364" s="33">
        <f>IFERROR($AA3364/VLOOKUP(CONCATENATE("EUR",C3364),[1]GEINDICE!AR$1:AS$65536,2,0),"")</f>
        <v>39.038899958882887</v>
      </c>
      <c r="AG3364" s="48" t="str">
        <f>VLOOKUP(E3364,[1]Apresentação!AW$1:AX$65536,2,0)</f>
        <v xml:space="preserve">                    2 - LEATHER AUXILIARIES</v>
      </c>
      <c r="AH3364" s="48" t="str">
        <f t="shared" si="894"/>
        <v xml:space="preserve">         5218000002 - CONTRIPON AO BR</v>
      </c>
      <c r="AI3364" s="49" t="str">
        <f t="shared" si="895"/>
        <v xml:space="preserve">     L00469 - VALESEMI BENEFICIAMENTO DE COUROS LTDA</v>
      </c>
      <c r="AJ3364" t="str">
        <f t="shared" si="896"/>
        <v xml:space="preserve">     90 - SALES</v>
      </c>
      <c r="AK3364" t="str">
        <f t="shared" si="897"/>
        <v/>
      </c>
      <c r="AL3364">
        <f t="shared" si="898"/>
        <v>10</v>
      </c>
      <c r="AM3364" t="str">
        <f t="shared" si="899"/>
        <v>2025 10</v>
      </c>
      <c r="AN3364" t="str">
        <f t="shared" si="900"/>
        <v xml:space="preserve">VALESEMI </v>
      </c>
    </row>
    <row r="3365" spans="1:40" x14ac:dyDescent="0.35">
      <c r="A3365">
        <v>82711</v>
      </c>
      <c r="B3365" t="s">
        <v>274</v>
      </c>
      <c r="C3365" s="31">
        <v>45818</v>
      </c>
      <c r="D3365" t="s">
        <v>373</v>
      </c>
      <c r="E3365" t="s">
        <v>374</v>
      </c>
      <c r="F3365" t="s">
        <v>382</v>
      </c>
      <c r="G3365" t="s">
        <v>383</v>
      </c>
      <c r="H3365" t="s">
        <v>1066</v>
      </c>
      <c r="I3365" t="s">
        <v>1067</v>
      </c>
      <c r="J3365">
        <v>240</v>
      </c>
      <c r="K3365">
        <v>27660.2</v>
      </c>
      <c r="L3365">
        <v>14283.3529</v>
      </c>
      <c r="M3365">
        <v>5570.8</v>
      </c>
      <c r="N3365">
        <v>115.25082</v>
      </c>
      <c r="O3365" s="32">
        <f t="shared" si="884"/>
        <v>22089.4</v>
      </c>
      <c r="P3365" s="32">
        <f t="shared" si="885"/>
        <v>7806.0471000000016</v>
      </c>
      <c r="Q3365">
        <v>740947</v>
      </c>
      <c r="R3365" t="s">
        <v>312</v>
      </c>
      <c r="S3365" t="s">
        <v>312</v>
      </c>
      <c r="T3365" t="str">
        <f t="shared" si="886"/>
        <v>VEN</v>
      </c>
      <c r="U3365" t="s">
        <v>348</v>
      </c>
      <c r="V3365" s="33">
        <f t="shared" si="887"/>
        <v>27660.2</v>
      </c>
      <c r="W3365">
        <f t="shared" si="888"/>
        <v>240</v>
      </c>
      <c r="X3365" s="33">
        <f t="shared" si="889"/>
        <v>22089.4</v>
      </c>
      <c r="Y3365" s="33">
        <f t="shared" si="890"/>
        <v>5570.8</v>
      </c>
      <c r="Z3365" s="45">
        <f t="shared" si="891"/>
        <v>0.28047689821476351</v>
      </c>
      <c r="AA3365" s="33">
        <f t="shared" si="892"/>
        <v>7758.0471000000016</v>
      </c>
      <c r="AB3365" s="45">
        <f t="shared" si="893"/>
        <v>0.3512113094968628</v>
      </c>
      <c r="AC3365" s="33">
        <f>IFERROR($X3365/VLOOKUP(CONCATENATE("USD",C3365),[1]GEINDICE!AR$1:AS$65536,2,0),"")</f>
        <v>3975.9886242957687</v>
      </c>
      <c r="AD3365" s="33">
        <f>IFERROR($AA3365/VLOOKUP(CONCATENATE("USD",C3365),[1]GEINDICE!AR$1:AS$65536,2,0),"")</f>
        <v>1396.412171283547</v>
      </c>
      <c r="AE3365" s="33">
        <f>IFERROR($X3365/VLOOKUP(CONCATENATE("EUR",C3365),[1]GEINDICE!AR$1:AS$65536,2,0),"")</f>
        <v>3480.3995714375751</v>
      </c>
      <c r="AF3365" s="33">
        <f>IFERROR($AA3365/VLOOKUP(CONCATENATE("EUR",C3365),[1]GEINDICE!AR$1:AS$65536,2,0),"")</f>
        <v>1222.3556910569109</v>
      </c>
      <c r="AG3365" s="48" t="str">
        <f>VLOOKUP(E3365,[1]Apresentação!AW$1:AX$65536,2,0)</f>
        <v xml:space="preserve">                    2 - LEATHER AUXILIARIES</v>
      </c>
      <c r="AH3365" s="48" t="str">
        <f t="shared" si="894"/>
        <v xml:space="preserve">         5218000002 - CONTRIPON AO BR</v>
      </c>
      <c r="AI3365" s="49" t="str">
        <f t="shared" si="895"/>
        <v xml:space="preserve">     ZF1123 - GOBBA LEATHER INDUSTRIA E COMERCIO LTDA</v>
      </c>
      <c r="AJ3365" t="str">
        <f t="shared" si="896"/>
        <v xml:space="preserve">     90 - SALES</v>
      </c>
      <c r="AK3365" t="str">
        <f t="shared" si="897"/>
        <v/>
      </c>
      <c r="AL3365">
        <f t="shared" si="898"/>
        <v>6</v>
      </c>
      <c r="AM3365" t="str">
        <f t="shared" si="899"/>
        <v>2025 6</v>
      </c>
      <c r="AN3365" t="str">
        <f t="shared" si="900"/>
        <v xml:space="preserve">GOBBA </v>
      </c>
    </row>
    <row r="3366" spans="1:40" x14ac:dyDescent="0.35">
      <c r="A3366">
        <v>82560</v>
      </c>
      <c r="B3366" t="s">
        <v>274</v>
      </c>
      <c r="C3366" s="31">
        <v>45804</v>
      </c>
      <c r="D3366" t="s">
        <v>373</v>
      </c>
      <c r="E3366" t="s">
        <v>374</v>
      </c>
      <c r="F3366" t="s">
        <v>770</v>
      </c>
      <c r="G3366" t="s">
        <v>771</v>
      </c>
      <c r="H3366" t="s">
        <v>1066</v>
      </c>
      <c r="I3366" t="s">
        <v>1067</v>
      </c>
      <c r="J3366">
        <v>20</v>
      </c>
      <c r="K3366">
        <v>2410.84</v>
      </c>
      <c r="L3366">
        <v>1189.17659</v>
      </c>
      <c r="M3366">
        <v>485.55</v>
      </c>
      <c r="N3366">
        <v>120.54185</v>
      </c>
      <c r="O3366" s="32">
        <f t="shared" si="884"/>
        <v>1925.2900000000002</v>
      </c>
      <c r="P3366" s="32">
        <f t="shared" si="885"/>
        <v>736.11341000000016</v>
      </c>
      <c r="Q3366">
        <v>739760</v>
      </c>
      <c r="R3366" t="s">
        <v>312</v>
      </c>
      <c r="S3366" t="s">
        <v>312</v>
      </c>
      <c r="T3366" t="str">
        <f t="shared" si="886"/>
        <v>VEN</v>
      </c>
      <c r="U3366" t="s">
        <v>313</v>
      </c>
      <c r="V3366" s="33">
        <f t="shared" si="887"/>
        <v>2410.84</v>
      </c>
      <c r="W3366">
        <f t="shared" si="888"/>
        <v>20</v>
      </c>
      <c r="X3366" s="33">
        <f t="shared" si="889"/>
        <v>1925.2900000000002</v>
      </c>
      <c r="Y3366" s="33">
        <f t="shared" si="890"/>
        <v>485.55</v>
      </c>
      <c r="Z3366" s="45">
        <f t="shared" si="891"/>
        <v>0.30367565246967865</v>
      </c>
      <c r="AA3366" s="33">
        <f t="shared" si="892"/>
        <v>732.11341000000016</v>
      </c>
      <c r="AB3366" s="45">
        <f t="shared" si="893"/>
        <v>0.38026136841722552</v>
      </c>
      <c r="AC3366" s="33">
        <f>IFERROR($X3366/VLOOKUP(CONCATENATE("USD",C3366),[1]GEINDICE!AR$1:AS$65536,2,0),"")</f>
        <v>340.52423990519821</v>
      </c>
      <c r="AD3366" s="33">
        <f>IFERROR($AA3366/VLOOKUP(CONCATENATE("USD",C3366),[1]GEINDICE!AR$1:AS$65536,2,0),"")</f>
        <v>129.48821344558627</v>
      </c>
      <c r="AE3366" s="33">
        <f>IFERROR($X3366/VLOOKUP(CONCATENATE("EUR",C3366),[1]GEINDICE!AR$1:AS$65536,2,0),"")</f>
        <v>300.62927453858407</v>
      </c>
      <c r="AF3366" s="33">
        <f>IFERROR($AA3366/VLOOKUP(CONCATENATE("EUR",C3366),[1]GEINDICE!AR$1:AS$65536,2,0),"")</f>
        <v>114.31769932231974</v>
      </c>
      <c r="AG3366" s="48" t="str">
        <f>VLOOKUP(E3366,[1]Apresentação!AW$1:AX$65536,2,0)</f>
        <v xml:space="preserve">                    2 - LEATHER AUXILIARIES</v>
      </c>
      <c r="AH3366" s="48" t="str">
        <f t="shared" si="894"/>
        <v xml:space="preserve">         5218000002 - CONTRIPON AO BR</v>
      </c>
      <c r="AI3366" s="49" t="str">
        <f t="shared" si="895"/>
        <v xml:space="preserve">     L00056 - NATUR INDUSTRIA DE COUROS LTDA</v>
      </c>
      <c r="AJ3366" t="str">
        <f t="shared" si="896"/>
        <v xml:space="preserve">     90 - SALES</v>
      </c>
      <c r="AK3366" t="str">
        <f t="shared" si="897"/>
        <v/>
      </c>
      <c r="AL3366">
        <f t="shared" si="898"/>
        <v>5</v>
      </c>
      <c r="AM3366" t="str">
        <f t="shared" si="899"/>
        <v>2025 5</v>
      </c>
      <c r="AN3366" t="str">
        <f t="shared" si="900"/>
        <v xml:space="preserve">NATUR </v>
      </c>
    </row>
    <row r="3367" spans="1:40" x14ac:dyDescent="0.35">
      <c r="A3367">
        <v>83652</v>
      </c>
      <c r="B3367" t="s">
        <v>274</v>
      </c>
      <c r="C3367" s="31">
        <v>45895</v>
      </c>
      <c r="D3367" t="s">
        <v>373</v>
      </c>
      <c r="E3367" t="s">
        <v>374</v>
      </c>
      <c r="F3367" t="s">
        <v>433</v>
      </c>
      <c r="G3367" t="s">
        <v>434</v>
      </c>
      <c r="H3367" t="s">
        <v>1066</v>
      </c>
      <c r="I3367" t="s">
        <v>1067</v>
      </c>
      <c r="J3367">
        <v>20</v>
      </c>
      <c r="K3367">
        <v>1828.24</v>
      </c>
      <c r="L3367">
        <v>1210.35778</v>
      </c>
      <c r="M3367">
        <v>368.21</v>
      </c>
      <c r="N3367">
        <v>91.412000000000006</v>
      </c>
      <c r="O3367" s="32">
        <f t="shared" si="884"/>
        <v>1460.03</v>
      </c>
      <c r="P3367" s="32">
        <f t="shared" si="885"/>
        <v>249.67221999999992</v>
      </c>
      <c r="Q3367">
        <v>759783</v>
      </c>
      <c r="R3367" t="s">
        <v>312</v>
      </c>
      <c r="S3367" t="s">
        <v>312</v>
      </c>
      <c r="T3367" t="str">
        <f t="shared" si="886"/>
        <v>VEN</v>
      </c>
      <c r="U3367" t="s">
        <v>313</v>
      </c>
      <c r="V3367" s="33">
        <f t="shared" si="887"/>
        <v>1828.24</v>
      </c>
      <c r="W3367">
        <f t="shared" si="888"/>
        <v>20</v>
      </c>
      <c r="X3367" s="33">
        <f t="shared" si="889"/>
        <v>1460.03</v>
      </c>
      <c r="Y3367" s="33">
        <f t="shared" si="890"/>
        <v>368.21</v>
      </c>
      <c r="Z3367" s="45">
        <f t="shared" si="891"/>
        <v>0.13437635102612344</v>
      </c>
      <c r="AA3367" s="33">
        <f t="shared" si="892"/>
        <v>245.67221999999992</v>
      </c>
      <c r="AB3367" s="45">
        <f t="shared" si="893"/>
        <v>0.16826518633178766</v>
      </c>
      <c r="AC3367" s="33">
        <f>IFERROR($X3367/VLOOKUP(CONCATENATE("USD",C3367),[1]GEINDICE!AR$1:AS$65536,2,0),"")</f>
        <v>269.28879707846102</v>
      </c>
      <c r="AD3367" s="33">
        <f>IFERROR($AA3367/VLOOKUP(CONCATENATE("USD",C3367),[1]GEINDICE!AR$1:AS$65536,2,0),"")</f>
        <v>45.311929617470199</v>
      </c>
      <c r="AE3367" s="33">
        <f>IFERROR($X3367/VLOOKUP(CONCATENATE("EUR",C3367),[1]GEINDICE!AR$1:AS$65536,2,0),"")</f>
        <v>230.99182052620753</v>
      </c>
      <c r="AF3367" s="33">
        <f>IFERROR($AA3367/VLOOKUP(CONCATENATE("EUR",C3367),[1]GEINDICE!AR$1:AS$65536,2,0),"")</f>
        <v>38.867881721961162</v>
      </c>
      <c r="AG3367" s="48" t="str">
        <f>VLOOKUP(E3367,[1]Apresentação!AW$1:AX$65536,2,0)</f>
        <v xml:space="preserve">                    2 - LEATHER AUXILIARIES</v>
      </c>
      <c r="AH3367" s="48" t="str">
        <f t="shared" si="894"/>
        <v xml:space="preserve">         5218000002 - CONTRIPON AO BR</v>
      </c>
      <c r="AI3367" s="49" t="str">
        <f t="shared" si="895"/>
        <v xml:space="preserve">     L00469 - VALESEMI BENEFICIAMENTO DE COUROS LTDA</v>
      </c>
      <c r="AJ3367" t="str">
        <f t="shared" si="896"/>
        <v xml:space="preserve">     90 - SALES</v>
      </c>
      <c r="AK3367" t="str">
        <f t="shared" si="897"/>
        <v/>
      </c>
      <c r="AL3367">
        <f t="shared" si="898"/>
        <v>8</v>
      </c>
      <c r="AM3367" t="str">
        <f t="shared" si="899"/>
        <v>2025 8</v>
      </c>
      <c r="AN3367" t="str">
        <f t="shared" si="900"/>
        <v xml:space="preserve">VALESEMI </v>
      </c>
    </row>
    <row r="3368" spans="1:40" x14ac:dyDescent="0.35">
      <c r="A3368">
        <v>84081</v>
      </c>
      <c r="B3368" t="s">
        <v>274</v>
      </c>
      <c r="C3368" s="31">
        <v>45932</v>
      </c>
      <c r="D3368" t="s">
        <v>373</v>
      </c>
      <c r="E3368" t="s">
        <v>374</v>
      </c>
      <c r="F3368" t="s">
        <v>770</v>
      </c>
      <c r="G3368" t="s">
        <v>771</v>
      </c>
      <c r="H3368" t="s">
        <v>1066</v>
      </c>
      <c r="I3368" t="s">
        <v>1067</v>
      </c>
      <c r="J3368">
        <v>10</v>
      </c>
      <c r="K3368">
        <v>1132.8</v>
      </c>
      <c r="L3368">
        <v>604.58501999999999</v>
      </c>
      <c r="M3368">
        <v>228.15</v>
      </c>
      <c r="N3368">
        <v>113.27983</v>
      </c>
      <c r="O3368" s="32">
        <f t="shared" si="884"/>
        <v>904.65</v>
      </c>
      <c r="P3368" s="32">
        <f t="shared" si="885"/>
        <v>300.06497999999999</v>
      </c>
      <c r="Q3368">
        <v>763047</v>
      </c>
      <c r="R3368" t="s">
        <v>312</v>
      </c>
      <c r="S3368" t="s">
        <v>312</v>
      </c>
      <c r="T3368" t="str">
        <f t="shared" si="886"/>
        <v>VEN</v>
      </c>
      <c r="U3368" t="s">
        <v>313</v>
      </c>
      <c r="V3368" s="33">
        <f t="shared" si="887"/>
        <v>1132.8</v>
      </c>
      <c r="W3368">
        <f t="shared" si="888"/>
        <v>10</v>
      </c>
      <c r="X3368" s="33">
        <f t="shared" si="889"/>
        <v>904.65</v>
      </c>
      <c r="Y3368" s="33">
        <f t="shared" si="890"/>
        <v>228.15</v>
      </c>
      <c r="Z3368" s="45">
        <f t="shared" si="891"/>
        <v>0.26312233403954804</v>
      </c>
      <c r="AA3368" s="33">
        <f t="shared" si="892"/>
        <v>298.06497999999999</v>
      </c>
      <c r="AB3368" s="45">
        <f t="shared" si="893"/>
        <v>0.32948099264909081</v>
      </c>
      <c r="AC3368" s="33">
        <f>IFERROR($X3368/VLOOKUP(CONCATENATE("USD",C3368),[1]GEINDICE!AR$1:AS$65536,2,0),"")</f>
        <v>169.25480364459577</v>
      </c>
      <c r="AD3368" s="33">
        <f>IFERROR($AA3368/VLOOKUP(CONCATENATE("USD",C3368),[1]GEINDICE!AR$1:AS$65536,2,0),"")</f>
        <v>55.766240715448369</v>
      </c>
      <c r="AE3368" s="33">
        <f>IFERROR($X3368/VLOOKUP(CONCATENATE("EUR",C3368),[1]GEINDICE!AR$1:AS$65536,2,0),"")</f>
        <v>144.68612554978009</v>
      </c>
      <c r="AF3368" s="33">
        <f>IFERROR($AA3368/VLOOKUP(CONCATENATE("EUR",C3368),[1]GEINDICE!AR$1:AS$65536,2,0),"")</f>
        <v>47.67132826869252</v>
      </c>
      <c r="AG3368" s="48" t="str">
        <f>VLOOKUP(E3368,[1]Apresentação!AW$1:AX$65536,2,0)</f>
        <v xml:space="preserve">                    2 - LEATHER AUXILIARIES</v>
      </c>
      <c r="AH3368" s="48" t="str">
        <f t="shared" si="894"/>
        <v xml:space="preserve">         5218000002 - CONTRIPON AO BR</v>
      </c>
      <c r="AI3368" s="49" t="str">
        <f t="shared" si="895"/>
        <v xml:space="preserve">     L00056 - NATUR INDUSTRIA DE COUROS LTDA</v>
      </c>
      <c r="AJ3368" t="str">
        <f t="shared" si="896"/>
        <v xml:space="preserve">     90 - SALES</v>
      </c>
      <c r="AK3368" t="str">
        <f t="shared" si="897"/>
        <v/>
      </c>
      <c r="AL3368">
        <f t="shared" si="898"/>
        <v>10</v>
      </c>
      <c r="AM3368" t="str">
        <f t="shared" si="899"/>
        <v>2025 10</v>
      </c>
      <c r="AN3368" t="str">
        <f t="shared" si="900"/>
        <v xml:space="preserve">NATUR </v>
      </c>
    </row>
    <row r="3369" spans="1:40" x14ac:dyDescent="0.35">
      <c r="A3369">
        <v>84216</v>
      </c>
      <c r="B3369" t="s">
        <v>274</v>
      </c>
      <c r="C3369" s="31">
        <v>45943</v>
      </c>
      <c r="D3369" t="s">
        <v>373</v>
      </c>
      <c r="E3369" t="s">
        <v>374</v>
      </c>
      <c r="F3369" t="s">
        <v>640</v>
      </c>
      <c r="G3369" t="s">
        <v>641</v>
      </c>
      <c r="H3369" t="s">
        <v>1066</v>
      </c>
      <c r="I3369" t="s">
        <v>1067</v>
      </c>
      <c r="J3369">
        <v>10</v>
      </c>
      <c r="K3369">
        <v>964.21</v>
      </c>
      <c r="L3369">
        <v>604.58570999999995</v>
      </c>
      <c r="M3369">
        <v>194.2</v>
      </c>
      <c r="N3369">
        <v>96.421000000000006</v>
      </c>
      <c r="O3369" s="32">
        <f t="shared" si="884"/>
        <v>770.01</v>
      </c>
      <c r="P3369" s="32">
        <f t="shared" si="885"/>
        <v>165.42429000000004</v>
      </c>
      <c r="Q3369">
        <v>764191</v>
      </c>
      <c r="R3369" t="s">
        <v>312</v>
      </c>
      <c r="S3369" t="s">
        <v>312</v>
      </c>
      <c r="T3369" t="str">
        <f t="shared" si="886"/>
        <v>VEN</v>
      </c>
      <c r="U3369" t="s">
        <v>313</v>
      </c>
      <c r="V3369" s="33">
        <f t="shared" si="887"/>
        <v>964.21</v>
      </c>
      <c r="W3369">
        <f t="shared" si="888"/>
        <v>10</v>
      </c>
      <c r="X3369" s="33">
        <f t="shared" si="889"/>
        <v>770.01</v>
      </c>
      <c r="Y3369" s="33">
        <f t="shared" si="890"/>
        <v>194.2</v>
      </c>
      <c r="Z3369" s="45">
        <f t="shared" si="891"/>
        <v>0.16949034961263629</v>
      </c>
      <c r="AA3369" s="33">
        <f t="shared" si="892"/>
        <v>163.42429000000004</v>
      </c>
      <c r="AB3369" s="45">
        <f t="shared" si="893"/>
        <v>0.2122365813430995</v>
      </c>
      <c r="AC3369" s="33">
        <f>IFERROR($X3369/VLOOKUP(CONCATENATE("USD",C3369),[1]GEINDICE!AR$1:AS$65536,2,0),"")</f>
        <v>140.95260758937559</v>
      </c>
      <c r="AD3369" s="33">
        <f>IFERROR($AA3369/VLOOKUP(CONCATENATE("USD",C3369),[1]GEINDICE!AR$1:AS$65536,2,0),"")</f>
        <v>29.915299566164496</v>
      </c>
      <c r="AE3369" s="33">
        <f>IFERROR($X3369/VLOOKUP(CONCATENATE("EUR",C3369),[1]GEINDICE!AR$1:AS$65536,2,0),"")</f>
        <v>121.76188744287543</v>
      </c>
      <c r="AF3369" s="33">
        <f>IFERROR($AA3369/VLOOKUP(CONCATENATE("EUR",C3369),[1]GEINDICE!AR$1:AS$65536,2,0),"")</f>
        <v>25.842326728759158</v>
      </c>
      <c r="AG3369" s="48" t="str">
        <f>VLOOKUP(E3369,[1]Apresentação!AW$1:AX$65536,2,0)</f>
        <v xml:space="preserve">                    2 - LEATHER AUXILIARIES</v>
      </c>
      <c r="AH3369" s="48" t="str">
        <f t="shared" si="894"/>
        <v xml:space="preserve">         5218000002 - CONTRIPON AO BR</v>
      </c>
      <c r="AI3369" s="49" t="str">
        <f t="shared" si="895"/>
        <v xml:space="preserve">     L00079 - BABY LEATHER IND E COM DE COUROS LTDA</v>
      </c>
      <c r="AJ3369" t="str">
        <f t="shared" si="896"/>
        <v xml:space="preserve">     90 - SALES</v>
      </c>
      <c r="AK3369" t="str">
        <f t="shared" si="897"/>
        <v/>
      </c>
      <c r="AL3369">
        <f t="shared" si="898"/>
        <v>10</v>
      </c>
      <c r="AM3369" t="str">
        <f t="shared" si="899"/>
        <v>2025 10</v>
      </c>
      <c r="AN3369" t="str">
        <f t="shared" si="900"/>
        <v xml:space="preserve">BABY </v>
      </c>
    </row>
    <row r="3370" spans="1:40" x14ac:dyDescent="0.35">
      <c r="A3370">
        <v>83986</v>
      </c>
      <c r="B3370" t="s">
        <v>274</v>
      </c>
      <c r="C3370" s="31">
        <v>45925</v>
      </c>
      <c r="D3370" t="s">
        <v>373</v>
      </c>
      <c r="E3370" t="s">
        <v>374</v>
      </c>
      <c r="F3370" t="s">
        <v>464</v>
      </c>
      <c r="G3370" t="s">
        <v>465</v>
      </c>
      <c r="H3370" t="s">
        <v>1066</v>
      </c>
      <c r="I3370" t="s">
        <v>1067</v>
      </c>
      <c r="J3370">
        <v>120</v>
      </c>
      <c r="K3370">
        <v>12934.26</v>
      </c>
      <c r="L3370">
        <v>7255.0869000000002</v>
      </c>
      <c r="M3370">
        <v>2604.98</v>
      </c>
      <c r="N3370">
        <v>107.78549</v>
      </c>
      <c r="O3370" s="32">
        <f t="shared" si="884"/>
        <v>10329.280000000001</v>
      </c>
      <c r="P3370" s="32">
        <f t="shared" si="885"/>
        <v>3074.1931000000004</v>
      </c>
      <c r="Q3370">
        <v>762295</v>
      </c>
      <c r="R3370" t="s">
        <v>312</v>
      </c>
      <c r="S3370" t="s">
        <v>312</v>
      </c>
      <c r="T3370" t="str">
        <f t="shared" si="886"/>
        <v>VEN</v>
      </c>
      <c r="U3370" t="s">
        <v>313</v>
      </c>
      <c r="V3370" s="33">
        <f t="shared" si="887"/>
        <v>12934.26</v>
      </c>
      <c r="W3370">
        <f t="shared" si="888"/>
        <v>120</v>
      </c>
      <c r="X3370" s="33">
        <f t="shared" si="889"/>
        <v>10329.280000000001</v>
      </c>
      <c r="Y3370" s="33">
        <f t="shared" si="890"/>
        <v>2604.98</v>
      </c>
      <c r="Z3370" s="45">
        <f t="shared" si="891"/>
        <v>0.23582277610006297</v>
      </c>
      <c r="AA3370" s="33">
        <f t="shared" si="892"/>
        <v>3050.1931000000004</v>
      </c>
      <c r="AB3370" s="45">
        <f t="shared" si="893"/>
        <v>0.29529580958208124</v>
      </c>
      <c r="AC3370" s="33">
        <f>IFERROR($X3370/VLOOKUP(CONCATENATE("USD",C3370),[1]GEINDICE!AR$1:AS$65536,2,0),"")</f>
        <v>1933.4169396350023</v>
      </c>
      <c r="AD3370" s="33">
        <f>IFERROR($AA3370/VLOOKUP(CONCATENATE("USD",C3370),[1]GEINDICE!AR$1:AS$65536,2,0),"")</f>
        <v>570.92992044922789</v>
      </c>
      <c r="AE3370" s="33">
        <f>IFERROR($X3370/VLOOKUP(CONCATENATE("EUR",C3370),[1]GEINDICE!AR$1:AS$65536,2,0),"")</f>
        <v>1656.182657773217</v>
      </c>
      <c r="AF3370" s="33">
        <f>IFERROR($AA3370/VLOOKUP(CONCATENATE("EUR",C3370),[1]GEINDICE!AR$1:AS$65536,2,0),"")</f>
        <v>489.0637987429451</v>
      </c>
      <c r="AG3370" s="48" t="str">
        <f>VLOOKUP(E3370,[1]Apresentação!AW$1:AX$65536,2,0)</f>
        <v xml:space="preserve">                    2 - LEATHER AUXILIARIES</v>
      </c>
      <c r="AH3370" s="48" t="str">
        <f t="shared" si="894"/>
        <v xml:space="preserve">         5218000002 - CONTRIPON AO BR</v>
      </c>
      <c r="AI3370" s="49" t="str">
        <f t="shared" si="895"/>
        <v xml:space="preserve">     ZC0056 - IND E COM DE COUROS DOWIDI LTDA</v>
      </c>
      <c r="AJ3370" t="str">
        <f t="shared" si="896"/>
        <v xml:space="preserve">     90 - SALES</v>
      </c>
      <c r="AK3370" t="str">
        <f t="shared" si="897"/>
        <v/>
      </c>
      <c r="AL3370">
        <f t="shared" si="898"/>
        <v>9</v>
      </c>
      <c r="AM3370" t="str">
        <f t="shared" si="899"/>
        <v>2025 9</v>
      </c>
      <c r="AN3370" t="str">
        <f t="shared" si="900"/>
        <v xml:space="preserve">IND </v>
      </c>
    </row>
    <row r="3371" spans="1:40" x14ac:dyDescent="0.35">
      <c r="A3371">
        <v>83985</v>
      </c>
      <c r="B3371" t="s">
        <v>274</v>
      </c>
      <c r="C3371" s="31">
        <v>45925</v>
      </c>
      <c r="D3371" t="s">
        <v>373</v>
      </c>
      <c r="E3371" t="s">
        <v>374</v>
      </c>
      <c r="F3371" t="s">
        <v>770</v>
      </c>
      <c r="G3371" t="s">
        <v>771</v>
      </c>
      <c r="H3371" t="s">
        <v>1066</v>
      </c>
      <c r="I3371" t="s">
        <v>1067</v>
      </c>
      <c r="J3371">
        <v>20</v>
      </c>
      <c r="K3371">
        <v>2261.5100000000002</v>
      </c>
      <c r="L3371">
        <v>1209.1811499999999</v>
      </c>
      <c r="M3371">
        <v>455.48</v>
      </c>
      <c r="N3371">
        <v>113.07545</v>
      </c>
      <c r="O3371" s="32">
        <f t="shared" si="884"/>
        <v>1806.0300000000002</v>
      </c>
      <c r="P3371" s="32">
        <f t="shared" si="885"/>
        <v>596.84885000000031</v>
      </c>
      <c r="Q3371">
        <v>762291</v>
      </c>
      <c r="R3371" t="s">
        <v>312</v>
      </c>
      <c r="S3371" t="s">
        <v>312</v>
      </c>
      <c r="T3371" t="str">
        <f t="shared" si="886"/>
        <v>VEN</v>
      </c>
      <c r="U3371" t="s">
        <v>313</v>
      </c>
      <c r="V3371" s="33">
        <f t="shared" si="887"/>
        <v>2261.5100000000002</v>
      </c>
      <c r="W3371">
        <f t="shared" si="888"/>
        <v>20</v>
      </c>
      <c r="X3371" s="33">
        <f t="shared" si="889"/>
        <v>1806.0300000000002</v>
      </c>
      <c r="Y3371" s="33">
        <f t="shared" si="890"/>
        <v>455.48</v>
      </c>
      <c r="Z3371" s="45">
        <f t="shared" si="891"/>
        <v>0.26214734845302484</v>
      </c>
      <c r="AA3371" s="33">
        <f t="shared" si="892"/>
        <v>592.84885000000031</v>
      </c>
      <c r="AB3371" s="45">
        <f t="shared" si="893"/>
        <v>0.32826079854708962</v>
      </c>
      <c r="AC3371" s="33">
        <f>IFERROR($X3371/VLOOKUP(CONCATENATE("USD",C3371),[1]GEINDICE!AR$1:AS$65536,2,0),"")</f>
        <v>338.04960224613944</v>
      </c>
      <c r="AD3371" s="33">
        <f>IFERROR($AA3371/VLOOKUP(CONCATENATE("USD",C3371),[1]GEINDICE!AR$1:AS$65536,2,0),"")</f>
        <v>110.96843238184375</v>
      </c>
      <c r="AE3371" s="33">
        <f>IFERROR($X3371/VLOOKUP(CONCATENATE("EUR",C3371),[1]GEINDICE!AR$1:AS$65536,2,0),"")</f>
        <v>289.57638532580813</v>
      </c>
      <c r="AF3371" s="33">
        <f>IFERROR($AA3371/VLOOKUP(CONCATENATE("EUR",C3371),[1]GEINDICE!AR$1:AS$65536,2,0),"")</f>
        <v>95.056575487429498</v>
      </c>
      <c r="AG3371" s="48" t="str">
        <f>VLOOKUP(E3371,[1]Apresentação!AW$1:AX$65536,2,0)</f>
        <v xml:space="preserve">                    2 - LEATHER AUXILIARIES</v>
      </c>
      <c r="AH3371" s="48" t="str">
        <f t="shared" si="894"/>
        <v xml:space="preserve">         5218000002 - CONTRIPON AO BR</v>
      </c>
      <c r="AI3371" s="49" t="str">
        <f t="shared" si="895"/>
        <v xml:space="preserve">     L00056 - NATUR INDUSTRIA DE COUROS LTDA</v>
      </c>
      <c r="AJ3371" t="str">
        <f t="shared" si="896"/>
        <v xml:space="preserve">     90 - SALES</v>
      </c>
      <c r="AK3371" t="str">
        <f t="shared" si="897"/>
        <v/>
      </c>
      <c r="AL3371">
        <f t="shared" si="898"/>
        <v>9</v>
      </c>
      <c r="AM3371" t="str">
        <f t="shared" si="899"/>
        <v>2025 9</v>
      </c>
      <c r="AN3371" t="str">
        <f t="shared" si="900"/>
        <v xml:space="preserve">NATUR </v>
      </c>
    </row>
    <row r="3372" spans="1:40" x14ac:dyDescent="0.35">
      <c r="A3372">
        <v>83722</v>
      </c>
      <c r="B3372" t="s">
        <v>274</v>
      </c>
      <c r="C3372" s="31">
        <v>45902</v>
      </c>
      <c r="D3372" t="s">
        <v>373</v>
      </c>
      <c r="E3372" t="s">
        <v>374</v>
      </c>
      <c r="F3372" t="s">
        <v>433</v>
      </c>
      <c r="G3372" t="s">
        <v>434</v>
      </c>
      <c r="H3372" t="s">
        <v>1066</v>
      </c>
      <c r="I3372" t="s">
        <v>1067</v>
      </c>
      <c r="J3372">
        <v>20</v>
      </c>
      <c r="K3372">
        <v>1828.24</v>
      </c>
      <c r="L3372">
        <v>1211.9063000000001</v>
      </c>
      <c r="M3372">
        <v>368.21</v>
      </c>
      <c r="N3372">
        <v>91.412000000000006</v>
      </c>
      <c r="O3372" s="32">
        <f t="shared" si="884"/>
        <v>1460.03</v>
      </c>
      <c r="P3372" s="32">
        <f t="shared" si="885"/>
        <v>248.12369999999987</v>
      </c>
      <c r="Q3372">
        <v>760361</v>
      </c>
      <c r="R3372" t="s">
        <v>312</v>
      </c>
      <c r="S3372" t="s">
        <v>312</v>
      </c>
      <c r="T3372" t="str">
        <f t="shared" si="886"/>
        <v>VEN</v>
      </c>
      <c r="U3372" t="s">
        <v>313</v>
      </c>
      <c r="V3372" s="33">
        <f t="shared" si="887"/>
        <v>1828.24</v>
      </c>
      <c r="W3372">
        <f t="shared" si="888"/>
        <v>20</v>
      </c>
      <c r="X3372" s="33">
        <f t="shared" si="889"/>
        <v>1460.03</v>
      </c>
      <c r="Y3372" s="33">
        <f t="shared" si="890"/>
        <v>368.21</v>
      </c>
      <c r="Z3372" s="45">
        <f t="shared" si="891"/>
        <v>0.13352935063230204</v>
      </c>
      <c r="AA3372" s="33">
        <f t="shared" si="892"/>
        <v>244.12369999999987</v>
      </c>
      <c r="AB3372" s="45">
        <f t="shared" si="893"/>
        <v>0.16720457798812344</v>
      </c>
      <c r="AC3372" s="33">
        <f>IFERROR($X3372/VLOOKUP(CONCATENATE("USD",C3372),[1]GEINDICE!AR$1:AS$65536,2,0),"")</f>
        <v>267.01353328456474</v>
      </c>
      <c r="AD3372" s="33">
        <f>IFERROR($AA3372/VLOOKUP(CONCATENATE("USD",C3372),[1]GEINDICE!AR$1:AS$65536,2,0),"")</f>
        <v>44.645885149963398</v>
      </c>
      <c r="AE3372" s="33">
        <f>IFERROR($X3372/VLOOKUP(CONCATENATE("EUR",C3372),[1]GEINDICE!AR$1:AS$65536,2,0),"")</f>
        <v>229.11775783064462</v>
      </c>
      <c r="AF3372" s="33">
        <f>IFERROR($AA3372/VLOOKUP(CONCATENATE("EUR",C3372),[1]GEINDICE!AR$1:AS$65536,2,0),"")</f>
        <v>38.309538007657999</v>
      </c>
      <c r="AG3372" s="48" t="str">
        <f>VLOOKUP(E3372,[1]Apresentação!AW$1:AX$65536,2,0)</f>
        <v xml:space="preserve">                    2 - LEATHER AUXILIARIES</v>
      </c>
      <c r="AH3372" s="48" t="str">
        <f t="shared" si="894"/>
        <v xml:space="preserve">         5218000002 - CONTRIPON AO BR</v>
      </c>
      <c r="AI3372" s="49" t="str">
        <f t="shared" si="895"/>
        <v xml:space="preserve">     L00469 - VALESEMI BENEFICIAMENTO DE COUROS LTDA</v>
      </c>
      <c r="AJ3372" t="str">
        <f t="shared" si="896"/>
        <v xml:space="preserve">     90 - SALES</v>
      </c>
      <c r="AK3372" t="str">
        <f t="shared" si="897"/>
        <v/>
      </c>
      <c r="AL3372">
        <f t="shared" si="898"/>
        <v>9</v>
      </c>
      <c r="AM3372" t="str">
        <f t="shared" si="899"/>
        <v>2025 9</v>
      </c>
      <c r="AN3372" t="str">
        <f t="shared" si="900"/>
        <v xml:space="preserve">VALESEMI </v>
      </c>
    </row>
    <row r="3373" spans="1:40" x14ac:dyDescent="0.35">
      <c r="A3373">
        <v>82765</v>
      </c>
      <c r="B3373" t="s">
        <v>274</v>
      </c>
      <c r="C3373" s="31">
        <v>45821</v>
      </c>
      <c r="D3373" t="s">
        <v>373</v>
      </c>
      <c r="E3373" t="s">
        <v>374</v>
      </c>
      <c r="F3373" t="s">
        <v>433</v>
      </c>
      <c r="G3373" t="s">
        <v>434</v>
      </c>
      <c r="H3373" t="s">
        <v>1066</v>
      </c>
      <c r="I3373" t="s">
        <v>1067</v>
      </c>
      <c r="J3373">
        <v>10</v>
      </c>
      <c r="K3373">
        <v>914.12</v>
      </c>
      <c r="L3373">
        <v>595.13969999999995</v>
      </c>
      <c r="M3373">
        <v>184.11</v>
      </c>
      <c r="N3373">
        <v>91.412000000000006</v>
      </c>
      <c r="O3373" s="32">
        <f t="shared" si="884"/>
        <v>730.01</v>
      </c>
      <c r="P3373" s="32">
        <f t="shared" si="885"/>
        <v>134.87030000000004</v>
      </c>
      <c r="Q3373">
        <v>741336</v>
      </c>
      <c r="R3373" t="s">
        <v>312</v>
      </c>
      <c r="S3373" t="s">
        <v>312</v>
      </c>
      <c r="T3373" t="str">
        <f t="shared" si="886"/>
        <v>VEN</v>
      </c>
      <c r="U3373" t="s">
        <v>313</v>
      </c>
      <c r="V3373" s="33">
        <f t="shared" si="887"/>
        <v>914.12</v>
      </c>
      <c r="W3373">
        <f t="shared" si="888"/>
        <v>10</v>
      </c>
      <c r="X3373" s="33">
        <f t="shared" si="889"/>
        <v>730.01</v>
      </c>
      <c r="Y3373" s="33">
        <f t="shared" si="890"/>
        <v>184.11</v>
      </c>
      <c r="Z3373" s="45">
        <f t="shared" si="891"/>
        <v>0.14535323589900673</v>
      </c>
      <c r="AA3373" s="33">
        <f t="shared" si="892"/>
        <v>132.87030000000004</v>
      </c>
      <c r="AB3373" s="45">
        <f t="shared" si="893"/>
        <v>0.1820116162792291</v>
      </c>
      <c r="AC3373" s="33">
        <f>IFERROR($X3373/VLOOKUP(CONCATENATE("USD",C3373),[1]GEINDICE!AR$1:AS$65536,2,0),"")</f>
        <v>131.17408179400562</v>
      </c>
      <c r="AD3373" s="33">
        <f>IFERROR($AA3373/VLOOKUP(CONCATENATE("USD",C3373),[1]GEINDICE!AR$1:AS$65536,2,0),"")</f>
        <v>23.875206641270761</v>
      </c>
      <c r="AE3373" s="33">
        <f>IFERROR($X3373/VLOOKUP(CONCATENATE("EUR",C3373),[1]GEINDICE!AR$1:AS$65536,2,0),"")</f>
        <v>113.49128616513532</v>
      </c>
      <c r="AF3373" s="33">
        <f>IFERROR($AA3373/VLOOKUP(CONCATENATE("EUR",C3373),[1]GEINDICE!AR$1:AS$65536,2,0),"")</f>
        <v>20.656732428524794</v>
      </c>
      <c r="AG3373" s="48" t="str">
        <f>VLOOKUP(E3373,[1]Apresentação!AW$1:AX$65536,2,0)</f>
        <v xml:space="preserve">                    2 - LEATHER AUXILIARIES</v>
      </c>
      <c r="AH3373" s="48" t="str">
        <f t="shared" si="894"/>
        <v xml:space="preserve">         5218000002 - CONTRIPON AO BR</v>
      </c>
      <c r="AI3373" s="49" t="str">
        <f t="shared" si="895"/>
        <v xml:space="preserve">     L00469 - VALESEMI BENEFICIAMENTO DE COUROS LTDA</v>
      </c>
      <c r="AJ3373" t="str">
        <f t="shared" si="896"/>
        <v xml:space="preserve">     90 - SALES</v>
      </c>
      <c r="AK3373" t="str">
        <f t="shared" si="897"/>
        <v/>
      </c>
      <c r="AL3373">
        <f t="shared" si="898"/>
        <v>6</v>
      </c>
      <c r="AM3373" t="str">
        <f t="shared" si="899"/>
        <v>2025 6</v>
      </c>
      <c r="AN3373" t="str">
        <f t="shared" si="900"/>
        <v xml:space="preserve">VALESEMI </v>
      </c>
    </row>
    <row r="3374" spans="1:40" x14ac:dyDescent="0.35">
      <c r="A3374">
        <v>83844</v>
      </c>
      <c r="B3374" t="s">
        <v>274</v>
      </c>
      <c r="C3374" s="31">
        <v>45912</v>
      </c>
      <c r="D3374" t="s">
        <v>373</v>
      </c>
      <c r="E3374" t="s">
        <v>374</v>
      </c>
      <c r="F3374" t="s">
        <v>447</v>
      </c>
      <c r="G3374" t="s">
        <v>448</v>
      </c>
      <c r="H3374" t="s">
        <v>1066</v>
      </c>
      <c r="I3374" t="s">
        <v>1067</v>
      </c>
      <c r="J3374">
        <v>120</v>
      </c>
      <c r="K3374">
        <v>11420.28</v>
      </c>
      <c r="L3374">
        <v>7288.0430900000001</v>
      </c>
      <c r="M3374">
        <v>2300.06</v>
      </c>
      <c r="N3374">
        <v>95.169000000000011</v>
      </c>
      <c r="O3374" s="32">
        <f t="shared" si="884"/>
        <v>9120.2200000000012</v>
      </c>
      <c r="P3374" s="32">
        <f t="shared" si="885"/>
        <v>1832.176910000001</v>
      </c>
      <c r="Q3374">
        <v>761252</v>
      </c>
      <c r="R3374" t="s">
        <v>312</v>
      </c>
      <c r="S3374" t="s">
        <v>312</v>
      </c>
      <c r="T3374" t="str">
        <f t="shared" si="886"/>
        <v>VEN</v>
      </c>
      <c r="U3374" t="s">
        <v>313</v>
      </c>
      <c r="V3374" s="33">
        <f t="shared" si="887"/>
        <v>11420.28</v>
      </c>
      <c r="W3374">
        <f t="shared" si="888"/>
        <v>120</v>
      </c>
      <c r="X3374" s="33">
        <f t="shared" si="889"/>
        <v>9120.2200000000012</v>
      </c>
      <c r="Y3374" s="33">
        <f t="shared" si="890"/>
        <v>2300.06</v>
      </c>
      <c r="Z3374" s="45">
        <f t="shared" si="891"/>
        <v>0.15833034829268641</v>
      </c>
      <c r="AA3374" s="33">
        <f t="shared" si="892"/>
        <v>1808.176910000001</v>
      </c>
      <c r="AB3374" s="45">
        <f t="shared" si="893"/>
        <v>0.19826022946814889</v>
      </c>
      <c r="AC3374" s="33">
        <f>IFERROR($X3374/VLOOKUP(CONCATENATE("USD",C3374),[1]GEINDICE!AR$1:AS$65536,2,0),"")</f>
        <v>1699.0927212772697</v>
      </c>
      <c r="AD3374" s="33">
        <f>IFERROR($AA3374/VLOOKUP(CONCATENATE("USD",C3374),[1]GEINDICE!AR$1:AS$65536,2,0),"")</f>
        <v>336.86251280809302</v>
      </c>
      <c r="AE3374" s="33">
        <f>IFERROR($X3374/VLOOKUP(CONCATENATE("EUR",C3374),[1]GEINDICE!AR$1:AS$65536,2,0),"")</f>
        <v>1450.3474706995532</v>
      </c>
      <c r="AF3374" s="33">
        <f>IFERROR($AA3374/VLOOKUP(CONCATENATE("EUR",C3374),[1]GEINDICE!AR$1:AS$65536,2,0),"")</f>
        <v>287.54622234944276</v>
      </c>
      <c r="AG3374" s="48" t="str">
        <f>VLOOKUP(E3374,[1]Apresentação!AW$1:AX$65536,2,0)</f>
        <v xml:space="preserve">                    2 - LEATHER AUXILIARIES</v>
      </c>
      <c r="AH3374" s="48" t="str">
        <f t="shared" si="894"/>
        <v xml:space="preserve">         5218000002 - CONTRIPON AO BR</v>
      </c>
      <c r="AI3374" s="49" t="str">
        <f t="shared" si="895"/>
        <v xml:space="preserve">     L00016 - A BUHLER SA CURTUME</v>
      </c>
      <c r="AJ3374" t="str">
        <f t="shared" si="896"/>
        <v xml:space="preserve">     90 - SALES</v>
      </c>
      <c r="AK3374" t="str">
        <f t="shared" si="897"/>
        <v/>
      </c>
      <c r="AL3374">
        <f t="shared" si="898"/>
        <v>9</v>
      </c>
      <c r="AM3374" t="str">
        <f t="shared" si="899"/>
        <v>2025 9</v>
      </c>
      <c r="AN3374" t="str">
        <f t="shared" si="900"/>
        <v xml:space="preserve">A </v>
      </c>
    </row>
    <row r="3375" spans="1:40" x14ac:dyDescent="0.35">
      <c r="A3375">
        <v>82403</v>
      </c>
      <c r="B3375" t="s">
        <v>274</v>
      </c>
      <c r="C3375" s="31">
        <v>45791</v>
      </c>
      <c r="D3375" t="s">
        <v>373</v>
      </c>
      <c r="E3375" t="s">
        <v>374</v>
      </c>
      <c r="F3375" t="s">
        <v>1070</v>
      </c>
      <c r="G3375" t="s">
        <v>1071</v>
      </c>
      <c r="H3375" t="s">
        <v>1066</v>
      </c>
      <c r="I3375" t="s">
        <v>1067</v>
      </c>
      <c r="J3375">
        <v>50</v>
      </c>
      <c r="K3375">
        <v>5612.13</v>
      </c>
      <c r="L3375">
        <v>2893.3418999999999</v>
      </c>
      <c r="M3375">
        <v>1130.29</v>
      </c>
      <c r="N3375">
        <v>112.24269</v>
      </c>
      <c r="O3375" s="32">
        <f t="shared" si="884"/>
        <v>4481.84</v>
      </c>
      <c r="P3375" s="32">
        <f t="shared" si="885"/>
        <v>1588.4981000000002</v>
      </c>
      <c r="Q3375">
        <v>738644</v>
      </c>
      <c r="R3375" t="s">
        <v>312</v>
      </c>
      <c r="S3375" t="s">
        <v>312</v>
      </c>
      <c r="T3375" t="str">
        <f t="shared" si="886"/>
        <v>VEN</v>
      </c>
      <c r="U3375" t="s">
        <v>313</v>
      </c>
      <c r="V3375" s="33">
        <f t="shared" si="887"/>
        <v>5612.13</v>
      </c>
      <c r="W3375">
        <f t="shared" si="888"/>
        <v>50</v>
      </c>
      <c r="X3375" s="33">
        <f t="shared" si="889"/>
        <v>4481.84</v>
      </c>
      <c r="Y3375" s="33">
        <f t="shared" si="890"/>
        <v>1130.29</v>
      </c>
      <c r="Z3375" s="45">
        <f t="shared" si="891"/>
        <v>0.28126541972477476</v>
      </c>
      <c r="AA3375" s="33">
        <f t="shared" si="892"/>
        <v>1578.4981000000002</v>
      </c>
      <c r="AB3375" s="45">
        <f t="shared" si="893"/>
        <v>0.35219867286650131</v>
      </c>
      <c r="AC3375" s="33">
        <f>IFERROR($X3375/VLOOKUP(CONCATENATE("USD",C3375),[1]GEINDICE!AR$1:AS$65536,2,0),"")</f>
        <v>798.9019607843137</v>
      </c>
      <c r="AD3375" s="33">
        <f>IFERROR($AA3375/VLOOKUP(CONCATENATE("USD",C3375),[1]GEINDICE!AR$1:AS$65536,2,0),"")</f>
        <v>281.37221033868093</v>
      </c>
      <c r="AE3375" s="33">
        <f>IFERROR($X3375/VLOOKUP(CONCATENATE("EUR",C3375),[1]GEINDICE!AR$1:AS$65536,2,0),"")</f>
        <v>712.91954315528267</v>
      </c>
      <c r="AF3375" s="33">
        <f>IFERROR($AA3375/VLOOKUP(CONCATENATE("EUR",C3375),[1]GEINDICE!AR$1:AS$65536,2,0),"")</f>
        <v>251.08931695988298</v>
      </c>
      <c r="AG3375" s="48" t="str">
        <f>VLOOKUP(E3375,[1]Apresentação!AW$1:AX$65536,2,0)</f>
        <v xml:space="preserve">                    2 - LEATHER AUXILIARIES</v>
      </c>
      <c r="AH3375" s="48" t="str">
        <f t="shared" si="894"/>
        <v xml:space="preserve">         5218000002 - CONTRIPON AO BR</v>
      </c>
      <c r="AI3375" s="49" t="str">
        <f t="shared" si="895"/>
        <v xml:space="preserve">     L00388 - JACOBY INDUSTRIA DE COUROS LTDA</v>
      </c>
      <c r="AJ3375" t="str">
        <f t="shared" si="896"/>
        <v xml:space="preserve">     90 - SALES</v>
      </c>
      <c r="AK3375" t="str">
        <f t="shared" si="897"/>
        <v/>
      </c>
      <c r="AL3375">
        <f t="shared" si="898"/>
        <v>5</v>
      </c>
      <c r="AM3375" t="str">
        <f t="shared" si="899"/>
        <v>2025 5</v>
      </c>
      <c r="AN3375" t="str">
        <f t="shared" si="900"/>
        <v xml:space="preserve">JACOBY </v>
      </c>
    </row>
    <row r="3376" spans="1:40" x14ac:dyDescent="0.35">
      <c r="A3376">
        <v>82425</v>
      </c>
      <c r="B3376" t="s">
        <v>274</v>
      </c>
      <c r="C3376" s="31">
        <v>45792</v>
      </c>
      <c r="D3376" t="s">
        <v>373</v>
      </c>
      <c r="E3376" t="s">
        <v>374</v>
      </c>
      <c r="F3376" t="s">
        <v>447</v>
      </c>
      <c r="G3376" t="s">
        <v>448</v>
      </c>
      <c r="H3376" t="s">
        <v>1066</v>
      </c>
      <c r="I3376" t="s">
        <v>1067</v>
      </c>
      <c r="J3376">
        <v>120</v>
      </c>
      <c r="K3376">
        <v>11420.28</v>
      </c>
      <c r="L3376">
        <v>7015.1094400000002</v>
      </c>
      <c r="M3376">
        <v>2300.06</v>
      </c>
      <c r="N3376">
        <v>95.169000000000011</v>
      </c>
      <c r="O3376" s="32">
        <f t="shared" si="884"/>
        <v>9120.2200000000012</v>
      </c>
      <c r="P3376" s="32">
        <f t="shared" si="885"/>
        <v>2105.110560000001</v>
      </c>
      <c r="Q3376">
        <v>738815</v>
      </c>
      <c r="R3376" t="s">
        <v>312</v>
      </c>
      <c r="S3376" t="s">
        <v>312</v>
      </c>
      <c r="T3376" t="str">
        <f t="shared" si="886"/>
        <v>VEN</v>
      </c>
      <c r="U3376" t="s">
        <v>437</v>
      </c>
      <c r="V3376" s="33">
        <f t="shared" si="887"/>
        <v>11420.28</v>
      </c>
      <c r="W3376">
        <f t="shared" si="888"/>
        <v>120</v>
      </c>
      <c r="X3376" s="33">
        <f t="shared" si="889"/>
        <v>9120.2200000000012</v>
      </c>
      <c r="Y3376" s="33">
        <f t="shared" si="890"/>
        <v>2300.06</v>
      </c>
      <c r="Z3376" s="45">
        <f t="shared" si="891"/>
        <v>0.18222938141621753</v>
      </c>
      <c r="AA3376" s="33">
        <f t="shared" si="892"/>
        <v>2081.110560000001</v>
      </c>
      <c r="AB3376" s="45">
        <f t="shared" si="893"/>
        <v>0.22818644287089573</v>
      </c>
      <c r="AC3376" s="33">
        <f>IFERROR($X3376/VLOOKUP(CONCATENATE("USD",C3376),[1]GEINDICE!AR$1:AS$65536,2,0),"")</f>
        <v>1619.127254651328</v>
      </c>
      <c r="AD3376" s="33">
        <f>IFERROR($AA3376/VLOOKUP(CONCATENATE("USD",C3376),[1]GEINDICE!AR$1:AS$65536,2,0),"")</f>
        <v>369.46288879420553</v>
      </c>
      <c r="AE3376" s="33">
        <f>IFERROR($X3376/VLOOKUP(CONCATENATE("EUR",C3376),[1]GEINDICE!AR$1:AS$65536,2,0),"")</f>
        <v>1447.0797302657677</v>
      </c>
      <c r="AF3376" s="33">
        <f>IFERROR($AA3376/VLOOKUP(CONCATENATE("EUR",C3376),[1]GEINDICE!AR$1:AS$65536,2,0),"")</f>
        <v>330.20397619992082</v>
      </c>
      <c r="AG3376" s="48" t="str">
        <f>VLOOKUP(E3376,[1]Apresentação!AW$1:AX$65536,2,0)</f>
        <v xml:space="preserve">                    2 - LEATHER AUXILIARIES</v>
      </c>
      <c r="AH3376" s="48" t="str">
        <f t="shared" si="894"/>
        <v xml:space="preserve">         5218000002 - CONTRIPON AO BR</v>
      </c>
      <c r="AI3376" s="49" t="str">
        <f t="shared" si="895"/>
        <v xml:space="preserve">     L00016 - A BUHLER SA CURTUME</v>
      </c>
      <c r="AJ3376" t="str">
        <f t="shared" si="896"/>
        <v xml:space="preserve">     90 - SALES</v>
      </c>
      <c r="AK3376" t="str">
        <f t="shared" si="897"/>
        <v/>
      </c>
      <c r="AL3376">
        <f t="shared" si="898"/>
        <v>5</v>
      </c>
      <c r="AM3376" t="str">
        <f t="shared" si="899"/>
        <v>2025 5</v>
      </c>
      <c r="AN3376" t="str">
        <f t="shared" si="900"/>
        <v xml:space="preserve">A </v>
      </c>
    </row>
    <row r="3377" spans="1:40" x14ac:dyDescent="0.35">
      <c r="A3377">
        <v>83409</v>
      </c>
      <c r="B3377" t="s">
        <v>274</v>
      </c>
      <c r="C3377" s="31">
        <v>45875</v>
      </c>
      <c r="D3377" t="s">
        <v>373</v>
      </c>
      <c r="E3377" t="s">
        <v>374</v>
      </c>
      <c r="F3377" t="s">
        <v>420</v>
      </c>
      <c r="G3377" t="s">
        <v>421</v>
      </c>
      <c r="H3377" t="s">
        <v>1066</v>
      </c>
      <c r="I3377" t="s">
        <v>1067</v>
      </c>
      <c r="J3377">
        <v>10</v>
      </c>
      <c r="K3377">
        <v>1189.67</v>
      </c>
      <c r="L3377">
        <v>604.52594999999997</v>
      </c>
      <c r="M3377">
        <v>239.6</v>
      </c>
      <c r="N3377">
        <v>118.96692</v>
      </c>
      <c r="O3377" s="32">
        <f t="shared" si="884"/>
        <v>950.07</v>
      </c>
      <c r="P3377" s="32">
        <f t="shared" si="885"/>
        <v>345.54405000000008</v>
      </c>
      <c r="Q3377">
        <v>749281</v>
      </c>
      <c r="R3377" t="s">
        <v>312</v>
      </c>
      <c r="S3377" t="s">
        <v>312</v>
      </c>
      <c r="T3377" t="str">
        <f t="shared" si="886"/>
        <v>VEN</v>
      </c>
      <c r="U3377" t="s">
        <v>440</v>
      </c>
      <c r="V3377" s="33">
        <f t="shared" si="887"/>
        <v>1189.67</v>
      </c>
      <c r="W3377">
        <f t="shared" si="888"/>
        <v>10</v>
      </c>
      <c r="X3377" s="33">
        <f t="shared" si="889"/>
        <v>950.07</v>
      </c>
      <c r="Y3377" s="33">
        <f t="shared" si="890"/>
        <v>239.6</v>
      </c>
      <c r="Z3377" s="45">
        <f t="shared" si="891"/>
        <v>0.28877255877680369</v>
      </c>
      <c r="AA3377" s="33">
        <f t="shared" si="892"/>
        <v>343.54405000000008</v>
      </c>
      <c r="AB3377" s="45">
        <f t="shared" si="893"/>
        <v>0.36159867167682386</v>
      </c>
      <c r="AC3377" s="33">
        <f>IFERROR($X3377/VLOOKUP(CONCATENATE("USD",C3377),[1]GEINDICE!AR$1:AS$65536,2,0),"")</f>
        <v>173.36411079887597</v>
      </c>
      <c r="AD3377" s="33">
        <f>IFERROR($AA3377/VLOOKUP(CONCATENATE("USD",C3377),[1]GEINDICE!AR$1:AS$65536,2,0),"")</f>
        <v>62.688232181307271</v>
      </c>
      <c r="AE3377" s="33">
        <f>IFERROR($X3377/VLOOKUP(CONCATENATE("EUR",C3377),[1]GEINDICE!AR$1:AS$65536,2,0),"")</f>
        <v>148.84846775709718</v>
      </c>
      <c r="AF3377" s="33">
        <f>IFERROR($AA3377/VLOOKUP(CONCATENATE("EUR",C3377),[1]GEINDICE!AR$1:AS$65536,2,0),"")</f>
        <v>53.823408222096894</v>
      </c>
      <c r="AG3377" s="48" t="str">
        <f>VLOOKUP(E3377,[1]Apresentação!AW$1:AX$65536,2,0)</f>
        <v xml:space="preserve">                    2 - LEATHER AUXILIARIES</v>
      </c>
      <c r="AH3377" s="48" t="str">
        <f t="shared" si="894"/>
        <v xml:space="preserve">         5218000002 - CONTRIPON AO BR</v>
      </c>
      <c r="AI3377" s="49" t="str">
        <f t="shared" si="895"/>
        <v xml:space="preserve">     L00506 - CURTUME BAGE LTDA</v>
      </c>
      <c r="AJ3377" t="str">
        <f t="shared" si="896"/>
        <v xml:space="preserve">     90 - SALES</v>
      </c>
      <c r="AK3377" t="str">
        <f t="shared" si="897"/>
        <v/>
      </c>
      <c r="AL3377">
        <f t="shared" si="898"/>
        <v>8</v>
      </c>
      <c r="AM3377" t="str">
        <f t="shared" si="899"/>
        <v>2025 8</v>
      </c>
      <c r="AN3377" t="str">
        <f t="shared" si="900"/>
        <v xml:space="preserve">CURTUME </v>
      </c>
    </row>
    <row r="3378" spans="1:40" x14ac:dyDescent="0.35">
      <c r="A3378">
        <v>83889</v>
      </c>
      <c r="B3378" t="s">
        <v>274</v>
      </c>
      <c r="C3378" s="31">
        <v>45917</v>
      </c>
      <c r="D3378" t="s">
        <v>373</v>
      </c>
      <c r="E3378" t="s">
        <v>374</v>
      </c>
      <c r="F3378" t="s">
        <v>433</v>
      </c>
      <c r="G3378" t="s">
        <v>434</v>
      </c>
      <c r="H3378" t="s">
        <v>1066</v>
      </c>
      <c r="I3378" t="s">
        <v>1067</v>
      </c>
      <c r="J3378">
        <v>10</v>
      </c>
      <c r="K3378">
        <v>914.12</v>
      </c>
      <c r="L3378">
        <v>604.59058000000005</v>
      </c>
      <c r="M3378">
        <v>184.11</v>
      </c>
      <c r="N3378">
        <v>91.412000000000006</v>
      </c>
      <c r="O3378" s="32">
        <f t="shared" si="884"/>
        <v>730.01</v>
      </c>
      <c r="P3378" s="32">
        <f t="shared" si="885"/>
        <v>125.41941999999995</v>
      </c>
      <c r="Q3378">
        <v>761657</v>
      </c>
      <c r="R3378" t="s">
        <v>312</v>
      </c>
      <c r="S3378" t="s">
        <v>312</v>
      </c>
      <c r="T3378" t="str">
        <f t="shared" si="886"/>
        <v>VEN</v>
      </c>
      <c r="U3378" t="s">
        <v>348</v>
      </c>
      <c r="V3378" s="33">
        <f t="shared" si="887"/>
        <v>914.12</v>
      </c>
      <c r="W3378">
        <f t="shared" si="888"/>
        <v>10</v>
      </c>
      <c r="X3378" s="33">
        <f t="shared" si="889"/>
        <v>730.01</v>
      </c>
      <c r="Y3378" s="33">
        <f t="shared" si="890"/>
        <v>184.11</v>
      </c>
      <c r="Z3378" s="45">
        <f t="shared" si="891"/>
        <v>0.13501446199623676</v>
      </c>
      <c r="AA3378" s="33">
        <f t="shared" si="892"/>
        <v>123.41941999999995</v>
      </c>
      <c r="AB3378" s="45">
        <f t="shared" si="893"/>
        <v>0.1690653826659908</v>
      </c>
      <c r="AC3378" s="33">
        <f>IFERROR($X3378/VLOOKUP(CONCATENATE("USD",C3378),[1]GEINDICE!AR$1:AS$65536,2,0),"")</f>
        <v>137.70915470374072</v>
      </c>
      <c r="AD3378" s="33">
        <f>IFERROR($AA3378/VLOOKUP(CONCATENATE("USD",C3378),[1]GEINDICE!AR$1:AS$65536,2,0),"")</f>
        <v>23.281850936598055</v>
      </c>
      <c r="AE3378" s="33">
        <f>IFERROR($X3378/VLOOKUP(CONCATENATE("EUR",C3378),[1]GEINDICE!AR$1:AS$65536,2,0),"")</f>
        <v>116.24918387821074</v>
      </c>
      <c r="AF3378" s="33">
        <f>IFERROR($AA3378/VLOOKUP(CONCATENATE("EUR",C3378),[1]GEINDICE!AR$1:AS$65536,2,0),"")</f>
        <v>19.653712756978827</v>
      </c>
      <c r="AG3378" s="48" t="str">
        <f>VLOOKUP(E3378,[1]Apresentação!AW$1:AX$65536,2,0)</f>
        <v xml:space="preserve">                    2 - LEATHER AUXILIARIES</v>
      </c>
      <c r="AH3378" s="48" t="str">
        <f t="shared" si="894"/>
        <v xml:space="preserve">         5218000002 - CONTRIPON AO BR</v>
      </c>
      <c r="AI3378" s="49" t="str">
        <f t="shared" si="895"/>
        <v xml:space="preserve">     L00469 - VALESEMI BENEFICIAMENTO DE COUROS LTDA</v>
      </c>
      <c r="AJ3378" t="str">
        <f t="shared" si="896"/>
        <v xml:space="preserve">     90 - SALES</v>
      </c>
      <c r="AK3378" t="str">
        <f t="shared" si="897"/>
        <v/>
      </c>
      <c r="AL3378">
        <f t="shared" si="898"/>
        <v>9</v>
      </c>
      <c r="AM3378" t="str">
        <f t="shared" si="899"/>
        <v>2025 9</v>
      </c>
      <c r="AN3378" t="str">
        <f t="shared" si="900"/>
        <v xml:space="preserve">VALESEMI </v>
      </c>
    </row>
    <row r="3379" spans="1:40" x14ac:dyDescent="0.35">
      <c r="A3379">
        <v>84143</v>
      </c>
      <c r="B3379" t="s">
        <v>274</v>
      </c>
      <c r="C3379" s="31">
        <v>45937</v>
      </c>
      <c r="D3379" t="s">
        <v>373</v>
      </c>
      <c r="E3379" t="s">
        <v>374</v>
      </c>
      <c r="F3379" t="s">
        <v>464</v>
      </c>
      <c r="G3379" t="s">
        <v>465</v>
      </c>
      <c r="H3379" t="s">
        <v>1066</v>
      </c>
      <c r="I3379" t="s">
        <v>1067</v>
      </c>
      <c r="J3379">
        <v>100</v>
      </c>
      <c r="K3379">
        <v>10801.68</v>
      </c>
      <c r="L3379">
        <v>6045.8501800000004</v>
      </c>
      <c r="M3379">
        <v>2175.4699999999998</v>
      </c>
      <c r="N3379">
        <v>108.01684</v>
      </c>
      <c r="O3379" s="32">
        <f t="shared" si="884"/>
        <v>8626.2100000000009</v>
      </c>
      <c r="P3379" s="32">
        <f t="shared" si="885"/>
        <v>2580.3598200000006</v>
      </c>
      <c r="Q3379">
        <v>763498</v>
      </c>
      <c r="R3379" t="s">
        <v>312</v>
      </c>
      <c r="S3379" t="s">
        <v>312</v>
      </c>
      <c r="T3379" t="str">
        <f t="shared" si="886"/>
        <v>VEN</v>
      </c>
      <c r="U3379" t="s">
        <v>313</v>
      </c>
      <c r="V3379" s="33">
        <f t="shared" si="887"/>
        <v>10801.68</v>
      </c>
      <c r="W3379">
        <f t="shared" si="888"/>
        <v>100</v>
      </c>
      <c r="X3379" s="33">
        <f t="shared" si="889"/>
        <v>8626.2100000000009</v>
      </c>
      <c r="Y3379" s="33">
        <f t="shared" si="890"/>
        <v>2175.4699999999998</v>
      </c>
      <c r="Z3379" s="45">
        <f t="shared" si="891"/>
        <v>0.23703348182875261</v>
      </c>
      <c r="AA3379" s="33">
        <f t="shared" si="892"/>
        <v>2560.3598200000006</v>
      </c>
      <c r="AB3379" s="45">
        <f t="shared" si="893"/>
        <v>0.2968116727972076</v>
      </c>
      <c r="AC3379" s="33">
        <f>IFERROR($X3379/VLOOKUP(CONCATENATE("USD",C3379),[1]GEINDICE!AR$1:AS$65536,2,0),"")</f>
        <v>1616.5151884264378</v>
      </c>
      <c r="AD3379" s="33">
        <f>IFERROR($AA3379/VLOOKUP(CONCATENATE("USD",C3379),[1]GEINDICE!AR$1:AS$65536,2,0),"")</f>
        <v>479.80057717894425</v>
      </c>
      <c r="AE3379" s="33">
        <f>IFERROR($X3379/VLOOKUP(CONCATENATE("EUR",C3379),[1]GEINDICE!AR$1:AS$65536,2,0),"")</f>
        <v>1384.6021733198504</v>
      </c>
      <c r="AF3379" s="33">
        <f>IFERROR($AA3379/VLOOKUP(CONCATENATE("EUR",C3379),[1]GEINDICE!AR$1:AS$65536,2,0),"")</f>
        <v>410.96608722171402</v>
      </c>
      <c r="AG3379" s="48" t="str">
        <f>VLOOKUP(E3379,[1]Apresentação!AW$1:AX$65536,2,0)</f>
        <v xml:space="preserve">                    2 - LEATHER AUXILIARIES</v>
      </c>
      <c r="AH3379" s="48" t="str">
        <f t="shared" si="894"/>
        <v xml:space="preserve">         5218000002 - CONTRIPON AO BR</v>
      </c>
      <c r="AI3379" s="49" t="str">
        <f t="shared" si="895"/>
        <v xml:space="preserve">     ZC0056 - IND E COM DE COUROS DOWIDI LTDA</v>
      </c>
      <c r="AJ3379" t="str">
        <f t="shared" si="896"/>
        <v xml:space="preserve">     90 - SALES</v>
      </c>
      <c r="AK3379" t="str">
        <f t="shared" si="897"/>
        <v/>
      </c>
      <c r="AL3379">
        <f t="shared" si="898"/>
        <v>10</v>
      </c>
      <c r="AM3379" t="str">
        <f t="shared" si="899"/>
        <v>2025 10</v>
      </c>
      <c r="AN3379" t="str">
        <f t="shared" si="900"/>
        <v xml:space="preserve">IND </v>
      </c>
    </row>
    <row r="3380" spans="1:40" x14ac:dyDescent="0.35">
      <c r="A3380">
        <v>84143</v>
      </c>
      <c r="B3380" t="s">
        <v>274</v>
      </c>
      <c r="C3380" s="31">
        <v>45937</v>
      </c>
      <c r="D3380" t="s">
        <v>373</v>
      </c>
      <c r="E3380" t="s">
        <v>374</v>
      </c>
      <c r="F3380" t="s">
        <v>464</v>
      </c>
      <c r="G3380" t="s">
        <v>465</v>
      </c>
      <c r="H3380" t="s">
        <v>1066</v>
      </c>
      <c r="I3380" t="s">
        <v>1067</v>
      </c>
      <c r="J3380">
        <v>20</v>
      </c>
      <c r="K3380">
        <v>2160.34</v>
      </c>
      <c r="L3380">
        <v>1209.17004</v>
      </c>
      <c r="M3380">
        <v>435.1</v>
      </c>
      <c r="N3380">
        <v>108.01684</v>
      </c>
      <c r="O3380" s="32">
        <f t="shared" si="884"/>
        <v>1725.2400000000002</v>
      </c>
      <c r="P3380" s="32">
        <f t="shared" si="885"/>
        <v>516.06996000000026</v>
      </c>
      <c r="Q3380">
        <v>763499</v>
      </c>
      <c r="R3380" t="s">
        <v>312</v>
      </c>
      <c r="S3380" t="s">
        <v>312</v>
      </c>
      <c r="T3380" t="str">
        <f t="shared" si="886"/>
        <v>VEN</v>
      </c>
      <c r="U3380" t="s">
        <v>313</v>
      </c>
      <c r="V3380" s="33">
        <f t="shared" si="887"/>
        <v>2160.34</v>
      </c>
      <c r="W3380">
        <f t="shared" si="888"/>
        <v>20</v>
      </c>
      <c r="X3380" s="33">
        <f t="shared" si="889"/>
        <v>1725.2400000000002</v>
      </c>
      <c r="Y3380" s="33">
        <f t="shared" si="890"/>
        <v>435.1</v>
      </c>
      <c r="Z3380" s="45">
        <f t="shared" si="891"/>
        <v>0.23703211531518198</v>
      </c>
      <c r="AA3380" s="33">
        <f t="shared" si="892"/>
        <v>512.06996000000026</v>
      </c>
      <c r="AB3380" s="45">
        <f t="shared" si="893"/>
        <v>0.29681085530129153</v>
      </c>
      <c r="AC3380" s="33">
        <f>IFERROR($X3380/VLOOKUP(CONCATENATE("USD",C3380),[1]GEINDICE!AR$1:AS$65536,2,0),"")</f>
        <v>323.30266289376533</v>
      </c>
      <c r="AD3380" s="33">
        <f>IFERROR($AA3380/VLOOKUP(CONCATENATE("USD",C3380),[1]GEINDICE!AR$1:AS$65536,2,0),"")</f>
        <v>95.959739894683622</v>
      </c>
      <c r="AE3380" s="33">
        <f>IFERROR($X3380/VLOOKUP(CONCATENATE("EUR",C3380),[1]GEINDICE!AR$1:AS$65536,2,0),"")</f>
        <v>276.92011364183566</v>
      </c>
      <c r="AF3380" s="33">
        <f>IFERROR($AA3380/VLOOKUP(CONCATENATE("EUR",C3380),[1]GEINDICE!AR$1:AS$65536,2,0),"")</f>
        <v>82.192895780164079</v>
      </c>
      <c r="AG3380" s="48" t="str">
        <f>VLOOKUP(E3380,[1]Apresentação!AW$1:AX$65536,2,0)</f>
        <v xml:space="preserve">                    2 - LEATHER AUXILIARIES</v>
      </c>
      <c r="AH3380" s="48" t="str">
        <f t="shared" si="894"/>
        <v xml:space="preserve">         5218000002 - CONTRIPON AO BR</v>
      </c>
      <c r="AI3380" s="49" t="str">
        <f t="shared" si="895"/>
        <v xml:space="preserve">     ZC0056 - IND E COM DE COUROS DOWIDI LTDA</v>
      </c>
      <c r="AJ3380" t="str">
        <f t="shared" si="896"/>
        <v xml:space="preserve">     90 - SALES</v>
      </c>
      <c r="AK3380" t="str">
        <f t="shared" si="897"/>
        <v/>
      </c>
      <c r="AL3380">
        <f t="shared" si="898"/>
        <v>10</v>
      </c>
      <c r="AM3380" t="str">
        <f t="shared" si="899"/>
        <v>2025 10</v>
      </c>
      <c r="AN3380" t="str">
        <f t="shared" si="900"/>
        <v xml:space="preserve">IND </v>
      </c>
    </row>
    <row r="3381" spans="1:40" x14ac:dyDescent="0.35">
      <c r="A3381">
        <v>83424</v>
      </c>
      <c r="B3381" t="s">
        <v>274</v>
      </c>
      <c r="C3381" s="31">
        <v>45876</v>
      </c>
      <c r="D3381" t="s">
        <v>373</v>
      </c>
      <c r="E3381" t="s">
        <v>374</v>
      </c>
      <c r="F3381" t="s">
        <v>433</v>
      </c>
      <c r="G3381" t="s">
        <v>434</v>
      </c>
      <c r="H3381" t="s">
        <v>1066</v>
      </c>
      <c r="I3381" t="s">
        <v>1067</v>
      </c>
      <c r="J3381">
        <v>20</v>
      </c>
      <c r="K3381">
        <v>1828.24</v>
      </c>
      <c r="L3381">
        <v>1209.0519099999999</v>
      </c>
      <c r="M3381">
        <v>368.21</v>
      </c>
      <c r="N3381">
        <v>91.412000000000006</v>
      </c>
      <c r="O3381" s="32">
        <f t="shared" si="884"/>
        <v>1460.03</v>
      </c>
      <c r="P3381" s="32">
        <f t="shared" si="885"/>
        <v>250.97809000000007</v>
      </c>
      <c r="Q3381">
        <v>750041</v>
      </c>
      <c r="R3381" t="s">
        <v>312</v>
      </c>
      <c r="S3381" t="s">
        <v>312</v>
      </c>
      <c r="T3381" t="str">
        <f t="shared" si="886"/>
        <v>VEN</v>
      </c>
      <c r="U3381" t="s">
        <v>313</v>
      </c>
      <c r="V3381" s="33">
        <f t="shared" si="887"/>
        <v>1828.24</v>
      </c>
      <c r="W3381">
        <f t="shared" si="888"/>
        <v>20</v>
      </c>
      <c r="X3381" s="33">
        <f t="shared" si="889"/>
        <v>1460.03</v>
      </c>
      <c r="Y3381" s="33">
        <f t="shared" si="890"/>
        <v>368.21</v>
      </c>
      <c r="Z3381" s="45">
        <f t="shared" si="891"/>
        <v>0.13509062814510134</v>
      </c>
      <c r="AA3381" s="33">
        <f t="shared" si="892"/>
        <v>246.97809000000007</v>
      </c>
      <c r="AB3381" s="45">
        <f t="shared" si="893"/>
        <v>0.16915959946028511</v>
      </c>
      <c r="AC3381" s="33">
        <f>IFERROR($X3381/VLOOKUP(CONCATENATE("USD",C3381),[1]GEINDICE!AR$1:AS$65536,2,0),"")</f>
        <v>267.21878546066841</v>
      </c>
      <c r="AD3381" s="33">
        <f>IFERROR($AA3381/VLOOKUP(CONCATENATE("USD",C3381),[1]GEINDICE!AR$1:AS$65536,2,0),"")</f>
        <v>45.202622716790522</v>
      </c>
      <c r="AE3381" s="33">
        <f>IFERROR($X3381/VLOOKUP(CONCATENATE("EUR",C3381),[1]GEINDICE!AR$1:AS$65536,2,0),"")</f>
        <v>229.5500283001069</v>
      </c>
      <c r="AF3381" s="33">
        <f>IFERROR($AA3381/VLOOKUP(CONCATENATE("EUR",C3381),[1]GEINDICE!AR$1:AS$65536,2,0),"")</f>
        <v>38.830590843343195</v>
      </c>
      <c r="AG3381" s="48" t="str">
        <f>VLOOKUP(E3381,[1]Apresentação!AW$1:AX$65536,2,0)</f>
        <v xml:space="preserve">                    2 - LEATHER AUXILIARIES</v>
      </c>
      <c r="AH3381" s="48" t="str">
        <f t="shared" si="894"/>
        <v xml:space="preserve">         5218000002 - CONTRIPON AO BR</v>
      </c>
      <c r="AI3381" s="49" t="str">
        <f t="shared" si="895"/>
        <v xml:space="preserve">     L00469 - VALESEMI BENEFICIAMENTO DE COUROS LTDA</v>
      </c>
      <c r="AJ3381" t="str">
        <f t="shared" si="896"/>
        <v xml:space="preserve">     90 - SALES</v>
      </c>
      <c r="AK3381" t="str">
        <f t="shared" si="897"/>
        <v/>
      </c>
      <c r="AL3381">
        <f t="shared" si="898"/>
        <v>8</v>
      </c>
      <c r="AM3381" t="str">
        <f t="shared" si="899"/>
        <v>2025 8</v>
      </c>
      <c r="AN3381" t="str">
        <f t="shared" si="900"/>
        <v xml:space="preserve">VALESEMI </v>
      </c>
    </row>
    <row r="3382" spans="1:40" x14ac:dyDescent="0.35">
      <c r="A3382">
        <v>82732</v>
      </c>
      <c r="B3382" t="s">
        <v>274</v>
      </c>
      <c r="C3382" s="31">
        <v>45818</v>
      </c>
      <c r="D3382" t="s">
        <v>373</v>
      </c>
      <c r="E3382" t="s">
        <v>374</v>
      </c>
      <c r="F3382" t="s">
        <v>447</v>
      </c>
      <c r="G3382" t="s">
        <v>448</v>
      </c>
      <c r="H3382" t="s">
        <v>1066</v>
      </c>
      <c r="I3382" t="s">
        <v>1067</v>
      </c>
      <c r="J3382">
        <v>120</v>
      </c>
      <c r="K3382">
        <v>11420.28</v>
      </c>
      <c r="L3382">
        <v>7141.6764499999999</v>
      </c>
      <c r="M3382">
        <v>2300.06</v>
      </c>
      <c r="N3382">
        <v>95.169000000000011</v>
      </c>
      <c r="O3382" s="32">
        <f t="shared" si="884"/>
        <v>9120.2200000000012</v>
      </c>
      <c r="P3382" s="32">
        <f t="shared" si="885"/>
        <v>1978.5435500000012</v>
      </c>
      <c r="Q3382">
        <v>741068</v>
      </c>
      <c r="R3382" t="s">
        <v>312</v>
      </c>
      <c r="S3382" t="s">
        <v>312</v>
      </c>
      <c r="T3382" t="str">
        <f t="shared" si="886"/>
        <v>VEN</v>
      </c>
      <c r="U3382" t="s">
        <v>313</v>
      </c>
      <c r="V3382" s="33">
        <f t="shared" si="887"/>
        <v>11420.28</v>
      </c>
      <c r="W3382">
        <f t="shared" si="888"/>
        <v>120</v>
      </c>
      <c r="X3382" s="33">
        <f t="shared" si="889"/>
        <v>9120.2200000000012</v>
      </c>
      <c r="Y3382" s="33">
        <f t="shared" si="890"/>
        <v>2300.06</v>
      </c>
      <c r="Z3382" s="45">
        <f t="shared" si="891"/>
        <v>0.17114672757585639</v>
      </c>
      <c r="AA3382" s="33">
        <f t="shared" si="892"/>
        <v>1954.5435500000012</v>
      </c>
      <c r="AB3382" s="45">
        <f t="shared" si="893"/>
        <v>0.21430881601540325</v>
      </c>
      <c r="AC3382" s="33">
        <f>IFERROR($X3382/VLOOKUP(CONCATENATE("USD",C3382),[1]GEINDICE!AR$1:AS$65536,2,0),"")</f>
        <v>1641.5969184801197</v>
      </c>
      <c r="AD3382" s="33">
        <f>IFERROR($AA3382/VLOOKUP(CONCATENATE("USD",C3382),[1]GEINDICE!AR$1:AS$65536,2,0),"")</f>
        <v>351.80869197400892</v>
      </c>
      <c r="AE3382" s="33">
        <f>IFERROR($X3382/VLOOKUP(CONCATENATE("EUR",C3382),[1]GEINDICE!AR$1:AS$65536,2,0),"")</f>
        <v>1436.9792651414889</v>
      </c>
      <c r="AF3382" s="33">
        <f>IFERROR($AA3382/VLOOKUP(CONCATENATE("EUR",C3382),[1]GEINDICE!AR$1:AS$65536,2,0),"")</f>
        <v>307.95732495115669</v>
      </c>
      <c r="AG3382" s="48" t="str">
        <f>VLOOKUP(E3382,[1]Apresentação!AW$1:AX$65536,2,0)</f>
        <v xml:space="preserve">                    2 - LEATHER AUXILIARIES</v>
      </c>
      <c r="AH3382" s="48" t="str">
        <f t="shared" si="894"/>
        <v xml:space="preserve">         5218000002 - CONTRIPON AO BR</v>
      </c>
      <c r="AI3382" s="49" t="str">
        <f t="shared" si="895"/>
        <v xml:space="preserve">     L00016 - A BUHLER SA CURTUME</v>
      </c>
      <c r="AJ3382" t="str">
        <f t="shared" si="896"/>
        <v xml:space="preserve">     90 - SALES</v>
      </c>
      <c r="AK3382" t="str">
        <f t="shared" si="897"/>
        <v/>
      </c>
      <c r="AL3382">
        <f t="shared" si="898"/>
        <v>6</v>
      </c>
      <c r="AM3382" t="str">
        <f t="shared" si="899"/>
        <v>2025 6</v>
      </c>
      <c r="AN3382" t="str">
        <f t="shared" si="900"/>
        <v xml:space="preserve">A </v>
      </c>
    </row>
    <row r="3383" spans="1:40" x14ac:dyDescent="0.35">
      <c r="A3383">
        <v>83398</v>
      </c>
      <c r="B3383" t="s">
        <v>274</v>
      </c>
      <c r="C3383" s="31">
        <v>45874</v>
      </c>
      <c r="D3383" t="s">
        <v>373</v>
      </c>
      <c r="E3383" t="s">
        <v>374</v>
      </c>
      <c r="F3383" t="s">
        <v>460</v>
      </c>
      <c r="G3383" t="s">
        <v>461</v>
      </c>
      <c r="H3383" t="s">
        <v>1066</v>
      </c>
      <c r="I3383" t="s">
        <v>1067</v>
      </c>
      <c r="J3383">
        <v>10</v>
      </c>
      <c r="K3383">
        <v>1162.8800000000001</v>
      </c>
      <c r="L3383">
        <v>604.52596000000005</v>
      </c>
      <c r="M3383">
        <v>234.2</v>
      </c>
      <c r="N3383">
        <v>116.28843000000001</v>
      </c>
      <c r="O3383" s="32">
        <f t="shared" si="884"/>
        <v>928.68000000000006</v>
      </c>
      <c r="P3383" s="32">
        <f t="shared" si="885"/>
        <v>324.15404000000001</v>
      </c>
      <c r="Q3383">
        <v>748614</v>
      </c>
      <c r="R3383" t="s">
        <v>312</v>
      </c>
      <c r="S3383" t="s">
        <v>312</v>
      </c>
      <c r="T3383" t="str">
        <f t="shared" si="886"/>
        <v>VEN</v>
      </c>
      <c r="U3383" t="s">
        <v>313</v>
      </c>
      <c r="V3383" s="33">
        <f t="shared" si="887"/>
        <v>1162.8800000000001</v>
      </c>
      <c r="W3383">
        <f t="shared" si="888"/>
        <v>10</v>
      </c>
      <c r="X3383" s="33">
        <f t="shared" si="889"/>
        <v>928.68000000000006</v>
      </c>
      <c r="Y3383" s="33">
        <f t="shared" si="890"/>
        <v>234.2</v>
      </c>
      <c r="Z3383" s="45">
        <f t="shared" si="891"/>
        <v>0.27703119840396256</v>
      </c>
      <c r="AA3383" s="33">
        <f t="shared" si="892"/>
        <v>322.15404000000001</v>
      </c>
      <c r="AB3383" s="45">
        <f t="shared" si="893"/>
        <v>0.34689456002067448</v>
      </c>
      <c r="AC3383" s="33">
        <f>IFERROR($X3383/VLOOKUP(CONCATENATE("USD",C3383),[1]GEINDICE!AR$1:AS$65536,2,0),"")</f>
        <v>168.48636586295106</v>
      </c>
      <c r="AD3383" s="33">
        <f>IFERROR($AA3383/VLOOKUP(CONCATENATE("USD",C3383),[1]GEINDICE!AR$1:AS$65536,2,0),"")</f>
        <v>58.447003755510799</v>
      </c>
      <c r="AE3383" s="33">
        <f>IFERROR($X3383/VLOOKUP(CONCATENATE("EUR",C3383),[1]GEINDICE!AR$1:AS$65536,2,0),"")</f>
        <v>145.49727392366987</v>
      </c>
      <c r="AF3383" s="33">
        <f>IFERROR($AA3383/VLOOKUP(CONCATENATE("EUR",C3383),[1]GEINDICE!AR$1:AS$65536,2,0),"")</f>
        <v>50.472212821959012</v>
      </c>
      <c r="AG3383" s="48" t="str">
        <f>VLOOKUP(E3383,[1]Apresentação!AW$1:AX$65536,2,0)</f>
        <v xml:space="preserve">                    2 - LEATHER AUXILIARIES</v>
      </c>
      <c r="AH3383" s="48" t="str">
        <f t="shared" si="894"/>
        <v xml:space="preserve">         5218000002 - CONTRIPON AO BR</v>
      </c>
      <c r="AI3383" s="49" t="str">
        <f t="shared" si="895"/>
        <v xml:space="preserve">     L00583 - SPM COUROS LTDA</v>
      </c>
      <c r="AJ3383" t="str">
        <f t="shared" si="896"/>
        <v xml:space="preserve">     90 - SALES</v>
      </c>
      <c r="AK3383" t="str">
        <f t="shared" si="897"/>
        <v/>
      </c>
      <c r="AL3383">
        <f t="shared" si="898"/>
        <v>8</v>
      </c>
      <c r="AM3383" t="str">
        <f t="shared" si="899"/>
        <v>2025 8</v>
      </c>
      <c r="AN3383" t="str">
        <f t="shared" si="900"/>
        <v xml:space="preserve">SPM </v>
      </c>
    </row>
    <row r="3384" spans="1:40" x14ac:dyDescent="0.35">
      <c r="A3384">
        <v>82987</v>
      </c>
      <c r="B3384" t="s">
        <v>274</v>
      </c>
      <c r="C3384" s="31">
        <v>45842</v>
      </c>
      <c r="D3384" t="s">
        <v>373</v>
      </c>
      <c r="E3384" t="s">
        <v>374</v>
      </c>
      <c r="F3384" t="s">
        <v>447</v>
      </c>
      <c r="G3384" t="s">
        <v>448</v>
      </c>
      <c r="H3384" t="s">
        <v>1066</v>
      </c>
      <c r="I3384" t="s">
        <v>1067</v>
      </c>
      <c r="J3384">
        <v>120</v>
      </c>
      <c r="K3384">
        <v>11420.28</v>
      </c>
      <c r="L3384">
        <v>7146.6215000000002</v>
      </c>
      <c r="M3384">
        <v>2300.06</v>
      </c>
      <c r="N3384">
        <v>95.169000000000011</v>
      </c>
      <c r="O3384" s="32">
        <f t="shared" si="884"/>
        <v>9120.2200000000012</v>
      </c>
      <c r="P3384" s="32">
        <f t="shared" si="885"/>
        <v>1973.598500000001</v>
      </c>
      <c r="Q3384">
        <v>742824</v>
      </c>
      <c r="R3384" t="s">
        <v>312</v>
      </c>
      <c r="S3384" t="s">
        <v>312</v>
      </c>
      <c r="T3384" t="str">
        <f t="shared" si="886"/>
        <v>VEN</v>
      </c>
      <c r="U3384" t="s">
        <v>437</v>
      </c>
      <c r="V3384" s="33">
        <f t="shared" si="887"/>
        <v>11420.28</v>
      </c>
      <c r="W3384">
        <f t="shared" si="888"/>
        <v>120</v>
      </c>
      <c r="X3384" s="33">
        <f t="shared" si="889"/>
        <v>9120.2200000000012</v>
      </c>
      <c r="Y3384" s="33">
        <f t="shared" si="890"/>
        <v>2300.06</v>
      </c>
      <c r="Z3384" s="45">
        <f t="shared" si="891"/>
        <v>0.17071372155498821</v>
      </c>
      <c r="AA3384" s="33">
        <f t="shared" si="892"/>
        <v>1949.598500000001</v>
      </c>
      <c r="AB3384" s="45">
        <f t="shared" si="893"/>
        <v>0.21376660870022879</v>
      </c>
      <c r="AC3384" s="33">
        <f>IFERROR($X3384/VLOOKUP(CONCATENATE("USD",C3384),[1]GEINDICE!AR$1:AS$65536,2,0),"")</f>
        <v>1686.1194305786653</v>
      </c>
      <c r="AD3384" s="33">
        <f>IFERROR($AA3384/VLOOKUP(CONCATENATE("USD",C3384),[1]GEINDICE!AR$1:AS$65536,2,0),"")</f>
        <v>360.4360325383621</v>
      </c>
      <c r="AE3384" s="33">
        <f>IFERROR($X3384/VLOOKUP(CONCATENATE("EUR",C3384),[1]GEINDICE!AR$1:AS$65536,2,0),"")</f>
        <v>1431.3412222605857</v>
      </c>
      <c r="AF3384" s="33">
        <f>IFERROR($AA3384/VLOOKUP(CONCATENATE("EUR",C3384),[1]GEINDICE!AR$1:AS$65536,2,0),"")</f>
        <v>305.97295897548588</v>
      </c>
      <c r="AG3384" s="48" t="str">
        <f>VLOOKUP(E3384,[1]Apresentação!AW$1:AX$65536,2,0)</f>
        <v xml:space="preserve">                    2 - LEATHER AUXILIARIES</v>
      </c>
      <c r="AH3384" s="48" t="str">
        <f t="shared" si="894"/>
        <v xml:space="preserve">         5218000002 - CONTRIPON AO BR</v>
      </c>
      <c r="AI3384" s="49" t="str">
        <f t="shared" si="895"/>
        <v xml:space="preserve">     L00016 - A BUHLER SA CURTUME</v>
      </c>
      <c r="AJ3384" t="str">
        <f t="shared" si="896"/>
        <v xml:space="preserve">     90 - SALES</v>
      </c>
      <c r="AK3384" t="str">
        <f t="shared" si="897"/>
        <v/>
      </c>
      <c r="AL3384">
        <f t="shared" si="898"/>
        <v>7</v>
      </c>
      <c r="AM3384" t="str">
        <f t="shared" si="899"/>
        <v>2025 7</v>
      </c>
      <c r="AN3384" t="str">
        <f t="shared" si="900"/>
        <v xml:space="preserve">A </v>
      </c>
    </row>
    <row r="3385" spans="1:40" x14ac:dyDescent="0.35">
      <c r="A3385">
        <v>82988</v>
      </c>
      <c r="B3385" t="s">
        <v>274</v>
      </c>
      <c r="C3385" s="31">
        <v>45842</v>
      </c>
      <c r="D3385" t="s">
        <v>373</v>
      </c>
      <c r="E3385" t="s">
        <v>374</v>
      </c>
      <c r="F3385" t="s">
        <v>451</v>
      </c>
      <c r="G3385" t="s">
        <v>452</v>
      </c>
      <c r="H3385" t="s">
        <v>1066</v>
      </c>
      <c r="I3385" t="s">
        <v>1067</v>
      </c>
      <c r="J3385">
        <v>120</v>
      </c>
      <c r="K3385">
        <v>12566.28</v>
      </c>
      <c r="L3385">
        <v>7146.6215000000002</v>
      </c>
      <c r="M3385">
        <v>2530.86</v>
      </c>
      <c r="N3385">
        <v>104.71901</v>
      </c>
      <c r="O3385" s="32">
        <f t="shared" si="884"/>
        <v>10035.42</v>
      </c>
      <c r="P3385" s="32">
        <f t="shared" si="885"/>
        <v>2888.7984999999999</v>
      </c>
      <c r="Q3385">
        <v>742829</v>
      </c>
      <c r="R3385" t="s">
        <v>312</v>
      </c>
      <c r="S3385" t="s">
        <v>312</v>
      </c>
      <c r="T3385" t="str">
        <f t="shared" si="886"/>
        <v>VEN</v>
      </c>
      <c r="U3385" t="s">
        <v>313</v>
      </c>
      <c r="V3385" s="33">
        <f t="shared" si="887"/>
        <v>12566.28</v>
      </c>
      <c r="W3385">
        <f t="shared" si="888"/>
        <v>120</v>
      </c>
      <c r="X3385" s="33">
        <f t="shared" si="889"/>
        <v>10035.42</v>
      </c>
      <c r="Y3385" s="33">
        <f t="shared" si="890"/>
        <v>2530.86</v>
      </c>
      <c r="Z3385" s="45">
        <f t="shared" si="891"/>
        <v>0.22797506501526305</v>
      </c>
      <c r="AA3385" s="33">
        <f t="shared" si="892"/>
        <v>2864.7984999999999</v>
      </c>
      <c r="AB3385" s="45">
        <f t="shared" si="893"/>
        <v>0.2854687197944879</v>
      </c>
      <c r="AC3385" s="33">
        <f>IFERROR($X3385/VLOOKUP(CONCATENATE("USD",C3385),[1]GEINDICE!AR$1:AS$65536,2,0),"")</f>
        <v>1855.3189129229061</v>
      </c>
      <c r="AD3385" s="33">
        <f>IFERROR($AA3385/VLOOKUP(CONCATENATE("USD",C3385),[1]GEINDICE!AR$1:AS$65536,2,0),"")</f>
        <v>529.63551488260293</v>
      </c>
      <c r="AE3385" s="33">
        <f>IFERROR($X3385/VLOOKUP(CONCATENATE("EUR",C3385),[1]GEINDICE!AR$1:AS$65536,2,0),"")</f>
        <v>1574.9741046486079</v>
      </c>
      <c r="AF3385" s="33">
        <f>IFERROR($AA3385/VLOOKUP(CONCATENATE("EUR",C3385),[1]GEINDICE!AR$1:AS$65536,2,0),"")</f>
        <v>449.60584136350792</v>
      </c>
      <c r="AG3385" s="48" t="str">
        <f>VLOOKUP(E3385,[1]Apresentação!AW$1:AX$65536,2,0)</f>
        <v xml:space="preserve">                    2 - LEATHER AUXILIARIES</v>
      </c>
      <c r="AH3385" s="48" t="str">
        <f t="shared" si="894"/>
        <v xml:space="preserve">         5218000002 - CONTRIPON AO BR</v>
      </c>
      <c r="AI3385" s="49" t="str">
        <f t="shared" si="895"/>
        <v xml:space="preserve">     L00040 - CURTUME SULINO LTDA</v>
      </c>
      <c r="AJ3385" t="str">
        <f t="shared" si="896"/>
        <v xml:space="preserve">     90 - SALES</v>
      </c>
      <c r="AK3385" t="str">
        <f t="shared" si="897"/>
        <v/>
      </c>
      <c r="AL3385">
        <f t="shared" si="898"/>
        <v>7</v>
      </c>
      <c r="AM3385" t="str">
        <f t="shared" si="899"/>
        <v>2025 7</v>
      </c>
      <c r="AN3385" t="str">
        <f t="shared" si="900"/>
        <v xml:space="preserve">CURTUME </v>
      </c>
    </row>
    <row r="3386" spans="1:40" x14ac:dyDescent="0.35">
      <c r="A3386">
        <v>83548</v>
      </c>
      <c r="B3386" t="s">
        <v>274</v>
      </c>
      <c r="C3386" s="31">
        <v>45888</v>
      </c>
      <c r="D3386" t="s">
        <v>373</v>
      </c>
      <c r="E3386" t="s">
        <v>374</v>
      </c>
      <c r="F3386" t="s">
        <v>464</v>
      </c>
      <c r="G3386" t="s">
        <v>465</v>
      </c>
      <c r="H3386" t="s">
        <v>1066</v>
      </c>
      <c r="I3386" t="s">
        <v>1067</v>
      </c>
      <c r="J3386">
        <v>120</v>
      </c>
      <c r="K3386">
        <v>13188.26</v>
      </c>
      <c r="L3386">
        <v>7262.1466799999998</v>
      </c>
      <c r="M3386">
        <v>2656.13</v>
      </c>
      <c r="N3386">
        <v>109.90215999999999</v>
      </c>
      <c r="O3386" s="32">
        <f t="shared" si="884"/>
        <v>10532.130000000001</v>
      </c>
      <c r="P3386" s="32">
        <f t="shared" si="885"/>
        <v>3269.9833200000012</v>
      </c>
      <c r="Q3386">
        <v>757822</v>
      </c>
      <c r="R3386" t="s">
        <v>312</v>
      </c>
      <c r="S3386" t="s">
        <v>312</v>
      </c>
      <c r="T3386" t="str">
        <f t="shared" si="886"/>
        <v>VEN</v>
      </c>
      <c r="U3386" t="s">
        <v>313</v>
      </c>
      <c r="V3386" s="33">
        <f t="shared" si="887"/>
        <v>13188.26</v>
      </c>
      <c r="W3386">
        <f t="shared" si="888"/>
        <v>120</v>
      </c>
      <c r="X3386" s="33">
        <f t="shared" si="889"/>
        <v>10532.130000000001</v>
      </c>
      <c r="Y3386" s="33">
        <f t="shared" si="890"/>
        <v>2656.13</v>
      </c>
      <c r="Z3386" s="45">
        <f t="shared" si="891"/>
        <v>0.24612673089550866</v>
      </c>
      <c r="AA3386" s="33">
        <f t="shared" si="892"/>
        <v>3245.9833200000012</v>
      </c>
      <c r="AB3386" s="45">
        <f t="shared" si="893"/>
        <v>0.30819818213409833</v>
      </c>
      <c r="AC3386" s="33">
        <f>IFERROR($X3386/VLOOKUP(CONCATENATE("USD",C3386),[1]GEINDICE!AR$1:AS$65536,2,0),"")</f>
        <v>1924.8720666715403</v>
      </c>
      <c r="AD3386" s="33">
        <f>IFERROR($AA3386/VLOOKUP(CONCATENATE("USD",C3386),[1]GEINDICE!AR$1:AS$65536,2,0),"")</f>
        <v>593.24207178887366</v>
      </c>
      <c r="AE3386" s="33">
        <f>IFERROR($X3386/VLOOKUP(CONCATENATE("EUR",C3386),[1]GEINDICE!AR$1:AS$65536,2,0),"")</f>
        <v>1650.8299503127009</v>
      </c>
      <c r="AF3386" s="33">
        <f>IFERROR($AA3386/VLOOKUP(CONCATENATE("EUR",C3386),[1]GEINDICE!AR$1:AS$65536,2,0),"")</f>
        <v>508.78278969889828</v>
      </c>
      <c r="AG3386" s="48" t="str">
        <f>VLOOKUP(E3386,[1]Apresentação!AW$1:AX$65536,2,0)</f>
        <v xml:space="preserve">                    2 - LEATHER AUXILIARIES</v>
      </c>
      <c r="AH3386" s="48" t="str">
        <f t="shared" si="894"/>
        <v xml:space="preserve">         5218000002 - CONTRIPON AO BR</v>
      </c>
      <c r="AI3386" s="49" t="str">
        <f t="shared" si="895"/>
        <v xml:space="preserve">     ZC0056 - IND E COM DE COUROS DOWIDI LTDA</v>
      </c>
      <c r="AJ3386" t="str">
        <f t="shared" si="896"/>
        <v xml:space="preserve">     90 - SALES</v>
      </c>
      <c r="AK3386" t="str">
        <f t="shared" si="897"/>
        <v/>
      </c>
      <c r="AL3386">
        <f t="shared" si="898"/>
        <v>8</v>
      </c>
      <c r="AM3386" t="str">
        <f t="shared" si="899"/>
        <v>2025 8</v>
      </c>
      <c r="AN3386" t="str">
        <f t="shared" si="900"/>
        <v xml:space="preserve">IND </v>
      </c>
    </row>
    <row r="3387" spans="1:40" x14ac:dyDescent="0.35">
      <c r="A3387">
        <v>83885</v>
      </c>
      <c r="B3387" t="s">
        <v>274</v>
      </c>
      <c r="C3387" s="31">
        <v>45916</v>
      </c>
      <c r="D3387" t="s">
        <v>373</v>
      </c>
      <c r="E3387" t="s">
        <v>374</v>
      </c>
      <c r="F3387" t="s">
        <v>451</v>
      </c>
      <c r="G3387" t="s">
        <v>452</v>
      </c>
      <c r="H3387" t="s">
        <v>1066</v>
      </c>
      <c r="I3387" t="s">
        <v>1067</v>
      </c>
      <c r="J3387">
        <v>20</v>
      </c>
      <c r="K3387">
        <v>2055.7400000000002</v>
      </c>
      <c r="L3387">
        <v>1217.56367</v>
      </c>
      <c r="M3387">
        <v>414.03</v>
      </c>
      <c r="N3387">
        <v>102.78721</v>
      </c>
      <c r="O3387" s="32">
        <f t="shared" si="884"/>
        <v>1641.7100000000003</v>
      </c>
      <c r="P3387" s="32">
        <f t="shared" si="885"/>
        <v>424.14633000000026</v>
      </c>
      <c r="Q3387">
        <v>761567</v>
      </c>
      <c r="R3387" t="s">
        <v>312</v>
      </c>
      <c r="S3387" t="s">
        <v>312</v>
      </c>
      <c r="T3387" t="str">
        <f t="shared" si="886"/>
        <v>VEN</v>
      </c>
      <c r="U3387" t="s">
        <v>313</v>
      </c>
      <c r="V3387" s="33">
        <f t="shared" si="887"/>
        <v>2055.7400000000002</v>
      </c>
      <c r="W3387">
        <f t="shared" si="888"/>
        <v>20</v>
      </c>
      <c r="X3387" s="33">
        <f t="shared" si="889"/>
        <v>1641.7100000000003</v>
      </c>
      <c r="Y3387" s="33">
        <f t="shared" si="890"/>
        <v>414.03</v>
      </c>
      <c r="Z3387" s="45">
        <f t="shared" si="891"/>
        <v>0.20437717318337933</v>
      </c>
      <c r="AA3387" s="33">
        <f t="shared" si="892"/>
        <v>420.14633000000026</v>
      </c>
      <c r="AB3387" s="45">
        <f t="shared" si="893"/>
        <v>0.25591994322992501</v>
      </c>
      <c r="AC3387" s="33">
        <f>IFERROR($X3387/VLOOKUP(CONCATENATE("USD",C3387),[1]GEINDICE!AR$1:AS$65536,2,0),"")</f>
        <v>309.19654964592439</v>
      </c>
      <c r="AD3387" s="33">
        <f>IFERROR($AA3387/VLOOKUP(CONCATENATE("USD",C3387),[1]GEINDICE!AR$1:AS$65536,2,0),"")</f>
        <v>79.129563432273656</v>
      </c>
      <c r="AE3387" s="33">
        <f>IFERROR($X3387/VLOOKUP(CONCATENATE("EUR",C3387),[1]GEINDICE!AR$1:AS$65536,2,0),"")</f>
        <v>260.96998791886568</v>
      </c>
      <c r="AF3387" s="33">
        <f>IFERROR($AA3387/VLOOKUP(CONCATENATE("EUR",C3387),[1]GEINDICE!AR$1:AS$65536,2,0),"")</f>
        <v>66.787424492910318</v>
      </c>
      <c r="AG3387" s="48" t="str">
        <f>VLOOKUP(E3387,[1]Apresentação!AW$1:AX$65536,2,0)</f>
        <v xml:space="preserve">                    2 - LEATHER AUXILIARIES</v>
      </c>
      <c r="AH3387" s="48" t="str">
        <f t="shared" si="894"/>
        <v xml:space="preserve">         5218000002 - CONTRIPON AO BR</v>
      </c>
      <c r="AI3387" s="49" t="str">
        <f t="shared" si="895"/>
        <v xml:space="preserve">     L00040 - CURTUME SULINO LTDA</v>
      </c>
      <c r="AJ3387" t="str">
        <f t="shared" si="896"/>
        <v xml:space="preserve">     90 - SALES</v>
      </c>
      <c r="AK3387" t="str">
        <f t="shared" si="897"/>
        <v/>
      </c>
      <c r="AL3387">
        <f t="shared" si="898"/>
        <v>9</v>
      </c>
      <c r="AM3387" t="str">
        <f t="shared" si="899"/>
        <v>2025 9</v>
      </c>
      <c r="AN3387" t="str">
        <f t="shared" si="900"/>
        <v xml:space="preserve">CURTUME </v>
      </c>
    </row>
    <row r="3388" spans="1:40" x14ac:dyDescent="0.35">
      <c r="A3388">
        <v>84075</v>
      </c>
      <c r="B3388" t="s">
        <v>274</v>
      </c>
      <c r="C3388" s="31">
        <v>45931</v>
      </c>
      <c r="D3388" t="s">
        <v>373</v>
      </c>
      <c r="E3388" t="s">
        <v>374</v>
      </c>
      <c r="F3388" t="s">
        <v>433</v>
      </c>
      <c r="G3388" t="s">
        <v>434</v>
      </c>
      <c r="H3388" t="s">
        <v>1066</v>
      </c>
      <c r="I3388" t="s">
        <v>1067</v>
      </c>
      <c r="J3388">
        <v>20</v>
      </c>
      <c r="K3388">
        <v>1828.24</v>
      </c>
      <c r="L3388">
        <v>1209.17004</v>
      </c>
      <c r="M3388">
        <v>368.21</v>
      </c>
      <c r="N3388">
        <v>91.412000000000006</v>
      </c>
      <c r="O3388" s="32">
        <f t="shared" si="884"/>
        <v>1460.03</v>
      </c>
      <c r="P3388" s="32">
        <f t="shared" si="885"/>
        <v>250.85996</v>
      </c>
      <c r="Q3388">
        <v>762994</v>
      </c>
      <c r="R3388" t="s">
        <v>312</v>
      </c>
      <c r="S3388" t="s">
        <v>312</v>
      </c>
      <c r="T3388" t="str">
        <f t="shared" si="886"/>
        <v>VEN</v>
      </c>
      <c r="U3388" t="s">
        <v>313</v>
      </c>
      <c r="V3388" s="33">
        <f t="shared" si="887"/>
        <v>1828.24</v>
      </c>
      <c r="W3388">
        <f t="shared" si="888"/>
        <v>20</v>
      </c>
      <c r="X3388" s="33">
        <f t="shared" si="889"/>
        <v>1460.03</v>
      </c>
      <c r="Y3388" s="33">
        <f t="shared" si="890"/>
        <v>368.21</v>
      </c>
      <c r="Z3388" s="45">
        <f t="shared" si="891"/>
        <v>0.13502601409005383</v>
      </c>
      <c r="AA3388" s="33">
        <f t="shared" si="892"/>
        <v>246.85996</v>
      </c>
      <c r="AB3388" s="45">
        <f t="shared" si="893"/>
        <v>0.16907869016390076</v>
      </c>
      <c r="AC3388" s="33">
        <f>IFERROR($X3388/VLOOKUP(CONCATENATE("USD",C3388),[1]GEINDICE!AR$1:AS$65536,2,0),"")</f>
        <v>274.40046609532402</v>
      </c>
      <c r="AD3388" s="33">
        <f>IFERROR($AA3388/VLOOKUP(CONCATENATE("USD",C3388),[1]GEINDICE!AR$1:AS$65536,2,0),"")</f>
        <v>46.395271387761234</v>
      </c>
      <c r="AE3388" s="33">
        <f>IFERROR($X3388/VLOOKUP(CONCATENATE("EUR",C3388),[1]GEINDICE!AR$1:AS$65536,2,0),"")</f>
        <v>234.06919327946645</v>
      </c>
      <c r="AF3388" s="33">
        <f>IFERROR($AA3388/VLOOKUP(CONCATENATE("EUR",C3388),[1]GEINDICE!AR$1:AS$65536,2,0),"")</f>
        <v>39.576112607413101</v>
      </c>
      <c r="AG3388" s="48" t="str">
        <f>VLOOKUP(E3388,[1]Apresentação!AW$1:AX$65536,2,0)</f>
        <v xml:space="preserve">                    2 - LEATHER AUXILIARIES</v>
      </c>
      <c r="AH3388" s="48" t="str">
        <f t="shared" si="894"/>
        <v xml:space="preserve">         5218000002 - CONTRIPON AO BR</v>
      </c>
      <c r="AI3388" s="49" t="str">
        <f t="shared" si="895"/>
        <v xml:space="preserve">     L00469 - VALESEMI BENEFICIAMENTO DE COUROS LTDA</v>
      </c>
      <c r="AJ3388" t="str">
        <f t="shared" si="896"/>
        <v xml:space="preserve">     90 - SALES</v>
      </c>
      <c r="AK3388" t="str">
        <f t="shared" si="897"/>
        <v/>
      </c>
      <c r="AL3388">
        <f t="shared" si="898"/>
        <v>10</v>
      </c>
      <c r="AM3388" t="str">
        <f t="shared" si="899"/>
        <v>2025 10</v>
      </c>
      <c r="AN3388" t="str">
        <f t="shared" si="900"/>
        <v xml:space="preserve">VALESEMI </v>
      </c>
    </row>
    <row r="3389" spans="1:40" x14ac:dyDescent="0.35">
      <c r="A3389">
        <v>83705</v>
      </c>
      <c r="B3389" t="s">
        <v>274</v>
      </c>
      <c r="C3389" s="31">
        <v>45901</v>
      </c>
      <c r="D3389" t="s">
        <v>373</v>
      </c>
      <c r="E3389" t="s">
        <v>374</v>
      </c>
      <c r="F3389" t="s">
        <v>797</v>
      </c>
      <c r="G3389" t="s">
        <v>798</v>
      </c>
      <c r="H3389" t="s">
        <v>1066</v>
      </c>
      <c r="I3389" t="s">
        <v>1067</v>
      </c>
      <c r="J3389">
        <v>50</v>
      </c>
      <c r="K3389">
        <v>5241.9000000000005</v>
      </c>
      <c r="L3389">
        <v>3029.7657599999998</v>
      </c>
      <c r="M3389">
        <v>1055.72</v>
      </c>
      <c r="N3389">
        <v>104.83805</v>
      </c>
      <c r="O3389" s="32">
        <f t="shared" si="884"/>
        <v>4186.18</v>
      </c>
      <c r="P3389" s="32">
        <f t="shared" si="885"/>
        <v>1156.4142400000005</v>
      </c>
      <c r="Q3389">
        <v>760266</v>
      </c>
      <c r="R3389" t="s">
        <v>312</v>
      </c>
      <c r="S3389" t="s">
        <v>312</v>
      </c>
      <c r="T3389" t="str">
        <f t="shared" si="886"/>
        <v>VEN</v>
      </c>
      <c r="U3389" t="s">
        <v>313</v>
      </c>
      <c r="V3389" s="33">
        <f t="shared" si="887"/>
        <v>5241.9000000000005</v>
      </c>
      <c r="W3389">
        <f t="shared" si="888"/>
        <v>50</v>
      </c>
      <c r="X3389" s="33">
        <f t="shared" si="889"/>
        <v>4186.18</v>
      </c>
      <c r="Y3389" s="33">
        <f t="shared" si="890"/>
        <v>1055.72</v>
      </c>
      <c r="Z3389" s="45">
        <f t="shared" si="891"/>
        <v>0.21870204315229219</v>
      </c>
      <c r="AA3389" s="33">
        <f t="shared" si="892"/>
        <v>1146.4142400000005</v>
      </c>
      <c r="AB3389" s="45">
        <f t="shared" si="893"/>
        <v>0.27385689100803129</v>
      </c>
      <c r="AC3389" s="33">
        <f>IFERROR($X3389/VLOOKUP(CONCATENATE("USD",C3389),[1]GEINDICE!AR$1:AS$65536,2,0),"")</f>
        <v>769.82971054470556</v>
      </c>
      <c r="AD3389" s="33">
        <f>IFERROR($AA3389/VLOOKUP(CONCATENATE("USD",C3389),[1]GEINDICE!AR$1:AS$65536,2,0),"")</f>
        <v>210.82317113538573</v>
      </c>
      <c r="AE3389" s="33">
        <f>IFERROR($X3389/VLOOKUP(CONCATENATE("EUR",C3389),[1]GEINDICE!AR$1:AS$65536,2,0),"")</f>
        <v>657.91475451059284</v>
      </c>
      <c r="AF3389" s="33">
        <f>IFERROR($AA3389/VLOOKUP(CONCATENATE("EUR",C3389),[1]GEINDICE!AR$1:AS$65536,2,0),"")</f>
        <v>180.17448921858309</v>
      </c>
      <c r="AG3389" s="48" t="str">
        <f>VLOOKUP(E3389,[1]Apresentação!AW$1:AX$65536,2,0)</f>
        <v xml:space="preserve">                    2 - LEATHER AUXILIARIES</v>
      </c>
      <c r="AH3389" s="48" t="str">
        <f t="shared" si="894"/>
        <v xml:space="preserve">         5218000002 - CONTRIPON AO BR</v>
      </c>
      <c r="AI3389" s="49" t="str">
        <f t="shared" si="895"/>
        <v xml:space="preserve">     L00494 - COURO E ARTE CURTIMENTO E TAPECARIA LTDA</v>
      </c>
      <c r="AJ3389" t="str">
        <f t="shared" si="896"/>
        <v xml:space="preserve">     90 - SALES</v>
      </c>
      <c r="AK3389" t="str">
        <f t="shared" si="897"/>
        <v/>
      </c>
      <c r="AL3389">
        <f t="shared" si="898"/>
        <v>9</v>
      </c>
      <c r="AM3389" t="str">
        <f t="shared" si="899"/>
        <v>2025 9</v>
      </c>
      <c r="AN3389" t="str">
        <f t="shared" si="900"/>
        <v xml:space="preserve">COURO </v>
      </c>
    </row>
    <row r="3390" spans="1:40" x14ac:dyDescent="0.35">
      <c r="A3390">
        <v>83714</v>
      </c>
      <c r="B3390" t="s">
        <v>274</v>
      </c>
      <c r="C3390" s="31">
        <v>45901</v>
      </c>
      <c r="D3390" t="s">
        <v>373</v>
      </c>
      <c r="E3390" t="s">
        <v>374</v>
      </c>
      <c r="F3390" t="s">
        <v>447</v>
      </c>
      <c r="G3390" t="s">
        <v>448</v>
      </c>
      <c r="H3390" t="s">
        <v>1066</v>
      </c>
      <c r="I3390" t="s">
        <v>1067</v>
      </c>
      <c r="J3390">
        <v>120</v>
      </c>
      <c r="K3390">
        <v>11420.28</v>
      </c>
      <c r="L3390">
        <v>7271.4378100000004</v>
      </c>
      <c r="M3390">
        <v>2300.06</v>
      </c>
      <c r="N3390">
        <v>95.169000000000011</v>
      </c>
      <c r="O3390" s="32">
        <f t="shared" si="884"/>
        <v>9120.2200000000012</v>
      </c>
      <c r="P3390" s="32">
        <f t="shared" si="885"/>
        <v>1848.7821900000008</v>
      </c>
      <c r="Q3390">
        <v>760280</v>
      </c>
      <c r="R3390" t="s">
        <v>312</v>
      </c>
      <c r="S3390" t="s">
        <v>312</v>
      </c>
      <c r="T3390" t="str">
        <f t="shared" si="886"/>
        <v>VEN</v>
      </c>
      <c r="U3390" t="s">
        <v>313</v>
      </c>
      <c r="V3390" s="33">
        <f t="shared" si="887"/>
        <v>11420.28</v>
      </c>
      <c r="W3390">
        <f t="shared" si="888"/>
        <v>120</v>
      </c>
      <c r="X3390" s="33">
        <f t="shared" si="889"/>
        <v>9120.2200000000012</v>
      </c>
      <c r="Y3390" s="33">
        <f t="shared" si="890"/>
        <v>2300.06</v>
      </c>
      <c r="Z3390" s="45">
        <f t="shared" si="891"/>
        <v>0.15978436518193956</v>
      </c>
      <c r="AA3390" s="33">
        <f t="shared" si="892"/>
        <v>1824.7821900000008</v>
      </c>
      <c r="AB3390" s="45">
        <f t="shared" si="893"/>
        <v>0.20008093993346657</v>
      </c>
      <c r="AC3390" s="33">
        <f>IFERROR($X3390/VLOOKUP(CONCATENATE("USD",C3390),[1]GEINDICE!AR$1:AS$65536,2,0),"")</f>
        <v>1677.1893044981427</v>
      </c>
      <c r="AD3390" s="33">
        <f>IFERROR($AA3390/VLOOKUP(CONCATENATE("USD",C3390),[1]GEINDICE!AR$1:AS$65536,2,0),"")</f>
        <v>335.57361249034551</v>
      </c>
      <c r="AE3390" s="33">
        <f>IFERROR($X3390/VLOOKUP(CONCATENATE("EUR",C3390),[1]GEINDICE!AR$1:AS$65536,2,0),"")</f>
        <v>1433.36581379267</v>
      </c>
      <c r="AF3390" s="33">
        <f>IFERROR($AA3390/VLOOKUP(CONCATENATE("EUR",C3390),[1]GEINDICE!AR$1:AS$65536,2,0),"")</f>
        <v>286.78917929213566</v>
      </c>
      <c r="AG3390" s="48" t="str">
        <f>VLOOKUP(E3390,[1]Apresentação!AW$1:AX$65536,2,0)</f>
        <v xml:space="preserve">                    2 - LEATHER AUXILIARIES</v>
      </c>
      <c r="AH3390" s="48" t="str">
        <f t="shared" si="894"/>
        <v xml:space="preserve">         5218000002 - CONTRIPON AO BR</v>
      </c>
      <c r="AI3390" s="49" t="str">
        <f t="shared" si="895"/>
        <v xml:space="preserve">     L00016 - A BUHLER SA CURTUME</v>
      </c>
      <c r="AJ3390" t="str">
        <f t="shared" si="896"/>
        <v xml:space="preserve">     90 - SALES</v>
      </c>
      <c r="AK3390" t="str">
        <f t="shared" si="897"/>
        <v/>
      </c>
      <c r="AL3390">
        <f t="shared" si="898"/>
        <v>9</v>
      </c>
      <c r="AM3390" t="str">
        <f t="shared" si="899"/>
        <v>2025 9</v>
      </c>
      <c r="AN3390" t="str">
        <f t="shared" si="900"/>
        <v xml:space="preserve">A </v>
      </c>
    </row>
    <row r="3391" spans="1:40" x14ac:dyDescent="0.35">
      <c r="A3391">
        <v>82885</v>
      </c>
      <c r="B3391" t="s">
        <v>274</v>
      </c>
      <c r="C3391" s="31">
        <v>45834</v>
      </c>
      <c r="D3391" t="s">
        <v>373</v>
      </c>
      <c r="E3391" t="s">
        <v>374</v>
      </c>
      <c r="F3391" t="s">
        <v>640</v>
      </c>
      <c r="G3391" t="s">
        <v>641</v>
      </c>
      <c r="H3391" t="s">
        <v>1066</v>
      </c>
      <c r="I3391" t="s">
        <v>1067</v>
      </c>
      <c r="J3391">
        <v>10</v>
      </c>
      <c r="K3391">
        <v>964.21</v>
      </c>
      <c r="L3391">
        <v>595.13969999999995</v>
      </c>
      <c r="M3391">
        <v>194.2</v>
      </c>
      <c r="N3391">
        <v>96.421000000000006</v>
      </c>
      <c r="O3391" s="32">
        <f t="shared" si="884"/>
        <v>770.01</v>
      </c>
      <c r="P3391" s="32">
        <f t="shared" si="885"/>
        <v>174.87030000000004</v>
      </c>
      <c r="Q3391">
        <v>742062</v>
      </c>
      <c r="R3391" t="s">
        <v>312</v>
      </c>
      <c r="S3391" t="s">
        <v>312</v>
      </c>
      <c r="T3391" t="str">
        <f t="shared" si="886"/>
        <v>VEN</v>
      </c>
      <c r="U3391" t="s">
        <v>313</v>
      </c>
      <c r="V3391" s="33">
        <f t="shared" si="887"/>
        <v>964.21</v>
      </c>
      <c r="W3391">
        <f t="shared" si="888"/>
        <v>10</v>
      </c>
      <c r="X3391" s="33">
        <f t="shared" si="889"/>
        <v>770.01</v>
      </c>
      <c r="Y3391" s="33">
        <f t="shared" si="890"/>
        <v>194.2</v>
      </c>
      <c r="Z3391" s="45">
        <f t="shared" si="891"/>
        <v>0.1792869810518456</v>
      </c>
      <c r="AA3391" s="33">
        <f t="shared" si="892"/>
        <v>172.87030000000004</v>
      </c>
      <c r="AB3391" s="45">
        <f t="shared" si="893"/>
        <v>0.22450396748094187</v>
      </c>
      <c r="AC3391" s="33">
        <f>IFERROR($X3391/VLOOKUP(CONCATENATE("USD",C3391),[1]GEINDICE!AR$1:AS$65536,2,0),"")</f>
        <v>139.63369299120501</v>
      </c>
      <c r="AD3391" s="33">
        <f>IFERROR($AA3391/VLOOKUP(CONCATENATE("USD",C3391),[1]GEINDICE!AR$1:AS$65536,2,0),"")</f>
        <v>31.348318070541307</v>
      </c>
      <c r="AE3391" s="33">
        <f>IFERROR($X3391/VLOOKUP(CONCATENATE("EUR",C3391),[1]GEINDICE!AR$1:AS$65536,2,0),"")</f>
        <v>119.17261232259762</v>
      </c>
      <c r="AF3391" s="33">
        <f>IFERROR($AA3391/VLOOKUP(CONCATENATE("EUR",C3391),[1]GEINDICE!AR$1:AS$65536,2,0),"")</f>
        <v>26.754724281491345</v>
      </c>
      <c r="AG3391" s="48" t="str">
        <f>VLOOKUP(E3391,[1]Apresentação!AW$1:AX$65536,2,0)</f>
        <v xml:space="preserve">                    2 - LEATHER AUXILIARIES</v>
      </c>
      <c r="AH3391" s="48" t="str">
        <f t="shared" si="894"/>
        <v xml:space="preserve">         5218000002 - CONTRIPON AO BR</v>
      </c>
      <c r="AI3391" s="49" t="str">
        <f t="shared" si="895"/>
        <v xml:space="preserve">     L00079 - BABY LEATHER IND E COM DE COUROS LTDA</v>
      </c>
      <c r="AJ3391" t="str">
        <f t="shared" si="896"/>
        <v xml:space="preserve">     90 - SALES</v>
      </c>
      <c r="AK3391" t="str">
        <f t="shared" si="897"/>
        <v/>
      </c>
      <c r="AL3391">
        <f t="shared" si="898"/>
        <v>6</v>
      </c>
      <c r="AM3391" t="str">
        <f t="shared" si="899"/>
        <v>2025 6</v>
      </c>
      <c r="AN3391" t="str">
        <f t="shared" si="900"/>
        <v xml:space="preserve">BABY </v>
      </c>
    </row>
    <row r="3392" spans="1:40" x14ac:dyDescent="0.35">
      <c r="A3392">
        <v>82868</v>
      </c>
      <c r="B3392" t="s">
        <v>274</v>
      </c>
      <c r="C3392" s="31">
        <v>45832</v>
      </c>
      <c r="D3392" t="s">
        <v>373</v>
      </c>
      <c r="E3392" t="s">
        <v>374</v>
      </c>
      <c r="F3392" t="s">
        <v>460</v>
      </c>
      <c r="G3392" t="s">
        <v>461</v>
      </c>
      <c r="H3392" t="s">
        <v>1066</v>
      </c>
      <c r="I3392" t="s">
        <v>1067</v>
      </c>
      <c r="J3392">
        <v>10</v>
      </c>
      <c r="K3392">
        <v>1164.99</v>
      </c>
      <c r="L3392">
        <v>595.13969999999995</v>
      </c>
      <c r="M3392">
        <v>234.63</v>
      </c>
      <c r="N3392">
        <v>116.49943</v>
      </c>
      <c r="O3392" s="32">
        <f t="shared" si="884"/>
        <v>930.36</v>
      </c>
      <c r="P3392" s="32">
        <f t="shared" si="885"/>
        <v>335.22030000000007</v>
      </c>
      <c r="Q3392">
        <v>741951</v>
      </c>
      <c r="R3392" t="s">
        <v>312</v>
      </c>
      <c r="S3392" t="s">
        <v>312</v>
      </c>
      <c r="T3392" t="str">
        <f t="shared" si="886"/>
        <v>VEN</v>
      </c>
      <c r="U3392" t="s">
        <v>313</v>
      </c>
      <c r="V3392" s="33">
        <f t="shared" si="887"/>
        <v>1164.99</v>
      </c>
      <c r="W3392">
        <f t="shared" si="888"/>
        <v>10</v>
      </c>
      <c r="X3392" s="33">
        <f t="shared" si="889"/>
        <v>930.36</v>
      </c>
      <c r="Y3392" s="33">
        <f t="shared" si="890"/>
        <v>234.63</v>
      </c>
      <c r="Z3392" s="45">
        <f t="shared" si="891"/>
        <v>0.2860284637636375</v>
      </c>
      <c r="AA3392" s="33">
        <f t="shared" si="892"/>
        <v>333.22030000000007</v>
      </c>
      <c r="AB3392" s="45">
        <f t="shared" si="893"/>
        <v>0.35816275420267429</v>
      </c>
      <c r="AC3392" s="33">
        <f>IFERROR($X3392/VLOOKUP(CONCATENATE("USD",C3392),[1]GEINDICE!AR$1:AS$65536,2,0),"")</f>
        <v>169.34726418872182</v>
      </c>
      <c r="AD3392" s="33">
        <f>IFERROR($AA3392/VLOOKUP(CONCATENATE("USD",C3392),[1]GEINDICE!AR$1:AS$65536,2,0),"")</f>
        <v>60.653882558520522</v>
      </c>
      <c r="AE3392" s="33">
        <f>IFERROR($X3392/VLOOKUP(CONCATENATE("EUR",C3392),[1]GEINDICE!AR$1:AS$65536,2,0),"")</f>
        <v>145.88847770181272</v>
      </c>
      <c r="AF3392" s="33">
        <f>IFERROR($AA3392/VLOOKUP(CONCATENATE("EUR",C3392),[1]GEINDICE!AR$1:AS$65536,2,0),"")</f>
        <v>52.251818980116674</v>
      </c>
      <c r="AG3392" s="48" t="str">
        <f>VLOOKUP(E3392,[1]Apresentação!AW$1:AX$65536,2,0)</f>
        <v xml:space="preserve">                    2 - LEATHER AUXILIARIES</v>
      </c>
      <c r="AH3392" s="48" t="str">
        <f t="shared" si="894"/>
        <v xml:space="preserve">         5218000002 - CONTRIPON AO BR</v>
      </c>
      <c r="AI3392" s="49" t="str">
        <f t="shared" si="895"/>
        <v xml:space="preserve">     L00583 - SPM COUROS LTDA</v>
      </c>
      <c r="AJ3392" t="str">
        <f t="shared" si="896"/>
        <v xml:space="preserve">     90 - SALES</v>
      </c>
      <c r="AK3392" t="str">
        <f t="shared" si="897"/>
        <v/>
      </c>
      <c r="AL3392">
        <f t="shared" si="898"/>
        <v>6</v>
      </c>
      <c r="AM3392" t="str">
        <f t="shared" si="899"/>
        <v>2025 6</v>
      </c>
      <c r="AN3392" t="str">
        <f t="shared" si="900"/>
        <v xml:space="preserve">SPM </v>
      </c>
    </row>
    <row r="3393" spans="1:40" x14ac:dyDescent="0.35">
      <c r="A3393">
        <v>83810</v>
      </c>
      <c r="B3393" t="s">
        <v>274</v>
      </c>
      <c r="C3393" s="31">
        <v>45909</v>
      </c>
      <c r="D3393" t="s">
        <v>373</v>
      </c>
      <c r="E3393" t="s">
        <v>374</v>
      </c>
      <c r="F3393" t="s">
        <v>433</v>
      </c>
      <c r="G3393" t="s">
        <v>434</v>
      </c>
      <c r="H3393" t="s">
        <v>1066</v>
      </c>
      <c r="I3393" t="s">
        <v>1067</v>
      </c>
      <c r="J3393">
        <v>20</v>
      </c>
      <c r="K3393">
        <v>1828.24</v>
      </c>
      <c r="L3393">
        <v>1214.6738499999999</v>
      </c>
      <c r="M3393">
        <v>368.21</v>
      </c>
      <c r="N3393">
        <v>91.412000000000006</v>
      </c>
      <c r="O3393" s="32">
        <f t="shared" si="884"/>
        <v>1460.03</v>
      </c>
      <c r="P3393" s="32">
        <f t="shared" si="885"/>
        <v>245.35615000000007</v>
      </c>
      <c r="Q3393">
        <v>761014</v>
      </c>
      <c r="R3393" t="s">
        <v>312</v>
      </c>
      <c r="S3393" t="s">
        <v>312</v>
      </c>
      <c r="T3393" t="str">
        <f t="shared" si="886"/>
        <v>VEN</v>
      </c>
      <c r="U3393" t="s">
        <v>313</v>
      </c>
      <c r="V3393" s="33">
        <f t="shared" si="887"/>
        <v>1828.24</v>
      </c>
      <c r="W3393">
        <f t="shared" si="888"/>
        <v>20</v>
      </c>
      <c r="X3393" s="33">
        <f t="shared" si="889"/>
        <v>1460.03</v>
      </c>
      <c r="Y3393" s="33">
        <f t="shared" si="890"/>
        <v>368.21</v>
      </c>
      <c r="Z3393" s="45">
        <f t="shared" si="891"/>
        <v>0.13201557235373915</v>
      </c>
      <c r="AA3393" s="33">
        <f t="shared" si="892"/>
        <v>241.35615000000007</v>
      </c>
      <c r="AB3393" s="45">
        <f t="shared" si="893"/>
        <v>0.16530903474586145</v>
      </c>
      <c r="AC3393" s="33">
        <f>IFERROR($X3393/VLOOKUP(CONCATENATE("USD",C3393),[1]GEINDICE!AR$1:AS$65536,2,0),"")</f>
        <v>268.9911197907071</v>
      </c>
      <c r="AD3393" s="33">
        <f>IFERROR($AA3393/VLOOKUP(CONCATENATE("USD",C3393),[1]GEINDICE!AR$1:AS$65536,2,0),"")</f>
        <v>44.466662367810173</v>
      </c>
      <c r="AE3393" s="33">
        <f>IFERROR($X3393/VLOOKUP(CONCATENATE("EUR",C3393),[1]GEINDICE!AR$1:AS$65536,2,0),"")</f>
        <v>229.45623133741944</v>
      </c>
      <c r="AF3393" s="33">
        <f>IFERROR($AA3393/VLOOKUP(CONCATENATE("EUR",C3393),[1]GEINDICE!AR$1:AS$65536,2,0),"")</f>
        <v>37.931188118811889</v>
      </c>
      <c r="AG3393" s="48" t="str">
        <f>VLOOKUP(E3393,[1]Apresentação!AW$1:AX$65536,2,0)</f>
        <v xml:space="preserve">                    2 - LEATHER AUXILIARIES</v>
      </c>
      <c r="AH3393" s="48" t="str">
        <f t="shared" si="894"/>
        <v xml:space="preserve">         5218000002 - CONTRIPON AO BR</v>
      </c>
      <c r="AI3393" s="49" t="str">
        <f t="shared" si="895"/>
        <v xml:space="preserve">     L00469 - VALESEMI BENEFICIAMENTO DE COUROS LTDA</v>
      </c>
      <c r="AJ3393" t="str">
        <f t="shared" si="896"/>
        <v xml:space="preserve">     90 - SALES</v>
      </c>
      <c r="AK3393" t="str">
        <f t="shared" si="897"/>
        <v/>
      </c>
      <c r="AL3393">
        <f t="shared" si="898"/>
        <v>9</v>
      </c>
      <c r="AM3393" t="str">
        <f t="shared" si="899"/>
        <v>2025 9</v>
      </c>
      <c r="AN3393" t="str">
        <f t="shared" si="900"/>
        <v xml:space="preserve">VALESEMI </v>
      </c>
    </row>
    <row r="3394" spans="1:40" x14ac:dyDescent="0.35">
      <c r="A3394">
        <v>83811</v>
      </c>
      <c r="B3394" t="s">
        <v>274</v>
      </c>
      <c r="C3394" s="31">
        <v>45909</v>
      </c>
      <c r="D3394" t="s">
        <v>373</v>
      </c>
      <c r="E3394" t="s">
        <v>374</v>
      </c>
      <c r="F3394" t="s">
        <v>420</v>
      </c>
      <c r="G3394" t="s">
        <v>421</v>
      </c>
      <c r="H3394" t="s">
        <v>1066</v>
      </c>
      <c r="I3394" t="s">
        <v>1067</v>
      </c>
      <c r="J3394">
        <v>10</v>
      </c>
      <c r="K3394">
        <v>1171.6400000000001</v>
      </c>
      <c r="L3394">
        <v>607.33691999999996</v>
      </c>
      <c r="M3394">
        <v>235.97</v>
      </c>
      <c r="N3394">
        <v>117.16449</v>
      </c>
      <c r="O3394" s="32">
        <f t="shared" si="884"/>
        <v>935.67000000000007</v>
      </c>
      <c r="P3394" s="32">
        <f t="shared" si="885"/>
        <v>328.33308000000011</v>
      </c>
      <c r="Q3394">
        <v>761020</v>
      </c>
      <c r="R3394" t="s">
        <v>312</v>
      </c>
      <c r="S3394" t="s">
        <v>312</v>
      </c>
      <c r="T3394" t="str">
        <f t="shared" si="886"/>
        <v>VEN</v>
      </c>
      <c r="U3394" t="s">
        <v>313</v>
      </c>
      <c r="V3394" s="33">
        <f t="shared" si="887"/>
        <v>1171.6400000000001</v>
      </c>
      <c r="W3394">
        <f t="shared" si="888"/>
        <v>10</v>
      </c>
      <c r="X3394" s="33">
        <f t="shared" si="889"/>
        <v>935.67000000000007</v>
      </c>
      <c r="Y3394" s="33">
        <f t="shared" si="890"/>
        <v>235.97</v>
      </c>
      <c r="Z3394" s="45">
        <f t="shared" si="891"/>
        <v>0.27852674883069894</v>
      </c>
      <c r="AA3394" s="33">
        <f t="shared" si="892"/>
        <v>326.33308000000011</v>
      </c>
      <c r="AB3394" s="45">
        <f t="shared" si="893"/>
        <v>0.34876941656780713</v>
      </c>
      <c r="AC3394" s="33">
        <f>IFERROR($X3394/VLOOKUP(CONCATENATE("USD",C3394),[1]GEINDICE!AR$1:AS$65536,2,0),"")</f>
        <v>172.38475993957036</v>
      </c>
      <c r="AD3394" s="33">
        <f>IFERROR($AA3394/VLOOKUP(CONCATENATE("USD",C3394),[1]GEINDICE!AR$1:AS$65536,2,0),"")</f>
        <v>60.122532149305442</v>
      </c>
      <c r="AE3394" s="33">
        <f>IFERROR($X3394/VLOOKUP(CONCATENATE("EUR",C3394),[1]GEINDICE!AR$1:AS$65536,2,0),"")</f>
        <v>147.04856199905706</v>
      </c>
      <c r="AF3394" s="33">
        <f>IFERROR($AA3394/VLOOKUP(CONCATENATE("EUR",C3394),[1]GEINDICE!AR$1:AS$65536,2,0),"")</f>
        <v>51.286041175546139</v>
      </c>
      <c r="AG3394" s="48" t="str">
        <f>VLOOKUP(E3394,[1]Apresentação!AW$1:AX$65536,2,0)</f>
        <v xml:space="preserve">                    2 - LEATHER AUXILIARIES</v>
      </c>
      <c r="AH3394" s="48" t="str">
        <f t="shared" si="894"/>
        <v xml:space="preserve">         5218000002 - CONTRIPON AO BR</v>
      </c>
      <c r="AI3394" s="49" t="str">
        <f t="shared" si="895"/>
        <v xml:space="preserve">     L00506 - CURTUME BAGE LTDA</v>
      </c>
      <c r="AJ3394" t="str">
        <f t="shared" si="896"/>
        <v xml:space="preserve">     90 - SALES</v>
      </c>
      <c r="AK3394" t="str">
        <f t="shared" si="897"/>
        <v/>
      </c>
      <c r="AL3394">
        <f t="shared" si="898"/>
        <v>9</v>
      </c>
      <c r="AM3394" t="str">
        <f t="shared" si="899"/>
        <v>2025 9</v>
      </c>
      <c r="AN3394" t="str">
        <f t="shared" si="900"/>
        <v xml:space="preserve">CURTUME </v>
      </c>
    </row>
    <row r="3395" spans="1:40" x14ac:dyDescent="0.35">
      <c r="A3395">
        <v>83813</v>
      </c>
      <c r="B3395" t="s">
        <v>274</v>
      </c>
      <c r="C3395" s="31">
        <v>45909</v>
      </c>
      <c r="D3395" t="s">
        <v>373</v>
      </c>
      <c r="E3395" t="s">
        <v>374</v>
      </c>
      <c r="F3395" t="s">
        <v>451</v>
      </c>
      <c r="G3395" t="s">
        <v>452</v>
      </c>
      <c r="H3395" t="s">
        <v>1066</v>
      </c>
      <c r="I3395" t="s">
        <v>1067</v>
      </c>
      <c r="J3395">
        <v>20</v>
      </c>
      <c r="K3395">
        <v>2097.08</v>
      </c>
      <c r="L3395">
        <v>1214.6738499999999</v>
      </c>
      <c r="M3395">
        <v>422.35</v>
      </c>
      <c r="N3395">
        <v>104.85424</v>
      </c>
      <c r="O3395" s="32">
        <f t="shared" si="884"/>
        <v>1674.73</v>
      </c>
      <c r="P3395" s="32">
        <f t="shared" si="885"/>
        <v>460.05615000000012</v>
      </c>
      <c r="Q3395">
        <v>761034</v>
      </c>
      <c r="R3395" t="s">
        <v>312</v>
      </c>
      <c r="S3395" t="s">
        <v>312</v>
      </c>
      <c r="T3395" t="str">
        <f t="shared" si="886"/>
        <v>VEN</v>
      </c>
      <c r="U3395" t="s">
        <v>313</v>
      </c>
      <c r="V3395" s="33">
        <f t="shared" si="887"/>
        <v>2097.08</v>
      </c>
      <c r="W3395">
        <f t="shared" si="888"/>
        <v>20</v>
      </c>
      <c r="X3395" s="33">
        <f t="shared" si="889"/>
        <v>1674.73</v>
      </c>
      <c r="Y3395" s="33">
        <f t="shared" si="890"/>
        <v>422.35</v>
      </c>
      <c r="Z3395" s="45">
        <f t="shared" si="891"/>
        <v>0.21747198485513197</v>
      </c>
      <c r="AA3395" s="33">
        <f t="shared" si="892"/>
        <v>456.05615000000012</v>
      </c>
      <c r="AB3395" s="45">
        <f t="shared" si="893"/>
        <v>0.27231622410776668</v>
      </c>
      <c r="AC3395" s="33">
        <f>IFERROR($X3395/VLOOKUP(CONCATENATE("USD",C3395),[1]GEINDICE!AR$1:AS$65536,2,0),"")</f>
        <v>308.54674085264747</v>
      </c>
      <c r="AD3395" s="33">
        <f>IFERROR($AA3395/VLOOKUP(CONCATENATE("USD",C3395),[1]GEINDICE!AR$1:AS$65536,2,0),"")</f>
        <v>84.022283429750559</v>
      </c>
      <c r="AE3395" s="33">
        <f>IFERROR($X3395/VLOOKUP(CONCATENATE("EUR",C3395),[1]GEINDICE!AR$1:AS$65536,2,0),"")</f>
        <v>263.19817696055316</v>
      </c>
      <c r="AF3395" s="33">
        <f>IFERROR($AA3395/VLOOKUP(CONCATENATE("EUR",C3395),[1]GEINDICE!AR$1:AS$65536,2,0),"")</f>
        <v>71.673133741945634</v>
      </c>
      <c r="AG3395" s="48" t="str">
        <f>VLOOKUP(E3395,[1]Apresentação!AW$1:AX$65536,2,0)</f>
        <v xml:space="preserve">                    2 - LEATHER AUXILIARIES</v>
      </c>
      <c r="AH3395" s="48" t="str">
        <f t="shared" si="894"/>
        <v xml:space="preserve">         5218000002 - CONTRIPON AO BR</v>
      </c>
      <c r="AI3395" s="49" t="str">
        <f t="shared" si="895"/>
        <v xml:space="preserve">     L00040 - CURTUME SULINO LTDA</v>
      </c>
      <c r="AJ3395" t="str">
        <f t="shared" si="896"/>
        <v xml:space="preserve">     90 - SALES</v>
      </c>
      <c r="AK3395" t="str">
        <f t="shared" si="897"/>
        <v/>
      </c>
      <c r="AL3395">
        <f t="shared" si="898"/>
        <v>9</v>
      </c>
      <c r="AM3395" t="str">
        <f t="shared" si="899"/>
        <v>2025 9</v>
      </c>
      <c r="AN3395" t="str">
        <f t="shared" si="900"/>
        <v xml:space="preserve">CURTUME </v>
      </c>
    </row>
    <row r="3396" spans="1:40" x14ac:dyDescent="0.35">
      <c r="A3396">
        <v>83999</v>
      </c>
      <c r="B3396" t="s">
        <v>274</v>
      </c>
      <c r="C3396" s="31">
        <v>45925</v>
      </c>
      <c r="D3396" t="s">
        <v>373</v>
      </c>
      <c r="E3396" t="s">
        <v>374</v>
      </c>
      <c r="F3396" t="s">
        <v>732</v>
      </c>
      <c r="G3396" t="s">
        <v>733</v>
      </c>
      <c r="H3396" t="s">
        <v>1066</v>
      </c>
      <c r="I3396" t="s">
        <v>1067</v>
      </c>
      <c r="J3396">
        <v>50</v>
      </c>
      <c r="K3396">
        <v>4570.6000000000004</v>
      </c>
      <c r="L3396">
        <v>3022.9528799999998</v>
      </c>
      <c r="M3396">
        <v>920.52</v>
      </c>
      <c r="N3396">
        <v>91.412000000000006</v>
      </c>
      <c r="O3396" s="32">
        <f t="shared" ref="O3396:O3459" si="901">$K3396-$Y3396</f>
        <v>3650.0800000000004</v>
      </c>
      <c r="P3396" s="32">
        <f t="shared" ref="P3396:P3459" si="902">($O3396-$L3396)</f>
        <v>627.12712000000056</v>
      </c>
      <c r="Q3396">
        <v>762340</v>
      </c>
      <c r="R3396" t="s">
        <v>312</v>
      </c>
      <c r="S3396" t="s">
        <v>312</v>
      </c>
      <c r="T3396" t="str">
        <f t="shared" ref="T3396:T3459" si="903">MID($U3396,1,3)</f>
        <v>VEN</v>
      </c>
      <c r="U3396" t="s">
        <v>313</v>
      </c>
      <c r="V3396" s="33">
        <f t="shared" ref="V3396:V3459" si="904">IF($T3396="DEV",-$K3396,$K3396)</f>
        <v>4570.6000000000004</v>
      </c>
      <c r="W3396">
        <f t="shared" ref="W3396:W3459" si="905">IF($T3396="DEV",-$J3396,$J3396)</f>
        <v>50</v>
      </c>
      <c r="X3396" s="33">
        <f t="shared" ref="X3396:X3459" si="906">$V3396-$Y3396</f>
        <v>3650.0800000000004</v>
      </c>
      <c r="Y3396" s="33">
        <f t="shared" ref="Y3396:Y3459" si="907">IF(A3396=59876,M3396,IF(A3396=59868,M3396,IF(R3396="6111",((K3396*0.12)+M3396),IF(T3396="DEV",-M3396,M3396))))</f>
        <v>920.52</v>
      </c>
      <c r="Z3396" s="45">
        <f t="shared" ref="Z3396:Z3459" si="908">IFERROR($AA3396/$V3396,0)</f>
        <v>0.1350210300616988</v>
      </c>
      <c r="AA3396" s="33">
        <f t="shared" ref="AA3396:AA3459" si="909">IF(VLOOKUP(AL3396,AR:AS,2,0)="sim",IF($T3396="DEV",($X3396-$L3396),$P3396)-(0.2*W3396),IF(VLOOKUP(AL3396,AR:AS,2,0)="OK",IF($T3396="DEV",($X3396-$L3396),$P3396)-(0.2*W3396),IF($T3396="DEV",($X3396-$L3396),$P3396)))</f>
        <v>617.12712000000056</v>
      </c>
      <c r="AB3396" s="45">
        <f t="shared" ref="AB3396:AB3459" si="910">IFERROR($AA3396/$X3396,0)</f>
        <v>0.16907221759523092</v>
      </c>
      <c r="AC3396" s="33">
        <f>IFERROR($X3396/VLOOKUP(CONCATENATE("USD",C3396),[1]GEINDICE!AR$1:AS$65536,2,0),"")</f>
        <v>683.21572297613477</v>
      </c>
      <c r="AD3396" s="33">
        <f>IFERROR($AA3396/VLOOKUP(CONCATENATE("USD",C3396),[1]GEINDICE!AR$1:AS$65536,2,0),"")</f>
        <v>115.51279737950408</v>
      </c>
      <c r="AE3396" s="33">
        <f>IFERROR($X3396/VLOOKUP(CONCATENATE("EUR",C3396),[1]GEINDICE!AR$1:AS$65536,2,0),"")</f>
        <v>585.24884556182656</v>
      </c>
      <c r="AF3396" s="33">
        <f>IFERROR($AA3396/VLOOKUP(CONCATENATE("EUR",C3396),[1]GEINDICE!AR$1:AS$65536,2,0),"")</f>
        <v>98.949320164186844</v>
      </c>
      <c r="AG3396" s="48" t="str">
        <f>VLOOKUP(E3396,[1]Apresentação!AW$1:AX$65536,2,0)</f>
        <v xml:space="preserve">                    2 - LEATHER AUXILIARIES</v>
      </c>
      <c r="AH3396" s="48" t="str">
        <f t="shared" ref="AH3396:AH3459" si="911">CONCATENATE("         ",H3396," - ",I3396)</f>
        <v xml:space="preserve">         5218000002 - CONTRIPON AO BR</v>
      </c>
      <c r="AI3396" s="49" t="str">
        <f t="shared" ref="AI3396:AI3459" si="912">CONCATENATE("     ",F3396," - ",G3396)</f>
        <v xml:space="preserve">     L00157 - COUROVALE INDUSTRIA DE COUROS LTDA</v>
      </c>
      <c r="AJ3396" t="str">
        <f t="shared" ref="AJ3396:AJ3459" si="913">IF(RIGHT(I3396,2)="BR","     90 - SALES","     93 - RESALES")</f>
        <v xml:space="preserve">     90 - SALES</v>
      </c>
      <c r="AK3396" t="str">
        <f t="shared" ref="AK3396:AK3459" si="914">IF(R3396="3201","EXP",IF(R3396="7101","EXP",""))</f>
        <v/>
      </c>
      <c r="AL3396">
        <f t="shared" ref="AL3396:AL3459" si="915">VLOOKUP(MONTH(C3396),AQ:AR,2,0)</f>
        <v>9</v>
      </c>
      <c r="AM3396" t="str">
        <f t="shared" ref="AM3396:AM3459" si="916">CONCATENATE(YEAR(C3396)," ",MONTH(C3396))</f>
        <v>2025 9</v>
      </c>
      <c r="AN3396" t="str">
        <f t="shared" ref="AN3396:AN3459" si="917">MID(G3396,1,SEARCH(" ",G3396,1))</f>
        <v xml:space="preserve">COUROVALE </v>
      </c>
    </row>
    <row r="3397" spans="1:40" x14ac:dyDescent="0.35">
      <c r="A3397">
        <v>83367</v>
      </c>
      <c r="B3397" t="s">
        <v>274</v>
      </c>
      <c r="C3397" s="31">
        <v>45873</v>
      </c>
      <c r="D3397" t="s">
        <v>373</v>
      </c>
      <c r="E3397" t="s">
        <v>374</v>
      </c>
      <c r="F3397" t="s">
        <v>447</v>
      </c>
      <c r="G3397" t="s">
        <v>448</v>
      </c>
      <c r="H3397" t="s">
        <v>1066</v>
      </c>
      <c r="I3397" t="s">
        <v>1067</v>
      </c>
      <c r="J3397">
        <v>120</v>
      </c>
      <c r="K3397">
        <v>11420.28</v>
      </c>
      <c r="L3397">
        <v>7254.3114599999999</v>
      </c>
      <c r="M3397">
        <v>2300.06</v>
      </c>
      <c r="N3397">
        <v>95.169000000000011</v>
      </c>
      <c r="O3397" s="32">
        <f t="shared" si="901"/>
        <v>9120.2200000000012</v>
      </c>
      <c r="P3397" s="32">
        <f t="shared" si="902"/>
        <v>1865.9085400000013</v>
      </c>
      <c r="Q3397">
        <v>747897</v>
      </c>
      <c r="R3397" t="s">
        <v>312</v>
      </c>
      <c r="S3397" t="s">
        <v>312</v>
      </c>
      <c r="T3397" t="str">
        <f t="shared" si="903"/>
        <v>VEN</v>
      </c>
      <c r="U3397" t="s">
        <v>313</v>
      </c>
      <c r="V3397" s="33">
        <f t="shared" si="904"/>
        <v>11420.28</v>
      </c>
      <c r="W3397">
        <f t="shared" si="905"/>
        <v>120</v>
      </c>
      <c r="X3397" s="33">
        <f t="shared" si="906"/>
        <v>9120.2200000000012</v>
      </c>
      <c r="Y3397" s="33">
        <f t="shared" si="907"/>
        <v>2300.06</v>
      </c>
      <c r="Z3397" s="45">
        <f t="shared" si="908"/>
        <v>0.16128400879838334</v>
      </c>
      <c r="AA3397" s="33">
        <f t="shared" si="909"/>
        <v>1841.9085400000013</v>
      </c>
      <c r="AB3397" s="45">
        <f t="shared" si="910"/>
        <v>0.20195878388898525</v>
      </c>
      <c r="AC3397" s="33">
        <f>IFERROR($X3397/VLOOKUP(CONCATENATE("USD",C3397),[1]GEINDICE!AR$1:AS$65536,2,0),"")</f>
        <v>1654.8219113457806</v>
      </c>
      <c r="AD3397" s="33">
        <f>IFERROR($AA3397/VLOOKUP(CONCATENATE("USD",C3397),[1]GEINDICE!AR$1:AS$65536,2,0),"")</f>
        <v>334.20582076824002</v>
      </c>
      <c r="AE3397" s="33">
        <f>IFERROR($X3397/VLOOKUP(CONCATENATE("EUR",C3397),[1]GEINDICE!AR$1:AS$65536,2,0),"")</f>
        <v>1430.5105481922988</v>
      </c>
      <c r="AF3397" s="33">
        <f>IFERROR($AA3397/VLOOKUP(CONCATENATE("EUR",C3397),[1]GEINDICE!AR$1:AS$65536,2,0),"")</f>
        <v>288.90417065328228</v>
      </c>
      <c r="AG3397" s="48" t="str">
        <f>VLOOKUP(E3397,[1]Apresentação!AW$1:AX$65536,2,0)</f>
        <v xml:space="preserve">                    2 - LEATHER AUXILIARIES</v>
      </c>
      <c r="AH3397" s="48" t="str">
        <f t="shared" si="911"/>
        <v xml:space="preserve">         5218000002 - CONTRIPON AO BR</v>
      </c>
      <c r="AI3397" s="49" t="str">
        <f t="shared" si="912"/>
        <v xml:space="preserve">     L00016 - A BUHLER SA CURTUME</v>
      </c>
      <c r="AJ3397" t="str">
        <f t="shared" si="913"/>
        <v xml:space="preserve">     90 - SALES</v>
      </c>
      <c r="AK3397" t="str">
        <f t="shared" si="914"/>
        <v/>
      </c>
      <c r="AL3397">
        <f t="shared" si="915"/>
        <v>8</v>
      </c>
      <c r="AM3397" t="str">
        <f t="shared" si="916"/>
        <v>2025 8</v>
      </c>
      <c r="AN3397" t="str">
        <f t="shared" si="917"/>
        <v xml:space="preserve">A </v>
      </c>
    </row>
    <row r="3398" spans="1:40" x14ac:dyDescent="0.35">
      <c r="A3398">
        <v>83368</v>
      </c>
      <c r="B3398" t="s">
        <v>274</v>
      </c>
      <c r="C3398" s="31">
        <v>45873</v>
      </c>
      <c r="D3398" t="s">
        <v>373</v>
      </c>
      <c r="E3398" t="s">
        <v>374</v>
      </c>
      <c r="F3398" t="s">
        <v>797</v>
      </c>
      <c r="G3398" t="s">
        <v>798</v>
      </c>
      <c r="H3398" t="s">
        <v>1066</v>
      </c>
      <c r="I3398" t="s">
        <v>1067</v>
      </c>
      <c r="J3398">
        <v>120</v>
      </c>
      <c r="K3398">
        <v>12852.28</v>
      </c>
      <c r="L3398">
        <v>7254.3114599999999</v>
      </c>
      <c r="M3398">
        <v>2588.46</v>
      </c>
      <c r="N3398">
        <v>107.10235</v>
      </c>
      <c r="O3398" s="32">
        <f t="shared" si="901"/>
        <v>10263.82</v>
      </c>
      <c r="P3398" s="32">
        <f t="shared" si="902"/>
        <v>3009.5085399999998</v>
      </c>
      <c r="Q3398">
        <v>747902</v>
      </c>
      <c r="R3398" t="s">
        <v>312</v>
      </c>
      <c r="S3398" t="s">
        <v>312</v>
      </c>
      <c r="T3398" t="str">
        <f t="shared" si="903"/>
        <v>VEN</v>
      </c>
      <c r="U3398" t="s">
        <v>313</v>
      </c>
      <c r="V3398" s="33">
        <f t="shared" si="904"/>
        <v>12852.28</v>
      </c>
      <c r="W3398">
        <f t="shared" si="905"/>
        <v>120</v>
      </c>
      <c r="X3398" s="33">
        <f t="shared" si="906"/>
        <v>10263.82</v>
      </c>
      <c r="Y3398" s="33">
        <f t="shared" si="907"/>
        <v>2588.46</v>
      </c>
      <c r="Z3398" s="45">
        <f t="shared" si="908"/>
        <v>0.23229407856037992</v>
      </c>
      <c r="AA3398" s="33">
        <f t="shared" si="909"/>
        <v>2985.5085399999998</v>
      </c>
      <c r="AB3398" s="45">
        <f t="shared" si="910"/>
        <v>0.29087693860570429</v>
      </c>
      <c r="AC3398" s="33">
        <f>IFERROR($X3398/VLOOKUP(CONCATENATE("USD",C3398),[1]GEINDICE!AR$1:AS$65536,2,0),"")</f>
        <v>1862.3228639340989</v>
      </c>
      <c r="AD3398" s="33">
        <f>IFERROR($AA3398/VLOOKUP(CONCATENATE("USD",C3398),[1]GEINDICE!AR$1:AS$65536,2,0),"")</f>
        <v>541.7067733565583</v>
      </c>
      <c r="AE3398" s="33">
        <f>IFERROR($X3398/VLOOKUP(CONCATENATE("EUR",C3398),[1]GEINDICE!AR$1:AS$65536,2,0),"")</f>
        <v>1609.8847149243195</v>
      </c>
      <c r="AF3398" s="33">
        <f>IFERROR($AA3398/VLOOKUP(CONCATENATE("EUR",C3398),[1]GEINDICE!AR$1:AS$65536,2,0),"")</f>
        <v>468.27833738530302</v>
      </c>
      <c r="AG3398" s="48" t="str">
        <f>VLOOKUP(E3398,[1]Apresentação!AW$1:AX$65536,2,0)</f>
        <v xml:space="preserve">                    2 - LEATHER AUXILIARIES</v>
      </c>
      <c r="AH3398" s="48" t="str">
        <f t="shared" si="911"/>
        <v xml:space="preserve">         5218000002 - CONTRIPON AO BR</v>
      </c>
      <c r="AI3398" s="49" t="str">
        <f t="shared" si="912"/>
        <v xml:space="preserve">     L00494 - COURO E ARTE CURTIMENTO E TAPECARIA LTDA</v>
      </c>
      <c r="AJ3398" t="str">
        <f t="shared" si="913"/>
        <v xml:space="preserve">     90 - SALES</v>
      </c>
      <c r="AK3398" t="str">
        <f t="shared" si="914"/>
        <v/>
      </c>
      <c r="AL3398">
        <f t="shared" si="915"/>
        <v>8</v>
      </c>
      <c r="AM3398" t="str">
        <f t="shared" si="916"/>
        <v>2025 8</v>
      </c>
      <c r="AN3398" t="str">
        <f t="shared" si="917"/>
        <v xml:space="preserve">COURO </v>
      </c>
    </row>
    <row r="3399" spans="1:40" x14ac:dyDescent="0.35">
      <c r="A3399">
        <v>83369</v>
      </c>
      <c r="B3399" t="s">
        <v>274</v>
      </c>
      <c r="C3399" s="31">
        <v>45873</v>
      </c>
      <c r="D3399" t="s">
        <v>373</v>
      </c>
      <c r="E3399" t="s">
        <v>374</v>
      </c>
      <c r="F3399" t="s">
        <v>770</v>
      </c>
      <c r="G3399" t="s">
        <v>771</v>
      </c>
      <c r="H3399" t="s">
        <v>1066</v>
      </c>
      <c r="I3399" t="s">
        <v>1067</v>
      </c>
      <c r="J3399">
        <v>20</v>
      </c>
      <c r="K3399">
        <v>2360.46</v>
      </c>
      <c r="L3399">
        <v>1209.0519099999999</v>
      </c>
      <c r="M3399">
        <v>475.4</v>
      </c>
      <c r="N3399">
        <v>118.02324</v>
      </c>
      <c r="O3399" s="32">
        <f t="shared" si="901"/>
        <v>1885.06</v>
      </c>
      <c r="P3399" s="32">
        <f t="shared" si="902"/>
        <v>676.00809000000004</v>
      </c>
      <c r="Q3399">
        <v>747930</v>
      </c>
      <c r="R3399" t="s">
        <v>312</v>
      </c>
      <c r="S3399" t="s">
        <v>312</v>
      </c>
      <c r="T3399" t="str">
        <f t="shared" si="903"/>
        <v>VEN</v>
      </c>
      <c r="U3399" t="s">
        <v>313</v>
      </c>
      <c r="V3399" s="33">
        <f t="shared" si="904"/>
        <v>2360.46</v>
      </c>
      <c r="W3399">
        <f t="shared" si="905"/>
        <v>20</v>
      </c>
      <c r="X3399" s="33">
        <f t="shared" si="906"/>
        <v>1885.06</v>
      </c>
      <c r="Y3399" s="33">
        <f t="shared" si="907"/>
        <v>475.4</v>
      </c>
      <c r="Z3399" s="45">
        <f t="shared" si="908"/>
        <v>0.28469369953314183</v>
      </c>
      <c r="AA3399" s="33">
        <f t="shared" si="909"/>
        <v>672.00809000000004</v>
      </c>
      <c r="AB3399" s="45">
        <f t="shared" si="910"/>
        <v>0.35649161830392667</v>
      </c>
      <c r="AC3399" s="33">
        <f>IFERROR($X3399/VLOOKUP(CONCATENATE("USD",C3399),[1]GEINDICE!AR$1:AS$65536,2,0),"")</f>
        <v>342.03545442998927</v>
      </c>
      <c r="AD3399" s="33">
        <f>IFERROR($AA3399/VLOOKUP(CONCATENATE("USD",C3399),[1]GEINDICE!AR$1:AS$65536,2,0),"")</f>
        <v>121.93277266706585</v>
      </c>
      <c r="AE3399" s="33">
        <f>IFERROR($X3399/VLOOKUP(CONCATENATE("EUR",C3399),[1]GEINDICE!AR$1:AS$65536,2,0),"")</f>
        <v>295.67249627480192</v>
      </c>
      <c r="AF3399" s="33">
        <f>IFERROR($AA3399/VLOOKUP(CONCATENATE("EUR",C3399),[1]GEINDICE!AR$1:AS$65536,2,0),"")</f>
        <v>105.40476668496588</v>
      </c>
      <c r="AG3399" s="48" t="str">
        <f>VLOOKUP(E3399,[1]Apresentação!AW$1:AX$65536,2,0)</f>
        <v xml:space="preserve">                    2 - LEATHER AUXILIARIES</v>
      </c>
      <c r="AH3399" s="48" t="str">
        <f t="shared" si="911"/>
        <v xml:space="preserve">         5218000002 - CONTRIPON AO BR</v>
      </c>
      <c r="AI3399" s="49" t="str">
        <f t="shared" si="912"/>
        <v xml:space="preserve">     L00056 - NATUR INDUSTRIA DE COUROS LTDA</v>
      </c>
      <c r="AJ3399" t="str">
        <f t="shared" si="913"/>
        <v xml:space="preserve">     90 - SALES</v>
      </c>
      <c r="AK3399" t="str">
        <f t="shared" si="914"/>
        <v/>
      </c>
      <c r="AL3399">
        <f t="shared" si="915"/>
        <v>8</v>
      </c>
      <c r="AM3399" t="str">
        <f t="shared" si="916"/>
        <v>2025 8</v>
      </c>
      <c r="AN3399" t="str">
        <f t="shared" si="917"/>
        <v xml:space="preserve">NATUR </v>
      </c>
    </row>
    <row r="3400" spans="1:40" x14ac:dyDescent="0.35">
      <c r="A3400">
        <v>83142</v>
      </c>
      <c r="B3400" t="s">
        <v>274</v>
      </c>
      <c r="C3400" s="31">
        <v>45855</v>
      </c>
      <c r="D3400" t="s">
        <v>373</v>
      </c>
      <c r="E3400" t="s">
        <v>374</v>
      </c>
      <c r="F3400" t="s">
        <v>451</v>
      </c>
      <c r="G3400" t="s">
        <v>452</v>
      </c>
      <c r="H3400" t="s">
        <v>1066</v>
      </c>
      <c r="I3400" t="s">
        <v>1067</v>
      </c>
      <c r="J3400">
        <v>20</v>
      </c>
      <c r="K3400">
        <v>2152.88</v>
      </c>
      <c r="L3400">
        <v>1193.0328199999999</v>
      </c>
      <c r="M3400">
        <v>433.59</v>
      </c>
      <c r="N3400">
        <v>107.64376</v>
      </c>
      <c r="O3400" s="32">
        <f t="shared" si="901"/>
        <v>1719.2900000000002</v>
      </c>
      <c r="P3400" s="32">
        <f t="shared" si="902"/>
        <v>526.25718000000029</v>
      </c>
      <c r="Q3400">
        <v>744106</v>
      </c>
      <c r="R3400" t="s">
        <v>312</v>
      </c>
      <c r="S3400" t="s">
        <v>312</v>
      </c>
      <c r="T3400" t="str">
        <f t="shared" si="903"/>
        <v>VEN</v>
      </c>
      <c r="U3400" t="s">
        <v>313</v>
      </c>
      <c r="V3400" s="33">
        <f t="shared" si="904"/>
        <v>2152.88</v>
      </c>
      <c r="W3400">
        <f t="shared" si="905"/>
        <v>20</v>
      </c>
      <c r="X3400" s="33">
        <f t="shared" si="906"/>
        <v>1719.2900000000002</v>
      </c>
      <c r="Y3400" s="33">
        <f t="shared" si="907"/>
        <v>433.59</v>
      </c>
      <c r="Z3400" s="45">
        <f t="shared" si="908"/>
        <v>0.24258536472074629</v>
      </c>
      <c r="AA3400" s="33">
        <f t="shared" si="909"/>
        <v>522.25718000000029</v>
      </c>
      <c r="AB3400" s="45">
        <f t="shared" si="910"/>
        <v>0.30376328600759628</v>
      </c>
      <c r="AC3400" s="33">
        <f>IFERROR($X3400/VLOOKUP(CONCATENATE("USD",C3400),[1]GEINDICE!AR$1:AS$65536,2,0),"")</f>
        <v>308.4647541130667</v>
      </c>
      <c r="AD3400" s="33">
        <f>IFERROR($AA3400/VLOOKUP(CONCATENATE("USD",C3400),[1]GEINDICE!AR$1:AS$65536,2,0),"")</f>
        <v>93.70026732691035</v>
      </c>
      <c r="AE3400" s="33">
        <f>IFERROR($X3400/VLOOKUP(CONCATENATE("EUR",C3400),[1]GEINDICE!AR$1:AS$65536,2,0),"")</f>
        <v>265.96281170719635</v>
      </c>
      <c r="AF3400" s="33">
        <f>IFERROR($AA3400/VLOOKUP(CONCATENATE("EUR",C3400),[1]GEINDICE!AR$1:AS$65536,2,0),"")</f>
        <v>80.789737639997568</v>
      </c>
      <c r="AG3400" s="48" t="str">
        <f>VLOOKUP(E3400,[1]Apresentação!AW$1:AX$65536,2,0)</f>
        <v xml:space="preserve">                    2 - LEATHER AUXILIARIES</v>
      </c>
      <c r="AH3400" s="48" t="str">
        <f t="shared" si="911"/>
        <v xml:space="preserve">         5218000002 - CONTRIPON AO BR</v>
      </c>
      <c r="AI3400" s="49" t="str">
        <f t="shared" si="912"/>
        <v xml:space="preserve">     L00040 - CURTUME SULINO LTDA</v>
      </c>
      <c r="AJ3400" t="str">
        <f t="shared" si="913"/>
        <v xml:space="preserve">     90 - SALES</v>
      </c>
      <c r="AK3400" t="str">
        <f t="shared" si="914"/>
        <v/>
      </c>
      <c r="AL3400">
        <f t="shared" si="915"/>
        <v>7</v>
      </c>
      <c r="AM3400" t="str">
        <f t="shared" si="916"/>
        <v>2025 7</v>
      </c>
      <c r="AN3400" t="str">
        <f t="shared" si="917"/>
        <v xml:space="preserve">CURTUME </v>
      </c>
    </row>
    <row r="3401" spans="1:40" x14ac:dyDescent="0.35">
      <c r="A3401">
        <v>83863</v>
      </c>
      <c r="B3401" t="s">
        <v>274</v>
      </c>
      <c r="C3401" s="31">
        <v>45915</v>
      </c>
      <c r="D3401" t="s">
        <v>373</v>
      </c>
      <c r="E3401" t="s">
        <v>374</v>
      </c>
      <c r="F3401" t="s">
        <v>460</v>
      </c>
      <c r="G3401" t="s">
        <v>461</v>
      </c>
      <c r="H3401" t="s">
        <v>1066</v>
      </c>
      <c r="I3401" t="s">
        <v>1067</v>
      </c>
      <c r="J3401">
        <v>10</v>
      </c>
      <c r="K3401">
        <v>1132.58</v>
      </c>
      <c r="L3401">
        <v>607.33691999999996</v>
      </c>
      <c r="M3401">
        <v>228.11</v>
      </c>
      <c r="N3401">
        <v>113.25847</v>
      </c>
      <c r="O3401" s="32">
        <f t="shared" si="901"/>
        <v>904.46999999999991</v>
      </c>
      <c r="P3401" s="32">
        <f t="shared" si="902"/>
        <v>297.13307999999995</v>
      </c>
      <c r="Q3401">
        <v>761366</v>
      </c>
      <c r="R3401" t="s">
        <v>312</v>
      </c>
      <c r="S3401" t="s">
        <v>312</v>
      </c>
      <c r="T3401" t="str">
        <f t="shared" si="903"/>
        <v>VEN</v>
      </c>
      <c r="U3401" t="s">
        <v>313</v>
      </c>
      <c r="V3401" s="33">
        <f t="shared" si="904"/>
        <v>1132.58</v>
      </c>
      <c r="W3401">
        <f t="shared" si="905"/>
        <v>10</v>
      </c>
      <c r="X3401" s="33">
        <f t="shared" si="906"/>
        <v>904.46999999999991</v>
      </c>
      <c r="Y3401" s="33">
        <f t="shared" si="907"/>
        <v>228.11</v>
      </c>
      <c r="Z3401" s="45">
        <f t="shared" si="908"/>
        <v>0.26058475339490367</v>
      </c>
      <c r="AA3401" s="33">
        <f t="shared" si="909"/>
        <v>295.13307999999995</v>
      </c>
      <c r="AB3401" s="45">
        <f t="shared" si="910"/>
        <v>0.32630499629617343</v>
      </c>
      <c r="AC3401" s="33">
        <f>IFERROR($X3401/VLOOKUP(CONCATENATE("USD",C3401),[1]GEINDICE!AR$1:AS$65536,2,0),"")</f>
        <v>169.98759585024806</v>
      </c>
      <c r="AD3401" s="33">
        <f>IFERROR($AA3401/VLOOKUP(CONCATENATE("USD",C3401),[1]GEINDICE!AR$1:AS$65536,2,0),"")</f>
        <v>55.46780183431062</v>
      </c>
      <c r="AE3401" s="33">
        <f>IFERROR($X3401/VLOOKUP(CONCATENATE("EUR",C3401),[1]GEINDICE!AR$1:AS$65536,2,0),"")</f>
        <v>144.38715238977042</v>
      </c>
      <c r="AF3401" s="33">
        <f>IFERROR($AA3401/VLOOKUP(CONCATENATE("EUR",C3401),[1]GEINDICE!AR$1:AS$65536,2,0),"")</f>
        <v>47.11424922575906</v>
      </c>
      <c r="AG3401" s="48" t="str">
        <f>VLOOKUP(E3401,[1]Apresentação!AW$1:AX$65536,2,0)</f>
        <v xml:space="preserve">                    2 - LEATHER AUXILIARIES</v>
      </c>
      <c r="AH3401" s="48" t="str">
        <f t="shared" si="911"/>
        <v xml:space="preserve">         5218000002 - CONTRIPON AO BR</v>
      </c>
      <c r="AI3401" s="49" t="str">
        <f t="shared" si="912"/>
        <v xml:space="preserve">     L00583 - SPM COUROS LTDA</v>
      </c>
      <c r="AJ3401" t="str">
        <f t="shared" si="913"/>
        <v xml:space="preserve">     90 - SALES</v>
      </c>
      <c r="AK3401" t="str">
        <f t="shared" si="914"/>
        <v/>
      </c>
      <c r="AL3401">
        <f t="shared" si="915"/>
        <v>9</v>
      </c>
      <c r="AM3401" t="str">
        <f t="shared" si="916"/>
        <v>2025 9</v>
      </c>
      <c r="AN3401" t="str">
        <f t="shared" si="917"/>
        <v xml:space="preserve">SPM </v>
      </c>
    </row>
    <row r="3402" spans="1:40" x14ac:dyDescent="0.35">
      <c r="A3402">
        <v>84311</v>
      </c>
      <c r="B3402" t="s">
        <v>274</v>
      </c>
      <c r="C3402" s="31">
        <v>45952</v>
      </c>
      <c r="D3402" t="s">
        <v>373</v>
      </c>
      <c r="E3402" t="s">
        <v>374</v>
      </c>
      <c r="F3402" t="s">
        <v>447</v>
      </c>
      <c r="G3402" t="s">
        <v>448</v>
      </c>
      <c r="H3402" t="s">
        <v>1066</v>
      </c>
      <c r="I3402" t="s">
        <v>1067</v>
      </c>
      <c r="J3402">
        <v>100</v>
      </c>
      <c r="K3402">
        <v>9516.9</v>
      </c>
      <c r="L3402">
        <v>6045.8570900000004</v>
      </c>
      <c r="M3402">
        <v>1916.72</v>
      </c>
      <c r="N3402">
        <v>95.169000000000011</v>
      </c>
      <c r="O3402" s="32">
        <f t="shared" si="901"/>
        <v>7600.1799999999994</v>
      </c>
      <c r="P3402" s="32">
        <f t="shared" si="902"/>
        <v>1554.322909999999</v>
      </c>
      <c r="Q3402">
        <v>764881</v>
      </c>
      <c r="R3402" t="s">
        <v>312</v>
      </c>
      <c r="S3402" t="s">
        <v>312</v>
      </c>
      <c r="T3402" t="str">
        <f t="shared" si="903"/>
        <v>VEN</v>
      </c>
      <c r="U3402" t="s">
        <v>437</v>
      </c>
      <c r="V3402" s="33">
        <f t="shared" si="904"/>
        <v>9516.9</v>
      </c>
      <c r="W3402">
        <f t="shared" si="905"/>
        <v>100</v>
      </c>
      <c r="X3402" s="33">
        <f t="shared" si="906"/>
        <v>7600.1799999999994</v>
      </c>
      <c r="Y3402" s="33">
        <f t="shared" si="907"/>
        <v>1916.72</v>
      </c>
      <c r="Z3402" s="45">
        <f t="shared" si="908"/>
        <v>0.16122087129212234</v>
      </c>
      <c r="AA3402" s="33">
        <f t="shared" si="909"/>
        <v>1534.322909999999</v>
      </c>
      <c r="AB3402" s="45">
        <f t="shared" si="910"/>
        <v>0.20187981205708275</v>
      </c>
      <c r="AC3402" s="33">
        <f>IFERROR($X3402/VLOOKUP(CONCATENATE("USD",C3402),[1]GEINDICE!AR$1:AS$65536,2,0),"")</f>
        <v>1410.1042710304648</v>
      </c>
      <c r="AD3402" s="33">
        <f>IFERROR($AA3402/VLOOKUP(CONCATENATE("USD",C3402),[1]GEINDICE!AR$1:AS$65536,2,0),"")</f>
        <v>284.67158521651987</v>
      </c>
      <c r="AE3402" s="33">
        <f>IFERROR($X3402/VLOOKUP(CONCATENATE("EUR",C3402),[1]GEINDICE!AR$1:AS$65536,2,0),"")</f>
        <v>1214.3578436071964</v>
      </c>
      <c r="AF3402" s="33">
        <f>IFERROR($AA3402/VLOOKUP(CONCATENATE("EUR",C3402),[1]GEINDICE!AR$1:AS$65536,2,0),"")</f>
        <v>245.15433323746507</v>
      </c>
      <c r="AG3402" s="48" t="str">
        <f>VLOOKUP(E3402,[1]Apresentação!AW$1:AX$65536,2,0)</f>
        <v xml:space="preserve">                    2 - LEATHER AUXILIARIES</v>
      </c>
      <c r="AH3402" s="48" t="str">
        <f t="shared" si="911"/>
        <v xml:space="preserve">         5218000002 - CONTRIPON AO BR</v>
      </c>
      <c r="AI3402" s="49" t="str">
        <f t="shared" si="912"/>
        <v xml:space="preserve">     L00016 - A BUHLER SA CURTUME</v>
      </c>
      <c r="AJ3402" t="str">
        <f t="shared" si="913"/>
        <v xml:space="preserve">     90 - SALES</v>
      </c>
      <c r="AK3402" t="str">
        <f t="shared" si="914"/>
        <v/>
      </c>
      <c r="AL3402">
        <f t="shared" si="915"/>
        <v>10</v>
      </c>
      <c r="AM3402" t="str">
        <f t="shared" si="916"/>
        <v>2025 10</v>
      </c>
      <c r="AN3402" t="str">
        <f t="shared" si="917"/>
        <v xml:space="preserve">A </v>
      </c>
    </row>
    <row r="3403" spans="1:40" x14ac:dyDescent="0.35">
      <c r="A3403">
        <v>84313</v>
      </c>
      <c r="B3403" t="s">
        <v>274</v>
      </c>
      <c r="C3403" s="31">
        <v>45952</v>
      </c>
      <c r="D3403" t="s">
        <v>373</v>
      </c>
      <c r="E3403" t="s">
        <v>374</v>
      </c>
      <c r="F3403" t="s">
        <v>1070</v>
      </c>
      <c r="G3403" t="s">
        <v>1071</v>
      </c>
      <c r="H3403" t="s">
        <v>1066</v>
      </c>
      <c r="I3403" t="s">
        <v>1067</v>
      </c>
      <c r="J3403">
        <v>30</v>
      </c>
      <c r="K3403">
        <v>3222.8</v>
      </c>
      <c r="L3403">
        <v>1813.75713</v>
      </c>
      <c r="M3403">
        <v>649.07000000000005</v>
      </c>
      <c r="N3403">
        <v>107.42676</v>
      </c>
      <c r="O3403" s="32">
        <f t="shared" si="901"/>
        <v>2573.73</v>
      </c>
      <c r="P3403" s="32">
        <f t="shared" si="902"/>
        <v>759.97287000000006</v>
      </c>
      <c r="Q3403">
        <v>764885</v>
      </c>
      <c r="R3403" t="s">
        <v>312</v>
      </c>
      <c r="S3403" t="s">
        <v>312</v>
      </c>
      <c r="T3403" t="str">
        <f t="shared" si="903"/>
        <v>VEN</v>
      </c>
      <c r="U3403" t="s">
        <v>313</v>
      </c>
      <c r="V3403" s="33">
        <f t="shared" si="904"/>
        <v>3222.8</v>
      </c>
      <c r="W3403">
        <f t="shared" si="905"/>
        <v>30</v>
      </c>
      <c r="X3403" s="33">
        <f t="shared" si="906"/>
        <v>2573.73</v>
      </c>
      <c r="Y3403" s="33">
        <f t="shared" si="907"/>
        <v>649.07000000000005</v>
      </c>
      <c r="Z3403" s="45">
        <f t="shared" si="908"/>
        <v>0.23394963075586447</v>
      </c>
      <c r="AA3403" s="33">
        <f t="shared" si="909"/>
        <v>753.97287000000006</v>
      </c>
      <c r="AB3403" s="45">
        <f t="shared" si="910"/>
        <v>0.29294948188038372</v>
      </c>
      <c r="AC3403" s="33">
        <f>IFERROR($X3403/VLOOKUP(CONCATENATE("USD",C3403),[1]GEINDICE!AR$1:AS$65536,2,0),"")</f>
        <v>477.51864633196038</v>
      </c>
      <c r="AD3403" s="33">
        <f>IFERROR($AA3403/VLOOKUP(CONCATENATE("USD",C3403),[1]GEINDICE!AR$1:AS$65536,2,0),"")</f>
        <v>139.88884003116999</v>
      </c>
      <c r="AE3403" s="33">
        <f>IFERROR($X3403/VLOOKUP(CONCATENATE("EUR",C3403),[1]GEINDICE!AR$1:AS$65536,2,0),"")</f>
        <v>411.23094621800402</v>
      </c>
      <c r="AF3403" s="33">
        <f>IFERROR($AA3403/VLOOKUP(CONCATENATE("EUR",C3403),[1]GEINDICE!AR$1:AS$65536,2,0),"")</f>
        <v>120.46989262774423</v>
      </c>
      <c r="AG3403" s="48" t="str">
        <f>VLOOKUP(E3403,[1]Apresentação!AW$1:AX$65536,2,0)</f>
        <v xml:space="preserve">                    2 - LEATHER AUXILIARIES</v>
      </c>
      <c r="AH3403" s="48" t="str">
        <f t="shared" si="911"/>
        <v xml:space="preserve">         5218000002 - CONTRIPON AO BR</v>
      </c>
      <c r="AI3403" s="49" t="str">
        <f t="shared" si="912"/>
        <v xml:space="preserve">     L00388 - JACOBY INDUSTRIA DE COUROS LTDA</v>
      </c>
      <c r="AJ3403" t="str">
        <f t="shared" si="913"/>
        <v xml:space="preserve">     90 - SALES</v>
      </c>
      <c r="AK3403" t="str">
        <f t="shared" si="914"/>
        <v/>
      </c>
      <c r="AL3403">
        <f t="shared" si="915"/>
        <v>10</v>
      </c>
      <c r="AM3403" t="str">
        <f t="shared" si="916"/>
        <v>2025 10</v>
      </c>
      <c r="AN3403" t="str">
        <f t="shared" si="917"/>
        <v xml:space="preserve">JACOBY </v>
      </c>
    </row>
    <row r="3404" spans="1:40" x14ac:dyDescent="0.35">
      <c r="A3404">
        <v>84314</v>
      </c>
      <c r="B3404" t="s">
        <v>274</v>
      </c>
      <c r="C3404" s="31">
        <v>45952</v>
      </c>
      <c r="D3404" t="s">
        <v>373</v>
      </c>
      <c r="E3404" t="s">
        <v>374</v>
      </c>
      <c r="F3404" t="s">
        <v>451</v>
      </c>
      <c r="G3404" t="s">
        <v>452</v>
      </c>
      <c r="H3404" t="s">
        <v>1066</v>
      </c>
      <c r="I3404" t="s">
        <v>1067</v>
      </c>
      <c r="J3404">
        <v>10</v>
      </c>
      <c r="K3404">
        <v>1040.24</v>
      </c>
      <c r="L3404">
        <v>604.58570999999995</v>
      </c>
      <c r="M3404">
        <v>209.5</v>
      </c>
      <c r="N3404">
        <v>104.02357000000001</v>
      </c>
      <c r="O3404" s="32">
        <f t="shared" si="901"/>
        <v>830.74</v>
      </c>
      <c r="P3404" s="32">
        <f t="shared" si="902"/>
        <v>226.15429000000006</v>
      </c>
      <c r="Q3404">
        <v>764888</v>
      </c>
      <c r="R3404" t="s">
        <v>312</v>
      </c>
      <c r="S3404" t="s">
        <v>312</v>
      </c>
      <c r="T3404" t="str">
        <f t="shared" si="903"/>
        <v>VEN</v>
      </c>
      <c r="U3404" t="s">
        <v>313</v>
      </c>
      <c r="V3404" s="33">
        <f t="shared" si="904"/>
        <v>1040.24</v>
      </c>
      <c r="W3404">
        <f t="shared" si="905"/>
        <v>10</v>
      </c>
      <c r="X3404" s="33">
        <f t="shared" si="906"/>
        <v>830.74</v>
      </c>
      <c r="Y3404" s="33">
        <f t="shared" si="907"/>
        <v>209.5</v>
      </c>
      <c r="Z3404" s="45">
        <f t="shared" si="908"/>
        <v>0.21548324425132667</v>
      </c>
      <c r="AA3404" s="33">
        <f t="shared" si="909"/>
        <v>224.15429000000006</v>
      </c>
      <c r="AB3404" s="45">
        <f t="shared" si="910"/>
        <v>0.26982484291113956</v>
      </c>
      <c r="AC3404" s="33">
        <f>IFERROR($X3404/VLOOKUP(CONCATENATE("USD",C3404),[1]GEINDICE!AR$1:AS$65536,2,0),"")</f>
        <v>154.13187873390478</v>
      </c>
      <c r="AD3404" s="33">
        <f>IFERROR($AA3404/VLOOKUP(CONCATENATE("USD",C3404),[1]GEINDICE!AR$1:AS$65536,2,0),"")</f>
        <v>41.588609966974666</v>
      </c>
      <c r="AE3404" s="33">
        <f>IFERROR($X3404/VLOOKUP(CONCATENATE("EUR",C3404),[1]GEINDICE!AR$1:AS$65536,2,0),"")</f>
        <v>132.735755600294</v>
      </c>
      <c r="AF3404" s="33">
        <f>IFERROR($AA3404/VLOOKUP(CONCATENATE("EUR",C3404),[1]GEINDICE!AR$1:AS$65536,2,0),"")</f>
        <v>35.815404403540732</v>
      </c>
      <c r="AG3404" s="48" t="str">
        <f>VLOOKUP(E3404,[1]Apresentação!AW$1:AX$65536,2,0)</f>
        <v xml:space="preserve">                    2 - LEATHER AUXILIARIES</v>
      </c>
      <c r="AH3404" s="48" t="str">
        <f t="shared" si="911"/>
        <v xml:space="preserve">         5218000002 - CONTRIPON AO BR</v>
      </c>
      <c r="AI3404" s="49" t="str">
        <f t="shared" si="912"/>
        <v xml:space="preserve">     L00040 - CURTUME SULINO LTDA</v>
      </c>
      <c r="AJ3404" t="str">
        <f t="shared" si="913"/>
        <v xml:space="preserve">     90 - SALES</v>
      </c>
      <c r="AK3404" t="str">
        <f t="shared" si="914"/>
        <v/>
      </c>
      <c r="AL3404">
        <f t="shared" si="915"/>
        <v>10</v>
      </c>
      <c r="AM3404" t="str">
        <f t="shared" si="916"/>
        <v>2025 10</v>
      </c>
      <c r="AN3404" t="str">
        <f t="shared" si="917"/>
        <v xml:space="preserve">CURTUME </v>
      </c>
    </row>
    <row r="3405" spans="1:40" x14ac:dyDescent="0.35">
      <c r="A3405">
        <v>82803</v>
      </c>
      <c r="B3405" t="s">
        <v>274</v>
      </c>
      <c r="C3405" s="31">
        <v>45825</v>
      </c>
      <c r="D3405" t="s">
        <v>373</v>
      </c>
      <c r="E3405" t="s">
        <v>374</v>
      </c>
      <c r="F3405" t="s">
        <v>447</v>
      </c>
      <c r="G3405" t="s">
        <v>448</v>
      </c>
      <c r="H3405" t="s">
        <v>1066</v>
      </c>
      <c r="I3405" t="s">
        <v>1067</v>
      </c>
      <c r="J3405">
        <v>120</v>
      </c>
      <c r="K3405">
        <v>11420.28</v>
      </c>
      <c r="L3405">
        <v>7141.6764499999999</v>
      </c>
      <c r="M3405">
        <v>2300.06</v>
      </c>
      <c r="N3405">
        <v>95.169000000000011</v>
      </c>
      <c r="O3405" s="32">
        <f t="shared" si="901"/>
        <v>9120.2200000000012</v>
      </c>
      <c r="P3405" s="32">
        <f t="shared" si="902"/>
        <v>1978.5435500000012</v>
      </c>
      <c r="Q3405">
        <v>741582</v>
      </c>
      <c r="R3405" t="s">
        <v>312</v>
      </c>
      <c r="S3405" t="s">
        <v>312</v>
      </c>
      <c r="T3405" t="str">
        <f t="shared" si="903"/>
        <v>VEN</v>
      </c>
      <c r="U3405" t="s">
        <v>437</v>
      </c>
      <c r="V3405" s="33">
        <f t="shared" si="904"/>
        <v>11420.28</v>
      </c>
      <c r="W3405">
        <f t="shared" si="905"/>
        <v>120</v>
      </c>
      <c r="X3405" s="33">
        <f t="shared" si="906"/>
        <v>9120.2200000000012</v>
      </c>
      <c r="Y3405" s="33">
        <f t="shared" si="907"/>
        <v>2300.06</v>
      </c>
      <c r="Z3405" s="45">
        <f t="shared" si="908"/>
        <v>0.17114672757585639</v>
      </c>
      <c r="AA3405" s="33">
        <f t="shared" si="909"/>
        <v>1954.5435500000012</v>
      </c>
      <c r="AB3405" s="45">
        <f t="shared" si="910"/>
        <v>0.21430881601540325</v>
      </c>
      <c r="AC3405" s="33">
        <f>IFERROR($X3405/VLOOKUP(CONCATENATE("USD",C3405),[1]GEINDICE!AR$1:AS$65536,2,0),"")</f>
        <v>1665.0941157139466</v>
      </c>
      <c r="AD3405" s="33">
        <f>IFERROR($AA3405/VLOOKUP(CONCATENATE("USD",C3405),[1]GEINDICE!AR$1:AS$65536,2,0),"")</f>
        <v>356.84434849287078</v>
      </c>
      <c r="AE3405" s="33">
        <f>IFERROR($X3405/VLOOKUP(CONCATENATE("EUR",C3405),[1]GEINDICE!AR$1:AS$65536,2,0),"")</f>
        <v>1443.5067504471283</v>
      </c>
      <c r="AF3405" s="33">
        <f>IFERROR($AA3405/VLOOKUP(CONCATENATE("EUR",C3405),[1]GEINDICE!AR$1:AS$65536,2,0),"")</f>
        <v>309.35622259856621</v>
      </c>
      <c r="AG3405" s="48" t="str">
        <f>VLOOKUP(E3405,[1]Apresentação!AW$1:AX$65536,2,0)</f>
        <v xml:space="preserve">                    2 - LEATHER AUXILIARIES</v>
      </c>
      <c r="AH3405" s="48" t="str">
        <f t="shared" si="911"/>
        <v xml:space="preserve">         5218000002 - CONTRIPON AO BR</v>
      </c>
      <c r="AI3405" s="49" t="str">
        <f t="shared" si="912"/>
        <v xml:space="preserve">     L00016 - A BUHLER SA CURTUME</v>
      </c>
      <c r="AJ3405" t="str">
        <f t="shared" si="913"/>
        <v xml:space="preserve">     90 - SALES</v>
      </c>
      <c r="AK3405" t="str">
        <f t="shared" si="914"/>
        <v/>
      </c>
      <c r="AL3405">
        <f t="shared" si="915"/>
        <v>6</v>
      </c>
      <c r="AM3405" t="str">
        <f t="shared" si="916"/>
        <v>2025 6</v>
      </c>
      <c r="AN3405" t="str">
        <f t="shared" si="917"/>
        <v xml:space="preserve">A </v>
      </c>
    </row>
    <row r="3406" spans="1:40" x14ac:dyDescent="0.35">
      <c r="A3406">
        <v>82805</v>
      </c>
      <c r="B3406" t="s">
        <v>274</v>
      </c>
      <c r="C3406" s="31">
        <v>45825</v>
      </c>
      <c r="D3406" t="s">
        <v>373</v>
      </c>
      <c r="E3406" t="s">
        <v>374</v>
      </c>
      <c r="F3406" t="s">
        <v>433</v>
      </c>
      <c r="G3406" t="s">
        <v>434</v>
      </c>
      <c r="H3406" t="s">
        <v>1066</v>
      </c>
      <c r="I3406" t="s">
        <v>1067</v>
      </c>
      <c r="J3406">
        <v>10</v>
      </c>
      <c r="K3406">
        <v>914.12</v>
      </c>
      <c r="L3406">
        <v>595.13969999999995</v>
      </c>
      <c r="M3406">
        <v>184.11</v>
      </c>
      <c r="N3406">
        <v>91.412000000000006</v>
      </c>
      <c r="O3406" s="32">
        <f t="shared" si="901"/>
        <v>730.01</v>
      </c>
      <c r="P3406" s="32">
        <f t="shared" si="902"/>
        <v>134.87030000000004</v>
      </c>
      <c r="Q3406">
        <v>741586</v>
      </c>
      <c r="R3406" t="s">
        <v>312</v>
      </c>
      <c r="S3406" t="s">
        <v>312</v>
      </c>
      <c r="T3406" t="str">
        <f t="shared" si="903"/>
        <v>VEN</v>
      </c>
      <c r="U3406" t="s">
        <v>313</v>
      </c>
      <c r="V3406" s="33">
        <f t="shared" si="904"/>
        <v>914.12</v>
      </c>
      <c r="W3406">
        <f t="shared" si="905"/>
        <v>10</v>
      </c>
      <c r="X3406" s="33">
        <f t="shared" si="906"/>
        <v>730.01</v>
      </c>
      <c r="Y3406" s="33">
        <f t="shared" si="907"/>
        <v>184.11</v>
      </c>
      <c r="Z3406" s="45">
        <f t="shared" si="908"/>
        <v>0.14535323589900673</v>
      </c>
      <c r="AA3406" s="33">
        <f t="shared" si="909"/>
        <v>132.87030000000004</v>
      </c>
      <c r="AB3406" s="45">
        <f t="shared" si="910"/>
        <v>0.1820116162792291</v>
      </c>
      <c r="AC3406" s="33">
        <f>IFERROR($X3406/VLOOKUP(CONCATENATE("USD",C3406),[1]GEINDICE!AR$1:AS$65536,2,0),"")</f>
        <v>133.2791703941723</v>
      </c>
      <c r="AD3406" s="33">
        <f>IFERROR($AA3406/VLOOKUP(CONCATENATE("USD",C3406),[1]GEINDICE!AR$1:AS$65536,2,0),"")</f>
        <v>24.258357219798082</v>
      </c>
      <c r="AE3406" s="33">
        <f>IFERROR($X3406/VLOOKUP(CONCATENATE("EUR",C3406),[1]GEINDICE!AR$1:AS$65536,2,0),"")</f>
        <v>115.54264731485731</v>
      </c>
      <c r="AF3406" s="33">
        <f>IFERROR($AA3406/VLOOKUP(CONCATENATE("EUR",C3406),[1]GEINDICE!AR$1:AS$65536,2,0),"")</f>
        <v>21.03010398695811</v>
      </c>
      <c r="AG3406" s="48" t="str">
        <f>VLOOKUP(E3406,[1]Apresentação!AW$1:AX$65536,2,0)</f>
        <v xml:space="preserve">                    2 - LEATHER AUXILIARIES</v>
      </c>
      <c r="AH3406" s="48" t="str">
        <f t="shared" si="911"/>
        <v xml:space="preserve">         5218000002 - CONTRIPON AO BR</v>
      </c>
      <c r="AI3406" s="49" t="str">
        <f t="shared" si="912"/>
        <v xml:space="preserve">     L00469 - VALESEMI BENEFICIAMENTO DE COUROS LTDA</v>
      </c>
      <c r="AJ3406" t="str">
        <f t="shared" si="913"/>
        <v xml:space="preserve">     90 - SALES</v>
      </c>
      <c r="AK3406" t="str">
        <f t="shared" si="914"/>
        <v/>
      </c>
      <c r="AL3406">
        <f t="shared" si="915"/>
        <v>6</v>
      </c>
      <c r="AM3406" t="str">
        <f t="shared" si="916"/>
        <v>2025 6</v>
      </c>
      <c r="AN3406" t="str">
        <f t="shared" si="917"/>
        <v xml:space="preserve">VALESEMI </v>
      </c>
    </row>
    <row r="3407" spans="1:40" x14ac:dyDescent="0.35">
      <c r="A3407">
        <v>83104</v>
      </c>
      <c r="B3407" t="s">
        <v>274</v>
      </c>
      <c r="C3407" s="31">
        <v>45853</v>
      </c>
      <c r="D3407" t="s">
        <v>373</v>
      </c>
      <c r="E3407" t="s">
        <v>374</v>
      </c>
      <c r="F3407" t="s">
        <v>433</v>
      </c>
      <c r="G3407" t="s">
        <v>434</v>
      </c>
      <c r="H3407" t="s">
        <v>1066</v>
      </c>
      <c r="I3407" t="s">
        <v>1067</v>
      </c>
      <c r="J3407">
        <v>20</v>
      </c>
      <c r="K3407">
        <v>1828.24</v>
      </c>
      <c r="L3407">
        <v>1193.0328199999999</v>
      </c>
      <c r="M3407">
        <v>368.21</v>
      </c>
      <c r="N3407">
        <v>91.412000000000006</v>
      </c>
      <c r="O3407" s="32">
        <f t="shared" si="901"/>
        <v>1460.03</v>
      </c>
      <c r="P3407" s="32">
        <f t="shared" si="902"/>
        <v>266.99718000000007</v>
      </c>
      <c r="Q3407">
        <v>743783</v>
      </c>
      <c r="R3407" t="s">
        <v>312</v>
      </c>
      <c r="S3407" t="s">
        <v>312</v>
      </c>
      <c r="T3407" t="str">
        <f t="shared" si="903"/>
        <v>VEN</v>
      </c>
      <c r="U3407" t="s">
        <v>313</v>
      </c>
      <c r="V3407" s="33">
        <f t="shared" si="904"/>
        <v>1828.24</v>
      </c>
      <c r="W3407">
        <f t="shared" si="905"/>
        <v>20</v>
      </c>
      <c r="X3407" s="33">
        <f t="shared" si="906"/>
        <v>1460.03</v>
      </c>
      <c r="Y3407" s="33">
        <f t="shared" si="907"/>
        <v>368.21</v>
      </c>
      <c r="Z3407" s="45">
        <f t="shared" si="908"/>
        <v>0.14385265610641931</v>
      </c>
      <c r="AA3407" s="33">
        <f t="shared" si="909"/>
        <v>262.99718000000007</v>
      </c>
      <c r="AB3407" s="45">
        <f t="shared" si="910"/>
        <v>0.18013135346533982</v>
      </c>
      <c r="AC3407" s="33">
        <f>IFERROR($X3407/VLOOKUP(CONCATENATE("USD",C3407),[1]GEINDICE!AR$1:AS$65536,2,0),"")</f>
        <v>262.70872318986613</v>
      </c>
      <c r="AD3407" s="33">
        <f>IFERROR($AA3407/VLOOKUP(CONCATENATE("USD",C3407),[1]GEINDICE!AR$1:AS$65536,2,0),"")</f>
        <v>47.32207787534189</v>
      </c>
      <c r="AE3407" s="33">
        <f>IFERROR($X3407/VLOOKUP(CONCATENATE("EUR",C3407),[1]GEINDICE!AR$1:AS$65536,2,0),"")</f>
        <v>226.08433081961627</v>
      </c>
      <c r="AF3407" s="33">
        <f>IFERROR($AA3407/VLOOKUP(CONCATENATE("EUR",C3407),[1]GEINDICE!AR$1:AS$65536,2,0),"")</f>
        <v>40.724876507843113</v>
      </c>
      <c r="AG3407" s="48" t="str">
        <f>VLOOKUP(E3407,[1]Apresentação!AW$1:AX$65536,2,0)</f>
        <v xml:space="preserve">                    2 - LEATHER AUXILIARIES</v>
      </c>
      <c r="AH3407" s="48" t="str">
        <f t="shared" si="911"/>
        <v xml:space="preserve">         5218000002 - CONTRIPON AO BR</v>
      </c>
      <c r="AI3407" s="49" t="str">
        <f t="shared" si="912"/>
        <v xml:space="preserve">     L00469 - VALESEMI BENEFICIAMENTO DE COUROS LTDA</v>
      </c>
      <c r="AJ3407" t="str">
        <f t="shared" si="913"/>
        <v xml:space="preserve">     90 - SALES</v>
      </c>
      <c r="AK3407" t="str">
        <f t="shared" si="914"/>
        <v/>
      </c>
      <c r="AL3407">
        <f t="shared" si="915"/>
        <v>7</v>
      </c>
      <c r="AM3407" t="str">
        <f t="shared" si="916"/>
        <v>2025 7</v>
      </c>
      <c r="AN3407" t="str">
        <f t="shared" si="917"/>
        <v xml:space="preserve">VALESEMI </v>
      </c>
    </row>
    <row r="3408" spans="1:40" x14ac:dyDescent="0.35">
      <c r="A3408">
        <v>83108</v>
      </c>
      <c r="B3408" t="s">
        <v>274</v>
      </c>
      <c r="C3408" s="31">
        <v>45853</v>
      </c>
      <c r="D3408" t="s">
        <v>373</v>
      </c>
      <c r="E3408" t="s">
        <v>374</v>
      </c>
      <c r="F3408" t="s">
        <v>447</v>
      </c>
      <c r="G3408" t="s">
        <v>448</v>
      </c>
      <c r="H3408" t="s">
        <v>1066</v>
      </c>
      <c r="I3408" t="s">
        <v>1067</v>
      </c>
      <c r="J3408">
        <v>120</v>
      </c>
      <c r="K3408">
        <v>11420.28</v>
      </c>
      <c r="L3408">
        <v>7158.1968999999999</v>
      </c>
      <c r="M3408">
        <v>2300.06</v>
      </c>
      <c r="N3408">
        <v>95.169000000000011</v>
      </c>
      <c r="O3408" s="32">
        <f t="shared" si="901"/>
        <v>9120.2200000000012</v>
      </c>
      <c r="P3408" s="32">
        <f t="shared" si="902"/>
        <v>1962.0231000000013</v>
      </c>
      <c r="Q3408">
        <v>743793</v>
      </c>
      <c r="R3408" t="s">
        <v>312</v>
      </c>
      <c r="S3408" t="s">
        <v>312</v>
      </c>
      <c r="T3408" t="str">
        <f t="shared" si="903"/>
        <v>VEN</v>
      </c>
      <c r="U3408" t="s">
        <v>437</v>
      </c>
      <c r="V3408" s="33">
        <f t="shared" si="904"/>
        <v>11420.28</v>
      </c>
      <c r="W3408">
        <f t="shared" si="905"/>
        <v>120</v>
      </c>
      <c r="X3408" s="33">
        <f t="shared" si="906"/>
        <v>9120.2200000000012</v>
      </c>
      <c r="Y3408" s="33">
        <f t="shared" si="907"/>
        <v>2300.06</v>
      </c>
      <c r="Z3408" s="45">
        <f t="shared" si="908"/>
        <v>0.16970013870062742</v>
      </c>
      <c r="AA3408" s="33">
        <f t="shared" si="909"/>
        <v>1938.0231000000013</v>
      </c>
      <c r="AB3408" s="45">
        <f t="shared" si="910"/>
        <v>0.21249740686079951</v>
      </c>
      <c r="AC3408" s="33">
        <f>IFERROR($X3408/VLOOKUP(CONCATENATE("USD",C3408),[1]GEINDICE!AR$1:AS$65536,2,0),"")</f>
        <v>1641.0356988628187</v>
      </c>
      <c r="AD3408" s="33">
        <f>IFERROR($AA3408/VLOOKUP(CONCATENATE("USD",C3408),[1]GEINDICE!AR$1:AS$65536,2,0),"")</f>
        <v>348.7158305743489</v>
      </c>
      <c r="AE3408" s="33">
        <f>IFERROR($X3408/VLOOKUP(CONCATENATE("EUR",C3408),[1]GEINDICE!AR$1:AS$65536,2,0),"")</f>
        <v>1412.2578547205749</v>
      </c>
      <c r="AF3408" s="33">
        <f>IFERROR($AA3408/VLOOKUP(CONCATENATE("EUR",C3408),[1]GEINDICE!AR$1:AS$65536,2,0),"")</f>
        <v>300.10113194691792</v>
      </c>
      <c r="AG3408" s="48" t="str">
        <f>VLOOKUP(E3408,[1]Apresentação!AW$1:AX$65536,2,0)</f>
        <v xml:space="preserve">                    2 - LEATHER AUXILIARIES</v>
      </c>
      <c r="AH3408" s="48" t="str">
        <f t="shared" si="911"/>
        <v xml:space="preserve">         5218000002 - CONTRIPON AO BR</v>
      </c>
      <c r="AI3408" s="49" t="str">
        <f t="shared" si="912"/>
        <v xml:space="preserve">     L00016 - A BUHLER SA CURTUME</v>
      </c>
      <c r="AJ3408" t="str">
        <f t="shared" si="913"/>
        <v xml:space="preserve">     90 - SALES</v>
      </c>
      <c r="AK3408" t="str">
        <f t="shared" si="914"/>
        <v/>
      </c>
      <c r="AL3408">
        <f t="shared" si="915"/>
        <v>7</v>
      </c>
      <c r="AM3408" t="str">
        <f t="shared" si="916"/>
        <v>2025 7</v>
      </c>
      <c r="AN3408" t="str">
        <f t="shared" si="917"/>
        <v xml:space="preserve">A </v>
      </c>
    </row>
    <row r="3409" spans="1:40" x14ac:dyDescent="0.35">
      <c r="A3409">
        <v>83196</v>
      </c>
      <c r="B3409" t="s">
        <v>274</v>
      </c>
      <c r="C3409" s="31">
        <v>45859</v>
      </c>
      <c r="D3409" t="s">
        <v>373</v>
      </c>
      <c r="E3409" t="s">
        <v>374</v>
      </c>
      <c r="F3409" t="s">
        <v>640</v>
      </c>
      <c r="G3409" t="s">
        <v>641</v>
      </c>
      <c r="H3409" t="s">
        <v>1066</v>
      </c>
      <c r="I3409" t="s">
        <v>1067</v>
      </c>
      <c r="J3409">
        <v>10</v>
      </c>
      <c r="K3409">
        <v>964.21</v>
      </c>
      <c r="L3409">
        <v>604.14994000000002</v>
      </c>
      <c r="M3409">
        <v>194.2</v>
      </c>
      <c r="N3409">
        <v>96.421000000000006</v>
      </c>
      <c r="O3409" s="32">
        <f t="shared" si="901"/>
        <v>770.01</v>
      </c>
      <c r="P3409" s="32">
        <f t="shared" si="902"/>
        <v>165.86005999999998</v>
      </c>
      <c r="Q3409">
        <v>744356</v>
      </c>
      <c r="R3409" t="s">
        <v>312</v>
      </c>
      <c r="S3409" t="s">
        <v>312</v>
      </c>
      <c r="T3409" t="str">
        <f t="shared" si="903"/>
        <v>VEN</v>
      </c>
      <c r="U3409" t="s">
        <v>313</v>
      </c>
      <c r="V3409" s="33">
        <f t="shared" si="904"/>
        <v>964.21</v>
      </c>
      <c r="W3409">
        <f t="shared" si="905"/>
        <v>10</v>
      </c>
      <c r="X3409" s="33">
        <f t="shared" si="906"/>
        <v>770.01</v>
      </c>
      <c r="Y3409" s="33">
        <f t="shared" si="907"/>
        <v>194.2</v>
      </c>
      <c r="Z3409" s="45">
        <f t="shared" si="908"/>
        <v>0.16994229472832678</v>
      </c>
      <c r="AA3409" s="33">
        <f t="shared" si="909"/>
        <v>163.86005999999998</v>
      </c>
      <c r="AB3409" s="45">
        <f t="shared" si="910"/>
        <v>0.2128025090583239</v>
      </c>
      <c r="AC3409" s="33">
        <f>IFERROR($X3409/VLOOKUP(CONCATENATE("USD",C3409),[1]GEINDICE!AR$1:AS$65536,2,0),"")</f>
        <v>138.42876404494382</v>
      </c>
      <c r="AD3409" s="33">
        <f>IFERROR($AA3409/VLOOKUP(CONCATENATE("USD",C3409),[1]GEINDICE!AR$1:AS$65536,2,0),"")</f>
        <v>29.457988314606737</v>
      </c>
      <c r="AE3409" s="33">
        <f>IFERROR($X3409/VLOOKUP(CONCATENATE("EUR",C3409),[1]GEINDICE!AR$1:AS$65536,2,0),"")</f>
        <v>118.26475602451274</v>
      </c>
      <c r="AF3409" s="33">
        <f>IFERROR($AA3409/VLOOKUP(CONCATENATE("EUR",C3409),[1]GEINDICE!AR$1:AS$65536,2,0),"")</f>
        <v>25.167036815186837</v>
      </c>
      <c r="AG3409" s="48" t="str">
        <f>VLOOKUP(E3409,[1]Apresentação!AW$1:AX$65536,2,0)</f>
        <v xml:space="preserve">                    2 - LEATHER AUXILIARIES</v>
      </c>
      <c r="AH3409" s="48" t="str">
        <f t="shared" si="911"/>
        <v xml:space="preserve">         5218000002 - CONTRIPON AO BR</v>
      </c>
      <c r="AI3409" s="49" t="str">
        <f t="shared" si="912"/>
        <v xml:space="preserve">     L00079 - BABY LEATHER IND E COM DE COUROS LTDA</v>
      </c>
      <c r="AJ3409" t="str">
        <f t="shared" si="913"/>
        <v xml:space="preserve">     90 - SALES</v>
      </c>
      <c r="AK3409" t="str">
        <f t="shared" si="914"/>
        <v/>
      </c>
      <c r="AL3409">
        <f t="shared" si="915"/>
        <v>7</v>
      </c>
      <c r="AM3409" t="str">
        <f t="shared" si="916"/>
        <v>2025 7</v>
      </c>
      <c r="AN3409" t="str">
        <f t="shared" si="917"/>
        <v xml:space="preserve">BABY </v>
      </c>
    </row>
    <row r="3410" spans="1:40" x14ac:dyDescent="0.35">
      <c r="A3410">
        <v>83239</v>
      </c>
      <c r="B3410" t="s">
        <v>274</v>
      </c>
      <c r="C3410" s="31">
        <v>45862</v>
      </c>
      <c r="D3410" t="s">
        <v>373</v>
      </c>
      <c r="E3410" t="s">
        <v>374</v>
      </c>
      <c r="F3410" t="s">
        <v>433</v>
      </c>
      <c r="G3410" t="s">
        <v>434</v>
      </c>
      <c r="H3410" t="s">
        <v>1066</v>
      </c>
      <c r="I3410" t="s">
        <v>1067</v>
      </c>
      <c r="J3410">
        <v>20</v>
      </c>
      <c r="K3410">
        <v>1828.24</v>
      </c>
      <c r="L3410">
        <v>1208.29989</v>
      </c>
      <c r="M3410">
        <v>368.21</v>
      </c>
      <c r="N3410">
        <v>91.412000000000006</v>
      </c>
      <c r="O3410" s="32">
        <f t="shared" si="901"/>
        <v>1460.03</v>
      </c>
      <c r="P3410" s="32">
        <f t="shared" si="902"/>
        <v>251.73010999999997</v>
      </c>
      <c r="Q3410">
        <v>744714</v>
      </c>
      <c r="R3410" t="s">
        <v>312</v>
      </c>
      <c r="S3410" t="s">
        <v>312</v>
      </c>
      <c r="T3410" t="str">
        <f t="shared" si="903"/>
        <v>VEN</v>
      </c>
      <c r="U3410" t="s">
        <v>348</v>
      </c>
      <c r="V3410" s="33">
        <f t="shared" si="904"/>
        <v>1828.24</v>
      </c>
      <c r="W3410">
        <f t="shared" si="905"/>
        <v>20</v>
      </c>
      <c r="X3410" s="33">
        <f t="shared" si="906"/>
        <v>1460.03</v>
      </c>
      <c r="Y3410" s="33">
        <f t="shared" si="907"/>
        <v>368.21</v>
      </c>
      <c r="Z3410" s="45">
        <f t="shared" si="908"/>
        <v>0.13550196363715922</v>
      </c>
      <c r="AA3410" s="33">
        <f t="shared" si="909"/>
        <v>247.73010999999997</v>
      </c>
      <c r="AB3410" s="45">
        <f t="shared" si="910"/>
        <v>0.16967467106840267</v>
      </c>
      <c r="AC3410" s="33">
        <f>IFERROR($X3410/VLOOKUP(CONCATENATE("USD",C3410),[1]GEINDICE!AR$1:AS$65536,2,0),"")</f>
        <v>264.31144662285703</v>
      </c>
      <c r="AD3410" s="33">
        <f>IFERROR($AA3410/VLOOKUP(CONCATENATE("USD",C3410),[1]GEINDICE!AR$1:AS$65536,2,0),"")</f>
        <v>44.846957765346936</v>
      </c>
      <c r="AE3410" s="33">
        <f>IFERROR($X3410/VLOOKUP(CONCATENATE("EUR",C3410),[1]GEINDICE!AR$1:AS$65536,2,0),"")</f>
        <v>224.6580190493776</v>
      </c>
      <c r="AF3410" s="33">
        <f>IFERROR($AA3410/VLOOKUP(CONCATENATE("EUR",C3410),[1]GEINDICE!AR$1:AS$65536,2,0),"")</f>
        <v>38.118775485082089</v>
      </c>
      <c r="AG3410" s="48" t="str">
        <f>VLOOKUP(E3410,[1]Apresentação!AW$1:AX$65536,2,0)</f>
        <v xml:space="preserve">                    2 - LEATHER AUXILIARIES</v>
      </c>
      <c r="AH3410" s="48" t="str">
        <f t="shared" si="911"/>
        <v xml:space="preserve">         5218000002 - CONTRIPON AO BR</v>
      </c>
      <c r="AI3410" s="49" t="str">
        <f t="shared" si="912"/>
        <v xml:space="preserve">     L00469 - VALESEMI BENEFICIAMENTO DE COUROS LTDA</v>
      </c>
      <c r="AJ3410" t="str">
        <f t="shared" si="913"/>
        <v xml:space="preserve">     90 - SALES</v>
      </c>
      <c r="AK3410" t="str">
        <f t="shared" si="914"/>
        <v/>
      </c>
      <c r="AL3410">
        <f t="shared" si="915"/>
        <v>7</v>
      </c>
      <c r="AM3410" t="str">
        <f t="shared" si="916"/>
        <v>2025 7</v>
      </c>
      <c r="AN3410" t="str">
        <f t="shared" si="917"/>
        <v xml:space="preserve">VALESEMI </v>
      </c>
    </row>
    <row r="3411" spans="1:40" x14ac:dyDescent="0.35">
      <c r="A3411">
        <v>83240</v>
      </c>
      <c r="B3411" t="s">
        <v>274</v>
      </c>
      <c r="C3411" s="31">
        <v>45862</v>
      </c>
      <c r="D3411" t="s">
        <v>373</v>
      </c>
      <c r="E3411" t="s">
        <v>374</v>
      </c>
      <c r="F3411" t="s">
        <v>447</v>
      </c>
      <c r="G3411" t="s">
        <v>448</v>
      </c>
      <c r="H3411" t="s">
        <v>1066</v>
      </c>
      <c r="I3411" t="s">
        <v>1067</v>
      </c>
      <c r="J3411">
        <v>120</v>
      </c>
      <c r="K3411">
        <v>11420.28</v>
      </c>
      <c r="L3411">
        <v>7249.7993399999996</v>
      </c>
      <c r="M3411">
        <v>2300.06</v>
      </c>
      <c r="N3411">
        <v>95.169000000000011</v>
      </c>
      <c r="O3411" s="32">
        <f t="shared" si="901"/>
        <v>9120.2200000000012</v>
      </c>
      <c r="P3411" s="32">
        <f t="shared" si="902"/>
        <v>1870.4206600000016</v>
      </c>
      <c r="Q3411">
        <v>744719</v>
      </c>
      <c r="R3411" t="s">
        <v>312</v>
      </c>
      <c r="S3411" t="s">
        <v>312</v>
      </c>
      <c r="T3411" t="str">
        <f t="shared" si="903"/>
        <v>VEN</v>
      </c>
      <c r="U3411" t="s">
        <v>313</v>
      </c>
      <c r="V3411" s="33">
        <f t="shared" si="904"/>
        <v>11420.28</v>
      </c>
      <c r="W3411">
        <f t="shared" si="905"/>
        <v>120</v>
      </c>
      <c r="X3411" s="33">
        <f t="shared" si="906"/>
        <v>9120.2200000000012</v>
      </c>
      <c r="Y3411" s="33">
        <f t="shared" si="907"/>
        <v>2300.06</v>
      </c>
      <c r="Z3411" s="45">
        <f t="shared" si="908"/>
        <v>0.16167910594136059</v>
      </c>
      <c r="AA3411" s="33">
        <f t="shared" si="909"/>
        <v>1846.4206600000016</v>
      </c>
      <c r="AB3411" s="45">
        <f t="shared" si="910"/>
        <v>0.20245352195451441</v>
      </c>
      <c r="AC3411" s="33">
        <f>IFERROR($X3411/VLOOKUP(CONCATENATE("USD",C3411),[1]GEINDICE!AR$1:AS$65536,2,0),"")</f>
        <v>1651.0472673292422</v>
      </c>
      <c r="AD3411" s="33">
        <f>IFERROR($AA3411/VLOOKUP(CONCATENATE("USD",C3411),[1]GEINDICE!AR$1:AS$65536,2,0),"")</f>
        <v>334.26033418418172</v>
      </c>
      <c r="AE3411" s="33">
        <f>IFERROR($X3411/VLOOKUP(CONCATENATE("EUR",C3411),[1]GEINDICE!AR$1:AS$65536,2,0),"")</f>
        <v>1403.3482589361279</v>
      </c>
      <c r="AF3411" s="33">
        <f>IFERROR($AA3411/VLOOKUP(CONCATENATE("EUR",C3411),[1]GEINDICE!AR$1:AS$65536,2,0),"")</f>
        <v>284.11279755035491</v>
      </c>
      <c r="AG3411" s="48" t="str">
        <f>VLOOKUP(E3411,[1]Apresentação!AW$1:AX$65536,2,0)</f>
        <v xml:space="preserve">                    2 - LEATHER AUXILIARIES</v>
      </c>
      <c r="AH3411" s="48" t="str">
        <f t="shared" si="911"/>
        <v xml:space="preserve">         5218000002 - CONTRIPON AO BR</v>
      </c>
      <c r="AI3411" s="49" t="str">
        <f t="shared" si="912"/>
        <v xml:space="preserve">     L00016 - A BUHLER SA CURTUME</v>
      </c>
      <c r="AJ3411" t="str">
        <f t="shared" si="913"/>
        <v xml:space="preserve">     90 - SALES</v>
      </c>
      <c r="AK3411" t="str">
        <f t="shared" si="914"/>
        <v/>
      </c>
      <c r="AL3411">
        <f t="shared" si="915"/>
        <v>7</v>
      </c>
      <c r="AM3411" t="str">
        <f t="shared" si="916"/>
        <v>2025 7</v>
      </c>
      <c r="AN3411" t="str">
        <f t="shared" si="917"/>
        <v xml:space="preserve">A </v>
      </c>
    </row>
    <row r="3412" spans="1:40" x14ac:dyDescent="0.35">
      <c r="A3412">
        <v>83948</v>
      </c>
      <c r="B3412" t="s">
        <v>274</v>
      </c>
      <c r="C3412" s="31">
        <v>45923</v>
      </c>
      <c r="D3412" t="s">
        <v>373</v>
      </c>
      <c r="E3412" t="s">
        <v>374</v>
      </c>
      <c r="F3412" t="s">
        <v>447</v>
      </c>
      <c r="G3412" t="s">
        <v>448</v>
      </c>
      <c r="H3412" t="s">
        <v>1066</v>
      </c>
      <c r="I3412" t="s">
        <v>1067</v>
      </c>
      <c r="J3412">
        <v>120</v>
      </c>
      <c r="K3412">
        <v>11420.28</v>
      </c>
      <c r="L3412">
        <v>7255.0869000000002</v>
      </c>
      <c r="M3412">
        <v>2300.06</v>
      </c>
      <c r="N3412">
        <v>95.169000000000011</v>
      </c>
      <c r="O3412" s="32">
        <f t="shared" si="901"/>
        <v>9120.2200000000012</v>
      </c>
      <c r="P3412" s="32">
        <f t="shared" si="902"/>
        <v>1865.1331000000009</v>
      </c>
      <c r="Q3412">
        <v>762098</v>
      </c>
      <c r="R3412" t="s">
        <v>312</v>
      </c>
      <c r="S3412" t="s">
        <v>312</v>
      </c>
      <c r="T3412" t="str">
        <f t="shared" si="903"/>
        <v>VEN</v>
      </c>
      <c r="U3412" t="s">
        <v>437</v>
      </c>
      <c r="V3412" s="33">
        <f t="shared" si="904"/>
        <v>11420.28</v>
      </c>
      <c r="W3412">
        <f t="shared" si="905"/>
        <v>120</v>
      </c>
      <c r="X3412" s="33">
        <f t="shared" si="906"/>
        <v>9120.2200000000012</v>
      </c>
      <c r="Y3412" s="33">
        <f t="shared" si="907"/>
        <v>2300.06</v>
      </c>
      <c r="Z3412" s="45">
        <f t="shared" si="908"/>
        <v>0.16121610853674348</v>
      </c>
      <c r="AA3412" s="33">
        <f t="shared" si="909"/>
        <v>1841.1331000000009</v>
      </c>
      <c r="AB3412" s="45">
        <f t="shared" si="910"/>
        <v>0.20187375962421966</v>
      </c>
      <c r="AC3412" s="33">
        <f>IFERROR($X3412/VLOOKUP(CONCATENATE("USD",C3412),[1]GEINDICE!AR$1:AS$65536,2,0),"")</f>
        <v>1718.7531801820478</v>
      </c>
      <c r="AD3412" s="33">
        <f>IFERROR($AA3412/VLOOKUP(CONCATENATE("USD",C3412),[1]GEINDICE!AR$1:AS$65536,2,0),"")</f>
        <v>346.97116634943387</v>
      </c>
      <c r="AE3412" s="33">
        <f>IFERROR($X3412/VLOOKUP(CONCATENATE("EUR",C3412),[1]GEINDICE!AR$1:AS$65536,2,0),"")</f>
        <v>1456.4388374321304</v>
      </c>
      <c r="AF3412" s="33">
        <f>IFERROR($AA3412/VLOOKUP(CONCATENATE("EUR",C3412),[1]GEINDICE!AR$1:AS$65536,2,0),"")</f>
        <v>294.01678377515185</v>
      </c>
      <c r="AG3412" s="48" t="str">
        <f>VLOOKUP(E3412,[1]Apresentação!AW$1:AX$65536,2,0)</f>
        <v xml:space="preserve">                    2 - LEATHER AUXILIARIES</v>
      </c>
      <c r="AH3412" s="48" t="str">
        <f t="shared" si="911"/>
        <v xml:space="preserve">         5218000002 - CONTRIPON AO BR</v>
      </c>
      <c r="AI3412" s="49" t="str">
        <f t="shared" si="912"/>
        <v xml:space="preserve">     L00016 - A BUHLER SA CURTUME</v>
      </c>
      <c r="AJ3412" t="str">
        <f t="shared" si="913"/>
        <v xml:space="preserve">     90 - SALES</v>
      </c>
      <c r="AK3412" t="str">
        <f t="shared" si="914"/>
        <v/>
      </c>
      <c r="AL3412">
        <f t="shared" si="915"/>
        <v>9</v>
      </c>
      <c r="AM3412" t="str">
        <f t="shared" si="916"/>
        <v>2025 9</v>
      </c>
      <c r="AN3412" t="str">
        <f t="shared" si="917"/>
        <v xml:space="preserve">A </v>
      </c>
    </row>
    <row r="3413" spans="1:40" x14ac:dyDescent="0.35">
      <c r="A3413">
        <v>83458</v>
      </c>
      <c r="B3413" t="s">
        <v>274</v>
      </c>
      <c r="C3413" s="31">
        <v>45880</v>
      </c>
      <c r="D3413" t="s">
        <v>373</v>
      </c>
      <c r="E3413" t="s">
        <v>374</v>
      </c>
      <c r="F3413" t="s">
        <v>447</v>
      </c>
      <c r="G3413" t="s">
        <v>448</v>
      </c>
      <c r="H3413" t="s">
        <v>1066</v>
      </c>
      <c r="I3413" t="s">
        <v>1067</v>
      </c>
      <c r="J3413">
        <v>120</v>
      </c>
      <c r="K3413">
        <v>11420.28</v>
      </c>
      <c r="L3413">
        <v>7254.3114599999999</v>
      </c>
      <c r="M3413">
        <v>2300.06</v>
      </c>
      <c r="N3413">
        <v>95.169000000000011</v>
      </c>
      <c r="O3413" s="32">
        <f t="shared" si="901"/>
        <v>9120.2200000000012</v>
      </c>
      <c r="P3413" s="32">
        <f t="shared" si="902"/>
        <v>1865.9085400000013</v>
      </c>
      <c r="Q3413">
        <v>752594</v>
      </c>
      <c r="R3413" t="s">
        <v>312</v>
      </c>
      <c r="S3413" t="s">
        <v>312</v>
      </c>
      <c r="T3413" t="str">
        <f t="shared" si="903"/>
        <v>VEN</v>
      </c>
      <c r="U3413" t="s">
        <v>437</v>
      </c>
      <c r="V3413" s="33">
        <f t="shared" si="904"/>
        <v>11420.28</v>
      </c>
      <c r="W3413">
        <f t="shared" si="905"/>
        <v>120</v>
      </c>
      <c r="X3413" s="33">
        <f t="shared" si="906"/>
        <v>9120.2200000000012</v>
      </c>
      <c r="Y3413" s="33">
        <f t="shared" si="907"/>
        <v>2300.06</v>
      </c>
      <c r="Z3413" s="45">
        <f t="shared" si="908"/>
        <v>0.16128400879838334</v>
      </c>
      <c r="AA3413" s="33">
        <f t="shared" si="909"/>
        <v>1841.9085400000013</v>
      </c>
      <c r="AB3413" s="45">
        <f t="shared" si="910"/>
        <v>0.20195878388898525</v>
      </c>
      <c r="AC3413" s="33">
        <f>IFERROR($X3413/VLOOKUP(CONCATENATE("USD",C3413),[1]GEINDICE!AR$1:AS$65536,2,0),"")</f>
        <v>1674.2643144310027</v>
      </c>
      <c r="AD3413" s="33">
        <f>IFERROR($AA3413/VLOOKUP(CONCATENATE("USD",C3413),[1]GEINDICE!AR$1:AS$65536,2,0),"")</f>
        <v>338.13238485121093</v>
      </c>
      <c r="AE3413" s="33">
        <f>IFERROR($X3413/VLOOKUP(CONCATENATE("EUR",C3413),[1]GEINDICE!AR$1:AS$65536,2,0),"")</f>
        <v>1442.342484817814</v>
      </c>
      <c r="AF3413" s="33">
        <f>IFERROR($AA3413/VLOOKUP(CONCATENATE("EUR",C3413),[1]GEINDICE!AR$1:AS$65536,2,0),"")</f>
        <v>291.29373418522289</v>
      </c>
      <c r="AG3413" s="48" t="str">
        <f>VLOOKUP(E3413,[1]Apresentação!AW$1:AX$65536,2,0)</f>
        <v xml:space="preserve">                    2 - LEATHER AUXILIARIES</v>
      </c>
      <c r="AH3413" s="48" t="str">
        <f t="shared" si="911"/>
        <v xml:space="preserve">         5218000002 - CONTRIPON AO BR</v>
      </c>
      <c r="AI3413" s="49" t="str">
        <f t="shared" si="912"/>
        <v xml:space="preserve">     L00016 - A BUHLER SA CURTUME</v>
      </c>
      <c r="AJ3413" t="str">
        <f t="shared" si="913"/>
        <v xml:space="preserve">     90 - SALES</v>
      </c>
      <c r="AK3413" t="str">
        <f t="shared" si="914"/>
        <v/>
      </c>
      <c r="AL3413">
        <f t="shared" si="915"/>
        <v>8</v>
      </c>
      <c r="AM3413" t="str">
        <f t="shared" si="916"/>
        <v>2025 8</v>
      </c>
      <c r="AN3413" t="str">
        <f t="shared" si="917"/>
        <v xml:space="preserve">A </v>
      </c>
    </row>
    <row r="3414" spans="1:40" x14ac:dyDescent="0.35">
      <c r="A3414">
        <v>84514</v>
      </c>
      <c r="B3414" t="s">
        <v>274</v>
      </c>
      <c r="C3414" s="31">
        <v>45966</v>
      </c>
      <c r="D3414" t="s">
        <v>373</v>
      </c>
      <c r="E3414" t="s">
        <v>374</v>
      </c>
      <c r="F3414" t="s">
        <v>1104</v>
      </c>
      <c r="G3414" t="s">
        <v>1105</v>
      </c>
      <c r="H3414" t="s">
        <v>1066</v>
      </c>
      <c r="I3414" t="s">
        <v>1067</v>
      </c>
      <c r="J3414">
        <v>20</v>
      </c>
      <c r="K3414">
        <v>2278.2400000000002</v>
      </c>
      <c r="L3414">
        <v>1201.09564</v>
      </c>
      <c r="M3414">
        <v>458.84</v>
      </c>
      <c r="N3414">
        <v>113.91200000000001</v>
      </c>
      <c r="O3414" s="32">
        <f t="shared" si="901"/>
        <v>1819.4000000000003</v>
      </c>
      <c r="P3414" s="32">
        <f t="shared" si="902"/>
        <v>618.30436000000032</v>
      </c>
      <c r="Q3414">
        <v>766291</v>
      </c>
      <c r="R3414" t="s">
        <v>312</v>
      </c>
      <c r="S3414" t="s">
        <v>312</v>
      </c>
      <c r="T3414" t="str">
        <f t="shared" si="903"/>
        <v>VEN</v>
      </c>
      <c r="U3414" t="s">
        <v>313</v>
      </c>
      <c r="V3414" s="33">
        <f t="shared" si="904"/>
        <v>2278.2400000000002</v>
      </c>
      <c r="W3414">
        <f t="shared" si="905"/>
        <v>20</v>
      </c>
      <c r="X3414" s="33">
        <f t="shared" si="906"/>
        <v>1819.4000000000003</v>
      </c>
      <c r="Y3414" s="33">
        <f t="shared" si="907"/>
        <v>458.84</v>
      </c>
      <c r="Z3414" s="45">
        <f t="shared" si="908"/>
        <v>0.26963987990729699</v>
      </c>
      <c r="AA3414" s="33">
        <f t="shared" si="909"/>
        <v>614.30436000000032</v>
      </c>
      <c r="AB3414" s="45">
        <f t="shared" si="910"/>
        <v>0.33764117841046509</v>
      </c>
      <c r="AC3414" s="33" t="str">
        <f>IFERROR($X3414/VLOOKUP(CONCATENATE("USD",C3414),[1]GEINDICE!AR$1:AS$65536,2,0),"")</f>
        <v/>
      </c>
      <c r="AD3414" s="33" t="str">
        <f>IFERROR($AA3414/VLOOKUP(CONCATENATE("USD",C3414),[1]GEINDICE!AR$1:AS$65536,2,0),"")</f>
        <v/>
      </c>
      <c r="AE3414" s="33" t="str">
        <f>IFERROR($X3414/VLOOKUP(CONCATENATE("EUR",C3414),[1]GEINDICE!AR$1:AS$65536,2,0),"")</f>
        <v/>
      </c>
      <c r="AF3414" s="33" t="str">
        <f>IFERROR($AA3414/VLOOKUP(CONCATENATE("EUR",C3414),[1]GEINDICE!AR$1:AS$65536,2,0),"")</f>
        <v/>
      </c>
      <c r="AG3414" s="48" t="str">
        <f>VLOOKUP(E3414,[1]Apresentação!AW$1:AX$65536,2,0)</f>
        <v xml:space="preserve">                    2 - LEATHER AUXILIARIES</v>
      </c>
      <c r="AH3414" s="48" t="str">
        <f t="shared" si="911"/>
        <v xml:space="preserve">         5218000002 - CONTRIPON AO BR</v>
      </c>
      <c r="AI3414" s="49" t="str">
        <f t="shared" si="912"/>
        <v xml:space="preserve">     L00591 - OX INDUSTRIA E COMERCIO DE QUIMICOS E COUROS LTDA</v>
      </c>
      <c r="AJ3414" t="str">
        <f t="shared" si="913"/>
        <v xml:space="preserve">     90 - SALES</v>
      </c>
      <c r="AK3414" t="str">
        <f t="shared" si="914"/>
        <v/>
      </c>
      <c r="AL3414">
        <f t="shared" si="915"/>
        <v>11</v>
      </c>
      <c r="AM3414" t="str">
        <f t="shared" si="916"/>
        <v>2025 11</v>
      </c>
      <c r="AN3414" t="str">
        <f t="shared" si="917"/>
        <v xml:space="preserve">OX </v>
      </c>
    </row>
    <row r="3415" spans="1:40" x14ac:dyDescent="0.35">
      <c r="A3415">
        <v>84229</v>
      </c>
      <c r="B3415" t="s">
        <v>274</v>
      </c>
      <c r="C3415" s="31">
        <v>45945</v>
      </c>
      <c r="D3415" t="s">
        <v>373</v>
      </c>
      <c r="E3415" t="s">
        <v>374</v>
      </c>
      <c r="F3415" t="s">
        <v>451</v>
      </c>
      <c r="G3415" t="s">
        <v>452</v>
      </c>
      <c r="H3415" t="s">
        <v>1066</v>
      </c>
      <c r="I3415" t="s">
        <v>1067</v>
      </c>
      <c r="J3415">
        <v>20</v>
      </c>
      <c r="K3415">
        <v>2124.2800000000002</v>
      </c>
      <c r="L3415">
        <v>1209.1714199999999</v>
      </c>
      <c r="M3415">
        <v>427.83</v>
      </c>
      <c r="N3415">
        <v>106.21423</v>
      </c>
      <c r="O3415" s="32">
        <f t="shared" si="901"/>
        <v>1696.4500000000003</v>
      </c>
      <c r="P3415" s="32">
        <f t="shared" si="902"/>
        <v>487.27858000000037</v>
      </c>
      <c r="Q3415">
        <v>764327</v>
      </c>
      <c r="R3415" t="s">
        <v>312</v>
      </c>
      <c r="S3415" t="s">
        <v>312</v>
      </c>
      <c r="T3415" t="str">
        <f t="shared" si="903"/>
        <v>VEN</v>
      </c>
      <c r="U3415" t="s">
        <v>313</v>
      </c>
      <c r="V3415" s="33">
        <f t="shared" si="904"/>
        <v>2124.2800000000002</v>
      </c>
      <c r="W3415">
        <f t="shared" si="905"/>
        <v>20</v>
      </c>
      <c r="X3415" s="33">
        <f t="shared" si="906"/>
        <v>1696.4500000000003</v>
      </c>
      <c r="Y3415" s="33">
        <f t="shared" si="907"/>
        <v>427.83</v>
      </c>
      <c r="Z3415" s="45">
        <f t="shared" si="908"/>
        <v>0.22750229724895038</v>
      </c>
      <c r="AA3415" s="33">
        <f t="shared" si="909"/>
        <v>483.27858000000037</v>
      </c>
      <c r="AB3415" s="45">
        <f t="shared" si="910"/>
        <v>0.28487640661381136</v>
      </c>
      <c r="AC3415" s="33">
        <f>IFERROR($X3415/VLOOKUP(CONCATENATE("USD",C3415),[1]GEINDICE!AR$1:AS$65536,2,0),"")</f>
        <v>311.48097826086956</v>
      </c>
      <c r="AD3415" s="33">
        <f>IFERROR($AA3415/VLOOKUP(CONCATENATE("USD",C3415),[1]GEINDICE!AR$1:AS$65536,2,0),"")</f>
        <v>88.733581815511229</v>
      </c>
      <c r="AE3415" s="33">
        <f>IFERROR($X3415/VLOOKUP(CONCATENATE("EUR",C3415),[1]GEINDICE!AR$1:AS$65536,2,0),"")</f>
        <v>267.61685412755759</v>
      </c>
      <c r="AF3415" s="33">
        <f>IFERROR($AA3415/VLOOKUP(CONCATENATE("EUR",C3415),[1]GEINDICE!AR$1:AS$65536,2,0),"")</f>
        <v>76.237727753151134</v>
      </c>
      <c r="AG3415" s="48" t="str">
        <f>VLOOKUP(E3415,[1]Apresentação!AW$1:AX$65536,2,0)</f>
        <v xml:space="preserve">                    2 - LEATHER AUXILIARIES</v>
      </c>
      <c r="AH3415" s="48" t="str">
        <f t="shared" si="911"/>
        <v xml:space="preserve">         5218000002 - CONTRIPON AO BR</v>
      </c>
      <c r="AI3415" s="49" t="str">
        <f t="shared" si="912"/>
        <v xml:space="preserve">     L00040 - CURTUME SULINO LTDA</v>
      </c>
      <c r="AJ3415" t="str">
        <f t="shared" si="913"/>
        <v xml:space="preserve">     90 - SALES</v>
      </c>
      <c r="AK3415" t="str">
        <f t="shared" si="914"/>
        <v/>
      </c>
      <c r="AL3415">
        <f t="shared" si="915"/>
        <v>10</v>
      </c>
      <c r="AM3415" t="str">
        <f t="shared" si="916"/>
        <v>2025 10</v>
      </c>
      <c r="AN3415" t="str">
        <f t="shared" si="917"/>
        <v xml:space="preserve">CURTUME </v>
      </c>
    </row>
    <row r="3416" spans="1:40" x14ac:dyDescent="0.35">
      <c r="A3416">
        <v>82945</v>
      </c>
      <c r="B3416" t="s">
        <v>274</v>
      </c>
      <c r="C3416" s="31">
        <v>45839</v>
      </c>
      <c r="D3416" t="s">
        <v>373</v>
      </c>
      <c r="E3416" t="s">
        <v>374</v>
      </c>
      <c r="F3416" t="s">
        <v>797</v>
      </c>
      <c r="G3416" t="s">
        <v>798</v>
      </c>
      <c r="H3416" t="s">
        <v>1066</v>
      </c>
      <c r="I3416" t="s">
        <v>1067</v>
      </c>
      <c r="J3416">
        <v>150</v>
      </c>
      <c r="K3416">
        <v>15814.68</v>
      </c>
      <c r="L3416">
        <v>8933.2768799999994</v>
      </c>
      <c r="M3416">
        <v>3185.1</v>
      </c>
      <c r="N3416">
        <v>105.43116999999999</v>
      </c>
      <c r="O3416" s="32">
        <f t="shared" si="901"/>
        <v>12629.58</v>
      </c>
      <c r="P3416" s="32">
        <f t="shared" si="902"/>
        <v>3696.3031200000005</v>
      </c>
      <c r="Q3416">
        <v>742540</v>
      </c>
      <c r="R3416" t="s">
        <v>312</v>
      </c>
      <c r="S3416" t="s">
        <v>312</v>
      </c>
      <c r="T3416" t="str">
        <f t="shared" si="903"/>
        <v>VEN</v>
      </c>
      <c r="U3416" t="s">
        <v>313</v>
      </c>
      <c r="V3416" s="33">
        <f t="shared" si="904"/>
        <v>15814.68</v>
      </c>
      <c r="W3416">
        <f t="shared" si="905"/>
        <v>150</v>
      </c>
      <c r="X3416" s="33">
        <f t="shared" si="906"/>
        <v>12629.58</v>
      </c>
      <c r="Y3416" s="33">
        <f t="shared" si="907"/>
        <v>3185.1</v>
      </c>
      <c r="Z3416" s="45">
        <f t="shared" si="908"/>
        <v>0.23182910561579498</v>
      </c>
      <c r="AA3416" s="33">
        <f t="shared" si="909"/>
        <v>3666.3031200000005</v>
      </c>
      <c r="AB3416" s="45">
        <f t="shared" si="910"/>
        <v>0.29029493617364954</v>
      </c>
      <c r="AC3416" s="33">
        <f>IFERROR($X3416/VLOOKUP(CONCATENATE("USD",C3416),[1]GEINDICE!AR$1:AS$65536,2,0),"")</f>
        <v>2316.8864999724824</v>
      </c>
      <c r="AD3416" s="33">
        <f>IFERROR($AA3416/VLOOKUP(CONCATENATE("USD",C3416),[1]GEINDICE!AR$1:AS$65536,2,0),"")</f>
        <v>672.58041863110202</v>
      </c>
      <c r="AE3416" s="33">
        <f>IFERROR($X3416/VLOOKUP(CONCATENATE("EUR",C3416),[1]GEINDICE!AR$1:AS$65536,2,0),"")</f>
        <v>1967.4694666001994</v>
      </c>
      <c r="AF3416" s="33">
        <f>IFERROR($AA3416/VLOOKUP(CONCATENATE("EUR",C3416),[1]GEINDICE!AR$1:AS$65536,2,0),"")</f>
        <v>571.1464232303091</v>
      </c>
      <c r="AG3416" s="48" t="str">
        <f>VLOOKUP(E3416,[1]Apresentação!AW$1:AX$65536,2,0)</f>
        <v xml:space="preserve">                    2 - LEATHER AUXILIARIES</v>
      </c>
      <c r="AH3416" s="48" t="str">
        <f t="shared" si="911"/>
        <v xml:space="preserve">         5218000002 - CONTRIPON AO BR</v>
      </c>
      <c r="AI3416" s="49" t="str">
        <f t="shared" si="912"/>
        <v xml:space="preserve">     L00494 - COURO E ARTE CURTIMENTO E TAPECARIA LTDA</v>
      </c>
      <c r="AJ3416" t="str">
        <f t="shared" si="913"/>
        <v xml:space="preserve">     90 - SALES</v>
      </c>
      <c r="AK3416" t="str">
        <f t="shared" si="914"/>
        <v/>
      </c>
      <c r="AL3416">
        <f t="shared" si="915"/>
        <v>7</v>
      </c>
      <c r="AM3416" t="str">
        <f t="shared" si="916"/>
        <v>2025 7</v>
      </c>
      <c r="AN3416" t="str">
        <f t="shared" si="917"/>
        <v xml:space="preserve">COURO </v>
      </c>
    </row>
    <row r="3417" spans="1:40" x14ac:dyDescent="0.35">
      <c r="A3417">
        <v>82951</v>
      </c>
      <c r="B3417" t="s">
        <v>274</v>
      </c>
      <c r="C3417" s="31">
        <v>45840</v>
      </c>
      <c r="D3417" t="s">
        <v>373</v>
      </c>
      <c r="E3417" t="s">
        <v>374</v>
      </c>
      <c r="F3417" t="s">
        <v>770</v>
      </c>
      <c r="G3417" t="s">
        <v>771</v>
      </c>
      <c r="H3417" t="s">
        <v>1066</v>
      </c>
      <c r="I3417" t="s">
        <v>1067</v>
      </c>
      <c r="J3417">
        <v>30</v>
      </c>
      <c r="K3417">
        <v>3481.62</v>
      </c>
      <c r="L3417">
        <v>1786.6553799999999</v>
      </c>
      <c r="M3417">
        <v>701.2</v>
      </c>
      <c r="N3417">
        <v>116.05392000000001</v>
      </c>
      <c r="O3417" s="32">
        <f t="shared" si="901"/>
        <v>2780.42</v>
      </c>
      <c r="P3417" s="32">
        <f t="shared" si="902"/>
        <v>993.76462000000015</v>
      </c>
      <c r="Q3417">
        <v>742567</v>
      </c>
      <c r="R3417" t="s">
        <v>312</v>
      </c>
      <c r="S3417" t="s">
        <v>312</v>
      </c>
      <c r="T3417" t="str">
        <f t="shared" si="903"/>
        <v>VEN</v>
      </c>
      <c r="U3417" t="s">
        <v>313</v>
      </c>
      <c r="V3417" s="33">
        <f t="shared" si="904"/>
        <v>3481.62</v>
      </c>
      <c r="W3417">
        <f t="shared" si="905"/>
        <v>30</v>
      </c>
      <c r="X3417" s="33">
        <f t="shared" si="906"/>
        <v>2780.42</v>
      </c>
      <c r="Y3417" s="33">
        <f t="shared" si="907"/>
        <v>701.2</v>
      </c>
      <c r="Z3417" s="45">
        <f t="shared" si="908"/>
        <v>0.28370833692361608</v>
      </c>
      <c r="AA3417" s="33">
        <f t="shared" si="909"/>
        <v>987.76462000000015</v>
      </c>
      <c r="AB3417" s="45">
        <f t="shared" si="910"/>
        <v>0.35525734241589407</v>
      </c>
      <c r="AC3417" s="33">
        <f>IFERROR($X3417/VLOOKUP(CONCATENATE("USD",C3417),[1]GEINDICE!AR$1:AS$65536,2,0),"")</f>
        <v>510.05650132081013</v>
      </c>
      <c r="AD3417" s="33">
        <f>IFERROR($AA3417/VLOOKUP(CONCATENATE("USD",C3417),[1]GEINDICE!AR$1:AS$65536,2,0),"")</f>
        <v>181.20131714117994</v>
      </c>
      <c r="AE3417" s="33">
        <f>IFERROR($X3417/VLOOKUP(CONCATENATE("EUR",C3417),[1]GEINDICE!AR$1:AS$65536,2,0),"")</f>
        <v>432.61552824023647</v>
      </c>
      <c r="AF3417" s="33">
        <f>IFERROR($AA3417/VLOOKUP(CONCATENATE("EUR",C3417),[1]GEINDICE!AR$1:AS$65536,2,0),"")</f>
        <v>153.68984285047458</v>
      </c>
      <c r="AG3417" s="48" t="str">
        <f>VLOOKUP(E3417,[1]Apresentação!AW$1:AX$65536,2,0)</f>
        <v xml:space="preserve">                    2 - LEATHER AUXILIARIES</v>
      </c>
      <c r="AH3417" s="48" t="str">
        <f t="shared" si="911"/>
        <v xml:space="preserve">         5218000002 - CONTRIPON AO BR</v>
      </c>
      <c r="AI3417" s="49" t="str">
        <f t="shared" si="912"/>
        <v xml:space="preserve">     L00056 - NATUR INDUSTRIA DE COUROS LTDA</v>
      </c>
      <c r="AJ3417" t="str">
        <f t="shared" si="913"/>
        <v xml:space="preserve">     90 - SALES</v>
      </c>
      <c r="AK3417" t="str">
        <f t="shared" si="914"/>
        <v/>
      </c>
      <c r="AL3417">
        <f t="shared" si="915"/>
        <v>7</v>
      </c>
      <c r="AM3417" t="str">
        <f t="shared" si="916"/>
        <v>2025 7</v>
      </c>
      <c r="AN3417" t="str">
        <f t="shared" si="917"/>
        <v xml:space="preserve">NATUR </v>
      </c>
    </row>
    <row r="3418" spans="1:40" x14ac:dyDescent="0.35">
      <c r="A3418">
        <v>84533</v>
      </c>
      <c r="B3418" t="s">
        <v>274</v>
      </c>
      <c r="C3418" s="31">
        <v>45966</v>
      </c>
      <c r="D3418" t="s">
        <v>373</v>
      </c>
      <c r="E3418" t="s">
        <v>374</v>
      </c>
      <c r="F3418" t="s">
        <v>464</v>
      </c>
      <c r="G3418" t="s">
        <v>465</v>
      </c>
      <c r="H3418" t="s">
        <v>1066</v>
      </c>
      <c r="I3418" t="s">
        <v>1067</v>
      </c>
      <c r="J3418">
        <v>100</v>
      </c>
      <c r="K3418">
        <v>10927.51</v>
      </c>
      <c r="L3418">
        <v>6005.4781899999998</v>
      </c>
      <c r="M3418">
        <v>2200.8200000000002</v>
      </c>
      <c r="N3418">
        <v>109.27507</v>
      </c>
      <c r="O3418" s="32">
        <f t="shared" si="901"/>
        <v>8726.69</v>
      </c>
      <c r="P3418" s="32">
        <f t="shared" si="902"/>
        <v>2721.2118100000007</v>
      </c>
      <c r="Q3418">
        <v>766359</v>
      </c>
      <c r="R3418" t="s">
        <v>312</v>
      </c>
      <c r="S3418" t="s">
        <v>312</v>
      </c>
      <c r="T3418" t="str">
        <f t="shared" si="903"/>
        <v>VEN</v>
      </c>
      <c r="U3418" t="s">
        <v>313</v>
      </c>
      <c r="V3418" s="33">
        <f t="shared" si="904"/>
        <v>10927.51</v>
      </c>
      <c r="W3418">
        <f t="shared" si="905"/>
        <v>100</v>
      </c>
      <c r="X3418" s="33">
        <f t="shared" si="906"/>
        <v>8726.69</v>
      </c>
      <c r="Y3418" s="33">
        <f t="shared" si="907"/>
        <v>2200.8200000000002</v>
      </c>
      <c r="Z3418" s="45">
        <f t="shared" si="908"/>
        <v>0.2471937165923436</v>
      </c>
      <c r="AA3418" s="33">
        <f t="shared" si="909"/>
        <v>2701.2118100000007</v>
      </c>
      <c r="AB3418" s="45">
        <f t="shared" si="910"/>
        <v>0.30953452110708646</v>
      </c>
      <c r="AC3418" s="33" t="str">
        <f>IFERROR($X3418/VLOOKUP(CONCATENATE("USD",C3418),[1]GEINDICE!AR$1:AS$65536,2,0),"")</f>
        <v/>
      </c>
      <c r="AD3418" s="33" t="str">
        <f>IFERROR($AA3418/VLOOKUP(CONCATENATE("USD",C3418),[1]GEINDICE!AR$1:AS$65536,2,0),"")</f>
        <v/>
      </c>
      <c r="AE3418" s="33" t="str">
        <f>IFERROR($X3418/VLOOKUP(CONCATENATE("EUR",C3418),[1]GEINDICE!AR$1:AS$65536,2,0),"")</f>
        <v/>
      </c>
      <c r="AF3418" s="33" t="str">
        <f>IFERROR($AA3418/VLOOKUP(CONCATENATE("EUR",C3418),[1]GEINDICE!AR$1:AS$65536,2,0),"")</f>
        <v/>
      </c>
      <c r="AG3418" s="48" t="str">
        <f>VLOOKUP(E3418,[1]Apresentação!AW$1:AX$65536,2,0)</f>
        <v xml:space="preserve">                    2 - LEATHER AUXILIARIES</v>
      </c>
      <c r="AH3418" s="48" t="str">
        <f t="shared" si="911"/>
        <v xml:space="preserve">         5218000002 - CONTRIPON AO BR</v>
      </c>
      <c r="AI3418" s="49" t="str">
        <f t="shared" si="912"/>
        <v xml:space="preserve">     ZC0056 - IND E COM DE COUROS DOWIDI LTDA</v>
      </c>
      <c r="AJ3418" t="str">
        <f t="shared" si="913"/>
        <v xml:space="preserve">     90 - SALES</v>
      </c>
      <c r="AK3418" t="str">
        <f t="shared" si="914"/>
        <v/>
      </c>
      <c r="AL3418">
        <f t="shared" si="915"/>
        <v>11</v>
      </c>
      <c r="AM3418" t="str">
        <f t="shared" si="916"/>
        <v>2025 11</v>
      </c>
      <c r="AN3418" t="str">
        <f t="shared" si="917"/>
        <v xml:space="preserve">IND </v>
      </c>
    </row>
    <row r="3419" spans="1:40" x14ac:dyDescent="0.35">
      <c r="A3419">
        <v>84540</v>
      </c>
      <c r="B3419" t="s">
        <v>274</v>
      </c>
      <c r="C3419" s="31">
        <v>45967</v>
      </c>
      <c r="D3419" t="s">
        <v>373</v>
      </c>
      <c r="E3419" t="s">
        <v>374</v>
      </c>
      <c r="F3419" t="s">
        <v>447</v>
      </c>
      <c r="G3419" t="s">
        <v>448</v>
      </c>
      <c r="H3419" t="s">
        <v>1066</v>
      </c>
      <c r="I3419" t="s">
        <v>1067</v>
      </c>
      <c r="J3419">
        <v>100</v>
      </c>
      <c r="K3419">
        <v>9516.9</v>
      </c>
      <c r="L3419">
        <v>6009.3014499999999</v>
      </c>
      <c r="M3419">
        <v>1916.72</v>
      </c>
      <c r="N3419">
        <v>95.169000000000011</v>
      </c>
      <c r="O3419" s="32">
        <f t="shared" si="901"/>
        <v>7600.1799999999994</v>
      </c>
      <c r="P3419" s="32">
        <f t="shared" si="902"/>
        <v>1590.8785499999994</v>
      </c>
      <c r="Q3419">
        <v>766404</v>
      </c>
      <c r="R3419" t="s">
        <v>312</v>
      </c>
      <c r="S3419" t="s">
        <v>312</v>
      </c>
      <c r="T3419" t="str">
        <f t="shared" si="903"/>
        <v>VEN</v>
      </c>
      <c r="U3419" t="s">
        <v>437</v>
      </c>
      <c r="V3419" s="33">
        <f t="shared" si="904"/>
        <v>9516.9</v>
      </c>
      <c r="W3419">
        <f t="shared" si="905"/>
        <v>100</v>
      </c>
      <c r="X3419" s="33">
        <f t="shared" si="906"/>
        <v>7600.1799999999994</v>
      </c>
      <c r="Y3419" s="33">
        <f t="shared" si="907"/>
        <v>1916.72</v>
      </c>
      <c r="Z3419" s="45">
        <f t="shared" si="908"/>
        <v>0.16506200023116765</v>
      </c>
      <c r="AA3419" s="33">
        <f t="shared" si="909"/>
        <v>1570.8785499999994</v>
      </c>
      <c r="AB3419" s="45">
        <f t="shared" si="910"/>
        <v>0.20668965077142903</v>
      </c>
      <c r="AC3419" s="33" t="str">
        <f>IFERROR($X3419/VLOOKUP(CONCATENATE("USD",C3419),[1]GEINDICE!AR$1:AS$65536,2,0),"")</f>
        <v/>
      </c>
      <c r="AD3419" s="33" t="str">
        <f>IFERROR($AA3419/VLOOKUP(CONCATENATE("USD",C3419),[1]GEINDICE!AR$1:AS$65536,2,0),"")</f>
        <v/>
      </c>
      <c r="AE3419" s="33" t="str">
        <f>IFERROR($X3419/VLOOKUP(CONCATENATE("EUR",C3419),[1]GEINDICE!AR$1:AS$65536,2,0),"")</f>
        <v/>
      </c>
      <c r="AF3419" s="33" t="str">
        <f>IFERROR($AA3419/VLOOKUP(CONCATENATE("EUR",C3419),[1]GEINDICE!AR$1:AS$65536,2,0),"")</f>
        <v/>
      </c>
      <c r="AG3419" s="48" t="str">
        <f>VLOOKUP(E3419,[1]Apresentação!AW$1:AX$65536,2,0)</f>
        <v xml:space="preserve">                    2 - LEATHER AUXILIARIES</v>
      </c>
      <c r="AH3419" s="48" t="str">
        <f t="shared" si="911"/>
        <v xml:space="preserve">         5218000002 - CONTRIPON AO BR</v>
      </c>
      <c r="AI3419" s="49" t="str">
        <f t="shared" si="912"/>
        <v xml:space="preserve">     L00016 - A BUHLER SA CURTUME</v>
      </c>
      <c r="AJ3419" t="str">
        <f t="shared" si="913"/>
        <v xml:space="preserve">     90 - SALES</v>
      </c>
      <c r="AK3419" t="str">
        <f t="shared" si="914"/>
        <v/>
      </c>
      <c r="AL3419">
        <f t="shared" si="915"/>
        <v>11</v>
      </c>
      <c r="AM3419" t="str">
        <f t="shared" si="916"/>
        <v>2025 11</v>
      </c>
      <c r="AN3419" t="str">
        <f t="shared" si="917"/>
        <v xml:space="preserve">A </v>
      </c>
    </row>
    <row r="3420" spans="1:40" x14ac:dyDescent="0.35">
      <c r="A3420">
        <v>82798</v>
      </c>
      <c r="B3420" t="s">
        <v>274</v>
      </c>
      <c r="C3420" s="31">
        <v>45824</v>
      </c>
      <c r="D3420" t="s">
        <v>373</v>
      </c>
      <c r="E3420" t="s">
        <v>374</v>
      </c>
      <c r="F3420" t="s">
        <v>770</v>
      </c>
      <c r="G3420" t="s">
        <v>771</v>
      </c>
      <c r="H3420" t="s">
        <v>1066</v>
      </c>
      <c r="I3420" t="s">
        <v>1067</v>
      </c>
      <c r="J3420">
        <v>30</v>
      </c>
      <c r="K3420">
        <v>3554.4900000000002</v>
      </c>
      <c r="L3420">
        <v>1785.41911</v>
      </c>
      <c r="M3420">
        <v>715.87</v>
      </c>
      <c r="N3420">
        <v>118.48311</v>
      </c>
      <c r="O3420" s="32">
        <f t="shared" si="901"/>
        <v>2838.6200000000003</v>
      </c>
      <c r="P3420" s="32">
        <f t="shared" si="902"/>
        <v>1053.2008900000003</v>
      </c>
      <c r="Q3420">
        <v>741470</v>
      </c>
      <c r="R3420" t="s">
        <v>312</v>
      </c>
      <c r="S3420" t="s">
        <v>312</v>
      </c>
      <c r="T3420" t="str">
        <f t="shared" si="903"/>
        <v>VEN</v>
      </c>
      <c r="U3420" t="s">
        <v>313</v>
      </c>
      <c r="V3420" s="33">
        <f t="shared" si="904"/>
        <v>3554.4900000000002</v>
      </c>
      <c r="W3420">
        <f t="shared" si="905"/>
        <v>30</v>
      </c>
      <c r="X3420" s="33">
        <f t="shared" si="906"/>
        <v>2838.6200000000003</v>
      </c>
      <c r="Y3420" s="33">
        <f t="shared" si="907"/>
        <v>715.87</v>
      </c>
      <c r="Z3420" s="45">
        <f t="shared" si="908"/>
        <v>0.29461354230846065</v>
      </c>
      <c r="AA3420" s="33">
        <f t="shared" si="909"/>
        <v>1047.2008900000003</v>
      </c>
      <c r="AB3420" s="45">
        <f t="shared" si="910"/>
        <v>0.36891196778716423</v>
      </c>
      <c r="AC3420" s="33">
        <f>IFERROR($X3420/VLOOKUP(CONCATENATE("USD",C3420),[1]GEINDICE!AR$1:AS$65536,2,0),"")</f>
        <v>514.96108702356548</v>
      </c>
      <c r="AD3420" s="33">
        <f>IFERROR($AA3420/VLOOKUP(CONCATENATE("USD",C3420),[1]GEINDICE!AR$1:AS$65536,2,0),"")</f>
        <v>189.97530794768068</v>
      </c>
      <c r="AE3420" s="33">
        <f>IFERROR($X3420/VLOOKUP(CONCATENATE("EUR",C3420),[1]GEINDICE!AR$1:AS$65536,2,0),"")</f>
        <v>444.6599204235722</v>
      </c>
      <c r="AF3420" s="33">
        <f>IFERROR($AA3420/VLOOKUP(CONCATENATE("EUR",C3420),[1]GEINDICE!AR$1:AS$65536,2,0),"")</f>
        <v>164.04036623954389</v>
      </c>
      <c r="AG3420" s="48" t="str">
        <f>VLOOKUP(E3420,[1]Apresentação!AW$1:AX$65536,2,0)</f>
        <v xml:space="preserve">                    2 - LEATHER AUXILIARIES</v>
      </c>
      <c r="AH3420" s="48" t="str">
        <f t="shared" si="911"/>
        <v xml:space="preserve">         5218000002 - CONTRIPON AO BR</v>
      </c>
      <c r="AI3420" s="49" t="str">
        <f t="shared" si="912"/>
        <v xml:space="preserve">     L00056 - NATUR INDUSTRIA DE COUROS LTDA</v>
      </c>
      <c r="AJ3420" t="str">
        <f t="shared" si="913"/>
        <v xml:space="preserve">     90 - SALES</v>
      </c>
      <c r="AK3420" t="str">
        <f t="shared" si="914"/>
        <v/>
      </c>
      <c r="AL3420">
        <f t="shared" si="915"/>
        <v>6</v>
      </c>
      <c r="AM3420" t="str">
        <f t="shared" si="916"/>
        <v>2025 6</v>
      </c>
      <c r="AN3420" t="str">
        <f t="shared" si="917"/>
        <v xml:space="preserve">NATUR </v>
      </c>
    </row>
    <row r="3421" spans="1:40" x14ac:dyDescent="0.35">
      <c r="A3421">
        <v>83668</v>
      </c>
      <c r="B3421" t="s">
        <v>274</v>
      </c>
      <c r="C3421" s="31">
        <v>45897</v>
      </c>
      <c r="D3421" t="s">
        <v>373</v>
      </c>
      <c r="E3421" t="s">
        <v>374</v>
      </c>
      <c r="F3421" t="s">
        <v>797</v>
      </c>
      <c r="G3421" t="s">
        <v>798</v>
      </c>
      <c r="H3421" t="s">
        <v>1066</v>
      </c>
      <c r="I3421" t="s">
        <v>1067</v>
      </c>
      <c r="J3421">
        <v>10</v>
      </c>
      <c r="K3421">
        <v>1051.55</v>
      </c>
      <c r="L3421">
        <v>605.95315000000005</v>
      </c>
      <c r="M3421">
        <v>211.78</v>
      </c>
      <c r="N3421">
        <v>105.15490000000001</v>
      </c>
      <c r="O3421" s="32">
        <f t="shared" si="901"/>
        <v>839.77</v>
      </c>
      <c r="P3421" s="32">
        <f t="shared" si="902"/>
        <v>233.81684999999993</v>
      </c>
      <c r="Q3421">
        <v>759930</v>
      </c>
      <c r="R3421" t="s">
        <v>312</v>
      </c>
      <c r="S3421" t="s">
        <v>312</v>
      </c>
      <c r="T3421" t="str">
        <f t="shared" si="903"/>
        <v>VEN</v>
      </c>
      <c r="U3421" t="s">
        <v>313</v>
      </c>
      <c r="V3421" s="33">
        <f t="shared" si="904"/>
        <v>1051.55</v>
      </c>
      <c r="W3421">
        <f t="shared" si="905"/>
        <v>10</v>
      </c>
      <c r="X3421" s="33">
        <f t="shared" si="906"/>
        <v>839.77</v>
      </c>
      <c r="Y3421" s="33">
        <f t="shared" si="907"/>
        <v>211.78</v>
      </c>
      <c r="Z3421" s="45">
        <f t="shared" si="908"/>
        <v>0.22045252246683461</v>
      </c>
      <c r="AA3421" s="33">
        <f t="shared" si="909"/>
        <v>231.81684999999993</v>
      </c>
      <c r="AB3421" s="45">
        <f t="shared" si="910"/>
        <v>0.27604802505447912</v>
      </c>
      <c r="AC3421" s="33">
        <f>IFERROR($X3421/VLOOKUP(CONCATENATE("USD",C3421),[1]GEINDICE!AR$1:AS$65536,2,0),"")</f>
        <v>155.18248175182481</v>
      </c>
      <c r="AD3421" s="33">
        <f>IFERROR($AA3421/VLOOKUP(CONCATENATE("USD",C3421),[1]GEINDICE!AR$1:AS$65536,2,0),"")</f>
        <v>42.837817610643988</v>
      </c>
      <c r="AE3421" s="33">
        <f>IFERROR($X3421/VLOOKUP(CONCATENATE("EUR",C3421),[1]GEINDICE!AR$1:AS$65536,2,0),"")</f>
        <v>132.92968626333618</v>
      </c>
      <c r="AF3421" s="33">
        <f>IFERROR($AA3421/VLOOKUP(CONCATENATE("EUR",C3421),[1]GEINDICE!AR$1:AS$65536,2,0),"")</f>
        <v>36.694977364105476</v>
      </c>
      <c r="AG3421" s="48" t="str">
        <f>VLOOKUP(E3421,[1]Apresentação!AW$1:AX$65536,2,0)</f>
        <v xml:space="preserve">                    2 - LEATHER AUXILIARIES</v>
      </c>
      <c r="AH3421" s="48" t="str">
        <f t="shared" si="911"/>
        <v xml:space="preserve">         5218000002 - CONTRIPON AO BR</v>
      </c>
      <c r="AI3421" s="49" t="str">
        <f t="shared" si="912"/>
        <v xml:space="preserve">     L00494 - COURO E ARTE CURTIMENTO E TAPECARIA LTDA</v>
      </c>
      <c r="AJ3421" t="str">
        <f t="shared" si="913"/>
        <v xml:space="preserve">     90 - SALES</v>
      </c>
      <c r="AK3421" t="str">
        <f t="shared" si="914"/>
        <v/>
      </c>
      <c r="AL3421">
        <f t="shared" si="915"/>
        <v>8</v>
      </c>
      <c r="AM3421" t="str">
        <f t="shared" si="916"/>
        <v>2025 8</v>
      </c>
      <c r="AN3421" t="str">
        <f t="shared" si="917"/>
        <v xml:space="preserve">COURO </v>
      </c>
    </row>
    <row r="3422" spans="1:40" x14ac:dyDescent="0.35">
      <c r="A3422">
        <v>83316</v>
      </c>
      <c r="B3422" t="s">
        <v>274</v>
      </c>
      <c r="C3422" s="31">
        <v>45869</v>
      </c>
      <c r="D3422" t="s">
        <v>373</v>
      </c>
      <c r="E3422" t="s">
        <v>374</v>
      </c>
      <c r="F3422" t="s">
        <v>797</v>
      </c>
      <c r="G3422" t="s">
        <v>798</v>
      </c>
      <c r="H3422" t="s">
        <v>1066</v>
      </c>
      <c r="I3422" t="s">
        <v>1067</v>
      </c>
      <c r="J3422">
        <v>10</v>
      </c>
      <c r="K3422">
        <v>1082.58</v>
      </c>
      <c r="L3422">
        <v>604.14994000000002</v>
      </c>
      <c r="M3422">
        <v>218.03</v>
      </c>
      <c r="N3422">
        <v>108.25769</v>
      </c>
      <c r="O3422" s="32">
        <f t="shared" si="901"/>
        <v>864.55</v>
      </c>
      <c r="P3422" s="32">
        <f t="shared" si="902"/>
        <v>260.40005999999994</v>
      </c>
      <c r="Q3422">
        <v>746270</v>
      </c>
      <c r="R3422" t="s">
        <v>312</v>
      </c>
      <c r="S3422" t="s">
        <v>312</v>
      </c>
      <c r="T3422" t="str">
        <f t="shared" si="903"/>
        <v>VEN</v>
      </c>
      <c r="U3422" t="s">
        <v>313</v>
      </c>
      <c r="V3422" s="33">
        <f t="shared" si="904"/>
        <v>1082.58</v>
      </c>
      <c r="W3422">
        <f t="shared" si="905"/>
        <v>10</v>
      </c>
      <c r="X3422" s="33">
        <f t="shared" si="906"/>
        <v>864.55</v>
      </c>
      <c r="Y3422" s="33">
        <f t="shared" si="907"/>
        <v>218.03</v>
      </c>
      <c r="Z3422" s="45">
        <f t="shared" si="908"/>
        <v>0.2386891130447634</v>
      </c>
      <c r="AA3422" s="33">
        <f t="shared" si="909"/>
        <v>258.40005999999994</v>
      </c>
      <c r="AB3422" s="45">
        <f t="shared" si="910"/>
        <v>0.29888388178821346</v>
      </c>
      <c r="AC3422" s="33">
        <f>IFERROR($X3422/VLOOKUP(CONCATENATE("USD",C3422),[1]GEINDICE!AR$1:AS$65536,2,0),"")</f>
        <v>154.29025234678943</v>
      </c>
      <c r="AD3422" s="33">
        <f>IFERROR($AA3422/VLOOKUP(CONCATENATE("USD",C3422),[1]GEINDICE!AR$1:AS$65536,2,0),"")</f>
        <v>46.114869543491437</v>
      </c>
      <c r="AE3422" s="33">
        <f>IFERROR($X3422/VLOOKUP(CONCATENATE("EUR",C3422),[1]GEINDICE!AR$1:AS$65536,2,0),"")</f>
        <v>135.00577781941971</v>
      </c>
      <c r="AF3422" s="33">
        <f>IFERROR($AA3422/VLOOKUP(CONCATENATE("EUR",C3422),[1]GEINDICE!AR$1:AS$65536,2,0),"")</f>
        <v>40.351050938505253</v>
      </c>
      <c r="AG3422" s="48" t="str">
        <f>VLOOKUP(E3422,[1]Apresentação!AW$1:AX$65536,2,0)</f>
        <v xml:space="preserve">                    2 - LEATHER AUXILIARIES</v>
      </c>
      <c r="AH3422" s="48" t="str">
        <f t="shared" si="911"/>
        <v xml:space="preserve">         5218000002 - CONTRIPON AO BR</v>
      </c>
      <c r="AI3422" s="49" t="str">
        <f t="shared" si="912"/>
        <v xml:space="preserve">     L00494 - COURO E ARTE CURTIMENTO E TAPECARIA LTDA</v>
      </c>
      <c r="AJ3422" t="str">
        <f t="shared" si="913"/>
        <v xml:space="preserve">     90 - SALES</v>
      </c>
      <c r="AK3422" t="str">
        <f t="shared" si="914"/>
        <v/>
      </c>
      <c r="AL3422">
        <f t="shared" si="915"/>
        <v>7</v>
      </c>
      <c r="AM3422" t="str">
        <f t="shared" si="916"/>
        <v>2025 7</v>
      </c>
      <c r="AN3422" t="str">
        <f t="shared" si="917"/>
        <v xml:space="preserve">COURO </v>
      </c>
    </row>
    <row r="3423" spans="1:40" x14ac:dyDescent="0.35">
      <c r="A3423">
        <v>82437</v>
      </c>
      <c r="B3423" t="s">
        <v>274</v>
      </c>
      <c r="C3423" s="31">
        <v>45793</v>
      </c>
      <c r="D3423" t="s">
        <v>373</v>
      </c>
      <c r="E3423" t="s">
        <v>374</v>
      </c>
      <c r="F3423" t="s">
        <v>770</v>
      </c>
      <c r="G3423" t="s">
        <v>771</v>
      </c>
      <c r="H3423" t="s">
        <v>1066</v>
      </c>
      <c r="I3423" t="s">
        <v>1067</v>
      </c>
      <c r="J3423">
        <v>30</v>
      </c>
      <c r="K3423">
        <v>3597.67</v>
      </c>
      <c r="L3423">
        <v>1753.77736</v>
      </c>
      <c r="M3423">
        <v>724.57</v>
      </c>
      <c r="N3423">
        <v>119.92231</v>
      </c>
      <c r="O3423" s="32">
        <f t="shared" si="901"/>
        <v>2873.1</v>
      </c>
      <c r="P3423" s="32">
        <f t="shared" si="902"/>
        <v>1119.3226399999999</v>
      </c>
      <c r="Q3423">
        <v>738906</v>
      </c>
      <c r="R3423" t="s">
        <v>312</v>
      </c>
      <c r="S3423" t="s">
        <v>312</v>
      </c>
      <c r="T3423" t="str">
        <f t="shared" si="903"/>
        <v>VEN</v>
      </c>
      <c r="U3423" t="s">
        <v>313</v>
      </c>
      <c r="V3423" s="33">
        <f t="shared" si="904"/>
        <v>3597.67</v>
      </c>
      <c r="W3423">
        <f t="shared" si="905"/>
        <v>30</v>
      </c>
      <c r="X3423" s="33">
        <f t="shared" si="906"/>
        <v>2873.1</v>
      </c>
      <c r="Y3423" s="33">
        <f t="shared" si="907"/>
        <v>724.57</v>
      </c>
      <c r="Z3423" s="45">
        <f t="shared" si="908"/>
        <v>0.30945657606172877</v>
      </c>
      <c r="AA3423" s="33">
        <f t="shared" si="909"/>
        <v>1113.3226399999999</v>
      </c>
      <c r="AB3423" s="45">
        <f t="shared" si="910"/>
        <v>0.387498743517455</v>
      </c>
      <c r="AC3423" s="33">
        <f>IFERROR($X3423/VLOOKUP(CONCATENATE("USD",C3423),[1]GEINDICE!AR$1:AS$65536,2,0),"")</f>
        <v>504.7167325428195</v>
      </c>
      <c r="AD3423" s="33">
        <f>IFERROR($AA3423/VLOOKUP(CONCATENATE("USD",C3423),[1]GEINDICE!AR$1:AS$65536,2,0),"")</f>
        <v>195.57709969257795</v>
      </c>
      <c r="AE3423" s="33">
        <f>IFERROR($X3423/VLOOKUP(CONCATENATE("EUR",C3423),[1]GEINDICE!AR$1:AS$65536,2,0),"")</f>
        <v>453.02743614001889</v>
      </c>
      <c r="AF3423" s="33">
        <f>IFERROR($AA3423/VLOOKUP(CONCATENATE("EUR",C3423),[1]GEINDICE!AR$1:AS$65536,2,0),"")</f>
        <v>175.54756228319138</v>
      </c>
      <c r="AG3423" s="48" t="str">
        <f>VLOOKUP(E3423,[1]Apresentação!AW$1:AX$65536,2,0)</f>
        <v xml:space="preserve">                    2 - LEATHER AUXILIARIES</v>
      </c>
      <c r="AH3423" s="48" t="str">
        <f t="shared" si="911"/>
        <v xml:space="preserve">         5218000002 - CONTRIPON AO BR</v>
      </c>
      <c r="AI3423" s="49" t="str">
        <f t="shared" si="912"/>
        <v xml:space="preserve">     L00056 - NATUR INDUSTRIA DE COUROS LTDA</v>
      </c>
      <c r="AJ3423" t="str">
        <f t="shared" si="913"/>
        <v xml:space="preserve">     90 - SALES</v>
      </c>
      <c r="AK3423" t="str">
        <f t="shared" si="914"/>
        <v/>
      </c>
      <c r="AL3423">
        <f t="shared" si="915"/>
        <v>5</v>
      </c>
      <c r="AM3423" t="str">
        <f t="shared" si="916"/>
        <v>2025 5</v>
      </c>
      <c r="AN3423" t="str">
        <f t="shared" si="917"/>
        <v xml:space="preserve">NATUR </v>
      </c>
    </row>
    <row r="3424" spans="1:40" x14ac:dyDescent="0.35">
      <c r="A3424">
        <v>83543</v>
      </c>
      <c r="B3424" t="s">
        <v>274</v>
      </c>
      <c r="C3424" s="31">
        <v>45887</v>
      </c>
      <c r="D3424" t="s">
        <v>373</v>
      </c>
      <c r="E3424" t="s">
        <v>374</v>
      </c>
      <c r="F3424" t="s">
        <v>770</v>
      </c>
      <c r="G3424" t="s">
        <v>771</v>
      </c>
      <c r="H3424" t="s">
        <v>1066</v>
      </c>
      <c r="I3424" t="s">
        <v>1067</v>
      </c>
      <c r="J3424">
        <v>30</v>
      </c>
      <c r="K3424">
        <v>3444.38</v>
      </c>
      <c r="L3424">
        <v>1813.5778700000001</v>
      </c>
      <c r="M3424">
        <v>693.7</v>
      </c>
      <c r="N3424">
        <v>114.81271</v>
      </c>
      <c r="O3424" s="32">
        <f t="shared" si="901"/>
        <v>2750.6800000000003</v>
      </c>
      <c r="P3424" s="32">
        <f t="shared" si="902"/>
        <v>937.10213000000022</v>
      </c>
      <c r="Q3424">
        <v>757302</v>
      </c>
      <c r="R3424" t="s">
        <v>312</v>
      </c>
      <c r="S3424" t="s">
        <v>312</v>
      </c>
      <c r="T3424" t="str">
        <f t="shared" si="903"/>
        <v>VEN</v>
      </c>
      <c r="U3424" t="s">
        <v>313</v>
      </c>
      <c r="V3424" s="33">
        <f t="shared" si="904"/>
        <v>3444.38</v>
      </c>
      <c r="W3424">
        <f t="shared" si="905"/>
        <v>30</v>
      </c>
      <c r="X3424" s="33">
        <f t="shared" si="906"/>
        <v>2750.6800000000003</v>
      </c>
      <c r="Y3424" s="33">
        <f t="shared" si="907"/>
        <v>693.7</v>
      </c>
      <c r="Z3424" s="45">
        <f t="shared" si="908"/>
        <v>0.27032503091993337</v>
      </c>
      <c r="AA3424" s="33">
        <f t="shared" si="909"/>
        <v>931.10213000000022</v>
      </c>
      <c r="AB3424" s="45">
        <f t="shared" si="910"/>
        <v>0.33849889118327109</v>
      </c>
      <c r="AC3424" s="33">
        <f>IFERROR($X3424/VLOOKUP(CONCATENATE("USD",C3424),[1]GEINDICE!AR$1:AS$65536,2,0),"")</f>
        <v>507.92724586834089</v>
      </c>
      <c r="AD3424" s="33">
        <f>IFERROR($AA3424/VLOOKUP(CONCATENATE("USD",C3424),[1]GEINDICE!AR$1:AS$65536,2,0),"")</f>
        <v>171.93280952820609</v>
      </c>
      <c r="AE3424" s="33">
        <f>IFERROR($X3424/VLOOKUP(CONCATENATE("EUR",C3424),[1]GEINDICE!AR$1:AS$65536,2,0),"")</f>
        <v>435.3512811990567</v>
      </c>
      <c r="AF3424" s="33">
        <f>IFERROR($AA3424/VLOOKUP(CONCATENATE("EUR",C3424),[1]GEINDICE!AR$1:AS$65536,2,0),"")</f>
        <v>147.36592596109716</v>
      </c>
      <c r="AG3424" s="48" t="str">
        <f>VLOOKUP(E3424,[1]Apresentação!AW$1:AX$65536,2,0)</f>
        <v xml:space="preserve">                    2 - LEATHER AUXILIARIES</v>
      </c>
      <c r="AH3424" s="48" t="str">
        <f t="shared" si="911"/>
        <v xml:space="preserve">         5218000002 - CONTRIPON AO BR</v>
      </c>
      <c r="AI3424" s="49" t="str">
        <f t="shared" si="912"/>
        <v xml:space="preserve">     L00056 - NATUR INDUSTRIA DE COUROS LTDA</v>
      </c>
      <c r="AJ3424" t="str">
        <f t="shared" si="913"/>
        <v xml:space="preserve">     90 - SALES</v>
      </c>
      <c r="AK3424" t="str">
        <f t="shared" si="914"/>
        <v/>
      </c>
      <c r="AL3424">
        <f t="shared" si="915"/>
        <v>8</v>
      </c>
      <c r="AM3424" t="str">
        <f t="shared" si="916"/>
        <v>2025 8</v>
      </c>
      <c r="AN3424" t="str">
        <f t="shared" si="917"/>
        <v xml:space="preserve">NATUR </v>
      </c>
    </row>
    <row r="3425" spans="1:40" x14ac:dyDescent="0.35">
      <c r="A3425">
        <v>83338</v>
      </c>
      <c r="B3425" t="s">
        <v>274</v>
      </c>
      <c r="C3425" s="31">
        <v>45869</v>
      </c>
      <c r="D3425" t="s">
        <v>373</v>
      </c>
      <c r="E3425" t="s">
        <v>374</v>
      </c>
      <c r="F3425" t="s">
        <v>435</v>
      </c>
      <c r="G3425" t="s">
        <v>436</v>
      </c>
      <c r="H3425" t="s">
        <v>1066</v>
      </c>
      <c r="I3425" t="s">
        <v>1067</v>
      </c>
      <c r="J3425">
        <v>120</v>
      </c>
      <c r="K3425">
        <v>13460.45</v>
      </c>
      <c r="L3425">
        <v>7249.7993399999996</v>
      </c>
      <c r="M3425">
        <v>2710.95</v>
      </c>
      <c r="N3425">
        <v>112.1704</v>
      </c>
      <c r="O3425" s="32">
        <f t="shared" si="901"/>
        <v>10749.5</v>
      </c>
      <c r="P3425" s="32">
        <f t="shared" si="902"/>
        <v>3499.7006600000004</v>
      </c>
      <c r="Q3425">
        <v>746540</v>
      </c>
      <c r="R3425" t="s">
        <v>312</v>
      </c>
      <c r="S3425" t="s">
        <v>312</v>
      </c>
      <c r="T3425" t="str">
        <f t="shared" si="903"/>
        <v>VEN</v>
      </c>
      <c r="U3425" t="s">
        <v>313</v>
      </c>
      <c r="V3425" s="33">
        <f t="shared" si="904"/>
        <v>13460.45</v>
      </c>
      <c r="W3425">
        <f t="shared" si="905"/>
        <v>120</v>
      </c>
      <c r="X3425" s="33">
        <f t="shared" si="906"/>
        <v>10749.5</v>
      </c>
      <c r="Y3425" s="33">
        <f t="shared" si="907"/>
        <v>2710.95</v>
      </c>
      <c r="Z3425" s="45">
        <f t="shared" si="908"/>
        <v>0.25821578476202506</v>
      </c>
      <c r="AA3425" s="33">
        <f t="shared" si="909"/>
        <v>3475.7006600000004</v>
      </c>
      <c r="AB3425" s="45">
        <f t="shared" si="910"/>
        <v>0.32333603051304716</v>
      </c>
      <c r="AC3425" s="33">
        <f>IFERROR($X3425/VLOOKUP(CONCATENATE("USD",C3425),[1]GEINDICE!AR$1:AS$65536,2,0),"")</f>
        <v>1918.3888353499658</v>
      </c>
      <c r="AD3425" s="33">
        <f>IFERROR($AA3425/VLOOKUP(CONCATENATE("USD",C3425),[1]GEINDICE!AR$1:AS$65536,2,0),"")</f>
        <v>620.28423100260557</v>
      </c>
      <c r="AE3425" s="33">
        <f>IFERROR($X3425/VLOOKUP(CONCATENATE("EUR",C3425),[1]GEINDICE!AR$1:AS$65536,2,0),"")</f>
        <v>1678.6126987101406</v>
      </c>
      <c r="AF3425" s="33">
        <f>IFERROR($AA3425/VLOOKUP(CONCATENATE("EUR",C3425),[1]GEINDICE!AR$1:AS$65536,2,0),"")</f>
        <v>542.75596676973055</v>
      </c>
      <c r="AG3425" s="48" t="str">
        <f>VLOOKUP(E3425,[1]Apresentação!AW$1:AX$65536,2,0)</f>
        <v xml:space="preserve">                    2 - LEATHER AUXILIARIES</v>
      </c>
      <c r="AH3425" s="48" t="str">
        <f t="shared" si="911"/>
        <v xml:space="preserve">         5218000002 - CONTRIPON AO BR</v>
      </c>
      <c r="AI3425" s="49" t="str">
        <f t="shared" si="912"/>
        <v xml:space="preserve">     L00024 - FUGA S/A</v>
      </c>
      <c r="AJ3425" t="str">
        <f t="shared" si="913"/>
        <v xml:space="preserve">     90 - SALES</v>
      </c>
      <c r="AK3425" t="str">
        <f t="shared" si="914"/>
        <v/>
      </c>
      <c r="AL3425">
        <f t="shared" si="915"/>
        <v>7</v>
      </c>
      <c r="AM3425" t="str">
        <f t="shared" si="916"/>
        <v>2025 7</v>
      </c>
      <c r="AN3425" t="str">
        <f t="shared" si="917"/>
        <v xml:space="preserve">FUGA </v>
      </c>
    </row>
    <row r="3426" spans="1:40" x14ac:dyDescent="0.35">
      <c r="A3426">
        <v>82889</v>
      </c>
      <c r="B3426" t="s">
        <v>274</v>
      </c>
      <c r="C3426" s="31">
        <v>45834</v>
      </c>
      <c r="D3426" t="s">
        <v>373</v>
      </c>
      <c r="E3426" t="s">
        <v>374</v>
      </c>
      <c r="F3426" t="s">
        <v>433</v>
      </c>
      <c r="G3426" t="s">
        <v>434</v>
      </c>
      <c r="H3426" t="s">
        <v>1066</v>
      </c>
      <c r="I3426" t="s">
        <v>1067</v>
      </c>
      <c r="J3426">
        <v>10</v>
      </c>
      <c r="K3426">
        <v>914.12</v>
      </c>
      <c r="L3426">
        <v>595.13969999999995</v>
      </c>
      <c r="M3426">
        <v>184.11</v>
      </c>
      <c r="N3426">
        <v>91.412000000000006</v>
      </c>
      <c r="O3426" s="32">
        <f t="shared" si="901"/>
        <v>730.01</v>
      </c>
      <c r="P3426" s="32">
        <f t="shared" si="902"/>
        <v>134.87030000000004</v>
      </c>
      <c r="Q3426">
        <v>742131</v>
      </c>
      <c r="R3426" t="s">
        <v>312</v>
      </c>
      <c r="S3426" t="s">
        <v>312</v>
      </c>
      <c r="T3426" t="str">
        <f t="shared" si="903"/>
        <v>VEN</v>
      </c>
      <c r="U3426" t="s">
        <v>348</v>
      </c>
      <c r="V3426" s="33">
        <f t="shared" si="904"/>
        <v>914.12</v>
      </c>
      <c r="W3426">
        <f t="shared" si="905"/>
        <v>10</v>
      </c>
      <c r="X3426" s="33">
        <f t="shared" si="906"/>
        <v>730.01</v>
      </c>
      <c r="Y3426" s="33">
        <f t="shared" si="907"/>
        <v>184.11</v>
      </c>
      <c r="Z3426" s="45">
        <f t="shared" si="908"/>
        <v>0.14535323589900673</v>
      </c>
      <c r="AA3426" s="33">
        <f t="shared" si="909"/>
        <v>132.87030000000004</v>
      </c>
      <c r="AB3426" s="45">
        <f t="shared" si="910"/>
        <v>0.1820116162792291</v>
      </c>
      <c r="AC3426" s="33">
        <f>IFERROR($X3426/VLOOKUP(CONCATENATE("USD",C3426),[1]GEINDICE!AR$1:AS$65536,2,0),"")</f>
        <v>132.38008885665064</v>
      </c>
      <c r="AD3426" s="33">
        <f>IFERROR($AA3426/VLOOKUP(CONCATENATE("USD",C3426),[1]GEINDICE!AR$1:AS$65536,2,0),"")</f>
        <v>24.094713935986952</v>
      </c>
      <c r="AE3426" s="33">
        <f>IFERROR($X3426/VLOOKUP(CONCATENATE("EUR",C3426),[1]GEINDICE!AR$1:AS$65536,2,0),"")</f>
        <v>112.98190766564004</v>
      </c>
      <c r="AF3426" s="33">
        <f>IFERROR($AA3426/VLOOKUP(CONCATENATE("EUR",C3426),[1]GEINDICE!AR$1:AS$65536,2,0),"")</f>
        <v>20.564019624533767</v>
      </c>
      <c r="AG3426" s="48" t="str">
        <f>VLOOKUP(E3426,[1]Apresentação!AW$1:AX$65536,2,0)</f>
        <v xml:space="preserve">                    2 - LEATHER AUXILIARIES</v>
      </c>
      <c r="AH3426" s="48" t="str">
        <f t="shared" si="911"/>
        <v xml:space="preserve">         5218000002 - CONTRIPON AO BR</v>
      </c>
      <c r="AI3426" s="49" t="str">
        <f t="shared" si="912"/>
        <v xml:space="preserve">     L00469 - VALESEMI BENEFICIAMENTO DE COUROS LTDA</v>
      </c>
      <c r="AJ3426" t="str">
        <f t="shared" si="913"/>
        <v xml:space="preserve">     90 - SALES</v>
      </c>
      <c r="AK3426" t="str">
        <f t="shared" si="914"/>
        <v/>
      </c>
      <c r="AL3426">
        <f t="shared" si="915"/>
        <v>6</v>
      </c>
      <c r="AM3426" t="str">
        <f t="shared" si="916"/>
        <v>2025 6</v>
      </c>
      <c r="AN3426" t="str">
        <f t="shared" si="917"/>
        <v xml:space="preserve">VALESEMI </v>
      </c>
    </row>
    <row r="3427" spans="1:40" x14ac:dyDescent="0.35">
      <c r="A3427">
        <v>84284</v>
      </c>
      <c r="B3427" t="s">
        <v>274</v>
      </c>
      <c r="C3427" s="31">
        <v>45950</v>
      </c>
      <c r="D3427" t="s">
        <v>373</v>
      </c>
      <c r="E3427" t="s">
        <v>374</v>
      </c>
      <c r="F3427" t="s">
        <v>770</v>
      </c>
      <c r="G3427" t="s">
        <v>771</v>
      </c>
      <c r="H3427" t="s">
        <v>1066</v>
      </c>
      <c r="I3427" t="s">
        <v>1067</v>
      </c>
      <c r="J3427">
        <v>20</v>
      </c>
      <c r="K3427">
        <v>2315.9299999999998</v>
      </c>
      <c r="L3427">
        <v>1209.1714199999999</v>
      </c>
      <c r="M3427">
        <v>466.44</v>
      </c>
      <c r="N3427">
        <v>115.79631000000001</v>
      </c>
      <c r="O3427" s="32">
        <f t="shared" si="901"/>
        <v>1849.4899999999998</v>
      </c>
      <c r="P3427" s="32">
        <f t="shared" si="902"/>
        <v>640.31857999999988</v>
      </c>
      <c r="Q3427">
        <v>764678</v>
      </c>
      <c r="R3427" t="s">
        <v>312</v>
      </c>
      <c r="S3427" t="s">
        <v>312</v>
      </c>
      <c r="T3427" t="str">
        <f t="shared" si="903"/>
        <v>VEN</v>
      </c>
      <c r="U3427" t="s">
        <v>313</v>
      </c>
      <c r="V3427" s="33">
        <f t="shared" si="904"/>
        <v>2315.9299999999998</v>
      </c>
      <c r="W3427">
        <f t="shared" si="905"/>
        <v>20</v>
      </c>
      <c r="X3427" s="33">
        <f t="shared" si="906"/>
        <v>1849.4899999999998</v>
      </c>
      <c r="Y3427" s="33">
        <f t="shared" si="907"/>
        <v>466.44</v>
      </c>
      <c r="Z3427" s="45">
        <f t="shared" si="908"/>
        <v>0.27475725950266194</v>
      </c>
      <c r="AA3427" s="33">
        <f t="shared" si="909"/>
        <v>636.31857999999988</v>
      </c>
      <c r="AB3427" s="45">
        <f t="shared" si="910"/>
        <v>0.34405083563576982</v>
      </c>
      <c r="AC3427" s="33">
        <f>IFERROR($X3427/VLOOKUP(CONCATENATE("USD",C3427),[1]GEINDICE!AR$1:AS$65536,2,0),"")</f>
        <v>343.95677967677739</v>
      </c>
      <c r="AD3427" s="33">
        <f>IFERROR($AA3427/VLOOKUP(CONCATENATE("USD",C3427),[1]GEINDICE!AR$1:AS$65536,2,0),"")</f>
        <v>118.33861747038364</v>
      </c>
      <c r="AE3427" s="33">
        <f>IFERROR($X3427/VLOOKUP(CONCATENATE("EUR",C3427),[1]GEINDICE!AR$1:AS$65536,2,0),"")</f>
        <v>295.09214200239325</v>
      </c>
      <c r="AF3427" s="33">
        <f>IFERROR($AA3427/VLOOKUP(CONCATENATE("EUR",C3427),[1]GEINDICE!AR$1:AS$65536,2,0),"")</f>
        <v>101.52669804547266</v>
      </c>
      <c r="AG3427" s="48" t="str">
        <f>VLOOKUP(E3427,[1]Apresentação!AW$1:AX$65536,2,0)</f>
        <v xml:space="preserve">                    2 - LEATHER AUXILIARIES</v>
      </c>
      <c r="AH3427" s="48" t="str">
        <f t="shared" si="911"/>
        <v xml:space="preserve">         5218000002 - CONTRIPON AO BR</v>
      </c>
      <c r="AI3427" s="49" t="str">
        <f t="shared" si="912"/>
        <v xml:space="preserve">     L00056 - NATUR INDUSTRIA DE COUROS LTDA</v>
      </c>
      <c r="AJ3427" t="str">
        <f t="shared" si="913"/>
        <v xml:space="preserve">     90 - SALES</v>
      </c>
      <c r="AK3427" t="str">
        <f t="shared" si="914"/>
        <v/>
      </c>
      <c r="AL3427">
        <f t="shared" si="915"/>
        <v>10</v>
      </c>
      <c r="AM3427" t="str">
        <f t="shared" si="916"/>
        <v>2025 10</v>
      </c>
      <c r="AN3427" t="str">
        <f t="shared" si="917"/>
        <v xml:space="preserve">NATUR </v>
      </c>
    </row>
    <row r="3428" spans="1:40" x14ac:dyDescent="0.35">
      <c r="A3428">
        <v>84290</v>
      </c>
      <c r="B3428" t="s">
        <v>274</v>
      </c>
      <c r="C3428" s="31">
        <v>45950</v>
      </c>
      <c r="D3428" t="s">
        <v>373</v>
      </c>
      <c r="E3428" t="s">
        <v>374</v>
      </c>
      <c r="F3428" t="s">
        <v>435</v>
      </c>
      <c r="G3428" t="s">
        <v>436</v>
      </c>
      <c r="H3428" t="s">
        <v>1066</v>
      </c>
      <c r="I3428" t="s">
        <v>1067</v>
      </c>
      <c r="J3428">
        <v>100</v>
      </c>
      <c r="K3428">
        <v>10854.44</v>
      </c>
      <c r="L3428">
        <v>6045.8571000000002</v>
      </c>
      <c r="M3428">
        <v>2186.09</v>
      </c>
      <c r="N3428">
        <v>108.54440000000001</v>
      </c>
      <c r="O3428" s="32">
        <f t="shared" si="901"/>
        <v>8668.35</v>
      </c>
      <c r="P3428" s="32">
        <f t="shared" si="902"/>
        <v>2622.4929000000002</v>
      </c>
      <c r="Q3428">
        <v>764696</v>
      </c>
      <c r="R3428" t="s">
        <v>312</v>
      </c>
      <c r="S3428" t="s">
        <v>312</v>
      </c>
      <c r="T3428" t="str">
        <f t="shared" si="903"/>
        <v>VEN</v>
      </c>
      <c r="U3428" t="s">
        <v>348</v>
      </c>
      <c r="V3428" s="33">
        <f t="shared" si="904"/>
        <v>10854.44</v>
      </c>
      <c r="W3428">
        <f t="shared" si="905"/>
        <v>100</v>
      </c>
      <c r="X3428" s="33">
        <f t="shared" si="906"/>
        <v>8668.35</v>
      </c>
      <c r="Y3428" s="33">
        <f t="shared" si="907"/>
        <v>2186.09</v>
      </c>
      <c r="Z3428" s="45">
        <f t="shared" si="908"/>
        <v>0.23976298178441266</v>
      </c>
      <c r="AA3428" s="33">
        <f t="shared" si="909"/>
        <v>2602.4929000000002</v>
      </c>
      <c r="AB3428" s="45">
        <f t="shared" si="910"/>
        <v>0.30022932853426548</v>
      </c>
      <c r="AC3428" s="33">
        <f>IFERROR($X3428/VLOOKUP(CONCATENATE("USD",C3428),[1]GEINDICE!AR$1:AS$65536,2,0),"")</f>
        <v>1612.086440646445</v>
      </c>
      <c r="AD3428" s="33">
        <f>IFERROR($AA3428/VLOOKUP(CONCATENATE("USD",C3428),[1]GEINDICE!AR$1:AS$65536,2,0),"")</f>
        <v>483.99562961447623</v>
      </c>
      <c r="AE3428" s="33">
        <f>IFERROR($X3428/VLOOKUP(CONCATENATE("EUR",C3428),[1]GEINDICE!AR$1:AS$65536,2,0),"")</f>
        <v>1383.0634224172318</v>
      </c>
      <c r="AF3428" s="33">
        <f>IFERROR($AA3428/VLOOKUP(CONCATENATE("EUR",C3428),[1]GEINDICE!AR$1:AS$65536,2,0),"")</f>
        <v>415.23620263262865</v>
      </c>
      <c r="AG3428" s="48" t="str">
        <f>VLOOKUP(E3428,[1]Apresentação!AW$1:AX$65536,2,0)</f>
        <v xml:space="preserve">                    2 - LEATHER AUXILIARIES</v>
      </c>
      <c r="AH3428" s="48" t="str">
        <f t="shared" si="911"/>
        <v xml:space="preserve">         5218000002 - CONTRIPON AO BR</v>
      </c>
      <c r="AI3428" s="49" t="str">
        <f t="shared" si="912"/>
        <v xml:space="preserve">     L00024 - FUGA S/A</v>
      </c>
      <c r="AJ3428" t="str">
        <f t="shared" si="913"/>
        <v xml:space="preserve">     90 - SALES</v>
      </c>
      <c r="AK3428" t="str">
        <f t="shared" si="914"/>
        <v/>
      </c>
      <c r="AL3428">
        <f t="shared" si="915"/>
        <v>10</v>
      </c>
      <c r="AM3428" t="str">
        <f t="shared" si="916"/>
        <v>2025 10</v>
      </c>
      <c r="AN3428" t="str">
        <f t="shared" si="917"/>
        <v xml:space="preserve">FUGA </v>
      </c>
    </row>
    <row r="3429" spans="1:40" x14ac:dyDescent="0.35">
      <c r="A3429">
        <v>84478</v>
      </c>
      <c r="B3429" t="s">
        <v>274</v>
      </c>
      <c r="C3429" s="31">
        <v>45964</v>
      </c>
      <c r="D3429" t="s">
        <v>373</v>
      </c>
      <c r="E3429" t="s">
        <v>374</v>
      </c>
      <c r="F3429" t="s">
        <v>451</v>
      </c>
      <c r="G3429" t="s">
        <v>452</v>
      </c>
      <c r="H3429" t="s">
        <v>1066</v>
      </c>
      <c r="I3429" t="s">
        <v>1067</v>
      </c>
      <c r="J3429">
        <v>20</v>
      </c>
      <c r="K3429">
        <v>2080.2800000000002</v>
      </c>
      <c r="L3429">
        <v>1210.0778499999999</v>
      </c>
      <c r="M3429">
        <v>418.98</v>
      </c>
      <c r="N3429">
        <v>104.01391</v>
      </c>
      <c r="O3429" s="32">
        <f t="shared" si="901"/>
        <v>1661.3000000000002</v>
      </c>
      <c r="P3429" s="32">
        <f t="shared" si="902"/>
        <v>451.22215000000028</v>
      </c>
      <c r="Q3429">
        <v>765954</v>
      </c>
      <c r="R3429" t="s">
        <v>312</v>
      </c>
      <c r="S3429" t="s">
        <v>312</v>
      </c>
      <c r="T3429" t="str">
        <f t="shared" si="903"/>
        <v>VEN</v>
      </c>
      <c r="U3429" t="s">
        <v>313</v>
      </c>
      <c r="V3429" s="33">
        <f t="shared" si="904"/>
        <v>2080.2800000000002</v>
      </c>
      <c r="W3429">
        <f t="shared" si="905"/>
        <v>20</v>
      </c>
      <c r="X3429" s="33">
        <f t="shared" si="906"/>
        <v>1661.3000000000002</v>
      </c>
      <c r="Y3429" s="33">
        <f t="shared" si="907"/>
        <v>418.98</v>
      </c>
      <c r="Z3429" s="45">
        <f t="shared" si="908"/>
        <v>0.21498170919299336</v>
      </c>
      <c r="AA3429" s="33">
        <f t="shared" si="909"/>
        <v>447.22215000000028</v>
      </c>
      <c r="AB3429" s="45">
        <f t="shared" si="910"/>
        <v>0.26920011436826596</v>
      </c>
      <c r="AC3429" s="33" t="str">
        <f>IFERROR($X3429/VLOOKUP(CONCATENATE("USD",C3429),[1]GEINDICE!AR$1:AS$65536,2,0),"")</f>
        <v/>
      </c>
      <c r="AD3429" s="33" t="str">
        <f>IFERROR($AA3429/VLOOKUP(CONCATENATE("USD",C3429),[1]GEINDICE!AR$1:AS$65536,2,0),"")</f>
        <v/>
      </c>
      <c r="AE3429" s="33" t="str">
        <f>IFERROR($X3429/VLOOKUP(CONCATENATE("EUR",C3429),[1]GEINDICE!AR$1:AS$65536,2,0),"")</f>
        <v/>
      </c>
      <c r="AF3429" s="33" t="str">
        <f>IFERROR($AA3429/VLOOKUP(CONCATENATE("EUR",C3429),[1]GEINDICE!AR$1:AS$65536,2,0),"")</f>
        <v/>
      </c>
      <c r="AG3429" s="48" t="str">
        <f>VLOOKUP(E3429,[1]Apresentação!AW$1:AX$65536,2,0)</f>
        <v xml:space="preserve">                    2 - LEATHER AUXILIARIES</v>
      </c>
      <c r="AH3429" s="48" t="str">
        <f t="shared" si="911"/>
        <v xml:space="preserve">         5218000002 - CONTRIPON AO BR</v>
      </c>
      <c r="AI3429" s="49" t="str">
        <f t="shared" si="912"/>
        <v xml:space="preserve">     L00040 - CURTUME SULINO LTDA</v>
      </c>
      <c r="AJ3429" t="str">
        <f t="shared" si="913"/>
        <v xml:space="preserve">     90 - SALES</v>
      </c>
      <c r="AK3429" t="str">
        <f t="shared" si="914"/>
        <v/>
      </c>
      <c r="AL3429">
        <f t="shared" si="915"/>
        <v>11</v>
      </c>
      <c r="AM3429" t="str">
        <f t="shared" si="916"/>
        <v>2025 11</v>
      </c>
      <c r="AN3429" t="str">
        <f t="shared" si="917"/>
        <v xml:space="preserve">CURTUME </v>
      </c>
    </row>
    <row r="3430" spans="1:40" x14ac:dyDescent="0.35">
      <c r="A3430">
        <v>83031</v>
      </c>
      <c r="B3430" t="s">
        <v>274</v>
      </c>
      <c r="C3430" s="31">
        <v>45846</v>
      </c>
      <c r="D3430" t="s">
        <v>373</v>
      </c>
      <c r="E3430" t="s">
        <v>374</v>
      </c>
      <c r="F3430" t="s">
        <v>433</v>
      </c>
      <c r="G3430" t="s">
        <v>434</v>
      </c>
      <c r="H3430" t="s">
        <v>1066</v>
      </c>
      <c r="I3430" t="s">
        <v>1067</v>
      </c>
      <c r="J3430">
        <v>20</v>
      </c>
      <c r="K3430">
        <v>1828.24</v>
      </c>
      <c r="L3430">
        <v>1191.10358</v>
      </c>
      <c r="M3430">
        <v>368.21</v>
      </c>
      <c r="N3430">
        <v>91.412000000000006</v>
      </c>
      <c r="O3430" s="32">
        <f t="shared" si="901"/>
        <v>1460.03</v>
      </c>
      <c r="P3430" s="32">
        <f t="shared" si="902"/>
        <v>268.92642000000001</v>
      </c>
      <c r="Q3430">
        <v>743216</v>
      </c>
      <c r="R3430" t="s">
        <v>312</v>
      </c>
      <c r="S3430" t="s">
        <v>312</v>
      </c>
      <c r="T3430" t="str">
        <f t="shared" si="903"/>
        <v>VEN</v>
      </c>
      <c r="U3430" t="s">
        <v>348</v>
      </c>
      <c r="V3430" s="33">
        <f t="shared" si="904"/>
        <v>1828.24</v>
      </c>
      <c r="W3430">
        <f t="shared" si="905"/>
        <v>20</v>
      </c>
      <c r="X3430" s="33">
        <f t="shared" si="906"/>
        <v>1460.03</v>
      </c>
      <c r="Y3430" s="33">
        <f t="shared" si="907"/>
        <v>368.21</v>
      </c>
      <c r="Z3430" s="45">
        <f t="shared" si="908"/>
        <v>0.14490790049446461</v>
      </c>
      <c r="AA3430" s="33">
        <f t="shared" si="909"/>
        <v>264.92642000000001</v>
      </c>
      <c r="AB3430" s="45">
        <f t="shared" si="910"/>
        <v>0.18145272357417314</v>
      </c>
      <c r="AC3430" s="33">
        <f>IFERROR($X3430/VLOOKUP(CONCATENATE("USD",C3430),[1]GEINDICE!AR$1:AS$65536,2,0),"")</f>
        <v>267.54686555130013</v>
      </c>
      <c r="AD3430" s="33">
        <f>IFERROR($AA3430/VLOOKUP(CONCATENATE("USD",C3430),[1]GEINDICE!AR$1:AS$65536,2,0),"")</f>
        <v>48.547107438016525</v>
      </c>
      <c r="AE3430" s="33">
        <f>IFERROR($X3430/VLOOKUP(CONCATENATE("EUR",C3430),[1]GEINDICE!AR$1:AS$65536,2,0),"")</f>
        <v>228.51530708069865</v>
      </c>
      <c r="AF3430" s="33">
        <f>IFERROR($AA3430/VLOOKUP(CONCATENATE("EUR",C3430),[1]GEINDICE!AR$1:AS$65536,2,0),"")</f>
        <v>41.464724848181305</v>
      </c>
      <c r="AG3430" s="48" t="str">
        <f>VLOOKUP(E3430,[1]Apresentação!AW$1:AX$65536,2,0)</f>
        <v xml:space="preserve">                    2 - LEATHER AUXILIARIES</v>
      </c>
      <c r="AH3430" s="48" t="str">
        <f t="shared" si="911"/>
        <v xml:space="preserve">         5218000002 - CONTRIPON AO BR</v>
      </c>
      <c r="AI3430" s="49" t="str">
        <f t="shared" si="912"/>
        <v xml:space="preserve">     L00469 - VALESEMI BENEFICIAMENTO DE COUROS LTDA</v>
      </c>
      <c r="AJ3430" t="str">
        <f t="shared" si="913"/>
        <v xml:space="preserve">     90 - SALES</v>
      </c>
      <c r="AK3430" t="str">
        <f t="shared" si="914"/>
        <v/>
      </c>
      <c r="AL3430">
        <f t="shared" si="915"/>
        <v>7</v>
      </c>
      <c r="AM3430" t="str">
        <f t="shared" si="916"/>
        <v>2025 7</v>
      </c>
      <c r="AN3430" t="str">
        <f t="shared" si="917"/>
        <v xml:space="preserve">VALESEMI </v>
      </c>
    </row>
    <row r="3431" spans="1:40" x14ac:dyDescent="0.35">
      <c r="A3431">
        <v>84489</v>
      </c>
      <c r="B3431" t="s">
        <v>274</v>
      </c>
      <c r="C3431" s="31">
        <v>45964</v>
      </c>
      <c r="D3431" t="s">
        <v>373</v>
      </c>
      <c r="E3431" t="s">
        <v>374</v>
      </c>
      <c r="F3431" t="s">
        <v>770</v>
      </c>
      <c r="G3431" t="s">
        <v>771</v>
      </c>
      <c r="H3431" t="s">
        <v>1066</v>
      </c>
      <c r="I3431" t="s">
        <v>1067</v>
      </c>
      <c r="J3431">
        <v>20</v>
      </c>
      <c r="K3431">
        <v>2292.64</v>
      </c>
      <c r="L3431">
        <v>1210.0778499999999</v>
      </c>
      <c r="M3431">
        <v>461.74</v>
      </c>
      <c r="N3431">
        <v>114.63175</v>
      </c>
      <c r="O3431" s="32">
        <f t="shared" si="901"/>
        <v>1830.8999999999999</v>
      </c>
      <c r="P3431" s="32">
        <f t="shared" si="902"/>
        <v>620.82214999999997</v>
      </c>
      <c r="Q3431">
        <v>765997</v>
      </c>
      <c r="R3431" t="s">
        <v>312</v>
      </c>
      <c r="S3431" t="s">
        <v>312</v>
      </c>
      <c r="T3431" t="str">
        <f t="shared" si="903"/>
        <v>VEN</v>
      </c>
      <c r="U3431" t="s">
        <v>313</v>
      </c>
      <c r="V3431" s="33">
        <f t="shared" si="904"/>
        <v>2292.64</v>
      </c>
      <c r="W3431">
        <f t="shared" si="905"/>
        <v>20</v>
      </c>
      <c r="X3431" s="33">
        <f t="shared" si="906"/>
        <v>1830.8999999999999</v>
      </c>
      <c r="Y3431" s="33">
        <f t="shared" si="907"/>
        <v>461.74</v>
      </c>
      <c r="Z3431" s="45">
        <f t="shared" si="908"/>
        <v>0.26904448583292623</v>
      </c>
      <c r="AA3431" s="33">
        <f t="shared" si="909"/>
        <v>616.82214999999997</v>
      </c>
      <c r="AB3431" s="45">
        <f t="shared" si="910"/>
        <v>0.33689559779343492</v>
      </c>
      <c r="AC3431" s="33" t="str">
        <f>IFERROR($X3431/VLOOKUP(CONCATENATE("USD",C3431),[1]GEINDICE!AR$1:AS$65536,2,0),"")</f>
        <v/>
      </c>
      <c r="AD3431" s="33" t="str">
        <f>IFERROR($AA3431/VLOOKUP(CONCATENATE("USD",C3431),[1]GEINDICE!AR$1:AS$65536,2,0),"")</f>
        <v/>
      </c>
      <c r="AE3431" s="33" t="str">
        <f>IFERROR($X3431/VLOOKUP(CONCATENATE("EUR",C3431),[1]GEINDICE!AR$1:AS$65536,2,0),"")</f>
        <v/>
      </c>
      <c r="AF3431" s="33" t="str">
        <f>IFERROR($AA3431/VLOOKUP(CONCATENATE("EUR",C3431),[1]GEINDICE!AR$1:AS$65536,2,0),"")</f>
        <v/>
      </c>
      <c r="AG3431" s="48" t="str">
        <f>VLOOKUP(E3431,[1]Apresentação!AW$1:AX$65536,2,0)</f>
        <v xml:space="preserve">                    2 - LEATHER AUXILIARIES</v>
      </c>
      <c r="AH3431" s="48" t="str">
        <f t="shared" si="911"/>
        <v xml:space="preserve">         5218000002 - CONTRIPON AO BR</v>
      </c>
      <c r="AI3431" s="49" t="str">
        <f t="shared" si="912"/>
        <v xml:space="preserve">     L00056 - NATUR INDUSTRIA DE COUROS LTDA</v>
      </c>
      <c r="AJ3431" t="str">
        <f t="shared" si="913"/>
        <v xml:space="preserve">     90 - SALES</v>
      </c>
      <c r="AK3431" t="str">
        <f t="shared" si="914"/>
        <v/>
      </c>
      <c r="AL3431">
        <f t="shared" si="915"/>
        <v>11</v>
      </c>
      <c r="AM3431" t="str">
        <f t="shared" si="916"/>
        <v>2025 11</v>
      </c>
      <c r="AN3431" t="str">
        <f t="shared" si="917"/>
        <v xml:space="preserve">NATUR </v>
      </c>
    </row>
    <row r="3432" spans="1:40" x14ac:dyDescent="0.35">
      <c r="A3432">
        <v>84491</v>
      </c>
      <c r="B3432" t="s">
        <v>274</v>
      </c>
      <c r="C3432" s="31">
        <v>45964</v>
      </c>
      <c r="D3432" t="s">
        <v>373</v>
      </c>
      <c r="E3432" t="s">
        <v>374</v>
      </c>
      <c r="F3432" t="s">
        <v>433</v>
      </c>
      <c r="G3432" t="s">
        <v>434</v>
      </c>
      <c r="H3432" t="s">
        <v>1066</v>
      </c>
      <c r="I3432" t="s">
        <v>1067</v>
      </c>
      <c r="J3432">
        <v>30</v>
      </c>
      <c r="K3432">
        <v>2930.1</v>
      </c>
      <c r="L3432">
        <v>1815.1167800000001</v>
      </c>
      <c r="M3432">
        <v>590.12</v>
      </c>
      <c r="N3432">
        <v>97.67</v>
      </c>
      <c r="O3432" s="32">
        <f t="shared" si="901"/>
        <v>2339.98</v>
      </c>
      <c r="P3432" s="32">
        <f t="shared" si="902"/>
        <v>524.86321999999996</v>
      </c>
      <c r="Q3432">
        <v>766001</v>
      </c>
      <c r="R3432" t="s">
        <v>312</v>
      </c>
      <c r="S3432" t="s">
        <v>312</v>
      </c>
      <c r="T3432" t="str">
        <f t="shared" si="903"/>
        <v>VEN</v>
      </c>
      <c r="U3432" t="s">
        <v>313</v>
      </c>
      <c r="V3432" s="33">
        <f t="shared" si="904"/>
        <v>2930.1</v>
      </c>
      <c r="W3432">
        <f t="shared" si="905"/>
        <v>30</v>
      </c>
      <c r="X3432" s="33">
        <f t="shared" si="906"/>
        <v>2339.98</v>
      </c>
      <c r="Y3432" s="33">
        <f t="shared" si="907"/>
        <v>590.12</v>
      </c>
      <c r="Z3432" s="45">
        <f t="shared" si="908"/>
        <v>0.17708037950923175</v>
      </c>
      <c r="AA3432" s="33">
        <f t="shared" si="909"/>
        <v>518.86321999999996</v>
      </c>
      <c r="AB3432" s="45">
        <f t="shared" si="910"/>
        <v>0.22173831400268376</v>
      </c>
      <c r="AC3432" s="33" t="str">
        <f>IFERROR($X3432/VLOOKUP(CONCATENATE("USD",C3432),[1]GEINDICE!AR$1:AS$65536,2,0),"")</f>
        <v/>
      </c>
      <c r="AD3432" s="33" t="str">
        <f>IFERROR($AA3432/VLOOKUP(CONCATENATE("USD",C3432),[1]GEINDICE!AR$1:AS$65536,2,0),"")</f>
        <v/>
      </c>
      <c r="AE3432" s="33" t="str">
        <f>IFERROR($X3432/VLOOKUP(CONCATENATE("EUR",C3432),[1]GEINDICE!AR$1:AS$65536,2,0),"")</f>
        <v/>
      </c>
      <c r="AF3432" s="33" t="str">
        <f>IFERROR($AA3432/VLOOKUP(CONCATENATE("EUR",C3432),[1]GEINDICE!AR$1:AS$65536,2,0),"")</f>
        <v/>
      </c>
      <c r="AG3432" s="48" t="str">
        <f>VLOOKUP(E3432,[1]Apresentação!AW$1:AX$65536,2,0)</f>
        <v xml:space="preserve">                    2 - LEATHER AUXILIARIES</v>
      </c>
      <c r="AH3432" s="48" t="str">
        <f t="shared" si="911"/>
        <v xml:space="preserve">         5218000002 - CONTRIPON AO BR</v>
      </c>
      <c r="AI3432" s="49" t="str">
        <f t="shared" si="912"/>
        <v xml:space="preserve">     L00469 - VALESEMI BENEFICIAMENTO DE COUROS LTDA</v>
      </c>
      <c r="AJ3432" t="str">
        <f t="shared" si="913"/>
        <v xml:space="preserve">     90 - SALES</v>
      </c>
      <c r="AK3432" t="str">
        <f t="shared" si="914"/>
        <v/>
      </c>
      <c r="AL3432">
        <f t="shared" si="915"/>
        <v>11</v>
      </c>
      <c r="AM3432" t="str">
        <f t="shared" si="916"/>
        <v>2025 11</v>
      </c>
      <c r="AN3432" t="str">
        <f t="shared" si="917"/>
        <v xml:space="preserve">VALESEMI </v>
      </c>
    </row>
    <row r="3433" spans="1:40" x14ac:dyDescent="0.35">
      <c r="A3433">
        <v>82582</v>
      </c>
      <c r="B3433" t="s">
        <v>274</v>
      </c>
      <c r="C3433" s="31">
        <v>45806</v>
      </c>
      <c r="D3433" t="s">
        <v>373</v>
      </c>
      <c r="E3433" t="s">
        <v>374</v>
      </c>
      <c r="F3433" t="s">
        <v>770</v>
      </c>
      <c r="G3433" t="s">
        <v>771</v>
      </c>
      <c r="H3433" t="s">
        <v>1066</v>
      </c>
      <c r="I3433" t="s">
        <v>1067</v>
      </c>
      <c r="J3433">
        <v>20</v>
      </c>
      <c r="K3433">
        <v>2424.33</v>
      </c>
      <c r="L3433">
        <v>1189.17659</v>
      </c>
      <c r="M3433">
        <v>488.27</v>
      </c>
      <c r="N3433">
        <v>121.21674</v>
      </c>
      <c r="O3433" s="32">
        <f t="shared" si="901"/>
        <v>1936.06</v>
      </c>
      <c r="P3433" s="32">
        <f t="shared" si="902"/>
        <v>746.88340999999991</v>
      </c>
      <c r="Q3433">
        <v>739991</v>
      </c>
      <c r="R3433" t="s">
        <v>312</v>
      </c>
      <c r="S3433" t="s">
        <v>312</v>
      </c>
      <c r="T3433" t="str">
        <f t="shared" si="903"/>
        <v>VEN</v>
      </c>
      <c r="U3433" t="s">
        <v>313</v>
      </c>
      <c r="V3433" s="33">
        <f t="shared" si="904"/>
        <v>2424.33</v>
      </c>
      <c r="W3433">
        <f t="shared" si="905"/>
        <v>20</v>
      </c>
      <c r="X3433" s="33">
        <f t="shared" si="906"/>
        <v>1936.06</v>
      </c>
      <c r="Y3433" s="33">
        <f t="shared" si="907"/>
        <v>488.27</v>
      </c>
      <c r="Z3433" s="45">
        <f t="shared" si="908"/>
        <v>0.30642833690132942</v>
      </c>
      <c r="AA3433" s="33">
        <f t="shared" si="909"/>
        <v>742.88340999999991</v>
      </c>
      <c r="AB3433" s="45">
        <f t="shared" si="910"/>
        <v>0.38370887782403434</v>
      </c>
      <c r="AC3433" s="33">
        <f>IFERROR($X3433/VLOOKUP(CONCATENATE("USD",C3433),[1]GEINDICE!AR$1:AS$65536,2,0),"")</f>
        <v>342.30803232023197</v>
      </c>
      <c r="AD3433" s="33">
        <f>IFERROR($AA3433/VLOOKUP(CONCATENATE("USD",C3433),[1]GEINDICE!AR$1:AS$65536,2,0),"")</f>
        <v>131.34663095174949</v>
      </c>
      <c r="AE3433" s="33">
        <f>IFERROR($X3433/VLOOKUP(CONCATENATE("EUR",C3433),[1]GEINDICE!AR$1:AS$65536,2,0),"")</f>
        <v>301.06052124152512</v>
      </c>
      <c r="AF3433" s="33">
        <f>IFERROR($AA3433/VLOOKUP(CONCATENATE("EUR",C3433),[1]GEINDICE!AR$1:AS$65536,2,0),"")</f>
        <v>115.51959476270446</v>
      </c>
      <c r="AG3433" s="48" t="str">
        <f>VLOOKUP(E3433,[1]Apresentação!AW$1:AX$65536,2,0)</f>
        <v xml:space="preserve">                    2 - LEATHER AUXILIARIES</v>
      </c>
      <c r="AH3433" s="48" t="str">
        <f t="shared" si="911"/>
        <v xml:space="preserve">         5218000002 - CONTRIPON AO BR</v>
      </c>
      <c r="AI3433" s="49" t="str">
        <f t="shared" si="912"/>
        <v xml:space="preserve">     L00056 - NATUR INDUSTRIA DE COUROS LTDA</v>
      </c>
      <c r="AJ3433" t="str">
        <f t="shared" si="913"/>
        <v xml:space="preserve">     90 - SALES</v>
      </c>
      <c r="AK3433" t="str">
        <f t="shared" si="914"/>
        <v/>
      </c>
      <c r="AL3433">
        <f t="shared" si="915"/>
        <v>5</v>
      </c>
      <c r="AM3433" t="str">
        <f t="shared" si="916"/>
        <v>2025 5</v>
      </c>
      <c r="AN3433" t="str">
        <f t="shared" si="917"/>
        <v xml:space="preserve">NATUR </v>
      </c>
    </row>
    <row r="3434" spans="1:40" x14ac:dyDescent="0.35">
      <c r="A3434">
        <v>82904</v>
      </c>
      <c r="B3434" t="s">
        <v>274</v>
      </c>
      <c r="C3434" s="31">
        <v>45835</v>
      </c>
      <c r="D3434" t="s">
        <v>373</v>
      </c>
      <c r="E3434" t="s">
        <v>374</v>
      </c>
      <c r="F3434" t="s">
        <v>447</v>
      </c>
      <c r="G3434" t="s">
        <v>448</v>
      </c>
      <c r="H3434" t="s">
        <v>1066</v>
      </c>
      <c r="I3434" t="s">
        <v>1067</v>
      </c>
      <c r="J3434">
        <v>120</v>
      </c>
      <c r="K3434">
        <v>11420.28</v>
      </c>
      <c r="L3434">
        <v>7141.6764499999999</v>
      </c>
      <c r="M3434">
        <v>2300.06</v>
      </c>
      <c r="N3434">
        <v>95.169000000000011</v>
      </c>
      <c r="O3434" s="32">
        <f t="shared" si="901"/>
        <v>9120.2200000000012</v>
      </c>
      <c r="P3434" s="32">
        <f t="shared" si="902"/>
        <v>1978.5435500000012</v>
      </c>
      <c r="Q3434">
        <v>742185</v>
      </c>
      <c r="R3434" t="s">
        <v>312</v>
      </c>
      <c r="S3434" t="s">
        <v>312</v>
      </c>
      <c r="T3434" t="str">
        <f t="shared" si="903"/>
        <v>VEN</v>
      </c>
      <c r="U3434" t="s">
        <v>437</v>
      </c>
      <c r="V3434" s="33">
        <f t="shared" si="904"/>
        <v>11420.28</v>
      </c>
      <c r="W3434">
        <f t="shared" si="905"/>
        <v>120</v>
      </c>
      <c r="X3434" s="33">
        <f t="shared" si="906"/>
        <v>9120.2200000000012</v>
      </c>
      <c r="Y3434" s="33">
        <f t="shared" si="907"/>
        <v>2300.06</v>
      </c>
      <c r="Z3434" s="45">
        <f t="shared" si="908"/>
        <v>0.17114672757585639</v>
      </c>
      <c r="AA3434" s="33">
        <f t="shared" si="909"/>
        <v>1954.5435500000012</v>
      </c>
      <c r="AB3434" s="45">
        <f t="shared" si="910"/>
        <v>0.21430881601540325</v>
      </c>
      <c r="AC3434" s="33">
        <f>IFERROR($X3434/VLOOKUP(CONCATENATE("USD",C3434),[1]GEINDICE!AR$1:AS$65536,2,0),"")</f>
        <v>1665.5198232254061</v>
      </c>
      <c r="AD3434" s="33">
        <f>IFERROR($AA3434/VLOOKUP(CONCATENATE("USD",C3434),[1]GEINDICE!AR$1:AS$65536,2,0),"")</f>
        <v>356.93558136562046</v>
      </c>
      <c r="AE3434" s="33">
        <f>IFERROR($X3434/VLOOKUP(CONCATENATE("EUR",C3434),[1]GEINDICE!AR$1:AS$65536,2,0),"")</f>
        <v>1420.6171435692147</v>
      </c>
      <c r="AF3434" s="33">
        <f>IFERROR($AA3434/VLOOKUP(CONCATENATE("EUR",C3434),[1]GEINDICE!AR$1:AS$65536,2,0),"")</f>
        <v>304.4507780495025</v>
      </c>
      <c r="AG3434" s="48" t="str">
        <f>VLOOKUP(E3434,[1]Apresentação!AW$1:AX$65536,2,0)</f>
        <v xml:space="preserve">                    2 - LEATHER AUXILIARIES</v>
      </c>
      <c r="AH3434" s="48" t="str">
        <f t="shared" si="911"/>
        <v xml:space="preserve">         5218000002 - CONTRIPON AO BR</v>
      </c>
      <c r="AI3434" s="49" t="str">
        <f t="shared" si="912"/>
        <v xml:space="preserve">     L00016 - A BUHLER SA CURTUME</v>
      </c>
      <c r="AJ3434" t="str">
        <f t="shared" si="913"/>
        <v xml:space="preserve">     90 - SALES</v>
      </c>
      <c r="AK3434" t="str">
        <f t="shared" si="914"/>
        <v/>
      </c>
      <c r="AL3434">
        <f t="shared" si="915"/>
        <v>6</v>
      </c>
      <c r="AM3434" t="str">
        <f t="shared" si="916"/>
        <v>2025 6</v>
      </c>
      <c r="AN3434" t="str">
        <f t="shared" si="917"/>
        <v xml:space="preserve">A </v>
      </c>
    </row>
    <row r="3435" spans="1:40" x14ac:dyDescent="0.35">
      <c r="A3435">
        <v>84170</v>
      </c>
      <c r="B3435" t="s">
        <v>274</v>
      </c>
      <c r="C3435" s="31">
        <v>45939</v>
      </c>
      <c r="D3435" t="s">
        <v>373</v>
      </c>
      <c r="E3435" t="s">
        <v>374</v>
      </c>
      <c r="F3435" t="s">
        <v>447</v>
      </c>
      <c r="G3435" t="s">
        <v>448</v>
      </c>
      <c r="H3435" t="s">
        <v>1066</v>
      </c>
      <c r="I3435" t="s">
        <v>1067</v>
      </c>
      <c r="J3435">
        <v>100</v>
      </c>
      <c r="K3435">
        <v>9516.9</v>
      </c>
      <c r="L3435">
        <v>6045.8501800000004</v>
      </c>
      <c r="M3435">
        <v>1916.72</v>
      </c>
      <c r="N3435">
        <v>95.169000000000011</v>
      </c>
      <c r="O3435" s="32">
        <f t="shared" si="901"/>
        <v>7600.1799999999994</v>
      </c>
      <c r="P3435" s="32">
        <f t="shared" si="902"/>
        <v>1554.329819999999</v>
      </c>
      <c r="Q3435">
        <v>763740</v>
      </c>
      <c r="R3435" t="s">
        <v>312</v>
      </c>
      <c r="S3435" t="s">
        <v>312</v>
      </c>
      <c r="T3435" t="str">
        <f t="shared" si="903"/>
        <v>VEN</v>
      </c>
      <c r="U3435" t="s">
        <v>348</v>
      </c>
      <c r="V3435" s="33">
        <f t="shared" si="904"/>
        <v>9516.9</v>
      </c>
      <c r="W3435">
        <f t="shared" si="905"/>
        <v>100</v>
      </c>
      <c r="X3435" s="33">
        <f t="shared" si="906"/>
        <v>7600.1799999999994</v>
      </c>
      <c r="Y3435" s="33">
        <f t="shared" si="907"/>
        <v>1916.72</v>
      </c>
      <c r="Z3435" s="45">
        <f t="shared" si="908"/>
        <v>0.16122159736889102</v>
      </c>
      <c r="AA3435" s="33">
        <f t="shared" si="909"/>
        <v>1534.329819999999</v>
      </c>
      <c r="AB3435" s="45">
        <f t="shared" si="910"/>
        <v>0.20188072124607565</v>
      </c>
      <c r="AC3435" s="33">
        <f>IFERROR($X3435/VLOOKUP(CONCATENATE("USD",C3435),[1]GEINDICE!AR$1:AS$65536,2,0),"")</f>
        <v>1419.5860883858193</v>
      </c>
      <c r="AD3435" s="33">
        <f>IFERROR($AA3435/VLOOKUP(CONCATENATE("USD",C3435),[1]GEINDICE!AR$1:AS$65536,2,0),"")</f>
        <v>286.58706339422446</v>
      </c>
      <c r="AE3435" s="33">
        <f>IFERROR($X3435/VLOOKUP(CONCATENATE("EUR",C3435),[1]GEINDICE!AR$1:AS$65536,2,0),"")</f>
        <v>1228.0142187752463</v>
      </c>
      <c r="AF3435" s="33">
        <f>IFERROR($AA3435/VLOOKUP(CONCATENATE("EUR",C3435),[1]GEINDICE!AR$1:AS$65536,2,0),"")</f>
        <v>247.91239618678284</v>
      </c>
      <c r="AG3435" s="48" t="str">
        <f>VLOOKUP(E3435,[1]Apresentação!AW$1:AX$65536,2,0)</f>
        <v xml:space="preserve">                    2 - LEATHER AUXILIARIES</v>
      </c>
      <c r="AH3435" s="48" t="str">
        <f t="shared" si="911"/>
        <v xml:space="preserve">         5218000002 - CONTRIPON AO BR</v>
      </c>
      <c r="AI3435" s="49" t="str">
        <f t="shared" si="912"/>
        <v xml:space="preserve">     L00016 - A BUHLER SA CURTUME</v>
      </c>
      <c r="AJ3435" t="str">
        <f t="shared" si="913"/>
        <v xml:space="preserve">     90 - SALES</v>
      </c>
      <c r="AK3435" t="str">
        <f t="shared" si="914"/>
        <v/>
      </c>
      <c r="AL3435">
        <f t="shared" si="915"/>
        <v>10</v>
      </c>
      <c r="AM3435" t="str">
        <f t="shared" si="916"/>
        <v>2025 10</v>
      </c>
      <c r="AN3435" t="str">
        <f t="shared" si="917"/>
        <v xml:space="preserve">A </v>
      </c>
    </row>
    <row r="3436" spans="1:40" x14ac:dyDescent="0.35">
      <c r="A3436">
        <v>84371</v>
      </c>
      <c r="B3436" t="s">
        <v>274</v>
      </c>
      <c r="C3436" s="31">
        <v>45957</v>
      </c>
      <c r="D3436" t="s">
        <v>373</v>
      </c>
      <c r="E3436" t="s">
        <v>374</v>
      </c>
      <c r="F3436" t="s">
        <v>464</v>
      </c>
      <c r="G3436" t="s">
        <v>465</v>
      </c>
      <c r="H3436" t="s">
        <v>1066</v>
      </c>
      <c r="I3436" t="s">
        <v>1067</v>
      </c>
      <c r="J3436">
        <v>20</v>
      </c>
      <c r="K3436">
        <v>2183.5100000000002</v>
      </c>
      <c r="L3436">
        <v>1209.1714199999999</v>
      </c>
      <c r="M3436">
        <v>439.76</v>
      </c>
      <c r="N3436">
        <v>109.17563</v>
      </c>
      <c r="O3436" s="32">
        <f t="shared" si="901"/>
        <v>1743.7500000000002</v>
      </c>
      <c r="P3436" s="32">
        <f t="shared" si="902"/>
        <v>534.57858000000033</v>
      </c>
      <c r="Q3436">
        <v>765337</v>
      </c>
      <c r="R3436" t="s">
        <v>312</v>
      </c>
      <c r="S3436" t="s">
        <v>312</v>
      </c>
      <c r="T3436" t="str">
        <f t="shared" si="903"/>
        <v>VEN</v>
      </c>
      <c r="U3436" t="s">
        <v>313</v>
      </c>
      <c r="V3436" s="33">
        <f t="shared" si="904"/>
        <v>2183.5100000000002</v>
      </c>
      <c r="W3436">
        <f t="shared" si="905"/>
        <v>20</v>
      </c>
      <c r="X3436" s="33">
        <f t="shared" si="906"/>
        <v>1743.7500000000002</v>
      </c>
      <c r="Y3436" s="33">
        <f t="shared" si="907"/>
        <v>439.76</v>
      </c>
      <c r="Z3436" s="45">
        <f t="shared" si="908"/>
        <v>0.24299342801269527</v>
      </c>
      <c r="AA3436" s="33">
        <f t="shared" si="909"/>
        <v>530.57858000000033</v>
      </c>
      <c r="AB3436" s="45">
        <f t="shared" si="910"/>
        <v>0.30427445448028689</v>
      </c>
      <c r="AC3436" s="33">
        <f>IFERROR($X3436/VLOOKUP(CONCATENATE("USD",C3436),[1]GEINDICE!AR$1:AS$65536,2,0),"")</f>
        <v>324.45482286394764</v>
      </c>
      <c r="AD3436" s="33">
        <f>IFERROR($AA3436/VLOOKUP(CONCATENATE("USD",C3436),[1]GEINDICE!AR$1:AS$65536,2,0),"")</f>
        <v>98.723314230425771</v>
      </c>
      <c r="AE3436" s="33">
        <f>IFERROR($X3436/VLOOKUP(CONCATENATE("EUR",C3436),[1]GEINDICE!AR$1:AS$65536,2,0),"")</f>
        <v>278.83492972160485</v>
      </c>
      <c r="AF3436" s="33">
        <f>IFERROR($AA3436/VLOOKUP(CONCATENATE("EUR",C3436),[1]GEINDICE!AR$1:AS$65536,2,0),"")</f>
        <v>84.842346131090437</v>
      </c>
      <c r="AG3436" s="48" t="str">
        <f>VLOOKUP(E3436,[1]Apresentação!AW$1:AX$65536,2,0)</f>
        <v xml:space="preserve">                    2 - LEATHER AUXILIARIES</v>
      </c>
      <c r="AH3436" s="48" t="str">
        <f t="shared" si="911"/>
        <v xml:space="preserve">         5218000002 - CONTRIPON AO BR</v>
      </c>
      <c r="AI3436" s="49" t="str">
        <f t="shared" si="912"/>
        <v xml:space="preserve">     ZC0056 - IND E COM DE COUROS DOWIDI LTDA</v>
      </c>
      <c r="AJ3436" t="str">
        <f t="shared" si="913"/>
        <v xml:space="preserve">     90 - SALES</v>
      </c>
      <c r="AK3436" t="str">
        <f t="shared" si="914"/>
        <v/>
      </c>
      <c r="AL3436">
        <f t="shared" si="915"/>
        <v>10</v>
      </c>
      <c r="AM3436" t="str">
        <f t="shared" si="916"/>
        <v>2025 10</v>
      </c>
      <c r="AN3436" t="str">
        <f t="shared" si="917"/>
        <v xml:space="preserve">IND </v>
      </c>
    </row>
    <row r="3437" spans="1:40" x14ac:dyDescent="0.35">
      <c r="A3437">
        <v>84372</v>
      </c>
      <c r="B3437" t="s">
        <v>274</v>
      </c>
      <c r="C3437" s="31">
        <v>45957</v>
      </c>
      <c r="D3437" t="s">
        <v>373</v>
      </c>
      <c r="E3437" t="s">
        <v>374</v>
      </c>
      <c r="F3437" t="s">
        <v>464</v>
      </c>
      <c r="G3437" t="s">
        <v>465</v>
      </c>
      <c r="H3437" t="s">
        <v>1066</v>
      </c>
      <c r="I3437" t="s">
        <v>1067</v>
      </c>
      <c r="J3437">
        <v>100</v>
      </c>
      <c r="K3437">
        <v>10917.56</v>
      </c>
      <c r="L3437">
        <v>6045.8570900000004</v>
      </c>
      <c r="M3437">
        <v>2198.81</v>
      </c>
      <c r="N3437">
        <v>109.17563</v>
      </c>
      <c r="O3437" s="32">
        <f t="shared" si="901"/>
        <v>8718.75</v>
      </c>
      <c r="P3437" s="32">
        <f t="shared" si="902"/>
        <v>2672.8929099999996</v>
      </c>
      <c r="Q3437">
        <v>765346</v>
      </c>
      <c r="R3437" t="s">
        <v>312</v>
      </c>
      <c r="S3437" t="s">
        <v>312</v>
      </c>
      <c r="T3437" t="str">
        <f t="shared" si="903"/>
        <v>VEN</v>
      </c>
      <c r="U3437" t="s">
        <v>313</v>
      </c>
      <c r="V3437" s="33">
        <f t="shared" si="904"/>
        <v>10917.56</v>
      </c>
      <c r="W3437">
        <f t="shared" si="905"/>
        <v>100</v>
      </c>
      <c r="X3437" s="33">
        <f t="shared" si="906"/>
        <v>8718.75</v>
      </c>
      <c r="Y3437" s="33">
        <f t="shared" si="907"/>
        <v>2198.81</v>
      </c>
      <c r="Z3437" s="45">
        <f t="shared" si="908"/>
        <v>0.24299320635746446</v>
      </c>
      <c r="AA3437" s="33">
        <f t="shared" si="909"/>
        <v>2652.8929099999996</v>
      </c>
      <c r="AB3437" s="45">
        <f t="shared" si="910"/>
        <v>0.30427445562724009</v>
      </c>
      <c r="AC3437" s="33">
        <f>IFERROR($X3437/VLOOKUP(CONCATENATE("USD",C3437),[1]GEINDICE!AR$1:AS$65536,2,0),"")</f>
        <v>1622.2741143197379</v>
      </c>
      <c r="AD3437" s="33">
        <f>IFERROR($AA3437/VLOOKUP(CONCATENATE("USD",C3437),[1]GEINDICE!AR$1:AS$65536,2,0),"")</f>
        <v>493.61657301280133</v>
      </c>
      <c r="AE3437" s="33">
        <f>IFERROR($X3437/VLOOKUP(CONCATENATE("EUR",C3437),[1]GEINDICE!AR$1:AS$65536,2,0),"")</f>
        <v>1394.174648608024</v>
      </c>
      <c r="AF3437" s="33">
        <f>IFERROR($AA3437/VLOOKUP(CONCATENATE("EUR",C3437),[1]GEINDICE!AR$1:AS$65536,2,0),"")</f>
        <v>424.21173225450525</v>
      </c>
      <c r="AG3437" s="48" t="str">
        <f>VLOOKUP(E3437,[1]Apresentação!AW$1:AX$65536,2,0)</f>
        <v xml:space="preserve">                    2 - LEATHER AUXILIARIES</v>
      </c>
      <c r="AH3437" s="48" t="str">
        <f t="shared" si="911"/>
        <v xml:space="preserve">         5218000002 - CONTRIPON AO BR</v>
      </c>
      <c r="AI3437" s="49" t="str">
        <f t="shared" si="912"/>
        <v xml:space="preserve">     ZC0056 - IND E COM DE COUROS DOWIDI LTDA</v>
      </c>
      <c r="AJ3437" t="str">
        <f t="shared" si="913"/>
        <v xml:space="preserve">     90 - SALES</v>
      </c>
      <c r="AK3437" t="str">
        <f t="shared" si="914"/>
        <v/>
      </c>
      <c r="AL3437">
        <f t="shared" si="915"/>
        <v>10</v>
      </c>
      <c r="AM3437" t="str">
        <f t="shared" si="916"/>
        <v>2025 10</v>
      </c>
      <c r="AN3437" t="str">
        <f t="shared" si="917"/>
        <v xml:space="preserve">IND </v>
      </c>
    </row>
    <row r="3438" spans="1:40" x14ac:dyDescent="0.35">
      <c r="A3438">
        <v>84391</v>
      </c>
      <c r="B3438" t="s">
        <v>274</v>
      </c>
      <c r="C3438" s="31">
        <v>45958</v>
      </c>
      <c r="D3438" t="s">
        <v>373</v>
      </c>
      <c r="E3438" t="s">
        <v>374</v>
      </c>
      <c r="F3438" t="s">
        <v>447</v>
      </c>
      <c r="G3438" t="s">
        <v>448</v>
      </c>
      <c r="H3438" t="s">
        <v>1066</v>
      </c>
      <c r="I3438" t="s">
        <v>1067</v>
      </c>
      <c r="J3438">
        <v>100</v>
      </c>
      <c r="K3438">
        <v>9516.9</v>
      </c>
      <c r="L3438">
        <v>6045.8570900000004</v>
      </c>
      <c r="M3438">
        <v>1916.72</v>
      </c>
      <c r="N3438">
        <v>95.169000000000011</v>
      </c>
      <c r="O3438" s="32">
        <f t="shared" si="901"/>
        <v>7600.1799999999994</v>
      </c>
      <c r="P3438" s="32">
        <f t="shared" si="902"/>
        <v>1554.322909999999</v>
      </c>
      <c r="Q3438">
        <v>765420</v>
      </c>
      <c r="R3438" t="s">
        <v>312</v>
      </c>
      <c r="S3438" t="s">
        <v>312</v>
      </c>
      <c r="T3438" t="str">
        <f t="shared" si="903"/>
        <v>VEN</v>
      </c>
      <c r="U3438" t="s">
        <v>437</v>
      </c>
      <c r="V3438" s="33">
        <f t="shared" si="904"/>
        <v>9516.9</v>
      </c>
      <c r="W3438">
        <f t="shared" si="905"/>
        <v>100</v>
      </c>
      <c r="X3438" s="33">
        <f t="shared" si="906"/>
        <v>7600.1799999999994</v>
      </c>
      <c r="Y3438" s="33">
        <f t="shared" si="907"/>
        <v>1916.72</v>
      </c>
      <c r="Z3438" s="45">
        <f t="shared" si="908"/>
        <v>0.16122087129212234</v>
      </c>
      <c r="AA3438" s="33">
        <f t="shared" si="909"/>
        <v>1534.322909999999</v>
      </c>
      <c r="AB3438" s="45">
        <f t="shared" si="910"/>
        <v>0.20187981205708275</v>
      </c>
      <c r="AC3438" s="33">
        <f>IFERROR($X3438/VLOOKUP(CONCATENATE("USD",C3438),[1]GEINDICE!AR$1:AS$65536,2,0),"")</f>
        <v>1415.5671447196869</v>
      </c>
      <c r="AD3438" s="33">
        <f>IFERROR($AA3438/VLOOKUP(CONCATENATE("USD",C3438),[1]GEINDICE!AR$1:AS$65536,2,0),"")</f>
        <v>285.77442913019161</v>
      </c>
      <c r="AE3438" s="33">
        <f>IFERROR($X3438/VLOOKUP(CONCATENATE("EUR",C3438),[1]GEINDICE!AR$1:AS$65536,2,0),"")</f>
        <v>1214.0280817213231</v>
      </c>
      <c r="AF3438" s="33">
        <f>IFERROR($AA3438/VLOOKUP(CONCATENATE("EUR",C3438),[1]GEINDICE!AR$1:AS$65536,2,0),"")</f>
        <v>245.08776096992139</v>
      </c>
      <c r="AG3438" s="48" t="str">
        <f>VLOOKUP(E3438,[1]Apresentação!AW$1:AX$65536,2,0)</f>
        <v xml:space="preserve">                    2 - LEATHER AUXILIARIES</v>
      </c>
      <c r="AH3438" s="48" t="str">
        <f t="shared" si="911"/>
        <v xml:space="preserve">         5218000002 - CONTRIPON AO BR</v>
      </c>
      <c r="AI3438" s="49" t="str">
        <f t="shared" si="912"/>
        <v xml:space="preserve">     L00016 - A BUHLER SA CURTUME</v>
      </c>
      <c r="AJ3438" t="str">
        <f t="shared" si="913"/>
        <v xml:space="preserve">     90 - SALES</v>
      </c>
      <c r="AK3438" t="str">
        <f t="shared" si="914"/>
        <v/>
      </c>
      <c r="AL3438">
        <f t="shared" si="915"/>
        <v>10</v>
      </c>
      <c r="AM3438" t="str">
        <f t="shared" si="916"/>
        <v>2025 10</v>
      </c>
      <c r="AN3438" t="str">
        <f t="shared" si="917"/>
        <v xml:space="preserve">A </v>
      </c>
    </row>
    <row r="3439" spans="1:40" x14ac:dyDescent="0.35">
      <c r="A3439">
        <v>84546</v>
      </c>
      <c r="B3439" t="s">
        <v>274</v>
      </c>
      <c r="C3439" s="31">
        <v>45967</v>
      </c>
      <c r="D3439" t="s">
        <v>373</v>
      </c>
      <c r="E3439" t="s">
        <v>374</v>
      </c>
      <c r="F3439" t="s">
        <v>797</v>
      </c>
      <c r="G3439" t="s">
        <v>798</v>
      </c>
      <c r="H3439" t="s">
        <v>1066</v>
      </c>
      <c r="I3439" t="s">
        <v>1067</v>
      </c>
      <c r="J3439">
        <v>100</v>
      </c>
      <c r="K3439">
        <v>10393.77</v>
      </c>
      <c r="L3439">
        <v>6009.3014499999999</v>
      </c>
      <c r="M3439">
        <v>2093.3200000000002</v>
      </c>
      <c r="N3439">
        <v>103.93774000000001</v>
      </c>
      <c r="O3439" s="32">
        <f t="shared" si="901"/>
        <v>8300.4500000000007</v>
      </c>
      <c r="P3439" s="32">
        <f t="shared" si="902"/>
        <v>2291.1485500000008</v>
      </c>
      <c r="Q3439">
        <v>766450</v>
      </c>
      <c r="R3439" t="s">
        <v>312</v>
      </c>
      <c r="S3439" t="s">
        <v>312</v>
      </c>
      <c r="T3439" t="str">
        <f t="shared" si="903"/>
        <v>VEN</v>
      </c>
      <c r="U3439" t="s">
        <v>313</v>
      </c>
      <c r="V3439" s="33">
        <f t="shared" si="904"/>
        <v>10393.77</v>
      </c>
      <c r="W3439">
        <f t="shared" si="905"/>
        <v>100</v>
      </c>
      <c r="X3439" s="33">
        <f t="shared" si="906"/>
        <v>8300.4500000000007</v>
      </c>
      <c r="Y3439" s="33">
        <f t="shared" si="907"/>
        <v>2093.3200000000002</v>
      </c>
      <c r="Z3439" s="45">
        <f t="shared" si="908"/>
        <v>0.21851056450161979</v>
      </c>
      <c r="AA3439" s="33">
        <f t="shared" si="909"/>
        <v>2271.1485500000008</v>
      </c>
      <c r="AB3439" s="45">
        <f t="shared" si="910"/>
        <v>0.2736175207368276</v>
      </c>
      <c r="AC3439" s="33" t="str">
        <f>IFERROR($X3439/VLOOKUP(CONCATENATE("USD",C3439),[1]GEINDICE!AR$1:AS$65536,2,0),"")</f>
        <v/>
      </c>
      <c r="AD3439" s="33" t="str">
        <f>IFERROR($AA3439/VLOOKUP(CONCATENATE("USD",C3439),[1]GEINDICE!AR$1:AS$65536,2,0),"")</f>
        <v/>
      </c>
      <c r="AE3439" s="33" t="str">
        <f>IFERROR($X3439/VLOOKUP(CONCATENATE("EUR",C3439),[1]GEINDICE!AR$1:AS$65536,2,0),"")</f>
        <v/>
      </c>
      <c r="AF3439" s="33" t="str">
        <f>IFERROR($AA3439/VLOOKUP(CONCATENATE("EUR",C3439),[1]GEINDICE!AR$1:AS$65536,2,0),"")</f>
        <v/>
      </c>
      <c r="AG3439" s="48" t="str">
        <f>VLOOKUP(E3439,[1]Apresentação!AW$1:AX$65536,2,0)</f>
        <v xml:space="preserve">                    2 - LEATHER AUXILIARIES</v>
      </c>
      <c r="AH3439" s="48" t="str">
        <f t="shared" si="911"/>
        <v xml:space="preserve">         5218000002 - CONTRIPON AO BR</v>
      </c>
      <c r="AI3439" s="49" t="str">
        <f t="shared" si="912"/>
        <v xml:space="preserve">     L00494 - COURO E ARTE CURTIMENTO E TAPECARIA LTDA</v>
      </c>
      <c r="AJ3439" t="str">
        <f t="shared" si="913"/>
        <v xml:space="preserve">     90 - SALES</v>
      </c>
      <c r="AK3439" t="str">
        <f t="shared" si="914"/>
        <v/>
      </c>
      <c r="AL3439">
        <f t="shared" si="915"/>
        <v>11</v>
      </c>
      <c r="AM3439" t="str">
        <f t="shared" si="916"/>
        <v>2025 11</v>
      </c>
      <c r="AN3439" t="str">
        <f t="shared" si="917"/>
        <v xml:space="preserve">COURO </v>
      </c>
    </row>
    <row r="3440" spans="1:40" x14ac:dyDescent="0.35">
      <c r="A3440">
        <v>84847</v>
      </c>
      <c r="B3440" t="s">
        <v>274</v>
      </c>
      <c r="C3440" s="31">
        <v>45989</v>
      </c>
      <c r="D3440" t="s">
        <v>373</v>
      </c>
      <c r="E3440" t="s">
        <v>374</v>
      </c>
      <c r="F3440" t="s">
        <v>640</v>
      </c>
      <c r="G3440" t="s">
        <v>641</v>
      </c>
      <c r="H3440" t="s">
        <v>1066</v>
      </c>
      <c r="I3440" t="s">
        <v>1067</v>
      </c>
      <c r="J3440">
        <v>10</v>
      </c>
      <c r="K3440">
        <v>964.21</v>
      </c>
      <c r="L3440">
        <v>601.47865999999999</v>
      </c>
      <c r="M3440">
        <v>194.2</v>
      </c>
      <c r="N3440">
        <v>96.421000000000006</v>
      </c>
      <c r="O3440" s="32">
        <f t="shared" si="901"/>
        <v>770.01</v>
      </c>
      <c r="P3440" s="32">
        <f t="shared" si="902"/>
        <v>168.53134</v>
      </c>
      <c r="Q3440">
        <v>768629</v>
      </c>
      <c r="R3440" t="s">
        <v>312</v>
      </c>
      <c r="S3440" t="s">
        <v>312</v>
      </c>
      <c r="T3440" t="str">
        <f t="shared" si="903"/>
        <v>VEN</v>
      </c>
      <c r="U3440" t="s">
        <v>313</v>
      </c>
      <c r="V3440" s="33">
        <f t="shared" si="904"/>
        <v>964.21</v>
      </c>
      <c r="W3440">
        <f t="shared" si="905"/>
        <v>10</v>
      </c>
      <c r="X3440" s="33">
        <f t="shared" si="906"/>
        <v>770.01</v>
      </c>
      <c r="Y3440" s="33">
        <f t="shared" si="907"/>
        <v>194.2</v>
      </c>
      <c r="Z3440" s="45">
        <f t="shared" si="908"/>
        <v>0.17271272855498282</v>
      </c>
      <c r="AA3440" s="33">
        <f t="shared" si="909"/>
        <v>166.53134</v>
      </c>
      <c r="AB3440" s="45">
        <f t="shared" si="910"/>
        <v>0.21627165880962584</v>
      </c>
      <c r="AC3440" s="33" t="str">
        <f>IFERROR($X3440/VLOOKUP(CONCATENATE("USD",C3440),[1]GEINDICE!AR$1:AS$65536,2,0),"")</f>
        <v/>
      </c>
      <c r="AD3440" s="33" t="str">
        <f>IFERROR($AA3440/VLOOKUP(CONCATENATE("USD",C3440),[1]GEINDICE!AR$1:AS$65536,2,0),"")</f>
        <v/>
      </c>
      <c r="AE3440" s="33" t="str">
        <f>IFERROR($X3440/VLOOKUP(CONCATENATE("EUR",C3440),[1]GEINDICE!AR$1:AS$65536,2,0),"")</f>
        <v/>
      </c>
      <c r="AF3440" s="33" t="str">
        <f>IFERROR($AA3440/VLOOKUP(CONCATENATE("EUR",C3440),[1]GEINDICE!AR$1:AS$65536,2,0),"")</f>
        <v/>
      </c>
      <c r="AG3440" s="48" t="str">
        <f>VLOOKUP(E3440,[1]Apresentação!AW$1:AX$65536,2,0)</f>
        <v xml:space="preserve">                    2 - LEATHER AUXILIARIES</v>
      </c>
      <c r="AH3440" s="48" t="str">
        <f t="shared" si="911"/>
        <v xml:space="preserve">         5218000002 - CONTRIPON AO BR</v>
      </c>
      <c r="AI3440" s="49" t="str">
        <f t="shared" si="912"/>
        <v xml:space="preserve">     L00079 - BABY LEATHER IND E COM DE COUROS LTDA</v>
      </c>
      <c r="AJ3440" t="str">
        <f t="shared" si="913"/>
        <v xml:space="preserve">     90 - SALES</v>
      </c>
      <c r="AK3440" t="str">
        <f t="shared" si="914"/>
        <v/>
      </c>
      <c r="AL3440">
        <f t="shared" si="915"/>
        <v>11</v>
      </c>
      <c r="AM3440" t="str">
        <f t="shared" si="916"/>
        <v>2025 11</v>
      </c>
      <c r="AN3440" t="str">
        <f t="shared" si="917"/>
        <v xml:space="preserve">BABY </v>
      </c>
    </row>
    <row r="3441" spans="1:40" x14ac:dyDescent="0.35">
      <c r="A3441">
        <v>84705</v>
      </c>
      <c r="B3441" t="s">
        <v>274</v>
      </c>
      <c r="C3441" s="31">
        <v>45980</v>
      </c>
      <c r="D3441" t="s">
        <v>373</v>
      </c>
      <c r="E3441" t="s">
        <v>374</v>
      </c>
      <c r="F3441" t="s">
        <v>451</v>
      </c>
      <c r="G3441" t="s">
        <v>452</v>
      </c>
      <c r="H3441" t="s">
        <v>1066</v>
      </c>
      <c r="I3441" t="s">
        <v>1067</v>
      </c>
      <c r="J3441">
        <v>20</v>
      </c>
      <c r="K3441">
        <v>2061.66</v>
      </c>
      <c r="L3441">
        <v>1201.8602900000001</v>
      </c>
      <c r="M3441">
        <v>415.22</v>
      </c>
      <c r="N3441">
        <v>103.08278</v>
      </c>
      <c r="O3441" s="32">
        <f t="shared" si="901"/>
        <v>1646.4399999999998</v>
      </c>
      <c r="P3441" s="32">
        <f t="shared" si="902"/>
        <v>444.57970999999975</v>
      </c>
      <c r="Q3441">
        <v>767679</v>
      </c>
      <c r="R3441" t="s">
        <v>312</v>
      </c>
      <c r="S3441" t="s">
        <v>312</v>
      </c>
      <c r="T3441" t="str">
        <f t="shared" si="903"/>
        <v>VEN</v>
      </c>
      <c r="U3441" t="s">
        <v>313</v>
      </c>
      <c r="V3441" s="33">
        <f t="shared" si="904"/>
        <v>2061.66</v>
      </c>
      <c r="W3441">
        <f t="shared" si="905"/>
        <v>20</v>
      </c>
      <c r="X3441" s="33">
        <f t="shared" si="906"/>
        <v>1646.4399999999998</v>
      </c>
      <c r="Y3441" s="33">
        <f t="shared" si="907"/>
        <v>415.22</v>
      </c>
      <c r="Z3441" s="45">
        <f t="shared" si="908"/>
        <v>0.2137014396166195</v>
      </c>
      <c r="AA3441" s="33">
        <f t="shared" si="909"/>
        <v>440.57970999999975</v>
      </c>
      <c r="AB3441" s="45">
        <f t="shared" si="910"/>
        <v>0.26759536332936507</v>
      </c>
      <c r="AC3441" s="33" t="str">
        <f>IFERROR($X3441/VLOOKUP(CONCATENATE("USD",C3441),[1]GEINDICE!AR$1:AS$65536,2,0),"")</f>
        <v/>
      </c>
      <c r="AD3441" s="33" t="str">
        <f>IFERROR($AA3441/VLOOKUP(CONCATENATE("USD",C3441),[1]GEINDICE!AR$1:AS$65536,2,0),"")</f>
        <v/>
      </c>
      <c r="AE3441" s="33" t="str">
        <f>IFERROR($X3441/VLOOKUP(CONCATENATE("EUR",C3441),[1]GEINDICE!AR$1:AS$65536,2,0),"")</f>
        <v/>
      </c>
      <c r="AF3441" s="33" t="str">
        <f>IFERROR($AA3441/VLOOKUP(CONCATENATE("EUR",C3441),[1]GEINDICE!AR$1:AS$65536,2,0),"")</f>
        <v/>
      </c>
      <c r="AG3441" s="48" t="str">
        <f>VLOOKUP(E3441,[1]Apresentação!AW$1:AX$65536,2,0)</f>
        <v xml:space="preserve">                    2 - LEATHER AUXILIARIES</v>
      </c>
      <c r="AH3441" s="48" t="str">
        <f t="shared" si="911"/>
        <v xml:space="preserve">         5218000002 - CONTRIPON AO BR</v>
      </c>
      <c r="AI3441" s="49" t="str">
        <f t="shared" si="912"/>
        <v xml:space="preserve">     L00040 - CURTUME SULINO LTDA</v>
      </c>
      <c r="AJ3441" t="str">
        <f t="shared" si="913"/>
        <v xml:space="preserve">     90 - SALES</v>
      </c>
      <c r="AK3441" t="str">
        <f t="shared" si="914"/>
        <v/>
      </c>
      <c r="AL3441">
        <f t="shared" si="915"/>
        <v>11</v>
      </c>
      <c r="AM3441" t="str">
        <f t="shared" si="916"/>
        <v>2025 11</v>
      </c>
      <c r="AN3441" t="str">
        <f t="shared" si="917"/>
        <v xml:space="preserve">CURTUME </v>
      </c>
    </row>
    <row r="3442" spans="1:40" x14ac:dyDescent="0.35">
      <c r="A3442">
        <v>84707</v>
      </c>
      <c r="B3442" t="s">
        <v>274</v>
      </c>
      <c r="C3442" s="31">
        <v>45980</v>
      </c>
      <c r="D3442" t="s">
        <v>373</v>
      </c>
      <c r="E3442" t="s">
        <v>374</v>
      </c>
      <c r="F3442" t="s">
        <v>447</v>
      </c>
      <c r="G3442" t="s">
        <v>448</v>
      </c>
      <c r="H3442" t="s">
        <v>1066</v>
      </c>
      <c r="I3442" t="s">
        <v>1067</v>
      </c>
      <c r="J3442">
        <v>100</v>
      </c>
      <c r="K3442">
        <v>9516.9</v>
      </c>
      <c r="L3442">
        <v>6009.3014499999999</v>
      </c>
      <c r="M3442">
        <v>1916.72</v>
      </c>
      <c r="N3442">
        <v>95.169000000000011</v>
      </c>
      <c r="O3442" s="32">
        <f t="shared" si="901"/>
        <v>7600.1799999999994</v>
      </c>
      <c r="P3442" s="32">
        <f t="shared" si="902"/>
        <v>1590.8785499999994</v>
      </c>
      <c r="Q3442">
        <v>767684</v>
      </c>
      <c r="R3442" t="s">
        <v>312</v>
      </c>
      <c r="S3442" t="s">
        <v>312</v>
      </c>
      <c r="T3442" t="str">
        <f t="shared" si="903"/>
        <v>VEN</v>
      </c>
      <c r="U3442" t="s">
        <v>437</v>
      </c>
      <c r="V3442" s="33">
        <f t="shared" si="904"/>
        <v>9516.9</v>
      </c>
      <c r="W3442">
        <f t="shared" si="905"/>
        <v>100</v>
      </c>
      <c r="X3442" s="33">
        <f t="shared" si="906"/>
        <v>7600.1799999999994</v>
      </c>
      <c r="Y3442" s="33">
        <f t="shared" si="907"/>
        <v>1916.72</v>
      </c>
      <c r="Z3442" s="45">
        <f t="shared" si="908"/>
        <v>0.16506200023116765</v>
      </c>
      <c r="AA3442" s="33">
        <f t="shared" si="909"/>
        <v>1570.8785499999994</v>
      </c>
      <c r="AB3442" s="45">
        <f t="shared" si="910"/>
        <v>0.20668965077142903</v>
      </c>
      <c r="AC3442" s="33" t="str">
        <f>IFERROR($X3442/VLOOKUP(CONCATENATE("USD",C3442),[1]GEINDICE!AR$1:AS$65536,2,0),"")</f>
        <v/>
      </c>
      <c r="AD3442" s="33" t="str">
        <f>IFERROR($AA3442/VLOOKUP(CONCATENATE("USD",C3442),[1]GEINDICE!AR$1:AS$65536,2,0),"")</f>
        <v/>
      </c>
      <c r="AE3442" s="33" t="str">
        <f>IFERROR($X3442/VLOOKUP(CONCATENATE("EUR",C3442),[1]GEINDICE!AR$1:AS$65536,2,0),"")</f>
        <v/>
      </c>
      <c r="AF3442" s="33" t="str">
        <f>IFERROR($AA3442/VLOOKUP(CONCATENATE("EUR",C3442),[1]GEINDICE!AR$1:AS$65536,2,0),"")</f>
        <v/>
      </c>
      <c r="AG3442" s="48" t="str">
        <f>VLOOKUP(E3442,[1]Apresentação!AW$1:AX$65536,2,0)</f>
        <v xml:space="preserve">                    2 - LEATHER AUXILIARIES</v>
      </c>
      <c r="AH3442" s="48" t="str">
        <f t="shared" si="911"/>
        <v xml:space="preserve">         5218000002 - CONTRIPON AO BR</v>
      </c>
      <c r="AI3442" s="49" t="str">
        <f t="shared" si="912"/>
        <v xml:space="preserve">     L00016 - A BUHLER SA CURTUME</v>
      </c>
      <c r="AJ3442" t="str">
        <f t="shared" si="913"/>
        <v xml:space="preserve">     90 - SALES</v>
      </c>
      <c r="AK3442" t="str">
        <f t="shared" si="914"/>
        <v/>
      </c>
      <c r="AL3442">
        <f t="shared" si="915"/>
        <v>11</v>
      </c>
      <c r="AM3442" t="str">
        <f t="shared" si="916"/>
        <v>2025 11</v>
      </c>
      <c r="AN3442" t="str">
        <f t="shared" si="917"/>
        <v xml:space="preserve">A </v>
      </c>
    </row>
    <row r="3443" spans="1:40" x14ac:dyDescent="0.35">
      <c r="A3443">
        <v>84797</v>
      </c>
      <c r="B3443" t="s">
        <v>274</v>
      </c>
      <c r="C3443" s="31">
        <v>45987</v>
      </c>
      <c r="D3443" t="s">
        <v>373</v>
      </c>
      <c r="E3443" t="s">
        <v>374</v>
      </c>
      <c r="F3443" t="s">
        <v>447</v>
      </c>
      <c r="G3443" t="s">
        <v>448</v>
      </c>
      <c r="H3443" t="s">
        <v>1066</v>
      </c>
      <c r="I3443" t="s">
        <v>1067</v>
      </c>
      <c r="J3443">
        <v>100</v>
      </c>
      <c r="K3443">
        <v>9516.9</v>
      </c>
      <c r="L3443">
        <v>6014.7865700000002</v>
      </c>
      <c r="M3443">
        <v>1916.72</v>
      </c>
      <c r="N3443">
        <v>95.169000000000011</v>
      </c>
      <c r="O3443" s="32">
        <f t="shared" si="901"/>
        <v>7600.1799999999994</v>
      </c>
      <c r="P3443" s="32">
        <f t="shared" si="902"/>
        <v>1585.3934299999992</v>
      </c>
      <c r="Q3443">
        <v>768296</v>
      </c>
      <c r="R3443" t="s">
        <v>312</v>
      </c>
      <c r="S3443" t="s">
        <v>312</v>
      </c>
      <c r="T3443" t="str">
        <f t="shared" si="903"/>
        <v>VEN</v>
      </c>
      <c r="U3443" t="s">
        <v>437</v>
      </c>
      <c r="V3443" s="33">
        <f t="shared" si="904"/>
        <v>9516.9</v>
      </c>
      <c r="W3443">
        <f t="shared" si="905"/>
        <v>100</v>
      </c>
      <c r="X3443" s="33">
        <f t="shared" si="906"/>
        <v>7600.1799999999994</v>
      </c>
      <c r="Y3443" s="33">
        <f t="shared" si="907"/>
        <v>1916.72</v>
      </c>
      <c r="Z3443" s="45">
        <f t="shared" si="908"/>
        <v>0.16448564448507383</v>
      </c>
      <c r="AA3443" s="33">
        <f t="shared" si="909"/>
        <v>1565.3934299999992</v>
      </c>
      <c r="AB3443" s="45">
        <f t="shared" si="910"/>
        <v>0.2059679415487527</v>
      </c>
      <c r="AC3443" s="33" t="str">
        <f>IFERROR($X3443/VLOOKUP(CONCATENATE("USD",C3443),[1]GEINDICE!AR$1:AS$65536,2,0),"")</f>
        <v/>
      </c>
      <c r="AD3443" s="33" t="str">
        <f>IFERROR($AA3443/VLOOKUP(CONCATENATE("USD",C3443),[1]GEINDICE!AR$1:AS$65536,2,0),"")</f>
        <v/>
      </c>
      <c r="AE3443" s="33" t="str">
        <f>IFERROR($X3443/VLOOKUP(CONCATENATE("EUR",C3443),[1]GEINDICE!AR$1:AS$65536,2,0),"")</f>
        <v/>
      </c>
      <c r="AF3443" s="33" t="str">
        <f>IFERROR($AA3443/VLOOKUP(CONCATENATE("EUR",C3443),[1]GEINDICE!AR$1:AS$65536,2,0),"")</f>
        <v/>
      </c>
      <c r="AG3443" s="48" t="str">
        <f>VLOOKUP(E3443,[1]Apresentação!AW$1:AX$65536,2,0)</f>
        <v xml:space="preserve">                    2 - LEATHER AUXILIARIES</v>
      </c>
      <c r="AH3443" s="48" t="str">
        <f t="shared" si="911"/>
        <v xml:space="preserve">         5218000002 - CONTRIPON AO BR</v>
      </c>
      <c r="AI3443" s="49" t="str">
        <f t="shared" si="912"/>
        <v xml:space="preserve">     L00016 - A BUHLER SA CURTUME</v>
      </c>
      <c r="AJ3443" t="str">
        <f t="shared" si="913"/>
        <v xml:space="preserve">     90 - SALES</v>
      </c>
      <c r="AK3443" t="str">
        <f t="shared" si="914"/>
        <v/>
      </c>
      <c r="AL3443">
        <f t="shared" si="915"/>
        <v>11</v>
      </c>
      <c r="AM3443" t="str">
        <f t="shared" si="916"/>
        <v>2025 11</v>
      </c>
      <c r="AN3443" t="str">
        <f t="shared" si="917"/>
        <v xml:space="preserve">A </v>
      </c>
    </row>
    <row r="3444" spans="1:40" x14ac:dyDescent="0.35">
      <c r="A3444">
        <v>84676</v>
      </c>
      <c r="B3444" t="s">
        <v>274</v>
      </c>
      <c r="C3444" s="31">
        <v>45979</v>
      </c>
      <c r="D3444" t="s">
        <v>373</v>
      </c>
      <c r="E3444" t="s">
        <v>374</v>
      </c>
      <c r="F3444" t="s">
        <v>464</v>
      </c>
      <c r="G3444" t="s">
        <v>465</v>
      </c>
      <c r="H3444" t="s">
        <v>1066</v>
      </c>
      <c r="I3444" t="s">
        <v>1067</v>
      </c>
      <c r="J3444">
        <v>100</v>
      </c>
      <c r="K3444">
        <v>10777.74</v>
      </c>
      <c r="L3444">
        <v>6009.3014499999999</v>
      </c>
      <c r="M3444">
        <v>2170.65</v>
      </c>
      <c r="N3444">
        <v>107.77737999999999</v>
      </c>
      <c r="O3444" s="32">
        <f t="shared" si="901"/>
        <v>8607.09</v>
      </c>
      <c r="P3444" s="32">
        <f t="shared" si="902"/>
        <v>2597.7885500000002</v>
      </c>
      <c r="Q3444">
        <v>767531</v>
      </c>
      <c r="R3444" t="s">
        <v>312</v>
      </c>
      <c r="S3444" t="s">
        <v>312</v>
      </c>
      <c r="T3444" t="str">
        <f t="shared" si="903"/>
        <v>VEN</v>
      </c>
      <c r="U3444" t="s">
        <v>313</v>
      </c>
      <c r="V3444" s="33">
        <f t="shared" si="904"/>
        <v>10777.74</v>
      </c>
      <c r="W3444">
        <f t="shared" si="905"/>
        <v>100</v>
      </c>
      <c r="X3444" s="33">
        <f t="shared" si="906"/>
        <v>8607.09</v>
      </c>
      <c r="Y3444" s="33">
        <f t="shared" si="907"/>
        <v>2170.65</v>
      </c>
      <c r="Z3444" s="45">
        <f t="shared" si="908"/>
        <v>0.239177095569201</v>
      </c>
      <c r="AA3444" s="33">
        <f t="shared" si="909"/>
        <v>2577.7885500000002</v>
      </c>
      <c r="AB3444" s="45">
        <f t="shared" si="910"/>
        <v>0.29949594462239854</v>
      </c>
      <c r="AC3444" s="33" t="str">
        <f>IFERROR($X3444/VLOOKUP(CONCATENATE("USD",C3444),[1]GEINDICE!AR$1:AS$65536,2,0),"")</f>
        <v/>
      </c>
      <c r="AD3444" s="33" t="str">
        <f>IFERROR($AA3444/VLOOKUP(CONCATENATE("USD",C3444),[1]GEINDICE!AR$1:AS$65536,2,0),"")</f>
        <v/>
      </c>
      <c r="AE3444" s="33" t="str">
        <f>IFERROR($X3444/VLOOKUP(CONCATENATE("EUR",C3444),[1]GEINDICE!AR$1:AS$65536,2,0),"")</f>
        <v/>
      </c>
      <c r="AF3444" s="33" t="str">
        <f>IFERROR($AA3444/VLOOKUP(CONCATENATE("EUR",C3444),[1]GEINDICE!AR$1:AS$65536,2,0),"")</f>
        <v/>
      </c>
      <c r="AG3444" s="48" t="str">
        <f>VLOOKUP(E3444,[1]Apresentação!AW$1:AX$65536,2,0)</f>
        <v xml:space="preserve">                    2 - LEATHER AUXILIARIES</v>
      </c>
      <c r="AH3444" s="48" t="str">
        <f t="shared" si="911"/>
        <v xml:space="preserve">         5218000002 - CONTRIPON AO BR</v>
      </c>
      <c r="AI3444" s="49" t="str">
        <f t="shared" si="912"/>
        <v xml:space="preserve">     ZC0056 - IND E COM DE COUROS DOWIDI LTDA</v>
      </c>
      <c r="AJ3444" t="str">
        <f t="shared" si="913"/>
        <v xml:space="preserve">     90 - SALES</v>
      </c>
      <c r="AK3444" t="str">
        <f t="shared" si="914"/>
        <v/>
      </c>
      <c r="AL3444">
        <f t="shared" si="915"/>
        <v>11</v>
      </c>
      <c r="AM3444" t="str">
        <f t="shared" si="916"/>
        <v>2025 11</v>
      </c>
      <c r="AN3444" t="str">
        <f t="shared" si="917"/>
        <v xml:space="preserve">IND </v>
      </c>
    </row>
    <row r="3445" spans="1:40" x14ac:dyDescent="0.35">
      <c r="A3445">
        <v>84677</v>
      </c>
      <c r="B3445" t="s">
        <v>274</v>
      </c>
      <c r="C3445" s="31">
        <v>45979</v>
      </c>
      <c r="D3445" t="s">
        <v>373</v>
      </c>
      <c r="E3445" t="s">
        <v>374</v>
      </c>
      <c r="F3445" t="s">
        <v>770</v>
      </c>
      <c r="G3445" t="s">
        <v>771</v>
      </c>
      <c r="H3445" t="s">
        <v>1066</v>
      </c>
      <c r="I3445" t="s">
        <v>1067</v>
      </c>
      <c r="J3445">
        <v>20</v>
      </c>
      <c r="K3445">
        <v>2261.34</v>
      </c>
      <c r="L3445">
        <v>1201.8602900000001</v>
      </c>
      <c r="M3445">
        <v>455.44</v>
      </c>
      <c r="N3445">
        <v>113.06693</v>
      </c>
      <c r="O3445" s="32">
        <f t="shared" si="901"/>
        <v>1805.9</v>
      </c>
      <c r="P3445" s="32">
        <f t="shared" si="902"/>
        <v>604.03971000000001</v>
      </c>
      <c r="Q3445">
        <v>767532</v>
      </c>
      <c r="R3445" t="s">
        <v>312</v>
      </c>
      <c r="S3445" t="s">
        <v>312</v>
      </c>
      <c r="T3445" t="str">
        <f t="shared" si="903"/>
        <v>VEN</v>
      </c>
      <c r="U3445" t="s">
        <v>313</v>
      </c>
      <c r="V3445" s="33">
        <f t="shared" si="904"/>
        <v>2261.34</v>
      </c>
      <c r="W3445">
        <f t="shared" si="905"/>
        <v>20</v>
      </c>
      <c r="X3445" s="33">
        <f t="shared" si="906"/>
        <v>1805.9</v>
      </c>
      <c r="Y3445" s="33">
        <f t="shared" si="907"/>
        <v>455.44</v>
      </c>
      <c r="Z3445" s="45">
        <f t="shared" si="908"/>
        <v>0.26534696684266851</v>
      </c>
      <c r="AA3445" s="33">
        <f t="shared" si="909"/>
        <v>600.03971000000001</v>
      </c>
      <c r="AB3445" s="45">
        <f t="shared" si="910"/>
        <v>0.3322662993521236</v>
      </c>
      <c r="AC3445" s="33" t="str">
        <f>IFERROR($X3445/VLOOKUP(CONCATENATE("USD",C3445),[1]GEINDICE!AR$1:AS$65536,2,0),"")</f>
        <v/>
      </c>
      <c r="AD3445" s="33" t="str">
        <f>IFERROR($AA3445/VLOOKUP(CONCATENATE("USD",C3445),[1]GEINDICE!AR$1:AS$65536,2,0),"")</f>
        <v/>
      </c>
      <c r="AE3445" s="33" t="str">
        <f>IFERROR($X3445/VLOOKUP(CONCATENATE("EUR",C3445),[1]GEINDICE!AR$1:AS$65536,2,0),"")</f>
        <v/>
      </c>
      <c r="AF3445" s="33" t="str">
        <f>IFERROR($AA3445/VLOOKUP(CONCATENATE("EUR",C3445),[1]GEINDICE!AR$1:AS$65536,2,0),"")</f>
        <v/>
      </c>
      <c r="AG3445" s="48" t="str">
        <f>VLOOKUP(E3445,[1]Apresentação!AW$1:AX$65536,2,0)</f>
        <v xml:space="preserve">                    2 - LEATHER AUXILIARIES</v>
      </c>
      <c r="AH3445" s="48" t="str">
        <f t="shared" si="911"/>
        <v xml:space="preserve">         5218000002 - CONTRIPON AO BR</v>
      </c>
      <c r="AI3445" s="49" t="str">
        <f t="shared" si="912"/>
        <v xml:space="preserve">     L00056 - NATUR INDUSTRIA DE COUROS LTDA</v>
      </c>
      <c r="AJ3445" t="str">
        <f t="shared" si="913"/>
        <v xml:space="preserve">     90 - SALES</v>
      </c>
      <c r="AK3445" t="str">
        <f t="shared" si="914"/>
        <v/>
      </c>
      <c r="AL3445">
        <f t="shared" si="915"/>
        <v>11</v>
      </c>
      <c r="AM3445" t="str">
        <f t="shared" si="916"/>
        <v>2025 11</v>
      </c>
      <c r="AN3445" t="str">
        <f t="shared" si="917"/>
        <v xml:space="preserve">NATUR </v>
      </c>
    </row>
    <row r="3446" spans="1:40" x14ac:dyDescent="0.35">
      <c r="A3446">
        <v>84768</v>
      </c>
      <c r="B3446" t="s">
        <v>274</v>
      </c>
      <c r="C3446" s="31">
        <v>45986</v>
      </c>
      <c r="D3446" t="s">
        <v>373</v>
      </c>
      <c r="E3446" t="s">
        <v>374</v>
      </c>
      <c r="F3446" t="s">
        <v>451</v>
      </c>
      <c r="G3446" t="s">
        <v>452</v>
      </c>
      <c r="H3446" t="s">
        <v>1066</v>
      </c>
      <c r="I3446" t="s">
        <v>1067</v>
      </c>
      <c r="J3446">
        <v>20</v>
      </c>
      <c r="K3446">
        <v>2084.34</v>
      </c>
      <c r="L3446">
        <v>1202.95731</v>
      </c>
      <c r="M3446">
        <v>419.79</v>
      </c>
      <c r="N3446">
        <v>104.21675</v>
      </c>
      <c r="O3446" s="32">
        <f t="shared" si="901"/>
        <v>1664.5500000000002</v>
      </c>
      <c r="P3446" s="32">
        <f t="shared" si="902"/>
        <v>461.59269000000018</v>
      </c>
      <c r="Q3446">
        <v>768113</v>
      </c>
      <c r="R3446" t="s">
        <v>312</v>
      </c>
      <c r="S3446" t="s">
        <v>312</v>
      </c>
      <c r="T3446" t="str">
        <f t="shared" si="903"/>
        <v>VEN</v>
      </c>
      <c r="U3446" t="s">
        <v>313</v>
      </c>
      <c r="V3446" s="33">
        <f t="shared" si="904"/>
        <v>2084.34</v>
      </c>
      <c r="W3446">
        <f t="shared" si="905"/>
        <v>20</v>
      </c>
      <c r="X3446" s="33">
        <f t="shared" si="906"/>
        <v>1664.5500000000002</v>
      </c>
      <c r="Y3446" s="33">
        <f t="shared" si="907"/>
        <v>419.79</v>
      </c>
      <c r="Z3446" s="45">
        <f t="shared" si="908"/>
        <v>0.21953841024017201</v>
      </c>
      <c r="AA3446" s="33">
        <f t="shared" si="909"/>
        <v>457.59269000000018</v>
      </c>
      <c r="AB3446" s="45">
        <f t="shared" si="910"/>
        <v>0.2749047430236401</v>
      </c>
      <c r="AC3446" s="33" t="str">
        <f>IFERROR($X3446/VLOOKUP(CONCATENATE("USD",C3446),[1]GEINDICE!AR$1:AS$65536,2,0),"")</f>
        <v/>
      </c>
      <c r="AD3446" s="33" t="str">
        <f>IFERROR($AA3446/VLOOKUP(CONCATENATE("USD",C3446),[1]GEINDICE!AR$1:AS$65536,2,0),"")</f>
        <v/>
      </c>
      <c r="AE3446" s="33" t="str">
        <f>IFERROR($X3446/VLOOKUP(CONCATENATE("EUR",C3446),[1]GEINDICE!AR$1:AS$65536,2,0),"")</f>
        <v/>
      </c>
      <c r="AF3446" s="33" t="str">
        <f>IFERROR($AA3446/VLOOKUP(CONCATENATE("EUR",C3446),[1]GEINDICE!AR$1:AS$65536,2,0),"")</f>
        <v/>
      </c>
      <c r="AG3446" s="48" t="str">
        <f>VLOOKUP(E3446,[1]Apresentação!AW$1:AX$65536,2,0)</f>
        <v xml:space="preserve">                    2 - LEATHER AUXILIARIES</v>
      </c>
      <c r="AH3446" s="48" t="str">
        <f t="shared" si="911"/>
        <v xml:space="preserve">         5218000002 - CONTRIPON AO BR</v>
      </c>
      <c r="AI3446" s="49" t="str">
        <f t="shared" si="912"/>
        <v xml:space="preserve">     L00040 - CURTUME SULINO LTDA</v>
      </c>
      <c r="AJ3446" t="str">
        <f t="shared" si="913"/>
        <v xml:space="preserve">     90 - SALES</v>
      </c>
      <c r="AK3446" t="str">
        <f t="shared" si="914"/>
        <v/>
      </c>
      <c r="AL3446">
        <f t="shared" si="915"/>
        <v>11</v>
      </c>
      <c r="AM3446" t="str">
        <f t="shared" si="916"/>
        <v>2025 11</v>
      </c>
      <c r="AN3446" t="str">
        <f t="shared" si="917"/>
        <v xml:space="preserve">CURTUME </v>
      </c>
    </row>
    <row r="3447" spans="1:40" x14ac:dyDescent="0.35">
      <c r="A3447">
        <v>84821</v>
      </c>
      <c r="B3447" t="s">
        <v>274</v>
      </c>
      <c r="C3447" s="31">
        <v>45988</v>
      </c>
      <c r="D3447" t="s">
        <v>373</v>
      </c>
      <c r="E3447" t="s">
        <v>374</v>
      </c>
      <c r="F3447" t="s">
        <v>433</v>
      </c>
      <c r="G3447" t="s">
        <v>434</v>
      </c>
      <c r="H3447" t="s">
        <v>1066</v>
      </c>
      <c r="I3447" t="s">
        <v>1067</v>
      </c>
      <c r="J3447">
        <v>20</v>
      </c>
      <c r="K3447">
        <v>1953.4</v>
      </c>
      <c r="L3447">
        <v>1202.95731</v>
      </c>
      <c r="M3447">
        <v>393.41</v>
      </c>
      <c r="N3447">
        <v>97.67</v>
      </c>
      <c r="O3447" s="32">
        <f t="shared" si="901"/>
        <v>1559.99</v>
      </c>
      <c r="P3447" s="32">
        <f t="shared" si="902"/>
        <v>357.03269</v>
      </c>
      <c r="Q3447">
        <v>768474</v>
      </c>
      <c r="R3447" t="s">
        <v>312</v>
      </c>
      <c r="S3447" t="s">
        <v>312</v>
      </c>
      <c r="T3447" t="str">
        <f t="shared" si="903"/>
        <v>VEN</v>
      </c>
      <c r="U3447" t="s">
        <v>313</v>
      </c>
      <c r="V3447" s="33">
        <f t="shared" si="904"/>
        <v>1953.4</v>
      </c>
      <c r="W3447">
        <f t="shared" si="905"/>
        <v>20</v>
      </c>
      <c r="X3447" s="33">
        <f t="shared" si="906"/>
        <v>1559.99</v>
      </c>
      <c r="Y3447" s="33">
        <f t="shared" si="907"/>
        <v>393.41</v>
      </c>
      <c r="Z3447" s="45">
        <f t="shared" si="908"/>
        <v>0.18072729087744444</v>
      </c>
      <c r="AA3447" s="33">
        <f t="shared" si="909"/>
        <v>353.03269</v>
      </c>
      <c r="AB3447" s="45">
        <f t="shared" si="910"/>
        <v>0.22630445707985308</v>
      </c>
      <c r="AC3447" s="33" t="str">
        <f>IFERROR($X3447/VLOOKUP(CONCATENATE("USD",C3447),[1]GEINDICE!AR$1:AS$65536,2,0),"")</f>
        <v/>
      </c>
      <c r="AD3447" s="33" t="str">
        <f>IFERROR($AA3447/VLOOKUP(CONCATENATE("USD",C3447),[1]GEINDICE!AR$1:AS$65536,2,0),"")</f>
        <v/>
      </c>
      <c r="AE3447" s="33" t="str">
        <f>IFERROR($X3447/VLOOKUP(CONCATENATE("EUR",C3447),[1]GEINDICE!AR$1:AS$65536,2,0),"")</f>
        <v/>
      </c>
      <c r="AF3447" s="33" t="str">
        <f>IFERROR($AA3447/VLOOKUP(CONCATENATE("EUR",C3447),[1]GEINDICE!AR$1:AS$65536,2,0),"")</f>
        <v/>
      </c>
      <c r="AG3447" s="48" t="str">
        <f>VLOOKUP(E3447,[1]Apresentação!AW$1:AX$65536,2,0)</f>
        <v xml:space="preserve">                    2 - LEATHER AUXILIARIES</v>
      </c>
      <c r="AH3447" s="48" t="str">
        <f t="shared" si="911"/>
        <v xml:space="preserve">         5218000002 - CONTRIPON AO BR</v>
      </c>
      <c r="AI3447" s="49" t="str">
        <f t="shared" si="912"/>
        <v xml:space="preserve">     L00469 - VALESEMI BENEFICIAMENTO DE COUROS LTDA</v>
      </c>
      <c r="AJ3447" t="str">
        <f t="shared" si="913"/>
        <v xml:space="preserve">     90 - SALES</v>
      </c>
      <c r="AK3447" t="str">
        <f t="shared" si="914"/>
        <v/>
      </c>
      <c r="AL3447">
        <f t="shared" si="915"/>
        <v>11</v>
      </c>
      <c r="AM3447" t="str">
        <f t="shared" si="916"/>
        <v>2025 11</v>
      </c>
      <c r="AN3447" t="str">
        <f t="shared" si="917"/>
        <v xml:space="preserve">VALESEMI </v>
      </c>
    </row>
    <row r="3448" spans="1:40" x14ac:dyDescent="0.35">
      <c r="A3448">
        <v>82169</v>
      </c>
      <c r="B3448" t="s">
        <v>274</v>
      </c>
      <c r="C3448" s="31">
        <v>45772</v>
      </c>
      <c r="D3448" t="s">
        <v>373</v>
      </c>
      <c r="E3448" t="s">
        <v>374</v>
      </c>
      <c r="F3448" t="s">
        <v>429</v>
      </c>
      <c r="G3448" t="s">
        <v>430</v>
      </c>
      <c r="H3448" t="s">
        <v>1066</v>
      </c>
      <c r="I3448" t="s">
        <v>1067</v>
      </c>
      <c r="J3448">
        <v>120</v>
      </c>
      <c r="K3448">
        <v>14189.04</v>
      </c>
      <c r="L3448">
        <v>6890.6161899999997</v>
      </c>
      <c r="M3448">
        <v>1702.71</v>
      </c>
      <c r="N3448">
        <v>118.24199</v>
      </c>
      <c r="O3448" s="32">
        <f t="shared" si="901"/>
        <v>12486.330000000002</v>
      </c>
      <c r="P3448" s="32">
        <f t="shared" si="902"/>
        <v>5595.713810000002</v>
      </c>
      <c r="Q3448">
        <v>733348</v>
      </c>
      <c r="R3448" t="s">
        <v>312</v>
      </c>
      <c r="S3448" t="s">
        <v>431</v>
      </c>
      <c r="T3448" t="str">
        <f t="shared" si="903"/>
        <v>VEN</v>
      </c>
      <c r="U3448" t="s">
        <v>432</v>
      </c>
      <c r="V3448" s="33">
        <f t="shared" si="904"/>
        <v>14189.04</v>
      </c>
      <c r="W3448">
        <f t="shared" si="905"/>
        <v>120</v>
      </c>
      <c r="X3448" s="33">
        <f t="shared" si="906"/>
        <v>12486.330000000002</v>
      </c>
      <c r="Y3448" s="33">
        <f t="shared" si="907"/>
        <v>1702.71</v>
      </c>
      <c r="Z3448" s="45">
        <f t="shared" si="908"/>
        <v>0.39267729247362765</v>
      </c>
      <c r="AA3448" s="33">
        <f t="shared" si="909"/>
        <v>5571.713810000002</v>
      </c>
      <c r="AB3448" s="45">
        <f t="shared" si="910"/>
        <v>0.44622509656560422</v>
      </c>
      <c r="AC3448" s="33">
        <f>IFERROR($X3448/VLOOKUP(CONCATENATE("USD",C3448),[1]GEINDICE!AR$1:AS$65536,2,0),"")</f>
        <v>2196.5186644618798</v>
      </c>
      <c r="AD3448" s="33">
        <f>IFERROR($AA3448/VLOOKUP(CONCATENATE("USD",C3448),[1]GEINDICE!AR$1:AS$65536,2,0),"")</f>
        <v>980.14175315765431</v>
      </c>
      <c r="AE3448" s="33">
        <f>IFERROR($X3448/VLOOKUP(CONCATENATE("EUR",C3448),[1]GEINDICE!AR$1:AS$65536,2,0),"")</f>
        <v>1930.0003091381229</v>
      </c>
      <c r="AF3448" s="33">
        <f>IFERROR($AA3448/VLOOKUP(CONCATENATE("EUR",C3448),[1]GEINDICE!AR$1:AS$65536,2,0),"")</f>
        <v>861.21457431680494</v>
      </c>
      <c r="AG3448" s="48" t="str">
        <f>VLOOKUP(E3448,[1]Apresentação!AW$1:AX$65536,2,0)</f>
        <v xml:space="preserve">                    2 - LEATHER AUXILIARIES</v>
      </c>
      <c r="AH3448" s="48" t="str">
        <f t="shared" si="911"/>
        <v xml:space="preserve">         5218000002 - CONTRIPON AO BR</v>
      </c>
      <c r="AI3448" s="49" t="str">
        <f t="shared" si="912"/>
        <v xml:space="preserve">     L00085 - CURTUME NIMO LTDA</v>
      </c>
      <c r="AJ3448" t="str">
        <f t="shared" si="913"/>
        <v xml:space="preserve">     90 - SALES</v>
      </c>
      <c r="AK3448" t="str">
        <f t="shared" si="914"/>
        <v/>
      </c>
      <c r="AL3448">
        <f t="shared" si="915"/>
        <v>4</v>
      </c>
      <c r="AM3448" t="str">
        <f t="shared" si="916"/>
        <v>2025 4</v>
      </c>
      <c r="AN3448" t="str">
        <f t="shared" si="917"/>
        <v xml:space="preserve">CURTUME </v>
      </c>
    </row>
    <row r="3449" spans="1:40" x14ac:dyDescent="0.35">
      <c r="A3449">
        <v>81255</v>
      </c>
      <c r="B3449" t="s">
        <v>274</v>
      </c>
      <c r="C3449" s="31">
        <v>45700</v>
      </c>
      <c r="D3449" t="s">
        <v>373</v>
      </c>
      <c r="E3449" t="s">
        <v>374</v>
      </c>
      <c r="F3449" t="s">
        <v>429</v>
      </c>
      <c r="G3449" t="s">
        <v>430</v>
      </c>
      <c r="H3449" t="s">
        <v>1066</v>
      </c>
      <c r="I3449" t="s">
        <v>1067</v>
      </c>
      <c r="J3449">
        <v>120</v>
      </c>
      <c r="K3449">
        <v>14451.62</v>
      </c>
      <c r="L3449">
        <v>6790.8916200000003</v>
      </c>
      <c r="M3449">
        <v>1734.22</v>
      </c>
      <c r="N3449">
        <v>120.43019</v>
      </c>
      <c r="O3449" s="32">
        <f t="shared" si="901"/>
        <v>12717.400000000001</v>
      </c>
      <c r="P3449" s="32">
        <f t="shared" si="902"/>
        <v>5926.5083800000011</v>
      </c>
      <c r="Q3449">
        <v>709984</v>
      </c>
      <c r="R3449" t="s">
        <v>312</v>
      </c>
      <c r="S3449" t="s">
        <v>431</v>
      </c>
      <c r="T3449" t="str">
        <f t="shared" si="903"/>
        <v>VEN</v>
      </c>
      <c r="U3449" t="s">
        <v>432</v>
      </c>
      <c r="V3449" s="33">
        <f t="shared" si="904"/>
        <v>14451.62</v>
      </c>
      <c r="W3449">
        <f t="shared" si="905"/>
        <v>120</v>
      </c>
      <c r="X3449" s="33">
        <f t="shared" si="906"/>
        <v>12717.400000000001</v>
      </c>
      <c r="Y3449" s="33">
        <f t="shared" si="907"/>
        <v>1734.22</v>
      </c>
      <c r="Z3449" s="45">
        <f t="shared" si="908"/>
        <v>0.40843229893949612</v>
      </c>
      <c r="AA3449" s="33">
        <f t="shared" si="909"/>
        <v>5902.5083800000011</v>
      </c>
      <c r="AB3449" s="45">
        <f t="shared" si="910"/>
        <v>0.46412854671552367</v>
      </c>
      <c r="AC3449" s="33">
        <f>IFERROR($X3449/VLOOKUP(CONCATENATE("USD",C3449),[1]GEINDICE!AR$1:AS$65536,2,0),"")</f>
        <v>2203.6353554781585</v>
      </c>
      <c r="AD3449" s="33">
        <f>IFERROR($AA3449/VLOOKUP(CONCATENATE("USD",C3449),[1]GEINDICE!AR$1:AS$65536,2,0),"")</f>
        <v>1022.770075029024</v>
      </c>
      <c r="AE3449" s="33">
        <f>IFERROR($X3449/VLOOKUP(CONCATENATE("EUR",C3449),[1]GEINDICE!AR$1:AS$65536,2,0),"")</f>
        <v>2123.991649269311</v>
      </c>
      <c r="AF3449" s="33">
        <f>IFERROR($AA3449/VLOOKUP(CONCATENATE("EUR",C3449),[1]GEINDICE!AR$1:AS$65536,2,0),"")</f>
        <v>985.80515741127351</v>
      </c>
      <c r="AG3449" s="48" t="str">
        <f>VLOOKUP(E3449,[1]Apresentação!AW$1:AX$65536,2,0)</f>
        <v xml:space="preserve">                    2 - LEATHER AUXILIARIES</v>
      </c>
      <c r="AH3449" s="48" t="str">
        <f t="shared" si="911"/>
        <v xml:space="preserve">         5218000002 - CONTRIPON AO BR</v>
      </c>
      <c r="AI3449" s="49" t="str">
        <f t="shared" si="912"/>
        <v xml:space="preserve">     L00085 - CURTUME NIMO LTDA</v>
      </c>
      <c r="AJ3449" t="str">
        <f t="shared" si="913"/>
        <v xml:space="preserve">     90 - SALES</v>
      </c>
      <c r="AK3449" t="str">
        <f t="shared" si="914"/>
        <v/>
      </c>
      <c r="AL3449">
        <f t="shared" si="915"/>
        <v>2</v>
      </c>
      <c r="AM3449" t="str">
        <f t="shared" si="916"/>
        <v>2025 2</v>
      </c>
      <c r="AN3449" t="str">
        <f t="shared" si="917"/>
        <v xml:space="preserve">CURTUME </v>
      </c>
    </row>
    <row r="3450" spans="1:40" x14ac:dyDescent="0.35">
      <c r="A3450">
        <v>81769</v>
      </c>
      <c r="B3450" t="s">
        <v>274</v>
      </c>
      <c r="C3450" s="31">
        <v>45740</v>
      </c>
      <c r="D3450" t="s">
        <v>373</v>
      </c>
      <c r="E3450" t="s">
        <v>374</v>
      </c>
      <c r="F3450" t="s">
        <v>429</v>
      </c>
      <c r="G3450" t="s">
        <v>430</v>
      </c>
      <c r="H3450" t="s">
        <v>1066</v>
      </c>
      <c r="I3450" t="s">
        <v>1067</v>
      </c>
      <c r="J3450">
        <v>120</v>
      </c>
      <c r="K3450">
        <v>14314.83</v>
      </c>
      <c r="L3450">
        <v>6893.2911199999999</v>
      </c>
      <c r="M3450">
        <v>1717.8</v>
      </c>
      <c r="N3450">
        <v>119.29024</v>
      </c>
      <c r="O3450" s="32">
        <f t="shared" si="901"/>
        <v>12597.03</v>
      </c>
      <c r="P3450" s="32">
        <f t="shared" si="902"/>
        <v>5703.7388800000008</v>
      </c>
      <c r="Q3450">
        <v>721578</v>
      </c>
      <c r="R3450" t="s">
        <v>312</v>
      </c>
      <c r="S3450" t="s">
        <v>431</v>
      </c>
      <c r="T3450" t="str">
        <f t="shared" si="903"/>
        <v>VEN</v>
      </c>
      <c r="U3450" t="s">
        <v>432</v>
      </c>
      <c r="V3450" s="33">
        <f t="shared" si="904"/>
        <v>14314.83</v>
      </c>
      <c r="W3450">
        <f t="shared" si="905"/>
        <v>120</v>
      </c>
      <c r="X3450" s="33">
        <f t="shared" si="906"/>
        <v>12597.03</v>
      </c>
      <c r="Y3450" s="33">
        <f t="shared" si="907"/>
        <v>1717.8</v>
      </c>
      <c r="Z3450" s="45">
        <f t="shared" si="908"/>
        <v>0.39677305842961463</v>
      </c>
      <c r="AA3450" s="33">
        <f t="shared" si="909"/>
        <v>5679.7388800000008</v>
      </c>
      <c r="AB3450" s="45">
        <f t="shared" si="910"/>
        <v>0.45087920565403117</v>
      </c>
      <c r="AC3450" s="33">
        <f>IFERROR($X3450/VLOOKUP(CONCATENATE("USD",C3450),[1]GEINDICE!AR$1:AS$65536,2,0),"")</f>
        <v>2194.4898350260437</v>
      </c>
      <c r="AD3450" s="33">
        <f>IFERROR($AA3450/VLOOKUP(CONCATENATE("USD",C3450),[1]GEINDICE!AR$1:AS$65536,2,0),"")</f>
        <v>989.44983363238862</v>
      </c>
      <c r="AE3450" s="33">
        <f>IFERROR($X3450/VLOOKUP(CONCATENATE("EUR",C3450),[1]GEINDICE!AR$1:AS$65536,2,0),"")</f>
        <v>2032.8610389400812</v>
      </c>
      <c r="AF3450" s="33">
        <f>IFERROR($AA3450/VLOOKUP(CONCATENATE("EUR",C3450),[1]GEINDICE!AR$1:AS$65536,2,0),"")</f>
        <v>916.57477044233235</v>
      </c>
      <c r="AG3450" s="48" t="str">
        <f>VLOOKUP(E3450,[1]Apresentação!AW$1:AX$65536,2,0)</f>
        <v xml:space="preserve">                    2 - LEATHER AUXILIARIES</v>
      </c>
      <c r="AH3450" s="48" t="str">
        <f t="shared" si="911"/>
        <v xml:space="preserve">         5218000002 - CONTRIPON AO BR</v>
      </c>
      <c r="AI3450" s="49" t="str">
        <f t="shared" si="912"/>
        <v xml:space="preserve">     L00085 - CURTUME NIMO LTDA</v>
      </c>
      <c r="AJ3450" t="str">
        <f t="shared" si="913"/>
        <v xml:space="preserve">     90 - SALES</v>
      </c>
      <c r="AK3450" t="str">
        <f t="shared" si="914"/>
        <v/>
      </c>
      <c r="AL3450">
        <f t="shared" si="915"/>
        <v>3</v>
      </c>
      <c r="AM3450" t="str">
        <f t="shared" si="916"/>
        <v>2025 3</v>
      </c>
      <c r="AN3450" t="str">
        <f t="shared" si="917"/>
        <v xml:space="preserve">CURTUME </v>
      </c>
    </row>
    <row r="3451" spans="1:40" x14ac:dyDescent="0.35">
      <c r="A3451">
        <v>82045</v>
      </c>
      <c r="B3451" t="s">
        <v>274</v>
      </c>
      <c r="C3451" s="31">
        <v>45761</v>
      </c>
      <c r="D3451" t="s">
        <v>373</v>
      </c>
      <c r="E3451" t="s">
        <v>374</v>
      </c>
      <c r="F3451" t="s">
        <v>429</v>
      </c>
      <c r="G3451" t="s">
        <v>430</v>
      </c>
      <c r="H3451" t="s">
        <v>1066</v>
      </c>
      <c r="I3451" t="s">
        <v>1067</v>
      </c>
      <c r="J3451">
        <v>120</v>
      </c>
      <c r="K3451">
        <v>14688.95</v>
      </c>
      <c r="L3451">
        <v>6884.3512799999999</v>
      </c>
      <c r="M3451">
        <v>1762.69</v>
      </c>
      <c r="N3451">
        <v>122.40791</v>
      </c>
      <c r="O3451" s="32">
        <f t="shared" si="901"/>
        <v>12926.26</v>
      </c>
      <c r="P3451" s="32">
        <f t="shared" si="902"/>
        <v>6041.9087200000004</v>
      </c>
      <c r="Q3451">
        <v>729493</v>
      </c>
      <c r="R3451" t="s">
        <v>312</v>
      </c>
      <c r="S3451" t="s">
        <v>431</v>
      </c>
      <c r="T3451" t="str">
        <f t="shared" si="903"/>
        <v>VEN</v>
      </c>
      <c r="U3451" t="s">
        <v>432</v>
      </c>
      <c r="V3451" s="33">
        <f t="shared" si="904"/>
        <v>14688.95</v>
      </c>
      <c r="W3451">
        <f t="shared" si="905"/>
        <v>120</v>
      </c>
      <c r="X3451" s="33">
        <f t="shared" si="906"/>
        <v>12926.26</v>
      </c>
      <c r="Y3451" s="33">
        <f t="shared" si="907"/>
        <v>1762.69</v>
      </c>
      <c r="Z3451" s="45">
        <f t="shared" si="908"/>
        <v>0.40968950946119365</v>
      </c>
      <c r="AA3451" s="33">
        <f t="shared" si="909"/>
        <v>6017.9087200000004</v>
      </c>
      <c r="AB3451" s="45">
        <f t="shared" si="910"/>
        <v>0.4655568370124073</v>
      </c>
      <c r="AC3451" s="33">
        <f>IFERROR($X3451/VLOOKUP(CONCATENATE("USD",C3451),[1]GEINDICE!AR$1:AS$65536,2,0),"")</f>
        <v>2212.453572956782</v>
      </c>
      <c r="AD3451" s="33">
        <f>IFERROR($AA3451/VLOOKUP(CONCATENATE("USD",C3451),[1]GEINDICE!AR$1:AS$65536,2,0),"")</f>
        <v>1030.0228874625589</v>
      </c>
      <c r="AE3451" s="33">
        <f>IFERROR($X3451/VLOOKUP(CONCATENATE("EUR",C3451),[1]GEINDICE!AR$1:AS$65536,2,0),"")</f>
        <v>1947.9286909085429</v>
      </c>
      <c r="AF3451" s="33">
        <f>IFERROR($AA3451/VLOOKUP(CONCATENATE("EUR",C3451),[1]GEINDICE!AR$1:AS$65536,2,0),"")</f>
        <v>906.87152006510041</v>
      </c>
      <c r="AG3451" s="48" t="str">
        <f>VLOOKUP(E3451,[1]Apresentação!AW$1:AX$65536,2,0)</f>
        <v xml:space="preserve">                    2 - LEATHER AUXILIARIES</v>
      </c>
      <c r="AH3451" s="48" t="str">
        <f t="shared" si="911"/>
        <v xml:space="preserve">         5218000002 - CONTRIPON AO BR</v>
      </c>
      <c r="AI3451" s="49" t="str">
        <f t="shared" si="912"/>
        <v xml:space="preserve">     L00085 - CURTUME NIMO LTDA</v>
      </c>
      <c r="AJ3451" t="str">
        <f t="shared" si="913"/>
        <v xml:space="preserve">     90 - SALES</v>
      </c>
      <c r="AK3451" t="str">
        <f t="shared" si="914"/>
        <v/>
      </c>
      <c r="AL3451">
        <f t="shared" si="915"/>
        <v>4</v>
      </c>
      <c r="AM3451" t="str">
        <f t="shared" si="916"/>
        <v>2025 4</v>
      </c>
      <c r="AN3451" t="str">
        <f t="shared" si="917"/>
        <v xml:space="preserve">CURTUME </v>
      </c>
    </row>
    <row r="3452" spans="1:40" x14ac:dyDescent="0.35">
      <c r="A3452">
        <v>81631</v>
      </c>
      <c r="B3452" t="s">
        <v>274</v>
      </c>
      <c r="C3452" s="31">
        <v>45729</v>
      </c>
      <c r="D3452" t="s">
        <v>373</v>
      </c>
      <c r="E3452" t="s">
        <v>374</v>
      </c>
      <c r="F3452" t="s">
        <v>429</v>
      </c>
      <c r="G3452" t="s">
        <v>430</v>
      </c>
      <c r="H3452" t="s">
        <v>1066</v>
      </c>
      <c r="I3452" t="s">
        <v>1067</v>
      </c>
      <c r="J3452">
        <v>120</v>
      </c>
      <c r="K3452">
        <v>14571.66</v>
      </c>
      <c r="L3452">
        <v>6875.42839</v>
      </c>
      <c r="M3452">
        <v>1748.62</v>
      </c>
      <c r="N3452">
        <v>121.43051</v>
      </c>
      <c r="O3452" s="32">
        <f t="shared" si="901"/>
        <v>12823.04</v>
      </c>
      <c r="P3452" s="32">
        <f t="shared" si="902"/>
        <v>5947.6116100000008</v>
      </c>
      <c r="Q3452">
        <v>717452</v>
      </c>
      <c r="R3452" t="s">
        <v>312</v>
      </c>
      <c r="S3452" t="s">
        <v>431</v>
      </c>
      <c r="T3452" t="str">
        <f t="shared" si="903"/>
        <v>VEN</v>
      </c>
      <c r="U3452" t="s">
        <v>432</v>
      </c>
      <c r="V3452" s="33">
        <f t="shared" si="904"/>
        <v>14571.66</v>
      </c>
      <c r="W3452">
        <f t="shared" si="905"/>
        <v>120</v>
      </c>
      <c r="X3452" s="33">
        <f t="shared" si="906"/>
        <v>12823.04</v>
      </c>
      <c r="Y3452" s="33">
        <f t="shared" si="907"/>
        <v>1748.62</v>
      </c>
      <c r="Z3452" s="45">
        <f t="shared" si="908"/>
        <v>0.40651590896301459</v>
      </c>
      <c r="AA3452" s="33">
        <f t="shared" si="909"/>
        <v>5923.6116100000008</v>
      </c>
      <c r="AB3452" s="45">
        <f t="shared" si="910"/>
        <v>0.46195064586868639</v>
      </c>
      <c r="AC3452" s="33">
        <f>IFERROR($X3452/VLOOKUP(CONCATENATE("USD",C3452),[1]GEINDICE!AR$1:AS$65536,2,0),"")</f>
        <v>2205.8867041681719</v>
      </c>
      <c r="AD3452" s="33">
        <f>IFERROR($AA3452/VLOOKUP(CONCATENATE("USD",C3452),[1]GEINDICE!AR$1:AS$65536,2,0),"")</f>
        <v>1019.0107877036349</v>
      </c>
      <c r="AE3452" s="33">
        <f>IFERROR($X3452/VLOOKUP(CONCATENATE("EUR",C3452),[1]GEINDICE!AR$1:AS$65536,2,0),"")</f>
        <v>2031.4048539382802</v>
      </c>
      <c r="AF3452" s="33">
        <f>IFERROR($AA3452/VLOOKUP(CONCATENATE("EUR",C3452),[1]GEINDICE!AR$1:AS$65536,2,0),"")</f>
        <v>938.40878429757311</v>
      </c>
      <c r="AG3452" s="48" t="str">
        <f>VLOOKUP(E3452,[1]Apresentação!AW$1:AX$65536,2,0)</f>
        <v xml:space="preserve">                    2 - LEATHER AUXILIARIES</v>
      </c>
      <c r="AH3452" s="48" t="str">
        <f t="shared" si="911"/>
        <v xml:space="preserve">         5218000002 - CONTRIPON AO BR</v>
      </c>
      <c r="AI3452" s="49" t="str">
        <f t="shared" si="912"/>
        <v xml:space="preserve">     L00085 - CURTUME NIMO LTDA</v>
      </c>
      <c r="AJ3452" t="str">
        <f t="shared" si="913"/>
        <v xml:space="preserve">     90 - SALES</v>
      </c>
      <c r="AK3452" t="str">
        <f t="shared" si="914"/>
        <v/>
      </c>
      <c r="AL3452">
        <f t="shared" si="915"/>
        <v>3</v>
      </c>
      <c r="AM3452" t="str">
        <f t="shared" si="916"/>
        <v>2025 3</v>
      </c>
      <c r="AN3452" t="str">
        <f t="shared" si="917"/>
        <v xml:space="preserve">CURTUME </v>
      </c>
    </row>
    <row r="3453" spans="1:40" x14ac:dyDescent="0.35">
      <c r="A3453">
        <v>84363</v>
      </c>
      <c r="B3453" t="s">
        <v>274</v>
      </c>
      <c r="C3453" s="31">
        <v>45954</v>
      </c>
      <c r="D3453" t="s">
        <v>373</v>
      </c>
      <c r="E3453" t="s">
        <v>374</v>
      </c>
      <c r="F3453" t="s">
        <v>429</v>
      </c>
      <c r="G3453" t="s">
        <v>430</v>
      </c>
      <c r="H3453" t="s">
        <v>1066</v>
      </c>
      <c r="I3453" t="s">
        <v>1067</v>
      </c>
      <c r="J3453">
        <v>200</v>
      </c>
      <c r="K3453">
        <v>22440.510000000002</v>
      </c>
      <c r="L3453">
        <v>12091.714190000001</v>
      </c>
      <c r="M3453">
        <v>2692.89</v>
      </c>
      <c r="N3453">
        <v>112.20256000000001</v>
      </c>
      <c r="O3453" s="32">
        <f t="shared" si="901"/>
        <v>19747.620000000003</v>
      </c>
      <c r="P3453" s="32">
        <f t="shared" si="902"/>
        <v>7655.905810000002</v>
      </c>
      <c r="Q3453">
        <v>765233</v>
      </c>
      <c r="R3453" t="s">
        <v>312</v>
      </c>
      <c r="S3453" t="s">
        <v>431</v>
      </c>
      <c r="T3453" t="str">
        <f t="shared" si="903"/>
        <v>VEN</v>
      </c>
      <c r="U3453" t="s">
        <v>432</v>
      </c>
      <c r="V3453" s="33">
        <f t="shared" si="904"/>
        <v>22440.510000000002</v>
      </c>
      <c r="W3453">
        <f t="shared" si="905"/>
        <v>200</v>
      </c>
      <c r="X3453" s="33">
        <f t="shared" si="906"/>
        <v>19747.620000000003</v>
      </c>
      <c r="Y3453" s="33">
        <f t="shared" si="907"/>
        <v>2692.89</v>
      </c>
      <c r="Z3453" s="45">
        <f t="shared" si="908"/>
        <v>0.33938202875068352</v>
      </c>
      <c r="AA3453" s="33">
        <f t="shared" si="909"/>
        <v>7615.905810000002</v>
      </c>
      <c r="AB3453" s="45">
        <f t="shared" si="910"/>
        <v>0.38566195875756171</v>
      </c>
      <c r="AC3453" s="33">
        <f>IFERROR($X3453/VLOOKUP(CONCATENATE("USD",C3453),[1]GEINDICE!AR$1:AS$65536,2,0),"")</f>
        <v>3670.7660278454191</v>
      </c>
      <c r="AD3453" s="33">
        <f>IFERROR($AA3453/VLOOKUP(CONCATENATE("USD",C3453),[1]GEINDICE!AR$1:AS$65536,2,0),"")</f>
        <v>1415.6748164395785</v>
      </c>
      <c r="AE3453" s="33">
        <f>IFERROR($X3453/VLOOKUP(CONCATENATE("EUR",C3453),[1]GEINDICE!AR$1:AS$65536,2,0),"")</f>
        <v>3157.3963929393708</v>
      </c>
      <c r="AF3453" s="33">
        <f>IFERROR($AA3453/VLOOKUP(CONCATENATE("EUR",C3453),[1]GEINDICE!AR$1:AS$65536,2,0),"")</f>
        <v>1217.6876774750579</v>
      </c>
      <c r="AG3453" s="48" t="str">
        <f>VLOOKUP(E3453,[1]Apresentação!AW$1:AX$65536,2,0)</f>
        <v xml:space="preserve">                    2 - LEATHER AUXILIARIES</v>
      </c>
      <c r="AH3453" s="48" t="str">
        <f t="shared" si="911"/>
        <v xml:space="preserve">         5218000002 - CONTRIPON AO BR</v>
      </c>
      <c r="AI3453" s="49" t="str">
        <f t="shared" si="912"/>
        <v xml:space="preserve">     L00085 - CURTUME NIMO LTDA</v>
      </c>
      <c r="AJ3453" t="str">
        <f t="shared" si="913"/>
        <v xml:space="preserve">     90 - SALES</v>
      </c>
      <c r="AK3453" t="str">
        <f t="shared" si="914"/>
        <v/>
      </c>
      <c r="AL3453">
        <f t="shared" si="915"/>
        <v>10</v>
      </c>
      <c r="AM3453" t="str">
        <f t="shared" si="916"/>
        <v>2025 10</v>
      </c>
      <c r="AN3453" t="str">
        <f t="shared" si="917"/>
        <v xml:space="preserve">CURTUME </v>
      </c>
    </row>
    <row r="3454" spans="1:40" x14ac:dyDescent="0.35">
      <c r="A3454">
        <v>83096</v>
      </c>
      <c r="B3454" t="s">
        <v>274</v>
      </c>
      <c r="C3454" s="31">
        <v>45852</v>
      </c>
      <c r="D3454" t="s">
        <v>373</v>
      </c>
      <c r="E3454" t="s">
        <v>374</v>
      </c>
      <c r="F3454" t="s">
        <v>429</v>
      </c>
      <c r="G3454" t="s">
        <v>430</v>
      </c>
      <c r="H3454" t="s">
        <v>1066</v>
      </c>
      <c r="I3454" t="s">
        <v>1067</v>
      </c>
      <c r="J3454">
        <v>120</v>
      </c>
      <c r="K3454">
        <v>13934.960000000001</v>
      </c>
      <c r="L3454">
        <v>7158.1968999999999</v>
      </c>
      <c r="M3454">
        <v>1672.21</v>
      </c>
      <c r="N3454">
        <v>116.12465</v>
      </c>
      <c r="O3454" s="32">
        <f t="shared" si="901"/>
        <v>12262.75</v>
      </c>
      <c r="P3454" s="32">
        <f t="shared" si="902"/>
        <v>5104.5531000000001</v>
      </c>
      <c r="Q3454">
        <v>743702</v>
      </c>
      <c r="R3454" t="s">
        <v>312</v>
      </c>
      <c r="S3454" t="s">
        <v>431</v>
      </c>
      <c r="T3454" t="str">
        <f t="shared" si="903"/>
        <v>VEN</v>
      </c>
      <c r="U3454" t="s">
        <v>432</v>
      </c>
      <c r="V3454" s="33">
        <f t="shared" si="904"/>
        <v>13934.960000000001</v>
      </c>
      <c r="W3454">
        <f t="shared" si="905"/>
        <v>120</v>
      </c>
      <c r="X3454" s="33">
        <f t="shared" si="906"/>
        <v>12262.75</v>
      </c>
      <c r="Y3454" s="33">
        <f t="shared" si="907"/>
        <v>1672.21</v>
      </c>
      <c r="Z3454" s="45">
        <f t="shared" si="908"/>
        <v>0.36459043298294358</v>
      </c>
      <c r="AA3454" s="33">
        <f t="shared" si="909"/>
        <v>5080.5531000000001</v>
      </c>
      <c r="AB3454" s="45">
        <f t="shared" si="910"/>
        <v>0.41430781023832336</v>
      </c>
      <c r="AC3454" s="33">
        <f>IFERROR($X3454/VLOOKUP(CONCATENATE("USD",C3454),[1]GEINDICE!AR$1:AS$65536,2,0),"")</f>
        <v>2205.7289324579547</v>
      </c>
      <c r="AD3454" s="33">
        <f>IFERROR($AA3454/VLOOKUP(CONCATENATE("USD",C3454),[1]GEINDICE!AR$1:AS$65536,2,0),"")</f>
        <v>913.85072398597003</v>
      </c>
      <c r="AE3454" s="33">
        <f>IFERROR($X3454/VLOOKUP(CONCATENATE("EUR",C3454),[1]GEINDICE!AR$1:AS$65536,2,0),"")</f>
        <v>1889.7750038526738</v>
      </c>
      <c r="AF3454" s="33">
        <f>IFERROR($AA3454/VLOOKUP(CONCATENATE("EUR",C3454),[1]GEINDICE!AR$1:AS$65536,2,0),"")</f>
        <v>782.94854368932045</v>
      </c>
      <c r="AG3454" s="48" t="str">
        <f>VLOOKUP(E3454,[1]Apresentação!AW$1:AX$65536,2,0)</f>
        <v xml:space="preserve">                    2 - LEATHER AUXILIARIES</v>
      </c>
      <c r="AH3454" s="48" t="str">
        <f t="shared" si="911"/>
        <v xml:space="preserve">         5218000002 - CONTRIPON AO BR</v>
      </c>
      <c r="AI3454" s="49" t="str">
        <f t="shared" si="912"/>
        <v xml:space="preserve">     L00085 - CURTUME NIMO LTDA</v>
      </c>
      <c r="AJ3454" t="str">
        <f t="shared" si="913"/>
        <v xml:space="preserve">     90 - SALES</v>
      </c>
      <c r="AK3454" t="str">
        <f t="shared" si="914"/>
        <v/>
      </c>
      <c r="AL3454">
        <f t="shared" si="915"/>
        <v>7</v>
      </c>
      <c r="AM3454" t="str">
        <f t="shared" si="916"/>
        <v>2025 7</v>
      </c>
      <c r="AN3454" t="str">
        <f t="shared" si="917"/>
        <v xml:space="preserve">CURTUME </v>
      </c>
    </row>
    <row r="3455" spans="1:40" x14ac:dyDescent="0.35">
      <c r="A3455">
        <v>83670</v>
      </c>
      <c r="B3455" t="s">
        <v>274</v>
      </c>
      <c r="C3455" s="31">
        <v>45897</v>
      </c>
      <c r="D3455" t="s">
        <v>373</v>
      </c>
      <c r="E3455" t="s">
        <v>374</v>
      </c>
      <c r="F3455" t="s">
        <v>429</v>
      </c>
      <c r="G3455" t="s">
        <v>430</v>
      </c>
      <c r="H3455" t="s">
        <v>1066</v>
      </c>
      <c r="I3455" t="s">
        <v>1067</v>
      </c>
      <c r="J3455">
        <v>240</v>
      </c>
      <c r="K3455">
        <v>27222.71</v>
      </c>
      <c r="L3455">
        <v>14542.87563</v>
      </c>
      <c r="M3455">
        <v>3266.76</v>
      </c>
      <c r="N3455">
        <v>113.42795</v>
      </c>
      <c r="O3455" s="32">
        <f t="shared" si="901"/>
        <v>23955.949999999997</v>
      </c>
      <c r="P3455" s="32">
        <f t="shared" si="902"/>
        <v>9413.0743699999966</v>
      </c>
      <c r="Q3455">
        <v>759939</v>
      </c>
      <c r="R3455" t="s">
        <v>312</v>
      </c>
      <c r="S3455" t="s">
        <v>431</v>
      </c>
      <c r="T3455" t="str">
        <f t="shared" si="903"/>
        <v>VEN</v>
      </c>
      <c r="U3455" t="s">
        <v>432</v>
      </c>
      <c r="V3455" s="33">
        <f t="shared" si="904"/>
        <v>27222.71</v>
      </c>
      <c r="W3455">
        <f t="shared" si="905"/>
        <v>240</v>
      </c>
      <c r="X3455" s="33">
        <f t="shared" si="906"/>
        <v>23955.949999999997</v>
      </c>
      <c r="Y3455" s="33">
        <f t="shared" si="907"/>
        <v>3266.76</v>
      </c>
      <c r="Z3455" s="45">
        <f t="shared" si="908"/>
        <v>0.3440169758999011</v>
      </c>
      <c r="AA3455" s="33">
        <f t="shared" si="909"/>
        <v>9365.0743699999966</v>
      </c>
      <c r="AB3455" s="45">
        <f t="shared" si="910"/>
        <v>0.39092894959289853</v>
      </c>
      <c r="AC3455" s="33">
        <f>IFERROR($X3455/VLOOKUP(CONCATENATE("USD",C3455),[1]GEINDICE!AR$1:AS$65536,2,0),"")</f>
        <v>4426.8594659521386</v>
      </c>
      <c r="AD3455" s="33">
        <f>IFERROR($AA3455/VLOOKUP(CONCATENATE("USD",C3455),[1]GEINDICE!AR$1:AS$65536,2,0),"")</f>
        <v>1730.5875210200493</v>
      </c>
      <c r="AE3455" s="33">
        <f>IFERROR($X3455/VLOOKUP(CONCATENATE("EUR",C3455),[1]GEINDICE!AR$1:AS$65536,2,0),"")</f>
        <v>3792.0584417640162</v>
      </c>
      <c r="AF3455" s="33">
        <f>IFERROR($AA3455/VLOOKUP(CONCATENATE("EUR",C3455),[1]GEINDICE!AR$1:AS$65536,2,0),"")</f>
        <v>1482.4254234336904</v>
      </c>
      <c r="AG3455" s="48" t="str">
        <f>VLOOKUP(E3455,[1]Apresentação!AW$1:AX$65536,2,0)</f>
        <v xml:space="preserve">                    2 - LEATHER AUXILIARIES</v>
      </c>
      <c r="AH3455" s="48" t="str">
        <f t="shared" si="911"/>
        <v xml:space="preserve">         5218000002 - CONTRIPON AO BR</v>
      </c>
      <c r="AI3455" s="49" t="str">
        <f t="shared" si="912"/>
        <v xml:space="preserve">     L00085 - CURTUME NIMO LTDA</v>
      </c>
      <c r="AJ3455" t="str">
        <f t="shared" si="913"/>
        <v xml:space="preserve">     90 - SALES</v>
      </c>
      <c r="AK3455" t="str">
        <f t="shared" si="914"/>
        <v/>
      </c>
      <c r="AL3455">
        <f t="shared" si="915"/>
        <v>8</v>
      </c>
      <c r="AM3455" t="str">
        <f t="shared" si="916"/>
        <v>2025 8</v>
      </c>
      <c r="AN3455" t="str">
        <f t="shared" si="917"/>
        <v xml:space="preserve">CURTUME </v>
      </c>
    </row>
    <row r="3456" spans="1:40" x14ac:dyDescent="0.35">
      <c r="A3456">
        <v>83015</v>
      </c>
      <c r="B3456" t="s">
        <v>274</v>
      </c>
      <c r="C3456" s="31">
        <v>45845</v>
      </c>
      <c r="D3456" t="s">
        <v>373</v>
      </c>
      <c r="E3456" t="s">
        <v>374</v>
      </c>
      <c r="F3456" t="s">
        <v>429</v>
      </c>
      <c r="G3456" t="s">
        <v>430</v>
      </c>
      <c r="H3456" t="s">
        <v>1066</v>
      </c>
      <c r="I3456" t="s">
        <v>1067</v>
      </c>
      <c r="J3456">
        <v>120</v>
      </c>
      <c r="K3456">
        <v>13526.83</v>
      </c>
      <c r="L3456">
        <v>7146.6215000000002</v>
      </c>
      <c r="M3456">
        <v>1623.24</v>
      </c>
      <c r="N3456">
        <v>112.72355999999999</v>
      </c>
      <c r="O3456" s="32">
        <f t="shared" si="901"/>
        <v>11903.59</v>
      </c>
      <c r="P3456" s="32">
        <f t="shared" si="902"/>
        <v>4756.9684999999999</v>
      </c>
      <c r="Q3456">
        <v>743060</v>
      </c>
      <c r="R3456" t="s">
        <v>312</v>
      </c>
      <c r="S3456" t="s">
        <v>431</v>
      </c>
      <c r="T3456" t="str">
        <f t="shared" si="903"/>
        <v>VEN</v>
      </c>
      <c r="U3456" t="s">
        <v>432</v>
      </c>
      <c r="V3456" s="33">
        <f t="shared" si="904"/>
        <v>13526.83</v>
      </c>
      <c r="W3456">
        <f t="shared" si="905"/>
        <v>120</v>
      </c>
      <c r="X3456" s="33">
        <f t="shared" si="906"/>
        <v>11903.59</v>
      </c>
      <c r="Y3456" s="33">
        <f t="shared" si="907"/>
        <v>1623.24</v>
      </c>
      <c r="Z3456" s="45">
        <f t="shared" si="908"/>
        <v>0.34989487559169441</v>
      </c>
      <c r="AA3456" s="33">
        <f t="shared" si="909"/>
        <v>4732.9684999999999</v>
      </c>
      <c r="AB3456" s="45">
        <f t="shared" si="910"/>
        <v>0.39760849458020647</v>
      </c>
      <c r="AC3456" s="33">
        <f>IFERROR($X3456/VLOOKUP(CONCATENATE("USD",C3456),[1]GEINDICE!AR$1:AS$65536,2,0),"")</f>
        <v>2182.06298577504</v>
      </c>
      <c r="AD3456" s="33">
        <f>IFERROR($AA3456/VLOOKUP(CONCATENATE("USD",C3456),[1]GEINDICE!AR$1:AS$65536,2,0),"")</f>
        <v>867.60677885320422</v>
      </c>
      <c r="AE3456" s="33">
        <f>IFERROR($X3456/VLOOKUP(CONCATENATE("EUR",C3456),[1]GEINDICE!AR$1:AS$65536,2,0),"")</f>
        <v>1859.7615848514199</v>
      </c>
      <c r="AF3456" s="33">
        <f>IFERROR($AA3456/VLOOKUP(CONCATENATE("EUR",C3456),[1]GEINDICE!AR$1:AS$65536,2,0),"")</f>
        <v>739.45700403087199</v>
      </c>
      <c r="AG3456" s="48" t="str">
        <f>VLOOKUP(E3456,[1]Apresentação!AW$1:AX$65536,2,0)</f>
        <v xml:space="preserve">                    2 - LEATHER AUXILIARIES</v>
      </c>
      <c r="AH3456" s="48" t="str">
        <f t="shared" si="911"/>
        <v xml:space="preserve">         5218000002 - CONTRIPON AO BR</v>
      </c>
      <c r="AI3456" s="49" t="str">
        <f t="shared" si="912"/>
        <v xml:space="preserve">     L00085 - CURTUME NIMO LTDA</v>
      </c>
      <c r="AJ3456" t="str">
        <f t="shared" si="913"/>
        <v xml:space="preserve">     90 - SALES</v>
      </c>
      <c r="AK3456" t="str">
        <f t="shared" si="914"/>
        <v/>
      </c>
      <c r="AL3456">
        <f t="shared" si="915"/>
        <v>7</v>
      </c>
      <c r="AM3456" t="str">
        <f t="shared" si="916"/>
        <v>2025 7</v>
      </c>
      <c r="AN3456" t="str">
        <f t="shared" si="917"/>
        <v xml:space="preserve">CURTUME </v>
      </c>
    </row>
    <row r="3457" spans="1:40" x14ac:dyDescent="0.35">
      <c r="A3457">
        <v>81185</v>
      </c>
      <c r="B3457" t="s">
        <v>274</v>
      </c>
      <c r="C3457" s="31">
        <v>45694</v>
      </c>
      <c r="D3457" t="s">
        <v>373</v>
      </c>
      <c r="E3457" t="s">
        <v>374</v>
      </c>
      <c r="F3457" t="s">
        <v>681</v>
      </c>
      <c r="G3457" t="s">
        <v>682</v>
      </c>
      <c r="H3457" t="s">
        <v>1066</v>
      </c>
      <c r="I3457" t="s">
        <v>1067</v>
      </c>
      <c r="J3457">
        <v>50</v>
      </c>
      <c r="K3457">
        <v>4821.05</v>
      </c>
      <c r="L3457">
        <v>2829.5381699999998</v>
      </c>
      <c r="M3457">
        <v>970.96</v>
      </c>
      <c r="N3457">
        <v>96.421000000000006</v>
      </c>
      <c r="O3457" s="32">
        <f t="shared" si="901"/>
        <v>3850.09</v>
      </c>
      <c r="P3457" s="32">
        <f t="shared" si="902"/>
        <v>1020.5518300000003</v>
      </c>
      <c r="Q3457">
        <v>709335</v>
      </c>
      <c r="R3457" t="s">
        <v>312</v>
      </c>
      <c r="S3457" t="s">
        <v>457</v>
      </c>
      <c r="T3457" t="str">
        <f t="shared" si="903"/>
        <v>VEN</v>
      </c>
      <c r="U3457" t="s">
        <v>437</v>
      </c>
      <c r="V3457" s="33">
        <f t="shared" si="904"/>
        <v>4821.05</v>
      </c>
      <c r="W3457">
        <f t="shared" si="905"/>
        <v>50</v>
      </c>
      <c r="X3457" s="33">
        <f t="shared" si="906"/>
        <v>3850.09</v>
      </c>
      <c r="Y3457" s="33">
        <f t="shared" si="907"/>
        <v>970.96</v>
      </c>
      <c r="Z3457" s="45">
        <f t="shared" si="908"/>
        <v>0.20961239356571706</v>
      </c>
      <c r="AA3457" s="33">
        <f t="shared" si="909"/>
        <v>1010.5518300000003</v>
      </c>
      <c r="AB3457" s="45">
        <f t="shared" si="910"/>
        <v>0.26247485902926954</v>
      </c>
      <c r="AC3457" s="33">
        <f>IFERROR($X3457/VLOOKUP(CONCATENATE("USD",C3457),[1]GEINDICE!AR$1:AS$65536,2,0),"")</f>
        <v>665.46079922566366</v>
      </c>
      <c r="AD3457" s="33">
        <f>IFERROR($AA3457/VLOOKUP(CONCATENATE("USD",C3457),[1]GEINDICE!AR$1:AS$65536,2,0),"")</f>
        <v>174.6667294662611</v>
      </c>
      <c r="AE3457" s="33">
        <f>IFERROR($X3457/VLOOKUP(CONCATENATE("EUR",C3457),[1]GEINDICE!AR$1:AS$65536,2,0),"")</f>
        <v>641.71375235428434</v>
      </c>
      <c r="AF3457" s="33">
        <f>IFERROR($AA3457/VLOOKUP(CONCATENATE("EUR",C3457),[1]GEINDICE!AR$1:AS$65536,2,0),"")</f>
        <v>168.43372668633435</v>
      </c>
      <c r="AG3457" s="48" t="str">
        <f>VLOOKUP(E3457,[1]Apresentação!AW$1:AX$65536,2,0)</f>
        <v xml:space="preserve">                    2 - LEATHER AUXILIARIES</v>
      </c>
      <c r="AH3457" s="48" t="str">
        <f t="shared" si="911"/>
        <v xml:space="preserve">         5218000002 - CONTRIPON AO BR</v>
      </c>
      <c r="AI3457" s="49" t="str">
        <f t="shared" si="912"/>
        <v xml:space="preserve">     L00207 - COUROS NOBRE BENEFICIAMENTO LTDA</v>
      </c>
      <c r="AJ3457" t="str">
        <f t="shared" si="913"/>
        <v xml:space="preserve">     90 - SALES</v>
      </c>
      <c r="AK3457" t="str">
        <f t="shared" si="914"/>
        <v/>
      </c>
      <c r="AL3457">
        <f t="shared" si="915"/>
        <v>2</v>
      </c>
      <c r="AM3457" t="str">
        <f t="shared" si="916"/>
        <v>2025 2</v>
      </c>
      <c r="AN3457" t="str">
        <f t="shared" si="917"/>
        <v xml:space="preserve">COUROS </v>
      </c>
    </row>
    <row r="3458" spans="1:40" x14ac:dyDescent="0.35">
      <c r="A3458">
        <v>81091</v>
      </c>
      <c r="B3458" t="s">
        <v>274</v>
      </c>
      <c r="C3458" s="31">
        <v>45688</v>
      </c>
      <c r="D3458" t="s">
        <v>373</v>
      </c>
      <c r="E3458" t="s">
        <v>374</v>
      </c>
      <c r="F3458" t="s">
        <v>644</v>
      </c>
      <c r="G3458" t="s">
        <v>645</v>
      </c>
      <c r="H3458" t="s">
        <v>1066</v>
      </c>
      <c r="I3458" t="s">
        <v>1067</v>
      </c>
      <c r="J3458">
        <v>20</v>
      </c>
      <c r="K3458">
        <v>1953.4</v>
      </c>
      <c r="L3458">
        <v>1130.77467</v>
      </c>
      <c r="M3458">
        <v>393.41</v>
      </c>
      <c r="N3458">
        <v>97.67</v>
      </c>
      <c r="O3458" s="32">
        <f t="shared" si="901"/>
        <v>1559.99</v>
      </c>
      <c r="P3458" s="32">
        <f t="shared" si="902"/>
        <v>429.21532999999999</v>
      </c>
      <c r="Q3458">
        <v>708783</v>
      </c>
      <c r="R3458" t="s">
        <v>312</v>
      </c>
      <c r="S3458" t="s">
        <v>457</v>
      </c>
      <c r="T3458" t="str">
        <f t="shared" si="903"/>
        <v>VEN</v>
      </c>
      <c r="U3458" t="s">
        <v>437</v>
      </c>
      <c r="V3458" s="33">
        <f t="shared" si="904"/>
        <v>1953.4</v>
      </c>
      <c r="W3458">
        <f t="shared" si="905"/>
        <v>20</v>
      </c>
      <c r="X3458" s="33">
        <f t="shared" si="906"/>
        <v>1559.99</v>
      </c>
      <c r="Y3458" s="33">
        <f t="shared" si="907"/>
        <v>393.41</v>
      </c>
      <c r="Z3458" s="45">
        <f t="shared" si="908"/>
        <v>0.21767959967236611</v>
      </c>
      <c r="AA3458" s="33">
        <f t="shared" si="909"/>
        <v>425.21532999999999</v>
      </c>
      <c r="AB3458" s="45">
        <f t="shared" si="910"/>
        <v>0.27257567676715877</v>
      </c>
      <c r="AC3458" s="33">
        <f>IFERROR($X3458/VLOOKUP(CONCATENATE("USD",C3458),[1]GEINDICE!AR$1:AS$65536,2,0),"")</f>
        <v>267.57517023721721</v>
      </c>
      <c r="AD3458" s="33">
        <f>IFERROR($AA3458/VLOOKUP(CONCATENATE("USD",C3458),[1]GEINDICE!AR$1:AS$65536,2,0),"")</f>
        <v>72.934483113497194</v>
      </c>
      <c r="AE3458" s="33">
        <f>IFERROR($X3458/VLOOKUP(CONCATENATE("EUR",C3458),[1]GEINDICE!AR$1:AS$65536,2,0),"")</f>
        <v>257.35614359245085</v>
      </c>
      <c r="AF3458" s="33">
        <f>IFERROR($AA3458/VLOOKUP(CONCATENATE("EUR",C3458),[1]GEINDICE!AR$1:AS$65536,2,0),"")</f>
        <v>70.149025009898367</v>
      </c>
      <c r="AG3458" s="48" t="str">
        <f>VLOOKUP(E3458,[1]Apresentação!AW$1:AX$65536,2,0)</f>
        <v xml:space="preserve">                    2 - LEATHER AUXILIARIES</v>
      </c>
      <c r="AH3458" s="48" t="str">
        <f t="shared" si="911"/>
        <v xml:space="preserve">         5218000002 - CONTRIPON AO BR</v>
      </c>
      <c r="AI3458" s="49" t="str">
        <f t="shared" si="912"/>
        <v xml:space="preserve">     L00087 - BOLZANO BRASIL INDUSTRIA E COM DE COUROS E PELES LTDA</v>
      </c>
      <c r="AJ3458" t="str">
        <f t="shared" si="913"/>
        <v xml:space="preserve">     90 - SALES</v>
      </c>
      <c r="AK3458" t="str">
        <f t="shared" si="914"/>
        <v/>
      </c>
      <c r="AL3458">
        <f t="shared" si="915"/>
        <v>1</v>
      </c>
      <c r="AM3458" t="str">
        <f t="shared" si="916"/>
        <v>2025 1</v>
      </c>
      <c r="AN3458" t="str">
        <f t="shared" si="917"/>
        <v xml:space="preserve">BOLZANO </v>
      </c>
    </row>
    <row r="3459" spans="1:40" x14ac:dyDescent="0.35">
      <c r="A3459">
        <v>80745</v>
      </c>
      <c r="B3459" t="s">
        <v>274</v>
      </c>
      <c r="C3459" s="31">
        <v>45663</v>
      </c>
      <c r="D3459" t="s">
        <v>373</v>
      </c>
      <c r="E3459" t="s">
        <v>374</v>
      </c>
      <c r="F3459" t="s">
        <v>681</v>
      </c>
      <c r="G3459" t="s">
        <v>682</v>
      </c>
      <c r="H3459" t="s">
        <v>1066</v>
      </c>
      <c r="I3459" t="s">
        <v>1067</v>
      </c>
      <c r="J3459">
        <v>30</v>
      </c>
      <c r="K3459">
        <v>2892.63</v>
      </c>
      <c r="L3459">
        <v>1674.68507</v>
      </c>
      <c r="M3459">
        <v>582.58000000000004</v>
      </c>
      <c r="N3459">
        <v>96.421000000000006</v>
      </c>
      <c r="O3459" s="32">
        <f t="shared" si="901"/>
        <v>2310.0500000000002</v>
      </c>
      <c r="P3459" s="32">
        <f t="shared" si="902"/>
        <v>635.36493000000019</v>
      </c>
      <c r="Q3459">
        <v>706199</v>
      </c>
      <c r="R3459" t="s">
        <v>312</v>
      </c>
      <c r="S3459" t="s">
        <v>457</v>
      </c>
      <c r="T3459" t="str">
        <f t="shared" si="903"/>
        <v>VEN</v>
      </c>
      <c r="U3459" t="s">
        <v>437</v>
      </c>
      <c r="V3459" s="33">
        <f t="shared" si="904"/>
        <v>2892.63</v>
      </c>
      <c r="W3459">
        <f t="shared" si="905"/>
        <v>30</v>
      </c>
      <c r="X3459" s="33">
        <f t="shared" si="906"/>
        <v>2310.0500000000002</v>
      </c>
      <c r="Y3459" s="33">
        <f t="shared" si="907"/>
        <v>582.58000000000004</v>
      </c>
      <c r="Z3459" s="45">
        <f t="shared" si="908"/>
        <v>0.21757533110007163</v>
      </c>
      <c r="AA3459" s="33">
        <f t="shared" si="909"/>
        <v>629.36493000000019</v>
      </c>
      <c r="AB3459" s="45">
        <f t="shared" si="910"/>
        <v>0.27244645353996672</v>
      </c>
      <c r="AC3459" s="33">
        <f>IFERROR($X3459/VLOOKUP(CONCATENATE("USD",C3459),[1]GEINDICE!AR$1:AS$65536,2,0),"")</f>
        <v>377.95939069683732</v>
      </c>
      <c r="AD3459" s="33">
        <f>IFERROR($AA3459/VLOOKUP(CONCATENATE("USD",C3459),[1]GEINDICE!AR$1:AS$65536,2,0),"")</f>
        <v>102.97369557748003</v>
      </c>
      <c r="AE3459" s="33">
        <f>IFERROR($X3459/VLOOKUP(CONCATENATE("EUR",C3459),[1]GEINDICE!AR$1:AS$65536,2,0),"")</f>
        <v>363.59844490264902</v>
      </c>
      <c r="AF3459" s="33">
        <f>IFERROR($AA3459/VLOOKUP(CONCATENATE("EUR",C3459),[1]GEINDICE!AR$1:AS$65536,2,0),"")</f>
        <v>99.061106826373731</v>
      </c>
      <c r="AG3459" s="48" t="str">
        <f>VLOOKUP(E3459,[1]Apresentação!AW$1:AX$65536,2,0)</f>
        <v xml:space="preserve">                    2 - LEATHER AUXILIARIES</v>
      </c>
      <c r="AH3459" s="48" t="str">
        <f t="shared" si="911"/>
        <v xml:space="preserve">         5218000002 - CONTRIPON AO BR</v>
      </c>
      <c r="AI3459" s="49" t="str">
        <f t="shared" si="912"/>
        <v xml:space="preserve">     L00207 - COUROS NOBRE BENEFICIAMENTO LTDA</v>
      </c>
      <c r="AJ3459" t="str">
        <f t="shared" si="913"/>
        <v xml:space="preserve">     90 - SALES</v>
      </c>
      <c r="AK3459" t="str">
        <f t="shared" si="914"/>
        <v/>
      </c>
      <c r="AL3459">
        <f t="shared" si="915"/>
        <v>1</v>
      </c>
      <c r="AM3459" t="str">
        <f t="shared" si="916"/>
        <v>2025 1</v>
      </c>
      <c r="AN3459" t="str">
        <f t="shared" si="917"/>
        <v xml:space="preserve">COUROS </v>
      </c>
    </row>
    <row r="3460" spans="1:40" x14ac:dyDescent="0.35">
      <c r="A3460">
        <v>82386</v>
      </c>
      <c r="B3460" t="s">
        <v>274</v>
      </c>
      <c r="C3460" s="31">
        <v>45790</v>
      </c>
      <c r="D3460" t="s">
        <v>373</v>
      </c>
      <c r="E3460" t="s">
        <v>374</v>
      </c>
      <c r="F3460" t="s">
        <v>681</v>
      </c>
      <c r="G3460" t="s">
        <v>682</v>
      </c>
      <c r="H3460" t="s">
        <v>1066</v>
      </c>
      <c r="I3460" t="s">
        <v>1067</v>
      </c>
      <c r="J3460">
        <v>30</v>
      </c>
      <c r="K3460">
        <v>2892.63</v>
      </c>
      <c r="L3460">
        <v>1727.7479499999999</v>
      </c>
      <c r="M3460">
        <v>582.58000000000004</v>
      </c>
      <c r="N3460">
        <v>96.421000000000006</v>
      </c>
      <c r="O3460" s="32">
        <f t="shared" ref="O3460:O3523" si="918">$K3460-$Y3460</f>
        <v>2310.0500000000002</v>
      </c>
      <c r="P3460" s="32">
        <f t="shared" ref="P3460:P3523" si="919">($O3460-$L3460)</f>
        <v>582.30205000000024</v>
      </c>
      <c r="Q3460">
        <v>738524</v>
      </c>
      <c r="R3460" t="s">
        <v>312</v>
      </c>
      <c r="S3460" t="s">
        <v>457</v>
      </c>
      <c r="T3460" t="str">
        <f t="shared" ref="T3460:T3523" si="920">MID($U3460,1,3)</f>
        <v>VEN</v>
      </c>
      <c r="U3460" t="s">
        <v>437</v>
      </c>
      <c r="V3460" s="33">
        <f t="shared" ref="V3460:V3523" si="921">IF($T3460="DEV",-$K3460,$K3460)</f>
        <v>2892.63</v>
      </c>
      <c r="W3460">
        <f t="shared" ref="W3460:W3523" si="922">IF($T3460="DEV",-$J3460,$J3460)</f>
        <v>30</v>
      </c>
      <c r="X3460" s="33">
        <f t="shared" ref="X3460:X3523" si="923">$V3460-$Y3460</f>
        <v>2310.0500000000002</v>
      </c>
      <c r="Y3460" s="33">
        <f t="shared" ref="Y3460:Y3523" si="924">IF(A3460=59876,M3460,IF(A3460=59868,M3460,IF(R3460="6111",((K3460*0.12)+M3460),IF(T3460="DEV",-M3460,M3460))))</f>
        <v>582.58000000000004</v>
      </c>
      <c r="Z3460" s="45">
        <f t="shared" ref="Z3460:Z3523" si="925">IFERROR($AA3460/$V3460,0)</f>
        <v>0.1992311667928495</v>
      </c>
      <c r="AA3460" s="33">
        <f t="shared" ref="AA3460:AA3523" si="926">IF(VLOOKUP(AL3460,AR:AS,2,0)="sim",IF($T3460="DEV",($X3460-$L3460),$P3460)-(0.2*W3460),IF(VLOOKUP(AL3460,AR:AS,2,0)="OK",IF($T3460="DEV",($X3460-$L3460),$P3460)-(0.2*W3460),IF($T3460="DEV",($X3460-$L3460),$P3460)))</f>
        <v>576.30205000000024</v>
      </c>
      <c r="AB3460" s="45">
        <f t="shared" ref="AB3460:AB3523" si="927">IFERROR($AA3460/$X3460,0)</f>
        <v>0.24947600701283532</v>
      </c>
      <c r="AC3460" s="33">
        <f>IFERROR($X3460/VLOOKUP(CONCATENATE("USD",C3460),[1]GEINDICE!AR$1:AS$65536,2,0),"")</f>
        <v>410.58796345668486</v>
      </c>
      <c r="AD3460" s="33">
        <f>IFERROR($AA3460/VLOOKUP(CONCATENATE("USD",C3460),[1]GEINDICE!AR$1:AS$65536,2,0),"")</f>
        <v>102.43184565070567</v>
      </c>
      <c r="AE3460" s="33">
        <f>IFERROR($X3460/VLOOKUP(CONCATENATE("EUR",C3460),[1]GEINDICE!AR$1:AS$65536,2,0),"")</f>
        <v>367.38604917459207</v>
      </c>
      <c r="AF3460" s="33">
        <f>IFERROR($AA3460/VLOOKUP(CONCATENATE("EUR",C3460),[1]GEINDICE!AR$1:AS$65536,2,0),"")</f>
        <v>91.654004580298377</v>
      </c>
      <c r="AG3460" s="48" t="str">
        <f>VLOOKUP(E3460,[1]Apresentação!AW$1:AX$65536,2,0)</f>
        <v xml:space="preserve">                    2 - LEATHER AUXILIARIES</v>
      </c>
      <c r="AH3460" s="48" t="str">
        <f t="shared" ref="AH3460:AH3523" si="928">CONCATENATE("         ",H3460," - ",I3460)</f>
        <v xml:space="preserve">         5218000002 - CONTRIPON AO BR</v>
      </c>
      <c r="AI3460" s="49" t="str">
        <f t="shared" ref="AI3460:AI3523" si="929">CONCATENATE("     ",F3460," - ",G3460)</f>
        <v xml:space="preserve">     L00207 - COUROS NOBRE BENEFICIAMENTO LTDA</v>
      </c>
      <c r="AJ3460" t="str">
        <f t="shared" ref="AJ3460:AJ3523" si="930">IF(RIGHT(I3460,2)="BR","     90 - SALES","     93 - RESALES")</f>
        <v xml:space="preserve">     90 - SALES</v>
      </c>
      <c r="AK3460" t="str">
        <f t="shared" ref="AK3460:AK3523" si="931">IF(R3460="3201","EXP",IF(R3460="7101","EXP",""))</f>
        <v/>
      </c>
      <c r="AL3460">
        <f t="shared" ref="AL3460:AL3523" si="932">VLOOKUP(MONTH(C3460),AQ:AR,2,0)</f>
        <v>5</v>
      </c>
      <c r="AM3460" t="str">
        <f t="shared" ref="AM3460:AM3523" si="933">CONCATENATE(YEAR(C3460)," ",MONTH(C3460))</f>
        <v>2025 5</v>
      </c>
      <c r="AN3460" t="str">
        <f t="shared" ref="AN3460:AN3523" si="934">MID(G3460,1,SEARCH(" ",G3460,1))</f>
        <v xml:space="preserve">COUROS </v>
      </c>
    </row>
    <row r="3461" spans="1:40" x14ac:dyDescent="0.35">
      <c r="A3461">
        <v>82232</v>
      </c>
      <c r="B3461" t="s">
        <v>274</v>
      </c>
      <c r="C3461" s="31">
        <v>45777</v>
      </c>
      <c r="D3461" t="s">
        <v>373</v>
      </c>
      <c r="E3461" t="s">
        <v>374</v>
      </c>
      <c r="F3461" t="s">
        <v>644</v>
      </c>
      <c r="G3461" t="s">
        <v>645</v>
      </c>
      <c r="H3461" t="s">
        <v>1066</v>
      </c>
      <c r="I3461" t="s">
        <v>1067</v>
      </c>
      <c r="J3461">
        <v>20</v>
      </c>
      <c r="K3461">
        <v>1953.4</v>
      </c>
      <c r="L3461">
        <v>1148.45867</v>
      </c>
      <c r="M3461">
        <v>393.41</v>
      </c>
      <c r="N3461">
        <v>97.67</v>
      </c>
      <c r="O3461" s="32">
        <f t="shared" si="918"/>
        <v>1559.99</v>
      </c>
      <c r="P3461" s="32">
        <f t="shared" si="919"/>
        <v>411.53133000000003</v>
      </c>
      <c r="Q3461">
        <v>735251</v>
      </c>
      <c r="R3461" t="s">
        <v>312</v>
      </c>
      <c r="S3461" t="s">
        <v>457</v>
      </c>
      <c r="T3461" t="str">
        <f t="shared" si="920"/>
        <v>VEN</v>
      </c>
      <c r="U3461" t="s">
        <v>437</v>
      </c>
      <c r="V3461" s="33">
        <f t="shared" si="921"/>
        <v>1953.4</v>
      </c>
      <c r="W3461">
        <f t="shared" si="922"/>
        <v>20</v>
      </c>
      <c r="X3461" s="33">
        <f t="shared" si="923"/>
        <v>1559.99</v>
      </c>
      <c r="Y3461" s="33">
        <f t="shared" si="924"/>
        <v>393.41</v>
      </c>
      <c r="Z3461" s="45">
        <f t="shared" si="925"/>
        <v>0.20862666632538138</v>
      </c>
      <c r="AA3461" s="33">
        <f t="shared" si="926"/>
        <v>407.53133000000003</v>
      </c>
      <c r="AB3461" s="45">
        <f t="shared" si="927"/>
        <v>0.26123970666478635</v>
      </c>
      <c r="AC3461" s="33">
        <f>IFERROR($X3461/VLOOKUP(CONCATENATE("USD",C3461),[1]GEINDICE!AR$1:AS$65536,2,0),"")</f>
        <v>275.57765686828719</v>
      </c>
      <c r="AD3461" s="33">
        <f>IFERROR($AA3461/VLOOKUP(CONCATENATE("USD",C3461),[1]GEINDICE!AR$1:AS$65536,2,0),"")</f>
        <v>71.991826243640475</v>
      </c>
      <c r="AE3461" s="33">
        <f>IFERROR($X3461/VLOOKUP(CONCATENATE("EUR",C3461),[1]GEINDICE!AR$1:AS$65536,2,0),"")</f>
        <v>242.77732818725099</v>
      </c>
      <c r="AF3461" s="33">
        <f>IFERROR($AA3461/VLOOKUP(CONCATENATE("EUR",C3461),[1]GEINDICE!AR$1:AS$65536,2,0),"")</f>
        <v>63.423078000498009</v>
      </c>
      <c r="AG3461" s="48" t="str">
        <f>VLOOKUP(E3461,[1]Apresentação!AW$1:AX$65536,2,0)</f>
        <v xml:space="preserve">                    2 - LEATHER AUXILIARIES</v>
      </c>
      <c r="AH3461" s="48" t="str">
        <f t="shared" si="928"/>
        <v xml:space="preserve">         5218000002 - CONTRIPON AO BR</v>
      </c>
      <c r="AI3461" s="49" t="str">
        <f t="shared" si="929"/>
        <v xml:space="preserve">     L00087 - BOLZANO BRASIL INDUSTRIA E COM DE COUROS E PELES LTDA</v>
      </c>
      <c r="AJ3461" t="str">
        <f t="shared" si="930"/>
        <v xml:space="preserve">     90 - SALES</v>
      </c>
      <c r="AK3461" t="str">
        <f t="shared" si="931"/>
        <v/>
      </c>
      <c r="AL3461">
        <f t="shared" si="932"/>
        <v>4</v>
      </c>
      <c r="AM3461" t="str">
        <f t="shared" si="933"/>
        <v>2025 4</v>
      </c>
      <c r="AN3461" t="str">
        <f t="shared" si="934"/>
        <v xml:space="preserve">BOLZANO </v>
      </c>
    </row>
    <row r="3462" spans="1:40" x14ac:dyDescent="0.35">
      <c r="A3462">
        <v>82331</v>
      </c>
      <c r="B3462" t="s">
        <v>274</v>
      </c>
      <c r="C3462" s="31">
        <v>45785</v>
      </c>
      <c r="D3462" t="s">
        <v>373</v>
      </c>
      <c r="E3462" t="s">
        <v>374</v>
      </c>
      <c r="F3462" t="s">
        <v>681</v>
      </c>
      <c r="G3462" t="s">
        <v>682</v>
      </c>
      <c r="H3462" t="s">
        <v>1066</v>
      </c>
      <c r="I3462" t="s">
        <v>1067</v>
      </c>
      <c r="J3462">
        <v>30</v>
      </c>
      <c r="K3462">
        <v>2892.63</v>
      </c>
      <c r="L3462">
        <v>1727.7479499999999</v>
      </c>
      <c r="M3462">
        <v>582.58000000000004</v>
      </c>
      <c r="N3462">
        <v>96.421000000000006</v>
      </c>
      <c r="O3462" s="32">
        <f t="shared" si="918"/>
        <v>2310.0500000000002</v>
      </c>
      <c r="P3462" s="32">
        <f t="shared" si="919"/>
        <v>582.30205000000024</v>
      </c>
      <c r="Q3462">
        <v>738172</v>
      </c>
      <c r="R3462" t="s">
        <v>312</v>
      </c>
      <c r="S3462" t="s">
        <v>457</v>
      </c>
      <c r="T3462" t="str">
        <f t="shared" si="920"/>
        <v>VEN</v>
      </c>
      <c r="U3462" t="s">
        <v>437</v>
      </c>
      <c r="V3462" s="33">
        <f t="shared" si="921"/>
        <v>2892.63</v>
      </c>
      <c r="W3462">
        <f t="shared" si="922"/>
        <v>30</v>
      </c>
      <c r="X3462" s="33">
        <f t="shared" si="923"/>
        <v>2310.0500000000002</v>
      </c>
      <c r="Y3462" s="33">
        <f t="shared" si="924"/>
        <v>582.58000000000004</v>
      </c>
      <c r="Z3462" s="45">
        <f t="shared" si="925"/>
        <v>0.1992311667928495</v>
      </c>
      <c r="AA3462" s="33">
        <f t="shared" si="926"/>
        <v>576.30205000000024</v>
      </c>
      <c r="AB3462" s="45">
        <f t="shared" si="927"/>
        <v>0.24947600701283532</v>
      </c>
      <c r="AC3462" s="33">
        <f>IFERROR($X3462/VLOOKUP(CONCATENATE("USD",C3462),[1]GEINDICE!AR$1:AS$65536,2,0),"")</f>
        <v>406.26978543791773</v>
      </c>
      <c r="AD3462" s="33">
        <f>IFERROR($AA3462/VLOOKUP(CONCATENATE("USD",C3462),[1]GEINDICE!AR$1:AS$65536,2,0),"")</f>
        <v>101.35456384101306</v>
      </c>
      <c r="AE3462" s="33">
        <f>IFERROR($X3462/VLOOKUP(CONCATENATE("EUR",C3462),[1]GEINDICE!AR$1:AS$65536,2,0),"")</f>
        <v>361.15975110221694</v>
      </c>
      <c r="AF3462" s="33">
        <f>IFERROR($AA3462/VLOOKUP(CONCATENATE("EUR",C3462),[1]GEINDICE!AR$1:AS$65536,2,0),"")</f>
        <v>90.100692598730532</v>
      </c>
      <c r="AG3462" s="48" t="str">
        <f>VLOOKUP(E3462,[1]Apresentação!AW$1:AX$65536,2,0)</f>
        <v xml:space="preserve">                    2 - LEATHER AUXILIARIES</v>
      </c>
      <c r="AH3462" s="48" t="str">
        <f t="shared" si="928"/>
        <v xml:space="preserve">         5218000002 - CONTRIPON AO BR</v>
      </c>
      <c r="AI3462" s="49" t="str">
        <f t="shared" si="929"/>
        <v xml:space="preserve">     L00207 - COUROS NOBRE BENEFICIAMENTO LTDA</v>
      </c>
      <c r="AJ3462" t="str">
        <f t="shared" si="930"/>
        <v xml:space="preserve">     90 - SALES</v>
      </c>
      <c r="AK3462" t="str">
        <f t="shared" si="931"/>
        <v/>
      </c>
      <c r="AL3462">
        <f t="shared" si="932"/>
        <v>5</v>
      </c>
      <c r="AM3462" t="str">
        <f t="shared" si="933"/>
        <v>2025 5</v>
      </c>
      <c r="AN3462" t="str">
        <f t="shared" si="934"/>
        <v xml:space="preserve">COUROS </v>
      </c>
    </row>
    <row r="3463" spans="1:40" x14ac:dyDescent="0.35">
      <c r="A3463">
        <v>80855</v>
      </c>
      <c r="B3463" t="s">
        <v>274</v>
      </c>
      <c r="C3463" s="31">
        <v>45671</v>
      </c>
      <c r="D3463" t="s">
        <v>373</v>
      </c>
      <c r="E3463" t="s">
        <v>374</v>
      </c>
      <c r="F3463" t="s">
        <v>681</v>
      </c>
      <c r="G3463" t="s">
        <v>682</v>
      </c>
      <c r="H3463" t="s">
        <v>1066</v>
      </c>
      <c r="I3463" t="s">
        <v>1067</v>
      </c>
      <c r="J3463">
        <v>30</v>
      </c>
      <c r="K3463">
        <v>2892.63</v>
      </c>
      <c r="L3463">
        <v>1674.6850899999999</v>
      </c>
      <c r="M3463">
        <v>582.58000000000004</v>
      </c>
      <c r="N3463">
        <v>96.421000000000006</v>
      </c>
      <c r="O3463" s="32">
        <f t="shared" si="918"/>
        <v>2310.0500000000002</v>
      </c>
      <c r="P3463" s="32">
        <f t="shared" si="919"/>
        <v>635.36491000000024</v>
      </c>
      <c r="Q3463">
        <v>706939</v>
      </c>
      <c r="R3463" t="s">
        <v>312</v>
      </c>
      <c r="S3463" t="s">
        <v>457</v>
      </c>
      <c r="T3463" t="str">
        <f t="shared" si="920"/>
        <v>VEN</v>
      </c>
      <c r="U3463" t="s">
        <v>437</v>
      </c>
      <c r="V3463" s="33">
        <f t="shared" si="921"/>
        <v>2892.63</v>
      </c>
      <c r="W3463">
        <f t="shared" si="922"/>
        <v>30</v>
      </c>
      <c r="X3463" s="33">
        <f t="shared" si="923"/>
        <v>2310.0500000000002</v>
      </c>
      <c r="Y3463" s="33">
        <f t="shared" si="924"/>
        <v>582.58000000000004</v>
      </c>
      <c r="Z3463" s="45">
        <f t="shared" si="925"/>
        <v>0.21757532418594849</v>
      </c>
      <c r="AA3463" s="33">
        <f t="shared" si="926"/>
        <v>629.36491000000024</v>
      </c>
      <c r="AB3463" s="45">
        <f t="shared" si="927"/>
        <v>0.27244644488214548</v>
      </c>
      <c r="AC3463" s="33">
        <f>IFERROR($X3463/VLOOKUP(CONCATENATE("USD",C3463),[1]GEINDICE!AR$1:AS$65536,2,0),"")</f>
        <v>380.75027607918122</v>
      </c>
      <c r="AD3463" s="33">
        <f>IFERROR($AA3463/VLOOKUP(CONCATENATE("USD",C3463),[1]GEINDICE!AR$1:AS$65536,2,0),"")</f>
        <v>103.73405910566832</v>
      </c>
      <c r="AE3463" s="33">
        <f>IFERROR($X3463/VLOOKUP(CONCATENATE("EUR",C3463),[1]GEINDICE!AR$1:AS$65536,2,0),"")</f>
        <v>369.83877939834457</v>
      </c>
      <c r="AF3463" s="33">
        <f>IFERROR($AA3463/VLOOKUP(CONCATENATE("EUR",C3463),[1]GEINDICE!AR$1:AS$65536,2,0),"")</f>
        <v>100.76126062663106</v>
      </c>
      <c r="AG3463" s="48" t="str">
        <f>VLOOKUP(E3463,[1]Apresentação!AW$1:AX$65536,2,0)</f>
        <v xml:space="preserve">                    2 - LEATHER AUXILIARIES</v>
      </c>
      <c r="AH3463" s="48" t="str">
        <f t="shared" si="928"/>
        <v xml:space="preserve">         5218000002 - CONTRIPON AO BR</v>
      </c>
      <c r="AI3463" s="49" t="str">
        <f t="shared" si="929"/>
        <v xml:space="preserve">     L00207 - COUROS NOBRE BENEFICIAMENTO LTDA</v>
      </c>
      <c r="AJ3463" t="str">
        <f t="shared" si="930"/>
        <v xml:space="preserve">     90 - SALES</v>
      </c>
      <c r="AK3463" t="str">
        <f t="shared" si="931"/>
        <v/>
      </c>
      <c r="AL3463">
        <f t="shared" si="932"/>
        <v>1</v>
      </c>
      <c r="AM3463" t="str">
        <f t="shared" si="933"/>
        <v>2025 1</v>
      </c>
      <c r="AN3463" t="str">
        <f t="shared" si="934"/>
        <v xml:space="preserve">COUROS </v>
      </c>
    </row>
    <row r="3464" spans="1:40" x14ac:dyDescent="0.35">
      <c r="A3464">
        <v>81670</v>
      </c>
      <c r="B3464" t="s">
        <v>274</v>
      </c>
      <c r="C3464" s="31">
        <v>45734</v>
      </c>
      <c r="D3464" t="s">
        <v>373</v>
      </c>
      <c r="E3464" t="s">
        <v>374</v>
      </c>
      <c r="F3464" t="s">
        <v>644</v>
      </c>
      <c r="G3464" t="s">
        <v>645</v>
      </c>
      <c r="H3464" t="s">
        <v>1066</v>
      </c>
      <c r="I3464" t="s">
        <v>1067</v>
      </c>
      <c r="J3464">
        <v>20</v>
      </c>
      <c r="K3464">
        <v>1953.4</v>
      </c>
      <c r="L3464">
        <v>1145.9047399999999</v>
      </c>
      <c r="M3464">
        <v>393.41</v>
      </c>
      <c r="N3464">
        <v>97.67</v>
      </c>
      <c r="O3464" s="32">
        <f t="shared" si="918"/>
        <v>1559.99</v>
      </c>
      <c r="P3464" s="32">
        <f t="shared" si="919"/>
        <v>414.08526000000006</v>
      </c>
      <c r="Q3464">
        <v>719144</v>
      </c>
      <c r="R3464" t="s">
        <v>312</v>
      </c>
      <c r="S3464" t="s">
        <v>457</v>
      </c>
      <c r="T3464" t="str">
        <f t="shared" si="920"/>
        <v>VEN</v>
      </c>
      <c r="U3464" t="s">
        <v>437</v>
      </c>
      <c r="V3464" s="33">
        <f t="shared" si="921"/>
        <v>1953.4</v>
      </c>
      <c r="W3464">
        <f t="shared" si="922"/>
        <v>20</v>
      </c>
      <c r="X3464" s="33">
        <f t="shared" si="923"/>
        <v>1559.99</v>
      </c>
      <c r="Y3464" s="33">
        <f t="shared" si="924"/>
        <v>393.41</v>
      </c>
      <c r="Z3464" s="45">
        <f t="shared" si="925"/>
        <v>0.20993409439950858</v>
      </c>
      <c r="AA3464" s="33">
        <f t="shared" si="926"/>
        <v>410.08526000000006</v>
      </c>
      <c r="AB3464" s="45">
        <f t="shared" si="927"/>
        <v>0.26287685177469089</v>
      </c>
      <c r="AC3464" s="33">
        <f>IFERROR($X3464/VLOOKUP(CONCATENATE("USD",C3464),[1]GEINDICE!AR$1:AS$65536,2,0),"")</f>
        <v>274.39492014353056</v>
      </c>
      <c r="AD3464" s="33">
        <f>IFERROR($AA3464/VLOOKUP(CONCATENATE("USD",C3464),[1]GEINDICE!AR$1:AS$65536,2,0),"")</f>
        <v>72.132072750299031</v>
      </c>
      <c r="AE3464" s="33">
        <f>IFERROR($X3464/VLOOKUP(CONCATENATE("EUR",C3464),[1]GEINDICE!AR$1:AS$65536,2,0),"")</f>
        <v>251.11715656289238</v>
      </c>
      <c r="AF3464" s="33">
        <f>IFERROR($AA3464/VLOOKUP(CONCATENATE("EUR",C3464),[1]GEINDICE!AR$1:AS$65536,2,0),"")</f>
        <v>66.012887543865304</v>
      </c>
      <c r="AG3464" s="48" t="str">
        <f>VLOOKUP(E3464,[1]Apresentação!AW$1:AX$65536,2,0)</f>
        <v xml:space="preserve">                    2 - LEATHER AUXILIARIES</v>
      </c>
      <c r="AH3464" s="48" t="str">
        <f t="shared" si="928"/>
        <v xml:space="preserve">         5218000002 - CONTRIPON AO BR</v>
      </c>
      <c r="AI3464" s="49" t="str">
        <f t="shared" si="929"/>
        <v xml:space="preserve">     L00087 - BOLZANO BRASIL INDUSTRIA E COM DE COUROS E PELES LTDA</v>
      </c>
      <c r="AJ3464" t="str">
        <f t="shared" si="930"/>
        <v xml:space="preserve">     90 - SALES</v>
      </c>
      <c r="AK3464" t="str">
        <f t="shared" si="931"/>
        <v/>
      </c>
      <c r="AL3464">
        <f t="shared" si="932"/>
        <v>3</v>
      </c>
      <c r="AM3464" t="str">
        <f t="shared" si="933"/>
        <v>2025 3</v>
      </c>
      <c r="AN3464" t="str">
        <f t="shared" si="934"/>
        <v xml:space="preserve">BOLZANO </v>
      </c>
    </row>
    <row r="3465" spans="1:40" x14ac:dyDescent="0.35">
      <c r="A3465">
        <v>80926</v>
      </c>
      <c r="B3465" t="s">
        <v>274</v>
      </c>
      <c r="C3465" s="31">
        <v>45674</v>
      </c>
      <c r="D3465" t="s">
        <v>373</v>
      </c>
      <c r="E3465" t="s">
        <v>374</v>
      </c>
      <c r="F3465" t="s">
        <v>681</v>
      </c>
      <c r="G3465" t="s">
        <v>682</v>
      </c>
      <c r="H3465" t="s">
        <v>1066</v>
      </c>
      <c r="I3465" t="s">
        <v>1067</v>
      </c>
      <c r="J3465">
        <v>30</v>
      </c>
      <c r="K3465">
        <v>2892.63</v>
      </c>
      <c r="L3465">
        <v>1678.79584</v>
      </c>
      <c r="M3465">
        <v>582.58000000000004</v>
      </c>
      <c r="N3465">
        <v>96.421000000000006</v>
      </c>
      <c r="O3465" s="32">
        <f t="shared" si="918"/>
        <v>2310.0500000000002</v>
      </c>
      <c r="P3465" s="32">
        <f t="shared" si="919"/>
        <v>631.25416000000018</v>
      </c>
      <c r="Q3465">
        <v>707517</v>
      </c>
      <c r="R3465" t="s">
        <v>312</v>
      </c>
      <c r="S3465" t="s">
        <v>457</v>
      </c>
      <c r="T3465" t="str">
        <f t="shared" si="920"/>
        <v>VEN</v>
      </c>
      <c r="U3465" t="s">
        <v>437</v>
      </c>
      <c r="V3465" s="33">
        <f t="shared" si="921"/>
        <v>2892.63</v>
      </c>
      <c r="W3465">
        <f t="shared" si="922"/>
        <v>30</v>
      </c>
      <c r="X3465" s="33">
        <f t="shared" si="923"/>
        <v>2310.0500000000002</v>
      </c>
      <c r="Y3465" s="33">
        <f t="shared" si="924"/>
        <v>582.58000000000004</v>
      </c>
      <c r="Z3465" s="45">
        <f t="shared" si="925"/>
        <v>0.2161542126023723</v>
      </c>
      <c r="AA3465" s="33">
        <f t="shared" si="926"/>
        <v>625.25416000000018</v>
      </c>
      <c r="AB3465" s="45">
        <f t="shared" si="927"/>
        <v>0.27066693794506619</v>
      </c>
      <c r="AC3465" s="33">
        <f>IFERROR($X3465/VLOOKUP(CONCATENATE("USD",C3465),[1]GEINDICE!AR$1:AS$65536,2,0),"")</f>
        <v>381.13976472141104</v>
      </c>
      <c r="AD3465" s="33">
        <f>IFERROR($AA3465/VLOOKUP(CONCATENATE("USD",C3465),[1]GEINDICE!AR$1:AS$65536,2,0),"")</f>
        <v>103.16193304624728</v>
      </c>
      <c r="AE3465" s="33">
        <f>IFERROR($X3465/VLOOKUP(CONCATENATE("EUR",C3465),[1]GEINDICE!AR$1:AS$65536,2,0),"")</f>
        <v>370.04020696173131</v>
      </c>
      <c r="AF3465" s="33">
        <f>IFERROR($AA3465/VLOOKUP(CONCATENATE("EUR",C3465),[1]GEINDICE!AR$1:AS$65536,2,0),"")</f>
        <v>100.15764973489038</v>
      </c>
      <c r="AG3465" s="48" t="str">
        <f>VLOOKUP(E3465,[1]Apresentação!AW$1:AX$65536,2,0)</f>
        <v xml:space="preserve">                    2 - LEATHER AUXILIARIES</v>
      </c>
      <c r="AH3465" s="48" t="str">
        <f t="shared" si="928"/>
        <v xml:space="preserve">         5218000002 - CONTRIPON AO BR</v>
      </c>
      <c r="AI3465" s="49" t="str">
        <f t="shared" si="929"/>
        <v xml:space="preserve">     L00207 - COUROS NOBRE BENEFICIAMENTO LTDA</v>
      </c>
      <c r="AJ3465" t="str">
        <f t="shared" si="930"/>
        <v xml:space="preserve">     90 - SALES</v>
      </c>
      <c r="AK3465" t="str">
        <f t="shared" si="931"/>
        <v/>
      </c>
      <c r="AL3465">
        <f t="shared" si="932"/>
        <v>1</v>
      </c>
      <c r="AM3465" t="str">
        <f t="shared" si="933"/>
        <v>2025 1</v>
      </c>
      <c r="AN3465" t="str">
        <f t="shared" si="934"/>
        <v xml:space="preserve">COUROS </v>
      </c>
    </row>
    <row r="3466" spans="1:40" x14ac:dyDescent="0.35">
      <c r="A3466">
        <v>81141</v>
      </c>
      <c r="B3466" t="s">
        <v>274</v>
      </c>
      <c r="C3466" s="31">
        <v>45692</v>
      </c>
      <c r="D3466" t="s">
        <v>373</v>
      </c>
      <c r="E3466" t="s">
        <v>374</v>
      </c>
      <c r="F3466" t="s">
        <v>681</v>
      </c>
      <c r="G3466" t="s">
        <v>682</v>
      </c>
      <c r="H3466" t="s">
        <v>1066</v>
      </c>
      <c r="I3466" t="s">
        <v>1067</v>
      </c>
      <c r="J3466">
        <v>30</v>
      </c>
      <c r="K3466">
        <v>2892.63</v>
      </c>
      <c r="L3466">
        <v>1697.7229</v>
      </c>
      <c r="M3466">
        <v>582.58000000000004</v>
      </c>
      <c r="N3466">
        <v>96.421000000000006</v>
      </c>
      <c r="O3466" s="32">
        <f t="shared" si="918"/>
        <v>2310.0500000000002</v>
      </c>
      <c r="P3466" s="32">
        <f t="shared" si="919"/>
        <v>612.3271000000002</v>
      </c>
      <c r="Q3466">
        <v>709110</v>
      </c>
      <c r="R3466" t="s">
        <v>312</v>
      </c>
      <c r="S3466" t="s">
        <v>457</v>
      </c>
      <c r="T3466" t="str">
        <f t="shared" si="920"/>
        <v>VEN</v>
      </c>
      <c r="U3466" t="s">
        <v>437</v>
      </c>
      <c r="V3466" s="33">
        <f t="shared" si="921"/>
        <v>2892.63</v>
      </c>
      <c r="W3466">
        <f t="shared" si="922"/>
        <v>30</v>
      </c>
      <c r="X3466" s="33">
        <f t="shared" si="923"/>
        <v>2310.0500000000002</v>
      </c>
      <c r="Y3466" s="33">
        <f t="shared" si="924"/>
        <v>582.58000000000004</v>
      </c>
      <c r="Z3466" s="45">
        <f t="shared" si="925"/>
        <v>0.20961101143250266</v>
      </c>
      <c r="AA3466" s="33">
        <f t="shared" si="926"/>
        <v>606.3271000000002</v>
      </c>
      <c r="AB3466" s="45">
        <f t="shared" si="927"/>
        <v>0.26247358282288269</v>
      </c>
      <c r="AC3466" s="33">
        <f>IFERROR($X3466/VLOOKUP(CONCATENATE("USD",C3466),[1]GEINDICE!AR$1:AS$65536,2,0),"")</f>
        <v>398.7864035769158</v>
      </c>
      <c r="AD3466" s="33">
        <f>IFERROR($AA3466/VLOOKUP(CONCATENATE("USD",C3466),[1]GEINDICE!AR$1:AS$65536,2,0),"")</f>
        <v>104.67089612788513</v>
      </c>
      <c r="AE3466" s="33">
        <f>IFERROR($X3466/VLOOKUP(CONCATENATE("EUR",C3466),[1]GEINDICE!AR$1:AS$65536,2,0),"")</f>
        <v>384.15039744570464</v>
      </c>
      <c r="AF3466" s="33">
        <f>IFERROR($AA3466/VLOOKUP(CONCATENATE("EUR",C3466),[1]GEINDICE!AR$1:AS$65536,2,0),"")</f>
        <v>100.82933116040846</v>
      </c>
      <c r="AG3466" s="48" t="str">
        <f>VLOOKUP(E3466,[1]Apresentação!AW$1:AX$65536,2,0)</f>
        <v xml:space="preserve">                    2 - LEATHER AUXILIARIES</v>
      </c>
      <c r="AH3466" s="48" t="str">
        <f t="shared" si="928"/>
        <v xml:space="preserve">         5218000002 - CONTRIPON AO BR</v>
      </c>
      <c r="AI3466" s="49" t="str">
        <f t="shared" si="929"/>
        <v xml:space="preserve">     L00207 - COUROS NOBRE BENEFICIAMENTO LTDA</v>
      </c>
      <c r="AJ3466" t="str">
        <f t="shared" si="930"/>
        <v xml:space="preserve">     90 - SALES</v>
      </c>
      <c r="AK3466" t="str">
        <f t="shared" si="931"/>
        <v/>
      </c>
      <c r="AL3466">
        <f t="shared" si="932"/>
        <v>2</v>
      </c>
      <c r="AM3466" t="str">
        <f t="shared" si="933"/>
        <v>2025 2</v>
      </c>
      <c r="AN3466" t="str">
        <f t="shared" si="934"/>
        <v xml:space="preserve">COUROS </v>
      </c>
    </row>
    <row r="3467" spans="1:40" x14ac:dyDescent="0.35">
      <c r="A3467">
        <v>82012</v>
      </c>
      <c r="B3467" t="s">
        <v>274</v>
      </c>
      <c r="C3467" s="31">
        <v>45758</v>
      </c>
      <c r="D3467" t="s">
        <v>373</v>
      </c>
      <c r="E3467" t="s">
        <v>374</v>
      </c>
      <c r="F3467" t="s">
        <v>681</v>
      </c>
      <c r="G3467" t="s">
        <v>682</v>
      </c>
      <c r="H3467" t="s">
        <v>1066</v>
      </c>
      <c r="I3467" t="s">
        <v>1067</v>
      </c>
      <c r="J3467">
        <v>30</v>
      </c>
      <c r="K3467">
        <v>2892.63</v>
      </c>
      <c r="L3467">
        <v>1721.08782</v>
      </c>
      <c r="M3467">
        <v>582.58000000000004</v>
      </c>
      <c r="N3467">
        <v>96.421000000000006</v>
      </c>
      <c r="O3467" s="32">
        <f t="shared" si="918"/>
        <v>2310.0500000000002</v>
      </c>
      <c r="P3467" s="32">
        <f t="shared" si="919"/>
        <v>588.96218000000022</v>
      </c>
      <c r="Q3467">
        <v>728428</v>
      </c>
      <c r="R3467" t="s">
        <v>312</v>
      </c>
      <c r="S3467" t="s">
        <v>457</v>
      </c>
      <c r="T3467" t="str">
        <f t="shared" si="920"/>
        <v>VEN</v>
      </c>
      <c r="U3467" t="s">
        <v>437</v>
      </c>
      <c r="V3467" s="33">
        <f t="shared" si="921"/>
        <v>2892.63</v>
      </c>
      <c r="W3467">
        <f t="shared" si="922"/>
        <v>30</v>
      </c>
      <c r="X3467" s="33">
        <f t="shared" si="923"/>
        <v>2310.0500000000002</v>
      </c>
      <c r="Y3467" s="33">
        <f t="shared" si="924"/>
        <v>582.58000000000004</v>
      </c>
      <c r="Z3467" s="45">
        <f t="shared" si="925"/>
        <v>0.20153361473814493</v>
      </c>
      <c r="AA3467" s="33">
        <f t="shared" si="926"/>
        <v>582.96218000000022</v>
      </c>
      <c r="AB3467" s="45">
        <f t="shared" si="927"/>
        <v>0.25235911776801373</v>
      </c>
      <c r="AC3467" s="33">
        <f>IFERROR($X3467/VLOOKUP(CONCATENATE("USD",C3467),[1]GEINDICE!AR$1:AS$65536,2,0),"")</f>
        <v>393.28702521408991</v>
      </c>
      <c r="AD3467" s="33">
        <f>IFERROR($AA3467/VLOOKUP(CONCATENATE("USD",C3467),[1]GEINDICE!AR$1:AS$65536,2,0),"")</f>
        <v>99.249566712634319</v>
      </c>
      <c r="AE3467" s="33">
        <f>IFERROR($X3467/VLOOKUP(CONCATENATE("EUR",C3467),[1]GEINDICE!AR$1:AS$65536,2,0),"")</f>
        <v>347.33415528958926</v>
      </c>
      <c r="AF3467" s="33">
        <f>IFERROR($AA3467/VLOOKUP(CONCATENATE("EUR",C3467),[1]GEINDICE!AR$1:AS$65536,2,0),"")</f>
        <v>87.65294099957903</v>
      </c>
      <c r="AG3467" s="48" t="str">
        <f>VLOOKUP(E3467,[1]Apresentação!AW$1:AX$65536,2,0)</f>
        <v xml:space="preserve">                    2 - LEATHER AUXILIARIES</v>
      </c>
      <c r="AH3467" s="48" t="str">
        <f t="shared" si="928"/>
        <v xml:space="preserve">         5218000002 - CONTRIPON AO BR</v>
      </c>
      <c r="AI3467" s="49" t="str">
        <f t="shared" si="929"/>
        <v xml:space="preserve">     L00207 - COUROS NOBRE BENEFICIAMENTO LTDA</v>
      </c>
      <c r="AJ3467" t="str">
        <f t="shared" si="930"/>
        <v xml:space="preserve">     90 - SALES</v>
      </c>
      <c r="AK3467" t="str">
        <f t="shared" si="931"/>
        <v/>
      </c>
      <c r="AL3467">
        <f t="shared" si="932"/>
        <v>4</v>
      </c>
      <c r="AM3467" t="str">
        <f t="shared" si="933"/>
        <v>2025 4</v>
      </c>
      <c r="AN3467" t="str">
        <f t="shared" si="934"/>
        <v xml:space="preserve">COUROS </v>
      </c>
    </row>
    <row r="3468" spans="1:40" x14ac:dyDescent="0.35">
      <c r="A3468">
        <v>82171</v>
      </c>
      <c r="B3468" t="s">
        <v>274</v>
      </c>
      <c r="C3468" s="31">
        <v>45772</v>
      </c>
      <c r="D3468" t="s">
        <v>373</v>
      </c>
      <c r="E3468" t="s">
        <v>374</v>
      </c>
      <c r="F3468" t="s">
        <v>681</v>
      </c>
      <c r="G3468" t="s">
        <v>682</v>
      </c>
      <c r="H3468" t="s">
        <v>1066</v>
      </c>
      <c r="I3468" t="s">
        <v>1067</v>
      </c>
      <c r="J3468">
        <v>30</v>
      </c>
      <c r="K3468">
        <v>2892.63</v>
      </c>
      <c r="L3468">
        <v>1722.6540500000001</v>
      </c>
      <c r="M3468">
        <v>582.58000000000004</v>
      </c>
      <c r="N3468">
        <v>96.421000000000006</v>
      </c>
      <c r="O3468" s="32">
        <f t="shared" si="918"/>
        <v>2310.0500000000002</v>
      </c>
      <c r="P3468" s="32">
        <f t="shared" si="919"/>
        <v>587.39595000000008</v>
      </c>
      <c r="Q3468">
        <v>733357</v>
      </c>
      <c r="R3468" t="s">
        <v>312</v>
      </c>
      <c r="S3468" t="s">
        <v>457</v>
      </c>
      <c r="T3468" t="str">
        <f t="shared" si="920"/>
        <v>VEN</v>
      </c>
      <c r="U3468" t="s">
        <v>437</v>
      </c>
      <c r="V3468" s="33">
        <f t="shared" si="921"/>
        <v>2892.63</v>
      </c>
      <c r="W3468">
        <f t="shared" si="922"/>
        <v>30</v>
      </c>
      <c r="X3468" s="33">
        <f t="shared" si="923"/>
        <v>2310.0500000000002</v>
      </c>
      <c r="Y3468" s="33">
        <f t="shared" si="924"/>
        <v>582.58000000000004</v>
      </c>
      <c r="Z3468" s="45">
        <f t="shared" si="925"/>
        <v>0.20099215938436649</v>
      </c>
      <c r="AA3468" s="33">
        <f t="shared" si="926"/>
        <v>581.39595000000008</v>
      </c>
      <c r="AB3468" s="45">
        <f t="shared" si="927"/>
        <v>0.25168111079846756</v>
      </c>
      <c r="AC3468" s="33">
        <f>IFERROR($X3468/VLOOKUP(CONCATENATE("USD",C3468),[1]GEINDICE!AR$1:AS$65536,2,0),"")</f>
        <v>406.36984132568693</v>
      </c>
      <c r="AD3468" s="33">
        <f>IFERROR($AA3468/VLOOKUP(CONCATENATE("USD",C3468),[1]GEINDICE!AR$1:AS$65536,2,0),"")</f>
        <v>102.27561305984591</v>
      </c>
      <c r="AE3468" s="33">
        <f>IFERROR($X3468/VLOOKUP(CONCATENATE("EUR",C3468),[1]GEINDICE!AR$1:AS$65536,2,0),"")</f>
        <v>357.06226041795475</v>
      </c>
      <c r="AF3468" s="33">
        <f>IFERROR($AA3468/VLOOKUP(CONCATENATE("EUR",C3468),[1]GEINDICE!AR$1:AS$65536,2,0),"")</f>
        <v>89.865826326202551</v>
      </c>
      <c r="AG3468" s="48" t="str">
        <f>VLOOKUP(E3468,[1]Apresentação!AW$1:AX$65536,2,0)</f>
        <v xml:space="preserve">                    2 - LEATHER AUXILIARIES</v>
      </c>
      <c r="AH3468" s="48" t="str">
        <f t="shared" si="928"/>
        <v xml:space="preserve">         5218000002 - CONTRIPON AO BR</v>
      </c>
      <c r="AI3468" s="49" t="str">
        <f t="shared" si="929"/>
        <v xml:space="preserve">     L00207 - COUROS NOBRE BENEFICIAMENTO LTDA</v>
      </c>
      <c r="AJ3468" t="str">
        <f t="shared" si="930"/>
        <v xml:space="preserve">     90 - SALES</v>
      </c>
      <c r="AK3468" t="str">
        <f t="shared" si="931"/>
        <v/>
      </c>
      <c r="AL3468">
        <f t="shared" si="932"/>
        <v>4</v>
      </c>
      <c r="AM3468" t="str">
        <f t="shared" si="933"/>
        <v>2025 4</v>
      </c>
      <c r="AN3468" t="str">
        <f t="shared" si="934"/>
        <v xml:space="preserve">COUROS </v>
      </c>
    </row>
    <row r="3469" spans="1:40" x14ac:dyDescent="0.35">
      <c r="A3469">
        <v>81415</v>
      </c>
      <c r="B3469" t="s">
        <v>274</v>
      </c>
      <c r="C3469" s="31">
        <v>45714</v>
      </c>
      <c r="D3469" t="s">
        <v>373</v>
      </c>
      <c r="E3469" t="s">
        <v>374</v>
      </c>
      <c r="F3469" t="s">
        <v>681</v>
      </c>
      <c r="G3469" t="s">
        <v>682</v>
      </c>
      <c r="H3469" t="s">
        <v>1066</v>
      </c>
      <c r="I3469" t="s">
        <v>1067</v>
      </c>
      <c r="J3469">
        <v>20</v>
      </c>
      <c r="K3469">
        <v>1928.42</v>
      </c>
      <c r="L3469">
        <v>1145.90473</v>
      </c>
      <c r="M3469">
        <v>388.38</v>
      </c>
      <c r="N3469">
        <v>96.421000000000006</v>
      </c>
      <c r="O3469" s="32">
        <f t="shared" si="918"/>
        <v>1540.04</v>
      </c>
      <c r="P3469" s="32">
        <f t="shared" si="919"/>
        <v>394.13526999999999</v>
      </c>
      <c r="Q3469">
        <v>711608</v>
      </c>
      <c r="R3469" t="s">
        <v>312</v>
      </c>
      <c r="S3469" t="s">
        <v>457</v>
      </c>
      <c r="T3469" t="str">
        <f t="shared" si="920"/>
        <v>VEN</v>
      </c>
      <c r="U3469" t="s">
        <v>437</v>
      </c>
      <c r="V3469" s="33">
        <f t="shared" si="921"/>
        <v>1928.42</v>
      </c>
      <c r="W3469">
        <f t="shared" si="922"/>
        <v>20</v>
      </c>
      <c r="X3469" s="33">
        <f t="shared" si="923"/>
        <v>1540.04</v>
      </c>
      <c r="Y3469" s="33">
        <f t="shared" si="924"/>
        <v>388.38</v>
      </c>
      <c r="Z3469" s="45">
        <f t="shared" si="925"/>
        <v>0.20230824716607376</v>
      </c>
      <c r="AA3469" s="33">
        <f t="shared" si="926"/>
        <v>390.13526999999999</v>
      </c>
      <c r="AB3469" s="45">
        <f t="shared" si="927"/>
        <v>0.25332801096075425</v>
      </c>
      <c r="AC3469" s="33">
        <f>IFERROR($X3469/VLOOKUP(CONCATENATE("USD",C3469),[1]GEINDICE!AR$1:AS$65536,2,0),"")</f>
        <v>266.64127291929981</v>
      </c>
      <c r="AD3469" s="33">
        <f>IFERROR($AA3469/VLOOKUP(CONCATENATE("USD",C3469),[1]GEINDICE!AR$1:AS$65536,2,0),"")</f>
        <v>67.547703308689847</v>
      </c>
      <c r="AE3469" s="33">
        <f>IFERROR($X3469/VLOOKUP(CONCATENATE("EUR",C3469),[1]GEINDICE!AR$1:AS$65536,2,0),"")</f>
        <v>253.77605668616624</v>
      </c>
      <c r="AF3469" s="33">
        <f>IFERROR($AA3469/VLOOKUP(CONCATENATE("EUR",C3469),[1]GEINDICE!AR$1:AS$65536,2,0),"")</f>
        <v>64.288583669770119</v>
      </c>
      <c r="AG3469" s="48" t="str">
        <f>VLOOKUP(E3469,[1]Apresentação!AW$1:AX$65536,2,0)</f>
        <v xml:space="preserve">                    2 - LEATHER AUXILIARIES</v>
      </c>
      <c r="AH3469" s="48" t="str">
        <f t="shared" si="928"/>
        <v xml:space="preserve">         5218000002 - CONTRIPON AO BR</v>
      </c>
      <c r="AI3469" s="49" t="str">
        <f t="shared" si="929"/>
        <v xml:space="preserve">     L00207 - COUROS NOBRE BENEFICIAMENTO LTDA</v>
      </c>
      <c r="AJ3469" t="str">
        <f t="shared" si="930"/>
        <v xml:space="preserve">     90 - SALES</v>
      </c>
      <c r="AK3469" t="str">
        <f t="shared" si="931"/>
        <v/>
      </c>
      <c r="AL3469">
        <f t="shared" si="932"/>
        <v>2</v>
      </c>
      <c r="AM3469" t="str">
        <f t="shared" si="933"/>
        <v>2025 2</v>
      </c>
      <c r="AN3469" t="str">
        <f t="shared" si="934"/>
        <v xml:space="preserve">COUROS </v>
      </c>
    </row>
    <row r="3470" spans="1:40" x14ac:dyDescent="0.35">
      <c r="A3470">
        <v>81415</v>
      </c>
      <c r="B3470" t="s">
        <v>274</v>
      </c>
      <c r="C3470" s="31">
        <v>45714</v>
      </c>
      <c r="D3470" t="s">
        <v>373</v>
      </c>
      <c r="E3470" t="s">
        <v>374</v>
      </c>
      <c r="F3470" t="s">
        <v>681</v>
      </c>
      <c r="G3470" t="s">
        <v>682</v>
      </c>
      <c r="H3470" t="s">
        <v>1066</v>
      </c>
      <c r="I3470" t="s">
        <v>1067</v>
      </c>
      <c r="J3470">
        <v>10</v>
      </c>
      <c r="K3470">
        <v>964.21</v>
      </c>
      <c r="L3470">
        <v>572.95236999999997</v>
      </c>
      <c r="M3470">
        <v>194.2</v>
      </c>
      <c r="N3470">
        <v>96.421000000000006</v>
      </c>
      <c r="O3470" s="32">
        <f t="shared" si="918"/>
        <v>770.01</v>
      </c>
      <c r="P3470" s="32">
        <f t="shared" si="919"/>
        <v>197.05763000000002</v>
      </c>
      <c r="Q3470">
        <v>711609</v>
      </c>
      <c r="R3470" t="s">
        <v>312</v>
      </c>
      <c r="S3470" t="s">
        <v>457</v>
      </c>
      <c r="T3470" t="str">
        <f t="shared" si="920"/>
        <v>VEN</v>
      </c>
      <c r="U3470" t="s">
        <v>437</v>
      </c>
      <c r="V3470" s="33">
        <f t="shared" si="921"/>
        <v>964.21</v>
      </c>
      <c r="W3470">
        <f t="shared" si="922"/>
        <v>10</v>
      </c>
      <c r="X3470" s="33">
        <f t="shared" si="923"/>
        <v>770.01</v>
      </c>
      <c r="Y3470" s="33">
        <f t="shared" si="924"/>
        <v>194.2</v>
      </c>
      <c r="Z3470" s="45">
        <f t="shared" si="925"/>
        <v>0.20229787079578102</v>
      </c>
      <c r="AA3470" s="33">
        <f t="shared" si="926"/>
        <v>195.05763000000002</v>
      </c>
      <c r="AB3470" s="45">
        <f t="shared" si="927"/>
        <v>0.2533183075544474</v>
      </c>
      <c r="AC3470" s="33">
        <f>IFERROR($X3470/VLOOKUP(CONCATENATE("USD",C3470),[1]GEINDICE!AR$1:AS$65536,2,0),"")</f>
        <v>133.31890506778399</v>
      </c>
      <c r="AD3470" s="33">
        <f>IFERROR($AA3470/VLOOKUP(CONCATENATE("USD",C3470),[1]GEINDICE!AR$1:AS$65536,2,0),"")</f>
        <v>33.772119396783076</v>
      </c>
      <c r="AE3470" s="33">
        <f>IFERROR($X3470/VLOOKUP(CONCATENATE("EUR",C3470),[1]GEINDICE!AR$1:AS$65536,2,0),"")</f>
        <v>126.88638048941253</v>
      </c>
      <c r="AF3470" s="33">
        <f>IFERROR($AA3470/VLOOKUP(CONCATENATE("EUR",C3470),[1]GEINDICE!AR$1:AS$65536,2,0),"")</f>
        <v>32.142643157287637</v>
      </c>
      <c r="AG3470" s="48" t="str">
        <f>VLOOKUP(E3470,[1]Apresentação!AW$1:AX$65536,2,0)</f>
        <v xml:space="preserve">                    2 - LEATHER AUXILIARIES</v>
      </c>
      <c r="AH3470" s="48" t="str">
        <f t="shared" si="928"/>
        <v xml:space="preserve">         5218000002 - CONTRIPON AO BR</v>
      </c>
      <c r="AI3470" s="49" t="str">
        <f t="shared" si="929"/>
        <v xml:space="preserve">     L00207 - COUROS NOBRE BENEFICIAMENTO LTDA</v>
      </c>
      <c r="AJ3470" t="str">
        <f t="shared" si="930"/>
        <v xml:space="preserve">     90 - SALES</v>
      </c>
      <c r="AK3470" t="str">
        <f t="shared" si="931"/>
        <v/>
      </c>
      <c r="AL3470">
        <f t="shared" si="932"/>
        <v>2</v>
      </c>
      <c r="AM3470" t="str">
        <f t="shared" si="933"/>
        <v>2025 2</v>
      </c>
      <c r="AN3470" t="str">
        <f t="shared" si="934"/>
        <v xml:space="preserve">COUROS </v>
      </c>
    </row>
    <row r="3471" spans="1:40" x14ac:dyDescent="0.35">
      <c r="A3471">
        <v>81026</v>
      </c>
      <c r="B3471" t="s">
        <v>274</v>
      </c>
      <c r="C3471" s="31">
        <v>45684</v>
      </c>
      <c r="D3471" t="s">
        <v>373</v>
      </c>
      <c r="E3471" t="s">
        <v>374</v>
      </c>
      <c r="F3471" t="s">
        <v>681</v>
      </c>
      <c r="G3471" t="s">
        <v>682</v>
      </c>
      <c r="H3471" t="s">
        <v>1066</v>
      </c>
      <c r="I3471" t="s">
        <v>1067</v>
      </c>
      <c r="J3471">
        <v>30</v>
      </c>
      <c r="K3471">
        <v>2892.63</v>
      </c>
      <c r="L3471">
        <v>1696.162</v>
      </c>
      <c r="M3471">
        <v>582.58000000000004</v>
      </c>
      <c r="N3471">
        <v>96.421000000000006</v>
      </c>
      <c r="O3471" s="32">
        <f t="shared" si="918"/>
        <v>2310.0500000000002</v>
      </c>
      <c r="P3471" s="32">
        <f t="shared" si="919"/>
        <v>613.88800000000015</v>
      </c>
      <c r="Q3471">
        <v>708228</v>
      </c>
      <c r="R3471" t="s">
        <v>312</v>
      </c>
      <c r="S3471" t="s">
        <v>457</v>
      </c>
      <c r="T3471" t="str">
        <f t="shared" si="920"/>
        <v>VEN</v>
      </c>
      <c r="U3471" t="s">
        <v>437</v>
      </c>
      <c r="V3471" s="33">
        <f t="shared" si="921"/>
        <v>2892.63</v>
      </c>
      <c r="W3471">
        <f t="shared" si="922"/>
        <v>30</v>
      </c>
      <c r="X3471" s="33">
        <f t="shared" si="923"/>
        <v>2310.0500000000002</v>
      </c>
      <c r="Y3471" s="33">
        <f t="shared" si="924"/>
        <v>582.58000000000004</v>
      </c>
      <c r="Z3471" s="45">
        <f t="shared" si="925"/>
        <v>0.21015062417246594</v>
      </c>
      <c r="AA3471" s="33">
        <f t="shared" si="926"/>
        <v>607.88800000000015</v>
      </c>
      <c r="AB3471" s="45">
        <f t="shared" si="927"/>
        <v>0.26314928248306318</v>
      </c>
      <c r="AC3471" s="33">
        <f>IFERROR($X3471/VLOOKUP(CONCATENATE("USD",C3471),[1]GEINDICE!AR$1:AS$65536,2,0),"")</f>
        <v>389.73714401403703</v>
      </c>
      <c r="AD3471" s="33">
        <f>IFERROR($AA3471/VLOOKUP(CONCATENATE("USD",C3471),[1]GEINDICE!AR$1:AS$65536,2,0),"")</f>
        <v>102.5590498042921</v>
      </c>
      <c r="AE3471" s="33">
        <f>IFERROR($X3471/VLOOKUP(CONCATENATE("EUR",C3471),[1]GEINDICE!AR$1:AS$65536,2,0),"")</f>
        <v>371.17584677678514</v>
      </c>
      <c r="AF3471" s="33">
        <f>IFERROR($AA3471/VLOOKUP(CONCATENATE("EUR",C3471),[1]GEINDICE!AR$1:AS$65536,2,0),"")</f>
        <v>97.674657754354413</v>
      </c>
      <c r="AG3471" s="48" t="str">
        <f>VLOOKUP(E3471,[1]Apresentação!AW$1:AX$65536,2,0)</f>
        <v xml:space="preserve">                    2 - LEATHER AUXILIARIES</v>
      </c>
      <c r="AH3471" s="48" t="str">
        <f t="shared" si="928"/>
        <v xml:space="preserve">         5218000002 - CONTRIPON AO BR</v>
      </c>
      <c r="AI3471" s="49" t="str">
        <f t="shared" si="929"/>
        <v xml:space="preserve">     L00207 - COUROS NOBRE BENEFICIAMENTO LTDA</v>
      </c>
      <c r="AJ3471" t="str">
        <f t="shared" si="930"/>
        <v xml:space="preserve">     90 - SALES</v>
      </c>
      <c r="AK3471" t="str">
        <f t="shared" si="931"/>
        <v/>
      </c>
      <c r="AL3471">
        <f t="shared" si="932"/>
        <v>1</v>
      </c>
      <c r="AM3471" t="str">
        <f t="shared" si="933"/>
        <v>2025 1</v>
      </c>
      <c r="AN3471" t="str">
        <f t="shared" si="934"/>
        <v xml:space="preserve">COUROS </v>
      </c>
    </row>
    <row r="3472" spans="1:40" x14ac:dyDescent="0.35">
      <c r="A3472">
        <v>82263</v>
      </c>
      <c r="B3472" t="s">
        <v>274</v>
      </c>
      <c r="C3472" s="31">
        <v>45782</v>
      </c>
      <c r="D3472" t="s">
        <v>373</v>
      </c>
      <c r="E3472" t="s">
        <v>374</v>
      </c>
      <c r="F3472" t="s">
        <v>681</v>
      </c>
      <c r="G3472" t="s">
        <v>682</v>
      </c>
      <c r="H3472" t="s">
        <v>1066</v>
      </c>
      <c r="I3472" t="s">
        <v>1067</v>
      </c>
      <c r="J3472">
        <v>30</v>
      </c>
      <c r="K3472">
        <v>2892.63</v>
      </c>
      <c r="L3472">
        <v>1722.6880000000001</v>
      </c>
      <c r="M3472">
        <v>582.58000000000004</v>
      </c>
      <c r="N3472">
        <v>96.421000000000006</v>
      </c>
      <c r="O3472" s="32">
        <f t="shared" si="918"/>
        <v>2310.0500000000002</v>
      </c>
      <c r="P3472" s="32">
        <f t="shared" si="919"/>
        <v>587.36200000000008</v>
      </c>
      <c r="Q3472">
        <v>736879</v>
      </c>
      <c r="R3472" t="s">
        <v>312</v>
      </c>
      <c r="S3472" t="s">
        <v>457</v>
      </c>
      <c r="T3472" t="str">
        <f t="shared" si="920"/>
        <v>VEN</v>
      </c>
      <c r="U3472" t="s">
        <v>437</v>
      </c>
      <c r="V3472" s="33">
        <f t="shared" si="921"/>
        <v>2892.63</v>
      </c>
      <c r="W3472">
        <f t="shared" si="922"/>
        <v>30</v>
      </c>
      <c r="X3472" s="33">
        <f t="shared" si="923"/>
        <v>2310.0500000000002</v>
      </c>
      <c r="Y3472" s="33">
        <f t="shared" si="924"/>
        <v>582.58000000000004</v>
      </c>
      <c r="Z3472" s="45">
        <f t="shared" si="925"/>
        <v>0.20098042266034719</v>
      </c>
      <c r="AA3472" s="33">
        <f t="shared" si="926"/>
        <v>581.36200000000008</v>
      </c>
      <c r="AB3472" s="45">
        <f t="shared" si="927"/>
        <v>0.25166641414687996</v>
      </c>
      <c r="AC3472" s="33">
        <f>IFERROR($X3472/VLOOKUP(CONCATENATE("USD",C3472),[1]GEINDICE!AR$1:AS$65536,2,0),"")</f>
        <v>408.71372965322013</v>
      </c>
      <c r="AD3472" s="33">
        <f>IFERROR($AA3472/VLOOKUP(CONCATENATE("USD",C3472),[1]GEINDICE!AR$1:AS$65536,2,0),"")</f>
        <v>102.85951875442322</v>
      </c>
      <c r="AE3472" s="33">
        <f>IFERROR($X3472/VLOOKUP(CONCATENATE("EUR",C3472),[1]GEINDICE!AR$1:AS$65536,2,0),"")</f>
        <v>361.21622466850141</v>
      </c>
      <c r="AF3472" s="33">
        <f>IFERROR($AA3472/VLOOKUP(CONCATENATE("EUR",C3472),[1]GEINDICE!AR$1:AS$65536,2,0),"")</f>
        <v>90.905991993995514</v>
      </c>
      <c r="AG3472" s="48" t="str">
        <f>VLOOKUP(E3472,[1]Apresentação!AW$1:AX$65536,2,0)</f>
        <v xml:space="preserve">                    2 - LEATHER AUXILIARIES</v>
      </c>
      <c r="AH3472" s="48" t="str">
        <f t="shared" si="928"/>
        <v xml:space="preserve">         5218000002 - CONTRIPON AO BR</v>
      </c>
      <c r="AI3472" s="49" t="str">
        <f t="shared" si="929"/>
        <v xml:space="preserve">     L00207 - COUROS NOBRE BENEFICIAMENTO LTDA</v>
      </c>
      <c r="AJ3472" t="str">
        <f t="shared" si="930"/>
        <v xml:space="preserve">     90 - SALES</v>
      </c>
      <c r="AK3472" t="str">
        <f t="shared" si="931"/>
        <v/>
      </c>
      <c r="AL3472">
        <f t="shared" si="932"/>
        <v>5</v>
      </c>
      <c r="AM3472" t="str">
        <f t="shared" si="933"/>
        <v>2025 5</v>
      </c>
      <c r="AN3472" t="str">
        <f t="shared" si="934"/>
        <v xml:space="preserve">COUROS </v>
      </c>
    </row>
    <row r="3473" spans="1:40" x14ac:dyDescent="0.35">
      <c r="A3473">
        <v>81237</v>
      </c>
      <c r="B3473" t="s">
        <v>274</v>
      </c>
      <c r="C3473" s="31">
        <v>45699</v>
      </c>
      <c r="D3473" t="s">
        <v>373</v>
      </c>
      <c r="E3473" t="s">
        <v>374</v>
      </c>
      <c r="F3473" t="s">
        <v>681</v>
      </c>
      <c r="G3473" t="s">
        <v>682</v>
      </c>
      <c r="H3473" t="s">
        <v>1066</v>
      </c>
      <c r="I3473" t="s">
        <v>1067</v>
      </c>
      <c r="J3473">
        <v>30</v>
      </c>
      <c r="K3473">
        <v>2892.63</v>
      </c>
      <c r="L3473">
        <v>1697.7229</v>
      </c>
      <c r="M3473">
        <v>582.58000000000004</v>
      </c>
      <c r="N3473">
        <v>96.421000000000006</v>
      </c>
      <c r="O3473" s="32">
        <f t="shared" si="918"/>
        <v>2310.0500000000002</v>
      </c>
      <c r="P3473" s="32">
        <f t="shared" si="919"/>
        <v>612.3271000000002</v>
      </c>
      <c r="Q3473">
        <v>709802</v>
      </c>
      <c r="R3473" t="s">
        <v>312</v>
      </c>
      <c r="S3473" t="s">
        <v>457</v>
      </c>
      <c r="T3473" t="str">
        <f t="shared" si="920"/>
        <v>VEN</v>
      </c>
      <c r="U3473" t="s">
        <v>437</v>
      </c>
      <c r="V3473" s="33">
        <f t="shared" si="921"/>
        <v>2892.63</v>
      </c>
      <c r="W3473">
        <f t="shared" si="922"/>
        <v>30</v>
      </c>
      <c r="X3473" s="33">
        <f t="shared" si="923"/>
        <v>2310.0500000000002</v>
      </c>
      <c r="Y3473" s="33">
        <f t="shared" si="924"/>
        <v>582.58000000000004</v>
      </c>
      <c r="Z3473" s="45">
        <f t="shared" si="925"/>
        <v>0.20961101143250266</v>
      </c>
      <c r="AA3473" s="33">
        <f t="shared" si="926"/>
        <v>606.3271000000002</v>
      </c>
      <c r="AB3473" s="45">
        <f t="shared" si="927"/>
        <v>0.26247358282288269</v>
      </c>
      <c r="AC3473" s="33">
        <f>IFERROR($X3473/VLOOKUP(CONCATENATE("USD",C3473),[1]GEINDICE!AR$1:AS$65536,2,0),"")</f>
        <v>399.74562192842808</v>
      </c>
      <c r="AD3473" s="33">
        <f>IFERROR($AA3473/VLOOKUP(CONCATENATE("USD",C3473),[1]GEINDICE!AR$1:AS$65536,2,0),"")</f>
        <v>104.92266560531601</v>
      </c>
      <c r="AE3473" s="33">
        <f>IFERROR($X3473/VLOOKUP(CONCATENATE("EUR",C3473),[1]GEINDICE!AR$1:AS$65536,2,0),"")</f>
        <v>386.59983599149831</v>
      </c>
      <c r="AF3473" s="33">
        <f>IFERROR($AA3473/VLOOKUP(CONCATENATE("EUR",C3473),[1]GEINDICE!AR$1:AS$65536,2,0),"")</f>
        <v>101.4722440714274</v>
      </c>
      <c r="AG3473" s="48" t="str">
        <f>VLOOKUP(E3473,[1]Apresentação!AW$1:AX$65536,2,0)</f>
        <v xml:space="preserve">                    2 - LEATHER AUXILIARIES</v>
      </c>
      <c r="AH3473" s="48" t="str">
        <f t="shared" si="928"/>
        <v xml:space="preserve">         5218000002 - CONTRIPON AO BR</v>
      </c>
      <c r="AI3473" s="49" t="str">
        <f t="shared" si="929"/>
        <v xml:space="preserve">     L00207 - COUROS NOBRE BENEFICIAMENTO LTDA</v>
      </c>
      <c r="AJ3473" t="str">
        <f t="shared" si="930"/>
        <v xml:space="preserve">     90 - SALES</v>
      </c>
      <c r="AK3473" t="str">
        <f t="shared" si="931"/>
        <v/>
      </c>
      <c r="AL3473">
        <f t="shared" si="932"/>
        <v>2</v>
      </c>
      <c r="AM3473" t="str">
        <f t="shared" si="933"/>
        <v>2025 2</v>
      </c>
      <c r="AN3473" t="str">
        <f t="shared" si="934"/>
        <v xml:space="preserve">COUROS </v>
      </c>
    </row>
    <row r="3474" spans="1:40" x14ac:dyDescent="0.35">
      <c r="A3474">
        <v>82117</v>
      </c>
      <c r="B3474" t="s">
        <v>274</v>
      </c>
      <c r="C3474" s="31">
        <v>45769</v>
      </c>
      <c r="D3474" t="s">
        <v>373</v>
      </c>
      <c r="E3474" t="s">
        <v>374</v>
      </c>
      <c r="F3474" t="s">
        <v>644</v>
      </c>
      <c r="G3474" t="s">
        <v>645</v>
      </c>
      <c r="H3474" t="s">
        <v>1066</v>
      </c>
      <c r="I3474" t="s">
        <v>1067</v>
      </c>
      <c r="J3474">
        <v>20</v>
      </c>
      <c r="K3474">
        <v>1953.4</v>
      </c>
      <c r="L3474">
        <v>1148.4360300000001</v>
      </c>
      <c r="M3474">
        <v>393.41</v>
      </c>
      <c r="N3474">
        <v>97.67</v>
      </c>
      <c r="O3474" s="32">
        <f t="shared" si="918"/>
        <v>1559.99</v>
      </c>
      <c r="P3474" s="32">
        <f t="shared" si="919"/>
        <v>411.55396999999994</v>
      </c>
      <c r="Q3474">
        <v>732235</v>
      </c>
      <c r="R3474" t="s">
        <v>312</v>
      </c>
      <c r="S3474" t="s">
        <v>457</v>
      </c>
      <c r="T3474" t="str">
        <f t="shared" si="920"/>
        <v>VEN</v>
      </c>
      <c r="U3474" t="s">
        <v>437</v>
      </c>
      <c r="V3474" s="33">
        <f t="shared" si="921"/>
        <v>1953.4</v>
      </c>
      <c r="W3474">
        <f t="shared" si="922"/>
        <v>20</v>
      </c>
      <c r="X3474" s="33">
        <f t="shared" si="923"/>
        <v>1559.99</v>
      </c>
      <c r="Y3474" s="33">
        <f t="shared" si="924"/>
        <v>393.41</v>
      </c>
      <c r="Z3474" s="45">
        <f t="shared" si="925"/>
        <v>0.20863825637350256</v>
      </c>
      <c r="AA3474" s="33">
        <f t="shared" si="926"/>
        <v>407.55396999999994</v>
      </c>
      <c r="AB3474" s="45">
        <f t="shared" si="927"/>
        <v>0.26125421957833056</v>
      </c>
      <c r="AC3474" s="33">
        <f>IFERROR($X3474/VLOOKUP(CONCATENATE("USD",C3474),[1]GEINDICE!AR$1:AS$65536,2,0),"")</f>
        <v>271.32148323361628</v>
      </c>
      <c r="AD3474" s="33">
        <f>IFERROR($AA3474/VLOOKUP(CONCATENATE("USD",C3474),[1]GEINDICE!AR$1:AS$65536,2,0),"")</f>
        <v>70.883882357033528</v>
      </c>
      <c r="AE3474" s="33">
        <f>IFERROR($X3474/VLOOKUP(CONCATENATE("EUR",C3474),[1]GEINDICE!AR$1:AS$65536,2,0),"")</f>
        <v>236.63102009859688</v>
      </c>
      <c r="AF3474" s="33">
        <f>IFERROR($AA3474/VLOOKUP(CONCATENATE("EUR",C3474),[1]GEINDICE!AR$1:AS$65536,2,0),"")</f>
        <v>61.820852483883186</v>
      </c>
      <c r="AG3474" s="48" t="str">
        <f>VLOOKUP(E3474,[1]Apresentação!AW$1:AX$65536,2,0)</f>
        <v xml:space="preserve">                    2 - LEATHER AUXILIARIES</v>
      </c>
      <c r="AH3474" s="48" t="str">
        <f t="shared" si="928"/>
        <v xml:space="preserve">         5218000002 - CONTRIPON AO BR</v>
      </c>
      <c r="AI3474" s="49" t="str">
        <f t="shared" si="929"/>
        <v xml:space="preserve">     L00087 - BOLZANO BRASIL INDUSTRIA E COM DE COUROS E PELES LTDA</v>
      </c>
      <c r="AJ3474" t="str">
        <f t="shared" si="930"/>
        <v xml:space="preserve">     90 - SALES</v>
      </c>
      <c r="AK3474" t="str">
        <f t="shared" si="931"/>
        <v/>
      </c>
      <c r="AL3474">
        <f t="shared" si="932"/>
        <v>4</v>
      </c>
      <c r="AM3474" t="str">
        <f t="shared" si="933"/>
        <v>2025 4</v>
      </c>
      <c r="AN3474" t="str">
        <f t="shared" si="934"/>
        <v xml:space="preserve">BOLZANO </v>
      </c>
    </row>
    <row r="3475" spans="1:40" x14ac:dyDescent="0.35">
      <c r="A3475">
        <v>81783</v>
      </c>
      <c r="B3475" t="s">
        <v>274</v>
      </c>
      <c r="C3475" s="31">
        <v>45742</v>
      </c>
      <c r="D3475" t="s">
        <v>373</v>
      </c>
      <c r="E3475" t="s">
        <v>374</v>
      </c>
      <c r="F3475" t="s">
        <v>681</v>
      </c>
      <c r="G3475" t="s">
        <v>682</v>
      </c>
      <c r="H3475" t="s">
        <v>1066</v>
      </c>
      <c r="I3475" t="s">
        <v>1067</v>
      </c>
      <c r="J3475">
        <v>30</v>
      </c>
      <c r="K3475">
        <v>2892.63</v>
      </c>
      <c r="L3475">
        <v>1731.58979</v>
      </c>
      <c r="M3475">
        <v>582.58000000000004</v>
      </c>
      <c r="N3475">
        <v>96.421000000000006</v>
      </c>
      <c r="O3475" s="32">
        <f t="shared" si="918"/>
        <v>2310.0500000000002</v>
      </c>
      <c r="P3475" s="32">
        <f t="shared" si="919"/>
        <v>578.46021000000019</v>
      </c>
      <c r="Q3475">
        <v>722225</v>
      </c>
      <c r="R3475" t="s">
        <v>312</v>
      </c>
      <c r="S3475" t="s">
        <v>457</v>
      </c>
      <c r="T3475" t="str">
        <f t="shared" si="920"/>
        <v>VEN</v>
      </c>
      <c r="U3475" t="s">
        <v>437</v>
      </c>
      <c r="V3475" s="33">
        <f t="shared" si="921"/>
        <v>2892.63</v>
      </c>
      <c r="W3475">
        <f t="shared" si="922"/>
        <v>30</v>
      </c>
      <c r="X3475" s="33">
        <f t="shared" si="923"/>
        <v>2310.0500000000002</v>
      </c>
      <c r="Y3475" s="33">
        <f t="shared" si="924"/>
        <v>582.58000000000004</v>
      </c>
      <c r="Z3475" s="45">
        <f t="shared" si="925"/>
        <v>0.19790301905186636</v>
      </c>
      <c r="AA3475" s="33">
        <f t="shared" si="926"/>
        <v>572.46021000000019</v>
      </c>
      <c r="AB3475" s="45">
        <f t="shared" si="927"/>
        <v>0.24781290881149765</v>
      </c>
      <c r="AC3475" s="33">
        <f>IFERROR($X3475/VLOOKUP(CONCATENATE("USD",C3475),[1]GEINDICE!AR$1:AS$65536,2,0),"")</f>
        <v>403.16415930748025</v>
      </c>
      <c r="AD3475" s="33">
        <f>IFERROR($AA3475/VLOOKUP(CONCATENATE("USD",C3475),[1]GEINDICE!AR$1:AS$65536,2,0),"")</f>
        <v>99.909283046528714</v>
      </c>
      <c r="AE3475" s="33">
        <f>IFERROR($X3475/VLOOKUP(CONCATENATE("EUR",C3475),[1]GEINDICE!AR$1:AS$65536,2,0),"")</f>
        <v>373.92155910584506</v>
      </c>
      <c r="AF3475" s="33">
        <f>IFERROR($AA3475/VLOOKUP(CONCATENATE("EUR",C3475),[1]GEINDICE!AR$1:AS$65536,2,0),"")</f>
        <v>92.662589229349805</v>
      </c>
      <c r="AG3475" s="48" t="str">
        <f>VLOOKUP(E3475,[1]Apresentação!AW$1:AX$65536,2,0)</f>
        <v xml:space="preserve">                    2 - LEATHER AUXILIARIES</v>
      </c>
      <c r="AH3475" s="48" t="str">
        <f t="shared" si="928"/>
        <v xml:space="preserve">         5218000002 - CONTRIPON AO BR</v>
      </c>
      <c r="AI3475" s="49" t="str">
        <f t="shared" si="929"/>
        <v xml:space="preserve">     L00207 - COUROS NOBRE BENEFICIAMENTO LTDA</v>
      </c>
      <c r="AJ3475" t="str">
        <f t="shared" si="930"/>
        <v xml:space="preserve">     90 - SALES</v>
      </c>
      <c r="AK3475" t="str">
        <f t="shared" si="931"/>
        <v/>
      </c>
      <c r="AL3475">
        <f t="shared" si="932"/>
        <v>3</v>
      </c>
      <c r="AM3475" t="str">
        <f t="shared" si="933"/>
        <v>2025 3</v>
      </c>
      <c r="AN3475" t="str">
        <f t="shared" si="934"/>
        <v xml:space="preserve">COUROS </v>
      </c>
    </row>
    <row r="3476" spans="1:40" x14ac:dyDescent="0.35">
      <c r="A3476">
        <v>81784</v>
      </c>
      <c r="B3476" t="s">
        <v>274</v>
      </c>
      <c r="C3476" s="31">
        <v>45742</v>
      </c>
      <c r="D3476" t="s">
        <v>373</v>
      </c>
      <c r="E3476" t="s">
        <v>374</v>
      </c>
      <c r="F3476" t="s">
        <v>644</v>
      </c>
      <c r="G3476" t="s">
        <v>645</v>
      </c>
      <c r="H3476" t="s">
        <v>1066</v>
      </c>
      <c r="I3476" t="s">
        <v>1067</v>
      </c>
      <c r="J3476">
        <v>20</v>
      </c>
      <c r="K3476">
        <v>1953.4</v>
      </c>
      <c r="L3476">
        <v>1154.3932</v>
      </c>
      <c r="M3476">
        <v>393.41</v>
      </c>
      <c r="N3476">
        <v>97.67</v>
      </c>
      <c r="O3476" s="32">
        <f t="shared" si="918"/>
        <v>1559.99</v>
      </c>
      <c r="P3476" s="32">
        <f t="shared" si="919"/>
        <v>405.59680000000003</v>
      </c>
      <c r="Q3476">
        <v>722235</v>
      </c>
      <c r="R3476" t="s">
        <v>312</v>
      </c>
      <c r="S3476" t="s">
        <v>457</v>
      </c>
      <c r="T3476" t="str">
        <f t="shared" si="920"/>
        <v>VEN</v>
      </c>
      <c r="U3476" t="s">
        <v>437</v>
      </c>
      <c r="V3476" s="33">
        <f t="shared" si="921"/>
        <v>1953.4</v>
      </c>
      <c r="W3476">
        <f t="shared" si="922"/>
        <v>20</v>
      </c>
      <c r="X3476" s="33">
        <f t="shared" si="923"/>
        <v>1559.99</v>
      </c>
      <c r="Y3476" s="33">
        <f t="shared" si="924"/>
        <v>393.41</v>
      </c>
      <c r="Z3476" s="45">
        <f t="shared" si="925"/>
        <v>0.20558861472304701</v>
      </c>
      <c r="AA3476" s="33">
        <f t="shared" si="926"/>
        <v>401.59680000000003</v>
      </c>
      <c r="AB3476" s="45">
        <f t="shared" si="927"/>
        <v>0.25743549638138707</v>
      </c>
      <c r="AC3476" s="33">
        <f>IFERROR($X3476/VLOOKUP(CONCATENATE("USD",C3476),[1]GEINDICE!AR$1:AS$65536,2,0),"")</f>
        <v>272.25906663408847</v>
      </c>
      <c r="AD3476" s="33">
        <f>IFERROR($AA3476/VLOOKUP(CONCATENATE("USD",C3476),[1]GEINDICE!AR$1:AS$65536,2,0),"")</f>
        <v>70.0891479632797</v>
      </c>
      <c r="AE3476" s="33">
        <f>IFERROR($X3476/VLOOKUP(CONCATENATE("EUR",C3476),[1]GEINDICE!AR$1:AS$65536,2,0),"")</f>
        <v>252.51137117790836</v>
      </c>
      <c r="AF3476" s="33">
        <f>IFERROR($AA3476/VLOOKUP(CONCATENATE("EUR",C3476),[1]GEINDICE!AR$1:AS$65536,2,0),"")</f>
        <v>65.005390181129513</v>
      </c>
      <c r="AG3476" s="48" t="str">
        <f>VLOOKUP(E3476,[1]Apresentação!AW$1:AX$65536,2,0)</f>
        <v xml:space="preserve">                    2 - LEATHER AUXILIARIES</v>
      </c>
      <c r="AH3476" s="48" t="str">
        <f t="shared" si="928"/>
        <v xml:space="preserve">         5218000002 - CONTRIPON AO BR</v>
      </c>
      <c r="AI3476" s="49" t="str">
        <f t="shared" si="929"/>
        <v xml:space="preserve">     L00087 - BOLZANO BRASIL INDUSTRIA E COM DE COUROS E PELES LTDA</v>
      </c>
      <c r="AJ3476" t="str">
        <f t="shared" si="930"/>
        <v xml:space="preserve">     90 - SALES</v>
      </c>
      <c r="AK3476" t="str">
        <f t="shared" si="931"/>
        <v/>
      </c>
      <c r="AL3476">
        <f t="shared" si="932"/>
        <v>3</v>
      </c>
      <c r="AM3476" t="str">
        <f t="shared" si="933"/>
        <v>2025 3</v>
      </c>
      <c r="AN3476" t="str">
        <f t="shared" si="934"/>
        <v xml:space="preserve">BOLZANO </v>
      </c>
    </row>
    <row r="3477" spans="1:40" x14ac:dyDescent="0.35">
      <c r="A3477">
        <v>81433</v>
      </c>
      <c r="B3477" t="s">
        <v>274</v>
      </c>
      <c r="C3477" s="31">
        <v>45715</v>
      </c>
      <c r="D3477" t="s">
        <v>373</v>
      </c>
      <c r="E3477" t="s">
        <v>374</v>
      </c>
      <c r="F3477" t="s">
        <v>644</v>
      </c>
      <c r="G3477" t="s">
        <v>645</v>
      </c>
      <c r="H3477" t="s">
        <v>1066</v>
      </c>
      <c r="I3477" t="s">
        <v>1067</v>
      </c>
      <c r="J3477">
        <v>20</v>
      </c>
      <c r="K3477">
        <v>1953.4</v>
      </c>
      <c r="L3477">
        <v>1145.90473</v>
      </c>
      <c r="M3477">
        <v>393.41</v>
      </c>
      <c r="N3477">
        <v>97.67</v>
      </c>
      <c r="O3477" s="32">
        <f t="shared" si="918"/>
        <v>1559.99</v>
      </c>
      <c r="P3477" s="32">
        <f t="shared" si="919"/>
        <v>414.08527000000004</v>
      </c>
      <c r="Q3477">
        <v>712069</v>
      </c>
      <c r="R3477" t="s">
        <v>312</v>
      </c>
      <c r="S3477" t="s">
        <v>457</v>
      </c>
      <c r="T3477" t="str">
        <f t="shared" si="920"/>
        <v>VEN</v>
      </c>
      <c r="U3477" t="s">
        <v>313</v>
      </c>
      <c r="V3477" s="33">
        <f t="shared" si="921"/>
        <v>1953.4</v>
      </c>
      <c r="W3477">
        <f t="shared" si="922"/>
        <v>20</v>
      </c>
      <c r="X3477" s="33">
        <f t="shared" si="923"/>
        <v>1559.99</v>
      </c>
      <c r="Y3477" s="33">
        <f t="shared" si="924"/>
        <v>393.41</v>
      </c>
      <c r="Z3477" s="45">
        <f t="shared" si="925"/>
        <v>0.20993409951878778</v>
      </c>
      <c r="AA3477" s="33">
        <f t="shared" si="926"/>
        <v>410.08527000000004</v>
      </c>
      <c r="AB3477" s="45">
        <f t="shared" si="927"/>
        <v>0.2628768581849884</v>
      </c>
      <c r="AC3477" s="33">
        <f>IFERROR($X3477/VLOOKUP(CONCATENATE("USD",C3477),[1]GEINDICE!AR$1:AS$65536,2,0),"")</f>
        <v>267.91062718966822</v>
      </c>
      <c r="AD3477" s="33">
        <f>IFERROR($AA3477/VLOOKUP(CONCATENATE("USD",C3477),[1]GEINDICE!AR$1:AS$65536,2,0),"")</f>
        <v>70.427503949989699</v>
      </c>
      <c r="AE3477" s="33">
        <f>IFERROR($X3477/VLOOKUP(CONCATENATE("EUR",C3477),[1]GEINDICE!AR$1:AS$65536,2,0),"")</f>
        <v>257.2118713932399</v>
      </c>
      <c r="AF3477" s="33">
        <f>IFERROR($AA3477/VLOOKUP(CONCATENATE("EUR",C3477),[1]GEINDICE!AR$1:AS$65536,2,0),"")</f>
        <v>67.615048639736187</v>
      </c>
      <c r="AG3477" s="48" t="str">
        <f>VLOOKUP(E3477,[1]Apresentação!AW$1:AX$65536,2,0)</f>
        <v xml:space="preserve">                    2 - LEATHER AUXILIARIES</v>
      </c>
      <c r="AH3477" s="48" t="str">
        <f t="shared" si="928"/>
        <v xml:space="preserve">         5218000002 - CONTRIPON AO BR</v>
      </c>
      <c r="AI3477" s="49" t="str">
        <f t="shared" si="929"/>
        <v xml:space="preserve">     L00087 - BOLZANO BRASIL INDUSTRIA E COM DE COUROS E PELES LTDA</v>
      </c>
      <c r="AJ3477" t="str">
        <f t="shared" si="930"/>
        <v xml:space="preserve">     90 - SALES</v>
      </c>
      <c r="AK3477" t="str">
        <f t="shared" si="931"/>
        <v/>
      </c>
      <c r="AL3477">
        <f t="shared" si="932"/>
        <v>2</v>
      </c>
      <c r="AM3477" t="str">
        <f t="shared" si="933"/>
        <v>2025 2</v>
      </c>
      <c r="AN3477" t="str">
        <f t="shared" si="934"/>
        <v xml:space="preserve">BOLZANO </v>
      </c>
    </row>
    <row r="3478" spans="1:40" x14ac:dyDescent="0.35">
      <c r="A3478">
        <v>82086</v>
      </c>
      <c r="B3478" t="s">
        <v>274</v>
      </c>
      <c r="C3478" s="31">
        <v>45764</v>
      </c>
      <c r="D3478" t="s">
        <v>373</v>
      </c>
      <c r="E3478" t="s">
        <v>374</v>
      </c>
      <c r="F3478" t="s">
        <v>681</v>
      </c>
      <c r="G3478" t="s">
        <v>682</v>
      </c>
      <c r="H3478" t="s">
        <v>1066</v>
      </c>
      <c r="I3478" t="s">
        <v>1067</v>
      </c>
      <c r="J3478">
        <v>30</v>
      </c>
      <c r="K3478">
        <v>2892.63</v>
      </c>
      <c r="L3478">
        <v>1722.6540500000001</v>
      </c>
      <c r="M3478">
        <v>582.58000000000004</v>
      </c>
      <c r="N3478">
        <v>96.421000000000006</v>
      </c>
      <c r="O3478" s="32">
        <f t="shared" si="918"/>
        <v>2310.0500000000002</v>
      </c>
      <c r="P3478" s="32">
        <f t="shared" si="919"/>
        <v>587.39595000000008</v>
      </c>
      <c r="Q3478">
        <v>730632</v>
      </c>
      <c r="R3478" t="s">
        <v>312</v>
      </c>
      <c r="S3478" t="s">
        <v>457</v>
      </c>
      <c r="T3478" t="str">
        <f t="shared" si="920"/>
        <v>VEN</v>
      </c>
      <c r="U3478" t="s">
        <v>437</v>
      </c>
      <c r="V3478" s="33">
        <f t="shared" si="921"/>
        <v>2892.63</v>
      </c>
      <c r="W3478">
        <f t="shared" si="922"/>
        <v>30</v>
      </c>
      <c r="X3478" s="33">
        <f t="shared" si="923"/>
        <v>2310.0500000000002</v>
      </c>
      <c r="Y3478" s="33">
        <f t="shared" si="924"/>
        <v>582.58000000000004</v>
      </c>
      <c r="Z3478" s="45">
        <f t="shared" si="925"/>
        <v>0.20099215938436649</v>
      </c>
      <c r="AA3478" s="33">
        <f t="shared" si="926"/>
        <v>581.39595000000008</v>
      </c>
      <c r="AB3478" s="45">
        <f t="shared" si="927"/>
        <v>0.25168111079846756</v>
      </c>
      <c r="AC3478" s="33">
        <f>IFERROR($X3478/VLOOKUP(CONCATENATE("USD",C3478),[1]GEINDICE!AR$1:AS$65536,2,0),"")</f>
        <v>394.48248774740006</v>
      </c>
      <c r="AD3478" s="33">
        <f>IFERROR($AA3478/VLOOKUP(CONCATENATE("USD",C3478),[1]GEINDICE!AR$1:AS$65536,2,0),"")</f>
        <v>99.283790706808531</v>
      </c>
      <c r="AE3478" s="33">
        <f>IFERROR($X3478/VLOOKUP(CONCATENATE("EUR",C3478),[1]GEINDICE!AR$1:AS$65536,2,0),"")</f>
        <v>347.07322936386311</v>
      </c>
      <c r="AF3478" s="33">
        <f>IFERROR($AA3478/VLOOKUP(CONCATENATE("EUR",C3478),[1]GEINDICE!AR$1:AS$65536,2,0),"")</f>
        <v>87.351775894708382</v>
      </c>
      <c r="AG3478" s="48" t="str">
        <f>VLOOKUP(E3478,[1]Apresentação!AW$1:AX$65536,2,0)</f>
        <v xml:space="preserve">                    2 - LEATHER AUXILIARIES</v>
      </c>
      <c r="AH3478" s="48" t="str">
        <f t="shared" si="928"/>
        <v xml:space="preserve">         5218000002 - CONTRIPON AO BR</v>
      </c>
      <c r="AI3478" s="49" t="str">
        <f t="shared" si="929"/>
        <v xml:space="preserve">     L00207 - COUROS NOBRE BENEFICIAMENTO LTDA</v>
      </c>
      <c r="AJ3478" t="str">
        <f t="shared" si="930"/>
        <v xml:space="preserve">     90 - SALES</v>
      </c>
      <c r="AK3478" t="str">
        <f t="shared" si="931"/>
        <v/>
      </c>
      <c r="AL3478">
        <f t="shared" si="932"/>
        <v>4</v>
      </c>
      <c r="AM3478" t="str">
        <f t="shared" si="933"/>
        <v>2025 4</v>
      </c>
      <c r="AN3478" t="str">
        <f t="shared" si="934"/>
        <v xml:space="preserve">COUROS </v>
      </c>
    </row>
    <row r="3479" spans="1:40" x14ac:dyDescent="0.35">
      <c r="A3479">
        <v>80937</v>
      </c>
      <c r="B3479" t="s">
        <v>274</v>
      </c>
      <c r="C3479" s="31">
        <v>45677</v>
      </c>
      <c r="D3479" t="s">
        <v>373</v>
      </c>
      <c r="E3479" t="s">
        <v>374</v>
      </c>
      <c r="F3479" t="s">
        <v>644</v>
      </c>
      <c r="G3479" t="s">
        <v>645</v>
      </c>
      <c r="H3479" t="s">
        <v>1066</v>
      </c>
      <c r="I3479" t="s">
        <v>1067</v>
      </c>
      <c r="J3479">
        <v>20</v>
      </c>
      <c r="K3479">
        <v>1953.4</v>
      </c>
      <c r="L3479">
        <v>1119.68049</v>
      </c>
      <c r="M3479">
        <v>393.41</v>
      </c>
      <c r="N3479">
        <v>97.67</v>
      </c>
      <c r="O3479" s="32">
        <f t="shared" si="918"/>
        <v>1559.99</v>
      </c>
      <c r="P3479" s="32">
        <f t="shared" si="919"/>
        <v>440.30951000000005</v>
      </c>
      <c r="Q3479">
        <v>707570</v>
      </c>
      <c r="R3479" t="s">
        <v>312</v>
      </c>
      <c r="S3479" t="s">
        <v>457</v>
      </c>
      <c r="T3479" t="str">
        <f t="shared" si="920"/>
        <v>VEN</v>
      </c>
      <c r="U3479" t="s">
        <v>348</v>
      </c>
      <c r="V3479" s="33">
        <f t="shared" si="921"/>
        <v>1953.4</v>
      </c>
      <c r="W3479">
        <f t="shared" si="922"/>
        <v>20</v>
      </c>
      <c r="X3479" s="33">
        <f t="shared" si="923"/>
        <v>1559.99</v>
      </c>
      <c r="Y3479" s="33">
        <f t="shared" si="924"/>
        <v>393.41</v>
      </c>
      <c r="Z3479" s="45">
        <f t="shared" si="925"/>
        <v>0.22335902016996009</v>
      </c>
      <c r="AA3479" s="33">
        <f t="shared" si="926"/>
        <v>436.30951000000005</v>
      </c>
      <c r="AB3479" s="45">
        <f t="shared" si="927"/>
        <v>0.27968737620112955</v>
      </c>
      <c r="AC3479" s="33">
        <f>IFERROR($X3479/VLOOKUP(CONCATENATE("USD",C3479),[1]GEINDICE!AR$1:AS$65536,2,0),"")</f>
        <v>257.85811101193428</v>
      </c>
      <c r="AD3479" s="33">
        <f>IFERROR($AA3479/VLOOKUP(CONCATENATE("USD",C3479),[1]GEINDICE!AR$1:AS$65536,2,0),"")</f>
        <v>72.11965850110748</v>
      </c>
      <c r="AE3479" s="33">
        <f>IFERROR($X3479/VLOOKUP(CONCATENATE("EUR",C3479),[1]GEINDICE!AR$1:AS$65536,2,0),"")</f>
        <v>247.91653423177164</v>
      </c>
      <c r="AF3479" s="33">
        <f>IFERROR($AA3479/VLOOKUP(CONCATENATE("EUR",C3479),[1]GEINDICE!AR$1:AS$65536,2,0),"")</f>
        <v>69.339124976161713</v>
      </c>
      <c r="AG3479" s="48" t="str">
        <f>VLOOKUP(E3479,[1]Apresentação!AW$1:AX$65536,2,0)</f>
        <v xml:space="preserve">                    2 - LEATHER AUXILIARIES</v>
      </c>
      <c r="AH3479" s="48" t="str">
        <f t="shared" si="928"/>
        <v xml:space="preserve">         5218000002 - CONTRIPON AO BR</v>
      </c>
      <c r="AI3479" s="49" t="str">
        <f t="shared" si="929"/>
        <v xml:space="preserve">     L00087 - BOLZANO BRASIL INDUSTRIA E COM DE COUROS E PELES LTDA</v>
      </c>
      <c r="AJ3479" t="str">
        <f t="shared" si="930"/>
        <v xml:space="preserve">     90 - SALES</v>
      </c>
      <c r="AK3479" t="str">
        <f t="shared" si="931"/>
        <v/>
      </c>
      <c r="AL3479">
        <f t="shared" si="932"/>
        <v>1</v>
      </c>
      <c r="AM3479" t="str">
        <f t="shared" si="933"/>
        <v>2025 1</v>
      </c>
      <c r="AN3479" t="str">
        <f t="shared" si="934"/>
        <v xml:space="preserve">BOLZANO </v>
      </c>
    </row>
    <row r="3480" spans="1:40" x14ac:dyDescent="0.35">
      <c r="A3480">
        <v>81950</v>
      </c>
      <c r="B3480" t="s">
        <v>274</v>
      </c>
      <c r="C3480" s="31">
        <v>45755</v>
      </c>
      <c r="D3480" t="s">
        <v>373</v>
      </c>
      <c r="E3480" t="s">
        <v>374</v>
      </c>
      <c r="F3480" t="s">
        <v>681</v>
      </c>
      <c r="G3480" t="s">
        <v>682</v>
      </c>
      <c r="H3480" t="s">
        <v>1066</v>
      </c>
      <c r="I3480" t="s">
        <v>1067</v>
      </c>
      <c r="J3480">
        <v>30</v>
      </c>
      <c r="K3480">
        <v>2892.63</v>
      </c>
      <c r="L3480">
        <v>1720.89201</v>
      </c>
      <c r="M3480">
        <v>582.58000000000004</v>
      </c>
      <c r="N3480">
        <v>96.421000000000006</v>
      </c>
      <c r="O3480" s="32">
        <f t="shared" si="918"/>
        <v>2310.0500000000002</v>
      </c>
      <c r="P3480" s="32">
        <f t="shared" si="919"/>
        <v>589.15799000000015</v>
      </c>
      <c r="Q3480">
        <v>727123</v>
      </c>
      <c r="R3480" t="s">
        <v>312</v>
      </c>
      <c r="S3480" t="s">
        <v>457</v>
      </c>
      <c r="T3480" t="str">
        <f t="shared" si="920"/>
        <v>VEN</v>
      </c>
      <c r="U3480" t="s">
        <v>437</v>
      </c>
      <c r="V3480" s="33">
        <f t="shared" si="921"/>
        <v>2892.63</v>
      </c>
      <c r="W3480">
        <f t="shared" si="922"/>
        <v>30</v>
      </c>
      <c r="X3480" s="33">
        <f t="shared" si="923"/>
        <v>2310.0500000000002</v>
      </c>
      <c r="Y3480" s="33">
        <f t="shared" si="924"/>
        <v>582.58000000000004</v>
      </c>
      <c r="Z3480" s="45">
        <f t="shared" si="925"/>
        <v>0.20160130746068461</v>
      </c>
      <c r="AA3480" s="33">
        <f t="shared" si="926"/>
        <v>583.15799000000015</v>
      </c>
      <c r="AB3480" s="45">
        <f t="shared" si="927"/>
        <v>0.25244388216705271</v>
      </c>
      <c r="AC3480" s="33">
        <f>IFERROR($X3480/VLOOKUP(CONCATENATE("USD",C3480),[1]GEINDICE!AR$1:AS$65536,2,0),"")</f>
        <v>389.10692629025743</v>
      </c>
      <c r="AD3480" s="33">
        <f>IFERROR($AA3480/VLOOKUP(CONCATENATE("USD",C3480),[1]GEINDICE!AR$1:AS$65536,2,0),"")</f>
        <v>98.227663050801809</v>
      </c>
      <c r="AE3480" s="33">
        <f>IFERROR($X3480/VLOOKUP(CONCATENATE("EUR",C3480),[1]GEINDICE!AR$1:AS$65536,2,0),"")</f>
        <v>356.55522627647093</v>
      </c>
      <c r="AF3480" s="33">
        <f>IFERROR($AA3480/VLOOKUP(CONCATENATE("EUR",C3480),[1]GEINDICE!AR$1:AS$65536,2,0),"")</f>
        <v>90.010185528184252</v>
      </c>
      <c r="AG3480" s="48" t="str">
        <f>VLOOKUP(E3480,[1]Apresentação!AW$1:AX$65536,2,0)</f>
        <v xml:space="preserve">                    2 - LEATHER AUXILIARIES</v>
      </c>
      <c r="AH3480" s="48" t="str">
        <f t="shared" si="928"/>
        <v xml:space="preserve">         5218000002 - CONTRIPON AO BR</v>
      </c>
      <c r="AI3480" s="49" t="str">
        <f t="shared" si="929"/>
        <v xml:space="preserve">     L00207 - COUROS NOBRE BENEFICIAMENTO LTDA</v>
      </c>
      <c r="AJ3480" t="str">
        <f t="shared" si="930"/>
        <v xml:space="preserve">     90 - SALES</v>
      </c>
      <c r="AK3480" t="str">
        <f t="shared" si="931"/>
        <v/>
      </c>
      <c r="AL3480">
        <f t="shared" si="932"/>
        <v>4</v>
      </c>
      <c r="AM3480" t="str">
        <f t="shared" si="933"/>
        <v>2025 4</v>
      </c>
      <c r="AN3480" t="str">
        <f t="shared" si="934"/>
        <v xml:space="preserve">COUROS </v>
      </c>
    </row>
    <row r="3481" spans="1:40" x14ac:dyDescent="0.35">
      <c r="A3481">
        <v>81965</v>
      </c>
      <c r="B3481" t="s">
        <v>274</v>
      </c>
      <c r="C3481" s="31">
        <v>45755</v>
      </c>
      <c r="D3481" t="s">
        <v>373</v>
      </c>
      <c r="E3481" t="s">
        <v>374</v>
      </c>
      <c r="F3481" t="s">
        <v>644</v>
      </c>
      <c r="G3481" t="s">
        <v>645</v>
      </c>
      <c r="H3481" t="s">
        <v>1066</v>
      </c>
      <c r="I3481" t="s">
        <v>1067</v>
      </c>
      <c r="J3481">
        <v>20</v>
      </c>
      <c r="K3481">
        <v>1953.4</v>
      </c>
      <c r="L3481">
        <v>1147.26134</v>
      </c>
      <c r="M3481">
        <v>393.41</v>
      </c>
      <c r="N3481">
        <v>97.67</v>
      </c>
      <c r="O3481" s="32">
        <f t="shared" si="918"/>
        <v>1559.99</v>
      </c>
      <c r="P3481" s="32">
        <f t="shared" si="919"/>
        <v>412.72865999999999</v>
      </c>
      <c r="Q3481">
        <v>727274</v>
      </c>
      <c r="R3481" t="s">
        <v>312</v>
      </c>
      <c r="S3481" t="s">
        <v>457</v>
      </c>
      <c r="T3481" t="str">
        <f t="shared" si="920"/>
        <v>VEN</v>
      </c>
      <c r="U3481" t="s">
        <v>437</v>
      </c>
      <c r="V3481" s="33">
        <f t="shared" si="921"/>
        <v>1953.4</v>
      </c>
      <c r="W3481">
        <f t="shared" si="922"/>
        <v>20</v>
      </c>
      <c r="X3481" s="33">
        <f t="shared" si="923"/>
        <v>1559.99</v>
      </c>
      <c r="Y3481" s="33">
        <f t="shared" si="924"/>
        <v>393.41</v>
      </c>
      <c r="Z3481" s="45">
        <f t="shared" si="925"/>
        <v>0.20923961298249205</v>
      </c>
      <c r="AA3481" s="33">
        <f t="shared" si="926"/>
        <v>408.72865999999999</v>
      </c>
      <c r="AB3481" s="45">
        <f t="shared" si="927"/>
        <v>0.26200723081558214</v>
      </c>
      <c r="AC3481" s="33">
        <f>IFERROR($X3481/VLOOKUP(CONCATENATE("USD",C3481),[1]GEINDICE!AR$1:AS$65536,2,0),"")</f>
        <v>262.76613663926696</v>
      </c>
      <c r="AD3481" s="33">
        <f>IFERROR($AA3481/VLOOKUP(CONCATENATE("USD",C3481),[1]GEINDICE!AR$1:AS$65536,2,0),"")</f>
        <v>68.846627812963206</v>
      </c>
      <c r="AE3481" s="33">
        <f>IFERROR($X3481/VLOOKUP(CONCATENATE("EUR",C3481),[1]GEINDICE!AR$1:AS$65536,2,0),"")</f>
        <v>240.78378712107178</v>
      </c>
      <c r="AF3481" s="33">
        <f>IFERROR($AA3481/VLOOKUP(CONCATENATE("EUR",C3481),[1]GEINDICE!AR$1:AS$65536,2,0),"")</f>
        <v>63.087093288880652</v>
      </c>
      <c r="AG3481" s="48" t="str">
        <f>VLOOKUP(E3481,[1]Apresentação!AW$1:AX$65536,2,0)</f>
        <v xml:space="preserve">                    2 - LEATHER AUXILIARIES</v>
      </c>
      <c r="AH3481" s="48" t="str">
        <f t="shared" si="928"/>
        <v xml:space="preserve">         5218000002 - CONTRIPON AO BR</v>
      </c>
      <c r="AI3481" s="49" t="str">
        <f t="shared" si="929"/>
        <v xml:space="preserve">     L00087 - BOLZANO BRASIL INDUSTRIA E COM DE COUROS E PELES LTDA</v>
      </c>
      <c r="AJ3481" t="str">
        <f t="shared" si="930"/>
        <v xml:space="preserve">     90 - SALES</v>
      </c>
      <c r="AK3481" t="str">
        <f t="shared" si="931"/>
        <v/>
      </c>
      <c r="AL3481">
        <f t="shared" si="932"/>
        <v>4</v>
      </c>
      <c r="AM3481" t="str">
        <f t="shared" si="933"/>
        <v>2025 4</v>
      </c>
      <c r="AN3481" t="str">
        <f t="shared" si="934"/>
        <v xml:space="preserve">BOLZANO </v>
      </c>
    </row>
    <row r="3482" spans="1:40" x14ac:dyDescent="0.35">
      <c r="A3482">
        <v>81881</v>
      </c>
      <c r="B3482" t="s">
        <v>274</v>
      </c>
      <c r="C3482" s="31">
        <v>45749</v>
      </c>
      <c r="D3482" t="s">
        <v>373</v>
      </c>
      <c r="E3482" t="s">
        <v>374</v>
      </c>
      <c r="F3482" t="s">
        <v>681</v>
      </c>
      <c r="G3482" t="s">
        <v>682</v>
      </c>
      <c r="H3482" t="s">
        <v>1066</v>
      </c>
      <c r="I3482" t="s">
        <v>1067</v>
      </c>
      <c r="J3482">
        <v>30</v>
      </c>
      <c r="K3482">
        <v>2892.63</v>
      </c>
      <c r="L3482">
        <v>1720.89201</v>
      </c>
      <c r="M3482">
        <v>582.58000000000004</v>
      </c>
      <c r="N3482">
        <v>96.421000000000006</v>
      </c>
      <c r="O3482" s="32">
        <f t="shared" si="918"/>
        <v>2310.0500000000002</v>
      </c>
      <c r="P3482" s="32">
        <f t="shared" si="919"/>
        <v>589.15799000000015</v>
      </c>
      <c r="Q3482">
        <v>724970</v>
      </c>
      <c r="R3482" t="s">
        <v>312</v>
      </c>
      <c r="S3482" t="s">
        <v>457</v>
      </c>
      <c r="T3482" t="str">
        <f t="shared" si="920"/>
        <v>VEN</v>
      </c>
      <c r="U3482" t="s">
        <v>437</v>
      </c>
      <c r="V3482" s="33">
        <f t="shared" si="921"/>
        <v>2892.63</v>
      </c>
      <c r="W3482">
        <f t="shared" si="922"/>
        <v>30</v>
      </c>
      <c r="X3482" s="33">
        <f t="shared" si="923"/>
        <v>2310.0500000000002</v>
      </c>
      <c r="Y3482" s="33">
        <f t="shared" si="924"/>
        <v>582.58000000000004</v>
      </c>
      <c r="Z3482" s="45">
        <f t="shared" si="925"/>
        <v>0.20160130746068461</v>
      </c>
      <c r="AA3482" s="33">
        <f t="shared" si="926"/>
        <v>583.15799000000015</v>
      </c>
      <c r="AB3482" s="45">
        <f t="shared" si="927"/>
        <v>0.25244388216705271</v>
      </c>
      <c r="AC3482" s="33">
        <f>IFERROR($X3482/VLOOKUP(CONCATENATE("USD",C3482),[1]GEINDICE!AR$1:AS$65536,2,0),"")</f>
        <v>405.82014300019324</v>
      </c>
      <c r="AD3482" s="33">
        <f>IFERROR($AA3482/VLOOKUP(CONCATENATE("USD",C3482),[1]GEINDICE!AR$1:AS$65536,2,0),"")</f>
        <v>102.44681236055726</v>
      </c>
      <c r="AE3482" s="33">
        <f>IFERROR($X3482/VLOOKUP(CONCATENATE("EUR",C3482),[1]GEINDICE!AR$1:AS$65536,2,0),"")</f>
        <v>373.40779774990307</v>
      </c>
      <c r="AF3482" s="33">
        <f>IFERROR($AA3482/VLOOKUP(CONCATENATE("EUR",C3482),[1]GEINDICE!AR$1:AS$65536,2,0),"")</f>
        <v>94.264514095435175</v>
      </c>
      <c r="AG3482" s="48" t="str">
        <f>VLOOKUP(E3482,[1]Apresentação!AW$1:AX$65536,2,0)</f>
        <v xml:space="preserve">                    2 - LEATHER AUXILIARIES</v>
      </c>
      <c r="AH3482" s="48" t="str">
        <f t="shared" si="928"/>
        <v xml:space="preserve">         5218000002 - CONTRIPON AO BR</v>
      </c>
      <c r="AI3482" s="49" t="str">
        <f t="shared" si="929"/>
        <v xml:space="preserve">     L00207 - COUROS NOBRE BENEFICIAMENTO LTDA</v>
      </c>
      <c r="AJ3482" t="str">
        <f t="shared" si="930"/>
        <v xml:space="preserve">     90 - SALES</v>
      </c>
      <c r="AK3482" t="str">
        <f t="shared" si="931"/>
        <v/>
      </c>
      <c r="AL3482">
        <f t="shared" si="932"/>
        <v>4</v>
      </c>
      <c r="AM3482" t="str">
        <f t="shared" si="933"/>
        <v>2025 4</v>
      </c>
      <c r="AN3482" t="str">
        <f t="shared" si="934"/>
        <v xml:space="preserve">COUROS </v>
      </c>
    </row>
    <row r="3483" spans="1:40" x14ac:dyDescent="0.35">
      <c r="A3483">
        <v>81340</v>
      </c>
      <c r="B3483" t="s">
        <v>274</v>
      </c>
      <c r="C3483" s="31">
        <v>45708</v>
      </c>
      <c r="D3483" t="s">
        <v>373</v>
      </c>
      <c r="E3483" t="s">
        <v>374</v>
      </c>
      <c r="F3483" t="s">
        <v>681</v>
      </c>
      <c r="G3483" t="s">
        <v>682</v>
      </c>
      <c r="H3483" t="s">
        <v>1066</v>
      </c>
      <c r="I3483" t="s">
        <v>1067</v>
      </c>
      <c r="J3483">
        <v>30</v>
      </c>
      <c r="K3483">
        <v>2892.63</v>
      </c>
      <c r="L3483">
        <v>1716.9864500000001</v>
      </c>
      <c r="M3483">
        <v>582.58000000000004</v>
      </c>
      <c r="N3483">
        <v>96.421000000000006</v>
      </c>
      <c r="O3483" s="32">
        <f t="shared" si="918"/>
        <v>2310.0500000000002</v>
      </c>
      <c r="P3483" s="32">
        <f t="shared" si="919"/>
        <v>593.06355000000008</v>
      </c>
      <c r="Q3483">
        <v>710758</v>
      </c>
      <c r="R3483" t="s">
        <v>312</v>
      </c>
      <c r="S3483" t="s">
        <v>457</v>
      </c>
      <c r="T3483" t="str">
        <f t="shared" si="920"/>
        <v>VEN</v>
      </c>
      <c r="U3483" t="s">
        <v>437</v>
      </c>
      <c r="V3483" s="33">
        <f t="shared" si="921"/>
        <v>2892.63</v>
      </c>
      <c r="W3483">
        <f t="shared" si="922"/>
        <v>30</v>
      </c>
      <c r="X3483" s="33">
        <f t="shared" si="923"/>
        <v>2310.0500000000002</v>
      </c>
      <c r="Y3483" s="33">
        <f t="shared" si="924"/>
        <v>582.58000000000004</v>
      </c>
      <c r="Z3483" s="45">
        <f t="shared" si="925"/>
        <v>0.20295148359797141</v>
      </c>
      <c r="AA3483" s="33">
        <f t="shared" si="926"/>
        <v>587.06355000000008</v>
      </c>
      <c r="AB3483" s="45">
        <f t="shared" si="927"/>
        <v>0.25413456418692237</v>
      </c>
      <c r="AC3483" s="33">
        <f>IFERROR($X3483/VLOOKUP(CONCATENATE("USD",C3483),[1]GEINDICE!AR$1:AS$65536,2,0),"")</f>
        <v>405.13688419649594</v>
      </c>
      <c r="AD3483" s="33">
        <f>IFERROR($AA3483/VLOOKUP(CONCATENATE("USD",C3483),[1]GEINDICE!AR$1:AS$65536,2,0),"")</f>
        <v>102.95928550132413</v>
      </c>
      <c r="AE3483" s="33">
        <f>IFERROR($X3483/VLOOKUP(CONCATENATE("EUR",C3483),[1]GEINDICE!AR$1:AS$65536,2,0),"")</f>
        <v>386.80050902514989</v>
      </c>
      <c r="AF3483" s="33">
        <f>IFERROR($AA3483/VLOOKUP(CONCATENATE("EUR",C3483),[1]GEINDICE!AR$1:AS$65536,2,0),"")</f>
        <v>98.299378788386207</v>
      </c>
      <c r="AG3483" s="48" t="str">
        <f>VLOOKUP(E3483,[1]Apresentação!AW$1:AX$65536,2,0)</f>
        <v xml:space="preserve">                    2 - LEATHER AUXILIARIES</v>
      </c>
      <c r="AH3483" s="48" t="str">
        <f t="shared" si="928"/>
        <v xml:space="preserve">         5218000002 - CONTRIPON AO BR</v>
      </c>
      <c r="AI3483" s="49" t="str">
        <f t="shared" si="929"/>
        <v xml:space="preserve">     L00207 - COUROS NOBRE BENEFICIAMENTO LTDA</v>
      </c>
      <c r="AJ3483" t="str">
        <f t="shared" si="930"/>
        <v xml:space="preserve">     90 - SALES</v>
      </c>
      <c r="AK3483" t="str">
        <f t="shared" si="931"/>
        <v/>
      </c>
      <c r="AL3483">
        <f t="shared" si="932"/>
        <v>2</v>
      </c>
      <c r="AM3483" t="str">
        <f t="shared" si="933"/>
        <v>2025 2</v>
      </c>
      <c r="AN3483" t="str">
        <f t="shared" si="934"/>
        <v xml:space="preserve">COUROS </v>
      </c>
    </row>
    <row r="3484" spans="1:40" x14ac:dyDescent="0.35">
      <c r="A3484">
        <v>81753</v>
      </c>
      <c r="B3484" t="s">
        <v>274</v>
      </c>
      <c r="C3484" s="31">
        <v>45740</v>
      </c>
      <c r="D3484" t="s">
        <v>373</v>
      </c>
      <c r="E3484" t="s">
        <v>374</v>
      </c>
      <c r="F3484" t="s">
        <v>681</v>
      </c>
      <c r="G3484" t="s">
        <v>682</v>
      </c>
      <c r="H3484" t="s">
        <v>1066</v>
      </c>
      <c r="I3484" t="s">
        <v>1067</v>
      </c>
      <c r="J3484">
        <v>30</v>
      </c>
      <c r="K3484">
        <v>2892.63</v>
      </c>
      <c r="L3484">
        <v>1723.32278</v>
      </c>
      <c r="M3484">
        <v>582.58000000000004</v>
      </c>
      <c r="N3484">
        <v>96.421000000000006</v>
      </c>
      <c r="O3484" s="32">
        <f t="shared" si="918"/>
        <v>2310.0500000000002</v>
      </c>
      <c r="P3484" s="32">
        <f t="shared" si="919"/>
        <v>586.72722000000022</v>
      </c>
      <c r="Q3484">
        <v>721385</v>
      </c>
      <c r="R3484" t="s">
        <v>312</v>
      </c>
      <c r="S3484" t="s">
        <v>457</v>
      </c>
      <c r="T3484" t="str">
        <f t="shared" si="920"/>
        <v>VEN</v>
      </c>
      <c r="U3484" t="s">
        <v>437</v>
      </c>
      <c r="V3484" s="33">
        <f t="shared" si="921"/>
        <v>2892.63</v>
      </c>
      <c r="W3484">
        <f t="shared" si="922"/>
        <v>30</v>
      </c>
      <c r="X3484" s="33">
        <f t="shared" si="923"/>
        <v>2310.0500000000002</v>
      </c>
      <c r="Y3484" s="33">
        <f t="shared" si="924"/>
        <v>582.58000000000004</v>
      </c>
      <c r="Z3484" s="45">
        <f t="shared" si="925"/>
        <v>0.20076097530620929</v>
      </c>
      <c r="AA3484" s="33">
        <f t="shared" si="926"/>
        <v>580.72722000000022</v>
      </c>
      <c r="AB3484" s="45">
        <f t="shared" si="927"/>
        <v>0.25139162355793171</v>
      </c>
      <c r="AC3484" s="33">
        <f>IFERROR($X3484/VLOOKUP(CONCATENATE("USD",C3484),[1]GEINDICE!AR$1:AS$65536,2,0),"")</f>
        <v>402.42670243715486</v>
      </c>
      <c r="AD3484" s="33">
        <f>IFERROR($AA3484/VLOOKUP(CONCATENATE("USD",C3484),[1]GEINDICE!AR$1:AS$65536,2,0),"")</f>
        <v>101.16670208874103</v>
      </c>
      <c r="AE3484" s="33">
        <f>IFERROR($X3484/VLOOKUP(CONCATENATE("EUR",C3484),[1]GEINDICE!AR$1:AS$65536,2,0),"")</f>
        <v>372.7871286329821</v>
      </c>
      <c r="AF3484" s="33">
        <f>IFERROR($AA3484/VLOOKUP(CONCATENATE("EUR",C3484),[1]GEINDICE!AR$1:AS$65536,2,0),"")</f>
        <v>93.715561508544909</v>
      </c>
      <c r="AG3484" s="48" t="str">
        <f>VLOOKUP(E3484,[1]Apresentação!AW$1:AX$65536,2,0)</f>
        <v xml:space="preserve">                    2 - LEATHER AUXILIARIES</v>
      </c>
      <c r="AH3484" s="48" t="str">
        <f t="shared" si="928"/>
        <v xml:space="preserve">         5218000002 - CONTRIPON AO BR</v>
      </c>
      <c r="AI3484" s="49" t="str">
        <f t="shared" si="929"/>
        <v xml:space="preserve">     L00207 - COUROS NOBRE BENEFICIAMENTO LTDA</v>
      </c>
      <c r="AJ3484" t="str">
        <f t="shared" si="930"/>
        <v xml:space="preserve">     90 - SALES</v>
      </c>
      <c r="AK3484" t="str">
        <f t="shared" si="931"/>
        <v/>
      </c>
      <c r="AL3484">
        <f t="shared" si="932"/>
        <v>3</v>
      </c>
      <c r="AM3484" t="str">
        <f t="shared" si="933"/>
        <v>2025 3</v>
      </c>
      <c r="AN3484" t="str">
        <f t="shared" si="934"/>
        <v xml:space="preserve">COUROS </v>
      </c>
    </row>
    <row r="3485" spans="1:40" x14ac:dyDescent="0.35">
      <c r="A3485">
        <v>82156</v>
      </c>
      <c r="B3485" t="s">
        <v>274</v>
      </c>
      <c r="C3485" s="31">
        <v>45771</v>
      </c>
      <c r="D3485" t="s">
        <v>373</v>
      </c>
      <c r="E3485" t="s">
        <v>374</v>
      </c>
      <c r="F3485" t="s">
        <v>640</v>
      </c>
      <c r="G3485" t="s">
        <v>641</v>
      </c>
      <c r="H3485" t="s">
        <v>1066</v>
      </c>
      <c r="I3485" t="s">
        <v>1067</v>
      </c>
      <c r="J3485">
        <v>10</v>
      </c>
      <c r="K3485">
        <v>964.21</v>
      </c>
      <c r="L3485">
        <v>574.21802000000002</v>
      </c>
      <c r="M3485">
        <v>194.2</v>
      </c>
      <c r="N3485">
        <v>96.421000000000006</v>
      </c>
      <c r="O3485" s="32">
        <f t="shared" si="918"/>
        <v>770.01</v>
      </c>
      <c r="P3485" s="32">
        <f t="shared" si="919"/>
        <v>195.79197999999997</v>
      </c>
      <c r="Q3485">
        <v>733013</v>
      </c>
      <c r="R3485" t="s">
        <v>312</v>
      </c>
      <c r="S3485" t="s">
        <v>457</v>
      </c>
      <c r="T3485" t="str">
        <f t="shared" si="920"/>
        <v>VEN</v>
      </c>
      <c r="U3485" t="s">
        <v>437</v>
      </c>
      <c r="V3485" s="33">
        <f t="shared" si="921"/>
        <v>964.21</v>
      </c>
      <c r="W3485">
        <f t="shared" si="922"/>
        <v>10</v>
      </c>
      <c r="X3485" s="33">
        <f t="shared" si="923"/>
        <v>770.01</v>
      </c>
      <c r="Y3485" s="33">
        <f t="shared" si="924"/>
        <v>194.2</v>
      </c>
      <c r="Z3485" s="45">
        <f t="shared" si="925"/>
        <v>0.20098524180417124</v>
      </c>
      <c r="AA3485" s="33">
        <f t="shared" si="926"/>
        <v>193.79197999999997</v>
      </c>
      <c r="AB3485" s="45">
        <f t="shared" si="927"/>
        <v>0.25167462760223891</v>
      </c>
      <c r="AC3485" s="33">
        <f>IFERROR($X3485/VLOOKUP(CONCATENATE("USD",C3485),[1]GEINDICE!AR$1:AS$65536,2,0),"")</f>
        <v>135.7132785787303</v>
      </c>
      <c r="AD3485" s="33">
        <f>IFERROR($AA3485/VLOOKUP(CONCATENATE("USD",C3485),[1]GEINDICE!AR$1:AS$65536,2,0),"")</f>
        <v>34.155588846980855</v>
      </c>
      <c r="AE3485" s="33">
        <f>IFERROR($X3485/VLOOKUP(CONCATENATE("EUR",C3485),[1]GEINDICE!AR$1:AS$65536,2,0),"")</f>
        <v>119.42398064426074</v>
      </c>
      <c r="AF3485" s="33">
        <f>IFERROR($AA3485/VLOOKUP(CONCATENATE("EUR",C3485),[1]GEINDICE!AR$1:AS$65536,2,0),"")</f>
        <v>30.055985855421309</v>
      </c>
      <c r="AG3485" s="48" t="str">
        <f>VLOOKUP(E3485,[1]Apresentação!AW$1:AX$65536,2,0)</f>
        <v xml:space="preserve">                    2 - LEATHER AUXILIARIES</v>
      </c>
      <c r="AH3485" s="48" t="str">
        <f t="shared" si="928"/>
        <v xml:space="preserve">         5218000002 - CONTRIPON AO BR</v>
      </c>
      <c r="AI3485" s="49" t="str">
        <f t="shared" si="929"/>
        <v xml:space="preserve">     L00079 - BABY LEATHER IND E COM DE COUROS LTDA</v>
      </c>
      <c r="AJ3485" t="str">
        <f t="shared" si="930"/>
        <v xml:space="preserve">     90 - SALES</v>
      </c>
      <c r="AK3485" t="str">
        <f t="shared" si="931"/>
        <v/>
      </c>
      <c r="AL3485">
        <f t="shared" si="932"/>
        <v>4</v>
      </c>
      <c r="AM3485" t="str">
        <f t="shared" si="933"/>
        <v>2025 4</v>
      </c>
      <c r="AN3485" t="str">
        <f t="shared" si="934"/>
        <v xml:space="preserve">BABY </v>
      </c>
    </row>
    <row r="3486" spans="1:40" x14ac:dyDescent="0.35">
      <c r="A3486">
        <v>81625</v>
      </c>
      <c r="B3486" t="s">
        <v>274</v>
      </c>
      <c r="C3486" s="31">
        <v>45729</v>
      </c>
      <c r="D3486" t="s">
        <v>373</v>
      </c>
      <c r="E3486" t="s">
        <v>374</v>
      </c>
      <c r="F3486" t="s">
        <v>681</v>
      </c>
      <c r="G3486" t="s">
        <v>682</v>
      </c>
      <c r="H3486" t="s">
        <v>1066</v>
      </c>
      <c r="I3486" t="s">
        <v>1067</v>
      </c>
      <c r="J3486">
        <v>30</v>
      </c>
      <c r="K3486">
        <v>2892.63</v>
      </c>
      <c r="L3486">
        <v>1718.8570999999999</v>
      </c>
      <c r="M3486">
        <v>582.58000000000004</v>
      </c>
      <c r="N3486">
        <v>96.421000000000006</v>
      </c>
      <c r="O3486" s="32">
        <f t="shared" si="918"/>
        <v>2310.0500000000002</v>
      </c>
      <c r="P3486" s="32">
        <f t="shared" si="919"/>
        <v>591.19290000000024</v>
      </c>
      <c r="Q3486">
        <v>717305</v>
      </c>
      <c r="R3486" t="s">
        <v>312</v>
      </c>
      <c r="S3486" t="s">
        <v>457</v>
      </c>
      <c r="T3486" t="str">
        <f t="shared" si="920"/>
        <v>VEN</v>
      </c>
      <c r="U3486" t="s">
        <v>437</v>
      </c>
      <c r="V3486" s="33">
        <f t="shared" si="921"/>
        <v>2892.63</v>
      </c>
      <c r="W3486">
        <f t="shared" si="922"/>
        <v>30</v>
      </c>
      <c r="X3486" s="33">
        <f t="shared" si="923"/>
        <v>2310.0500000000002</v>
      </c>
      <c r="Y3486" s="33">
        <f t="shared" si="924"/>
        <v>582.58000000000004</v>
      </c>
      <c r="Z3486" s="45">
        <f t="shared" si="925"/>
        <v>0.20230478837597626</v>
      </c>
      <c r="AA3486" s="33">
        <f t="shared" si="926"/>
        <v>585.19290000000024</v>
      </c>
      <c r="AB3486" s="45">
        <f t="shared" si="927"/>
        <v>0.2533247765199888</v>
      </c>
      <c r="AC3486" s="33">
        <f>IFERROR($X3486/VLOOKUP(CONCATENATE("USD",C3486),[1]GEINDICE!AR$1:AS$65536,2,0),"")</f>
        <v>397.38693640226387</v>
      </c>
      <c r="AD3486" s="33">
        <f>IFERROR($AA3486/VLOOKUP(CONCATENATE("USD",C3486),[1]GEINDICE!AR$1:AS$65536,2,0),"")</f>
        <v>100.66795685606651</v>
      </c>
      <c r="AE3486" s="33">
        <f>IFERROR($X3486/VLOOKUP(CONCATENATE("EUR",C3486),[1]GEINDICE!AR$1:AS$65536,2,0),"")</f>
        <v>365.9543121475192</v>
      </c>
      <c r="AF3486" s="33">
        <f>IFERROR($AA3486/VLOOKUP(CONCATENATE("EUR",C3486),[1]GEINDICE!AR$1:AS$65536,2,0),"")</f>
        <v>92.705294341296536</v>
      </c>
      <c r="AG3486" s="48" t="str">
        <f>VLOOKUP(E3486,[1]Apresentação!AW$1:AX$65536,2,0)</f>
        <v xml:space="preserve">                    2 - LEATHER AUXILIARIES</v>
      </c>
      <c r="AH3486" s="48" t="str">
        <f t="shared" si="928"/>
        <v xml:space="preserve">         5218000002 - CONTRIPON AO BR</v>
      </c>
      <c r="AI3486" s="49" t="str">
        <f t="shared" si="929"/>
        <v xml:space="preserve">     L00207 - COUROS NOBRE BENEFICIAMENTO LTDA</v>
      </c>
      <c r="AJ3486" t="str">
        <f t="shared" si="930"/>
        <v xml:space="preserve">     90 - SALES</v>
      </c>
      <c r="AK3486" t="str">
        <f t="shared" si="931"/>
        <v/>
      </c>
      <c r="AL3486">
        <f t="shared" si="932"/>
        <v>3</v>
      </c>
      <c r="AM3486" t="str">
        <f t="shared" si="933"/>
        <v>2025 3</v>
      </c>
      <c r="AN3486" t="str">
        <f t="shared" si="934"/>
        <v xml:space="preserve">COUROS </v>
      </c>
    </row>
    <row r="3487" spans="1:40" x14ac:dyDescent="0.35">
      <c r="A3487">
        <v>82345</v>
      </c>
      <c r="B3487" t="s">
        <v>274</v>
      </c>
      <c r="C3487" s="31">
        <v>45786</v>
      </c>
      <c r="D3487" t="s">
        <v>373</v>
      </c>
      <c r="E3487" t="s">
        <v>374</v>
      </c>
      <c r="F3487" t="s">
        <v>644</v>
      </c>
      <c r="G3487" t="s">
        <v>645</v>
      </c>
      <c r="H3487" t="s">
        <v>1066</v>
      </c>
      <c r="I3487" t="s">
        <v>1067</v>
      </c>
      <c r="J3487">
        <v>20</v>
      </c>
      <c r="K3487">
        <v>1953.4</v>
      </c>
      <c r="L3487">
        <v>1151.83196</v>
      </c>
      <c r="M3487">
        <v>393.41</v>
      </c>
      <c r="N3487">
        <v>97.67</v>
      </c>
      <c r="O3487" s="32">
        <f t="shared" si="918"/>
        <v>1559.99</v>
      </c>
      <c r="P3487" s="32">
        <f t="shared" si="919"/>
        <v>408.15804000000003</v>
      </c>
      <c r="Q3487">
        <v>738237</v>
      </c>
      <c r="R3487" t="s">
        <v>312</v>
      </c>
      <c r="S3487" t="s">
        <v>457</v>
      </c>
      <c r="T3487" t="str">
        <f t="shared" si="920"/>
        <v>VEN</v>
      </c>
      <c r="U3487" t="s">
        <v>437</v>
      </c>
      <c r="V3487" s="33">
        <f t="shared" si="921"/>
        <v>1953.4</v>
      </c>
      <c r="W3487">
        <f t="shared" si="922"/>
        <v>20</v>
      </c>
      <c r="X3487" s="33">
        <f t="shared" si="923"/>
        <v>1559.99</v>
      </c>
      <c r="Y3487" s="33">
        <f t="shared" si="924"/>
        <v>393.41</v>
      </c>
      <c r="Z3487" s="45">
        <f t="shared" si="925"/>
        <v>0.20689978499027337</v>
      </c>
      <c r="AA3487" s="33">
        <f t="shared" si="926"/>
        <v>404.15804000000003</v>
      </c>
      <c r="AB3487" s="45">
        <f t="shared" si="927"/>
        <v>0.25907732741876555</v>
      </c>
      <c r="AC3487" s="33">
        <f>IFERROR($X3487/VLOOKUP(CONCATENATE("USD",C3487),[1]GEINDICE!AR$1:AS$65536,2,0),"")</f>
        <v>276.05068039850647</v>
      </c>
      <c r="AD3487" s="33">
        <f>IFERROR($AA3487/VLOOKUP(CONCATENATE("USD",C3487),[1]GEINDICE!AR$1:AS$65536,2,0),"")</f>
        <v>71.518472509776856</v>
      </c>
      <c r="AE3487" s="33">
        <f>IFERROR($X3487/VLOOKUP(CONCATENATE("EUR",C3487),[1]GEINDICE!AR$1:AS$65536,2,0),"")</f>
        <v>244.94253234518277</v>
      </c>
      <c r="AF3487" s="33">
        <f>IFERROR($AA3487/VLOOKUP(CONCATENATE("EUR",C3487),[1]GEINDICE!AR$1:AS$65536,2,0),"")</f>
        <v>63.459056651174478</v>
      </c>
      <c r="AG3487" s="48" t="str">
        <f>VLOOKUP(E3487,[1]Apresentação!AW$1:AX$65536,2,0)</f>
        <v xml:space="preserve">                    2 - LEATHER AUXILIARIES</v>
      </c>
      <c r="AH3487" s="48" t="str">
        <f t="shared" si="928"/>
        <v xml:space="preserve">         5218000002 - CONTRIPON AO BR</v>
      </c>
      <c r="AI3487" s="49" t="str">
        <f t="shared" si="929"/>
        <v xml:space="preserve">     L00087 - BOLZANO BRASIL INDUSTRIA E COM DE COUROS E PELES LTDA</v>
      </c>
      <c r="AJ3487" t="str">
        <f t="shared" si="930"/>
        <v xml:space="preserve">     90 - SALES</v>
      </c>
      <c r="AK3487" t="str">
        <f t="shared" si="931"/>
        <v/>
      </c>
      <c r="AL3487">
        <f t="shared" si="932"/>
        <v>5</v>
      </c>
      <c r="AM3487" t="str">
        <f t="shared" si="933"/>
        <v>2025 5</v>
      </c>
      <c r="AN3487" t="str">
        <f t="shared" si="934"/>
        <v xml:space="preserve">BOLZANO </v>
      </c>
    </row>
    <row r="3488" spans="1:40" x14ac:dyDescent="0.35">
      <c r="A3488">
        <v>82696</v>
      </c>
      <c r="B3488" t="s">
        <v>274</v>
      </c>
      <c r="C3488" s="31">
        <v>45817</v>
      </c>
      <c r="D3488" t="s">
        <v>373</v>
      </c>
      <c r="E3488" t="s">
        <v>374</v>
      </c>
      <c r="F3488" t="s">
        <v>644</v>
      </c>
      <c r="G3488" t="s">
        <v>645</v>
      </c>
      <c r="H3488" t="s">
        <v>1066</v>
      </c>
      <c r="I3488" t="s">
        <v>1067</v>
      </c>
      <c r="J3488">
        <v>20</v>
      </c>
      <c r="K3488">
        <v>1953.4</v>
      </c>
      <c r="L3488">
        <v>1189.17659</v>
      </c>
      <c r="M3488">
        <v>393.41</v>
      </c>
      <c r="N3488">
        <v>97.67</v>
      </c>
      <c r="O3488" s="32">
        <f t="shared" si="918"/>
        <v>1559.99</v>
      </c>
      <c r="P3488" s="32">
        <f t="shared" si="919"/>
        <v>370.81340999999998</v>
      </c>
      <c r="Q3488">
        <v>740802</v>
      </c>
      <c r="R3488" t="s">
        <v>312</v>
      </c>
      <c r="S3488" t="s">
        <v>457</v>
      </c>
      <c r="T3488" t="str">
        <f t="shared" si="920"/>
        <v>VEN</v>
      </c>
      <c r="U3488" t="s">
        <v>437</v>
      </c>
      <c r="V3488" s="33">
        <f t="shared" si="921"/>
        <v>1953.4</v>
      </c>
      <c r="W3488">
        <f t="shared" si="922"/>
        <v>20</v>
      </c>
      <c r="X3488" s="33">
        <f t="shared" si="923"/>
        <v>1559.99</v>
      </c>
      <c r="Y3488" s="33">
        <f t="shared" si="924"/>
        <v>393.41</v>
      </c>
      <c r="Z3488" s="45">
        <f t="shared" si="925"/>
        <v>0.18778202621070952</v>
      </c>
      <c r="AA3488" s="33">
        <f t="shared" si="926"/>
        <v>366.81340999999998</v>
      </c>
      <c r="AB3488" s="45">
        <f t="shared" si="927"/>
        <v>0.23513830857890114</v>
      </c>
      <c r="AC3488" s="33">
        <f>IFERROR($X3488/VLOOKUP(CONCATENATE("USD",C3488),[1]GEINDICE!AR$1:AS$65536,2,0),"")</f>
        <v>279.7686513629842</v>
      </c>
      <c r="AD3488" s="33">
        <f>IFERROR($AA3488/VLOOKUP(CONCATENATE("USD",C3488),[1]GEINDICE!AR$1:AS$65536,2,0),"")</f>
        <v>65.784327474892379</v>
      </c>
      <c r="AE3488" s="33">
        <f>IFERROR($X3488/VLOOKUP(CONCATENATE("EUR",C3488),[1]GEINDICE!AR$1:AS$65536,2,0),"")</f>
        <v>244.87332433365773</v>
      </c>
      <c r="AF3488" s="33">
        <f>IFERROR($AA3488/VLOOKUP(CONCATENATE("EUR",C3488),[1]GEINDICE!AR$1:AS$65536,2,0),"")</f>
        <v>57.579099299908947</v>
      </c>
      <c r="AG3488" s="48" t="str">
        <f>VLOOKUP(E3488,[1]Apresentação!AW$1:AX$65536,2,0)</f>
        <v xml:space="preserve">                    2 - LEATHER AUXILIARIES</v>
      </c>
      <c r="AH3488" s="48" t="str">
        <f t="shared" si="928"/>
        <v xml:space="preserve">         5218000002 - CONTRIPON AO BR</v>
      </c>
      <c r="AI3488" s="49" t="str">
        <f t="shared" si="929"/>
        <v xml:space="preserve">     L00087 - BOLZANO BRASIL INDUSTRIA E COM DE COUROS E PELES LTDA</v>
      </c>
      <c r="AJ3488" t="str">
        <f t="shared" si="930"/>
        <v xml:space="preserve">     90 - SALES</v>
      </c>
      <c r="AK3488" t="str">
        <f t="shared" si="931"/>
        <v/>
      </c>
      <c r="AL3488">
        <f t="shared" si="932"/>
        <v>6</v>
      </c>
      <c r="AM3488" t="str">
        <f t="shared" si="933"/>
        <v>2025 6</v>
      </c>
      <c r="AN3488" t="str">
        <f t="shared" si="934"/>
        <v xml:space="preserve">BOLZANO </v>
      </c>
    </row>
    <row r="3489" spans="1:40" x14ac:dyDescent="0.35">
      <c r="A3489">
        <v>82971</v>
      </c>
      <c r="B3489" t="s">
        <v>274</v>
      </c>
      <c r="C3489" s="31">
        <v>45841</v>
      </c>
      <c r="D3489" t="s">
        <v>373</v>
      </c>
      <c r="E3489" t="s">
        <v>374</v>
      </c>
      <c r="F3489" t="s">
        <v>644</v>
      </c>
      <c r="G3489" t="s">
        <v>645</v>
      </c>
      <c r="H3489" t="s">
        <v>1066</v>
      </c>
      <c r="I3489" t="s">
        <v>1067</v>
      </c>
      <c r="J3489">
        <v>20</v>
      </c>
      <c r="K3489">
        <v>1953.4</v>
      </c>
      <c r="L3489">
        <v>1191.10358</v>
      </c>
      <c r="M3489">
        <v>393.41</v>
      </c>
      <c r="N3489">
        <v>97.67</v>
      </c>
      <c r="O3489" s="32">
        <f t="shared" si="918"/>
        <v>1559.99</v>
      </c>
      <c r="P3489" s="32">
        <f t="shared" si="919"/>
        <v>368.88642000000004</v>
      </c>
      <c r="Q3489">
        <v>742722</v>
      </c>
      <c r="R3489" t="s">
        <v>312</v>
      </c>
      <c r="S3489" t="s">
        <v>457</v>
      </c>
      <c r="T3489" t="str">
        <f t="shared" si="920"/>
        <v>VEN</v>
      </c>
      <c r="U3489" t="s">
        <v>437</v>
      </c>
      <c r="V3489" s="33">
        <f t="shared" si="921"/>
        <v>1953.4</v>
      </c>
      <c r="W3489">
        <f t="shared" si="922"/>
        <v>20</v>
      </c>
      <c r="X3489" s="33">
        <f t="shared" si="923"/>
        <v>1559.99</v>
      </c>
      <c r="Y3489" s="33">
        <f t="shared" si="924"/>
        <v>393.41</v>
      </c>
      <c r="Z3489" s="45">
        <f t="shared" si="925"/>
        <v>0.18679554622709124</v>
      </c>
      <c r="AA3489" s="33">
        <f t="shared" si="926"/>
        <v>364.88642000000004</v>
      </c>
      <c r="AB3489" s="45">
        <f t="shared" si="927"/>
        <v>0.23390305066058117</v>
      </c>
      <c r="AC3489" s="33">
        <f>IFERROR($X3489/VLOOKUP(CONCATENATE("USD",C3489),[1]GEINDICE!AR$1:AS$65536,2,0),"")</f>
        <v>287.77855667060214</v>
      </c>
      <c r="AD3489" s="33">
        <f>IFERROR($AA3489/VLOOKUP(CONCATENATE("USD",C3489),[1]GEINDICE!AR$1:AS$65536,2,0),"")</f>
        <v>67.312282319952786</v>
      </c>
      <c r="AE3489" s="33">
        <f>IFERROR($X3489/VLOOKUP(CONCATENATE("EUR",C3489),[1]GEINDICE!AR$1:AS$65536,2,0),"")</f>
        <v>244.75038438608053</v>
      </c>
      <c r="AF3489" s="33">
        <f>IFERROR($AA3489/VLOOKUP(CONCATENATE("EUR",C3489),[1]GEINDICE!AR$1:AS$65536,2,0),"")</f>
        <v>57.247861558254108</v>
      </c>
      <c r="AG3489" s="48" t="str">
        <f>VLOOKUP(E3489,[1]Apresentação!AW$1:AX$65536,2,0)</f>
        <v xml:space="preserve">                    2 - LEATHER AUXILIARIES</v>
      </c>
      <c r="AH3489" s="48" t="str">
        <f t="shared" si="928"/>
        <v xml:space="preserve">         5218000002 - CONTRIPON AO BR</v>
      </c>
      <c r="AI3489" s="49" t="str">
        <f t="shared" si="929"/>
        <v xml:space="preserve">     L00087 - BOLZANO BRASIL INDUSTRIA E COM DE COUROS E PELES LTDA</v>
      </c>
      <c r="AJ3489" t="str">
        <f t="shared" si="930"/>
        <v xml:space="preserve">     90 - SALES</v>
      </c>
      <c r="AK3489" t="str">
        <f t="shared" si="931"/>
        <v/>
      </c>
      <c r="AL3489">
        <f t="shared" si="932"/>
        <v>7</v>
      </c>
      <c r="AM3489" t="str">
        <f t="shared" si="933"/>
        <v>2025 7</v>
      </c>
      <c r="AN3489" t="str">
        <f t="shared" si="934"/>
        <v xml:space="preserve">BOLZANO </v>
      </c>
    </row>
    <row r="3490" spans="1:40" x14ac:dyDescent="0.35">
      <c r="A3490">
        <v>84383</v>
      </c>
      <c r="B3490" t="s">
        <v>274</v>
      </c>
      <c r="C3490" s="31">
        <v>45957</v>
      </c>
      <c r="D3490" t="s">
        <v>373</v>
      </c>
      <c r="E3490" t="s">
        <v>374</v>
      </c>
      <c r="F3490" t="s">
        <v>681</v>
      </c>
      <c r="G3490" t="s">
        <v>682</v>
      </c>
      <c r="H3490" t="s">
        <v>1066</v>
      </c>
      <c r="I3490" t="s">
        <v>1067</v>
      </c>
      <c r="J3490">
        <v>30</v>
      </c>
      <c r="K3490">
        <v>2967.6</v>
      </c>
      <c r="L3490">
        <v>1813.75713</v>
      </c>
      <c r="M3490">
        <v>597.66999999999996</v>
      </c>
      <c r="N3490">
        <v>98.92</v>
      </c>
      <c r="O3490" s="32">
        <f t="shared" si="918"/>
        <v>2369.9299999999998</v>
      </c>
      <c r="P3490" s="32">
        <f t="shared" si="919"/>
        <v>556.17286999999988</v>
      </c>
      <c r="Q3490">
        <v>765382</v>
      </c>
      <c r="R3490" t="s">
        <v>312</v>
      </c>
      <c r="S3490" t="s">
        <v>457</v>
      </c>
      <c r="T3490" t="str">
        <f t="shared" si="920"/>
        <v>VEN</v>
      </c>
      <c r="U3490" t="s">
        <v>437</v>
      </c>
      <c r="V3490" s="33">
        <f t="shared" si="921"/>
        <v>2967.6</v>
      </c>
      <c r="W3490">
        <f t="shared" si="922"/>
        <v>30</v>
      </c>
      <c r="X3490" s="33">
        <f t="shared" si="923"/>
        <v>2369.9299999999998</v>
      </c>
      <c r="Y3490" s="33">
        <f t="shared" si="924"/>
        <v>597.66999999999996</v>
      </c>
      <c r="Z3490" s="45">
        <f t="shared" si="925"/>
        <v>0.1853932032618951</v>
      </c>
      <c r="AA3490" s="33">
        <f t="shared" si="926"/>
        <v>550.17286999999988</v>
      </c>
      <c r="AB3490" s="45">
        <f t="shared" si="927"/>
        <v>0.23214730814834189</v>
      </c>
      <c r="AC3490" s="33">
        <f>IFERROR($X3490/VLOOKUP(CONCATENATE("USD",C3490),[1]GEINDICE!AR$1:AS$65536,2,0),"")</f>
        <v>440.96643346233992</v>
      </c>
      <c r="AD3490" s="33">
        <f>IFERROR($AA3490/VLOOKUP(CONCATENATE("USD",C3490),[1]GEINDICE!AR$1:AS$65536,2,0),"")</f>
        <v>102.36917051205712</v>
      </c>
      <c r="AE3490" s="33">
        <f>IFERROR($X3490/VLOOKUP(CONCATENATE("EUR",C3490),[1]GEINDICE!AR$1:AS$65536,2,0),"")</f>
        <v>378.96445304379802</v>
      </c>
      <c r="AF3490" s="33">
        <f>IFERROR($AA3490/VLOOKUP(CONCATENATE("EUR",C3490),[1]GEINDICE!AR$1:AS$65536,2,0),"")</f>
        <v>87.975577658026424</v>
      </c>
      <c r="AG3490" s="48" t="str">
        <f>VLOOKUP(E3490,[1]Apresentação!AW$1:AX$65536,2,0)</f>
        <v xml:space="preserve">                    2 - LEATHER AUXILIARIES</v>
      </c>
      <c r="AH3490" s="48" t="str">
        <f t="shared" si="928"/>
        <v xml:space="preserve">         5218000002 - CONTRIPON AO BR</v>
      </c>
      <c r="AI3490" s="49" t="str">
        <f t="shared" si="929"/>
        <v xml:space="preserve">     L00207 - COUROS NOBRE BENEFICIAMENTO LTDA</v>
      </c>
      <c r="AJ3490" t="str">
        <f t="shared" si="930"/>
        <v xml:space="preserve">     90 - SALES</v>
      </c>
      <c r="AK3490" t="str">
        <f t="shared" si="931"/>
        <v/>
      </c>
      <c r="AL3490">
        <f t="shared" si="932"/>
        <v>10</v>
      </c>
      <c r="AM3490" t="str">
        <f t="shared" si="933"/>
        <v>2025 10</v>
      </c>
      <c r="AN3490" t="str">
        <f t="shared" si="934"/>
        <v xml:space="preserve">COUROS </v>
      </c>
    </row>
    <row r="3491" spans="1:40" x14ac:dyDescent="0.35">
      <c r="A3491">
        <v>84581</v>
      </c>
      <c r="B3491" t="s">
        <v>274</v>
      </c>
      <c r="C3491" s="31">
        <v>45972</v>
      </c>
      <c r="D3491" t="s">
        <v>373</v>
      </c>
      <c r="E3491" t="s">
        <v>374</v>
      </c>
      <c r="F3491" t="s">
        <v>681</v>
      </c>
      <c r="G3491" t="s">
        <v>682</v>
      </c>
      <c r="H3491" t="s">
        <v>1066</v>
      </c>
      <c r="I3491" t="s">
        <v>1067</v>
      </c>
      <c r="J3491">
        <v>30</v>
      </c>
      <c r="K3491">
        <v>2967.6</v>
      </c>
      <c r="L3491">
        <v>1802.79044</v>
      </c>
      <c r="M3491">
        <v>597.66999999999996</v>
      </c>
      <c r="N3491">
        <v>98.92</v>
      </c>
      <c r="O3491" s="32">
        <f t="shared" si="918"/>
        <v>2369.9299999999998</v>
      </c>
      <c r="P3491" s="32">
        <f t="shared" si="919"/>
        <v>567.13955999999985</v>
      </c>
      <c r="Q3491">
        <v>766792</v>
      </c>
      <c r="R3491" t="s">
        <v>312</v>
      </c>
      <c r="S3491" t="s">
        <v>457</v>
      </c>
      <c r="T3491" t="str">
        <f t="shared" si="920"/>
        <v>VEN</v>
      </c>
      <c r="U3491" t="s">
        <v>437</v>
      </c>
      <c r="V3491" s="33">
        <f t="shared" si="921"/>
        <v>2967.6</v>
      </c>
      <c r="W3491">
        <f t="shared" si="922"/>
        <v>30</v>
      </c>
      <c r="X3491" s="33">
        <f t="shared" si="923"/>
        <v>2369.9299999999998</v>
      </c>
      <c r="Y3491" s="33">
        <f t="shared" si="924"/>
        <v>597.66999999999996</v>
      </c>
      <c r="Z3491" s="45">
        <f t="shared" si="925"/>
        <v>0.18908867771936913</v>
      </c>
      <c r="AA3491" s="33">
        <f t="shared" si="926"/>
        <v>561.13955999999985</v>
      </c>
      <c r="AB3491" s="45">
        <f t="shared" si="927"/>
        <v>0.23677474018219943</v>
      </c>
      <c r="AC3491" s="33" t="str">
        <f>IFERROR($X3491/VLOOKUP(CONCATENATE("USD",C3491),[1]GEINDICE!AR$1:AS$65536,2,0),"")</f>
        <v/>
      </c>
      <c r="AD3491" s="33" t="str">
        <f>IFERROR($AA3491/VLOOKUP(CONCATENATE("USD",C3491),[1]GEINDICE!AR$1:AS$65536,2,0),"")</f>
        <v/>
      </c>
      <c r="AE3491" s="33" t="str">
        <f>IFERROR($X3491/VLOOKUP(CONCATENATE("EUR",C3491),[1]GEINDICE!AR$1:AS$65536,2,0),"")</f>
        <v/>
      </c>
      <c r="AF3491" s="33" t="str">
        <f>IFERROR($AA3491/VLOOKUP(CONCATENATE("EUR",C3491),[1]GEINDICE!AR$1:AS$65536,2,0),"")</f>
        <v/>
      </c>
      <c r="AG3491" s="48" t="str">
        <f>VLOOKUP(E3491,[1]Apresentação!AW$1:AX$65536,2,0)</f>
        <v xml:space="preserve">                    2 - LEATHER AUXILIARIES</v>
      </c>
      <c r="AH3491" s="48" t="str">
        <f t="shared" si="928"/>
        <v xml:space="preserve">         5218000002 - CONTRIPON AO BR</v>
      </c>
      <c r="AI3491" s="49" t="str">
        <f t="shared" si="929"/>
        <v xml:space="preserve">     L00207 - COUROS NOBRE BENEFICIAMENTO LTDA</v>
      </c>
      <c r="AJ3491" t="str">
        <f t="shared" si="930"/>
        <v xml:space="preserve">     90 - SALES</v>
      </c>
      <c r="AK3491" t="str">
        <f t="shared" si="931"/>
        <v/>
      </c>
      <c r="AL3491">
        <f t="shared" si="932"/>
        <v>11</v>
      </c>
      <c r="AM3491" t="str">
        <f t="shared" si="933"/>
        <v>2025 11</v>
      </c>
      <c r="AN3491" t="str">
        <f t="shared" si="934"/>
        <v xml:space="preserve">COUROS </v>
      </c>
    </row>
    <row r="3492" spans="1:40" x14ac:dyDescent="0.35">
      <c r="A3492">
        <v>83792</v>
      </c>
      <c r="B3492" t="s">
        <v>274</v>
      </c>
      <c r="C3492" s="31">
        <v>45909</v>
      </c>
      <c r="D3492" t="s">
        <v>373</v>
      </c>
      <c r="E3492" t="s">
        <v>374</v>
      </c>
      <c r="F3492" t="s">
        <v>681</v>
      </c>
      <c r="G3492" t="s">
        <v>682</v>
      </c>
      <c r="H3492" t="s">
        <v>1066</v>
      </c>
      <c r="I3492" t="s">
        <v>1067</v>
      </c>
      <c r="J3492">
        <v>30</v>
      </c>
      <c r="K3492">
        <v>2892.63</v>
      </c>
      <c r="L3492">
        <v>1822.0107700000001</v>
      </c>
      <c r="M3492">
        <v>582.58000000000004</v>
      </c>
      <c r="N3492">
        <v>96.421000000000006</v>
      </c>
      <c r="O3492" s="32">
        <f t="shared" si="918"/>
        <v>2310.0500000000002</v>
      </c>
      <c r="P3492" s="32">
        <f t="shared" si="919"/>
        <v>488.03923000000009</v>
      </c>
      <c r="Q3492">
        <v>760953</v>
      </c>
      <c r="R3492" t="s">
        <v>312</v>
      </c>
      <c r="S3492" t="s">
        <v>457</v>
      </c>
      <c r="T3492" t="str">
        <f t="shared" si="920"/>
        <v>VEN</v>
      </c>
      <c r="U3492" t="s">
        <v>437</v>
      </c>
      <c r="V3492" s="33">
        <f t="shared" si="921"/>
        <v>2892.63</v>
      </c>
      <c r="W3492">
        <f t="shared" si="922"/>
        <v>30</v>
      </c>
      <c r="X3492" s="33">
        <f t="shared" si="923"/>
        <v>2310.0500000000002</v>
      </c>
      <c r="Y3492" s="33">
        <f t="shared" si="924"/>
        <v>582.58000000000004</v>
      </c>
      <c r="Z3492" s="45">
        <f t="shared" si="925"/>
        <v>0.16664392957274179</v>
      </c>
      <c r="AA3492" s="33">
        <f t="shared" si="926"/>
        <v>482.03923000000009</v>
      </c>
      <c r="AB3492" s="45">
        <f t="shared" si="927"/>
        <v>0.20867047466505056</v>
      </c>
      <c r="AC3492" s="33">
        <f>IFERROR($X3492/VLOOKUP(CONCATENATE("USD",C3492),[1]GEINDICE!AR$1:AS$65536,2,0),"")</f>
        <v>425.59600574818529</v>
      </c>
      <c r="AD3492" s="33">
        <f>IFERROR($AA3492/VLOOKUP(CONCATENATE("USD",C3492),[1]GEINDICE!AR$1:AS$65536,2,0),"")</f>
        <v>88.809320535023403</v>
      </c>
      <c r="AE3492" s="33">
        <f>IFERROR($X3492/VLOOKUP(CONCATENATE("EUR",C3492),[1]GEINDICE!AR$1:AS$65536,2,0),"")</f>
        <v>363.04416155901305</v>
      </c>
      <c r="AF3492" s="33">
        <f>IFERROR($AA3492/VLOOKUP(CONCATENATE("EUR",C3492),[1]GEINDICE!AR$1:AS$65536,2,0),"")</f>
        <v>75.756597516894558</v>
      </c>
      <c r="AG3492" s="48" t="str">
        <f>VLOOKUP(E3492,[1]Apresentação!AW$1:AX$65536,2,0)</f>
        <v xml:space="preserve">                    2 - LEATHER AUXILIARIES</v>
      </c>
      <c r="AH3492" s="48" t="str">
        <f t="shared" si="928"/>
        <v xml:space="preserve">         5218000002 - CONTRIPON AO BR</v>
      </c>
      <c r="AI3492" s="49" t="str">
        <f t="shared" si="929"/>
        <v xml:space="preserve">     L00207 - COUROS NOBRE BENEFICIAMENTO LTDA</v>
      </c>
      <c r="AJ3492" t="str">
        <f t="shared" si="930"/>
        <v xml:space="preserve">     90 - SALES</v>
      </c>
      <c r="AK3492" t="str">
        <f t="shared" si="931"/>
        <v/>
      </c>
      <c r="AL3492">
        <f t="shared" si="932"/>
        <v>9</v>
      </c>
      <c r="AM3492" t="str">
        <f t="shared" si="933"/>
        <v>2025 9</v>
      </c>
      <c r="AN3492" t="str">
        <f t="shared" si="934"/>
        <v xml:space="preserve">COUROS </v>
      </c>
    </row>
    <row r="3493" spans="1:40" x14ac:dyDescent="0.35">
      <c r="A3493">
        <v>82623</v>
      </c>
      <c r="B3493" t="s">
        <v>274</v>
      </c>
      <c r="C3493" s="31">
        <v>45810</v>
      </c>
      <c r="D3493" t="s">
        <v>373</v>
      </c>
      <c r="E3493" t="s">
        <v>374</v>
      </c>
      <c r="F3493" t="s">
        <v>681</v>
      </c>
      <c r="G3493" t="s">
        <v>682</v>
      </c>
      <c r="H3493" t="s">
        <v>1066</v>
      </c>
      <c r="I3493" t="s">
        <v>1067</v>
      </c>
      <c r="J3493">
        <v>20</v>
      </c>
      <c r="K3493">
        <v>1928.42</v>
      </c>
      <c r="L3493">
        <v>1189.17659</v>
      </c>
      <c r="M3493">
        <v>388.38</v>
      </c>
      <c r="N3493">
        <v>96.421000000000006</v>
      </c>
      <c r="O3493" s="32">
        <f t="shared" si="918"/>
        <v>1540.04</v>
      </c>
      <c r="P3493" s="32">
        <f t="shared" si="919"/>
        <v>350.86340999999993</v>
      </c>
      <c r="Q3493">
        <v>740239</v>
      </c>
      <c r="R3493" t="s">
        <v>312</v>
      </c>
      <c r="S3493" t="s">
        <v>457</v>
      </c>
      <c r="T3493" t="str">
        <f t="shared" si="920"/>
        <v>VEN</v>
      </c>
      <c r="U3493" t="s">
        <v>437</v>
      </c>
      <c r="V3493" s="33">
        <f t="shared" si="921"/>
        <v>1928.42</v>
      </c>
      <c r="W3493">
        <f t="shared" si="922"/>
        <v>20</v>
      </c>
      <c r="X3493" s="33">
        <f t="shared" si="923"/>
        <v>1540.04</v>
      </c>
      <c r="Y3493" s="33">
        <f t="shared" si="924"/>
        <v>388.38</v>
      </c>
      <c r="Z3493" s="45">
        <f t="shared" si="925"/>
        <v>0.17986922454651991</v>
      </c>
      <c r="AA3493" s="33">
        <f t="shared" si="926"/>
        <v>346.86340999999993</v>
      </c>
      <c r="AB3493" s="45">
        <f t="shared" si="927"/>
        <v>0.22523013038622369</v>
      </c>
      <c r="AC3493" s="33">
        <f>IFERROR($X3493/VLOOKUP(CONCATENATE("USD",C3493),[1]GEINDICE!AR$1:AS$65536,2,0),"")</f>
        <v>270.48140927692009</v>
      </c>
      <c r="AD3493" s="33">
        <f>IFERROR($AA3493/VLOOKUP(CONCATENATE("USD",C3493),[1]GEINDICE!AR$1:AS$65536,2,0),"")</f>
        <v>60.92056307849024</v>
      </c>
      <c r="AE3493" s="33">
        <f>IFERROR($X3493/VLOOKUP(CONCATENATE("EUR",C3493),[1]GEINDICE!AR$1:AS$65536,2,0),"")</f>
        <v>236.61980487055385</v>
      </c>
      <c r="AF3493" s="33">
        <f>IFERROR($AA3493/VLOOKUP(CONCATENATE("EUR",C3493),[1]GEINDICE!AR$1:AS$65536,2,0),"")</f>
        <v>53.293909502957654</v>
      </c>
      <c r="AG3493" s="48" t="str">
        <f>VLOOKUP(E3493,[1]Apresentação!AW$1:AX$65536,2,0)</f>
        <v xml:space="preserve">                    2 - LEATHER AUXILIARIES</v>
      </c>
      <c r="AH3493" s="48" t="str">
        <f t="shared" si="928"/>
        <v xml:space="preserve">         5218000002 - CONTRIPON AO BR</v>
      </c>
      <c r="AI3493" s="49" t="str">
        <f t="shared" si="929"/>
        <v xml:space="preserve">     L00207 - COUROS NOBRE BENEFICIAMENTO LTDA</v>
      </c>
      <c r="AJ3493" t="str">
        <f t="shared" si="930"/>
        <v xml:space="preserve">     90 - SALES</v>
      </c>
      <c r="AK3493" t="str">
        <f t="shared" si="931"/>
        <v/>
      </c>
      <c r="AL3493">
        <f t="shared" si="932"/>
        <v>6</v>
      </c>
      <c r="AM3493" t="str">
        <f t="shared" si="933"/>
        <v>2025 6</v>
      </c>
      <c r="AN3493" t="str">
        <f t="shared" si="934"/>
        <v xml:space="preserve">COUROS </v>
      </c>
    </row>
    <row r="3494" spans="1:40" x14ac:dyDescent="0.35">
      <c r="A3494">
        <v>83583</v>
      </c>
      <c r="B3494" t="s">
        <v>274</v>
      </c>
      <c r="C3494" s="31">
        <v>45890</v>
      </c>
      <c r="D3494" t="s">
        <v>373</v>
      </c>
      <c r="E3494" t="s">
        <v>374</v>
      </c>
      <c r="F3494" t="s">
        <v>644</v>
      </c>
      <c r="G3494" t="s">
        <v>645</v>
      </c>
      <c r="H3494" t="s">
        <v>1066</v>
      </c>
      <c r="I3494" t="s">
        <v>1067</v>
      </c>
      <c r="J3494">
        <v>20</v>
      </c>
      <c r="K3494">
        <v>1953.4</v>
      </c>
      <c r="L3494">
        <v>1210.35778</v>
      </c>
      <c r="M3494">
        <v>393.41</v>
      </c>
      <c r="N3494">
        <v>97.67</v>
      </c>
      <c r="O3494" s="32">
        <f t="shared" si="918"/>
        <v>1559.99</v>
      </c>
      <c r="P3494" s="32">
        <f t="shared" si="919"/>
        <v>349.63221999999996</v>
      </c>
      <c r="Q3494">
        <v>759301</v>
      </c>
      <c r="R3494" t="s">
        <v>312</v>
      </c>
      <c r="S3494" t="s">
        <v>457</v>
      </c>
      <c r="T3494" t="str">
        <f t="shared" si="920"/>
        <v>VEN</v>
      </c>
      <c r="U3494" t="s">
        <v>437</v>
      </c>
      <c r="V3494" s="33">
        <f t="shared" si="921"/>
        <v>1953.4</v>
      </c>
      <c r="W3494">
        <f t="shared" si="922"/>
        <v>20</v>
      </c>
      <c r="X3494" s="33">
        <f t="shared" si="923"/>
        <v>1559.99</v>
      </c>
      <c r="Y3494" s="33">
        <f t="shared" si="924"/>
        <v>393.41</v>
      </c>
      <c r="Z3494" s="45">
        <f t="shared" si="925"/>
        <v>0.17693878365926075</v>
      </c>
      <c r="AA3494" s="33">
        <f t="shared" si="926"/>
        <v>345.63221999999996</v>
      </c>
      <c r="AB3494" s="45">
        <f t="shared" si="927"/>
        <v>0.22156053564445924</v>
      </c>
      <c r="AC3494" s="33">
        <f>IFERROR($X3494/VLOOKUP(CONCATENATE("USD",C3494),[1]GEINDICE!AR$1:AS$65536,2,0),"")</f>
        <v>284.52433063398263</v>
      </c>
      <c r="AD3494" s="33">
        <f>IFERROR($AA3494/VLOOKUP(CONCATENATE("USD",C3494),[1]GEINDICE!AR$1:AS$65536,2,0),"")</f>
        <v>63.039363099146414</v>
      </c>
      <c r="AE3494" s="33">
        <f>IFERROR($X3494/VLOOKUP(CONCATENATE("EUR",C3494),[1]GEINDICE!AR$1:AS$65536,2,0),"")</f>
        <v>245.17350851826239</v>
      </c>
      <c r="AF3494" s="33">
        <f>IFERROR($AA3494/VLOOKUP(CONCATENATE("EUR",C3494),[1]GEINDICE!AR$1:AS$65536,2,0),"")</f>
        <v>54.320773873137604</v>
      </c>
      <c r="AG3494" s="48" t="str">
        <f>VLOOKUP(E3494,[1]Apresentação!AW$1:AX$65536,2,0)</f>
        <v xml:space="preserve">                    2 - LEATHER AUXILIARIES</v>
      </c>
      <c r="AH3494" s="48" t="str">
        <f t="shared" si="928"/>
        <v xml:space="preserve">         5218000002 - CONTRIPON AO BR</v>
      </c>
      <c r="AI3494" s="49" t="str">
        <f t="shared" si="929"/>
        <v xml:space="preserve">     L00087 - BOLZANO BRASIL INDUSTRIA E COM DE COUROS E PELES LTDA</v>
      </c>
      <c r="AJ3494" t="str">
        <f t="shared" si="930"/>
        <v xml:space="preserve">     90 - SALES</v>
      </c>
      <c r="AK3494" t="str">
        <f t="shared" si="931"/>
        <v/>
      </c>
      <c r="AL3494">
        <f t="shared" si="932"/>
        <v>8</v>
      </c>
      <c r="AM3494" t="str">
        <f t="shared" si="933"/>
        <v>2025 8</v>
      </c>
      <c r="AN3494" t="str">
        <f t="shared" si="934"/>
        <v xml:space="preserve">BOLZANO </v>
      </c>
    </row>
    <row r="3495" spans="1:40" x14ac:dyDescent="0.35">
      <c r="A3495">
        <v>83653</v>
      </c>
      <c r="B3495" t="s">
        <v>274</v>
      </c>
      <c r="C3495" s="31">
        <v>45895</v>
      </c>
      <c r="D3495" t="s">
        <v>373</v>
      </c>
      <c r="E3495" t="s">
        <v>374</v>
      </c>
      <c r="F3495" t="s">
        <v>681</v>
      </c>
      <c r="G3495" t="s">
        <v>682</v>
      </c>
      <c r="H3495" t="s">
        <v>1066</v>
      </c>
      <c r="I3495" t="s">
        <v>1067</v>
      </c>
      <c r="J3495">
        <v>30</v>
      </c>
      <c r="K3495">
        <v>2892.63</v>
      </c>
      <c r="L3495">
        <v>1815.53667</v>
      </c>
      <c r="M3495">
        <v>582.58000000000004</v>
      </c>
      <c r="N3495">
        <v>96.421000000000006</v>
      </c>
      <c r="O3495" s="32">
        <f t="shared" si="918"/>
        <v>2310.0500000000002</v>
      </c>
      <c r="P3495" s="32">
        <f t="shared" si="919"/>
        <v>494.51333000000022</v>
      </c>
      <c r="Q3495">
        <v>759786</v>
      </c>
      <c r="R3495" t="s">
        <v>312</v>
      </c>
      <c r="S3495" t="s">
        <v>457</v>
      </c>
      <c r="T3495" t="str">
        <f t="shared" si="920"/>
        <v>VEN</v>
      </c>
      <c r="U3495" t="s">
        <v>437</v>
      </c>
      <c r="V3495" s="33">
        <f t="shared" si="921"/>
        <v>2892.63</v>
      </c>
      <c r="W3495">
        <f t="shared" si="922"/>
        <v>30</v>
      </c>
      <c r="X3495" s="33">
        <f t="shared" si="923"/>
        <v>2310.0500000000002</v>
      </c>
      <c r="Y3495" s="33">
        <f t="shared" si="924"/>
        <v>582.58000000000004</v>
      </c>
      <c r="Z3495" s="45">
        <f t="shared" si="925"/>
        <v>0.16888206580170995</v>
      </c>
      <c r="AA3495" s="33">
        <f t="shared" si="926"/>
        <v>488.51333000000022</v>
      </c>
      <c r="AB3495" s="45">
        <f t="shared" si="927"/>
        <v>0.21147305469578589</v>
      </c>
      <c r="AC3495" s="33">
        <f>IFERROR($X3495/VLOOKUP(CONCATENATE("USD",C3495),[1]GEINDICE!AR$1:AS$65536,2,0),"")</f>
        <v>426.06698882290016</v>
      </c>
      <c r="AD3495" s="33">
        <f>IFERROR($AA3495/VLOOKUP(CONCATENATE("USD",C3495),[1]GEINDICE!AR$1:AS$65536,2,0),"")</f>
        <v>90.101687631413967</v>
      </c>
      <c r="AE3495" s="33">
        <f>IFERROR($X3495/VLOOKUP(CONCATENATE("EUR",C3495),[1]GEINDICE!AR$1:AS$65536,2,0),"")</f>
        <v>365.47376081763099</v>
      </c>
      <c r="AF3495" s="33">
        <f>IFERROR($AA3495/VLOOKUP(CONCATENATE("EUR",C3495),[1]GEINDICE!AR$1:AS$65536,2,0),"")</f>
        <v>77.287852611261442</v>
      </c>
      <c r="AG3495" s="48" t="str">
        <f>VLOOKUP(E3495,[1]Apresentação!AW$1:AX$65536,2,0)</f>
        <v xml:space="preserve">                    2 - LEATHER AUXILIARIES</v>
      </c>
      <c r="AH3495" s="48" t="str">
        <f t="shared" si="928"/>
        <v xml:space="preserve">         5218000002 - CONTRIPON AO BR</v>
      </c>
      <c r="AI3495" s="49" t="str">
        <f t="shared" si="929"/>
        <v xml:space="preserve">     L00207 - COUROS NOBRE BENEFICIAMENTO LTDA</v>
      </c>
      <c r="AJ3495" t="str">
        <f t="shared" si="930"/>
        <v xml:space="preserve">     90 - SALES</v>
      </c>
      <c r="AK3495" t="str">
        <f t="shared" si="931"/>
        <v/>
      </c>
      <c r="AL3495">
        <f t="shared" si="932"/>
        <v>8</v>
      </c>
      <c r="AM3495" t="str">
        <f t="shared" si="933"/>
        <v>2025 8</v>
      </c>
      <c r="AN3495" t="str">
        <f t="shared" si="934"/>
        <v xml:space="preserve">COUROS </v>
      </c>
    </row>
    <row r="3496" spans="1:40" x14ac:dyDescent="0.35">
      <c r="A3496">
        <v>82669</v>
      </c>
      <c r="B3496" t="s">
        <v>274</v>
      </c>
      <c r="C3496" s="31">
        <v>45814</v>
      </c>
      <c r="D3496" t="s">
        <v>373</v>
      </c>
      <c r="E3496" t="s">
        <v>374</v>
      </c>
      <c r="F3496" t="s">
        <v>681</v>
      </c>
      <c r="G3496" t="s">
        <v>682</v>
      </c>
      <c r="H3496" t="s">
        <v>1066</v>
      </c>
      <c r="I3496" t="s">
        <v>1067</v>
      </c>
      <c r="J3496">
        <v>30</v>
      </c>
      <c r="K3496">
        <v>2892.63</v>
      </c>
      <c r="L3496">
        <v>1783.7648799999999</v>
      </c>
      <c r="M3496">
        <v>582.58000000000004</v>
      </c>
      <c r="N3496">
        <v>96.421000000000006</v>
      </c>
      <c r="O3496" s="32">
        <f t="shared" si="918"/>
        <v>2310.0500000000002</v>
      </c>
      <c r="P3496" s="32">
        <f t="shared" si="919"/>
        <v>526.28512000000023</v>
      </c>
      <c r="Q3496">
        <v>740635</v>
      </c>
      <c r="R3496" t="s">
        <v>312</v>
      </c>
      <c r="S3496" t="s">
        <v>457</v>
      </c>
      <c r="T3496" t="str">
        <f t="shared" si="920"/>
        <v>VEN</v>
      </c>
      <c r="U3496" t="s">
        <v>437</v>
      </c>
      <c r="V3496" s="33">
        <f t="shared" si="921"/>
        <v>2892.63</v>
      </c>
      <c r="W3496">
        <f t="shared" si="922"/>
        <v>30</v>
      </c>
      <c r="X3496" s="33">
        <f t="shared" si="923"/>
        <v>2310.0500000000002</v>
      </c>
      <c r="Y3496" s="33">
        <f t="shared" si="924"/>
        <v>582.58000000000004</v>
      </c>
      <c r="Z3496" s="45">
        <f t="shared" si="925"/>
        <v>0.17986576921348399</v>
      </c>
      <c r="AA3496" s="33">
        <f t="shared" si="926"/>
        <v>520.28512000000023</v>
      </c>
      <c r="AB3496" s="45">
        <f t="shared" si="927"/>
        <v>0.22522677864115503</v>
      </c>
      <c r="AC3496" s="33">
        <f>IFERROR($X3496/VLOOKUP(CONCATENATE("USD",C3496),[1]GEINDICE!AR$1:AS$65536,2,0),"")</f>
        <v>412.89970865283215</v>
      </c>
      <c r="AD3496" s="33">
        <f>IFERROR($AA3496/VLOOKUP(CONCATENATE("USD",C3496),[1]GEINDICE!AR$1:AS$65536,2,0),"")</f>
        <v>92.996071281748826</v>
      </c>
      <c r="AE3496" s="33">
        <f>IFERROR($X3496/VLOOKUP(CONCATENATE("EUR",C3496),[1]GEINDICE!AR$1:AS$65536,2,0),"")</f>
        <v>362.2869061995201</v>
      </c>
      <c r="AF3496" s="33">
        <f>IFERROR($AA3496/VLOOKUP(CONCATENATE("EUR",C3496),[1]GEINDICE!AR$1:AS$65536,2,0),"")</f>
        <v>81.596712827188213</v>
      </c>
      <c r="AG3496" s="48" t="str">
        <f>VLOOKUP(E3496,[1]Apresentação!AW$1:AX$65536,2,0)</f>
        <v xml:space="preserve">                    2 - LEATHER AUXILIARIES</v>
      </c>
      <c r="AH3496" s="48" t="str">
        <f t="shared" si="928"/>
        <v xml:space="preserve">         5218000002 - CONTRIPON AO BR</v>
      </c>
      <c r="AI3496" s="49" t="str">
        <f t="shared" si="929"/>
        <v xml:space="preserve">     L00207 - COUROS NOBRE BENEFICIAMENTO LTDA</v>
      </c>
      <c r="AJ3496" t="str">
        <f t="shared" si="930"/>
        <v xml:space="preserve">     90 - SALES</v>
      </c>
      <c r="AK3496" t="str">
        <f t="shared" si="931"/>
        <v/>
      </c>
      <c r="AL3496">
        <f t="shared" si="932"/>
        <v>6</v>
      </c>
      <c r="AM3496" t="str">
        <f t="shared" si="933"/>
        <v>2025 6</v>
      </c>
      <c r="AN3496" t="str">
        <f t="shared" si="934"/>
        <v xml:space="preserve">COUROS </v>
      </c>
    </row>
    <row r="3497" spans="1:40" x14ac:dyDescent="0.35">
      <c r="A3497">
        <v>82532</v>
      </c>
      <c r="B3497" t="s">
        <v>274</v>
      </c>
      <c r="C3497" s="31">
        <v>45803</v>
      </c>
      <c r="D3497" t="s">
        <v>373</v>
      </c>
      <c r="E3497" t="s">
        <v>374</v>
      </c>
      <c r="F3497" t="s">
        <v>681</v>
      </c>
      <c r="G3497" t="s">
        <v>682</v>
      </c>
      <c r="H3497" t="s">
        <v>1066</v>
      </c>
      <c r="I3497" t="s">
        <v>1067</v>
      </c>
      <c r="J3497">
        <v>30</v>
      </c>
      <c r="K3497">
        <v>2892.63</v>
      </c>
      <c r="L3497">
        <v>1782.78377</v>
      </c>
      <c r="M3497">
        <v>582.58000000000004</v>
      </c>
      <c r="N3497">
        <v>96.421000000000006</v>
      </c>
      <c r="O3497" s="32">
        <f t="shared" si="918"/>
        <v>2310.0500000000002</v>
      </c>
      <c r="P3497" s="32">
        <f t="shared" si="919"/>
        <v>527.26623000000018</v>
      </c>
      <c r="Q3497">
        <v>739563</v>
      </c>
      <c r="R3497" t="s">
        <v>312</v>
      </c>
      <c r="S3497" t="s">
        <v>457</v>
      </c>
      <c r="T3497" t="str">
        <f t="shared" si="920"/>
        <v>VEN</v>
      </c>
      <c r="U3497" t="s">
        <v>437</v>
      </c>
      <c r="V3497" s="33">
        <f t="shared" si="921"/>
        <v>2892.63</v>
      </c>
      <c r="W3497">
        <f t="shared" si="922"/>
        <v>30</v>
      </c>
      <c r="X3497" s="33">
        <f t="shared" si="923"/>
        <v>2310.0500000000002</v>
      </c>
      <c r="Y3497" s="33">
        <f t="shared" si="924"/>
        <v>582.58000000000004</v>
      </c>
      <c r="Z3497" s="45">
        <f t="shared" si="925"/>
        <v>0.18020494498086523</v>
      </c>
      <c r="AA3497" s="33">
        <f t="shared" si="926"/>
        <v>521.26623000000018</v>
      </c>
      <c r="AB3497" s="45">
        <f t="shared" si="927"/>
        <v>0.22565149239193963</v>
      </c>
      <c r="AC3497" s="33">
        <f>IFERROR($X3497/VLOOKUP(CONCATENATE("USD",C3497),[1]GEINDICE!AR$1:AS$65536,2,0),"")</f>
        <v>407.99908158038824</v>
      </c>
      <c r="AD3497" s="33">
        <f>IFERROR($AA3497/VLOOKUP(CONCATENATE("USD",C3497),[1]GEINDICE!AR$1:AS$65536,2,0),"")</f>
        <v>92.065601653155326</v>
      </c>
      <c r="AE3497" s="33">
        <f>IFERROR($X3497/VLOOKUP(CONCATENATE("EUR",C3497),[1]GEINDICE!AR$1:AS$65536,2,0),"")</f>
        <v>358.49188367112572</v>
      </c>
      <c r="AF3497" s="33">
        <f>IFERROR($AA3497/VLOOKUP(CONCATENATE("EUR",C3497),[1]GEINDICE!AR$1:AS$65536,2,0),"")</f>
        <v>80.894228560787141</v>
      </c>
      <c r="AG3497" s="48" t="str">
        <f>VLOOKUP(E3497,[1]Apresentação!AW$1:AX$65536,2,0)</f>
        <v xml:space="preserve">                    2 - LEATHER AUXILIARIES</v>
      </c>
      <c r="AH3497" s="48" t="str">
        <f t="shared" si="928"/>
        <v xml:space="preserve">         5218000002 - CONTRIPON AO BR</v>
      </c>
      <c r="AI3497" s="49" t="str">
        <f t="shared" si="929"/>
        <v xml:space="preserve">     L00207 - COUROS NOBRE BENEFICIAMENTO LTDA</v>
      </c>
      <c r="AJ3497" t="str">
        <f t="shared" si="930"/>
        <v xml:space="preserve">     90 - SALES</v>
      </c>
      <c r="AK3497" t="str">
        <f t="shared" si="931"/>
        <v/>
      </c>
      <c r="AL3497">
        <f t="shared" si="932"/>
        <v>5</v>
      </c>
      <c r="AM3497" t="str">
        <f t="shared" si="933"/>
        <v>2025 5</v>
      </c>
      <c r="AN3497" t="str">
        <f t="shared" si="934"/>
        <v xml:space="preserve">COUROS </v>
      </c>
    </row>
    <row r="3498" spans="1:40" x14ac:dyDescent="0.35">
      <c r="A3498">
        <v>82453</v>
      </c>
      <c r="B3498" t="s">
        <v>274</v>
      </c>
      <c r="C3498" s="31">
        <v>45796</v>
      </c>
      <c r="D3498" t="s">
        <v>373</v>
      </c>
      <c r="E3498" t="s">
        <v>374</v>
      </c>
      <c r="F3498" t="s">
        <v>644</v>
      </c>
      <c r="G3498" t="s">
        <v>645</v>
      </c>
      <c r="H3498" t="s">
        <v>1066</v>
      </c>
      <c r="I3498" t="s">
        <v>1067</v>
      </c>
      <c r="J3498">
        <v>20</v>
      </c>
      <c r="K3498">
        <v>1953.4</v>
      </c>
      <c r="L3498">
        <v>1188.52251</v>
      </c>
      <c r="M3498">
        <v>393.41</v>
      </c>
      <c r="N3498">
        <v>97.67</v>
      </c>
      <c r="O3498" s="32">
        <f t="shared" si="918"/>
        <v>1559.99</v>
      </c>
      <c r="P3498" s="32">
        <f t="shared" si="919"/>
        <v>371.46749</v>
      </c>
      <c r="Q3498">
        <v>739002</v>
      </c>
      <c r="R3498" t="s">
        <v>312</v>
      </c>
      <c r="S3498" t="s">
        <v>457</v>
      </c>
      <c r="T3498" t="str">
        <f t="shared" si="920"/>
        <v>VEN</v>
      </c>
      <c r="U3498" t="s">
        <v>437</v>
      </c>
      <c r="V3498" s="33">
        <f t="shared" si="921"/>
        <v>1953.4</v>
      </c>
      <c r="W3498">
        <f t="shared" si="922"/>
        <v>20</v>
      </c>
      <c r="X3498" s="33">
        <f t="shared" si="923"/>
        <v>1559.99</v>
      </c>
      <c r="Y3498" s="33">
        <f t="shared" si="924"/>
        <v>393.41</v>
      </c>
      <c r="Z3498" s="45">
        <f t="shared" si="925"/>
        <v>0.18811686802498206</v>
      </c>
      <c r="AA3498" s="33">
        <f t="shared" si="926"/>
        <v>367.46749</v>
      </c>
      <c r="AB3498" s="45">
        <f t="shared" si="927"/>
        <v>0.23555759331790588</v>
      </c>
      <c r="AC3498" s="33">
        <f>IFERROR($X3498/VLOOKUP(CONCATENATE("USD",C3498),[1]GEINDICE!AR$1:AS$65536,2,0),"")</f>
        <v>275.66044070611935</v>
      </c>
      <c r="AD3498" s="33">
        <f>IFERROR($AA3498/VLOOKUP(CONCATENATE("USD",C3498),[1]GEINDICE!AR$1:AS$65536,2,0),"")</f>
        <v>64.933909985686768</v>
      </c>
      <c r="AE3498" s="33">
        <f>IFERROR($X3498/VLOOKUP(CONCATENATE("EUR",C3498),[1]GEINDICE!AR$1:AS$65536,2,0),"")</f>
        <v>245.31616109197842</v>
      </c>
      <c r="AF3498" s="33">
        <f>IFERROR($AA3498/VLOOKUP(CONCATENATE("EUR",C3498),[1]GEINDICE!AR$1:AS$65536,2,0),"")</f>
        <v>57.786084508814135</v>
      </c>
      <c r="AG3498" s="48" t="str">
        <f>VLOOKUP(E3498,[1]Apresentação!AW$1:AX$65536,2,0)</f>
        <v xml:space="preserve">                    2 - LEATHER AUXILIARIES</v>
      </c>
      <c r="AH3498" s="48" t="str">
        <f t="shared" si="928"/>
        <v xml:space="preserve">         5218000002 - CONTRIPON AO BR</v>
      </c>
      <c r="AI3498" s="49" t="str">
        <f t="shared" si="929"/>
        <v xml:space="preserve">     L00087 - BOLZANO BRASIL INDUSTRIA E COM DE COUROS E PELES LTDA</v>
      </c>
      <c r="AJ3498" t="str">
        <f t="shared" si="930"/>
        <v xml:space="preserve">     90 - SALES</v>
      </c>
      <c r="AK3498" t="str">
        <f t="shared" si="931"/>
        <v/>
      </c>
      <c r="AL3498">
        <f t="shared" si="932"/>
        <v>5</v>
      </c>
      <c r="AM3498" t="str">
        <f t="shared" si="933"/>
        <v>2025 5</v>
      </c>
      <c r="AN3498" t="str">
        <f t="shared" si="934"/>
        <v xml:space="preserve">BOLZANO </v>
      </c>
    </row>
    <row r="3499" spans="1:40" x14ac:dyDescent="0.35">
      <c r="A3499">
        <v>83845</v>
      </c>
      <c r="B3499" t="s">
        <v>274</v>
      </c>
      <c r="C3499" s="31">
        <v>45912</v>
      </c>
      <c r="D3499" t="s">
        <v>373</v>
      </c>
      <c r="E3499" t="s">
        <v>374</v>
      </c>
      <c r="F3499" t="s">
        <v>681</v>
      </c>
      <c r="G3499" t="s">
        <v>682</v>
      </c>
      <c r="H3499" t="s">
        <v>1066</v>
      </c>
      <c r="I3499" t="s">
        <v>1067</v>
      </c>
      <c r="J3499">
        <v>30</v>
      </c>
      <c r="K3499">
        <v>2892.63</v>
      </c>
      <c r="L3499">
        <v>1822.0107700000001</v>
      </c>
      <c r="M3499">
        <v>582.58000000000004</v>
      </c>
      <c r="N3499">
        <v>96.421000000000006</v>
      </c>
      <c r="O3499" s="32">
        <f t="shared" si="918"/>
        <v>2310.0500000000002</v>
      </c>
      <c r="P3499" s="32">
        <f t="shared" si="919"/>
        <v>488.03923000000009</v>
      </c>
      <c r="Q3499">
        <v>761253</v>
      </c>
      <c r="R3499" t="s">
        <v>312</v>
      </c>
      <c r="S3499" t="s">
        <v>457</v>
      </c>
      <c r="T3499" t="str">
        <f t="shared" si="920"/>
        <v>VEN</v>
      </c>
      <c r="U3499" t="s">
        <v>437</v>
      </c>
      <c r="V3499" s="33">
        <f t="shared" si="921"/>
        <v>2892.63</v>
      </c>
      <c r="W3499">
        <f t="shared" si="922"/>
        <v>30</v>
      </c>
      <c r="X3499" s="33">
        <f t="shared" si="923"/>
        <v>2310.0500000000002</v>
      </c>
      <c r="Y3499" s="33">
        <f t="shared" si="924"/>
        <v>582.58000000000004</v>
      </c>
      <c r="Z3499" s="45">
        <f t="shared" si="925"/>
        <v>0.16664392957274179</v>
      </c>
      <c r="AA3499" s="33">
        <f t="shared" si="926"/>
        <v>482.03923000000009</v>
      </c>
      <c r="AB3499" s="45">
        <f t="shared" si="927"/>
        <v>0.20867047466505056</v>
      </c>
      <c r="AC3499" s="33">
        <f>IFERROR($X3499/VLOOKUP(CONCATENATE("USD",C3499),[1]GEINDICE!AR$1:AS$65536,2,0),"")</f>
        <v>430.3612347933007</v>
      </c>
      <c r="AD3499" s="33">
        <f>IFERROR($AA3499/VLOOKUP(CONCATENATE("USD",C3499),[1]GEINDICE!AR$1:AS$65536,2,0),"")</f>
        <v>89.803683141755329</v>
      </c>
      <c r="AE3499" s="33">
        <f>IFERROR($X3499/VLOOKUP(CONCATENATE("EUR",C3499),[1]GEINDICE!AR$1:AS$65536,2,0),"")</f>
        <v>367.35683730101937</v>
      </c>
      <c r="AF3499" s="33">
        <f>IFERROR($AA3499/VLOOKUP(CONCATENATE("EUR",C3499),[1]GEINDICE!AR$1:AS$65536,2,0),"")</f>
        <v>76.656525611055457</v>
      </c>
      <c r="AG3499" s="48" t="str">
        <f>VLOOKUP(E3499,[1]Apresentação!AW$1:AX$65536,2,0)</f>
        <v xml:space="preserve">                    2 - LEATHER AUXILIARIES</v>
      </c>
      <c r="AH3499" s="48" t="str">
        <f t="shared" si="928"/>
        <v xml:space="preserve">         5218000002 - CONTRIPON AO BR</v>
      </c>
      <c r="AI3499" s="49" t="str">
        <f t="shared" si="929"/>
        <v xml:space="preserve">     L00207 - COUROS NOBRE BENEFICIAMENTO LTDA</v>
      </c>
      <c r="AJ3499" t="str">
        <f t="shared" si="930"/>
        <v xml:space="preserve">     90 - SALES</v>
      </c>
      <c r="AK3499" t="str">
        <f t="shared" si="931"/>
        <v/>
      </c>
      <c r="AL3499">
        <f t="shared" si="932"/>
        <v>9</v>
      </c>
      <c r="AM3499" t="str">
        <f t="shared" si="933"/>
        <v>2025 9</v>
      </c>
      <c r="AN3499" t="str">
        <f t="shared" si="934"/>
        <v xml:space="preserve">COUROS </v>
      </c>
    </row>
    <row r="3500" spans="1:40" x14ac:dyDescent="0.35">
      <c r="A3500">
        <v>84208</v>
      </c>
      <c r="B3500" t="s">
        <v>274</v>
      </c>
      <c r="C3500" s="31">
        <v>45943</v>
      </c>
      <c r="D3500" t="s">
        <v>373</v>
      </c>
      <c r="E3500" t="s">
        <v>374</v>
      </c>
      <c r="F3500" t="s">
        <v>681</v>
      </c>
      <c r="G3500" t="s">
        <v>682</v>
      </c>
      <c r="H3500" t="s">
        <v>1066</v>
      </c>
      <c r="I3500" t="s">
        <v>1067</v>
      </c>
      <c r="J3500">
        <v>30</v>
      </c>
      <c r="K3500">
        <v>2892.63</v>
      </c>
      <c r="L3500">
        <v>1813.75713</v>
      </c>
      <c r="M3500">
        <v>582.58000000000004</v>
      </c>
      <c r="N3500">
        <v>96.421000000000006</v>
      </c>
      <c r="O3500" s="32">
        <f t="shared" si="918"/>
        <v>2310.0500000000002</v>
      </c>
      <c r="P3500" s="32">
        <f t="shared" si="919"/>
        <v>496.29287000000022</v>
      </c>
      <c r="Q3500">
        <v>764070</v>
      </c>
      <c r="R3500" t="s">
        <v>312</v>
      </c>
      <c r="S3500" t="s">
        <v>457</v>
      </c>
      <c r="T3500" t="str">
        <f t="shared" si="920"/>
        <v>VEN</v>
      </c>
      <c r="U3500" t="s">
        <v>437</v>
      </c>
      <c r="V3500" s="33">
        <f t="shared" si="921"/>
        <v>2892.63</v>
      </c>
      <c r="W3500">
        <f t="shared" si="922"/>
        <v>30</v>
      </c>
      <c r="X3500" s="33">
        <f t="shared" si="923"/>
        <v>2310.0500000000002</v>
      </c>
      <c r="Y3500" s="33">
        <f t="shared" si="924"/>
        <v>582.58000000000004</v>
      </c>
      <c r="Z3500" s="45">
        <f t="shared" si="925"/>
        <v>0.16949726373576995</v>
      </c>
      <c r="AA3500" s="33">
        <f t="shared" si="926"/>
        <v>490.29287000000022</v>
      </c>
      <c r="AB3500" s="45">
        <f t="shared" si="927"/>
        <v>0.21224340165797284</v>
      </c>
      <c r="AC3500" s="33">
        <f>IFERROR($X3500/VLOOKUP(CONCATENATE("USD",C3500),[1]GEINDICE!AR$1:AS$65536,2,0),"")</f>
        <v>422.86148382727123</v>
      </c>
      <c r="AD3500" s="33">
        <f>IFERROR($AA3500/VLOOKUP(CONCATENATE("USD",C3500),[1]GEINDICE!AR$1:AS$65536,2,0),"")</f>
        <v>89.749559757637925</v>
      </c>
      <c r="AE3500" s="33">
        <f>IFERROR($X3500/VLOOKUP(CONCATENATE("EUR",C3500),[1]GEINDICE!AR$1:AS$65536,2,0),"")</f>
        <v>365.28882493398066</v>
      </c>
      <c r="AF3500" s="33">
        <f>IFERROR($AA3500/VLOOKUP(CONCATENATE("EUR",C3500),[1]GEINDICE!AR$1:AS$65536,2,0),"")</f>
        <v>77.530142791631775</v>
      </c>
      <c r="AG3500" s="48" t="str">
        <f>VLOOKUP(E3500,[1]Apresentação!AW$1:AX$65536,2,0)</f>
        <v xml:space="preserve">                    2 - LEATHER AUXILIARIES</v>
      </c>
      <c r="AH3500" s="48" t="str">
        <f t="shared" si="928"/>
        <v xml:space="preserve">         5218000002 - CONTRIPON AO BR</v>
      </c>
      <c r="AI3500" s="49" t="str">
        <f t="shared" si="929"/>
        <v xml:space="preserve">     L00207 - COUROS NOBRE BENEFICIAMENTO LTDA</v>
      </c>
      <c r="AJ3500" t="str">
        <f t="shared" si="930"/>
        <v xml:space="preserve">     90 - SALES</v>
      </c>
      <c r="AK3500" t="str">
        <f t="shared" si="931"/>
        <v/>
      </c>
      <c r="AL3500">
        <f t="shared" si="932"/>
        <v>10</v>
      </c>
      <c r="AM3500" t="str">
        <f t="shared" si="933"/>
        <v>2025 10</v>
      </c>
      <c r="AN3500" t="str">
        <f t="shared" si="934"/>
        <v xml:space="preserve">COUROS </v>
      </c>
    </row>
    <row r="3501" spans="1:40" x14ac:dyDescent="0.35">
      <c r="A3501">
        <v>83872</v>
      </c>
      <c r="B3501" t="s">
        <v>274</v>
      </c>
      <c r="C3501" s="31">
        <v>45916</v>
      </c>
      <c r="D3501" t="s">
        <v>373</v>
      </c>
      <c r="E3501" t="s">
        <v>374</v>
      </c>
      <c r="F3501" t="s">
        <v>681</v>
      </c>
      <c r="G3501" t="s">
        <v>682</v>
      </c>
      <c r="H3501" t="s">
        <v>1066</v>
      </c>
      <c r="I3501" t="s">
        <v>1067</v>
      </c>
      <c r="J3501">
        <v>20</v>
      </c>
      <c r="K3501">
        <v>1928.42</v>
      </c>
      <c r="L3501">
        <v>1214.6738499999999</v>
      </c>
      <c r="M3501">
        <v>388.38</v>
      </c>
      <c r="N3501">
        <v>96.421000000000006</v>
      </c>
      <c r="O3501" s="32">
        <f t="shared" si="918"/>
        <v>1540.04</v>
      </c>
      <c r="P3501" s="32">
        <f t="shared" si="919"/>
        <v>325.36615000000006</v>
      </c>
      <c r="Q3501">
        <v>761485</v>
      </c>
      <c r="R3501" t="s">
        <v>312</v>
      </c>
      <c r="S3501" t="s">
        <v>457</v>
      </c>
      <c r="T3501" t="str">
        <f t="shared" si="920"/>
        <v>VEN</v>
      </c>
      <c r="U3501" t="s">
        <v>437</v>
      </c>
      <c r="V3501" s="33">
        <f t="shared" si="921"/>
        <v>1928.42</v>
      </c>
      <c r="W3501">
        <f t="shared" si="922"/>
        <v>20</v>
      </c>
      <c r="X3501" s="33">
        <f t="shared" si="923"/>
        <v>1540.04</v>
      </c>
      <c r="Y3501" s="33">
        <f t="shared" si="924"/>
        <v>388.38</v>
      </c>
      <c r="Z3501" s="45">
        <f t="shared" si="925"/>
        <v>0.16664738490577782</v>
      </c>
      <c r="AA3501" s="33">
        <f t="shared" si="926"/>
        <v>321.36615000000006</v>
      </c>
      <c r="AB3501" s="45">
        <f t="shared" si="927"/>
        <v>0.20867389808056938</v>
      </c>
      <c r="AC3501" s="33">
        <f>IFERROR($X3501/VLOOKUP(CONCATENATE("USD",C3501),[1]GEINDICE!AR$1:AS$65536,2,0),"")</f>
        <v>290.04821455476866</v>
      </c>
      <c r="AD3501" s="33">
        <f>IFERROR($AA3501/VLOOKUP(CONCATENATE("USD",C3501),[1]GEINDICE!AR$1:AS$65536,2,0),"")</f>
        <v>60.52549156245292</v>
      </c>
      <c r="AE3501" s="33">
        <f>IFERROR($X3501/VLOOKUP(CONCATENATE("EUR",C3501),[1]GEINDICE!AR$1:AS$65536,2,0),"")</f>
        <v>244.80829147326253</v>
      </c>
      <c r="AF3501" s="33">
        <f>IFERROR($AA3501/VLOOKUP(CONCATENATE("EUR",C3501),[1]GEINDICE!AR$1:AS$65536,2,0),"")</f>
        <v>51.085100464169912</v>
      </c>
      <c r="AG3501" s="48" t="str">
        <f>VLOOKUP(E3501,[1]Apresentação!AW$1:AX$65536,2,0)</f>
        <v xml:space="preserve">                    2 - LEATHER AUXILIARIES</v>
      </c>
      <c r="AH3501" s="48" t="str">
        <f t="shared" si="928"/>
        <v xml:space="preserve">         5218000002 - CONTRIPON AO BR</v>
      </c>
      <c r="AI3501" s="49" t="str">
        <f t="shared" si="929"/>
        <v xml:space="preserve">     L00207 - COUROS NOBRE BENEFICIAMENTO LTDA</v>
      </c>
      <c r="AJ3501" t="str">
        <f t="shared" si="930"/>
        <v xml:space="preserve">     90 - SALES</v>
      </c>
      <c r="AK3501" t="str">
        <f t="shared" si="931"/>
        <v/>
      </c>
      <c r="AL3501">
        <f t="shared" si="932"/>
        <v>9</v>
      </c>
      <c r="AM3501" t="str">
        <f t="shared" si="933"/>
        <v>2025 9</v>
      </c>
      <c r="AN3501" t="str">
        <f t="shared" si="934"/>
        <v xml:space="preserve">COUROS </v>
      </c>
    </row>
    <row r="3502" spans="1:40" x14ac:dyDescent="0.35">
      <c r="A3502">
        <v>84325</v>
      </c>
      <c r="B3502" t="s">
        <v>274</v>
      </c>
      <c r="C3502" s="31">
        <v>45952</v>
      </c>
      <c r="D3502" t="s">
        <v>373</v>
      </c>
      <c r="E3502" t="s">
        <v>374</v>
      </c>
      <c r="F3502" t="s">
        <v>644</v>
      </c>
      <c r="G3502" t="s">
        <v>645</v>
      </c>
      <c r="H3502" t="s">
        <v>1066</v>
      </c>
      <c r="I3502" t="s">
        <v>1067</v>
      </c>
      <c r="J3502">
        <v>20</v>
      </c>
      <c r="K3502">
        <v>1953.4</v>
      </c>
      <c r="L3502">
        <v>1209.1714199999999</v>
      </c>
      <c r="M3502">
        <v>393.41</v>
      </c>
      <c r="N3502">
        <v>97.67</v>
      </c>
      <c r="O3502" s="32">
        <f t="shared" si="918"/>
        <v>1559.99</v>
      </c>
      <c r="P3502" s="32">
        <f t="shared" si="919"/>
        <v>350.81858000000011</v>
      </c>
      <c r="Q3502">
        <v>764949</v>
      </c>
      <c r="R3502" t="s">
        <v>312</v>
      </c>
      <c r="S3502" t="s">
        <v>457</v>
      </c>
      <c r="T3502" t="str">
        <f t="shared" si="920"/>
        <v>VEN</v>
      </c>
      <c r="U3502" t="s">
        <v>437</v>
      </c>
      <c r="V3502" s="33">
        <f t="shared" si="921"/>
        <v>1953.4</v>
      </c>
      <c r="W3502">
        <f t="shared" si="922"/>
        <v>20</v>
      </c>
      <c r="X3502" s="33">
        <f t="shared" si="923"/>
        <v>1559.99</v>
      </c>
      <c r="Y3502" s="33">
        <f t="shared" si="924"/>
        <v>393.41</v>
      </c>
      <c r="Z3502" s="45">
        <f t="shared" si="925"/>
        <v>0.17754611446708307</v>
      </c>
      <c r="AA3502" s="33">
        <f t="shared" si="926"/>
        <v>346.81858000000011</v>
      </c>
      <c r="AB3502" s="45">
        <f t="shared" si="927"/>
        <v>0.22232102769889558</v>
      </c>
      <c r="AC3502" s="33">
        <f>IFERROR($X3502/VLOOKUP(CONCATENATE("USD",C3502),[1]GEINDICE!AR$1:AS$65536,2,0),"")</f>
        <v>289.43374522245722</v>
      </c>
      <c r="AD3502" s="33">
        <f>IFERROR($AA3502/VLOOKUP(CONCATENATE("USD",C3502),[1]GEINDICE!AR$1:AS$65536,2,0),"")</f>
        <v>64.347207688596995</v>
      </c>
      <c r="AE3502" s="33">
        <f>IFERROR($X3502/VLOOKUP(CONCATENATE("EUR",C3502),[1]GEINDICE!AR$1:AS$65536,2,0),"")</f>
        <v>249.25542453583867</v>
      </c>
      <c r="AF3502" s="33">
        <f>IFERROR($AA3502/VLOOKUP(CONCATENATE("EUR",C3502),[1]GEINDICE!AR$1:AS$65536,2,0),"")</f>
        <v>55.414722142332167</v>
      </c>
      <c r="AG3502" s="48" t="str">
        <f>VLOOKUP(E3502,[1]Apresentação!AW$1:AX$65536,2,0)</f>
        <v xml:space="preserve">                    2 - LEATHER AUXILIARIES</v>
      </c>
      <c r="AH3502" s="48" t="str">
        <f t="shared" si="928"/>
        <v xml:space="preserve">         5218000002 - CONTRIPON AO BR</v>
      </c>
      <c r="AI3502" s="49" t="str">
        <f t="shared" si="929"/>
        <v xml:space="preserve">     L00087 - BOLZANO BRASIL INDUSTRIA E COM DE COUROS E PELES LTDA</v>
      </c>
      <c r="AJ3502" t="str">
        <f t="shared" si="930"/>
        <v xml:space="preserve">     90 - SALES</v>
      </c>
      <c r="AK3502" t="str">
        <f t="shared" si="931"/>
        <v/>
      </c>
      <c r="AL3502">
        <f t="shared" si="932"/>
        <v>10</v>
      </c>
      <c r="AM3502" t="str">
        <f t="shared" si="933"/>
        <v>2025 10</v>
      </c>
      <c r="AN3502" t="str">
        <f t="shared" si="934"/>
        <v xml:space="preserve">BOLZANO </v>
      </c>
    </row>
    <row r="3503" spans="1:40" x14ac:dyDescent="0.35">
      <c r="A3503">
        <v>83715</v>
      </c>
      <c r="B3503" t="s">
        <v>274</v>
      </c>
      <c r="C3503" s="31">
        <v>45901</v>
      </c>
      <c r="D3503" t="s">
        <v>373</v>
      </c>
      <c r="E3503" t="s">
        <v>374</v>
      </c>
      <c r="F3503" t="s">
        <v>681</v>
      </c>
      <c r="G3503" t="s">
        <v>682</v>
      </c>
      <c r="H3503" t="s">
        <v>1066</v>
      </c>
      <c r="I3503" t="s">
        <v>1067</v>
      </c>
      <c r="J3503">
        <v>30</v>
      </c>
      <c r="K3503">
        <v>2892.63</v>
      </c>
      <c r="L3503">
        <v>1817.8594499999999</v>
      </c>
      <c r="M3503">
        <v>582.58000000000004</v>
      </c>
      <c r="N3503">
        <v>96.421000000000006</v>
      </c>
      <c r="O3503" s="32">
        <f t="shared" si="918"/>
        <v>2310.0500000000002</v>
      </c>
      <c r="P3503" s="32">
        <f t="shared" si="919"/>
        <v>492.19055000000026</v>
      </c>
      <c r="Q3503">
        <v>760284</v>
      </c>
      <c r="R3503" t="s">
        <v>312</v>
      </c>
      <c r="S3503" t="s">
        <v>457</v>
      </c>
      <c r="T3503" t="str">
        <f t="shared" si="920"/>
        <v>VEN</v>
      </c>
      <c r="U3503" t="s">
        <v>437</v>
      </c>
      <c r="V3503" s="33">
        <f t="shared" si="921"/>
        <v>2892.63</v>
      </c>
      <c r="W3503">
        <f t="shared" si="922"/>
        <v>30</v>
      </c>
      <c r="X3503" s="33">
        <f t="shared" si="923"/>
        <v>2310.0500000000002</v>
      </c>
      <c r="Y3503" s="33">
        <f t="shared" si="924"/>
        <v>582.58000000000004</v>
      </c>
      <c r="Z3503" s="45">
        <f t="shared" si="925"/>
        <v>0.16807906645509457</v>
      </c>
      <c r="AA3503" s="33">
        <f t="shared" si="926"/>
        <v>486.19055000000026</v>
      </c>
      <c r="AB3503" s="45">
        <f t="shared" si="927"/>
        <v>0.21046754399255438</v>
      </c>
      <c r="AC3503" s="33">
        <f>IFERROR($X3503/VLOOKUP(CONCATENATE("USD",C3503),[1]GEINDICE!AR$1:AS$65536,2,0),"")</f>
        <v>424.81334363161574</v>
      </c>
      <c r="AD3503" s="33">
        <f>IFERROR($AA3503/VLOOKUP(CONCATENATE("USD",C3503),[1]GEINDICE!AR$1:AS$65536,2,0),"")</f>
        <v>89.409421089411197</v>
      </c>
      <c r="AE3503" s="33">
        <f>IFERROR($X3503/VLOOKUP(CONCATENATE("EUR",C3503),[1]GEINDICE!AR$1:AS$65536,2,0),"")</f>
        <v>363.0555730181681</v>
      </c>
      <c r="AF3503" s="33">
        <f>IFERROR($AA3503/VLOOKUP(CONCATENATE("EUR",C3503),[1]GEINDICE!AR$1:AS$65536,2,0),"")</f>
        <v>76.411414785943336</v>
      </c>
      <c r="AG3503" s="48" t="str">
        <f>VLOOKUP(E3503,[1]Apresentação!AW$1:AX$65536,2,0)</f>
        <v xml:space="preserve">                    2 - LEATHER AUXILIARIES</v>
      </c>
      <c r="AH3503" s="48" t="str">
        <f t="shared" si="928"/>
        <v xml:space="preserve">         5218000002 - CONTRIPON AO BR</v>
      </c>
      <c r="AI3503" s="49" t="str">
        <f t="shared" si="929"/>
        <v xml:space="preserve">     L00207 - COUROS NOBRE BENEFICIAMENTO LTDA</v>
      </c>
      <c r="AJ3503" t="str">
        <f t="shared" si="930"/>
        <v xml:space="preserve">     90 - SALES</v>
      </c>
      <c r="AK3503" t="str">
        <f t="shared" si="931"/>
        <v/>
      </c>
      <c r="AL3503">
        <f t="shared" si="932"/>
        <v>9</v>
      </c>
      <c r="AM3503" t="str">
        <f t="shared" si="933"/>
        <v>2025 9</v>
      </c>
      <c r="AN3503" t="str">
        <f t="shared" si="934"/>
        <v xml:space="preserve">COUROS </v>
      </c>
    </row>
    <row r="3504" spans="1:40" x14ac:dyDescent="0.35">
      <c r="A3504">
        <v>82739</v>
      </c>
      <c r="B3504" t="s">
        <v>274</v>
      </c>
      <c r="C3504" s="31">
        <v>45819</v>
      </c>
      <c r="D3504" t="s">
        <v>373</v>
      </c>
      <c r="E3504" t="s">
        <v>374</v>
      </c>
      <c r="F3504" t="s">
        <v>681</v>
      </c>
      <c r="G3504" t="s">
        <v>682</v>
      </c>
      <c r="H3504" t="s">
        <v>1066</v>
      </c>
      <c r="I3504" t="s">
        <v>1067</v>
      </c>
      <c r="J3504">
        <v>10</v>
      </c>
      <c r="K3504">
        <v>964.21</v>
      </c>
      <c r="L3504">
        <v>595.13969999999995</v>
      </c>
      <c r="M3504">
        <v>194.2</v>
      </c>
      <c r="N3504">
        <v>96.421000000000006</v>
      </c>
      <c r="O3504" s="32">
        <f t="shared" si="918"/>
        <v>770.01</v>
      </c>
      <c r="P3504" s="32">
        <f t="shared" si="919"/>
        <v>174.87030000000004</v>
      </c>
      <c r="Q3504">
        <v>741122</v>
      </c>
      <c r="R3504" t="s">
        <v>312</v>
      </c>
      <c r="S3504" t="s">
        <v>457</v>
      </c>
      <c r="T3504" t="str">
        <f t="shared" si="920"/>
        <v>VEN</v>
      </c>
      <c r="U3504" t="s">
        <v>437</v>
      </c>
      <c r="V3504" s="33">
        <f t="shared" si="921"/>
        <v>964.21</v>
      </c>
      <c r="W3504">
        <f t="shared" si="922"/>
        <v>10</v>
      </c>
      <c r="X3504" s="33">
        <f t="shared" si="923"/>
        <v>770.01</v>
      </c>
      <c r="Y3504" s="33">
        <f t="shared" si="924"/>
        <v>194.2</v>
      </c>
      <c r="Z3504" s="45">
        <f t="shared" si="925"/>
        <v>0.1792869810518456</v>
      </c>
      <c r="AA3504" s="33">
        <f t="shared" si="926"/>
        <v>172.87030000000004</v>
      </c>
      <c r="AB3504" s="45">
        <f t="shared" si="927"/>
        <v>0.22450396748094187</v>
      </c>
      <c r="AC3504" s="33">
        <f>IFERROR($X3504/VLOOKUP(CONCATENATE("USD",C3504),[1]GEINDICE!AR$1:AS$65536,2,0),"")</f>
        <v>139.01606788228921</v>
      </c>
      <c r="AD3504" s="33">
        <f>IFERROR($AA3504/VLOOKUP(CONCATENATE("USD",C3504),[1]GEINDICE!AR$1:AS$65536,2,0),"")</f>
        <v>31.209658783173861</v>
      </c>
      <c r="AE3504" s="33">
        <f>IFERROR($X3504/VLOOKUP(CONCATENATE("EUR",C3504),[1]GEINDICE!AR$1:AS$65536,2,0),"")</f>
        <v>120.98895400908191</v>
      </c>
      <c r="AF3504" s="33">
        <f>IFERROR($AA3504/VLOOKUP(CONCATENATE("EUR",C3504),[1]GEINDICE!AR$1:AS$65536,2,0),"")</f>
        <v>27.162500196408097</v>
      </c>
      <c r="AG3504" s="48" t="str">
        <f>VLOOKUP(E3504,[1]Apresentação!AW$1:AX$65536,2,0)</f>
        <v xml:space="preserve">                    2 - LEATHER AUXILIARIES</v>
      </c>
      <c r="AH3504" s="48" t="str">
        <f t="shared" si="928"/>
        <v xml:space="preserve">         5218000002 - CONTRIPON AO BR</v>
      </c>
      <c r="AI3504" s="49" t="str">
        <f t="shared" si="929"/>
        <v xml:space="preserve">     L00207 - COUROS NOBRE BENEFICIAMENTO LTDA</v>
      </c>
      <c r="AJ3504" t="str">
        <f t="shared" si="930"/>
        <v xml:space="preserve">     90 - SALES</v>
      </c>
      <c r="AK3504" t="str">
        <f t="shared" si="931"/>
        <v/>
      </c>
      <c r="AL3504">
        <f t="shared" si="932"/>
        <v>6</v>
      </c>
      <c r="AM3504" t="str">
        <f t="shared" si="933"/>
        <v>2025 6</v>
      </c>
      <c r="AN3504" t="str">
        <f t="shared" si="934"/>
        <v xml:space="preserve">COUROS </v>
      </c>
    </row>
    <row r="3505" spans="1:40" x14ac:dyDescent="0.35">
      <c r="A3505">
        <v>83127</v>
      </c>
      <c r="B3505" t="s">
        <v>274</v>
      </c>
      <c r="C3505" s="31">
        <v>45854</v>
      </c>
      <c r="D3505" t="s">
        <v>373</v>
      </c>
      <c r="E3505" t="s">
        <v>374</v>
      </c>
      <c r="F3505" t="s">
        <v>681</v>
      </c>
      <c r="G3505" t="s">
        <v>682</v>
      </c>
      <c r="H3505" t="s">
        <v>1066</v>
      </c>
      <c r="I3505" t="s">
        <v>1067</v>
      </c>
      <c r="J3505">
        <v>30</v>
      </c>
      <c r="K3505">
        <v>2892.63</v>
      </c>
      <c r="L3505">
        <v>1789.5492200000001</v>
      </c>
      <c r="M3505">
        <v>582.58000000000004</v>
      </c>
      <c r="N3505">
        <v>96.421000000000006</v>
      </c>
      <c r="O3505" s="32">
        <f t="shared" si="918"/>
        <v>2310.0500000000002</v>
      </c>
      <c r="P3505" s="32">
        <f t="shared" si="919"/>
        <v>520.50078000000008</v>
      </c>
      <c r="Q3505">
        <v>743977</v>
      </c>
      <c r="R3505" t="s">
        <v>312</v>
      </c>
      <c r="S3505" t="s">
        <v>457</v>
      </c>
      <c r="T3505" t="str">
        <f t="shared" si="920"/>
        <v>VEN</v>
      </c>
      <c r="U3505" t="s">
        <v>437</v>
      </c>
      <c r="V3505" s="33">
        <f t="shared" si="921"/>
        <v>2892.63</v>
      </c>
      <c r="W3505">
        <f t="shared" si="922"/>
        <v>30</v>
      </c>
      <c r="X3505" s="33">
        <f t="shared" si="923"/>
        <v>2310.0500000000002</v>
      </c>
      <c r="Y3505" s="33">
        <f t="shared" si="924"/>
        <v>582.58000000000004</v>
      </c>
      <c r="Z3505" s="45">
        <f t="shared" si="925"/>
        <v>0.17786608726314809</v>
      </c>
      <c r="AA3505" s="33">
        <f t="shared" si="926"/>
        <v>514.50078000000008</v>
      </c>
      <c r="AB3505" s="45">
        <f t="shared" si="927"/>
        <v>0.22272278955000976</v>
      </c>
      <c r="AC3505" s="33">
        <f>IFERROR($X3505/VLOOKUP(CONCATENATE("USD",C3505),[1]GEINDICE!AR$1:AS$65536,2,0),"")</f>
        <v>414.56695739564265</v>
      </c>
      <c r="AD3505" s="33">
        <f>IFERROR($AA3505/VLOOKUP(CONCATENATE("USD",C3505),[1]GEINDICE!AR$1:AS$65536,2,0),"")</f>
        <v>92.333509206417574</v>
      </c>
      <c r="AE3505" s="33">
        <f>IFERROR($X3505/VLOOKUP(CONCATENATE("EUR",C3505),[1]GEINDICE!AR$1:AS$65536,2,0),"")</f>
        <v>356.52220884649813</v>
      </c>
      <c r="AF3505" s="33">
        <f>IFERROR($AA3505/VLOOKUP(CONCATENATE("EUR",C3505),[1]GEINDICE!AR$1:AS$65536,2,0),"")</f>
        <v>79.405620890823229</v>
      </c>
      <c r="AG3505" s="48" t="str">
        <f>VLOOKUP(E3505,[1]Apresentação!AW$1:AX$65536,2,0)</f>
        <v xml:space="preserve">                    2 - LEATHER AUXILIARIES</v>
      </c>
      <c r="AH3505" s="48" t="str">
        <f t="shared" si="928"/>
        <v xml:space="preserve">         5218000002 - CONTRIPON AO BR</v>
      </c>
      <c r="AI3505" s="49" t="str">
        <f t="shared" si="929"/>
        <v xml:space="preserve">     L00207 - COUROS NOBRE BENEFICIAMENTO LTDA</v>
      </c>
      <c r="AJ3505" t="str">
        <f t="shared" si="930"/>
        <v xml:space="preserve">     90 - SALES</v>
      </c>
      <c r="AK3505" t="str">
        <f t="shared" si="931"/>
        <v/>
      </c>
      <c r="AL3505">
        <f t="shared" si="932"/>
        <v>7</v>
      </c>
      <c r="AM3505" t="str">
        <f t="shared" si="933"/>
        <v>2025 7</v>
      </c>
      <c r="AN3505" t="str">
        <f t="shared" si="934"/>
        <v xml:space="preserve">COUROS </v>
      </c>
    </row>
    <row r="3506" spans="1:40" x14ac:dyDescent="0.35">
      <c r="A3506">
        <v>83513</v>
      </c>
      <c r="B3506" t="s">
        <v>274</v>
      </c>
      <c r="C3506" s="31">
        <v>45884</v>
      </c>
      <c r="D3506" t="s">
        <v>373</v>
      </c>
      <c r="E3506" t="s">
        <v>374</v>
      </c>
      <c r="F3506" t="s">
        <v>681</v>
      </c>
      <c r="G3506" t="s">
        <v>682</v>
      </c>
      <c r="H3506" t="s">
        <v>1066</v>
      </c>
      <c r="I3506" t="s">
        <v>1067</v>
      </c>
      <c r="J3506">
        <v>30</v>
      </c>
      <c r="K3506">
        <v>2892.63</v>
      </c>
      <c r="L3506">
        <v>1813.5778600000001</v>
      </c>
      <c r="M3506">
        <v>582.58000000000004</v>
      </c>
      <c r="N3506">
        <v>96.421000000000006</v>
      </c>
      <c r="O3506" s="32">
        <f t="shared" si="918"/>
        <v>2310.0500000000002</v>
      </c>
      <c r="P3506" s="32">
        <f t="shared" si="919"/>
        <v>496.47214000000008</v>
      </c>
      <c r="Q3506">
        <v>755304</v>
      </c>
      <c r="R3506" t="s">
        <v>312</v>
      </c>
      <c r="S3506" t="s">
        <v>457</v>
      </c>
      <c r="T3506" t="str">
        <f t="shared" si="920"/>
        <v>VEN</v>
      </c>
      <c r="U3506" t="s">
        <v>437</v>
      </c>
      <c r="V3506" s="33">
        <f t="shared" si="921"/>
        <v>2892.63</v>
      </c>
      <c r="W3506">
        <f t="shared" si="922"/>
        <v>30</v>
      </c>
      <c r="X3506" s="33">
        <f t="shared" si="923"/>
        <v>2310.0500000000002</v>
      </c>
      <c r="Y3506" s="33">
        <f t="shared" si="924"/>
        <v>582.58000000000004</v>
      </c>
      <c r="Z3506" s="45">
        <f t="shared" si="925"/>
        <v>0.16955923847847809</v>
      </c>
      <c r="AA3506" s="33">
        <f t="shared" si="926"/>
        <v>490.47214000000008</v>
      </c>
      <c r="AB3506" s="45">
        <f t="shared" si="927"/>
        <v>0.21232100603883033</v>
      </c>
      <c r="AC3506" s="33">
        <f>IFERROR($X3506/VLOOKUP(CONCATENATE("USD",C3506),[1]GEINDICE!AR$1:AS$65536,2,0),"")</f>
        <v>428.35818127874205</v>
      </c>
      <c r="AD3506" s="33">
        <f>IFERROR($AA3506/VLOOKUP(CONCATENATE("USD",C3506),[1]GEINDICE!AR$1:AS$65536,2,0),"")</f>
        <v>90.949439994066168</v>
      </c>
      <c r="AE3506" s="33">
        <f>IFERROR($X3506/VLOOKUP(CONCATENATE("EUR",C3506),[1]GEINDICE!AR$1:AS$65536,2,0),"")</f>
        <v>365.89634745145247</v>
      </c>
      <c r="AF3506" s="33">
        <f>IFERROR($AA3506/VLOOKUP(CONCATENATE("EUR",C3506),[1]GEINDICE!AR$1:AS$65536,2,0),"")</f>
        <v>77.687480596825807</v>
      </c>
      <c r="AG3506" s="48" t="str">
        <f>VLOOKUP(E3506,[1]Apresentação!AW$1:AX$65536,2,0)</f>
        <v xml:space="preserve">                    2 - LEATHER AUXILIARIES</v>
      </c>
      <c r="AH3506" s="48" t="str">
        <f t="shared" si="928"/>
        <v xml:space="preserve">         5218000002 - CONTRIPON AO BR</v>
      </c>
      <c r="AI3506" s="49" t="str">
        <f t="shared" si="929"/>
        <v xml:space="preserve">     L00207 - COUROS NOBRE BENEFICIAMENTO LTDA</v>
      </c>
      <c r="AJ3506" t="str">
        <f t="shared" si="930"/>
        <v xml:space="preserve">     90 - SALES</v>
      </c>
      <c r="AK3506" t="str">
        <f t="shared" si="931"/>
        <v/>
      </c>
      <c r="AL3506">
        <f t="shared" si="932"/>
        <v>8</v>
      </c>
      <c r="AM3506" t="str">
        <f t="shared" si="933"/>
        <v>2025 8</v>
      </c>
      <c r="AN3506" t="str">
        <f t="shared" si="934"/>
        <v xml:space="preserve">COUROS </v>
      </c>
    </row>
    <row r="3507" spans="1:40" x14ac:dyDescent="0.35">
      <c r="A3507">
        <v>83372</v>
      </c>
      <c r="B3507" t="s">
        <v>274</v>
      </c>
      <c r="C3507" s="31">
        <v>45873</v>
      </c>
      <c r="D3507" t="s">
        <v>373</v>
      </c>
      <c r="E3507" t="s">
        <v>374</v>
      </c>
      <c r="F3507" t="s">
        <v>644</v>
      </c>
      <c r="G3507" t="s">
        <v>645</v>
      </c>
      <c r="H3507" t="s">
        <v>1066</v>
      </c>
      <c r="I3507" t="s">
        <v>1067</v>
      </c>
      <c r="J3507">
        <v>20</v>
      </c>
      <c r="K3507">
        <v>1953.4</v>
      </c>
      <c r="L3507">
        <v>1209.0519099999999</v>
      </c>
      <c r="M3507">
        <v>393.41</v>
      </c>
      <c r="N3507">
        <v>97.67</v>
      </c>
      <c r="O3507" s="32">
        <f t="shared" si="918"/>
        <v>1559.99</v>
      </c>
      <c r="P3507" s="32">
        <f t="shared" si="919"/>
        <v>350.9380900000001</v>
      </c>
      <c r="Q3507">
        <v>747947</v>
      </c>
      <c r="R3507" t="s">
        <v>312</v>
      </c>
      <c r="S3507" t="s">
        <v>457</v>
      </c>
      <c r="T3507" t="str">
        <f t="shared" si="920"/>
        <v>VEN</v>
      </c>
      <c r="U3507" t="s">
        <v>437</v>
      </c>
      <c r="V3507" s="33">
        <f t="shared" si="921"/>
        <v>1953.4</v>
      </c>
      <c r="W3507">
        <f t="shared" si="922"/>
        <v>20</v>
      </c>
      <c r="X3507" s="33">
        <f t="shared" si="923"/>
        <v>1559.99</v>
      </c>
      <c r="Y3507" s="33">
        <f t="shared" si="924"/>
        <v>393.41</v>
      </c>
      <c r="Z3507" s="45">
        <f t="shared" si="925"/>
        <v>0.17760729497286787</v>
      </c>
      <c r="AA3507" s="33">
        <f t="shared" si="926"/>
        <v>346.9380900000001</v>
      </c>
      <c r="AB3507" s="45">
        <f t="shared" si="927"/>
        <v>0.22239763716434086</v>
      </c>
      <c r="AC3507" s="33">
        <f>IFERROR($X3507/VLOOKUP(CONCATENATE("USD",C3507),[1]GEINDICE!AR$1:AS$65536,2,0),"")</f>
        <v>283.05300019958992</v>
      </c>
      <c r="AD3507" s="33">
        <f>IFERROR($AA3507/VLOOKUP(CONCATENATE("USD",C3507),[1]GEINDICE!AR$1:AS$65536,2,0),"")</f>
        <v>62.9503184366665</v>
      </c>
      <c r="AE3507" s="33">
        <f>IFERROR($X3507/VLOOKUP(CONCATENATE("EUR",C3507),[1]GEINDICE!AR$1:AS$65536,2,0),"")</f>
        <v>244.68512273547171</v>
      </c>
      <c r="AF3507" s="33">
        <f>IFERROR($AA3507/VLOOKUP(CONCATENATE("EUR",C3507),[1]GEINDICE!AR$1:AS$65536,2,0),"")</f>
        <v>54.41739314563565</v>
      </c>
      <c r="AG3507" s="48" t="str">
        <f>VLOOKUP(E3507,[1]Apresentação!AW$1:AX$65536,2,0)</f>
        <v xml:space="preserve">                    2 - LEATHER AUXILIARIES</v>
      </c>
      <c r="AH3507" s="48" t="str">
        <f t="shared" si="928"/>
        <v xml:space="preserve">         5218000002 - CONTRIPON AO BR</v>
      </c>
      <c r="AI3507" s="49" t="str">
        <f t="shared" si="929"/>
        <v xml:space="preserve">     L00087 - BOLZANO BRASIL INDUSTRIA E COM DE COUROS E PELES LTDA</v>
      </c>
      <c r="AJ3507" t="str">
        <f t="shared" si="930"/>
        <v xml:space="preserve">     90 - SALES</v>
      </c>
      <c r="AK3507" t="str">
        <f t="shared" si="931"/>
        <v/>
      </c>
      <c r="AL3507">
        <f t="shared" si="932"/>
        <v>8</v>
      </c>
      <c r="AM3507" t="str">
        <f t="shared" si="933"/>
        <v>2025 8</v>
      </c>
      <c r="AN3507" t="str">
        <f t="shared" si="934"/>
        <v xml:space="preserve">BOLZANO </v>
      </c>
    </row>
    <row r="3508" spans="1:40" x14ac:dyDescent="0.35">
      <c r="A3508">
        <v>83861</v>
      </c>
      <c r="B3508" t="s">
        <v>274</v>
      </c>
      <c r="C3508" s="31">
        <v>45915</v>
      </c>
      <c r="D3508" t="s">
        <v>373</v>
      </c>
      <c r="E3508" t="s">
        <v>374</v>
      </c>
      <c r="F3508" t="s">
        <v>644</v>
      </c>
      <c r="G3508" t="s">
        <v>645</v>
      </c>
      <c r="H3508" t="s">
        <v>1066</v>
      </c>
      <c r="I3508" t="s">
        <v>1067</v>
      </c>
      <c r="J3508">
        <v>20</v>
      </c>
      <c r="K3508">
        <v>1953.4</v>
      </c>
      <c r="L3508">
        <v>1214.6738499999999</v>
      </c>
      <c r="M3508">
        <v>393.41</v>
      </c>
      <c r="N3508">
        <v>97.67</v>
      </c>
      <c r="O3508" s="32">
        <f t="shared" si="918"/>
        <v>1559.99</v>
      </c>
      <c r="P3508" s="32">
        <f t="shared" si="919"/>
        <v>345.31615000000011</v>
      </c>
      <c r="Q3508">
        <v>761363</v>
      </c>
      <c r="R3508" t="s">
        <v>312</v>
      </c>
      <c r="S3508" t="s">
        <v>457</v>
      </c>
      <c r="T3508" t="str">
        <f t="shared" si="920"/>
        <v>VEN</v>
      </c>
      <c r="U3508" t="s">
        <v>348</v>
      </c>
      <c r="V3508" s="33">
        <f t="shared" si="921"/>
        <v>1953.4</v>
      </c>
      <c r="W3508">
        <f t="shared" si="922"/>
        <v>20</v>
      </c>
      <c r="X3508" s="33">
        <f t="shared" si="923"/>
        <v>1559.99</v>
      </c>
      <c r="Y3508" s="33">
        <f t="shared" si="924"/>
        <v>393.41</v>
      </c>
      <c r="Z3508" s="45">
        <f t="shared" si="925"/>
        <v>0.17472926691921781</v>
      </c>
      <c r="AA3508" s="33">
        <f t="shared" si="926"/>
        <v>341.31615000000011</v>
      </c>
      <c r="AB3508" s="45">
        <f t="shared" si="927"/>
        <v>0.21879380637055373</v>
      </c>
      <c r="AC3508" s="33">
        <f>IFERROR($X3508/VLOOKUP(CONCATENATE("USD",C3508),[1]GEINDICE!AR$1:AS$65536,2,0),"")</f>
        <v>293.18711471959102</v>
      </c>
      <c r="AD3508" s="33">
        <f>IFERROR($AA3508/VLOOKUP(CONCATENATE("USD",C3508),[1]GEINDICE!AR$1:AS$65536,2,0),"")</f>
        <v>64.147524808299522</v>
      </c>
      <c r="AE3508" s="33">
        <f>IFERROR($X3508/VLOOKUP(CONCATENATE("EUR",C3508),[1]GEINDICE!AR$1:AS$65536,2,0),"")</f>
        <v>249.032597937486</v>
      </c>
      <c r="AF3508" s="33">
        <f>IFERROR($AA3508/VLOOKUP(CONCATENATE("EUR",C3508),[1]GEINDICE!AR$1:AS$65536,2,0),"")</f>
        <v>54.486790013090271</v>
      </c>
      <c r="AG3508" s="48" t="str">
        <f>VLOOKUP(E3508,[1]Apresentação!AW$1:AX$65536,2,0)</f>
        <v xml:space="preserve">                    2 - LEATHER AUXILIARIES</v>
      </c>
      <c r="AH3508" s="48" t="str">
        <f t="shared" si="928"/>
        <v xml:space="preserve">         5218000002 - CONTRIPON AO BR</v>
      </c>
      <c r="AI3508" s="49" t="str">
        <f t="shared" si="929"/>
        <v xml:space="preserve">     L00087 - BOLZANO BRASIL INDUSTRIA E COM DE COUROS E PELES LTDA</v>
      </c>
      <c r="AJ3508" t="str">
        <f t="shared" si="930"/>
        <v xml:space="preserve">     90 - SALES</v>
      </c>
      <c r="AK3508" t="str">
        <f t="shared" si="931"/>
        <v/>
      </c>
      <c r="AL3508">
        <f t="shared" si="932"/>
        <v>9</v>
      </c>
      <c r="AM3508" t="str">
        <f t="shared" si="933"/>
        <v>2025 9</v>
      </c>
      <c r="AN3508" t="str">
        <f t="shared" si="934"/>
        <v xml:space="preserve">BOLZANO </v>
      </c>
    </row>
    <row r="3509" spans="1:40" x14ac:dyDescent="0.35">
      <c r="A3509">
        <v>83046</v>
      </c>
      <c r="B3509" t="s">
        <v>274</v>
      </c>
      <c r="C3509" s="31">
        <v>45847</v>
      </c>
      <c r="D3509" t="s">
        <v>373</v>
      </c>
      <c r="E3509" t="s">
        <v>374</v>
      </c>
      <c r="F3509" t="s">
        <v>681</v>
      </c>
      <c r="G3509" t="s">
        <v>682</v>
      </c>
      <c r="H3509" t="s">
        <v>1066</v>
      </c>
      <c r="I3509" t="s">
        <v>1067</v>
      </c>
      <c r="J3509">
        <v>30</v>
      </c>
      <c r="K3509">
        <v>2892.63</v>
      </c>
      <c r="L3509">
        <v>1789.5492200000001</v>
      </c>
      <c r="M3509">
        <v>582.58000000000004</v>
      </c>
      <c r="N3509">
        <v>96.421000000000006</v>
      </c>
      <c r="O3509" s="32">
        <f t="shared" si="918"/>
        <v>2310.0500000000002</v>
      </c>
      <c r="P3509" s="32">
        <f t="shared" si="919"/>
        <v>520.50078000000008</v>
      </c>
      <c r="Q3509">
        <v>743356</v>
      </c>
      <c r="R3509" t="s">
        <v>312</v>
      </c>
      <c r="S3509" t="s">
        <v>457</v>
      </c>
      <c r="T3509" t="str">
        <f t="shared" si="920"/>
        <v>VEN</v>
      </c>
      <c r="U3509" t="s">
        <v>437</v>
      </c>
      <c r="V3509" s="33">
        <f t="shared" si="921"/>
        <v>2892.63</v>
      </c>
      <c r="W3509">
        <f t="shared" si="922"/>
        <v>30</v>
      </c>
      <c r="X3509" s="33">
        <f t="shared" si="923"/>
        <v>2310.0500000000002</v>
      </c>
      <c r="Y3509" s="33">
        <f t="shared" si="924"/>
        <v>582.58000000000004</v>
      </c>
      <c r="Z3509" s="45">
        <f t="shared" si="925"/>
        <v>0.17786608726314809</v>
      </c>
      <c r="AA3509" s="33">
        <f t="shared" si="926"/>
        <v>514.50078000000008</v>
      </c>
      <c r="AB3509" s="45">
        <f t="shared" si="927"/>
        <v>0.22272278955000976</v>
      </c>
      <c r="AC3509" s="33">
        <f>IFERROR($X3509/VLOOKUP(CONCATENATE("USD",C3509),[1]GEINDICE!AR$1:AS$65536,2,0),"")</f>
        <v>422.88470691612054</v>
      </c>
      <c r="AD3509" s="33">
        <f>IFERROR($AA3509/VLOOKUP(CONCATENATE("USD",C3509),[1]GEINDICE!AR$1:AS$65536,2,0),"")</f>
        <v>94.186061582396675</v>
      </c>
      <c r="AE3509" s="33">
        <f>IFERROR($X3509/VLOOKUP(CONCATENATE("EUR",C3509),[1]GEINDICE!AR$1:AS$65536,2,0),"")</f>
        <v>361.22187299651296</v>
      </c>
      <c r="AF3509" s="33">
        <f>IFERROR($AA3509/VLOOKUP(CONCATENATE("EUR",C3509),[1]GEINDICE!AR$1:AS$65536,2,0),"")</f>
        <v>80.452343200262703</v>
      </c>
      <c r="AG3509" s="48" t="str">
        <f>VLOOKUP(E3509,[1]Apresentação!AW$1:AX$65536,2,0)</f>
        <v xml:space="preserve">                    2 - LEATHER AUXILIARIES</v>
      </c>
      <c r="AH3509" s="48" t="str">
        <f t="shared" si="928"/>
        <v xml:space="preserve">         5218000002 - CONTRIPON AO BR</v>
      </c>
      <c r="AI3509" s="49" t="str">
        <f t="shared" si="929"/>
        <v xml:space="preserve">     L00207 - COUROS NOBRE BENEFICIAMENTO LTDA</v>
      </c>
      <c r="AJ3509" t="str">
        <f t="shared" si="930"/>
        <v xml:space="preserve">     90 - SALES</v>
      </c>
      <c r="AK3509" t="str">
        <f t="shared" si="931"/>
        <v/>
      </c>
      <c r="AL3509">
        <f t="shared" si="932"/>
        <v>7</v>
      </c>
      <c r="AM3509" t="str">
        <f t="shared" si="933"/>
        <v>2025 7</v>
      </c>
      <c r="AN3509" t="str">
        <f t="shared" si="934"/>
        <v xml:space="preserve">COUROS </v>
      </c>
    </row>
    <row r="3510" spans="1:40" x14ac:dyDescent="0.35">
      <c r="A3510">
        <v>83107</v>
      </c>
      <c r="B3510" t="s">
        <v>274</v>
      </c>
      <c r="C3510" s="31">
        <v>45853</v>
      </c>
      <c r="D3510" t="s">
        <v>373</v>
      </c>
      <c r="E3510" t="s">
        <v>374</v>
      </c>
      <c r="F3510" t="s">
        <v>644</v>
      </c>
      <c r="G3510" t="s">
        <v>645</v>
      </c>
      <c r="H3510" t="s">
        <v>1066</v>
      </c>
      <c r="I3510" t="s">
        <v>1067</v>
      </c>
      <c r="J3510">
        <v>20</v>
      </c>
      <c r="K3510">
        <v>1953.4</v>
      </c>
      <c r="L3510">
        <v>1193.0328199999999</v>
      </c>
      <c r="M3510">
        <v>393.41</v>
      </c>
      <c r="N3510">
        <v>97.67</v>
      </c>
      <c r="O3510" s="32">
        <f t="shared" si="918"/>
        <v>1559.99</v>
      </c>
      <c r="P3510" s="32">
        <f t="shared" si="919"/>
        <v>366.95718000000011</v>
      </c>
      <c r="Q3510">
        <v>743790</v>
      </c>
      <c r="R3510" t="s">
        <v>312</v>
      </c>
      <c r="S3510" t="s">
        <v>457</v>
      </c>
      <c r="T3510" t="str">
        <f t="shared" si="920"/>
        <v>VEN</v>
      </c>
      <c r="U3510" t="s">
        <v>437</v>
      </c>
      <c r="V3510" s="33">
        <f t="shared" si="921"/>
        <v>1953.4</v>
      </c>
      <c r="W3510">
        <f t="shared" si="922"/>
        <v>20</v>
      </c>
      <c r="X3510" s="33">
        <f t="shared" si="923"/>
        <v>1559.99</v>
      </c>
      <c r="Y3510" s="33">
        <f t="shared" si="924"/>
        <v>393.41</v>
      </c>
      <c r="Z3510" s="45">
        <f t="shared" si="925"/>
        <v>0.18580791440565173</v>
      </c>
      <c r="AA3510" s="33">
        <f t="shared" si="926"/>
        <v>362.95718000000011</v>
      </c>
      <c r="AB3510" s="45">
        <f t="shared" si="927"/>
        <v>0.2326663504253233</v>
      </c>
      <c r="AC3510" s="33">
        <f>IFERROR($X3510/VLOOKUP(CONCATENATE("USD",C3510),[1]GEINDICE!AR$1:AS$65536,2,0),"")</f>
        <v>280.69490427522675</v>
      </c>
      <c r="AD3510" s="33">
        <f>IFERROR($AA3510/VLOOKUP(CONCATENATE("USD",C3510),[1]GEINDICE!AR$1:AS$65536,2,0),"")</f>
        <v>65.308258960702489</v>
      </c>
      <c r="AE3510" s="33">
        <f>IFERROR($X3510/VLOOKUP(CONCATENATE("EUR",C3510),[1]GEINDICE!AR$1:AS$65536,2,0),"")</f>
        <v>241.56304681088278</v>
      </c>
      <c r="AF3510" s="33">
        <f>IFERROR($AA3510/VLOOKUP(CONCATENATE("EUR",C3510),[1]GEINDICE!AR$1:AS$65536,2,0),"")</f>
        <v>56.203592499109632</v>
      </c>
      <c r="AG3510" s="48" t="str">
        <f>VLOOKUP(E3510,[1]Apresentação!AW$1:AX$65536,2,0)</f>
        <v xml:space="preserve">                    2 - LEATHER AUXILIARIES</v>
      </c>
      <c r="AH3510" s="48" t="str">
        <f t="shared" si="928"/>
        <v xml:space="preserve">         5218000002 - CONTRIPON AO BR</v>
      </c>
      <c r="AI3510" s="49" t="str">
        <f t="shared" si="929"/>
        <v xml:space="preserve">     L00087 - BOLZANO BRASIL INDUSTRIA E COM DE COUROS E PELES LTDA</v>
      </c>
      <c r="AJ3510" t="str">
        <f t="shared" si="930"/>
        <v xml:space="preserve">     90 - SALES</v>
      </c>
      <c r="AK3510" t="str">
        <f t="shared" si="931"/>
        <v/>
      </c>
      <c r="AL3510">
        <f t="shared" si="932"/>
        <v>7</v>
      </c>
      <c r="AM3510" t="str">
        <f t="shared" si="933"/>
        <v>2025 7</v>
      </c>
      <c r="AN3510" t="str">
        <f t="shared" si="934"/>
        <v xml:space="preserve">BOLZANO </v>
      </c>
    </row>
    <row r="3511" spans="1:40" x14ac:dyDescent="0.35">
      <c r="A3511">
        <v>83243</v>
      </c>
      <c r="B3511" t="s">
        <v>274</v>
      </c>
      <c r="C3511" s="31">
        <v>45862</v>
      </c>
      <c r="D3511" t="s">
        <v>373</v>
      </c>
      <c r="E3511" t="s">
        <v>374</v>
      </c>
      <c r="F3511" t="s">
        <v>681</v>
      </c>
      <c r="G3511" t="s">
        <v>682</v>
      </c>
      <c r="H3511" t="s">
        <v>1066</v>
      </c>
      <c r="I3511" t="s">
        <v>1067</v>
      </c>
      <c r="J3511">
        <v>30</v>
      </c>
      <c r="K3511">
        <v>2892.63</v>
      </c>
      <c r="L3511">
        <v>1812.44983</v>
      </c>
      <c r="M3511">
        <v>582.58000000000004</v>
      </c>
      <c r="N3511">
        <v>96.421000000000006</v>
      </c>
      <c r="O3511" s="32">
        <f t="shared" si="918"/>
        <v>2310.0500000000002</v>
      </c>
      <c r="P3511" s="32">
        <f t="shared" si="919"/>
        <v>497.60017000000016</v>
      </c>
      <c r="Q3511">
        <v>744725</v>
      </c>
      <c r="R3511" t="s">
        <v>312</v>
      </c>
      <c r="S3511" t="s">
        <v>457</v>
      </c>
      <c r="T3511" t="str">
        <f t="shared" si="920"/>
        <v>VEN</v>
      </c>
      <c r="U3511" t="s">
        <v>437</v>
      </c>
      <c r="V3511" s="33">
        <f t="shared" si="921"/>
        <v>2892.63</v>
      </c>
      <c r="W3511">
        <f t="shared" si="922"/>
        <v>30</v>
      </c>
      <c r="X3511" s="33">
        <f t="shared" si="923"/>
        <v>2310.0500000000002</v>
      </c>
      <c r="Y3511" s="33">
        <f t="shared" si="924"/>
        <v>582.58000000000004</v>
      </c>
      <c r="Z3511" s="45">
        <f t="shared" si="925"/>
        <v>0.16994920539439892</v>
      </c>
      <c r="AA3511" s="33">
        <f t="shared" si="926"/>
        <v>491.60017000000016</v>
      </c>
      <c r="AB3511" s="45">
        <f t="shared" si="927"/>
        <v>0.21280932014458567</v>
      </c>
      <c r="AC3511" s="33">
        <f>IFERROR($X3511/VLOOKUP(CONCATENATE("USD",C3511),[1]GEINDICE!AR$1:AS$65536,2,0),"")</f>
        <v>418.19185720233895</v>
      </c>
      <c r="AD3511" s="33">
        <f>IFERROR($AA3511/VLOOKUP(CONCATENATE("USD",C3511),[1]GEINDICE!AR$1:AS$65536,2,0),"")</f>
        <v>88.9951248212314</v>
      </c>
      <c r="AE3511" s="33">
        <f>IFERROR($X3511/VLOOKUP(CONCATENATE("EUR",C3511),[1]GEINDICE!AR$1:AS$65536,2,0),"")</f>
        <v>355.45246118573914</v>
      </c>
      <c r="AF3511" s="33">
        <f>IFERROR($AA3511/VLOOKUP(CONCATENATE("EUR",C3511),[1]GEINDICE!AR$1:AS$65536,2,0),"")</f>
        <v>75.643596608656878</v>
      </c>
      <c r="AG3511" s="48" t="str">
        <f>VLOOKUP(E3511,[1]Apresentação!AW$1:AX$65536,2,0)</f>
        <v xml:space="preserve">                    2 - LEATHER AUXILIARIES</v>
      </c>
      <c r="AH3511" s="48" t="str">
        <f t="shared" si="928"/>
        <v xml:space="preserve">         5218000002 - CONTRIPON AO BR</v>
      </c>
      <c r="AI3511" s="49" t="str">
        <f t="shared" si="929"/>
        <v xml:space="preserve">     L00207 - COUROS NOBRE BENEFICIAMENTO LTDA</v>
      </c>
      <c r="AJ3511" t="str">
        <f t="shared" si="930"/>
        <v xml:space="preserve">     90 - SALES</v>
      </c>
      <c r="AK3511" t="str">
        <f t="shared" si="931"/>
        <v/>
      </c>
      <c r="AL3511">
        <f t="shared" si="932"/>
        <v>7</v>
      </c>
      <c r="AM3511" t="str">
        <f t="shared" si="933"/>
        <v>2025 7</v>
      </c>
      <c r="AN3511" t="str">
        <f t="shared" si="934"/>
        <v xml:space="preserve">COUROS </v>
      </c>
    </row>
    <row r="3512" spans="1:40" x14ac:dyDescent="0.35">
      <c r="A3512">
        <v>84059</v>
      </c>
      <c r="B3512" t="s">
        <v>274</v>
      </c>
      <c r="C3512" s="31">
        <v>45931</v>
      </c>
      <c r="D3512" t="s">
        <v>373</v>
      </c>
      <c r="E3512" t="s">
        <v>374</v>
      </c>
      <c r="F3512" t="s">
        <v>681</v>
      </c>
      <c r="G3512" t="s">
        <v>682</v>
      </c>
      <c r="H3512" t="s">
        <v>1066</v>
      </c>
      <c r="I3512" t="s">
        <v>1067</v>
      </c>
      <c r="J3512">
        <v>20</v>
      </c>
      <c r="K3512">
        <v>1928.42</v>
      </c>
      <c r="L3512">
        <v>1209.17004</v>
      </c>
      <c r="M3512">
        <v>388.38</v>
      </c>
      <c r="N3512">
        <v>96.421000000000006</v>
      </c>
      <c r="O3512" s="32">
        <f t="shared" si="918"/>
        <v>1540.04</v>
      </c>
      <c r="P3512" s="32">
        <f t="shared" si="919"/>
        <v>330.86995999999999</v>
      </c>
      <c r="Q3512">
        <v>762900</v>
      </c>
      <c r="R3512" t="s">
        <v>312</v>
      </c>
      <c r="S3512" t="s">
        <v>457</v>
      </c>
      <c r="T3512" t="str">
        <f t="shared" si="920"/>
        <v>VEN</v>
      </c>
      <c r="U3512" t="s">
        <v>437</v>
      </c>
      <c r="V3512" s="33">
        <f t="shared" si="921"/>
        <v>1928.42</v>
      </c>
      <c r="W3512">
        <f t="shared" si="922"/>
        <v>20</v>
      </c>
      <c r="X3512" s="33">
        <f t="shared" si="923"/>
        <v>1540.04</v>
      </c>
      <c r="Y3512" s="33">
        <f t="shared" si="924"/>
        <v>388.38</v>
      </c>
      <c r="Z3512" s="45">
        <f t="shared" si="925"/>
        <v>0.169501436409081</v>
      </c>
      <c r="AA3512" s="33">
        <f t="shared" si="926"/>
        <v>326.86995999999999</v>
      </c>
      <c r="AB3512" s="45">
        <f t="shared" si="927"/>
        <v>0.2122477078517441</v>
      </c>
      <c r="AC3512" s="33">
        <f>IFERROR($X3512/VLOOKUP(CONCATENATE("USD",C3512),[1]GEINDICE!AR$1:AS$65536,2,0),"")</f>
        <v>289.43767854457974</v>
      </c>
      <c r="AD3512" s="33">
        <f>IFERROR($AA3512/VLOOKUP(CONCATENATE("USD",C3512),[1]GEINDICE!AR$1:AS$65536,2,0),"")</f>
        <v>61.432483837016989</v>
      </c>
      <c r="AE3512" s="33">
        <f>IFERROR($X3512/VLOOKUP(CONCATENATE("EUR",C3512),[1]GEINDICE!AR$1:AS$65536,2,0),"")</f>
        <v>246.89624214441449</v>
      </c>
      <c r="AF3512" s="33">
        <f>IFERROR($AA3512/VLOOKUP(CONCATENATE("EUR",C3512),[1]GEINDICE!AR$1:AS$65536,2,0),"")</f>
        <v>52.403161472361163</v>
      </c>
      <c r="AG3512" s="48" t="str">
        <f>VLOOKUP(E3512,[1]Apresentação!AW$1:AX$65536,2,0)</f>
        <v xml:space="preserve">                    2 - LEATHER AUXILIARIES</v>
      </c>
      <c r="AH3512" s="48" t="str">
        <f t="shared" si="928"/>
        <v xml:space="preserve">         5218000002 - CONTRIPON AO BR</v>
      </c>
      <c r="AI3512" s="49" t="str">
        <f t="shared" si="929"/>
        <v xml:space="preserve">     L00207 - COUROS NOBRE BENEFICIAMENTO LTDA</v>
      </c>
      <c r="AJ3512" t="str">
        <f t="shared" si="930"/>
        <v xml:space="preserve">     90 - SALES</v>
      </c>
      <c r="AK3512" t="str">
        <f t="shared" si="931"/>
        <v/>
      </c>
      <c r="AL3512">
        <f t="shared" si="932"/>
        <v>10</v>
      </c>
      <c r="AM3512" t="str">
        <f t="shared" si="933"/>
        <v>2025 10</v>
      </c>
      <c r="AN3512" t="str">
        <f t="shared" si="934"/>
        <v xml:space="preserve">COUROS </v>
      </c>
    </row>
    <row r="3513" spans="1:40" x14ac:dyDescent="0.35">
      <c r="A3513">
        <v>84547</v>
      </c>
      <c r="B3513" t="s">
        <v>274</v>
      </c>
      <c r="C3513" s="31">
        <v>45967</v>
      </c>
      <c r="D3513" t="s">
        <v>373</v>
      </c>
      <c r="E3513" t="s">
        <v>374</v>
      </c>
      <c r="F3513" t="s">
        <v>644</v>
      </c>
      <c r="G3513" t="s">
        <v>645</v>
      </c>
      <c r="H3513" t="s">
        <v>1066</v>
      </c>
      <c r="I3513" t="s">
        <v>1067</v>
      </c>
      <c r="J3513">
        <v>20</v>
      </c>
      <c r="K3513">
        <v>1953.4</v>
      </c>
      <c r="L3513">
        <v>1201.8602900000001</v>
      </c>
      <c r="M3513">
        <v>393.41</v>
      </c>
      <c r="N3513">
        <v>97.67</v>
      </c>
      <c r="O3513" s="32">
        <f t="shared" si="918"/>
        <v>1559.99</v>
      </c>
      <c r="P3513" s="32">
        <f t="shared" si="919"/>
        <v>358.12970999999993</v>
      </c>
      <c r="Q3513">
        <v>766493</v>
      </c>
      <c r="R3513" t="s">
        <v>312</v>
      </c>
      <c r="S3513" t="s">
        <v>457</v>
      </c>
      <c r="T3513" t="str">
        <f t="shared" si="920"/>
        <v>VEN</v>
      </c>
      <c r="U3513" t="s">
        <v>437</v>
      </c>
      <c r="V3513" s="33">
        <f t="shared" si="921"/>
        <v>1953.4</v>
      </c>
      <c r="W3513">
        <f t="shared" si="922"/>
        <v>20</v>
      </c>
      <c r="X3513" s="33">
        <f t="shared" si="923"/>
        <v>1559.99</v>
      </c>
      <c r="Y3513" s="33">
        <f t="shared" si="924"/>
        <v>393.41</v>
      </c>
      <c r="Z3513" s="45">
        <f t="shared" si="925"/>
        <v>0.18128888604484483</v>
      </c>
      <c r="AA3513" s="33">
        <f t="shared" si="926"/>
        <v>354.12970999999993</v>
      </c>
      <c r="AB3513" s="45">
        <f t="shared" si="927"/>
        <v>0.22700767953640724</v>
      </c>
      <c r="AC3513" s="33" t="str">
        <f>IFERROR($X3513/VLOOKUP(CONCATENATE("USD",C3513),[1]GEINDICE!AR$1:AS$65536,2,0),"")</f>
        <v/>
      </c>
      <c r="AD3513" s="33" t="str">
        <f>IFERROR($AA3513/VLOOKUP(CONCATENATE("USD",C3513),[1]GEINDICE!AR$1:AS$65536,2,0),"")</f>
        <v/>
      </c>
      <c r="AE3513" s="33" t="str">
        <f>IFERROR($X3513/VLOOKUP(CONCATENATE("EUR",C3513),[1]GEINDICE!AR$1:AS$65536,2,0),"")</f>
        <v/>
      </c>
      <c r="AF3513" s="33" t="str">
        <f>IFERROR($AA3513/VLOOKUP(CONCATENATE("EUR",C3513),[1]GEINDICE!AR$1:AS$65536,2,0),"")</f>
        <v/>
      </c>
      <c r="AG3513" s="48" t="str">
        <f>VLOOKUP(E3513,[1]Apresentação!AW$1:AX$65536,2,0)</f>
        <v xml:space="preserve">                    2 - LEATHER AUXILIARIES</v>
      </c>
      <c r="AH3513" s="48" t="str">
        <f t="shared" si="928"/>
        <v xml:space="preserve">         5218000002 - CONTRIPON AO BR</v>
      </c>
      <c r="AI3513" s="49" t="str">
        <f t="shared" si="929"/>
        <v xml:space="preserve">     L00087 - BOLZANO BRASIL INDUSTRIA E COM DE COUROS E PELES LTDA</v>
      </c>
      <c r="AJ3513" t="str">
        <f t="shared" si="930"/>
        <v xml:space="preserve">     90 - SALES</v>
      </c>
      <c r="AK3513" t="str">
        <f t="shared" si="931"/>
        <v/>
      </c>
      <c r="AL3513">
        <f t="shared" si="932"/>
        <v>11</v>
      </c>
      <c r="AM3513" t="str">
        <f t="shared" si="933"/>
        <v>2025 11</v>
      </c>
      <c r="AN3513" t="str">
        <f t="shared" si="934"/>
        <v xml:space="preserve">BOLZANO </v>
      </c>
    </row>
    <row r="3514" spans="1:40" x14ac:dyDescent="0.35">
      <c r="A3514">
        <v>83319</v>
      </c>
      <c r="B3514" t="s">
        <v>274</v>
      </c>
      <c r="C3514" s="31">
        <v>45869</v>
      </c>
      <c r="D3514" t="s">
        <v>373</v>
      </c>
      <c r="E3514" t="s">
        <v>374</v>
      </c>
      <c r="F3514" t="s">
        <v>681</v>
      </c>
      <c r="G3514" t="s">
        <v>682</v>
      </c>
      <c r="H3514" t="s">
        <v>1066</v>
      </c>
      <c r="I3514" t="s">
        <v>1067</v>
      </c>
      <c r="J3514">
        <v>30</v>
      </c>
      <c r="K3514">
        <v>2892.63</v>
      </c>
      <c r="L3514">
        <v>1812.44983</v>
      </c>
      <c r="M3514">
        <v>582.58000000000004</v>
      </c>
      <c r="N3514">
        <v>96.421000000000006</v>
      </c>
      <c r="O3514" s="32">
        <f t="shared" si="918"/>
        <v>2310.0500000000002</v>
      </c>
      <c r="P3514" s="32">
        <f t="shared" si="919"/>
        <v>497.60017000000016</v>
      </c>
      <c r="Q3514">
        <v>746281</v>
      </c>
      <c r="R3514" t="s">
        <v>312</v>
      </c>
      <c r="S3514" t="s">
        <v>457</v>
      </c>
      <c r="T3514" t="str">
        <f t="shared" si="920"/>
        <v>VEN</v>
      </c>
      <c r="U3514" t="s">
        <v>437</v>
      </c>
      <c r="V3514" s="33">
        <f t="shared" si="921"/>
        <v>2892.63</v>
      </c>
      <c r="W3514">
        <f t="shared" si="922"/>
        <v>30</v>
      </c>
      <c r="X3514" s="33">
        <f t="shared" si="923"/>
        <v>2310.0500000000002</v>
      </c>
      <c r="Y3514" s="33">
        <f t="shared" si="924"/>
        <v>582.58000000000004</v>
      </c>
      <c r="Z3514" s="45">
        <f t="shared" si="925"/>
        <v>0.16994920539439892</v>
      </c>
      <c r="AA3514" s="33">
        <f t="shared" si="926"/>
        <v>491.60017000000016</v>
      </c>
      <c r="AB3514" s="45">
        <f t="shared" si="927"/>
        <v>0.21280932014458567</v>
      </c>
      <c r="AC3514" s="33">
        <f>IFERROR($X3514/VLOOKUP(CONCATENATE("USD",C3514),[1]GEINDICE!AR$1:AS$65536,2,0),"")</f>
        <v>412.25862868972411</v>
      </c>
      <c r="AD3514" s="33">
        <f>IFERROR($AA3514/VLOOKUP(CONCATENATE("USD",C3514),[1]GEINDICE!AR$1:AS$65536,2,0),"")</f>
        <v>87.732478495199359</v>
      </c>
      <c r="AE3514" s="33">
        <f>IFERROR($X3514/VLOOKUP(CONCATENATE("EUR",C3514),[1]GEINDICE!AR$1:AS$65536,2,0),"")</f>
        <v>360.73112839251695</v>
      </c>
      <c r="AF3514" s="33">
        <f>IFERROR($AA3514/VLOOKUP(CONCATENATE("EUR",C3514),[1]GEINDICE!AR$1:AS$65536,2,0),"")</f>
        <v>76.766946188200777</v>
      </c>
      <c r="AG3514" s="48" t="str">
        <f>VLOOKUP(E3514,[1]Apresentação!AW$1:AX$65536,2,0)</f>
        <v xml:space="preserve">                    2 - LEATHER AUXILIARIES</v>
      </c>
      <c r="AH3514" s="48" t="str">
        <f t="shared" si="928"/>
        <v xml:space="preserve">         5218000002 - CONTRIPON AO BR</v>
      </c>
      <c r="AI3514" s="49" t="str">
        <f t="shared" si="929"/>
        <v xml:space="preserve">     L00207 - COUROS NOBRE BENEFICIAMENTO LTDA</v>
      </c>
      <c r="AJ3514" t="str">
        <f t="shared" si="930"/>
        <v xml:space="preserve">     90 - SALES</v>
      </c>
      <c r="AK3514" t="str">
        <f t="shared" si="931"/>
        <v/>
      </c>
      <c r="AL3514">
        <f t="shared" si="932"/>
        <v>7</v>
      </c>
      <c r="AM3514" t="str">
        <f t="shared" si="933"/>
        <v>2025 7</v>
      </c>
      <c r="AN3514" t="str">
        <f t="shared" si="934"/>
        <v xml:space="preserve">COUROS </v>
      </c>
    </row>
    <row r="3515" spans="1:40" x14ac:dyDescent="0.35">
      <c r="A3515">
        <v>84037</v>
      </c>
      <c r="B3515" t="s">
        <v>274</v>
      </c>
      <c r="C3515" s="31">
        <v>45930</v>
      </c>
      <c r="D3515" t="s">
        <v>373</v>
      </c>
      <c r="E3515" t="s">
        <v>374</v>
      </c>
      <c r="F3515" t="s">
        <v>644</v>
      </c>
      <c r="G3515" t="s">
        <v>645</v>
      </c>
      <c r="H3515" t="s">
        <v>1066</v>
      </c>
      <c r="I3515" t="s">
        <v>1067</v>
      </c>
      <c r="J3515">
        <v>20</v>
      </c>
      <c r="K3515">
        <v>1953.4</v>
      </c>
      <c r="L3515">
        <v>1209.17004</v>
      </c>
      <c r="M3515">
        <v>393.41</v>
      </c>
      <c r="N3515">
        <v>97.67</v>
      </c>
      <c r="O3515" s="32">
        <f t="shared" si="918"/>
        <v>1559.99</v>
      </c>
      <c r="P3515" s="32">
        <f t="shared" si="919"/>
        <v>350.81996000000004</v>
      </c>
      <c r="Q3515">
        <v>762711</v>
      </c>
      <c r="R3515" t="s">
        <v>312</v>
      </c>
      <c r="S3515" t="s">
        <v>457</v>
      </c>
      <c r="T3515" t="str">
        <f t="shared" si="920"/>
        <v>VEN</v>
      </c>
      <c r="U3515" t="s">
        <v>437</v>
      </c>
      <c r="V3515" s="33">
        <f t="shared" si="921"/>
        <v>1953.4</v>
      </c>
      <c r="W3515">
        <f t="shared" si="922"/>
        <v>20</v>
      </c>
      <c r="X3515" s="33">
        <f t="shared" si="923"/>
        <v>1559.99</v>
      </c>
      <c r="Y3515" s="33">
        <f t="shared" si="924"/>
        <v>393.41</v>
      </c>
      <c r="Z3515" s="45">
        <f t="shared" si="925"/>
        <v>0.1775468209276134</v>
      </c>
      <c r="AA3515" s="33">
        <f t="shared" si="926"/>
        <v>346.81996000000004</v>
      </c>
      <c r="AB3515" s="45">
        <f t="shared" si="927"/>
        <v>0.2223219123199508</v>
      </c>
      <c r="AC3515" s="33">
        <f>IFERROR($X3515/VLOOKUP(CONCATENATE("USD",C3515),[1]GEINDICE!AR$1:AS$65536,2,0),"")</f>
        <v>293.30838942578873</v>
      </c>
      <c r="AD3515" s="33">
        <f>IFERROR($AA3515/VLOOKUP(CONCATENATE("USD",C3515),[1]GEINDICE!AR$1:AS$65536,2,0),"")</f>
        <v>65.208882036626193</v>
      </c>
      <c r="AE3515" s="33">
        <f>IFERROR($X3515/VLOOKUP(CONCATENATE("EUR",C3515),[1]GEINDICE!AR$1:AS$65536,2,0),"")</f>
        <v>249.94232063319126</v>
      </c>
      <c r="AF3515" s="33">
        <f>IFERROR($AA3515/VLOOKUP(CONCATENATE("EUR",C3515),[1]GEINDICE!AR$1:AS$65536,2,0),"")</f>
        <v>55.567654692857374</v>
      </c>
      <c r="AG3515" s="48" t="str">
        <f>VLOOKUP(E3515,[1]Apresentação!AW$1:AX$65536,2,0)</f>
        <v xml:space="preserve">                    2 - LEATHER AUXILIARIES</v>
      </c>
      <c r="AH3515" s="48" t="str">
        <f t="shared" si="928"/>
        <v xml:space="preserve">         5218000002 - CONTRIPON AO BR</v>
      </c>
      <c r="AI3515" s="49" t="str">
        <f t="shared" si="929"/>
        <v xml:space="preserve">     L00087 - BOLZANO BRASIL INDUSTRIA E COM DE COUROS E PELES LTDA</v>
      </c>
      <c r="AJ3515" t="str">
        <f t="shared" si="930"/>
        <v xml:space="preserve">     90 - SALES</v>
      </c>
      <c r="AK3515" t="str">
        <f t="shared" si="931"/>
        <v/>
      </c>
      <c r="AL3515">
        <f t="shared" si="932"/>
        <v>9</v>
      </c>
      <c r="AM3515" t="str">
        <f t="shared" si="933"/>
        <v>2025 9</v>
      </c>
      <c r="AN3515" t="str">
        <f t="shared" si="934"/>
        <v xml:space="preserve">BOLZANO </v>
      </c>
    </row>
    <row r="3516" spans="1:40" x14ac:dyDescent="0.35">
      <c r="A3516">
        <v>84132</v>
      </c>
      <c r="B3516" t="s">
        <v>274</v>
      </c>
      <c r="C3516" s="31">
        <v>45936</v>
      </c>
      <c r="D3516" t="s">
        <v>373</v>
      </c>
      <c r="E3516" t="s">
        <v>374</v>
      </c>
      <c r="F3516" t="s">
        <v>644</v>
      </c>
      <c r="G3516" t="s">
        <v>645</v>
      </c>
      <c r="H3516" t="s">
        <v>1066</v>
      </c>
      <c r="I3516" t="s">
        <v>1067</v>
      </c>
      <c r="J3516">
        <v>20</v>
      </c>
      <c r="K3516">
        <v>1953.4</v>
      </c>
      <c r="L3516">
        <v>1209.17004</v>
      </c>
      <c r="M3516">
        <v>393.41</v>
      </c>
      <c r="N3516">
        <v>97.67</v>
      </c>
      <c r="O3516" s="32">
        <f t="shared" si="918"/>
        <v>1559.99</v>
      </c>
      <c r="P3516" s="32">
        <f t="shared" si="919"/>
        <v>350.81996000000004</v>
      </c>
      <c r="Q3516">
        <v>763392</v>
      </c>
      <c r="R3516" t="s">
        <v>312</v>
      </c>
      <c r="S3516" t="s">
        <v>457</v>
      </c>
      <c r="T3516" t="str">
        <f t="shared" si="920"/>
        <v>VEN</v>
      </c>
      <c r="U3516" t="s">
        <v>437</v>
      </c>
      <c r="V3516" s="33">
        <f t="shared" si="921"/>
        <v>1953.4</v>
      </c>
      <c r="W3516">
        <f t="shared" si="922"/>
        <v>20</v>
      </c>
      <c r="X3516" s="33">
        <f t="shared" si="923"/>
        <v>1559.99</v>
      </c>
      <c r="Y3516" s="33">
        <f t="shared" si="924"/>
        <v>393.41</v>
      </c>
      <c r="Z3516" s="45">
        <f t="shared" si="925"/>
        <v>0.1775468209276134</v>
      </c>
      <c r="AA3516" s="33">
        <f t="shared" si="926"/>
        <v>346.81996000000004</v>
      </c>
      <c r="AB3516" s="45">
        <f t="shared" si="927"/>
        <v>0.2223219123199508</v>
      </c>
      <c r="AC3516" s="33">
        <f>IFERROR($X3516/VLOOKUP(CONCATENATE("USD",C3516),[1]GEINDICE!AR$1:AS$65536,2,0),"")</f>
        <v>293.08796452861384</v>
      </c>
      <c r="AD3516" s="33">
        <f>IFERROR($AA3516/VLOOKUP(CONCATENATE("USD",C3516),[1]GEINDICE!AR$1:AS$65536,2,0),"")</f>
        <v>65.159876751963324</v>
      </c>
      <c r="AE3516" s="33">
        <f>IFERROR($X3516/VLOOKUP(CONCATENATE("EUR",C3516),[1]GEINDICE!AR$1:AS$65536,2,0),"")</f>
        <v>250.33137025209814</v>
      </c>
      <c r="AF3516" s="33">
        <f>IFERROR($AA3516/VLOOKUP(CONCATENATE("EUR",C3516),[1]GEINDICE!AR$1:AS$65536,2,0),"")</f>
        <v>55.654148948120103</v>
      </c>
      <c r="AG3516" s="48" t="str">
        <f>VLOOKUP(E3516,[1]Apresentação!AW$1:AX$65536,2,0)</f>
        <v xml:space="preserve">                    2 - LEATHER AUXILIARIES</v>
      </c>
      <c r="AH3516" s="48" t="str">
        <f t="shared" si="928"/>
        <v xml:space="preserve">         5218000002 - CONTRIPON AO BR</v>
      </c>
      <c r="AI3516" s="49" t="str">
        <f t="shared" si="929"/>
        <v xml:space="preserve">     L00087 - BOLZANO BRASIL INDUSTRIA E COM DE COUROS E PELES LTDA</v>
      </c>
      <c r="AJ3516" t="str">
        <f t="shared" si="930"/>
        <v xml:space="preserve">     90 - SALES</v>
      </c>
      <c r="AK3516" t="str">
        <f t="shared" si="931"/>
        <v/>
      </c>
      <c r="AL3516">
        <f t="shared" si="932"/>
        <v>10</v>
      </c>
      <c r="AM3516" t="str">
        <f t="shared" si="933"/>
        <v>2025 10</v>
      </c>
      <c r="AN3516" t="str">
        <f t="shared" si="934"/>
        <v xml:space="preserve">BOLZANO </v>
      </c>
    </row>
    <row r="3517" spans="1:40" x14ac:dyDescent="0.35">
      <c r="A3517">
        <v>82896</v>
      </c>
      <c r="B3517" t="s">
        <v>274</v>
      </c>
      <c r="C3517" s="31">
        <v>45835</v>
      </c>
      <c r="D3517" t="s">
        <v>373</v>
      </c>
      <c r="E3517" t="s">
        <v>374</v>
      </c>
      <c r="F3517" t="s">
        <v>644</v>
      </c>
      <c r="G3517" t="s">
        <v>645</v>
      </c>
      <c r="H3517" t="s">
        <v>1066</v>
      </c>
      <c r="I3517" t="s">
        <v>1067</v>
      </c>
      <c r="J3517">
        <v>20</v>
      </c>
      <c r="K3517">
        <v>1953.4</v>
      </c>
      <c r="L3517">
        <v>1190.2794100000001</v>
      </c>
      <c r="M3517">
        <v>393.41</v>
      </c>
      <c r="N3517">
        <v>97.67</v>
      </c>
      <c r="O3517" s="32">
        <f t="shared" si="918"/>
        <v>1559.99</v>
      </c>
      <c r="P3517" s="32">
        <f t="shared" si="919"/>
        <v>369.71058999999991</v>
      </c>
      <c r="Q3517">
        <v>742168</v>
      </c>
      <c r="R3517" t="s">
        <v>312</v>
      </c>
      <c r="S3517" t="s">
        <v>457</v>
      </c>
      <c r="T3517" t="str">
        <f t="shared" si="920"/>
        <v>VEN</v>
      </c>
      <c r="U3517" t="s">
        <v>437</v>
      </c>
      <c r="V3517" s="33">
        <f t="shared" si="921"/>
        <v>1953.4</v>
      </c>
      <c r="W3517">
        <f t="shared" si="922"/>
        <v>20</v>
      </c>
      <c r="X3517" s="33">
        <f t="shared" si="923"/>
        <v>1559.99</v>
      </c>
      <c r="Y3517" s="33">
        <f t="shared" si="924"/>
        <v>393.41</v>
      </c>
      <c r="Z3517" s="45">
        <f t="shared" si="925"/>
        <v>0.18721746186136987</v>
      </c>
      <c r="AA3517" s="33">
        <f t="shared" si="926"/>
        <v>365.71058999999991</v>
      </c>
      <c r="AB3517" s="45">
        <f t="shared" si="927"/>
        <v>0.23443136814979576</v>
      </c>
      <c r="AC3517" s="33">
        <f>IFERROR($X3517/VLOOKUP(CONCATENATE("USD",C3517),[1]GEINDICE!AR$1:AS$65536,2,0),"")</f>
        <v>284.88285030771198</v>
      </c>
      <c r="AD3517" s="33">
        <f>IFERROR($AA3517/VLOOKUP(CONCATENATE("USD",C3517),[1]GEINDICE!AR$1:AS$65536,2,0),"")</f>
        <v>66.785476360050382</v>
      </c>
      <c r="AE3517" s="33">
        <f>IFERROR($X3517/VLOOKUP(CONCATENATE("EUR",C3517),[1]GEINDICE!AR$1:AS$65536,2,0),"")</f>
        <v>242.99288150905778</v>
      </c>
      <c r="AF3517" s="33">
        <f>IFERROR($AA3517/VLOOKUP(CONCATENATE("EUR",C3517),[1]GEINDICE!AR$1:AS$65536,2,0),"")</f>
        <v>56.965153662829621</v>
      </c>
      <c r="AG3517" s="48" t="str">
        <f>VLOOKUP(E3517,[1]Apresentação!AW$1:AX$65536,2,0)</f>
        <v xml:space="preserve">                    2 - LEATHER AUXILIARIES</v>
      </c>
      <c r="AH3517" s="48" t="str">
        <f t="shared" si="928"/>
        <v xml:space="preserve">         5218000002 - CONTRIPON AO BR</v>
      </c>
      <c r="AI3517" s="49" t="str">
        <f t="shared" si="929"/>
        <v xml:space="preserve">     L00087 - BOLZANO BRASIL INDUSTRIA E COM DE COUROS E PELES LTDA</v>
      </c>
      <c r="AJ3517" t="str">
        <f t="shared" si="930"/>
        <v xml:space="preserve">     90 - SALES</v>
      </c>
      <c r="AK3517" t="str">
        <f t="shared" si="931"/>
        <v/>
      </c>
      <c r="AL3517">
        <f t="shared" si="932"/>
        <v>6</v>
      </c>
      <c r="AM3517" t="str">
        <f t="shared" si="933"/>
        <v>2025 6</v>
      </c>
      <c r="AN3517" t="str">
        <f t="shared" si="934"/>
        <v xml:space="preserve">BOLZANO </v>
      </c>
    </row>
    <row r="3518" spans="1:40" x14ac:dyDescent="0.35">
      <c r="A3518">
        <v>84142</v>
      </c>
      <c r="B3518" t="s">
        <v>274</v>
      </c>
      <c r="C3518" s="31">
        <v>45937</v>
      </c>
      <c r="D3518" t="s">
        <v>373</v>
      </c>
      <c r="E3518" t="s">
        <v>374</v>
      </c>
      <c r="F3518" t="s">
        <v>681</v>
      </c>
      <c r="G3518" t="s">
        <v>682</v>
      </c>
      <c r="H3518" t="s">
        <v>1066</v>
      </c>
      <c r="I3518" t="s">
        <v>1067</v>
      </c>
      <c r="J3518">
        <v>30</v>
      </c>
      <c r="K3518">
        <v>2892.63</v>
      </c>
      <c r="L3518">
        <v>1813.75505</v>
      </c>
      <c r="M3518">
        <v>582.58000000000004</v>
      </c>
      <c r="N3518">
        <v>96.421000000000006</v>
      </c>
      <c r="O3518" s="32">
        <f t="shared" si="918"/>
        <v>2310.0500000000002</v>
      </c>
      <c r="P3518" s="32">
        <f t="shared" si="919"/>
        <v>496.2949500000002</v>
      </c>
      <c r="Q3518">
        <v>763497</v>
      </c>
      <c r="R3518" t="s">
        <v>312</v>
      </c>
      <c r="S3518" t="s">
        <v>457</v>
      </c>
      <c r="T3518" t="str">
        <f t="shared" si="920"/>
        <v>VEN</v>
      </c>
      <c r="U3518" t="s">
        <v>437</v>
      </c>
      <c r="V3518" s="33">
        <f t="shared" si="921"/>
        <v>2892.63</v>
      </c>
      <c r="W3518">
        <f t="shared" si="922"/>
        <v>30</v>
      </c>
      <c r="X3518" s="33">
        <f t="shared" si="923"/>
        <v>2310.0500000000002</v>
      </c>
      <c r="Y3518" s="33">
        <f t="shared" si="924"/>
        <v>582.58000000000004</v>
      </c>
      <c r="Z3518" s="45">
        <f t="shared" si="925"/>
        <v>0.16949798280457584</v>
      </c>
      <c r="AA3518" s="33">
        <f t="shared" si="926"/>
        <v>490.2949500000002</v>
      </c>
      <c r="AB3518" s="45">
        <f t="shared" si="927"/>
        <v>0.21224430207138381</v>
      </c>
      <c r="AC3518" s="33">
        <f>IFERROR($X3518/VLOOKUP(CONCATENATE("USD",C3518),[1]GEINDICE!AR$1:AS$65536,2,0),"")</f>
        <v>432.89357794726681</v>
      </c>
      <c r="AD3518" s="33">
        <f>IFERROR($AA3518/VLOOKUP(CONCATENATE("USD",C3518),[1]GEINDICE!AR$1:AS$65536,2,0),"")</f>
        <v>91.879195322601831</v>
      </c>
      <c r="AE3518" s="33">
        <f>IFERROR($X3518/VLOOKUP(CONCATENATE("EUR",C3518),[1]GEINDICE!AR$1:AS$65536,2,0),"")</f>
        <v>370.78859087334075</v>
      </c>
      <c r="AF3518" s="33">
        <f>IFERROR($AA3518/VLOOKUP(CONCATENATE("EUR",C3518),[1]GEINDICE!AR$1:AS$65536,2,0),"")</f>
        <v>78.697765685944077</v>
      </c>
      <c r="AG3518" s="48" t="str">
        <f>VLOOKUP(E3518,[1]Apresentação!AW$1:AX$65536,2,0)</f>
        <v xml:space="preserve">                    2 - LEATHER AUXILIARIES</v>
      </c>
      <c r="AH3518" s="48" t="str">
        <f t="shared" si="928"/>
        <v xml:space="preserve">         5218000002 - CONTRIPON AO BR</v>
      </c>
      <c r="AI3518" s="49" t="str">
        <f t="shared" si="929"/>
        <v xml:space="preserve">     L00207 - COUROS NOBRE BENEFICIAMENTO LTDA</v>
      </c>
      <c r="AJ3518" t="str">
        <f t="shared" si="930"/>
        <v xml:space="preserve">     90 - SALES</v>
      </c>
      <c r="AK3518" t="str">
        <f t="shared" si="931"/>
        <v/>
      </c>
      <c r="AL3518">
        <f t="shared" si="932"/>
        <v>10</v>
      </c>
      <c r="AM3518" t="str">
        <f t="shared" si="933"/>
        <v>2025 10</v>
      </c>
      <c r="AN3518" t="str">
        <f t="shared" si="934"/>
        <v xml:space="preserve">COUROS </v>
      </c>
    </row>
    <row r="3519" spans="1:40" x14ac:dyDescent="0.35">
      <c r="A3519">
        <v>83447</v>
      </c>
      <c r="B3519" t="s">
        <v>274</v>
      </c>
      <c r="C3519" s="31">
        <v>45880</v>
      </c>
      <c r="D3519" t="s">
        <v>373</v>
      </c>
      <c r="E3519" t="s">
        <v>374</v>
      </c>
      <c r="F3519" t="s">
        <v>681</v>
      </c>
      <c r="G3519" t="s">
        <v>682</v>
      </c>
      <c r="H3519" t="s">
        <v>1066</v>
      </c>
      <c r="I3519" t="s">
        <v>1067</v>
      </c>
      <c r="J3519">
        <v>30</v>
      </c>
      <c r="K3519">
        <v>2892.63</v>
      </c>
      <c r="L3519">
        <v>1813.5778700000001</v>
      </c>
      <c r="M3519">
        <v>582.58000000000004</v>
      </c>
      <c r="N3519">
        <v>96.421000000000006</v>
      </c>
      <c r="O3519" s="32">
        <f t="shared" si="918"/>
        <v>2310.0500000000002</v>
      </c>
      <c r="P3519" s="32">
        <f t="shared" si="919"/>
        <v>496.47213000000011</v>
      </c>
      <c r="Q3519">
        <v>752375</v>
      </c>
      <c r="R3519" t="s">
        <v>312</v>
      </c>
      <c r="S3519" t="s">
        <v>457</v>
      </c>
      <c r="T3519" t="str">
        <f t="shared" si="920"/>
        <v>VEN</v>
      </c>
      <c r="U3519" t="s">
        <v>437</v>
      </c>
      <c r="V3519" s="33">
        <f t="shared" si="921"/>
        <v>2892.63</v>
      </c>
      <c r="W3519">
        <f t="shared" si="922"/>
        <v>30</v>
      </c>
      <c r="X3519" s="33">
        <f t="shared" si="923"/>
        <v>2310.0500000000002</v>
      </c>
      <c r="Y3519" s="33">
        <f t="shared" si="924"/>
        <v>582.58000000000004</v>
      </c>
      <c r="Z3519" s="45">
        <f t="shared" si="925"/>
        <v>0.16955923502141654</v>
      </c>
      <c r="AA3519" s="33">
        <f t="shared" si="926"/>
        <v>490.47213000000011</v>
      </c>
      <c r="AB3519" s="45">
        <f t="shared" si="927"/>
        <v>0.21232100170991972</v>
      </c>
      <c r="AC3519" s="33">
        <f>IFERROR($X3519/VLOOKUP(CONCATENATE("USD",C3519),[1]GEINDICE!AR$1:AS$65536,2,0),"")</f>
        <v>424.07247627264883</v>
      </c>
      <c r="AD3519" s="33">
        <f>IFERROR($AA3519/VLOOKUP(CONCATENATE("USD",C3519),[1]GEINDICE!AR$1:AS$65536,2,0),"")</f>
        <v>90.039492959814964</v>
      </c>
      <c r="AE3519" s="33">
        <f>IFERROR($X3519/VLOOKUP(CONCATENATE("EUR",C3519),[1]GEINDICE!AR$1:AS$65536,2,0),"")</f>
        <v>365.32926366396765</v>
      </c>
      <c r="AF3519" s="33">
        <f>IFERROR($AA3519/VLOOKUP(CONCATENATE("EUR",C3519),[1]GEINDICE!AR$1:AS$65536,2,0),"")</f>
        <v>77.56707521508099</v>
      </c>
      <c r="AG3519" s="48" t="str">
        <f>VLOOKUP(E3519,[1]Apresentação!AW$1:AX$65536,2,0)</f>
        <v xml:space="preserve">                    2 - LEATHER AUXILIARIES</v>
      </c>
      <c r="AH3519" s="48" t="str">
        <f t="shared" si="928"/>
        <v xml:space="preserve">         5218000002 - CONTRIPON AO BR</v>
      </c>
      <c r="AI3519" s="49" t="str">
        <f t="shared" si="929"/>
        <v xml:space="preserve">     L00207 - COUROS NOBRE BENEFICIAMENTO LTDA</v>
      </c>
      <c r="AJ3519" t="str">
        <f t="shared" si="930"/>
        <v xml:space="preserve">     90 - SALES</v>
      </c>
      <c r="AK3519" t="str">
        <f t="shared" si="931"/>
        <v/>
      </c>
      <c r="AL3519">
        <f t="shared" si="932"/>
        <v>8</v>
      </c>
      <c r="AM3519" t="str">
        <f t="shared" si="933"/>
        <v>2025 8</v>
      </c>
      <c r="AN3519" t="str">
        <f t="shared" si="934"/>
        <v xml:space="preserve">COUROS </v>
      </c>
    </row>
    <row r="3520" spans="1:40" x14ac:dyDescent="0.35">
      <c r="A3520">
        <v>84706</v>
      </c>
      <c r="B3520" t="s">
        <v>274</v>
      </c>
      <c r="C3520" s="31">
        <v>45980</v>
      </c>
      <c r="D3520" t="s">
        <v>373</v>
      </c>
      <c r="E3520" t="s">
        <v>374</v>
      </c>
      <c r="F3520" t="s">
        <v>681</v>
      </c>
      <c r="G3520" t="s">
        <v>682</v>
      </c>
      <c r="H3520" t="s">
        <v>1066</v>
      </c>
      <c r="I3520" t="s">
        <v>1067</v>
      </c>
      <c r="J3520">
        <v>30</v>
      </c>
      <c r="K3520">
        <v>2967.6</v>
      </c>
      <c r="L3520">
        <v>1802.79044</v>
      </c>
      <c r="M3520">
        <v>597.66999999999996</v>
      </c>
      <c r="N3520">
        <v>98.92</v>
      </c>
      <c r="O3520" s="32">
        <f t="shared" si="918"/>
        <v>2369.9299999999998</v>
      </c>
      <c r="P3520" s="32">
        <f t="shared" si="919"/>
        <v>567.13955999999985</v>
      </c>
      <c r="Q3520">
        <v>767681</v>
      </c>
      <c r="R3520" t="s">
        <v>312</v>
      </c>
      <c r="S3520" t="s">
        <v>457</v>
      </c>
      <c r="T3520" t="str">
        <f t="shared" si="920"/>
        <v>VEN</v>
      </c>
      <c r="U3520" t="s">
        <v>437</v>
      </c>
      <c r="V3520" s="33">
        <f t="shared" si="921"/>
        <v>2967.6</v>
      </c>
      <c r="W3520">
        <f t="shared" si="922"/>
        <v>30</v>
      </c>
      <c r="X3520" s="33">
        <f t="shared" si="923"/>
        <v>2369.9299999999998</v>
      </c>
      <c r="Y3520" s="33">
        <f t="shared" si="924"/>
        <v>597.66999999999996</v>
      </c>
      <c r="Z3520" s="45">
        <f t="shared" si="925"/>
        <v>0.18908867771936913</v>
      </c>
      <c r="AA3520" s="33">
        <f t="shared" si="926"/>
        <v>561.13955999999985</v>
      </c>
      <c r="AB3520" s="45">
        <f t="shared" si="927"/>
        <v>0.23677474018219943</v>
      </c>
      <c r="AC3520" s="33" t="str">
        <f>IFERROR($X3520/VLOOKUP(CONCATENATE("USD",C3520),[1]GEINDICE!AR$1:AS$65536,2,0),"")</f>
        <v/>
      </c>
      <c r="AD3520" s="33" t="str">
        <f>IFERROR($AA3520/VLOOKUP(CONCATENATE("USD",C3520),[1]GEINDICE!AR$1:AS$65536,2,0),"")</f>
        <v/>
      </c>
      <c r="AE3520" s="33" t="str">
        <f>IFERROR($X3520/VLOOKUP(CONCATENATE("EUR",C3520),[1]GEINDICE!AR$1:AS$65536,2,0),"")</f>
        <v/>
      </c>
      <c r="AF3520" s="33" t="str">
        <f>IFERROR($AA3520/VLOOKUP(CONCATENATE("EUR",C3520),[1]GEINDICE!AR$1:AS$65536,2,0),"")</f>
        <v/>
      </c>
      <c r="AG3520" s="48" t="str">
        <f>VLOOKUP(E3520,[1]Apresentação!AW$1:AX$65536,2,0)</f>
        <v xml:space="preserve">                    2 - LEATHER AUXILIARIES</v>
      </c>
      <c r="AH3520" s="48" t="str">
        <f t="shared" si="928"/>
        <v xml:space="preserve">         5218000002 - CONTRIPON AO BR</v>
      </c>
      <c r="AI3520" s="49" t="str">
        <f t="shared" si="929"/>
        <v xml:space="preserve">     L00207 - COUROS NOBRE BENEFICIAMENTO LTDA</v>
      </c>
      <c r="AJ3520" t="str">
        <f t="shared" si="930"/>
        <v xml:space="preserve">     90 - SALES</v>
      </c>
      <c r="AK3520" t="str">
        <f t="shared" si="931"/>
        <v/>
      </c>
      <c r="AL3520">
        <f t="shared" si="932"/>
        <v>11</v>
      </c>
      <c r="AM3520" t="str">
        <f t="shared" si="933"/>
        <v>2025 11</v>
      </c>
      <c r="AN3520" t="str">
        <f t="shared" si="934"/>
        <v xml:space="preserve">COUROS </v>
      </c>
    </row>
    <row r="3521" spans="1:40" x14ac:dyDescent="0.35">
      <c r="A3521">
        <v>84804</v>
      </c>
      <c r="B3521" t="s">
        <v>274</v>
      </c>
      <c r="C3521" s="31">
        <v>45987</v>
      </c>
      <c r="D3521" t="s">
        <v>373</v>
      </c>
      <c r="E3521" t="s">
        <v>374</v>
      </c>
      <c r="F3521" t="s">
        <v>681</v>
      </c>
      <c r="G3521" t="s">
        <v>682</v>
      </c>
      <c r="H3521" t="s">
        <v>1066</v>
      </c>
      <c r="I3521" t="s">
        <v>1067</v>
      </c>
      <c r="J3521">
        <v>30</v>
      </c>
      <c r="K3521">
        <v>2967.6</v>
      </c>
      <c r="L3521">
        <v>1804.43597</v>
      </c>
      <c r="M3521">
        <v>597.66999999999996</v>
      </c>
      <c r="N3521">
        <v>98.92</v>
      </c>
      <c r="O3521" s="32">
        <f t="shared" si="918"/>
        <v>2369.9299999999998</v>
      </c>
      <c r="P3521" s="32">
        <f t="shared" si="919"/>
        <v>565.49402999999984</v>
      </c>
      <c r="Q3521">
        <v>768323</v>
      </c>
      <c r="R3521" t="s">
        <v>312</v>
      </c>
      <c r="S3521" t="s">
        <v>457</v>
      </c>
      <c r="T3521" t="str">
        <f t="shared" si="920"/>
        <v>VEN</v>
      </c>
      <c r="U3521" t="s">
        <v>437</v>
      </c>
      <c r="V3521" s="33">
        <f t="shared" si="921"/>
        <v>2967.6</v>
      </c>
      <c r="W3521">
        <f t="shared" si="922"/>
        <v>30</v>
      </c>
      <c r="X3521" s="33">
        <f t="shared" si="923"/>
        <v>2369.9299999999998</v>
      </c>
      <c r="Y3521" s="33">
        <f t="shared" si="924"/>
        <v>597.66999999999996</v>
      </c>
      <c r="Z3521" s="45">
        <f t="shared" si="925"/>
        <v>0.18853417913465423</v>
      </c>
      <c r="AA3521" s="33">
        <f t="shared" si="926"/>
        <v>559.49402999999984</v>
      </c>
      <c r="AB3521" s="45">
        <f t="shared" si="927"/>
        <v>0.23608040321866042</v>
      </c>
      <c r="AC3521" s="33" t="str">
        <f>IFERROR($X3521/VLOOKUP(CONCATENATE("USD",C3521),[1]GEINDICE!AR$1:AS$65536,2,0),"")</f>
        <v/>
      </c>
      <c r="AD3521" s="33" t="str">
        <f>IFERROR($AA3521/VLOOKUP(CONCATENATE("USD",C3521),[1]GEINDICE!AR$1:AS$65536,2,0),"")</f>
        <v/>
      </c>
      <c r="AE3521" s="33" t="str">
        <f>IFERROR($X3521/VLOOKUP(CONCATENATE("EUR",C3521),[1]GEINDICE!AR$1:AS$65536,2,0),"")</f>
        <v/>
      </c>
      <c r="AF3521" s="33" t="str">
        <f>IFERROR($AA3521/VLOOKUP(CONCATENATE("EUR",C3521),[1]GEINDICE!AR$1:AS$65536,2,0),"")</f>
        <v/>
      </c>
      <c r="AG3521" s="48" t="str">
        <f>VLOOKUP(E3521,[1]Apresentação!AW$1:AX$65536,2,0)</f>
        <v xml:space="preserve">                    2 - LEATHER AUXILIARIES</v>
      </c>
      <c r="AH3521" s="48" t="str">
        <f t="shared" si="928"/>
        <v xml:space="preserve">         5218000002 - CONTRIPON AO BR</v>
      </c>
      <c r="AI3521" s="49" t="str">
        <f t="shared" si="929"/>
        <v xml:space="preserve">     L00207 - COUROS NOBRE BENEFICIAMENTO LTDA</v>
      </c>
      <c r="AJ3521" t="str">
        <f t="shared" si="930"/>
        <v xml:space="preserve">     90 - SALES</v>
      </c>
      <c r="AK3521" t="str">
        <f t="shared" si="931"/>
        <v/>
      </c>
      <c r="AL3521">
        <f t="shared" si="932"/>
        <v>11</v>
      </c>
      <c r="AM3521" t="str">
        <f t="shared" si="933"/>
        <v>2025 11</v>
      </c>
      <c r="AN3521" t="str">
        <f t="shared" si="934"/>
        <v xml:space="preserve">COUROS </v>
      </c>
    </row>
    <row r="3522" spans="1:40" x14ac:dyDescent="0.35">
      <c r="A3522">
        <v>81580</v>
      </c>
      <c r="B3522" t="s">
        <v>274</v>
      </c>
      <c r="C3522" s="31">
        <v>45726</v>
      </c>
      <c r="D3522" t="s">
        <v>373</v>
      </c>
      <c r="E3522" t="s">
        <v>374</v>
      </c>
      <c r="F3522" t="s">
        <v>681</v>
      </c>
      <c r="G3522" t="s">
        <v>682</v>
      </c>
      <c r="H3522" t="s">
        <v>1066</v>
      </c>
      <c r="I3522" t="s">
        <v>1067</v>
      </c>
      <c r="J3522">
        <v>30</v>
      </c>
      <c r="K3522">
        <v>2892.63</v>
      </c>
      <c r="L3522">
        <v>1718.8570999999999</v>
      </c>
      <c r="M3522">
        <v>347.12</v>
      </c>
      <c r="N3522">
        <v>96.421000000000006</v>
      </c>
      <c r="O3522" s="32">
        <f t="shared" si="918"/>
        <v>2545.5100000000002</v>
      </c>
      <c r="P3522" s="32">
        <f t="shared" si="919"/>
        <v>826.65290000000027</v>
      </c>
      <c r="Q3522">
        <v>716212</v>
      </c>
      <c r="R3522" t="s">
        <v>312</v>
      </c>
      <c r="S3522" t="s">
        <v>466</v>
      </c>
      <c r="T3522" t="str">
        <f t="shared" si="920"/>
        <v>VEN</v>
      </c>
      <c r="U3522" t="s">
        <v>387</v>
      </c>
      <c r="V3522" s="33">
        <f t="shared" si="921"/>
        <v>2892.63</v>
      </c>
      <c r="W3522">
        <f t="shared" si="922"/>
        <v>30</v>
      </c>
      <c r="X3522" s="33">
        <f t="shared" si="923"/>
        <v>2545.5100000000002</v>
      </c>
      <c r="Y3522" s="33">
        <f t="shared" si="924"/>
        <v>347.12</v>
      </c>
      <c r="Z3522" s="45">
        <f t="shared" si="925"/>
        <v>0.28370476002807143</v>
      </c>
      <c r="AA3522" s="33">
        <f t="shared" si="926"/>
        <v>820.65290000000027</v>
      </c>
      <c r="AB3522" s="45">
        <f t="shared" si="927"/>
        <v>0.32239233002423884</v>
      </c>
      <c r="AC3522" s="33">
        <f>IFERROR($X3522/VLOOKUP(CONCATENATE("USD",C3522),[1]GEINDICE!AR$1:AS$65536,2,0),"")</f>
        <v>439.41135853616436</v>
      </c>
      <c r="AD3522" s="33">
        <f>IFERROR($AA3522/VLOOKUP(CONCATENATE("USD",C3522),[1]GEINDICE!AR$1:AS$65536,2,0),"")</f>
        <v>141.66285171759023</v>
      </c>
      <c r="AE3522" s="33">
        <f>IFERROR($X3522/VLOOKUP(CONCATENATE("EUR",C3522),[1]GEINDICE!AR$1:AS$65536,2,0),"")</f>
        <v>405.4328263120172</v>
      </c>
      <c r="AF3522" s="33">
        <f>IFERROR($AA3522/VLOOKUP(CONCATENATE("EUR",C3522),[1]GEINDICE!AR$1:AS$65536,2,0),"")</f>
        <v>130.70843354304375</v>
      </c>
      <c r="AG3522" s="48" t="str">
        <f>VLOOKUP(E3522,[1]Apresentação!AW$1:AX$65536,2,0)</f>
        <v xml:space="preserve">                    2 - LEATHER AUXILIARIES</v>
      </c>
      <c r="AH3522" s="48" t="str">
        <f t="shared" si="928"/>
        <v xml:space="preserve">         5218000002 - CONTRIPON AO BR</v>
      </c>
      <c r="AI3522" s="49" t="str">
        <f t="shared" si="929"/>
        <v xml:space="preserve">     L00207 - COUROS NOBRE BENEFICIAMENTO LTDA</v>
      </c>
      <c r="AJ3522" t="str">
        <f t="shared" si="930"/>
        <v xml:space="preserve">     90 - SALES</v>
      </c>
      <c r="AK3522" t="str">
        <f t="shared" si="931"/>
        <v/>
      </c>
      <c r="AL3522">
        <f t="shared" si="932"/>
        <v>3</v>
      </c>
      <c r="AM3522" t="str">
        <f t="shared" si="933"/>
        <v>2025 3</v>
      </c>
      <c r="AN3522" t="str">
        <f t="shared" si="934"/>
        <v xml:space="preserve">COUROS </v>
      </c>
    </row>
    <row r="3523" spans="1:40" x14ac:dyDescent="0.35">
      <c r="A3523">
        <v>80961</v>
      </c>
      <c r="B3523" t="s">
        <v>274</v>
      </c>
      <c r="C3523" s="31">
        <v>45679</v>
      </c>
      <c r="D3523" t="s">
        <v>373</v>
      </c>
      <c r="E3523" t="s">
        <v>374</v>
      </c>
      <c r="F3523" t="s">
        <v>1072</v>
      </c>
      <c r="G3523" t="s">
        <v>1073</v>
      </c>
      <c r="H3523" t="s">
        <v>1066</v>
      </c>
      <c r="I3523" t="s">
        <v>1067</v>
      </c>
      <c r="J3523">
        <v>120</v>
      </c>
      <c r="K3523">
        <v>12197.78</v>
      </c>
      <c r="L3523">
        <v>6763.9211500000001</v>
      </c>
      <c r="M3523">
        <v>1463.75</v>
      </c>
      <c r="N3523">
        <v>101.6482</v>
      </c>
      <c r="O3523" s="32">
        <f t="shared" si="918"/>
        <v>10734.03</v>
      </c>
      <c r="P3523" s="32">
        <f t="shared" si="919"/>
        <v>3970.1088500000005</v>
      </c>
      <c r="Q3523">
        <v>707813</v>
      </c>
      <c r="R3523" t="s">
        <v>312</v>
      </c>
      <c r="S3523" t="s">
        <v>466</v>
      </c>
      <c r="T3523" t="str">
        <f t="shared" si="920"/>
        <v>VEN</v>
      </c>
      <c r="U3523" t="s">
        <v>387</v>
      </c>
      <c r="V3523" s="33">
        <f t="shared" si="921"/>
        <v>12197.78</v>
      </c>
      <c r="W3523">
        <f t="shared" si="922"/>
        <v>120</v>
      </c>
      <c r="X3523" s="33">
        <f t="shared" si="923"/>
        <v>10734.03</v>
      </c>
      <c r="Y3523" s="33">
        <f t="shared" si="924"/>
        <v>1463.75</v>
      </c>
      <c r="Z3523" s="45">
        <f t="shared" si="925"/>
        <v>0.32351041337030184</v>
      </c>
      <c r="AA3523" s="33">
        <f t="shared" si="926"/>
        <v>3946.1088500000005</v>
      </c>
      <c r="AB3523" s="45">
        <f t="shared" si="927"/>
        <v>0.36762603141597333</v>
      </c>
      <c r="AC3523" s="33">
        <f>IFERROR($X3523/VLOOKUP(CONCATENATE("USD",C3523),[1]GEINDICE!AR$1:AS$65536,2,0),"")</f>
        <v>1798.7783624359017</v>
      </c>
      <c r="AD3523" s="33">
        <f>IFERROR($AA3523/VLOOKUP(CONCATENATE("USD",C3523),[1]GEINDICE!AR$1:AS$65536,2,0),"")</f>
        <v>661.27775077923388</v>
      </c>
      <c r="AE3523" s="33">
        <f>IFERROR($X3523/VLOOKUP(CONCATENATE("EUR",C3523),[1]GEINDICE!AR$1:AS$65536,2,0),"")</f>
        <v>1726.2833708587971</v>
      </c>
      <c r="AF3523" s="33">
        <f>IFERROR($AA3523/VLOOKUP(CONCATENATE("EUR",C3523),[1]GEINDICE!AR$1:AS$65536,2,0),"")</f>
        <v>634.62670472820855</v>
      </c>
      <c r="AG3523" s="48" t="str">
        <f>VLOOKUP(E3523,[1]Apresentação!AW$1:AX$65536,2,0)</f>
        <v xml:space="preserve">                    2 - LEATHER AUXILIARIES</v>
      </c>
      <c r="AH3523" s="48" t="str">
        <f t="shared" si="928"/>
        <v xml:space="preserve">         5218000002 - CONTRIPON AO BR</v>
      </c>
      <c r="AI3523" s="49" t="str">
        <f t="shared" si="929"/>
        <v xml:space="preserve">     L00571 - UPA COUROS S.A.</v>
      </c>
      <c r="AJ3523" t="str">
        <f t="shared" si="930"/>
        <v xml:space="preserve">     90 - SALES</v>
      </c>
      <c r="AK3523" t="str">
        <f t="shared" si="931"/>
        <v/>
      </c>
      <c r="AL3523">
        <f t="shared" si="932"/>
        <v>1</v>
      </c>
      <c r="AM3523" t="str">
        <f t="shared" si="933"/>
        <v>2025 1</v>
      </c>
      <c r="AN3523" t="str">
        <f t="shared" si="934"/>
        <v xml:space="preserve">UPA </v>
      </c>
    </row>
    <row r="3524" spans="1:40" x14ac:dyDescent="0.35">
      <c r="A3524">
        <v>81492</v>
      </c>
      <c r="B3524" t="s">
        <v>274</v>
      </c>
      <c r="C3524" s="31">
        <v>45721</v>
      </c>
      <c r="D3524" t="s">
        <v>373</v>
      </c>
      <c r="E3524" t="s">
        <v>374</v>
      </c>
      <c r="F3524" t="s">
        <v>681</v>
      </c>
      <c r="G3524" t="s">
        <v>682</v>
      </c>
      <c r="H3524" t="s">
        <v>1066</v>
      </c>
      <c r="I3524" t="s">
        <v>1067</v>
      </c>
      <c r="J3524">
        <v>30</v>
      </c>
      <c r="K3524">
        <v>2892.63</v>
      </c>
      <c r="L3524">
        <v>1718.8570999999999</v>
      </c>
      <c r="M3524">
        <v>347.12</v>
      </c>
      <c r="N3524">
        <v>96.421000000000006</v>
      </c>
      <c r="O3524" s="32">
        <f t="shared" ref="O3524:O3587" si="935">$K3524-$Y3524</f>
        <v>2545.5100000000002</v>
      </c>
      <c r="P3524" s="32">
        <f t="shared" ref="P3524:P3587" si="936">($O3524-$L3524)</f>
        <v>826.65290000000027</v>
      </c>
      <c r="Q3524">
        <v>714227</v>
      </c>
      <c r="R3524" t="s">
        <v>312</v>
      </c>
      <c r="S3524" t="s">
        <v>466</v>
      </c>
      <c r="T3524" t="str">
        <f t="shared" ref="T3524:T3587" si="937">MID($U3524,1,3)</f>
        <v>VEN</v>
      </c>
      <c r="U3524" t="s">
        <v>387</v>
      </c>
      <c r="V3524" s="33">
        <f t="shared" ref="V3524:V3587" si="938">IF($T3524="DEV",-$K3524,$K3524)</f>
        <v>2892.63</v>
      </c>
      <c r="W3524">
        <f t="shared" ref="W3524:W3587" si="939">IF($T3524="DEV",-$J3524,$J3524)</f>
        <v>30</v>
      </c>
      <c r="X3524" s="33">
        <f t="shared" ref="X3524:X3587" si="940">$V3524-$Y3524</f>
        <v>2545.5100000000002</v>
      </c>
      <c r="Y3524" s="33">
        <f t="shared" ref="Y3524:Y3587" si="941">IF(A3524=59876,M3524,IF(A3524=59868,M3524,IF(R3524="6111",((K3524*0.12)+M3524),IF(T3524="DEV",-M3524,M3524))))</f>
        <v>347.12</v>
      </c>
      <c r="Z3524" s="45">
        <f t="shared" ref="Z3524:Z3587" si="942">IFERROR($AA3524/$V3524,0)</f>
        <v>0.28370476002807143</v>
      </c>
      <c r="AA3524" s="33">
        <f t="shared" ref="AA3524:AA3587" si="943">IF(VLOOKUP(AL3524,AR:AS,2,0)="sim",IF($T3524="DEV",($X3524-$L3524),$P3524)-(0.2*W3524),IF(VLOOKUP(AL3524,AR:AS,2,0)="OK",IF($T3524="DEV",($X3524-$L3524),$P3524)-(0.2*W3524),IF($T3524="DEV",($X3524-$L3524),$P3524)))</f>
        <v>820.65290000000027</v>
      </c>
      <c r="AB3524" s="45">
        <f t="shared" ref="AB3524:AB3587" si="944">IFERROR($AA3524/$X3524,0)</f>
        <v>0.32239233002423884</v>
      </c>
      <c r="AC3524" s="33">
        <f>IFERROR($X3524/VLOOKUP(CONCATENATE("USD",C3524),[1]GEINDICE!AR$1:AS$65536,2,0),"")</f>
        <v>439.53275546499987</v>
      </c>
      <c r="AD3524" s="33">
        <f>IFERROR($AA3524/VLOOKUP(CONCATENATE("USD",C3524),[1]GEINDICE!AR$1:AS$65536,2,0),"")</f>
        <v>141.70198915633529</v>
      </c>
      <c r="AE3524" s="33">
        <f>IFERROR($X3524/VLOOKUP(CONCATENATE("EUR",C3524),[1]GEINDICE!AR$1:AS$65536,2,0),"")</f>
        <v>407.9539080404507</v>
      </c>
      <c r="AF3524" s="33">
        <f>IFERROR($AA3524/VLOOKUP(CONCATENATE("EUR",C3524),[1]GEINDICE!AR$1:AS$65536,2,0),"")</f>
        <v>131.52121095565496</v>
      </c>
      <c r="AG3524" s="48" t="str">
        <f>VLOOKUP(E3524,[1]Apresentação!AW$1:AX$65536,2,0)</f>
        <v xml:space="preserve">                    2 - LEATHER AUXILIARIES</v>
      </c>
      <c r="AH3524" s="48" t="str">
        <f t="shared" ref="AH3524:AH3587" si="945">CONCATENATE("         ",H3524," - ",I3524)</f>
        <v xml:space="preserve">         5218000002 - CONTRIPON AO BR</v>
      </c>
      <c r="AI3524" s="49" t="str">
        <f t="shared" ref="AI3524:AI3587" si="946">CONCATENATE("     ",F3524," - ",G3524)</f>
        <v xml:space="preserve">     L00207 - COUROS NOBRE BENEFICIAMENTO LTDA</v>
      </c>
      <c r="AJ3524" t="str">
        <f t="shared" ref="AJ3524:AJ3587" si="947">IF(RIGHT(I3524,2)="BR","     90 - SALES","     93 - RESALES")</f>
        <v xml:space="preserve">     90 - SALES</v>
      </c>
      <c r="AK3524" t="str">
        <f t="shared" ref="AK3524:AK3587" si="948">IF(R3524="3201","EXP",IF(R3524="7101","EXP",""))</f>
        <v/>
      </c>
      <c r="AL3524">
        <f t="shared" ref="AL3524:AL3587" si="949">VLOOKUP(MONTH(C3524),AQ:AR,2,0)</f>
        <v>3</v>
      </c>
      <c r="AM3524" t="str">
        <f t="shared" ref="AM3524:AM3587" si="950">CONCATENATE(YEAR(C3524)," ",MONTH(C3524))</f>
        <v>2025 3</v>
      </c>
      <c r="AN3524" t="str">
        <f t="shared" ref="AN3524:AN3587" si="951">MID(G3524,1,SEARCH(" ",G3524,1))</f>
        <v xml:space="preserve">COUROS </v>
      </c>
    </row>
    <row r="3525" spans="1:40" x14ac:dyDescent="0.35">
      <c r="A3525">
        <v>82133</v>
      </c>
      <c r="B3525" t="s">
        <v>274</v>
      </c>
      <c r="C3525" s="31">
        <v>45770</v>
      </c>
      <c r="D3525" t="s">
        <v>373</v>
      </c>
      <c r="E3525" t="s">
        <v>374</v>
      </c>
      <c r="F3525" t="s">
        <v>1072</v>
      </c>
      <c r="G3525" t="s">
        <v>1073</v>
      </c>
      <c r="H3525" t="s">
        <v>1066</v>
      </c>
      <c r="I3525" t="s">
        <v>1067</v>
      </c>
      <c r="J3525">
        <v>120</v>
      </c>
      <c r="K3525">
        <v>11756.4</v>
      </c>
      <c r="L3525">
        <v>6890.6161899999997</v>
      </c>
      <c r="M3525">
        <v>1410.78</v>
      </c>
      <c r="N3525">
        <v>97.97</v>
      </c>
      <c r="O3525" s="32">
        <f t="shared" si="935"/>
        <v>10345.619999999999</v>
      </c>
      <c r="P3525" s="32">
        <f t="shared" si="936"/>
        <v>3455.0038099999992</v>
      </c>
      <c r="Q3525">
        <v>732583</v>
      </c>
      <c r="R3525" t="s">
        <v>312</v>
      </c>
      <c r="S3525" t="s">
        <v>466</v>
      </c>
      <c r="T3525" t="str">
        <f t="shared" si="937"/>
        <v>VEN</v>
      </c>
      <c r="U3525" t="s">
        <v>387</v>
      </c>
      <c r="V3525" s="33">
        <f t="shared" si="938"/>
        <v>11756.4</v>
      </c>
      <c r="W3525">
        <f t="shared" si="939"/>
        <v>120</v>
      </c>
      <c r="X3525" s="33">
        <f t="shared" si="940"/>
        <v>10345.619999999999</v>
      </c>
      <c r="Y3525" s="33">
        <f t="shared" si="941"/>
        <v>1410.78</v>
      </c>
      <c r="Z3525" s="45">
        <f t="shared" si="942"/>
        <v>0.29184136385288006</v>
      </c>
      <c r="AA3525" s="33">
        <f t="shared" si="943"/>
        <v>3431.0038099999992</v>
      </c>
      <c r="AB3525" s="45">
        <f t="shared" si="944"/>
        <v>0.33163829813969581</v>
      </c>
      <c r="AC3525" s="33">
        <f>IFERROR($X3525/VLOOKUP(CONCATENATE("USD",C3525),[1]GEINDICE!AR$1:AS$65536,2,0),"")</f>
        <v>1818.8502109704636</v>
      </c>
      <c r="AD3525" s="33">
        <f>IFERROR($AA3525/VLOOKUP(CONCATENATE("USD",C3525),[1]GEINDICE!AR$1:AS$65536,2,0),"")</f>
        <v>603.20038853727124</v>
      </c>
      <c r="AE3525" s="33">
        <f>IFERROR($X3525/VLOOKUP(CONCATENATE("EUR",C3525),[1]GEINDICE!AR$1:AS$65536,2,0),"")</f>
        <v>1602.5062346071034</v>
      </c>
      <c r="AF3525" s="33">
        <f>IFERROR($AA3525/VLOOKUP(CONCATENATE("EUR",C3525),[1]GEINDICE!AR$1:AS$65536,2,0),"")</f>
        <v>531.45244040335183</v>
      </c>
      <c r="AG3525" s="48" t="str">
        <f>VLOOKUP(E3525,[1]Apresentação!AW$1:AX$65536,2,0)</f>
        <v xml:space="preserve">                    2 - LEATHER AUXILIARIES</v>
      </c>
      <c r="AH3525" s="48" t="str">
        <f t="shared" si="945"/>
        <v xml:space="preserve">         5218000002 - CONTRIPON AO BR</v>
      </c>
      <c r="AI3525" s="49" t="str">
        <f t="shared" si="946"/>
        <v xml:space="preserve">     L00571 - UPA COUROS S.A.</v>
      </c>
      <c r="AJ3525" t="str">
        <f t="shared" si="947"/>
        <v xml:space="preserve">     90 - SALES</v>
      </c>
      <c r="AK3525" t="str">
        <f t="shared" si="948"/>
        <v/>
      </c>
      <c r="AL3525">
        <f t="shared" si="949"/>
        <v>4</v>
      </c>
      <c r="AM3525" t="str">
        <f t="shared" si="950"/>
        <v>2025 4</v>
      </c>
      <c r="AN3525" t="str">
        <f t="shared" si="951"/>
        <v xml:space="preserve">UPA </v>
      </c>
    </row>
    <row r="3526" spans="1:40" x14ac:dyDescent="0.35">
      <c r="A3526">
        <v>84331</v>
      </c>
      <c r="B3526" t="s">
        <v>274</v>
      </c>
      <c r="C3526" s="31">
        <v>45953</v>
      </c>
      <c r="D3526" t="s">
        <v>373</v>
      </c>
      <c r="E3526" t="s">
        <v>374</v>
      </c>
      <c r="F3526" t="s">
        <v>1072</v>
      </c>
      <c r="G3526" t="s">
        <v>1073</v>
      </c>
      <c r="H3526" t="s">
        <v>1066</v>
      </c>
      <c r="I3526" t="s">
        <v>1067</v>
      </c>
      <c r="J3526">
        <v>100</v>
      </c>
      <c r="K3526">
        <v>8945.2100000000009</v>
      </c>
      <c r="L3526">
        <v>6045.8570900000004</v>
      </c>
      <c r="M3526">
        <v>1073.44</v>
      </c>
      <c r="N3526">
        <v>89.452100000000002</v>
      </c>
      <c r="O3526" s="32">
        <f t="shared" si="935"/>
        <v>7871.77</v>
      </c>
      <c r="P3526" s="32">
        <f t="shared" si="936"/>
        <v>1825.91291</v>
      </c>
      <c r="Q3526">
        <v>765005</v>
      </c>
      <c r="R3526" t="s">
        <v>312</v>
      </c>
      <c r="S3526" t="s">
        <v>466</v>
      </c>
      <c r="T3526" t="str">
        <f t="shared" si="937"/>
        <v>VEN</v>
      </c>
      <c r="U3526" t="s">
        <v>387</v>
      </c>
      <c r="V3526" s="33">
        <f t="shared" si="938"/>
        <v>8945.2100000000009</v>
      </c>
      <c r="W3526">
        <f t="shared" si="939"/>
        <v>100</v>
      </c>
      <c r="X3526" s="33">
        <f t="shared" si="940"/>
        <v>7871.77</v>
      </c>
      <c r="Y3526" s="33">
        <f t="shared" si="941"/>
        <v>1073.44</v>
      </c>
      <c r="Z3526" s="45">
        <f t="shared" si="942"/>
        <v>0.20188602727046093</v>
      </c>
      <c r="AA3526" s="33">
        <f t="shared" si="943"/>
        <v>1805.91291</v>
      </c>
      <c r="AB3526" s="45">
        <f t="shared" si="944"/>
        <v>0.22941637141329077</v>
      </c>
      <c r="AC3526" s="33">
        <f>IFERROR($X3526/VLOOKUP(CONCATENATE("USD",C3526),[1]GEINDICE!AR$1:AS$65536,2,0),"")</f>
        <v>1462.067236255572</v>
      </c>
      <c r="AD3526" s="33">
        <f>IFERROR($AA3526/VLOOKUP(CONCATENATE("USD",C3526),[1]GEINDICE!AR$1:AS$65536,2,0),"")</f>
        <v>335.42216010401188</v>
      </c>
      <c r="AE3526" s="33">
        <f>IFERROR($X3526/VLOOKUP(CONCATENATE("EUR",C3526),[1]GEINDICE!AR$1:AS$65536,2,0),"")</f>
        <v>1258.9997440982663</v>
      </c>
      <c r="AF3526" s="33">
        <f>IFERROR($AA3526/VLOOKUP(CONCATENATE("EUR",C3526),[1]GEINDICE!AR$1:AS$65536,2,0),"")</f>
        <v>288.83515290128588</v>
      </c>
      <c r="AG3526" s="48" t="str">
        <f>VLOOKUP(E3526,[1]Apresentação!AW$1:AX$65536,2,0)</f>
        <v xml:space="preserve">                    2 - LEATHER AUXILIARIES</v>
      </c>
      <c r="AH3526" s="48" t="str">
        <f t="shared" si="945"/>
        <v xml:space="preserve">         5218000002 - CONTRIPON AO BR</v>
      </c>
      <c r="AI3526" s="49" t="str">
        <f t="shared" si="946"/>
        <v xml:space="preserve">     L00571 - UPA COUROS S.A.</v>
      </c>
      <c r="AJ3526" t="str">
        <f t="shared" si="947"/>
        <v xml:space="preserve">     90 - SALES</v>
      </c>
      <c r="AK3526" t="str">
        <f t="shared" si="948"/>
        <v/>
      </c>
      <c r="AL3526">
        <f t="shared" si="949"/>
        <v>10</v>
      </c>
      <c r="AM3526" t="str">
        <f t="shared" si="950"/>
        <v>2025 10</v>
      </c>
      <c r="AN3526" t="str">
        <f t="shared" si="951"/>
        <v xml:space="preserve">UPA </v>
      </c>
    </row>
    <row r="3527" spans="1:40" x14ac:dyDescent="0.35">
      <c r="A3527">
        <v>84331</v>
      </c>
      <c r="B3527" t="s">
        <v>274</v>
      </c>
      <c r="C3527" s="31">
        <v>45953</v>
      </c>
      <c r="D3527" t="s">
        <v>373</v>
      </c>
      <c r="E3527" t="s">
        <v>374</v>
      </c>
      <c r="F3527" t="s">
        <v>1072</v>
      </c>
      <c r="G3527" t="s">
        <v>1073</v>
      </c>
      <c r="H3527" t="s">
        <v>1066</v>
      </c>
      <c r="I3527" t="s">
        <v>1067</v>
      </c>
      <c r="J3527">
        <v>20</v>
      </c>
      <c r="K3527">
        <v>1789.04</v>
      </c>
      <c r="L3527">
        <v>1209.1714199999999</v>
      </c>
      <c r="M3527">
        <v>214.69</v>
      </c>
      <c r="N3527">
        <v>89.452100000000002</v>
      </c>
      <c r="O3527" s="32">
        <f t="shared" si="935"/>
        <v>1574.35</v>
      </c>
      <c r="P3527" s="32">
        <f t="shared" si="936"/>
        <v>365.17858000000001</v>
      </c>
      <c r="Q3527">
        <v>765006</v>
      </c>
      <c r="R3527" t="s">
        <v>312</v>
      </c>
      <c r="S3527" t="s">
        <v>466</v>
      </c>
      <c r="T3527" t="str">
        <f t="shared" si="937"/>
        <v>VEN</v>
      </c>
      <c r="U3527" t="s">
        <v>387</v>
      </c>
      <c r="V3527" s="33">
        <f t="shared" si="938"/>
        <v>1789.04</v>
      </c>
      <c r="W3527">
        <f t="shared" si="939"/>
        <v>20</v>
      </c>
      <c r="X3527" s="33">
        <f t="shared" si="940"/>
        <v>1574.35</v>
      </c>
      <c r="Y3527" s="33">
        <f t="shared" si="941"/>
        <v>214.69</v>
      </c>
      <c r="Z3527" s="45">
        <f t="shared" si="942"/>
        <v>0.20188401600858563</v>
      </c>
      <c r="AA3527" s="33">
        <f t="shared" si="943"/>
        <v>361.17858000000001</v>
      </c>
      <c r="AB3527" s="45">
        <f t="shared" si="944"/>
        <v>0.22941441229713852</v>
      </c>
      <c r="AC3527" s="33">
        <f>IFERROR($X3527/VLOOKUP(CONCATENATE("USD",C3527),[1]GEINDICE!AR$1:AS$65536,2,0),"")</f>
        <v>292.41270430906388</v>
      </c>
      <c r="AD3527" s="33">
        <f>IFERROR($AA3527/VLOOKUP(CONCATENATE("USD",C3527),[1]GEINDICE!AR$1:AS$65536,2,0),"")</f>
        <v>67.083688707280828</v>
      </c>
      <c r="AE3527" s="33">
        <f>IFERROR($X3527/VLOOKUP(CONCATENATE("EUR",C3527),[1]GEINDICE!AR$1:AS$65536,2,0),"")</f>
        <v>251.79930906531888</v>
      </c>
      <c r="AF3527" s="33">
        <f>IFERROR($AA3527/VLOOKUP(CONCATENATE("EUR",C3527),[1]GEINDICE!AR$1:AS$65536,2,0),"")</f>
        <v>57.766390506045674</v>
      </c>
      <c r="AG3527" s="48" t="str">
        <f>VLOOKUP(E3527,[1]Apresentação!AW$1:AX$65536,2,0)</f>
        <v xml:space="preserve">                    2 - LEATHER AUXILIARIES</v>
      </c>
      <c r="AH3527" s="48" t="str">
        <f t="shared" si="945"/>
        <v xml:space="preserve">         5218000002 - CONTRIPON AO BR</v>
      </c>
      <c r="AI3527" s="49" t="str">
        <f t="shared" si="946"/>
        <v xml:space="preserve">     L00571 - UPA COUROS S.A.</v>
      </c>
      <c r="AJ3527" t="str">
        <f t="shared" si="947"/>
        <v xml:space="preserve">     90 - SALES</v>
      </c>
      <c r="AK3527" t="str">
        <f t="shared" si="948"/>
        <v/>
      </c>
      <c r="AL3527">
        <f t="shared" si="949"/>
        <v>10</v>
      </c>
      <c r="AM3527" t="str">
        <f t="shared" si="950"/>
        <v>2025 10</v>
      </c>
      <c r="AN3527" t="str">
        <f t="shared" si="951"/>
        <v xml:space="preserve">UPA </v>
      </c>
    </row>
    <row r="3528" spans="1:40" x14ac:dyDescent="0.35">
      <c r="A3528">
        <v>82748</v>
      </c>
      <c r="B3528" t="s">
        <v>274</v>
      </c>
      <c r="C3528" s="31">
        <v>45820</v>
      </c>
      <c r="D3528" t="s">
        <v>373</v>
      </c>
      <c r="E3528" t="s">
        <v>374</v>
      </c>
      <c r="F3528" t="s">
        <v>1072</v>
      </c>
      <c r="G3528" t="s">
        <v>1073</v>
      </c>
      <c r="H3528" t="s">
        <v>1066</v>
      </c>
      <c r="I3528" t="s">
        <v>1067</v>
      </c>
      <c r="J3528">
        <v>120</v>
      </c>
      <c r="K3528">
        <v>11278.800000000001</v>
      </c>
      <c r="L3528">
        <v>7141.6764499999999</v>
      </c>
      <c r="M3528">
        <v>1353.47</v>
      </c>
      <c r="N3528">
        <v>93.99</v>
      </c>
      <c r="O3528" s="32">
        <f t="shared" si="935"/>
        <v>9925.3300000000017</v>
      </c>
      <c r="P3528" s="32">
        <f t="shared" si="936"/>
        <v>2783.6535500000018</v>
      </c>
      <c r="Q3528">
        <v>741177</v>
      </c>
      <c r="R3528" t="s">
        <v>312</v>
      </c>
      <c r="S3528" t="s">
        <v>466</v>
      </c>
      <c r="T3528" t="str">
        <f t="shared" si="937"/>
        <v>VEN</v>
      </c>
      <c r="U3528" t="s">
        <v>387</v>
      </c>
      <c r="V3528" s="33">
        <f t="shared" si="938"/>
        <v>11278.800000000001</v>
      </c>
      <c r="W3528">
        <f t="shared" si="939"/>
        <v>120</v>
      </c>
      <c r="X3528" s="33">
        <f t="shared" si="940"/>
        <v>9925.3300000000017</v>
      </c>
      <c r="Y3528" s="33">
        <f t="shared" si="941"/>
        <v>1353.47</v>
      </c>
      <c r="Z3528" s="45">
        <f t="shared" si="942"/>
        <v>0.24467616679079349</v>
      </c>
      <c r="AA3528" s="33">
        <f t="shared" si="943"/>
        <v>2759.6535500000018</v>
      </c>
      <c r="AB3528" s="45">
        <f t="shared" si="944"/>
        <v>0.27804149081189256</v>
      </c>
      <c r="AC3528" s="33">
        <f>IFERROR($X3528/VLOOKUP(CONCATENATE("USD",C3528),[1]GEINDICE!AR$1:AS$65536,2,0),"")</f>
        <v>1791.9639633133534</v>
      </c>
      <c r="AD3528" s="33">
        <f>IFERROR($AA3528/VLOOKUP(CONCATENATE("USD",C3528),[1]GEINDICE!AR$1:AS$65536,2,0),"")</f>
        <v>498.24033184083225</v>
      </c>
      <c r="AE3528" s="33">
        <f>IFERROR($X3528/VLOOKUP(CONCATENATE("EUR",C3528),[1]GEINDICE!AR$1:AS$65536,2,0),"")</f>
        <v>1547.7373378243515</v>
      </c>
      <c r="AF3528" s="33">
        <f>IFERROR($AA3528/VLOOKUP(CONCATENATE("EUR",C3528),[1]GEINDICE!AR$1:AS$65536,2,0),"")</f>
        <v>430.33519679391242</v>
      </c>
      <c r="AG3528" s="48" t="str">
        <f>VLOOKUP(E3528,[1]Apresentação!AW$1:AX$65536,2,0)</f>
        <v xml:space="preserve">                    2 - LEATHER AUXILIARIES</v>
      </c>
      <c r="AH3528" s="48" t="str">
        <f t="shared" si="945"/>
        <v xml:space="preserve">         5218000002 - CONTRIPON AO BR</v>
      </c>
      <c r="AI3528" s="49" t="str">
        <f t="shared" si="946"/>
        <v xml:space="preserve">     L00571 - UPA COUROS S.A.</v>
      </c>
      <c r="AJ3528" t="str">
        <f t="shared" si="947"/>
        <v xml:space="preserve">     90 - SALES</v>
      </c>
      <c r="AK3528" t="str">
        <f t="shared" si="948"/>
        <v/>
      </c>
      <c r="AL3528">
        <f t="shared" si="949"/>
        <v>6</v>
      </c>
      <c r="AM3528" t="str">
        <f t="shared" si="950"/>
        <v>2025 6</v>
      </c>
      <c r="AN3528" t="str">
        <f t="shared" si="951"/>
        <v xml:space="preserve">UPA </v>
      </c>
    </row>
    <row r="3529" spans="1:40" x14ac:dyDescent="0.35">
      <c r="A3529">
        <v>81998</v>
      </c>
      <c r="B3529" t="s">
        <v>274</v>
      </c>
      <c r="C3529" s="31">
        <v>45757</v>
      </c>
      <c r="D3529" t="s">
        <v>373</v>
      </c>
      <c r="E3529" t="s">
        <v>374</v>
      </c>
      <c r="F3529" t="s">
        <v>382</v>
      </c>
      <c r="G3529" t="s">
        <v>383</v>
      </c>
      <c r="H3529" t="s">
        <v>1066</v>
      </c>
      <c r="I3529" t="s">
        <v>1067</v>
      </c>
      <c r="J3529">
        <v>120</v>
      </c>
      <c r="K3529">
        <v>14675.77</v>
      </c>
      <c r="L3529">
        <v>6883.5680199999997</v>
      </c>
      <c r="M3529">
        <v>1761.11</v>
      </c>
      <c r="N3529">
        <v>122.29808</v>
      </c>
      <c r="O3529" s="32">
        <f t="shared" si="935"/>
        <v>12914.66</v>
      </c>
      <c r="P3529" s="32">
        <f t="shared" si="936"/>
        <v>6031.0919800000001</v>
      </c>
      <c r="Q3529">
        <v>728058</v>
      </c>
      <c r="R3529" t="s">
        <v>346</v>
      </c>
      <c r="S3529" t="s">
        <v>660</v>
      </c>
      <c r="T3529" t="str">
        <f t="shared" si="937"/>
        <v>VEN</v>
      </c>
      <c r="U3529" t="s">
        <v>388</v>
      </c>
      <c r="V3529" s="33">
        <f t="shared" si="938"/>
        <v>14675.77</v>
      </c>
      <c r="W3529">
        <f t="shared" si="939"/>
        <v>120</v>
      </c>
      <c r="X3529" s="33">
        <f t="shared" si="940"/>
        <v>12914.66</v>
      </c>
      <c r="Y3529" s="33">
        <f t="shared" si="941"/>
        <v>1761.11</v>
      </c>
      <c r="Z3529" s="45">
        <f t="shared" si="942"/>
        <v>0.40932039545454857</v>
      </c>
      <c r="AA3529" s="33">
        <f t="shared" si="943"/>
        <v>6007.0919800000001</v>
      </c>
      <c r="AB3529" s="45">
        <f t="shared" si="944"/>
        <v>0.46513744690142833</v>
      </c>
      <c r="AC3529" s="33">
        <f>IFERROR($X3529/VLOOKUP(CONCATENATE("USD",C3529),[1]GEINDICE!AR$1:AS$65536,2,0),"")</f>
        <v>2184.6671741520763</v>
      </c>
      <c r="AD3529" s="33">
        <f>IFERROR($AA3529/VLOOKUP(CONCATENATE("USD",C3529),[1]GEINDICE!AR$1:AS$65536,2,0),"")</f>
        <v>1016.1705117144548</v>
      </c>
      <c r="AE3529" s="33">
        <f>IFERROR($X3529/VLOOKUP(CONCATENATE("EUR",C3529),[1]GEINDICE!AR$1:AS$65536,2,0),"")</f>
        <v>1952.5066521528784</v>
      </c>
      <c r="AF3529" s="33">
        <f>IFERROR($AA3529/VLOOKUP(CONCATENATE("EUR",C3529),[1]GEINDICE!AR$1:AS$65536,2,0),"")</f>
        <v>908.18395924044501</v>
      </c>
      <c r="AG3529" s="48" t="str">
        <f>VLOOKUP(E3529,[1]Apresentação!AW$1:AX$65536,2,0)</f>
        <v xml:space="preserve">                    2 - LEATHER AUXILIARIES</v>
      </c>
      <c r="AH3529" s="48" t="str">
        <f t="shared" si="945"/>
        <v xml:space="preserve">         5218000002 - CONTRIPON AO BR</v>
      </c>
      <c r="AI3529" s="49" t="str">
        <f t="shared" si="946"/>
        <v xml:space="preserve">     ZF1123 - GOBBA LEATHER INDUSTRIA E COMERCIO LTDA</v>
      </c>
      <c r="AJ3529" t="str">
        <f t="shared" si="947"/>
        <v xml:space="preserve">     90 - SALES</v>
      </c>
      <c r="AK3529" t="str">
        <f t="shared" si="948"/>
        <v/>
      </c>
      <c r="AL3529">
        <f t="shared" si="949"/>
        <v>4</v>
      </c>
      <c r="AM3529" t="str">
        <f t="shared" si="950"/>
        <v>2025 4</v>
      </c>
      <c r="AN3529" t="str">
        <f t="shared" si="951"/>
        <v xml:space="preserve">GOBBA </v>
      </c>
    </row>
    <row r="3530" spans="1:40" x14ac:dyDescent="0.35">
      <c r="A3530">
        <v>80763</v>
      </c>
      <c r="B3530" t="s">
        <v>274</v>
      </c>
      <c r="C3530" s="31">
        <v>45664</v>
      </c>
      <c r="D3530" t="s">
        <v>373</v>
      </c>
      <c r="E3530" t="s">
        <v>374</v>
      </c>
      <c r="F3530" t="s">
        <v>420</v>
      </c>
      <c r="G3530" t="s">
        <v>421</v>
      </c>
      <c r="H3530" t="s">
        <v>1066</v>
      </c>
      <c r="I3530" t="s">
        <v>1067</v>
      </c>
      <c r="J3530">
        <v>10</v>
      </c>
      <c r="K3530">
        <v>1328.9</v>
      </c>
      <c r="L3530">
        <v>558.22835999999995</v>
      </c>
      <c r="M3530">
        <v>267.64999999999998</v>
      </c>
      <c r="N3530">
        <v>132.88989000000001</v>
      </c>
      <c r="O3530" s="32">
        <f t="shared" si="935"/>
        <v>1061.25</v>
      </c>
      <c r="P3530" s="32">
        <f t="shared" si="936"/>
        <v>503.02164000000005</v>
      </c>
      <c r="Q3530">
        <v>706360</v>
      </c>
      <c r="R3530" t="s">
        <v>439</v>
      </c>
      <c r="S3530" t="s">
        <v>439</v>
      </c>
      <c r="T3530" t="str">
        <f t="shared" si="937"/>
        <v>VEN</v>
      </c>
      <c r="U3530" t="s">
        <v>440</v>
      </c>
      <c r="V3530" s="33">
        <f t="shared" si="938"/>
        <v>1328.9</v>
      </c>
      <c r="W3530">
        <f t="shared" si="939"/>
        <v>10</v>
      </c>
      <c r="X3530" s="33">
        <f t="shared" si="940"/>
        <v>1061.25</v>
      </c>
      <c r="Y3530" s="33">
        <f t="shared" si="941"/>
        <v>267.64999999999998</v>
      </c>
      <c r="Z3530" s="45">
        <f t="shared" si="942"/>
        <v>0.37701982090450747</v>
      </c>
      <c r="AA3530" s="33">
        <f t="shared" si="943"/>
        <v>501.02164000000005</v>
      </c>
      <c r="AB3530" s="45">
        <f t="shared" si="944"/>
        <v>0.47210519670200241</v>
      </c>
      <c r="AC3530" s="33">
        <f>IFERROR($X3530/VLOOKUP(CONCATENATE("USD",C3530),[1]GEINDICE!AR$1:AS$65536,2,0),"")</f>
        <v>174.71724206055217</v>
      </c>
      <c r="AD3530" s="33">
        <f>IFERROR($AA3530/VLOOKUP(CONCATENATE("USD",C3530),[1]GEINDICE!AR$1:AS$65536,2,0),"")</f>
        <v>82.484917930228349</v>
      </c>
      <c r="AE3530" s="33">
        <f>IFERROR($X3530/VLOOKUP(CONCATENATE("EUR",C3530),[1]GEINDICE!AR$1:AS$65536,2,0),"")</f>
        <v>168.41762810848553</v>
      </c>
      <c r="AF3530" s="33">
        <f>IFERROR($AA3530/VLOOKUP(CONCATENATE("EUR",C3530),[1]GEINDICE!AR$1:AS$65536,2,0),"")</f>
        <v>79.510837446241254</v>
      </c>
      <c r="AG3530" s="48" t="str">
        <f>VLOOKUP(E3530,[1]Apresentação!AW$1:AX$65536,2,0)</f>
        <v xml:space="preserve">                    2 - LEATHER AUXILIARIES</v>
      </c>
      <c r="AH3530" s="48" t="str">
        <f t="shared" si="945"/>
        <v xml:space="preserve">         5218000002 - CONTRIPON AO BR</v>
      </c>
      <c r="AI3530" s="49" t="str">
        <f t="shared" si="946"/>
        <v xml:space="preserve">     L00506 - CURTUME BAGE LTDA</v>
      </c>
      <c r="AJ3530" t="str">
        <f t="shared" si="947"/>
        <v xml:space="preserve">     90 - SALES</v>
      </c>
      <c r="AK3530" t="str">
        <f t="shared" si="948"/>
        <v/>
      </c>
      <c r="AL3530">
        <f t="shared" si="949"/>
        <v>1</v>
      </c>
      <c r="AM3530" t="str">
        <f t="shared" si="950"/>
        <v>2025 1</v>
      </c>
      <c r="AN3530" t="str">
        <f t="shared" si="951"/>
        <v xml:space="preserve">CURTUME </v>
      </c>
    </row>
    <row r="3531" spans="1:40" x14ac:dyDescent="0.35">
      <c r="A3531">
        <v>81181</v>
      </c>
      <c r="B3531" t="s">
        <v>274</v>
      </c>
      <c r="C3531" s="31">
        <v>45694</v>
      </c>
      <c r="D3531" t="s">
        <v>373</v>
      </c>
      <c r="E3531" t="s">
        <v>374</v>
      </c>
      <c r="F3531" t="s">
        <v>420</v>
      </c>
      <c r="G3531" t="s">
        <v>421</v>
      </c>
      <c r="H3531" t="s">
        <v>1066</v>
      </c>
      <c r="I3531" t="s">
        <v>1067</v>
      </c>
      <c r="J3531">
        <v>10</v>
      </c>
      <c r="K3531">
        <v>1250.4100000000001</v>
      </c>
      <c r="L3531">
        <v>565.90763000000004</v>
      </c>
      <c r="M3531">
        <v>251.84</v>
      </c>
      <c r="N3531">
        <v>125.04122</v>
      </c>
      <c r="O3531" s="32">
        <f t="shared" si="935"/>
        <v>998.57</v>
      </c>
      <c r="P3531" s="32">
        <f t="shared" si="936"/>
        <v>432.66237000000001</v>
      </c>
      <c r="Q3531">
        <v>709324</v>
      </c>
      <c r="R3531" t="s">
        <v>439</v>
      </c>
      <c r="S3531" t="s">
        <v>439</v>
      </c>
      <c r="T3531" t="str">
        <f t="shared" si="937"/>
        <v>VEN</v>
      </c>
      <c r="U3531" t="s">
        <v>440</v>
      </c>
      <c r="V3531" s="33">
        <f t="shared" si="938"/>
        <v>1250.4100000000001</v>
      </c>
      <c r="W3531">
        <f t="shared" si="939"/>
        <v>10</v>
      </c>
      <c r="X3531" s="33">
        <f t="shared" si="940"/>
        <v>998.57</v>
      </c>
      <c r="Y3531" s="33">
        <f t="shared" si="941"/>
        <v>251.84</v>
      </c>
      <c r="Z3531" s="45">
        <f t="shared" si="942"/>
        <v>0.34441692724786266</v>
      </c>
      <c r="AA3531" s="33">
        <f t="shared" si="943"/>
        <v>430.66237000000001</v>
      </c>
      <c r="AB3531" s="45">
        <f t="shared" si="944"/>
        <v>0.43127909911172974</v>
      </c>
      <c r="AC3531" s="33">
        <f>IFERROR($X3531/VLOOKUP(CONCATENATE("USD",C3531),[1]GEINDICE!AR$1:AS$65536,2,0),"")</f>
        <v>172.59575497787611</v>
      </c>
      <c r="AD3531" s="33">
        <f>IFERROR($AA3531/VLOOKUP(CONCATENATE("USD",C3531),[1]GEINDICE!AR$1:AS$65536,2,0),"")</f>
        <v>74.436941717367247</v>
      </c>
      <c r="AE3531" s="33">
        <f>IFERROR($X3531/VLOOKUP(CONCATENATE("EUR",C3531),[1]GEINDICE!AR$1:AS$65536,2,0),"")</f>
        <v>166.43665516609164</v>
      </c>
      <c r="AF3531" s="33">
        <f>IFERROR($AA3531/VLOOKUP(CONCATENATE("EUR",C3531),[1]GEINDICE!AR$1:AS$65536,2,0),"")</f>
        <v>71.780650699201615</v>
      </c>
      <c r="AG3531" s="48" t="str">
        <f>VLOOKUP(E3531,[1]Apresentação!AW$1:AX$65536,2,0)</f>
        <v xml:space="preserve">                    2 - LEATHER AUXILIARIES</v>
      </c>
      <c r="AH3531" s="48" t="str">
        <f t="shared" si="945"/>
        <v xml:space="preserve">         5218000002 - CONTRIPON AO BR</v>
      </c>
      <c r="AI3531" s="49" t="str">
        <f t="shared" si="946"/>
        <v xml:space="preserve">     L00506 - CURTUME BAGE LTDA</v>
      </c>
      <c r="AJ3531" t="str">
        <f t="shared" si="947"/>
        <v xml:space="preserve">     90 - SALES</v>
      </c>
      <c r="AK3531" t="str">
        <f t="shared" si="948"/>
        <v/>
      </c>
      <c r="AL3531">
        <f t="shared" si="949"/>
        <v>2</v>
      </c>
      <c r="AM3531" t="str">
        <f t="shared" si="950"/>
        <v>2025 2</v>
      </c>
      <c r="AN3531" t="str">
        <f t="shared" si="951"/>
        <v xml:space="preserve">CURTUME </v>
      </c>
    </row>
    <row r="3532" spans="1:40" x14ac:dyDescent="0.35">
      <c r="A3532">
        <v>81727</v>
      </c>
      <c r="B3532" t="s">
        <v>274</v>
      </c>
      <c r="C3532" s="31">
        <v>45737</v>
      </c>
      <c r="D3532" t="s">
        <v>373</v>
      </c>
      <c r="E3532" t="s">
        <v>374</v>
      </c>
      <c r="F3532" t="s">
        <v>420</v>
      </c>
      <c r="G3532" t="s">
        <v>421</v>
      </c>
      <c r="H3532" t="s">
        <v>1066</v>
      </c>
      <c r="I3532" t="s">
        <v>1067</v>
      </c>
      <c r="J3532">
        <v>20</v>
      </c>
      <c r="K3532">
        <v>2446</v>
      </c>
      <c r="L3532">
        <v>1145.9047399999999</v>
      </c>
      <c r="M3532">
        <v>492.63</v>
      </c>
      <c r="N3532">
        <v>122.3</v>
      </c>
      <c r="O3532" s="32">
        <f t="shared" si="935"/>
        <v>1953.37</v>
      </c>
      <c r="P3532" s="32">
        <f t="shared" si="936"/>
        <v>807.46525999999994</v>
      </c>
      <c r="Q3532">
        <v>720422</v>
      </c>
      <c r="R3532" t="s">
        <v>439</v>
      </c>
      <c r="S3532" t="s">
        <v>439</v>
      </c>
      <c r="T3532" t="str">
        <f t="shared" si="937"/>
        <v>VEN</v>
      </c>
      <c r="U3532" t="s">
        <v>440</v>
      </c>
      <c r="V3532" s="33">
        <f t="shared" si="938"/>
        <v>2446</v>
      </c>
      <c r="W3532">
        <f t="shared" si="939"/>
        <v>20</v>
      </c>
      <c r="X3532" s="33">
        <f t="shared" si="940"/>
        <v>1953.37</v>
      </c>
      <c r="Y3532" s="33">
        <f t="shared" si="941"/>
        <v>492.63</v>
      </c>
      <c r="Z3532" s="45">
        <f t="shared" si="942"/>
        <v>0.32848130008176613</v>
      </c>
      <c r="AA3532" s="33">
        <f t="shared" si="943"/>
        <v>803.46525999999994</v>
      </c>
      <c r="AB3532" s="45">
        <f t="shared" si="944"/>
        <v>0.41132261681094723</v>
      </c>
      <c r="AC3532" s="33">
        <f>IFERROR($X3532/VLOOKUP(CONCATENATE("USD",C3532),[1]GEINDICE!AR$1:AS$65536,2,0),"")</f>
        <v>341.25364686151534</v>
      </c>
      <c r="AD3532" s="33">
        <f>IFERROR($AA3532/VLOOKUP(CONCATENATE("USD",C3532),[1]GEINDICE!AR$1:AS$65536,2,0),"")</f>
        <v>140.36534302335738</v>
      </c>
      <c r="AE3532" s="33">
        <f>IFERROR($X3532/VLOOKUP(CONCATENATE("EUR",C3532),[1]GEINDICE!AR$1:AS$65536,2,0),"")</f>
        <v>315.77271257678626</v>
      </c>
      <c r="AF3532" s="33">
        <f>IFERROR($AA3532/VLOOKUP(CONCATENATE("EUR",C3532),[1]GEINDICE!AR$1:AS$65536,2,0),"")</f>
        <v>129.88445845457483</v>
      </c>
      <c r="AG3532" s="48" t="str">
        <f>VLOOKUP(E3532,[1]Apresentação!AW$1:AX$65536,2,0)</f>
        <v xml:space="preserve">                    2 - LEATHER AUXILIARIES</v>
      </c>
      <c r="AH3532" s="48" t="str">
        <f t="shared" si="945"/>
        <v xml:space="preserve">         5218000002 - CONTRIPON AO BR</v>
      </c>
      <c r="AI3532" s="49" t="str">
        <f t="shared" si="946"/>
        <v xml:space="preserve">     L00506 - CURTUME BAGE LTDA</v>
      </c>
      <c r="AJ3532" t="str">
        <f t="shared" si="947"/>
        <v xml:space="preserve">     90 - SALES</v>
      </c>
      <c r="AK3532" t="str">
        <f t="shared" si="948"/>
        <v/>
      </c>
      <c r="AL3532">
        <f t="shared" si="949"/>
        <v>3</v>
      </c>
      <c r="AM3532" t="str">
        <f t="shared" si="950"/>
        <v>2025 3</v>
      </c>
      <c r="AN3532" t="str">
        <f t="shared" si="951"/>
        <v xml:space="preserve">CURTUME </v>
      </c>
    </row>
    <row r="3533" spans="1:40" x14ac:dyDescent="0.35">
      <c r="A3533">
        <v>80978</v>
      </c>
      <c r="B3533" t="s">
        <v>274</v>
      </c>
      <c r="C3533" s="31">
        <v>45680</v>
      </c>
      <c r="D3533" t="s">
        <v>373</v>
      </c>
      <c r="E3533" t="s">
        <v>374</v>
      </c>
      <c r="F3533" t="s">
        <v>420</v>
      </c>
      <c r="G3533" t="s">
        <v>421</v>
      </c>
      <c r="H3533" t="s">
        <v>1066</v>
      </c>
      <c r="I3533" t="s">
        <v>1067</v>
      </c>
      <c r="J3533">
        <v>20</v>
      </c>
      <c r="K3533">
        <v>2609.3200000000002</v>
      </c>
      <c r="L3533">
        <v>1127.3201899999999</v>
      </c>
      <c r="M3533">
        <v>525.52</v>
      </c>
      <c r="N3533">
        <v>130.46578</v>
      </c>
      <c r="O3533" s="32">
        <f t="shared" si="935"/>
        <v>2083.8000000000002</v>
      </c>
      <c r="P3533" s="32">
        <f t="shared" si="936"/>
        <v>956.47981000000027</v>
      </c>
      <c r="Q3533">
        <v>707931</v>
      </c>
      <c r="R3533" t="s">
        <v>439</v>
      </c>
      <c r="S3533" t="s">
        <v>439</v>
      </c>
      <c r="T3533" t="str">
        <f t="shared" si="937"/>
        <v>VEN</v>
      </c>
      <c r="U3533" t="s">
        <v>441</v>
      </c>
      <c r="V3533" s="33">
        <f t="shared" si="938"/>
        <v>2609.3200000000002</v>
      </c>
      <c r="W3533">
        <f t="shared" si="939"/>
        <v>20</v>
      </c>
      <c r="X3533" s="33">
        <f t="shared" si="940"/>
        <v>2083.8000000000002</v>
      </c>
      <c r="Y3533" s="33">
        <f t="shared" si="941"/>
        <v>525.52</v>
      </c>
      <c r="Z3533" s="45">
        <f t="shared" si="942"/>
        <v>0.36502989667806179</v>
      </c>
      <c r="AA3533" s="33">
        <f t="shared" si="943"/>
        <v>952.47981000000027</v>
      </c>
      <c r="AB3533" s="45">
        <f t="shared" si="944"/>
        <v>0.45708792110567242</v>
      </c>
      <c r="AC3533" s="33">
        <f>IFERROR($X3533/VLOOKUP(CONCATENATE("USD",C3533),[1]GEINDICE!AR$1:AS$65536,2,0),"")</f>
        <v>350.81398676745397</v>
      </c>
      <c r="AD3533" s="33">
        <f>IFERROR($AA3533/VLOOKUP(CONCATENATE("USD",C3533),[1]GEINDICE!AR$1:AS$65536,2,0),"")</f>
        <v>160.35283590632841</v>
      </c>
      <c r="AE3533" s="33">
        <f>IFERROR($X3533/VLOOKUP(CONCATENATE("EUR",C3533),[1]GEINDICE!AR$1:AS$65536,2,0),"")</f>
        <v>337.41923992421914</v>
      </c>
      <c r="AF3533" s="33">
        <f>IFERROR($AA3533/VLOOKUP(CONCATENATE("EUR",C3533),[1]GEINDICE!AR$1:AS$65536,2,0),"")</f>
        <v>154.23025891801743</v>
      </c>
      <c r="AG3533" s="48" t="str">
        <f>VLOOKUP(E3533,[1]Apresentação!AW$1:AX$65536,2,0)</f>
        <v xml:space="preserve">                    2 - LEATHER AUXILIARIES</v>
      </c>
      <c r="AH3533" s="48" t="str">
        <f t="shared" si="945"/>
        <v xml:space="preserve">         5218000002 - CONTRIPON AO BR</v>
      </c>
      <c r="AI3533" s="49" t="str">
        <f t="shared" si="946"/>
        <v xml:space="preserve">     L00506 - CURTUME BAGE LTDA</v>
      </c>
      <c r="AJ3533" t="str">
        <f t="shared" si="947"/>
        <v xml:space="preserve">     90 - SALES</v>
      </c>
      <c r="AK3533" t="str">
        <f t="shared" si="948"/>
        <v/>
      </c>
      <c r="AL3533">
        <f t="shared" si="949"/>
        <v>1</v>
      </c>
      <c r="AM3533" t="str">
        <f t="shared" si="950"/>
        <v>2025 1</v>
      </c>
      <c r="AN3533" t="str">
        <f t="shared" si="951"/>
        <v xml:space="preserve">CURTUME </v>
      </c>
    </row>
    <row r="3534" spans="1:40" x14ac:dyDescent="0.35">
      <c r="A3534">
        <v>82018</v>
      </c>
      <c r="B3534" t="s">
        <v>274</v>
      </c>
      <c r="C3534" s="31">
        <v>45758</v>
      </c>
      <c r="D3534" t="s">
        <v>373</v>
      </c>
      <c r="E3534" t="s">
        <v>374</v>
      </c>
      <c r="F3534" t="s">
        <v>693</v>
      </c>
      <c r="G3534" t="s">
        <v>391</v>
      </c>
      <c r="H3534" t="s">
        <v>1066</v>
      </c>
      <c r="I3534" t="s">
        <v>1067</v>
      </c>
      <c r="J3534">
        <v>120</v>
      </c>
      <c r="K3534">
        <v>15294.23</v>
      </c>
      <c r="L3534">
        <v>6884.3512799999999</v>
      </c>
      <c r="M3534">
        <v>2498.2199999999998</v>
      </c>
      <c r="N3534">
        <v>127.45194000000001</v>
      </c>
      <c r="O3534" s="32">
        <f t="shared" si="935"/>
        <v>12796.01</v>
      </c>
      <c r="P3534" s="32">
        <f t="shared" si="936"/>
        <v>5911.6587200000004</v>
      </c>
      <c r="Q3534">
        <v>728441</v>
      </c>
      <c r="R3534" t="s">
        <v>439</v>
      </c>
      <c r="S3534" t="s">
        <v>439</v>
      </c>
      <c r="T3534" t="str">
        <f t="shared" si="937"/>
        <v>VEN</v>
      </c>
      <c r="U3534" t="s">
        <v>440</v>
      </c>
      <c r="V3534" s="33">
        <f t="shared" si="938"/>
        <v>15294.23</v>
      </c>
      <c r="W3534">
        <f t="shared" si="939"/>
        <v>120</v>
      </c>
      <c r="X3534" s="33">
        <f t="shared" si="940"/>
        <v>12796.01</v>
      </c>
      <c r="Y3534" s="33">
        <f t="shared" si="941"/>
        <v>2498.2199999999998</v>
      </c>
      <c r="Z3534" s="45">
        <f t="shared" si="942"/>
        <v>0.38495947295156413</v>
      </c>
      <c r="AA3534" s="33">
        <f t="shared" si="943"/>
        <v>5887.6587200000004</v>
      </c>
      <c r="AB3534" s="45">
        <f t="shared" si="944"/>
        <v>0.46011676452269107</v>
      </c>
      <c r="AC3534" s="33">
        <f>IFERROR($X3534/VLOOKUP(CONCATENATE("USD",C3534),[1]GEINDICE!AR$1:AS$65536,2,0),"")</f>
        <v>2178.5263122052538</v>
      </c>
      <c r="AD3534" s="33">
        <f>IFERROR($AA3534/VLOOKUP(CONCATENATE("USD",C3534),[1]GEINDICE!AR$1:AS$65536,2,0),"")</f>
        <v>1002.3764781994314</v>
      </c>
      <c r="AE3534" s="33">
        <f>IFERROR($X3534/VLOOKUP(CONCATENATE("EUR",C3534),[1]GEINDICE!AR$1:AS$65536,2,0),"")</f>
        <v>1923.980573765562</v>
      </c>
      <c r="AF3534" s="33">
        <f>IFERROR($AA3534/VLOOKUP(CONCATENATE("EUR",C3534),[1]GEINDICE!AR$1:AS$65536,2,0),"")</f>
        <v>885.25571660552112</v>
      </c>
      <c r="AG3534" s="48" t="str">
        <f>VLOOKUP(E3534,[1]Apresentação!AW$1:AX$65536,2,0)</f>
        <v xml:space="preserve">                    2 - LEATHER AUXILIARIES</v>
      </c>
      <c r="AH3534" s="48" t="str">
        <f t="shared" si="945"/>
        <v xml:space="preserve">         5218000002 - CONTRIPON AO BR</v>
      </c>
      <c r="AI3534" s="49" t="str">
        <f t="shared" si="946"/>
        <v xml:space="preserve">     L00414 - JBS S.A</v>
      </c>
      <c r="AJ3534" t="str">
        <f t="shared" si="947"/>
        <v xml:space="preserve">     90 - SALES</v>
      </c>
      <c r="AK3534" t="str">
        <f t="shared" si="948"/>
        <v/>
      </c>
      <c r="AL3534">
        <f t="shared" si="949"/>
        <v>4</v>
      </c>
      <c r="AM3534" t="str">
        <f t="shared" si="950"/>
        <v>2025 4</v>
      </c>
      <c r="AN3534" t="str">
        <f t="shared" si="951"/>
        <v xml:space="preserve">JBS </v>
      </c>
    </row>
    <row r="3535" spans="1:40" x14ac:dyDescent="0.35">
      <c r="A3535">
        <v>81522</v>
      </c>
      <c r="B3535" t="s">
        <v>274</v>
      </c>
      <c r="C3535" s="31">
        <v>45722</v>
      </c>
      <c r="D3535" t="s">
        <v>373</v>
      </c>
      <c r="E3535" t="s">
        <v>374</v>
      </c>
      <c r="F3535" t="s">
        <v>420</v>
      </c>
      <c r="G3535" t="s">
        <v>421</v>
      </c>
      <c r="H3535" t="s">
        <v>1066</v>
      </c>
      <c r="I3535" t="s">
        <v>1067</v>
      </c>
      <c r="J3535">
        <v>10</v>
      </c>
      <c r="K3535">
        <v>1250.1300000000001</v>
      </c>
      <c r="L3535">
        <v>572.95236999999997</v>
      </c>
      <c r="M3535">
        <v>251.78</v>
      </c>
      <c r="N3535">
        <v>125.01316</v>
      </c>
      <c r="O3535" s="32">
        <f t="shared" si="935"/>
        <v>998.35000000000014</v>
      </c>
      <c r="P3535" s="32">
        <f t="shared" si="936"/>
        <v>425.39763000000016</v>
      </c>
      <c r="Q3535">
        <v>714645</v>
      </c>
      <c r="R3535" t="s">
        <v>439</v>
      </c>
      <c r="S3535" t="s">
        <v>439</v>
      </c>
      <c r="T3535" t="str">
        <f t="shared" si="937"/>
        <v>VEN</v>
      </c>
      <c r="U3535" t="s">
        <v>440</v>
      </c>
      <c r="V3535" s="33">
        <f t="shared" si="938"/>
        <v>1250.1300000000001</v>
      </c>
      <c r="W3535">
        <f t="shared" si="939"/>
        <v>10</v>
      </c>
      <c r="X3535" s="33">
        <f t="shared" si="940"/>
        <v>998.35000000000014</v>
      </c>
      <c r="Y3535" s="33">
        <f t="shared" si="941"/>
        <v>251.78</v>
      </c>
      <c r="Z3535" s="45">
        <f t="shared" si="942"/>
        <v>0.33868288098037813</v>
      </c>
      <c r="AA3535" s="33">
        <f t="shared" si="943"/>
        <v>423.39763000000016</v>
      </c>
      <c r="AB3535" s="45">
        <f t="shared" si="944"/>
        <v>0.42409739069464625</v>
      </c>
      <c r="AC3535" s="33">
        <f>IFERROR($X3535/VLOOKUP(CONCATENATE("USD",C3535),[1]GEINDICE!AR$1:AS$65536,2,0),"")</f>
        <v>173.6593087373237</v>
      </c>
      <c r="AD3535" s="33">
        <f>IFERROR($AA3535/VLOOKUP(CONCATENATE("USD",C3535),[1]GEINDICE!AR$1:AS$65536,2,0),"")</f>
        <v>73.648459705334957</v>
      </c>
      <c r="AE3535" s="33">
        <f>IFERROR($X3535/VLOOKUP(CONCATENATE("EUR",C3535),[1]GEINDICE!AR$1:AS$65536,2,0),"")</f>
        <v>160.52707743761255</v>
      </c>
      <c r="AF3535" s="33">
        <f>IFERROR($AA3535/VLOOKUP(CONCATENATE("EUR",C3535),[1]GEINDICE!AR$1:AS$65536,2,0),"")</f>
        <v>68.079114677128914</v>
      </c>
      <c r="AG3535" s="48" t="str">
        <f>VLOOKUP(E3535,[1]Apresentação!AW$1:AX$65536,2,0)</f>
        <v xml:space="preserve">                    2 - LEATHER AUXILIARIES</v>
      </c>
      <c r="AH3535" s="48" t="str">
        <f t="shared" si="945"/>
        <v xml:space="preserve">         5218000002 - CONTRIPON AO BR</v>
      </c>
      <c r="AI3535" s="49" t="str">
        <f t="shared" si="946"/>
        <v xml:space="preserve">     L00506 - CURTUME BAGE LTDA</v>
      </c>
      <c r="AJ3535" t="str">
        <f t="shared" si="947"/>
        <v xml:space="preserve">     90 - SALES</v>
      </c>
      <c r="AK3535" t="str">
        <f t="shared" si="948"/>
        <v/>
      </c>
      <c r="AL3535">
        <f t="shared" si="949"/>
        <v>3</v>
      </c>
      <c r="AM3535" t="str">
        <f t="shared" si="950"/>
        <v>2025 3</v>
      </c>
      <c r="AN3535" t="str">
        <f t="shared" si="951"/>
        <v xml:space="preserve">CURTUME </v>
      </c>
    </row>
    <row r="3536" spans="1:40" x14ac:dyDescent="0.35">
      <c r="A3536">
        <v>82223</v>
      </c>
      <c r="B3536" t="s">
        <v>274</v>
      </c>
      <c r="C3536" s="31">
        <v>45776</v>
      </c>
      <c r="D3536" t="s">
        <v>373</v>
      </c>
      <c r="E3536" t="s">
        <v>374</v>
      </c>
      <c r="F3536" t="s">
        <v>420</v>
      </c>
      <c r="G3536" t="s">
        <v>421</v>
      </c>
      <c r="H3536" t="s">
        <v>1066</v>
      </c>
      <c r="I3536" t="s">
        <v>1067</v>
      </c>
      <c r="J3536">
        <v>10</v>
      </c>
      <c r="K3536">
        <v>1227.08</v>
      </c>
      <c r="L3536">
        <v>574.21992999999998</v>
      </c>
      <c r="M3536">
        <v>247.14</v>
      </c>
      <c r="N3536">
        <v>122.70778</v>
      </c>
      <c r="O3536" s="32">
        <f t="shared" si="935"/>
        <v>979.93999999999994</v>
      </c>
      <c r="P3536" s="32">
        <f t="shared" si="936"/>
        <v>405.72006999999996</v>
      </c>
      <c r="Q3536">
        <v>734940</v>
      </c>
      <c r="R3536" t="s">
        <v>439</v>
      </c>
      <c r="S3536" t="s">
        <v>439</v>
      </c>
      <c r="T3536" t="str">
        <f t="shared" si="937"/>
        <v>VEN</v>
      </c>
      <c r="U3536" t="s">
        <v>440</v>
      </c>
      <c r="V3536" s="33">
        <f t="shared" si="938"/>
        <v>1227.08</v>
      </c>
      <c r="W3536">
        <f t="shared" si="939"/>
        <v>10</v>
      </c>
      <c r="X3536" s="33">
        <f t="shared" si="940"/>
        <v>979.93999999999994</v>
      </c>
      <c r="Y3536" s="33">
        <f t="shared" si="941"/>
        <v>247.14</v>
      </c>
      <c r="Z3536" s="45">
        <f t="shared" si="942"/>
        <v>0.32900876063500339</v>
      </c>
      <c r="AA3536" s="33">
        <f t="shared" si="943"/>
        <v>403.72006999999996</v>
      </c>
      <c r="AB3536" s="45">
        <f t="shared" si="944"/>
        <v>0.41198447864154947</v>
      </c>
      <c r="AC3536" s="33">
        <f>IFERROR($X3536/VLOOKUP(CONCATENATE("USD",C3536),[1]GEINDICE!AR$1:AS$65536,2,0),"")</f>
        <v>173.54206881895618</v>
      </c>
      <c r="AD3536" s="33">
        <f>IFERROR($AA3536/VLOOKUP(CONCATENATE("USD",C3536),[1]GEINDICE!AR$1:AS$65536,2,0),"")</f>
        <v>71.496638744753568</v>
      </c>
      <c r="AE3536" s="33">
        <f>IFERROR($X3536/VLOOKUP(CONCATENATE("EUR",C3536),[1]GEINDICE!AR$1:AS$65536,2,0),"")</f>
        <v>152.28282828282826</v>
      </c>
      <c r="AF3536" s="33">
        <f>IFERROR($AA3536/VLOOKUP(CONCATENATE("EUR",C3536),[1]GEINDICE!AR$1:AS$65536,2,0),"")</f>
        <v>62.738161616161605</v>
      </c>
      <c r="AG3536" s="48" t="str">
        <f>VLOOKUP(E3536,[1]Apresentação!AW$1:AX$65536,2,0)</f>
        <v xml:space="preserve">                    2 - LEATHER AUXILIARIES</v>
      </c>
      <c r="AH3536" s="48" t="str">
        <f t="shared" si="945"/>
        <v xml:space="preserve">         5218000002 - CONTRIPON AO BR</v>
      </c>
      <c r="AI3536" s="49" t="str">
        <f t="shared" si="946"/>
        <v xml:space="preserve">     L00506 - CURTUME BAGE LTDA</v>
      </c>
      <c r="AJ3536" t="str">
        <f t="shared" si="947"/>
        <v xml:space="preserve">     90 - SALES</v>
      </c>
      <c r="AK3536" t="str">
        <f t="shared" si="948"/>
        <v/>
      </c>
      <c r="AL3536">
        <f t="shared" si="949"/>
        <v>4</v>
      </c>
      <c r="AM3536" t="str">
        <f t="shared" si="950"/>
        <v>2025 4</v>
      </c>
      <c r="AN3536" t="str">
        <f t="shared" si="951"/>
        <v xml:space="preserve">CURTUME </v>
      </c>
    </row>
    <row r="3537" spans="1:40" x14ac:dyDescent="0.35">
      <c r="A3537">
        <v>81799</v>
      </c>
      <c r="B3537" t="s">
        <v>274</v>
      </c>
      <c r="C3537" s="31">
        <v>45743</v>
      </c>
      <c r="D3537" t="s">
        <v>373</v>
      </c>
      <c r="E3537" t="s">
        <v>374</v>
      </c>
      <c r="F3537" t="s">
        <v>420</v>
      </c>
      <c r="G3537" t="s">
        <v>421</v>
      </c>
      <c r="H3537" t="s">
        <v>1066</v>
      </c>
      <c r="I3537" t="s">
        <v>1067</v>
      </c>
      <c r="J3537">
        <v>20</v>
      </c>
      <c r="K3537">
        <v>2460.46</v>
      </c>
      <c r="L3537">
        <v>1154.3932</v>
      </c>
      <c r="M3537">
        <v>495.55</v>
      </c>
      <c r="N3537">
        <v>123.02293</v>
      </c>
      <c r="O3537" s="32">
        <f t="shared" si="935"/>
        <v>1964.91</v>
      </c>
      <c r="P3537" s="32">
        <f t="shared" si="936"/>
        <v>810.5168000000001</v>
      </c>
      <c r="Q3537">
        <v>722666</v>
      </c>
      <c r="R3537" t="s">
        <v>439</v>
      </c>
      <c r="S3537" t="s">
        <v>439</v>
      </c>
      <c r="T3537" t="str">
        <f t="shared" si="937"/>
        <v>VEN</v>
      </c>
      <c r="U3537" t="s">
        <v>440</v>
      </c>
      <c r="V3537" s="33">
        <f t="shared" si="938"/>
        <v>2460.46</v>
      </c>
      <c r="W3537">
        <f t="shared" si="939"/>
        <v>20</v>
      </c>
      <c r="X3537" s="33">
        <f t="shared" si="940"/>
        <v>1964.91</v>
      </c>
      <c r="Y3537" s="33">
        <f t="shared" si="941"/>
        <v>495.55</v>
      </c>
      <c r="Z3537" s="45">
        <f t="shared" si="942"/>
        <v>0.32779106345967829</v>
      </c>
      <c r="AA3537" s="33">
        <f t="shared" si="943"/>
        <v>806.5168000000001</v>
      </c>
      <c r="AB3537" s="45">
        <f t="shared" si="944"/>
        <v>0.41045991928383491</v>
      </c>
      <c r="AC3537" s="33">
        <f>IFERROR($X3537/VLOOKUP(CONCATENATE("USD",C3537),[1]GEINDICE!AR$1:AS$65536,2,0),"")</f>
        <v>341.8780666040297</v>
      </c>
      <c r="AD3537" s="33">
        <f>IFERROR($AA3537/VLOOKUP(CONCATENATE("USD",C3537),[1]GEINDICE!AR$1:AS$65536,2,0),"")</f>
        <v>140.32724362320354</v>
      </c>
      <c r="AE3537" s="33">
        <f>IFERROR($X3537/VLOOKUP(CONCATENATE("EUR",C3537),[1]GEINDICE!AR$1:AS$65536,2,0),"")</f>
        <v>316.5533573914164</v>
      </c>
      <c r="AF3537" s="33">
        <f>IFERROR($AA3537/VLOOKUP(CONCATENATE("EUR",C3537),[1]GEINDICE!AR$1:AS$65536,2,0),"")</f>
        <v>129.93246552390772</v>
      </c>
      <c r="AG3537" s="48" t="str">
        <f>VLOOKUP(E3537,[1]Apresentação!AW$1:AX$65536,2,0)</f>
        <v xml:space="preserve">                    2 - LEATHER AUXILIARIES</v>
      </c>
      <c r="AH3537" s="48" t="str">
        <f t="shared" si="945"/>
        <v xml:space="preserve">         5218000002 - CONTRIPON AO BR</v>
      </c>
      <c r="AI3537" s="49" t="str">
        <f t="shared" si="946"/>
        <v xml:space="preserve">     L00506 - CURTUME BAGE LTDA</v>
      </c>
      <c r="AJ3537" t="str">
        <f t="shared" si="947"/>
        <v xml:space="preserve">     90 - SALES</v>
      </c>
      <c r="AK3537" t="str">
        <f t="shared" si="948"/>
        <v/>
      </c>
      <c r="AL3537">
        <f t="shared" si="949"/>
        <v>3</v>
      </c>
      <c r="AM3537" t="str">
        <f t="shared" si="950"/>
        <v>2025 3</v>
      </c>
      <c r="AN3537" t="str">
        <f t="shared" si="951"/>
        <v xml:space="preserve">CURTUME </v>
      </c>
    </row>
    <row r="3538" spans="1:40" x14ac:dyDescent="0.35">
      <c r="A3538">
        <v>81274</v>
      </c>
      <c r="B3538" t="s">
        <v>274</v>
      </c>
      <c r="C3538" s="31">
        <v>45701</v>
      </c>
      <c r="D3538" t="s">
        <v>373</v>
      </c>
      <c r="E3538" t="s">
        <v>374</v>
      </c>
      <c r="F3538" t="s">
        <v>420</v>
      </c>
      <c r="G3538" t="s">
        <v>421</v>
      </c>
      <c r="H3538" t="s">
        <v>1066</v>
      </c>
      <c r="I3538" t="s">
        <v>1067</v>
      </c>
      <c r="J3538">
        <v>10</v>
      </c>
      <c r="K3538">
        <v>1247.4100000000001</v>
      </c>
      <c r="L3538">
        <v>565.90763000000004</v>
      </c>
      <c r="M3538">
        <v>251.23</v>
      </c>
      <c r="N3538">
        <v>124.74118</v>
      </c>
      <c r="O3538" s="32">
        <f t="shared" si="935"/>
        <v>996.18000000000006</v>
      </c>
      <c r="P3538" s="32">
        <f t="shared" si="936"/>
        <v>430.27237000000002</v>
      </c>
      <c r="Q3538">
        <v>710102</v>
      </c>
      <c r="R3538" t="s">
        <v>439</v>
      </c>
      <c r="S3538" t="s">
        <v>439</v>
      </c>
      <c r="T3538" t="str">
        <f t="shared" si="937"/>
        <v>VEN</v>
      </c>
      <c r="U3538" t="s">
        <v>440</v>
      </c>
      <c r="V3538" s="33">
        <f t="shared" si="938"/>
        <v>1247.4100000000001</v>
      </c>
      <c r="W3538">
        <f t="shared" si="939"/>
        <v>10</v>
      </c>
      <c r="X3538" s="33">
        <f t="shared" si="940"/>
        <v>996.18000000000006</v>
      </c>
      <c r="Y3538" s="33">
        <f t="shared" si="941"/>
        <v>251.23</v>
      </c>
      <c r="Z3538" s="45">
        <f t="shared" si="942"/>
        <v>0.34332927425625898</v>
      </c>
      <c r="AA3538" s="33">
        <f t="shared" si="943"/>
        <v>428.27237000000002</v>
      </c>
      <c r="AB3538" s="45">
        <f t="shared" si="944"/>
        <v>0.42991464393985024</v>
      </c>
      <c r="AC3538" s="33">
        <f>IFERROR($X3538/VLOOKUP(CONCATENATE("USD",C3538),[1]GEINDICE!AR$1:AS$65536,2,0),"")</f>
        <v>172.38527029833185</v>
      </c>
      <c r="AD3538" s="33">
        <f>IFERROR($AA3538/VLOOKUP(CONCATENATE("USD",C3538),[1]GEINDICE!AR$1:AS$65536,2,0),"")</f>
        <v>74.110952100782171</v>
      </c>
      <c r="AE3538" s="33">
        <f>IFERROR($X3538/VLOOKUP(CONCATENATE("EUR",C3538),[1]GEINDICE!AR$1:AS$65536,2,0),"")</f>
        <v>165.21493963115299</v>
      </c>
      <c r="AF3538" s="33">
        <f>IFERROR($AA3538/VLOOKUP(CONCATENATE("EUR",C3538),[1]GEINDICE!AR$1:AS$65536,2,0),"")</f>
        <v>71.028321945070985</v>
      </c>
      <c r="AG3538" s="48" t="str">
        <f>VLOOKUP(E3538,[1]Apresentação!AW$1:AX$65536,2,0)</f>
        <v xml:space="preserve">                    2 - LEATHER AUXILIARIES</v>
      </c>
      <c r="AH3538" s="48" t="str">
        <f t="shared" si="945"/>
        <v xml:space="preserve">         5218000002 - CONTRIPON AO BR</v>
      </c>
      <c r="AI3538" s="49" t="str">
        <f t="shared" si="946"/>
        <v xml:space="preserve">     L00506 - CURTUME BAGE LTDA</v>
      </c>
      <c r="AJ3538" t="str">
        <f t="shared" si="947"/>
        <v xml:space="preserve">     90 - SALES</v>
      </c>
      <c r="AK3538" t="str">
        <f t="shared" si="948"/>
        <v/>
      </c>
      <c r="AL3538">
        <f t="shared" si="949"/>
        <v>2</v>
      </c>
      <c r="AM3538" t="str">
        <f t="shared" si="950"/>
        <v>2025 2</v>
      </c>
      <c r="AN3538" t="str">
        <f t="shared" si="951"/>
        <v xml:space="preserve">CURTUME </v>
      </c>
    </row>
    <row r="3539" spans="1:40" x14ac:dyDescent="0.35">
      <c r="A3539">
        <v>81436</v>
      </c>
      <c r="B3539" t="s">
        <v>274</v>
      </c>
      <c r="C3539" s="31">
        <v>45715</v>
      </c>
      <c r="D3539" t="s">
        <v>373</v>
      </c>
      <c r="E3539" t="s">
        <v>374</v>
      </c>
      <c r="F3539" t="s">
        <v>420</v>
      </c>
      <c r="G3539" t="s">
        <v>421</v>
      </c>
      <c r="H3539" t="s">
        <v>1066</v>
      </c>
      <c r="I3539" t="s">
        <v>1067</v>
      </c>
      <c r="J3539">
        <v>20</v>
      </c>
      <c r="K3539">
        <v>2494.44</v>
      </c>
      <c r="L3539">
        <v>1145.90473</v>
      </c>
      <c r="M3539">
        <v>502.38</v>
      </c>
      <c r="N3539">
        <v>124.72175</v>
      </c>
      <c r="O3539" s="32">
        <f t="shared" si="935"/>
        <v>1992.06</v>
      </c>
      <c r="P3539" s="32">
        <f t="shared" si="936"/>
        <v>846.15526999999997</v>
      </c>
      <c r="Q3539">
        <v>712076</v>
      </c>
      <c r="R3539" t="s">
        <v>439</v>
      </c>
      <c r="S3539" t="s">
        <v>439</v>
      </c>
      <c r="T3539" t="str">
        <f t="shared" si="937"/>
        <v>VEN</v>
      </c>
      <c r="U3539" t="s">
        <v>440</v>
      </c>
      <c r="V3539" s="33">
        <f t="shared" si="938"/>
        <v>2494.44</v>
      </c>
      <c r="W3539">
        <f t="shared" si="939"/>
        <v>20</v>
      </c>
      <c r="X3539" s="33">
        <f t="shared" si="940"/>
        <v>1992.06</v>
      </c>
      <c r="Y3539" s="33">
        <f t="shared" si="941"/>
        <v>502.38</v>
      </c>
      <c r="Z3539" s="45">
        <f t="shared" si="942"/>
        <v>0.33761295922130818</v>
      </c>
      <c r="AA3539" s="33">
        <f t="shared" si="943"/>
        <v>842.15526999999997</v>
      </c>
      <c r="AB3539" s="45">
        <f t="shared" si="944"/>
        <v>0.42275597622561567</v>
      </c>
      <c r="AC3539" s="33">
        <f>IFERROR($X3539/VLOOKUP(CONCATENATE("USD",C3539),[1]GEINDICE!AR$1:AS$65536,2,0),"")</f>
        <v>342.11375970323553</v>
      </c>
      <c r="AD3539" s="33">
        <f>IFERROR($AA3539/VLOOKUP(CONCATENATE("USD",C3539),[1]GEINDICE!AR$1:AS$65536,2,0),"")</f>
        <v>144.63063646355704</v>
      </c>
      <c r="AE3539" s="33">
        <f>IFERROR($X3539/VLOOKUP(CONCATENATE("EUR",C3539),[1]GEINDICE!AR$1:AS$65536,2,0),"")</f>
        <v>328.45177246496286</v>
      </c>
      <c r="AF3539" s="33">
        <f>IFERROR($AA3539/VLOOKUP(CONCATENATE("EUR",C3539),[1]GEINDICE!AR$1:AS$65536,2,0),"")</f>
        <v>138.85494971145917</v>
      </c>
      <c r="AG3539" s="48" t="str">
        <f>VLOOKUP(E3539,[1]Apresentação!AW$1:AX$65536,2,0)</f>
        <v xml:space="preserve">                    2 - LEATHER AUXILIARIES</v>
      </c>
      <c r="AH3539" s="48" t="str">
        <f t="shared" si="945"/>
        <v xml:space="preserve">         5218000002 - CONTRIPON AO BR</v>
      </c>
      <c r="AI3539" s="49" t="str">
        <f t="shared" si="946"/>
        <v xml:space="preserve">     L00506 - CURTUME BAGE LTDA</v>
      </c>
      <c r="AJ3539" t="str">
        <f t="shared" si="947"/>
        <v xml:space="preserve">     90 - SALES</v>
      </c>
      <c r="AK3539" t="str">
        <f t="shared" si="948"/>
        <v/>
      </c>
      <c r="AL3539">
        <f t="shared" si="949"/>
        <v>2</v>
      </c>
      <c r="AM3539" t="str">
        <f t="shared" si="950"/>
        <v>2025 2</v>
      </c>
      <c r="AN3539" t="str">
        <f t="shared" si="951"/>
        <v xml:space="preserve">CURTUME </v>
      </c>
    </row>
    <row r="3540" spans="1:40" x14ac:dyDescent="0.35">
      <c r="A3540">
        <v>82049</v>
      </c>
      <c r="B3540" t="s">
        <v>274</v>
      </c>
      <c r="C3540" s="31">
        <v>45762</v>
      </c>
      <c r="D3540" t="s">
        <v>373</v>
      </c>
      <c r="E3540" t="s">
        <v>374</v>
      </c>
      <c r="F3540" t="s">
        <v>420</v>
      </c>
      <c r="G3540" t="s">
        <v>421</v>
      </c>
      <c r="H3540" t="s">
        <v>1066</v>
      </c>
      <c r="I3540" t="s">
        <v>1067</v>
      </c>
      <c r="J3540">
        <v>20</v>
      </c>
      <c r="K3540">
        <v>2535.79</v>
      </c>
      <c r="L3540">
        <v>1147.3918799999999</v>
      </c>
      <c r="M3540">
        <v>510.71</v>
      </c>
      <c r="N3540">
        <v>126.78969000000001</v>
      </c>
      <c r="O3540" s="32">
        <f t="shared" si="935"/>
        <v>2025.08</v>
      </c>
      <c r="P3540" s="32">
        <f t="shared" si="936"/>
        <v>877.68812000000003</v>
      </c>
      <c r="Q3540">
        <v>729802</v>
      </c>
      <c r="R3540" t="s">
        <v>439</v>
      </c>
      <c r="S3540" t="s">
        <v>439</v>
      </c>
      <c r="T3540" t="str">
        <f t="shared" si="937"/>
        <v>VEN</v>
      </c>
      <c r="U3540" t="s">
        <v>440</v>
      </c>
      <c r="V3540" s="33">
        <f t="shared" si="938"/>
        <v>2535.79</v>
      </c>
      <c r="W3540">
        <f t="shared" si="939"/>
        <v>20</v>
      </c>
      <c r="X3540" s="33">
        <f t="shared" si="940"/>
        <v>2025.08</v>
      </c>
      <c r="Y3540" s="33">
        <f t="shared" si="941"/>
        <v>510.71</v>
      </c>
      <c r="Z3540" s="45">
        <f t="shared" si="942"/>
        <v>0.34454277365239239</v>
      </c>
      <c r="AA3540" s="33">
        <f t="shared" si="943"/>
        <v>873.68812000000003</v>
      </c>
      <c r="AB3540" s="45">
        <f t="shared" si="944"/>
        <v>0.43143387915539144</v>
      </c>
      <c r="AC3540" s="33">
        <f>IFERROR($X3540/VLOOKUP(CONCATENATE("USD",C3540),[1]GEINDICE!AR$1:AS$65536,2,0),"")</f>
        <v>344.94693988791795</v>
      </c>
      <c r="AD3540" s="33">
        <f>IFERROR($AA3540/VLOOKUP(CONCATENATE("USD",C3540),[1]GEINDICE!AR$1:AS$65536,2,0),"")</f>
        <v>148.82179637862606</v>
      </c>
      <c r="AE3540" s="33">
        <f>IFERROR($X3540/VLOOKUP(CONCATENATE("EUR",C3540),[1]GEINDICE!AR$1:AS$65536,2,0),"")</f>
        <v>305.53409776704888</v>
      </c>
      <c r="AF3540" s="33">
        <f>IFERROR($AA3540/VLOOKUP(CONCATENATE("EUR",C3540),[1]GEINDICE!AR$1:AS$65536,2,0),"")</f>
        <v>131.8177610138805</v>
      </c>
      <c r="AG3540" s="48" t="str">
        <f>VLOOKUP(E3540,[1]Apresentação!AW$1:AX$65536,2,0)</f>
        <v xml:space="preserve">                    2 - LEATHER AUXILIARIES</v>
      </c>
      <c r="AH3540" s="48" t="str">
        <f t="shared" si="945"/>
        <v xml:space="preserve">         5218000002 - CONTRIPON AO BR</v>
      </c>
      <c r="AI3540" s="49" t="str">
        <f t="shared" si="946"/>
        <v xml:space="preserve">     L00506 - CURTUME BAGE LTDA</v>
      </c>
      <c r="AJ3540" t="str">
        <f t="shared" si="947"/>
        <v xml:space="preserve">     90 - SALES</v>
      </c>
      <c r="AK3540" t="str">
        <f t="shared" si="948"/>
        <v/>
      </c>
      <c r="AL3540">
        <f t="shared" si="949"/>
        <v>4</v>
      </c>
      <c r="AM3540" t="str">
        <f t="shared" si="950"/>
        <v>2025 4</v>
      </c>
      <c r="AN3540" t="str">
        <f t="shared" si="951"/>
        <v xml:space="preserve">CURTUME </v>
      </c>
    </row>
    <row r="3541" spans="1:40" x14ac:dyDescent="0.35">
      <c r="A3541">
        <v>82000</v>
      </c>
      <c r="B3541" t="s">
        <v>274</v>
      </c>
      <c r="C3541" s="31">
        <v>45757</v>
      </c>
      <c r="D3541" t="s">
        <v>373</v>
      </c>
      <c r="E3541" t="s">
        <v>374</v>
      </c>
      <c r="F3541" t="s">
        <v>420</v>
      </c>
      <c r="G3541" t="s">
        <v>421</v>
      </c>
      <c r="H3541" t="s">
        <v>1066</v>
      </c>
      <c r="I3541" t="s">
        <v>1067</v>
      </c>
      <c r="J3541">
        <v>20</v>
      </c>
      <c r="K3541">
        <v>2563.04</v>
      </c>
      <c r="L3541">
        <v>1147.26134</v>
      </c>
      <c r="M3541">
        <v>516.21</v>
      </c>
      <c r="N3541">
        <v>128.15200000000002</v>
      </c>
      <c r="O3541" s="32">
        <f t="shared" si="935"/>
        <v>2046.83</v>
      </c>
      <c r="P3541" s="32">
        <f t="shared" si="936"/>
        <v>899.56865999999991</v>
      </c>
      <c r="Q3541">
        <v>728089</v>
      </c>
      <c r="R3541" t="s">
        <v>439</v>
      </c>
      <c r="S3541" t="s">
        <v>439</v>
      </c>
      <c r="T3541" t="str">
        <f t="shared" si="937"/>
        <v>VEN</v>
      </c>
      <c r="U3541" t="s">
        <v>440</v>
      </c>
      <c r="V3541" s="33">
        <f t="shared" si="938"/>
        <v>2563.04</v>
      </c>
      <c r="W3541">
        <f t="shared" si="939"/>
        <v>20</v>
      </c>
      <c r="X3541" s="33">
        <f t="shared" si="940"/>
        <v>2046.83</v>
      </c>
      <c r="Y3541" s="33">
        <f t="shared" si="941"/>
        <v>516.21</v>
      </c>
      <c r="Z3541" s="45">
        <f t="shared" si="942"/>
        <v>0.34941657562894063</v>
      </c>
      <c r="AA3541" s="33">
        <f t="shared" si="943"/>
        <v>895.56865999999991</v>
      </c>
      <c r="AB3541" s="45">
        <f t="shared" si="944"/>
        <v>0.4375393462085273</v>
      </c>
      <c r="AC3541" s="33">
        <f>IFERROR($X3541/VLOOKUP(CONCATENATE("USD",C3541),[1]GEINDICE!AR$1:AS$65536,2,0),"")</f>
        <v>346.24545377653726</v>
      </c>
      <c r="AD3541" s="33">
        <f>IFERROR($AA3541/VLOOKUP(CONCATENATE("USD",C3541),[1]GEINDICE!AR$1:AS$65536,2,0),"")</f>
        <v>151.49600947306095</v>
      </c>
      <c r="AE3541" s="33">
        <f>IFERROR($X3541/VLOOKUP(CONCATENATE("EUR",C3541),[1]GEINDICE!AR$1:AS$65536,2,0),"")</f>
        <v>309.45059264634733</v>
      </c>
      <c r="AF3541" s="33">
        <f>IFERROR($AA3541/VLOOKUP(CONCATENATE("EUR",C3541),[1]GEINDICE!AR$1:AS$65536,2,0),"")</f>
        <v>135.3968099903241</v>
      </c>
      <c r="AG3541" s="48" t="str">
        <f>VLOOKUP(E3541,[1]Apresentação!AW$1:AX$65536,2,0)</f>
        <v xml:space="preserve">                    2 - LEATHER AUXILIARIES</v>
      </c>
      <c r="AH3541" s="48" t="str">
        <f t="shared" si="945"/>
        <v xml:space="preserve">         5218000002 - CONTRIPON AO BR</v>
      </c>
      <c r="AI3541" s="49" t="str">
        <f t="shared" si="946"/>
        <v xml:space="preserve">     L00506 - CURTUME BAGE LTDA</v>
      </c>
      <c r="AJ3541" t="str">
        <f t="shared" si="947"/>
        <v xml:space="preserve">     90 - SALES</v>
      </c>
      <c r="AK3541" t="str">
        <f t="shared" si="948"/>
        <v/>
      </c>
      <c r="AL3541">
        <f t="shared" si="949"/>
        <v>4</v>
      </c>
      <c r="AM3541" t="str">
        <f t="shared" si="950"/>
        <v>2025 4</v>
      </c>
      <c r="AN3541" t="str">
        <f t="shared" si="951"/>
        <v xml:space="preserve">CURTUME </v>
      </c>
    </row>
    <row r="3542" spans="1:40" x14ac:dyDescent="0.35">
      <c r="A3542">
        <v>82135</v>
      </c>
      <c r="B3542" t="s">
        <v>274</v>
      </c>
      <c r="C3542" s="31">
        <v>45770</v>
      </c>
      <c r="D3542" t="s">
        <v>373</v>
      </c>
      <c r="E3542" t="s">
        <v>374</v>
      </c>
      <c r="F3542" t="s">
        <v>420</v>
      </c>
      <c r="G3542" t="s">
        <v>421</v>
      </c>
      <c r="H3542" t="s">
        <v>1066</v>
      </c>
      <c r="I3542" t="s">
        <v>1067</v>
      </c>
      <c r="J3542">
        <v>10</v>
      </c>
      <c r="K3542">
        <v>1264.05</v>
      </c>
      <c r="L3542">
        <v>574.21802000000002</v>
      </c>
      <c r="M3542">
        <v>254.58</v>
      </c>
      <c r="N3542">
        <v>126.40546000000001</v>
      </c>
      <c r="O3542" s="32">
        <f t="shared" si="935"/>
        <v>1009.4699999999999</v>
      </c>
      <c r="P3542" s="32">
        <f t="shared" si="936"/>
        <v>435.25197999999989</v>
      </c>
      <c r="Q3542">
        <v>732597</v>
      </c>
      <c r="R3542" t="s">
        <v>439</v>
      </c>
      <c r="S3542" t="s">
        <v>439</v>
      </c>
      <c r="T3542" t="str">
        <f t="shared" si="937"/>
        <v>VEN</v>
      </c>
      <c r="U3542" t="s">
        <v>440</v>
      </c>
      <c r="V3542" s="33">
        <f t="shared" si="938"/>
        <v>1264.05</v>
      </c>
      <c r="W3542">
        <f t="shared" si="939"/>
        <v>10</v>
      </c>
      <c r="X3542" s="33">
        <f t="shared" si="940"/>
        <v>1009.4699999999999</v>
      </c>
      <c r="Y3542" s="33">
        <f t="shared" si="941"/>
        <v>254.58</v>
      </c>
      <c r="Z3542" s="45">
        <f t="shared" si="942"/>
        <v>0.34274908429255163</v>
      </c>
      <c r="AA3542" s="33">
        <f t="shared" si="943"/>
        <v>433.25197999999989</v>
      </c>
      <c r="AB3542" s="45">
        <f t="shared" si="944"/>
        <v>0.42918757367727611</v>
      </c>
      <c r="AC3542" s="33">
        <f>IFERROR($X3542/VLOOKUP(CONCATENATE("USD",C3542),[1]GEINDICE!AR$1:AS$65536,2,0),"")</f>
        <v>177.47362869198309</v>
      </c>
      <c r="AD3542" s="33">
        <f>IFERROR($AA3542/VLOOKUP(CONCATENATE("USD",C3542),[1]GEINDICE!AR$1:AS$65536,2,0),"")</f>
        <v>76.169476090014044</v>
      </c>
      <c r="AE3542" s="33">
        <f>IFERROR($X3542/VLOOKUP(CONCATENATE("EUR",C3542),[1]GEINDICE!AR$1:AS$65536,2,0),"")</f>
        <v>156.36394615777812</v>
      </c>
      <c r="AF3542" s="33">
        <f>IFERROR($AA3542/VLOOKUP(CONCATENATE("EUR",C3542),[1]GEINDICE!AR$1:AS$65536,2,0),"")</f>
        <v>67.109462662061034</v>
      </c>
      <c r="AG3542" s="48" t="str">
        <f>VLOOKUP(E3542,[1]Apresentação!AW$1:AX$65536,2,0)</f>
        <v xml:space="preserve">                    2 - LEATHER AUXILIARIES</v>
      </c>
      <c r="AH3542" s="48" t="str">
        <f t="shared" si="945"/>
        <v xml:space="preserve">         5218000002 - CONTRIPON AO BR</v>
      </c>
      <c r="AI3542" s="49" t="str">
        <f t="shared" si="946"/>
        <v xml:space="preserve">     L00506 - CURTUME BAGE LTDA</v>
      </c>
      <c r="AJ3542" t="str">
        <f t="shared" si="947"/>
        <v xml:space="preserve">     90 - SALES</v>
      </c>
      <c r="AK3542" t="str">
        <f t="shared" si="948"/>
        <v/>
      </c>
      <c r="AL3542">
        <f t="shared" si="949"/>
        <v>4</v>
      </c>
      <c r="AM3542" t="str">
        <f t="shared" si="950"/>
        <v>2025 4</v>
      </c>
      <c r="AN3542" t="str">
        <f t="shared" si="951"/>
        <v xml:space="preserve">CURTUME </v>
      </c>
    </row>
    <row r="3543" spans="1:40" x14ac:dyDescent="0.35">
      <c r="A3543">
        <v>82311</v>
      </c>
      <c r="B3543" t="s">
        <v>274</v>
      </c>
      <c r="C3543" s="31">
        <v>45784</v>
      </c>
      <c r="D3543" t="s">
        <v>373</v>
      </c>
      <c r="E3543" t="s">
        <v>374</v>
      </c>
      <c r="F3543" t="s">
        <v>420</v>
      </c>
      <c r="G3543" t="s">
        <v>421</v>
      </c>
      <c r="H3543" t="s">
        <v>1066</v>
      </c>
      <c r="I3543" t="s">
        <v>1067</v>
      </c>
      <c r="J3543">
        <v>20</v>
      </c>
      <c r="K3543">
        <v>2440.08</v>
      </c>
      <c r="L3543">
        <v>1148.45867</v>
      </c>
      <c r="M3543">
        <v>491.43</v>
      </c>
      <c r="N3543">
        <v>122.00407</v>
      </c>
      <c r="O3543" s="32">
        <f t="shared" si="935"/>
        <v>1948.6499999999999</v>
      </c>
      <c r="P3543" s="32">
        <f t="shared" si="936"/>
        <v>800.19132999999988</v>
      </c>
      <c r="Q3543">
        <v>737738</v>
      </c>
      <c r="R3543" t="s">
        <v>439</v>
      </c>
      <c r="S3543" t="s">
        <v>439</v>
      </c>
      <c r="T3543" t="str">
        <f t="shared" si="937"/>
        <v>VEN</v>
      </c>
      <c r="U3543" t="s">
        <v>440</v>
      </c>
      <c r="V3543" s="33">
        <f t="shared" si="938"/>
        <v>2440.08</v>
      </c>
      <c r="W3543">
        <f t="shared" si="939"/>
        <v>20</v>
      </c>
      <c r="X3543" s="33">
        <f t="shared" si="940"/>
        <v>1948.6499999999999</v>
      </c>
      <c r="Y3543" s="33">
        <f t="shared" si="941"/>
        <v>491.43</v>
      </c>
      <c r="Z3543" s="45">
        <f t="shared" si="942"/>
        <v>0.32629722386151272</v>
      </c>
      <c r="AA3543" s="33">
        <f t="shared" si="943"/>
        <v>796.19132999999988</v>
      </c>
      <c r="AB3543" s="45">
        <f t="shared" si="944"/>
        <v>0.40858611346316676</v>
      </c>
      <c r="AC3543" s="33">
        <f>IFERROR($X3543/VLOOKUP(CONCATENATE("USD",C3543),[1]GEINDICE!AR$1:AS$65536,2,0),"")</f>
        <v>339.63398692810449</v>
      </c>
      <c r="AD3543" s="33">
        <f>IFERROR($AA3543/VLOOKUP(CONCATENATE("USD",C3543),[1]GEINDICE!AR$1:AS$65536,2,0),"")</f>
        <v>138.76973071895421</v>
      </c>
      <c r="AE3543" s="33">
        <f>IFERROR($X3543/VLOOKUP(CONCATENATE("EUR",C3543),[1]GEINDICE!AR$1:AS$65536,2,0),"")</f>
        <v>299.29042067916873</v>
      </c>
      <c r="AF3543" s="33">
        <f>IFERROR($AA3543/VLOOKUP(CONCATENATE("EUR",C3543),[1]GEINDICE!AR$1:AS$65536,2,0),"")</f>
        <v>122.28590978205776</v>
      </c>
      <c r="AG3543" s="48" t="str">
        <f>VLOOKUP(E3543,[1]Apresentação!AW$1:AX$65536,2,0)</f>
        <v xml:space="preserve">                    2 - LEATHER AUXILIARIES</v>
      </c>
      <c r="AH3543" s="48" t="str">
        <f t="shared" si="945"/>
        <v xml:space="preserve">         5218000002 - CONTRIPON AO BR</v>
      </c>
      <c r="AI3543" s="49" t="str">
        <f t="shared" si="946"/>
        <v xml:space="preserve">     L00506 - CURTUME BAGE LTDA</v>
      </c>
      <c r="AJ3543" t="str">
        <f t="shared" si="947"/>
        <v xml:space="preserve">     90 - SALES</v>
      </c>
      <c r="AK3543" t="str">
        <f t="shared" si="948"/>
        <v/>
      </c>
      <c r="AL3543">
        <f t="shared" si="949"/>
        <v>5</v>
      </c>
      <c r="AM3543" t="str">
        <f t="shared" si="950"/>
        <v>2025 5</v>
      </c>
      <c r="AN3543" t="str">
        <f t="shared" si="951"/>
        <v xml:space="preserve">CURTUME </v>
      </c>
    </row>
    <row r="3544" spans="1:40" x14ac:dyDescent="0.35">
      <c r="A3544">
        <v>81574</v>
      </c>
      <c r="B3544" t="s">
        <v>274</v>
      </c>
      <c r="C3544" s="31">
        <v>45726</v>
      </c>
      <c r="D3544" t="s">
        <v>373</v>
      </c>
      <c r="E3544" t="s">
        <v>374</v>
      </c>
      <c r="F3544" t="s">
        <v>420</v>
      </c>
      <c r="G3544" t="s">
        <v>421</v>
      </c>
      <c r="H3544" t="s">
        <v>1066</v>
      </c>
      <c r="I3544" t="s">
        <v>1067</v>
      </c>
      <c r="J3544">
        <v>10</v>
      </c>
      <c r="K3544">
        <v>1262.52</v>
      </c>
      <c r="L3544">
        <v>572.95236999999997</v>
      </c>
      <c r="M3544">
        <v>254.28</v>
      </c>
      <c r="N3544">
        <v>126.2522</v>
      </c>
      <c r="O3544" s="32">
        <f t="shared" si="935"/>
        <v>1008.24</v>
      </c>
      <c r="P3544" s="32">
        <f t="shared" si="936"/>
        <v>435.28763000000004</v>
      </c>
      <c r="Q3544">
        <v>716189</v>
      </c>
      <c r="R3544" t="s">
        <v>439</v>
      </c>
      <c r="S3544" t="s">
        <v>439</v>
      </c>
      <c r="T3544" t="str">
        <f t="shared" si="937"/>
        <v>VEN</v>
      </c>
      <c r="U3544" t="s">
        <v>440</v>
      </c>
      <c r="V3544" s="33">
        <f t="shared" si="938"/>
        <v>1262.52</v>
      </c>
      <c r="W3544">
        <f t="shared" si="939"/>
        <v>10</v>
      </c>
      <c r="X3544" s="33">
        <f t="shared" si="940"/>
        <v>1008.24</v>
      </c>
      <c r="Y3544" s="33">
        <f t="shared" si="941"/>
        <v>254.28</v>
      </c>
      <c r="Z3544" s="45">
        <f t="shared" si="942"/>
        <v>0.34319268605645853</v>
      </c>
      <c r="AA3544" s="33">
        <f t="shared" si="943"/>
        <v>433.28763000000004</v>
      </c>
      <c r="AB3544" s="45">
        <f t="shared" si="944"/>
        <v>0.42974651868602715</v>
      </c>
      <c r="AC3544" s="33">
        <f>IFERROR($X3544/VLOOKUP(CONCATENATE("USD",C3544),[1]GEINDICE!AR$1:AS$65536,2,0),"")</f>
        <v>174.04453650958052</v>
      </c>
      <c r="AD3544" s="33">
        <f>IFERROR($AA3544/VLOOKUP(CONCATENATE("USD",C3544),[1]GEINDICE!AR$1:AS$65536,2,0),"")</f>
        <v>74.795033661315387</v>
      </c>
      <c r="AE3544" s="33">
        <f>IFERROR($X3544/VLOOKUP(CONCATENATE("EUR",C3544),[1]GEINDICE!AR$1:AS$65536,2,0),"")</f>
        <v>160.58612725969579</v>
      </c>
      <c r="AF3544" s="33">
        <f>IFERROR($AA3544/VLOOKUP(CONCATENATE("EUR",C3544),[1]GEINDICE!AR$1:AS$65536,2,0),"")</f>
        <v>69.011329139125593</v>
      </c>
      <c r="AG3544" s="48" t="str">
        <f>VLOOKUP(E3544,[1]Apresentação!AW$1:AX$65536,2,0)</f>
        <v xml:space="preserve">                    2 - LEATHER AUXILIARIES</v>
      </c>
      <c r="AH3544" s="48" t="str">
        <f t="shared" si="945"/>
        <v xml:space="preserve">         5218000002 - CONTRIPON AO BR</v>
      </c>
      <c r="AI3544" s="49" t="str">
        <f t="shared" si="946"/>
        <v xml:space="preserve">     L00506 - CURTUME BAGE LTDA</v>
      </c>
      <c r="AJ3544" t="str">
        <f t="shared" si="947"/>
        <v xml:space="preserve">     90 - SALES</v>
      </c>
      <c r="AK3544" t="str">
        <f t="shared" si="948"/>
        <v/>
      </c>
      <c r="AL3544">
        <f t="shared" si="949"/>
        <v>3</v>
      </c>
      <c r="AM3544" t="str">
        <f t="shared" si="950"/>
        <v>2025 3</v>
      </c>
      <c r="AN3544" t="str">
        <f t="shared" si="951"/>
        <v xml:space="preserve">CURTUME </v>
      </c>
    </row>
    <row r="3545" spans="1:40" x14ac:dyDescent="0.35">
      <c r="A3545">
        <v>81133</v>
      </c>
      <c r="B3545" t="s">
        <v>274</v>
      </c>
      <c r="C3545" s="31">
        <v>45692</v>
      </c>
      <c r="D3545" t="s">
        <v>373</v>
      </c>
      <c r="E3545" t="s">
        <v>374</v>
      </c>
      <c r="F3545" t="s">
        <v>732</v>
      </c>
      <c r="G3545" t="s">
        <v>733</v>
      </c>
      <c r="H3545" t="s">
        <v>1066</v>
      </c>
      <c r="I3545" t="s">
        <v>1067</v>
      </c>
      <c r="J3545">
        <v>50</v>
      </c>
      <c r="K3545">
        <v>4570.6000000000004</v>
      </c>
      <c r="L3545">
        <v>2829.5381699999998</v>
      </c>
      <c r="M3545">
        <v>920.52</v>
      </c>
      <c r="N3545">
        <v>91.412000000000006</v>
      </c>
      <c r="O3545" s="32">
        <f t="shared" si="935"/>
        <v>3650.0800000000004</v>
      </c>
      <c r="P3545" s="32">
        <f t="shared" si="936"/>
        <v>820.54183000000057</v>
      </c>
      <c r="Q3545">
        <v>709091</v>
      </c>
      <c r="R3545" t="s">
        <v>439</v>
      </c>
      <c r="S3545" t="s">
        <v>439</v>
      </c>
      <c r="T3545" t="str">
        <f t="shared" si="937"/>
        <v>VEN</v>
      </c>
      <c r="U3545" t="s">
        <v>440</v>
      </c>
      <c r="V3545" s="33">
        <f t="shared" si="938"/>
        <v>4570.6000000000004</v>
      </c>
      <c r="W3545">
        <f t="shared" si="939"/>
        <v>50</v>
      </c>
      <c r="X3545" s="33">
        <f t="shared" si="940"/>
        <v>3650.0800000000004</v>
      </c>
      <c r="Y3545" s="33">
        <f t="shared" si="941"/>
        <v>920.52</v>
      </c>
      <c r="Z3545" s="45">
        <f t="shared" si="942"/>
        <v>0.17733816785542392</v>
      </c>
      <c r="AA3545" s="33">
        <f t="shared" si="943"/>
        <v>810.54183000000057</v>
      </c>
      <c r="AB3545" s="45">
        <f t="shared" si="944"/>
        <v>0.22206138769561229</v>
      </c>
      <c r="AC3545" s="33">
        <f>IFERROR($X3545/VLOOKUP(CONCATENATE("USD",C3545),[1]GEINDICE!AR$1:AS$65536,2,0),"")</f>
        <v>630.11721649662513</v>
      </c>
      <c r="AD3545" s="33">
        <f>IFERROR($AA3545/VLOOKUP(CONCATENATE("USD",C3545),[1]GEINDICE!AR$1:AS$65536,2,0),"")</f>
        <v>139.92470350613712</v>
      </c>
      <c r="AE3545" s="33">
        <f>IFERROR($X3545/VLOOKUP(CONCATENATE("EUR",C3545),[1]GEINDICE!AR$1:AS$65536,2,0),"")</f>
        <v>606.99105331426483</v>
      </c>
      <c r="AF3545" s="33">
        <f>IFERROR($AA3545/VLOOKUP(CONCATENATE("EUR",C3545),[1]GEINDICE!AR$1:AS$65536,2,0),"")</f>
        <v>134.78927561778704</v>
      </c>
      <c r="AG3545" s="48" t="str">
        <f>VLOOKUP(E3545,[1]Apresentação!AW$1:AX$65536,2,0)</f>
        <v xml:space="preserve">                    2 - LEATHER AUXILIARIES</v>
      </c>
      <c r="AH3545" s="48" t="str">
        <f t="shared" si="945"/>
        <v xml:space="preserve">         5218000002 - CONTRIPON AO BR</v>
      </c>
      <c r="AI3545" s="49" t="str">
        <f t="shared" si="946"/>
        <v xml:space="preserve">     L00157 - COUROVALE INDUSTRIA DE COUROS LTDA</v>
      </c>
      <c r="AJ3545" t="str">
        <f t="shared" si="947"/>
        <v xml:space="preserve">     90 - SALES</v>
      </c>
      <c r="AK3545" t="str">
        <f t="shared" si="948"/>
        <v/>
      </c>
      <c r="AL3545">
        <f t="shared" si="949"/>
        <v>2</v>
      </c>
      <c r="AM3545" t="str">
        <f t="shared" si="950"/>
        <v>2025 2</v>
      </c>
      <c r="AN3545" t="str">
        <f t="shared" si="951"/>
        <v xml:space="preserve">COUROVALE </v>
      </c>
    </row>
    <row r="3546" spans="1:40" x14ac:dyDescent="0.35">
      <c r="A3546">
        <v>83310</v>
      </c>
      <c r="B3546" t="s">
        <v>274</v>
      </c>
      <c r="C3546" s="31">
        <v>45868</v>
      </c>
      <c r="D3546" t="s">
        <v>373</v>
      </c>
      <c r="E3546" t="s">
        <v>374</v>
      </c>
      <c r="F3546" t="s">
        <v>420</v>
      </c>
      <c r="G3546" t="s">
        <v>421</v>
      </c>
      <c r="H3546" t="s">
        <v>1066</v>
      </c>
      <c r="I3546" t="s">
        <v>1067</v>
      </c>
      <c r="J3546">
        <v>10</v>
      </c>
      <c r="K3546">
        <v>1203.72</v>
      </c>
      <c r="L3546">
        <v>604.14994000000002</v>
      </c>
      <c r="M3546">
        <v>242.43</v>
      </c>
      <c r="N3546">
        <v>120.37217</v>
      </c>
      <c r="O3546" s="32">
        <f t="shared" si="935"/>
        <v>961.29</v>
      </c>
      <c r="P3546" s="32">
        <f t="shared" si="936"/>
        <v>357.14005999999995</v>
      </c>
      <c r="Q3546">
        <v>745972</v>
      </c>
      <c r="R3546" t="s">
        <v>439</v>
      </c>
      <c r="S3546" t="s">
        <v>439</v>
      </c>
      <c r="T3546" t="str">
        <f t="shared" si="937"/>
        <v>VEN</v>
      </c>
      <c r="U3546" t="s">
        <v>441</v>
      </c>
      <c r="V3546" s="33">
        <f t="shared" si="938"/>
        <v>1203.72</v>
      </c>
      <c r="W3546">
        <f t="shared" si="939"/>
        <v>10</v>
      </c>
      <c r="X3546" s="33">
        <f t="shared" si="940"/>
        <v>961.29</v>
      </c>
      <c r="Y3546" s="33">
        <f t="shared" si="941"/>
        <v>242.43</v>
      </c>
      <c r="Z3546" s="45">
        <f t="shared" si="942"/>
        <v>0.29503544013557964</v>
      </c>
      <c r="AA3546" s="33">
        <f t="shared" si="943"/>
        <v>355.14005999999995</v>
      </c>
      <c r="AB3546" s="45">
        <f t="shared" si="944"/>
        <v>0.369441125986955</v>
      </c>
      <c r="AC3546" s="33">
        <f>IFERROR($X3546/VLOOKUP(CONCATENATE("USD",C3546),[1]GEINDICE!AR$1:AS$65536,2,0),"")</f>
        <v>171.55477031802118</v>
      </c>
      <c r="AD3546" s="33">
        <f>IFERROR($AA3546/VLOOKUP(CONCATENATE("USD",C3546),[1]GEINDICE!AR$1:AS$65536,2,0),"")</f>
        <v>63.379387514723184</v>
      </c>
      <c r="AE3546" s="33">
        <f>IFERROR($X3546/VLOOKUP(CONCATENATE("EUR",C3546),[1]GEINDICE!AR$1:AS$65536,2,0),"")</f>
        <v>149.56823450700938</v>
      </c>
      <c r="AF3546" s="33">
        <f>IFERROR($AA3546/VLOOKUP(CONCATENATE("EUR",C3546),[1]GEINDICE!AR$1:AS$65536,2,0),"")</f>
        <v>55.25665696815048</v>
      </c>
      <c r="AG3546" s="48" t="str">
        <f>VLOOKUP(E3546,[1]Apresentação!AW$1:AX$65536,2,0)</f>
        <v xml:space="preserve">                    2 - LEATHER AUXILIARIES</v>
      </c>
      <c r="AH3546" s="48" t="str">
        <f t="shared" si="945"/>
        <v xml:space="preserve">         5218000002 - CONTRIPON AO BR</v>
      </c>
      <c r="AI3546" s="49" t="str">
        <f t="shared" si="946"/>
        <v xml:space="preserve">     L00506 - CURTUME BAGE LTDA</v>
      </c>
      <c r="AJ3546" t="str">
        <f t="shared" si="947"/>
        <v xml:space="preserve">     90 - SALES</v>
      </c>
      <c r="AK3546" t="str">
        <f t="shared" si="948"/>
        <v/>
      </c>
      <c r="AL3546">
        <f t="shared" si="949"/>
        <v>7</v>
      </c>
      <c r="AM3546" t="str">
        <f t="shared" si="950"/>
        <v>2025 7</v>
      </c>
      <c r="AN3546" t="str">
        <f t="shared" si="951"/>
        <v xml:space="preserve">CURTUME </v>
      </c>
    </row>
    <row r="3547" spans="1:40" x14ac:dyDescent="0.35">
      <c r="A3547">
        <v>82644</v>
      </c>
      <c r="B3547" t="s">
        <v>274</v>
      </c>
      <c r="C3547" s="31">
        <v>45812</v>
      </c>
      <c r="D3547" t="s">
        <v>373</v>
      </c>
      <c r="E3547" t="s">
        <v>374</v>
      </c>
      <c r="F3547" t="s">
        <v>420</v>
      </c>
      <c r="G3547" t="s">
        <v>421</v>
      </c>
      <c r="H3547" t="s">
        <v>1066</v>
      </c>
      <c r="I3547" t="s">
        <v>1067</v>
      </c>
      <c r="J3547">
        <v>10</v>
      </c>
      <c r="K3547">
        <v>1229.04</v>
      </c>
      <c r="L3547">
        <v>594.58829000000003</v>
      </c>
      <c r="M3547">
        <v>247.54</v>
      </c>
      <c r="N3547">
        <v>122.90421000000001</v>
      </c>
      <c r="O3547" s="32">
        <f t="shared" si="935"/>
        <v>981.5</v>
      </c>
      <c r="P3547" s="32">
        <f t="shared" si="936"/>
        <v>386.91170999999997</v>
      </c>
      <c r="Q3547">
        <v>740358</v>
      </c>
      <c r="R3547" t="s">
        <v>439</v>
      </c>
      <c r="S3547" t="s">
        <v>439</v>
      </c>
      <c r="T3547" t="str">
        <f t="shared" si="937"/>
        <v>VEN</v>
      </c>
      <c r="U3547" t="s">
        <v>441</v>
      </c>
      <c r="V3547" s="33">
        <f t="shared" si="938"/>
        <v>1229.04</v>
      </c>
      <c r="W3547">
        <f t="shared" si="939"/>
        <v>10</v>
      </c>
      <c r="X3547" s="33">
        <f t="shared" si="940"/>
        <v>981.5</v>
      </c>
      <c r="Y3547" s="33">
        <f t="shared" si="941"/>
        <v>247.54</v>
      </c>
      <c r="Z3547" s="45">
        <f t="shared" si="942"/>
        <v>0.31318078337564276</v>
      </c>
      <c r="AA3547" s="33">
        <f t="shared" si="943"/>
        <v>384.91170999999997</v>
      </c>
      <c r="AB3547" s="45">
        <f t="shared" si="944"/>
        <v>0.3921667957208354</v>
      </c>
      <c r="AC3547" s="33">
        <f>IFERROR($X3547/VLOOKUP(CONCATENATE("USD",C3547),[1]GEINDICE!AR$1:AS$65536,2,0),"")</f>
        <v>174.23489313356527</v>
      </c>
      <c r="AD3547" s="33">
        <f>IFERROR($AA3547/VLOOKUP(CONCATENATE("USD",C3547),[1]GEINDICE!AR$1:AS$65536,2,0),"")</f>
        <v>68.329139742952492</v>
      </c>
      <c r="AE3547" s="33">
        <f>IFERROR($X3547/VLOOKUP(CONCATENATE("EUR",C3547),[1]GEINDICE!AR$1:AS$65536,2,0),"")</f>
        <v>152.51577213537618</v>
      </c>
      <c r="AF3547" s="33">
        <f>IFERROR($AA3547/VLOOKUP(CONCATENATE("EUR",C3547),[1]GEINDICE!AR$1:AS$65536,2,0),"")</f>
        <v>59.811621655219561</v>
      </c>
      <c r="AG3547" s="48" t="str">
        <f>VLOOKUP(E3547,[1]Apresentação!AW$1:AX$65536,2,0)</f>
        <v xml:space="preserve">                    2 - LEATHER AUXILIARIES</v>
      </c>
      <c r="AH3547" s="48" t="str">
        <f t="shared" si="945"/>
        <v xml:space="preserve">         5218000002 - CONTRIPON AO BR</v>
      </c>
      <c r="AI3547" s="49" t="str">
        <f t="shared" si="946"/>
        <v xml:space="preserve">     L00506 - CURTUME BAGE LTDA</v>
      </c>
      <c r="AJ3547" t="str">
        <f t="shared" si="947"/>
        <v xml:space="preserve">     90 - SALES</v>
      </c>
      <c r="AK3547" t="str">
        <f t="shared" si="948"/>
        <v/>
      </c>
      <c r="AL3547">
        <f t="shared" si="949"/>
        <v>6</v>
      </c>
      <c r="AM3547" t="str">
        <f t="shared" si="950"/>
        <v>2025 6</v>
      </c>
      <c r="AN3547" t="str">
        <f t="shared" si="951"/>
        <v xml:space="preserve">CURTUME </v>
      </c>
    </row>
    <row r="3548" spans="1:40" x14ac:dyDescent="0.35">
      <c r="A3548">
        <v>83971</v>
      </c>
      <c r="B3548" t="s">
        <v>274</v>
      </c>
      <c r="C3548" s="31">
        <v>45924</v>
      </c>
      <c r="D3548" t="s">
        <v>373</v>
      </c>
      <c r="E3548" t="s">
        <v>374</v>
      </c>
      <c r="F3548" t="s">
        <v>732</v>
      </c>
      <c r="G3548" t="s">
        <v>733</v>
      </c>
      <c r="H3548" t="s">
        <v>1066</v>
      </c>
      <c r="I3548" t="s">
        <v>1067</v>
      </c>
      <c r="J3548">
        <v>100</v>
      </c>
      <c r="K3548">
        <v>9141.2000000000007</v>
      </c>
      <c r="L3548">
        <v>6045.9057499999999</v>
      </c>
      <c r="M3548">
        <v>1841.04</v>
      </c>
      <c r="N3548">
        <v>91.412000000000006</v>
      </c>
      <c r="O3548" s="32">
        <f t="shared" si="935"/>
        <v>7300.1600000000008</v>
      </c>
      <c r="P3548" s="32">
        <f t="shared" si="936"/>
        <v>1254.2542500000009</v>
      </c>
      <c r="Q3548">
        <v>762182</v>
      </c>
      <c r="R3548" t="s">
        <v>439</v>
      </c>
      <c r="S3548" t="s">
        <v>439</v>
      </c>
      <c r="T3548" t="str">
        <f t="shared" si="937"/>
        <v>VEN</v>
      </c>
      <c r="U3548" t="s">
        <v>440</v>
      </c>
      <c r="V3548" s="33">
        <f t="shared" si="938"/>
        <v>9141.2000000000007</v>
      </c>
      <c r="W3548">
        <f t="shared" si="939"/>
        <v>100</v>
      </c>
      <c r="X3548" s="33">
        <f t="shared" si="940"/>
        <v>7300.1600000000008</v>
      </c>
      <c r="Y3548" s="33">
        <f t="shared" si="941"/>
        <v>1841.04</v>
      </c>
      <c r="Z3548" s="45">
        <f t="shared" si="942"/>
        <v>0.13502103115564704</v>
      </c>
      <c r="AA3548" s="33">
        <f t="shared" si="943"/>
        <v>1234.2542500000009</v>
      </c>
      <c r="AB3548" s="45">
        <f t="shared" si="944"/>
        <v>0.16907221896506389</v>
      </c>
      <c r="AC3548" s="33">
        <f>IFERROR($X3548/VLOOKUP(CONCATENATE("USD",C3548),[1]GEINDICE!AR$1:AS$65536,2,0),"")</f>
        <v>1374.4841090525681</v>
      </c>
      <c r="AD3548" s="33">
        <f>IFERROR($AA3548/VLOOKUP(CONCATENATE("USD",C3548),[1]GEINDICE!AR$1:AS$65536,2,0),"")</f>
        <v>232.38707824973656</v>
      </c>
      <c r="AE3548" s="33">
        <f>IFERROR($X3548/VLOOKUP(CONCATENATE("EUR",C3548),[1]GEINDICE!AR$1:AS$65536,2,0),"")</f>
        <v>1170.4789238243359</v>
      </c>
      <c r="AF3548" s="33">
        <f>IFERROR($AA3548/VLOOKUP(CONCATENATE("EUR",C3548),[1]GEINDICE!AR$1:AS$65536,2,0),"")</f>
        <v>197.89546890282043</v>
      </c>
      <c r="AG3548" s="48" t="str">
        <f>VLOOKUP(E3548,[1]Apresentação!AW$1:AX$65536,2,0)</f>
        <v xml:space="preserve">                    2 - LEATHER AUXILIARIES</v>
      </c>
      <c r="AH3548" s="48" t="str">
        <f t="shared" si="945"/>
        <v xml:space="preserve">         5218000002 - CONTRIPON AO BR</v>
      </c>
      <c r="AI3548" s="49" t="str">
        <f t="shared" si="946"/>
        <v xml:space="preserve">     L00157 - COUROVALE INDUSTRIA DE COUROS LTDA</v>
      </c>
      <c r="AJ3548" t="str">
        <f t="shared" si="947"/>
        <v xml:space="preserve">     90 - SALES</v>
      </c>
      <c r="AK3548" t="str">
        <f t="shared" si="948"/>
        <v/>
      </c>
      <c r="AL3548">
        <f t="shared" si="949"/>
        <v>9</v>
      </c>
      <c r="AM3548" t="str">
        <f t="shared" si="950"/>
        <v>2025 9</v>
      </c>
      <c r="AN3548" t="str">
        <f t="shared" si="951"/>
        <v xml:space="preserve">COUROVALE </v>
      </c>
    </row>
    <row r="3549" spans="1:40" x14ac:dyDescent="0.35">
      <c r="A3549">
        <v>84595</v>
      </c>
      <c r="B3549" t="s">
        <v>274</v>
      </c>
      <c r="C3549" s="31">
        <v>45972</v>
      </c>
      <c r="D3549" t="s">
        <v>373</v>
      </c>
      <c r="E3549" t="s">
        <v>374</v>
      </c>
      <c r="F3549" t="s">
        <v>420</v>
      </c>
      <c r="G3549" t="s">
        <v>421</v>
      </c>
      <c r="H3549" t="s">
        <v>1066</v>
      </c>
      <c r="I3549" t="s">
        <v>1067</v>
      </c>
      <c r="J3549">
        <v>10</v>
      </c>
      <c r="K3549">
        <v>1147.97</v>
      </c>
      <c r="L3549">
        <v>600.93015000000003</v>
      </c>
      <c r="M3549">
        <v>231.2</v>
      </c>
      <c r="N3549">
        <v>114.79651</v>
      </c>
      <c r="O3549" s="32">
        <f t="shared" si="935"/>
        <v>916.77</v>
      </c>
      <c r="P3549" s="32">
        <f t="shared" si="936"/>
        <v>315.83984999999996</v>
      </c>
      <c r="Q3549">
        <v>766833</v>
      </c>
      <c r="R3549" t="s">
        <v>439</v>
      </c>
      <c r="S3549" t="s">
        <v>439</v>
      </c>
      <c r="T3549" t="str">
        <f t="shared" si="937"/>
        <v>VEN</v>
      </c>
      <c r="U3549" t="s">
        <v>440</v>
      </c>
      <c r="V3549" s="33">
        <f t="shared" si="938"/>
        <v>1147.97</v>
      </c>
      <c r="W3549">
        <f t="shared" si="939"/>
        <v>10</v>
      </c>
      <c r="X3549" s="33">
        <f t="shared" si="940"/>
        <v>916.77</v>
      </c>
      <c r="Y3549" s="33">
        <f t="shared" si="941"/>
        <v>231.2</v>
      </c>
      <c r="Z3549" s="45">
        <f t="shared" si="942"/>
        <v>0.27338680453321945</v>
      </c>
      <c r="AA3549" s="33">
        <f t="shared" si="943"/>
        <v>313.83984999999996</v>
      </c>
      <c r="AB3549" s="45">
        <f t="shared" si="944"/>
        <v>0.34233215528431338</v>
      </c>
      <c r="AC3549" s="33" t="str">
        <f>IFERROR($X3549/VLOOKUP(CONCATENATE("USD",C3549),[1]GEINDICE!AR$1:AS$65536,2,0),"")</f>
        <v/>
      </c>
      <c r="AD3549" s="33" t="str">
        <f>IFERROR($AA3549/VLOOKUP(CONCATENATE("USD",C3549),[1]GEINDICE!AR$1:AS$65536,2,0),"")</f>
        <v/>
      </c>
      <c r="AE3549" s="33" t="str">
        <f>IFERROR($X3549/VLOOKUP(CONCATENATE("EUR",C3549),[1]GEINDICE!AR$1:AS$65536,2,0),"")</f>
        <v/>
      </c>
      <c r="AF3549" s="33" t="str">
        <f>IFERROR($AA3549/VLOOKUP(CONCATENATE("EUR",C3549),[1]GEINDICE!AR$1:AS$65536,2,0),"")</f>
        <v/>
      </c>
      <c r="AG3549" s="48" t="str">
        <f>VLOOKUP(E3549,[1]Apresentação!AW$1:AX$65536,2,0)</f>
        <v xml:space="preserve">                    2 - LEATHER AUXILIARIES</v>
      </c>
      <c r="AH3549" s="48" t="str">
        <f t="shared" si="945"/>
        <v xml:space="preserve">         5218000002 - CONTRIPON AO BR</v>
      </c>
      <c r="AI3549" s="49" t="str">
        <f t="shared" si="946"/>
        <v xml:space="preserve">     L00506 - CURTUME BAGE LTDA</v>
      </c>
      <c r="AJ3549" t="str">
        <f t="shared" si="947"/>
        <v xml:space="preserve">     90 - SALES</v>
      </c>
      <c r="AK3549" t="str">
        <f t="shared" si="948"/>
        <v/>
      </c>
      <c r="AL3549">
        <f t="shared" si="949"/>
        <v>11</v>
      </c>
      <c r="AM3549" t="str">
        <f t="shared" si="950"/>
        <v>2025 11</v>
      </c>
      <c r="AN3549" t="str">
        <f t="shared" si="951"/>
        <v xml:space="preserve">CURTUME </v>
      </c>
    </row>
    <row r="3550" spans="1:40" x14ac:dyDescent="0.35">
      <c r="A3550">
        <v>82566</v>
      </c>
      <c r="B3550" t="s">
        <v>274</v>
      </c>
      <c r="C3550" s="31">
        <v>45805</v>
      </c>
      <c r="D3550" t="s">
        <v>373</v>
      </c>
      <c r="E3550" t="s">
        <v>374</v>
      </c>
      <c r="F3550" t="s">
        <v>420</v>
      </c>
      <c r="G3550" t="s">
        <v>421</v>
      </c>
      <c r="H3550" t="s">
        <v>1066</v>
      </c>
      <c r="I3550" t="s">
        <v>1067</v>
      </c>
      <c r="J3550">
        <v>20</v>
      </c>
      <c r="K3550">
        <v>2444.36</v>
      </c>
      <c r="L3550">
        <v>1189.17659</v>
      </c>
      <c r="M3550">
        <v>492.3</v>
      </c>
      <c r="N3550">
        <v>122.21777</v>
      </c>
      <c r="O3550" s="32">
        <f t="shared" si="935"/>
        <v>1952.0600000000002</v>
      </c>
      <c r="P3550" s="32">
        <f t="shared" si="936"/>
        <v>762.88341000000014</v>
      </c>
      <c r="Q3550">
        <v>739802</v>
      </c>
      <c r="R3550" t="s">
        <v>439</v>
      </c>
      <c r="S3550" t="s">
        <v>439</v>
      </c>
      <c r="T3550" t="str">
        <f t="shared" si="937"/>
        <v>VEN</v>
      </c>
      <c r="U3550" t="s">
        <v>440</v>
      </c>
      <c r="V3550" s="33">
        <f t="shared" si="938"/>
        <v>2444.36</v>
      </c>
      <c r="W3550">
        <f t="shared" si="939"/>
        <v>20</v>
      </c>
      <c r="X3550" s="33">
        <f t="shared" si="940"/>
        <v>1952.0600000000002</v>
      </c>
      <c r="Y3550" s="33">
        <f t="shared" si="941"/>
        <v>492.3</v>
      </c>
      <c r="Z3550" s="45">
        <f t="shared" si="942"/>
        <v>0.31046302917737162</v>
      </c>
      <c r="AA3550" s="33">
        <f t="shared" si="943"/>
        <v>758.88341000000014</v>
      </c>
      <c r="AB3550" s="45">
        <f t="shared" si="944"/>
        <v>0.38876028913045707</v>
      </c>
      <c r="AC3550" s="33">
        <f>IFERROR($X3550/VLOOKUP(CONCATENATE("USD",C3550),[1]GEINDICE!AR$1:AS$65536,2,0),"")</f>
        <v>342.85162287480682</v>
      </c>
      <c r="AD3550" s="33">
        <f>IFERROR($AA3550/VLOOKUP(CONCATENATE("USD",C3550),[1]GEINDICE!AR$1:AS$65536,2,0),"")</f>
        <v>133.28709603765634</v>
      </c>
      <c r="AE3550" s="33">
        <f>IFERROR($X3550/VLOOKUP(CONCATENATE("EUR",C3550),[1]GEINDICE!AR$1:AS$65536,2,0),"")</f>
        <v>303.78474275576582</v>
      </c>
      <c r="AF3550" s="33">
        <f>IFERROR($AA3550/VLOOKUP(CONCATENATE("EUR",C3550),[1]GEINDICE!AR$1:AS$65536,2,0),"")</f>
        <v>118.09944442715305</v>
      </c>
      <c r="AG3550" s="48" t="str">
        <f>VLOOKUP(E3550,[1]Apresentação!AW$1:AX$65536,2,0)</f>
        <v xml:space="preserve">                    2 - LEATHER AUXILIARIES</v>
      </c>
      <c r="AH3550" s="48" t="str">
        <f t="shared" si="945"/>
        <v xml:space="preserve">         5218000002 - CONTRIPON AO BR</v>
      </c>
      <c r="AI3550" s="49" t="str">
        <f t="shared" si="946"/>
        <v xml:space="preserve">     L00506 - CURTUME BAGE LTDA</v>
      </c>
      <c r="AJ3550" t="str">
        <f t="shared" si="947"/>
        <v xml:space="preserve">     90 - SALES</v>
      </c>
      <c r="AK3550" t="str">
        <f t="shared" si="948"/>
        <v/>
      </c>
      <c r="AL3550">
        <f t="shared" si="949"/>
        <v>5</v>
      </c>
      <c r="AM3550" t="str">
        <f t="shared" si="950"/>
        <v>2025 5</v>
      </c>
      <c r="AN3550" t="str">
        <f t="shared" si="951"/>
        <v xml:space="preserve">CURTUME </v>
      </c>
    </row>
    <row r="3551" spans="1:40" x14ac:dyDescent="0.35">
      <c r="A3551">
        <v>82743</v>
      </c>
      <c r="B3551" t="s">
        <v>274</v>
      </c>
      <c r="C3551" s="31">
        <v>45819</v>
      </c>
      <c r="D3551" t="s">
        <v>373</v>
      </c>
      <c r="E3551" t="s">
        <v>374</v>
      </c>
      <c r="F3551" t="s">
        <v>420</v>
      </c>
      <c r="G3551" t="s">
        <v>421</v>
      </c>
      <c r="H3551" t="s">
        <v>1066</v>
      </c>
      <c r="I3551" t="s">
        <v>1067</v>
      </c>
      <c r="J3551">
        <v>20</v>
      </c>
      <c r="K3551">
        <v>2398.5100000000002</v>
      </c>
      <c r="L3551">
        <v>1190.2794100000001</v>
      </c>
      <c r="M3551">
        <v>483.07</v>
      </c>
      <c r="N3551">
        <v>119.92534000000001</v>
      </c>
      <c r="O3551" s="32">
        <f t="shared" si="935"/>
        <v>1915.4400000000003</v>
      </c>
      <c r="P3551" s="32">
        <f t="shared" si="936"/>
        <v>725.16059000000018</v>
      </c>
      <c r="Q3551">
        <v>741151</v>
      </c>
      <c r="R3551" t="s">
        <v>439</v>
      </c>
      <c r="S3551" t="s">
        <v>439</v>
      </c>
      <c r="T3551" t="str">
        <f t="shared" si="937"/>
        <v>VEN</v>
      </c>
      <c r="U3551" t="s">
        <v>440</v>
      </c>
      <c r="V3551" s="33">
        <f t="shared" si="938"/>
        <v>2398.5100000000002</v>
      </c>
      <c r="W3551">
        <f t="shared" si="939"/>
        <v>20</v>
      </c>
      <c r="X3551" s="33">
        <f t="shared" si="940"/>
        <v>1915.4400000000003</v>
      </c>
      <c r="Y3551" s="33">
        <f t="shared" si="941"/>
        <v>483.07</v>
      </c>
      <c r="Z3551" s="45">
        <f t="shared" si="942"/>
        <v>0.30067024527727637</v>
      </c>
      <c r="AA3551" s="33">
        <f t="shared" si="943"/>
        <v>721.16059000000018</v>
      </c>
      <c r="AB3551" s="45">
        <f t="shared" si="944"/>
        <v>0.37649865827172874</v>
      </c>
      <c r="AC3551" s="33">
        <f>IFERROR($X3551/VLOOKUP(CONCATENATE("USD",C3551),[1]GEINDICE!AR$1:AS$65536,2,0),"")</f>
        <v>345.80971294457487</v>
      </c>
      <c r="AD3551" s="33">
        <f>IFERROR($AA3551/VLOOKUP(CONCATENATE("USD",C3551),[1]GEINDICE!AR$1:AS$65536,2,0),"")</f>
        <v>130.19689294096409</v>
      </c>
      <c r="AE3551" s="33">
        <f>IFERROR($X3551/VLOOKUP(CONCATENATE("EUR",C3551),[1]GEINDICE!AR$1:AS$65536,2,0),"")</f>
        <v>300.96632779724405</v>
      </c>
      <c r="AF3551" s="33">
        <f>IFERROR($AA3551/VLOOKUP(CONCATENATE("EUR",C3551),[1]GEINDICE!AR$1:AS$65536,2,0),"")</f>
        <v>113.31341860063168</v>
      </c>
      <c r="AG3551" s="48" t="str">
        <f>VLOOKUP(E3551,[1]Apresentação!AW$1:AX$65536,2,0)</f>
        <v xml:space="preserve">                    2 - LEATHER AUXILIARIES</v>
      </c>
      <c r="AH3551" s="48" t="str">
        <f t="shared" si="945"/>
        <v xml:space="preserve">         5218000002 - CONTRIPON AO BR</v>
      </c>
      <c r="AI3551" s="49" t="str">
        <f t="shared" si="946"/>
        <v xml:space="preserve">     L00506 - CURTUME BAGE LTDA</v>
      </c>
      <c r="AJ3551" t="str">
        <f t="shared" si="947"/>
        <v xml:space="preserve">     90 - SALES</v>
      </c>
      <c r="AK3551" t="str">
        <f t="shared" si="948"/>
        <v/>
      </c>
      <c r="AL3551">
        <f t="shared" si="949"/>
        <v>6</v>
      </c>
      <c r="AM3551" t="str">
        <f t="shared" si="950"/>
        <v>2025 6</v>
      </c>
      <c r="AN3551" t="str">
        <f t="shared" si="951"/>
        <v xml:space="preserve">CURTUME </v>
      </c>
    </row>
    <row r="3552" spans="1:40" x14ac:dyDescent="0.35">
      <c r="A3552">
        <v>83163</v>
      </c>
      <c r="B3552" t="s">
        <v>274</v>
      </c>
      <c r="C3552" s="31">
        <v>45856</v>
      </c>
      <c r="D3552" t="s">
        <v>373</v>
      </c>
      <c r="E3552" t="s">
        <v>374</v>
      </c>
      <c r="F3552" t="s">
        <v>420</v>
      </c>
      <c r="G3552" t="s">
        <v>421</v>
      </c>
      <c r="H3552" t="s">
        <v>1066</v>
      </c>
      <c r="I3552" t="s">
        <v>1067</v>
      </c>
      <c r="J3552">
        <v>10</v>
      </c>
      <c r="K3552">
        <v>1202.82</v>
      </c>
      <c r="L3552">
        <v>603.7885</v>
      </c>
      <c r="M3552">
        <v>242.24</v>
      </c>
      <c r="N3552">
        <v>120.28151</v>
      </c>
      <c r="O3552" s="32">
        <f t="shared" si="935"/>
        <v>960.57999999999993</v>
      </c>
      <c r="P3552" s="32">
        <f t="shared" si="936"/>
        <v>356.79149999999993</v>
      </c>
      <c r="Q3552">
        <v>744248</v>
      </c>
      <c r="R3552" t="s">
        <v>439</v>
      </c>
      <c r="S3552" t="s">
        <v>439</v>
      </c>
      <c r="T3552" t="str">
        <f t="shared" si="937"/>
        <v>VEN</v>
      </c>
      <c r="U3552" t="s">
        <v>440</v>
      </c>
      <c r="V3552" s="33">
        <f t="shared" si="938"/>
        <v>1202.82</v>
      </c>
      <c r="W3552">
        <f t="shared" si="939"/>
        <v>10</v>
      </c>
      <c r="X3552" s="33">
        <f t="shared" si="940"/>
        <v>960.57999999999993</v>
      </c>
      <c r="Y3552" s="33">
        <f t="shared" si="941"/>
        <v>242.24</v>
      </c>
      <c r="Z3552" s="45">
        <f t="shared" si="942"/>
        <v>0.2949664122645117</v>
      </c>
      <c r="AA3552" s="33">
        <f t="shared" si="943"/>
        <v>354.79149999999993</v>
      </c>
      <c r="AB3552" s="45">
        <f t="shared" si="944"/>
        <v>0.36935132940515103</v>
      </c>
      <c r="AC3552" s="33">
        <f>IFERROR($X3552/VLOOKUP(CONCATENATE("USD",C3552),[1]GEINDICE!AR$1:AS$65536,2,0),"")</f>
        <v>173.18357191793169</v>
      </c>
      <c r="AD3552" s="33">
        <f>IFERROR($AA3552/VLOOKUP(CONCATENATE("USD",C3552),[1]GEINDICE!AR$1:AS$65536,2,0),"")</f>
        <v>63.965582519020643</v>
      </c>
      <c r="AE3552" s="33">
        <f>IFERROR($X3552/VLOOKUP(CONCATENATE("EUR",C3552),[1]GEINDICE!AR$1:AS$65536,2,0),"")</f>
        <v>148.70580221685552</v>
      </c>
      <c r="AF3552" s="33">
        <f>IFERROR($AA3552/VLOOKUP(CONCATENATE("EUR",C3552),[1]GEINDICE!AR$1:AS$65536,2,0),"")</f>
        <v>54.924685739055036</v>
      </c>
      <c r="AG3552" s="48" t="str">
        <f>VLOOKUP(E3552,[1]Apresentação!AW$1:AX$65536,2,0)</f>
        <v xml:space="preserve">                    2 - LEATHER AUXILIARIES</v>
      </c>
      <c r="AH3552" s="48" t="str">
        <f t="shared" si="945"/>
        <v xml:space="preserve">         5218000002 - CONTRIPON AO BR</v>
      </c>
      <c r="AI3552" s="49" t="str">
        <f t="shared" si="946"/>
        <v xml:space="preserve">     L00506 - CURTUME BAGE LTDA</v>
      </c>
      <c r="AJ3552" t="str">
        <f t="shared" si="947"/>
        <v xml:space="preserve">     90 - SALES</v>
      </c>
      <c r="AK3552" t="str">
        <f t="shared" si="948"/>
        <v/>
      </c>
      <c r="AL3552">
        <f t="shared" si="949"/>
        <v>7</v>
      </c>
      <c r="AM3552" t="str">
        <f t="shared" si="950"/>
        <v>2025 7</v>
      </c>
      <c r="AN3552" t="str">
        <f t="shared" si="951"/>
        <v xml:space="preserve">CURTUME </v>
      </c>
    </row>
    <row r="3553" spans="1:40" x14ac:dyDescent="0.35">
      <c r="A3553">
        <v>83619</v>
      </c>
      <c r="B3553" t="s">
        <v>274</v>
      </c>
      <c r="C3553" s="31">
        <v>45891</v>
      </c>
      <c r="D3553" t="s">
        <v>373</v>
      </c>
      <c r="E3553" t="s">
        <v>374</v>
      </c>
      <c r="F3553" t="s">
        <v>732</v>
      </c>
      <c r="G3553" t="s">
        <v>733</v>
      </c>
      <c r="H3553" t="s">
        <v>1066</v>
      </c>
      <c r="I3553" t="s">
        <v>1067</v>
      </c>
      <c r="J3553">
        <v>50</v>
      </c>
      <c r="K3553">
        <v>4570.6000000000004</v>
      </c>
      <c r="L3553">
        <v>3025.8944499999998</v>
      </c>
      <c r="M3553">
        <v>920.52</v>
      </c>
      <c r="N3553">
        <v>91.412000000000006</v>
      </c>
      <c r="O3553" s="32">
        <f t="shared" si="935"/>
        <v>3650.0800000000004</v>
      </c>
      <c r="P3553" s="32">
        <f t="shared" si="936"/>
        <v>624.1855500000006</v>
      </c>
      <c r="Q3553">
        <v>759593</v>
      </c>
      <c r="R3553" t="s">
        <v>439</v>
      </c>
      <c r="S3553" t="s">
        <v>439</v>
      </c>
      <c r="T3553" t="str">
        <f t="shared" si="937"/>
        <v>VEN</v>
      </c>
      <c r="U3553" t="s">
        <v>441</v>
      </c>
      <c r="V3553" s="33">
        <f t="shared" si="938"/>
        <v>4570.6000000000004</v>
      </c>
      <c r="W3553">
        <f t="shared" si="939"/>
        <v>50</v>
      </c>
      <c r="X3553" s="33">
        <f t="shared" si="940"/>
        <v>3650.0800000000004</v>
      </c>
      <c r="Y3553" s="33">
        <f t="shared" si="941"/>
        <v>920.52</v>
      </c>
      <c r="Z3553" s="45">
        <f t="shared" si="942"/>
        <v>0.13437744497440174</v>
      </c>
      <c r="AA3553" s="33">
        <f t="shared" si="943"/>
        <v>614.1855500000006</v>
      </c>
      <c r="AB3553" s="45">
        <f t="shared" si="944"/>
        <v>0.1682663256695745</v>
      </c>
      <c r="AC3553" s="33">
        <f>IFERROR($X3553/VLOOKUP(CONCATENATE("USD",C3553),[1]GEINDICE!AR$1:AS$65536,2,0),"")</f>
        <v>671.0692748933667</v>
      </c>
      <c r="AD3553" s="33">
        <f>IFERROR($AA3553/VLOOKUP(CONCATENATE("USD",C3553),[1]GEINDICE!AR$1:AS$65536,2,0),"")</f>
        <v>112.91836115605246</v>
      </c>
      <c r="AE3553" s="33">
        <f>IFERROR($X3553/VLOOKUP(CONCATENATE("EUR",C3553),[1]GEINDICE!AR$1:AS$65536,2,0),"")</f>
        <v>572.93004128145162</v>
      </c>
      <c r="AF3553" s="33">
        <f>IFERROR($AA3553/VLOOKUP(CONCATENATE("EUR",C3553),[1]GEINDICE!AR$1:AS$65536,2,0),"")</f>
        <v>96.404832912147498</v>
      </c>
      <c r="AG3553" s="48" t="str">
        <f>VLOOKUP(E3553,[1]Apresentação!AW$1:AX$65536,2,0)</f>
        <v xml:space="preserve">                    2 - LEATHER AUXILIARIES</v>
      </c>
      <c r="AH3553" s="48" t="str">
        <f t="shared" si="945"/>
        <v xml:space="preserve">         5218000002 - CONTRIPON AO BR</v>
      </c>
      <c r="AI3553" s="49" t="str">
        <f t="shared" si="946"/>
        <v xml:space="preserve">     L00157 - COUROVALE INDUSTRIA DE COUROS LTDA</v>
      </c>
      <c r="AJ3553" t="str">
        <f t="shared" si="947"/>
        <v xml:space="preserve">     90 - SALES</v>
      </c>
      <c r="AK3553" t="str">
        <f t="shared" si="948"/>
        <v/>
      </c>
      <c r="AL3553">
        <f t="shared" si="949"/>
        <v>8</v>
      </c>
      <c r="AM3553" t="str">
        <f t="shared" si="950"/>
        <v>2025 8</v>
      </c>
      <c r="AN3553" t="str">
        <f t="shared" si="951"/>
        <v xml:space="preserve">COUROVALE </v>
      </c>
    </row>
    <row r="3554" spans="1:40" x14ac:dyDescent="0.35">
      <c r="A3554">
        <v>83232</v>
      </c>
      <c r="B3554" t="s">
        <v>274</v>
      </c>
      <c r="C3554" s="31">
        <v>45861</v>
      </c>
      <c r="D3554" t="s">
        <v>373</v>
      </c>
      <c r="E3554" t="s">
        <v>374</v>
      </c>
      <c r="F3554" t="s">
        <v>420</v>
      </c>
      <c r="G3554" t="s">
        <v>421</v>
      </c>
      <c r="H3554" t="s">
        <v>1066</v>
      </c>
      <c r="I3554" t="s">
        <v>1067</v>
      </c>
      <c r="J3554">
        <v>10</v>
      </c>
      <c r="K3554">
        <v>1200.72</v>
      </c>
      <c r="L3554">
        <v>604.14994000000002</v>
      </c>
      <c r="M3554">
        <v>241.82</v>
      </c>
      <c r="N3554">
        <v>120.07213</v>
      </c>
      <c r="O3554" s="32">
        <f t="shared" si="935"/>
        <v>958.90000000000009</v>
      </c>
      <c r="P3554" s="32">
        <f t="shared" si="936"/>
        <v>354.75006000000008</v>
      </c>
      <c r="Q3554">
        <v>744655</v>
      </c>
      <c r="R3554" t="s">
        <v>439</v>
      </c>
      <c r="S3554" t="s">
        <v>439</v>
      </c>
      <c r="T3554" t="str">
        <f t="shared" si="937"/>
        <v>VEN</v>
      </c>
      <c r="U3554" t="s">
        <v>440</v>
      </c>
      <c r="V3554" s="33">
        <f t="shared" si="938"/>
        <v>1200.72</v>
      </c>
      <c r="W3554">
        <f t="shared" si="939"/>
        <v>10</v>
      </c>
      <c r="X3554" s="33">
        <f t="shared" si="940"/>
        <v>958.90000000000009</v>
      </c>
      <c r="Y3554" s="33">
        <f t="shared" si="941"/>
        <v>241.82</v>
      </c>
      <c r="Z3554" s="45">
        <f t="shared" si="942"/>
        <v>0.29378211406489446</v>
      </c>
      <c r="AA3554" s="33">
        <f t="shared" si="943"/>
        <v>352.75006000000008</v>
      </c>
      <c r="AB3554" s="45">
        <f t="shared" si="944"/>
        <v>0.36786949629784133</v>
      </c>
      <c r="AC3554" s="33">
        <f>IFERROR($X3554/VLOOKUP(CONCATENATE("USD",C3554),[1]GEINDICE!AR$1:AS$65536,2,0),"")</f>
        <v>172.65966832922197</v>
      </c>
      <c r="AD3554" s="33">
        <f>IFERROR($AA3554/VLOOKUP(CONCATENATE("USD",C3554),[1]GEINDICE!AR$1:AS$65536,2,0),"")</f>
        <v>63.51622521922323</v>
      </c>
      <c r="AE3554" s="33">
        <f>IFERROR($X3554/VLOOKUP(CONCATENATE("EUR",C3554),[1]GEINDICE!AR$1:AS$65536,2,0),"")</f>
        <v>146.98263308757032</v>
      </c>
      <c r="AF3554" s="33">
        <f>IFERROR($AA3554/VLOOKUP(CONCATENATE("EUR",C3554),[1]GEINDICE!AR$1:AS$65536,2,0),"")</f>
        <v>54.070427198454922</v>
      </c>
      <c r="AG3554" s="48" t="str">
        <f>VLOOKUP(E3554,[1]Apresentação!AW$1:AX$65536,2,0)</f>
        <v xml:space="preserve">                    2 - LEATHER AUXILIARIES</v>
      </c>
      <c r="AH3554" s="48" t="str">
        <f t="shared" si="945"/>
        <v xml:space="preserve">         5218000002 - CONTRIPON AO BR</v>
      </c>
      <c r="AI3554" s="49" t="str">
        <f t="shared" si="946"/>
        <v xml:space="preserve">     L00506 - CURTUME BAGE LTDA</v>
      </c>
      <c r="AJ3554" t="str">
        <f t="shared" si="947"/>
        <v xml:space="preserve">     90 - SALES</v>
      </c>
      <c r="AK3554" t="str">
        <f t="shared" si="948"/>
        <v/>
      </c>
      <c r="AL3554">
        <f t="shared" si="949"/>
        <v>7</v>
      </c>
      <c r="AM3554" t="str">
        <f t="shared" si="950"/>
        <v>2025 7</v>
      </c>
      <c r="AN3554" t="str">
        <f t="shared" si="951"/>
        <v xml:space="preserve">CURTUME </v>
      </c>
    </row>
    <row r="3555" spans="1:40" x14ac:dyDescent="0.35">
      <c r="A3555">
        <v>83741</v>
      </c>
      <c r="B3555" t="s">
        <v>274</v>
      </c>
      <c r="C3555" s="31">
        <v>45903</v>
      </c>
      <c r="D3555" t="s">
        <v>373</v>
      </c>
      <c r="E3555" t="s">
        <v>374</v>
      </c>
      <c r="F3555" t="s">
        <v>420</v>
      </c>
      <c r="G3555" t="s">
        <v>421</v>
      </c>
      <c r="H3555" t="s">
        <v>1066</v>
      </c>
      <c r="I3555" t="s">
        <v>1067</v>
      </c>
      <c r="J3555">
        <v>20</v>
      </c>
      <c r="K3555">
        <v>2347.61</v>
      </c>
      <c r="L3555">
        <v>1211.9063000000001</v>
      </c>
      <c r="M3555">
        <v>472.81</v>
      </c>
      <c r="N3555">
        <v>117.38034999999999</v>
      </c>
      <c r="O3555" s="32">
        <f t="shared" si="935"/>
        <v>1874.8000000000002</v>
      </c>
      <c r="P3555" s="32">
        <f t="shared" si="936"/>
        <v>662.89370000000008</v>
      </c>
      <c r="Q3555">
        <v>760500</v>
      </c>
      <c r="R3555" t="s">
        <v>439</v>
      </c>
      <c r="S3555" t="s">
        <v>439</v>
      </c>
      <c r="T3555" t="str">
        <f t="shared" si="937"/>
        <v>VEN</v>
      </c>
      <c r="U3555" t="s">
        <v>440</v>
      </c>
      <c r="V3555" s="33">
        <f t="shared" si="938"/>
        <v>2347.61</v>
      </c>
      <c r="W3555">
        <f t="shared" si="939"/>
        <v>20</v>
      </c>
      <c r="X3555" s="33">
        <f t="shared" si="940"/>
        <v>1874.8000000000002</v>
      </c>
      <c r="Y3555" s="33">
        <f t="shared" si="941"/>
        <v>472.81</v>
      </c>
      <c r="Z3555" s="45">
        <f t="shared" si="942"/>
        <v>0.28066574090244972</v>
      </c>
      <c r="AA3555" s="33">
        <f t="shared" si="943"/>
        <v>658.89370000000008</v>
      </c>
      <c r="AB3555" s="45">
        <f t="shared" si="944"/>
        <v>0.35144746106251334</v>
      </c>
      <c r="AC3555" s="33">
        <f>IFERROR($X3555/VLOOKUP(CONCATENATE("USD",C3555),[1]GEINDICE!AR$1:AS$65536,2,0),"")</f>
        <v>344.09470496466918</v>
      </c>
      <c r="AD3555" s="33">
        <f>IFERROR($AA3555/VLOOKUP(CONCATENATE("USD",C3555),[1]GEINDICE!AR$1:AS$65536,2,0),"")</f>
        <v>120.9312104248876</v>
      </c>
      <c r="AE3555" s="33">
        <f>IFERROR($X3555/VLOOKUP(CONCATENATE("EUR",C3555),[1]GEINDICE!AR$1:AS$65536,2,0),"")</f>
        <v>294.70110190672307</v>
      </c>
      <c r="AF3555" s="33">
        <f>IFERROR($AA3555/VLOOKUP(CONCATENATE("EUR",C3555),[1]GEINDICE!AR$1:AS$65536,2,0),"")</f>
        <v>103.57195403744284</v>
      </c>
      <c r="AG3555" s="48" t="str">
        <f>VLOOKUP(E3555,[1]Apresentação!AW$1:AX$65536,2,0)</f>
        <v xml:space="preserve">                    2 - LEATHER AUXILIARIES</v>
      </c>
      <c r="AH3555" s="48" t="str">
        <f t="shared" si="945"/>
        <v xml:space="preserve">         5218000002 - CONTRIPON AO BR</v>
      </c>
      <c r="AI3555" s="49" t="str">
        <f t="shared" si="946"/>
        <v xml:space="preserve">     L00506 - CURTUME BAGE LTDA</v>
      </c>
      <c r="AJ3555" t="str">
        <f t="shared" si="947"/>
        <v xml:space="preserve">     90 - SALES</v>
      </c>
      <c r="AK3555" t="str">
        <f t="shared" si="948"/>
        <v/>
      </c>
      <c r="AL3555">
        <f t="shared" si="949"/>
        <v>9</v>
      </c>
      <c r="AM3555" t="str">
        <f t="shared" si="950"/>
        <v>2025 9</v>
      </c>
      <c r="AN3555" t="str">
        <f t="shared" si="951"/>
        <v xml:space="preserve">CURTUME </v>
      </c>
    </row>
    <row r="3556" spans="1:40" x14ac:dyDescent="0.35">
      <c r="A3556">
        <v>84148</v>
      </c>
      <c r="B3556" t="s">
        <v>274</v>
      </c>
      <c r="C3556" s="31">
        <v>45937</v>
      </c>
      <c r="D3556" t="s">
        <v>373</v>
      </c>
      <c r="E3556" t="s">
        <v>374</v>
      </c>
      <c r="F3556" t="s">
        <v>420</v>
      </c>
      <c r="G3556" t="s">
        <v>421</v>
      </c>
      <c r="H3556" t="s">
        <v>1066</v>
      </c>
      <c r="I3556" t="s">
        <v>1067</v>
      </c>
      <c r="J3556">
        <v>40</v>
      </c>
      <c r="K3556">
        <v>4595.75</v>
      </c>
      <c r="L3556">
        <v>2418.3400700000002</v>
      </c>
      <c r="M3556">
        <v>925.59</v>
      </c>
      <c r="N3556">
        <v>114.89364</v>
      </c>
      <c r="O3556" s="32">
        <f t="shared" si="935"/>
        <v>3670.16</v>
      </c>
      <c r="P3556" s="32">
        <f t="shared" si="936"/>
        <v>1251.8199299999997</v>
      </c>
      <c r="Q3556">
        <v>763546</v>
      </c>
      <c r="R3556" t="s">
        <v>439</v>
      </c>
      <c r="S3556" t="s">
        <v>439</v>
      </c>
      <c r="T3556" t="str">
        <f t="shared" si="937"/>
        <v>VEN</v>
      </c>
      <c r="U3556" t="s">
        <v>440</v>
      </c>
      <c r="V3556" s="33">
        <f t="shared" si="938"/>
        <v>4595.75</v>
      </c>
      <c r="W3556">
        <f t="shared" si="939"/>
        <v>40</v>
      </c>
      <c r="X3556" s="33">
        <f t="shared" si="940"/>
        <v>3670.16</v>
      </c>
      <c r="Y3556" s="33">
        <f t="shared" si="941"/>
        <v>925.59</v>
      </c>
      <c r="Z3556" s="45">
        <f t="shared" si="942"/>
        <v>0.27064569003971051</v>
      </c>
      <c r="AA3556" s="33">
        <f t="shared" si="943"/>
        <v>1243.8199299999997</v>
      </c>
      <c r="AB3556" s="45">
        <f t="shared" si="944"/>
        <v>0.33890073729755643</v>
      </c>
      <c r="AC3556" s="33">
        <f>IFERROR($X3556/VLOOKUP(CONCATENATE("USD",C3556),[1]GEINDICE!AR$1:AS$65536,2,0),"")</f>
        <v>687.77242658771047</v>
      </c>
      <c r="AD3556" s="33">
        <f>IFERROR($AA3556/VLOOKUP(CONCATENATE("USD",C3556),[1]GEINDICE!AR$1:AS$65536,2,0),"")</f>
        <v>233.08658246350458</v>
      </c>
      <c r="AE3556" s="33">
        <f>IFERROR($X3556/VLOOKUP(CONCATENATE("EUR",C3556),[1]GEINDICE!AR$1:AS$65536,2,0),"")</f>
        <v>589.10129853453395</v>
      </c>
      <c r="AF3556" s="33">
        <f>IFERROR($AA3556/VLOOKUP(CONCATENATE("EUR",C3556),[1]GEINDICE!AR$1:AS$65536,2,0),"")</f>
        <v>199.64686441630144</v>
      </c>
      <c r="AG3556" s="48" t="str">
        <f>VLOOKUP(E3556,[1]Apresentação!AW$1:AX$65536,2,0)</f>
        <v xml:space="preserve">                    2 - LEATHER AUXILIARIES</v>
      </c>
      <c r="AH3556" s="48" t="str">
        <f t="shared" si="945"/>
        <v xml:space="preserve">         5218000002 - CONTRIPON AO BR</v>
      </c>
      <c r="AI3556" s="49" t="str">
        <f t="shared" si="946"/>
        <v xml:space="preserve">     L00506 - CURTUME BAGE LTDA</v>
      </c>
      <c r="AJ3556" t="str">
        <f t="shared" si="947"/>
        <v xml:space="preserve">     90 - SALES</v>
      </c>
      <c r="AK3556" t="str">
        <f t="shared" si="948"/>
        <v/>
      </c>
      <c r="AL3556">
        <f t="shared" si="949"/>
        <v>10</v>
      </c>
      <c r="AM3556" t="str">
        <f t="shared" si="950"/>
        <v>2025 10</v>
      </c>
      <c r="AN3556" t="str">
        <f t="shared" si="951"/>
        <v xml:space="preserve">CURTUME </v>
      </c>
    </row>
    <row r="3557" spans="1:40" x14ac:dyDescent="0.35">
      <c r="A3557">
        <v>82875</v>
      </c>
      <c r="B3557" t="s">
        <v>274</v>
      </c>
      <c r="C3557" s="31">
        <v>45833</v>
      </c>
      <c r="D3557" t="s">
        <v>373</v>
      </c>
      <c r="E3557" t="s">
        <v>374</v>
      </c>
      <c r="F3557" t="s">
        <v>420</v>
      </c>
      <c r="G3557" t="s">
        <v>421</v>
      </c>
      <c r="H3557" t="s">
        <v>1066</v>
      </c>
      <c r="I3557" t="s">
        <v>1067</v>
      </c>
      <c r="J3557">
        <v>10</v>
      </c>
      <c r="K3557">
        <v>1191.83</v>
      </c>
      <c r="L3557">
        <v>595.13969999999995</v>
      </c>
      <c r="M3557">
        <v>240.04</v>
      </c>
      <c r="N3557">
        <v>119.18277999999999</v>
      </c>
      <c r="O3557" s="32">
        <f t="shared" si="935"/>
        <v>951.79</v>
      </c>
      <c r="P3557" s="32">
        <f t="shared" si="936"/>
        <v>356.65030000000002</v>
      </c>
      <c r="Q3557">
        <v>741981</v>
      </c>
      <c r="R3557" t="s">
        <v>439</v>
      </c>
      <c r="S3557" t="s">
        <v>439</v>
      </c>
      <c r="T3557" t="str">
        <f t="shared" si="937"/>
        <v>VEN</v>
      </c>
      <c r="U3557" t="s">
        <v>441</v>
      </c>
      <c r="V3557" s="33">
        <f t="shared" si="938"/>
        <v>1191.83</v>
      </c>
      <c r="W3557">
        <f t="shared" si="939"/>
        <v>10</v>
      </c>
      <c r="X3557" s="33">
        <f t="shared" si="940"/>
        <v>951.79</v>
      </c>
      <c r="Y3557" s="33">
        <f t="shared" si="941"/>
        <v>240.04</v>
      </c>
      <c r="Z3557" s="45">
        <f t="shared" si="942"/>
        <v>0.2975678578320734</v>
      </c>
      <c r="AA3557" s="33">
        <f t="shared" si="943"/>
        <v>354.65030000000002</v>
      </c>
      <c r="AB3557" s="45">
        <f t="shared" si="944"/>
        <v>0.37261402200065141</v>
      </c>
      <c r="AC3557" s="33">
        <f>IFERROR($X3557/VLOOKUP(CONCATENATE("USD",C3557),[1]GEINDICE!AR$1:AS$65536,2,0),"")</f>
        <v>171.71955905966405</v>
      </c>
      <c r="AD3557" s="33">
        <f>IFERROR($AA3557/VLOOKUP(CONCATENATE("USD",C3557),[1]GEINDICE!AR$1:AS$65536,2,0),"")</f>
        <v>63.98511555739983</v>
      </c>
      <c r="AE3557" s="33">
        <f>IFERROR($X3557/VLOOKUP(CONCATENATE("EUR",C3557),[1]GEINDICE!AR$1:AS$65536,2,0),"")</f>
        <v>147.7797099649101</v>
      </c>
      <c r="AF3557" s="33">
        <f>IFERROR($AA3557/VLOOKUP(CONCATENATE("EUR",C3557),[1]GEINDICE!AR$1:AS$65536,2,0),"")</f>
        <v>55.0647921001149</v>
      </c>
      <c r="AG3557" s="48" t="str">
        <f>VLOOKUP(E3557,[1]Apresentação!AW$1:AX$65536,2,0)</f>
        <v xml:space="preserve">                    2 - LEATHER AUXILIARIES</v>
      </c>
      <c r="AH3557" s="48" t="str">
        <f t="shared" si="945"/>
        <v xml:space="preserve">         5218000002 - CONTRIPON AO BR</v>
      </c>
      <c r="AI3557" s="49" t="str">
        <f t="shared" si="946"/>
        <v xml:space="preserve">     L00506 - CURTUME BAGE LTDA</v>
      </c>
      <c r="AJ3557" t="str">
        <f t="shared" si="947"/>
        <v xml:space="preserve">     90 - SALES</v>
      </c>
      <c r="AK3557" t="str">
        <f t="shared" si="948"/>
        <v/>
      </c>
      <c r="AL3557">
        <f t="shared" si="949"/>
        <v>6</v>
      </c>
      <c r="AM3557" t="str">
        <f t="shared" si="950"/>
        <v>2025 6</v>
      </c>
      <c r="AN3557" t="str">
        <f t="shared" si="951"/>
        <v xml:space="preserve">CURTUME </v>
      </c>
    </row>
    <row r="3558" spans="1:40" x14ac:dyDescent="0.35">
      <c r="A3558">
        <v>83883</v>
      </c>
      <c r="B3558" t="s">
        <v>274</v>
      </c>
      <c r="C3558" s="31">
        <v>45916</v>
      </c>
      <c r="D3558" t="s">
        <v>373</v>
      </c>
      <c r="E3558" t="s">
        <v>374</v>
      </c>
      <c r="F3558" t="s">
        <v>420</v>
      </c>
      <c r="G3558" t="s">
        <v>421</v>
      </c>
      <c r="H3558" t="s">
        <v>1066</v>
      </c>
      <c r="I3558" t="s">
        <v>1067</v>
      </c>
      <c r="J3558">
        <v>30</v>
      </c>
      <c r="K3558">
        <v>3445.64</v>
      </c>
      <c r="L3558">
        <v>1826.3455100000001</v>
      </c>
      <c r="M3558">
        <v>693.95</v>
      </c>
      <c r="N3558">
        <v>114.85478999999999</v>
      </c>
      <c r="O3558" s="32">
        <f t="shared" si="935"/>
        <v>2751.6899999999996</v>
      </c>
      <c r="P3558" s="32">
        <f t="shared" si="936"/>
        <v>925.3444899999995</v>
      </c>
      <c r="Q3558">
        <v>761559</v>
      </c>
      <c r="R3558" t="s">
        <v>439</v>
      </c>
      <c r="S3558" t="s">
        <v>439</v>
      </c>
      <c r="T3558" t="str">
        <f t="shared" si="937"/>
        <v>VEN</v>
      </c>
      <c r="U3558" t="s">
        <v>440</v>
      </c>
      <c r="V3558" s="33">
        <f t="shared" si="938"/>
        <v>3445.64</v>
      </c>
      <c r="W3558">
        <f t="shared" si="939"/>
        <v>30</v>
      </c>
      <c r="X3558" s="33">
        <f t="shared" si="940"/>
        <v>2751.6899999999996</v>
      </c>
      <c r="Y3558" s="33">
        <f t="shared" si="941"/>
        <v>693.95</v>
      </c>
      <c r="Z3558" s="45">
        <f t="shared" si="942"/>
        <v>0.26681385461046409</v>
      </c>
      <c r="AA3558" s="33">
        <f t="shared" si="943"/>
        <v>919.3444899999995</v>
      </c>
      <c r="AB3558" s="45">
        <f t="shared" si="944"/>
        <v>0.33410176655073776</v>
      </c>
      <c r="AC3558" s="33">
        <f>IFERROR($X3558/VLOOKUP(CONCATENATE("USD",C3558),[1]GEINDICE!AR$1:AS$65536,2,0),"")</f>
        <v>518.24807895133335</v>
      </c>
      <c r="AD3558" s="33">
        <f>IFERROR($AA3558/VLOOKUP(CONCATENATE("USD",C3558),[1]GEINDICE!AR$1:AS$65536,2,0),"")</f>
        <v>173.14759868916667</v>
      </c>
      <c r="AE3558" s="33">
        <f>IFERROR($X3558/VLOOKUP(CONCATENATE("EUR",C3558),[1]GEINDICE!AR$1:AS$65536,2,0),"")</f>
        <v>437.41495517263297</v>
      </c>
      <c r="AF3558" s="33">
        <f>IFERROR($AA3558/VLOOKUP(CONCATENATE("EUR",C3558),[1]GEINDICE!AR$1:AS$65536,2,0),"")</f>
        <v>146.14110923888845</v>
      </c>
      <c r="AG3558" s="48" t="str">
        <f>VLOOKUP(E3558,[1]Apresentação!AW$1:AX$65536,2,0)</f>
        <v xml:space="preserve">                    2 - LEATHER AUXILIARIES</v>
      </c>
      <c r="AH3558" s="48" t="str">
        <f t="shared" si="945"/>
        <v xml:space="preserve">         5218000002 - CONTRIPON AO BR</v>
      </c>
      <c r="AI3558" s="49" t="str">
        <f t="shared" si="946"/>
        <v xml:space="preserve">     L00506 - CURTUME BAGE LTDA</v>
      </c>
      <c r="AJ3558" t="str">
        <f t="shared" si="947"/>
        <v xml:space="preserve">     90 - SALES</v>
      </c>
      <c r="AK3558" t="str">
        <f t="shared" si="948"/>
        <v/>
      </c>
      <c r="AL3558">
        <f t="shared" si="949"/>
        <v>9</v>
      </c>
      <c r="AM3558" t="str">
        <f t="shared" si="950"/>
        <v>2025 9</v>
      </c>
      <c r="AN3558" t="str">
        <f t="shared" si="951"/>
        <v xml:space="preserve">CURTUME </v>
      </c>
    </row>
    <row r="3559" spans="1:40" x14ac:dyDescent="0.35">
      <c r="A3559">
        <v>82475</v>
      </c>
      <c r="B3559" t="s">
        <v>274</v>
      </c>
      <c r="C3559" s="31">
        <v>45798</v>
      </c>
      <c r="D3559" t="s">
        <v>373</v>
      </c>
      <c r="E3559" t="s">
        <v>374</v>
      </c>
      <c r="F3559" t="s">
        <v>420</v>
      </c>
      <c r="G3559" t="s">
        <v>421</v>
      </c>
      <c r="H3559" t="s">
        <v>1066</v>
      </c>
      <c r="I3559" t="s">
        <v>1067</v>
      </c>
      <c r="J3559">
        <v>20</v>
      </c>
      <c r="K3559">
        <v>2443.15</v>
      </c>
      <c r="L3559">
        <v>1188.52252</v>
      </c>
      <c r="M3559">
        <v>492.05</v>
      </c>
      <c r="N3559">
        <v>122.15733</v>
      </c>
      <c r="O3559" s="32">
        <f t="shared" si="935"/>
        <v>1951.1000000000001</v>
      </c>
      <c r="P3559" s="32">
        <f t="shared" si="936"/>
        <v>762.57748000000015</v>
      </c>
      <c r="Q3559">
        <v>739183</v>
      </c>
      <c r="R3559" t="s">
        <v>439</v>
      </c>
      <c r="S3559" t="s">
        <v>439</v>
      </c>
      <c r="T3559" t="str">
        <f t="shared" si="937"/>
        <v>VEN</v>
      </c>
      <c r="U3559" t="s">
        <v>440</v>
      </c>
      <c r="V3559" s="33">
        <f t="shared" si="938"/>
        <v>2443.15</v>
      </c>
      <c r="W3559">
        <f t="shared" si="939"/>
        <v>20</v>
      </c>
      <c r="X3559" s="33">
        <f t="shared" si="940"/>
        <v>1951.1000000000001</v>
      </c>
      <c r="Y3559" s="33">
        <f t="shared" si="941"/>
        <v>492.05</v>
      </c>
      <c r="Z3559" s="45">
        <f t="shared" si="942"/>
        <v>0.31049157030882268</v>
      </c>
      <c r="AA3559" s="33">
        <f t="shared" si="943"/>
        <v>758.57748000000015</v>
      </c>
      <c r="AB3559" s="45">
        <f t="shared" si="944"/>
        <v>0.38879477217979608</v>
      </c>
      <c r="AC3559" s="33">
        <f>IFERROR($X3559/VLOOKUP(CONCATENATE("USD",C3559),[1]GEINDICE!AR$1:AS$65536,2,0),"")</f>
        <v>344.89402697495183</v>
      </c>
      <c r="AD3559" s="33">
        <f>IFERROR($AA3559/VLOOKUP(CONCATENATE("USD",C3559),[1]GEINDICE!AR$1:AS$65536,2,0),"")</f>
        <v>134.09299464389883</v>
      </c>
      <c r="AE3559" s="33">
        <f>IFERROR($X3559/VLOOKUP(CONCATENATE("EUR",C3559),[1]GEINDICE!AR$1:AS$65536,2,0),"")</f>
        <v>304.06121431242985</v>
      </c>
      <c r="AF3559" s="33">
        <f>IFERROR($AA3559/VLOOKUP(CONCATENATE("EUR",C3559),[1]GEINDICE!AR$1:AS$65536,2,0),"")</f>
        <v>118.21741054731332</v>
      </c>
      <c r="AG3559" s="48" t="str">
        <f>VLOOKUP(E3559,[1]Apresentação!AW$1:AX$65536,2,0)</f>
        <v xml:space="preserve">                    2 - LEATHER AUXILIARIES</v>
      </c>
      <c r="AH3559" s="48" t="str">
        <f t="shared" si="945"/>
        <v xml:space="preserve">         5218000002 - CONTRIPON AO BR</v>
      </c>
      <c r="AI3559" s="49" t="str">
        <f t="shared" si="946"/>
        <v xml:space="preserve">     L00506 - CURTUME BAGE LTDA</v>
      </c>
      <c r="AJ3559" t="str">
        <f t="shared" si="947"/>
        <v xml:space="preserve">     90 - SALES</v>
      </c>
      <c r="AK3559" t="str">
        <f t="shared" si="948"/>
        <v/>
      </c>
      <c r="AL3559">
        <f t="shared" si="949"/>
        <v>5</v>
      </c>
      <c r="AM3559" t="str">
        <f t="shared" si="950"/>
        <v>2025 5</v>
      </c>
      <c r="AN3559" t="str">
        <f t="shared" si="951"/>
        <v xml:space="preserve">CURTUME </v>
      </c>
    </row>
    <row r="3560" spans="1:40" x14ac:dyDescent="0.35">
      <c r="A3560">
        <v>82630</v>
      </c>
      <c r="B3560" t="s">
        <v>274</v>
      </c>
      <c r="C3560" s="31">
        <v>45811</v>
      </c>
      <c r="D3560" t="s">
        <v>373</v>
      </c>
      <c r="E3560" t="s">
        <v>374</v>
      </c>
      <c r="F3560" t="s">
        <v>732</v>
      </c>
      <c r="G3560" t="s">
        <v>733</v>
      </c>
      <c r="H3560" t="s">
        <v>1066</v>
      </c>
      <c r="I3560" t="s">
        <v>1067</v>
      </c>
      <c r="J3560">
        <v>50</v>
      </c>
      <c r="K3560">
        <v>4570.6000000000004</v>
      </c>
      <c r="L3560">
        <v>2972.9414700000002</v>
      </c>
      <c r="M3560">
        <v>920.52</v>
      </c>
      <c r="N3560">
        <v>91.412000000000006</v>
      </c>
      <c r="O3560" s="32">
        <f t="shared" si="935"/>
        <v>3650.0800000000004</v>
      </c>
      <c r="P3560" s="32">
        <f t="shared" si="936"/>
        <v>677.13853000000017</v>
      </c>
      <c r="Q3560">
        <v>740277</v>
      </c>
      <c r="R3560" t="s">
        <v>439</v>
      </c>
      <c r="S3560" t="s">
        <v>439</v>
      </c>
      <c r="T3560" t="str">
        <f t="shared" si="937"/>
        <v>VEN</v>
      </c>
      <c r="U3560" t="s">
        <v>441</v>
      </c>
      <c r="V3560" s="33">
        <f t="shared" si="938"/>
        <v>4570.6000000000004</v>
      </c>
      <c r="W3560">
        <f t="shared" si="939"/>
        <v>50</v>
      </c>
      <c r="X3560" s="33">
        <f t="shared" si="940"/>
        <v>3650.0800000000004</v>
      </c>
      <c r="Y3560" s="33">
        <f t="shared" si="941"/>
        <v>920.52</v>
      </c>
      <c r="Z3560" s="45">
        <f t="shared" si="942"/>
        <v>0.14596300923292349</v>
      </c>
      <c r="AA3560" s="33">
        <f t="shared" si="943"/>
        <v>667.13853000000017</v>
      </c>
      <c r="AB3560" s="45">
        <f t="shared" si="944"/>
        <v>0.18277367345373255</v>
      </c>
      <c r="AC3560" s="33">
        <f>IFERROR($X3560/VLOOKUP(CONCATENATE("USD",C3560),[1]GEINDICE!AR$1:AS$65536,2,0),"")</f>
        <v>643.82121564892225</v>
      </c>
      <c r="AD3560" s="33">
        <f>IFERROR($AA3560/VLOOKUP(CONCATENATE("USD",C3560),[1]GEINDICE!AR$1:AS$65536,2,0),"")</f>
        <v>117.67356863160126</v>
      </c>
      <c r="AE3560" s="33">
        <f>IFERROR($X3560/VLOOKUP(CONCATENATE("EUR",C3560),[1]GEINDICE!AR$1:AS$65536,2,0),"")</f>
        <v>566.09696330531347</v>
      </c>
      <c r="AF3560" s="33">
        <f>IFERROR($AA3560/VLOOKUP(CONCATENATE("EUR",C3560),[1]GEINDICE!AR$1:AS$65536,2,0),"")</f>
        <v>103.46762151431498</v>
      </c>
      <c r="AG3560" s="48" t="str">
        <f>VLOOKUP(E3560,[1]Apresentação!AW$1:AX$65536,2,0)</f>
        <v xml:space="preserve">                    2 - LEATHER AUXILIARIES</v>
      </c>
      <c r="AH3560" s="48" t="str">
        <f t="shared" si="945"/>
        <v xml:space="preserve">         5218000002 - CONTRIPON AO BR</v>
      </c>
      <c r="AI3560" s="49" t="str">
        <f t="shared" si="946"/>
        <v xml:space="preserve">     L00157 - COUROVALE INDUSTRIA DE COUROS LTDA</v>
      </c>
      <c r="AJ3560" t="str">
        <f t="shared" si="947"/>
        <v xml:space="preserve">     90 - SALES</v>
      </c>
      <c r="AK3560" t="str">
        <f t="shared" si="948"/>
        <v/>
      </c>
      <c r="AL3560">
        <f t="shared" si="949"/>
        <v>6</v>
      </c>
      <c r="AM3560" t="str">
        <f t="shared" si="950"/>
        <v>2025 6</v>
      </c>
      <c r="AN3560" t="str">
        <f t="shared" si="951"/>
        <v xml:space="preserve">COUROVALE </v>
      </c>
    </row>
    <row r="3561" spans="1:40" x14ac:dyDescent="0.35">
      <c r="A3561">
        <v>83133</v>
      </c>
      <c r="B3561" t="s">
        <v>274</v>
      </c>
      <c r="C3561" s="31">
        <v>45854</v>
      </c>
      <c r="D3561" t="s">
        <v>373</v>
      </c>
      <c r="E3561" t="s">
        <v>374</v>
      </c>
      <c r="F3561" t="s">
        <v>420</v>
      </c>
      <c r="G3561" t="s">
        <v>421</v>
      </c>
      <c r="H3561" t="s">
        <v>1066</v>
      </c>
      <c r="I3561" t="s">
        <v>1067</v>
      </c>
      <c r="J3561">
        <v>20</v>
      </c>
      <c r="K3561">
        <v>2400.15</v>
      </c>
      <c r="L3561">
        <v>1193.0328199999999</v>
      </c>
      <c r="M3561">
        <v>483.39</v>
      </c>
      <c r="N3561">
        <v>120.00736999999999</v>
      </c>
      <c r="O3561" s="32">
        <f t="shared" si="935"/>
        <v>1916.7600000000002</v>
      </c>
      <c r="P3561" s="32">
        <f t="shared" si="936"/>
        <v>723.72718000000032</v>
      </c>
      <c r="Q3561">
        <v>743988</v>
      </c>
      <c r="R3561" t="s">
        <v>439</v>
      </c>
      <c r="S3561" t="s">
        <v>439</v>
      </c>
      <c r="T3561" t="str">
        <f t="shared" si="937"/>
        <v>VEN</v>
      </c>
      <c r="U3561" t="s">
        <v>440</v>
      </c>
      <c r="V3561" s="33">
        <f t="shared" si="938"/>
        <v>2400.15</v>
      </c>
      <c r="W3561">
        <f t="shared" si="939"/>
        <v>20</v>
      </c>
      <c r="X3561" s="33">
        <f t="shared" si="940"/>
        <v>1916.7600000000002</v>
      </c>
      <c r="Y3561" s="33">
        <f t="shared" si="941"/>
        <v>483.39</v>
      </c>
      <c r="Z3561" s="45">
        <f t="shared" si="942"/>
        <v>0.29986758327604535</v>
      </c>
      <c r="AA3561" s="33">
        <f t="shared" si="943"/>
        <v>719.72718000000032</v>
      </c>
      <c r="AB3561" s="45">
        <f t="shared" si="944"/>
        <v>0.37549154823765118</v>
      </c>
      <c r="AC3561" s="33">
        <f>IFERROR($X3561/VLOOKUP(CONCATENATE("USD",C3561),[1]GEINDICE!AR$1:AS$65536,2,0),"")</f>
        <v>343.9862172929902</v>
      </c>
      <c r="AD3561" s="33">
        <f>IFERROR($AA3561/VLOOKUP(CONCATENATE("USD",C3561),[1]GEINDICE!AR$1:AS$65536,2,0),"")</f>
        <v>129.16391730375798</v>
      </c>
      <c r="AE3561" s="33">
        <f>IFERROR($X3561/VLOOKUP(CONCATENATE("EUR",C3561),[1]GEINDICE!AR$1:AS$65536,2,0),"")</f>
        <v>295.82368737846099</v>
      </c>
      <c r="AF3561" s="33">
        <f>IFERROR($AA3561/VLOOKUP(CONCATENATE("EUR",C3561),[1]GEINDICE!AR$1:AS$65536,2,0),"")</f>
        <v>111.07929437910923</v>
      </c>
      <c r="AG3561" s="48" t="str">
        <f>VLOOKUP(E3561,[1]Apresentação!AW$1:AX$65536,2,0)</f>
        <v xml:space="preserve">                    2 - LEATHER AUXILIARIES</v>
      </c>
      <c r="AH3561" s="48" t="str">
        <f t="shared" si="945"/>
        <v xml:space="preserve">         5218000002 - CONTRIPON AO BR</v>
      </c>
      <c r="AI3561" s="49" t="str">
        <f t="shared" si="946"/>
        <v xml:space="preserve">     L00506 - CURTUME BAGE LTDA</v>
      </c>
      <c r="AJ3561" t="str">
        <f t="shared" si="947"/>
        <v xml:space="preserve">     90 - SALES</v>
      </c>
      <c r="AK3561" t="str">
        <f t="shared" si="948"/>
        <v/>
      </c>
      <c r="AL3561">
        <f t="shared" si="949"/>
        <v>7</v>
      </c>
      <c r="AM3561" t="str">
        <f t="shared" si="950"/>
        <v>2025 7</v>
      </c>
      <c r="AN3561" t="str">
        <f t="shared" si="951"/>
        <v xml:space="preserve">CURTUME </v>
      </c>
    </row>
    <row r="3562" spans="1:40" x14ac:dyDescent="0.35">
      <c r="A3562">
        <v>84309</v>
      </c>
      <c r="B3562" t="s">
        <v>274</v>
      </c>
      <c r="C3562" s="31">
        <v>45952</v>
      </c>
      <c r="D3562" t="s">
        <v>373</v>
      </c>
      <c r="E3562" t="s">
        <v>374</v>
      </c>
      <c r="F3562" t="s">
        <v>420</v>
      </c>
      <c r="G3562" t="s">
        <v>421</v>
      </c>
      <c r="H3562" t="s">
        <v>1066</v>
      </c>
      <c r="I3562" t="s">
        <v>1067</v>
      </c>
      <c r="J3562">
        <v>10</v>
      </c>
      <c r="K3562">
        <v>1160.7</v>
      </c>
      <c r="L3562">
        <v>604.58570999999995</v>
      </c>
      <c r="M3562">
        <v>233.77</v>
      </c>
      <c r="N3562">
        <v>116.07008</v>
      </c>
      <c r="O3562" s="32">
        <f t="shared" si="935"/>
        <v>926.93000000000006</v>
      </c>
      <c r="P3562" s="32">
        <f t="shared" si="936"/>
        <v>322.34429000000011</v>
      </c>
      <c r="Q3562">
        <v>764871</v>
      </c>
      <c r="R3562" t="s">
        <v>439</v>
      </c>
      <c r="S3562" t="s">
        <v>439</v>
      </c>
      <c r="T3562" t="str">
        <f t="shared" si="937"/>
        <v>VEN</v>
      </c>
      <c r="U3562" t="s">
        <v>440</v>
      </c>
      <c r="V3562" s="33">
        <f t="shared" si="938"/>
        <v>1160.7</v>
      </c>
      <c r="W3562">
        <f t="shared" si="939"/>
        <v>10</v>
      </c>
      <c r="X3562" s="33">
        <f t="shared" si="940"/>
        <v>926.93000000000006</v>
      </c>
      <c r="Y3562" s="33">
        <f t="shared" si="941"/>
        <v>233.77</v>
      </c>
      <c r="Z3562" s="45">
        <f t="shared" si="942"/>
        <v>0.27599232359782899</v>
      </c>
      <c r="AA3562" s="33">
        <f t="shared" si="943"/>
        <v>320.34429000000011</v>
      </c>
      <c r="AB3562" s="45">
        <f t="shared" si="944"/>
        <v>0.34559706773974314</v>
      </c>
      <c r="AC3562" s="33">
        <f>IFERROR($X3562/VLOOKUP(CONCATENATE("USD",C3562),[1]GEINDICE!AR$1:AS$65536,2,0),"")</f>
        <v>171.97855207985455</v>
      </c>
      <c r="AD3562" s="33">
        <f>IFERROR($AA3562/VLOOKUP(CONCATENATE("USD",C3562),[1]GEINDICE!AR$1:AS$65536,2,0),"")</f>
        <v>59.435283312924433</v>
      </c>
      <c r="AE3562" s="33">
        <f>IFERROR($X3562/VLOOKUP(CONCATENATE("EUR",C3562),[1]GEINDICE!AR$1:AS$65536,2,0),"")</f>
        <v>148.10500750966671</v>
      </c>
      <c r="AF3562" s="33">
        <f>IFERROR($AA3562/VLOOKUP(CONCATENATE("EUR",C3562),[1]GEINDICE!AR$1:AS$65536,2,0),"")</f>
        <v>51.184656312913447</v>
      </c>
      <c r="AG3562" s="48" t="str">
        <f>VLOOKUP(E3562,[1]Apresentação!AW$1:AX$65536,2,0)</f>
        <v xml:space="preserve">                    2 - LEATHER AUXILIARIES</v>
      </c>
      <c r="AH3562" s="48" t="str">
        <f t="shared" si="945"/>
        <v xml:space="preserve">         5218000002 - CONTRIPON AO BR</v>
      </c>
      <c r="AI3562" s="49" t="str">
        <f t="shared" si="946"/>
        <v xml:space="preserve">     L00506 - CURTUME BAGE LTDA</v>
      </c>
      <c r="AJ3562" t="str">
        <f t="shared" si="947"/>
        <v xml:space="preserve">     90 - SALES</v>
      </c>
      <c r="AK3562" t="str">
        <f t="shared" si="948"/>
        <v/>
      </c>
      <c r="AL3562">
        <f t="shared" si="949"/>
        <v>10</v>
      </c>
      <c r="AM3562" t="str">
        <f t="shared" si="950"/>
        <v>2025 10</v>
      </c>
      <c r="AN3562" t="str">
        <f t="shared" si="951"/>
        <v xml:space="preserve">CURTUME </v>
      </c>
    </row>
    <row r="3563" spans="1:40" x14ac:dyDescent="0.35">
      <c r="A3563">
        <v>83040</v>
      </c>
      <c r="B3563" t="s">
        <v>274</v>
      </c>
      <c r="C3563" s="31">
        <v>45847</v>
      </c>
      <c r="D3563" t="s">
        <v>373</v>
      </c>
      <c r="E3563" t="s">
        <v>374</v>
      </c>
      <c r="F3563" t="s">
        <v>420</v>
      </c>
      <c r="G3563" t="s">
        <v>421</v>
      </c>
      <c r="H3563" t="s">
        <v>1066</v>
      </c>
      <c r="I3563" t="s">
        <v>1067</v>
      </c>
      <c r="J3563">
        <v>10</v>
      </c>
      <c r="K3563">
        <v>1177.56</v>
      </c>
      <c r="L3563">
        <v>596.51640999999995</v>
      </c>
      <c r="M3563">
        <v>237.17</v>
      </c>
      <c r="N3563">
        <v>117.75595</v>
      </c>
      <c r="O3563" s="32">
        <f t="shared" si="935"/>
        <v>940.39</v>
      </c>
      <c r="P3563" s="32">
        <f t="shared" si="936"/>
        <v>343.87359000000004</v>
      </c>
      <c r="Q3563">
        <v>743319</v>
      </c>
      <c r="R3563" t="s">
        <v>439</v>
      </c>
      <c r="S3563" t="s">
        <v>439</v>
      </c>
      <c r="T3563" t="str">
        <f t="shared" si="937"/>
        <v>VEN</v>
      </c>
      <c r="U3563" t="s">
        <v>440</v>
      </c>
      <c r="V3563" s="33">
        <f t="shared" si="938"/>
        <v>1177.56</v>
      </c>
      <c r="W3563">
        <f t="shared" si="939"/>
        <v>10</v>
      </c>
      <c r="X3563" s="33">
        <f t="shared" si="940"/>
        <v>940.39</v>
      </c>
      <c r="Y3563" s="33">
        <f t="shared" si="941"/>
        <v>237.17</v>
      </c>
      <c r="Z3563" s="45">
        <f t="shared" si="942"/>
        <v>0.29032371174292609</v>
      </c>
      <c r="AA3563" s="33">
        <f t="shared" si="943"/>
        <v>341.87359000000004</v>
      </c>
      <c r="AB3563" s="45">
        <f t="shared" si="944"/>
        <v>0.363544476227948</v>
      </c>
      <c r="AC3563" s="33">
        <f>IFERROR($X3563/VLOOKUP(CONCATENATE("USD",C3563),[1]GEINDICE!AR$1:AS$65536,2,0),"")</f>
        <v>172.15062424486507</v>
      </c>
      <c r="AD3563" s="33">
        <f>IFERROR($AA3563/VLOOKUP(CONCATENATE("USD",C3563),[1]GEINDICE!AR$1:AS$65536,2,0),"")</f>
        <v>62.584408523413764</v>
      </c>
      <c r="AE3563" s="33">
        <f>IFERROR($X3563/VLOOKUP(CONCATENATE("EUR",C3563),[1]GEINDICE!AR$1:AS$65536,2,0),"")</f>
        <v>147.04852152429203</v>
      </c>
      <c r="AF3563" s="33">
        <f>IFERROR($AA3563/VLOOKUP(CONCATENATE("EUR",C3563),[1]GEINDICE!AR$1:AS$65536,2,0),"")</f>
        <v>53.458677737642887</v>
      </c>
      <c r="AG3563" s="48" t="str">
        <f>VLOOKUP(E3563,[1]Apresentação!AW$1:AX$65536,2,0)</f>
        <v xml:space="preserve">                    2 - LEATHER AUXILIARIES</v>
      </c>
      <c r="AH3563" s="48" t="str">
        <f t="shared" si="945"/>
        <v xml:space="preserve">         5218000002 - CONTRIPON AO BR</v>
      </c>
      <c r="AI3563" s="49" t="str">
        <f t="shared" si="946"/>
        <v xml:space="preserve">     L00506 - CURTUME BAGE LTDA</v>
      </c>
      <c r="AJ3563" t="str">
        <f t="shared" si="947"/>
        <v xml:space="preserve">     90 - SALES</v>
      </c>
      <c r="AK3563" t="str">
        <f t="shared" si="948"/>
        <v/>
      </c>
      <c r="AL3563">
        <f t="shared" si="949"/>
        <v>7</v>
      </c>
      <c r="AM3563" t="str">
        <f t="shared" si="950"/>
        <v>2025 7</v>
      </c>
      <c r="AN3563" t="str">
        <f t="shared" si="951"/>
        <v xml:space="preserve">CURTUME </v>
      </c>
    </row>
    <row r="3564" spans="1:40" x14ac:dyDescent="0.35">
      <c r="A3564">
        <v>84409</v>
      </c>
      <c r="B3564" t="s">
        <v>274</v>
      </c>
      <c r="C3564" s="31">
        <v>45959</v>
      </c>
      <c r="D3564" t="s">
        <v>373</v>
      </c>
      <c r="E3564" t="s">
        <v>374</v>
      </c>
      <c r="F3564" t="s">
        <v>420</v>
      </c>
      <c r="G3564" t="s">
        <v>421</v>
      </c>
      <c r="H3564" t="s">
        <v>1066</v>
      </c>
      <c r="I3564" t="s">
        <v>1067</v>
      </c>
      <c r="J3564">
        <v>30</v>
      </c>
      <c r="K3564">
        <v>3480.35</v>
      </c>
      <c r="L3564">
        <v>1813.7577200000001</v>
      </c>
      <c r="M3564">
        <v>700.95</v>
      </c>
      <c r="N3564">
        <v>116.01180000000001</v>
      </c>
      <c r="O3564" s="32">
        <f t="shared" si="935"/>
        <v>2779.3999999999996</v>
      </c>
      <c r="P3564" s="32">
        <f t="shared" si="936"/>
        <v>965.64227999999957</v>
      </c>
      <c r="Q3564">
        <v>765522</v>
      </c>
      <c r="R3564" t="s">
        <v>439</v>
      </c>
      <c r="S3564" t="s">
        <v>439</v>
      </c>
      <c r="T3564" t="str">
        <f t="shared" si="937"/>
        <v>VEN</v>
      </c>
      <c r="U3564" t="s">
        <v>440</v>
      </c>
      <c r="V3564" s="33">
        <f t="shared" si="938"/>
        <v>3480.35</v>
      </c>
      <c r="W3564">
        <f t="shared" si="939"/>
        <v>30</v>
      </c>
      <c r="X3564" s="33">
        <f t="shared" si="940"/>
        <v>2779.3999999999996</v>
      </c>
      <c r="Y3564" s="33">
        <f t="shared" si="941"/>
        <v>700.95</v>
      </c>
      <c r="Z3564" s="45">
        <f t="shared" si="942"/>
        <v>0.27573154424123997</v>
      </c>
      <c r="AA3564" s="33">
        <f t="shared" si="943"/>
        <v>959.64227999999957</v>
      </c>
      <c r="AB3564" s="45">
        <f t="shared" si="944"/>
        <v>0.3452695833633157</v>
      </c>
      <c r="AC3564" s="33">
        <f>IFERROR($X3564/VLOOKUP(CONCATENATE("USD",C3564),[1]GEINDICE!AR$1:AS$65536,2,0),"")</f>
        <v>520.33098697019602</v>
      </c>
      <c r="AD3564" s="33">
        <f>IFERROR($AA3564/VLOOKUP(CONCATENATE("USD",C3564),[1]GEINDICE!AR$1:AS$65536,2,0),"")</f>
        <v>179.65446308222246</v>
      </c>
      <c r="AE3564" s="33">
        <f>IFERROR($X3564/VLOOKUP(CONCATENATE("EUR",C3564),[1]GEINDICE!AR$1:AS$65536,2,0),"")</f>
        <v>446.10297894196191</v>
      </c>
      <c r="AF3564" s="33">
        <f>IFERROR($AA3564/VLOOKUP(CONCATENATE("EUR",C3564),[1]GEINDICE!AR$1:AS$65536,2,0),"")</f>
        <v>154.02578967642521</v>
      </c>
      <c r="AG3564" s="48" t="str">
        <f>VLOOKUP(E3564,[1]Apresentação!AW$1:AX$65536,2,0)</f>
        <v xml:space="preserve">                    2 - LEATHER AUXILIARIES</v>
      </c>
      <c r="AH3564" s="48" t="str">
        <f t="shared" si="945"/>
        <v xml:space="preserve">         5218000002 - CONTRIPON AO BR</v>
      </c>
      <c r="AI3564" s="49" t="str">
        <f t="shared" si="946"/>
        <v xml:space="preserve">     L00506 - CURTUME BAGE LTDA</v>
      </c>
      <c r="AJ3564" t="str">
        <f t="shared" si="947"/>
        <v xml:space="preserve">     90 - SALES</v>
      </c>
      <c r="AK3564" t="str">
        <f t="shared" si="948"/>
        <v/>
      </c>
      <c r="AL3564">
        <f t="shared" si="949"/>
        <v>10</v>
      </c>
      <c r="AM3564" t="str">
        <f t="shared" si="950"/>
        <v>2025 10</v>
      </c>
      <c r="AN3564" t="str">
        <f t="shared" si="951"/>
        <v xml:space="preserve">CURTUME </v>
      </c>
    </row>
    <row r="3565" spans="1:40" x14ac:dyDescent="0.35">
      <c r="A3565">
        <v>83452</v>
      </c>
      <c r="B3565" t="s">
        <v>274</v>
      </c>
      <c r="C3565" s="31">
        <v>45880</v>
      </c>
      <c r="D3565" t="s">
        <v>373</v>
      </c>
      <c r="E3565" t="s">
        <v>374</v>
      </c>
      <c r="F3565" t="s">
        <v>693</v>
      </c>
      <c r="G3565" t="s">
        <v>391</v>
      </c>
      <c r="H3565" t="s">
        <v>1066</v>
      </c>
      <c r="I3565" t="s">
        <v>1067</v>
      </c>
      <c r="J3565">
        <v>120</v>
      </c>
      <c r="K3565">
        <v>12741.01</v>
      </c>
      <c r="L3565">
        <v>7254.3114599999999</v>
      </c>
      <c r="M3565">
        <v>2566.06</v>
      </c>
      <c r="N3565">
        <v>106.17507999999999</v>
      </c>
      <c r="O3565" s="32">
        <f t="shared" si="935"/>
        <v>10174.950000000001</v>
      </c>
      <c r="P3565" s="32">
        <f t="shared" si="936"/>
        <v>2920.6385400000008</v>
      </c>
      <c r="Q3565">
        <v>752406</v>
      </c>
      <c r="R3565" t="s">
        <v>439</v>
      </c>
      <c r="S3565" t="s">
        <v>439</v>
      </c>
      <c r="T3565" t="str">
        <f t="shared" si="937"/>
        <v>VEN</v>
      </c>
      <c r="U3565" t="s">
        <v>440</v>
      </c>
      <c r="V3565" s="33">
        <f t="shared" si="938"/>
        <v>12741.01</v>
      </c>
      <c r="W3565">
        <f t="shared" si="939"/>
        <v>120</v>
      </c>
      <c r="X3565" s="33">
        <f t="shared" si="940"/>
        <v>10174.950000000001</v>
      </c>
      <c r="Y3565" s="33">
        <f t="shared" si="941"/>
        <v>2566.06</v>
      </c>
      <c r="Z3565" s="45">
        <f t="shared" si="942"/>
        <v>0.22734763884495821</v>
      </c>
      <c r="AA3565" s="33">
        <f t="shared" si="943"/>
        <v>2896.6385400000008</v>
      </c>
      <c r="AB3565" s="45">
        <f t="shared" si="944"/>
        <v>0.28468331932835056</v>
      </c>
      <c r="AC3565" s="33">
        <f>IFERROR($X3565/VLOOKUP(CONCATENATE("USD",C3565),[1]GEINDICE!AR$1:AS$65536,2,0),"")</f>
        <v>1867.8886787949994</v>
      </c>
      <c r="AD3565" s="33">
        <f>IFERROR($AA3565/VLOOKUP(CONCATENATE("USD",C3565),[1]GEINDICE!AR$1:AS$65536,2,0),"")</f>
        <v>531.75674921520761</v>
      </c>
      <c r="AE3565" s="33">
        <f>IFERROR($X3565/VLOOKUP(CONCATENATE("EUR",C3565),[1]GEINDICE!AR$1:AS$65536,2,0),"")</f>
        <v>1609.1456857287451</v>
      </c>
      <c r="AF3565" s="33">
        <f>IFERROR($AA3565/VLOOKUP(CONCATENATE("EUR",C3565),[1]GEINDICE!AR$1:AS$65536,2,0),"")</f>
        <v>458.09693509615397</v>
      </c>
      <c r="AG3565" s="48" t="str">
        <f>VLOOKUP(E3565,[1]Apresentação!AW$1:AX$65536,2,0)</f>
        <v xml:space="preserve">                    2 - LEATHER AUXILIARIES</v>
      </c>
      <c r="AH3565" s="48" t="str">
        <f t="shared" si="945"/>
        <v xml:space="preserve">         5218000002 - CONTRIPON AO BR</v>
      </c>
      <c r="AI3565" s="49" t="str">
        <f t="shared" si="946"/>
        <v xml:space="preserve">     L00414 - JBS S.A</v>
      </c>
      <c r="AJ3565" t="str">
        <f t="shared" si="947"/>
        <v xml:space="preserve">     90 - SALES</v>
      </c>
      <c r="AK3565" t="str">
        <f t="shared" si="948"/>
        <v/>
      </c>
      <c r="AL3565">
        <f t="shared" si="949"/>
        <v>8</v>
      </c>
      <c r="AM3565" t="str">
        <f t="shared" si="950"/>
        <v>2025 8</v>
      </c>
      <c r="AN3565" t="str">
        <f t="shared" si="951"/>
        <v xml:space="preserve">JBS </v>
      </c>
    </row>
    <row r="3566" spans="1:40" x14ac:dyDescent="0.35">
      <c r="A3566">
        <v>84224</v>
      </c>
      <c r="B3566" t="s">
        <v>274</v>
      </c>
      <c r="C3566" s="31">
        <v>45945</v>
      </c>
      <c r="D3566" t="s">
        <v>373</v>
      </c>
      <c r="E3566" t="s">
        <v>374</v>
      </c>
      <c r="F3566" t="s">
        <v>420</v>
      </c>
      <c r="G3566" t="s">
        <v>421</v>
      </c>
      <c r="H3566" t="s">
        <v>1066</v>
      </c>
      <c r="I3566" t="s">
        <v>1067</v>
      </c>
      <c r="J3566">
        <v>20</v>
      </c>
      <c r="K3566">
        <v>2358.44</v>
      </c>
      <c r="L3566">
        <v>1209.1714199999999</v>
      </c>
      <c r="M3566">
        <v>474.98</v>
      </c>
      <c r="N3566">
        <v>117.92215999999999</v>
      </c>
      <c r="O3566" s="32">
        <f t="shared" si="935"/>
        <v>1883.46</v>
      </c>
      <c r="P3566" s="32">
        <f t="shared" si="936"/>
        <v>674.28858000000014</v>
      </c>
      <c r="Q3566">
        <v>764311</v>
      </c>
      <c r="R3566" t="s">
        <v>439</v>
      </c>
      <c r="S3566" t="s">
        <v>439</v>
      </c>
      <c r="T3566" t="str">
        <f t="shared" si="937"/>
        <v>VEN</v>
      </c>
      <c r="U3566" t="s">
        <v>440</v>
      </c>
      <c r="V3566" s="33">
        <f t="shared" si="938"/>
        <v>2358.44</v>
      </c>
      <c r="W3566">
        <f t="shared" si="939"/>
        <v>20</v>
      </c>
      <c r="X3566" s="33">
        <f t="shared" si="940"/>
        <v>1883.46</v>
      </c>
      <c r="Y3566" s="33">
        <f t="shared" si="941"/>
        <v>474.98</v>
      </c>
      <c r="Z3566" s="45">
        <f t="shared" si="942"/>
        <v>0.28420845134919698</v>
      </c>
      <c r="AA3566" s="33">
        <f t="shared" si="943"/>
        <v>670.28858000000014</v>
      </c>
      <c r="AB3566" s="45">
        <f t="shared" si="944"/>
        <v>0.35588150531468687</v>
      </c>
      <c r="AC3566" s="33">
        <f>IFERROR($X3566/VLOOKUP(CONCATENATE("USD",C3566),[1]GEINDICE!AR$1:AS$65536,2,0),"")</f>
        <v>345.81742068155108</v>
      </c>
      <c r="AD3566" s="33">
        <f>IFERROR($AA3566/VLOOKUP(CONCATENATE("USD",C3566),[1]GEINDICE!AR$1:AS$65536,2,0),"")</f>
        <v>123.07002423619272</v>
      </c>
      <c r="AE3566" s="33">
        <f>IFERROR($X3566/VLOOKUP(CONCATENATE("EUR",C3566),[1]GEINDICE!AR$1:AS$65536,2,0),"")</f>
        <v>297.11788739726461</v>
      </c>
      <c r="AF3566" s="33">
        <f>IFERROR($AA3566/VLOOKUP(CONCATENATE("EUR",C3566),[1]GEINDICE!AR$1:AS$65536,2,0),"")</f>
        <v>105.73876102285816</v>
      </c>
      <c r="AG3566" s="48" t="str">
        <f>VLOOKUP(E3566,[1]Apresentação!AW$1:AX$65536,2,0)</f>
        <v xml:space="preserve">                    2 - LEATHER AUXILIARIES</v>
      </c>
      <c r="AH3566" s="48" t="str">
        <f t="shared" si="945"/>
        <v xml:space="preserve">         5218000002 - CONTRIPON AO BR</v>
      </c>
      <c r="AI3566" s="49" t="str">
        <f t="shared" si="946"/>
        <v xml:space="preserve">     L00506 - CURTUME BAGE LTDA</v>
      </c>
      <c r="AJ3566" t="str">
        <f t="shared" si="947"/>
        <v xml:space="preserve">     90 - SALES</v>
      </c>
      <c r="AK3566" t="str">
        <f t="shared" si="948"/>
        <v/>
      </c>
      <c r="AL3566">
        <f t="shared" si="949"/>
        <v>10</v>
      </c>
      <c r="AM3566" t="str">
        <f t="shared" si="950"/>
        <v>2025 10</v>
      </c>
      <c r="AN3566" t="str">
        <f t="shared" si="951"/>
        <v xml:space="preserve">CURTUME </v>
      </c>
    </row>
    <row r="3567" spans="1:40" x14ac:dyDescent="0.35">
      <c r="A3567">
        <v>82405</v>
      </c>
      <c r="B3567" t="s">
        <v>274</v>
      </c>
      <c r="C3567" s="31">
        <v>45791</v>
      </c>
      <c r="D3567" t="s">
        <v>373</v>
      </c>
      <c r="E3567" t="s">
        <v>374</v>
      </c>
      <c r="F3567" t="s">
        <v>420</v>
      </c>
      <c r="G3567" t="s">
        <v>421</v>
      </c>
      <c r="H3567" t="s">
        <v>1066</v>
      </c>
      <c r="I3567" t="s">
        <v>1067</v>
      </c>
      <c r="J3567">
        <v>10</v>
      </c>
      <c r="K3567">
        <v>1226.56</v>
      </c>
      <c r="L3567">
        <v>578.66837999999996</v>
      </c>
      <c r="M3567">
        <v>247.03</v>
      </c>
      <c r="N3567">
        <v>122.65597</v>
      </c>
      <c r="O3567" s="32">
        <f t="shared" si="935"/>
        <v>979.53</v>
      </c>
      <c r="P3567" s="32">
        <f t="shared" si="936"/>
        <v>400.86162000000002</v>
      </c>
      <c r="Q3567">
        <v>738648</v>
      </c>
      <c r="R3567" t="s">
        <v>439</v>
      </c>
      <c r="S3567" t="s">
        <v>439</v>
      </c>
      <c r="T3567" t="str">
        <f t="shared" si="937"/>
        <v>VEN</v>
      </c>
      <c r="U3567" t="s">
        <v>440</v>
      </c>
      <c r="V3567" s="33">
        <f t="shared" si="938"/>
        <v>1226.56</v>
      </c>
      <c r="W3567">
        <f t="shared" si="939"/>
        <v>10</v>
      </c>
      <c r="X3567" s="33">
        <f t="shared" si="940"/>
        <v>979.53</v>
      </c>
      <c r="Y3567" s="33">
        <f t="shared" si="941"/>
        <v>247.03</v>
      </c>
      <c r="Z3567" s="45">
        <f t="shared" si="942"/>
        <v>0.32518720649621707</v>
      </c>
      <c r="AA3567" s="33">
        <f t="shared" si="943"/>
        <v>398.86162000000002</v>
      </c>
      <c r="AB3567" s="45">
        <f t="shared" si="944"/>
        <v>0.40719694139025864</v>
      </c>
      <c r="AC3567" s="33">
        <f>IFERROR($X3567/VLOOKUP(CONCATENATE("USD",C3567),[1]GEINDICE!AR$1:AS$65536,2,0),"")</f>
        <v>174.6042780748663</v>
      </c>
      <c r="AD3567" s="33">
        <f>IFERROR($AA3567/VLOOKUP(CONCATENATE("USD",C3567),[1]GEINDICE!AR$1:AS$65536,2,0),"")</f>
        <v>71.098327985739743</v>
      </c>
      <c r="AE3567" s="33">
        <f>IFERROR($X3567/VLOOKUP(CONCATENATE("EUR",C3567),[1]GEINDICE!AR$1:AS$65536,2,0),"")</f>
        <v>155.81236280342316</v>
      </c>
      <c r="AF3567" s="33">
        <f>IFERROR($AA3567/VLOOKUP(CONCATENATE("EUR",C3567),[1]GEINDICE!AR$1:AS$65536,2,0),"")</f>
        <v>63.446317564343211</v>
      </c>
      <c r="AG3567" s="48" t="str">
        <f>VLOOKUP(E3567,[1]Apresentação!AW$1:AX$65536,2,0)</f>
        <v xml:space="preserve">                    2 - LEATHER AUXILIARIES</v>
      </c>
      <c r="AH3567" s="48" t="str">
        <f t="shared" si="945"/>
        <v xml:space="preserve">         5218000002 - CONTRIPON AO BR</v>
      </c>
      <c r="AI3567" s="49" t="str">
        <f t="shared" si="946"/>
        <v xml:space="preserve">     L00506 - CURTUME BAGE LTDA</v>
      </c>
      <c r="AJ3567" t="str">
        <f t="shared" si="947"/>
        <v xml:space="preserve">     90 - SALES</v>
      </c>
      <c r="AK3567" t="str">
        <f t="shared" si="948"/>
        <v/>
      </c>
      <c r="AL3567">
        <f t="shared" si="949"/>
        <v>5</v>
      </c>
      <c r="AM3567" t="str">
        <f t="shared" si="950"/>
        <v>2025 5</v>
      </c>
      <c r="AN3567" t="str">
        <f t="shared" si="951"/>
        <v xml:space="preserve">CURTUME </v>
      </c>
    </row>
    <row r="3568" spans="1:40" x14ac:dyDescent="0.35">
      <c r="A3568">
        <v>83666</v>
      </c>
      <c r="B3568" t="s">
        <v>274</v>
      </c>
      <c r="C3568" s="31">
        <v>45896</v>
      </c>
      <c r="D3568" t="s">
        <v>373</v>
      </c>
      <c r="E3568" t="s">
        <v>374</v>
      </c>
      <c r="F3568" t="s">
        <v>420</v>
      </c>
      <c r="G3568" t="s">
        <v>421</v>
      </c>
      <c r="H3568" t="s">
        <v>1066</v>
      </c>
      <c r="I3568" t="s">
        <v>1067</v>
      </c>
      <c r="J3568">
        <v>10</v>
      </c>
      <c r="K3568">
        <v>1169.4000000000001</v>
      </c>
      <c r="L3568">
        <v>605.17889000000002</v>
      </c>
      <c r="M3568">
        <v>235.52</v>
      </c>
      <c r="N3568">
        <v>116.94</v>
      </c>
      <c r="O3568" s="32">
        <f t="shared" si="935"/>
        <v>933.88000000000011</v>
      </c>
      <c r="P3568" s="32">
        <f t="shared" si="936"/>
        <v>328.70111000000009</v>
      </c>
      <c r="Q3568">
        <v>759914</v>
      </c>
      <c r="R3568" t="s">
        <v>439</v>
      </c>
      <c r="S3568" t="s">
        <v>439</v>
      </c>
      <c r="T3568" t="str">
        <f t="shared" si="937"/>
        <v>VEN</v>
      </c>
      <c r="U3568" t="s">
        <v>440</v>
      </c>
      <c r="V3568" s="33">
        <f t="shared" si="938"/>
        <v>1169.4000000000001</v>
      </c>
      <c r="W3568">
        <f t="shared" si="939"/>
        <v>10</v>
      </c>
      <c r="X3568" s="33">
        <f t="shared" si="940"/>
        <v>933.88000000000011</v>
      </c>
      <c r="Y3568" s="33">
        <f t="shared" si="941"/>
        <v>235.52</v>
      </c>
      <c r="Z3568" s="45">
        <f t="shared" si="942"/>
        <v>0.27937498717290926</v>
      </c>
      <c r="AA3568" s="33">
        <f t="shared" si="943"/>
        <v>326.70111000000009</v>
      </c>
      <c r="AB3568" s="45">
        <f t="shared" si="944"/>
        <v>0.34983200197027459</v>
      </c>
      <c r="AC3568" s="33">
        <f>IFERROR($X3568/VLOOKUP(CONCATENATE("USD",C3568),[1]GEINDICE!AR$1:AS$65536,2,0),"")</f>
        <v>171.58080399794224</v>
      </c>
      <c r="AD3568" s="33">
        <f>IFERROR($AA3568/VLOOKUP(CONCATENATE("USD",C3568),[1]GEINDICE!AR$1:AS$65536,2,0),"")</f>
        <v>60.024456162269438</v>
      </c>
      <c r="AE3568" s="33">
        <f>IFERROR($X3568/VLOOKUP(CONCATENATE("EUR",C3568),[1]GEINDICE!AR$1:AS$65536,2,0),"")</f>
        <v>147.77517564402811</v>
      </c>
      <c r="AF3568" s="33">
        <f>IFERROR($AA3568/VLOOKUP(CONCATENATE("EUR",C3568),[1]GEINDICE!AR$1:AS$65536,2,0),"")</f>
        <v>51.696485537059317</v>
      </c>
      <c r="AG3568" s="48" t="str">
        <f>VLOOKUP(E3568,[1]Apresentação!AW$1:AX$65536,2,0)</f>
        <v xml:space="preserve">                    2 - LEATHER AUXILIARIES</v>
      </c>
      <c r="AH3568" s="48" t="str">
        <f t="shared" si="945"/>
        <v xml:space="preserve">         5218000002 - CONTRIPON AO BR</v>
      </c>
      <c r="AI3568" s="49" t="str">
        <f t="shared" si="946"/>
        <v xml:space="preserve">     L00506 - CURTUME BAGE LTDA</v>
      </c>
      <c r="AJ3568" t="str">
        <f t="shared" si="947"/>
        <v xml:space="preserve">     90 - SALES</v>
      </c>
      <c r="AK3568" t="str">
        <f t="shared" si="948"/>
        <v/>
      </c>
      <c r="AL3568">
        <f t="shared" si="949"/>
        <v>8</v>
      </c>
      <c r="AM3568" t="str">
        <f t="shared" si="950"/>
        <v>2025 8</v>
      </c>
      <c r="AN3568" t="str">
        <f t="shared" si="951"/>
        <v xml:space="preserve">CURTUME </v>
      </c>
    </row>
    <row r="3569" spans="1:40" x14ac:dyDescent="0.35">
      <c r="A3569">
        <v>84047</v>
      </c>
      <c r="B3569" t="s">
        <v>274</v>
      </c>
      <c r="C3569" s="31">
        <v>45930</v>
      </c>
      <c r="D3569" t="s">
        <v>373</v>
      </c>
      <c r="E3569" t="s">
        <v>374</v>
      </c>
      <c r="F3569" t="s">
        <v>420</v>
      </c>
      <c r="G3569" t="s">
        <v>421</v>
      </c>
      <c r="H3569" t="s">
        <v>1066</v>
      </c>
      <c r="I3569" t="s">
        <v>1067</v>
      </c>
      <c r="J3569">
        <v>20</v>
      </c>
      <c r="K3569">
        <v>2298</v>
      </c>
      <c r="L3569">
        <v>1209.17004</v>
      </c>
      <c r="M3569">
        <v>462.82</v>
      </c>
      <c r="N3569">
        <v>114.90012</v>
      </c>
      <c r="O3569" s="32">
        <f t="shared" si="935"/>
        <v>1835.18</v>
      </c>
      <c r="P3569" s="32">
        <f t="shared" si="936"/>
        <v>626.00996000000009</v>
      </c>
      <c r="Q3569">
        <v>762830</v>
      </c>
      <c r="R3569" t="s">
        <v>439</v>
      </c>
      <c r="S3569" t="s">
        <v>439</v>
      </c>
      <c r="T3569" t="str">
        <f t="shared" si="937"/>
        <v>VEN</v>
      </c>
      <c r="U3569" t="s">
        <v>440</v>
      </c>
      <c r="V3569" s="33">
        <f t="shared" si="938"/>
        <v>2298</v>
      </c>
      <c r="W3569">
        <f t="shared" si="939"/>
        <v>20</v>
      </c>
      <c r="X3569" s="33">
        <f t="shared" si="940"/>
        <v>1835.18</v>
      </c>
      <c r="Y3569" s="33">
        <f t="shared" si="941"/>
        <v>462.82</v>
      </c>
      <c r="Z3569" s="45">
        <f t="shared" si="942"/>
        <v>0.27067448215839862</v>
      </c>
      <c r="AA3569" s="33">
        <f t="shared" si="943"/>
        <v>622.00996000000009</v>
      </c>
      <c r="AB3569" s="45">
        <f t="shared" si="944"/>
        <v>0.33893675824714747</v>
      </c>
      <c r="AC3569" s="33">
        <f>IFERROR($X3569/VLOOKUP(CONCATENATE("USD",C3569),[1]GEINDICE!AR$1:AS$65536,2,0),"")</f>
        <v>345.04944910314748</v>
      </c>
      <c r="AD3569" s="33">
        <f>IFERROR($AA3569/VLOOKUP(CONCATENATE("USD",C3569),[1]GEINDICE!AR$1:AS$65536,2,0),"")</f>
        <v>116.9499417139849</v>
      </c>
      <c r="AE3569" s="33">
        <f>IFERROR($X3569/VLOOKUP(CONCATENATE("EUR",C3569),[1]GEINDICE!AR$1:AS$65536,2,0),"")</f>
        <v>294.03338994456368</v>
      </c>
      <c r="AF3569" s="33">
        <f>IFERROR($AA3569/VLOOKUP(CONCATENATE("EUR",C3569),[1]GEINDICE!AR$1:AS$65536,2,0),"")</f>
        <v>99.658724004229825</v>
      </c>
      <c r="AG3569" s="48" t="str">
        <f>VLOOKUP(E3569,[1]Apresentação!AW$1:AX$65536,2,0)</f>
        <v xml:space="preserve">                    2 - LEATHER AUXILIARIES</v>
      </c>
      <c r="AH3569" s="48" t="str">
        <f t="shared" si="945"/>
        <v xml:space="preserve">         5218000002 - CONTRIPON AO BR</v>
      </c>
      <c r="AI3569" s="49" t="str">
        <f t="shared" si="946"/>
        <v xml:space="preserve">     L00506 - CURTUME BAGE LTDA</v>
      </c>
      <c r="AJ3569" t="str">
        <f t="shared" si="947"/>
        <v xml:space="preserve">     90 - SALES</v>
      </c>
      <c r="AK3569" t="str">
        <f t="shared" si="948"/>
        <v/>
      </c>
      <c r="AL3569">
        <f t="shared" si="949"/>
        <v>9</v>
      </c>
      <c r="AM3569" t="str">
        <f t="shared" si="950"/>
        <v>2025 9</v>
      </c>
      <c r="AN3569" t="str">
        <f t="shared" si="951"/>
        <v xml:space="preserve">CURTUME </v>
      </c>
    </row>
    <row r="3570" spans="1:40" x14ac:dyDescent="0.35">
      <c r="A3570">
        <v>83564</v>
      </c>
      <c r="B3570" t="s">
        <v>274</v>
      </c>
      <c r="C3570" s="31">
        <v>45889</v>
      </c>
      <c r="D3570" t="s">
        <v>373</v>
      </c>
      <c r="E3570" t="s">
        <v>374</v>
      </c>
      <c r="F3570" t="s">
        <v>420</v>
      </c>
      <c r="G3570" t="s">
        <v>421</v>
      </c>
      <c r="H3570" t="s">
        <v>1066</v>
      </c>
      <c r="I3570" t="s">
        <v>1067</v>
      </c>
      <c r="J3570">
        <v>20</v>
      </c>
      <c r="K3570">
        <v>2337.98</v>
      </c>
      <c r="L3570">
        <v>1210.35778</v>
      </c>
      <c r="M3570">
        <v>470.87</v>
      </c>
      <c r="N3570">
        <v>116.89897999999999</v>
      </c>
      <c r="O3570" s="32">
        <f t="shared" si="935"/>
        <v>1867.1100000000001</v>
      </c>
      <c r="P3570" s="32">
        <f t="shared" si="936"/>
        <v>656.75222000000008</v>
      </c>
      <c r="Q3570">
        <v>758572</v>
      </c>
      <c r="R3570" t="s">
        <v>439</v>
      </c>
      <c r="S3570" t="s">
        <v>439</v>
      </c>
      <c r="T3570" t="str">
        <f t="shared" si="937"/>
        <v>VEN</v>
      </c>
      <c r="U3570" t="s">
        <v>440</v>
      </c>
      <c r="V3570" s="33">
        <f t="shared" si="938"/>
        <v>2337.98</v>
      </c>
      <c r="W3570">
        <f t="shared" si="939"/>
        <v>20</v>
      </c>
      <c r="X3570" s="33">
        <f t="shared" si="940"/>
        <v>1867.1100000000001</v>
      </c>
      <c r="Y3570" s="33">
        <f t="shared" si="941"/>
        <v>470.87</v>
      </c>
      <c r="Z3570" s="45">
        <f t="shared" si="942"/>
        <v>0.27919495461894461</v>
      </c>
      <c r="AA3570" s="33">
        <f t="shared" si="943"/>
        <v>652.75222000000008</v>
      </c>
      <c r="AB3570" s="45">
        <f t="shared" si="944"/>
        <v>0.34960565794195309</v>
      </c>
      <c r="AC3570" s="33">
        <f>IFERROR($X3570/VLOOKUP(CONCATENATE("USD",C3570),[1]GEINDICE!AR$1:AS$65536,2,0),"")</f>
        <v>341.17421335379896</v>
      </c>
      <c r="AD3570" s="33">
        <f>IFERROR($AA3570/VLOOKUP(CONCATENATE("USD",C3570),[1]GEINDICE!AR$1:AS$65536,2,0),"")</f>
        <v>119.27643533238316</v>
      </c>
      <c r="AE3570" s="33">
        <f>IFERROR($X3570/VLOOKUP(CONCATENATE("EUR",C3570),[1]GEINDICE!AR$1:AS$65536,2,0),"")</f>
        <v>292.88</v>
      </c>
      <c r="AF3570" s="33">
        <f>IFERROR($AA3570/VLOOKUP(CONCATENATE("EUR",C3570),[1]GEINDICE!AR$1:AS$65536,2,0),"")</f>
        <v>102.39250509803922</v>
      </c>
      <c r="AG3570" s="48" t="str">
        <f>VLOOKUP(E3570,[1]Apresentação!AW$1:AX$65536,2,0)</f>
        <v xml:space="preserve">                    2 - LEATHER AUXILIARIES</v>
      </c>
      <c r="AH3570" s="48" t="str">
        <f t="shared" si="945"/>
        <v xml:space="preserve">         5218000002 - CONTRIPON AO BR</v>
      </c>
      <c r="AI3570" s="49" t="str">
        <f t="shared" si="946"/>
        <v xml:space="preserve">     L00506 - CURTUME BAGE LTDA</v>
      </c>
      <c r="AJ3570" t="str">
        <f t="shared" si="947"/>
        <v xml:space="preserve">     90 - SALES</v>
      </c>
      <c r="AK3570" t="str">
        <f t="shared" si="948"/>
        <v/>
      </c>
      <c r="AL3570">
        <f t="shared" si="949"/>
        <v>8</v>
      </c>
      <c r="AM3570" t="str">
        <f t="shared" si="950"/>
        <v>2025 8</v>
      </c>
      <c r="AN3570" t="str">
        <f t="shared" si="951"/>
        <v xml:space="preserve">CURTUME </v>
      </c>
    </row>
    <row r="3571" spans="1:40" x14ac:dyDescent="0.35">
      <c r="A3571">
        <v>84511</v>
      </c>
      <c r="B3571" t="s">
        <v>274</v>
      </c>
      <c r="C3571" s="31">
        <v>45966</v>
      </c>
      <c r="D3571" t="s">
        <v>373</v>
      </c>
      <c r="E3571" t="s">
        <v>374</v>
      </c>
      <c r="F3571" t="s">
        <v>420</v>
      </c>
      <c r="G3571" t="s">
        <v>421</v>
      </c>
      <c r="H3571" t="s">
        <v>1066</v>
      </c>
      <c r="I3571" t="s">
        <v>1067</v>
      </c>
      <c r="J3571">
        <v>30</v>
      </c>
      <c r="K3571">
        <v>3464.88</v>
      </c>
      <c r="L3571">
        <v>1801.64346</v>
      </c>
      <c r="M3571">
        <v>697.83</v>
      </c>
      <c r="N3571">
        <v>115.49589</v>
      </c>
      <c r="O3571" s="32">
        <f t="shared" si="935"/>
        <v>2767.05</v>
      </c>
      <c r="P3571" s="32">
        <f t="shared" si="936"/>
        <v>965.40654000000018</v>
      </c>
      <c r="Q3571">
        <v>766284</v>
      </c>
      <c r="R3571" t="s">
        <v>439</v>
      </c>
      <c r="S3571" t="s">
        <v>439</v>
      </c>
      <c r="T3571" t="str">
        <f t="shared" si="937"/>
        <v>VEN</v>
      </c>
      <c r="U3571" t="s">
        <v>440</v>
      </c>
      <c r="V3571" s="33">
        <f t="shared" si="938"/>
        <v>3464.88</v>
      </c>
      <c r="W3571">
        <f t="shared" si="939"/>
        <v>30</v>
      </c>
      <c r="X3571" s="33">
        <f t="shared" si="940"/>
        <v>2767.05</v>
      </c>
      <c r="Y3571" s="33">
        <f t="shared" si="941"/>
        <v>697.83</v>
      </c>
      <c r="Z3571" s="45">
        <f t="shared" si="942"/>
        <v>0.27689459375216463</v>
      </c>
      <c r="AA3571" s="33">
        <f t="shared" si="943"/>
        <v>959.40654000000018</v>
      </c>
      <c r="AB3571" s="45">
        <f t="shared" si="944"/>
        <v>0.34672540792540796</v>
      </c>
      <c r="AC3571" s="33" t="str">
        <f>IFERROR($X3571/VLOOKUP(CONCATENATE("USD",C3571),[1]GEINDICE!AR$1:AS$65536,2,0),"")</f>
        <v/>
      </c>
      <c r="AD3571" s="33" t="str">
        <f>IFERROR($AA3571/VLOOKUP(CONCATENATE("USD",C3571),[1]GEINDICE!AR$1:AS$65536,2,0),"")</f>
        <v/>
      </c>
      <c r="AE3571" s="33" t="str">
        <f>IFERROR($X3571/VLOOKUP(CONCATENATE("EUR",C3571),[1]GEINDICE!AR$1:AS$65536,2,0),"")</f>
        <v/>
      </c>
      <c r="AF3571" s="33" t="str">
        <f>IFERROR($AA3571/VLOOKUP(CONCATENATE("EUR",C3571),[1]GEINDICE!AR$1:AS$65536,2,0),"")</f>
        <v/>
      </c>
      <c r="AG3571" s="48" t="str">
        <f>VLOOKUP(E3571,[1]Apresentação!AW$1:AX$65536,2,0)</f>
        <v xml:space="preserve">                    2 - LEATHER AUXILIARIES</v>
      </c>
      <c r="AH3571" s="48" t="str">
        <f t="shared" si="945"/>
        <v xml:space="preserve">         5218000002 - CONTRIPON AO BR</v>
      </c>
      <c r="AI3571" s="49" t="str">
        <f t="shared" si="946"/>
        <v xml:space="preserve">     L00506 - CURTUME BAGE LTDA</v>
      </c>
      <c r="AJ3571" t="str">
        <f t="shared" si="947"/>
        <v xml:space="preserve">     90 - SALES</v>
      </c>
      <c r="AK3571" t="str">
        <f t="shared" si="948"/>
        <v/>
      </c>
      <c r="AL3571">
        <f t="shared" si="949"/>
        <v>11</v>
      </c>
      <c r="AM3571" t="str">
        <f t="shared" si="950"/>
        <v>2025 11</v>
      </c>
      <c r="AN3571" t="str">
        <f t="shared" si="951"/>
        <v xml:space="preserve">CURTUME </v>
      </c>
    </row>
    <row r="3572" spans="1:40" x14ac:dyDescent="0.35">
      <c r="A3572">
        <v>84695</v>
      </c>
      <c r="B3572" t="s">
        <v>274</v>
      </c>
      <c r="C3572" s="31">
        <v>45979</v>
      </c>
      <c r="D3572" t="s">
        <v>373</v>
      </c>
      <c r="E3572" t="s">
        <v>374</v>
      </c>
      <c r="F3572" t="s">
        <v>420</v>
      </c>
      <c r="G3572" t="s">
        <v>421</v>
      </c>
      <c r="H3572" t="s">
        <v>1066</v>
      </c>
      <c r="I3572" t="s">
        <v>1067</v>
      </c>
      <c r="J3572">
        <v>10</v>
      </c>
      <c r="K3572">
        <v>1146.3900000000001</v>
      </c>
      <c r="L3572">
        <v>600.93015000000003</v>
      </c>
      <c r="M3572">
        <v>230.89</v>
      </c>
      <c r="N3572">
        <v>114.63893</v>
      </c>
      <c r="O3572" s="32">
        <f t="shared" si="935"/>
        <v>915.50000000000011</v>
      </c>
      <c r="P3572" s="32">
        <f t="shared" si="936"/>
        <v>314.56985000000009</v>
      </c>
      <c r="Q3572">
        <v>767582</v>
      </c>
      <c r="R3572" t="s">
        <v>439</v>
      </c>
      <c r="S3572" t="s">
        <v>439</v>
      </c>
      <c r="T3572" t="str">
        <f t="shared" si="937"/>
        <v>VEN</v>
      </c>
      <c r="U3572" t="s">
        <v>440</v>
      </c>
      <c r="V3572" s="33">
        <f t="shared" si="938"/>
        <v>1146.3900000000001</v>
      </c>
      <c r="W3572">
        <f t="shared" si="939"/>
        <v>10</v>
      </c>
      <c r="X3572" s="33">
        <f t="shared" si="940"/>
        <v>915.50000000000011</v>
      </c>
      <c r="Y3572" s="33">
        <f t="shared" si="941"/>
        <v>230.89</v>
      </c>
      <c r="Z3572" s="45">
        <f t="shared" si="942"/>
        <v>0.27265577159605375</v>
      </c>
      <c r="AA3572" s="33">
        <f t="shared" si="943"/>
        <v>312.56985000000009</v>
      </c>
      <c r="AB3572" s="45">
        <f t="shared" si="944"/>
        <v>0.34141982523211367</v>
      </c>
      <c r="AC3572" s="33" t="str">
        <f>IFERROR($X3572/VLOOKUP(CONCATENATE("USD",C3572),[1]GEINDICE!AR$1:AS$65536,2,0),"")</f>
        <v/>
      </c>
      <c r="AD3572" s="33" t="str">
        <f>IFERROR($AA3572/VLOOKUP(CONCATENATE("USD",C3572),[1]GEINDICE!AR$1:AS$65536,2,0),"")</f>
        <v/>
      </c>
      <c r="AE3572" s="33" t="str">
        <f>IFERROR($X3572/VLOOKUP(CONCATENATE("EUR",C3572),[1]GEINDICE!AR$1:AS$65536,2,0),"")</f>
        <v/>
      </c>
      <c r="AF3572" s="33" t="str">
        <f>IFERROR($AA3572/VLOOKUP(CONCATENATE("EUR",C3572),[1]GEINDICE!AR$1:AS$65536,2,0),"")</f>
        <v/>
      </c>
      <c r="AG3572" s="48" t="str">
        <f>VLOOKUP(E3572,[1]Apresentação!AW$1:AX$65536,2,0)</f>
        <v xml:space="preserve">                    2 - LEATHER AUXILIARIES</v>
      </c>
      <c r="AH3572" s="48" t="str">
        <f t="shared" si="945"/>
        <v xml:space="preserve">         5218000002 - CONTRIPON AO BR</v>
      </c>
      <c r="AI3572" s="49" t="str">
        <f t="shared" si="946"/>
        <v xml:space="preserve">     L00506 - CURTUME BAGE LTDA</v>
      </c>
      <c r="AJ3572" t="str">
        <f t="shared" si="947"/>
        <v xml:space="preserve">     90 - SALES</v>
      </c>
      <c r="AK3572" t="str">
        <f t="shared" si="948"/>
        <v/>
      </c>
      <c r="AL3572">
        <f t="shared" si="949"/>
        <v>11</v>
      </c>
      <c r="AM3572" t="str">
        <f t="shared" si="950"/>
        <v>2025 11</v>
      </c>
      <c r="AN3572" t="str">
        <f t="shared" si="951"/>
        <v xml:space="preserve">CURTUME </v>
      </c>
    </row>
    <row r="3573" spans="1:40" x14ac:dyDescent="0.35">
      <c r="A3573">
        <v>84789</v>
      </c>
      <c r="B3573" t="s">
        <v>274</v>
      </c>
      <c r="C3573" s="31">
        <v>45986</v>
      </c>
      <c r="D3573" t="s">
        <v>373</v>
      </c>
      <c r="E3573" t="s">
        <v>374</v>
      </c>
      <c r="F3573" t="s">
        <v>420</v>
      </c>
      <c r="G3573" t="s">
        <v>421</v>
      </c>
      <c r="H3573" t="s">
        <v>1066</v>
      </c>
      <c r="I3573" t="s">
        <v>1067</v>
      </c>
      <c r="J3573">
        <v>20</v>
      </c>
      <c r="K3573">
        <v>2329.04</v>
      </c>
      <c r="L3573">
        <v>1202.95731</v>
      </c>
      <c r="M3573">
        <v>469.08</v>
      </c>
      <c r="N3573">
        <v>116.45215</v>
      </c>
      <c r="O3573" s="32">
        <f t="shared" si="935"/>
        <v>1859.96</v>
      </c>
      <c r="P3573" s="32">
        <f t="shared" si="936"/>
        <v>657.00269000000003</v>
      </c>
      <c r="Q3573">
        <v>768207</v>
      </c>
      <c r="R3573" t="s">
        <v>439</v>
      </c>
      <c r="S3573" t="s">
        <v>439</v>
      </c>
      <c r="T3573" t="str">
        <f t="shared" si="937"/>
        <v>VEN</v>
      </c>
      <c r="U3573" t="s">
        <v>440</v>
      </c>
      <c r="V3573" s="33">
        <f t="shared" si="938"/>
        <v>2329.04</v>
      </c>
      <c r="W3573">
        <f t="shared" si="939"/>
        <v>20</v>
      </c>
      <c r="X3573" s="33">
        <f t="shared" si="940"/>
        <v>1859.96</v>
      </c>
      <c r="Y3573" s="33">
        <f t="shared" si="941"/>
        <v>469.08</v>
      </c>
      <c r="Z3573" s="45">
        <f t="shared" si="942"/>
        <v>0.28037418421323806</v>
      </c>
      <c r="AA3573" s="33">
        <f t="shared" si="943"/>
        <v>653.00269000000003</v>
      </c>
      <c r="AB3573" s="45">
        <f t="shared" si="944"/>
        <v>0.35108426525301623</v>
      </c>
      <c r="AC3573" s="33" t="str">
        <f>IFERROR($X3573/VLOOKUP(CONCATENATE("USD",C3573),[1]GEINDICE!AR$1:AS$65536,2,0),"")</f>
        <v/>
      </c>
      <c r="AD3573" s="33" t="str">
        <f>IFERROR($AA3573/VLOOKUP(CONCATENATE("USD",C3573),[1]GEINDICE!AR$1:AS$65536,2,0),"")</f>
        <v/>
      </c>
      <c r="AE3573" s="33" t="str">
        <f>IFERROR($X3573/VLOOKUP(CONCATENATE("EUR",C3573),[1]GEINDICE!AR$1:AS$65536,2,0),"")</f>
        <v/>
      </c>
      <c r="AF3573" s="33" t="str">
        <f>IFERROR($AA3573/VLOOKUP(CONCATENATE("EUR",C3573),[1]GEINDICE!AR$1:AS$65536,2,0),"")</f>
        <v/>
      </c>
      <c r="AG3573" s="48" t="str">
        <f>VLOOKUP(E3573,[1]Apresentação!AW$1:AX$65536,2,0)</f>
        <v xml:space="preserve">                    2 - LEATHER AUXILIARIES</v>
      </c>
      <c r="AH3573" s="48" t="str">
        <f t="shared" si="945"/>
        <v xml:space="preserve">         5218000002 - CONTRIPON AO BR</v>
      </c>
      <c r="AI3573" s="49" t="str">
        <f t="shared" si="946"/>
        <v xml:space="preserve">     L00506 - CURTUME BAGE LTDA</v>
      </c>
      <c r="AJ3573" t="str">
        <f t="shared" si="947"/>
        <v xml:space="preserve">     90 - SALES</v>
      </c>
      <c r="AK3573" t="str">
        <f t="shared" si="948"/>
        <v/>
      </c>
      <c r="AL3573">
        <f t="shared" si="949"/>
        <v>11</v>
      </c>
      <c r="AM3573" t="str">
        <f t="shared" si="950"/>
        <v>2025 11</v>
      </c>
      <c r="AN3573" t="str">
        <f t="shared" si="951"/>
        <v xml:space="preserve">CURTUME </v>
      </c>
    </row>
    <row r="3574" spans="1:40" x14ac:dyDescent="0.35">
      <c r="A3574">
        <v>81604</v>
      </c>
      <c r="B3574" t="s">
        <v>274</v>
      </c>
      <c r="C3574" s="31">
        <v>45728</v>
      </c>
      <c r="D3574" t="s">
        <v>373</v>
      </c>
      <c r="E3574" t="s">
        <v>374</v>
      </c>
      <c r="F3574" t="s">
        <v>420</v>
      </c>
      <c r="G3574" t="s">
        <v>421</v>
      </c>
      <c r="H3574" t="s">
        <v>1066</v>
      </c>
      <c r="I3574" t="s">
        <v>1067</v>
      </c>
      <c r="J3574">
        <v>10</v>
      </c>
      <c r="K3574">
        <v>1250.48</v>
      </c>
      <c r="L3574">
        <v>572.95236999999997</v>
      </c>
      <c r="M3574">
        <v>251.85</v>
      </c>
      <c r="N3574">
        <v>125.04770000000001</v>
      </c>
      <c r="O3574" s="32">
        <f t="shared" si="935"/>
        <v>998.63</v>
      </c>
      <c r="P3574" s="32">
        <f t="shared" si="936"/>
        <v>425.67763000000002</v>
      </c>
      <c r="Q3574">
        <v>716884</v>
      </c>
      <c r="R3574" t="s">
        <v>442</v>
      </c>
      <c r="S3574" t="s">
        <v>442</v>
      </c>
      <c r="T3574" t="str">
        <f t="shared" si="937"/>
        <v>VEN</v>
      </c>
      <c r="U3574" t="s">
        <v>441</v>
      </c>
      <c r="V3574" s="33">
        <f t="shared" si="938"/>
        <v>1250.48</v>
      </c>
      <c r="W3574">
        <f t="shared" si="939"/>
        <v>10</v>
      </c>
      <c r="X3574" s="33">
        <f t="shared" si="940"/>
        <v>998.63</v>
      </c>
      <c r="Y3574" s="33">
        <f t="shared" si="941"/>
        <v>251.85</v>
      </c>
      <c r="Z3574" s="45">
        <f t="shared" si="942"/>
        <v>0.33881200019192631</v>
      </c>
      <c r="AA3574" s="33">
        <f t="shared" si="943"/>
        <v>423.67763000000002</v>
      </c>
      <c r="AB3574" s="45">
        <f t="shared" si="944"/>
        <v>0.42425886464456308</v>
      </c>
      <c r="AC3574" s="33">
        <f>IFERROR($X3574/VLOOKUP(CONCATENATE("USD",C3574),[1]GEINDICE!AR$1:AS$65536,2,0),"")</f>
        <v>171.38566623189399</v>
      </c>
      <c r="AD3574" s="33">
        <f>IFERROR($AA3574/VLOOKUP(CONCATENATE("USD",C3574),[1]GEINDICE!AR$1:AS$65536,2,0),"")</f>
        <v>72.711888171895382</v>
      </c>
      <c r="AE3574" s="33">
        <f>IFERROR($X3574/VLOOKUP(CONCATENATE("EUR",C3574),[1]GEINDICE!AR$1:AS$65536,2,0),"")</f>
        <v>156.87423418894718</v>
      </c>
      <c r="AF3574" s="33">
        <f>IFERROR($AA3574/VLOOKUP(CONCATENATE("EUR",C3574),[1]GEINDICE!AR$1:AS$65536,2,0),"")</f>
        <v>66.555284488988036</v>
      </c>
      <c r="AG3574" s="48" t="str">
        <f>VLOOKUP(E3574,[1]Apresentação!AW$1:AX$65536,2,0)</f>
        <v xml:space="preserve">                    2 - LEATHER AUXILIARIES</v>
      </c>
      <c r="AH3574" s="48" t="str">
        <f t="shared" si="945"/>
        <v xml:space="preserve">         5218000002 - CONTRIPON AO BR</v>
      </c>
      <c r="AI3574" s="49" t="str">
        <f t="shared" si="946"/>
        <v xml:space="preserve">     L00506 - CURTUME BAGE LTDA</v>
      </c>
      <c r="AJ3574" t="str">
        <f t="shared" si="947"/>
        <v xml:space="preserve">     90 - SALES</v>
      </c>
      <c r="AK3574" t="str">
        <f t="shared" si="948"/>
        <v/>
      </c>
      <c r="AL3574">
        <f t="shared" si="949"/>
        <v>3</v>
      </c>
      <c r="AM3574" t="str">
        <f t="shared" si="950"/>
        <v>2025 3</v>
      </c>
      <c r="AN3574" t="str">
        <f t="shared" si="951"/>
        <v xml:space="preserve">CURTUME </v>
      </c>
    </row>
    <row r="3575" spans="1:40" x14ac:dyDescent="0.35">
      <c r="A3575">
        <v>83964</v>
      </c>
      <c r="B3575" t="s">
        <v>274</v>
      </c>
      <c r="C3575" s="31">
        <v>45923</v>
      </c>
      <c r="D3575" t="s">
        <v>373</v>
      </c>
      <c r="E3575" t="s">
        <v>374</v>
      </c>
      <c r="F3575" t="s">
        <v>420</v>
      </c>
      <c r="G3575" t="s">
        <v>421</v>
      </c>
      <c r="H3575" t="s">
        <v>1066</v>
      </c>
      <c r="I3575" t="s">
        <v>1067</v>
      </c>
      <c r="J3575">
        <v>10</v>
      </c>
      <c r="K3575">
        <v>1153.92</v>
      </c>
      <c r="L3575">
        <v>604.59058000000005</v>
      </c>
      <c r="M3575">
        <v>232.39</v>
      </c>
      <c r="N3575">
        <v>115.39228</v>
      </c>
      <c r="O3575" s="32">
        <f t="shared" si="935"/>
        <v>921.53000000000009</v>
      </c>
      <c r="P3575" s="32">
        <f t="shared" si="936"/>
        <v>316.93942000000004</v>
      </c>
      <c r="Q3575">
        <v>762139</v>
      </c>
      <c r="R3575" t="s">
        <v>442</v>
      </c>
      <c r="S3575" t="s">
        <v>442</v>
      </c>
      <c r="T3575" t="str">
        <f t="shared" si="937"/>
        <v>VEN</v>
      </c>
      <c r="U3575" t="s">
        <v>441</v>
      </c>
      <c r="V3575" s="33">
        <f t="shared" si="938"/>
        <v>1153.92</v>
      </c>
      <c r="W3575">
        <f t="shared" si="939"/>
        <v>10</v>
      </c>
      <c r="X3575" s="33">
        <f t="shared" si="940"/>
        <v>921.53000000000009</v>
      </c>
      <c r="Y3575" s="33">
        <f t="shared" si="941"/>
        <v>232.39</v>
      </c>
      <c r="Z3575" s="45">
        <f t="shared" si="942"/>
        <v>0.27293002981142545</v>
      </c>
      <c r="AA3575" s="33">
        <f t="shared" si="943"/>
        <v>314.93942000000004</v>
      </c>
      <c r="AB3575" s="45">
        <f t="shared" si="944"/>
        <v>0.34175709960608991</v>
      </c>
      <c r="AC3575" s="33">
        <f>IFERROR($X3575/VLOOKUP(CONCATENATE("USD",C3575),[1]GEINDICE!AR$1:AS$65536,2,0),"")</f>
        <v>173.66715036842999</v>
      </c>
      <c r="AD3575" s="33">
        <f>IFERROR($AA3575/VLOOKUP(CONCATENATE("USD",C3575),[1]GEINDICE!AR$1:AS$65536,2,0),"")</f>
        <v>59.351981606769314</v>
      </c>
      <c r="AE3575" s="33">
        <f>IFERROR($X3575/VLOOKUP(CONCATENATE("EUR",C3575),[1]GEINDICE!AR$1:AS$65536,2,0),"")</f>
        <v>147.16224848291282</v>
      </c>
      <c r="AF3575" s="33">
        <f>IFERROR($AA3575/VLOOKUP(CONCATENATE("EUR",C3575),[1]GEINDICE!AR$1:AS$65536,2,0),"")</f>
        <v>50.293743213030986</v>
      </c>
      <c r="AG3575" s="48" t="str">
        <f>VLOOKUP(E3575,[1]Apresentação!AW$1:AX$65536,2,0)</f>
        <v xml:space="preserve">                    2 - LEATHER AUXILIARIES</v>
      </c>
      <c r="AH3575" s="48" t="str">
        <f t="shared" si="945"/>
        <v xml:space="preserve">         5218000002 - CONTRIPON AO BR</v>
      </c>
      <c r="AI3575" s="49" t="str">
        <f t="shared" si="946"/>
        <v xml:space="preserve">     L00506 - CURTUME BAGE LTDA</v>
      </c>
      <c r="AJ3575" t="str">
        <f t="shared" si="947"/>
        <v xml:space="preserve">     90 - SALES</v>
      </c>
      <c r="AK3575" t="str">
        <f t="shared" si="948"/>
        <v/>
      </c>
      <c r="AL3575">
        <f t="shared" si="949"/>
        <v>9</v>
      </c>
      <c r="AM3575" t="str">
        <f t="shared" si="950"/>
        <v>2025 9</v>
      </c>
      <c r="AN3575" t="str">
        <f t="shared" si="951"/>
        <v xml:space="preserve">CURTUME </v>
      </c>
    </row>
    <row r="3576" spans="1:40" x14ac:dyDescent="0.35">
      <c r="A3576">
        <v>81187</v>
      </c>
      <c r="B3576" t="s">
        <v>274</v>
      </c>
      <c r="C3576" s="31">
        <v>45694</v>
      </c>
      <c r="D3576" t="s">
        <v>373</v>
      </c>
      <c r="E3576" t="s">
        <v>374</v>
      </c>
      <c r="F3576" t="s">
        <v>1054</v>
      </c>
      <c r="G3576" t="s">
        <v>1055</v>
      </c>
      <c r="H3576" t="s">
        <v>1066</v>
      </c>
      <c r="I3576" t="s">
        <v>1067</v>
      </c>
      <c r="J3576">
        <v>120</v>
      </c>
      <c r="K3576">
        <v>12617.83</v>
      </c>
      <c r="L3576">
        <v>6790.8916200000003</v>
      </c>
      <c r="M3576">
        <v>1968.7</v>
      </c>
      <c r="N3576">
        <v>105.14856</v>
      </c>
      <c r="O3576" s="32">
        <f t="shared" si="935"/>
        <v>10649.13</v>
      </c>
      <c r="P3576" s="32">
        <f t="shared" si="936"/>
        <v>3858.2383799999989</v>
      </c>
      <c r="Q3576">
        <v>709339</v>
      </c>
      <c r="R3576" t="s">
        <v>298</v>
      </c>
      <c r="S3576" t="s">
        <v>298</v>
      </c>
      <c r="T3576" t="str">
        <f t="shared" si="937"/>
        <v>VEN</v>
      </c>
      <c r="U3576" t="s">
        <v>300</v>
      </c>
      <c r="V3576" s="33">
        <f t="shared" si="938"/>
        <v>12617.83</v>
      </c>
      <c r="W3576">
        <f t="shared" si="939"/>
        <v>120</v>
      </c>
      <c r="X3576" s="33">
        <f t="shared" si="940"/>
        <v>10649.13</v>
      </c>
      <c r="Y3576" s="33">
        <f t="shared" si="941"/>
        <v>1968.7</v>
      </c>
      <c r="Z3576" s="45">
        <f t="shared" si="942"/>
        <v>0.3038746266196326</v>
      </c>
      <c r="AA3576" s="33">
        <f t="shared" si="943"/>
        <v>3834.2383799999989</v>
      </c>
      <c r="AB3576" s="45">
        <f t="shared" si="944"/>
        <v>0.36005179578050028</v>
      </c>
      <c r="AC3576" s="33">
        <f>IFERROR($X3576/VLOOKUP(CONCATENATE("USD",C3576),[1]GEINDICE!AR$1:AS$65536,2,0),"")</f>
        <v>1840.6267284292032</v>
      </c>
      <c r="AD3576" s="33">
        <f>IFERROR($AA3576/VLOOKUP(CONCATENATE("USD",C3576),[1]GEINDICE!AR$1:AS$65536,2,0),"")</f>
        <v>662.72095893252185</v>
      </c>
      <c r="AE3576" s="33">
        <f>IFERROR($X3576/VLOOKUP(CONCATENATE("EUR",C3576),[1]GEINDICE!AR$1:AS$65536,2,0),"")</f>
        <v>1774.9437471873591</v>
      </c>
      <c r="AF3576" s="33">
        <f>IFERROR($AA3576/VLOOKUP(CONCATENATE("EUR",C3576),[1]GEINDICE!AR$1:AS$65536,2,0),"")</f>
        <v>639.07168358417891</v>
      </c>
      <c r="AG3576" s="48" t="str">
        <f>VLOOKUP(E3576,[1]Apresentação!AW$1:AX$65536,2,0)</f>
        <v xml:space="preserve">                    2 - LEATHER AUXILIARIES</v>
      </c>
      <c r="AH3576" s="48" t="str">
        <f t="shared" si="945"/>
        <v xml:space="preserve">         5218000002 - CONTRIPON AO BR</v>
      </c>
      <c r="AI3576" s="49" t="str">
        <f t="shared" si="946"/>
        <v xml:space="preserve">     L00461 - MARANHAO INDUSTRIA DE COURO LTDA</v>
      </c>
      <c r="AJ3576" t="str">
        <f t="shared" si="947"/>
        <v xml:space="preserve">     90 - SALES</v>
      </c>
      <c r="AK3576" t="str">
        <f t="shared" si="948"/>
        <v/>
      </c>
      <c r="AL3576">
        <f t="shared" si="949"/>
        <v>2</v>
      </c>
      <c r="AM3576" t="str">
        <f t="shared" si="950"/>
        <v>2025 2</v>
      </c>
      <c r="AN3576" t="str">
        <f t="shared" si="951"/>
        <v xml:space="preserve">MARANHAO </v>
      </c>
    </row>
    <row r="3577" spans="1:40" x14ac:dyDescent="0.35">
      <c r="A3577">
        <v>82244</v>
      </c>
      <c r="B3577" t="s">
        <v>274</v>
      </c>
      <c r="C3577" s="31">
        <v>45777</v>
      </c>
      <c r="D3577" t="s">
        <v>373</v>
      </c>
      <c r="E3577" t="s">
        <v>374</v>
      </c>
      <c r="F3577" t="s">
        <v>379</v>
      </c>
      <c r="G3577" t="s">
        <v>380</v>
      </c>
      <c r="H3577" t="s">
        <v>1066</v>
      </c>
      <c r="I3577" t="s">
        <v>1067</v>
      </c>
      <c r="J3577">
        <v>240</v>
      </c>
      <c r="K3577">
        <v>28337.4</v>
      </c>
      <c r="L3577">
        <v>13781.50398</v>
      </c>
      <c r="M3577">
        <v>5707.16</v>
      </c>
      <c r="N3577">
        <v>118.07250000000001</v>
      </c>
      <c r="O3577" s="32">
        <f t="shared" si="935"/>
        <v>22630.240000000002</v>
      </c>
      <c r="P3577" s="32">
        <f t="shared" si="936"/>
        <v>8848.7360200000021</v>
      </c>
      <c r="Q3577">
        <v>735388</v>
      </c>
      <c r="R3577" t="s">
        <v>298</v>
      </c>
      <c r="S3577" t="s">
        <v>298</v>
      </c>
      <c r="T3577" t="str">
        <f t="shared" si="937"/>
        <v>VEN</v>
      </c>
      <c r="U3577" t="s">
        <v>381</v>
      </c>
      <c r="V3577" s="33">
        <f t="shared" si="938"/>
        <v>28337.4</v>
      </c>
      <c r="W3577">
        <f t="shared" si="939"/>
        <v>240</v>
      </c>
      <c r="X3577" s="33">
        <f t="shared" si="940"/>
        <v>22630.240000000002</v>
      </c>
      <c r="Y3577" s="33">
        <f t="shared" si="941"/>
        <v>5707.16</v>
      </c>
      <c r="Z3577" s="45">
        <f t="shared" si="942"/>
        <v>0.31056963659333608</v>
      </c>
      <c r="AA3577" s="33">
        <f t="shared" si="943"/>
        <v>8800.7360200000021</v>
      </c>
      <c r="AB3577" s="45">
        <f t="shared" si="944"/>
        <v>0.38889273909600613</v>
      </c>
      <c r="AC3577" s="33">
        <f>IFERROR($X3577/VLOOKUP(CONCATENATE("USD",C3577),[1]GEINDICE!AR$1:AS$65536,2,0),"")</f>
        <v>3997.7105709440366</v>
      </c>
      <c r="AD3577" s="33">
        <f>IFERROR($AA3577/VLOOKUP(CONCATENATE("USD",C3577),[1]GEINDICE!AR$1:AS$65536,2,0),"")</f>
        <v>1554.6806140474848</v>
      </c>
      <c r="AE3577" s="33">
        <f>IFERROR($X3577/VLOOKUP(CONCATENATE("EUR",C3577),[1]GEINDICE!AR$1:AS$65536,2,0),"")</f>
        <v>3521.8874501992032</v>
      </c>
      <c r="AF3577" s="33">
        <f>IFERROR($AA3577/VLOOKUP(CONCATENATE("EUR",C3577),[1]GEINDICE!AR$1:AS$65536,2,0),"")</f>
        <v>1369.6364572958171</v>
      </c>
      <c r="AG3577" s="48" t="str">
        <f>VLOOKUP(E3577,[1]Apresentação!AW$1:AX$65536,2,0)</f>
        <v xml:space="preserve">                    2 - LEATHER AUXILIARIES</v>
      </c>
      <c r="AH3577" s="48" t="str">
        <f t="shared" si="945"/>
        <v xml:space="preserve">         5218000002 - CONTRIPON AO BR</v>
      </c>
      <c r="AI3577" s="49" t="str">
        <f t="shared" si="946"/>
        <v xml:space="preserve">     L00103 - VITAPELLI LTDA</v>
      </c>
      <c r="AJ3577" t="str">
        <f t="shared" si="947"/>
        <v xml:space="preserve">     90 - SALES</v>
      </c>
      <c r="AK3577" t="str">
        <f t="shared" si="948"/>
        <v/>
      </c>
      <c r="AL3577">
        <f t="shared" si="949"/>
        <v>4</v>
      </c>
      <c r="AM3577" t="str">
        <f t="shared" si="950"/>
        <v>2025 4</v>
      </c>
      <c r="AN3577" t="str">
        <f t="shared" si="951"/>
        <v xml:space="preserve">VITAPELLI </v>
      </c>
    </row>
    <row r="3578" spans="1:40" x14ac:dyDescent="0.35">
      <c r="A3578">
        <v>81738</v>
      </c>
      <c r="B3578" t="s">
        <v>274</v>
      </c>
      <c r="C3578" s="31">
        <v>45737</v>
      </c>
      <c r="D3578" t="s">
        <v>373</v>
      </c>
      <c r="E3578" t="s">
        <v>374</v>
      </c>
      <c r="F3578" t="s">
        <v>379</v>
      </c>
      <c r="G3578" t="s">
        <v>380</v>
      </c>
      <c r="H3578" t="s">
        <v>1066</v>
      </c>
      <c r="I3578" t="s">
        <v>1067</v>
      </c>
      <c r="J3578">
        <v>120</v>
      </c>
      <c r="K3578">
        <v>14467.32</v>
      </c>
      <c r="L3578">
        <v>6875.4284500000003</v>
      </c>
      <c r="M3578">
        <v>2913.72</v>
      </c>
      <c r="N3578">
        <v>120.56101</v>
      </c>
      <c r="O3578" s="32">
        <f t="shared" si="935"/>
        <v>11553.6</v>
      </c>
      <c r="P3578" s="32">
        <f t="shared" si="936"/>
        <v>4678.17155</v>
      </c>
      <c r="Q3578">
        <v>720504</v>
      </c>
      <c r="R3578" t="s">
        <v>298</v>
      </c>
      <c r="S3578" t="s">
        <v>298</v>
      </c>
      <c r="T3578" t="str">
        <f t="shared" si="937"/>
        <v>VEN</v>
      </c>
      <c r="U3578" t="s">
        <v>381</v>
      </c>
      <c r="V3578" s="33">
        <f t="shared" si="938"/>
        <v>14467.32</v>
      </c>
      <c r="W3578">
        <f t="shared" si="939"/>
        <v>120</v>
      </c>
      <c r="X3578" s="33">
        <f t="shared" si="940"/>
        <v>11553.6</v>
      </c>
      <c r="Y3578" s="33">
        <f t="shared" si="941"/>
        <v>2913.72</v>
      </c>
      <c r="Z3578" s="45">
        <f t="shared" si="942"/>
        <v>0.32170239892391955</v>
      </c>
      <c r="AA3578" s="33">
        <f t="shared" si="943"/>
        <v>4654.17155</v>
      </c>
      <c r="AB3578" s="45">
        <f t="shared" si="944"/>
        <v>0.40283301741448552</v>
      </c>
      <c r="AC3578" s="33">
        <f>IFERROR($X3578/VLOOKUP(CONCATENATE("USD",C3578),[1]GEINDICE!AR$1:AS$65536,2,0),"")</f>
        <v>2018.4133750283888</v>
      </c>
      <c r="AD3578" s="33">
        <f>IFERROR($AA3578/VLOOKUP(CONCATENATE("USD",C3578),[1]GEINDICE!AR$1:AS$65536,2,0),"")</f>
        <v>813.08355025244146</v>
      </c>
      <c r="AE3578" s="33">
        <f>IFERROR($X3578/VLOOKUP(CONCATENATE("EUR",C3578),[1]GEINDICE!AR$1:AS$65536,2,0),"")</f>
        <v>1867.7012609117362</v>
      </c>
      <c r="AF3578" s="33">
        <f>IFERROR($AA3578/VLOOKUP(CONCATENATE("EUR",C3578),[1]GEINDICE!AR$1:AS$65536,2,0),"")</f>
        <v>752.37173456191397</v>
      </c>
      <c r="AG3578" s="48" t="str">
        <f>VLOOKUP(E3578,[1]Apresentação!AW$1:AX$65536,2,0)</f>
        <v xml:space="preserve">                    2 - LEATHER AUXILIARIES</v>
      </c>
      <c r="AH3578" s="48" t="str">
        <f t="shared" si="945"/>
        <v xml:space="preserve">         5218000002 - CONTRIPON AO BR</v>
      </c>
      <c r="AI3578" s="49" t="str">
        <f t="shared" si="946"/>
        <v xml:space="preserve">     L00103 - VITAPELLI LTDA</v>
      </c>
      <c r="AJ3578" t="str">
        <f t="shared" si="947"/>
        <v xml:space="preserve">     90 - SALES</v>
      </c>
      <c r="AK3578" t="str">
        <f t="shared" si="948"/>
        <v/>
      </c>
      <c r="AL3578">
        <f t="shared" si="949"/>
        <v>3</v>
      </c>
      <c r="AM3578" t="str">
        <f t="shared" si="950"/>
        <v>2025 3</v>
      </c>
      <c r="AN3578" t="str">
        <f t="shared" si="951"/>
        <v xml:space="preserve">VITAPELLI </v>
      </c>
    </row>
    <row r="3579" spans="1:40" x14ac:dyDescent="0.35">
      <c r="A3579">
        <v>81008</v>
      </c>
      <c r="B3579" t="s">
        <v>274</v>
      </c>
      <c r="C3579" s="31">
        <v>45681</v>
      </c>
      <c r="D3579" t="s">
        <v>373</v>
      </c>
      <c r="E3579" t="s">
        <v>374</v>
      </c>
      <c r="F3579" t="s">
        <v>379</v>
      </c>
      <c r="G3579" t="s">
        <v>380</v>
      </c>
      <c r="H3579" t="s">
        <v>1066</v>
      </c>
      <c r="I3579" t="s">
        <v>1067</v>
      </c>
      <c r="J3579">
        <v>120</v>
      </c>
      <c r="K3579">
        <v>15175.26</v>
      </c>
      <c r="L3579">
        <v>6784.6480000000001</v>
      </c>
      <c r="M3579">
        <v>3056.29</v>
      </c>
      <c r="N3579">
        <v>126.46047</v>
      </c>
      <c r="O3579" s="32">
        <f t="shared" si="935"/>
        <v>12118.970000000001</v>
      </c>
      <c r="P3579" s="32">
        <f t="shared" si="936"/>
        <v>5334.322000000001</v>
      </c>
      <c r="Q3579">
        <v>708079</v>
      </c>
      <c r="R3579" t="s">
        <v>298</v>
      </c>
      <c r="S3579" t="s">
        <v>298</v>
      </c>
      <c r="T3579" t="str">
        <f t="shared" si="937"/>
        <v>VEN</v>
      </c>
      <c r="U3579" t="s">
        <v>300</v>
      </c>
      <c r="V3579" s="33">
        <f t="shared" si="938"/>
        <v>15175.26</v>
      </c>
      <c r="W3579">
        <f t="shared" si="939"/>
        <v>120</v>
      </c>
      <c r="X3579" s="33">
        <f t="shared" si="940"/>
        <v>12118.970000000001</v>
      </c>
      <c r="Y3579" s="33">
        <f t="shared" si="941"/>
        <v>3056.29</v>
      </c>
      <c r="Z3579" s="45">
        <f t="shared" si="942"/>
        <v>0.349932851232862</v>
      </c>
      <c r="AA3579" s="33">
        <f t="shared" si="943"/>
        <v>5310.322000000001</v>
      </c>
      <c r="AB3579" s="45">
        <f t="shared" si="944"/>
        <v>0.43818261782973311</v>
      </c>
      <c r="AC3579" s="33">
        <f>IFERROR($X3579/VLOOKUP(CONCATENATE("USD",C3579),[1]GEINDICE!AR$1:AS$65536,2,0),"")</f>
        <v>2056.677131947391</v>
      </c>
      <c r="AD3579" s="33">
        <f>IFERROR($AA3579/VLOOKUP(CONCATENATE("USD",C3579),[1]GEINDICE!AR$1:AS$65536,2,0),"")</f>
        <v>901.2001697072551</v>
      </c>
      <c r="AE3579" s="33">
        <f>IFERROR($X3579/VLOOKUP(CONCATENATE("EUR",C3579),[1]GEINDICE!AR$1:AS$65536,2,0),"")</f>
        <v>1955.5872908295814</v>
      </c>
      <c r="AF3579" s="33">
        <f>IFERROR($AA3579/VLOOKUP(CONCATENATE("EUR",C3579),[1]GEINDICE!AR$1:AS$65536,2,0),"")</f>
        <v>856.90435849026164</v>
      </c>
      <c r="AG3579" s="48" t="str">
        <f>VLOOKUP(E3579,[1]Apresentação!AW$1:AX$65536,2,0)</f>
        <v xml:space="preserve">                    2 - LEATHER AUXILIARIES</v>
      </c>
      <c r="AH3579" s="48" t="str">
        <f t="shared" si="945"/>
        <v xml:space="preserve">         5218000002 - CONTRIPON AO BR</v>
      </c>
      <c r="AI3579" s="49" t="str">
        <f t="shared" si="946"/>
        <v xml:space="preserve">     L00103 - VITAPELLI LTDA</v>
      </c>
      <c r="AJ3579" t="str">
        <f t="shared" si="947"/>
        <v xml:space="preserve">     90 - SALES</v>
      </c>
      <c r="AK3579" t="str">
        <f t="shared" si="948"/>
        <v/>
      </c>
      <c r="AL3579">
        <f t="shared" si="949"/>
        <v>1</v>
      </c>
      <c r="AM3579" t="str">
        <f t="shared" si="950"/>
        <v>2025 1</v>
      </c>
      <c r="AN3579" t="str">
        <f t="shared" si="951"/>
        <v xml:space="preserve">VITAPELLI </v>
      </c>
    </row>
    <row r="3580" spans="1:40" x14ac:dyDescent="0.35">
      <c r="A3580">
        <v>81825</v>
      </c>
      <c r="B3580" t="s">
        <v>274</v>
      </c>
      <c r="C3580" s="31">
        <v>45744</v>
      </c>
      <c r="D3580" t="s">
        <v>373</v>
      </c>
      <c r="E3580" t="s">
        <v>374</v>
      </c>
      <c r="F3580" t="s">
        <v>379</v>
      </c>
      <c r="G3580" t="s">
        <v>380</v>
      </c>
      <c r="H3580" t="s">
        <v>1066</v>
      </c>
      <c r="I3580" t="s">
        <v>1067</v>
      </c>
      <c r="J3580">
        <v>240</v>
      </c>
      <c r="K3580">
        <v>29277.3</v>
      </c>
      <c r="L3580">
        <v>13807.99084</v>
      </c>
      <c r="M3580">
        <v>5896.46</v>
      </c>
      <c r="N3580">
        <v>121.98874000000001</v>
      </c>
      <c r="O3580" s="32">
        <f t="shared" si="935"/>
        <v>23380.84</v>
      </c>
      <c r="P3580" s="32">
        <f t="shared" si="936"/>
        <v>9572.8491599999998</v>
      </c>
      <c r="Q3580">
        <v>723121</v>
      </c>
      <c r="R3580" t="s">
        <v>298</v>
      </c>
      <c r="S3580" t="s">
        <v>298</v>
      </c>
      <c r="T3580" t="str">
        <f t="shared" si="937"/>
        <v>VEN</v>
      </c>
      <c r="U3580" t="s">
        <v>300</v>
      </c>
      <c r="V3580" s="33">
        <f t="shared" si="938"/>
        <v>29277.3</v>
      </c>
      <c r="W3580">
        <f t="shared" si="939"/>
        <v>240</v>
      </c>
      <c r="X3580" s="33">
        <f t="shared" si="940"/>
        <v>23380.84</v>
      </c>
      <c r="Y3580" s="33">
        <f t="shared" si="941"/>
        <v>5896.46</v>
      </c>
      <c r="Z3580" s="45">
        <f t="shared" si="942"/>
        <v>0.32533222530766159</v>
      </c>
      <c r="AA3580" s="33">
        <f t="shared" si="943"/>
        <v>9524.8491599999998</v>
      </c>
      <c r="AB3580" s="45">
        <f t="shared" si="944"/>
        <v>0.40737839872305698</v>
      </c>
      <c r="AC3580" s="33">
        <f>IFERROR($X3580/VLOOKUP(CONCATENATE("USD",C3580),[1]GEINDICE!AR$1:AS$65536,2,0),"")</f>
        <v>4054.9497051682274</v>
      </c>
      <c r="AD3580" s="33">
        <f>IFERROR($AA3580/VLOOKUP(CONCATENATE("USD",C3580),[1]GEINDICE!AR$1:AS$65536,2,0),"")</f>
        <v>1651.8989177939645</v>
      </c>
      <c r="AE3580" s="33">
        <f>IFERROR($X3580/VLOOKUP(CONCATENATE("EUR",C3580),[1]GEINDICE!AR$1:AS$65536,2,0),"")</f>
        <v>3745.5489162648382</v>
      </c>
      <c r="AF3580" s="33">
        <f>IFERROR($AA3580/VLOOKUP(CONCATENATE("EUR",C3580),[1]GEINDICE!AR$1:AS$65536,2,0),"")</f>
        <v>1525.8557198468513</v>
      </c>
      <c r="AG3580" s="48" t="str">
        <f>VLOOKUP(E3580,[1]Apresentação!AW$1:AX$65536,2,0)</f>
        <v xml:space="preserve">                    2 - LEATHER AUXILIARIES</v>
      </c>
      <c r="AH3580" s="48" t="str">
        <f t="shared" si="945"/>
        <v xml:space="preserve">         5218000002 - CONTRIPON AO BR</v>
      </c>
      <c r="AI3580" s="49" t="str">
        <f t="shared" si="946"/>
        <v xml:space="preserve">     L00103 - VITAPELLI LTDA</v>
      </c>
      <c r="AJ3580" t="str">
        <f t="shared" si="947"/>
        <v xml:space="preserve">     90 - SALES</v>
      </c>
      <c r="AK3580" t="str">
        <f t="shared" si="948"/>
        <v/>
      </c>
      <c r="AL3580">
        <f t="shared" si="949"/>
        <v>3</v>
      </c>
      <c r="AM3580" t="str">
        <f t="shared" si="950"/>
        <v>2025 3</v>
      </c>
      <c r="AN3580" t="str">
        <f t="shared" si="951"/>
        <v xml:space="preserve">VITAPELLI </v>
      </c>
    </row>
    <row r="3581" spans="1:40" x14ac:dyDescent="0.35">
      <c r="A3581">
        <v>81299</v>
      </c>
      <c r="B3581" t="s">
        <v>274</v>
      </c>
      <c r="C3581" s="31">
        <v>45702</v>
      </c>
      <c r="D3581" t="s">
        <v>373</v>
      </c>
      <c r="E3581" t="s">
        <v>374</v>
      </c>
      <c r="F3581" t="s">
        <v>379</v>
      </c>
      <c r="G3581" t="s">
        <v>380</v>
      </c>
      <c r="H3581" t="s">
        <v>1066</v>
      </c>
      <c r="I3581" t="s">
        <v>1067</v>
      </c>
      <c r="J3581">
        <v>120</v>
      </c>
      <c r="K3581">
        <v>14763.68</v>
      </c>
      <c r="L3581">
        <v>6823.6072800000002</v>
      </c>
      <c r="M3581">
        <v>2973.41</v>
      </c>
      <c r="N3581">
        <v>123.03064999999999</v>
      </c>
      <c r="O3581" s="32">
        <f t="shared" si="935"/>
        <v>11790.27</v>
      </c>
      <c r="P3581" s="32">
        <f t="shared" si="936"/>
        <v>4966.6627200000003</v>
      </c>
      <c r="Q3581">
        <v>710273</v>
      </c>
      <c r="R3581" t="s">
        <v>298</v>
      </c>
      <c r="S3581" t="s">
        <v>298</v>
      </c>
      <c r="T3581" t="str">
        <f t="shared" si="937"/>
        <v>VEN</v>
      </c>
      <c r="U3581" t="s">
        <v>300</v>
      </c>
      <c r="V3581" s="33">
        <f t="shared" si="938"/>
        <v>14763.68</v>
      </c>
      <c r="W3581">
        <f t="shared" si="939"/>
        <v>120</v>
      </c>
      <c r="X3581" s="33">
        <f t="shared" si="940"/>
        <v>11790.27</v>
      </c>
      <c r="Y3581" s="33">
        <f t="shared" si="941"/>
        <v>2973.41</v>
      </c>
      <c r="Z3581" s="45">
        <f t="shared" si="942"/>
        <v>0.33478527846715728</v>
      </c>
      <c r="AA3581" s="33">
        <f t="shared" si="943"/>
        <v>4942.6627200000003</v>
      </c>
      <c r="AB3581" s="45">
        <f t="shared" si="944"/>
        <v>0.41921539710286532</v>
      </c>
      <c r="AC3581" s="33">
        <f>IFERROR($X3581/VLOOKUP(CONCATENATE("USD",C3581),[1]GEINDICE!AR$1:AS$65536,2,0),"")</f>
        <v>2058.2493933627779</v>
      </c>
      <c r="AD3581" s="33">
        <f>IFERROR($AA3581/VLOOKUP(CONCATENATE("USD",C3581),[1]GEINDICE!AR$1:AS$65536,2,0),"")</f>
        <v>862.84983677530863</v>
      </c>
      <c r="AE3581" s="33">
        <f>IFERROR($X3581/VLOOKUP(CONCATENATE("EUR",C3581),[1]GEINDICE!AR$1:AS$65536,2,0),"")</f>
        <v>1958.5491453346399</v>
      </c>
      <c r="AF3581" s="33">
        <f>IFERROR($AA3581/VLOOKUP(CONCATENATE("EUR",C3581),[1]GEINDICE!AR$1:AS$65536,2,0),"")</f>
        <v>821.0539577069386</v>
      </c>
      <c r="AG3581" s="48" t="str">
        <f>VLOOKUP(E3581,[1]Apresentação!AW$1:AX$65536,2,0)</f>
        <v xml:space="preserve">                    2 - LEATHER AUXILIARIES</v>
      </c>
      <c r="AH3581" s="48" t="str">
        <f t="shared" si="945"/>
        <v xml:space="preserve">         5218000002 - CONTRIPON AO BR</v>
      </c>
      <c r="AI3581" s="49" t="str">
        <f t="shared" si="946"/>
        <v xml:space="preserve">     L00103 - VITAPELLI LTDA</v>
      </c>
      <c r="AJ3581" t="str">
        <f t="shared" si="947"/>
        <v xml:space="preserve">     90 - SALES</v>
      </c>
      <c r="AK3581" t="str">
        <f t="shared" si="948"/>
        <v/>
      </c>
      <c r="AL3581">
        <f t="shared" si="949"/>
        <v>2</v>
      </c>
      <c r="AM3581" t="str">
        <f t="shared" si="950"/>
        <v>2025 2</v>
      </c>
      <c r="AN3581" t="str">
        <f t="shared" si="951"/>
        <v xml:space="preserve">VITAPELLI </v>
      </c>
    </row>
    <row r="3582" spans="1:40" x14ac:dyDescent="0.35">
      <c r="A3582">
        <v>81361</v>
      </c>
      <c r="B3582" t="s">
        <v>274</v>
      </c>
      <c r="C3582" s="31">
        <v>45709</v>
      </c>
      <c r="D3582" t="s">
        <v>373</v>
      </c>
      <c r="E3582" t="s">
        <v>374</v>
      </c>
      <c r="F3582" t="s">
        <v>379</v>
      </c>
      <c r="G3582" t="s">
        <v>380</v>
      </c>
      <c r="H3582" t="s">
        <v>1066</v>
      </c>
      <c r="I3582" t="s">
        <v>1067</v>
      </c>
      <c r="J3582">
        <v>120</v>
      </c>
      <c r="K3582">
        <v>14567.210000000001</v>
      </c>
      <c r="L3582">
        <v>6867.9458000000004</v>
      </c>
      <c r="M3582">
        <v>2933.84</v>
      </c>
      <c r="N3582">
        <v>121.39345</v>
      </c>
      <c r="O3582" s="32">
        <f t="shared" si="935"/>
        <v>11633.37</v>
      </c>
      <c r="P3582" s="32">
        <f t="shared" si="936"/>
        <v>4765.4242000000004</v>
      </c>
      <c r="Q3582">
        <v>710945</v>
      </c>
      <c r="R3582" t="s">
        <v>298</v>
      </c>
      <c r="S3582" t="s">
        <v>298</v>
      </c>
      <c r="T3582" t="str">
        <f t="shared" si="937"/>
        <v>VEN</v>
      </c>
      <c r="U3582" t="s">
        <v>293</v>
      </c>
      <c r="V3582" s="33">
        <f t="shared" si="938"/>
        <v>14567.210000000001</v>
      </c>
      <c r="W3582">
        <f t="shared" si="939"/>
        <v>120</v>
      </c>
      <c r="X3582" s="33">
        <f t="shared" si="940"/>
        <v>11633.37</v>
      </c>
      <c r="Y3582" s="33">
        <f t="shared" si="941"/>
        <v>2933.84</v>
      </c>
      <c r="Z3582" s="45">
        <f t="shared" si="942"/>
        <v>0.32548608827634118</v>
      </c>
      <c r="AA3582" s="33">
        <f t="shared" si="943"/>
        <v>4741.4242000000004</v>
      </c>
      <c r="AB3582" s="45">
        <f t="shared" si="944"/>
        <v>0.40757099619456788</v>
      </c>
      <c r="AC3582" s="33">
        <f>IFERROR($X3582/VLOOKUP(CONCATENATE("USD",C3582),[1]GEINDICE!AR$1:AS$65536,2,0),"")</f>
        <v>2039.9758009363986</v>
      </c>
      <c r="AD3582" s="33">
        <f>IFERROR($AA3582/VLOOKUP(CONCATENATE("USD",C3582),[1]GEINDICE!AR$1:AS$65536,2,0),"")</f>
        <v>831.43496940045952</v>
      </c>
      <c r="AE3582" s="33">
        <f>IFERROR($X3582/VLOOKUP(CONCATENATE("EUR",C3582),[1]GEINDICE!AR$1:AS$65536,2,0),"")</f>
        <v>1951.1874811311261</v>
      </c>
      <c r="AF3582" s="33">
        <f>IFERROR($AA3582/VLOOKUP(CONCATENATE("EUR",C3582),[1]GEINDICE!AR$1:AS$65536,2,0),"")</f>
        <v>795.24742544698267</v>
      </c>
      <c r="AG3582" s="48" t="str">
        <f>VLOOKUP(E3582,[1]Apresentação!AW$1:AX$65536,2,0)</f>
        <v xml:space="preserve">                    2 - LEATHER AUXILIARIES</v>
      </c>
      <c r="AH3582" s="48" t="str">
        <f t="shared" si="945"/>
        <v xml:space="preserve">         5218000002 - CONTRIPON AO BR</v>
      </c>
      <c r="AI3582" s="49" t="str">
        <f t="shared" si="946"/>
        <v xml:space="preserve">     L00103 - VITAPELLI LTDA</v>
      </c>
      <c r="AJ3582" t="str">
        <f t="shared" si="947"/>
        <v xml:space="preserve">     90 - SALES</v>
      </c>
      <c r="AK3582" t="str">
        <f t="shared" si="948"/>
        <v/>
      </c>
      <c r="AL3582">
        <f t="shared" si="949"/>
        <v>2</v>
      </c>
      <c r="AM3582" t="str">
        <f t="shared" si="950"/>
        <v>2025 2</v>
      </c>
      <c r="AN3582" t="str">
        <f t="shared" si="951"/>
        <v xml:space="preserve">VITAPELLI </v>
      </c>
    </row>
    <row r="3583" spans="1:40" x14ac:dyDescent="0.35">
      <c r="A3583">
        <v>82036</v>
      </c>
      <c r="B3583" t="s">
        <v>274</v>
      </c>
      <c r="C3583" s="31">
        <v>45761</v>
      </c>
      <c r="D3583" t="s">
        <v>373</v>
      </c>
      <c r="E3583" t="s">
        <v>374</v>
      </c>
      <c r="F3583" t="s">
        <v>1054</v>
      </c>
      <c r="G3583" t="s">
        <v>1055</v>
      </c>
      <c r="H3583" t="s">
        <v>1066</v>
      </c>
      <c r="I3583" t="s">
        <v>1067</v>
      </c>
      <c r="J3583">
        <v>240</v>
      </c>
      <c r="K3583">
        <v>25557.64</v>
      </c>
      <c r="L3583">
        <v>13768.702569999999</v>
      </c>
      <c r="M3583">
        <v>3987.62</v>
      </c>
      <c r="N3583">
        <v>106.49018</v>
      </c>
      <c r="O3583" s="32">
        <f t="shared" si="935"/>
        <v>21570.02</v>
      </c>
      <c r="P3583" s="32">
        <f t="shared" si="936"/>
        <v>7801.317430000001</v>
      </c>
      <c r="Q3583">
        <v>729401</v>
      </c>
      <c r="R3583" t="s">
        <v>298</v>
      </c>
      <c r="S3583" t="s">
        <v>298</v>
      </c>
      <c r="T3583" t="str">
        <f t="shared" si="937"/>
        <v>VEN</v>
      </c>
      <c r="U3583" t="s">
        <v>300</v>
      </c>
      <c r="V3583" s="33">
        <f t="shared" si="938"/>
        <v>25557.64</v>
      </c>
      <c r="W3583">
        <f t="shared" si="939"/>
        <v>240</v>
      </c>
      <c r="X3583" s="33">
        <f t="shared" si="940"/>
        <v>21570.02</v>
      </c>
      <c r="Y3583" s="33">
        <f t="shared" si="941"/>
        <v>3987.62</v>
      </c>
      <c r="Z3583" s="45">
        <f t="shared" si="942"/>
        <v>0.30336593793480154</v>
      </c>
      <c r="AA3583" s="33">
        <f t="shared" si="943"/>
        <v>7753.317430000001</v>
      </c>
      <c r="AB3583" s="45">
        <f t="shared" si="944"/>
        <v>0.35944878261587149</v>
      </c>
      <c r="AC3583" s="33">
        <f>IFERROR($X3583/VLOOKUP(CONCATENATE("USD",C3583),[1]GEINDICE!AR$1:AS$65536,2,0),"")</f>
        <v>3691.916131792897</v>
      </c>
      <c r="AD3583" s="33">
        <f>IFERROR($AA3583/VLOOKUP(CONCATENATE("USD",C3583),[1]GEINDICE!AR$1:AS$65536,2,0),"")</f>
        <v>1327.0547590928543</v>
      </c>
      <c r="AE3583" s="33">
        <f>IFERROR($X3583/VLOOKUP(CONCATENATE("EUR",C3583),[1]GEINDICE!AR$1:AS$65536,2,0),"")</f>
        <v>3250.5040763121806</v>
      </c>
      <c r="AF3583" s="33">
        <f>IFERROR($AA3583/VLOOKUP(CONCATENATE("EUR",C3583),[1]GEINDICE!AR$1:AS$65536,2,0),"")</f>
        <v>1168.3897331183412</v>
      </c>
      <c r="AG3583" s="48" t="str">
        <f>VLOOKUP(E3583,[1]Apresentação!AW$1:AX$65536,2,0)</f>
        <v xml:space="preserve">                    2 - LEATHER AUXILIARIES</v>
      </c>
      <c r="AH3583" s="48" t="str">
        <f t="shared" si="945"/>
        <v xml:space="preserve">         5218000002 - CONTRIPON AO BR</v>
      </c>
      <c r="AI3583" s="49" t="str">
        <f t="shared" si="946"/>
        <v xml:space="preserve">     L00461 - MARANHAO INDUSTRIA DE COURO LTDA</v>
      </c>
      <c r="AJ3583" t="str">
        <f t="shared" si="947"/>
        <v xml:space="preserve">     90 - SALES</v>
      </c>
      <c r="AK3583" t="str">
        <f t="shared" si="948"/>
        <v/>
      </c>
      <c r="AL3583">
        <f t="shared" si="949"/>
        <v>4</v>
      </c>
      <c r="AM3583" t="str">
        <f t="shared" si="950"/>
        <v>2025 4</v>
      </c>
      <c r="AN3583" t="str">
        <f t="shared" si="951"/>
        <v xml:space="preserve">MARANHAO </v>
      </c>
    </row>
    <row r="3584" spans="1:40" x14ac:dyDescent="0.35">
      <c r="A3584">
        <v>81624</v>
      </c>
      <c r="B3584" t="s">
        <v>274</v>
      </c>
      <c r="C3584" s="31">
        <v>45729</v>
      </c>
      <c r="D3584" t="s">
        <v>373</v>
      </c>
      <c r="E3584" t="s">
        <v>374</v>
      </c>
      <c r="F3584" t="s">
        <v>1054</v>
      </c>
      <c r="G3584" t="s">
        <v>1055</v>
      </c>
      <c r="H3584" t="s">
        <v>1066</v>
      </c>
      <c r="I3584" t="s">
        <v>1067</v>
      </c>
      <c r="J3584">
        <v>240</v>
      </c>
      <c r="K3584">
        <v>25353.57</v>
      </c>
      <c r="L3584">
        <v>13750.85679</v>
      </c>
      <c r="M3584">
        <v>3955.79</v>
      </c>
      <c r="N3584">
        <v>105.63988000000001</v>
      </c>
      <c r="O3584" s="32">
        <f t="shared" si="935"/>
        <v>21397.78</v>
      </c>
      <c r="P3584" s="32">
        <f t="shared" si="936"/>
        <v>7646.923209999999</v>
      </c>
      <c r="Q3584">
        <v>717296</v>
      </c>
      <c r="R3584" t="s">
        <v>298</v>
      </c>
      <c r="S3584" t="s">
        <v>298</v>
      </c>
      <c r="T3584" t="str">
        <f t="shared" si="937"/>
        <v>VEN</v>
      </c>
      <c r="U3584" t="s">
        <v>300</v>
      </c>
      <c r="V3584" s="33">
        <f t="shared" si="938"/>
        <v>25353.57</v>
      </c>
      <c r="W3584">
        <f t="shared" si="939"/>
        <v>240</v>
      </c>
      <c r="X3584" s="33">
        <f t="shared" si="940"/>
        <v>21397.78</v>
      </c>
      <c r="Y3584" s="33">
        <f t="shared" si="941"/>
        <v>3955.79</v>
      </c>
      <c r="Z3584" s="45">
        <f t="shared" si="942"/>
        <v>0.29971807560039865</v>
      </c>
      <c r="AA3584" s="33">
        <f t="shared" si="943"/>
        <v>7598.923209999999</v>
      </c>
      <c r="AB3584" s="45">
        <f t="shared" si="944"/>
        <v>0.35512670987364109</v>
      </c>
      <c r="AC3584" s="33">
        <f>IFERROR($X3584/VLOOKUP(CONCATENATE("USD",C3584),[1]GEINDICE!AR$1:AS$65536,2,0),"")</f>
        <v>3680.9585247114273</v>
      </c>
      <c r="AD3584" s="33">
        <f>IFERROR($AA3584/VLOOKUP(CONCATENATE("USD",C3584),[1]GEINDICE!AR$1:AS$65536,2,0),"")</f>
        <v>1307.206690062101</v>
      </c>
      <c r="AE3584" s="33">
        <f>IFERROR($X3584/VLOOKUP(CONCATENATE("EUR",C3584),[1]GEINDICE!AR$1:AS$65536,2,0),"")</f>
        <v>3389.8010265509151</v>
      </c>
      <c r="AF3584" s="33">
        <f>IFERROR($AA3584/VLOOKUP(CONCATENATE("EUR",C3584),[1]GEINDICE!AR$1:AS$65536,2,0),"")</f>
        <v>1203.8088856853176</v>
      </c>
      <c r="AG3584" s="48" t="str">
        <f>VLOOKUP(E3584,[1]Apresentação!AW$1:AX$65536,2,0)</f>
        <v xml:space="preserve">                    2 - LEATHER AUXILIARIES</v>
      </c>
      <c r="AH3584" s="48" t="str">
        <f t="shared" si="945"/>
        <v xml:space="preserve">         5218000002 - CONTRIPON AO BR</v>
      </c>
      <c r="AI3584" s="49" t="str">
        <f t="shared" si="946"/>
        <v xml:space="preserve">     L00461 - MARANHAO INDUSTRIA DE COURO LTDA</v>
      </c>
      <c r="AJ3584" t="str">
        <f t="shared" si="947"/>
        <v xml:space="preserve">     90 - SALES</v>
      </c>
      <c r="AK3584" t="str">
        <f t="shared" si="948"/>
        <v/>
      </c>
      <c r="AL3584">
        <f t="shared" si="949"/>
        <v>3</v>
      </c>
      <c r="AM3584" t="str">
        <f t="shared" si="950"/>
        <v>2025 3</v>
      </c>
      <c r="AN3584" t="str">
        <f t="shared" si="951"/>
        <v xml:space="preserve">MARANHAO </v>
      </c>
    </row>
    <row r="3585" spans="1:40" x14ac:dyDescent="0.35">
      <c r="A3585">
        <v>81645</v>
      </c>
      <c r="B3585" t="s">
        <v>274</v>
      </c>
      <c r="C3585" s="31">
        <v>45730</v>
      </c>
      <c r="D3585" t="s">
        <v>373</v>
      </c>
      <c r="E3585" t="s">
        <v>374</v>
      </c>
      <c r="F3585" t="s">
        <v>379</v>
      </c>
      <c r="G3585" t="s">
        <v>380</v>
      </c>
      <c r="H3585" t="s">
        <v>1066</v>
      </c>
      <c r="I3585" t="s">
        <v>1067</v>
      </c>
      <c r="J3585">
        <v>120</v>
      </c>
      <c r="K3585">
        <v>14851.31</v>
      </c>
      <c r="L3585">
        <v>6875.42839</v>
      </c>
      <c r="M3585">
        <v>2991.06</v>
      </c>
      <c r="N3585">
        <v>123.76090000000001</v>
      </c>
      <c r="O3585" s="32">
        <f t="shared" si="935"/>
        <v>11860.25</v>
      </c>
      <c r="P3585" s="32">
        <f t="shared" si="936"/>
        <v>4984.82161</v>
      </c>
      <c r="Q3585">
        <v>717802</v>
      </c>
      <c r="R3585" t="s">
        <v>298</v>
      </c>
      <c r="S3585" t="s">
        <v>298</v>
      </c>
      <c r="T3585" t="str">
        <f t="shared" si="937"/>
        <v>VEN</v>
      </c>
      <c r="U3585" t="s">
        <v>300</v>
      </c>
      <c r="V3585" s="33">
        <f t="shared" si="938"/>
        <v>14851.31</v>
      </c>
      <c r="W3585">
        <f t="shared" si="939"/>
        <v>120</v>
      </c>
      <c r="X3585" s="33">
        <f t="shared" si="940"/>
        <v>11860.25</v>
      </c>
      <c r="Y3585" s="33">
        <f t="shared" si="941"/>
        <v>2991.06</v>
      </c>
      <c r="Z3585" s="45">
        <f t="shared" si="942"/>
        <v>0.33403259443106365</v>
      </c>
      <c r="AA3585" s="33">
        <f t="shared" si="943"/>
        <v>4960.82161</v>
      </c>
      <c r="AB3585" s="45">
        <f t="shared" si="944"/>
        <v>0.41827293775426316</v>
      </c>
      <c r="AC3585" s="33">
        <f>IFERROR($X3585/VLOOKUP(CONCATENATE("USD",C3585),[1]GEINDICE!AR$1:AS$65536,2,0),"")</f>
        <v>2065.5619220118774</v>
      </c>
      <c r="AD3585" s="33">
        <f>IFERROR($AA3585/VLOOKUP(CONCATENATE("USD",C3585),[1]GEINDICE!AR$1:AS$65536,2,0),"")</f>
        <v>863.96865323325028</v>
      </c>
      <c r="AE3585" s="33">
        <f>IFERROR($X3585/VLOOKUP(CONCATENATE("EUR",C3585),[1]GEINDICE!AR$1:AS$65536,2,0),"")</f>
        <v>1899.8894691314515</v>
      </c>
      <c r="AF3585" s="33">
        <f>IFERROR($AA3585/VLOOKUP(CONCATENATE("EUR",C3585),[1]GEINDICE!AR$1:AS$65536,2,0),"")</f>
        <v>794.67234966199976</v>
      </c>
      <c r="AG3585" s="48" t="str">
        <f>VLOOKUP(E3585,[1]Apresentação!AW$1:AX$65536,2,0)</f>
        <v xml:space="preserve">                    2 - LEATHER AUXILIARIES</v>
      </c>
      <c r="AH3585" s="48" t="str">
        <f t="shared" si="945"/>
        <v xml:space="preserve">         5218000002 - CONTRIPON AO BR</v>
      </c>
      <c r="AI3585" s="49" t="str">
        <f t="shared" si="946"/>
        <v xml:space="preserve">     L00103 - VITAPELLI LTDA</v>
      </c>
      <c r="AJ3585" t="str">
        <f t="shared" si="947"/>
        <v xml:space="preserve">     90 - SALES</v>
      </c>
      <c r="AK3585" t="str">
        <f t="shared" si="948"/>
        <v/>
      </c>
      <c r="AL3585">
        <f t="shared" si="949"/>
        <v>3</v>
      </c>
      <c r="AM3585" t="str">
        <f t="shared" si="950"/>
        <v>2025 3</v>
      </c>
      <c r="AN3585" t="str">
        <f t="shared" si="951"/>
        <v xml:space="preserve">VITAPELLI </v>
      </c>
    </row>
    <row r="3586" spans="1:40" x14ac:dyDescent="0.35">
      <c r="A3586">
        <v>84248</v>
      </c>
      <c r="B3586" t="s">
        <v>274</v>
      </c>
      <c r="C3586" s="31">
        <v>45947</v>
      </c>
      <c r="D3586" t="s">
        <v>373</v>
      </c>
      <c r="E3586" t="s">
        <v>374</v>
      </c>
      <c r="F3586" t="s">
        <v>379</v>
      </c>
      <c r="G3586" t="s">
        <v>380</v>
      </c>
      <c r="H3586" t="s">
        <v>1066</v>
      </c>
      <c r="I3586" t="s">
        <v>1067</v>
      </c>
      <c r="J3586">
        <v>100</v>
      </c>
      <c r="K3586">
        <v>11365.42</v>
      </c>
      <c r="L3586">
        <v>6045.8571000000002</v>
      </c>
      <c r="M3586">
        <v>2289</v>
      </c>
      <c r="N3586">
        <v>113.65421000000001</v>
      </c>
      <c r="O3586" s="32">
        <f t="shared" si="935"/>
        <v>9076.42</v>
      </c>
      <c r="P3586" s="32">
        <f t="shared" si="936"/>
        <v>3030.5628999999999</v>
      </c>
      <c r="Q3586">
        <v>764495</v>
      </c>
      <c r="R3586" t="s">
        <v>298</v>
      </c>
      <c r="S3586" t="s">
        <v>298</v>
      </c>
      <c r="T3586" t="str">
        <f t="shared" si="937"/>
        <v>VEN</v>
      </c>
      <c r="U3586" t="s">
        <v>381</v>
      </c>
      <c r="V3586" s="33">
        <f t="shared" si="938"/>
        <v>11365.42</v>
      </c>
      <c r="W3586">
        <f t="shared" si="939"/>
        <v>100</v>
      </c>
      <c r="X3586" s="33">
        <f t="shared" si="940"/>
        <v>9076.42</v>
      </c>
      <c r="Y3586" s="33">
        <f t="shared" si="941"/>
        <v>2289</v>
      </c>
      <c r="Z3586" s="45">
        <f t="shared" si="942"/>
        <v>0.26488795838605173</v>
      </c>
      <c r="AA3586" s="33">
        <f t="shared" si="943"/>
        <v>3010.5628999999999</v>
      </c>
      <c r="AB3586" s="45">
        <f t="shared" si="944"/>
        <v>0.3316905674263641</v>
      </c>
      <c r="AC3586" s="33">
        <f>IFERROR($X3586/VLOOKUP(CONCATENATE("USD",C3586),[1]GEINDICE!AR$1:AS$65536,2,0),"")</f>
        <v>1668.7663173377459</v>
      </c>
      <c r="AD3586" s="33">
        <f>IFERROR($AA3586/VLOOKUP(CONCATENATE("USD",C3586),[1]GEINDICE!AR$1:AS$65536,2,0),"")</f>
        <v>553.51404669976091</v>
      </c>
      <c r="AE3586" s="33">
        <f>IFERROR($X3586/VLOOKUP(CONCATENATE("EUR",C3586),[1]GEINDICE!AR$1:AS$65536,2,0),"")</f>
        <v>1429.6051284474474</v>
      </c>
      <c r="AF3586" s="33">
        <f>IFERROR($AA3586/VLOOKUP(CONCATENATE("EUR",C3586),[1]GEINDICE!AR$1:AS$65536,2,0),"")</f>
        <v>474.18653625037405</v>
      </c>
      <c r="AG3586" s="48" t="str">
        <f>VLOOKUP(E3586,[1]Apresentação!AW$1:AX$65536,2,0)</f>
        <v xml:space="preserve">                    2 - LEATHER AUXILIARIES</v>
      </c>
      <c r="AH3586" s="48" t="str">
        <f t="shared" si="945"/>
        <v xml:space="preserve">         5218000002 - CONTRIPON AO BR</v>
      </c>
      <c r="AI3586" s="49" t="str">
        <f t="shared" si="946"/>
        <v xml:space="preserve">     L00103 - VITAPELLI LTDA</v>
      </c>
      <c r="AJ3586" t="str">
        <f t="shared" si="947"/>
        <v xml:space="preserve">     90 - SALES</v>
      </c>
      <c r="AK3586" t="str">
        <f t="shared" si="948"/>
        <v/>
      </c>
      <c r="AL3586">
        <f t="shared" si="949"/>
        <v>10</v>
      </c>
      <c r="AM3586" t="str">
        <f t="shared" si="950"/>
        <v>2025 10</v>
      </c>
      <c r="AN3586" t="str">
        <f t="shared" si="951"/>
        <v xml:space="preserve">VITAPELLI </v>
      </c>
    </row>
    <row r="3587" spans="1:40" x14ac:dyDescent="0.35">
      <c r="A3587">
        <v>84195</v>
      </c>
      <c r="B3587" t="s">
        <v>274</v>
      </c>
      <c r="C3587" s="31">
        <v>45940</v>
      </c>
      <c r="D3587" t="s">
        <v>373</v>
      </c>
      <c r="E3587" t="s">
        <v>374</v>
      </c>
      <c r="F3587" t="s">
        <v>379</v>
      </c>
      <c r="G3587" t="s">
        <v>380</v>
      </c>
      <c r="H3587" t="s">
        <v>1066</v>
      </c>
      <c r="I3587" t="s">
        <v>1067</v>
      </c>
      <c r="J3587">
        <v>400</v>
      </c>
      <c r="K3587">
        <v>44686.340000000004</v>
      </c>
      <c r="L3587">
        <v>24183.42841</v>
      </c>
      <c r="M3587">
        <v>8999.83</v>
      </c>
      <c r="N3587">
        <v>111.71585999999999</v>
      </c>
      <c r="O3587" s="32">
        <f t="shared" si="935"/>
        <v>35686.51</v>
      </c>
      <c r="P3587" s="32">
        <f t="shared" si="936"/>
        <v>11503.081590000002</v>
      </c>
      <c r="Q3587">
        <v>763915</v>
      </c>
      <c r="R3587" t="s">
        <v>298</v>
      </c>
      <c r="S3587" t="s">
        <v>298</v>
      </c>
      <c r="T3587" t="str">
        <f t="shared" si="937"/>
        <v>VEN</v>
      </c>
      <c r="U3587" t="s">
        <v>293</v>
      </c>
      <c r="V3587" s="33">
        <f t="shared" si="938"/>
        <v>44686.340000000004</v>
      </c>
      <c r="W3587">
        <f t="shared" si="939"/>
        <v>400</v>
      </c>
      <c r="X3587" s="33">
        <f t="shared" si="940"/>
        <v>35686.51</v>
      </c>
      <c r="Y3587" s="33">
        <f t="shared" si="941"/>
        <v>8999.83</v>
      </c>
      <c r="Z3587" s="45">
        <f t="shared" si="942"/>
        <v>0.25562804181322524</v>
      </c>
      <c r="AA3587" s="33">
        <f t="shared" si="943"/>
        <v>11423.081590000002</v>
      </c>
      <c r="AB3587" s="45">
        <f t="shared" si="944"/>
        <v>0.32009522898148351</v>
      </c>
      <c r="AC3587" s="33">
        <f>IFERROR($X3587/VLOOKUP(CONCATENATE("USD",C3587),[1]GEINDICE!AR$1:AS$65536,2,0),"")</f>
        <v>6554.4778312456383</v>
      </c>
      <c r="AD3587" s="33">
        <f>IFERROR($AA3587/VLOOKUP(CONCATENATE("USD",C3587),[1]GEINDICE!AR$1:AS$65536,2,0),"")</f>
        <v>2098.0570822466298</v>
      </c>
      <c r="AE3587" s="33">
        <f>IFERROR($X3587/VLOOKUP(CONCATENATE("EUR",C3587),[1]GEINDICE!AR$1:AS$65536,2,0),"")</f>
        <v>5643.5635892083374</v>
      </c>
      <c r="AF3587" s="33">
        <f>IFERROR($AA3587/VLOOKUP(CONCATENATE("EUR",C3587),[1]GEINDICE!AR$1:AS$65536,2,0),"")</f>
        <v>1806.4777793592057</v>
      </c>
      <c r="AG3587" s="48" t="str">
        <f>VLOOKUP(E3587,[1]Apresentação!AW$1:AX$65536,2,0)</f>
        <v xml:space="preserve">                    2 - LEATHER AUXILIARIES</v>
      </c>
      <c r="AH3587" s="48" t="str">
        <f t="shared" si="945"/>
        <v xml:space="preserve">         5218000002 - CONTRIPON AO BR</v>
      </c>
      <c r="AI3587" s="49" t="str">
        <f t="shared" si="946"/>
        <v xml:space="preserve">     L00103 - VITAPELLI LTDA</v>
      </c>
      <c r="AJ3587" t="str">
        <f t="shared" si="947"/>
        <v xml:space="preserve">     90 - SALES</v>
      </c>
      <c r="AK3587" t="str">
        <f t="shared" si="948"/>
        <v/>
      </c>
      <c r="AL3587">
        <f t="shared" si="949"/>
        <v>10</v>
      </c>
      <c r="AM3587" t="str">
        <f t="shared" si="950"/>
        <v>2025 10</v>
      </c>
      <c r="AN3587" t="str">
        <f t="shared" si="951"/>
        <v xml:space="preserve">VITAPELLI </v>
      </c>
    </row>
    <row r="3588" spans="1:40" x14ac:dyDescent="0.35">
      <c r="A3588">
        <v>82822</v>
      </c>
      <c r="B3588" t="s">
        <v>274</v>
      </c>
      <c r="C3588" s="31">
        <v>45826</v>
      </c>
      <c r="D3588" t="s">
        <v>373</v>
      </c>
      <c r="E3588" t="s">
        <v>374</v>
      </c>
      <c r="F3588" t="s">
        <v>379</v>
      </c>
      <c r="G3588" t="s">
        <v>380</v>
      </c>
      <c r="H3588" t="s">
        <v>1066</v>
      </c>
      <c r="I3588" t="s">
        <v>1067</v>
      </c>
      <c r="J3588">
        <v>240</v>
      </c>
      <c r="K3588">
        <v>27487.279999999999</v>
      </c>
      <c r="L3588">
        <v>14283.3529</v>
      </c>
      <c r="M3588">
        <v>5535.94</v>
      </c>
      <c r="N3588">
        <v>114.53034</v>
      </c>
      <c r="O3588" s="32">
        <f t="shared" ref="O3588:O3651" si="952">$K3588-$Y3588</f>
        <v>21951.34</v>
      </c>
      <c r="P3588" s="32">
        <f t="shared" ref="P3588:P3651" si="953">($O3588-$L3588)</f>
        <v>7667.9871000000003</v>
      </c>
      <c r="Q3588">
        <v>741684</v>
      </c>
      <c r="R3588" t="s">
        <v>298</v>
      </c>
      <c r="S3588" t="s">
        <v>298</v>
      </c>
      <c r="T3588" t="str">
        <f t="shared" ref="T3588:T3651" si="954">MID($U3588,1,3)</f>
        <v>VEN</v>
      </c>
      <c r="U3588" t="s">
        <v>293</v>
      </c>
      <c r="V3588" s="33">
        <f t="shared" ref="V3588:V3651" si="955">IF($T3588="DEV",-$K3588,$K3588)</f>
        <v>27487.279999999999</v>
      </c>
      <c r="W3588">
        <f t="shared" ref="W3588:W3651" si="956">IF($T3588="DEV",-$J3588,$J3588)</f>
        <v>240</v>
      </c>
      <c r="X3588" s="33">
        <f t="shared" ref="X3588:X3651" si="957">$V3588-$Y3588</f>
        <v>21951.34</v>
      </c>
      <c r="Y3588" s="33">
        <f t="shared" ref="Y3588:Y3651" si="958">IF(A3588=59876,M3588,IF(A3588=59868,M3588,IF(R3588="6111",((K3588*0.12)+M3588),IF(T3588="DEV",-M3588,M3588))))</f>
        <v>5535.94</v>
      </c>
      <c r="Z3588" s="45">
        <f t="shared" ref="Z3588:Z3651" si="959">IFERROR($AA3588/$V3588,0)</f>
        <v>0.27721866623398173</v>
      </c>
      <c r="AA3588" s="33">
        <f t="shared" ref="AA3588:AA3651" si="960">IF(VLOOKUP(AL3588,AR:AS,2,0)="sim",IF($T3588="DEV",($X3588-$L3588),$P3588)-(0.2*W3588),IF(VLOOKUP(AL3588,AR:AS,2,0)="OK",IF($T3588="DEV",($X3588-$L3588),$P3588)-(0.2*W3588),IF($T3588="DEV",($X3588-$L3588),$P3588)))</f>
        <v>7619.9871000000003</v>
      </c>
      <c r="AB3588" s="45">
        <f t="shared" ref="AB3588:AB3651" si="961">IFERROR($AA3588/$X3588,0)</f>
        <v>0.34713084030405433</v>
      </c>
      <c r="AC3588" s="33">
        <f>IFERROR($X3588/VLOOKUP(CONCATENATE("USD",C3588),[1]GEINDICE!AR$1:AS$65536,2,0),"")</f>
        <v>3999.9526230434221</v>
      </c>
      <c r="AD3588" s="33">
        <f>IFERROR($AA3588/VLOOKUP(CONCATENATE("USD",C3588),[1]GEINDICE!AR$1:AS$65536,2,0),"")</f>
        <v>1388.5069152134695</v>
      </c>
      <c r="AE3588" s="33">
        <f>IFERROR($X3588/VLOOKUP(CONCATENATE("EUR",C3588),[1]GEINDICE!AR$1:AS$65536,2,0),"")</f>
        <v>3471.8849840255589</v>
      </c>
      <c r="AF3588" s="33">
        <f>IFERROR($AA3588/VLOOKUP(CONCATENATE("EUR",C3588),[1]GEINDICE!AR$1:AS$65536,2,0),"")</f>
        <v>1205.1983519438206</v>
      </c>
      <c r="AG3588" s="48" t="str">
        <f>VLOOKUP(E3588,[1]Apresentação!AW$1:AX$65536,2,0)</f>
        <v xml:space="preserve">                    2 - LEATHER AUXILIARIES</v>
      </c>
      <c r="AH3588" s="48" t="str">
        <f t="shared" ref="AH3588:AH3651" si="962">CONCATENATE("         ",H3588," - ",I3588)</f>
        <v xml:space="preserve">         5218000002 - CONTRIPON AO BR</v>
      </c>
      <c r="AI3588" s="49" t="str">
        <f t="shared" ref="AI3588:AI3651" si="963">CONCATENATE("     ",F3588," - ",G3588)</f>
        <v xml:space="preserve">     L00103 - VITAPELLI LTDA</v>
      </c>
      <c r="AJ3588" t="str">
        <f t="shared" ref="AJ3588:AJ3651" si="964">IF(RIGHT(I3588,2)="BR","     90 - SALES","     93 - RESALES")</f>
        <v xml:space="preserve">     90 - SALES</v>
      </c>
      <c r="AK3588" t="str">
        <f t="shared" ref="AK3588:AK3651" si="965">IF(R3588="3201","EXP",IF(R3588="7101","EXP",""))</f>
        <v/>
      </c>
      <c r="AL3588">
        <f t="shared" ref="AL3588:AL3651" si="966">VLOOKUP(MONTH(C3588),AQ:AR,2,0)</f>
        <v>6</v>
      </c>
      <c r="AM3588" t="str">
        <f t="shared" ref="AM3588:AM3651" si="967">CONCATENATE(YEAR(C3588)," ",MONTH(C3588))</f>
        <v>2025 6</v>
      </c>
      <c r="AN3588" t="str">
        <f t="shared" ref="AN3588:AN3651" si="968">MID(G3588,1,SEARCH(" ",G3588,1))</f>
        <v xml:space="preserve">VITAPELLI </v>
      </c>
    </row>
    <row r="3589" spans="1:40" x14ac:dyDescent="0.35">
      <c r="A3589">
        <v>83519</v>
      </c>
      <c r="B3589" t="s">
        <v>274</v>
      </c>
      <c r="C3589" s="31">
        <v>45884</v>
      </c>
      <c r="D3589" t="s">
        <v>373</v>
      </c>
      <c r="E3589" t="s">
        <v>374</v>
      </c>
      <c r="F3589" t="s">
        <v>379</v>
      </c>
      <c r="G3589" t="s">
        <v>380</v>
      </c>
      <c r="H3589" t="s">
        <v>1066</v>
      </c>
      <c r="I3589" t="s">
        <v>1067</v>
      </c>
      <c r="J3589">
        <v>240</v>
      </c>
      <c r="K3589">
        <v>27063.23</v>
      </c>
      <c r="L3589">
        <v>14508.62292</v>
      </c>
      <c r="M3589">
        <v>5450.54</v>
      </c>
      <c r="N3589">
        <v>112.76345000000001</v>
      </c>
      <c r="O3589" s="32">
        <f t="shared" si="952"/>
        <v>21612.69</v>
      </c>
      <c r="P3589" s="32">
        <f t="shared" si="953"/>
        <v>7104.0670799999989</v>
      </c>
      <c r="Q3589">
        <v>755395</v>
      </c>
      <c r="R3589" t="s">
        <v>298</v>
      </c>
      <c r="S3589" t="s">
        <v>298</v>
      </c>
      <c r="T3589" t="str">
        <f t="shared" si="954"/>
        <v>VEN</v>
      </c>
      <c r="U3589" t="s">
        <v>293</v>
      </c>
      <c r="V3589" s="33">
        <f t="shared" si="955"/>
        <v>27063.23</v>
      </c>
      <c r="W3589">
        <f t="shared" si="956"/>
        <v>240</v>
      </c>
      <c r="X3589" s="33">
        <f t="shared" si="957"/>
        <v>21612.69</v>
      </c>
      <c r="Y3589" s="33">
        <f t="shared" si="958"/>
        <v>5450.54</v>
      </c>
      <c r="Z3589" s="45">
        <f t="shared" si="959"/>
        <v>0.26072523789658508</v>
      </c>
      <c r="AA3589" s="33">
        <f t="shared" si="960"/>
        <v>7056.0670799999989</v>
      </c>
      <c r="AB3589" s="45">
        <f t="shared" si="961"/>
        <v>0.32647796641695226</v>
      </c>
      <c r="AC3589" s="33">
        <f>IFERROR($X3589/VLOOKUP(CONCATENATE("USD",C3589),[1]GEINDICE!AR$1:AS$65536,2,0),"")</f>
        <v>4007.6935914552732</v>
      </c>
      <c r="AD3589" s="33">
        <f>IFERROR($AA3589/VLOOKUP(CONCATENATE("USD",C3589),[1]GEINDICE!AR$1:AS$65536,2,0),"")</f>
        <v>1308.4236537605693</v>
      </c>
      <c r="AE3589" s="33">
        <f>IFERROR($X3589/VLOOKUP(CONCATENATE("EUR",C3589),[1]GEINDICE!AR$1:AS$65536,2,0),"")</f>
        <v>3423.3044001647286</v>
      </c>
      <c r="AF3589" s="33">
        <f>IFERROR($AA3589/VLOOKUP(CONCATENATE("EUR",C3589),[1]GEINDICE!AR$1:AS$65536,2,0),"")</f>
        <v>1117.633458991985</v>
      </c>
      <c r="AG3589" s="48" t="str">
        <f>VLOOKUP(E3589,[1]Apresentação!AW$1:AX$65536,2,0)</f>
        <v xml:space="preserve">                    2 - LEATHER AUXILIARIES</v>
      </c>
      <c r="AH3589" s="48" t="str">
        <f t="shared" si="962"/>
        <v xml:space="preserve">         5218000002 - CONTRIPON AO BR</v>
      </c>
      <c r="AI3589" s="49" t="str">
        <f t="shared" si="963"/>
        <v xml:space="preserve">     L00103 - VITAPELLI LTDA</v>
      </c>
      <c r="AJ3589" t="str">
        <f t="shared" si="964"/>
        <v xml:space="preserve">     90 - SALES</v>
      </c>
      <c r="AK3589" t="str">
        <f t="shared" si="965"/>
        <v/>
      </c>
      <c r="AL3589">
        <f t="shared" si="966"/>
        <v>8</v>
      </c>
      <c r="AM3589" t="str">
        <f t="shared" si="967"/>
        <v>2025 8</v>
      </c>
      <c r="AN3589" t="str">
        <f t="shared" si="968"/>
        <v xml:space="preserve">VITAPELLI </v>
      </c>
    </row>
    <row r="3590" spans="1:40" x14ac:dyDescent="0.35">
      <c r="A3590">
        <v>83077</v>
      </c>
      <c r="B3590" t="s">
        <v>274</v>
      </c>
      <c r="C3590" s="31">
        <v>45849</v>
      </c>
      <c r="D3590" t="s">
        <v>373</v>
      </c>
      <c r="E3590" t="s">
        <v>374</v>
      </c>
      <c r="F3590" t="s">
        <v>379</v>
      </c>
      <c r="G3590" t="s">
        <v>380</v>
      </c>
      <c r="H3590" t="s">
        <v>1066</v>
      </c>
      <c r="I3590" t="s">
        <v>1067</v>
      </c>
      <c r="J3590">
        <v>240</v>
      </c>
      <c r="K3590">
        <v>27385.91</v>
      </c>
      <c r="L3590">
        <v>14316.3938</v>
      </c>
      <c r="M3590">
        <v>5515.52</v>
      </c>
      <c r="N3590">
        <v>114.10795999999999</v>
      </c>
      <c r="O3590" s="32">
        <f t="shared" si="952"/>
        <v>21870.39</v>
      </c>
      <c r="P3590" s="32">
        <f t="shared" si="953"/>
        <v>7553.9961999999996</v>
      </c>
      <c r="Q3590">
        <v>743582</v>
      </c>
      <c r="R3590" t="s">
        <v>298</v>
      </c>
      <c r="S3590" t="s">
        <v>298</v>
      </c>
      <c r="T3590" t="str">
        <f t="shared" si="954"/>
        <v>VEN</v>
      </c>
      <c r="U3590" t="s">
        <v>300</v>
      </c>
      <c r="V3590" s="33">
        <f t="shared" si="955"/>
        <v>27385.91</v>
      </c>
      <c r="W3590">
        <f t="shared" si="956"/>
        <v>240</v>
      </c>
      <c r="X3590" s="33">
        <f t="shared" si="957"/>
        <v>21870.39</v>
      </c>
      <c r="Y3590" s="33">
        <f t="shared" si="958"/>
        <v>5515.52</v>
      </c>
      <c r="Z3590" s="45">
        <f t="shared" si="959"/>
        <v>0.27408240953103252</v>
      </c>
      <c r="AA3590" s="33">
        <f t="shared" si="960"/>
        <v>7505.9961999999996</v>
      </c>
      <c r="AB3590" s="45">
        <f t="shared" si="961"/>
        <v>0.34320358256071337</v>
      </c>
      <c r="AC3590" s="33">
        <f>IFERROR($X3590/VLOOKUP(CONCATENATE("USD",C3590),[1]GEINDICE!AR$1:AS$65536,2,0),"")</f>
        <v>3924.9111661462252</v>
      </c>
      <c r="AD3590" s="33">
        <f>IFERROR($AA3590/VLOOKUP(CONCATENATE("USD",C3590),[1]GEINDICE!AR$1:AS$65536,2,0),"")</f>
        <v>1347.0435734539319</v>
      </c>
      <c r="AE3590" s="33">
        <f>IFERROR($X3590/VLOOKUP(CONCATENATE("EUR",C3590),[1]GEINDICE!AR$1:AS$65536,2,0),"")</f>
        <v>3355.4865138543678</v>
      </c>
      <c r="AF3590" s="33">
        <f>IFERROR($AA3590/VLOOKUP(CONCATENATE("EUR",C3590),[1]GEINDICE!AR$1:AS$65536,2,0),"")</f>
        <v>1151.6149927889778</v>
      </c>
      <c r="AG3590" s="48" t="str">
        <f>VLOOKUP(E3590,[1]Apresentação!AW$1:AX$65536,2,0)</f>
        <v xml:space="preserve">                    2 - LEATHER AUXILIARIES</v>
      </c>
      <c r="AH3590" s="48" t="str">
        <f t="shared" si="962"/>
        <v xml:space="preserve">         5218000002 - CONTRIPON AO BR</v>
      </c>
      <c r="AI3590" s="49" t="str">
        <f t="shared" si="963"/>
        <v xml:space="preserve">     L00103 - VITAPELLI LTDA</v>
      </c>
      <c r="AJ3590" t="str">
        <f t="shared" si="964"/>
        <v xml:space="preserve">     90 - SALES</v>
      </c>
      <c r="AK3590" t="str">
        <f t="shared" si="965"/>
        <v/>
      </c>
      <c r="AL3590">
        <f t="shared" si="966"/>
        <v>7</v>
      </c>
      <c r="AM3590" t="str">
        <f t="shared" si="967"/>
        <v>2025 7</v>
      </c>
      <c r="AN3590" t="str">
        <f t="shared" si="968"/>
        <v xml:space="preserve">VITAPELLI </v>
      </c>
    </row>
    <row r="3591" spans="1:40" x14ac:dyDescent="0.35">
      <c r="A3591">
        <v>83328</v>
      </c>
      <c r="B3591" t="s">
        <v>274</v>
      </c>
      <c r="C3591" s="31">
        <v>45869</v>
      </c>
      <c r="D3591" t="s">
        <v>373</v>
      </c>
      <c r="E3591" t="s">
        <v>374</v>
      </c>
      <c r="F3591" t="s">
        <v>1054</v>
      </c>
      <c r="G3591" t="s">
        <v>1055</v>
      </c>
      <c r="H3591" t="s">
        <v>1066</v>
      </c>
      <c r="I3591" t="s">
        <v>1067</v>
      </c>
      <c r="J3591">
        <v>120</v>
      </c>
      <c r="K3591">
        <v>12190.76</v>
      </c>
      <c r="L3591">
        <v>7249.7993399999996</v>
      </c>
      <c r="M3591">
        <v>1902.06</v>
      </c>
      <c r="N3591">
        <v>101.58964</v>
      </c>
      <c r="O3591" s="32">
        <f t="shared" si="952"/>
        <v>10288.700000000001</v>
      </c>
      <c r="P3591" s="32">
        <f t="shared" si="953"/>
        <v>3038.9006600000012</v>
      </c>
      <c r="Q3591">
        <v>746470</v>
      </c>
      <c r="R3591" t="s">
        <v>298</v>
      </c>
      <c r="S3591" t="s">
        <v>298</v>
      </c>
      <c r="T3591" t="str">
        <f t="shared" si="954"/>
        <v>VEN</v>
      </c>
      <c r="U3591" t="s">
        <v>300</v>
      </c>
      <c r="V3591" s="33">
        <f t="shared" si="955"/>
        <v>12190.76</v>
      </c>
      <c r="W3591">
        <f t="shared" si="956"/>
        <v>120</v>
      </c>
      <c r="X3591" s="33">
        <f t="shared" si="957"/>
        <v>10288.700000000001</v>
      </c>
      <c r="Y3591" s="33">
        <f t="shared" si="958"/>
        <v>1902.06</v>
      </c>
      <c r="Z3591" s="45">
        <f t="shared" si="959"/>
        <v>0.24731031207242216</v>
      </c>
      <c r="AA3591" s="33">
        <f t="shared" si="960"/>
        <v>3014.9006600000012</v>
      </c>
      <c r="AB3591" s="45">
        <f t="shared" si="961"/>
        <v>0.29303028176543205</v>
      </c>
      <c r="AC3591" s="33">
        <f>IFERROR($X3591/VLOOKUP(CONCATENATE("USD",C3591),[1]GEINDICE!AR$1:AS$65536,2,0),"")</f>
        <v>1836.1530499339685</v>
      </c>
      <c r="AD3591" s="33">
        <f>IFERROR($AA3591/VLOOKUP(CONCATENATE("USD",C3591),[1]GEINDICE!AR$1:AS$65536,2,0),"")</f>
        <v>538.0484455866083</v>
      </c>
      <c r="AE3591" s="33">
        <f>IFERROR($X3591/VLOOKUP(CONCATENATE("EUR",C3591),[1]GEINDICE!AR$1:AS$65536,2,0),"")</f>
        <v>1606.6554233423906</v>
      </c>
      <c r="AF3591" s="33">
        <f>IFERROR($AA3591/VLOOKUP(CONCATENATE("EUR",C3591),[1]GEINDICE!AR$1:AS$65536,2,0),"")</f>
        <v>470.79869140198025</v>
      </c>
      <c r="AG3591" s="48" t="str">
        <f>VLOOKUP(E3591,[1]Apresentação!AW$1:AX$65536,2,0)</f>
        <v xml:space="preserve">                    2 - LEATHER AUXILIARIES</v>
      </c>
      <c r="AH3591" s="48" t="str">
        <f t="shared" si="962"/>
        <v xml:space="preserve">         5218000002 - CONTRIPON AO BR</v>
      </c>
      <c r="AI3591" s="49" t="str">
        <f t="shared" si="963"/>
        <v xml:space="preserve">     L00461 - MARANHAO INDUSTRIA DE COURO LTDA</v>
      </c>
      <c r="AJ3591" t="str">
        <f t="shared" si="964"/>
        <v xml:space="preserve">     90 - SALES</v>
      </c>
      <c r="AK3591" t="str">
        <f t="shared" si="965"/>
        <v/>
      </c>
      <c r="AL3591">
        <f t="shared" si="966"/>
        <v>7</v>
      </c>
      <c r="AM3591" t="str">
        <f t="shared" si="967"/>
        <v>2025 7</v>
      </c>
      <c r="AN3591" t="str">
        <f t="shared" si="968"/>
        <v xml:space="preserve">MARANHAO </v>
      </c>
    </row>
    <row r="3592" spans="1:40" x14ac:dyDescent="0.35">
      <c r="A3592">
        <v>81401</v>
      </c>
      <c r="B3592" t="s">
        <v>274</v>
      </c>
      <c r="C3592" s="31">
        <v>45713</v>
      </c>
      <c r="D3592" t="s">
        <v>373</v>
      </c>
      <c r="E3592" t="s">
        <v>374</v>
      </c>
      <c r="F3592" t="s">
        <v>714</v>
      </c>
      <c r="G3592" t="s">
        <v>715</v>
      </c>
      <c r="H3592" t="s">
        <v>1066</v>
      </c>
      <c r="I3592" t="s">
        <v>1067</v>
      </c>
      <c r="J3592">
        <v>60</v>
      </c>
      <c r="K3592">
        <v>6661.4000000000005</v>
      </c>
      <c r="L3592">
        <v>3433.9729000000002</v>
      </c>
      <c r="M3592">
        <v>799.37</v>
      </c>
      <c r="N3592">
        <v>111.02325999999999</v>
      </c>
      <c r="O3592" s="32">
        <f t="shared" si="952"/>
        <v>5862.0300000000007</v>
      </c>
      <c r="P3592" s="32">
        <f t="shared" si="953"/>
        <v>2428.0571000000004</v>
      </c>
      <c r="Q3592">
        <v>711289</v>
      </c>
      <c r="R3592" t="s">
        <v>298</v>
      </c>
      <c r="S3592" t="s">
        <v>628</v>
      </c>
      <c r="T3592" t="str">
        <f t="shared" si="954"/>
        <v>VEN</v>
      </c>
      <c r="U3592" t="s">
        <v>629</v>
      </c>
      <c r="V3592" s="33">
        <f t="shared" si="955"/>
        <v>6661.4000000000005</v>
      </c>
      <c r="W3592">
        <f t="shared" si="956"/>
        <v>60</v>
      </c>
      <c r="X3592" s="33">
        <f t="shared" si="957"/>
        <v>5862.0300000000007</v>
      </c>
      <c r="Y3592" s="33">
        <f t="shared" si="958"/>
        <v>799.37</v>
      </c>
      <c r="Z3592" s="45">
        <f t="shared" si="959"/>
        <v>0.3626950941243583</v>
      </c>
      <c r="AA3592" s="33">
        <f t="shared" si="960"/>
        <v>2416.0571000000004</v>
      </c>
      <c r="AB3592" s="45">
        <f t="shared" si="961"/>
        <v>0.41215365666842374</v>
      </c>
      <c r="AC3592" s="33">
        <f>IFERROR($X3592/VLOOKUP(CONCATENATE("USD",C3592),[1]GEINDICE!AR$1:AS$65536,2,0),"")</f>
        <v>1014.560653524637</v>
      </c>
      <c r="AD3592" s="33">
        <f>IFERROR($AA3592/VLOOKUP(CONCATENATE("USD",C3592),[1]GEINDICE!AR$1:AS$65536,2,0),"")</f>
        <v>418.15488326208487</v>
      </c>
      <c r="AE3592" s="33">
        <f>IFERROR($X3592/VLOOKUP(CONCATENATE("EUR",C3592),[1]GEINDICE!AR$1:AS$65536,2,0),"")</f>
        <v>966.43860458981817</v>
      </c>
      <c r="AF3592" s="33">
        <f>IFERROR($AA3592/VLOOKUP(CONCATENATE("EUR",C3592),[1]GEINDICE!AR$1:AS$65536,2,0),"")</f>
        <v>398.32120482722246</v>
      </c>
      <c r="AG3592" s="48" t="str">
        <f>VLOOKUP(E3592,[1]Apresentação!AW$1:AX$65536,2,0)</f>
        <v xml:space="preserve">                    2 - LEATHER AUXILIARIES</v>
      </c>
      <c r="AH3592" s="48" t="str">
        <f t="shared" si="962"/>
        <v xml:space="preserve">         5218000002 - CONTRIPON AO BR</v>
      </c>
      <c r="AI3592" s="49" t="str">
        <f t="shared" si="963"/>
        <v xml:space="preserve">     L00354 - APUCARANA LEATHER S.A</v>
      </c>
      <c r="AJ3592" t="str">
        <f t="shared" si="964"/>
        <v xml:space="preserve">     90 - SALES</v>
      </c>
      <c r="AK3592" t="str">
        <f t="shared" si="965"/>
        <v/>
      </c>
      <c r="AL3592">
        <f t="shared" si="966"/>
        <v>2</v>
      </c>
      <c r="AM3592" t="str">
        <f t="shared" si="967"/>
        <v>2025 2</v>
      </c>
      <c r="AN3592" t="str">
        <f t="shared" si="968"/>
        <v xml:space="preserve">APUCARANA </v>
      </c>
    </row>
    <row r="3593" spans="1:40" x14ac:dyDescent="0.35">
      <c r="A3593">
        <v>83149</v>
      </c>
      <c r="B3593" t="s">
        <v>274</v>
      </c>
      <c r="C3593" s="31">
        <v>45855</v>
      </c>
      <c r="D3593" t="s">
        <v>373</v>
      </c>
      <c r="E3593" t="s">
        <v>374</v>
      </c>
      <c r="F3593" t="s">
        <v>714</v>
      </c>
      <c r="G3593" t="s">
        <v>715</v>
      </c>
      <c r="H3593" t="s">
        <v>1066</v>
      </c>
      <c r="I3593" t="s">
        <v>1067</v>
      </c>
      <c r="J3593">
        <v>60</v>
      </c>
      <c r="K3593">
        <v>6449.08</v>
      </c>
      <c r="L3593">
        <v>3579.09845</v>
      </c>
      <c r="M3593">
        <v>773.89</v>
      </c>
      <c r="N3593">
        <v>107.48459</v>
      </c>
      <c r="O3593" s="32">
        <f t="shared" si="952"/>
        <v>5675.19</v>
      </c>
      <c r="P3593" s="32">
        <f t="shared" si="953"/>
        <v>2096.0915499999996</v>
      </c>
      <c r="Q3593">
        <v>744148</v>
      </c>
      <c r="R3593" t="s">
        <v>298</v>
      </c>
      <c r="S3593" t="s">
        <v>628</v>
      </c>
      <c r="T3593" t="str">
        <f t="shared" si="954"/>
        <v>VEN</v>
      </c>
      <c r="U3593" t="s">
        <v>629</v>
      </c>
      <c r="V3593" s="33">
        <f t="shared" si="955"/>
        <v>6449.08</v>
      </c>
      <c r="W3593">
        <f t="shared" si="956"/>
        <v>60</v>
      </c>
      <c r="X3593" s="33">
        <f t="shared" si="957"/>
        <v>5675.19</v>
      </c>
      <c r="Y3593" s="33">
        <f t="shared" si="958"/>
        <v>773.89</v>
      </c>
      <c r="Z3593" s="45">
        <f t="shared" si="959"/>
        <v>0.32316106328344502</v>
      </c>
      <c r="AA3593" s="33">
        <f t="shared" si="960"/>
        <v>2084.0915499999996</v>
      </c>
      <c r="AB3593" s="45">
        <f t="shared" si="961"/>
        <v>0.36722850688699404</v>
      </c>
      <c r="AC3593" s="33">
        <f>IFERROR($X3593/VLOOKUP(CONCATENATE("USD",C3593),[1]GEINDICE!AR$1:AS$65536,2,0),"")</f>
        <v>1018.2087302868829</v>
      </c>
      <c r="AD3593" s="33">
        <f>IFERROR($AA3593/VLOOKUP(CONCATENATE("USD",C3593),[1]GEINDICE!AR$1:AS$65536,2,0),"")</f>
        <v>373.91527172255405</v>
      </c>
      <c r="AE3593" s="33">
        <f>IFERROR($X3593/VLOOKUP(CONCATENATE("EUR",C3593),[1]GEINDICE!AR$1:AS$65536,2,0),"")</f>
        <v>877.91442361240013</v>
      </c>
      <c r="AF3593" s="33">
        <f>IFERROR($AA3593/VLOOKUP(CONCATENATE("EUR",C3593),[1]GEINDICE!AR$1:AS$65536,2,0),"")</f>
        <v>322.39520295773769</v>
      </c>
      <c r="AG3593" s="48" t="str">
        <f>VLOOKUP(E3593,[1]Apresentação!AW$1:AX$65536,2,0)</f>
        <v xml:space="preserve">                    2 - LEATHER AUXILIARIES</v>
      </c>
      <c r="AH3593" s="48" t="str">
        <f t="shared" si="962"/>
        <v xml:space="preserve">         5218000002 - CONTRIPON AO BR</v>
      </c>
      <c r="AI3593" s="49" t="str">
        <f t="shared" si="963"/>
        <v xml:space="preserve">     L00354 - APUCARANA LEATHER S.A</v>
      </c>
      <c r="AJ3593" t="str">
        <f t="shared" si="964"/>
        <v xml:space="preserve">     90 - SALES</v>
      </c>
      <c r="AK3593" t="str">
        <f t="shared" si="965"/>
        <v/>
      </c>
      <c r="AL3593">
        <f t="shared" si="966"/>
        <v>7</v>
      </c>
      <c r="AM3593" t="str">
        <f t="shared" si="967"/>
        <v>2025 7</v>
      </c>
      <c r="AN3593" t="str">
        <f t="shared" si="968"/>
        <v xml:space="preserve">APUCARANA </v>
      </c>
    </row>
    <row r="3594" spans="1:40" x14ac:dyDescent="0.35">
      <c r="A3594">
        <v>2808</v>
      </c>
      <c r="B3594" t="s">
        <v>1074</v>
      </c>
      <c r="C3594" s="31">
        <v>45845</v>
      </c>
      <c r="D3594" t="s">
        <v>1077</v>
      </c>
      <c r="E3594" t="s">
        <v>1078</v>
      </c>
      <c r="F3594" t="s">
        <v>1079</v>
      </c>
      <c r="G3594" t="s">
        <v>1080</v>
      </c>
      <c r="H3594" t="s">
        <v>509</v>
      </c>
      <c r="I3594" t="s">
        <v>510</v>
      </c>
      <c r="J3594">
        <v>110</v>
      </c>
      <c r="K3594">
        <v>1347.5</v>
      </c>
      <c r="L3594">
        <v>344.89481000000001</v>
      </c>
      <c r="M3594">
        <v>173.55</v>
      </c>
      <c r="N3594">
        <v>12.25</v>
      </c>
      <c r="O3594" s="32">
        <f t="shared" si="952"/>
        <v>1173.95</v>
      </c>
      <c r="P3594" s="32">
        <f t="shared" si="953"/>
        <v>829.05519000000004</v>
      </c>
      <c r="Q3594">
        <v>710229</v>
      </c>
      <c r="R3594" t="s">
        <v>521</v>
      </c>
      <c r="S3594" t="s">
        <v>1075</v>
      </c>
      <c r="T3594" t="str">
        <f t="shared" si="954"/>
        <v>COM</v>
      </c>
      <c r="U3594" t="s">
        <v>1081</v>
      </c>
      <c r="V3594" s="33">
        <f t="shared" si="955"/>
        <v>1347.5</v>
      </c>
      <c r="W3594">
        <f t="shared" si="956"/>
        <v>110</v>
      </c>
      <c r="X3594" s="33">
        <f t="shared" si="957"/>
        <v>1173.95</v>
      </c>
      <c r="Y3594" s="33">
        <f t="shared" si="958"/>
        <v>173.55</v>
      </c>
      <c r="Z3594" s="45">
        <f t="shared" si="959"/>
        <v>0.59892778478664199</v>
      </c>
      <c r="AA3594" s="33">
        <f t="shared" si="960"/>
        <v>807.05519000000004</v>
      </c>
      <c r="AB3594" s="45">
        <f t="shared" si="961"/>
        <v>0.68746981557987985</v>
      </c>
      <c r="AC3594" s="33">
        <f>IFERROR($X3594/VLOOKUP(CONCATENATE("USD",C3594),[1]GEINDICE!AR$1:AS$65536,2,0),"")</f>
        <v>215.19834286552279</v>
      </c>
      <c r="AD3594" s="33">
        <f>IFERROR($AA3594/VLOOKUP(CONCATENATE("USD",C3594),[1]GEINDICE!AR$1:AS$65536,2,0),"")</f>
        <v>147.94236508285672</v>
      </c>
      <c r="AE3594" s="33">
        <f>IFERROR($X3594/VLOOKUP(CONCATENATE("EUR",C3594),[1]GEINDICE!AR$1:AS$65536,2,0),"")</f>
        <v>183.41249257882072</v>
      </c>
      <c r="AF3594" s="33">
        <f>IFERROR($AA3594/VLOOKUP(CONCATENATE("EUR",C3594),[1]GEINDICE!AR$1:AS$65536,2,0),"")</f>
        <v>126.09055244820797</v>
      </c>
      <c r="AG3594" s="48" t="str">
        <f>VLOOKUP(E3594,[1]Apresentação!AW$1:AX$65536,2,0)</f>
        <v xml:space="preserve">                    2 - LEATHER AUXILIARIES</v>
      </c>
      <c r="AH3594" s="48" t="str">
        <f t="shared" si="962"/>
        <v xml:space="preserve">         5506000012 - KATAMIN BW 3.0 BR</v>
      </c>
      <c r="AI3594" s="49" t="str">
        <f t="shared" si="963"/>
        <v xml:space="preserve">     ZF3160 - JEFERSON TONDO - DEPÓSITO</v>
      </c>
      <c r="AJ3594" t="str">
        <f t="shared" si="964"/>
        <v xml:space="preserve">     90 - SALES</v>
      </c>
      <c r="AK3594" t="str">
        <f t="shared" si="965"/>
        <v/>
      </c>
      <c r="AL3594">
        <f t="shared" si="966"/>
        <v>7</v>
      </c>
      <c r="AM3594" t="str">
        <f t="shared" si="967"/>
        <v>2025 7</v>
      </c>
      <c r="AN3594" t="str">
        <f t="shared" si="968"/>
        <v xml:space="preserve">JEFERSON </v>
      </c>
    </row>
    <row r="3595" spans="1:40" x14ac:dyDescent="0.35">
      <c r="A3595">
        <v>84032</v>
      </c>
      <c r="B3595" t="s">
        <v>274</v>
      </c>
      <c r="C3595" s="31">
        <v>45929</v>
      </c>
      <c r="D3595" t="s">
        <v>286</v>
      </c>
      <c r="E3595" t="s">
        <v>287</v>
      </c>
      <c r="F3595" t="s">
        <v>288</v>
      </c>
      <c r="G3595" t="s">
        <v>289</v>
      </c>
      <c r="H3595" t="s">
        <v>290</v>
      </c>
      <c r="I3595" t="s">
        <v>291</v>
      </c>
      <c r="J3595">
        <v>1000</v>
      </c>
      <c r="K3595">
        <v>20309.100000000002</v>
      </c>
      <c r="L3595">
        <v>14861.402700000001</v>
      </c>
      <c r="M3595">
        <v>2615.81</v>
      </c>
      <c r="N3595">
        <v>20.309100000000001</v>
      </c>
      <c r="O3595" s="32">
        <f t="shared" si="952"/>
        <v>17693.29</v>
      </c>
      <c r="P3595" s="32">
        <f t="shared" si="953"/>
        <v>2831.8873000000003</v>
      </c>
      <c r="Q3595">
        <v>762663</v>
      </c>
      <c r="R3595" t="s">
        <v>281</v>
      </c>
      <c r="S3595" t="s">
        <v>292</v>
      </c>
      <c r="T3595" t="str">
        <f t="shared" si="954"/>
        <v>VEN</v>
      </c>
      <c r="U3595" t="s">
        <v>293</v>
      </c>
      <c r="V3595" s="33">
        <f t="shared" si="955"/>
        <v>20309.100000000002</v>
      </c>
      <c r="W3595">
        <f t="shared" si="956"/>
        <v>1000</v>
      </c>
      <c r="X3595" s="33">
        <f t="shared" si="957"/>
        <v>17693.29</v>
      </c>
      <c r="Y3595" s="33">
        <f t="shared" si="958"/>
        <v>2615.81</v>
      </c>
      <c r="Z3595" s="45">
        <f t="shared" si="959"/>
        <v>0.12959152793575293</v>
      </c>
      <c r="AA3595" s="33">
        <f t="shared" si="960"/>
        <v>2631.8873000000003</v>
      </c>
      <c r="AB3595" s="45">
        <f t="shared" si="961"/>
        <v>0.14875058849993417</v>
      </c>
      <c r="AC3595" s="33">
        <f>IFERROR($X3595/VLOOKUP(CONCATENATE("USD",C3595),[1]GEINDICE!AR$1:AS$65536,2,0),"")</f>
        <v>3323.9944391215313</v>
      </c>
      <c r="AD3595" s="33">
        <f>IFERROR($AA3595/VLOOKUP(CONCATENATE("USD",C3595),[1]GEINDICE!AR$1:AS$65536,2,0),"")</f>
        <v>494.44612898983638</v>
      </c>
      <c r="AE3595" s="33">
        <f>IFERROR($X3595/VLOOKUP(CONCATENATE("EUR",C3595),[1]GEINDICE!AR$1:AS$65536,2,0),"")</f>
        <v>2833.7374675678275</v>
      </c>
      <c r="AF3595" s="33">
        <f>IFERROR($AA3595/VLOOKUP(CONCATENATE("EUR",C3595),[1]GEINDICE!AR$1:AS$65536,2,0),"")</f>
        <v>421.52011595502745</v>
      </c>
      <c r="AG3595" s="48" t="str">
        <f>VLOOKUP(E3595,[1]Apresentação!AW$1:AX$65536,2,0)</f>
        <v xml:space="preserve">                    3 - TEXTILE AUXILIARIES</v>
      </c>
      <c r="AH3595" s="48" t="str">
        <f t="shared" si="962"/>
        <v xml:space="preserve">         5522000737 - ADULCINOL FT</v>
      </c>
      <c r="AI3595" s="49" t="str">
        <f t="shared" si="963"/>
        <v xml:space="preserve">     X00097 - COLOR QUÍMICA DO BRASIL IMPORTACAO E EXPORTACAO S.A</v>
      </c>
      <c r="AJ3595" t="str">
        <f t="shared" si="964"/>
        <v xml:space="preserve">     93 - RESALES</v>
      </c>
      <c r="AK3595" t="str">
        <f t="shared" si="965"/>
        <v/>
      </c>
      <c r="AL3595">
        <f t="shared" si="966"/>
        <v>9</v>
      </c>
      <c r="AM3595" t="str">
        <f t="shared" si="967"/>
        <v>2025 9</v>
      </c>
      <c r="AN3595" t="str">
        <f t="shared" si="968"/>
        <v xml:space="preserve">COLOR </v>
      </c>
    </row>
    <row r="3596" spans="1:40" x14ac:dyDescent="0.35">
      <c r="A3596">
        <v>80768</v>
      </c>
      <c r="B3596" t="s">
        <v>274</v>
      </c>
      <c r="C3596" s="31">
        <v>45664</v>
      </c>
      <c r="D3596" t="s">
        <v>286</v>
      </c>
      <c r="E3596" t="s">
        <v>287</v>
      </c>
      <c r="F3596" t="s">
        <v>294</v>
      </c>
      <c r="G3596" t="s">
        <v>295</v>
      </c>
      <c r="H3596" t="s">
        <v>296</v>
      </c>
      <c r="I3596" t="s">
        <v>297</v>
      </c>
      <c r="J3596">
        <v>330</v>
      </c>
      <c r="K3596">
        <v>1534.5</v>
      </c>
      <c r="L3596">
        <v>1048.2548099999999</v>
      </c>
      <c r="M3596">
        <v>197.65</v>
      </c>
      <c r="N3596">
        <v>4.6500000000000004</v>
      </c>
      <c r="O3596" s="32">
        <f t="shared" si="952"/>
        <v>1336.85</v>
      </c>
      <c r="P3596" s="32">
        <f t="shared" si="953"/>
        <v>288.59519</v>
      </c>
      <c r="Q3596">
        <v>706391</v>
      </c>
      <c r="R3596" t="s">
        <v>298</v>
      </c>
      <c r="S3596" t="s">
        <v>299</v>
      </c>
      <c r="T3596" t="str">
        <f t="shared" si="954"/>
        <v>VEN</v>
      </c>
      <c r="U3596" t="s">
        <v>300</v>
      </c>
      <c r="V3596" s="33">
        <f t="shared" si="955"/>
        <v>1534.5</v>
      </c>
      <c r="W3596">
        <f t="shared" si="956"/>
        <v>330</v>
      </c>
      <c r="X3596" s="33">
        <f t="shared" si="957"/>
        <v>1336.85</v>
      </c>
      <c r="Y3596" s="33">
        <f t="shared" si="958"/>
        <v>197.65</v>
      </c>
      <c r="Z3596" s="45">
        <f t="shared" si="959"/>
        <v>0.14506040404040405</v>
      </c>
      <c r="AA3596" s="33">
        <f t="shared" si="960"/>
        <v>222.59519</v>
      </c>
      <c r="AB3596" s="45">
        <f t="shared" si="961"/>
        <v>0.1665072296817145</v>
      </c>
      <c r="AC3596" s="33">
        <f>IFERROR($X3596/VLOOKUP(CONCATENATE("USD",C3596),[1]GEINDICE!AR$1:AS$65536,2,0),"")</f>
        <v>220.09021912711344</v>
      </c>
      <c r="AD3596" s="33">
        <f>IFERROR($AA3596/VLOOKUP(CONCATENATE("USD",C3596),[1]GEINDICE!AR$1:AS$65536,2,0),"")</f>
        <v>36.646612666897148</v>
      </c>
      <c r="AE3596" s="33">
        <f>IFERROR($X3596/VLOOKUP(CONCATENATE("EUR",C3596),[1]GEINDICE!AR$1:AS$65536,2,0),"")</f>
        <v>212.15463475790708</v>
      </c>
      <c r="AF3596" s="33">
        <f>IFERROR($AA3596/VLOOKUP(CONCATENATE("EUR",C3596),[1]GEINDICE!AR$1:AS$65536,2,0),"")</f>
        <v>35.325280497675081</v>
      </c>
      <c r="AG3596" s="48" t="str">
        <f>VLOOKUP(E3596,[1]Apresentação!AW$1:AX$65536,2,0)</f>
        <v xml:space="preserve">                    3 - TEXTILE AUXILIARIES</v>
      </c>
      <c r="AH3596" s="48" t="str">
        <f t="shared" si="962"/>
        <v xml:space="preserve">         5522000013 - ADULCINOL FT LIQ BR</v>
      </c>
      <c r="AI3596" s="49" t="str">
        <f t="shared" si="963"/>
        <v xml:space="preserve">     X00280 - LAVE BEM LAVANDERIA E TINTURARIA LTDA EPP</v>
      </c>
      <c r="AJ3596" t="str">
        <f t="shared" si="964"/>
        <v xml:space="preserve">     90 - SALES</v>
      </c>
      <c r="AK3596" t="str">
        <f t="shared" si="965"/>
        <v/>
      </c>
      <c r="AL3596">
        <f t="shared" si="966"/>
        <v>1</v>
      </c>
      <c r="AM3596" t="str">
        <f t="shared" si="967"/>
        <v>2025 1</v>
      </c>
      <c r="AN3596" t="str">
        <f t="shared" si="968"/>
        <v xml:space="preserve">LAVE </v>
      </c>
    </row>
    <row r="3597" spans="1:40" x14ac:dyDescent="0.35">
      <c r="A3597">
        <v>81144</v>
      </c>
      <c r="B3597" t="s">
        <v>274</v>
      </c>
      <c r="C3597" s="31">
        <v>45692</v>
      </c>
      <c r="D3597" t="s">
        <v>286</v>
      </c>
      <c r="E3597" t="s">
        <v>287</v>
      </c>
      <c r="F3597" t="s">
        <v>301</v>
      </c>
      <c r="G3597" t="s">
        <v>302</v>
      </c>
      <c r="H3597" t="s">
        <v>296</v>
      </c>
      <c r="I3597" t="s">
        <v>297</v>
      </c>
      <c r="J3597">
        <v>110</v>
      </c>
      <c r="K3597">
        <v>550</v>
      </c>
      <c r="L3597">
        <v>349.41827000000001</v>
      </c>
      <c r="M3597">
        <v>70.84</v>
      </c>
      <c r="N3597">
        <v>5</v>
      </c>
      <c r="O3597" s="32">
        <f t="shared" si="952"/>
        <v>479.15999999999997</v>
      </c>
      <c r="P3597" s="32">
        <f t="shared" si="953"/>
        <v>129.74172999999996</v>
      </c>
      <c r="Q3597">
        <v>709129</v>
      </c>
      <c r="R3597" t="s">
        <v>298</v>
      </c>
      <c r="S3597" t="s">
        <v>299</v>
      </c>
      <c r="T3597" t="str">
        <f t="shared" si="954"/>
        <v>VEN</v>
      </c>
      <c r="U3597" t="s">
        <v>303</v>
      </c>
      <c r="V3597" s="33">
        <f t="shared" si="955"/>
        <v>550</v>
      </c>
      <c r="W3597">
        <f t="shared" si="956"/>
        <v>110</v>
      </c>
      <c r="X3597" s="33">
        <f t="shared" si="957"/>
        <v>479.15999999999997</v>
      </c>
      <c r="Y3597" s="33">
        <f t="shared" si="958"/>
        <v>70.84</v>
      </c>
      <c r="Z3597" s="45">
        <f t="shared" si="959"/>
        <v>0.19589405454545447</v>
      </c>
      <c r="AA3597" s="33">
        <f t="shared" si="960"/>
        <v>107.74172999999996</v>
      </c>
      <c r="AB3597" s="45">
        <f t="shared" si="961"/>
        <v>0.22485543451039311</v>
      </c>
      <c r="AC3597" s="33">
        <f>IFERROR($X3597/VLOOKUP(CONCATENATE("USD",C3597),[1]GEINDICE!AR$1:AS$65536,2,0),"")</f>
        <v>82.717903568284214</v>
      </c>
      <c r="AD3597" s="33">
        <f>IFERROR($AA3597/VLOOKUP(CONCATENATE("USD",C3597),[1]GEINDICE!AR$1:AS$65536,2,0),"")</f>
        <v>18.599570148635344</v>
      </c>
      <c r="AE3597" s="33">
        <f>IFERROR($X3597/VLOOKUP(CONCATENATE("EUR",C3597),[1]GEINDICE!AR$1:AS$65536,2,0),"")</f>
        <v>79.682043436325543</v>
      </c>
      <c r="AF3597" s="33">
        <f>IFERROR($AA3597/VLOOKUP(CONCATENATE("EUR",C3597),[1]GEINDICE!AR$1:AS$65536,2,0),"")</f>
        <v>17.916940499550996</v>
      </c>
      <c r="AG3597" s="48" t="str">
        <f>VLOOKUP(E3597,[1]Apresentação!AW$1:AX$65536,2,0)</f>
        <v xml:space="preserve">                    3 - TEXTILE AUXILIARIES</v>
      </c>
      <c r="AH3597" s="48" t="str">
        <f t="shared" si="962"/>
        <v xml:space="preserve">         5522000013 - ADULCINOL FT LIQ BR</v>
      </c>
      <c r="AI3597" s="49" t="str">
        <f t="shared" si="963"/>
        <v xml:space="preserve">     X00311 - HACO ETIQUETAS LTDA</v>
      </c>
      <c r="AJ3597" t="str">
        <f t="shared" si="964"/>
        <v xml:space="preserve">     90 - SALES</v>
      </c>
      <c r="AK3597" t="str">
        <f t="shared" si="965"/>
        <v/>
      </c>
      <c r="AL3597">
        <f t="shared" si="966"/>
        <v>2</v>
      </c>
      <c r="AM3597" t="str">
        <f t="shared" si="967"/>
        <v>2025 2</v>
      </c>
      <c r="AN3597" t="str">
        <f t="shared" si="968"/>
        <v xml:space="preserve">HACO </v>
      </c>
    </row>
    <row r="3598" spans="1:40" x14ac:dyDescent="0.35">
      <c r="A3598">
        <v>81853</v>
      </c>
      <c r="B3598" t="s">
        <v>274</v>
      </c>
      <c r="C3598" s="31">
        <v>45747</v>
      </c>
      <c r="D3598" t="s">
        <v>286</v>
      </c>
      <c r="E3598" t="s">
        <v>287</v>
      </c>
      <c r="F3598" t="s">
        <v>294</v>
      </c>
      <c r="G3598" t="s">
        <v>295</v>
      </c>
      <c r="H3598" t="s">
        <v>296</v>
      </c>
      <c r="I3598" t="s">
        <v>297</v>
      </c>
      <c r="J3598">
        <v>440</v>
      </c>
      <c r="K3598">
        <v>2046</v>
      </c>
      <c r="L3598">
        <v>1326.3301200000001</v>
      </c>
      <c r="M3598">
        <v>263.52999999999997</v>
      </c>
      <c r="N3598">
        <v>4.6500000000000004</v>
      </c>
      <c r="O3598" s="32">
        <f t="shared" si="952"/>
        <v>1782.47</v>
      </c>
      <c r="P3598" s="32">
        <f t="shared" si="953"/>
        <v>456.13987999999995</v>
      </c>
      <c r="Q3598">
        <v>724380</v>
      </c>
      <c r="R3598" t="s">
        <v>298</v>
      </c>
      <c r="S3598" t="s">
        <v>299</v>
      </c>
      <c r="T3598" t="str">
        <f t="shared" si="954"/>
        <v>VEN</v>
      </c>
      <c r="U3598" t="s">
        <v>303</v>
      </c>
      <c r="V3598" s="33">
        <f t="shared" si="955"/>
        <v>2046</v>
      </c>
      <c r="W3598">
        <f t="shared" si="956"/>
        <v>440</v>
      </c>
      <c r="X3598" s="33">
        <f t="shared" si="957"/>
        <v>1782.47</v>
      </c>
      <c r="Y3598" s="33">
        <f t="shared" si="958"/>
        <v>263.52999999999997</v>
      </c>
      <c r="Z3598" s="45">
        <f t="shared" si="959"/>
        <v>0.17993151515151512</v>
      </c>
      <c r="AA3598" s="33">
        <f t="shared" si="960"/>
        <v>368.13987999999995</v>
      </c>
      <c r="AB3598" s="45">
        <f t="shared" si="961"/>
        <v>0.20653356297721698</v>
      </c>
      <c r="AC3598" s="33">
        <f>IFERROR($X3598/VLOOKUP(CONCATENATE("USD",C3598),[1]GEINDICE!AR$1:AS$65536,2,0),"")</f>
        <v>310.41586848246317</v>
      </c>
      <c r="AD3598" s="33">
        <f>IFERROR($AA3598/VLOOKUP(CONCATENATE("USD",C3598),[1]GEINDICE!AR$1:AS$65536,2,0),"")</f>
        <v>64.111295322350301</v>
      </c>
      <c r="AE3598" s="33">
        <f>IFERROR($X3598/VLOOKUP(CONCATENATE("EUR",C3598),[1]GEINDICE!AR$1:AS$65536,2,0),"")</f>
        <v>287.52762408659044</v>
      </c>
      <c r="AF3598" s="33">
        <f>IFERROR($AA3598/VLOOKUP(CONCATENATE("EUR",C3598),[1]GEINDICE!AR$1:AS$65536,2,0),"")</f>
        <v>59.384104656977392</v>
      </c>
      <c r="AG3598" s="48" t="str">
        <f>VLOOKUP(E3598,[1]Apresentação!AW$1:AX$65536,2,0)</f>
        <v xml:space="preserve">                    3 - TEXTILE AUXILIARIES</v>
      </c>
      <c r="AH3598" s="48" t="str">
        <f t="shared" si="962"/>
        <v xml:space="preserve">         5522000013 - ADULCINOL FT LIQ BR</v>
      </c>
      <c r="AI3598" s="49" t="str">
        <f t="shared" si="963"/>
        <v xml:space="preserve">     X00280 - LAVE BEM LAVANDERIA E TINTURARIA LTDA EPP</v>
      </c>
      <c r="AJ3598" t="str">
        <f t="shared" si="964"/>
        <v xml:space="preserve">     90 - SALES</v>
      </c>
      <c r="AK3598" t="str">
        <f t="shared" si="965"/>
        <v/>
      </c>
      <c r="AL3598">
        <f t="shared" si="966"/>
        <v>3</v>
      </c>
      <c r="AM3598" t="str">
        <f t="shared" si="967"/>
        <v>2025 3</v>
      </c>
      <c r="AN3598" t="str">
        <f t="shared" si="968"/>
        <v xml:space="preserve">LAVE </v>
      </c>
    </row>
    <row r="3599" spans="1:40" x14ac:dyDescent="0.35">
      <c r="A3599">
        <v>81744</v>
      </c>
      <c r="B3599" t="s">
        <v>274</v>
      </c>
      <c r="C3599" s="31">
        <v>45737</v>
      </c>
      <c r="D3599" t="s">
        <v>286</v>
      </c>
      <c r="E3599" t="s">
        <v>287</v>
      </c>
      <c r="F3599" t="s">
        <v>304</v>
      </c>
      <c r="G3599" t="s">
        <v>305</v>
      </c>
      <c r="H3599" t="s">
        <v>296</v>
      </c>
      <c r="I3599" t="s">
        <v>297</v>
      </c>
      <c r="J3599">
        <v>770</v>
      </c>
      <c r="K3599">
        <v>4115.6499999999996</v>
      </c>
      <c r="L3599">
        <v>2321.0777200000002</v>
      </c>
      <c r="M3599">
        <v>530.1</v>
      </c>
      <c r="N3599">
        <v>5.3450000000000006</v>
      </c>
      <c r="O3599" s="32">
        <f t="shared" si="952"/>
        <v>3585.5499999999997</v>
      </c>
      <c r="P3599" s="32">
        <f t="shared" si="953"/>
        <v>1264.4722799999995</v>
      </c>
      <c r="Q3599">
        <v>720527</v>
      </c>
      <c r="R3599" t="s">
        <v>298</v>
      </c>
      <c r="S3599" t="s">
        <v>299</v>
      </c>
      <c r="T3599" t="str">
        <f t="shared" si="954"/>
        <v>VEN</v>
      </c>
      <c r="U3599" t="s">
        <v>303</v>
      </c>
      <c r="V3599" s="33">
        <f t="shared" si="955"/>
        <v>4115.6499999999996</v>
      </c>
      <c r="W3599">
        <f t="shared" si="956"/>
        <v>770</v>
      </c>
      <c r="X3599" s="33">
        <f t="shared" si="957"/>
        <v>3585.5499999999997</v>
      </c>
      <c r="Y3599" s="33">
        <f t="shared" si="958"/>
        <v>530.1</v>
      </c>
      <c r="Z3599" s="45">
        <f t="shared" si="959"/>
        <v>0.26981698638125196</v>
      </c>
      <c r="AA3599" s="33">
        <f t="shared" si="960"/>
        <v>1110.4722799999995</v>
      </c>
      <c r="AB3599" s="45">
        <f t="shared" si="961"/>
        <v>0.30970765433476022</v>
      </c>
      <c r="AC3599" s="33">
        <f>IFERROR($X3599/VLOOKUP(CONCATENATE("USD",C3599),[1]GEINDICE!AR$1:AS$65536,2,0),"")</f>
        <v>626.39541587323765</v>
      </c>
      <c r="AD3599" s="33">
        <f>IFERROR($AA3599/VLOOKUP(CONCATENATE("USD",C3599),[1]GEINDICE!AR$1:AS$65536,2,0),"")</f>
        <v>193.99945493614709</v>
      </c>
      <c r="AE3599" s="33">
        <f>IFERROR($X3599/VLOOKUP(CONCATENATE("EUR",C3599),[1]GEINDICE!AR$1:AS$65536,2,0),"")</f>
        <v>579.62334303265436</v>
      </c>
      <c r="AF3599" s="33">
        <f>IFERROR($AA3599/VLOOKUP(CONCATENATE("EUR",C3599),[1]GEINDICE!AR$1:AS$65536,2,0),"")</f>
        <v>179.51378596831546</v>
      </c>
      <c r="AG3599" s="48" t="str">
        <f>VLOOKUP(E3599,[1]Apresentação!AW$1:AX$65536,2,0)</f>
        <v xml:space="preserve">                    3 - TEXTILE AUXILIARIES</v>
      </c>
      <c r="AH3599" s="48" t="str">
        <f t="shared" si="962"/>
        <v xml:space="preserve">         5522000013 - ADULCINOL FT LIQ BR</v>
      </c>
      <c r="AI3599" s="49" t="str">
        <f t="shared" si="963"/>
        <v xml:space="preserve">     X00102 - TECIDOS DONA FRANCISCA LTDA</v>
      </c>
      <c r="AJ3599" t="str">
        <f t="shared" si="964"/>
        <v xml:space="preserve">     90 - SALES</v>
      </c>
      <c r="AK3599" t="str">
        <f t="shared" si="965"/>
        <v/>
      </c>
      <c r="AL3599">
        <f t="shared" si="966"/>
        <v>3</v>
      </c>
      <c r="AM3599" t="str">
        <f t="shared" si="967"/>
        <v>2025 3</v>
      </c>
      <c r="AN3599" t="str">
        <f t="shared" si="968"/>
        <v xml:space="preserve">TECIDOS </v>
      </c>
    </row>
    <row r="3600" spans="1:40" x14ac:dyDescent="0.35">
      <c r="A3600">
        <v>81033</v>
      </c>
      <c r="B3600" t="s">
        <v>274</v>
      </c>
      <c r="C3600" s="31">
        <v>45684</v>
      </c>
      <c r="D3600" t="s">
        <v>286</v>
      </c>
      <c r="E3600" t="s">
        <v>287</v>
      </c>
      <c r="F3600" t="s">
        <v>294</v>
      </c>
      <c r="G3600" t="s">
        <v>295</v>
      </c>
      <c r="H3600" t="s">
        <v>296</v>
      </c>
      <c r="I3600" t="s">
        <v>297</v>
      </c>
      <c r="J3600">
        <v>330</v>
      </c>
      <c r="K3600">
        <v>1534.5</v>
      </c>
      <c r="L3600">
        <v>1048.2547999999999</v>
      </c>
      <c r="M3600">
        <v>197.65</v>
      </c>
      <c r="N3600">
        <v>4.6500000000000004</v>
      </c>
      <c r="O3600" s="32">
        <f t="shared" si="952"/>
        <v>1336.85</v>
      </c>
      <c r="P3600" s="32">
        <f t="shared" si="953"/>
        <v>288.59519999999998</v>
      </c>
      <c r="Q3600">
        <v>708277</v>
      </c>
      <c r="R3600" t="s">
        <v>298</v>
      </c>
      <c r="S3600" t="s">
        <v>299</v>
      </c>
      <c r="T3600" t="str">
        <f t="shared" si="954"/>
        <v>VEN</v>
      </c>
      <c r="U3600" t="s">
        <v>300</v>
      </c>
      <c r="V3600" s="33">
        <f t="shared" si="955"/>
        <v>1534.5</v>
      </c>
      <c r="W3600">
        <f t="shared" si="956"/>
        <v>330</v>
      </c>
      <c r="X3600" s="33">
        <f t="shared" si="957"/>
        <v>1336.85</v>
      </c>
      <c r="Y3600" s="33">
        <f t="shared" si="958"/>
        <v>197.65</v>
      </c>
      <c r="Z3600" s="45">
        <f t="shared" si="959"/>
        <v>0.14506041055718474</v>
      </c>
      <c r="AA3600" s="33">
        <f t="shared" si="960"/>
        <v>222.59519999999998</v>
      </c>
      <c r="AB3600" s="45">
        <f t="shared" si="961"/>
        <v>0.16650723716198526</v>
      </c>
      <c r="AC3600" s="33">
        <f>IFERROR($X3600/VLOOKUP(CONCATENATE("USD",C3600),[1]GEINDICE!AR$1:AS$65536,2,0),"")</f>
        <v>225.54494533675259</v>
      </c>
      <c r="AD3600" s="33">
        <f>IFERROR($AA3600/VLOOKUP(CONCATENATE("USD",C3600),[1]GEINDICE!AR$1:AS$65536,2,0),"")</f>
        <v>37.554865703873666</v>
      </c>
      <c r="AE3600" s="33">
        <f>IFERROR($X3600/VLOOKUP(CONCATENATE("EUR",C3600),[1]GEINDICE!AR$1:AS$65536,2,0),"")</f>
        <v>214.80332926280607</v>
      </c>
      <c r="AF3600" s="33">
        <f>IFERROR($AA3600/VLOOKUP(CONCATENATE("EUR",C3600),[1]GEINDICE!AR$1:AS$65536,2,0),"")</f>
        <v>35.76630888874606</v>
      </c>
      <c r="AG3600" s="48" t="str">
        <f>VLOOKUP(E3600,[1]Apresentação!AW$1:AX$65536,2,0)</f>
        <v xml:space="preserve">                    3 - TEXTILE AUXILIARIES</v>
      </c>
      <c r="AH3600" s="48" t="str">
        <f t="shared" si="962"/>
        <v xml:space="preserve">         5522000013 - ADULCINOL FT LIQ BR</v>
      </c>
      <c r="AI3600" s="49" t="str">
        <f t="shared" si="963"/>
        <v xml:space="preserve">     X00280 - LAVE BEM LAVANDERIA E TINTURARIA LTDA EPP</v>
      </c>
      <c r="AJ3600" t="str">
        <f t="shared" si="964"/>
        <v xml:space="preserve">     90 - SALES</v>
      </c>
      <c r="AK3600" t="str">
        <f t="shared" si="965"/>
        <v/>
      </c>
      <c r="AL3600">
        <f t="shared" si="966"/>
        <v>1</v>
      </c>
      <c r="AM3600" t="str">
        <f t="shared" si="967"/>
        <v>2025 1</v>
      </c>
      <c r="AN3600" t="str">
        <f t="shared" si="968"/>
        <v xml:space="preserve">LAVE </v>
      </c>
    </row>
    <row r="3601" spans="1:40" x14ac:dyDescent="0.35">
      <c r="A3601">
        <v>82141</v>
      </c>
      <c r="B3601" t="s">
        <v>274</v>
      </c>
      <c r="C3601" s="31">
        <v>45770</v>
      </c>
      <c r="D3601" t="s">
        <v>286</v>
      </c>
      <c r="E3601" t="s">
        <v>287</v>
      </c>
      <c r="F3601" t="s">
        <v>304</v>
      </c>
      <c r="G3601" t="s">
        <v>305</v>
      </c>
      <c r="H3601" t="s">
        <v>296</v>
      </c>
      <c r="I3601" t="s">
        <v>297</v>
      </c>
      <c r="J3601">
        <v>770</v>
      </c>
      <c r="K3601">
        <v>4115.6499999999996</v>
      </c>
      <c r="L3601">
        <v>2321.0777200000002</v>
      </c>
      <c r="M3601">
        <v>530.1</v>
      </c>
      <c r="N3601">
        <v>5.3450000000000006</v>
      </c>
      <c r="O3601" s="32">
        <f t="shared" si="952"/>
        <v>3585.5499999999997</v>
      </c>
      <c r="P3601" s="32">
        <f t="shared" si="953"/>
        <v>1264.4722799999995</v>
      </c>
      <c r="Q3601">
        <v>732696</v>
      </c>
      <c r="R3601" t="s">
        <v>298</v>
      </c>
      <c r="S3601" t="s">
        <v>299</v>
      </c>
      <c r="T3601" t="str">
        <f t="shared" si="954"/>
        <v>VEN</v>
      </c>
      <c r="U3601" t="s">
        <v>303</v>
      </c>
      <c r="V3601" s="33">
        <f t="shared" si="955"/>
        <v>4115.6499999999996</v>
      </c>
      <c r="W3601">
        <f t="shared" si="956"/>
        <v>770</v>
      </c>
      <c r="X3601" s="33">
        <f t="shared" si="957"/>
        <v>3585.5499999999997</v>
      </c>
      <c r="Y3601" s="33">
        <f t="shared" si="958"/>
        <v>530.1</v>
      </c>
      <c r="Z3601" s="45">
        <f t="shared" si="959"/>
        <v>0.26981698638125196</v>
      </c>
      <c r="AA3601" s="33">
        <f t="shared" si="960"/>
        <v>1110.4722799999995</v>
      </c>
      <c r="AB3601" s="45">
        <f t="shared" si="961"/>
        <v>0.30970765433476022</v>
      </c>
      <c r="AC3601" s="33">
        <f>IFERROR($X3601/VLOOKUP(CONCATENATE("USD",C3601),[1]GEINDICE!AR$1:AS$65536,2,0),"")</f>
        <v>630.37095639943732</v>
      </c>
      <c r="AD3601" s="33">
        <f>IFERROR($AA3601/VLOOKUP(CONCATENATE("USD",C3601),[1]GEINDICE!AR$1:AS$65536,2,0),"")</f>
        <v>195.23071026722914</v>
      </c>
      <c r="AE3601" s="33">
        <f>IFERROR($X3601/VLOOKUP(CONCATENATE("EUR",C3601),[1]GEINDICE!AR$1:AS$65536,2,0),"")</f>
        <v>555.39119255254877</v>
      </c>
      <c r="AF3601" s="33">
        <f>IFERROR($AA3601/VLOOKUP(CONCATENATE("EUR",C3601),[1]GEINDICE!AR$1:AS$65536,2,0),"")</f>
        <v>172.00890348363504</v>
      </c>
      <c r="AG3601" s="48" t="str">
        <f>VLOOKUP(E3601,[1]Apresentação!AW$1:AX$65536,2,0)</f>
        <v xml:space="preserve">                    3 - TEXTILE AUXILIARIES</v>
      </c>
      <c r="AH3601" s="48" t="str">
        <f t="shared" si="962"/>
        <v xml:space="preserve">         5522000013 - ADULCINOL FT LIQ BR</v>
      </c>
      <c r="AI3601" s="49" t="str">
        <f t="shared" si="963"/>
        <v xml:space="preserve">     X00102 - TECIDOS DONA FRANCISCA LTDA</v>
      </c>
      <c r="AJ3601" t="str">
        <f t="shared" si="964"/>
        <v xml:space="preserve">     90 - SALES</v>
      </c>
      <c r="AK3601" t="str">
        <f t="shared" si="965"/>
        <v/>
      </c>
      <c r="AL3601">
        <f t="shared" si="966"/>
        <v>4</v>
      </c>
      <c r="AM3601" t="str">
        <f t="shared" si="967"/>
        <v>2025 4</v>
      </c>
      <c r="AN3601" t="str">
        <f t="shared" si="968"/>
        <v xml:space="preserve">TECIDOS </v>
      </c>
    </row>
    <row r="3602" spans="1:40" x14ac:dyDescent="0.35">
      <c r="A3602">
        <v>80957</v>
      </c>
      <c r="B3602" t="s">
        <v>274</v>
      </c>
      <c r="C3602" s="31">
        <v>45678</v>
      </c>
      <c r="D3602" t="s">
        <v>286</v>
      </c>
      <c r="E3602" t="s">
        <v>287</v>
      </c>
      <c r="F3602" t="s">
        <v>304</v>
      </c>
      <c r="G3602" t="s">
        <v>305</v>
      </c>
      <c r="H3602" t="s">
        <v>296</v>
      </c>
      <c r="I3602" t="s">
        <v>297</v>
      </c>
      <c r="J3602">
        <v>110</v>
      </c>
      <c r="K3602">
        <v>587.95000000000005</v>
      </c>
      <c r="L3602">
        <v>349.41827000000001</v>
      </c>
      <c r="M3602">
        <v>75.73</v>
      </c>
      <c r="N3602">
        <v>5.3450000000000006</v>
      </c>
      <c r="O3602" s="32">
        <f t="shared" si="952"/>
        <v>512.22</v>
      </c>
      <c r="P3602" s="32">
        <f t="shared" si="953"/>
        <v>162.80173000000002</v>
      </c>
      <c r="Q3602">
        <v>707796</v>
      </c>
      <c r="R3602" t="s">
        <v>298</v>
      </c>
      <c r="S3602" t="s">
        <v>299</v>
      </c>
      <c r="T3602" t="str">
        <f t="shared" si="954"/>
        <v>VEN</v>
      </c>
      <c r="U3602" t="s">
        <v>303</v>
      </c>
      <c r="V3602" s="33">
        <f t="shared" si="955"/>
        <v>587.95000000000005</v>
      </c>
      <c r="W3602">
        <f t="shared" si="956"/>
        <v>110</v>
      </c>
      <c r="X3602" s="33">
        <f t="shared" si="957"/>
        <v>512.22</v>
      </c>
      <c r="Y3602" s="33">
        <f t="shared" si="958"/>
        <v>75.73</v>
      </c>
      <c r="Z3602" s="45">
        <f t="shared" si="959"/>
        <v>0.23947908835785359</v>
      </c>
      <c r="AA3602" s="33">
        <f t="shared" si="960"/>
        <v>140.80173000000002</v>
      </c>
      <c r="AB3602" s="45">
        <f t="shared" si="961"/>
        <v>0.27488526414431302</v>
      </c>
      <c r="AC3602" s="33">
        <f>IFERROR($X3602/VLOOKUP(CONCATENATE("USD",C3602),[1]GEINDICE!AR$1:AS$65536,2,0),"")</f>
        <v>84.748510919920577</v>
      </c>
      <c r="AD3602" s="33">
        <f>IFERROR($AA3602/VLOOKUP(CONCATENATE("USD",C3602),[1]GEINDICE!AR$1:AS$65536,2,0),"")</f>
        <v>23.296116810059566</v>
      </c>
      <c r="AE3602" s="33">
        <f>IFERROR($X3602/VLOOKUP(CONCATENATE("EUR",C3602),[1]GEINDICE!AR$1:AS$65536,2,0),"")</f>
        <v>81.48065665563756</v>
      </c>
      <c r="AF3602" s="33">
        <f>IFERROR($AA3602/VLOOKUP(CONCATENATE("EUR",C3602),[1]GEINDICE!AR$1:AS$65536,2,0),"")</f>
        <v>22.39783182743701</v>
      </c>
      <c r="AG3602" s="48" t="str">
        <f>VLOOKUP(E3602,[1]Apresentação!AW$1:AX$65536,2,0)</f>
        <v xml:space="preserve">                    3 - TEXTILE AUXILIARIES</v>
      </c>
      <c r="AH3602" s="48" t="str">
        <f t="shared" si="962"/>
        <v xml:space="preserve">         5522000013 - ADULCINOL FT LIQ BR</v>
      </c>
      <c r="AI3602" s="49" t="str">
        <f t="shared" si="963"/>
        <v xml:space="preserve">     X00102 - TECIDOS DONA FRANCISCA LTDA</v>
      </c>
      <c r="AJ3602" t="str">
        <f t="shared" si="964"/>
        <v xml:space="preserve">     90 - SALES</v>
      </c>
      <c r="AK3602" t="str">
        <f t="shared" si="965"/>
        <v/>
      </c>
      <c r="AL3602">
        <f t="shared" si="966"/>
        <v>1</v>
      </c>
      <c r="AM3602" t="str">
        <f t="shared" si="967"/>
        <v>2025 1</v>
      </c>
      <c r="AN3602" t="str">
        <f t="shared" si="968"/>
        <v xml:space="preserve">TECIDOS </v>
      </c>
    </row>
    <row r="3603" spans="1:40" x14ac:dyDescent="0.35">
      <c r="A3603">
        <v>80957</v>
      </c>
      <c r="B3603" t="s">
        <v>274</v>
      </c>
      <c r="C3603" s="31">
        <v>45678</v>
      </c>
      <c r="D3603" t="s">
        <v>286</v>
      </c>
      <c r="E3603" t="s">
        <v>287</v>
      </c>
      <c r="F3603" t="s">
        <v>304</v>
      </c>
      <c r="G3603" t="s">
        <v>305</v>
      </c>
      <c r="H3603" t="s">
        <v>296</v>
      </c>
      <c r="I3603" t="s">
        <v>297</v>
      </c>
      <c r="J3603">
        <v>770</v>
      </c>
      <c r="K3603">
        <v>4115.6499999999996</v>
      </c>
      <c r="L3603">
        <v>2445.9278800000002</v>
      </c>
      <c r="M3603">
        <v>530.1</v>
      </c>
      <c r="N3603">
        <v>5.3450000000000006</v>
      </c>
      <c r="O3603" s="32">
        <f t="shared" si="952"/>
        <v>3585.5499999999997</v>
      </c>
      <c r="P3603" s="32">
        <f t="shared" si="953"/>
        <v>1139.6221199999995</v>
      </c>
      <c r="Q3603">
        <v>707797</v>
      </c>
      <c r="R3603" t="s">
        <v>298</v>
      </c>
      <c r="S3603" t="s">
        <v>299</v>
      </c>
      <c r="T3603" t="str">
        <f t="shared" si="954"/>
        <v>VEN</v>
      </c>
      <c r="U3603" t="s">
        <v>303</v>
      </c>
      <c r="V3603" s="33">
        <f t="shared" si="955"/>
        <v>4115.6499999999996</v>
      </c>
      <c r="W3603">
        <f t="shared" si="956"/>
        <v>770</v>
      </c>
      <c r="X3603" s="33">
        <f t="shared" si="957"/>
        <v>3585.5499999999997</v>
      </c>
      <c r="Y3603" s="33">
        <f t="shared" si="958"/>
        <v>530.1</v>
      </c>
      <c r="Z3603" s="45">
        <f t="shared" si="959"/>
        <v>0.23948152053746058</v>
      </c>
      <c r="AA3603" s="33">
        <f t="shared" si="960"/>
        <v>985.62211999999954</v>
      </c>
      <c r="AB3603" s="45">
        <f t="shared" si="961"/>
        <v>0.27488728925827266</v>
      </c>
      <c r="AC3603" s="33">
        <f>IFERROR($X3603/VLOOKUP(CONCATENATE("USD",C3603),[1]GEINDICE!AR$1:AS$65536,2,0),"")</f>
        <v>593.24123097286554</v>
      </c>
      <c r="AD3603" s="33">
        <f>IFERROR($AA3603/VLOOKUP(CONCATENATE("USD",C3603),[1]GEINDICE!AR$1:AS$65536,2,0),"")</f>
        <v>163.07447385837185</v>
      </c>
      <c r="AE3603" s="33">
        <f>IFERROR($X3603/VLOOKUP(CONCATENATE("EUR",C3603),[1]GEINDICE!AR$1:AS$65536,2,0),"")</f>
        <v>570.36618732501904</v>
      </c>
      <c r="AF3603" s="33">
        <f>IFERROR($AA3603/VLOOKUP(CONCATENATE("EUR",C3603),[1]GEINDICE!AR$1:AS$65536,2,0),"")</f>
        <v>156.78641511835065</v>
      </c>
      <c r="AG3603" s="48" t="str">
        <f>VLOOKUP(E3603,[1]Apresentação!AW$1:AX$65536,2,0)</f>
        <v xml:space="preserve">                    3 - TEXTILE AUXILIARIES</v>
      </c>
      <c r="AH3603" s="48" t="str">
        <f t="shared" si="962"/>
        <v xml:space="preserve">         5522000013 - ADULCINOL FT LIQ BR</v>
      </c>
      <c r="AI3603" s="49" t="str">
        <f t="shared" si="963"/>
        <v xml:space="preserve">     X00102 - TECIDOS DONA FRANCISCA LTDA</v>
      </c>
      <c r="AJ3603" t="str">
        <f t="shared" si="964"/>
        <v xml:space="preserve">     90 - SALES</v>
      </c>
      <c r="AK3603" t="str">
        <f t="shared" si="965"/>
        <v/>
      </c>
      <c r="AL3603">
        <f t="shared" si="966"/>
        <v>1</v>
      </c>
      <c r="AM3603" t="str">
        <f t="shared" si="967"/>
        <v>2025 1</v>
      </c>
      <c r="AN3603" t="str">
        <f t="shared" si="968"/>
        <v xml:space="preserve">TECIDOS </v>
      </c>
    </row>
    <row r="3604" spans="1:40" x14ac:dyDescent="0.35">
      <c r="A3604">
        <v>81264</v>
      </c>
      <c r="B3604" t="s">
        <v>274</v>
      </c>
      <c r="C3604" s="31">
        <v>45700</v>
      </c>
      <c r="D3604" t="s">
        <v>286</v>
      </c>
      <c r="E3604" t="s">
        <v>287</v>
      </c>
      <c r="F3604" t="s">
        <v>304</v>
      </c>
      <c r="G3604" t="s">
        <v>305</v>
      </c>
      <c r="H3604" t="s">
        <v>296</v>
      </c>
      <c r="I3604" t="s">
        <v>297</v>
      </c>
      <c r="J3604">
        <v>770</v>
      </c>
      <c r="K3604">
        <v>4115.6499999999996</v>
      </c>
      <c r="L3604">
        <v>2321.0777200000002</v>
      </c>
      <c r="M3604">
        <v>530.1</v>
      </c>
      <c r="N3604">
        <v>5.3450000000000006</v>
      </c>
      <c r="O3604" s="32">
        <f t="shared" si="952"/>
        <v>3585.5499999999997</v>
      </c>
      <c r="P3604" s="32">
        <f t="shared" si="953"/>
        <v>1264.4722799999995</v>
      </c>
      <c r="Q3604">
        <v>710021</v>
      </c>
      <c r="R3604" t="s">
        <v>298</v>
      </c>
      <c r="S3604" t="s">
        <v>299</v>
      </c>
      <c r="T3604" t="str">
        <f t="shared" si="954"/>
        <v>VEN</v>
      </c>
      <c r="U3604" t="s">
        <v>303</v>
      </c>
      <c r="V3604" s="33">
        <f t="shared" si="955"/>
        <v>4115.6499999999996</v>
      </c>
      <c r="W3604">
        <f t="shared" si="956"/>
        <v>770</v>
      </c>
      <c r="X3604" s="33">
        <f t="shared" si="957"/>
        <v>3585.5499999999997</v>
      </c>
      <c r="Y3604" s="33">
        <f t="shared" si="958"/>
        <v>530.1</v>
      </c>
      <c r="Z3604" s="45">
        <f t="shared" si="959"/>
        <v>0.26981698638125196</v>
      </c>
      <c r="AA3604" s="33">
        <f t="shared" si="960"/>
        <v>1110.4722799999995</v>
      </c>
      <c r="AB3604" s="45">
        <f t="shared" si="961"/>
        <v>0.30970765433476022</v>
      </c>
      <c r="AC3604" s="33">
        <f>IFERROR($X3604/VLOOKUP(CONCATENATE("USD",C3604),[1]GEINDICE!AR$1:AS$65536,2,0),"")</f>
        <v>621.29403406629569</v>
      </c>
      <c r="AD3604" s="33">
        <f>IFERROR($AA3604/VLOOKUP(CONCATENATE("USD",C3604),[1]GEINDICE!AR$1:AS$65536,2,0),"")</f>
        <v>192.41951794285308</v>
      </c>
      <c r="AE3604" s="33">
        <f>IFERROR($X3604/VLOOKUP(CONCATENATE("EUR",C3604),[1]GEINDICE!AR$1:AS$65536,2,0),"")</f>
        <v>598.8392484342379</v>
      </c>
      <c r="AF3604" s="33">
        <f>IFERROR($AA3604/VLOOKUP(CONCATENATE("EUR",C3604),[1]GEINDICE!AR$1:AS$65536,2,0),"")</f>
        <v>185.46509895615856</v>
      </c>
      <c r="AG3604" s="48" t="str">
        <f>VLOOKUP(E3604,[1]Apresentação!AW$1:AX$65536,2,0)</f>
        <v xml:space="preserve">                    3 - TEXTILE AUXILIARIES</v>
      </c>
      <c r="AH3604" s="48" t="str">
        <f t="shared" si="962"/>
        <v xml:space="preserve">         5522000013 - ADULCINOL FT LIQ BR</v>
      </c>
      <c r="AI3604" s="49" t="str">
        <f t="shared" si="963"/>
        <v xml:space="preserve">     X00102 - TECIDOS DONA FRANCISCA LTDA</v>
      </c>
      <c r="AJ3604" t="str">
        <f t="shared" si="964"/>
        <v xml:space="preserve">     90 - SALES</v>
      </c>
      <c r="AK3604" t="str">
        <f t="shared" si="965"/>
        <v/>
      </c>
      <c r="AL3604">
        <f t="shared" si="966"/>
        <v>2</v>
      </c>
      <c r="AM3604" t="str">
        <f t="shared" si="967"/>
        <v>2025 2</v>
      </c>
      <c r="AN3604" t="str">
        <f t="shared" si="968"/>
        <v xml:space="preserve">TECIDOS </v>
      </c>
    </row>
    <row r="3605" spans="1:40" x14ac:dyDescent="0.35">
      <c r="A3605">
        <v>81307</v>
      </c>
      <c r="B3605" t="s">
        <v>274</v>
      </c>
      <c r="C3605" s="31">
        <v>45705</v>
      </c>
      <c r="D3605" t="s">
        <v>286</v>
      </c>
      <c r="E3605" t="s">
        <v>287</v>
      </c>
      <c r="F3605" t="s">
        <v>294</v>
      </c>
      <c r="G3605" t="s">
        <v>295</v>
      </c>
      <c r="H3605" t="s">
        <v>296</v>
      </c>
      <c r="I3605" t="s">
        <v>297</v>
      </c>
      <c r="J3605">
        <v>330</v>
      </c>
      <c r="K3605">
        <v>1534.5</v>
      </c>
      <c r="L3605">
        <v>994.74758999999995</v>
      </c>
      <c r="M3605">
        <v>197.65</v>
      </c>
      <c r="N3605">
        <v>4.6500000000000004</v>
      </c>
      <c r="O3605" s="32">
        <f t="shared" si="952"/>
        <v>1336.85</v>
      </c>
      <c r="P3605" s="32">
        <f t="shared" si="953"/>
        <v>342.10240999999996</v>
      </c>
      <c r="Q3605">
        <v>710432</v>
      </c>
      <c r="R3605" t="s">
        <v>298</v>
      </c>
      <c r="S3605" t="s">
        <v>299</v>
      </c>
      <c r="T3605" t="str">
        <f t="shared" si="954"/>
        <v>VEN</v>
      </c>
      <c r="U3605" t="s">
        <v>303</v>
      </c>
      <c r="V3605" s="33">
        <f t="shared" si="955"/>
        <v>1534.5</v>
      </c>
      <c r="W3605">
        <f t="shared" si="956"/>
        <v>330</v>
      </c>
      <c r="X3605" s="33">
        <f t="shared" si="957"/>
        <v>1336.85</v>
      </c>
      <c r="Y3605" s="33">
        <f t="shared" si="958"/>
        <v>197.65</v>
      </c>
      <c r="Z3605" s="45">
        <f t="shared" si="959"/>
        <v>0.17992988595633755</v>
      </c>
      <c r="AA3605" s="33">
        <f t="shared" si="960"/>
        <v>276.10240999999996</v>
      </c>
      <c r="AB3605" s="45">
        <f t="shared" si="961"/>
        <v>0.2065320791412649</v>
      </c>
      <c r="AC3605" s="33">
        <f>IFERROR($X3605/VLOOKUP(CONCATENATE("USD",C3605),[1]GEINDICE!AR$1:AS$65536,2,0),"")</f>
        <v>234.10384379651515</v>
      </c>
      <c r="AD3605" s="33">
        <f>IFERROR($AA3605/VLOOKUP(CONCATENATE("USD",C3605),[1]GEINDICE!AR$1:AS$65536,2,0),"")</f>
        <v>48.349953594256185</v>
      </c>
      <c r="AE3605" s="33">
        <f>IFERROR($X3605/VLOOKUP(CONCATENATE("EUR",C3605),[1]GEINDICE!AR$1:AS$65536,2,0),"")</f>
        <v>223.38167964442064</v>
      </c>
      <c r="AF3605" s="33">
        <f>IFERROR($AA3605/VLOOKUP(CONCATENATE("EUR",C3605),[1]GEINDICE!AR$1:AS$65536,2,0),"")</f>
        <v>46.135482739030166</v>
      </c>
      <c r="AG3605" s="48" t="str">
        <f>VLOOKUP(E3605,[1]Apresentação!AW$1:AX$65536,2,0)</f>
        <v xml:space="preserve">                    3 - TEXTILE AUXILIARIES</v>
      </c>
      <c r="AH3605" s="48" t="str">
        <f t="shared" si="962"/>
        <v xml:space="preserve">         5522000013 - ADULCINOL FT LIQ BR</v>
      </c>
      <c r="AI3605" s="49" t="str">
        <f t="shared" si="963"/>
        <v xml:space="preserve">     X00280 - LAVE BEM LAVANDERIA E TINTURARIA LTDA EPP</v>
      </c>
      <c r="AJ3605" t="str">
        <f t="shared" si="964"/>
        <v xml:space="preserve">     90 - SALES</v>
      </c>
      <c r="AK3605" t="str">
        <f t="shared" si="965"/>
        <v/>
      </c>
      <c r="AL3605">
        <f t="shared" si="966"/>
        <v>2</v>
      </c>
      <c r="AM3605" t="str">
        <f t="shared" si="967"/>
        <v>2025 2</v>
      </c>
      <c r="AN3605" t="str">
        <f t="shared" si="968"/>
        <v xml:space="preserve">LAVE </v>
      </c>
    </row>
    <row r="3606" spans="1:40" x14ac:dyDescent="0.35">
      <c r="A3606">
        <v>81123</v>
      </c>
      <c r="B3606" t="s">
        <v>274</v>
      </c>
      <c r="C3606" s="31">
        <v>45691</v>
      </c>
      <c r="D3606" t="s">
        <v>286</v>
      </c>
      <c r="E3606" t="s">
        <v>287</v>
      </c>
      <c r="F3606" t="s">
        <v>294</v>
      </c>
      <c r="G3606" t="s">
        <v>295</v>
      </c>
      <c r="H3606" t="s">
        <v>296</v>
      </c>
      <c r="I3606" t="s">
        <v>297</v>
      </c>
      <c r="J3606">
        <v>330</v>
      </c>
      <c r="K3606">
        <v>1534.5</v>
      </c>
      <c r="L3606">
        <v>1048.2548099999999</v>
      </c>
      <c r="M3606">
        <v>197.65</v>
      </c>
      <c r="N3606">
        <v>4.6500000000000004</v>
      </c>
      <c r="O3606" s="32">
        <f t="shared" si="952"/>
        <v>1336.85</v>
      </c>
      <c r="P3606" s="32">
        <f t="shared" si="953"/>
        <v>288.59519</v>
      </c>
      <c r="Q3606">
        <v>708974</v>
      </c>
      <c r="R3606" t="s">
        <v>298</v>
      </c>
      <c r="S3606" t="s">
        <v>299</v>
      </c>
      <c r="T3606" t="str">
        <f t="shared" si="954"/>
        <v>VEN</v>
      </c>
      <c r="U3606" t="s">
        <v>303</v>
      </c>
      <c r="V3606" s="33">
        <f t="shared" si="955"/>
        <v>1534.5</v>
      </c>
      <c r="W3606">
        <f t="shared" si="956"/>
        <v>330</v>
      </c>
      <c r="X3606" s="33">
        <f t="shared" si="957"/>
        <v>1336.85</v>
      </c>
      <c r="Y3606" s="33">
        <f t="shared" si="958"/>
        <v>197.65</v>
      </c>
      <c r="Z3606" s="45">
        <f t="shared" si="959"/>
        <v>0.14506040404040405</v>
      </c>
      <c r="AA3606" s="33">
        <f t="shared" si="960"/>
        <v>222.59519</v>
      </c>
      <c r="AB3606" s="45">
        <f t="shared" si="961"/>
        <v>0.1665072296817145</v>
      </c>
      <c r="AC3606" s="33">
        <f>IFERROR($X3606/VLOOKUP(CONCATENATE("USD",C3606),[1]GEINDICE!AR$1:AS$65536,2,0),"")</f>
        <v>227.79320803585117</v>
      </c>
      <c r="AD3606" s="33">
        <f>IFERROR($AA3606/VLOOKUP(CONCATENATE("USD",C3606),[1]GEINDICE!AR$1:AS$65536,2,0),"")</f>
        <v>37.929216010360044</v>
      </c>
      <c r="AE3606" s="33">
        <f>IFERROR($X3606/VLOOKUP(CONCATENATE("EUR",C3606),[1]GEINDICE!AR$1:AS$65536,2,0),"")</f>
        <v>220.85742606971749</v>
      </c>
      <c r="AF3606" s="33">
        <f>IFERROR($AA3606/VLOOKUP(CONCATENATE("EUR",C3606),[1]GEINDICE!AR$1:AS$65536,2,0),"")</f>
        <v>36.774358169502726</v>
      </c>
      <c r="AG3606" s="48" t="str">
        <f>VLOOKUP(E3606,[1]Apresentação!AW$1:AX$65536,2,0)</f>
        <v xml:space="preserve">                    3 - TEXTILE AUXILIARIES</v>
      </c>
      <c r="AH3606" s="48" t="str">
        <f t="shared" si="962"/>
        <v xml:space="preserve">         5522000013 - ADULCINOL FT LIQ BR</v>
      </c>
      <c r="AI3606" s="49" t="str">
        <f t="shared" si="963"/>
        <v xml:space="preserve">     X00280 - LAVE BEM LAVANDERIA E TINTURARIA LTDA EPP</v>
      </c>
      <c r="AJ3606" t="str">
        <f t="shared" si="964"/>
        <v xml:space="preserve">     90 - SALES</v>
      </c>
      <c r="AK3606" t="str">
        <f t="shared" si="965"/>
        <v/>
      </c>
      <c r="AL3606">
        <f t="shared" si="966"/>
        <v>2</v>
      </c>
      <c r="AM3606" t="str">
        <f t="shared" si="967"/>
        <v>2025 2</v>
      </c>
      <c r="AN3606" t="str">
        <f t="shared" si="968"/>
        <v xml:space="preserve">LAVE </v>
      </c>
    </row>
    <row r="3607" spans="1:40" x14ac:dyDescent="0.35">
      <c r="A3607">
        <v>81661</v>
      </c>
      <c r="B3607" t="s">
        <v>274</v>
      </c>
      <c r="C3607" s="31">
        <v>45733</v>
      </c>
      <c r="D3607" t="s">
        <v>286</v>
      </c>
      <c r="E3607" t="s">
        <v>287</v>
      </c>
      <c r="F3607" t="s">
        <v>294</v>
      </c>
      <c r="G3607" t="s">
        <v>295</v>
      </c>
      <c r="H3607" t="s">
        <v>296</v>
      </c>
      <c r="I3607" t="s">
        <v>297</v>
      </c>
      <c r="J3607">
        <v>330</v>
      </c>
      <c r="K3607">
        <v>1534.5</v>
      </c>
      <c r="L3607">
        <v>994.74758999999995</v>
      </c>
      <c r="M3607">
        <v>197.65</v>
      </c>
      <c r="N3607">
        <v>4.6500000000000004</v>
      </c>
      <c r="O3607" s="32">
        <f t="shared" si="952"/>
        <v>1336.85</v>
      </c>
      <c r="P3607" s="32">
        <f t="shared" si="953"/>
        <v>342.10240999999996</v>
      </c>
      <c r="Q3607">
        <v>718835</v>
      </c>
      <c r="R3607" t="s">
        <v>298</v>
      </c>
      <c r="S3607" t="s">
        <v>299</v>
      </c>
      <c r="T3607" t="str">
        <f t="shared" si="954"/>
        <v>VEN</v>
      </c>
      <c r="U3607" t="s">
        <v>300</v>
      </c>
      <c r="V3607" s="33">
        <f t="shared" si="955"/>
        <v>1534.5</v>
      </c>
      <c r="W3607">
        <f t="shared" si="956"/>
        <v>330</v>
      </c>
      <c r="X3607" s="33">
        <f t="shared" si="957"/>
        <v>1336.85</v>
      </c>
      <c r="Y3607" s="33">
        <f t="shared" si="958"/>
        <v>197.65</v>
      </c>
      <c r="Z3607" s="45">
        <f t="shared" si="959"/>
        <v>0.17992988595633755</v>
      </c>
      <c r="AA3607" s="33">
        <f t="shared" si="960"/>
        <v>276.10240999999996</v>
      </c>
      <c r="AB3607" s="45">
        <f t="shared" si="961"/>
        <v>0.2065320791412649</v>
      </c>
      <c r="AC3607" s="33">
        <f>IFERROR($X3607/VLOOKUP(CONCATENATE("USD",C3607),[1]GEINDICE!AR$1:AS$65536,2,0),"")</f>
        <v>234.19817105217052</v>
      </c>
      <c r="AD3607" s="33">
        <f>IFERROR($AA3607/VLOOKUP(CONCATENATE("USD",C3607),[1]GEINDICE!AR$1:AS$65536,2,0),"")</f>
        <v>48.369435198486379</v>
      </c>
      <c r="AE3607" s="33">
        <f>IFERROR($X3607/VLOOKUP(CONCATENATE("EUR",C3607),[1]GEINDICE!AR$1:AS$65536,2,0),"")</f>
        <v>214.4277808966236</v>
      </c>
      <c r="AF3607" s="33">
        <f>IFERROR($AA3607/VLOOKUP(CONCATENATE("EUR",C3607),[1]GEINDICE!AR$1:AS$65536,2,0),"")</f>
        <v>44.286215414227271</v>
      </c>
      <c r="AG3607" s="48" t="str">
        <f>VLOOKUP(E3607,[1]Apresentação!AW$1:AX$65536,2,0)</f>
        <v xml:space="preserve">                    3 - TEXTILE AUXILIARIES</v>
      </c>
      <c r="AH3607" s="48" t="str">
        <f t="shared" si="962"/>
        <v xml:space="preserve">         5522000013 - ADULCINOL FT LIQ BR</v>
      </c>
      <c r="AI3607" s="49" t="str">
        <f t="shared" si="963"/>
        <v xml:space="preserve">     X00280 - LAVE BEM LAVANDERIA E TINTURARIA LTDA EPP</v>
      </c>
      <c r="AJ3607" t="str">
        <f t="shared" si="964"/>
        <v xml:space="preserve">     90 - SALES</v>
      </c>
      <c r="AK3607" t="str">
        <f t="shared" si="965"/>
        <v/>
      </c>
      <c r="AL3607">
        <f t="shared" si="966"/>
        <v>3</v>
      </c>
      <c r="AM3607" t="str">
        <f t="shared" si="967"/>
        <v>2025 3</v>
      </c>
      <c r="AN3607" t="str">
        <f t="shared" si="968"/>
        <v xml:space="preserve">LAVE </v>
      </c>
    </row>
    <row r="3608" spans="1:40" x14ac:dyDescent="0.35">
      <c r="A3608">
        <v>81445</v>
      </c>
      <c r="B3608" t="s">
        <v>274</v>
      </c>
      <c r="C3608" s="31">
        <v>45715</v>
      </c>
      <c r="D3608" t="s">
        <v>286</v>
      </c>
      <c r="E3608" t="s">
        <v>287</v>
      </c>
      <c r="F3608" t="s">
        <v>294</v>
      </c>
      <c r="G3608" t="s">
        <v>295</v>
      </c>
      <c r="H3608" t="s">
        <v>296</v>
      </c>
      <c r="I3608" t="s">
        <v>297</v>
      </c>
      <c r="J3608">
        <v>550</v>
      </c>
      <c r="K3608">
        <v>2557.5</v>
      </c>
      <c r="L3608">
        <v>1657.91266</v>
      </c>
      <c r="M3608">
        <v>329.41</v>
      </c>
      <c r="N3608">
        <v>4.6500000000000004</v>
      </c>
      <c r="O3608" s="32">
        <f t="shared" si="952"/>
        <v>2228.09</v>
      </c>
      <c r="P3608" s="32">
        <f t="shared" si="953"/>
        <v>570.17734000000019</v>
      </c>
      <c r="Q3608">
        <v>712239</v>
      </c>
      <c r="R3608" t="s">
        <v>298</v>
      </c>
      <c r="S3608" t="s">
        <v>299</v>
      </c>
      <c r="T3608" t="str">
        <f t="shared" si="954"/>
        <v>VEN</v>
      </c>
      <c r="U3608" t="s">
        <v>303</v>
      </c>
      <c r="V3608" s="33">
        <f t="shared" si="955"/>
        <v>2557.5</v>
      </c>
      <c r="W3608">
        <f t="shared" si="956"/>
        <v>550</v>
      </c>
      <c r="X3608" s="33">
        <f t="shared" si="957"/>
        <v>2228.09</v>
      </c>
      <c r="Y3608" s="33">
        <f t="shared" si="958"/>
        <v>329.41</v>
      </c>
      <c r="Z3608" s="45">
        <f t="shared" si="959"/>
        <v>0.17993248875855336</v>
      </c>
      <c r="AA3608" s="33">
        <f t="shared" si="960"/>
        <v>460.17734000000019</v>
      </c>
      <c r="AB3608" s="45">
        <f t="shared" si="961"/>
        <v>0.20653444878797542</v>
      </c>
      <c r="AC3608" s="33">
        <f>IFERROR($X3608/VLOOKUP(CONCATENATE("USD",C3608),[1]GEINDICE!AR$1:AS$65536,2,0),"")</f>
        <v>382.64924091502371</v>
      </c>
      <c r="AD3608" s="33">
        <f>IFERROR($AA3608/VLOOKUP(CONCATENATE("USD",C3608),[1]GEINDICE!AR$1:AS$65536,2,0),"")</f>
        <v>79.030250051521634</v>
      </c>
      <c r="AE3608" s="33">
        <f>IFERROR($X3608/VLOOKUP(CONCATENATE("EUR",C3608),[1]GEINDICE!AR$1:AS$65536,2,0),"")</f>
        <v>367.36850783182194</v>
      </c>
      <c r="AF3608" s="33">
        <f>IFERROR($AA3608/VLOOKUP(CONCATENATE("EUR",C3608),[1]GEINDICE!AR$1:AS$65536,2,0),"")</f>
        <v>75.874252267106371</v>
      </c>
      <c r="AG3608" s="48" t="str">
        <f>VLOOKUP(E3608,[1]Apresentação!AW$1:AX$65536,2,0)</f>
        <v xml:space="preserve">                    3 - TEXTILE AUXILIARIES</v>
      </c>
      <c r="AH3608" s="48" t="str">
        <f t="shared" si="962"/>
        <v xml:space="preserve">         5522000013 - ADULCINOL FT LIQ BR</v>
      </c>
      <c r="AI3608" s="49" t="str">
        <f t="shared" si="963"/>
        <v xml:space="preserve">     X00280 - LAVE BEM LAVANDERIA E TINTURARIA LTDA EPP</v>
      </c>
      <c r="AJ3608" t="str">
        <f t="shared" si="964"/>
        <v xml:space="preserve">     90 - SALES</v>
      </c>
      <c r="AK3608" t="str">
        <f t="shared" si="965"/>
        <v/>
      </c>
      <c r="AL3608">
        <f t="shared" si="966"/>
        <v>2</v>
      </c>
      <c r="AM3608" t="str">
        <f t="shared" si="967"/>
        <v>2025 2</v>
      </c>
      <c r="AN3608" t="str">
        <f t="shared" si="968"/>
        <v xml:space="preserve">LAVE </v>
      </c>
    </row>
    <row r="3609" spans="1:40" x14ac:dyDescent="0.35">
      <c r="A3609">
        <v>81226</v>
      </c>
      <c r="B3609" t="s">
        <v>274</v>
      </c>
      <c r="C3609" s="31">
        <v>45698</v>
      </c>
      <c r="D3609" t="s">
        <v>286</v>
      </c>
      <c r="E3609" t="s">
        <v>287</v>
      </c>
      <c r="F3609" t="s">
        <v>294</v>
      </c>
      <c r="G3609" t="s">
        <v>295</v>
      </c>
      <c r="H3609" t="s">
        <v>296</v>
      </c>
      <c r="I3609" t="s">
        <v>297</v>
      </c>
      <c r="J3609">
        <v>330</v>
      </c>
      <c r="K3609">
        <v>1534.5</v>
      </c>
      <c r="L3609">
        <v>994.74758999999995</v>
      </c>
      <c r="M3609">
        <v>197.65</v>
      </c>
      <c r="N3609">
        <v>4.6500000000000004</v>
      </c>
      <c r="O3609" s="32">
        <f t="shared" si="952"/>
        <v>1336.85</v>
      </c>
      <c r="P3609" s="32">
        <f t="shared" si="953"/>
        <v>342.10240999999996</v>
      </c>
      <c r="Q3609">
        <v>709744</v>
      </c>
      <c r="R3609" t="s">
        <v>298</v>
      </c>
      <c r="S3609" t="s">
        <v>299</v>
      </c>
      <c r="T3609" t="str">
        <f t="shared" si="954"/>
        <v>VEN</v>
      </c>
      <c r="U3609" t="s">
        <v>300</v>
      </c>
      <c r="V3609" s="33">
        <f t="shared" si="955"/>
        <v>1534.5</v>
      </c>
      <c r="W3609">
        <f t="shared" si="956"/>
        <v>330</v>
      </c>
      <c r="X3609" s="33">
        <f t="shared" si="957"/>
        <v>1336.85</v>
      </c>
      <c r="Y3609" s="33">
        <f t="shared" si="958"/>
        <v>197.65</v>
      </c>
      <c r="Z3609" s="45">
        <f t="shared" si="959"/>
        <v>0.17992988595633755</v>
      </c>
      <c r="AA3609" s="33">
        <f t="shared" si="960"/>
        <v>276.10240999999996</v>
      </c>
      <c r="AB3609" s="45">
        <f t="shared" si="961"/>
        <v>0.2065320791412649</v>
      </c>
      <c r="AC3609" s="33">
        <f>IFERROR($X3609/VLOOKUP(CONCATENATE("USD",C3609),[1]GEINDICE!AR$1:AS$65536,2,0),"")</f>
        <v>231.2569194575145</v>
      </c>
      <c r="AD3609" s="33">
        <f>IFERROR($AA3609/VLOOKUP(CONCATENATE("USD",C3609),[1]GEINDICE!AR$1:AS$65536,2,0),"")</f>
        <v>47.761972391364509</v>
      </c>
      <c r="AE3609" s="33">
        <f>IFERROR($X3609/VLOOKUP(CONCATENATE("EUR",C3609),[1]GEINDICE!AR$1:AS$65536,2,0),"")</f>
        <v>224.14949447527707</v>
      </c>
      <c r="AF3609" s="33">
        <f>IFERROR($AA3609/VLOOKUP(CONCATENATE("EUR",C3609),[1]GEINDICE!AR$1:AS$65536,2,0),"")</f>
        <v>46.294061132442437</v>
      </c>
      <c r="AG3609" s="48" t="str">
        <f>VLOOKUP(E3609,[1]Apresentação!AW$1:AX$65536,2,0)</f>
        <v xml:space="preserve">                    3 - TEXTILE AUXILIARIES</v>
      </c>
      <c r="AH3609" s="48" t="str">
        <f t="shared" si="962"/>
        <v xml:space="preserve">         5522000013 - ADULCINOL FT LIQ BR</v>
      </c>
      <c r="AI3609" s="49" t="str">
        <f t="shared" si="963"/>
        <v xml:space="preserve">     X00280 - LAVE BEM LAVANDERIA E TINTURARIA LTDA EPP</v>
      </c>
      <c r="AJ3609" t="str">
        <f t="shared" si="964"/>
        <v xml:space="preserve">     90 - SALES</v>
      </c>
      <c r="AK3609" t="str">
        <f t="shared" si="965"/>
        <v/>
      </c>
      <c r="AL3609">
        <f t="shared" si="966"/>
        <v>2</v>
      </c>
      <c r="AM3609" t="str">
        <f t="shared" si="967"/>
        <v>2025 2</v>
      </c>
      <c r="AN3609" t="str">
        <f t="shared" si="968"/>
        <v xml:space="preserve">LAVE </v>
      </c>
    </row>
    <row r="3610" spans="1:40" x14ac:dyDescent="0.35">
      <c r="A3610">
        <v>82273</v>
      </c>
      <c r="B3610" t="s">
        <v>274</v>
      </c>
      <c r="C3610" s="31">
        <v>45782</v>
      </c>
      <c r="D3610" t="s">
        <v>286</v>
      </c>
      <c r="E3610" t="s">
        <v>287</v>
      </c>
      <c r="F3610" t="s">
        <v>294</v>
      </c>
      <c r="G3610" t="s">
        <v>295</v>
      </c>
      <c r="H3610" t="s">
        <v>296</v>
      </c>
      <c r="I3610" t="s">
        <v>297</v>
      </c>
      <c r="J3610">
        <v>330</v>
      </c>
      <c r="K3610">
        <v>1534.5</v>
      </c>
      <c r="L3610">
        <v>994.74758999999995</v>
      </c>
      <c r="M3610">
        <v>197.65</v>
      </c>
      <c r="N3610">
        <v>4.6500000000000004</v>
      </c>
      <c r="O3610" s="32">
        <f t="shared" si="952"/>
        <v>1336.85</v>
      </c>
      <c r="P3610" s="32">
        <f t="shared" si="953"/>
        <v>342.10240999999996</v>
      </c>
      <c r="Q3610">
        <v>736979</v>
      </c>
      <c r="R3610" t="s">
        <v>298</v>
      </c>
      <c r="S3610" t="s">
        <v>299</v>
      </c>
      <c r="T3610" t="str">
        <f t="shared" si="954"/>
        <v>VEN</v>
      </c>
      <c r="U3610" t="s">
        <v>303</v>
      </c>
      <c r="V3610" s="33">
        <f t="shared" si="955"/>
        <v>1534.5</v>
      </c>
      <c r="W3610">
        <f t="shared" si="956"/>
        <v>330</v>
      </c>
      <c r="X3610" s="33">
        <f t="shared" si="957"/>
        <v>1336.85</v>
      </c>
      <c r="Y3610" s="33">
        <f t="shared" si="958"/>
        <v>197.65</v>
      </c>
      <c r="Z3610" s="45">
        <f t="shared" si="959"/>
        <v>0.17992988595633755</v>
      </c>
      <c r="AA3610" s="33">
        <f t="shared" si="960"/>
        <v>276.10240999999996</v>
      </c>
      <c r="AB3610" s="45">
        <f t="shared" si="961"/>
        <v>0.2065320791412649</v>
      </c>
      <c r="AC3610" s="33">
        <f>IFERROR($X3610/VLOOKUP(CONCATENATE("USD",C3610),[1]GEINDICE!AR$1:AS$65536,2,0),"")</f>
        <v>236.52689313517337</v>
      </c>
      <c r="AD3610" s="33">
        <f>IFERROR($AA3610/VLOOKUP(CONCATENATE("USD",C3610),[1]GEINDICE!AR$1:AS$65536,2,0),"")</f>
        <v>48.850391012031132</v>
      </c>
      <c r="AE3610" s="33">
        <f>IFERROR($X3610/VLOOKUP(CONCATENATE("EUR",C3610),[1]GEINDICE!AR$1:AS$65536,2,0),"")</f>
        <v>209.0395921941456</v>
      </c>
      <c r="AF3610" s="33">
        <f>IFERROR($AA3610/VLOOKUP(CONCATENATE("EUR",C3610),[1]GEINDICE!AR$1:AS$65536,2,0),"")</f>
        <v>43.173381598699017</v>
      </c>
      <c r="AG3610" s="48" t="str">
        <f>VLOOKUP(E3610,[1]Apresentação!AW$1:AX$65536,2,0)</f>
        <v xml:space="preserve">                    3 - TEXTILE AUXILIARIES</v>
      </c>
      <c r="AH3610" s="48" t="str">
        <f t="shared" si="962"/>
        <v xml:space="preserve">         5522000013 - ADULCINOL FT LIQ BR</v>
      </c>
      <c r="AI3610" s="49" t="str">
        <f t="shared" si="963"/>
        <v xml:space="preserve">     X00280 - LAVE BEM LAVANDERIA E TINTURARIA LTDA EPP</v>
      </c>
      <c r="AJ3610" t="str">
        <f t="shared" si="964"/>
        <v xml:space="preserve">     90 - SALES</v>
      </c>
      <c r="AK3610" t="str">
        <f t="shared" si="965"/>
        <v/>
      </c>
      <c r="AL3610">
        <f t="shared" si="966"/>
        <v>5</v>
      </c>
      <c r="AM3610" t="str">
        <f t="shared" si="967"/>
        <v>2025 5</v>
      </c>
      <c r="AN3610" t="str">
        <f t="shared" si="968"/>
        <v xml:space="preserve">LAVE </v>
      </c>
    </row>
    <row r="3611" spans="1:40" x14ac:dyDescent="0.35">
      <c r="A3611">
        <v>82039</v>
      </c>
      <c r="B3611" t="s">
        <v>274</v>
      </c>
      <c r="C3611" s="31">
        <v>45761</v>
      </c>
      <c r="D3611" t="s">
        <v>286</v>
      </c>
      <c r="E3611" t="s">
        <v>287</v>
      </c>
      <c r="F3611" t="s">
        <v>294</v>
      </c>
      <c r="G3611" t="s">
        <v>295</v>
      </c>
      <c r="H3611" t="s">
        <v>296</v>
      </c>
      <c r="I3611" t="s">
        <v>297</v>
      </c>
      <c r="J3611">
        <v>440</v>
      </c>
      <c r="K3611">
        <v>2046</v>
      </c>
      <c r="L3611">
        <v>1326.3301300000001</v>
      </c>
      <c r="M3611">
        <v>263.52999999999997</v>
      </c>
      <c r="N3611">
        <v>4.6500000000000004</v>
      </c>
      <c r="O3611" s="32">
        <f t="shared" si="952"/>
        <v>1782.47</v>
      </c>
      <c r="P3611" s="32">
        <f t="shared" si="953"/>
        <v>456.13986999999997</v>
      </c>
      <c r="Q3611">
        <v>729426</v>
      </c>
      <c r="R3611" t="s">
        <v>298</v>
      </c>
      <c r="S3611" t="s">
        <v>299</v>
      </c>
      <c r="T3611" t="str">
        <f t="shared" si="954"/>
        <v>VEN</v>
      </c>
      <c r="U3611" t="s">
        <v>303</v>
      </c>
      <c r="V3611" s="33">
        <f t="shared" si="955"/>
        <v>2046</v>
      </c>
      <c r="W3611">
        <f t="shared" si="956"/>
        <v>440</v>
      </c>
      <c r="X3611" s="33">
        <f t="shared" si="957"/>
        <v>1782.47</v>
      </c>
      <c r="Y3611" s="33">
        <f t="shared" si="958"/>
        <v>263.52999999999997</v>
      </c>
      <c r="Z3611" s="45">
        <f t="shared" si="959"/>
        <v>0.17993151026392962</v>
      </c>
      <c r="AA3611" s="33">
        <f t="shared" si="960"/>
        <v>368.13986999999997</v>
      </c>
      <c r="AB3611" s="45">
        <f t="shared" si="961"/>
        <v>0.20653355736702439</v>
      </c>
      <c r="AC3611" s="33">
        <f>IFERROR($X3611/VLOOKUP(CONCATENATE("USD",C3611),[1]GEINDICE!AR$1:AS$65536,2,0),"")</f>
        <v>305.08686350021395</v>
      </c>
      <c r="AD3611" s="33">
        <f>IFERROR($AA3611/VLOOKUP(CONCATENATE("USD",C3611),[1]GEINDICE!AR$1:AS$65536,2,0),"")</f>
        <v>63.010675224646974</v>
      </c>
      <c r="AE3611" s="33">
        <f>IFERROR($X3611/VLOOKUP(CONCATENATE("EUR",C3611),[1]GEINDICE!AR$1:AS$65536,2,0),"")</f>
        <v>268.61013577660901</v>
      </c>
      <c r="AF3611" s="33">
        <f>IFERROR($AA3611/VLOOKUP(CONCATENATE("EUR",C3611),[1]GEINDICE!AR$1:AS$65536,2,0),"")</f>
        <v>55.477006886782497</v>
      </c>
      <c r="AG3611" s="48" t="str">
        <f>VLOOKUP(E3611,[1]Apresentação!AW$1:AX$65536,2,0)</f>
        <v xml:space="preserve">                    3 - TEXTILE AUXILIARIES</v>
      </c>
      <c r="AH3611" s="48" t="str">
        <f t="shared" si="962"/>
        <v xml:space="preserve">         5522000013 - ADULCINOL FT LIQ BR</v>
      </c>
      <c r="AI3611" s="49" t="str">
        <f t="shared" si="963"/>
        <v xml:space="preserve">     X00280 - LAVE BEM LAVANDERIA E TINTURARIA LTDA EPP</v>
      </c>
      <c r="AJ3611" t="str">
        <f t="shared" si="964"/>
        <v xml:space="preserve">     90 - SALES</v>
      </c>
      <c r="AK3611" t="str">
        <f t="shared" si="965"/>
        <v/>
      </c>
      <c r="AL3611">
        <f t="shared" si="966"/>
        <v>4</v>
      </c>
      <c r="AM3611" t="str">
        <f t="shared" si="967"/>
        <v>2025 4</v>
      </c>
      <c r="AN3611" t="str">
        <f t="shared" si="968"/>
        <v xml:space="preserve">LAVE </v>
      </c>
    </row>
    <row r="3612" spans="1:40" x14ac:dyDescent="0.35">
      <c r="A3612">
        <v>80909</v>
      </c>
      <c r="B3612" t="s">
        <v>274</v>
      </c>
      <c r="C3612" s="31">
        <v>45673</v>
      </c>
      <c r="D3612" t="s">
        <v>286</v>
      </c>
      <c r="E3612" t="s">
        <v>287</v>
      </c>
      <c r="F3612" t="s">
        <v>294</v>
      </c>
      <c r="G3612" t="s">
        <v>295</v>
      </c>
      <c r="H3612" t="s">
        <v>296</v>
      </c>
      <c r="I3612" t="s">
        <v>297</v>
      </c>
      <c r="J3612">
        <v>330</v>
      </c>
      <c r="K3612">
        <v>1534.5</v>
      </c>
      <c r="L3612">
        <v>1048.2548099999999</v>
      </c>
      <c r="M3612">
        <v>197.65</v>
      </c>
      <c r="N3612">
        <v>4.6500000000000004</v>
      </c>
      <c r="O3612" s="32">
        <f t="shared" si="952"/>
        <v>1336.85</v>
      </c>
      <c r="P3612" s="32">
        <f t="shared" si="953"/>
        <v>288.59519</v>
      </c>
      <c r="Q3612">
        <v>707328</v>
      </c>
      <c r="R3612" t="s">
        <v>298</v>
      </c>
      <c r="S3612" t="s">
        <v>299</v>
      </c>
      <c r="T3612" t="str">
        <f t="shared" si="954"/>
        <v>VEN</v>
      </c>
      <c r="U3612" t="s">
        <v>300</v>
      </c>
      <c r="V3612" s="33">
        <f t="shared" si="955"/>
        <v>1534.5</v>
      </c>
      <c r="W3612">
        <f t="shared" si="956"/>
        <v>330</v>
      </c>
      <c r="X3612" s="33">
        <f t="shared" si="957"/>
        <v>1336.85</v>
      </c>
      <c r="Y3612" s="33">
        <f t="shared" si="958"/>
        <v>197.65</v>
      </c>
      <c r="Z3612" s="45">
        <f t="shared" si="959"/>
        <v>0.14506040404040405</v>
      </c>
      <c r="AA3612" s="33">
        <f t="shared" si="960"/>
        <v>222.59519</v>
      </c>
      <c r="AB3612" s="45">
        <f t="shared" si="961"/>
        <v>0.1665072296817145</v>
      </c>
      <c r="AC3612" s="33">
        <f>IFERROR($X3612/VLOOKUP(CONCATENATE("USD",C3612),[1]GEINDICE!AR$1:AS$65536,2,0),"")</f>
        <v>221.6189781505918</v>
      </c>
      <c r="AD3612" s="33">
        <f>IFERROR($AA3612/VLOOKUP(CONCATENATE("USD",C3612),[1]GEINDICE!AR$1:AS$65536,2,0),"")</f>
        <v>36.901162096747456</v>
      </c>
      <c r="AE3612" s="33">
        <f>IFERROR($X3612/VLOOKUP(CONCATENATE("EUR",C3612),[1]GEINDICE!AR$1:AS$65536,2,0),"")</f>
        <v>215.12133110195671</v>
      </c>
      <c r="AF3612" s="33">
        <f>IFERROR($AA3612/VLOOKUP(CONCATENATE("EUR",C3612),[1]GEINDICE!AR$1:AS$65536,2,0),"")</f>
        <v>35.819256887229656</v>
      </c>
      <c r="AG3612" s="48" t="str">
        <f>VLOOKUP(E3612,[1]Apresentação!AW$1:AX$65536,2,0)</f>
        <v xml:space="preserve">                    3 - TEXTILE AUXILIARIES</v>
      </c>
      <c r="AH3612" s="48" t="str">
        <f t="shared" si="962"/>
        <v xml:space="preserve">         5522000013 - ADULCINOL FT LIQ BR</v>
      </c>
      <c r="AI3612" s="49" t="str">
        <f t="shared" si="963"/>
        <v xml:space="preserve">     X00280 - LAVE BEM LAVANDERIA E TINTURARIA LTDA EPP</v>
      </c>
      <c r="AJ3612" t="str">
        <f t="shared" si="964"/>
        <v xml:space="preserve">     90 - SALES</v>
      </c>
      <c r="AK3612" t="str">
        <f t="shared" si="965"/>
        <v/>
      </c>
      <c r="AL3612">
        <f t="shared" si="966"/>
        <v>1</v>
      </c>
      <c r="AM3612" t="str">
        <f t="shared" si="967"/>
        <v>2025 1</v>
      </c>
      <c r="AN3612" t="str">
        <f t="shared" si="968"/>
        <v xml:space="preserve">LAVE </v>
      </c>
    </row>
    <row r="3613" spans="1:40" x14ac:dyDescent="0.35">
      <c r="A3613">
        <v>82206</v>
      </c>
      <c r="B3613" t="s">
        <v>274</v>
      </c>
      <c r="C3613" s="31">
        <v>45775</v>
      </c>
      <c r="D3613" t="s">
        <v>286</v>
      </c>
      <c r="E3613" t="s">
        <v>287</v>
      </c>
      <c r="F3613" t="s">
        <v>294</v>
      </c>
      <c r="G3613" t="s">
        <v>295</v>
      </c>
      <c r="H3613" t="s">
        <v>296</v>
      </c>
      <c r="I3613" t="s">
        <v>297</v>
      </c>
      <c r="J3613">
        <v>330</v>
      </c>
      <c r="K3613">
        <v>1534.5</v>
      </c>
      <c r="L3613">
        <v>994.74758999999995</v>
      </c>
      <c r="M3613">
        <v>197.65</v>
      </c>
      <c r="N3613">
        <v>4.6500000000000004</v>
      </c>
      <c r="O3613" s="32">
        <f t="shared" si="952"/>
        <v>1336.85</v>
      </c>
      <c r="P3613" s="32">
        <f t="shared" si="953"/>
        <v>342.10240999999996</v>
      </c>
      <c r="Q3613">
        <v>734567</v>
      </c>
      <c r="R3613" t="s">
        <v>298</v>
      </c>
      <c r="S3613" t="s">
        <v>299</v>
      </c>
      <c r="T3613" t="str">
        <f t="shared" si="954"/>
        <v>VEN</v>
      </c>
      <c r="U3613" t="s">
        <v>303</v>
      </c>
      <c r="V3613" s="33">
        <f t="shared" si="955"/>
        <v>1534.5</v>
      </c>
      <c r="W3613">
        <f t="shared" si="956"/>
        <v>330</v>
      </c>
      <c r="X3613" s="33">
        <f t="shared" si="957"/>
        <v>1336.85</v>
      </c>
      <c r="Y3613" s="33">
        <f t="shared" si="958"/>
        <v>197.65</v>
      </c>
      <c r="Z3613" s="45">
        <f t="shared" si="959"/>
        <v>0.17992988595633755</v>
      </c>
      <c r="AA3613" s="33">
        <f t="shared" si="960"/>
        <v>276.10240999999996</v>
      </c>
      <c r="AB3613" s="45">
        <f t="shared" si="961"/>
        <v>0.2065320791412649</v>
      </c>
      <c r="AC3613" s="33">
        <f>IFERROR($X3613/VLOOKUP(CONCATENATE("USD",C3613),[1]GEINDICE!AR$1:AS$65536,2,0),"")</f>
        <v>235.85504842892678</v>
      </c>
      <c r="AD3613" s="33">
        <f>IFERROR($AA3613/VLOOKUP(CONCATENATE("USD",C3613),[1]GEINDICE!AR$1:AS$65536,2,0),"")</f>
        <v>48.711633527989974</v>
      </c>
      <c r="AE3613" s="33">
        <f>IFERROR($X3613/VLOOKUP(CONCATENATE("EUR",C3613),[1]GEINDICE!AR$1:AS$65536,2,0),"")</f>
        <v>207.12548223664842</v>
      </c>
      <c r="AF3613" s="33">
        <f>IFERROR($AA3613/VLOOKUP(CONCATENATE("EUR",C3613),[1]GEINDICE!AR$1:AS$65536,2,0),"")</f>
        <v>42.778056489472128</v>
      </c>
      <c r="AG3613" s="48" t="str">
        <f>VLOOKUP(E3613,[1]Apresentação!AW$1:AX$65536,2,0)</f>
        <v xml:space="preserve">                    3 - TEXTILE AUXILIARIES</v>
      </c>
      <c r="AH3613" s="48" t="str">
        <f t="shared" si="962"/>
        <v xml:space="preserve">         5522000013 - ADULCINOL FT LIQ BR</v>
      </c>
      <c r="AI3613" s="49" t="str">
        <f t="shared" si="963"/>
        <v xml:space="preserve">     X00280 - LAVE BEM LAVANDERIA E TINTURARIA LTDA EPP</v>
      </c>
      <c r="AJ3613" t="str">
        <f t="shared" si="964"/>
        <v xml:space="preserve">     90 - SALES</v>
      </c>
      <c r="AK3613" t="str">
        <f t="shared" si="965"/>
        <v/>
      </c>
      <c r="AL3613">
        <f t="shared" si="966"/>
        <v>4</v>
      </c>
      <c r="AM3613" t="str">
        <f t="shared" si="967"/>
        <v>2025 4</v>
      </c>
      <c r="AN3613" t="str">
        <f t="shared" si="968"/>
        <v xml:space="preserve">LAVE </v>
      </c>
    </row>
    <row r="3614" spans="1:40" x14ac:dyDescent="0.35">
      <c r="A3614">
        <v>84571</v>
      </c>
      <c r="B3614" t="s">
        <v>274</v>
      </c>
      <c r="C3614" s="31">
        <v>45971</v>
      </c>
      <c r="D3614" t="s">
        <v>286</v>
      </c>
      <c r="E3614" t="s">
        <v>287</v>
      </c>
      <c r="F3614" t="s">
        <v>294</v>
      </c>
      <c r="G3614" t="s">
        <v>295</v>
      </c>
      <c r="H3614" t="s">
        <v>296</v>
      </c>
      <c r="I3614" t="s">
        <v>297</v>
      </c>
      <c r="J3614">
        <v>330</v>
      </c>
      <c r="K3614">
        <v>1534.5</v>
      </c>
      <c r="L3614">
        <v>780.18367000000001</v>
      </c>
      <c r="M3614">
        <v>197.65</v>
      </c>
      <c r="N3614">
        <v>4.6500000000000004</v>
      </c>
      <c r="O3614" s="32">
        <f t="shared" si="952"/>
        <v>1336.85</v>
      </c>
      <c r="P3614" s="32">
        <f t="shared" si="953"/>
        <v>556.6663299999999</v>
      </c>
      <c r="Q3614">
        <v>766722</v>
      </c>
      <c r="R3614" t="s">
        <v>298</v>
      </c>
      <c r="S3614" t="s">
        <v>299</v>
      </c>
      <c r="T3614" t="str">
        <f t="shared" si="954"/>
        <v>VEN</v>
      </c>
      <c r="U3614" t="s">
        <v>300</v>
      </c>
      <c r="V3614" s="33">
        <f t="shared" si="955"/>
        <v>1534.5</v>
      </c>
      <c r="W3614">
        <f t="shared" si="956"/>
        <v>330</v>
      </c>
      <c r="X3614" s="33">
        <f t="shared" si="957"/>
        <v>1336.85</v>
      </c>
      <c r="Y3614" s="33">
        <f t="shared" si="958"/>
        <v>197.65</v>
      </c>
      <c r="Z3614" s="45">
        <f t="shared" si="959"/>
        <v>0.31975648745519708</v>
      </c>
      <c r="AA3614" s="33">
        <f t="shared" si="960"/>
        <v>490.6663299999999</v>
      </c>
      <c r="AB3614" s="45">
        <f t="shared" si="961"/>
        <v>0.36703170138759017</v>
      </c>
      <c r="AC3614" s="33" t="str">
        <f>IFERROR($X3614/VLOOKUP(CONCATENATE("USD",C3614),[1]GEINDICE!AR$1:AS$65536,2,0),"")</f>
        <v/>
      </c>
      <c r="AD3614" s="33" t="str">
        <f>IFERROR($AA3614/VLOOKUP(CONCATENATE("USD",C3614),[1]GEINDICE!AR$1:AS$65536,2,0),"")</f>
        <v/>
      </c>
      <c r="AE3614" s="33" t="str">
        <f>IFERROR($X3614/VLOOKUP(CONCATENATE("EUR",C3614),[1]GEINDICE!AR$1:AS$65536,2,0),"")</f>
        <v/>
      </c>
      <c r="AF3614" s="33" t="str">
        <f>IFERROR($AA3614/VLOOKUP(CONCATENATE("EUR",C3614),[1]GEINDICE!AR$1:AS$65536,2,0),"")</f>
        <v/>
      </c>
      <c r="AG3614" s="48" t="str">
        <f>VLOOKUP(E3614,[1]Apresentação!AW$1:AX$65536,2,0)</f>
        <v xml:space="preserve">                    3 - TEXTILE AUXILIARIES</v>
      </c>
      <c r="AH3614" s="48" t="str">
        <f t="shared" si="962"/>
        <v xml:space="preserve">         5522000013 - ADULCINOL FT LIQ BR</v>
      </c>
      <c r="AI3614" s="49" t="str">
        <f t="shared" si="963"/>
        <v xml:space="preserve">     X00280 - LAVE BEM LAVANDERIA E TINTURARIA LTDA EPP</v>
      </c>
      <c r="AJ3614" t="str">
        <f t="shared" si="964"/>
        <v xml:space="preserve">     90 - SALES</v>
      </c>
      <c r="AK3614" t="str">
        <f t="shared" si="965"/>
        <v/>
      </c>
      <c r="AL3614">
        <f t="shared" si="966"/>
        <v>11</v>
      </c>
      <c r="AM3614" t="str">
        <f t="shared" si="967"/>
        <v>2025 11</v>
      </c>
      <c r="AN3614" t="str">
        <f t="shared" si="968"/>
        <v xml:space="preserve">LAVE </v>
      </c>
    </row>
    <row r="3615" spans="1:40" x14ac:dyDescent="0.35">
      <c r="A3615">
        <v>82624</v>
      </c>
      <c r="B3615" t="s">
        <v>274</v>
      </c>
      <c r="C3615" s="31">
        <v>45810</v>
      </c>
      <c r="D3615" t="s">
        <v>286</v>
      </c>
      <c r="E3615" t="s">
        <v>287</v>
      </c>
      <c r="F3615" t="s">
        <v>294</v>
      </c>
      <c r="G3615" t="s">
        <v>295</v>
      </c>
      <c r="H3615" t="s">
        <v>296</v>
      </c>
      <c r="I3615" t="s">
        <v>297</v>
      </c>
      <c r="J3615">
        <v>330</v>
      </c>
      <c r="K3615">
        <v>1534.5</v>
      </c>
      <c r="L3615">
        <v>924.12264000000005</v>
      </c>
      <c r="M3615">
        <v>197.65</v>
      </c>
      <c r="N3615">
        <v>4.6500000000000004</v>
      </c>
      <c r="O3615" s="32">
        <f t="shared" si="952"/>
        <v>1336.85</v>
      </c>
      <c r="P3615" s="32">
        <f t="shared" si="953"/>
        <v>412.72735999999986</v>
      </c>
      <c r="Q3615">
        <v>740243</v>
      </c>
      <c r="R3615" t="s">
        <v>298</v>
      </c>
      <c r="S3615" t="s">
        <v>299</v>
      </c>
      <c r="T3615" t="str">
        <f t="shared" si="954"/>
        <v>VEN</v>
      </c>
      <c r="U3615" t="s">
        <v>303</v>
      </c>
      <c r="V3615" s="33">
        <f t="shared" si="955"/>
        <v>1534.5</v>
      </c>
      <c r="W3615">
        <f t="shared" si="956"/>
        <v>330</v>
      </c>
      <c r="X3615" s="33">
        <f t="shared" si="957"/>
        <v>1336.85</v>
      </c>
      <c r="Y3615" s="33">
        <f t="shared" si="958"/>
        <v>197.65</v>
      </c>
      <c r="Z3615" s="45">
        <f t="shared" si="959"/>
        <v>0.22595461713913317</v>
      </c>
      <c r="AA3615" s="33">
        <f t="shared" si="960"/>
        <v>346.72735999999986</v>
      </c>
      <c r="AB3615" s="45">
        <f t="shared" si="961"/>
        <v>0.25936145416464068</v>
      </c>
      <c r="AC3615" s="33">
        <f>IFERROR($X3615/VLOOKUP(CONCATENATE("USD",C3615),[1]GEINDICE!AR$1:AS$65536,2,0),"")</f>
        <v>234.79459753762927</v>
      </c>
      <c r="AD3615" s="33">
        <f>IFERROR($AA3615/VLOOKUP(CONCATENATE("USD",C3615),[1]GEINDICE!AR$1:AS$65536,2,0),"")</f>
        <v>60.896668247361085</v>
      </c>
      <c r="AE3615" s="33">
        <f>IFERROR($X3615/VLOOKUP(CONCATENATE("EUR",C3615),[1]GEINDICE!AR$1:AS$65536,2,0),"")</f>
        <v>205.4006299454559</v>
      </c>
      <c r="AF3615" s="33">
        <f>IFERROR($AA3615/VLOOKUP(CONCATENATE("EUR",C3615),[1]GEINDICE!AR$1:AS$65536,2,0),"")</f>
        <v>53.273006068986682</v>
      </c>
      <c r="AG3615" s="48" t="str">
        <f>VLOOKUP(E3615,[1]Apresentação!AW$1:AX$65536,2,0)</f>
        <v xml:space="preserve">                    3 - TEXTILE AUXILIARIES</v>
      </c>
      <c r="AH3615" s="48" t="str">
        <f t="shared" si="962"/>
        <v xml:space="preserve">         5522000013 - ADULCINOL FT LIQ BR</v>
      </c>
      <c r="AI3615" s="49" t="str">
        <f t="shared" si="963"/>
        <v xml:space="preserve">     X00280 - LAVE BEM LAVANDERIA E TINTURARIA LTDA EPP</v>
      </c>
      <c r="AJ3615" t="str">
        <f t="shared" si="964"/>
        <v xml:space="preserve">     90 - SALES</v>
      </c>
      <c r="AK3615" t="str">
        <f t="shared" si="965"/>
        <v/>
      </c>
      <c r="AL3615">
        <f t="shared" si="966"/>
        <v>6</v>
      </c>
      <c r="AM3615" t="str">
        <f t="shared" si="967"/>
        <v>2025 6</v>
      </c>
      <c r="AN3615" t="str">
        <f t="shared" si="968"/>
        <v xml:space="preserve">LAVE </v>
      </c>
    </row>
    <row r="3616" spans="1:40" x14ac:dyDescent="0.35">
      <c r="A3616">
        <v>84433</v>
      </c>
      <c r="B3616" t="s">
        <v>274</v>
      </c>
      <c r="C3616" s="31">
        <v>45960</v>
      </c>
      <c r="D3616" t="s">
        <v>286</v>
      </c>
      <c r="E3616" t="s">
        <v>287</v>
      </c>
      <c r="F3616" t="s">
        <v>304</v>
      </c>
      <c r="G3616" t="s">
        <v>305</v>
      </c>
      <c r="H3616" t="s">
        <v>296</v>
      </c>
      <c r="I3616" t="s">
        <v>297</v>
      </c>
      <c r="J3616">
        <v>880</v>
      </c>
      <c r="K3616">
        <v>4703.6000000000004</v>
      </c>
      <c r="L3616">
        <v>2080.4897799999999</v>
      </c>
      <c r="M3616">
        <v>605.82000000000005</v>
      </c>
      <c r="N3616">
        <v>5.3450000000000006</v>
      </c>
      <c r="O3616" s="32">
        <f t="shared" si="952"/>
        <v>4097.7800000000007</v>
      </c>
      <c r="P3616" s="32">
        <f t="shared" si="953"/>
        <v>2017.2902200000008</v>
      </c>
      <c r="Q3616">
        <v>765662</v>
      </c>
      <c r="R3616" t="s">
        <v>298</v>
      </c>
      <c r="S3616" t="s">
        <v>299</v>
      </c>
      <c r="T3616" t="str">
        <f t="shared" si="954"/>
        <v>VEN</v>
      </c>
      <c r="U3616" t="s">
        <v>303</v>
      </c>
      <c r="V3616" s="33">
        <f t="shared" si="955"/>
        <v>4703.6000000000004</v>
      </c>
      <c r="W3616">
        <f t="shared" si="956"/>
        <v>880</v>
      </c>
      <c r="X3616" s="33">
        <f t="shared" si="957"/>
        <v>4097.7800000000007</v>
      </c>
      <c r="Y3616" s="33">
        <f t="shared" si="958"/>
        <v>605.82000000000005</v>
      </c>
      <c r="Z3616" s="45">
        <f t="shared" si="959"/>
        <v>0.39146403180542577</v>
      </c>
      <c r="AA3616" s="33">
        <f t="shared" si="960"/>
        <v>1841.2902200000008</v>
      </c>
      <c r="AB3616" s="45">
        <f t="shared" si="961"/>
        <v>0.44933847595527349</v>
      </c>
      <c r="AC3616" s="33">
        <f>IFERROR($X3616/VLOOKUP(CONCATENATE("USD",C3616),[1]GEINDICE!AR$1:AS$65536,2,0),"")</f>
        <v>760.96193129062215</v>
      </c>
      <c r="AD3616" s="33">
        <f>IFERROR($AA3616/VLOOKUP(CONCATENATE("USD",C3616),[1]GEINDICE!AR$1:AS$65536,2,0),"")</f>
        <v>341.92947446610964</v>
      </c>
      <c r="AE3616" s="33">
        <f>IFERROR($X3616/VLOOKUP(CONCATENATE("EUR",C3616),[1]GEINDICE!AR$1:AS$65536,2,0),"")</f>
        <v>657.98195189312446</v>
      </c>
      <c r="AF3616" s="33">
        <f>IFERROR($AA3616/VLOOKUP(CONCATENATE("EUR",C3616),[1]GEINDICE!AR$1:AS$65536,2,0),"")</f>
        <v>295.65660746973259</v>
      </c>
      <c r="AG3616" s="48" t="str">
        <f>VLOOKUP(E3616,[1]Apresentação!AW$1:AX$65536,2,0)</f>
        <v xml:space="preserve">                    3 - TEXTILE AUXILIARIES</v>
      </c>
      <c r="AH3616" s="48" t="str">
        <f t="shared" si="962"/>
        <v xml:space="preserve">         5522000013 - ADULCINOL FT LIQ BR</v>
      </c>
      <c r="AI3616" s="49" t="str">
        <f t="shared" si="963"/>
        <v xml:space="preserve">     X00102 - TECIDOS DONA FRANCISCA LTDA</v>
      </c>
      <c r="AJ3616" t="str">
        <f t="shared" si="964"/>
        <v xml:space="preserve">     90 - SALES</v>
      </c>
      <c r="AK3616" t="str">
        <f t="shared" si="965"/>
        <v/>
      </c>
      <c r="AL3616">
        <f t="shared" si="966"/>
        <v>10</v>
      </c>
      <c r="AM3616" t="str">
        <f t="shared" si="967"/>
        <v>2025 10</v>
      </c>
      <c r="AN3616" t="str">
        <f t="shared" si="968"/>
        <v xml:space="preserve">TECIDOS </v>
      </c>
    </row>
    <row r="3617" spans="1:40" x14ac:dyDescent="0.35">
      <c r="A3617">
        <v>83218</v>
      </c>
      <c r="B3617" t="s">
        <v>274</v>
      </c>
      <c r="C3617" s="31">
        <v>45860</v>
      </c>
      <c r="D3617" t="s">
        <v>286</v>
      </c>
      <c r="E3617" t="s">
        <v>287</v>
      </c>
      <c r="F3617" t="s">
        <v>294</v>
      </c>
      <c r="G3617" t="s">
        <v>295</v>
      </c>
      <c r="H3617" t="s">
        <v>296</v>
      </c>
      <c r="I3617" t="s">
        <v>297</v>
      </c>
      <c r="J3617">
        <v>220</v>
      </c>
      <c r="K3617">
        <v>1023</v>
      </c>
      <c r="L3617">
        <v>606.38152000000002</v>
      </c>
      <c r="M3617">
        <v>131.76</v>
      </c>
      <c r="N3617">
        <v>4.6500000000000004</v>
      </c>
      <c r="O3617" s="32">
        <f t="shared" si="952"/>
        <v>891.24</v>
      </c>
      <c r="P3617" s="32">
        <f t="shared" si="953"/>
        <v>284.85847999999999</v>
      </c>
      <c r="Q3617">
        <v>744551</v>
      </c>
      <c r="R3617" t="s">
        <v>298</v>
      </c>
      <c r="S3617" t="s">
        <v>299</v>
      </c>
      <c r="T3617" t="str">
        <f t="shared" si="954"/>
        <v>VEN</v>
      </c>
      <c r="U3617" t="s">
        <v>300</v>
      </c>
      <c r="V3617" s="33">
        <f t="shared" si="955"/>
        <v>1023</v>
      </c>
      <c r="W3617">
        <f t="shared" si="956"/>
        <v>220</v>
      </c>
      <c r="X3617" s="33">
        <f t="shared" si="957"/>
        <v>891.24</v>
      </c>
      <c r="Y3617" s="33">
        <f t="shared" si="958"/>
        <v>131.76</v>
      </c>
      <c r="Z3617" s="45">
        <f t="shared" si="959"/>
        <v>0.235443284457478</v>
      </c>
      <c r="AA3617" s="33">
        <f t="shared" si="960"/>
        <v>240.85847999999999</v>
      </c>
      <c r="AB3617" s="45">
        <f t="shared" si="961"/>
        <v>0.27025097616803551</v>
      </c>
      <c r="AC3617" s="33">
        <f>IFERROR($X3617/VLOOKUP(CONCATENATE("USD",C3617),[1]GEINDICE!AR$1:AS$65536,2,0),"")</f>
        <v>159.98133156222514</v>
      </c>
      <c r="AD3617" s="33">
        <f>IFERROR($AA3617/VLOOKUP(CONCATENATE("USD",C3617),[1]GEINDICE!AR$1:AS$65536,2,0),"")</f>
        <v>43.235111023353497</v>
      </c>
      <c r="AE3617" s="33">
        <f>IFERROR($X3617/VLOOKUP(CONCATENATE("EUR",C3617),[1]GEINDICE!AR$1:AS$65536,2,0),"")</f>
        <v>136.16488167081724</v>
      </c>
      <c r="AF3617" s="33">
        <f>IFERROR($AA3617/VLOOKUP(CONCATENATE("EUR",C3617),[1]GEINDICE!AR$1:AS$65536,2,0),"")</f>
        <v>36.798692191343406</v>
      </c>
      <c r="AG3617" s="48" t="str">
        <f>VLOOKUP(E3617,[1]Apresentação!AW$1:AX$65536,2,0)</f>
        <v xml:space="preserve">                    3 - TEXTILE AUXILIARIES</v>
      </c>
      <c r="AH3617" s="48" t="str">
        <f t="shared" si="962"/>
        <v xml:space="preserve">         5522000013 - ADULCINOL FT LIQ BR</v>
      </c>
      <c r="AI3617" s="49" t="str">
        <f t="shared" si="963"/>
        <v xml:space="preserve">     X00280 - LAVE BEM LAVANDERIA E TINTURARIA LTDA EPP</v>
      </c>
      <c r="AJ3617" t="str">
        <f t="shared" si="964"/>
        <v xml:space="preserve">     90 - SALES</v>
      </c>
      <c r="AK3617" t="str">
        <f t="shared" si="965"/>
        <v/>
      </c>
      <c r="AL3617">
        <f t="shared" si="966"/>
        <v>7</v>
      </c>
      <c r="AM3617" t="str">
        <f t="shared" si="967"/>
        <v>2025 7</v>
      </c>
      <c r="AN3617" t="str">
        <f t="shared" si="968"/>
        <v xml:space="preserve">LAVE </v>
      </c>
    </row>
    <row r="3618" spans="1:40" x14ac:dyDescent="0.35">
      <c r="A3618">
        <v>84204</v>
      </c>
      <c r="B3618" t="s">
        <v>274</v>
      </c>
      <c r="C3618" s="31">
        <v>45940</v>
      </c>
      <c r="D3618" t="s">
        <v>286</v>
      </c>
      <c r="E3618" t="s">
        <v>287</v>
      </c>
      <c r="F3618" t="s">
        <v>304</v>
      </c>
      <c r="G3618" t="s">
        <v>305</v>
      </c>
      <c r="H3618" t="s">
        <v>296</v>
      </c>
      <c r="I3618" t="s">
        <v>297</v>
      </c>
      <c r="J3618">
        <v>880</v>
      </c>
      <c r="K3618">
        <v>4703.6000000000004</v>
      </c>
      <c r="L3618">
        <v>2228.92587</v>
      </c>
      <c r="M3618">
        <v>605.82000000000005</v>
      </c>
      <c r="N3618">
        <v>5.3450000000000006</v>
      </c>
      <c r="O3618" s="32">
        <f t="shared" si="952"/>
        <v>4097.7800000000007</v>
      </c>
      <c r="P3618" s="32">
        <f t="shared" si="953"/>
        <v>1868.8541300000006</v>
      </c>
      <c r="Q3618">
        <v>764021</v>
      </c>
      <c r="R3618" t="s">
        <v>298</v>
      </c>
      <c r="S3618" t="s">
        <v>299</v>
      </c>
      <c r="T3618" t="str">
        <f t="shared" si="954"/>
        <v>VEN</v>
      </c>
      <c r="U3618" t="s">
        <v>303</v>
      </c>
      <c r="V3618" s="33">
        <f t="shared" si="955"/>
        <v>4703.6000000000004</v>
      </c>
      <c r="W3618">
        <f t="shared" si="956"/>
        <v>880</v>
      </c>
      <c r="X3618" s="33">
        <f t="shared" si="957"/>
        <v>4097.7800000000007</v>
      </c>
      <c r="Y3618" s="33">
        <f t="shared" si="958"/>
        <v>605.82000000000005</v>
      </c>
      <c r="Z3618" s="45">
        <f t="shared" si="959"/>
        <v>0.35990605706267548</v>
      </c>
      <c r="AA3618" s="33">
        <f t="shared" si="960"/>
        <v>1692.8541300000006</v>
      </c>
      <c r="AB3618" s="45">
        <f t="shared" si="961"/>
        <v>0.4131149378443939</v>
      </c>
      <c r="AC3618" s="33">
        <f>IFERROR($X3618/VLOOKUP(CONCATENATE("USD",C3618),[1]GEINDICE!AR$1:AS$65536,2,0),"")</f>
        <v>752.63196561730899</v>
      </c>
      <c r="AD3618" s="33">
        <f>IFERROR($AA3618/VLOOKUP(CONCATENATE("USD",C3618),[1]GEINDICE!AR$1:AS$65536,2,0),"")</f>
        <v>310.92350769569856</v>
      </c>
      <c r="AE3618" s="33">
        <f>IFERROR($X3618/VLOOKUP(CONCATENATE("EUR",C3618),[1]GEINDICE!AR$1:AS$65536,2,0),"")</f>
        <v>648.0342853528166</v>
      </c>
      <c r="AF3618" s="33">
        <f>IFERROR($AA3618/VLOOKUP(CONCATENATE("EUR",C3618),[1]GEINDICE!AR$1:AS$65536,2,0),"")</f>
        <v>267.71264351456506</v>
      </c>
      <c r="AG3618" s="48" t="str">
        <f>VLOOKUP(E3618,[1]Apresentação!AW$1:AX$65536,2,0)</f>
        <v xml:space="preserve">                    3 - TEXTILE AUXILIARIES</v>
      </c>
      <c r="AH3618" s="48" t="str">
        <f t="shared" si="962"/>
        <v xml:space="preserve">         5522000013 - ADULCINOL FT LIQ BR</v>
      </c>
      <c r="AI3618" s="49" t="str">
        <f t="shared" si="963"/>
        <v xml:space="preserve">     X00102 - TECIDOS DONA FRANCISCA LTDA</v>
      </c>
      <c r="AJ3618" t="str">
        <f t="shared" si="964"/>
        <v xml:space="preserve">     90 - SALES</v>
      </c>
      <c r="AK3618" t="str">
        <f t="shared" si="965"/>
        <v/>
      </c>
      <c r="AL3618">
        <f t="shared" si="966"/>
        <v>10</v>
      </c>
      <c r="AM3618" t="str">
        <f t="shared" si="967"/>
        <v>2025 10</v>
      </c>
      <c r="AN3618" t="str">
        <f t="shared" si="968"/>
        <v xml:space="preserve">TECIDOS </v>
      </c>
    </row>
    <row r="3619" spans="1:40" x14ac:dyDescent="0.35">
      <c r="A3619">
        <v>83756</v>
      </c>
      <c r="B3619" t="s">
        <v>274</v>
      </c>
      <c r="C3619" s="31">
        <v>45904</v>
      </c>
      <c r="D3619" t="s">
        <v>286</v>
      </c>
      <c r="E3619" t="s">
        <v>287</v>
      </c>
      <c r="F3619" t="s">
        <v>294</v>
      </c>
      <c r="G3619" t="s">
        <v>295</v>
      </c>
      <c r="H3619" t="s">
        <v>296</v>
      </c>
      <c r="I3619" t="s">
        <v>297</v>
      </c>
      <c r="J3619">
        <v>330</v>
      </c>
      <c r="K3619">
        <v>1534.5</v>
      </c>
      <c r="L3619">
        <v>893.45096000000001</v>
      </c>
      <c r="M3619">
        <v>197.65</v>
      </c>
      <c r="N3619">
        <v>4.6500000000000004</v>
      </c>
      <c r="O3619" s="32">
        <f t="shared" si="952"/>
        <v>1336.85</v>
      </c>
      <c r="P3619" s="32">
        <f t="shared" si="953"/>
        <v>443.3990399999999</v>
      </c>
      <c r="Q3619">
        <v>760664</v>
      </c>
      <c r="R3619" t="s">
        <v>298</v>
      </c>
      <c r="S3619" t="s">
        <v>299</v>
      </c>
      <c r="T3619" t="str">
        <f t="shared" si="954"/>
        <v>VEN</v>
      </c>
      <c r="U3619" t="s">
        <v>300</v>
      </c>
      <c r="V3619" s="33">
        <f t="shared" si="955"/>
        <v>1534.5</v>
      </c>
      <c r="W3619">
        <f t="shared" si="956"/>
        <v>330</v>
      </c>
      <c r="X3619" s="33">
        <f t="shared" si="957"/>
        <v>1336.85</v>
      </c>
      <c r="Y3619" s="33">
        <f t="shared" si="958"/>
        <v>197.65</v>
      </c>
      <c r="Z3619" s="45">
        <f t="shared" si="959"/>
        <v>0.24594267839687187</v>
      </c>
      <c r="AA3619" s="33">
        <f t="shared" si="960"/>
        <v>377.3990399999999</v>
      </c>
      <c r="AB3619" s="45">
        <f t="shared" si="961"/>
        <v>0.28230470135018881</v>
      </c>
      <c r="AC3619" s="33">
        <f>IFERROR($X3619/VLOOKUP(CONCATENATE("USD",C3619),[1]GEINDICE!AR$1:AS$65536,2,0),"")</f>
        <v>244.90263249491633</v>
      </c>
      <c r="AD3619" s="33">
        <f>IFERROR($AA3619/VLOOKUP(CONCATENATE("USD",C3619),[1]GEINDICE!AR$1:AS$65536,2,0),"")</f>
        <v>69.137164526352407</v>
      </c>
      <c r="AE3619" s="33">
        <f>IFERROR($X3619/VLOOKUP(CONCATENATE("EUR",C3619),[1]GEINDICE!AR$1:AS$65536,2,0),"")</f>
        <v>210.23620808957662</v>
      </c>
      <c r="AF3619" s="33">
        <f>IFERROR($AA3619/VLOOKUP(CONCATENATE("EUR",C3619),[1]GEINDICE!AR$1:AS$65536,2,0),"")</f>
        <v>59.350669937724078</v>
      </c>
      <c r="AG3619" s="48" t="str">
        <f>VLOOKUP(E3619,[1]Apresentação!AW$1:AX$65536,2,0)</f>
        <v xml:space="preserve">                    3 - TEXTILE AUXILIARIES</v>
      </c>
      <c r="AH3619" s="48" t="str">
        <f t="shared" si="962"/>
        <v xml:space="preserve">         5522000013 - ADULCINOL FT LIQ BR</v>
      </c>
      <c r="AI3619" s="49" t="str">
        <f t="shared" si="963"/>
        <v xml:space="preserve">     X00280 - LAVE BEM LAVANDERIA E TINTURARIA LTDA EPP</v>
      </c>
      <c r="AJ3619" t="str">
        <f t="shared" si="964"/>
        <v xml:space="preserve">     90 - SALES</v>
      </c>
      <c r="AK3619" t="str">
        <f t="shared" si="965"/>
        <v/>
      </c>
      <c r="AL3619">
        <f t="shared" si="966"/>
        <v>9</v>
      </c>
      <c r="AM3619" t="str">
        <f t="shared" si="967"/>
        <v>2025 9</v>
      </c>
      <c r="AN3619" t="str">
        <f t="shared" si="968"/>
        <v xml:space="preserve">LAVE </v>
      </c>
    </row>
    <row r="3620" spans="1:40" x14ac:dyDescent="0.35">
      <c r="A3620">
        <v>84211</v>
      </c>
      <c r="B3620" t="s">
        <v>274</v>
      </c>
      <c r="C3620" s="31">
        <v>45943</v>
      </c>
      <c r="D3620" t="s">
        <v>286</v>
      </c>
      <c r="E3620" t="s">
        <v>287</v>
      </c>
      <c r="F3620" t="s">
        <v>294</v>
      </c>
      <c r="G3620" t="s">
        <v>295</v>
      </c>
      <c r="H3620" t="s">
        <v>296</v>
      </c>
      <c r="I3620" t="s">
        <v>297</v>
      </c>
      <c r="J3620">
        <v>220</v>
      </c>
      <c r="K3620">
        <v>1023</v>
      </c>
      <c r="L3620">
        <v>520.12280999999996</v>
      </c>
      <c r="M3620">
        <v>131.76</v>
      </c>
      <c r="N3620">
        <v>4.6500000000000004</v>
      </c>
      <c r="O3620" s="32">
        <f t="shared" si="952"/>
        <v>891.24</v>
      </c>
      <c r="P3620" s="32">
        <f t="shared" si="953"/>
        <v>371.11719000000005</v>
      </c>
      <c r="Q3620">
        <v>764082</v>
      </c>
      <c r="R3620" t="s">
        <v>298</v>
      </c>
      <c r="S3620" t="s">
        <v>299</v>
      </c>
      <c r="T3620" t="str">
        <f t="shared" si="954"/>
        <v>VEN</v>
      </c>
      <c r="U3620" t="s">
        <v>303</v>
      </c>
      <c r="V3620" s="33">
        <f t="shared" si="955"/>
        <v>1023</v>
      </c>
      <c r="W3620">
        <f t="shared" si="956"/>
        <v>220</v>
      </c>
      <c r="X3620" s="33">
        <f t="shared" si="957"/>
        <v>891.24</v>
      </c>
      <c r="Y3620" s="33">
        <f t="shared" si="958"/>
        <v>131.76</v>
      </c>
      <c r="Z3620" s="45">
        <f t="shared" si="959"/>
        <v>0.31976264907135882</v>
      </c>
      <c r="AA3620" s="33">
        <f t="shared" si="960"/>
        <v>327.11719000000005</v>
      </c>
      <c r="AB3620" s="45">
        <f t="shared" si="961"/>
        <v>0.36703602845473726</v>
      </c>
      <c r="AC3620" s="33">
        <f>IFERROR($X3620/VLOOKUP(CONCATENATE("USD",C3620),[1]GEINDICE!AR$1:AS$65536,2,0),"")</f>
        <v>163.1441175932197</v>
      </c>
      <c r="AD3620" s="33">
        <f>IFERROR($AA3620/VLOOKUP(CONCATENATE("USD",C3620),[1]GEINDICE!AR$1:AS$65536,2,0),"")</f>
        <v>59.879768987167992</v>
      </c>
      <c r="AE3620" s="33">
        <f>IFERROR($X3620/VLOOKUP(CONCATENATE("EUR",C3620),[1]GEINDICE!AR$1:AS$65536,2,0),"")</f>
        <v>140.9320197979095</v>
      </c>
      <c r="AF3620" s="33">
        <f>IFERROR($AA3620/VLOOKUP(CONCATENATE("EUR",C3620),[1]GEINDICE!AR$1:AS$65536,2,0),"")</f>
        <v>51.727128828729114</v>
      </c>
      <c r="AG3620" s="48" t="str">
        <f>VLOOKUP(E3620,[1]Apresentação!AW$1:AX$65536,2,0)</f>
        <v xml:space="preserve">                    3 - TEXTILE AUXILIARIES</v>
      </c>
      <c r="AH3620" s="48" t="str">
        <f t="shared" si="962"/>
        <v xml:space="preserve">         5522000013 - ADULCINOL FT LIQ BR</v>
      </c>
      <c r="AI3620" s="49" t="str">
        <f t="shared" si="963"/>
        <v xml:space="preserve">     X00280 - LAVE BEM LAVANDERIA E TINTURARIA LTDA EPP</v>
      </c>
      <c r="AJ3620" t="str">
        <f t="shared" si="964"/>
        <v xml:space="preserve">     90 - SALES</v>
      </c>
      <c r="AK3620" t="str">
        <f t="shared" si="965"/>
        <v/>
      </c>
      <c r="AL3620">
        <f t="shared" si="966"/>
        <v>10</v>
      </c>
      <c r="AM3620" t="str">
        <f t="shared" si="967"/>
        <v>2025 10</v>
      </c>
      <c r="AN3620" t="str">
        <f t="shared" si="968"/>
        <v xml:space="preserve">LAVE </v>
      </c>
    </row>
    <row r="3621" spans="1:40" x14ac:dyDescent="0.35">
      <c r="A3621">
        <v>83744</v>
      </c>
      <c r="B3621" t="s">
        <v>274</v>
      </c>
      <c r="C3621" s="31">
        <v>45903</v>
      </c>
      <c r="D3621" t="s">
        <v>286</v>
      </c>
      <c r="E3621" t="s">
        <v>287</v>
      </c>
      <c r="F3621" t="s">
        <v>304</v>
      </c>
      <c r="G3621" t="s">
        <v>305</v>
      </c>
      <c r="H3621" t="s">
        <v>296</v>
      </c>
      <c r="I3621" t="s">
        <v>297</v>
      </c>
      <c r="J3621">
        <v>880</v>
      </c>
      <c r="K3621">
        <v>4703.6000000000004</v>
      </c>
      <c r="L3621">
        <v>2382.5358900000001</v>
      </c>
      <c r="M3621">
        <v>605.82000000000005</v>
      </c>
      <c r="N3621">
        <v>5.3450000000000006</v>
      </c>
      <c r="O3621" s="32">
        <f t="shared" si="952"/>
        <v>4097.7800000000007</v>
      </c>
      <c r="P3621" s="32">
        <f t="shared" si="953"/>
        <v>1715.2441100000005</v>
      </c>
      <c r="Q3621">
        <v>760505</v>
      </c>
      <c r="R3621" t="s">
        <v>298</v>
      </c>
      <c r="S3621" t="s">
        <v>299</v>
      </c>
      <c r="T3621" t="str">
        <f t="shared" si="954"/>
        <v>VEN</v>
      </c>
      <c r="U3621" t="s">
        <v>303</v>
      </c>
      <c r="V3621" s="33">
        <f t="shared" si="955"/>
        <v>4703.6000000000004</v>
      </c>
      <c r="W3621">
        <f t="shared" si="956"/>
        <v>880</v>
      </c>
      <c r="X3621" s="33">
        <f t="shared" si="957"/>
        <v>4097.7800000000007</v>
      </c>
      <c r="Y3621" s="33">
        <f t="shared" si="958"/>
        <v>605.82000000000005</v>
      </c>
      <c r="Z3621" s="45">
        <f t="shared" si="959"/>
        <v>0.32724808869801864</v>
      </c>
      <c r="AA3621" s="33">
        <f t="shared" si="960"/>
        <v>1539.2441100000005</v>
      </c>
      <c r="AB3621" s="45">
        <f t="shared" si="961"/>
        <v>0.37562878192582333</v>
      </c>
      <c r="AC3621" s="33">
        <f>IFERROR($X3621/VLOOKUP(CONCATENATE("USD",C3621),[1]GEINDICE!AR$1:AS$65536,2,0),"")</f>
        <v>752.09323667064336</v>
      </c>
      <c r="AD3621" s="33">
        <f>IFERROR($AA3621/VLOOKUP(CONCATENATE("USD",C3621),[1]GEINDICE!AR$1:AS$65536,2,0),"")</f>
        <v>282.50786638524374</v>
      </c>
      <c r="AE3621" s="33">
        <f>IFERROR($X3621/VLOOKUP(CONCATENATE("EUR",C3621),[1]GEINDICE!AR$1:AS$65536,2,0),"")</f>
        <v>644.13285756951768</v>
      </c>
      <c r="AF3621" s="33">
        <f>IFERROR($AA3621/VLOOKUP(CONCATENATE("EUR",C3621),[1]GEINDICE!AR$1:AS$65536,2,0),"")</f>
        <v>241.95484068723778</v>
      </c>
      <c r="AG3621" s="48" t="str">
        <f>VLOOKUP(E3621,[1]Apresentação!AW$1:AX$65536,2,0)</f>
        <v xml:space="preserve">                    3 - TEXTILE AUXILIARIES</v>
      </c>
      <c r="AH3621" s="48" t="str">
        <f t="shared" si="962"/>
        <v xml:space="preserve">         5522000013 - ADULCINOL FT LIQ BR</v>
      </c>
      <c r="AI3621" s="49" t="str">
        <f t="shared" si="963"/>
        <v xml:space="preserve">     X00102 - TECIDOS DONA FRANCISCA LTDA</v>
      </c>
      <c r="AJ3621" t="str">
        <f t="shared" si="964"/>
        <v xml:space="preserve">     90 - SALES</v>
      </c>
      <c r="AK3621" t="str">
        <f t="shared" si="965"/>
        <v/>
      </c>
      <c r="AL3621">
        <f t="shared" si="966"/>
        <v>9</v>
      </c>
      <c r="AM3621" t="str">
        <f t="shared" si="967"/>
        <v>2025 9</v>
      </c>
      <c r="AN3621" t="str">
        <f t="shared" si="968"/>
        <v xml:space="preserve">TECIDOS </v>
      </c>
    </row>
    <row r="3622" spans="1:40" x14ac:dyDescent="0.35">
      <c r="A3622">
        <v>82527</v>
      </c>
      <c r="B3622" t="s">
        <v>274</v>
      </c>
      <c r="C3622" s="31">
        <v>45803</v>
      </c>
      <c r="D3622" t="s">
        <v>286</v>
      </c>
      <c r="E3622" t="s">
        <v>287</v>
      </c>
      <c r="F3622" t="s">
        <v>294</v>
      </c>
      <c r="G3622" t="s">
        <v>295</v>
      </c>
      <c r="H3622" t="s">
        <v>296</v>
      </c>
      <c r="I3622" t="s">
        <v>297</v>
      </c>
      <c r="J3622">
        <v>550</v>
      </c>
      <c r="K3622">
        <v>2557.5</v>
      </c>
      <c r="L3622">
        <v>1540.2044100000001</v>
      </c>
      <c r="M3622">
        <v>329.41</v>
      </c>
      <c r="N3622">
        <v>4.6500000000000004</v>
      </c>
      <c r="O3622" s="32">
        <f t="shared" si="952"/>
        <v>2228.09</v>
      </c>
      <c r="P3622" s="32">
        <f t="shared" si="953"/>
        <v>687.88559000000009</v>
      </c>
      <c r="Q3622">
        <v>739552</v>
      </c>
      <c r="R3622" t="s">
        <v>298</v>
      </c>
      <c r="S3622" t="s">
        <v>299</v>
      </c>
      <c r="T3622" t="str">
        <f t="shared" si="954"/>
        <v>VEN</v>
      </c>
      <c r="U3622" t="s">
        <v>303</v>
      </c>
      <c r="V3622" s="33">
        <f t="shared" si="955"/>
        <v>2557.5</v>
      </c>
      <c r="W3622">
        <f t="shared" si="956"/>
        <v>550</v>
      </c>
      <c r="X3622" s="33">
        <f t="shared" si="957"/>
        <v>2228.09</v>
      </c>
      <c r="Y3622" s="33">
        <f t="shared" si="958"/>
        <v>329.41</v>
      </c>
      <c r="Z3622" s="45">
        <f t="shared" si="959"/>
        <v>0.22595721994134901</v>
      </c>
      <c r="AA3622" s="33">
        <f t="shared" si="960"/>
        <v>577.88559000000009</v>
      </c>
      <c r="AB3622" s="45">
        <f t="shared" si="961"/>
        <v>0.25936366574061193</v>
      </c>
      <c r="AC3622" s="33">
        <f>IFERROR($X3622/VLOOKUP(CONCATENATE("USD",C3622),[1]GEINDICE!AR$1:AS$65536,2,0),"")</f>
        <v>393.52337554531164</v>
      </c>
      <c r="AD3622" s="33">
        <f>IFERROR($AA3622/VLOOKUP(CONCATENATE("USD",C3622),[1]GEINDICE!AR$1:AS$65536,2,0),"")</f>
        <v>102.06566523605152</v>
      </c>
      <c r="AE3622" s="33">
        <f>IFERROR($X3622/VLOOKUP(CONCATENATE("EUR",C3622),[1]GEINDICE!AR$1:AS$65536,2,0),"")</f>
        <v>345.77268071634751</v>
      </c>
      <c r="AF3622" s="33">
        <f>IFERROR($AA3622/VLOOKUP(CONCATENATE("EUR",C3622),[1]GEINDICE!AR$1:AS$65536,2,0),"")</f>
        <v>89.680869983550082</v>
      </c>
      <c r="AG3622" s="48" t="str">
        <f>VLOOKUP(E3622,[1]Apresentação!AW$1:AX$65536,2,0)</f>
        <v xml:space="preserve">                    3 - TEXTILE AUXILIARIES</v>
      </c>
      <c r="AH3622" s="48" t="str">
        <f t="shared" si="962"/>
        <v xml:space="preserve">         5522000013 - ADULCINOL FT LIQ BR</v>
      </c>
      <c r="AI3622" s="49" t="str">
        <f t="shared" si="963"/>
        <v xml:space="preserve">     X00280 - LAVE BEM LAVANDERIA E TINTURARIA LTDA EPP</v>
      </c>
      <c r="AJ3622" t="str">
        <f t="shared" si="964"/>
        <v xml:space="preserve">     90 - SALES</v>
      </c>
      <c r="AK3622" t="str">
        <f t="shared" si="965"/>
        <v/>
      </c>
      <c r="AL3622">
        <f t="shared" si="966"/>
        <v>5</v>
      </c>
      <c r="AM3622" t="str">
        <f t="shared" si="967"/>
        <v>2025 5</v>
      </c>
      <c r="AN3622" t="str">
        <f t="shared" si="968"/>
        <v xml:space="preserve">LAVE </v>
      </c>
    </row>
    <row r="3623" spans="1:40" x14ac:dyDescent="0.35">
      <c r="A3623">
        <v>83408</v>
      </c>
      <c r="B3623" t="s">
        <v>274</v>
      </c>
      <c r="C3623" s="31">
        <v>45875</v>
      </c>
      <c r="D3623" t="s">
        <v>286</v>
      </c>
      <c r="E3623" t="s">
        <v>287</v>
      </c>
      <c r="F3623" t="s">
        <v>294</v>
      </c>
      <c r="G3623" t="s">
        <v>295</v>
      </c>
      <c r="H3623" t="s">
        <v>296</v>
      </c>
      <c r="I3623" t="s">
        <v>297</v>
      </c>
      <c r="J3623">
        <v>330</v>
      </c>
      <c r="K3623">
        <v>1534.5</v>
      </c>
      <c r="L3623">
        <v>901.98794999999996</v>
      </c>
      <c r="M3623">
        <v>197.65</v>
      </c>
      <c r="N3623">
        <v>4.6500000000000004</v>
      </c>
      <c r="O3623" s="32">
        <f t="shared" si="952"/>
        <v>1336.85</v>
      </c>
      <c r="P3623" s="32">
        <f t="shared" si="953"/>
        <v>434.86204999999995</v>
      </c>
      <c r="Q3623">
        <v>749268</v>
      </c>
      <c r="R3623" t="s">
        <v>298</v>
      </c>
      <c r="S3623" t="s">
        <v>299</v>
      </c>
      <c r="T3623" t="str">
        <f t="shared" si="954"/>
        <v>VEN</v>
      </c>
      <c r="U3623" t="s">
        <v>300</v>
      </c>
      <c r="V3623" s="33">
        <f t="shared" si="955"/>
        <v>1534.5</v>
      </c>
      <c r="W3623">
        <f t="shared" si="956"/>
        <v>330</v>
      </c>
      <c r="X3623" s="33">
        <f t="shared" si="957"/>
        <v>1336.85</v>
      </c>
      <c r="Y3623" s="33">
        <f t="shared" si="958"/>
        <v>197.65</v>
      </c>
      <c r="Z3623" s="45">
        <f t="shared" si="959"/>
        <v>0.24037930922124467</v>
      </c>
      <c r="AA3623" s="33">
        <f t="shared" si="960"/>
        <v>368.86204999999995</v>
      </c>
      <c r="AB3623" s="45">
        <f t="shared" si="961"/>
        <v>0.27591880166062011</v>
      </c>
      <c r="AC3623" s="33">
        <f>IFERROR($X3623/VLOOKUP(CONCATENATE("USD",C3623),[1]GEINDICE!AR$1:AS$65536,2,0),"")</f>
        <v>243.94182694062258</v>
      </c>
      <c r="AD3623" s="33">
        <f>IFERROR($AA3623/VLOOKUP(CONCATENATE("USD",C3623),[1]GEINDICE!AR$1:AS$65536,2,0),"")</f>
        <v>67.308136564358961</v>
      </c>
      <c r="AE3623" s="33">
        <f>IFERROR($X3623/VLOOKUP(CONCATENATE("EUR",C3623),[1]GEINDICE!AR$1:AS$65536,2,0),"")</f>
        <v>209.44569781287206</v>
      </c>
      <c r="AF3623" s="33">
        <f>IFERROR($AA3623/VLOOKUP(CONCATENATE("EUR",C3623),[1]GEINDICE!AR$1:AS$65536,2,0),"")</f>
        <v>57.790005953500021</v>
      </c>
      <c r="AG3623" s="48" t="str">
        <f>VLOOKUP(E3623,[1]Apresentação!AW$1:AX$65536,2,0)</f>
        <v xml:space="preserve">                    3 - TEXTILE AUXILIARIES</v>
      </c>
      <c r="AH3623" s="48" t="str">
        <f t="shared" si="962"/>
        <v xml:space="preserve">         5522000013 - ADULCINOL FT LIQ BR</v>
      </c>
      <c r="AI3623" s="49" t="str">
        <f t="shared" si="963"/>
        <v xml:space="preserve">     X00280 - LAVE BEM LAVANDERIA E TINTURARIA LTDA EPP</v>
      </c>
      <c r="AJ3623" t="str">
        <f t="shared" si="964"/>
        <v xml:space="preserve">     90 - SALES</v>
      </c>
      <c r="AK3623" t="str">
        <f t="shared" si="965"/>
        <v/>
      </c>
      <c r="AL3623">
        <f t="shared" si="966"/>
        <v>8</v>
      </c>
      <c r="AM3623" t="str">
        <f t="shared" si="967"/>
        <v>2025 8</v>
      </c>
      <c r="AN3623" t="str">
        <f t="shared" si="968"/>
        <v xml:space="preserve">LAVE </v>
      </c>
    </row>
    <row r="3624" spans="1:40" x14ac:dyDescent="0.35">
      <c r="A3624">
        <v>82847</v>
      </c>
      <c r="B3624" t="s">
        <v>274</v>
      </c>
      <c r="C3624" s="31">
        <v>45831</v>
      </c>
      <c r="D3624" t="s">
        <v>286</v>
      </c>
      <c r="E3624" t="s">
        <v>287</v>
      </c>
      <c r="F3624" t="s">
        <v>294</v>
      </c>
      <c r="G3624" t="s">
        <v>295</v>
      </c>
      <c r="H3624" t="s">
        <v>296</v>
      </c>
      <c r="I3624" t="s">
        <v>297</v>
      </c>
      <c r="J3624">
        <v>330</v>
      </c>
      <c r="K3624">
        <v>1534.5</v>
      </c>
      <c r="L3624">
        <v>924.12264000000005</v>
      </c>
      <c r="M3624">
        <v>197.65</v>
      </c>
      <c r="N3624">
        <v>4.6500000000000004</v>
      </c>
      <c r="O3624" s="32">
        <f t="shared" si="952"/>
        <v>1336.85</v>
      </c>
      <c r="P3624" s="32">
        <f t="shared" si="953"/>
        <v>412.72735999999986</v>
      </c>
      <c r="Q3624">
        <v>741799</v>
      </c>
      <c r="R3624" t="s">
        <v>298</v>
      </c>
      <c r="S3624" t="s">
        <v>299</v>
      </c>
      <c r="T3624" t="str">
        <f t="shared" si="954"/>
        <v>VEN</v>
      </c>
      <c r="U3624" t="s">
        <v>293</v>
      </c>
      <c r="V3624" s="33">
        <f t="shared" si="955"/>
        <v>1534.5</v>
      </c>
      <c r="W3624">
        <f t="shared" si="956"/>
        <v>330</v>
      </c>
      <c r="X3624" s="33">
        <f t="shared" si="957"/>
        <v>1336.85</v>
      </c>
      <c r="Y3624" s="33">
        <f t="shared" si="958"/>
        <v>197.65</v>
      </c>
      <c r="Z3624" s="45">
        <f t="shared" si="959"/>
        <v>0.22595461713913317</v>
      </c>
      <c r="AA3624" s="33">
        <f t="shared" si="960"/>
        <v>346.72735999999986</v>
      </c>
      <c r="AB3624" s="45">
        <f t="shared" si="961"/>
        <v>0.25936145416464068</v>
      </c>
      <c r="AC3624" s="33">
        <f>IFERROR($X3624/VLOOKUP(CONCATENATE("USD",C3624),[1]GEINDICE!AR$1:AS$65536,2,0),"")</f>
        <v>242.12594859906179</v>
      </c>
      <c r="AD3624" s="33">
        <f>IFERROR($AA3624/VLOOKUP(CONCATENATE("USD",C3624),[1]GEINDICE!AR$1:AS$65536,2,0),"")</f>
        <v>62.798138119645706</v>
      </c>
      <c r="AE3624" s="33">
        <f>IFERROR($X3624/VLOOKUP(CONCATENATE("EUR",C3624),[1]GEINDICE!AR$1:AS$65536,2,0),"")</f>
        <v>209.83362109558936</v>
      </c>
      <c r="AF3624" s="33">
        <f>IFERROR($AA3624/VLOOKUP(CONCATENATE("EUR",C3624),[1]GEINDICE!AR$1:AS$65536,2,0),"")</f>
        <v>54.422753099984277</v>
      </c>
      <c r="AG3624" s="48" t="str">
        <f>VLOOKUP(E3624,[1]Apresentação!AW$1:AX$65536,2,0)</f>
        <v xml:space="preserve">                    3 - TEXTILE AUXILIARIES</v>
      </c>
      <c r="AH3624" s="48" t="str">
        <f t="shared" si="962"/>
        <v xml:space="preserve">         5522000013 - ADULCINOL FT LIQ BR</v>
      </c>
      <c r="AI3624" s="49" t="str">
        <f t="shared" si="963"/>
        <v xml:space="preserve">     X00280 - LAVE BEM LAVANDERIA E TINTURARIA LTDA EPP</v>
      </c>
      <c r="AJ3624" t="str">
        <f t="shared" si="964"/>
        <v xml:space="preserve">     90 - SALES</v>
      </c>
      <c r="AK3624" t="str">
        <f t="shared" si="965"/>
        <v/>
      </c>
      <c r="AL3624">
        <f t="shared" si="966"/>
        <v>6</v>
      </c>
      <c r="AM3624" t="str">
        <f t="shared" si="967"/>
        <v>2025 6</v>
      </c>
      <c r="AN3624" t="str">
        <f t="shared" si="968"/>
        <v xml:space="preserve">LAVE </v>
      </c>
    </row>
    <row r="3625" spans="1:40" x14ac:dyDescent="0.35">
      <c r="A3625">
        <v>82928</v>
      </c>
      <c r="B3625" t="s">
        <v>274</v>
      </c>
      <c r="C3625" s="31">
        <v>45838</v>
      </c>
      <c r="D3625" t="s">
        <v>286</v>
      </c>
      <c r="E3625" t="s">
        <v>287</v>
      </c>
      <c r="F3625" t="s">
        <v>304</v>
      </c>
      <c r="G3625" t="s">
        <v>305</v>
      </c>
      <c r="H3625" t="s">
        <v>296</v>
      </c>
      <c r="I3625" t="s">
        <v>297</v>
      </c>
      <c r="J3625">
        <v>770</v>
      </c>
      <c r="K3625">
        <v>4115.6499999999996</v>
      </c>
      <c r="L3625">
        <v>2156.2861699999999</v>
      </c>
      <c r="M3625">
        <v>530.1</v>
      </c>
      <c r="N3625">
        <v>5.3450000000000006</v>
      </c>
      <c r="O3625" s="32">
        <f t="shared" si="952"/>
        <v>3585.5499999999997</v>
      </c>
      <c r="P3625" s="32">
        <f t="shared" si="953"/>
        <v>1429.2638299999999</v>
      </c>
      <c r="Q3625">
        <v>742330</v>
      </c>
      <c r="R3625" t="s">
        <v>298</v>
      </c>
      <c r="S3625" t="s">
        <v>299</v>
      </c>
      <c r="T3625" t="str">
        <f t="shared" si="954"/>
        <v>VEN</v>
      </c>
      <c r="U3625" t="s">
        <v>303</v>
      </c>
      <c r="V3625" s="33">
        <f t="shared" si="955"/>
        <v>4115.6499999999996</v>
      </c>
      <c r="W3625">
        <f t="shared" si="956"/>
        <v>770</v>
      </c>
      <c r="X3625" s="33">
        <f t="shared" si="957"/>
        <v>3585.5499999999997</v>
      </c>
      <c r="Y3625" s="33">
        <f t="shared" si="958"/>
        <v>530.1</v>
      </c>
      <c r="Z3625" s="45">
        <f t="shared" si="959"/>
        <v>0.30985721089013885</v>
      </c>
      <c r="AA3625" s="33">
        <f t="shared" si="960"/>
        <v>1275.2638299999999</v>
      </c>
      <c r="AB3625" s="45">
        <f t="shared" si="961"/>
        <v>0.3556675628564655</v>
      </c>
      <c r="AC3625" s="33">
        <f>IFERROR($X3625/VLOOKUP(CONCATENATE("USD",C3625),[1]GEINDICE!AR$1:AS$65536,2,0),"")</f>
        <v>657.04311813967115</v>
      </c>
      <c r="AD3625" s="33">
        <f>IFERROR($AA3625/VLOOKUP(CONCATENATE("USD",C3625),[1]GEINDICE!AR$1:AS$65536,2,0),"")</f>
        <v>233.68892452034959</v>
      </c>
      <c r="AE3625" s="33">
        <f>IFERROR($X3625/VLOOKUP(CONCATENATE("EUR",C3625),[1]GEINDICE!AR$1:AS$65536,2,0),"")</f>
        <v>558.23602677876374</v>
      </c>
      <c r="AF3625" s="33">
        <f>IFERROR($AA3625/VLOOKUP(CONCATENATE("EUR",C3625),[1]GEINDICE!AR$1:AS$65536,2,0),"")</f>
        <v>198.54644714307955</v>
      </c>
      <c r="AG3625" s="48" t="str">
        <f>VLOOKUP(E3625,[1]Apresentação!AW$1:AX$65536,2,0)</f>
        <v xml:space="preserve">                    3 - TEXTILE AUXILIARIES</v>
      </c>
      <c r="AH3625" s="48" t="str">
        <f t="shared" si="962"/>
        <v xml:space="preserve">         5522000013 - ADULCINOL FT LIQ BR</v>
      </c>
      <c r="AI3625" s="49" t="str">
        <f t="shared" si="963"/>
        <v xml:space="preserve">     X00102 - TECIDOS DONA FRANCISCA LTDA</v>
      </c>
      <c r="AJ3625" t="str">
        <f t="shared" si="964"/>
        <v xml:space="preserve">     90 - SALES</v>
      </c>
      <c r="AK3625" t="str">
        <f t="shared" si="965"/>
        <v/>
      </c>
      <c r="AL3625">
        <f t="shared" si="966"/>
        <v>6</v>
      </c>
      <c r="AM3625" t="str">
        <f t="shared" si="967"/>
        <v>2025 6</v>
      </c>
      <c r="AN3625" t="str">
        <f t="shared" si="968"/>
        <v xml:space="preserve">TECIDOS </v>
      </c>
    </row>
    <row r="3626" spans="1:40" x14ac:dyDescent="0.35">
      <c r="A3626">
        <v>84147</v>
      </c>
      <c r="B3626" t="s">
        <v>274</v>
      </c>
      <c r="C3626" s="31">
        <v>45937</v>
      </c>
      <c r="D3626" t="s">
        <v>286</v>
      </c>
      <c r="E3626" t="s">
        <v>287</v>
      </c>
      <c r="F3626" t="s">
        <v>294</v>
      </c>
      <c r="G3626" t="s">
        <v>295</v>
      </c>
      <c r="H3626" t="s">
        <v>296</v>
      </c>
      <c r="I3626" t="s">
        <v>297</v>
      </c>
      <c r="J3626">
        <v>220</v>
      </c>
      <c r="K3626">
        <v>1023</v>
      </c>
      <c r="L3626">
        <v>595.63396999999998</v>
      </c>
      <c r="M3626">
        <v>131.76</v>
      </c>
      <c r="N3626">
        <v>4.6500000000000004</v>
      </c>
      <c r="O3626" s="32">
        <f t="shared" si="952"/>
        <v>891.24</v>
      </c>
      <c r="P3626" s="32">
        <f t="shared" si="953"/>
        <v>295.60603000000003</v>
      </c>
      <c r="Q3626">
        <v>763542</v>
      </c>
      <c r="R3626" t="s">
        <v>298</v>
      </c>
      <c r="S3626" t="s">
        <v>299</v>
      </c>
      <c r="T3626" t="str">
        <f t="shared" si="954"/>
        <v>VEN</v>
      </c>
      <c r="U3626" t="s">
        <v>303</v>
      </c>
      <c r="V3626" s="33">
        <f t="shared" si="955"/>
        <v>1023</v>
      </c>
      <c r="W3626">
        <f t="shared" si="956"/>
        <v>220</v>
      </c>
      <c r="X3626" s="33">
        <f t="shared" si="957"/>
        <v>891.24</v>
      </c>
      <c r="Y3626" s="33">
        <f t="shared" si="958"/>
        <v>131.76</v>
      </c>
      <c r="Z3626" s="45">
        <f t="shared" si="959"/>
        <v>0.24594919843597265</v>
      </c>
      <c r="AA3626" s="33">
        <f t="shared" si="960"/>
        <v>251.60603000000003</v>
      </c>
      <c r="AB3626" s="45">
        <f t="shared" si="961"/>
        <v>0.28231007360531396</v>
      </c>
      <c r="AC3626" s="33">
        <f>IFERROR($X3626/VLOOKUP(CONCATENATE("USD",C3626),[1]GEINDICE!AR$1:AS$65536,2,0),"")</f>
        <v>167.0145981297903</v>
      </c>
      <c r="AD3626" s="33">
        <f>IFERROR($AA3626/VLOOKUP(CONCATENATE("USD",C3626),[1]GEINDICE!AR$1:AS$65536,2,0),"")</f>
        <v>47.149903491183032</v>
      </c>
      <c r="AE3626" s="33">
        <f>IFERROR($X3626/VLOOKUP(CONCATENATE("EUR",C3626),[1]GEINDICE!AR$1:AS$65536,2,0),"")</f>
        <v>143.05388356527183</v>
      </c>
      <c r="AF3626" s="33">
        <f>IFERROR($AA3626/VLOOKUP(CONCATENATE("EUR",C3626),[1]GEINDICE!AR$1:AS$65536,2,0),"")</f>
        <v>40.385552398837902</v>
      </c>
      <c r="AG3626" s="48" t="str">
        <f>VLOOKUP(E3626,[1]Apresentação!AW$1:AX$65536,2,0)</f>
        <v xml:space="preserve">                    3 - TEXTILE AUXILIARIES</v>
      </c>
      <c r="AH3626" s="48" t="str">
        <f t="shared" si="962"/>
        <v xml:space="preserve">         5522000013 - ADULCINOL FT LIQ BR</v>
      </c>
      <c r="AI3626" s="49" t="str">
        <f t="shared" si="963"/>
        <v xml:space="preserve">     X00280 - LAVE BEM LAVANDERIA E TINTURARIA LTDA EPP</v>
      </c>
      <c r="AJ3626" t="str">
        <f t="shared" si="964"/>
        <v xml:space="preserve">     90 - SALES</v>
      </c>
      <c r="AK3626" t="str">
        <f t="shared" si="965"/>
        <v/>
      </c>
      <c r="AL3626">
        <f t="shared" si="966"/>
        <v>10</v>
      </c>
      <c r="AM3626" t="str">
        <f t="shared" si="967"/>
        <v>2025 10</v>
      </c>
      <c r="AN3626" t="str">
        <f t="shared" si="968"/>
        <v xml:space="preserve">LAVE </v>
      </c>
    </row>
    <row r="3627" spans="1:40" x14ac:dyDescent="0.35">
      <c r="A3627">
        <v>82741</v>
      </c>
      <c r="B3627" t="s">
        <v>274</v>
      </c>
      <c r="C3627" s="31">
        <v>45819</v>
      </c>
      <c r="D3627" t="s">
        <v>286</v>
      </c>
      <c r="E3627" t="s">
        <v>287</v>
      </c>
      <c r="F3627" t="s">
        <v>304</v>
      </c>
      <c r="G3627" t="s">
        <v>305</v>
      </c>
      <c r="H3627" t="s">
        <v>296</v>
      </c>
      <c r="I3627" t="s">
        <v>297</v>
      </c>
      <c r="J3627">
        <v>770</v>
      </c>
      <c r="K3627">
        <v>4115.6499999999996</v>
      </c>
      <c r="L3627">
        <v>2156.2861699999999</v>
      </c>
      <c r="M3627">
        <v>530.1</v>
      </c>
      <c r="N3627">
        <v>5.3450000000000006</v>
      </c>
      <c r="O3627" s="32">
        <f t="shared" si="952"/>
        <v>3585.5499999999997</v>
      </c>
      <c r="P3627" s="32">
        <f t="shared" si="953"/>
        <v>1429.2638299999999</v>
      </c>
      <c r="Q3627">
        <v>741141</v>
      </c>
      <c r="R3627" t="s">
        <v>298</v>
      </c>
      <c r="S3627" t="s">
        <v>299</v>
      </c>
      <c r="T3627" t="str">
        <f t="shared" si="954"/>
        <v>VEN</v>
      </c>
      <c r="U3627" t="s">
        <v>303</v>
      </c>
      <c r="V3627" s="33">
        <f t="shared" si="955"/>
        <v>4115.6499999999996</v>
      </c>
      <c r="W3627">
        <f t="shared" si="956"/>
        <v>770</v>
      </c>
      <c r="X3627" s="33">
        <f t="shared" si="957"/>
        <v>3585.5499999999997</v>
      </c>
      <c r="Y3627" s="33">
        <f t="shared" si="958"/>
        <v>530.1</v>
      </c>
      <c r="Z3627" s="45">
        <f t="shared" si="959"/>
        <v>0.30985721089013885</v>
      </c>
      <c r="AA3627" s="33">
        <f t="shared" si="960"/>
        <v>1275.2638299999999</v>
      </c>
      <c r="AB3627" s="45">
        <f t="shared" si="961"/>
        <v>0.3556675628564655</v>
      </c>
      <c r="AC3627" s="33">
        <f>IFERROR($X3627/VLOOKUP(CONCATENATE("USD",C3627),[1]GEINDICE!AR$1:AS$65536,2,0),"")</f>
        <v>647.32803755190457</v>
      </c>
      <c r="AD3627" s="33">
        <f>IFERROR($AA3627/VLOOKUP(CONCATENATE("USD",C3627),[1]GEINDICE!AR$1:AS$65536,2,0),"")</f>
        <v>230.23358548474448</v>
      </c>
      <c r="AE3627" s="33">
        <f>IFERROR($X3627/VLOOKUP(CONCATENATE("EUR",C3627),[1]GEINDICE!AR$1:AS$65536,2,0),"")</f>
        <v>563.38481844036255</v>
      </c>
      <c r="AF3627" s="33">
        <f>IFERROR($AA3627/VLOOKUP(CONCATENATE("EUR",C3627),[1]GEINDICE!AR$1:AS$65536,2,0),"")</f>
        <v>200.37770532501608</v>
      </c>
      <c r="AG3627" s="48" t="str">
        <f>VLOOKUP(E3627,[1]Apresentação!AW$1:AX$65536,2,0)</f>
        <v xml:space="preserve">                    3 - TEXTILE AUXILIARIES</v>
      </c>
      <c r="AH3627" s="48" t="str">
        <f t="shared" si="962"/>
        <v xml:space="preserve">         5522000013 - ADULCINOL FT LIQ BR</v>
      </c>
      <c r="AI3627" s="49" t="str">
        <f t="shared" si="963"/>
        <v xml:space="preserve">     X00102 - TECIDOS DONA FRANCISCA LTDA</v>
      </c>
      <c r="AJ3627" t="str">
        <f t="shared" si="964"/>
        <v xml:space="preserve">     90 - SALES</v>
      </c>
      <c r="AK3627" t="str">
        <f t="shared" si="965"/>
        <v/>
      </c>
      <c r="AL3627">
        <f t="shared" si="966"/>
        <v>6</v>
      </c>
      <c r="AM3627" t="str">
        <f t="shared" si="967"/>
        <v>2025 6</v>
      </c>
      <c r="AN3627" t="str">
        <f t="shared" si="968"/>
        <v xml:space="preserve">TECIDOS </v>
      </c>
    </row>
    <row r="3628" spans="1:40" x14ac:dyDescent="0.35">
      <c r="A3628">
        <v>83295</v>
      </c>
      <c r="B3628" t="s">
        <v>274</v>
      </c>
      <c r="C3628" s="31">
        <v>45867</v>
      </c>
      <c r="D3628" t="s">
        <v>286</v>
      </c>
      <c r="E3628" t="s">
        <v>287</v>
      </c>
      <c r="F3628" t="s">
        <v>294</v>
      </c>
      <c r="G3628" t="s">
        <v>295</v>
      </c>
      <c r="H3628" t="s">
        <v>296</v>
      </c>
      <c r="I3628" t="s">
        <v>297</v>
      </c>
      <c r="J3628">
        <v>220</v>
      </c>
      <c r="K3628">
        <v>1023</v>
      </c>
      <c r="L3628">
        <v>601.32529999999997</v>
      </c>
      <c r="M3628">
        <v>131.76</v>
      </c>
      <c r="N3628">
        <v>4.6500000000000004</v>
      </c>
      <c r="O3628" s="32">
        <f t="shared" si="952"/>
        <v>891.24</v>
      </c>
      <c r="P3628" s="32">
        <f t="shared" si="953"/>
        <v>289.91470000000004</v>
      </c>
      <c r="Q3628">
        <v>745531</v>
      </c>
      <c r="R3628" t="s">
        <v>298</v>
      </c>
      <c r="S3628" t="s">
        <v>299</v>
      </c>
      <c r="T3628" t="str">
        <f t="shared" si="954"/>
        <v>VEN</v>
      </c>
      <c r="U3628" t="s">
        <v>300</v>
      </c>
      <c r="V3628" s="33">
        <f t="shared" si="955"/>
        <v>1023</v>
      </c>
      <c r="W3628">
        <f t="shared" si="956"/>
        <v>220</v>
      </c>
      <c r="X3628" s="33">
        <f t="shared" si="957"/>
        <v>891.24</v>
      </c>
      <c r="Y3628" s="33">
        <f t="shared" si="958"/>
        <v>131.76</v>
      </c>
      <c r="Z3628" s="45">
        <f t="shared" si="959"/>
        <v>0.24038582600195507</v>
      </c>
      <c r="AA3628" s="33">
        <f t="shared" si="960"/>
        <v>245.91470000000004</v>
      </c>
      <c r="AB3628" s="45">
        <f t="shared" si="961"/>
        <v>0.27592421794353938</v>
      </c>
      <c r="AC3628" s="33">
        <f>IFERROR($X3628/VLOOKUP(CONCATENATE("USD",C3628),[1]GEINDICE!AR$1:AS$65536,2,0),"")</f>
        <v>159.82354207015277</v>
      </c>
      <c r="AD3628" s="33">
        <f>IFERROR($AA3628/VLOOKUP(CONCATENATE("USD",C3628),[1]GEINDICE!AR$1:AS$65536,2,0),"")</f>
        <v>44.099185854673266</v>
      </c>
      <c r="AE3628" s="33">
        <f>IFERROR($X3628/VLOOKUP(CONCATENATE("EUR",C3628),[1]GEINDICE!AR$1:AS$65536,2,0),"")</f>
        <v>138.55481624277095</v>
      </c>
      <c r="AF3628" s="33">
        <f>IFERROR($AA3628/VLOOKUP(CONCATENATE("EUR",C3628),[1]GEINDICE!AR$1:AS$65536,2,0),"")</f>
        <v>38.230629314097385</v>
      </c>
      <c r="AG3628" s="48" t="str">
        <f>VLOOKUP(E3628,[1]Apresentação!AW$1:AX$65536,2,0)</f>
        <v xml:space="preserve">                    3 - TEXTILE AUXILIARIES</v>
      </c>
      <c r="AH3628" s="48" t="str">
        <f t="shared" si="962"/>
        <v xml:space="preserve">         5522000013 - ADULCINOL FT LIQ BR</v>
      </c>
      <c r="AI3628" s="49" t="str">
        <f t="shared" si="963"/>
        <v xml:space="preserve">     X00280 - LAVE BEM LAVANDERIA E TINTURARIA LTDA EPP</v>
      </c>
      <c r="AJ3628" t="str">
        <f t="shared" si="964"/>
        <v xml:space="preserve">     90 - SALES</v>
      </c>
      <c r="AK3628" t="str">
        <f t="shared" si="965"/>
        <v/>
      </c>
      <c r="AL3628">
        <f t="shared" si="966"/>
        <v>7</v>
      </c>
      <c r="AM3628" t="str">
        <f t="shared" si="967"/>
        <v>2025 7</v>
      </c>
      <c r="AN3628" t="str">
        <f t="shared" si="968"/>
        <v xml:space="preserve">LAVE </v>
      </c>
    </row>
    <row r="3629" spans="1:40" x14ac:dyDescent="0.35">
      <c r="A3629">
        <v>83296</v>
      </c>
      <c r="B3629" t="s">
        <v>274</v>
      </c>
      <c r="C3629" s="31">
        <v>45867</v>
      </c>
      <c r="D3629" t="s">
        <v>286</v>
      </c>
      <c r="E3629" t="s">
        <v>287</v>
      </c>
      <c r="F3629" t="s">
        <v>304</v>
      </c>
      <c r="G3629" t="s">
        <v>305</v>
      </c>
      <c r="H3629" t="s">
        <v>296</v>
      </c>
      <c r="I3629" t="s">
        <v>297</v>
      </c>
      <c r="J3629">
        <v>220</v>
      </c>
      <c r="K3629">
        <v>1175.9000000000001</v>
      </c>
      <c r="L3629">
        <v>601.32529999999997</v>
      </c>
      <c r="M3629">
        <v>151.46</v>
      </c>
      <c r="N3629">
        <v>5.3450000000000006</v>
      </c>
      <c r="O3629" s="32">
        <f t="shared" si="952"/>
        <v>1024.44</v>
      </c>
      <c r="P3629" s="32">
        <f t="shared" si="953"/>
        <v>423.11470000000008</v>
      </c>
      <c r="Q3629">
        <v>745539</v>
      </c>
      <c r="R3629" t="s">
        <v>298</v>
      </c>
      <c r="S3629" t="s">
        <v>299</v>
      </c>
      <c r="T3629" t="str">
        <f t="shared" si="954"/>
        <v>VEN</v>
      </c>
      <c r="U3629" t="s">
        <v>303</v>
      </c>
      <c r="V3629" s="33">
        <f t="shared" si="955"/>
        <v>1175.9000000000001</v>
      </c>
      <c r="W3629">
        <f t="shared" si="956"/>
        <v>220</v>
      </c>
      <c r="X3629" s="33">
        <f t="shared" si="957"/>
        <v>1024.44</v>
      </c>
      <c r="Y3629" s="33">
        <f t="shared" si="958"/>
        <v>151.46</v>
      </c>
      <c r="Z3629" s="45">
        <f t="shared" si="959"/>
        <v>0.32240386087252321</v>
      </c>
      <c r="AA3629" s="33">
        <f t="shared" si="960"/>
        <v>379.11470000000008</v>
      </c>
      <c r="AB3629" s="45">
        <f t="shared" si="961"/>
        <v>0.37007018468626768</v>
      </c>
      <c r="AC3629" s="33">
        <f>IFERROR($X3629/VLOOKUP(CONCATENATE("USD",C3629),[1]GEINDICE!AR$1:AS$65536,2,0),"")</f>
        <v>183.70992037873896</v>
      </c>
      <c r="AD3629" s="33">
        <f>IFERROR($AA3629/VLOOKUP(CONCATENATE("USD",C3629),[1]GEINDICE!AR$1:AS$65536,2,0),"")</f>
        <v>67.985564163259454</v>
      </c>
      <c r="AE3629" s="33">
        <f>IFERROR($X3629/VLOOKUP(CONCATENATE("EUR",C3629),[1]GEINDICE!AR$1:AS$65536,2,0),"")</f>
        <v>159.26248367638829</v>
      </c>
      <c r="AF3629" s="33">
        <f>IFERROR($AA3629/VLOOKUP(CONCATENATE("EUR",C3629),[1]GEINDICE!AR$1:AS$65536,2,0),"")</f>
        <v>58.938296747714702</v>
      </c>
      <c r="AG3629" s="48" t="str">
        <f>VLOOKUP(E3629,[1]Apresentação!AW$1:AX$65536,2,0)</f>
        <v xml:space="preserve">                    3 - TEXTILE AUXILIARIES</v>
      </c>
      <c r="AH3629" s="48" t="str">
        <f t="shared" si="962"/>
        <v xml:space="preserve">         5522000013 - ADULCINOL FT LIQ BR</v>
      </c>
      <c r="AI3629" s="49" t="str">
        <f t="shared" si="963"/>
        <v xml:space="preserve">     X00102 - TECIDOS DONA FRANCISCA LTDA</v>
      </c>
      <c r="AJ3629" t="str">
        <f t="shared" si="964"/>
        <v xml:space="preserve">     90 - SALES</v>
      </c>
      <c r="AK3629" t="str">
        <f t="shared" si="965"/>
        <v/>
      </c>
      <c r="AL3629">
        <f t="shared" si="966"/>
        <v>7</v>
      </c>
      <c r="AM3629" t="str">
        <f t="shared" si="967"/>
        <v>2025 7</v>
      </c>
      <c r="AN3629" t="str">
        <f t="shared" si="968"/>
        <v xml:space="preserve">TECIDOS </v>
      </c>
    </row>
    <row r="3630" spans="1:40" x14ac:dyDescent="0.35">
      <c r="A3630">
        <v>83830</v>
      </c>
      <c r="B3630" t="s">
        <v>274</v>
      </c>
      <c r="C3630" s="31">
        <v>45911</v>
      </c>
      <c r="D3630" t="s">
        <v>286</v>
      </c>
      <c r="E3630" t="s">
        <v>287</v>
      </c>
      <c r="F3630" t="s">
        <v>294</v>
      </c>
      <c r="G3630" t="s">
        <v>295</v>
      </c>
      <c r="H3630" t="s">
        <v>296</v>
      </c>
      <c r="I3630" t="s">
        <v>297</v>
      </c>
      <c r="J3630">
        <v>330</v>
      </c>
      <c r="K3630">
        <v>1534.5</v>
      </c>
      <c r="L3630">
        <v>893.45096000000001</v>
      </c>
      <c r="M3630">
        <v>197.65</v>
      </c>
      <c r="N3630">
        <v>4.6500000000000004</v>
      </c>
      <c r="O3630" s="32">
        <f t="shared" si="952"/>
        <v>1336.85</v>
      </c>
      <c r="P3630" s="32">
        <f t="shared" si="953"/>
        <v>443.3990399999999</v>
      </c>
      <c r="Q3630">
        <v>761203</v>
      </c>
      <c r="R3630" t="s">
        <v>298</v>
      </c>
      <c r="S3630" t="s">
        <v>299</v>
      </c>
      <c r="T3630" t="str">
        <f t="shared" si="954"/>
        <v>VEN</v>
      </c>
      <c r="U3630" t="s">
        <v>300</v>
      </c>
      <c r="V3630" s="33">
        <f t="shared" si="955"/>
        <v>1534.5</v>
      </c>
      <c r="W3630">
        <f t="shared" si="956"/>
        <v>330</v>
      </c>
      <c r="X3630" s="33">
        <f t="shared" si="957"/>
        <v>1336.85</v>
      </c>
      <c r="Y3630" s="33">
        <f t="shared" si="958"/>
        <v>197.65</v>
      </c>
      <c r="Z3630" s="45">
        <f t="shared" si="959"/>
        <v>0.24594267839687187</v>
      </c>
      <c r="AA3630" s="33">
        <f t="shared" si="960"/>
        <v>377.3990399999999</v>
      </c>
      <c r="AB3630" s="45">
        <f t="shared" si="961"/>
        <v>0.28230470135018881</v>
      </c>
      <c r="AC3630" s="33">
        <f>IFERROR($X3630/VLOOKUP(CONCATENATE("USD",C3630),[1]GEINDICE!AR$1:AS$65536,2,0),"")</f>
        <v>248.21753499944293</v>
      </c>
      <c r="AD3630" s="33">
        <f>IFERROR($AA3630/VLOOKUP(CONCATENATE("USD",C3630),[1]GEINDICE!AR$1:AS$65536,2,0),"")</f>
        <v>70.072977087897783</v>
      </c>
      <c r="AE3630" s="33">
        <f>IFERROR($X3630/VLOOKUP(CONCATENATE("EUR",C3630),[1]GEINDICE!AR$1:AS$65536,2,0),"")</f>
        <v>211.55367768071906</v>
      </c>
      <c r="AF3630" s="33">
        <f>IFERROR($AA3630/VLOOKUP(CONCATENATE("EUR",C3630),[1]GEINDICE!AR$1:AS$65536,2,0),"")</f>
        <v>59.722597797189501</v>
      </c>
      <c r="AG3630" s="48" t="str">
        <f>VLOOKUP(E3630,[1]Apresentação!AW$1:AX$65536,2,0)</f>
        <v xml:space="preserve">                    3 - TEXTILE AUXILIARIES</v>
      </c>
      <c r="AH3630" s="48" t="str">
        <f t="shared" si="962"/>
        <v xml:space="preserve">         5522000013 - ADULCINOL FT LIQ BR</v>
      </c>
      <c r="AI3630" s="49" t="str">
        <f t="shared" si="963"/>
        <v xml:space="preserve">     X00280 - LAVE BEM LAVANDERIA E TINTURARIA LTDA EPP</v>
      </c>
      <c r="AJ3630" t="str">
        <f t="shared" si="964"/>
        <v xml:space="preserve">     90 - SALES</v>
      </c>
      <c r="AK3630" t="str">
        <f t="shared" si="965"/>
        <v/>
      </c>
      <c r="AL3630">
        <f t="shared" si="966"/>
        <v>9</v>
      </c>
      <c r="AM3630" t="str">
        <f t="shared" si="967"/>
        <v>2025 9</v>
      </c>
      <c r="AN3630" t="str">
        <f t="shared" si="968"/>
        <v xml:space="preserve">LAVE </v>
      </c>
    </row>
    <row r="3631" spans="1:40" x14ac:dyDescent="0.35">
      <c r="A3631">
        <v>83099</v>
      </c>
      <c r="B3631" t="s">
        <v>274</v>
      </c>
      <c r="C3631" s="31">
        <v>45852</v>
      </c>
      <c r="D3631" t="s">
        <v>286</v>
      </c>
      <c r="E3631" t="s">
        <v>287</v>
      </c>
      <c r="F3631" t="s">
        <v>294</v>
      </c>
      <c r="G3631" t="s">
        <v>295</v>
      </c>
      <c r="H3631" t="s">
        <v>296</v>
      </c>
      <c r="I3631" t="s">
        <v>297</v>
      </c>
      <c r="J3631">
        <v>220</v>
      </c>
      <c r="K3631">
        <v>1023</v>
      </c>
      <c r="L3631">
        <v>606.38152000000002</v>
      </c>
      <c r="M3631">
        <v>131.76</v>
      </c>
      <c r="N3631">
        <v>4.6500000000000004</v>
      </c>
      <c r="O3631" s="32">
        <f t="shared" si="952"/>
        <v>891.24</v>
      </c>
      <c r="P3631" s="32">
        <f t="shared" si="953"/>
        <v>284.85847999999999</v>
      </c>
      <c r="Q3631">
        <v>743709</v>
      </c>
      <c r="R3631" t="s">
        <v>298</v>
      </c>
      <c r="S3631" t="s">
        <v>299</v>
      </c>
      <c r="T3631" t="str">
        <f t="shared" si="954"/>
        <v>VEN</v>
      </c>
      <c r="U3631" t="s">
        <v>300</v>
      </c>
      <c r="V3631" s="33">
        <f t="shared" si="955"/>
        <v>1023</v>
      </c>
      <c r="W3631">
        <f t="shared" si="956"/>
        <v>220</v>
      </c>
      <c r="X3631" s="33">
        <f t="shared" si="957"/>
        <v>891.24</v>
      </c>
      <c r="Y3631" s="33">
        <f t="shared" si="958"/>
        <v>131.76</v>
      </c>
      <c r="Z3631" s="45">
        <f t="shared" si="959"/>
        <v>0.235443284457478</v>
      </c>
      <c r="AA3631" s="33">
        <f t="shared" si="960"/>
        <v>240.85847999999999</v>
      </c>
      <c r="AB3631" s="45">
        <f t="shared" si="961"/>
        <v>0.27025097616803551</v>
      </c>
      <c r="AC3631" s="33">
        <f>IFERROR($X3631/VLOOKUP(CONCATENATE("USD",C3631),[1]GEINDICE!AR$1:AS$65536,2,0),"")</f>
        <v>160.30938033995864</v>
      </c>
      <c r="AD3631" s="33">
        <f>IFERROR($AA3631/VLOOKUP(CONCATENATE("USD",C3631),[1]GEINDICE!AR$1:AS$65536,2,0),"")</f>
        <v>43.323766525766708</v>
      </c>
      <c r="AE3631" s="33">
        <f>IFERROR($X3631/VLOOKUP(CONCATENATE("EUR",C3631),[1]GEINDICE!AR$1:AS$65536,2,0),"")</f>
        <v>137.3462783171521</v>
      </c>
      <c r="AF3631" s="33">
        <f>IFERROR($AA3631/VLOOKUP(CONCATENATE("EUR",C3631),[1]GEINDICE!AR$1:AS$65536,2,0),"")</f>
        <v>37.117965788257052</v>
      </c>
      <c r="AG3631" s="48" t="str">
        <f>VLOOKUP(E3631,[1]Apresentação!AW$1:AX$65536,2,0)</f>
        <v xml:space="preserve">                    3 - TEXTILE AUXILIARIES</v>
      </c>
      <c r="AH3631" s="48" t="str">
        <f t="shared" si="962"/>
        <v xml:space="preserve">         5522000013 - ADULCINOL FT LIQ BR</v>
      </c>
      <c r="AI3631" s="49" t="str">
        <f t="shared" si="963"/>
        <v xml:space="preserve">     X00280 - LAVE BEM LAVANDERIA E TINTURARIA LTDA EPP</v>
      </c>
      <c r="AJ3631" t="str">
        <f t="shared" si="964"/>
        <v xml:space="preserve">     90 - SALES</v>
      </c>
      <c r="AK3631" t="str">
        <f t="shared" si="965"/>
        <v/>
      </c>
      <c r="AL3631">
        <f t="shared" si="966"/>
        <v>7</v>
      </c>
      <c r="AM3631" t="str">
        <f t="shared" si="967"/>
        <v>2025 7</v>
      </c>
      <c r="AN3631" t="str">
        <f t="shared" si="968"/>
        <v xml:space="preserve">LAVE </v>
      </c>
    </row>
    <row r="3632" spans="1:40" x14ac:dyDescent="0.35">
      <c r="A3632">
        <v>83772</v>
      </c>
      <c r="B3632" t="s">
        <v>274</v>
      </c>
      <c r="C3632" s="31">
        <v>45905</v>
      </c>
      <c r="D3632" t="s">
        <v>286</v>
      </c>
      <c r="E3632" t="s">
        <v>287</v>
      </c>
      <c r="F3632" t="s">
        <v>306</v>
      </c>
      <c r="G3632" t="s">
        <v>307</v>
      </c>
      <c r="H3632" t="s">
        <v>296</v>
      </c>
      <c r="I3632" t="s">
        <v>297</v>
      </c>
      <c r="J3632">
        <v>110</v>
      </c>
      <c r="K3632">
        <v>726.77</v>
      </c>
      <c r="L3632">
        <v>297.81698999999998</v>
      </c>
      <c r="M3632">
        <v>93.61</v>
      </c>
      <c r="N3632">
        <v>6.6070000000000002</v>
      </c>
      <c r="O3632" s="32">
        <f t="shared" si="952"/>
        <v>633.16</v>
      </c>
      <c r="P3632" s="32">
        <f t="shared" si="953"/>
        <v>335.34300999999999</v>
      </c>
      <c r="Q3632">
        <v>760755</v>
      </c>
      <c r="R3632" t="s">
        <v>298</v>
      </c>
      <c r="S3632" t="s">
        <v>299</v>
      </c>
      <c r="T3632" t="str">
        <f t="shared" si="954"/>
        <v>VEN</v>
      </c>
      <c r="U3632" t="s">
        <v>303</v>
      </c>
      <c r="V3632" s="33">
        <f t="shared" si="955"/>
        <v>726.77</v>
      </c>
      <c r="W3632">
        <f t="shared" si="956"/>
        <v>110</v>
      </c>
      <c r="X3632" s="33">
        <f t="shared" si="957"/>
        <v>633.16</v>
      </c>
      <c r="Y3632" s="33">
        <f t="shared" si="958"/>
        <v>93.61</v>
      </c>
      <c r="Z3632" s="45">
        <f t="shared" si="959"/>
        <v>0.43114466750141034</v>
      </c>
      <c r="AA3632" s="33">
        <f t="shared" si="960"/>
        <v>313.34300999999999</v>
      </c>
      <c r="AB3632" s="45">
        <f t="shared" si="961"/>
        <v>0.4948875639648746</v>
      </c>
      <c r="AC3632" s="33">
        <f>IFERROR($X3632/VLOOKUP(CONCATENATE("USD",C3632),[1]GEINDICE!AR$1:AS$65536,2,0),"")</f>
        <v>117.32137563000296</v>
      </c>
      <c r="AD3632" s="33">
        <f>IFERROR($AA3632/VLOOKUP(CONCATENATE("USD",C3632),[1]GEINDICE!AR$1:AS$65536,2,0),"")</f>
        <v>58.060889786540173</v>
      </c>
      <c r="AE3632" s="33">
        <f>IFERROR($X3632/VLOOKUP(CONCATENATE("EUR",C3632),[1]GEINDICE!AR$1:AS$65536,2,0),"")</f>
        <v>99.771513212839366</v>
      </c>
      <c r="AF3632" s="33">
        <f>IFERROR($AA3632/VLOOKUP(CONCATENATE("EUR",C3632),[1]GEINDICE!AR$1:AS$65536,2,0),"")</f>
        <v>49.375681126991374</v>
      </c>
      <c r="AG3632" s="48" t="str">
        <f>VLOOKUP(E3632,[1]Apresentação!AW$1:AX$65536,2,0)</f>
        <v xml:space="preserve">                    3 - TEXTILE AUXILIARIES</v>
      </c>
      <c r="AH3632" s="48" t="str">
        <f t="shared" si="962"/>
        <v xml:space="preserve">         5522000013 - ADULCINOL FT LIQ BR</v>
      </c>
      <c r="AI3632" s="49" t="str">
        <f t="shared" si="963"/>
        <v xml:space="preserve">     X00324 - FKN TEXTIL LTDA</v>
      </c>
      <c r="AJ3632" t="str">
        <f t="shared" si="964"/>
        <v xml:space="preserve">     90 - SALES</v>
      </c>
      <c r="AK3632" t="str">
        <f t="shared" si="965"/>
        <v/>
      </c>
      <c r="AL3632">
        <f t="shared" si="966"/>
        <v>9</v>
      </c>
      <c r="AM3632" t="str">
        <f t="shared" si="967"/>
        <v>2025 9</v>
      </c>
      <c r="AN3632" t="str">
        <f t="shared" si="968"/>
        <v xml:space="preserve">FKN </v>
      </c>
    </row>
    <row r="3633" spans="1:40" x14ac:dyDescent="0.35">
      <c r="A3633">
        <v>83507</v>
      </c>
      <c r="B3633" t="s">
        <v>274</v>
      </c>
      <c r="C3633" s="31">
        <v>45883</v>
      </c>
      <c r="D3633" t="s">
        <v>286</v>
      </c>
      <c r="E3633" t="s">
        <v>287</v>
      </c>
      <c r="F3633" t="s">
        <v>294</v>
      </c>
      <c r="G3633" t="s">
        <v>295</v>
      </c>
      <c r="H3633" t="s">
        <v>296</v>
      </c>
      <c r="I3633" t="s">
        <v>297</v>
      </c>
      <c r="J3633">
        <v>220</v>
      </c>
      <c r="K3633">
        <v>1023</v>
      </c>
      <c r="L3633">
        <v>601.32529999999997</v>
      </c>
      <c r="M3633">
        <v>131.76</v>
      </c>
      <c r="N3633">
        <v>4.6500000000000004</v>
      </c>
      <c r="O3633" s="32">
        <f t="shared" si="952"/>
        <v>891.24</v>
      </c>
      <c r="P3633" s="32">
        <f t="shared" si="953"/>
        <v>289.91470000000004</v>
      </c>
      <c r="Q3633">
        <v>754748</v>
      </c>
      <c r="R3633" t="s">
        <v>298</v>
      </c>
      <c r="S3633" t="s">
        <v>299</v>
      </c>
      <c r="T3633" t="str">
        <f t="shared" si="954"/>
        <v>VEN</v>
      </c>
      <c r="U3633" t="s">
        <v>293</v>
      </c>
      <c r="V3633" s="33">
        <f t="shared" si="955"/>
        <v>1023</v>
      </c>
      <c r="W3633">
        <f t="shared" si="956"/>
        <v>220</v>
      </c>
      <c r="X3633" s="33">
        <f t="shared" si="957"/>
        <v>891.24</v>
      </c>
      <c r="Y3633" s="33">
        <f t="shared" si="958"/>
        <v>131.76</v>
      </c>
      <c r="Z3633" s="45">
        <f t="shared" si="959"/>
        <v>0.24038582600195507</v>
      </c>
      <c r="AA3633" s="33">
        <f t="shared" si="960"/>
        <v>245.91470000000004</v>
      </c>
      <c r="AB3633" s="45">
        <f t="shared" si="961"/>
        <v>0.27592421794353938</v>
      </c>
      <c r="AC3633" s="33">
        <f>IFERROR($X3633/VLOOKUP(CONCATENATE("USD",C3633),[1]GEINDICE!AR$1:AS$65536,2,0),"")</f>
        <v>164.75459839171828</v>
      </c>
      <c r="AD3633" s="33">
        <f>IFERROR($AA3633/VLOOKUP(CONCATENATE("USD",C3633),[1]GEINDICE!AR$1:AS$65536,2,0),"")</f>
        <v>45.459783713836771</v>
      </c>
      <c r="AE3633" s="33">
        <f>IFERROR($X3633/VLOOKUP(CONCATENATE("EUR",C3633),[1]GEINDICE!AR$1:AS$65536,2,0),"")</f>
        <v>141.49361783196801</v>
      </c>
      <c r="AF3633" s="33">
        <f>IFERROR($AA3633/VLOOKUP(CONCATENATE("EUR",C3633),[1]GEINDICE!AR$1:AS$65536,2,0),"")</f>
        <v>39.041515844287808</v>
      </c>
      <c r="AG3633" s="48" t="str">
        <f>VLOOKUP(E3633,[1]Apresentação!AW$1:AX$65536,2,0)</f>
        <v xml:space="preserve">                    3 - TEXTILE AUXILIARIES</v>
      </c>
      <c r="AH3633" s="48" t="str">
        <f t="shared" si="962"/>
        <v xml:space="preserve">         5522000013 - ADULCINOL FT LIQ BR</v>
      </c>
      <c r="AI3633" s="49" t="str">
        <f t="shared" si="963"/>
        <v xml:space="preserve">     X00280 - LAVE BEM LAVANDERIA E TINTURARIA LTDA EPP</v>
      </c>
      <c r="AJ3633" t="str">
        <f t="shared" si="964"/>
        <v xml:space="preserve">     90 - SALES</v>
      </c>
      <c r="AK3633" t="str">
        <f t="shared" si="965"/>
        <v/>
      </c>
      <c r="AL3633">
        <f t="shared" si="966"/>
        <v>8</v>
      </c>
      <c r="AM3633" t="str">
        <f t="shared" si="967"/>
        <v>2025 8</v>
      </c>
      <c r="AN3633" t="str">
        <f t="shared" si="968"/>
        <v xml:space="preserve">LAVE </v>
      </c>
    </row>
    <row r="3634" spans="1:40" x14ac:dyDescent="0.35">
      <c r="A3634">
        <v>84009</v>
      </c>
      <c r="B3634" t="s">
        <v>274</v>
      </c>
      <c r="C3634" s="31">
        <v>45925</v>
      </c>
      <c r="D3634" t="s">
        <v>286</v>
      </c>
      <c r="E3634" t="s">
        <v>287</v>
      </c>
      <c r="F3634" t="s">
        <v>294</v>
      </c>
      <c r="G3634" t="s">
        <v>295</v>
      </c>
      <c r="H3634" t="s">
        <v>296</v>
      </c>
      <c r="I3634" t="s">
        <v>297</v>
      </c>
      <c r="J3634">
        <v>440</v>
      </c>
      <c r="K3634">
        <v>2046</v>
      </c>
      <c r="L3634">
        <v>1191.26794</v>
      </c>
      <c r="M3634">
        <v>263.52999999999997</v>
      </c>
      <c r="N3634">
        <v>4.6500000000000004</v>
      </c>
      <c r="O3634" s="32">
        <f t="shared" si="952"/>
        <v>1782.47</v>
      </c>
      <c r="P3634" s="32">
        <f t="shared" si="953"/>
        <v>591.20206000000007</v>
      </c>
      <c r="Q3634">
        <v>762394</v>
      </c>
      <c r="R3634" t="s">
        <v>298</v>
      </c>
      <c r="S3634" t="s">
        <v>299</v>
      </c>
      <c r="T3634" t="str">
        <f t="shared" si="954"/>
        <v>VEN</v>
      </c>
      <c r="U3634" t="s">
        <v>300</v>
      </c>
      <c r="V3634" s="33">
        <f t="shared" si="955"/>
        <v>2046</v>
      </c>
      <c r="W3634">
        <f t="shared" si="956"/>
        <v>440</v>
      </c>
      <c r="X3634" s="33">
        <f t="shared" si="957"/>
        <v>1782.47</v>
      </c>
      <c r="Y3634" s="33">
        <f t="shared" si="958"/>
        <v>263.52999999999997</v>
      </c>
      <c r="Z3634" s="45">
        <f t="shared" si="959"/>
        <v>0.24594431085043991</v>
      </c>
      <c r="AA3634" s="33">
        <f t="shared" si="960"/>
        <v>503.20206000000007</v>
      </c>
      <c r="AB3634" s="45">
        <f t="shared" si="961"/>
        <v>0.28230604722660135</v>
      </c>
      <c r="AC3634" s="33">
        <f>IFERROR($X3634/VLOOKUP(CONCATENATE("USD",C3634),[1]GEINDICE!AR$1:AS$65536,2,0),"")</f>
        <v>333.63968179691153</v>
      </c>
      <c r="AD3634" s="33">
        <f>IFERROR($AA3634/VLOOKUP(CONCATENATE("USD",C3634),[1]GEINDICE!AR$1:AS$65536,2,0),"")</f>
        <v>94.188499766027149</v>
      </c>
      <c r="AE3634" s="33">
        <f>IFERROR($X3634/VLOOKUP(CONCATENATE("EUR",C3634),[1]GEINDICE!AR$1:AS$65536,2,0),"")</f>
        <v>285.79880708055413</v>
      </c>
      <c r="AF3634" s="33">
        <f>IFERROR($AA3634/VLOOKUP(CONCATENATE("EUR",C3634),[1]GEINDICE!AR$1:AS$65536,2,0),"")</f>
        <v>80.682731528989237</v>
      </c>
      <c r="AG3634" s="48" t="str">
        <f>VLOOKUP(E3634,[1]Apresentação!AW$1:AX$65536,2,0)</f>
        <v xml:space="preserve">                    3 - TEXTILE AUXILIARIES</v>
      </c>
      <c r="AH3634" s="48" t="str">
        <f t="shared" si="962"/>
        <v xml:space="preserve">         5522000013 - ADULCINOL FT LIQ BR</v>
      </c>
      <c r="AI3634" s="49" t="str">
        <f t="shared" si="963"/>
        <v xml:space="preserve">     X00280 - LAVE BEM LAVANDERIA E TINTURARIA LTDA EPP</v>
      </c>
      <c r="AJ3634" t="str">
        <f t="shared" si="964"/>
        <v xml:space="preserve">     90 - SALES</v>
      </c>
      <c r="AK3634" t="str">
        <f t="shared" si="965"/>
        <v/>
      </c>
      <c r="AL3634">
        <f t="shared" si="966"/>
        <v>9</v>
      </c>
      <c r="AM3634" t="str">
        <f t="shared" si="967"/>
        <v>2025 9</v>
      </c>
      <c r="AN3634" t="str">
        <f t="shared" si="968"/>
        <v xml:space="preserve">LAVE </v>
      </c>
    </row>
    <row r="3635" spans="1:40" x14ac:dyDescent="0.35">
      <c r="A3635">
        <v>82487</v>
      </c>
      <c r="B3635" t="s">
        <v>274</v>
      </c>
      <c r="C3635" s="31">
        <v>45798</v>
      </c>
      <c r="D3635" t="s">
        <v>286</v>
      </c>
      <c r="E3635" t="s">
        <v>287</v>
      </c>
      <c r="F3635" t="s">
        <v>304</v>
      </c>
      <c r="G3635" t="s">
        <v>305</v>
      </c>
      <c r="H3635" t="s">
        <v>296</v>
      </c>
      <c r="I3635" t="s">
        <v>297</v>
      </c>
      <c r="J3635">
        <v>770</v>
      </c>
      <c r="K3635">
        <v>4115.6499999999996</v>
      </c>
      <c r="L3635">
        <v>2156.2861699999999</v>
      </c>
      <c r="M3635">
        <v>530.1</v>
      </c>
      <c r="N3635">
        <v>5.3450000000000006</v>
      </c>
      <c r="O3635" s="32">
        <f t="shared" si="952"/>
        <v>3585.5499999999997</v>
      </c>
      <c r="P3635" s="32">
        <f t="shared" si="953"/>
        <v>1429.2638299999999</v>
      </c>
      <c r="Q3635">
        <v>739265</v>
      </c>
      <c r="R3635" t="s">
        <v>298</v>
      </c>
      <c r="S3635" t="s">
        <v>299</v>
      </c>
      <c r="T3635" t="str">
        <f t="shared" si="954"/>
        <v>VEN</v>
      </c>
      <c r="U3635" t="s">
        <v>303</v>
      </c>
      <c r="V3635" s="33">
        <f t="shared" si="955"/>
        <v>4115.6499999999996</v>
      </c>
      <c r="W3635">
        <f t="shared" si="956"/>
        <v>770</v>
      </c>
      <c r="X3635" s="33">
        <f t="shared" si="957"/>
        <v>3585.5499999999997</v>
      </c>
      <c r="Y3635" s="33">
        <f t="shared" si="958"/>
        <v>530.1</v>
      </c>
      <c r="Z3635" s="45">
        <f t="shared" si="959"/>
        <v>0.30985721089013885</v>
      </c>
      <c r="AA3635" s="33">
        <f t="shared" si="960"/>
        <v>1275.2638299999999</v>
      </c>
      <c r="AB3635" s="45">
        <f t="shared" si="961"/>
        <v>0.3556675628564655</v>
      </c>
      <c r="AC3635" s="33">
        <f>IFERROR($X3635/VLOOKUP(CONCATENATE("USD",C3635),[1]GEINDICE!AR$1:AS$65536,2,0),"")</f>
        <v>633.8141450566543</v>
      </c>
      <c r="AD3635" s="33">
        <f>IFERROR($AA3635/VLOOKUP(CONCATENATE("USD",C3635),[1]GEINDICE!AR$1:AS$65536,2,0),"")</f>
        <v>225.42713227625458</v>
      </c>
      <c r="AE3635" s="33">
        <f>IFERROR($X3635/VLOOKUP(CONCATENATE("EUR",C3635),[1]GEINDICE!AR$1:AS$65536,2,0),"")</f>
        <v>558.77540206956735</v>
      </c>
      <c r="AF3635" s="33">
        <f>IFERROR($AA3635/VLOOKUP(CONCATENATE("EUR",C3635),[1]GEINDICE!AR$1:AS$65536,2,0),"")</f>
        <v>198.73828543822464</v>
      </c>
      <c r="AG3635" s="48" t="str">
        <f>VLOOKUP(E3635,[1]Apresentação!AW$1:AX$65536,2,0)</f>
        <v xml:space="preserve">                    3 - TEXTILE AUXILIARIES</v>
      </c>
      <c r="AH3635" s="48" t="str">
        <f t="shared" si="962"/>
        <v xml:space="preserve">         5522000013 - ADULCINOL FT LIQ BR</v>
      </c>
      <c r="AI3635" s="49" t="str">
        <f t="shared" si="963"/>
        <v xml:space="preserve">     X00102 - TECIDOS DONA FRANCISCA LTDA</v>
      </c>
      <c r="AJ3635" t="str">
        <f t="shared" si="964"/>
        <v xml:space="preserve">     90 - SALES</v>
      </c>
      <c r="AK3635" t="str">
        <f t="shared" si="965"/>
        <v/>
      </c>
      <c r="AL3635">
        <f t="shared" si="966"/>
        <v>5</v>
      </c>
      <c r="AM3635" t="str">
        <f t="shared" si="967"/>
        <v>2025 5</v>
      </c>
      <c r="AN3635" t="str">
        <f t="shared" si="968"/>
        <v xml:space="preserve">TECIDOS </v>
      </c>
    </row>
    <row r="3636" spans="1:40" x14ac:dyDescent="0.35">
      <c r="A3636">
        <v>83378</v>
      </c>
      <c r="B3636" t="s">
        <v>274</v>
      </c>
      <c r="C3636" s="31">
        <v>45873</v>
      </c>
      <c r="D3636" t="s">
        <v>286</v>
      </c>
      <c r="E3636" t="s">
        <v>287</v>
      </c>
      <c r="F3636" t="s">
        <v>304</v>
      </c>
      <c r="G3636" t="s">
        <v>305</v>
      </c>
      <c r="H3636" t="s">
        <v>296</v>
      </c>
      <c r="I3636" t="s">
        <v>297</v>
      </c>
      <c r="J3636">
        <v>770</v>
      </c>
      <c r="K3636">
        <v>4115.6499999999996</v>
      </c>
      <c r="L3636">
        <v>2104.6385399999999</v>
      </c>
      <c r="M3636">
        <v>530.1</v>
      </c>
      <c r="N3636">
        <v>5.3450000000000006</v>
      </c>
      <c r="O3636" s="32">
        <f t="shared" si="952"/>
        <v>3585.5499999999997</v>
      </c>
      <c r="P3636" s="32">
        <f t="shared" si="953"/>
        <v>1480.9114599999998</v>
      </c>
      <c r="Q3636">
        <v>747981</v>
      </c>
      <c r="R3636" t="s">
        <v>298</v>
      </c>
      <c r="S3636" t="s">
        <v>299</v>
      </c>
      <c r="T3636" t="str">
        <f t="shared" si="954"/>
        <v>VEN</v>
      </c>
      <c r="U3636" t="s">
        <v>303</v>
      </c>
      <c r="V3636" s="33">
        <f t="shared" si="955"/>
        <v>4115.6499999999996</v>
      </c>
      <c r="W3636">
        <f t="shared" si="956"/>
        <v>770</v>
      </c>
      <c r="X3636" s="33">
        <f t="shared" si="957"/>
        <v>3585.5499999999997</v>
      </c>
      <c r="Y3636" s="33">
        <f t="shared" si="958"/>
        <v>530.1</v>
      </c>
      <c r="Z3636" s="45">
        <f t="shared" si="959"/>
        <v>0.32240629305213026</v>
      </c>
      <c r="AA3636" s="33">
        <f t="shared" si="960"/>
        <v>1326.9114599999998</v>
      </c>
      <c r="AB3636" s="45">
        <f t="shared" si="961"/>
        <v>0.37007194433211082</v>
      </c>
      <c r="AC3636" s="33">
        <f>IFERROR($X3636/VLOOKUP(CONCATENATE("USD",C3636),[1]GEINDICE!AR$1:AS$65536,2,0),"")</f>
        <v>650.58153248779774</v>
      </c>
      <c r="AD3636" s="33">
        <f>IFERROR($AA3636/VLOOKUP(CONCATENATE("USD",C3636),[1]GEINDICE!AR$1:AS$65536,2,0),"")</f>
        <v>240.7619726743236</v>
      </c>
      <c r="AE3636" s="33">
        <f>IFERROR($X3636/VLOOKUP(CONCATENATE("EUR",C3636),[1]GEINDICE!AR$1:AS$65536,2,0),"")</f>
        <v>562.39510626617516</v>
      </c>
      <c r="AF3636" s="33">
        <f>IFERROR($AA3636/VLOOKUP(CONCATENATE("EUR",C3636),[1]GEINDICE!AR$1:AS$65536,2,0),"")</f>
        <v>208.12665045878751</v>
      </c>
      <c r="AG3636" s="48" t="str">
        <f>VLOOKUP(E3636,[1]Apresentação!AW$1:AX$65536,2,0)</f>
        <v xml:space="preserve">                    3 - TEXTILE AUXILIARIES</v>
      </c>
      <c r="AH3636" s="48" t="str">
        <f t="shared" si="962"/>
        <v xml:space="preserve">         5522000013 - ADULCINOL FT LIQ BR</v>
      </c>
      <c r="AI3636" s="49" t="str">
        <f t="shared" si="963"/>
        <v xml:space="preserve">     X00102 - TECIDOS DONA FRANCISCA LTDA</v>
      </c>
      <c r="AJ3636" t="str">
        <f t="shared" si="964"/>
        <v xml:space="preserve">     90 - SALES</v>
      </c>
      <c r="AK3636" t="str">
        <f t="shared" si="965"/>
        <v/>
      </c>
      <c r="AL3636">
        <f t="shared" si="966"/>
        <v>8</v>
      </c>
      <c r="AM3636" t="str">
        <f t="shared" si="967"/>
        <v>2025 8</v>
      </c>
      <c r="AN3636" t="str">
        <f t="shared" si="968"/>
        <v xml:space="preserve">TECIDOS </v>
      </c>
    </row>
    <row r="3637" spans="1:40" x14ac:dyDescent="0.35">
      <c r="A3637">
        <v>83589</v>
      </c>
      <c r="B3637" t="s">
        <v>274</v>
      </c>
      <c r="C3637" s="31">
        <v>45890</v>
      </c>
      <c r="D3637" t="s">
        <v>286</v>
      </c>
      <c r="E3637" t="s">
        <v>287</v>
      </c>
      <c r="F3637" t="s">
        <v>294</v>
      </c>
      <c r="G3637" t="s">
        <v>295</v>
      </c>
      <c r="H3637" t="s">
        <v>296</v>
      </c>
      <c r="I3637" t="s">
        <v>297</v>
      </c>
      <c r="J3637">
        <v>330</v>
      </c>
      <c r="K3637">
        <v>1534.5</v>
      </c>
      <c r="L3637">
        <v>893.45096000000001</v>
      </c>
      <c r="M3637">
        <v>197.65</v>
      </c>
      <c r="N3637">
        <v>4.6500000000000004</v>
      </c>
      <c r="O3637" s="32">
        <f t="shared" si="952"/>
        <v>1336.85</v>
      </c>
      <c r="P3637" s="32">
        <f t="shared" si="953"/>
        <v>443.3990399999999</v>
      </c>
      <c r="Q3637">
        <v>759372</v>
      </c>
      <c r="R3637" t="s">
        <v>298</v>
      </c>
      <c r="S3637" t="s">
        <v>299</v>
      </c>
      <c r="T3637" t="str">
        <f t="shared" si="954"/>
        <v>VEN</v>
      </c>
      <c r="U3637" t="s">
        <v>300</v>
      </c>
      <c r="V3637" s="33">
        <f t="shared" si="955"/>
        <v>1534.5</v>
      </c>
      <c r="W3637">
        <f t="shared" si="956"/>
        <v>330</v>
      </c>
      <c r="X3637" s="33">
        <f t="shared" si="957"/>
        <v>1336.85</v>
      </c>
      <c r="Y3637" s="33">
        <f t="shared" si="958"/>
        <v>197.65</v>
      </c>
      <c r="Z3637" s="45">
        <f t="shared" si="959"/>
        <v>0.24594267839687187</v>
      </c>
      <c r="AA3637" s="33">
        <f t="shared" si="960"/>
        <v>377.3990399999999</v>
      </c>
      <c r="AB3637" s="45">
        <f t="shared" si="961"/>
        <v>0.28230470135018881</v>
      </c>
      <c r="AC3637" s="33">
        <f>IFERROR($X3637/VLOOKUP(CONCATENATE("USD",C3637),[1]GEINDICE!AR$1:AS$65536,2,0),"")</f>
        <v>243.82614722404608</v>
      </c>
      <c r="AD3637" s="33">
        <f>IFERROR($AA3637/VLOOKUP(CONCATENATE("USD",C3637),[1]GEINDICE!AR$1:AS$65536,2,0),"")</f>
        <v>68.833267673451502</v>
      </c>
      <c r="AE3637" s="33">
        <f>IFERROR($X3637/VLOOKUP(CONCATENATE("EUR",C3637),[1]GEINDICE!AR$1:AS$65536,2,0),"")</f>
        <v>210.10404224555225</v>
      </c>
      <c r="AF3637" s="33">
        <f>IFERROR($AA3637/VLOOKUP(CONCATENATE("EUR",C3637),[1]GEINDICE!AR$1:AS$65536,2,0),"")</f>
        <v>59.313358898598082</v>
      </c>
      <c r="AG3637" s="48" t="str">
        <f>VLOOKUP(E3637,[1]Apresentação!AW$1:AX$65536,2,0)</f>
        <v xml:space="preserve">                    3 - TEXTILE AUXILIARIES</v>
      </c>
      <c r="AH3637" s="48" t="str">
        <f t="shared" si="962"/>
        <v xml:space="preserve">         5522000013 - ADULCINOL FT LIQ BR</v>
      </c>
      <c r="AI3637" s="49" t="str">
        <f t="shared" si="963"/>
        <v xml:space="preserve">     X00280 - LAVE BEM LAVANDERIA E TINTURARIA LTDA EPP</v>
      </c>
      <c r="AJ3637" t="str">
        <f t="shared" si="964"/>
        <v xml:space="preserve">     90 - SALES</v>
      </c>
      <c r="AK3637" t="str">
        <f t="shared" si="965"/>
        <v/>
      </c>
      <c r="AL3637">
        <f t="shared" si="966"/>
        <v>8</v>
      </c>
      <c r="AM3637" t="str">
        <f t="shared" si="967"/>
        <v>2025 8</v>
      </c>
      <c r="AN3637" t="str">
        <f t="shared" si="968"/>
        <v xml:space="preserve">LAVE </v>
      </c>
    </row>
    <row r="3638" spans="1:40" x14ac:dyDescent="0.35">
      <c r="A3638">
        <v>83524</v>
      </c>
      <c r="B3638" t="s">
        <v>274</v>
      </c>
      <c r="C3638" s="31">
        <v>45884</v>
      </c>
      <c r="D3638" t="s">
        <v>286</v>
      </c>
      <c r="E3638" t="s">
        <v>287</v>
      </c>
      <c r="F3638" t="s">
        <v>304</v>
      </c>
      <c r="G3638" t="s">
        <v>305</v>
      </c>
      <c r="H3638" t="s">
        <v>296</v>
      </c>
      <c r="I3638" t="s">
        <v>297</v>
      </c>
      <c r="J3638">
        <v>220</v>
      </c>
      <c r="K3638">
        <v>1175.9000000000001</v>
      </c>
      <c r="L3638">
        <v>601.32533000000001</v>
      </c>
      <c r="M3638">
        <v>151.46</v>
      </c>
      <c r="N3638">
        <v>5.3450000000000006</v>
      </c>
      <c r="O3638" s="32">
        <f t="shared" si="952"/>
        <v>1024.44</v>
      </c>
      <c r="P3638" s="32">
        <f t="shared" si="953"/>
        <v>423.11467000000005</v>
      </c>
      <c r="Q3638">
        <v>755430</v>
      </c>
      <c r="R3638" t="s">
        <v>298</v>
      </c>
      <c r="S3638" t="s">
        <v>299</v>
      </c>
      <c r="T3638" t="str">
        <f t="shared" si="954"/>
        <v>VEN</v>
      </c>
      <c r="U3638" t="s">
        <v>303</v>
      </c>
      <c r="V3638" s="33">
        <f t="shared" si="955"/>
        <v>1175.9000000000001</v>
      </c>
      <c r="W3638">
        <f t="shared" si="956"/>
        <v>220</v>
      </c>
      <c r="X3638" s="33">
        <f t="shared" si="957"/>
        <v>1024.44</v>
      </c>
      <c r="Y3638" s="33">
        <f t="shared" si="958"/>
        <v>151.46</v>
      </c>
      <c r="Z3638" s="45">
        <f t="shared" si="959"/>
        <v>0.32240383536014966</v>
      </c>
      <c r="AA3638" s="33">
        <f t="shared" si="960"/>
        <v>379.11467000000005</v>
      </c>
      <c r="AB3638" s="45">
        <f t="shared" si="961"/>
        <v>0.37007015540197574</v>
      </c>
      <c r="AC3638" s="33">
        <f>IFERROR($X3638/VLOOKUP(CONCATENATE("USD",C3638),[1]GEINDICE!AR$1:AS$65536,2,0),"")</f>
        <v>189.96439697374277</v>
      </c>
      <c r="AD3638" s="33">
        <f>IFERROR($AA3638/VLOOKUP(CONCATENATE("USD",C3638),[1]GEINDICE!AR$1:AS$65536,2,0),"")</f>
        <v>70.30015390891559</v>
      </c>
      <c r="AE3638" s="33">
        <f>IFERROR($X3638/VLOOKUP(CONCATENATE("EUR",C3638),[1]GEINDICE!AR$1:AS$65536,2,0),"")</f>
        <v>162.26439002756041</v>
      </c>
      <c r="AF3638" s="33">
        <f>IFERROR($AA3638/VLOOKUP(CONCATENATE("EUR",C3638),[1]GEINDICE!AR$1:AS$65536,2,0),"")</f>
        <v>60.049208033706087</v>
      </c>
      <c r="AG3638" s="48" t="str">
        <f>VLOOKUP(E3638,[1]Apresentação!AW$1:AX$65536,2,0)</f>
        <v xml:space="preserve">                    3 - TEXTILE AUXILIARIES</v>
      </c>
      <c r="AH3638" s="48" t="str">
        <f t="shared" si="962"/>
        <v xml:space="preserve">         5522000013 - ADULCINOL FT LIQ BR</v>
      </c>
      <c r="AI3638" s="49" t="str">
        <f t="shared" si="963"/>
        <v xml:space="preserve">     X00102 - TECIDOS DONA FRANCISCA LTDA</v>
      </c>
      <c r="AJ3638" t="str">
        <f t="shared" si="964"/>
        <v xml:space="preserve">     90 - SALES</v>
      </c>
      <c r="AK3638" t="str">
        <f t="shared" si="965"/>
        <v/>
      </c>
      <c r="AL3638">
        <f t="shared" si="966"/>
        <v>8</v>
      </c>
      <c r="AM3638" t="str">
        <f t="shared" si="967"/>
        <v>2025 8</v>
      </c>
      <c r="AN3638" t="str">
        <f t="shared" si="968"/>
        <v xml:space="preserve">TECIDOS </v>
      </c>
    </row>
    <row r="3639" spans="1:40" x14ac:dyDescent="0.35">
      <c r="A3639">
        <v>84413</v>
      </c>
      <c r="B3639" t="s">
        <v>274</v>
      </c>
      <c r="C3639" s="31">
        <v>45959</v>
      </c>
      <c r="D3639" t="s">
        <v>286</v>
      </c>
      <c r="E3639" t="s">
        <v>287</v>
      </c>
      <c r="F3639" t="s">
        <v>294</v>
      </c>
      <c r="G3639" t="s">
        <v>295</v>
      </c>
      <c r="H3639" t="s">
        <v>296</v>
      </c>
      <c r="I3639" t="s">
        <v>297</v>
      </c>
      <c r="J3639">
        <v>330</v>
      </c>
      <c r="K3639">
        <v>1534.5</v>
      </c>
      <c r="L3639">
        <v>780.18367000000001</v>
      </c>
      <c r="M3639">
        <v>197.65</v>
      </c>
      <c r="N3639">
        <v>4.6500000000000004</v>
      </c>
      <c r="O3639" s="32">
        <f t="shared" si="952"/>
        <v>1336.85</v>
      </c>
      <c r="P3639" s="32">
        <f t="shared" si="953"/>
        <v>556.6663299999999</v>
      </c>
      <c r="Q3639">
        <v>765535</v>
      </c>
      <c r="R3639" t="s">
        <v>298</v>
      </c>
      <c r="S3639" t="s">
        <v>299</v>
      </c>
      <c r="T3639" t="str">
        <f t="shared" si="954"/>
        <v>VEN</v>
      </c>
      <c r="U3639" t="s">
        <v>300</v>
      </c>
      <c r="V3639" s="33">
        <f t="shared" si="955"/>
        <v>1534.5</v>
      </c>
      <c r="W3639">
        <f t="shared" si="956"/>
        <v>330</v>
      </c>
      <c r="X3639" s="33">
        <f t="shared" si="957"/>
        <v>1336.85</v>
      </c>
      <c r="Y3639" s="33">
        <f t="shared" si="958"/>
        <v>197.65</v>
      </c>
      <c r="Z3639" s="45">
        <f t="shared" si="959"/>
        <v>0.31975648745519708</v>
      </c>
      <c r="AA3639" s="33">
        <f t="shared" si="960"/>
        <v>490.6663299999999</v>
      </c>
      <c r="AB3639" s="45">
        <f t="shared" si="961"/>
        <v>0.36703170138759017</v>
      </c>
      <c r="AC3639" s="33">
        <f>IFERROR($X3639/VLOOKUP(CONCATENATE("USD",C3639),[1]GEINDICE!AR$1:AS$65536,2,0),"")</f>
        <v>250.27145424591879</v>
      </c>
      <c r="AD3639" s="33">
        <f>IFERROR($AA3639/VLOOKUP(CONCATENATE("USD",C3639),[1]GEINDICE!AR$1:AS$65536,2,0),"")</f>
        <v>91.857557660626</v>
      </c>
      <c r="AE3639" s="33">
        <f>IFERROR($X3639/VLOOKUP(CONCATENATE("EUR",C3639),[1]GEINDICE!AR$1:AS$65536,2,0),"")</f>
        <v>214.56888803287106</v>
      </c>
      <c r="AF3639" s="33">
        <f>IFERROR($AA3639/VLOOKUP(CONCATENATE("EUR",C3639),[1]GEINDICE!AR$1:AS$65536,2,0),"")</f>
        <v>78.753584039548002</v>
      </c>
      <c r="AG3639" s="48" t="str">
        <f>VLOOKUP(E3639,[1]Apresentação!AW$1:AX$65536,2,0)</f>
        <v xml:space="preserve">                    3 - TEXTILE AUXILIARIES</v>
      </c>
      <c r="AH3639" s="48" t="str">
        <f t="shared" si="962"/>
        <v xml:space="preserve">         5522000013 - ADULCINOL FT LIQ BR</v>
      </c>
      <c r="AI3639" s="49" t="str">
        <f t="shared" si="963"/>
        <v xml:space="preserve">     X00280 - LAVE BEM LAVANDERIA E TINTURARIA LTDA EPP</v>
      </c>
      <c r="AJ3639" t="str">
        <f t="shared" si="964"/>
        <v xml:space="preserve">     90 - SALES</v>
      </c>
      <c r="AK3639" t="str">
        <f t="shared" si="965"/>
        <v/>
      </c>
      <c r="AL3639">
        <f t="shared" si="966"/>
        <v>10</v>
      </c>
      <c r="AM3639" t="str">
        <f t="shared" si="967"/>
        <v>2025 10</v>
      </c>
      <c r="AN3639" t="str">
        <f t="shared" si="968"/>
        <v xml:space="preserve">LAVE </v>
      </c>
    </row>
    <row r="3640" spans="1:40" x14ac:dyDescent="0.35">
      <c r="A3640">
        <v>84320</v>
      </c>
      <c r="B3640" t="s">
        <v>274</v>
      </c>
      <c r="C3640" s="31">
        <v>45952</v>
      </c>
      <c r="D3640" t="s">
        <v>286</v>
      </c>
      <c r="E3640" t="s">
        <v>287</v>
      </c>
      <c r="F3640" t="s">
        <v>294</v>
      </c>
      <c r="G3640" t="s">
        <v>295</v>
      </c>
      <c r="H3640" t="s">
        <v>296</v>
      </c>
      <c r="I3640" t="s">
        <v>297</v>
      </c>
      <c r="J3640">
        <v>220</v>
      </c>
      <c r="K3640">
        <v>1023</v>
      </c>
      <c r="L3640">
        <v>520.12280999999996</v>
      </c>
      <c r="M3640">
        <v>131.76</v>
      </c>
      <c r="N3640">
        <v>4.6500000000000004</v>
      </c>
      <c r="O3640" s="32">
        <f t="shared" si="952"/>
        <v>891.24</v>
      </c>
      <c r="P3640" s="32">
        <f t="shared" si="953"/>
        <v>371.11719000000005</v>
      </c>
      <c r="Q3640">
        <v>764925</v>
      </c>
      <c r="R3640" t="s">
        <v>298</v>
      </c>
      <c r="S3640" t="s">
        <v>299</v>
      </c>
      <c r="T3640" t="str">
        <f t="shared" si="954"/>
        <v>VEN</v>
      </c>
      <c r="U3640" t="s">
        <v>300</v>
      </c>
      <c r="V3640" s="33">
        <f t="shared" si="955"/>
        <v>1023</v>
      </c>
      <c r="W3640">
        <f t="shared" si="956"/>
        <v>220</v>
      </c>
      <c r="X3640" s="33">
        <f t="shared" si="957"/>
        <v>891.24</v>
      </c>
      <c r="Y3640" s="33">
        <f t="shared" si="958"/>
        <v>131.76</v>
      </c>
      <c r="Z3640" s="45">
        <f t="shared" si="959"/>
        <v>0.31976264907135882</v>
      </c>
      <c r="AA3640" s="33">
        <f t="shared" si="960"/>
        <v>327.11719000000005</v>
      </c>
      <c r="AB3640" s="45">
        <f t="shared" si="961"/>
        <v>0.36703602845473726</v>
      </c>
      <c r="AC3640" s="33">
        <f>IFERROR($X3640/VLOOKUP(CONCATENATE("USD",C3640),[1]GEINDICE!AR$1:AS$65536,2,0),"")</f>
        <v>165.35678503840589</v>
      </c>
      <c r="AD3640" s="33">
        <f>IFERROR($AA3640/VLOOKUP(CONCATENATE("USD",C3640),[1]GEINDICE!AR$1:AS$65536,2,0),"")</f>
        <v>60.691897658540213</v>
      </c>
      <c r="AE3640" s="33">
        <f>IFERROR($X3640/VLOOKUP(CONCATENATE("EUR",C3640),[1]GEINDICE!AR$1:AS$65536,2,0),"")</f>
        <v>142.40245422298915</v>
      </c>
      <c r="AF3640" s="33">
        <f>IFERROR($AA3640/VLOOKUP(CONCATENATE("EUR",C3640),[1]GEINDICE!AR$1:AS$65536,2,0),"")</f>
        <v>52.26683124021347</v>
      </c>
      <c r="AG3640" s="48" t="str">
        <f>VLOOKUP(E3640,[1]Apresentação!AW$1:AX$65536,2,0)</f>
        <v xml:space="preserve">                    3 - TEXTILE AUXILIARIES</v>
      </c>
      <c r="AH3640" s="48" t="str">
        <f t="shared" si="962"/>
        <v xml:space="preserve">         5522000013 - ADULCINOL FT LIQ BR</v>
      </c>
      <c r="AI3640" s="49" t="str">
        <f t="shared" si="963"/>
        <v xml:space="preserve">     X00280 - LAVE BEM LAVANDERIA E TINTURARIA LTDA EPP</v>
      </c>
      <c r="AJ3640" t="str">
        <f t="shared" si="964"/>
        <v xml:space="preserve">     90 - SALES</v>
      </c>
      <c r="AK3640" t="str">
        <f t="shared" si="965"/>
        <v/>
      </c>
      <c r="AL3640">
        <f t="shared" si="966"/>
        <v>10</v>
      </c>
      <c r="AM3640" t="str">
        <f t="shared" si="967"/>
        <v>2025 10</v>
      </c>
      <c r="AN3640" t="str">
        <f t="shared" si="968"/>
        <v xml:space="preserve">LAVE </v>
      </c>
    </row>
    <row r="3641" spans="1:40" x14ac:dyDescent="0.35">
      <c r="A3641">
        <v>83117</v>
      </c>
      <c r="B3641" t="s">
        <v>274</v>
      </c>
      <c r="C3641" s="31">
        <v>45853</v>
      </c>
      <c r="D3641" t="s">
        <v>286</v>
      </c>
      <c r="E3641" t="s">
        <v>287</v>
      </c>
      <c r="F3641" t="s">
        <v>304</v>
      </c>
      <c r="G3641" t="s">
        <v>305</v>
      </c>
      <c r="H3641" t="s">
        <v>296</v>
      </c>
      <c r="I3641" t="s">
        <v>297</v>
      </c>
      <c r="J3641">
        <v>660</v>
      </c>
      <c r="K3641">
        <v>3527.7000000000003</v>
      </c>
      <c r="L3641">
        <v>1819.14455</v>
      </c>
      <c r="M3641">
        <v>454.37</v>
      </c>
      <c r="N3641">
        <v>5.3450000000000006</v>
      </c>
      <c r="O3641" s="32">
        <f t="shared" si="952"/>
        <v>3073.3300000000004</v>
      </c>
      <c r="P3641" s="32">
        <f t="shared" si="953"/>
        <v>1254.1854500000004</v>
      </c>
      <c r="Q3641">
        <v>743825</v>
      </c>
      <c r="R3641" t="s">
        <v>298</v>
      </c>
      <c r="S3641" t="s">
        <v>299</v>
      </c>
      <c r="T3641" t="str">
        <f t="shared" si="954"/>
        <v>VEN</v>
      </c>
      <c r="U3641" t="s">
        <v>303</v>
      </c>
      <c r="V3641" s="33">
        <f t="shared" si="955"/>
        <v>3527.7000000000003</v>
      </c>
      <c r="W3641">
        <f t="shared" si="956"/>
        <v>660</v>
      </c>
      <c r="X3641" s="33">
        <f t="shared" si="957"/>
        <v>3073.3300000000004</v>
      </c>
      <c r="Y3641" s="33">
        <f t="shared" si="958"/>
        <v>454.37</v>
      </c>
      <c r="Z3641" s="45">
        <f t="shared" si="959"/>
        <v>0.31810682597726575</v>
      </c>
      <c r="AA3641" s="33">
        <f t="shared" si="960"/>
        <v>1122.1854500000004</v>
      </c>
      <c r="AB3641" s="45">
        <f t="shared" si="961"/>
        <v>0.36513665958422958</v>
      </c>
      <c r="AC3641" s="33">
        <f>IFERROR($X3641/VLOOKUP(CONCATENATE("USD",C3641),[1]GEINDICE!AR$1:AS$65536,2,0),"")</f>
        <v>552.99589750971654</v>
      </c>
      <c r="AD3641" s="33">
        <f>IFERROR($AA3641/VLOOKUP(CONCATENATE("USD",C3641),[1]GEINDICE!AR$1:AS$65536,2,0),"")</f>
        <v>201.91907478048086</v>
      </c>
      <c r="AE3641" s="33">
        <f>IFERROR($X3641/VLOOKUP(CONCATENATE("EUR",C3641),[1]GEINDICE!AR$1:AS$65536,2,0),"")</f>
        <v>475.90238312764217</v>
      </c>
      <c r="AF3641" s="33">
        <f>IFERROR($AA3641/VLOOKUP(CONCATENATE("EUR",C3641),[1]GEINDICE!AR$1:AS$65536,2,0),"")</f>
        <v>173.76940646340145</v>
      </c>
      <c r="AG3641" s="48" t="str">
        <f>VLOOKUP(E3641,[1]Apresentação!AW$1:AX$65536,2,0)</f>
        <v xml:space="preserve">                    3 - TEXTILE AUXILIARIES</v>
      </c>
      <c r="AH3641" s="48" t="str">
        <f t="shared" si="962"/>
        <v xml:space="preserve">         5522000013 - ADULCINOL FT LIQ BR</v>
      </c>
      <c r="AI3641" s="49" t="str">
        <f t="shared" si="963"/>
        <v xml:space="preserve">     X00102 - TECIDOS DONA FRANCISCA LTDA</v>
      </c>
      <c r="AJ3641" t="str">
        <f t="shared" si="964"/>
        <v xml:space="preserve">     90 - SALES</v>
      </c>
      <c r="AK3641" t="str">
        <f t="shared" si="965"/>
        <v/>
      </c>
      <c r="AL3641">
        <f t="shared" si="966"/>
        <v>7</v>
      </c>
      <c r="AM3641" t="str">
        <f t="shared" si="967"/>
        <v>2025 7</v>
      </c>
      <c r="AN3641" t="str">
        <f t="shared" si="968"/>
        <v xml:space="preserve">TECIDOS </v>
      </c>
    </row>
    <row r="3642" spans="1:40" x14ac:dyDescent="0.35">
      <c r="A3642">
        <v>83580</v>
      </c>
      <c r="B3642" t="s">
        <v>274</v>
      </c>
      <c r="C3642" s="31">
        <v>45889</v>
      </c>
      <c r="D3642" t="s">
        <v>286</v>
      </c>
      <c r="E3642" t="s">
        <v>287</v>
      </c>
      <c r="F3642" t="s">
        <v>304</v>
      </c>
      <c r="G3642" t="s">
        <v>305</v>
      </c>
      <c r="H3642" t="s">
        <v>296</v>
      </c>
      <c r="I3642" t="s">
        <v>297</v>
      </c>
      <c r="J3642">
        <v>660</v>
      </c>
      <c r="K3642">
        <v>3527.7000000000003</v>
      </c>
      <c r="L3642">
        <v>1786.90192</v>
      </c>
      <c r="M3642">
        <v>454.37</v>
      </c>
      <c r="N3642">
        <v>5.3450000000000006</v>
      </c>
      <c r="O3642" s="32">
        <f t="shared" si="952"/>
        <v>3073.3300000000004</v>
      </c>
      <c r="P3642" s="32">
        <f t="shared" si="953"/>
        <v>1286.4280800000004</v>
      </c>
      <c r="Q3642">
        <v>758787</v>
      </c>
      <c r="R3642" t="s">
        <v>298</v>
      </c>
      <c r="S3642" t="s">
        <v>299</v>
      </c>
      <c r="T3642" t="str">
        <f t="shared" si="954"/>
        <v>VEN</v>
      </c>
      <c r="U3642" t="s">
        <v>303</v>
      </c>
      <c r="V3642" s="33">
        <f t="shared" si="955"/>
        <v>3527.7000000000003</v>
      </c>
      <c r="W3642">
        <f t="shared" si="956"/>
        <v>660</v>
      </c>
      <c r="X3642" s="33">
        <f t="shared" si="957"/>
        <v>3073.3300000000004</v>
      </c>
      <c r="Y3642" s="33">
        <f t="shared" si="958"/>
        <v>454.37</v>
      </c>
      <c r="Z3642" s="45">
        <f t="shared" si="959"/>
        <v>0.3272466706352582</v>
      </c>
      <c r="AA3642" s="33">
        <f t="shared" si="960"/>
        <v>1154.4280800000004</v>
      </c>
      <c r="AB3642" s="45">
        <f t="shared" si="961"/>
        <v>0.37562776532295594</v>
      </c>
      <c r="AC3642" s="33">
        <f>IFERROR($X3642/VLOOKUP(CONCATENATE("USD",C3642),[1]GEINDICE!AR$1:AS$65536,2,0),"")</f>
        <v>561.58498702627639</v>
      </c>
      <c r="AD3642" s="33">
        <f>IFERROR($AA3642/VLOOKUP(CONCATENATE("USD",C3642),[1]GEINDICE!AR$1:AS$65536,2,0),"")</f>
        <v>210.94691371560143</v>
      </c>
      <c r="AE3642" s="33">
        <f>IFERROR($X3642/VLOOKUP(CONCATENATE("EUR",C3642),[1]GEINDICE!AR$1:AS$65536,2,0),"")</f>
        <v>482.09098039215695</v>
      </c>
      <c r="AF3642" s="33">
        <f>IFERROR($AA3642/VLOOKUP(CONCATENATE("EUR",C3642),[1]GEINDICE!AR$1:AS$65536,2,0),"")</f>
        <v>181.08675764705887</v>
      </c>
      <c r="AG3642" s="48" t="str">
        <f>VLOOKUP(E3642,[1]Apresentação!AW$1:AX$65536,2,0)</f>
        <v xml:space="preserve">                    3 - TEXTILE AUXILIARIES</v>
      </c>
      <c r="AH3642" s="48" t="str">
        <f t="shared" si="962"/>
        <v xml:space="preserve">         5522000013 - ADULCINOL FT LIQ BR</v>
      </c>
      <c r="AI3642" s="49" t="str">
        <f t="shared" si="963"/>
        <v xml:space="preserve">     X00102 - TECIDOS DONA FRANCISCA LTDA</v>
      </c>
      <c r="AJ3642" t="str">
        <f t="shared" si="964"/>
        <v xml:space="preserve">     90 - SALES</v>
      </c>
      <c r="AK3642" t="str">
        <f t="shared" si="965"/>
        <v/>
      </c>
      <c r="AL3642">
        <f t="shared" si="966"/>
        <v>8</v>
      </c>
      <c r="AM3642" t="str">
        <f t="shared" si="967"/>
        <v>2025 8</v>
      </c>
      <c r="AN3642" t="str">
        <f t="shared" si="968"/>
        <v xml:space="preserve">TECIDOS </v>
      </c>
    </row>
    <row r="3643" spans="1:40" x14ac:dyDescent="0.35">
      <c r="A3643">
        <v>83676</v>
      </c>
      <c r="B3643" t="s">
        <v>274</v>
      </c>
      <c r="C3643" s="31">
        <v>45897</v>
      </c>
      <c r="D3643" t="s">
        <v>286</v>
      </c>
      <c r="E3643" t="s">
        <v>287</v>
      </c>
      <c r="F3643" t="s">
        <v>294</v>
      </c>
      <c r="G3643" t="s">
        <v>295</v>
      </c>
      <c r="H3643" t="s">
        <v>296</v>
      </c>
      <c r="I3643" t="s">
        <v>297</v>
      </c>
      <c r="J3643">
        <v>330</v>
      </c>
      <c r="K3643">
        <v>1534.5</v>
      </c>
      <c r="L3643">
        <v>893.45096000000001</v>
      </c>
      <c r="M3643">
        <v>197.65</v>
      </c>
      <c r="N3643">
        <v>4.6500000000000004</v>
      </c>
      <c r="O3643" s="32">
        <f t="shared" si="952"/>
        <v>1336.85</v>
      </c>
      <c r="P3643" s="32">
        <f t="shared" si="953"/>
        <v>443.3990399999999</v>
      </c>
      <c r="Q3643">
        <v>760015</v>
      </c>
      <c r="R3643" t="s">
        <v>298</v>
      </c>
      <c r="S3643" t="s">
        <v>299</v>
      </c>
      <c r="T3643" t="str">
        <f t="shared" si="954"/>
        <v>VEN</v>
      </c>
      <c r="U3643" t="s">
        <v>300</v>
      </c>
      <c r="V3643" s="33">
        <f t="shared" si="955"/>
        <v>1534.5</v>
      </c>
      <c r="W3643">
        <f t="shared" si="956"/>
        <v>330</v>
      </c>
      <c r="X3643" s="33">
        <f t="shared" si="957"/>
        <v>1336.85</v>
      </c>
      <c r="Y3643" s="33">
        <f t="shared" si="958"/>
        <v>197.65</v>
      </c>
      <c r="Z3643" s="45">
        <f t="shared" si="959"/>
        <v>0.24594267839687187</v>
      </c>
      <c r="AA3643" s="33">
        <f t="shared" si="960"/>
        <v>377.3990399999999</v>
      </c>
      <c r="AB3643" s="45">
        <f t="shared" si="961"/>
        <v>0.28230470135018881</v>
      </c>
      <c r="AC3643" s="33">
        <f>IFERROR($X3643/VLOOKUP(CONCATENATE("USD",C3643),[1]GEINDICE!AR$1:AS$65536,2,0),"")</f>
        <v>247.03871385013395</v>
      </c>
      <c r="AD3643" s="33">
        <f>IFERROR($AA3643/VLOOKUP(CONCATENATE("USD",C3643),[1]GEINDICE!AR$1:AS$65536,2,0),"")</f>
        <v>69.740190335396818</v>
      </c>
      <c r="AE3643" s="33">
        <f>IFERROR($X3643/VLOOKUP(CONCATENATE("EUR",C3643),[1]GEINDICE!AR$1:AS$65536,2,0),"")</f>
        <v>211.61395510811408</v>
      </c>
      <c r="AF3643" s="33">
        <f>IFERROR($AA3643/VLOOKUP(CONCATENATE("EUR",C3643),[1]GEINDICE!AR$1:AS$65536,2,0),"")</f>
        <v>59.739614398328406</v>
      </c>
      <c r="AG3643" s="48" t="str">
        <f>VLOOKUP(E3643,[1]Apresentação!AW$1:AX$65536,2,0)</f>
        <v xml:space="preserve">                    3 - TEXTILE AUXILIARIES</v>
      </c>
      <c r="AH3643" s="48" t="str">
        <f t="shared" si="962"/>
        <v xml:space="preserve">         5522000013 - ADULCINOL FT LIQ BR</v>
      </c>
      <c r="AI3643" s="49" t="str">
        <f t="shared" si="963"/>
        <v xml:space="preserve">     X00280 - LAVE BEM LAVANDERIA E TINTURARIA LTDA EPP</v>
      </c>
      <c r="AJ3643" t="str">
        <f t="shared" si="964"/>
        <v xml:space="preserve">     90 - SALES</v>
      </c>
      <c r="AK3643" t="str">
        <f t="shared" si="965"/>
        <v/>
      </c>
      <c r="AL3643">
        <f t="shared" si="966"/>
        <v>8</v>
      </c>
      <c r="AM3643" t="str">
        <f t="shared" si="967"/>
        <v>2025 8</v>
      </c>
      <c r="AN3643" t="str">
        <f t="shared" si="968"/>
        <v xml:space="preserve">LAVE </v>
      </c>
    </row>
    <row r="3644" spans="1:40" x14ac:dyDescent="0.35">
      <c r="A3644">
        <v>83929</v>
      </c>
      <c r="B3644" t="s">
        <v>274</v>
      </c>
      <c r="C3644" s="31">
        <v>45919</v>
      </c>
      <c r="D3644" t="s">
        <v>286</v>
      </c>
      <c r="E3644" t="s">
        <v>287</v>
      </c>
      <c r="F3644" t="s">
        <v>304</v>
      </c>
      <c r="G3644" t="s">
        <v>305</v>
      </c>
      <c r="H3644" t="s">
        <v>296</v>
      </c>
      <c r="I3644" t="s">
        <v>297</v>
      </c>
      <c r="J3644">
        <v>880</v>
      </c>
      <c r="K3644">
        <v>4703.6000000000004</v>
      </c>
      <c r="L3644">
        <v>2382.5358799999999</v>
      </c>
      <c r="M3644">
        <v>605.82000000000005</v>
      </c>
      <c r="N3644">
        <v>5.3450000000000006</v>
      </c>
      <c r="O3644" s="32">
        <f t="shared" si="952"/>
        <v>4097.7800000000007</v>
      </c>
      <c r="P3644" s="32">
        <f t="shared" si="953"/>
        <v>1715.2441200000007</v>
      </c>
      <c r="Q3644">
        <v>761953</v>
      </c>
      <c r="R3644" t="s">
        <v>298</v>
      </c>
      <c r="S3644" t="s">
        <v>299</v>
      </c>
      <c r="T3644" t="str">
        <f t="shared" si="954"/>
        <v>VEN</v>
      </c>
      <c r="U3644" t="s">
        <v>300</v>
      </c>
      <c r="V3644" s="33">
        <f t="shared" si="955"/>
        <v>4703.6000000000004</v>
      </c>
      <c r="W3644">
        <f t="shared" si="956"/>
        <v>880</v>
      </c>
      <c r="X3644" s="33">
        <f t="shared" si="957"/>
        <v>4097.7800000000007</v>
      </c>
      <c r="Y3644" s="33">
        <f t="shared" si="958"/>
        <v>605.82000000000005</v>
      </c>
      <c r="Z3644" s="45">
        <f t="shared" si="959"/>
        <v>0.32724809082404982</v>
      </c>
      <c r="AA3644" s="33">
        <f t="shared" si="960"/>
        <v>1539.2441200000007</v>
      </c>
      <c r="AB3644" s="45">
        <f t="shared" si="961"/>
        <v>0.37562878436616914</v>
      </c>
      <c r="AC3644" s="33">
        <f>IFERROR($X3644/VLOOKUP(CONCATENATE("USD",C3644),[1]GEINDICE!AR$1:AS$65536,2,0),"")</f>
        <v>769.16059764246575</v>
      </c>
      <c r="AD3644" s="33">
        <f>IFERROR($AA3644/VLOOKUP(CONCATENATE("USD",C3644),[1]GEINDICE!AR$1:AS$65536,2,0),"")</f>
        <v>288.91886027479552</v>
      </c>
      <c r="AE3644" s="33">
        <f>IFERROR($X3644/VLOOKUP(CONCATENATE("EUR",C3644),[1]GEINDICE!AR$1:AS$65536,2,0),"")</f>
        <v>654.37792433848074</v>
      </c>
      <c r="AF3644" s="33">
        <f>IFERROR($AA3644/VLOOKUP(CONCATENATE("EUR",C3644),[1]GEINDICE!AR$1:AS$65536,2,0),"")</f>
        <v>245.80318423532054</v>
      </c>
      <c r="AG3644" s="48" t="str">
        <f>VLOOKUP(E3644,[1]Apresentação!AW$1:AX$65536,2,0)</f>
        <v xml:space="preserve">                    3 - TEXTILE AUXILIARIES</v>
      </c>
      <c r="AH3644" s="48" t="str">
        <f t="shared" si="962"/>
        <v xml:space="preserve">         5522000013 - ADULCINOL FT LIQ BR</v>
      </c>
      <c r="AI3644" s="49" t="str">
        <f t="shared" si="963"/>
        <v xml:space="preserve">     X00102 - TECIDOS DONA FRANCISCA LTDA</v>
      </c>
      <c r="AJ3644" t="str">
        <f t="shared" si="964"/>
        <v xml:space="preserve">     90 - SALES</v>
      </c>
      <c r="AK3644" t="str">
        <f t="shared" si="965"/>
        <v/>
      </c>
      <c r="AL3644">
        <f t="shared" si="966"/>
        <v>9</v>
      </c>
      <c r="AM3644" t="str">
        <f t="shared" si="967"/>
        <v>2025 9</v>
      </c>
      <c r="AN3644" t="str">
        <f t="shared" si="968"/>
        <v xml:space="preserve">TECIDOS </v>
      </c>
    </row>
    <row r="3645" spans="1:40" x14ac:dyDescent="0.35">
      <c r="A3645">
        <v>82799</v>
      </c>
      <c r="B3645" t="s">
        <v>274</v>
      </c>
      <c r="C3645" s="31">
        <v>45824</v>
      </c>
      <c r="D3645" t="s">
        <v>286</v>
      </c>
      <c r="E3645" t="s">
        <v>287</v>
      </c>
      <c r="F3645" t="s">
        <v>294</v>
      </c>
      <c r="G3645" t="s">
        <v>295</v>
      </c>
      <c r="H3645" t="s">
        <v>296</v>
      </c>
      <c r="I3645" t="s">
        <v>297</v>
      </c>
      <c r="J3645">
        <v>440</v>
      </c>
      <c r="K3645">
        <v>2046</v>
      </c>
      <c r="L3645">
        <v>1232.16353</v>
      </c>
      <c r="M3645">
        <v>263.52999999999997</v>
      </c>
      <c r="N3645">
        <v>4.6500000000000004</v>
      </c>
      <c r="O3645" s="32">
        <f t="shared" si="952"/>
        <v>1782.47</v>
      </c>
      <c r="P3645" s="32">
        <f t="shared" si="953"/>
        <v>550.30646999999999</v>
      </c>
      <c r="Q3645">
        <v>741476</v>
      </c>
      <c r="R3645" t="s">
        <v>298</v>
      </c>
      <c r="S3645" t="s">
        <v>299</v>
      </c>
      <c r="T3645" t="str">
        <f t="shared" si="954"/>
        <v>VEN</v>
      </c>
      <c r="U3645" t="s">
        <v>303</v>
      </c>
      <c r="V3645" s="33">
        <f t="shared" si="955"/>
        <v>2046</v>
      </c>
      <c r="W3645">
        <f t="shared" si="956"/>
        <v>440</v>
      </c>
      <c r="X3645" s="33">
        <f t="shared" si="957"/>
        <v>1782.47</v>
      </c>
      <c r="Y3645" s="33">
        <f t="shared" si="958"/>
        <v>263.52999999999997</v>
      </c>
      <c r="Z3645" s="45">
        <f t="shared" si="959"/>
        <v>0.22595624144672533</v>
      </c>
      <c r="AA3645" s="33">
        <f t="shared" si="960"/>
        <v>462.30646999999999</v>
      </c>
      <c r="AB3645" s="45">
        <f t="shared" si="961"/>
        <v>0.25936283359607737</v>
      </c>
      <c r="AC3645" s="33">
        <f>IFERROR($X3645/VLOOKUP(CONCATENATE("USD",C3645),[1]GEINDICE!AR$1:AS$65536,2,0),"")</f>
        <v>323.36229885891549</v>
      </c>
      <c r="AD3645" s="33">
        <f>IFERROR($AA3645/VLOOKUP(CONCATENATE("USD",C3645),[1]GEINDICE!AR$1:AS$65536,2,0),"")</f>
        <v>83.868162110189928</v>
      </c>
      <c r="AE3645" s="33">
        <f>IFERROR($X3645/VLOOKUP(CONCATENATE("EUR",C3645),[1]GEINDICE!AR$1:AS$65536,2,0),"")</f>
        <v>279.21770732165794</v>
      </c>
      <c r="AF3645" s="33">
        <f>IFERROR($AA3645/VLOOKUP(CONCATENATE("EUR",C3645),[1]GEINDICE!AR$1:AS$65536,2,0),"")</f>
        <v>72.418695761145401</v>
      </c>
      <c r="AG3645" s="48" t="str">
        <f>VLOOKUP(E3645,[1]Apresentação!AW$1:AX$65536,2,0)</f>
        <v xml:space="preserve">                    3 - TEXTILE AUXILIARIES</v>
      </c>
      <c r="AH3645" s="48" t="str">
        <f t="shared" si="962"/>
        <v xml:space="preserve">         5522000013 - ADULCINOL FT LIQ BR</v>
      </c>
      <c r="AI3645" s="49" t="str">
        <f t="shared" si="963"/>
        <v xml:space="preserve">     X00280 - LAVE BEM LAVANDERIA E TINTURARIA LTDA EPP</v>
      </c>
      <c r="AJ3645" t="str">
        <f t="shared" si="964"/>
        <v xml:space="preserve">     90 - SALES</v>
      </c>
      <c r="AK3645" t="str">
        <f t="shared" si="965"/>
        <v/>
      </c>
      <c r="AL3645">
        <f t="shared" si="966"/>
        <v>6</v>
      </c>
      <c r="AM3645" t="str">
        <f t="shared" si="967"/>
        <v>2025 6</v>
      </c>
      <c r="AN3645" t="str">
        <f t="shared" si="968"/>
        <v xml:space="preserve">LAVE </v>
      </c>
    </row>
    <row r="3646" spans="1:40" x14ac:dyDescent="0.35">
      <c r="A3646">
        <v>84052</v>
      </c>
      <c r="B3646" t="s">
        <v>274</v>
      </c>
      <c r="C3646" s="31">
        <v>45930</v>
      </c>
      <c r="D3646" t="s">
        <v>286</v>
      </c>
      <c r="E3646" t="s">
        <v>287</v>
      </c>
      <c r="F3646" t="s">
        <v>294</v>
      </c>
      <c r="G3646" t="s">
        <v>295</v>
      </c>
      <c r="H3646" t="s">
        <v>296</v>
      </c>
      <c r="I3646" t="s">
        <v>297</v>
      </c>
      <c r="J3646">
        <v>330</v>
      </c>
      <c r="K3646">
        <v>1534.5</v>
      </c>
      <c r="L3646">
        <v>893.45096000000001</v>
      </c>
      <c r="M3646">
        <v>197.65</v>
      </c>
      <c r="N3646">
        <v>4.6500000000000004</v>
      </c>
      <c r="O3646" s="32">
        <f t="shared" si="952"/>
        <v>1336.85</v>
      </c>
      <c r="P3646" s="32">
        <f t="shared" si="953"/>
        <v>443.3990399999999</v>
      </c>
      <c r="Q3646">
        <v>762849</v>
      </c>
      <c r="R3646" t="s">
        <v>298</v>
      </c>
      <c r="S3646" t="s">
        <v>299</v>
      </c>
      <c r="T3646" t="str">
        <f t="shared" si="954"/>
        <v>VEN</v>
      </c>
      <c r="U3646" t="s">
        <v>300</v>
      </c>
      <c r="V3646" s="33">
        <f t="shared" si="955"/>
        <v>1534.5</v>
      </c>
      <c r="W3646">
        <f t="shared" si="956"/>
        <v>330</v>
      </c>
      <c r="X3646" s="33">
        <f t="shared" si="957"/>
        <v>1336.85</v>
      </c>
      <c r="Y3646" s="33">
        <f t="shared" si="958"/>
        <v>197.65</v>
      </c>
      <c r="Z3646" s="45">
        <f t="shared" si="959"/>
        <v>0.24594267839687187</v>
      </c>
      <c r="AA3646" s="33">
        <f t="shared" si="960"/>
        <v>377.3990399999999</v>
      </c>
      <c r="AB3646" s="45">
        <f t="shared" si="961"/>
        <v>0.28230470135018881</v>
      </c>
      <c r="AC3646" s="33">
        <f>IFERROR($X3646/VLOOKUP(CONCATENATE("USD",C3646),[1]GEINDICE!AR$1:AS$65536,2,0),"")</f>
        <v>251.35373970593764</v>
      </c>
      <c r="AD3646" s="33">
        <f>IFERROR($AA3646/VLOOKUP(CONCATENATE("USD",C3646),[1]GEINDICE!AR$1:AS$65536,2,0),"")</f>
        <v>70.958342420937825</v>
      </c>
      <c r="AE3646" s="33">
        <f>IFERROR($X3646/VLOOKUP(CONCATENATE("EUR",C3646),[1]GEINDICE!AR$1:AS$65536,2,0),"")</f>
        <v>214.19072643958083</v>
      </c>
      <c r="AF3646" s="33">
        <f>IFERROR($AA3646/VLOOKUP(CONCATENATE("EUR",C3646),[1]GEINDICE!AR$1:AS$65536,2,0),"")</f>
        <v>60.467049059505861</v>
      </c>
      <c r="AG3646" s="48" t="str">
        <f>VLOOKUP(E3646,[1]Apresentação!AW$1:AX$65536,2,0)</f>
        <v xml:space="preserve">                    3 - TEXTILE AUXILIARIES</v>
      </c>
      <c r="AH3646" s="48" t="str">
        <f t="shared" si="962"/>
        <v xml:space="preserve">         5522000013 - ADULCINOL FT LIQ BR</v>
      </c>
      <c r="AI3646" s="49" t="str">
        <f t="shared" si="963"/>
        <v xml:space="preserve">     X00280 - LAVE BEM LAVANDERIA E TINTURARIA LTDA EPP</v>
      </c>
      <c r="AJ3646" t="str">
        <f t="shared" si="964"/>
        <v xml:space="preserve">     90 - SALES</v>
      </c>
      <c r="AK3646" t="str">
        <f t="shared" si="965"/>
        <v/>
      </c>
      <c r="AL3646">
        <f t="shared" si="966"/>
        <v>9</v>
      </c>
      <c r="AM3646" t="str">
        <f t="shared" si="967"/>
        <v>2025 9</v>
      </c>
      <c r="AN3646" t="str">
        <f t="shared" si="968"/>
        <v xml:space="preserve">LAVE </v>
      </c>
    </row>
    <row r="3647" spans="1:40" x14ac:dyDescent="0.35">
      <c r="A3647">
        <v>83026</v>
      </c>
      <c r="B3647" t="s">
        <v>274</v>
      </c>
      <c r="C3647" s="31">
        <v>45846</v>
      </c>
      <c r="D3647" t="s">
        <v>286</v>
      </c>
      <c r="E3647" t="s">
        <v>287</v>
      </c>
      <c r="F3647" t="s">
        <v>294</v>
      </c>
      <c r="G3647" t="s">
        <v>295</v>
      </c>
      <c r="H3647" t="s">
        <v>296</v>
      </c>
      <c r="I3647" t="s">
        <v>297</v>
      </c>
      <c r="J3647">
        <v>330</v>
      </c>
      <c r="K3647">
        <v>1534.5</v>
      </c>
      <c r="L3647">
        <v>924.12265000000002</v>
      </c>
      <c r="M3647">
        <v>197.65</v>
      </c>
      <c r="N3647">
        <v>4.6500000000000004</v>
      </c>
      <c r="O3647" s="32">
        <f t="shared" si="952"/>
        <v>1336.85</v>
      </c>
      <c r="P3647" s="32">
        <f t="shared" si="953"/>
        <v>412.72734999999989</v>
      </c>
      <c r="Q3647">
        <v>743181</v>
      </c>
      <c r="R3647" t="s">
        <v>298</v>
      </c>
      <c r="S3647" t="s">
        <v>299</v>
      </c>
      <c r="T3647" t="str">
        <f t="shared" si="954"/>
        <v>VEN</v>
      </c>
      <c r="U3647" t="s">
        <v>300</v>
      </c>
      <c r="V3647" s="33">
        <f t="shared" si="955"/>
        <v>1534.5</v>
      </c>
      <c r="W3647">
        <f t="shared" si="956"/>
        <v>330</v>
      </c>
      <c r="X3647" s="33">
        <f t="shared" si="957"/>
        <v>1336.85</v>
      </c>
      <c r="Y3647" s="33">
        <f t="shared" si="958"/>
        <v>197.65</v>
      </c>
      <c r="Z3647" s="45">
        <f t="shared" si="959"/>
        <v>0.22595461062235248</v>
      </c>
      <c r="AA3647" s="33">
        <f t="shared" si="960"/>
        <v>346.72734999999989</v>
      </c>
      <c r="AB3647" s="45">
        <f t="shared" si="961"/>
        <v>0.25936144668436989</v>
      </c>
      <c r="AC3647" s="33">
        <f>IFERROR($X3647/VLOOKUP(CONCATENATE("USD",C3647),[1]GEINDICE!AR$1:AS$65536,2,0),"")</f>
        <v>244.97443697201805</v>
      </c>
      <c r="AD3647" s="33">
        <f>IFERROR($AA3647/VLOOKUP(CONCATENATE("USD",C3647),[1]GEINDICE!AR$1:AS$65536,2,0),"")</f>
        <v>63.536924373751603</v>
      </c>
      <c r="AE3647" s="33">
        <f>IFERROR($X3647/VLOOKUP(CONCATENATE("EUR",C3647),[1]GEINDICE!AR$1:AS$65536,2,0),"")</f>
        <v>209.23589807800661</v>
      </c>
      <c r="AF3647" s="33">
        <f>IFERROR($AA3647/VLOOKUP(CONCATENATE("EUR",C3647),[1]GEINDICE!AR$1:AS$65536,2,0),"")</f>
        <v>54.267725223815162</v>
      </c>
      <c r="AG3647" s="48" t="str">
        <f>VLOOKUP(E3647,[1]Apresentação!AW$1:AX$65536,2,0)</f>
        <v xml:space="preserve">                    3 - TEXTILE AUXILIARIES</v>
      </c>
      <c r="AH3647" s="48" t="str">
        <f t="shared" si="962"/>
        <v xml:space="preserve">         5522000013 - ADULCINOL FT LIQ BR</v>
      </c>
      <c r="AI3647" s="49" t="str">
        <f t="shared" si="963"/>
        <v xml:space="preserve">     X00280 - LAVE BEM LAVANDERIA E TINTURARIA LTDA EPP</v>
      </c>
      <c r="AJ3647" t="str">
        <f t="shared" si="964"/>
        <v xml:space="preserve">     90 - SALES</v>
      </c>
      <c r="AK3647" t="str">
        <f t="shared" si="965"/>
        <v/>
      </c>
      <c r="AL3647">
        <f t="shared" si="966"/>
        <v>7</v>
      </c>
      <c r="AM3647" t="str">
        <f t="shared" si="967"/>
        <v>2025 7</v>
      </c>
      <c r="AN3647" t="str">
        <f t="shared" si="968"/>
        <v xml:space="preserve">LAVE </v>
      </c>
    </row>
    <row r="3648" spans="1:40" x14ac:dyDescent="0.35">
      <c r="A3648">
        <v>83026</v>
      </c>
      <c r="B3648" t="s">
        <v>274</v>
      </c>
      <c r="C3648" s="31">
        <v>45846</v>
      </c>
      <c r="D3648" t="s">
        <v>286</v>
      </c>
      <c r="E3648" t="s">
        <v>287</v>
      </c>
      <c r="F3648" t="s">
        <v>294</v>
      </c>
      <c r="G3648" t="s">
        <v>295</v>
      </c>
      <c r="H3648" t="s">
        <v>296</v>
      </c>
      <c r="I3648" t="s">
        <v>297</v>
      </c>
      <c r="J3648">
        <v>110</v>
      </c>
      <c r="K3648">
        <v>511.5</v>
      </c>
      <c r="L3648">
        <v>308.04088000000002</v>
      </c>
      <c r="M3648">
        <v>65.88</v>
      </c>
      <c r="N3648">
        <v>4.6500000000000004</v>
      </c>
      <c r="O3648" s="32">
        <f t="shared" si="952"/>
        <v>445.62</v>
      </c>
      <c r="P3648" s="32">
        <f t="shared" si="953"/>
        <v>137.57911999999999</v>
      </c>
      <c r="Q3648">
        <v>743185</v>
      </c>
      <c r="R3648" t="s">
        <v>298</v>
      </c>
      <c r="S3648" t="s">
        <v>299</v>
      </c>
      <c r="T3648" t="str">
        <f t="shared" si="954"/>
        <v>VEN</v>
      </c>
      <c r="U3648" t="s">
        <v>300</v>
      </c>
      <c r="V3648" s="33">
        <f t="shared" si="955"/>
        <v>511.5</v>
      </c>
      <c r="W3648">
        <f t="shared" si="956"/>
        <v>110</v>
      </c>
      <c r="X3648" s="33">
        <f t="shared" si="957"/>
        <v>445.62</v>
      </c>
      <c r="Y3648" s="33">
        <f t="shared" si="958"/>
        <v>65.88</v>
      </c>
      <c r="Z3648" s="45">
        <f t="shared" si="959"/>
        <v>0.22596113391984357</v>
      </c>
      <c r="AA3648" s="33">
        <f t="shared" si="960"/>
        <v>115.57911999999999</v>
      </c>
      <c r="AB3648" s="45">
        <f t="shared" si="961"/>
        <v>0.25936699430007626</v>
      </c>
      <c r="AC3648" s="33">
        <f>IFERROR($X3648/VLOOKUP(CONCATENATE("USD",C3648),[1]GEINDICE!AR$1:AS$65536,2,0),"")</f>
        <v>81.658756482380738</v>
      </c>
      <c r="AD3648" s="33">
        <f>IFERROR($AA3648/VLOOKUP(CONCATENATE("USD",C3648),[1]GEINDICE!AR$1:AS$65536,2,0),"")</f>
        <v>21.179586227116964</v>
      </c>
      <c r="AE3648" s="33">
        <f>IFERROR($X3648/VLOOKUP(CONCATENATE("EUR",C3648),[1]GEINDICE!AR$1:AS$65536,2,0),"")</f>
        <v>69.745821073060782</v>
      </c>
      <c r="AF3648" s="33">
        <f>IFERROR($AA3648/VLOOKUP(CONCATENATE("EUR",C3648),[1]GEINDICE!AR$1:AS$65536,2,0),"")</f>
        <v>18.089763976710696</v>
      </c>
      <c r="AG3648" s="48" t="str">
        <f>VLOOKUP(E3648,[1]Apresentação!AW$1:AX$65536,2,0)</f>
        <v xml:space="preserve">                    3 - TEXTILE AUXILIARIES</v>
      </c>
      <c r="AH3648" s="48" t="str">
        <f t="shared" si="962"/>
        <v xml:space="preserve">         5522000013 - ADULCINOL FT LIQ BR</v>
      </c>
      <c r="AI3648" s="49" t="str">
        <f t="shared" si="963"/>
        <v xml:space="preserve">     X00280 - LAVE BEM LAVANDERIA E TINTURARIA LTDA EPP</v>
      </c>
      <c r="AJ3648" t="str">
        <f t="shared" si="964"/>
        <v xml:space="preserve">     90 - SALES</v>
      </c>
      <c r="AK3648" t="str">
        <f t="shared" si="965"/>
        <v/>
      </c>
      <c r="AL3648">
        <f t="shared" si="966"/>
        <v>7</v>
      </c>
      <c r="AM3648" t="str">
        <f t="shared" si="967"/>
        <v>2025 7</v>
      </c>
      <c r="AN3648" t="str">
        <f t="shared" si="968"/>
        <v xml:space="preserve">LAVE </v>
      </c>
    </row>
    <row r="3649" spans="1:40" x14ac:dyDescent="0.35">
      <c r="A3649">
        <v>84615</v>
      </c>
      <c r="B3649" t="s">
        <v>274</v>
      </c>
      <c r="C3649" s="31">
        <v>45973</v>
      </c>
      <c r="D3649" t="s">
        <v>286</v>
      </c>
      <c r="E3649" t="s">
        <v>287</v>
      </c>
      <c r="F3649" t="s">
        <v>294</v>
      </c>
      <c r="G3649" t="s">
        <v>295</v>
      </c>
      <c r="H3649" t="s">
        <v>296</v>
      </c>
      <c r="I3649" t="s">
        <v>297</v>
      </c>
      <c r="J3649">
        <v>110</v>
      </c>
      <c r="K3649">
        <v>511.5</v>
      </c>
      <c r="L3649">
        <v>260.06121999999999</v>
      </c>
      <c r="M3649">
        <v>65.88</v>
      </c>
      <c r="N3649">
        <v>4.6500000000000004</v>
      </c>
      <c r="O3649" s="32">
        <f t="shared" si="952"/>
        <v>445.62</v>
      </c>
      <c r="P3649" s="32">
        <f t="shared" si="953"/>
        <v>185.55878000000001</v>
      </c>
      <c r="Q3649">
        <v>766950</v>
      </c>
      <c r="R3649" t="s">
        <v>298</v>
      </c>
      <c r="S3649" t="s">
        <v>299</v>
      </c>
      <c r="T3649" t="str">
        <f t="shared" si="954"/>
        <v>VEN</v>
      </c>
      <c r="U3649" t="s">
        <v>303</v>
      </c>
      <c r="V3649" s="33">
        <f t="shared" si="955"/>
        <v>511.5</v>
      </c>
      <c r="W3649">
        <f t="shared" si="956"/>
        <v>110</v>
      </c>
      <c r="X3649" s="33">
        <f t="shared" si="957"/>
        <v>445.62</v>
      </c>
      <c r="Y3649" s="33">
        <f t="shared" si="958"/>
        <v>65.88</v>
      </c>
      <c r="Z3649" s="45">
        <f t="shared" si="959"/>
        <v>0.3197630107526882</v>
      </c>
      <c r="AA3649" s="33">
        <f t="shared" si="960"/>
        <v>163.55878000000001</v>
      </c>
      <c r="AB3649" s="45">
        <f t="shared" si="961"/>
        <v>0.36703644360666043</v>
      </c>
      <c r="AC3649" s="33" t="str">
        <f>IFERROR($X3649/VLOOKUP(CONCATENATE("USD",C3649),[1]GEINDICE!AR$1:AS$65536,2,0),"")</f>
        <v/>
      </c>
      <c r="AD3649" s="33" t="str">
        <f>IFERROR($AA3649/VLOOKUP(CONCATENATE("USD",C3649),[1]GEINDICE!AR$1:AS$65536,2,0),"")</f>
        <v/>
      </c>
      <c r="AE3649" s="33" t="str">
        <f>IFERROR($X3649/VLOOKUP(CONCATENATE("EUR",C3649),[1]GEINDICE!AR$1:AS$65536,2,0),"")</f>
        <v/>
      </c>
      <c r="AF3649" s="33" t="str">
        <f>IFERROR($AA3649/VLOOKUP(CONCATENATE("EUR",C3649),[1]GEINDICE!AR$1:AS$65536,2,0),"")</f>
        <v/>
      </c>
      <c r="AG3649" s="48" t="str">
        <f>VLOOKUP(E3649,[1]Apresentação!AW$1:AX$65536,2,0)</f>
        <v xml:space="preserve">                    3 - TEXTILE AUXILIARIES</v>
      </c>
      <c r="AH3649" s="48" t="str">
        <f t="shared" si="962"/>
        <v xml:space="preserve">         5522000013 - ADULCINOL FT LIQ BR</v>
      </c>
      <c r="AI3649" s="49" t="str">
        <f t="shared" si="963"/>
        <v xml:space="preserve">     X00280 - LAVE BEM LAVANDERIA E TINTURARIA LTDA EPP</v>
      </c>
      <c r="AJ3649" t="str">
        <f t="shared" si="964"/>
        <v xml:space="preserve">     90 - SALES</v>
      </c>
      <c r="AK3649" t="str">
        <f t="shared" si="965"/>
        <v/>
      </c>
      <c r="AL3649">
        <f t="shared" si="966"/>
        <v>11</v>
      </c>
      <c r="AM3649" t="str">
        <f t="shared" si="967"/>
        <v>2025 11</v>
      </c>
      <c r="AN3649" t="str">
        <f t="shared" si="968"/>
        <v xml:space="preserve">LAVE </v>
      </c>
    </row>
    <row r="3650" spans="1:40" x14ac:dyDescent="0.35">
      <c r="A3650">
        <v>84760</v>
      </c>
      <c r="B3650" t="s">
        <v>274</v>
      </c>
      <c r="C3650" s="31">
        <v>45982</v>
      </c>
      <c r="D3650" t="s">
        <v>286</v>
      </c>
      <c r="E3650" t="s">
        <v>287</v>
      </c>
      <c r="F3650" t="s">
        <v>304</v>
      </c>
      <c r="G3650" t="s">
        <v>305</v>
      </c>
      <c r="H3650" t="s">
        <v>296</v>
      </c>
      <c r="I3650" t="s">
        <v>297</v>
      </c>
      <c r="J3650">
        <v>880</v>
      </c>
      <c r="K3650">
        <v>4703.6000000000004</v>
      </c>
      <c r="L3650">
        <v>2217.6261599999998</v>
      </c>
      <c r="M3650">
        <v>605.82000000000005</v>
      </c>
      <c r="N3650">
        <v>5.3450000000000006</v>
      </c>
      <c r="O3650" s="32">
        <f t="shared" si="952"/>
        <v>4097.7800000000007</v>
      </c>
      <c r="P3650" s="32">
        <f t="shared" si="953"/>
        <v>1880.1538400000009</v>
      </c>
      <c r="Q3650">
        <v>768072</v>
      </c>
      <c r="R3650" t="s">
        <v>298</v>
      </c>
      <c r="S3650" t="s">
        <v>299</v>
      </c>
      <c r="T3650" t="str">
        <f t="shared" si="954"/>
        <v>VEN</v>
      </c>
      <c r="U3650" t="s">
        <v>303</v>
      </c>
      <c r="V3650" s="33">
        <f t="shared" si="955"/>
        <v>4703.6000000000004</v>
      </c>
      <c r="W3650">
        <f t="shared" si="956"/>
        <v>880</v>
      </c>
      <c r="X3650" s="33">
        <f t="shared" si="957"/>
        <v>4097.7800000000007</v>
      </c>
      <c r="Y3650" s="33">
        <f t="shared" si="958"/>
        <v>605.82000000000005</v>
      </c>
      <c r="Z3650" s="45">
        <f t="shared" si="959"/>
        <v>0.36230841057913105</v>
      </c>
      <c r="AA3650" s="33">
        <f t="shared" si="960"/>
        <v>1704.1538400000009</v>
      </c>
      <c r="AB3650" s="45">
        <f t="shared" si="961"/>
        <v>0.41587245776981696</v>
      </c>
      <c r="AC3650" s="33" t="str">
        <f>IFERROR($X3650/VLOOKUP(CONCATENATE("USD",C3650),[1]GEINDICE!AR$1:AS$65536,2,0),"")</f>
        <v/>
      </c>
      <c r="AD3650" s="33" t="str">
        <f>IFERROR($AA3650/VLOOKUP(CONCATENATE("USD",C3650),[1]GEINDICE!AR$1:AS$65536,2,0),"")</f>
        <v/>
      </c>
      <c r="AE3650" s="33" t="str">
        <f>IFERROR($X3650/VLOOKUP(CONCATENATE("EUR",C3650),[1]GEINDICE!AR$1:AS$65536,2,0),"")</f>
        <v/>
      </c>
      <c r="AF3650" s="33" t="str">
        <f>IFERROR($AA3650/VLOOKUP(CONCATENATE("EUR",C3650),[1]GEINDICE!AR$1:AS$65536,2,0),"")</f>
        <v/>
      </c>
      <c r="AG3650" s="48" t="str">
        <f>VLOOKUP(E3650,[1]Apresentação!AW$1:AX$65536,2,0)</f>
        <v xml:space="preserve">                    3 - TEXTILE AUXILIARIES</v>
      </c>
      <c r="AH3650" s="48" t="str">
        <f t="shared" si="962"/>
        <v xml:space="preserve">         5522000013 - ADULCINOL FT LIQ BR</v>
      </c>
      <c r="AI3650" s="49" t="str">
        <f t="shared" si="963"/>
        <v xml:space="preserve">     X00102 - TECIDOS DONA FRANCISCA LTDA</v>
      </c>
      <c r="AJ3650" t="str">
        <f t="shared" si="964"/>
        <v xml:space="preserve">     90 - SALES</v>
      </c>
      <c r="AK3650" t="str">
        <f t="shared" si="965"/>
        <v/>
      </c>
      <c r="AL3650">
        <f t="shared" si="966"/>
        <v>11</v>
      </c>
      <c r="AM3650" t="str">
        <f t="shared" si="967"/>
        <v>2025 11</v>
      </c>
      <c r="AN3650" t="str">
        <f t="shared" si="968"/>
        <v xml:space="preserve">TECIDOS </v>
      </c>
    </row>
    <row r="3651" spans="1:40" x14ac:dyDescent="0.35">
      <c r="A3651">
        <v>80760</v>
      </c>
      <c r="B3651" t="s">
        <v>274</v>
      </c>
      <c r="C3651" s="31">
        <v>45664</v>
      </c>
      <c r="D3651" t="s">
        <v>286</v>
      </c>
      <c r="E3651" t="s">
        <v>287</v>
      </c>
      <c r="F3651" t="s">
        <v>308</v>
      </c>
      <c r="G3651" t="s">
        <v>309</v>
      </c>
      <c r="H3651" t="s">
        <v>310</v>
      </c>
      <c r="I3651" t="s">
        <v>311</v>
      </c>
      <c r="J3651">
        <v>220</v>
      </c>
      <c r="K3651">
        <v>3964.4</v>
      </c>
      <c r="L3651">
        <v>2306.3786700000001</v>
      </c>
      <c r="M3651">
        <v>798.43</v>
      </c>
      <c r="N3651">
        <v>18.02</v>
      </c>
      <c r="O3651" s="32">
        <f t="shared" si="952"/>
        <v>3165.9700000000003</v>
      </c>
      <c r="P3651" s="32">
        <f t="shared" si="953"/>
        <v>859.5913300000002</v>
      </c>
      <c r="Q3651">
        <v>706344</v>
      </c>
      <c r="R3651" t="s">
        <v>312</v>
      </c>
      <c r="S3651" t="s">
        <v>312</v>
      </c>
      <c r="T3651" t="str">
        <f t="shared" si="954"/>
        <v>VEN</v>
      </c>
      <c r="U3651" t="s">
        <v>313</v>
      </c>
      <c r="V3651" s="33">
        <f t="shared" si="955"/>
        <v>3964.4</v>
      </c>
      <c r="W3651">
        <f t="shared" si="956"/>
        <v>220</v>
      </c>
      <c r="X3651" s="33">
        <f t="shared" si="957"/>
        <v>3165.9700000000003</v>
      </c>
      <c r="Y3651" s="33">
        <f t="shared" si="958"/>
        <v>798.43</v>
      </c>
      <c r="Z3651" s="45">
        <f t="shared" si="959"/>
        <v>0.20572881898900217</v>
      </c>
      <c r="AA3651" s="33">
        <f t="shared" si="960"/>
        <v>815.5913300000002</v>
      </c>
      <c r="AB3651" s="45">
        <f t="shared" si="961"/>
        <v>0.2576118314450232</v>
      </c>
      <c r="AC3651" s="33">
        <f>IFERROR($X3651/VLOOKUP(CONCATENATE("USD",C3651),[1]GEINDICE!AR$1:AS$65536,2,0),"")</f>
        <v>521.22454355377749</v>
      </c>
      <c r="AD3651" s="33">
        <f>IFERROR($AA3651/VLOOKUP(CONCATENATE("USD",C3651),[1]GEINDICE!AR$1:AS$65536,2,0),"")</f>
        <v>134.27360925898489</v>
      </c>
      <c r="AE3651" s="33">
        <f>IFERROR($X3651/VLOOKUP(CONCATENATE("EUR",C3651),[1]GEINDICE!AR$1:AS$65536,2,0),"")</f>
        <v>502.4312443464047</v>
      </c>
      <c r="AF3651" s="33">
        <f>IFERROR($AA3651/VLOOKUP(CONCATENATE("EUR",C3651),[1]GEINDICE!AR$1:AS$65536,2,0),"")</f>
        <v>129.43223303127928</v>
      </c>
      <c r="AG3651" s="48" t="str">
        <f>VLOOKUP(E3651,[1]Apresentação!AW$1:AX$65536,2,0)</f>
        <v xml:space="preserve">                    3 - TEXTILE AUXILIARIES</v>
      </c>
      <c r="AH3651" s="48" t="str">
        <f t="shared" si="962"/>
        <v xml:space="preserve">         5522000399 - ADULCINOL STA BR</v>
      </c>
      <c r="AI3651" s="49" t="str">
        <f t="shared" si="963"/>
        <v xml:space="preserve">     X00355 - REBONA TEXTIL LTDA</v>
      </c>
      <c r="AJ3651" t="str">
        <f t="shared" si="964"/>
        <v xml:space="preserve">     90 - SALES</v>
      </c>
      <c r="AK3651" t="str">
        <f t="shared" si="965"/>
        <v/>
      </c>
      <c r="AL3651">
        <f t="shared" si="966"/>
        <v>1</v>
      </c>
      <c r="AM3651" t="str">
        <f t="shared" si="967"/>
        <v>2025 1</v>
      </c>
      <c r="AN3651" t="str">
        <f t="shared" si="968"/>
        <v xml:space="preserve">REBONA </v>
      </c>
    </row>
    <row r="3652" spans="1:40" x14ac:dyDescent="0.35">
      <c r="A3652">
        <v>81092</v>
      </c>
      <c r="B3652" t="s">
        <v>274</v>
      </c>
      <c r="C3652" s="31">
        <v>45688</v>
      </c>
      <c r="D3652" t="s">
        <v>286</v>
      </c>
      <c r="E3652" t="s">
        <v>287</v>
      </c>
      <c r="F3652" t="s">
        <v>308</v>
      </c>
      <c r="G3652" t="s">
        <v>309</v>
      </c>
      <c r="H3652" t="s">
        <v>310</v>
      </c>
      <c r="I3652" t="s">
        <v>311</v>
      </c>
      <c r="J3652">
        <v>330</v>
      </c>
      <c r="K3652">
        <v>5946.6</v>
      </c>
      <c r="L3652">
        <v>3459.56801</v>
      </c>
      <c r="M3652">
        <v>1197.6500000000001</v>
      </c>
      <c r="N3652">
        <v>18.02</v>
      </c>
      <c r="O3652" s="32">
        <f t="shared" ref="O3652:O3715" si="969">$K3652-$Y3652</f>
        <v>4748.9500000000007</v>
      </c>
      <c r="P3652" s="32">
        <f t="shared" ref="P3652:P3715" si="970">($O3652-$L3652)</f>
        <v>1289.3819900000008</v>
      </c>
      <c r="Q3652">
        <v>708784</v>
      </c>
      <c r="R3652" t="s">
        <v>312</v>
      </c>
      <c r="S3652" t="s">
        <v>312</v>
      </c>
      <c r="T3652" t="str">
        <f t="shared" ref="T3652:T3715" si="971">MID($U3652,1,3)</f>
        <v>VEN</v>
      </c>
      <c r="U3652" t="s">
        <v>313</v>
      </c>
      <c r="V3652" s="33">
        <f t="shared" ref="V3652:V3715" si="972">IF($T3652="DEV",-$K3652,$K3652)</f>
        <v>5946.6</v>
      </c>
      <c r="W3652">
        <f t="shared" ref="W3652:W3715" si="973">IF($T3652="DEV",-$J3652,$J3652)</f>
        <v>330</v>
      </c>
      <c r="X3652" s="33">
        <f t="shared" ref="X3652:X3715" si="974">$V3652-$Y3652</f>
        <v>4748.9500000000007</v>
      </c>
      <c r="Y3652" s="33">
        <f t="shared" ref="Y3652:Y3715" si="975">IF(A3652=59876,M3652,IF(A3652=59868,M3652,IF(R3652="6111",((K3652*0.12)+M3652),IF(T3652="DEV",-M3652,M3652))))</f>
        <v>1197.6500000000001</v>
      </c>
      <c r="Z3652" s="45">
        <f t="shared" ref="Z3652:Z3715" si="976">IFERROR($AA3652/$V3652,0)</f>
        <v>0.20572797733158454</v>
      </c>
      <c r="AA3652" s="33">
        <f t="shared" ref="AA3652:AA3715" si="977">IF(VLOOKUP(AL3652,AR:AS,2,0)="sim",IF($T3652="DEV",($X3652-$L3652),$P3652)-(0.2*W3652),IF(VLOOKUP(AL3652,AR:AS,2,0)="OK",IF($T3652="DEV",($X3652-$L3652),$P3652)-(0.2*W3652),IF($T3652="DEV",($X3652-$L3652),$P3652)))</f>
        <v>1223.3819900000008</v>
      </c>
      <c r="AB3652" s="45">
        <f t="shared" ref="AB3652:AB3715" si="978">IFERROR($AA3652/$X3652,0)</f>
        <v>0.25761104875814667</v>
      </c>
      <c r="AC3652" s="33">
        <f>IFERROR($X3652/VLOOKUP(CONCATENATE("USD",C3652),[1]GEINDICE!AR$1:AS$65536,2,0),"")</f>
        <v>814.55721171163464</v>
      </c>
      <c r="AD3652" s="33">
        <f>IFERROR($AA3652/VLOOKUP(CONCATENATE("USD",C3652),[1]GEINDICE!AR$1:AS$65536,2,0),"")</f>
        <v>209.8389375825459</v>
      </c>
      <c r="AE3652" s="33">
        <f>IFERROR($X3652/VLOOKUP(CONCATENATE("EUR",C3652),[1]GEINDICE!AR$1:AS$65536,2,0),"")</f>
        <v>783.44826448462459</v>
      </c>
      <c r="AF3652" s="33">
        <f>IFERROR($AA3652/VLOOKUP(CONCATENATE("EUR",C3652),[1]GEINDICE!AR$1:AS$65536,2,0),"")</f>
        <v>201.82492906163401</v>
      </c>
      <c r="AG3652" s="48" t="str">
        <f>VLOOKUP(E3652,[1]Apresentação!AW$1:AX$65536,2,0)</f>
        <v xml:space="preserve">                    3 - TEXTILE AUXILIARIES</v>
      </c>
      <c r="AH3652" s="48" t="str">
        <f t="shared" ref="AH3652:AH3715" si="979">CONCATENATE("         ",H3652," - ",I3652)</f>
        <v xml:space="preserve">         5522000399 - ADULCINOL STA BR</v>
      </c>
      <c r="AI3652" s="49" t="str">
        <f t="shared" ref="AI3652:AI3715" si="980">CONCATENATE("     ",F3652," - ",G3652)</f>
        <v xml:space="preserve">     X00355 - REBONA TEXTIL LTDA</v>
      </c>
      <c r="AJ3652" t="str">
        <f t="shared" ref="AJ3652:AJ3715" si="981">IF(RIGHT(I3652,2)="BR","     90 - SALES","     93 - RESALES")</f>
        <v xml:space="preserve">     90 - SALES</v>
      </c>
      <c r="AK3652" t="str">
        <f t="shared" ref="AK3652:AK3715" si="982">IF(R3652="3201","EXP",IF(R3652="7101","EXP",""))</f>
        <v/>
      </c>
      <c r="AL3652">
        <f t="shared" ref="AL3652:AL3715" si="983">VLOOKUP(MONTH(C3652),AQ:AR,2,0)</f>
        <v>1</v>
      </c>
      <c r="AM3652" t="str">
        <f t="shared" ref="AM3652:AM3715" si="984">CONCATENATE(YEAR(C3652)," ",MONTH(C3652))</f>
        <v>2025 1</v>
      </c>
      <c r="AN3652" t="str">
        <f t="shared" ref="AN3652:AN3715" si="985">MID(G3652,1,SEARCH(" ",G3652,1))</f>
        <v xml:space="preserve">REBONA </v>
      </c>
    </row>
    <row r="3653" spans="1:40" x14ac:dyDescent="0.35">
      <c r="A3653">
        <v>81502</v>
      </c>
      <c r="B3653" t="s">
        <v>274</v>
      </c>
      <c r="C3653" s="31">
        <v>45721</v>
      </c>
      <c r="D3653" t="s">
        <v>286</v>
      </c>
      <c r="E3653" t="s">
        <v>287</v>
      </c>
      <c r="F3653" t="s">
        <v>308</v>
      </c>
      <c r="G3653" t="s">
        <v>309</v>
      </c>
      <c r="H3653" t="s">
        <v>310</v>
      </c>
      <c r="I3653" t="s">
        <v>311</v>
      </c>
      <c r="J3653">
        <v>330</v>
      </c>
      <c r="K3653">
        <v>5946.6</v>
      </c>
      <c r="L3653">
        <v>3459.56801</v>
      </c>
      <c r="M3653">
        <v>1197.6500000000001</v>
      </c>
      <c r="N3653">
        <v>18.02</v>
      </c>
      <c r="O3653" s="32">
        <f t="shared" si="969"/>
        <v>4748.9500000000007</v>
      </c>
      <c r="P3653" s="32">
        <f t="shared" si="970"/>
        <v>1289.3819900000008</v>
      </c>
      <c r="Q3653">
        <v>714363</v>
      </c>
      <c r="R3653" t="s">
        <v>312</v>
      </c>
      <c r="S3653" t="s">
        <v>312</v>
      </c>
      <c r="T3653" t="str">
        <f t="shared" si="971"/>
        <v>VEN</v>
      </c>
      <c r="U3653" t="s">
        <v>313</v>
      </c>
      <c r="V3653" s="33">
        <f t="shared" si="972"/>
        <v>5946.6</v>
      </c>
      <c r="W3653">
        <f t="shared" si="973"/>
        <v>330</v>
      </c>
      <c r="X3653" s="33">
        <f t="shared" si="974"/>
        <v>4748.9500000000007</v>
      </c>
      <c r="Y3653" s="33">
        <f t="shared" si="975"/>
        <v>1197.6500000000001</v>
      </c>
      <c r="Z3653" s="45">
        <f t="shared" si="976"/>
        <v>0.20572797733158454</v>
      </c>
      <c r="AA3653" s="33">
        <f t="shared" si="977"/>
        <v>1223.3819900000008</v>
      </c>
      <c r="AB3653" s="45">
        <f t="shared" si="978"/>
        <v>0.25761104875814667</v>
      </c>
      <c r="AC3653" s="33">
        <f>IFERROR($X3653/VLOOKUP(CONCATENATE("USD",C3653),[1]GEINDICE!AR$1:AS$65536,2,0),"")</f>
        <v>820.00034533964163</v>
      </c>
      <c r="AD3653" s="33">
        <f>IFERROR($AA3653/VLOOKUP(CONCATENATE("USD",C3653),[1]GEINDICE!AR$1:AS$65536,2,0),"")</f>
        <v>211.24114894498751</v>
      </c>
      <c r="AE3653" s="33">
        <f>IFERROR($X3653/VLOOKUP(CONCATENATE("EUR",C3653),[1]GEINDICE!AR$1:AS$65536,2,0),"")</f>
        <v>761.08627017324557</v>
      </c>
      <c r="AF3653" s="33">
        <f>IFERROR($AA3653/VLOOKUP(CONCATENATE("EUR",C3653),[1]GEINDICE!AR$1:AS$65536,2,0),"")</f>
        <v>196.06423225475595</v>
      </c>
      <c r="AG3653" s="48" t="str">
        <f>VLOOKUP(E3653,[1]Apresentação!AW$1:AX$65536,2,0)</f>
        <v xml:space="preserve">                    3 - TEXTILE AUXILIARIES</v>
      </c>
      <c r="AH3653" s="48" t="str">
        <f t="shared" si="979"/>
        <v xml:space="preserve">         5522000399 - ADULCINOL STA BR</v>
      </c>
      <c r="AI3653" s="49" t="str">
        <f t="shared" si="980"/>
        <v xml:space="preserve">     X00355 - REBONA TEXTIL LTDA</v>
      </c>
      <c r="AJ3653" t="str">
        <f t="shared" si="981"/>
        <v xml:space="preserve">     90 - SALES</v>
      </c>
      <c r="AK3653" t="str">
        <f t="shared" si="982"/>
        <v/>
      </c>
      <c r="AL3653">
        <f t="shared" si="983"/>
        <v>3</v>
      </c>
      <c r="AM3653" t="str">
        <f t="shared" si="984"/>
        <v>2025 3</v>
      </c>
      <c r="AN3653" t="str">
        <f t="shared" si="985"/>
        <v xml:space="preserve">REBONA </v>
      </c>
    </row>
    <row r="3654" spans="1:40" x14ac:dyDescent="0.35">
      <c r="A3654">
        <v>81750</v>
      </c>
      <c r="B3654" t="s">
        <v>274</v>
      </c>
      <c r="C3654" s="31">
        <v>45737</v>
      </c>
      <c r="D3654" t="s">
        <v>286</v>
      </c>
      <c r="E3654" t="s">
        <v>287</v>
      </c>
      <c r="F3654" t="s">
        <v>308</v>
      </c>
      <c r="G3654" t="s">
        <v>309</v>
      </c>
      <c r="H3654" t="s">
        <v>310</v>
      </c>
      <c r="I3654" t="s">
        <v>311</v>
      </c>
      <c r="J3654">
        <v>330</v>
      </c>
      <c r="K3654">
        <v>5946.6</v>
      </c>
      <c r="L3654">
        <v>3459.56801</v>
      </c>
      <c r="M3654">
        <v>1197.6500000000001</v>
      </c>
      <c r="N3654">
        <v>18.02</v>
      </c>
      <c r="O3654" s="32">
        <f t="shared" si="969"/>
        <v>4748.9500000000007</v>
      </c>
      <c r="P3654" s="32">
        <f t="shared" si="970"/>
        <v>1289.3819900000008</v>
      </c>
      <c r="Q3654">
        <v>720560</v>
      </c>
      <c r="R3654" t="s">
        <v>312</v>
      </c>
      <c r="S3654" t="s">
        <v>312</v>
      </c>
      <c r="T3654" t="str">
        <f t="shared" si="971"/>
        <v>VEN</v>
      </c>
      <c r="U3654" t="s">
        <v>313</v>
      </c>
      <c r="V3654" s="33">
        <f t="shared" si="972"/>
        <v>5946.6</v>
      </c>
      <c r="W3654">
        <f t="shared" si="973"/>
        <v>330</v>
      </c>
      <c r="X3654" s="33">
        <f t="shared" si="974"/>
        <v>4748.9500000000007</v>
      </c>
      <c r="Y3654" s="33">
        <f t="shared" si="975"/>
        <v>1197.6500000000001</v>
      </c>
      <c r="Z3654" s="45">
        <f t="shared" si="976"/>
        <v>0.20572797733158454</v>
      </c>
      <c r="AA3654" s="33">
        <f t="shared" si="977"/>
        <v>1223.3819900000008</v>
      </c>
      <c r="AB3654" s="45">
        <f t="shared" si="978"/>
        <v>0.25761104875814667</v>
      </c>
      <c r="AC3654" s="33">
        <f>IFERROR($X3654/VLOOKUP(CONCATENATE("USD",C3654),[1]GEINDICE!AR$1:AS$65536,2,0),"")</f>
        <v>829.64134099683804</v>
      </c>
      <c r="AD3654" s="33">
        <f>IFERROR($AA3654/VLOOKUP(CONCATENATE("USD",C3654),[1]GEINDICE!AR$1:AS$65536,2,0),"")</f>
        <v>213.72477594731063</v>
      </c>
      <c r="AE3654" s="33">
        <f>IFERROR($X3654/VLOOKUP(CONCATENATE("EUR",C3654),[1]GEINDICE!AR$1:AS$65536,2,0),"")</f>
        <v>767.69317814419674</v>
      </c>
      <c r="AF3654" s="33">
        <f>IFERROR($AA3654/VLOOKUP(CONCATENATE("EUR",C3654),[1]GEINDICE!AR$1:AS$65536,2,0),"")</f>
        <v>197.76624474620124</v>
      </c>
      <c r="AG3654" s="48" t="str">
        <f>VLOOKUP(E3654,[1]Apresentação!AW$1:AX$65536,2,0)</f>
        <v xml:space="preserve">                    3 - TEXTILE AUXILIARIES</v>
      </c>
      <c r="AH3654" s="48" t="str">
        <f t="shared" si="979"/>
        <v xml:space="preserve">         5522000399 - ADULCINOL STA BR</v>
      </c>
      <c r="AI3654" s="49" t="str">
        <f t="shared" si="980"/>
        <v xml:space="preserve">     X00355 - REBONA TEXTIL LTDA</v>
      </c>
      <c r="AJ3654" t="str">
        <f t="shared" si="981"/>
        <v xml:space="preserve">     90 - SALES</v>
      </c>
      <c r="AK3654" t="str">
        <f t="shared" si="982"/>
        <v/>
      </c>
      <c r="AL3654">
        <f t="shared" si="983"/>
        <v>3</v>
      </c>
      <c r="AM3654" t="str">
        <f t="shared" si="984"/>
        <v>2025 3</v>
      </c>
      <c r="AN3654" t="str">
        <f t="shared" si="985"/>
        <v xml:space="preserve">REBONA </v>
      </c>
    </row>
    <row r="3655" spans="1:40" x14ac:dyDescent="0.35">
      <c r="A3655">
        <v>82221</v>
      </c>
      <c r="B3655" t="s">
        <v>274</v>
      </c>
      <c r="C3655" s="31">
        <v>45776</v>
      </c>
      <c r="D3655" t="s">
        <v>286</v>
      </c>
      <c r="E3655" t="s">
        <v>287</v>
      </c>
      <c r="F3655" t="s">
        <v>308</v>
      </c>
      <c r="G3655" t="s">
        <v>309</v>
      </c>
      <c r="H3655" t="s">
        <v>310</v>
      </c>
      <c r="I3655" t="s">
        <v>311</v>
      </c>
      <c r="J3655">
        <v>330</v>
      </c>
      <c r="K3655">
        <v>5946.6</v>
      </c>
      <c r="L3655">
        <v>3611.4112</v>
      </c>
      <c r="M3655">
        <v>1197.6500000000001</v>
      </c>
      <c r="N3655">
        <v>18.02</v>
      </c>
      <c r="O3655" s="32">
        <f t="shared" si="969"/>
        <v>4748.9500000000007</v>
      </c>
      <c r="P3655" s="32">
        <f t="shared" si="970"/>
        <v>1137.5388000000007</v>
      </c>
      <c r="Q3655">
        <v>734936</v>
      </c>
      <c r="R3655" t="s">
        <v>312</v>
      </c>
      <c r="S3655" t="s">
        <v>312</v>
      </c>
      <c r="T3655" t="str">
        <f t="shared" si="971"/>
        <v>VEN</v>
      </c>
      <c r="U3655" t="s">
        <v>313</v>
      </c>
      <c r="V3655" s="33">
        <f t="shared" si="972"/>
        <v>5946.6</v>
      </c>
      <c r="W3655">
        <f t="shared" si="973"/>
        <v>330</v>
      </c>
      <c r="X3655" s="33">
        <f t="shared" si="974"/>
        <v>4748.9500000000007</v>
      </c>
      <c r="Y3655" s="33">
        <f t="shared" si="975"/>
        <v>1197.6500000000001</v>
      </c>
      <c r="Z3655" s="45">
        <f t="shared" si="976"/>
        <v>0.18019352234890537</v>
      </c>
      <c r="AA3655" s="33">
        <f t="shared" si="977"/>
        <v>1071.5388000000007</v>
      </c>
      <c r="AB3655" s="45">
        <f t="shared" si="978"/>
        <v>0.22563699344065541</v>
      </c>
      <c r="AC3655" s="33">
        <f>IFERROR($X3655/VLOOKUP(CONCATENATE("USD",C3655),[1]GEINDICE!AR$1:AS$65536,2,0),"")</f>
        <v>841.01333522234233</v>
      </c>
      <c r="AD3655" s="33">
        <f>IFERROR($AA3655/VLOOKUP(CONCATENATE("USD",C3655),[1]GEINDICE!AR$1:AS$65536,2,0),"")</f>
        <v>189.7637204030674</v>
      </c>
      <c r="AE3655" s="33">
        <f>IFERROR($X3655/VLOOKUP(CONCATENATE("EUR",C3655),[1]GEINDICE!AR$1:AS$65536,2,0),"")</f>
        <v>737.98756798756801</v>
      </c>
      <c r="AF3655" s="33">
        <f>IFERROR($AA3655/VLOOKUP(CONCATENATE("EUR",C3655),[1]GEINDICE!AR$1:AS$65536,2,0),"")</f>
        <v>166.51729603729615</v>
      </c>
      <c r="AG3655" s="48" t="str">
        <f>VLOOKUP(E3655,[1]Apresentação!AW$1:AX$65536,2,0)</f>
        <v xml:space="preserve">                    3 - TEXTILE AUXILIARIES</v>
      </c>
      <c r="AH3655" s="48" t="str">
        <f t="shared" si="979"/>
        <v xml:space="preserve">         5522000399 - ADULCINOL STA BR</v>
      </c>
      <c r="AI3655" s="49" t="str">
        <f t="shared" si="980"/>
        <v xml:space="preserve">     X00355 - REBONA TEXTIL LTDA</v>
      </c>
      <c r="AJ3655" t="str">
        <f t="shared" si="981"/>
        <v xml:space="preserve">     90 - SALES</v>
      </c>
      <c r="AK3655" t="str">
        <f t="shared" si="982"/>
        <v/>
      </c>
      <c r="AL3655">
        <f t="shared" si="983"/>
        <v>4</v>
      </c>
      <c r="AM3655" t="str">
        <f t="shared" si="984"/>
        <v>2025 4</v>
      </c>
      <c r="AN3655" t="str">
        <f t="shared" si="985"/>
        <v xml:space="preserve">REBONA </v>
      </c>
    </row>
    <row r="3656" spans="1:40" x14ac:dyDescent="0.35">
      <c r="A3656">
        <v>81305</v>
      </c>
      <c r="B3656" t="s">
        <v>274</v>
      </c>
      <c r="C3656" s="31">
        <v>45705</v>
      </c>
      <c r="D3656" t="s">
        <v>286</v>
      </c>
      <c r="E3656" t="s">
        <v>287</v>
      </c>
      <c r="F3656" t="s">
        <v>308</v>
      </c>
      <c r="G3656" t="s">
        <v>309</v>
      </c>
      <c r="H3656" t="s">
        <v>310</v>
      </c>
      <c r="I3656" t="s">
        <v>311</v>
      </c>
      <c r="J3656">
        <v>330</v>
      </c>
      <c r="K3656">
        <v>5946.6</v>
      </c>
      <c r="L3656">
        <v>3459.56801</v>
      </c>
      <c r="M3656">
        <v>1197.6500000000001</v>
      </c>
      <c r="N3656">
        <v>18.02</v>
      </c>
      <c r="O3656" s="32">
        <f t="shared" si="969"/>
        <v>4748.9500000000007</v>
      </c>
      <c r="P3656" s="32">
        <f t="shared" si="970"/>
        <v>1289.3819900000008</v>
      </c>
      <c r="Q3656">
        <v>710414</v>
      </c>
      <c r="R3656" t="s">
        <v>312</v>
      </c>
      <c r="S3656" t="s">
        <v>312</v>
      </c>
      <c r="T3656" t="str">
        <f t="shared" si="971"/>
        <v>VEN</v>
      </c>
      <c r="U3656" t="s">
        <v>313</v>
      </c>
      <c r="V3656" s="33">
        <f t="shared" si="972"/>
        <v>5946.6</v>
      </c>
      <c r="W3656">
        <f t="shared" si="973"/>
        <v>330</v>
      </c>
      <c r="X3656" s="33">
        <f t="shared" si="974"/>
        <v>4748.9500000000007</v>
      </c>
      <c r="Y3656" s="33">
        <f t="shared" si="975"/>
        <v>1197.6500000000001</v>
      </c>
      <c r="Z3656" s="45">
        <f t="shared" si="976"/>
        <v>0.20572797733158454</v>
      </c>
      <c r="AA3656" s="33">
        <f t="shared" si="977"/>
        <v>1223.3819900000008</v>
      </c>
      <c r="AB3656" s="45">
        <f t="shared" si="978"/>
        <v>0.25761104875814667</v>
      </c>
      <c r="AC3656" s="33">
        <f>IFERROR($X3656/VLOOKUP(CONCATENATE("USD",C3656),[1]GEINDICE!AR$1:AS$65536,2,0),"")</f>
        <v>831.61719639261014</v>
      </c>
      <c r="AD3656" s="33">
        <f>IFERROR($AA3656/VLOOKUP(CONCATENATE("USD",C3656),[1]GEINDICE!AR$1:AS$65536,2,0),"")</f>
        <v>214.23377812800993</v>
      </c>
      <c r="AE3656" s="33">
        <f>IFERROR($X3656/VLOOKUP(CONCATENATE("EUR",C3656),[1]GEINDICE!AR$1:AS$65536,2,0),"")</f>
        <v>793.52838953313517</v>
      </c>
      <c r="AF3656" s="33">
        <f>IFERROR($AA3656/VLOOKUP(CONCATENATE("EUR",C3656),[1]GEINDICE!AR$1:AS$65536,2,0),"")</f>
        <v>204.42168064699408</v>
      </c>
      <c r="AG3656" s="48" t="str">
        <f>VLOOKUP(E3656,[1]Apresentação!AW$1:AX$65536,2,0)</f>
        <v xml:space="preserve">                    3 - TEXTILE AUXILIARIES</v>
      </c>
      <c r="AH3656" s="48" t="str">
        <f t="shared" si="979"/>
        <v xml:space="preserve">         5522000399 - ADULCINOL STA BR</v>
      </c>
      <c r="AI3656" s="49" t="str">
        <f t="shared" si="980"/>
        <v xml:space="preserve">     X00355 - REBONA TEXTIL LTDA</v>
      </c>
      <c r="AJ3656" t="str">
        <f t="shared" si="981"/>
        <v xml:space="preserve">     90 - SALES</v>
      </c>
      <c r="AK3656" t="str">
        <f t="shared" si="982"/>
        <v/>
      </c>
      <c r="AL3656">
        <f t="shared" si="983"/>
        <v>2</v>
      </c>
      <c r="AM3656" t="str">
        <f t="shared" si="984"/>
        <v>2025 2</v>
      </c>
      <c r="AN3656" t="str">
        <f t="shared" si="985"/>
        <v xml:space="preserve">REBONA </v>
      </c>
    </row>
    <row r="3657" spans="1:40" x14ac:dyDescent="0.35">
      <c r="A3657">
        <v>81382</v>
      </c>
      <c r="B3657" t="s">
        <v>274</v>
      </c>
      <c r="C3657" s="31">
        <v>45712</v>
      </c>
      <c r="D3657" t="s">
        <v>286</v>
      </c>
      <c r="E3657" t="s">
        <v>287</v>
      </c>
      <c r="F3657" t="s">
        <v>308</v>
      </c>
      <c r="G3657" t="s">
        <v>309</v>
      </c>
      <c r="H3657" t="s">
        <v>310</v>
      </c>
      <c r="I3657" t="s">
        <v>311</v>
      </c>
      <c r="J3657">
        <v>220</v>
      </c>
      <c r="K3657">
        <v>3964.4</v>
      </c>
      <c r="L3657">
        <v>2306.3786700000001</v>
      </c>
      <c r="M3657">
        <v>798.43</v>
      </c>
      <c r="N3657">
        <v>18.02</v>
      </c>
      <c r="O3657" s="32">
        <f t="shared" si="969"/>
        <v>3165.9700000000003</v>
      </c>
      <c r="P3657" s="32">
        <f t="shared" si="970"/>
        <v>859.5913300000002</v>
      </c>
      <c r="Q3657">
        <v>711094</v>
      </c>
      <c r="R3657" t="s">
        <v>312</v>
      </c>
      <c r="S3657" t="s">
        <v>312</v>
      </c>
      <c r="T3657" t="str">
        <f t="shared" si="971"/>
        <v>VEN</v>
      </c>
      <c r="U3657" t="s">
        <v>313</v>
      </c>
      <c r="V3657" s="33">
        <f t="shared" si="972"/>
        <v>3964.4</v>
      </c>
      <c r="W3657">
        <f t="shared" si="973"/>
        <v>220</v>
      </c>
      <c r="X3657" s="33">
        <f t="shared" si="974"/>
        <v>3165.9700000000003</v>
      </c>
      <c r="Y3657" s="33">
        <f t="shared" si="975"/>
        <v>798.43</v>
      </c>
      <c r="Z3657" s="45">
        <f t="shared" si="976"/>
        <v>0.20572881898900217</v>
      </c>
      <c r="AA3657" s="33">
        <f t="shared" si="977"/>
        <v>815.5913300000002</v>
      </c>
      <c r="AB3657" s="45">
        <f t="shared" si="978"/>
        <v>0.2576118314450232</v>
      </c>
      <c r="AC3657" s="33">
        <f>IFERROR($X3657/VLOOKUP(CONCATENATE("USD",C3657),[1]GEINDICE!AR$1:AS$65536,2,0),"")</f>
        <v>552.93059485137451</v>
      </c>
      <c r="AD3657" s="33">
        <f>IFERROR($AA3657/VLOOKUP(CONCATENATE("USD",C3657),[1]GEINDICE!AR$1:AS$65536,2,0),"")</f>
        <v>142.4414632016487</v>
      </c>
      <c r="AE3657" s="33">
        <f>IFERROR($X3657/VLOOKUP(CONCATENATE("EUR",C3657),[1]GEINDICE!AR$1:AS$65536,2,0),"")</f>
        <v>528.16342191748834</v>
      </c>
      <c r="AF3657" s="33">
        <f>IFERROR($AA3657/VLOOKUP(CONCATENATE("EUR",C3657),[1]GEINDICE!AR$1:AS$65536,2,0),"")</f>
        <v>136.06114642243469</v>
      </c>
      <c r="AG3657" s="48" t="str">
        <f>VLOOKUP(E3657,[1]Apresentação!AW$1:AX$65536,2,0)</f>
        <v xml:space="preserve">                    3 - TEXTILE AUXILIARIES</v>
      </c>
      <c r="AH3657" s="48" t="str">
        <f t="shared" si="979"/>
        <v xml:space="preserve">         5522000399 - ADULCINOL STA BR</v>
      </c>
      <c r="AI3657" s="49" t="str">
        <f t="shared" si="980"/>
        <v xml:space="preserve">     X00355 - REBONA TEXTIL LTDA</v>
      </c>
      <c r="AJ3657" t="str">
        <f t="shared" si="981"/>
        <v xml:space="preserve">     90 - SALES</v>
      </c>
      <c r="AK3657" t="str">
        <f t="shared" si="982"/>
        <v/>
      </c>
      <c r="AL3657">
        <f t="shared" si="983"/>
        <v>2</v>
      </c>
      <c r="AM3657" t="str">
        <f t="shared" si="984"/>
        <v>2025 2</v>
      </c>
      <c r="AN3657" t="str">
        <f t="shared" si="985"/>
        <v xml:space="preserve">REBONA </v>
      </c>
    </row>
    <row r="3658" spans="1:40" x14ac:dyDescent="0.35">
      <c r="A3658">
        <v>81908</v>
      </c>
      <c r="B3658" t="s">
        <v>274</v>
      </c>
      <c r="C3658" s="31">
        <v>45750</v>
      </c>
      <c r="D3658" t="s">
        <v>286</v>
      </c>
      <c r="E3658" t="s">
        <v>287</v>
      </c>
      <c r="F3658" t="s">
        <v>308</v>
      </c>
      <c r="G3658" t="s">
        <v>309</v>
      </c>
      <c r="H3658" t="s">
        <v>310</v>
      </c>
      <c r="I3658" t="s">
        <v>311</v>
      </c>
      <c r="J3658">
        <v>330</v>
      </c>
      <c r="K3658">
        <v>5946.6</v>
      </c>
      <c r="L3658">
        <v>3611.4112</v>
      </c>
      <c r="M3658">
        <v>1197.6500000000001</v>
      </c>
      <c r="N3658">
        <v>18.02</v>
      </c>
      <c r="O3658" s="32">
        <f t="shared" si="969"/>
        <v>4748.9500000000007</v>
      </c>
      <c r="P3658" s="32">
        <f t="shared" si="970"/>
        <v>1137.5388000000007</v>
      </c>
      <c r="Q3658">
        <v>725417</v>
      </c>
      <c r="R3658" t="s">
        <v>312</v>
      </c>
      <c r="S3658" t="s">
        <v>312</v>
      </c>
      <c r="T3658" t="str">
        <f t="shared" si="971"/>
        <v>VEN</v>
      </c>
      <c r="U3658" t="s">
        <v>313</v>
      </c>
      <c r="V3658" s="33">
        <f t="shared" si="972"/>
        <v>5946.6</v>
      </c>
      <c r="W3658">
        <f t="shared" si="973"/>
        <v>330</v>
      </c>
      <c r="X3658" s="33">
        <f t="shared" si="974"/>
        <v>4748.9500000000007</v>
      </c>
      <c r="Y3658" s="33">
        <f t="shared" si="975"/>
        <v>1197.6500000000001</v>
      </c>
      <c r="Z3658" s="45">
        <f t="shared" si="976"/>
        <v>0.18019352234890537</v>
      </c>
      <c r="AA3658" s="33">
        <f t="shared" si="977"/>
        <v>1071.5388000000007</v>
      </c>
      <c r="AB3658" s="45">
        <f t="shared" si="978"/>
        <v>0.22563699344065541</v>
      </c>
      <c r="AC3658" s="33">
        <f>IFERROR($X3658/VLOOKUP(CONCATENATE("USD",C3658),[1]GEINDICE!AR$1:AS$65536,2,0),"")</f>
        <v>847.01339468849778</v>
      </c>
      <c r="AD3658" s="33">
        <f>IFERROR($AA3658/VLOOKUP(CONCATENATE("USD",C3658),[1]GEINDICE!AR$1:AS$65536,2,0),"")</f>
        <v>191.11755578147586</v>
      </c>
      <c r="AE3658" s="33">
        <f>IFERROR($X3658/VLOOKUP(CONCATENATE("EUR",C3658),[1]GEINDICE!AR$1:AS$65536,2,0),"")</f>
        <v>766.45416397675922</v>
      </c>
      <c r="AF3658" s="33">
        <f>IFERROR($AA3658/VLOOKUP(CONCATENATE("EUR",C3658),[1]GEINDICE!AR$1:AS$65536,2,0),"")</f>
        <v>172.94041316978706</v>
      </c>
      <c r="AG3658" s="48" t="str">
        <f>VLOOKUP(E3658,[1]Apresentação!AW$1:AX$65536,2,0)</f>
        <v xml:space="preserve">                    3 - TEXTILE AUXILIARIES</v>
      </c>
      <c r="AH3658" s="48" t="str">
        <f t="shared" si="979"/>
        <v xml:space="preserve">         5522000399 - ADULCINOL STA BR</v>
      </c>
      <c r="AI3658" s="49" t="str">
        <f t="shared" si="980"/>
        <v xml:space="preserve">     X00355 - REBONA TEXTIL LTDA</v>
      </c>
      <c r="AJ3658" t="str">
        <f t="shared" si="981"/>
        <v xml:space="preserve">     90 - SALES</v>
      </c>
      <c r="AK3658" t="str">
        <f t="shared" si="982"/>
        <v/>
      </c>
      <c r="AL3658">
        <f t="shared" si="983"/>
        <v>4</v>
      </c>
      <c r="AM3658" t="str">
        <f t="shared" si="984"/>
        <v>2025 4</v>
      </c>
      <c r="AN3658" t="str">
        <f t="shared" si="985"/>
        <v xml:space="preserve">REBONA </v>
      </c>
    </row>
    <row r="3659" spans="1:40" x14ac:dyDescent="0.35">
      <c r="A3659">
        <v>80732</v>
      </c>
      <c r="B3659" t="s">
        <v>274</v>
      </c>
      <c r="C3659" s="31">
        <v>45659</v>
      </c>
      <c r="D3659" t="s">
        <v>286</v>
      </c>
      <c r="E3659" t="s">
        <v>287</v>
      </c>
      <c r="F3659" t="s">
        <v>308</v>
      </c>
      <c r="G3659" t="s">
        <v>309</v>
      </c>
      <c r="H3659" t="s">
        <v>310</v>
      </c>
      <c r="I3659" t="s">
        <v>311</v>
      </c>
      <c r="J3659">
        <v>330</v>
      </c>
      <c r="K3659">
        <v>5946.6</v>
      </c>
      <c r="L3659">
        <v>3459.56801</v>
      </c>
      <c r="M3659">
        <v>1197.6500000000001</v>
      </c>
      <c r="N3659">
        <v>18.02</v>
      </c>
      <c r="O3659" s="32">
        <f t="shared" si="969"/>
        <v>4748.9500000000007</v>
      </c>
      <c r="P3659" s="32">
        <f t="shared" si="970"/>
        <v>1289.3819900000008</v>
      </c>
      <c r="Q3659">
        <v>706130</v>
      </c>
      <c r="R3659" t="s">
        <v>312</v>
      </c>
      <c r="S3659" t="s">
        <v>312</v>
      </c>
      <c r="T3659" t="str">
        <f t="shared" si="971"/>
        <v>VEN</v>
      </c>
      <c r="U3659" t="s">
        <v>313</v>
      </c>
      <c r="V3659" s="33">
        <f t="shared" si="972"/>
        <v>5946.6</v>
      </c>
      <c r="W3659">
        <f t="shared" si="973"/>
        <v>330</v>
      </c>
      <c r="X3659" s="33">
        <f t="shared" si="974"/>
        <v>4748.9500000000007</v>
      </c>
      <c r="Y3659" s="33">
        <f t="shared" si="975"/>
        <v>1197.6500000000001</v>
      </c>
      <c r="Z3659" s="45">
        <f t="shared" si="976"/>
        <v>0.20572797733158454</v>
      </c>
      <c r="AA3659" s="33">
        <f t="shared" si="977"/>
        <v>1223.3819900000008</v>
      </c>
      <c r="AB3659" s="45">
        <f t="shared" si="978"/>
        <v>0.25761104875814667</v>
      </c>
      <c r="AC3659" s="33">
        <f>IFERROR($X3659/VLOOKUP(CONCATENATE("USD",C3659),[1]GEINDICE!AR$1:AS$65536,2,0),"")</f>
        <v>764.89868891537549</v>
      </c>
      <c r="AD3659" s="33">
        <f>IFERROR($AA3659/VLOOKUP(CONCATENATE("USD",C3659),[1]GEINDICE!AR$1:AS$65536,2,0),"")</f>
        <v>197.04635344522126</v>
      </c>
      <c r="AE3659" s="33">
        <f>IFERROR($X3659/VLOOKUP(CONCATENATE("EUR",C3659),[1]GEINDICE!AR$1:AS$65536,2,0),"")</f>
        <v>744.43120718574141</v>
      </c>
      <c r="AF3659" s="33">
        <f>IFERROR($AA3659/VLOOKUP(CONCATENATE("EUR",C3659),[1]GEINDICE!AR$1:AS$65536,2,0),"")</f>
        <v>191.77370401141201</v>
      </c>
      <c r="AG3659" s="48" t="str">
        <f>VLOOKUP(E3659,[1]Apresentação!AW$1:AX$65536,2,0)</f>
        <v xml:space="preserve">                    3 - TEXTILE AUXILIARIES</v>
      </c>
      <c r="AH3659" s="48" t="str">
        <f t="shared" si="979"/>
        <v xml:space="preserve">         5522000399 - ADULCINOL STA BR</v>
      </c>
      <c r="AI3659" s="49" t="str">
        <f t="shared" si="980"/>
        <v xml:space="preserve">     X00355 - REBONA TEXTIL LTDA</v>
      </c>
      <c r="AJ3659" t="str">
        <f t="shared" si="981"/>
        <v xml:space="preserve">     90 - SALES</v>
      </c>
      <c r="AK3659" t="str">
        <f t="shared" si="982"/>
        <v/>
      </c>
      <c r="AL3659">
        <f t="shared" si="983"/>
        <v>1</v>
      </c>
      <c r="AM3659" t="str">
        <f t="shared" si="984"/>
        <v>2025 1</v>
      </c>
      <c r="AN3659" t="str">
        <f t="shared" si="985"/>
        <v xml:space="preserve">REBONA </v>
      </c>
    </row>
    <row r="3660" spans="1:40" x14ac:dyDescent="0.35">
      <c r="A3660">
        <v>82371</v>
      </c>
      <c r="B3660" t="s">
        <v>274</v>
      </c>
      <c r="C3660" s="31">
        <v>45789</v>
      </c>
      <c r="D3660" t="s">
        <v>286</v>
      </c>
      <c r="E3660" t="s">
        <v>287</v>
      </c>
      <c r="F3660" t="s">
        <v>308</v>
      </c>
      <c r="G3660" t="s">
        <v>309</v>
      </c>
      <c r="H3660" t="s">
        <v>310</v>
      </c>
      <c r="I3660" t="s">
        <v>311</v>
      </c>
      <c r="J3660">
        <v>330</v>
      </c>
      <c r="K3660">
        <v>5946.6</v>
      </c>
      <c r="L3660">
        <v>3611.4112</v>
      </c>
      <c r="M3660">
        <v>1197.6500000000001</v>
      </c>
      <c r="N3660">
        <v>18.02</v>
      </c>
      <c r="O3660" s="32">
        <f t="shared" si="969"/>
        <v>4748.9500000000007</v>
      </c>
      <c r="P3660" s="32">
        <f t="shared" si="970"/>
        <v>1137.5388000000007</v>
      </c>
      <c r="Q3660">
        <v>738454</v>
      </c>
      <c r="R3660" t="s">
        <v>312</v>
      </c>
      <c r="S3660" t="s">
        <v>312</v>
      </c>
      <c r="T3660" t="str">
        <f t="shared" si="971"/>
        <v>VEN</v>
      </c>
      <c r="U3660" t="s">
        <v>313</v>
      </c>
      <c r="V3660" s="33">
        <f t="shared" si="972"/>
        <v>5946.6</v>
      </c>
      <c r="W3660">
        <f t="shared" si="973"/>
        <v>330</v>
      </c>
      <c r="X3660" s="33">
        <f t="shared" si="974"/>
        <v>4748.9500000000007</v>
      </c>
      <c r="Y3660" s="33">
        <f t="shared" si="975"/>
        <v>1197.6500000000001</v>
      </c>
      <c r="Z3660" s="45">
        <f t="shared" si="976"/>
        <v>0.18019352234890537</v>
      </c>
      <c r="AA3660" s="33">
        <f t="shared" si="977"/>
        <v>1071.5388000000007</v>
      </c>
      <c r="AB3660" s="45">
        <f t="shared" si="978"/>
        <v>0.22563699344065541</v>
      </c>
      <c r="AC3660" s="33">
        <f>IFERROR($X3660/VLOOKUP(CONCATENATE("USD",C3660),[1]GEINDICE!AR$1:AS$65536,2,0),"")</f>
        <v>835.75903699271419</v>
      </c>
      <c r="AD3660" s="33">
        <f>IFERROR($AA3660/VLOOKUP(CONCATENATE("USD",C3660),[1]GEINDICE!AR$1:AS$65536,2,0),"")</f>
        <v>188.57815634789355</v>
      </c>
      <c r="AE3660" s="33">
        <f>IFERROR($X3660/VLOOKUP(CONCATENATE("EUR",C3660),[1]GEINDICE!AR$1:AS$65536,2,0),"")</f>
        <v>752.52349184718025</v>
      </c>
      <c r="AF3660" s="33">
        <f>IFERROR($AA3660/VLOOKUP(CONCATENATE("EUR",C3660),[1]GEINDICE!AR$1:AS$65536,2,0),"")</f>
        <v>169.79713819386131</v>
      </c>
      <c r="AG3660" s="48" t="str">
        <f>VLOOKUP(E3660,[1]Apresentação!AW$1:AX$65536,2,0)</f>
        <v xml:space="preserve">                    3 - TEXTILE AUXILIARIES</v>
      </c>
      <c r="AH3660" s="48" t="str">
        <f t="shared" si="979"/>
        <v xml:space="preserve">         5522000399 - ADULCINOL STA BR</v>
      </c>
      <c r="AI3660" s="49" t="str">
        <f t="shared" si="980"/>
        <v xml:space="preserve">     X00355 - REBONA TEXTIL LTDA</v>
      </c>
      <c r="AJ3660" t="str">
        <f t="shared" si="981"/>
        <v xml:space="preserve">     90 - SALES</v>
      </c>
      <c r="AK3660" t="str">
        <f t="shared" si="982"/>
        <v/>
      </c>
      <c r="AL3660">
        <f t="shared" si="983"/>
        <v>5</v>
      </c>
      <c r="AM3660" t="str">
        <f t="shared" si="984"/>
        <v>2025 5</v>
      </c>
      <c r="AN3660" t="str">
        <f t="shared" si="985"/>
        <v xml:space="preserve">REBONA </v>
      </c>
    </row>
    <row r="3661" spans="1:40" x14ac:dyDescent="0.35">
      <c r="A3661">
        <v>82044</v>
      </c>
      <c r="B3661" t="s">
        <v>274</v>
      </c>
      <c r="C3661" s="31">
        <v>45761</v>
      </c>
      <c r="D3661" t="s">
        <v>286</v>
      </c>
      <c r="E3661" t="s">
        <v>287</v>
      </c>
      <c r="F3661" t="s">
        <v>308</v>
      </c>
      <c r="G3661" t="s">
        <v>309</v>
      </c>
      <c r="H3661" t="s">
        <v>310</v>
      </c>
      <c r="I3661" t="s">
        <v>311</v>
      </c>
      <c r="J3661">
        <v>330</v>
      </c>
      <c r="K3661">
        <v>5946.6</v>
      </c>
      <c r="L3661">
        <v>3611.4112</v>
      </c>
      <c r="M3661">
        <v>1197.6500000000001</v>
      </c>
      <c r="N3661">
        <v>18.02</v>
      </c>
      <c r="O3661" s="32">
        <f t="shared" si="969"/>
        <v>4748.9500000000007</v>
      </c>
      <c r="P3661" s="32">
        <f t="shared" si="970"/>
        <v>1137.5388000000007</v>
      </c>
      <c r="Q3661">
        <v>729486</v>
      </c>
      <c r="R3661" t="s">
        <v>312</v>
      </c>
      <c r="S3661" t="s">
        <v>312</v>
      </c>
      <c r="T3661" t="str">
        <f t="shared" si="971"/>
        <v>VEN</v>
      </c>
      <c r="U3661" t="s">
        <v>313</v>
      </c>
      <c r="V3661" s="33">
        <f t="shared" si="972"/>
        <v>5946.6</v>
      </c>
      <c r="W3661">
        <f t="shared" si="973"/>
        <v>330</v>
      </c>
      <c r="X3661" s="33">
        <f t="shared" si="974"/>
        <v>4748.9500000000007</v>
      </c>
      <c r="Y3661" s="33">
        <f t="shared" si="975"/>
        <v>1197.6500000000001</v>
      </c>
      <c r="Z3661" s="45">
        <f t="shared" si="976"/>
        <v>0.18019352234890537</v>
      </c>
      <c r="AA3661" s="33">
        <f t="shared" si="977"/>
        <v>1071.5388000000007</v>
      </c>
      <c r="AB3661" s="45">
        <f t="shared" si="978"/>
        <v>0.22563699344065541</v>
      </c>
      <c r="AC3661" s="33">
        <f>IFERROR($X3661/VLOOKUP(CONCATENATE("USD",C3661),[1]GEINDICE!AR$1:AS$65536,2,0),"")</f>
        <v>812.82841249465139</v>
      </c>
      <c r="AD3661" s="33">
        <f>IFERROR($AA3661/VLOOKUP(CONCATENATE("USD",C3661),[1]GEINDICE!AR$1:AS$65536,2,0),"")</f>
        <v>183.40415917843401</v>
      </c>
      <c r="AE3661" s="33">
        <f>IFERROR($X3661/VLOOKUP(CONCATENATE("EUR",C3661),[1]GEINDICE!AR$1:AS$65536,2,0),"")</f>
        <v>715.64520261004543</v>
      </c>
      <c r="AF3661" s="33">
        <f>IFERROR($AA3661/VLOOKUP(CONCATENATE("EUR",C3661),[1]GEINDICE!AR$1:AS$65536,2,0),"")</f>
        <v>161.47603188715934</v>
      </c>
      <c r="AG3661" s="48" t="str">
        <f>VLOOKUP(E3661,[1]Apresentação!AW$1:AX$65536,2,0)</f>
        <v xml:space="preserve">                    3 - TEXTILE AUXILIARIES</v>
      </c>
      <c r="AH3661" s="48" t="str">
        <f t="shared" si="979"/>
        <v xml:space="preserve">         5522000399 - ADULCINOL STA BR</v>
      </c>
      <c r="AI3661" s="49" t="str">
        <f t="shared" si="980"/>
        <v xml:space="preserve">     X00355 - REBONA TEXTIL LTDA</v>
      </c>
      <c r="AJ3661" t="str">
        <f t="shared" si="981"/>
        <v xml:space="preserve">     90 - SALES</v>
      </c>
      <c r="AK3661" t="str">
        <f t="shared" si="982"/>
        <v/>
      </c>
      <c r="AL3661">
        <f t="shared" si="983"/>
        <v>4</v>
      </c>
      <c r="AM3661" t="str">
        <f t="shared" si="984"/>
        <v>2025 4</v>
      </c>
      <c r="AN3661" t="str">
        <f t="shared" si="985"/>
        <v xml:space="preserve">REBONA </v>
      </c>
    </row>
    <row r="3662" spans="1:40" x14ac:dyDescent="0.35">
      <c r="A3662">
        <v>82842</v>
      </c>
      <c r="B3662" t="s">
        <v>274</v>
      </c>
      <c r="C3662" s="31">
        <v>45831</v>
      </c>
      <c r="D3662" t="s">
        <v>286</v>
      </c>
      <c r="E3662" t="s">
        <v>287</v>
      </c>
      <c r="F3662" t="s">
        <v>308</v>
      </c>
      <c r="G3662" t="s">
        <v>309</v>
      </c>
      <c r="H3662" t="s">
        <v>310</v>
      </c>
      <c r="I3662" t="s">
        <v>311</v>
      </c>
      <c r="J3662">
        <v>330</v>
      </c>
      <c r="K3662">
        <v>5946.6</v>
      </c>
      <c r="L3662">
        <v>3611.4112</v>
      </c>
      <c r="M3662">
        <v>1197.6500000000001</v>
      </c>
      <c r="N3662">
        <v>18.02</v>
      </c>
      <c r="O3662" s="32">
        <f t="shared" si="969"/>
        <v>4748.9500000000007</v>
      </c>
      <c r="P3662" s="32">
        <f t="shared" si="970"/>
        <v>1137.5388000000007</v>
      </c>
      <c r="Q3662">
        <v>741783</v>
      </c>
      <c r="R3662" t="s">
        <v>312</v>
      </c>
      <c r="S3662" t="s">
        <v>312</v>
      </c>
      <c r="T3662" t="str">
        <f t="shared" si="971"/>
        <v>VEN</v>
      </c>
      <c r="U3662" t="s">
        <v>313</v>
      </c>
      <c r="V3662" s="33">
        <f t="shared" si="972"/>
        <v>5946.6</v>
      </c>
      <c r="W3662">
        <f t="shared" si="973"/>
        <v>330</v>
      </c>
      <c r="X3662" s="33">
        <f t="shared" si="974"/>
        <v>4748.9500000000007</v>
      </c>
      <c r="Y3662" s="33">
        <f t="shared" si="975"/>
        <v>1197.6500000000001</v>
      </c>
      <c r="Z3662" s="45">
        <f t="shared" si="976"/>
        <v>0.18019352234890537</v>
      </c>
      <c r="AA3662" s="33">
        <f t="shared" si="977"/>
        <v>1071.5388000000007</v>
      </c>
      <c r="AB3662" s="45">
        <f t="shared" si="978"/>
        <v>0.22563699344065541</v>
      </c>
      <c r="AC3662" s="33">
        <f>IFERROR($X3662/VLOOKUP(CONCATENATE("USD",C3662),[1]GEINDICE!AR$1:AS$65536,2,0),"")</f>
        <v>860.1144657960989</v>
      </c>
      <c r="AD3662" s="33">
        <f>IFERROR($AA3662/VLOOKUP(CONCATENATE("USD",C3662),[1]GEINDICE!AR$1:AS$65536,2,0),"")</f>
        <v>194.0736420770472</v>
      </c>
      <c r="AE3662" s="33">
        <f>IFERROR($X3662/VLOOKUP(CONCATENATE("EUR",C3662),[1]GEINDICE!AR$1:AS$65536,2,0),"")</f>
        <v>745.40103594412187</v>
      </c>
      <c r="AF3662" s="33">
        <f>IFERROR($AA3662/VLOOKUP(CONCATENATE("EUR",C3662),[1]GEINDICE!AR$1:AS$65536,2,0),"")</f>
        <v>168.19004865798158</v>
      </c>
      <c r="AG3662" s="48" t="str">
        <f>VLOOKUP(E3662,[1]Apresentação!AW$1:AX$65536,2,0)</f>
        <v xml:space="preserve">                    3 - TEXTILE AUXILIARIES</v>
      </c>
      <c r="AH3662" s="48" t="str">
        <f t="shared" si="979"/>
        <v xml:space="preserve">         5522000399 - ADULCINOL STA BR</v>
      </c>
      <c r="AI3662" s="49" t="str">
        <f t="shared" si="980"/>
        <v xml:space="preserve">     X00355 - REBONA TEXTIL LTDA</v>
      </c>
      <c r="AJ3662" t="str">
        <f t="shared" si="981"/>
        <v xml:space="preserve">     90 - SALES</v>
      </c>
      <c r="AK3662" t="str">
        <f t="shared" si="982"/>
        <v/>
      </c>
      <c r="AL3662">
        <f t="shared" si="983"/>
        <v>6</v>
      </c>
      <c r="AM3662" t="str">
        <f t="shared" si="984"/>
        <v>2025 6</v>
      </c>
      <c r="AN3662" t="str">
        <f t="shared" si="985"/>
        <v xml:space="preserve">REBONA </v>
      </c>
    </row>
    <row r="3663" spans="1:40" x14ac:dyDescent="0.35">
      <c r="A3663">
        <v>83704</v>
      </c>
      <c r="B3663" t="s">
        <v>274</v>
      </c>
      <c r="C3663" s="31">
        <v>45901</v>
      </c>
      <c r="D3663" t="s">
        <v>286</v>
      </c>
      <c r="E3663" t="s">
        <v>287</v>
      </c>
      <c r="F3663" t="s">
        <v>308</v>
      </c>
      <c r="G3663" t="s">
        <v>309</v>
      </c>
      <c r="H3663" t="s">
        <v>310</v>
      </c>
      <c r="I3663" t="s">
        <v>311</v>
      </c>
      <c r="J3663">
        <v>440</v>
      </c>
      <c r="K3663">
        <v>7928.8</v>
      </c>
      <c r="L3663">
        <v>5058.2035100000003</v>
      </c>
      <c r="M3663">
        <v>1596.88</v>
      </c>
      <c r="N3663">
        <v>18.02</v>
      </c>
      <c r="O3663" s="32">
        <f t="shared" si="969"/>
        <v>6331.92</v>
      </c>
      <c r="P3663" s="32">
        <f t="shared" si="970"/>
        <v>1273.7164899999998</v>
      </c>
      <c r="Q3663">
        <v>760264</v>
      </c>
      <c r="R3663" t="s">
        <v>312</v>
      </c>
      <c r="S3663" t="s">
        <v>312</v>
      </c>
      <c r="T3663" t="str">
        <f t="shared" si="971"/>
        <v>VEN</v>
      </c>
      <c r="U3663" t="s">
        <v>313</v>
      </c>
      <c r="V3663" s="33">
        <f t="shared" si="972"/>
        <v>7928.8</v>
      </c>
      <c r="W3663">
        <f t="shared" si="973"/>
        <v>440</v>
      </c>
      <c r="X3663" s="33">
        <f t="shared" si="974"/>
        <v>6331.92</v>
      </c>
      <c r="Y3663" s="33">
        <f t="shared" si="975"/>
        <v>1596.88</v>
      </c>
      <c r="Z3663" s="45">
        <f t="shared" si="976"/>
        <v>0.14954551634547469</v>
      </c>
      <c r="AA3663" s="33">
        <f t="shared" si="977"/>
        <v>1185.7164899999998</v>
      </c>
      <c r="AB3663" s="45">
        <f t="shared" si="978"/>
        <v>0.18726018174582112</v>
      </c>
      <c r="AC3663" s="33">
        <f>IFERROR($X3663/VLOOKUP(CONCATENATE("USD",C3663),[1]GEINDICE!AR$1:AS$65536,2,0),"")</f>
        <v>1164.4267902460554</v>
      </c>
      <c r="AD3663" s="33">
        <f>IFERROR($AA3663/VLOOKUP(CONCATENATE("USD",C3663),[1]GEINDICE!AR$1:AS$65536,2,0),"")</f>
        <v>218.05077237117948</v>
      </c>
      <c r="AE3663" s="33">
        <f>IFERROR($X3663/VLOOKUP(CONCATENATE("EUR",C3663),[1]GEINDICE!AR$1:AS$65536,2,0),"")</f>
        <v>995.14679072106617</v>
      </c>
      <c r="AF3663" s="33">
        <f>IFERROR($AA3663/VLOOKUP(CONCATENATE("EUR",C3663),[1]GEINDICE!AR$1:AS$65536,2,0),"")</f>
        <v>186.35136889419749</v>
      </c>
      <c r="AG3663" s="48" t="str">
        <f>VLOOKUP(E3663,[1]Apresentação!AW$1:AX$65536,2,0)</f>
        <v xml:space="preserve">                    3 - TEXTILE AUXILIARIES</v>
      </c>
      <c r="AH3663" s="48" t="str">
        <f t="shared" si="979"/>
        <v xml:space="preserve">         5522000399 - ADULCINOL STA BR</v>
      </c>
      <c r="AI3663" s="49" t="str">
        <f t="shared" si="980"/>
        <v xml:space="preserve">     X00355 - REBONA TEXTIL LTDA</v>
      </c>
      <c r="AJ3663" t="str">
        <f t="shared" si="981"/>
        <v xml:space="preserve">     90 - SALES</v>
      </c>
      <c r="AK3663" t="str">
        <f t="shared" si="982"/>
        <v/>
      </c>
      <c r="AL3663">
        <f t="shared" si="983"/>
        <v>9</v>
      </c>
      <c r="AM3663" t="str">
        <f t="shared" si="984"/>
        <v>2025 9</v>
      </c>
      <c r="AN3663" t="str">
        <f t="shared" si="985"/>
        <v xml:space="preserve">REBONA </v>
      </c>
    </row>
    <row r="3664" spans="1:40" x14ac:dyDescent="0.35">
      <c r="A3664">
        <v>83276</v>
      </c>
      <c r="B3664" t="s">
        <v>274</v>
      </c>
      <c r="C3664" s="31">
        <v>45867</v>
      </c>
      <c r="D3664" t="s">
        <v>286</v>
      </c>
      <c r="E3664" t="s">
        <v>287</v>
      </c>
      <c r="F3664" t="s">
        <v>308</v>
      </c>
      <c r="G3664" t="s">
        <v>309</v>
      </c>
      <c r="H3664" t="s">
        <v>310</v>
      </c>
      <c r="I3664" t="s">
        <v>311</v>
      </c>
      <c r="J3664">
        <v>330</v>
      </c>
      <c r="K3664">
        <v>5946.6</v>
      </c>
      <c r="L3664">
        <v>3611.4112</v>
      </c>
      <c r="M3664">
        <v>1197.6500000000001</v>
      </c>
      <c r="N3664">
        <v>18.02</v>
      </c>
      <c r="O3664" s="32">
        <f t="shared" si="969"/>
        <v>4748.9500000000007</v>
      </c>
      <c r="P3664" s="32">
        <f t="shared" si="970"/>
        <v>1137.5388000000007</v>
      </c>
      <c r="Q3664">
        <v>745308</v>
      </c>
      <c r="R3664" t="s">
        <v>312</v>
      </c>
      <c r="S3664" t="s">
        <v>312</v>
      </c>
      <c r="T3664" t="str">
        <f t="shared" si="971"/>
        <v>VEN</v>
      </c>
      <c r="U3664" t="s">
        <v>313</v>
      </c>
      <c r="V3664" s="33">
        <f t="shared" si="972"/>
        <v>5946.6</v>
      </c>
      <c r="W3664">
        <f t="shared" si="973"/>
        <v>330</v>
      </c>
      <c r="X3664" s="33">
        <f t="shared" si="974"/>
        <v>4748.9500000000007</v>
      </c>
      <c r="Y3664" s="33">
        <f t="shared" si="975"/>
        <v>1197.6500000000001</v>
      </c>
      <c r="Z3664" s="45">
        <f t="shared" si="976"/>
        <v>0.18019352234890537</v>
      </c>
      <c r="AA3664" s="33">
        <f t="shared" si="977"/>
        <v>1071.5388000000007</v>
      </c>
      <c r="AB3664" s="45">
        <f t="shared" si="978"/>
        <v>0.22563699344065541</v>
      </c>
      <c r="AC3664" s="33">
        <f>IFERROR($X3664/VLOOKUP(CONCATENATE("USD",C3664),[1]GEINDICE!AR$1:AS$65536,2,0),"")</f>
        <v>851.61573775195473</v>
      </c>
      <c r="AD3664" s="33">
        <f>IFERROR($AA3664/VLOOKUP(CONCATENATE("USD",C3664),[1]GEINDICE!AR$1:AS$65536,2,0),"")</f>
        <v>192.15601463309673</v>
      </c>
      <c r="AE3664" s="33">
        <f>IFERROR($X3664/VLOOKUP(CONCATENATE("EUR",C3664),[1]GEINDICE!AR$1:AS$65536,2,0),"")</f>
        <v>738.28586530688392</v>
      </c>
      <c r="AF3664" s="33">
        <f>IFERROR($AA3664/VLOOKUP(CONCATENATE("EUR",C3664),[1]GEINDICE!AR$1:AS$65536,2,0),"")</f>
        <v>166.58460294757799</v>
      </c>
      <c r="AG3664" s="48" t="str">
        <f>VLOOKUP(E3664,[1]Apresentação!AW$1:AX$65536,2,0)</f>
        <v xml:space="preserve">                    3 - TEXTILE AUXILIARIES</v>
      </c>
      <c r="AH3664" s="48" t="str">
        <f t="shared" si="979"/>
        <v xml:space="preserve">         5522000399 - ADULCINOL STA BR</v>
      </c>
      <c r="AI3664" s="49" t="str">
        <f t="shared" si="980"/>
        <v xml:space="preserve">     X00355 - REBONA TEXTIL LTDA</v>
      </c>
      <c r="AJ3664" t="str">
        <f t="shared" si="981"/>
        <v xml:space="preserve">     90 - SALES</v>
      </c>
      <c r="AK3664" t="str">
        <f t="shared" si="982"/>
        <v/>
      </c>
      <c r="AL3664">
        <f t="shared" si="983"/>
        <v>7</v>
      </c>
      <c r="AM3664" t="str">
        <f t="shared" si="984"/>
        <v>2025 7</v>
      </c>
      <c r="AN3664" t="str">
        <f t="shared" si="985"/>
        <v xml:space="preserve">REBONA </v>
      </c>
    </row>
    <row r="3665" spans="1:40" x14ac:dyDescent="0.35">
      <c r="A3665">
        <v>83462</v>
      </c>
      <c r="B3665" t="s">
        <v>274</v>
      </c>
      <c r="C3665" s="31">
        <v>45881</v>
      </c>
      <c r="D3665" t="s">
        <v>286</v>
      </c>
      <c r="E3665" t="s">
        <v>287</v>
      </c>
      <c r="F3665" t="s">
        <v>308</v>
      </c>
      <c r="G3665" t="s">
        <v>309</v>
      </c>
      <c r="H3665" t="s">
        <v>310</v>
      </c>
      <c r="I3665" t="s">
        <v>311</v>
      </c>
      <c r="J3665">
        <v>330</v>
      </c>
      <c r="K3665">
        <v>5946.6</v>
      </c>
      <c r="L3665">
        <v>3793.65263</v>
      </c>
      <c r="M3665">
        <v>1197.6500000000001</v>
      </c>
      <c r="N3665">
        <v>18.02</v>
      </c>
      <c r="O3665" s="32">
        <f t="shared" si="969"/>
        <v>4748.9500000000007</v>
      </c>
      <c r="P3665" s="32">
        <f t="shared" si="970"/>
        <v>955.29737000000068</v>
      </c>
      <c r="Q3665">
        <v>753129</v>
      </c>
      <c r="R3665" t="s">
        <v>312</v>
      </c>
      <c r="S3665" t="s">
        <v>312</v>
      </c>
      <c r="T3665" t="str">
        <f t="shared" si="971"/>
        <v>VEN</v>
      </c>
      <c r="U3665" t="s">
        <v>313</v>
      </c>
      <c r="V3665" s="33">
        <f t="shared" si="972"/>
        <v>5946.6</v>
      </c>
      <c r="W3665">
        <f t="shared" si="973"/>
        <v>330</v>
      </c>
      <c r="X3665" s="33">
        <f t="shared" si="974"/>
        <v>4748.9500000000007</v>
      </c>
      <c r="Y3665" s="33">
        <f t="shared" si="975"/>
        <v>1197.6500000000001</v>
      </c>
      <c r="Z3665" s="45">
        <f t="shared" si="976"/>
        <v>0.14954719839908528</v>
      </c>
      <c r="AA3665" s="33">
        <f t="shared" si="977"/>
        <v>889.29737000000068</v>
      </c>
      <c r="AB3665" s="45">
        <f t="shared" si="978"/>
        <v>0.18726189368176135</v>
      </c>
      <c r="AC3665" s="33">
        <f>IFERROR($X3665/VLOOKUP(CONCATENATE("USD",C3665),[1]GEINDICE!AR$1:AS$65536,2,0),"")</f>
        <v>878.58913638718275</v>
      </c>
      <c r="AD3665" s="33">
        <f>IFERROR($AA3665/VLOOKUP(CONCATENATE("USD",C3665),[1]GEINDICE!AR$1:AS$65536,2,0),"")</f>
        <v>164.52626544808714</v>
      </c>
      <c r="AE3665" s="33">
        <f>IFERROR($X3665/VLOOKUP(CONCATENATE("EUR",C3665),[1]GEINDICE!AR$1:AS$65536,2,0),"")</f>
        <v>752.66661383627877</v>
      </c>
      <c r="AF3665" s="33">
        <f>IFERROR($AA3665/VLOOKUP(CONCATENATE("EUR",C3665),[1]GEINDICE!AR$1:AS$65536,2,0),"")</f>
        <v>140.94577541802056</v>
      </c>
      <c r="AG3665" s="48" t="str">
        <f>VLOOKUP(E3665,[1]Apresentação!AW$1:AX$65536,2,0)</f>
        <v xml:space="preserve">                    3 - TEXTILE AUXILIARIES</v>
      </c>
      <c r="AH3665" s="48" t="str">
        <f t="shared" si="979"/>
        <v xml:space="preserve">         5522000399 - ADULCINOL STA BR</v>
      </c>
      <c r="AI3665" s="49" t="str">
        <f t="shared" si="980"/>
        <v xml:space="preserve">     X00355 - REBONA TEXTIL LTDA</v>
      </c>
      <c r="AJ3665" t="str">
        <f t="shared" si="981"/>
        <v xml:space="preserve">     90 - SALES</v>
      </c>
      <c r="AK3665" t="str">
        <f t="shared" si="982"/>
        <v/>
      </c>
      <c r="AL3665">
        <f t="shared" si="983"/>
        <v>8</v>
      </c>
      <c r="AM3665" t="str">
        <f t="shared" si="984"/>
        <v>2025 8</v>
      </c>
      <c r="AN3665" t="str">
        <f t="shared" si="985"/>
        <v xml:space="preserve">REBONA </v>
      </c>
    </row>
    <row r="3666" spans="1:40" x14ac:dyDescent="0.35">
      <c r="A3666">
        <v>83131</v>
      </c>
      <c r="B3666" t="s">
        <v>274</v>
      </c>
      <c r="C3666" s="31">
        <v>45854</v>
      </c>
      <c r="D3666" t="s">
        <v>286</v>
      </c>
      <c r="E3666" t="s">
        <v>287</v>
      </c>
      <c r="F3666" t="s">
        <v>308</v>
      </c>
      <c r="G3666" t="s">
        <v>309</v>
      </c>
      <c r="H3666" t="s">
        <v>310</v>
      </c>
      <c r="I3666" t="s">
        <v>311</v>
      </c>
      <c r="J3666">
        <v>330</v>
      </c>
      <c r="K3666">
        <v>5946.6</v>
      </c>
      <c r="L3666">
        <v>3611.4112</v>
      </c>
      <c r="M3666">
        <v>1197.6500000000001</v>
      </c>
      <c r="N3666">
        <v>18.02</v>
      </c>
      <c r="O3666" s="32">
        <f t="shared" si="969"/>
        <v>4748.9500000000007</v>
      </c>
      <c r="P3666" s="32">
        <f t="shared" si="970"/>
        <v>1137.5388000000007</v>
      </c>
      <c r="Q3666">
        <v>743982</v>
      </c>
      <c r="R3666" t="s">
        <v>312</v>
      </c>
      <c r="S3666" t="s">
        <v>312</v>
      </c>
      <c r="T3666" t="str">
        <f t="shared" si="971"/>
        <v>VEN</v>
      </c>
      <c r="U3666" t="s">
        <v>313</v>
      </c>
      <c r="V3666" s="33">
        <f t="shared" si="972"/>
        <v>5946.6</v>
      </c>
      <c r="W3666">
        <f t="shared" si="973"/>
        <v>330</v>
      </c>
      <c r="X3666" s="33">
        <f t="shared" si="974"/>
        <v>4748.9500000000007</v>
      </c>
      <c r="Y3666" s="33">
        <f t="shared" si="975"/>
        <v>1197.6500000000001</v>
      </c>
      <c r="Z3666" s="45">
        <f t="shared" si="976"/>
        <v>0.18019352234890537</v>
      </c>
      <c r="AA3666" s="33">
        <f t="shared" si="977"/>
        <v>1071.5388000000007</v>
      </c>
      <c r="AB3666" s="45">
        <f t="shared" si="978"/>
        <v>0.22563699344065541</v>
      </c>
      <c r="AC3666" s="33">
        <f>IFERROR($X3666/VLOOKUP(CONCATENATE("USD",C3666),[1]GEINDICE!AR$1:AS$65536,2,0),"")</f>
        <v>852.25763612217804</v>
      </c>
      <c r="AD3666" s="33">
        <f>IFERROR($AA3666/VLOOKUP(CONCATENATE("USD",C3666),[1]GEINDICE!AR$1:AS$65536,2,0),"")</f>
        <v>192.30085065144837</v>
      </c>
      <c r="AE3666" s="33">
        <f>IFERROR($X3666/VLOOKUP(CONCATENATE("EUR",C3666),[1]GEINDICE!AR$1:AS$65536,2,0),"")</f>
        <v>732.93051825786347</v>
      </c>
      <c r="AF3666" s="33">
        <f>IFERROR($AA3666/VLOOKUP(CONCATENATE("EUR",C3666),[1]GEINDICE!AR$1:AS$65536,2,0),"")</f>
        <v>165.37623854060573</v>
      </c>
      <c r="AG3666" s="48" t="str">
        <f>VLOOKUP(E3666,[1]Apresentação!AW$1:AX$65536,2,0)</f>
        <v xml:space="preserve">                    3 - TEXTILE AUXILIARIES</v>
      </c>
      <c r="AH3666" s="48" t="str">
        <f t="shared" si="979"/>
        <v xml:space="preserve">         5522000399 - ADULCINOL STA BR</v>
      </c>
      <c r="AI3666" s="49" t="str">
        <f t="shared" si="980"/>
        <v xml:space="preserve">     X00355 - REBONA TEXTIL LTDA</v>
      </c>
      <c r="AJ3666" t="str">
        <f t="shared" si="981"/>
        <v xml:space="preserve">     90 - SALES</v>
      </c>
      <c r="AK3666" t="str">
        <f t="shared" si="982"/>
        <v/>
      </c>
      <c r="AL3666">
        <f t="shared" si="983"/>
        <v>7</v>
      </c>
      <c r="AM3666" t="str">
        <f t="shared" si="984"/>
        <v>2025 7</v>
      </c>
      <c r="AN3666" t="str">
        <f t="shared" si="985"/>
        <v xml:space="preserve">REBONA </v>
      </c>
    </row>
    <row r="3667" spans="1:40" x14ac:dyDescent="0.35">
      <c r="A3667">
        <v>83815</v>
      </c>
      <c r="B3667" t="s">
        <v>274</v>
      </c>
      <c r="C3667" s="31">
        <v>45910</v>
      </c>
      <c r="D3667" t="s">
        <v>286</v>
      </c>
      <c r="E3667" t="s">
        <v>287</v>
      </c>
      <c r="F3667" t="s">
        <v>308</v>
      </c>
      <c r="G3667" t="s">
        <v>309</v>
      </c>
      <c r="H3667" t="s">
        <v>310</v>
      </c>
      <c r="I3667" t="s">
        <v>311</v>
      </c>
      <c r="J3667">
        <v>440</v>
      </c>
      <c r="K3667">
        <v>7928.8</v>
      </c>
      <c r="L3667">
        <v>5058.2035100000003</v>
      </c>
      <c r="M3667">
        <v>1596.88</v>
      </c>
      <c r="N3667">
        <v>18.02</v>
      </c>
      <c r="O3667" s="32">
        <f t="shared" si="969"/>
        <v>6331.92</v>
      </c>
      <c r="P3667" s="32">
        <f t="shared" si="970"/>
        <v>1273.7164899999998</v>
      </c>
      <c r="Q3667">
        <v>761060</v>
      </c>
      <c r="R3667" t="s">
        <v>312</v>
      </c>
      <c r="S3667" t="s">
        <v>312</v>
      </c>
      <c r="T3667" t="str">
        <f t="shared" si="971"/>
        <v>VEN</v>
      </c>
      <c r="U3667" t="s">
        <v>313</v>
      </c>
      <c r="V3667" s="33">
        <f t="shared" si="972"/>
        <v>7928.8</v>
      </c>
      <c r="W3667">
        <f t="shared" si="973"/>
        <v>440</v>
      </c>
      <c r="X3667" s="33">
        <f t="shared" si="974"/>
        <v>6331.92</v>
      </c>
      <c r="Y3667" s="33">
        <f t="shared" si="975"/>
        <v>1596.88</v>
      </c>
      <c r="Z3667" s="45">
        <f t="shared" si="976"/>
        <v>0.14954551634547469</v>
      </c>
      <c r="AA3667" s="33">
        <f t="shared" si="977"/>
        <v>1185.7164899999998</v>
      </c>
      <c r="AB3667" s="45">
        <f t="shared" si="978"/>
        <v>0.18726018174582112</v>
      </c>
      <c r="AC3667" s="33">
        <f>IFERROR($X3667/VLOOKUP(CONCATENATE("USD",C3667),[1]GEINDICE!AR$1:AS$65536,2,0),"")</f>
        <v>1169.9129759991131</v>
      </c>
      <c r="AD3667" s="33">
        <f>IFERROR($AA3667/VLOOKUP(CONCATENATE("USD",C3667),[1]GEINDICE!AR$1:AS$65536,2,0),"")</f>
        <v>219.07811651238842</v>
      </c>
      <c r="AE3667" s="33">
        <f>IFERROR($X3667/VLOOKUP(CONCATENATE("EUR",C3667),[1]GEINDICE!AR$1:AS$65536,2,0),"")</f>
        <v>998.64679441684405</v>
      </c>
      <c r="AF3667" s="33">
        <f>IFERROR($AA3667/VLOOKUP(CONCATENATE("EUR",C3667),[1]GEINDICE!AR$1:AS$65536,2,0),"")</f>
        <v>187.00678022237989</v>
      </c>
      <c r="AG3667" s="48" t="str">
        <f>VLOOKUP(E3667,[1]Apresentação!AW$1:AX$65536,2,0)</f>
        <v xml:space="preserve">                    3 - TEXTILE AUXILIARIES</v>
      </c>
      <c r="AH3667" s="48" t="str">
        <f t="shared" si="979"/>
        <v xml:space="preserve">         5522000399 - ADULCINOL STA BR</v>
      </c>
      <c r="AI3667" s="49" t="str">
        <f t="shared" si="980"/>
        <v xml:space="preserve">     X00355 - REBONA TEXTIL LTDA</v>
      </c>
      <c r="AJ3667" t="str">
        <f t="shared" si="981"/>
        <v xml:space="preserve">     90 - SALES</v>
      </c>
      <c r="AK3667" t="str">
        <f t="shared" si="982"/>
        <v/>
      </c>
      <c r="AL3667">
        <f t="shared" si="983"/>
        <v>9</v>
      </c>
      <c r="AM3667" t="str">
        <f t="shared" si="984"/>
        <v>2025 9</v>
      </c>
      <c r="AN3667" t="str">
        <f t="shared" si="985"/>
        <v xml:space="preserve">REBONA </v>
      </c>
    </row>
    <row r="3668" spans="1:40" x14ac:dyDescent="0.35">
      <c r="A3668">
        <v>82539</v>
      </c>
      <c r="B3668" t="s">
        <v>274</v>
      </c>
      <c r="C3668" s="31">
        <v>45803</v>
      </c>
      <c r="D3668" t="s">
        <v>286</v>
      </c>
      <c r="E3668" t="s">
        <v>287</v>
      </c>
      <c r="F3668" t="s">
        <v>308</v>
      </c>
      <c r="G3668" t="s">
        <v>309</v>
      </c>
      <c r="H3668" t="s">
        <v>310</v>
      </c>
      <c r="I3668" t="s">
        <v>311</v>
      </c>
      <c r="J3668">
        <v>330</v>
      </c>
      <c r="K3668">
        <v>5946.6</v>
      </c>
      <c r="L3668">
        <v>3611.4112</v>
      </c>
      <c r="M3668">
        <v>1197.6500000000001</v>
      </c>
      <c r="N3668">
        <v>18.02</v>
      </c>
      <c r="O3668" s="32">
        <f t="shared" si="969"/>
        <v>4748.9500000000007</v>
      </c>
      <c r="P3668" s="32">
        <f t="shared" si="970"/>
        <v>1137.5388000000007</v>
      </c>
      <c r="Q3668">
        <v>739605</v>
      </c>
      <c r="R3668" t="s">
        <v>312</v>
      </c>
      <c r="S3668" t="s">
        <v>312</v>
      </c>
      <c r="T3668" t="str">
        <f t="shared" si="971"/>
        <v>VEN</v>
      </c>
      <c r="U3668" t="s">
        <v>313</v>
      </c>
      <c r="V3668" s="33">
        <f t="shared" si="972"/>
        <v>5946.6</v>
      </c>
      <c r="W3668">
        <f t="shared" si="973"/>
        <v>330</v>
      </c>
      <c r="X3668" s="33">
        <f t="shared" si="974"/>
        <v>4748.9500000000007</v>
      </c>
      <c r="Y3668" s="33">
        <f t="shared" si="975"/>
        <v>1197.6500000000001</v>
      </c>
      <c r="Z3668" s="45">
        <f t="shared" si="976"/>
        <v>0.18019352234890537</v>
      </c>
      <c r="AA3668" s="33">
        <f t="shared" si="977"/>
        <v>1071.5388000000007</v>
      </c>
      <c r="AB3668" s="45">
        <f t="shared" si="978"/>
        <v>0.22563699344065541</v>
      </c>
      <c r="AC3668" s="33">
        <f>IFERROR($X3668/VLOOKUP(CONCATENATE("USD",C3668),[1]GEINDICE!AR$1:AS$65536,2,0),"")</f>
        <v>838.75554142602323</v>
      </c>
      <c r="AD3668" s="33">
        <f>IFERROR($AA3668/VLOOKUP(CONCATENATE("USD",C3668),[1]GEINDICE!AR$1:AS$65536,2,0),"")</f>
        <v>189.25427859905699</v>
      </c>
      <c r="AE3668" s="33">
        <f>IFERROR($X3668/VLOOKUP(CONCATENATE("EUR",C3668),[1]GEINDICE!AR$1:AS$65536,2,0),"")</f>
        <v>736.97973245600429</v>
      </c>
      <c r="AF3668" s="33">
        <f>IFERROR($AA3668/VLOOKUP(CONCATENATE("EUR",C3668),[1]GEINDICE!AR$1:AS$65536,2,0),"")</f>
        <v>166.28989105807142</v>
      </c>
      <c r="AG3668" s="48" t="str">
        <f>VLOOKUP(E3668,[1]Apresentação!AW$1:AX$65536,2,0)</f>
        <v xml:space="preserve">                    3 - TEXTILE AUXILIARIES</v>
      </c>
      <c r="AH3668" s="48" t="str">
        <f t="shared" si="979"/>
        <v xml:space="preserve">         5522000399 - ADULCINOL STA BR</v>
      </c>
      <c r="AI3668" s="49" t="str">
        <f t="shared" si="980"/>
        <v xml:space="preserve">     X00355 - REBONA TEXTIL LTDA</v>
      </c>
      <c r="AJ3668" t="str">
        <f t="shared" si="981"/>
        <v xml:space="preserve">     90 - SALES</v>
      </c>
      <c r="AK3668" t="str">
        <f t="shared" si="982"/>
        <v/>
      </c>
      <c r="AL3668">
        <f t="shared" si="983"/>
        <v>5</v>
      </c>
      <c r="AM3668" t="str">
        <f t="shared" si="984"/>
        <v>2025 5</v>
      </c>
      <c r="AN3668" t="str">
        <f t="shared" si="985"/>
        <v xml:space="preserve">REBONA </v>
      </c>
    </row>
    <row r="3669" spans="1:40" x14ac:dyDescent="0.35">
      <c r="A3669">
        <v>83000</v>
      </c>
      <c r="B3669" t="s">
        <v>274</v>
      </c>
      <c r="C3669" s="31">
        <v>45845</v>
      </c>
      <c r="D3669" t="s">
        <v>286</v>
      </c>
      <c r="E3669" t="s">
        <v>287</v>
      </c>
      <c r="F3669" t="s">
        <v>308</v>
      </c>
      <c r="G3669" t="s">
        <v>309</v>
      </c>
      <c r="H3669" t="s">
        <v>310</v>
      </c>
      <c r="I3669" t="s">
        <v>311</v>
      </c>
      <c r="J3669">
        <v>330</v>
      </c>
      <c r="K3669">
        <v>5946.6</v>
      </c>
      <c r="L3669">
        <v>3611.4112</v>
      </c>
      <c r="M3669">
        <v>1197.6500000000001</v>
      </c>
      <c r="N3669">
        <v>18.02</v>
      </c>
      <c r="O3669" s="32">
        <f t="shared" si="969"/>
        <v>4748.9500000000007</v>
      </c>
      <c r="P3669" s="32">
        <f t="shared" si="970"/>
        <v>1137.5388000000007</v>
      </c>
      <c r="Q3669">
        <v>742956</v>
      </c>
      <c r="R3669" t="s">
        <v>312</v>
      </c>
      <c r="S3669" t="s">
        <v>312</v>
      </c>
      <c r="T3669" t="str">
        <f t="shared" si="971"/>
        <v>VEN</v>
      </c>
      <c r="U3669" t="s">
        <v>313</v>
      </c>
      <c r="V3669" s="33">
        <f t="shared" si="972"/>
        <v>5946.6</v>
      </c>
      <c r="W3669">
        <f t="shared" si="973"/>
        <v>330</v>
      </c>
      <c r="X3669" s="33">
        <f t="shared" si="974"/>
        <v>4748.9500000000007</v>
      </c>
      <c r="Y3669" s="33">
        <f t="shared" si="975"/>
        <v>1197.6500000000001</v>
      </c>
      <c r="Z3669" s="45">
        <f t="shared" si="976"/>
        <v>0.18019352234890537</v>
      </c>
      <c r="AA3669" s="33">
        <f t="shared" si="977"/>
        <v>1071.5388000000007</v>
      </c>
      <c r="AB3669" s="45">
        <f t="shared" si="978"/>
        <v>0.22563699344065541</v>
      </c>
      <c r="AC3669" s="33">
        <f>IFERROR($X3669/VLOOKUP(CONCATENATE("USD",C3669),[1]GEINDICE!AR$1:AS$65536,2,0),"")</f>
        <v>870.53636896905709</v>
      </c>
      <c r="AD3669" s="33">
        <f>IFERROR($AA3669/VLOOKUP(CONCATENATE("USD",C3669),[1]GEINDICE!AR$1:AS$65536,2,0),"")</f>
        <v>196.42520897492312</v>
      </c>
      <c r="AE3669" s="33">
        <f>IFERROR($X3669/VLOOKUP(CONCATENATE("EUR",C3669),[1]GEINDICE!AR$1:AS$65536,2,0),"")</f>
        <v>741.95387932381345</v>
      </c>
      <c r="AF3669" s="33">
        <f>IFERROR($AA3669/VLOOKUP(CONCATENATE("EUR",C3669),[1]GEINDICE!AR$1:AS$65536,2,0),"")</f>
        <v>167.41224260225613</v>
      </c>
      <c r="AG3669" s="48" t="str">
        <f>VLOOKUP(E3669,[1]Apresentação!AW$1:AX$65536,2,0)</f>
        <v xml:space="preserve">                    3 - TEXTILE AUXILIARIES</v>
      </c>
      <c r="AH3669" s="48" t="str">
        <f t="shared" si="979"/>
        <v xml:space="preserve">         5522000399 - ADULCINOL STA BR</v>
      </c>
      <c r="AI3669" s="49" t="str">
        <f t="shared" si="980"/>
        <v xml:space="preserve">     X00355 - REBONA TEXTIL LTDA</v>
      </c>
      <c r="AJ3669" t="str">
        <f t="shared" si="981"/>
        <v xml:space="preserve">     90 - SALES</v>
      </c>
      <c r="AK3669" t="str">
        <f t="shared" si="982"/>
        <v/>
      </c>
      <c r="AL3669">
        <f t="shared" si="983"/>
        <v>7</v>
      </c>
      <c r="AM3669" t="str">
        <f t="shared" si="984"/>
        <v>2025 7</v>
      </c>
      <c r="AN3669" t="str">
        <f t="shared" si="985"/>
        <v xml:space="preserve">REBONA </v>
      </c>
    </row>
    <row r="3670" spans="1:40" x14ac:dyDescent="0.35">
      <c r="A3670">
        <v>83567</v>
      </c>
      <c r="B3670" t="s">
        <v>274</v>
      </c>
      <c r="C3670" s="31">
        <v>45889</v>
      </c>
      <c r="D3670" t="s">
        <v>286</v>
      </c>
      <c r="E3670" t="s">
        <v>287</v>
      </c>
      <c r="F3670" t="s">
        <v>308</v>
      </c>
      <c r="G3670" t="s">
        <v>309</v>
      </c>
      <c r="H3670" t="s">
        <v>310</v>
      </c>
      <c r="I3670" t="s">
        <v>311</v>
      </c>
      <c r="J3670">
        <v>330</v>
      </c>
      <c r="K3670">
        <v>5946.6</v>
      </c>
      <c r="L3670">
        <v>3793.65263</v>
      </c>
      <c r="M3670">
        <v>1197.6500000000001</v>
      </c>
      <c r="N3670">
        <v>18.02</v>
      </c>
      <c r="O3670" s="32">
        <f t="shared" si="969"/>
        <v>4748.9500000000007</v>
      </c>
      <c r="P3670" s="32">
        <f t="shared" si="970"/>
        <v>955.29737000000068</v>
      </c>
      <c r="Q3670">
        <v>758600</v>
      </c>
      <c r="R3670" t="s">
        <v>312</v>
      </c>
      <c r="S3670" t="s">
        <v>312</v>
      </c>
      <c r="T3670" t="str">
        <f t="shared" si="971"/>
        <v>VEN</v>
      </c>
      <c r="U3670" t="s">
        <v>313</v>
      </c>
      <c r="V3670" s="33">
        <f t="shared" si="972"/>
        <v>5946.6</v>
      </c>
      <c r="W3670">
        <f t="shared" si="973"/>
        <v>330</v>
      </c>
      <c r="X3670" s="33">
        <f t="shared" si="974"/>
        <v>4748.9500000000007</v>
      </c>
      <c r="Y3670" s="33">
        <f t="shared" si="975"/>
        <v>1197.6500000000001</v>
      </c>
      <c r="Z3670" s="45">
        <f t="shared" si="976"/>
        <v>0.14954719839908528</v>
      </c>
      <c r="AA3670" s="33">
        <f t="shared" si="977"/>
        <v>889.29737000000068</v>
      </c>
      <c r="AB3670" s="45">
        <f t="shared" si="978"/>
        <v>0.18726189368176135</v>
      </c>
      <c r="AC3670" s="33">
        <f>IFERROR($X3670/VLOOKUP(CONCATENATE("USD",C3670),[1]GEINDICE!AR$1:AS$65536,2,0),"")</f>
        <v>867.76851953367702</v>
      </c>
      <c r="AD3670" s="33">
        <f>IFERROR($AA3670/VLOOKUP(CONCATENATE("USD",C3670),[1]GEINDICE!AR$1:AS$65536,2,0),"")</f>
        <v>162.49997624529487</v>
      </c>
      <c r="AE3670" s="33">
        <f>IFERROR($X3670/VLOOKUP(CONCATENATE("EUR",C3670),[1]GEINDICE!AR$1:AS$65536,2,0),"")</f>
        <v>744.93333333333339</v>
      </c>
      <c r="AF3670" s="33">
        <f>IFERROR($AA3670/VLOOKUP(CONCATENATE("EUR",C3670),[1]GEINDICE!AR$1:AS$65536,2,0),"")</f>
        <v>139.49762666666678</v>
      </c>
      <c r="AG3670" s="48" t="str">
        <f>VLOOKUP(E3670,[1]Apresentação!AW$1:AX$65536,2,0)</f>
        <v xml:space="preserve">                    3 - TEXTILE AUXILIARIES</v>
      </c>
      <c r="AH3670" s="48" t="str">
        <f t="shared" si="979"/>
        <v xml:space="preserve">         5522000399 - ADULCINOL STA BR</v>
      </c>
      <c r="AI3670" s="49" t="str">
        <f t="shared" si="980"/>
        <v xml:space="preserve">     X00355 - REBONA TEXTIL LTDA</v>
      </c>
      <c r="AJ3670" t="str">
        <f t="shared" si="981"/>
        <v xml:space="preserve">     90 - SALES</v>
      </c>
      <c r="AK3670" t="str">
        <f t="shared" si="982"/>
        <v/>
      </c>
      <c r="AL3670">
        <f t="shared" si="983"/>
        <v>8</v>
      </c>
      <c r="AM3670" t="str">
        <f t="shared" si="984"/>
        <v>2025 8</v>
      </c>
      <c r="AN3670" t="str">
        <f t="shared" si="985"/>
        <v xml:space="preserve">REBONA </v>
      </c>
    </row>
    <row r="3671" spans="1:40" x14ac:dyDescent="0.35">
      <c r="A3671">
        <v>80762</v>
      </c>
      <c r="B3671" t="s">
        <v>274</v>
      </c>
      <c r="C3671" s="31">
        <v>45664</v>
      </c>
      <c r="D3671" t="s">
        <v>286</v>
      </c>
      <c r="E3671" t="s">
        <v>287</v>
      </c>
      <c r="F3671" t="s">
        <v>314</v>
      </c>
      <c r="G3671" t="s">
        <v>315</v>
      </c>
      <c r="H3671" t="s">
        <v>310</v>
      </c>
      <c r="I3671" t="s">
        <v>311</v>
      </c>
      <c r="J3671">
        <v>220</v>
      </c>
      <c r="K3671">
        <v>4573.1400000000003</v>
      </c>
      <c r="L3671">
        <v>2306.3786700000001</v>
      </c>
      <c r="M3671">
        <v>921.03</v>
      </c>
      <c r="N3671">
        <v>20.787000000000003</v>
      </c>
      <c r="O3671" s="32">
        <f t="shared" si="969"/>
        <v>3652.1100000000006</v>
      </c>
      <c r="P3671" s="32">
        <f t="shared" si="970"/>
        <v>1345.7313300000005</v>
      </c>
      <c r="Q3671">
        <v>706351</v>
      </c>
      <c r="R3671" t="s">
        <v>298</v>
      </c>
      <c r="S3671" t="s">
        <v>298</v>
      </c>
      <c r="T3671" t="str">
        <f t="shared" si="971"/>
        <v>VEN</v>
      </c>
      <c r="U3671" t="s">
        <v>300</v>
      </c>
      <c r="V3671" s="33">
        <f t="shared" si="972"/>
        <v>4573.1400000000003</v>
      </c>
      <c r="W3671">
        <f t="shared" si="973"/>
        <v>220</v>
      </c>
      <c r="X3671" s="33">
        <f t="shared" si="974"/>
        <v>3652.1100000000006</v>
      </c>
      <c r="Y3671" s="33">
        <f t="shared" si="975"/>
        <v>921.03</v>
      </c>
      <c r="Z3671" s="45">
        <f t="shared" si="976"/>
        <v>0.28464716365560655</v>
      </c>
      <c r="AA3671" s="33">
        <f t="shared" si="977"/>
        <v>1301.7313300000005</v>
      </c>
      <c r="AB3671" s="45">
        <f t="shared" si="978"/>
        <v>0.3564326731670186</v>
      </c>
      <c r="AC3671" s="33">
        <f>IFERROR($X3671/VLOOKUP(CONCATENATE("USD",C3671),[1]GEINDICE!AR$1:AS$65536,2,0),"")</f>
        <v>601.25944584382876</v>
      </c>
      <c r="AD3671" s="33">
        <f>IFERROR($AA3671/VLOOKUP(CONCATENATE("USD",C3671),[1]GEINDICE!AR$1:AS$65536,2,0),"")</f>
        <v>214.30851154903613</v>
      </c>
      <c r="AE3671" s="33">
        <f>IFERROR($X3671/VLOOKUP(CONCATENATE("EUR",C3671),[1]GEINDICE!AR$1:AS$65536,2,0),"")</f>
        <v>579.58040404361009</v>
      </c>
      <c r="AF3671" s="33">
        <f>IFERROR($AA3671/VLOOKUP(CONCATENATE("EUR",C3671),[1]GEINDICE!AR$1:AS$65536,2,0),"")</f>
        <v>206.58139272848467</v>
      </c>
      <c r="AG3671" s="48" t="str">
        <f>VLOOKUP(E3671,[1]Apresentação!AW$1:AX$65536,2,0)</f>
        <v xml:space="preserve">                    3 - TEXTILE AUXILIARIES</v>
      </c>
      <c r="AH3671" s="48" t="str">
        <f t="shared" si="979"/>
        <v xml:space="preserve">         5522000399 - ADULCINOL STA BR</v>
      </c>
      <c r="AI3671" s="49" t="str">
        <f t="shared" si="980"/>
        <v xml:space="preserve">     X00023 - KARSTEN S/A</v>
      </c>
      <c r="AJ3671" t="str">
        <f t="shared" si="981"/>
        <v xml:space="preserve">     90 - SALES</v>
      </c>
      <c r="AK3671" t="str">
        <f t="shared" si="982"/>
        <v/>
      </c>
      <c r="AL3671">
        <f t="shared" si="983"/>
        <v>1</v>
      </c>
      <c r="AM3671" t="str">
        <f t="shared" si="984"/>
        <v>2025 1</v>
      </c>
      <c r="AN3671" t="str">
        <f t="shared" si="985"/>
        <v xml:space="preserve">KARSTEN </v>
      </c>
    </row>
    <row r="3672" spans="1:40" x14ac:dyDescent="0.35">
      <c r="A3672">
        <v>81101</v>
      </c>
      <c r="B3672" t="s">
        <v>274</v>
      </c>
      <c r="C3672" s="31">
        <v>45688</v>
      </c>
      <c r="D3672" t="s">
        <v>286</v>
      </c>
      <c r="E3672" t="s">
        <v>287</v>
      </c>
      <c r="F3672" t="s">
        <v>314</v>
      </c>
      <c r="G3672" t="s">
        <v>315</v>
      </c>
      <c r="H3672" t="s">
        <v>310</v>
      </c>
      <c r="I3672" t="s">
        <v>311</v>
      </c>
      <c r="J3672">
        <v>220</v>
      </c>
      <c r="K3672">
        <v>4573.1400000000003</v>
      </c>
      <c r="L3672">
        <v>2306.3786700000001</v>
      </c>
      <c r="M3672">
        <v>921.03</v>
      </c>
      <c r="N3672">
        <v>20.787000000000003</v>
      </c>
      <c r="O3672" s="32">
        <f t="shared" si="969"/>
        <v>3652.1100000000006</v>
      </c>
      <c r="P3672" s="32">
        <f t="shared" si="970"/>
        <v>1345.7313300000005</v>
      </c>
      <c r="Q3672">
        <v>708801</v>
      </c>
      <c r="R3672" t="s">
        <v>298</v>
      </c>
      <c r="S3672" t="s">
        <v>298</v>
      </c>
      <c r="T3672" t="str">
        <f t="shared" si="971"/>
        <v>VEN</v>
      </c>
      <c r="U3672" t="s">
        <v>300</v>
      </c>
      <c r="V3672" s="33">
        <f t="shared" si="972"/>
        <v>4573.1400000000003</v>
      </c>
      <c r="W3672">
        <f t="shared" si="973"/>
        <v>220</v>
      </c>
      <c r="X3672" s="33">
        <f t="shared" si="974"/>
        <v>3652.1100000000006</v>
      </c>
      <c r="Y3672" s="33">
        <f t="shared" si="975"/>
        <v>921.03</v>
      </c>
      <c r="Z3672" s="45">
        <f t="shared" si="976"/>
        <v>0.28464716365560655</v>
      </c>
      <c r="AA3672" s="33">
        <f t="shared" si="977"/>
        <v>1301.7313300000005</v>
      </c>
      <c r="AB3672" s="45">
        <f t="shared" si="978"/>
        <v>0.3564326731670186</v>
      </c>
      <c r="AC3672" s="33">
        <f>IFERROR($X3672/VLOOKUP(CONCATENATE("USD",C3672),[1]GEINDICE!AR$1:AS$65536,2,0),"")</f>
        <v>626.42321744052424</v>
      </c>
      <c r="AD3672" s="33">
        <f>IFERROR($AA3672/VLOOKUP(CONCATENATE("USD",C3672),[1]GEINDICE!AR$1:AS$65536,2,0),"")</f>
        <v>223.27770192621063</v>
      </c>
      <c r="AE3672" s="33">
        <f>IFERROR($X3672/VLOOKUP(CONCATENATE("EUR",C3672),[1]GEINDICE!AR$1:AS$65536,2,0),"")</f>
        <v>602.49934010822233</v>
      </c>
      <c r="AF3672" s="33">
        <f>IFERROR($AA3672/VLOOKUP(CONCATENATE("EUR",C3672),[1]GEINDICE!AR$1:AS$65536,2,0),"")</f>
        <v>214.75045037613839</v>
      </c>
      <c r="AG3672" s="48" t="str">
        <f>VLOOKUP(E3672,[1]Apresentação!AW$1:AX$65536,2,0)</f>
        <v xml:space="preserve">                    3 - TEXTILE AUXILIARIES</v>
      </c>
      <c r="AH3672" s="48" t="str">
        <f t="shared" si="979"/>
        <v xml:space="preserve">         5522000399 - ADULCINOL STA BR</v>
      </c>
      <c r="AI3672" s="49" t="str">
        <f t="shared" si="980"/>
        <v xml:space="preserve">     X00023 - KARSTEN S/A</v>
      </c>
      <c r="AJ3672" t="str">
        <f t="shared" si="981"/>
        <v xml:space="preserve">     90 - SALES</v>
      </c>
      <c r="AK3672" t="str">
        <f t="shared" si="982"/>
        <v/>
      </c>
      <c r="AL3672">
        <f t="shared" si="983"/>
        <v>1</v>
      </c>
      <c r="AM3672" t="str">
        <f t="shared" si="984"/>
        <v>2025 1</v>
      </c>
      <c r="AN3672" t="str">
        <f t="shared" si="985"/>
        <v xml:space="preserve">KARSTEN </v>
      </c>
    </row>
    <row r="3673" spans="1:40" x14ac:dyDescent="0.35">
      <c r="A3673">
        <v>80832</v>
      </c>
      <c r="B3673" t="s">
        <v>274</v>
      </c>
      <c r="C3673" s="31">
        <v>45667</v>
      </c>
      <c r="D3673" t="s">
        <v>286</v>
      </c>
      <c r="E3673" t="s">
        <v>287</v>
      </c>
      <c r="F3673" t="s">
        <v>316</v>
      </c>
      <c r="G3673" t="s">
        <v>317</v>
      </c>
      <c r="H3673" t="s">
        <v>310</v>
      </c>
      <c r="I3673" t="s">
        <v>311</v>
      </c>
      <c r="J3673">
        <v>330</v>
      </c>
      <c r="K3673">
        <v>5943.3</v>
      </c>
      <c r="L3673">
        <v>3459.56801</v>
      </c>
      <c r="M3673">
        <v>1196.99</v>
      </c>
      <c r="N3673">
        <v>18.010000000000002</v>
      </c>
      <c r="O3673" s="32">
        <f t="shared" si="969"/>
        <v>4746.3100000000004</v>
      </c>
      <c r="P3673" s="32">
        <f t="shared" si="970"/>
        <v>1286.7419900000004</v>
      </c>
      <c r="Q3673">
        <v>706843</v>
      </c>
      <c r="R3673" t="s">
        <v>298</v>
      </c>
      <c r="S3673" t="s">
        <v>298</v>
      </c>
      <c r="T3673" t="str">
        <f t="shared" si="971"/>
        <v>VEN</v>
      </c>
      <c r="U3673" t="s">
        <v>300</v>
      </c>
      <c r="V3673" s="33">
        <f t="shared" si="972"/>
        <v>5943.3</v>
      </c>
      <c r="W3673">
        <f t="shared" si="973"/>
        <v>330</v>
      </c>
      <c r="X3673" s="33">
        <f t="shared" si="974"/>
        <v>4746.3100000000004</v>
      </c>
      <c r="Y3673" s="33">
        <f t="shared" si="975"/>
        <v>1196.99</v>
      </c>
      <c r="Z3673" s="45">
        <f t="shared" si="976"/>
        <v>0.20539800952332884</v>
      </c>
      <c r="AA3673" s="33">
        <f t="shared" si="977"/>
        <v>1220.7419900000004</v>
      </c>
      <c r="AB3673" s="45">
        <f t="shared" si="978"/>
        <v>0.2571981160101216</v>
      </c>
      <c r="AC3673" s="33">
        <f>IFERROR($X3673/VLOOKUP(CONCATENATE("USD",C3673),[1]GEINDICE!AR$1:AS$65536,2,0),"")</f>
        <v>778.53030427294345</v>
      </c>
      <c r="AD3673" s="33">
        <f>IFERROR($AA3673/VLOOKUP(CONCATENATE("USD",C3673),[1]GEINDICE!AR$1:AS$65536,2,0),"")</f>
        <v>200.2365275157878</v>
      </c>
      <c r="AE3673" s="33">
        <f>IFERROR($X3673/VLOOKUP(CONCATENATE("EUR",C3673),[1]GEINDICE!AR$1:AS$65536,2,0),"")</f>
        <v>759.39744964080569</v>
      </c>
      <c r="AF3673" s="33">
        <f>IFERROR($AA3673/VLOOKUP(CONCATENATE("EUR",C3673),[1]GEINDICE!AR$1:AS$65536,2,0),"")</f>
        <v>195.31559335050645</v>
      </c>
      <c r="AG3673" s="48" t="str">
        <f>VLOOKUP(E3673,[1]Apresentação!AW$1:AX$65536,2,0)</f>
        <v xml:space="preserve">                    3 - TEXTILE AUXILIARIES</v>
      </c>
      <c r="AH3673" s="48" t="str">
        <f t="shared" si="979"/>
        <v xml:space="preserve">         5522000399 - ADULCINOL STA BR</v>
      </c>
      <c r="AI3673" s="49" t="str">
        <f t="shared" si="980"/>
        <v xml:space="preserve">     X00274 - ELASTAN IND E COM LTDA</v>
      </c>
      <c r="AJ3673" t="str">
        <f t="shared" si="981"/>
        <v xml:space="preserve">     90 - SALES</v>
      </c>
      <c r="AK3673" t="str">
        <f t="shared" si="982"/>
        <v/>
      </c>
      <c r="AL3673">
        <f t="shared" si="983"/>
        <v>1</v>
      </c>
      <c r="AM3673" t="str">
        <f t="shared" si="984"/>
        <v>2025 1</v>
      </c>
      <c r="AN3673" t="str">
        <f t="shared" si="985"/>
        <v xml:space="preserve">ELASTAN </v>
      </c>
    </row>
    <row r="3674" spans="1:40" x14ac:dyDescent="0.35">
      <c r="A3674">
        <v>82188</v>
      </c>
      <c r="B3674" t="s">
        <v>274</v>
      </c>
      <c r="C3674" s="31">
        <v>45772</v>
      </c>
      <c r="D3674" t="s">
        <v>286</v>
      </c>
      <c r="E3674" t="s">
        <v>287</v>
      </c>
      <c r="F3674" t="s">
        <v>314</v>
      </c>
      <c r="G3674" t="s">
        <v>315</v>
      </c>
      <c r="H3674" t="s">
        <v>310</v>
      </c>
      <c r="I3674" t="s">
        <v>311</v>
      </c>
      <c r="J3674">
        <v>220</v>
      </c>
      <c r="K3674">
        <v>4573.1400000000003</v>
      </c>
      <c r="L3674">
        <v>2407.6074699999999</v>
      </c>
      <c r="M3674">
        <v>921.03</v>
      </c>
      <c r="N3674">
        <v>20.787000000000003</v>
      </c>
      <c r="O3674" s="32">
        <f t="shared" si="969"/>
        <v>3652.1100000000006</v>
      </c>
      <c r="P3674" s="32">
        <f t="shared" si="970"/>
        <v>1244.5025300000007</v>
      </c>
      <c r="Q3674">
        <v>733491</v>
      </c>
      <c r="R3674" t="s">
        <v>298</v>
      </c>
      <c r="S3674" t="s">
        <v>298</v>
      </c>
      <c r="T3674" t="str">
        <f t="shared" si="971"/>
        <v>VEN</v>
      </c>
      <c r="U3674" t="s">
        <v>300</v>
      </c>
      <c r="V3674" s="33">
        <f t="shared" si="972"/>
        <v>4573.1400000000003</v>
      </c>
      <c r="W3674">
        <f t="shared" si="973"/>
        <v>220</v>
      </c>
      <c r="X3674" s="33">
        <f t="shared" si="974"/>
        <v>3652.1100000000006</v>
      </c>
      <c r="Y3674" s="33">
        <f t="shared" si="975"/>
        <v>921.03</v>
      </c>
      <c r="Z3674" s="45">
        <f t="shared" si="976"/>
        <v>0.2625116506382924</v>
      </c>
      <c r="AA3674" s="33">
        <f t="shared" si="977"/>
        <v>1200.5025300000007</v>
      </c>
      <c r="AB3674" s="45">
        <f t="shared" si="978"/>
        <v>0.32871477858005382</v>
      </c>
      <c r="AC3674" s="33">
        <f>IFERROR($X3674/VLOOKUP(CONCATENATE("USD",C3674),[1]GEINDICE!AR$1:AS$65536,2,0),"")</f>
        <v>642.45681314428464</v>
      </c>
      <c r="AD3674" s="33">
        <f>IFERROR($AA3674/VLOOKUP(CONCATENATE("USD",C3674),[1]GEINDICE!AR$1:AS$65536,2,0),"")</f>
        <v>211.18504907997055</v>
      </c>
      <c r="AE3674" s="33">
        <f>IFERROR($X3674/VLOOKUP(CONCATENATE("EUR",C3674),[1]GEINDICE!AR$1:AS$65536,2,0),"")</f>
        <v>564.50321503647831</v>
      </c>
      <c r="AF3674" s="33">
        <f>IFERROR($AA3674/VLOOKUP(CONCATENATE("EUR",C3674),[1]GEINDICE!AR$1:AS$65536,2,0),"")</f>
        <v>185.5605493384445</v>
      </c>
      <c r="AG3674" s="48" t="str">
        <f>VLOOKUP(E3674,[1]Apresentação!AW$1:AX$65536,2,0)</f>
        <v xml:space="preserve">                    3 - TEXTILE AUXILIARIES</v>
      </c>
      <c r="AH3674" s="48" t="str">
        <f t="shared" si="979"/>
        <v xml:space="preserve">         5522000399 - ADULCINOL STA BR</v>
      </c>
      <c r="AI3674" s="49" t="str">
        <f t="shared" si="980"/>
        <v xml:space="preserve">     X00023 - KARSTEN S/A</v>
      </c>
      <c r="AJ3674" t="str">
        <f t="shared" si="981"/>
        <v xml:space="preserve">     90 - SALES</v>
      </c>
      <c r="AK3674" t="str">
        <f t="shared" si="982"/>
        <v/>
      </c>
      <c r="AL3674">
        <f t="shared" si="983"/>
        <v>4</v>
      </c>
      <c r="AM3674" t="str">
        <f t="shared" si="984"/>
        <v>2025 4</v>
      </c>
      <c r="AN3674" t="str">
        <f t="shared" si="985"/>
        <v xml:space="preserve">KARSTEN </v>
      </c>
    </row>
    <row r="3675" spans="1:40" x14ac:dyDescent="0.35">
      <c r="A3675">
        <v>81426</v>
      </c>
      <c r="B3675" t="s">
        <v>274</v>
      </c>
      <c r="C3675" s="31">
        <v>45714</v>
      </c>
      <c r="D3675" t="s">
        <v>286</v>
      </c>
      <c r="E3675" t="s">
        <v>287</v>
      </c>
      <c r="F3675" t="s">
        <v>318</v>
      </c>
      <c r="G3675" t="s">
        <v>319</v>
      </c>
      <c r="H3675" t="s">
        <v>310</v>
      </c>
      <c r="I3675" t="s">
        <v>311</v>
      </c>
      <c r="J3675">
        <v>330</v>
      </c>
      <c r="K3675">
        <v>7038.57</v>
      </c>
      <c r="L3675">
        <v>3459.56801</v>
      </c>
      <c r="M3675">
        <v>1417.57</v>
      </c>
      <c r="N3675">
        <v>21.329000000000001</v>
      </c>
      <c r="O3675" s="32">
        <f t="shared" si="969"/>
        <v>5621</v>
      </c>
      <c r="P3675" s="32">
        <f t="shared" si="970"/>
        <v>2161.43199</v>
      </c>
      <c r="Q3675">
        <v>711793</v>
      </c>
      <c r="R3675" t="s">
        <v>298</v>
      </c>
      <c r="S3675" t="s">
        <v>298</v>
      </c>
      <c r="T3675" t="str">
        <f t="shared" si="971"/>
        <v>VEN</v>
      </c>
      <c r="U3675" t="s">
        <v>300</v>
      </c>
      <c r="V3675" s="33">
        <f t="shared" si="972"/>
        <v>7038.57</v>
      </c>
      <c r="W3675">
        <f t="shared" si="973"/>
        <v>330</v>
      </c>
      <c r="X3675" s="33">
        <f t="shared" si="974"/>
        <v>5621</v>
      </c>
      <c r="Y3675" s="33">
        <f t="shared" si="975"/>
        <v>1417.57</v>
      </c>
      <c r="Z3675" s="45">
        <f t="shared" si="976"/>
        <v>0.29770706123544982</v>
      </c>
      <c r="AA3675" s="33">
        <f t="shared" si="977"/>
        <v>2095.43199</v>
      </c>
      <c r="AB3675" s="45">
        <f t="shared" si="978"/>
        <v>0.37278633517167764</v>
      </c>
      <c r="AC3675" s="33">
        <f>IFERROR($X3675/VLOOKUP(CONCATENATE("USD",C3675),[1]GEINDICE!AR$1:AS$65536,2,0),"")</f>
        <v>973.21536783420186</v>
      </c>
      <c r="AD3675" s="33">
        <f>IFERROR($AA3675/VLOOKUP(CONCATENATE("USD",C3675),[1]GEINDICE!AR$1:AS$65536,2,0),"")</f>
        <v>362.80139030766833</v>
      </c>
      <c r="AE3675" s="33">
        <f>IFERROR($X3675/VLOOKUP(CONCATENATE("EUR",C3675),[1]GEINDICE!AR$1:AS$65536,2,0),"")</f>
        <v>926.25854824091618</v>
      </c>
      <c r="AF3675" s="33">
        <f>IFERROR($AA3675/VLOOKUP(CONCATENATE("EUR",C3675),[1]GEINDICE!AR$1:AS$65536,2,0),"")</f>
        <v>345.29652962016974</v>
      </c>
      <c r="AG3675" s="48" t="str">
        <f>VLOOKUP(E3675,[1]Apresentação!AW$1:AX$65536,2,0)</f>
        <v xml:space="preserve">                    3 - TEXTILE AUXILIARIES</v>
      </c>
      <c r="AH3675" s="48" t="str">
        <f t="shared" si="979"/>
        <v xml:space="preserve">         5522000399 - ADULCINOL STA BR</v>
      </c>
      <c r="AI3675" s="49" t="str">
        <f t="shared" si="980"/>
        <v xml:space="preserve">     X00231 - ESFERA QUIMICA INDUSTRIA E COMERCIO LTDA</v>
      </c>
      <c r="AJ3675" t="str">
        <f t="shared" si="981"/>
        <v xml:space="preserve">     90 - SALES</v>
      </c>
      <c r="AK3675" t="str">
        <f t="shared" si="982"/>
        <v/>
      </c>
      <c r="AL3675">
        <f t="shared" si="983"/>
        <v>2</v>
      </c>
      <c r="AM3675" t="str">
        <f t="shared" si="984"/>
        <v>2025 2</v>
      </c>
      <c r="AN3675" t="str">
        <f t="shared" si="985"/>
        <v xml:space="preserve">ESFERA </v>
      </c>
    </row>
    <row r="3676" spans="1:40" x14ac:dyDescent="0.35">
      <c r="A3676">
        <v>81534</v>
      </c>
      <c r="B3676" t="s">
        <v>274</v>
      </c>
      <c r="C3676" s="31">
        <v>45722</v>
      </c>
      <c r="D3676" t="s">
        <v>286</v>
      </c>
      <c r="E3676" t="s">
        <v>287</v>
      </c>
      <c r="F3676" t="s">
        <v>316</v>
      </c>
      <c r="G3676" t="s">
        <v>317</v>
      </c>
      <c r="H3676" t="s">
        <v>310</v>
      </c>
      <c r="I3676" t="s">
        <v>311</v>
      </c>
      <c r="J3676">
        <v>220</v>
      </c>
      <c r="K3676">
        <v>3962.2000000000003</v>
      </c>
      <c r="L3676">
        <v>2306.3786700000001</v>
      </c>
      <c r="M3676">
        <v>797.98</v>
      </c>
      <c r="N3676">
        <v>18.010000000000002</v>
      </c>
      <c r="O3676" s="32">
        <f t="shared" si="969"/>
        <v>3164.2200000000003</v>
      </c>
      <c r="P3676" s="32">
        <f t="shared" si="970"/>
        <v>857.8413300000002</v>
      </c>
      <c r="Q3676">
        <v>714735</v>
      </c>
      <c r="R3676" t="s">
        <v>298</v>
      </c>
      <c r="S3676" t="s">
        <v>298</v>
      </c>
      <c r="T3676" t="str">
        <f t="shared" si="971"/>
        <v>VEN</v>
      </c>
      <c r="U3676" t="s">
        <v>300</v>
      </c>
      <c r="V3676" s="33">
        <f t="shared" si="972"/>
        <v>3962.2000000000003</v>
      </c>
      <c r="W3676">
        <f t="shared" si="973"/>
        <v>220</v>
      </c>
      <c r="X3676" s="33">
        <f t="shared" si="974"/>
        <v>3164.2200000000003</v>
      </c>
      <c r="Y3676" s="33">
        <f t="shared" si="975"/>
        <v>797.98</v>
      </c>
      <c r="Z3676" s="45">
        <f t="shared" si="976"/>
        <v>0.20540137549846049</v>
      </c>
      <c r="AA3676" s="33">
        <f t="shared" si="977"/>
        <v>813.8413300000002</v>
      </c>
      <c r="AB3676" s="45">
        <f t="shared" si="978"/>
        <v>0.25720124706878794</v>
      </c>
      <c r="AC3676" s="33">
        <f>IFERROR($X3676/VLOOKUP(CONCATENATE("USD",C3676),[1]GEINDICE!AR$1:AS$65536,2,0),"")</f>
        <v>550.40442519438511</v>
      </c>
      <c r="AD3676" s="33">
        <f>IFERROR($AA3676/VLOOKUP(CONCATENATE("USD",C3676),[1]GEINDICE!AR$1:AS$65536,2,0),"")</f>
        <v>141.56470455217524</v>
      </c>
      <c r="AE3676" s="33">
        <f>IFERROR($X3676/VLOOKUP(CONCATENATE("EUR",C3676),[1]GEINDICE!AR$1:AS$65536,2,0),"")</f>
        <v>508.78248006174425</v>
      </c>
      <c r="AF3676" s="33">
        <f>IFERROR($AA3676/VLOOKUP(CONCATENATE("EUR",C3676),[1]GEINDICE!AR$1:AS$65536,2,0),"")</f>
        <v>130.85948835863135</v>
      </c>
      <c r="AG3676" s="48" t="str">
        <f>VLOOKUP(E3676,[1]Apresentação!AW$1:AX$65536,2,0)</f>
        <v xml:space="preserve">                    3 - TEXTILE AUXILIARIES</v>
      </c>
      <c r="AH3676" s="48" t="str">
        <f t="shared" si="979"/>
        <v xml:space="preserve">         5522000399 - ADULCINOL STA BR</v>
      </c>
      <c r="AI3676" s="49" t="str">
        <f t="shared" si="980"/>
        <v xml:space="preserve">     X00274 - ELASTAN IND E COM LTDA</v>
      </c>
      <c r="AJ3676" t="str">
        <f t="shared" si="981"/>
        <v xml:space="preserve">     90 - SALES</v>
      </c>
      <c r="AK3676" t="str">
        <f t="shared" si="982"/>
        <v/>
      </c>
      <c r="AL3676">
        <f t="shared" si="983"/>
        <v>3</v>
      </c>
      <c r="AM3676" t="str">
        <f t="shared" si="984"/>
        <v>2025 3</v>
      </c>
      <c r="AN3676" t="str">
        <f t="shared" si="985"/>
        <v xml:space="preserve">ELASTAN </v>
      </c>
    </row>
    <row r="3677" spans="1:40" x14ac:dyDescent="0.35">
      <c r="A3677">
        <v>82101</v>
      </c>
      <c r="B3677" t="s">
        <v>274</v>
      </c>
      <c r="C3677" s="31">
        <v>45764</v>
      </c>
      <c r="D3677" t="s">
        <v>286</v>
      </c>
      <c r="E3677" t="s">
        <v>287</v>
      </c>
      <c r="F3677" t="s">
        <v>316</v>
      </c>
      <c r="G3677" t="s">
        <v>317</v>
      </c>
      <c r="H3677" t="s">
        <v>310</v>
      </c>
      <c r="I3677" t="s">
        <v>311</v>
      </c>
      <c r="J3677">
        <v>440</v>
      </c>
      <c r="K3677">
        <v>7924.4000000000005</v>
      </c>
      <c r="L3677">
        <v>4815.2149399999998</v>
      </c>
      <c r="M3677">
        <v>1595.97</v>
      </c>
      <c r="N3677">
        <v>18.010000000000002</v>
      </c>
      <c r="O3677" s="32">
        <f t="shared" si="969"/>
        <v>6328.43</v>
      </c>
      <c r="P3677" s="32">
        <f t="shared" si="970"/>
        <v>1513.2150600000004</v>
      </c>
      <c r="Q3677">
        <v>730743</v>
      </c>
      <c r="R3677" t="s">
        <v>298</v>
      </c>
      <c r="S3677" t="s">
        <v>298</v>
      </c>
      <c r="T3677" t="str">
        <f t="shared" si="971"/>
        <v>VEN</v>
      </c>
      <c r="U3677" t="s">
        <v>300</v>
      </c>
      <c r="V3677" s="33">
        <f t="shared" si="972"/>
        <v>7924.4000000000005</v>
      </c>
      <c r="W3677">
        <f t="shared" si="973"/>
        <v>440</v>
      </c>
      <c r="X3677" s="33">
        <f t="shared" si="974"/>
        <v>6328.43</v>
      </c>
      <c r="Y3677" s="33">
        <f t="shared" si="975"/>
        <v>1595.97</v>
      </c>
      <c r="Z3677" s="45">
        <f t="shared" si="976"/>
        <v>0.17985147897632633</v>
      </c>
      <c r="AA3677" s="33">
        <f t="shared" si="977"/>
        <v>1425.2150600000004</v>
      </c>
      <c r="AB3677" s="45">
        <f t="shared" si="978"/>
        <v>0.22520831549057196</v>
      </c>
      <c r="AC3677" s="33">
        <f>IFERROR($X3677/VLOOKUP(CONCATENATE("USD",C3677),[1]GEINDICE!AR$1:AS$65536,2,0),"")</f>
        <v>1080.6929763144863</v>
      </c>
      <c r="AD3677" s="33">
        <f>IFERROR($AA3677/VLOOKUP(CONCATENATE("USD",C3677),[1]GEINDICE!AR$1:AS$65536,2,0),"")</f>
        <v>243.38104475827805</v>
      </c>
      <c r="AE3677" s="33">
        <f>IFERROR($X3677/VLOOKUP(CONCATENATE("EUR",C3677),[1]GEINDICE!AR$1:AS$65536,2,0),"")</f>
        <v>950.81432735358635</v>
      </c>
      <c r="AF3677" s="33">
        <f>IFERROR($AA3677/VLOOKUP(CONCATENATE("EUR",C3677),[1]GEINDICE!AR$1:AS$65536,2,0),"")</f>
        <v>214.13129300760247</v>
      </c>
      <c r="AG3677" s="48" t="str">
        <f>VLOOKUP(E3677,[1]Apresentação!AW$1:AX$65536,2,0)</f>
        <v xml:space="preserve">                    3 - TEXTILE AUXILIARIES</v>
      </c>
      <c r="AH3677" s="48" t="str">
        <f t="shared" si="979"/>
        <v xml:space="preserve">         5522000399 - ADULCINOL STA BR</v>
      </c>
      <c r="AI3677" s="49" t="str">
        <f t="shared" si="980"/>
        <v xml:space="preserve">     X00274 - ELASTAN IND E COM LTDA</v>
      </c>
      <c r="AJ3677" t="str">
        <f t="shared" si="981"/>
        <v xml:space="preserve">     90 - SALES</v>
      </c>
      <c r="AK3677" t="str">
        <f t="shared" si="982"/>
        <v/>
      </c>
      <c r="AL3677">
        <f t="shared" si="983"/>
        <v>4</v>
      </c>
      <c r="AM3677" t="str">
        <f t="shared" si="984"/>
        <v>2025 4</v>
      </c>
      <c r="AN3677" t="str">
        <f t="shared" si="985"/>
        <v xml:space="preserve">ELASTAN </v>
      </c>
    </row>
    <row r="3678" spans="1:40" x14ac:dyDescent="0.35">
      <c r="A3678">
        <v>81833</v>
      </c>
      <c r="B3678" t="s">
        <v>274</v>
      </c>
      <c r="C3678" s="31">
        <v>45744</v>
      </c>
      <c r="D3678" t="s">
        <v>286</v>
      </c>
      <c r="E3678" t="s">
        <v>287</v>
      </c>
      <c r="F3678" t="s">
        <v>314</v>
      </c>
      <c r="G3678" t="s">
        <v>315</v>
      </c>
      <c r="H3678" t="s">
        <v>310</v>
      </c>
      <c r="I3678" t="s">
        <v>311</v>
      </c>
      <c r="J3678">
        <v>220</v>
      </c>
      <c r="K3678">
        <v>4573.1400000000003</v>
      </c>
      <c r="L3678">
        <v>2407.6074699999999</v>
      </c>
      <c r="M3678">
        <v>921.03</v>
      </c>
      <c r="N3678">
        <v>20.787000000000003</v>
      </c>
      <c r="O3678" s="32">
        <f t="shared" si="969"/>
        <v>3652.1100000000006</v>
      </c>
      <c r="P3678" s="32">
        <f t="shared" si="970"/>
        <v>1244.5025300000007</v>
      </c>
      <c r="Q3678">
        <v>723280</v>
      </c>
      <c r="R3678" t="s">
        <v>298</v>
      </c>
      <c r="S3678" t="s">
        <v>298</v>
      </c>
      <c r="T3678" t="str">
        <f t="shared" si="971"/>
        <v>VEN</v>
      </c>
      <c r="U3678" t="s">
        <v>300</v>
      </c>
      <c r="V3678" s="33">
        <f t="shared" si="972"/>
        <v>4573.1400000000003</v>
      </c>
      <c r="W3678">
        <f t="shared" si="973"/>
        <v>220</v>
      </c>
      <c r="X3678" s="33">
        <f t="shared" si="974"/>
        <v>3652.1100000000006</v>
      </c>
      <c r="Y3678" s="33">
        <f t="shared" si="975"/>
        <v>921.03</v>
      </c>
      <c r="Z3678" s="34">
        <f t="shared" si="976"/>
        <v>0.2625116506382924</v>
      </c>
      <c r="AA3678" s="33">
        <f t="shared" si="977"/>
        <v>1200.5025300000007</v>
      </c>
      <c r="AB3678" s="34">
        <f t="shared" si="978"/>
        <v>0.32871477858005382</v>
      </c>
      <c r="AC3678" s="33">
        <f>IFERROR($X3678/VLOOKUP(CONCATENATE("USD",C3678),[1]GEINDICE!AR$1:AS$65536,2,0),"")</f>
        <v>633.38709677419365</v>
      </c>
      <c r="AD3678" s="33">
        <f>IFERROR($AA3678/VLOOKUP(CONCATENATE("USD",C3678),[1]GEINDICE!AR$1:AS$65536,2,0),"")</f>
        <v>208.2036992715922</v>
      </c>
      <c r="AE3678" s="33">
        <f>IFERROR($X3678/VLOOKUP(CONCATENATE("EUR",C3678),[1]GEINDICE!AR$1:AS$65536,2,0),"")</f>
        <v>585.05839193886879</v>
      </c>
      <c r="AF3678" s="33">
        <f>IFERROR($AA3678/VLOOKUP(CONCATENATE("EUR",C3678),[1]GEINDICE!AR$1:AS$65536,2,0),"")</f>
        <v>192.31733976258761</v>
      </c>
      <c r="AG3678" s="43" t="str">
        <f>VLOOKUP(E3678,[1]Apresentação!AW$1:AX$65536,2,0)</f>
        <v xml:space="preserve">                    3 - TEXTILE AUXILIARIES</v>
      </c>
      <c r="AH3678" s="43" t="str">
        <f t="shared" si="979"/>
        <v xml:space="preserve">         5522000399 - ADULCINOL STA BR</v>
      </c>
      <c r="AI3678" s="44" t="str">
        <f t="shared" si="980"/>
        <v xml:space="preserve">     X00023 - KARSTEN S/A</v>
      </c>
      <c r="AJ3678" t="str">
        <f t="shared" si="981"/>
        <v xml:space="preserve">     90 - SALES</v>
      </c>
      <c r="AK3678" t="str">
        <f t="shared" si="982"/>
        <v/>
      </c>
      <c r="AL3678">
        <f t="shared" si="983"/>
        <v>3</v>
      </c>
      <c r="AM3678" t="str">
        <f t="shared" si="984"/>
        <v>2025 3</v>
      </c>
      <c r="AN3678" t="str">
        <f t="shared" si="985"/>
        <v xml:space="preserve">KARSTEN </v>
      </c>
    </row>
    <row r="3679" spans="1:40" x14ac:dyDescent="0.35">
      <c r="A3679">
        <v>81617</v>
      </c>
      <c r="B3679" t="s">
        <v>274</v>
      </c>
      <c r="C3679" s="31">
        <v>45728</v>
      </c>
      <c r="D3679" t="s">
        <v>286</v>
      </c>
      <c r="E3679" t="s">
        <v>287</v>
      </c>
      <c r="F3679" t="s">
        <v>314</v>
      </c>
      <c r="G3679" t="s">
        <v>315</v>
      </c>
      <c r="H3679" t="s">
        <v>310</v>
      </c>
      <c r="I3679" t="s">
        <v>311</v>
      </c>
      <c r="J3679">
        <v>220</v>
      </c>
      <c r="K3679">
        <v>4573.1400000000003</v>
      </c>
      <c r="L3679">
        <v>2306.3786700000001</v>
      </c>
      <c r="M3679">
        <v>921.03</v>
      </c>
      <c r="N3679">
        <v>20.787000000000003</v>
      </c>
      <c r="O3679" s="32">
        <f t="shared" si="969"/>
        <v>3652.1100000000006</v>
      </c>
      <c r="P3679" s="32">
        <f t="shared" si="970"/>
        <v>1345.7313300000005</v>
      </c>
      <c r="Q3679">
        <v>716991</v>
      </c>
      <c r="R3679" t="s">
        <v>298</v>
      </c>
      <c r="S3679" t="s">
        <v>298</v>
      </c>
      <c r="T3679" t="str">
        <f t="shared" si="971"/>
        <v>VEN</v>
      </c>
      <c r="U3679" t="s">
        <v>300</v>
      </c>
      <c r="V3679" s="33">
        <f t="shared" si="972"/>
        <v>4573.1400000000003</v>
      </c>
      <c r="W3679">
        <f t="shared" si="973"/>
        <v>220</v>
      </c>
      <c r="X3679" s="33">
        <f t="shared" si="974"/>
        <v>3652.1100000000006</v>
      </c>
      <c r="Y3679" s="33">
        <f t="shared" si="975"/>
        <v>921.03</v>
      </c>
      <c r="Z3679" s="34">
        <f t="shared" si="976"/>
        <v>0.28464716365560655</v>
      </c>
      <c r="AA3679" s="33">
        <f t="shared" si="977"/>
        <v>1301.7313300000005</v>
      </c>
      <c r="AB3679" s="34">
        <f t="shared" si="978"/>
        <v>0.3564326731670186</v>
      </c>
      <c r="AC3679" s="33">
        <f>IFERROR($X3679/VLOOKUP(CONCATENATE("USD",C3679),[1]GEINDICE!AR$1:AS$65536,2,0),"")</f>
        <v>626.77799135031239</v>
      </c>
      <c r="AD3679" s="33">
        <f>IFERROR($AA3679/VLOOKUP(CONCATENATE("USD",C3679),[1]GEINDICE!AR$1:AS$65536,2,0),"")</f>
        <v>223.40415493924633</v>
      </c>
      <c r="AE3679" s="33">
        <f>IFERROR($X3679/VLOOKUP(CONCATENATE("EUR",C3679),[1]GEINDICE!AR$1:AS$65536,2,0),"")</f>
        <v>573.70793930063792</v>
      </c>
      <c r="AF3679" s="33">
        <f>IFERROR($AA3679/VLOOKUP(CONCATENATE("EUR",C3679),[1]GEINDICE!AR$1:AS$65536,2,0),"")</f>
        <v>204.488254422068</v>
      </c>
      <c r="AG3679" s="43" t="str">
        <f>VLOOKUP(E3679,[1]Apresentação!AW$1:AX$65536,2,0)</f>
        <v xml:space="preserve">                    3 - TEXTILE AUXILIARIES</v>
      </c>
      <c r="AH3679" s="43" t="str">
        <f t="shared" si="979"/>
        <v xml:space="preserve">         5522000399 - ADULCINOL STA BR</v>
      </c>
      <c r="AI3679" s="44" t="str">
        <f t="shared" si="980"/>
        <v xml:space="preserve">     X00023 - KARSTEN S/A</v>
      </c>
      <c r="AJ3679" t="str">
        <f t="shared" si="981"/>
        <v xml:space="preserve">     90 - SALES</v>
      </c>
      <c r="AK3679" t="str">
        <f t="shared" si="982"/>
        <v/>
      </c>
      <c r="AL3679">
        <f t="shared" si="983"/>
        <v>3</v>
      </c>
      <c r="AM3679" t="str">
        <f t="shared" si="984"/>
        <v>2025 3</v>
      </c>
      <c r="AN3679" t="str">
        <f t="shared" si="985"/>
        <v xml:space="preserve">KARSTEN </v>
      </c>
    </row>
    <row r="3680" spans="1:40" x14ac:dyDescent="0.35">
      <c r="A3680">
        <v>82697</v>
      </c>
      <c r="B3680" t="s">
        <v>274</v>
      </c>
      <c r="C3680" s="31">
        <v>45817</v>
      </c>
      <c r="D3680" t="s">
        <v>286</v>
      </c>
      <c r="E3680" t="s">
        <v>287</v>
      </c>
      <c r="F3680" t="s">
        <v>318</v>
      </c>
      <c r="G3680" t="s">
        <v>319</v>
      </c>
      <c r="H3680" t="s">
        <v>310</v>
      </c>
      <c r="I3680" t="s">
        <v>311</v>
      </c>
      <c r="J3680">
        <v>220</v>
      </c>
      <c r="K3680">
        <v>4692.38</v>
      </c>
      <c r="L3680">
        <v>2407.6074699999999</v>
      </c>
      <c r="M3680">
        <v>945.05</v>
      </c>
      <c r="N3680">
        <v>21.329000000000001</v>
      </c>
      <c r="O3680" s="32">
        <f t="shared" si="969"/>
        <v>3747.33</v>
      </c>
      <c r="P3680" s="32">
        <f t="shared" si="970"/>
        <v>1339.72253</v>
      </c>
      <c r="Q3680">
        <v>740806</v>
      </c>
      <c r="R3680" t="s">
        <v>298</v>
      </c>
      <c r="S3680" t="s">
        <v>298</v>
      </c>
      <c r="T3680" t="str">
        <f t="shared" si="971"/>
        <v>VEN</v>
      </c>
      <c r="U3680" t="s">
        <v>300</v>
      </c>
      <c r="V3680" s="33">
        <f t="shared" si="972"/>
        <v>4692.38</v>
      </c>
      <c r="W3680">
        <f t="shared" si="973"/>
        <v>220</v>
      </c>
      <c r="X3680" s="33">
        <f t="shared" si="974"/>
        <v>3747.33</v>
      </c>
      <c r="Y3680" s="33">
        <f t="shared" si="975"/>
        <v>945.05</v>
      </c>
      <c r="Z3680" s="34">
        <f t="shared" si="976"/>
        <v>0.27613333319125899</v>
      </c>
      <c r="AA3680" s="33">
        <f t="shared" si="977"/>
        <v>1295.72253</v>
      </c>
      <c r="AB3680" s="34">
        <f t="shared" si="978"/>
        <v>0.34577219780483703</v>
      </c>
      <c r="AC3680" s="33">
        <f>IFERROR($X3680/VLOOKUP(CONCATENATE("USD",C3680),[1]GEINDICE!AR$1:AS$65536,2,0),"")</f>
        <v>672.04626972740311</v>
      </c>
      <c r="AD3680" s="33">
        <f>IFERROR($AA3680/VLOOKUP(CONCATENATE("USD",C3680),[1]GEINDICE!AR$1:AS$65536,2,0),"")</f>
        <v>232.37491571018649</v>
      </c>
      <c r="AE3680" s="33">
        <f>IFERROR($X3680/VLOOKUP(CONCATENATE("EUR",C3680),[1]GEINDICE!AR$1:AS$65536,2,0),"")</f>
        <v>588.22245942297423</v>
      </c>
      <c r="AF3680" s="33">
        <f>IFERROR($AA3680/VLOOKUP(CONCATENATE("EUR",C3680),[1]GEINDICE!AR$1:AS$65536,2,0),"")</f>
        <v>203.39097259284839</v>
      </c>
      <c r="AG3680" s="43" t="str">
        <f>VLOOKUP(E3680,[1]Apresentação!AW$1:AX$65536,2,0)</f>
        <v xml:space="preserve">                    3 - TEXTILE AUXILIARIES</v>
      </c>
      <c r="AH3680" s="43" t="str">
        <f t="shared" si="979"/>
        <v xml:space="preserve">         5522000399 - ADULCINOL STA BR</v>
      </c>
      <c r="AI3680" s="44" t="str">
        <f t="shared" si="980"/>
        <v xml:space="preserve">     X00231 - ESFERA QUIMICA INDUSTRIA E COMERCIO LTDA</v>
      </c>
      <c r="AJ3680" t="str">
        <f t="shared" si="981"/>
        <v xml:space="preserve">     90 - SALES</v>
      </c>
      <c r="AK3680" t="str">
        <f t="shared" si="982"/>
        <v/>
      </c>
      <c r="AL3680">
        <f t="shared" si="983"/>
        <v>6</v>
      </c>
      <c r="AM3680" t="str">
        <f t="shared" si="984"/>
        <v>2025 6</v>
      </c>
      <c r="AN3680" t="str">
        <f t="shared" si="985"/>
        <v xml:space="preserve">ESFERA </v>
      </c>
    </row>
    <row r="3681" spans="1:40" x14ac:dyDescent="0.35">
      <c r="A3681">
        <v>83976</v>
      </c>
      <c r="B3681" t="s">
        <v>274</v>
      </c>
      <c r="C3681" s="31">
        <v>45924</v>
      </c>
      <c r="D3681" t="s">
        <v>286</v>
      </c>
      <c r="E3681" t="s">
        <v>287</v>
      </c>
      <c r="F3681" t="s">
        <v>314</v>
      </c>
      <c r="G3681" t="s">
        <v>315</v>
      </c>
      <c r="H3681" t="s">
        <v>310</v>
      </c>
      <c r="I3681" t="s">
        <v>311</v>
      </c>
      <c r="J3681">
        <v>220</v>
      </c>
      <c r="K3681">
        <v>4573.1400000000003</v>
      </c>
      <c r="L3681">
        <v>2529.10176</v>
      </c>
      <c r="M3681">
        <v>921.03</v>
      </c>
      <c r="N3681">
        <v>20.787000000000003</v>
      </c>
      <c r="O3681" s="32">
        <f t="shared" si="969"/>
        <v>3652.1100000000006</v>
      </c>
      <c r="P3681" s="32">
        <f t="shared" si="970"/>
        <v>1123.0082400000006</v>
      </c>
      <c r="Q3681">
        <v>762220</v>
      </c>
      <c r="R3681" t="s">
        <v>298</v>
      </c>
      <c r="S3681" t="s">
        <v>298</v>
      </c>
      <c r="T3681" t="str">
        <f t="shared" si="971"/>
        <v>VEN</v>
      </c>
      <c r="U3681" t="s">
        <v>300</v>
      </c>
      <c r="V3681" s="33">
        <f t="shared" si="972"/>
        <v>4573.1400000000003</v>
      </c>
      <c r="W3681">
        <f t="shared" si="973"/>
        <v>220</v>
      </c>
      <c r="X3681" s="33">
        <f t="shared" si="974"/>
        <v>3652.1100000000006</v>
      </c>
      <c r="Y3681" s="33">
        <f t="shared" si="975"/>
        <v>921.03</v>
      </c>
      <c r="Z3681" s="34">
        <f t="shared" si="976"/>
        <v>0.23594472069518985</v>
      </c>
      <c r="AA3681" s="33">
        <f t="shared" si="977"/>
        <v>1079.0082400000006</v>
      </c>
      <c r="AB3681" s="34">
        <f t="shared" si="978"/>
        <v>0.29544790271925009</v>
      </c>
      <c r="AC3681" s="33">
        <f>IFERROR($X3681/VLOOKUP(CONCATENATE("USD",C3681),[1]GEINDICE!AR$1:AS$65536,2,0),"")</f>
        <v>687.62426570266609</v>
      </c>
      <c r="AD3681" s="33">
        <f>IFERROR($AA3681/VLOOKUP(CONCATENATE("USD",C3681),[1]GEINDICE!AR$1:AS$65536,2,0),"")</f>
        <v>203.15714716071707</v>
      </c>
      <c r="AE3681" s="33">
        <f>IFERROR($X3681/VLOOKUP(CONCATENATE("EUR",C3681),[1]GEINDICE!AR$1:AS$65536,2,0),"")</f>
        <v>585.56494412288157</v>
      </c>
      <c r="AF3681" s="33">
        <f>IFERROR($AA3681/VLOOKUP(CONCATENATE("EUR",C3681),[1]GEINDICE!AR$1:AS$65536,2,0),"")</f>
        <v>173.00393464702023</v>
      </c>
      <c r="AG3681" s="43" t="str">
        <f>VLOOKUP(E3681,[1]Apresentação!AW$1:AX$65536,2,0)</f>
        <v xml:space="preserve">                    3 - TEXTILE AUXILIARIES</v>
      </c>
      <c r="AH3681" s="43" t="str">
        <f t="shared" si="979"/>
        <v xml:space="preserve">         5522000399 - ADULCINOL STA BR</v>
      </c>
      <c r="AI3681" s="44" t="str">
        <f t="shared" si="980"/>
        <v xml:space="preserve">     X00023 - KARSTEN S/A</v>
      </c>
      <c r="AJ3681" t="str">
        <f t="shared" si="981"/>
        <v xml:space="preserve">     90 - SALES</v>
      </c>
      <c r="AK3681" t="str">
        <f t="shared" si="982"/>
        <v/>
      </c>
      <c r="AL3681">
        <f t="shared" si="983"/>
        <v>9</v>
      </c>
      <c r="AM3681" t="str">
        <f t="shared" si="984"/>
        <v>2025 9</v>
      </c>
      <c r="AN3681" t="str">
        <f t="shared" si="985"/>
        <v xml:space="preserve">KARSTEN </v>
      </c>
    </row>
    <row r="3682" spans="1:40" x14ac:dyDescent="0.35">
      <c r="A3682">
        <v>84215</v>
      </c>
      <c r="B3682" t="s">
        <v>274</v>
      </c>
      <c r="C3682" s="31">
        <v>45943</v>
      </c>
      <c r="D3682" t="s">
        <v>286</v>
      </c>
      <c r="E3682" t="s">
        <v>287</v>
      </c>
      <c r="F3682" t="s">
        <v>316</v>
      </c>
      <c r="G3682" t="s">
        <v>317</v>
      </c>
      <c r="H3682" t="s">
        <v>310</v>
      </c>
      <c r="I3682" t="s">
        <v>311</v>
      </c>
      <c r="J3682">
        <v>220</v>
      </c>
      <c r="K3682">
        <v>3962.2000000000003</v>
      </c>
      <c r="L3682">
        <v>2529.10176</v>
      </c>
      <c r="M3682">
        <v>797.98</v>
      </c>
      <c r="N3682">
        <v>18.010000000000002</v>
      </c>
      <c r="O3682" s="32">
        <f t="shared" si="969"/>
        <v>3164.2200000000003</v>
      </c>
      <c r="P3682" s="32">
        <f t="shared" si="970"/>
        <v>635.11824000000024</v>
      </c>
      <c r="Q3682">
        <v>764184</v>
      </c>
      <c r="R3682" t="s">
        <v>298</v>
      </c>
      <c r="S3682" t="s">
        <v>298</v>
      </c>
      <c r="T3682" t="str">
        <f t="shared" si="971"/>
        <v>VEN</v>
      </c>
      <c r="U3682" t="s">
        <v>300</v>
      </c>
      <c r="V3682" s="33">
        <f t="shared" si="972"/>
        <v>3962.2000000000003</v>
      </c>
      <c r="W3682">
        <f t="shared" si="973"/>
        <v>220</v>
      </c>
      <c r="X3682" s="33">
        <f t="shared" si="974"/>
        <v>3164.2200000000003</v>
      </c>
      <c r="Y3682" s="33">
        <f t="shared" si="975"/>
        <v>797.98</v>
      </c>
      <c r="Z3682" s="34">
        <f t="shared" si="976"/>
        <v>0.14918939982837823</v>
      </c>
      <c r="AA3682" s="33">
        <f t="shared" si="977"/>
        <v>591.11824000000024</v>
      </c>
      <c r="AB3682" s="34">
        <f t="shared" si="978"/>
        <v>0.18681325571546864</v>
      </c>
      <c r="AC3682" s="33">
        <f>IFERROR($X3682/VLOOKUP(CONCATENATE("USD",C3682),[1]GEINDICE!AR$1:AS$65536,2,0),"")</f>
        <v>579.21982829632611</v>
      </c>
      <c r="AD3682" s="33">
        <f>IFERROR($AA3682/VLOOKUP(CONCATENATE("USD",C3682),[1]GEINDICE!AR$1:AS$65536,2,0),"")</f>
        <v>108.20594189899141</v>
      </c>
      <c r="AE3682" s="33">
        <f>IFERROR($X3682/VLOOKUP(CONCATENATE("EUR",C3682),[1]GEINDICE!AR$1:AS$65536,2,0),"")</f>
        <v>500.35895570771203</v>
      </c>
      <c r="AF3682" s="33">
        <f>IFERROR($AA3682/VLOOKUP(CONCATENATE("EUR",C3682),[1]GEINDICE!AR$1:AS$65536,2,0),"")</f>
        <v>93.473685542149653</v>
      </c>
      <c r="AG3682" s="43" t="str">
        <f>VLOOKUP(E3682,[1]Apresentação!AW$1:AX$65536,2,0)</f>
        <v xml:space="preserve">                    3 - TEXTILE AUXILIARIES</v>
      </c>
      <c r="AH3682" s="43" t="str">
        <f t="shared" si="979"/>
        <v xml:space="preserve">         5522000399 - ADULCINOL STA BR</v>
      </c>
      <c r="AI3682" s="44" t="str">
        <f t="shared" si="980"/>
        <v xml:space="preserve">     X00274 - ELASTAN IND E COM LTDA</v>
      </c>
      <c r="AJ3682" t="str">
        <f t="shared" si="981"/>
        <v xml:space="preserve">     90 - SALES</v>
      </c>
      <c r="AK3682" t="str">
        <f t="shared" si="982"/>
        <v/>
      </c>
      <c r="AL3682">
        <f t="shared" si="983"/>
        <v>10</v>
      </c>
      <c r="AM3682" t="str">
        <f t="shared" si="984"/>
        <v>2025 10</v>
      </c>
      <c r="AN3682" t="str">
        <f t="shared" si="985"/>
        <v xml:space="preserve">ELASTAN </v>
      </c>
    </row>
    <row r="3683" spans="1:40" x14ac:dyDescent="0.35">
      <c r="A3683">
        <v>83750</v>
      </c>
      <c r="B3683" t="s">
        <v>274</v>
      </c>
      <c r="C3683" s="31">
        <v>45903</v>
      </c>
      <c r="D3683" t="s">
        <v>286</v>
      </c>
      <c r="E3683" t="s">
        <v>287</v>
      </c>
      <c r="F3683" t="s">
        <v>316</v>
      </c>
      <c r="G3683" t="s">
        <v>317</v>
      </c>
      <c r="H3683" t="s">
        <v>310</v>
      </c>
      <c r="I3683" t="s">
        <v>311</v>
      </c>
      <c r="J3683">
        <v>440</v>
      </c>
      <c r="K3683">
        <v>7924.4000000000005</v>
      </c>
      <c r="L3683">
        <v>5058.2035100000003</v>
      </c>
      <c r="M3683">
        <v>1020.66</v>
      </c>
      <c r="N3683">
        <v>18.010000000000002</v>
      </c>
      <c r="O3683" s="32">
        <f t="shared" si="969"/>
        <v>6903.7400000000007</v>
      </c>
      <c r="P3683" s="32">
        <f t="shared" si="970"/>
        <v>1845.5364900000004</v>
      </c>
      <c r="Q3683">
        <v>760537</v>
      </c>
      <c r="R3683" t="s">
        <v>298</v>
      </c>
      <c r="S3683" t="s">
        <v>298</v>
      </c>
      <c r="T3683" t="str">
        <f t="shared" si="971"/>
        <v>VEN</v>
      </c>
      <c r="U3683" t="s">
        <v>300</v>
      </c>
      <c r="V3683" s="33">
        <f t="shared" si="972"/>
        <v>7924.4000000000005</v>
      </c>
      <c r="W3683">
        <f t="shared" si="973"/>
        <v>440</v>
      </c>
      <c r="X3683" s="33">
        <f t="shared" si="974"/>
        <v>6903.7400000000007</v>
      </c>
      <c r="Y3683" s="33">
        <f t="shared" si="975"/>
        <v>1020.66</v>
      </c>
      <c r="Z3683" s="34">
        <f t="shared" si="976"/>
        <v>0.22178795744788252</v>
      </c>
      <c r="AA3683" s="33">
        <f t="shared" si="977"/>
        <v>1757.5364900000004</v>
      </c>
      <c r="AB3683" s="34">
        <f t="shared" si="978"/>
        <v>0.25457744497909834</v>
      </c>
      <c r="AC3683" s="33">
        <f>IFERROR($X3683/VLOOKUP(CONCATENATE("USD",C3683),[1]GEINDICE!AR$1:AS$65536,2,0),"")</f>
        <v>1267.0900247774618</v>
      </c>
      <c r="AD3683" s="33">
        <f>IFERROR($AA3683/VLOOKUP(CONCATENATE("USD",C3683),[1]GEINDICE!AR$1:AS$65536,2,0),"")</f>
        <v>322.57254106634861</v>
      </c>
      <c r="AE3683" s="33">
        <f>IFERROR($X3683/VLOOKUP(CONCATENATE("EUR",C3683),[1]GEINDICE!AR$1:AS$65536,2,0),"")</f>
        <v>1085.2036405363347</v>
      </c>
      <c r="AF3683" s="33">
        <f>IFERROR($AA3683/VLOOKUP(CONCATENATE("EUR",C3683),[1]GEINDICE!AR$1:AS$65536,2,0),"")</f>
        <v>276.26837008975593</v>
      </c>
      <c r="AG3683" s="43" t="str">
        <f>VLOOKUP(E3683,[1]Apresentação!AW$1:AX$65536,2,0)</f>
        <v xml:space="preserve">                    3 - TEXTILE AUXILIARIES</v>
      </c>
      <c r="AH3683" s="43" t="str">
        <f t="shared" si="979"/>
        <v xml:space="preserve">         5522000399 - ADULCINOL STA BR</v>
      </c>
      <c r="AI3683" s="44" t="str">
        <f t="shared" si="980"/>
        <v xml:space="preserve">     X00274 - ELASTAN IND E COM LTDA</v>
      </c>
      <c r="AJ3683" t="str">
        <f t="shared" si="981"/>
        <v xml:space="preserve">     90 - SALES</v>
      </c>
      <c r="AK3683" t="str">
        <f t="shared" si="982"/>
        <v/>
      </c>
      <c r="AL3683">
        <f t="shared" si="983"/>
        <v>9</v>
      </c>
      <c r="AM3683" t="str">
        <f t="shared" si="984"/>
        <v>2025 9</v>
      </c>
      <c r="AN3683" t="str">
        <f t="shared" si="985"/>
        <v xml:space="preserve">ELASTAN </v>
      </c>
    </row>
    <row r="3684" spans="1:40" x14ac:dyDescent="0.35">
      <c r="A3684">
        <v>83403</v>
      </c>
      <c r="B3684" t="s">
        <v>274</v>
      </c>
      <c r="C3684" s="31">
        <v>45875</v>
      </c>
      <c r="D3684" t="s">
        <v>286</v>
      </c>
      <c r="E3684" t="s">
        <v>287</v>
      </c>
      <c r="F3684" t="s">
        <v>314</v>
      </c>
      <c r="G3684" t="s">
        <v>315</v>
      </c>
      <c r="H3684" t="s">
        <v>310</v>
      </c>
      <c r="I3684" t="s">
        <v>311</v>
      </c>
      <c r="J3684">
        <v>220</v>
      </c>
      <c r="K3684">
        <v>4573.1400000000003</v>
      </c>
      <c r="L3684">
        <v>2529.10176</v>
      </c>
      <c r="M3684">
        <v>921.03</v>
      </c>
      <c r="N3684">
        <v>20.787000000000003</v>
      </c>
      <c r="O3684" s="32">
        <f t="shared" si="969"/>
        <v>3652.1100000000006</v>
      </c>
      <c r="P3684" s="32">
        <f t="shared" si="970"/>
        <v>1123.0082400000006</v>
      </c>
      <c r="Q3684">
        <v>749174</v>
      </c>
      <c r="R3684" t="s">
        <v>298</v>
      </c>
      <c r="S3684" t="s">
        <v>298</v>
      </c>
      <c r="T3684" t="str">
        <f t="shared" si="971"/>
        <v>VEN</v>
      </c>
      <c r="U3684" t="s">
        <v>300</v>
      </c>
      <c r="V3684" s="33">
        <f t="shared" si="972"/>
        <v>4573.1400000000003</v>
      </c>
      <c r="W3684">
        <f t="shared" si="973"/>
        <v>220</v>
      </c>
      <c r="X3684" s="33">
        <f t="shared" si="974"/>
        <v>3652.1100000000006</v>
      </c>
      <c r="Y3684" s="33">
        <f t="shared" si="975"/>
        <v>921.03</v>
      </c>
      <c r="Z3684" s="34">
        <f t="shared" si="976"/>
        <v>0.23594472069518985</v>
      </c>
      <c r="AA3684" s="33">
        <f t="shared" si="977"/>
        <v>1079.0082400000006</v>
      </c>
      <c r="AB3684" s="34">
        <f t="shared" si="978"/>
        <v>0.29544790271925009</v>
      </c>
      <c r="AC3684" s="33">
        <f>IFERROR($X3684/VLOOKUP(CONCATENATE("USD",C3684),[1]GEINDICE!AR$1:AS$65536,2,0),"")</f>
        <v>666.41910879165005</v>
      </c>
      <c r="AD3684" s="33">
        <f>IFERROR($AA3684/VLOOKUP(CONCATENATE("USD",C3684),[1]GEINDICE!AR$1:AS$65536,2,0),"")</f>
        <v>196.89212802452477</v>
      </c>
      <c r="AE3684" s="33">
        <f>IFERROR($X3684/VLOOKUP(CONCATENATE("EUR",C3684),[1]GEINDICE!AR$1:AS$65536,2,0),"")</f>
        <v>572.17992103778909</v>
      </c>
      <c r="AF3684" s="33">
        <f>IFERROR($AA3684/VLOOKUP(CONCATENATE("EUR",C3684),[1]GEINDICE!AR$1:AS$65536,2,0),"")</f>
        <v>169.04935764868091</v>
      </c>
      <c r="AG3684" s="43" t="str">
        <f>VLOOKUP(E3684,[1]Apresentação!AW$1:AX$65536,2,0)</f>
        <v xml:space="preserve">                    3 - TEXTILE AUXILIARIES</v>
      </c>
      <c r="AH3684" s="43" t="str">
        <f t="shared" si="979"/>
        <v xml:space="preserve">         5522000399 - ADULCINOL STA BR</v>
      </c>
      <c r="AI3684" s="44" t="str">
        <f t="shared" si="980"/>
        <v xml:space="preserve">     X00023 - KARSTEN S/A</v>
      </c>
      <c r="AJ3684" t="str">
        <f t="shared" si="981"/>
        <v xml:space="preserve">     90 - SALES</v>
      </c>
      <c r="AK3684" t="str">
        <f t="shared" si="982"/>
        <v/>
      </c>
      <c r="AL3684">
        <f t="shared" si="983"/>
        <v>8</v>
      </c>
      <c r="AM3684" t="str">
        <f t="shared" si="984"/>
        <v>2025 8</v>
      </c>
      <c r="AN3684" t="str">
        <f t="shared" si="985"/>
        <v xml:space="preserve">KARSTEN </v>
      </c>
    </row>
    <row r="3685" spans="1:40" x14ac:dyDescent="0.35">
      <c r="A3685">
        <v>82929</v>
      </c>
      <c r="B3685" t="s">
        <v>274</v>
      </c>
      <c r="C3685" s="31">
        <v>45838</v>
      </c>
      <c r="D3685" t="s">
        <v>286</v>
      </c>
      <c r="E3685" t="s">
        <v>287</v>
      </c>
      <c r="F3685" t="s">
        <v>316</v>
      </c>
      <c r="G3685" t="s">
        <v>317</v>
      </c>
      <c r="H3685" t="s">
        <v>310</v>
      </c>
      <c r="I3685" t="s">
        <v>311</v>
      </c>
      <c r="J3685">
        <v>660</v>
      </c>
      <c r="K3685">
        <v>11886.6</v>
      </c>
      <c r="L3685">
        <v>7222.8224099999998</v>
      </c>
      <c r="M3685">
        <v>2393.96</v>
      </c>
      <c r="N3685">
        <v>18.010000000000002</v>
      </c>
      <c r="O3685" s="32">
        <f t="shared" si="969"/>
        <v>9492.64</v>
      </c>
      <c r="P3685" s="32">
        <f t="shared" si="970"/>
        <v>2269.8175899999997</v>
      </c>
      <c r="Q3685">
        <v>742333</v>
      </c>
      <c r="R3685" t="s">
        <v>298</v>
      </c>
      <c r="S3685" t="s">
        <v>298</v>
      </c>
      <c r="T3685" t="str">
        <f t="shared" si="971"/>
        <v>VEN</v>
      </c>
      <c r="U3685" t="s">
        <v>300</v>
      </c>
      <c r="V3685" s="33">
        <f t="shared" si="972"/>
        <v>11886.6</v>
      </c>
      <c r="W3685">
        <f t="shared" si="973"/>
        <v>660</v>
      </c>
      <c r="X3685" s="33">
        <f t="shared" si="974"/>
        <v>9492.64</v>
      </c>
      <c r="Y3685" s="33">
        <f t="shared" si="975"/>
        <v>2393.96</v>
      </c>
      <c r="Z3685" s="34">
        <f t="shared" si="976"/>
        <v>0.17985105833459522</v>
      </c>
      <c r="AA3685" s="33">
        <f t="shared" si="977"/>
        <v>2137.8175899999997</v>
      </c>
      <c r="AB3685" s="34">
        <f t="shared" si="978"/>
        <v>0.22520790738930369</v>
      </c>
      <c r="AC3685" s="33">
        <f>IFERROR($X3685/VLOOKUP(CONCATENATE("USD",C3685),[1]GEINDICE!AR$1:AS$65536,2,0),"")</f>
        <v>1739.5026662513053</v>
      </c>
      <c r="AD3685" s="33">
        <f>IFERROR($AA3685/VLOOKUP(CONCATENATE("USD",C3685),[1]GEINDICE!AR$1:AS$65536,2,0),"")</f>
        <v>391.74975536457083</v>
      </c>
      <c r="AE3685" s="33">
        <f>IFERROR($X3685/VLOOKUP(CONCATENATE("EUR",C3685),[1]GEINDICE!AR$1:AS$65536,2,0),"")</f>
        <v>1477.9137474700294</v>
      </c>
      <c r="AF3685" s="33">
        <f>IFERROR($AA3685/VLOOKUP(CONCATENATE("EUR",C3685),[1]GEINDICE!AR$1:AS$65536,2,0),"")</f>
        <v>332.83786236960918</v>
      </c>
      <c r="AG3685" s="43" t="str">
        <f>VLOOKUP(E3685,[1]Apresentação!AW$1:AX$65536,2,0)</f>
        <v xml:space="preserve">                    3 - TEXTILE AUXILIARIES</v>
      </c>
      <c r="AH3685" s="43" t="str">
        <f t="shared" si="979"/>
        <v xml:space="preserve">         5522000399 - ADULCINOL STA BR</v>
      </c>
      <c r="AI3685" s="44" t="str">
        <f t="shared" si="980"/>
        <v xml:space="preserve">     X00274 - ELASTAN IND E COM LTDA</v>
      </c>
      <c r="AJ3685" t="str">
        <f t="shared" si="981"/>
        <v xml:space="preserve">     90 - SALES</v>
      </c>
      <c r="AK3685" t="str">
        <f t="shared" si="982"/>
        <v/>
      </c>
      <c r="AL3685">
        <f t="shared" si="983"/>
        <v>6</v>
      </c>
      <c r="AM3685" t="str">
        <f t="shared" si="984"/>
        <v>2025 6</v>
      </c>
      <c r="AN3685" t="str">
        <f t="shared" si="985"/>
        <v xml:space="preserve">ELASTAN </v>
      </c>
    </row>
    <row r="3686" spans="1:40" x14ac:dyDescent="0.35">
      <c r="A3686">
        <v>83904</v>
      </c>
      <c r="B3686" t="s">
        <v>274</v>
      </c>
      <c r="C3686" s="31">
        <v>45918</v>
      </c>
      <c r="D3686" t="s">
        <v>286</v>
      </c>
      <c r="E3686" t="s">
        <v>287</v>
      </c>
      <c r="F3686" t="s">
        <v>318</v>
      </c>
      <c r="G3686" t="s">
        <v>319</v>
      </c>
      <c r="H3686" t="s">
        <v>310</v>
      </c>
      <c r="I3686" t="s">
        <v>311</v>
      </c>
      <c r="J3686">
        <v>330</v>
      </c>
      <c r="K3686">
        <v>7038.57</v>
      </c>
      <c r="L3686">
        <v>3793.6526399999998</v>
      </c>
      <c r="M3686">
        <v>1417.57</v>
      </c>
      <c r="N3686">
        <v>21.329000000000001</v>
      </c>
      <c r="O3686" s="32">
        <f t="shared" si="969"/>
        <v>5621</v>
      </c>
      <c r="P3686" s="32">
        <f t="shared" si="970"/>
        <v>1827.3473600000002</v>
      </c>
      <c r="Q3686">
        <v>761773</v>
      </c>
      <c r="R3686" t="s">
        <v>298</v>
      </c>
      <c r="S3686" t="s">
        <v>298</v>
      </c>
      <c r="T3686" t="str">
        <f t="shared" si="971"/>
        <v>VEN</v>
      </c>
      <c r="U3686" t="s">
        <v>300</v>
      </c>
      <c r="V3686" s="33">
        <f t="shared" si="972"/>
        <v>7038.57</v>
      </c>
      <c r="W3686">
        <f t="shared" si="973"/>
        <v>330</v>
      </c>
      <c r="X3686" s="33">
        <f t="shared" si="974"/>
        <v>5621</v>
      </c>
      <c r="Y3686" s="33">
        <f t="shared" si="975"/>
        <v>1417.57</v>
      </c>
      <c r="Z3686" s="34">
        <f t="shared" si="976"/>
        <v>0.25024221681392672</v>
      </c>
      <c r="AA3686" s="33">
        <f t="shared" si="977"/>
        <v>1761.3473600000002</v>
      </c>
      <c r="AB3686" s="34">
        <f t="shared" si="978"/>
        <v>0.31335124710905538</v>
      </c>
      <c r="AC3686" s="33">
        <f>IFERROR($X3686/VLOOKUP(CONCATENATE("USD",C3686),[1]GEINDICE!AR$1:AS$65536,2,0),"")</f>
        <v>1060.3659686851538</v>
      </c>
      <c r="AD3686" s="33">
        <f>IFERROR($AA3686/VLOOKUP(CONCATENATE("USD",C3686),[1]GEINDICE!AR$1:AS$65536,2,0),"")</f>
        <v>332.26699867949446</v>
      </c>
      <c r="AE3686" s="33">
        <f>IFERROR($X3686/VLOOKUP(CONCATENATE("EUR",C3686),[1]GEINDICE!AR$1:AS$65536,2,0),"")</f>
        <v>900.13771898920663</v>
      </c>
      <c r="AF3686" s="33">
        <f>IFERROR($AA3686/VLOOKUP(CONCATENATE("EUR",C3686),[1]GEINDICE!AR$1:AS$65536,2,0),"")</f>
        <v>282.05927681516835</v>
      </c>
      <c r="AG3686" s="43" t="str">
        <f>VLOOKUP(E3686,[1]Apresentação!AW$1:AX$65536,2,0)</f>
        <v xml:space="preserve">                    3 - TEXTILE AUXILIARIES</v>
      </c>
      <c r="AH3686" s="43" t="str">
        <f t="shared" si="979"/>
        <v xml:space="preserve">         5522000399 - ADULCINOL STA BR</v>
      </c>
      <c r="AI3686" s="44" t="str">
        <f t="shared" si="980"/>
        <v xml:space="preserve">     X00231 - ESFERA QUIMICA INDUSTRIA E COMERCIO LTDA</v>
      </c>
      <c r="AJ3686" t="str">
        <f t="shared" si="981"/>
        <v xml:space="preserve">     90 - SALES</v>
      </c>
      <c r="AK3686" t="str">
        <f t="shared" si="982"/>
        <v/>
      </c>
      <c r="AL3686">
        <f t="shared" si="983"/>
        <v>9</v>
      </c>
      <c r="AM3686" t="str">
        <f t="shared" si="984"/>
        <v>2025 9</v>
      </c>
      <c r="AN3686" t="str">
        <f t="shared" si="985"/>
        <v xml:space="preserve">ESFERA </v>
      </c>
    </row>
    <row r="3687" spans="1:40" x14ac:dyDescent="0.35">
      <c r="A3687">
        <v>84303</v>
      </c>
      <c r="B3687" t="s">
        <v>274</v>
      </c>
      <c r="C3687" s="31">
        <v>45951</v>
      </c>
      <c r="D3687" t="s">
        <v>286</v>
      </c>
      <c r="E3687" t="s">
        <v>287</v>
      </c>
      <c r="F3687" t="s">
        <v>314</v>
      </c>
      <c r="G3687" t="s">
        <v>315</v>
      </c>
      <c r="H3687" t="s">
        <v>310</v>
      </c>
      <c r="I3687" t="s">
        <v>311</v>
      </c>
      <c r="J3687">
        <v>440</v>
      </c>
      <c r="K3687">
        <v>9146.2800000000007</v>
      </c>
      <c r="L3687">
        <v>5058.2035100000003</v>
      </c>
      <c r="M3687">
        <v>1842.05</v>
      </c>
      <c r="N3687">
        <v>20.787000000000003</v>
      </c>
      <c r="O3687" s="32">
        <f t="shared" si="969"/>
        <v>7304.2300000000005</v>
      </c>
      <c r="P3687" s="32">
        <f t="shared" si="970"/>
        <v>2246.0264900000002</v>
      </c>
      <c r="Q3687">
        <v>764789</v>
      </c>
      <c r="R3687" t="s">
        <v>298</v>
      </c>
      <c r="S3687" t="s">
        <v>298</v>
      </c>
      <c r="T3687" t="str">
        <f t="shared" si="971"/>
        <v>VEN</v>
      </c>
      <c r="U3687" t="s">
        <v>300</v>
      </c>
      <c r="V3687" s="33">
        <f t="shared" si="972"/>
        <v>9146.2800000000007</v>
      </c>
      <c r="W3687">
        <f t="shared" si="973"/>
        <v>440</v>
      </c>
      <c r="X3687" s="33">
        <f t="shared" si="974"/>
        <v>7304.2300000000005</v>
      </c>
      <c r="Y3687" s="33">
        <f t="shared" si="975"/>
        <v>1842.05</v>
      </c>
      <c r="Z3687" s="34">
        <f t="shared" si="976"/>
        <v>0.23594581512921101</v>
      </c>
      <c r="AA3687" s="33">
        <f t="shared" si="977"/>
        <v>2158.0264900000002</v>
      </c>
      <c r="AB3687" s="34">
        <f t="shared" si="978"/>
        <v>0.29544886866925058</v>
      </c>
      <c r="AC3687" s="33">
        <f>IFERROR($X3687/VLOOKUP(CONCATENATE("USD",C3687),[1]GEINDICE!AR$1:AS$65536,2,0),"")</f>
        <v>1356.4533501708513</v>
      </c>
      <c r="AD3687" s="33">
        <f>IFERROR($AA3687/VLOOKUP(CONCATENATE("USD",C3687),[1]GEINDICE!AR$1:AS$65536,2,0),"")</f>
        <v>400.76260771059282</v>
      </c>
      <c r="AE3687" s="33">
        <f>IFERROR($X3687/VLOOKUP(CONCATENATE("EUR",C3687),[1]GEINDICE!AR$1:AS$65536,2,0),"")</f>
        <v>1167.7426059152679</v>
      </c>
      <c r="AF3687" s="33">
        <f>IFERROR($AA3687/VLOOKUP(CONCATENATE("EUR",C3687),[1]GEINDICE!AR$1:AS$65536,2,0),"")</f>
        <v>345.00823181454842</v>
      </c>
      <c r="AG3687" s="43" t="str">
        <f>VLOOKUP(E3687,[1]Apresentação!AW$1:AX$65536,2,0)</f>
        <v xml:space="preserve">                    3 - TEXTILE AUXILIARIES</v>
      </c>
      <c r="AH3687" s="43" t="str">
        <f t="shared" si="979"/>
        <v xml:space="preserve">         5522000399 - ADULCINOL STA BR</v>
      </c>
      <c r="AI3687" s="44" t="str">
        <f t="shared" si="980"/>
        <v xml:space="preserve">     X00023 - KARSTEN S/A</v>
      </c>
      <c r="AJ3687" t="str">
        <f t="shared" si="981"/>
        <v xml:space="preserve">     90 - SALES</v>
      </c>
      <c r="AK3687" t="str">
        <f t="shared" si="982"/>
        <v/>
      </c>
      <c r="AL3687">
        <f t="shared" si="983"/>
        <v>10</v>
      </c>
      <c r="AM3687" t="str">
        <f t="shared" si="984"/>
        <v>2025 10</v>
      </c>
      <c r="AN3687" t="str">
        <f t="shared" si="985"/>
        <v xml:space="preserve">KARSTEN </v>
      </c>
    </row>
    <row r="3688" spans="1:40" x14ac:dyDescent="0.35">
      <c r="A3688">
        <v>83202</v>
      </c>
      <c r="B3688" t="s">
        <v>274</v>
      </c>
      <c r="C3688" s="31">
        <v>45859</v>
      </c>
      <c r="D3688" t="s">
        <v>286</v>
      </c>
      <c r="E3688" t="s">
        <v>287</v>
      </c>
      <c r="F3688" t="s">
        <v>314</v>
      </c>
      <c r="G3688" t="s">
        <v>315</v>
      </c>
      <c r="H3688" t="s">
        <v>310</v>
      </c>
      <c r="I3688" t="s">
        <v>311</v>
      </c>
      <c r="J3688">
        <v>220</v>
      </c>
      <c r="K3688">
        <v>4573.1400000000003</v>
      </c>
      <c r="L3688">
        <v>2407.6074699999999</v>
      </c>
      <c r="M3688">
        <v>921.03</v>
      </c>
      <c r="N3688">
        <v>20.787000000000003</v>
      </c>
      <c r="O3688" s="32">
        <f t="shared" si="969"/>
        <v>3652.1100000000006</v>
      </c>
      <c r="P3688" s="32">
        <f t="shared" si="970"/>
        <v>1244.5025300000007</v>
      </c>
      <c r="Q3688">
        <v>744380</v>
      </c>
      <c r="R3688" t="s">
        <v>298</v>
      </c>
      <c r="S3688" t="s">
        <v>298</v>
      </c>
      <c r="T3688" t="str">
        <f t="shared" si="971"/>
        <v>VEN</v>
      </c>
      <c r="U3688" t="s">
        <v>300</v>
      </c>
      <c r="V3688" s="33">
        <f t="shared" si="972"/>
        <v>4573.1400000000003</v>
      </c>
      <c r="W3688">
        <f t="shared" si="973"/>
        <v>220</v>
      </c>
      <c r="X3688" s="33">
        <f t="shared" si="974"/>
        <v>3652.1100000000006</v>
      </c>
      <c r="Y3688" s="33">
        <f t="shared" si="975"/>
        <v>921.03</v>
      </c>
      <c r="Z3688" s="34">
        <f t="shared" si="976"/>
        <v>0.2625116506382924</v>
      </c>
      <c r="AA3688" s="33">
        <f t="shared" si="977"/>
        <v>1200.5025300000007</v>
      </c>
      <c r="AB3688" s="34">
        <f t="shared" si="978"/>
        <v>0.32871477858005382</v>
      </c>
      <c r="AC3688" s="33">
        <f>IFERROR($X3688/VLOOKUP(CONCATENATE("USD",C3688),[1]GEINDICE!AR$1:AS$65536,2,0),"")</f>
        <v>656.55910112359561</v>
      </c>
      <c r="AD3688" s="33">
        <f>IFERROR($AA3688/VLOOKUP(CONCATENATE("USD",C3688),[1]GEINDICE!AR$1:AS$65536,2,0),"")</f>
        <v>215.82067955056192</v>
      </c>
      <c r="AE3688" s="33">
        <f>IFERROR($X3688/VLOOKUP(CONCATENATE("EUR",C3688),[1]GEINDICE!AR$1:AS$65536,2,0),"")</f>
        <v>560.92245311708064</v>
      </c>
      <c r="AF3688" s="33">
        <f>IFERROR($AA3688/VLOOKUP(CONCATENATE("EUR",C3688),[1]GEINDICE!AR$1:AS$65536,2,0),"")</f>
        <v>184.38349997696182</v>
      </c>
      <c r="AG3688" s="43" t="str">
        <f>VLOOKUP(E3688,[1]Apresentação!AW$1:AX$65536,2,0)</f>
        <v xml:space="preserve">                    3 - TEXTILE AUXILIARIES</v>
      </c>
      <c r="AH3688" s="43" t="str">
        <f t="shared" si="979"/>
        <v xml:space="preserve">         5522000399 - ADULCINOL STA BR</v>
      </c>
      <c r="AI3688" s="44" t="str">
        <f t="shared" si="980"/>
        <v xml:space="preserve">     X00023 - KARSTEN S/A</v>
      </c>
      <c r="AJ3688" t="str">
        <f t="shared" si="981"/>
        <v xml:space="preserve">     90 - SALES</v>
      </c>
      <c r="AK3688" t="str">
        <f t="shared" si="982"/>
        <v/>
      </c>
      <c r="AL3688">
        <f t="shared" si="983"/>
        <v>7</v>
      </c>
      <c r="AM3688" t="str">
        <f t="shared" si="984"/>
        <v>2025 7</v>
      </c>
      <c r="AN3688" t="str">
        <f t="shared" si="985"/>
        <v xml:space="preserve">KARSTEN </v>
      </c>
    </row>
    <row r="3689" spans="1:40" x14ac:dyDescent="0.35">
      <c r="A3689">
        <v>83113</v>
      </c>
      <c r="B3689" t="s">
        <v>274</v>
      </c>
      <c r="C3689" s="31">
        <v>45853</v>
      </c>
      <c r="D3689" t="s">
        <v>286</v>
      </c>
      <c r="E3689" t="s">
        <v>287</v>
      </c>
      <c r="F3689" t="s">
        <v>318</v>
      </c>
      <c r="G3689" t="s">
        <v>319</v>
      </c>
      <c r="H3689" t="s">
        <v>310</v>
      </c>
      <c r="I3689" t="s">
        <v>311</v>
      </c>
      <c r="J3689">
        <v>220</v>
      </c>
      <c r="K3689">
        <v>4692.38</v>
      </c>
      <c r="L3689">
        <v>2407.6074699999999</v>
      </c>
      <c r="M3689">
        <v>945.05</v>
      </c>
      <c r="N3689">
        <v>21.329000000000001</v>
      </c>
      <c r="O3689" s="32">
        <f t="shared" si="969"/>
        <v>3747.33</v>
      </c>
      <c r="P3689" s="32">
        <f t="shared" si="970"/>
        <v>1339.72253</v>
      </c>
      <c r="Q3689">
        <v>743817</v>
      </c>
      <c r="R3689" t="s">
        <v>298</v>
      </c>
      <c r="S3689" t="s">
        <v>298</v>
      </c>
      <c r="T3689" t="str">
        <f t="shared" si="971"/>
        <v>VEN</v>
      </c>
      <c r="U3689" t="s">
        <v>300</v>
      </c>
      <c r="V3689" s="33">
        <f t="shared" si="972"/>
        <v>4692.38</v>
      </c>
      <c r="W3689">
        <f t="shared" si="973"/>
        <v>220</v>
      </c>
      <c r="X3689" s="33">
        <f t="shared" si="974"/>
        <v>3747.33</v>
      </c>
      <c r="Y3689" s="33">
        <f t="shared" si="975"/>
        <v>945.05</v>
      </c>
      <c r="Z3689" s="34">
        <f t="shared" si="976"/>
        <v>0.27613333319125899</v>
      </c>
      <c r="AA3689" s="33">
        <f t="shared" si="977"/>
        <v>1295.72253</v>
      </c>
      <c r="AB3689" s="34">
        <f t="shared" si="978"/>
        <v>0.34577219780483703</v>
      </c>
      <c r="AC3689" s="33">
        <f>IFERROR($X3689/VLOOKUP(CONCATENATE("USD",C3689),[1]GEINDICE!AR$1:AS$65536,2,0),"")</f>
        <v>674.27126817331225</v>
      </c>
      <c r="AD3689" s="33">
        <f>IFERROR($AA3689/VLOOKUP(CONCATENATE("USD",C3689),[1]GEINDICE!AR$1:AS$65536,2,0),"")</f>
        <v>233.14425831294085</v>
      </c>
      <c r="AE3689" s="33">
        <f>IFERROR($X3689/VLOOKUP(CONCATENATE("EUR",C3689),[1]GEINDICE!AR$1:AS$65536,2,0),"")</f>
        <v>580.27067622601771</v>
      </c>
      <c r="AF3689" s="33">
        <f>IFERROR($AA3689/VLOOKUP(CONCATENATE("EUR",C3689),[1]GEINDICE!AR$1:AS$65536,2,0),"")</f>
        <v>200.64146704036915</v>
      </c>
      <c r="AG3689" s="43" t="str">
        <f>VLOOKUP(E3689,[1]Apresentação!AW$1:AX$65536,2,0)</f>
        <v xml:space="preserve">                    3 - TEXTILE AUXILIARIES</v>
      </c>
      <c r="AH3689" s="43" t="str">
        <f t="shared" si="979"/>
        <v xml:space="preserve">         5522000399 - ADULCINOL STA BR</v>
      </c>
      <c r="AI3689" s="44" t="str">
        <f t="shared" si="980"/>
        <v xml:space="preserve">     X00231 - ESFERA QUIMICA INDUSTRIA E COMERCIO LTDA</v>
      </c>
      <c r="AJ3689" t="str">
        <f t="shared" si="981"/>
        <v xml:space="preserve">     90 - SALES</v>
      </c>
      <c r="AK3689" t="str">
        <f t="shared" si="982"/>
        <v/>
      </c>
      <c r="AL3689">
        <f t="shared" si="983"/>
        <v>7</v>
      </c>
      <c r="AM3689" t="str">
        <f t="shared" si="984"/>
        <v>2025 7</v>
      </c>
      <c r="AN3689" t="str">
        <f t="shared" si="985"/>
        <v xml:space="preserve">ESFERA </v>
      </c>
    </row>
    <row r="3690" spans="1:40" x14ac:dyDescent="0.35">
      <c r="A3690">
        <v>82414</v>
      </c>
      <c r="B3690" t="s">
        <v>274</v>
      </c>
      <c r="C3690" s="31">
        <v>45791</v>
      </c>
      <c r="D3690" t="s">
        <v>286</v>
      </c>
      <c r="E3690" t="s">
        <v>287</v>
      </c>
      <c r="F3690" t="s">
        <v>314</v>
      </c>
      <c r="G3690" t="s">
        <v>315</v>
      </c>
      <c r="H3690" t="s">
        <v>310</v>
      </c>
      <c r="I3690" t="s">
        <v>311</v>
      </c>
      <c r="J3690">
        <v>220</v>
      </c>
      <c r="K3690">
        <v>4573.1400000000003</v>
      </c>
      <c r="L3690">
        <v>2407.6074699999999</v>
      </c>
      <c r="M3690">
        <v>921.03</v>
      </c>
      <c r="N3690">
        <v>20.787000000000003</v>
      </c>
      <c r="O3690" s="32">
        <f t="shared" si="969"/>
        <v>3652.1100000000006</v>
      </c>
      <c r="P3690" s="32">
        <f t="shared" si="970"/>
        <v>1244.5025300000007</v>
      </c>
      <c r="Q3690">
        <v>738705</v>
      </c>
      <c r="R3690" t="s">
        <v>298</v>
      </c>
      <c r="S3690" t="s">
        <v>298</v>
      </c>
      <c r="T3690" t="str">
        <f t="shared" si="971"/>
        <v>VEN</v>
      </c>
      <c r="U3690" t="s">
        <v>300</v>
      </c>
      <c r="V3690" s="33">
        <f t="shared" si="972"/>
        <v>4573.1400000000003</v>
      </c>
      <c r="W3690">
        <f t="shared" si="973"/>
        <v>220</v>
      </c>
      <c r="X3690" s="33">
        <f t="shared" si="974"/>
        <v>3652.1100000000006</v>
      </c>
      <c r="Y3690" s="33">
        <f t="shared" si="975"/>
        <v>921.03</v>
      </c>
      <c r="Z3690" s="34">
        <f t="shared" si="976"/>
        <v>0.2625116506382924</v>
      </c>
      <c r="AA3690" s="33">
        <f t="shared" si="977"/>
        <v>1200.5025300000007</v>
      </c>
      <c r="AB3690" s="34">
        <f t="shared" si="978"/>
        <v>0.32871477858005382</v>
      </c>
      <c r="AC3690" s="33">
        <f>IFERROR($X3690/VLOOKUP(CONCATENATE("USD",C3690),[1]GEINDICE!AR$1:AS$65536,2,0),"")</f>
        <v>651.00000000000011</v>
      </c>
      <c r="AD3690" s="33">
        <f>IFERROR($AA3690/VLOOKUP(CONCATENATE("USD",C3690),[1]GEINDICE!AR$1:AS$65536,2,0),"")</f>
        <v>213.99332085561508</v>
      </c>
      <c r="AE3690" s="33">
        <f>IFERROR($X3690/VLOOKUP(CONCATENATE("EUR",C3690),[1]GEINDICE!AR$1:AS$65536,2,0),"")</f>
        <v>580.93564088696598</v>
      </c>
      <c r="AF3690" s="33">
        <f>IFERROR($AA3690/VLOOKUP(CONCATENATE("EUR",C3690),[1]GEINDICE!AR$1:AS$65536,2,0),"")</f>
        <v>190.96213056342071</v>
      </c>
      <c r="AG3690" s="43" t="str">
        <f>VLOOKUP(E3690,[1]Apresentação!AW$1:AX$65536,2,0)</f>
        <v xml:space="preserve">                    3 - TEXTILE AUXILIARIES</v>
      </c>
      <c r="AH3690" s="43" t="str">
        <f t="shared" si="979"/>
        <v xml:space="preserve">         5522000399 - ADULCINOL STA BR</v>
      </c>
      <c r="AI3690" s="44" t="str">
        <f t="shared" si="980"/>
        <v xml:space="preserve">     X00023 - KARSTEN S/A</v>
      </c>
      <c r="AJ3690" t="str">
        <f t="shared" si="981"/>
        <v xml:space="preserve">     90 - SALES</v>
      </c>
      <c r="AK3690" t="str">
        <f t="shared" si="982"/>
        <v/>
      </c>
      <c r="AL3690">
        <f t="shared" si="983"/>
        <v>5</v>
      </c>
      <c r="AM3690" t="str">
        <f t="shared" si="984"/>
        <v>2025 5</v>
      </c>
      <c r="AN3690" t="str">
        <f t="shared" si="985"/>
        <v xml:space="preserve">KARSTEN </v>
      </c>
    </row>
    <row r="3691" spans="1:40" x14ac:dyDescent="0.35">
      <c r="A3691">
        <v>82789</v>
      </c>
      <c r="B3691" t="s">
        <v>274</v>
      </c>
      <c r="C3691" s="31">
        <v>45824</v>
      </c>
      <c r="D3691" t="s">
        <v>286</v>
      </c>
      <c r="E3691" t="s">
        <v>287</v>
      </c>
      <c r="F3691" t="s">
        <v>314</v>
      </c>
      <c r="G3691" t="s">
        <v>315</v>
      </c>
      <c r="H3691" t="s">
        <v>310</v>
      </c>
      <c r="I3691" t="s">
        <v>311</v>
      </c>
      <c r="J3691">
        <v>220</v>
      </c>
      <c r="K3691">
        <v>4573.1400000000003</v>
      </c>
      <c r="L3691">
        <v>2407.6074699999999</v>
      </c>
      <c r="M3691">
        <v>921.03</v>
      </c>
      <c r="N3691">
        <v>20.787000000000003</v>
      </c>
      <c r="O3691" s="32">
        <f t="shared" si="969"/>
        <v>3652.1100000000006</v>
      </c>
      <c r="P3691" s="32">
        <f t="shared" si="970"/>
        <v>1244.5025300000007</v>
      </c>
      <c r="Q3691">
        <v>741421</v>
      </c>
      <c r="R3691" t="s">
        <v>298</v>
      </c>
      <c r="S3691" t="s">
        <v>298</v>
      </c>
      <c r="T3691" t="str">
        <f t="shared" si="971"/>
        <v>VEN</v>
      </c>
      <c r="U3691" t="s">
        <v>300</v>
      </c>
      <c r="V3691" s="33">
        <f t="shared" si="972"/>
        <v>4573.1400000000003</v>
      </c>
      <c r="W3691">
        <f t="shared" si="973"/>
        <v>220</v>
      </c>
      <c r="X3691" s="33">
        <f t="shared" si="974"/>
        <v>3652.1100000000006</v>
      </c>
      <c r="Y3691" s="33">
        <f t="shared" si="975"/>
        <v>921.03</v>
      </c>
      <c r="Z3691" s="34">
        <f t="shared" si="976"/>
        <v>0.2625116506382924</v>
      </c>
      <c r="AA3691" s="33">
        <f t="shared" si="977"/>
        <v>1200.5025300000007</v>
      </c>
      <c r="AB3691" s="34">
        <f t="shared" si="978"/>
        <v>0.32871477858005382</v>
      </c>
      <c r="AC3691" s="33">
        <f>IFERROR($X3691/VLOOKUP(CONCATENATE("USD",C3691),[1]GEINDICE!AR$1:AS$65536,2,0),"")</f>
        <v>662.53832338588256</v>
      </c>
      <c r="AD3691" s="33">
        <f>IFERROR($AA3691/VLOOKUP(CONCATENATE("USD",C3691),[1]GEINDICE!AR$1:AS$65536,2,0),"")</f>
        <v>217.78613827259048</v>
      </c>
      <c r="AE3691" s="33">
        <f>IFERROR($X3691/VLOOKUP(CONCATENATE("EUR",C3691),[1]GEINDICE!AR$1:AS$65536,2,0),"")</f>
        <v>572.09029104921842</v>
      </c>
      <c r="AF3691" s="33">
        <f>IFERROR($AA3691/VLOOKUP(CONCATENATE("EUR",C3691),[1]GEINDICE!AR$1:AS$65536,2,0),"")</f>
        <v>188.05453335004239</v>
      </c>
      <c r="AG3691" s="43" t="str">
        <f>VLOOKUP(E3691,[1]Apresentação!AW$1:AX$65536,2,0)</f>
        <v xml:space="preserve">                    3 - TEXTILE AUXILIARIES</v>
      </c>
      <c r="AH3691" s="43" t="str">
        <f t="shared" si="979"/>
        <v xml:space="preserve">         5522000399 - ADULCINOL STA BR</v>
      </c>
      <c r="AI3691" s="44" t="str">
        <f t="shared" si="980"/>
        <v xml:space="preserve">     X00023 - KARSTEN S/A</v>
      </c>
      <c r="AJ3691" t="str">
        <f t="shared" si="981"/>
        <v xml:space="preserve">     90 - SALES</v>
      </c>
      <c r="AK3691" t="str">
        <f t="shared" si="982"/>
        <v/>
      </c>
      <c r="AL3691">
        <f t="shared" si="983"/>
        <v>6</v>
      </c>
      <c r="AM3691" t="str">
        <f t="shared" si="984"/>
        <v>2025 6</v>
      </c>
      <c r="AN3691" t="str">
        <f t="shared" si="985"/>
        <v xml:space="preserve">KARSTEN </v>
      </c>
    </row>
    <row r="3692" spans="1:40" x14ac:dyDescent="0.35">
      <c r="A3692">
        <v>84551</v>
      </c>
      <c r="B3692" t="s">
        <v>274</v>
      </c>
      <c r="C3692" s="31">
        <v>45967</v>
      </c>
      <c r="D3692" t="s">
        <v>286</v>
      </c>
      <c r="E3692" t="s">
        <v>287</v>
      </c>
      <c r="F3692" t="s">
        <v>316</v>
      </c>
      <c r="G3692" t="s">
        <v>317</v>
      </c>
      <c r="H3692" t="s">
        <v>310</v>
      </c>
      <c r="I3692" t="s">
        <v>311</v>
      </c>
      <c r="J3692">
        <v>330</v>
      </c>
      <c r="K3692">
        <v>5943.3</v>
      </c>
      <c r="L3692">
        <v>3793.65263</v>
      </c>
      <c r="M3692">
        <v>765.49</v>
      </c>
      <c r="N3692">
        <v>18.010000000000002</v>
      </c>
      <c r="O3692" s="32">
        <f t="shared" si="969"/>
        <v>5177.8100000000004</v>
      </c>
      <c r="P3692" s="32">
        <f t="shared" si="970"/>
        <v>1384.1573700000004</v>
      </c>
      <c r="Q3692">
        <v>766563</v>
      </c>
      <c r="R3692" t="s">
        <v>298</v>
      </c>
      <c r="S3692" t="s">
        <v>298</v>
      </c>
      <c r="T3692" t="str">
        <f t="shared" si="971"/>
        <v>VEN</v>
      </c>
      <c r="U3692" t="s">
        <v>300</v>
      </c>
      <c r="V3692" s="33">
        <f t="shared" si="972"/>
        <v>5943.3</v>
      </c>
      <c r="W3692">
        <f t="shared" si="973"/>
        <v>330</v>
      </c>
      <c r="X3692" s="33">
        <f t="shared" si="974"/>
        <v>5177.8100000000004</v>
      </c>
      <c r="Y3692" s="33">
        <f t="shared" si="975"/>
        <v>765.49</v>
      </c>
      <c r="Z3692" s="34">
        <f t="shared" si="976"/>
        <v>0.22178879915198632</v>
      </c>
      <c r="AA3692" s="33">
        <f t="shared" si="977"/>
        <v>1318.1573700000004</v>
      </c>
      <c r="AB3692" s="34">
        <f t="shared" si="978"/>
        <v>0.25457816528609589</v>
      </c>
      <c r="AC3692" s="33" t="str">
        <f>IFERROR($X3692/VLOOKUP(CONCATENATE("USD",C3692),[1]GEINDICE!AR$1:AS$65536,2,0),"")</f>
        <v/>
      </c>
      <c r="AD3692" s="33" t="str">
        <f>IFERROR($AA3692/VLOOKUP(CONCATENATE("USD",C3692),[1]GEINDICE!AR$1:AS$65536,2,0),"")</f>
        <v/>
      </c>
      <c r="AE3692" s="33" t="str">
        <f>IFERROR($X3692/VLOOKUP(CONCATENATE("EUR",C3692),[1]GEINDICE!AR$1:AS$65536,2,0),"")</f>
        <v/>
      </c>
      <c r="AF3692" s="33" t="str">
        <f>IFERROR($AA3692/VLOOKUP(CONCATENATE("EUR",C3692),[1]GEINDICE!AR$1:AS$65536,2,0),"")</f>
        <v/>
      </c>
      <c r="AG3692" s="43" t="str">
        <f>VLOOKUP(E3692,[1]Apresentação!AW$1:AX$65536,2,0)</f>
        <v xml:space="preserve">                    3 - TEXTILE AUXILIARIES</v>
      </c>
      <c r="AH3692" s="43" t="str">
        <f t="shared" si="979"/>
        <v xml:space="preserve">         5522000399 - ADULCINOL STA BR</v>
      </c>
      <c r="AI3692" s="44" t="str">
        <f t="shared" si="980"/>
        <v xml:space="preserve">     X00274 - ELASTAN IND E COM LTDA</v>
      </c>
      <c r="AJ3692" t="str">
        <f t="shared" si="981"/>
        <v xml:space="preserve">     90 - SALES</v>
      </c>
      <c r="AK3692" t="str">
        <f t="shared" si="982"/>
        <v/>
      </c>
      <c r="AL3692">
        <f t="shared" si="983"/>
        <v>11</v>
      </c>
      <c r="AM3692" t="str">
        <f t="shared" si="984"/>
        <v>2025 11</v>
      </c>
      <c r="AN3692" t="str">
        <f t="shared" si="985"/>
        <v xml:space="preserve">ELASTAN </v>
      </c>
    </row>
    <row r="3693" spans="1:40" x14ac:dyDescent="0.35">
      <c r="A3693">
        <v>83576</v>
      </c>
      <c r="B3693" t="s">
        <v>274</v>
      </c>
      <c r="C3693" s="31">
        <v>45889</v>
      </c>
      <c r="D3693" t="s">
        <v>286</v>
      </c>
      <c r="E3693" t="s">
        <v>287</v>
      </c>
      <c r="F3693" t="s">
        <v>314</v>
      </c>
      <c r="G3693" t="s">
        <v>315</v>
      </c>
      <c r="H3693" t="s">
        <v>310</v>
      </c>
      <c r="I3693" t="s">
        <v>311</v>
      </c>
      <c r="J3693">
        <v>220</v>
      </c>
      <c r="K3693">
        <v>4573.1400000000003</v>
      </c>
      <c r="L3693">
        <v>2529.10176</v>
      </c>
      <c r="M3693">
        <v>921.03</v>
      </c>
      <c r="N3693">
        <v>20.787000000000003</v>
      </c>
      <c r="O3693" s="32">
        <f t="shared" si="969"/>
        <v>3652.1100000000006</v>
      </c>
      <c r="P3693" s="32">
        <f t="shared" si="970"/>
        <v>1123.0082400000006</v>
      </c>
      <c r="Q3693">
        <v>758708</v>
      </c>
      <c r="R3693" t="s">
        <v>298</v>
      </c>
      <c r="S3693" t="s">
        <v>298</v>
      </c>
      <c r="T3693" t="str">
        <f t="shared" si="971"/>
        <v>VEN</v>
      </c>
      <c r="U3693" t="s">
        <v>300</v>
      </c>
      <c r="V3693" s="33">
        <f t="shared" si="972"/>
        <v>4573.1400000000003</v>
      </c>
      <c r="W3693">
        <f t="shared" si="973"/>
        <v>220</v>
      </c>
      <c r="X3693" s="33">
        <f t="shared" si="974"/>
        <v>3652.1100000000006</v>
      </c>
      <c r="Y3693" s="33">
        <f t="shared" si="975"/>
        <v>921.03</v>
      </c>
      <c r="Z3693" s="34">
        <f t="shared" si="976"/>
        <v>0.23594472069518985</v>
      </c>
      <c r="AA3693" s="33">
        <f t="shared" si="977"/>
        <v>1079.0082400000006</v>
      </c>
      <c r="AB3693" s="34">
        <f t="shared" si="978"/>
        <v>0.29544790271925009</v>
      </c>
      <c r="AC3693" s="33">
        <f>IFERROR($X3693/VLOOKUP(CONCATENATE("USD",C3693),[1]GEINDICE!AR$1:AS$65536,2,0),"")</f>
        <v>667.3445894090562</v>
      </c>
      <c r="AD3693" s="33">
        <f>IFERROR($AA3693/VLOOKUP(CONCATENATE("USD",C3693),[1]GEINDICE!AR$1:AS$65536,2,0),"")</f>
        <v>197.16555933194471</v>
      </c>
      <c r="AE3693" s="33">
        <f>IFERROR($X3693/VLOOKUP(CONCATENATE("EUR",C3693),[1]GEINDICE!AR$1:AS$65536,2,0),"")</f>
        <v>572.88000000000011</v>
      </c>
      <c r="AF3693" s="33">
        <f>IFERROR($AA3693/VLOOKUP(CONCATENATE("EUR",C3693),[1]GEINDICE!AR$1:AS$65536,2,0),"")</f>
        <v>169.256194509804</v>
      </c>
      <c r="AG3693" s="43" t="str">
        <f>VLOOKUP(E3693,[1]Apresentação!AW$1:AX$65536,2,0)</f>
        <v xml:space="preserve">                    3 - TEXTILE AUXILIARIES</v>
      </c>
      <c r="AH3693" s="43" t="str">
        <f t="shared" si="979"/>
        <v xml:space="preserve">         5522000399 - ADULCINOL STA BR</v>
      </c>
      <c r="AI3693" s="44" t="str">
        <f t="shared" si="980"/>
        <v xml:space="preserve">     X00023 - KARSTEN S/A</v>
      </c>
      <c r="AJ3693" t="str">
        <f t="shared" si="981"/>
        <v xml:space="preserve">     90 - SALES</v>
      </c>
      <c r="AK3693" t="str">
        <f t="shared" si="982"/>
        <v/>
      </c>
      <c r="AL3693">
        <f t="shared" si="983"/>
        <v>8</v>
      </c>
      <c r="AM3693" t="str">
        <f t="shared" si="984"/>
        <v>2025 8</v>
      </c>
      <c r="AN3693" t="str">
        <f t="shared" si="985"/>
        <v xml:space="preserve">KARSTEN </v>
      </c>
    </row>
    <row r="3694" spans="1:40" x14ac:dyDescent="0.35">
      <c r="A3694">
        <v>81173</v>
      </c>
      <c r="B3694" t="s">
        <v>274</v>
      </c>
      <c r="C3694" s="31">
        <v>45693</v>
      </c>
      <c r="D3694" t="s">
        <v>286</v>
      </c>
      <c r="E3694" t="s">
        <v>287</v>
      </c>
      <c r="F3694" t="s">
        <v>316</v>
      </c>
      <c r="G3694" t="s">
        <v>317</v>
      </c>
      <c r="H3694" t="s">
        <v>336</v>
      </c>
      <c r="I3694" t="s">
        <v>337</v>
      </c>
      <c r="J3694">
        <v>120</v>
      </c>
      <c r="K3694">
        <v>1863.6000000000001</v>
      </c>
      <c r="L3694">
        <v>1045.6190799999999</v>
      </c>
      <c r="M3694">
        <v>240.03</v>
      </c>
      <c r="N3694">
        <v>15.530000000000001</v>
      </c>
      <c r="O3694" s="32">
        <f t="shared" si="969"/>
        <v>1623.5700000000002</v>
      </c>
      <c r="P3694" s="32">
        <f t="shared" si="970"/>
        <v>577.95092000000022</v>
      </c>
      <c r="Q3694">
        <v>709280</v>
      </c>
      <c r="R3694" t="s">
        <v>281</v>
      </c>
      <c r="S3694" t="s">
        <v>292</v>
      </c>
      <c r="T3694" t="str">
        <f t="shared" si="971"/>
        <v>VEN</v>
      </c>
      <c r="U3694" t="s">
        <v>293</v>
      </c>
      <c r="V3694" s="33">
        <f t="shared" si="972"/>
        <v>1863.6000000000001</v>
      </c>
      <c r="W3694">
        <f t="shared" si="973"/>
        <v>120</v>
      </c>
      <c r="X3694" s="33">
        <f t="shared" si="974"/>
        <v>1623.5700000000002</v>
      </c>
      <c r="Y3694" s="33">
        <f t="shared" si="975"/>
        <v>240.03</v>
      </c>
      <c r="Z3694" s="34">
        <f t="shared" si="976"/>
        <v>0.29724775702940553</v>
      </c>
      <c r="AA3694" s="33">
        <f t="shared" si="977"/>
        <v>553.95092000000022</v>
      </c>
      <c r="AB3694" s="34">
        <f t="shared" si="978"/>
        <v>0.34119312379509364</v>
      </c>
      <c r="AC3694" s="33">
        <f>IFERROR($X3694/VLOOKUP(CONCATENATE("USD",C3694),[1]GEINDICE!AR$1:AS$65536,2,0),"")</f>
        <v>279.94034174181422</v>
      </c>
      <c r="AD3694" s="33">
        <f>IFERROR($AA3694/VLOOKUP(CONCATENATE("USD",C3694),[1]GEINDICE!AR$1:AS$65536,2,0),"")</f>
        <v>95.513719675155642</v>
      </c>
      <c r="AE3694" s="33">
        <f>IFERROR($X3694/VLOOKUP(CONCATENATE("EUR",C3694),[1]GEINDICE!AR$1:AS$65536,2,0),"")</f>
        <v>268.58064516129036</v>
      </c>
      <c r="AF3694" s="33">
        <f>IFERROR($AA3694/VLOOKUP(CONCATENATE("EUR",C3694),[1]GEINDICE!AR$1:AS$65536,2,0),"")</f>
        <v>91.637869313482256</v>
      </c>
      <c r="AG3694" s="43" t="str">
        <f>VLOOKUP(E3694,[1]Apresentação!AW$1:AX$65536,2,0)</f>
        <v xml:space="preserve">                    3 - TEXTILE AUXILIARIES</v>
      </c>
      <c r="AH3694" s="43" t="str">
        <f t="shared" si="979"/>
        <v xml:space="preserve">         5531000004 - CEFAFROST AFW</v>
      </c>
      <c r="AI3694" s="44" t="str">
        <f t="shared" si="980"/>
        <v xml:space="preserve">     X00274 - ELASTAN IND E COM LTDA</v>
      </c>
      <c r="AJ3694" t="str">
        <f t="shared" si="981"/>
        <v xml:space="preserve">     93 - RESALES</v>
      </c>
      <c r="AK3694" t="str">
        <f t="shared" si="982"/>
        <v/>
      </c>
      <c r="AL3694">
        <f t="shared" si="983"/>
        <v>2</v>
      </c>
      <c r="AM3694" t="str">
        <f t="shared" si="984"/>
        <v>2025 2</v>
      </c>
      <c r="AN3694" t="str">
        <f t="shared" si="985"/>
        <v xml:space="preserve">ELASTAN </v>
      </c>
    </row>
    <row r="3695" spans="1:40" x14ac:dyDescent="0.35">
      <c r="A3695">
        <v>83153</v>
      </c>
      <c r="B3695" t="s">
        <v>274</v>
      </c>
      <c r="C3695" s="31">
        <v>45855</v>
      </c>
      <c r="D3695" t="s">
        <v>286</v>
      </c>
      <c r="E3695" t="s">
        <v>287</v>
      </c>
      <c r="F3695" t="s">
        <v>316</v>
      </c>
      <c r="G3695" t="s">
        <v>317</v>
      </c>
      <c r="H3695" t="s">
        <v>336</v>
      </c>
      <c r="I3695" t="s">
        <v>337</v>
      </c>
      <c r="J3695">
        <v>190</v>
      </c>
      <c r="K3695">
        <v>2458.6</v>
      </c>
      <c r="L3695">
        <v>1708.03287</v>
      </c>
      <c r="M3695">
        <v>316.66000000000003</v>
      </c>
      <c r="N3695">
        <v>12.94</v>
      </c>
      <c r="O3695" s="32">
        <f t="shared" si="969"/>
        <v>2141.94</v>
      </c>
      <c r="P3695" s="32">
        <f t="shared" si="970"/>
        <v>433.90713000000005</v>
      </c>
      <c r="Q3695">
        <v>744155</v>
      </c>
      <c r="R3695" t="s">
        <v>281</v>
      </c>
      <c r="S3695" t="s">
        <v>292</v>
      </c>
      <c r="T3695" t="str">
        <f t="shared" si="971"/>
        <v>VEN</v>
      </c>
      <c r="U3695" t="s">
        <v>300</v>
      </c>
      <c r="V3695" s="33">
        <f t="shared" si="972"/>
        <v>2458.6</v>
      </c>
      <c r="W3695">
        <f t="shared" si="973"/>
        <v>190</v>
      </c>
      <c r="X3695" s="33">
        <f t="shared" si="974"/>
        <v>2141.94</v>
      </c>
      <c r="Y3695" s="33">
        <f t="shared" si="975"/>
        <v>316.66000000000003</v>
      </c>
      <c r="Z3695" s="34">
        <f t="shared" si="976"/>
        <v>0.16102950052875623</v>
      </c>
      <c r="AA3695" s="33">
        <f t="shared" si="977"/>
        <v>395.90713000000005</v>
      </c>
      <c r="AB3695" s="34">
        <f t="shared" si="978"/>
        <v>0.18483577037638779</v>
      </c>
      <c r="AC3695" s="33">
        <f>IFERROR($X3695/VLOOKUP(CONCATENATE("USD",C3695),[1]GEINDICE!AR$1:AS$65536,2,0),"")</f>
        <v>384.29409548414873</v>
      </c>
      <c r="AD3695" s="33">
        <f>IFERROR($AA3695/VLOOKUP(CONCATENATE("USD",C3695),[1]GEINDICE!AR$1:AS$65536,2,0),"")</f>
        <v>71.031295189909756</v>
      </c>
      <c r="AE3695" s="33">
        <f>IFERROR($X3695/VLOOKUP(CONCATENATE("EUR",C3695),[1]GEINDICE!AR$1:AS$65536,2,0),"")</f>
        <v>331.3439762390941</v>
      </c>
      <c r="AF3695" s="33">
        <f>IFERROR($AA3695/VLOOKUP(CONCATENATE("EUR",C3695),[1]GEINDICE!AR$1:AS$65536,2,0),"")</f>
        <v>61.244219107728483</v>
      </c>
      <c r="AG3695" s="43" t="str">
        <f>VLOOKUP(E3695,[1]Apresentação!AW$1:AX$65536,2,0)</f>
        <v xml:space="preserve">                    3 - TEXTILE AUXILIARIES</v>
      </c>
      <c r="AH3695" s="43" t="str">
        <f t="shared" si="979"/>
        <v xml:space="preserve">         5531000004 - CEFAFROST AFW</v>
      </c>
      <c r="AI3695" s="44" t="str">
        <f t="shared" si="980"/>
        <v xml:space="preserve">     X00274 - ELASTAN IND E COM LTDA</v>
      </c>
      <c r="AJ3695" t="str">
        <f t="shared" si="981"/>
        <v xml:space="preserve">     93 - RESALES</v>
      </c>
      <c r="AK3695" t="str">
        <f t="shared" si="982"/>
        <v/>
      </c>
      <c r="AL3695">
        <f t="shared" si="983"/>
        <v>7</v>
      </c>
      <c r="AM3695" t="str">
        <f t="shared" si="984"/>
        <v>2025 7</v>
      </c>
      <c r="AN3695" t="str">
        <f t="shared" si="985"/>
        <v xml:space="preserve">ELASTAN </v>
      </c>
    </row>
    <row r="3696" spans="1:40" x14ac:dyDescent="0.35">
      <c r="A3696">
        <v>81477</v>
      </c>
      <c r="B3696" t="s">
        <v>274</v>
      </c>
      <c r="C3696" s="31">
        <v>45716</v>
      </c>
      <c r="D3696" t="s">
        <v>286</v>
      </c>
      <c r="E3696" t="s">
        <v>287</v>
      </c>
      <c r="F3696" t="s">
        <v>402</v>
      </c>
      <c r="G3696" t="s">
        <v>403</v>
      </c>
      <c r="H3696" t="s">
        <v>404</v>
      </c>
      <c r="I3696" t="s">
        <v>405</v>
      </c>
      <c r="J3696">
        <v>120</v>
      </c>
      <c r="K3696">
        <v>2845.9500000000003</v>
      </c>
      <c r="L3696">
        <v>1710.9672399999999</v>
      </c>
      <c r="M3696">
        <v>366.56</v>
      </c>
      <c r="N3696">
        <v>23.716259999999998</v>
      </c>
      <c r="O3696" s="32">
        <f t="shared" si="969"/>
        <v>2479.3900000000003</v>
      </c>
      <c r="P3696" s="32">
        <f t="shared" si="970"/>
        <v>768.42276000000038</v>
      </c>
      <c r="Q3696">
        <v>712728</v>
      </c>
      <c r="R3696" t="s">
        <v>281</v>
      </c>
      <c r="S3696" t="s">
        <v>292</v>
      </c>
      <c r="T3696" t="str">
        <f t="shared" si="971"/>
        <v>VEN</v>
      </c>
      <c r="U3696" t="s">
        <v>293</v>
      </c>
      <c r="V3696" s="33">
        <f t="shared" si="972"/>
        <v>2845.9500000000003</v>
      </c>
      <c r="W3696">
        <f t="shared" si="973"/>
        <v>120</v>
      </c>
      <c r="X3696" s="33">
        <f t="shared" si="974"/>
        <v>2479.3900000000003</v>
      </c>
      <c r="Y3696" s="33">
        <f t="shared" si="975"/>
        <v>366.56</v>
      </c>
      <c r="Z3696" s="34">
        <f t="shared" si="976"/>
        <v>0.26157267696199876</v>
      </c>
      <c r="AA3696" s="33">
        <f t="shared" si="977"/>
        <v>744.42276000000038</v>
      </c>
      <c r="AB3696" s="34">
        <f t="shared" si="978"/>
        <v>0.30024431815890212</v>
      </c>
      <c r="AC3696" s="33">
        <f>IFERROR($X3696/VLOOKUP(CONCATENATE("USD",C3696),[1]GEINDICE!AR$1:AS$65536,2,0),"")</f>
        <v>423.91430720831625</v>
      </c>
      <c r="AD3696" s="33">
        <f>IFERROR($AA3696/VLOOKUP(CONCATENATE("USD",C3696),[1]GEINDICE!AR$1:AS$65536,2,0),"")</f>
        <v>127.27786212556427</v>
      </c>
      <c r="AE3696" s="33">
        <f>IFERROR($X3696/VLOOKUP(CONCATENATE("EUR",C3696),[1]GEINDICE!AR$1:AS$65536,2,0),"")</f>
        <v>407.60669428552643</v>
      </c>
      <c r="AF3696" s="33">
        <f>IFERROR($AA3696/VLOOKUP(CONCATENATE("EUR",C3696),[1]GEINDICE!AR$1:AS$65536,2,0),"")</f>
        <v>122.38159400276193</v>
      </c>
      <c r="AG3696" s="43" t="str">
        <f>VLOOKUP(E3696,[1]Apresentação!AW$1:AX$65536,2,0)</f>
        <v xml:space="preserve">                    3 - TEXTILE AUXILIARIES</v>
      </c>
      <c r="AH3696" s="43" t="str">
        <f t="shared" si="979"/>
        <v xml:space="preserve">         5538000004 - DIAMONTEX HQ-R</v>
      </c>
      <c r="AI3696" s="44" t="str">
        <f t="shared" si="980"/>
        <v xml:space="preserve">     X00005 - TEXTIL RIO DOS CEDROS LTDA</v>
      </c>
      <c r="AJ3696" t="str">
        <f t="shared" si="981"/>
        <v xml:space="preserve">     93 - RESALES</v>
      </c>
      <c r="AK3696" t="str">
        <f t="shared" si="982"/>
        <v/>
      </c>
      <c r="AL3696">
        <f t="shared" si="983"/>
        <v>2</v>
      </c>
      <c r="AM3696" t="str">
        <f t="shared" si="984"/>
        <v>2025 2</v>
      </c>
      <c r="AN3696" t="str">
        <f t="shared" si="985"/>
        <v xml:space="preserve">TEXTIL </v>
      </c>
    </row>
    <row r="3697" spans="1:40" x14ac:dyDescent="0.35">
      <c r="A3697">
        <v>83962</v>
      </c>
      <c r="B3697" t="s">
        <v>274</v>
      </c>
      <c r="C3697" s="31">
        <v>45923</v>
      </c>
      <c r="D3697" t="s">
        <v>286</v>
      </c>
      <c r="E3697" t="s">
        <v>287</v>
      </c>
      <c r="F3697" t="s">
        <v>402</v>
      </c>
      <c r="G3697" t="s">
        <v>403</v>
      </c>
      <c r="H3697" t="s">
        <v>404</v>
      </c>
      <c r="I3697" t="s">
        <v>405</v>
      </c>
      <c r="J3697">
        <v>120</v>
      </c>
      <c r="K3697">
        <v>2612.7600000000002</v>
      </c>
      <c r="L3697">
        <v>1724.4180899999999</v>
      </c>
      <c r="M3697">
        <v>336.53</v>
      </c>
      <c r="N3697">
        <v>21.773039999999998</v>
      </c>
      <c r="O3697" s="32">
        <f t="shared" si="969"/>
        <v>2276.2300000000005</v>
      </c>
      <c r="P3697" s="32">
        <f t="shared" si="970"/>
        <v>551.81191000000058</v>
      </c>
      <c r="Q3697">
        <v>762131</v>
      </c>
      <c r="R3697" t="s">
        <v>281</v>
      </c>
      <c r="S3697" t="s">
        <v>292</v>
      </c>
      <c r="T3697" t="str">
        <f t="shared" si="971"/>
        <v>VEN</v>
      </c>
      <c r="U3697" t="s">
        <v>293</v>
      </c>
      <c r="V3697" s="33">
        <f t="shared" si="972"/>
        <v>2612.7600000000002</v>
      </c>
      <c r="W3697">
        <f t="shared" si="973"/>
        <v>120</v>
      </c>
      <c r="X3697" s="33">
        <f t="shared" si="974"/>
        <v>2276.2300000000005</v>
      </c>
      <c r="Y3697" s="33">
        <f t="shared" si="975"/>
        <v>336.53</v>
      </c>
      <c r="Z3697" s="34">
        <f t="shared" si="976"/>
        <v>0.20201316232642896</v>
      </c>
      <c r="AA3697" s="33">
        <f t="shared" si="977"/>
        <v>527.81191000000058</v>
      </c>
      <c r="AB3697" s="34">
        <f t="shared" si="978"/>
        <v>0.23187986714875056</v>
      </c>
      <c r="AC3697" s="33">
        <f>IFERROR($X3697/VLOOKUP(CONCATENATE("USD",C3697),[1]GEINDICE!AR$1:AS$65536,2,0),"")</f>
        <v>428.96745378135432</v>
      </c>
      <c r="AD3697" s="33">
        <f>IFERROR($AA3697/VLOOKUP(CONCATENATE("USD",C3697),[1]GEINDICE!AR$1:AS$65536,2,0),"")</f>
        <v>99.468916193958236</v>
      </c>
      <c r="AE3697" s="33">
        <f>IFERROR($X3697/VLOOKUP(CONCATENATE("EUR",C3697),[1]GEINDICE!AR$1:AS$65536,2,0),"")</f>
        <v>363.49888214627919</v>
      </c>
      <c r="AF3697" s="33">
        <f>IFERROR($AA3697/VLOOKUP(CONCATENATE("EUR",C3697),[1]GEINDICE!AR$1:AS$65536,2,0),"")</f>
        <v>84.288072500798549</v>
      </c>
      <c r="AG3697" s="43" t="str">
        <f>VLOOKUP(E3697,[1]Apresentação!AW$1:AX$65536,2,0)</f>
        <v xml:space="preserve">                    3 - TEXTILE AUXILIARIES</v>
      </c>
      <c r="AH3697" s="43" t="str">
        <f t="shared" si="979"/>
        <v xml:space="preserve">         5538000004 - DIAMONTEX HQ-R</v>
      </c>
      <c r="AI3697" s="44" t="str">
        <f t="shared" si="980"/>
        <v xml:space="preserve">     X00005 - TEXTIL RIO DOS CEDROS LTDA</v>
      </c>
      <c r="AJ3697" t="str">
        <f t="shared" si="981"/>
        <v xml:space="preserve">     93 - RESALES</v>
      </c>
      <c r="AK3697" t="str">
        <f t="shared" si="982"/>
        <v/>
      </c>
      <c r="AL3697">
        <f t="shared" si="983"/>
        <v>9</v>
      </c>
      <c r="AM3697" t="str">
        <f t="shared" si="984"/>
        <v>2025 9</v>
      </c>
      <c r="AN3697" t="str">
        <f t="shared" si="985"/>
        <v xml:space="preserve">TEXTIL </v>
      </c>
    </row>
    <row r="3698" spans="1:40" x14ac:dyDescent="0.35">
      <c r="A3698">
        <v>84536</v>
      </c>
      <c r="B3698" t="s">
        <v>274</v>
      </c>
      <c r="C3698" s="31">
        <v>45966</v>
      </c>
      <c r="D3698" t="s">
        <v>286</v>
      </c>
      <c r="E3698" t="s">
        <v>287</v>
      </c>
      <c r="F3698" t="s">
        <v>402</v>
      </c>
      <c r="G3698" t="s">
        <v>403</v>
      </c>
      <c r="H3698" t="s">
        <v>404</v>
      </c>
      <c r="I3698" t="s">
        <v>405</v>
      </c>
      <c r="J3698">
        <v>120</v>
      </c>
      <c r="K3698">
        <v>2631.78</v>
      </c>
      <c r="L3698">
        <v>1739.5881999999999</v>
      </c>
      <c r="M3698">
        <v>338.97</v>
      </c>
      <c r="N3698">
        <v>21.931480000000001</v>
      </c>
      <c r="O3698" s="32">
        <f t="shared" si="969"/>
        <v>2292.8100000000004</v>
      </c>
      <c r="P3698" s="32">
        <f t="shared" si="970"/>
        <v>553.22180000000048</v>
      </c>
      <c r="Q3698">
        <v>766365</v>
      </c>
      <c r="R3698" t="s">
        <v>281</v>
      </c>
      <c r="S3698" t="s">
        <v>292</v>
      </c>
      <c r="T3698" t="str">
        <f t="shared" si="971"/>
        <v>VEN</v>
      </c>
      <c r="U3698" t="s">
        <v>293</v>
      </c>
      <c r="V3698" s="33">
        <f t="shared" si="972"/>
        <v>2631.78</v>
      </c>
      <c r="W3698">
        <f t="shared" si="973"/>
        <v>120</v>
      </c>
      <c r="X3698" s="33">
        <f t="shared" si="974"/>
        <v>2292.8100000000004</v>
      </c>
      <c r="Y3698" s="33">
        <f t="shared" si="975"/>
        <v>338.97</v>
      </c>
      <c r="Z3698" s="34">
        <f t="shared" si="976"/>
        <v>0.20108892080645055</v>
      </c>
      <c r="AA3698" s="33">
        <f t="shared" si="977"/>
        <v>529.22180000000048</v>
      </c>
      <c r="AB3698" s="34">
        <f t="shared" si="978"/>
        <v>0.23081799189640675</v>
      </c>
      <c r="AC3698" s="33" t="str">
        <f>IFERROR($X3698/VLOOKUP(CONCATENATE("USD",C3698),[1]GEINDICE!AR$1:AS$65536,2,0),"")</f>
        <v/>
      </c>
      <c r="AD3698" s="33" t="str">
        <f>IFERROR($AA3698/VLOOKUP(CONCATENATE("USD",C3698),[1]GEINDICE!AR$1:AS$65536,2,0),"")</f>
        <v/>
      </c>
      <c r="AE3698" s="33" t="str">
        <f>IFERROR($X3698/VLOOKUP(CONCATENATE("EUR",C3698),[1]GEINDICE!AR$1:AS$65536,2,0),"")</f>
        <v/>
      </c>
      <c r="AF3698" s="33" t="str">
        <f>IFERROR($AA3698/VLOOKUP(CONCATENATE("EUR",C3698),[1]GEINDICE!AR$1:AS$65536,2,0),"")</f>
        <v/>
      </c>
      <c r="AG3698" s="43" t="str">
        <f>VLOOKUP(E3698,[1]Apresentação!AW$1:AX$65536,2,0)</f>
        <v xml:space="preserve">                    3 - TEXTILE AUXILIARIES</v>
      </c>
      <c r="AH3698" s="43" t="str">
        <f t="shared" si="979"/>
        <v xml:space="preserve">         5538000004 - DIAMONTEX HQ-R</v>
      </c>
      <c r="AI3698" s="44" t="str">
        <f t="shared" si="980"/>
        <v xml:space="preserve">     X00005 - TEXTIL RIO DOS CEDROS LTDA</v>
      </c>
      <c r="AJ3698" t="str">
        <f t="shared" si="981"/>
        <v xml:space="preserve">     93 - RESALES</v>
      </c>
      <c r="AK3698" t="str">
        <f t="shared" si="982"/>
        <v/>
      </c>
      <c r="AL3698">
        <f t="shared" si="983"/>
        <v>11</v>
      </c>
      <c r="AM3698" t="str">
        <f t="shared" si="984"/>
        <v>2025 11</v>
      </c>
      <c r="AN3698" t="str">
        <f t="shared" si="985"/>
        <v xml:space="preserve">TEXTIL </v>
      </c>
    </row>
    <row r="3699" spans="1:40" x14ac:dyDescent="0.35">
      <c r="A3699">
        <v>84093</v>
      </c>
      <c r="B3699" t="s">
        <v>274</v>
      </c>
      <c r="C3699" s="31">
        <v>45932</v>
      </c>
      <c r="D3699" t="s">
        <v>286</v>
      </c>
      <c r="E3699" t="s">
        <v>287</v>
      </c>
      <c r="F3699" t="s">
        <v>301</v>
      </c>
      <c r="G3699" t="s">
        <v>302</v>
      </c>
      <c r="H3699" t="s">
        <v>496</v>
      </c>
      <c r="I3699" t="s">
        <v>497</v>
      </c>
      <c r="J3699">
        <v>340</v>
      </c>
      <c r="K3699">
        <v>6450.82</v>
      </c>
      <c r="L3699">
        <v>2927.93381</v>
      </c>
      <c r="M3699">
        <v>1299.2</v>
      </c>
      <c r="N3699">
        <v>18.973000000000003</v>
      </c>
      <c r="O3699" s="32">
        <f t="shared" si="969"/>
        <v>5151.62</v>
      </c>
      <c r="P3699" s="32">
        <f t="shared" si="970"/>
        <v>2223.6861899999999</v>
      </c>
      <c r="Q3699">
        <v>763110</v>
      </c>
      <c r="R3699" t="s">
        <v>298</v>
      </c>
      <c r="S3699" t="s">
        <v>298</v>
      </c>
      <c r="T3699" t="str">
        <f t="shared" si="971"/>
        <v>VEN</v>
      </c>
      <c r="U3699" t="s">
        <v>300</v>
      </c>
      <c r="V3699" s="33">
        <f t="shared" si="972"/>
        <v>6450.82</v>
      </c>
      <c r="W3699">
        <f t="shared" si="973"/>
        <v>340</v>
      </c>
      <c r="X3699" s="33">
        <f t="shared" si="974"/>
        <v>5151.62</v>
      </c>
      <c r="Y3699" s="33">
        <f t="shared" si="975"/>
        <v>1299.2</v>
      </c>
      <c r="Z3699" s="34">
        <f t="shared" si="976"/>
        <v>0.33417242924155377</v>
      </c>
      <c r="AA3699" s="33">
        <f t="shared" si="977"/>
        <v>2155.6861899999999</v>
      </c>
      <c r="AB3699" s="34">
        <f t="shared" si="978"/>
        <v>0.41844821434810797</v>
      </c>
      <c r="AC3699" s="33">
        <f>IFERROR($X3699/VLOOKUP(CONCATENATE("USD",C3699),[1]GEINDICE!AR$1:AS$65536,2,0),"")</f>
        <v>963.8384254148815</v>
      </c>
      <c r="AD3699" s="33">
        <f>IFERROR($AA3699/VLOOKUP(CONCATENATE("USD",C3699),[1]GEINDICE!AR$1:AS$65536,2,0),"")</f>
        <v>403.3164680349492</v>
      </c>
      <c r="AE3699" s="33">
        <f>IFERROR($X3699/VLOOKUP(CONCATENATE("EUR",C3699),[1]GEINDICE!AR$1:AS$65536,2,0),"")</f>
        <v>823.92962814874045</v>
      </c>
      <c r="AF3699" s="33">
        <f>IFERROR($AA3699/VLOOKUP(CONCATENATE("EUR",C3699),[1]GEINDICE!AR$1:AS$65536,2,0),"")</f>
        <v>344.77188164734105</v>
      </c>
      <c r="AG3699" s="43" t="str">
        <f>VLOOKUP(E3699,[1]Apresentação!AW$1:AX$65536,2,0)</f>
        <v xml:space="preserve">                    3 - TEXTILE AUXILIARIES</v>
      </c>
      <c r="AH3699" s="43" t="str">
        <f t="shared" si="979"/>
        <v xml:space="preserve">         5506000017 - KATAMIN 2105 BR</v>
      </c>
      <c r="AI3699" s="44" t="str">
        <f t="shared" si="980"/>
        <v xml:space="preserve">     X00311 - HACO ETIQUETAS LTDA</v>
      </c>
      <c r="AJ3699" t="str">
        <f t="shared" si="981"/>
        <v xml:space="preserve">     90 - SALES</v>
      </c>
      <c r="AK3699" t="str">
        <f t="shared" si="982"/>
        <v/>
      </c>
      <c r="AL3699">
        <f t="shared" si="983"/>
        <v>10</v>
      </c>
      <c r="AM3699" t="str">
        <f t="shared" si="984"/>
        <v>2025 10</v>
      </c>
      <c r="AN3699" t="str">
        <f t="shared" si="985"/>
        <v xml:space="preserve">HACO </v>
      </c>
    </row>
    <row r="3700" spans="1:40" x14ac:dyDescent="0.35">
      <c r="A3700">
        <v>82291</v>
      </c>
      <c r="B3700" t="s">
        <v>274</v>
      </c>
      <c r="C3700" s="31">
        <v>45783</v>
      </c>
      <c r="D3700" t="s">
        <v>286</v>
      </c>
      <c r="E3700" t="s">
        <v>287</v>
      </c>
      <c r="F3700" t="s">
        <v>498</v>
      </c>
      <c r="G3700" t="s">
        <v>499</v>
      </c>
      <c r="H3700" t="s">
        <v>496</v>
      </c>
      <c r="I3700" t="s">
        <v>497</v>
      </c>
      <c r="J3700">
        <v>170</v>
      </c>
      <c r="K3700">
        <v>2984.01</v>
      </c>
      <c r="L3700">
        <v>1454.11367</v>
      </c>
      <c r="M3700">
        <v>600.98</v>
      </c>
      <c r="N3700">
        <v>17.553000000000001</v>
      </c>
      <c r="O3700" s="32">
        <f t="shared" si="969"/>
        <v>2383.0300000000002</v>
      </c>
      <c r="P3700" s="32">
        <f t="shared" si="970"/>
        <v>928.91633000000024</v>
      </c>
      <c r="Q3700">
        <v>737414</v>
      </c>
      <c r="R3700" t="s">
        <v>298</v>
      </c>
      <c r="S3700" t="s">
        <v>500</v>
      </c>
      <c r="T3700" t="str">
        <f t="shared" si="971"/>
        <v>VEN</v>
      </c>
      <c r="U3700" t="s">
        <v>381</v>
      </c>
      <c r="V3700" s="33">
        <f t="shared" si="972"/>
        <v>2984.01</v>
      </c>
      <c r="W3700">
        <f t="shared" si="973"/>
        <v>170</v>
      </c>
      <c r="X3700" s="33">
        <f t="shared" si="974"/>
        <v>2383.0300000000002</v>
      </c>
      <c r="Y3700" s="33">
        <f t="shared" si="975"/>
        <v>600.98</v>
      </c>
      <c r="Z3700" s="34">
        <f t="shared" si="976"/>
        <v>0.29990393128709358</v>
      </c>
      <c r="AA3700" s="33">
        <f t="shared" si="977"/>
        <v>894.91633000000024</v>
      </c>
      <c r="AB3700" s="34">
        <f t="shared" si="978"/>
        <v>0.37553716486993455</v>
      </c>
      <c r="AC3700" s="33">
        <f>IFERROR($X3700/VLOOKUP(CONCATENATE("USD",C3700),[1]GEINDICE!AR$1:AS$65536,2,0),"")</f>
        <v>416.54081454291213</v>
      </c>
      <c r="AD3700" s="33">
        <f>IFERROR($AA3700/VLOOKUP(CONCATENATE("USD",C3700),[1]GEINDICE!AR$1:AS$65536,2,0),"")</f>
        <v>156.42655654605844</v>
      </c>
      <c r="AE3700" s="33">
        <f>IFERROR($X3700/VLOOKUP(CONCATENATE("EUR",C3700),[1]GEINDICE!AR$1:AS$65536,2,0),"")</f>
        <v>367.15661351205614</v>
      </c>
      <c r="AF3700" s="33">
        <f>IFERROR($AA3700/VLOOKUP(CONCATENATE("EUR",C3700),[1]GEINDICE!AR$1:AS$65536,2,0),"")</f>
        <v>137.88095370156387</v>
      </c>
      <c r="AG3700" s="43" t="str">
        <f>VLOOKUP(E3700,[1]Apresentação!AW$1:AX$65536,2,0)</f>
        <v xml:space="preserve">                    3 - TEXTILE AUXILIARIES</v>
      </c>
      <c r="AH3700" s="43" t="str">
        <f t="shared" si="979"/>
        <v xml:space="preserve">         5506000017 - KATAMIN 2105 BR</v>
      </c>
      <c r="AI3700" s="44" t="str">
        <f t="shared" si="980"/>
        <v xml:space="preserve">     X00288 - C &amp; F TECELAGEM E AVIAMENTOS LTDA</v>
      </c>
      <c r="AJ3700" t="str">
        <f t="shared" si="981"/>
        <v xml:space="preserve">     90 - SALES</v>
      </c>
      <c r="AK3700" t="str">
        <f t="shared" si="982"/>
        <v/>
      </c>
      <c r="AL3700">
        <f t="shared" si="983"/>
        <v>5</v>
      </c>
      <c r="AM3700" t="str">
        <f t="shared" si="984"/>
        <v>2025 5</v>
      </c>
      <c r="AN3700" t="str">
        <f t="shared" si="985"/>
        <v xml:space="preserve">C </v>
      </c>
    </row>
    <row r="3701" spans="1:40" x14ac:dyDescent="0.35">
      <c r="A3701">
        <v>81214</v>
      </c>
      <c r="B3701" t="s">
        <v>274</v>
      </c>
      <c r="C3701" s="31">
        <v>45695</v>
      </c>
      <c r="D3701" t="s">
        <v>286</v>
      </c>
      <c r="E3701" t="s">
        <v>287</v>
      </c>
      <c r="F3701" t="s">
        <v>501</v>
      </c>
      <c r="G3701" t="s">
        <v>502</v>
      </c>
      <c r="H3701" t="s">
        <v>496</v>
      </c>
      <c r="I3701" t="s">
        <v>497</v>
      </c>
      <c r="J3701">
        <v>340</v>
      </c>
      <c r="K3701">
        <v>5478.42</v>
      </c>
      <c r="L3701">
        <v>2578.78901</v>
      </c>
      <c r="M3701">
        <v>1103.3599999999999</v>
      </c>
      <c r="N3701">
        <v>16.113</v>
      </c>
      <c r="O3701" s="32">
        <f t="shared" si="969"/>
        <v>4375.0600000000004</v>
      </c>
      <c r="P3701" s="32">
        <f t="shared" si="970"/>
        <v>1796.2709900000004</v>
      </c>
      <c r="Q3701">
        <v>709627</v>
      </c>
      <c r="R3701" t="s">
        <v>298</v>
      </c>
      <c r="S3701" t="s">
        <v>500</v>
      </c>
      <c r="T3701" t="str">
        <f t="shared" si="971"/>
        <v>VEN</v>
      </c>
      <c r="U3701" t="s">
        <v>381</v>
      </c>
      <c r="V3701" s="33">
        <f t="shared" si="972"/>
        <v>5478.42</v>
      </c>
      <c r="W3701">
        <f t="shared" si="973"/>
        <v>340</v>
      </c>
      <c r="X3701" s="33">
        <f t="shared" si="974"/>
        <v>4375.0600000000004</v>
      </c>
      <c r="Y3701" s="33">
        <f t="shared" si="975"/>
        <v>1103.3599999999999</v>
      </c>
      <c r="Z3701" s="34">
        <f t="shared" si="976"/>
        <v>0.31546887423746273</v>
      </c>
      <c r="AA3701" s="33">
        <f t="shared" si="977"/>
        <v>1728.2709900000004</v>
      </c>
      <c r="AB3701" s="34">
        <f t="shared" si="978"/>
        <v>0.3950279516166636</v>
      </c>
      <c r="AC3701" s="33">
        <f>IFERROR($X3701/VLOOKUP(CONCATENATE("USD",C3701),[1]GEINDICE!AR$1:AS$65536,2,0),"")</f>
        <v>760.12648331219498</v>
      </c>
      <c r="AD3701" s="33">
        <f>IFERROR($AA3701/VLOOKUP(CONCATENATE("USD",C3701),[1]GEINDICE!AR$1:AS$65536,2,0),"")</f>
        <v>300.27120767239438</v>
      </c>
      <c r="AE3701" s="33">
        <f>IFERROR($X3701/VLOOKUP(CONCATENATE("EUR",C3701),[1]GEINDICE!AR$1:AS$65536,2,0),"")</f>
        <v>734.13205805856205</v>
      </c>
      <c r="AF3701" s="33">
        <f>IFERROR($AA3701/VLOOKUP(CONCATENATE("EUR",C3701),[1]GEINDICE!AR$1:AS$65536,2,0),"")</f>
        <v>290.00268311099933</v>
      </c>
      <c r="AG3701" s="43" t="str">
        <f>VLOOKUP(E3701,[1]Apresentação!AW$1:AX$65536,2,0)</f>
        <v xml:space="preserve">                    3 - TEXTILE AUXILIARIES</v>
      </c>
      <c r="AH3701" s="43" t="str">
        <f t="shared" si="979"/>
        <v xml:space="preserve">         5506000017 - KATAMIN 2105 BR</v>
      </c>
      <c r="AI3701" s="44" t="str">
        <f t="shared" si="980"/>
        <v xml:space="preserve">     X00076 - MALWEE MALHAS LTDA</v>
      </c>
      <c r="AJ3701" t="str">
        <f t="shared" si="981"/>
        <v xml:space="preserve">     90 - SALES</v>
      </c>
      <c r="AK3701" t="str">
        <f t="shared" si="982"/>
        <v/>
      </c>
      <c r="AL3701">
        <f t="shared" si="983"/>
        <v>2</v>
      </c>
      <c r="AM3701" t="str">
        <f t="shared" si="984"/>
        <v>2025 2</v>
      </c>
      <c r="AN3701" t="str">
        <f t="shared" si="985"/>
        <v xml:space="preserve">MALWEE </v>
      </c>
    </row>
    <row r="3702" spans="1:40" x14ac:dyDescent="0.35">
      <c r="A3702">
        <v>81566</v>
      </c>
      <c r="B3702" t="s">
        <v>274</v>
      </c>
      <c r="C3702" s="31">
        <v>45723</v>
      </c>
      <c r="D3702" t="s">
        <v>286</v>
      </c>
      <c r="E3702" t="s">
        <v>287</v>
      </c>
      <c r="F3702" t="s">
        <v>301</v>
      </c>
      <c r="G3702" t="s">
        <v>302</v>
      </c>
      <c r="H3702" t="s">
        <v>496</v>
      </c>
      <c r="I3702" t="s">
        <v>497</v>
      </c>
      <c r="J3702">
        <v>680</v>
      </c>
      <c r="K3702">
        <v>12901.64</v>
      </c>
      <c r="L3702">
        <v>5157.5780199999999</v>
      </c>
      <c r="M3702">
        <v>2598.39</v>
      </c>
      <c r="N3702">
        <v>18.973000000000003</v>
      </c>
      <c r="O3702" s="32">
        <f t="shared" si="969"/>
        <v>10303.25</v>
      </c>
      <c r="P3702" s="32">
        <f t="shared" si="970"/>
        <v>5145.6719800000001</v>
      </c>
      <c r="Q3702">
        <v>715301</v>
      </c>
      <c r="R3702" t="s">
        <v>298</v>
      </c>
      <c r="S3702" t="s">
        <v>500</v>
      </c>
      <c r="T3702" t="str">
        <f t="shared" si="971"/>
        <v>VEN</v>
      </c>
      <c r="U3702" t="s">
        <v>381</v>
      </c>
      <c r="V3702" s="33">
        <f t="shared" si="972"/>
        <v>12901.64</v>
      </c>
      <c r="W3702">
        <f t="shared" si="973"/>
        <v>680</v>
      </c>
      <c r="X3702" s="33">
        <f t="shared" si="974"/>
        <v>10303.25</v>
      </c>
      <c r="Y3702" s="33">
        <f t="shared" si="975"/>
        <v>2598.39</v>
      </c>
      <c r="Z3702" s="34">
        <f t="shared" si="976"/>
        <v>0.38829730018819314</v>
      </c>
      <c r="AA3702" s="33">
        <f t="shared" si="977"/>
        <v>5009.6719800000001</v>
      </c>
      <c r="AB3702" s="34">
        <f t="shared" si="978"/>
        <v>0.48622250066726519</v>
      </c>
      <c r="AC3702" s="33">
        <f>IFERROR($X3702/VLOOKUP(CONCATENATE("USD",C3702),[1]GEINDICE!AR$1:AS$65536,2,0),"")</f>
        <v>1786.0300235750933</v>
      </c>
      <c r="AD3702" s="33">
        <f>IFERROR($AA3702/VLOOKUP(CONCATENATE("USD",C3702),[1]GEINDICE!AR$1:AS$65536,2,0),"")</f>
        <v>868.40798432949657</v>
      </c>
      <c r="AE3702" s="33">
        <f>IFERROR($X3702/VLOOKUP(CONCATENATE("EUR",C3702),[1]GEINDICE!AR$1:AS$65536,2,0),"")</f>
        <v>1642.9209254859438</v>
      </c>
      <c r="AF3702" s="33">
        <f>IFERROR($AA3702/VLOOKUP(CONCATENATE("EUR",C3702),[1]GEINDICE!AR$1:AS$65536,2,0),"")</f>
        <v>798.82512078835327</v>
      </c>
      <c r="AG3702" s="43" t="str">
        <f>VLOOKUP(E3702,[1]Apresentação!AW$1:AX$65536,2,0)</f>
        <v xml:space="preserve">                    3 - TEXTILE AUXILIARIES</v>
      </c>
      <c r="AH3702" s="43" t="str">
        <f t="shared" si="979"/>
        <v xml:space="preserve">         5506000017 - KATAMIN 2105 BR</v>
      </c>
      <c r="AI3702" s="44" t="str">
        <f t="shared" si="980"/>
        <v xml:space="preserve">     X00311 - HACO ETIQUETAS LTDA</v>
      </c>
      <c r="AJ3702" t="str">
        <f t="shared" si="981"/>
        <v xml:space="preserve">     90 - SALES</v>
      </c>
      <c r="AK3702" t="str">
        <f t="shared" si="982"/>
        <v/>
      </c>
      <c r="AL3702">
        <f t="shared" si="983"/>
        <v>3</v>
      </c>
      <c r="AM3702" t="str">
        <f t="shared" si="984"/>
        <v>2025 3</v>
      </c>
      <c r="AN3702" t="str">
        <f t="shared" si="985"/>
        <v xml:space="preserve">HACO </v>
      </c>
    </row>
    <row r="3703" spans="1:40" x14ac:dyDescent="0.35">
      <c r="A3703">
        <v>81080</v>
      </c>
      <c r="B3703" t="s">
        <v>274</v>
      </c>
      <c r="C3703" s="31">
        <v>45687</v>
      </c>
      <c r="D3703" t="s">
        <v>286</v>
      </c>
      <c r="E3703" t="s">
        <v>287</v>
      </c>
      <c r="F3703" t="s">
        <v>301</v>
      </c>
      <c r="G3703" t="s">
        <v>302</v>
      </c>
      <c r="H3703" t="s">
        <v>496</v>
      </c>
      <c r="I3703" t="s">
        <v>497</v>
      </c>
      <c r="J3703">
        <v>340</v>
      </c>
      <c r="K3703">
        <v>6450.82</v>
      </c>
      <c r="L3703">
        <v>2578.78901</v>
      </c>
      <c r="M3703">
        <v>1299.2</v>
      </c>
      <c r="N3703">
        <v>18.973000000000003</v>
      </c>
      <c r="O3703" s="32">
        <f t="shared" si="969"/>
        <v>5151.62</v>
      </c>
      <c r="P3703" s="32">
        <f t="shared" si="970"/>
        <v>2572.8309899999999</v>
      </c>
      <c r="Q3703">
        <v>708687</v>
      </c>
      <c r="R3703" t="s">
        <v>298</v>
      </c>
      <c r="S3703" t="s">
        <v>500</v>
      </c>
      <c r="T3703" t="str">
        <f t="shared" si="971"/>
        <v>VEN</v>
      </c>
      <c r="U3703" t="s">
        <v>381</v>
      </c>
      <c r="V3703" s="33">
        <f t="shared" si="972"/>
        <v>6450.82</v>
      </c>
      <c r="W3703">
        <f t="shared" si="973"/>
        <v>340</v>
      </c>
      <c r="X3703" s="33">
        <f t="shared" si="974"/>
        <v>5151.62</v>
      </c>
      <c r="Y3703" s="33">
        <f t="shared" si="975"/>
        <v>1299.2</v>
      </c>
      <c r="Z3703" s="34">
        <f t="shared" si="976"/>
        <v>0.38829652509293394</v>
      </c>
      <c r="AA3703" s="33">
        <f t="shared" si="977"/>
        <v>2504.8309899999999</v>
      </c>
      <c r="AB3703" s="34">
        <f t="shared" si="978"/>
        <v>0.4862220020110179</v>
      </c>
      <c r="AC3703" s="33">
        <f>IFERROR($X3703/VLOOKUP(CONCATENATE("USD",C3703),[1]GEINDICE!AR$1:AS$65536,2,0),"")</f>
        <v>873.06714571399516</v>
      </c>
      <c r="AD3703" s="33">
        <f>IFERROR($AA3703/VLOOKUP(CONCATENATE("USD",C3703),[1]GEINDICE!AR$1:AS$65536,2,0),"")</f>
        <v>424.5044554791038</v>
      </c>
      <c r="AE3703" s="33">
        <f>IFERROR($X3703/VLOOKUP(CONCATENATE("EUR",C3703),[1]GEINDICE!AR$1:AS$65536,2,0),"")</f>
        <v>836.91332954268535</v>
      </c>
      <c r="AF3703" s="33">
        <f>IFERROR($AA3703/VLOOKUP(CONCATENATE("EUR",C3703),[1]GEINDICE!AR$1:AS$65536,2,0),"")</f>
        <v>406.92567459995126</v>
      </c>
      <c r="AG3703" s="43" t="str">
        <f>VLOOKUP(E3703,[1]Apresentação!AW$1:AX$65536,2,0)</f>
        <v xml:space="preserve">                    3 - TEXTILE AUXILIARIES</v>
      </c>
      <c r="AH3703" s="43" t="str">
        <f t="shared" si="979"/>
        <v xml:space="preserve">         5506000017 - KATAMIN 2105 BR</v>
      </c>
      <c r="AI3703" s="44" t="str">
        <f t="shared" si="980"/>
        <v xml:space="preserve">     X00311 - HACO ETIQUETAS LTDA</v>
      </c>
      <c r="AJ3703" t="str">
        <f t="shared" si="981"/>
        <v xml:space="preserve">     90 - SALES</v>
      </c>
      <c r="AK3703" t="str">
        <f t="shared" si="982"/>
        <v/>
      </c>
      <c r="AL3703">
        <f t="shared" si="983"/>
        <v>1</v>
      </c>
      <c r="AM3703" t="str">
        <f t="shared" si="984"/>
        <v>2025 1</v>
      </c>
      <c r="AN3703" t="str">
        <f t="shared" si="985"/>
        <v xml:space="preserve">HACO </v>
      </c>
    </row>
    <row r="3704" spans="1:40" x14ac:dyDescent="0.35">
      <c r="A3704">
        <v>84559</v>
      </c>
      <c r="B3704" t="s">
        <v>274</v>
      </c>
      <c r="C3704" s="31">
        <v>45968</v>
      </c>
      <c r="D3704" t="s">
        <v>286</v>
      </c>
      <c r="E3704" t="s">
        <v>287</v>
      </c>
      <c r="F3704" t="s">
        <v>498</v>
      </c>
      <c r="G3704" t="s">
        <v>499</v>
      </c>
      <c r="H3704" t="s">
        <v>496</v>
      </c>
      <c r="I3704" t="s">
        <v>497</v>
      </c>
      <c r="J3704">
        <v>170</v>
      </c>
      <c r="K3704">
        <v>2984.01</v>
      </c>
      <c r="L3704">
        <v>1506.05996</v>
      </c>
      <c r="M3704">
        <v>600.98</v>
      </c>
      <c r="N3704">
        <v>17.553000000000001</v>
      </c>
      <c r="O3704" s="32">
        <f t="shared" si="969"/>
        <v>2383.0300000000002</v>
      </c>
      <c r="P3704" s="32">
        <f t="shared" si="970"/>
        <v>876.97004000000015</v>
      </c>
      <c r="Q3704">
        <v>766622</v>
      </c>
      <c r="R3704" t="s">
        <v>298</v>
      </c>
      <c r="S3704" t="s">
        <v>500</v>
      </c>
      <c r="T3704" t="str">
        <f t="shared" si="971"/>
        <v>VEN</v>
      </c>
      <c r="U3704" t="s">
        <v>381</v>
      </c>
      <c r="V3704" s="33">
        <f t="shared" si="972"/>
        <v>2984.01</v>
      </c>
      <c r="W3704">
        <f t="shared" si="973"/>
        <v>170</v>
      </c>
      <c r="X3704" s="33">
        <f t="shared" si="974"/>
        <v>2383.0300000000002</v>
      </c>
      <c r="Y3704" s="33">
        <f t="shared" si="975"/>
        <v>600.98</v>
      </c>
      <c r="Z3704" s="34">
        <f t="shared" si="976"/>
        <v>0.28249571549693203</v>
      </c>
      <c r="AA3704" s="33">
        <f t="shared" si="977"/>
        <v>842.97004000000015</v>
      </c>
      <c r="AB3704" s="34">
        <f t="shared" si="978"/>
        <v>0.35373874437166131</v>
      </c>
      <c r="AC3704" s="33" t="str">
        <f>IFERROR($X3704/VLOOKUP(CONCATENATE("USD",C3704),[1]GEINDICE!AR$1:AS$65536,2,0),"")</f>
        <v/>
      </c>
      <c r="AD3704" s="33" t="str">
        <f>IFERROR($AA3704/VLOOKUP(CONCATENATE("USD",C3704),[1]GEINDICE!AR$1:AS$65536,2,0),"")</f>
        <v/>
      </c>
      <c r="AE3704" s="33" t="str">
        <f>IFERROR($X3704/VLOOKUP(CONCATENATE("EUR",C3704),[1]GEINDICE!AR$1:AS$65536,2,0),"")</f>
        <v/>
      </c>
      <c r="AF3704" s="33" t="str">
        <f>IFERROR($AA3704/VLOOKUP(CONCATENATE("EUR",C3704),[1]GEINDICE!AR$1:AS$65536,2,0),"")</f>
        <v/>
      </c>
      <c r="AG3704" s="43" t="str">
        <f>VLOOKUP(E3704,[1]Apresentação!AW$1:AX$65536,2,0)</f>
        <v xml:space="preserve">                    3 - TEXTILE AUXILIARIES</v>
      </c>
      <c r="AH3704" s="43" t="str">
        <f t="shared" si="979"/>
        <v xml:space="preserve">         5506000017 - KATAMIN 2105 BR</v>
      </c>
      <c r="AI3704" s="44" t="str">
        <f t="shared" si="980"/>
        <v xml:space="preserve">     X00288 - C &amp; F TECELAGEM E AVIAMENTOS LTDA</v>
      </c>
      <c r="AJ3704" t="str">
        <f t="shared" si="981"/>
        <v xml:space="preserve">     90 - SALES</v>
      </c>
      <c r="AK3704" t="str">
        <f t="shared" si="982"/>
        <v/>
      </c>
      <c r="AL3704">
        <f t="shared" si="983"/>
        <v>11</v>
      </c>
      <c r="AM3704" t="str">
        <f t="shared" si="984"/>
        <v>2025 11</v>
      </c>
      <c r="AN3704" t="str">
        <f t="shared" si="985"/>
        <v xml:space="preserve">C </v>
      </c>
    </row>
    <row r="3705" spans="1:40" x14ac:dyDescent="0.35">
      <c r="A3705">
        <v>83649</v>
      </c>
      <c r="B3705" t="s">
        <v>274</v>
      </c>
      <c r="C3705" s="31">
        <v>45895</v>
      </c>
      <c r="D3705" t="s">
        <v>286</v>
      </c>
      <c r="E3705" t="s">
        <v>287</v>
      </c>
      <c r="F3705" t="s">
        <v>503</v>
      </c>
      <c r="G3705" t="s">
        <v>504</v>
      </c>
      <c r="H3705" t="s">
        <v>496</v>
      </c>
      <c r="I3705" t="s">
        <v>497</v>
      </c>
      <c r="J3705">
        <v>20</v>
      </c>
      <c r="K3705">
        <v>351</v>
      </c>
      <c r="L3705">
        <v>171.36435</v>
      </c>
      <c r="M3705">
        <v>45.21</v>
      </c>
      <c r="N3705">
        <v>17.55</v>
      </c>
      <c r="O3705" s="32">
        <f t="shared" si="969"/>
        <v>305.79000000000002</v>
      </c>
      <c r="P3705" s="32">
        <f t="shared" si="970"/>
        <v>134.42565000000002</v>
      </c>
      <c r="Q3705">
        <v>759777</v>
      </c>
      <c r="R3705" t="s">
        <v>298</v>
      </c>
      <c r="S3705" t="s">
        <v>500</v>
      </c>
      <c r="T3705" t="str">
        <f t="shared" si="971"/>
        <v>VEN</v>
      </c>
      <c r="U3705" t="s">
        <v>381</v>
      </c>
      <c r="V3705" s="33">
        <f t="shared" si="972"/>
        <v>351</v>
      </c>
      <c r="W3705">
        <f t="shared" si="973"/>
        <v>20</v>
      </c>
      <c r="X3705" s="33">
        <f t="shared" si="974"/>
        <v>305.79000000000002</v>
      </c>
      <c r="Y3705" s="33">
        <f t="shared" si="975"/>
        <v>45.21</v>
      </c>
      <c r="Z3705" s="34">
        <f t="shared" si="976"/>
        <v>0.37158304843304851</v>
      </c>
      <c r="AA3705" s="33">
        <f t="shared" si="977"/>
        <v>130.42565000000002</v>
      </c>
      <c r="AB3705" s="34">
        <f t="shared" si="978"/>
        <v>0.42652032440563786</v>
      </c>
      <c r="AC3705" s="33">
        <f>IFERROR($X3705/VLOOKUP(CONCATENATE("USD",C3705),[1]GEINDICE!AR$1:AS$65536,2,0),"")</f>
        <v>56.400088531484009</v>
      </c>
      <c r="AD3705" s="33">
        <f>IFERROR($AA3705/VLOOKUP(CONCATENATE("USD",C3705),[1]GEINDICE!AR$1:AS$65536,2,0),"")</f>
        <v>24.055784056955257</v>
      </c>
      <c r="AE3705" s="33">
        <f>IFERROR($X3705/VLOOKUP(CONCATENATE("EUR",C3705),[1]GEINDICE!AR$1:AS$65536,2,0),"")</f>
        <v>48.37913522236461</v>
      </c>
      <c r="AF3705" s="33">
        <f>IFERROR($AA3705/VLOOKUP(CONCATENATE("EUR",C3705),[1]GEINDICE!AR$1:AS$65536,2,0),"")</f>
        <v>20.634684449507176</v>
      </c>
      <c r="AG3705" s="43" t="str">
        <f>VLOOKUP(E3705,[1]Apresentação!AW$1:AX$65536,2,0)</f>
        <v xml:space="preserve">                    3 - TEXTILE AUXILIARIES</v>
      </c>
      <c r="AH3705" s="43" t="str">
        <f t="shared" si="979"/>
        <v xml:space="preserve">         5506000017 - KATAMIN 2105 BR</v>
      </c>
      <c r="AI3705" s="44" t="str">
        <f t="shared" si="980"/>
        <v xml:space="preserve">     X00359 - PATEX-PATAMUTE TEXTIL LTDA</v>
      </c>
      <c r="AJ3705" t="str">
        <f t="shared" si="981"/>
        <v xml:space="preserve">     90 - SALES</v>
      </c>
      <c r="AK3705" t="str">
        <f t="shared" si="982"/>
        <v/>
      </c>
      <c r="AL3705">
        <f t="shared" si="983"/>
        <v>8</v>
      </c>
      <c r="AM3705" t="str">
        <f t="shared" si="984"/>
        <v>2025 8</v>
      </c>
      <c r="AN3705" t="str">
        <f t="shared" si="985"/>
        <v xml:space="preserve">PATEX-PATAMUTE </v>
      </c>
    </row>
    <row r="3706" spans="1:40" x14ac:dyDescent="0.35">
      <c r="A3706">
        <v>82742</v>
      </c>
      <c r="B3706" t="s">
        <v>274</v>
      </c>
      <c r="C3706" s="31">
        <v>45819</v>
      </c>
      <c r="D3706" t="s">
        <v>286</v>
      </c>
      <c r="E3706" t="s">
        <v>287</v>
      </c>
      <c r="F3706" t="s">
        <v>301</v>
      </c>
      <c r="G3706" t="s">
        <v>302</v>
      </c>
      <c r="H3706" t="s">
        <v>496</v>
      </c>
      <c r="I3706" t="s">
        <v>497</v>
      </c>
      <c r="J3706">
        <v>340</v>
      </c>
      <c r="K3706">
        <v>6450.82</v>
      </c>
      <c r="L3706">
        <v>2908.2273399999999</v>
      </c>
      <c r="M3706">
        <v>1299.2</v>
      </c>
      <c r="N3706">
        <v>18.973000000000003</v>
      </c>
      <c r="O3706" s="32">
        <f t="shared" si="969"/>
        <v>5151.62</v>
      </c>
      <c r="P3706" s="32">
        <f t="shared" si="970"/>
        <v>2243.39266</v>
      </c>
      <c r="Q3706">
        <v>741146</v>
      </c>
      <c r="R3706" t="s">
        <v>298</v>
      </c>
      <c r="S3706" t="s">
        <v>500</v>
      </c>
      <c r="T3706" t="str">
        <f t="shared" si="971"/>
        <v>VEN</v>
      </c>
      <c r="U3706" t="s">
        <v>381</v>
      </c>
      <c r="V3706" s="33">
        <f t="shared" si="972"/>
        <v>6450.82</v>
      </c>
      <c r="W3706">
        <f t="shared" si="973"/>
        <v>340</v>
      </c>
      <c r="X3706" s="33">
        <f t="shared" si="974"/>
        <v>5151.62</v>
      </c>
      <c r="Y3706" s="33">
        <f t="shared" si="975"/>
        <v>1299.2</v>
      </c>
      <c r="Z3706" s="34">
        <f t="shared" si="976"/>
        <v>0.3372273075360962</v>
      </c>
      <c r="AA3706" s="33">
        <f t="shared" si="977"/>
        <v>2175.39266</v>
      </c>
      <c r="AB3706" s="34">
        <f t="shared" si="978"/>
        <v>0.42227351008032427</v>
      </c>
      <c r="AC3706" s="33">
        <f>IFERROR($X3706/VLOOKUP(CONCATENATE("USD",C3706),[1]GEINDICE!AR$1:AS$65536,2,0),"")</f>
        <v>930.0631883011373</v>
      </c>
      <c r="AD3706" s="33">
        <f>IFERROR($AA3706/VLOOKUP(CONCATENATE("USD",C3706),[1]GEINDICE!AR$1:AS$65536,2,0),"")</f>
        <v>392.74104712041878</v>
      </c>
      <c r="AE3706" s="33">
        <f>IFERROR($X3706/VLOOKUP(CONCATENATE("EUR",C3706),[1]GEINDICE!AR$1:AS$65536,2,0),"")</f>
        <v>809.45587103059245</v>
      </c>
      <c r="AF3706" s="33">
        <f>IFERROR($AA3706/VLOOKUP(CONCATENATE("EUR",C3706),[1]GEINDICE!AR$1:AS$65536,2,0),"")</f>
        <v>341.81177191521454</v>
      </c>
      <c r="AG3706" s="43" t="str">
        <f>VLOOKUP(E3706,[1]Apresentação!AW$1:AX$65536,2,0)</f>
        <v xml:space="preserve">                    3 - TEXTILE AUXILIARIES</v>
      </c>
      <c r="AH3706" s="43" t="str">
        <f t="shared" si="979"/>
        <v xml:space="preserve">         5506000017 - KATAMIN 2105 BR</v>
      </c>
      <c r="AI3706" s="44" t="str">
        <f t="shared" si="980"/>
        <v xml:space="preserve">     X00311 - HACO ETIQUETAS LTDA</v>
      </c>
      <c r="AJ3706" t="str">
        <f t="shared" si="981"/>
        <v xml:space="preserve">     90 - SALES</v>
      </c>
      <c r="AK3706" t="str">
        <f t="shared" si="982"/>
        <v/>
      </c>
      <c r="AL3706">
        <f t="shared" si="983"/>
        <v>6</v>
      </c>
      <c r="AM3706" t="str">
        <f t="shared" si="984"/>
        <v>2025 6</v>
      </c>
      <c r="AN3706" t="str">
        <f t="shared" si="985"/>
        <v xml:space="preserve">HACO </v>
      </c>
    </row>
    <row r="3707" spans="1:40" x14ac:dyDescent="0.35">
      <c r="A3707">
        <v>83731</v>
      </c>
      <c r="B3707" t="s">
        <v>274</v>
      </c>
      <c r="C3707" s="31">
        <v>45902</v>
      </c>
      <c r="D3707" t="s">
        <v>286</v>
      </c>
      <c r="E3707" t="s">
        <v>287</v>
      </c>
      <c r="F3707" t="s">
        <v>498</v>
      </c>
      <c r="G3707" t="s">
        <v>499</v>
      </c>
      <c r="H3707" t="s">
        <v>496</v>
      </c>
      <c r="I3707" t="s">
        <v>497</v>
      </c>
      <c r="J3707">
        <v>170</v>
      </c>
      <c r="K3707">
        <v>2984.01</v>
      </c>
      <c r="L3707">
        <v>1456.5969299999999</v>
      </c>
      <c r="M3707">
        <v>600.98</v>
      </c>
      <c r="N3707">
        <v>17.553000000000001</v>
      </c>
      <c r="O3707" s="32">
        <f t="shared" si="969"/>
        <v>2383.0300000000002</v>
      </c>
      <c r="P3707" s="32">
        <f t="shared" si="970"/>
        <v>926.43307000000027</v>
      </c>
      <c r="Q3707">
        <v>760377</v>
      </c>
      <c r="R3707" t="s">
        <v>298</v>
      </c>
      <c r="S3707" t="s">
        <v>500</v>
      </c>
      <c r="T3707" t="str">
        <f t="shared" si="971"/>
        <v>VEN</v>
      </c>
      <c r="U3707" t="s">
        <v>381</v>
      </c>
      <c r="V3707" s="33">
        <f t="shared" si="972"/>
        <v>2984.01</v>
      </c>
      <c r="W3707">
        <f t="shared" si="973"/>
        <v>170</v>
      </c>
      <c r="X3707" s="33">
        <f t="shared" si="974"/>
        <v>2383.0300000000002</v>
      </c>
      <c r="Y3707" s="33">
        <f t="shared" si="975"/>
        <v>600.98</v>
      </c>
      <c r="Z3707" s="34">
        <f t="shared" si="976"/>
        <v>0.29907174238692236</v>
      </c>
      <c r="AA3707" s="33">
        <f t="shared" si="977"/>
        <v>892.43307000000027</v>
      </c>
      <c r="AB3707" s="34">
        <f t="shared" si="978"/>
        <v>0.37449510497140204</v>
      </c>
      <c r="AC3707" s="33">
        <f>IFERROR($X3707/VLOOKUP(CONCATENATE("USD",C3707),[1]GEINDICE!AR$1:AS$65536,2,0),"")</f>
        <v>435.81382589612292</v>
      </c>
      <c r="AD3707" s="33">
        <f>IFERROR($AA3707/VLOOKUP(CONCATENATE("USD",C3707),[1]GEINDICE!AR$1:AS$65536,2,0),"")</f>
        <v>163.21014447695688</v>
      </c>
      <c r="AE3707" s="33">
        <f>IFERROR($X3707/VLOOKUP(CONCATENATE("EUR",C3707),[1]GEINDICE!AR$1:AS$65536,2,0),"")</f>
        <v>373.96114493754317</v>
      </c>
      <c r="AF3707" s="33">
        <f>IFERROR($AA3707/VLOOKUP(CONCATENATE("EUR",C3707),[1]GEINDICE!AR$1:AS$65536,2,0),"")</f>
        <v>140.04661822861092</v>
      </c>
      <c r="AG3707" s="43" t="str">
        <f>VLOOKUP(E3707,[1]Apresentação!AW$1:AX$65536,2,0)</f>
        <v xml:space="preserve">                    3 - TEXTILE AUXILIARIES</v>
      </c>
      <c r="AH3707" s="43" t="str">
        <f t="shared" si="979"/>
        <v xml:space="preserve">         5506000017 - KATAMIN 2105 BR</v>
      </c>
      <c r="AI3707" s="44" t="str">
        <f t="shared" si="980"/>
        <v xml:space="preserve">     X00288 - C &amp; F TECELAGEM E AVIAMENTOS LTDA</v>
      </c>
      <c r="AJ3707" t="str">
        <f t="shared" si="981"/>
        <v xml:space="preserve">     90 - SALES</v>
      </c>
      <c r="AK3707" t="str">
        <f t="shared" si="982"/>
        <v/>
      </c>
      <c r="AL3707">
        <f t="shared" si="983"/>
        <v>9</v>
      </c>
      <c r="AM3707" t="str">
        <f t="shared" si="984"/>
        <v>2025 9</v>
      </c>
      <c r="AN3707" t="str">
        <f t="shared" si="985"/>
        <v xml:space="preserve">C </v>
      </c>
    </row>
    <row r="3708" spans="1:40" x14ac:dyDescent="0.35">
      <c r="A3708">
        <v>84008</v>
      </c>
      <c r="B3708" t="s">
        <v>274</v>
      </c>
      <c r="C3708" s="31">
        <v>45925</v>
      </c>
      <c r="D3708" t="s">
        <v>286</v>
      </c>
      <c r="E3708" t="s">
        <v>287</v>
      </c>
      <c r="F3708" t="s">
        <v>505</v>
      </c>
      <c r="G3708" t="s">
        <v>506</v>
      </c>
      <c r="H3708" t="s">
        <v>496</v>
      </c>
      <c r="I3708" t="s">
        <v>497</v>
      </c>
      <c r="J3708">
        <v>50</v>
      </c>
      <c r="K3708">
        <v>877.5</v>
      </c>
      <c r="L3708">
        <v>430.57850000000002</v>
      </c>
      <c r="M3708">
        <v>176.73</v>
      </c>
      <c r="N3708">
        <v>17.55</v>
      </c>
      <c r="O3708" s="32">
        <f t="shared" si="969"/>
        <v>700.77</v>
      </c>
      <c r="P3708" s="32">
        <f t="shared" si="970"/>
        <v>270.19149999999996</v>
      </c>
      <c r="Q3708">
        <v>762391</v>
      </c>
      <c r="R3708" t="s">
        <v>298</v>
      </c>
      <c r="S3708" t="s">
        <v>500</v>
      </c>
      <c r="T3708" t="str">
        <f t="shared" si="971"/>
        <v>VEN</v>
      </c>
      <c r="U3708" t="s">
        <v>381</v>
      </c>
      <c r="V3708" s="33">
        <f t="shared" si="972"/>
        <v>877.5</v>
      </c>
      <c r="W3708">
        <f t="shared" si="973"/>
        <v>50</v>
      </c>
      <c r="X3708" s="33">
        <f t="shared" si="974"/>
        <v>700.77</v>
      </c>
      <c r="Y3708" s="33">
        <f t="shared" si="975"/>
        <v>176.73</v>
      </c>
      <c r="Z3708" s="34">
        <f t="shared" si="976"/>
        <v>0.29651452991452987</v>
      </c>
      <c r="AA3708" s="33">
        <f t="shared" si="977"/>
        <v>260.19149999999996</v>
      </c>
      <c r="AB3708" s="34">
        <f t="shared" si="978"/>
        <v>0.37129371976540088</v>
      </c>
      <c r="AC3708" s="33">
        <f>IFERROR($X3708/VLOOKUP(CONCATENATE("USD",C3708),[1]GEINDICE!AR$1:AS$65536,2,0),"")</f>
        <v>131.16892840430509</v>
      </c>
      <c r="AD3708" s="33">
        <f>IFERROR($AA3708/VLOOKUP(CONCATENATE("USD",C3708),[1]GEINDICE!AR$1:AS$65536,2,0),"")</f>
        <v>48.702199344875986</v>
      </c>
      <c r="AE3708" s="33">
        <f>IFERROR($X3708/VLOOKUP(CONCATENATE("EUR",C3708),[1]GEINDICE!AR$1:AS$65536,2,0),"")</f>
        <v>112.36050538737813</v>
      </c>
      <c r="AF3708" s="33">
        <f>IFERROR($AA3708/VLOOKUP(CONCATENATE("EUR",C3708),[1]GEINDICE!AR$1:AS$65536,2,0),"")</f>
        <v>41.718749999999993</v>
      </c>
      <c r="AG3708" s="43" t="str">
        <f>VLOOKUP(E3708,[1]Apresentação!AW$1:AX$65536,2,0)</f>
        <v xml:space="preserve">                    3 - TEXTILE AUXILIARIES</v>
      </c>
      <c r="AH3708" s="43" t="str">
        <f t="shared" si="979"/>
        <v xml:space="preserve">         5506000017 - KATAMIN 2105 BR</v>
      </c>
      <c r="AI3708" s="44" t="str">
        <f t="shared" si="980"/>
        <v xml:space="preserve">     X00205 - SARTORI PRODUTOS TEXTEIS LTDA</v>
      </c>
      <c r="AJ3708" t="str">
        <f t="shared" si="981"/>
        <v xml:space="preserve">     90 - SALES</v>
      </c>
      <c r="AK3708" t="str">
        <f t="shared" si="982"/>
        <v/>
      </c>
      <c r="AL3708">
        <f t="shared" si="983"/>
        <v>9</v>
      </c>
      <c r="AM3708" t="str">
        <f t="shared" si="984"/>
        <v>2025 9</v>
      </c>
      <c r="AN3708" t="str">
        <f t="shared" si="985"/>
        <v xml:space="preserve">SARTORI </v>
      </c>
    </row>
    <row r="3709" spans="1:40" x14ac:dyDescent="0.35">
      <c r="A3709">
        <v>83148</v>
      </c>
      <c r="B3709" t="s">
        <v>274</v>
      </c>
      <c r="C3709" s="31">
        <v>45855</v>
      </c>
      <c r="D3709" t="s">
        <v>286</v>
      </c>
      <c r="E3709" t="s">
        <v>287</v>
      </c>
      <c r="F3709" t="s">
        <v>301</v>
      </c>
      <c r="G3709" t="s">
        <v>302</v>
      </c>
      <c r="H3709" t="s">
        <v>496</v>
      </c>
      <c r="I3709" t="s">
        <v>497</v>
      </c>
      <c r="J3709">
        <v>340</v>
      </c>
      <c r="K3709">
        <v>6450.82</v>
      </c>
      <c r="L3709">
        <v>2908.2273399999999</v>
      </c>
      <c r="M3709">
        <v>1299.2</v>
      </c>
      <c r="N3709">
        <v>18.973000000000003</v>
      </c>
      <c r="O3709" s="32">
        <f t="shared" si="969"/>
        <v>5151.62</v>
      </c>
      <c r="P3709" s="32">
        <f t="shared" si="970"/>
        <v>2243.39266</v>
      </c>
      <c r="Q3709">
        <v>744141</v>
      </c>
      <c r="R3709" t="s">
        <v>298</v>
      </c>
      <c r="S3709" t="s">
        <v>500</v>
      </c>
      <c r="T3709" t="str">
        <f t="shared" si="971"/>
        <v>VEN</v>
      </c>
      <c r="U3709" t="s">
        <v>381</v>
      </c>
      <c r="V3709" s="33">
        <f t="shared" si="972"/>
        <v>6450.82</v>
      </c>
      <c r="W3709">
        <f t="shared" si="973"/>
        <v>340</v>
      </c>
      <c r="X3709" s="33">
        <f t="shared" si="974"/>
        <v>5151.62</v>
      </c>
      <c r="Y3709" s="33">
        <f t="shared" si="975"/>
        <v>1299.2</v>
      </c>
      <c r="Z3709" s="34">
        <f t="shared" si="976"/>
        <v>0.3372273075360962</v>
      </c>
      <c r="AA3709" s="33">
        <f t="shared" si="977"/>
        <v>2175.39266</v>
      </c>
      <c r="AB3709" s="34">
        <f t="shared" si="978"/>
        <v>0.42227351008032427</v>
      </c>
      <c r="AC3709" s="33">
        <f>IFERROR($X3709/VLOOKUP(CONCATENATE("USD",C3709),[1]GEINDICE!AR$1:AS$65536,2,0),"")</f>
        <v>924.27292462816433</v>
      </c>
      <c r="AD3709" s="33">
        <f>IFERROR($AA3709/VLOOKUP(CONCATENATE("USD",C3709),[1]GEINDICE!AR$1:AS$65536,2,0),"")</f>
        <v>390.29597215494192</v>
      </c>
      <c r="AE3709" s="33">
        <f>IFERROR($X3709/VLOOKUP(CONCATENATE("EUR",C3709),[1]GEINDICE!AR$1:AS$65536,2,0),"")</f>
        <v>796.92160138605277</v>
      </c>
      <c r="AF3709" s="33">
        <f>IFERROR($AA3709/VLOOKUP(CONCATENATE("EUR",C3709),[1]GEINDICE!AR$1:AS$65536,2,0),"")</f>
        <v>336.5188818761215</v>
      </c>
      <c r="AG3709" s="43" t="str">
        <f>VLOOKUP(E3709,[1]Apresentação!AW$1:AX$65536,2,0)</f>
        <v xml:space="preserve">                    3 - TEXTILE AUXILIARIES</v>
      </c>
      <c r="AH3709" s="43" t="str">
        <f t="shared" si="979"/>
        <v xml:space="preserve">         5506000017 - KATAMIN 2105 BR</v>
      </c>
      <c r="AI3709" s="44" t="str">
        <f t="shared" si="980"/>
        <v xml:space="preserve">     X00311 - HACO ETIQUETAS LTDA</v>
      </c>
      <c r="AJ3709" t="str">
        <f t="shared" si="981"/>
        <v xml:space="preserve">     90 - SALES</v>
      </c>
      <c r="AK3709" t="str">
        <f t="shared" si="982"/>
        <v/>
      </c>
      <c r="AL3709">
        <f t="shared" si="983"/>
        <v>7</v>
      </c>
      <c r="AM3709" t="str">
        <f t="shared" si="984"/>
        <v>2025 7</v>
      </c>
      <c r="AN3709" t="str">
        <f t="shared" si="985"/>
        <v xml:space="preserve">HACO </v>
      </c>
    </row>
    <row r="3710" spans="1:40" x14ac:dyDescent="0.35">
      <c r="A3710">
        <v>83038</v>
      </c>
      <c r="B3710" t="s">
        <v>274</v>
      </c>
      <c r="C3710" s="31">
        <v>45847</v>
      </c>
      <c r="D3710" t="s">
        <v>286</v>
      </c>
      <c r="E3710" t="s">
        <v>287</v>
      </c>
      <c r="F3710" t="s">
        <v>498</v>
      </c>
      <c r="G3710" t="s">
        <v>499</v>
      </c>
      <c r="H3710" t="s">
        <v>496</v>
      </c>
      <c r="I3710" t="s">
        <v>497</v>
      </c>
      <c r="J3710">
        <v>170</v>
      </c>
      <c r="K3710">
        <v>2984.01</v>
      </c>
      <c r="L3710">
        <v>1454.11367</v>
      </c>
      <c r="M3710">
        <v>600.98</v>
      </c>
      <c r="N3710">
        <v>17.553000000000001</v>
      </c>
      <c r="O3710" s="32">
        <f t="shared" si="969"/>
        <v>2383.0300000000002</v>
      </c>
      <c r="P3710" s="32">
        <f t="shared" si="970"/>
        <v>928.91633000000024</v>
      </c>
      <c r="Q3710">
        <v>743313</v>
      </c>
      <c r="R3710" t="s">
        <v>298</v>
      </c>
      <c r="S3710" t="s">
        <v>500</v>
      </c>
      <c r="T3710" t="str">
        <f t="shared" si="971"/>
        <v>VEN</v>
      </c>
      <c r="U3710" t="s">
        <v>381</v>
      </c>
      <c r="V3710" s="33">
        <f t="shared" si="972"/>
        <v>2984.01</v>
      </c>
      <c r="W3710">
        <f t="shared" si="973"/>
        <v>170</v>
      </c>
      <c r="X3710" s="33">
        <f t="shared" si="974"/>
        <v>2383.0300000000002</v>
      </c>
      <c r="Y3710" s="33">
        <f t="shared" si="975"/>
        <v>600.98</v>
      </c>
      <c r="Z3710" s="34">
        <f t="shared" si="976"/>
        <v>0.29990393128709358</v>
      </c>
      <c r="AA3710" s="33">
        <f t="shared" si="977"/>
        <v>894.91633000000024</v>
      </c>
      <c r="AB3710" s="34">
        <f t="shared" si="978"/>
        <v>0.37553716486993455</v>
      </c>
      <c r="AC3710" s="33">
        <f>IFERROR($X3710/VLOOKUP(CONCATENATE("USD",C3710),[1]GEINDICE!AR$1:AS$65536,2,0),"")</f>
        <v>436.24464540694908</v>
      </c>
      <c r="AD3710" s="33">
        <f>IFERROR($AA3710/VLOOKUP(CONCATENATE("USD",C3710),[1]GEINDICE!AR$1:AS$65536,2,0),"")</f>
        <v>163.82607732581559</v>
      </c>
      <c r="AE3710" s="33">
        <f>IFERROR($X3710/VLOOKUP(CONCATENATE("EUR",C3710),[1]GEINDICE!AR$1:AS$65536,2,0),"")</f>
        <v>372.63373520351519</v>
      </c>
      <c r="AF3710" s="33">
        <f>IFERROR($AA3710/VLOOKUP(CONCATENATE("EUR",C3710),[1]GEINDICE!AR$1:AS$65536,2,0),"")</f>
        <v>139.93781645322204</v>
      </c>
      <c r="AG3710" s="43" t="str">
        <f>VLOOKUP(E3710,[1]Apresentação!AW$1:AX$65536,2,0)</f>
        <v xml:space="preserve">                    3 - TEXTILE AUXILIARIES</v>
      </c>
      <c r="AH3710" s="43" t="str">
        <f t="shared" si="979"/>
        <v xml:space="preserve">         5506000017 - KATAMIN 2105 BR</v>
      </c>
      <c r="AI3710" s="44" t="str">
        <f t="shared" si="980"/>
        <v xml:space="preserve">     X00288 - C &amp; F TECELAGEM E AVIAMENTOS LTDA</v>
      </c>
      <c r="AJ3710" t="str">
        <f t="shared" si="981"/>
        <v xml:space="preserve">     90 - SALES</v>
      </c>
      <c r="AK3710" t="str">
        <f t="shared" si="982"/>
        <v/>
      </c>
      <c r="AL3710">
        <f t="shared" si="983"/>
        <v>7</v>
      </c>
      <c r="AM3710" t="str">
        <f t="shared" si="984"/>
        <v>2025 7</v>
      </c>
      <c r="AN3710" t="str">
        <f t="shared" si="985"/>
        <v xml:space="preserve">C </v>
      </c>
    </row>
    <row r="3711" spans="1:40" x14ac:dyDescent="0.35">
      <c r="A3711">
        <v>84456</v>
      </c>
      <c r="B3711" t="s">
        <v>274</v>
      </c>
      <c r="C3711" s="31">
        <v>45961</v>
      </c>
      <c r="D3711" t="s">
        <v>286</v>
      </c>
      <c r="E3711" t="s">
        <v>287</v>
      </c>
      <c r="F3711" t="s">
        <v>301</v>
      </c>
      <c r="G3711" t="s">
        <v>302</v>
      </c>
      <c r="H3711" t="s">
        <v>496</v>
      </c>
      <c r="I3711" t="s">
        <v>497</v>
      </c>
      <c r="J3711">
        <v>170</v>
      </c>
      <c r="K3711">
        <v>3225.41</v>
      </c>
      <c r="L3711">
        <v>1506.05996</v>
      </c>
      <c r="M3711">
        <v>649.6</v>
      </c>
      <c r="N3711">
        <v>18.973000000000003</v>
      </c>
      <c r="O3711" s="32">
        <f t="shared" si="969"/>
        <v>2575.81</v>
      </c>
      <c r="P3711" s="32">
        <f t="shared" si="970"/>
        <v>1069.7500399999999</v>
      </c>
      <c r="Q3711">
        <v>765872</v>
      </c>
      <c r="R3711" t="s">
        <v>298</v>
      </c>
      <c r="S3711" t="s">
        <v>500</v>
      </c>
      <c r="T3711" t="str">
        <f t="shared" si="971"/>
        <v>VEN</v>
      </c>
      <c r="U3711" t="s">
        <v>381</v>
      </c>
      <c r="V3711" s="33">
        <f t="shared" si="972"/>
        <v>3225.41</v>
      </c>
      <c r="W3711">
        <f t="shared" si="973"/>
        <v>170</v>
      </c>
      <c r="X3711" s="33">
        <f t="shared" si="974"/>
        <v>2575.81</v>
      </c>
      <c r="Y3711" s="33">
        <f t="shared" si="975"/>
        <v>649.6</v>
      </c>
      <c r="Z3711" s="34">
        <f t="shared" si="976"/>
        <v>0.32112197829113198</v>
      </c>
      <c r="AA3711" s="33">
        <f t="shared" si="977"/>
        <v>1035.7500399999999</v>
      </c>
      <c r="AB3711" s="34">
        <f t="shared" si="978"/>
        <v>0.40210653736106311</v>
      </c>
      <c r="AC3711" s="33">
        <f>IFERROR($X3711/VLOOKUP(CONCATENATE("USD",C3711),[1]GEINDICE!AR$1:AS$65536,2,0),"")</f>
        <v>478.39273443158805</v>
      </c>
      <c r="AD3711" s="33">
        <f>IFERROR($AA3711/VLOOKUP(CONCATENATE("USD",C3711),[1]GEINDICE!AR$1:AS$65536,2,0),"")</f>
        <v>192.36484594097649</v>
      </c>
      <c r="AE3711" s="33">
        <f>IFERROR($X3711/VLOOKUP(CONCATENATE("EUR",C3711),[1]GEINDICE!AR$1:AS$65536,2,0),"")</f>
        <v>414.51721918249109</v>
      </c>
      <c r="AF3711" s="33">
        <f>IFERROR($AA3711/VLOOKUP(CONCATENATE("EUR",C3711),[1]GEINDICE!AR$1:AS$65536,2,0),"")</f>
        <v>166.68008368200833</v>
      </c>
      <c r="AG3711" s="43" t="str">
        <f>VLOOKUP(E3711,[1]Apresentação!AW$1:AX$65536,2,0)</f>
        <v xml:space="preserve">                    3 - TEXTILE AUXILIARIES</v>
      </c>
      <c r="AH3711" s="43" t="str">
        <f t="shared" si="979"/>
        <v xml:space="preserve">         5506000017 - KATAMIN 2105 BR</v>
      </c>
      <c r="AI3711" s="44" t="str">
        <f t="shared" si="980"/>
        <v xml:space="preserve">     X00311 - HACO ETIQUETAS LTDA</v>
      </c>
      <c r="AJ3711" t="str">
        <f t="shared" si="981"/>
        <v xml:space="preserve">     90 - SALES</v>
      </c>
      <c r="AK3711" t="str">
        <f t="shared" si="982"/>
        <v/>
      </c>
      <c r="AL3711">
        <f t="shared" si="983"/>
        <v>10</v>
      </c>
      <c r="AM3711" t="str">
        <f t="shared" si="984"/>
        <v>2025 10</v>
      </c>
      <c r="AN3711" t="str">
        <f t="shared" si="985"/>
        <v xml:space="preserve">HACO </v>
      </c>
    </row>
    <row r="3712" spans="1:40" x14ac:dyDescent="0.35">
      <c r="A3712">
        <v>82416</v>
      </c>
      <c r="B3712" t="s">
        <v>274</v>
      </c>
      <c r="C3712" s="31">
        <v>45791</v>
      </c>
      <c r="D3712" t="s">
        <v>286</v>
      </c>
      <c r="E3712" t="s">
        <v>287</v>
      </c>
      <c r="F3712" t="s">
        <v>301</v>
      </c>
      <c r="G3712" t="s">
        <v>302</v>
      </c>
      <c r="H3712" t="s">
        <v>496</v>
      </c>
      <c r="I3712" t="s">
        <v>497</v>
      </c>
      <c r="J3712">
        <v>340</v>
      </c>
      <c r="K3712">
        <v>6450.82</v>
      </c>
      <c r="L3712">
        <v>2908.2273399999999</v>
      </c>
      <c r="M3712">
        <v>1299.2</v>
      </c>
      <c r="N3712">
        <v>18.973000000000003</v>
      </c>
      <c r="O3712" s="32">
        <f t="shared" si="969"/>
        <v>5151.62</v>
      </c>
      <c r="P3712" s="32">
        <f t="shared" si="970"/>
        <v>2243.39266</v>
      </c>
      <c r="Q3712">
        <v>738707</v>
      </c>
      <c r="R3712" t="s">
        <v>298</v>
      </c>
      <c r="S3712" t="s">
        <v>500</v>
      </c>
      <c r="T3712" t="str">
        <f t="shared" si="971"/>
        <v>VEN</v>
      </c>
      <c r="U3712" t="s">
        <v>381</v>
      </c>
      <c r="V3712" s="33">
        <f t="shared" si="972"/>
        <v>6450.82</v>
      </c>
      <c r="W3712">
        <f t="shared" si="973"/>
        <v>340</v>
      </c>
      <c r="X3712" s="33">
        <f t="shared" si="974"/>
        <v>5151.62</v>
      </c>
      <c r="Y3712" s="33">
        <f t="shared" si="975"/>
        <v>1299.2</v>
      </c>
      <c r="Z3712" s="34">
        <f t="shared" si="976"/>
        <v>0.3372273075360962</v>
      </c>
      <c r="AA3712" s="33">
        <f t="shared" si="977"/>
        <v>2175.39266</v>
      </c>
      <c r="AB3712" s="34">
        <f t="shared" si="978"/>
        <v>0.42227351008032427</v>
      </c>
      <c r="AC3712" s="33">
        <f>IFERROR($X3712/VLOOKUP(CONCATENATE("USD",C3712),[1]GEINDICE!AR$1:AS$65536,2,0),"")</f>
        <v>918.29233511586449</v>
      </c>
      <c r="AD3712" s="33">
        <f>IFERROR($AA3712/VLOOKUP(CONCATENATE("USD",C3712),[1]GEINDICE!AR$1:AS$65536,2,0),"")</f>
        <v>387.77052762923347</v>
      </c>
      <c r="AE3712" s="33">
        <f>IFERROR($X3712/VLOOKUP(CONCATENATE("EUR",C3712),[1]GEINDICE!AR$1:AS$65536,2,0),"")</f>
        <v>819.46043966531988</v>
      </c>
      <c r="AF3712" s="33">
        <f>IFERROR($AA3712/VLOOKUP(CONCATENATE("EUR",C3712),[1]GEINDICE!AR$1:AS$65536,2,0),"")</f>
        <v>346.03643622944037</v>
      </c>
      <c r="AG3712" s="43" t="str">
        <f>VLOOKUP(E3712,[1]Apresentação!AW$1:AX$65536,2,0)</f>
        <v xml:space="preserve">                    3 - TEXTILE AUXILIARIES</v>
      </c>
      <c r="AH3712" s="43" t="str">
        <f t="shared" si="979"/>
        <v xml:space="preserve">         5506000017 - KATAMIN 2105 BR</v>
      </c>
      <c r="AI3712" s="44" t="str">
        <f t="shared" si="980"/>
        <v xml:space="preserve">     X00311 - HACO ETIQUETAS LTDA</v>
      </c>
      <c r="AJ3712" t="str">
        <f t="shared" si="981"/>
        <v xml:space="preserve">     90 - SALES</v>
      </c>
      <c r="AK3712" t="str">
        <f t="shared" si="982"/>
        <v/>
      </c>
      <c r="AL3712">
        <f t="shared" si="983"/>
        <v>5</v>
      </c>
      <c r="AM3712" t="str">
        <f t="shared" si="984"/>
        <v>2025 5</v>
      </c>
      <c r="AN3712" t="str">
        <f t="shared" si="985"/>
        <v xml:space="preserve">HACO </v>
      </c>
    </row>
    <row r="3713" spans="1:40" x14ac:dyDescent="0.35">
      <c r="A3713">
        <v>83535</v>
      </c>
      <c r="B3713" t="s">
        <v>274</v>
      </c>
      <c r="C3713" s="31">
        <v>45887</v>
      </c>
      <c r="D3713" t="s">
        <v>286</v>
      </c>
      <c r="E3713" t="s">
        <v>287</v>
      </c>
      <c r="F3713" t="s">
        <v>301</v>
      </c>
      <c r="G3713" t="s">
        <v>302</v>
      </c>
      <c r="H3713" t="s">
        <v>496</v>
      </c>
      <c r="I3713" t="s">
        <v>497</v>
      </c>
      <c r="J3713">
        <v>340</v>
      </c>
      <c r="K3713">
        <v>6450.82</v>
      </c>
      <c r="L3713">
        <v>2908.21828</v>
      </c>
      <c r="M3713">
        <v>1299.2</v>
      </c>
      <c r="N3713">
        <v>18.973000000000003</v>
      </c>
      <c r="O3713" s="32">
        <f t="shared" si="969"/>
        <v>5151.62</v>
      </c>
      <c r="P3713" s="32">
        <f t="shared" si="970"/>
        <v>2243.4017199999998</v>
      </c>
      <c r="Q3713">
        <v>757146</v>
      </c>
      <c r="R3713" t="s">
        <v>298</v>
      </c>
      <c r="S3713" t="s">
        <v>500</v>
      </c>
      <c r="T3713" t="str">
        <f t="shared" si="971"/>
        <v>VEN</v>
      </c>
      <c r="U3713" t="s">
        <v>381</v>
      </c>
      <c r="V3713" s="33">
        <f t="shared" si="972"/>
        <v>6450.82</v>
      </c>
      <c r="W3713">
        <f t="shared" si="973"/>
        <v>340</v>
      </c>
      <c r="X3713" s="33">
        <f t="shared" si="974"/>
        <v>5151.62</v>
      </c>
      <c r="Y3713" s="33">
        <f t="shared" si="975"/>
        <v>1299.2</v>
      </c>
      <c r="Z3713" s="34">
        <f t="shared" si="976"/>
        <v>0.33722871200870586</v>
      </c>
      <c r="AA3713" s="33">
        <f t="shared" si="977"/>
        <v>2175.4017199999998</v>
      </c>
      <c r="AB3713" s="34">
        <f t="shared" si="978"/>
        <v>0.42227526875041249</v>
      </c>
      <c r="AC3713" s="33">
        <f>IFERROR($X3713/VLOOKUP(CONCATENATE("USD",C3713),[1]GEINDICE!AR$1:AS$65536,2,0),"")</f>
        <v>951.27319730403462</v>
      </c>
      <c r="AD3713" s="33">
        <f>IFERROR($AA3713/VLOOKUP(CONCATENATE("USD",C3713),[1]GEINDICE!AR$1:AS$65536,2,0),"")</f>
        <v>401.69914504662535</v>
      </c>
      <c r="AE3713" s="33">
        <f>IFERROR($X3713/VLOOKUP(CONCATENATE("EUR",C3713),[1]GEINDICE!AR$1:AS$65536,2,0),"")</f>
        <v>815.34906541316479</v>
      </c>
      <c r="AF3713" s="33">
        <f>IFERROR($AA3713/VLOOKUP(CONCATENATE("EUR",C3713),[1]GEINDICE!AR$1:AS$65536,2,0),"")</f>
        <v>344.30174572274183</v>
      </c>
      <c r="AG3713" s="43" t="str">
        <f>VLOOKUP(E3713,[1]Apresentação!AW$1:AX$65536,2,0)</f>
        <v xml:space="preserve">                    3 - TEXTILE AUXILIARIES</v>
      </c>
      <c r="AH3713" s="43" t="str">
        <f t="shared" si="979"/>
        <v xml:space="preserve">         5506000017 - KATAMIN 2105 BR</v>
      </c>
      <c r="AI3713" s="44" t="str">
        <f t="shared" si="980"/>
        <v xml:space="preserve">     X00311 - HACO ETIQUETAS LTDA</v>
      </c>
      <c r="AJ3713" t="str">
        <f t="shared" si="981"/>
        <v xml:space="preserve">     90 - SALES</v>
      </c>
      <c r="AK3713" t="str">
        <f t="shared" si="982"/>
        <v/>
      </c>
      <c r="AL3713">
        <f t="shared" si="983"/>
        <v>8</v>
      </c>
      <c r="AM3713" t="str">
        <f t="shared" si="984"/>
        <v>2025 8</v>
      </c>
      <c r="AN3713" t="str">
        <f t="shared" si="985"/>
        <v xml:space="preserve">HACO </v>
      </c>
    </row>
    <row r="3714" spans="1:40" x14ac:dyDescent="0.35">
      <c r="A3714">
        <v>84859</v>
      </c>
      <c r="B3714" t="s">
        <v>274</v>
      </c>
      <c r="C3714" s="31">
        <v>45989</v>
      </c>
      <c r="D3714" t="s">
        <v>286</v>
      </c>
      <c r="E3714" t="s">
        <v>287</v>
      </c>
      <c r="F3714" t="s">
        <v>301</v>
      </c>
      <c r="G3714" t="s">
        <v>302</v>
      </c>
      <c r="H3714" t="s">
        <v>496</v>
      </c>
      <c r="I3714" t="s">
        <v>497</v>
      </c>
      <c r="J3714">
        <v>170</v>
      </c>
      <c r="K3714">
        <v>3225.41</v>
      </c>
      <c r="L3714">
        <v>1506.05996</v>
      </c>
      <c r="M3714">
        <v>649.6</v>
      </c>
      <c r="N3714">
        <v>18.973000000000003</v>
      </c>
      <c r="O3714" s="32">
        <f t="shared" si="969"/>
        <v>2575.81</v>
      </c>
      <c r="P3714" s="32">
        <f t="shared" si="970"/>
        <v>1069.7500399999999</v>
      </c>
      <c r="Q3714">
        <v>768713</v>
      </c>
      <c r="R3714" t="s">
        <v>298</v>
      </c>
      <c r="S3714" t="s">
        <v>500</v>
      </c>
      <c r="T3714" t="str">
        <f t="shared" si="971"/>
        <v>VEN</v>
      </c>
      <c r="U3714" t="s">
        <v>300</v>
      </c>
      <c r="V3714" s="33">
        <f t="shared" si="972"/>
        <v>3225.41</v>
      </c>
      <c r="W3714">
        <f t="shared" si="973"/>
        <v>170</v>
      </c>
      <c r="X3714" s="33">
        <f t="shared" si="974"/>
        <v>2575.81</v>
      </c>
      <c r="Y3714" s="33">
        <f t="shared" si="975"/>
        <v>649.6</v>
      </c>
      <c r="Z3714" s="34">
        <f t="shared" si="976"/>
        <v>0.32112197829113198</v>
      </c>
      <c r="AA3714" s="33">
        <f t="shared" si="977"/>
        <v>1035.7500399999999</v>
      </c>
      <c r="AB3714" s="34">
        <f t="shared" si="978"/>
        <v>0.40210653736106311</v>
      </c>
      <c r="AC3714" s="33" t="str">
        <f>IFERROR($X3714/VLOOKUP(CONCATENATE("USD",C3714),[1]GEINDICE!AR$1:AS$65536,2,0),"")</f>
        <v/>
      </c>
      <c r="AD3714" s="33" t="str">
        <f>IFERROR($AA3714/VLOOKUP(CONCATENATE("USD",C3714),[1]GEINDICE!AR$1:AS$65536,2,0),"")</f>
        <v/>
      </c>
      <c r="AE3714" s="33" t="str">
        <f>IFERROR($X3714/VLOOKUP(CONCATENATE("EUR",C3714),[1]GEINDICE!AR$1:AS$65536,2,0),"")</f>
        <v/>
      </c>
      <c r="AF3714" s="33" t="str">
        <f>IFERROR($AA3714/VLOOKUP(CONCATENATE("EUR",C3714),[1]GEINDICE!AR$1:AS$65536,2,0),"")</f>
        <v/>
      </c>
      <c r="AG3714" s="43" t="str">
        <f>VLOOKUP(E3714,[1]Apresentação!AW$1:AX$65536,2,0)</f>
        <v xml:space="preserve">                    3 - TEXTILE AUXILIARIES</v>
      </c>
      <c r="AH3714" s="43" t="str">
        <f t="shared" si="979"/>
        <v xml:space="preserve">         5506000017 - KATAMIN 2105 BR</v>
      </c>
      <c r="AI3714" s="44" t="str">
        <f t="shared" si="980"/>
        <v xml:space="preserve">     X00311 - HACO ETIQUETAS LTDA</v>
      </c>
      <c r="AJ3714" t="str">
        <f t="shared" si="981"/>
        <v xml:space="preserve">     90 - SALES</v>
      </c>
      <c r="AK3714" t="str">
        <f t="shared" si="982"/>
        <v/>
      </c>
      <c r="AL3714">
        <f t="shared" si="983"/>
        <v>11</v>
      </c>
      <c r="AM3714" t="str">
        <f t="shared" si="984"/>
        <v>2025 11</v>
      </c>
      <c r="AN3714" t="str">
        <f t="shared" si="985"/>
        <v xml:space="preserve">HACO </v>
      </c>
    </row>
    <row r="3715" spans="1:40" x14ac:dyDescent="0.35">
      <c r="A3715">
        <v>80999</v>
      </c>
      <c r="B3715" t="s">
        <v>274</v>
      </c>
      <c r="C3715" s="31">
        <v>45680</v>
      </c>
      <c r="D3715" t="s">
        <v>286</v>
      </c>
      <c r="E3715" t="s">
        <v>287</v>
      </c>
      <c r="F3715" t="s">
        <v>507</v>
      </c>
      <c r="G3715" t="s">
        <v>508</v>
      </c>
      <c r="H3715" t="s">
        <v>509</v>
      </c>
      <c r="I3715" t="s">
        <v>510</v>
      </c>
      <c r="J3715">
        <v>110</v>
      </c>
      <c r="K3715">
        <v>1347.5</v>
      </c>
      <c r="L3715">
        <v>347.82675999999998</v>
      </c>
      <c r="M3715">
        <v>173.55</v>
      </c>
      <c r="N3715">
        <v>12.25</v>
      </c>
      <c r="O3715" s="32">
        <f t="shared" si="969"/>
        <v>1173.95</v>
      </c>
      <c r="P3715" s="32">
        <f t="shared" si="970"/>
        <v>826.12324000000012</v>
      </c>
      <c r="Q3715">
        <v>708026</v>
      </c>
      <c r="R3715" t="s">
        <v>298</v>
      </c>
      <c r="S3715" t="s">
        <v>500</v>
      </c>
      <c r="T3715" t="str">
        <f t="shared" si="971"/>
        <v>VEN</v>
      </c>
      <c r="U3715" t="s">
        <v>381</v>
      </c>
      <c r="V3715" s="33">
        <f t="shared" si="972"/>
        <v>1347.5</v>
      </c>
      <c r="W3715">
        <f t="shared" si="973"/>
        <v>110</v>
      </c>
      <c r="X3715" s="33">
        <f t="shared" si="974"/>
        <v>1173.95</v>
      </c>
      <c r="Y3715" s="33">
        <f t="shared" si="975"/>
        <v>173.55</v>
      </c>
      <c r="Z3715" s="34">
        <f t="shared" si="976"/>
        <v>0.59675194063079784</v>
      </c>
      <c r="AA3715" s="33">
        <f t="shared" si="977"/>
        <v>804.12324000000012</v>
      </c>
      <c r="AB3715" s="34">
        <f t="shared" si="978"/>
        <v>0.68497230716810775</v>
      </c>
      <c r="AC3715" s="33">
        <f>IFERROR($X3715/VLOOKUP(CONCATENATE("USD",C3715),[1]GEINDICE!AR$1:AS$65536,2,0),"")</f>
        <v>197.63800737386151</v>
      </c>
      <c r="AD3715" s="33">
        <f>IFERROR($AA3715/VLOOKUP(CONCATENATE("USD",C3715),[1]GEINDICE!AR$1:AS$65536,2,0),"")</f>
        <v>135.37656189498139</v>
      </c>
      <c r="AE3715" s="33">
        <f>IFERROR($X3715/VLOOKUP(CONCATENATE("EUR",C3715),[1]GEINDICE!AR$1:AS$65536,2,0),"")</f>
        <v>190.09181145457197</v>
      </c>
      <c r="AF3715" s="33">
        <f>IFERROR($AA3715/VLOOKUP(CONCATENATE("EUR",C3715),[1]GEINDICE!AR$1:AS$65536,2,0),"")</f>
        <v>130.20762666580308</v>
      </c>
      <c r="AG3715" s="43" t="str">
        <f>VLOOKUP(E3715,[1]Apresentação!AW$1:AX$65536,2,0)</f>
        <v xml:space="preserve">                    3 - TEXTILE AUXILIARIES</v>
      </c>
      <c r="AH3715" s="43" t="str">
        <f t="shared" si="979"/>
        <v xml:space="preserve">         5506000012 - KATAMIN BW 3.0 BR</v>
      </c>
      <c r="AI3715" s="44" t="str">
        <f t="shared" si="980"/>
        <v xml:space="preserve">     X00306 - BELLACOR TEXTIL INDUSTRIA E COMERCIO LTDA</v>
      </c>
      <c r="AJ3715" t="str">
        <f t="shared" si="981"/>
        <v xml:space="preserve">     90 - SALES</v>
      </c>
      <c r="AK3715" t="str">
        <f t="shared" si="982"/>
        <v/>
      </c>
      <c r="AL3715">
        <f t="shared" si="983"/>
        <v>1</v>
      </c>
      <c r="AM3715" t="str">
        <f t="shared" si="984"/>
        <v>2025 1</v>
      </c>
      <c r="AN3715" t="str">
        <f t="shared" si="985"/>
        <v xml:space="preserve">BELLACOR </v>
      </c>
    </row>
    <row r="3716" spans="1:40" x14ac:dyDescent="0.35">
      <c r="A3716">
        <v>81108</v>
      </c>
      <c r="B3716" t="s">
        <v>274</v>
      </c>
      <c r="C3716" s="31">
        <v>45688</v>
      </c>
      <c r="D3716" t="s">
        <v>286</v>
      </c>
      <c r="E3716" t="s">
        <v>287</v>
      </c>
      <c r="F3716" t="s">
        <v>501</v>
      </c>
      <c r="G3716" t="s">
        <v>502</v>
      </c>
      <c r="H3716" t="s">
        <v>509</v>
      </c>
      <c r="I3716" t="s">
        <v>510</v>
      </c>
      <c r="J3716">
        <v>330</v>
      </c>
      <c r="K3716">
        <v>2148.3000000000002</v>
      </c>
      <c r="L3716">
        <v>1072.80557</v>
      </c>
      <c r="M3716">
        <v>276.7</v>
      </c>
      <c r="N3716">
        <v>6.51</v>
      </c>
      <c r="O3716" s="32">
        <f t="shared" ref="O3716:O3779" si="986">$K3716-$Y3716</f>
        <v>1871.6000000000001</v>
      </c>
      <c r="P3716" s="32">
        <f t="shared" ref="P3716:P3779" si="987">($O3716-$L3716)</f>
        <v>798.79443000000015</v>
      </c>
      <c r="Q3716">
        <v>708820</v>
      </c>
      <c r="R3716" t="s">
        <v>298</v>
      </c>
      <c r="S3716" t="s">
        <v>299</v>
      </c>
      <c r="T3716" t="str">
        <f t="shared" ref="T3716:T3779" si="988">MID($U3716,1,3)</f>
        <v>VEN</v>
      </c>
      <c r="U3716" t="s">
        <v>303</v>
      </c>
      <c r="V3716" s="33">
        <f t="shared" ref="V3716:V3779" si="989">IF($T3716="DEV",-$K3716,$K3716)</f>
        <v>2148.3000000000002</v>
      </c>
      <c r="W3716">
        <f t="shared" ref="W3716:W3779" si="990">IF($T3716="DEV",-$J3716,$J3716)</f>
        <v>330</v>
      </c>
      <c r="X3716" s="33">
        <f t="shared" ref="X3716:X3779" si="991">$V3716-$Y3716</f>
        <v>1871.6000000000001</v>
      </c>
      <c r="Y3716" s="33">
        <f t="shared" ref="Y3716:Y3779" si="992">IF(A3716=59876,M3716,IF(A3716=59868,M3716,IF(R3716="6111",((K3716*0.12)+M3716),IF(T3716="DEV",-M3716,M3716))))</f>
        <v>276.7</v>
      </c>
      <c r="Z3716" s="34">
        <f t="shared" ref="Z3716:Z3779" si="993">IFERROR($AA3716/$V3716,0)</f>
        <v>0.34110432900432902</v>
      </c>
      <c r="AA3716" s="33">
        <f t="shared" ref="AA3716:AA3779" si="994">IF(VLOOKUP(AL3716,AR:AS,2,0)="sim",IF($T3716="DEV",($X3716-$L3716),$P3716)-(0.2*W3716),IF(VLOOKUP(AL3716,AR:AS,2,0)="OK",IF($T3716="DEV",($X3716-$L3716),$P3716)-(0.2*W3716),IF($T3716="DEV",($X3716-$L3716),$P3716)))</f>
        <v>732.79443000000015</v>
      </c>
      <c r="AB3716" s="34">
        <f t="shared" ref="AB3716:AB3779" si="995">IFERROR($AA3716/$X3716,0)</f>
        <v>0.39153367706774955</v>
      </c>
      <c r="AC3716" s="33">
        <f>IFERROR($X3716/VLOOKUP(CONCATENATE("USD",C3716),[1]GEINDICE!AR$1:AS$65536,2,0),"")</f>
        <v>321.02365311058134</v>
      </c>
      <c r="AD3716" s="33">
        <f>IFERROR($AA3716/VLOOKUP(CONCATENATE("USD",C3716),[1]GEINDICE!AR$1:AS$65536,2,0),"")</f>
        <v>125.69157132810761</v>
      </c>
      <c r="AE3716" s="33">
        <f>IFERROR($X3716/VLOOKUP(CONCATENATE("EUR",C3716),[1]GEINDICE!AR$1:AS$65536,2,0),"")</f>
        <v>308.76336280849944</v>
      </c>
      <c r="AF3716" s="33">
        <f>IFERROR($AA3716/VLOOKUP(CONCATENATE("EUR",C3716),[1]GEINDICE!AR$1:AS$65536,2,0),"")</f>
        <v>120.89125478421541</v>
      </c>
      <c r="AG3716" s="43" t="str">
        <f>VLOOKUP(E3716,[1]Apresentação!AW$1:AX$65536,2,0)</f>
        <v xml:space="preserve">                    3 - TEXTILE AUXILIARIES</v>
      </c>
      <c r="AH3716" s="43" t="str">
        <f t="shared" ref="AH3716:AH3779" si="996">CONCATENATE("         ",H3716," - ",I3716)</f>
        <v xml:space="preserve">         5506000012 - KATAMIN BW 3.0 BR</v>
      </c>
      <c r="AI3716" s="44" t="str">
        <f t="shared" ref="AI3716:AI3779" si="997">CONCATENATE("     ",F3716," - ",G3716)</f>
        <v xml:space="preserve">     X00076 - MALWEE MALHAS LTDA</v>
      </c>
      <c r="AJ3716" t="str">
        <f t="shared" ref="AJ3716:AJ3779" si="998">IF(RIGHT(I3716,2)="BR","     90 - SALES","     93 - RESALES")</f>
        <v xml:space="preserve">     90 - SALES</v>
      </c>
      <c r="AK3716" t="str">
        <f t="shared" ref="AK3716:AK3779" si="999">IF(R3716="3201","EXP",IF(R3716="7101","EXP",""))</f>
        <v/>
      </c>
      <c r="AL3716">
        <f t="shared" ref="AL3716:AL3779" si="1000">VLOOKUP(MONTH(C3716),AQ:AR,2,0)</f>
        <v>1</v>
      </c>
      <c r="AM3716" t="str">
        <f t="shared" ref="AM3716:AM3779" si="1001">CONCATENATE(YEAR(C3716)," ",MONTH(C3716))</f>
        <v>2025 1</v>
      </c>
      <c r="AN3716" t="str">
        <f t="shared" ref="AN3716:AN3779" si="1002">MID(G3716,1,SEARCH(" ",G3716,1))</f>
        <v xml:space="preserve">MALWEE </v>
      </c>
    </row>
    <row r="3717" spans="1:40" x14ac:dyDescent="0.35">
      <c r="A3717">
        <v>81109</v>
      </c>
      <c r="B3717" t="s">
        <v>274</v>
      </c>
      <c r="C3717" s="31">
        <v>45688</v>
      </c>
      <c r="D3717" t="s">
        <v>286</v>
      </c>
      <c r="E3717" t="s">
        <v>287</v>
      </c>
      <c r="F3717" t="s">
        <v>501</v>
      </c>
      <c r="G3717" t="s">
        <v>502</v>
      </c>
      <c r="H3717" t="s">
        <v>509</v>
      </c>
      <c r="I3717" t="s">
        <v>510</v>
      </c>
      <c r="J3717">
        <v>440</v>
      </c>
      <c r="K3717">
        <v>2864.4</v>
      </c>
      <c r="L3717">
        <v>1430.40743</v>
      </c>
      <c r="M3717">
        <v>368.94</v>
      </c>
      <c r="N3717">
        <v>6.51</v>
      </c>
      <c r="O3717" s="32">
        <f t="shared" si="986"/>
        <v>2495.46</v>
      </c>
      <c r="P3717" s="32">
        <f t="shared" si="987"/>
        <v>1065.0525700000001</v>
      </c>
      <c r="Q3717">
        <v>708821</v>
      </c>
      <c r="R3717" t="s">
        <v>298</v>
      </c>
      <c r="S3717" t="s">
        <v>299</v>
      </c>
      <c r="T3717" t="str">
        <f t="shared" si="988"/>
        <v>VEN</v>
      </c>
      <c r="U3717" t="s">
        <v>303</v>
      </c>
      <c r="V3717" s="33">
        <f t="shared" si="989"/>
        <v>2864.4</v>
      </c>
      <c r="W3717">
        <f t="shared" si="990"/>
        <v>440</v>
      </c>
      <c r="X3717" s="33">
        <f t="shared" si="991"/>
        <v>2495.46</v>
      </c>
      <c r="Y3717" s="33">
        <f t="shared" si="992"/>
        <v>368.94</v>
      </c>
      <c r="Z3717" s="34">
        <f t="shared" si="993"/>
        <v>0.3411020004189359</v>
      </c>
      <c r="AA3717" s="33">
        <f t="shared" si="994"/>
        <v>977.05257000000006</v>
      </c>
      <c r="AB3717" s="34">
        <f t="shared" si="995"/>
        <v>0.39153205020316895</v>
      </c>
      <c r="AC3717" s="33">
        <f>IFERROR($X3717/VLOOKUP(CONCATENATE("USD",C3717),[1]GEINDICE!AR$1:AS$65536,2,0),"")</f>
        <v>428.0303939898115</v>
      </c>
      <c r="AD3717" s="33">
        <f>IFERROR($AA3717/VLOOKUP(CONCATENATE("USD",C3717),[1]GEINDICE!AR$1:AS$65536,2,0),"")</f>
        <v>167.58761770810108</v>
      </c>
      <c r="AE3717" s="33">
        <f>IFERROR($X3717/VLOOKUP(CONCATENATE("EUR",C3717),[1]GEINDICE!AR$1:AS$65536,2,0),"")</f>
        <v>411.68338392503625</v>
      </c>
      <c r="AF3717" s="33">
        <f>IFERROR($AA3717/VLOOKUP(CONCATENATE("EUR",C3717),[1]GEINDICE!AR$1:AS$65536,2,0),"")</f>
        <v>161.1872393427478</v>
      </c>
      <c r="AG3717" s="43" t="str">
        <f>VLOOKUP(E3717,[1]Apresentação!AW$1:AX$65536,2,0)</f>
        <v xml:space="preserve">                    3 - TEXTILE AUXILIARIES</v>
      </c>
      <c r="AH3717" s="43" t="str">
        <f t="shared" si="996"/>
        <v xml:space="preserve">         5506000012 - KATAMIN BW 3.0 BR</v>
      </c>
      <c r="AI3717" s="44" t="str">
        <f t="shared" si="997"/>
        <v xml:space="preserve">     X00076 - MALWEE MALHAS LTDA</v>
      </c>
      <c r="AJ3717" t="str">
        <f t="shared" si="998"/>
        <v xml:space="preserve">     90 - SALES</v>
      </c>
      <c r="AK3717" t="str">
        <f t="shared" si="999"/>
        <v/>
      </c>
      <c r="AL3717">
        <f t="shared" si="1000"/>
        <v>1</v>
      </c>
      <c r="AM3717" t="str">
        <f t="shared" si="1001"/>
        <v>2025 1</v>
      </c>
      <c r="AN3717" t="str">
        <f t="shared" si="1002"/>
        <v xml:space="preserve">MALWEE </v>
      </c>
    </row>
    <row r="3718" spans="1:40" x14ac:dyDescent="0.35">
      <c r="A3718">
        <v>81109</v>
      </c>
      <c r="B3718" t="s">
        <v>274</v>
      </c>
      <c r="C3718" s="31">
        <v>45688</v>
      </c>
      <c r="D3718" t="s">
        <v>286</v>
      </c>
      <c r="E3718" t="s">
        <v>287</v>
      </c>
      <c r="F3718" t="s">
        <v>501</v>
      </c>
      <c r="G3718" t="s">
        <v>502</v>
      </c>
      <c r="H3718" t="s">
        <v>509</v>
      </c>
      <c r="I3718" t="s">
        <v>510</v>
      </c>
      <c r="J3718">
        <v>330</v>
      </c>
      <c r="K3718">
        <v>2148.3000000000002</v>
      </c>
      <c r="L3718">
        <v>1072.80557</v>
      </c>
      <c r="M3718">
        <v>276.7</v>
      </c>
      <c r="N3718">
        <v>6.51</v>
      </c>
      <c r="O3718" s="32">
        <f t="shared" si="986"/>
        <v>1871.6000000000001</v>
      </c>
      <c r="P3718" s="32">
        <f t="shared" si="987"/>
        <v>798.79443000000015</v>
      </c>
      <c r="Q3718">
        <v>708822</v>
      </c>
      <c r="R3718" t="s">
        <v>298</v>
      </c>
      <c r="S3718" t="s">
        <v>299</v>
      </c>
      <c r="T3718" t="str">
        <f t="shared" si="988"/>
        <v>VEN</v>
      </c>
      <c r="U3718" t="s">
        <v>303</v>
      </c>
      <c r="V3718" s="33">
        <f t="shared" si="989"/>
        <v>2148.3000000000002</v>
      </c>
      <c r="W3718">
        <f t="shared" si="990"/>
        <v>330</v>
      </c>
      <c r="X3718" s="33">
        <f t="shared" si="991"/>
        <v>1871.6000000000001</v>
      </c>
      <c r="Y3718" s="33">
        <f t="shared" si="992"/>
        <v>276.7</v>
      </c>
      <c r="Z3718" s="34">
        <f t="shared" si="993"/>
        <v>0.34110432900432902</v>
      </c>
      <c r="AA3718" s="33">
        <f t="shared" si="994"/>
        <v>732.79443000000015</v>
      </c>
      <c r="AB3718" s="34">
        <f t="shared" si="995"/>
        <v>0.39153367706774955</v>
      </c>
      <c r="AC3718" s="33">
        <f>IFERROR($X3718/VLOOKUP(CONCATENATE("USD",C3718),[1]GEINDICE!AR$1:AS$65536,2,0),"")</f>
        <v>321.02365311058134</v>
      </c>
      <c r="AD3718" s="33">
        <f>IFERROR($AA3718/VLOOKUP(CONCATENATE("USD",C3718),[1]GEINDICE!AR$1:AS$65536,2,0),"")</f>
        <v>125.69157132810761</v>
      </c>
      <c r="AE3718" s="33">
        <f>IFERROR($X3718/VLOOKUP(CONCATENATE("EUR",C3718),[1]GEINDICE!AR$1:AS$65536,2,0),"")</f>
        <v>308.76336280849944</v>
      </c>
      <c r="AF3718" s="33">
        <f>IFERROR($AA3718/VLOOKUP(CONCATENATE("EUR",C3718),[1]GEINDICE!AR$1:AS$65536,2,0),"")</f>
        <v>120.89125478421541</v>
      </c>
      <c r="AG3718" s="43" t="str">
        <f>VLOOKUP(E3718,[1]Apresentação!AW$1:AX$65536,2,0)</f>
        <v xml:space="preserve">                    3 - TEXTILE AUXILIARIES</v>
      </c>
      <c r="AH3718" s="43" t="str">
        <f t="shared" si="996"/>
        <v xml:space="preserve">         5506000012 - KATAMIN BW 3.0 BR</v>
      </c>
      <c r="AI3718" s="44" t="str">
        <f t="shared" si="997"/>
        <v xml:space="preserve">     X00076 - MALWEE MALHAS LTDA</v>
      </c>
      <c r="AJ3718" t="str">
        <f t="shared" si="998"/>
        <v xml:space="preserve">     90 - SALES</v>
      </c>
      <c r="AK3718" t="str">
        <f t="shared" si="999"/>
        <v/>
      </c>
      <c r="AL3718">
        <f t="shared" si="1000"/>
        <v>1</v>
      </c>
      <c r="AM3718" t="str">
        <f t="shared" si="1001"/>
        <v>2025 1</v>
      </c>
      <c r="AN3718" t="str">
        <f t="shared" si="1002"/>
        <v xml:space="preserve">MALWEE </v>
      </c>
    </row>
    <row r="3719" spans="1:40" x14ac:dyDescent="0.35">
      <c r="A3719">
        <v>81037</v>
      </c>
      <c r="B3719" t="s">
        <v>274</v>
      </c>
      <c r="C3719" s="31">
        <v>45684</v>
      </c>
      <c r="D3719" t="s">
        <v>286</v>
      </c>
      <c r="E3719" t="s">
        <v>287</v>
      </c>
      <c r="F3719" t="s">
        <v>304</v>
      </c>
      <c r="G3719" t="s">
        <v>305</v>
      </c>
      <c r="H3719" t="s">
        <v>509</v>
      </c>
      <c r="I3719" t="s">
        <v>510</v>
      </c>
      <c r="J3719">
        <v>770</v>
      </c>
      <c r="K3719">
        <v>9240.77</v>
      </c>
      <c r="L3719">
        <v>2585.3387899999998</v>
      </c>
      <c r="M3719">
        <v>1190.21</v>
      </c>
      <c r="N3719">
        <v>12.001000000000001</v>
      </c>
      <c r="O3719" s="32">
        <f t="shared" si="986"/>
        <v>8050.56</v>
      </c>
      <c r="P3719" s="32">
        <f t="shared" si="987"/>
        <v>5465.2212100000006</v>
      </c>
      <c r="Q3719">
        <v>708282</v>
      </c>
      <c r="R3719" t="s">
        <v>298</v>
      </c>
      <c r="S3719" t="s">
        <v>299</v>
      </c>
      <c r="T3719" t="str">
        <f t="shared" si="988"/>
        <v>VEN</v>
      </c>
      <c r="U3719" t="s">
        <v>303</v>
      </c>
      <c r="V3719" s="33">
        <f t="shared" si="989"/>
        <v>9240.77</v>
      </c>
      <c r="W3719">
        <f t="shared" si="990"/>
        <v>770</v>
      </c>
      <c r="X3719" s="33">
        <f t="shared" si="991"/>
        <v>8050.56</v>
      </c>
      <c r="Y3719" s="33">
        <f t="shared" si="992"/>
        <v>1190.21</v>
      </c>
      <c r="Z3719" s="34">
        <f t="shared" si="993"/>
        <v>0.57475959362693807</v>
      </c>
      <c r="AA3719" s="33">
        <f t="shared" si="994"/>
        <v>5311.2212100000006</v>
      </c>
      <c r="AB3719" s="34">
        <f t="shared" si="995"/>
        <v>0.65973313781898402</v>
      </c>
      <c r="AC3719" s="33">
        <f>IFERROR($X3719/VLOOKUP(CONCATENATE("USD",C3719),[1]GEINDICE!AR$1:AS$65536,2,0),"")</f>
        <v>1358.2399784046431</v>
      </c>
      <c r="AD3719" s="33">
        <f>IFERROR($AA3719/VLOOKUP(CONCATENATE("USD",C3719),[1]GEINDICE!AR$1:AS$65536,2,0),"")</f>
        <v>896.0759228640843</v>
      </c>
      <c r="AE3719" s="33">
        <f>IFERROR($X3719/VLOOKUP(CONCATENATE("EUR",C3719),[1]GEINDICE!AR$1:AS$65536,2,0),"")</f>
        <v>1293.5535702808663</v>
      </c>
      <c r="AF3719" s="33">
        <f>IFERROR($AA3719/VLOOKUP(CONCATENATE("EUR",C3719),[1]GEINDICE!AR$1:AS$65536,2,0),"")</f>
        <v>853.40015585834567</v>
      </c>
      <c r="AG3719" s="43" t="str">
        <f>VLOOKUP(E3719,[1]Apresentação!AW$1:AX$65536,2,0)</f>
        <v xml:space="preserve">                    3 - TEXTILE AUXILIARIES</v>
      </c>
      <c r="AH3719" s="43" t="str">
        <f t="shared" si="996"/>
        <v xml:space="preserve">         5506000012 - KATAMIN BW 3.0 BR</v>
      </c>
      <c r="AI3719" s="44" t="str">
        <f t="shared" si="997"/>
        <v xml:space="preserve">     X00102 - TECIDOS DONA FRANCISCA LTDA</v>
      </c>
      <c r="AJ3719" t="str">
        <f t="shared" si="998"/>
        <v xml:space="preserve">     90 - SALES</v>
      </c>
      <c r="AK3719" t="str">
        <f t="shared" si="999"/>
        <v/>
      </c>
      <c r="AL3719">
        <f t="shared" si="1000"/>
        <v>1</v>
      </c>
      <c r="AM3719" t="str">
        <f t="shared" si="1001"/>
        <v>2025 1</v>
      </c>
      <c r="AN3719" t="str">
        <f t="shared" si="1002"/>
        <v xml:space="preserve">TECIDOS </v>
      </c>
    </row>
    <row r="3720" spans="1:40" x14ac:dyDescent="0.35">
      <c r="A3720">
        <v>81038</v>
      </c>
      <c r="B3720" t="s">
        <v>274</v>
      </c>
      <c r="C3720" s="31">
        <v>45684</v>
      </c>
      <c r="D3720" t="s">
        <v>286</v>
      </c>
      <c r="E3720" t="s">
        <v>287</v>
      </c>
      <c r="F3720" t="s">
        <v>501</v>
      </c>
      <c r="G3720" t="s">
        <v>502</v>
      </c>
      <c r="H3720" t="s">
        <v>509</v>
      </c>
      <c r="I3720" t="s">
        <v>510</v>
      </c>
      <c r="J3720">
        <v>770</v>
      </c>
      <c r="K3720">
        <v>10015.39</v>
      </c>
      <c r="L3720">
        <v>2585.3387899999998</v>
      </c>
      <c r="M3720">
        <v>1289.98</v>
      </c>
      <c r="N3720">
        <v>13.007000000000001</v>
      </c>
      <c r="O3720" s="32">
        <f t="shared" si="986"/>
        <v>8725.41</v>
      </c>
      <c r="P3720" s="32">
        <f t="shared" si="987"/>
        <v>6140.0712100000001</v>
      </c>
      <c r="Q3720">
        <v>708283</v>
      </c>
      <c r="R3720" t="s">
        <v>298</v>
      </c>
      <c r="S3720" t="s">
        <v>299</v>
      </c>
      <c r="T3720" t="str">
        <f t="shared" si="988"/>
        <v>VEN</v>
      </c>
      <c r="U3720" t="s">
        <v>303</v>
      </c>
      <c r="V3720" s="33">
        <f t="shared" si="989"/>
        <v>10015.39</v>
      </c>
      <c r="W3720">
        <f t="shared" si="990"/>
        <v>770</v>
      </c>
      <c r="X3720" s="33">
        <f t="shared" si="991"/>
        <v>8725.41</v>
      </c>
      <c r="Y3720" s="33">
        <f t="shared" si="992"/>
        <v>1289.98</v>
      </c>
      <c r="Z3720" s="34">
        <f t="shared" si="993"/>
        <v>0.59768728027565576</v>
      </c>
      <c r="AA3720" s="33">
        <f t="shared" si="994"/>
        <v>5986.0712100000001</v>
      </c>
      <c r="AB3720" s="34">
        <f t="shared" si="995"/>
        <v>0.68605042169938146</v>
      </c>
      <c r="AC3720" s="33">
        <f>IFERROR($X3720/VLOOKUP(CONCATENATE("USD",C3720),[1]GEINDICE!AR$1:AS$65536,2,0),"")</f>
        <v>1472.0964367660952</v>
      </c>
      <c r="AD3720" s="33">
        <f>IFERROR($AA3720/VLOOKUP(CONCATENATE("USD",C3720),[1]GEINDICE!AR$1:AS$65536,2,0),"")</f>
        <v>1009.9323812255365</v>
      </c>
      <c r="AE3720" s="33">
        <f>IFERROR($X3720/VLOOKUP(CONCATENATE("EUR",C3720),[1]GEINDICE!AR$1:AS$65536,2,0),"")</f>
        <v>1401.9875956038304</v>
      </c>
      <c r="AF3720" s="33">
        <f>IFERROR($AA3720/VLOOKUP(CONCATENATE("EUR",C3720),[1]GEINDICE!AR$1:AS$65536,2,0),"")</f>
        <v>961.83418118130987</v>
      </c>
      <c r="AG3720" s="43" t="str">
        <f>VLOOKUP(E3720,[1]Apresentação!AW$1:AX$65536,2,0)</f>
        <v xml:space="preserve">                    3 - TEXTILE AUXILIARIES</v>
      </c>
      <c r="AH3720" s="43" t="str">
        <f t="shared" si="996"/>
        <v xml:space="preserve">         5506000012 - KATAMIN BW 3.0 BR</v>
      </c>
      <c r="AI3720" s="44" t="str">
        <f t="shared" si="997"/>
        <v xml:space="preserve">     X00076 - MALWEE MALHAS LTDA</v>
      </c>
      <c r="AJ3720" t="str">
        <f t="shared" si="998"/>
        <v xml:space="preserve">     90 - SALES</v>
      </c>
      <c r="AK3720" t="str">
        <f t="shared" si="999"/>
        <v/>
      </c>
      <c r="AL3720">
        <f t="shared" si="1000"/>
        <v>1</v>
      </c>
      <c r="AM3720" t="str">
        <f t="shared" si="1001"/>
        <v>2025 1</v>
      </c>
      <c r="AN3720" t="str">
        <f t="shared" si="1002"/>
        <v xml:space="preserve">MALWEE </v>
      </c>
    </row>
    <row r="3721" spans="1:40" x14ac:dyDescent="0.35">
      <c r="A3721">
        <v>81216</v>
      </c>
      <c r="B3721" t="s">
        <v>274</v>
      </c>
      <c r="C3721" s="31">
        <v>45695</v>
      </c>
      <c r="D3721" t="s">
        <v>286</v>
      </c>
      <c r="E3721" t="s">
        <v>287</v>
      </c>
      <c r="F3721" t="s">
        <v>501</v>
      </c>
      <c r="G3721" t="s">
        <v>502</v>
      </c>
      <c r="H3721" t="s">
        <v>509</v>
      </c>
      <c r="I3721" t="s">
        <v>510</v>
      </c>
      <c r="J3721">
        <v>330</v>
      </c>
      <c r="K3721">
        <v>2145</v>
      </c>
      <c r="L3721">
        <v>1129.2800099999999</v>
      </c>
      <c r="M3721">
        <v>276.27999999999997</v>
      </c>
      <c r="N3721">
        <v>6.5</v>
      </c>
      <c r="O3721" s="32">
        <f t="shared" si="986"/>
        <v>1868.72</v>
      </c>
      <c r="P3721" s="32">
        <f t="shared" si="987"/>
        <v>739.43999000000008</v>
      </c>
      <c r="Q3721">
        <v>709633</v>
      </c>
      <c r="R3721" t="s">
        <v>298</v>
      </c>
      <c r="S3721" t="s">
        <v>299</v>
      </c>
      <c r="T3721" t="str">
        <f t="shared" si="988"/>
        <v>VEN</v>
      </c>
      <c r="U3721" t="s">
        <v>303</v>
      </c>
      <c r="V3721" s="33">
        <f t="shared" si="989"/>
        <v>2145</v>
      </c>
      <c r="W3721">
        <f t="shared" si="990"/>
        <v>330</v>
      </c>
      <c r="X3721" s="33">
        <f t="shared" si="991"/>
        <v>1868.72</v>
      </c>
      <c r="Y3721" s="33">
        <f t="shared" si="992"/>
        <v>276.27999999999997</v>
      </c>
      <c r="Z3721" s="34">
        <f t="shared" si="993"/>
        <v>0.31395803729603733</v>
      </c>
      <c r="AA3721" s="33">
        <f t="shared" si="994"/>
        <v>673.43999000000008</v>
      </c>
      <c r="AB3721" s="34">
        <f t="shared" si="995"/>
        <v>0.36037501070251299</v>
      </c>
      <c r="AC3721" s="33">
        <f>IFERROR($X3721/VLOOKUP(CONCATENATE("USD",C3721),[1]GEINDICE!AR$1:AS$65536,2,0),"")</f>
        <v>324.6729329186719</v>
      </c>
      <c r="AD3721" s="33">
        <f>IFERROR($AA3721/VLOOKUP(CONCATENATE("USD",C3721),[1]GEINDICE!AR$1:AS$65536,2,0),"")</f>
        <v>117.00401167538267</v>
      </c>
      <c r="AE3721" s="33">
        <f>IFERROR($X3721/VLOOKUP(CONCATENATE("EUR",C3721),[1]GEINDICE!AR$1:AS$65536,2,0),"")</f>
        <v>313.56993036328549</v>
      </c>
      <c r="AF3721" s="33">
        <f>IFERROR($AA3721/VLOOKUP(CONCATENATE("EUR",C3721),[1]GEINDICE!AR$1:AS$65536,2,0),"")</f>
        <v>113.00276701065526</v>
      </c>
      <c r="AG3721" s="43" t="str">
        <f>VLOOKUP(E3721,[1]Apresentação!AW$1:AX$65536,2,0)</f>
        <v xml:space="preserve">                    3 - TEXTILE AUXILIARIES</v>
      </c>
      <c r="AH3721" s="43" t="str">
        <f t="shared" si="996"/>
        <v xml:space="preserve">         5506000012 - KATAMIN BW 3.0 BR</v>
      </c>
      <c r="AI3721" s="44" t="str">
        <f t="shared" si="997"/>
        <v xml:space="preserve">     X00076 - MALWEE MALHAS LTDA</v>
      </c>
      <c r="AJ3721" t="str">
        <f t="shared" si="998"/>
        <v xml:space="preserve">     90 - SALES</v>
      </c>
      <c r="AK3721" t="str">
        <f t="shared" si="999"/>
        <v/>
      </c>
      <c r="AL3721">
        <f t="shared" si="1000"/>
        <v>2</v>
      </c>
      <c r="AM3721" t="str">
        <f t="shared" si="1001"/>
        <v>2025 2</v>
      </c>
      <c r="AN3721" t="str">
        <f t="shared" si="1002"/>
        <v xml:space="preserve">MALWEE </v>
      </c>
    </row>
    <row r="3722" spans="1:40" x14ac:dyDescent="0.35">
      <c r="A3722">
        <v>80994</v>
      </c>
      <c r="B3722" t="s">
        <v>274</v>
      </c>
      <c r="C3722" s="31">
        <v>45680</v>
      </c>
      <c r="D3722" t="s">
        <v>286</v>
      </c>
      <c r="E3722" t="s">
        <v>287</v>
      </c>
      <c r="F3722" t="s">
        <v>304</v>
      </c>
      <c r="G3722" t="s">
        <v>305</v>
      </c>
      <c r="H3722" t="s">
        <v>509</v>
      </c>
      <c r="I3722" t="s">
        <v>510</v>
      </c>
      <c r="J3722">
        <v>440</v>
      </c>
      <c r="K3722">
        <v>5280.4400000000005</v>
      </c>
      <c r="L3722">
        <v>1391.3070399999999</v>
      </c>
      <c r="M3722">
        <v>680.12</v>
      </c>
      <c r="N3722">
        <v>12.001000000000001</v>
      </c>
      <c r="O3722" s="32">
        <f t="shared" si="986"/>
        <v>4600.3200000000006</v>
      </c>
      <c r="P3722" s="32">
        <f t="shared" si="987"/>
        <v>3209.0129600000009</v>
      </c>
      <c r="Q3722">
        <v>708017</v>
      </c>
      <c r="R3722" t="s">
        <v>298</v>
      </c>
      <c r="S3722" t="s">
        <v>299</v>
      </c>
      <c r="T3722" t="str">
        <f t="shared" si="988"/>
        <v>VEN</v>
      </c>
      <c r="U3722" t="s">
        <v>303</v>
      </c>
      <c r="V3722" s="33">
        <f t="shared" si="989"/>
        <v>5280.4400000000005</v>
      </c>
      <c r="W3722">
        <f t="shared" si="990"/>
        <v>440</v>
      </c>
      <c r="X3722" s="33">
        <f t="shared" si="991"/>
        <v>4600.3200000000006</v>
      </c>
      <c r="Y3722" s="33">
        <f t="shared" si="992"/>
        <v>680.12</v>
      </c>
      <c r="Z3722" s="34">
        <f t="shared" si="993"/>
        <v>0.59105168508684891</v>
      </c>
      <c r="AA3722" s="33">
        <f t="shared" si="994"/>
        <v>3121.0129600000009</v>
      </c>
      <c r="AB3722" s="34">
        <f t="shared" si="995"/>
        <v>0.67843388286032291</v>
      </c>
      <c r="AC3722" s="33">
        <f>IFERROR($X3722/VLOOKUP(CONCATENATE("USD",C3722),[1]GEINDICE!AR$1:AS$65536,2,0),"")</f>
        <v>774.47768480950856</v>
      </c>
      <c r="AD3722" s="33">
        <f>IFERROR($AA3722/VLOOKUP(CONCATENATE("USD",C3722),[1]GEINDICE!AR$1:AS$65536,2,0),"")</f>
        <v>525.43190289398819</v>
      </c>
      <c r="AE3722" s="33">
        <f>IFERROR($X3722/VLOOKUP(CONCATENATE("EUR",C3722),[1]GEINDICE!AR$1:AS$65536,2,0),"")</f>
        <v>744.90665025827047</v>
      </c>
      <c r="AF3722" s="33">
        <f>IFERROR($AA3722/VLOOKUP(CONCATENATE("EUR",C3722),[1]GEINDICE!AR$1:AS$65536,2,0),"")</f>
        <v>505.36991110319491</v>
      </c>
      <c r="AG3722" s="43" t="str">
        <f>VLOOKUP(E3722,[1]Apresentação!AW$1:AX$65536,2,0)</f>
        <v xml:space="preserve">                    3 - TEXTILE AUXILIARIES</v>
      </c>
      <c r="AH3722" s="43" t="str">
        <f t="shared" si="996"/>
        <v xml:space="preserve">         5506000012 - KATAMIN BW 3.0 BR</v>
      </c>
      <c r="AI3722" s="44" t="str">
        <f t="shared" si="997"/>
        <v xml:space="preserve">     X00102 - TECIDOS DONA FRANCISCA LTDA</v>
      </c>
      <c r="AJ3722" t="str">
        <f t="shared" si="998"/>
        <v xml:space="preserve">     90 - SALES</v>
      </c>
      <c r="AK3722" t="str">
        <f t="shared" si="999"/>
        <v/>
      </c>
      <c r="AL3722">
        <f t="shared" si="1000"/>
        <v>1</v>
      </c>
      <c r="AM3722" t="str">
        <f t="shared" si="1001"/>
        <v>2025 1</v>
      </c>
      <c r="AN3722" t="str">
        <f t="shared" si="1002"/>
        <v xml:space="preserve">TECIDOS </v>
      </c>
    </row>
    <row r="3723" spans="1:40" x14ac:dyDescent="0.35">
      <c r="A3723">
        <v>80997</v>
      </c>
      <c r="B3723" t="s">
        <v>274</v>
      </c>
      <c r="C3723" s="31">
        <v>45680</v>
      </c>
      <c r="D3723" t="s">
        <v>286</v>
      </c>
      <c r="E3723" t="s">
        <v>287</v>
      </c>
      <c r="F3723" t="s">
        <v>501</v>
      </c>
      <c r="G3723" t="s">
        <v>502</v>
      </c>
      <c r="H3723" t="s">
        <v>509</v>
      </c>
      <c r="I3723" t="s">
        <v>510</v>
      </c>
      <c r="J3723">
        <v>220</v>
      </c>
      <c r="K3723">
        <v>2861.54</v>
      </c>
      <c r="L3723">
        <v>695.65351999999996</v>
      </c>
      <c r="M3723">
        <v>368.57</v>
      </c>
      <c r="N3723">
        <v>13.007000000000001</v>
      </c>
      <c r="O3723" s="32">
        <f t="shared" si="986"/>
        <v>2492.9699999999998</v>
      </c>
      <c r="P3723" s="32">
        <f t="shared" si="987"/>
        <v>1797.31648</v>
      </c>
      <c r="Q3723">
        <v>708020</v>
      </c>
      <c r="R3723" t="s">
        <v>298</v>
      </c>
      <c r="S3723" t="s">
        <v>299</v>
      </c>
      <c r="T3723" t="str">
        <f t="shared" si="988"/>
        <v>VEN</v>
      </c>
      <c r="U3723" t="s">
        <v>303</v>
      </c>
      <c r="V3723" s="33">
        <f t="shared" si="989"/>
        <v>2861.54</v>
      </c>
      <c r="W3723">
        <f t="shared" si="990"/>
        <v>220</v>
      </c>
      <c r="X3723" s="33">
        <f t="shared" si="991"/>
        <v>2492.9699999999998</v>
      </c>
      <c r="Y3723" s="33">
        <f t="shared" si="992"/>
        <v>368.57</v>
      </c>
      <c r="Z3723" s="34">
        <f t="shared" si="993"/>
        <v>0.61271779531301329</v>
      </c>
      <c r="AA3723" s="33">
        <f t="shared" si="994"/>
        <v>1753.31648</v>
      </c>
      <c r="AB3723" s="34">
        <f t="shared" si="995"/>
        <v>0.70330428364561148</v>
      </c>
      <c r="AC3723" s="33">
        <f>IFERROR($X3723/VLOOKUP(CONCATENATE("USD",C3723),[1]GEINDICE!AR$1:AS$65536,2,0),"")</f>
        <v>419.6989848313944</v>
      </c>
      <c r="AD3723" s="33">
        <f>IFERROR($AA3723/VLOOKUP(CONCATENATE("USD",C3723),[1]GEINDICE!AR$1:AS$65536,2,0),"")</f>
        <v>295.17609387363422</v>
      </c>
      <c r="AE3723" s="33">
        <f>IFERROR($X3723/VLOOKUP(CONCATENATE("EUR",C3723),[1]GEINDICE!AR$1:AS$65536,2,0),"")</f>
        <v>403.67407743251772</v>
      </c>
      <c r="AF3723" s="33">
        <f>IFERROR($AA3723/VLOOKUP(CONCATENATE("EUR",C3723),[1]GEINDICE!AR$1:AS$65536,2,0),"")</f>
        <v>283.90570785497999</v>
      </c>
      <c r="AG3723" s="43" t="str">
        <f>VLOOKUP(E3723,[1]Apresentação!AW$1:AX$65536,2,0)</f>
        <v xml:space="preserve">                    3 - TEXTILE AUXILIARIES</v>
      </c>
      <c r="AH3723" s="43" t="str">
        <f t="shared" si="996"/>
        <v xml:space="preserve">         5506000012 - KATAMIN BW 3.0 BR</v>
      </c>
      <c r="AI3723" s="44" t="str">
        <f t="shared" si="997"/>
        <v xml:space="preserve">     X00076 - MALWEE MALHAS LTDA</v>
      </c>
      <c r="AJ3723" t="str">
        <f t="shared" si="998"/>
        <v xml:space="preserve">     90 - SALES</v>
      </c>
      <c r="AK3723" t="str">
        <f t="shared" si="999"/>
        <v/>
      </c>
      <c r="AL3723">
        <f t="shared" si="1000"/>
        <v>1</v>
      </c>
      <c r="AM3723" t="str">
        <f t="shared" si="1001"/>
        <v>2025 1</v>
      </c>
      <c r="AN3723" t="str">
        <f t="shared" si="1002"/>
        <v xml:space="preserve">MALWEE </v>
      </c>
    </row>
    <row r="3724" spans="1:40" x14ac:dyDescent="0.35">
      <c r="A3724">
        <v>81264</v>
      </c>
      <c r="B3724" t="s">
        <v>274</v>
      </c>
      <c r="C3724" s="31">
        <v>45700</v>
      </c>
      <c r="D3724" t="s">
        <v>286</v>
      </c>
      <c r="E3724" t="s">
        <v>287</v>
      </c>
      <c r="F3724" t="s">
        <v>304</v>
      </c>
      <c r="G3724" t="s">
        <v>305</v>
      </c>
      <c r="H3724" t="s">
        <v>509</v>
      </c>
      <c r="I3724" t="s">
        <v>510</v>
      </c>
      <c r="J3724">
        <v>950</v>
      </c>
      <c r="K3724">
        <v>5700</v>
      </c>
      <c r="L3724">
        <v>2978.6370099999999</v>
      </c>
      <c r="M3724">
        <v>734.16</v>
      </c>
      <c r="N3724">
        <v>6</v>
      </c>
      <c r="O3724" s="32">
        <f t="shared" si="986"/>
        <v>4965.84</v>
      </c>
      <c r="P3724" s="32">
        <f t="shared" si="987"/>
        <v>1987.2029900000002</v>
      </c>
      <c r="Q3724">
        <v>710022</v>
      </c>
      <c r="R3724" t="s">
        <v>298</v>
      </c>
      <c r="S3724" t="s">
        <v>299</v>
      </c>
      <c r="T3724" t="str">
        <f t="shared" si="988"/>
        <v>VEN</v>
      </c>
      <c r="U3724" t="s">
        <v>303</v>
      </c>
      <c r="V3724" s="33">
        <f t="shared" si="989"/>
        <v>5700</v>
      </c>
      <c r="W3724">
        <f t="shared" si="990"/>
        <v>950</v>
      </c>
      <c r="X3724" s="33">
        <f t="shared" si="991"/>
        <v>4965.84</v>
      </c>
      <c r="Y3724" s="33">
        <f t="shared" si="992"/>
        <v>734.16</v>
      </c>
      <c r="Z3724" s="34">
        <f t="shared" si="993"/>
        <v>0.31529877017543861</v>
      </c>
      <c r="AA3724" s="33">
        <f t="shared" si="994"/>
        <v>1797.2029900000002</v>
      </c>
      <c r="AB3724" s="34">
        <f t="shared" si="995"/>
        <v>0.36191318890661001</v>
      </c>
      <c r="AC3724" s="33">
        <f>IFERROR($X3724/VLOOKUP(CONCATENATE("USD",C3724),[1]GEINDICE!AR$1:AS$65536,2,0),"")</f>
        <v>860.46680875396362</v>
      </c>
      <c r="AD3724" s="33">
        <f>IFERROR($AA3724/VLOOKUP(CONCATENATE("USD",C3724),[1]GEINDICE!AR$1:AS$65536,2,0),"")</f>
        <v>311.41428670444111</v>
      </c>
      <c r="AE3724" s="33">
        <f>IFERROR($X3724/VLOOKUP(CONCATENATE("EUR",C3724),[1]GEINDICE!AR$1:AS$65536,2,0),"")</f>
        <v>829.36784968684753</v>
      </c>
      <c r="AF3724" s="33">
        <f>IFERROR($AA3724/VLOOKUP(CONCATENATE("EUR",C3724),[1]GEINDICE!AR$1:AS$65536,2,0),"")</f>
        <v>300.15916325678495</v>
      </c>
      <c r="AG3724" s="43" t="str">
        <f>VLOOKUP(E3724,[1]Apresentação!AW$1:AX$65536,2,0)</f>
        <v xml:space="preserve">                    3 - TEXTILE AUXILIARIES</v>
      </c>
      <c r="AH3724" s="43" t="str">
        <f t="shared" si="996"/>
        <v xml:space="preserve">         5506000012 - KATAMIN BW 3.0 BR</v>
      </c>
      <c r="AI3724" s="44" t="str">
        <f t="shared" si="997"/>
        <v xml:space="preserve">     X00102 - TECIDOS DONA FRANCISCA LTDA</v>
      </c>
      <c r="AJ3724" t="str">
        <f t="shared" si="998"/>
        <v xml:space="preserve">     90 - SALES</v>
      </c>
      <c r="AK3724" t="str">
        <f t="shared" si="999"/>
        <v/>
      </c>
      <c r="AL3724">
        <f t="shared" si="1000"/>
        <v>2</v>
      </c>
      <c r="AM3724" t="str">
        <f t="shared" si="1001"/>
        <v>2025 2</v>
      </c>
      <c r="AN3724" t="str">
        <f t="shared" si="1002"/>
        <v xml:space="preserve">TECIDOS </v>
      </c>
    </row>
    <row r="3725" spans="1:40" x14ac:dyDescent="0.35">
      <c r="A3725">
        <v>81050</v>
      </c>
      <c r="B3725" t="s">
        <v>274</v>
      </c>
      <c r="C3725" s="31">
        <v>45685</v>
      </c>
      <c r="D3725" t="s">
        <v>286</v>
      </c>
      <c r="E3725" t="s">
        <v>287</v>
      </c>
      <c r="F3725" t="s">
        <v>304</v>
      </c>
      <c r="G3725" t="s">
        <v>305</v>
      </c>
      <c r="H3725" t="s">
        <v>509</v>
      </c>
      <c r="I3725" t="s">
        <v>510</v>
      </c>
      <c r="J3725">
        <v>770</v>
      </c>
      <c r="K3725">
        <v>4620</v>
      </c>
      <c r="L3725">
        <v>2585.3387699999998</v>
      </c>
      <c r="M3725">
        <v>595.05999999999995</v>
      </c>
      <c r="N3725">
        <v>6</v>
      </c>
      <c r="O3725" s="32">
        <f t="shared" si="986"/>
        <v>4024.94</v>
      </c>
      <c r="P3725" s="32">
        <f t="shared" si="987"/>
        <v>1439.6012300000002</v>
      </c>
      <c r="Q3725">
        <v>708393</v>
      </c>
      <c r="R3725" t="s">
        <v>298</v>
      </c>
      <c r="S3725" t="s">
        <v>299</v>
      </c>
      <c r="T3725" t="str">
        <f t="shared" si="988"/>
        <v>VEN</v>
      </c>
      <c r="U3725" t="s">
        <v>303</v>
      </c>
      <c r="V3725" s="33">
        <f t="shared" si="989"/>
        <v>4620</v>
      </c>
      <c r="W3725">
        <f t="shared" si="990"/>
        <v>770</v>
      </c>
      <c r="X3725" s="33">
        <f t="shared" si="991"/>
        <v>4024.94</v>
      </c>
      <c r="Y3725" s="33">
        <f t="shared" si="992"/>
        <v>595.05999999999995</v>
      </c>
      <c r="Z3725" s="34">
        <f t="shared" si="993"/>
        <v>0.27826866450216453</v>
      </c>
      <c r="AA3725" s="33">
        <f t="shared" si="994"/>
        <v>1285.6012300000002</v>
      </c>
      <c r="AB3725" s="34">
        <f t="shared" si="995"/>
        <v>0.31940879367145852</v>
      </c>
      <c r="AC3725" s="33">
        <f>IFERROR($X3725/VLOOKUP(CONCATENATE("USD",C3725),[1]GEINDICE!AR$1:AS$65536,2,0),"")</f>
        <v>683.0035635499745</v>
      </c>
      <c r="AD3725" s="33">
        <f>IFERROR($AA3725/VLOOKUP(CONCATENATE("USD",C3725),[1]GEINDICE!AR$1:AS$65536,2,0),"")</f>
        <v>218.1573443068047</v>
      </c>
      <c r="AE3725" s="33">
        <f>IFERROR($X3725/VLOOKUP(CONCATENATE("EUR",C3725),[1]GEINDICE!AR$1:AS$65536,2,0),"")</f>
        <v>655.15422804590219</v>
      </c>
      <c r="AF3725" s="33">
        <f>IFERROR($AA3725/VLOOKUP(CONCATENATE("EUR",C3725),[1]GEINDICE!AR$1:AS$65536,2,0),"")</f>
        <v>209.26202164889722</v>
      </c>
      <c r="AG3725" s="43" t="str">
        <f>VLOOKUP(E3725,[1]Apresentação!AW$1:AX$65536,2,0)</f>
        <v xml:space="preserve">                    3 - TEXTILE AUXILIARIES</v>
      </c>
      <c r="AH3725" s="43" t="str">
        <f t="shared" si="996"/>
        <v xml:space="preserve">         5506000012 - KATAMIN BW 3.0 BR</v>
      </c>
      <c r="AI3725" s="44" t="str">
        <f t="shared" si="997"/>
        <v xml:space="preserve">     X00102 - TECIDOS DONA FRANCISCA LTDA</v>
      </c>
      <c r="AJ3725" t="str">
        <f t="shared" si="998"/>
        <v xml:space="preserve">     90 - SALES</v>
      </c>
      <c r="AK3725" t="str">
        <f t="shared" si="999"/>
        <v/>
      </c>
      <c r="AL3725">
        <f t="shared" si="1000"/>
        <v>1</v>
      </c>
      <c r="AM3725" t="str">
        <f t="shared" si="1001"/>
        <v>2025 1</v>
      </c>
      <c r="AN3725" t="str">
        <f t="shared" si="1002"/>
        <v xml:space="preserve">TECIDOS </v>
      </c>
    </row>
    <row r="3726" spans="1:40" x14ac:dyDescent="0.35">
      <c r="A3726">
        <v>81083</v>
      </c>
      <c r="B3726" t="s">
        <v>274</v>
      </c>
      <c r="C3726" s="31">
        <v>45687</v>
      </c>
      <c r="D3726" t="s">
        <v>286</v>
      </c>
      <c r="E3726" t="s">
        <v>287</v>
      </c>
      <c r="F3726" t="s">
        <v>511</v>
      </c>
      <c r="G3726" t="s">
        <v>512</v>
      </c>
      <c r="H3726" t="s">
        <v>509</v>
      </c>
      <c r="I3726" t="s">
        <v>510</v>
      </c>
      <c r="J3726">
        <v>950</v>
      </c>
      <c r="K3726">
        <v>6184.5</v>
      </c>
      <c r="L3726">
        <v>2790.8397300000001</v>
      </c>
      <c r="M3726">
        <v>796.56</v>
      </c>
      <c r="N3726">
        <v>6.51</v>
      </c>
      <c r="O3726" s="32">
        <f t="shared" si="986"/>
        <v>5387.9400000000005</v>
      </c>
      <c r="P3726" s="32">
        <f t="shared" si="987"/>
        <v>2597.1002700000004</v>
      </c>
      <c r="Q3726">
        <v>708708</v>
      </c>
      <c r="R3726" t="s">
        <v>298</v>
      </c>
      <c r="S3726" t="s">
        <v>299</v>
      </c>
      <c r="T3726" t="str">
        <f t="shared" si="988"/>
        <v>VEN</v>
      </c>
      <c r="U3726" t="s">
        <v>303</v>
      </c>
      <c r="V3726" s="33">
        <f t="shared" si="989"/>
        <v>6184.5</v>
      </c>
      <c r="W3726">
        <f t="shared" si="990"/>
        <v>950</v>
      </c>
      <c r="X3726" s="33">
        <f t="shared" si="991"/>
        <v>5387.9400000000005</v>
      </c>
      <c r="Y3726" s="33">
        <f t="shared" si="992"/>
        <v>796.56</v>
      </c>
      <c r="Z3726" s="34">
        <f t="shared" si="993"/>
        <v>0.38921501657369234</v>
      </c>
      <c r="AA3726" s="33">
        <f t="shared" si="994"/>
        <v>2407.1002700000004</v>
      </c>
      <c r="AB3726" s="34">
        <f t="shared" si="995"/>
        <v>0.446757066708241</v>
      </c>
      <c r="AC3726" s="33">
        <f>IFERROR($X3726/VLOOKUP(CONCATENATE("USD",C3726),[1]GEINDICE!AR$1:AS$65536,2,0),"")</f>
        <v>913.11731010405731</v>
      </c>
      <c r="AD3726" s="33">
        <f>IFERROR($AA3726/VLOOKUP(CONCATENATE("USD",C3726),[1]GEINDICE!AR$1:AS$65536,2,0),"")</f>
        <v>407.94161102260796</v>
      </c>
      <c r="AE3726" s="33">
        <f>IFERROR($X3726/VLOOKUP(CONCATENATE("EUR",C3726),[1]GEINDICE!AR$1:AS$65536,2,0),"")</f>
        <v>875.30501177808469</v>
      </c>
      <c r="AF3726" s="33">
        <f>IFERROR($AA3726/VLOOKUP(CONCATENATE("EUR",C3726),[1]GEINDICE!AR$1:AS$65536,2,0),"")</f>
        <v>391.04869953699949</v>
      </c>
      <c r="AG3726" s="43" t="str">
        <f>VLOOKUP(E3726,[1]Apresentação!AW$1:AX$65536,2,0)</f>
        <v xml:space="preserve">                    3 - TEXTILE AUXILIARIES</v>
      </c>
      <c r="AH3726" s="43" t="str">
        <f t="shared" si="996"/>
        <v xml:space="preserve">         5506000012 - KATAMIN BW 3.0 BR</v>
      </c>
      <c r="AI3726" s="44" t="str">
        <f t="shared" si="997"/>
        <v xml:space="preserve">     X00354 - DALILA TEXTIL LTDA</v>
      </c>
      <c r="AJ3726" t="str">
        <f t="shared" si="998"/>
        <v xml:space="preserve">     90 - SALES</v>
      </c>
      <c r="AK3726" t="str">
        <f t="shared" si="999"/>
        <v/>
      </c>
      <c r="AL3726">
        <f t="shared" si="1000"/>
        <v>1</v>
      </c>
      <c r="AM3726" t="str">
        <f t="shared" si="1001"/>
        <v>2025 1</v>
      </c>
      <c r="AN3726" t="str">
        <f t="shared" si="1002"/>
        <v xml:space="preserve">DALILA </v>
      </c>
    </row>
    <row r="3727" spans="1:40" x14ac:dyDescent="0.35">
      <c r="A3727">
        <v>81339</v>
      </c>
      <c r="B3727" t="s">
        <v>274</v>
      </c>
      <c r="C3727" s="31">
        <v>45708</v>
      </c>
      <c r="D3727" t="s">
        <v>286</v>
      </c>
      <c r="E3727" t="s">
        <v>287</v>
      </c>
      <c r="F3727" t="s">
        <v>513</v>
      </c>
      <c r="G3727" t="s">
        <v>514</v>
      </c>
      <c r="H3727" t="s">
        <v>515</v>
      </c>
      <c r="I3727" t="s">
        <v>516</v>
      </c>
      <c r="J3727">
        <v>220</v>
      </c>
      <c r="K3727">
        <v>1826</v>
      </c>
      <c r="L3727">
        <v>748.48626000000002</v>
      </c>
      <c r="M3727">
        <v>367.75</v>
      </c>
      <c r="N3727">
        <v>8.3000000000000007</v>
      </c>
      <c r="O3727" s="32">
        <f t="shared" si="986"/>
        <v>1458.25</v>
      </c>
      <c r="P3727" s="32">
        <f t="shared" si="987"/>
        <v>709.76373999999998</v>
      </c>
      <c r="Q3727">
        <v>710752</v>
      </c>
      <c r="R3727" t="s">
        <v>298</v>
      </c>
      <c r="S3727" t="s">
        <v>298</v>
      </c>
      <c r="T3727" t="str">
        <f t="shared" si="988"/>
        <v>VEN</v>
      </c>
      <c r="U3727" t="s">
        <v>300</v>
      </c>
      <c r="V3727" s="33">
        <f t="shared" si="989"/>
        <v>1826</v>
      </c>
      <c r="W3727">
        <f t="shared" si="990"/>
        <v>220</v>
      </c>
      <c r="X3727" s="33">
        <f t="shared" si="991"/>
        <v>1458.25</v>
      </c>
      <c r="Y3727" s="33">
        <f t="shared" si="992"/>
        <v>367.75</v>
      </c>
      <c r="Z3727" s="34">
        <f t="shared" si="993"/>
        <v>0.36460226725082145</v>
      </c>
      <c r="AA3727" s="33">
        <f t="shared" si="994"/>
        <v>665.76373999999998</v>
      </c>
      <c r="AB3727" s="34">
        <f t="shared" si="995"/>
        <v>0.45654979598834217</v>
      </c>
      <c r="AC3727" s="33">
        <f>IFERROR($X3727/VLOOKUP(CONCATENATE("USD",C3727),[1]GEINDICE!AR$1:AS$65536,2,0),"")</f>
        <v>255.74808397200931</v>
      </c>
      <c r="AD3727" s="33">
        <f>IFERROR($AA3727/VLOOKUP(CONCATENATE("USD",C3727),[1]GEINDICE!AR$1:AS$65536,2,0),"")</f>
        <v>116.76173556183026</v>
      </c>
      <c r="AE3727" s="33">
        <f>IFERROR($X3727/VLOOKUP(CONCATENATE("EUR",C3727),[1]GEINDICE!AR$1:AS$65536,2,0),"")</f>
        <v>244.17300157395934</v>
      </c>
      <c r="AF3727" s="33">
        <f>IFERROR($AA3727/VLOOKUP(CONCATENATE("EUR",C3727),[1]GEINDICE!AR$1:AS$65536,2,0),"")</f>
        <v>111.47713405445229</v>
      </c>
      <c r="AG3727" s="43" t="str">
        <f>VLOOKUP(E3727,[1]Apresentação!AW$1:AX$65536,2,0)</f>
        <v xml:space="preserve">                    3 - TEXTILE AUXILIARIES</v>
      </c>
      <c r="AH3727" s="43" t="str">
        <f t="shared" si="996"/>
        <v xml:space="preserve">         5506000020 - KATAMIN BW 3.1 50% BR</v>
      </c>
      <c r="AI3727" s="44" t="str">
        <f t="shared" si="997"/>
        <v xml:space="preserve">     X00106 - MARISOL VESTUARIO SA.</v>
      </c>
      <c r="AJ3727" t="str">
        <f t="shared" si="998"/>
        <v xml:space="preserve">     90 - SALES</v>
      </c>
      <c r="AK3727" t="str">
        <f t="shared" si="999"/>
        <v/>
      </c>
      <c r="AL3727">
        <f t="shared" si="1000"/>
        <v>2</v>
      </c>
      <c r="AM3727" t="str">
        <f t="shared" si="1001"/>
        <v>2025 2</v>
      </c>
      <c r="AN3727" t="str">
        <f t="shared" si="1002"/>
        <v xml:space="preserve">MARISOL </v>
      </c>
    </row>
    <row r="3728" spans="1:40" x14ac:dyDescent="0.35">
      <c r="A3728">
        <v>81373</v>
      </c>
      <c r="B3728" t="s">
        <v>274</v>
      </c>
      <c r="C3728" s="31">
        <v>45709</v>
      </c>
      <c r="D3728" t="s">
        <v>286</v>
      </c>
      <c r="E3728" t="s">
        <v>287</v>
      </c>
      <c r="F3728" t="s">
        <v>304</v>
      </c>
      <c r="G3728" t="s">
        <v>305</v>
      </c>
      <c r="H3728" t="s">
        <v>515</v>
      </c>
      <c r="I3728" t="s">
        <v>516</v>
      </c>
      <c r="J3728">
        <v>950</v>
      </c>
      <c r="K3728">
        <v>5700</v>
      </c>
      <c r="L3728">
        <v>2744.2405699999999</v>
      </c>
      <c r="M3728">
        <v>1147.98</v>
      </c>
      <c r="N3728">
        <v>6</v>
      </c>
      <c r="O3728" s="32">
        <f t="shared" si="986"/>
        <v>4552.0200000000004</v>
      </c>
      <c r="P3728" s="32">
        <f t="shared" si="987"/>
        <v>1807.7794300000005</v>
      </c>
      <c r="Q3728">
        <v>710968</v>
      </c>
      <c r="R3728" t="s">
        <v>298</v>
      </c>
      <c r="S3728" t="s">
        <v>298</v>
      </c>
      <c r="T3728" t="str">
        <f t="shared" si="988"/>
        <v>VEN</v>
      </c>
      <c r="U3728" t="s">
        <v>300</v>
      </c>
      <c r="V3728" s="33">
        <f t="shared" si="989"/>
        <v>5700</v>
      </c>
      <c r="W3728">
        <f t="shared" si="990"/>
        <v>950</v>
      </c>
      <c r="X3728" s="33">
        <f t="shared" si="991"/>
        <v>4552.0200000000004</v>
      </c>
      <c r="Y3728" s="33">
        <f t="shared" si="992"/>
        <v>1147.98</v>
      </c>
      <c r="Z3728" s="34">
        <f t="shared" si="993"/>
        <v>0.28382095263157903</v>
      </c>
      <c r="AA3728" s="33">
        <f t="shared" si="994"/>
        <v>1617.7794300000005</v>
      </c>
      <c r="AB3728" s="34">
        <f t="shared" si="995"/>
        <v>0.35539813753015154</v>
      </c>
      <c r="AC3728" s="33">
        <f>IFERROR($X3728/VLOOKUP(CONCATENATE("USD",C3728),[1]GEINDICE!AR$1:AS$65536,2,0),"")</f>
        <v>798.22189489189338</v>
      </c>
      <c r="AD3728" s="33">
        <f>IFERROR($AA3728/VLOOKUP(CONCATENATE("USD",C3728),[1]GEINDICE!AR$1:AS$65536,2,0),"")</f>
        <v>283.68657478036727</v>
      </c>
      <c r="AE3728" s="33">
        <f>IFERROR($X3728/VLOOKUP(CONCATENATE("EUR",C3728),[1]GEINDICE!AR$1:AS$65536,2,0),"")</f>
        <v>763.47992351816447</v>
      </c>
      <c r="AF3728" s="33">
        <f>IFERROR($AA3728/VLOOKUP(CONCATENATE("EUR",C3728),[1]GEINDICE!AR$1:AS$65536,2,0),"")</f>
        <v>271.33934286001818</v>
      </c>
      <c r="AG3728" s="43" t="str">
        <f>VLOOKUP(E3728,[1]Apresentação!AW$1:AX$65536,2,0)</f>
        <v xml:space="preserve">                    3 - TEXTILE AUXILIARIES</v>
      </c>
      <c r="AH3728" s="43" t="str">
        <f t="shared" si="996"/>
        <v xml:space="preserve">         5506000020 - KATAMIN BW 3.1 50% BR</v>
      </c>
      <c r="AI3728" s="44" t="str">
        <f t="shared" si="997"/>
        <v xml:space="preserve">     X00102 - TECIDOS DONA FRANCISCA LTDA</v>
      </c>
      <c r="AJ3728" t="str">
        <f t="shared" si="998"/>
        <v xml:space="preserve">     90 - SALES</v>
      </c>
      <c r="AK3728" t="str">
        <f t="shared" si="999"/>
        <v/>
      </c>
      <c r="AL3728">
        <f t="shared" si="1000"/>
        <v>2</v>
      </c>
      <c r="AM3728" t="str">
        <f t="shared" si="1001"/>
        <v>2025 2</v>
      </c>
      <c r="AN3728" t="str">
        <f t="shared" si="1002"/>
        <v xml:space="preserve">TECIDOS </v>
      </c>
    </row>
    <row r="3729" spans="1:40" x14ac:dyDescent="0.35">
      <c r="A3729">
        <v>81628</v>
      </c>
      <c r="B3729" t="s">
        <v>274</v>
      </c>
      <c r="C3729" s="31">
        <v>45729</v>
      </c>
      <c r="D3729" t="s">
        <v>286</v>
      </c>
      <c r="E3729" t="s">
        <v>287</v>
      </c>
      <c r="F3729" t="s">
        <v>517</v>
      </c>
      <c r="G3729" t="s">
        <v>518</v>
      </c>
      <c r="H3729" t="s">
        <v>515</v>
      </c>
      <c r="I3729" t="s">
        <v>516</v>
      </c>
      <c r="J3729">
        <v>220</v>
      </c>
      <c r="K3729">
        <v>1322.2</v>
      </c>
      <c r="L3729">
        <v>744.29447000000005</v>
      </c>
      <c r="M3729">
        <v>266.29000000000002</v>
      </c>
      <c r="N3729">
        <v>6.01</v>
      </c>
      <c r="O3729" s="32">
        <f t="shared" si="986"/>
        <v>1055.9100000000001</v>
      </c>
      <c r="P3729" s="32">
        <f t="shared" si="987"/>
        <v>311.61553000000004</v>
      </c>
      <c r="Q3729">
        <v>717402</v>
      </c>
      <c r="R3729" t="s">
        <v>298</v>
      </c>
      <c r="S3729" t="s">
        <v>298</v>
      </c>
      <c r="T3729" t="str">
        <f t="shared" si="988"/>
        <v>VEN</v>
      </c>
      <c r="U3729" t="s">
        <v>300</v>
      </c>
      <c r="V3729" s="33">
        <f t="shared" si="989"/>
        <v>1322.2</v>
      </c>
      <c r="W3729">
        <f t="shared" si="990"/>
        <v>220</v>
      </c>
      <c r="X3729" s="33">
        <f t="shared" si="991"/>
        <v>1055.9100000000001</v>
      </c>
      <c r="Y3729" s="33">
        <f t="shared" si="992"/>
        <v>266.29000000000002</v>
      </c>
      <c r="Z3729" s="34">
        <f t="shared" si="993"/>
        <v>0.20240170170927244</v>
      </c>
      <c r="AA3729" s="33">
        <f t="shared" si="994"/>
        <v>267.61553000000004</v>
      </c>
      <c r="AB3729" s="34">
        <f t="shared" si="995"/>
        <v>0.25344539780852537</v>
      </c>
      <c r="AC3729" s="33">
        <f>IFERROR($X3729/VLOOKUP(CONCATENATE("USD",C3729),[1]GEINDICE!AR$1:AS$65536,2,0),"")</f>
        <v>181.64318521959024</v>
      </c>
      <c r="AD3729" s="33">
        <f>IFERROR($AA3729/VLOOKUP(CONCATENATE("USD",C3729),[1]GEINDICE!AR$1:AS$65536,2,0),"")</f>
        <v>46.036629337186703</v>
      </c>
      <c r="AE3729" s="33">
        <f>IFERROR($X3729/VLOOKUP(CONCATENATE("EUR",C3729),[1]GEINDICE!AR$1:AS$65536,2,0),"")</f>
        <v>167.27552119637539</v>
      </c>
      <c r="AF3729" s="33">
        <f>IFERROR($AA3729/VLOOKUP(CONCATENATE("EUR",C3729),[1]GEINDICE!AR$1:AS$65536,2,0),"")</f>
        <v>42.395211013243781</v>
      </c>
      <c r="AG3729" s="43" t="str">
        <f>VLOOKUP(E3729,[1]Apresentação!AW$1:AX$65536,2,0)</f>
        <v xml:space="preserve">                    3 - TEXTILE AUXILIARIES</v>
      </c>
      <c r="AH3729" s="43" t="str">
        <f t="shared" si="996"/>
        <v xml:space="preserve">         5506000020 - KATAMIN BW 3.1 50% BR</v>
      </c>
      <c r="AI3729" s="44" t="str">
        <f t="shared" si="997"/>
        <v xml:space="preserve">     X00348 - FRATELLI OGLIARI BENEFICIAMENTO TEXTIL LTDA</v>
      </c>
      <c r="AJ3729" t="str">
        <f t="shared" si="998"/>
        <v xml:space="preserve">     90 - SALES</v>
      </c>
      <c r="AK3729" t="str">
        <f t="shared" si="999"/>
        <v/>
      </c>
      <c r="AL3729">
        <f t="shared" si="1000"/>
        <v>3</v>
      </c>
      <c r="AM3729" t="str">
        <f t="shared" si="1001"/>
        <v>2025 3</v>
      </c>
      <c r="AN3729" t="str">
        <f t="shared" si="1002"/>
        <v xml:space="preserve">FRATELLI </v>
      </c>
    </row>
    <row r="3730" spans="1:40" x14ac:dyDescent="0.35">
      <c r="A3730">
        <v>81511</v>
      </c>
      <c r="B3730" t="s">
        <v>274</v>
      </c>
      <c r="C3730" s="31">
        <v>45721</v>
      </c>
      <c r="D3730" t="s">
        <v>286</v>
      </c>
      <c r="E3730" t="s">
        <v>287</v>
      </c>
      <c r="F3730" t="s">
        <v>501</v>
      </c>
      <c r="G3730" t="s">
        <v>502</v>
      </c>
      <c r="H3730" t="s">
        <v>515</v>
      </c>
      <c r="I3730" t="s">
        <v>516</v>
      </c>
      <c r="J3730">
        <v>660</v>
      </c>
      <c r="K3730">
        <v>4290</v>
      </c>
      <c r="L3730">
        <v>2214.2273599999999</v>
      </c>
      <c r="M3730">
        <v>864.01</v>
      </c>
      <c r="N3730">
        <v>6.5</v>
      </c>
      <c r="O3730" s="32">
        <f t="shared" si="986"/>
        <v>3425.99</v>
      </c>
      <c r="P3730" s="32">
        <f t="shared" si="987"/>
        <v>1211.7626399999999</v>
      </c>
      <c r="Q3730">
        <v>714399</v>
      </c>
      <c r="R3730" t="s">
        <v>298</v>
      </c>
      <c r="S3730" t="s">
        <v>500</v>
      </c>
      <c r="T3730" t="str">
        <f t="shared" si="988"/>
        <v>VEN</v>
      </c>
      <c r="U3730" t="s">
        <v>381</v>
      </c>
      <c r="V3730" s="33">
        <f t="shared" si="989"/>
        <v>4290</v>
      </c>
      <c r="W3730">
        <f t="shared" si="990"/>
        <v>660</v>
      </c>
      <c r="X3730" s="33">
        <f t="shared" si="991"/>
        <v>3425.99</v>
      </c>
      <c r="Y3730" s="33">
        <f t="shared" si="992"/>
        <v>864.01</v>
      </c>
      <c r="Z3730" s="34">
        <f t="shared" si="993"/>
        <v>0.25169292307692304</v>
      </c>
      <c r="AA3730" s="33">
        <f t="shared" si="994"/>
        <v>1079.7626399999999</v>
      </c>
      <c r="AB3730" s="34">
        <f t="shared" si="995"/>
        <v>0.31516806528915731</v>
      </c>
      <c r="AC3730" s="33">
        <f>IFERROR($X3730/VLOOKUP(CONCATENATE("USD",C3730),[1]GEINDICE!AR$1:AS$65536,2,0),"")</f>
        <v>591.5650792554477</v>
      </c>
      <c r="AD3730" s="33">
        <f>IFERROR($AA3730/VLOOKUP(CONCATENATE("USD",C3730),[1]GEINDICE!AR$1:AS$65536,2,0),"")</f>
        <v>186.44242152156644</v>
      </c>
      <c r="AE3730" s="33">
        <f>IFERROR($X3730/VLOOKUP(CONCATENATE("EUR",C3730),[1]GEINDICE!AR$1:AS$65536,2,0),"")</f>
        <v>549.0632562462938</v>
      </c>
      <c r="AF3730" s="33">
        <f>IFERROR($AA3730/VLOOKUP(CONCATENATE("EUR",C3730),[1]GEINDICE!AR$1:AS$65536,2,0),"")</f>
        <v>173.04720419250924</v>
      </c>
      <c r="AG3730" s="43" t="str">
        <f>VLOOKUP(E3730,[1]Apresentação!AW$1:AX$65536,2,0)</f>
        <v xml:space="preserve">                    3 - TEXTILE AUXILIARIES</v>
      </c>
      <c r="AH3730" s="43" t="str">
        <f t="shared" si="996"/>
        <v xml:space="preserve">         5506000020 - KATAMIN BW 3.1 50% BR</v>
      </c>
      <c r="AI3730" s="44" t="str">
        <f t="shared" si="997"/>
        <v xml:space="preserve">     X00076 - MALWEE MALHAS LTDA</v>
      </c>
      <c r="AJ3730" t="str">
        <f t="shared" si="998"/>
        <v xml:space="preserve">     90 - SALES</v>
      </c>
      <c r="AK3730" t="str">
        <f t="shared" si="999"/>
        <v/>
      </c>
      <c r="AL3730">
        <f t="shared" si="1000"/>
        <v>3</v>
      </c>
      <c r="AM3730" t="str">
        <f t="shared" si="1001"/>
        <v>2025 3</v>
      </c>
      <c r="AN3730" t="str">
        <f t="shared" si="1002"/>
        <v xml:space="preserve">MALWEE </v>
      </c>
    </row>
    <row r="3731" spans="1:40" x14ac:dyDescent="0.35">
      <c r="A3731">
        <v>81562</v>
      </c>
      <c r="B3731" t="s">
        <v>274</v>
      </c>
      <c r="C3731" s="31">
        <v>45723</v>
      </c>
      <c r="D3731" t="s">
        <v>286</v>
      </c>
      <c r="E3731" t="s">
        <v>287</v>
      </c>
      <c r="F3731" t="s">
        <v>304</v>
      </c>
      <c r="G3731" t="s">
        <v>305</v>
      </c>
      <c r="H3731" t="s">
        <v>515</v>
      </c>
      <c r="I3731" t="s">
        <v>516</v>
      </c>
      <c r="J3731">
        <v>950</v>
      </c>
      <c r="K3731">
        <v>5700</v>
      </c>
      <c r="L3731">
        <v>2689.70118</v>
      </c>
      <c r="M3731">
        <v>1147.98</v>
      </c>
      <c r="N3731">
        <v>6</v>
      </c>
      <c r="O3731" s="32">
        <f t="shared" si="986"/>
        <v>4552.0200000000004</v>
      </c>
      <c r="P3731" s="32">
        <f t="shared" si="987"/>
        <v>1862.3188200000004</v>
      </c>
      <c r="Q3731">
        <v>715263</v>
      </c>
      <c r="R3731" t="s">
        <v>298</v>
      </c>
      <c r="S3731" t="s">
        <v>500</v>
      </c>
      <c r="T3731" t="str">
        <f t="shared" si="988"/>
        <v>VEN</v>
      </c>
      <c r="U3731" t="s">
        <v>381</v>
      </c>
      <c r="V3731" s="33">
        <f t="shared" si="989"/>
        <v>5700</v>
      </c>
      <c r="W3731">
        <f t="shared" si="990"/>
        <v>950</v>
      </c>
      <c r="X3731" s="33">
        <f t="shared" si="991"/>
        <v>4552.0200000000004</v>
      </c>
      <c r="Y3731" s="33">
        <f t="shared" si="992"/>
        <v>1147.98</v>
      </c>
      <c r="Z3731" s="34">
        <f t="shared" si="993"/>
        <v>0.29338926666666676</v>
      </c>
      <c r="AA3731" s="33">
        <f t="shared" si="994"/>
        <v>1672.3188200000004</v>
      </c>
      <c r="AB3731" s="34">
        <f t="shared" si="995"/>
        <v>0.36737949745387766</v>
      </c>
      <c r="AC3731" s="33">
        <f>IFERROR($X3731/VLOOKUP(CONCATENATE("USD",C3731),[1]GEINDICE!AR$1:AS$65536,2,0),"")</f>
        <v>789.07571765358477</v>
      </c>
      <c r="AD3731" s="33">
        <f>IFERROR($AA3731/VLOOKUP(CONCATENATE("USD",C3731),[1]GEINDICE!AR$1:AS$65536,2,0),"")</f>
        <v>289.89024060463186</v>
      </c>
      <c r="AE3731" s="33">
        <f>IFERROR($X3731/VLOOKUP(CONCATENATE("EUR",C3731),[1]GEINDICE!AR$1:AS$65536,2,0),"")</f>
        <v>725.84950488734398</v>
      </c>
      <c r="AF3731" s="33">
        <f>IFERROR($AA3731/VLOOKUP(CONCATENATE("EUR",C3731),[1]GEINDICE!AR$1:AS$65536,2,0),"")</f>
        <v>266.66222633265835</v>
      </c>
      <c r="AG3731" s="43" t="str">
        <f>VLOOKUP(E3731,[1]Apresentação!AW$1:AX$65536,2,0)</f>
        <v xml:space="preserve">                    3 - TEXTILE AUXILIARIES</v>
      </c>
      <c r="AH3731" s="43" t="str">
        <f t="shared" si="996"/>
        <v xml:space="preserve">         5506000020 - KATAMIN BW 3.1 50% BR</v>
      </c>
      <c r="AI3731" s="44" t="str">
        <f t="shared" si="997"/>
        <v xml:space="preserve">     X00102 - TECIDOS DONA FRANCISCA LTDA</v>
      </c>
      <c r="AJ3731" t="str">
        <f t="shared" si="998"/>
        <v xml:space="preserve">     90 - SALES</v>
      </c>
      <c r="AK3731" t="str">
        <f t="shared" si="999"/>
        <v/>
      </c>
      <c r="AL3731">
        <f t="shared" si="1000"/>
        <v>3</v>
      </c>
      <c r="AM3731" t="str">
        <f t="shared" si="1001"/>
        <v>2025 3</v>
      </c>
      <c r="AN3731" t="str">
        <f t="shared" si="1002"/>
        <v xml:space="preserve">TECIDOS </v>
      </c>
    </row>
    <row r="3732" spans="1:40" x14ac:dyDescent="0.35">
      <c r="A3732">
        <v>81619</v>
      </c>
      <c r="B3732" t="s">
        <v>274</v>
      </c>
      <c r="C3732" s="31">
        <v>45728</v>
      </c>
      <c r="D3732" t="s">
        <v>286</v>
      </c>
      <c r="E3732" t="s">
        <v>287</v>
      </c>
      <c r="F3732" t="s">
        <v>501</v>
      </c>
      <c r="G3732" t="s">
        <v>502</v>
      </c>
      <c r="H3732" t="s">
        <v>515</v>
      </c>
      <c r="I3732" t="s">
        <v>516</v>
      </c>
      <c r="J3732">
        <v>330</v>
      </c>
      <c r="K3732">
        <v>2145</v>
      </c>
      <c r="L3732">
        <v>1116.4417100000001</v>
      </c>
      <c r="M3732">
        <v>432.01</v>
      </c>
      <c r="N3732">
        <v>6.5</v>
      </c>
      <c r="O3732" s="32">
        <f t="shared" si="986"/>
        <v>1712.99</v>
      </c>
      <c r="P3732" s="32">
        <f t="shared" si="987"/>
        <v>596.54828999999995</v>
      </c>
      <c r="Q3732">
        <v>717011</v>
      </c>
      <c r="R3732" t="s">
        <v>298</v>
      </c>
      <c r="S3732" t="s">
        <v>500</v>
      </c>
      <c r="T3732" t="str">
        <f t="shared" si="988"/>
        <v>VEN</v>
      </c>
      <c r="U3732" t="s">
        <v>381</v>
      </c>
      <c r="V3732" s="33">
        <f t="shared" si="989"/>
        <v>2145</v>
      </c>
      <c r="W3732">
        <f t="shared" si="990"/>
        <v>330</v>
      </c>
      <c r="X3732" s="33">
        <f t="shared" si="991"/>
        <v>1712.99</v>
      </c>
      <c r="Y3732" s="33">
        <f t="shared" si="992"/>
        <v>432.01</v>
      </c>
      <c r="Z3732" s="34">
        <f t="shared" si="993"/>
        <v>0.24734186013986012</v>
      </c>
      <c r="AA3732" s="33">
        <f t="shared" si="994"/>
        <v>530.54828999999995</v>
      </c>
      <c r="AB3732" s="34">
        <f t="shared" si="995"/>
        <v>0.30972059965323789</v>
      </c>
      <c r="AC3732" s="33">
        <f>IFERROR($X3732/VLOOKUP(CONCATENATE("USD",C3732),[1]GEINDICE!AR$1:AS$65536,2,0),"")</f>
        <v>293.98469142582547</v>
      </c>
      <c r="AD3732" s="33">
        <f>IFERROR($AA3732/VLOOKUP(CONCATENATE("USD",C3732),[1]GEINDICE!AR$1:AS$65536,2,0),"")</f>
        <v>91.053114917278762</v>
      </c>
      <c r="AE3732" s="33">
        <f>IFERROR($X3732/VLOOKUP(CONCATENATE("EUR",C3732),[1]GEINDICE!AR$1:AS$65536,2,0),"")</f>
        <v>269.09265135568194</v>
      </c>
      <c r="AF3732" s="33">
        <f>IFERROR($AA3732/VLOOKUP(CONCATENATE("EUR",C3732),[1]GEINDICE!AR$1:AS$65536,2,0),"")</f>
        <v>83.343537340161475</v>
      </c>
      <c r="AG3732" s="43" t="str">
        <f>VLOOKUP(E3732,[1]Apresentação!AW$1:AX$65536,2,0)</f>
        <v xml:space="preserve">                    3 - TEXTILE AUXILIARIES</v>
      </c>
      <c r="AH3732" s="43" t="str">
        <f t="shared" si="996"/>
        <v xml:space="preserve">         5506000020 - KATAMIN BW 3.1 50% BR</v>
      </c>
      <c r="AI3732" s="44" t="str">
        <f t="shared" si="997"/>
        <v xml:space="preserve">     X00076 - MALWEE MALHAS LTDA</v>
      </c>
      <c r="AJ3732" t="str">
        <f t="shared" si="998"/>
        <v xml:space="preserve">     90 - SALES</v>
      </c>
      <c r="AK3732" t="str">
        <f t="shared" si="999"/>
        <v/>
      </c>
      <c r="AL3732">
        <f t="shared" si="1000"/>
        <v>3</v>
      </c>
      <c r="AM3732" t="str">
        <f t="shared" si="1001"/>
        <v>2025 3</v>
      </c>
      <c r="AN3732" t="str">
        <f t="shared" si="1002"/>
        <v xml:space="preserve">MALWEE </v>
      </c>
    </row>
    <row r="3733" spans="1:40" x14ac:dyDescent="0.35">
      <c r="A3733">
        <v>80885</v>
      </c>
      <c r="B3733" t="s">
        <v>274</v>
      </c>
      <c r="C3733" s="31">
        <v>45672</v>
      </c>
      <c r="D3733" t="s">
        <v>286</v>
      </c>
      <c r="E3733" t="s">
        <v>287</v>
      </c>
      <c r="F3733" t="s">
        <v>511</v>
      </c>
      <c r="G3733" t="s">
        <v>512</v>
      </c>
      <c r="H3733" t="s">
        <v>519</v>
      </c>
      <c r="I3733" t="s">
        <v>520</v>
      </c>
      <c r="J3733">
        <v>950</v>
      </c>
      <c r="K3733">
        <v>12369</v>
      </c>
      <c r="L3733">
        <v>-5650.1301199999998</v>
      </c>
      <c r="M3733">
        <v>2491.12</v>
      </c>
      <c r="N3733">
        <v>13.02</v>
      </c>
      <c r="O3733" s="32">
        <f t="shared" si="986"/>
        <v>14860.119999999999</v>
      </c>
      <c r="P3733" s="32">
        <f t="shared" si="987"/>
        <v>20510.250119999997</v>
      </c>
      <c r="Q3733">
        <v>707143</v>
      </c>
      <c r="R3733" t="s">
        <v>521</v>
      </c>
      <c r="S3733" t="s">
        <v>522</v>
      </c>
      <c r="T3733" t="str">
        <f t="shared" si="988"/>
        <v>DEV</v>
      </c>
      <c r="U3733" t="s">
        <v>523</v>
      </c>
      <c r="V3733" s="33">
        <f t="shared" si="989"/>
        <v>-12369</v>
      </c>
      <c r="W3733">
        <f t="shared" si="990"/>
        <v>-950</v>
      </c>
      <c r="X3733" s="33">
        <f t="shared" si="991"/>
        <v>-9877.880000000001</v>
      </c>
      <c r="Y3733" s="33">
        <f t="shared" si="992"/>
        <v>-2491.12</v>
      </c>
      <c r="Z3733" s="34">
        <f t="shared" si="993"/>
        <v>0.32644109305521879</v>
      </c>
      <c r="AA3733" s="33">
        <f t="shared" si="994"/>
        <v>-4037.7498800000012</v>
      </c>
      <c r="AB3733" s="34">
        <f t="shared" si="995"/>
        <v>0.4087668487570208</v>
      </c>
      <c r="AC3733" s="33">
        <f>IFERROR($X3733/VLOOKUP(CONCATENATE("USD",C3733),[1]GEINDICE!AR$1:AS$65536,2,0),"")</f>
        <v>-1636.0335889494345</v>
      </c>
      <c r="AD3733" s="33">
        <f>IFERROR($AA3733/VLOOKUP(CONCATENATE("USD",C3733),[1]GEINDICE!AR$1:AS$65536,2,0),"")</f>
        <v>-668.75629461549943</v>
      </c>
      <c r="AE3733" s="33">
        <f>IFERROR($X3733/VLOOKUP(CONCATENATE("EUR",C3733),[1]GEINDICE!AR$1:AS$65536,2,0),"")</f>
        <v>-1587.2925069499124</v>
      </c>
      <c r="AF3733" s="33">
        <f>IFERROR($AA3733/VLOOKUP(CONCATENATE("EUR",C3733),[1]GEINDICE!AR$1:AS$65536,2,0),"")</f>
        <v>-648.83255612154733</v>
      </c>
      <c r="AG3733" s="43" t="str">
        <f>VLOOKUP(E3733,[1]Apresentação!AW$1:AX$65536,2,0)</f>
        <v xml:space="preserve">                    3 - TEXTILE AUXILIARIES</v>
      </c>
      <c r="AH3733" s="43" t="str">
        <f t="shared" si="996"/>
        <v xml:space="preserve">         5506000015 - KATAMIN BW 3.1 BR</v>
      </c>
      <c r="AI3733" s="44" t="str">
        <f t="shared" si="997"/>
        <v xml:space="preserve">     X00354 - DALILA TEXTIL LTDA</v>
      </c>
      <c r="AJ3733" t="str">
        <f t="shared" si="998"/>
        <v xml:space="preserve">     90 - SALES</v>
      </c>
      <c r="AK3733" t="str">
        <f t="shared" si="999"/>
        <v/>
      </c>
      <c r="AL3733">
        <f t="shared" si="1000"/>
        <v>1</v>
      </c>
      <c r="AM3733" t="str">
        <f t="shared" si="1001"/>
        <v>2025 1</v>
      </c>
      <c r="AN3733" t="str">
        <f t="shared" si="1002"/>
        <v xml:space="preserve">DALILA </v>
      </c>
    </row>
    <row r="3734" spans="1:40" x14ac:dyDescent="0.35">
      <c r="A3734">
        <v>81780</v>
      </c>
      <c r="B3734" t="s">
        <v>274</v>
      </c>
      <c r="C3734" s="31">
        <v>45741</v>
      </c>
      <c r="D3734" t="s">
        <v>286</v>
      </c>
      <c r="E3734" t="s">
        <v>287</v>
      </c>
      <c r="F3734" t="s">
        <v>524</v>
      </c>
      <c r="G3734" t="s">
        <v>525</v>
      </c>
      <c r="H3734" t="s">
        <v>519</v>
      </c>
      <c r="I3734" t="s">
        <v>520</v>
      </c>
      <c r="J3734">
        <v>770</v>
      </c>
      <c r="K3734">
        <v>9240</v>
      </c>
      <c r="L3734">
        <v>4144.9665599999998</v>
      </c>
      <c r="M3734">
        <v>1860.93</v>
      </c>
      <c r="N3734">
        <v>12</v>
      </c>
      <c r="O3734" s="32">
        <f t="shared" si="986"/>
        <v>7379.07</v>
      </c>
      <c r="P3734" s="32">
        <f t="shared" si="987"/>
        <v>3234.1034399999999</v>
      </c>
      <c r="Q3734">
        <v>721917</v>
      </c>
      <c r="R3734" t="s">
        <v>298</v>
      </c>
      <c r="S3734" t="s">
        <v>298</v>
      </c>
      <c r="T3734" t="str">
        <f t="shared" si="988"/>
        <v>VEN</v>
      </c>
      <c r="U3734" t="s">
        <v>300</v>
      </c>
      <c r="V3734" s="33">
        <f t="shared" si="989"/>
        <v>9240</v>
      </c>
      <c r="W3734">
        <f t="shared" si="990"/>
        <v>770</v>
      </c>
      <c r="X3734" s="33">
        <f t="shared" si="991"/>
        <v>7379.07</v>
      </c>
      <c r="Y3734" s="33">
        <f t="shared" si="992"/>
        <v>1860.93</v>
      </c>
      <c r="Z3734" s="34">
        <f t="shared" si="993"/>
        <v>0.33334452813852811</v>
      </c>
      <c r="AA3734" s="33">
        <f t="shared" si="994"/>
        <v>3080.1034399999999</v>
      </c>
      <c r="AB3734" s="34">
        <f t="shared" si="995"/>
        <v>0.41741079024863564</v>
      </c>
      <c r="AC3734" s="33">
        <f>IFERROR($X3734/VLOOKUP(CONCATENATE("USD",C3734),[1]GEINDICE!AR$1:AS$65536,2,0),"")</f>
        <v>1294.7554042672655</v>
      </c>
      <c r="AD3734" s="33">
        <f>IFERROR($AA3734/VLOOKUP(CONCATENATE("USD",C3734),[1]GEINDICE!AR$1:AS$65536,2,0),"")</f>
        <v>540.44487647389099</v>
      </c>
      <c r="AE3734" s="33">
        <f>IFERROR($X3734/VLOOKUP(CONCATENATE("EUR",C3734),[1]GEINDICE!AR$1:AS$65536,2,0),"")</f>
        <v>1198.4067950758435</v>
      </c>
      <c r="AF3734" s="33">
        <f>IFERROR($AA3734/VLOOKUP(CONCATENATE("EUR",C3734),[1]GEINDICE!AR$1:AS$65536,2,0),"")</f>
        <v>500.22792737194266</v>
      </c>
      <c r="AG3734" s="43" t="str">
        <f>VLOOKUP(E3734,[1]Apresentação!AW$1:AX$65536,2,0)</f>
        <v xml:space="preserve">                    3 - TEXTILE AUXILIARIES</v>
      </c>
      <c r="AH3734" s="43" t="str">
        <f t="shared" si="996"/>
        <v xml:space="preserve">         5506000015 - KATAMIN BW 3.1 BR</v>
      </c>
      <c r="AI3734" s="44" t="str">
        <f t="shared" si="997"/>
        <v xml:space="preserve">     X00141 - ROVITEX IND E COM DE MALHAS LTDA</v>
      </c>
      <c r="AJ3734" t="str">
        <f t="shared" si="998"/>
        <v xml:space="preserve">     90 - SALES</v>
      </c>
      <c r="AK3734" t="str">
        <f t="shared" si="999"/>
        <v/>
      </c>
      <c r="AL3734">
        <f t="shared" si="1000"/>
        <v>3</v>
      </c>
      <c r="AM3734" t="str">
        <f t="shared" si="1001"/>
        <v>2025 3</v>
      </c>
      <c r="AN3734" t="str">
        <f t="shared" si="1002"/>
        <v xml:space="preserve">ROVITEX </v>
      </c>
    </row>
    <row r="3735" spans="1:40" x14ac:dyDescent="0.35">
      <c r="A3735">
        <v>82296</v>
      </c>
      <c r="B3735" t="s">
        <v>274</v>
      </c>
      <c r="C3735" s="31">
        <v>45783</v>
      </c>
      <c r="D3735" t="s">
        <v>286</v>
      </c>
      <c r="E3735" t="s">
        <v>287</v>
      </c>
      <c r="F3735" t="s">
        <v>304</v>
      </c>
      <c r="G3735" t="s">
        <v>305</v>
      </c>
      <c r="H3735" t="s">
        <v>519</v>
      </c>
      <c r="I3735" t="s">
        <v>520</v>
      </c>
      <c r="J3735">
        <v>950</v>
      </c>
      <c r="K3735">
        <v>11400</v>
      </c>
      <c r="L3735">
        <v>4979.0528199999999</v>
      </c>
      <c r="M3735">
        <v>2295.96</v>
      </c>
      <c r="N3735">
        <v>12</v>
      </c>
      <c r="O3735" s="32">
        <f t="shared" si="986"/>
        <v>9104.0400000000009</v>
      </c>
      <c r="P3735" s="32">
        <f t="shared" si="987"/>
        <v>4124.987180000001</v>
      </c>
      <c r="Q3735">
        <v>737423</v>
      </c>
      <c r="R3735" t="s">
        <v>298</v>
      </c>
      <c r="S3735" t="s">
        <v>298</v>
      </c>
      <c r="T3735" t="str">
        <f t="shared" si="988"/>
        <v>VEN</v>
      </c>
      <c r="U3735" t="s">
        <v>300</v>
      </c>
      <c r="V3735" s="33">
        <f t="shared" si="989"/>
        <v>11400</v>
      </c>
      <c r="W3735">
        <f t="shared" si="990"/>
        <v>950</v>
      </c>
      <c r="X3735" s="33">
        <f t="shared" si="991"/>
        <v>9104.0400000000009</v>
      </c>
      <c r="Y3735" s="33">
        <f t="shared" si="992"/>
        <v>2295.96</v>
      </c>
      <c r="Z3735" s="34">
        <f t="shared" si="993"/>
        <v>0.3451743140350878</v>
      </c>
      <c r="AA3735" s="33">
        <f t="shared" si="994"/>
        <v>3934.987180000001</v>
      </c>
      <c r="AB3735" s="34">
        <f t="shared" si="995"/>
        <v>0.4322242850426844</v>
      </c>
      <c r="AC3735" s="33">
        <f>IFERROR($X3735/VLOOKUP(CONCATENATE("USD",C3735),[1]GEINDICE!AR$1:AS$65536,2,0),"")</f>
        <v>1591.3371788148927</v>
      </c>
      <c r="AD3735" s="33">
        <f>IFERROR($AA3735/VLOOKUP(CONCATENATE("USD",C3735),[1]GEINDICE!AR$1:AS$65536,2,0),"")</f>
        <v>687.81457437510937</v>
      </c>
      <c r="AE3735" s="33">
        <f>IFERROR($X3735/VLOOKUP(CONCATENATE("EUR",C3735),[1]GEINDICE!AR$1:AS$65536,2,0),"")</f>
        <v>1402.6715969493878</v>
      </c>
      <c r="AF3735" s="33">
        <f>IFERROR($AA3735/VLOOKUP(CONCATENATE("EUR",C3735),[1]GEINDICE!AR$1:AS$65536,2,0),"")</f>
        <v>606.26872814112949</v>
      </c>
      <c r="AG3735" s="43" t="str">
        <f>VLOOKUP(E3735,[1]Apresentação!AW$1:AX$65536,2,0)</f>
        <v xml:space="preserve">                    3 - TEXTILE AUXILIARIES</v>
      </c>
      <c r="AH3735" s="43" t="str">
        <f t="shared" si="996"/>
        <v xml:space="preserve">         5506000015 - KATAMIN BW 3.1 BR</v>
      </c>
      <c r="AI3735" s="44" t="str">
        <f t="shared" si="997"/>
        <v xml:space="preserve">     X00102 - TECIDOS DONA FRANCISCA LTDA</v>
      </c>
      <c r="AJ3735" t="str">
        <f t="shared" si="998"/>
        <v xml:space="preserve">     90 - SALES</v>
      </c>
      <c r="AK3735" t="str">
        <f t="shared" si="999"/>
        <v/>
      </c>
      <c r="AL3735">
        <f t="shared" si="1000"/>
        <v>5</v>
      </c>
      <c r="AM3735" t="str">
        <f t="shared" si="1001"/>
        <v>2025 5</v>
      </c>
      <c r="AN3735" t="str">
        <f t="shared" si="1002"/>
        <v xml:space="preserve">TECIDOS </v>
      </c>
    </row>
    <row r="3736" spans="1:40" x14ac:dyDescent="0.35">
      <c r="A3736">
        <v>81744</v>
      </c>
      <c r="B3736" t="s">
        <v>274</v>
      </c>
      <c r="C3736" s="31">
        <v>45737</v>
      </c>
      <c r="D3736" t="s">
        <v>286</v>
      </c>
      <c r="E3736" t="s">
        <v>287</v>
      </c>
      <c r="F3736" t="s">
        <v>304</v>
      </c>
      <c r="G3736" t="s">
        <v>305</v>
      </c>
      <c r="H3736" t="s">
        <v>519</v>
      </c>
      <c r="I3736" t="s">
        <v>520</v>
      </c>
      <c r="J3736">
        <v>950</v>
      </c>
      <c r="K3736">
        <v>11400</v>
      </c>
      <c r="L3736">
        <v>5054.3608299999996</v>
      </c>
      <c r="M3736">
        <v>2295.96</v>
      </c>
      <c r="N3736">
        <v>12</v>
      </c>
      <c r="O3736" s="32">
        <f t="shared" si="986"/>
        <v>9104.0400000000009</v>
      </c>
      <c r="P3736" s="32">
        <f t="shared" si="987"/>
        <v>4049.6791700000012</v>
      </c>
      <c r="Q3736">
        <v>720526</v>
      </c>
      <c r="R3736" t="s">
        <v>298</v>
      </c>
      <c r="S3736" t="s">
        <v>298</v>
      </c>
      <c r="T3736" t="str">
        <f t="shared" si="988"/>
        <v>VEN</v>
      </c>
      <c r="U3736" t="s">
        <v>303</v>
      </c>
      <c r="V3736" s="33">
        <f t="shared" si="989"/>
        <v>11400</v>
      </c>
      <c r="W3736">
        <f t="shared" si="990"/>
        <v>950</v>
      </c>
      <c r="X3736" s="33">
        <f t="shared" si="991"/>
        <v>9104.0400000000009</v>
      </c>
      <c r="Y3736" s="33">
        <f t="shared" si="992"/>
        <v>2295.96</v>
      </c>
      <c r="Z3736" s="34">
        <f t="shared" si="993"/>
        <v>0.33856834824561416</v>
      </c>
      <c r="AA3736" s="33">
        <f t="shared" si="994"/>
        <v>3859.6791700000012</v>
      </c>
      <c r="AB3736" s="34">
        <f t="shared" si="995"/>
        <v>0.42395235192288266</v>
      </c>
      <c r="AC3736" s="33">
        <f>IFERROR($X3736/VLOOKUP(CONCATENATE("USD",C3736),[1]GEINDICE!AR$1:AS$65536,2,0),"")</f>
        <v>1590.4753585716533</v>
      </c>
      <c r="AD3736" s="33">
        <f>IFERROR($AA3736/VLOOKUP(CONCATENATE("USD",C3736),[1]GEINDICE!AR$1:AS$65536,2,0),"")</f>
        <v>674.28576894184266</v>
      </c>
      <c r="AE3736" s="33">
        <f>IFERROR($X3736/VLOOKUP(CONCATENATE("EUR",C3736),[1]GEINDICE!AR$1:AS$65536,2,0),"")</f>
        <v>1471.7167798254125</v>
      </c>
      <c r="AF3736" s="33">
        <f>IFERROR($AA3736/VLOOKUP(CONCATENATE("EUR",C3736),[1]GEINDICE!AR$1:AS$65536,2,0),"")</f>
        <v>623.93779017135489</v>
      </c>
      <c r="AG3736" s="43" t="str">
        <f>VLOOKUP(E3736,[1]Apresentação!AW$1:AX$65536,2,0)</f>
        <v xml:space="preserve">                    3 - TEXTILE AUXILIARIES</v>
      </c>
      <c r="AH3736" s="43" t="str">
        <f t="shared" si="996"/>
        <v xml:space="preserve">         5506000015 - KATAMIN BW 3.1 BR</v>
      </c>
      <c r="AI3736" s="44" t="str">
        <f t="shared" si="997"/>
        <v xml:space="preserve">     X00102 - TECIDOS DONA FRANCISCA LTDA</v>
      </c>
      <c r="AJ3736" t="str">
        <f t="shared" si="998"/>
        <v xml:space="preserve">     90 - SALES</v>
      </c>
      <c r="AK3736" t="str">
        <f t="shared" si="999"/>
        <v/>
      </c>
      <c r="AL3736">
        <f t="shared" si="1000"/>
        <v>3</v>
      </c>
      <c r="AM3736" t="str">
        <f t="shared" si="1001"/>
        <v>2025 3</v>
      </c>
      <c r="AN3736" t="str">
        <f t="shared" si="1002"/>
        <v xml:space="preserve">TECIDOS </v>
      </c>
    </row>
    <row r="3737" spans="1:40" x14ac:dyDescent="0.35">
      <c r="A3737">
        <v>81746</v>
      </c>
      <c r="B3737" t="s">
        <v>274</v>
      </c>
      <c r="C3737" s="31">
        <v>45737</v>
      </c>
      <c r="D3737" t="s">
        <v>286</v>
      </c>
      <c r="E3737" t="s">
        <v>287</v>
      </c>
      <c r="F3737" t="s">
        <v>501</v>
      </c>
      <c r="G3737" t="s">
        <v>502</v>
      </c>
      <c r="H3737" t="s">
        <v>519</v>
      </c>
      <c r="I3737" t="s">
        <v>520</v>
      </c>
      <c r="J3737">
        <v>440</v>
      </c>
      <c r="K3737">
        <v>5720</v>
      </c>
      <c r="L3737">
        <v>2340.9671199999998</v>
      </c>
      <c r="M3737">
        <v>1152</v>
      </c>
      <c r="N3737">
        <v>13</v>
      </c>
      <c r="O3737" s="32">
        <f t="shared" si="986"/>
        <v>4568</v>
      </c>
      <c r="P3737" s="32">
        <f t="shared" si="987"/>
        <v>2227.0328800000002</v>
      </c>
      <c r="Q3737">
        <v>720534</v>
      </c>
      <c r="R3737" t="s">
        <v>298</v>
      </c>
      <c r="S3737" t="s">
        <v>298</v>
      </c>
      <c r="T3737" t="str">
        <f t="shared" si="988"/>
        <v>VEN</v>
      </c>
      <c r="U3737" t="s">
        <v>300</v>
      </c>
      <c r="V3737" s="33">
        <f t="shared" si="989"/>
        <v>5720</v>
      </c>
      <c r="W3737">
        <f t="shared" si="990"/>
        <v>440</v>
      </c>
      <c r="X3737" s="33">
        <f t="shared" si="991"/>
        <v>4568</v>
      </c>
      <c r="Y3737" s="33">
        <f t="shared" si="992"/>
        <v>1152</v>
      </c>
      <c r="Z3737" s="34">
        <f t="shared" si="993"/>
        <v>0.37395679720279723</v>
      </c>
      <c r="AA3737" s="33">
        <f t="shared" si="994"/>
        <v>2139.0328800000002</v>
      </c>
      <c r="AB3737" s="34">
        <f t="shared" si="995"/>
        <v>0.46826464098073561</v>
      </c>
      <c r="AC3737" s="33">
        <f>IFERROR($X3737/VLOOKUP(CONCATENATE("USD",C3737),[1]GEINDICE!AR$1:AS$65536,2,0),"")</f>
        <v>798.02938453206616</v>
      </c>
      <c r="AD3737" s="33">
        <f>IFERROR($AA3737/VLOOKUP(CONCATENATE("USD",C3737),[1]GEINDICE!AR$1:AS$65536,2,0),"")</f>
        <v>373.68894323998535</v>
      </c>
      <c r="AE3737" s="33">
        <f>IFERROR($X3737/VLOOKUP(CONCATENATE("EUR",C3737),[1]GEINDICE!AR$1:AS$65536,2,0),"")</f>
        <v>738.44164241836404</v>
      </c>
      <c r="AF3737" s="33">
        <f>IFERROR($AA3737/VLOOKUP(CONCATENATE("EUR",C3737),[1]GEINDICE!AR$1:AS$65536,2,0),"")</f>
        <v>345.78611057225999</v>
      </c>
      <c r="AG3737" s="43" t="str">
        <f>VLOOKUP(E3737,[1]Apresentação!AW$1:AX$65536,2,0)</f>
        <v xml:space="preserve">                    3 - TEXTILE AUXILIARIES</v>
      </c>
      <c r="AH3737" s="43" t="str">
        <f t="shared" si="996"/>
        <v xml:space="preserve">         5506000015 - KATAMIN BW 3.1 BR</v>
      </c>
      <c r="AI3737" s="44" t="str">
        <f t="shared" si="997"/>
        <v xml:space="preserve">     X00076 - MALWEE MALHAS LTDA</v>
      </c>
      <c r="AJ3737" t="str">
        <f t="shared" si="998"/>
        <v xml:space="preserve">     90 - SALES</v>
      </c>
      <c r="AK3737" t="str">
        <f t="shared" si="999"/>
        <v/>
      </c>
      <c r="AL3737">
        <f t="shared" si="1000"/>
        <v>3</v>
      </c>
      <c r="AM3737" t="str">
        <f t="shared" si="1001"/>
        <v>2025 3</v>
      </c>
      <c r="AN3737" t="str">
        <f t="shared" si="1002"/>
        <v xml:space="preserve">MALWEE </v>
      </c>
    </row>
    <row r="3738" spans="1:40" x14ac:dyDescent="0.35">
      <c r="A3738">
        <v>81746</v>
      </c>
      <c r="B3738" t="s">
        <v>274</v>
      </c>
      <c r="C3738" s="31">
        <v>45737</v>
      </c>
      <c r="D3738" t="s">
        <v>286</v>
      </c>
      <c r="E3738" t="s">
        <v>287</v>
      </c>
      <c r="F3738" t="s">
        <v>501</v>
      </c>
      <c r="G3738" t="s">
        <v>502</v>
      </c>
      <c r="H3738" t="s">
        <v>519</v>
      </c>
      <c r="I3738" t="s">
        <v>520</v>
      </c>
      <c r="J3738">
        <v>110</v>
      </c>
      <c r="K3738">
        <v>1430</v>
      </c>
      <c r="L3738">
        <v>585.24177999999995</v>
      </c>
      <c r="M3738">
        <v>288</v>
      </c>
      <c r="N3738">
        <v>13</v>
      </c>
      <c r="O3738" s="32">
        <f t="shared" si="986"/>
        <v>1142</v>
      </c>
      <c r="P3738" s="32">
        <f t="shared" si="987"/>
        <v>556.75822000000005</v>
      </c>
      <c r="Q3738">
        <v>720536</v>
      </c>
      <c r="R3738" t="s">
        <v>298</v>
      </c>
      <c r="S3738" t="s">
        <v>298</v>
      </c>
      <c r="T3738" t="str">
        <f t="shared" si="988"/>
        <v>VEN</v>
      </c>
      <c r="U3738" t="s">
        <v>300</v>
      </c>
      <c r="V3738" s="33">
        <f t="shared" si="989"/>
        <v>1430</v>
      </c>
      <c r="W3738">
        <f t="shared" si="990"/>
        <v>110</v>
      </c>
      <c r="X3738" s="33">
        <f t="shared" si="991"/>
        <v>1142</v>
      </c>
      <c r="Y3738" s="33">
        <f t="shared" si="992"/>
        <v>288</v>
      </c>
      <c r="Z3738" s="34">
        <f t="shared" si="993"/>
        <v>0.37395679720279723</v>
      </c>
      <c r="AA3738" s="33">
        <f t="shared" si="994"/>
        <v>534.75822000000005</v>
      </c>
      <c r="AB3738" s="34">
        <f t="shared" si="995"/>
        <v>0.46826464098073561</v>
      </c>
      <c r="AC3738" s="33">
        <f>IFERROR($X3738/VLOOKUP(CONCATENATE("USD",C3738),[1]GEINDICE!AR$1:AS$65536,2,0),"")</f>
        <v>199.50734613301654</v>
      </c>
      <c r="AD3738" s="33">
        <f>IFERROR($AA3738/VLOOKUP(CONCATENATE("USD",C3738),[1]GEINDICE!AR$1:AS$65536,2,0),"")</f>
        <v>93.422235809996337</v>
      </c>
      <c r="AE3738" s="33">
        <f>IFERROR($X3738/VLOOKUP(CONCATENATE("EUR",C3738),[1]GEINDICE!AR$1:AS$65536,2,0),"")</f>
        <v>184.61041060459101</v>
      </c>
      <c r="AF3738" s="33">
        <f>IFERROR($AA3738/VLOOKUP(CONCATENATE("EUR",C3738),[1]GEINDICE!AR$1:AS$65536,2,0),"")</f>
        <v>86.446527643064996</v>
      </c>
      <c r="AG3738" s="43" t="str">
        <f>VLOOKUP(E3738,[1]Apresentação!AW$1:AX$65536,2,0)</f>
        <v xml:space="preserve">                    3 - TEXTILE AUXILIARIES</v>
      </c>
      <c r="AH3738" s="43" t="str">
        <f t="shared" si="996"/>
        <v xml:space="preserve">         5506000015 - KATAMIN BW 3.1 BR</v>
      </c>
      <c r="AI3738" s="44" t="str">
        <f t="shared" si="997"/>
        <v xml:space="preserve">     X00076 - MALWEE MALHAS LTDA</v>
      </c>
      <c r="AJ3738" t="str">
        <f t="shared" si="998"/>
        <v xml:space="preserve">     90 - SALES</v>
      </c>
      <c r="AK3738" t="str">
        <f t="shared" si="999"/>
        <v/>
      </c>
      <c r="AL3738">
        <f t="shared" si="1000"/>
        <v>3</v>
      </c>
      <c r="AM3738" t="str">
        <f t="shared" si="1001"/>
        <v>2025 3</v>
      </c>
      <c r="AN3738" t="str">
        <f t="shared" si="1002"/>
        <v xml:space="preserve">MALWEE </v>
      </c>
    </row>
    <row r="3739" spans="1:40" x14ac:dyDescent="0.35">
      <c r="A3739">
        <v>81911</v>
      </c>
      <c r="B3739" t="s">
        <v>274</v>
      </c>
      <c r="C3739" s="31">
        <v>45750</v>
      </c>
      <c r="D3739" t="s">
        <v>286</v>
      </c>
      <c r="E3739" t="s">
        <v>287</v>
      </c>
      <c r="F3739" t="s">
        <v>501</v>
      </c>
      <c r="G3739" t="s">
        <v>502</v>
      </c>
      <c r="H3739" t="s">
        <v>519</v>
      </c>
      <c r="I3739" t="s">
        <v>520</v>
      </c>
      <c r="J3739">
        <v>770</v>
      </c>
      <c r="K3739">
        <v>10010</v>
      </c>
      <c r="L3739">
        <v>4109.7891399999999</v>
      </c>
      <c r="M3739">
        <v>2016.02</v>
      </c>
      <c r="N3739">
        <v>13</v>
      </c>
      <c r="O3739" s="32">
        <f t="shared" si="986"/>
        <v>7993.98</v>
      </c>
      <c r="P3739" s="32">
        <f t="shared" si="987"/>
        <v>3884.1908599999997</v>
      </c>
      <c r="Q3739">
        <v>725495</v>
      </c>
      <c r="R3739" t="s">
        <v>298</v>
      </c>
      <c r="S3739" t="s">
        <v>298</v>
      </c>
      <c r="T3739" t="str">
        <f t="shared" si="988"/>
        <v>VEN</v>
      </c>
      <c r="U3739" t="s">
        <v>300</v>
      </c>
      <c r="V3739" s="33">
        <f t="shared" si="989"/>
        <v>10010</v>
      </c>
      <c r="W3739">
        <f t="shared" si="990"/>
        <v>770</v>
      </c>
      <c r="X3739" s="33">
        <f t="shared" si="991"/>
        <v>7993.98</v>
      </c>
      <c r="Y3739" s="33">
        <f t="shared" si="992"/>
        <v>2016.02</v>
      </c>
      <c r="Z3739" s="34">
        <f t="shared" si="993"/>
        <v>0.37264643956043952</v>
      </c>
      <c r="AA3739" s="33">
        <f t="shared" si="994"/>
        <v>3730.1908599999997</v>
      </c>
      <c r="AB3739" s="34">
        <f t="shared" si="995"/>
        <v>0.4666249928070873</v>
      </c>
      <c r="AC3739" s="33">
        <f>IFERROR($X3739/VLOOKUP(CONCATENATE("USD",C3739),[1]GEINDICE!AR$1:AS$65536,2,0),"")</f>
        <v>1425.7905719942212</v>
      </c>
      <c r="AD3739" s="33">
        <f>IFERROR($AA3739/VLOOKUP(CONCATENATE("USD",C3739),[1]GEINDICE!AR$1:AS$65536,2,0),"")</f>
        <v>665.30951540121634</v>
      </c>
      <c r="AE3739" s="33">
        <f>IFERROR($X3739/VLOOKUP(CONCATENATE("EUR",C3739),[1]GEINDICE!AR$1:AS$65536,2,0),"")</f>
        <v>1290.1839896707552</v>
      </c>
      <c r="AF3739" s="33">
        <f>IFERROR($AA3739/VLOOKUP(CONCATENATE("EUR",C3739),[1]GEINDICE!AR$1:AS$65536,2,0),"")</f>
        <v>602.03209489993537</v>
      </c>
      <c r="AG3739" s="43" t="str">
        <f>VLOOKUP(E3739,[1]Apresentação!AW$1:AX$65536,2,0)</f>
        <v xml:space="preserve">                    3 - TEXTILE AUXILIARIES</v>
      </c>
      <c r="AH3739" s="43" t="str">
        <f t="shared" si="996"/>
        <v xml:space="preserve">         5506000015 - KATAMIN BW 3.1 BR</v>
      </c>
      <c r="AI3739" s="44" t="str">
        <f t="shared" si="997"/>
        <v xml:space="preserve">     X00076 - MALWEE MALHAS LTDA</v>
      </c>
      <c r="AJ3739" t="str">
        <f t="shared" si="998"/>
        <v xml:space="preserve">     90 - SALES</v>
      </c>
      <c r="AK3739" t="str">
        <f t="shared" si="999"/>
        <v/>
      </c>
      <c r="AL3739">
        <f t="shared" si="1000"/>
        <v>4</v>
      </c>
      <c r="AM3739" t="str">
        <f t="shared" si="1001"/>
        <v>2025 4</v>
      </c>
      <c r="AN3739" t="str">
        <f t="shared" si="1002"/>
        <v xml:space="preserve">MALWEE </v>
      </c>
    </row>
    <row r="3740" spans="1:40" x14ac:dyDescent="0.35">
      <c r="A3740">
        <v>82124</v>
      </c>
      <c r="B3740" t="s">
        <v>274</v>
      </c>
      <c r="C3740" s="31">
        <v>45769</v>
      </c>
      <c r="D3740" t="s">
        <v>286</v>
      </c>
      <c r="E3740" t="s">
        <v>287</v>
      </c>
      <c r="F3740" t="s">
        <v>517</v>
      </c>
      <c r="G3740" t="s">
        <v>518</v>
      </c>
      <c r="H3740" t="s">
        <v>519</v>
      </c>
      <c r="I3740" t="s">
        <v>520</v>
      </c>
      <c r="J3740">
        <v>220</v>
      </c>
      <c r="K3740">
        <v>2646.6</v>
      </c>
      <c r="L3740">
        <v>1153.1174599999999</v>
      </c>
      <c r="M3740">
        <v>533.02</v>
      </c>
      <c r="N3740">
        <v>12.030000000000001</v>
      </c>
      <c r="O3740" s="32">
        <f t="shared" si="986"/>
        <v>2113.58</v>
      </c>
      <c r="P3740" s="32">
        <f t="shared" si="987"/>
        <v>960.46253999999999</v>
      </c>
      <c r="Q3740">
        <v>732319</v>
      </c>
      <c r="R3740" t="s">
        <v>298</v>
      </c>
      <c r="S3740" t="s">
        <v>298</v>
      </c>
      <c r="T3740" t="str">
        <f t="shared" si="988"/>
        <v>VEN</v>
      </c>
      <c r="U3740" t="s">
        <v>300</v>
      </c>
      <c r="V3740" s="33">
        <f t="shared" si="989"/>
        <v>2646.6</v>
      </c>
      <c r="W3740">
        <f t="shared" si="990"/>
        <v>220</v>
      </c>
      <c r="X3740" s="33">
        <f t="shared" si="991"/>
        <v>2113.58</v>
      </c>
      <c r="Y3740" s="33">
        <f t="shared" si="992"/>
        <v>533.02</v>
      </c>
      <c r="Z3740" s="34">
        <f t="shared" si="993"/>
        <v>0.34627920350638558</v>
      </c>
      <c r="AA3740" s="33">
        <f t="shared" si="994"/>
        <v>916.46253999999999</v>
      </c>
      <c r="AB3740" s="34">
        <f t="shared" si="995"/>
        <v>0.4336067430615354</v>
      </c>
      <c r="AC3740" s="33">
        <f>IFERROR($X3740/VLOOKUP(CONCATENATE("USD",C3740),[1]GEINDICE!AR$1:AS$65536,2,0),"")</f>
        <v>367.60470293585638</v>
      </c>
      <c r="AD3740" s="33">
        <f>IFERROR($AA3740/VLOOKUP(CONCATENATE("USD",C3740),[1]GEINDICE!AR$1:AS$65536,2,0),"")</f>
        <v>159.39587797411994</v>
      </c>
      <c r="AE3740" s="33">
        <f>IFERROR($X3740/VLOOKUP(CONCATENATE("EUR",C3740),[1]GEINDICE!AR$1:AS$65536,2,0),"")</f>
        <v>320.60371634433068</v>
      </c>
      <c r="AF3740" s="33">
        <f>IFERROR($AA3740/VLOOKUP(CONCATENATE("EUR",C3740),[1]GEINDICE!AR$1:AS$65536,2,0),"")</f>
        <v>139.01593325748956</v>
      </c>
      <c r="AG3740" s="43" t="str">
        <f>VLOOKUP(E3740,[1]Apresentação!AW$1:AX$65536,2,0)</f>
        <v xml:space="preserve">                    3 - TEXTILE AUXILIARIES</v>
      </c>
      <c r="AH3740" s="43" t="str">
        <f t="shared" si="996"/>
        <v xml:space="preserve">         5506000015 - KATAMIN BW 3.1 BR</v>
      </c>
      <c r="AI3740" s="44" t="str">
        <f t="shared" si="997"/>
        <v xml:space="preserve">     X00348 - FRATELLI OGLIARI BENEFICIAMENTO TEXTIL LTDA</v>
      </c>
      <c r="AJ3740" t="str">
        <f t="shared" si="998"/>
        <v xml:space="preserve">     90 - SALES</v>
      </c>
      <c r="AK3740" t="str">
        <f t="shared" si="999"/>
        <v/>
      </c>
      <c r="AL3740">
        <f t="shared" si="1000"/>
        <v>4</v>
      </c>
      <c r="AM3740" t="str">
        <f t="shared" si="1001"/>
        <v>2025 4</v>
      </c>
      <c r="AN3740" t="str">
        <f t="shared" si="1002"/>
        <v xml:space="preserve">FRATELLI </v>
      </c>
    </row>
    <row r="3741" spans="1:40" x14ac:dyDescent="0.35">
      <c r="A3741">
        <v>82076</v>
      </c>
      <c r="B3741" t="s">
        <v>274</v>
      </c>
      <c r="C3741" s="31">
        <v>45763</v>
      </c>
      <c r="D3741" t="s">
        <v>286</v>
      </c>
      <c r="E3741" t="s">
        <v>287</v>
      </c>
      <c r="F3741" t="s">
        <v>524</v>
      </c>
      <c r="G3741" t="s">
        <v>525</v>
      </c>
      <c r="H3741" t="s">
        <v>519</v>
      </c>
      <c r="I3741" t="s">
        <v>520</v>
      </c>
      <c r="J3741">
        <v>950</v>
      </c>
      <c r="K3741">
        <v>11400</v>
      </c>
      <c r="L3741">
        <v>5052.6095800000003</v>
      </c>
      <c r="M3741">
        <v>2295.96</v>
      </c>
      <c r="N3741">
        <v>12</v>
      </c>
      <c r="O3741" s="32">
        <f t="shared" si="986"/>
        <v>9104.0400000000009</v>
      </c>
      <c r="P3741" s="32">
        <f t="shared" si="987"/>
        <v>4051.4304200000006</v>
      </c>
      <c r="Q3741">
        <v>730339</v>
      </c>
      <c r="R3741" t="s">
        <v>298</v>
      </c>
      <c r="S3741" t="s">
        <v>298</v>
      </c>
      <c r="T3741" t="str">
        <f t="shared" si="988"/>
        <v>VEN</v>
      </c>
      <c r="U3741" t="s">
        <v>300</v>
      </c>
      <c r="V3741" s="33">
        <f t="shared" si="989"/>
        <v>11400</v>
      </c>
      <c r="W3741">
        <f t="shared" si="990"/>
        <v>950</v>
      </c>
      <c r="X3741" s="33">
        <f t="shared" si="991"/>
        <v>9104.0400000000009</v>
      </c>
      <c r="Y3741" s="33">
        <f t="shared" si="992"/>
        <v>2295.96</v>
      </c>
      <c r="Z3741" s="34">
        <f t="shared" si="993"/>
        <v>0.33872196666666671</v>
      </c>
      <c r="AA3741" s="33">
        <f t="shared" si="994"/>
        <v>3861.4304200000006</v>
      </c>
      <c r="AB3741" s="34">
        <f t="shared" si="995"/>
        <v>0.4241447115785959</v>
      </c>
      <c r="AC3741" s="33">
        <f>IFERROR($X3741/VLOOKUP(CONCATENATE("USD",C3741),[1]GEINDICE!AR$1:AS$65536,2,0),"")</f>
        <v>1548.0954972112638</v>
      </c>
      <c r="AD3741" s="33">
        <f>IFERROR($AA3741/VLOOKUP(CONCATENATE("USD",C3741),[1]GEINDICE!AR$1:AS$65536,2,0),"")</f>
        <v>656.6165181607945</v>
      </c>
      <c r="AE3741" s="33">
        <f>IFERROR($X3741/VLOOKUP(CONCATENATE("EUR",C3741),[1]GEINDICE!AR$1:AS$65536,2,0),"")</f>
        <v>1360.0095606578927</v>
      </c>
      <c r="AF3741" s="33">
        <f>IFERROR($AA3741/VLOOKUP(CONCATENATE("EUR",C3741),[1]GEINDICE!AR$1:AS$65536,2,0),"")</f>
        <v>576.84086284937484</v>
      </c>
      <c r="AG3741" s="43" t="str">
        <f>VLOOKUP(E3741,[1]Apresentação!AW$1:AX$65536,2,0)</f>
        <v xml:space="preserve">                    3 - TEXTILE AUXILIARIES</v>
      </c>
      <c r="AH3741" s="43" t="str">
        <f t="shared" si="996"/>
        <v xml:space="preserve">         5506000015 - KATAMIN BW 3.1 BR</v>
      </c>
      <c r="AI3741" s="44" t="str">
        <f t="shared" si="997"/>
        <v xml:space="preserve">     X00141 - ROVITEX IND E COM DE MALHAS LTDA</v>
      </c>
      <c r="AJ3741" t="str">
        <f t="shared" si="998"/>
        <v xml:space="preserve">     90 - SALES</v>
      </c>
      <c r="AK3741" t="str">
        <f t="shared" si="999"/>
        <v/>
      </c>
      <c r="AL3741">
        <f t="shared" si="1000"/>
        <v>4</v>
      </c>
      <c r="AM3741" t="str">
        <f t="shared" si="1001"/>
        <v>2025 4</v>
      </c>
      <c r="AN3741" t="str">
        <f t="shared" si="1002"/>
        <v xml:space="preserve">ROVITEX </v>
      </c>
    </row>
    <row r="3742" spans="1:40" x14ac:dyDescent="0.35">
      <c r="A3742">
        <v>81956</v>
      </c>
      <c r="B3742" t="s">
        <v>274</v>
      </c>
      <c r="C3742" s="31">
        <v>45755</v>
      </c>
      <c r="D3742" t="s">
        <v>286</v>
      </c>
      <c r="E3742" t="s">
        <v>287</v>
      </c>
      <c r="F3742" t="s">
        <v>304</v>
      </c>
      <c r="G3742" t="s">
        <v>305</v>
      </c>
      <c r="H3742" t="s">
        <v>519</v>
      </c>
      <c r="I3742" t="s">
        <v>520</v>
      </c>
      <c r="J3742">
        <v>950</v>
      </c>
      <c r="K3742">
        <v>11400</v>
      </c>
      <c r="L3742">
        <v>5052.6095800000003</v>
      </c>
      <c r="M3742">
        <v>2295.96</v>
      </c>
      <c r="N3742">
        <v>12</v>
      </c>
      <c r="O3742" s="32">
        <f t="shared" si="986"/>
        <v>9104.0400000000009</v>
      </c>
      <c r="P3742" s="32">
        <f t="shared" si="987"/>
        <v>4051.4304200000006</v>
      </c>
      <c r="Q3742">
        <v>727240</v>
      </c>
      <c r="R3742" t="s">
        <v>298</v>
      </c>
      <c r="S3742" t="s">
        <v>298</v>
      </c>
      <c r="T3742" t="str">
        <f t="shared" si="988"/>
        <v>VEN</v>
      </c>
      <c r="U3742" t="s">
        <v>300</v>
      </c>
      <c r="V3742" s="33">
        <f t="shared" si="989"/>
        <v>11400</v>
      </c>
      <c r="W3742">
        <f t="shared" si="990"/>
        <v>950</v>
      </c>
      <c r="X3742" s="33">
        <f t="shared" si="991"/>
        <v>9104.0400000000009</v>
      </c>
      <c r="Y3742" s="33">
        <f t="shared" si="992"/>
        <v>2295.96</v>
      </c>
      <c r="Z3742" s="34">
        <f t="shared" si="993"/>
        <v>0.33872196666666671</v>
      </c>
      <c r="AA3742" s="33">
        <f t="shared" si="994"/>
        <v>3861.4304200000006</v>
      </c>
      <c r="AB3742" s="34">
        <f t="shared" si="995"/>
        <v>0.4241447115785959</v>
      </c>
      <c r="AC3742" s="33">
        <f>IFERROR($X3742/VLOOKUP(CONCATENATE("USD",C3742),[1]GEINDICE!AR$1:AS$65536,2,0),"")</f>
        <v>1533.4927907290125</v>
      </c>
      <c r="AD3742" s="33">
        <f>IFERROR($AA3742/VLOOKUP(CONCATENATE("USD",C3742),[1]GEINDICE!AR$1:AS$65536,2,0),"")</f>
        <v>650.42285743161312</v>
      </c>
      <c r="AE3742" s="33">
        <f>IFERROR($X3742/VLOOKUP(CONCATENATE("EUR",C3742),[1]GEINDICE!AR$1:AS$65536,2,0),"")</f>
        <v>1405.2046675310244</v>
      </c>
      <c r="AF3742" s="33">
        <f>IFERROR($AA3742/VLOOKUP(CONCATENATE("EUR",C3742),[1]GEINDICE!AR$1:AS$65536,2,0),"")</f>
        <v>596.01012841884301</v>
      </c>
      <c r="AG3742" s="43" t="str">
        <f>VLOOKUP(E3742,[1]Apresentação!AW$1:AX$65536,2,0)</f>
        <v xml:space="preserve">                    3 - TEXTILE AUXILIARIES</v>
      </c>
      <c r="AH3742" s="43" t="str">
        <f t="shared" si="996"/>
        <v xml:space="preserve">         5506000015 - KATAMIN BW 3.1 BR</v>
      </c>
      <c r="AI3742" s="44" t="str">
        <f t="shared" si="997"/>
        <v xml:space="preserve">     X00102 - TECIDOS DONA FRANCISCA LTDA</v>
      </c>
      <c r="AJ3742" t="str">
        <f t="shared" si="998"/>
        <v xml:space="preserve">     90 - SALES</v>
      </c>
      <c r="AK3742" t="str">
        <f t="shared" si="999"/>
        <v/>
      </c>
      <c r="AL3742">
        <f t="shared" si="1000"/>
        <v>4</v>
      </c>
      <c r="AM3742" t="str">
        <f t="shared" si="1001"/>
        <v>2025 4</v>
      </c>
      <c r="AN3742" t="str">
        <f t="shared" si="1002"/>
        <v xml:space="preserve">TECIDOS </v>
      </c>
    </row>
    <row r="3743" spans="1:40" x14ac:dyDescent="0.35">
      <c r="A3743">
        <v>81899</v>
      </c>
      <c r="B3743" t="s">
        <v>274</v>
      </c>
      <c r="C3743" s="31">
        <v>45749</v>
      </c>
      <c r="D3743" t="s">
        <v>286</v>
      </c>
      <c r="E3743" t="s">
        <v>287</v>
      </c>
      <c r="F3743" t="s">
        <v>526</v>
      </c>
      <c r="G3743" t="s">
        <v>527</v>
      </c>
      <c r="H3743" t="s">
        <v>519</v>
      </c>
      <c r="I3743" t="s">
        <v>520</v>
      </c>
      <c r="J3743">
        <v>550</v>
      </c>
      <c r="K3743">
        <v>6209.5</v>
      </c>
      <c r="L3743">
        <v>2987.9953399999999</v>
      </c>
      <c r="M3743">
        <v>1250.5899999999999</v>
      </c>
      <c r="N3743">
        <v>11.290000000000001</v>
      </c>
      <c r="O3743" s="32">
        <f t="shared" si="986"/>
        <v>4958.91</v>
      </c>
      <c r="P3743" s="32">
        <f t="shared" si="987"/>
        <v>1970.9146599999999</v>
      </c>
      <c r="Q3743">
        <v>725146</v>
      </c>
      <c r="R3743" t="s">
        <v>298</v>
      </c>
      <c r="S3743" t="s">
        <v>298</v>
      </c>
      <c r="T3743" t="str">
        <f t="shared" si="988"/>
        <v>VEN</v>
      </c>
      <c r="U3743" t="s">
        <v>300</v>
      </c>
      <c r="V3743" s="33">
        <f t="shared" si="989"/>
        <v>6209.5</v>
      </c>
      <c r="W3743">
        <f t="shared" si="990"/>
        <v>550</v>
      </c>
      <c r="X3743" s="33">
        <f t="shared" si="991"/>
        <v>4958.91</v>
      </c>
      <c r="Y3743" s="33">
        <f t="shared" si="992"/>
        <v>1250.5899999999999</v>
      </c>
      <c r="Z3743" s="34">
        <f t="shared" si="993"/>
        <v>0.29968832595217004</v>
      </c>
      <c r="AA3743" s="33">
        <f t="shared" si="994"/>
        <v>1860.9146599999999</v>
      </c>
      <c r="AB3743" s="34">
        <f t="shared" si="995"/>
        <v>0.37526687518023111</v>
      </c>
      <c r="AC3743" s="33">
        <f>IFERROR($X3743/VLOOKUP(CONCATENATE("USD",C3743),[1]GEINDICE!AR$1:AS$65536,2,0),"")</f>
        <v>871.1610421095163</v>
      </c>
      <c r="AD3743" s="33">
        <f>IFERROR($AA3743/VLOOKUP(CONCATENATE("USD",C3743),[1]GEINDICE!AR$1:AS$65536,2,0),"")</f>
        <v>326.91788205119195</v>
      </c>
      <c r="AE3743" s="33">
        <f>IFERROR($X3743/VLOOKUP(CONCATENATE("EUR",C3743),[1]GEINDICE!AR$1:AS$65536,2,0),"")</f>
        <v>801.5825035561877</v>
      </c>
      <c r="AF3743" s="33">
        <f>IFERROR($AA3743/VLOOKUP(CONCATENATE("EUR",C3743),[1]GEINDICE!AR$1:AS$65536,2,0),"")</f>
        <v>300.80736130867712</v>
      </c>
      <c r="AG3743" s="43" t="str">
        <f>VLOOKUP(E3743,[1]Apresentação!AW$1:AX$65536,2,0)</f>
        <v xml:space="preserve">                    3 - TEXTILE AUXILIARIES</v>
      </c>
      <c r="AH3743" s="43" t="str">
        <f t="shared" si="996"/>
        <v xml:space="preserve">         5506000015 - KATAMIN BW 3.1 BR</v>
      </c>
      <c r="AI3743" s="44" t="str">
        <f t="shared" si="997"/>
        <v xml:space="preserve">     X00218 - EKOTEXQUIMICA LTDA</v>
      </c>
      <c r="AJ3743" t="str">
        <f t="shared" si="998"/>
        <v xml:space="preserve">     90 - SALES</v>
      </c>
      <c r="AK3743" t="str">
        <f t="shared" si="999"/>
        <v/>
      </c>
      <c r="AL3743">
        <f t="shared" si="1000"/>
        <v>4</v>
      </c>
      <c r="AM3743" t="str">
        <f t="shared" si="1001"/>
        <v>2025 4</v>
      </c>
      <c r="AN3743" t="str">
        <f t="shared" si="1002"/>
        <v xml:space="preserve">EKOTEXQUIMICA </v>
      </c>
    </row>
    <row r="3744" spans="1:40" x14ac:dyDescent="0.35">
      <c r="A3744">
        <v>82249</v>
      </c>
      <c r="B3744" t="s">
        <v>274</v>
      </c>
      <c r="C3744" s="31">
        <v>45777</v>
      </c>
      <c r="D3744" t="s">
        <v>286</v>
      </c>
      <c r="E3744" t="s">
        <v>287</v>
      </c>
      <c r="F3744" t="s">
        <v>501</v>
      </c>
      <c r="G3744" t="s">
        <v>502</v>
      </c>
      <c r="H3744" t="s">
        <v>519</v>
      </c>
      <c r="I3744" t="s">
        <v>520</v>
      </c>
      <c r="J3744">
        <v>770</v>
      </c>
      <c r="K3744">
        <v>10010</v>
      </c>
      <c r="L3744">
        <v>4035.64192</v>
      </c>
      <c r="M3744">
        <v>2016.02</v>
      </c>
      <c r="N3744">
        <v>13</v>
      </c>
      <c r="O3744" s="32">
        <f t="shared" si="986"/>
        <v>7993.98</v>
      </c>
      <c r="P3744" s="32">
        <f t="shared" si="987"/>
        <v>3958.3380799999995</v>
      </c>
      <c r="Q3744">
        <v>735431</v>
      </c>
      <c r="R3744" t="s">
        <v>298</v>
      </c>
      <c r="S3744" t="s">
        <v>298</v>
      </c>
      <c r="T3744" t="str">
        <f t="shared" si="988"/>
        <v>VEN</v>
      </c>
      <c r="U3744" t="s">
        <v>300</v>
      </c>
      <c r="V3744" s="33">
        <f t="shared" si="989"/>
        <v>10010</v>
      </c>
      <c r="W3744">
        <f t="shared" si="990"/>
        <v>770</v>
      </c>
      <c r="X3744" s="33">
        <f t="shared" si="991"/>
        <v>7993.98</v>
      </c>
      <c r="Y3744" s="33">
        <f t="shared" si="992"/>
        <v>2016.02</v>
      </c>
      <c r="Z3744" s="34">
        <f t="shared" si="993"/>
        <v>0.38005375424575422</v>
      </c>
      <c r="AA3744" s="33">
        <f t="shared" si="994"/>
        <v>3804.3380799999995</v>
      </c>
      <c r="AB3744" s="34">
        <f t="shared" si="995"/>
        <v>0.47590037503221172</v>
      </c>
      <c r="AC3744" s="33">
        <f>IFERROR($X3744/VLOOKUP(CONCATENATE("USD",C3744),[1]GEINDICE!AR$1:AS$65536,2,0),"")</f>
        <v>1412.1643583945731</v>
      </c>
      <c r="AD3744" s="33">
        <f>IFERROR($AA3744/VLOOKUP(CONCATENATE("USD",C3744),[1]GEINDICE!AR$1:AS$65536,2,0),"")</f>
        <v>672.04954776709997</v>
      </c>
      <c r="AE3744" s="33">
        <f>IFERROR($X3744/VLOOKUP(CONCATENATE("EUR",C3744),[1]GEINDICE!AR$1:AS$65536,2,0),"")</f>
        <v>1244.0830428286852</v>
      </c>
      <c r="AF3744" s="33">
        <f>IFERROR($AA3744/VLOOKUP(CONCATENATE("EUR",C3744),[1]GEINDICE!AR$1:AS$65536,2,0),"")</f>
        <v>592.05958665338642</v>
      </c>
      <c r="AG3744" s="43" t="str">
        <f>VLOOKUP(E3744,[1]Apresentação!AW$1:AX$65536,2,0)</f>
        <v xml:space="preserve">                    3 - TEXTILE AUXILIARIES</v>
      </c>
      <c r="AH3744" s="43" t="str">
        <f t="shared" si="996"/>
        <v xml:space="preserve">         5506000015 - KATAMIN BW 3.1 BR</v>
      </c>
      <c r="AI3744" s="44" t="str">
        <f t="shared" si="997"/>
        <v xml:space="preserve">     X00076 - MALWEE MALHAS LTDA</v>
      </c>
      <c r="AJ3744" t="str">
        <f t="shared" si="998"/>
        <v xml:space="preserve">     90 - SALES</v>
      </c>
      <c r="AK3744" t="str">
        <f t="shared" si="999"/>
        <v/>
      </c>
      <c r="AL3744">
        <f t="shared" si="1000"/>
        <v>4</v>
      </c>
      <c r="AM3744" t="str">
        <f t="shared" si="1001"/>
        <v>2025 4</v>
      </c>
      <c r="AN3744" t="str">
        <f t="shared" si="1002"/>
        <v xml:space="preserve">MALWEE </v>
      </c>
    </row>
    <row r="3745" spans="1:40" x14ac:dyDescent="0.35">
      <c r="A3745">
        <v>83685</v>
      </c>
      <c r="B3745" t="s">
        <v>274</v>
      </c>
      <c r="C3745" s="31">
        <v>45898</v>
      </c>
      <c r="D3745" t="s">
        <v>286</v>
      </c>
      <c r="E3745" t="s">
        <v>287</v>
      </c>
      <c r="F3745" t="s">
        <v>524</v>
      </c>
      <c r="G3745" t="s">
        <v>525</v>
      </c>
      <c r="H3745" t="s">
        <v>519</v>
      </c>
      <c r="I3745" t="s">
        <v>520</v>
      </c>
      <c r="J3745">
        <v>950</v>
      </c>
      <c r="K3745">
        <v>11400</v>
      </c>
      <c r="L3745">
        <v>5627.7023399999998</v>
      </c>
      <c r="M3745">
        <v>2295.96</v>
      </c>
      <c r="N3745">
        <v>12</v>
      </c>
      <c r="O3745" s="32">
        <f t="shared" si="986"/>
        <v>9104.0400000000009</v>
      </c>
      <c r="P3745" s="32">
        <f t="shared" si="987"/>
        <v>3476.3376600000011</v>
      </c>
      <c r="Q3745">
        <v>760155</v>
      </c>
      <c r="R3745" t="s">
        <v>298</v>
      </c>
      <c r="S3745" t="s">
        <v>298</v>
      </c>
      <c r="T3745" t="str">
        <f t="shared" si="988"/>
        <v>VEN</v>
      </c>
      <c r="U3745" t="s">
        <v>300</v>
      </c>
      <c r="V3745" s="33">
        <f t="shared" si="989"/>
        <v>11400</v>
      </c>
      <c r="W3745">
        <f t="shared" si="990"/>
        <v>950</v>
      </c>
      <c r="X3745" s="33">
        <f t="shared" si="991"/>
        <v>9104.0400000000009</v>
      </c>
      <c r="Y3745" s="33">
        <f t="shared" si="992"/>
        <v>2295.96</v>
      </c>
      <c r="Z3745" s="34">
        <f t="shared" si="993"/>
        <v>0.28827523333333344</v>
      </c>
      <c r="AA3745" s="33">
        <f t="shared" si="994"/>
        <v>3286.3376600000011</v>
      </c>
      <c r="AB3745" s="34">
        <f t="shared" si="995"/>
        <v>0.36097574922781545</v>
      </c>
      <c r="AC3745" s="33">
        <f>IFERROR($X3745/VLOOKUP(CONCATENATE("USD",C3745),[1]GEINDICE!AR$1:AS$65536,2,0),"")</f>
        <v>1677.7310924369749</v>
      </c>
      <c r="AD3745" s="33">
        <f>IFERROR($AA3745/VLOOKUP(CONCATENATE("USD",C3745),[1]GEINDICE!AR$1:AS$65536,2,0),"")</f>
        <v>605.62023809523828</v>
      </c>
      <c r="AE3745" s="33">
        <f>IFERROR($X3745/VLOOKUP(CONCATENATE("EUR",C3745),[1]GEINDICE!AR$1:AS$65536,2,0),"")</f>
        <v>1434.4525501441694</v>
      </c>
      <c r="AF3745" s="33">
        <f>IFERROR($AA3745/VLOOKUP(CONCATENATE("EUR",C3745),[1]GEINDICE!AR$1:AS$65536,2,0),"")</f>
        <v>517.8025840200421</v>
      </c>
      <c r="AG3745" s="43" t="str">
        <f>VLOOKUP(E3745,[1]Apresentação!AW$1:AX$65536,2,0)</f>
        <v xml:space="preserve">                    3 - TEXTILE AUXILIARIES</v>
      </c>
      <c r="AH3745" s="43" t="str">
        <f t="shared" si="996"/>
        <v xml:space="preserve">         5506000015 - KATAMIN BW 3.1 BR</v>
      </c>
      <c r="AI3745" s="44" t="str">
        <f t="shared" si="997"/>
        <v xml:space="preserve">     X00141 - ROVITEX IND E COM DE MALHAS LTDA</v>
      </c>
      <c r="AJ3745" t="str">
        <f t="shared" si="998"/>
        <v xml:space="preserve">     90 - SALES</v>
      </c>
      <c r="AK3745" t="str">
        <f t="shared" si="999"/>
        <v/>
      </c>
      <c r="AL3745">
        <f t="shared" si="1000"/>
        <v>8</v>
      </c>
      <c r="AM3745" t="str">
        <f t="shared" si="1001"/>
        <v>2025 8</v>
      </c>
      <c r="AN3745" t="str">
        <f t="shared" si="1002"/>
        <v xml:space="preserve">ROVITEX </v>
      </c>
    </row>
    <row r="3746" spans="1:40" x14ac:dyDescent="0.35">
      <c r="A3746">
        <v>82649</v>
      </c>
      <c r="B3746" t="s">
        <v>274</v>
      </c>
      <c r="C3746" s="31">
        <v>45812</v>
      </c>
      <c r="D3746" t="s">
        <v>286</v>
      </c>
      <c r="E3746" t="s">
        <v>287</v>
      </c>
      <c r="F3746" t="s">
        <v>526</v>
      </c>
      <c r="G3746" t="s">
        <v>527</v>
      </c>
      <c r="H3746" t="s">
        <v>519</v>
      </c>
      <c r="I3746" t="s">
        <v>520</v>
      </c>
      <c r="J3746">
        <v>220</v>
      </c>
      <c r="K3746">
        <v>2483.8000000000002</v>
      </c>
      <c r="L3746">
        <v>1157.17641</v>
      </c>
      <c r="M3746">
        <v>500.24</v>
      </c>
      <c r="N3746">
        <v>11.290000000000001</v>
      </c>
      <c r="O3746" s="32">
        <f t="shared" si="986"/>
        <v>1983.5600000000002</v>
      </c>
      <c r="P3746" s="32">
        <f t="shared" si="987"/>
        <v>826.38359000000014</v>
      </c>
      <c r="Q3746">
        <v>740427</v>
      </c>
      <c r="R3746" t="s">
        <v>298</v>
      </c>
      <c r="S3746" t="s">
        <v>298</v>
      </c>
      <c r="T3746" t="str">
        <f t="shared" si="988"/>
        <v>VEN</v>
      </c>
      <c r="U3746" t="s">
        <v>300</v>
      </c>
      <c r="V3746" s="33">
        <f t="shared" si="989"/>
        <v>2483.8000000000002</v>
      </c>
      <c r="W3746">
        <f t="shared" si="990"/>
        <v>220</v>
      </c>
      <c r="X3746" s="33">
        <f t="shared" si="991"/>
        <v>1983.5600000000002</v>
      </c>
      <c r="Y3746" s="33">
        <f t="shared" si="992"/>
        <v>500.24</v>
      </c>
      <c r="Z3746" s="34">
        <f t="shared" si="993"/>
        <v>0.31499460101457449</v>
      </c>
      <c r="AA3746" s="33">
        <f t="shared" si="994"/>
        <v>782.38359000000014</v>
      </c>
      <c r="AB3746" s="34">
        <f t="shared" si="995"/>
        <v>0.39443404283207972</v>
      </c>
      <c r="AC3746" s="33">
        <f>IFERROR($X3746/VLOOKUP(CONCATENATE("USD",C3746),[1]GEINDICE!AR$1:AS$65536,2,0),"")</f>
        <v>352.11957679471703</v>
      </c>
      <c r="AD3746" s="33">
        <f>IFERROR($AA3746/VLOOKUP(CONCATENATE("USD",C3746),[1]GEINDICE!AR$1:AS$65536,2,0),"")</f>
        <v>138.88794823546121</v>
      </c>
      <c r="AE3746" s="33">
        <f>IFERROR($X3746/VLOOKUP(CONCATENATE("EUR",C3746),[1]GEINDICE!AR$1:AS$65536,2,0),"")</f>
        <v>308.22637287503494</v>
      </c>
      <c r="AF3746" s="33">
        <f>IFERROR($AA3746/VLOOKUP(CONCATENATE("EUR",C3746),[1]GEINDICE!AR$1:AS$65536,2,0),"")</f>
        <v>121.57497436056812</v>
      </c>
      <c r="AG3746" s="43" t="str">
        <f>VLOOKUP(E3746,[1]Apresentação!AW$1:AX$65536,2,0)</f>
        <v xml:space="preserve">                    3 - TEXTILE AUXILIARIES</v>
      </c>
      <c r="AH3746" s="43" t="str">
        <f t="shared" si="996"/>
        <v xml:space="preserve">         5506000015 - KATAMIN BW 3.1 BR</v>
      </c>
      <c r="AI3746" s="44" t="str">
        <f t="shared" si="997"/>
        <v xml:space="preserve">     X00218 - EKOTEXQUIMICA LTDA</v>
      </c>
      <c r="AJ3746" t="str">
        <f t="shared" si="998"/>
        <v xml:space="preserve">     90 - SALES</v>
      </c>
      <c r="AK3746" t="str">
        <f t="shared" si="999"/>
        <v/>
      </c>
      <c r="AL3746">
        <f t="shared" si="1000"/>
        <v>6</v>
      </c>
      <c r="AM3746" t="str">
        <f t="shared" si="1001"/>
        <v>2025 6</v>
      </c>
      <c r="AN3746" t="str">
        <f t="shared" si="1002"/>
        <v xml:space="preserve">EKOTEXQUIMICA </v>
      </c>
    </row>
    <row r="3747" spans="1:40" x14ac:dyDescent="0.35">
      <c r="A3747">
        <v>84203</v>
      </c>
      <c r="B3747" t="s">
        <v>274</v>
      </c>
      <c r="C3747" s="31">
        <v>45940</v>
      </c>
      <c r="D3747" t="s">
        <v>286</v>
      </c>
      <c r="E3747" t="s">
        <v>287</v>
      </c>
      <c r="F3747" t="s">
        <v>526</v>
      </c>
      <c r="G3747" t="s">
        <v>527</v>
      </c>
      <c r="H3747" t="s">
        <v>519</v>
      </c>
      <c r="I3747" t="s">
        <v>520</v>
      </c>
      <c r="J3747">
        <v>330</v>
      </c>
      <c r="K3747">
        <v>3725.7000000000003</v>
      </c>
      <c r="L3747">
        <v>2098.5868799999998</v>
      </c>
      <c r="M3747">
        <v>750.36</v>
      </c>
      <c r="N3747">
        <v>11.290000000000001</v>
      </c>
      <c r="O3747" s="32">
        <f t="shared" si="986"/>
        <v>2975.34</v>
      </c>
      <c r="P3747" s="32">
        <f t="shared" si="987"/>
        <v>876.75312000000031</v>
      </c>
      <c r="Q3747">
        <v>764009</v>
      </c>
      <c r="R3747" t="s">
        <v>298</v>
      </c>
      <c r="S3747" t="s">
        <v>298</v>
      </c>
      <c r="T3747" t="str">
        <f t="shared" si="988"/>
        <v>VEN</v>
      </c>
      <c r="U3747" t="s">
        <v>300</v>
      </c>
      <c r="V3747" s="33">
        <f t="shared" si="989"/>
        <v>3725.7000000000003</v>
      </c>
      <c r="W3747">
        <f t="shared" si="990"/>
        <v>330</v>
      </c>
      <c r="X3747" s="33">
        <f t="shared" si="991"/>
        <v>2975.34</v>
      </c>
      <c r="Y3747" s="33">
        <f t="shared" si="992"/>
        <v>750.36</v>
      </c>
      <c r="Z3747" s="34">
        <f t="shared" si="993"/>
        <v>0.21761095096223534</v>
      </c>
      <c r="AA3747" s="33">
        <f t="shared" si="994"/>
        <v>810.75312000000031</v>
      </c>
      <c r="AB3747" s="34">
        <f t="shared" si="995"/>
        <v>0.27249091532396308</v>
      </c>
      <c r="AC3747" s="33">
        <f>IFERROR($X3747/VLOOKUP(CONCATENATE("USD",C3747),[1]GEINDICE!AR$1:AS$65536,2,0),"")</f>
        <v>546.47540682511112</v>
      </c>
      <c r="AD3747" s="33">
        <f>IFERROR($AA3747/VLOOKUP(CONCATENATE("USD",C3747),[1]GEINDICE!AR$1:AS$65536,2,0),"")</f>
        <v>148.90958380780961</v>
      </c>
      <c r="AE3747" s="33">
        <f>IFERROR($X3747/VLOOKUP(CONCATENATE("EUR",C3747),[1]GEINDICE!AR$1:AS$65536,2,0),"")</f>
        <v>470.52851314166429</v>
      </c>
      <c r="AF3747" s="33">
        <f>IFERROR($AA3747/VLOOKUP(CONCATENATE("EUR",C3747),[1]GEINDICE!AR$1:AS$65536,2,0),"")</f>
        <v>128.21474523199549</v>
      </c>
      <c r="AG3747" s="43" t="str">
        <f>VLOOKUP(E3747,[1]Apresentação!AW$1:AX$65536,2,0)</f>
        <v xml:space="preserve">                    3 - TEXTILE AUXILIARIES</v>
      </c>
      <c r="AH3747" s="43" t="str">
        <f t="shared" si="996"/>
        <v xml:space="preserve">         5506000015 - KATAMIN BW 3.1 BR</v>
      </c>
      <c r="AI3747" s="44" t="str">
        <f t="shared" si="997"/>
        <v xml:space="preserve">     X00218 - EKOTEXQUIMICA LTDA</v>
      </c>
      <c r="AJ3747" t="str">
        <f t="shared" si="998"/>
        <v xml:space="preserve">     90 - SALES</v>
      </c>
      <c r="AK3747" t="str">
        <f t="shared" si="999"/>
        <v/>
      </c>
      <c r="AL3747">
        <f t="shared" si="1000"/>
        <v>10</v>
      </c>
      <c r="AM3747" t="str">
        <f t="shared" si="1001"/>
        <v>2025 10</v>
      </c>
      <c r="AN3747" t="str">
        <f t="shared" si="1002"/>
        <v xml:space="preserve">EKOTEXQUIMICA </v>
      </c>
    </row>
    <row r="3748" spans="1:40" x14ac:dyDescent="0.35">
      <c r="A3748">
        <v>83651</v>
      </c>
      <c r="B3748" t="s">
        <v>274</v>
      </c>
      <c r="C3748" s="31">
        <v>45895</v>
      </c>
      <c r="D3748" t="s">
        <v>286</v>
      </c>
      <c r="E3748" t="s">
        <v>287</v>
      </c>
      <c r="F3748" t="s">
        <v>526</v>
      </c>
      <c r="G3748" t="s">
        <v>527</v>
      </c>
      <c r="H3748" t="s">
        <v>519</v>
      </c>
      <c r="I3748" t="s">
        <v>520</v>
      </c>
      <c r="J3748">
        <v>330</v>
      </c>
      <c r="K3748">
        <v>3725.7000000000003</v>
      </c>
      <c r="L3748">
        <v>1954.88608</v>
      </c>
      <c r="M3748">
        <v>750.36</v>
      </c>
      <c r="N3748">
        <v>11.290000000000001</v>
      </c>
      <c r="O3748" s="32">
        <f t="shared" si="986"/>
        <v>2975.34</v>
      </c>
      <c r="P3748" s="32">
        <f t="shared" si="987"/>
        <v>1020.4539200000002</v>
      </c>
      <c r="Q3748">
        <v>759782</v>
      </c>
      <c r="R3748" t="s">
        <v>298</v>
      </c>
      <c r="S3748" t="s">
        <v>298</v>
      </c>
      <c r="T3748" t="str">
        <f t="shared" si="988"/>
        <v>VEN</v>
      </c>
      <c r="U3748" t="s">
        <v>300</v>
      </c>
      <c r="V3748" s="33">
        <f t="shared" si="989"/>
        <v>3725.7000000000003</v>
      </c>
      <c r="W3748">
        <f t="shared" si="990"/>
        <v>330</v>
      </c>
      <c r="X3748" s="33">
        <f t="shared" si="991"/>
        <v>2975.34</v>
      </c>
      <c r="Y3748" s="33">
        <f t="shared" si="992"/>
        <v>750.36</v>
      </c>
      <c r="Z3748" s="34">
        <f t="shared" si="993"/>
        <v>0.25618109885390666</v>
      </c>
      <c r="AA3748" s="33">
        <f t="shared" si="994"/>
        <v>954.45392000000015</v>
      </c>
      <c r="AB3748" s="34">
        <f t="shared" si="995"/>
        <v>0.32078818555190336</v>
      </c>
      <c r="AC3748" s="33">
        <f>IFERROR($X3748/VLOOKUP(CONCATENATE("USD",C3748),[1]GEINDICE!AR$1:AS$65536,2,0),"")</f>
        <v>548.77347006529203</v>
      </c>
      <c r="AD3748" s="33">
        <f>IFERROR($AA3748/VLOOKUP(CONCATENATE("USD",C3748),[1]GEINDICE!AR$1:AS$65536,2,0),"")</f>
        <v>176.04004574126677</v>
      </c>
      <c r="AE3748" s="33">
        <f>IFERROR($X3748/VLOOKUP(CONCATENATE("EUR",C3748),[1]GEINDICE!AR$1:AS$65536,2,0),"")</f>
        <v>470.72950780767951</v>
      </c>
      <c r="AF3748" s="33">
        <f>IFERROR($AA3748/VLOOKUP(CONCATENATE("EUR",C3748),[1]GEINDICE!AR$1:AS$65536,2,0),"")</f>
        <v>151.00446469536604</v>
      </c>
      <c r="AG3748" s="43" t="str">
        <f>VLOOKUP(E3748,[1]Apresentação!AW$1:AX$65536,2,0)</f>
        <v xml:space="preserve">                    3 - TEXTILE AUXILIARIES</v>
      </c>
      <c r="AH3748" s="43" t="str">
        <f t="shared" si="996"/>
        <v xml:space="preserve">         5506000015 - KATAMIN BW 3.1 BR</v>
      </c>
      <c r="AI3748" s="44" t="str">
        <f t="shared" si="997"/>
        <v xml:space="preserve">     X00218 - EKOTEXQUIMICA LTDA</v>
      </c>
      <c r="AJ3748" t="str">
        <f t="shared" si="998"/>
        <v xml:space="preserve">     90 - SALES</v>
      </c>
      <c r="AK3748" t="str">
        <f t="shared" si="999"/>
        <v/>
      </c>
      <c r="AL3748">
        <f t="shared" si="1000"/>
        <v>8</v>
      </c>
      <c r="AM3748" t="str">
        <f t="shared" si="1001"/>
        <v>2025 8</v>
      </c>
      <c r="AN3748" t="str">
        <f t="shared" si="1002"/>
        <v xml:space="preserve">EKOTEXQUIMICA </v>
      </c>
    </row>
    <row r="3749" spans="1:40" x14ac:dyDescent="0.35">
      <c r="A3749">
        <v>83616</v>
      </c>
      <c r="B3749" t="s">
        <v>274</v>
      </c>
      <c r="C3749" s="31">
        <v>45891</v>
      </c>
      <c r="D3749" t="s">
        <v>286</v>
      </c>
      <c r="E3749" t="s">
        <v>287</v>
      </c>
      <c r="F3749" t="s">
        <v>304</v>
      </c>
      <c r="G3749" t="s">
        <v>305</v>
      </c>
      <c r="H3749" t="s">
        <v>519</v>
      </c>
      <c r="I3749" t="s">
        <v>520</v>
      </c>
      <c r="J3749">
        <v>950</v>
      </c>
      <c r="K3749">
        <v>11400</v>
      </c>
      <c r="L3749">
        <v>5627.7023399999998</v>
      </c>
      <c r="M3749">
        <v>2295.96</v>
      </c>
      <c r="N3749">
        <v>12</v>
      </c>
      <c r="O3749" s="32">
        <f t="shared" si="986"/>
        <v>9104.0400000000009</v>
      </c>
      <c r="P3749" s="32">
        <f t="shared" si="987"/>
        <v>3476.3376600000011</v>
      </c>
      <c r="Q3749">
        <v>759586</v>
      </c>
      <c r="R3749" t="s">
        <v>298</v>
      </c>
      <c r="S3749" t="s">
        <v>298</v>
      </c>
      <c r="T3749" t="str">
        <f t="shared" si="988"/>
        <v>VEN</v>
      </c>
      <c r="U3749" t="s">
        <v>300</v>
      </c>
      <c r="V3749" s="33">
        <f t="shared" si="989"/>
        <v>11400</v>
      </c>
      <c r="W3749">
        <f t="shared" si="990"/>
        <v>950</v>
      </c>
      <c r="X3749" s="33">
        <f t="shared" si="991"/>
        <v>9104.0400000000009</v>
      </c>
      <c r="Y3749" s="33">
        <f t="shared" si="992"/>
        <v>2295.96</v>
      </c>
      <c r="Z3749" s="34">
        <f t="shared" si="993"/>
        <v>0.28827523333333344</v>
      </c>
      <c r="AA3749" s="33">
        <f t="shared" si="994"/>
        <v>3286.3376600000011</v>
      </c>
      <c r="AB3749" s="34">
        <f t="shared" si="995"/>
        <v>0.36097574922781545</v>
      </c>
      <c r="AC3749" s="33">
        <f>IFERROR($X3749/VLOOKUP(CONCATENATE("USD",C3749),[1]GEINDICE!AR$1:AS$65536,2,0),"")</f>
        <v>1673.7829092513605</v>
      </c>
      <c r="AD3749" s="33">
        <f>IFERROR($AA3749/VLOOKUP(CONCATENATE("USD",C3749),[1]GEINDICE!AR$1:AS$65536,2,0),"")</f>
        <v>604.19503971172242</v>
      </c>
      <c r="AE3749" s="33">
        <f>IFERROR($X3749/VLOOKUP(CONCATENATE("EUR",C3749),[1]GEINDICE!AR$1:AS$65536,2,0),"")</f>
        <v>1429.0037514322937</v>
      </c>
      <c r="AF3749" s="33">
        <f>IFERROR($AA3749/VLOOKUP(CONCATENATE("EUR",C3749),[1]GEINDICE!AR$1:AS$65536,2,0),"")</f>
        <v>515.83569982263111</v>
      </c>
      <c r="AG3749" s="43" t="str">
        <f>VLOOKUP(E3749,[1]Apresentação!AW$1:AX$65536,2,0)</f>
        <v xml:space="preserve">                    3 - TEXTILE AUXILIARIES</v>
      </c>
      <c r="AH3749" s="43" t="str">
        <f t="shared" si="996"/>
        <v xml:space="preserve">         5506000015 - KATAMIN BW 3.1 BR</v>
      </c>
      <c r="AI3749" s="44" t="str">
        <f t="shared" si="997"/>
        <v xml:space="preserve">     X00102 - TECIDOS DONA FRANCISCA LTDA</v>
      </c>
      <c r="AJ3749" t="str">
        <f t="shared" si="998"/>
        <v xml:space="preserve">     90 - SALES</v>
      </c>
      <c r="AK3749" t="str">
        <f t="shared" si="999"/>
        <v/>
      </c>
      <c r="AL3749">
        <f t="shared" si="1000"/>
        <v>8</v>
      </c>
      <c r="AM3749" t="str">
        <f t="shared" si="1001"/>
        <v>2025 8</v>
      </c>
      <c r="AN3749" t="str">
        <f t="shared" si="1002"/>
        <v xml:space="preserve">TECIDOS </v>
      </c>
    </row>
    <row r="3750" spans="1:40" x14ac:dyDescent="0.35">
      <c r="A3750">
        <v>83751</v>
      </c>
      <c r="B3750" t="s">
        <v>274</v>
      </c>
      <c r="C3750" s="31">
        <v>45903</v>
      </c>
      <c r="D3750" t="s">
        <v>286</v>
      </c>
      <c r="E3750" t="s">
        <v>287</v>
      </c>
      <c r="F3750" t="s">
        <v>517</v>
      </c>
      <c r="G3750" t="s">
        <v>518</v>
      </c>
      <c r="H3750" t="s">
        <v>519</v>
      </c>
      <c r="I3750" t="s">
        <v>520</v>
      </c>
      <c r="J3750">
        <v>220</v>
      </c>
      <c r="K3750">
        <v>2646.6</v>
      </c>
      <c r="L3750">
        <v>1303.25739</v>
      </c>
      <c r="M3750">
        <v>533.02</v>
      </c>
      <c r="N3750">
        <v>12.030000000000001</v>
      </c>
      <c r="O3750" s="32">
        <f t="shared" si="986"/>
        <v>2113.58</v>
      </c>
      <c r="P3750" s="32">
        <f t="shared" si="987"/>
        <v>810.32260999999994</v>
      </c>
      <c r="Q3750">
        <v>760539</v>
      </c>
      <c r="R3750" t="s">
        <v>298</v>
      </c>
      <c r="S3750" t="s">
        <v>298</v>
      </c>
      <c r="T3750" t="str">
        <f t="shared" si="988"/>
        <v>VEN</v>
      </c>
      <c r="U3750" t="s">
        <v>300</v>
      </c>
      <c r="V3750" s="33">
        <f t="shared" si="989"/>
        <v>2646.6</v>
      </c>
      <c r="W3750">
        <f t="shared" si="990"/>
        <v>220</v>
      </c>
      <c r="X3750" s="33">
        <f t="shared" si="991"/>
        <v>2113.58</v>
      </c>
      <c r="Y3750" s="33">
        <f t="shared" si="992"/>
        <v>533.02</v>
      </c>
      <c r="Z3750" s="34">
        <f t="shared" si="993"/>
        <v>0.28954984130582634</v>
      </c>
      <c r="AA3750" s="33">
        <f t="shared" si="994"/>
        <v>766.32260999999994</v>
      </c>
      <c r="AB3750" s="34">
        <f t="shared" si="995"/>
        <v>0.36257090339613357</v>
      </c>
      <c r="AC3750" s="33">
        <f>IFERROR($X3750/VLOOKUP(CONCATENATE("USD",C3750),[1]GEINDICE!AR$1:AS$65536,2,0),"")</f>
        <v>387.91961090208309</v>
      </c>
      <c r="AD3750" s="33">
        <f>IFERROR($AA3750/VLOOKUP(CONCATENATE("USD",C3750),[1]GEINDICE!AR$1:AS$65536,2,0),"")</f>
        <v>140.64836376984491</v>
      </c>
      <c r="AE3750" s="33">
        <f>IFERROR($X3750/VLOOKUP(CONCATENATE("EUR",C3750),[1]GEINDICE!AR$1:AS$65536,2,0),"")</f>
        <v>332.23509439300813</v>
      </c>
      <c r="AF3750" s="33">
        <f>IFERROR($AA3750/VLOOKUP(CONCATENATE("EUR",C3750),[1]GEINDICE!AR$1:AS$65536,2,0),"")</f>
        <v>120.45877831397267</v>
      </c>
      <c r="AG3750" s="43" t="str">
        <f>VLOOKUP(E3750,[1]Apresentação!AW$1:AX$65536,2,0)</f>
        <v xml:space="preserve">                    3 - TEXTILE AUXILIARIES</v>
      </c>
      <c r="AH3750" s="43" t="str">
        <f t="shared" si="996"/>
        <v xml:space="preserve">         5506000015 - KATAMIN BW 3.1 BR</v>
      </c>
      <c r="AI3750" s="44" t="str">
        <f t="shared" si="997"/>
        <v xml:space="preserve">     X00348 - FRATELLI OGLIARI BENEFICIAMENTO TEXTIL LTDA</v>
      </c>
      <c r="AJ3750" t="str">
        <f t="shared" si="998"/>
        <v xml:space="preserve">     90 - SALES</v>
      </c>
      <c r="AK3750" t="str">
        <f t="shared" si="999"/>
        <v/>
      </c>
      <c r="AL3750">
        <f t="shared" si="1000"/>
        <v>9</v>
      </c>
      <c r="AM3750" t="str">
        <f t="shared" si="1001"/>
        <v>2025 9</v>
      </c>
      <c r="AN3750" t="str">
        <f t="shared" si="1002"/>
        <v xml:space="preserve">FRATELLI </v>
      </c>
    </row>
    <row r="3751" spans="1:40" x14ac:dyDescent="0.35">
      <c r="A3751">
        <v>83439</v>
      </c>
      <c r="B3751" t="s">
        <v>274</v>
      </c>
      <c r="C3751" s="31">
        <v>45877</v>
      </c>
      <c r="D3751" t="s">
        <v>286</v>
      </c>
      <c r="E3751" t="s">
        <v>287</v>
      </c>
      <c r="F3751" t="s">
        <v>304</v>
      </c>
      <c r="G3751" t="s">
        <v>305</v>
      </c>
      <c r="H3751" t="s">
        <v>519</v>
      </c>
      <c r="I3751" t="s">
        <v>520</v>
      </c>
      <c r="J3751">
        <v>330</v>
      </c>
      <c r="K3751">
        <v>3960</v>
      </c>
      <c r="L3751">
        <v>1886.9575400000001</v>
      </c>
      <c r="M3751">
        <v>797.54</v>
      </c>
      <c r="N3751">
        <v>12</v>
      </c>
      <c r="O3751" s="32">
        <f t="shared" si="986"/>
        <v>3162.46</v>
      </c>
      <c r="P3751" s="32">
        <f t="shared" si="987"/>
        <v>1275.5024599999999</v>
      </c>
      <c r="Q3751">
        <v>750684</v>
      </c>
      <c r="R3751" t="s">
        <v>298</v>
      </c>
      <c r="S3751" t="s">
        <v>298</v>
      </c>
      <c r="T3751" t="str">
        <f t="shared" si="988"/>
        <v>VEN</v>
      </c>
      <c r="U3751" t="s">
        <v>300</v>
      </c>
      <c r="V3751" s="33">
        <f t="shared" si="989"/>
        <v>3960</v>
      </c>
      <c r="W3751">
        <f t="shared" si="990"/>
        <v>330</v>
      </c>
      <c r="X3751" s="33">
        <f t="shared" si="991"/>
        <v>3162.46</v>
      </c>
      <c r="Y3751" s="33">
        <f t="shared" si="992"/>
        <v>797.54</v>
      </c>
      <c r="Z3751" s="34">
        <f t="shared" si="993"/>
        <v>0.30542991414141413</v>
      </c>
      <c r="AA3751" s="33">
        <f t="shared" si="994"/>
        <v>1209.5024599999999</v>
      </c>
      <c r="AB3751" s="34">
        <f t="shared" si="995"/>
        <v>0.38245620814176301</v>
      </c>
      <c r="AC3751" s="33">
        <f>IFERROR($X3751/VLOOKUP(CONCATENATE("USD",C3751),[1]GEINDICE!AR$1:AS$65536,2,0),"")</f>
        <v>582.89895675894854</v>
      </c>
      <c r="AD3751" s="33">
        <f>IFERROR($AA3751/VLOOKUP(CONCATENATE("USD",C3751),[1]GEINDICE!AR$1:AS$65536,2,0),"")</f>
        <v>222.93332473181698</v>
      </c>
      <c r="AE3751" s="33">
        <f>IFERROR($X3751/VLOOKUP(CONCATENATE("EUR",C3751),[1]GEINDICE!AR$1:AS$65536,2,0),"")</f>
        <v>499.91463800189689</v>
      </c>
      <c r="AF3751" s="33">
        <f>IFERROR($AA3751/VLOOKUP(CONCATENATE("EUR",C3751),[1]GEINDICE!AR$1:AS$65536,2,0),"")</f>
        <v>191.19545684476759</v>
      </c>
      <c r="AG3751" s="43" t="str">
        <f>VLOOKUP(E3751,[1]Apresentação!AW$1:AX$65536,2,0)</f>
        <v xml:space="preserve">                    3 - TEXTILE AUXILIARIES</v>
      </c>
      <c r="AH3751" s="43" t="str">
        <f t="shared" si="996"/>
        <v xml:space="preserve">         5506000015 - KATAMIN BW 3.1 BR</v>
      </c>
      <c r="AI3751" s="44" t="str">
        <f t="shared" si="997"/>
        <v xml:space="preserve">     X00102 - TECIDOS DONA FRANCISCA LTDA</v>
      </c>
      <c r="AJ3751" t="str">
        <f t="shared" si="998"/>
        <v xml:space="preserve">     90 - SALES</v>
      </c>
      <c r="AK3751" t="str">
        <f t="shared" si="999"/>
        <v/>
      </c>
      <c r="AL3751">
        <f t="shared" si="1000"/>
        <v>8</v>
      </c>
      <c r="AM3751" t="str">
        <f t="shared" si="1001"/>
        <v>2025 8</v>
      </c>
      <c r="AN3751" t="str">
        <f t="shared" si="1002"/>
        <v xml:space="preserve">TECIDOS </v>
      </c>
    </row>
    <row r="3752" spans="1:40" x14ac:dyDescent="0.35">
      <c r="A3752">
        <v>82725</v>
      </c>
      <c r="B3752" t="s">
        <v>274</v>
      </c>
      <c r="C3752" s="31">
        <v>45818</v>
      </c>
      <c r="D3752" t="s">
        <v>286</v>
      </c>
      <c r="E3752" t="s">
        <v>287</v>
      </c>
      <c r="F3752" t="s">
        <v>517</v>
      </c>
      <c r="G3752" t="s">
        <v>518</v>
      </c>
      <c r="H3752" t="s">
        <v>519</v>
      </c>
      <c r="I3752" t="s">
        <v>520</v>
      </c>
      <c r="J3752">
        <v>220</v>
      </c>
      <c r="K3752">
        <v>2646.6</v>
      </c>
      <c r="L3752">
        <v>1157.17641</v>
      </c>
      <c r="M3752">
        <v>533.02</v>
      </c>
      <c r="N3752">
        <v>12.030000000000001</v>
      </c>
      <c r="O3752" s="32">
        <f t="shared" si="986"/>
        <v>2113.58</v>
      </c>
      <c r="P3752" s="32">
        <f t="shared" si="987"/>
        <v>956.40358999999989</v>
      </c>
      <c r="Q3752">
        <v>741031</v>
      </c>
      <c r="R3752" t="s">
        <v>298</v>
      </c>
      <c r="S3752" t="s">
        <v>298</v>
      </c>
      <c r="T3752" t="str">
        <f t="shared" si="988"/>
        <v>VEN</v>
      </c>
      <c r="U3752" t="s">
        <v>300</v>
      </c>
      <c r="V3752" s="33">
        <f t="shared" si="989"/>
        <v>2646.6</v>
      </c>
      <c r="W3752">
        <f t="shared" si="990"/>
        <v>220</v>
      </c>
      <c r="X3752" s="33">
        <f t="shared" si="991"/>
        <v>2113.58</v>
      </c>
      <c r="Y3752" s="33">
        <f t="shared" si="992"/>
        <v>533.02</v>
      </c>
      <c r="Z3752" s="34">
        <f t="shared" si="993"/>
        <v>0.3447455565631376</v>
      </c>
      <c r="AA3752" s="33">
        <f t="shared" si="994"/>
        <v>912.40358999999989</v>
      </c>
      <c r="AB3752" s="34">
        <f t="shared" si="995"/>
        <v>0.43168632840961779</v>
      </c>
      <c r="AC3752" s="33">
        <f>IFERROR($X3752/VLOOKUP(CONCATENATE("USD",C3752),[1]GEINDICE!AR$1:AS$65536,2,0),"")</f>
        <v>380.43450870277371</v>
      </c>
      <c r="AD3752" s="33">
        <f>IFERROR($AA3752/VLOOKUP(CONCATENATE("USD",C3752),[1]GEINDICE!AR$1:AS$65536,2,0),"")</f>
        <v>164.22837626221715</v>
      </c>
      <c r="AE3752" s="33">
        <f>IFERROR($X3752/VLOOKUP(CONCATENATE("EUR",C3752),[1]GEINDICE!AR$1:AS$65536,2,0),"")</f>
        <v>333.01506270876661</v>
      </c>
      <c r="AF3752" s="33">
        <f>IFERROR($AA3752/VLOOKUP(CONCATENATE("EUR",C3752),[1]GEINDICE!AR$1:AS$65536,2,0),"")</f>
        <v>143.75804972584609</v>
      </c>
      <c r="AG3752" s="43" t="str">
        <f>VLOOKUP(E3752,[1]Apresentação!AW$1:AX$65536,2,0)</f>
        <v xml:space="preserve">                    3 - TEXTILE AUXILIARIES</v>
      </c>
      <c r="AH3752" s="43" t="str">
        <f t="shared" si="996"/>
        <v xml:space="preserve">         5506000015 - KATAMIN BW 3.1 BR</v>
      </c>
      <c r="AI3752" s="44" t="str">
        <f t="shared" si="997"/>
        <v xml:space="preserve">     X00348 - FRATELLI OGLIARI BENEFICIAMENTO TEXTIL LTDA</v>
      </c>
      <c r="AJ3752" t="str">
        <f t="shared" si="998"/>
        <v xml:space="preserve">     90 - SALES</v>
      </c>
      <c r="AK3752" t="str">
        <f t="shared" si="999"/>
        <v/>
      </c>
      <c r="AL3752">
        <f t="shared" si="1000"/>
        <v>6</v>
      </c>
      <c r="AM3752" t="str">
        <f t="shared" si="1001"/>
        <v>2025 6</v>
      </c>
      <c r="AN3752" t="str">
        <f t="shared" si="1002"/>
        <v xml:space="preserve">FRATELLI </v>
      </c>
    </row>
    <row r="3753" spans="1:40" x14ac:dyDescent="0.35">
      <c r="A3753">
        <v>83273</v>
      </c>
      <c r="B3753" t="s">
        <v>274</v>
      </c>
      <c r="C3753" s="31">
        <v>45866</v>
      </c>
      <c r="D3753" t="s">
        <v>286</v>
      </c>
      <c r="E3753" t="s">
        <v>287</v>
      </c>
      <c r="F3753" t="s">
        <v>517</v>
      </c>
      <c r="G3753" t="s">
        <v>518</v>
      </c>
      <c r="H3753" t="s">
        <v>519</v>
      </c>
      <c r="I3753" t="s">
        <v>520</v>
      </c>
      <c r="J3753">
        <v>220</v>
      </c>
      <c r="K3753">
        <v>2646.6</v>
      </c>
      <c r="L3753">
        <v>1181.7960499999999</v>
      </c>
      <c r="M3753">
        <v>533.02</v>
      </c>
      <c r="N3753">
        <v>12.030000000000001</v>
      </c>
      <c r="O3753" s="32">
        <f t="shared" si="986"/>
        <v>2113.58</v>
      </c>
      <c r="P3753" s="32">
        <f t="shared" si="987"/>
        <v>931.78395</v>
      </c>
      <c r="Q3753">
        <v>745052</v>
      </c>
      <c r="R3753" t="s">
        <v>298</v>
      </c>
      <c r="S3753" t="s">
        <v>298</v>
      </c>
      <c r="T3753" t="str">
        <f t="shared" si="988"/>
        <v>VEN</v>
      </c>
      <c r="U3753" t="s">
        <v>300</v>
      </c>
      <c r="V3753" s="33">
        <f t="shared" si="989"/>
        <v>2646.6</v>
      </c>
      <c r="W3753">
        <f t="shared" si="990"/>
        <v>220</v>
      </c>
      <c r="X3753" s="33">
        <f t="shared" si="991"/>
        <v>2113.58</v>
      </c>
      <c r="Y3753" s="33">
        <f t="shared" si="992"/>
        <v>533.02</v>
      </c>
      <c r="Z3753" s="34">
        <f t="shared" si="993"/>
        <v>0.33544319126426358</v>
      </c>
      <c r="AA3753" s="33">
        <f t="shared" si="994"/>
        <v>887.78395</v>
      </c>
      <c r="AB3753" s="34">
        <f t="shared" si="995"/>
        <v>0.42003801606752528</v>
      </c>
      <c r="AC3753" s="33">
        <f>IFERROR($X3753/VLOOKUP(CONCATENATE("USD",C3753),[1]GEINDICE!AR$1:AS$65536,2,0),"")</f>
        <v>378.25581187250566</v>
      </c>
      <c r="AD3753" s="33">
        <f>IFERROR($AA3753/VLOOKUP(CONCATENATE("USD",C3753),[1]GEINDICE!AR$1:AS$65536,2,0),"")</f>
        <v>158.88182078493836</v>
      </c>
      <c r="AE3753" s="33">
        <f>IFERROR($X3753/VLOOKUP(CONCATENATE("EUR",C3753),[1]GEINDICE!AR$1:AS$65536,2,0),"")</f>
        <v>325.80272224191879</v>
      </c>
      <c r="AF3753" s="33">
        <f>IFERROR($AA3753/VLOOKUP(CONCATENATE("EUR",C3753),[1]GEINDICE!AR$1:AS$65536,2,0),"")</f>
        <v>136.84952907989455</v>
      </c>
      <c r="AG3753" s="43" t="str">
        <f>VLOOKUP(E3753,[1]Apresentação!AW$1:AX$65536,2,0)</f>
        <v xml:space="preserve">                    3 - TEXTILE AUXILIARIES</v>
      </c>
      <c r="AH3753" s="43" t="str">
        <f t="shared" si="996"/>
        <v xml:space="preserve">         5506000015 - KATAMIN BW 3.1 BR</v>
      </c>
      <c r="AI3753" s="44" t="str">
        <f t="shared" si="997"/>
        <v xml:space="preserve">     X00348 - FRATELLI OGLIARI BENEFICIAMENTO TEXTIL LTDA</v>
      </c>
      <c r="AJ3753" t="str">
        <f t="shared" si="998"/>
        <v xml:space="preserve">     90 - SALES</v>
      </c>
      <c r="AK3753" t="str">
        <f t="shared" si="999"/>
        <v/>
      </c>
      <c r="AL3753">
        <f t="shared" si="1000"/>
        <v>7</v>
      </c>
      <c r="AM3753" t="str">
        <f t="shared" si="1001"/>
        <v>2025 7</v>
      </c>
      <c r="AN3753" t="str">
        <f t="shared" si="1002"/>
        <v xml:space="preserve">FRATELLI </v>
      </c>
    </row>
    <row r="3754" spans="1:40" x14ac:dyDescent="0.35">
      <c r="A3754">
        <v>83006</v>
      </c>
      <c r="B3754" t="s">
        <v>274</v>
      </c>
      <c r="C3754" s="31">
        <v>45845</v>
      </c>
      <c r="D3754" t="s">
        <v>286</v>
      </c>
      <c r="E3754" t="s">
        <v>287</v>
      </c>
      <c r="F3754" t="s">
        <v>526</v>
      </c>
      <c r="G3754" t="s">
        <v>527</v>
      </c>
      <c r="H3754" t="s">
        <v>519</v>
      </c>
      <c r="I3754" t="s">
        <v>520</v>
      </c>
      <c r="J3754">
        <v>330</v>
      </c>
      <c r="K3754">
        <v>3725.7000000000003</v>
      </c>
      <c r="L3754">
        <v>1707.28891</v>
      </c>
      <c r="M3754">
        <v>750.36</v>
      </c>
      <c r="N3754">
        <v>11.290000000000001</v>
      </c>
      <c r="O3754" s="32">
        <f t="shared" si="986"/>
        <v>2975.34</v>
      </c>
      <c r="P3754" s="32">
        <f t="shared" si="987"/>
        <v>1268.0510900000002</v>
      </c>
      <c r="Q3754">
        <v>742962</v>
      </c>
      <c r="R3754" t="s">
        <v>298</v>
      </c>
      <c r="S3754" t="s">
        <v>298</v>
      </c>
      <c r="T3754" t="str">
        <f t="shared" si="988"/>
        <v>VEN</v>
      </c>
      <c r="U3754" t="s">
        <v>300</v>
      </c>
      <c r="V3754" s="33">
        <f t="shared" si="989"/>
        <v>3725.7000000000003</v>
      </c>
      <c r="W3754">
        <f t="shared" si="990"/>
        <v>330</v>
      </c>
      <c r="X3754" s="33">
        <f t="shared" si="991"/>
        <v>2975.34</v>
      </c>
      <c r="Y3754" s="33">
        <f t="shared" si="992"/>
        <v>750.36</v>
      </c>
      <c r="Z3754" s="34">
        <f t="shared" si="993"/>
        <v>0.32263764930080258</v>
      </c>
      <c r="AA3754" s="33">
        <f t="shared" si="994"/>
        <v>1202.0510900000002</v>
      </c>
      <c r="AB3754" s="34">
        <f t="shared" si="995"/>
        <v>0.40400461459866777</v>
      </c>
      <c r="AC3754" s="33">
        <f>IFERROR($X3754/VLOOKUP(CONCATENATE("USD",C3754),[1]GEINDICE!AR$1:AS$65536,2,0),"")</f>
        <v>545.4135503739551</v>
      </c>
      <c r="AD3754" s="33">
        <f>IFERROR($AA3754/VLOOKUP(CONCATENATE("USD",C3754),[1]GEINDICE!AR$1:AS$65536,2,0),"")</f>
        <v>220.34959121572078</v>
      </c>
      <c r="AE3754" s="33">
        <f>IFERROR($X3754/VLOOKUP(CONCATENATE("EUR",C3754),[1]GEINDICE!AR$1:AS$65536,2,0),"")</f>
        <v>464.85329500359336</v>
      </c>
      <c r="AF3754" s="33">
        <f>IFERROR($AA3754/VLOOKUP(CONCATENATE("EUR",C3754),[1]GEINDICE!AR$1:AS$65536,2,0),"")</f>
        <v>187.80287629284754</v>
      </c>
      <c r="AG3754" s="43" t="str">
        <f>VLOOKUP(E3754,[1]Apresentação!AW$1:AX$65536,2,0)</f>
        <v xml:space="preserve">                    3 - TEXTILE AUXILIARIES</v>
      </c>
      <c r="AH3754" s="43" t="str">
        <f t="shared" si="996"/>
        <v xml:space="preserve">         5506000015 - KATAMIN BW 3.1 BR</v>
      </c>
      <c r="AI3754" s="44" t="str">
        <f t="shared" si="997"/>
        <v xml:space="preserve">     X00218 - EKOTEXQUIMICA LTDA</v>
      </c>
      <c r="AJ3754" t="str">
        <f t="shared" si="998"/>
        <v xml:space="preserve">     90 - SALES</v>
      </c>
      <c r="AK3754" t="str">
        <f t="shared" si="999"/>
        <v/>
      </c>
      <c r="AL3754">
        <f t="shared" si="1000"/>
        <v>7</v>
      </c>
      <c r="AM3754" t="str">
        <f t="shared" si="1001"/>
        <v>2025 7</v>
      </c>
      <c r="AN3754" t="str">
        <f t="shared" si="1002"/>
        <v xml:space="preserve">EKOTEXQUIMICA </v>
      </c>
    </row>
    <row r="3755" spans="1:40" x14ac:dyDescent="0.35">
      <c r="A3755">
        <v>82607</v>
      </c>
      <c r="B3755" t="s">
        <v>274</v>
      </c>
      <c r="C3755" s="31">
        <v>45807</v>
      </c>
      <c r="D3755" t="s">
        <v>286</v>
      </c>
      <c r="E3755" t="s">
        <v>287</v>
      </c>
      <c r="F3755" t="s">
        <v>304</v>
      </c>
      <c r="G3755" t="s">
        <v>305</v>
      </c>
      <c r="H3755" t="s">
        <v>519</v>
      </c>
      <c r="I3755" t="s">
        <v>520</v>
      </c>
      <c r="J3755">
        <v>950</v>
      </c>
      <c r="K3755">
        <v>11400</v>
      </c>
      <c r="L3755">
        <v>4979.0406199999998</v>
      </c>
      <c r="M3755">
        <v>2295.96</v>
      </c>
      <c r="N3755">
        <v>12</v>
      </c>
      <c r="O3755" s="32">
        <f t="shared" si="986"/>
        <v>9104.0400000000009</v>
      </c>
      <c r="P3755" s="32">
        <f t="shared" si="987"/>
        <v>4124.9993800000011</v>
      </c>
      <c r="Q3755">
        <v>740127</v>
      </c>
      <c r="R3755" t="s">
        <v>298</v>
      </c>
      <c r="S3755" t="s">
        <v>298</v>
      </c>
      <c r="T3755" t="str">
        <f t="shared" si="988"/>
        <v>VEN</v>
      </c>
      <c r="U3755" t="s">
        <v>300</v>
      </c>
      <c r="V3755" s="33">
        <f t="shared" si="989"/>
        <v>11400</v>
      </c>
      <c r="W3755">
        <f t="shared" si="990"/>
        <v>950</v>
      </c>
      <c r="X3755" s="33">
        <f t="shared" si="991"/>
        <v>9104.0400000000009</v>
      </c>
      <c r="Y3755" s="33">
        <f t="shared" si="992"/>
        <v>2295.96</v>
      </c>
      <c r="Z3755" s="34">
        <f t="shared" si="993"/>
        <v>0.3451753842105264</v>
      </c>
      <c r="AA3755" s="33">
        <f t="shared" si="994"/>
        <v>3934.9993800000011</v>
      </c>
      <c r="AB3755" s="34">
        <f t="shared" si="995"/>
        <v>0.43222562510709539</v>
      </c>
      <c r="AC3755" s="33">
        <f>IFERROR($X3755/VLOOKUP(CONCATENATE("USD",C3755),[1]GEINDICE!AR$1:AS$65536,2,0),"")</f>
        <v>1594.7658836512692</v>
      </c>
      <c r="AD3755" s="33">
        <f>IFERROR($AA3755/VLOOKUP(CONCATENATE("USD",C3755),[1]GEINDICE!AR$1:AS$65536,2,0),"")</f>
        <v>689.29868096063922</v>
      </c>
      <c r="AE3755" s="33">
        <f>IFERROR($X3755/VLOOKUP(CONCATENATE("EUR",C3755),[1]GEINDICE!AR$1:AS$65536,2,0),"")</f>
        <v>1405.443290056656</v>
      </c>
      <c r="AF3755" s="33">
        <f>IFERROR($AA3755/VLOOKUP(CONCATENATE("EUR",C3755),[1]GEINDICE!AR$1:AS$65536,2,0),"")</f>
        <v>607.4686045973109</v>
      </c>
      <c r="AG3755" s="43" t="str">
        <f>VLOOKUP(E3755,[1]Apresentação!AW$1:AX$65536,2,0)</f>
        <v xml:space="preserve">                    3 - TEXTILE AUXILIARIES</v>
      </c>
      <c r="AH3755" s="43" t="str">
        <f t="shared" si="996"/>
        <v xml:space="preserve">         5506000015 - KATAMIN BW 3.1 BR</v>
      </c>
      <c r="AI3755" s="44" t="str">
        <f t="shared" si="997"/>
        <v xml:space="preserve">     X00102 - TECIDOS DONA FRANCISCA LTDA</v>
      </c>
      <c r="AJ3755" t="str">
        <f t="shared" si="998"/>
        <v xml:space="preserve">     90 - SALES</v>
      </c>
      <c r="AK3755" t="str">
        <f t="shared" si="999"/>
        <v/>
      </c>
      <c r="AL3755">
        <f t="shared" si="1000"/>
        <v>5</v>
      </c>
      <c r="AM3755" t="str">
        <f t="shared" si="1001"/>
        <v>2025 5</v>
      </c>
      <c r="AN3755" t="str">
        <f t="shared" si="1002"/>
        <v xml:space="preserve">TECIDOS </v>
      </c>
    </row>
    <row r="3756" spans="1:40" x14ac:dyDescent="0.35">
      <c r="A3756">
        <v>84070</v>
      </c>
      <c r="B3756" t="s">
        <v>274</v>
      </c>
      <c r="C3756" s="31">
        <v>45931</v>
      </c>
      <c r="D3756" t="s">
        <v>286</v>
      </c>
      <c r="E3756" t="s">
        <v>287</v>
      </c>
      <c r="F3756" t="s">
        <v>528</v>
      </c>
      <c r="G3756" t="s">
        <v>529</v>
      </c>
      <c r="H3756" t="s">
        <v>519</v>
      </c>
      <c r="I3756" t="s">
        <v>520</v>
      </c>
      <c r="J3756">
        <v>220</v>
      </c>
      <c r="K3756">
        <v>2197.8000000000002</v>
      </c>
      <c r="L3756">
        <v>1399.0439699999999</v>
      </c>
      <c r="M3756">
        <v>442.64</v>
      </c>
      <c r="N3756">
        <v>9.99</v>
      </c>
      <c r="O3756" s="32">
        <f t="shared" si="986"/>
        <v>1755.1600000000003</v>
      </c>
      <c r="P3756" s="32">
        <f t="shared" si="987"/>
        <v>356.11603000000036</v>
      </c>
      <c r="Q3756">
        <v>762967</v>
      </c>
      <c r="R3756" t="s">
        <v>298</v>
      </c>
      <c r="S3756" t="s">
        <v>298</v>
      </c>
      <c r="T3756" t="str">
        <f t="shared" si="988"/>
        <v>VEN</v>
      </c>
      <c r="U3756" t="s">
        <v>300</v>
      </c>
      <c r="V3756" s="33">
        <f t="shared" si="989"/>
        <v>2197.8000000000002</v>
      </c>
      <c r="W3756">
        <f t="shared" si="990"/>
        <v>220</v>
      </c>
      <c r="X3756" s="33">
        <f t="shared" si="991"/>
        <v>1755.1600000000003</v>
      </c>
      <c r="Y3756" s="33">
        <f t="shared" si="992"/>
        <v>442.64</v>
      </c>
      <c r="Z3756" s="34">
        <f t="shared" si="993"/>
        <v>0.14201293566293582</v>
      </c>
      <c r="AA3756" s="33">
        <f t="shared" si="994"/>
        <v>312.11603000000036</v>
      </c>
      <c r="AB3756" s="34">
        <f t="shared" si="995"/>
        <v>0.17782767952779252</v>
      </c>
      <c r="AC3756" s="33">
        <f>IFERROR($X3756/VLOOKUP(CONCATENATE("USD",C3756),[1]GEINDICE!AR$1:AS$65536,2,0),"")</f>
        <v>329.86768906931292</v>
      </c>
      <c r="AD3756" s="33">
        <f>IFERROR($AA3756/VLOOKUP(CONCATENATE("USD",C3756),[1]GEINDICE!AR$1:AS$65536,2,0),"")</f>
        <v>58.659605698391289</v>
      </c>
      <c r="AE3756" s="33">
        <f>IFERROR($X3756/VLOOKUP(CONCATENATE("EUR",C3756),[1]GEINDICE!AR$1:AS$65536,2,0),"")</f>
        <v>281.38386558932928</v>
      </c>
      <c r="AF3756" s="33">
        <f>IFERROR($AA3756/VLOOKUP(CONCATENATE("EUR",C3756),[1]GEINDICE!AR$1:AS$65536,2,0),"")</f>
        <v>50.037839874310684</v>
      </c>
      <c r="AG3756" s="43" t="str">
        <f>VLOOKUP(E3756,[1]Apresentação!AW$1:AX$65536,2,0)</f>
        <v xml:space="preserve">                    3 - TEXTILE AUXILIARIES</v>
      </c>
      <c r="AH3756" s="43" t="str">
        <f t="shared" si="996"/>
        <v xml:space="preserve">         5506000015 - KATAMIN BW 3.1 BR</v>
      </c>
      <c r="AI3756" s="44" t="str">
        <f t="shared" si="997"/>
        <v xml:space="preserve">     X00122 - FIOBRAS LTDA</v>
      </c>
      <c r="AJ3756" t="str">
        <f t="shared" si="998"/>
        <v xml:space="preserve">     90 - SALES</v>
      </c>
      <c r="AK3756" t="str">
        <f t="shared" si="999"/>
        <v/>
      </c>
      <c r="AL3756">
        <f t="shared" si="1000"/>
        <v>10</v>
      </c>
      <c r="AM3756" t="str">
        <f t="shared" si="1001"/>
        <v>2025 10</v>
      </c>
      <c r="AN3756" t="str">
        <f t="shared" si="1002"/>
        <v xml:space="preserve">FIOBRAS </v>
      </c>
    </row>
    <row r="3757" spans="1:40" x14ac:dyDescent="0.35">
      <c r="A3757">
        <v>83942</v>
      </c>
      <c r="B3757" t="s">
        <v>274</v>
      </c>
      <c r="C3757" s="31">
        <v>45922</v>
      </c>
      <c r="D3757" t="s">
        <v>286</v>
      </c>
      <c r="E3757" t="s">
        <v>287</v>
      </c>
      <c r="F3757" t="s">
        <v>517</v>
      </c>
      <c r="G3757" t="s">
        <v>518</v>
      </c>
      <c r="H3757" t="s">
        <v>519</v>
      </c>
      <c r="I3757" t="s">
        <v>520</v>
      </c>
      <c r="J3757">
        <v>330</v>
      </c>
      <c r="K3757">
        <v>3969.9</v>
      </c>
      <c r="L3757">
        <v>2098.5659500000002</v>
      </c>
      <c r="M3757">
        <v>799.54</v>
      </c>
      <c r="N3757">
        <v>12.030000000000001</v>
      </c>
      <c r="O3757" s="32">
        <f t="shared" si="986"/>
        <v>3170.36</v>
      </c>
      <c r="P3757" s="32">
        <f t="shared" si="987"/>
        <v>1071.79405</v>
      </c>
      <c r="Q3757">
        <v>762045</v>
      </c>
      <c r="R3757" t="s">
        <v>298</v>
      </c>
      <c r="S3757" t="s">
        <v>298</v>
      </c>
      <c r="T3757" t="str">
        <f t="shared" si="988"/>
        <v>VEN</v>
      </c>
      <c r="U3757" t="s">
        <v>300</v>
      </c>
      <c r="V3757" s="33">
        <f t="shared" si="989"/>
        <v>3969.9</v>
      </c>
      <c r="W3757">
        <f t="shared" si="990"/>
        <v>330</v>
      </c>
      <c r="X3757" s="33">
        <f t="shared" si="991"/>
        <v>3170.36</v>
      </c>
      <c r="Y3757" s="33">
        <f t="shared" si="992"/>
        <v>799.54</v>
      </c>
      <c r="Z3757" s="34">
        <f t="shared" si="993"/>
        <v>0.25335500894229074</v>
      </c>
      <c r="AA3757" s="33">
        <f t="shared" si="994"/>
        <v>1005.79405</v>
      </c>
      <c r="AB3757" s="34">
        <f t="shared" si="995"/>
        <v>0.31724916097856393</v>
      </c>
      <c r="AC3757" s="33">
        <f>IFERROR($X3757/VLOOKUP(CONCATENATE("USD",C3757),[1]GEINDICE!AR$1:AS$65536,2,0),"")</f>
        <v>593.06732513983206</v>
      </c>
      <c r="AD3757" s="33">
        <f>IFERROR($AA3757/VLOOKUP(CONCATENATE("USD",C3757),[1]GEINDICE!AR$1:AS$65536,2,0),"")</f>
        <v>188.15011130441289</v>
      </c>
      <c r="AE3757" s="33">
        <f>IFERROR($X3757/VLOOKUP(CONCATENATE("EUR",C3757),[1]GEINDICE!AR$1:AS$65536,2,0),"")</f>
        <v>503.79151438105833</v>
      </c>
      <c r="AF3757" s="33">
        <f>IFERROR($AA3757/VLOOKUP(CONCATENATE("EUR",C3757),[1]GEINDICE!AR$1:AS$65536,2,0),"")</f>
        <v>159.82743524551088</v>
      </c>
      <c r="AG3757" s="43" t="str">
        <f>VLOOKUP(E3757,[1]Apresentação!AW$1:AX$65536,2,0)</f>
        <v xml:space="preserve">                    3 - TEXTILE AUXILIARIES</v>
      </c>
      <c r="AH3757" s="43" t="str">
        <f t="shared" si="996"/>
        <v xml:space="preserve">         5506000015 - KATAMIN BW 3.1 BR</v>
      </c>
      <c r="AI3757" s="44" t="str">
        <f t="shared" si="997"/>
        <v xml:space="preserve">     X00348 - FRATELLI OGLIARI BENEFICIAMENTO TEXTIL LTDA</v>
      </c>
      <c r="AJ3757" t="str">
        <f t="shared" si="998"/>
        <v xml:space="preserve">     90 - SALES</v>
      </c>
      <c r="AK3757" t="str">
        <f t="shared" si="999"/>
        <v/>
      </c>
      <c r="AL3757">
        <f t="shared" si="1000"/>
        <v>9</v>
      </c>
      <c r="AM3757" t="str">
        <f t="shared" si="1001"/>
        <v>2025 9</v>
      </c>
      <c r="AN3757" t="str">
        <f t="shared" si="1002"/>
        <v xml:space="preserve">FRATELLI </v>
      </c>
    </row>
    <row r="3758" spans="1:40" x14ac:dyDescent="0.35">
      <c r="A3758">
        <v>84073</v>
      </c>
      <c r="B3758" t="s">
        <v>274</v>
      </c>
      <c r="C3758" s="31">
        <v>45931</v>
      </c>
      <c r="D3758" t="s">
        <v>286</v>
      </c>
      <c r="E3758" t="s">
        <v>287</v>
      </c>
      <c r="F3758" t="s">
        <v>306</v>
      </c>
      <c r="G3758" t="s">
        <v>307</v>
      </c>
      <c r="H3758" t="s">
        <v>519</v>
      </c>
      <c r="I3758" t="s">
        <v>520</v>
      </c>
      <c r="J3758">
        <v>110</v>
      </c>
      <c r="K3758">
        <v>1673.76</v>
      </c>
      <c r="L3758">
        <v>699.52197999999999</v>
      </c>
      <c r="M3758">
        <v>337.09</v>
      </c>
      <c r="N3758">
        <v>15.216000000000001</v>
      </c>
      <c r="O3758" s="32">
        <f t="shared" si="986"/>
        <v>1336.67</v>
      </c>
      <c r="P3758" s="32">
        <f t="shared" si="987"/>
        <v>637.14802000000009</v>
      </c>
      <c r="Q3758">
        <v>762988</v>
      </c>
      <c r="R3758" t="s">
        <v>298</v>
      </c>
      <c r="S3758" t="s">
        <v>298</v>
      </c>
      <c r="T3758" t="str">
        <f t="shared" si="988"/>
        <v>VEN</v>
      </c>
      <c r="U3758" t="s">
        <v>300</v>
      </c>
      <c r="V3758" s="33">
        <f t="shared" si="989"/>
        <v>1673.76</v>
      </c>
      <c r="W3758">
        <f t="shared" si="990"/>
        <v>110</v>
      </c>
      <c r="X3758" s="33">
        <f t="shared" si="991"/>
        <v>1336.67</v>
      </c>
      <c r="Y3758" s="33">
        <f t="shared" si="992"/>
        <v>337.09</v>
      </c>
      <c r="Z3758" s="34">
        <f t="shared" si="993"/>
        <v>0.36752462718669349</v>
      </c>
      <c r="AA3758" s="33">
        <f t="shared" si="994"/>
        <v>615.14802000000009</v>
      </c>
      <c r="AB3758" s="34">
        <f t="shared" si="995"/>
        <v>0.46020934112383766</v>
      </c>
      <c r="AC3758" s="33">
        <f>IFERROR($X3758/VLOOKUP(CONCATENATE("USD",C3758),[1]GEINDICE!AR$1:AS$65536,2,0),"")</f>
        <v>251.2159825590137</v>
      </c>
      <c r="AD3758" s="33">
        <f>IFERROR($AA3758/VLOOKUP(CONCATENATE("USD",C3758),[1]GEINDICE!AR$1:AS$65536,2,0),"")</f>
        <v>115.61194181326118</v>
      </c>
      <c r="AE3758" s="33">
        <f>IFERROR($X3758/VLOOKUP(CONCATENATE("EUR",C3758),[1]GEINDICE!AR$1:AS$65536,2,0),"")</f>
        <v>214.29235603437218</v>
      </c>
      <c r="AF3758" s="33">
        <f>IFERROR($AA3758/VLOOKUP(CONCATENATE("EUR",C3758),[1]GEINDICE!AR$1:AS$65536,2,0),"")</f>
        <v>98.619343978453259</v>
      </c>
      <c r="AG3758" s="43" t="str">
        <f>VLOOKUP(E3758,[1]Apresentação!AW$1:AX$65536,2,0)</f>
        <v xml:space="preserve">                    3 - TEXTILE AUXILIARIES</v>
      </c>
      <c r="AH3758" s="43" t="str">
        <f t="shared" si="996"/>
        <v xml:space="preserve">         5506000015 - KATAMIN BW 3.1 BR</v>
      </c>
      <c r="AI3758" s="44" t="str">
        <f t="shared" si="997"/>
        <v xml:space="preserve">     X00324 - FKN TEXTIL LTDA</v>
      </c>
      <c r="AJ3758" t="str">
        <f t="shared" si="998"/>
        <v xml:space="preserve">     90 - SALES</v>
      </c>
      <c r="AK3758" t="str">
        <f t="shared" si="999"/>
        <v/>
      </c>
      <c r="AL3758">
        <f t="shared" si="1000"/>
        <v>10</v>
      </c>
      <c r="AM3758" t="str">
        <f t="shared" si="1001"/>
        <v>2025 10</v>
      </c>
      <c r="AN3758" t="str">
        <f t="shared" si="1002"/>
        <v xml:space="preserve">FKN </v>
      </c>
    </row>
    <row r="3759" spans="1:40" x14ac:dyDescent="0.35">
      <c r="A3759">
        <v>83958</v>
      </c>
      <c r="B3759" t="s">
        <v>274</v>
      </c>
      <c r="C3759" s="31">
        <v>45923</v>
      </c>
      <c r="D3759" t="s">
        <v>286</v>
      </c>
      <c r="E3759" t="s">
        <v>287</v>
      </c>
      <c r="F3759" t="s">
        <v>526</v>
      </c>
      <c r="G3759" t="s">
        <v>527</v>
      </c>
      <c r="H3759" t="s">
        <v>519</v>
      </c>
      <c r="I3759" t="s">
        <v>520</v>
      </c>
      <c r="J3759">
        <v>220</v>
      </c>
      <c r="K3759">
        <v>2483.8000000000002</v>
      </c>
      <c r="L3759">
        <v>1399.0439699999999</v>
      </c>
      <c r="M3759">
        <v>500.24</v>
      </c>
      <c r="N3759">
        <v>11.290000000000001</v>
      </c>
      <c r="O3759" s="32">
        <f t="shared" si="986"/>
        <v>1983.5600000000002</v>
      </c>
      <c r="P3759" s="32">
        <f t="shared" si="987"/>
        <v>584.51603000000023</v>
      </c>
      <c r="Q3759">
        <v>762125</v>
      </c>
      <c r="R3759" t="s">
        <v>298</v>
      </c>
      <c r="S3759" t="s">
        <v>298</v>
      </c>
      <c r="T3759" t="str">
        <f t="shared" si="988"/>
        <v>VEN</v>
      </c>
      <c r="U3759" t="s">
        <v>300</v>
      </c>
      <c r="V3759" s="33">
        <f t="shared" si="989"/>
        <v>2483.8000000000002</v>
      </c>
      <c r="W3759">
        <f t="shared" si="990"/>
        <v>220</v>
      </c>
      <c r="X3759" s="33">
        <f t="shared" si="991"/>
        <v>1983.5600000000002</v>
      </c>
      <c r="Y3759" s="33">
        <f t="shared" si="992"/>
        <v>500.24</v>
      </c>
      <c r="Z3759" s="34">
        <f t="shared" si="993"/>
        <v>0.21761656735647</v>
      </c>
      <c r="AA3759" s="33">
        <f t="shared" si="994"/>
        <v>540.51603000000023</v>
      </c>
      <c r="AB3759" s="34">
        <f t="shared" si="995"/>
        <v>0.27249794813365874</v>
      </c>
      <c r="AC3759" s="33">
        <f>IFERROR($X3759/VLOOKUP(CONCATENATE("USD",C3759),[1]GEINDICE!AR$1:AS$65536,2,0),"")</f>
        <v>373.81226089742381</v>
      </c>
      <c r="AD3759" s="33">
        <f>IFERROR($AA3759/VLOOKUP(CONCATENATE("USD",C3759),[1]GEINDICE!AR$1:AS$65536,2,0),"")</f>
        <v>101.86307408175192</v>
      </c>
      <c r="AE3759" s="33">
        <f>IFERROR($X3759/VLOOKUP(CONCATENATE("EUR",C3759),[1]GEINDICE!AR$1:AS$65536,2,0),"")</f>
        <v>316.76141807729158</v>
      </c>
      <c r="AF3759" s="33">
        <f>IFERROR($AA3759/VLOOKUP(CONCATENATE("EUR",C3759),[1]GEINDICE!AR$1:AS$65536,2,0),"")</f>
        <v>86.316836473970014</v>
      </c>
      <c r="AG3759" s="43" t="str">
        <f>VLOOKUP(E3759,[1]Apresentação!AW$1:AX$65536,2,0)</f>
        <v xml:space="preserve">                    3 - TEXTILE AUXILIARIES</v>
      </c>
      <c r="AH3759" s="43" t="str">
        <f t="shared" si="996"/>
        <v xml:space="preserve">         5506000015 - KATAMIN BW 3.1 BR</v>
      </c>
      <c r="AI3759" s="44" t="str">
        <f t="shared" si="997"/>
        <v xml:space="preserve">     X00218 - EKOTEXQUIMICA LTDA</v>
      </c>
      <c r="AJ3759" t="str">
        <f t="shared" si="998"/>
        <v xml:space="preserve">     90 - SALES</v>
      </c>
      <c r="AK3759" t="str">
        <f t="shared" si="999"/>
        <v/>
      </c>
      <c r="AL3759">
        <f t="shared" si="1000"/>
        <v>9</v>
      </c>
      <c r="AM3759" t="str">
        <f t="shared" si="1001"/>
        <v>2025 9</v>
      </c>
      <c r="AN3759" t="str">
        <f t="shared" si="1002"/>
        <v xml:space="preserve">EKOTEXQUIMICA </v>
      </c>
    </row>
    <row r="3760" spans="1:40" x14ac:dyDescent="0.35">
      <c r="A3760">
        <v>82489</v>
      </c>
      <c r="B3760" t="s">
        <v>274</v>
      </c>
      <c r="C3760" s="31">
        <v>45798</v>
      </c>
      <c r="D3760" t="s">
        <v>286</v>
      </c>
      <c r="E3760" t="s">
        <v>287</v>
      </c>
      <c r="F3760" t="s">
        <v>517</v>
      </c>
      <c r="G3760" t="s">
        <v>518</v>
      </c>
      <c r="H3760" t="s">
        <v>519</v>
      </c>
      <c r="I3760" t="s">
        <v>520</v>
      </c>
      <c r="J3760">
        <v>220</v>
      </c>
      <c r="K3760">
        <v>2646.6</v>
      </c>
      <c r="L3760">
        <v>1153.0438099999999</v>
      </c>
      <c r="M3760">
        <v>533.02</v>
      </c>
      <c r="N3760">
        <v>12.030000000000001</v>
      </c>
      <c r="O3760" s="32">
        <f t="shared" si="986"/>
        <v>2113.58</v>
      </c>
      <c r="P3760" s="32">
        <f t="shared" si="987"/>
        <v>960.53619000000003</v>
      </c>
      <c r="Q3760">
        <v>739267</v>
      </c>
      <c r="R3760" t="s">
        <v>298</v>
      </c>
      <c r="S3760" t="s">
        <v>298</v>
      </c>
      <c r="T3760" t="str">
        <f t="shared" si="988"/>
        <v>VEN</v>
      </c>
      <c r="U3760" t="s">
        <v>300</v>
      </c>
      <c r="V3760" s="33">
        <f t="shared" si="989"/>
        <v>2646.6</v>
      </c>
      <c r="W3760">
        <f t="shared" si="990"/>
        <v>220</v>
      </c>
      <c r="X3760" s="33">
        <f t="shared" si="991"/>
        <v>2113.58</v>
      </c>
      <c r="Y3760" s="33">
        <f t="shared" si="992"/>
        <v>533.02</v>
      </c>
      <c r="Z3760" s="34">
        <f t="shared" si="993"/>
        <v>0.3463070316632661</v>
      </c>
      <c r="AA3760" s="33">
        <f t="shared" si="994"/>
        <v>916.53619000000003</v>
      </c>
      <c r="AB3760" s="34">
        <f t="shared" si="995"/>
        <v>0.43364158915205486</v>
      </c>
      <c r="AC3760" s="33">
        <f>IFERROR($X3760/VLOOKUP(CONCATENATE("USD",C3760),[1]GEINDICE!AR$1:AS$65536,2,0),"")</f>
        <v>373.61545668275261</v>
      </c>
      <c r="AD3760" s="33">
        <f>IFERROR($AA3760/VLOOKUP(CONCATENATE("USD",C3760),[1]GEINDICE!AR$1:AS$65536,2,0),"")</f>
        <v>162.01520036767954</v>
      </c>
      <c r="AE3760" s="33">
        <f>IFERROR($X3760/VLOOKUP(CONCATENATE("EUR",C3760),[1]GEINDICE!AR$1:AS$65536,2,0),"")</f>
        <v>329.38224660266798</v>
      </c>
      <c r="AF3760" s="33">
        <f>IFERROR($AA3760/VLOOKUP(CONCATENATE("EUR",C3760),[1]GEINDICE!AR$1:AS$65536,2,0),"")</f>
        <v>142.83384085525495</v>
      </c>
      <c r="AG3760" s="43" t="str">
        <f>VLOOKUP(E3760,[1]Apresentação!AW$1:AX$65536,2,0)</f>
        <v xml:space="preserve">                    3 - TEXTILE AUXILIARIES</v>
      </c>
      <c r="AH3760" s="43" t="str">
        <f t="shared" si="996"/>
        <v xml:space="preserve">         5506000015 - KATAMIN BW 3.1 BR</v>
      </c>
      <c r="AI3760" s="44" t="str">
        <f t="shared" si="997"/>
        <v xml:space="preserve">     X00348 - FRATELLI OGLIARI BENEFICIAMENTO TEXTIL LTDA</v>
      </c>
      <c r="AJ3760" t="str">
        <f t="shared" si="998"/>
        <v xml:space="preserve">     90 - SALES</v>
      </c>
      <c r="AK3760" t="str">
        <f t="shared" si="999"/>
        <v/>
      </c>
      <c r="AL3760">
        <f t="shared" si="1000"/>
        <v>5</v>
      </c>
      <c r="AM3760" t="str">
        <f t="shared" si="1001"/>
        <v>2025 5</v>
      </c>
      <c r="AN3760" t="str">
        <f t="shared" si="1002"/>
        <v xml:space="preserve">FRATELLI </v>
      </c>
    </row>
    <row r="3761" spans="1:40" x14ac:dyDescent="0.35">
      <c r="A3761">
        <v>83378</v>
      </c>
      <c r="B3761" t="s">
        <v>274</v>
      </c>
      <c r="C3761" s="31">
        <v>45873</v>
      </c>
      <c r="D3761" t="s">
        <v>286</v>
      </c>
      <c r="E3761" t="s">
        <v>287</v>
      </c>
      <c r="F3761" t="s">
        <v>304</v>
      </c>
      <c r="G3761" t="s">
        <v>305</v>
      </c>
      <c r="H3761" t="s">
        <v>519</v>
      </c>
      <c r="I3761" t="s">
        <v>520</v>
      </c>
      <c r="J3761">
        <v>660</v>
      </c>
      <c r="K3761">
        <v>7920</v>
      </c>
      <c r="L3761">
        <v>3545.12968</v>
      </c>
      <c r="M3761">
        <v>1595.09</v>
      </c>
      <c r="N3761">
        <v>12</v>
      </c>
      <c r="O3761" s="32">
        <f t="shared" si="986"/>
        <v>6324.91</v>
      </c>
      <c r="P3761" s="32">
        <f t="shared" si="987"/>
        <v>2779.7803199999998</v>
      </c>
      <c r="Q3761">
        <v>747980</v>
      </c>
      <c r="R3761" t="s">
        <v>298</v>
      </c>
      <c r="S3761" t="s">
        <v>298</v>
      </c>
      <c r="T3761" t="str">
        <f t="shared" si="988"/>
        <v>VEN</v>
      </c>
      <c r="U3761" t="s">
        <v>303</v>
      </c>
      <c r="V3761" s="33">
        <f t="shared" si="989"/>
        <v>7920</v>
      </c>
      <c r="W3761">
        <f t="shared" si="990"/>
        <v>660</v>
      </c>
      <c r="X3761" s="33">
        <f t="shared" si="991"/>
        <v>6324.91</v>
      </c>
      <c r="Y3761" s="33">
        <f t="shared" si="992"/>
        <v>1595.09</v>
      </c>
      <c r="Z3761" s="34">
        <f t="shared" si="993"/>
        <v>0.33431569696969693</v>
      </c>
      <c r="AA3761" s="33">
        <f t="shared" si="994"/>
        <v>2647.7803199999998</v>
      </c>
      <c r="AB3761" s="34">
        <f t="shared" si="995"/>
        <v>0.41862735121922684</v>
      </c>
      <c r="AC3761" s="33">
        <f>IFERROR($X3761/VLOOKUP(CONCATENATE("USD",C3761),[1]GEINDICE!AR$1:AS$65536,2,0),"")</f>
        <v>1147.6257870193965</v>
      </c>
      <c r="AD3761" s="33">
        <f>IFERROR($AA3761/VLOOKUP(CONCATENATE("USD",C3761),[1]GEINDICE!AR$1:AS$65536,2,0),"")</f>
        <v>480.42754341081047</v>
      </c>
      <c r="AE3761" s="33">
        <f>IFERROR($X3761/VLOOKUP(CONCATENATE("EUR",C3761),[1]GEINDICE!AR$1:AS$65536,2,0),"")</f>
        <v>992.06493608344431</v>
      </c>
      <c r="AF3761" s="33">
        <f>IFERROR($AA3761/VLOOKUP(CONCATENATE("EUR",C3761),[1]GEINDICE!AR$1:AS$65536,2,0),"")</f>
        <v>415.30551643008386</v>
      </c>
      <c r="AG3761" s="43" t="str">
        <f>VLOOKUP(E3761,[1]Apresentação!AW$1:AX$65536,2,0)</f>
        <v xml:space="preserve">                    3 - TEXTILE AUXILIARIES</v>
      </c>
      <c r="AH3761" s="43" t="str">
        <f t="shared" si="996"/>
        <v xml:space="preserve">         5506000015 - KATAMIN BW 3.1 BR</v>
      </c>
      <c r="AI3761" s="44" t="str">
        <f t="shared" si="997"/>
        <v xml:space="preserve">     X00102 - TECIDOS DONA FRANCISCA LTDA</v>
      </c>
      <c r="AJ3761" t="str">
        <f t="shared" si="998"/>
        <v xml:space="preserve">     90 - SALES</v>
      </c>
      <c r="AK3761" t="str">
        <f t="shared" si="999"/>
        <v/>
      </c>
      <c r="AL3761">
        <f t="shared" si="1000"/>
        <v>8</v>
      </c>
      <c r="AM3761" t="str">
        <f t="shared" si="1001"/>
        <v>2025 8</v>
      </c>
      <c r="AN3761" t="str">
        <f t="shared" si="1002"/>
        <v xml:space="preserve">TECIDOS </v>
      </c>
    </row>
    <row r="3762" spans="1:40" x14ac:dyDescent="0.35">
      <c r="A3762">
        <v>83523</v>
      </c>
      <c r="B3762" t="s">
        <v>274</v>
      </c>
      <c r="C3762" s="31">
        <v>45884</v>
      </c>
      <c r="D3762" t="s">
        <v>286</v>
      </c>
      <c r="E3762" t="s">
        <v>287</v>
      </c>
      <c r="F3762" t="s">
        <v>513</v>
      </c>
      <c r="G3762" t="s">
        <v>514</v>
      </c>
      <c r="H3762" t="s">
        <v>519</v>
      </c>
      <c r="I3762" t="s">
        <v>520</v>
      </c>
      <c r="J3762">
        <v>220</v>
      </c>
      <c r="K3762">
        <v>2860</v>
      </c>
      <c r="L3762">
        <v>1303.25739</v>
      </c>
      <c r="M3762">
        <v>576.01</v>
      </c>
      <c r="N3762">
        <v>13</v>
      </c>
      <c r="O3762" s="32">
        <f t="shared" si="986"/>
        <v>2283.9899999999998</v>
      </c>
      <c r="P3762" s="32">
        <f t="shared" si="987"/>
        <v>980.7326099999998</v>
      </c>
      <c r="Q3762">
        <v>755429</v>
      </c>
      <c r="R3762" t="s">
        <v>298</v>
      </c>
      <c r="S3762" t="s">
        <v>298</v>
      </c>
      <c r="T3762" t="str">
        <f t="shared" si="988"/>
        <v>VEN</v>
      </c>
      <c r="U3762" t="s">
        <v>300</v>
      </c>
      <c r="V3762" s="33">
        <f t="shared" si="989"/>
        <v>2860</v>
      </c>
      <c r="W3762">
        <f t="shared" si="990"/>
        <v>220</v>
      </c>
      <c r="X3762" s="33">
        <f t="shared" si="991"/>
        <v>2283.9899999999998</v>
      </c>
      <c r="Y3762" s="33">
        <f t="shared" si="992"/>
        <v>576.01</v>
      </c>
      <c r="Z3762" s="34">
        <f t="shared" si="993"/>
        <v>0.32752888461538454</v>
      </c>
      <c r="AA3762" s="33">
        <f t="shared" si="994"/>
        <v>936.7326099999998</v>
      </c>
      <c r="AB3762" s="34">
        <f t="shared" si="995"/>
        <v>0.4101299086248188</v>
      </c>
      <c r="AC3762" s="33">
        <f>IFERROR($X3762/VLOOKUP(CONCATENATE("USD",C3762),[1]GEINDICE!AR$1:AS$65536,2,0),"")</f>
        <v>423.5258121940364</v>
      </c>
      <c r="AD3762" s="33">
        <f>IFERROR($AA3762/VLOOKUP(CONCATENATE("USD",C3762),[1]GEINDICE!AR$1:AS$65536,2,0),"")</f>
        <v>173.70060265539232</v>
      </c>
      <c r="AE3762" s="33">
        <f>IFERROR($X3762/VLOOKUP(CONCATENATE("EUR",C3762),[1]GEINDICE!AR$1:AS$65536,2,0),"")</f>
        <v>361.76861912756988</v>
      </c>
      <c r="AF3762" s="33">
        <f>IFERROR($AA3762/VLOOKUP(CONCATENATE("EUR",C3762),[1]GEINDICE!AR$1:AS$65536,2,0),"")</f>
        <v>148.3721307061171</v>
      </c>
      <c r="AG3762" s="43" t="str">
        <f>VLOOKUP(E3762,[1]Apresentação!AW$1:AX$65536,2,0)</f>
        <v xml:space="preserve">                    3 - TEXTILE AUXILIARIES</v>
      </c>
      <c r="AH3762" s="43" t="str">
        <f t="shared" si="996"/>
        <v xml:space="preserve">         5506000015 - KATAMIN BW 3.1 BR</v>
      </c>
      <c r="AI3762" s="44" t="str">
        <f t="shared" si="997"/>
        <v xml:space="preserve">     X00106 - MARISOL VESTUARIO SA.</v>
      </c>
      <c r="AJ3762" t="str">
        <f t="shared" si="998"/>
        <v xml:space="preserve">     90 - SALES</v>
      </c>
      <c r="AK3762" t="str">
        <f t="shared" si="999"/>
        <v/>
      </c>
      <c r="AL3762">
        <f t="shared" si="1000"/>
        <v>8</v>
      </c>
      <c r="AM3762" t="str">
        <f t="shared" si="1001"/>
        <v>2025 8</v>
      </c>
      <c r="AN3762" t="str">
        <f t="shared" si="1002"/>
        <v xml:space="preserve">MARISOL </v>
      </c>
    </row>
    <row r="3763" spans="1:40" x14ac:dyDescent="0.35">
      <c r="A3763">
        <v>83525</v>
      </c>
      <c r="B3763" t="s">
        <v>274</v>
      </c>
      <c r="C3763" s="31">
        <v>45884</v>
      </c>
      <c r="D3763" t="s">
        <v>286</v>
      </c>
      <c r="E3763" t="s">
        <v>287</v>
      </c>
      <c r="F3763" t="s">
        <v>517</v>
      </c>
      <c r="G3763" t="s">
        <v>518</v>
      </c>
      <c r="H3763" t="s">
        <v>519</v>
      </c>
      <c r="I3763" t="s">
        <v>520</v>
      </c>
      <c r="J3763">
        <v>220</v>
      </c>
      <c r="K3763">
        <v>2646.6</v>
      </c>
      <c r="L3763">
        <v>1303.25739</v>
      </c>
      <c r="M3763">
        <v>533.02</v>
      </c>
      <c r="N3763">
        <v>12.030000000000001</v>
      </c>
      <c r="O3763" s="32">
        <f t="shared" si="986"/>
        <v>2113.58</v>
      </c>
      <c r="P3763" s="32">
        <f t="shared" si="987"/>
        <v>810.32260999999994</v>
      </c>
      <c r="Q3763">
        <v>755433</v>
      </c>
      <c r="R3763" t="s">
        <v>298</v>
      </c>
      <c r="S3763" t="s">
        <v>298</v>
      </c>
      <c r="T3763" t="str">
        <f t="shared" si="988"/>
        <v>VEN</v>
      </c>
      <c r="U3763" t="s">
        <v>300</v>
      </c>
      <c r="V3763" s="33">
        <f t="shared" si="989"/>
        <v>2646.6</v>
      </c>
      <c r="W3763">
        <f t="shared" si="990"/>
        <v>220</v>
      </c>
      <c r="X3763" s="33">
        <f t="shared" si="991"/>
        <v>2113.58</v>
      </c>
      <c r="Y3763" s="33">
        <f t="shared" si="992"/>
        <v>533.02</v>
      </c>
      <c r="Z3763" s="34">
        <f t="shared" si="993"/>
        <v>0.28954984130582634</v>
      </c>
      <c r="AA3763" s="33">
        <f t="shared" si="994"/>
        <v>766.32260999999994</v>
      </c>
      <c r="AB3763" s="34">
        <f t="shared" si="995"/>
        <v>0.36257090339613357</v>
      </c>
      <c r="AC3763" s="33">
        <f>IFERROR($X3763/VLOOKUP(CONCATENATE("USD",C3763),[1]GEINDICE!AR$1:AS$65536,2,0),"")</f>
        <v>391.92627206645898</v>
      </c>
      <c r="AD3763" s="33">
        <f>IFERROR($AA3763/VLOOKUP(CONCATENATE("USD",C3763),[1]GEINDICE!AR$1:AS$65536,2,0),"")</f>
        <v>142.10106252781483</v>
      </c>
      <c r="AE3763" s="33">
        <f>IFERROR($X3763/VLOOKUP(CONCATENATE("EUR",C3763),[1]GEINDICE!AR$1:AS$65536,2,0),"")</f>
        <v>334.77682389837486</v>
      </c>
      <c r="AF3763" s="33">
        <f>IFERROR($AA3763/VLOOKUP(CONCATENATE("EUR",C3763),[1]GEINDICE!AR$1:AS$65536,2,0),"")</f>
        <v>121.38033547692208</v>
      </c>
      <c r="AG3763" s="43" t="str">
        <f>VLOOKUP(E3763,[1]Apresentação!AW$1:AX$65536,2,0)</f>
        <v xml:space="preserve">                    3 - TEXTILE AUXILIARIES</v>
      </c>
      <c r="AH3763" s="43" t="str">
        <f t="shared" si="996"/>
        <v xml:space="preserve">         5506000015 - KATAMIN BW 3.1 BR</v>
      </c>
      <c r="AI3763" s="44" t="str">
        <f t="shared" si="997"/>
        <v xml:space="preserve">     X00348 - FRATELLI OGLIARI BENEFICIAMENTO TEXTIL LTDA</v>
      </c>
      <c r="AJ3763" t="str">
        <f t="shared" si="998"/>
        <v xml:space="preserve">     90 - SALES</v>
      </c>
      <c r="AK3763" t="str">
        <f t="shared" si="999"/>
        <v/>
      </c>
      <c r="AL3763">
        <f t="shared" si="1000"/>
        <v>8</v>
      </c>
      <c r="AM3763" t="str">
        <f t="shared" si="1001"/>
        <v>2025 8</v>
      </c>
      <c r="AN3763" t="str">
        <f t="shared" si="1002"/>
        <v xml:space="preserve">FRATELLI </v>
      </c>
    </row>
    <row r="3764" spans="1:40" x14ac:dyDescent="0.35">
      <c r="A3764">
        <v>84416</v>
      </c>
      <c r="B3764" t="s">
        <v>274</v>
      </c>
      <c r="C3764" s="31">
        <v>45959</v>
      </c>
      <c r="D3764" t="s">
        <v>286</v>
      </c>
      <c r="E3764" t="s">
        <v>287</v>
      </c>
      <c r="F3764" t="s">
        <v>524</v>
      </c>
      <c r="G3764" t="s">
        <v>525</v>
      </c>
      <c r="H3764" t="s">
        <v>519</v>
      </c>
      <c r="I3764" t="s">
        <v>520</v>
      </c>
      <c r="J3764">
        <v>950</v>
      </c>
      <c r="K3764">
        <v>11400</v>
      </c>
      <c r="L3764">
        <v>6043.67778</v>
      </c>
      <c r="M3764">
        <v>2295.96</v>
      </c>
      <c r="N3764">
        <v>12</v>
      </c>
      <c r="O3764" s="32">
        <f t="shared" si="986"/>
        <v>9104.0400000000009</v>
      </c>
      <c r="P3764" s="32">
        <f t="shared" si="987"/>
        <v>3060.3622200000009</v>
      </c>
      <c r="Q3764">
        <v>765569</v>
      </c>
      <c r="R3764" t="s">
        <v>298</v>
      </c>
      <c r="S3764" t="s">
        <v>298</v>
      </c>
      <c r="T3764" t="str">
        <f t="shared" si="988"/>
        <v>VEN</v>
      </c>
      <c r="U3764" t="s">
        <v>300</v>
      </c>
      <c r="V3764" s="33">
        <f t="shared" si="989"/>
        <v>11400</v>
      </c>
      <c r="W3764">
        <f t="shared" si="990"/>
        <v>950</v>
      </c>
      <c r="X3764" s="33">
        <f t="shared" si="991"/>
        <v>9104.0400000000009</v>
      </c>
      <c r="Y3764" s="33">
        <f t="shared" si="992"/>
        <v>2295.96</v>
      </c>
      <c r="Z3764" s="34">
        <f t="shared" si="993"/>
        <v>0.25178615964912288</v>
      </c>
      <c r="AA3764" s="33">
        <f t="shared" si="994"/>
        <v>2870.3622200000009</v>
      </c>
      <c r="AB3764" s="34">
        <f t="shared" si="995"/>
        <v>0.31528444734425604</v>
      </c>
      <c r="AC3764" s="33">
        <f>IFERROR($X3764/VLOOKUP(CONCATENATE("USD",C3764),[1]GEINDICE!AR$1:AS$65536,2,0),"")</f>
        <v>1704.3657331136737</v>
      </c>
      <c r="AD3764" s="33">
        <f>IFERROR($AA3764/VLOOKUP(CONCATENATE("USD",C3764),[1]GEINDICE!AR$1:AS$65536,2,0),"")</f>
        <v>537.36000823723236</v>
      </c>
      <c r="AE3764" s="33">
        <f>IFERROR($X3764/VLOOKUP(CONCATENATE("EUR",C3764),[1]GEINDICE!AR$1:AS$65536,2,0),"")</f>
        <v>1461.2288135593221</v>
      </c>
      <c r="AF3764" s="33">
        <f>IFERROR($AA3764/VLOOKUP(CONCATENATE("EUR",C3764),[1]GEINDICE!AR$1:AS$65536,2,0),"")</f>
        <v>460.70271892655381</v>
      </c>
      <c r="AG3764" s="43" t="str">
        <f>VLOOKUP(E3764,[1]Apresentação!AW$1:AX$65536,2,0)</f>
        <v xml:space="preserve">                    3 - TEXTILE AUXILIARIES</v>
      </c>
      <c r="AH3764" s="43" t="str">
        <f t="shared" si="996"/>
        <v xml:space="preserve">         5506000015 - KATAMIN BW 3.1 BR</v>
      </c>
      <c r="AI3764" s="44" t="str">
        <f t="shared" si="997"/>
        <v xml:space="preserve">     X00141 - ROVITEX IND E COM DE MALHAS LTDA</v>
      </c>
      <c r="AJ3764" t="str">
        <f t="shared" si="998"/>
        <v xml:space="preserve">     90 - SALES</v>
      </c>
      <c r="AK3764" t="str">
        <f t="shared" si="999"/>
        <v/>
      </c>
      <c r="AL3764">
        <f t="shared" si="1000"/>
        <v>10</v>
      </c>
      <c r="AM3764" t="str">
        <f t="shared" si="1001"/>
        <v>2025 10</v>
      </c>
      <c r="AN3764" t="str">
        <f t="shared" si="1002"/>
        <v xml:space="preserve">ROVITEX </v>
      </c>
    </row>
    <row r="3765" spans="1:40" x14ac:dyDescent="0.35">
      <c r="A3765">
        <v>84322</v>
      </c>
      <c r="B3765" t="s">
        <v>274</v>
      </c>
      <c r="C3765" s="31">
        <v>45952</v>
      </c>
      <c r="D3765" t="s">
        <v>286</v>
      </c>
      <c r="E3765" t="s">
        <v>287</v>
      </c>
      <c r="F3765" t="s">
        <v>517</v>
      </c>
      <c r="G3765" t="s">
        <v>518</v>
      </c>
      <c r="H3765" t="s">
        <v>519</v>
      </c>
      <c r="I3765" t="s">
        <v>520</v>
      </c>
      <c r="J3765">
        <v>220</v>
      </c>
      <c r="K3765">
        <v>2646.6</v>
      </c>
      <c r="L3765">
        <v>1399.71036</v>
      </c>
      <c r="M3765">
        <v>533.02</v>
      </c>
      <c r="N3765">
        <v>12.030000000000001</v>
      </c>
      <c r="O3765" s="32">
        <f t="shared" si="986"/>
        <v>2113.58</v>
      </c>
      <c r="P3765" s="32">
        <f t="shared" si="987"/>
        <v>713.86963999999989</v>
      </c>
      <c r="Q3765">
        <v>764942</v>
      </c>
      <c r="R3765" t="s">
        <v>298</v>
      </c>
      <c r="S3765" t="s">
        <v>298</v>
      </c>
      <c r="T3765" t="str">
        <f t="shared" si="988"/>
        <v>VEN</v>
      </c>
      <c r="U3765" t="s">
        <v>300</v>
      </c>
      <c r="V3765" s="33">
        <f t="shared" si="989"/>
        <v>2646.6</v>
      </c>
      <c r="W3765">
        <f t="shared" si="990"/>
        <v>220</v>
      </c>
      <c r="X3765" s="33">
        <f t="shared" si="991"/>
        <v>2113.58</v>
      </c>
      <c r="Y3765" s="33">
        <f t="shared" si="992"/>
        <v>533.02</v>
      </c>
      <c r="Z3765" s="34">
        <f t="shared" si="993"/>
        <v>0.25310573566084787</v>
      </c>
      <c r="AA3765" s="33">
        <f t="shared" si="994"/>
        <v>669.86963999999989</v>
      </c>
      <c r="AB3765" s="34">
        <f t="shared" si="995"/>
        <v>0.3169360232401896</v>
      </c>
      <c r="AC3765" s="33">
        <f>IFERROR($X3765/VLOOKUP(CONCATENATE("USD",C3765),[1]GEINDICE!AR$1:AS$65536,2,0),"")</f>
        <v>392.14442094326319</v>
      </c>
      <c r="AD3765" s="33">
        <f>IFERROR($AA3765/VLOOKUP(CONCATENATE("USD",C3765),[1]GEINDICE!AR$1:AS$65536,2,0),"")</f>
        <v>124.28469330958475</v>
      </c>
      <c r="AE3765" s="33">
        <f>IFERROR($X3765/VLOOKUP(CONCATENATE("EUR",C3765),[1]GEINDICE!AR$1:AS$65536,2,0),"")</f>
        <v>337.70811363563735</v>
      </c>
      <c r="AF3765" s="33">
        <f>IFERROR($AA3765/VLOOKUP(CONCATENATE("EUR",C3765),[1]GEINDICE!AR$1:AS$65536,2,0),"")</f>
        <v>107.03186655162494</v>
      </c>
      <c r="AG3765" s="43" t="str">
        <f>VLOOKUP(E3765,[1]Apresentação!AW$1:AX$65536,2,0)</f>
        <v xml:space="preserve">                    3 - TEXTILE AUXILIARIES</v>
      </c>
      <c r="AH3765" s="43" t="str">
        <f t="shared" si="996"/>
        <v xml:space="preserve">         5506000015 - KATAMIN BW 3.1 BR</v>
      </c>
      <c r="AI3765" s="44" t="str">
        <f t="shared" si="997"/>
        <v xml:space="preserve">     X00348 - FRATELLI OGLIARI BENEFICIAMENTO TEXTIL LTDA</v>
      </c>
      <c r="AJ3765" t="str">
        <f t="shared" si="998"/>
        <v xml:space="preserve">     90 - SALES</v>
      </c>
      <c r="AK3765" t="str">
        <f t="shared" si="999"/>
        <v/>
      </c>
      <c r="AL3765">
        <f t="shared" si="1000"/>
        <v>10</v>
      </c>
      <c r="AM3765" t="str">
        <f t="shared" si="1001"/>
        <v>2025 10</v>
      </c>
      <c r="AN3765" t="str">
        <f t="shared" si="1002"/>
        <v xml:space="preserve">FRATELLI </v>
      </c>
    </row>
    <row r="3766" spans="1:40" x14ac:dyDescent="0.35">
      <c r="A3766">
        <v>84324</v>
      </c>
      <c r="B3766" t="s">
        <v>274</v>
      </c>
      <c r="C3766" s="31">
        <v>45952</v>
      </c>
      <c r="D3766" t="s">
        <v>286</v>
      </c>
      <c r="E3766" t="s">
        <v>287</v>
      </c>
      <c r="F3766" t="s">
        <v>304</v>
      </c>
      <c r="G3766" t="s">
        <v>305</v>
      </c>
      <c r="H3766" t="s">
        <v>519</v>
      </c>
      <c r="I3766" t="s">
        <v>520</v>
      </c>
      <c r="J3766">
        <v>950</v>
      </c>
      <c r="K3766">
        <v>11400</v>
      </c>
      <c r="L3766">
        <v>6044.2038199999997</v>
      </c>
      <c r="M3766">
        <v>2295.96</v>
      </c>
      <c r="N3766">
        <v>12</v>
      </c>
      <c r="O3766" s="32">
        <f t="shared" si="986"/>
        <v>9104.0400000000009</v>
      </c>
      <c r="P3766" s="32">
        <f t="shared" si="987"/>
        <v>3059.8361800000011</v>
      </c>
      <c r="Q3766">
        <v>764946</v>
      </c>
      <c r="R3766" t="s">
        <v>298</v>
      </c>
      <c r="S3766" t="s">
        <v>298</v>
      </c>
      <c r="T3766" t="str">
        <f t="shared" si="988"/>
        <v>VEN</v>
      </c>
      <c r="U3766" t="s">
        <v>300</v>
      </c>
      <c r="V3766" s="33">
        <f t="shared" si="989"/>
        <v>11400</v>
      </c>
      <c r="W3766">
        <f t="shared" si="990"/>
        <v>950</v>
      </c>
      <c r="X3766" s="33">
        <f t="shared" si="991"/>
        <v>9104.0400000000009</v>
      </c>
      <c r="Y3766" s="33">
        <f t="shared" si="992"/>
        <v>2295.96</v>
      </c>
      <c r="Z3766" s="34">
        <f t="shared" si="993"/>
        <v>0.2517400157894738</v>
      </c>
      <c r="AA3766" s="33">
        <f t="shared" si="994"/>
        <v>2869.8361800000011</v>
      </c>
      <c r="AB3766" s="34">
        <f t="shared" si="995"/>
        <v>0.31522666640304753</v>
      </c>
      <c r="AC3766" s="33">
        <f>IFERROR($X3766/VLOOKUP(CONCATENATE("USD",C3766),[1]GEINDICE!AR$1:AS$65536,2,0),"")</f>
        <v>1689.1239007013248</v>
      </c>
      <c r="AD3766" s="33">
        <f>IFERROR($AA3766/VLOOKUP(CONCATENATE("USD",C3766),[1]GEINDICE!AR$1:AS$65536,2,0),"")</f>
        <v>532.4568963597909</v>
      </c>
      <c r="AE3766" s="33">
        <f>IFERROR($X3766/VLOOKUP(CONCATENATE("EUR",C3766),[1]GEINDICE!AR$1:AS$65536,2,0),"")</f>
        <v>1454.6448087431695</v>
      </c>
      <c r="AF3766" s="33">
        <f>IFERROR($AA3766/VLOOKUP(CONCATENATE("EUR",C3766),[1]GEINDICE!AR$1:AS$65536,2,0),"")</f>
        <v>458.54283386060797</v>
      </c>
      <c r="AG3766" s="43" t="str">
        <f>VLOOKUP(E3766,[1]Apresentação!AW$1:AX$65536,2,0)</f>
        <v xml:space="preserve">                    3 - TEXTILE AUXILIARIES</v>
      </c>
      <c r="AH3766" s="43" t="str">
        <f t="shared" si="996"/>
        <v xml:space="preserve">         5506000015 - KATAMIN BW 3.1 BR</v>
      </c>
      <c r="AI3766" s="44" t="str">
        <f t="shared" si="997"/>
        <v xml:space="preserve">     X00102 - TECIDOS DONA FRANCISCA LTDA</v>
      </c>
      <c r="AJ3766" t="str">
        <f t="shared" si="998"/>
        <v xml:space="preserve">     90 - SALES</v>
      </c>
      <c r="AK3766" t="str">
        <f t="shared" si="999"/>
        <v/>
      </c>
      <c r="AL3766">
        <f t="shared" si="1000"/>
        <v>10</v>
      </c>
      <c r="AM3766" t="str">
        <f t="shared" si="1001"/>
        <v>2025 10</v>
      </c>
      <c r="AN3766" t="str">
        <f t="shared" si="1002"/>
        <v xml:space="preserve">TECIDOS </v>
      </c>
    </row>
    <row r="3767" spans="1:40" x14ac:dyDescent="0.35">
      <c r="A3767">
        <v>84528</v>
      </c>
      <c r="B3767" t="s">
        <v>274</v>
      </c>
      <c r="C3767" s="31">
        <v>45966</v>
      </c>
      <c r="D3767" t="s">
        <v>286</v>
      </c>
      <c r="E3767" t="s">
        <v>287</v>
      </c>
      <c r="F3767" t="s">
        <v>517</v>
      </c>
      <c r="G3767" t="s">
        <v>518</v>
      </c>
      <c r="H3767" t="s">
        <v>519</v>
      </c>
      <c r="I3767" t="s">
        <v>520</v>
      </c>
      <c r="J3767">
        <v>220</v>
      </c>
      <c r="K3767">
        <v>2646.6</v>
      </c>
      <c r="L3767">
        <v>1422.79466</v>
      </c>
      <c r="M3767">
        <v>533.02</v>
      </c>
      <c r="N3767">
        <v>12.030000000000001</v>
      </c>
      <c r="O3767" s="32">
        <f t="shared" si="986"/>
        <v>2113.58</v>
      </c>
      <c r="P3767" s="32">
        <f t="shared" si="987"/>
        <v>690.78533999999991</v>
      </c>
      <c r="Q3767">
        <v>766340</v>
      </c>
      <c r="R3767" t="s">
        <v>298</v>
      </c>
      <c r="S3767" t="s">
        <v>298</v>
      </c>
      <c r="T3767" t="str">
        <f t="shared" si="988"/>
        <v>VEN</v>
      </c>
      <c r="U3767" t="s">
        <v>300</v>
      </c>
      <c r="V3767" s="33">
        <f t="shared" si="989"/>
        <v>2646.6</v>
      </c>
      <c r="W3767">
        <f t="shared" si="990"/>
        <v>220</v>
      </c>
      <c r="X3767" s="33">
        <f t="shared" si="991"/>
        <v>2113.58</v>
      </c>
      <c r="Y3767" s="33">
        <f t="shared" si="992"/>
        <v>533.02</v>
      </c>
      <c r="Z3767" s="34">
        <f t="shared" si="993"/>
        <v>0.24438348824907424</v>
      </c>
      <c r="AA3767" s="33">
        <f t="shared" si="994"/>
        <v>646.78533999999991</v>
      </c>
      <c r="AB3767" s="34">
        <f t="shared" si="995"/>
        <v>0.30601412768856628</v>
      </c>
      <c r="AC3767" s="33" t="str">
        <f>IFERROR($X3767/VLOOKUP(CONCATENATE("USD",C3767),[1]GEINDICE!AR$1:AS$65536,2,0),"")</f>
        <v/>
      </c>
      <c r="AD3767" s="33" t="str">
        <f>IFERROR($AA3767/VLOOKUP(CONCATENATE("USD",C3767),[1]GEINDICE!AR$1:AS$65536,2,0),"")</f>
        <v/>
      </c>
      <c r="AE3767" s="33" t="str">
        <f>IFERROR($X3767/VLOOKUP(CONCATENATE("EUR",C3767),[1]GEINDICE!AR$1:AS$65536,2,0),"")</f>
        <v/>
      </c>
      <c r="AF3767" s="33" t="str">
        <f>IFERROR($AA3767/VLOOKUP(CONCATENATE("EUR",C3767),[1]GEINDICE!AR$1:AS$65536,2,0),"")</f>
        <v/>
      </c>
      <c r="AG3767" s="43" t="str">
        <f>VLOOKUP(E3767,[1]Apresentação!AW$1:AX$65536,2,0)</f>
        <v xml:space="preserve">                    3 - TEXTILE AUXILIARIES</v>
      </c>
      <c r="AH3767" s="43" t="str">
        <f t="shared" si="996"/>
        <v xml:space="preserve">         5506000015 - KATAMIN BW 3.1 BR</v>
      </c>
      <c r="AI3767" s="44" t="str">
        <f t="shared" si="997"/>
        <v xml:space="preserve">     X00348 - FRATELLI OGLIARI BENEFICIAMENTO TEXTIL LTDA</v>
      </c>
      <c r="AJ3767" t="str">
        <f t="shared" si="998"/>
        <v xml:space="preserve">     90 - SALES</v>
      </c>
      <c r="AK3767" t="str">
        <f t="shared" si="999"/>
        <v/>
      </c>
      <c r="AL3767">
        <f t="shared" si="1000"/>
        <v>11</v>
      </c>
      <c r="AM3767" t="str">
        <f t="shared" si="1001"/>
        <v>2025 11</v>
      </c>
      <c r="AN3767" t="str">
        <f t="shared" si="1002"/>
        <v xml:space="preserve">FRATELLI </v>
      </c>
    </row>
    <row r="3768" spans="1:40" x14ac:dyDescent="0.35">
      <c r="A3768">
        <v>83054</v>
      </c>
      <c r="B3768" t="s">
        <v>274</v>
      </c>
      <c r="C3768" s="31">
        <v>45848</v>
      </c>
      <c r="D3768" t="s">
        <v>286</v>
      </c>
      <c r="E3768" t="s">
        <v>287</v>
      </c>
      <c r="F3768" t="s">
        <v>517</v>
      </c>
      <c r="G3768" t="s">
        <v>518</v>
      </c>
      <c r="H3768" t="s">
        <v>519</v>
      </c>
      <c r="I3768" t="s">
        <v>520</v>
      </c>
      <c r="J3768">
        <v>220</v>
      </c>
      <c r="K3768">
        <v>2646.6</v>
      </c>
      <c r="L3768">
        <v>1138.1926100000001</v>
      </c>
      <c r="M3768">
        <v>533.02</v>
      </c>
      <c r="N3768">
        <v>12.030000000000001</v>
      </c>
      <c r="O3768" s="32">
        <f t="shared" si="986"/>
        <v>2113.58</v>
      </c>
      <c r="P3768" s="32">
        <f t="shared" si="987"/>
        <v>975.38738999999987</v>
      </c>
      <c r="Q3768">
        <v>743445</v>
      </c>
      <c r="R3768" t="s">
        <v>298</v>
      </c>
      <c r="S3768" t="s">
        <v>298</v>
      </c>
      <c r="T3768" t="str">
        <f t="shared" si="988"/>
        <v>VEN</v>
      </c>
      <c r="U3768" t="s">
        <v>300</v>
      </c>
      <c r="V3768" s="33">
        <f t="shared" si="989"/>
        <v>2646.6</v>
      </c>
      <c r="W3768">
        <f t="shared" si="990"/>
        <v>220</v>
      </c>
      <c r="X3768" s="33">
        <f t="shared" si="991"/>
        <v>2113.58</v>
      </c>
      <c r="Y3768" s="33">
        <f t="shared" si="992"/>
        <v>533.02</v>
      </c>
      <c r="Z3768" s="34">
        <f t="shared" si="993"/>
        <v>0.35191845764376933</v>
      </c>
      <c r="AA3768" s="33">
        <f t="shared" si="994"/>
        <v>931.38738999999987</v>
      </c>
      <c r="AB3768" s="34">
        <f t="shared" si="995"/>
        <v>0.4406681507205783</v>
      </c>
      <c r="AC3768" s="33">
        <f>IFERROR($X3768/VLOOKUP(CONCATENATE("USD",C3768),[1]GEINDICE!AR$1:AS$65536,2,0),"")</f>
        <v>381.28551584796054</v>
      </c>
      <c r="AD3768" s="33">
        <f>IFERROR($AA3768/VLOOKUP(CONCATENATE("USD",C3768),[1]GEINDICE!AR$1:AS$65536,2,0),"")</f>
        <v>168.02038316526253</v>
      </c>
      <c r="AE3768" s="33">
        <f>IFERROR($X3768/VLOOKUP(CONCATENATE("EUR",C3768),[1]GEINDICE!AR$1:AS$65536,2,0),"")</f>
        <v>326.18988826470769</v>
      </c>
      <c r="AF3768" s="33">
        <f>IFERROR($AA3768/VLOOKUP(CONCATENATE("EUR",C3768),[1]GEINDICE!AR$1:AS$65536,2,0),"")</f>
        <v>143.74149484536079</v>
      </c>
      <c r="AG3768" s="43" t="str">
        <f>VLOOKUP(E3768,[1]Apresentação!AW$1:AX$65536,2,0)</f>
        <v xml:space="preserve">                    3 - TEXTILE AUXILIARIES</v>
      </c>
      <c r="AH3768" s="43" t="str">
        <f t="shared" si="996"/>
        <v xml:space="preserve">         5506000015 - KATAMIN BW 3.1 BR</v>
      </c>
      <c r="AI3768" s="44" t="str">
        <f t="shared" si="997"/>
        <v xml:space="preserve">     X00348 - FRATELLI OGLIARI BENEFICIAMENTO TEXTIL LTDA</v>
      </c>
      <c r="AJ3768" t="str">
        <f t="shared" si="998"/>
        <v xml:space="preserve">     90 - SALES</v>
      </c>
      <c r="AK3768" t="str">
        <f t="shared" si="999"/>
        <v/>
      </c>
      <c r="AL3768">
        <f t="shared" si="1000"/>
        <v>7</v>
      </c>
      <c r="AM3768" t="str">
        <f t="shared" si="1001"/>
        <v>2025 7</v>
      </c>
      <c r="AN3768" t="str">
        <f t="shared" si="1002"/>
        <v xml:space="preserve">FRATELLI </v>
      </c>
    </row>
    <row r="3769" spans="1:40" x14ac:dyDescent="0.35">
      <c r="A3769">
        <v>83929</v>
      </c>
      <c r="B3769" t="s">
        <v>274</v>
      </c>
      <c r="C3769" s="31">
        <v>45919</v>
      </c>
      <c r="D3769" t="s">
        <v>286</v>
      </c>
      <c r="E3769" t="s">
        <v>287</v>
      </c>
      <c r="F3769" t="s">
        <v>304</v>
      </c>
      <c r="G3769" t="s">
        <v>305</v>
      </c>
      <c r="H3769" t="s">
        <v>519</v>
      </c>
      <c r="I3769" t="s">
        <v>520</v>
      </c>
      <c r="J3769">
        <v>950</v>
      </c>
      <c r="K3769">
        <v>11400</v>
      </c>
      <c r="L3769">
        <v>6041.3262199999999</v>
      </c>
      <c r="M3769">
        <v>2295.96</v>
      </c>
      <c r="N3769">
        <v>12</v>
      </c>
      <c r="O3769" s="32">
        <f t="shared" si="986"/>
        <v>9104.0400000000009</v>
      </c>
      <c r="P3769" s="32">
        <f t="shared" si="987"/>
        <v>3062.713780000001</v>
      </c>
      <c r="Q3769">
        <v>761954</v>
      </c>
      <c r="R3769" t="s">
        <v>298</v>
      </c>
      <c r="S3769" t="s">
        <v>298</v>
      </c>
      <c r="T3769" t="str">
        <f t="shared" si="988"/>
        <v>VEN</v>
      </c>
      <c r="U3769" t="s">
        <v>300</v>
      </c>
      <c r="V3769" s="33">
        <f t="shared" si="989"/>
        <v>11400</v>
      </c>
      <c r="W3769">
        <f t="shared" si="990"/>
        <v>950</v>
      </c>
      <c r="X3769" s="33">
        <f t="shared" si="991"/>
        <v>9104.0400000000009</v>
      </c>
      <c r="Y3769" s="33">
        <f t="shared" si="992"/>
        <v>2295.96</v>
      </c>
      <c r="Z3769" s="34">
        <f t="shared" si="993"/>
        <v>0.25199243684210537</v>
      </c>
      <c r="AA3769" s="33">
        <f t="shared" si="994"/>
        <v>2872.713780000001</v>
      </c>
      <c r="AB3769" s="34">
        <f t="shared" si="995"/>
        <v>0.31554274585788294</v>
      </c>
      <c r="AC3769" s="33">
        <f>IFERROR($X3769/VLOOKUP(CONCATENATE("USD",C3769),[1]GEINDICE!AR$1:AS$65536,2,0),"")</f>
        <v>1708.8445078459345</v>
      </c>
      <c r="AD3769" s="33">
        <f>IFERROR($AA3769/VLOOKUP(CONCATENATE("USD",C3769),[1]GEINDICE!AR$1:AS$65536,2,0),"")</f>
        <v>539.21348824986876</v>
      </c>
      <c r="AE3769" s="33">
        <f>IFERROR($X3769/VLOOKUP(CONCATENATE("EUR",C3769),[1]GEINDICE!AR$1:AS$65536,2,0),"")</f>
        <v>1453.8317816706856</v>
      </c>
      <c r="AF3769" s="33">
        <f>IFERROR($AA3769/VLOOKUP(CONCATENATE("EUR",C3769),[1]GEINDICE!AR$1:AS$65536,2,0),"")</f>
        <v>458.7460724038263</v>
      </c>
      <c r="AG3769" s="43" t="str">
        <f>VLOOKUP(E3769,[1]Apresentação!AW$1:AX$65536,2,0)</f>
        <v xml:space="preserve">                    3 - TEXTILE AUXILIARIES</v>
      </c>
      <c r="AH3769" s="43" t="str">
        <f t="shared" si="996"/>
        <v xml:space="preserve">         5506000015 - KATAMIN BW 3.1 BR</v>
      </c>
      <c r="AI3769" s="44" t="str">
        <f t="shared" si="997"/>
        <v xml:space="preserve">     X00102 - TECIDOS DONA FRANCISCA LTDA</v>
      </c>
      <c r="AJ3769" t="str">
        <f t="shared" si="998"/>
        <v xml:space="preserve">     90 - SALES</v>
      </c>
      <c r="AK3769" t="str">
        <f t="shared" si="999"/>
        <v/>
      </c>
      <c r="AL3769">
        <f t="shared" si="1000"/>
        <v>9</v>
      </c>
      <c r="AM3769" t="str">
        <f t="shared" si="1001"/>
        <v>2025 9</v>
      </c>
      <c r="AN3769" t="str">
        <f t="shared" si="1002"/>
        <v xml:space="preserve">TECIDOS </v>
      </c>
    </row>
    <row r="3770" spans="1:40" x14ac:dyDescent="0.35">
      <c r="A3770">
        <v>83025</v>
      </c>
      <c r="B3770" t="s">
        <v>274</v>
      </c>
      <c r="C3770" s="31">
        <v>45846</v>
      </c>
      <c r="D3770" t="s">
        <v>286</v>
      </c>
      <c r="E3770" t="s">
        <v>287</v>
      </c>
      <c r="F3770" t="s">
        <v>304</v>
      </c>
      <c r="G3770" t="s">
        <v>305</v>
      </c>
      <c r="H3770" t="s">
        <v>519</v>
      </c>
      <c r="I3770" t="s">
        <v>520</v>
      </c>
      <c r="J3770">
        <v>950</v>
      </c>
      <c r="K3770">
        <v>11400</v>
      </c>
      <c r="L3770">
        <v>4914.92263</v>
      </c>
      <c r="M3770">
        <v>2295.96</v>
      </c>
      <c r="N3770">
        <v>12</v>
      </c>
      <c r="O3770" s="32">
        <f t="shared" si="986"/>
        <v>9104.0400000000009</v>
      </c>
      <c r="P3770" s="32">
        <f t="shared" si="987"/>
        <v>4189.1173700000008</v>
      </c>
      <c r="Q3770">
        <v>743177</v>
      </c>
      <c r="R3770" t="s">
        <v>298</v>
      </c>
      <c r="S3770" t="s">
        <v>298</v>
      </c>
      <c r="T3770" t="str">
        <f t="shared" si="988"/>
        <v>VEN</v>
      </c>
      <c r="U3770" t="s">
        <v>300</v>
      </c>
      <c r="V3770" s="33">
        <f t="shared" si="989"/>
        <v>11400</v>
      </c>
      <c r="W3770">
        <f t="shared" si="990"/>
        <v>950</v>
      </c>
      <c r="X3770" s="33">
        <f t="shared" si="991"/>
        <v>9104.0400000000009</v>
      </c>
      <c r="Y3770" s="33">
        <f t="shared" si="992"/>
        <v>2295.96</v>
      </c>
      <c r="Z3770" s="34">
        <f t="shared" si="993"/>
        <v>0.35079976929824569</v>
      </c>
      <c r="AA3770" s="33">
        <f t="shared" si="994"/>
        <v>3999.1173700000008</v>
      </c>
      <c r="AB3770" s="34">
        <f t="shared" si="995"/>
        <v>0.43926843137771809</v>
      </c>
      <c r="AC3770" s="33">
        <f>IFERROR($X3770/VLOOKUP(CONCATENATE("USD",C3770),[1]GEINDICE!AR$1:AS$65536,2,0),"")</f>
        <v>1668.2926829268292</v>
      </c>
      <c r="AD3770" s="33">
        <f>IFERROR($AA3770/VLOOKUP(CONCATENATE("USD",C3770),[1]GEINDICE!AR$1:AS$65536,2,0),"")</f>
        <v>732.82830990819309</v>
      </c>
      <c r="AE3770" s="33">
        <f>IFERROR($X3770/VLOOKUP(CONCATENATE("EUR",C3770),[1]GEINDICE!AR$1:AS$65536,2,0),"")</f>
        <v>1424.9107869529832</v>
      </c>
      <c r="AF3770" s="33">
        <f>IFERROR($AA3770/VLOOKUP(CONCATENATE("EUR",C3770),[1]GEINDICE!AR$1:AS$65536,2,0),"")</f>
        <v>625.91832623802679</v>
      </c>
      <c r="AG3770" s="43" t="str">
        <f>VLOOKUP(E3770,[1]Apresentação!AW$1:AX$65536,2,0)</f>
        <v xml:space="preserve">                    3 - TEXTILE AUXILIARIES</v>
      </c>
      <c r="AH3770" s="43" t="str">
        <f t="shared" si="996"/>
        <v xml:space="preserve">         5506000015 - KATAMIN BW 3.1 BR</v>
      </c>
      <c r="AI3770" s="44" t="str">
        <f t="shared" si="997"/>
        <v xml:space="preserve">     X00102 - TECIDOS DONA FRANCISCA LTDA</v>
      </c>
      <c r="AJ3770" t="str">
        <f t="shared" si="998"/>
        <v xml:space="preserve">     90 - SALES</v>
      </c>
      <c r="AK3770" t="str">
        <f t="shared" si="999"/>
        <v/>
      </c>
      <c r="AL3770">
        <f t="shared" si="1000"/>
        <v>7</v>
      </c>
      <c r="AM3770" t="str">
        <f t="shared" si="1001"/>
        <v>2025 7</v>
      </c>
      <c r="AN3770" t="str">
        <f t="shared" si="1002"/>
        <v xml:space="preserve">TECIDOS </v>
      </c>
    </row>
    <row r="3771" spans="1:40" x14ac:dyDescent="0.35">
      <c r="A3771">
        <v>84487</v>
      </c>
      <c r="B3771" t="s">
        <v>274</v>
      </c>
      <c r="C3771" s="31">
        <v>45964</v>
      </c>
      <c r="D3771" t="s">
        <v>286</v>
      </c>
      <c r="E3771" t="s">
        <v>287</v>
      </c>
      <c r="F3771" t="s">
        <v>526</v>
      </c>
      <c r="G3771" t="s">
        <v>527</v>
      </c>
      <c r="H3771" t="s">
        <v>519</v>
      </c>
      <c r="I3771" t="s">
        <v>520</v>
      </c>
      <c r="J3771">
        <v>660</v>
      </c>
      <c r="K3771">
        <v>7451.4000000000005</v>
      </c>
      <c r="L3771">
        <v>4268.3839900000003</v>
      </c>
      <c r="M3771">
        <v>1500.71</v>
      </c>
      <c r="N3771">
        <v>11.290000000000001</v>
      </c>
      <c r="O3771" s="32">
        <f t="shared" si="986"/>
        <v>5950.6900000000005</v>
      </c>
      <c r="P3771" s="32">
        <f t="shared" si="987"/>
        <v>1682.3060100000002</v>
      </c>
      <c r="Q3771">
        <v>765994</v>
      </c>
      <c r="R3771" t="s">
        <v>298</v>
      </c>
      <c r="S3771" t="s">
        <v>298</v>
      </c>
      <c r="T3771" t="str">
        <f t="shared" si="988"/>
        <v>VEN</v>
      </c>
      <c r="U3771" t="s">
        <v>300</v>
      </c>
      <c r="V3771" s="33">
        <f t="shared" si="989"/>
        <v>7451.4000000000005</v>
      </c>
      <c r="W3771">
        <f t="shared" si="990"/>
        <v>660</v>
      </c>
      <c r="X3771" s="33">
        <f t="shared" si="991"/>
        <v>5950.6900000000005</v>
      </c>
      <c r="Y3771" s="33">
        <f t="shared" si="992"/>
        <v>1500.71</v>
      </c>
      <c r="Z3771" s="34">
        <f t="shared" si="993"/>
        <v>0.2080556687333924</v>
      </c>
      <c r="AA3771" s="33">
        <f t="shared" si="994"/>
        <v>1550.3060100000002</v>
      </c>
      <c r="AB3771" s="34">
        <f t="shared" si="995"/>
        <v>0.26052541974124011</v>
      </c>
      <c r="AC3771" s="33" t="str">
        <f>IFERROR($X3771/VLOOKUP(CONCATENATE("USD",C3771),[1]GEINDICE!AR$1:AS$65536,2,0),"")</f>
        <v/>
      </c>
      <c r="AD3771" s="33" t="str">
        <f>IFERROR($AA3771/VLOOKUP(CONCATENATE("USD",C3771),[1]GEINDICE!AR$1:AS$65536,2,0),"")</f>
        <v/>
      </c>
      <c r="AE3771" s="33" t="str">
        <f>IFERROR($X3771/VLOOKUP(CONCATENATE("EUR",C3771),[1]GEINDICE!AR$1:AS$65536,2,0),"")</f>
        <v/>
      </c>
      <c r="AF3771" s="33" t="str">
        <f>IFERROR($AA3771/VLOOKUP(CONCATENATE("EUR",C3771),[1]GEINDICE!AR$1:AS$65536,2,0),"")</f>
        <v/>
      </c>
      <c r="AG3771" s="43" t="str">
        <f>VLOOKUP(E3771,[1]Apresentação!AW$1:AX$65536,2,0)</f>
        <v xml:space="preserve">                    3 - TEXTILE AUXILIARIES</v>
      </c>
      <c r="AH3771" s="43" t="str">
        <f t="shared" si="996"/>
        <v xml:space="preserve">         5506000015 - KATAMIN BW 3.1 BR</v>
      </c>
      <c r="AI3771" s="44" t="str">
        <f t="shared" si="997"/>
        <v xml:space="preserve">     X00218 - EKOTEXQUIMICA LTDA</v>
      </c>
      <c r="AJ3771" t="str">
        <f t="shared" si="998"/>
        <v xml:space="preserve">     90 - SALES</v>
      </c>
      <c r="AK3771" t="str">
        <f t="shared" si="999"/>
        <v/>
      </c>
      <c r="AL3771">
        <f t="shared" si="1000"/>
        <v>11</v>
      </c>
      <c r="AM3771" t="str">
        <f t="shared" si="1001"/>
        <v>2025 11</v>
      </c>
      <c r="AN3771" t="str">
        <f t="shared" si="1002"/>
        <v xml:space="preserve">EKOTEXQUIMICA </v>
      </c>
    </row>
    <row r="3772" spans="1:40" x14ac:dyDescent="0.35">
      <c r="A3772">
        <v>84756</v>
      </c>
      <c r="B3772" t="s">
        <v>274</v>
      </c>
      <c r="C3772" s="31">
        <v>45982</v>
      </c>
      <c r="D3772" t="s">
        <v>286</v>
      </c>
      <c r="E3772" t="s">
        <v>287</v>
      </c>
      <c r="F3772" t="s">
        <v>517</v>
      </c>
      <c r="G3772" t="s">
        <v>518</v>
      </c>
      <c r="H3772" t="s">
        <v>519</v>
      </c>
      <c r="I3772" t="s">
        <v>520</v>
      </c>
      <c r="J3772">
        <v>220</v>
      </c>
      <c r="K3772">
        <v>2646.6</v>
      </c>
      <c r="L3772">
        <v>1386.2858200000001</v>
      </c>
      <c r="M3772">
        <v>533.02</v>
      </c>
      <c r="N3772">
        <v>12.030000000000001</v>
      </c>
      <c r="O3772" s="32">
        <f t="shared" si="986"/>
        <v>2113.58</v>
      </c>
      <c r="P3772" s="32">
        <f t="shared" si="987"/>
        <v>727.29417999999987</v>
      </c>
      <c r="Q3772">
        <v>768067</v>
      </c>
      <c r="R3772" t="s">
        <v>298</v>
      </c>
      <c r="S3772" t="s">
        <v>298</v>
      </c>
      <c r="T3772" t="str">
        <f t="shared" si="988"/>
        <v>VEN</v>
      </c>
      <c r="U3772" t="s">
        <v>300</v>
      </c>
      <c r="V3772" s="33">
        <f t="shared" si="989"/>
        <v>2646.6</v>
      </c>
      <c r="W3772">
        <f t="shared" si="990"/>
        <v>220</v>
      </c>
      <c r="X3772" s="33">
        <f t="shared" si="991"/>
        <v>2113.58</v>
      </c>
      <c r="Y3772" s="33">
        <f t="shared" si="992"/>
        <v>533.02</v>
      </c>
      <c r="Z3772" s="34">
        <f t="shared" si="993"/>
        <v>0.25817810776090072</v>
      </c>
      <c r="AA3772" s="33">
        <f t="shared" si="994"/>
        <v>683.29417999999987</v>
      </c>
      <c r="AB3772" s="34">
        <f t="shared" si="995"/>
        <v>0.32328758788406398</v>
      </c>
      <c r="AC3772" s="33" t="str">
        <f>IFERROR($X3772/VLOOKUP(CONCATENATE("USD",C3772),[1]GEINDICE!AR$1:AS$65536,2,0),"")</f>
        <v/>
      </c>
      <c r="AD3772" s="33" t="str">
        <f>IFERROR($AA3772/VLOOKUP(CONCATENATE("USD",C3772),[1]GEINDICE!AR$1:AS$65536,2,0),"")</f>
        <v/>
      </c>
      <c r="AE3772" s="33" t="str">
        <f>IFERROR($X3772/VLOOKUP(CONCATENATE("EUR",C3772),[1]GEINDICE!AR$1:AS$65536,2,0),"")</f>
        <v/>
      </c>
      <c r="AF3772" s="33" t="str">
        <f>IFERROR($AA3772/VLOOKUP(CONCATENATE("EUR",C3772),[1]GEINDICE!AR$1:AS$65536,2,0),"")</f>
        <v/>
      </c>
      <c r="AG3772" s="43" t="str">
        <f>VLOOKUP(E3772,[1]Apresentação!AW$1:AX$65536,2,0)</f>
        <v xml:space="preserve">                    3 - TEXTILE AUXILIARIES</v>
      </c>
      <c r="AH3772" s="43" t="str">
        <f t="shared" si="996"/>
        <v xml:space="preserve">         5506000015 - KATAMIN BW 3.1 BR</v>
      </c>
      <c r="AI3772" s="44" t="str">
        <f t="shared" si="997"/>
        <v xml:space="preserve">     X00348 - FRATELLI OGLIARI BENEFICIAMENTO TEXTIL LTDA</v>
      </c>
      <c r="AJ3772" t="str">
        <f t="shared" si="998"/>
        <v xml:space="preserve">     90 - SALES</v>
      </c>
      <c r="AK3772" t="str">
        <f t="shared" si="999"/>
        <v/>
      </c>
      <c r="AL3772">
        <f t="shared" si="1000"/>
        <v>11</v>
      </c>
      <c r="AM3772" t="str">
        <f t="shared" si="1001"/>
        <v>2025 11</v>
      </c>
      <c r="AN3772" t="str">
        <f t="shared" si="1002"/>
        <v xml:space="preserve">FRATELLI </v>
      </c>
    </row>
    <row r="3773" spans="1:40" x14ac:dyDescent="0.35">
      <c r="A3773">
        <v>84760</v>
      </c>
      <c r="B3773" t="s">
        <v>274</v>
      </c>
      <c r="C3773" s="31">
        <v>45982</v>
      </c>
      <c r="D3773" t="s">
        <v>286</v>
      </c>
      <c r="E3773" t="s">
        <v>287</v>
      </c>
      <c r="F3773" t="s">
        <v>304</v>
      </c>
      <c r="G3773" t="s">
        <v>305</v>
      </c>
      <c r="H3773" t="s">
        <v>519</v>
      </c>
      <c r="I3773" t="s">
        <v>520</v>
      </c>
      <c r="J3773">
        <v>950</v>
      </c>
      <c r="K3773">
        <v>11400</v>
      </c>
      <c r="L3773">
        <v>5986.2342099999996</v>
      </c>
      <c r="M3773">
        <v>2295.96</v>
      </c>
      <c r="N3773">
        <v>12</v>
      </c>
      <c r="O3773" s="32">
        <f t="shared" si="986"/>
        <v>9104.0400000000009</v>
      </c>
      <c r="P3773" s="32">
        <f t="shared" si="987"/>
        <v>3117.8057900000013</v>
      </c>
      <c r="Q3773">
        <v>768071</v>
      </c>
      <c r="R3773" t="s">
        <v>298</v>
      </c>
      <c r="S3773" t="s">
        <v>298</v>
      </c>
      <c r="T3773" t="str">
        <f t="shared" si="988"/>
        <v>VEN</v>
      </c>
      <c r="U3773" t="s">
        <v>303</v>
      </c>
      <c r="V3773" s="33">
        <f t="shared" si="989"/>
        <v>11400</v>
      </c>
      <c r="W3773">
        <f t="shared" si="990"/>
        <v>950</v>
      </c>
      <c r="X3773" s="33">
        <f t="shared" si="991"/>
        <v>9104.0400000000009</v>
      </c>
      <c r="Y3773" s="33">
        <f t="shared" si="992"/>
        <v>2295.96</v>
      </c>
      <c r="Z3773" s="45">
        <f t="shared" si="993"/>
        <v>0.25682506929824572</v>
      </c>
      <c r="AA3773" s="33">
        <f t="shared" si="994"/>
        <v>2927.8057900000013</v>
      </c>
      <c r="AB3773" s="45">
        <f t="shared" si="995"/>
        <v>0.32159412634390894</v>
      </c>
      <c r="AC3773" s="33" t="str">
        <f>IFERROR($X3773/VLOOKUP(CONCATENATE("USD",C3773),[1]GEINDICE!AR$1:AS$65536,2,0),"")</f>
        <v/>
      </c>
      <c r="AD3773" s="33" t="str">
        <f>IFERROR($AA3773/VLOOKUP(CONCATENATE("USD",C3773),[1]GEINDICE!AR$1:AS$65536,2,0),"")</f>
        <v/>
      </c>
      <c r="AE3773" s="33" t="str">
        <f>IFERROR($X3773/VLOOKUP(CONCATENATE("EUR",C3773),[1]GEINDICE!AR$1:AS$65536,2,0),"")</f>
        <v/>
      </c>
      <c r="AF3773" s="33" t="str">
        <f>IFERROR($AA3773/VLOOKUP(CONCATENATE("EUR",C3773),[1]GEINDICE!AR$1:AS$65536,2,0),"")</f>
        <v/>
      </c>
      <c r="AG3773" s="48" t="str">
        <f>VLOOKUP(E3773,[1]Apresentação!AW$1:AX$65536,2,0)</f>
        <v xml:space="preserve">                    3 - TEXTILE AUXILIARIES</v>
      </c>
      <c r="AH3773" s="48" t="str">
        <f t="shared" si="996"/>
        <v xml:space="preserve">         5506000015 - KATAMIN BW 3.1 BR</v>
      </c>
      <c r="AI3773" s="49" t="str">
        <f t="shared" si="997"/>
        <v xml:space="preserve">     X00102 - TECIDOS DONA FRANCISCA LTDA</v>
      </c>
      <c r="AJ3773" t="str">
        <f t="shared" si="998"/>
        <v xml:space="preserve">     90 - SALES</v>
      </c>
      <c r="AK3773" t="str">
        <f t="shared" si="999"/>
        <v/>
      </c>
      <c r="AL3773">
        <f t="shared" si="1000"/>
        <v>11</v>
      </c>
      <c r="AM3773" t="str">
        <f t="shared" si="1001"/>
        <v>2025 11</v>
      </c>
      <c r="AN3773" t="str">
        <f t="shared" si="1002"/>
        <v xml:space="preserve">TECIDOS </v>
      </c>
    </row>
    <row r="3774" spans="1:40" x14ac:dyDescent="0.35">
      <c r="A3774">
        <v>80847</v>
      </c>
      <c r="B3774" t="s">
        <v>274</v>
      </c>
      <c r="C3774" s="31">
        <v>45670</v>
      </c>
      <c r="D3774" t="s">
        <v>286</v>
      </c>
      <c r="E3774" t="s">
        <v>287</v>
      </c>
      <c r="F3774" t="s">
        <v>507</v>
      </c>
      <c r="G3774" t="s">
        <v>508</v>
      </c>
      <c r="H3774" t="s">
        <v>519</v>
      </c>
      <c r="I3774" t="s">
        <v>520</v>
      </c>
      <c r="J3774">
        <v>220</v>
      </c>
      <c r="K3774">
        <v>2695</v>
      </c>
      <c r="L3774">
        <v>1296.78135</v>
      </c>
      <c r="M3774">
        <v>542.77</v>
      </c>
      <c r="N3774">
        <v>12.25</v>
      </c>
      <c r="O3774" s="32">
        <f t="shared" si="986"/>
        <v>2152.23</v>
      </c>
      <c r="P3774" s="32">
        <f t="shared" si="987"/>
        <v>855.44865000000004</v>
      </c>
      <c r="Q3774">
        <v>706912</v>
      </c>
      <c r="R3774" t="s">
        <v>298</v>
      </c>
      <c r="S3774" t="s">
        <v>500</v>
      </c>
      <c r="T3774" t="str">
        <f t="shared" si="988"/>
        <v>VEN</v>
      </c>
      <c r="U3774" t="s">
        <v>381</v>
      </c>
      <c r="V3774" s="33">
        <f t="shared" si="989"/>
        <v>2695</v>
      </c>
      <c r="W3774">
        <f t="shared" si="990"/>
        <v>220</v>
      </c>
      <c r="X3774" s="33">
        <f t="shared" si="991"/>
        <v>2152.23</v>
      </c>
      <c r="Y3774" s="33">
        <f t="shared" si="992"/>
        <v>542.77</v>
      </c>
      <c r="Z3774" s="45">
        <f t="shared" si="993"/>
        <v>0.30109411873840447</v>
      </c>
      <c r="AA3774" s="33">
        <f t="shared" si="994"/>
        <v>811.44865000000004</v>
      </c>
      <c r="AB3774" s="45">
        <f t="shared" si="995"/>
        <v>0.37702692091458628</v>
      </c>
      <c r="AC3774" s="33">
        <f>IFERROR($X3774/VLOOKUP(CONCATENATE("USD",C3774),[1]GEINDICE!AR$1:AS$65536,2,0),"")</f>
        <v>352.36824440478728</v>
      </c>
      <c r="AD3774" s="33">
        <f>IFERROR($AA3774/VLOOKUP(CONCATENATE("USD",C3774),[1]GEINDICE!AR$1:AS$65536,2,0),"")</f>
        <v>132.85231421601534</v>
      </c>
      <c r="AE3774" s="33">
        <f>IFERROR($X3774/VLOOKUP(CONCATENATE("EUR",C3774),[1]GEINDICE!AR$1:AS$65536,2,0),"")</f>
        <v>345.52883380426402</v>
      </c>
      <c r="AF3774" s="33">
        <f>IFERROR($AA3774/VLOOKUP(CONCATENATE("EUR",C3774),[1]GEINDICE!AR$1:AS$65536,2,0),"")</f>
        <v>130.27367229642948</v>
      </c>
      <c r="AG3774" s="48" t="str">
        <f>VLOOKUP(E3774,[1]Apresentação!AW$1:AX$65536,2,0)</f>
        <v xml:space="preserve">                    3 - TEXTILE AUXILIARIES</v>
      </c>
      <c r="AH3774" s="48" t="str">
        <f t="shared" si="996"/>
        <v xml:space="preserve">         5506000015 - KATAMIN BW 3.1 BR</v>
      </c>
      <c r="AI3774" s="49" t="str">
        <f t="shared" si="997"/>
        <v xml:space="preserve">     X00306 - BELLACOR TEXTIL INDUSTRIA E COMERCIO LTDA</v>
      </c>
      <c r="AJ3774" t="str">
        <f t="shared" si="998"/>
        <v xml:space="preserve">     90 - SALES</v>
      </c>
      <c r="AK3774" t="str">
        <f t="shared" si="999"/>
        <v/>
      </c>
      <c r="AL3774">
        <f t="shared" si="1000"/>
        <v>1</v>
      </c>
      <c r="AM3774" t="str">
        <f t="shared" si="1001"/>
        <v>2025 1</v>
      </c>
      <c r="AN3774" t="str">
        <f t="shared" si="1002"/>
        <v xml:space="preserve">BELLACOR </v>
      </c>
    </row>
    <row r="3775" spans="1:40" x14ac:dyDescent="0.35">
      <c r="A3775">
        <v>81138</v>
      </c>
      <c r="B3775" t="s">
        <v>274</v>
      </c>
      <c r="C3775" s="31">
        <v>45692</v>
      </c>
      <c r="D3775" t="s">
        <v>286</v>
      </c>
      <c r="E3775" t="s">
        <v>287</v>
      </c>
      <c r="F3775" t="s">
        <v>526</v>
      </c>
      <c r="G3775" t="s">
        <v>527</v>
      </c>
      <c r="H3775" t="s">
        <v>519</v>
      </c>
      <c r="I3775" t="s">
        <v>520</v>
      </c>
      <c r="J3775">
        <v>220</v>
      </c>
      <c r="K3775">
        <v>2483.8000000000002</v>
      </c>
      <c r="L3775">
        <v>1216.1583599999999</v>
      </c>
      <c r="M3775">
        <v>500.24</v>
      </c>
      <c r="N3775">
        <v>11.290000000000001</v>
      </c>
      <c r="O3775" s="32">
        <f t="shared" si="986"/>
        <v>1983.5600000000002</v>
      </c>
      <c r="P3775" s="32">
        <f t="shared" si="987"/>
        <v>767.40164000000027</v>
      </c>
      <c r="Q3775">
        <v>709104</v>
      </c>
      <c r="R3775" t="s">
        <v>298</v>
      </c>
      <c r="S3775" t="s">
        <v>500</v>
      </c>
      <c r="T3775" t="str">
        <f t="shared" si="988"/>
        <v>VEN</v>
      </c>
      <c r="U3775" t="s">
        <v>381</v>
      </c>
      <c r="V3775" s="33">
        <f t="shared" si="989"/>
        <v>2483.8000000000002</v>
      </c>
      <c r="W3775">
        <f t="shared" si="990"/>
        <v>220</v>
      </c>
      <c r="X3775" s="33">
        <f t="shared" si="991"/>
        <v>1983.5600000000002</v>
      </c>
      <c r="Y3775" s="33">
        <f t="shared" si="992"/>
        <v>500.24</v>
      </c>
      <c r="Z3775" s="45">
        <f t="shared" si="993"/>
        <v>0.29124794266849191</v>
      </c>
      <c r="AA3775" s="33">
        <f t="shared" si="994"/>
        <v>723.40164000000027</v>
      </c>
      <c r="AB3775" s="45">
        <f t="shared" si="995"/>
        <v>0.36469864284417924</v>
      </c>
      <c r="AC3775" s="33">
        <f>IFERROR($X3775/VLOOKUP(CONCATENATE("USD",C3775),[1]GEINDICE!AR$1:AS$65536,2,0),"")</f>
        <v>342.42408548690594</v>
      </c>
      <c r="AD3775" s="33">
        <f>IFERROR($AA3775/VLOOKUP(CONCATENATE("USD",C3775),[1]GEINDICE!AR$1:AS$65536,2,0),"")</f>
        <v>124.88159925423382</v>
      </c>
      <c r="AE3775" s="33">
        <f>IFERROR($X3775/VLOOKUP(CONCATENATE("EUR",C3775),[1]GEINDICE!AR$1:AS$65536,2,0),"")</f>
        <v>329.8566534739083</v>
      </c>
      <c r="AF3775" s="33">
        <f>IFERROR($AA3775/VLOOKUP(CONCATENATE("EUR",C3775),[1]GEINDICE!AR$1:AS$65536,2,0),"")</f>
        <v>120.29827385505709</v>
      </c>
      <c r="AG3775" s="48" t="str">
        <f>VLOOKUP(E3775,[1]Apresentação!AW$1:AX$65536,2,0)</f>
        <v xml:space="preserve">                    3 - TEXTILE AUXILIARIES</v>
      </c>
      <c r="AH3775" s="48" t="str">
        <f t="shared" si="996"/>
        <v xml:space="preserve">         5506000015 - KATAMIN BW 3.1 BR</v>
      </c>
      <c r="AI3775" s="49" t="str">
        <f t="shared" si="997"/>
        <v xml:space="preserve">     X00218 - EKOTEXQUIMICA LTDA</v>
      </c>
      <c r="AJ3775" t="str">
        <f t="shared" si="998"/>
        <v xml:space="preserve">     90 - SALES</v>
      </c>
      <c r="AK3775" t="str">
        <f t="shared" si="999"/>
        <v/>
      </c>
      <c r="AL3775">
        <f t="shared" si="1000"/>
        <v>2</v>
      </c>
      <c r="AM3775" t="str">
        <f t="shared" si="1001"/>
        <v>2025 2</v>
      </c>
      <c r="AN3775" t="str">
        <f t="shared" si="1002"/>
        <v xml:space="preserve">EKOTEXQUIMICA </v>
      </c>
    </row>
    <row r="3776" spans="1:40" x14ac:dyDescent="0.35">
      <c r="A3776">
        <v>81504</v>
      </c>
      <c r="B3776" t="s">
        <v>274</v>
      </c>
      <c r="C3776" s="31">
        <v>45721</v>
      </c>
      <c r="D3776" t="s">
        <v>286</v>
      </c>
      <c r="E3776" t="s">
        <v>287</v>
      </c>
      <c r="F3776" t="s">
        <v>526</v>
      </c>
      <c r="G3776" t="s">
        <v>527</v>
      </c>
      <c r="H3776" t="s">
        <v>519</v>
      </c>
      <c r="I3776" t="s">
        <v>520</v>
      </c>
      <c r="J3776">
        <v>440</v>
      </c>
      <c r="K3776">
        <v>4967.6000000000004</v>
      </c>
      <c r="L3776">
        <v>2381.7446799999998</v>
      </c>
      <c r="M3776">
        <v>1000.47</v>
      </c>
      <c r="N3776">
        <v>11.290000000000001</v>
      </c>
      <c r="O3776" s="32">
        <f t="shared" si="986"/>
        <v>3967.13</v>
      </c>
      <c r="P3776" s="32">
        <f t="shared" si="987"/>
        <v>1585.3853200000003</v>
      </c>
      <c r="Q3776">
        <v>714372</v>
      </c>
      <c r="R3776" t="s">
        <v>298</v>
      </c>
      <c r="S3776" t="s">
        <v>500</v>
      </c>
      <c r="T3776" t="str">
        <f t="shared" si="988"/>
        <v>VEN</v>
      </c>
      <c r="U3776" t="s">
        <v>381</v>
      </c>
      <c r="V3776" s="33">
        <f t="shared" si="989"/>
        <v>4967.6000000000004</v>
      </c>
      <c r="W3776">
        <f t="shared" si="990"/>
        <v>440</v>
      </c>
      <c r="X3776" s="33">
        <f t="shared" si="991"/>
        <v>3967.13</v>
      </c>
      <c r="Y3776" s="33">
        <f t="shared" si="992"/>
        <v>1000.47</v>
      </c>
      <c r="Z3776" s="45">
        <f t="shared" si="993"/>
        <v>0.30143033255495616</v>
      </c>
      <c r="AA3776" s="33">
        <f t="shared" si="994"/>
        <v>1497.3853200000003</v>
      </c>
      <c r="AB3776" s="45">
        <f t="shared" si="995"/>
        <v>0.37744800901407322</v>
      </c>
      <c r="AC3776" s="33">
        <f>IFERROR($X3776/VLOOKUP(CONCATENATE("USD",C3776),[1]GEINDICE!AR$1:AS$65536,2,0),"")</f>
        <v>685.00362606623617</v>
      </c>
      <c r="AD3776" s="33">
        <f>IFERROR($AA3776/VLOOKUP(CONCATENATE("USD",C3776),[1]GEINDICE!AR$1:AS$65536,2,0),"")</f>
        <v>258.55325482612153</v>
      </c>
      <c r="AE3776" s="33">
        <f>IFERROR($X3776/VLOOKUP(CONCATENATE("EUR",C3776),[1]GEINDICE!AR$1:AS$65536,2,0),"")</f>
        <v>635.78857957914647</v>
      </c>
      <c r="AF3776" s="33">
        <f>IFERROR($AA3776/VLOOKUP(CONCATENATE("EUR",C3776),[1]GEINDICE!AR$1:AS$65536,2,0),"")</f>
        <v>239.97713351603448</v>
      </c>
      <c r="AG3776" s="48" t="str">
        <f>VLOOKUP(E3776,[1]Apresentação!AW$1:AX$65536,2,0)</f>
        <v xml:space="preserve">                    3 - TEXTILE AUXILIARIES</v>
      </c>
      <c r="AH3776" s="48" t="str">
        <f t="shared" si="996"/>
        <v xml:space="preserve">         5506000015 - KATAMIN BW 3.1 BR</v>
      </c>
      <c r="AI3776" s="49" t="str">
        <f t="shared" si="997"/>
        <v xml:space="preserve">     X00218 - EKOTEXQUIMICA LTDA</v>
      </c>
      <c r="AJ3776" t="str">
        <f t="shared" si="998"/>
        <v xml:space="preserve">     90 - SALES</v>
      </c>
      <c r="AK3776" t="str">
        <f t="shared" si="999"/>
        <v/>
      </c>
      <c r="AL3776">
        <f t="shared" si="1000"/>
        <v>3</v>
      </c>
      <c r="AM3776" t="str">
        <f t="shared" si="1001"/>
        <v>2025 3</v>
      </c>
      <c r="AN3776" t="str">
        <f t="shared" si="1002"/>
        <v xml:space="preserve">EKOTEXQUIMICA </v>
      </c>
    </row>
    <row r="3777" spans="1:40" x14ac:dyDescent="0.35">
      <c r="A3777">
        <v>81215</v>
      </c>
      <c r="B3777" t="s">
        <v>274</v>
      </c>
      <c r="C3777" s="31">
        <v>45695</v>
      </c>
      <c r="D3777" t="s">
        <v>286</v>
      </c>
      <c r="E3777" t="s">
        <v>287</v>
      </c>
      <c r="F3777" t="s">
        <v>501</v>
      </c>
      <c r="G3777" t="s">
        <v>502</v>
      </c>
      <c r="H3777" t="s">
        <v>519</v>
      </c>
      <c r="I3777" t="s">
        <v>520</v>
      </c>
      <c r="J3777">
        <v>330</v>
      </c>
      <c r="K3777">
        <v>2145</v>
      </c>
      <c r="L3777">
        <v>1824.2375400000001</v>
      </c>
      <c r="M3777">
        <v>432.01</v>
      </c>
      <c r="N3777">
        <v>6.5</v>
      </c>
      <c r="O3777" s="32">
        <f t="shared" si="986"/>
        <v>1712.99</v>
      </c>
      <c r="P3777" s="32">
        <f t="shared" si="987"/>
        <v>-111.24754000000007</v>
      </c>
      <c r="Q3777">
        <v>709630</v>
      </c>
      <c r="R3777" t="s">
        <v>298</v>
      </c>
      <c r="S3777" t="s">
        <v>500</v>
      </c>
      <c r="T3777" t="str">
        <f t="shared" si="988"/>
        <v>VEN</v>
      </c>
      <c r="U3777" t="s">
        <v>381</v>
      </c>
      <c r="V3777" s="33">
        <f t="shared" si="989"/>
        <v>2145</v>
      </c>
      <c r="W3777">
        <f t="shared" si="990"/>
        <v>330</v>
      </c>
      <c r="X3777" s="33">
        <f t="shared" si="991"/>
        <v>1712.99</v>
      </c>
      <c r="Y3777" s="33">
        <f t="shared" si="992"/>
        <v>432.01</v>
      </c>
      <c r="Z3777" s="45">
        <f t="shared" si="993"/>
        <v>-8.2632885780885817E-2</v>
      </c>
      <c r="AA3777" s="33">
        <f t="shared" si="994"/>
        <v>-177.24754000000007</v>
      </c>
      <c r="AB3777" s="45">
        <f t="shared" si="995"/>
        <v>-0.10347260637832099</v>
      </c>
      <c r="AC3777" s="33">
        <f>IFERROR($X3777/VLOOKUP(CONCATENATE("USD",C3777),[1]GEINDICE!AR$1:AS$65536,2,0),"")</f>
        <v>297.6162760394044</v>
      </c>
      <c r="AD3777" s="33">
        <f>IFERROR($AA3777/VLOOKUP(CONCATENATE("USD",C3777),[1]GEINDICE!AR$1:AS$65536,2,0),"")</f>
        <v>-30.795131782407019</v>
      </c>
      <c r="AE3777" s="33">
        <f>IFERROR($X3777/VLOOKUP(CONCATENATE("EUR",C3777),[1]GEINDICE!AR$1:AS$65536,2,0),"")</f>
        <v>287.43854350197165</v>
      </c>
      <c r="AF3777" s="33">
        <f>IFERROR($AA3777/VLOOKUP(CONCATENATE("EUR",C3777),[1]GEINDICE!AR$1:AS$65536,2,0),"")</f>
        <v>-29.742015269737404</v>
      </c>
      <c r="AG3777" s="48" t="str">
        <f>VLOOKUP(E3777,[1]Apresentação!AW$1:AX$65536,2,0)</f>
        <v xml:space="preserve">                    3 - TEXTILE AUXILIARIES</v>
      </c>
      <c r="AH3777" s="48" t="str">
        <f t="shared" si="996"/>
        <v xml:space="preserve">         5506000015 - KATAMIN BW 3.1 BR</v>
      </c>
      <c r="AI3777" s="49" t="str">
        <f t="shared" si="997"/>
        <v xml:space="preserve">     X00076 - MALWEE MALHAS LTDA</v>
      </c>
      <c r="AJ3777" t="str">
        <f t="shared" si="998"/>
        <v xml:space="preserve">     90 - SALES</v>
      </c>
      <c r="AK3777" t="str">
        <f t="shared" si="999"/>
        <v/>
      </c>
      <c r="AL3777">
        <f t="shared" si="1000"/>
        <v>2</v>
      </c>
      <c r="AM3777" t="str">
        <f t="shared" si="1001"/>
        <v>2025 2</v>
      </c>
      <c r="AN3777" t="str">
        <f t="shared" si="1002"/>
        <v xml:space="preserve">MALWEE </v>
      </c>
    </row>
    <row r="3778" spans="1:40" x14ac:dyDescent="0.35">
      <c r="A3778">
        <v>80792</v>
      </c>
      <c r="B3778" t="s">
        <v>274</v>
      </c>
      <c r="C3778" s="31">
        <v>45665</v>
      </c>
      <c r="D3778" t="s">
        <v>286</v>
      </c>
      <c r="E3778" t="s">
        <v>287</v>
      </c>
      <c r="F3778" t="s">
        <v>526</v>
      </c>
      <c r="G3778" t="s">
        <v>527</v>
      </c>
      <c r="H3778" t="s">
        <v>519</v>
      </c>
      <c r="I3778" t="s">
        <v>520</v>
      </c>
      <c r="J3778">
        <v>220</v>
      </c>
      <c r="K3778">
        <v>2483.8000000000002</v>
      </c>
      <c r="L3778">
        <v>1294.1189300000001</v>
      </c>
      <c r="M3778">
        <v>500.24</v>
      </c>
      <c r="N3778">
        <v>11.290000000000001</v>
      </c>
      <c r="O3778" s="32">
        <f t="shared" si="986"/>
        <v>1983.5600000000002</v>
      </c>
      <c r="P3778" s="32">
        <f t="shared" si="987"/>
        <v>689.44107000000008</v>
      </c>
      <c r="Q3778">
        <v>706601</v>
      </c>
      <c r="R3778" t="s">
        <v>298</v>
      </c>
      <c r="S3778" t="s">
        <v>500</v>
      </c>
      <c r="T3778" t="str">
        <f t="shared" si="988"/>
        <v>VEN</v>
      </c>
      <c r="U3778" t="s">
        <v>381</v>
      </c>
      <c r="V3778" s="33">
        <f t="shared" si="989"/>
        <v>2483.8000000000002</v>
      </c>
      <c r="W3778">
        <f t="shared" si="990"/>
        <v>220</v>
      </c>
      <c r="X3778" s="33">
        <f t="shared" si="991"/>
        <v>1983.5600000000002</v>
      </c>
      <c r="Y3778" s="33">
        <f t="shared" si="992"/>
        <v>500.24</v>
      </c>
      <c r="Z3778" s="45">
        <f t="shared" si="993"/>
        <v>0.2598603228923424</v>
      </c>
      <c r="AA3778" s="33">
        <f t="shared" si="994"/>
        <v>645.44107000000008</v>
      </c>
      <c r="AB3778" s="45">
        <f t="shared" si="995"/>
        <v>0.32539528423642339</v>
      </c>
      <c r="AC3778" s="33">
        <f>IFERROR($X3778/VLOOKUP(CONCATENATE("USD",C3778),[1]GEINDICE!AR$1:AS$65536,2,0),"")</f>
        <v>323.47156765219091</v>
      </c>
      <c r="AD3778" s="33">
        <f>IFERROR($AA3778/VLOOKUP(CONCATENATE("USD",C3778),[1]GEINDICE!AR$1:AS$65536,2,0),"")</f>
        <v>105.25612269858614</v>
      </c>
      <c r="AE3778" s="33">
        <f>IFERROR($X3778/VLOOKUP(CONCATENATE("EUR",C3778),[1]GEINDICE!AR$1:AS$65536,2,0),"")</f>
        <v>313.95875211700087</v>
      </c>
      <c r="AF3778" s="33">
        <f>IFERROR($AA3778/VLOOKUP(CONCATENATE("EUR",C3778),[1]GEINDICE!AR$1:AS$65536,2,0),"")</f>
        <v>102.16069738362431</v>
      </c>
      <c r="AG3778" s="48" t="str">
        <f>VLOOKUP(E3778,[1]Apresentação!AW$1:AX$65536,2,0)</f>
        <v xml:space="preserve">                    3 - TEXTILE AUXILIARIES</v>
      </c>
      <c r="AH3778" s="48" t="str">
        <f t="shared" si="996"/>
        <v xml:space="preserve">         5506000015 - KATAMIN BW 3.1 BR</v>
      </c>
      <c r="AI3778" s="49" t="str">
        <f t="shared" si="997"/>
        <v xml:space="preserve">     X00218 - EKOTEXQUIMICA LTDA</v>
      </c>
      <c r="AJ3778" t="str">
        <f t="shared" si="998"/>
        <v xml:space="preserve">     90 - SALES</v>
      </c>
      <c r="AK3778" t="str">
        <f t="shared" si="999"/>
        <v/>
      </c>
      <c r="AL3778">
        <f t="shared" si="1000"/>
        <v>1</v>
      </c>
      <c r="AM3778" t="str">
        <f t="shared" si="1001"/>
        <v>2025 1</v>
      </c>
      <c r="AN3778" t="str">
        <f t="shared" si="1002"/>
        <v xml:space="preserve">EKOTEXQUIMICA </v>
      </c>
    </row>
    <row r="3779" spans="1:40" x14ac:dyDescent="0.35">
      <c r="A3779">
        <v>80834</v>
      </c>
      <c r="B3779" t="s">
        <v>274</v>
      </c>
      <c r="C3779" s="31">
        <v>45667</v>
      </c>
      <c r="D3779" t="s">
        <v>286</v>
      </c>
      <c r="E3779" t="s">
        <v>287</v>
      </c>
      <c r="F3779" t="s">
        <v>304</v>
      </c>
      <c r="G3779" t="s">
        <v>305</v>
      </c>
      <c r="H3779" t="s">
        <v>519</v>
      </c>
      <c r="I3779" t="s">
        <v>520</v>
      </c>
      <c r="J3779">
        <v>330</v>
      </c>
      <c r="K3779">
        <v>3960.33</v>
      </c>
      <c r="L3779">
        <v>1941.1784</v>
      </c>
      <c r="M3779">
        <v>797.61</v>
      </c>
      <c r="N3779">
        <v>12.001000000000001</v>
      </c>
      <c r="O3779" s="32">
        <f t="shared" si="986"/>
        <v>3162.72</v>
      </c>
      <c r="P3779" s="32">
        <f t="shared" si="987"/>
        <v>1221.5415999999998</v>
      </c>
      <c r="Q3779">
        <v>706848</v>
      </c>
      <c r="R3779" t="s">
        <v>298</v>
      </c>
      <c r="S3779" t="s">
        <v>500</v>
      </c>
      <c r="T3779" t="str">
        <f t="shared" si="988"/>
        <v>VEN</v>
      </c>
      <c r="U3779" t="s">
        <v>381</v>
      </c>
      <c r="V3779" s="33">
        <f t="shared" si="989"/>
        <v>3960.33</v>
      </c>
      <c r="W3779">
        <f t="shared" si="990"/>
        <v>330</v>
      </c>
      <c r="X3779" s="33">
        <f t="shared" si="991"/>
        <v>3162.72</v>
      </c>
      <c r="Y3779" s="33">
        <f t="shared" si="992"/>
        <v>797.61</v>
      </c>
      <c r="Z3779" s="45">
        <f t="shared" si="993"/>
        <v>0.29177911941681622</v>
      </c>
      <c r="AA3779" s="33">
        <f t="shared" si="994"/>
        <v>1155.5415999999998</v>
      </c>
      <c r="AB3779" s="45">
        <f t="shared" si="995"/>
        <v>0.36536323164870738</v>
      </c>
      <c r="AC3779" s="33">
        <f>IFERROR($X3779/VLOOKUP(CONCATENATE("USD",C3779),[1]GEINDICE!AR$1:AS$65536,2,0),"")</f>
        <v>518.77634708439257</v>
      </c>
      <c r="AD3779" s="33">
        <f>IFERROR($AA3779/VLOOKUP(CONCATENATE("USD",C3779),[1]GEINDICE!AR$1:AS$65536,2,0),"")</f>
        <v>189.54180267366516</v>
      </c>
      <c r="AE3779" s="33">
        <f>IFERROR($X3779/VLOOKUP(CONCATENATE("EUR",C3779),[1]GEINDICE!AR$1:AS$65536,2,0),"")</f>
        <v>506.02710356634287</v>
      </c>
      <c r="AF3779" s="33">
        <f>IFERROR($AA3779/VLOOKUP(CONCATENATE("EUR",C3779),[1]GEINDICE!AR$1:AS$65536,2,0),"")</f>
        <v>184.88369786083416</v>
      </c>
      <c r="AG3779" s="48" t="str">
        <f>VLOOKUP(E3779,[1]Apresentação!AW$1:AX$65536,2,0)</f>
        <v xml:space="preserve">                    3 - TEXTILE AUXILIARIES</v>
      </c>
      <c r="AH3779" s="48" t="str">
        <f t="shared" si="996"/>
        <v xml:space="preserve">         5506000015 - KATAMIN BW 3.1 BR</v>
      </c>
      <c r="AI3779" s="49" t="str">
        <f t="shared" si="997"/>
        <v xml:space="preserve">     X00102 - TECIDOS DONA FRANCISCA LTDA</v>
      </c>
      <c r="AJ3779" t="str">
        <f t="shared" si="998"/>
        <v xml:space="preserve">     90 - SALES</v>
      </c>
      <c r="AK3779" t="str">
        <f t="shared" si="999"/>
        <v/>
      </c>
      <c r="AL3779">
        <f t="shared" si="1000"/>
        <v>1</v>
      </c>
      <c r="AM3779" t="str">
        <f t="shared" si="1001"/>
        <v>2025 1</v>
      </c>
      <c r="AN3779" t="str">
        <f t="shared" si="1002"/>
        <v xml:space="preserve">TECIDOS </v>
      </c>
    </row>
    <row r="3780" spans="1:40" x14ac:dyDescent="0.35">
      <c r="A3780">
        <v>82239</v>
      </c>
      <c r="B3780" t="s">
        <v>274</v>
      </c>
      <c r="C3780" s="31">
        <v>45777</v>
      </c>
      <c r="D3780" t="s">
        <v>286</v>
      </c>
      <c r="E3780" t="s">
        <v>287</v>
      </c>
      <c r="F3780" t="s">
        <v>511</v>
      </c>
      <c r="G3780" t="s">
        <v>512</v>
      </c>
      <c r="H3780" t="s">
        <v>519</v>
      </c>
      <c r="I3780" t="s">
        <v>520</v>
      </c>
      <c r="J3780">
        <v>950</v>
      </c>
      <c r="K3780">
        <v>12369</v>
      </c>
      <c r="L3780">
        <v>4979.0387300000002</v>
      </c>
      <c r="M3780">
        <v>2491.12</v>
      </c>
      <c r="N3780">
        <v>13.02</v>
      </c>
      <c r="O3780" s="32">
        <f t="shared" ref="O3780:O3843" si="1003">$K3780-$Y3780</f>
        <v>9877.880000000001</v>
      </c>
      <c r="P3780" s="32">
        <f t="shared" ref="P3780:P3843" si="1004">($O3780-$L3780)</f>
        <v>4898.8412700000008</v>
      </c>
      <c r="Q3780">
        <v>735370</v>
      </c>
      <c r="R3780" t="s">
        <v>473</v>
      </c>
      <c r="S3780" t="s">
        <v>473</v>
      </c>
      <c r="T3780" t="str">
        <f t="shared" ref="T3780:T3843" si="1005">MID($U3780,1,3)</f>
        <v>VEN</v>
      </c>
      <c r="U3780" t="s">
        <v>474</v>
      </c>
      <c r="V3780" s="33">
        <f t="shared" ref="V3780:V3843" si="1006">IF($T3780="DEV",-$K3780,$K3780)</f>
        <v>12369</v>
      </c>
      <c r="W3780">
        <f t="shared" ref="W3780:W3843" si="1007">IF($T3780="DEV",-$J3780,$J3780)</f>
        <v>950</v>
      </c>
      <c r="X3780" s="33">
        <f t="shared" ref="X3780:X3843" si="1008">$V3780-$Y3780</f>
        <v>9877.880000000001</v>
      </c>
      <c r="Y3780" s="33">
        <f t="shared" ref="Y3780:Y3843" si="1009">IF(A3780=59876,M3780,IF(A3780=59868,M3780,IF(R3780="6111",((K3780*0.12)+M3780),IF(T3780="DEV",-M3780,M3780))))</f>
        <v>2491.12</v>
      </c>
      <c r="Z3780" s="45">
        <f t="shared" ref="Z3780:Z3843" si="1010">IFERROR($AA3780/$V3780,0)</f>
        <v>0.38069700622524061</v>
      </c>
      <c r="AA3780" s="33">
        <f t="shared" ref="AA3780:AA3843" si="1011">IF(VLOOKUP(AL3780,AR:AS,2,0)="sim",IF($T3780="DEV",($X3780-$L3780),$P3780)-(0.2*W3780),IF(VLOOKUP(AL3780,AR:AS,2,0)="OK",IF($T3780="DEV",($X3780-$L3780),$P3780)-(0.2*W3780),IF($T3780="DEV",($X3780-$L3780),$P3780)))</f>
        <v>4708.8412700000008</v>
      </c>
      <c r="AB3780" s="45">
        <f t="shared" ref="AB3780:AB3843" si="1012">IFERROR($AA3780/$X3780,0)</f>
        <v>0.47670565647689589</v>
      </c>
      <c r="AC3780" s="33">
        <f>IFERROR($X3780/VLOOKUP(CONCATENATE("USD",C3780),[1]GEINDICE!AR$1:AS$65536,2,0),"")</f>
        <v>1744.9618428490674</v>
      </c>
      <c r="AD3780" s="33">
        <f>IFERROR($AA3780/VLOOKUP(CONCATENATE("USD",C3780),[1]GEINDICE!AR$1:AS$65536,2,0),"")</f>
        <v>831.83318082249878</v>
      </c>
      <c r="AE3780" s="33">
        <f>IFERROR($X3780/VLOOKUP(CONCATENATE("EUR",C3780),[1]GEINDICE!AR$1:AS$65536,2,0),"")</f>
        <v>1537.2696713147411</v>
      </c>
      <c r="AF3780" s="33">
        <f>IFERROR($AA3780/VLOOKUP(CONCATENATE("EUR",C3780),[1]GEINDICE!AR$1:AS$65536,2,0),"")</f>
        <v>732.82514784611567</v>
      </c>
      <c r="AG3780" s="48" t="str">
        <f>VLOOKUP(E3780,[1]Apresentação!AW$1:AX$65536,2,0)</f>
        <v xml:space="preserve">                    3 - TEXTILE AUXILIARIES</v>
      </c>
      <c r="AH3780" s="48" t="str">
        <f t="shared" ref="AH3780:AH3843" si="1013">CONCATENATE("         ",H3780," - ",I3780)</f>
        <v xml:space="preserve">         5506000015 - KATAMIN BW 3.1 BR</v>
      </c>
      <c r="AI3780" s="49" t="str">
        <f t="shared" ref="AI3780:AI3843" si="1014">CONCATENATE("     ",F3780," - ",G3780)</f>
        <v xml:space="preserve">     X00354 - DALILA TEXTIL LTDA</v>
      </c>
      <c r="AJ3780" t="str">
        <f t="shared" ref="AJ3780:AJ3843" si="1015">IF(RIGHT(I3780,2)="BR","     90 - SALES","     93 - RESALES")</f>
        <v xml:space="preserve">     90 - SALES</v>
      </c>
      <c r="AK3780" t="str">
        <f t="shared" ref="AK3780:AK3843" si="1016">IF(R3780="3201","EXP",IF(R3780="7101","EXP",""))</f>
        <v/>
      </c>
      <c r="AL3780">
        <f t="shared" ref="AL3780:AL3843" si="1017">VLOOKUP(MONTH(C3780),AQ:AR,2,0)</f>
        <v>4</v>
      </c>
      <c r="AM3780" t="str">
        <f t="shared" ref="AM3780:AM3843" si="1018">CONCATENATE(YEAR(C3780)," ",MONTH(C3780))</f>
        <v>2025 4</v>
      </c>
      <c r="AN3780" t="str">
        <f t="shared" ref="AN3780:AN3843" si="1019">MID(G3780,1,SEARCH(" ",G3780,1))</f>
        <v xml:space="preserve">DALILA </v>
      </c>
    </row>
    <row r="3781" spans="1:40" x14ac:dyDescent="0.35">
      <c r="A3781">
        <v>81835</v>
      </c>
      <c r="B3781" t="s">
        <v>274</v>
      </c>
      <c r="C3781" s="31">
        <v>45744</v>
      </c>
      <c r="D3781" t="s">
        <v>286</v>
      </c>
      <c r="E3781" t="s">
        <v>287</v>
      </c>
      <c r="F3781" t="s">
        <v>511</v>
      </c>
      <c r="G3781" t="s">
        <v>512</v>
      </c>
      <c r="H3781" t="s">
        <v>519</v>
      </c>
      <c r="I3781" t="s">
        <v>520</v>
      </c>
      <c r="J3781">
        <v>950</v>
      </c>
      <c r="K3781">
        <v>12369</v>
      </c>
      <c r="L3781">
        <v>5113.9712799999998</v>
      </c>
      <c r="M3781">
        <v>2491.12</v>
      </c>
      <c r="N3781">
        <v>13.02</v>
      </c>
      <c r="O3781" s="32">
        <f t="shared" si="1003"/>
        <v>9877.880000000001</v>
      </c>
      <c r="P3781" s="32">
        <f t="shared" si="1004"/>
        <v>4763.9087200000013</v>
      </c>
      <c r="Q3781">
        <v>723325</v>
      </c>
      <c r="R3781" t="s">
        <v>473</v>
      </c>
      <c r="S3781" t="s">
        <v>473</v>
      </c>
      <c r="T3781" t="str">
        <f t="shared" si="1005"/>
        <v>VEN</v>
      </c>
      <c r="U3781" t="s">
        <v>474</v>
      </c>
      <c r="V3781" s="33">
        <f t="shared" si="1006"/>
        <v>12369</v>
      </c>
      <c r="W3781">
        <f t="shared" si="1007"/>
        <v>950</v>
      </c>
      <c r="X3781" s="33">
        <f t="shared" si="1008"/>
        <v>9877.880000000001</v>
      </c>
      <c r="Y3781" s="33">
        <f t="shared" si="1009"/>
        <v>2491.12</v>
      </c>
      <c r="Z3781" s="45">
        <f t="shared" si="1010"/>
        <v>0.36978807664322105</v>
      </c>
      <c r="AA3781" s="33">
        <f t="shared" si="1011"/>
        <v>4573.9087200000013</v>
      </c>
      <c r="AB3781" s="45">
        <f t="shared" si="1012"/>
        <v>0.46304558468011364</v>
      </c>
      <c r="AC3781" s="33">
        <f>IFERROR($X3781/VLOOKUP(CONCATENATE("USD",C3781),[1]GEINDICE!AR$1:AS$65536,2,0),"")</f>
        <v>1713.1252167880682</v>
      </c>
      <c r="AD3781" s="33">
        <f>IFERROR($AA3781/VLOOKUP(CONCATENATE("USD",C3781),[1]GEINDICE!AR$1:AS$65536,2,0),"")</f>
        <v>793.25506763787746</v>
      </c>
      <c r="AE3781" s="33">
        <f>IFERROR($X3781/VLOOKUP(CONCATENATE("EUR",C3781),[1]GEINDICE!AR$1:AS$65536,2,0),"")</f>
        <v>1582.4103295259761</v>
      </c>
      <c r="AF3781" s="33">
        <f>IFERROR($AA3781/VLOOKUP(CONCATENATE("EUR",C3781),[1]GEINDICE!AR$1:AS$65536,2,0),"")</f>
        <v>732.72811623920688</v>
      </c>
      <c r="AG3781" s="48" t="str">
        <f>VLOOKUP(E3781,[1]Apresentação!AW$1:AX$65536,2,0)</f>
        <v xml:space="preserve">                    3 - TEXTILE AUXILIARIES</v>
      </c>
      <c r="AH3781" s="48" t="str">
        <f t="shared" si="1013"/>
        <v xml:space="preserve">         5506000015 - KATAMIN BW 3.1 BR</v>
      </c>
      <c r="AI3781" s="49" t="str">
        <f t="shared" si="1014"/>
        <v xml:space="preserve">     X00354 - DALILA TEXTIL LTDA</v>
      </c>
      <c r="AJ3781" t="str">
        <f t="shared" si="1015"/>
        <v xml:space="preserve">     90 - SALES</v>
      </c>
      <c r="AK3781" t="str">
        <f t="shared" si="1016"/>
        <v/>
      </c>
      <c r="AL3781">
        <f t="shared" si="1017"/>
        <v>3</v>
      </c>
      <c r="AM3781" t="str">
        <f t="shared" si="1018"/>
        <v>2025 3</v>
      </c>
      <c r="AN3781" t="str">
        <f t="shared" si="1019"/>
        <v xml:space="preserve">DALILA </v>
      </c>
    </row>
    <row r="3782" spans="1:40" x14ac:dyDescent="0.35">
      <c r="A3782">
        <v>83965</v>
      </c>
      <c r="B3782" t="s">
        <v>274</v>
      </c>
      <c r="C3782" s="31">
        <v>45923</v>
      </c>
      <c r="D3782" t="s">
        <v>286</v>
      </c>
      <c r="E3782" t="s">
        <v>287</v>
      </c>
      <c r="F3782" t="s">
        <v>511</v>
      </c>
      <c r="G3782" t="s">
        <v>512</v>
      </c>
      <c r="H3782" t="s">
        <v>519</v>
      </c>
      <c r="I3782" t="s">
        <v>520</v>
      </c>
      <c r="J3782">
        <v>950</v>
      </c>
      <c r="K3782">
        <v>12369</v>
      </c>
      <c r="L3782">
        <v>6041.3262199999999</v>
      </c>
      <c r="M3782">
        <v>2491.12</v>
      </c>
      <c r="N3782">
        <v>13.02</v>
      </c>
      <c r="O3782" s="32">
        <f t="shared" si="1003"/>
        <v>9877.880000000001</v>
      </c>
      <c r="P3782" s="32">
        <f t="shared" si="1004"/>
        <v>3836.5537800000011</v>
      </c>
      <c r="Q3782">
        <v>762136</v>
      </c>
      <c r="R3782" t="s">
        <v>473</v>
      </c>
      <c r="S3782" t="s">
        <v>473</v>
      </c>
      <c r="T3782" t="str">
        <f t="shared" si="1005"/>
        <v>VEN</v>
      </c>
      <c r="U3782" t="s">
        <v>474</v>
      </c>
      <c r="V3782" s="33">
        <f t="shared" si="1006"/>
        <v>12369</v>
      </c>
      <c r="W3782">
        <f t="shared" si="1007"/>
        <v>950</v>
      </c>
      <c r="X3782" s="33">
        <f t="shared" si="1008"/>
        <v>9877.880000000001</v>
      </c>
      <c r="Y3782" s="33">
        <f t="shared" si="1009"/>
        <v>2491.12</v>
      </c>
      <c r="Z3782" s="45">
        <f t="shared" si="1010"/>
        <v>0.2948139526234943</v>
      </c>
      <c r="AA3782" s="33">
        <f t="shared" si="1011"/>
        <v>3646.5537800000011</v>
      </c>
      <c r="AB3782" s="45">
        <f t="shared" si="1012"/>
        <v>0.36916360393120801</v>
      </c>
      <c r="AC3782" s="33">
        <f>IFERROR($X3782/VLOOKUP(CONCATENATE("USD",C3782),[1]GEINDICE!AR$1:AS$65536,2,0),"")</f>
        <v>1861.5381716073348</v>
      </c>
      <c r="AD3782" s="33">
        <f>IFERROR($AA3782/VLOOKUP(CONCATENATE("USD",C3782),[1]GEINDICE!AR$1:AS$65536,2,0),"")</f>
        <v>687.21214028607517</v>
      </c>
      <c r="AE3782" s="33">
        <f>IFERROR($X3782/VLOOKUP(CONCATENATE("EUR",C3782),[1]GEINDICE!AR$1:AS$65536,2,0),"")</f>
        <v>1577.4321303098052</v>
      </c>
      <c r="AF3782" s="33">
        <f>IFERROR($AA3782/VLOOKUP(CONCATENATE("EUR",C3782),[1]GEINDICE!AR$1:AS$65536,2,0),"")</f>
        <v>582.33053018205055</v>
      </c>
      <c r="AG3782" s="48" t="str">
        <f>VLOOKUP(E3782,[1]Apresentação!AW$1:AX$65536,2,0)</f>
        <v xml:space="preserve">                    3 - TEXTILE AUXILIARIES</v>
      </c>
      <c r="AH3782" s="48" t="str">
        <f t="shared" si="1013"/>
        <v xml:space="preserve">         5506000015 - KATAMIN BW 3.1 BR</v>
      </c>
      <c r="AI3782" s="49" t="str">
        <f t="shared" si="1014"/>
        <v xml:space="preserve">     X00354 - DALILA TEXTIL LTDA</v>
      </c>
      <c r="AJ3782" t="str">
        <f t="shared" si="1015"/>
        <v xml:space="preserve">     90 - SALES</v>
      </c>
      <c r="AK3782" t="str">
        <f t="shared" si="1016"/>
        <v/>
      </c>
      <c r="AL3782">
        <f t="shared" si="1017"/>
        <v>9</v>
      </c>
      <c r="AM3782" t="str">
        <f t="shared" si="1018"/>
        <v>2025 9</v>
      </c>
      <c r="AN3782" t="str">
        <f t="shared" si="1019"/>
        <v xml:space="preserve">DALILA </v>
      </c>
    </row>
    <row r="3783" spans="1:40" x14ac:dyDescent="0.35">
      <c r="A3783">
        <v>82862</v>
      </c>
      <c r="B3783" t="s">
        <v>274</v>
      </c>
      <c r="C3783" s="31">
        <v>45832</v>
      </c>
      <c r="D3783" t="s">
        <v>286</v>
      </c>
      <c r="E3783" t="s">
        <v>287</v>
      </c>
      <c r="F3783" t="s">
        <v>511</v>
      </c>
      <c r="G3783" t="s">
        <v>512</v>
      </c>
      <c r="H3783" t="s">
        <v>519</v>
      </c>
      <c r="I3783" t="s">
        <v>520</v>
      </c>
      <c r="J3783">
        <v>950</v>
      </c>
      <c r="K3783">
        <v>12369</v>
      </c>
      <c r="L3783">
        <v>4915.0267700000004</v>
      </c>
      <c r="M3783">
        <v>2491.12</v>
      </c>
      <c r="N3783">
        <v>13.02</v>
      </c>
      <c r="O3783" s="32">
        <f t="shared" si="1003"/>
        <v>9877.880000000001</v>
      </c>
      <c r="P3783" s="32">
        <f t="shared" si="1004"/>
        <v>4962.8532300000006</v>
      </c>
      <c r="Q3783">
        <v>741940</v>
      </c>
      <c r="R3783" t="s">
        <v>473</v>
      </c>
      <c r="S3783" t="s">
        <v>473</v>
      </c>
      <c r="T3783" t="str">
        <f t="shared" si="1005"/>
        <v>VEN</v>
      </c>
      <c r="U3783" t="s">
        <v>474</v>
      </c>
      <c r="V3783" s="33">
        <f t="shared" si="1006"/>
        <v>12369</v>
      </c>
      <c r="W3783">
        <f t="shared" si="1007"/>
        <v>950</v>
      </c>
      <c r="X3783" s="33">
        <f t="shared" si="1008"/>
        <v>9877.880000000001</v>
      </c>
      <c r="Y3783" s="33">
        <f t="shared" si="1009"/>
        <v>2491.12</v>
      </c>
      <c r="Z3783" s="45">
        <f t="shared" si="1010"/>
        <v>0.38587219904600217</v>
      </c>
      <c r="AA3783" s="33">
        <f t="shared" si="1011"/>
        <v>4772.8532300000006</v>
      </c>
      <c r="AB3783" s="45">
        <f t="shared" si="1012"/>
        <v>0.48318599031371107</v>
      </c>
      <c r="AC3783" s="33">
        <f>IFERROR($X3783/VLOOKUP(CONCATENATE("USD",C3783),[1]GEINDICE!AR$1:AS$65536,2,0),"")</f>
        <v>1798.0050238450617</v>
      </c>
      <c r="AD3783" s="33">
        <f>IFERROR($AA3783/VLOOKUP(CONCATENATE("USD",C3783),[1]GEINDICE!AR$1:AS$65536,2,0),"")</f>
        <v>868.7708380356039</v>
      </c>
      <c r="AE3783" s="33">
        <f>IFERROR($X3783/VLOOKUP(CONCATENATE("EUR",C3783),[1]GEINDICE!AR$1:AS$65536,2,0),"")</f>
        <v>1548.9368374835351</v>
      </c>
      <c r="AF3783" s="33">
        <f>IFERROR($AA3783/VLOOKUP(CONCATENATE("EUR",C3783),[1]GEINDICE!AR$1:AS$65536,2,0),"")</f>
        <v>748.4245797528697</v>
      </c>
      <c r="AG3783" s="48" t="str">
        <f>VLOOKUP(E3783,[1]Apresentação!AW$1:AX$65536,2,0)</f>
        <v xml:space="preserve">                    3 - TEXTILE AUXILIARIES</v>
      </c>
      <c r="AH3783" s="48" t="str">
        <f t="shared" si="1013"/>
        <v xml:space="preserve">         5506000015 - KATAMIN BW 3.1 BR</v>
      </c>
      <c r="AI3783" s="49" t="str">
        <f t="shared" si="1014"/>
        <v xml:space="preserve">     X00354 - DALILA TEXTIL LTDA</v>
      </c>
      <c r="AJ3783" t="str">
        <f t="shared" si="1015"/>
        <v xml:space="preserve">     90 - SALES</v>
      </c>
      <c r="AK3783" t="str">
        <f t="shared" si="1016"/>
        <v/>
      </c>
      <c r="AL3783">
        <f t="shared" si="1017"/>
        <v>6</v>
      </c>
      <c r="AM3783" t="str">
        <f t="shared" si="1018"/>
        <v>2025 6</v>
      </c>
      <c r="AN3783" t="str">
        <f t="shared" si="1019"/>
        <v xml:space="preserve">DALILA </v>
      </c>
    </row>
    <row r="3784" spans="1:40" x14ac:dyDescent="0.35">
      <c r="A3784">
        <v>83375</v>
      </c>
      <c r="B3784" t="s">
        <v>274</v>
      </c>
      <c r="C3784" s="31">
        <v>45873</v>
      </c>
      <c r="D3784" t="s">
        <v>286</v>
      </c>
      <c r="E3784" t="s">
        <v>287</v>
      </c>
      <c r="F3784" t="s">
        <v>511</v>
      </c>
      <c r="G3784" t="s">
        <v>512</v>
      </c>
      <c r="H3784" t="s">
        <v>519</v>
      </c>
      <c r="I3784" t="s">
        <v>520</v>
      </c>
      <c r="J3784">
        <v>950</v>
      </c>
      <c r="K3784">
        <v>12369</v>
      </c>
      <c r="L3784">
        <v>5102.8381799999997</v>
      </c>
      <c r="M3784">
        <v>2491.12</v>
      </c>
      <c r="N3784">
        <v>13.02</v>
      </c>
      <c r="O3784" s="32">
        <f t="shared" si="1003"/>
        <v>9877.880000000001</v>
      </c>
      <c r="P3784" s="32">
        <f t="shared" si="1004"/>
        <v>4775.0418200000013</v>
      </c>
      <c r="Q3784">
        <v>747964</v>
      </c>
      <c r="R3784" t="s">
        <v>473</v>
      </c>
      <c r="S3784" t="s">
        <v>473</v>
      </c>
      <c r="T3784" t="str">
        <f t="shared" si="1005"/>
        <v>VEN</v>
      </c>
      <c r="U3784" t="s">
        <v>474</v>
      </c>
      <c r="V3784" s="33">
        <f t="shared" si="1006"/>
        <v>12369</v>
      </c>
      <c r="W3784">
        <f t="shared" si="1007"/>
        <v>950</v>
      </c>
      <c r="X3784" s="33">
        <f t="shared" si="1008"/>
        <v>9877.880000000001</v>
      </c>
      <c r="Y3784" s="33">
        <f t="shared" si="1009"/>
        <v>2491.12</v>
      </c>
      <c r="Z3784" s="45">
        <f t="shared" si="1010"/>
        <v>0.37068815749050055</v>
      </c>
      <c r="AA3784" s="33">
        <f t="shared" si="1011"/>
        <v>4585.0418200000013</v>
      </c>
      <c r="AB3784" s="45">
        <f t="shared" si="1012"/>
        <v>0.46417265850567135</v>
      </c>
      <c r="AC3784" s="33">
        <f>IFERROR($X3784/VLOOKUP(CONCATENATE("USD",C3784),[1]GEINDICE!AR$1:AS$65536,2,0),"")</f>
        <v>1792.2958285703919</v>
      </c>
      <c r="AD3784" s="33">
        <f>IFERROR($AA3784/VLOOKUP(CONCATENATE("USD",C3784),[1]GEINDICE!AR$1:AS$65536,2,0),"")</f>
        <v>831.93471957614372</v>
      </c>
      <c r="AE3784" s="33">
        <f>IFERROR($X3784/VLOOKUP(CONCATENATE("EUR",C3784),[1]GEINDICE!AR$1:AS$65536,2,0),"")</f>
        <v>1549.3498549133401</v>
      </c>
      <c r="AF3784" s="33">
        <f>IFERROR($AA3784/VLOOKUP(CONCATENATE("EUR",C3784),[1]GEINDICE!AR$1:AS$65536,2,0),"")</f>
        <v>719.16584111050122</v>
      </c>
      <c r="AG3784" s="48" t="str">
        <f>VLOOKUP(E3784,[1]Apresentação!AW$1:AX$65536,2,0)</f>
        <v xml:space="preserve">                    3 - TEXTILE AUXILIARIES</v>
      </c>
      <c r="AH3784" s="48" t="str">
        <f t="shared" si="1013"/>
        <v xml:space="preserve">         5506000015 - KATAMIN BW 3.1 BR</v>
      </c>
      <c r="AI3784" s="49" t="str">
        <f t="shared" si="1014"/>
        <v xml:space="preserve">     X00354 - DALILA TEXTIL LTDA</v>
      </c>
      <c r="AJ3784" t="str">
        <f t="shared" si="1015"/>
        <v xml:space="preserve">     90 - SALES</v>
      </c>
      <c r="AK3784" t="str">
        <f t="shared" si="1016"/>
        <v/>
      </c>
      <c r="AL3784">
        <f t="shared" si="1017"/>
        <v>8</v>
      </c>
      <c r="AM3784" t="str">
        <f t="shared" si="1018"/>
        <v>2025 8</v>
      </c>
      <c r="AN3784" t="str">
        <f t="shared" si="1019"/>
        <v xml:space="preserve">DALILA </v>
      </c>
    </row>
    <row r="3785" spans="1:40" x14ac:dyDescent="0.35">
      <c r="A3785">
        <v>84551</v>
      </c>
      <c r="B3785" t="s">
        <v>274</v>
      </c>
      <c r="C3785" s="31">
        <v>45967</v>
      </c>
      <c r="D3785" t="s">
        <v>286</v>
      </c>
      <c r="E3785" t="s">
        <v>287</v>
      </c>
      <c r="F3785" t="s">
        <v>316</v>
      </c>
      <c r="G3785" t="s">
        <v>317</v>
      </c>
      <c r="H3785" t="s">
        <v>1089</v>
      </c>
      <c r="I3785" t="s">
        <v>1090</v>
      </c>
      <c r="J3785">
        <v>120</v>
      </c>
      <c r="K3785">
        <v>635.4</v>
      </c>
      <c r="L3785">
        <v>115.27079999999999</v>
      </c>
      <c r="M3785">
        <v>127.98</v>
      </c>
      <c r="N3785">
        <v>5.2949999999999999</v>
      </c>
      <c r="O3785" s="32">
        <f t="shared" si="1003"/>
        <v>507.41999999999996</v>
      </c>
      <c r="P3785" s="32">
        <f t="shared" si="1004"/>
        <v>392.14919999999995</v>
      </c>
      <c r="Q3785">
        <v>766564</v>
      </c>
      <c r="R3785" t="s">
        <v>298</v>
      </c>
      <c r="S3785" t="s">
        <v>298</v>
      </c>
      <c r="T3785" t="str">
        <f t="shared" si="1005"/>
        <v>VEN</v>
      </c>
      <c r="U3785" t="s">
        <v>300</v>
      </c>
      <c r="V3785" s="33">
        <f t="shared" si="1006"/>
        <v>635.4</v>
      </c>
      <c r="W3785">
        <f t="shared" si="1007"/>
        <v>120</v>
      </c>
      <c r="X3785" s="33">
        <f t="shared" si="1008"/>
        <v>507.41999999999996</v>
      </c>
      <c r="Y3785" s="33">
        <f t="shared" si="1009"/>
        <v>127.98</v>
      </c>
      <c r="Z3785" s="34">
        <f t="shared" si="1010"/>
        <v>0.57939754485363548</v>
      </c>
      <c r="AA3785" s="33">
        <f t="shared" si="1011"/>
        <v>368.14919999999995</v>
      </c>
      <c r="AB3785" s="34">
        <f t="shared" si="1012"/>
        <v>0.72553151235662761</v>
      </c>
      <c r="AC3785" s="33" t="str">
        <f>IFERROR($X3785/VLOOKUP(CONCATENATE("USD",C3785),[1]GEINDICE!AR$1:AS$65536,2,0),"")</f>
        <v/>
      </c>
      <c r="AD3785" s="33" t="str">
        <f>IFERROR($AA3785/VLOOKUP(CONCATENATE("USD",C3785),[1]GEINDICE!AR$1:AS$65536,2,0),"")</f>
        <v/>
      </c>
      <c r="AE3785" s="33" t="str">
        <f>IFERROR($X3785/VLOOKUP(CONCATENATE("EUR",C3785),[1]GEINDICE!AR$1:AS$65536,2,0),"")</f>
        <v/>
      </c>
      <c r="AF3785" s="33" t="str">
        <f>IFERROR($AA3785/VLOOKUP(CONCATENATE("EUR",C3785),[1]GEINDICE!AR$1:AS$65536,2,0),"")</f>
        <v/>
      </c>
      <c r="AG3785" s="43" t="str">
        <f>VLOOKUP(E3785,[1]Apresentação!AW$1:AX$65536,2,0)</f>
        <v xml:space="preserve">                    3 - TEXTILE AUXILIARIES</v>
      </c>
      <c r="AH3785" s="43" t="str">
        <f t="shared" si="1013"/>
        <v xml:space="preserve">         5503000008 - LUBATEX ECS BR</v>
      </c>
      <c r="AI3785" s="44" t="str">
        <f t="shared" si="1014"/>
        <v xml:space="preserve">     X00274 - ELASTAN IND E COM LTDA</v>
      </c>
      <c r="AJ3785" t="str">
        <f t="shared" si="1015"/>
        <v xml:space="preserve">     90 - SALES</v>
      </c>
      <c r="AK3785" t="str">
        <f t="shared" si="1016"/>
        <v/>
      </c>
      <c r="AL3785">
        <f t="shared" si="1017"/>
        <v>11</v>
      </c>
      <c r="AM3785" t="str">
        <f t="shared" si="1018"/>
        <v>2025 11</v>
      </c>
      <c r="AN3785" t="str">
        <f t="shared" si="1019"/>
        <v xml:space="preserve">ELASTAN </v>
      </c>
    </row>
    <row r="3786" spans="1:40" x14ac:dyDescent="0.35">
      <c r="A3786">
        <v>81581</v>
      </c>
      <c r="B3786" t="s">
        <v>274</v>
      </c>
      <c r="C3786" s="31">
        <v>45726</v>
      </c>
      <c r="D3786" t="s">
        <v>286</v>
      </c>
      <c r="E3786" t="s">
        <v>287</v>
      </c>
      <c r="F3786" t="s">
        <v>294</v>
      </c>
      <c r="G3786" t="s">
        <v>295</v>
      </c>
      <c r="H3786" t="s">
        <v>552</v>
      </c>
      <c r="I3786" t="s">
        <v>553</v>
      </c>
      <c r="J3786">
        <v>330</v>
      </c>
      <c r="K3786">
        <v>1818.3</v>
      </c>
      <c r="L3786">
        <v>974.92250999999999</v>
      </c>
      <c r="M3786">
        <v>366.21</v>
      </c>
      <c r="N3786">
        <v>5.51</v>
      </c>
      <c r="O3786" s="32">
        <f t="shared" si="1003"/>
        <v>1452.09</v>
      </c>
      <c r="P3786" s="32">
        <f t="shared" si="1004"/>
        <v>477.16748999999993</v>
      </c>
      <c r="Q3786">
        <v>716216</v>
      </c>
      <c r="R3786" t="s">
        <v>298</v>
      </c>
      <c r="S3786" t="s">
        <v>298</v>
      </c>
      <c r="T3786" t="str">
        <f t="shared" si="1005"/>
        <v>VEN</v>
      </c>
      <c r="U3786" t="s">
        <v>300</v>
      </c>
      <c r="V3786" s="33">
        <f t="shared" si="1006"/>
        <v>1818.3</v>
      </c>
      <c r="W3786">
        <f t="shared" si="1007"/>
        <v>330</v>
      </c>
      <c r="X3786" s="33">
        <f t="shared" si="1008"/>
        <v>1452.09</v>
      </c>
      <c r="Y3786" s="33">
        <f t="shared" si="1009"/>
        <v>366.21</v>
      </c>
      <c r="Z3786" s="34">
        <f t="shared" si="1010"/>
        <v>0.22612742121762083</v>
      </c>
      <c r="AA3786" s="33">
        <f t="shared" si="1011"/>
        <v>411.16748999999993</v>
      </c>
      <c r="AB3786" s="34">
        <f t="shared" si="1012"/>
        <v>0.28315565150920396</v>
      </c>
      <c r="AC3786" s="33">
        <f>IFERROR($X3786/VLOOKUP(CONCATENATE("USD",C3786),[1]GEINDICE!AR$1:AS$65536,2,0),"")</f>
        <v>250.66286897980319</v>
      </c>
      <c r="AD3786" s="33">
        <f>IFERROR($AA3786/VLOOKUP(CONCATENATE("USD",C3786),[1]GEINDICE!AR$1:AS$65536,2,0),"")</f>
        <v>70.9766079751424</v>
      </c>
      <c r="AE3786" s="33">
        <f>IFERROR($X3786/VLOOKUP(CONCATENATE("EUR",C3786),[1]GEINDICE!AR$1:AS$65536,2,0),"")</f>
        <v>231.2797642749064</v>
      </c>
      <c r="AF3786" s="33">
        <f>IFERROR($AA3786/VLOOKUP(CONCATENATE("EUR",C3786),[1]GEINDICE!AR$1:AS$65536,2,0),"")</f>
        <v>65.488172334156232</v>
      </c>
      <c r="AG3786" s="43" t="str">
        <f>VLOOKUP(E3786,[1]Apresentação!AW$1:AX$65536,2,0)</f>
        <v xml:space="preserve">                    3 - TEXTILE AUXILIARIES</v>
      </c>
      <c r="AH3786" s="43" t="str">
        <f t="shared" si="1013"/>
        <v xml:space="preserve">         5527000002 - LUBATEX TPF BR</v>
      </c>
      <c r="AI3786" s="44" t="str">
        <f t="shared" si="1014"/>
        <v xml:space="preserve">     X00280 - LAVE BEM LAVANDERIA E TINTURARIA LTDA EPP</v>
      </c>
      <c r="AJ3786" t="str">
        <f t="shared" si="1015"/>
        <v xml:space="preserve">     90 - SALES</v>
      </c>
      <c r="AK3786" t="str">
        <f t="shared" si="1016"/>
        <v/>
      </c>
      <c r="AL3786">
        <f t="shared" si="1017"/>
        <v>3</v>
      </c>
      <c r="AM3786" t="str">
        <f t="shared" si="1018"/>
        <v>2025 3</v>
      </c>
      <c r="AN3786" t="str">
        <f t="shared" si="1019"/>
        <v xml:space="preserve">LAVE </v>
      </c>
    </row>
    <row r="3787" spans="1:40" x14ac:dyDescent="0.35">
      <c r="A3787">
        <v>81307</v>
      </c>
      <c r="B3787" t="s">
        <v>274</v>
      </c>
      <c r="C3787" s="31">
        <v>45705</v>
      </c>
      <c r="D3787" t="s">
        <v>286</v>
      </c>
      <c r="E3787" t="s">
        <v>287</v>
      </c>
      <c r="F3787" t="s">
        <v>294</v>
      </c>
      <c r="G3787" t="s">
        <v>295</v>
      </c>
      <c r="H3787" t="s">
        <v>552</v>
      </c>
      <c r="I3787" t="s">
        <v>553</v>
      </c>
      <c r="J3787">
        <v>330</v>
      </c>
      <c r="K3787">
        <v>1818.3</v>
      </c>
      <c r="L3787">
        <v>934.08505000000002</v>
      </c>
      <c r="M3787">
        <v>366.21</v>
      </c>
      <c r="N3787">
        <v>5.51</v>
      </c>
      <c r="O3787" s="32">
        <f t="shared" si="1003"/>
        <v>1452.09</v>
      </c>
      <c r="P3787" s="32">
        <f t="shared" si="1004"/>
        <v>518.00494999999989</v>
      </c>
      <c r="Q3787">
        <v>710429</v>
      </c>
      <c r="R3787" t="s">
        <v>298</v>
      </c>
      <c r="S3787" t="s">
        <v>298</v>
      </c>
      <c r="T3787" t="str">
        <f t="shared" si="1005"/>
        <v>VEN</v>
      </c>
      <c r="U3787" t="s">
        <v>303</v>
      </c>
      <c r="V3787" s="33">
        <f t="shared" si="1006"/>
        <v>1818.3</v>
      </c>
      <c r="W3787">
        <f t="shared" si="1007"/>
        <v>330</v>
      </c>
      <c r="X3787" s="33">
        <f t="shared" si="1008"/>
        <v>1452.09</v>
      </c>
      <c r="Y3787" s="33">
        <f t="shared" si="1009"/>
        <v>366.21</v>
      </c>
      <c r="Z3787" s="45">
        <f t="shared" si="1010"/>
        <v>0.24858656437331569</v>
      </c>
      <c r="AA3787" s="33">
        <f t="shared" si="1011"/>
        <v>452.00494999999989</v>
      </c>
      <c r="AB3787" s="45">
        <f t="shared" si="1012"/>
        <v>0.31127888078562616</v>
      </c>
      <c r="AC3787" s="33">
        <f>IFERROR($X3787/VLOOKUP(CONCATENATE("USD",C3787),[1]GEINDICE!AR$1:AS$65536,2,0),"")</f>
        <v>254.28421329130546</v>
      </c>
      <c r="AD3787" s="33">
        <f>IFERROR($AA3787/VLOOKUP(CONCATENATE("USD",C3787),[1]GEINDICE!AR$1:AS$65536,2,0),"")</f>
        <v>79.153305314771004</v>
      </c>
      <c r="AE3787" s="33">
        <f>IFERROR($X3787/VLOOKUP(CONCATENATE("EUR",C3787),[1]GEINDICE!AR$1:AS$65536,2,0),"")</f>
        <v>242.63777027704438</v>
      </c>
      <c r="AF3787" s="33">
        <f>IFERROR($AA3787/VLOOKUP(CONCATENATE("EUR",C3787),[1]GEINDICE!AR$1:AS$65536,2,0),"")</f>
        <v>75.528013568158244</v>
      </c>
      <c r="AG3787" s="48" t="str">
        <f>VLOOKUP(E3787,[1]Apresentação!AW$1:AX$65536,2,0)</f>
        <v xml:space="preserve">                    3 - TEXTILE AUXILIARIES</v>
      </c>
      <c r="AH3787" s="48" t="str">
        <f t="shared" si="1013"/>
        <v xml:space="preserve">         5527000002 - LUBATEX TPF BR</v>
      </c>
      <c r="AI3787" s="49" t="str">
        <f t="shared" si="1014"/>
        <v xml:space="preserve">     X00280 - LAVE BEM LAVANDERIA E TINTURARIA LTDA EPP</v>
      </c>
      <c r="AJ3787" t="str">
        <f t="shared" si="1015"/>
        <v xml:space="preserve">     90 - SALES</v>
      </c>
      <c r="AK3787" t="str">
        <f t="shared" si="1016"/>
        <v/>
      </c>
      <c r="AL3787">
        <f t="shared" si="1017"/>
        <v>2</v>
      </c>
      <c r="AM3787" t="str">
        <f t="shared" si="1018"/>
        <v>2025 2</v>
      </c>
      <c r="AN3787" t="str">
        <f t="shared" si="1019"/>
        <v xml:space="preserve">LAVE </v>
      </c>
    </row>
    <row r="3788" spans="1:40" x14ac:dyDescent="0.35">
      <c r="A3788">
        <v>81984</v>
      </c>
      <c r="B3788" t="s">
        <v>274</v>
      </c>
      <c r="C3788" s="31">
        <v>45756</v>
      </c>
      <c r="D3788" t="s">
        <v>286</v>
      </c>
      <c r="E3788" t="s">
        <v>287</v>
      </c>
      <c r="F3788" t="s">
        <v>294</v>
      </c>
      <c r="G3788" t="s">
        <v>295</v>
      </c>
      <c r="H3788" t="s">
        <v>552</v>
      </c>
      <c r="I3788" t="s">
        <v>553</v>
      </c>
      <c r="J3788">
        <v>330</v>
      </c>
      <c r="K3788">
        <v>1818.3</v>
      </c>
      <c r="L3788">
        <v>1035.3912</v>
      </c>
      <c r="M3788">
        <v>366.21</v>
      </c>
      <c r="N3788">
        <v>5.51</v>
      </c>
      <c r="O3788" s="32">
        <f t="shared" si="1003"/>
        <v>1452.09</v>
      </c>
      <c r="P3788" s="32">
        <f t="shared" si="1004"/>
        <v>416.69879999999989</v>
      </c>
      <c r="Q3788">
        <v>727702</v>
      </c>
      <c r="R3788" t="s">
        <v>298</v>
      </c>
      <c r="S3788" t="s">
        <v>298</v>
      </c>
      <c r="T3788" t="str">
        <f t="shared" si="1005"/>
        <v>VEN</v>
      </c>
      <c r="U3788" t="s">
        <v>293</v>
      </c>
      <c r="V3788" s="33">
        <f t="shared" si="1006"/>
        <v>1818.3</v>
      </c>
      <c r="W3788">
        <f t="shared" si="1007"/>
        <v>330</v>
      </c>
      <c r="X3788" s="33">
        <f t="shared" si="1008"/>
        <v>1452.09</v>
      </c>
      <c r="Y3788" s="33">
        <f t="shared" si="1009"/>
        <v>366.21</v>
      </c>
      <c r="Z3788" s="45">
        <f t="shared" si="1010"/>
        <v>0.19287180333278331</v>
      </c>
      <c r="AA3788" s="33">
        <f t="shared" si="1011"/>
        <v>350.69879999999989</v>
      </c>
      <c r="AB3788" s="45">
        <f t="shared" si="1012"/>
        <v>0.24151312935148642</v>
      </c>
      <c r="AC3788" s="33">
        <f>IFERROR($X3788/VLOOKUP(CONCATENATE("USD",C3788),[1]GEINDICE!AR$1:AS$65536,2,0),"")</f>
        <v>239.59904298325219</v>
      </c>
      <c r="AD3788" s="33">
        <f>IFERROR($AA3788/VLOOKUP(CONCATENATE("USD",C3788),[1]GEINDICE!AR$1:AS$65536,2,0),"")</f>
        <v>57.866314660506539</v>
      </c>
      <c r="AE3788" s="33">
        <f>IFERROR($X3788/VLOOKUP(CONCATENATE("EUR",C3788),[1]GEINDICE!AR$1:AS$65536,2,0),"")</f>
        <v>217.04732294998655</v>
      </c>
      <c r="AF3788" s="33">
        <f>IFERROR($AA3788/VLOOKUP(CONCATENATE("EUR",C3788),[1]GEINDICE!AR$1:AS$65536,2,0),"")</f>
        <v>52.419778183013946</v>
      </c>
      <c r="AG3788" s="48" t="str">
        <f>VLOOKUP(E3788,[1]Apresentação!AW$1:AX$65536,2,0)</f>
        <v xml:space="preserve">                    3 - TEXTILE AUXILIARIES</v>
      </c>
      <c r="AH3788" s="48" t="str">
        <f t="shared" si="1013"/>
        <v xml:space="preserve">         5527000002 - LUBATEX TPF BR</v>
      </c>
      <c r="AI3788" s="49" t="str">
        <f t="shared" si="1014"/>
        <v xml:space="preserve">     X00280 - LAVE BEM LAVANDERIA E TINTURARIA LTDA EPP</v>
      </c>
      <c r="AJ3788" t="str">
        <f t="shared" si="1015"/>
        <v xml:space="preserve">     90 - SALES</v>
      </c>
      <c r="AK3788" t="str">
        <f t="shared" si="1016"/>
        <v/>
      </c>
      <c r="AL3788">
        <f t="shared" si="1017"/>
        <v>4</v>
      </c>
      <c r="AM3788" t="str">
        <f t="shared" si="1018"/>
        <v>2025 4</v>
      </c>
      <c r="AN3788" t="str">
        <f t="shared" si="1019"/>
        <v xml:space="preserve">LAVE </v>
      </c>
    </row>
    <row r="3789" spans="1:40" x14ac:dyDescent="0.35">
      <c r="A3789">
        <v>82624</v>
      </c>
      <c r="B3789" t="s">
        <v>274</v>
      </c>
      <c r="C3789" s="31">
        <v>45810</v>
      </c>
      <c r="D3789" t="s">
        <v>286</v>
      </c>
      <c r="E3789" t="s">
        <v>287</v>
      </c>
      <c r="F3789" t="s">
        <v>294</v>
      </c>
      <c r="G3789" t="s">
        <v>295</v>
      </c>
      <c r="H3789" t="s">
        <v>552</v>
      </c>
      <c r="I3789" t="s">
        <v>553</v>
      </c>
      <c r="J3789">
        <v>330</v>
      </c>
      <c r="K3789">
        <v>1818.3</v>
      </c>
      <c r="L3789">
        <v>1035.6290799999999</v>
      </c>
      <c r="M3789">
        <v>366.21</v>
      </c>
      <c r="N3789">
        <v>5.51</v>
      </c>
      <c r="O3789" s="32">
        <f t="shared" si="1003"/>
        <v>1452.09</v>
      </c>
      <c r="P3789" s="32">
        <f t="shared" si="1004"/>
        <v>416.46091999999999</v>
      </c>
      <c r="Q3789">
        <v>740241</v>
      </c>
      <c r="R3789" t="s">
        <v>298</v>
      </c>
      <c r="S3789" t="s">
        <v>298</v>
      </c>
      <c r="T3789" t="str">
        <f t="shared" si="1005"/>
        <v>VEN</v>
      </c>
      <c r="U3789" t="s">
        <v>303</v>
      </c>
      <c r="V3789" s="33">
        <f t="shared" si="1006"/>
        <v>1818.3</v>
      </c>
      <c r="W3789">
        <f t="shared" si="1007"/>
        <v>330</v>
      </c>
      <c r="X3789" s="33">
        <f t="shared" si="1008"/>
        <v>1452.09</v>
      </c>
      <c r="Y3789" s="33">
        <f t="shared" si="1009"/>
        <v>366.21</v>
      </c>
      <c r="Z3789" s="45">
        <f t="shared" si="1010"/>
        <v>0.19274097783644062</v>
      </c>
      <c r="AA3789" s="33">
        <f t="shared" si="1011"/>
        <v>350.46091999999999</v>
      </c>
      <c r="AB3789" s="45">
        <f t="shared" si="1012"/>
        <v>0.24134931030445772</v>
      </c>
      <c r="AC3789" s="33">
        <f>IFERROR($X3789/VLOOKUP(CONCATENATE("USD",C3789),[1]GEINDICE!AR$1:AS$65536,2,0),"")</f>
        <v>255.03451182886343</v>
      </c>
      <c r="AD3789" s="33">
        <f>IFERROR($AA3789/VLOOKUP(CONCATENATE("USD",C3789),[1]GEINDICE!AR$1:AS$65536,2,0),"")</f>
        <v>61.552403533730256</v>
      </c>
      <c r="AE3789" s="33">
        <f>IFERROR($X3789/VLOOKUP(CONCATENATE("EUR",C3789),[1]GEINDICE!AR$1:AS$65536,2,0),"")</f>
        <v>223.10670661442725</v>
      </c>
      <c r="AF3789" s="33">
        <f>IFERROR($AA3789/VLOOKUP(CONCATENATE("EUR",C3789),[1]GEINDICE!AR$1:AS$65536,2,0),"")</f>
        <v>53.846649765691012</v>
      </c>
      <c r="AG3789" s="48" t="str">
        <f>VLOOKUP(E3789,[1]Apresentação!AW$1:AX$65536,2,0)</f>
        <v xml:space="preserve">                    3 - TEXTILE AUXILIARIES</v>
      </c>
      <c r="AH3789" s="48" t="str">
        <f t="shared" si="1013"/>
        <v xml:space="preserve">         5527000002 - LUBATEX TPF BR</v>
      </c>
      <c r="AI3789" s="49" t="str">
        <f t="shared" si="1014"/>
        <v xml:space="preserve">     X00280 - LAVE BEM LAVANDERIA E TINTURARIA LTDA EPP</v>
      </c>
      <c r="AJ3789" t="str">
        <f t="shared" si="1015"/>
        <v xml:space="preserve">     90 - SALES</v>
      </c>
      <c r="AK3789" t="str">
        <f t="shared" si="1016"/>
        <v/>
      </c>
      <c r="AL3789">
        <f t="shared" si="1017"/>
        <v>6</v>
      </c>
      <c r="AM3789" t="str">
        <f t="shared" si="1018"/>
        <v>2025 6</v>
      </c>
      <c r="AN3789" t="str">
        <f t="shared" si="1019"/>
        <v xml:space="preserve">LAVE </v>
      </c>
    </row>
    <row r="3790" spans="1:40" x14ac:dyDescent="0.35">
      <c r="A3790">
        <v>83756</v>
      </c>
      <c r="B3790" t="s">
        <v>274</v>
      </c>
      <c r="C3790" s="31">
        <v>45904</v>
      </c>
      <c r="D3790" t="s">
        <v>286</v>
      </c>
      <c r="E3790" t="s">
        <v>287</v>
      </c>
      <c r="F3790" t="s">
        <v>294</v>
      </c>
      <c r="G3790" t="s">
        <v>295</v>
      </c>
      <c r="H3790" t="s">
        <v>552</v>
      </c>
      <c r="I3790" t="s">
        <v>553</v>
      </c>
      <c r="J3790">
        <v>220</v>
      </c>
      <c r="K3790">
        <v>1212.2</v>
      </c>
      <c r="L3790">
        <v>756.41939000000002</v>
      </c>
      <c r="M3790">
        <v>244.13</v>
      </c>
      <c r="N3790">
        <v>5.51</v>
      </c>
      <c r="O3790" s="32">
        <f t="shared" si="1003"/>
        <v>968.07</v>
      </c>
      <c r="P3790" s="32">
        <f t="shared" si="1004"/>
        <v>211.65061000000003</v>
      </c>
      <c r="Q3790">
        <v>760663</v>
      </c>
      <c r="R3790" t="s">
        <v>298</v>
      </c>
      <c r="S3790" t="s">
        <v>298</v>
      </c>
      <c r="T3790" t="str">
        <f t="shared" si="1005"/>
        <v>VEN</v>
      </c>
      <c r="U3790" t="s">
        <v>300</v>
      </c>
      <c r="V3790" s="33">
        <f t="shared" si="1006"/>
        <v>1212.2</v>
      </c>
      <c r="W3790">
        <f t="shared" si="1007"/>
        <v>220</v>
      </c>
      <c r="X3790" s="33">
        <f t="shared" si="1008"/>
        <v>968.07</v>
      </c>
      <c r="Y3790" s="33">
        <f t="shared" si="1009"/>
        <v>244.13</v>
      </c>
      <c r="Z3790" s="45">
        <f t="shared" si="1010"/>
        <v>0.13830276357036794</v>
      </c>
      <c r="AA3790" s="33">
        <f t="shared" si="1011"/>
        <v>167.65061000000003</v>
      </c>
      <c r="AB3790" s="45">
        <f t="shared" si="1012"/>
        <v>0.17318025556003183</v>
      </c>
      <c r="AC3790" s="33">
        <f>IFERROR($X3790/VLOOKUP(CONCATENATE("USD",C3790),[1]GEINDICE!AR$1:AS$65536,2,0),"")</f>
        <v>177.34442266473701</v>
      </c>
      <c r="AD3790" s="33">
        <f>IFERROR($AA3790/VLOOKUP(CONCATENATE("USD",C3790),[1]GEINDICE!AR$1:AS$65536,2,0),"")</f>
        <v>30.712552439225458</v>
      </c>
      <c r="AE3790" s="33">
        <f>IFERROR($X3790/VLOOKUP(CONCATENATE("EUR",C3790),[1]GEINDICE!AR$1:AS$65536,2,0),"")</f>
        <v>152.24098886582374</v>
      </c>
      <c r="AF3790" s="33">
        <f>IFERROR($AA3790/VLOOKUP(CONCATENATE("EUR",C3790),[1]GEINDICE!AR$1:AS$65536,2,0),"")</f>
        <v>26.365133358495317</v>
      </c>
      <c r="AG3790" s="48" t="str">
        <f>VLOOKUP(E3790,[1]Apresentação!AW$1:AX$65536,2,0)</f>
        <v xml:space="preserve">                    3 - TEXTILE AUXILIARIES</v>
      </c>
      <c r="AH3790" s="48" t="str">
        <f t="shared" si="1013"/>
        <v xml:space="preserve">         5527000002 - LUBATEX TPF BR</v>
      </c>
      <c r="AI3790" s="49" t="str">
        <f t="shared" si="1014"/>
        <v xml:space="preserve">     X00280 - LAVE BEM LAVANDERIA E TINTURARIA LTDA EPP</v>
      </c>
      <c r="AJ3790" t="str">
        <f t="shared" si="1015"/>
        <v xml:space="preserve">     90 - SALES</v>
      </c>
      <c r="AK3790" t="str">
        <f t="shared" si="1016"/>
        <v/>
      </c>
      <c r="AL3790">
        <f t="shared" si="1017"/>
        <v>9</v>
      </c>
      <c r="AM3790" t="str">
        <f t="shared" si="1018"/>
        <v>2025 9</v>
      </c>
      <c r="AN3790" t="str">
        <f t="shared" si="1019"/>
        <v xml:space="preserve">LAVE </v>
      </c>
    </row>
    <row r="3791" spans="1:40" x14ac:dyDescent="0.35">
      <c r="A3791">
        <v>84211</v>
      </c>
      <c r="B3791" t="s">
        <v>274</v>
      </c>
      <c r="C3791" s="31">
        <v>45943</v>
      </c>
      <c r="D3791" t="s">
        <v>286</v>
      </c>
      <c r="E3791" t="s">
        <v>287</v>
      </c>
      <c r="F3791" t="s">
        <v>294</v>
      </c>
      <c r="G3791" t="s">
        <v>295</v>
      </c>
      <c r="H3791" t="s">
        <v>552</v>
      </c>
      <c r="I3791" t="s">
        <v>553</v>
      </c>
      <c r="J3791">
        <v>220</v>
      </c>
      <c r="K3791">
        <v>1212.2</v>
      </c>
      <c r="L3791">
        <v>670.57857000000001</v>
      </c>
      <c r="M3791">
        <v>244.13</v>
      </c>
      <c r="N3791">
        <v>5.51</v>
      </c>
      <c r="O3791" s="32">
        <f t="shared" si="1003"/>
        <v>968.07</v>
      </c>
      <c r="P3791" s="32">
        <f t="shared" si="1004"/>
        <v>297.49143000000004</v>
      </c>
      <c r="Q3791">
        <v>764078</v>
      </c>
      <c r="R3791" t="s">
        <v>298</v>
      </c>
      <c r="S3791" t="s">
        <v>298</v>
      </c>
      <c r="T3791" t="str">
        <f t="shared" si="1005"/>
        <v>VEN</v>
      </c>
      <c r="U3791" t="s">
        <v>303</v>
      </c>
      <c r="V3791" s="33">
        <f t="shared" si="1006"/>
        <v>1212.2</v>
      </c>
      <c r="W3791">
        <f t="shared" si="1007"/>
        <v>220</v>
      </c>
      <c r="X3791" s="33">
        <f t="shared" si="1008"/>
        <v>968.07</v>
      </c>
      <c r="Y3791" s="33">
        <f t="shared" si="1009"/>
        <v>244.13</v>
      </c>
      <c r="Z3791" s="34">
        <f t="shared" si="1010"/>
        <v>0.20911683715558491</v>
      </c>
      <c r="AA3791" s="33">
        <f t="shared" si="1011"/>
        <v>253.49143000000004</v>
      </c>
      <c r="AB3791" s="34">
        <f t="shared" si="1012"/>
        <v>0.26185237637774128</v>
      </c>
      <c r="AC3791" s="33">
        <f>IFERROR($X3791/VLOOKUP(CONCATENATE("USD",C3791),[1]GEINDICE!AR$1:AS$65536,2,0),"")</f>
        <v>177.20807629647257</v>
      </c>
      <c r="AD3791" s="33">
        <f>IFERROR($AA3791/VLOOKUP(CONCATENATE("USD",C3791),[1]GEINDICE!AR$1:AS$65536,2,0),"")</f>
        <v>46.402355891559431</v>
      </c>
      <c r="AE3791" s="33">
        <f>IFERROR($X3791/VLOOKUP(CONCATENATE("EUR",C3791),[1]GEINDICE!AR$1:AS$65536,2,0),"")</f>
        <v>153.08116826641788</v>
      </c>
      <c r="AF3791" s="33">
        <f>IFERROR($AA3791/VLOOKUP(CONCATENATE("EUR",C3791),[1]GEINDICE!AR$1:AS$65536,2,0),"")</f>
        <v>40.084667689242401</v>
      </c>
      <c r="AG3791" s="43" t="str">
        <f>VLOOKUP(E3791,[1]Apresentação!AW$1:AX$65536,2,0)</f>
        <v xml:space="preserve">                    3 - TEXTILE AUXILIARIES</v>
      </c>
      <c r="AH3791" s="43" t="str">
        <f t="shared" si="1013"/>
        <v xml:space="preserve">         5527000002 - LUBATEX TPF BR</v>
      </c>
      <c r="AI3791" s="44" t="str">
        <f t="shared" si="1014"/>
        <v xml:space="preserve">     X00280 - LAVE BEM LAVANDERIA E TINTURARIA LTDA EPP</v>
      </c>
      <c r="AJ3791" t="str">
        <f t="shared" si="1015"/>
        <v xml:space="preserve">     90 - SALES</v>
      </c>
      <c r="AK3791" t="str">
        <f t="shared" si="1016"/>
        <v/>
      </c>
      <c r="AL3791">
        <f t="shared" si="1017"/>
        <v>10</v>
      </c>
      <c r="AM3791" t="str">
        <f t="shared" si="1018"/>
        <v>2025 10</v>
      </c>
      <c r="AN3791" t="str">
        <f t="shared" si="1019"/>
        <v xml:space="preserve">LAVE </v>
      </c>
    </row>
    <row r="3792" spans="1:40" x14ac:dyDescent="0.35">
      <c r="A3792">
        <v>82931</v>
      </c>
      <c r="B3792" t="s">
        <v>274</v>
      </c>
      <c r="C3792" s="31">
        <v>45838</v>
      </c>
      <c r="D3792" t="s">
        <v>286</v>
      </c>
      <c r="E3792" t="s">
        <v>287</v>
      </c>
      <c r="F3792" t="s">
        <v>294</v>
      </c>
      <c r="G3792" t="s">
        <v>295</v>
      </c>
      <c r="H3792" t="s">
        <v>552</v>
      </c>
      <c r="I3792" t="s">
        <v>553</v>
      </c>
      <c r="J3792">
        <v>110</v>
      </c>
      <c r="K3792">
        <v>606.1</v>
      </c>
      <c r="L3792">
        <v>345.20969000000002</v>
      </c>
      <c r="M3792">
        <v>122.07</v>
      </c>
      <c r="N3792">
        <v>5.51</v>
      </c>
      <c r="O3792" s="32">
        <f t="shared" si="1003"/>
        <v>484.03000000000003</v>
      </c>
      <c r="P3792" s="32">
        <f t="shared" si="1004"/>
        <v>138.82031000000001</v>
      </c>
      <c r="Q3792">
        <v>742340</v>
      </c>
      <c r="R3792" t="s">
        <v>298</v>
      </c>
      <c r="S3792" t="s">
        <v>298</v>
      </c>
      <c r="T3792" t="str">
        <f t="shared" si="1005"/>
        <v>VEN</v>
      </c>
      <c r="U3792" t="s">
        <v>300</v>
      </c>
      <c r="V3792" s="33">
        <f t="shared" si="1006"/>
        <v>606.1</v>
      </c>
      <c r="W3792">
        <f t="shared" si="1007"/>
        <v>110</v>
      </c>
      <c r="X3792" s="33">
        <f t="shared" si="1008"/>
        <v>484.03000000000003</v>
      </c>
      <c r="Y3792" s="33">
        <f t="shared" si="1009"/>
        <v>122.07</v>
      </c>
      <c r="Z3792" s="34">
        <f t="shared" si="1010"/>
        <v>0.19274098333608317</v>
      </c>
      <c r="AA3792" s="33">
        <f t="shared" si="1011"/>
        <v>116.82031000000001</v>
      </c>
      <c r="AB3792" s="34">
        <f t="shared" si="1012"/>
        <v>0.24134931719108318</v>
      </c>
      <c r="AC3792" s="33">
        <f>IFERROR($X3792/VLOOKUP(CONCATENATE("USD",C3792),[1]GEINDICE!AR$1:AS$65536,2,0),"")</f>
        <v>88.697293434241629</v>
      </c>
      <c r="AD3792" s="33">
        <f>IFERROR($AA3792/VLOOKUP(CONCATENATE("USD",C3792),[1]GEINDICE!AR$1:AS$65536,2,0),"")</f>
        <v>21.407031207051364</v>
      </c>
      <c r="AE3792" s="33">
        <f>IFERROR($X3792/VLOOKUP(CONCATENATE("EUR",C3792),[1]GEINDICE!AR$1:AS$65536,2,0),"")</f>
        <v>75.358866573252385</v>
      </c>
      <c r="AF3792" s="33">
        <f>IFERROR($AA3792/VLOOKUP(CONCATENATE("EUR",C3792),[1]GEINDICE!AR$1:AS$65536,2,0),"")</f>
        <v>18.187810991748407</v>
      </c>
      <c r="AG3792" s="43" t="str">
        <f>VLOOKUP(E3792,[1]Apresentação!AW$1:AX$65536,2,0)</f>
        <v xml:space="preserve">                    3 - TEXTILE AUXILIARIES</v>
      </c>
      <c r="AH3792" s="43" t="str">
        <f t="shared" si="1013"/>
        <v xml:space="preserve">         5527000002 - LUBATEX TPF BR</v>
      </c>
      <c r="AI3792" s="44" t="str">
        <f t="shared" si="1014"/>
        <v xml:space="preserve">     X00280 - LAVE BEM LAVANDERIA E TINTURARIA LTDA EPP</v>
      </c>
      <c r="AJ3792" t="str">
        <f t="shared" si="1015"/>
        <v xml:space="preserve">     90 - SALES</v>
      </c>
      <c r="AK3792" t="str">
        <f t="shared" si="1016"/>
        <v/>
      </c>
      <c r="AL3792">
        <f t="shared" si="1017"/>
        <v>6</v>
      </c>
      <c r="AM3792" t="str">
        <f t="shared" si="1018"/>
        <v>2025 6</v>
      </c>
      <c r="AN3792" t="str">
        <f t="shared" si="1019"/>
        <v xml:space="preserve">LAVE </v>
      </c>
    </row>
    <row r="3793" spans="1:40" x14ac:dyDescent="0.35">
      <c r="A3793">
        <v>84009</v>
      </c>
      <c r="B3793" t="s">
        <v>274</v>
      </c>
      <c r="C3793" s="31">
        <v>45925</v>
      </c>
      <c r="D3793" t="s">
        <v>286</v>
      </c>
      <c r="E3793" t="s">
        <v>287</v>
      </c>
      <c r="F3793" t="s">
        <v>294</v>
      </c>
      <c r="G3793" t="s">
        <v>295</v>
      </c>
      <c r="H3793" t="s">
        <v>552</v>
      </c>
      <c r="I3793" t="s">
        <v>553</v>
      </c>
      <c r="J3793">
        <v>220</v>
      </c>
      <c r="K3793">
        <v>1212.2</v>
      </c>
      <c r="L3793">
        <v>670.57857000000001</v>
      </c>
      <c r="M3793">
        <v>244.13</v>
      </c>
      <c r="N3793">
        <v>5.51</v>
      </c>
      <c r="O3793" s="32">
        <f t="shared" si="1003"/>
        <v>968.07</v>
      </c>
      <c r="P3793" s="32">
        <f t="shared" si="1004"/>
        <v>297.49143000000004</v>
      </c>
      <c r="Q3793">
        <v>762393</v>
      </c>
      <c r="R3793" t="s">
        <v>298</v>
      </c>
      <c r="S3793" t="s">
        <v>298</v>
      </c>
      <c r="T3793" t="str">
        <f t="shared" si="1005"/>
        <v>VEN</v>
      </c>
      <c r="U3793" t="s">
        <v>300</v>
      </c>
      <c r="V3793" s="33">
        <f t="shared" si="1006"/>
        <v>1212.2</v>
      </c>
      <c r="W3793">
        <f t="shared" si="1007"/>
        <v>220</v>
      </c>
      <c r="X3793" s="33">
        <f t="shared" si="1008"/>
        <v>968.07</v>
      </c>
      <c r="Y3793" s="33">
        <f t="shared" si="1009"/>
        <v>244.13</v>
      </c>
      <c r="Z3793" s="45">
        <f t="shared" si="1010"/>
        <v>0.20911683715558491</v>
      </c>
      <c r="AA3793" s="33">
        <f t="shared" si="1011"/>
        <v>253.49143000000004</v>
      </c>
      <c r="AB3793" s="45">
        <f t="shared" si="1012"/>
        <v>0.26185237637774128</v>
      </c>
      <c r="AC3793" s="33">
        <f>IFERROR($X3793/VLOOKUP(CONCATENATE("USD",C3793),[1]GEINDICE!AR$1:AS$65536,2,0),"")</f>
        <v>181.20168460458586</v>
      </c>
      <c r="AD3793" s="33">
        <f>IFERROR($AA3793/VLOOKUP(CONCATENATE("USD",C3793),[1]GEINDICE!AR$1:AS$65536,2,0),"")</f>
        <v>47.448091717360789</v>
      </c>
      <c r="AE3793" s="33">
        <f>IFERROR($X3793/VLOOKUP(CONCATENATE("EUR",C3793),[1]GEINDICE!AR$1:AS$65536,2,0),"")</f>
        <v>155.21902257567982</v>
      </c>
      <c r="AF3793" s="33">
        <f>IFERROR($AA3793/VLOOKUP(CONCATENATE("EUR",C3793),[1]GEINDICE!AR$1:AS$65536,2,0),"")</f>
        <v>40.644469920472041</v>
      </c>
      <c r="AG3793" s="48" t="str">
        <f>VLOOKUP(E3793,[1]Apresentação!AW$1:AX$65536,2,0)</f>
        <v xml:space="preserve">                    3 - TEXTILE AUXILIARIES</v>
      </c>
      <c r="AH3793" s="48" t="str">
        <f t="shared" si="1013"/>
        <v xml:space="preserve">         5527000002 - LUBATEX TPF BR</v>
      </c>
      <c r="AI3793" s="49" t="str">
        <f t="shared" si="1014"/>
        <v xml:space="preserve">     X00280 - LAVE BEM LAVANDERIA E TINTURARIA LTDA EPP</v>
      </c>
      <c r="AJ3793" t="str">
        <f t="shared" si="1015"/>
        <v xml:space="preserve">     90 - SALES</v>
      </c>
      <c r="AK3793" t="str">
        <f t="shared" si="1016"/>
        <v/>
      </c>
      <c r="AL3793">
        <f t="shared" si="1017"/>
        <v>9</v>
      </c>
      <c r="AM3793" t="str">
        <f t="shared" si="1018"/>
        <v>2025 9</v>
      </c>
      <c r="AN3793" t="str">
        <f t="shared" si="1019"/>
        <v xml:space="preserve">LAVE </v>
      </c>
    </row>
    <row r="3794" spans="1:40" x14ac:dyDescent="0.35">
      <c r="A3794">
        <v>83589</v>
      </c>
      <c r="B3794" t="s">
        <v>274</v>
      </c>
      <c r="C3794" s="31">
        <v>45890</v>
      </c>
      <c r="D3794" t="s">
        <v>286</v>
      </c>
      <c r="E3794" t="s">
        <v>287</v>
      </c>
      <c r="F3794" t="s">
        <v>294</v>
      </c>
      <c r="G3794" t="s">
        <v>295</v>
      </c>
      <c r="H3794" t="s">
        <v>552</v>
      </c>
      <c r="I3794" t="s">
        <v>553</v>
      </c>
      <c r="J3794">
        <v>220</v>
      </c>
      <c r="K3794">
        <v>1212.2</v>
      </c>
      <c r="L3794">
        <v>690.41939000000002</v>
      </c>
      <c r="M3794">
        <v>244.13</v>
      </c>
      <c r="N3794">
        <v>5.51</v>
      </c>
      <c r="O3794" s="32">
        <f t="shared" si="1003"/>
        <v>968.07</v>
      </c>
      <c r="P3794" s="32">
        <f t="shared" si="1004"/>
        <v>277.65061000000003</v>
      </c>
      <c r="Q3794">
        <v>759371</v>
      </c>
      <c r="R3794" t="s">
        <v>298</v>
      </c>
      <c r="S3794" t="s">
        <v>298</v>
      </c>
      <c r="T3794" t="str">
        <f t="shared" si="1005"/>
        <v>VEN</v>
      </c>
      <c r="U3794" t="s">
        <v>300</v>
      </c>
      <c r="V3794" s="33">
        <f t="shared" si="1006"/>
        <v>1212.2</v>
      </c>
      <c r="W3794">
        <f t="shared" si="1007"/>
        <v>220</v>
      </c>
      <c r="X3794" s="33">
        <f t="shared" si="1008"/>
        <v>968.07</v>
      </c>
      <c r="Y3794" s="33">
        <f t="shared" si="1009"/>
        <v>244.13</v>
      </c>
      <c r="Z3794" s="45">
        <f t="shared" si="1010"/>
        <v>0.19274922455040425</v>
      </c>
      <c r="AA3794" s="33">
        <f t="shared" si="1011"/>
        <v>233.65061000000003</v>
      </c>
      <c r="AB3794" s="45">
        <f t="shared" si="1012"/>
        <v>0.24135714359498797</v>
      </c>
      <c r="AC3794" s="33">
        <f>IFERROR($X3794/VLOOKUP(CONCATENATE("USD",C3794),[1]GEINDICE!AR$1:AS$65536,2,0),"")</f>
        <v>176.56489384985775</v>
      </c>
      <c r="AD3794" s="33">
        <f>IFERROR($AA3794/VLOOKUP(CONCATENATE("USD",C3794),[1]GEINDICE!AR$1:AS$65536,2,0),"")</f>
        <v>42.615198438753929</v>
      </c>
      <c r="AE3794" s="33">
        <f>IFERROR($X3794/VLOOKUP(CONCATENATE("EUR",C3794),[1]GEINDICE!AR$1:AS$65536,2,0),"")</f>
        <v>152.14528195134218</v>
      </c>
      <c r="AF3794" s="33">
        <f>IFERROR($AA3794/VLOOKUP(CONCATENATE("EUR",C3794),[1]GEINDICE!AR$1:AS$65536,2,0),"")</f>
        <v>36.721350663230027</v>
      </c>
      <c r="AG3794" s="48" t="str">
        <f>VLOOKUP(E3794,[1]Apresentação!AW$1:AX$65536,2,0)</f>
        <v xml:space="preserve">                    3 - TEXTILE AUXILIARIES</v>
      </c>
      <c r="AH3794" s="48" t="str">
        <f t="shared" si="1013"/>
        <v xml:space="preserve">         5527000002 - LUBATEX TPF BR</v>
      </c>
      <c r="AI3794" s="49" t="str">
        <f t="shared" si="1014"/>
        <v xml:space="preserve">     X00280 - LAVE BEM LAVANDERIA E TINTURARIA LTDA EPP</v>
      </c>
      <c r="AJ3794" t="str">
        <f t="shared" si="1015"/>
        <v xml:space="preserve">     90 - SALES</v>
      </c>
      <c r="AK3794" t="str">
        <f t="shared" si="1016"/>
        <v/>
      </c>
      <c r="AL3794">
        <f t="shared" si="1017"/>
        <v>8</v>
      </c>
      <c r="AM3794" t="str">
        <f t="shared" si="1018"/>
        <v>2025 8</v>
      </c>
      <c r="AN3794" t="str">
        <f t="shared" si="1019"/>
        <v xml:space="preserve">LAVE </v>
      </c>
    </row>
    <row r="3795" spans="1:40" x14ac:dyDescent="0.35">
      <c r="A3795">
        <v>83676</v>
      </c>
      <c r="B3795" t="s">
        <v>274</v>
      </c>
      <c r="C3795" s="31">
        <v>45897</v>
      </c>
      <c r="D3795" t="s">
        <v>286</v>
      </c>
      <c r="E3795" t="s">
        <v>287</v>
      </c>
      <c r="F3795" t="s">
        <v>294</v>
      </c>
      <c r="G3795" t="s">
        <v>295</v>
      </c>
      <c r="H3795" t="s">
        <v>552</v>
      </c>
      <c r="I3795" t="s">
        <v>553</v>
      </c>
      <c r="J3795">
        <v>220</v>
      </c>
      <c r="K3795">
        <v>1212.2</v>
      </c>
      <c r="L3795">
        <v>690.41938000000005</v>
      </c>
      <c r="M3795">
        <v>244.13</v>
      </c>
      <c r="N3795">
        <v>5.51</v>
      </c>
      <c r="O3795" s="32">
        <f t="shared" si="1003"/>
        <v>968.07</v>
      </c>
      <c r="P3795" s="32">
        <f t="shared" si="1004"/>
        <v>277.65062</v>
      </c>
      <c r="Q3795">
        <v>760014</v>
      </c>
      <c r="R3795" t="s">
        <v>298</v>
      </c>
      <c r="S3795" t="s">
        <v>298</v>
      </c>
      <c r="T3795" t="str">
        <f t="shared" si="1005"/>
        <v>VEN</v>
      </c>
      <c r="U3795" t="s">
        <v>300</v>
      </c>
      <c r="V3795" s="33">
        <f t="shared" si="1006"/>
        <v>1212.2</v>
      </c>
      <c r="W3795">
        <f t="shared" si="1007"/>
        <v>220</v>
      </c>
      <c r="X3795" s="33">
        <f t="shared" si="1008"/>
        <v>968.07</v>
      </c>
      <c r="Y3795" s="33">
        <f t="shared" si="1009"/>
        <v>244.13</v>
      </c>
      <c r="Z3795" s="45">
        <f t="shared" si="1010"/>
        <v>0.192749232799868</v>
      </c>
      <c r="AA3795" s="33">
        <f t="shared" si="1011"/>
        <v>233.65062</v>
      </c>
      <c r="AB3795" s="45">
        <f t="shared" si="1012"/>
        <v>0.24135715392481949</v>
      </c>
      <c r="AC3795" s="33">
        <f>IFERROR($X3795/VLOOKUP(CONCATENATE("USD",C3795),[1]GEINDICE!AR$1:AS$65536,2,0),"")</f>
        <v>178.89125011549478</v>
      </c>
      <c r="AD3795" s="33">
        <f>IFERROR($AA3795/VLOOKUP(CONCATENATE("USD",C3795),[1]GEINDICE!AR$1:AS$65536,2,0),"")</f>
        <v>43.176682989928857</v>
      </c>
      <c r="AE3795" s="33">
        <f>IFERROR($X3795/VLOOKUP(CONCATENATE("EUR",C3795),[1]GEINDICE!AR$1:AS$65536,2,0),"")</f>
        <v>153.23867413809478</v>
      </c>
      <c r="AF3795" s="33">
        <f>IFERROR($AA3795/VLOOKUP(CONCATENATE("EUR",C3795),[1]GEINDICE!AR$1:AS$65536,2,0),"")</f>
        <v>36.985250261183396</v>
      </c>
      <c r="AG3795" s="48" t="str">
        <f>VLOOKUP(E3795,[1]Apresentação!AW$1:AX$65536,2,0)</f>
        <v xml:space="preserve">                    3 - TEXTILE AUXILIARIES</v>
      </c>
      <c r="AH3795" s="48" t="str">
        <f t="shared" si="1013"/>
        <v xml:space="preserve">         5527000002 - LUBATEX TPF BR</v>
      </c>
      <c r="AI3795" s="49" t="str">
        <f t="shared" si="1014"/>
        <v xml:space="preserve">     X00280 - LAVE BEM LAVANDERIA E TINTURARIA LTDA EPP</v>
      </c>
      <c r="AJ3795" t="str">
        <f t="shared" si="1015"/>
        <v xml:space="preserve">     90 - SALES</v>
      </c>
      <c r="AK3795" t="str">
        <f t="shared" si="1016"/>
        <v/>
      </c>
      <c r="AL3795">
        <f t="shared" si="1017"/>
        <v>8</v>
      </c>
      <c r="AM3795" t="str">
        <f t="shared" si="1018"/>
        <v>2025 8</v>
      </c>
      <c r="AN3795" t="str">
        <f t="shared" si="1019"/>
        <v xml:space="preserve">LAVE </v>
      </c>
    </row>
    <row r="3796" spans="1:40" x14ac:dyDescent="0.35">
      <c r="A3796">
        <v>83026</v>
      </c>
      <c r="B3796" t="s">
        <v>274</v>
      </c>
      <c r="C3796" s="31">
        <v>45846</v>
      </c>
      <c r="D3796" t="s">
        <v>286</v>
      </c>
      <c r="E3796" t="s">
        <v>287</v>
      </c>
      <c r="F3796" t="s">
        <v>294</v>
      </c>
      <c r="G3796" t="s">
        <v>295</v>
      </c>
      <c r="H3796" t="s">
        <v>552</v>
      </c>
      <c r="I3796" t="s">
        <v>553</v>
      </c>
      <c r="J3796">
        <v>220</v>
      </c>
      <c r="K3796">
        <v>1212.2</v>
      </c>
      <c r="L3796">
        <v>690.41939000000002</v>
      </c>
      <c r="M3796">
        <v>244.13</v>
      </c>
      <c r="N3796">
        <v>5.51</v>
      </c>
      <c r="O3796" s="32">
        <f t="shared" si="1003"/>
        <v>968.07</v>
      </c>
      <c r="P3796" s="32">
        <f t="shared" si="1004"/>
        <v>277.65061000000003</v>
      </c>
      <c r="Q3796">
        <v>743180</v>
      </c>
      <c r="R3796" t="s">
        <v>298</v>
      </c>
      <c r="S3796" t="s">
        <v>298</v>
      </c>
      <c r="T3796" t="str">
        <f t="shared" si="1005"/>
        <v>VEN</v>
      </c>
      <c r="U3796" t="s">
        <v>300</v>
      </c>
      <c r="V3796" s="33">
        <f t="shared" si="1006"/>
        <v>1212.2</v>
      </c>
      <c r="W3796">
        <f t="shared" si="1007"/>
        <v>220</v>
      </c>
      <c r="X3796" s="33">
        <f t="shared" si="1008"/>
        <v>968.07</v>
      </c>
      <c r="Y3796" s="33">
        <f t="shared" si="1009"/>
        <v>244.13</v>
      </c>
      <c r="Z3796" s="45">
        <f t="shared" si="1010"/>
        <v>0.19274922455040425</v>
      </c>
      <c r="AA3796" s="33">
        <f t="shared" si="1011"/>
        <v>233.65061000000003</v>
      </c>
      <c r="AB3796" s="45">
        <f t="shared" si="1012"/>
        <v>0.24135714359498797</v>
      </c>
      <c r="AC3796" s="33">
        <f>IFERROR($X3796/VLOOKUP(CONCATENATE("USD",C3796),[1]GEINDICE!AR$1:AS$65536,2,0),"")</f>
        <v>177.39641934360739</v>
      </c>
      <c r="AD3796" s="33">
        <f>IFERROR($AA3796/VLOOKUP(CONCATENATE("USD",C3796),[1]GEINDICE!AR$1:AS$65536,2,0),"")</f>
        <v>42.815893056751754</v>
      </c>
      <c r="AE3796" s="33">
        <f>IFERROR($X3796/VLOOKUP(CONCATENATE("EUR",C3796),[1]GEINDICE!AR$1:AS$65536,2,0),"")</f>
        <v>151.5166217992863</v>
      </c>
      <c r="AF3796" s="33">
        <f>IFERROR($AA3796/VLOOKUP(CONCATENATE("EUR",C3796),[1]GEINDICE!AR$1:AS$65536,2,0),"")</f>
        <v>36.569619044637825</v>
      </c>
      <c r="AG3796" s="48" t="str">
        <f>VLOOKUP(E3796,[1]Apresentação!AW$1:AX$65536,2,0)</f>
        <v xml:space="preserve">                    3 - TEXTILE AUXILIARIES</v>
      </c>
      <c r="AH3796" s="48" t="str">
        <f t="shared" si="1013"/>
        <v xml:space="preserve">         5527000002 - LUBATEX TPF BR</v>
      </c>
      <c r="AI3796" s="49" t="str">
        <f t="shared" si="1014"/>
        <v xml:space="preserve">     X00280 - LAVE BEM LAVANDERIA E TINTURARIA LTDA EPP</v>
      </c>
      <c r="AJ3796" t="str">
        <f t="shared" si="1015"/>
        <v xml:space="preserve">     90 - SALES</v>
      </c>
      <c r="AK3796" t="str">
        <f t="shared" si="1016"/>
        <v/>
      </c>
      <c r="AL3796">
        <f t="shared" si="1017"/>
        <v>7</v>
      </c>
      <c r="AM3796" t="str">
        <f t="shared" si="1018"/>
        <v>2025 7</v>
      </c>
      <c r="AN3796" t="str">
        <f t="shared" si="1019"/>
        <v xml:space="preserve">LAVE </v>
      </c>
    </row>
    <row r="3797" spans="1:40" x14ac:dyDescent="0.35">
      <c r="A3797">
        <v>83026</v>
      </c>
      <c r="B3797" t="s">
        <v>274</v>
      </c>
      <c r="C3797" s="31">
        <v>45846</v>
      </c>
      <c r="D3797" t="s">
        <v>286</v>
      </c>
      <c r="E3797" t="s">
        <v>287</v>
      </c>
      <c r="F3797" t="s">
        <v>294</v>
      </c>
      <c r="G3797" t="s">
        <v>295</v>
      </c>
      <c r="H3797" t="s">
        <v>552</v>
      </c>
      <c r="I3797" t="s">
        <v>553</v>
      </c>
      <c r="J3797">
        <v>110</v>
      </c>
      <c r="K3797">
        <v>606.1</v>
      </c>
      <c r="L3797">
        <v>345.20969000000002</v>
      </c>
      <c r="M3797">
        <v>122.07</v>
      </c>
      <c r="N3797">
        <v>5.51</v>
      </c>
      <c r="O3797" s="32">
        <f t="shared" si="1003"/>
        <v>484.03000000000003</v>
      </c>
      <c r="P3797" s="32">
        <f t="shared" si="1004"/>
        <v>138.82031000000001</v>
      </c>
      <c r="Q3797">
        <v>743184</v>
      </c>
      <c r="R3797" t="s">
        <v>298</v>
      </c>
      <c r="S3797" t="s">
        <v>298</v>
      </c>
      <c r="T3797" t="str">
        <f t="shared" si="1005"/>
        <v>VEN</v>
      </c>
      <c r="U3797" t="s">
        <v>300</v>
      </c>
      <c r="V3797" s="33">
        <f t="shared" si="1006"/>
        <v>606.1</v>
      </c>
      <c r="W3797">
        <f t="shared" si="1007"/>
        <v>110</v>
      </c>
      <c r="X3797" s="33">
        <f t="shared" si="1008"/>
        <v>484.03000000000003</v>
      </c>
      <c r="Y3797" s="33">
        <f t="shared" si="1009"/>
        <v>122.07</v>
      </c>
      <c r="Z3797" s="45">
        <f t="shared" si="1010"/>
        <v>0.19274098333608317</v>
      </c>
      <c r="AA3797" s="33">
        <f t="shared" si="1011"/>
        <v>116.82031000000001</v>
      </c>
      <c r="AB3797" s="45">
        <f t="shared" si="1012"/>
        <v>0.24134931719108318</v>
      </c>
      <c r="AC3797" s="33">
        <f>IFERROR($X3797/VLOOKUP(CONCATENATE("USD",C3797),[1]GEINDICE!AR$1:AS$65536,2,0),"")</f>
        <v>88.697293434241629</v>
      </c>
      <c r="AD3797" s="33">
        <f>IFERROR($AA3797/VLOOKUP(CONCATENATE("USD",C3797),[1]GEINDICE!AR$1:AS$65536,2,0),"")</f>
        <v>21.407031207051364</v>
      </c>
      <c r="AE3797" s="33">
        <f>IFERROR($X3797/VLOOKUP(CONCATENATE("EUR",C3797),[1]GEINDICE!AR$1:AS$65536,2,0),"")</f>
        <v>75.757528329055276</v>
      </c>
      <c r="AF3797" s="33">
        <f>IFERROR($AA3797/VLOOKUP(CONCATENATE("EUR",C3797),[1]GEINDICE!AR$1:AS$65536,2,0),"")</f>
        <v>18.284027734301635</v>
      </c>
      <c r="AG3797" s="48" t="str">
        <f>VLOOKUP(E3797,[1]Apresentação!AW$1:AX$65536,2,0)</f>
        <v xml:space="preserve">                    3 - TEXTILE AUXILIARIES</v>
      </c>
      <c r="AH3797" s="48" t="str">
        <f t="shared" si="1013"/>
        <v xml:space="preserve">         5527000002 - LUBATEX TPF BR</v>
      </c>
      <c r="AI3797" s="49" t="str">
        <f t="shared" si="1014"/>
        <v xml:space="preserve">     X00280 - LAVE BEM LAVANDERIA E TINTURARIA LTDA EPP</v>
      </c>
      <c r="AJ3797" t="str">
        <f t="shared" si="1015"/>
        <v xml:space="preserve">     90 - SALES</v>
      </c>
      <c r="AK3797" t="str">
        <f t="shared" si="1016"/>
        <v/>
      </c>
      <c r="AL3797">
        <f t="shared" si="1017"/>
        <v>7</v>
      </c>
      <c r="AM3797" t="str">
        <f t="shared" si="1018"/>
        <v>2025 7</v>
      </c>
      <c r="AN3797" t="str">
        <f t="shared" si="1019"/>
        <v xml:space="preserve">LAVE </v>
      </c>
    </row>
    <row r="3798" spans="1:40" x14ac:dyDescent="0.35">
      <c r="A3798">
        <v>84668</v>
      </c>
      <c r="B3798" t="s">
        <v>274</v>
      </c>
      <c r="C3798" s="31">
        <v>45978</v>
      </c>
      <c r="D3798" t="s">
        <v>286</v>
      </c>
      <c r="E3798" t="s">
        <v>287</v>
      </c>
      <c r="F3798" t="s">
        <v>294</v>
      </c>
      <c r="G3798" t="s">
        <v>295</v>
      </c>
      <c r="H3798" t="s">
        <v>552</v>
      </c>
      <c r="I3798" t="s">
        <v>553</v>
      </c>
      <c r="J3798">
        <v>220</v>
      </c>
      <c r="K3798">
        <v>1212.2</v>
      </c>
      <c r="L3798">
        <v>670.57857000000001</v>
      </c>
      <c r="M3798">
        <v>244.13</v>
      </c>
      <c r="N3798">
        <v>5.51</v>
      </c>
      <c r="O3798" s="32">
        <f t="shared" si="1003"/>
        <v>968.07</v>
      </c>
      <c r="P3798" s="32">
        <f t="shared" si="1004"/>
        <v>297.49143000000004</v>
      </c>
      <c r="Q3798">
        <v>767400</v>
      </c>
      <c r="R3798" t="s">
        <v>298</v>
      </c>
      <c r="S3798" t="s">
        <v>298</v>
      </c>
      <c r="T3798" t="str">
        <f t="shared" si="1005"/>
        <v>VEN</v>
      </c>
      <c r="U3798" t="s">
        <v>300</v>
      </c>
      <c r="V3798" s="33">
        <f t="shared" si="1006"/>
        <v>1212.2</v>
      </c>
      <c r="W3798">
        <f t="shared" si="1007"/>
        <v>220</v>
      </c>
      <c r="X3798" s="33">
        <f t="shared" si="1008"/>
        <v>968.07</v>
      </c>
      <c r="Y3798" s="33">
        <f t="shared" si="1009"/>
        <v>244.13</v>
      </c>
      <c r="Z3798" s="45">
        <f t="shared" si="1010"/>
        <v>0.20911683715558491</v>
      </c>
      <c r="AA3798" s="33">
        <f t="shared" si="1011"/>
        <v>253.49143000000004</v>
      </c>
      <c r="AB3798" s="45">
        <f t="shared" si="1012"/>
        <v>0.26185237637774128</v>
      </c>
      <c r="AC3798" s="33" t="str">
        <f>IFERROR($X3798/VLOOKUP(CONCATENATE("USD",C3798),[1]GEINDICE!AR$1:AS$65536,2,0),"")</f>
        <v/>
      </c>
      <c r="AD3798" s="33" t="str">
        <f>IFERROR($AA3798/VLOOKUP(CONCATENATE("USD",C3798),[1]GEINDICE!AR$1:AS$65536,2,0),"")</f>
        <v/>
      </c>
      <c r="AE3798" s="33" t="str">
        <f>IFERROR($X3798/VLOOKUP(CONCATENATE("EUR",C3798),[1]GEINDICE!AR$1:AS$65536,2,0),"")</f>
        <v/>
      </c>
      <c r="AF3798" s="33" t="str">
        <f>IFERROR($AA3798/VLOOKUP(CONCATENATE("EUR",C3798),[1]GEINDICE!AR$1:AS$65536,2,0),"")</f>
        <v/>
      </c>
      <c r="AG3798" s="48" t="str">
        <f>VLOOKUP(E3798,[1]Apresentação!AW$1:AX$65536,2,0)</f>
        <v xml:space="preserve">                    3 - TEXTILE AUXILIARIES</v>
      </c>
      <c r="AH3798" s="48" t="str">
        <f t="shared" si="1013"/>
        <v xml:space="preserve">         5527000002 - LUBATEX TPF BR</v>
      </c>
      <c r="AI3798" s="49" t="str">
        <f t="shared" si="1014"/>
        <v xml:space="preserve">     X00280 - LAVE BEM LAVANDERIA E TINTURARIA LTDA EPP</v>
      </c>
      <c r="AJ3798" t="str">
        <f t="shared" si="1015"/>
        <v xml:space="preserve">     90 - SALES</v>
      </c>
      <c r="AK3798" t="str">
        <f t="shared" si="1016"/>
        <v/>
      </c>
      <c r="AL3798">
        <f t="shared" si="1017"/>
        <v>11</v>
      </c>
      <c r="AM3798" t="str">
        <f t="shared" si="1018"/>
        <v>2025 11</v>
      </c>
      <c r="AN3798" t="str">
        <f t="shared" si="1019"/>
        <v xml:space="preserve">LAVE </v>
      </c>
    </row>
    <row r="3799" spans="1:40" x14ac:dyDescent="0.35">
      <c r="A3799">
        <v>81581</v>
      </c>
      <c r="B3799" t="s">
        <v>274</v>
      </c>
      <c r="C3799" s="31">
        <v>45726</v>
      </c>
      <c r="D3799" t="s">
        <v>286</v>
      </c>
      <c r="E3799" t="s">
        <v>287</v>
      </c>
      <c r="F3799" t="s">
        <v>294</v>
      </c>
      <c r="G3799" t="s">
        <v>295</v>
      </c>
      <c r="H3799" t="s">
        <v>766</v>
      </c>
      <c r="I3799" t="s">
        <v>767</v>
      </c>
      <c r="J3799">
        <v>240</v>
      </c>
      <c r="K3799">
        <v>2560.8000000000002</v>
      </c>
      <c r="L3799">
        <v>1129.78703</v>
      </c>
      <c r="M3799">
        <v>329.83</v>
      </c>
      <c r="N3799">
        <v>10.67</v>
      </c>
      <c r="O3799" s="32">
        <f t="shared" si="1003"/>
        <v>2230.9700000000003</v>
      </c>
      <c r="P3799" s="32">
        <f t="shared" si="1004"/>
        <v>1101.1829700000003</v>
      </c>
      <c r="Q3799">
        <v>716217</v>
      </c>
      <c r="R3799" t="s">
        <v>298</v>
      </c>
      <c r="S3799" t="s">
        <v>299</v>
      </c>
      <c r="T3799" t="str">
        <f t="shared" si="1005"/>
        <v>VEN</v>
      </c>
      <c r="U3799" t="s">
        <v>300</v>
      </c>
      <c r="V3799" s="33">
        <f t="shared" si="1006"/>
        <v>2560.8000000000002</v>
      </c>
      <c r="W3799">
        <f t="shared" si="1007"/>
        <v>240</v>
      </c>
      <c r="X3799" s="33">
        <f t="shared" si="1008"/>
        <v>2230.9700000000003</v>
      </c>
      <c r="Y3799" s="33">
        <f t="shared" si="1009"/>
        <v>329.83</v>
      </c>
      <c r="Z3799" s="45">
        <f t="shared" si="1010"/>
        <v>0.4112710754451735</v>
      </c>
      <c r="AA3799" s="33">
        <f t="shared" si="1011"/>
        <v>1053.1829700000003</v>
      </c>
      <c r="AB3799" s="45">
        <f t="shared" si="1012"/>
        <v>0.47207401713156166</v>
      </c>
      <c r="AC3799" s="33">
        <f>IFERROR($X3799/VLOOKUP(CONCATENATE("USD",C3799),[1]GEINDICE!AR$1:AS$65536,2,0),"")</f>
        <v>385.11479371655452</v>
      </c>
      <c r="AD3799" s="33">
        <f>IFERROR($AA3799/VLOOKUP(CONCATENATE("USD",C3799),[1]GEINDICE!AR$1:AS$65536,2,0),"")</f>
        <v>181.8026877265666</v>
      </c>
      <c r="AE3799" s="33">
        <f>IFERROR($X3799/VLOOKUP(CONCATENATE("EUR",C3799),[1]GEINDICE!AR$1:AS$65536,2,0),"")</f>
        <v>355.33487297921482</v>
      </c>
      <c r="AF3799" s="33">
        <f>IFERROR($AA3799/VLOOKUP(CONCATENATE("EUR",C3799),[1]GEINDICE!AR$1:AS$65536,2,0),"")</f>
        <v>167.74436091423115</v>
      </c>
      <c r="AG3799" s="48" t="str">
        <f>VLOOKUP(E3799,[1]Apresentação!AW$1:AX$65536,2,0)</f>
        <v xml:space="preserve">                    3 - TEXTILE AUXILIARIES</v>
      </c>
      <c r="AH3799" s="48" t="str">
        <f t="shared" si="1013"/>
        <v xml:space="preserve">         5509000637 - OPTAVON NW BR</v>
      </c>
      <c r="AI3799" s="49" t="str">
        <f t="shared" si="1014"/>
        <v xml:space="preserve">     X00280 - LAVE BEM LAVANDERIA E TINTURARIA LTDA EPP</v>
      </c>
      <c r="AJ3799" t="str">
        <f t="shared" si="1015"/>
        <v xml:space="preserve">     90 - SALES</v>
      </c>
      <c r="AK3799" t="str">
        <f t="shared" si="1016"/>
        <v/>
      </c>
      <c r="AL3799">
        <f t="shared" si="1017"/>
        <v>3</v>
      </c>
      <c r="AM3799" t="str">
        <f t="shared" si="1018"/>
        <v>2025 3</v>
      </c>
      <c r="AN3799" t="str">
        <f t="shared" si="1019"/>
        <v xml:space="preserve">LAVE </v>
      </c>
    </row>
    <row r="3800" spans="1:40" x14ac:dyDescent="0.35">
      <c r="A3800">
        <v>80846</v>
      </c>
      <c r="B3800" t="s">
        <v>274</v>
      </c>
      <c r="C3800" s="31">
        <v>45670</v>
      </c>
      <c r="D3800" t="s">
        <v>286</v>
      </c>
      <c r="E3800" t="s">
        <v>287</v>
      </c>
      <c r="F3800" t="s">
        <v>294</v>
      </c>
      <c r="G3800" t="s">
        <v>295</v>
      </c>
      <c r="H3800" t="s">
        <v>766</v>
      </c>
      <c r="I3800" t="s">
        <v>767</v>
      </c>
      <c r="J3800">
        <v>240</v>
      </c>
      <c r="K3800">
        <v>2560.8000000000002</v>
      </c>
      <c r="L3800">
        <v>1048.7010600000001</v>
      </c>
      <c r="M3800">
        <v>329.83</v>
      </c>
      <c r="N3800">
        <v>10.67</v>
      </c>
      <c r="O3800" s="32">
        <f t="shared" si="1003"/>
        <v>2230.9700000000003</v>
      </c>
      <c r="P3800" s="32">
        <f t="shared" si="1004"/>
        <v>1182.2689400000002</v>
      </c>
      <c r="Q3800">
        <v>706906</v>
      </c>
      <c r="R3800" t="s">
        <v>298</v>
      </c>
      <c r="S3800" t="s">
        <v>299</v>
      </c>
      <c r="T3800" t="str">
        <f t="shared" si="1005"/>
        <v>VEN</v>
      </c>
      <c r="U3800" t="s">
        <v>293</v>
      </c>
      <c r="V3800" s="33">
        <f t="shared" si="1006"/>
        <v>2560.8000000000002</v>
      </c>
      <c r="W3800">
        <f t="shared" si="1007"/>
        <v>240</v>
      </c>
      <c r="X3800" s="33">
        <f t="shared" si="1008"/>
        <v>2230.9700000000003</v>
      </c>
      <c r="Y3800" s="33">
        <f t="shared" si="1009"/>
        <v>329.83</v>
      </c>
      <c r="Z3800" s="34">
        <f t="shared" si="1010"/>
        <v>0.44293538737894411</v>
      </c>
      <c r="AA3800" s="33">
        <f t="shared" si="1011"/>
        <v>1134.2689400000002</v>
      </c>
      <c r="AB3800" s="34">
        <f t="shared" si="1012"/>
        <v>0.50841962912993</v>
      </c>
      <c r="AC3800" s="33">
        <f>IFERROR($X3800/VLOOKUP(CONCATENATE("USD",C3800),[1]GEINDICE!AR$1:AS$65536,2,0),"")</f>
        <v>365.25974557540241</v>
      </c>
      <c r="AD3800" s="33">
        <f>IFERROR($AA3800/VLOOKUP(CONCATENATE("USD",C3800),[1]GEINDICE!AR$1:AS$65536,2,0),"")</f>
        <v>185.7052243815387</v>
      </c>
      <c r="AE3800" s="33">
        <f>IFERROR($X3800/VLOOKUP(CONCATENATE("EUR",C3800),[1]GEINDICE!AR$1:AS$65536,2,0),"")</f>
        <v>358.17011302337528</v>
      </c>
      <c r="AF3800" s="33">
        <f>IFERROR($AA3800/VLOOKUP(CONCATENATE("EUR",C3800),[1]GEINDICE!AR$1:AS$65536,2,0),"")</f>
        <v>182.1007160287696</v>
      </c>
      <c r="AG3800" s="43" t="str">
        <f>VLOOKUP(E3800,[1]Apresentação!AW$1:AX$65536,2,0)</f>
        <v xml:space="preserve">                    3 - TEXTILE AUXILIARIES</v>
      </c>
      <c r="AH3800" s="43" t="str">
        <f t="shared" si="1013"/>
        <v xml:space="preserve">         5509000637 - OPTAVON NW BR</v>
      </c>
      <c r="AI3800" s="44" t="str">
        <f t="shared" si="1014"/>
        <v xml:space="preserve">     X00280 - LAVE BEM LAVANDERIA E TINTURARIA LTDA EPP</v>
      </c>
      <c r="AJ3800" t="str">
        <f t="shared" si="1015"/>
        <v xml:space="preserve">     90 - SALES</v>
      </c>
      <c r="AK3800" t="str">
        <f t="shared" si="1016"/>
        <v/>
      </c>
      <c r="AL3800">
        <f t="shared" si="1017"/>
        <v>1</v>
      </c>
      <c r="AM3800" t="str">
        <f t="shared" si="1018"/>
        <v>2025 1</v>
      </c>
      <c r="AN3800" t="str">
        <f t="shared" si="1019"/>
        <v xml:space="preserve">LAVE </v>
      </c>
    </row>
    <row r="3801" spans="1:40" x14ac:dyDescent="0.35">
      <c r="A3801">
        <v>82376</v>
      </c>
      <c r="B3801" t="s">
        <v>274</v>
      </c>
      <c r="C3801" s="31">
        <v>45789</v>
      </c>
      <c r="D3801" t="s">
        <v>286</v>
      </c>
      <c r="E3801" t="s">
        <v>287</v>
      </c>
      <c r="F3801" t="s">
        <v>294</v>
      </c>
      <c r="G3801" t="s">
        <v>295</v>
      </c>
      <c r="H3801" t="s">
        <v>766</v>
      </c>
      <c r="I3801" t="s">
        <v>767</v>
      </c>
      <c r="J3801">
        <v>240</v>
      </c>
      <c r="K3801">
        <v>2560.8000000000002</v>
      </c>
      <c r="L3801">
        <v>1191.5559800000001</v>
      </c>
      <c r="M3801">
        <v>329.83</v>
      </c>
      <c r="N3801">
        <v>10.67</v>
      </c>
      <c r="O3801" s="32">
        <f t="shared" si="1003"/>
        <v>2230.9700000000003</v>
      </c>
      <c r="P3801" s="32">
        <f t="shared" si="1004"/>
        <v>1039.4140200000002</v>
      </c>
      <c r="Q3801">
        <v>738463</v>
      </c>
      <c r="R3801" t="s">
        <v>298</v>
      </c>
      <c r="S3801" t="s">
        <v>299</v>
      </c>
      <c r="T3801" t="str">
        <f t="shared" si="1005"/>
        <v>VEN</v>
      </c>
      <c r="U3801" t="s">
        <v>300</v>
      </c>
      <c r="V3801" s="33">
        <f t="shared" si="1006"/>
        <v>2560.8000000000002</v>
      </c>
      <c r="W3801">
        <f t="shared" si="1007"/>
        <v>240</v>
      </c>
      <c r="X3801" s="33">
        <f t="shared" si="1008"/>
        <v>2230.9700000000003</v>
      </c>
      <c r="Y3801" s="33">
        <f t="shared" si="1009"/>
        <v>329.83</v>
      </c>
      <c r="Z3801" s="34">
        <f t="shared" si="1010"/>
        <v>0.38715011715089037</v>
      </c>
      <c r="AA3801" s="33">
        <f t="shared" si="1011"/>
        <v>991.41402000000016</v>
      </c>
      <c r="AB3801" s="34">
        <f t="shared" si="1012"/>
        <v>0.44438697965458973</v>
      </c>
      <c r="AC3801" s="33">
        <f>IFERROR($X3801/VLOOKUP(CONCATENATE("USD",C3801),[1]GEINDICE!AR$1:AS$65536,2,0),"")</f>
        <v>392.6243356446447</v>
      </c>
      <c r="AD3801" s="33">
        <f>IFERROR($AA3801/VLOOKUP(CONCATENATE("USD",C3801),[1]GEINDICE!AR$1:AS$65536,2,0),"")</f>
        <v>174.47714265601354</v>
      </c>
      <c r="AE3801" s="33">
        <f>IFERROR($X3801/VLOOKUP(CONCATENATE("EUR",C3801),[1]GEINDICE!AR$1:AS$65536,2,0),"")</f>
        <v>353.52179631419654</v>
      </c>
      <c r="AF3801" s="33">
        <f>IFERROR($AA3801/VLOOKUP(CONCATENATE("EUR",C3801),[1]GEINDICE!AR$1:AS$65536,2,0),"")</f>
        <v>157.10048330613085</v>
      </c>
      <c r="AG3801" s="43" t="str">
        <f>VLOOKUP(E3801,[1]Apresentação!AW$1:AX$65536,2,0)</f>
        <v xml:space="preserve">                    3 - TEXTILE AUXILIARIES</v>
      </c>
      <c r="AH3801" s="43" t="str">
        <f t="shared" si="1013"/>
        <v xml:space="preserve">         5509000637 - OPTAVON NW BR</v>
      </c>
      <c r="AI3801" s="44" t="str">
        <f t="shared" si="1014"/>
        <v xml:space="preserve">     X00280 - LAVE BEM LAVANDERIA E TINTURARIA LTDA EPP</v>
      </c>
      <c r="AJ3801" t="str">
        <f t="shared" si="1015"/>
        <v xml:space="preserve">     90 - SALES</v>
      </c>
      <c r="AK3801" t="str">
        <f t="shared" si="1016"/>
        <v/>
      </c>
      <c r="AL3801">
        <f t="shared" si="1017"/>
        <v>5</v>
      </c>
      <c r="AM3801" t="str">
        <f t="shared" si="1018"/>
        <v>2025 5</v>
      </c>
      <c r="AN3801" t="str">
        <f t="shared" si="1019"/>
        <v xml:space="preserve">LAVE </v>
      </c>
    </row>
    <row r="3802" spans="1:40" x14ac:dyDescent="0.35">
      <c r="A3802">
        <v>81566</v>
      </c>
      <c r="B3802" t="s">
        <v>274</v>
      </c>
      <c r="C3802" s="31">
        <v>45723</v>
      </c>
      <c r="D3802" t="s">
        <v>286</v>
      </c>
      <c r="E3802" t="s">
        <v>287</v>
      </c>
      <c r="F3802" t="s">
        <v>301</v>
      </c>
      <c r="G3802" t="s">
        <v>302</v>
      </c>
      <c r="H3802" t="s">
        <v>766</v>
      </c>
      <c r="I3802" t="s">
        <v>767</v>
      </c>
      <c r="J3802">
        <v>120</v>
      </c>
      <c r="K3802">
        <v>1156.8</v>
      </c>
      <c r="L3802">
        <v>552.30354999999997</v>
      </c>
      <c r="M3802">
        <v>148.99</v>
      </c>
      <c r="N3802">
        <v>9.64</v>
      </c>
      <c r="O3802" s="32">
        <f t="shared" si="1003"/>
        <v>1007.81</v>
      </c>
      <c r="P3802" s="32">
        <f t="shared" si="1004"/>
        <v>455.50644999999997</v>
      </c>
      <c r="Q3802">
        <v>715304</v>
      </c>
      <c r="R3802" t="s">
        <v>298</v>
      </c>
      <c r="S3802" t="s">
        <v>299</v>
      </c>
      <c r="T3802" t="str">
        <f t="shared" si="1005"/>
        <v>VEN</v>
      </c>
      <c r="U3802" t="s">
        <v>381</v>
      </c>
      <c r="V3802" s="33">
        <f t="shared" si="1006"/>
        <v>1156.8</v>
      </c>
      <c r="W3802">
        <f t="shared" si="1007"/>
        <v>120</v>
      </c>
      <c r="X3802" s="33">
        <f t="shared" si="1008"/>
        <v>1007.81</v>
      </c>
      <c r="Y3802" s="33">
        <f t="shared" si="1009"/>
        <v>148.99</v>
      </c>
      <c r="Z3802" s="45">
        <f t="shared" si="1010"/>
        <v>0.37301733229598893</v>
      </c>
      <c r="AA3802" s="33">
        <f t="shared" si="1011"/>
        <v>431.50644999999997</v>
      </c>
      <c r="AB3802" s="45">
        <f t="shared" si="1012"/>
        <v>0.42816250086821922</v>
      </c>
      <c r="AC3802" s="33">
        <f>IFERROR($X3802/VLOOKUP(CONCATENATE("USD",C3802),[1]GEINDICE!AR$1:AS$65536,2,0),"")</f>
        <v>174.70011094161694</v>
      </c>
      <c r="AD3802" s="33">
        <f>IFERROR($AA3802/VLOOKUP(CONCATENATE("USD",C3802),[1]GEINDICE!AR$1:AS$65536,2,0),"")</f>
        <v>74.800036402718064</v>
      </c>
      <c r="AE3802" s="33">
        <f>IFERROR($X3802/VLOOKUP(CONCATENATE("EUR",C3802),[1]GEINDICE!AR$1:AS$65536,2,0),"")</f>
        <v>160.70192782995551</v>
      </c>
      <c r="AF3802" s="33">
        <f>IFERROR($AA3802/VLOOKUP(CONCATENATE("EUR",C3802),[1]GEINDICE!AR$1:AS$65536,2,0),"")</f>
        <v>68.806539314017826</v>
      </c>
      <c r="AG3802" s="48" t="str">
        <f>VLOOKUP(E3802,[1]Apresentação!AW$1:AX$65536,2,0)</f>
        <v xml:space="preserve">                    3 - TEXTILE AUXILIARIES</v>
      </c>
      <c r="AH3802" s="48" t="str">
        <f t="shared" si="1013"/>
        <v xml:space="preserve">         5509000637 - OPTAVON NW BR</v>
      </c>
      <c r="AI3802" s="49" t="str">
        <f t="shared" si="1014"/>
        <v xml:space="preserve">     X00311 - HACO ETIQUETAS LTDA</v>
      </c>
      <c r="AJ3802" t="str">
        <f t="shared" si="1015"/>
        <v xml:space="preserve">     90 - SALES</v>
      </c>
      <c r="AK3802" t="str">
        <f t="shared" si="1016"/>
        <v/>
      </c>
      <c r="AL3802">
        <f t="shared" si="1017"/>
        <v>3</v>
      </c>
      <c r="AM3802" t="str">
        <f t="shared" si="1018"/>
        <v>2025 3</v>
      </c>
      <c r="AN3802" t="str">
        <f t="shared" si="1019"/>
        <v xml:space="preserve">HACO </v>
      </c>
    </row>
    <row r="3803" spans="1:40" x14ac:dyDescent="0.35">
      <c r="A3803">
        <v>80954</v>
      </c>
      <c r="B3803" t="s">
        <v>274</v>
      </c>
      <c r="C3803" s="31">
        <v>45678</v>
      </c>
      <c r="D3803" t="s">
        <v>286</v>
      </c>
      <c r="E3803" t="s">
        <v>287</v>
      </c>
      <c r="F3803" t="s">
        <v>294</v>
      </c>
      <c r="G3803" t="s">
        <v>295</v>
      </c>
      <c r="H3803" t="s">
        <v>766</v>
      </c>
      <c r="I3803" t="s">
        <v>767</v>
      </c>
      <c r="J3803">
        <v>240</v>
      </c>
      <c r="K3803">
        <v>2560.8000000000002</v>
      </c>
      <c r="L3803">
        <v>1048.7010600000001</v>
      </c>
      <c r="M3803">
        <v>329.83</v>
      </c>
      <c r="N3803">
        <v>10.67</v>
      </c>
      <c r="O3803" s="32">
        <f t="shared" si="1003"/>
        <v>2230.9700000000003</v>
      </c>
      <c r="P3803" s="32">
        <f t="shared" si="1004"/>
        <v>1182.2689400000002</v>
      </c>
      <c r="Q3803">
        <v>707790</v>
      </c>
      <c r="R3803" t="s">
        <v>298</v>
      </c>
      <c r="S3803" t="s">
        <v>299</v>
      </c>
      <c r="T3803" t="str">
        <f t="shared" si="1005"/>
        <v>VEN</v>
      </c>
      <c r="U3803" t="s">
        <v>300</v>
      </c>
      <c r="V3803" s="33">
        <f t="shared" si="1006"/>
        <v>2560.8000000000002</v>
      </c>
      <c r="W3803">
        <f t="shared" si="1007"/>
        <v>240</v>
      </c>
      <c r="X3803" s="33">
        <f t="shared" si="1008"/>
        <v>2230.9700000000003</v>
      </c>
      <c r="Y3803" s="33">
        <f t="shared" si="1009"/>
        <v>329.83</v>
      </c>
      <c r="Z3803" s="45">
        <f t="shared" si="1010"/>
        <v>0.44293538737894411</v>
      </c>
      <c r="AA3803" s="33">
        <f t="shared" si="1011"/>
        <v>1134.2689400000002</v>
      </c>
      <c r="AB3803" s="45">
        <f t="shared" si="1012"/>
        <v>0.50841962912993</v>
      </c>
      <c r="AC3803" s="33">
        <f>IFERROR($X3803/VLOOKUP(CONCATENATE("USD",C3803),[1]GEINDICE!AR$1:AS$65536,2,0),"")</f>
        <v>369.12144275314364</v>
      </c>
      <c r="AD3803" s="33">
        <f>IFERROR($AA3803/VLOOKUP(CONCATENATE("USD",C3803),[1]GEINDICE!AR$1:AS$65536,2,0),"")</f>
        <v>187.66858702845798</v>
      </c>
      <c r="AE3803" s="33">
        <f>IFERROR($X3803/VLOOKUP(CONCATENATE("EUR",C3803),[1]GEINDICE!AR$1:AS$65536,2,0),"")</f>
        <v>354.88833036396034</v>
      </c>
      <c r="AF3803" s="33">
        <f>IFERROR($AA3803/VLOOKUP(CONCATENATE("EUR",C3803),[1]GEINDICE!AR$1:AS$65536,2,0),"")</f>
        <v>180.43219330618479</v>
      </c>
      <c r="AG3803" s="48" t="str">
        <f>VLOOKUP(E3803,[1]Apresentação!AW$1:AX$65536,2,0)</f>
        <v xml:space="preserve">                    3 - TEXTILE AUXILIARIES</v>
      </c>
      <c r="AH3803" s="48" t="str">
        <f t="shared" si="1013"/>
        <v xml:space="preserve">         5509000637 - OPTAVON NW BR</v>
      </c>
      <c r="AI3803" s="49" t="str">
        <f t="shared" si="1014"/>
        <v xml:space="preserve">     X00280 - LAVE BEM LAVANDERIA E TINTURARIA LTDA EPP</v>
      </c>
      <c r="AJ3803" t="str">
        <f t="shared" si="1015"/>
        <v xml:space="preserve">     90 - SALES</v>
      </c>
      <c r="AK3803" t="str">
        <f t="shared" si="1016"/>
        <v/>
      </c>
      <c r="AL3803">
        <f t="shared" si="1017"/>
        <v>1</v>
      </c>
      <c r="AM3803" t="str">
        <f t="shared" si="1018"/>
        <v>2025 1</v>
      </c>
      <c r="AN3803" t="str">
        <f t="shared" si="1019"/>
        <v xml:space="preserve">LAVE </v>
      </c>
    </row>
    <row r="3804" spans="1:40" x14ac:dyDescent="0.35">
      <c r="A3804">
        <v>81246</v>
      </c>
      <c r="B3804" t="s">
        <v>274</v>
      </c>
      <c r="C3804" s="31">
        <v>45699</v>
      </c>
      <c r="D3804" t="s">
        <v>286</v>
      </c>
      <c r="E3804" t="s">
        <v>287</v>
      </c>
      <c r="F3804" t="s">
        <v>301</v>
      </c>
      <c r="G3804" t="s">
        <v>302</v>
      </c>
      <c r="H3804" t="s">
        <v>766</v>
      </c>
      <c r="I3804" t="s">
        <v>767</v>
      </c>
      <c r="J3804">
        <v>240</v>
      </c>
      <c r="K3804">
        <v>2313.6</v>
      </c>
      <c r="L3804">
        <v>1048.7010600000001</v>
      </c>
      <c r="M3804">
        <v>297.99</v>
      </c>
      <c r="N3804">
        <v>9.64</v>
      </c>
      <c r="O3804" s="32">
        <f t="shared" si="1003"/>
        <v>2015.61</v>
      </c>
      <c r="P3804" s="32">
        <f t="shared" si="1004"/>
        <v>966.9089399999998</v>
      </c>
      <c r="Q3804">
        <v>709888</v>
      </c>
      <c r="R3804" t="s">
        <v>298</v>
      </c>
      <c r="S3804" t="s">
        <v>299</v>
      </c>
      <c r="T3804" t="str">
        <f t="shared" si="1005"/>
        <v>VEN</v>
      </c>
      <c r="U3804" t="s">
        <v>303</v>
      </c>
      <c r="V3804" s="33">
        <f t="shared" si="1006"/>
        <v>2313.6</v>
      </c>
      <c r="W3804">
        <f t="shared" si="1007"/>
        <v>240</v>
      </c>
      <c r="X3804" s="33">
        <f t="shared" si="1008"/>
        <v>2015.61</v>
      </c>
      <c r="Y3804" s="33">
        <f t="shared" si="1009"/>
        <v>297.99</v>
      </c>
      <c r="Z3804" s="34">
        <f t="shared" si="1010"/>
        <v>0.39717710062240658</v>
      </c>
      <c r="AA3804" s="33">
        <f t="shared" si="1011"/>
        <v>918.9089399999998</v>
      </c>
      <c r="AB3804" s="34">
        <f t="shared" si="1012"/>
        <v>0.45589620015776855</v>
      </c>
      <c r="AC3804" s="33">
        <f>IFERROR($X3804/VLOOKUP(CONCATENATE("USD",C3804),[1]GEINDICE!AR$1:AS$65536,2,0),"")</f>
        <v>348.79386723887308</v>
      </c>
      <c r="AD3804" s="33">
        <f>IFERROR($AA3804/VLOOKUP(CONCATENATE("USD",C3804),[1]GEINDICE!AR$1:AS$65536,2,0),"")</f>
        <v>159.01379871253542</v>
      </c>
      <c r="AE3804" s="33">
        <f>IFERROR($X3804/VLOOKUP(CONCATENATE("EUR",C3804),[1]GEINDICE!AR$1:AS$65536,2,0),"")</f>
        <v>337.32364902180638</v>
      </c>
      <c r="AF3804" s="33">
        <f>IFERROR($AA3804/VLOOKUP(CONCATENATE("EUR",C3804),[1]GEINDICE!AR$1:AS$65536,2,0),"")</f>
        <v>153.7845698123943</v>
      </c>
      <c r="AG3804" s="43" t="str">
        <f>VLOOKUP(E3804,[1]Apresentação!AW$1:AX$65536,2,0)</f>
        <v xml:space="preserve">                    3 - TEXTILE AUXILIARIES</v>
      </c>
      <c r="AH3804" s="43" t="str">
        <f t="shared" si="1013"/>
        <v xml:space="preserve">         5509000637 - OPTAVON NW BR</v>
      </c>
      <c r="AI3804" s="44" t="str">
        <f t="shared" si="1014"/>
        <v xml:space="preserve">     X00311 - HACO ETIQUETAS LTDA</v>
      </c>
      <c r="AJ3804" t="str">
        <f t="shared" si="1015"/>
        <v xml:space="preserve">     90 - SALES</v>
      </c>
      <c r="AK3804" t="str">
        <f t="shared" si="1016"/>
        <v/>
      </c>
      <c r="AL3804">
        <f t="shared" si="1017"/>
        <v>2</v>
      </c>
      <c r="AM3804" t="str">
        <f t="shared" si="1018"/>
        <v>2025 2</v>
      </c>
      <c r="AN3804" t="str">
        <f t="shared" si="1019"/>
        <v xml:space="preserve">HACO </v>
      </c>
    </row>
    <row r="3805" spans="1:40" x14ac:dyDescent="0.35">
      <c r="A3805">
        <v>82122</v>
      </c>
      <c r="B3805" t="s">
        <v>274</v>
      </c>
      <c r="C3805" s="31">
        <v>45769</v>
      </c>
      <c r="D3805" t="s">
        <v>286</v>
      </c>
      <c r="E3805" t="s">
        <v>287</v>
      </c>
      <c r="F3805" t="s">
        <v>294</v>
      </c>
      <c r="G3805" t="s">
        <v>295</v>
      </c>
      <c r="H3805" t="s">
        <v>766</v>
      </c>
      <c r="I3805" t="s">
        <v>767</v>
      </c>
      <c r="J3805">
        <v>240</v>
      </c>
      <c r="K3805">
        <v>2560.8000000000002</v>
      </c>
      <c r="L3805">
        <v>1224.3344</v>
      </c>
      <c r="M3805">
        <v>329.83</v>
      </c>
      <c r="N3805">
        <v>10.67</v>
      </c>
      <c r="O3805" s="32">
        <f t="shared" si="1003"/>
        <v>2230.9700000000003</v>
      </c>
      <c r="P3805" s="32">
        <f t="shared" si="1004"/>
        <v>1006.6356000000003</v>
      </c>
      <c r="Q3805">
        <v>732308</v>
      </c>
      <c r="R3805" t="s">
        <v>298</v>
      </c>
      <c r="S3805" t="s">
        <v>299</v>
      </c>
      <c r="T3805" t="str">
        <f t="shared" si="1005"/>
        <v>VEN</v>
      </c>
      <c r="U3805" t="s">
        <v>300</v>
      </c>
      <c r="V3805" s="33">
        <f t="shared" si="1006"/>
        <v>2560.8000000000002</v>
      </c>
      <c r="W3805">
        <f t="shared" si="1007"/>
        <v>240</v>
      </c>
      <c r="X3805" s="33">
        <f t="shared" si="1008"/>
        <v>2230.9700000000003</v>
      </c>
      <c r="Y3805" s="33">
        <f t="shared" si="1009"/>
        <v>329.83</v>
      </c>
      <c r="Z3805" s="45">
        <f t="shared" si="1010"/>
        <v>0.37435004686035622</v>
      </c>
      <c r="AA3805" s="33">
        <f t="shared" si="1011"/>
        <v>958.6356000000003</v>
      </c>
      <c r="AB3805" s="45">
        <f t="shared" si="1012"/>
        <v>0.42969452749252574</v>
      </c>
      <c r="AC3805" s="33">
        <f>IFERROR($X3805/VLOOKUP(CONCATENATE("USD",C3805),[1]GEINDICE!AR$1:AS$65536,2,0),"")</f>
        <v>388.02177542785591</v>
      </c>
      <c r="AD3805" s="33">
        <f>IFERROR($AA3805/VLOOKUP(CONCATENATE("USD",C3805),[1]GEINDICE!AR$1:AS$65536,2,0),"")</f>
        <v>166.73083344928347</v>
      </c>
      <c r="AE3805" s="33">
        <f>IFERROR($X3805/VLOOKUP(CONCATENATE("EUR",C3805),[1]GEINDICE!AR$1:AS$65536,2,0),"")</f>
        <v>338.41031475161168</v>
      </c>
      <c r="AF3805" s="33">
        <f>IFERROR($AA3805/VLOOKUP(CONCATENATE("EUR",C3805),[1]GEINDICE!AR$1:AS$65536,2,0),"")</f>
        <v>145.4130602957907</v>
      </c>
      <c r="AG3805" s="48" t="str">
        <f>VLOOKUP(E3805,[1]Apresentação!AW$1:AX$65536,2,0)</f>
        <v xml:space="preserve">                    3 - TEXTILE AUXILIARIES</v>
      </c>
      <c r="AH3805" s="48" t="str">
        <f t="shared" si="1013"/>
        <v xml:space="preserve">         5509000637 - OPTAVON NW BR</v>
      </c>
      <c r="AI3805" s="49" t="str">
        <f t="shared" si="1014"/>
        <v xml:space="preserve">     X00280 - LAVE BEM LAVANDERIA E TINTURARIA LTDA EPP</v>
      </c>
      <c r="AJ3805" t="str">
        <f t="shared" si="1015"/>
        <v xml:space="preserve">     90 - SALES</v>
      </c>
      <c r="AK3805" t="str">
        <f t="shared" si="1016"/>
        <v/>
      </c>
      <c r="AL3805">
        <f t="shared" si="1017"/>
        <v>4</v>
      </c>
      <c r="AM3805" t="str">
        <f t="shared" si="1018"/>
        <v>2025 4</v>
      </c>
      <c r="AN3805" t="str">
        <f t="shared" si="1019"/>
        <v xml:space="preserve">LAVE </v>
      </c>
    </row>
    <row r="3806" spans="1:40" x14ac:dyDescent="0.35">
      <c r="A3806">
        <v>81307</v>
      </c>
      <c r="B3806" t="s">
        <v>274</v>
      </c>
      <c r="C3806" s="31">
        <v>45705</v>
      </c>
      <c r="D3806" t="s">
        <v>286</v>
      </c>
      <c r="E3806" t="s">
        <v>287</v>
      </c>
      <c r="F3806" t="s">
        <v>294</v>
      </c>
      <c r="G3806" t="s">
        <v>295</v>
      </c>
      <c r="H3806" t="s">
        <v>766</v>
      </c>
      <c r="I3806" t="s">
        <v>767</v>
      </c>
      <c r="J3806">
        <v>240</v>
      </c>
      <c r="K3806">
        <v>2560.8000000000002</v>
      </c>
      <c r="L3806">
        <v>1065.3748000000001</v>
      </c>
      <c r="M3806">
        <v>329.83</v>
      </c>
      <c r="N3806">
        <v>10.67</v>
      </c>
      <c r="O3806" s="32">
        <f t="shared" si="1003"/>
        <v>2230.9700000000003</v>
      </c>
      <c r="P3806" s="32">
        <f t="shared" si="1004"/>
        <v>1165.5952000000002</v>
      </c>
      <c r="Q3806">
        <v>710427</v>
      </c>
      <c r="R3806" t="s">
        <v>298</v>
      </c>
      <c r="S3806" t="s">
        <v>299</v>
      </c>
      <c r="T3806" t="str">
        <f t="shared" si="1005"/>
        <v>VEN</v>
      </c>
      <c r="U3806" t="s">
        <v>303</v>
      </c>
      <c r="V3806" s="33">
        <f t="shared" si="1006"/>
        <v>2560.8000000000002</v>
      </c>
      <c r="W3806">
        <f t="shared" si="1007"/>
        <v>240</v>
      </c>
      <c r="X3806" s="33">
        <f t="shared" si="1008"/>
        <v>2230.9700000000003</v>
      </c>
      <c r="Y3806" s="33">
        <f t="shared" si="1009"/>
        <v>329.83</v>
      </c>
      <c r="Z3806" s="34">
        <f t="shared" si="1010"/>
        <v>0.43642424242424249</v>
      </c>
      <c r="AA3806" s="33">
        <f t="shared" si="1011"/>
        <v>1117.5952000000002</v>
      </c>
      <c r="AB3806" s="34">
        <f t="shared" si="1012"/>
        <v>0.50094586659614426</v>
      </c>
      <c r="AC3806" s="33">
        <f>IFERROR($X3806/VLOOKUP(CONCATENATE("USD",C3806),[1]GEINDICE!AR$1:AS$65536,2,0),"")</f>
        <v>390.67857455564314</v>
      </c>
      <c r="AD3806" s="33">
        <f>IFERROR($AA3806/VLOOKUP(CONCATENATE("USD",C3806),[1]GEINDICE!AR$1:AS$65536,2,0),"")</f>
        <v>195.70881709132303</v>
      </c>
      <c r="AE3806" s="33">
        <f>IFERROR($X3806/VLOOKUP(CONCATENATE("EUR",C3806),[1]GEINDICE!AR$1:AS$65536,2,0),"")</f>
        <v>372.78514854793974</v>
      </c>
      <c r="AF3806" s="33">
        <f>IFERROR($AA3806/VLOOKUP(CONCATENATE("EUR",C3806),[1]GEINDICE!AR$1:AS$65536,2,0),"")</f>
        <v>186.74517929352007</v>
      </c>
      <c r="AG3806" s="43" t="str">
        <f>VLOOKUP(E3806,[1]Apresentação!AW$1:AX$65536,2,0)</f>
        <v xml:space="preserve">                    3 - TEXTILE AUXILIARIES</v>
      </c>
      <c r="AH3806" s="43" t="str">
        <f t="shared" si="1013"/>
        <v xml:space="preserve">         5509000637 - OPTAVON NW BR</v>
      </c>
      <c r="AI3806" s="44" t="str">
        <f t="shared" si="1014"/>
        <v xml:space="preserve">     X00280 - LAVE BEM LAVANDERIA E TINTURARIA LTDA EPP</v>
      </c>
      <c r="AJ3806" t="str">
        <f t="shared" si="1015"/>
        <v xml:space="preserve">     90 - SALES</v>
      </c>
      <c r="AK3806" t="str">
        <f t="shared" si="1016"/>
        <v/>
      </c>
      <c r="AL3806">
        <f t="shared" si="1017"/>
        <v>2</v>
      </c>
      <c r="AM3806" t="str">
        <f t="shared" si="1018"/>
        <v>2025 2</v>
      </c>
      <c r="AN3806" t="str">
        <f t="shared" si="1019"/>
        <v xml:space="preserve">LAVE </v>
      </c>
    </row>
    <row r="3807" spans="1:40" x14ac:dyDescent="0.35">
      <c r="A3807">
        <v>81123</v>
      </c>
      <c r="B3807" t="s">
        <v>274</v>
      </c>
      <c r="C3807" s="31">
        <v>45691</v>
      </c>
      <c r="D3807" t="s">
        <v>286</v>
      </c>
      <c r="E3807" t="s">
        <v>287</v>
      </c>
      <c r="F3807" t="s">
        <v>294</v>
      </c>
      <c r="G3807" t="s">
        <v>295</v>
      </c>
      <c r="H3807" t="s">
        <v>766</v>
      </c>
      <c r="I3807" t="s">
        <v>767</v>
      </c>
      <c r="J3807">
        <v>240</v>
      </c>
      <c r="K3807">
        <v>2560.8000000000002</v>
      </c>
      <c r="L3807">
        <v>1048.7010600000001</v>
      </c>
      <c r="M3807">
        <v>329.83</v>
      </c>
      <c r="N3807">
        <v>10.67</v>
      </c>
      <c r="O3807" s="32">
        <f t="shared" si="1003"/>
        <v>2230.9700000000003</v>
      </c>
      <c r="P3807" s="32">
        <f t="shared" si="1004"/>
        <v>1182.2689400000002</v>
      </c>
      <c r="Q3807">
        <v>708973</v>
      </c>
      <c r="R3807" t="s">
        <v>298</v>
      </c>
      <c r="S3807" t="s">
        <v>299</v>
      </c>
      <c r="T3807" t="str">
        <f t="shared" si="1005"/>
        <v>VEN</v>
      </c>
      <c r="U3807" t="s">
        <v>303</v>
      </c>
      <c r="V3807" s="33">
        <f t="shared" si="1006"/>
        <v>2560.8000000000002</v>
      </c>
      <c r="W3807">
        <f t="shared" si="1007"/>
        <v>240</v>
      </c>
      <c r="X3807" s="33">
        <f t="shared" si="1008"/>
        <v>2230.9700000000003</v>
      </c>
      <c r="Y3807" s="33">
        <f t="shared" si="1009"/>
        <v>329.83</v>
      </c>
      <c r="Z3807" s="45">
        <f t="shared" si="1010"/>
        <v>0.44293538737894411</v>
      </c>
      <c r="AA3807" s="33">
        <f t="shared" si="1011"/>
        <v>1134.2689400000002</v>
      </c>
      <c r="AB3807" s="45">
        <f t="shared" si="1012"/>
        <v>0.50841962912993</v>
      </c>
      <c r="AC3807" s="33">
        <f>IFERROR($X3807/VLOOKUP(CONCATENATE("USD",C3807),[1]GEINDICE!AR$1:AS$65536,2,0),"")</f>
        <v>380.14722170156938</v>
      </c>
      <c r="AD3807" s="33">
        <f>IFERROR($AA3807/VLOOKUP(CONCATENATE("USD",C3807),[1]GEINDICE!AR$1:AS$65536,2,0),"")</f>
        <v>193.27430947228518</v>
      </c>
      <c r="AE3807" s="33">
        <f>IFERROR($X3807/VLOOKUP(CONCATENATE("EUR",C3807),[1]GEINDICE!AR$1:AS$65536,2,0),"")</f>
        <v>368.57260862382293</v>
      </c>
      <c r="AF3807" s="33">
        <f>IFERROR($AA3807/VLOOKUP(CONCATENATE("EUR",C3807),[1]GEINDICE!AR$1:AS$65536,2,0),"")</f>
        <v>187.38954898397492</v>
      </c>
      <c r="AG3807" s="48" t="str">
        <f>VLOOKUP(E3807,[1]Apresentação!AW$1:AX$65536,2,0)</f>
        <v xml:space="preserve">                    3 - TEXTILE AUXILIARIES</v>
      </c>
      <c r="AH3807" s="48" t="str">
        <f t="shared" si="1013"/>
        <v xml:space="preserve">         5509000637 - OPTAVON NW BR</v>
      </c>
      <c r="AI3807" s="49" t="str">
        <f t="shared" si="1014"/>
        <v xml:space="preserve">     X00280 - LAVE BEM LAVANDERIA E TINTURARIA LTDA EPP</v>
      </c>
      <c r="AJ3807" t="str">
        <f t="shared" si="1015"/>
        <v xml:space="preserve">     90 - SALES</v>
      </c>
      <c r="AK3807" t="str">
        <f t="shared" si="1016"/>
        <v/>
      </c>
      <c r="AL3807">
        <f t="shared" si="1017"/>
        <v>2</v>
      </c>
      <c r="AM3807" t="str">
        <f t="shared" si="1018"/>
        <v>2025 2</v>
      </c>
      <c r="AN3807" t="str">
        <f t="shared" si="1019"/>
        <v xml:space="preserve">LAVE </v>
      </c>
    </row>
    <row r="3808" spans="1:40" x14ac:dyDescent="0.35">
      <c r="A3808">
        <v>81445</v>
      </c>
      <c r="B3808" t="s">
        <v>274</v>
      </c>
      <c r="C3808" s="31">
        <v>45715</v>
      </c>
      <c r="D3808" t="s">
        <v>286</v>
      </c>
      <c r="E3808" t="s">
        <v>287</v>
      </c>
      <c r="F3808" t="s">
        <v>294</v>
      </c>
      <c r="G3808" t="s">
        <v>295</v>
      </c>
      <c r="H3808" t="s">
        <v>766</v>
      </c>
      <c r="I3808" t="s">
        <v>767</v>
      </c>
      <c r="J3808">
        <v>360</v>
      </c>
      <c r="K3808">
        <v>3841.2000000000003</v>
      </c>
      <c r="L3808">
        <v>1638.1529</v>
      </c>
      <c r="M3808">
        <v>494.74</v>
      </c>
      <c r="N3808">
        <v>10.67</v>
      </c>
      <c r="O3808" s="32">
        <f t="shared" si="1003"/>
        <v>3346.46</v>
      </c>
      <c r="P3808" s="32">
        <f t="shared" si="1004"/>
        <v>1708.3071</v>
      </c>
      <c r="Q3808">
        <v>712241</v>
      </c>
      <c r="R3808" t="s">
        <v>298</v>
      </c>
      <c r="S3808" t="s">
        <v>299</v>
      </c>
      <c r="T3808" t="str">
        <f t="shared" si="1005"/>
        <v>VEN</v>
      </c>
      <c r="U3808" t="s">
        <v>303</v>
      </c>
      <c r="V3808" s="33">
        <f t="shared" si="1006"/>
        <v>3841.2000000000003</v>
      </c>
      <c r="W3808">
        <f t="shared" si="1007"/>
        <v>360</v>
      </c>
      <c r="X3808" s="33">
        <f t="shared" si="1008"/>
        <v>3346.46</v>
      </c>
      <c r="Y3808" s="33">
        <f t="shared" si="1009"/>
        <v>494.74</v>
      </c>
      <c r="Z3808" s="34">
        <f t="shared" si="1010"/>
        <v>0.425988519212746</v>
      </c>
      <c r="AA3808" s="33">
        <f t="shared" si="1011"/>
        <v>1636.3071</v>
      </c>
      <c r="AB3808" s="34">
        <f t="shared" si="1012"/>
        <v>0.4889665796094978</v>
      </c>
      <c r="AC3808" s="33">
        <f>IFERROR($X3808/VLOOKUP(CONCATENATE("USD",C3808),[1]GEINDICE!AR$1:AS$65536,2,0),"")</f>
        <v>574.71663117400567</v>
      </c>
      <c r="AD3808" s="33">
        <f>IFERROR($AA3808/VLOOKUP(CONCATENATE("USD",C3808),[1]GEINDICE!AR$1:AS$65536,2,0),"")</f>
        <v>281.01722538984683</v>
      </c>
      <c r="AE3808" s="33">
        <f>IFERROR($X3808/VLOOKUP(CONCATENATE("EUR",C3808),[1]GEINDICE!AR$1:AS$65536,2,0),"")</f>
        <v>551.76586974443524</v>
      </c>
      <c r="AF3808" s="33">
        <f>IFERROR($AA3808/VLOOKUP(CONCATENATE("EUR",C3808),[1]GEINDICE!AR$1:AS$65536,2,0),"")</f>
        <v>269.79507007419619</v>
      </c>
      <c r="AG3808" s="43" t="str">
        <f>VLOOKUP(E3808,[1]Apresentação!AW$1:AX$65536,2,0)</f>
        <v xml:space="preserve">                    3 - TEXTILE AUXILIARIES</v>
      </c>
      <c r="AH3808" s="43" t="str">
        <f t="shared" si="1013"/>
        <v xml:space="preserve">         5509000637 - OPTAVON NW BR</v>
      </c>
      <c r="AI3808" s="44" t="str">
        <f t="shared" si="1014"/>
        <v xml:space="preserve">     X00280 - LAVE BEM LAVANDERIA E TINTURARIA LTDA EPP</v>
      </c>
      <c r="AJ3808" t="str">
        <f t="shared" si="1015"/>
        <v xml:space="preserve">     90 - SALES</v>
      </c>
      <c r="AK3808" t="str">
        <f t="shared" si="1016"/>
        <v/>
      </c>
      <c r="AL3808">
        <f t="shared" si="1017"/>
        <v>2</v>
      </c>
      <c r="AM3808" t="str">
        <f t="shared" si="1018"/>
        <v>2025 2</v>
      </c>
      <c r="AN3808" t="str">
        <f t="shared" si="1019"/>
        <v xml:space="preserve">LAVE </v>
      </c>
    </row>
    <row r="3809" spans="1:40" x14ac:dyDescent="0.35">
      <c r="A3809">
        <v>81984</v>
      </c>
      <c r="B3809" t="s">
        <v>274</v>
      </c>
      <c r="C3809" s="31">
        <v>45756</v>
      </c>
      <c r="D3809" t="s">
        <v>286</v>
      </c>
      <c r="E3809" t="s">
        <v>287</v>
      </c>
      <c r="F3809" t="s">
        <v>294</v>
      </c>
      <c r="G3809" t="s">
        <v>295</v>
      </c>
      <c r="H3809" t="s">
        <v>766</v>
      </c>
      <c r="I3809" t="s">
        <v>767</v>
      </c>
      <c r="J3809">
        <v>240</v>
      </c>
      <c r="K3809">
        <v>2560.8000000000002</v>
      </c>
      <c r="L3809">
        <v>1224.33439</v>
      </c>
      <c r="M3809">
        <v>329.83</v>
      </c>
      <c r="N3809">
        <v>10.67</v>
      </c>
      <c r="O3809" s="32">
        <f t="shared" si="1003"/>
        <v>2230.9700000000003</v>
      </c>
      <c r="P3809" s="32">
        <f t="shared" si="1004"/>
        <v>1006.6356100000003</v>
      </c>
      <c r="Q3809">
        <v>727705</v>
      </c>
      <c r="R3809" t="s">
        <v>298</v>
      </c>
      <c r="S3809" t="s">
        <v>299</v>
      </c>
      <c r="T3809" t="str">
        <f t="shared" si="1005"/>
        <v>VEN</v>
      </c>
      <c r="U3809" t="s">
        <v>293</v>
      </c>
      <c r="V3809" s="33">
        <f t="shared" si="1006"/>
        <v>2560.8000000000002</v>
      </c>
      <c r="W3809">
        <f t="shared" si="1007"/>
        <v>240</v>
      </c>
      <c r="X3809" s="33">
        <f t="shared" si="1008"/>
        <v>2230.9700000000003</v>
      </c>
      <c r="Y3809" s="33">
        <f t="shared" si="1009"/>
        <v>329.83</v>
      </c>
      <c r="Z3809" s="45">
        <f t="shared" si="1010"/>
        <v>0.37435005076538591</v>
      </c>
      <c r="AA3809" s="33">
        <f t="shared" si="1011"/>
        <v>958.63561000000027</v>
      </c>
      <c r="AB3809" s="45">
        <f t="shared" si="1012"/>
        <v>0.42969453197488094</v>
      </c>
      <c r="AC3809" s="33">
        <f>IFERROR($X3809/VLOOKUP(CONCATENATE("USD",C3809),[1]GEINDICE!AR$1:AS$65536,2,0),"")</f>
        <v>368.11649203861072</v>
      </c>
      <c r="AD3809" s="33">
        <f>IFERROR($AA3809/VLOOKUP(CONCATENATE("USD",C3809),[1]GEINDICE!AR$1:AS$65536,2,0),"")</f>
        <v>158.17764375876581</v>
      </c>
      <c r="AE3809" s="33">
        <f>IFERROR($X3809/VLOOKUP(CONCATENATE("EUR",C3809),[1]GEINDICE!AR$1:AS$65536,2,0),"")</f>
        <v>333.46835670084607</v>
      </c>
      <c r="AF3809" s="33">
        <f>IFERROR($AA3809/VLOOKUP(CONCATENATE("EUR",C3809),[1]GEINDICE!AR$1:AS$65536,2,0),"")</f>
        <v>143.2895294610027</v>
      </c>
      <c r="AG3809" s="48" t="str">
        <f>VLOOKUP(E3809,[1]Apresentação!AW$1:AX$65536,2,0)</f>
        <v xml:space="preserve">                    3 - TEXTILE AUXILIARIES</v>
      </c>
      <c r="AH3809" s="48" t="str">
        <f t="shared" si="1013"/>
        <v xml:space="preserve">         5509000637 - OPTAVON NW BR</v>
      </c>
      <c r="AI3809" s="49" t="str">
        <f t="shared" si="1014"/>
        <v xml:space="preserve">     X00280 - LAVE BEM LAVANDERIA E TINTURARIA LTDA EPP</v>
      </c>
      <c r="AJ3809" t="str">
        <f t="shared" si="1015"/>
        <v xml:space="preserve">     90 - SALES</v>
      </c>
      <c r="AK3809" t="str">
        <f t="shared" si="1016"/>
        <v/>
      </c>
      <c r="AL3809">
        <f t="shared" si="1017"/>
        <v>4</v>
      </c>
      <c r="AM3809" t="str">
        <f t="shared" si="1018"/>
        <v>2025 4</v>
      </c>
      <c r="AN3809" t="str">
        <f t="shared" si="1019"/>
        <v xml:space="preserve">LAVE </v>
      </c>
    </row>
    <row r="3810" spans="1:40" x14ac:dyDescent="0.35">
      <c r="A3810">
        <v>82039</v>
      </c>
      <c r="B3810" t="s">
        <v>274</v>
      </c>
      <c r="C3810" s="31">
        <v>45761</v>
      </c>
      <c r="D3810" t="s">
        <v>286</v>
      </c>
      <c r="E3810" t="s">
        <v>287</v>
      </c>
      <c r="F3810" t="s">
        <v>294</v>
      </c>
      <c r="G3810" t="s">
        <v>295</v>
      </c>
      <c r="H3810" t="s">
        <v>766</v>
      </c>
      <c r="I3810" t="s">
        <v>767</v>
      </c>
      <c r="J3810">
        <v>240</v>
      </c>
      <c r="K3810">
        <v>2560.8000000000002</v>
      </c>
      <c r="L3810">
        <v>1224.33439</v>
      </c>
      <c r="M3810">
        <v>329.83</v>
      </c>
      <c r="N3810">
        <v>10.67</v>
      </c>
      <c r="O3810" s="32">
        <f t="shared" si="1003"/>
        <v>2230.9700000000003</v>
      </c>
      <c r="P3810" s="32">
        <f t="shared" si="1004"/>
        <v>1006.6356100000003</v>
      </c>
      <c r="Q3810">
        <v>729427</v>
      </c>
      <c r="R3810" t="s">
        <v>298</v>
      </c>
      <c r="S3810" t="s">
        <v>299</v>
      </c>
      <c r="T3810" t="str">
        <f t="shared" si="1005"/>
        <v>VEN</v>
      </c>
      <c r="U3810" t="s">
        <v>303</v>
      </c>
      <c r="V3810" s="33">
        <f t="shared" si="1006"/>
        <v>2560.8000000000002</v>
      </c>
      <c r="W3810">
        <f t="shared" si="1007"/>
        <v>240</v>
      </c>
      <c r="X3810" s="33">
        <f t="shared" si="1008"/>
        <v>2230.9700000000003</v>
      </c>
      <c r="Y3810" s="33">
        <f t="shared" si="1009"/>
        <v>329.83</v>
      </c>
      <c r="Z3810" s="45">
        <f t="shared" si="1010"/>
        <v>0.37435005076538591</v>
      </c>
      <c r="AA3810" s="33">
        <f t="shared" si="1011"/>
        <v>958.63561000000027</v>
      </c>
      <c r="AB3810" s="45">
        <f t="shared" si="1012"/>
        <v>0.42969453197488094</v>
      </c>
      <c r="AC3810" s="33">
        <f>IFERROR($X3810/VLOOKUP(CONCATENATE("USD",C3810),[1]GEINDICE!AR$1:AS$65536,2,0),"")</f>
        <v>381.85194694052205</v>
      </c>
      <c r="AD3810" s="33">
        <f>IFERROR($AA3810/VLOOKUP(CONCATENATE("USD",C3810),[1]GEINDICE!AR$1:AS$65536,2,0),"")</f>
        <v>164.0796936243047</v>
      </c>
      <c r="AE3810" s="33">
        <f>IFERROR($X3810/VLOOKUP(CONCATENATE("EUR",C3810),[1]GEINDICE!AR$1:AS$65536,2,0),"")</f>
        <v>336.19704938290209</v>
      </c>
      <c r="AF3810" s="33">
        <f>IFERROR($AA3810/VLOOKUP(CONCATENATE("EUR",C3810),[1]GEINDICE!AR$1:AS$65536,2,0),"")</f>
        <v>144.46203378592207</v>
      </c>
      <c r="AG3810" s="48" t="str">
        <f>VLOOKUP(E3810,[1]Apresentação!AW$1:AX$65536,2,0)</f>
        <v xml:space="preserve">                    3 - TEXTILE AUXILIARIES</v>
      </c>
      <c r="AH3810" s="48" t="str">
        <f t="shared" si="1013"/>
        <v xml:space="preserve">         5509000637 - OPTAVON NW BR</v>
      </c>
      <c r="AI3810" s="49" t="str">
        <f t="shared" si="1014"/>
        <v xml:space="preserve">     X00280 - LAVE BEM LAVANDERIA E TINTURARIA LTDA EPP</v>
      </c>
      <c r="AJ3810" t="str">
        <f t="shared" si="1015"/>
        <v xml:space="preserve">     90 - SALES</v>
      </c>
      <c r="AK3810" t="str">
        <f t="shared" si="1016"/>
        <v/>
      </c>
      <c r="AL3810">
        <f t="shared" si="1017"/>
        <v>4</v>
      </c>
      <c r="AM3810" t="str">
        <f t="shared" si="1018"/>
        <v>2025 4</v>
      </c>
      <c r="AN3810" t="str">
        <f t="shared" si="1019"/>
        <v xml:space="preserve">LAVE </v>
      </c>
    </row>
    <row r="3811" spans="1:40" x14ac:dyDescent="0.35">
      <c r="A3811">
        <v>83756</v>
      </c>
      <c r="B3811" t="s">
        <v>274</v>
      </c>
      <c r="C3811" s="31">
        <v>45904</v>
      </c>
      <c r="D3811" t="s">
        <v>286</v>
      </c>
      <c r="E3811" t="s">
        <v>287</v>
      </c>
      <c r="F3811" t="s">
        <v>294</v>
      </c>
      <c r="G3811" t="s">
        <v>295</v>
      </c>
      <c r="H3811" t="s">
        <v>766</v>
      </c>
      <c r="I3811" t="s">
        <v>767</v>
      </c>
      <c r="J3811">
        <v>240</v>
      </c>
      <c r="K3811">
        <v>2560.8000000000002</v>
      </c>
      <c r="L3811">
        <v>1191.4706799999999</v>
      </c>
      <c r="M3811">
        <v>329.83</v>
      </c>
      <c r="N3811">
        <v>10.67</v>
      </c>
      <c r="O3811" s="32">
        <f t="shared" si="1003"/>
        <v>2230.9700000000003</v>
      </c>
      <c r="P3811" s="32">
        <f t="shared" si="1004"/>
        <v>1039.4993200000004</v>
      </c>
      <c r="Q3811">
        <v>760665</v>
      </c>
      <c r="R3811" t="s">
        <v>298</v>
      </c>
      <c r="S3811" t="s">
        <v>299</v>
      </c>
      <c r="T3811" t="str">
        <f t="shared" si="1005"/>
        <v>VEN</v>
      </c>
      <c r="U3811" t="s">
        <v>300</v>
      </c>
      <c r="V3811" s="33">
        <f t="shared" si="1006"/>
        <v>2560.8000000000002</v>
      </c>
      <c r="W3811">
        <f t="shared" si="1007"/>
        <v>240</v>
      </c>
      <c r="X3811" s="33">
        <f t="shared" si="1008"/>
        <v>2230.9700000000003</v>
      </c>
      <c r="Y3811" s="33">
        <f t="shared" si="1009"/>
        <v>329.83</v>
      </c>
      <c r="Z3811" s="45">
        <f t="shared" si="1010"/>
        <v>0.38718342705404574</v>
      </c>
      <c r="AA3811" s="33">
        <f t="shared" si="1011"/>
        <v>991.49932000000035</v>
      </c>
      <c r="AB3811" s="45">
        <f t="shared" si="1012"/>
        <v>0.44442521414452019</v>
      </c>
      <c r="AC3811" s="33">
        <f>IFERROR($X3811/VLOOKUP(CONCATENATE("USD",C3811),[1]GEINDICE!AR$1:AS$65536,2,0),"")</f>
        <v>408.69987359627754</v>
      </c>
      <c r="AD3811" s="33">
        <f>IFERROR($AA3811/VLOOKUP(CONCATENATE("USD",C3811),[1]GEINDICE!AR$1:AS$65536,2,0),"")</f>
        <v>181.63652884386397</v>
      </c>
      <c r="AE3811" s="33">
        <f>IFERROR($X3811/VLOOKUP(CONCATENATE("EUR",C3811),[1]GEINDICE!AR$1:AS$65536,2,0),"")</f>
        <v>350.84764420959931</v>
      </c>
      <c r="AF3811" s="33">
        <f>IFERROR($AA3811/VLOOKUP(CONCATENATE("EUR",C3811),[1]GEINDICE!AR$1:AS$65536,2,0),"")</f>
        <v>155.9255394099516</v>
      </c>
      <c r="AG3811" s="48" t="str">
        <f>VLOOKUP(E3811,[1]Apresentação!AW$1:AX$65536,2,0)</f>
        <v xml:space="preserve">                    3 - TEXTILE AUXILIARIES</v>
      </c>
      <c r="AH3811" s="48" t="str">
        <f t="shared" si="1013"/>
        <v xml:space="preserve">         5509000637 - OPTAVON NW BR</v>
      </c>
      <c r="AI3811" s="49" t="str">
        <f t="shared" si="1014"/>
        <v xml:space="preserve">     X00280 - LAVE BEM LAVANDERIA E TINTURARIA LTDA EPP</v>
      </c>
      <c r="AJ3811" t="str">
        <f t="shared" si="1015"/>
        <v xml:space="preserve">     90 - SALES</v>
      </c>
      <c r="AK3811" t="str">
        <f t="shared" si="1016"/>
        <v/>
      </c>
      <c r="AL3811">
        <f t="shared" si="1017"/>
        <v>9</v>
      </c>
      <c r="AM3811" t="str">
        <f t="shared" si="1018"/>
        <v>2025 9</v>
      </c>
      <c r="AN3811" t="str">
        <f t="shared" si="1019"/>
        <v xml:space="preserve">LAVE </v>
      </c>
    </row>
    <row r="3812" spans="1:40" x14ac:dyDescent="0.35">
      <c r="A3812">
        <v>84211</v>
      </c>
      <c r="B3812" t="s">
        <v>274</v>
      </c>
      <c r="C3812" s="31">
        <v>45943</v>
      </c>
      <c r="D3812" t="s">
        <v>286</v>
      </c>
      <c r="E3812" t="s">
        <v>287</v>
      </c>
      <c r="F3812" t="s">
        <v>294</v>
      </c>
      <c r="G3812" t="s">
        <v>295</v>
      </c>
      <c r="H3812" t="s">
        <v>766</v>
      </c>
      <c r="I3812" t="s">
        <v>767</v>
      </c>
      <c r="J3812">
        <v>240</v>
      </c>
      <c r="K3812">
        <v>2560.8000000000002</v>
      </c>
      <c r="L3812">
        <v>968.15306999999996</v>
      </c>
      <c r="M3812">
        <v>329.83</v>
      </c>
      <c r="N3812">
        <v>10.67</v>
      </c>
      <c r="O3812" s="32">
        <f t="shared" si="1003"/>
        <v>2230.9700000000003</v>
      </c>
      <c r="P3812" s="32">
        <f t="shared" si="1004"/>
        <v>1262.8169300000004</v>
      </c>
      <c r="Q3812">
        <v>764080</v>
      </c>
      <c r="R3812" t="s">
        <v>298</v>
      </c>
      <c r="S3812" t="s">
        <v>299</v>
      </c>
      <c r="T3812" t="str">
        <f t="shared" si="1005"/>
        <v>VEN</v>
      </c>
      <c r="U3812" t="s">
        <v>303</v>
      </c>
      <c r="V3812" s="33">
        <f t="shared" si="1006"/>
        <v>2560.8000000000002</v>
      </c>
      <c r="W3812">
        <f t="shared" si="1007"/>
        <v>240</v>
      </c>
      <c r="X3812" s="33">
        <f t="shared" si="1008"/>
        <v>2230.9700000000003</v>
      </c>
      <c r="Y3812" s="33">
        <f t="shared" si="1009"/>
        <v>329.83</v>
      </c>
      <c r="Z3812" s="45">
        <f t="shared" si="1010"/>
        <v>0.47438961652608574</v>
      </c>
      <c r="AA3812" s="33">
        <f t="shared" si="1011"/>
        <v>1214.8169300000004</v>
      </c>
      <c r="AB3812" s="45">
        <f t="shared" si="1012"/>
        <v>0.54452409938277979</v>
      </c>
      <c r="AC3812" s="33">
        <f>IFERROR($X3812/VLOOKUP(CONCATENATE("USD",C3812),[1]GEINDICE!AR$1:AS$65536,2,0),"")</f>
        <v>408.38565597027224</v>
      </c>
      <c r="AD3812" s="33">
        <f>IFERROR($AA3812/VLOOKUP(CONCATENATE("USD",C3812),[1]GEINDICE!AR$1:AS$65536,2,0),"")</f>
        <v>222.37583151805825</v>
      </c>
      <c r="AE3812" s="33">
        <f>IFERROR($X3812/VLOOKUP(CONCATENATE("EUR",C3812),[1]GEINDICE!AR$1:AS$65536,2,0),"")</f>
        <v>352.78388336311457</v>
      </c>
      <c r="AF3812" s="33">
        <f>IFERROR($AA3812/VLOOKUP(CONCATENATE("EUR",C3812),[1]GEINDICE!AR$1:AS$65536,2,0),"")</f>
        <v>192.0993263650596</v>
      </c>
      <c r="AG3812" s="48" t="str">
        <f>VLOOKUP(E3812,[1]Apresentação!AW$1:AX$65536,2,0)</f>
        <v xml:space="preserve">                    3 - TEXTILE AUXILIARIES</v>
      </c>
      <c r="AH3812" s="48" t="str">
        <f t="shared" si="1013"/>
        <v xml:space="preserve">         5509000637 - OPTAVON NW BR</v>
      </c>
      <c r="AI3812" s="49" t="str">
        <f t="shared" si="1014"/>
        <v xml:space="preserve">     X00280 - LAVE BEM LAVANDERIA E TINTURARIA LTDA EPP</v>
      </c>
      <c r="AJ3812" t="str">
        <f t="shared" si="1015"/>
        <v xml:space="preserve">     90 - SALES</v>
      </c>
      <c r="AK3812" t="str">
        <f t="shared" si="1016"/>
        <v/>
      </c>
      <c r="AL3812">
        <f t="shared" si="1017"/>
        <v>10</v>
      </c>
      <c r="AM3812" t="str">
        <f t="shared" si="1018"/>
        <v>2025 10</v>
      </c>
      <c r="AN3812" t="str">
        <f t="shared" si="1019"/>
        <v xml:space="preserve">LAVE </v>
      </c>
    </row>
    <row r="3813" spans="1:40" x14ac:dyDescent="0.35">
      <c r="A3813">
        <v>82527</v>
      </c>
      <c r="B3813" t="s">
        <v>274</v>
      </c>
      <c r="C3813" s="31">
        <v>45803</v>
      </c>
      <c r="D3813" t="s">
        <v>286</v>
      </c>
      <c r="E3813" t="s">
        <v>287</v>
      </c>
      <c r="F3813" t="s">
        <v>294</v>
      </c>
      <c r="G3813" t="s">
        <v>295</v>
      </c>
      <c r="H3813" t="s">
        <v>766</v>
      </c>
      <c r="I3813" t="s">
        <v>767</v>
      </c>
      <c r="J3813">
        <v>240</v>
      </c>
      <c r="K3813">
        <v>2560.8000000000002</v>
      </c>
      <c r="L3813">
        <v>1191.5559800000001</v>
      </c>
      <c r="M3813">
        <v>329.83</v>
      </c>
      <c r="N3813">
        <v>10.67</v>
      </c>
      <c r="O3813" s="32">
        <f t="shared" si="1003"/>
        <v>2230.9700000000003</v>
      </c>
      <c r="P3813" s="32">
        <f t="shared" si="1004"/>
        <v>1039.4140200000002</v>
      </c>
      <c r="Q3813">
        <v>739555</v>
      </c>
      <c r="R3813" t="s">
        <v>298</v>
      </c>
      <c r="S3813" t="s">
        <v>299</v>
      </c>
      <c r="T3813" t="str">
        <f t="shared" si="1005"/>
        <v>VEN</v>
      </c>
      <c r="U3813" t="s">
        <v>303</v>
      </c>
      <c r="V3813" s="33">
        <f t="shared" si="1006"/>
        <v>2560.8000000000002</v>
      </c>
      <c r="W3813">
        <f t="shared" si="1007"/>
        <v>240</v>
      </c>
      <c r="X3813" s="33">
        <f t="shared" si="1008"/>
        <v>2230.9700000000003</v>
      </c>
      <c r="Y3813" s="33">
        <f t="shared" si="1009"/>
        <v>329.83</v>
      </c>
      <c r="Z3813" s="45">
        <f t="shared" si="1010"/>
        <v>0.38715011715089037</v>
      </c>
      <c r="AA3813" s="33">
        <f t="shared" si="1011"/>
        <v>991.41402000000016</v>
      </c>
      <c r="AB3813" s="45">
        <f t="shared" si="1012"/>
        <v>0.44438697965458973</v>
      </c>
      <c r="AC3813" s="33">
        <f>IFERROR($X3813/VLOOKUP(CONCATENATE("USD",C3813),[1]GEINDICE!AR$1:AS$65536,2,0),"")</f>
        <v>394.03203871491905</v>
      </c>
      <c r="AD3813" s="33">
        <f>IFERROR($AA3813/VLOOKUP(CONCATENATE("USD",C3813),[1]GEINDICE!AR$1:AS$65536,2,0),"")</f>
        <v>175.10270757166325</v>
      </c>
      <c r="AE3813" s="33">
        <f>IFERROR($X3813/VLOOKUP(CONCATENATE("EUR",C3813),[1]GEINDICE!AR$1:AS$65536,2,0),"")</f>
        <v>346.21962196219624</v>
      </c>
      <c r="AF3813" s="33">
        <f>IFERROR($AA3813/VLOOKUP(CONCATENATE("EUR",C3813),[1]GEINDICE!AR$1:AS$65536,2,0),"")</f>
        <v>153.85549210093424</v>
      </c>
      <c r="AG3813" s="48" t="str">
        <f>VLOOKUP(E3813,[1]Apresentação!AW$1:AX$65536,2,0)</f>
        <v xml:space="preserve">                    3 - TEXTILE AUXILIARIES</v>
      </c>
      <c r="AH3813" s="48" t="str">
        <f t="shared" si="1013"/>
        <v xml:space="preserve">         5509000637 - OPTAVON NW BR</v>
      </c>
      <c r="AI3813" s="49" t="str">
        <f t="shared" si="1014"/>
        <v xml:space="preserve">     X00280 - LAVE BEM LAVANDERIA E TINTURARIA LTDA EPP</v>
      </c>
      <c r="AJ3813" t="str">
        <f t="shared" si="1015"/>
        <v xml:space="preserve">     90 - SALES</v>
      </c>
      <c r="AK3813" t="str">
        <f t="shared" si="1016"/>
        <v/>
      </c>
      <c r="AL3813">
        <f t="shared" si="1017"/>
        <v>5</v>
      </c>
      <c r="AM3813" t="str">
        <f t="shared" si="1018"/>
        <v>2025 5</v>
      </c>
      <c r="AN3813" t="str">
        <f t="shared" si="1019"/>
        <v xml:space="preserve">LAVE </v>
      </c>
    </row>
    <row r="3814" spans="1:40" x14ac:dyDescent="0.35">
      <c r="A3814">
        <v>83408</v>
      </c>
      <c r="B3814" t="s">
        <v>274</v>
      </c>
      <c r="C3814" s="31">
        <v>45875</v>
      </c>
      <c r="D3814" t="s">
        <v>286</v>
      </c>
      <c r="E3814" t="s">
        <v>287</v>
      </c>
      <c r="F3814" t="s">
        <v>294</v>
      </c>
      <c r="G3814" t="s">
        <v>295</v>
      </c>
      <c r="H3814" t="s">
        <v>766</v>
      </c>
      <c r="I3814" t="s">
        <v>767</v>
      </c>
      <c r="J3814">
        <v>360</v>
      </c>
      <c r="K3814">
        <v>3841.2000000000003</v>
      </c>
      <c r="L3814">
        <v>1787.2060100000001</v>
      </c>
      <c r="M3814">
        <v>494.74</v>
      </c>
      <c r="N3814">
        <v>10.67</v>
      </c>
      <c r="O3814" s="32">
        <f t="shared" si="1003"/>
        <v>3346.46</v>
      </c>
      <c r="P3814" s="32">
        <f t="shared" si="1004"/>
        <v>1559.2539899999999</v>
      </c>
      <c r="Q3814">
        <v>749269</v>
      </c>
      <c r="R3814" t="s">
        <v>298</v>
      </c>
      <c r="S3814" t="s">
        <v>299</v>
      </c>
      <c r="T3814" t="str">
        <f t="shared" si="1005"/>
        <v>VEN</v>
      </c>
      <c r="U3814" t="s">
        <v>300</v>
      </c>
      <c r="V3814" s="33">
        <f t="shared" si="1006"/>
        <v>3841.2000000000003</v>
      </c>
      <c r="W3814">
        <f t="shared" si="1007"/>
        <v>360</v>
      </c>
      <c r="X3814" s="33">
        <f t="shared" si="1008"/>
        <v>3346.46</v>
      </c>
      <c r="Y3814" s="33">
        <f t="shared" si="1009"/>
        <v>494.74</v>
      </c>
      <c r="Z3814" s="45">
        <f t="shared" si="1010"/>
        <v>0.38718473133395809</v>
      </c>
      <c r="AA3814" s="33">
        <f t="shared" si="1011"/>
        <v>1487.2539899999999</v>
      </c>
      <c r="AB3814" s="45">
        <f t="shared" si="1012"/>
        <v>0.44442604722602391</v>
      </c>
      <c r="AC3814" s="33">
        <f>IFERROR($X3814/VLOOKUP(CONCATENATE("USD",C3814),[1]GEINDICE!AR$1:AS$65536,2,0),"")</f>
        <v>610.64559687602639</v>
      </c>
      <c r="AD3814" s="33">
        <f>IFERROR($AA3814/VLOOKUP(CONCATENATE("USD",C3814),[1]GEINDICE!AR$1:AS$65536,2,0),"")</f>
        <v>271.38680887558849</v>
      </c>
      <c r="AE3814" s="33">
        <f>IFERROR($X3814/VLOOKUP(CONCATENATE("EUR",C3814),[1]GEINDICE!AR$1:AS$65536,2,0),"")</f>
        <v>524.29341354891267</v>
      </c>
      <c r="AF3814" s="33">
        <f>IFERROR($AA3814/VLOOKUP(CONCATENATE("EUR",C3814),[1]GEINDICE!AR$1:AS$65536,2,0),"")</f>
        <v>233.00964937018233</v>
      </c>
      <c r="AG3814" s="48" t="str">
        <f>VLOOKUP(E3814,[1]Apresentação!AW$1:AX$65536,2,0)</f>
        <v xml:space="preserve">                    3 - TEXTILE AUXILIARIES</v>
      </c>
      <c r="AH3814" s="48" t="str">
        <f t="shared" si="1013"/>
        <v xml:space="preserve">         5509000637 - OPTAVON NW BR</v>
      </c>
      <c r="AI3814" s="49" t="str">
        <f t="shared" si="1014"/>
        <v xml:space="preserve">     X00280 - LAVE BEM LAVANDERIA E TINTURARIA LTDA EPP</v>
      </c>
      <c r="AJ3814" t="str">
        <f t="shared" si="1015"/>
        <v xml:space="preserve">     90 - SALES</v>
      </c>
      <c r="AK3814" t="str">
        <f t="shared" si="1016"/>
        <v/>
      </c>
      <c r="AL3814">
        <f t="shared" si="1017"/>
        <v>8</v>
      </c>
      <c r="AM3814" t="str">
        <f t="shared" si="1018"/>
        <v>2025 8</v>
      </c>
      <c r="AN3814" t="str">
        <f t="shared" si="1019"/>
        <v xml:space="preserve">LAVE </v>
      </c>
    </row>
    <row r="3815" spans="1:40" x14ac:dyDescent="0.35">
      <c r="A3815">
        <v>82847</v>
      </c>
      <c r="B3815" t="s">
        <v>274</v>
      </c>
      <c r="C3815" s="31">
        <v>45831</v>
      </c>
      <c r="D3815" t="s">
        <v>286</v>
      </c>
      <c r="E3815" t="s">
        <v>287</v>
      </c>
      <c r="F3815" t="s">
        <v>294</v>
      </c>
      <c r="G3815" t="s">
        <v>295</v>
      </c>
      <c r="H3815" t="s">
        <v>766</v>
      </c>
      <c r="I3815" t="s">
        <v>767</v>
      </c>
      <c r="J3815">
        <v>120</v>
      </c>
      <c r="K3815">
        <v>1280.4000000000001</v>
      </c>
      <c r="L3815">
        <v>595.73533999999995</v>
      </c>
      <c r="M3815">
        <v>164.92</v>
      </c>
      <c r="N3815">
        <v>10.67</v>
      </c>
      <c r="O3815" s="32">
        <f t="shared" si="1003"/>
        <v>1115.48</v>
      </c>
      <c r="P3815" s="32">
        <f t="shared" si="1004"/>
        <v>519.74466000000007</v>
      </c>
      <c r="Q3815">
        <v>741798</v>
      </c>
      <c r="R3815" t="s">
        <v>298</v>
      </c>
      <c r="S3815" t="s">
        <v>299</v>
      </c>
      <c r="T3815" t="str">
        <f t="shared" si="1005"/>
        <v>VEN</v>
      </c>
      <c r="U3815" t="s">
        <v>293</v>
      </c>
      <c r="V3815" s="33">
        <f t="shared" si="1006"/>
        <v>1280.4000000000001</v>
      </c>
      <c r="W3815">
        <f t="shared" si="1007"/>
        <v>120</v>
      </c>
      <c r="X3815" s="33">
        <f t="shared" si="1008"/>
        <v>1115.48</v>
      </c>
      <c r="Y3815" s="33">
        <f t="shared" si="1009"/>
        <v>164.92</v>
      </c>
      <c r="Z3815" s="45">
        <f t="shared" si="1010"/>
        <v>0.3871795220243674</v>
      </c>
      <c r="AA3815" s="33">
        <f t="shared" si="1011"/>
        <v>495.74466000000007</v>
      </c>
      <c r="AB3815" s="45">
        <f t="shared" si="1012"/>
        <v>0.44442272384982257</v>
      </c>
      <c r="AC3815" s="33">
        <f>IFERROR($X3815/VLOOKUP(CONCATENATE("USD",C3815),[1]GEINDICE!AR$1:AS$65536,2,0),"")</f>
        <v>202.03213011428468</v>
      </c>
      <c r="AD3815" s="33">
        <f>IFERROR($AA3815/VLOOKUP(CONCATENATE("USD",C3815),[1]GEINDICE!AR$1:AS$65536,2,0),"")</f>
        <v>89.787669570572163</v>
      </c>
      <c r="AE3815" s="33">
        <f>IFERROR($X3815/VLOOKUP(CONCATENATE("EUR",C3815),[1]GEINDICE!AR$1:AS$65536,2,0),"")</f>
        <v>175.0871134829697</v>
      </c>
      <c r="AF3815" s="33">
        <f>IFERROR($AA3815/VLOOKUP(CONCATENATE("EUR",C3815),[1]GEINDICE!AR$1:AS$65536,2,0),"")</f>
        <v>77.812691885104385</v>
      </c>
      <c r="AG3815" s="48" t="str">
        <f>VLOOKUP(E3815,[1]Apresentação!AW$1:AX$65536,2,0)</f>
        <v xml:space="preserve">                    3 - TEXTILE AUXILIARIES</v>
      </c>
      <c r="AH3815" s="48" t="str">
        <f t="shared" si="1013"/>
        <v xml:space="preserve">         5509000637 - OPTAVON NW BR</v>
      </c>
      <c r="AI3815" s="49" t="str">
        <f t="shared" si="1014"/>
        <v xml:space="preserve">     X00280 - LAVE BEM LAVANDERIA E TINTURARIA LTDA EPP</v>
      </c>
      <c r="AJ3815" t="str">
        <f t="shared" si="1015"/>
        <v xml:space="preserve">     90 - SALES</v>
      </c>
      <c r="AK3815" t="str">
        <f t="shared" si="1016"/>
        <v/>
      </c>
      <c r="AL3815">
        <f t="shared" si="1017"/>
        <v>6</v>
      </c>
      <c r="AM3815" t="str">
        <f t="shared" si="1018"/>
        <v>2025 6</v>
      </c>
      <c r="AN3815" t="str">
        <f t="shared" si="1019"/>
        <v xml:space="preserve">LAVE </v>
      </c>
    </row>
    <row r="3816" spans="1:40" x14ac:dyDescent="0.35">
      <c r="A3816">
        <v>82931</v>
      </c>
      <c r="B3816" t="s">
        <v>274</v>
      </c>
      <c r="C3816" s="31">
        <v>45838</v>
      </c>
      <c r="D3816" t="s">
        <v>286</v>
      </c>
      <c r="E3816" t="s">
        <v>287</v>
      </c>
      <c r="F3816" t="s">
        <v>294</v>
      </c>
      <c r="G3816" t="s">
        <v>295</v>
      </c>
      <c r="H3816" t="s">
        <v>766</v>
      </c>
      <c r="I3816" t="s">
        <v>767</v>
      </c>
      <c r="J3816">
        <v>120</v>
      </c>
      <c r="K3816">
        <v>1280.4000000000001</v>
      </c>
      <c r="L3816">
        <v>595.73533999999995</v>
      </c>
      <c r="M3816">
        <v>164.92</v>
      </c>
      <c r="N3816">
        <v>10.67</v>
      </c>
      <c r="O3816" s="32">
        <f t="shared" si="1003"/>
        <v>1115.48</v>
      </c>
      <c r="P3816" s="32">
        <f t="shared" si="1004"/>
        <v>519.74466000000007</v>
      </c>
      <c r="Q3816">
        <v>742339</v>
      </c>
      <c r="R3816" t="s">
        <v>298</v>
      </c>
      <c r="S3816" t="s">
        <v>299</v>
      </c>
      <c r="T3816" t="str">
        <f t="shared" si="1005"/>
        <v>VEN</v>
      </c>
      <c r="U3816" t="s">
        <v>300</v>
      </c>
      <c r="V3816" s="33">
        <f t="shared" si="1006"/>
        <v>1280.4000000000001</v>
      </c>
      <c r="W3816">
        <f t="shared" si="1007"/>
        <v>120</v>
      </c>
      <c r="X3816" s="33">
        <f t="shared" si="1008"/>
        <v>1115.48</v>
      </c>
      <c r="Y3816" s="33">
        <f t="shared" si="1009"/>
        <v>164.92</v>
      </c>
      <c r="Z3816" s="45">
        <f t="shared" si="1010"/>
        <v>0.3871795220243674</v>
      </c>
      <c r="AA3816" s="33">
        <f t="shared" si="1011"/>
        <v>495.74466000000007</v>
      </c>
      <c r="AB3816" s="45">
        <f t="shared" si="1012"/>
        <v>0.44442272384982257</v>
      </c>
      <c r="AC3816" s="33">
        <f>IFERROR($X3816/VLOOKUP(CONCATENATE("USD",C3816),[1]GEINDICE!AR$1:AS$65536,2,0),"")</f>
        <v>204.40893514870535</v>
      </c>
      <c r="AD3816" s="33">
        <f>IFERROR($AA3816/VLOOKUP(CONCATENATE("USD",C3816),[1]GEINDICE!AR$1:AS$65536,2,0),"")</f>
        <v>90.843975738029357</v>
      </c>
      <c r="AE3816" s="33">
        <f>IFERROR($X3816/VLOOKUP(CONCATENATE("EUR",C3816),[1]GEINDICE!AR$1:AS$65536,2,0),"")</f>
        <v>173.66962478592558</v>
      </c>
      <c r="AF3816" s="33">
        <f>IFERROR($AA3816/VLOOKUP(CONCATENATE("EUR",C3816),[1]GEINDICE!AR$1:AS$65536,2,0),"")</f>
        <v>77.182727697337697</v>
      </c>
      <c r="AG3816" s="48" t="str">
        <f>VLOOKUP(E3816,[1]Apresentação!AW$1:AX$65536,2,0)</f>
        <v xml:space="preserve">                    3 - TEXTILE AUXILIARIES</v>
      </c>
      <c r="AH3816" s="48" t="str">
        <f t="shared" si="1013"/>
        <v xml:space="preserve">         5509000637 - OPTAVON NW BR</v>
      </c>
      <c r="AI3816" s="49" t="str">
        <f t="shared" si="1014"/>
        <v xml:space="preserve">     X00280 - LAVE BEM LAVANDERIA E TINTURARIA LTDA EPP</v>
      </c>
      <c r="AJ3816" t="str">
        <f t="shared" si="1015"/>
        <v xml:space="preserve">     90 - SALES</v>
      </c>
      <c r="AK3816" t="str">
        <f t="shared" si="1016"/>
        <v/>
      </c>
      <c r="AL3816">
        <f t="shared" si="1017"/>
        <v>6</v>
      </c>
      <c r="AM3816" t="str">
        <f t="shared" si="1018"/>
        <v>2025 6</v>
      </c>
      <c r="AN3816" t="str">
        <f t="shared" si="1019"/>
        <v xml:space="preserve">LAVE </v>
      </c>
    </row>
    <row r="3817" spans="1:40" x14ac:dyDescent="0.35">
      <c r="A3817">
        <v>84147</v>
      </c>
      <c r="B3817" t="s">
        <v>274</v>
      </c>
      <c r="C3817" s="31">
        <v>45937</v>
      </c>
      <c r="D3817" t="s">
        <v>286</v>
      </c>
      <c r="E3817" t="s">
        <v>287</v>
      </c>
      <c r="F3817" t="s">
        <v>294</v>
      </c>
      <c r="G3817" t="s">
        <v>295</v>
      </c>
      <c r="H3817" t="s">
        <v>766</v>
      </c>
      <c r="I3817" t="s">
        <v>767</v>
      </c>
      <c r="J3817">
        <v>240</v>
      </c>
      <c r="K3817">
        <v>2560.8000000000002</v>
      </c>
      <c r="L3817">
        <v>1003.13118</v>
      </c>
      <c r="M3817">
        <v>329.83</v>
      </c>
      <c r="N3817">
        <v>10.67</v>
      </c>
      <c r="O3817" s="32">
        <f t="shared" si="1003"/>
        <v>2230.9700000000003</v>
      </c>
      <c r="P3817" s="32">
        <f t="shared" si="1004"/>
        <v>1227.8388200000004</v>
      </c>
      <c r="Q3817">
        <v>763543</v>
      </c>
      <c r="R3817" t="s">
        <v>298</v>
      </c>
      <c r="S3817" t="s">
        <v>299</v>
      </c>
      <c r="T3817" t="str">
        <f t="shared" si="1005"/>
        <v>VEN</v>
      </c>
      <c r="U3817" t="s">
        <v>303</v>
      </c>
      <c r="V3817" s="33">
        <f t="shared" si="1006"/>
        <v>2560.8000000000002</v>
      </c>
      <c r="W3817">
        <f t="shared" si="1007"/>
        <v>240</v>
      </c>
      <c r="X3817" s="33">
        <f t="shared" si="1008"/>
        <v>2230.9700000000003</v>
      </c>
      <c r="Y3817" s="33">
        <f t="shared" si="1009"/>
        <v>329.83</v>
      </c>
      <c r="Z3817" s="45">
        <f t="shared" si="1010"/>
        <v>0.46073056076226193</v>
      </c>
      <c r="AA3817" s="33">
        <f t="shared" si="1011"/>
        <v>1179.8388200000004</v>
      </c>
      <c r="AB3817" s="45">
        <f t="shared" si="1012"/>
        <v>0.52884566802780864</v>
      </c>
      <c r="AC3817" s="33">
        <f>IFERROR($X3817/VLOOKUP(CONCATENATE("USD",C3817),[1]GEINDICE!AR$1:AS$65536,2,0),"")</f>
        <v>418.07432115885541</v>
      </c>
      <c r="AD3817" s="33">
        <f>IFERROR($AA3817/VLOOKUP(CONCATENATE("USD",C3817),[1]GEINDICE!AR$1:AS$65536,2,0),"")</f>
        <v>221.0967936585275</v>
      </c>
      <c r="AE3817" s="33">
        <f>IFERROR($X3817/VLOOKUP(CONCATENATE("EUR",C3817),[1]GEINDICE!AR$1:AS$65536,2,0),"")</f>
        <v>358.09537567615291</v>
      </c>
      <c r="AF3817" s="33">
        <f>IFERROR($AA3817/VLOOKUP(CONCATENATE("EUR",C3817),[1]GEINDICE!AR$1:AS$65536,2,0),"")</f>
        <v>189.37718816712419</v>
      </c>
      <c r="AG3817" s="48" t="str">
        <f>VLOOKUP(E3817,[1]Apresentação!AW$1:AX$65536,2,0)</f>
        <v xml:space="preserve">                    3 - TEXTILE AUXILIARIES</v>
      </c>
      <c r="AH3817" s="48" t="str">
        <f t="shared" si="1013"/>
        <v xml:space="preserve">         5509000637 - OPTAVON NW BR</v>
      </c>
      <c r="AI3817" s="49" t="str">
        <f t="shared" si="1014"/>
        <v xml:space="preserve">     X00280 - LAVE BEM LAVANDERIA E TINTURARIA LTDA EPP</v>
      </c>
      <c r="AJ3817" t="str">
        <f t="shared" si="1015"/>
        <v xml:space="preserve">     90 - SALES</v>
      </c>
      <c r="AK3817" t="str">
        <f t="shared" si="1016"/>
        <v/>
      </c>
      <c r="AL3817">
        <f t="shared" si="1017"/>
        <v>10</v>
      </c>
      <c r="AM3817" t="str">
        <f t="shared" si="1018"/>
        <v>2025 10</v>
      </c>
      <c r="AN3817" t="str">
        <f t="shared" si="1019"/>
        <v xml:space="preserve">LAVE </v>
      </c>
    </row>
    <row r="3818" spans="1:40" x14ac:dyDescent="0.35">
      <c r="A3818">
        <v>83295</v>
      </c>
      <c r="B3818" t="s">
        <v>274</v>
      </c>
      <c r="C3818" s="31">
        <v>45867</v>
      </c>
      <c r="D3818" t="s">
        <v>286</v>
      </c>
      <c r="E3818" t="s">
        <v>287</v>
      </c>
      <c r="F3818" t="s">
        <v>294</v>
      </c>
      <c r="G3818" t="s">
        <v>295</v>
      </c>
      <c r="H3818" t="s">
        <v>766</v>
      </c>
      <c r="I3818" t="s">
        <v>767</v>
      </c>
      <c r="J3818">
        <v>240</v>
      </c>
      <c r="K3818">
        <v>2560.8000000000002</v>
      </c>
      <c r="L3818">
        <v>1191.4706799999999</v>
      </c>
      <c r="M3818">
        <v>329.83</v>
      </c>
      <c r="N3818">
        <v>10.67</v>
      </c>
      <c r="O3818" s="32">
        <f t="shared" si="1003"/>
        <v>2230.9700000000003</v>
      </c>
      <c r="P3818" s="32">
        <f t="shared" si="1004"/>
        <v>1039.4993200000004</v>
      </c>
      <c r="Q3818">
        <v>745533</v>
      </c>
      <c r="R3818" t="s">
        <v>298</v>
      </c>
      <c r="S3818" t="s">
        <v>299</v>
      </c>
      <c r="T3818" t="str">
        <f t="shared" si="1005"/>
        <v>VEN</v>
      </c>
      <c r="U3818" t="s">
        <v>300</v>
      </c>
      <c r="V3818" s="33">
        <f t="shared" si="1006"/>
        <v>2560.8000000000002</v>
      </c>
      <c r="W3818">
        <f t="shared" si="1007"/>
        <v>240</v>
      </c>
      <c r="X3818" s="33">
        <f t="shared" si="1008"/>
        <v>2230.9700000000003</v>
      </c>
      <c r="Y3818" s="33">
        <f t="shared" si="1009"/>
        <v>329.83</v>
      </c>
      <c r="Z3818" s="45">
        <f t="shared" si="1010"/>
        <v>0.38718342705404574</v>
      </c>
      <c r="AA3818" s="33">
        <f t="shared" si="1011"/>
        <v>991.49932000000035</v>
      </c>
      <c r="AB3818" s="45">
        <f t="shared" si="1012"/>
        <v>0.44442521414452019</v>
      </c>
      <c r="AC3818" s="33">
        <f>IFERROR($X3818/VLOOKUP(CONCATENATE("USD",C3818),[1]GEINDICE!AR$1:AS$65536,2,0),"")</f>
        <v>400.07352413743632</v>
      </c>
      <c r="AD3818" s="33">
        <f>IFERROR($AA3818/VLOOKUP(CONCATENATE("USD",C3818),[1]GEINDICE!AR$1:AS$65536,2,0),"")</f>
        <v>177.80276163833301</v>
      </c>
      <c r="AE3818" s="33">
        <f>IFERROR($X3818/VLOOKUP(CONCATENATE("EUR",C3818),[1]GEINDICE!AR$1:AS$65536,2,0),"")</f>
        <v>346.83321932715631</v>
      </c>
      <c r="AF3818" s="33">
        <f>IFERROR($AA3818/VLOOKUP(CONCATENATE("EUR",C3818),[1]GEINDICE!AR$1:AS$65536,2,0),"")</f>
        <v>154.14142777190477</v>
      </c>
      <c r="AG3818" s="48" t="str">
        <f>VLOOKUP(E3818,[1]Apresentação!AW$1:AX$65536,2,0)</f>
        <v xml:space="preserve">                    3 - TEXTILE AUXILIARIES</v>
      </c>
      <c r="AH3818" s="48" t="str">
        <f t="shared" si="1013"/>
        <v xml:space="preserve">         5509000637 - OPTAVON NW BR</v>
      </c>
      <c r="AI3818" s="49" t="str">
        <f t="shared" si="1014"/>
        <v xml:space="preserve">     X00280 - LAVE BEM LAVANDERIA E TINTURARIA LTDA EPP</v>
      </c>
      <c r="AJ3818" t="str">
        <f t="shared" si="1015"/>
        <v xml:space="preserve">     90 - SALES</v>
      </c>
      <c r="AK3818" t="str">
        <f t="shared" si="1016"/>
        <v/>
      </c>
      <c r="AL3818">
        <f t="shared" si="1017"/>
        <v>7</v>
      </c>
      <c r="AM3818" t="str">
        <f t="shared" si="1018"/>
        <v>2025 7</v>
      </c>
      <c r="AN3818" t="str">
        <f t="shared" si="1019"/>
        <v xml:space="preserve">LAVE </v>
      </c>
    </row>
    <row r="3819" spans="1:40" x14ac:dyDescent="0.35">
      <c r="A3819">
        <v>83830</v>
      </c>
      <c r="B3819" t="s">
        <v>274</v>
      </c>
      <c r="C3819" s="31">
        <v>45911</v>
      </c>
      <c r="D3819" t="s">
        <v>286</v>
      </c>
      <c r="E3819" t="s">
        <v>287</v>
      </c>
      <c r="F3819" t="s">
        <v>294</v>
      </c>
      <c r="G3819" t="s">
        <v>295</v>
      </c>
      <c r="H3819" t="s">
        <v>766</v>
      </c>
      <c r="I3819" t="s">
        <v>767</v>
      </c>
      <c r="J3819">
        <v>120</v>
      </c>
      <c r="K3819">
        <v>1280.4000000000001</v>
      </c>
      <c r="L3819">
        <v>595.73533999999995</v>
      </c>
      <c r="M3819">
        <v>164.92</v>
      </c>
      <c r="N3819">
        <v>10.67</v>
      </c>
      <c r="O3819" s="32">
        <f t="shared" si="1003"/>
        <v>1115.48</v>
      </c>
      <c r="P3819" s="32">
        <f t="shared" si="1004"/>
        <v>519.74466000000007</v>
      </c>
      <c r="Q3819">
        <v>761205</v>
      </c>
      <c r="R3819" t="s">
        <v>298</v>
      </c>
      <c r="S3819" t="s">
        <v>299</v>
      </c>
      <c r="T3819" t="str">
        <f t="shared" si="1005"/>
        <v>VEN</v>
      </c>
      <c r="U3819" t="s">
        <v>300</v>
      </c>
      <c r="V3819" s="33">
        <f t="shared" si="1006"/>
        <v>1280.4000000000001</v>
      </c>
      <c r="W3819">
        <f t="shared" si="1007"/>
        <v>120</v>
      </c>
      <c r="X3819" s="33">
        <f t="shared" si="1008"/>
        <v>1115.48</v>
      </c>
      <c r="Y3819" s="33">
        <f t="shared" si="1009"/>
        <v>164.92</v>
      </c>
      <c r="Z3819" s="45">
        <f t="shared" si="1010"/>
        <v>0.3871795220243674</v>
      </c>
      <c r="AA3819" s="33">
        <f t="shared" si="1011"/>
        <v>495.74466000000007</v>
      </c>
      <c r="AB3819" s="45">
        <f t="shared" si="1012"/>
        <v>0.44442272384982257</v>
      </c>
      <c r="AC3819" s="33">
        <f>IFERROR($X3819/VLOOKUP(CONCATENATE("USD",C3819),[1]GEINDICE!AR$1:AS$65536,2,0),"")</f>
        <v>207.11500612722341</v>
      </c>
      <c r="AD3819" s="33">
        <f>IFERROR($AA3819/VLOOKUP(CONCATENATE("USD",C3819),[1]GEINDICE!AR$1:AS$65536,2,0),"")</f>
        <v>92.04661517323332</v>
      </c>
      <c r="AE3819" s="33">
        <f>IFERROR($X3819/VLOOKUP(CONCATENATE("EUR",C3819),[1]GEINDICE!AR$1:AS$65536,2,0),"")</f>
        <v>176.52234460058236</v>
      </c>
      <c r="AF3819" s="33">
        <f>IFERROR($AA3819/VLOOKUP(CONCATENATE("EUR",C3819),[1]GEINDICE!AR$1:AS$65536,2,0),"")</f>
        <v>78.450541207747818</v>
      </c>
      <c r="AG3819" s="48" t="str">
        <f>VLOOKUP(E3819,[1]Apresentação!AW$1:AX$65536,2,0)</f>
        <v xml:space="preserve">                    3 - TEXTILE AUXILIARIES</v>
      </c>
      <c r="AH3819" s="48" t="str">
        <f t="shared" si="1013"/>
        <v xml:space="preserve">         5509000637 - OPTAVON NW BR</v>
      </c>
      <c r="AI3819" s="49" t="str">
        <f t="shared" si="1014"/>
        <v xml:space="preserve">     X00280 - LAVE BEM LAVANDERIA E TINTURARIA LTDA EPP</v>
      </c>
      <c r="AJ3819" t="str">
        <f t="shared" si="1015"/>
        <v xml:space="preserve">     90 - SALES</v>
      </c>
      <c r="AK3819" t="str">
        <f t="shared" si="1016"/>
        <v/>
      </c>
      <c r="AL3819">
        <f t="shared" si="1017"/>
        <v>9</v>
      </c>
      <c r="AM3819" t="str">
        <f t="shared" si="1018"/>
        <v>2025 9</v>
      </c>
      <c r="AN3819" t="str">
        <f t="shared" si="1019"/>
        <v xml:space="preserve">LAVE </v>
      </c>
    </row>
    <row r="3820" spans="1:40" x14ac:dyDescent="0.35">
      <c r="A3820">
        <v>83831</v>
      </c>
      <c r="B3820" t="s">
        <v>274</v>
      </c>
      <c r="C3820" s="31">
        <v>45911</v>
      </c>
      <c r="D3820" t="s">
        <v>286</v>
      </c>
      <c r="E3820" t="s">
        <v>287</v>
      </c>
      <c r="F3820" t="s">
        <v>301</v>
      </c>
      <c r="G3820" t="s">
        <v>302</v>
      </c>
      <c r="H3820" t="s">
        <v>766</v>
      </c>
      <c r="I3820" t="s">
        <v>767</v>
      </c>
      <c r="J3820">
        <v>240</v>
      </c>
      <c r="K3820">
        <v>2313.6</v>
      </c>
      <c r="L3820">
        <v>1191.4706699999999</v>
      </c>
      <c r="M3820">
        <v>297.99</v>
      </c>
      <c r="N3820">
        <v>9.64</v>
      </c>
      <c r="O3820" s="32">
        <f t="shared" si="1003"/>
        <v>2015.61</v>
      </c>
      <c r="P3820" s="32">
        <f t="shared" si="1004"/>
        <v>824.13932999999997</v>
      </c>
      <c r="Q3820">
        <v>761207</v>
      </c>
      <c r="R3820" t="s">
        <v>298</v>
      </c>
      <c r="S3820" t="s">
        <v>299</v>
      </c>
      <c r="T3820" t="str">
        <f t="shared" si="1005"/>
        <v>VEN</v>
      </c>
      <c r="U3820" t="s">
        <v>303</v>
      </c>
      <c r="V3820" s="33">
        <f t="shared" si="1006"/>
        <v>2313.6</v>
      </c>
      <c r="W3820">
        <f t="shared" si="1007"/>
        <v>240</v>
      </c>
      <c r="X3820" s="33">
        <f t="shared" si="1008"/>
        <v>2015.61</v>
      </c>
      <c r="Y3820" s="33">
        <f t="shared" si="1009"/>
        <v>297.99</v>
      </c>
      <c r="Z3820" s="45">
        <f t="shared" si="1010"/>
        <v>0.33546824429460581</v>
      </c>
      <c r="AA3820" s="33">
        <f t="shared" si="1011"/>
        <v>776.13932999999997</v>
      </c>
      <c r="AB3820" s="45">
        <f t="shared" si="1012"/>
        <v>0.3850642386175897</v>
      </c>
      <c r="AC3820" s="33">
        <f>IFERROR($X3820/VLOOKUP(CONCATENATE("USD",C3820),[1]GEINDICE!AR$1:AS$65536,2,0),"")</f>
        <v>374.24523747632657</v>
      </c>
      <c r="AD3820" s="33">
        <f>IFERROR($AA3820/VLOOKUP(CONCATENATE("USD",C3820),[1]GEINDICE!AR$1:AS$65536,2,0),"")</f>
        <v>144.10845742508076</v>
      </c>
      <c r="AE3820" s="33">
        <f>IFERROR($X3820/VLOOKUP(CONCATENATE("EUR",C3820),[1]GEINDICE!AR$1:AS$65536,2,0),"")</f>
        <v>318.96600835548799</v>
      </c>
      <c r="AF3820" s="33">
        <f>IFERROR($AA3820/VLOOKUP(CONCATENATE("EUR",C3820),[1]GEINDICE!AR$1:AS$65536,2,0),"")</f>
        <v>122.82240315229775</v>
      </c>
      <c r="AG3820" s="48" t="str">
        <f>VLOOKUP(E3820,[1]Apresentação!AW$1:AX$65536,2,0)</f>
        <v xml:space="preserve">                    3 - TEXTILE AUXILIARIES</v>
      </c>
      <c r="AH3820" s="48" t="str">
        <f t="shared" si="1013"/>
        <v xml:space="preserve">         5509000637 - OPTAVON NW BR</v>
      </c>
      <c r="AI3820" s="49" t="str">
        <f t="shared" si="1014"/>
        <v xml:space="preserve">     X00311 - HACO ETIQUETAS LTDA</v>
      </c>
      <c r="AJ3820" t="str">
        <f t="shared" si="1015"/>
        <v xml:space="preserve">     90 - SALES</v>
      </c>
      <c r="AK3820" t="str">
        <f t="shared" si="1016"/>
        <v/>
      </c>
      <c r="AL3820">
        <f t="shared" si="1017"/>
        <v>9</v>
      </c>
      <c r="AM3820" t="str">
        <f t="shared" si="1018"/>
        <v>2025 9</v>
      </c>
      <c r="AN3820" t="str">
        <f t="shared" si="1019"/>
        <v xml:space="preserve">HACO </v>
      </c>
    </row>
    <row r="3821" spans="1:40" x14ac:dyDescent="0.35">
      <c r="A3821">
        <v>82704</v>
      </c>
      <c r="B3821" t="s">
        <v>274</v>
      </c>
      <c r="C3821" s="31">
        <v>45817</v>
      </c>
      <c r="D3821" t="s">
        <v>286</v>
      </c>
      <c r="E3821" t="s">
        <v>287</v>
      </c>
      <c r="F3821" t="s">
        <v>294</v>
      </c>
      <c r="G3821" t="s">
        <v>295</v>
      </c>
      <c r="H3821" t="s">
        <v>766</v>
      </c>
      <c r="I3821" t="s">
        <v>767</v>
      </c>
      <c r="J3821">
        <v>240</v>
      </c>
      <c r="K3821">
        <v>2560.8000000000002</v>
      </c>
      <c r="L3821">
        <v>1191.4706799999999</v>
      </c>
      <c r="M3821">
        <v>329.83</v>
      </c>
      <c r="N3821">
        <v>10.67</v>
      </c>
      <c r="O3821" s="32">
        <f t="shared" si="1003"/>
        <v>2230.9700000000003</v>
      </c>
      <c r="P3821" s="32">
        <f t="shared" si="1004"/>
        <v>1039.4993200000004</v>
      </c>
      <c r="Q3821">
        <v>740903</v>
      </c>
      <c r="R3821" t="s">
        <v>298</v>
      </c>
      <c r="S3821" t="s">
        <v>299</v>
      </c>
      <c r="T3821" t="str">
        <f t="shared" si="1005"/>
        <v>VEN</v>
      </c>
      <c r="U3821" t="s">
        <v>300</v>
      </c>
      <c r="V3821" s="33">
        <f t="shared" si="1006"/>
        <v>2560.8000000000002</v>
      </c>
      <c r="W3821">
        <f t="shared" si="1007"/>
        <v>240</v>
      </c>
      <c r="X3821" s="33">
        <f t="shared" si="1008"/>
        <v>2230.9700000000003</v>
      </c>
      <c r="Y3821" s="33">
        <f t="shared" si="1009"/>
        <v>329.83</v>
      </c>
      <c r="Z3821" s="45">
        <f t="shared" si="1010"/>
        <v>0.38718342705404574</v>
      </c>
      <c r="AA3821" s="33">
        <f t="shared" si="1011"/>
        <v>991.49932000000035</v>
      </c>
      <c r="AB3821" s="45">
        <f t="shared" si="1012"/>
        <v>0.44442521414452019</v>
      </c>
      <c r="AC3821" s="33">
        <f>IFERROR($X3821/VLOOKUP(CONCATENATE("USD",C3821),[1]GEINDICE!AR$1:AS$65536,2,0),"")</f>
        <v>400.10222381635583</v>
      </c>
      <c r="AD3821" s="33">
        <f>IFERROR($AA3821/VLOOKUP(CONCATENATE("USD",C3821),[1]GEINDICE!AR$1:AS$65536,2,0),"")</f>
        <v>177.81551649928269</v>
      </c>
      <c r="AE3821" s="33">
        <f>IFERROR($X3821/VLOOKUP(CONCATENATE("EUR",C3821),[1]GEINDICE!AR$1:AS$65536,2,0),"")</f>
        <v>350.19778356826674</v>
      </c>
      <c r="AF3821" s="33">
        <f>IFERROR($AA3821/VLOOKUP(CONCATENATE("EUR",C3821),[1]GEINDICE!AR$1:AS$65536,2,0),"")</f>
        <v>155.63672495526328</v>
      </c>
      <c r="AG3821" s="48" t="str">
        <f>VLOOKUP(E3821,[1]Apresentação!AW$1:AX$65536,2,0)</f>
        <v xml:space="preserve">                    3 - TEXTILE AUXILIARIES</v>
      </c>
      <c r="AH3821" s="48" t="str">
        <f t="shared" si="1013"/>
        <v xml:space="preserve">         5509000637 - OPTAVON NW BR</v>
      </c>
      <c r="AI3821" s="49" t="str">
        <f t="shared" si="1014"/>
        <v xml:space="preserve">     X00280 - LAVE BEM LAVANDERIA E TINTURARIA LTDA EPP</v>
      </c>
      <c r="AJ3821" t="str">
        <f t="shared" si="1015"/>
        <v xml:space="preserve">     90 - SALES</v>
      </c>
      <c r="AK3821" t="str">
        <f t="shared" si="1016"/>
        <v/>
      </c>
      <c r="AL3821">
        <f t="shared" si="1017"/>
        <v>6</v>
      </c>
      <c r="AM3821" t="str">
        <f t="shared" si="1018"/>
        <v>2025 6</v>
      </c>
      <c r="AN3821" t="str">
        <f t="shared" si="1019"/>
        <v xml:space="preserve">LAVE </v>
      </c>
    </row>
    <row r="3822" spans="1:40" x14ac:dyDescent="0.35">
      <c r="A3822">
        <v>83905</v>
      </c>
      <c r="B3822" t="s">
        <v>274</v>
      </c>
      <c r="C3822" s="31">
        <v>45918</v>
      </c>
      <c r="D3822" t="s">
        <v>286</v>
      </c>
      <c r="E3822" t="s">
        <v>287</v>
      </c>
      <c r="F3822" t="s">
        <v>294</v>
      </c>
      <c r="G3822" t="s">
        <v>295</v>
      </c>
      <c r="H3822" t="s">
        <v>766</v>
      </c>
      <c r="I3822" t="s">
        <v>767</v>
      </c>
      <c r="J3822">
        <v>240</v>
      </c>
      <c r="K3822">
        <v>2560.8000000000002</v>
      </c>
      <c r="L3822">
        <v>1191.4706699999999</v>
      </c>
      <c r="M3822">
        <v>329.83</v>
      </c>
      <c r="N3822">
        <v>10.67</v>
      </c>
      <c r="O3822" s="32">
        <f t="shared" si="1003"/>
        <v>2230.9700000000003</v>
      </c>
      <c r="P3822" s="32">
        <f t="shared" si="1004"/>
        <v>1039.4993300000003</v>
      </c>
      <c r="Q3822">
        <v>761776</v>
      </c>
      <c r="R3822" t="s">
        <v>298</v>
      </c>
      <c r="S3822" t="s">
        <v>299</v>
      </c>
      <c r="T3822" t="str">
        <f t="shared" si="1005"/>
        <v>VEN</v>
      </c>
      <c r="U3822" t="s">
        <v>300</v>
      </c>
      <c r="V3822" s="33">
        <f t="shared" si="1006"/>
        <v>2560.8000000000002</v>
      </c>
      <c r="W3822">
        <f t="shared" si="1007"/>
        <v>240</v>
      </c>
      <c r="X3822" s="33">
        <f t="shared" si="1008"/>
        <v>2230.9700000000003</v>
      </c>
      <c r="Y3822" s="33">
        <f t="shared" si="1009"/>
        <v>329.83</v>
      </c>
      <c r="Z3822" s="45">
        <f t="shared" si="1010"/>
        <v>0.38718343095907537</v>
      </c>
      <c r="AA3822" s="33">
        <f t="shared" si="1011"/>
        <v>991.49933000000033</v>
      </c>
      <c r="AB3822" s="45">
        <f t="shared" si="1012"/>
        <v>0.4444252186268754</v>
      </c>
      <c r="AC3822" s="33">
        <f>IFERROR($X3822/VLOOKUP(CONCATENATE("USD",C3822),[1]GEINDICE!AR$1:AS$65536,2,0),"")</f>
        <v>420.85832861724208</v>
      </c>
      <c r="AD3822" s="33">
        <f>IFERROR($AA3822/VLOOKUP(CONCATENATE("USD",C3822),[1]GEINDICE!AR$1:AS$65536,2,0),"")</f>
        <v>187.04005470665919</v>
      </c>
      <c r="AE3822" s="33">
        <f>IFERROR($X3822/VLOOKUP(CONCATENATE("EUR",C3822),[1]GEINDICE!AR$1:AS$65536,2,0),"")</f>
        <v>357.26387598885441</v>
      </c>
      <c r="AF3822" s="33">
        <f>IFERROR($AA3822/VLOOKUP(CONCATENATE("EUR",C3822),[1]GEINDICE!AR$1:AS$65536,2,0),"")</f>
        <v>158.77707619383153</v>
      </c>
      <c r="AG3822" s="48" t="str">
        <f>VLOOKUP(E3822,[1]Apresentação!AW$1:AX$65536,2,0)</f>
        <v xml:space="preserve">                    3 - TEXTILE AUXILIARIES</v>
      </c>
      <c r="AH3822" s="48" t="str">
        <f t="shared" si="1013"/>
        <v xml:space="preserve">         5509000637 - OPTAVON NW BR</v>
      </c>
      <c r="AI3822" s="49" t="str">
        <f t="shared" si="1014"/>
        <v xml:space="preserve">     X00280 - LAVE BEM LAVANDERIA E TINTURARIA LTDA EPP</v>
      </c>
      <c r="AJ3822" t="str">
        <f t="shared" si="1015"/>
        <v xml:space="preserve">     90 - SALES</v>
      </c>
      <c r="AK3822" t="str">
        <f t="shared" si="1016"/>
        <v/>
      </c>
      <c r="AL3822">
        <f t="shared" si="1017"/>
        <v>9</v>
      </c>
      <c r="AM3822" t="str">
        <f t="shared" si="1018"/>
        <v>2025 9</v>
      </c>
      <c r="AN3822" t="str">
        <f t="shared" si="1019"/>
        <v xml:space="preserve">LAVE </v>
      </c>
    </row>
    <row r="3823" spans="1:40" x14ac:dyDescent="0.35">
      <c r="A3823">
        <v>83099</v>
      </c>
      <c r="B3823" t="s">
        <v>274</v>
      </c>
      <c r="C3823" s="31">
        <v>45852</v>
      </c>
      <c r="D3823" t="s">
        <v>286</v>
      </c>
      <c r="E3823" t="s">
        <v>287</v>
      </c>
      <c r="F3823" t="s">
        <v>294</v>
      </c>
      <c r="G3823" t="s">
        <v>295</v>
      </c>
      <c r="H3823" t="s">
        <v>766</v>
      </c>
      <c r="I3823" t="s">
        <v>767</v>
      </c>
      <c r="J3823">
        <v>240</v>
      </c>
      <c r="K3823">
        <v>2560.8000000000002</v>
      </c>
      <c r="L3823">
        <v>1191.4706799999999</v>
      </c>
      <c r="M3823">
        <v>329.83</v>
      </c>
      <c r="N3823">
        <v>10.67</v>
      </c>
      <c r="O3823" s="32">
        <f t="shared" si="1003"/>
        <v>2230.9700000000003</v>
      </c>
      <c r="P3823" s="32">
        <f t="shared" si="1004"/>
        <v>1039.4993200000004</v>
      </c>
      <c r="Q3823">
        <v>743710</v>
      </c>
      <c r="R3823" t="s">
        <v>298</v>
      </c>
      <c r="S3823" t="s">
        <v>299</v>
      </c>
      <c r="T3823" t="str">
        <f t="shared" si="1005"/>
        <v>VEN</v>
      </c>
      <c r="U3823" t="s">
        <v>300</v>
      </c>
      <c r="V3823" s="33">
        <f t="shared" si="1006"/>
        <v>2560.8000000000002</v>
      </c>
      <c r="W3823">
        <f t="shared" si="1007"/>
        <v>240</v>
      </c>
      <c r="X3823" s="33">
        <f t="shared" si="1008"/>
        <v>2230.9700000000003</v>
      </c>
      <c r="Y3823" s="33">
        <f t="shared" si="1009"/>
        <v>329.83</v>
      </c>
      <c r="Z3823" s="45">
        <f t="shared" si="1010"/>
        <v>0.38718342705404574</v>
      </c>
      <c r="AA3823" s="33">
        <f t="shared" si="1011"/>
        <v>991.49932000000035</v>
      </c>
      <c r="AB3823" s="45">
        <f t="shared" si="1012"/>
        <v>0.44442521414452019</v>
      </c>
      <c r="AC3823" s="33">
        <f>IFERROR($X3823/VLOOKUP(CONCATENATE("USD",C3823),[1]GEINDICE!AR$1:AS$65536,2,0),"")</f>
        <v>401.28968432412989</v>
      </c>
      <c r="AD3823" s="33">
        <f>IFERROR($AA3823/VLOOKUP(CONCATENATE("USD",C3823),[1]GEINDICE!AR$1:AS$65536,2,0),"")</f>
        <v>178.34325388973835</v>
      </c>
      <c r="AE3823" s="33">
        <f>IFERROR($X3823/VLOOKUP(CONCATENATE("EUR",C3823),[1]GEINDICE!AR$1:AS$65536,2,0),"")</f>
        <v>343.8079827400216</v>
      </c>
      <c r="AF3823" s="33">
        <f>IFERROR($AA3823/VLOOKUP(CONCATENATE("EUR",C3823),[1]GEINDICE!AR$1:AS$65536,2,0),"")</f>
        <v>152.79693635382961</v>
      </c>
      <c r="AG3823" s="48" t="str">
        <f>VLOOKUP(E3823,[1]Apresentação!AW$1:AX$65536,2,0)</f>
        <v xml:space="preserve">                    3 - TEXTILE AUXILIARIES</v>
      </c>
      <c r="AH3823" s="48" t="str">
        <f t="shared" si="1013"/>
        <v xml:space="preserve">         5509000637 - OPTAVON NW BR</v>
      </c>
      <c r="AI3823" s="49" t="str">
        <f t="shared" si="1014"/>
        <v xml:space="preserve">     X00280 - LAVE BEM LAVANDERIA E TINTURARIA LTDA EPP</v>
      </c>
      <c r="AJ3823" t="str">
        <f t="shared" si="1015"/>
        <v xml:space="preserve">     90 - SALES</v>
      </c>
      <c r="AK3823" t="str">
        <f t="shared" si="1016"/>
        <v/>
      </c>
      <c r="AL3823">
        <f t="shared" si="1017"/>
        <v>7</v>
      </c>
      <c r="AM3823" t="str">
        <f t="shared" si="1018"/>
        <v>2025 7</v>
      </c>
      <c r="AN3823" t="str">
        <f t="shared" si="1019"/>
        <v xml:space="preserve">LAVE </v>
      </c>
    </row>
    <row r="3824" spans="1:40" x14ac:dyDescent="0.35">
      <c r="A3824">
        <v>84072</v>
      </c>
      <c r="B3824" t="s">
        <v>274</v>
      </c>
      <c r="C3824" s="31">
        <v>45931</v>
      </c>
      <c r="D3824" t="s">
        <v>286</v>
      </c>
      <c r="E3824" t="s">
        <v>287</v>
      </c>
      <c r="F3824" t="s">
        <v>294</v>
      </c>
      <c r="G3824" t="s">
        <v>295</v>
      </c>
      <c r="H3824" t="s">
        <v>766</v>
      </c>
      <c r="I3824" t="s">
        <v>767</v>
      </c>
      <c r="J3824">
        <v>120</v>
      </c>
      <c r="K3824">
        <v>1280.4000000000001</v>
      </c>
      <c r="L3824">
        <v>494.4</v>
      </c>
      <c r="M3824">
        <v>164.92</v>
      </c>
      <c r="N3824">
        <v>10.67</v>
      </c>
      <c r="O3824" s="32">
        <f t="shared" si="1003"/>
        <v>1115.48</v>
      </c>
      <c r="P3824" s="32">
        <f t="shared" si="1004"/>
        <v>621.08000000000004</v>
      </c>
      <c r="Q3824">
        <v>762975</v>
      </c>
      <c r="R3824" t="s">
        <v>298</v>
      </c>
      <c r="S3824" t="s">
        <v>299</v>
      </c>
      <c r="T3824" t="str">
        <f t="shared" si="1005"/>
        <v>VEN</v>
      </c>
      <c r="U3824" t="s">
        <v>300</v>
      </c>
      <c r="V3824" s="33">
        <f t="shared" si="1006"/>
        <v>1280.4000000000001</v>
      </c>
      <c r="W3824">
        <f t="shared" si="1007"/>
        <v>120</v>
      </c>
      <c r="X3824" s="33">
        <f t="shared" si="1008"/>
        <v>1115.48</v>
      </c>
      <c r="Y3824" s="33">
        <f t="shared" si="1009"/>
        <v>164.92</v>
      </c>
      <c r="Z3824" s="34">
        <f t="shared" si="1010"/>
        <v>0.46632302405498283</v>
      </c>
      <c r="AA3824" s="33">
        <f t="shared" si="1011"/>
        <v>597.08000000000004</v>
      </c>
      <c r="AB3824" s="34">
        <f t="shared" si="1012"/>
        <v>0.53526732886291106</v>
      </c>
      <c r="AC3824" s="33">
        <f>IFERROR($X3824/VLOOKUP(CONCATENATE("USD",C3824),[1]GEINDICE!AR$1:AS$65536,2,0),"")</f>
        <v>209.64516614043001</v>
      </c>
      <c r="AD3824" s="33">
        <f>IFERROR($AA3824/VLOOKUP(CONCATENATE("USD",C3824),[1]GEINDICE!AR$1:AS$65536,2,0),"")</f>
        <v>112.21620808900917</v>
      </c>
      <c r="AE3824" s="33">
        <f>IFERROR($X3824/VLOOKUP(CONCATENATE("EUR",C3824),[1]GEINDICE!AR$1:AS$65536,2,0),"")</f>
        <v>178.83160189816596</v>
      </c>
      <c r="AF3824" s="33">
        <f>IFERROR($AA3824/VLOOKUP(CONCATENATE("EUR",C3824),[1]GEINDICE!AR$1:AS$65536,2,0),"")</f>
        <v>95.722713864306783</v>
      </c>
      <c r="AG3824" s="43" t="str">
        <f>VLOOKUP(E3824,[1]Apresentação!AW$1:AX$65536,2,0)</f>
        <v xml:space="preserve">                    3 - TEXTILE AUXILIARIES</v>
      </c>
      <c r="AH3824" s="43" t="str">
        <f t="shared" si="1013"/>
        <v xml:space="preserve">         5509000637 - OPTAVON NW BR</v>
      </c>
      <c r="AI3824" s="44" t="str">
        <f t="shared" si="1014"/>
        <v xml:space="preserve">     X00280 - LAVE BEM LAVANDERIA E TINTURARIA LTDA EPP</v>
      </c>
      <c r="AJ3824" t="str">
        <f t="shared" si="1015"/>
        <v xml:space="preserve">     90 - SALES</v>
      </c>
      <c r="AK3824" t="str">
        <f t="shared" si="1016"/>
        <v/>
      </c>
      <c r="AL3824">
        <f t="shared" si="1017"/>
        <v>10</v>
      </c>
      <c r="AM3824" t="str">
        <f t="shared" si="1018"/>
        <v>2025 10</v>
      </c>
      <c r="AN3824" t="str">
        <f t="shared" si="1019"/>
        <v xml:space="preserve">LAVE </v>
      </c>
    </row>
    <row r="3825" spans="1:40" x14ac:dyDescent="0.35">
      <c r="A3825">
        <v>83589</v>
      </c>
      <c r="B3825" t="s">
        <v>274</v>
      </c>
      <c r="C3825" s="31">
        <v>45890</v>
      </c>
      <c r="D3825" t="s">
        <v>286</v>
      </c>
      <c r="E3825" t="s">
        <v>287</v>
      </c>
      <c r="F3825" t="s">
        <v>294</v>
      </c>
      <c r="G3825" t="s">
        <v>295</v>
      </c>
      <c r="H3825" t="s">
        <v>766</v>
      </c>
      <c r="I3825" t="s">
        <v>767</v>
      </c>
      <c r="J3825">
        <v>240</v>
      </c>
      <c r="K3825">
        <v>2560.8000000000002</v>
      </c>
      <c r="L3825">
        <v>1191.4706799999999</v>
      </c>
      <c r="M3825">
        <v>329.83</v>
      </c>
      <c r="N3825">
        <v>10.67</v>
      </c>
      <c r="O3825" s="32">
        <f t="shared" si="1003"/>
        <v>2230.9700000000003</v>
      </c>
      <c r="P3825" s="32">
        <f t="shared" si="1004"/>
        <v>1039.4993200000004</v>
      </c>
      <c r="Q3825">
        <v>759374</v>
      </c>
      <c r="R3825" t="s">
        <v>298</v>
      </c>
      <c r="S3825" t="s">
        <v>299</v>
      </c>
      <c r="T3825" t="str">
        <f t="shared" si="1005"/>
        <v>VEN</v>
      </c>
      <c r="U3825" t="s">
        <v>300</v>
      </c>
      <c r="V3825" s="33">
        <f t="shared" si="1006"/>
        <v>2560.8000000000002</v>
      </c>
      <c r="W3825">
        <f t="shared" si="1007"/>
        <v>240</v>
      </c>
      <c r="X3825" s="33">
        <f t="shared" si="1008"/>
        <v>2230.9700000000003</v>
      </c>
      <c r="Y3825" s="33">
        <f t="shared" si="1009"/>
        <v>329.83</v>
      </c>
      <c r="Z3825" s="34">
        <f t="shared" si="1010"/>
        <v>0.38718342705404574</v>
      </c>
      <c r="AA3825" s="33">
        <f t="shared" si="1011"/>
        <v>991.49932000000035</v>
      </c>
      <c r="AB3825" s="34">
        <f t="shared" si="1012"/>
        <v>0.44442521414452019</v>
      </c>
      <c r="AC3825" s="33">
        <f>IFERROR($X3825/VLOOKUP(CONCATENATE("USD",C3825),[1]GEINDICE!AR$1:AS$65536,2,0),"")</f>
        <v>406.90340701831184</v>
      </c>
      <c r="AD3825" s="33">
        <f>IFERROR($AA3825/VLOOKUP(CONCATENATE("USD",C3825),[1]GEINDICE!AR$1:AS$65536,2,0),"")</f>
        <v>180.8381338002481</v>
      </c>
      <c r="AE3825" s="33">
        <f>IFERROR($X3825/VLOOKUP(CONCATENATE("EUR",C3825),[1]GEINDICE!AR$1:AS$65536,2,0),"")</f>
        <v>350.62708241654622</v>
      </c>
      <c r="AF3825" s="33">
        <f>IFERROR($AA3825/VLOOKUP(CONCATENATE("EUR",C3825),[1]GEINDICE!AR$1:AS$65536,2,0),"")</f>
        <v>155.82751618784189</v>
      </c>
      <c r="AG3825" s="43" t="str">
        <f>VLOOKUP(E3825,[1]Apresentação!AW$1:AX$65536,2,0)</f>
        <v xml:space="preserve">                    3 - TEXTILE AUXILIARIES</v>
      </c>
      <c r="AH3825" s="43" t="str">
        <f t="shared" si="1013"/>
        <v xml:space="preserve">         5509000637 - OPTAVON NW BR</v>
      </c>
      <c r="AI3825" s="44" t="str">
        <f t="shared" si="1014"/>
        <v xml:space="preserve">     X00280 - LAVE BEM LAVANDERIA E TINTURARIA LTDA EPP</v>
      </c>
      <c r="AJ3825" t="str">
        <f t="shared" si="1015"/>
        <v xml:space="preserve">     90 - SALES</v>
      </c>
      <c r="AK3825" t="str">
        <f t="shared" si="1016"/>
        <v/>
      </c>
      <c r="AL3825">
        <f t="shared" si="1017"/>
        <v>8</v>
      </c>
      <c r="AM3825" t="str">
        <f t="shared" si="1018"/>
        <v>2025 8</v>
      </c>
      <c r="AN3825" t="str">
        <f t="shared" si="1019"/>
        <v xml:space="preserve">LAVE </v>
      </c>
    </row>
    <row r="3826" spans="1:40" x14ac:dyDescent="0.35">
      <c r="A3826">
        <v>84413</v>
      </c>
      <c r="B3826" t="s">
        <v>274</v>
      </c>
      <c r="C3826" s="31">
        <v>45959</v>
      </c>
      <c r="D3826" t="s">
        <v>286</v>
      </c>
      <c r="E3826" t="s">
        <v>287</v>
      </c>
      <c r="F3826" t="s">
        <v>294</v>
      </c>
      <c r="G3826" t="s">
        <v>295</v>
      </c>
      <c r="H3826" t="s">
        <v>766</v>
      </c>
      <c r="I3826" t="s">
        <v>767</v>
      </c>
      <c r="J3826">
        <v>360</v>
      </c>
      <c r="K3826">
        <v>3718.8</v>
      </c>
      <c r="L3826">
        <v>1452.2295999999999</v>
      </c>
      <c r="M3826">
        <v>478.98</v>
      </c>
      <c r="N3826">
        <v>10.33</v>
      </c>
      <c r="O3826" s="32">
        <f t="shared" si="1003"/>
        <v>3239.82</v>
      </c>
      <c r="P3826" s="32">
        <f t="shared" si="1004"/>
        <v>1787.5904000000003</v>
      </c>
      <c r="Q3826">
        <v>765536</v>
      </c>
      <c r="R3826" t="s">
        <v>298</v>
      </c>
      <c r="S3826" t="s">
        <v>299</v>
      </c>
      <c r="T3826" t="str">
        <f t="shared" si="1005"/>
        <v>VEN</v>
      </c>
      <c r="U3826" t="s">
        <v>300</v>
      </c>
      <c r="V3826" s="33">
        <f t="shared" si="1006"/>
        <v>3718.8</v>
      </c>
      <c r="W3826">
        <f t="shared" si="1007"/>
        <v>360</v>
      </c>
      <c r="X3826" s="33">
        <f t="shared" si="1008"/>
        <v>3239.82</v>
      </c>
      <c r="Y3826" s="33">
        <f t="shared" si="1009"/>
        <v>478.98</v>
      </c>
      <c r="Z3826" s="34">
        <f t="shared" si="1010"/>
        <v>0.46132903087017324</v>
      </c>
      <c r="AA3826" s="33">
        <f t="shared" si="1011"/>
        <v>1715.5904000000003</v>
      </c>
      <c r="AB3826" s="34">
        <f t="shared" si="1012"/>
        <v>0.52953262835589632</v>
      </c>
      <c r="AC3826" s="33">
        <f>IFERROR($X3826/VLOOKUP(CONCATENATE("USD",C3826),[1]GEINDICE!AR$1:AS$65536,2,0),"")</f>
        <v>606.52613449153807</v>
      </c>
      <c r="AD3826" s="33">
        <f>IFERROR($AA3826/VLOOKUP(CONCATENATE("USD",C3826),[1]GEINDICE!AR$1:AS$65536,2,0),"")</f>
        <v>321.17537816384606</v>
      </c>
      <c r="AE3826" s="33">
        <f>IFERROR($X3826/VLOOKUP(CONCATENATE("EUR",C3826),[1]GEINDICE!AR$1:AS$65536,2,0),"")</f>
        <v>520.00192604006168</v>
      </c>
      <c r="AF3826" s="33">
        <f>IFERROR($AA3826/VLOOKUP(CONCATENATE("EUR",C3826),[1]GEINDICE!AR$1:AS$65536,2,0),"")</f>
        <v>275.35798664612224</v>
      </c>
      <c r="AG3826" s="43" t="str">
        <f>VLOOKUP(E3826,[1]Apresentação!AW$1:AX$65536,2,0)</f>
        <v xml:space="preserve">                    3 - TEXTILE AUXILIARIES</v>
      </c>
      <c r="AH3826" s="43" t="str">
        <f t="shared" si="1013"/>
        <v xml:space="preserve">         5509000637 - OPTAVON NW BR</v>
      </c>
      <c r="AI3826" s="44" t="str">
        <f t="shared" si="1014"/>
        <v xml:space="preserve">     X00280 - LAVE BEM LAVANDERIA E TINTURARIA LTDA EPP</v>
      </c>
      <c r="AJ3826" t="str">
        <f t="shared" si="1015"/>
        <v xml:space="preserve">     90 - SALES</v>
      </c>
      <c r="AK3826" t="str">
        <f t="shared" si="1016"/>
        <v/>
      </c>
      <c r="AL3826">
        <f t="shared" si="1017"/>
        <v>10</v>
      </c>
      <c r="AM3826" t="str">
        <f t="shared" si="1018"/>
        <v>2025 10</v>
      </c>
      <c r="AN3826" t="str">
        <f t="shared" si="1019"/>
        <v xml:space="preserve">LAVE </v>
      </c>
    </row>
    <row r="3827" spans="1:40" x14ac:dyDescent="0.35">
      <c r="A3827">
        <v>84456</v>
      </c>
      <c r="B3827" t="s">
        <v>274</v>
      </c>
      <c r="C3827" s="31">
        <v>45961</v>
      </c>
      <c r="D3827" t="s">
        <v>286</v>
      </c>
      <c r="E3827" t="s">
        <v>287</v>
      </c>
      <c r="F3827" t="s">
        <v>301</v>
      </c>
      <c r="G3827" t="s">
        <v>302</v>
      </c>
      <c r="H3827" t="s">
        <v>766</v>
      </c>
      <c r="I3827" t="s">
        <v>767</v>
      </c>
      <c r="J3827">
        <v>240</v>
      </c>
      <c r="K3827">
        <v>2313.6</v>
      </c>
      <c r="L3827">
        <v>968.15306999999996</v>
      </c>
      <c r="M3827">
        <v>297.99</v>
      </c>
      <c r="N3827">
        <v>9.64</v>
      </c>
      <c r="O3827" s="32">
        <f t="shared" si="1003"/>
        <v>2015.61</v>
      </c>
      <c r="P3827" s="32">
        <f t="shared" si="1004"/>
        <v>1047.4569299999998</v>
      </c>
      <c r="Q3827">
        <v>765869</v>
      </c>
      <c r="R3827" t="s">
        <v>298</v>
      </c>
      <c r="S3827" t="s">
        <v>299</v>
      </c>
      <c r="T3827" t="str">
        <f t="shared" si="1005"/>
        <v>VEN</v>
      </c>
      <c r="U3827" t="s">
        <v>381</v>
      </c>
      <c r="V3827" s="33">
        <f t="shared" si="1006"/>
        <v>2313.6</v>
      </c>
      <c r="W3827">
        <f t="shared" si="1007"/>
        <v>240</v>
      </c>
      <c r="X3827" s="33">
        <f t="shared" si="1008"/>
        <v>2015.61</v>
      </c>
      <c r="Y3827" s="33">
        <f t="shared" si="1009"/>
        <v>297.99</v>
      </c>
      <c r="Z3827" s="34">
        <f t="shared" si="1010"/>
        <v>0.43199210321576759</v>
      </c>
      <c r="AA3827" s="33">
        <f t="shared" si="1011"/>
        <v>999.45692999999983</v>
      </c>
      <c r="AB3827" s="34">
        <f t="shared" si="1012"/>
        <v>0.49585829103844486</v>
      </c>
      <c r="AC3827" s="33">
        <f>IFERROR($X3827/VLOOKUP(CONCATENATE("USD",C3827),[1]GEINDICE!AR$1:AS$65536,2,0),"")</f>
        <v>374.34949761343159</v>
      </c>
      <c r="AD3827" s="33">
        <f>IFERROR($AA3827/VLOOKUP(CONCATENATE("USD",C3827),[1]GEINDICE!AR$1:AS$65536,2,0),"")</f>
        <v>185.62430213769659</v>
      </c>
      <c r="AE3827" s="33">
        <f>IFERROR($X3827/VLOOKUP(CONCATENATE("EUR",C3827),[1]GEINDICE!AR$1:AS$65536,2,0),"")</f>
        <v>324.36594785967168</v>
      </c>
      <c r="AF3827" s="33">
        <f>IFERROR($AA3827/VLOOKUP(CONCATENATE("EUR",C3827),[1]GEINDICE!AR$1:AS$65536,2,0),"")</f>
        <v>160.83954457676211</v>
      </c>
      <c r="AG3827" s="43" t="str">
        <f>VLOOKUP(E3827,[1]Apresentação!AW$1:AX$65536,2,0)</f>
        <v xml:space="preserve">                    3 - TEXTILE AUXILIARIES</v>
      </c>
      <c r="AH3827" s="43" t="str">
        <f t="shared" si="1013"/>
        <v xml:space="preserve">         5509000637 - OPTAVON NW BR</v>
      </c>
      <c r="AI3827" s="44" t="str">
        <f t="shared" si="1014"/>
        <v xml:space="preserve">     X00311 - HACO ETIQUETAS LTDA</v>
      </c>
      <c r="AJ3827" t="str">
        <f t="shared" si="1015"/>
        <v xml:space="preserve">     90 - SALES</v>
      </c>
      <c r="AK3827" t="str">
        <f t="shared" si="1016"/>
        <v/>
      </c>
      <c r="AL3827">
        <f t="shared" si="1017"/>
        <v>10</v>
      </c>
      <c r="AM3827" t="str">
        <f t="shared" si="1018"/>
        <v>2025 10</v>
      </c>
      <c r="AN3827" t="str">
        <f t="shared" si="1019"/>
        <v xml:space="preserve">HACO </v>
      </c>
    </row>
    <row r="3828" spans="1:40" x14ac:dyDescent="0.35">
      <c r="A3828">
        <v>83676</v>
      </c>
      <c r="B3828" t="s">
        <v>274</v>
      </c>
      <c r="C3828" s="31">
        <v>45897</v>
      </c>
      <c r="D3828" t="s">
        <v>286</v>
      </c>
      <c r="E3828" t="s">
        <v>287</v>
      </c>
      <c r="F3828" t="s">
        <v>294</v>
      </c>
      <c r="G3828" t="s">
        <v>295</v>
      </c>
      <c r="H3828" t="s">
        <v>766</v>
      </c>
      <c r="I3828" t="s">
        <v>767</v>
      </c>
      <c r="J3828">
        <v>120</v>
      </c>
      <c r="K3828">
        <v>1280.4000000000001</v>
      </c>
      <c r="L3828">
        <v>595.73533999999995</v>
      </c>
      <c r="M3828">
        <v>164.92</v>
      </c>
      <c r="N3828">
        <v>10.67</v>
      </c>
      <c r="O3828" s="32">
        <f t="shared" si="1003"/>
        <v>1115.48</v>
      </c>
      <c r="P3828" s="32">
        <f t="shared" si="1004"/>
        <v>519.74466000000007</v>
      </c>
      <c r="Q3828">
        <v>760017</v>
      </c>
      <c r="R3828" t="s">
        <v>298</v>
      </c>
      <c r="S3828" t="s">
        <v>299</v>
      </c>
      <c r="T3828" t="str">
        <f t="shared" si="1005"/>
        <v>VEN</v>
      </c>
      <c r="U3828" t="s">
        <v>300</v>
      </c>
      <c r="V3828" s="33">
        <f t="shared" si="1006"/>
        <v>1280.4000000000001</v>
      </c>
      <c r="W3828">
        <f t="shared" si="1007"/>
        <v>120</v>
      </c>
      <c r="X3828" s="33">
        <f t="shared" si="1008"/>
        <v>1115.48</v>
      </c>
      <c r="Y3828" s="33">
        <f t="shared" si="1009"/>
        <v>164.92</v>
      </c>
      <c r="Z3828" s="34">
        <f t="shared" si="1010"/>
        <v>0.3871795220243674</v>
      </c>
      <c r="AA3828" s="33">
        <f t="shared" si="1011"/>
        <v>495.74466000000007</v>
      </c>
      <c r="AB3828" s="34">
        <f t="shared" si="1012"/>
        <v>0.44442272384982257</v>
      </c>
      <c r="AC3828" s="33">
        <f>IFERROR($X3828/VLOOKUP(CONCATENATE("USD",C3828),[1]GEINDICE!AR$1:AS$65536,2,0),"")</f>
        <v>206.13138686131387</v>
      </c>
      <c r="AD3828" s="33">
        <f>IFERROR($AA3828/VLOOKUP(CONCATENATE("USD",C3828),[1]GEINDICE!AR$1:AS$65536,2,0),"")</f>
        <v>91.609472419846625</v>
      </c>
      <c r="AE3828" s="33">
        <f>IFERROR($X3828/VLOOKUP(CONCATENATE("EUR",C3828),[1]GEINDICE!AR$1:AS$65536,2,0),"")</f>
        <v>176.57264064330263</v>
      </c>
      <c r="AF3828" s="33">
        <f>IFERROR($AA3828/VLOOKUP(CONCATENATE("EUR",C3828),[1]GEINDICE!AR$1:AS$65536,2,0),"")</f>
        <v>78.472893912052442</v>
      </c>
      <c r="AG3828" s="43" t="str">
        <f>VLOOKUP(E3828,[1]Apresentação!AW$1:AX$65536,2,0)</f>
        <v xml:space="preserve">                    3 - TEXTILE AUXILIARIES</v>
      </c>
      <c r="AH3828" s="43" t="str">
        <f t="shared" si="1013"/>
        <v xml:space="preserve">         5509000637 - OPTAVON NW BR</v>
      </c>
      <c r="AI3828" s="44" t="str">
        <f t="shared" si="1014"/>
        <v xml:space="preserve">     X00280 - LAVE BEM LAVANDERIA E TINTURARIA LTDA EPP</v>
      </c>
      <c r="AJ3828" t="str">
        <f t="shared" si="1015"/>
        <v xml:space="preserve">     90 - SALES</v>
      </c>
      <c r="AK3828" t="str">
        <f t="shared" si="1016"/>
        <v/>
      </c>
      <c r="AL3828">
        <f t="shared" si="1017"/>
        <v>8</v>
      </c>
      <c r="AM3828" t="str">
        <f t="shared" si="1018"/>
        <v>2025 8</v>
      </c>
      <c r="AN3828" t="str">
        <f t="shared" si="1019"/>
        <v xml:space="preserve">LAVE </v>
      </c>
    </row>
    <row r="3829" spans="1:40" x14ac:dyDescent="0.35">
      <c r="A3829">
        <v>82799</v>
      </c>
      <c r="B3829" t="s">
        <v>274</v>
      </c>
      <c r="C3829" s="31">
        <v>45824</v>
      </c>
      <c r="D3829" t="s">
        <v>286</v>
      </c>
      <c r="E3829" t="s">
        <v>287</v>
      </c>
      <c r="F3829" t="s">
        <v>294</v>
      </c>
      <c r="G3829" t="s">
        <v>295</v>
      </c>
      <c r="H3829" t="s">
        <v>766</v>
      </c>
      <c r="I3829" t="s">
        <v>767</v>
      </c>
      <c r="J3829">
        <v>240</v>
      </c>
      <c r="K3829">
        <v>2560.8000000000002</v>
      </c>
      <c r="L3829">
        <v>1191.4706799999999</v>
      </c>
      <c r="M3829">
        <v>329.83</v>
      </c>
      <c r="N3829">
        <v>10.67</v>
      </c>
      <c r="O3829" s="32">
        <f t="shared" si="1003"/>
        <v>2230.9700000000003</v>
      </c>
      <c r="P3829" s="32">
        <f t="shared" si="1004"/>
        <v>1039.4993200000004</v>
      </c>
      <c r="Q3829">
        <v>741474</v>
      </c>
      <c r="R3829" t="s">
        <v>298</v>
      </c>
      <c r="S3829" t="s">
        <v>299</v>
      </c>
      <c r="T3829" t="str">
        <f t="shared" si="1005"/>
        <v>VEN</v>
      </c>
      <c r="U3829" t="s">
        <v>303</v>
      </c>
      <c r="V3829" s="33">
        <f t="shared" si="1006"/>
        <v>2560.8000000000002</v>
      </c>
      <c r="W3829">
        <f t="shared" si="1007"/>
        <v>240</v>
      </c>
      <c r="X3829" s="33">
        <f t="shared" si="1008"/>
        <v>2230.9700000000003</v>
      </c>
      <c r="Y3829" s="33">
        <f t="shared" si="1009"/>
        <v>329.83</v>
      </c>
      <c r="Z3829" s="34">
        <f t="shared" si="1010"/>
        <v>0.38718342705404574</v>
      </c>
      <c r="AA3829" s="33">
        <f t="shared" si="1011"/>
        <v>991.49932000000035</v>
      </c>
      <c r="AB3829" s="34">
        <f t="shared" si="1012"/>
        <v>0.44442521414452019</v>
      </c>
      <c r="AC3829" s="33">
        <f>IFERROR($X3829/VLOOKUP(CONCATENATE("USD",C3829),[1]GEINDICE!AR$1:AS$65536,2,0),"")</f>
        <v>404.72579504018285</v>
      </c>
      <c r="AD3829" s="33">
        <f>IFERROR($AA3829/VLOOKUP(CONCATENATE("USD",C3829),[1]GEINDICE!AR$1:AS$65536,2,0),"")</f>
        <v>179.87034813054447</v>
      </c>
      <c r="AE3829" s="33">
        <f>IFERROR($X3829/VLOOKUP(CONCATENATE("EUR",C3829),[1]GEINDICE!AR$1:AS$65536,2,0),"")</f>
        <v>349.47366772141987</v>
      </c>
      <c r="AF3829" s="33">
        <f>IFERROR($AA3829/VLOOKUP(CONCATENATE("EUR",C3829),[1]GEINDICE!AR$1:AS$65536,2,0),"")</f>
        <v>155.31490961496294</v>
      </c>
      <c r="AG3829" s="43" t="str">
        <f>VLOOKUP(E3829,[1]Apresentação!AW$1:AX$65536,2,0)</f>
        <v xml:space="preserve">                    3 - TEXTILE AUXILIARIES</v>
      </c>
      <c r="AH3829" s="43" t="str">
        <f t="shared" si="1013"/>
        <v xml:space="preserve">         5509000637 - OPTAVON NW BR</v>
      </c>
      <c r="AI3829" s="44" t="str">
        <f t="shared" si="1014"/>
        <v xml:space="preserve">     X00280 - LAVE BEM LAVANDERIA E TINTURARIA LTDA EPP</v>
      </c>
      <c r="AJ3829" t="str">
        <f t="shared" si="1015"/>
        <v xml:space="preserve">     90 - SALES</v>
      </c>
      <c r="AK3829" t="str">
        <f t="shared" si="1016"/>
        <v/>
      </c>
      <c r="AL3829">
        <f t="shared" si="1017"/>
        <v>6</v>
      </c>
      <c r="AM3829" t="str">
        <f t="shared" si="1018"/>
        <v>2025 6</v>
      </c>
      <c r="AN3829" t="str">
        <f t="shared" si="1019"/>
        <v xml:space="preserve">LAVE </v>
      </c>
    </row>
    <row r="3830" spans="1:40" x14ac:dyDescent="0.35">
      <c r="A3830">
        <v>84052</v>
      </c>
      <c r="B3830" t="s">
        <v>274</v>
      </c>
      <c r="C3830" s="31">
        <v>45930</v>
      </c>
      <c r="D3830" t="s">
        <v>286</v>
      </c>
      <c r="E3830" t="s">
        <v>287</v>
      </c>
      <c r="F3830" t="s">
        <v>294</v>
      </c>
      <c r="G3830" t="s">
        <v>295</v>
      </c>
      <c r="H3830" t="s">
        <v>766</v>
      </c>
      <c r="I3830" t="s">
        <v>767</v>
      </c>
      <c r="J3830">
        <v>240</v>
      </c>
      <c r="K3830">
        <v>2560.8000000000002</v>
      </c>
      <c r="L3830">
        <v>1191.4706799999999</v>
      </c>
      <c r="M3830">
        <v>329.83</v>
      </c>
      <c r="N3830">
        <v>10.67</v>
      </c>
      <c r="O3830" s="32">
        <f t="shared" si="1003"/>
        <v>2230.9700000000003</v>
      </c>
      <c r="P3830" s="32">
        <f t="shared" si="1004"/>
        <v>1039.4993200000004</v>
      </c>
      <c r="Q3830">
        <v>762851</v>
      </c>
      <c r="R3830" t="s">
        <v>298</v>
      </c>
      <c r="S3830" t="s">
        <v>299</v>
      </c>
      <c r="T3830" t="str">
        <f t="shared" si="1005"/>
        <v>VEN</v>
      </c>
      <c r="U3830" t="s">
        <v>300</v>
      </c>
      <c r="V3830" s="33">
        <f t="shared" si="1006"/>
        <v>2560.8000000000002</v>
      </c>
      <c r="W3830">
        <f t="shared" si="1007"/>
        <v>240</v>
      </c>
      <c r="X3830" s="33">
        <f t="shared" si="1008"/>
        <v>2230.9700000000003</v>
      </c>
      <c r="Y3830" s="33">
        <f t="shared" si="1009"/>
        <v>329.83</v>
      </c>
      <c r="Z3830" s="34">
        <f t="shared" si="1010"/>
        <v>0.38718342705404574</v>
      </c>
      <c r="AA3830" s="33">
        <f t="shared" si="1011"/>
        <v>991.49932000000035</v>
      </c>
      <c r="AB3830" s="34">
        <f t="shared" si="1012"/>
        <v>0.44442521414452019</v>
      </c>
      <c r="AC3830" s="33">
        <f>IFERROR($X3830/VLOOKUP(CONCATENATE("USD",C3830),[1]GEINDICE!AR$1:AS$65536,2,0),"")</f>
        <v>419.4656488549619</v>
      </c>
      <c r="AD3830" s="33">
        <f>IFERROR($AA3830/VLOOKUP(CONCATENATE("USD",C3830),[1]GEINDICE!AR$1:AS$65536,2,0),"")</f>
        <v>186.42111081863655</v>
      </c>
      <c r="AE3830" s="33">
        <f>IFERROR($X3830/VLOOKUP(CONCATENATE("EUR",C3830),[1]GEINDICE!AR$1:AS$65536,2,0),"")</f>
        <v>357.44704713686031</v>
      </c>
      <c r="AF3830" s="33">
        <f>IFERROR($AA3830/VLOOKUP(CONCATENATE("EUR",C3830),[1]GEINDICE!AR$1:AS$65536,2,0),"")</f>
        <v>158.85848046912557</v>
      </c>
      <c r="AG3830" s="43" t="str">
        <f>VLOOKUP(E3830,[1]Apresentação!AW$1:AX$65536,2,0)</f>
        <v xml:space="preserve">                    3 - TEXTILE AUXILIARIES</v>
      </c>
      <c r="AH3830" s="43" t="str">
        <f t="shared" si="1013"/>
        <v xml:space="preserve">         5509000637 - OPTAVON NW BR</v>
      </c>
      <c r="AI3830" s="44" t="str">
        <f t="shared" si="1014"/>
        <v xml:space="preserve">     X00280 - LAVE BEM LAVANDERIA E TINTURARIA LTDA EPP</v>
      </c>
      <c r="AJ3830" t="str">
        <f t="shared" si="1015"/>
        <v xml:space="preserve">     90 - SALES</v>
      </c>
      <c r="AK3830" t="str">
        <f t="shared" si="1016"/>
        <v/>
      </c>
      <c r="AL3830">
        <f t="shared" si="1017"/>
        <v>9</v>
      </c>
      <c r="AM3830" t="str">
        <f t="shared" si="1018"/>
        <v>2025 9</v>
      </c>
      <c r="AN3830" t="str">
        <f t="shared" si="1019"/>
        <v xml:space="preserve">LAVE </v>
      </c>
    </row>
    <row r="3831" spans="1:40" x14ac:dyDescent="0.35">
      <c r="A3831">
        <v>84808</v>
      </c>
      <c r="B3831" t="s">
        <v>274</v>
      </c>
      <c r="C3831" s="31">
        <v>45987</v>
      </c>
      <c r="D3831" t="s">
        <v>286</v>
      </c>
      <c r="E3831" t="s">
        <v>287</v>
      </c>
      <c r="F3831" t="s">
        <v>301</v>
      </c>
      <c r="G3831" t="s">
        <v>302</v>
      </c>
      <c r="H3831" t="s">
        <v>766</v>
      </c>
      <c r="I3831" t="s">
        <v>767</v>
      </c>
      <c r="J3831">
        <v>240</v>
      </c>
      <c r="K3831">
        <v>2313.6</v>
      </c>
      <c r="L3831">
        <v>968.09091000000001</v>
      </c>
      <c r="M3831">
        <v>297.99</v>
      </c>
      <c r="N3831">
        <v>9.64</v>
      </c>
      <c r="O3831" s="32">
        <f t="shared" si="1003"/>
        <v>2015.61</v>
      </c>
      <c r="P3831" s="32">
        <f t="shared" si="1004"/>
        <v>1047.5190899999998</v>
      </c>
      <c r="Q3831">
        <v>768388</v>
      </c>
      <c r="R3831" t="s">
        <v>298</v>
      </c>
      <c r="S3831" t="s">
        <v>299</v>
      </c>
      <c r="T3831" t="str">
        <f t="shared" si="1005"/>
        <v>VEN</v>
      </c>
      <c r="U3831" t="s">
        <v>303</v>
      </c>
      <c r="V3831" s="33">
        <f t="shared" si="1006"/>
        <v>2313.6</v>
      </c>
      <c r="W3831">
        <f t="shared" si="1007"/>
        <v>240</v>
      </c>
      <c r="X3831" s="33">
        <f t="shared" si="1008"/>
        <v>2015.61</v>
      </c>
      <c r="Y3831" s="33">
        <f t="shared" si="1009"/>
        <v>297.99</v>
      </c>
      <c r="Z3831" s="34">
        <f t="shared" si="1010"/>
        <v>0.43201897043568455</v>
      </c>
      <c r="AA3831" s="33">
        <f t="shared" si="1011"/>
        <v>999.51908999999978</v>
      </c>
      <c r="AB3831" s="34">
        <f t="shared" si="1012"/>
        <v>0.49588913033771403</v>
      </c>
      <c r="AC3831" s="33" t="str">
        <f>IFERROR($X3831/VLOOKUP(CONCATENATE("USD",C3831),[1]GEINDICE!AR$1:AS$65536,2,0),"")</f>
        <v/>
      </c>
      <c r="AD3831" s="33" t="str">
        <f>IFERROR($AA3831/VLOOKUP(CONCATENATE("USD",C3831),[1]GEINDICE!AR$1:AS$65536,2,0),"")</f>
        <v/>
      </c>
      <c r="AE3831" s="33" t="str">
        <f>IFERROR($X3831/VLOOKUP(CONCATENATE("EUR",C3831),[1]GEINDICE!AR$1:AS$65536,2,0),"")</f>
        <v/>
      </c>
      <c r="AF3831" s="33" t="str">
        <f>IFERROR($AA3831/VLOOKUP(CONCATENATE("EUR",C3831),[1]GEINDICE!AR$1:AS$65536,2,0),"")</f>
        <v/>
      </c>
      <c r="AG3831" s="43" t="str">
        <f>VLOOKUP(E3831,[1]Apresentação!AW$1:AX$65536,2,0)</f>
        <v xml:space="preserve">                    3 - TEXTILE AUXILIARIES</v>
      </c>
      <c r="AH3831" s="43" t="str">
        <f t="shared" si="1013"/>
        <v xml:space="preserve">         5509000637 - OPTAVON NW BR</v>
      </c>
      <c r="AI3831" s="44" t="str">
        <f t="shared" si="1014"/>
        <v xml:space="preserve">     X00311 - HACO ETIQUETAS LTDA</v>
      </c>
      <c r="AJ3831" t="str">
        <f t="shared" si="1015"/>
        <v xml:space="preserve">     90 - SALES</v>
      </c>
      <c r="AK3831" t="str">
        <f t="shared" si="1016"/>
        <v/>
      </c>
      <c r="AL3831">
        <f t="shared" si="1017"/>
        <v>11</v>
      </c>
      <c r="AM3831" t="str">
        <f t="shared" si="1018"/>
        <v>2025 11</v>
      </c>
      <c r="AN3831" t="str">
        <f t="shared" si="1019"/>
        <v xml:space="preserve">HACO </v>
      </c>
    </row>
    <row r="3832" spans="1:40" x14ac:dyDescent="0.35">
      <c r="A3832">
        <v>84668</v>
      </c>
      <c r="B3832" t="s">
        <v>274</v>
      </c>
      <c r="C3832" s="31">
        <v>45978</v>
      </c>
      <c r="D3832" t="s">
        <v>286</v>
      </c>
      <c r="E3832" t="s">
        <v>287</v>
      </c>
      <c r="F3832" t="s">
        <v>294</v>
      </c>
      <c r="G3832" t="s">
        <v>295</v>
      </c>
      <c r="H3832" t="s">
        <v>766</v>
      </c>
      <c r="I3832" t="s">
        <v>767</v>
      </c>
      <c r="J3832">
        <v>240</v>
      </c>
      <c r="K3832">
        <v>2479.2000000000003</v>
      </c>
      <c r="L3832">
        <v>968.15306999999996</v>
      </c>
      <c r="M3832">
        <v>319.32</v>
      </c>
      <c r="N3832">
        <v>10.33</v>
      </c>
      <c r="O3832" s="32">
        <f t="shared" si="1003"/>
        <v>2159.88</v>
      </c>
      <c r="P3832" s="32">
        <f t="shared" si="1004"/>
        <v>1191.7269300000003</v>
      </c>
      <c r="Q3832">
        <v>767401</v>
      </c>
      <c r="R3832" t="s">
        <v>298</v>
      </c>
      <c r="S3832" t="s">
        <v>299</v>
      </c>
      <c r="T3832" t="str">
        <f t="shared" si="1005"/>
        <v>VEN</v>
      </c>
      <c r="U3832" t="s">
        <v>300</v>
      </c>
      <c r="V3832" s="33">
        <f t="shared" si="1006"/>
        <v>2479.2000000000003</v>
      </c>
      <c r="W3832">
        <f t="shared" si="1007"/>
        <v>240</v>
      </c>
      <c r="X3832" s="33">
        <f t="shared" si="1008"/>
        <v>2159.88</v>
      </c>
      <c r="Y3832" s="33">
        <f t="shared" si="1009"/>
        <v>319.32</v>
      </c>
      <c r="Z3832" s="34">
        <f t="shared" si="1010"/>
        <v>0.46132902952565347</v>
      </c>
      <c r="AA3832" s="33">
        <f t="shared" si="1011"/>
        <v>1143.7269300000003</v>
      </c>
      <c r="AB3832" s="34">
        <f t="shared" si="1012"/>
        <v>0.52953262681260083</v>
      </c>
      <c r="AC3832" s="33" t="str">
        <f>IFERROR($X3832/VLOOKUP(CONCATENATE("USD",C3832),[1]GEINDICE!AR$1:AS$65536,2,0),"")</f>
        <v/>
      </c>
      <c r="AD3832" s="33" t="str">
        <f>IFERROR($AA3832/VLOOKUP(CONCATENATE("USD",C3832),[1]GEINDICE!AR$1:AS$65536,2,0),"")</f>
        <v/>
      </c>
      <c r="AE3832" s="33" t="str">
        <f>IFERROR($X3832/VLOOKUP(CONCATENATE("EUR",C3832),[1]GEINDICE!AR$1:AS$65536,2,0),"")</f>
        <v/>
      </c>
      <c r="AF3832" s="33" t="str">
        <f>IFERROR($AA3832/VLOOKUP(CONCATENATE("EUR",C3832),[1]GEINDICE!AR$1:AS$65536,2,0),"")</f>
        <v/>
      </c>
      <c r="AG3832" s="43" t="str">
        <f>VLOOKUP(E3832,[1]Apresentação!AW$1:AX$65536,2,0)</f>
        <v xml:space="preserve">                    3 - TEXTILE AUXILIARIES</v>
      </c>
      <c r="AH3832" s="43" t="str">
        <f t="shared" si="1013"/>
        <v xml:space="preserve">         5509000637 - OPTAVON NW BR</v>
      </c>
      <c r="AI3832" s="44" t="str">
        <f t="shared" si="1014"/>
        <v xml:space="preserve">     X00280 - LAVE BEM LAVANDERIA E TINTURARIA LTDA EPP</v>
      </c>
      <c r="AJ3832" t="str">
        <f t="shared" si="1015"/>
        <v xml:space="preserve">     90 - SALES</v>
      </c>
      <c r="AK3832" t="str">
        <f t="shared" si="1016"/>
        <v/>
      </c>
      <c r="AL3832">
        <f t="shared" si="1017"/>
        <v>11</v>
      </c>
      <c r="AM3832" t="str">
        <f t="shared" si="1018"/>
        <v>2025 11</v>
      </c>
      <c r="AN3832" t="str">
        <f t="shared" si="1019"/>
        <v xml:space="preserve">LAVE </v>
      </c>
    </row>
    <row r="3833" spans="1:40" x14ac:dyDescent="0.35">
      <c r="A3833">
        <v>81142</v>
      </c>
      <c r="B3833" t="s">
        <v>274</v>
      </c>
      <c r="C3833" s="31">
        <v>45692</v>
      </c>
      <c r="D3833" t="s">
        <v>286</v>
      </c>
      <c r="E3833" t="s">
        <v>287</v>
      </c>
      <c r="F3833" t="s">
        <v>505</v>
      </c>
      <c r="G3833" t="s">
        <v>506</v>
      </c>
      <c r="H3833" t="s">
        <v>875</v>
      </c>
      <c r="I3833" t="s">
        <v>876</v>
      </c>
      <c r="J3833">
        <v>220</v>
      </c>
      <c r="K3833">
        <v>1320</v>
      </c>
      <c r="L3833">
        <v>1414.6304299999999</v>
      </c>
      <c r="M3833">
        <v>265.85000000000002</v>
      </c>
      <c r="N3833">
        <v>6</v>
      </c>
      <c r="O3833" s="32">
        <f t="shared" si="1003"/>
        <v>1054.1500000000001</v>
      </c>
      <c r="P3833" s="32">
        <f t="shared" si="1004"/>
        <v>-360.48042999999984</v>
      </c>
      <c r="Q3833">
        <v>709112</v>
      </c>
      <c r="R3833" t="s">
        <v>298</v>
      </c>
      <c r="S3833" t="s">
        <v>298</v>
      </c>
      <c r="T3833" t="str">
        <f t="shared" si="1005"/>
        <v>VEN</v>
      </c>
      <c r="U3833" t="s">
        <v>300</v>
      </c>
      <c r="V3833" s="33">
        <f t="shared" si="1006"/>
        <v>1320</v>
      </c>
      <c r="W3833">
        <f t="shared" si="1007"/>
        <v>220</v>
      </c>
      <c r="X3833" s="33">
        <f t="shared" si="1008"/>
        <v>1054.1500000000001</v>
      </c>
      <c r="Y3833" s="33">
        <f t="shared" si="1009"/>
        <v>265.85000000000002</v>
      </c>
      <c r="Z3833" s="34">
        <f t="shared" si="1010"/>
        <v>-0.30642456818181807</v>
      </c>
      <c r="AA3833" s="33">
        <f t="shared" si="1011"/>
        <v>-404.48042999999984</v>
      </c>
      <c r="AB3833" s="34">
        <f t="shared" si="1012"/>
        <v>-0.38370291704216647</v>
      </c>
      <c r="AC3833" s="33">
        <f>IFERROR($X3833/VLOOKUP(CONCATENATE("USD",C3833),[1]GEINDICE!AR$1:AS$65536,2,0),"")</f>
        <v>181.97904258808501</v>
      </c>
      <c r="AD3833" s="33">
        <f>IFERROR($AA3833/VLOOKUP(CONCATENATE("USD",C3833),[1]GEINDICE!AR$1:AS$65536,2,0),"")</f>
        <v>-69.825889481588874</v>
      </c>
      <c r="AE3833" s="33">
        <f>IFERROR($X3833/VLOOKUP(CONCATENATE("EUR",C3833),[1]GEINDICE!AR$1:AS$65536,2,0),"")</f>
        <v>175.30016296936844</v>
      </c>
      <c r="AF3833" s="33">
        <f>IFERROR($AA3833/VLOOKUP(CONCATENATE("EUR",C3833),[1]GEINDICE!AR$1:AS$65536,2,0),"")</f>
        <v>-67.263183889313837</v>
      </c>
      <c r="AG3833" s="43" t="str">
        <f>VLOOKUP(E3833,[1]Apresentação!AW$1:AX$65536,2,0)</f>
        <v xml:space="preserve">                    3 - TEXTILE AUXILIARIES</v>
      </c>
      <c r="AH3833" s="43" t="str">
        <f t="shared" si="1013"/>
        <v xml:space="preserve">         5506000013 - PRODUKT TM 2054 BR</v>
      </c>
      <c r="AI3833" s="44" t="str">
        <f t="shared" si="1014"/>
        <v xml:space="preserve">     X00205 - SARTORI PRODUTOS TEXTEIS LTDA</v>
      </c>
      <c r="AJ3833" t="str">
        <f t="shared" si="1015"/>
        <v xml:space="preserve">     90 - SALES</v>
      </c>
      <c r="AK3833" t="str">
        <f t="shared" si="1016"/>
        <v/>
      </c>
      <c r="AL3833">
        <f t="shared" si="1017"/>
        <v>2</v>
      </c>
      <c r="AM3833" t="str">
        <f t="shared" si="1018"/>
        <v>2025 2</v>
      </c>
      <c r="AN3833" t="str">
        <f t="shared" si="1019"/>
        <v xml:space="preserve">SARTORI </v>
      </c>
    </row>
    <row r="3834" spans="1:40" x14ac:dyDescent="0.35">
      <c r="A3834">
        <v>81854</v>
      </c>
      <c r="B3834" t="s">
        <v>274</v>
      </c>
      <c r="C3834" s="31">
        <v>45747</v>
      </c>
      <c r="D3834" t="s">
        <v>286</v>
      </c>
      <c r="E3834" t="s">
        <v>287</v>
      </c>
      <c r="F3834" t="s">
        <v>505</v>
      </c>
      <c r="G3834" t="s">
        <v>506</v>
      </c>
      <c r="H3834" t="s">
        <v>875</v>
      </c>
      <c r="I3834" t="s">
        <v>876</v>
      </c>
      <c r="J3834">
        <v>220</v>
      </c>
      <c r="K3834">
        <v>1320</v>
      </c>
      <c r="L3834">
        <v>1436.8138200000001</v>
      </c>
      <c r="M3834">
        <v>265.85000000000002</v>
      </c>
      <c r="N3834">
        <v>6</v>
      </c>
      <c r="O3834" s="32">
        <f t="shared" si="1003"/>
        <v>1054.1500000000001</v>
      </c>
      <c r="P3834" s="32">
        <f t="shared" si="1004"/>
        <v>-382.66381999999999</v>
      </c>
      <c r="Q3834">
        <v>724385</v>
      </c>
      <c r="R3834" t="s">
        <v>298</v>
      </c>
      <c r="S3834" t="s">
        <v>298</v>
      </c>
      <c r="T3834" t="str">
        <f t="shared" si="1005"/>
        <v>VEN</v>
      </c>
      <c r="U3834" t="s">
        <v>300</v>
      </c>
      <c r="V3834" s="33">
        <f t="shared" si="1006"/>
        <v>1320</v>
      </c>
      <c r="W3834">
        <f t="shared" si="1007"/>
        <v>220</v>
      </c>
      <c r="X3834" s="33">
        <f t="shared" si="1008"/>
        <v>1054.1500000000001</v>
      </c>
      <c r="Y3834" s="33">
        <f t="shared" si="1009"/>
        <v>265.85000000000002</v>
      </c>
      <c r="Z3834" s="34">
        <f t="shared" si="1010"/>
        <v>-0.32323016666666665</v>
      </c>
      <c r="AA3834" s="33">
        <f t="shared" si="1011"/>
        <v>-426.66381999999999</v>
      </c>
      <c r="AB3834" s="34">
        <f t="shared" si="1012"/>
        <v>-0.40474678176730061</v>
      </c>
      <c r="AC3834" s="33">
        <f>IFERROR($X3834/VLOOKUP(CONCATENATE("USD",C3834),[1]GEINDICE!AR$1:AS$65536,2,0),"")</f>
        <v>183.57946431681236</v>
      </c>
      <c r="AD3834" s="33">
        <f>IFERROR($AA3834/VLOOKUP(CONCATENATE("USD",C3834),[1]GEINDICE!AR$1:AS$65536,2,0),"")</f>
        <v>-74.303197380794813</v>
      </c>
      <c r="AE3834" s="33">
        <f>IFERROR($X3834/VLOOKUP(CONCATENATE("EUR",C3834),[1]GEINDICE!AR$1:AS$65536,2,0),"")</f>
        <v>170.04339199587051</v>
      </c>
      <c r="AF3834" s="33">
        <f>IFERROR($AA3834/VLOOKUP(CONCATENATE("EUR",C3834),[1]GEINDICE!AR$1:AS$65536,2,0),"")</f>
        <v>-68.824515671124161</v>
      </c>
      <c r="AG3834" s="43" t="str">
        <f>VLOOKUP(E3834,[1]Apresentação!AW$1:AX$65536,2,0)</f>
        <v xml:space="preserve">                    3 - TEXTILE AUXILIARIES</v>
      </c>
      <c r="AH3834" s="43" t="str">
        <f t="shared" si="1013"/>
        <v xml:space="preserve">         5506000013 - PRODUKT TM 2054 BR</v>
      </c>
      <c r="AI3834" s="44" t="str">
        <f t="shared" si="1014"/>
        <v xml:space="preserve">     X00205 - SARTORI PRODUTOS TEXTEIS LTDA</v>
      </c>
      <c r="AJ3834" t="str">
        <f t="shared" si="1015"/>
        <v xml:space="preserve">     90 - SALES</v>
      </c>
      <c r="AK3834" t="str">
        <f t="shared" si="1016"/>
        <v/>
      </c>
      <c r="AL3834">
        <f t="shared" si="1017"/>
        <v>3</v>
      </c>
      <c r="AM3834" t="str">
        <f t="shared" si="1018"/>
        <v>2025 3</v>
      </c>
      <c r="AN3834" t="str">
        <f t="shared" si="1019"/>
        <v xml:space="preserve">SARTORI </v>
      </c>
    </row>
    <row r="3835" spans="1:40" x14ac:dyDescent="0.35">
      <c r="A3835">
        <v>82077</v>
      </c>
      <c r="B3835" t="s">
        <v>274</v>
      </c>
      <c r="C3835" s="31">
        <v>45763</v>
      </c>
      <c r="D3835" t="s">
        <v>286</v>
      </c>
      <c r="E3835" t="s">
        <v>287</v>
      </c>
      <c r="F3835" t="s">
        <v>505</v>
      </c>
      <c r="G3835" t="s">
        <v>506</v>
      </c>
      <c r="H3835" t="s">
        <v>875</v>
      </c>
      <c r="I3835" t="s">
        <v>876</v>
      </c>
      <c r="J3835">
        <v>220</v>
      </c>
      <c r="K3835">
        <v>1320</v>
      </c>
      <c r="L3835">
        <v>1436.8138200000001</v>
      </c>
      <c r="M3835">
        <v>265.85000000000002</v>
      </c>
      <c r="N3835">
        <v>6</v>
      </c>
      <c r="O3835" s="32">
        <f t="shared" si="1003"/>
        <v>1054.1500000000001</v>
      </c>
      <c r="P3835" s="32">
        <f t="shared" si="1004"/>
        <v>-382.66381999999999</v>
      </c>
      <c r="Q3835">
        <v>730342</v>
      </c>
      <c r="R3835" t="s">
        <v>298</v>
      </c>
      <c r="S3835" t="s">
        <v>298</v>
      </c>
      <c r="T3835" t="str">
        <f t="shared" si="1005"/>
        <v>VEN</v>
      </c>
      <c r="U3835" t="s">
        <v>300</v>
      </c>
      <c r="V3835" s="33">
        <f t="shared" si="1006"/>
        <v>1320</v>
      </c>
      <c r="W3835">
        <f t="shared" si="1007"/>
        <v>220</v>
      </c>
      <c r="X3835" s="33">
        <f t="shared" si="1008"/>
        <v>1054.1500000000001</v>
      </c>
      <c r="Y3835" s="33">
        <f t="shared" si="1009"/>
        <v>265.85000000000002</v>
      </c>
      <c r="Z3835" s="34">
        <f t="shared" si="1010"/>
        <v>-0.32323016666666665</v>
      </c>
      <c r="AA3835" s="33">
        <f t="shared" si="1011"/>
        <v>-426.66381999999999</v>
      </c>
      <c r="AB3835" s="34">
        <f t="shared" si="1012"/>
        <v>-0.40474678176730061</v>
      </c>
      <c r="AC3835" s="33">
        <f>IFERROR($X3835/VLOOKUP(CONCATENATE("USD",C3835),[1]GEINDICE!AR$1:AS$65536,2,0),"")</f>
        <v>179.25282274520472</v>
      </c>
      <c r="AD3835" s="33">
        <f>IFERROR($AA3835/VLOOKUP(CONCATENATE("USD",C3835),[1]GEINDICE!AR$1:AS$65536,2,0),"")</f>
        <v>-72.552003128826001</v>
      </c>
      <c r="AE3835" s="33">
        <f>IFERROR($X3835/VLOOKUP(CONCATENATE("EUR",C3835),[1]GEINDICE!AR$1:AS$65536,2,0),"")</f>
        <v>157.47449246351263</v>
      </c>
      <c r="AF3835" s="33">
        <f>IFERROR($AA3835/VLOOKUP(CONCATENATE("EUR",C3835),[1]GEINDICE!AR$1:AS$65536,2,0),"")</f>
        <v>-63.737294035045778</v>
      </c>
      <c r="AG3835" s="43" t="str">
        <f>VLOOKUP(E3835,[1]Apresentação!AW$1:AX$65536,2,0)</f>
        <v xml:space="preserve">                    3 - TEXTILE AUXILIARIES</v>
      </c>
      <c r="AH3835" s="43" t="str">
        <f t="shared" si="1013"/>
        <v xml:space="preserve">         5506000013 - PRODUKT TM 2054 BR</v>
      </c>
      <c r="AI3835" s="44" t="str">
        <f t="shared" si="1014"/>
        <v xml:space="preserve">     X00205 - SARTORI PRODUTOS TEXTEIS LTDA</v>
      </c>
      <c r="AJ3835" t="str">
        <f t="shared" si="1015"/>
        <v xml:space="preserve">     90 - SALES</v>
      </c>
      <c r="AK3835" t="str">
        <f t="shared" si="1016"/>
        <v/>
      </c>
      <c r="AL3835">
        <f t="shared" si="1017"/>
        <v>4</v>
      </c>
      <c r="AM3835" t="str">
        <f t="shared" si="1018"/>
        <v>2025 4</v>
      </c>
      <c r="AN3835" t="str">
        <f t="shared" si="1019"/>
        <v xml:space="preserve">SARTORI </v>
      </c>
    </row>
    <row r="3836" spans="1:40" x14ac:dyDescent="0.35">
      <c r="A3836">
        <v>82310</v>
      </c>
      <c r="B3836" t="s">
        <v>274</v>
      </c>
      <c r="C3836" s="31">
        <v>45784</v>
      </c>
      <c r="D3836" t="s">
        <v>286</v>
      </c>
      <c r="E3836" t="s">
        <v>287</v>
      </c>
      <c r="F3836" t="s">
        <v>505</v>
      </c>
      <c r="G3836" t="s">
        <v>506</v>
      </c>
      <c r="H3836" t="s">
        <v>875</v>
      </c>
      <c r="I3836" t="s">
        <v>876</v>
      </c>
      <c r="J3836">
        <v>220</v>
      </c>
      <c r="K3836">
        <v>1320</v>
      </c>
      <c r="L3836">
        <v>1499.9560200000001</v>
      </c>
      <c r="M3836">
        <v>265.85000000000002</v>
      </c>
      <c r="N3836">
        <v>6</v>
      </c>
      <c r="O3836" s="32">
        <f t="shared" si="1003"/>
        <v>1054.1500000000001</v>
      </c>
      <c r="P3836" s="32">
        <f t="shared" si="1004"/>
        <v>-445.80601999999999</v>
      </c>
      <c r="Q3836">
        <v>737727</v>
      </c>
      <c r="R3836" t="s">
        <v>298</v>
      </c>
      <c r="S3836" t="s">
        <v>298</v>
      </c>
      <c r="T3836" t="str">
        <f t="shared" si="1005"/>
        <v>VEN</v>
      </c>
      <c r="U3836" t="s">
        <v>300</v>
      </c>
      <c r="V3836" s="33">
        <f t="shared" si="1006"/>
        <v>1320</v>
      </c>
      <c r="W3836">
        <f t="shared" si="1007"/>
        <v>220</v>
      </c>
      <c r="X3836" s="33">
        <f t="shared" si="1008"/>
        <v>1054.1500000000001</v>
      </c>
      <c r="Y3836" s="33">
        <f t="shared" si="1009"/>
        <v>265.85000000000002</v>
      </c>
      <c r="Z3836" s="45">
        <f t="shared" si="1010"/>
        <v>-0.37106516666666667</v>
      </c>
      <c r="AA3836" s="33">
        <f t="shared" si="1011"/>
        <v>-489.80601999999999</v>
      </c>
      <c r="AB3836" s="45">
        <f t="shared" si="1012"/>
        <v>-0.46464546791253614</v>
      </c>
      <c r="AC3836" s="33">
        <f>IFERROR($X3836/VLOOKUP(CONCATENATE("USD",C3836),[1]GEINDICE!AR$1:AS$65536,2,0),"")</f>
        <v>183.72984749455338</v>
      </c>
      <c r="AD3836" s="33">
        <f>IFERROR($AA3836/VLOOKUP(CONCATENATE("USD",C3836),[1]GEINDICE!AR$1:AS$65536,2,0),"")</f>
        <v>-85.369240958605658</v>
      </c>
      <c r="AE3836" s="33">
        <f>IFERROR($X3836/VLOOKUP(CONCATENATE("EUR",C3836),[1]GEINDICE!AR$1:AS$65536,2,0),"")</f>
        <v>161.90542014160869</v>
      </c>
      <c r="AF3836" s="33">
        <f>IFERROR($AA3836/VLOOKUP(CONCATENATE("EUR",C3836),[1]GEINDICE!AR$1:AS$65536,2,0),"")</f>
        <v>-75.228619699273523</v>
      </c>
      <c r="AG3836" s="48" t="str">
        <f>VLOOKUP(E3836,[1]Apresentação!AW$1:AX$65536,2,0)</f>
        <v xml:space="preserve">                    3 - TEXTILE AUXILIARIES</v>
      </c>
      <c r="AH3836" s="48" t="str">
        <f t="shared" si="1013"/>
        <v xml:space="preserve">         5506000013 - PRODUKT TM 2054 BR</v>
      </c>
      <c r="AI3836" s="49" t="str">
        <f t="shared" si="1014"/>
        <v xml:space="preserve">     X00205 - SARTORI PRODUTOS TEXTEIS LTDA</v>
      </c>
      <c r="AJ3836" t="str">
        <f t="shared" si="1015"/>
        <v xml:space="preserve">     90 - SALES</v>
      </c>
      <c r="AK3836" t="str">
        <f t="shared" si="1016"/>
        <v/>
      </c>
      <c r="AL3836">
        <f t="shared" si="1017"/>
        <v>5</v>
      </c>
      <c r="AM3836" t="str">
        <f t="shared" si="1018"/>
        <v>2025 5</v>
      </c>
      <c r="AN3836" t="str">
        <f t="shared" si="1019"/>
        <v xml:space="preserve">SARTORI </v>
      </c>
    </row>
    <row r="3837" spans="1:40" x14ac:dyDescent="0.35">
      <c r="A3837">
        <v>84578</v>
      </c>
      <c r="B3837" t="s">
        <v>274</v>
      </c>
      <c r="C3837" s="31">
        <v>45971</v>
      </c>
      <c r="D3837" t="s">
        <v>286</v>
      </c>
      <c r="E3837" t="s">
        <v>287</v>
      </c>
      <c r="F3837" t="s">
        <v>505</v>
      </c>
      <c r="G3837" t="s">
        <v>506</v>
      </c>
      <c r="H3837" t="s">
        <v>875</v>
      </c>
      <c r="I3837" t="s">
        <v>876</v>
      </c>
      <c r="J3837">
        <v>220</v>
      </c>
      <c r="K3837">
        <v>1320</v>
      </c>
      <c r="L3837">
        <v>1184.5954999999999</v>
      </c>
      <c r="M3837">
        <v>265.85000000000002</v>
      </c>
      <c r="N3837">
        <v>6</v>
      </c>
      <c r="O3837" s="32">
        <f t="shared" si="1003"/>
        <v>1054.1500000000001</v>
      </c>
      <c r="P3837" s="32">
        <f t="shared" si="1004"/>
        <v>-130.44549999999981</v>
      </c>
      <c r="Q3837">
        <v>766770</v>
      </c>
      <c r="R3837" t="s">
        <v>298</v>
      </c>
      <c r="S3837" t="s">
        <v>298</v>
      </c>
      <c r="T3837" t="str">
        <f t="shared" si="1005"/>
        <v>VEN</v>
      </c>
      <c r="U3837" t="s">
        <v>300</v>
      </c>
      <c r="V3837" s="33">
        <f t="shared" si="1006"/>
        <v>1320</v>
      </c>
      <c r="W3837">
        <f t="shared" si="1007"/>
        <v>220</v>
      </c>
      <c r="X3837" s="33">
        <f t="shared" si="1008"/>
        <v>1054.1500000000001</v>
      </c>
      <c r="Y3837" s="33">
        <f t="shared" si="1009"/>
        <v>265.85000000000002</v>
      </c>
      <c r="Z3837" s="45">
        <f t="shared" si="1010"/>
        <v>-0.13215568181818169</v>
      </c>
      <c r="AA3837" s="33">
        <f t="shared" si="1011"/>
        <v>-174.44549999999981</v>
      </c>
      <c r="AB3837" s="45">
        <f t="shared" si="1012"/>
        <v>-0.16548451358914745</v>
      </c>
      <c r="AC3837" s="33" t="str">
        <f>IFERROR($X3837/VLOOKUP(CONCATENATE("USD",C3837),[1]GEINDICE!AR$1:AS$65536,2,0),"")</f>
        <v/>
      </c>
      <c r="AD3837" s="33" t="str">
        <f>IFERROR($AA3837/VLOOKUP(CONCATENATE("USD",C3837),[1]GEINDICE!AR$1:AS$65536,2,0),"")</f>
        <v/>
      </c>
      <c r="AE3837" s="33" t="str">
        <f>IFERROR($X3837/VLOOKUP(CONCATENATE("EUR",C3837),[1]GEINDICE!AR$1:AS$65536,2,0),"")</f>
        <v/>
      </c>
      <c r="AF3837" s="33" t="str">
        <f>IFERROR($AA3837/VLOOKUP(CONCATENATE("EUR",C3837),[1]GEINDICE!AR$1:AS$65536,2,0),"")</f>
        <v/>
      </c>
      <c r="AG3837" s="48" t="str">
        <f>VLOOKUP(E3837,[1]Apresentação!AW$1:AX$65536,2,0)</f>
        <v xml:space="preserve">                    3 - TEXTILE AUXILIARIES</v>
      </c>
      <c r="AH3837" s="48" t="str">
        <f t="shared" si="1013"/>
        <v xml:space="preserve">         5506000013 - PRODUKT TM 2054 BR</v>
      </c>
      <c r="AI3837" s="49" t="str">
        <f t="shared" si="1014"/>
        <v xml:space="preserve">     X00205 - SARTORI PRODUTOS TEXTEIS LTDA</v>
      </c>
      <c r="AJ3837" t="str">
        <f t="shared" si="1015"/>
        <v xml:space="preserve">     90 - SALES</v>
      </c>
      <c r="AK3837" t="str">
        <f t="shared" si="1016"/>
        <v/>
      </c>
      <c r="AL3837">
        <f t="shared" si="1017"/>
        <v>11</v>
      </c>
      <c r="AM3837" t="str">
        <f t="shared" si="1018"/>
        <v>2025 11</v>
      </c>
      <c r="AN3837" t="str">
        <f t="shared" si="1019"/>
        <v xml:space="preserve">SARTORI </v>
      </c>
    </row>
    <row r="3838" spans="1:40" x14ac:dyDescent="0.35">
      <c r="A3838">
        <v>83647</v>
      </c>
      <c r="B3838" t="s">
        <v>274</v>
      </c>
      <c r="C3838" s="31">
        <v>45895</v>
      </c>
      <c r="D3838" t="s">
        <v>286</v>
      </c>
      <c r="E3838" t="s">
        <v>287</v>
      </c>
      <c r="F3838" t="s">
        <v>505</v>
      </c>
      <c r="G3838" t="s">
        <v>506</v>
      </c>
      <c r="H3838" t="s">
        <v>875</v>
      </c>
      <c r="I3838" t="s">
        <v>876</v>
      </c>
      <c r="J3838">
        <v>220</v>
      </c>
      <c r="K3838">
        <v>1320</v>
      </c>
      <c r="L3838">
        <v>1147.2310600000001</v>
      </c>
      <c r="M3838">
        <v>265.85000000000002</v>
      </c>
      <c r="N3838">
        <v>6</v>
      </c>
      <c r="O3838" s="32">
        <f t="shared" si="1003"/>
        <v>1054.1500000000001</v>
      </c>
      <c r="P3838" s="32">
        <f t="shared" si="1004"/>
        <v>-93.081059999999979</v>
      </c>
      <c r="Q3838">
        <v>759775</v>
      </c>
      <c r="R3838" t="s">
        <v>298</v>
      </c>
      <c r="S3838" t="s">
        <v>298</v>
      </c>
      <c r="T3838" t="str">
        <f t="shared" si="1005"/>
        <v>VEN</v>
      </c>
      <c r="U3838" t="s">
        <v>300</v>
      </c>
      <c r="V3838" s="33">
        <f t="shared" si="1006"/>
        <v>1320</v>
      </c>
      <c r="W3838">
        <f t="shared" si="1007"/>
        <v>220</v>
      </c>
      <c r="X3838" s="33">
        <f t="shared" si="1008"/>
        <v>1054.1500000000001</v>
      </c>
      <c r="Y3838" s="33">
        <f t="shared" si="1009"/>
        <v>265.85000000000002</v>
      </c>
      <c r="Z3838" s="45">
        <f t="shared" si="1010"/>
        <v>-0.10384928787878786</v>
      </c>
      <c r="AA3838" s="33">
        <f t="shared" si="1011"/>
        <v>-137.08105999999998</v>
      </c>
      <c r="AB3838" s="45">
        <f t="shared" si="1012"/>
        <v>-0.13003942512925101</v>
      </c>
      <c r="AC3838" s="33">
        <f>IFERROR($X3838/VLOOKUP(CONCATENATE("USD",C3838),[1]GEINDICE!AR$1:AS$65536,2,0),"")</f>
        <v>194.42804972518354</v>
      </c>
      <c r="AD3838" s="33">
        <f>IFERROR($AA3838/VLOOKUP(CONCATENATE("USD",C3838),[1]GEINDICE!AR$1:AS$65536,2,0),"")</f>
        <v>-25.283311815264298</v>
      </c>
      <c r="AE3838" s="33">
        <f>IFERROR($X3838/VLOOKUP(CONCATENATE("EUR",C3838),[1]GEINDICE!AR$1:AS$65536,2,0),"")</f>
        <v>166.77741389403073</v>
      </c>
      <c r="AF3838" s="33">
        <f>IFERROR($AA3838/VLOOKUP(CONCATENATE("EUR",C3838),[1]GEINDICE!AR$1:AS$65536,2,0),"")</f>
        <v>-21.68763902732292</v>
      </c>
      <c r="AG3838" s="48" t="str">
        <f>VLOOKUP(E3838,[1]Apresentação!AW$1:AX$65536,2,0)</f>
        <v xml:space="preserve">                    3 - TEXTILE AUXILIARIES</v>
      </c>
      <c r="AH3838" s="48" t="str">
        <f t="shared" si="1013"/>
        <v xml:space="preserve">         5506000013 - PRODUKT TM 2054 BR</v>
      </c>
      <c r="AI3838" s="49" t="str">
        <f t="shared" si="1014"/>
        <v xml:space="preserve">     X00205 - SARTORI PRODUTOS TEXTEIS LTDA</v>
      </c>
      <c r="AJ3838" t="str">
        <f t="shared" si="1015"/>
        <v xml:space="preserve">     90 - SALES</v>
      </c>
      <c r="AK3838" t="str">
        <f t="shared" si="1016"/>
        <v/>
      </c>
      <c r="AL3838">
        <f t="shared" si="1017"/>
        <v>8</v>
      </c>
      <c r="AM3838" t="str">
        <f t="shared" si="1018"/>
        <v>2025 8</v>
      </c>
      <c r="AN3838" t="str">
        <f t="shared" si="1019"/>
        <v xml:space="preserve">SARTORI </v>
      </c>
    </row>
    <row r="3839" spans="1:40" x14ac:dyDescent="0.35">
      <c r="A3839">
        <v>84078</v>
      </c>
      <c r="B3839" t="s">
        <v>274</v>
      </c>
      <c r="C3839" s="31">
        <v>45931</v>
      </c>
      <c r="D3839" t="s">
        <v>286</v>
      </c>
      <c r="E3839" t="s">
        <v>287</v>
      </c>
      <c r="F3839" t="s">
        <v>505</v>
      </c>
      <c r="G3839" t="s">
        <v>506</v>
      </c>
      <c r="H3839" t="s">
        <v>875</v>
      </c>
      <c r="I3839" t="s">
        <v>876</v>
      </c>
      <c r="J3839">
        <v>220</v>
      </c>
      <c r="K3839">
        <v>1320</v>
      </c>
      <c r="L3839">
        <v>1154.4117799999999</v>
      </c>
      <c r="M3839">
        <v>265.85000000000002</v>
      </c>
      <c r="N3839">
        <v>6</v>
      </c>
      <c r="O3839" s="32">
        <f t="shared" si="1003"/>
        <v>1054.1500000000001</v>
      </c>
      <c r="P3839" s="32">
        <f t="shared" si="1004"/>
        <v>-100.26177999999982</v>
      </c>
      <c r="Q3839">
        <v>763022</v>
      </c>
      <c r="R3839" t="s">
        <v>298</v>
      </c>
      <c r="S3839" t="s">
        <v>298</v>
      </c>
      <c r="T3839" t="str">
        <f t="shared" si="1005"/>
        <v>VEN</v>
      </c>
      <c r="U3839" t="s">
        <v>300</v>
      </c>
      <c r="V3839" s="33">
        <f t="shared" si="1006"/>
        <v>1320</v>
      </c>
      <c r="W3839">
        <f t="shared" si="1007"/>
        <v>220</v>
      </c>
      <c r="X3839" s="33">
        <f t="shared" si="1008"/>
        <v>1054.1500000000001</v>
      </c>
      <c r="Y3839" s="33">
        <f t="shared" si="1009"/>
        <v>265.85000000000002</v>
      </c>
      <c r="Z3839" s="45">
        <f t="shared" si="1010"/>
        <v>-0.10928922727272714</v>
      </c>
      <c r="AA3839" s="33">
        <f t="shared" si="1011"/>
        <v>-144.26177999999982</v>
      </c>
      <c r="AB3839" s="45">
        <f t="shared" si="1012"/>
        <v>-0.13685128302423735</v>
      </c>
      <c r="AC3839" s="33">
        <f>IFERROR($X3839/VLOOKUP(CONCATENATE("USD",C3839),[1]GEINDICE!AR$1:AS$65536,2,0),"")</f>
        <v>198.11870395429258</v>
      </c>
      <c r="AD3839" s="33">
        <f>IFERROR($AA3839/VLOOKUP(CONCATENATE("USD",C3839),[1]GEINDICE!AR$1:AS$65536,2,0),"")</f>
        <v>-27.112798827243989</v>
      </c>
      <c r="AE3839" s="33">
        <f>IFERROR($X3839/VLOOKUP(CONCATENATE("EUR",C3839),[1]GEINDICE!AR$1:AS$65536,2,0),"")</f>
        <v>168.99929460048736</v>
      </c>
      <c r="AF3839" s="33">
        <f>IFERROR($AA3839/VLOOKUP(CONCATENATE("EUR",C3839),[1]GEINDICE!AR$1:AS$65536,2,0),"")</f>
        <v>-23.127770296267766</v>
      </c>
      <c r="AG3839" s="48" t="str">
        <f>VLOOKUP(E3839,[1]Apresentação!AW$1:AX$65536,2,0)</f>
        <v xml:space="preserve">                    3 - TEXTILE AUXILIARIES</v>
      </c>
      <c r="AH3839" s="48" t="str">
        <f t="shared" si="1013"/>
        <v xml:space="preserve">         5506000013 - PRODUKT TM 2054 BR</v>
      </c>
      <c r="AI3839" s="49" t="str">
        <f t="shared" si="1014"/>
        <v xml:space="preserve">     X00205 - SARTORI PRODUTOS TEXTEIS LTDA</v>
      </c>
      <c r="AJ3839" t="str">
        <f t="shared" si="1015"/>
        <v xml:space="preserve">     90 - SALES</v>
      </c>
      <c r="AK3839" t="str">
        <f t="shared" si="1016"/>
        <v/>
      </c>
      <c r="AL3839">
        <f t="shared" si="1017"/>
        <v>10</v>
      </c>
      <c r="AM3839" t="str">
        <f t="shared" si="1018"/>
        <v>2025 10</v>
      </c>
      <c r="AN3839" t="str">
        <f t="shared" si="1019"/>
        <v xml:space="preserve">SARTORI </v>
      </c>
    </row>
    <row r="3840" spans="1:40" x14ac:dyDescent="0.35">
      <c r="A3840">
        <v>82490</v>
      </c>
      <c r="B3840" t="s">
        <v>274</v>
      </c>
      <c r="C3840" s="31">
        <v>45798</v>
      </c>
      <c r="D3840" t="s">
        <v>286</v>
      </c>
      <c r="E3840" t="s">
        <v>287</v>
      </c>
      <c r="F3840" t="s">
        <v>505</v>
      </c>
      <c r="G3840" t="s">
        <v>506</v>
      </c>
      <c r="H3840" t="s">
        <v>875</v>
      </c>
      <c r="I3840" t="s">
        <v>876</v>
      </c>
      <c r="J3840">
        <v>440</v>
      </c>
      <c r="K3840">
        <v>2640</v>
      </c>
      <c r="L3840">
        <v>2999.9120400000002</v>
      </c>
      <c r="M3840">
        <v>531.69000000000005</v>
      </c>
      <c r="N3840">
        <v>6</v>
      </c>
      <c r="O3840" s="32">
        <f t="shared" si="1003"/>
        <v>2108.31</v>
      </c>
      <c r="P3840" s="32">
        <f t="shared" si="1004"/>
        <v>-891.60204000000022</v>
      </c>
      <c r="Q3840">
        <v>739268</v>
      </c>
      <c r="R3840" t="s">
        <v>298</v>
      </c>
      <c r="S3840" t="s">
        <v>298</v>
      </c>
      <c r="T3840" t="str">
        <f t="shared" si="1005"/>
        <v>VEN</v>
      </c>
      <c r="U3840" t="s">
        <v>300</v>
      </c>
      <c r="V3840" s="33">
        <f t="shared" si="1006"/>
        <v>2640</v>
      </c>
      <c r="W3840">
        <f t="shared" si="1007"/>
        <v>440</v>
      </c>
      <c r="X3840" s="33">
        <f t="shared" si="1008"/>
        <v>2108.31</v>
      </c>
      <c r="Y3840" s="33">
        <f t="shared" si="1009"/>
        <v>531.69000000000005</v>
      </c>
      <c r="Z3840" s="45">
        <f t="shared" si="1010"/>
        <v>-0.37106137878787887</v>
      </c>
      <c r="AA3840" s="33">
        <f t="shared" si="1011"/>
        <v>-979.60204000000022</v>
      </c>
      <c r="AB3840" s="45">
        <f t="shared" si="1012"/>
        <v>-0.46463852090062668</v>
      </c>
      <c r="AC3840" s="33">
        <f>IFERROR($X3840/VLOOKUP(CONCATENATE("USD",C3840),[1]GEINDICE!AR$1:AS$65536,2,0),"")</f>
        <v>372.6838839688179</v>
      </c>
      <c r="AD3840" s="33">
        <f>IFERROR($AA3840/VLOOKUP(CONCATENATE("USD",C3840),[1]GEINDICE!AR$1:AS$65536,2,0),"")</f>
        <v>-173.16328861077233</v>
      </c>
      <c r="AE3840" s="33">
        <f>IFERROR($X3840/VLOOKUP(CONCATENATE("EUR",C3840),[1]GEINDICE!AR$1:AS$65536,2,0),"")</f>
        <v>328.56096496696171</v>
      </c>
      <c r="AF3840" s="33">
        <f>IFERROR($AA3840/VLOOKUP(CONCATENATE("EUR",C3840),[1]GEINDICE!AR$1:AS$65536,2,0),"")</f>
        <v>-152.6620807879317</v>
      </c>
      <c r="AG3840" s="48" t="str">
        <f>VLOOKUP(E3840,[1]Apresentação!AW$1:AX$65536,2,0)</f>
        <v xml:space="preserve">                    3 - TEXTILE AUXILIARIES</v>
      </c>
      <c r="AH3840" s="48" t="str">
        <f t="shared" si="1013"/>
        <v xml:space="preserve">         5506000013 - PRODUKT TM 2054 BR</v>
      </c>
      <c r="AI3840" s="49" t="str">
        <f t="shared" si="1014"/>
        <v xml:space="preserve">     X00205 - SARTORI PRODUTOS TEXTEIS LTDA</v>
      </c>
      <c r="AJ3840" t="str">
        <f t="shared" si="1015"/>
        <v xml:space="preserve">     90 - SALES</v>
      </c>
      <c r="AK3840" t="str">
        <f t="shared" si="1016"/>
        <v/>
      </c>
      <c r="AL3840">
        <f t="shared" si="1017"/>
        <v>5</v>
      </c>
      <c r="AM3840" t="str">
        <f t="shared" si="1018"/>
        <v>2025 5</v>
      </c>
      <c r="AN3840" t="str">
        <f t="shared" si="1019"/>
        <v xml:space="preserve">SARTORI </v>
      </c>
    </row>
    <row r="3841" spans="1:40" x14ac:dyDescent="0.35">
      <c r="A3841">
        <v>83082</v>
      </c>
      <c r="B3841" t="s">
        <v>274</v>
      </c>
      <c r="C3841" s="31">
        <v>45849</v>
      </c>
      <c r="D3841" t="s">
        <v>286</v>
      </c>
      <c r="E3841" t="s">
        <v>287</v>
      </c>
      <c r="F3841" t="s">
        <v>503</v>
      </c>
      <c r="G3841" t="s">
        <v>504</v>
      </c>
      <c r="H3841" t="s">
        <v>875</v>
      </c>
      <c r="I3841" t="s">
        <v>876</v>
      </c>
      <c r="J3841">
        <v>440</v>
      </c>
      <c r="K3841">
        <v>3960</v>
      </c>
      <c r="L3841">
        <v>2288.7252400000002</v>
      </c>
      <c r="M3841">
        <v>617.86</v>
      </c>
      <c r="N3841">
        <v>9</v>
      </c>
      <c r="O3841" s="32">
        <f t="shared" si="1003"/>
        <v>3342.14</v>
      </c>
      <c r="P3841" s="32">
        <f t="shared" si="1004"/>
        <v>1053.4147599999997</v>
      </c>
      <c r="Q3841">
        <v>743600</v>
      </c>
      <c r="R3841" t="s">
        <v>298</v>
      </c>
      <c r="S3841" t="s">
        <v>298</v>
      </c>
      <c r="T3841" t="str">
        <f t="shared" si="1005"/>
        <v>VEN</v>
      </c>
      <c r="U3841" t="s">
        <v>300</v>
      </c>
      <c r="V3841" s="33">
        <f t="shared" si="1006"/>
        <v>3960</v>
      </c>
      <c r="W3841">
        <f t="shared" si="1007"/>
        <v>440</v>
      </c>
      <c r="X3841" s="33">
        <f t="shared" si="1008"/>
        <v>3342.14</v>
      </c>
      <c r="Y3841" s="33">
        <f t="shared" si="1009"/>
        <v>617.86</v>
      </c>
      <c r="Z3841" s="45">
        <f t="shared" si="1010"/>
        <v>0.24379160606060599</v>
      </c>
      <c r="AA3841" s="33">
        <f t="shared" si="1011"/>
        <v>965.41475999999966</v>
      </c>
      <c r="AB3841" s="45">
        <f t="shared" si="1012"/>
        <v>0.28886125656016792</v>
      </c>
      <c r="AC3841" s="33">
        <f>IFERROR($X3841/VLOOKUP(CONCATENATE("USD",C3841),[1]GEINDICE!AR$1:AS$65536,2,0),"")</f>
        <v>599.78823444958891</v>
      </c>
      <c r="AD3841" s="33">
        <f>IFERROR($AA3841/VLOOKUP(CONCATENATE("USD",C3841),[1]GEINDICE!AR$1:AS$65536,2,0),"")</f>
        <v>173.25558307311289</v>
      </c>
      <c r="AE3841" s="33">
        <f>IFERROR($X3841/VLOOKUP(CONCATENATE("EUR",C3841),[1]GEINDICE!AR$1:AS$65536,2,0),"")</f>
        <v>512.77118045966427</v>
      </c>
      <c r="AF3841" s="33">
        <f>IFERROR($AA3841/VLOOKUP(CONCATENATE("EUR",C3841),[1]GEINDICE!AR$1:AS$65536,2,0),"")</f>
        <v>148.11972751541924</v>
      </c>
      <c r="AG3841" s="48" t="str">
        <f>VLOOKUP(E3841,[1]Apresentação!AW$1:AX$65536,2,0)</f>
        <v xml:space="preserve">                    3 - TEXTILE AUXILIARIES</v>
      </c>
      <c r="AH3841" s="48" t="str">
        <f t="shared" si="1013"/>
        <v xml:space="preserve">         5506000013 - PRODUKT TM 2054 BR</v>
      </c>
      <c r="AI3841" s="49" t="str">
        <f t="shared" si="1014"/>
        <v xml:space="preserve">     X00359 - PATEX-PATAMUTE TEXTIL LTDA</v>
      </c>
      <c r="AJ3841" t="str">
        <f t="shared" si="1015"/>
        <v xml:space="preserve">     90 - SALES</v>
      </c>
      <c r="AK3841" t="str">
        <f t="shared" si="1016"/>
        <v/>
      </c>
      <c r="AL3841">
        <f t="shared" si="1017"/>
        <v>7</v>
      </c>
      <c r="AM3841" t="str">
        <f t="shared" si="1018"/>
        <v>2025 7</v>
      </c>
      <c r="AN3841" t="str">
        <f t="shared" si="1019"/>
        <v xml:space="preserve">PATEX-PATAMUTE </v>
      </c>
    </row>
    <row r="3842" spans="1:40" x14ac:dyDescent="0.35">
      <c r="A3842">
        <v>83674</v>
      </c>
      <c r="B3842" t="s">
        <v>274</v>
      </c>
      <c r="C3842" s="31">
        <v>45897</v>
      </c>
      <c r="D3842" t="s">
        <v>286</v>
      </c>
      <c r="E3842" t="s">
        <v>287</v>
      </c>
      <c r="F3842" t="s">
        <v>503</v>
      </c>
      <c r="G3842" t="s">
        <v>504</v>
      </c>
      <c r="H3842" t="s">
        <v>875</v>
      </c>
      <c r="I3842" t="s">
        <v>876</v>
      </c>
      <c r="J3842">
        <v>880</v>
      </c>
      <c r="K3842">
        <v>7920</v>
      </c>
      <c r="L3842">
        <v>4588.9242199999999</v>
      </c>
      <c r="M3842">
        <v>1235.72</v>
      </c>
      <c r="N3842">
        <v>9</v>
      </c>
      <c r="O3842" s="32">
        <f t="shared" si="1003"/>
        <v>6684.28</v>
      </c>
      <c r="P3842" s="32">
        <f t="shared" si="1004"/>
        <v>2095.3557799999999</v>
      </c>
      <c r="Q3842">
        <v>759970</v>
      </c>
      <c r="R3842" t="s">
        <v>298</v>
      </c>
      <c r="S3842" t="s">
        <v>298</v>
      </c>
      <c r="T3842" t="str">
        <f t="shared" si="1005"/>
        <v>VEN</v>
      </c>
      <c r="U3842" t="s">
        <v>300</v>
      </c>
      <c r="V3842" s="33">
        <f t="shared" si="1006"/>
        <v>7920</v>
      </c>
      <c r="W3842">
        <f t="shared" si="1007"/>
        <v>880</v>
      </c>
      <c r="X3842" s="33">
        <f t="shared" si="1008"/>
        <v>6684.28</v>
      </c>
      <c r="Y3842" s="33">
        <f t="shared" si="1009"/>
        <v>1235.72</v>
      </c>
      <c r="Z3842" s="45">
        <f t="shared" si="1010"/>
        <v>0.2423429015151515</v>
      </c>
      <c r="AA3842" s="33">
        <f t="shared" si="1011"/>
        <v>1919.3557799999999</v>
      </c>
      <c r="AB3842" s="45">
        <f t="shared" si="1012"/>
        <v>0.28714473062169749</v>
      </c>
      <c r="AC3842" s="33">
        <f>IFERROR($X3842/VLOOKUP(CONCATENATE("USD",C3842),[1]GEINDICE!AR$1:AS$65536,2,0),"")</f>
        <v>1235.1991130000922</v>
      </c>
      <c r="AD3842" s="33">
        <f>IFERROR($AA3842/VLOOKUP(CONCATENATE("USD",C3842),[1]GEINDICE!AR$1:AS$65536,2,0),"")</f>
        <v>354.68091656657117</v>
      </c>
      <c r="AE3842" s="33">
        <f>IFERROR($X3842/VLOOKUP(CONCATENATE("EUR",C3842),[1]GEINDICE!AR$1:AS$65536,2,0),"")</f>
        <v>1058.0745243296292</v>
      </c>
      <c r="AF3842" s="33">
        <f>IFERROR($AA3842/VLOOKUP(CONCATENATE("EUR",C3842),[1]GEINDICE!AR$1:AS$65536,2,0),"")</f>
        <v>303.82052426631208</v>
      </c>
      <c r="AG3842" s="48" t="str">
        <f>VLOOKUP(E3842,[1]Apresentação!AW$1:AX$65536,2,0)</f>
        <v xml:space="preserve">                    3 - TEXTILE AUXILIARIES</v>
      </c>
      <c r="AH3842" s="48" t="str">
        <f t="shared" si="1013"/>
        <v xml:space="preserve">         5506000013 - PRODUKT TM 2054 BR</v>
      </c>
      <c r="AI3842" s="49" t="str">
        <f t="shared" si="1014"/>
        <v xml:space="preserve">     X00359 - PATEX-PATAMUTE TEXTIL LTDA</v>
      </c>
      <c r="AJ3842" t="str">
        <f t="shared" si="1015"/>
        <v xml:space="preserve">     90 - SALES</v>
      </c>
      <c r="AK3842" t="str">
        <f t="shared" si="1016"/>
        <v/>
      </c>
      <c r="AL3842">
        <f t="shared" si="1017"/>
        <v>8</v>
      </c>
      <c r="AM3842" t="str">
        <f t="shared" si="1018"/>
        <v>2025 8</v>
      </c>
      <c r="AN3842" t="str">
        <f t="shared" si="1019"/>
        <v xml:space="preserve">PATEX-PATAMUTE </v>
      </c>
    </row>
    <row r="3843" spans="1:40" x14ac:dyDescent="0.35">
      <c r="A3843">
        <v>82585</v>
      </c>
      <c r="B3843" t="s">
        <v>274</v>
      </c>
      <c r="C3843" s="31">
        <v>45806</v>
      </c>
      <c r="D3843" t="s">
        <v>286</v>
      </c>
      <c r="E3843" t="s">
        <v>287</v>
      </c>
      <c r="F3843" t="s">
        <v>503</v>
      </c>
      <c r="G3843" t="s">
        <v>504</v>
      </c>
      <c r="H3843" t="s">
        <v>875</v>
      </c>
      <c r="I3843" t="s">
        <v>876</v>
      </c>
      <c r="J3843">
        <v>440</v>
      </c>
      <c r="K3843">
        <v>3960</v>
      </c>
      <c r="L3843">
        <v>3096.20219</v>
      </c>
      <c r="M3843">
        <v>617.86</v>
      </c>
      <c r="N3843">
        <v>9</v>
      </c>
      <c r="O3843" s="32">
        <f t="shared" si="1003"/>
        <v>3342.14</v>
      </c>
      <c r="P3843" s="32">
        <f t="shared" si="1004"/>
        <v>245.9378099999999</v>
      </c>
      <c r="Q3843">
        <v>740007</v>
      </c>
      <c r="R3843" t="s">
        <v>298</v>
      </c>
      <c r="S3843" t="s">
        <v>298</v>
      </c>
      <c r="T3843" t="str">
        <f t="shared" si="1005"/>
        <v>VEN</v>
      </c>
      <c r="U3843" t="s">
        <v>300</v>
      </c>
      <c r="V3843" s="33">
        <f t="shared" si="1006"/>
        <v>3960</v>
      </c>
      <c r="W3843">
        <f t="shared" si="1007"/>
        <v>440</v>
      </c>
      <c r="X3843" s="33">
        <f t="shared" si="1008"/>
        <v>3342.14</v>
      </c>
      <c r="Y3843" s="33">
        <f t="shared" si="1009"/>
        <v>617.86</v>
      </c>
      <c r="Z3843" s="45">
        <f t="shared" si="1010"/>
        <v>3.988328535353533E-2</v>
      </c>
      <c r="AA3843" s="33">
        <f t="shared" si="1011"/>
        <v>157.9378099999999</v>
      </c>
      <c r="AB3843" s="45">
        <f t="shared" si="1012"/>
        <v>4.7256491349853658E-2</v>
      </c>
      <c r="AC3843" s="33">
        <f>IFERROR($X3843/VLOOKUP(CONCATENATE("USD",C3843),[1]GEINDICE!AR$1:AS$65536,2,0),"")</f>
        <v>590.91214483990166</v>
      </c>
      <c r="AD3843" s="33">
        <f>IFERROR($AA3843/VLOOKUP(CONCATENATE("USD",C3843),[1]GEINDICE!AR$1:AS$65536,2,0),"")</f>
        <v>27.924434661150286</v>
      </c>
      <c r="AE3843" s="33">
        <f>IFERROR($X3843/VLOOKUP(CONCATENATE("EUR",C3843),[1]GEINDICE!AR$1:AS$65536,2,0),"")</f>
        <v>519.70827890775638</v>
      </c>
      <c r="AF3843" s="33">
        <f>IFERROR($AA3843/VLOOKUP(CONCATENATE("EUR",C3843),[1]GEINDICE!AR$1:AS$65536,2,0),"")</f>
        <v>24.559589786651721</v>
      </c>
      <c r="AG3843" s="48" t="str">
        <f>VLOOKUP(E3843,[1]Apresentação!AW$1:AX$65536,2,0)</f>
        <v xml:space="preserve">                    3 - TEXTILE AUXILIARIES</v>
      </c>
      <c r="AH3843" s="48" t="str">
        <f t="shared" si="1013"/>
        <v xml:space="preserve">         5506000013 - PRODUKT TM 2054 BR</v>
      </c>
      <c r="AI3843" s="49" t="str">
        <f t="shared" si="1014"/>
        <v xml:space="preserve">     X00359 - PATEX-PATAMUTE TEXTIL LTDA</v>
      </c>
      <c r="AJ3843" t="str">
        <f t="shared" si="1015"/>
        <v xml:space="preserve">     90 - SALES</v>
      </c>
      <c r="AK3843" t="str">
        <f t="shared" si="1016"/>
        <v/>
      </c>
      <c r="AL3843">
        <f t="shared" si="1017"/>
        <v>5</v>
      </c>
      <c r="AM3843" t="str">
        <f t="shared" si="1018"/>
        <v>2025 5</v>
      </c>
      <c r="AN3843" t="str">
        <f t="shared" si="1019"/>
        <v xml:space="preserve">PATEX-PATAMUTE </v>
      </c>
    </row>
    <row r="3844" spans="1:40" x14ac:dyDescent="0.35">
      <c r="A3844">
        <v>84698</v>
      </c>
      <c r="B3844" t="s">
        <v>274</v>
      </c>
      <c r="C3844" s="31">
        <v>45979</v>
      </c>
      <c r="D3844" t="s">
        <v>286</v>
      </c>
      <c r="E3844" t="s">
        <v>287</v>
      </c>
      <c r="F3844" t="s">
        <v>503</v>
      </c>
      <c r="G3844" t="s">
        <v>504</v>
      </c>
      <c r="H3844" t="s">
        <v>875</v>
      </c>
      <c r="I3844" t="s">
        <v>876</v>
      </c>
      <c r="J3844">
        <v>1320</v>
      </c>
      <c r="K3844">
        <v>11880</v>
      </c>
      <c r="L3844">
        <v>7419.2751699999999</v>
      </c>
      <c r="M3844">
        <v>1853.58</v>
      </c>
      <c r="N3844">
        <v>9</v>
      </c>
      <c r="O3844" s="32">
        <f t="shared" ref="O3844:O3907" si="1020">$K3844-$Y3844</f>
        <v>10026.42</v>
      </c>
      <c r="P3844" s="32">
        <f t="shared" ref="P3844:P3907" si="1021">($O3844-$L3844)</f>
        <v>2607.1448300000002</v>
      </c>
      <c r="Q3844">
        <v>767588</v>
      </c>
      <c r="R3844" t="s">
        <v>298</v>
      </c>
      <c r="S3844" t="s">
        <v>298</v>
      </c>
      <c r="T3844" t="str">
        <f t="shared" ref="T3844:T3907" si="1022">MID($U3844,1,3)</f>
        <v>VEN</v>
      </c>
      <c r="U3844" t="s">
        <v>300</v>
      </c>
      <c r="V3844" s="33">
        <f t="shared" ref="V3844:V3907" si="1023">IF($T3844="DEV",-$K3844,$K3844)</f>
        <v>11880</v>
      </c>
      <c r="W3844">
        <f t="shared" ref="W3844:W3907" si="1024">IF($T3844="DEV",-$J3844,$J3844)</f>
        <v>1320</v>
      </c>
      <c r="X3844" s="33">
        <f t="shared" ref="X3844:X3907" si="1025">$V3844-$Y3844</f>
        <v>10026.42</v>
      </c>
      <c r="Y3844" s="33">
        <f t="shared" ref="Y3844:Y3907" si="1026">IF(A3844=59876,M3844,IF(A3844=59868,M3844,IF(R3844="6111",((K3844*0.12)+M3844),IF(T3844="DEV",-M3844,M3844))))</f>
        <v>1853.58</v>
      </c>
      <c r="Z3844" s="45">
        <f t="shared" ref="Z3844:Z3907" si="1027">IFERROR($AA3844/$V3844,0)</f>
        <v>0.19723441329966332</v>
      </c>
      <c r="AA3844" s="33">
        <f t="shared" ref="AA3844:AA3907" si="1028">IF(VLOOKUP(AL3844,AR:AS,2,0)="sim",IF($T3844="DEV",($X3844-$L3844),$P3844)-(0.2*W3844),IF(VLOOKUP(AL3844,AR:AS,2,0)="OK",IF($T3844="DEV",($X3844-$L3844),$P3844)-(0.2*W3844),IF($T3844="DEV",($X3844-$L3844),$P3844)))</f>
        <v>2343.1448300000002</v>
      </c>
      <c r="AB3844" s="45">
        <f t="shared" ref="AB3844:AB3907" si="1029">IFERROR($AA3844/$X3844,0)</f>
        <v>0.23369705537968688</v>
      </c>
      <c r="AC3844" s="33" t="str">
        <f>IFERROR($X3844/VLOOKUP(CONCATENATE("USD",C3844),[1]GEINDICE!AR$1:AS$65536,2,0),"")</f>
        <v/>
      </c>
      <c r="AD3844" s="33" t="str">
        <f>IFERROR($AA3844/VLOOKUP(CONCATENATE("USD",C3844),[1]GEINDICE!AR$1:AS$65536,2,0),"")</f>
        <v/>
      </c>
      <c r="AE3844" s="33" t="str">
        <f>IFERROR($X3844/VLOOKUP(CONCATENATE("EUR",C3844),[1]GEINDICE!AR$1:AS$65536,2,0),"")</f>
        <v/>
      </c>
      <c r="AF3844" s="33" t="str">
        <f>IFERROR($AA3844/VLOOKUP(CONCATENATE("EUR",C3844),[1]GEINDICE!AR$1:AS$65536,2,0),"")</f>
        <v/>
      </c>
      <c r="AG3844" s="48" t="str">
        <f>VLOOKUP(E3844,[1]Apresentação!AW$1:AX$65536,2,0)</f>
        <v xml:space="preserve">                    3 - TEXTILE AUXILIARIES</v>
      </c>
      <c r="AH3844" s="48" t="str">
        <f t="shared" ref="AH3844:AH3907" si="1030">CONCATENATE("         ",H3844," - ",I3844)</f>
        <v xml:space="preserve">         5506000013 - PRODUKT TM 2054 BR</v>
      </c>
      <c r="AI3844" s="49" t="str">
        <f t="shared" ref="AI3844:AI3907" si="1031">CONCATENATE("     ",F3844," - ",G3844)</f>
        <v xml:space="preserve">     X00359 - PATEX-PATAMUTE TEXTIL LTDA</v>
      </c>
      <c r="AJ3844" t="str">
        <f t="shared" ref="AJ3844:AJ3907" si="1032">IF(RIGHT(I3844,2)="BR","     90 - SALES","     93 - RESALES")</f>
        <v xml:space="preserve">     90 - SALES</v>
      </c>
      <c r="AK3844" t="str">
        <f t="shared" ref="AK3844:AK3907" si="1033">IF(R3844="3201","EXP",IF(R3844="7101","EXP",""))</f>
        <v/>
      </c>
      <c r="AL3844">
        <f t="shared" ref="AL3844:AL3907" si="1034">VLOOKUP(MONTH(C3844),AQ:AR,2,0)</f>
        <v>11</v>
      </c>
      <c r="AM3844" t="str">
        <f t="shared" ref="AM3844:AM3907" si="1035">CONCATENATE(YEAR(C3844)," ",MONTH(C3844))</f>
        <v>2025 11</v>
      </c>
      <c r="AN3844" t="str">
        <f t="shared" ref="AN3844:AN3907" si="1036">MID(G3844,1,SEARCH(" ",G3844,1))</f>
        <v xml:space="preserve">PATEX-PATAMUTE </v>
      </c>
    </row>
    <row r="3845" spans="1:40" x14ac:dyDescent="0.35">
      <c r="A3845">
        <v>84783</v>
      </c>
      <c r="B3845" t="s">
        <v>274</v>
      </c>
      <c r="C3845" s="31">
        <v>45986</v>
      </c>
      <c r="D3845" t="s">
        <v>286</v>
      </c>
      <c r="E3845" t="s">
        <v>287</v>
      </c>
      <c r="F3845" t="s">
        <v>505</v>
      </c>
      <c r="G3845" t="s">
        <v>506</v>
      </c>
      <c r="H3845" t="s">
        <v>875</v>
      </c>
      <c r="I3845" t="s">
        <v>876</v>
      </c>
      <c r="J3845">
        <v>220</v>
      </c>
      <c r="K3845">
        <v>1320</v>
      </c>
      <c r="L3845">
        <v>1270.51127</v>
      </c>
      <c r="M3845">
        <v>265.85000000000002</v>
      </c>
      <c r="N3845">
        <v>6</v>
      </c>
      <c r="O3845" s="32">
        <f t="shared" si="1020"/>
        <v>1054.1500000000001</v>
      </c>
      <c r="P3845" s="32">
        <f t="shared" si="1021"/>
        <v>-216.36126999999988</v>
      </c>
      <c r="Q3845">
        <v>768189</v>
      </c>
      <c r="R3845" t="s">
        <v>298</v>
      </c>
      <c r="S3845" t="s">
        <v>298</v>
      </c>
      <c r="T3845" t="str">
        <f t="shared" si="1022"/>
        <v>VEN</v>
      </c>
      <c r="U3845" t="s">
        <v>300</v>
      </c>
      <c r="V3845" s="33">
        <f t="shared" si="1023"/>
        <v>1320</v>
      </c>
      <c r="W3845">
        <f t="shared" si="1024"/>
        <v>220</v>
      </c>
      <c r="X3845" s="33">
        <f t="shared" si="1025"/>
        <v>1054.1500000000001</v>
      </c>
      <c r="Y3845" s="33">
        <f t="shared" si="1026"/>
        <v>265.85000000000002</v>
      </c>
      <c r="Z3845" s="45">
        <f t="shared" si="1027"/>
        <v>-0.19724338636363628</v>
      </c>
      <c r="AA3845" s="33">
        <f t="shared" si="1028"/>
        <v>-260.36126999999988</v>
      </c>
      <c r="AB3845" s="45">
        <f t="shared" si="1029"/>
        <v>-0.24698692785656676</v>
      </c>
      <c r="AC3845" s="33" t="str">
        <f>IFERROR($X3845/VLOOKUP(CONCATENATE("USD",C3845),[1]GEINDICE!AR$1:AS$65536,2,0),"")</f>
        <v/>
      </c>
      <c r="AD3845" s="33" t="str">
        <f>IFERROR($AA3845/VLOOKUP(CONCATENATE("USD",C3845),[1]GEINDICE!AR$1:AS$65536,2,0),"")</f>
        <v/>
      </c>
      <c r="AE3845" s="33" t="str">
        <f>IFERROR($X3845/VLOOKUP(CONCATENATE("EUR",C3845),[1]GEINDICE!AR$1:AS$65536,2,0),"")</f>
        <v/>
      </c>
      <c r="AF3845" s="33" t="str">
        <f>IFERROR($AA3845/VLOOKUP(CONCATENATE("EUR",C3845),[1]GEINDICE!AR$1:AS$65536,2,0),"")</f>
        <v/>
      </c>
      <c r="AG3845" s="48" t="str">
        <f>VLOOKUP(E3845,[1]Apresentação!AW$1:AX$65536,2,0)</f>
        <v xml:space="preserve">                    3 - TEXTILE AUXILIARIES</v>
      </c>
      <c r="AH3845" s="48" t="str">
        <f t="shared" si="1030"/>
        <v xml:space="preserve">         5506000013 - PRODUKT TM 2054 BR</v>
      </c>
      <c r="AI3845" s="49" t="str">
        <f t="shared" si="1031"/>
        <v xml:space="preserve">     X00205 - SARTORI PRODUTOS TEXTEIS LTDA</v>
      </c>
      <c r="AJ3845" t="str">
        <f t="shared" si="1032"/>
        <v xml:space="preserve">     90 - SALES</v>
      </c>
      <c r="AK3845" t="str">
        <f t="shared" si="1033"/>
        <v/>
      </c>
      <c r="AL3845">
        <f t="shared" si="1034"/>
        <v>11</v>
      </c>
      <c r="AM3845" t="str">
        <f t="shared" si="1035"/>
        <v>2025 11</v>
      </c>
      <c r="AN3845" t="str">
        <f t="shared" si="1036"/>
        <v xml:space="preserve">SARTORI </v>
      </c>
    </row>
    <row r="3846" spans="1:40" x14ac:dyDescent="0.35">
      <c r="A3846">
        <v>80846</v>
      </c>
      <c r="B3846" t="s">
        <v>274</v>
      </c>
      <c r="C3846" s="31">
        <v>45670</v>
      </c>
      <c r="D3846" t="s">
        <v>286</v>
      </c>
      <c r="E3846" t="s">
        <v>287</v>
      </c>
      <c r="F3846" t="s">
        <v>294</v>
      </c>
      <c r="G3846" t="s">
        <v>295</v>
      </c>
      <c r="H3846" t="s">
        <v>913</v>
      </c>
      <c r="I3846" t="s">
        <v>914</v>
      </c>
      <c r="J3846">
        <v>240</v>
      </c>
      <c r="K3846">
        <v>6626.64</v>
      </c>
      <c r="L3846">
        <v>4183.02945</v>
      </c>
      <c r="M3846">
        <v>1334.61</v>
      </c>
      <c r="N3846">
        <v>27.611000000000001</v>
      </c>
      <c r="O3846" s="32">
        <f t="shared" si="1020"/>
        <v>5292.0300000000007</v>
      </c>
      <c r="P3846" s="32">
        <f t="shared" si="1021"/>
        <v>1109.0005500000007</v>
      </c>
      <c r="Q3846">
        <v>706905</v>
      </c>
      <c r="R3846" t="s">
        <v>298</v>
      </c>
      <c r="S3846" t="s">
        <v>298</v>
      </c>
      <c r="T3846" t="str">
        <f t="shared" si="1022"/>
        <v>VEN</v>
      </c>
      <c r="U3846" t="s">
        <v>293</v>
      </c>
      <c r="V3846" s="33">
        <f t="shared" si="1023"/>
        <v>6626.64</v>
      </c>
      <c r="W3846">
        <f t="shared" si="1024"/>
        <v>240</v>
      </c>
      <c r="X3846" s="33">
        <f t="shared" si="1025"/>
        <v>5292.0300000000007</v>
      </c>
      <c r="Y3846" s="33">
        <f t="shared" si="1026"/>
        <v>1334.61</v>
      </c>
      <c r="Z3846" s="45">
        <f t="shared" si="1027"/>
        <v>0.16011139129332522</v>
      </c>
      <c r="AA3846" s="33">
        <f t="shared" si="1028"/>
        <v>1061.0005500000007</v>
      </c>
      <c r="AB3846" s="45">
        <f t="shared" si="1029"/>
        <v>0.20049027499844116</v>
      </c>
      <c r="AC3846" s="33">
        <f>IFERROR($X3846/VLOOKUP(CONCATENATE("USD",C3846),[1]GEINDICE!AR$1:AS$65536,2,0),"")</f>
        <v>866.42381178473795</v>
      </c>
      <c r="AD3846" s="33">
        <f>IFERROR($AA3846/VLOOKUP(CONCATENATE("USD",C3846),[1]GEINDICE!AR$1:AS$65536,2,0),"")</f>
        <v>173.70954828991972</v>
      </c>
      <c r="AE3846" s="33">
        <f>IFERROR($X3846/VLOOKUP(CONCATENATE("EUR",C3846),[1]GEINDICE!AR$1:AS$65536,2,0),"")</f>
        <v>849.60666581042904</v>
      </c>
      <c r="AF3846" s="33">
        <f>IFERROR($AA3846/VLOOKUP(CONCATENATE("EUR",C3846),[1]GEINDICE!AR$1:AS$65536,2,0),"")</f>
        <v>170.33787406884161</v>
      </c>
      <c r="AG3846" s="48" t="str">
        <f>VLOOKUP(E3846,[1]Apresentação!AW$1:AX$65536,2,0)</f>
        <v xml:space="preserve">                    3 - TEXTILE AUXILIARIES</v>
      </c>
      <c r="AH3846" s="48" t="str">
        <f t="shared" si="1030"/>
        <v xml:space="preserve">         5516000804 - SETACID PAS BR</v>
      </c>
      <c r="AI3846" s="49" t="str">
        <f t="shared" si="1031"/>
        <v xml:space="preserve">     X00280 - LAVE BEM LAVANDERIA E TINTURARIA LTDA EPP</v>
      </c>
      <c r="AJ3846" t="str">
        <f t="shared" si="1032"/>
        <v xml:space="preserve">     90 - SALES</v>
      </c>
      <c r="AK3846" t="str">
        <f t="shared" si="1033"/>
        <v/>
      </c>
      <c r="AL3846">
        <f t="shared" si="1034"/>
        <v>1</v>
      </c>
      <c r="AM3846" t="str">
        <f t="shared" si="1035"/>
        <v>2025 1</v>
      </c>
      <c r="AN3846" t="str">
        <f t="shared" si="1036"/>
        <v xml:space="preserve">LAVE </v>
      </c>
    </row>
    <row r="3847" spans="1:40" x14ac:dyDescent="0.35">
      <c r="A3847">
        <v>81853</v>
      </c>
      <c r="B3847" t="s">
        <v>274</v>
      </c>
      <c r="C3847" s="31">
        <v>45747</v>
      </c>
      <c r="D3847" t="s">
        <v>286</v>
      </c>
      <c r="E3847" t="s">
        <v>287</v>
      </c>
      <c r="F3847" t="s">
        <v>294</v>
      </c>
      <c r="G3847" t="s">
        <v>295</v>
      </c>
      <c r="H3847" t="s">
        <v>913</v>
      </c>
      <c r="I3847" t="s">
        <v>914</v>
      </c>
      <c r="J3847">
        <v>240</v>
      </c>
      <c r="K3847">
        <v>6626.64</v>
      </c>
      <c r="L3847">
        <v>4183.02945</v>
      </c>
      <c r="M3847">
        <v>1334.61</v>
      </c>
      <c r="N3847">
        <v>27.611000000000001</v>
      </c>
      <c r="O3847" s="32">
        <f t="shared" si="1020"/>
        <v>5292.0300000000007</v>
      </c>
      <c r="P3847" s="32">
        <f t="shared" si="1021"/>
        <v>1109.0005500000007</v>
      </c>
      <c r="Q3847">
        <v>724378</v>
      </c>
      <c r="R3847" t="s">
        <v>298</v>
      </c>
      <c r="S3847" t="s">
        <v>298</v>
      </c>
      <c r="T3847" t="str">
        <f t="shared" si="1022"/>
        <v>VEN</v>
      </c>
      <c r="U3847" t="s">
        <v>303</v>
      </c>
      <c r="V3847" s="33">
        <f t="shared" si="1023"/>
        <v>6626.64</v>
      </c>
      <c r="W3847">
        <f t="shared" si="1024"/>
        <v>240</v>
      </c>
      <c r="X3847" s="33">
        <f t="shared" si="1025"/>
        <v>5292.0300000000007</v>
      </c>
      <c r="Y3847" s="33">
        <f t="shared" si="1026"/>
        <v>1334.61</v>
      </c>
      <c r="Z3847" s="45">
        <f t="shared" si="1027"/>
        <v>0.16011139129332522</v>
      </c>
      <c r="AA3847" s="33">
        <f t="shared" si="1028"/>
        <v>1061.0005500000007</v>
      </c>
      <c r="AB3847" s="45">
        <f t="shared" si="1029"/>
        <v>0.20049027499844116</v>
      </c>
      <c r="AC3847" s="33">
        <f>IFERROR($X3847/VLOOKUP(CONCATENATE("USD",C3847),[1]GEINDICE!AR$1:AS$65536,2,0),"")</f>
        <v>921.6032182787086</v>
      </c>
      <c r="AD3847" s="33">
        <f>IFERROR($AA3847/VLOOKUP(CONCATENATE("USD",C3847),[1]GEINDICE!AR$1:AS$65536,2,0),"")</f>
        <v>184.77248267214665</v>
      </c>
      <c r="AE3847" s="33">
        <f>IFERROR($X3847/VLOOKUP(CONCATENATE("EUR",C3847),[1]GEINDICE!AR$1:AS$65536,2,0),"")</f>
        <v>853.64960560063241</v>
      </c>
      <c r="AF3847" s="33">
        <f>IFERROR($AA3847/VLOOKUP(CONCATENATE("EUR",C3847),[1]GEINDICE!AR$1:AS$65536,2,0),"")</f>
        <v>171.14844417918164</v>
      </c>
      <c r="AG3847" s="48" t="str">
        <f>VLOOKUP(E3847,[1]Apresentação!AW$1:AX$65536,2,0)</f>
        <v xml:space="preserve">                    3 - TEXTILE AUXILIARIES</v>
      </c>
      <c r="AH3847" s="48" t="str">
        <f t="shared" si="1030"/>
        <v xml:space="preserve">         5516000804 - SETACID PAS BR</v>
      </c>
      <c r="AI3847" s="49" t="str">
        <f t="shared" si="1031"/>
        <v xml:space="preserve">     X00280 - LAVE BEM LAVANDERIA E TINTURARIA LTDA EPP</v>
      </c>
      <c r="AJ3847" t="str">
        <f t="shared" si="1032"/>
        <v xml:space="preserve">     90 - SALES</v>
      </c>
      <c r="AK3847" t="str">
        <f t="shared" si="1033"/>
        <v/>
      </c>
      <c r="AL3847">
        <f t="shared" si="1034"/>
        <v>3</v>
      </c>
      <c r="AM3847" t="str">
        <f t="shared" si="1035"/>
        <v>2025 3</v>
      </c>
      <c r="AN3847" t="str">
        <f t="shared" si="1036"/>
        <v xml:space="preserve">LAVE </v>
      </c>
    </row>
    <row r="3848" spans="1:40" x14ac:dyDescent="0.35">
      <c r="A3848">
        <v>82016</v>
      </c>
      <c r="B3848" t="s">
        <v>274</v>
      </c>
      <c r="C3848" s="31">
        <v>45758</v>
      </c>
      <c r="D3848" t="s">
        <v>286</v>
      </c>
      <c r="E3848" t="s">
        <v>287</v>
      </c>
      <c r="F3848" t="s">
        <v>301</v>
      </c>
      <c r="G3848" t="s">
        <v>302</v>
      </c>
      <c r="H3848" t="s">
        <v>913</v>
      </c>
      <c r="I3848" t="s">
        <v>914</v>
      </c>
      <c r="J3848">
        <v>120</v>
      </c>
      <c r="K3848">
        <v>4358.16</v>
      </c>
      <c r="L3848">
        <v>2086.6963999999998</v>
      </c>
      <c r="M3848">
        <v>877.73</v>
      </c>
      <c r="N3848">
        <v>36.318000000000005</v>
      </c>
      <c r="O3848" s="32">
        <f t="shared" si="1020"/>
        <v>3480.43</v>
      </c>
      <c r="P3848" s="32">
        <f t="shared" si="1021"/>
        <v>1393.7336</v>
      </c>
      <c r="Q3848">
        <v>728437</v>
      </c>
      <c r="R3848" t="s">
        <v>298</v>
      </c>
      <c r="S3848" t="s">
        <v>298</v>
      </c>
      <c r="T3848" t="str">
        <f t="shared" si="1022"/>
        <v>VEN</v>
      </c>
      <c r="U3848" t="s">
        <v>300</v>
      </c>
      <c r="V3848" s="33">
        <f t="shared" si="1023"/>
        <v>4358.16</v>
      </c>
      <c r="W3848">
        <f t="shared" si="1024"/>
        <v>120</v>
      </c>
      <c r="X3848" s="33">
        <f t="shared" si="1025"/>
        <v>3480.43</v>
      </c>
      <c r="Y3848" s="33">
        <f t="shared" si="1026"/>
        <v>877.73</v>
      </c>
      <c r="Z3848" s="45">
        <f t="shared" si="1027"/>
        <v>0.31429171944123208</v>
      </c>
      <c r="AA3848" s="33">
        <f t="shared" si="1028"/>
        <v>1369.7336</v>
      </c>
      <c r="AB3848" s="45">
        <f t="shared" si="1029"/>
        <v>0.39355298052252169</v>
      </c>
      <c r="AC3848" s="33">
        <f>IFERROR($X3848/VLOOKUP(CONCATENATE("USD",C3848),[1]GEINDICE!AR$1:AS$65536,2,0),"")</f>
        <v>592.5447333026882</v>
      </c>
      <c r="AD3848" s="33">
        <f>IFERROR($AA3848/VLOOKUP(CONCATENATE("USD",C3848),[1]GEINDICE!AR$1:AS$65536,2,0),"")</f>
        <v>233.19774588419565</v>
      </c>
      <c r="AE3848" s="33">
        <f>IFERROR($X3848/VLOOKUP(CONCATENATE("EUR",C3848),[1]GEINDICE!AR$1:AS$65536,2,0),"")</f>
        <v>523.30997774703792</v>
      </c>
      <c r="AF3848" s="33">
        <f>IFERROR($AA3848/VLOOKUP(CONCATENATE("EUR",C3848),[1]GEINDICE!AR$1:AS$65536,2,0),"")</f>
        <v>205.95020147952127</v>
      </c>
      <c r="AG3848" s="48" t="str">
        <f>VLOOKUP(E3848,[1]Apresentação!AW$1:AX$65536,2,0)</f>
        <v xml:space="preserve">                    3 - TEXTILE AUXILIARIES</v>
      </c>
      <c r="AH3848" s="48" t="str">
        <f t="shared" si="1030"/>
        <v xml:space="preserve">         5516000804 - SETACID PAS BR</v>
      </c>
      <c r="AI3848" s="49" t="str">
        <f t="shared" si="1031"/>
        <v xml:space="preserve">     X00311 - HACO ETIQUETAS LTDA</v>
      </c>
      <c r="AJ3848" t="str">
        <f t="shared" si="1032"/>
        <v xml:space="preserve">     90 - SALES</v>
      </c>
      <c r="AK3848" t="str">
        <f t="shared" si="1033"/>
        <v/>
      </c>
      <c r="AL3848">
        <f t="shared" si="1034"/>
        <v>4</v>
      </c>
      <c r="AM3848" t="str">
        <f t="shared" si="1035"/>
        <v>2025 4</v>
      </c>
      <c r="AN3848" t="str">
        <f t="shared" si="1036"/>
        <v xml:space="preserve">HACO </v>
      </c>
    </row>
    <row r="3849" spans="1:40" x14ac:dyDescent="0.35">
      <c r="A3849">
        <v>81033</v>
      </c>
      <c r="B3849" t="s">
        <v>274</v>
      </c>
      <c r="C3849" s="31">
        <v>45684</v>
      </c>
      <c r="D3849" t="s">
        <v>286</v>
      </c>
      <c r="E3849" t="s">
        <v>287</v>
      </c>
      <c r="F3849" t="s">
        <v>294</v>
      </c>
      <c r="G3849" t="s">
        <v>295</v>
      </c>
      <c r="H3849" t="s">
        <v>913</v>
      </c>
      <c r="I3849" t="s">
        <v>914</v>
      </c>
      <c r="J3849">
        <v>120</v>
      </c>
      <c r="K3849">
        <v>3313.32</v>
      </c>
      <c r="L3849">
        <v>2091.5147299999999</v>
      </c>
      <c r="M3849">
        <v>667.3</v>
      </c>
      <c r="N3849">
        <v>27.611000000000001</v>
      </c>
      <c r="O3849" s="32">
        <f t="shared" si="1020"/>
        <v>2646.0200000000004</v>
      </c>
      <c r="P3849" s="32">
        <f t="shared" si="1021"/>
        <v>554.50527000000056</v>
      </c>
      <c r="Q3849">
        <v>708276</v>
      </c>
      <c r="R3849" t="s">
        <v>298</v>
      </c>
      <c r="S3849" t="s">
        <v>298</v>
      </c>
      <c r="T3849" t="str">
        <f t="shared" si="1022"/>
        <v>VEN</v>
      </c>
      <c r="U3849" t="s">
        <v>300</v>
      </c>
      <c r="V3849" s="33">
        <f t="shared" si="1023"/>
        <v>3313.32</v>
      </c>
      <c r="W3849">
        <f t="shared" si="1024"/>
        <v>120</v>
      </c>
      <c r="X3849" s="33">
        <f t="shared" si="1025"/>
        <v>2646.0200000000004</v>
      </c>
      <c r="Y3849" s="33">
        <f t="shared" si="1026"/>
        <v>667.3</v>
      </c>
      <c r="Z3849" s="45">
        <f t="shared" si="1027"/>
        <v>0.16011289884466351</v>
      </c>
      <c r="AA3849" s="33">
        <f t="shared" si="1028"/>
        <v>530.50527000000056</v>
      </c>
      <c r="AB3849" s="45">
        <f t="shared" si="1029"/>
        <v>0.2004917838867433</v>
      </c>
      <c r="AC3849" s="33">
        <f>IFERROR($X3849/VLOOKUP(CONCATENATE("USD",C3849),[1]GEINDICE!AR$1:AS$65536,2,0),"")</f>
        <v>446.41989472263469</v>
      </c>
      <c r="AD3849" s="33">
        <f>IFERROR($AA3849/VLOOKUP(CONCATENATE("USD",C3849),[1]GEINDICE!AR$1:AS$65536,2,0),"")</f>
        <v>89.503521055473172</v>
      </c>
      <c r="AE3849" s="33">
        <f>IFERROR($X3849/VLOOKUP(CONCATENATE("EUR",C3849),[1]GEINDICE!AR$1:AS$65536,2,0),"")</f>
        <v>425.15907191978926</v>
      </c>
      <c r="AF3849" s="33">
        <f>IFERROR($AA3849/VLOOKUP(CONCATENATE("EUR",C3849),[1]GEINDICE!AR$1:AS$65536,2,0),"")</f>
        <v>85.240900764830727</v>
      </c>
      <c r="AG3849" s="48" t="str">
        <f>VLOOKUP(E3849,[1]Apresentação!AW$1:AX$65536,2,0)</f>
        <v xml:space="preserve">                    3 - TEXTILE AUXILIARIES</v>
      </c>
      <c r="AH3849" s="48" t="str">
        <f t="shared" si="1030"/>
        <v xml:space="preserve">         5516000804 - SETACID PAS BR</v>
      </c>
      <c r="AI3849" s="49" t="str">
        <f t="shared" si="1031"/>
        <v xml:space="preserve">     X00280 - LAVE BEM LAVANDERIA E TINTURARIA LTDA EPP</v>
      </c>
      <c r="AJ3849" t="str">
        <f t="shared" si="1032"/>
        <v xml:space="preserve">     90 - SALES</v>
      </c>
      <c r="AK3849" t="str">
        <f t="shared" si="1033"/>
        <v/>
      </c>
      <c r="AL3849">
        <f t="shared" si="1034"/>
        <v>1</v>
      </c>
      <c r="AM3849" t="str">
        <f t="shared" si="1035"/>
        <v>2025 1</v>
      </c>
      <c r="AN3849" t="str">
        <f t="shared" si="1036"/>
        <v xml:space="preserve">LAVE </v>
      </c>
    </row>
    <row r="3850" spans="1:40" x14ac:dyDescent="0.35">
      <c r="A3850">
        <v>81390</v>
      </c>
      <c r="B3850" t="s">
        <v>274</v>
      </c>
      <c r="C3850" s="31">
        <v>45712</v>
      </c>
      <c r="D3850" t="s">
        <v>286</v>
      </c>
      <c r="E3850" t="s">
        <v>287</v>
      </c>
      <c r="F3850" t="s">
        <v>294</v>
      </c>
      <c r="G3850" t="s">
        <v>295</v>
      </c>
      <c r="H3850" t="s">
        <v>913</v>
      </c>
      <c r="I3850" t="s">
        <v>914</v>
      </c>
      <c r="J3850">
        <v>240</v>
      </c>
      <c r="K3850">
        <v>6626.64</v>
      </c>
      <c r="L3850">
        <v>4183.02945</v>
      </c>
      <c r="M3850">
        <v>1334.61</v>
      </c>
      <c r="N3850">
        <v>27.611000000000001</v>
      </c>
      <c r="O3850" s="32">
        <f t="shared" si="1020"/>
        <v>5292.0300000000007</v>
      </c>
      <c r="P3850" s="32">
        <f t="shared" si="1021"/>
        <v>1109.0005500000007</v>
      </c>
      <c r="Q3850">
        <v>711147</v>
      </c>
      <c r="R3850" t="s">
        <v>298</v>
      </c>
      <c r="S3850" t="s">
        <v>298</v>
      </c>
      <c r="T3850" t="str">
        <f t="shared" si="1022"/>
        <v>VEN</v>
      </c>
      <c r="U3850" t="s">
        <v>300</v>
      </c>
      <c r="V3850" s="33">
        <f t="shared" si="1023"/>
        <v>6626.64</v>
      </c>
      <c r="W3850">
        <f t="shared" si="1024"/>
        <v>240</v>
      </c>
      <c r="X3850" s="33">
        <f t="shared" si="1025"/>
        <v>5292.0300000000007</v>
      </c>
      <c r="Y3850" s="33">
        <f t="shared" si="1026"/>
        <v>1334.61</v>
      </c>
      <c r="Z3850" s="45">
        <f t="shared" si="1027"/>
        <v>0.16011139129332522</v>
      </c>
      <c r="AA3850" s="33">
        <f t="shared" si="1028"/>
        <v>1061.0005500000007</v>
      </c>
      <c r="AB3850" s="45">
        <f t="shared" si="1029"/>
        <v>0.20049027499844116</v>
      </c>
      <c r="AC3850" s="33">
        <f>IFERROR($X3850/VLOOKUP(CONCATENATE("USD",C3850),[1]GEINDICE!AR$1:AS$65536,2,0),"")</f>
        <v>924.24290055538097</v>
      </c>
      <c r="AD3850" s="33">
        <f>IFERROR($AA3850/VLOOKUP(CONCATENATE("USD",C3850),[1]GEINDICE!AR$1:AS$65536,2,0),"")</f>
        <v>185.30171329770522</v>
      </c>
      <c r="AE3850" s="33">
        <f>IFERROR($X3850/VLOOKUP(CONCATENATE("EUR",C3850),[1]GEINDICE!AR$1:AS$65536,2,0),"")</f>
        <v>882.84370151644077</v>
      </c>
      <c r="AF3850" s="33">
        <f>IFERROR($AA3850/VLOOKUP(CONCATENATE("EUR",C3850),[1]GEINDICE!AR$1:AS$65536,2,0),"")</f>
        <v>177.00157649767289</v>
      </c>
      <c r="AG3850" s="48" t="str">
        <f>VLOOKUP(E3850,[1]Apresentação!AW$1:AX$65536,2,0)</f>
        <v xml:space="preserve">                    3 - TEXTILE AUXILIARIES</v>
      </c>
      <c r="AH3850" s="48" t="str">
        <f t="shared" si="1030"/>
        <v xml:space="preserve">         5516000804 - SETACID PAS BR</v>
      </c>
      <c r="AI3850" s="49" t="str">
        <f t="shared" si="1031"/>
        <v xml:space="preserve">     X00280 - LAVE BEM LAVANDERIA E TINTURARIA LTDA EPP</v>
      </c>
      <c r="AJ3850" t="str">
        <f t="shared" si="1032"/>
        <v xml:space="preserve">     90 - SALES</v>
      </c>
      <c r="AK3850" t="str">
        <f t="shared" si="1033"/>
        <v/>
      </c>
      <c r="AL3850">
        <f t="shared" si="1034"/>
        <v>2</v>
      </c>
      <c r="AM3850" t="str">
        <f t="shared" si="1035"/>
        <v>2025 2</v>
      </c>
      <c r="AN3850" t="str">
        <f t="shared" si="1036"/>
        <v xml:space="preserve">LAVE </v>
      </c>
    </row>
    <row r="3851" spans="1:40" x14ac:dyDescent="0.35">
      <c r="A3851">
        <v>81755</v>
      </c>
      <c r="B3851" t="s">
        <v>274</v>
      </c>
      <c r="C3851" s="31">
        <v>45740</v>
      </c>
      <c r="D3851" t="s">
        <v>286</v>
      </c>
      <c r="E3851" t="s">
        <v>287</v>
      </c>
      <c r="F3851" t="s">
        <v>294</v>
      </c>
      <c r="G3851" t="s">
        <v>295</v>
      </c>
      <c r="H3851" t="s">
        <v>913</v>
      </c>
      <c r="I3851" t="s">
        <v>914</v>
      </c>
      <c r="J3851">
        <v>120</v>
      </c>
      <c r="K3851">
        <v>3313.32</v>
      </c>
      <c r="L3851">
        <v>2091.5147299999999</v>
      </c>
      <c r="M3851">
        <v>667.3</v>
      </c>
      <c r="N3851">
        <v>27.611000000000001</v>
      </c>
      <c r="O3851" s="32">
        <f t="shared" si="1020"/>
        <v>2646.0200000000004</v>
      </c>
      <c r="P3851" s="32">
        <f t="shared" si="1021"/>
        <v>554.50527000000056</v>
      </c>
      <c r="Q3851">
        <v>721485</v>
      </c>
      <c r="R3851" t="s">
        <v>298</v>
      </c>
      <c r="S3851" t="s">
        <v>298</v>
      </c>
      <c r="T3851" t="str">
        <f t="shared" si="1022"/>
        <v>VEN</v>
      </c>
      <c r="U3851" t="s">
        <v>300</v>
      </c>
      <c r="V3851" s="33">
        <f t="shared" si="1023"/>
        <v>3313.32</v>
      </c>
      <c r="W3851">
        <f t="shared" si="1024"/>
        <v>120</v>
      </c>
      <c r="X3851" s="33">
        <f t="shared" si="1025"/>
        <v>2646.0200000000004</v>
      </c>
      <c r="Y3851" s="33">
        <f t="shared" si="1026"/>
        <v>667.3</v>
      </c>
      <c r="Z3851" s="45">
        <f t="shared" si="1027"/>
        <v>0.16011289884466351</v>
      </c>
      <c r="AA3851" s="33">
        <f t="shared" si="1028"/>
        <v>530.50527000000056</v>
      </c>
      <c r="AB3851" s="45">
        <f t="shared" si="1029"/>
        <v>0.2004917838867433</v>
      </c>
      <c r="AC3851" s="33">
        <f>IFERROR($X3851/VLOOKUP(CONCATENATE("USD",C3851),[1]GEINDICE!AR$1:AS$65536,2,0),"")</f>
        <v>460.9550023517935</v>
      </c>
      <c r="AD3851" s="33">
        <f>IFERROR($AA3851/VLOOKUP(CONCATENATE("USD",C3851),[1]GEINDICE!AR$1:AS$65536,2,0),"")</f>
        <v>92.417690713029032</v>
      </c>
      <c r="AE3851" s="33">
        <f>IFERROR($X3851/VLOOKUP(CONCATENATE("EUR",C3851),[1]GEINDICE!AR$1:AS$65536,2,0),"")</f>
        <v>427.00469604789652</v>
      </c>
      <c r="AF3851" s="33">
        <f>IFERROR($AA3851/VLOOKUP(CONCATENATE("EUR",C3851),[1]GEINDICE!AR$1:AS$65536,2,0),"")</f>
        <v>85.610933238659385</v>
      </c>
      <c r="AG3851" s="48" t="str">
        <f>VLOOKUP(E3851,[1]Apresentação!AW$1:AX$65536,2,0)</f>
        <v xml:space="preserve">                    3 - TEXTILE AUXILIARIES</v>
      </c>
      <c r="AH3851" s="48" t="str">
        <f t="shared" si="1030"/>
        <v xml:space="preserve">         5516000804 - SETACID PAS BR</v>
      </c>
      <c r="AI3851" s="49" t="str">
        <f t="shared" si="1031"/>
        <v xml:space="preserve">     X00280 - LAVE BEM LAVANDERIA E TINTURARIA LTDA EPP</v>
      </c>
      <c r="AJ3851" t="str">
        <f t="shared" si="1032"/>
        <v xml:space="preserve">     90 - SALES</v>
      </c>
      <c r="AK3851" t="str">
        <f t="shared" si="1033"/>
        <v/>
      </c>
      <c r="AL3851">
        <f t="shared" si="1034"/>
        <v>3</v>
      </c>
      <c r="AM3851" t="str">
        <f t="shared" si="1035"/>
        <v>2025 3</v>
      </c>
      <c r="AN3851" t="str">
        <f t="shared" si="1036"/>
        <v xml:space="preserve">LAVE </v>
      </c>
    </row>
    <row r="3852" spans="1:40" x14ac:dyDescent="0.35">
      <c r="A3852">
        <v>82206</v>
      </c>
      <c r="B3852" t="s">
        <v>274</v>
      </c>
      <c r="C3852" s="31">
        <v>45775</v>
      </c>
      <c r="D3852" t="s">
        <v>286</v>
      </c>
      <c r="E3852" t="s">
        <v>287</v>
      </c>
      <c r="F3852" t="s">
        <v>294</v>
      </c>
      <c r="G3852" t="s">
        <v>295</v>
      </c>
      <c r="H3852" t="s">
        <v>913</v>
      </c>
      <c r="I3852" t="s">
        <v>914</v>
      </c>
      <c r="J3852">
        <v>240</v>
      </c>
      <c r="K3852">
        <v>6626.64</v>
      </c>
      <c r="L3852">
        <v>4173.3928100000003</v>
      </c>
      <c r="M3852">
        <v>1334.61</v>
      </c>
      <c r="N3852">
        <v>27.611000000000001</v>
      </c>
      <c r="O3852" s="32">
        <f t="shared" si="1020"/>
        <v>5292.0300000000007</v>
      </c>
      <c r="P3852" s="32">
        <f t="shared" si="1021"/>
        <v>1118.6371900000004</v>
      </c>
      <c r="Q3852">
        <v>734564</v>
      </c>
      <c r="R3852" t="s">
        <v>298</v>
      </c>
      <c r="S3852" t="s">
        <v>298</v>
      </c>
      <c r="T3852" t="str">
        <f t="shared" si="1022"/>
        <v>VEN</v>
      </c>
      <c r="U3852" t="s">
        <v>303</v>
      </c>
      <c r="V3852" s="33">
        <f t="shared" si="1023"/>
        <v>6626.64</v>
      </c>
      <c r="W3852">
        <f t="shared" si="1024"/>
        <v>240</v>
      </c>
      <c r="X3852" s="33">
        <f t="shared" si="1025"/>
        <v>5292.0300000000007</v>
      </c>
      <c r="Y3852" s="33">
        <f t="shared" si="1026"/>
        <v>1334.61</v>
      </c>
      <c r="Z3852" s="45">
        <f t="shared" si="1027"/>
        <v>0.16156561847331383</v>
      </c>
      <c r="AA3852" s="33">
        <f t="shared" si="1028"/>
        <v>1070.6371900000004</v>
      </c>
      <c r="AB3852" s="45">
        <f t="shared" si="1029"/>
        <v>0.20231124729073724</v>
      </c>
      <c r="AC3852" s="33">
        <f>IFERROR($X3852/VLOOKUP(CONCATENATE("USD",C3852),[1]GEINDICE!AR$1:AS$65536,2,0),"")</f>
        <v>933.65148815299676</v>
      </c>
      <c r="AD3852" s="33">
        <f>IFERROR($AA3852/VLOOKUP(CONCATENATE("USD",C3852),[1]GEINDICE!AR$1:AS$65536,2,0),"")</f>
        <v>188.88819710308576</v>
      </c>
      <c r="AE3852" s="33">
        <f>IFERROR($X3852/VLOOKUP(CONCATENATE("EUR",C3852),[1]GEINDICE!AR$1:AS$65536,2,0),"")</f>
        <v>819.92315200718906</v>
      </c>
      <c r="AF3852" s="33">
        <f>IFERROR($AA3852/VLOOKUP(CONCATENATE("EUR",C3852),[1]GEINDICE!AR$1:AS$65536,2,0),"")</f>
        <v>165.87967556512717</v>
      </c>
      <c r="AG3852" s="48" t="str">
        <f>VLOOKUP(E3852,[1]Apresentação!AW$1:AX$65536,2,0)</f>
        <v xml:space="preserve">                    3 - TEXTILE AUXILIARIES</v>
      </c>
      <c r="AH3852" s="48" t="str">
        <f t="shared" si="1030"/>
        <v xml:space="preserve">         5516000804 - SETACID PAS BR</v>
      </c>
      <c r="AI3852" s="49" t="str">
        <f t="shared" si="1031"/>
        <v xml:space="preserve">     X00280 - LAVE BEM LAVANDERIA E TINTURARIA LTDA EPP</v>
      </c>
      <c r="AJ3852" t="str">
        <f t="shared" si="1032"/>
        <v xml:space="preserve">     90 - SALES</v>
      </c>
      <c r="AK3852" t="str">
        <f t="shared" si="1033"/>
        <v/>
      </c>
      <c r="AL3852">
        <f t="shared" si="1034"/>
        <v>4</v>
      </c>
      <c r="AM3852" t="str">
        <f t="shared" si="1035"/>
        <v>2025 4</v>
      </c>
      <c r="AN3852" t="str">
        <f t="shared" si="1036"/>
        <v xml:space="preserve">LAVE </v>
      </c>
    </row>
    <row r="3853" spans="1:40" x14ac:dyDescent="0.35">
      <c r="A3853">
        <v>82527</v>
      </c>
      <c r="B3853" t="s">
        <v>274</v>
      </c>
      <c r="C3853" s="31">
        <v>45803</v>
      </c>
      <c r="D3853" t="s">
        <v>286</v>
      </c>
      <c r="E3853" t="s">
        <v>287</v>
      </c>
      <c r="F3853" t="s">
        <v>294</v>
      </c>
      <c r="G3853" t="s">
        <v>295</v>
      </c>
      <c r="H3853" t="s">
        <v>913</v>
      </c>
      <c r="I3853" t="s">
        <v>914</v>
      </c>
      <c r="J3853">
        <v>120</v>
      </c>
      <c r="K3853">
        <v>3313.32</v>
      </c>
      <c r="L3853">
        <v>2086.6963999999998</v>
      </c>
      <c r="M3853">
        <v>667.3</v>
      </c>
      <c r="N3853">
        <v>27.611000000000001</v>
      </c>
      <c r="O3853" s="32">
        <f t="shared" si="1020"/>
        <v>2646.0200000000004</v>
      </c>
      <c r="P3853" s="32">
        <f t="shared" si="1021"/>
        <v>559.32360000000062</v>
      </c>
      <c r="Q3853">
        <v>739551</v>
      </c>
      <c r="R3853" t="s">
        <v>298</v>
      </c>
      <c r="S3853" t="s">
        <v>298</v>
      </c>
      <c r="T3853" t="str">
        <f t="shared" si="1022"/>
        <v>VEN</v>
      </c>
      <c r="U3853" t="s">
        <v>303</v>
      </c>
      <c r="V3853" s="33">
        <f t="shared" si="1023"/>
        <v>3313.32</v>
      </c>
      <c r="W3853">
        <f t="shared" si="1024"/>
        <v>120</v>
      </c>
      <c r="X3853" s="33">
        <f t="shared" si="1025"/>
        <v>2646.0200000000004</v>
      </c>
      <c r="Y3853" s="33">
        <f t="shared" si="1026"/>
        <v>667.3</v>
      </c>
      <c r="Z3853" s="45">
        <f t="shared" si="1027"/>
        <v>0.16156712904277298</v>
      </c>
      <c r="AA3853" s="33">
        <f t="shared" si="1028"/>
        <v>535.32360000000062</v>
      </c>
      <c r="AB3853" s="45">
        <f t="shared" si="1029"/>
        <v>0.20231275651733568</v>
      </c>
      <c r="AC3853" s="33">
        <f>IFERROR($X3853/VLOOKUP(CONCATENATE("USD",C3853),[1]GEINDICE!AR$1:AS$65536,2,0),"")</f>
        <v>467.3378194598987</v>
      </c>
      <c r="AD3853" s="33">
        <f>IFERROR($AA3853/VLOOKUP(CONCATENATE("USD",C3853),[1]GEINDICE!AR$1:AS$65536,2,0),"")</f>
        <v>94.548402479733056</v>
      </c>
      <c r="AE3853" s="33">
        <f>IFERROR($X3853/VLOOKUP(CONCATENATE("EUR",C3853),[1]GEINDICE!AR$1:AS$65536,2,0),"")</f>
        <v>410.63037338216583</v>
      </c>
      <c r="AF3853" s="33">
        <f>IFERROR($AA3853/VLOOKUP(CONCATENATE("EUR",C3853),[1]GEINDICE!AR$1:AS$65536,2,0),"")</f>
        <v>83.07576274868876</v>
      </c>
      <c r="AG3853" s="48" t="str">
        <f>VLOOKUP(E3853,[1]Apresentação!AW$1:AX$65536,2,0)</f>
        <v xml:space="preserve">                    3 - TEXTILE AUXILIARIES</v>
      </c>
      <c r="AH3853" s="48" t="str">
        <f t="shared" si="1030"/>
        <v xml:space="preserve">         5516000804 - SETACID PAS BR</v>
      </c>
      <c r="AI3853" s="49" t="str">
        <f t="shared" si="1031"/>
        <v xml:space="preserve">     X00280 - LAVE BEM LAVANDERIA E TINTURARIA LTDA EPP</v>
      </c>
      <c r="AJ3853" t="str">
        <f t="shared" si="1032"/>
        <v xml:space="preserve">     90 - SALES</v>
      </c>
      <c r="AK3853" t="str">
        <f t="shared" si="1033"/>
        <v/>
      </c>
      <c r="AL3853">
        <f t="shared" si="1034"/>
        <v>5</v>
      </c>
      <c r="AM3853" t="str">
        <f t="shared" si="1035"/>
        <v>2025 5</v>
      </c>
      <c r="AN3853" t="str">
        <f t="shared" si="1036"/>
        <v xml:space="preserve">LAVE </v>
      </c>
    </row>
    <row r="3854" spans="1:40" x14ac:dyDescent="0.35">
      <c r="A3854">
        <v>82847</v>
      </c>
      <c r="B3854" t="s">
        <v>274</v>
      </c>
      <c r="C3854" s="31">
        <v>45831</v>
      </c>
      <c r="D3854" t="s">
        <v>286</v>
      </c>
      <c r="E3854" t="s">
        <v>287</v>
      </c>
      <c r="F3854" t="s">
        <v>294</v>
      </c>
      <c r="G3854" t="s">
        <v>295</v>
      </c>
      <c r="H3854" t="s">
        <v>913</v>
      </c>
      <c r="I3854" t="s">
        <v>914</v>
      </c>
      <c r="J3854">
        <v>240</v>
      </c>
      <c r="K3854">
        <v>6626.64</v>
      </c>
      <c r="L3854">
        <v>4173.3928100000003</v>
      </c>
      <c r="M3854">
        <v>1334.61</v>
      </c>
      <c r="N3854">
        <v>27.611000000000001</v>
      </c>
      <c r="O3854" s="32">
        <f t="shared" si="1020"/>
        <v>5292.0300000000007</v>
      </c>
      <c r="P3854" s="32">
        <f t="shared" si="1021"/>
        <v>1118.6371900000004</v>
      </c>
      <c r="Q3854">
        <v>741797</v>
      </c>
      <c r="R3854" t="s">
        <v>298</v>
      </c>
      <c r="S3854" t="s">
        <v>298</v>
      </c>
      <c r="T3854" t="str">
        <f t="shared" si="1022"/>
        <v>VEN</v>
      </c>
      <c r="U3854" t="s">
        <v>293</v>
      </c>
      <c r="V3854" s="33">
        <f t="shared" si="1023"/>
        <v>6626.64</v>
      </c>
      <c r="W3854">
        <f t="shared" si="1024"/>
        <v>240</v>
      </c>
      <c r="X3854" s="33">
        <f t="shared" si="1025"/>
        <v>5292.0300000000007</v>
      </c>
      <c r="Y3854" s="33">
        <f t="shared" si="1026"/>
        <v>1334.61</v>
      </c>
      <c r="Z3854" s="45">
        <f t="shared" si="1027"/>
        <v>0.16156561847331383</v>
      </c>
      <c r="AA3854" s="33">
        <f t="shared" si="1028"/>
        <v>1070.6371900000004</v>
      </c>
      <c r="AB3854" s="45">
        <f t="shared" si="1029"/>
        <v>0.20231124729073724</v>
      </c>
      <c r="AC3854" s="33">
        <f>IFERROR($X3854/VLOOKUP(CONCATENATE("USD",C3854),[1]GEINDICE!AR$1:AS$65536,2,0),"")</f>
        <v>958.47535906398866</v>
      </c>
      <c r="AD3854" s="33">
        <f>IFERROR($AA3854/VLOOKUP(CONCATENATE("USD",C3854),[1]GEINDICE!AR$1:AS$65536,2,0),"")</f>
        <v>193.91034538967278</v>
      </c>
      <c r="AE3854" s="33">
        <f>IFERROR($X3854/VLOOKUP(CONCATENATE("EUR",C3854),[1]GEINDICE!AR$1:AS$65536,2,0),"")</f>
        <v>830.64354104536187</v>
      </c>
      <c r="AF3854" s="33">
        <f>IFERROR($AA3854/VLOOKUP(CONCATENATE("EUR",C3854),[1]GEINDICE!AR$1:AS$65536,2,0),"")</f>
        <v>168.04853084288186</v>
      </c>
      <c r="AG3854" s="48" t="str">
        <f>VLOOKUP(E3854,[1]Apresentação!AW$1:AX$65536,2,0)</f>
        <v xml:space="preserve">                    3 - TEXTILE AUXILIARIES</v>
      </c>
      <c r="AH3854" s="48" t="str">
        <f t="shared" si="1030"/>
        <v xml:space="preserve">         5516000804 - SETACID PAS BR</v>
      </c>
      <c r="AI3854" s="49" t="str">
        <f t="shared" si="1031"/>
        <v xml:space="preserve">     X00280 - LAVE BEM LAVANDERIA E TINTURARIA LTDA EPP</v>
      </c>
      <c r="AJ3854" t="str">
        <f t="shared" si="1032"/>
        <v xml:space="preserve">     90 - SALES</v>
      </c>
      <c r="AK3854" t="str">
        <f t="shared" si="1033"/>
        <v/>
      </c>
      <c r="AL3854">
        <f t="shared" si="1034"/>
        <v>6</v>
      </c>
      <c r="AM3854" t="str">
        <f t="shared" si="1035"/>
        <v>2025 6</v>
      </c>
      <c r="AN3854" t="str">
        <f t="shared" si="1036"/>
        <v xml:space="preserve">LAVE </v>
      </c>
    </row>
    <row r="3855" spans="1:40" x14ac:dyDescent="0.35">
      <c r="A3855">
        <v>83295</v>
      </c>
      <c r="B3855" t="s">
        <v>274</v>
      </c>
      <c r="C3855" s="31">
        <v>45867</v>
      </c>
      <c r="D3855" t="s">
        <v>286</v>
      </c>
      <c r="E3855" t="s">
        <v>287</v>
      </c>
      <c r="F3855" t="s">
        <v>294</v>
      </c>
      <c r="G3855" t="s">
        <v>295</v>
      </c>
      <c r="H3855" t="s">
        <v>913</v>
      </c>
      <c r="I3855" t="s">
        <v>914</v>
      </c>
      <c r="J3855">
        <v>240</v>
      </c>
      <c r="K3855">
        <v>6626.64</v>
      </c>
      <c r="L3855">
        <v>4173.3928100000003</v>
      </c>
      <c r="M3855">
        <v>1334.61</v>
      </c>
      <c r="N3855">
        <v>27.611000000000001</v>
      </c>
      <c r="O3855" s="32">
        <f t="shared" si="1020"/>
        <v>5292.0300000000007</v>
      </c>
      <c r="P3855" s="32">
        <f t="shared" si="1021"/>
        <v>1118.6371900000004</v>
      </c>
      <c r="Q3855">
        <v>745530</v>
      </c>
      <c r="R3855" t="s">
        <v>298</v>
      </c>
      <c r="S3855" t="s">
        <v>298</v>
      </c>
      <c r="T3855" t="str">
        <f t="shared" si="1022"/>
        <v>VEN</v>
      </c>
      <c r="U3855" t="s">
        <v>300</v>
      </c>
      <c r="V3855" s="33">
        <f t="shared" si="1023"/>
        <v>6626.64</v>
      </c>
      <c r="W3855">
        <f t="shared" si="1024"/>
        <v>240</v>
      </c>
      <c r="X3855" s="33">
        <f t="shared" si="1025"/>
        <v>5292.0300000000007</v>
      </c>
      <c r="Y3855" s="33">
        <f t="shared" si="1026"/>
        <v>1334.61</v>
      </c>
      <c r="Z3855" s="45">
        <f t="shared" si="1027"/>
        <v>0.16156561847331383</v>
      </c>
      <c r="AA3855" s="33">
        <f t="shared" si="1028"/>
        <v>1070.6371900000004</v>
      </c>
      <c r="AB3855" s="45">
        <f t="shared" si="1029"/>
        <v>0.20231124729073724</v>
      </c>
      <c r="AC3855" s="33">
        <f>IFERROR($X3855/VLOOKUP(CONCATENATE("USD",C3855),[1]GEINDICE!AR$1:AS$65536,2,0),"")</f>
        <v>949.00473423714232</v>
      </c>
      <c r="AD3855" s="33">
        <f>IFERROR($AA3855/VLOOKUP(CONCATENATE("USD",C3855),[1]GEINDICE!AR$1:AS$65536,2,0),"")</f>
        <v>191.99433146833087</v>
      </c>
      <c r="AE3855" s="33">
        <f>IFERROR($X3855/VLOOKUP(CONCATENATE("EUR",C3855),[1]GEINDICE!AR$1:AS$65536,2,0),"")</f>
        <v>822.7146943598035</v>
      </c>
      <c r="AF3855" s="33">
        <f>IFERROR($AA3855/VLOOKUP(CONCATENATE("EUR",C3855),[1]GEINDICE!AR$1:AS$65536,2,0),"")</f>
        <v>166.44443598034954</v>
      </c>
      <c r="AG3855" s="48" t="str">
        <f>VLOOKUP(E3855,[1]Apresentação!AW$1:AX$65536,2,0)</f>
        <v xml:space="preserve">                    3 - TEXTILE AUXILIARIES</v>
      </c>
      <c r="AH3855" s="48" t="str">
        <f t="shared" si="1030"/>
        <v xml:space="preserve">         5516000804 - SETACID PAS BR</v>
      </c>
      <c r="AI3855" s="49" t="str">
        <f t="shared" si="1031"/>
        <v xml:space="preserve">     X00280 - LAVE BEM LAVANDERIA E TINTURARIA LTDA EPP</v>
      </c>
      <c r="AJ3855" t="str">
        <f t="shared" si="1032"/>
        <v xml:space="preserve">     90 - SALES</v>
      </c>
      <c r="AK3855" t="str">
        <f t="shared" si="1033"/>
        <v/>
      </c>
      <c r="AL3855">
        <f t="shared" si="1034"/>
        <v>7</v>
      </c>
      <c r="AM3855" t="str">
        <f t="shared" si="1035"/>
        <v>2025 7</v>
      </c>
      <c r="AN3855" t="str">
        <f t="shared" si="1036"/>
        <v xml:space="preserve">LAVE </v>
      </c>
    </row>
    <row r="3856" spans="1:40" x14ac:dyDescent="0.35">
      <c r="A3856">
        <v>82704</v>
      </c>
      <c r="B3856" t="s">
        <v>274</v>
      </c>
      <c r="C3856" s="31">
        <v>45817</v>
      </c>
      <c r="D3856" t="s">
        <v>286</v>
      </c>
      <c r="E3856" t="s">
        <v>287</v>
      </c>
      <c r="F3856" t="s">
        <v>294</v>
      </c>
      <c r="G3856" t="s">
        <v>295</v>
      </c>
      <c r="H3856" t="s">
        <v>913</v>
      </c>
      <c r="I3856" t="s">
        <v>914</v>
      </c>
      <c r="J3856">
        <v>120</v>
      </c>
      <c r="K3856">
        <v>3313.32</v>
      </c>
      <c r="L3856">
        <v>2086.6963999999998</v>
      </c>
      <c r="M3856">
        <v>667.3</v>
      </c>
      <c r="N3856">
        <v>27.611000000000001</v>
      </c>
      <c r="O3856" s="32">
        <f t="shared" si="1020"/>
        <v>2646.0200000000004</v>
      </c>
      <c r="P3856" s="32">
        <f t="shared" si="1021"/>
        <v>559.32360000000062</v>
      </c>
      <c r="Q3856">
        <v>740902</v>
      </c>
      <c r="R3856" t="s">
        <v>298</v>
      </c>
      <c r="S3856" t="s">
        <v>298</v>
      </c>
      <c r="T3856" t="str">
        <f t="shared" si="1022"/>
        <v>VEN</v>
      </c>
      <c r="U3856" t="s">
        <v>300</v>
      </c>
      <c r="V3856" s="33">
        <f t="shared" si="1023"/>
        <v>3313.32</v>
      </c>
      <c r="W3856">
        <f t="shared" si="1024"/>
        <v>120</v>
      </c>
      <c r="X3856" s="33">
        <f t="shared" si="1025"/>
        <v>2646.0200000000004</v>
      </c>
      <c r="Y3856" s="33">
        <f t="shared" si="1026"/>
        <v>667.3</v>
      </c>
      <c r="Z3856" s="45">
        <f t="shared" si="1027"/>
        <v>0.16156712904277298</v>
      </c>
      <c r="AA3856" s="33">
        <f t="shared" si="1028"/>
        <v>535.32360000000062</v>
      </c>
      <c r="AB3856" s="45">
        <f t="shared" si="1029"/>
        <v>0.20231275651733568</v>
      </c>
      <c r="AC3856" s="33">
        <f>IFERROR($X3856/VLOOKUP(CONCATENATE("USD",C3856),[1]GEINDICE!AR$1:AS$65536,2,0),"")</f>
        <v>474.53730272596846</v>
      </c>
      <c r="AD3856" s="33">
        <f>IFERROR($AA3856/VLOOKUP(CONCATENATE("USD",C3856),[1]GEINDICE!AR$1:AS$65536,2,0),"")</f>
        <v>96.004949784792075</v>
      </c>
      <c r="AE3856" s="33">
        <f>IFERROR($X3856/VLOOKUP(CONCATENATE("EUR",C3856),[1]GEINDICE!AR$1:AS$65536,2,0),"")</f>
        <v>415.34863278184162</v>
      </c>
      <c r="AF3856" s="33">
        <f>IFERROR($AA3856/VLOOKUP(CONCATENATE("EUR",C3856),[1]GEINDICE!AR$1:AS$65536,2,0),"")</f>
        <v>84.030326813800983</v>
      </c>
      <c r="AG3856" s="48" t="str">
        <f>VLOOKUP(E3856,[1]Apresentação!AW$1:AX$65536,2,0)</f>
        <v xml:space="preserve">                    3 - TEXTILE AUXILIARIES</v>
      </c>
      <c r="AH3856" s="48" t="str">
        <f t="shared" si="1030"/>
        <v xml:space="preserve">         5516000804 - SETACID PAS BR</v>
      </c>
      <c r="AI3856" s="49" t="str">
        <f t="shared" si="1031"/>
        <v xml:space="preserve">     X00280 - LAVE BEM LAVANDERIA E TINTURARIA LTDA EPP</v>
      </c>
      <c r="AJ3856" t="str">
        <f t="shared" si="1032"/>
        <v xml:space="preserve">     90 - SALES</v>
      </c>
      <c r="AK3856" t="str">
        <f t="shared" si="1033"/>
        <v/>
      </c>
      <c r="AL3856">
        <f t="shared" si="1034"/>
        <v>6</v>
      </c>
      <c r="AM3856" t="str">
        <f t="shared" si="1035"/>
        <v>2025 6</v>
      </c>
      <c r="AN3856" t="str">
        <f t="shared" si="1036"/>
        <v xml:space="preserve">LAVE </v>
      </c>
    </row>
    <row r="3857" spans="1:40" x14ac:dyDescent="0.35">
      <c r="A3857">
        <v>84009</v>
      </c>
      <c r="B3857" t="s">
        <v>274</v>
      </c>
      <c r="C3857" s="31">
        <v>45925</v>
      </c>
      <c r="D3857" t="s">
        <v>286</v>
      </c>
      <c r="E3857" t="s">
        <v>287</v>
      </c>
      <c r="F3857" t="s">
        <v>294</v>
      </c>
      <c r="G3857" t="s">
        <v>295</v>
      </c>
      <c r="H3857" t="s">
        <v>913</v>
      </c>
      <c r="I3857" t="s">
        <v>914</v>
      </c>
      <c r="J3857">
        <v>240</v>
      </c>
      <c r="K3857">
        <v>6626.64</v>
      </c>
      <c r="L3857">
        <v>4173.3928100000003</v>
      </c>
      <c r="M3857">
        <v>1334.61</v>
      </c>
      <c r="N3857">
        <v>27.611000000000001</v>
      </c>
      <c r="O3857" s="32">
        <f t="shared" si="1020"/>
        <v>5292.0300000000007</v>
      </c>
      <c r="P3857" s="32">
        <f t="shared" si="1021"/>
        <v>1118.6371900000004</v>
      </c>
      <c r="Q3857">
        <v>762392</v>
      </c>
      <c r="R3857" t="s">
        <v>298</v>
      </c>
      <c r="S3857" t="s">
        <v>298</v>
      </c>
      <c r="T3857" t="str">
        <f t="shared" si="1022"/>
        <v>VEN</v>
      </c>
      <c r="U3857" t="s">
        <v>300</v>
      </c>
      <c r="V3857" s="33">
        <f t="shared" si="1023"/>
        <v>6626.64</v>
      </c>
      <c r="W3857">
        <f t="shared" si="1024"/>
        <v>240</v>
      </c>
      <c r="X3857" s="33">
        <f t="shared" si="1025"/>
        <v>5292.0300000000007</v>
      </c>
      <c r="Y3857" s="33">
        <f t="shared" si="1026"/>
        <v>1334.61</v>
      </c>
      <c r="Z3857" s="45">
        <f t="shared" si="1027"/>
        <v>0.16156561847331383</v>
      </c>
      <c r="AA3857" s="33">
        <f t="shared" si="1028"/>
        <v>1070.6371900000004</v>
      </c>
      <c r="AB3857" s="45">
        <f t="shared" si="1029"/>
        <v>0.20231124729073724</v>
      </c>
      <c r="AC3857" s="33">
        <f>IFERROR($X3857/VLOOKUP(CONCATENATE("USD",C3857),[1]GEINDICE!AR$1:AS$65536,2,0),"")</f>
        <v>990.55311183902677</v>
      </c>
      <c r="AD3857" s="33">
        <f>IFERROR($AA3857/VLOOKUP(CONCATENATE("USD",C3857),[1]GEINDICE!AR$1:AS$65536,2,0),"")</f>
        <v>200.40003556387464</v>
      </c>
      <c r="AE3857" s="33">
        <f>IFERROR($X3857/VLOOKUP(CONCATENATE("EUR",C3857),[1]GEINDICE!AR$1:AS$65536,2,0),"")</f>
        <v>848.51686762442284</v>
      </c>
      <c r="AF3857" s="33">
        <f>IFERROR($AA3857/VLOOKUP(CONCATENATE("EUR",C3857),[1]GEINDICE!AR$1:AS$65536,2,0),"")</f>
        <v>171.66450583632636</v>
      </c>
      <c r="AG3857" s="48" t="str">
        <f>VLOOKUP(E3857,[1]Apresentação!AW$1:AX$65536,2,0)</f>
        <v xml:space="preserve">                    3 - TEXTILE AUXILIARIES</v>
      </c>
      <c r="AH3857" s="48" t="str">
        <f t="shared" si="1030"/>
        <v xml:space="preserve">         5516000804 - SETACID PAS BR</v>
      </c>
      <c r="AI3857" s="49" t="str">
        <f t="shared" si="1031"/>
        <v xml:space="preserve">     X00280 - LAVE BEM LAVANDERIA E TINTURARIA LTDA EPP</v>
      </c>
      <c r="AJ3857" t="str">
        <f t="shared" si="1032"/>
        <v xml:space="preserve">     90 - SALES</v>
      </c>
      <c r="AK3857" t="str">
        <f t="shared" si="1033"/>
        <v/>
      </c>
      <c r="AL3857">
        <f t="shared" si="1034"/>
        <v>9</v>
      </c>
      <c r="AM3857" t="str">
        <f t="shared" si="1035"/>
        <v>2025 9</v>
      </c>
      <c r="AN3857" t="str">
        <f t="shared" si="1036"/>
        <v xml:space="preserve">LAVE </v>
      </c>
    </row>
    <row r="3858" spans="1:40" x14ac:dyDescent="0.35">
      <c r="A3858">
        <v>84320</v>
      </c>
      <c r="B3858" t="s">
        <v>274</v>
      </c>
      <c r="C3858" s="31">
        <v>45952</v>
      </c>
      <c r="D3858" t="s">
        <v>286</v>
      </c>
      <c r="E3858" t="s">
        <v>287</v>
      </c>
      <c r="F3858" t="s">
        <v>294</v>
      </c>
      <c r="G3858" t="s">
        <v>295</v>
      </c>
      <c r="H3858" t="s">
        <v>913</v>
      </c>
      <c r="I3858" t="s">
        <v>914</v>
      </c>
      <c r="J3858">
        <v>120</v>
      </c>
      <c r="K3858">
        <v>3313.32</v>
      </c>
      <c r="L3858">
        <v>2086.6963999999998</v>
      </c>
      <c r="M3858">
        <v>667.3</v>
      </c>
      <c r="N3858">
        <v>27.611000000000001</v>
      </c>
      <c r="O3858" s="32">
        <f t="shared" si="1020"/>
        <v>2646.0200000000004</v>
      </c>
      <c r="P3858" s="32">
        <f t="shared" si="1021"/>
        <v>559.32360000000062</v>
      </c>
      <c r="Q3858">
        <v>764924</v>
      </c>
      <c r="R3858" t="s">
        <v>298</v>
      </c>
      <c r="S3858" t="s">
        <v>298</v>
      </c>
      <c r="T3858" t="str">
        <f t="shared" si="1022"/>
        <v>VEN</v>
      </c>
      <c r="U3858" t="s">
        <v>300</v>
      </c>
      <c r="V3858" s="33">
        <f t="shared" si="1023"/>
        <v>3313.32</v>
      </c>
      <c r="W3858">
        <f t="shared" si="1024"/>
        <v>120</v>
      </c>
      <c r="X3858" s="33">
        <f t="shared" si="1025"/>
        <v>2646.0200000000004</v>
      </c>
      <c r="Y3858" s="33">
        <f t="shared" si="1026"/>
        <v>667.3</v>
      </c>
      <c r="Z3858" s="45">
        <f t="shared" si="1027"/>
        <v>0.16156712904277298</v>
      </c>
      <c r="AA3858" s="33">
        <f t="shared" si="1028"/>
        <v>535.32360000000062</v>
      </c>
      <c r="AB3858" s="45">
        <f t="shared" si="1029"/>
        <v>0.20231275651733568</v>
      </c>
      <c r="AC3858" s="33">
        <f>IFERROR($X3858/VLOOKUP(CONCATENATE("USD",C3858),[1]GEINDICE!AR$1:AS$65536,2,0),"")</f>
        <v>490.93101784852877</v>
      </c>
      <c r="AD3858" s="33">
        <f>IFERROR($AA3858/VLOOKUP(CONCATENATE("USD",C3858),[1]GEINDICE!AR$1:AS$65536,2,0),"")</f>
        <v>99.321607480797169</v>
      </c>
      <c r="AE3858" s="33">
        <f>IFERROR($X3858/VLOOKUP(CONCATENATE("EUR",C3858),[1]GEINDICE!AR$1:AS$65536,2,0),"")</f>
        <v>422.78145272105587</v>
      </c>
      <c r="AF3858" s="33">
        <f>IFERROR($AA3858/VLOOKUP(CONCATENATE("EUR",C3858),[1]GEINDICE!AR$1:AS$65536,2,0),"")</f>
        <v>85.534081104400443</v>
      </c>
      <c r="AG3858" s="48" t="str">
        <f>VLOOKUP(E3858,[1]Apresentação!AW$1:AX$65536,2,0)</f>
        <v xml:space="preserve">                    3 - TEXTILE AUXILIARIES</v>
      </c>
      <c r="AH3858" s="48" t="str">
        <f t="shared" si="1030"/>
        <v xml:space="preserve">         5516000804 - SETACID PAS BR</v>
      </c>
      <c r="AI3858" s="49" t="str">
        <f t="shared" si="1031"/>
        <v xml:space="preserve">     X00280 - LAVE BEM LAVANDERIA E TINTURARIA LTDA EPP</v>
      </c>
      <c r="AJ3858" t="str">
        <f t="shared" si="1032"/>
        <v xml:space="preserve">     90 - SALES</v>
      </c>
      <c r="AK3858" t="str">
        <f t="shared" si="1033"/>
        <v/>
      </c>
      <c r="AL3858">
        <f t="shared" si="1034"/>
        <v>10</v>
      </c>
      <c r="AM3858" t="str">
        <f t="shared" si="1035"/>
        <v>2025 10</v>
      </c>
      <c r="AN3858" t="str">
        <f t="shared" si="1036"/>
        <v xml:space="preserve">LAVE </v>
      </c>
    </row>
    <row r="3859" spans="1:40" x14ac:dyDescent="0.35">
      <c r="A3859">
        <v>84775</v>
      </c>
      <c r="B3859" t="s">
        <v>274</v>
      </c>
      <c r="C3859" s="31">
        <v>45986</v>
      </c>
      <c r="D3859" t="s">
        <v>286</v>
      </c>
      <c r="E3859" t="s">
        <v>287</v>
      </c>
      <c r="F3859" t="s">
        <v>294</v>
      </c>
      <c r="G3859" t="s">
        <v>295</v>
      </c>
      <c r="H3859" t="s">
        <v>913</v>
      </c>
      <c r="I3859" t="s">
        <v>914</v>
      </c>
      <c r="J3859">
        <v>120</v>
      </c>
      <c r="K3859">
        <v>3313.32</v>
      </c>
      <c r="L3859">
        <v>2086.6963999999998</v>
      </c>
      <c r="M3859">
        <v>667.3</v>
      </c>
      <c r="N3859">
        <v>27.611000000000001</v>
      </c>
      <c r="O3859" s="32">
        <f t="shared" si="1020"/>
        <v>2646.0200000000004</v>
      </c>
      <c r="P3859" s="32">
        <f t="shared" si="1021"/>
        <v>559.32360000000062</v>
      </c>
      <c r="Q3859">
        <v>768144</v>
      </c>
      <c r="R3859" t="s">
        <v>298</v>
      </c>
      <c r="S3859" t="s">
        <v>298</v>
      </c>
      <c r="T3859" t="str">
        <f t="shared" si="1022"/>
        <v>VEN</v>
      </c>
      <c r="U3859" t="s">
        <v>300</v>
      </c>
      <c r="V3859" s="33">
        <f t="shared" si="1023"/>
        <v>3313.32</v>
      </c>
      <c r="W3859">
        <f t="shared" si="1024"/>
        <v>120</v>
      </c>
      <c r="X3859" s="33">
        <f t="shared" si="1025"/>
        <v>2646.0200000000004</v>
      </c>
      <c r="Y3859" s="33">
        <f t="shared" si="1026"/>
        <v>667.3</v>
      </c>
      <c r="Z3859" s="45">
        <f t="shared" si="1027"/>
        <v>0.16156712904277298</v>
      </c>
      <c r="AA3859" s="33">
        <f t="shared" si="1028"/>
        <v>535.32360000000062</v>
      </c>
      <c r="AB3859" s="45">
        <f t="shared" si="1029"/>
        <v>0.20231275651733568</v>
      </c>
      <c r="AC3859" s="33" t="str">
        <f>IFERROR($X3859/VLOOKUP(CONCATENATE("USD",C3859),[1]GEINDICE!AR$1:AS$65536,2,0),"")</f>
        <v/>
      </c>
      <c r="AD3859" s="33" t="str">
        <f>IFERROR($AA3859/VLOOKUP(CONCATENATE("USD",C3859),[1]GEINDICE!AR$1:AS$65536,2,0),"")</f>
        <v/>
      </c>
      <c r="AE3859" s="33" t="str">
        <f>IFERROR($X3859/VLOOKUP(CONCATENATE("EUR",C3859),[1]GEINDICE!AR$1:AS$65536,2,0),"")</f>
        <v/>
      </c>
      <c r="AF3859" s="33" t="str">
        <f>IFERROR($AA3859/VLOOKUP(CONCATENATE("EUR",C3859),[1]GEINDICE!AR$1:AS$65536,2,0),"")</f>
        <v/>
      </c>
      <c r="AG3859" s="48" t="str">
        <f>VLOOKUP(E3859,[1]Apresentação!AW$1:AX$65536,2,0)</f>
        <v xml:space="preserve">                    3 - TEXTILE AUXILIARIES</v>
      </c>
      <c r="AH3859" s="48" t="str">
        <f t="shared" si="1030"/>
        <v xml:space="preserve">         5516000804 - SETACID PAS BR</v>
      </c>
      <c r="AI3859" s="49" t="str">
        <f t="shared" si="1031"/>
        <v xml:space="preserve">     X00280 - LAVE BEM LAVANDERIA E TINTURARIA LTDA EPP</v>
      </c>
      <c r="AJ3859" t="str">
        <f t="shared" si="1032"/>
        <v xml:space="preserve">     90 - SALES</v>
      </c>
      <c r="AK3859" t="str">
        <f t="shared" si="1033"/>
        <v/>
      </c>
      <c r="AL3859">
        <f t="shared" si="1034"/>
        <v>11</v>
      </c>
      <c r="AM3859" t="str">
        <f t="shared" si="1035"/>
        <v>2025 11</v>
      </c>
      <c r="AN3859" t="str">
        <f t="shared" si="1036"/>
        <v xml:space="preserve">LAVE </v>
      </c>
    </row>
    <row r="3860" spans="1:40" x14ac:dyDescent="0.35">
      <c r="A3860">
        <v>81566</v>
      </c>
      <c r="B3860" t="s">
        <v>274</v>
      </c>
      <c r="C3860" s="31">
        <v>45723</v>
      </c>
      <c r="D3860" t="s">
        <v>286</v>
      </c>
      <c r="E3860" t="s">
        <v>287</v>
      </c>
      <c r="F3860" t="s">
        <v>301</v>
      </c>
      <c r="G3860" t="s">
        <v>302</v>
      </c>
      <c r="H3860" t="s">
        <v>915</v>
      </c>
      <c r="I3860" t="s">
        <v>916</v>
      </c>
      <c r="J3860">
        <v>120</v>
      </c>
      <c r="K3860">
        <v>1465.2</v>
      </c>
      <c r="L3860">
        <v>504.78244000000001</v>
      </c>
      <c r="M3860">
        <v>295.08</v>
      </c>
      <c r="N3860">
        <v>12.21</v>
      </c>
      <c r="O3860" s="32">
        <f t="shared" si="1020"/>
        <v>1170.1200000000001</v>
      </c>
      <c r="P3860" s="32">
        <f t="shared" si="1021"/>
        <v>665.33756000000017</v>
      </c>
      <c r="Q3860">
        <v>715302</v>
      </c>
      <c r="R3860" t="s">
        <v>298</v>
      </c>
      <c r="S3860" t="s">
        <v>298</v>
      </c>
      <c r="T3860" t="str">
        <f t="shared" si="1022"/>
        <v>VEN</v>
      </c>
      <c r="U3860" t="s">
        <v>381</v>
      </c>
      <c r="V3860" s="33">
        <f t="shared" si="1023"/>
        <v>1465.2</v>
      </c>
      <c r="W3860">
        <f t="shared" si="1024"/>
        <v>120</v>
      </c>
      <c r="X3860" s="33">
        <f t="shared" si="1025"/>
        <v>1170.1200000000001</v>
      </c>
      <c r="Y3860" s="33">
        <f t="shared" si="1026"/>
        <v>295.08</v>
      </c>
      <c r="Z3860" s="45">
        <f t="shared" si="1027"/>
        <v>0.4377133224133225</v>
      </c>
      <c r="AA3860" s="33">
        <f t="shared" si="1028"/>
        <v>641.33756000000017</v>
      </c>
      <c r="AB3860" s="45">
        <f t="shared" si="1029"/>
        <v>0.54809554575599095</v>
      </c>
      <c r="AC3860" s="33">
        <f>IFERROR($X3860/VLOOKUP(CONCATENATE("USD",C3860),[1]GEINDICE!AR$1:AS$65536,2,0),"")</f>
        <v>202.83594508389959</v>
      </c>
      <c r="AD3860" s="33">
        <f>IFERROR($AA3860/VLOOKUP(CONCATENATE("USD",C3860),[1]GEINDICE!AR$1:AS$65536,2,0),"")</f>
        <v>111.17347801969215</v>
      </c>
      <c r="AE3860" s="33">
        <f>IFERROR($X3860/VLOOKUP(CONCATENATE("EUR",C3860),[1]GEINDICE!AR$1:AS$65536,2,0),"")</f>
        <v>186.58332403169999</v>
      </c>
      <c r="AF3860" s="33">
        <f>IFERROR($AA3860/VLOOKUP(CONCATENATE("EUR",C3860),[1]GEINDICE!AR$1:AS$65536,2,0),"")</f>
        <v>102.2654888141215</v>
      </c>
      <c r="AG3860" s="48" t="str">
        <f>VLOOKUP(E3860,[1]Apresentação!AW$1:AX$65536,2,0)</f>
        <v xml:space="preserve">                    3 - TEXTILE AUXILIARIES</v>
      </c>
      <c r="AH3860" s="48" t="str">
        <f t="shared" si="1030"/>
        <v xml:space="preserve">         5542000003 - SETACID PHC CONC BR</v>
      </c>
      <c r="AI3860" s="49" t="str">
        <f t="shared" si="1031"/>
        <v xml:space="preserve">     X00311 - HACO ETIQUETAS LTDA</v>
      </c>
      <c r="AJ3860" t="str">
        <f t="shared" si="1032"/>
        <v xml:space="preserve">     90 - SALES</v>
      </c>
      <c r="AK3860" t="str">
        <f t="shared" si="1033"/>
        <v/>
      </c>
      <c r="AL3860">
        <f t="shared" si="1034"/>
        <v>3</v>
      </c>
      <c r="AM3860" t="str">
        <f t="shared" si="1035"/>
        <v>2025 3</v>
      </c>
      <c r="AN3860" t="str">
        <f t="shared" si="1036"/>
        <v xml:space="preserve">HACO </v>
      </c>
    </row>
    <row r="3861" spans="1:40" x14ac:dyDescent="0.35">
      <c r="A3861">
        <v>81261</v>
      </c>
      <c r="B3861" t="s">
        <v>274</v>
      </c>
      <c r="C3861" s="31">
        <v>45700</v>
      </c>
      <c r="D3861" t="s">
        <v>286</v>
      </c>
      <c r="E3861" t="s">
        <v>287</v>
      </c>
      <c r="F3861" t="s">
        <v>301</v>
      </c>
      <c r="G3861" t="s">
        <v>302</v>
      </c>
      <c r="H3861" t="s">
        <v>915</v>
      </c>
      <c r="I3861" t="s">
        <v>916</v>
      </c>
      <c r="J3861">
        <v>240</v>
      </c>
      <c r="K3861">
        <v>2930.4</v>
      </c>
      <c r="L3861">
        <v>1009.56488</v>
      </c>
      <c r="M3861">
        <v>590.19000000000005</v>
      </c>
      <c r="N3861">
        <v>12.21</v>
      </c>
      <c r="O3861" s="32">
        <f t="shared" si="1020"/>
        <v>2340.21</v>
      </c>
      <c r="P3861" s="32">
        <f t="shared" si="1021"/>
        <v>1330.6451200000001</v>
      </c>
      <c r="Q3861">
        <v>710014</v>
      </c>
      <c r="R3861" t="s">
        <v>298</v>
      </c>
      <c r="S3861" t="s">
        <v>298</v>
      </c>
      <c r="T3861" t="str">
        <f t="shared" si="1022"/>
        <v>VEN</v>
      </c>
      <c r="U3861" t="s">
        <v>300</v>
      </c>
      <c r="V3861" s="33">
        <f t="shared" si="1023"/>
        <v>2930.4</v>
      </c>
      <c r="W3861">
        <f t="shared" si="1024"/>
        <v>240</v>
      </c>
      <c r="X3861" s="33">
        <f t="shared" si="1025"/>
        <v>2340.21</v>
      </c>
      <c r="Y3861" s="33">
        <f t="shared" si="1026"/>
        <v>590.19000000000005</v>
      </c>
      <c r="Z3861" s="45">
        <f t="shared" si="1027"/>
        <v>0.43770308490308496</v>
      </c>
      <c r="AA3861" s="33">
        <f t="shared" si="1028"/>
        <v>1282.6451200000001</v>
      </c>
      <c r="AB3861" s="45">
        <f t="shared" si="1029"/>
        <v>0.54808975262903759</v>
      </c>
      <c r="AC3861" s="33">
        <f>IFERROR($X3861/VLOOKUP(CONCATENATE("USD",C3861),[1]GEINDICE!AR$1:AS$65536,2,0),"")</f>
        <v>405.50501637469455</v>
      </c>
      <c r="AD3861" s="33">
        <f>IFERROR($AA3861/VLOOKUP(CONCATENATE("USD",C3861),[1]GEINDICE!AR$1:AS$65536,2,0),"")</f>
        <v>222.25314411464018</v>
      </c>
      <c r="AE3861" s="33">
        <f>IFERROR($X3861/VLOOKUP(CONCATENATE("EUR",C3861),[1]GEINDICE!AR$1:AS$65536,2,0),"")</f>
        <v>390.84926931106469</v>
      </c>
      <c r="AF3861" s="33">
        <f>IFERROR($AA3861/VLOOKUP(CONCATENATE("EUR",C3861),[1]GEINDICE!AR$1:AS$65536,2,0),"")</f>
        <v>214.22047933194153</v>
      </c>
      <c r="AG3861" s="48" t="str">
        <f>VLOOKUP(E3861,[1]Apresentação!AW$1:AX$65536,2,0)</f>
        <v xml:space="preserve">                    3 - TEXTILE AUXILIARIES</v>
      </c>
      <c r="AH3861" s="48" t="str">
        <f t="shared" si="1030"/>
        <v xml:space="preserve">         5542000003 - SETACID PHC CONC BR</v>
      </c>
      <c r="AI3861" s="49" t="str">
        <f t="shared" si="1031"/>
        <v xml:space="preserve">     X00311 - HACO ETIQUETAS LTDA</v>
      </c>
      <c r="AJ3861" t="str">
        <f t="shared" si="1032"/>
        <v xml:space="preserve">     90 - SALES</v>
      </c>
      <c r="AK3861" t="str">
        <f t="shared" si="1033"/>
        <v/>
      </c>
      <c r="AL3861">
        <f t="shared" si="1034"/>
        <v>2</v>
      </c>
      <c r="AM3861" t="str">
        <f t="shared" si="1035"/>
        <v>2025 2</v>
      </c>
      <c r="AN3861" t="str">
        <f t="shared" si="1036"/>
        <v xml:space="preserve">HACO </v>
      </c>
    </row>
    <row r="3862" spans="1:40" x14ac:dyDescent="0.35">
      <c r="A3862">
        <v>81814</v>
      </c>
      <c r="B3862" t="s">
        <v>274</v>
      </c>
      <c r="C3862" s="31">
        <v>45743</v>
      </c>
      <c r="D3862" t="s">
        <v>286</v>
      </c>
      <c r="E3862" t="s">
        <v>287</v>
      </c>
      <c r="F3862" t="s">
        <v>301</v>
      </c>
      <c r="G3862" t="s">
        <v>302</v>
      </c>
      <c r="H3862" t="s">
        <v>915</v>
      </c>
      <c r="I3862" t="s">
        <v>916</v>
      </c>
      <c r="J3862">
        <v>480</v>
      </c>
      <c r="K3862">
        <v>5860.8</v>
      </c>
      <c r="L3862">
        <v>2019.1297500000001</v>
      </c>
      <c r="M3862">
        <v>1180.3699999999999</v>
      </c>
      <c r="N3862">
        <v>12.21</v>
      </c>
      <c r="O3862" s="32">
        <f t="shared" si="1020"/>
        <v>4680.43</v>
      </c>
      <c r="P3862" s="32">
        <f t="shared" si="1021"/>
        <v>2661.3002500000002</v>
      </c>
      <c r="Q3862">
        <v>722829</v>
      </c>
      <c r="R3862" t="s">
        <v>298</v>
      </c>
      <c r="S3862" t="s">
        <v>298</v>
      </c>
      <c r="T3862" t="str">
        <f t="shared" si="1022"/>
        <v>VEN</v>
      </c>
      <c r="U3862" t="s">
        <v>300</v>
      </c>
      <c r="V3862" s="33">
        <f t="shared" si="1023"/>
        <v>5860.8</v>
      </c>
      <c r="W3862">
        <f t="shared" si="1024"/>
        <v>480</v>
      </c>
      <c r="X3862" s="33">
        <f t="shared" si="1025"/>
        <v>4680.43</v>
      </c>
      <c r="Y3862" s="33">
        <f t="shared" si="1026"/>
        <v>1180.3699999999999</v>
      </c>
      <c r="Z3862" s="45">
        <f t="shared" si="1027"/>
        <v>0.43770479286104291</v>
      </c>
      <c r="AA3862" s="33">
        <f t="shared" si="1028"/>
        <v>2565.3002500000002</v>
      </c>
      <c r="AB3862" s="45">
        <f t="shared" si="1029"/>
        <v>0.54809072029706674</v>
      </c>
      <c r="AC3862" s="33">
        <f>IFERROR($X3862/VLOOKUP(CONCATENATE("USD",C3862),[1]GEINDICE!AR$1:AS$65536,2,0),"")</f>
        <v>814.3560566517034</v>
      </c>
      <c r="AD3862" s="33">
        <f>IFERROR($AA3862/VLOOKUP(CONCATENATE("USD",C3862),[1]GEINDICE!AR$1:AS$65536,2,0),"")</f>
        <v>446.34099766851102</v>
      </c>
      <c r="AE3862" s="33">
        <f>IFERROR($X3862/VLOOKUP(CONCATENATE("EUR",C3862),[1]GEINDICE!AR$1:AS$65536,2,0),"")</f>
        <v>754.03241397087254</v>
      </c>
      <c r="AF3862" s="33">
        <f>IFERROR($AA3862/VLOOKUP(CONCATENATE("EUR",C3862),[1]GEINDICE!AR$1:AS$65536,2,0),"")</f>
        <v>413.27816890063156</v>
      </c>
      <c r="AG3862" s="48" t="str">
        <f>VLOOKUP(E3862,[1]Apresentação!AW$1:AX$65536,2,0)</f>
        <v xml:space="preserve">                    3 - TEXTILE AUXILIARIES</v>
      </c>
      <c r="AH3862" s="48" t="str">
        <f t="shared" si="1030"/>
        <v xml:space="preserve">         5542000003 - SETACID PHC CONC BR</v>
      </c>
      <c r="AI3862" s="49" t="str">
        <f t="shared" si="1031"/>
        <v xml:space="preserve">     X00311 - HACO ETIQUETAS LTDA</v>
      </c>
      <c r="AJ3862" t="str">
        <f t="shared" si="1032"/>
        <v xml:space="preserve">     90 - SALES</v>
      </c>
      <c r="AK3862" t="str">
        <f t="shared" si="1033"/>
        <v/>
      </c>
      <c r="AL3862">
        <f t="shared" si="1034"/>
        <v>3</v>
      </c>
      <c r="AM3862" t="str">
        <f t="shared" si="1035"/>
        <v>2025 3</v>
      </c>
      <c r="AN3862" t="str">
        <f t="shared" si="1036"/>
        <v xml:space="preserve">HACO </v>
      </c>
    </row>
    <row r="3863" spans="1:40" x14ac:dyDescent="0.35">
      <c r="A3863">
        <v>83650</v>
      </c>
      <c r="B3863" t="s">
        <v>274</v>
      </c>
      <c r="C3863" s="31">
        <v>45895</v>
      </c>
      <c r="D3863" t="s">
        <v>286</v>
      </c>
      <c r="E3863" t="s">
        <v>287</v>
      </c>
      <c r="F3863" t="s">
        <v>301</v>
      </c>
      <c r="G3863" t="s">
        <v>302</v>
      </c>
      <c r="H3863" t="s">
        <v>915</v>
      </c>
      <c r="I3863" t="s">
        <v>916</v>
      </c>
      <c r="J3863">
        <v>240</v>
      </c>
      <c r="K3863">
        <v>2930.4</v>
      </c>
      <c r="L3863">
        <v>1064.77649</v>
      </c>
      <c r="M3863">
        <v>590.19000000000005</v>
      </c>
      <c r="N3863">
        <v>12.21</v>
      </c>
      <c r="O3863" s="32">
        <f t="shared" si="1020"/>
        <v>2340.21</v>
      </c>
      <c r="P3863" s="32">
        <f t="shared" si="1021"/>
        <v>1275.4335100000001</v>
      </c>
      <c r="Q3863">
        <v>759779</v>
      </c>
      <c r="R3863" t="s">
        <v>298</v>
      </c>
      <c r="S3863" t="s">
        <v>298</v>
      </c>
      <c r="T3863" t="str">
        <f t="shared" si="1022"/>
        <v>VEN</v>
      </c>
      <c r="U3863" t="s">
        <v>300</v>
      </c>
      <c r="V3863" s="33">
        <f t="shared" si="1023"/>
        <v>2930.4</v>
      </c>
      <c r="W3863">
        <f t="shared" si="1024"/>
        <v>240</v>
      </c>
      <c r="X3863" s="33">
        <f t="shared" si="1025"/>
        <v>2340.21</v>
      </c>
      <c r="Y3863" s="33">
        <f t="shared" si="1026"/>
        <v>590.19000000000005</v>
      </c>
      <c r="Z3863" s="45">
        <f t="shared" si="1027"/>
        <v>0.41886210414960418</v>
      </c>
      <c r="AA3863" s="33">
        <f t="shared" si="1028"/>
        <v>1227.4335100000001</v>
      </c>
      <c r="AB3863" s="45">
        <f t="shared" si="1029"/>
        <v>0.52449716478435693</v>
      </c>
      <c r="AC3863" s="33">
        <f>IFERROR($X3863/VLOOKUP(CONCATENATE("USD",C3863),[1]GEINDICE!AR$1:AS$65536,2,0),"")</f>
        <v>431.62971706813232</v>
      </c>
      <c r="AD3863" s="33">
        <f>IFERROR($AA3863/VLOOKUP(CONCATENATE("USD",C3863),[1]GEINDICE!AR$1:AS$65536,2,0),"")</f>
        <v>226.38856283890959</v>
      </c>
      <c r="AE3863" s="33">
        <f>IFERROR($X3863/VLOOKUP(CONCATENATE("EUR",C3863),[1]GEINDICE!AR$1:AS$65536,2,0),"")</f>
        <v>370.24538421377378</v>
      </c>
      <c r="AF3863" s="33">
        <f>IFERROR($AA3863/VLOOKUP(CONCATENATE("EUR",C3863),[1]GEINDICE!AR$1:AS$65536,2,0),"")</f>
        <v>194.19265429461927</v>
      </c>
      <c r="AG3863" s="48" t="str">
        <f>VLOOKUP(E3863,[1]Apresentação!AW$1:AX$65536,2,0)</f>
        <v xml:space="preserve">                    3 - TEXTILE AUXILIARIES</v>
      </c>
      <c r="AH3863" s="48" t="str">
        <f t="shared" si="1030"/>
        <v xml:space="preserve">         5542000003 - SETACID PHC CONC BR</v>
      </c>
      <c r="AI3863" s="49" t="str">
        <f t="shared" si="1031"/>
        <v xml:space="preserve">     X00311 - HACO ETIQUETAS LTDA</v>
      </c>
      <c r="AJ3863" t="str">
        <f t="shared" si="1032"/>
        <v xml:space="preserve">     90 - SALES</v>
      </c>
      <c r="AK3863" t="str">
        <f t="shared" si="1033"/>
        <v/>
      </c>
      <c r="AL3863">
        <f t="shared" si="1034"/>
        <v>8</v>
      </c>
      <c r="AM3863" t="str">
        <f t="shared" si="1035"/>
        <v>2025 8</v>
      </c>
      <c r="AN3863" t="str">
        <f t="shared" si="1036"/>
        <v xml:space="preserve">HACO </v>
      </c>
    </row>
    <row r="3864" spans="1:40" x14ac:dyDescent="0.35">
      <c r="A3864">
        <v>84093</v>
      </c>
      <c r="B3864" t="s">
        <v>274</v>
      </c>
      <c r="C3864" s="31">
        <v>45932</v>
      </c>
      <c r="D3864" t="s">
        <v>286</v>
      </c>
      <c r="E3864" t="s">
        <v>287</v>
      </c>
      <c r="F3864" t="s">
        <v>301</v>
      </c>
      <c r="G3864" t="s">
        <v>302</v>
      </c>
      <c r="H3864" t="s">
        <v>915</v>
      </c>
      <c r="I3864" t="s">
        <v>916</v>
      </c>
      <c r="J3864">
        <v>200</v>
      </c>
      <c r="K3864">
        <v>2442</v>
      </c>
      <c r="L3864">
        <v>887.64341000000002</v>
      </c>
      <c r="M3864">
        <v>491.82</v>
      </c>
      <c r="N3864">
        <v>12.21</v>
      </c>
      <c r="O3864" s="32">
        <f t="shared" si="1020"/>
        <v>1950.18</v>
      </c>
      <c r="P3864" s="32">
        <f t="shared" si="1021"/>
        <v>1062.5365900000002</v>
      </c>
      <c r="Q3864">
        <v>763105</v>
      </c>
      <c r="R3864" t="s">
        <v>298</v>
      </c>
      <c r="S3864" t="s">
        <v>298</v>
      </c>
      <c r="T3864" t="str">
        <f t="shared" si="1022"/>
        <v>VEN</v>
      </c>
      <c r="U3864" t="s">
        <v>300</v>
      </c>
      <c r="V3864" s="33">
        <f t="shared" si="1023"/>
        <v>2442</v>
      </c>
      <c r="W3864">
        <f t="shared" si="1024"/>
        <v>200</v>
      </c>
      <c r="X3864" s="33">
        <f t="shared" si="1025"/>
        <v>1950.18</v>
      </c>
      <c r="Y3864" s="33">
        <f t="shared" si="1026"/>
        <v>491.82</v>
      </c>
      <c r="Z3864" s="45">
        <f t="shared" si="1027"/>
        <v>0.41872915233415242</v>
      </c>
      <c r="AA3864" s="33">
        <f t="shared" si="1028"/>
        <v>1022.5365900000002</v>
      </c>
      <c r="AB3864" s="45">
        <f t="shared" si="1029"/>
        <v>0.52432933883026189</v>
      </c>
      <c r="AC3864" s="33">
        <f>IFERROR($X3864/VLOOKUP(CONCATENATE("USD",C3864),[1]GEINDICE!AR$1:AS$65536,2,0),"")</f>
        <v>364.86744373140755</v>
      </c>
      <c r="AD3864" s="33">
        <f>IFERROR($AA3864/VLOOKUP(CONCATENATE("USD",C3864),[1]GEINDICE!AR$1:AS$65536,2,0),"")</f>
        <v>191.31070553237669</v>
      </c>
      <c r="AE3864" s="33">
        <f>IFERROR($X3864/VLOOKUP(CONCATENATE("EUR",C3864),[1]GEINDICE!AR$1:AS$65536,2,0),"")</f>
        <v>311.90403838464613</v>
      </c>
      <c r="AF3864" s="33">
        <f>IFERROR($AA3864/VLOOKUP(CONCATENATE("EUR",C3864),[1]GEINDICE!AR$1:AS$65536,2,0),"")</f>
        <v>163.54043822471013</v>
      </c>
      <c r="AG3864" s="48" t="str">
        <f>VLOOKUP(E3864,[1]Apresentação!AW$1:AX$65536,2,0)</f>
        <v xml:space="preserve">                    3 - TEXTILE AUXILIARIES</v>
      </c>
      <c r="AH3864" s="48" t="str">
        <f t="shared" si="1030"/>
        <v xml:space="preserve">         5542000003 - SETACID PHC CONC BR</v>
      </c>
      <c r="AI3864" s="49" t="str">
        <f t="shared" si="1031"/>
        <v xml:space="preserve">     X00311 - HACO ETIQUETAS LTDA</v>
      </c>
      <c r="AJ3864" t="str">
        <f t="shared" si="1032"/>
        <v xml:space="preserve">     90 - SALES</v>
      </c>
      <c r="AK3864" t="str">
        <f t="shared" si="1033"/>
        <v/>
      </c>
      <c r="AL3864">
        <f t="shared" si="1034"/>
        <v>10</v>
      </c>
      <c r="AM3864" t="str">
        <f t="shared" si="1035"/>
        <v>2025 10</v>
      </c>
      <c r="AN3864" t="str">
        <f t="shared" si="1036"/>
        <v xml:space="preserve">HACO </v>
      </c>
    </row>
    <row r="3865" spans="1:40" x14ac:dyDescent="0.35">
      <c r="A3865">
        <v>82609</v>
      </c>
      <c r="B3865" t="s">
        <v>274</v>
      </c>
      <c r="C3865" s="31">
        <v>45807</v>
      </c>
      <c r="D3865" t="s">
        <v>286</v>
      </c>
      <c r="E3865" t="s">
        <v>287</v>
      </c>
      <c r="F3865" t="s">
        <v>301</v>
      </c>
      <c r="G3865" t="s">
        <v>302</v>
      </c>
      <c r="H3865" t="s">
        <v>915</v>
      </c>
      <c r="I3865" t="s">
        <v>916</v>
      </c>
      <c r="J3865">
        <v>480</v>
      </c>
      <c r="K3865">
        <v>5860.8</v>
      </c>
      <c r="L3865">
        <v>2129.5529799999999</v>
      </c>
      <c r="M3865">
        <v>1180.3699999999999</v>
      </c>
      <c r="N3865">
        <v>12.21</v>
      </c>
      <c r="O3865" s="32">
        <f t="shared" si="1020"/>
        <v>4680.43</v>
      </c>
      <c r="P3865" s="32">
        <f t="shared" si="1021"/>
        <v>2550.8770200000004</v>
      </c>
      <c r="Q3865">
        <v>740135</v>
      </c>
      <c r="R3865" t="s">
        <v>298</v>
      </c>
      <c r="S3865" t="s">
        <v>298</v>
      </c>
      <c r="T3865" t="str">
        <f t="shared" si="1022"/>
        <v>VEN</v>
      </c>
      <c r="U3865" t="s">
        <v>300</v>
      </c>
      <c r="V3865" s="33">
        <f t="shared" si="1023"/>
        <v>5860.8</v>
      </c>
      <c r="W3865">
        <f t="shared" si="1024"/>
        <v>480</v>
      </c>
      <c r="X3865" s="33">
        <f t="shared" si="1025"/>
        <v>4680.43</v>
      </c>
      <c r="Y3865" s="33">
        <f t="shared" si="1026"/>
        <v>1180.3699999999999</v>
      </c>
      <c r="Z3865" s="45">
        <f t="shared" si="1027"/>
        <v>0.41886381040131043</v>
      </c>
      <c r="AA3865" s="33">
        <f t="shared" si="1028"/>
        <v>2454.8770200000004</v>
      </c>
      <c r="AB3865" s="45">
        <f t="shared" si="1029"/>
        <v>0.52449818072271137</v>
      </c>
      <c r="AC3865" s="33">
        <f>IFERROR($X3865/VLOOKUP(CONCATENATE("USD",C3865),[1]GEINDICE!AR$1:AS$65536,2,0),"")</f>
        <v>819.87667945416649</v>
      </c>
      <c r="AD3865" s="33">
        <f>IFERROR($AA3865/VLOOKUP(CONCATENATE("USD",C3865),[1]GEINDICE!AR$1:AS$65536,2,0),"")</f>
        <v>430.02382679068796</v>
      </c>
      <c r="AE3865" s="33">
        <f>IFERROR($X3865/VLOOKUP(CONCATENATE("EUR",C3865),[1]GEINDICE!AR$1:AS$65536,2,0),"")</f>
        <v>722.54503913426061</v>
      </c>
      <c r="AF3865" s="33">
        <f>IFERROR($AA3865/VLOOKUP(CONCATENATE("EUR",C3865),[1]GEINDICE!AR$1:AS$65536,2,0),"")</f>
        <v>378.97355851614003</v>
      </c>
      <c r="AG3865" s="48" t="str">
        <f>VLOOKUP(E3865,[1]Apresentação!AW$1:AX$65536,2,0)</f>
        <v xml:space="preserve">                    3 - TEXTILE AUXILIARIES</v>
      </c>
      <c r="AH3865" s="48" t="str">
        <f t="shared" si="1030"/>
        <v xml:space="preserve">         5542000003 - SETACID PHC CONC BR</v>
      </c>
      <c r="AI3865" s="49" t="str">
        <f t="shared" si="1031"/>
        <v xml:space="preserve">     X00311 - HACO ETIQUETAS LTDA</v>
      </c>
      <c r="AJ3865" t="str">
        <f t="shared" si="1032"/>
        <v xml:space="preserve">     90 - SALES</v>
      </c>
      <c r="AK3865" t="str">
        <f t="shared" si="1033"/>
        <v/>
      </c>
      <c r="AL3865">
        <f t="shared" si="1034"/>
        <v>5</v>
      </c>
      <c r="AM3865" t="str">
        <f t="shared" si="1035"/>
        <v>2025 5</v>
      </c>
      <c r="AN3865" t="str">
        <f t="shared" si="1036"/>
        <v xml:space="preserve">HACO </v>
      </c>
    </row>
    <row r="3866" spans="1:40" x14ac:dyDescent="0.35">
      <c r="A3866">
        <v>84456</v>
      </c>
      <c r="B3866" t="s">
        <v>274</v>
      </c>
      <c r="C3866" s="31">
        <v>45961</v>
      </c>
      <c r="D3866" t="s">
        <v>286</v>
      </c>
      <c r="E3866" t="s">
        <v>287</v>
      </c>
      <c r="F3866" t="s">
        <v>301</v>
      </c>
      <c r="G3866" t="s">
        <v>302</v>
      </c>
      <c r="H3866" t="s">
        <v>915</v>
      </c>
      <c r="I3866" t="s">
        <v>916</v>
      </c>
      <c r="J3866">
        <v>200</v>
      </c>
      <c r="K3866">
        <v>2442</v>
      </c>
      <c r="L3866">
        <v>887.64341000000002</v>
      </c>
      <c r="M3866">
        <v>491.82</v>
      </c>
      <c r="N3866">
        <v>12.21</v>
      </c>
      <c r="O3866" s="32">
        <f t="shared" si="1020"/>
        <v>1950.18</v>
      </c>
      <c r="P3866" s="32">
        <f t="shared" si="1021"/>
        <v>1062.5365900000002</v>
      </c>
      <c r="Q3866">
        <v>765871</v>
      </c>
      <c r="R3866" t="s">
        <v>298</v>
      </c>
      <c r="S3866" t="s">
        <v>298</v>
      </c>
      <c r="T3866" t="str">
        <f t="shared" si="1022"/>
        <v>VEN</v>
      </c>
      <c r="U3866" t="s">
        <v>381</v>
      </c>
      <c r="V3866" s="33">
        <f t="shared" si="1023"/>
        <v>2442</v>
      </c>
      <c r="W3866">
        <f t="shared" si="1024"/>
        <v>200</v>
      </c>
      <c r="X3866" s="33">
        <f t="shared" si="1025"/>
        <v>1950.18</v>
      </c>
      <c r="Y3866" s="33">
        <f t="shared" si="1026"/>
        <v>491.82</v>
      </c>
      <c r="Z3866" s="45">
        <f t="shared" si="1027"/>
        <v>0.41872915233415242</v>
      </c>
      <c r="AA3866" s="33">
        <f t="shared" si="1028"/>
        <v>1022.5365900000002</v>
      </c>
      <c r="AB3866" s="45">
        <f t="shared" si="1029"/>
        <v>0.52432933883026189</v>
      </c>
      <c r="AC3866" s="33">
        <f>IFERROR($X3866/VLOOKUP(CONCATENATE("USD",C3866),[1]GEINDICE!AR$1:AS$65536,2,0),"")</f>
        <v>362.19750013929382</v>
      </c>
      <c r="AD3866" s="33">
        <f>IFERROR($AA3866/VLOOKUP(CONCATENATE("USD",C3866),[1]GEINDICE!AR$1:AS$65536,2,0),"")</f>
        <v>189.91077577400964</v>
      </c>
      <c r="AE3866" s="33">
        <f>IFERROR($X3866/VLOOKUP(CONCATENATE("EUR",C3866),[1]GEINDICE!AR$1:AS$65536,2,0),"")</f>
        <v>313.83649822980368</v>
      </c>
      <c r="AF3866" s="33">
        <f>IFERROR($AA3866/VLOOKUP(CONCATENATE("EUR",C3866),[1]GEINDICE!AR$1:AS$65536,2,0),"")</f>
        <v>164.5536836176376</v>
      </c>
      <c r="AG3866" s="48" t="str">
        <f>VLOOKUP(E3866,[1]Apresentação!AW$1:AX$65536,2,0)</f>
        <v xml:space="preserve">                    3 - TEXTILE AUXILIARIES</v>
      </c>
      <c r="AH3866" s="48" t="str">
        <f t="shared" si="1030"/>
        <v xml:space="preserve">         5542000003 - SETACID PHC CONC BR</v>
      </c>
      <c r="AI3866" s="49" t="str">
        <f t="shared" si="1031"/>
        <v xml:space="preserve">     X00311 - HACO ETIQUETAS LTDA</v>
      </c>
      <c r="AJ3866" t="str">
        <f t="shared" si="1032"/>
        <v xml:space="preserve">     90 - SALES</v>
      </c>
      <c r="AK3866" t="str">
        <f t="shared" si="1033"/>
        <v/>
      </c>
      <c r="AL3866">
        <f t="shared" si="1034"/>
        <v>10</v>
      </c>
      <c r="AM3866" t="str">
        <f t="shared" si="1035"/>
        <v>2025 10</v>
      </c>
      <c r="AN3866" t="str">
        <f t="shared" si="1036"/>
        <v xml:space="preserve">HACO </v>
      </c>
    </row>
    <row r="3867" spans="1:40" x14ac:dyDescent="0.35">
      <c r="A3867">
        <v>80832</v>
      </c>
      <c r="B3867" t="s">
        <v>274</v>
      </c>
      <c r="C3867" s="31">
        <v>45667</v>
      </c>
      <c r="D3867" t="s">
        <v>286</v>
      </c>
      <c r="E3867" t="s">
        <v>287</v>
      </c>
      <c r="F3867" t="s">
        <v>316</v>
      </c>
      <c r="G3867" t="s">
        <v>317</v>
      </c>
      <c r="H3867" t="s">
        <v>919</v>
      </c>
      <c r="I3867" t="s">
        <v>920</v>
      </c>
      <c r="J3867">
        <v>480</v>
      </c>
      <c r="K3867">
        <v>8415.84</v>
      </c>
      <c r="L3867">
        <v>4185.5280000000002</v>
      </c>
      <c r="M3867">
        <v>1694.95</v>
      </c>
      <c r="N3867">
        <v>17.533000000000001</v>
      </c>
      <c r="O3867" s="32">
        <f t="shared" si="1020"/>
        <v>6720.89</v>
      </c>
      <c r="P3867" s="32">
        <f t="shared" si="1021"/>
        <v>2535.3620000000001</v>
      </c>
      <c r="Q3867">
        <v>706842</v>
      </c>
      <c r="R3867" t="s">
        <v>298</v>
      </c>
      <c r="S3867" t="s">
        <v>298</v>
      </c>
      <c r="T3867" t="str">
        <f t="shared" si="1022"/>
        <v>VEN</v>
      </c>
      <c r="U3867" t="s">
        <v>300</v>
      </c>
      <c r="V3867" s="33">
        <f t="shared" si="1023"/>
        <v>8415.84</v>
      </c>
      <c r="W3867">
        <f t="shared" si="1024"/>
        <v>480</v>
      </c>
      <c r="X3867" s="33">
        <f t="shared" si="1025"/>
        <v>6720.89</v>
      </c>
      <c r="Y3867" s="33">
        <f t="shared" si="1026"/>
        <v>1694.95</v>
      </c>
      <c r="Z3867" s="45">
        <f t="shared" si="1027"/>
        <v>0.28985365691362952</v>
      </c>
      <c r="AA3867" s="33">
        <f t="shared" si="1028"/>
        <v>2439.3620000000001</v>
      </c>
      <c r="AB3867" s="45">
        <f t="shared" si="1029"/>
        <v>0.36295222805312988</v>
      </c>
      <c r="AC3867" s="33">
        <f>IFERROR($X3867/VLOOKUP(CONCATENATE("USD",C3867),[1]GEINDICE!AR$1:AS$65536,2,0),"")</f>
        <v>1102.4177806938408</v>
      </c>
      <c r="AD3867" s="33">
        <f>IFERROR($AA3867/VLOOKUP(CONCATENATE("USD",C3867),[1]GEINDICE!AR$1:AS$65536,2,0),"")</f>
        <v>400.12498974821614</v>
      </c>
      <c r="AE3867" s="33">
        <f>IFERROR($X3867/VLOOKUP(CONCATENATE("EUR",C3867),[1]GEINDICE!AR$1:AS$65536,2,0),"")</f>
        <v>1075.3251947968831</v>
      </c>
      <c r="AF3867" s="33">
        <f>IFERROR($AA3867/VLOOKUP(CONCATENATE("EUR",C3867),[1]GEINDICE!AR$1:AS$65536,2,0),"")</f>
        <v>390.29167533319463</v>
      </c>
      <c r="AG3867" s="48" t="str">
        <f>VLOOKUP(E3867,[1]Apresentação!AW$1:AX$65536,2,0)</f>
        <v xml:space="preserve">                    3 - TEXTILE AUXILIARIES</v>
      </c>
      <c r="AH3867" s="48" t="str">
        <f t="shared" si="1030"/>
        <v xml:space="preserve">         5510000009 - SETAVIN MSB BR</v>
      </c>
      <c r="AI3867" s="49" t="str">
        <f t="shared" si="1031"/>
        <v xml:space="preserve">     X00274 - ELASTAN IND E COM LTDA</v>
      </c>
      <c r="AJ3867" t="str">
        <f t="shared" si="1032"/>
        <v xml:space="preserve">     90 - SALES</v>
      </c>
      <c r="AK3867" t="str">
        <f t="shared" si="1033"/>
        <v/>
      </c>
      <c r="AL3867">
        <f t="shared" si="1034"/>
        <v>1</v>
      </c>
      <c r="AM3867" t="str">
        <f t="shared" si="1035"/>
        <v>2025 1</v>
      </c>
      <c r="AN3867" t="str">
        <f t="shared" si="1036"/>
        <v xml:space="preserve">ELASTAN </v>
      </c>
    </row>
    <row r="3868" spans="1:40" x14ac:dyDescent="0.35">
      <c r="A3868">
        <v>82295</v>
      </c>
      <c r="B3868" t="s">
        <v>274</v>
      </c>
      <c r="C3868" s="31">
        <v>45783</v>
      </c>
      <c r="D3868" t="s">
        <v>286</v>
      </c>
      <c r="E3868" t="s">
        <v>287</v>
      </c>
      <c r="F3868" t="s">
        <v>316</v>
      </c>
      <c r="G3868" t="s">
        <v>317</v>
      </c>
      <c r="H3868" t="s">
        <v>919</v>
      </c>
      <c r="I3868" t="s">
        <v>920</v>
      </c>
      <c r="J3868">
        <v>480</v>
      </c>
      <c r="K3868">
        <v>8415.84</v>
      </c>
      <c r="L3868">
        <v>4611.7630099999997</v>
      </c>
      <c r="M3868">
        <v>1694.95</v>
      </c>
      <c r="N3868">
        <v>17.533000000000001</v>
      </c>
      <c r="O3868" s="32">
        <f t="shared" si="1020"/>
        <v>6720.89</v>
      </c>
      <c r="P3868" s="32">
        <f t="shared" si="1021"/>
        <v>2109.1269900000007</v>
      </c>
      <c r="Q3868">
        <v>737422</v>
      </c>
      <c r="R3868" t="s">
        <v>298</v>
      </c>
      <c r="S3868" t="s">
        <v>298</v>
      </c>
      <c r="T3868" t="str">
        <f t="shared" si="1022"/>
        <v>VEN</v>
      </c>
      <c r="U3868" t="s">
        <v>300</v>
      </c>
      <c r="V3868" s="33">
        <f t="shared" si="1023"/>
        <v>8415.84</v>
      </c>
      <c r="W3868">
        <f t="shared" si="1024"/>
        <v>480</v>
      </c>
      <c r="X3868" s="33">
        <f t="shared" si="1025"/>
        <v>6720.89</v>
      </c>
      <c r="Y3868" s="33">
        <f t="shared" si="1026"/>
        <v>1694.95</v>
      </c>
      <c r="Z3868" s="45">
        <f t="shared" si="1027"/>
        <v>0.23920689913306345</v>
      </c>
      <c r="AA3868" s="33">
        <f t="shared" si="1028"/>
        <v>2013.1269900000007</v>
      </c>
      <c r="AB3868" s="45">
        <f t="shared" si="1029"/>
        <v>0.29953279848353426</v>
      </c>
      <c r="AC3868" s="33">
        <f>IFERROR($X3868/VLOOKUP(CONCATENATE("USD",C3868),[1]GEINDICE!AR$1:AS$65536,2,0),"")</f>
        <v>1174.7753889180215</v>
      </c>
      <c r="AD3868" s="33">
        <f>IFERROR($AA3868/VLOOKUP(CONCATENATE("USD",C3868),[1]GEINDICE!AR$1:AS$65536,2,0),"")</f>
        <v>351.88375983219726</v>
      </c>
      <c r="AE3868" s="33">
        <f>IFERROR($X3868/VLOOKUP(CONCATENATE("EUR",C3868),[1]GEINDICE!AR$1:AS$65536,2,0),"")</f>
        <v>1035.4964948771283</v>
      </c>
      <c r="AF3868" s="33">
        <f>IFERROR($AA3868/VLOOKUP(CONCATENATE("EUR",C3868),[1]GEINDICE!AR$1:AS$65536,2,0),"")</f>
        <v>310.16516293043691</v>
      </c>
      <c r="AG3868" s="48" t="str">
        <f>VLOOKUP(E3868,[1]Apresentação!AW$1:AX$65536,2,0)</f>
        <v xml:space="preserve">                    3 - TEXTILE AUXILIARIES</v>
      </c>
      <c r="AH3868" s="48" t="str">
        <f t="shared" si="1030"/>
        <v xml:space="preserve">         5510000009 - SETAVIN MSB BR</v>
      </c>
      <c r="AI3868" s="49" t="str">
        <f t="shared" si="1031"/>
        <v xml:space="preserve">     X00274 - ELASTAN IND E COM LTDA</v>
      </c>
      <c r="AJ3868" t="str">
        <f t="shared" si="1032"/>
        <v xml:space="preserve">     90 - SALES</v>
      </c>
      <c r="AK3868" t="str">
        <f t="shared" si="1033"/>
        <v/>
      </c>
      <c r="AL3868">
        <f t="shared" si="1034"/>
        <v>5</v>
      </c>
      <c r="AM3868" t="str">
        <f t="shared" si="1035"/>
        <v>2025 5</v>
      </c>
      <c r="AN3868" t="str">
        <f t="shared" si="1036"/>
        <v xml:space="preserve">ELASTAN </v>
      </c>
    </row>
    <row r="3869" spans="1:40" x14ac:dyDescent="0.35">
      <c r="A3869">
        <v>81534</v>
      </c>
      <c r="B3869" t="s">
        <v>274</v>
      </c>
      <c r="C3869" s="31">
        <v>45722</v>
      </c>
      <c r="D3869" t="s">
        <v>286</v>
      </c>
      <c r="E3869" t="s">
        <v>287</v>
      </c>
      <c r="F3869" t="s">
        <v>316</v>
      </c>
      <c r="G3869" t="s">
        <v>317</v>
      </c>
      <c r="H3869" t="s">
        <v>919</v>
      </c>
      <c r="I3869" t="s">
        <v>920</v>
      </c>
      <c r="J3869">
        <v>480</v>
      </c>
      <c r="K3869">
        <v>8415.84</v>
      </c>
      <c r="L3869">
        <v>4611.7630099999997</v>
      </c>
      <c r="M3869">
        <v>1694.95</v>
      </c>
      <c r="N3869">
        <v>17.533000000000001</v>
      </c>
      <c r="O3869" s="32">
        <f t="shared" si="1020"/>
        <v>6720.89</v>
      </c>
      <c r="P3869" s="32">
        <f t="shared" si="1021"/>
        <v>2109.1269900000007</v>
      </c>
      <c r="Q3869">
        <v>714734</v>
      </c>
      <c r="R3869" t="s">
        <v>298</v>
      </c>
      <c r="S3869" t="s">
        <v>298</v>
      </c>
      <c r="T3869" t="str">
        <f t="shared" si="1022"/>
        <v>VEN</v>
      </c>
      <c r="U3869" t="s">
        <v>300</v>
      </c>
      <c r="V3869" s="33">
        <f t="shared" si="1023"/>
        <v>8415.84</v>
      </c>
      <c r="W3869">
        <f t="shared" si="1024"/>
        <v>480</v>
      </c>
      <c r="X3869" s="33">
        <f t="shared" si="1025"/>
        <v>6720.89</v>
      </c>
      <c r="Y3869" s="33">
        <f t="shared" si="1026"/>
        <v>1694.95</v>
      </c>
      <c r="Z3869" s="45">
        <f t="shared" si="1027"/>
        <v>0.23920689913306345</v>
      </c>
      <c r="AA3869" s="33">
        <f t="shared" si="1028"/>
        <v>2013.1269900000007</v>
      </c>
      <c r="AB3869" s="45">
        <f t="shared" si="1029"/>
        <v>0.29953279848353426</v>
      </c>
      <c r="AC3869" s="33">
        <f>IFERROR($X3869/VLOOKUP(CONCATENATE("USD",C3869),[1]GEINDICE!AR$1:AS$65536,2,0),"")</f>
        <v>1169.0740837377587</v>
      </c>
      <c r="AD3869" s="33">
        <f>IFERROR($AA3869/VLOOKUP(CONCATENATE("USD",C3869),[1]GEINDICE!AR$1:AS$65536,2,0),"")</f>
        <v>350.17603193654452</v>
      </c>
      <c r="AE3869" s="33">
        <f>IFERROR($X3869/VLOOKUP(CONCATENATE("EUR",C3869),[1]GEINDICE!AR$1:AS$65536,2,0),"")</f>
        <v>1080.6679315667609</v>
      </c>
      <c r="AF3869" s="33">
        <f>IFERROR($AA3869/VLOOKUP(CONCATENATE("EUR",C3869),[1]GEINDICE!AR$1:AS$65536,2,0),"")</f>
        <v>323.69548977360438</v>
      </c>
      <c r="AG3869" s="48" t="str">
        <f>VLOOKUP(E3869,[1]Apresentação!AW$1:AX$65536,2,0)</f>
        <v xml:space="preserve">                    3 - TEXTILE AUXILIARIES</v>
      </c>
      <c r="AH3869" s="48" t="str">
        <f t="shared" si="1030"/>
        <v xml:space="preserve">         5510000009 - SETAVIN MSB BR</v>
      </c>
      <c r="AI3869" s="49" t="str">
        <f t="shared" si="1031"/>
        <v xml:space="preserve">     X00274 - ELASTAN IND E COM LTDA</v>
      </c>
      <c r="AJ3869" t="str">
        <f t="shared" si="1032"/>
        <v xml:space="preserve">     90 - SALES</v>
      </c>
      <c r="AK3869" t="str">
        <f t="shared" si="1033"/>
        <v/>
      </c>
      <c r="AL3869">
        <f t="shared" si="1034"/>
        <v>3</v>
      </c>
      <c r="AM3869" t="str">
        <f t="shared" si="1035"/>
        <v>2025 3</v>
      </c>
      <c r="AN3869" t="str">
        <f t="shared" si="1036"/>
        <v xml:space="preserve">ELASTAN </v>
      </c>
    </row>
    <row r="3870" spans="1:40" x14ac:dyDescent="0.35">
      <c r="A3870">
        <v>84215</v>
      </c>
      <c r="B3870" t="s">
        <v>274</v>
      </c>
      <c r="C3870" s="31">
        <v>45943</v>
      </c>
      <c r="D3870" t="s">
        <v>286</v>
      </c>
      <c r="E3870" t="s">
        <v>287</v>
      </c>
      <c r="F3870" t="s">
        <v>316</v>
      </c>
      <c r="G3870" t="s">
        <v>317</v>
      </c>
      <c r="H3870" t="s">
        <v>919</v>
      </c>
      <c r="I3870" t="s">
        <v>920</v>
      </c>
      <c r="J3870">
        <v>240</v>
      </c>
      <c r="K3870">
        <v>4207.92</v>
      </c>
      <c r="L3870">
        <v>2413.6490399999998</v>
      </c>
      <c r="M3870">
        <v>847.48</v>
      </c>
      <c r="N3870">
        <v>17.533000000000001</v>
      </c>
      <c r="O3870" s="32">
        <f t="shared" si="1020"/>
        <v>3360.44</v>
      </c>
      <c r="P3870" s="32">
        <f t="shared" si="1021"/>
        <v>946.79096000000027</v>
      </c>
      <c r="Q3870">
        <v>764183</v>
      </c>
      <c r="R3870" t="s">
        <v>298</v>
      </c>
      <c r="S3870" t="s">
        <v>298</v>
      </c>
      <c r="T3870" t="str">
        <f t="shared" si="1022"/>
        <v>VEN</v>
      </c>
      <c r="U3870" t="s">
        <v>300</v>
      </c>
      <c r="V3870" s="33">
        <f t="shared" si="1023"/>
        <v>4207.92</v>
      </c>
      <c r="W3870">
        <f t="shared" si="1024"/>
        <v>240</v>
      </c>
      <c r="X3870" s="33">
        <f t="shared" si="1025"/>
        <v>3360.44</v>
      </c>
      <c r="Y3870" s="33">
        <f t="shared" si="1026"/>
        <v>847.48</v>
      </c>
      <c r="Z3870" s="45">
        <f t="shared" si="1027"/>
        <v>0.21359506834730704</v>
      </c>
      <c r="AA3870" s="33">
        <f t="shared" si="1028"/>
        <v>898.79096000000027</v>
      </c>
      <c r="AB3870" s="45">
        <f t="shared" si="1029"/>
        <v>0.26746228470081307</v>
      </c>
      <c r="AC3870" s="33">
        <f>IFERROR($X3870/VLOOKUP(CONCATENATE("USD",C3870),[1]GEINDICE!AR$1:AS$65536,2,0),"")</f>
        <v>615.13847956213726</v>
      </c>
      <c r="AD3870" s="33">
        <f>IFERROR($AA3870/VLOOKUP(CONCATENATE("USD",C3870),[1]GEINDICE!AR$1:AS$65536,2,0),"")</f>
        <v>164.52634315107363</v>
      </c>
      <c r="AE3870" s="33">
        <f>IFERROR($X3870/VLOOKUP(CONCATENATE("EUR",C3870),[1]GEINDICE!AR$1:AS$65536,2,0),"")</f>
        <v>531.38727683865966</v>
      </c>
      <c r="AF3870" s="33">
        <f>IFERROR($AA3870/VLOOKUP(CONCATENATE("EUR",C3870),[1]GEINDICE!AR$1:AS$65536,2,0),"")</f>
        <v>142.12605512421138</v>
      </c>
      <c r="AG3870" s="48" t="str">
        <f>VLOOKUP(E3870,[1]Apresentação!AW$1:AX$65536,2,0)</f>
        <v xml:space="preserve">                    3 - TEXTILE AUXILIARIES</v>
      </c>
      <c r="AH3870" s="48" t="str">
        <f t="shared" si="1030"/>
        <v xml:space="preserve">         5510000009 - SETAVIN MSB BR</v>
      </c>
      <c r="AI3870" s="49" t="str">
        <f t="shared" si="1031"/>
        <v xml:space="preserve">     X00274 - ELASTAN IND E COM LTDA</v>
      </c>
      <c r="AJ3870" t="str">
        <f t="shared" si="1032"/>
        <v xml:space="preserve">     90 - SALES</v>
      </c>
      <c r="AK3870" t="str">
        <f t="shared" si="1033"/>
        <v/>
      </c>
      <c r="AL3870">
        <f t="shared" si="1034"/>
        <v>10</v>
      </c>
      <c r="AM3870" t="str">
        <f t="shared" si="1035"/>
        <v>2025 10</v>
      </c>
      <c r="AN3870" t="str">
        <f t="shared" si="1036"/>
        <v xml:space="preserve">ELASTAN </v>
      </c>
    </row>
    <row r="3871" spans="1:40" x14ac:dyDescent="0.35">
      <c r="A3871">
        <v>84093</v>
      </c>
      <c r="B3871" t="s">
        <v>274</v>
      </c>
      <c r="C3871" s="31">
        <v>45932</v>
      </c>
      <c r="D3871" t="s">
        <v>286</v>
      </c>
      <c r="E3871" t="s">
        <v>287</v>
      </c>
      <c r="F3871" t="s">
        <v>301</v>
      </c>
      <c r="G3871" t="s">
        <v>302</v>
      </c>
      <c r="H3871" t="s">
        <v>919</v>
      </c>
      <c r="I3871" t="s">
        <v>920</v>
      </c>
      <c r="J3871">
        <v>120</v>
      </c>
      <c r="K3871">
        <v>2223.48</v>
      </c>
      <c r="L3871">
        <v>1206.8245199999999</v>
      </c>
      <c r="M3871">
        <v>447.81</v>
      </c>
      <c r="N3871">
        <v>18.529</v>
      </c>
      <c r="O3871" s="32">
        <f t="shared" si="1020"/>
        <v>1775.67</v>
      </c>
      <c r="P3871" s="32">
        <f t="shared" si="1021"/>
        <v>568.84548000000018</v>
      </c>
      <c r="Q3871">
        <v>763112</v>
      </c>
      <c r="R3871" t="s">
        <v>298</v>
      </c>
      <c r="S3871" t="s">
        <v>298</v>
      </c>
      <c r="T3871" t="str">
        <f t="shared" si="1022"/>
        <v>VEN</v>
      </c>
      <c r="U3871" t="s">
        <v>300</v>
      </c>
      <c r="V3871" s="33">
        <f t="shared" si="1023"/>
        <v>2223.48</v>
      </c>
      <c r="W3871">
        <f t="shared" si="1024"/>
        <v>120</v>
      </c>
      <c r="X3871" s="33">
        <f t="shared" si="1025"/>
        <v>1775.67</v>
      </c>
      <c r="Y3871" s="33">
        <f t="shared" si="1026"/>
        <v>447.81</v>
      </c>
      <c r="Z3871" s="45">
        <f t="shared" si="1027"/>
        <v>0.2450417723568461</v>
      </c>
      <c r="AA3871" s="33">
        <f t="shared" si="1028"/>
        <v>544.84548000000018</v>
      </c>
      <c r="AB3871" s="45">
        <f t="shared" si="1029"/>
        <v>0.30683937893865421</v>
      </c>
      <c r="AC3871" s="33">
        <f>IFERROR($X3871/VLOOKUP(CONCATENATE("USD",C3871),[1]GEINDICE!AR$1:AS$65536,2,0),"")</f>
        <v>332.2176280192333</v>
      </c>
      <c r="AD3871" s="33">
        <f>IFERROR($AA3871/VLOOKUP(CONCATENATE("USD",C3871),[1]GEINDICE!AR$1:AS$65536,2,0),"")</f>
        <v>101.9374506538944</v>
      </c>
      <c r="AE3871" s="33">
        <f>IFERROR($X3871/VLOOKUP(CONCATENATE("EUR",C3871),[1]GEINDICE!AR$1:AS$65536,2,0),"")</f>
        <v>283.99360255897642</v>
      </c>
      <c r="AF3871" s="33">
        <f>IFERROR($AA3871/VLOOKUP(CONCATENATE("EUR",C3871),[1]GEINDICE!AR$1:AS$65536,2,0),"")</f>
        <v>87.140420631747318</v>
      </c>
      <c r="AG3871" s="48" t="str">
        <f>VLOOKUP(E3871,[1]Apresentação!AW$1:AX$65536,2,0)</f>
        <v xml:space="preserve">                    3 - TEXTILE AUXILIARIES</v>
      </c>
      <c r="AH3871" s="48" t="str">
        <f t="shared" si="1030"/>
        <v xml:space="preserve">         5510000009 - SETAVIN MSB BR</v>
      </c>
      <c r="AI3871" s="49" t="str">
        <f t="shared" si="1031"/>
        <v xml:space="preserve">     X00311 - HACO ETIQUETAS LTDA</v>
      </c>
      <c r="AJ3871" t="str">
        <f t="shared" si="1032"/>
        <v xml:space="preserve">     90 - SALES</v>
      </c>
      <c r="AK3871" t="str">
        <f t="shared" si="1033"/>
        <v/>
      </c>
      <c r="AL3871">
        <f t="shared" si="1034"/>
        <v>10</v>
      </c>
      <c r="AM3871" t="str">
        <f t="shared" si="1035"/>
        <v>2025 10</v>
      </c>
      <c r="AN3871" t="str">
        <f t="shared" si="1036"/>
        <v xml:space="preserve">HACO </v>
      </c>
    </row>
    <row r="3872" spans="1:40" x14ac:dyDescent="0.35">
      <c r="A3872">
        <v>82848</v>
      </c>
      <c r="B3872" t="s">
        <v>274</v>
      </c>
      <c r="C3872" s="31">
        <v>45831</v>
      </c>
      <c r="D3872" t="s">
        <v>286</v>
      </c>
      <c r="E3872" t="s">
        <v>287</v>
      </c>
      <c r="F3872" t="s">
        <v>316</v>
      </c>
      <c r="G3872" t="s">
        <v>317</v>
      </c>
      <c r="H3872" t="s">
        <v>919</v>
      </c>
      <c r="I3872" t="s">
        <v>920</v>
      </c>
      <c r="J3872">
        <v>480</v>
      </c>
      <c r="K3872">
        <v>8415.84</v>
      </c>
      <c r="L3872">
        <v>4587.7319500000003</v>
      </c>
      <c r="M3872">
        <v>1694.95</v>
      </c>
      <c r="N3872">
        <v>17.533000000000001</v>
      </c>
      <c r="O3872" s="32">
        <f t="shared" si="1020"/>
        <v>6720.89</v>
      </c>
      <c r="P3872" s="32">
        <f t="shared" si="1021"/>
        <v>2133.15805</v>
      </c>
      <c r="Q3872">
        <v>741801</v>
      </c>
      <c r="R3872" t="s">
        <v>298</v>
      </c>
      <c r="S3872" t="s">
        <v>298</v>
      </c>
      <c r="T3872" t="str">
        <f t="shared" si="1022"/>
        <v>VEN</v>
      </c>
      <c r="U3872" t="s">
        <v>300</v>
      </c>
      <c r="V3872" s="33">
        <f t="shared" si="1023"/>
        <v>8415.84</v>
      </c>
      <c r="W3872">
        <f t="shared" si="1024"/>
        <v>480</v>
      </c>
      <c r="X3872" s="33">
        <f t="shared" si="1025"/>
        <v>6720.89</v>
      </c>
      <c r="Y3872" s="33">
        <f t="shared" si="1026"/>
        <v>1694.95</v>
      </c>
      <c r="Z3872" s="45">
        <f t="shared" si="1027"/>
        <v>0.24206235503526682</v>
      </c>
      <c r="AA3872" s="33">
        <f t="shared" si="1028"/>
        <v>2037.15805</v>
      </c>
      <c r="AB3872" s="45">
        <f t="shared" si="1029"/>
        <v>0.30310837552764586</v>
      </c>
      <c r="AC3872" s="33">
        <f>IFERROR($X3872/VLOOKUP(CONCATENATE("USD",C3872),[1]GEINDICE!AR$1:AS$65536,2,0),"")</f>
        <v>1217.2658613007807</v>
      </c>
      <c r="AD3872" s="33">
        <f>IFERROR($AA3872/VLOOKUP(CONCATENATE("USD",C3872),[1]GEINDICE!AR$1:AS$65536,2,0),"")</f>
        <v>368.96347780414033</v>
      </c>
      <c r="AE3872" s="33">
        <f>IFERROR($X3872/VLOOKUP(CONCATENATE("EUR",C3872),[1]GEINDICE!AR$1:AS$65536,2,0),"")</f>
        <v>1054.9191649662532</v>
      </c>
      <c r="AF3872" s="33">
        <f>IFERROR($AA3872/VLOOKUP(CONCATENATE("EUR",C3872),[1]GEINDICE!AR$1:AS$65536,2,0),"")</f>
        <v>319.7548344059017</v>
      </c>
      <c r="AG3872" s="48" t="str">
        <f>VLOOKUP(E3872,[1]Apresentação!AW$1:AX$65536,2,0)</f>
        <v xml:space="preserve">                    3 - TEXTILE AUXILIARIES</v>
      </c>
      <c r="AH3872" s="48" t="str">
        <f t="shared" si="1030"/>
        <v xml:space="preserve">         5510000009 - SETAVIN MSB BR</v>
      </c>
      <c r="AI3872" s="49" t="str">
        <f t="shared" si="1031"/>
        <v xml:space="preserve">     X00274 - ELASTAN IND E COM LTDA</v>
      </c>
      <c r="AJ3872" t="str">
        <f t="shared" si="1032"/>
        <v xml:space="preserve">     90 - SALES</v>
      </c>
      <c r="AK3872" t="str">
        <f t="shared" si="1033"/>
        <v/>
      </c>
      <c r="AL3872">
        <f t="shared" si="1034"/>
        <v>6</v>
      </c>
      <c r="AM3872" t="str">
        <f t="shared" si="1035"/>
        <v>2025 6</v>
      </c>
      <c r="AN3872" t="str">
        <f t="shared" si="1036"/>
        <v xml:space="preserve">ELASTAN </v>
      </c>
    </row>
    <row r="3873" spans="1:40" x14ac:dyDescent="0.35">
      <c r="A3873">
        <v>83294</v>
      </c>
      <c r="B3873" t="s">
        <v>274</v>
      </c>
      <c r="C3873" s="31">
        <v>45867</v>
      </c>
      <c r="D3873" t="s">
        <v>286</v>
      </c>
      <c r="E3873" t="s">
        <v>287</v>
      </c>
      <c r="F3873" t="s">
        <v>316</v>
      </c>
      <c r="G3873" t="s">
        <v>317</v>
      </c>
      <c r="H3873" t="s">
        <v>919</v>
      </c>
      <c r="I3873" t="s">
        <v>920</v>
      </c>
      <c r="J3873">
        <v>480</v>
      </c>
      <c r="K3873">
        <v>8415.84</v>
      </c>
      <c r="L3873">
        <v>4827.2980699999998</v>
      </c>
      <c r="M3873">
        <v>1694.95</v>
      </c>
      <c r="N3873">
        <v>17.533000000000001</v>
      </c>
      <c r="O3873" s="32">
        <f t="shared" si="1020"/>
        <v>6720.89</v>
      </c>
      <c r="P3873" s="32">
        <f t="shared" si="1021"/>
        <v>1893.5919300000005</v>
      </c>
      <c r="Q3873">
        <v>745522</v>
      </c>
      <c r="R3873" t="s">
        <v>298</v>
      </c>
      <c r="S3873" t="s">
        <v>298</v>
      </c>
      <c r="T3873" t="str">
        <f t="shared" si="1022"/>
        <v>VEN</v>
      </c>
      <c r="U3873" t="s">
        <v>300</v>
      </c>
      <c r="V3873" s="33">
        <f t="shared" si="1023"/>
        <v>8415.84</v>
      </c>
      <c r="W3873">
        <f t="shared" si="1024"/>
        <v>480</v>
      </c>
      <c r="X3873" s="33">
        <f t="shared" si="1025"/>
        <v>6720.89</v>
      </c>
      <c r="Y3873" s="33">
        <f t="shared" si="1026"/>
        <v>1694.95</v>
      </c>
      <c r="Z3873" s="45">
        <f t="shared" si="1027"/>
        <v>0.21359625777106034</v>
      </c>
      <c r="AA3873" s="33">
        <f t="shared" si="1028"/>
        <v>1797.5919300000005</v>
      </c>
      <c r="AB3873" s="45">
        <f t="shared" si="1029"/>
        <v>0.26746337613024473</v>
      </c>
      <c r="AC3873" s="33">
        <f>IFERROR($X3873/VLOOKUP(CONCATENATE("USD",C3873),[1]GEINDICE!AR$1:AS$65536,2,0),"")</f>
        <v>1205.2381464744278</v>
      </c>
      <c r="AD3873" s="33">
        <f>IFERROR($AA3873/VLOOKUP(CONCATENATE("USD",C3873),[1]GEINDICE!AR$1:AS$65536,2,0),"")</f>
        <v>322.35706369700887</v>
      </c>
      <c r="AE3873" s="33">
        <f>IFERROR($X3873/VLOOKUP(CONCATENATE("EUR",C3873),[1]GEINDICE!AR$1:AS$65536,2,0),"")</f>
        <v>1044.8495118462781</v>
      </c>
      <c r="AF3873" s="33">
        <f>IFERROR($AA3873/VLOOKUP(CONCATENATE("EUR",C3873),[1]GEINDICE!AR$1:AS$65536,2,0),"")</f>
        <v>279.4589779864437</v>
      </c>
      <c r="AG3873" s="48" t="str">
        <f>VLOOKUP(E3873,[1]Apresentação!AW$1:AX$65536,2,0)</f>
        <v xml:space="preserve">                    3 - TEXTILE AUXILIARIES</v>
      </c>
      <c r="AH3873" s="48" t="str">
        <f t="shared" si="1030"/>
        <v xml:space="preserve">         5510000009 - SETAVIN MSB BR</v>
      </c>
      <c r="AI3873" s="49" t="str">
        <f t="shared" si="1031"/>
        <v xml:space="preserve">     X00274 - ELASTAN IND E COM LTDA</v>
      </c>
      <c r="AJ3873" t="str">
        <f t="shared" si="1032"/>
        <v xml:space="preserve">     90 - SALES</v>
      </c>
      <c r="AK3873" t="str">
        <f t="shared" si="1033"/>
        <v/>
      </c>
      <c r="AL3873">
        <f t="shared" si="1034"/>
        <v>7</v>
      </c>
      <c r="AM3873" t="str">
        <f t="shared" si="1035"/>
        <v>2025 7</v>
      </c>
      <c r="AN3873" t="str">
        <f t="shared" si="1036"/>
        <v xml:space="preserve">ELASTAN </v>
      </c>
    </row>
    <row r="3874" spans="1:40" x14ac:dyDescent="0.35">
      <c r="A3874">
        <v>83626</v>
      </c>
      <c r="B3874" t="s">
        <v>274</v>
      </c>
      <c r="C3874" s="31">
        <v>45894</v>
      </c>
      <c r="D3874" t="s">
        <v>286</v>
      </c>
      <c r="E3874" t="s">
        <v>287</v>
      </c>
      <c r="F3874" t="s">
        <v>288</v>
      </c>
      <c r="G3874" t="s">
        <v>289</v>
      </c>
      <c r="H3874" t="s">
        <v>921</v>
      </c>
      <c r="I3874" t="s">
        <v>922</v>
      </c>
      <c r="J3874">
        <v>1000</v>
      </c>
      <c r="K3874">
        <v>11110</v>
      </c>
      <c r="L3874">
        <v>-5143.4737800000003</v>
      </c>
      <c r="M3874">
        <v>2237.56</v>
      </c>
      <c r="N3874">
        <v>11.11</v>
      </c>
      <c r="O3874" s="32">
        <f t="shared" si="1020"/>
        <v>13347.56</v>
      </c>
      <c r="P3874" s="32">
        <f t="shared" si="1021"/>
        <v>18491.033779999998</v>
      </c>
      <c r="Q3874">
        <v>759719</v>
      </c>
      <c r="R3874" t="s">
        <v>521</v>
      </c>
      <c r="S3874" t="s">
        <v>522</v>
      </c>
      <c r="T3874" t="str">
        <f t="shared" si="1022"/>
        <v>DEV</v>
      </c>
      <c r="U3874" t="s">
        <v>523</v>
      </c>
      <c r="V3874" s="33">
        <f t="shared" si="1023"/>
        <v>-11110</v>
      </c>
      <c r="W3874">
        <f t="shared" si="1024"/>
        <v>-1000</v>
      </c>
      <c r="X3874" s="33">
        <f t="shared" si="1025"/>
        <v>-8872.44</v>
      </c>
      <c r="Y3874" s="33">
        <f t="shared" si="1026"/>
        <v>-2237.56</v>
      </c>
      <c r="Z3874" s="45">
        <f t="shared" si="1027"/>
        <v>0.31763872367236728</v>
      </c>
      <c r="AA3874" s="33">
        <f t="shared" si="1028"/>
        <v>-3528.9662200000002</v>
      </c>
      <c r="AB3874" s="45">
        <f t="shared" si="1029"/>
        <v>0.39774472636614056</v>
      </c>
      <c r="AC3874" s="33">
        <f>IFERROR($X3874/VLOOKUP(CONCATENATE("USD",C3874),[1]GEINDICE!AR$1:AS$65536,2,0),"")</f>
        <v>-1637.7671945951931</v>
      </c>
      <c r="AD3874" s="33">
        <f>IFERROR($AA3874/VLOOKUP(CONCATENATE("USD",C3874),[1]GEINDICE!AR$1:AS$65536,2,0),"")</f>
        <v>-651.41326466570672</v>
      </c>
      <c r="AE3874" s="33">
        <f>IFERROR($X3874/VLOOKUP(CONCATENATE("EUR",C3874),[1]GEINDICE!AR$1:AS$65536,2,0),"")</f>
        <v>-1403.2897858475944</v>
      </c>
      <c r="AF3874" s="33">
        <f>IFERROR($AA3874/VLOOKUP(CONCATENATE("EUR",C3874),[1]GEINDICE!AR$1:AS$65536,2,0),"")</f>
        <v>-558.15111188435139</v>
      </c>
      <c r="AG3874" s="48" t="str">
        <f>VLOOKUP(E3874,[1]Apresentação!AW$1:AX$65536,2,0)</f>
        <v xml:space="preserve">                    3 - TEXTILE AUXILIARIES</v>
      </c>
      <c r="AH3874" s="48" t="str">
        <f t="shared" si="1030"/>
        <v xml:space="preserve">         5518000001 - SETAVIN PNT BR</v>
      </c>
      <c r="AI3874" s="49" t="str">
        <f t="shared" si="1031"/>
        <v xml:space="preserve">     X00097 - COLOR QUÍMICA DO BRASIL IMPORTACAO E EXPORTACAO S.A</v>
      </c>
      <c r="AJ3874" t="str">
        <f t="shared" si="1032"/>
        <v xml:space="preserve">     90 - SALES</v>
      </c>
      <c r="AK3874" t="str">
        <f t="shared" si="1033"/>
        <v/>
      </c>
      <c r="AL3874">
        <f t="shared" si="1034"/>
        <v>8</v>
      </c>
      <c r="AM3874" t="str">
        <f t="shared" si="1035"/>
        <v>2025 8</v>
      </c>
      <c r="AN3874" t="str">
        <f t="shared" si="1036"/>
        <v xml:space="preserve">COLOR </v>
      </c>
    </row>
    <row r="3875" spans="1:40" x14ac:dyDescent="0.35">
      <c r="A3875">
        <v>82332</v>
      </c>
      <c r="B3875" t="s">
        <v>274</v>
      </c>
      <c r="C3875" s="31">
        <v>45785</v>
      </c>
      <c r="D3875" t="s">
        <v>286</v>
      </c>
      <c r="E3875" t="s">
        <v>287</v>
      </c>
      <c r="F3875" t="s">
        <v>923</v>
      </c>
      <c r="G3875" t="s">
        <v>924</v>
      </c>
      <c r="H3875" t="s">
        <v>921</v>
      </c>
      <c r="I3875" t="s">
        <v>922</v>
      </c>
      <c r="J3875">
        <v>1000</v>
      </c>
      <c r="K3875">
        <v>10660</v>
      </c>
      <c r="L3875">
        <v>4989.2924499999999</v>
      </c>
      <c r="M3875">
        <v>2146.92</v>
      </c>
      <c r="N3875">
        <v>10.66</v>
      </c>
      <c r="O3875" s="32">
        <f t="shared" si="1020"/>
        <v>8513.08</v>
      </c>
      <c r="P3875" s="32">
        <f t="shared" si="1021"/>
        <v>3523.78755</v>
      </c>
      <c r="Q3875">
        <v>738174</v>
      </c>
      <c r="R3875" t="s">
        <v>298</v>
      </c>
      <c r="S3875" t="s">
        <v>298</v>
      </c>
      <c r="T3875" t="str">
        <f t="shared" si="1022"/>
        <v>VEN</v>
      </c>
      <c r="U3875" t="s">
        <v>300</v>
      </c>
      <c r="V3875" s="33">
        <f t="shared" si="1023"/>
        <v>10660</v>
      </c>
      <c r="W3875">
        <f t="shared" si="1024"/>
        <v>1000</v>
      </c>
      <c r="X3875" s="33">
        <f t="shared" si="1025"/>
        <v>8513.08</v>
      </c>
      <c r="Y3875" s="33">
        <f t="shared" si="1026"/>
        <v>2146.92</v>
      </c>
      <c r="Z3875" s="45">
        <f t="shared" si="1027"/>
        <v>0.3117999577861163</v>
      </c>
      <c r="AA3875" s="33">
        <f t="shared" si="1028"/>
        <v>3323.78755</v>
      </c>
      <c r="AB3875" s="45">
        <f t="shared" si="1029"/>
        <v>0.39043302189101947</v>
      </c>
      <c r="AC3875" s="33">
        <f>IFERROR($X3875/VLOOKUP(CONCATENATE("USD",C3875),[1]GEINDICE!AR$1:AS$65536,2,0),"")</f>
        <v>1497.2001406964473</v>
      </c>
      <c r="AD3875" s="33">
        <f>IFERROR($AA3875/VLOOKUP(CONCATENATE("USD",C3875),[1]GEINDICE!AR$1:AS$65536,2,0),"")</f>
        <v>584.55637530777346</v>
      </c>
      <c r="AE3875" s="33">
        <f>IFERROR($X3875/VLOOKUP(CONCATENATE("EUR",C3875),[1]GEINDICE!AR$1:AS$65536,2,0),"")</f>
        <v>1330.9590069103529</v>
      </c>
      <c r="AF3875" s="33">
        <f>IFERROR($AA3875/VLOOKUP(CONCATENATE("EUR",C3875),[1]GEINDICE!AR$1:AS$65536,2,0),"")</f>
        <v>519.65034708107942</v>
      </c>
      <c r="AG3875" s="48" t="str">
        <f>VLOOKUP(E3875,[1]Apresentação!AW$1:AX$65536,2,0)</f>
        <v xml:space="preserve">                    3 - TEXTILE AUXILIARIES</v>
      </c>
      <c r="AH3875" s="48" t="str">
        <f t="shared" si="1030"/>
        <v xml:space="preserve">         5518000001 - SETAVIN PNT BR</v>
      </c>
      <c r="AI3875" s="49" t="str">
        <f t="shared" si="1031"/>
        <v xml:space="preserve">     X00219 - LEATI PRODUTOS QUIMICOS LTDA</v>
      </c>
      <c r="AJ3875" t="str">
        <f t="shared" si="1032"/>
        <v xml:space="preserve">     90 - SALES</v>
      </c>
      <c r="AK3875" t="str">
        <f t="shared" si="1033"/>
        <v/>
      </c>
      <c r="AL3875">
        <f t="shared" si="1034"/>
        <v>5</v>
      </c>
      <c r="AM3875" t="str">
        <f t="shared" si="1035"/>
        <v>2025 5</v>
      </c>
      <c r="AN3875" t="str">
        <f t="shared" si="1036"/>
        <v xml:space="preserve">LEATI </v>
      </c>
    </row>
    <row r="3876" spans="1:40" x14ac:dyDescent="0.35">
      <c r="A3876">
        <v>80850</v>
      </c>
      <c r="B3876" t="s">
        <v>274</v>
      </c>
      <c r="C3876" s="31">
        <v>45670</v>
      </c>
      <c r="D3876" t="s">
        <v>286</v>
      </c>
      <c r="E3876" t="s">
        <v>287</v>
      </c>
      <c r="F3876" t="s">
        <v>923</v>
      </c>
      <c r="G3876" t="s">
        <v>924</v>
      </c>
      <c r="H3876" t="s">
        <v>921</v>
      </c>
      <c r="I3876" t="s">
        <v>922</v>
      </c>
      <c r="J3876">
        <v>1000</v>
      </c>
      <c r="K3876">
        <v>10660</v>
      </c>
      <c r="L3876">
        <v>4781.6327099999999</v>
      </c>
      <c r="M3876">
        <v>2146.92</v>
      </c>
      <c r="N3876">
        <v>10.66</v>
      </c>
      <c r="O3876" s="32">
        <f t="shared" si="1020"/>
        <v>8513.08</v>
      </c>
      <c r="P3876" s="32">
        <f t="shared" si="1021"/>
        <v>3731.4472900000001</v>
      </c>
      <c r="Q3876">
        <v>706917</v>
      </c>
      <c r="R3876" t="s">
        <v>298</v>
      </c>
      <c r="S3876" t="s">
        <v>298</v>
      </c>
      <c r="T3876" t="str">
        <f t="shared" si="1022"/>
        <v>VEN</v>
      </c>
      <c r="U3876" t="s">
        <v>300</v>
      </c>
      <c r="V3876" s="33">
        <f t="shared" si="1023"/>
        <v>10660</v>
      </c>
      <c r="W3876">
        <f t="shared" si="1024"/>
        <v>1000</v>
      </c>
      <c r="X3876" s="33">
        <f t="shared" si="1025"/>
        <v>8513.08</v>
      </c>
      <c r="Y3876" s="33">
        <f t="shared" si="1026"/>
        <v>2146.92</v>
      </c>
      <c r="Z3876" s="45">
        <f t="shared" si="1027"/>
        <v>0.33128023358348968</v>
      </c>
      <c r="AA3876" s="33">
        <f t="shared" si="1028"/>
        <v>3531.4472900000001</v>
      </c>
      <c r="AB3876" s="45">
        <f t="shared" si="1029"/>
        <v>0.41482604298326808</v>
      </c>
      <c r="AC3876" s="33">
        <f>IFERROR($X3876/VLOOKUP(CONCATENATE("USD",C3876),[1]GEINDICE!AR$1:AS$65536,2,0),"")</f>
        <v>1393.7818235400057</v>
      </c>
      <c r="AD3876" s="33">
        <f>IFERROR($AA3876/VLOOKUP(CONCATENATE("USD",C3876),[1]GEINDICE!AR$1:AS$65536,2,0),"")</f>
        <v>578.17699864110421</v>
      </c>
      <c r="AE3876" s="33">
        <f>IFERROR($X3876/VLOOKUP(CONCATENATE("EUR",C3876),[1]GEINDICE!AR$1:AS$65536,2,0),"")</f>
        <v>1366.7287438993062</v>
      </c>
      <c r="AF3876" s="33">
        <f>IFERROR($AA3876/VLOOKUP(CONCATENATE("EUR",C3876),[1]GEINDICE!AR$1:AS$65536,2,0),"")</f>
        <v>566.95467666324168</v>
      </c>
      <c r="AG3876" s="48" t="str">
        <f>VLOOKUP(E3876,[1]Apresentação!AW$1:AX$65536,2,0)</f>
        <v xml:space="preserve">                    3 - TEXTILE AUXILIARIES</v>
      </c>
      <c r="AH3876" s="48" t="str">
        <f t="shared" si="1030"/>
        <v xml:space="preserve">         5518000001 - SETAVIN PNT BR</v>
      </c>
      <c r="AI3876" s="49" t="str">
        <f t="shared" si="1031"/>
        <v xml:space="preserve">     X00219 - LEATI PRODUTOS QUIMICOS LTDA</v>
      </c>
      <c r="AJ3876" t="str">
        <f t="shared" si="1032"/>
        <v xml:space="preserve">     90 - SALES</v>
      </c>
      <c r="AK3876" t="str">
        <f t="shared" si="1033"/>
        <v/>
      </c>
      <c r="AL3876">
        <f t="shared" si="1034"/>
        <v>1</v>
      </c>
      <c r="AM3876" t="str">
        <f t="shared" si="1035"/>
        <v>2025 1</v>
      </c>
      <c r="AN3876" t="str">
        <f t="shared" si="1036"/>
        <v xml:space="preserve">LEATI </v>
      </c>
    </row>
    <row r="3877" spans="1:40" x14ac:dyDescent="0.35">
      <c r="A3877">
        <v>81719</v>
      </c>
      <c r="B3877" t="s">
        <v>274</v>
      </c>
      <c r="C3877" s="31">
        <v>45736</v>
      </c>
      <c r="D3877" t="s">
        <v>286</v>
      </c>
      <c r="E3877" t="s">
        <v>287</v>
      </c>
      <c r="F3877" t="s">
        <v>925</v>
      </c>
      <c r="G3877" t="s">
        <v>926</v>
      </c>
      <c r="H3877" t="s">
        <v>921</v>
      </c>
      <c r="I3877" t="s">
        <v>922</v>
      </c>
      <c r="J3877">
        <v>480</v>
      </c>
      <c r="K3877">
        <v>5092.8</v>
      </c>
      <c r="L3877">
        <v>2375.9662600000001</v>
      </c>
      <c r="M3877">
        <v>1025.7</v>
      </c>
      <c r="N3877">
        <v>10.61</v>
      </c>
      <c r="O3877" s="32">
        <f t="shared" si="1020"/>
        <v>4067.1000000000004</v>
      </c>
      <c r="P3877" s="32">
        <f t="shared" si="1021"/>
        <v>1691.1337400000002</v>
      </c>
      <c r="Q3877">
        <v>720083</v>
      </c>
      <c r="R3877" t="s">
        <v>298</v>
      </c>
      <c r="S3877" t="s">
        <v>298</v>
      </c>
      <c r="T3877" t="str">
        <f t="shared" si="1022"/>
        <v>VEN</v>
      </c>
      <c r="U3877" t="s">
        <v>300</v>
      </c>
      <c r="V3877" s="33">
        <f t="shared" si="1023"/>
        <v>5092.8</v>
      </c>
      <c r="W3877">
        <f t="shared" si="1024"/>
        <v>480</v>
      </c>
      <c r="X3877" s="33">
        <f t="shared" si="1025"/>
        <v>4067.1000000000004</v>
      </c>
      <c r="Y3877" s="33">
        <f t="shared" si="1026"/>
        <v>1025.7</v>
      </c>
      <c r="Z3877" s="45">
        <f t="shared" si="1027"/>
        <v>0.31321350534087344</v>
      </c>
      <c r="AA3877" s="33">
        <f t="shared" si="1028"/>
        <v>1595.1337400000002</v>
      </c>
      <c r="AB3877" s="45">
        <f t="shared" si="1029"/>
        <v>0.39220420938752432</v>
      </c>
      <c r="AC3877" s="33">
        <f>IFERROR($X3877/VLOOKUP(CONCATENATE("USD",C3877),[1]GEINDICE!AR$1:AS$65536,2,0),"")</f>
        <v>718.21360457724097</v>
      </c>
      <c r="AD3877" s="33">
        <f>IFERROR($AA3877/VLOOKUP(CONCATENATE("USD",C3877),[1]GEINDICE!AR$1:AS$65536,2,0),"")</f>
        <v>281.6863989545808</v>
      </c>
      <c r="AE3877" s="33">
        <f>IFERROR($X3877/VLOOKUP(CONCATENATE("EUR",C3877),[1]GEINDICE!AR$1:AS$65536,2,0),"")</f>
        <v>662.07064951977861</v>
      </c>
      <c r="AF3877" s="33">
        <f>IFERROR($AA3877/VLOOKUP(CONCATENATE("EUR",C3877),[1]GEINDICE!AR$1:AS$65536,2,0),"")</f>
        <v>259.66689565358945</v>
      </c>
      <c r="AG3877" s="48" t="str">
        <f>VLOOKUP(E3877,[1]Apresentação!AW$1:AX$65536,2,0)</f>
        <v xml:space="preserve">                    3 - TEXTILE AUXILIARIES</v>
      </c>
      <c r="AH3877" s="48" t="str">
        <f t="shared" si="1030"/>
        <v xml:space="preserve">         5518000001 - SETAVIN PNT BR</v>
      </c>
      <c r="AI3877" s="49" t="str">
        <f t="shared" si="1031"/>
        <v xml:space="preserve">     X00133 - TINTURARIA E ESTAMPARIA COFINA LTDA</v>
      </c>
      <c r="AJ3877" t="str">
        <f t="shared" si="1032"/>
        <v xml:space="preserve">     90 - SALES</v>
      </c>
      <c r="AK3877" t="str">
        <f t="shared" si="1033"/>
        <v/>
      </c>
      <c r="AL3877">
        <f t="shared" si="1034"/>
        <v>3</v>
      </c>
      <c r="AM3877" t="str">
        <f t="shared" si="1035"/>
        <v>2025 3</v>
      </c>
      <c r="AN3877" t="str">
        <f t="shared" si="1036"/>
        <v xml:space="preserve">TINTURARIA </v>
      </c>
    </row>
    <row r="3878" spans="1:40" x14ac:dyDescent="0.35">
      <c r="A3878">
        <v>82300</v>
      </c>
      <c r="B3878" t="s">
        <v>274</v>
      </c>
      <c r="C3878" s="31">
        <v>45783</v>
      </c>
      <c r="D3878" t="s">
        <v>286</v>
      </c>
      <c r="E3878" t="s">
        <v>287</v>
      </c>
      <c r="F3878" t="s">
        <v>925</v>
      </c>
      <c r="G3878" t="s">
        <v>926</v>
      </c>
      <c r="H3878" t="s">
        <v>921</v>
      </c>
      <c r="I3878" t="s">
        <v>922</v>
      </c>
      <c r="J3878">
        <v>480</v>
      </c>
      <c r="K3878">
        <v>5092.8</v>
      </c>
      <c r="L3878">
        <v>2394.8603800000001</v>
      </c>
      <c r="M3878">
        <v>1025.7</v>
      </c>
      <c r="N3878">
        <v>10.61</v>
      </c>
      <c r="O3878" s="32">
        <f t="shared" si="1020"/>
        <v>4067.1000000000004</v>
      </c>
      <c r="P3878" s="32">
        <f t="shared" si="1021"/>
        <v>1672.2396200000003</v>
      </c>
      <c r="Q3878">
        <v>737430</v>
      </c>
      <c r="R3878" t="s">
        <v>298</v>
      </c>
      <c r="S3878" t="s">
        <v>298</v>
      </c>
      <c r="T3878" t="str">
        <f t="shared" si="1022"/>
        <v>VEN</v>
      </c>
      <c r="U3878" t="s">
        <v>300</v>
      </c>
      <c r="V3878" s="33">
        <f t="shared" si="1023"/>
        <v>5092.8</v>
      </c>
      <c r="W3878">
        <f t="shared" si="1024"/>
        <v>480</v>
      </c>
      <c r="X3878" s="33">
        <f t="shared" si="1025"/>
        <v>4067.1000000000004</v>
      </c>
      <c r="Y3878" s="33">
        <f t="shared" si="1026"/>
        <v>1025.7</v>
      </c>
      <c r="Z3878" s="45">
        <f t="shared" si="1027"/>
        <v>0.30950353832862082</v>
      </c>
      <c r="AA3878" s="33">
        <f t="shared" si="1028"/>
        <v>1576.2396200000003</v>
      </c>
      <c r="AB3878" s="45">
        <f t="shared" si="1029"/>
        <v>0.38755860932851421</v>
      </c>
      <c r="AC3878" s="33">
        <f>IFERROR($X3878/VLOOKUP(CONCATENATE("USD",C3878),[1]GEINDICE!AR$1:AS$65536,2,0),"")</f>
        <v>710.90718405873099</v>
      </c>
      <c r="AD3878" s="33">
        <f>IFERROR($AA3878/VLOOKUP(CONCATENATE("USD",C3878),[1]GEINDICE!AR$1:AS$65536,2,0),"")</f>
        <v>275.51819961545186</v>
      </c>
      <c r="AE3878" s="33">
        <f>IFERROR($X3878/VLOOKUP(CONCATENATE("EUR",C3878),[1]GEINDICE!AR$1:AS$65536,2,0),"")</f>
        <v>626.62352669285883</v>
      </c>
      <c r="AF3878" s="33">
        <f>IFERROR($AA3878/VLOOKUP(CONCATENATE("EUR",C3878),[1]GEINDICE!AR$1:AS$65536,2,0),"")</f>
        <v>242.85334257761349</v>
      </c>
      <c r="AG3878" s="48" t="str">
        <f>VLOOKUP(E3878,[1]Apresentação!AW$1:AX$65536,2,0)</f>
        <v xml:space="preserve">                    3 - TEXTILE AUXILIARIES</v>
      </c>
      <c r="AH3878" s="48" t="str">
        <f t="shared" si="1030"/>
        <v xml:space="preserve">         5518000001 - SETAVIN PNT BR</v>
      </c>
      <c r="AI3878" s="49" t="str">
        <f t="shared" si="1031"/>
        <v xml:space="preserve">     X00133 - TINTURARIA E ESTAMPARIA COFINA LTDA</v>
      </c>
      <c r="AJ3878" t="str">
        <f t="shared" si="1032"/>
        <v xml:space="preserve">     90 - SALES</v>
      </c>
      <c r="AK3878" t="str">
        <f t="shared" si="1033"/>
        <v/>
      </c>
      <c r="AL3878">
        <f t="shared" si="1034"/>
        <v>5</v>
      </c>
      <c r="AM3878" t="str">
        <f t="shared" si="1035"/>
        <v>2025 5</v>
      </c>
      <c r="AN3878" t="str">
        <f t="shared" si="1036"/>
        <v xml:space="preserve">TINTURARIA </v>
      </c>
    </row>
    <row r="3879" spans="1:40" x14ac:dyDescent="0.35">
      <c r="A3879">
        <v>82376</v>
      </c>
      <c r="B3879" t="s">
        <v>274</v>
      </c>
      <c r="C3879" s="31">
        <v>45789</v>
      </c>
      <c r="D3879" t="s">
        <v>286</v>
      </c>
      <c r="E3879" t="s">
        <v>287</v>
      </c>
      <c r="F3879" t="s">
        <v>294</v>
      </c>
      <c r="G3879" t="s">
        <v>295</v>
      </c>
      <c r="H3879" t="s">
        <v>921</v>
      </c>
      <c r="I3879" t="s">
        <v>922</v>
      </c>
      <c r="J3879">
        <v>120</v>
      </c>
      <c r="K3879">
        <v>1273.2</v>
      </c>
      <c r="L3879">
        <v>605.70519000000002</v>
      </c>
      <c r="M3879">
        <v>256.42</v>
      </c>
      <c r="N3879">
        <v>10.61</v>
      </c>
      <c r="O3879" s="32">
        <f t="shared" si="1020"/>
        <v>1016.78</v>
      </c>
      <c r="P3879" s="32">
        <f t="shared" si="1021"/>
        <v>411.07480999999996</v>
      </c>
      <c r="Q3879">
        <v>738466</v>
      </c>
      <c r="R3879" t="s">
        <v>298</v>
      </c>
      <c r="S3879" t="s">
        <v>298</v>
      </c>
      <c r="T3879" t="str">
        <f t="shared" si="1022"/>
        <v>VEN</v>
      </c>
      <c r="U3879" t="s">
        <v>300</v>
      </c>
      <c r="V3879" s="33">
        <f t="shared" si="1023"/>
        <v>1273.2</v>
      </c>
      <c r="W3879">
        <f t="shared" si="1024"/>
        <v>120</v>
      </c>
      <c r="X3879" s="33">
        <f t="shared" si="1025"/>
        <v>1016.78</v>
      </c>
      <c r="Y3879" s="33">
        <f t="shared" si="1026"/>
        <v>256.42</v>
      </c>
      <c r="Z3879" s="45">
        <f t="shared" si="1027"/>
        <v>0.30401728715048693</v>
      </c>
      <c r="AA3879" s="33">
        <f t="shared" si="1028"/>
        <v>387.07480999999996</v>
      </c>
      <c r="AB3879" s="45">
        <f t="shared" si="1029"/>
        <v>0.3806868840850528</v>
      </c>
      <c r="AC3879" s="33">
        <f>IFERROR($X3879/VLOOKUP(CONCATENATE("USD",C3879),[1]GEINDICE!AR$1:AS$65536,2,0),"")</f>
        <v>178.94125514765406</v>
      </c>
      <c r="AD3879" s="33">
        <f>IFERROR($AA3879/VLOOKUP(CONCATENATE("USD",C3879),[1]GEINDICE!AR$1:AS$65536,2,0),"")</f>
        <v>68.120588856428839</v>
      </c>
      <c r="AE3879" s="33">
        <f>IFERROR($X3879/VLOOKUP(CONCATENATE("EUR",C3879),[1]GEINDICE!AR$1:AS$65536,2,0),"")</f>
        <v>161.12000253537641</v>
      </c>
      <c r="AF3879" s="33">
        <f>IFERROR($AA3879/VLOOKUP(CONCATENATE("EUR",C3879),[1]GEINDICE!AR$1:AS$65536,2,0),"")</f>
        <v>61.336271728968249</v>
      </c>
      <c r="AG3879" s="48" t="str">
        <f>VLOOKUP(E3879,[1]Apresentação!AW$1:AX$65536,2,0)</f>
        <v xml:space="preserve">                    3 - TEXTILE AUXILIARIES</v>
      </c>
      <c r="AH3879" s="48" t="str">
        <f t="shared" si="1030"/>
        <v xml:space="preserve">         5518000001 - SETAVIN PNT BR</v>
      </c>
      <c r="AI3879" s="49" t="str">
        <f t="shared" si="1031"/>
        <v xml:space="preserve">     X00280 - LAVE BEM LAVANDERIA E TINTURARIA LTDA EPP</v>
      </c>
      <c r="AJ3879" t="str">
        <f t="shared" si="1032"/>
        <v xml:space="preserve">     90 - SALES</v>
      </c>
      <c r="AK3879" t="str">
        <f t="shared" si="1033"/>
        <v/>
      </c>
      <c r="AL3879">
        <f t="shared" si="1034"/>
        <v>5</v>
      </c>
      <c r="AM3879" t="str">
        <f t="shared" si="1035"/>
        <v>2025 5</v>
      </c>
      <c r="AN3879" t="str">
        <f t="shared" si="1036"/>
        <v xml:space="preserve">LAVE </v>
      </c>
    </row>
    <row r="3880" spans="1:40" x14ac:dyDescent="0.35">
      <c r="A3880">
        <v>80954</v>
      </c>
      <c r="B3880" t="s">
        <v>274</v>
      </c>
      <c r="C3880" s="31">
        <v>45678</v>
      </c>
      <c r="D3880" t="s">
        <v>286</v>
      </c>
      <c r="E3880" t="s">
        <v>287</v>
      </c>
      <c r="F3880" t="s">
        <v>294</v>
      </c>
      <c r="G3880" t="s">
        <v>295</v>
      </c>
      <c r="H3880" t="s">
        <v>921</v>
      </c>
      <c r="I3880" t="s">
        <v>922</v>
      </c>
      <c r="J3880">
        <v>120</v>
      </c>
      <c r="K3880">
        <v>1273.2</v>
      </c>
      <c r="L3880">
        <v>573.79592000000002</v>
      </c>
      <c r="M3880">
        <v>256.42</v>
      </c>
      <c r="N3880">
        <v>10.61</v>
      </c>
      <c r="O3880" s="32">
        <f t="shared" si="1020"/>
        <v>1016.78</v>
      </c>
      <c r="P3880" s="32">
        <f t="shared" si="1021"/>
        <v>442.98407999999995</v>
      </c>
      <c r="Q3880">
        <v>707789</v>
      </c>
      <c r="R3880" t="s">
        <v>298</v>
      </c>
      <c r="S3880" t="s">
        <v>298</v>
      </c>
      <c r="T3880" t="str">
        <f t="shared" si="1022"/>
        <v>VEN</v>
      </c>
      <c r="U3880" t="s">
        <v>300</v>
      </c>
      <c r="V3880" s="33">
        <f t="shared" si="1023"/>
        <v>1273.2</v>
      </c>
      <c r="W3880">
        <f t="shared" si="1024"/>
        <v>120</v>
      </c>
      <c r="X3880" s="33">
        <f t="shared" si="1025"/>
        <v>1016.78</v>
      </c>
      <c r="Y3880" s="33">
        <f t="shared" si="1026"/>
        <v>256.42</v>
      </c>
      <c r="Z3880" s="45">
        <f t="shared" si="1027"/>
        <v>0.3290795475966069</v>
      </c>
      <c r="AA3880" s="33">
        <f t="shared" si="1028"/>
        <v>418.98407999999995</v>
      </c>
      <c r="AB3880" s="45">
        <f t="shared" si="1029"/>
        <v>0.41206955290229935</v>
      </c>
      <c r="AC3880" s="33">
        <f>IFERROR($X3880/VLOOKUP(CONCATENATE("USD",C3880),[1]GEINDICE!AR$1:AS$65536,2,0),"")</f>
        <v>168.22964923891462</v>
      </c>
      <c r="AD3880" s="33">
        <f>IFERROR($AA3880/VLOOKUP(CONCATENATE("USD",C3880),[1]GEINDICE!AR$1:AS$65536,2,0),"")</f>
        <v>69.322316346790188</v>
      </c>
      <c r="AE3880" s="33">
        <f>IFERROR($X3880/VLOOKUP(CONCATENATE("EUR",C3880),[1]GEINDICE!AR$1:AS$65536,2,0),"")</f>
        <v>161.74280987528633</v>
      </c>
      <c r="AF3880" s="33">
        <f>IFERROR($AA3880/VLOOKUP(CONCATENATE("EUR",C3880),[1]GEINDICE!AR$1:AS$65536,2,0),"")</f>
        <v>66.649287350470843</v>
      </c>
      <c r="AG3880" s="48" t="str">
        <f>VLOOKUP(E3880,[1]Apresentação!AW$1:AX$65536,2,0)</f>
        <v xml:space="preserve">                    3 - TEXTILE AUXILIARIES</v>
      </c>
      <c r="AH3880" s="48" t="str">
        <f t="shared" si="1030"/>
        <v xml:space="preserve">         5518000001 - SETAVIN PNT BR</v>
      </c>
      <c r="AI3880" s="49" t="str">
        <f t="shared" si="1031"/>
        <v xml:space="preserve">     X00280 - LAVE BEM LAVANDERIA E TINTURARIA LTDA EPP</v>
      </c>
      <c r="AJ3880" t="str">
        <f t="shared" si="1032"/>
        <v xml:space="preserve">     90 - SALES</v>
      </c>
      <c r="AK3880" t="str">
        <f t="shared" si="1033"/>
        <v/>
      </c>
      <c r="AL3880">
        <f t="shared" si="1034"/>
        <v>1</v>
      </c>
      <c r="AM3880" t="str">
        <f t="shared" si="1035"/>
        <v>2025 1</v>
      </c>
      <c r="AN3880" t="str">
        <f t="shared" si="1036"/>
        <v xml:space="preserve">LAVE </v>
      </c>
    </row>
    <row r="3881" spans="1:40" x14ac:dyDescent="0.35">
      <c r="A3881">
        <v>81247</v>
      </c>
      <c r="B3881" t="s">
        <v>274</v>
      </c>
      <c r="C3881" s="31">
        <v>45699</v>
      </c>
      <c r="D3881" t="s">
        <v>286</v>
      </c>
      <c r="E3881" t="s">
        <v>287</v>
      </c>
      <c r="F3881" t="s">
        <v>288</v>
      </c>
      <c r="G3881" t="s">
        <v>289</v>
      </c>
      <c r="H3881" t="s">
        <v>921</v>
      </c>
      <c r="I3881" t="s">
        <v>922</v>
      </c>
      <c r="J3881">
        <v>1000</v>
      </c>
      <c r="K3881">
        <v>11110</v>
      </c>
      <c r="L3881">
        <v>4781.6327099999999</v>
      </c>
      <c r="M3881">
        <v>2237.56</v>
      </c>
      <c r="N3881">
        <v>11.11</v>
      </c>
      <c r="O3881" s="32">
        <f t="shared" si="1020"/>
        <v>8872.44</v>
      </c>
      <c r="P3881" s="32">
        <f t="shared" si="1021"/>
        <v>4090.8072900000006</v>
      </c>
      <c r="Q3881">
        <v>709890</v>
      </c>
      <c r="R3881" t="s">
        <v>298</v>
      </c>
      <c r="S3881" t="s">
        <v>298</v>
      </c>
      <c r="T3881" t="str">
        <f t="shared" si="1022"/>
        <v>VEN</v>
      </c>
      <c r="U3881" t="s">
        <v>300</v>
      </c>
      <c r="V3881" s="33">
        <f t="shared" si="1023"/>
        <v>11110</v>
      </c>
      <c r="W3881">
        <f t="shared" si="1024"/>
        <v>1000</v>
      </c>
      <c r="X3881" s="33">
        <f t="shared" si="1025"/>
        <v>8872.44</v>
      </c>
      <c r="Y3881" s="33">
        <f t="shared" si="1026"/>
        <v>2237.56</v>
      </c>
      <c r="Z3881" s="34">
        <f t="shared" si="1027"/>
        <v>0.35020767686768683</v>
      </c>
      <c r="AA3881" s="33">
        <f t="shared" si="1028"/>
        <v>3890.8072900000006</v>
      </c>
      <c r="AB3881" s="34">
        <f t="shared" si="1029"/>
        <v>0.43852731492126185</v>
      </c>
      <c r="AC3881" s="33">
        <f>IFERROR($X3881/VLOOKUP(CONCATENATE("USD",C3881),[1]GEINDICE!AR$1:AS$65536,2,0),"")</f>
        <v>1535.3429777808542</v>
      </c>
      <c r="AD3881" s="33">
        <f>IFERROR($AA3881/VLOOKUP(CONCATENATE("USD",C3881),[1]GEINDICE!AR$1:AS$65536,2,0),"")</f>
        <v>673.28983352945249</v>
      </c>
      <c r="AE3881" s="33">
        <f>IFERROR($X3881/VLOOKUP(CONCATENATE("EUR",C3881),[1]GEINDICE!AR$1:AS$65536,2,0),"")</f>
        <v>1484.8526433819222</v>
      </c>
      <c r="AF3881" s="33">
        <f>IFERROR($AA3881/VLOOKUP(CONCATENATE("EUR",C3881),[1]GEINDICE!AR$1:AS$65536,2,0),"")</f>
        <v>651.14844275601229</v>
      </c>
      <c r="AG3881" s="43" t="str">
        <f>VLOOKUP(E3881,[1]Apresentação!AW$1:AX$65536,2,0)</f>
        <v xml:space="preserve">                    3 - TEXTILE AUXILIARIES</v>
      </c>
      <c r="AH3881" s="43" t="str">
        <f t="shared" si="1030"/>
        <v xml:space="preserve">         5518000001 - SETAVIN PNT BR</v>
      </c>
      <c r="AI3881" s="44" t="str">
        <f t="shared" si="1031"/>
        <v xml:space="preserve">     X00097 - COLOR QUÍMICA DO BRASIL IMPORTACAO E EXPORTACAO S.A</v>
      </c>
      <c r="AJ3881" t="str">
        <f t="shared" si="1032"/>
        <v xml:space="preserve">     90 - SALES</v>
      </c>
      <c r="AK3881" t="str">
        <f t="shared" si="1033"/>
        <v/>
      </c>
      <c r="AL3881">
        <f t="shared" si="1034"/>
        <v>2</v>
      </c>
      <c r="AM3881" t="str">
        <f t="shared" si="1035"/>
        <v>2025 2</v>
      </c>
      <c r="AN3881" t="str">
        <f t="shared" si="1036"/>
        <v xml:space="preserve">COLOR </v>
      </c>
    </row>
    <row r="3882" spans="1:40" x14ac:dyDescent="0.35">
      <c r="A3882">
        <v>81120</v>
      </c>
      <c r="B3882" t="s">
        <v>274</v>
      </c>
      <c r="C3882" s="31">
        <v>45691</v>
      </c>
      <c r="D3882" t="s">
        <v>286</v>
      </c>
      <c r="E3882" t="s">
        <v>287</v>
      </c>
      <c r="F3882" t="s">
        <v>927</v>
      </c>
      <c r="G3882" t="s">
        <v>928</v>
      </c>
      <c r="H3882" t="s">
        <v>921</v>
      </c>
      <c r="I3882" t="s">
        <v>922</v>
      </c>
      <c r="J3882">
        <v>240</v>
      </c>
      <c r="K3882">
        <v>2510.4</v>
      </c>
      <c r="L3882">
        <v>1147.59185</v>
      </c>
      <c r="M3882">
        <v>505.6</v>
      </c>
      <c r="N3882">
        <v>10.46</v>
      </c>
      <c r="O3882" s="32">
        <f t="shared" si="1020"/>
        <v>2004.8000000000002</v>
      </c>
      <c r="P3882" s="32">
        <f t="shared" si="1021"/>
        <v>857.20815000000016</v>
      </c>
      <c r="Q3882">
        <v>708933</v>
      </c>
      <c r="R3882" t="s">
        <v>298</v>
      </c>
      <c r="S3882" t="s">
        <v>298</v>
      </c>
      <c r="T3882" t="str">
        <f t="shared" si="1022"/>
        <v>VEN</v>
      </c>
      <c r="U3882" t="s">
        <v>300</v>
      </c>
      <c r="V3882" s="33">
        <f t="shared" si="1023"/>
        <v>2510.4</v>
      </c>
      <c r="W3882">
        <f t="shared" si="1024"/>
        <v>240</v>
      </c>
      <c r="X3882" s="33">
        <f t="shared" si="1025"/>
        <v>2004.8000000000002</v>
      </c>
      <c r="Y3882" s="33">
        <f t="shared" si="1026"/>
        <v>505.6</v>
      </c>
      <c r="Z3882" s="34">
        <f t="shared" si="1027"/>
        <v>0.32234231596558321</v>
      </c>
      <c r="AA3882" s="33">
        <f t="shared" si="1028"/>
        <v>809.20815000000016</v>
      </c>
      <c r="AB3882" s="34">
        <f t="shared" si="1029"/>
        <v>0.40363535015961699</v>
      </c>
      <c r="AC3882" s="33">
        <f>IFERROR($X3882/VLOOKUP(CONCATENATE("USD",C3882),[1]GEINDICE!AR$1:AS$65536,2,0),"")</f>
        <v>341.60887419701129</v>
      </c>
      <c r="AD3882" s="33">
        <f>IFERROR($AA3882/VLOOKUP(CONCATENATE("USD",C3882),[1]GEINDICE!AR$1:AS$65536,2,0),"")</f>
        <v>137.88541755414317</v>
      </c>
      <c r="AE3882" s="33">
        <f>IFERROR($X3882/VLOOKUP(CONCATENATE("EUR",C3882),[1]GEINDICE!AR$1:AS$65536,2,0),"")</f>
        <v>331.20766562035357</v>
      </c>
      <c r="AF3882" s="33">
        <f>IFERROR($AA3882/VLOOKUP(CONCATENATE("EUR",C3882),[1]GEINDICE!AR$1:AS$65536,2,0),"")</f>
        <v>133.68712208822075</v>
      </c>
      <c r="AG3882" s="43" t="str">
        <f>VLOOKUP(E3882,[1]Apresentação!AW$1:AX$65536,2,0)</f>
        <v xml:space="preserve">                    3 - TEXTILE AUXILIARIES</v>
      </c>
      <c r="AH3882" s="43" t="str">
        <f t="shared" si="1030"/>
        <v xml:space="preserve">         5518000001 - SETAVIN PNT BR</v>
      </c>
      <c r="AI3882" s="44" t="str">
        <f t="shared" si="1031"/>
        <v xml:space="preserve">     X00186 - STARTECH PRODUTOS QUIMICOS LTDA</v>
      </c>
      <c r="AJ3882" t="str">
        <f t="shared" si="1032"/>
        <v xml:space="preserve">     90 - SALES</v>
      </c>
      <c r="AK3882" t="str">
        <f t="shared" si="1033"/>
        <v/>
      </c>
      <c r="AL3882">
        <f t="shared" si="1034"/>
        <v>2</v>
      </c>
      <c r="AM3882" t="str">
        <f t="shared" si="1035"/>
        <v>2025 2</v>
      </c>
      <c r="AN3882" t="str">
        <f t="shared" si="1036"/>
        <v xml:space="preserve">STARTECH </v>
      </c>
    </row>
    <row r="3883" spans="1:40" x14ac:dyDescent="0.35">
      <c r="A3883">
        <v>81793</v>
      </c>
      <c r="B3883" t="s">
        <v>274</v>
      </c>
      <c r="C3883" s="31">
        <v>45742</v>
      </c>
      <c r="D3883" t="s">
        <v>286</v>
      </c>
      <c r="E3883" t="s">
        <v>287</v>
      </c>
      <c r="F3883" t="s">
        <v>927</v>
      </c>
      <c r="G3883" t="s">
        <v>928</v>
      </c>
      <c r="H3883" t="s">
        <v>921</v>
      </c>
      <c r="I3883" t="s">
        <v>922</v>
      </c>
      <c r="J3883">
        <v>240</v>
      </c>
      <c r="K3883">
        <v>2510.4</v>
      </c>
      <c r="L3883">
        <v>1187.9834499999999</v>
      </c>
      <c r="M3883">
        <v>505.6</v>
      </c>
      <c r="N3883">
        <v>10.46</v>
      </c>
      <c r="O3883" s="32">
        <f t="shared" si="1020"/>
        <v>2004.8000000000002</v>
      </c>
      <c r="P3883" s="32">
        <f t="shared" si="1021"/>
        <v>816.81655000000023</v>
      </c>
      <c r="Q3883">
        <v>722409</v>
      </c>
      <c r="R3883" t="s">
        <v>298</v>
      </c>
      <c r="S3883" t="s">
        <v>298</v>
      </c>
      <c r="T3883" t="str">
        <f t="shared" si="1022"/>
        <v>VEN</v>
      </c>
      <c r="U3883" t="s">
        <v>300</v>
      </c>
      <c r="V3883" s="33">
        <f t="shared" si="1023"/>
        <v>2510.4</v>
      </c>
      <c r="W3883">
        <f t="shared" si="1024"/>
        <v>240</v>
      </c>
      <c r="X3883" s="33">
        <f t="shared" si="1025"/>
        <v>2004.8000000000002</v>
      </c>
      <c r="Y3883" s="33">
        <f t="shared" si="1026"/>
        <v>505.6</v>
      </c>
      <c r="Z3883" s="34">
        <f t="shared" si="1027"/>
        <v>0.30625260914595293</v>
      </c>
      <c r="AA3883" s="33">
        <f t="shared" si="1028"/>
        <v>768.81655000000023</v>
      </c>
      <c r="AB3883" s="34">
        <f t="shared" si="1029"/>
        <v>0.38348790403032729</v>
      </c>
      <c r="AC3883" s="33">
        <f>IFERROR($X3883/VLOOKUP(CONCATENATE("USD",C3883),[1]GEINDICE!AR$1:AS$65536,2,0),"")</f>
        <v>349.89004851827292</v>
      </c>
      <c r="AD3883" s="33">
        <f>IFERROR($AA3883/VLOOKUP(CONCATENATE("USD",C3883),[1]GEINDICE!AR$1:AS$65536,2,0),"")</f>
        <v>134.17860134734201</v>
      </c>
      <c r="AE3883" s="33">
        <f>IFERROR($X3883/VLOOKUP(CONCATENATE("EUR",C3883),[1]GEINDICE!AR$1:AS$65536,2,0),"")</f>
        <v>324.51156541866982</v>
      </c>
      <c r="AF3883" s="33">
        <f>IFERROR($AA3883/VLOOKUP(CONCATENATE("EUR",C3883),[1]GEINDICE!AR$1:AS$65536,2,0),"")</f>
        <v>124.44626005600612</v>
      </c>
      <c r="AG3883" s="43" t="str">
        <f>VLOOKUP(E3883,[1]Apresentação!AW$1:AX$65536,2,0)</f>
        <v xml:space="preserve">                    3 - TEXTILE AUXILIARIES</v>
      </c>
      <c r="AH3883" s="43" t="str">
        <f t="shared" si="1030"/>
        <v xml:space="preserve">         5518000001 - SETAVIN PNT BR</v>
      </c>
      <c r="AI3883" s="44" t="str">
        <f t="shared" si="1031"/>
        <v xml:space="preserve">     X00186 - STARTECH PRODUTOS QUIMICOS LTDA</v>
      </c>
      <c r="AJ3883" t="str">
        <f t="shared" si="1032"/>
        <v xml:space="preserve">     90 - SALES</v>
      </c>
      <c r="AK3883" t="str">
        <f t="shared" si="1033"/>
        <v/>
      </c>
      <c r="AL3883">
        <f t="shared" si="1034"/>
        <v>3</v>
      </c>
      <c r="AM3883" t="str">
        <f t="shared" si="1035"/>
        <v>2025 3</v>
      </c>
      <c r="AN3883" t="str">
        <f t="shared" si="1036"/>
        <v xml:space="preserve">STARTECH </v>
      </c>
    </row>
    <row r="3884" spans="1:40" x14ac:dyDescent="0.35">
      <c r="A3884">
        <v>81661</v>
      </c>
      <c r="B3884" t="s">
        <v>274</v>
      </c>
      <c r="C3884" s="31">
        <v>45733</v>
      </c>
      <c r="D3884" t="s">
        <v>286</v>
      </c>
      <c r="E3884" t="s">
        <v>287</v>
      </c>
      <c r="F3884" t="s">
        <v>294</v>
      </c>
      <c r="G3884" t="s">
        <v>295</v>
      </c>
      <c r="H3884" t="s">
        <v>921</v>
      </c>
      <c r="I3884" t="s">
        <v>922</v>
      </c>
      <c r="J3884">
        <v>120</v>
      </c>
      <c r="K3884">
        <v>1273.2</v>
      </c>
      <c r="L3884">
        <v>593.99156000000005</v>
      </c>
      <c r="M3884">
        <v>256.42</v>
      </c>
      <c r="N3884">
        <v>10.61</v>
      </c>
      <c r="O3884" s="32">
        <f t="shared" si="1020"/>
        <v>1016.78</v>
      </c>
      <c r="P3884" s="32">
        <f t="shared" si="1021"/>
        <v>422.78843999999992</v>
      </c>
      <c r="Q3884">
        <v>718834</v>
      </c>
      <c r="R3884" t="s">
        <v>298</v>
      </c>
      <c r="S3884" t="s">
        <v>298</v>
      </c>
      <c r="T3884" t="str">
        <f t="shared" si="1022"/>
        <v>VEN</v>
      </c>
      <c r="U3884" t="s">
        <v>300</v>
      </c>
      <c r="V3884" s="33">
        <f t="shared" si="1023"/>
        <v>1273.2</v>
      </c>
      <c r="W3884">
        <f t="shared" si="1024"/>
        <v>120</v>
      </c>
      <c r="X3884" s="33">
        <f t="shared" si="1025"/>
        <v>1016.78</v>
      </c>
      <c r="Y3884" s="33">
        <f t="shared" si="1026"/>
        <v>256.42</v>
      </c>
      <c r="Z3884" s="34">
        <f t="shared" si="1027"/>
        <v>0.31321743638077276</v>
      </c>
      <c r="AA3884" s="33">
        <f t="shared" si="1028"/>
        <v>398.78843999999992</v>
      </c>
      <c r="AB3884" s="34">
        <f t="shared" si="1029"/>
        <v>0.39220720313145413</v>
      </c>
      <c r="AC3884" s="33">
        <f>IFERROR($X3884/VLOOKUP(CONCATENATE("USD",C3884),[1]GEINDICE!AR$1:AS$65536,2,0),"")</f>
        <v>178.12620440769416</v>
      </c>
      <c r="AD3884" s="33">
        <f>IFERROR($AA3884/VLOOKUP(CONCATENATE("USD",C3884),[1]GEINDICE!AR$1:AS$65536,2,0),"")</f>
        <v>69.862380435163431</v>
      </c>
      <c r="AE3884" s="33">
        <f>IFERROR($X3884/VLOOKUP(CONCATENATE("EUR",C3884),[1]GEINDICE!AR$1:AS$65536,2,0),"")</f>
        <v>163.08926136819309</v>
      </c>
      <c r="AF3884" s="33">
        <f>IFERROR($AA3884/VLOOKUP(CONCATENATE("EUR",C3884),[1]GEINDICE!AR$1:AS$65536,2,0),"")</f>
        <v>63.964783061993728</v>
      </c>
      <c r="AG3884" s="43" t="str">
        <f>VLOOKUP(E3884,[1]Apresentação!AW$1:AX$65536,2,0)</f>
        <v xml:space="preserve">                    3 - TEXTILE AUXILIARIES</v>
      </c>
      <c r="AH3884" s="43" t="str">
        <f t="shared" si="1030"/>
        <v xml:space="preserve">         5518000001 - SETAVIN PNT BR</v>
      </c>
      <c r="AI3884" s="44" t="str">
        <f t="shared" si="1031"/>
        <v xml:space="preserve">     X00280 - LAVE BEM LAVANDERIA E TINTURARIA LTDA EPP</v>
      </c>
      <c r="AJ3884" t="str">
        <f t="shared" si="1032"/>
        <v xml:space="preserve">     90 - SALES</v>
      </c>
      <c r="AK3884" t="str">
        <f t="shared" si="1033"/>
        <v/>
      </c>
      <c r="AL3884">
        <f t="shared" si="1034"/>
        <v>3</v>
      </c>
      <c r="AM3884" t="str">
        <f t="shared" si="1035"/>
        <v>2025 3</v>
      </c>
      <c r="AN3884" t="str">
        <f t="shared" si="1036"/>
        <v xml:space="preserve">LAVE </v>
      </c>
    </row>
    <row r="3885" spans="1:40" x14ac:dyDescent="0.35">
      <c r="A3885">
        <v>81226</v>
      </c>
      <c r="B3885" t="s">
        <v>274</v>
      </c>
      <c r="C3885" s="31">
        <v>45698</v>
      </c>
      <c r="D3885" t="s">
        <v>286</v>
      </c>
      <c r="E3885" t="s">
        <v>287</v>
      </c>
      <c r="F3885" t="s">
        <v>294</v>
      </c>
      <c r="G3885" t="s">
        <v>295</v>
      </c>
      <c r="H3885" t="s">
        <v>921</v>
      </c>
      <c r="I3885" t="s">
        <v>922</v>
      </c>
      <c r="J3885">
        <v>120</v>
      </c>
      <c r="K3885">
        <v>1273.2</v>
      </c>
      <c r="L3885">
        <v>573.79593</v>
      </c>
      <c r="M3885">
        <v>256.42</v>
      </c>
      <c r="N3885">
        <v>10.61</v>
      </c>
      <c r="O3885" s="32">
        <f t="shared" si="1020"/>
        <v>1016.78</v>
      </c>
      <c r="P3885" s="32">
        <f t="shared" si="1021"/>
        <v>442.98406999999997</v>
      </c>
      <c r="Q3885">
        <v>709743</v>
      </c>
      <c r="R3885" t="s">
        <v>298</v>
      </c>
      <c r="S3885" t="s">
        <v>298</v>
      </c>
      <c r="T3885" t="str">
        <f t="shared" si="1022"/>
        <v>VEN</v>
      </c>
      <c r="U3885" t="s">
        <v>300</v>
      </c>
      <c r="V3885" s="33">
        <f t="shared" si="1023"/>
        <v>1273.2</v>
      </c>
      <c r="W3885">
        <f t="shared" si="1024"/>
        <v>120</v>
      </c>
      <c r="X3885" s="33">
        <f t="shared" si="1025"/>
        <v>1016.78</v>
      </c>
      <c r="Y3885" s="33">
        <f t="shared" si="1026"/>
        <v>256.42</v>
      </c>
      <c r="Z3885" s="45">
        <f t="shared" si="1027"/>
        <v>0.32907953974238136</v>
      </c>
      <c r="AA3885" s="33">
        <f t="shared" si="1028"/>
        <v>418.98406999999997</v>
      </c>
      <c r="AB3885" s="45">
        <f t="shared" si="1029"/>
        <v>0.41206954306733018</v>
      </c>
      <c r="AC3885" s="33">
        <f>IFERROR($X3885/VLOOKUP(CONCATENATE("USD",C3885),[1]GEINDICE!AR$1:AS$65536,2,0),"")</f>
        <v>175.88915029061721</v>
      </c>
      <c r="AD3885" s="33">
        <f>IFERROR($AA3885/VLOOKUP(CONCATENATE("USD",C3885),[1]GEINDICE!AR$1:AS$65536,2,0),"")</f>
        <v>72.478561790755592</v>
      </c>
      <c r="AE3885" s="33">
        <f>IFERROR($X3885/VLOOKUP(CONCATENATE("EUR",C3885),[1]GEINDICE!AR$1:AS$65536,2,0),"")</f>
        <v>170.48339229724516</v>
      </c>
      <c r="AF3885" s="33">
        <f>IFERROR($AA3885/VLOOKUP(CONCATENATE("EUR",C3885),[1]GEINDICE!AR$1:AS$65536,2,0),"")</f>
        <v>70.251013564494215</v>
      </c>
      <c r="AG3885" s="48" t="str">
        <f>VLOOKUP(E3885,[1]Apresentação!AW$1:AX$65536,2,0)</f>
        <v xml:space="preserve">                    3 - TEXTILE AUXILIARIES</v>
      </c>
      <c r="AH3885" s="48" t="str">
        <f t="shared" si="1030"/>
        <v xml:space="preserve">         5518000001 - SETAVIN PNT BR</v>
      </c>
      <c r="AI3885" s="49" t="str">
        <f t="shared" si="1031"/>
        <v xml:space="preserve">     X00280 - LAVE BEM LAVANDERIA E TINTURARIA LTDA EPP</v>
      </c>
      <c r="AJ3885" t="str">
        <f t="shared" si="1032"/>
        <v xml:space="preserve">     90 - SALES</v>
      </c>
      <c r="AK3885" t="str">
        <f t="shared" si="1033"/>
        <v/>
      </c>
      <c r="AL3885">
        <f t="shared" si="1034"/>
        <v>2</v>
      </c>
      <c r="AM3885" t="str">
        <f t="shared" si="1035"/>
        <v>2025 2</v>
      </c>
      <c r="AN3885" t="str">
        <f t="shared" si="1036"/>
        <v xml:space="preserve">LAVE </v>
      </c>
    </row>
    <row r="3886" spans="1:40" x14ac:dyDescent="0.35">
      <c r="A3886">
        <v>81984</v>
      </c>
      <c r="B3886" t="s">
        <v>274</v>
      </c>
      <c r="C3886" s="31">
        <v>45756</v>
      </c>
      <c r="D3886" t="s">
        <v>286</v>
      </c>
      <c r="E3886" t="s">
        <v>287</v>
      </c>
      <c r="F3886" t="s">
        <v>294</v>
      </c>
      <c r="G3886" t="s">
        <v>295</v>
      </c>
      <c r="H3886" t="s">
        <v>921</v>
      </c>
      <c r="I3886" t="s">
        <v>922</v>
      </c>
      <c r="J3886">
        <v>120</v>
      </c>
      <c r="K3886">
        <v>1273.2</v>
      </c>
      <c r="L3886">
        <v>593.99171999999999</v>
      </c>
      <c r="M3886">
        <v>256.42</v>
      </c>
      <c r="N3886">
        <v>10.61</v>
      </c>
      <c r="O3886" s="32">
        <f t="shared" si="1020"/>
        <v>1016.78</v>
      </c>
      <c r="P3886" s="32">
        <f t="shared" si="1021"/>
        <v>422.78827999999999</v>
      </c>
      <c r="Q3886">
        <v>727701</v>
      </c>
      <c r="R3886" t="s">
        <v>298</v>
      </c>
      <c r="S3886" t="s">
        <v>298</v>
      </c>
      <c r="T3886" t="str">
        <f t="shared" si="1022"/>
        <v>VEN</v>
      </c>
      <c r="U3886" t="s">
        <v>293</v>
      </c>
      <c r="V3886" s="33">
        <f t="shared" si="1023"/>
        <v>1273.2</v>
      </c>
      <c r="W3886">
        <f t="shared" si="1024"/>
        <v>120</v>
      </c>
      <c r="X3886" s="33">
        <f t="shared" si="1025"/>
        <v>1016.78</v>
      </c>
      <c r="Y3886" s="33">
        <f t="shared" si="1026"/>
        <v>256.42</v>
      </c>
      <c r="Z3886" s="45">
        <f t="shared" si="1027"/>
        <v>0.31321731071316367</v>
      </c>
      <c r="AA3886" s="33">
        <f t="shared" si="1028"/>
        <v>398.78827999999999</v>
      </c>
      <c r="AB3886" s="45">
        <f t="shared" si="1029"/>
        <v>0.39220704577194671</v>
      </c>
      <c r="AC3886" s="33">
        <f>IFERROR($X3886/VLOOKUP(CONCATENATE("USD",C3886),[1]GEINDICE!AR$1:AS$65536,2,0),"")</f>
        <v>167.77163600363005</v>
      </c>
      <c r="AD3886" s="33">
        <f>IFERROR($AA3886/VLOOKUP(CONCATENATE("USD",C3886),[1]GEINDICE!AR$1:AS$65536,2,0),"")</f>
        <v>65.801217721310124</v>
      </c>
      <c r="AE3886" s="33">
        <f>IFERROR($X3886/VLOOKUP(CONCATENATE("EUR",C3886),[1]GEINDICE!AR$1:AS$65536,2,0),"")</f>
        <v>151.98050880392216</v>
      </c>
      <c r="AF3886" s="33">
        <f>IFERROR($AA3886/VLOOKUP(CONCATENATE("EUR",C3886),[1]GEINDICE!AR$1:AS$65536,2,0),"")</f>
        <v>59.607826372903652</v>
      </c>
      <c r="AG3886" s="48" t="str">
        <f>VLOOKUP(E3886,[1]Apresentação!AW$1:AX$65536,2,0)</f>
        <v xml:space="preserve">                    3 - TEXTILE AUXILIARIES</v>
      </c>
      <c r="AH3886" s="48" t="str">
        <f t="shared" si="1030"/>
        <v xml:space="preserve">         5518000001 - SETAVIN PNT BR</v>
      </c>
      <c r="AI3886" s="49" t="str">
        <f t="shared" si="1031"/>
        <v xml:space="preserve">     X00280 - LAVE BEM LAVANDERIA E TINTURARIA LTDA EPP</v>
      </c>
      <c r="AJ3886" t="str">
        <f t="shared" si="1032"/>
        <v xml:space="preserve">     90 - SALES</v>
      </c>
      <c r="AK3886" t="str">
        <f t="shared" si="1033"/>
        <v/>
      </c>
      <c r="AL3886">
        <f t="shared" si="1034"/>
        <v>4</v>
      </c>
      <c r="AM3886" t="str">
        <f t="shared" si="1035"/>
        <v>2025 4</v>
      </c>
      <c r="AN3886" t="str">
        <f t="shared" si="1036"/>
        <v xml:space="preserve">LAVE </v>
      </c>
    </row>
    <row r="3887" spans="1:40" x14ac:dyDescent="0.35">
      <c r="A3887">
        <v>81154</v>
      </c>
      <c r="B3887" t="s">
        <v>274</v>
      </c>
      <c r="C3887" s="31">
        <v>45693</v>
      </c>
      <c r="D3887" t="s">
        <v>286</v>
      </c>
      <c r="E3887" t="s">
        <v>287</v>
      </c>
      <c r="F3887" t="s">
        <v>925</v>
      </c>
      <c r="G3887" t="s">
        <v>926</v>
      </c>
      <c r="H3887" t="s">
        <v>921</v>
      </c>
      <c r="I3887" t="s">
        <v>922</v>
      </c>
      <c r="J3887">
        <v>480</v>
      </c>
      <c r="K3887">
        <v>5092.8</v>
      </c>
      <c r="L3887">
        <v>2295.1837</v>
      </c>
      <c r="M3887">
        <v>1025.7</v>
      </c>
      <c r="N3887">
        <v>10.61</v>
      </c>
      <c r="O3887" s="32">
        <f t="shared" si="1020"/>
        <v>4067.1000000000004</v>
      </c>
      <c r="P3887" s="32">
        <f t="shared" si="1021"/>
        <v>1771.9163000000003</v>
      </c>
      <c r="Q3887">
        <v>709222</v>
      </c>
      <c r="R3887" t="s">
        <v>298</v>
      </c>
      <c r="S3887" t="s">
        <v>298</v>
      </c>
      <c r="T3887" t="str">
        <f t="shared" si="1022"/>
        <v>VEN</v>
      </c>
      <c r="U3887" t="s">
        <v>300</v>
      </c>
      <c r="V3887" s="33">
        <f t="shared" si="1023"/>
        <v>5092.8</v>
      </c>
      <c r="W3887">
        <f t="shared" si="1024"/>
        <v>480</v>
      </c>
      <c r="X3887" s="33">
        <f t="shared" si="1025"/>
        <v>4067.1000000000004</v>
      </c>
      <c r="Y3887" s="33">
        <f t="shared" si="1026"/>
        <v>1025.7</v>
      </c>
      <c r="Z3887" s="45">
        <f t="shared" si="1027"/>
        <v>0.32907561655670758</v>
      </c>
      <c r="AA3887" s="33">
        <f t="shared" si="1028"/>
        <v>1675.9163000000003</v>
      </c>
      <c r="AB3887" s="45">
        <f t="shared" si="1029"/>
        <v>0.41206665683164911</v>
      </c>
      <c r="AC3887" s="33">
        <f>IFERROR($X3887/VLOOKUP(CONCATENATE("USD",C3887),[1]GEINDICE!AR$1:AS$65536,2,0),"")</f>
        <v>701.26041002120803</v>
      </c>
      <c r="AD3887" s="33">
        <f>IFERROR($AA3887/VLOOKUP(CONCATENATE("USD",C3887),[1]GEINDICE!AR$1:AS$65536,2,0),"")</f>
        <v>288.9660327258307</v>
      </c>
      <c r="AE3887" s="33">
        <f>IFERROR($X3887/VLOOKUP(CONCATENATE("EUR",C3887),[1]GEINDICE!AR$1:AS$65536,2,0),"")</f>
        <v>672.80397022332511</v>
      </c>
      <c r="AF3887" s="33">
        <f>IFERROR($AA3887/VLOOKUP(CONCATENATE("EUR",C3887),[1]GEINDICE!AR$1:AS$65536,2,0),"")</f>
        <v>277.24008271298601</v>
      </c>
      <c r="AG3887" s="48" t="str">
        <f>VLOOKUP(E3887,[1]Apresentação!AW$1:AX$65536,2,0)</f>
        <v xml:space="preserve">                    3 - TEXTILE AUXILIARIES</v>
      </c>
      <c r="AH3887" s="48" t="str">
        <f t="shared" si="1030"/>
        <v xml:space="preserve">         5518000001 - SETAVIN PNT BR</v>
      </c>
      <c r="AI3887" s="49" t="str">
        <f t="shared" si="1031"/>
        <v xml:space="preserve">     X00133 - TINTURARIA E ESTAMPARIA COFINA LTDA</v>
      </c>
      <c r="AJ3887" t="str">
        <f t="shared" si="1032"/>
        <v xml:space="preserve">     90 - SALES</v>
      </c>
      <c r="AK3887" t="str">
        <f t="shared" si="1033"/>
        <v/>
      </c>
      <c r="AL3887">
        <f t="shared" si="1034"/>
        <v>2</v>
      </c>
      <c r="AM3887" t="str">
        <f t="shared" si="1035"/>
        <v>2025 2</v>
      </c>
      <c r="AN3887" t="str">
        <f t="shared" si="1036"/>
        <v xml:space="preserve">TINTURARIA </v>
      </c>
    </row>
    <row r="3888" spans="1:40" x14ac:dyDescent="0.35">
      <c r="A3888">
        <v>81370</v>
      </c>
      <c r="B3888" t="s">
        <v>274</v>
      </c>
      <c r="C3888" s="31">
        <v>45709</v>
      </c>
      <c r="D3888" t="s">
        <v>286</v>
      </c>
      <c r="E3888" t="s">
        <v>287</v>
      </c>
      <c r="F3888" t="s">
        <v>923</v>
      </c>
      <c r="G3888" t="s">
        <v>924</v>
      </c>
      <c r="H3888" t="s">
        <v>921</v>
      </c>
      <c r="I3888" t="s">
        <v>922</v>
      </c>
      <c r="J3888">
        <v>1000</v>
      </c>
      <c r="K3888">
        <v>10660</v>
      </c>
      <c r="L3888">
        <v>4781.6327099999999</v>
      </c>
      <c r="M3888">
        <v>2146.92</v>
      </c>
      <c r="N3888">
        <v>10.66</v>
      </c>
      <c r="O3888" s="32">
        <f t="shared" si="1020"/>
        <v>8513.08</v>
      </c>
      <c r="P3888" s="32">
        <f t="shared" si="1021"/>
        <v>3731.4472900000001</v>
      </c>
      <c r="Q3888">
        <v>710962</v>
      </c>
      <c r="R3888" t="s">
        <v>298</v>
      </c>
      <c r="S3888" t="s">
        <v>298</v>
      </c>
      <c r="T3888" t="str">
        <f t="shared" si="1022"/>
        <v>VEN</v>
      </c>
      <c r="U3888" t="s">
        <v>300</v>
      </c>
      <c r="V3888" s="33">
        <f t="shared" si="1023"/>
        <v>10660</v>
      </c>
      <c r="W3888">
        <f t="shared" si="1024"/>
        <v>1000</v>
      </c>
      <c r="X3888" s="33">
        <f t="shared" si="1025"/>
        <v>8513.08</v>
      </c>
      <c r="Y3888" s="33">
        <f t="shared" si="1026"/>
        <v>2146.92</v>
      </c>
      <c r="Z3888" s="45">
        <f t="shared" si="1027"/>
        <v>0.33128023358348968</v>
      </c>
      <c r="AA3888" s="33">
        <f t="shared" si="1028"/>
        <v>3531.4472900000001</v>
      </c>
      <c r="AB3888" s="45">
        <f t="shared" si="1029"/>
        <v>0.41482604298326808</v>
      </c>
      <c r="AC3888" s="33">
        <f>IFERROR($X3888/VLOOKUP(CONCATENATE("USD",C3888),[1]GEINDICE!AR$1:AS$65536,2,0),"")</f>
        <v>1492.8156837989022</v>
      </c>
      <c r="AD3888" s="33">
        <f>IFERROR($AA3888/VLOOKUP(CONCATENATE("USD",C3888),[1]GEINDICE!AR$1:AS$65536,2,0),"")</f>
        <v>619.25882301366016</v>
      </c>
      <c r="AE3888" s="33">
        <f>IFERROR($X3888/VLOOKUP(CONCATENATE("EUR",C3888),[1]GEINDICE!AR$1:AS$65536,2,0),"")</f>
        <v>1427.8420717184931</v>
      </c>
      <c r="AF3888" s="33">
        <f>IFERROR($AA3888/VLOOKUP(CONCATENATE("EUR",C3888),[1]GEINDICE!AR$1:AS$65536,2,0),"")</f>
        <v>592.30607661601425</v>
      </c>
      <c r="AG3888" s="48" t="str">
        <f>VLOOKUP(E3888,[1]Apresentação!AW$1:AX$65536,2,0)</f>
        <v xml:space="preserve">                    3 - TEXTILE AUXILIARIES</v>
      </c>
      <c r="AH3888" s="48" t="str">
        <f t="shared" si="1030"/>
        <v xml:space="preserve">         5518000001 - SETAVIN PNT BR</v>
      </c>
      <c r="AI3888" s="49" t="str">
        <f t="shared" si="1031"/>
        <v xml:space="preserve">     X00219 - LEATI PRODUTOS QUIMICOS LTDA</v>
      </c>
      <c r="AJ3888" t="str">
        <f t="shared" si="1032"/>
        <v xml:space="preserve">     90 - SALES</v>
      </c>
      <c r="AK3888" t="str">
        <f t="shared" si="1033"/>
        <v/>
      </c>
      <c r="AL3888">
        <f t="shared" si="1034"/>
        <v>2</v>
      </c>
      <c r="AM3888" t="str">
        <f t="shared" si="1035"/>
        <v>2025 2</v>
      </c>
      <c r="AN3888" t="str">
        <f t="shared" si="1036"/>
        <v xml:space="preserve">LEATI </v>
      </c>
    </row>
    <row r="3889" spans="1:40" x14ac:dyDescent="0.35">
      <c r="A3889">
        <v>81079</v>
      </c>
      <c r="B3889" t="s">
        <v>274</v>
      </c>
      <c r="C3889" s="31">
        <v>45687</v>
      </c>
      <c r="D3889" t="s">
        <v>286</v>
      </c>
      <c r="E3889" t="s">
        <v>287</v>
      </c>
      <c r="F3889" t="s">
        <v>288</v>
      </c>
      <c r="G3889" t="s">
        <v>289</v>
      </c>
      <c r="H3889" t="s">
        <v>921</v>
      </c>
      <c r="I3889" t="s">
        <v>922</v>
      </c>
      <c r="J3889">
        <v>1000</v>
      </c>
      <c r="K3889">
        <v>11110</v>
      </c>
      <c r="L3889">
        <v>4781.6327099999999</v>
      </c>
      <c r="M3889">
        <v>2237.56</v>
      </c>
      <c r="N3889">
        <v>11.11</v>
      </c>
      <c r="O3889" s="32">
        <f t="shared" si="1020"/>
        <v>8872.44</v>
      </c>
      <c r="P3889" s="32">
        <f t="shared" si="1021"/>
        <v>4090.8072900000006</v>
      </c>
      <c r="Q3889">
        <v>708686</v>
      </c>
      <c r="R3889" t="s">
        <v>298</v>
      </c>
      <c r="S3889" t="s">
        <v>298</v>
      </c>
      <c r="T3889" t="str">
        <f t="shared" si="1022"/>
        <v>VEN</v>
      </c>
      <c r="U3889" t="s">
        <v>300</v>
      </c>
      <c r="V3889" s="33">
        <f t="shared" si="1023"/>
        <v>11110</v>
      </c>
      <c r="W3889">
        <f t="shared" si="1024"/>
        <v>1000</v>
      </c>
      <c r="X3889" s="33">
        <f t="shared" si="1025"/>
        <v>8872.44</v>
      </c>
      <c r="Y3889" s="33">
        <f t="shared" si="1026"/>
        <v>2237.56</v>
      </c>
      <c r="Z3889" s="45">
        <f t="shared" si="1027"/>
        <v>0.35020767686768683</v>
      </c>
      <c r="AA3889" s="33">
        <f t="shared" si="1028"/>
        <v>3890.8072900000006</v>
      </c>
      <c r="AB3889" s="45">
        <f t="shared" si="1029"/>
        <v>0.43852731492126185</v>
      </c>
      <c r="AC3889" s="33">
        <f>IFERROR($X3889/VLOOKUP(CONCATENATE("USD",C3889),[1]GEINDICE!AR$1:AS$65536,2,0),"")</f>
        <v>1503.6504762227571</v>
      </c>
      <c r="AD3889" s="33">
        <f>IFERROR($AA3889/VLOOKUP(CONCATENATE("USD",C3889),[1]GEINDICE!AR$1:AS$65536,2,0),"")</f>
        <v>659.39180591804234</v>
      </c>
      <c r="AE3889" s="33">
        <f>IFERROR($X3889/VLOOKUP(CONCATENATE("EUR",C3889),[1]GEINDICE!AR$1:AS$65536,2,0),"")</f>
        <v>1441.3841280155959</v>
      </c>
      <c r="AF3889" s="33">
        <f>IFERROR($AA3889/VLOOKUP(CONCATENATE("EUR",C3889),[1]GEINDICE!AR$1:AS$65536,2,0),"")</f>
        <v>632.08631142880358</v>
      </c>
      <c r="AG3889" s="48" t="str">
        <f>VLOOKUP(E3889,[1]Apresentação!AW$1:AX$65536,2,0)</f>
        <v xml:space="preserve">                    3 - TEXTILE AUXILIARIES</v>
      </c>
      <c r="AH3889" s="48" t="str">
        <f t="shared" si="1030"/>
        <v xml:space="preserve">         5518000001 - SETAVIN PNT BR</v>
      </c>
      <c r="AI3889" s="49" t="str">
        <f t="shared" si="1031"/>
        <v xml:space="preserve">     X00097 - COLOR QUÍMICA DO BRASIL IMPORTACAO E EXPORTACAO S.A</v>
      </c>
      <c r="AJ3889" t="str">
        <f t="shared" si="1032"/>
        <v xml:space="preserve">     90 - SALES</v>
      </c>
      <c r="AK3889" t="str">
        <f t="shared" si="1033"/>
        <v/>
      </c>
      <c r="AL3889">
        <f t="shared" si="1034"/>
        <v>1</v>
      </c>
      <c r="AM3889" t="str">
        <f t="shared" si="1035"/>
        <v>2025 1</v>
      </c>
      <c r="AN3889" t="str">
        <f t="shared" si="1036"/>
        <v xml:space="preserve">COLOR </v>
      </c>
    </row>
    <row r="3890" spans="1:40" x14ac:dyDescent="0.35">
      <c r="A3890">
        <v>82206</v>
      </c>
      <c r="B3890" t="s">
        <v>274</v>
      </c>
      <c r="C3890" s="31">
        <v>45775</v>
      </c>
      <c r="D3890" t="s">
        <v>286</v>
      </c>
      <c r="E3890" t="s">
        <v>287</v>
      </c>
      <c r="F3890" t="s">
        <v>294</v>
      </c>
      <c r="G3890" t="s">
        <v>295</v>
      </c>
      <c r="H3890" t="s">
        <v>921</v>
      </c>
      <c r="I3890" t="s">
        <v>922</v>
      </c>
      <c r="J3890">
        <v>120</v>
      </c>
      <c r="K3890">
        <v>1273.2</v>
      </c>
      <c r="L3890">
        <v>593.99171999999999</v>
      </c>
      <c r="M3890">
        <v>256.42</v>
      </c>
      <c r="N3890">
        <v>10.61</v>
      </c>
      <c r="O3890" s="32">
        <f t="shared" si="1020"/>
        <v>1016.78</v>
      </c>
      <c r="P3890" s="32">
        <f t="shared" si="1021"/>
        <v>422.78827999999999</v>
      </c>
      <c r="Q3890">
        <v>734566</v>
      </c>
      <c r="R3890" t="s">
        <v>298</v>
      </c>
      <c r="S3890" t="s">
        <v>298</v>
      </c>
      <c r="T3890" t="str">
        <f t="shared" si="1022"/>
        <v>VEN</v>
      </c>
      <c r="U3890" t="s">
        <v>303</v>
      </c>
      <c r="V3890" s="33">
        <f t="shared" si="1023"/>
        <v>1273.2</v>
      </c>
      <c r="W3890">
        <f t="shared" si="1024"/>
        <v>120</v>
      </c>
      <c r="X3890" s="33">
        <f t="shared" si="1025"/>
        <v>1016.78</v>
      </c>
      <c r="Y3890" s="33">
        <f t="shared" si="1026"/>
        <v>256.42</v>
      </c>
      <c r="Z3890" s="45">
        <f t="shared" si="1027"/>
        <v>0.31321731071316367</v>
      </c>
      <c r="AA3890" s="33">
        <f t="shared" si="1028"/>
        <v>398.78827999999999</v>
      </c>
      <c r="AB3890" s="45">
        <f t="shared" si="1029"/>
        <v>0.39220704577194671</v>
      </c>
      <c r="AC3890" s="33">
        <f>IFERROR($X3890/VLOOKUP(CONCATENATE("USD",C3890),[1]GEINDICE!AR$1:AS$65536,2,0),"")</f>
        <v>179.38639050122615</v>
      </c>
      <c r="AD3890" s="33">
        <f>IFERROR($AA3890/VLOOKUP(CONCATENATE("USD",C3890),[1]GEINDICE!AR$1:AS$65536,2,0),"")</f>
        <v>70.356606270178716</v>
      </c>
      <c r="AE3890" s="33">
        <f>IFERROR($X3890/VLOOKUP(CONCATENATE("EUR",C3890),[1]GEINDICE!AR$1:AS$65536,2,0),"")</f>
        <v>157.5352865531506</v>
      </c>
      <c r="AF3890" s="33">
        <f>IFERROR($AA3890/VLOOKUP(CONCATENATE("EUR",C3890),[1]GEINDICE!AR$1:AS$65536,2,0),"")</f>
        <v>61.786449343848282</v>
      </c>
      <c r="AG3890" s="48" t="str">
        <f>VLOOKUP(E3890,[1]Apresentação!AW$1:AX$65536,2,0)</f>
        <v xml:space="preserve">                    3 - TEXTILE AUXILIARIES</v>
      </c>
      <c r="AH3890" s="48" t="str">
        <f t="shared" si="1030"/>
        <v xml:space="preserve">         5518000001 - SETAVIN PNT BR</v>
      </c>
      <c r="AI3890" s="49" t="str">
        <f t="shared" si="1031"/>
        <v xml:space="preserve">     X00280 - LAVE BEM LAVANDERIA E TINTURARIA LTDA EPP</v>
      </c>
      <c r="AJ3890" t="str">
        <f t="shared" si="1032"/>
        <v xml:space="preserve">     90 - SALES</v>
      </c>
      <c r="AK3890" t="str">
        <f t="shared" si="1033"/>
        <v/>
      </c>
      <c r="AL3890">
        <f t="shared" si="1034"/>
        <v>4</v>
      </c>
      <c r="AM3890" t="str">
        <f t="shared" si="1035"/>
        <v>2025 4</v>
      </c>
      <c r="AN3890" t="str">
        <f t="shared" si="1036"/>
        <v xml:space="preserve">LAVE </v>
      </c>
    </row>
    <row r="3891" spans="1:40" x14ac:dyDescent="0.35">
      <c r="A3891">
        <v>83678</v>
      </c>
      <c r="B3891" t="s">
        <v>274</v>
      </c>
      <c r="C3891" s="31">
        <v>45898</v>
      </c>
      <c r="D3891" t="s">
        <v>286</v>
      </c>
      <c r="E3891" t="s">
        <v>287</v>
      </c>
      <c r="F3891" t="s">
        <v>927</v>
      </c>
      <c r="G3891" t="s">
        <v>928</v>
      </c>
      <c r="H3891" t="s">
        <v>921</v>
      </c>
      <c r="I3891" t="s">
        <v>922</v>
      </c>
      <c r="J3891">
        <v>240</v>
      </c>
      <c r="K3891">
        <v>2510.4</v>
      </c>
      <c r="L3891">
        <v>1327.0006900000001</v>
      </c>
      <c r="M3891">
        <v>505.6</v>
      </c>
      <c r="N3891">
        <v>10.46</v>
      </c>
      <c r="O3891" s="32">
        <f t="shared" si="1020"/>
        <v>2004.8000000000002</v>
      </c>
      <c r="P3891" s="32">
        <f t="shared" si="1021"/>
        <v>677.7993100000001</v>
      </c>
      <c r="Q3891">
        <v>760136</v>
      </c>
      <c r="R3891" t="s">
        <v>298</v>
      </c>
      <c r="S3891" t="s">
        <v>298</v>
      </c>
      <c r="T3891" t="str">
        <f t="shared" si="1022"/>
        <v>VEN</v>
      </c>
      <c r="U3891" t="s">
        <v>293</v>
      </c>
      <c r="V3891" s="33">
        <f t="shared" si="1023"/>
        <v>2510.4</v>
      </c>
      <c r="W3891">
        <f t="shared" si="1024"/>
        <v>240</v>
      </c>
      <c r="X3891" s="33">
        <f t="shared" si="1025"/>
        <v>2004.8000000000002</v>
      </c>
      <c r="Y3891" s="33">
        <f t="shared" si="1026"/>
        <v>505.6</v>
      </c>
      <c r="Z3891" s="45">
        <f t="shared" si="1027"/>
        <v>0.25087607950924157</v>
      </c>
      <c r="AA3891" s="33">
        <f t="shared" si="1028"/>
        <v>629.7993100000001</v>
      </c>
      <c r="AB3891" s="45">
        <f t="shared" si="1029"/>
        <v>0.3141457053072626</v>
      </c>
      <c r="AC3891" s="33">
        <f>IFERROR($X3891/VLOOKUP(CONCATENATE("USD",C3891),[1]GEINDICE!AR$1:AS$65536,2,0),"")</f>
        <v>369.45304437564499</v>
      </c>
      <c r="AD3891" s="33">
        <f>IFERROR($AA3891/VLOOKUP(CONCATENATE("USD",C3891),[1]GEINDICE!AR$1:AS$65536,2,0),"")</f>
        <v>116.0620872033024</v>
      </c>
      <c r="AE3891" s="33">
        <f>IFERROR($X3891/VLOOKUP(CONCATENATE("EUR",C3891),[1]GEINDICE!AR$1:AS$65536,2,0),"")</f>
        <v>315.8806939039186</v>
      </c>
      <c r="AF3891" s="33">
        <f>IFERROR($AA3891/VLOOKUP(CONCATENATE("EUR",C3891),[1]GEINDICE!AR$1:AS$65536,2,0),"")</f>
        <v>99.232563379394023</v>
      </c>
      <c r="AG3891" s="48" t="str">
        <f>VLOOKUP(E3891,[1]Apresentação!AW$1:AX$65536,2,0)</f>
        <v xml:space="preserve">                    3 - TEXTILE AUXILIARIES</v>
      </c>
      <c r="AH3891" s="48" t="str">
        <f t="shared" si="1030"/>
        <v xml:space="preserve">         5518000001 - SETAVIN PNT BR</v>
      </c>
      <c r="AI3891" s="49" t="str">
        <f t="shared" si="1031"/>
        <v xml:space="preserve">     X00186 - STARTECH PRODUTOS QUIMICOS LTDA</v>
      </c>
      <c r="AJ3891" t="str">
        <f t="shared" si="1032"/>
        <v xml:space="preserve">     90 - SALES</v>
      </c>
      <c r="AK3891" t="str">
        <f t="shared" si="1033"/>
        <v/>
      </c>
      <c r="AL3891">
        <f t="shared" si="1034"/>
        <v>8</v>
      </c>
      <c r="AM3891" t="str">
        <f t="shared" si="1035"/>
        <v>2025 8</v>
      </c>
      <c r="AN3891" t="str">
        <f t="shared" si="1036"/>
        <v xml:space="preserve">STARTECH </v>
      </c>
    </row>
    <row r="3892" spans="1:40" x14ac:dyDescent="0.35">
      <c r="A3892">
        <v>82648</v>
      </c>
      <c r="B3892" t="s">
        <v>274</v>
      </c>
      <c r="C3892" s="31">
        <v>45812</v>
      </c>
      <c r="D3892" t="s">
        <v>286</v>
      </c>
      <c r="E3892" t="s">
        <v>287</v>
      </c>
      <c r="F3892" t="s">
        <v>927</v>
      </c>
      <c r="G3892" t="s">
        <v>928</v>
      </c>
      <c r="H3892" t="s">
        <v>921</v>
      </c>
      <c r="I3892" t="s">
        <v>922</v>
      </c>
      <c r="J3892">
        <v>240</v>
      </c>
      <c r="K3892">
        <v>2510.4</v>
      </c>
      <c r="L3892">
        <v>1219.09645</v>
      </c>
      <c r="M3892">
        <v>505.6</v>
      </c>
      <c r="N3892">
        <v>10.46</v>
      </c>
      <c r="O3892" s="32">
        <f t="shared" si="1020"/>
        <v>2004.8000000000002</v>
      </c>
      <c r="P3892" s="32">
        <f t="shared" si="1021"/>
        <v>785.70355000000018</v>
      </c>
      <c r="Q3892">
        <v>740420</v>
      </c>
      <c r="R3892" t="s">
        <v>298</v>
      </c>
      <c r="S3892" t="s">
        <v>298</v>
      </c>
      <c r="T3892" t="str">
        <f t="shared" si="1022"/>
        <v>VEN</v>
      </c>
      <c r="U3892" t="s">
        <v>300</v>
      </c>
      <c r="V3892" s="33">
        <f t="shared" si="1023"/>
        <v>2510.4</v>
      </c>
      <c r="W3892">
        <f t="shared" si="1024"/>
        <v>240</v>
      </c>
      <c r="X3892" s="33">
        <f t="shared" si="1025"/>
        <v>2004.8000000000002</v>
      </c>
      <c r="Y3892" s="33">
        <f t="shared" si="1026"/>
        <v>505.6</v>
      </c>
      <c r="Z3892" s="45">
        <f t="shared" si="1027"/>
        <v>0.29385896669853417</v>
      </c>
      <c r="AA3892" s="33">
        <f t="shared" si="1028"/>
        <v>737.70355000000018</v>
      </c>
      <c r="AB3892" s="45">
        <f t="shared" si="1029"/>
        <v>0.36796865023942543</v>
      </c>
      <c r="AC3892" s="33">
        <f>IFERROR($X3892/VLOOKUP(CONCATENATE("USD",C3892),[1]GEINDICE!AR$1:AS$65536,2,0),"")</f>
        <v>355.89008023858554</v>
      </c>
      <c r="AD3892" s="33">
        <f>IFERROR($AA3892/VLOOKUP(CONCATENATE("USD",C3892),[1]GEINDICE!AR$1:AS$65536,2,0),"")</f>
        <v>130.95639245899312</v>
      </c>
      <c r="AE3892" s="33">
        <f>IFERROR($X3892/VLOOKUP(CONCATENATE("EUR",C3892),[1]GEINDICE!AR$1:AS$65536,2,0),"")</f>
        <v>311.52686701681324</v>
      </c>
      <c r="AF3892" s="33">
        <f>IFERROR($AA3892/VLOOKUP(CONCATENATE("EUR",C3892),[1]GEINDICE!AR$1:AS$65536,2,0),"")</f>
        <v>114.63212076949375</v>
      </c>
      <c r="AG3892" s="48" t="str">
        <f>VLOOKUP(E3892,[1]Apresentação!AW$1:AX$65536,2,0)</f>
        <v xml:space="preserve">                    3 - TEXTILE AUXILIARIES</v>
      </c>
      <c r="AH3892" s="48" t="str">
        <f t="shared" si="1030"/>
        <v xml:space="preserve">         5518000001 - SETAVIN PNT BR</v>
      </c>
      <c r="AI3892" s="49" t="str">
        <f t="shared" si="1031"/>
        <v xml:space="preserve">     X00186 - STARTECH PRODUTOS QUIMICOS LTDA</v>
      </c>
      <c r="AJ3892" t="str">
        <f t="shared" si="1032"/>
        <v xml:space="preserve">     90 - SALES</v>
      </c>
      <c r="AK3892" t="str">
        <f t="shared" si="1033"/>
        <v/>
      </c>
      <c r="AL3892">
        <f t="shared" si="1034"/>
        <v>6</v>
      </c>
      <c r="AM3892" t="str">
        <f t="shared" si="1035"/>
        <v>2025 6</v>
      </c>
      <c r="AN3892" t="str">
        <f t="shared" si="1036"/>
        <v xml:space="preserve">STARTECH </v>
      </c>
    </row>
    <row r="3893" spans="1:40" x14ac:dyDescent="0.35">
      <c r="A3893">
        <v>84366</v>
      </c>
      <c r="B3893" t="s">
        <v>274</v>
      </c>
      <c r="C3893" s="31">
        <v>45954</v>
      </c>
      <c r="D3893" t="s">
        <v>286</v>
      </c>
      <c r="E3893" t="s">
        <v>287</v>
      </c>
      <c r="F3893" t="s">
        <v>288</v>
      </c>
      <c r="G3893" t="s">
        <v>289</v>
      </c>
      <c r="H3893" t="s">
        <v>921</v>
      </c>
      <c r="I3893" t="s">
        <v>922</v>
      </c>
      <c r="J3893">
        <v>1000</v>
      </c>
      <c r="K3893">
        <v>11110</v>
      </c>
      <c r="L3893">
        <v>4781.3201099999997</v>
      </c>
      <c r="M3893">
        <v>2237.56</v>
      </c>
      <c r="N3893">
        <v>11.11</v>
      </c>
      <c r="O3893" s="32">
        <f t="shared" si="1020"/>
        <v>8872.44</v>
      </c>
      <c r="P3893" s="32">
        <f t="shared" si="1021"/>
        <v>4091.1198900000009</v>
      </c>
      <c r="Q3893">
        <v>765251</v>
      </c>
      <c r="R3893" t="s">
        <v>298</v>
      </c>
      <c r="S3893" t="s">
        <v>298</v>
      </c>
      <c r="T3893" t="str">
        <f t="shared" si="1022"/>
        <v>VEN</v>
      </c>
      <c r="U3893" t="s">
        <v>300</v>
      </c>
      <c r="V3893" s="33">
        <f t="shared" si="1023"/>
        <v>11110</v>
      </c>
      <c r="W3893">
        <f t="shared" si="1024"/>
        <v>1000</v>
      </c>
      <c r="X3893" s="33">
        <f t="shared" si="1025"/>
        <v>8872.44</v>
      </c>
      <c r="Y3893" s="33">
        <f t="shared" si="1026"/>
        <v>2237.56</v>
      </c>
      <c r="Z3893" s="45">
        <f t="shared" si="1027"/>
        <v>0.35023581368136819</v>
      </c>
      <c r="AA3893" s="33">
        <f t="shared" si="1028"/>
        <v>3891.1198900000009</v>
      </c>
      <c r="AB3893" s="45">
        <f t="shared" si="1029"/>
        <v>0.43856254761936969</v>
      </c>
      <c r="AC3893" s="33">
        <f>IFERROR($X3893/VLOOKUP(CONCATENATE("USD",C3893),[1]GEINDICE!AR$1:AS$65536,2,0),"")</f>
        <v>1649.2443816569696</v>
      </c>
      <c r="AD3893" s="33">
        <f>IFERROR($AA3893/VLOOKUP(CONCATENATE("USD",C3893),[1]GEINDICE!AR$1:AS$65536,2,0),"")</f>
        <v>723.29681766641272</v>
      </c>
      <c r="AE3893" s="33">
        <f>IFERROR($X3893/VLOOKUP(CONCATENATE("EUR",C3893),[1]GEINDICE!AR$1:AS$65536,2,0),"")</f>
        <v>1418.5917114351496</v>
      </c>
      <c r="AF3893" s="33">
        <f>IFERROR($AA3893/VLOOKUP(CONCATENATE("EUR",C3893),[1]GEINDICE!AR$1:AS$65536,2,0),"")</f>
        <v>622.14119499872095</v>
      </c>
      <c r="AG3893" s="48" t="str">
        <f>VLOOKUP(E3893,[1]Apresentação!AW$1:AX$65536,2,0)</f>
        <v xml:space="preserve">                    3 - TEXTILE AUXILIARIES</v>
      </c>
      <c r="AH3893" s="48" t="str">
        <f t="shared" si="1030"/>
        <v xml:space="preserve">         5518000001 - SETAVIN PNT BR</v>
      </c>
      <c r="AI3893" s="49" t="str">
        <f t="shared" si="1031"/>
        <v xml:space="preserve">     X00097 - COLOR QUÍMICA DO BRASIL IMPORTACAO E EXPORTACAO S.A</v>
      </c>
      <c r="AJ3893" t="str">
        <f t="shared" si="1032"/>
        <v xml:space="preserve">     90 - SALES</v>
      </c>
      <c r="AK3893" t="str">
        <f t="shared" si="1033"/>
        <v/>
      </c>
      <c r="AL3893">
        <f t="shared" si="1034"/>
        <v>10</v>
      </c>
      <c r="AM3893" t="str">
        <f t="shared" si="1035"/>
        <v>2025 10</v>
      </c>
      <c r="AN3893" t="str">
        <f t="shared" si="1036"/>
        <v xml:space="preserve">COLOR </v>
      </c>
    </row>
    <row r="3894" spans="1:40" x14ac:dyDescent="0.35">
      <c r="A3894">
        <v>84622</v>
      </c>
      <c r="B3894" t="s">
        <v>274</v>
      </c>
      <c r="C3894" s="31">
        <v>45974</v>
      </c>
      <c r="D3894" t="s">
        <v>286</v>
      </c>
      <c r="E3894" t="s">
        <v>287</v>
      </c>
      <c r="F3894" t="s">
        <v>925</v>
      </c>
      <c r="G3894" t="s">
        <v>926</v>
      </c>
      <c r="H3894" t="s">
        <v>921</v>
      </c>
      <c r="I3894" t="s">
        <v>922</v>
      </c>
      <c r="J3894">
        <v>480</v>
      </c>
      <c r="K3894">
        <v>5092.8</v>
      </c>
      <c r="L3894">
        <v>2294.8752399999998</v>
      </c>
      <c r="M3894">
        <v>1025.7</v>
      </c>
      <c r="N3894">
        <v>10.61</v>
      </c>
      <c r="O3894" s="32">
        <f t="shared" si="1020"/>
        <v>4067.1000000000004</v>
      </c>
      <c r="P3894" s="32">
        <f t="shared" si="1021"/>
        <v>1772.2247600000005</v>
      </c>
      <c r="Q3894">
        <v>767032</v>
      </c>
      <c r="R3894" t="s">
        <v>298</v>
      </c>
      <c r="S3894" t="s">
        <v>298</v>
      </c>
      <c r="T3894" t="str">
        <f t="shared" si="1022"/>
        <v>VEN</v>
      </c>
      <c r="U3894" t="s">
        <v>300</v>
      </c>
      <c r="V3894" s="33">
        <f t="shared" si="1023"/>
        <v>5092.8</v>
      </c>
      <c r="W3894">
        <f t="shared" si="1024"/>
        <v>480</v>
      </c>
      <c r="X3894" s="33">
        <f t="shared" si="1025"/>
        <v>4067.1000000000004</v>
      </c>
      <c r="Y3894" s="33">
        <f t="shared" si="1026"/>
        <v>1025.7</v>
      </c>
      <c r="Z3894" s="45">
        <f t="shared" si="1027"/>
        <v>0.32913618441721654</v>
      </c>
      <c r="AA3894" s="33">
        <f t="shared" si="1028"/>
        <v>1676.2247600000005</v>
      </c>
      <c r="AB3894" s="45">
        <f t="shared" si="1029"/>
        <v>0.41214249956971805</v>
      </c>
      <c r="AC3894" s="33" t="str">
        <f>IFERROR($X3894/VLOOKUP(CONCATENATE("USD",C3894),[1]GEINDICE!AR$1:AS$65536,2,0),"")</f>
        <v/>
      </c>
      <c r="AD3894" s="33" t="str">
        <f>IFERROR($AA3894/VLOOKUP(CONCATENATE("USD",C3894),[1]GEINDICE!AR$1:AS$65536,2,0),"")</f>
        <v/>
      </c>
      <c r="AE3894" s="33" t="str">
        <f>IFERROR($X3894/VLOOKUP(CONCATENATE("EUR",C3894),[1]GEINDICE!AR$1:AS$65536,2,0),"")</f>
        <v/>
      </c>
      <c r="AF3894" s="33" t="str">
        <f>IFERROR($AA3894/VLOOKUP(CONCATENATE("EUR",C3894),[1]GEINDICE!AR$1:AS$65536,2,0),"")</f>
        <v/>
      </c>
      <c r="AG3894" s="48" t="str">
        <f>VLOOKUP(E3894,[1]Apresentação!AW$1:AX$65536,2,0)</f>
        <v xml:space="preserve">                    3 - TEXTILE AUXILIARIES</v>
      </c>
      <c r="AH3894" s="48" t="str">
        <f t="shared" si="1030"/>
        <v xml:space="preserve">         5518000001 - SETAVIN PNT BR</v>
      </c>
      <c r="AI3894" s="49" t="str">
        <f t="shared" si="1031"/>
        <v xml:space="preserve">     X00133 - TINTURARIA E ESTAMPARIA COFINA LTDA</v>
      </c>
      <c r="AJ3894" t="str">
        <f t="shared" si="1032"/>
        <v xml:space="preserve">     90 - SALES</v>
      </c>
      <c r="AK3894" t="str">
        <f t="shared" si="1033"/>
        <v/>
      </c>
      <c r="AL3894">
        <f t="shared" si="1034"/>
        <v>11</v>
      </c>
      <c r="AM3894" t="str">
        <f t="shared" si="1035"/>
        <v>2025 11</v>
      </c>
      <c r="AN3894" t="str">
        <f t="shared" si="1036"/>
        <v xml:space="preserve">TINTURARIA </v>
      </c>
    </row>
    <row r="3895" spans="1:40" x14ac:dyDescent="0.35">
      <c r="A3895">
        <v>83218</v>
      </c>
      <c r="B3895" t="s">
        <v>274</v>
      </c>
      <c r="C3895" s="31">
        <v>45860</v>
      </c>
      <c r="D3895" t="s">
        <v>286</v>
      </c>
      <c r="E3895" t="s">
        <v>287</v>
      </c>
      <c r="F3895" t="s">
        <v>294</v>
      </c>
      <c r="G3895" t="s">
        <v>295</v>
      </c>
      <c r="H3895" t="s">
        <v>921</v>
      </c>
      <c r="I3895" t="s">
        <v>922</v>
      </c>
      <c r="J3895">
        <v>120</v>
      </c>
      <c r="K3895">
        <v>1273.2</v>
      </c>
      <c r="L3895">
        <v>617.21685000000002</v>
      </c>
      <c r="M3895">
        <v>256.42</v>
      </c>
      <c r="N3895">
        <v>10.61</v>
      </c>
      <c r="O3895" s="32">
        <f t="shared" si="1020"/>
        <v>1016.78</v>
      </c>
      <c r="P3895" s="32">
        <f t="shared" si="1021"/>
        <v>399.56314999999995</v>
      </c>
      <c r="Q3895">
        <v>744550</v>
      </c>
      <c r="R3895" t="s">
        <v>298</v>
      </c>
      <c r="S3895" t="s">
        <v>298</v>
      </c>
      <c r="T3895" t="str">
        <f t="shared" si="1022"/>
        <v>VEN</v>
      </c>
      <c r="U3895" t="s">
        <v>300</v>
      </c>
      <c r="V3895" s="33">
        <f t="shared" si="1023"/>
        <v>1273.2</v>
      </c>
      <c r="W3895">
        <f t="shared" si="1024"/>
        <v>120</v>
      </c>
      <c r="X3895" s="33">
        <f t="shared" si="1025"/>
        <v>1016.78</v>
      </c>
      <c r="Y3895" s="33">
        <f t="shared" si="1026"/>
        <v>256.42</v>
      </c>
      <c r="Z3895" s="45">
        <f t="shared" si="1027"/>
        <v>0.29497576971410616</v>
      </c>
      <c r="AA3895" s="33">
        <f t="shared" si="1028"/>
        <v>375.56314999999995</v>
      </c>
      <c r="AB3895" s="45">
        <f t="shared" si="1029"/>
        <v>0.36936520191191796</v>
      </c>
      <c r="AC3895" s="33">
        <f>IFERROR($X3895/VLOOKUP(CONCATENATE("USD",C3895),[1]GEINDICE!AR$1:AS$65536,2,0),"")</f>
        <v>182.51629000700066</v>
      </c>
      <c r="AD3895" s="33">
        <f>IFERROR($AA3895/VLOOKUP(CONCATENATE("USD",C3895),[1]GEINDICE!AR$1:AS$65536,2,0),"")</f>
        <v>67.41516631064998</v>
      </c>
      <c r="AE3895" s="33">
        <f>IFERROR($X3895/VLOOKUP(CONCATENATE("EUR",C3895),[1]GEINDICE!AR$1:AS$65536,2,0),"")</f>
        <v>155.34505675828456</v>
      </c>
      <c r="AF3895" s="33">
        <f>IFERROR($AA3895/VLOOKUP(CONCATENATE("EUR",C3895),[1]GEINDICE!AR$1:AS$65536,2,0),"")</f>
        <v>57.379058255542134</v>
      </c>
      <c r="AG3895" s="48" t="str">
        <f>VLOOKUP(E3895,[1]Apresentação!AW$1:AX$65536,2,0)</f>
        <v xml:space="preserve">                    3 - TEXTILE AUXILIARIES</v>
      </c>
      <c r="AH3895" s="48" t="str">
        <f t="shared" si="1030"/>
        <v xml:space="preserve">         5518000001 - SETAVIN PNT BR</v>
      </c>
      <c r="AI3895" s="49" t="str">
        <f t="shared" si="1031"/>
        <v xml:space="preserve">     X00280 - LAVE BEM LAVANDERIA E TINTURARIA LTDA EPP</v>
      </c>
      <c r="AJ3895" t="str">
        <f t="shared" si="1032"/>
        <v xml:space="preserve">     90 - SALES</v>
      </c>
      <c r="AK3895" t="str">
        <f t="shared" si="1033"/>
        <v/>
      </c>
      <c r="AL3895">
        <f t="shared" si="1034"/>
        <v>7</v>
      </c>
      <c r="AM3895" t="str">
        <f t="shared" si="1035"/>
        <v>2025 7</v>
      </c>
      <c r="AN3895" t="str">
        <f t="shared" si="1036"/>
        <v xml:space="preserve">LAVE </v>
      </c>
    </row>
    <row r="3896" spans="1:40" x14ac:dyDescent="0.35">
      <c r="A3896">
        <v>84199</v>
      </c>
      <c r="B3896" t="s">
        <v>274</v>
      </c>
      <c r="C3896" s="31">
        <v>45940</v>
      </c>
      <c r="D3896" t="s">
        <v>286</v>
      </c>
      <c r="E3896" t="s">
        <v>287</v>
      </c>
      <c r="F3896" t="s">
        <v>927</v>
      </c>
      <c r="G3896" t="s">
        <v>928</v>
      </c>
      <c r="H3896" t="s">
        <v>921</v>
      </c>
      <c r="I3896" t="s">
        <v>922</v>
      </c>
      <c r="J3896">
        <v>480</v>
      </c>
      <c r="K3896">
        <v>5020.8</v>
      </c>
      <c r="L3896">
        <v>2654.0013800000002</v>
      </c>
      <c r="M3896">
        <v>1011.19</v>
      </c>
      <c r="N3896">
        <v>10.46</v>
      </c>
      <c r="O3896" s="32">
        <f t="shared" si="1020"/>
        <v>4009.61</v>
      </c>
      <c r="P3896" s="32">
        <f t="shared" si="1021"/>
        <v>1355.60862</v>
      </c>
      <c r="Q3896">
        <v>763980</v>
      </c>
      <c r="R3896" t="s">
        <v>298</v>
      </c>
      <c r="S3896" t="s">
        <v>298</v>
      </c>
      <c r="T3896" t="str">
        <f t="shared" si="1022"/>
        <v>VEN</v>
      </c>
      <c r="U3896" t="s">
        <v>300</v>
      </c>
      <c r="V3896" s="33">
        <f t="shared" si="1023"/>
        <v>5020.8</v>
      </c>
      <c r="W3896">
        <f t="shared" si="1024"/>
        <v>480</v>
      </c>
      <c r="X3896" s="33">
        <f t="shared" si="1025"/>
        <v>4009.61</v>
      </c>
      <c r="Y3896" s="33">
        <f t="shared" si="1026"/>
        <v>1011.19</v>
      </c>
      <c r="Z3896" s="45">
        <f t="shared" si="1027"/>
        <v>0.25087807122370936</v>
      </c>
      <c r="AA3896" s="33">
        <f t="shared" si="1028"/>
        <v>1259.60862</v>
      </c>
      <c r="AB3896" s="45">
        <f t="shared" si="1029"/>
        <v>0.31414741583346012</v>
      </c>
      <c r="AC3896" s="33">
        <f>IFERROR($X3896/VLOOKUP(CONCATENATE("USD",C3896),[1]GEINDICE!AR$1:AS$65536,2,0),"")</f>
        <v>736.43793850787938</v>
      </c>
      <c r="AD3896" s="33">
        <f>IFERROR($AA3896/VLOOKUP(CONCATENATE("USD",C3896),[1]GEINDICE!AR$1:AS$65536,2,0),"")</f>
        <v>231.3500753039709</v>
      </c>
      <c r="AE3896" s="33">
        <f>IFERROR($X3896/VLOOKUP(CONCATENATE("EUR",C3896),[1]GEINDICE!AR$1:AS$65536,2,0),"")</f>
        <v>634.09083720783121</v>
      </c>
      <c r="AF3896" s="33">
        <f>IFERROR($AA3896/VLOOKUP(CONCATENATE("EUR",C3896),[1]GEINDICE!AR$1:AS$65536,2,0),"")</f>
        <v>199.1979979125154</v>
      </c>
      <c r="AG3896" s="48" t="str">
        <f>VLOOKUP(E3896,[1]Apresentação!AW$1:AX$65536,2,0)</f>
        <v xml:space="preserve">                    3 - TEXTILE AUXILIARIES</v>
      </c>
      <c r="AH3896" s="48" t="str">
        <f t="shared" si="1030"/>
        <v xml:space="preserve">         5518000001 - SETAVIN PNT BR</v>
      </c>
      <c r="AI3896" s="49" t="str">
        <f t="shared" si="1031"/>
        <v xml:space="preserve">     X00186 - STARTECH PRODUTOS QUIMICOS LTDA</v>
      </c>
      <c r="AJ3896" t="str">
        <f t="shared" si="1032"/>
        <v xml:space="preserve">     90 - SALES</v>
      </c>
      <c r="AK3896" t="str">
        <f t="shared" si="1033"/>
        <v/>
      </c>
      <c r="AL3896">
        <f t="shared" si="1034"/>
        <v>10</v>
      </c>
      <c r="AM3896" t="str">
        <f t="shared" si="1035"/>
        <v>2025 10</v>
      </c>
      <c r="AN3896" t="str">
        <f t="shared" si="1036"/>
        <v xml:space="preserve">STARTECH </v>
      </c>
    </row>
    <row r="3897" spans="1:40" x14ac:dyDescent="0.35">
      <c r="A3897">
        <v>84211</v>
      </c>
      <c r="B3897" t="s">
        <v>274</v>
      </c>
      <c r="C3897" s="31">
        <v>45943</v>
      </c>
      <c r="D3897" t="s">
        <v>286</v>
      </c>
      <c r="E3897" t="s">
        <v>287</v>
      </c>
      <c r="F3897" t="s">
        <v>294</v>
      </c>
      <c r="G3897" t="s">
        <v>295</v>
      </c>
      <c r="H3897" t="s">
        <v>921</v>
      </c>
      <c r="I3897" t="s">
        <v>922</v>
      </c>
      <c r="J3897">
        <v>120</v>
      </c>
      <c r="K3897">
        <v>1273.2</v>
      </c>
      <c r="L3897">
        <v>663.50034000000005</v>
      </c>
      <c r="M3897">
        <v>256.42</v>
      </c>
      <c r="N3897">
        <v>10.61</v>
      </c>
      <c r="O3897" s="32">
        <f t="shared" si="1020"/>
        <v>1016.78</v>
      </c>
      <c r="P3897" s="32">
        <f t="shared" si="1021"/>
        <v>353.27965999999992</v>
      </c>
      <c r="Q3897">
        <v>764076</v>
      </c>
      <c r="R3897" t="s">
        <v>298</v>
      </c>
      <c r="S3897" t="s">
        <v>298</v>
      </c>
      <c r="T3897" t="str">
        <f t="shared" si="1022"/>
        <v>VEN</v>
      </c>
      <c r="U3897" t="s">
        <v>303</v>
      </c>
      <c r="V3897" s="33">
        <f t="shared" si="1023"/>
        <v>1273.2</v>
      </c>
      <c r="W3897">
        <f t="shared" si="1024"/>
        <v>120</v>
      </c>
      <c r="X3897" s="33">
        <f t="shared" si="1025"/>
        <v>1016.78</v>
      </c>
      <c r="Y3897" s="33">
        <f t="shared" si="1026"/>
        <v>256.42</v>
      </c>
      <c r="Z3897" s="45">
        <f t="shared" si="1027"/>
        <v>0.25862367263587804</v>
      </c>
      <c r="AA3897" s="33">
        <f t="shared" si="1028"/>
        <v>329.27965999999992</v>
      </c>
      <c r="AB3897" s="45">
        <f t="shared" si="1029"/>
        <v>0.32384553197348487</v>
      </c>
      <c r="AC3897" s="33">
        <f>IFERROR($X3897/VLOOKUP(CONCATENATE("USD",C3897),[1]GEINDICE!AR$1:AS$65536,2,0),"")</f>
        <v>186.12458584268427</v>
      </c>
      <c r="AD3897" s="33">
        <f>IFERROR($AA3897/VLOOKUP(CONCATENATE("USD",C3897),[1]GEINDICE!AR$1:AS$65536,2,0),"")</f>
        <v>60.275615515568639</v>
      </c>
      <c r="AE3897" s="33">
        <f>IFERROR($X3897/VLOOKUP(CONCATENATE("EUR",C3897),[1]GEINDICE!AR$1:AS$65536,2,0),"")</f>
        <v>160.78369360679326</v>
      </c>
      <c r="AF3897" s="33">
        <f>IFERROR($AA3897/VLOOKUP(CONCATENATE("EUR",C3897),[1]GEINDICE!AR$1:AS$65536,2,0),"")</f>
        <v>52.069080788753766</v>
      </c>
      <c r="AG3897" s="48" t="str">
        <f>VLOOKUP(E3897,[1]Apresentação!AW$1:AX$65536,2,0)</f>
        <v xml:space="preserve">                    3 - TEXTILE AUXILIARIES</v>
      </c>
      <c r="AH3897" s="48" t="str">
        <f t="shared" si="1030"/>
        <v xml:space="preserve">         5518000001 - SETAVIN PNT BR</v>
      </c>
      <c r="AI3897" s="49" t="str">
        <f t="shared" si="1031"/>
        <v xml:space="preserve">     X00280 - LAVE BEM LAVANDERIA E TINTURARIA LTDA EPP</v>
      </c>
      <c r="AJ3897" t="str">
        <f t="shared" si="1032"/>
        <v xml:space="preserve">     90 - SALES</v>
      </c>
      <c r="AK3897" t="str">
        <f t="shared" si="1033"/>
        <v/>
      </c>
      <c r="AL3897">
        <f t="shared" si="1034"/>
        <v>10</v>
      </c>
      <c r="AM3897" t="str">
        <f t="shared" si="1035"/>
        <v>2025 10</v>
      </c>
      <c r="AN3897" t="str">
        <f t="shared" si="1036"/>
        <v xml:space="preserve">LAVE </v>
      </c>
    </row>
    <row r="3898" spans="1:40" x14ac:dyDescent="0.35">
      <c r="A3898">
        <v>83614</v>
      </c>
      <c r="B3898" t="s">
        <v>274</v>
      </c>
      <c r="C3898" s="31">
        <v>45891</v>
      </c>
      <c r="D3898" t="s">
        <v>286</v>
      </c>
      <c r="E3898" t="s">
        <v>287</v>
      </c>
      <c r="F3898" t="s">
        <v>288</v>
      </c>
      <c r="G3898" t="s">
        <v>289</v>
      </c>
      <c r="H3898" t="s">
        <v>921</v>
      </c>
      <c r="I3898" t="s">
        <v>922</v>
      </c>
      <c r="J3898">
        <v>1000</v>
      </c>
      <c r="K3898">
        <v>11110</v>
      </c>
      <c r="L3898">
        <v>5143.4737800000003</v>
      </c>
      <c r="M3898">
        <v>2237.56</v>
      </c>
      <c r="N3898">
        <v>11.11</v>
      </c>
      <c r="O3898" s="32">
        <f t="shared" si="1020"/>
        <v>8872.44</v>
      </c>
      <c r="P3898" s="32">
        <f t="shared" si="1021"/>
        <v>3728.9662200000002</v>
      </c>
      <c r="Q3898">
        <v>759582</v>
      </c>
      <c r="R3898" t="s">
        <v>298</v>
      </c>
      <c r="S3898" t="s">
        <v>298</v>
      </c>
      <c r="T3898" t="str">
        <f t="shared" si="1022"/>
        <v>VEN</v>
      </c>
      <c r="U3898" t="s">
        <v>300</v>
      </c>
      <c r="V3898" s="33">
        <f t="shared" si="1023"/>
        <v>11110</v>
      </c>
      <c r="W3898">
        <f t="shared" si="1024"/>
        <v>1000</v>
      </c>
      <c r="X3898" s="33">
        <f t="shared" si="1025"/>
        <v>8872.44</v>
      </c>
      <c r="Y3898" s="33">
        <f t="shared" si="1026"/>
        <v>2237.56</v>
      </c>
      <c r="Z3898" s="45">
        <f t="shared" si="1027"/>
        <v>0.31763872367236728</v>
      </c>
      <c r="AA3898" s="33">
        <f t="shared" si="1028"/>
        <v>3528.9662200000002</v>
      </c>
      <c r="AB3898" s="45">
        <f t="shared" si="1029"/>
        <v>0.39774472636614056</v>
      </c>
      <c r="AC3898" s="33">
        <f>IFERROR($X3898/VLOOKUP(CONCATENATE("USD",C3898),[1]GEINDICE!AR$1:AS$65536,2,0),"")</f>
        <v>1631.2031181056036</v>
      </c>
      <c r="AD3898" s="33">
        <f>IFERROR($AA3898/VLOOKUP(CONCATENATE("USD",C3898),[1]GEINDICE!AR$1:AS$65536,2,0),"")</f>
        <v>648.8024378585086</v>
      </c>
      <c r="AE3898" s="33">
        <f>IFERROR($X3898/VLOOKUP(CONCATENATE("EUR",C3898),[1]GEINDICE!AR$1:AS$65536,2,0),"")</f>
        <v>1392.6509598329906</v>
      </c>
      <c r="AF3898" s="33">
        <f>IFERROR($AA3898/VLOOKUP(CONCATENATE("EUR",C3898),[1]GEINDICE!AR$1:AS$65536,2,0),"")</f>
        <v>553.91957494231588</v>
      </c>
      <c r="AG3898" s="48" t="str">
        <f>VLOOKUP(E3898,[1]Apresentação!AW$1:AX$65536,2,0)</f>
        <v xml:space="preserve">                    3 - TEXTILE AUXILIARIES</v>
      </c>
      <c r="AH3898" s="48" t="str">
        <f t="shared" si="1030"/>
        <v xml:space="preserve">         5518000001 - SETAVIN PNT BR</v>
      </c>
      <c r="AI3898" s="49" t="str">
        <f t="shared" si="1031"/>
        <v xml:space="preserve">     X00097 - COLOR QUÍMICA DO BRASIL IMPORTACAO E EXPORTACAO S.A</v>
      </c>
      <c r="AJ3898" t="str">
        <f t="shared" si="1032"/>
        <v xml:space="preserve">     90 - SALES</v>
      </c>
      <c r="AK3898" t="str">
        <f t="shared" si="1033"/>
        <v/>
      </c>
      <c r="AL3898">
        <f t="shared" si="1034"/>
        <v>8</v>
      </c>
      <c r="AM3898" t="str">
        <f t="shared" si="1035"/>
        <v>2025 8</v>
      </c>
      <c r="AN3898" t="str">
        <f t="shared" si="1036"/>
        <v xml:space="preserve">COLOR </v>
      </c>
    </row>
    <row r="3899" spans="1:40" x14ac:dyDescent="0.35">
      <c r="A3899">
        <v>82675</v>
      </c>
      <c r="B3899" t="s">
        <v>274</v>
      </c>
      <c r="C3899" s="31">
        <v>45814</v>
      </c>
      <c r="D3899" t="s">
        <v>286</v>
      </c>
      <c r="E3899" t="s">
        <v>287</v>
      </c>
      <c r="F3899" t="s">
        <v>925</v>
      </c>
      <c r="G3899" t="s">
        <v>926</v>
      </c>
      <c r="H3899" t="s">
        <v>921</v>
      </c>
      <c r="I3899" t="s">
        <v>922</v>
      </c>
      <c r="J3899">
        <v>480</v>
      </c>
      <c r="K3899">
        <v>5092.8</v>
      </c>
      <c r="L3899">
        <v>2494.9154800000001</v>
      </c>
      <c r="M3899">
        <v>1025.7</v>
      </c>
      <c r="N3899">
        <v>10.61</v>
      </c>
      <c r="O3899" s="32">
        <f t="shared" si="1020"/>
        <v>4067.1000000000004</v>
      </c>
      <c r="P3899" s="32">
        <f t="shared" si="1021"/>
        <v>1572.1845200000002</v>
      </c>
      <c r="Q3899">
        <v>740658</v>
      </c>
      <c r="R3899" t="s">
        <v>298</v>
      </c>
      <c r="S3899" t="s">
        <v>298</v>
      </c>
      <c r="T3899" t="str">
        <f t="shared" si="1022"/>
        <v>VEN</v>
      </c>
      <c r="U3899" t="s">
        <v>300</v>
      </c>
      <c r="V3899" s="33">
        <f t="shared" si="1023"/>
        <v>5092.8</v>
      </c>
      <c r="W3899">
        <f t="shared" si="1024"/>
        <v>480</v>
      </c>
      <c r="X3899" s="33">
        <f t="shared" si="1025"/>
        <v>4067.1000000000004</v>
      </c>
      <c r="Y3899" s="33">
        <f t="shared" si="1026"/>
        <v>1025.7</v>
      </c>
      <c r="Z3899" s="45">
        <f t="shared" si="1027"/>
        <v>0.28985715519949734</v>
      </c>
      <c r="AA3899" s="33">
        <f t="shared" si="1028"/>
        <v>1476.1845200000002</v>
      </c>
      <c r="AB3899" s="45">
        <f t="shared" si="1029"/>
        <v>0.36295751764156281</v>
      </c>
      <c r="AC3899" s="33">
        <f>IFERROR($X3899/VLOOKUP(CONCATENATE("USD",C3899),[1]GEINDICE!AR$1:AS$65536,2,0),"")</f>
        <v>726.95586894739665</v>
      </c>
      <c r="AD3899" s="33">
        <f>IFERROR($AA3899/VLOOKUP(CONCATENATE("USD",C3899),[1]GEINDICE!AR$1:AS$65536,2,0),"")</f>
        <v>263.85409762811236</v>
      </c>
      <c r="AE3899" s="33">
        <f>IFERROR($X3899/VLOOKUP(CONCATENATE("EUR",C3899),[1]GEINDICE!AR$1:AS$65536,2,0),"")</f>
        <v>637.84639994981421</v>
      </c>
      <c r="AF3899" s="33">
        <f>IFERROR($AA3899/VLOOKUP(CONCATENATE("EUR",C3899),[1]GEINDICE!AR$1:AS$65536,2,0),"")</f>
        <v>231.51114596239199</v>
      </c>
      <c r="AG3899" s="48" t="str">
        <f>VLOOKUP(E3899,[1]Apresentação!AW$1:AX$65536,2,0)</f>
        <v xml:space="preserve">                    3 - TEXTILE AUXILIARIES</v>
      </c>
      <c r="AH3899" s="48" t="str">
        <f t="shared" si="1030"/>
        <v xml:space="preserve">         5518000001 - SETAVIN PNT BR</v>
      </c>
      <c r="AI3899" s="49" t="str">
        <f t="shared" si="1031"/>
        <v xml:space="preserve">     X00133 - TINTURARIA E ESTAMPARIA COFINA LTDA</v>
      </c>
      <c r="AJ3899" t="str">
        <f t="shared" si="1032"/>
        <v xml:space="preserve">     90 - SALES</v>
      </c>
      <c r="AK3899" t="str">
        <f t="shared" si="1033"/>
        <v/>
      </c>
      <c r="AL3899">
        <f t="shared" si="1034"/>
        <v>6</v>
      </c>
      <c r="AM3899" t="str">
        <f t="shared" si="1035"/>
        <v>2025 6</v>
      </c>
      <c r="AN3899" t="str">
        <f t="shared" si="1036"/>
        <v xml:space="preserve">TINTURARIA </v>
      </c>
    </row>
    <row r="3900" spans="1:40" x14ac:dyDescent="0.35">
      <c r="A3900">
        <v>83187</v>
      </c>
      <c r="B3900" t="s">
        <v>274</v>
      </c>
      <c r="C3900" s="31">
        <v>45856</v>
      </c>
      <c r="D3900" t="s">
        <v>286</v>
      </c>
      <c r="E3900" t="s">
        <v>287</v>
      </c>
      <c r="F3900" t="s">
        <v>927</v>
      </c>
      <c r="G3900" t="s">
        <v>928</v>
      </c>
      <c r="H3900" t="s">
        <v>921</v>
      </c>
      <c r="I3900" t="s">
        <v>922</v>
      </c>
      <c r="J3900">
        <v>240</v>
      </c>
      <c r="K3900">
        <v>2510.4</v>
      </c>
      <c r="L3900">
        <v>1234.43371</v>
      </c>
      <c r="M3900">
        <v>505.6</v>
      </c>
      <c r="N3900">
        <v>10.46</v>
      </c>
      <c r="O3900" s="32">
        <f t="shared" si="1020"/>
        <v>2004.8000000000002</v>
      </c>
      <c r="P3900" s="32">
        <f t="shared" si="1021"/>
        <v>770.36629000000016</v>
      </c>
      <c r="Q3900">
        <v>744322</v>
      </c>
      <c r="R3900" t="s">
        <v>298</v>
      </c>
      <c r="S3900" t="s">
        <v>298</v>
      </c>
      <c r="T3900" t="str">
        <f t="shared" si="1022"/>
        <v>VEN</v>
      </c>
      <c r="U3900" t="s">
        <v>300</v>
      </c>
      <c r="V3900" s="33">
        <f t="shared" si="1023"/>
        <v>2510.4</v>
      </c>
      <c r="W3900">
        <f t="shared" si="1024"/>
        <v>240</v>
      </c>
      <c r="X3900" s="33">
        <f t="shared" si="1025"/>
        <v>2004.8000000000002</v>
      </c>
      <c r="Y3900" s="33">
        <f t="shared" si="1026"/>
        <v>505.6</v>
      </c>
      <c r="Z3900" s="45">
        <f t="shared" si="1027"/>
        <v>0.28774947817080948</v>
      </c>
      <c r="AA3900" s="33">
        <f t="shared" si="1028"/>
        <v>722.36629000000016</v>
      </c>
      <c r="AB3900" s="45">
        <f t="shared" si="1029"/>
        <v>0.36031838088587392</v>
      </c>
      <c r="AC3900" s="33">
        <f>IFERROR($X3900/VLOOKUP(CONCATENATE("USD",C3900),[1]GEINDICE!AR$1:AS$65536,2,0),"")</f>
        <v>361.44665200302887</v>
      </c>
      <c r="AD3900" s="33">
        <f>IFERROR($AA3900/VLOOKUP(CONCATENATE("USD",C3900),[1]GEINDICE!AR$1:AS$65536,2,0),"")</f>
        <v>130.23587242635128</v>
      </c>
      <c r="AE3900" s="33">
        <f>IFERROR($X3900/VLOOKUP(CONCATENATE("EUR",C3900),[1]GEINDICE!AR$1:AS$65536,2,0),"")</f>
        <v>310.35977459904643</v>
      </c>
      <c r="AF3900" s="33">
        <f>IFERROR($AA3900/VLOOKUP(CONCATENATE("EUR",C3900),[1]GEINDICE!AR$1:AS$65536,2,0),"")</f>
        <v>111.82833147563319</v>
      </c>
      <c r="AG3900" s="48" t="str">
        <f>VLOOKUP(E3900,[1]Apresentação!AW$1:AX$65536,2,0)</f>
        <v xml:space="preserve">                    3 - TEXTILE AUXILIARIES</v>
      </c>
      <c r="AH3900" s="48" t="str">
        <f t="shared" si="1030"/>
        <v xml:space="preserve">         5518000001 - SETAVIN PNT BR</v>
      </c>
      <c r="AI3900" s="49" t="str">
        <f t="shared" si="1031"/>
        <v xml:space="preserve">     X00186 - STARTECH PRODUTOS QUIMICOS LTDA</v>
      </c>
      <c r="AJ3900" t="str">
        <f t="shared" si="1032"/>
        <v xml:space="preserve">     90 - SALES</v>
      </c>
      <c r="AK3900" t="str">
        <f t="shared" si="1033"/>
        <v/>
      </c>
      <c r="AL3900">
        <f t="shared" si="1034"/>
        <v>7</v>
      </c>
      <c r="AM3900" t="str">
        <f t="shared" si="1035"/>
        <v>2025 7</v>
      </c>
      <c r="AN3900" t="str">
        <f t="shared" si="1036"/>
        <v xml:space="preserve">STARTECH </v>
      </c>
    </row>
    <row r="3901" spans="1:40" x14ac:dyDescent="0.35">
      <c r="A3901">
        <v>83730</v>
      </c>
      <c r="B3901" t="s">
        <v>274</v>
      </c>
      <c r="C3901" s="31">
        <v>45902</v>
      </c>
      <c r="D3901" t="s">
        <v>286</v>
      </c>
      <c r="E3901" t="s">
        <v>287</v>
      </c>
      <c r="F3901" t="s">
        <v>925</v>
      </c>
      <c r="G3901" t="s">
        <v>926</v>
      </c>
      <c r="H3901" t="s">
        <v>921</v>
      </c>
      <c r="I3901" t="s">
        <v>922</v>
      </c>
      <c r="J3901">
        <v>240</v>
      </c>
      <c r="K3901">
        <v>2546.4</v>
      </c>
      <c r="L3901">
        <v>1327.0006900000001</v>
      </c>
      <c r="M3901">
        <v>512.84</v>
      </c>
      <c r="N3901">
        <v>10.61</v>
      </c>
      <c r="O3901" s="32">
        <f t="shared" si="1020"/>
        <v>2033.56</v>
      </c>
      <c r="P3901" s="32">
        <f t="shared" si="1021"/>
        <v>706.55930999999987</v>
      </c>
      <c r="Q3901">
        <v>760375</v>
      </c>
      <c r="R3901" t="s">
        <v>298</v>
      </c>
      <c r="S3901" t="s">
        <v>298</v>
      </c>
      <c r="T3901" t="str">
        <f t="shared" si="1022"/>
        <v>VEN</v>
      </c>
      <c r="U3901" t="s">
        <v>300</v>
      </c>
      <c r="V3901" s="33">
        <f t="shared" si="1023"/>
        <v>2546.4</v>
      </c>
      <c r="W3901">
        <f t="shared" si="1024"/>
        <v>240</v>
      </c>
      <c r="X3901" s="33">
        <f t="shared" si="1025"/>
        <v>2033.56</v>
      </c>
      <c r="Y3901" s="33">
        <f t="shared" si="1026"/>
        <v>512.84</v>
      </c>
      <c r="Z3901" s="45">
        <f t="shared" si="1027"/>
        <v>0.25862366870876524</v>
      </c>
      <c r="AA3901" s="33">
        <f t="shared" si="1028"/>
        <v>658.55930999999987</v>
      </c>
      <c r="AB3901" s="45">
        <f t="shared" si="1029"/>
        <v>0.32384552705600028</v>
      </c>
      <c r="AC3901" s="33">
        <f>IFERROR($X3901/VLOOKUP(CONCATENATE("USD",C3901),[1]GEINDICE!AR$1:AS$65536,2,0),"")</f>
        <v>371.90197512801757</v>
      </c>
      <c r="AD3901" s="33">
        <f>IFERROR($AA3901/VLOOKUP(CONCATENATE("USD",C3901),[1]GEINDICE!AR$1:AS$65536,2,0),"")</f>
        <v>120.43879114850034</v>
      </c>
      <c r="AE3901" s="33">
        <f>IFERROR($X3901/VLOOKUP(CONCATENATE("EUR",C3901),[1]GEINDICE!AR$1:AS$65536,2,0),"")</f>
        <v>319.11995480509694</v>
      </c>
      <c r="AF3901" s="33">
        <f>IFERROR($AA3901/VLOOKUP(CONCATENATE("EUR",C3901),[1]GEINDICE!AR$1:AS$65536,2,0),"")</f>
        <v>103.3455699579436</v>
      </c>
      <c r="AG3901" s="48" t="str">
        <f>VLOOKUP(E3901,[1]Apresentação!AW$1:AX$65536,2,0)</f>
        <v xml:space="preserve">                    3 - TEXTILE AUXILIARIES</v>
      </c>
      <c r="AH3901" s="48" t="str">
        <f t="shared" si="1030"/>
        <v xml:space="preserve">         5518000001 - SETAVIN PNT BR</v>
      </c>
      <c r="AI3901" s="49" t="str">
        <f t="shared" si="1031"/>
        <v xml:space="preserve">     X00133 - TINTURARIA E ESTAMPARIA COFINA LTDA</v>
      </c>
      <c r="AJ3901" t="str">
        <f t="shared" si="1032"/>
        <v xml:space="preserve">     90 - SALES</v>
      </c>
      <c r="AK3901" t="str">
        <f t="shared" si="1033"/>
        <v/>
      </c>
      <c r="AL3901">
        <f t="shared" si="1034"/>
        <v>9</v>
      </c>
      <c r="AM3901" t="str">
        <f t="shared" si="1035"/>
        <v>2025 9</v>
      </c>
      <c r="AN3901" t="str">
        <f t="shared" si="1036"/>
        <v xml:space="preserve">TINTURARIA </v>
      </c>
    </row>
    <row r="3902" spans="1:40" x14ac:dyDescent="0.35">
      <c r="A3902">
        <v>83228</v>
      </c>
      <c r="B3902" t="s">
        <v>274</v>
      </c>
      <c r="C3902" s="31">
        <v>45861</v>
      </c>
      <c r="D3902" t="s">
        <v>286</v>
      </c>
      <c r="E3902" t="s">
        <v>287</v>
      </c>
      <c r="F3902" t="s">
        <v>925</v>
      </c>
      <c r="G3902" t="s">
        <v>926</v>
      </c>
      <c r="H3902" t="s">
        <v>921</v>
      </c>
      <c r="I3902" t="s">
        <v>922</v>
      </c>
      <c r="J3902">
        <v>480</v>
      </c>
      <c r="K3902">
        <v>5092.8</v>
      </c>
      <c r="L3902">
        <v>2468.8674099999998</v>
      </c>
      <c r="M3902">
        <v>1025.7</v>
      </c>
      <c r="N3902">
        <v>10.61</v>
      </c>
      <c r="O3902" s="32">
        <f t="shared" si="1020"/>
        <v>4067.1000000000004</v>
      </c>
      <c r="P3902" s="32">
        <f t="shared" si="1021"/>
        <v>1598.2325900000005</v>
      </c>
      <c r="Q3902">
        <v>744635</v>
      </c>
      <c r="R3902" t="s">
        <v>298</v>
      </c>
      <c r="S3902" t="s">
        <v>298</v>
      </c>
      <c r="T3902" t="str">
        <f t="shared" si="1022"/>
        <v>VEN</v>
      </c>
      <c r="U3902" t="s">
        <v>300</v>
      </c>
      <c r="V3902" s="33">
        <f t="shared" si="1023"/>
        <v>5092.8</v>
      </c>
      <c r="W3902">
        <f t="shared" si="1024"/>
        <v>480</v>
      </c>
      <c r="X3902" s="33">
        <f t="shared" si="1025"/>
        <v>4067.1000000000004</v>
      </c>
      <c r="Y3902" s="33">
        <f t="shared" si="1026"/>
        <v>1025.7</v>
      </c>
      <c r="Z3902" s="45">
        <f t="shared" si="1027"/>
        <v>0.29497184063776322</v>
      </c>
      <c r="AA3902" s="33">
        <f t="shared" si="1028"/>
        <v>1502.2325900000005</v>
      </c>
      <c r="AB3902" s="45">
        <f t="shared" si="1029"/>
        <v>0.36936209830100081</v>
      </c>
      <c r="AC3902" s="33">
        <f>IFERROR($X3902/VLOOKUP(CONCATENATE("USD",C3902),[1]GEINDICE!AR$1:AS$65536,2,0),"")</f>
        <v>732.32259574697957</v>
      </c>
      <c r="AD3902" s="33">
        <f>IFERROR($AA3902/VLOOKUP(CONCATENATE("USD",C3902),[1]GEINDICE!AR$1:AS$65536,2,0),"")</f>
        <v>270.49221059833991</v>
      </c>
      <c r="AE3902" s="33">
        <f>IFERROR($X3902/VLOOKUP(CONCATENATE("EUR",C3902),[1]GEINDICE!AR$1:AS$65536,2,0),"")</f>
        <v>623.41544168365556</v>
      </c>
      <c r="AF3902" s="33">
        <f>IFERROR($AA3902/VLOOKUP(CONCATENATE("EUR",C3902),[1]GEINDICE!AR$1:AS$65536,2,0),"")</f>
        <v>230.26603565352022</v>
      </c>
      <c r="AG3902" s="48" t="str">
        <f>VLOOKUP(E3902,[1]Apresentação!AW$1:AX$65536,2,0)</f>
        <v xml:space="preserve">                    3 - TEXTILE AUXILIARIES</v>
      </c>
      <c r="AH3902" s="48" t="str">
        <f t="shared" si="1030"/>
        <v xml:space="preserve">         5518000001 - SETAVIN PNT BR</v>
      </c>
      <c r="AI3902" s="49" t="str">
        <f t="shared" si="1031"/>
        <v xml:space="preserve">     X00133 - TINTURARIA E ESTAMPARIA COFINA LTDA</v>
      </c>
      <c r="AJ3902" t="str">
        <f t="shared" si="1032"/>
        <v xml:space="preserve">     90 - SALES</v>
      </c>
      <c r="AK3902" t="str">
        <f t="shared" si="1033"/>
        <v/>
      </c>
      <c r="AL3902">
        <f t="shared" si="1034"/>
        <v>7</v>
      </c>
      <c r="AM3902" t="str">
        <f t="shared" si="1035"/>
        <v>2025 7</v>
      </c>
      <c r="AN3902" t="str">
        <f t="shared" si="1036"/>
        <v xml:space="preserve">TINTURARIA </v>
      </c>
    </row>
    <row r="3903" spans="1:40" x14ac:dyDescent="0.35">
      <c r="A3903">
        <v>84335</v>
      </c>
      <c r="B3903" t="s">
        <v>274</v>
      </c>
      <c r="C3903" s="31">
        <v>45953</v>
      </c>
      <c r="D3903" t="s">
        <v>286</v>
      </c>
      <c r="E3903" t="s">
        <v>287</v>
      </c>
      <c r="F3903" t="s">
        <v>923</v>
      </c>
      <c r="G3903" t="s">
        <v>924</v>
      </c>
      <c r="H3903" t="s">
        <v>921</v>
      </c>
      <c r="I3903" t="s">
        <v>922</v>
      </c>
      <c r="J3903">
        <v>1000</v>
      </c>
      <c r="K3903">
        <v>10660</v>
      </c>
      <c r="L3903">
        <v>4781.3201099999997</v>
      </c>
      <c r="M3903">
        <v>2146.92</v>
      </c>
      <c r="N3903">
        <v>10.66</v>
      </c>
      <c r="O3903" s="32">
        <f t="shared" si="1020"/>
        <v>8513.08</v>
      </c>
      <c r="P3903" s="32">
        <f t="shared" si="1021"/>
        <v>3731.7598900000003</v>
      </c>
      <c r="Q3903">
        <v>765082</v>
      </c>
      <c r="R3903" t="s">
        <v>298</v>
      </c>
      <c r="S3903" t="s">
        <v>298</v>
      </c>
      <c r="T3903" t="str">
        <f t="shared" si="1022"/>
        <v>VEN</v>
      </c>
      <c r="U3903" t="s">
        <v>300</v>
      </c>
      <c r="V3903" s="33">
        <f t="shared" si="1023"/>
        <v>10660</v>
      </c>
      <c r="W3903">
        <f t="shared" si="1024"/>
        <v>1000</v>
      </c>
      <c r="X3903" s="33">
        <f t="shared" si="1025"/>
        <v>8513.08</v>
      </c>
      <c r="Y3903" s="33">
        <f t="shared" si="1026"/>
        <v>2146.92</v>
      </c>
      <c r="Z3903" s="45">
        <f t="shared" si="1027"/>
        <v>0.33130955816135088</v>
      </c>
      <c r="AA3903" s="33">
        <f t="shared" si="1028"/>
        <v>3531.7598900000003</v>
      </c>
      <c r="AB3903" s="45">
        <f t="shared" si="1029"/>
        <v>0.41486276294831015</v>
      </c>
      <c r="AC3903" s="33">
        <f>IFERROR($X3903/VLOOKUP(CONCATENATE("USD",C3903),[1]GEINDICE!AR$1:AS$65536,2,0),"")</f>
        <v>1581.1812778603269</v>
      </c>
      <c r="AD3903" s="33">
        <f>IFERROR($AA3903/VLOOKUP(CONCATENATE("USD",C3903),[1]GEINDICE!AR$1:AS$65536,2,0),"")</f>
        <v>655.97323365527495</v>
      </c>
      <c r="AE3903" s="33">
        <f>IFERROR($X3903/VLOOKUP(CONCATENATE("EUR",C3903),[1]GEINDICE!AR$1:AS$65536,2,0),"")</f>
        <v>1361.5699571364594</v>
      </c>
      <c r="AF3903" s="33">
        <f>IFERROR($AA3903/VLOOKUP(CONCATENATE("EUR",C3903),[1]GEINDICE!AR$1:AS$65536,2,0),"")</f>
        <v>564.86467436504381</v>
      </c>
      <c r="AG3903" s="48" t="str">
        <f>VLOOKUP(E3903,[1]Apresentação!AW$1:AX$65536,2,0)</f>
        <v xml:space="preserve">                    3 - TEXTILE AUXILIARIES</v>
      </c>
      <c r="AH3903" s="48" t="str">
        <f t="shared" si="1030"/>
        <v xml:space="preserve">         5518000001 - SETAVIN PNT BR</v>
      </c>
      <c r="AI3903" s="49" t="str">
        <f t="shared" si="1031"/>
        <v xml:space="preserve">     X00219 - LEATI PRODUTOS QUIMICOS LTDA</v>
      </c>
      <c r="AJ3903" t="str">
        <f t="shared" si="1032"/>
        <v xml:space="preserve">     90 - SALES</v>
      </c>
      <c r="AK3903" t="str">
        <f t="shared" si="1033"/>
        <v/>
      </c>
      <c r="AL3903">
        <f t="shared" si="1034"/>
        <v>10</v>
      </c>
      <c r="AM3903" t="str">
        <f t="shared" si="1035"/>
        <v>2025 10</v>
      </c>
      <c r="AN3903" t="str">
        <f t="shared" si="1036"/>
        <v xml:space="preserve">LEATI </v>
      </c>
    </row>
    <row r="3904" spans="1:40" x14ac:dyDescent="0.35">
      <c r="A3904">
        <v>83710</v>
      </c>
      <c r="B3904" t="s">
        <v>274</v>
      </c>
      <c r="C3904" s="31">
        <v>45901</v>
      </c>
      <c r="D3904" t="s">
        <v>286</v>
      </c>
      <c r="E3904" t="s">
        <v>287</v>
      </c>
      <c r="F3904" t="s">
        <v>923</v>
      </c>
      <c r="G3904" t="s">
        <v>924</v>
      </c>
      <c r="H3904" t="s">
        <v>921</v>
      </c>
      <c r="I3904" t="s">
        <v>922</v>
      </c>
      <c r="J3904">
        <v>1000</v>
      </c>
      <c r="K3904">
        <v>10660</v>
      </c>
      <c r="L3904">
        <v>5529.1695300000001</v>
      </c>
      <c r="M3904">
        <v>2146.92</v>
      </c>
      <c r="N3904">
        <v>10.66</v>
      </c>
      <c r="O3904" s="32">
        <f t="shared" si="1020"/>
        <v>8513.08</v>
      </c>
      <c r="P3904" s="32">
        <f t="shared" si="1021"/>
        <v>2983.9104699999998</v>
      </c>
      <c r="Q3904">
        <v>760271</v>
      </c>
      <c r="R3904" t="s">
        <v>298</v>
      </c>
      <c r="S3904" t="s">
        <v>298</v>
      </c>
      <c r="T3904" t="str">
        <f t="shared" si="1022"/>
        <v>VEN</v>
      </c>
      <c r="U3904" t="s">
        <v>293</v>
      </c>
      <c r="V3904" s="33">
        <f t="shared" si="1023"/>
        <v>10660</v>
      </c>
      <c r="W3904">
        <f t="shared" si="1024"/>
        <v>1000</v>
      </c>
      <c r="X3904" s="33">
        <f t="shared" si="1025"/>
        <v>8513.08</v>
      </c>
      <c r="Y3904" s="33">
        <f t="shared" si="1026"/>
        <v>2146.92</v>
      </c>
      <c r="Z3904" s="45">
        <f t="shared" si="1027"/>
        <v>0.26115482833020637</v>
      </c>
      <c r="AA3904" s="33">
        <f t="shared" si="1028"/>
        <v>2783.9104699999998</v>
      </c>
      <c r="AB3904" s="45">
        <f t="shared" si="1029"/>
        <v>0.32701565943230887</v>
      </c>
      <c r="AC3904" s="33">
        <f>IFERROR($X3904/VLOOKUP(CONCATENATE("USD",C3904),[1]GEINDICE!AR$1:AS$65536,2,0),"")</f>
        <v>1565.5375335613667</v>
      </c>
      <c r="AD3904" s="33">
        <f>IFERROR($AA3904/VLOOKUP(CONCATENATE("USD",C3904),[1]GEINDICE!AR$1:AS$65536,2,0),"")</f>
        <v>511.95528890360066</v>
      </c>
      <c r="AE3904" s="33">
        <f>IFERROR($X3904/VLOOKUP(CONCATENATE("EUR",C3904),[1]GEINDICE!AR$1:AS$65536,2,0),"")</f>
        <v>1337.9455585591249</v>
      </c>
      <c r="AF3904" s="33">
        <f>IFERROR($AA3904/VLOOKUP(CONCATENATE("EUR",C3904),[1]GEINDICE!AR$1:AS$65536,2,0),"")</f>
        <v>437.52914911674105</v>
      </c>
      <c r="AG3904" s="48" t="str">
        <f>VLOOKUP(E3904,[1]Apresentação!AW$1:AX$65536,2,0)</f>
        <v xml:space="preserve">                    3 - TEXTILE AUXILIARIES</v>
      </c>
      <c r="AH3904" s="48" t="str">
        <f t="shared" si="1030"/>
        <v xml:space="preserve">         5518000001 - SETAVIN PNT BR</v>
      </c>
      <c r="AI3904" s="49" t="str">
        <f t="shared" si="1031"/>
        <v xml:space="preserve">     X00219 - LEATI PRODUTOS QUIMICOS LTDA</v>
      </c>
      <c r="AJ3904" t="str">
        <f t="shared" si="1032"/>
        <v xml:space="preserve">     90 - SALES</v>
      </c>
      <c r="AK3904" t="str">
        <f t="shared" si="1033"/>
        <v/>
      </c>
      <c r="AL3904">
        <f t="shared" si="1034"/>
        <v>9</v>
      </c>
      <c r="AM3904" t="str">
        <f t="shared" si="1035"/>
        <v>2025 9</v>
      </c>
      <c r="AN3904" t="str">
        <f t="shared" si="1036"/>
        <v xml:space="preserve">LEATI </v>
      </c>
    </row>
    <row r="3905" spans="1:40" x14ac:dyDescent="0.35">
      <c r="A3905">
        <v>83905</v>
      </c>
      <c r="B3905" t="s">
        <v>274</v>
      </c>
      <c r="C3905" s="31">
        <v>45918</v>
      </c>
      <c r="D3905" t="s">
        <v>286</v>
      </c>
      <c r="E3905" t="s">
        <v>287</v>
      </c>
      <c r="F3905" t="s">
        <v>294</v>
      </c>
      <c r="G3905" t="s">
        <v>295</v>
      </c>
      <c r="H3905" t="s">
        <v>921</v>
      </c>
      <c r="I3905" t="s">
        <v>922</v>
      </c>
      <c r="J3905">
        <v>120</v>
      </c>
      <c r="K3905">
        <v>1273.2</v>
      </c>
      <c r="L3905">
        <v>663.50034000000005</v>
      </c>
      <c r="M3905">
        <v>256.42</v>
      </c>
      <c r="N3905">
        <v>10.61</v>
      </c>
      <c r="O3905" s="32">
        <f t="shared" si="1020"/>
        <v>1016.78</v>
      </c>
      <c r="P3905" s="32">
        <f t="shared" si="1021"/>
        <v>353.27965999999992</v>
      </c>
      <c r="Q3905">
        <v>761775</v>
      </c>
      <c r="R3905" t="s">
        <v>298</v>
      </c>
      <c r="S3905" t="s">
        <v>298</v>
      </c>
      <c r="T3905" t="str">
        <f t="shared" si="1022"/>
        <v>VEN</v>
      </c>
      <c r="U3905" t="s">
        <v>300</v>
      </c>
      <c r="V3905" s="33">
        <f t="shared" si="1023"/>
        <v>1273.2</v>
      </c>
      <c r="W3905">
        <f t="shared" si="1024"/>
        <v>120</v>
      </c>
      <c r="X3905" s="33">
        <f t="shared" si="1025"/>
        <v>1016.78</v>
      </c>
      <c r="Y3905" s="33">
        <f t="shared" si="1026"/>
        <v>256.42</v>
      </c>
      <c r="Z3905" s="45">
        <f t="shared" si="1027"/>
        <v>0.25862367263587804</v>
      </c>
      <c r="AA3905" s="33">
        <f t="shared" si="1028"/>
        <v>329.27965999999992</v>
      </c>
      <c r="AB3905" s="45">
        <f t="shared" si="1029"/>
        <v>0.32384553197348487</v>
      </c>
      <c r="AC3905" s="33">
        <f>IFERROR($X3905/VLOOKUP(CONCATENATE("USD",C3905),[1]GEINDICE!AR$1:AS$65536,2,0),"")</f>
        <v>191.80909262403318</v>
      </c>
      <c r="AD3905" s="33">
        <f>IFERROR($AA3905/VLOOKUP(CONCATENATE("USD",C3905),[1]GEINDICE!AR$1:AS$65536,2,0),"")</f>
        <v>62.116517638181456</v>
      </c>
      <c r="AE3905" s="33">
        <f>IFERROR($X3905/VLOOKUP(CONCATENATE("EUR",C3905),[1]GEINDICE!AR$1:AS$65536,2,0),"")</f>
        <v>162.82548121577042</v>
      </c>
      <c r="AF3905" s="33">
        <f>IFERROR($AA3905/VLOOKUP(CONCATENATE("EUR",C3905),[1]GEINDICE!AR$1:AS$65536,2,0),"")</f>
        <v>52.730304583159835</v>
      </c>
      <c r="AG3905" s="48" t="str">
        <f>VLOOKUP(E3905,[1]Apresentação!AW$1:AX$65536,2,0)</f>
        <v xml:space="preserve">                    3 - TEXTILE AUXILIARIES</v>
      </c>
      <c r="AH3905" s="48" t="str">
        <f t="shared" si="1030"/>
        <v xml:space="preserve">         5518000001 - SETAVIN PNT BR</v>
      </c>
      <c r="AI3905" s="49" t="str">
        <f t="shared" si="1031"/>
        <v xml:space="preserve">     X00280 - LAVE BEM LAVANDERIA E TINTURARIA LTDA EPP</v>
      </c>
      <c r="AJ3905" t="str">
        <f t="shared" si="1032"/>
        <v xml:space="preserve">     90 - SALES</v>
      </c>
      <c r="AK3905" t="str">
        <f t="shared" si="1033"/>
        <v/>
      </c>
      <c r="AL3905">
        <f t="shared" si="1034"/>
        <v>9</v>
      </c>
      <c r="AM3905" t="str">
        <f t="shared" si="1035"/>
        <v>2025 9</v>
      </c>
      <c r="AN3905" t="str">
        <f t="shared" si="1036"/>
        <v xml:space="preserve">LAVE </v>
      </c>
    </row>
    <row r="3906" spans="1:40" x14ac:dyDescent="0.35">
      <c r="A3906">
        <v>83959</v>
      </c>
      <c r="B3906" t="s">
        <v>274</v>
      </c>
      <c r="C3906" s="31">
        <v>45923</v>
      </c>
      <c r="D3906" t="s">
        <v>286</v>
      </c>
      <c r="E3906" t="s">
        <v>287</v>
      </c>
      <c r="F3906" t="s">
        <v>288</v>
      </c>
      <c r="G3906" t="s">
        <v>289</v>
      </c>
      <c r="H3906" t="s">
        <v>921</v>
      </c>
      <c r="I3906" t="s">
        <v>922</v>
      </c>
      <c r="J3906">
        <v>1000</v>
      </c>
      <c r="K3906">
        <v>11110</v>
      </c>
      <c r="L3906">
        <v>5529.1695300000001</v>
      </c>
      <c r="M3906">
        <v>2237.56</v>
      </c>
      <c r="N3906">
        <v>11.11</v>
      </c>
      <c r="O3906" s="32">
        <f t="shared" si="1020"/>
        <v>8872.44</v>
      </c>
      <c r="P3906" s="32">
        <f t="shared" si="1021"/>
        <v>3343.2704700000004</v>
      </c>
      <c r="Q3906">
        <v>762127</v>
      </c>
      <c r="R3906" t="s">
        <v>298</v>
      </c>
      <c r="S3906" t="s">
        <v>298</v>
      </c>
      <c r="T3906" t="str">
        <f t="shared" si="1022"/>
        <v>VEN</v>
      </c>
      <c r="U3906" t="s">
        <v>300</v>
      </c>
      <c r="V3906" s="33">
        <f t="shared" si="1023"/>
        <v>11110</v>
      </c>
      <c r="W3906">
        <f t="shared" si="1024"/>
        <v>1000</v>
      </c>
      <c r="X3906" s="33">
        <f t="shared" si="1025"/>
        <v>8872.44</v>
      </c>
      <c r="Y3906" s="33">
        <f t="shared" si="1026"/>
        <v>2237.56</v>
      </c>
      <c r="Z3906" s="45">
        <f t="shared" si="1027"/>
        <v>0.2829226345634564</v>
      </c>
      <c r="AA3906" s="33">
        <f t="shared" si="1028"/>
        <v>3143.2704700000004</v>
      </c>
      <c r="AB3906" s="45">
        <f t="shared" si="1029"/>
        <v>0.35427351100711868</v>
      </c>
      <c r="AC3906" s="33">
        <f>IFERROR($X3906/VLOOKUP(CONCATENATE("USD",C3906),[1]GEINDICE!AR$1:AS$65536,2,0),"")</f>
        <v>1672.0577426832256</v>
      </c>
      <c r="AD3906" s="33">
        <f>IFERROR($AA3906/VLOOKUP(CONCATENATE("USD",C3906),[1]GEINDICE!AR$1:AS$65536,2,0),"")</f>
        <v>592.36576710702377</v>
      </c>
      <c r="AE3906" s="33">
        <f>IFERROR($X3906/VLOOKUP(CONCATENATE("EUR",C3906),[1]GEINDICE!AR$1:AS$65536,2,0),"")</f>
        <v>1416.8700095816032</v>
      </c>
      <c r="AF3906" s="33">
        <f>IFERROR($AA3906/VLOOKUP(CONCATENATE("EUR",C3906),[1]GEINDICE!AR$1:AS$65536,2,0),"")</f>
        <v>501.95951293516453</v>
      </c>
      <c r="AG3906" s="48" t="str">
        <f>VLOOKUP(E3906,[1]Apresentação!AW$1:AX$65536,2,0)</f>
        <v xml:space="preserve">                    3 - TEXTILE AUXILIARIES</v>
      </c>
      <c r="AH3906" s="48" t="str">
        <f t="shared" si="1030"/>
        <v xml:space="preserve">         5518000001 - SETAVIN PNT BR</v>
      </c>
      <c r="AI3906" s="49" t="str">
        <f t="shared" si="1031"/>
        <v xml:space="preserve">     X00097 - COLOR QUÍMICA DO BRASIL IMPORTACAO E EXPORTACAO S.A</v>
      </c>
      <c r="AJ3906" t="str">
        <f t="shared" si="1032"/>
        <v xml:space="preserve">     90 - SALES</v>
      </c>
      <c r="AK3906" t="str">
        <f t="shared" si="1033"/>
        <v/>
      </c>
      <c r="AL3906">
        <f t="shared" si="1034"/>
        <v>9</v>
      </c>
      <c r="AM3906" t="str">
        <f t="shared" si="1035"/>
        <v>2025 9</v>
      </c>
      <c r="AN3906" t="str">
        <f t="shared" si="1036"/>
        <v xml:space="preserve">COLOR </v>
      </c>
    </row>
    <row r="3907" spans="1:40" x14ac:dyDescent="0.35">
      <c r="A3907">
        <v>82940</v>
      </c>
      <c r="B3907" t="s">
        <v>274</v>
      </c>
      <c r="C3907" s="31">
        <v>45839</v>
      </c>
      <c r="D3907" t="s">
        <v>286</v>
      </c>
      <c r="E3907" t="s">
        <v>287</v>
      </c>
      <c r="F3907" t="s">
        <v>927</v>
      </c>
      <c r="G3907" t="s">
        <v>928</v>
      </c>
      <c r="H3907" t="s">
        <v>921</v>
      </c>
      <c r="I3907" t="s">
        <v>922</v>
      </c>
      <c r="J3907">
        <v>360</v>
      </c>
      <c r="K3907">
        <v>3765.6</v>
      </c>
      <c r="L3907">
        <v>1851.65056</v>
      </c>
      <c r="M3907">
        <v>758.39</v>
      </c>
      <c r="N3907">
        <v>10.46</v>
      </c>
      <c r="O3907" s="32">
        <f t="shared" si="1020"/>
        <v>3007.21</v>
      </c>
      <c r="P3907" s="32">
        <f t="shared" si="1021"/>
        <v>1155.55944</v>
      </c>
      <c r="Q3907">
        <v>742518</v>
      </c>
      <c r="R3907" t="s">
        <v>298</v>
      </c>
      <c r="S3907" t="s">
        <v>298</v>
      </c>
      <c r="T3907" t="str">
        <f t="shared" si="1022"/>
        <v>VEN</v>
      </c>
      <c r="U3907" t="s">
        <v>300</v>
      </c>
      <c r="V3907" s="33">
        <f t="shared" si="1023"/>
        <v>3765.6</v>
      </c>
      <c r="W3907">
        <f t="shared" si="1024"/>
        <v>360</v>
      </c>
      <c r="X3907" s="33">
        <f t="shared" si="1025"/>
        <v>3007.21</v>
      </c>
      <c r="Y3907" s="33">
        <f t="shared" si="1026"/>
        <v>758.39</v>
      </c>
      <c r="Z3907" s="45">
        <f t="shared" si="1027"/>
        <v>0.28775213511790948</v>
      </c>
      <c r="AA3907" s="33">
        <f t="shared" si="1028"/>
        <v>1083.55944</v>
      </c>
      <c r="AB3907" s="45">
        <f t="shared" si="1029"/>
        <v>0.36032050970833429</v>
      </c>
      <c r="AC3907" s="33">
        <f>IFERROR($X3907/VLOOKUP(CONCATENATE("USD",C3907),[1]GEINDICE!AR$1:AS$65536,2,0),"")</f>
        <v>551.67030507603965</v>
      </c>
      <c r="AD3907" s="33">
        <f>IFERROR($AA3907/VLOOKUP(CONCATENATE("USD",C3907),[1]GEINDICE!AR$1:AS$65536,2,0),"")</f>
        <v>198.7781255159509</v>
      </c>
      <c r="AE3907" s="33">
        <f>IFERROR($X3907/VLOOKUP(CONCATENATE("EUR",C3907),[1]GEINDICE!AR$1:AS$65536,2,0),"")</f>
        <v>468.4711490528415</v>
      </c>
      <c r="AF3907" s="33">
        <f>IFERROR($AA3907/VLOOKUP(CONCATENATE("EUR",C3907),[1]GEINDICE!AR$1:AS$65536,2,0),"")</f>
        <v>168.79976321036889</v>
      </c>
      <c r="AG3907" s="48" t="str">
        <f>VLOOKUP(E3907,[1]Apresentação!AW$1:AX$65536,2,0)</f>
        <v xml:space="preserve">                    3 - TEXTILE AUXILIARIES</v>
      </c>
      <c r="AH3907" s="48" t="str">
        <f t="shared" si="1030"/>
        <v xml:space="preserve">         5518000001 - SETAVIN PNT BR</v>
      </c>
      <c r="AI3907" s="49" t="str">
        <f t="shared" si="1031"/>
        <v xml:space="preserve">     X00186 - STARTECH PRODUTOS QUIMICOS LTDA</v>
      </c>
      <c r="AJ3907" t="str">
        <f t="shared" si="1032"/>
        <v xml:space="preserve">     90 - SALES</v>
      </c>
      <c r="AK3907" t="str">
        <f t="shared" si="1033"/>
        <v/>
      </c>
      <c r="AL3907">
        <f t="shared" si="1034"/>
        <v>7</v>
      </c>
      <c r="AM3907" t="str">
        <f t="shared" si="1035"/>
        <v>2025 7</v>
      </c>
      <c r="AN3907" t="str">
        <f t="shared" si="1036"/>
        <v xml:space="preserve">STARTECH </v>
      </c>
    </row>
    <row r="3908" spans="1:40" x14ac:dyDescent="0.35">
      <c r="A3908">
        <v>83628</v>
      </c>
      <c r="B3908" t="s">
        <v>274</v>
      </c>
      <c r="C3908" s="31">
        <v>45894</v>
      </c>
      <c r="D3908" t="s">
        <v>286</v>
      </c>
      <c r="E3908" t="s">
        <v>287</v>
      </c>
      <c r="F3908" t="s">
        <v>288</v>
      </c>
      <c r="G3908" t="s">
        <v>289</v>
      </c>
      <c r="H3908" t="s">
        <v>921</v>
      </c>
      <c r="I3908" t="s">
        <v>922</v>
      </c>
      <c r="J3908">
        <v>1000</v>
      </c>
      <c r="K3908">
        <v>11110</v>
      </c>
      <c r="L3908">
        <v>5143.4737800000003</v>
      </c>
      <c r="M3908">
        <v>2237.56</v>
      </c>
      <c r="N3908">
        <v>11.11</v>
      </c>
      <c r="O3908" s="32">
        <f t="shared" ref="O3908:O3971" si="1037">$K3908-$Y3908</f>
        <v>8872.44</v>
      </c>
      <c r="P3908" s="32">
        <f t="shared" ref="P3908:P3971" si="1038">($O3908-$L3908)</f>
        <v>3728.9662200000002</v>
      </c>
      <c r="Q3908">
        <v>759721</v>
      </c>
      <c r="R3908" t="s">
        <v>298</v>
      </c>
      <c r="S3908" t="s">
        <v>298</v>
      </c>
      <c r="T3908" t="str">
        <f t="shared" ref="T3908:T3971" si="1039">MID($U3908,1,3)</f>
        <v>VEN</v>
      </c>
      <c r="U3908" t="s">
        <v>300</v>
      </c>
      <c r="V3908" s="33">
        <f t="shared" ref="V3908:V3971" si="1040">IF($T3908="DEV",-$K3908,$K3908)</f>
        <v>11110</v>
      </c>
      <c r="W3908">
        <f t="shared" ref="W3908:W3971" si="1041">IF($T3908="DEV",-$J3908,$J3908)</f>
        <v>1000</v>
      </c>
      <c r="X3908" s="33">
        <f t="shared" ref="X3908:X3971" si="1042">$V3908-$Y3908</f>
        <v>8872.44</v>
      </c>
      <c r="Y3908" s="33">
        <f t="shared" ref="Y3908:Y3971" si="1043">IF(A3908=59876,M3908,IF(A3908=59868,M3908,IF(R3908="6111",((K3908*0.12)+M3908),IF(T3908="DEV",-M3908,M3908))))</f>
        <v>2237.56</v>
      </c>
      <c r="Z3908" s="45">
        <f t="shared" ref="Z3908:Z3971" si="1044">IFERROR($AA3908/$V3908,0)</f>
        <v>0.31763872367236728</v>
      </c>
      <c r="AA3908" s="33">
        <f t="shared" ref="AA3908:AA3971" si="1045">IF(VLOOKUP(AL3908,AR:AS,2,0)="sim",IF($T3908="DEV",($X3908-$L3908),$P3908)-(0.2*W3908),IF(VLOOKUP(AL3908,AR:AS,2,0)="OK",IF($T3908="DEV",($X3908-$L3908),$P3908)-(0.2*W3908),IF($T3908="DEV",($X3908-$L3908),$P3908)))</f>
        <v>3528.9662200000002</v>
      </c>
      <c r="AB3908" s="45">
        <f t="shared" ref="AB3908:AB3971" si="1046">IFERROR($AA3908/$X3908,0)</f>
        <v>0.39774472636614056</v>
      </c>
      <c r="AC3908" s="33">
        <f>IFERROR($X3908/VLOOKUP(CONCATENATE("USD",C3908),[1]GEINDICE!AR$1:AS$65536,2,0),"")</f>
        <v>1637.7671945951931</v>
      </c>
      <c r="AD3908" s="33">
        <f>IFERROR($AA3908/VLOOKUP(CONCATENATE("USD",C3908),[1]GEINDICE!AR$1:AS$65536,2,0),"")</f>
        <v>651.41326466570672</v>
      </c>
      <c r="AE3908" s="33">
        <f>IFERROR($X3908/VLOOKUP(CONCATENATE("EUR",C3908),[1]GEINDICE!AR$1:AS$65536,2,0),"")</f>
        <v>1403.2897858475944</v>
      </c>
      <c r="AF3908" s="33">
        <f>IFERROR($AA3908/VLOOKUP(CONCATENATE("EUR",C3908),[1]GEINDICE!AR$1:AS$65536,2,0),"")</f>
        <v>558.15111188435139</v>
      </c>
      <c r="AG3908" s="48" t="str">
        <f>VLOOKUP(E3908,[1]Apresentação!AW$1:AX$65536,2,0)</f>
        <v xml:space="preserve">                    3 - TEXTILE AUXILIARIES</v>
      </c>
      <c r="AH3908" s="48" t="str">
        <f t="shared" ref="AH3908:AH3971" si="1047">CONCATENATE("         ",H3908," - ",I3908)</f>
        <v xml:space="preserve">         5518000001 - SETAVIN PNT BR</v>
      </c>
      <c r="AI3908" s="49" t="str">
        <f t="shared" ref="AI3908:AI3971" si="1048">CONCATENATE("     ",F3908," - ",G3908)</f>
        <v xml:space="preserve">     X00097 - COLOR QUÍMICA DO BRASIL IMPORTACAO E EXPORTACAO S.A</v>
      </c>
      <c r="AJ3908" t="str">
        <f t="shared" ref="AJ3908:AJ3971" si="1049">IF(RIGHT(I3908,2)="BR","     90 - SALES","     93 - RESALES")</f>
        <v xml:space="preserve">     90 - SALES</v>
      </c>
      <c r="AK3908" t="str">
        <f t="shared" ref="AK3908:AK3971" si="1050">IF(R3908="3201","EXP",IF(R3908="7101","EXP",""))</f>
        <v/>
      </c>
      <c r="AL3908">
        <f t="shared" ref="AL3908:AL3971" si="1051">VLOOKUP(MONTH(C3908),AQ:AR,2,0)</f>
        <v>8</v>
      </c>
      <c r="AM3908" t="str">
        <f t="shared" ref="AM3908:AM3971" si="1052">CONCATENATE(YEAR(C3908)," ",MONTH(C3908))</f>
        <v>2025 8</v>
      </c>
      <c r="AN3908" t="str">
        <f t="shared" ref="AN3908:AN3971" si="1053">MID(G3908,1,SEARCH(" ",G3908,1))</f>
        <v xml:space="preserve">COLOR </v>
      </c>
    </row>
    <row r="3909" spans="1:40" x14ac:dyDescent="0.35">
      <c r="A3909">
        <v>82800</v>
      </c>
      <c r="B3909" t="s">
        <v>274</v>
      </c>
      <c r="C3909" s="31">
        <v>45824</v>
      </c>
      <c r="D3909" t="s">
        <v>286</v>
      </c>
      <c r="E3909" t="s">
        <v>287</v>
      </c>
      <c r="F3909" t="s">
        <v>923</v>
      </c>
      <c r="G3909" t="s">
        <v>924</v>
      </c>
      <c r="H3909" t="s">
        <v>921</v>
      </c>
      <c r="I3909" t="s">
        <v>922</v>
      </c>
      <c r="J3909">
        <v>1000</v>
      </c>
      <c r="K3909">
        <v>10660</v>
      </c>
      <c r="L3909">
        <v>5198.97361</v>
      </c>
      <c r="M3909">
        <v>2146.92</v>
      </c>
      <c r="N3909">
        <v>10.66</v>
      </c>
      <c r="O3909" s="32">
        <f t="shared" si="1037"/>
        <v>8513.08</v>
      </c>
      <c r="P3909" s="32">
        <f t="shared" si="1038"/>
        <v>3314.1063899999999</v>
      </c>
      <c r="Q3909">
        <v>741477</v>
      </c>
      <c r="R3909" t="s">
        <v>298</v>
      </c>
      <c r="S3909" t="s">
        <v>298</v>
      </c>
      <c r="T3909" t="str">
        <f t="shared" si="1039"/>
        <v>VEN</v>
      </c>
      <c r="U3909" t="s">
        <v>300</v>
      </c>
      <c r="V3909" s="33">
        <f t="shared" si="1040"/>
        <v>10660</v>
      </c>
      <c r="W3909">
        <f t="shared" si="1041"/>
        <v>1000</v>
      </c>
      <c r="X3909" s="33">
        <f t="shared" si="1042"/>
        <v>8513.08</v>
      </c>
      <c r="Y3909" s="33">
        <f t="shared" si="1043"/>
        <v>2146.92</v>
      </c>
      <c r="Z3909" s="45">
        <f t="shared" si="1044"/>
        <v>0.29213005534709191</v>
      </c>
      <c r="AA3909" s="33">
        <f t="shared" si="1045"/>
        <v>3114.1063899999999</v>
      </c>
      <c r="AB3909" s="45">
        <f t="shared" si="1046"/>
        <v>0.36580255207281032</v>
      </c>
      <c r="AC3909" s="33">
        <f>IFERROR($X3909/VLOOKUP(CONCATENATE("USD",C3909),[1]GEINDICE!AR$1:AS$65536,2,0),"")</f>
        <v>1544.3789343831068</v>
      </c>
      <c r="AD3909" s="33">
        <f>IFERROR($AA3909/VLOOKUP(CONCATENATE("USD",C3909),[1]GEINDICE!AR$1:AS$65536,2,0),"")</f>
        <v>564.93775556482763</v>
      </c>
      <c r="AE3909" s="33">
        <f>IFERROR($X3909/VLOOKUP(CONCATENATE("EUR",C3909),[1]GEINDICE!AR$1:AS$65536,2,0),"")</f>
        <v>1333.544283968796</v>
      </c>
      <c r="AF3909" s="33">
        <f>IFERROR($AA3909/VLOOKUP(CONCATENATE("EUR",C3909),[1]GEINDICE!AR$1:AS$65536,2,0),"")</f>
        <v>487.81390237789401</v>
      </c>
      <c r="AG3909" s="48" t="str">
        <f>VLOOKUP(E3909,[1]Apresentação!AW$1:AX$65536,2,0)</f>
        <v xml:space="preserve">                    3 - TEXTILE AUXILIARIES</v>
      </c>
      <c r="AH3909" s="48" t="str">
        <f t="shared" si="1047"/>
        <v xml:space="preserve">         5518000001 - SETAVIN PNT BR</v>
      </c>
      <c r="AI3909" s="49" t="str">
        <f t="shared" si="1048"/>
        <v xml:space="preserve">     X00219 - LEATI PRODUTOS QUIMICOS LTDA</v>
      </c>
      <c r="AJ3909" t="str">
        <f t="shared" si="1049"/>
        <v xml:space="preserve">     90 - SALES</v>
      </c>
      <c r="AK3909" t="str">
        <f t="shared" si="1050"/>
        <v/>
      </c>
      <c r="AL3909">
        <f t="shared" si="1051"/>
        <v>6</v>
      </c>
      <c r="AM3909" t="str">
        <f t="shared" si="1052"/>
        <v>2025 6</v>
      </c>
      <c r="AN3909" t="str">
        <f t="shared" si="1053"/>
        <v xml:space="preserve">LEATI </v>
      </c>
    </row>
    <row r="3910" spans="1:40" x14ac:dyDescent="0.35">
      <c r="A3910">
        <v>84126</v>
      </c>
      <c r="B3910" t="s">
        <v>274</v>
      </c>
      <c r="C3910" s="31">
        <v>45936</v>
      </c>
      <c r="D3910" t="s">
        <v>286</v>
      </c>
      <c r="E3910" t="s">
        <v>287</v>
      </c>
      <c r="F3910" t="s">
        <v>925</v>
      </c>
      <c r="G3910" t="s">
        <v>926</v>
      </c>
      <c r="H3910" t="s">
        <v>921</v>
      </c>
      <c r="I3910" t="s">
        <v>922</v>
      </c>
      <c r="J3910">
        <v>360</v>
      </c>
      <c r="K3910">
        <v>3819.6</v>
      </c>
      <c r="L3910">
        <v>1990.5010299999999</v>
      </c>
      <c r="M3910">
        <v>769.27</v>
      </c>
      <c r="N3910">
        <v>10.61</v>
      </c>
      <c r="O3910" s="32">
        <f t="shared" si="1037"/>
        <v>3050.33</v>
      </c>
      <c r="P3910" s="32">
        <f t="shared" si="1038"/>
        <v>1059.82897</v>
      </c>
      <c r="Q3910">
        <v>763380</v>
      </c>
      <c r="R3910" t="s">
        <v>298</v>
      </c>
      <c r="S3910" t="s">
        <v>298</v>
      </c>
      <c r="T3910" t="str">
        <f t="shared" si="1039"/>
        <v>VEN</v>
      </c>
      <c r="U3910" t="s">
        <v>300</v>
      </c>
      <c r="V3910" s="33">
        <f t="shared" si="1040"/>
        <v>3819.6</v>
      </c>
      <c r="W3910">
        <f t="shared" si="1041"/>
        <v>360</v>
      </c>
      <c r="X3910" s="33">
        <f t="shared" si="1042"/>
        <v>3050.33</v>
      </c>
      <c r="Y3910" s="33">
        <f t="shared" si="1043"/>
        <v>769.27</v>
      </c>
      <c r="Z3910" s="45">
        <f t="shared" si="1044"/>
        <v>0.25862105194261181</v>
      </c>
      <c r="AA3910" s="33">
        <f t="shared" si="1045"/>
        <v>987.82897000000003</v>
      </c>
      <c r="AB3910" s="45">
        <f t="shared" si="1046"/>
        <v>0.32384331203509131</v>
      </c>
      <c r="AC3910" s="33">
        <f>IFERROR($X3910/VLOOKUP(CONCATENATE("USD",C3910),[1]GEINDICE!AR$1:AS$65536,2,0),"")</f>
        <v>573.09021906586997</v>
      </c>
      <c r="AD3910" s="33">
        <f>IFERROR($AA3910/VLOOKUP(CONCATENATE("USD",C3910),[1]GEINDICE!AR$1:AS$65536,2,0),"")</f>
        <v>185.59143463720736</v>
      </c>
      <c r="AE3910" s="33">
        <f>IFERROR($X3910/VLOOKUP(CONCATENATE("EUR",C3910),[1]GEINDICE!AR$1:AS$65536,2,0),"")</f>
        <v>489.48601505207245</v>
      </c>
      <c r="AF3910" s="33">
        <f>IFERROR($AA3910/VLOOKUP(CONCATENATE("EUR",C3910),[1]GEINDICE!AR$1:AS$65536,2,0),"")</f>
        <v>158.51677230932171</v>
      </c>
      <c r="AG3910" s="48" t="str">
        <f>VLOOKUP(E3910,[1]Apresentação!AW$1:AX$65536,2,0)</f>
        <v xml:space="preserve">                    3 - TEXTILE AUXILIARIES</v>
      </c>
      <c r="AH3910" s="48" t="str">
        <f t="shared" si="1047"/>
        <v xml:space="preserve">         5518000001 - SETAVIN PNT BR</v>
      </c>
      <c r="AI3910" s="49" t="str">
        <f t="shared" si="1048"/>
        <v xml:space="preserve">     X00133 - TINTURARIA E ESTAMPARIA COFINA LTDA</v>
      </c>
      <c r="AJ3910" t="str">
        <f t="shared" si="1049"/>
        <v xml:space="preserve">     90 - SALES</v>
      </c>
      <c r="AK3910" t="str">
        <f t="shared" si="1050"/>
        <v/>
      </c>
      <c r="AL3910">
        <f t="shared" si="1051"/>
        <v>10</v>
      </c>
      <c r="AM3910" t="str">
        <f t="shared" si="1052"/>
        <v>2025 10</v>
      </c>
      <c r="AN3910" t="str">
        <f t="shared" si="1053"/>
        <v xml:space="preserve">TINTURARIA </v>
      </c>
    </row>
    <row r="3911" spans="1:40" x14ac:dyDescent="0.35">
      <c r="A3911">
        <v>82915</v>
      </c>
      <c r="B3911" t="s">
        <v>274</v>
      </c>
      <c r="C3911" s="31">
        <v>45835</v>
      </c>
      <c r="D3911" t="s">
        <v>286</v>
      </c>
      <c r="E3911" t="s">
        <v>287</v>
      </c>
      <c r="F3911" t="s">
        <v>288</v>
      </c>
      <c r="G3911" t="s">
        <v>289</v>
      </c>
      <c r="H3911" t="s">
        <v>921</v>
      </c>
      <c r="I3911" t="s">
        <v>922</v>
      </c>
      <c r="J3911">
        <v>1000</v>
      </c>
      <c r="K3911">
        <v>11110</v>
      </c>
      <c r="L3911">
        <v>5213.8404200000004</v>
      </c>
      <c r="M3911">
        <v>2237.56</v>
      </c>
      <c r="N3911">
        <v>11.11</v>
      </c>
      <c r="O3911" s="32">
        <f t="shared" si="1037"/>
        <v>8872.44</v>
      </c>
      <c r="P3911" s="32">
        <f t="shared" si="1038"/>
        <v>3658.5995800000001</v>
      </c>
      <c r="Q3911">
        <v>742255</v>
      </c>
      <c r="R3911" t="s">
        <v>298</v>
      </c>
      <c r="S3911" t="s">
        <v>298</v>
      </c>
      <c r="T3911" t="str">
        <f t="shared" si="1039"/>
        <v>VEN</v>
      </c>
      <c r="U3911" t="s">
        <v>300</v>
      </c>
      <c r="V3911" s="33">
        <f t="shared" si="1040"/>
        <v>11110</v>
      </c>
      <c r="W3911">
        <f t="shared" si="1041"/>
        <v>1000</v>
      </c>
      <c r="X3911" s="33">
        <f t="shared" si="1042"/>
        <v>8872.44</v>
      </c>
      <c r="Y3911" s="33">
        <f t="shared" si="1043"/>
        <v>2237.56</v>
      </c>
      <c r="Z3911" s="45">
        <f t="shared" si="1044"/>
        <v>0.31130509270927093</v>
      </c>
      <c r="AA3911" s="33">
        <f t="shared" si="1045"/>
        <v>3458.5995800000001</v>
      </c>
      <c r="AB3911" s="45">
        <f t="shared" si="1046"/>
        <v>0.38981380319280828</v>
      </c>
      <c r="AC3911" s="33">
        <f>IFERROR($X3911/VLOOKUP(CONCATENATE("USD",C3911),[1]GEINDICE!AR$1:AS$65536,2,0),"")</f>
        <v>1620.2706404426669</v>
      </c>
      <c r="AD3911" s="33">
        <f>IFERROR($AA3911/VLOOKUP(CONCATENATE("USD",C3911),[1]GEINDICE!AR$1:AS$65536,2,0),"")</f>
        <v>631.60386055260324</v>
      </c>
      <c r="AE3911" s="33">
        <f>IFERROR($X3911/VLOOKUP(CONCATENATE("EUR",C3911),[1]GEINDICE!AR$1:AS$65536,2,0),"")</f>
        <v>1382.0215268150594</v>
      </c>
      <c r="AF3911" s="33">
        <f>IFERROR($AA3911/VLOOKUP(CONCATENATE("EUR",C3911),[1]GEINDICE!AR$1:AS$65536,2,0),"")</f>
        <v>538.73106746210999</v>
      </c>
      <c r="AG3911" s="48" t="str">
        <f>VLOOKUP(E3911,[1]Apresentação!AW$1:AX$65536,2,0)</f>
        <v xml:space="preserve">                    3 - TEXTILE AUXILIARIES</v>
      </c>
      <c r="AH3911" s="48" t="str">
        <f t="shared" si="1047"/>
        <v xml:space="preserve">         5518000001 - SETAVIN PNT BR</v>
      </c>
      <c r="AI3911" s="49" t="str">
        <f t="shared" si="1048"/>
        <v xml:space="preserve">     X00097 - COLOR QUÍMICA DO BRASIL IMPORTACAO E EXPORTACAO S.A</v>
      </c>
      <c r="AJ3911" t="str">
        <f t="shared" si="1049"/>
        <v xml:space="preserve">     90 - SALES</v>
      </c>
      <c r="AK3911" t="str">
        <f t="shared" si="1050"/>
        <v/>
      </c>
      <c r="AL3911">
        <f t="shared" si="1051"/>
        <v>6</v>
      </c>
      <c r="AM3911" t="str">
        <f t="shared" si="1052"/>
        <v>2025 6</v>
      </c>
      <c r="AN3911" t="str">
        <f t="shared" si="1053"/>
        <v xml:space="preserve">COLOR </v>
      </c>
    </row>
    <row r="3912" spans="1:40" x14ac:dyDescent="0.35">
      <c r="A3912">
        <v>84668</v>
      </c>
      <c r="B3912" t="s">
        <v>274</v>
      </c>
      <c r="C3912" s="31">
        <v>45978</v>
      </c>
      <c r="D3912" t="s">
        <v>286</v>
      </c>
      <c r="E3912" t="s">
        <v>287</v>
      </c>
      <c r="F3912" t="s">
        <v>294</v>
      </c>
      <c r="G3912" t="s">
        <v>295</v>
      </c>
      <c r="H3912" t="s">
        <v>921</v>
      </c>
      <c r="I3912" t="s">
        <v>922</v>
      </c>
      <c r="J3912">
        <v>120</v>
      </c>
      <c r="K3912">
        <v>1273.2</v>
      </c>
      <c r="L3912">
        <v>573.71880999999996</v>
      </c>
      <c r="M3912">
        <v>256.42</v>
      </c>
      <c r="N3912">
        <v>10.61</v>
      </c>
      <c r="O3912" s="32">
        <f t="shared" si="1037"/>
        <v>1016.78</v>
      </c>
      <c r="P3912" s="32">
        <f t="shared" si="1038"/>
        <v>443.06119000000001</v>
      </c>
      <c r="Q3912">
        <v>767398</v>
      </c>
      <c r="R3912" t="s">
        <v>298</v>
      </c>
      <c r="S3912" t="s">
        <v>298</v>
      </c>
      <c r="T3912" t="str">
        <f t="shared" si="1039"/>
        <v>VEN</v>
      </c>
      <c r="U3912" t="s">
        <v>300</v>
      </c>
      <c r="V3912" s="33">
        <f t="shared" si="1040"/>
        <v>1273.2</v>
      </c>
      <c r="W3912">
        <f t="shared" si="1041"/>
        <v>120</v>
      </c>
      <c r="X3912" s="33">
        <f t="shared" si="1042"/>
        <v>1016.78</v>
      </c>
      <c r="Y3912" s="33">
        <f t="shared" si="1043"/>
        <v>256.42</v>
      </c>
      <c r="Z3912" s="45">
        <f t="shared" si="1044"/>
        <v>0.32914011153000317</v>
      </c>
      <c r="AA3912" s="33">
        <f t="shared" si="1045"/>
        <v>419.06119000000001</v>
      </c>
      <c r="AB3912" s="45">
        <f t="shared" si="1046"/>
        <v>0.41214539034992825</v>
      </c>
      <c r="AC3912" s="33" t="str">
        <f>IFERROR($X3912/VLOOKUP(CONCATENATE("USD",C3912),[1]GEINDICE!AR$1:AS$65536,2,0),"")</f>
        <v/>
      </c>
      <c r="AD3912" s="33" t="str">
        <f>IFERROR($AA3912/VLOOKUP(CONCATENATE("USD",C3912),[1]GEINDICE!AR$1:AS$65536,2,0),"")</f>
        <v/>
      </c>
      <c r="AE3912" s="33" t="str">
        <f>IFERROR($X3912/VLOOKUP(CONCATENATE("EUR",C3912),[1]GEINDICE!AR$1:AS$65536,2,0),"")</f>
        <v/>
      </c>
      <c r="AF3912" s="33" t="str">
        <f>IFERROR($AA3912/VLOOKUP(CONCATENATE("EUR",C3912),[1]GEINDICE!AR$1:AS$65536,2,0),"")</f>
        <v/>
      </c>
      <c r="AG3912" s="48" t="str">
        <f>VLOOKUP(E3912,[1]Apresentação!AW$1:AX$65536,2,0)</f>
        <v xml:space="preserve">                    3 - TEXTILE AUXILIARIES</v>
      </c>
      <c r="AH3912" s="48" t="str">
        <f t="shared" si="1047"/>
        <v xml:space="preserve">         5518000001 - SETAVIN PNT BR</v>
      </c>
      <c r="AI3912" s="49" t="str">
        <f t="shared" si="1048"/>
        <v xml:space="preserve">     X00280 - LAVE BEM LAVANDERIA E TINTURARIA LTDA EPP</v>
      </c>
      <c r="AJ3912" t="str">
        <f t="shared" si="1049"/>
        <v xml:space="preserve">     90 - SALES</v>
      </c>
      <c r="AK3912" t="str">
        <f t="shared" si="1050"/>
        <v/>
      </c>
      <c r="AL3912">
        <f t="shared" si="1051"/>
        <v>11</v>
      </c>
      <c r="AM3912" t="str">
        <f t="shared" si="1052"/>
        <v>2025 11</v>
      </c>
      <c r="AN3912" t="str">
        <f t="shared" si="1053"/>
        <v xml:space="preserve">LAVE </v>
      </c>
    </row>
    <row r="3913" spans="1:40" x14ac:dyDescent="0.35">
      <c r="A3913">
        <v>84777</v>
      </c>
      <c r="B3913" t="s">
        <v>274</v>
      </c>
      <c r="C3913" s="31">
        <v>45986</v>
      </c>
      <c r="D3913" t="s">
        <v>286</v>
      </c>
      <c r="E3913" t="s">
        <v>287</v>
      </c>
      <c r="F3913" t="s">
        <v>288</v>
      </c>
      <c r="G3913" t="s">
        <v>289</v>
      </c>
      <c r="H3913" t="s">
        <v>921</v>
      </c>
      <c r="I3913" t="s">
        <v>922</v>
      </c>
      <c r="J3913">
        <v>1000</v>
      </c>
      <c r="K3913">
        <v>11110</v>
      </c>
      <c r="L3913">
        <v>4780.9900799999996</v>
      </c>
      <c r="M3913">
        <v>2237.56</v>
      </c>
      <c r="N3913">
        <v>11.11</v>
      </c>
      <c r="O3913" s="32">
        <f t="shared" si="1037"/>
        <v>8872.44</v>
      </c>
      <c r="P3913" s="32">
        <f t="shared" si="1038"/>
        <v>4091.4499200000009</v>
      </c>
      <c r="Q3913">
        <v>768158</v>
      </c>
      <c r="R3913" t="s">
        <v>298</v>
      </c>
      <c r="S3913" t="s">
        <v>298</v>
      </c>
      <c r="T3913" t="str">
        <f t="shared" si="1039"/>
        <v>VEN</v>
      </c>
      <c r="U3913" t="s">
        <v>300</v>
      </c>
      <c r="V3913" s="33">
        <f t="shared" si="1040"/>
        <v>11110</v>
      </c>
      <c r="W3913">
        <f t="shared" si="1041"/>
        <v>1000</v>
      </c>
      <c r="X3913" s="33">
        <f t="shared" si="1042"/>
        <v>8872.44</v>
      </c>
      <c r="Y3913" s="33">
        <f t="shared" si="1043"/>
        <v>2237.56</v>
      </c>
      <c r="Z3913" s="45">
        <f t="shared" si="1044"/>
        <v>0.35026551935193528</v>
      </c>
      <c r="AA3913" s="33">
        <f t="shared" si="1045"/>
        <v>3891.4499200000009</v>
      </c>
      <c r="AB3913" s="45">
        <f t="shared" si="1046"/>
        <v>0.43859974482780395</v>
      </c>
      <c r="AC3913" s="33" t="str">
        <f>IFERROR($X3913/VLOOKUP(CONCATENATE("USD",C3913),[1]GEINDICE!AR$1:AS$65536,2,0),"")</f>
        <v/>
      </c>
      <c r="AD3913" s="33" t="str">
        <f>IFERROR($AA3913/VLOOKUP(CONCATENATE("USD",C3913),[1]GEINDICE!AR$1:AS$65536,2,0),"")</f>
        <v/>
      </c>
      <c r="AE3913" s="33" t="str">
        <f>IFERROR($X3913/VLOOKUP(CONCATENATE("EUR",C3913),[1]GEINDICE!AR$1:AS$65536,2,0),"")</f>
        <v/>
      </c>
      <c r="AF3913" s="33" t="str">
        <f>IFERROR($AA3913/VLOOKUP(CONCATENATE("EUR",C3913),[1]GEINDICE!AR$1:AS$65536,2,0),"")</f>
        <v/>
      </c>
      <c r="AG3913" s="48" t="str">
        <f>VLOOKUP(E3913,[1]Apresentação!AW$1:AX$65536,2,0)</f>
        <v xml:space="preserve">                    3 - TEXTILE AUXILIARIES</v>
      </c>
      <c r="AH3913" s="48" t="str">
        <f t="shared" si="1047"/>
        <v xml:space="preserve">         5518000001 - SETAVIN PNT BR</v>
      </c>
      <c r="AI3913" s="49" t="str">
        <f t="shared" si="1048"/>
        <v xml:space="preserve">     X00097 - COLOR QUÍMICA DO BRASIL IMPORTACAO E EXPORTACAO S.A</v>
      </c>
      <c r="AJ3913" t="str">
        <f t="shared" si="1049"/>
        <v xml:space="preserve">     90 - SALES</v>
      </c>
      <c r="AK3913" t="str">
        <f t="shared" si="1050"/>
        <v/>
      </c>
      <c r="AL3913">
        <f t="shared" si="1051"/>
        <v>11</v>
      </c>
      <c r="AM3913" t="str">
        <f t="shared" si="1052"/>
        <v>2025 11</v>
      </c>
      <c r="AN3913" t="str">
        <f t="shared" si="1053"/>
        <v xml:space="preserve">COLOR </v>
      </c>
    </row>
    <row r="3914" spans="1:40" x14ac:dyDescent="0.35">
      <c r="A3914">
        <v>81066</v>
      </c>
      <c r="B3914" t="s">
        <v>274</v>
      </c>
      <c r="C3914" s="31">
        <v>45686</v>
      </c>
      <c r="D3914" t="s">
        <v>286</v>
      </c>
      <c r="E3914" t="s">
        <v>287</v>
      </c>
      <c r="F3914" t="s">
        <v>402</v>
      </c>
      <c r="G3914" t="s">
        <v>403</v>
      </c>
      <c r="H3914" t="s">
        <v>929</v>
      </c>
      <c r="I3914" t="s">
        <v>930</v>
      </c>
      <c r="J3914">
        <v>120</v>
      </c>
      <c r="K3914">
        <v>1320</v>
      </c>
      <c r="L3914">
        <v>560.46609000000001</v>
      </c>
      <c r="M3914">
        <v>170.02</v>
      </c>
      <c r="N3914">
        <v>11</v>
      </c>
      <c r="O3914" s="32">
        <f t="shared" si="1037"/>
        <v>1149.98</v>
      </c>
      <c r="P3914" s="32">
        <f t="shared" si="1038"/>
        <v>589.51391000000001</v>
      </c>
      <c r="Q3914">
        <v>708539</v>
      </c>
      <c r="R3914" t="s">
        <v>298</v>
      </c>
      <c r="S3914" t="s">
        <v>299</v>
      </c>
      <c r="T3914" t="str">
        <f t="shared" si="1039"/>
        <v>VEN</v>
      </c>
      <c r="U3914" t="s">
        <v>303</v>
      </c>
      <c r="V3914" s="33">
        <f t="shared" si="1040"/>
        <v>1320</v>
      </c>
      <c r="W3914">
        <f t="shared" si="1041"/>
        <v>120</v>
      </c>
      <c r="X3914" s="33">
        <f t="shared" si="1042"/>
        <v>1149.98</v>
      </c>
      <c r="Y3914" s="33">
        <f t="shared" si="1043"/>
        <v>170.02</v>
      </c>
      <c r="Z3914" s="45">
        <f t="shared" si="1044"/>
        <v>0.42841962878787881</v>
      </c>
      <c r="AA3914" s="33">
        <f t="shared" si="1045"/>
        <v>565.51391000000001</v>
      </c>
      <c r="AB3914" s="45">
        <f t="shared" si="1046"/>
        <v>0.49175977843092922</v>
      </c>
      <c r="AC3914" s="33">
        <f>IFERROR($X3914/VLOOKUP(CONCATENATE("USD",C3914),[1]GEINDICE!AR$1:AS$65536,2,0),"")</f>
        <v>196.25571711379615</v>
      </c>
      <c r="AD3914" s="33">
        <f>IFERROR($AA3914/VLOOKUP(CONCATENATE("USD",C3914),[1]GEINDICE!AR$1:AS$65536,2,0),"")</f>
        <v>96.510667963683517</v>
      </c>
      <c r="AE3914" s="33">
        <f>IFERROR($X3914/VLOOKUP(CONCATENATE("EUR",C3914),[1]GEINDICE!AR$1:AS$65536,2,0),"")</f>
        <v>188.32681001588523</v>
      </c>
      <c r="AF3914" s="33">
        <f>IFERROR($AA3914/VLOOKUP(CONCATENATE("EUR",C3914),[1]GEINDICE!AR$1:AS$65536,2,0),"")</f>
        <v>92.611550366015422</v>
      </c>
      <c r="AG3914" s="48" t="str">
        <f>VLOOKUP(E3914,[1]Apresentação!AW$1:AX$65536,2,0)</f>
        <v xml:space="preserve">                    3 - TEXTILE AUXILIARIES</v>
      </c>
      <c r="AH3914" s="48" t="str">
        <f t="shared" si="1047"/>
        <v xml:space="preserve">         5518000010 - SETAVIN RCO</v>
      </c>
      <c r="AI3914" s="49" t="str">
        <f t="shared" si="1048"/>
        <v xml:space="preserve">     X00005 - TEXTIL RIO DOS CEDROS LTDA</v>
      </c>
      <c r="AJ3914" t="str">
        <f t="shared" si="1049"/>
        <v xml:space="preserve">     93 - RESALES</v>
      </c>
      <c r="AK3914" t="str">
        <f t="shared" si="1050"/>
        <v/>
      </c>
      <c r="AL3914">
        <f t="shared" si="1051"/>
        <v>1</v>
      </c>
      <c r="AM3914" t="str">
        <f t="shared" si="1052"/>
        <v>2025 1</v>
      </c>
      <c r="AN3914" t="str">
        <f t="shared" si="1053"/>
        <v xml:space="preserve">TEXTIL </v>
      </c>
    </row>
    <row r="3915" spans="1:40" x14ac:dyDescent="0.35">
      <c r="A3915">
        <v>83773</v>
      </c>
      <c r="B3915" t="s">
        <v>274</v>
      </c>
      <c r="C3915" s="31">
        <v>45905</v>
      </c>
      <c r="D3915" t="s">
        <v>286</v>
      </c>
      <c r="E3915" t="s">
        <v>287</v>
      </c>
      <c r="F3915" t="s">
        <v>402</v>
      </c>
      <c r="G3915" t="s">
        <v>403</v>
      </c>
      <c r="H3915" t="s">
        <v>931</v>
      </c>
      <c r="I3915" t="s">
        <v>932</v>
      </c>
      <c r="J3915">
        <v>520</v>
      </c>
      <c r="K3915">
        <v>12804.58</v>
      </c>
      <c r="L3915">
        <v>6914.9</v>
      </c>
      <c r="M3915">
        <v>1649.22</v>
      </c>
      <c r="N3915">
        <v>24.624200000000002</v>
      </c>
      <c r="O3915" s="32">
        <f t="shared" si="1037"/>
        <v>11155.36</v>
      </c>
      <c r="P3915" s="32">
        <f t="shared" si="1038"/>
        <v>4240.4600000000009</v>
      </c>
      <c r="Q3915">
        <v>760758</v>
      </c>
      <c r="R3915" t="s">
        <v>281</v>
      </c>
      <c r="S3915" t="s">
        <v>292</v>
      </c>
      <c r="T3915" t="str">
        <f t="shared" si="1039"/>
        <v>VEN</v>
      </c>
      <c r="U3915" t="s">
        <v>293</v>
      </c>
      <c r="V3915" s="33">
        <f t="shared" si="1040"/>
        <v>12804.58</v>
      </c>
      <c r="W3915">
        <f t="shared" si="1041"/>
        <v>520</v>
      </c>
      <c r="X3915" s="33">
        <f t="shared" si="1042"/>
        <v>11155.36</v>
      </c>
      <c r="Y3915" s="33">
        <f t="shared" si="1043"/>
        <v>1649.22</v>
      </c>
      <c r="Z3915" s="45">
        <f t="shared" si="1044"/>
        <v>0.32304534783647731</v>
      </c>
      <c r="AA3915" s="33">
        <f t="shared" si="1045"/>
        <v>4136.4600000000009</v>
      </c>
      <c r="AB3915" s="45">
        <f t="shared" si="1046"/>
        <v>0.37080470733351506</v>
      </c>
      <c r="AC3915" s="33">
        <f>IFERROR($X3915/VLOOKUP(CONCATENATE("USD",C3915),[1]GEINDICE!AR$1:AS$65536,2,0),"")</f>
        <v>2067.0323154461903</v>
      </c>
      <c r="AD3915" s="33">
        <f>IFERROR($AA3915/VLOOKUP(CONCATENATE("USD",C3915),[1]GEINDICE!AR$1:AS$65536,2,0),"")</f>
        <v>766.4653127779427</v>
      </c>
      <c r="AE3915" s="33">
        <f>IFERROR($X3915/VLOOKUP(CONCATENATE("EUR",C3915),[1]GEINDICE!AR$1:AS$65536,2,0),"")</f>
        <v>1757.8292179448795</v>
      </c>
      <c r="AF3915" s="33">
        <f>IFERROR($AA3915/VLOOKUP(CONCATENATE("EUR",C3915),[1]GEINDICE!AR$1:AS$65536,2,0),"")</f>
        <v>651.81134870235269</v>
      </c>
      <c r="AG3915" s="48" t="str">
        <f>VLOOKUP(E3915,[1]Apresentação!AW$1:AX$65536,2,0)</f>
        <v xml:space="preserve">                    3 - TEXTILE AUXILIARIES</v>
      </c>
      <c r="AH3915" s="48" t="str">
        <f t="shared" si="1047"/>
        <v xml:space="preserve">         5518000002 - SETAVIN RCO CONC</v>
      </c>
      <c r="AI3915" s="49" t="str">
        <f t="shared" si="1048"/>
        <v xml:space="preserve">     X00005 - TEXTIL RIO DOS CEDROS LTDA</v>
      </c>
      <c r="AJ3915" t="str">
        <f t="shared" si="1049"/>
        <v xml:space="preserve">     93 - RESALES</v>
      </c>
      <c r="AK3915" t="str">
        <f t="shared" si="1050"/>
        <v/>
      </c>
      <c r="AL3915">
        <f t="shared" si="1051"/>
        <v>9</v>
      </c>
      <c r="AM3915" t="str">
        <f t="shared" si="1052"/>
        <v>2025 9</v>
      </c>
      <c r="AN3915" t="str">
        <f t="shared" si="1053"/>
        <v xml:space="preserve">TEXTIL </v>
      </c>
    </row>
    <row r="3916" spans="1:40" x14ac:dyDescent="0.35">
      <c r="A3916">
        <v>81326</v>
      </c>
      <c r="B3916" t="s">
        <v>274</v>
      </c>
      <c r="C3916" s="31">
        <v>45706</v>
      </c>
      <c r="D3916" t="s">
        <v>286</v>
      </c>
      <c r="E3916" t="s">
        <v>287</v>
      </c>
      <c r="F3916" t="s">
        <v>933</v>
      </c>
      <c r="G3916" t="s">
        <v>934</v>
      </c>
      <c r="H3916" t="s">
        <v>935</v>
      </c>
      <c r="I3916" t="s">
        <v>936</v>
      </c>
      <c r="J3916">
        <v>1000</v>
      </c>
      <c r="K3916">
        <v>28153</v>
      </c>
      <c r="L3916">
        <v>14588.65171</v>
      </c>
      <c r="M3916">
        <v>5670.01</v>
      </c>
      <c r="N3916">
        <v>28.153000000000002</v>
      </c>
      <c r="O3916" s="32">
        <f t="shared" si="1037"/>
        <v>22482.989999999998</v>
      </c>
      <c r="P3916" s="32">
        <f t="shared" si="1038"/>
        <v>7894.3382899999979</v>
      </c>
      <c r="Q3916">
        <v>710588</v>
      </c>
      <c r="R3916" t="s">
        <v>298</v>
      </c>
      <c r="S3916" t="s">
        <v>298</v>
      </c>
      <c r="T3916" t="str">
        <f t="shared" si="1039"/>
        <v>VEN</v>
      </c>
      <c r="U3916" t="s">
        <v>300</v>
      </c>
      <c r="V3916" s="33">
        <f t="shared" si="1040"/>
        <v>28153</v>
      </c>
      <c r="W3916">
        <f t="shared" si="1041"/>
        <v>1000</v>
      </c>
      <c r="X3916" s="33">
        <f t="shared" si="1042"/>
        <v>22482.989999999998</v>
      </c>
      <c r="Y3916" s="33">
        <f t="shared" si="1043"/>
        <v>5670.01</v>
      </c>
      <c r="Z3916" s="45">
        <f t="shared" si="1044"/>
        <v>0.27330438283664255</v>
      </c>
      <c r="AA3916" s="33">
        <f t="shared" si="1045"/>
        <v>7694.3382899999979</v>
      </c>
      <c r="AB3916" s="45">
        <f t="shared" si="1046"/>
        <v>0.34222931602958495</v>
      </c>
      <c r="AC3916" s="33">
        <f>IFERROR($X3916/VLOOKUP(CONCATENATE("USD",C3916),[1]GEINDICE!AR$1:AS$65536,2,0),"")</f>
        <v>3945.8379402937917</v>
      </c>
      <c r="AD3916" s="33">
        <f>IFERROR($AA3916/VLOOKUP(CONCATENATE("USD",C3916),[1]GEINDICE!AR$1:AS$65536,2,0),"")</f>
        <v>1350.3814194703307</v>
      </c>
      <c r="AE3916" s="33">
        <f>IFERROR($X3916/VLOOKUP(CONCATENATE("EUR",C3916),[1]GEINDICE!AR$1:AS$65536,2,0),"")</f>
        <v>3769.783702213279</v>
      </c>
      <c r="AF3916" s="33">
        <f>IFERROR($AA3916/VLOOKUP(CONCATENATE("EUR",C3916),[1]GEINDICE!AR$1:AS$65536,2,0),"")</f>
        <v>1290.1304979879271</v>
      </c>
      <c r="AG3916" s="48" t="str">
        <f>VLOOKUP(E3916,[1]Apresentação!AW$1:AX$65536,2,0)</f>
        <v xml:space="preserve">                    3 - TEXTILE AUXILIARIES</v>
      </c>
      <c r="AH3916" s="48" t="str">
        <f t="shared" si="1047"/>
        <v xml:space="preserve">         5538000001 - SETAVIN SU-E BR</v>
      </c>
      <c r="AI3916" s="49" t="str">
        <f t="shared" si="1048"/>
        <v xml:space="preserve">     X00202 - INDUSTRIA E COMERCIO DE MALHAS R V B LTDA</v>
      </c>
      <c r="AJ3916" t="str">
        <f t="shared" si="1049"/>
        <v xml:space="preserve">     90 - SALES</v>
      </c>
      <c r="AK3916" t="str">
        <f t="shared" si="1050"/>
        <v/>
      </c>
      <c r="AL3916">
        <f t="shared" si="1051"/>
        <v>2</v>
      </c>
      <c r="AM3916" t="str">
        <f t="shared" si="1052"/>
        <v>2025 2</v>
      </c>
      <c r="AN3916" t="str">
        <f t="shared" si="1053"/>
        <v xml:space="preserve">INDUSTRIA </v>
      </c>
    </row>
    <row r="3917" spans="1:40" x14ac:dyDescent="0.35">
      <c r="A3917">
        <v>81970</v>
      </c>
      <c r="B3917" t="s">
        <v>274</v>
      </c>
      <c r="C3917" s="31">
        <v>45755</v>
      </c>
      <c r="D3917" t="s">
        <v>286</v>
      </c>
      <c r="E3917" t="s">
        <v>287</v>
      </c>
      <c r="F3917" t="s">
        <v>933</v>
      </c>
      <c r="G3917" t="s">
        <v>934</v>
      </c>
      <c r="H3917" t="s">
        <v>935</v>
      </c>
      <c r="I3917" t="s">
        <v>936</v>
      </c>
      <c r="J3917">
        <v>1000</v>
      </c>
      <c r="K3917">
        <v>28153</v>
      </c>
      <c r="L3917">
        <v>14588.72436</v>
      </c>
      <c r="M3917">
        <v>5670.01</v>
      </c>
      <c r="N3917">
        <v>28.153000000000002</v>
      </c>
      <c r="O3917" s="32">
        <f t="shared" si="1037"/>
        <v>22482.989999999998</v>
      </c>
      <c r="P3917" s="32">
        <f t="shared" si="1038"/>
        <v>7894.2656399999978</v>
      </c>
      <c r="Q3917">
        <v>727303</v>
      </c>
      <c r="R3917" t="s">
        <v>298</v>
      </c>
      <c r="S3917" t="s">
        <v>298</v>
      </c>
      <c r="T3917" t="str">
        <f t="shared" si="1039"/>
        <v>VEN</v>
      </c>
      <c r="U3917" t="s">
        <v>300</v>
      </c>
      <c r="V3917" s="33">
        <f t="shared" si="1040"/>
        <v>28153</v>
      </c>
      <c r="W3917">
        <f t="shared" si="1041"/>
        <v>1000</v>
      </c>
      <c r="X3917" s="33">
        <f t="shared" si="1042"/>
        <v>22482.989999999998</v>
      </c>
      <c r="Y3917" s="33">
        <f t="shared" si="1043"/>
        <v>5670.01</v>
      </c>
      <c r="Z3917" s="45">
        <f t="shared" si="1044"/>
        <v>0.27330180229460438</v>
      </c>
      <c r="AA3917" s="33">
        <f t="shared" si="1045"/>
        <v>7694.2656399999978</v>
      </c>
      <c r="AB3917" s="45">
        <f t="shared" si="1046"/>
        <v>0.34222608469780924</v>
      </c>
      <c r="AC3917" s="33">
        <f>IFERROR($X3917/VLOOKUP(CONCATENATE("USD",C3917),[1]GEINDICE!AR$1:AS$65536,2,0),"")</f>
        <v>3787.0553159951487</v>
      </c>
      <c r="AD3917" s="33">
        <f>IFERROR($AA3917/VLOOKUP(CONCATENATE("USD",C3917),[1]GEINDICE!AR$1:AS$65536,2,0),"")</f>
        <v>1296.0291133270446</v>
      </c>
      <c r="AE3917" s="33">
        <f>IFERROR($X3917/VLOOKUP(CONCATENATE("EUR",C3917),[1]GEINDICE!AR$1:AS$65536,2,0),"")</f>
        <v>3470.2398592331906</v>
      </c>
      <c r="AF3917" s="33">
        <f>IFERROR($AA3917/VLOOKUP(CONCATENATE("EUR",C3917),[1]GEINDICE!AR$1:AS$65536,2,0),"")</f>
        <v>1187.6065999876516</v>
      </c>
      <c r="AG3917" s="48" t="str">
        <f>VLOOKUP(E3917,[1]Apresentação!AW$1:AX$65536,2,0)</f>
        <v xml:space="preserve">                    3 - TEXTILE AUXILIARIES</v>
      </c>
      <c r="AH3917" s="48" t="str">
        <f t="shared" si="1047"/>
        <v xml:space="preserve">         5538000001 - SETAVIN SU-E BR</v>
      </c>
      <c r="AI3917" s="49" t="str">
        <f t="shared" si="1048"/>
        <v xml:space="preserve">     X00202 - INDUSTRIA E COMERCIO DE MALHAS R V B LTDA</v>
      </c>
      <c r="AJ3917" t="str">
        <f t="shared" si="1049"/>
        <v xml:space="preserve">     90 - SALES</v>
      </c>
      <c r="AK3917" t="str">
        <f t="shared" si="1050"/>
        <v/>
      </c>
      <c r="AL3917">
        <f t="shared" si="1051"/>
        <v>4</v>
      </c>
      <c r="AM3917" t="str">
        <f t="shared" si="1052"/>
        <v>2025 4</v>
      </c>
      <c r="AN3917" t="str">
        <f t="shared" si="1053"/>
        <v xml:space="preserve">INDUSTRIA </v>
      </c>
    </row>
    <row r="3918" spans="1:40" x14ac:dyDescent="0.35">
      <c r="A3918">
        <v>83897</v>
      </c>
      <c r="B3918" t="s">
        <v>274</v>
      </c>
      <c r="C3918" s="31">
        <v>45917</v>
      </c>
      <c r="D3918" t="s">
        <v>286</v>
      </c>
      <c r="E3918" t="s">
        <v>287</v>
      </c>
      <c r="F3918" t="s">
        <v>933</v>
      </c>
      <c r="G3918" t="s">
        <v>934</v>
      </c>
      <c r="H3918" t="s">
        <v>935</v>
      </c>
      <c r="I3918" t="s">
        <v>936</v>
      </c>
      <c r="J3918">
        <v>1000</v>
      </c>
      <c r="K3918">
        <v>28153</v>
      </c>
      <c r="L3918">
        <v>14800.40604</v>
      </c>
      <c r="M3918">
        <v>5670.01</v>
      </c>
      <c r="N3918">
        <v>28.153000000000002</v>
      </c>
      <c r="O3918" s="32">
        <f t="shared" si="1037"/>
        <v>22482.989999999998</v>
      </c>
      <c r="P3918" s="32">
        <f t="shared" si="1038"/>
        <v>7682.5839599999981</v>
      </c>
      <c r="Q3918">
        <v>761702</v>
      </c>
      <c r="R3918" t="s">
        <v>298</v>
      </c>
      <c r="S3918" t="s">
        <v>298</v>
      </c>
      <c r="T3918" t="str">
        <f t="shared" si="1039"/>
        <v>VEN</v>
      </c>
      <c r="U3918" t="s">
        <v>300</v>
      </c>
      <c r="V3918" s="33">
        <f t="shared" si="1040"/>
        <v>28153</v>
      </c>
      <c r="W3918">
        <f t="shared" si="1041"/>
        <v>1000</v>
      </c>
      <c r="X3918" s="33">
        <f t="shared" si="1042"/>
        <v>22482.989999999998</v>
      </c>
      <c r="Y3918" s="33">
        <f t="shared" si="1043"/>
        <v>5670.01</v>
      </c>
      <c r="Z3918" s="45">
        <f t="shared" si="1044"/>
        <v>0.26578282811778492</v>
      </c>
      <c r="AA3918" s="33">
        <f t="shared" si="1045"/>
        <v>7482.5839599999981</v>
      </c>
      <c r="AB3918" s="45">
        <f t="shared" si="1046"/>
        <v>0.33281089214557313</v>
      </c>
      <c r="AC3918" s="33">
        <f>IFERROR($X3918/VLOOKUP(CONCATENATE("USD",C3918),[1]GEINDICE!AR$1:AS$65536,2,0),"")</f>
        <v>4241.1933372318954</v>
      </c>
      <c r="AD3918" s="33">
        <f>IFERROR($AA3918/VLOOKUP(CONCATENATE("USD",C3918),[1]GEINDICE!AR$1:AS$65536,2,0),"")</f>
        <v>1411.5153383260074</v>
      </c>
      <c r="AE3918" s="33">
        <f>IFERROR($X3918/VLOOKUP(CONCATENATE("EUR",C3918),[1]GEINDICE!AR$1:AS$65536,2,0),"")</f>
        <v>3580.2649808111851</v>
      </c>
      <c r="AF3918" s="33">
        <f>IFERROR($AA3918/VLOOKUP(CONCATENATE("EUR",C3918),[1]GEINDICE!AR$1:AS$65536,2,0),"")</f>
        <v>1191.5511823813235</v>
      </c>
      <c r="AG3918" s="48" t="str">
        <f>VLOOKUP(E3918,[1]Apresentação!AW$1:AX$65536,2,0)</f>
        <v xml:space="preserve">                    3 - TEXTILE AUXILIARIES</v>
      </c>
      <c r="AH3918" s="48" t="str">
        <f t="shared" si="1047"/>
        <v xml:space="preserve">         5538000001 - SETAVIN SU-E BR</v>
      </c>
      <c r="AI3918" s="49" t="str">
        <f t="shared" si="1048"/>
        <v xml:space="preserve">     X00202 - INDUSTRIA E COMERCIO DE MALHAS R V B LTDA</v>
      </c>
      <c r="AJ3918" t="str">
        <f t="shared" si="1049"/>
        <v xml:space="preserve">     90 - SALES</v>
      </c>
      <c r="AK3918" t="str">
        <f t="shared" si="1050"/>
        <v/>
      </c>
      <c r="AL3918">
        <f t="shared" si="1051"/>
        <v>9</v>
      </c>
      <c r="AM3918" t="str">
        <f t="shared" si="1052"/>
        <v>2025 9</v>
      </c>
      <c r="AN3918" t="str">
        <f t="shared" si="1053"/>
        <v xml:space="preserve">INDUSTRIA </v>
      </c>
    </row>
    <row r="3919" spans="1:40" x14ac:dyDescent="0.35">
      <c r="A3919">
        <v>83120</v>
      </c>
      <c r="B3919" t="s">
        <v>274</v>
      </c>
      <c r="C3919" s="31">
        <v>45853</v>
      </c>
      <c r="D3919" t="s">
        <v>286</v>
      </c>
      <c r="E3919" t="s">
        <v>287</v>
      </c>
      <c r="F3919" t="s">
        <v>933</v>
      </c>
      <c r="G3919" t="s">
        <v>934</v>
      </c>
      <c r="H3919" t="s">
        <v>935</v>
      </c>
      <c r="I3919" t="s">
        <v>936</v>
      </c>
      <c r="J3919">
        <v>1000</v>
      </c>
      <c r="K3919">
        <v>28153</v>
      </c>
      <c r="L3919">
        <v>14588.72437</v>
      </c>
      <c r="M3919">
        <v>5670.01</v>
      </c>
      <c r="N3919">
        <v>28.153000000000002</v>
      </c>
      <c r="O3919" s="32">
        <f t="shared" si="1037"/>
        <v>22482.989999999998</v>
      </c>
      <c r="P3919" s="32">
        <f t="shared" si="1038"/>
        <v>7894.2656299999981</v>
      </c>
      <c r="Q3919">
        <v>743832</v>
      </c>
      <c r="R3919" t="s">
        <v>298</v>
      </c>
      <c r="S3919" t="s">
        <v>298</v>
      </c>
      <c r="T3919" t="str">
        <f t="shared" si="1039"/>
        <v>VEN</v>
      </c>
      <c r="U3919" t="s">
        <v>300</v>
      </c>
      <c r="V3919" s="33">
        <f t="shared" si="1040"/>
        <v>28153</v>
      </c>
      <c r="W3919">
        <f t="shared" si="1041"/>
        <v>1000</v>
      </c>
      <c r="X3919" s="33">
        <f t="shared" si="1042"/>
        <v>22482.989999999998</v>
      </c>
      <c r="Y3919" s="33">
        <f t="shared" si="1043"/>
        <v>5670.01</v>
      </c>
      <c r="Z3919" s="45">
        <f t="shared" si="1044"/>
        <v>0.27330180193940246</v>
      </c>
      <c r="AA3919" s="33">
        <f t="shared" si="1045"/>
        <v>7694.2656299999981</v>
      </c>
      <c r="AB3919" s="45">
        <f t="shared" si="1046"/>
        <v>0.34222608425302858</v>
      </c>
      <c r="AC3919" s="33">
        <f>IFERROR($X3919/VLOOKUP(CONCATENATE("USD",C3919),[1]GEINDICE!AR$1:AS$65536,2,0),"")</f>
        <v>4045.4494745933494</v>
      </c>
      <c r="AD3919" s="33">
        <f>IFERROR($AA3919/VLOOKUP(CONCATENATE("USD",C3919),[1]GEINDICE!AR$1:AS$65536,2,0),"")</f>
        <v>1384.4583327335538</v>
      </c>
      <c r="AE3919" s="33">
        <f>IFERROR($X3919/VLOOKUP(CONCATENATE("EUR",C3919),[1]GEINDICE!AR$1:AS$65536,2,0),"")</f>
        <v>3481.4707567475489</v>
      </c>
      <c r="AF3919" s="33">
        <f>IFERROR($AA3919/VLOOKUP(CONCATENATE("EUR",C3919),[1]GEINDICE!AR$1:AS$65536,2,0),"")</f>
        <v>1191.4501045231418</v>
      </c>
      <c r="AG3919" s="48" t="str">
        <f>VLOOKUP(E3919,[1]Apresentação!AW$1:AX$65536,2,0)</f>
        <v xml:space="preserve">                    3 - TEXTILE AUXILIARIES</v>
      </c>
      <c r="AH3919" s="48" t="str">
        <f t="shared" si="1047"/>
        <v xml:space="preserve">         5538000001 - SETAVIN SU-E BR</v>
      </c>
      <c r="AI3919" s="49" t="str">
        <f t="shared" si="1048"/>
        <v xml:space="preserve">     X00202 - INDUSTRIA E COMERCIO DE MALHAS R V B LTDA</v>
      </c>
      <c r="AJ3919" t="str">
        <f t="shared" si="1049"/>
        <v xml:space="preserve">     90 - SALES</v>
      </c>
      <c r="AK3919" t="str">
        <f t="shared" si="1050"/>
        <v/>
      </c>
      <c r="AL3919">
        <f t="shared" si="1051"/>
        <v>7</v>
      </c>
      <c r="AM3919" t="str">
        <f t="shared" si="1052"/>
        <v>2025 7</v>
      </c>
      <c r="AN3919" t="str">
        <f t="shared" si="1053"/>
        <v xml:space="preserve">INDUSTRIA </v>
      </c>
    </row>
    <row r="3920" spans="1:40" x14ac:dyDescent="0.35">
      <c r="A3920">
        <v>83961</v>
      </c>
      <c r="B3920" t="s">
        <v>274</v>
      </c>
      <c r="C3920" s="31">
        <v>45923</v>
      </c>
      <c r="D3920" t="s">
        <v>286</v>
      </c>
      <c r="E3920" t="s">
        <v>287</v>
      </c>
      <c r="F3920" t="s">
        <v>973</v>
      </c>
      <c r="G3920" t="s">
        <v>974</v>
      </c>
      <c r="H3920" t="s">
        <v>975</v>
      </c>
      <c r="I3920" t="s">
        <v>976</v>
      </c>
      <c r="J3920">
        <v>1990</v>
      </c>
      <c r="K3920">
        <v>2885.5</v>
      </c>
      <c r="L3920">
        <v>2074.8205800000001</v>
      </c>
      <c r="M3920">
        <v>581.14</v>
      </c>
      <c r="N3920">
        <v>1.45</v>
      </c>
      <c r="O3920" s="32">
        <f t="shared" si="1037"/>
        <v>2304.36</v>
      </c>
      <c r="P3920" s="32">
        <f t="shared" si="1038"/>
        <v>229.53942000000006</v>
      </c>
      <c r="Q3920">
        <v>762130</v>
      </c>
      <c r="R3920" t="s">
        <v>298</v>
      </c>
      <c r="S3920" t="s">
        <v>500</v>
      </c>
      <c r="T3920" t="str">
        <f t="shared" si="1039"/>
        <v>VEN</v>
      </c>
      <c r="U3920" t="s">
        <v>381</v>
      </c>
      <c r="V3920" s="33">
        <f t="shared" si="1040"/>
        <v>2885.5</v>
      </c>
      <c r="W3920">
        <f t="shared" si="1041"/>
        <v>1990</v>
      </c>
      <c r="X3920" s="33">
        <f t="shared" si="1042"/>
        <v>2304.36</v>
      </c>
      <c r="Y3920" s="33">
        <f t="shared" si="1043"/>
        <v>581.14</v>
      </c>
      <c r="Z3920" s="45">
        <f t="shared" si="1044"/>
        <v>-5.838176399237565E-2</v>
      </c>
      <c r="AA3920" s="33">
        <f t="shared" si="1045"/>
        <v>-168.46057999999994</v>
      </c>
      <c r="AB3920" s="45">
        <f t="shared" si="1046"/>
        <v>-7.3105148501102224E-2</v>
      </c>
      <c r="AC3920" s="33">
        <f>IFERROR($X3920/VLOOKUP(CONCATENATE("USD",C3920),[1]GEINDICE!AR$1:AS$65536,2,0),"")</f>
        <v>434.26869947044082</v>
      </c>
      <c r="AD3920" s="33">
        <f>IFERROR($AA3920/VLOOKUP(CONCATENATE("USD",C3920),[1]GEINDICE!AR$1:AS$65536,2,0),"")</f>
        <v>-31.747277764167109</v>
      </c>
      <c r="AE3920" s="33">
        <f>IFERROR($X3920/VLOOKUP(CONCATENATE("EUR",C3920),[1]GEINDICE!AR$1:AS$65536,2,0),"")</f>
        <v>367.99105717023315</v>
      </c>
      <c r="AF3920" s="33">
        <f>IFERROR($AA3920/VLOOKUP(CONCATENATE("EUR",C3920),[1]GEINDICE!AR$1:AS$65536,2,0),"")</f>
        <v>-26.902040881507492</v>
      </c>
      <c r="AG3920" s="48" t="str">
        <f>VLOOKUP(E3920,[1]Apresentação!AW$1:AX$65536,2,0)</f>
        <v xml:space="preserve">                    3 - TEXTILE AUXILIARIES</v>
      </c>
      <c r="AH3920" s="48" t="str">
        <f t="shared" si="1047"/>
        <v xml:space="preserve">         5511000004 - TISSOCYL CFD BR</v>
      </c>
      <c r="AI3920" s="49" t="str">
        <f t="shared" si="1048"/>
        <v xml:space="preserve">     X00253 - MACA COMERCIO E REPRESENTACAO LTDA</v>
      </c>
      <c r="AJ3920" t="str">
        <f t="shared" si="1049"/>
        <v xml:space="preserve">     90 - SALES</v>
      </c>
      <c r="AK3920" t="str">
        <f t="shared" si="1050"/>
        <v/>
      </c>
      <c r="AL3920">
        <f t="shared" si="1051"/>
        <v>9</v>
      </c>
      <c r="AM3920" t="str">
        <f t="shared" si="1052"/>
        <v>2025 9</v>
      </c>
      <c r="AN3920" t="str">
        <f t="shared" si="1053"/>
        <v xml:space="preserve">MACA </v>
      </c>
    </row>
    <row r="3921" spans="1:40" x14ac:dyDescent="0.35">
      <c r="A3921">
        <v>83961</v>
      </c>
      <c r="B3921" t="s">
        <v>274</v>
      </c>
      <c r="C3921" s="31">
        <v>45923</v>
      </c>
      <c r="D3921" t="s">
        <v>286</v>
      </c>
      <c r="E3921" t="s">
        <v>287</v>
      </c>
      <c r="F3921" t="s">
        <v>973</v>
      </c>
      <c r="G3921" t="s">
        <v>974</v>
      </c>
      <c r="H3921" t="s">
        <v>977</v>
      </c>
      <c r="I3921" t="s">
        <v>978</v>
      </c>
      <c r="J3921">
        <v>5080</v>
      </c>
      <c r="K3921">
        <v>22148.799999999999</v>
      </c>
      <c r="L3921">
        <v>15160</v>
      </c>
      <c r="M3921">
        <v>2852.77</v>
      </c>
      <c r="N3921">
        <v>4.3600000000000003</v>
      </c>
      <c r="O3921" s="32">
        <f t="shared" si="1037"/>
        <v>19296.03</v>
      </c>
      <c r="P3921" s="32">
        <f t="shared" si="1038"/>
        <v>4136.0299999999988</v>
      </c>
      <c r="Q3921">
        <v>762129</v>
      </c>
      <c r="R3921" t="s">
        <v>281</v>
      </c>
      <c r="S3921" t="s">
        <v>292</v>
      </c>
      <c r="T3921" t="str">
        <f t="shared" si="1039"/>
        <v>VEN</v>
      </c>
      <c r="U3921" t="s">
        <v>381</v>
      </c>
      <c r="V3921" s="33">
        <f t="shared" si="1040"/>
        <v>22148.799999999999</v>
      </c>
      <c r="W3921">
        <f t="shared" si="1041"/>
        <v>5080</v>
      </c>
      <c r="X3921" s="33">
        <f t="shared" si="1042"/>
        <v>19296.03</v>
      </c>
      <c r="Y3921" s="33">
        <f t="shared" si="1043"/>
        <v>2852.77</v>
      </c>
      <c r="Z3921" s="34">
        <f t="shared" si="1044"/>
        <v>0.14086677382070356</v>
      </c>
      <c r="AA3921" s="33">
        <f t="shared" si="1045"/>
        <v>3120.0299999999988</v>
      </c>
      <c r="AB3921" s="34">
        <f t="shared" si="1046"/>
        <v>0.16169284562679467</v>
      </c>
      <c r="AC3921" s="33">
        <f>IFERROR($X3921/VLOOKUP(CONCATENATE("USD",C3921),[1]GEINDICE!AR$1:AS$65536,2,0),"")</f>
        <v>3636.4378191960495</v>
      </c>
      <c r="AD3921" s="33">
        <f>IFERROR($AA3921/VLOOKUP(CONCATENATE("USD",C3921),[1]GEINDICE!AR$1:AS$65536,2,0),"")</f>
        <v>587.98597893070473</v>
      </c>
      <c r="AE3921" s="33">
        <f>IFERROR($X3921/VLOOKUP(CONCATENATE("EUR",C3921),[1]GEINDICE!AR$1:AS$65536,2,0),"")</f>
        <v>3081.4484190354515</v>
      </c>
      <c r="AF3921" s="33">
        <f>IFERROR($AA3921/VLOOKUP(CONCATENATE("EUR",C3921),[1]GEINDICE!AR$1:AS$65536,2,0),"")</f>
        <v>498.24816352602983</v>
      </c>
      <c r="AG3921" s="43" t="str">
        <f>VLOOKUP(E3921,[1]Apresentação!AW$1:AX$65536,2,0)</f>
        <v xml:space="preserve">                    3 - TEXTILE AUXILIARIES</v>
      </c>
      <c r="AH3921" s="43" t="str">
        <f t="shared" si="1047"/>
        <v xml:space="preserve">         5511000003 - TISSOCYL CFD CONC</v>
      </c>
      <c r="AI3921" s="44" t="str">
        <f t="shared" si="1048"/>
        <v xml:space="preserve">     X00253 - MACA COMERCIO E REPRESENTACAO LTDA</v>
      </c>
      <c r="AJ3921" t="str">
        <f t="shared" si="1049"/>
        <v xml:space="preserve">     93 - RESALES</v>
      </c>
      <c r="AK3921" t="str">
        <f t="shared" si="1050"/>
        <v/>
      </c>
      <c r="AL3921">
        <f t="shared" si="1051"/>
        <v>9</v>
      </c>
      <c r="AM3921" t="str">
        <f t="shared" si="1052"/>
        <v>2025 9</v>
      </c>
      <c r="AN3921" t="str">
        <f t="shared" si="1053"/>
        <v xml:space="preserve">MACA </v>
      </c>
    </row>
    <row r="3922" spans="1:40" x14ac:dyDescent="0.35">
      <c r="A3922">
        <v>80768</v>
      </c>
      <c r="B3922" t="s">
        <v>274</v>
      </c>
      <c r="C3922" s="31">
        <v>45664</v>
      </c>
      <c r="D3922" t="s">
        <v>286</v>
      </c>
      <c r="E3922" t="s">
        <v>287</v>
      </c>
      <c r="F3922" t="s">
        <v>294</v>
      </c>
      <c r="G3922" t="s">
        <v>295</v>
      </c>
      <c r="H3922" t="s">
        <v>979</v>
      </c>
      <c r="I3922" t="s">
        <v>980</v>
      </c>
      <c r="J3922">
        <v>360</v>
      </c>
      <c r="K3922">
        <v>7030.8</v>
      </c>
      <c r="L3922">
        <v>2906.5865899999999</v>
      </c>
      <c r="M3922">
        <v>1416.01</v>
      </c>
      <c r="N3922">
        <v>19.53</v>
      </c>
      <c r="O3922" s="32">
        <f t="shared" si="1037"/>
        <v>5614.79</v>
      </c>
      <c r="P3922" s="32">
        <f t="shared" si="1038"/>
        <v>2708.2034100000001</v>
      </c>
      <c r="Q3922">
        <v>706392</v>
      </c>
      <c r="R3922" t="s">
        <v>298</v>
      </c>
      <c r="S3922" t="s">
        <v>298</v>
      </c>
      <c r="T3922" t="str">
        <f t="shared" si="1039"/>
        <v>VEN</v>
      </c>
      <c r="U3922" t="s">
        <v>300</v>
      </c>
      <c r="V3922" s="33">
        <f t="shared" si="1040"/>
        <v>7030.8</v>
      </c>
      <c r="W3922">
        <f t="shared" si="1041"/>
        <v>360</v>
      </c>
      <c r="X3922" s="33">
        <f t="shared" si="1042"/>
        <v>5614.79</v>
      </c>
      <c r="Y3922" s="33">
        <f t="shared" si="1043"/>
        <v>1416.01</v>
      </c>
      <c r="Z3922" s="45">
        <f t="shared" si="1044"/>
        <v>0.37495070404505887</v>
      </c>
      <c r="AA3922" s="33">
        <f t="shared" si="1045"/>
        <v>2636.2034100000001</v>
      </c>
      <c r="AB3922" s="45">
        <f t="shared" si="1046"/>
        <v>0.46951059790303823</v>
      </c>
      <c r="AC3922" s="33">
        <f>IFERROR($X3922/VLOOKUP(CONCATENATE("USD",C3922),[1]GEINDICE!AR$1:AS$65536,2,0),"")</f>
        <v>924.38221300274927</v>
      </c>
      <c r="AD3922" s="33">
        <f>IFERROR($AA3922/VLOOKUP(CONCATENATE("USD",C3922),[1]GEINDICE!AR$1:AS$65536,2,0),"")</f>
        <v>434.00724551785447</v>
      </c>
      <c r="AE3922" s="33">
        <f>IFERROR($X3922/VLOOKUP(CONCATENATE("EUR",C3922),[1]GEINDICE!AR$1:AS$65536,2,0),"")</f>
        <v>891.05263993144263</v>
      </c>
      <c r="AF3922" s="33">
        <f>IFERROR($AA3922/VLOOKUP(CONCATENATE("EUR",C3922),[1]GEINDICE!AR$1:AS$65536,2,0),"")</f>
        <v>418.35865773729228</v>
      </c>
      <c r="AG3922" s="48" t="str">
        <f>VLOOKUP(E3922,[1]Apresentação!AW$1:AX$65536,2,0)</f>
        <v xml:space="preserve">                    3 - TEXTILE AUXILIARIES</v>
      </c>
      <c r="AH3922" s="48" t="str">
        <f t="shared" si="1047"/>
        <v xml:space="preserve">         5507000002 - TISSOCYL DBE BR</v>
      </c>
      <c r="AI3922" s="49" t="str">
        <f t="shared" si="1048"/>
        <v xml:space="preserve">     X00280 - LAVE BEM LAVANDERIA E TINTURARIA LTDA EPP</v>
      </c>
      <c r="AJ3922" t="str">
        <f t="shared" si="1049"/>
        <v xml:space="preserve">     90 - SALES</v>
      </c>
      <c r="AK3922" t="str">
        <f t="shared" si="1050"/>
        <v/>
      </c>
      <c r="AL3922">
        <f t="shared" si="1051"/>
        <v>1</v>
      </c>
      <c r="AM3922" t="str">
        <f t="shared" si="1052"/>
        <v>2025 1</v>
      </c>
      <c r="AN3922" t="str">
        <f t="shared" si="1053"/>
        <v xml:space="preserve">LAVE </v>
      </c>
    </row>
    <row r="3923" spans="1:40" x14ac:dyDescent="0.35">
      <c r="A3923">
        <v>81581</v>
      </c>
      <c r="B3923" t="s">
        <v>274</v>
      </c>
      <c r="C3923" s="31">
        <v>45726</v>
      </c>
      <c r="D3923" t="s">
        <v>286</v>
      </c>
      <c r="E3923" t="s">
        <v>287</v>
      </c>
      <c r="F3923" t="s">
        <v>294</v>
      </c>
      <c r="G3923" t="s">
        <v>295</v>
      </c>
      <c r="H3923" t="s">
        <v>979</v>
      </c>
      <c r="I3923" t="s">
        <v>980</v>
      </c>
      <c r="J3923">
        <v>480</v>
      </c>
      <c r="K3923">
        <v>9374.4</v>
      </c>
      <c r="L3923">
        <v>3960.6488899999999</v>
      </c>
      <c r="M3923">
        <v>1888.01</v>
      </c>
      <c r="N3923">
        <v>19.53</v>
      </c>
      <c r="O3923" s="32">
        <f t="shared" si="1037"/>
        <v>7486.3899999999994</v>
      </c>
      <c r="P3923" s="32">
        <f t="shared" si="1038"/>
        <v>3525.7411099999995</v>
      </c>
      <c r="Q3923">
        <v>716218</v>
      </c>
      <c r="R3923" t="s">
        <v>298</v>
      </c>
      <c r="S3923" t="s">
        <v>298</v>
      </c>
      <c r="T3923" t="str">
        <f t="shared" si="1039"/>
        <v>VEN</v>
      </c>
      <c r="U3923" t="s">
        <v>300</v>
      </c>
      <c r="V3923" s="33">
        <f t="shared" si="1040"/>
        <v>9374.4</v>
      </c>
      <c r="W3923">
        <f t="shared" si="1041"/>
        <v>480</v>
      </c>
      <c r="X3923" s="33">
        <f t="shared" si="1042"/>
        <v>7486.3899999999994</v>
      </c>
      <c r="Y3923" s="33">
        <f t="shared" si="1043"/>
        <v>1888.01</v>
      </c>
      <c r="Z3923" s="45">
        <f t="shared" si="1044"/>
        <v>0.36586246693121688</v>
      </c>
      <c r="AA3923" s="33">
        <f t="shared" si="1045"/>
        <v>3429.7411099999995</v>
      </c>
      <c r="AB3923" s="45">
        <f t="shared" si="1046"/>
        <v>0.45813016821191521</v>
      </c>
      <c r="AC3923" s="33">
        <f>IFERROR($X3923/VLOOKUP(CONCATENATE("USD",C3923),[1]GEINDICE!AR$1:AS$65536,2,0),"")</f>
        <v>1292.316588986708</v>
      </c>
      <c r="AD3923" s="33">
        <f>IFERROR($AA3923/VLOOKUP(CONCATENATE("USD",C3923),[1]GEINDICE!AR$1:AS$65536,2,0),"")</f>
        <v>592.04921629552894</v>
      </c>
      <c r="AE3923" s="33">
        <f>IFERROR($X3923/VLOOKUP(CONCATENATE("EUR",C3923),[1]GEINDICE!AR$1:AS$65536,2,0),"")</f>
        <v>1192.3851238353109</v>
      </c>
      <c r="AF3923" s="33">
        <f>IFERROR($AA3923/VLOOKUP(CONCATENATE("EUR",C3923),[1]GEINDICE!AR$1:AS$65536,2,0),"")</f>
        <v>546.26759735605629</v>
      </c>
      <c r="AG3923" s="48" t="str">
        <f>VLOOKUP(E3923,[1]Apresentação!AW$1:AX$65536,2,0)</f>
        <v xml:space="preserve">                    3 - TEXTILE AUXILIARIES</v>
      </c>
      <c r="AH3923" s="48" t="str">
        <f t="shared" si="1047"/>
        <v xml:space="preserve">         5507000002 - TISSOCYL DBE BR</v>
      </c>
      <c r="AI3923" s="49" t="str">
        <f t="shared" si="1048"/>
        <v xml:space="preserve">     X00280 - LAVE BEM LAVANDERIA E TINTURARIA LTDA EPP</v>
      </c>
      <c r="AJ3923" t="str">
        <f t="shared" si="1049"/>
        <v xml:space="preserve">     90 - SALES</v>
      </c>
      <c r="AK3923" t="str">
        <f t="shared" si="1050"/>
        <v/>
      </c>
      <c r="AL3923">
        <f t="shared" si="1051"/>
        <v>3</v>
      </c>
      <c r="AM3923" t="str">
        <f t="shared" si="1052"/>
        <v>2025 3</v>
      </c>
      <c r="AN3923" t="str">
        <f t="shared" si="1053"/>
        <v xml:space="preserve">LAVE </v>
      </c>
    </row>
    <row r="3924" spans="1:40" x14ac:dyDescent="0.35">
      <c r="A3924">
        <v>80846</v>
      </c>
      <c r="B3924" t="s">
        <v>274</v>
      </c>
      <c r="C3924" s="31">
        <v>45670</v>
      </c>
      <c r="D3924" t="s">
        <v>286</v>
      </c>
      <c r="E3924" t="s">
        <v>287</v>
      </c>
      <c r="F3924" t="s">
        <v>294</v>
      </c>
      <c r="G3924" t="s">
        <v>295</v>
      </c>
      <c r="H3924" t="s">
        <v>979</v>
      </c>
      <c r="I3924" t="s">
        <v>980</v>
      </c>
      <c r="J3924">
        <v>360</v>
      </c>
      <c r="K3924">
        <v>7030.8</v>
      </c>
      <c r="L3924">
        <v>2906.5865899999999</v>
      </c>
      <c r="M3924">
        <v>1416.01</v>
      </c>
      <c r="N3924">
        <v>19.53</v>
      </c>
      <c r="O3924" s="32">
        <f t="shared" si="1037"/>
        <v>5614.79</v>
      </c>
      <c r="P3924" s="32">
        <f t="shared" si="1038"/>
        <v>2708.2034100000001</v>
      </c>
      <c r="Q3924">
        <v>706907</v>
      </c>
      <c r="R3924" t="s">
        <v>298</v>
      </c>
      <c r="S3924" t="s">
        <v>298</v>
      </c>
      <c r="T3924" t="str">
        <f t="shared" si="1039"/>
        <v>VEN</v>
      </c>
      <c r="U3924" t="s">
        <v>293</v>
      </c>
      <c r="V3924" s="33">
        <f t="shared" si="1040"/>
        <v>7030.8</v>
      </c>
      <c r="W3924">
        <f t="shared" si="1041"/>
        <v>360</v>
      </c>
      <c r="X3924" s="33">
        <f t="shared" si="1042"/>
        <v>5614.79</v>
      </c>
      <c r="Y3924" s="33">
        <f t="shared" si="1043"/>
        <v>1416.01</v>
      </c>
      <c r="Z3924" s="45">
        <f t="shared" si="1044"/>
        <v>0.37495070404505887</v>
      </c>
      <c r="AA3924" s="33">
        <f t="shared" si="1045"/>
        <v>2636.2034100000001</v>
      </c>
      <c r="AB3924" s="45">
        <f t="shared" si="1046"/>
        <v>0.46951059790303823</v>
      </c>
      <c r="AC3924" s="33">
        <f>IFERROR($X3924/VLOOKUP(CONCATENATE("USD",C3924),[1]GEINDICE!AR$1:AS$65536,2,0),"")</f>
        <v>919.26685112722873</v>
      </c>
      <c r="AD3924" s="33">
        <f>IFERROR($AA3924/VLOOKUP(CONCATENATE("USD",C3924),[1]GEINDICE!AR$1:AS$65536,2,0),"")</f>
        <v>431.60552890518841</v>
      </c>
      <c r="AE3924" s="33">
        <f>IFERROR($X3924/VLOOKUP(CONCATENATE("EUR",C3924),[1]GEINDICE!AR$1:AS$65536,2,0),"")</f>
        <v>901.42403031081415</v>
      </c>
      <c r="AF3924" s="33">
        <f>IFERROR($AA3924/VLOOKUP(CONCATENATE("EUR",C3924),[1]GEINDICE!AR$1:AS$65536,2,0),"")</f>
        <v>423.22813543539684</v>
      </c>
      <c r="AG3924" s="48" t="str">
        <f>VLOOKUP(E3924,[1]Apresentação!AW$1:AX$65536,2,0)</f>
        <v xml:space="preserve">                    3 - TEXTILE AUXILIARIES</v>
      </c>
      <c r="AH3924" s="48" t="str">
        <f t="shared" si="1047"/>
        <v xml:space="preserve">         5507000002 - TISSOCYL DBE BR</v>
      </c>
      <c r="AI3924" s="49" t="str">
        <f t="shared" si="1048"/>
        <v xml:space="preserve">     X00280 - LAVE BEM LAVANDERIA E TINTURARIA LTDA EPP</v>
      </c>
      <c r="AJ3924" t="str">
        <f t="shared" si="1049"/>
        <v xml:space="preserve">     90 - SALES</v>
      </c>
      <c r="AK3924" t="str">
        <f t="shared" si="1050"/>
        <v/>
      </c>
      <c r="AL3924">
        <f t="shared" si="1051"/>
        <v>1</v>
      </c>
      <c r="AM3924" t="str">
        <f t="shared" si="1052"/>
        <v>2025 1</v>
      </c>
      <c r="AN3924" t="str">
        <f t="shared" si="1053"/>
        <v xml:space="preserve">LAVE </v>
      </c>
    </row>
    <row r="3925" spans="1:40" x14ac:dyDescent="0.35">
      <c r="A3925">
        <v>82376</v>
      </c>
      <c r="B3925" t="s">
        <v>274</v>
      </c>
      <c r="C3925" s="31">
        <v>45789</v>
      </c>
      <c r="D3925" t="s">
        <v>286</v>
      </c>
      <c r="E3925" t="s">
        <v>287</v>
      </c>
      <c r="F3925" t="s">
        <v>294</v>
      </c>
      <c r="G3925" t="s">
        <v>295</v>
      </c>
      <c r="H3925" t="s">
        <v>979</v>
      </c>
      <c r="I3925" t="s">
        <v>980</v>
      </c>
      <c r="J3925">
        <v>360</v>
      </c>
      <c r="K3925">
        <v>7030.8</v>
      </c>
      <c r="L3925">
        <v>3098.9944099999998</v>
      </c>
      <c r="M3925">
        <v>1416.01</v>
      </c>
      <c r="N3925">
        <v>19.53</v>
      </c>
      <c r="O3925" s="32">
        <f t="shared" si="1037"/>
        <v>5614.79</v>
      </c>
      <c r="P3925" s="32">
        <f t="shared" si="1038"/>
        <v>2515.7955900000002</v>
      </c>
      <c r="Q3925">
        <v>738462</v>
      </c>
      <c r="R3925" t="s">
        <v>298</v>
      </c>
      <c r="S3925" t="s">
        <v>298</v>
      </c>
      <c r="T3925" t="str">
        <f t="shared" si="1039"/>
        <v>VEN</v>
      </c>
      <c r="U3925" t="s">
        <v>300</v>
      </c>
      <c r="V3925" s="33">
        <f t="shared" si="1040"/>
        <v>7030.8</v>
      </c>
      <c r="W3925">
        <f t="shared" si="1041"/>
        <v>360</v>
      </c>
      <c r="X3925" s="33">
        <f t="shared" si="1042"/>
        <v>5614.79</v>
      </c>
      <c r="Y3925" s="33">
        <f t="shared" si="1043"/>
        <v>1416.01</v>
      </c>
      <c r="Z3925" s="45">
        <f t="shared" si="1044"/>
        <v>0.34758428486089776</v>
      </c>
      <c r="AA3925" s="33">
        <f t="shared" si="1045"/>
        <v>2443.7955900000002</v>
      </c>
      <c r="AB3925" s="45">
        <f t="shared" si="1046"/>
        <v>0.43524256294536395</v>
      </c>
      <c r="AC3925" s="33">
        <f>IFERROR($X3925/VLOOKUP(CONCATENATE("USD",C3925),[1]GEINDICE!AR$1:AS$65536,2,0),"")</f>
        <v>988.136637217979</v>
      </c>
      <c r="AD3925" s="33">
        <f>IFERROR($AA3925/VLOOKUP(CONCATENATE("USD",C3925),[1]GEINDICE!AR$1:AS$65536,2,0),"")</f>
        <v>430.07912252296649</v>
      </c>
      <c r="AE3925" s="33">
        <f>IFERROR($X3925/VLOOKUP(CONCATENATE("EUR",C3925),[1]GEINDICE!AR$1:AS$65536,2,0),"")</f>
        <v>889.72538704105716</v>
      </c>
      <c r="AF3925" s="33">
        <f>IFERROR($AA3925/VLOOKUP(CONCATENATE("EUR",C3925),[1]GEINDICE!AR$1:AS$65536,2,0),"")</f>
        <v>387.24635777330565</v>
      </c>
      <c r="AG3925" s="48" t="str">
        <f>VLOOKUP(E3925,[1]Apresentação!AW$1:AX$65536,2,0)</f>
        <v xml:space="preserve">                    3 - TEXTILE AUXILIARIES</v>
      </c>
      <c r="AH3925" s="48" t="str">
        <f t="shared" si="1047"/>
        <v xml:space="preserve">         5507000002 - TISSOCYL DBE BR</v>
      </c>
      <c r="AI3925" s="49" t="str">
        <f t="shared" si="1048"/>
        <v xml:space="preserve">     X00280 - LAVE BEM LAVANDERIA E TINTURARIA LTDA EPP</v>
      </c>
      <c r="AJ3925" t="str">
        <f t="shared" si="1049"/>
        <v xml:space="preserve">     90 - SALES</v>
      </c>
      <c r="AK3925" t="str">
        <f t="shared" si="1050"/>
        <v/>
      </c>
      <c r="AL3925">
        <f t="shared" si="1051"/>
        <v>5</v>
      </c>
      <c r="AM3925" t="str">
        <f t="shared" si="1052"/>
        <v>2025 5</v>
      </c>
      <c r="AN3925" t="str">
        <f t="shared" si="1053"/>
        <v xml:space="preserve">LAVE </v>
      </c>
    </row>
    <row r="3926" spans="1:40" x14ac:dyDescent="0.35">
      <c r="A3926">
        <v>80954</v>
      </c>
      <c r="B3926" t="s">
        <v>274</v>
      </c>
      <c r="C3926" s="31">
        <v>45678</v>
      </c>
      <c r="D3926" t="s">
        <v>286</v>
      </c>
      <c r="E3926" t="s">
        <v>287</v>
      </c>
      <c r="F3926" t="s">
        <v>294</v>
      </c>
      <c r="G3926" t="s">
        <v>295</v>
      </c>
      <c r="H3926" t="s">
        <v>979</v>
      </c>
      <c r="I3926" t="s">
        <v>980</v>
      </c>
      <c r="J3926">
        <v>240</v>
      </c>
      <c r="K3926">
        <v>4687.2</v>
      </c>
      <c r="L3926">
        <v>1980.3244500000001</v>
      </c>
      <c r="M3926">
        <v>944</v>
      </c>
      <c r="N3926">
        <v>19.53</v>
      </c>
      <c r="O3926" s="32">
        <f t="shared" si="1037"/>
        <v>3743.2</v>
      </c>
      <c r="P3926" s="32">
        <f t="shared" si="1038"/>
        <v>1762.8755499999997</v>
      </c>
      <c r="Q3926">
        <v>707791</v>
      </c>
      <c r="R3926" t="s">
        <v>298</v>
      </c>
      <c r="S3926" t="s">
        <v>298</v>
      </c>
      <c r="T3926" t="str">
        <f t="shared" si="1039"/>
        <v>VEN</v>
      </c>
      <c r="U3926" t="s">
        <v>300</v>
      </c>
      <c r="V3926" s="33">
        <f t="shared" si="1040"/>
        <v>4687.2</v>
      </c>
      <c r="W3926">
        <f t="shared" si="1041"/>
        <v>240</v>
      </c>
      <c r="X3926" s="33">
        <f t="shared" si="1042"/>
        <v>3743.2</v>
      </c>
      <c r="Y3926" s="33">
        <f t="shared" si="1043"/>
        <v>944</v>
      </c>
      <c r="Z3926" s="45">
        <f t="shared" si="1044"/>
        <v>0.36586353259941967</v>
      </c>
      <c r="AA3926" s="33">
        <f t="shared" si="1045"/>
        <v>1714.8755499999997</v>
      </c>
      <c r="AB3926" s="45">
        <f t="shared" si="1046"/>
        <v>0.45813089068176954</v>
      </c>
      <c r="AC3926" s="33">
        <f>IFERROR($X3926/VLOOKUP(CONCATENATE("USD",C3926),[1]GEINDICE!AR$1:AS$65536,2,0),"")</f>
        <v>619.32495036399723</v>
      </c>
      <c r="AD3926" s="33">
        <f>IFERROR($AA3926/VLOOKUP(CONCATENATE("USD",C3926),[1]GEINDICE!AR$1:AS$65536,2,0),"")</f>
        <v>283.73189113170082</v>
      </c>
      <c r="AE3926" s="33">
        <f>IFERROR($X3926/VLOOKUP(CONCATENATE("EUR",C3926),[1]GEINDICE!AR$1:AS$65536,2,0),"")</f>
        <v>595.44413336726893</v>
      </c>
      <c r="AF3926" s="33">
        <f>IFERROR($AA3926/VLOOKUP(CONCATENATE("EUR",C3926),[1]GEINDICE!AR$1:AS$65536,2,0),"")</f>
        <v>272.7913511707813</v>
      </c>
      <c r="AG3926" s="48" t="str">
        <f>VLOOKUP(E3926,[1]Apresentação!AW$1:AX$65536,2,0)</f>
        <v xml:space="preserve">                    3 - TEXTILE AUXILIARIES</v>
      </c>
      <c r="AH3926" s="48" t="str">
        <f t="shared" si="1047"/>
        <v xml:space="preserve">         5507000002 - TISSOCYL DBE BR</v>
      </c>
      <c r="AI3926" s="49" t="str">
        <f t="shared" si="1048"/>
        <v xml:space="preserve">     X00280 - LAVE BEM LAVANDERIA E TINTURARIA LTDA EPP</v>
      </c>
      <c r="AJ3926" t="str">
        <f t="shared" si="1049"/>
        <v xml:space="preserve">     90 - SALES</v>
      </c>
      <c r="AK3926" t="str">
        <f t="shared" si="1050"/>
        <v/>
      </c>
      <c r="AL3926">
        <f t="shared" si="1051"/>
        <v>1</v>
      </c>
      <c r="AM3926" t="str">
        <f t="shared" si="1052"/>
        <v>2025 1</v>
      </c>
      <c r="AN3926" t="str">
        <f t="shared" si="1053"/>
        <v xml:space="preserve">LAVE </v>
      </c>
    </row>
    <row r="3927" spans="1:40" x14ac:dyDescent="0.35">
      <c r="A3927">
        <v>82122</v>
      </c>
      <c r="B3927" t="s">
        <v>274</v>
      </c>
      <c r="C3927" s="31">
        <v>45769</v>
      </c>
      <c r="D3927" t="s">
        <v>286</v>
      </c>
      <c r="E3927" t="s">
        <v>287</v>
      </c>
      <c r="F3927" t="s">
        <v>294</v>
      </c>
      <c r="G3927" t="s">
        <v>295</v>
      </c>
      <c r="H3927" t="s">
        <v>979</v>
      </c>
      <c r="I3927" t="s">
        <v>980</v>
      </c>
      <c r="J3927">
        <v>360</v>
      </c>
      <c r="K3927">
        <v>7030.8</v>
      </c>
      <c r="L3927">
        <v>2970.48668</v>
      </c>
      <c r="M3927">
        <v>1416.01</v>
      </c>
      <c r="N3927">
        <v>19.53</v>
      </c>
      <c r="O3927" s="32">
        <f t="shared" si="1037"/>
        <v>5614.79</v>
      </c>
      <c r="P3927" s="32">
        <f t="shared" si="1038"/>
        <v>2644.30332</v>
      </c>
      <c r="Q3927">
        <v>732309</v>
      </c>
      <c r="R3927" t="s">
        <v>298</v>
      </c>
      <c r="S3927" t="s">
        <v>298</v>
      </c>
      <c r="T3927" t="str">
        <f t="shared" si="1039"/>
        <v>VEN</v>
      </c>
      <c r="U3927" t="s">
        <v>300</v>
      </c>
      <c r="V3927" s="33">
        <f t="shared" si="1040"/>
        <v>7030.8</v>
      </c>
      <c r="W3927">
        <f t="shared" si="1041"/>
        <v>360</v>
      </c>
      <c r="X3927" s="33">
        <f t="shared" si="1042"/>
        <v>5614.79</v>
      </c>
      <c r="Y3927" s="33">
        <f t="shared" si="1043"/>
        <v>1416.01</v>
      </c>
      <c r="Z3927" s="45">
        <f t="shared" si="1044"/>
        <v>0.36586210957501281</v>
      </c>
      <c r="AA3927" s="33">
        <f t="shared" si="1045"/>
        <v>2572.30332</v>
      </c>
      <c r="AB3927" s="45">
        <f t="shared" si="1046"/>
        <v>0.45812992471668573</v>
      </c>
      <c r="AC3927" s="33">
        <f>IFERROR($X3927/VLOOKUP(CONCATENATE("USD",C3927),[1]GEINDICE!AR$1:AS$65536,2,0),"")</f>
        <v>976.55315152358423</v>
      </c>
      <c r="AD3927" s="33">
        <f>IFERROR($AA3927/VLOOKUP(CONCATENATE("USD",C3927),[1]GEINDICE!AR$1:AS$65536,2,0),"")</f>
        <v>447.38822178934186</v>
      </c>
      <c r="AE3927" s="33">
        <f>IFERROR($X3927/VLOOKUP(CONCATENATE("EUR",C3927),[1]GEINDICE!AR$1:AS$65536,2,0),"")</f>
        <v>851.69359120212357</v>
      </c>
      <c r="AF3927" s="33">
        <f>IFERROR($AA3927/VLOOKUP(CONCATENATE("EUR",C3927),[1]GEINDICE!AR$1:AS$65536,2,0),"")</f>
        <v>390.18632081911261</v>
      </c>
      <c r="AG3927" s="48" t="str">
        <f>VLOOKUP(E3927,[1]Apresentação!AW$1:AX$65536,2,0)</f>
        <v xml:space="preserve">                    3 - TEXTILE AUXILIARIES</v>
      </c>
      <c r="AH3927" s="48" t="str">
        <f t="shared" si="1047"/>
        <v xml:space="preserve">         5507000002 - TISSOCYL DBE BR</v>
      </c>
      <c r="AI3927" s="49" t="str">
        <f t="shared" si="1048"/>
        <v xml:space="preserve">     X00280 - LAVE BEM LAVANDERIA E TINTURARIA LTDA EPP</v>
      </c>
      <c r="AJ3927" t="str">
        <f t="shared" si="1049"/>
        <v xml:space="preserve">     90 - SALES</v>
      </c>
      <c r="AK3927" t="str">
        <f t="shared" si="1050"/>
        <v/>
      </c>
      <c r="AL3927">
        <f t="shared" si="1051"/>
        <v>4</v>
      </c>
      <c r="AM3927" t="str">
        <f t="shared" si="1052"/>
        <v>2025 4</v>
      </c>
      <c r="AN3927" t="str">
        <f t="shared" si="1053"/>
        <v xml:space="preserve">LAVE </v>
      </c>
    </row>
    <row r="3928" spans="1:40" x14ac:dyDescent="0.35">
      <c r="A3928">
        <v>81123</v>
      </c>
      <c r="B3928" t="s">
        <v>274</v>
      </c>
      <c r="C3928" s="31">
        <v>45691</v>
      </c>
      <c r="D3928" t="s">
        <v>286</v>
      </c>
      <c r="E3928" t="s">
        <v>287</v>
      </c>
      <c r="F3928" t="s">
        <v>294</v>
      </c>
      <c r="G3928" t="s">
        <v>295</v>
      </c>
      <c r="H3928" t="s">
        <v>979</v>
      </c>
      <c r="I3928" t="s">
        <v>980</v>
      </c>
      <c r="J3928">
        <v>480</v>
      </c>
      <c r="K3928">
        <v>9374.4</v>
      </c>
      <c r="L3928">
        <v>3960.6488899999999</v>
      </c>
      <c r="M3928">
        <v>1888.01</v>
      </c>
      <c r="N3928">
        <v>19.53</v>
      </c>
      <c r="O3928" s="32">
        <f t="shared" si="1037"/>
        <v>7486.3899999999994</v>
      </c>
      <c r="P3928" s="32">
        <f t="shared" si="1038"/>
        <v>3525.7411099999995</v>
      </c>
      <c r="Q3928">
        <v>708971</v>
      </c>
      <c r="R3928" t="s">
        <v>298</v>
      </c>
      <c r="S3928" t="s">
        <v>298</v>
      </c>
      <c r="T3928" t="str">
        <f t="shared" si="1039"/>
        <v>VEN</v>
      </c>
      <c r="U3928" t="s">
        <v>303</v>
      </c>
      <c r="V3928" s="33">
        <f t="shared" si="1040"/>
        <v>9374.4</v>
      </c>
      <c r="W3928">
        <f t="shared" si="1041"/>
        <v>480</v>
      </c>
      <c r="X3928" s="33">
        <f t="shared" si="1042"/>
        <v>7486.3899999999994</v>
      </c>
      <c r="Y3928" s="33">
        <f t="shared" si="1043"/>
        <v>1888.01</v>
      </c>
      <c r="Z3928" s="45">
        <f t="shared" si="1044"/>
        <v>0.36586246693121688</v>
      </c>
      <c r="AA3928" s="33">
        <f t="shared" si="1045"/>
        <v>3429.7411099999995</v>
      </c>
      <c r="AB3928" s="45">
        <f t="shared" si="1046"/>
        <v>0.45813016821191521</v>
      </c>
      <c r="AC3928" s="33">
        <f>IFERROR($X3928/VLOOKUP(CONCATENATE("USD",C3928),[1]GEINDICE!AR$1:AS$65536,2,0),"")</f>
        <v>1275.6470768654044</v>
      </c>
      <c r="AD3928" s="33">
        <f>IFERROR($AA3928/VLOOKUP(CONCATENATE("USD",C3928),[1]GEINDICE!AR$1:AS$65536,2,0),"")</f>
        <v>584.41240990338565</v>
      </c>
      <c r="AE3928" s="33">
        <f>IFERROR($X3928/VLOOKUP(CONCATENATE("EUR",C3928),[1]GEINDICE!AR$1:AS$65536,2,0),"")</f>
        <v>1236.8065422104742</v>
      </c>
      <c r="AF3928" s="33">
        <f>IFERROR($AA3928/VLOOKUP(CONCATENATE("EUR",C3928),[1]GEINDICE!AR$1:AS$65536,2,0),"")</f>
        <v>566.61838922848165</v>
      </c>
      <c r="AG3928" s="48" t="str">
        <f>VLOOKUP(E3928,[1]Apresentação!AW$1:AX$65536,2,0)</f>
        <v xml:space="preserve">                    3 - TEXTILE AUXILIARIES</v>
      </c>
      <c r="AH3928" s="48" t="str">
        <f t="shared" si="1047"/>
        <v xml:space="preserve">         5507000002 - TISSOCYL DBE BR</v>
      </c>
      <c r="AI3928" s="49" t="str">
        <f t="shared" si="1048"/>
        <v xml:space="preserve">     X00280 - LAVE BEM LAVANDERIA E TINTURARIA LTDA EPP</v>
      </c>
      <c r="AJ3928" t="str">
        <f t="shared" si="1049"/>
        <v xml:space="preserve">     90 - SALES</v>
      </c>
      <c r="AK3928" t="str">
        <f t="shared" si="1050"/>
        <v/>
      </c>
      <c r="AL3928">
        <f t="shared" si="1051"/>
        <v>2</v>
      </c>
      <c r="AM3928" t="str">
        <f t="shared" si="1052"/>
        <v>2025 2</v>
      </c>
      <c r="AN3928" t="str">
        <f t="shared" si="1053"/>
        <v xml:space="preserve">LAVE </v>
      </c>
    </row>
    <row r="3929" spans="1:40" x14ac:dyDescent="0.35">
      <c r="A3929">
        <v>81307</v>
      </c>
      <c r="B3929" t="s">
        <v>274</v>
      </c>
      <c r="C3929" s="31">
        <v>45705</v>
      </c>
      <c r="D3929" t="s">
        <v>286</v>
      </c>
      <c r="E3929" t="s">
        <v>287</v>
      </c>
      <c r="F3929" t="s">
        <v>294</v>
      </c>
      <c r="G3929" t="s">
        <v>295</v>
      </c>
      <c r="H3929" t="s">
        <v>979</v>
      </c>
      <c r="I3929" t="s">
        <v>980</v>
      </c>
      <c r="J3929">
        <v>360</v>
      </c>
      <c r="K3929">
        <v>7030.8</v>
      </c>
      <c r="L3929">
        <v>2970.4866699999998</v>
      </c>
      <c r="M3929">
        <v>1416.01</v>
      </c>
      <c r="N3929">
        <v>19.53</v>
      </c>
      <c r="O3929" s="32">
        <f t="shared" si="1037"/>
        <v>5614.79</v>
      </c>
      <c r="P3929" s="32">
        <f t="shared" si="1038"/>
        <v>2644.3033300000002</v>
      </c>
      <c r="Q3929">
        <v>710431</v>
      </c>
      <c r="R3929" t="s">
        <v>298</v>
      </c>
      <c r="S3929" t="s">
        <v>298</v>
      </c>
      <c r="T3929" t="str">
        <f t="shared" si="1039"/>
        <v>VEN</v>
      </c>
      <c r="U3929" t="s">
        <v>303</v>
      </c>
      <c r="V3929" s="33">
        <f t="shared" si="1040"/>
        <v>7030.8</v>
      </c>
      <c r="W3929">
        <f t="shared" si="1041"/>
        <v>360</v>
      </c>
      <c r="X3929" s="33">
        <f t="shared" si="1042"/>
        <v>5614.79</v>
      </c>
      <c r="Y3929" s="33">
        <f t="shared" si="1043"/>
        <v>1416.01</v>
      </c>
      <c r="Z3929" s="45">
        <f t="shared" si="1044"/>
        <v>0.36586211099732607</v>
      </c>
      <c r="AA3929" s="33">
        <f t="shared" si="1045"/>
        <v>2572.3033300000002</v>
      </c>
      <c r="AB3929" s="45">
        <f t="shared" si="1046"/>
        <v>0.45812992649769629</v>
      </c>
      <c r="AC3929" s="33">
        <f>IFERROR($X3929/VLOOKUP(CONCATENATE("USD",C3929),[1]GEINDICE!AR$1:AS$65536,2,0),"")</f>
        <v>983.23964626565089</v>
      </c>
      <c r="AD3929" s="33">
        <f>IFERROR($AA3929/VLOOKUP(CONCATENATE("USD",C3929),[1]GEINDICE!AR$1:AS$65536,2,0),"")</f>
        <v>450.45150687330357</v>
      </c>
      <c r="AE3929" s="33">
        <f>IFERROR($X3929/VLOOKUP(CONCATENATE("EUR",C3929),[1]GEINDICE!AR$1:AS$65536,2,0),"")</f>
        <v>938.20639641747141</v>
      </c>
      <c r="AF3929" s="33">
        <f>IFERROR($AA3929/VLOOKUP(CONCATENATE("EUR",C3929),[1]GEINDICE!AR$1:AS$65536,2,0),"")</f>
        <v>429.82042743040472</v>
      </c>
      <c r="AG3929" s="48" t="str">
        <f>VLOOKUP(E3929,[1]Apresentação!AW$1:AX$65536,2,0)</f>
        <v xml:space="preserve">                    3 - TEXTILE AUXILIARIES</v>
      </c>
      <c r="AH3929" s="48" t="str">
        <f t="shared" si="1047"/>
        <v xml:space="preserve">         5507000002 - TISSOCYL DBE BR</v>
      </c>
      <c r="AI3929" s="49" t="str">
        <f t="shared" si="1048"/>
        <v xml:space="preserve">     X00280 - LAVE BEM LAVANDERIA E TINTURARIA LTDA EPP</v>
      </c>
      <c r="AJ3929" t="str">
        <f t="shared" si="1049"/>
        <v xml:space="preserve">     90 - SALES</v>
      </c>
      <c r="AK3929" t="str">
        <f t="shared" si="1050"/>
        <v/>
      </c>
      <c r="AL3929">
        <f t="shared" si="1051"/>
        <v>2</v>
      </c>
      <c r="AM3929" t="str">
        <f t="shared" si="1052"/>
        <v>2025 2</v>
      </c>
      <c r="AN3929" t="str">
        <f t="shared" si="1053"/>
        <v xml:space="preserve">LAVE </v>
      </c>
    </row>
    <row r="3930" spans="1:40" x14ac:dyDescent="0.35">
      <c r="A3930">
        <v>81661</v>
      </c>
      <c r="B3930" t="s">
        <v>274</v>
      </c>
      <c r="C3930" s="31">
        <v>45733</v>
      </c>
      <c r="D3930" t="s">
        <v>286</v>
      </c>
      <c r="E3930" t="s">
        <v>287</v>
      </c>
      <c r="F3930" t="s">
        <v>294</v>
      </c>
      <c r="G3930" t="s">
        <v>295</v>
      </c>
      <c r="H3930" t="s">
        <v>979</v>
      </c>
      <c r="I3930" t="s">
        <v>980</v>
      </c>
      <c r="J3930">
        <v>360</v>
      </c>
      <c r="K3930">
        <v>7030.8</v>
      </c>
      <c r="L3930">
        <v>2970.4866699999998</v>
      </c>
      <c r="M3930">
        <v>1416.01</v>
      </c>
      <c r="N3930">
        <v>19.53</v>
      </c>
      <c r="O3930" s="32">
        <f t="shared" si="1037"/>
        <v>5614.79</v>
      </c>
      <c r="P3930" s="32">
        <f t="shared" si="1038"/>
        <v>2644.3033300000002</v>
      </c>
      <c r="Q3930">
        <v>718837</v>
      </c>
      <c r="R3930" t="s">
        <v>298</v>
      </c>
      <c r="S3930" t="s">
        <v>298</v>
      </c>
      <c r="T3930" t="str">
        <f t="shared" si="1039"/>
        <v>VEN</v>
      </c>
      <c r="U3930" t="s">
        <v>300</v>
      </c>
      <c r="V3930" s="33">
        <f t="shared" si="1040"/>
        <v>7030.8</v>
      </c>
      <c r="W3930">
        <f t="shared" si="1041"/>
        <v>360</v>
      </c>
      <c r="X3930" s="33">
        <f t="shared" si="1042"/>
        <v>5614.79</v>
      </c>
      <c r="Y3930" s="33">
        <f t="shared" si="1043"/>
        <v>1416.01</v>
      </c>
      <c r="Z3930" s="45">
        <f t="shared" si="1044"/>
        <v>0.36586211099732607</v>
      </c>
      <c r="AA3930" s="33">
        <f t="shared" si="1045"/>
        <v>2572.3033300000002</v>
      </c>
      <c r="AB3930" s="45">
        <f t="shared" si="1046"/>
        <v>0.45812992649769629</v>
      </c>
      <c r="AC3930" s="33">
        <f>IFERROR($X3930/VLOOKUP(CONCATENATE("USD",C3930),[1]GEINDICE!AR$1:AS$65536,2,0),"")</f>
        <v>983.63582215059023</v>
      </c>
      <c r="AD3930" s="33">
        <f>IFERROR($AA3930/VLOOKUP(CONCATENATE("USD",C3930),[1]GEINDICE!AR$1:AS$65536,2,0),"")</f>
        <v>450.63300690235099</v>
      </c>
      <c r="AE3930" s="33">
        <f>IFERROR($X3930/VLOOKUP(CONCATENATE("EUR",C3930),[1]GEINDICE!AR$1:AS$65536,2,0),"")</f>
        <v>900.59988772154929</v>
      </c>
      <c r="AF3930" s="33">
        <f>IFERROR($AA3930/VLOOKUP(CONCATENATE("EUR",C3930),[1]GEINDICE!AR$1:AS$65536,2,0),"")</f>
        <v>412.59176036570693</v>
      </c>
      <c r="AG3930" s="48" t="str">
        <f>VLOOKUP(E3930,[1]Apresentação!AW$1:AX$65536,2,0)</f>
        <v xml:space="preserve">                    3 - TEXTILE AUXILIARIES</v>
      </c>
      <c r="AH3930" s="48" t="str">
        <f t="shared" si="1047"/>
        <v xml:space="preserve">         5507000002 - TISSOCYL DBE BR</v>
      </c>
      <c r="AI3930" s="49" t="str">
        <f t="shared" si="1048"/>
        <v xml:space="preserve">     X00280 - LAVE BEM LAVANDERIA E TINTURARIA LTDA EPP</v>
      </c>
      <c r="AJ3930" t="str">
        <f t="shared" si="1049"/>
        <v xml:space="preserve">     90 - SALES</v>
      </c>
      <c r="AK3930" t="str">
        <f t="shared" si="1050"/>
        <v/>
      </c>
      <c r="AL3930">
        <f t="shared" si="1051"/>
        <v>3</v>
      </c>
      <c r="AM3930" t="str">
        <f t="shared" si="1052"/>
        <v>2025 3</v>
      </c>
      <c r="AN3930" t="str">
        <f t="shared" si="1053"/>
        <v xml:space="preserve">LAVE </v>
      </c>
    </row>
    <row r="3931" spans="1:40" x14ac:dyDescent="0.35">
      <c r="A3931">
        <v>81390</v>
      </c>
      <c r="B3931" t="s">
        <v>274</v>
      </c>
      <c r="C3931" s="31">
        <v>45712</v>
      </c>
      <c r="D3931" t="s">
        <v>286</v>
      </c>
      <c r="E3931" t="s">
        <v>287</v>
      </c>
      <c r="F3931" t="s">
        <v>294</v>
      </c>
      <c r="G3931" t="s">
        <v>295</v>
      </c>
      <c r="H3931" t="s">
        <v>979</v>
      </c>
      <c r="I3931" t="s">
        <v>980</v>
      </c>
      <c r="J3931">
        <v>480</v>
      </c>
      <c r="K3931">
        <v>9374.4</v>
      </c>
      <c r="L3931">
        <v>3960.6489000000001</v>
      </c>
      <c r="M3931">
        <v>1888.01</v>
      </c>
      <c r="N3931">
        <v>19.53</v>
      </c>
      <c r="O3931" s="32">
        <f t="shared" si="1037"/>
        <v>7486.3899999999994</v>
      </c>
      <c r="P3931" s="32">
        <f t="shared" si="1038"/>
        <v>3525.7410999999993</v>
      </c>
      <c r="Q3931">
        <v>711148</v>
      </c>
      <c r="R3931" t="s">
        <v>298</v>
      </c>
      <c r="S3931" t="s">
        <v>298</v>
      </c>
      <c r="T3931" t="str">
        <f t="shared" si="1039"/>
        <v>VEN</v>
      </c>
      <c r="U3931" t="s">
        <v>300</v>
      </c>
      <c r="V3931" s="33">
        <f t="shared" si="1040"/>
        <v>9374.4</v>
      </c>
      <c r="W3931">
        <f t="shared" si="1041"/>
        <v>480</v>
      </c>
      <c r="X3931" s="33">
        <f t="shared" si="1042"/>
        <v>7486.3899999999994</v>
      </c>
      <c r="Y3931" s="33">
        <f t="shared" si="1043"/>
        <v>1888.01</v>
      </c>
      <c r="Z3931" s="45">
        <f t="shared" si="1044"/>
        <v>0.36586246586448196</v>
      </c>
      <c r="AA3931" s="33">
        <f t="shared" si="1045"/>
        <v>3429.7410999999993</v>
      </c>
      <c r="AB3931" s="45">
        <f t="shared" si="1046"/>
        <v>0.45813016687615787</v>
      </c>
      <c r="AC3931" s="33">
        <f>IFERROR($X3931/VLOOKUP(CONCATENATE("USD",C3931),[1]GEINDICE!AR$1:AS$65536,2,0),"")</f>
        <v>1307.4836704041354</v>
      </c>
      <c r="AD3931" s="33">
        <f>IFERROR($AA3931/VLOOKUP(CONCATENATE("USD",C3931),[1]GEINDICE!AR$1:AS$65536,2,0),"")</f>
        <v>598.99771211009795</v>
      </c>
      <c r="AE3931" s="33">
        <f>IFERROR($X3931/VLOOKUP(CONCATENATE("EUR",C3931),[1]GEINDICE!AR$1:AS$65536,2,0),"")</f>
        <v>1248.9181388986203</v>
      </c>
      <c r="AF3931" s="33">
        <f>IFERROR($AA3931/VLOOKUP(CONCATENATE("EUR",C3931),[1]GEINDICE!AR$1:AS$65536,2,0),"")</f>
        <v>572.16707538828541</v>
      </c>
      <c r="AG3931" s="48" t="str">
        <f>VLOOKUP(E3931,[1]Apresentação!AW$1:AX$65536,2,0)</f>
        <v xml:space="preserve">                    3 - TEXTILE AUXILIARIES</v>
      </c>
      <c r="AH3931" s="48" t="str">
        <f t="shared" si="1047"/>
        <v xml:space="preserve">         5507000002 - TISSOCYL DBE BR</v>
      </c>
      <c r="AI3931" s="49" t="str">
        <f t="shared" si="1048"/>
        <v xml:space="preserve">     X00280 - LAVE BEM LAVANDERIA E TINTURARIA LTDA EPP</v>
      </c>
      <c r="AJ3931" t="str">
        <f t="shared" si="1049"/>
        <v xml:space="preserve">     90 - SALES</v>
      </c>
      <c r="AK3931" t="str">
        <f t="shared" si="1050"/>
        <v/>
      </c>
      <c r="AL3931">
        <f t="shared" si="1051"/>
        <v>2</v>
      </c>
      <c r="AM3931" t="str">
        <f t="shared" si="1052"/>
        <v>2025 2</v>
      </c>
      <c r="AN3931" t="str">
        <f t="shared" si="1053"/>
        <v xml:space="preserve">LAVE </v>
      </c>
    </row>
    <row r="3932" spans="1:40" x14ac:dyDescent="0.35">
      <c r="A3932">
        <v>81226</v>
      </c>
      <c r="B3932" t="s">
        <v>274</v>
      </c>
      <c r="C3932" s="31">
        <v>45698</v>
      </c>
      <c r="D3932" t="s">
        <v>286</v>
      </c>
      <c r="E3932" t="s">
        <v>287</v>
      </c>
      <c r="F3932" t="s">
        <v>294</v>
      </c>
      <c r="G3932" t="s">
        <v>295</v>
      </c>
      <c r="H3932" t="s">
        <v>979</v>
      </c>
      <c r="I3932" t="s">
        <v>980</v>
      </c>
      <c r="J3932">
        <v>360</v>
      </c>
      <c r="K3932">
        <v>7030.8</v>
      </c>
      <c r="L3932">
        <v>2970.4866699999998</v>
      </c>
      <c r="M3932">
        <v>1416.01</v>
      </c>
      <c r="N3932">
        <v>19.53</v>
      </c>
      <c r="O3932" s="32">
        <f t="shared" si="1037"/>
        <v>5614.79</v>
      </c>
      <c r="P3932" s="32">
        <f t="shared" si="1038"/>
        <v>2644.3033300000002</v>
      </c>
      <c r="Q3932">
        <v>709745</v>
      </c>
      <c r="R3932" t="s">
        <v>298</v>
      </c>
      <c r="S3932" t="s">
        <v>298</v>
      </c>
      <c r="T3932" t="str">
        <f t="shared" si="1039"/>
        <v>VEN</v>
      </c>
      <c r="U3932" t="s">
        <v>300</v>
      </c>
      <c r="V3932" s="33">
        <f t="shared" si="1040"/>
        <v>7030.8</v>
      </c>
      <c r="W3932">
        <f t="shared" si="1041"/>
        <v>360</v>
      </c>
      <c r="X3932" s="33">
        <f t="shared" si="1042"/>
        <v>5614.79</v>
      </c>
      <c r="Y3932" s="33">
        <f t="shared" si="1043"/>
        <v>1416.01</v>
      </c>
      <c r="Z3932" s="45">
        <f t="shared" si="1044"/>
        <v>0.36586211099732607</v>
      </c>
      <c r="AA3932" s="33">
        <f t="shared" si="1045"/>
        <v>2572.3033300000002</v>
      </c>
      <c r="AB3932" s="45">
        <f t="shared" si="1046"/>
        <v>0.45812992649769629</v>
      </c>
      <c r="AC3932" s="33">
        <f>IFERROR($X3932/VLOOKUP(CONCATENATE("USD",C3932),[1]GEINDICE!AR$1:AS$65536,2,0),"")</f>
        <v>971.28252145031831</v>
      </c>
      <c r="AD3932" s="33">
        <f>IFERROR($AA3932/VLOOKUP(CONCATENATE("USD",C3932),[1]GEINDICE!AR$1:AS$65536,2,0),"")</f>
        <v>444.97359016053144</v>
      </c>
      <c r="AE3932" s="33">
        <f>IFERROR($X3932/VLOOKUP(CONCATENATE("EUR",C3932),[1]GEINDICE!AR$1:AS$65536,2,0),"")</f>
        <v>941.431230193994</v>
      </c>
      <c r="AF3932" s="33">
        <f>IFERROR($AA3932/VLOOKUP(CONCATENATE("EUR",C3932),[1]GEINDICE!AR$1:AS$65536,2,0),"")</f>
        <v>431.29782029141029</v>
      </c>
      <c r="AG3932" s="48" t="str">
        <f>VLOOKUP(E3932,[1]Apresentação!AW$1:AX$65536,2,0)</f>
        <v xml:space="preserve">                    3 - TEXTILE AUXILIARIES</v>
      </c>
      <c r="AH3932" s="48" t="str">
        <f t="shared" si="1047"/>
        <v xml:space="preserve">         5507000002 - TISSOCYL DBE BR</v>
      </c>
      <c r="AI3932" s="49" t="str">
        <f t="shared" si="1048"/>
        <v xml:space="preserve">     X00280 - LAVE BEM LAVANDERIA E TINTURARIA LTDA EPP</v>
      </c>
      <c r="AJ3932" t="str">
        <f t="shared" si="1049"/>
        <v xml:space="preserve">     90 - SALES</v>
      </c>
      <c r="AK3932" t="str">
        <f t="shared" si="1050"/>
        <v/>
      </c>
      <c r="AL3932">
        <f t="shared" si="1051"/>
        <v>2</v>
      </c>
      <c r="AM3932" t="str">
        <f t="shared" si="1052"/>
        <v>2025 2</v>
      </c>
      <c r="AN3932" t="str">
        <f t="shared" si="1053"/>
        <v xml:space="preserve">LAVE </v>
      </c>
    </row>
    <row r="3933" spans="1:40" x14ac:dyDescent="0.35">
      <c r="A3933">
        <v>82273</v>
      </c>
      <c r="B3933" t="s">
        <v>274</v>
      </c>
      <c r="C3933" s="31">
        <v>45782</v>
      </c>
      <c r="D3933" t="s">
        <v>286</v>
      </c>
      <c r="E3933" t="s">
        <v>287</v>
      </c>
      <c r="F3933" t="s">
        <v>294</v>
      </c>
      <c r="G3933" t="s">
        <v>295</v>
      </c>
      <c r="H3933" t="s">
        <v>979</v>
      </c>
      <c r="I3933" t="s">
        <v>980</v>
      </c>
      <c r="J3933">
        <v>360</v>
      </c>
      <c r="K3933">
        <v>7030.8</v>
      </c>
      <c r="L3933">
        <v>3098.9944099999998</v>
      </c>
      <c r="M3933">
        <v>1416.01</v>
      </c>
      <c r="N3933">
        <v>19.53</v>
      </c>
      <c r="O3933" s="32">
        <f t="shared" si="1037"/>
        <v>5614.79</v>
      </c>
      <c r="P3933" s="32">
        <f t="shared" si="1038"/>
        <v>2515.7955900000002</v>
      </c>
      <c r="Q3933">
        <v>736977</v>
      </c>
      <c r="R3933" t="s">
        <v>298</v>
      </c>
      <c r="S3933" t="s">
        <v>298</v>
      </c>
      <c r="T3933" t="str">
        <f t="shared" si="1039"/>
        <v>VEN</v>
      </c>
      <c r="U3933" t="s">
        <v>303</v>
      </c>
      <c r="V3933" s="33">
        <f t="shared" si="1040"/>
        <v>7030.8</v>
      </c>
      <c r="W3933">
        <f t="shared" si="1041"/>
        <v>360</v>
      </c>
      <c r="X3933" s="33">
        <f t="shared" si="1042"/>
        <v>5614.79</v>
      </c>
      <c r="Y3933" s="33">
        <f t="shared" si="1043"/>
        <v>1416.01</v>
      </c>
      <c r="Z3933" s="45">
        <f t="shared" si="1044"/>
        <v>0.34758428486089776</v>
      </c>
      <c r="AA3933" s="33">
        <f t="shared" si="1045"/>
        <v>2443.7955900000002</v>
      </c>
      <c r="AB3933" s="45">
        <f t="shared" si="1046"/>
        <v>0.43524256294536395</v>
      </c>
      <c r="AC3933" s="33">
        <f>IFERROR($X3933/VLOOKUP(CONCATENATE("USD",C3933),[1]GEINDICE!AR$1:AS$65536,2,0),"")</f>
        <v>993.41648973814574</v>
      </c>
      <c r="AD3933" s="33">
        <f>IFERROR($AA3933/VLOOKUP(CONCATENATE("USD",C3933),[1]GEINDICE!AR$1:AS$65536,2,0),"")</f>
        <v>432.3771390658174</v>
      </c>
      <c r="AE3933" s="33">
        <f>IFERROR($X3933/VLOOKUP(CONCATENATE("EUR",C3933),[1]GEINDICE!AR$1:AS$65536,2,0),"")</f>
        <v>877.96941456092065</v>
      </c>
      <c r="AF3933" s="33">
        <f>IFERROR($AA3933/VLOOKUP(CONCATENATE("EUR",C3933),[1]GEINDICE!AR$1:AS$65536,2,0),"")</f>
        <v>382.12965818113588</v>
      </c>
      <c r="AG3933" s="48" t="str">
        <f>VLOOKUP(E3933,[1]Apresentação!AW$1:AX$65536,2,0)</f>
        <v xml:space="preserve">                    3 - TEXTILE AUXILIARIES</v>
      </c>
      <c r="AH3933" s="48" t="str">
        <f t="shared" si="1047"/>
        <v xml:space="preserve">         5507000002 - TISSOCYL DBE BR</v>
      </c>
      <c r="AI3933" s="49" t="str">
        <f t="shared" si="1048"/>
        <v xml:space="preserve">     X00280 - LAVE BEM LAVANDERIA E TINTURARIA LTDA EPP</v>
      </c>
      <c r="AJ3933" t="str">
        <f t="shared" si="1049"/>
        <v xml:space="preserve">     90 - SALES</v>
      </c>
      <c r="AK3933" t="str">
        <f t="shared" si="1050"/>
        <v/>
      </c>
      <c r="AL3933">
        <f t="shared" si="1051"/>
        <v>5</v>
      </c>
      <c r="AM3933" t="str">
        <f t="shared" si="1052"/>
        <v>2025 5</v>
      </c>
      <c r="AN3933" t="str">
        <f t="shared" si="1053"/>
        <v xml:space="preserve">LAVE </v>
      </c>
    </row>
    <row r="3934" spans="1:40" x14ac:dyDescent="0.35">
      <c r="A3934">
        <v>81984</v>
      </c>
      <c r="B3934" t="s">
        <v>274</v>
      </c>
      <c r="C3934" s="31">
        <v>45756</v>
      </c>
      <c r="D3934" t="s">
        <v>286</v>
      </c>
      <c r="E3934" t="s">
        <v>287</v>
      </c>
      <c r="F3934" t="s">
        <v>294</v>
      </c>
      <c r="G3934" t="s">
        <v>295</v>
      </c>
      <c r="H3934" t="s">
        <v>979</v>
      </c>
      <c r="I3934" t="s">
        <v>980</v>
      </c>
      <c r="J3934">
        <v>360</v>
      </c>
      <c r="K3934">
        <v>7030.8</v>
      </c>
      <c r="L3934">
        <v>2970.4866699999998</v>
      </c>
      <c r="M3934">
        <v>1416.01</v>
      </c>
      <c r="N3934">
        <v>19.53</v>
      </c>
      <c r="O3934" s="32">
        <f t="shared" si="1037"/>
        <v>5614.79</v>
      </c>
      <c r="P3934" s="32">
        <f t="shared" si="1038"/>
        <v>2644.3033300000002</v>
      </c>
      <c r="Q3934">
        <v>727706</v>
      </c>
      <c r="R3934" t="s">
        <v>298</v>
      </c>
      <c r="S3934" t="s">
        <v>298</v>
      </c>
      <c r="T3934" t="str">
        <f t="shared" si="1039"/>
        <v>VEN</v>
      </c>
      <c r="U3934" t="s">
        <v>293</v>
      </c>
      <c r="V3934" s="33">
        <f t="shared" si="1040"/>
        <v>7030.8</v>
      </c>
      <c r="W3934">
        <f t="shared" si="1041"/>
        <v>360</v>
      </c>
      <c r="X3934" s="33">
        <f t="shared" si="1042"/>
        <v>5614.79</v>
      </c>
      <c r="Y3934" s="33">
        <f t="shared" si="1043"/>
        <v>1416.01</v>
      </c>
      <c r="Z3934" s="45">
        <f t="shared" si="1044"/>
        <v>0.36586211099732607</v>
      </c>
      <c r="AA3934" s="33">
        <f t="shared" si="1045"/>
        <v>2572.3033300000002</v>
      </c>
      <c r="AB3934" s="45">
        <f t="shared" si="1046"/>
        <v>0.45812992649769629</v>
      </c>
      <c r="AC3934" s="33">
        <f>IFERROR($X3934/VLOOKUP(CONCATENATE("USD",C3934),[1]GEINDICE!AR$1:AS$65536,2,0),"")</f>
        <v>926.45656298985227</v>
      </c>
      <c r="AD3934" s="33">
        <f>IFERROR($AA3934/VLOOKUP(CONCATENATE("USD",C3934),[1]GEINDICE!AR$1:AS$65536,2,0),"")</f>
        <v>424.43747710584938</v>
      </c>
      <c r="AE3934" s="33">
        <f>IFERROR($X3934/VLOOKUP(CONCATENATE("EUR",C3934),[1]GEINDICE!AR$1:AS$65536,2,0),"")</f>
        <v>839.25592657917548</v>
      </c>
      <c r="AF3934" s="33">
        <f>IFERROR($AA3934/VLOOKUP(CONCATENATE("EUR",C3934),[1]GEINDICE!AR$1:AS$65536,2,0),"")</f>
        <v>384.48825595647367</v>
      </c>
      <c r="AG3934" s="48" t="str">
        <f>VLOOKUP(E3934,[1]Apresentação!AW$1:AX$65536,2,0)</f>
        <v xml:space="preserve">                    3 - TEXTILE AUXILIARIES</v>
      </c>
      <c r="AH3934" s="48" t="str">
        <f t="shared" si="1047"/>
        <v xml:space="preserve">         5507000002 - TISSOCYL DBE BR</v>
      </c>
      <c r="AI3934" s="49" t="str">
        <f t="shared" si="1048"/>
        <v xml:space="preserve">     X00280 - LAVE BEM LAVANDERIA E TINTURARIA LTDA EPP</v>
      </c>
      <c r="AJ3934" t="str">
        <f t="shared" si="1049"/>
        <v xml:space="preserve">     90 - SALES</v>
      </c>
      <c r="AK3934" t="str">
        <f t="shared" si="1050"/>
        <v/>
      </c>
      <c r="AL3934">
        <f t="shared" si="1051"/>
        <v>4</v>
      </c>
      <c r="AM3934" t="str">
        <f t="shared" si="1052"/>
        <v>2025 4</v>
      </c>
      <c r="AN3934" t="str">
        <f t="shared" si="1053"/>
        <v xml:space="preserve">LAVE </v>
      </c>
    </row>
    <row r="3935" spans="1:40" x14ac:dyDescent="0.35">
      <c r="A3935">
        <v>81755</v>
      </c>
      <c r="B3935" t="s">
        <v>274</v>
      </c>
      <c r="C3935" s="31">
        <v>45740</v>
      </c>
      <c r="D3935" t="s">
        <v>286</v>
      </c>
      <c r="E3935" t="s">
        <v>287</v>
      </c>
      <c r="F3935" t="s">
        <v>294</v>
      </c>
      <c r="G3935" t="s">
        <v>295</v>
      </c>
      <c r="H3935" t="s">
        <v>979</v>
      </c>
      <c r="I3935" t="s">
        <v>980</v>
      </c>
      <c r="J3935">
        <v>360</v>
      </c>
      <c r="K3935">
        <v>7030.8</v>
      </c>
      <c r="L3935">
        <v>2970.4866699999998</v>
      </c>
      <c r="M3935">
        <v>1416.01</v>
      </c>
      <c r="N3935">
        <v>19.53</v>
      </c>
      <c r="O3935" s="32">
        <f t="shared" si="1037"/>
        <v>5614.79</v>
      </c>
      <c r="P3935" s="32">
        <f t="shared" si="1038"/>
        <v>2644.3033300000002</v>
      </c>
      <c r="Q3935">
        <v>721486</v>
      </c>
      <c r="R3935" t="s">
        <v>298</v>
      </c>
      <c r="S3935" t="s">
        <v>298</v>
      </c>
      <c r="T3935" t="str">
        <f t="shared" si="1039"/>
        <v>VEN</v>
      </c>
      <c r="U3935" t="s">
        <v>300</v>
      </c>
      <c r="V3935" s="33">
        <f t="shared" si="1040"/>
        <v>7030.8</v>
      </c>
      <c r="W3935">
        <f t="shared" si="1041"/>
        <v>360</v>
      </c>
      <c r="X3935" s="33">
        <f t="shared" si="1042"/>
        <v>5614.79</v>
      </c>
      <c r="Y3935" s="33">
        <f t="shared" si="1043"/>
        <v>1416.01</v>
      </c>
      <c r="Z3935" s="45">
        <f t="shared" si="1044"/>
        <v>0.36586211099732607</v>
      </c>
      <c r="AA3935" s="33">
        <f t="shared" si="1045"/>
        <v>2572.3033300000002</v>
      </c>
      <c r="AB3935" s="45">
        <f t="shared" si="1046"/>
        <v>0.45812992649769629</v>
      </c>
      <c r="AC3935" s="33">
        <f>IFERROR($X3935/VLOOKUP(CONCATENATE("USD",C3935),[1]GEINDICE!AR$1:AS$65536,2,0),"")</f>
        <v>978.13528909638865</v>
      </c>
      <c r="AD3935" s="33">
        <f>IFERROR($AA3935/VLOOKUP(CONCATENATE("USD",C3935),[1]GEINDICE!AR$1:AS$65536,2,0),"")</f>
        <v>448.11304809853146</v>
      </c>
      <c r="AE3935" s="33">
        <f>IFERROR($X3935/VLOOKUP(CONCATENATE("EUR",C3935),[1]GEINDICE!AR$1:AS$65536,2,0),"")</f>
        <v>906.09356593025325</v>
      </c>
      <c r="AF3935" s="33">
        <f>IFERROR($AA3935/VLOOKUP(CONCATENATE("EUR",C3935),[1]GEINDICE!AR$1:AS$65536,2,0),"")</f>
        <v>415.10857875966246</v>
      </c>
      <c r="AG3935" s="48" t="str">
        <f>VLOOKUP(E3935,[1]Apresentação!AW$1:AX$65536,2,0)</f>
        <v xml:space="preserve">                    3 - TEXTILE AUXILIARIES</v>
      </c>
      <c r="AH3935" s="48" t="str">
        <f t="shared" si="1047"/>
        <v xml:space="preserve">         5507000002 - TISSOCYL DBE BR</v>
      </c>
      <c r="AI3935" s="49" t="str">
        <f t="shared" si="1048"/>
        <v xml:space="preserve">     X00280 - LAVE BEM LAVANDERIA E TINTURARIA LTDA EPP</v>
      </c>
      <c r="AJ3935" t="str">
        <f t="shared" si="1049"/>
        <v xml:space="preserve">     90 - SALES</v>
      </c>
      <c r="AK3935" t="str">
        <f t="shared" si="1050"/>
        <v/>
      </c>
      <c r="AL3935">
        <f t="shared" si="1051"/>
        <v>3</v>
      </c>
      <c r="AM3935" t="str">
        <f t="shared" si="1052"/>
        <v>2025 3</v>
      </c>
      <c r="AN3935" t="str">
        <f t="shared" si="1053"/>
        <v xml:space="preserve">LAVE </v>
      </c>
    </row>
    <row r="3936" spans="1:40" x14ac:dyDescent="0.35">
      <c r="A3936">
        <v>82039</v>
      </c>
      <c r="B3936" t="s">
        <v>274</v>
      </c>
      <c r="C3936" s="31">
        <v>45761</v>
      </c>
      <c r="D3936" t="s">
        <v>286</v>
      </c>
      <c r="E3936" t="s">
        <v>287</v>
      </c>
      <c r="F3936" t="s">
        <v>294</v>
      </c>
      <c r="G3936" t="s">
        <v>295</v>
      </c>
      <c r="H3936" t="s">
        <v>979</v>
      </c>
      <c r="I3936" t="s">
        <v>980</v>
      </c>
      <c r="J3936">
        <v>360</v>
      </c>
      <c r="K3936">
        <v>7030.8</v>
      </c>
      <c r="L3936">
        <v>2970.4866699999998</v>
      </c>
      <c r="M3936">
        <v>1416.01</v>
      </c>
      <c r="N3936">
        <v>19.53</v>
      </c>
      <c r="O3936" s="32">
        <f t="shared" si="1037"/>
        <v>5614.79</v>
      </c>
      <c r="P3936" s="32">
        <f t="shared" si="1038"/>
        <v>2644.3033300000002</v>
      </c>
      <c r="Q3936">
        <v>729424</v>
      </c>
      <c r="R3936" t="s">
        <v>298</v>
      </c>
      <c r="S3936" t="s">
        <v>298</v>
      </c>
      <c r="T3936" t="str">
        <f t="shared" si="1039"/>
        <v>VEN</v>
      </c>
      <c r="U3936" t="s">
        <v>303</v>
      </c>
      <c r="V3936" s="33">
        <f t="shared" si="1040"/>
        <v>7030.8</v>
      </c>
      <c r="W3936">
        <f t="shared" si="1041"/>
        <v>360</v>
      </c>
      <c r="X3936" s="33">
        <f t="shared" si="1042"/>
        <v>5614.79</v>
      </c>
      <c r="Y3936" s="33">
        <f t="shared" si="1043"/>
        <v>1416.01</v>
      </c>
      <c r="Z3936" s="45">
        <f t="shared" si="1044"/>
        <v>0.36586211099732607</v>
      </c>
      <c r="AA3936" s="33">
        <f t="shared" si="1045"/>
        <v>2572.3033300000002</v>
      </c>
      <c r="AB3936" s="45">
        <f t="shared" si="1046"/>
        <v>0.45812992649769629</v>
      </c>
      <c r="AC3936" s="33">
        <f>IFERROR($X3936/VLOOKUP(CONCATENATE("USD",C3936),[1]GEINDICE!AR$1:AS$65536,2,0),"")</f>
        <v>961.02524604193411</v>
      </c>
      <c r="AD3936" s="33">
        <f>IFERROR($AA3936/VLOOKUP(CONCATENATE("USD",C3936),[1]GEINDICE!AR$1:AS$65536,2,0),"")</f>
        <v>440.27442533162173</v>
      </c>
      <c r="AE3936" s="33">
        <f>IFERROR($X3936/VLOOKUP(CONCATENATE("EUR",C3936),[1]GEINDICE!AR$1:AS$65536,2,0),"")</f>
        <v>846.12335930318409</v>
      </c>
      <c r="AF3936" s="33">
        <f>IFERROR($AA3936/VLOOKUP(CONCATENATE("EUR",C3936),[1]GEINDICE!AR$1:AS$65536,2,0),"")</f>
        <v>387.63443240555165</v>
      </c>
      <c r="AG3936" s="48" t="str">
        <f>VLOOKUP(E3936,[1]Apresentação!AW$1:AX$65536,2,0)</f>
        <v xml:space="preserve">                    3 - TEXTILE AUXILIARIES</v>
      </c>
      <c r="AH3936" s="48" t="str">
        <f t="shared" si="1047"/>
        <v xml:space="preserve">         5507000002 - TISSOCYL DBE BR</v>
      </c>
      <c r="AI3936" s="49" t="str">
        <f t="shared" si="1048"/>
        <v xml:space="preserve">     X00280 - LAVE BEM LAVANDERIA E TINTURARIA LTDA EPP</v>
      </c>
      <c r="AJ3936" t="str">
        <f t="shared" si="1049"/>
        <v xml:space="preserve">     90 - SALES</v>
      </c>
      <c r="AK3936" t="str">
        <f t="shared" si="1050"/>
        <v/>
      </c>
      <c r="AL3936">
        <f t="shared" si="1051"/>
        <v>4</v>
      </c>
      <c r="AM3936" t="str">
        <f t="shared" si="1052"/>
        <v>2025 4</v>
      </c>
      <c r="AN3936" t="str">
        <f t="shared" si="1053"/>
        <v xml:space="preserve">LAVE </v>
      </c>
    </row>
    <row r="3937" spans="1:40" x14ac:dyDescent="0.35">
      <c r="A3937">
        <v>80909</v>
      </c>
      <c r="B3937" t="s">
        <v>274</v>
      </c>
      <c r="C3937" s="31">
        <v>45673</v>
      </c>
      <c r="D3937" t="s">
        <v>286</v>
      </c>
      <c r="E3937" t="s">
        <v>287</v>
      </c>
      <c r="F3937" t="s">
        <v>294</v>
      </c>
      <c r="G3937" t="s">
        <v>295</v>
      </c>
      <c r="H3937" t="s">
        <v>979</v>
      </c>
      <c r="I3937" t="s">
        <v>980</v>
      </c>
      <c r="J3937">
        <v>240</v>
      </c>
      <c r="K3937">
        <v>4687.2</v>
      </c>
      <c r="L3937">
        <v>1937.7243900000001</v>
      </c>
      <c r="M3937">
        <v>944</v>
      </c>
      <c r="N3937">
        <v>19.53</v>
      </c>
      <c r="O3937" s="32">
        <f t="shared" si="1037"/>
        <v>3743.2</v>
      </c>
      <c r="P3937" s="32">
        <f t="shared" si="1038"/>
        <v>1805.4756099999997</v>
      </c>
      <c r="Q3937">
        <v>707330</v>
      </c>
      <c r="R3937" t="s">
        <v>298</v>
      </c>
      <c r="S3937" t="s">
        <v>298</v>
      </c>
      <c r="T3937" t="str">
        <f t="shared" si="1039"/>
        <v>VEN</v>
      </c>
      <c r="U3937" t="s">
        <v>300</v>
      </c>
      <c r="V3937" s="33">
        <f t="shared" si="1040"/>
        <v>4687.2</v>
      </c>
      <c r="W3937">
        <f t="shared" si="1041"/>
        <v>240</v>
      </c>
      <c r="X3937" s="33">
        <f t="shared" si="1042"/>
        <v>3743.2</v>
      </c>
      <c r="Y3937" s="33">
        <f t="shared" si="1043"/>
        <v>944</v>
      </c>
      <c r="Z3937" s="45">
        <f t="shared" si="1044"/>
        <v>0.37495212706946573</v>
      </c>
      <c r="AA3937" s="33">
        <f t="shared" si="1045"/>
        <v>1757.4756099999997</v>
      </c>
      <c r="AB3937" s="45">
        <f t="shared" si="1046"/>
        <v>0.46951154359905956</v>
      </c>
      <c r="AC3937" s="33">
        <f>IFERROR($X3937/VLOOKUP(CONCATENATE("USD",C3937),[1]GEINDICE!AR$1:AS$65536,2,0),"")</f>
        <v>620.53645436159275</v>
      </c>
      <c r="AD3937" s="33">
        <f>IFERROR($AA3937/VLOOKUP(CONCATENATE("USD",C3937),[1]GEINDICE!AR$1:AS$65536,2,0),"")</f>
        <v>291.34902854679876</v>
      </c>
      <c r="AE3937" s="33">
        <f>IFERROR($X3937/VLOOKUP(CONCATENATE("EUR",C3937),[1]GEINDICE!AR$1:AS$65536,2,0),"")</f>
        <v>602.34294541709573</v>
      </c>
      <c r="AF3937" s="33">
        <f>IFERROR($AA3937/VLOOKUP(CONCATENATE("EUR",C3937),[1]GEINDICE!AR$1:AS$65536,2,0),"")</f>
        <v>282.80696607878468</v>
      </c>
      <c r="AG3937" s="48" t="str">
        <f>VLOOKUP(E3937,[1]Apresentação!AW$1:AX$65536,2,0)</f>
        <v xml:space="preserve">                    3 - TEXTILE AUXILIARIES</v>
      </c>
      <c r="AH3937" s="48" t="str">
        <f t="shared" si="1047"/>
        <v xml:space="preserve">         5507000002 - TISSOCYL DBE BR</v>
      </c>
      <c r="AI3937" s="49" t="str">
        <f t="shared" si="1048"/>
        <v xml:space="preserve">     X00280 - LAVE BEM LAVANDERIA E TINTURARIA LTDA EPP</v>
      </c>
      <c r="AJ3937" t="str">
        <f t="shared" si="1049"/>
        <v xml:space="preserve">     90 - SALES</v>
      </c>
      <c r="AK3937" t="str">
        <f t="shared" si="1050"/>
        <v/>
      </c>
      <c r="AL3937">
        <f t="shared" si="1051"/>
        <v>1</v>
      </c>
      <c r="AM3937" t="str">
        <f t="shared" si="1052"/>
        <v>2025 1</v>
      </c>
      <c r="AN3937" t="str">
        <f t="shared" si="1053"/>
        <v xml:space="preserve">LAVE </v>
      </c>
    </row>
    <row r="3938" spans="1:40" x14ac:dyDescent="0.35">
      <c r="A3938">
        <v>84571</v>
      </c>
      <c r="B3938" t="s">
        <v>274</v>
      </c>
      <c r="C3938" s="31">
        <v>45971</v>
      </c>
      <c r="D3938" t="s">
        <v>286</v>
      </c>
      <c r="E3938" t="s">
        <v>287</v>
      </c>
      <c r="F3938" t="s">
        <v>294</v>
      </c>
      <c r="G3938" t="s">
        <v>295</v>
      </c>
      <c r="H3938" t="s">
        <v>979</v>
      </c>
      <c r="I3938" t="s">
        <v>980</v>
      </c>
      <c r="J3938">
        <v>360</v>
      </c>
      <c r="K3938">
        <v>6674.4000000000005</v>
      </c>
      <c r="L3938">
        <v>3219.4028199999998</v>
      </c>
      <c r="M3938">
        <v>1344.22</v>
      </c>
      <c r="N3938">
        <v>18.54</v>
      </c>
      <c r="O3938" s="32">
        <f t="shared" si="1037"/>
        <v>5330.18</v>
      </c>
      <c r="P3938" s="32">
        <f t="shared" si="1038"/>
        <v>2110.7771800000005</v>
      </c>
      <c r="Q3938">
        <v>766724</v>
      </c>
      <c r="R3938" t="s">
        <v>298</v>
      </c>
      <c r="S3938" t="s">
        <v>298</v>
      </c>
      <c r="T3938" t="str">
        <f t="shared" si="1039"/>
        <v>VEN</v>
      </c>
      <c r="U3938" t="s">
        <v>300</v>
      </c>
      <c r="V3938" s="33">
        <f t="shared" si="1040"/>
        <v>6674.4000000000005</v>
      </c>
      <c r="W3938">
        <f t="shared" si="1041"/>
        <v>360</v>
      </c>
      <c r="X3938" s="33">
        <f t="shared" si="1042"/>
        <v>5330.18</v>
      </c>
      <c r="Y3938" s="33">
        <f t="shared" si="1043"/>
        <v>1344.22</v>
      </c>
      <c r="Z3938" s="45">
        <f t="shared" si="1044"/>
        <v>0.30546224080067125</v>
      </c>
      <c r="AA3938" s="33">
        <f t="shared" si="1045"/>
        <v>2038.7771800000005</v>
      </c>
      <c r="AB3938" s="45">
        <f t="shared" si="1046"/>
        <v>0.38249687252588099</v>
      </c>
      <c r="AC3938" s="33" t="str">
        <f>IFERROR($X3938/VLOOKUP(CONCATENATE("USD",C3938),[1]GEINDICE!AR$1:AS$65536,2,0),"")</f>
        <v/>
      </c>
      <c r="AD3938" s="33" t="str">
        <f>IFERROR($AA3938/VLOOKUP(CONCATENATE("USD",C3938),[1]GEINDICE!AR$1:AS$65536,2,0),"")</f>
        <v/>
      </c>
      <c r="AE3938" s="33" t="str">
        <f>IFERROR($X3938/VLOOKUP(CONCATENATE("EUR",C3938),[1]GEINDICE!AR$1:AS$65536,2,0),"")</f>
        <v/>
      </c>
      <c r="AF3938" s="33" t="str">
        <f>IFERROR($AA3938/VLOOKUP(CONCATENATE("EUR",C3938),[1]GEINDICE!AR$1:AS$65536,2,0),"")</f>
        <v/>
      </c>
      <c r="AG3938" s="48" t="str">
        <f>VLOOKUP(E3938,[1]Apresentação!AW$1:AX$65536,2,0)</f>
        <v xml:space="preserve">                    3 - TEXTILE AUXILIARIES</v>
      </c>
      <c r="AH3938" s="48" t="str">
        <f t="shared" si="1047"/>
        <v xml:space="preserve">         5507000002 - TISSOCYL DBE BR</v>
      </c>
      <c r="AI3938" s="49" t="str">
        <f t="shared" si="1048"/>
        <v xml:space="preserve">     X00280 - LAVE BEM LAVANDERIA E TINTURARIA LTDA EPP</v>
      </c>
      <c r="AJ3938" t="str">
        <f t="shared" si="1049"/>
        <v xml:space="preserve">     90 - SALES</v>
      </c>
      <c r="AK3938" t="str">
        <f t="shared" si="1050"/>
        <v/>
      </c>
      <c r="AL3938">
        <f t="shared" si="1051"/>
        <v>11</v>
      </c>
      <c r="AM3938" t="str">
        <f t="shared" si="1052"/>
        <v>2025 11</v>
      </c>
      <c r="AN3938" t="str">
        <f t="shared" si="1053"/>
        <v xml:space="preserve">LAVE </v>
      </c>
    </row>
    <row r="3939" spans="1:40" x14ac:dyDescent="0.35">
      <c r="A3939">
        <v>82624</v>
      </c>
      <c r="B3939" t="s">
        <v>274</v>
      </c>
      <c r="C3939" s="31">
        <v>45810</v>
      </c>
      <c r="D3939" t="s">
        <v>286</v>
      </c>
      <c r="E3939" t="s">
        <v>287</v>
      </c>
      <c r="F3939" t="s">
        <v>294</v>
      </c>
      <c r="G3939" t="s">
        <v>295</v>
      </c>
      <c r="H3939" t="s">
        <v>979</v>
      </c>
      <c r="I3939" t="s">
        <v>980</v>
      </c>
      <c r="J3939">
        <v>480</v>
      </c>
      <c r="K3939">
        <v>9374.4</v>
      </c>
      <c r="L3939">
        <v>4131.9925400000002</v>
      </c>
      <c r="M3939">
        <v>1888.01</v>
      </c>
      <c r="N3939">
        <v>19.53</v>
      </c>
      <c r="O3939" s="32">
        <f t="shared" si="1037"/>
        <v>7486.3899999999994</v>
      </c>
      <c r="P3939" s="32">
        <f t="shared" si="1038"/>
        <v>3354.3974599999992</v>
      </c>
      <c r="Q3939">
        <v>740242</v>
      </c>
      <c r="R3939" t="s">
        <v>298</v>
      </c>
      <c r="S3939" t="s">
        <v>298</v>
      </c>
      <c r="T3939" t="str">
        <f t="shared" si="1039"/>
        <v>VEN</v>
      </c>
      <c r="U3939" t="s">
        <v>303</v>
      </c>
      <c r="V3939" s="33">
        <f t="shared" si="1040"/>
        <v>9374.4</v>
      </c>
      <c r="W3939">
        <f t="shared" si="1041"/>
        <v>480</v>
      </c>
      <c r="X3939" s="33">
        <f t="shared" si="1042"/>
        <v>7486.3899999999994</v>
      </c>
      <c r="Y3939" s="33">
        <f t="shared" si="1043"/>
        <v>1888.01</v>
      </c>
      <c r="Z3939" s="45">
        <f t="shared" si="1044"/>
        <v>0.34758464115036691</v>
      </c>
      <c r="AA3939" s="33">
        <f t="shared" si="1045"/>
        <v>3258.3974599999992</v>
      </c>
      <c r="AB3939" s="45">
        <f t="shared" si="1046"/>
        <v>0.43524281529548947</v>
      </c>
      <c r="AC3939" s="33">
        <f>IFERROR($X3939/VLOOKUP(CONCATENATE("USD",C3939),[1]GEINDICE!AR$1:AS$65536,2,0),"")</f>
        <v>1314.8550151922298</v>
      </c>
      <c r="AD3939" s="33">
        <f>IFERROR($AA3939/VLOOKUP(CONCATENATE("USD",C3939),[1]GEINDICE!AR$1:AS$65536,2,0),"")</f>
        <v>572.28119851765962</v>
      </c>
      <c r="AE3939" s="33">
        <f>IFERROR($X3939/VLOOKUP(CONCATENATE("EUR",C3939),[1]GEINDICE!AR$1:AS$65536,2,0),"")</f>
        <v>1150.2481370515477</v>
      </c>
      <c r="AF3939" s="33">
        <f>IFERROR($AA3939/VLOOKUP(CONCATENATE("EUR",C3939),[1]GEINDICE!AR$1:AS$65536,2,0),"")</f>
        <v>500.63723745870766</v>
      </c>
      <c r="AG3939" s="48" t="str">
        <f>VLOOKUP(E3939,[1]Apresentação!AW$1:AX$65536,2,0)</f>
        <v xml:space="preserve">                    3 - TEXTILE AUXILIARIES</v>
      </c>
      <c r="AH3939" s="48" t="str">
        <f t="shared" si="1047"/>
        <v xml:space="preserve">         5507000002 - TISSOCYL DBE BR</v>
      </c>
      <c r="AI3939" s="49" t="str">
        <f t="shared" si="1048"/>
        <v xml:space="preserve">     X00280 - LAVE BEM LAVANDERIA E TINTURARIA LTDA EPP</v>
      </c>
      <c r="AJ3939" t="str">
        <f t="shared" si="1049"/>
        <v xml:space="preserve">     90 - SALES</v>
      </c>
      <c r="AK3939" t="str">
        <f t="shared" si="1050"/>
        <v/>
      </c>
      <c r="AL3939">
        <f t="shared" si="1051"/>
        <v>6</v>
      </c>
      <c r="AM3939" t="str">
        <f t="shared" si="1052"/>
        <v>2025 6</v>
      </c>
      <c r="AN3939" t="str">
        <f t="shared" si="1053"/>
        <v xml:space="preserve">LAVE </v>
      </c>
    </row>
    <row r="3940" spans="1:40" x14ac:dyDescent="0.35">
      <c r="A3940">
        <v>83218</v>
      </c>
      <c r="B3940" t="s">
        <v>274</v>
      </c>
      <c r="C3940" s="31">
        <v>45860</v>
      </c>
      <c r="D3940" t="s">
        <v>286</v>
      </c>
      <c r="E3940" t="s">
        <v>287</v>
      </c>
      <c r="F3940" t="s">
        <v>294</v>
      </c>
      <c r="G3940" t="s">
        <v>295</v>
      </c>
      <c r="H3940" t="s">
        <v>979</v>
      </c>
      <c r="I3940" t="s">
        <v>980</v>
      </c>
      <c r="J3940">
        <v>240</v>
      </c>
      <c r="K3940">
        <v>4687.2</v>
      </c>
      <c r="L3940">
        <v>2065.9962700000001</v>
      </c>
      <c r="M3940">
        <v>944</v>
      </c>
      <c r="N3940">
        <v>19.53</v>
      </c>
      <c r="O3940" s="32">
        <f t="shared" si="1037"/>
        <v>3743.2</v>
      </c>
      <c r="P3940" s="32">
        <f t="shared" si="1038"/>
        <v>1677.2037299999997</v>
      </c>
      <c r="Q3940">
        <v>744552</v>
      </c>
      <c r="R3940" t="s">
        <v>298</v>
      </c>
      <c r="S3940" t="s">
        <v>298</v>
      </c>
      <c r="T3940" t="str">
        <f t="shared" si="1039"/>
        <v>VEN</v>
      </c>
      <c r="U3940" t="s">
        <v>300</v>
      </c>
      <c r="V3940" s="33">
        <f t="shared" si="1040"/>
        <v>4687.2</v>
      </c>
      <c r="W3940">
        <f t="shared" si="1041"/>
        <v>240</v>
      </c>
      <c r="X3940" s="33">
        <f t="shared" si="1042"/>
        <v>3743.2</v>
      </c>
      <c r="Y3940" s="33">
        <f t="shared" si="1043"/>
        <v>944</v>
      </c>
      <c r="Z3940" s="45">
        <f t="shared" si="1044"/>
        <v>0.34758570788530463</v>
      </c>
      <c r="AA3940" s="33">
        <f t="shared" si="1045"/>
        <v>1629.2037299999997</v>
      </c>
      <c r="AB3940" s="45">
        <f t="shared" si="1046"/>
        <v>0.43524356967300698</v>
      </c>
      <c r="AC3940" s="33">
        <f>IFERROR($X3940/VLOOKUP(CONCATENATE("USD",C3940),[1]GEINDICE!AR$1:AS$65536,2,0),"")</f>
        <v>671.92015652767054</v>
      </c>
      <c r="AD3940" s="33">
        <f>IFERROR($AA3940/VLOOKUP(CONCATENATE("USD",C3940),[1]GEINDICE!AR$1:AS$65536,2,0),"")</f>
        <v>292.44892746234893</v>
      </c>
      <c r="AE3940" s="33">
        <f>IFERROR($X3940/VLOOKUP(CONCATENATE("EUR",C3940),[1]GEINDICE!AR$1:AS$65536,2,0),"")</f>
        <v>571.89128076635143</v>
      </c>
      <c r="AF3940" s="33">
        <f>IFERROR($AA3940/VLOOKUP(CONCATENATE("EUR",C3940),[1]GEINDICE!AR$1:AS$65536,2,0),"")</f>
        <v>248.91200250561468</v>
      </c>
      <c r="AG3940" s="48" t="str">
        <f>VLOOKUP(E3940,[1]Apresentação!AW$1:AX$65536,2,0)</f>
        <v xml:space="preserve">                    3 - TEXTILE AUXILIARIES</v>
      </c>
      <c r="AH3940" s="48" t="str">
        <f t="shared" si="1047"/>
        <v xml:space="preserve">         5507000002 - TISSOCYL DBE BR</v>
      </c>
      <c r="AI3940" s="49" t="str">
        <f t="shared" si="1048"/>
        <v xml:space="preserve">     X00280 - LAVE BEM LAVANDERIA E TINTURARIA LTDA EPP</v>
      </c>
      <c r="AJ3940" t="str">
        <f t="shared" si="1049"/>
        <v xml:space="preserve">     90 - SALES</v>
      </c>
      <c r="AK3940" t="str">
        <f t="shared" si="1050"/>
        <v/>
      </c>
      <c r="AL3940">
        <f t="shared" si="1051"/>
        <v>7</v>
      </c>
      <c r="AM3940" t="str">
        <f t="shared" si="1052"/>
        <v>2025 7</v>
      </c>
      <c r="AN3940" t="str">
        <f t="shared" si="1053"/>
        <v xml:space="preserve">LAVE </v>
      </c>
    </row>
    <row r="3941" spans="1:40" x14ac:dyDescent="0.35">
      <c r="A3941">
        <v>83756</v>
      </c>
      <c r="B3941" t="s">
        <v>274</v>
      </c>
      <c r="C3941" s="31">
        <v>45904</v>
      </c>
      <c r="D3941" t="s">
        <v>286</v>
      </c>
      <c r="E3941" t="s">
        <v>287</v>
      </c>
      <c r="F3941" t="s">
        <v>294</v>
      </c>
      <c r="G3941" t="s">
        <v>295</v>
      </c>
      <c r="H3941" t="s">
        <v>979</v>
      </c>
      <c r="I3941" t="s">
        <v>980</v>
      </c>
      <c r="J3941">
        <v>360</v>
      </c>
      <c r="K3941">
        <v>7030.8</v>
      </c>
      <c r="L3941">
        <v>3229.5765200000001</v>
      </c>
      <c r="M3941">
        <v>1416.01</v>
      </c>
      <c r="N3941">
        <v>19.53</v>
      </c>
      <c r="O3941" s="32">
        <f t="shared" si="1037"/>
        <v>5614.79</v>
      </c>
      <c r="P3941" s="32">
        <f t="shared" si="1038"/>
        <v>2385.2134799999999</v>
      </c>
      <c r="Q3941">
        <v>760666</v>
      </c>
      <c r="R3941" t="s">
        <v>298</v>
      </c>
      <c r="S3941" t="s">
        <v>298</v>
      </c>
      <c r="T3941" t="str">
        <f t="shared" si="1039"/>
        <v>VEN</v>
      </c>
      <c r="U3941" t="s">
        <v>300</v>
      </c>
      <c r="V3941" s="33">
        <f t="shared" si="1040"/>
        <v>7030.8</v>
      </c>
      <c r="W3941">
        <f t="shared" si="1041"/>
        <v>360</v>
      </c>
      <c r="X3941" s="33">
        <f t="shared" si="1042"/>
        <v>5614.79</v>
      </c>
      <c r="Y3941" s="33">
        <f t="shared" si="1043"/>
        <v>1416.01</v>
      </c>
      <c r="Z3941" s="45">
        <f t="shared" si="1044"/>
        <v>0.32901141833077313</v>
      </c>
      <c r="AA3941" s="33">
        <f t="shared" si="1045"/>
        <v>2313.2134799999999</v>
      </c>
      <c r="AB3941" s="45">
        <f t="shared" si="1046"/>
        <v>0.41198575191592202</v>
      </c>
      <c r="AC3941" s="33">
        <f>IFERROR($X3941/VLOOKUP(CONCATENATE("USD",C3941),[1]GEINDICE!AR$1:AS$65536,2,0),"")</f>
        <v>1028.5947203546632</v>
      </c>
      <c r="AD3941" s="33">
        <f>IFERROR($AA3941/VLOOKUP(CONCATENATE("USD",C3941),[1]GEINDICE!AR$1:AS$65536,2,0),"")</f>
        <v>423.76636928206347</v>
      </c>
      <c r="AE3941" s="33">
        <f>IFERROR($X3941/VLOOKUP(CONCATENATE("EUR",C3941),[1]GEINDICE!AR$1:AS$65536,2,0),"")</f>
        <v>882.99521922375288</v>
      </c>
      <c r="AF3941" s="33">
        <f>IFERROR($AA3941/VLOOKUP(CONCATENATE("EUR",C3941),[1]GEINDICE!AR$1:AS$65536,2,0),"")</f>
        <v>363.78144933006223</v>
      </c>
      <c r="AG3941" s="48" t="str">
        <f>VLOOKUP(E3941,[1]Apresentação!AW$1:AX$65536,2,0)</f>
        <v xml:space="preserve">                    3 - TEXTILE AUXILIARIES</v>
      </c>
      <c r="AH3941" s="48" t="str">
        <f t="shared" si="1047"/>
        <v xml:space="preserve">         5507000002 - TISSOCYL DBE BR</v>
      </c>
      <c r="AI3941" s="49" t="str">
        <f t="shared" si="1048"/>
        <v xml:space="preserve">     X00280 - LAVE BEM LAVANDERIA E TINTURARIA LTDA EPP</v>
      </c>
      <c r="AJ3941" t="str">
        <f t="shared" si="1049"/>
        <v xml:space="preserve">     90 - SALES</v>
      </c>
      <c r="AK3941" t="str">
        <f t="shared" si="1050"/>
        <v/>
      </c>
      <c r="AL3941">
        <f t="shared" si="1051"/>
        <v>9</v>
      </c>
      <c r="AM3941" t="str">
        <f t="shared" si="1052"/>
        <v>2025 9</v>
      </c>
      <c r="AN3941" t="str">
        <f t="shared" si="1053"/>
        <v xml:space="preserve">LAVE </v>
      </c>
    </row>
    <row r="3942" spans="1:40" x14ac:dyDescent="0.35">
      <c r="A3942">
        <v>84211</v>
      </c>
      <c r="B3942" t="s">
        <v>274</v>
      </c>
      <c r="C3942" s="31">
        <v>45943</v>
      </c>
      <c r="D3942" t="s">
        <v>286</v>
      </c>
      <c r="E3942" t="s">
        <v>287</v>
      </c>
      <c r="F3942" t="s">
        <v>294</v>
      </c>
      <c r="G3942" t="s">
        <v>295</v>
      </c>
      <c r="H3942" t="s">
        <v>979</v>
      </c>
      <c r="I3942" t="s">
        <v>980</v>
      </c>
      <c r="J3942">
        <v>240</v>
      </c>
      <c r="K3942">
        <v>4687.2</v>
      </c>
      <c r="L3942">
        <v>2153.0510100000001</v>
      </c>
      <c r="M3942">
        <v>944</v>
      </c>
      <c r="N3942">
        <v>19.53</v>
      </c>
      <c r="O3942" s="32">
        <f t="shared" si="1037"/>
        <v>3743.2</v>
      </c>
      <c r="P3942" s="32">
        <f t="shared" si="1038"/>
        <v>1590.1489899999997</v>
      </c>
      <c r="Q3942">
        <v>764081</v>
      </c>
      <c r="R3942" t="s">
        <v>298</v>
      </c>
      <c r="S3942" t="s">
        <v>298</v>
      </c>
      <c r="T3942" t="str">
        <f t="shared" si="1039"/>
        <v>VEN</v>
      </c>
      <c r="U3942" t="s">
        <v>303</v>
      </c>
      <c r="V3942" s="33">
        <f t="shared" si="1040"/>
        <v>4687.2</v>
      </c>
      <c r="W3942">
        <f t="shared" si="1041"/>
        <v>240</v>
      </c>
      <c r="X3942" s="33">
        <f t="shared" si="1042"/>
        <v>3743.2</v>
      </c>
      <c r="Y3942" s="33">
        <f t="shared" si="1043"/>
        <v>944</v>
      </c>
      <c r="Z3942" s="45">
        <f t="shared" si="1044"/>
        <v>0.32901284135518</v>
      </c>
      <c r="AA3942" s="33">
        <f t="shared" si="1045"/>
        <v>1542.1489899999997</v>
      </c>
      <c r="AB3942" s="45">
        <f t="shared" si="1046"/>
        <v>0.4119868000641162</v>
      </c>
      <c r="AC3942" s="33">
        <f>IFERROR($X3942/VLOOKUP(CONCATENATE("USD",C3942),[1]GEINDICE!AR$1:AS$65536,2,0),"")</f>
        <v>685.20382946786503</v>
      </c>
      <c r="AD3942" s="33">
        <f>IFERROR($AA3942/VLOOKUP(CONCATENATE("USD",C3942),[1]GEINDICE!AR$1:AS$65536,2,0),"")</f>
        <v>282.29493309414408</v>
      </c>
      <c r="AE3942" s="33">
        <f>IFERROR($X3942/VLOOKUP(CONCATENATE("EUR",C3942),[1]GEINDICE!AR$1:AS$65536,2,0),"")</f>
        <v>591.91321810907823</v>
      </c>
      <c r="AF3942" s="33">
        <f>IFERROR($AA3942/VLOOKUP(CONCATENATE("EUR",C3942),[1]GEINDICE!AR$1:AS$65536,2,0),"")</f>
        <v>243.86043264441241</v>
      </c>
      <c r="AG3942" s="48" t="str">
        <f>VLOOKUP(E3942,[1]Apresentação!AW$1:AX$65536,2,0)</f>
        <v xml:space="preserve">                    3 - TEXTILE AUXILIARIES</v>
      </c>
      <c r="AH3942" s="48" t="str">
        <f t="shared" si="1047"/>
        <v xml:space="preserve">         5507000002 - TISSOCYL DBE BR</v>
      </c>
      <c r="AI3942" s="49" t="str">
        <f t="shared" si="1048"/>
        <v xml:space="preserve">     X00280 - LAVE BEM LAVANDERIA E TINTURARIA LTDA EPP</v>
      </c>
      <c r="AJ3942" t="str">
        <f t="shared" si="1049"/>
        <v xml:space="preserve">     90 - SALES</v>
      </c>
      <c r="AK3942" t="str">
        <f t="shared" si="1050"/>
        <v/>
      </c>
      <c r="AL3942">
        <f t="shared" si="1051"/>
        <v>10</v>
      </c>
      <c r="AM3942" t="str">
        <f t="shared" si="1052"/>
        <v>2025 10</v>
      </c>
      <c r="AN3942" t="str">
        <f t="shared" si="1053"/>
        <v xml:space="preserve">LAVE </v>
      </c>
    </row>
    <row r="3943" spans="1:40" x14ac:dyDescent="0.35">
      <c r="A3943">
        <v>82527</v>
      </c>
      <c r="B3943" t="s">
        <v>274</v>
      </c>
      <c r="C3943" s="31">
        <v>45803</v>
      </c>
      <c r="D3943" t="s">
        <v>286</v>
      </c>
      <c r="E3943" t="s">
        <v>287</v>
      </c>
      <c r="F3943" t="s">
        <v>294</v>
      </c>
      <c r="G3943" t="s">
        <v>295</v>
      </c>
      <c r="H3943" t="s">
        <v>979</v>
      </c>
      <c r="I3943" t="s">
        <v>980</v>
      </c>
      <c r="J3943">
        <v>360</v>
      </c>
      <c r="K3943">
        <v>7030.8</v>
      </c>
      <c r="L3943">
        <v>3098.9944099999998</v>
      </c>
      <c r="M3943">
        <v>1416.01</v>
      </c>
      <c r="N3943">
        <v>19.53</v>
      </c>
      <c r="O3943" s="32">
        <f t="shared" si="1037"/>
        <v>5614.79</v>
      </c>
      <c r="P3943" s="32">
        <f t="shared" si="1038"/>
        <v>2515.7955900000002</v>
      </c>
      <c r="Q3943">
        <v>739554</v>
      </c>
      <c r="R3943" t="s">
        <v>298</v>
      </c>
      <c r="S3943" t="s">
        <v>298</v>
      </c>
      <c r="T3943" t="str">
        <f t="shared" si="1039"/>
        <v>VEN</v>
      </c>
      <c r="U3943" t="s">
        <v>303</v>
      </c>
      <c r="V3943" s="33">
        <f t="shared" si="1040"/>
        <v>7030.8</v>
      </c>
      <c r="W3943">
        <f t="shared" si="1041"/>
        <v>360</v>
      </c>
      <c r="X3943" s="33">
        <f t="shared" si="1042"/>
        <v>5614.79</v>
      </c>
      <c r="Y3943" s="33">
        <f t="shared" si="1043"/>
        <v>1416.01</v>
      </c>
      <c r="Z3943" s="45">
        <f t="shared" si="1044"/>
        <v>0.34758428486089776</v>
      </c>
      <c r="AA3943" s="33">
        <f t="shared" si="1045"/>
        <v>2443.7955900000002</v>
      </c>
      <c r="AB3943" s="45">
        <f t="shared" si="1046"/>
        <v>0.43524256294536395</v>
      </c>
      <c r="AC3943" s="33">
        <f>IFERROR($X3943/VLOOKUP(CONCATENATE("USD",C3943),[1]GEINDICE!AR$1:AS$65536,2,0),"")</f>
        <v>991.67947155548484</v>
      </c>
      <c r="AD3943" s="33">
        <f>IFERROR($AA3943/VLOOKUP(CONCATENATE("USD",C3943),[1]GEINDICE!AR$1:AS$65536,2,0),"")</f>
        <v>431.62111482011341</v>
      </c>
      <c r="AE3943" s="33">
        <f>IFERROR($X3943/VLOOKUP(CONCATENATE("EUR",C3943),[1]GEINDICE!AR$1:AS$65536,2,0),"")</f>
        <v>871.34765200657989</v>
      </c>
      <c r="AF3943" s="33">
        <f>IFERROR($AA3943/VLOOKUP(CONCATENATE("EUR",C3943),[1]GEINDICE!AR$1:AS$65536,2,0),"")</f>
        <v>379.24758527576898</v>
      </c>
      <c r="AG3943" s="48" t="str">
        <f>VLOOKUP(E3943,[1]Apresentação!AW$1:AX$65536,2,0)</f>
        <v xml:space="preserve">                    3 - TEXTILE AUXILIARIES</v>
      </c>
      <c r="AH3943" s="48" t="str">
        <f t="shared" si="1047"/>
        <v xml:space="preserve">         5507000002 - TISSOCYL DBE BR</v>
      </c>
      <c r="AI3943" s="49" t="str">
        <f t="shared" si="1048"/>
        <v xml:space="preserve">     X00280 - LAVE BEM LAVANDERIA E TINTURARIA LTDA EPP</v>
      </c>
      <c r="AJ3943" t="str">
        <f t="shared" si="1049"/>
        <v xml:space="preserve">     90 - SALES</v>
      </c>
      <c r="AK3943" t="str">
        <f t="shared" si="1050"/>
        <v/>
      </c>
      <c r="AL3943">
        <f t="shared" si="1051"/>
        <v>5</v>
      </c>
      <c r="AM3943" t="str">
        <f t="shared" si="1052"/>
        <v>2025 5</v>
      </c>
      <c r="AN3943" t="str">
        <f t="shared" si="1053"/>
        <v xml:space="preserve">LAVE </v>
      </c>
    </row>
    <row r="3944" spans="1:40" x14ac:dyDescent="0.35">
      <c r="A3944">
        <v>83408</v>
      </c>
      <c r="B3944" t="s">
        <v>274</v>
      </c>
      <c r="C3944" s="31">
        <v>45875</v>
      </c>
      <c r="D3944" t="s">
        <v>286</v>
      </c>
      <c r="E3944" t="s">
        <v>287</v>
      </c>
      <c r="F3944" t="s">
        <v>294</v>
      </c>
      <c r="G3944" t="s">
        <v>295</v>
      </c>
      <c r="H3944" t="s">
        <v>979</v>
      </c>
      <c r="I3944" t="s">
        <v>980</v>
      </c>
      <c r="J3944">
        <v>360</v>
      </c>
      <c r="K3944">
        <v>7030.8</v>
      </c>
      <c r="L3944">
        <v>3098.9944099999998</v>
      </c>
      <c r="M3944">
        <v>1416.01</v>
      </c>
      <c r="N3944">
        <v>19.53</v>
      </c>
      <c r="O3944" s="32">
        <f t="shared" si="1037"/>
        <v>5614.79</v>
      </c>
      <c r="P3944" s="32">
        <f t="shared" si="1038"/>
        <v>2515.7955900000002</v>
      </c>
      <c r="Q3944">
        <v>749270</v>
      </c>
      <c r="R3944" t="s">
        <v>298</v>
      </c>
      <c r="S3944" t="s">
        <v>298</v>
      </c>
      <c r="T3944" t="str">
        <f t="shared" si="1039"/>
        <v>VEN</v>
      </c>
      <c r="U3944" t="s">
        <v>300</v>
      </c>
      <c r="V3944" s="33">
        <f t="shared" si="1040"/>
        <v>7030.8</v>
      </c>
      <c r="W3944">
        <f t="shared" si="1041"/>
        <v>360</v>
      </c>
      <c r="X3944" s="33">
        <f t="shared" si="1042"/>
        <v>5614.79</v>
      </c>
      <c r="Y3944" s="33">
        <f t="shared" si="1043"/>
        <v>1416.01</v>
      </c>
      <c r="Z3944" s="45">
        <f t="shared" si="1044"/>
        <v>0.34758428486089776</v>
      </c>
      <c r="AA3944" s="33">
        <f t="shared" si="1045"/>
        <v>2443.7955900000002</v>
      </c>
      <c r="AB3944" s="45">
        <f t="shared" si="1046"/>
        <v>0.43524256294536395</v>
      </c>
      <c r="AC3944" s="33">
        <f>IFERROR($X3944/VLOOKUP(CONCATENATE("USD",C3944),[1]GEINDICE!AR$1:AS$65536,2,0),"")</f>
        <v>1024.5593226524579</v>
      </c>
      <c r="AD3944" s="33">
        <f>IFERROR($AA3944/VLOOKUP(CONCATENATE("USD",C3944),[1]GEINDICE!AR$1:AS$65536,2,0),"")</f>
        <v>445.93182548082189</v>
      </c>
      <c r="AE3944" s="33">
        <f>IFERROR($X3944/VLOOKUP(CONCATENATE("EUR",C3944),[1]GEINDICE!AR$1:AS$65536,2,0),"")</f>
        <v>879.6750642351318</v>
      </c>
      <c r="AF3944" s="33">
        <f>IFERROR($AA3944/VLOOKUP(CONCATENATE("EUR",C3944),[1]GEINDICE!AR$1:AS$65536,2,0),"")</f>
        <v>382.87202951682644</v>
      </c>
      <c r="AG3944" s="48" t="str">
        <f>VLOOKUP(E3944,[1]Apresentação!AW$1:AX$65536,2,0)</f>
        <v xml:space="preserve">                    3 - TEXTILE AUXILIARIES</v>
      </c>
      <c r="AH3944" s="48" t="str">
        <f t="shared" si="1047"/>
        <v xml:space="preserve">         5507000002 - TISSOCYL DBE BR</v>
      </c>
      <c r="AI3944" s="49" t="str">
        <f t="shared" si="1048"/>
        <v xml:space="preserve">     X00280 - LAVE BEM LAVANDERIA E TINTURARIA LTDA EPP</v>
      </c>
      <c r="AJ3944" t="str">
        <f t="shared" si="1049"/>
        <v xml:space="preserve">     90 - SALES</v>
      </c>
      <c r="AK3944" t="str">
        <f t="shared" si="1050"/>
        <v/>
      </c>
      <c r="AL3944">
        <f t="shared" si="1051"/>
        <v>8</v>
      </c>
      <c r="AM3944" t="str">
        <f t="shared" si="1052"/>
        <v>2025 8</v>
      </c>
      <c r="AN3944" t="str">
        <f t="shared" si="1053"/>
        <v xml:space="preserve">LAVE </v>
      </c>
    </row>
    <row r="3945" spans="1:40" x14ac:dyDescent="0.35">
      <c r="A3945">
        <v>82931</v>
      </c>
      <c r="B3945" t="s">
        <v>274</v>
      </c>
      <c r="C3945" s="31">
        <v>45838</v>
      </c>
      <c r="D3945" t="s">
        <v>286</v>
      </c>
      <c r="E3945" t="s">
        <v>287</v>
      </c>
      <c r="F3945" t="s">
        <v>294</v>
      </c>
      <c r="G3945" t="s">
        <v>295</v>
      </c>
      <c r="H3945" t="s">
        <v>979</v>
      </c>
      <c r="I3945" t="s">
        <v>980</v>
      </c>
      <c r="J3945">
        <v>360</v>
      </c>
      <c r="K3945">
        <v>7030.8</v>
      </c>
      <c r="L3945">
        <v>3098.9944099999998</v>
      </c>
      <c r="M3945">
        <v>1416.01</v>
      </c>
      <c r="N3945">
        <v>19.53</v>
      </c>
      <c r="O3945" s="32">
        <f t="shared" si="1037"/>
        <v>5614.79</v>
      </c>
      <c r="P3945" s="32">
        <f t="shared" si="1038"/>
        <v>2515.7955900000002</v>
      </c>
      <c r="Q3945">
        <v>742337</v>
      </c>
      <c r="R3945" t="s">
        <v>298</v>
      </c>
      <c r="S3945" t="s">
        <v>298</v>
      </c>
      <c r="T3945" t="str">
        <f t="shared" si="1039"/>
        <v>VEN</v>
      </c>
      <c r="U3945" t="s">
        <v>300</v>
      </c>
      <c r="V3945" s="33">
        <f t="shared" si="1040"/>
        <v>7030.8</v>
      </c>
      <c r="W3945">
        <f t="shared" si="1041"/>
        <v>360</v>
      </c>
      <c r="X3945" s="33">
        <f t="shared" si="1042"/>
        <v>5614.79</v>
      </c>
      <c r="Y3945" s="33">
        <f t="shared" si="1043"/>
        <v>1416.01</v>
      </c>
      <c r="Z3945" s="45">
        <f t="shared" si="1044"/>
        <v>0.34758428486089776</v>
      </c>
      <c r="AA3945" s="33">
        <f t="shared" si="1045"/>
        <v>2443.7955900000002</v>
      </c>
      <c r="AB3945" s="45">
        <f t="shared" si="1046"/>
        <v>0.43524256294536395</v>
      </c>
      <c r="AC3945" s="33">
        <f>IFERROR($X3945/VLOOKUP(CONCATENATE("USD",C3945),[1]GEINDICE!AR$1:AS$65536,2,0),"")</f>
        <v>1028.8963002327243</v>
      </c>
      <c r="AD3945" s="33">
        <f>IFERROR($AA3945/VLOOKUP(CONCATENATE("USD",C3945),[1]GEINDICE!AR$1:AS$65536,2,0),"")</f>
        <v>447.81946271829361</v>
      </c>
      <c r="AE3945" s="33">
        <f>IFERROR($X3945/VLOOKUP(CONCATENATE("EUR",C3945),[1]GEINDICE!AR$1:AS$65536,2,0),"")</f>
        <v>874.16939125019462</v>
      </c>
      <c r="AF3945" s="33">
        <f>IFERROR($AA3945/VLOOKUP(CONCATENATE("EUR",C3945),[1]GEINDICE!AR$1:AS$65536,2,0),"")</f>
        <v>380.47572629612336</v>
      </c>
      <c r="AG3945" s="48" t="str">
        <f>VLOOKUP(E3945,[1]Apresentação!AW$1:AX$65536,2,0)</f>
        <v xml:space="preserve">                    3 - TEXTILE AUXILIARIES</v>
      </c>
      <c r="AH3945" s="48" t="str">
        <f t="shared" si="1047"/>
        <v xml:space="preserve">         5507000002 - TISSOCYL DBE BR</v>
      </c>
      <c r="AI3945" s="49" t="str">
        <f t="shared" si="1048"/>
        <v xml:space="preserve">     X00280 - LAVE BEM LAVANDERIA E TINTURARIA LTDA EPP</v>
      </c>
      <c r="AJ3945" t="str">
        <f t="shared" si="1049"/>
        <v xml:space="preserve">     90 - SALES</v>
      </c>
      <c r="AK3945" t="str">
        <f t="shared" si="1050"/>
        <v/>
      </c>
      <c r="AL3945">
        <f t="shared" si="1051"/>
        <v>6</v>
      </c>
      <c r="AM3945" t="str">
        <f t="shared" si="1052"/>
        <v>2025 6</v>
      </c>
      <c r="AN3945" t="str">
        <f t="shared" si="1053"/>
        <v xml:space="preserve">LAVE </v>
      </c>
    </row>
    <row r="3946" spans="1:40" x14ac:dyDescent="0.35">
      <c r="A3946">
        <v>84147</v>
      </c>
      <c r="B3946" t="s">
        <v>274</v>
      </c>
      <c r="C3946" s="31">
        <v>45937</v>
      </c>
      <c r="D3946" t="s">
        <v>286</v>
      </c>
      <c r="E3946" t="s">
        <v>287</v>
      </c>
      <c r="F3946" t="s">
        <v>294</v>
      </c>
      <c r="G3946" t="s">
        <v>295</v>
      </c>
      <c r="H3946" t="s">
        <v>979</v>
      </c>
      <c r="I3946" t="s">
        <v>980</v>
      </c>
      <c r="J3946">
        <v>480</v>
      </c>
      <c r="K3946">
        <v>9374.4</v>
      </c>
      <c r="L3946">
        <v>4306.1020200000003</v>
      </c>
      <c r="M3946">
        <v>1888.01</v>
      </c>
      <c r="N3946">
        <v>19.53</v>
      </c>
      <c r="O3946" s="32">
        <f t="shared" si="1037"/>
        <v>7486.3899999999994</v>
      </c>
      <c r="P3946" s="32">
        <f t="shared" si="1038"/>
        <v>3180.2879799999992</v>
      </c>
      <c r="Q3946">
        <v>763541</v>
      </c>
      <c r="R3946" t="s">
        <v>298</v>
      </c>
      <c r="S3946" t="s">
        <v>298</v>
      </c>
      <c r="T3946" t="str">
        <f t="shared" si="1039"/>
        <v>VEN</v>
      </c>
      <c r="U3946" t="s">
        <v>303</v>
      </c>
      <c r="V3946" s="33">
        <f t="shared" si="1040"/>
        <v>9374.4</v>
      </c>
      <c r="W3946">
        <f t="shared" si="1041"/>
        <v>480</v>
      </c>
      <c r="X3946" s="33">
        <f t="shared" si="1042"/>
        <v>7486.3899999999994</v>
      </c>
      <c r="Y3946" s="33">
        <f t="shared" si="1043"/>
        <v>1888.01</v>
      </c>
      <c r="Z3946" s="45">
        <f t="shared" si="1044"/>
        <v>0.32901177462024228</v>
      </c>
      <c r="AA3946" s="33">
        <f t="shared" si="1045"/>
        <v>3084.2879799999992</v>
      </c>
      <c r="AB3946" s="45">
        <f t="shared" si="1046"/>
        <v>0.41198601462119921</v>
      </c>
      <c r="AC3946" s="33">
        <f>IFERROR($X3946/VLOOKUP(CONCATENATE("USD",C3946),[1]GEINDICE!AR$1:AS$65536,2,0),"")</f>
        <v>1402.9177520004496</v>
      </c>
      <c r="AD3946" s="33">
        <f>IFERROR($AA3946/VLOOKUP(CONCATENATE("USD",C3946),[1]GEINDICE!AR$1:AS$65536,2,0),"")</f>
        <v>577.98249348799709</v>
      </c>
      <c r="AE3946" s="33">
        <f>IFERROR($X3946/VLOOKUP(CONCATENATE("EUR",C3946),[1]GEINDICE!AR$1:AS$65536,2,0),"")</f>
        <v>1201.648448660535</v>
      </c>
      <c r="AF3946" s="33">
        <f>IFERROR($AA3946/VLOOKUP(CONCATENATE("EUR",C3946),[1]GEINDICE!AR$1:AS$65536,2,0),"")</f>
        <v>495.06235533940048</v>
      </c>
      <c r="AG3946" s="48" t="str">
        <f>VLOOKUP(E3946,[1]Apresentação!AW$1:AX$65536,2,0)</f>
        <v xml:space="preserve">                    3 - TEXTILE AUXILIARIES</v>
      </c>
      <c r="AH3946" s="48" t="str">
        <f t="shared" si="1047"/>
        <v xml:space="preserve">         5507000002 - TISSOCYL DBE BR</v>
      </c>
      <c r="AI3946" s="49" t="str">
        <f t="shared" si="1048"/>
        <v xml:space="preserve">     X00280 - LAVE BEM LAVANDERIA E TINTURARIA LTDA EPP</v>
      </c>
      <c r="AJ3946" t="str">
        <f t="shared" si="1049"/>
        <v xml:space="preserve">     90 - SALES</v>
      </c>
      <c r="AK3946" t="str">
        <f t="shared" si="1050"/>
        <v/>
      </c>
      <c r="AL3946">
        <f t="shared" si="1051"/>
        <v>10</v>
      </c>
      <c r="AM3946" t="str">
        <f t="shared" si="1052"/>
        <v>2025 10</v>
      </c>
      <c r="AN3946" t="str">
        <f t="shared" si="1053"/>
        <v xml:space="preserve">LAVE </v>
      </c>
    </row>
    <row r="3947" spans="1:40" x14ac:dyDescent="0.35">
      <c r="A3947">
        <v>83295</v>
      </c>
      <c r="B3947" t="s">
        <v>274</v>
      </c>
      <c r="C3947" s="31">
        <v>45867</v>
      </c>
      <c r="D3947" t="s">
        <v>286</v>
      </c>
      <c r="E3947" t="s">
        <v>287</v>
      </c>
      <c r="F3947" t="s">
        <v>294</v>
      </c>
      <c r="G3947" t="s">
        <v>295</v>
      </c>
      <c r="H3947" t="s">
        <v>979</v>
      </c>
      <c r="I3947" t="s">
        <v>980</v>
      </c>
      <c r="J3947">
        <v>240</v>
      </c>
      <c r="K3947">
        <v>4687.2</v>
      </c>
      <c r="L3947">
        <v>2065.9962700000001</v>
      </c>
      <c r="M3947">
        <v>944</v>
      </c>
      <c r="N3947">
        <v>19.53</v>
      </c>
      <c r="O3947" s="32">
        <f t="shared" si="1037"/>
        <v>3743.2</v>
      </c>
      <c r="P3947" s="32">
        <f t="shared" si="1038"/>
        <v>1677.2037299999997</v>
      </c>
      <c r="Q3947">
        <v>745534</v>
      </c>
      <c r="R3947" t="s">
        <v>298</v>
      </c>
      <c r="S3947" t="s">
        <v>298</v>
      </c>
      <c r="T3947" t="str">
        <f t="shared" si="1039"/>
        <v>VEN</v>
      </c>
      <c r="U3947" t="s">
        <v>300</v>
      </c>
      <c r="V3947" s="33">
        <f t="shared" si="1040"/>
        <v>4687.2</v>
      </c>
      <c r="W3947">
        <f t="shared" si="1041"/>
        <v>240</v>
      </c>
      <c r="X3947" s="33">
        <f t="shared" si="1042"/>
        <v>3743.2</v>
      </c>
      <c r="Y3947" s="33">
        <f t="shared" si="1043"/>
        <v>944</v>
      </c>
      <c r="Z3947" s="45">
        <f t="shared" si="1044"/>
        <v>0.34758570788530463</v>
      </c>
      <c r="AA3947" s="33">
        <f t="shared" si="1045"/>
        <v>1629.2037299999997</v>
      </c>
      <c r="AB3947" s="45">
        <f t="shared" si="1046"/>
        <v>0.43524356967300698</v>
      </c>
      <c r="AC3947" s="33">
        <f>IFERROR($X3947/VLOOKUP(CONCATENATE("USD",C3947),[1]GEINDICE!AR$1:AS$65536,2,0),"")</f>
        <v>671.25744207732578</v>
      </c>
      <c r="AD3947" s="33">
        <f>IFERROR($AA3947/VLOOKUP(CONCATENATE("USD",C3947),[1]GEINDICE!AR$1:AS$65536,2,0),"")</f>
        <v>292.16048525930699</v>
      </c>
      <c r="AE3947" s="33">
        <f>IFERROR($X3947/VLOOKUP(CONCATENATE("EUR",C3947),[1]GEINDICE!AR$1:AS$65536,2,0),"")</f>
        <v>581.92898451588826</v>
      </c>
      <c r="AF3947" s="33">
        <f>IFERROR($AA3947/VLOOKUP(CONCATENATE("EUR",C3947),[1]GEINDICE!AR$1:AS$65536,2,0),"")</f>
        <v>253.28084851688322</v>
      </c>
      <c r="AG3947" s="48" t="str">
        <f>VLOOKUP(E3947,[1]Apresentação!AW$1:AX$65536,2,0)</f>
        <v xml:space="preserve">                    3 - TEXTILE AUXILIARIES</v>
      </c>
      <c r="AH3947" s="48" t="str">
        <f t="shared" si="1047"/>
        <v xml:space="preserve">         5507000002 - TISSOCYL DBE BR</v>
      </c>
      <c r="AI3947" s="49" t="str">
        <f t="shared" si="1048"/>
        <v xml:space="preserve">     X00280 - LAVE BEM LAVANDERIA E TINTURARIA LTDA EPP</v>
      </c>
      <c r="AJ3947" t="str">
        <f t="shared" si="1049"/>
        <v xml:space="preserve">     90 - SALES</v>
      </c>
      <c r="AK3947" t="str">
        <f t="shared" si="1050"/>
        <v/>
      </c>
      <c r="AL3947">
        <f t="shared" si="1051"/>
        <v>7</v>
      </c>
      <c r="AM3947" t="str">
        <f t="shared" si="1052"/>
        <v>2025 7</v>
      </c>
      <c r="AN3947" t="str">
        <f t="shared" si="1053"/>
        <v xml:space="preserve">LAVE </v>
      </c>
    </row>
    <row r="3948" spans="1:40" x14ac:dyDescent="0.35">
      <c r="A3948">
        <v>83830</v>
      </c>
      <c r="B3948" t="s">
        <v>274</v>
      </c>
      <c r="C3948" s="31">
        <v>45911</v>
      </c>
      <c r="D3948" t="s">
        <v>286</v>
      </c>
      <c r="E3948" t="s">
        <v>287</v>
      </c>
      <c r="F3948" t="s">
        <v>294</v>
      </c>
      <c r="G3948" t="s">
        <v>295</v>
      </c>
      <c r="H3948" t="s">
        <v>979</v>
      </c>
      <c r="I3948" t="s">
        <v>980</v>
      </c>
      <c r="J3948">
        <v>360</v>
      </c>
      <c r="K3948">
        <v>7030.8</v>
      </c>
      <c r="L3948">
        <v>3229.5765200000001</v>
      </c>
      <c r="M3948">
        <v>1416.01</v>
      </c>
      <c r="N3948">
        <v>19.53</v>
      </c>
      <c r="O3948" s="32">
        <f t="shared" si="1037"/>
        <v>5614.79</v>
      </c>
      <c r="P3948" s="32">
        <f t="shared" si="1038"/>
        <v>2385.2134799999999</v>
      </c>
      <c r="Q3948">
        <v>761206</v>
      </c>
      <c r="R3948" t="s">
        <v>298</v>
      </c>
      <c r="S3948" t="s">
        <v>298</v>
      </c>
      <c r="T3948" t="str">
        <f t="shared" si="1039"/>
        <v>VEN</v>
      </c>
      <c r="U3948" t="s">
        <v>300</v>
      </c>
      <c r="V3948" s="33">
        <f t="shared" si="1040"/>
        <v>7030.8</v>
      </c>
      <c r="W3948">
        <f t="shared" si="1041"/>
        <v>360</v>
      </c>
      <c r="X3948" s="33">
        <f t="shared" si="1042"/>
        <v>5614.79</v>
      </c>
      <c r="Y3948" s="33">
        <f t="shared" si="1043"/>
        <v>1416.01</v>
      </c>
      <c r="Z3948" s="45">
        <f t="shared" si="1044"/>
        <v>0.32901141833077313</v>
      </c>
      <c r="AA3948" s="33">
        <f t="shared" si="1045"/>
        <v>2313.2134799999999</v>
      </c>
      <c r="AB3948" s="45">
        <f t="shared" si="1046"/>
        <v>0.41198575191592202</v>
      </c>
      <c r="AC3948" s="33">
        <f>IFERROR($X3948/VLOOKUP(CONCATENATE("USD",C3948),[1]GEINDICE!AR$1:AS$65536,2,0),"")</f>
        <v>1042.5173604664114</v>
      </c>
      <c r="AD3948" s="33">
        <f>IFERROR($AA3948/VLOOKUP(CONCATENATE("USD",C3948),[1]GEINDICE!AR$1:AS$65536,2,0),"")</f>
        <v>429.50229863715691</v>
      </c>
      <c r="AE3948" s="33">
        <f>IFERROR($X3948/VLOOKUP(CONCATENATE("EUR",C3948),[1]GEINDICE!AR$1:AS$65536,2,0),"")</f>
        <v>888.52861121660965</v>
      </c>
      <c r="AF3948" s="33">
        <f>IFERROR($AA3948/VLOOKUP(CONCATENATE("EUR",C3948),[1]GEINDICE!AR$1:AS$65536,2,0),"")</f>
        <v>366.06112799088487</v>
      </c>
      <c r="AG3948" s="48" t="str">
        <f>VLOOKUP(E3948,[1]Apresentação!AW$1:AX$65536,2,0)</f>
        <v xml:space="preserve">                    3 - TEXTILE AUXILIARIES</v>
      </c>
      <c r="AH3948" s="48" t="str">
        <f t="shared" si="1047"/>
        <v xml:space="preserve">         5507000002 - TISSOCYL DBE BR</v>
      </c>
      <c r="AI3948" s="49" t="str">
        <f t="shared" si="1048"/>
        <v xml:space="preserve">     X00280 - LAVE BEM LAVANDERIA E TINTURARIA LTDA EPP</v>
      </c>
      <c r="AJ3948" t="str">
        <f t="shared" si="1049"/>
        <v xml:space="preserve">     90 - SALES</v>
      </c>
      <c r="AK3948" t="str">
        <f t="shared" si="1050"/>
        <v/>
      </c>
      <c r="AL3948">
        <f t="shared" si="1051"/>
        <v>9</v>
      </c>
      <c r="AM3948" t="str">
        <f t="shared" si="1052"/>
        <v>2025 9</v>
      </c>
      <c r="AN3948" t="str">
        <f t="shared" si="1053"/>
        <v xml:space="preserve">LAVE </v>
      </c>
    </row>
    <row r="3949" spans="1:40" x14ac:dyDescent="0.35">
      <c r="A3949">
        <v>82704</v>
      </c>
      <c r="B3949" t="s">
        <v>274</v>
      </c>
      <c r="C3949" s="31">
        <v>45817</v>
      </c>
      <c r="D3949" t="s">
        <v>286</v>
      </c>
      <c r="E3949" t="s">
        <v>287</v>
      </c>
      <c r="F3949" t="s">
        <v>294</v>
      </c>
      <c r="G3949" t="s">
        <v>295</v>
      </c>
      <c r="H3949" t="s">
        <v>979</v>
      </c>
      <c r="I3949" t="s">
        <v>980</v>
      </c>
      <c r="J3949">
        <v>240</v>
      </c>
      <c r="K3949">
        <v>4687.2</v>
      </c>
      <c r="L3949">
        <v>2065.9962700000001</v>
      </c>
      <c r="M3949">
        <v>944</v>
      </c>
      <c r="N3949">
        <v>19.53</v>
      </c>
      <c r="O3949" s="32">
        <f t="shared" si="1037"/>
        <v>3743.2</v>
      </c>
      <c r="P3949" s="32">
        <f t="shared" si="1038"/>
        <v>1677.2037299999997</v>
      </c>
      <c r="Q3949">
        <v>740904</v>
      </c>
      <c r="R3949" t="s">
        <v>298</v>
      </c>
      <c r="S3949" t="s">
        <v>298</v>
      </c>
      <c r="T3949" t="str">
        <f t="shared" si="1039"/>
        <v>VEN</v>
      </c>
      <c r="U3949" t="s">
        <v>300</v>
      </c>
      <c r="V3949" s="33">
        <f t="shared" si="1040"/>
        <v>4687.2</v>
      </c>
      <c r="W3949">
        <f t="shared" si="1041"/>
        <v>240</v>
      </c>
      <c r="X3949" s="33">
        <f t="shared" si="1042"/>
        <v>3743.2</v>
      </c>
      <c r="Y3949" s="33">
        <f t="shared" si="1043"/>
        <v>944</v>
      </c>
      <c r="Z3949" s="45">
        <f t="shared" si="1044"/>
        <v>0.34758570788530463</v>
      </c>
      <c r="AA3949" s="33">
        <f t="shared" si="1045"/>
        <v>1629.2037299999997</v>
      </c>
      <c r="AB3949" s="45">
        <f t="shared" si="1046"/>
        <v>0.43524356967300698</v>
      </c>
      <c r="AC3949" s="33">
        <f>IFERROR($X3949/VLOOKUP(CONCATENATE("USD",C3949),[1]GEINDICE!AR$1:AS$65536,2,0),"")</f>
        <v>671.30559540889521</v>
      </c>
      <c r="AD3949" s="33">
        <f>IFERROR($AA3949/VLOOKUP(CONCATENATE("USD",C3949),[1]GEINDICE!AR$1:AS$65536,2,0),"")</f>
        <v>292.18144368723091</v>
      </c>
      <c r="AE3949" s="33">
        <f>IFERROR($X3949/VLOOKUP(CONCATENATE("EUR",C3949),[1]GEINDICE!AR$1:AS$65536,2,0),"")</f>
        <v>587.57416883809992</v>
      </c>
      <c r="AF3949" s="33">
        <f>IFERROR($AA3949/VLOOKUP(CONCATENATE("EUR",C3949),[1]GEINDICE!AR$1:AS$65536,2,0),"")</f>
        <v>255.73787869274474</v>
      </c>
      <c r="AG3949" s="48" t="str">
        <f>VLOOKUP(E3949,[1]Apresentação!AW$1:AX$65536,2,0)</f>
        <v xml:space="preserve">                    3 - TEXTILE AUXILIARIES</v>
      </c>
      <c r="AH3949" s="48" t="str">
        <f t="shared" si="1047"/>
        <v xml:space="preserve">         5507000002 - TISSOCYL DBE BR</v>
      </c>
      <c r="AI3949" s="49" t="str">
        <f t="shared" si="1048"/>
        <v xml:space="preserve">     X00280 - LAVE BEM LAVANDERIA E TINTURARIA LTDA EPP</v>
      </c>
      <c r="AJ3949" t="str">
        <f t="shared" si="1049"/>
        <v xml:space="preserve">     90 - SALES</v>
      </c>
      <c r="AK3949" t="str">
        <f t="shared" si="1050"/>
        <v/>
      </c>
      <c r="AL3949">
        <f t="shared" si="1051"/>
        <v>6</v>
      </c>
      <c r="AM3949" t="str">
        <f t="shared" si="1052"/>
        <v>2025 6</v>
      </c>
      <c r="AN3949" t="str">
        <f t="shared" si="1053"/>
        <v xml:space="preserve">LAVE </v>
      </c>
    </row>
    <row r="3950" spans="1:40" x14ac:dyDescent="0.35">
      <c r="A3950">
        <v>83905</v>
      </c>
      <c r="B3950" t="s">
        <v>274</v>
      </c>
      <c r="C3950" s="31">
        <v>45918</v>
      </c>
      <c r="D3950" t="s">
        <v>286</v>
      </c>
      <c r="E3950" t="s">
        <v>287</v>
      </c>
      <c r="F3950" t="s">
        <v>294</v>
      </c>
      <c r="G3950" t="s">
        <v>295</v>
      </c>
      <c r="H3950" t="s">
        <v>979</v>
      </c>
      <c r="I3950" t="s">
        <v>980</v>
      </c>
      <c r="J3950">
        <v>360</v>
      </c>
      <c r="K3950">
        <v>7030.8</v>
      </c>
      <c r="L3950">
        <v>3229.5765200000001</v>
      </c>
      <c r="M3950">
        <v>1416.01</v>
      </c>
      <c r="N3950">
        <v>19.53</v>
      </c>
      <c r="O3950" s="32">
        <f t="shared" si="1037"/>
        <v>5614.79</v>
      </c>
      <c r="P3950" s="32">
        <f t="shared" si="1038"/>
        <v>2385.2134799999999</v>
      </c>
      <c r="Q3950">
        <v>761777</v>
      </c>
      <c r="R3950" t="s">
        <v>298</v>
      </c>
      <c r="S3950" t="s">
        <v>298</v>
      </c>
      <c r="T3950" t="str">
        <f t="shared" si="1039"/>
        <v>VEN</v>
      </c>
      <c r="U3950" t="s">
        <v>300</v>
      </c>
      <c r="V3950" s="33">
        <f t="shared" si="1040"/>
        <v>7030.8</v>
      </c>
      <c r="W3950">
        <f t="shared" si="1041"/>
        <v>360</v>
      </c>
      <c r="X3950" s="33">
        <f t="shared" si="1042"/>
        <v>5614.79</v>
      </c>
      <c r="Y3950" s="33">
        <f t="shared" si="1043"/>
        <v>1416.01</v>
      </c>
      <c r="Z3950" s="45">
        <f t="shared" si="1044"/>
        <v>0.32901141833077313</v>
      </c>
      <c r="AA3950" s="33">
        <f t="shared" si="1045"/>
        <v>2313.2134799999999</v>
      </c>
      <c r="AB3950" s="45">
        <f t="shared" si="1046"/>
        <v>0.41198575191592202</v>
      </c>
      <c r="AC3950" s="33">
        <f>IFERROR($X3950/VLOOKUP(CONCATENATE("USD",C3950),[1]GEINDICE!AR$1:AS$65536,2,0),"")</f>
        <v>1059.1944916053574</v>
      </c>
      <c r="AD3950" s="33">
        <f>IFERROR($AA3950/VLOOKUP(CONCATENATE("USD",C3950),[1]GEINDICE!AR$1:AS$65536,2,0),"")</f>
        <v>436.37303904923596</v>
      </c>
      <c r="AE3950" s="33">
        <f>IFERROR($X3950/VLOOKUP(CONCATENATE("EUR",C3950),[1]GEINDICE!AR$1:AS$65536,2,0),"")</f>
        <v>899.14325977644683</v>
      </c>
      <c r="AF3950" s="33">
        <f>IFERROR($AA3950/VLOOKUP(CONCATENATE("EUR",C3950),[1]GEINDICE!AR$1:AS$65536,2,0),"")</f>
        <v>370.43421195913265</v>
      </c>
      <c r="AG3950" s="48" t="str">
        <f>VLOOKUP(E3950,[1]Apresentação!AW$1:AX$65536,2,0)</f>
        <v xml:space="preserve">                    3 - TEXTILE AUXILIARIES</v>
      </c>
      <c r="AH3950" s="48" t="str">
        <f t="shared" si="1047"/>
        <v xml:space="preserve">         5507000002 - TISSOCYL DBE BR</v>
      </c>
      <c r="AI3950" s="49" t="str">
        <f t="shared" si="1048"/>
        <v xml:space="preserve">     X00280 - LAVE BEM LAVANDERIA E TINTURARIA LTDA EPP</v>
      </c>
      <c r="AJ3950" t="str">
        <f t="shared" si="1049"/>
        <v xml:space="preserve">     90 - SALES</v>
      </c>
      <c r="AK3950" t="str">
        <f t="shared" si="1050"/>
        <v/>
      </c>
      <c r="AL3950">
        <f t="shared" si="1051"/>
        <v>9</v>
      </c>
      <c r="AM3950" t="str">
        <f t="shared" si="1052"/>
        <v>2025 9</v>
      </c>
      <c r="AN3950" t="str">
        <f t="shared" si="1053"/>
        <v xml:space="preserve">LAVE </v>
      </c>
    </row>
    <row r="3951" spans="1:40" x14ac:dyDescent="0.35">
      <c r="A3951">
        <v>83099</v>
      </c>
      <c r="B3951" t="s">
        <v>274</v>
      </c>
      <c r="C3951" s="31">
        <v>45852</v>
      </c>
      <c r="D3951" t="s">
        <v>286</v>
      </c>
      <c r="E3951" t="s">
        <v>287</v>
      </c>
      <c r="F3951" t="s">
        <v>294</v>
      </c>
      <c r="G3951" t="s">
        <v>295</v>
      </c>
      <c r="H3951" t="s">
        <v>979</v>
      </c>
      <c r="I3951" t="s">
        <v>980</v>
      </c>
      <c r="J3951">
        <v>240</v>
      </c>
      <c r="K3951">
        <v>4687.2</v>
      </c>
      <c r="L3951">
        <v>2065.9962700000001</v>
      </c>
      <c r="M3951">
        <v>944</v>
      </c>
      <c r="N3951">
        <v>19.53</v>
      </c>
      <c r="O3951" s="32">
        <f t="shared" si="1037"/>
        <v>3743.2</v>
      </c>
      <c r="P3951" s="32">
        <f t="shared" si="1038"/>
        <v>1677.2037299999997</v>
      </c>
      <c r="Q3951">
        <v>743712</v>
      </c>
      <c r="R3951" t="s">
        <v>298</v>
      </c>
      <c r="S3951" t="s">
        <v>298</v>
      </c>
      <c r="T3951" t="str">
        <f t="shared" si="1039"/>
        <v>VEN</v>
      </c>
      <c r="U3951" t="s">
        <v>300</v>
      </c>
      <c r="V3951" s="33">
        <f t="shared" si="1040"/>
        <v>4687.2</v>
      </c>
      <c r="W3951">
        <f t="shared" si="1041"/>
        <v>240</v>
      </c>
      <c r="X3951" s="33">
        <f t="shared" si="1042"/>
        <v>3743.2</v>
      </c>
      <c r="Y3951" s="33">
        <f t="shared" si="1043"/>
        <v>944</v>
      </c>
      <c r="Z3951" s="45">
        <f t="shared" si="1044"/>
        <v>0.34758570788530463</v>
      </c>
      <c r="AA3951" s="33">
        <f t="shared" si="1045"/>
        <v>1629.2037299999997</v>
      </c>
      <c r="AB3951" s="45">
        <f t="shared" si="1046"/>
        <v>0.43524356967300698</v>
      </c>
      <c r="AC3951" s="33">
        <f>IFERROR($X3951/VLOOKUP(CONCATENATE("USD",C3951),[1]GEINDICE!AR$1:AS$65536,2,0),"")</f>
        <v>673.29795844950081</v>
      </c>
      <c r="AD3951" s="33">
        <f>IFERROR($AA3951/VLOOKUP(CONCATENATE("USD",C3951),[1]GEINDICE!AR$1:AS$65536,2,0),"")</f>
        <v>293.04860688910867</v>
      </c>
      <c r="AE3951" s="33">
        <f>IFERROR($X3951/VLOOKUP(CONCATENATE("EUR",C3951),[1]GEINDICE!AR$1:AS$65536,2,0),"")</f>
        <v>576.85313607643707</v>
      </c>
      <c r="AF3951" s="33">
        <f>IFERROR($AA3951/VLOOKUP(CONCATENATE("EUR",C3951),[1]GEINDICE!AR$1:AS$65536,2,0),"")</f>
        <v>251.0716181229773</v>
      </c>
      <c r="AG3951" s="48" t="str">
        <f>VLOOKUP(E3951,[1]Apresentação!AW$1:AX$65536,2,0)</f>
        <v xml:space="preserve">                    3 - TEXTILE AUXILIARIES</v>
      </c>
      <c r="AH3951" s="48" t="str">
        <f t="shared" si="1047"/>
        <v xml:space="preserve">         5507000002 - TISSOCYL DBE BR</v>
      </c>
      <c r="AI3951" s="49" t="str">
        <f t="shared" si="1048"/>
        <v xml:space="preserve">     X00280 - LAVE BEM LAVANDERIA E TINTURARIA LTDA EPP</v>
      </c>
      <c r="AJ3951" t="str">
        <f t="shared" si="1049"/>
        <v xml:space="preserve">     90 - SALES</v>
      </c>
      <c r="AK3951" t="str">
        <f t="shared" si="1050"/>
        <v/>
      </c>
      <c r="AL3951">
        <f t="shared" si="1051"/>
        <v>7</v>
      </c>
      <c r="AM3951" t="str">
        <f t="shared" si="1052"/>
        <v>2025 7</v>
      </c>
      <c r="AN3951" t="str">
        <f t="shared" si="1053"/>
        <v xml:space="preserve">LAVE </v>
      </c>
    </row>
    <row r="3952" spans="1:40" x14ac:dyDescent="0.35">
      <c r="A3952">
        <v>83507</v>
      </c>
      <c r="B3952" t="s">
        <v>274</v>
      </c>
      <c r="C3952" s="31">
        <v>45883</v>
      </c>
      <c r="D3952" t="s">
        <v>286</v>
      </c>
      <c r="E3952" t="s">
        <v>287</v>
      </c>
      <c r="F3952" t="s">
        <v>294</v>
      </c>
      <c r="G3952" t="s">
        <v>295</v>
      </c>
      <c r="H3952" t="s">
        <v>979</v>
      </c>
      <c r="I3952" t="s">
        <v>980</v>
      </c>
      <c r="J3952">
        <v>240</v>
      </c>
      <c r="K3952">
        <v>4687.2</v>
      </c>
      <c r="L3952">
        <v>2065.9962700000001</v>
      </c>
      <c r="M3952">
        <v>944</v>
      </c>
      <c r="N3952">
        <v>19.53</v>
      </c>
      <c r="O3952" s="32">
        <f t="shared" si="1037"/>
        <v>3743.2</v>
      </c>
      <c r="P3952" s="32">
        <f t="shared" si="1038"/>
        <v>1677.2037299999997</v>
      </c>
      <c r="Q3952">
        <v>754749</v>
      </c>
      <c r="R3952" t="s">
        <v>298</v>
      </c>
      <c r="S3952" t="s">
        <v>298</v>
      </c>
      <c r="T3952" t="str">
        <f t="shared" si="1039"/>
        <v>VEN</v>
      </c>
      <c r="U3952" t="s">
        <v>293</v>
      </c>
      <c r="V3952" s="33">
        <f t="shared" si="1040"/>
        <v>4687.2</v>
      </c>
      <c r="W3952">
        <f t="shared" si="1041"/>
        <v>240</v>
      </c>
      <c r="X3952" s="33">
        <f t="shared" si="1042"/>
        <v>3743.2</v>
      </c>
      <c r="Y3952" s="33">
        <f t="shared" si="1043"/>
        <v>944</v>
      </c>
      <c r="Z3952" s="45">
        <f t="shared" si="1044"/>
        <v>0.34758570788530463</v>
      </c>
      <c r="AA3952" s="33">
        <f t="shared" si="1045"/>
        <v>1629.2037299999997</v>
      </c>
      <c r="AB3952" s="45">
        <f t="shared" si="1046"/>
        <v>0.43524356967300698</v>
      </c>
      <c r="AC3952" s="33">
        <f>IFERROR($X3952/VLOOKUP(CONCATENATE("USD",C3952),[1]GEINDICE!AR$1:AS$65536,2,0),"")</f>
        <v>691.96783436546809</v>
      </c>
      <c r="AD3952" s="33">
        <f>IFERROR($AA3952/VLOOKUP(CONCATENATE("USD",C3952),[1]GEINDICE!AR$1:AS$65536,2,0),"")</f>
        <v>301.17455032812637</v>
      </c>
      <c r="AE3952" s="33">
        <f>IFERROR($X3952/VLOOKUP(CONCATENATE("EUR",C3952),[1]GEINDICE!AR$1:AS$65536,2,0),"")</f>
        <v>594.27192481107511</v>
      </c>
      <c r="AF3952" s="33">
        <f>IFERROR($AA3952/VLOOKUP(CONCATENATE("EUR",C3952),[1]GEINDICE!AR$1:AS$65536,2,0),"")</f>
        <v>258.65303391122114</v>
      </c>
      <c r="AG3952" s="48" t="str">
        <f>VLOOKUP(E3952,[1]Apresentação!AW$1:AX$65536,2,0)</f>
        <v xml:space="preserve">                    3 - TEXTILE AUXILIARIES</v>
      </c>
      <c r="AH3952" s="48" t="str">
        <f t="shared" si="1047"/>
        <v xml:space="preserve">         5507000002 - TISSOCYL DBE BR</v>
      </c>
      <c r="AI3952" s="49" t="str">
        <f t="shared" si="1048"/>
        <v xml:space="preserve">     X00280 - LAVE BEM LAVANDERIA E TINTURARIA LTDA EPP</v>
      </c>
      <c r="AJ3952" t="str">
        <f t="shared" si="1049"/>
        <v xml:space="preserve">     90 - SALES</v>
      </c>
      <c r="AK3952" t="str">
        <f t="shared" si="1050"/>
        <v/>
      </c>
      <c r="AL3952">
        <f t="shared" si="1051"/>
        <v>8</v>
      </c>
      <c r="AM3952" t="str">
        <f t="shared" si="1052"/>
        <v>2025 8</v>
      </c>
      <c r="AN3952" t="str">
        <f t="shared" si="1053"/>
        <v xml:space="preserve">LAVE </v>
      </c>
    </row>
    <row r="3953" spans="1:40" x14ac:dyDescent="0.35">
      <c r="A3953">
        <v>84009</v>
      </c>
      <c r="B3953" t="s">
        <v>274</v>
      </c>
      <c r="C3953" s="31">
        <v>45925</v>
      </c>
      <c r="D3953" t="s">
        <v>286</v>
      </c>
      <c r="E3953" t="s">
        <v>287</v>
      </c>
      <c r="F3953" t="s">
        <v>294</v>
      </c>
      <c r="G3953" t="s">
        <v>295</v>
      </c>
      <c r="H3953" t="s">
        <v>979</v>
      </c>
      <c r="I3953" t="s">
        <v>980</v>
      </c>
      <c r="J3953">
        <v>240</v>
      </c>
      <c r="K3953">
        <v>4687.2</v>
      </c>
      <c r="L3953">
        <v>2153.0510100000001</v>
      </c>
      <c r="M3953">
        <v>944</v>
      </c>
      <c r="N3953">
        <v>19.53</v>
      </c>
      <c r="O3953" s="32">
        <f t="shared" si="1037"/>
        <v>3743.2</v>
      </c>
      <c r="P3953" s="32">
        <f t="shared" si="1038"/>
        <v>1590.1489899999997</v>
      </c>
      <c r="Q3953">
        <v>762396</v>
      </c>
      <c r="R3953" t="s">
        <v>298</v>
      </c>
      <c r="S3953" t="s">
        <v>298</v>
      </c>
      <c r="T3953" t="str">
        <f t="shared" si="1039"/>
        <v>VEN</v>
      </c>
      <c r="U3953" t="s">
        <v>300</v>
      </c>
      <c r="V3953" s="33">
        <f t="shared" si="1040"/>
        <v>4687.2</v>
      </c>
      <c r="W3953">
        <f t="shared" si="1041"/>
        <v>240</v>
      </c>
      <c r="X3953" s="33">
        <f t="shared" si="1042"/>
        <v>3743.2</v>
      </c>
      <c r="Y3953" s="33">
        <f t="shared" si="1043"/>
        <v>944</v>
      </c>
      <c r="Z3953" s="45">
        <f t="shared" si="1044"/>
        <v>0.32901284135518</v>
      </c>
      <c r="AA3953" s="33">
        <f t="shared" si="1045"/>
        <v>1542.1489899999997</v>
      </c>
      <c r="AB3953" s="45">
        <f t="shared" si="1046"/>
        <v>0.4119868000641162</v>
      </c>
      <c r="AC3953" s="33">
        <f>IFERROR($X3953/VLOOKUP(CONCATENATE("USD",C3953),[1]GEINDICE!AR$1:AS$65536,2,0),"")</f>
        <v>700.64576509124936</v>
      </c>
      <c r="AD3953" s="33">
        <f>IFERROR($AA3953/VLOOKUP(CONCATENATE("USD",C3953),[1]GEINDICE!AR$1:AS$65536,2,0),"")</f>
        <v>288.65680673841825</v>
      </c>
      <c r="AE3953" s="33">
        <f>IFERROR($X3953/VLOOKUP(CONCATENATE("EUR",C3953),[1]GEINDICE!AR$1:AS$65536,2,0),"")</f>
        <v>600.17957927142118</v>
      </c>
      <c r="AF3953" s="33">
        <f>IFERROR($AA3953/VLOOKUP(CONCATENATE("EUR",C3953),[1]GEINDICE!AR$1:AS$65536,2,0),"")</f>
        <v>247.26606432786036</v>
      </c>
      <c r="AG3953" s="48" t="str">
        <f>VLOOKUP(E3953,[1]Apresentação!AW$1:AX$65536,2,0)</f>
        <v xml:space="preserve">                    3 - TEXTILE AUXILIARIES</v>
      </c>
      <c r="AH3953" s="48" t="str">
        <f t="shared" si="1047"/>
        <v xml:space="preserve">         5507000002 - TISSOCYL DBE BR</v>
      </c>
      <c r="AI3953" s="49" t="str">
        <f t="shared" si="1048"/>
        <v xml:space="preserve">     X00280 - LAVE BEM LAVANDERIA E TINTURARIA LTDA EPP</v>
      </c>
      <c r="AJ3953" t="str">
        <f t="shared" si="1049"/>
        <v xml:space="preserve">     90 - SALES</v>
      </c>
      <c r="AK3953" t="str">
        <f t="shared" si="1050"/>
        <v/>
      </c>
      <c r="AL3953">
        <f t="shared" si="1051"/>
        <v>9</v>
      </c>
      <c r="AM3953" t="str">
        <f t="shared" si="1052"/>
        <v>2025 9</v>
      </c>
      <c r="AN3953" t="str">
        <f t="shared" si="1053"/>
        <v xml:space="preserve">LAVE </v>
      </c>
    </row>
    <row r="3954" spans="1:40" x14ac:dyDescent="0.35">
      <c r="A3954">
        <v>83589</v>
      </c>
      <c r="B3954" t="s">
        <v>274</v>
      </c>
      <c r="C3954" s="31">
        <v>45890</v>
      </c>
      <c r="D3954" t="s">
        <v>286</v>
      </c>
      <c r="E3954" t="s">
        <v>287</v>
      </c>
      <c r="F3954" t="s">
        <v>294</v>
      </c>
      <c r="G3954" t="s">
        <v>295</v>
      </c>
      <c r="H3954" t="s">
        <v>979</v>
      </c>
      <c r="I3954" t="s">
        <v>980</v>
      </c>
      <c r="J3954">
        <v>360</v>
      </c>
      <c r="K3954">
        <v>7030.8</v>
      </c>
      <c r="L3954">
        <v>3229.5765099999999</v>
      </c>
      <c r="M3954">
        <v>1416.01</v>
      </c>
      <c r="N3954">
        <v>19.53</v>
      </c>
      <c r="O3954" s="32">
        <f t="shared" si="1037"/>
        <v>5614.79</v>
      </c>
      <c r="P3954" s="32">
        <f t="shared" si="1038"/>
        <v>2385.2134900000001</v>
      </c>
      <c r="Q3954">
        <v>759375</v>
      </c>
      <c r="R3954" t="s">
        <v>298</v>
      </c>
      <c r="S3954" t="s">
        <v>298</v>
      </c>
      <c r="T3954" t="str">
        <f t="shared" si="1039"/>
        <v>VEN</v>
      </c>
      <c r="U3954" t="s">
        <v>300</v>
      </c>
      <c r="V3954" s="33">
        <f t="shared" si="1040"/>
        <v>7030.8</v>
      </c>
      <c r="W3954">
        <f t="shared" si="1041"/>
        <v>360</v>
      </c>
      <c r="X3954" s="33">
        <f t="shared" si="1042"/>
        <v>5614.79</v>
      </c>
      <c r="Y3954" s="33">
        <f t="shared" si="1043"/>
        <v>1416.01</v>
      </c>
      <c r="Z3954" s="45">
        <f t="shared" si="1044"/>
        <v>0.3290114197530864</v>
      </c>
      <c r="AA3954" s="33">
        <f t="shared" si="1045"/>
        <v>2313.2134900000001</v>
      </c>
      <c r="AB3954" s="45">
        <f t="shared" si="1046"/>
        <v>0.41198575369693258</v>
      </c>
      <c r="AC3954" s="33">
        <f>IFERROR($X3954/VLOOKUP(CONCATENATE("USD",C3954),[1]GEINDICE!AR$1:AS$65536,2,0),"")</f>
        <v>1024.0734661122053</v>
      </c>
      <c r="AD3954" s="33">
        <f>IFERROR($AA3954/VLOOKUP(CONCATENATE("USD",C3954),[1]GEINDICE!AR$1:AS$65536,2,0),"")</f>
        <v>421.90367877726709</v>
      </c>
      <c r="AE3954" s="33">
        <f>IFERROR($X3954/VLOOKUP(CONCATENATE("EUR",C3954),[1]GEINDICE!AR$1:AS$65536,2,0),"")</f>
        <v>882.44012070157794</v>
      </c>
      <c r="AF3954" s="33">
        <f>IFERROR($AA3954/VLOOKUP(CONCATENATE("EUR",C3954),[1]GEINDICE!AR$1:AS$65536,2,0),"")</f>
        <v>363.55275821965176</v>
      </c>
      <c r="AG3954" s="48" t="str">
        <f>VLOOKUP(E3954,[1]Apresentação!AW$1:AX$65536,2,0)</f>
        <v xml:space="preserve">                    3 - TEXTILE AUXILIARIES</v>
      </c>
      <c r="AH3954" s="48" t="str">
        <f t="shared" si="1047"/>
        <v xml:space="preserve">         5507000002 - TISSOCYL DBE BR</v>
      </c>
      <c r="AI3954" s="49" t="str">
        <f t="shared" si="1048"/>
        <v xml:space="preserve">     X00280 - LAVE BEM LAVANDERIA E TINTURARIA LTDA EPP</v>
      </c>
      <c r="AJ3954" t="str">
        <f t="shared" si="1049"/>
        <v xml:space="preserve">     90 - SALES</v>
      </c>
      <c r="AK3954" t="str">
        <f t="shared" si="1050"/>
        <v/>
      </c>
      <c r="AL3954">
        <f t="shared" si="1051"/>
        <v>8</v>
      </c>
      <c r="AM3954" t="str">
        <f t="shared" si="1052"/>
        <v>2025 8</v>
      </c>
      <c r="AN3954" t="str">
        <f t="shared" si="1053"/>
        <v xml:space="preserve">LAVE </v>
      </c>
    </row>
    <row r="3955" spans="1:40" x14ac:dyDescent="0.35">
      <c r="A3955">
        <v>84413</v>
      </c>
      <c r="B3955" t="s">
        <v>274</v>
      </c>
      <c r="C3955" s="31">
        <v>45959</v>
      </c>
      <c r="D3955" t="s">
        <v>286</v>
      </c>
      <c r="E3955" t="s">
        <v>287</v>
      </c>
      <c r="F3955" t="s">
        <v>294</v>
      </c>
      <c r="G3955" t="s">
        <v>295</v>
      </c>
      <c r="H3955" t="s">
        <v>979</v>
      </c>
      <c r="I3955" t="s">
        <v>980</v>
      </c>
      <c r="J3955">
        <v>480</v>
      </c>
      <c r="K3955">
        <v>8899.2000000000007</v>
      </c>
      <c r="L3955">
        <v>4292.5370899999998</v>
      </c>
      <c r="M3955">
        <v>1792.3</v>
      </c>
      <c r="N3955">
        <v>18.54</v>
      </c>
      <c r="O3955" s="32">
        <f t="shared" si="1037"/>
        <v>7106.9000000000005</v>
      </c>
      <c r="P3955" s="32">
        <f t="shared" si="1038"/>
        <v>2814.3629100000007</v>
      </c>
      <c r="Q3955">
        <v>765537</v>
      </c>
      <c r="R3955" t="s">
        <v>298</v>
      </c>
      <c r="S3955" t="s">
        <v>298</v>
      </c>
      <c r="T3955" t="str">
        <f t="shared" si="1039"/>
        <v>VEN</v>
      </c>
      <c r="U3955" t="s">
        <v>300</v>
      </c>
      <c r="V3955" s="33">
        <f t="shared" si="1040"/>
        <v>8899.2000000000007</v>
      </c>
      <c r="W3955">
        <f t="shared" si="1041"/>
        <v>480</v>
      </c>
      <c r="X3955" s="33">
        <f t="shared" si="1042"/>
        <v>7106.9000000000005</v>
      </c>
      <c r="Y3955" s="33">
        <f t="shared" si="1043"/>
        <v>1792.3</v>
      </c>
      <c r="Z3955" s="45">
        <f t="shared" si="1044"/>
        <v>0.30546149204422873</v>
      </c>
      <c r="AA3955" s="33">
        <f t="shared" si="1045"/>
        <v>2718.3629100000007</v>
      </c>
      <c r="AB3955" s="45">
        <f t="shared" si="1046"/>
        <v>0.38249629374270083</v>
      </c>
      <c r="AC3955" s="33">
        <f>IFERROR($X3955/VLOOKUP(CONCATENATE("USD",C3955),[1]GEINDICE!AR$1:AS$65536,2,0),"")</f>
        <v>1330.4815036693126</v>
      </c>
      <c r="AD3955" s="33">
        <f>IFERROR($AA3955/VLOOKUP(CONCATENATE("USD",C3955),[1]GEINDICE!AR$1:AS$65536,2,0),"")</f>
        <v>508.90424404672768</v>
      </c>
      <c r="AE3955" s="33">
        <f>IFERROR($X3955/VLOOKUP(CONCATENATE("EUR",C3955),[1]GEINDICE!AR$1:AS$65536,2,0),"")</f>
        <v>1140.6811761684644</v>
      </c>
      <c r="AF3955" s="33">
        <f>IFERROR($AA3955/VLOOKUP(CONCATENATE("EUR",C3955),[1]GEINDICE!AR$1:AS$65536,2,0),"")</f>
        <v>436.3063222265024</v>
      </c>
      <c r="AG3955" s="48" t="str">
        <f>VLOOKUP(E3955,[1]Apresentação!AW$1:AX$65536,2,0)</f>
        <v xml:space="preserve">                    3 - TEXTILE AUXILIARIES</v>
      </c>
      <c r="AH3955" s="48" t="str">
        <f t="shared" si="1047"/>
        <v xml:space="preserve">         5507000002 - TISSOCYL DBE BR</v>
      </c>
      <c r="AI3955" s="49" t="str">
        <f t="shared" si="1048"/>
        <v xml:space="preserve">     X00280 - LAVE BEM LAVANDERIA E TINTURARIA LTDA EPP</v>
      </c>
      <c r="AJ3955" t="str">
        <f t="shared" si="1049"/>
        <v xml:space="preserve">     90 - SALES</v>
      </c>
      <c r="AK3955" t="str">
        <f t="shared" si="1050"/>
        <v/>
      </c>
      <c r="AL3955">
        <f t="shared" si="1051"/>
        <v>10</v>
      </c>
      <c r="AM3955" t="str">
        <f t="shared" si="1052"/>
        <v>2025 10</v>
      </c>
      <c r="AN3955" t="str">
        <f t="shared" si="1053"/>
        <v xml:space="preserve">LAVE </v>
      </c>
    </row>
    <row r="3956" spans="1:40" x14ac:dyDescent="0.35">
      <c r="A3956">
        <v>84320</v>
      </c>
      <c r="B3956" t="s">
        <v>274</v>
      </c>
      <c r="C3956" s="31">
        <v>45952</v>
      </c>
      <c r="D3956" t="s">
        <v>286</v>
      </c>
      <c r="E3956" t="s">
        <v>287</v>
      </c>
      <c r="F3956" t="s">
        <v>294</v>
      </c>
      <c r="G3956" t="s">
        <v>295</v>
      </c>
      <c r="H3956" t="s">
        <v>979</v>
      </c>
      <c r="I3956" t="s">
        <v>980</v>
      </c>
      <c r="J3956">
        <v>240</v>
      </c>
      <c r="K3956">
        <v>4449.6000000000004</v>
      </c>
      <c r="L3956">
        <v>2153.0510100000001</v>
      </c>
      <c r="M3956">
        <v>896.15</v>
      </c>
      <c r="N3956">
        <v>18.54</v>
      </c>
      <c r="O3956" s="32">
        <f t="shared" si="1037"/>
        <v>3553.4500000000003</v>
      </c>
      <c r="P3956" s="32">
        <f t="shared" si="1038"/>
        <v>1400.3989900000001</v>
      </c>
      <c r="Q3956">
        <v>764927</v>
      </c>
      <c r="R3956" t="s">
        <v>298</v>
      </c>
      <c r="S3956" t="s">
        <v>298</v>
      </c>
      <c r="T3956" t="str">
        <f t="shared" si="1039"/>
        <v>VEN</v>
      </c>
      <c r="U3956" t="s">
        <v>300</v>
      </c>
      <c r="V3956" s="33">
        <f t="shared" si="1040"/>
        <v>4449.6000000000004</v>
      </c>
      <c r="W3956">
        <f t="shared" si="1041"/>
        <v>240</v>
      </c>
      <c r="X3956" s="33">
        <f t="shared" si="1042"/>
        <v>3553.4500000000003</v>
      </c>
      <c r="Y3956" s="33">
        <f t="shared" si="1043"/>
        <v>896.15</v>
      </c>
      <c r="Z3956" s="45">
        <f t="shared" si="1044"/>
        <v>0.30393720559151383</v>
      </c>
      <c r="AA3956" s="33">
        <f t="shared" si="1045"/>
        <v>1352.3989900000001</v>
      </c>
      <c r="AB3956" s="45">
        <f t="shared" si="1046"/>
        <v>0.38058759515400525</v>
      </c>
      <c r="AC3956" s="33">
        <f>IFERROR($X3956/VLOOKUP(CONCATENATE("USD",C3956),[1]GEINDICE!AR$1:AS$65536,2,0),"")</f>
        <v>659.29162492114733</v>
      </c>
      <c r="AD3956" s="33">
        <f>IFERROR($AA3956/VLOOKUP(CONCATENATE("USD",C3956),[1]GEINDICE!AR$1:AS$65536,2,0),"")</f>
        <v>250.91821403391594</v>
      </c>
      <c r="AE3956" s="33">
        <f>IFERROR($X3956/VLOOKUP(CONCATENATE("EUR",C3956),[1]GEINDICE!AR$1:AS$65536,2,0),"")</f>
        <v>567.77074745150674</v>
      </c>
      <c r="AF3956" s="33">
        <f>IFERROR($AA3956/VLOOKUP(CONCATENATE("EUR",C3956),[1]GEINDICE!AR$1:AS$65536,2,0),"")</f>
        <v>216.086503371361</v>
      </c>
      <c r="AG3956" s="48" t="str">
        <f>VLOOKUP(E3956,[1]Apresentação!AW$1:AX$65536,2,0)</f>
        <v xml:space="preserve">                    3 - TEXTILE AUXILIARIES</v>
      </c>
      <c r="AH3956" s="48" t="str">
        <f t="shared" si="1047"/>
        <v xml:space="preserve">         5507000002 - TISSOCYL DBE BR</v>
      </c>
      <c r="AI3956" s="49" t="str">
        <f t="shared" si="1048"/>
        <v xml:space="preserve">     X00280 - LAVE BEM LAVANDERIA E TINTURARIA LTDA EPP</v>
      </c>
      <c r="AJ3956" t="str">
        <f t="shared" si="1049"/>
        <v xml:space="preserve">     90 - SALES</v>
      </c>
      <c r="AK3956" t="str">
        <f t="shared" si="1050"/>
        <v/>
      </c>
      <c r="AL3956">
        <f t="shared" si="1051"/>
        <v>10</v>
      </c>
      <c r="AM3956" t="str">
        <f t="shared" si="1052"/>
        <v>2025 10</v>
      </c>
      <c r="AN3956" t="str">
        <f t="shared" si="1053"/>
        <v xml:space="preserve">LAVE </v>
      </c>
    </row>
    <row r="3957" spans="1:40" x14ac:dyDescent="0.35">
      <c r="A3957">
        <v>83676</v>
      </c>
      <c r="B3957" t="s">
        <v>274</v>
      </c>
      <c r="C3957" s="31">
        <v>45897</v>
      </c>
      <c r="D3957" t="s">
        <v>286</v>
      </c>
      <c r="E3957" t="s">
        <v>287</v>
      </c>
      <c r="F3957" t="s">
        <v>294</v>
      </c>
      <c r="G3957" t="s">
        <v>295</v>
      </c>
      <c r="H3957" t="s">
        <v>979</v>
      </c>
      <c r="I3957" t="s">
        <v>980</v>
      </c>
      <c r="J3957">
        <v>240</v>
      </c>
      <c r="K3957">
        <v>4687.2</v>
      </c>
      <c r="L3957">
        <v>2153.0510100000001</v>
      </c>
      <c r="M3957">
        <v>944</v>
      </c>
      <c r="N3957">
        <v>19.53</v>
      </c>
      <c r="O3957" s="32">
        <f t="shared" si="1037"/>
        <v>3743.2</v>
      </c>
      <c r="P3957" s="32">
        <f t="shared" si="1038"/>
        <v>1590.1489899999997</v>
      </c>
      <c r="Q3957">
        <v>760018</v>
      </c>
      <c r="R3957" t="s">
        <v>298</v>
      </c>
      <c r="S3957" t="s">
        <v>298</v>
      </c>
      <c r="T3957" t="str">
        <f t="shared" si="1039"/>
        <v>VEN</v>
      </c>
      <c r="U3957" t="s">
        <v>300</v>
      </c>
      <c r="V3957" s="33">
        <f t="shared" si="1040"/>
        <v>4687.2</v>
      </c>
      <c r="W3957">
        <f t="shared" si="1041"/>
        <v>240</v>
      </c>
      <c r="X3957" s="33">
        <f t="shared" si="1042"/>
        <v>3743.2</v>
      </c>
      <c r="Y3957" s="33">
        <f t="shared" si="1043"/>
        <v>944</v>
      </c>
      <c r="Z3957" s="45">
        <f t="shared" si="1044"/>
        <v>0.32901284135518</v>
      </c>
      <c r="AA3957" s="33">
        <f t="shared" si="1045"/>
        <v>1542.1489899999997</v>
      </c>
      <c r="AB3957" s="45">
        <f t="shared" si="1046"/>
        <v>0.4119868000641162</v>
      </c>
      <c r="AC3957" s="33">
        <f>IFERROR($X3957/VLOOKUP(CONCATENATE("USD",C3957),[1]GEINDICE!AR$1:AS$65536,2,0),"")</f>
        <v>691.71209461332342</v>
      </c>
      <c r="AD3957" s="33">
        <f>IFERROR($AA3957/VLOOKUP(CONCATENATE("USD",C3957),[1]GEINDICE!AR$1:AS$65536,2,0),"")</f>
        <v>284.97625242539033</v>
      </c>
      <c r="AE3957" s="33">
        <f>IFERROR($X3957/VLOOKUP(CONCATENATE("EUR",C3957),[1]GEINDICE!AR$1:AS$65536,2,0),"")</f>
        <v>592.52224016209198</v>
      </c>
      <c r="AF3957" s="33">
        <f>IFERROR($AA3957/VLOOKUP(CONCATENATE("EUR",C3957),[1]GEINDICE!AR$1:AS$65536,2,0),"")</f>
        <v>244.11134169120203</v>
      </c>
      <c r="AG3957" s="48" t="str">
        <f>VLOOKUP(E3957,[1]Apresentação!AW$1:AX$65536,2,0)</f>
        <v xml:space="preserve">                    3 - TEXTILE AUXILIARIES</v>
      </c>
      <c r="AH3957" s="48" t="str">
        <f t="shared" si="1047"/>
        <v xml:space="preserve">         5507000002 - TISSOCYL DBE BR</v>
      </c>
      <c r="AI3957" s="49" t="str">
        <f t="shared" si="1048"/>
        <v xml:space="preserve">     X00280 - LAVE BEM LAVANDERIA E TINTURARIA LTDA EPP</v>
      </c>
      <c r="AJ3957" t="str">
        <f t="shared" si="1049"/>
        <v xml:space="preserve">     90 - SALES</v>
      </c>
      <c r="AK3957" t="str">
        <f t="shared" si="1050"/>
        <v/>
      </c>
      <c r="AL3957">
        <f t="shared" si="1051"/>
        <v>8</v>
      </c>
      <c r="AM3957" t="str">
        <f t="shared" si="1052"/>
        <v>2025 8</v>
      </c>
      <c r="AN3957" t="str">
        <f t="shared" si="1053"/>
        <v xml:space="preserve">LAVE </v>
      </c>
    </row>
    <row r="3958" spans="1:40" x14ac:dyDescent="0.35">
      <c r="A3958">
        <v>82799</v>
      </c>
      <c r="B3958" t="s">
        <v>274</v>
      </c>
      <c r="C3958" s="31">
        <v>45824</v>
      </c>
      <c r="D3958" t="s">
        <v>286</v>
      </c>
      <c r="E3958" t="s">
        <v>287</v>
      </c>
      <c r="F3958" t="s">
        <v>294</v>
      </c>
      <c r="G3958" t="s">
        <v>295</v>
      </c>
      <c r="H3958" t="s">
        <v>979</v>
      </c>
      <c r="I3958" t="s">
        <v>980</v>
      </c>
      <c r="J3958">
        <v>360</v>
      </c>
      <c r="K3958">
        <v>7030.8</v>
      </c>
      <c r="L3958">
        <v>3098.9944099999998</v>
      </c>
      <c r="M3958">
        <v>1416.01</v>
      </c>
      <c r="N3958">
        <v>19.53</v>
      </c>
      <c r="O3958" s="32">
        <f t="shared" si="1037"/>
        <v>5614.79</v>
      </c>
      <c r="P3958" s="32">
        <f t="shared" si="1038"/>
        <v>2515.7955900000002</v>
      </c>
      <c r="Q3958">
        <v>741473</v>
      </c>
      <c r="R3958" t="s">
        <v>298</v>
      </c>
      <c r="S3958" t="s">
        <v>298</v>
      </c>
      <c r="T3958" t="str">
        <f t="shared" si="1039"/>
        <v>VEN</v>
      </c>
      <c r="U3958" t="s">
        <v>303</v>
      </c>
      <c r="V3958" s="33">
        <f t="shared" si="1040"/>
        <v>7030.8</v>
      </c>
      <c r="W3958">
        <f t="shared" si="1041"/>
        <v>360</v>
      </c>
      <c r="X3958" s="33">
        <f t="shared" si="1042"/>
        <v>5614.79</v>
      </c>
      <c r="Y3958" s="33">
        <f t="shared" si="1043"/>
        <v>1416.01</v>
      </c>
      <c r="Z3958" s="45">
        <f t="shared" si="1044"/>
        <v>0.34758428486089776</v>
      </c>
      <c r="AA3958" s="33">
        <f t="shared" si="1045"/>
        <v>2443.7955900000002</v>
      </c>
      <c r="AB3958" s="45">
        <f t="shared" si="1046"/>
        <v>0.43524256294536395</v>
      </c>
      <c r="AC3958" s="33">
        <f>IFERROR($X3958/VLOOKUP(CONCATENATE("USD",C3958),[1]GEINDICE!AR$1:AS$65536,2,0),"")</f>
        <v>1018.5929648241205</v>
      </c>
      <c r="AD3958" s="33">
        <f>IFERROR($AA3958/VLOOKUP(CONCATENATE("USD",C3958),[1]GEINDICE!AR$1:AS$65536,2,0),"")</f>
        <v>443.33501260816718</v>
      </c>
      <c r="AE3958" s="33">
        <f>IFERROR($X3958/VLOOKUP(CONCATENATE("EUR",C3958),[1]GEINDICE!AR$1:AS$65536,2,0),"")</f>
        <v>879.53726620508166</v>
      </c>
      <c r="AF3958" s="33">
        <f>IFERROR($AA3958/VLOOKUP(CONCATENATE("EUR",C3958),[1]GEINDICE!AR$1:AS$65536,2,0),"")</f>
        <v>382.81205394905857</v>
      </c>
      <c r="AG3958" s="48" t="str">
        <f>VLOOKUP(E3958,[1]Apresentação!AW$1:AX$65536,2,0)</f>
        <v xml:space="preserve">                    3 - TEXTILE AUXILIARIES</v>
      </c>
      <c r="AH3958" s="48" t="str">
        <f t="shared" si="1047"/>
        <v xml:space="preserve">         5507000002 - TISSOCYL DBE BR</v>
      </c>
      <c r="AI3958" s="49" t="str">
        <f t="shared" si="1048"/>
        <v xml:space="preserve">     X00280 - LAVE BEM LAVANDERIA E TINTURARIA LTDA EPP</v>
      </c>
      <c r="AJ3958" t="str">
        <f t="shared" si="1049"/>
        <v xml:space="preserve">     90 - SALES</v>
      </c>
      <c r="AK3958" t="str">
        <f t="shared" si="1050"/>
        <v/>
      </c>
      <c r="AL3958">
        <f t="shared" si="1051"/>
        <v>6</v>
      </c>
      <c r="AM3958" t="str">
        <f t="shared" si="1052"/>
        <v>2025 6</v>
      </c>
      <c r="AN3958" t="str">
        <f t="shared" si="1053"/>
        <v xml:space="preserve">LAVE </v>
      </c>
    </row>
    <row r="3959" spans="1:40" x14ac:dyDescent="0.35">
      <c r="A3959">
        <v>84052</v>
      </c>
      <c r="B3959" t="s">
        <v>274</v>
      </c>
      <c r="C3959" s="31">
        <v>45930</v>
      </c>
      <c r="D3959" t="s">
        <v>286</v>
      </c>
      <c r="E3959" t="s">
        <v>287</v>
      </c>
      <c r="F3959" t="s">
        <v>294</v>
      </c>
      <c r="G3959" t="s">
        <v>295</v>
      </c>
      <c r="H3959" t="s">
        <v>979</v>
      </c>
      <c r="I3959" t="s">
        <v>980</v>
      </c>
      <c r="J3959">
        <v>240</v>
      </c>
      <c r="K3959">
        <v>4687.2</v>
      </c>
      <c r="L3959">
        <v>2153.0510100000001</v>
      </c>
      <c r="M3959">
        <v>944</v>
      </c>
      <c r="N3959">
        <v>19.53</v>
      </c>
      <c r="O3959" s="32">
        <f t="shared" si="1037"/>
        <v>3743.2</v>
      </c>
      <c r="P3959" s="32">
        <f t="shared" si="1038"/>
        <v>1590.1489899999997</v>
      </c>
      <c r="Q3959">
        <v>762852</v>
      </c>
      <c r="R3959" t="s">
        <v>298</v>
      </c>
      <c r="S3959" t="s">
        <v>298</v>
      </c>
      <c r="T3959" t="str">
        <f t="shared" si="1039"/>
        <v>VEN</v>
      </c>
      <c r="U3959" t="s">
        <v>300</v>
      </c>
      <c r="V3959" s="33">
        <f t="shared" si="1040"/>
        <v>4687.2</v>
      </c>
      <c r="W3959">
        <f t="shared" si="1041"/>
        <v>240</v>
      </c>
      <c r="X3959" s="33">
        <f t="shared" si="1042"/>
        <v>3743.2</v>
      </c>
      <c r="Y3959" s="33">
        <f t="shared" si="1043"/>
        <v>944</v>
      </c>
      <c r="Z3959" s="45">
        <f t="shared" si="1044"/>
        <v>0.32901284135518</v>
      </c>
      <c r="AA3959" s="33">
        <f t="shared" si="1045"/>
        <v>1542.1489899999997</v>
      </c>
      <c r="AB3959" s="45">
        <f t="shared" si="1046"/>
        <v>0.4119868000641162</v>
      </c>
      <c r="AC3959" s="33">
        <f>IFERROR($X3959/VLOOKUP(CONCATENATE("USD",C3959),[1]GEINDICE!AR$1:AS$65536,2,0),"")</f>
        <v>703.7942315646975</v>
      </c>
      <c r="AD3959" s="33">
        <f>IFERROR($AA3959/VLOOKUP(CONCATENATE("USD",C3959),[1]GEINDICE!AR$1:AS$65536,2,0),"")</f>
        <v>289.95393336592332</v>
      </c>
      <c r="AE3959" s="33">
        <f>IFERROR($X3959/VLOOKUP(CONCATENATE("EUR",C3959),[1]GEINDICE!AR$1:AS$65536,2,0),"")</f>
        <v>599.73723844009351</v>
      </c>
      <c r="AF3959" s="33">
        <f>IFERROR($AA3959/VLOOKUP(CONCATENATE("EUR",C3959),[1]GEINDICE!AR$1:AS$65536,2,0),"")</f>
        <v>247.08382574422399</v>
      </c>
      <c r="AG3959" s="48" t="str">
        <f>VLOOKUP(E3959,[1]Apresentação!AW$1:AX$65536,2,0)</f>
        <v xml:space="preserve">                    3 - TEXTILE AUXILIARIES</v>
      </c>
      <c r="AH3959" s="48" t="str">
        <f t="shared" si="1047"/>
        <v xml:space="preserve">         5507000002 - TISSOCYL DBE BR</v>
      </c>
      <c r="AI3959" s="49" t="str">
        <f t="shared" si="1048"/>
        <v xml:space="preserve">     X00280 - LAVE BEM LAVANDERIA E TINTURARIA LTDA EPP</v>
      </c>
      <c r="AJ3959" t="str">
        <f t="shared" si="1049"/>
        <v xml:space="preserve">     90 - SALES</v>
      </c>
      <c r="AK3959" t="str">
        <f t="shared" si="1050"/>
        <v/>
      </c>
      <c r="AL3959">
        <f t="shared" si="1051"/>
        <v>9</v>
      </c>
      <c r="AM3959" t="str">
        <f t="shared" si="1052"/>
        <v>2025 9</v>
      </c>
      <c r="AN3959" t="str">
        <f t="shared" si="1053"/>
        <v xml:space="preserve">LAVE </v>
      </c>
    </row>
    <row r="3960" spans="1:40" x14ac:dyDescent="0.35">
      <c r="A3960">
        <v>83026</v>
      </c>
      <c r="B3960" t="s">
        <v>274</v>
      </c>
      <c r="C3960" s="31">
        <v>45846</v>
      </c>
      <c r="D3960" t="s">
        <v>286</v>
      </c>
      <c r="E3960" t="s">
        <v>287</v>
      </c>
      <c r="F3960" t="s">
        <v>294</v>
      </c>
      <c r="G3960" t="s">
        <v>295</v>
      </c>
      <c r="H3960" t="s">
        <v>979</v>
      </c>
      <c r="I3960" t="s">
        <v>980</v>
      </c>
      <c r="J3960">
        <v>240</v>
      </c>
      <c r="K3960">
        <v>4687.2</v>
      </c>
      <c r="L3960">
        <v>2065.9962700000001</v>
      </c>
      <c r="M3960">
        <v>944</v>
      </c>
      <c r="N3960">
        <v>19.53</v>
      </c>
      <c r="O3960" s="32">
        <f t="shared" si="1037"/>
        <v>3743.2</v>
      </c>
      <c r="P3960" s="32">
        <f t="shared" si="1038"/>
        <v>1677.2037299999997</v>
      </c>
      <c r="Q3960">
        <v>743183</v>
      </c>
      <c r="R3960" t="s">
        <v>298</v>
      </c>
      <c r="S3960" t="s">
        <v>298</v>
      </c>
      <c r="T3960" t="str">
        <f t="shared" si="1039"/>
        <v>VEN</v>
      </c>
      <c r="U3960" t="s">
        <v>300</v>
      </c>
      <c r="V3960" s="33">
        <f t="shared" si="1040"/>
        <v>4687.2</v>
      </c>
      <c r="W3960">
        <f t="shared" si="1041"/>
        <v>240</v>
      </c>
      <c r="X3960" s="33">
        <f t="shared" si="1042"/>
        <v>3743.2</v>
      </c>
      <c r="Y3960" s="33">
        <f t="shared" si="1043"/>
        <v>944</v>
      </c>
      <c r="Z3960" s="45">
        <f t="shared" si="1044"/>
        <v>0.34758570788530463</v>
      </c>
      <c r="AA3960" s="33">
        <f t="shared" si="1045"/>
        <v>1629.2037299999997</v>
      </c>
      <c r="AB3960" s="45">
        <f t="shared" si="1046"/>
        <v>0.43524356967300698</v>
      </c>
      <c r="AC3960" s="33">
        <f>IFERROR($X3960/VLOOKUP(CONCATENATE("USD",C3960),[1]GEINDICE!AR$1:AS$65536,2,0),"")</f>
        <v>685.93208847189885</v>
      </c>
      <c r="AD3960" s="33">
        <f>IFERROR($AA3960/VLOOKUP(CONCATENATE("USD",C3960),[1]GEINDICE!AR$1:AS$65536,2,0),"")</f>
        <v>298.54753073977014</v>
      </c>
      <c r="AE3960" s="33">
        <f>IFERROR($X3960/VLOOKUP(CONCATENATE("EUR",C3960),[1]GEINDICE!AR$1:AS$65536,2,0),"")</f>
        <v>585.86364490076994</v>
      </c>
      <c r="AF3960" s="33">
        <f>IFERROR($AA3960/VLOOKUP(CONCATENATE("EUR",C3960),[1]GEINDICE!AR$1:AS$65536,2,0),"")</f>
        <v>254.9933841482501</v>
      </c>
      <c r="AG3960" s="48" t="str">
        <f>VLOOKUP(E3960,[1]Apresentação!AW$1:AX$65536,2,0)</f>
        <v xml:space="preserve">                    3 - TEXTILE AUXILIARIES</v>
      </c>
      <c r="AH3960" s="48" t="str">
        <f t="shared" si="1047"/>
        <v xml:space="preserve">         5507000002 - TISSOCYL DBE BR</v>
      </c>
      <c r="AI3960" s="49" t="str">
        <f t="shared" si="1048"/>
        <v xml:space="preserve">     X00280 - LAVE BEM LAVANDERIA E TINTURARIA LTDA EPP</v>
      </c>
      <c r="AJ3960" t="str">
        <f t="shared" si="1049"/>
        <v xml:space="preserve">     90 - SALES</v>
      </c>
      <c r="AK3960" t="str">
        <f t="shared" si="1050"/>
        <v/>
      </c>
      <c r="AL3960">
        <f t="shared" si="1051"/>
        <v>7</v>
      </c>
      <c r="AM3960" t="str">
        <f t="shared" si="1052"/>
        <v>2025 7</v>
      </c>
      <c r="AN3960" t="str">
        <f t="shared" si="1053"/>
        <v xml:space="preserve">LAVE </v>
      </c>
    </row>
    <row r="3961" spans="1:40" x14ac:dyDescent="0.35">
      <c r="A3961">
        <v>84668</v>
      </c>
      <c r="B3961" t="s">
        <v>274</v>
      </c>
      <c r="C3961" s="31">
        <v>45978</v>
      </c>
      <c r="D3961" t="s">
        <v>286</v>
      </c>
      <c r="E3961" t="s">
        <v>287</v>
      </c>
      <c r="F3961" t="s">
        <v>294</v>
      </c>
      <c r="G3961" t="s">
        <v>295</v>
      </c>
      <c r="H3961" t="s">
        <v>979</v>
      </c>
      <c r="I3961" t="s">
        <v>980</v>
      </c>
      <c r="J3961">
        <v>240</v>
      </c>
      <c r="K3961">
        <v>4449.6000000000004</v>
      </c>
      <c r="L3961">
        <v>2146.26854</v>
      </c>
      <c r="M3961">
        <v>896.15</v>
      </c>
      <c r="N3961">
        <v>18.54</v>
      </c>
      <c r="O3961" s="32">
        <f t="shared" si="1037"/>
        <v>3553.4500000000003</v>
      </c>
      <c r="P3961" s="32">
        <f t="shared" si="1038"/>
        <v>1407.1814600000002</v>
      </c>
      <c r="Q3961">
        <v>767402</v>
      </c>
      <c r="R3961" t="s">
        <v>298</v>
      </c>
      <c r="S3961" t="s">
        <v>298</v>
      </c>
      <c r="T3961" t="str">
        <f t="shared" si="1039"/>
        <v>VEN</v>
      </c>
      <c r="U3961" t="s">
        <v>300</v>
      </c>
      <c r="V3961" s="33">
        <f t="shared" si="1040"/>
        <v>4449.6000000000004</v>
      </c>
      <c r="W3961">
        <f t="shared" si="1041"/>
        <v>240</v>
      </c>
      <c r="X3961" s="33">
        <f t="shared" si="1042"/>
        <v>3553.4500000000003</v>
      </c>
      <c r="Y3961" s="33">
        <f t="shared" si="1043"/>
        <v>896.15</v>
      </c>
      <c r="Z3961" s="45">
        <f t="shared" si="1044"/>
        <v>0.30546149316792526</v>
      </c>
      <c r="AA3961" s="33">
        <f t="shared" si="1045"/>
        <v>1359.1814600000002</v>
      </c>
      <c r="AB3961" s="45">
        <f t="shared" si="1046"/>
        <v>0.38249629514978406</v>
      </c>
      <c r="AC3961" s="33" t="str">
        <f>IFERROR($X3961/VLOOKUP(CONCATENATE("USD",C3961),[1]GEINDICE!AR$1:AS$65536,2,0),"")</f>
        <v/>
      </c>
      <c r="AD3961" s="33" t="str">
        <f>IFERROR($AA3961/VLOOKUP(CONCATENATE("USD",C3961),[1]GEINDICE!AR$1:AS$65536,2,0),"")</f>
        <v/>
      </c>
      <c r="AE3961" s="33" t="str">
        <f>IFERROR($X3961/VLOOKUP(CONCATENATE("EUR",C3961),[1]GEINDICE!AR$1:AS$65536,2,0),"")</f>
        <v/>
      </c>
      <c r="AF3961" s="33" t="str">
        <f>IFERROR($AA3961/VLOOKUP(CONCATENATE("EUR",C3961),[1]GEINDICE!AR$1:AS$65536,2,0),"")</f>
        <v/>
      </c>
      <c r="AG3961" s="48" t="str">
        <f>VLOOKUP(E3961,[1]Apresentação!AW$1:AX$65536,2,0)</f>
        <v xml:space="preserve">                    3 - TEXTILE AUXILIARIES</v>
      </c>
      <c r="AH3961" s="48" t="str">
        <f t="shared" si="1047"/>
        <v xml:space="preserve">         5507000002 - TISSOCYL DBE BR</v>
      </c>
      <c r="AI3961" s="49" t="str">
        <f t="shared" si="1048"/>
        <v xml:space="preserve">     X00280 - LAVE BEM LAVANDERIA E TINTURARIA LTDA EPP</v>
      </c>
      <c r="AJ3961" t="str">
        <f t="shared" si="1049"/>
        <v xml:space="preserve">     90 - SALES</v>
      </c>
      <c r="AK3961" t="str">
        <f t="shared" si="1050"/>
        <v/>
      </c>
      <c r="AL3961">
        <f t="shared" si="1051"/>
        <v>11</v>
      </c>
      <c r="AM3961" t="str">
        <f t="shared" si="1052"/>
        <v>2025 11</v>
      </c>
      <c r="AN3961" t="str">
        <f t="shared" si="1053"/>
        <v xml:space="preserve">LAVE </v>
      </c>
    </row>
    <row r="3962" spans="1:40" x14ac:dyDescent="0.35">
      <c r="A3962">
        <v>84775</v>
      </c>
      <c r="B3962" t="s">
        <v>274</v>
      </c>
      <c r="C3962" s="31">
        <v>45986</v>
      </c>
      <c r="D3962" t="s">
        <v>286</v>
      </c>
      <c r="E3962" t="s">
        <v>287</v>
      </c>
      <c r="F3962" t="s">
        <v>294</v>
      </c>
      <c r="G3962" t="s">
        <v>295</v>
      </c>
      <c r="H3962" t="s">
        <v>979</v>
      </c>
      <c r="I3962" t="s">
        <v>980</v>
      </c>
      <c r="J3962">
        <v>360</v>
      </c>
      <c r="K3962">
        <v>6674.4000000000005</v>
      </c>
      <c r="L3962">
        <v>3219.4028199999998</v>
      </c>
      <c r="M3962">
        <v>1344.22</v>
      </c>
      <c r="N3962">
        <v>18.54</v>
      </c>
      <c r="O3962" s="32">
        <f t="shared" si="1037"/>
        <v>5330.18</v>
      </c>
      <c r="P3962" s="32">
        <f t="shared" si="1038"/>
        <v>2110.7771800000005</v>
      </c>
      <c r="Q3962">
        <v>768146</v>
      </c>
      <c r="R3962" t="s">
        <v>298</v>
      </c>
      <c r="S3962" t="s">
        <v>298</v>
      </c>
      <c r="T3962" t="str">
        <f t="shared" si="1039"/>
        <v>VEN</v>
      </c>
      <c r="U3962" t="s">
        <v>300</v>
      </c>
      <c r="V3962" s="33">
        <f t="shared" si="1040"/>
        <v>6674.4000000000005</v>
      </c>
      <c r="W3962">
        <f t="shared" si="1041"/>
        <v>360</v>
      </c>
      <c r="X3962" s="33">
        <f t="shared" si="1042"/>
        <v>5330.18</v>
      </c>
      <c r="Y3962" s="33">
        <f t="shared" si="1043"/>
        <v>1344.22</v>
      </c>
      <c r="Z3962" s="45">
        <f t="shared" si="1044"/>
        <v>0.30546224080067125</v>
      </c>
      <c r="AA3962" s="33">
        <f t="shared" si="1045"/>
        <v>2038.7771800000005</v>
      </c>
      <c r="AB3962" s="45">
        <f t="shared" si="1046"/>
        <v>0.38249687252588099</v>
      </c>
      <c r="AC3962" s="33" t="str">
        <f>IFERROR($X3962/VLOOKUP(CONCATENATE("USD",C3962),[1]GEINDICE!AR$1:AS$65536,2,0),"")</f>
        <v/>
      </c>
      <c r="AD3962" s="33" t="str">
        <f>IFERROR($AA3962/VLOOKUP(CONCATENATE("USD",C3962),[1]GEINDICE!AR$1:AS$65536,2,0),"")</f>
        <v/>
      </c>
      <c r="AE3962" s="33" t="str">
        <f>IFERROR($X3962/VLOOKUP(CONCATENATE("EUR",C3962),[1]GEINDICE!AR$1:AS$65536,2,0),"")</f>
        <v/>
      </c>
      <c r="AF3962" s="33" t="str">
        <f>IFERROR($AA3962/VLOOKUP(CONCATENATE("EUR",C3962),[1]GEINDICE!AR$1:AS$65536,2,0),"")</f>
        <v/>
      </c>
      <c r="AG3962" s="48" t="str">
        <f>VLOOKUP(E3962,[1]Apresentação!AW$1:AX$65536,2,0)</f>
        <v xml:space="preserve">                    3 - TEXTILE AUXILIARIES</v>
      </c>
      <c r="AH3962" s="48" t="str">
        <f t="shared" si="1047"/>
        <v xml:space="preserve">         5507000002 - TISSOCYL DBE BR</v>
      </c>
      <c r="AI3962" s="49" t="str">
        <f t="shared" si="1048"/>
        <v xml:space="preserve">     X00280 - LAVE BEM LAVANDERIA E TINTURARIA LTDA EPP</v>
      </c>
      <c r="AJ3962" t="str">
        <f t="shared" si="1049"/>
        <v xml:space="preserve">     90 - SALES</v>
      </c>
      <c r="AK3962" t="str">
        <f t="shared" si="1050"/>
        <v/>
      </c>
      <c r="AL3962">
        <f t="shared" si="1051"/>
        <v>11</v>
      </c>
      <c r="AM3962" t="str">
        <f t="shared" si="1052"/>
        <v>2025 11</v>
      </c>
      <c r="AN3962" t="str">
        <f t="shared" si="1053"/>
        <v xml:space="preserve">LAVE </v>
      </c>
    </row>
    <row r="3963" spans="1:40" x14ac:dyDescent="0.35">
      <c r="A3963">
        <v>80832</v>
      </c>
      <c r="B3963" t="s">
        <v>274</v>
      </c>
      <c r="C3963" s="31">
        <v>45667</v>
      </c>
      <c r="D3963" t="s">
        <v>286</v>
      </c>
      <c r="E3963" t="s">
        <v>287</v>
      </c>
      <c r="F3963" t="s">
        <v>316</v>
      </c>
      <c r="G3963" t="s">
        <v>317</v>
      </c>
      <c r="H3963" t="s">
        <v>981</v>
      </c>
      <c r="I3963" t="s">
        <v>982</v>
      </c>
      <c r="J3963">
        <v>360</v>
      </c>
      <c r="K3963">
        <v>5591.16</v>
      </c>
      <c r="L3963">
        <v>2631.5733599999999</v>
      </c>
      <c r="M3963">
        <v>1126.06</v>
      </c>
      <c r="N3963">
        <v>15.531000000000001</v>
      </c>
      <c r="O3963" s="32">
        <f t="shared" si="1037"/>
        <v>4465.1000000000004</v>
      </c>
      <c r="P3963" s="32">
        <f t="shared" si="1038"/>
        <v>1833.5266400000005</v>
      </c>
      <c r="Q3963">
        <v>706841</v>
      </c>
      <c r="R3963" t="s">
        <v>298</v>
      </c>
      <c r="S3963" t="s">
        <v>298</v>
      </c>
      <c r="T3963" t="str">
        <f t="shared" si="1039"/>
        <v>VEN</v>
      </c>
      <c r="U3963" t="s">
        <v>300</v>
      </c>
      <c r="V3963" s="33">
        <f t="shared" si="1040"/>
        <v>5591.16</v>
      </c>
      <c r="W3963">
        <f t="shared" si="1041"/>
        <v>360</v>
      </c>
      <c r="X3963" s="33">
        <f t="shared" si="1042"/>
        <v>4465.1000000000004</v>
      </c>
      <c r="Y3963" s="33">
        <f t="shared" si="1043"/>
        <v>1126.06</v>
      </c>
      <c r="Z3963" s="45">
        <f t="shared" si="1044"/>
        <v>0.31505566644488808</v>
      </c>
      <c r="AA3963" s="33">
        <f t="shared" si="1045"/>
        <v>1761.5266400000005</v>
      </c>
      <c r="AB3963" s="45">
        <f t="shared" si="1046"/>
        <v>0.39451000873440695</v>
      </c>
      <c r="AC3963" s="33">
        <f>IFERROR($X3963/VLOOKUP(CONCATENATE("USD",C3963),[1]GEINDICE!AR$1:AS$65536,2,0),"")</f>
        <v>732.40383826785853</v>
      </c>
      <c r="AD3963" s="33">
        <f>IFERROR($AA3963/VLOOKUP(CONCATENATE("USD",C3963),[1]GEINDICE!AR$1:AS$65536,2,0),"")</f>
        <v>288.94064463216603</v>
      </c>
      <c r="AE3963" s="33">
        <f>IFERROR($X3963/VLOOKUP(CONCATENATE("EUR",C3963),[1]GEINDICE!AR$1:AS$65536,2,0),"")</f>
        <v>714.4045695268876</v>
      </c>
      <c r="AF3963" s="33">
        <f>IFERROR($AA3963/VLOOKUP(CONCATENATE("EUR",C3963),[1]GEINDICE!AR$1:AS$65536,2,0),"")</f>
        <v>281.83975296395261</v>
      </c>
      <c r="AG3963" s="48" t="str">
        <f>VLOOKUP(E3963,[1]Apresentação!AW$1:AX$65536,2,0)</f>
        <v xml:space="preserve">                    3 - TEXTILE AUXILIARIES</v>
      </c>
      <c r="AH3963" s="48" t="str">
        <f t="shared" si="1047"/>
        <v xml:space="preserve">         5510000636 - TISSOCYL RC 9 BR</v>
      </c>
      <c r="AI3963" s="49" t="str">
        <f t="shared" si="1048"/>
        <v xml:space="preserve">     X00274 - ELASTAN IND E COM LTDA</v>
      </c>
      <c r="AJ3963" t="str">
        <f t="shared" si="1049"/>
        <v xml:space="preserve">     90 - SALES</v>
      </c>
      <c r="AK3963" t="str">
        <f t="shared" si="1050"/>
        <v/>
      </c>
      <c r="AL3963">
        <f t="shared" si="1051"/>
        <v>1</v>
      </c>
      <c r="AM3963" t="str">
        <f t="shared" si="1052"/>
        <v>2025 1</v>
      </c>
      <c r="AN3963" t="str">
        <f t="shared" si="1053"/>
        <v xml:space="preserve">ELASTAN </v>
      </c>
    </row>
    <row r="3964" spans="1:40" x14ac:dyDescent="0.35">
      <c r="A3964">
        <v>81853</v>
      </c>
      <c r="B3964" t="s">
        <v>274</v>
      </c>
      <c r="C3964" s="31">
        <v>45747</v>
      </c>
      <c r="D3964" t="s">
        <v>286</v>
      </c>
      <c r="E3964" t="s">
        <v>287</v>
      </c>
      <c r="F3964" t="s">
        <v>294</v>
      </c>
      <c r="G3964" t="s">
        <v>295</v>
      </c>
      <c r="H3964" t="s">
        <v>981</v>
      </c>
      <c r="I3964" t="s">
        <v>982</v>
      </c>
      <c r="J3964">
        <v>120</v>
      </c>
      <c r="K3964">
        <v>1656</v>
      </c>
      <c r="L3964">
        <v>877.19111999999996</v>
      </c>
      <c r="M3964">
        <v>333.52</v>
      </c>
      <c r="N3964">
        <v>13.8</v>
      </c>
      <c r="O3964" s="32">
        <f t="shared" si="1037"/>
        <v>1322.48</v>
      </c>
      <c r="P3964" s="32">
        <f t="shared" si="1038"/>
        <v>445.28888000000006</v>
      </c>
      <c r="Q3964">
        <v>724379</v>
      </c>
      <c r="R3964" t="s">
        <v>298</v>
      </c>
      <c r="S3964" t="s">
        <v>298</v>
      </c>
      <c r="T3964" t="str">
        <f t="shared" si="1039"/>
        <v>VEN</v>
      </c>
      <c r="U3964" t="s">
        <v>303</v>
      </c>
      <c r="V3964" s="33">
        <f t="shared" si="1040"/>
        <v>1656</v>
      </c>
      <c r="W3964">
        <f t="shared" si="1041"/>
        <v>120</v>
      </c>
      <c r="X3964" s="33">
        <f t="shared" si="1042"/>
        <v>1322.48</v>
      </c>
      <c r="Y3964" s="33">
        <f t="shared" si="1043"/>
        <v>333.52</v>
      </c>
      <c r="Z3964" s="45">
        <f t="shared" si="1044"/>
        <v>0.25440149758454111</v>
      </c>
      <c r="AA3964" s="33">
        <f t="shared" si="1045"/>
        <v>421.28888000000006</v>
      </c>
      <c r="AB3964" s="45">
        <f t="shared" si="1046"/>
        <v>0.3185597362531003</v>
      </c>
      <c r="AC3964" s="33">
        <f>IFERROR($X3964/VLOOKUP(CONCATENATE("USD",C3964),[1]GEINDICE!AR$1:AS$65536,2,0),"")</f>
        <v>230.30894082407437</v>
      </c>
      <c r="AD3964" s="33">
        <f>IFERROR($AA3964/VLOOKUP(CONCATENATE("USD",C3964),[1]GEINDICE!AR$1:AS$65536,2,0),"")</f>
        <v>73.36715544564801</v>
      </c>
      <c r="AE3964" s="33">
        <f>IFERROR($X3964/VLOOKUP(CONCATENATE("EUR",C3964),[1]GEINDICE!AR$1:AS$65536,2,0),"")</f>
        <v>213.32731114803283</v>
      </c>
      <c r="AF3964" s="33">
        <f>IFERROR($AA3964/VLOOKUP(CONCATENATE("EUR",C3964),[1]GEINDICE!AR$1:AS$65536,2,0),"")</f>
        <v>67.957491974900407</v>
      </c>
      <c r="AG3964" s="48" t="str">
        <f>VLOOKUP(E3964,[1]Apresentação!AW$1:AX$65536,2,0)</f>
        <v xml:space="preserve">                    3 - TEXTILE AUXILIARIES</v>
      </c>
      <c r="AH3964" s="48" t="str">
        <f t="shared" si="1047"/>
        <v xml:space="preserve">         5510000636 - TISSOCYL RC 9 BR</v>
      </c>
      <c r="AI3964" s="49" t="str">
        <f t="shared" si="1048"/>
        <v xml:space="preserve">     X00280 - LAVE BEM LAVANDERIA E TINTURARIA LTDA EPP</v>
      </c>
      <c r="AJ3964" t="str">
        <f t="shared" si="1049"/>
        <v xml:space="preserve">     90 - SALES</v>
      </c>
      <c r="AK3964" t="str">
        <f t="shared" si="1050"/>
        <v/>
      </c>
      <c r="AL3964">
        <f t="shared" si="1051"/>
        <v>3</v>
      </c>
      <c r="AM3964" t="str">
        <f t="shared" si="1052"/>
        <v>2025 3</v>
      </c>
      <c r="AN3964" t="str">
        <f t="shared" si="1053"/>
        <v xml:space="preserve">LAVE </v>
      </c>
    </row>
    <row r="3965" spans="1:40" x14ac:dyDescent="0.35">
      <c r="A3965">
        <v>82295</v>
      </c>
      <c r="B3965" t="s">
        <v>274</v>
      </c>
      <c r="C3965" s="31">
        <v>45783</v>
      </c>
      <c r="D3965" t="s">
        <v>286</v>
      </c>
      <c r="E3965" t="s">
        <v>287</v>
      </c>
      <c r="F3965" t="s">
        <v>316</v>
      </c>
      <c r="G3965" t="s">
        <v>317</v>
      </c>
      <c r="H3965" t="s">
        <v>981</v>
      </c>
      <c r="I3965" t="s">
        <v>982</v>
      </c>
      <c r="J3965">
        <v>480</v>
      </c>
      <c r="K3965">
        <v>7454.88</v>
      </c>
      <c r="L3965">
        <v>3712.16707</v>
      </c>
      <c r="M3965">
        <v>1501.41</v>
      </c>
      <c r="N3965">
        <v>15.531000000000001</v>
      </c>
      <c r="O3965" s="32">
        <f t="shared" si="1037"/>
        <v>5953.47</v>
      </c>
      <c r="P3965" s="32">
        <f t="shared" si="1038"/>
        <v>2241.3029300000003</v>
      </c>
      <c r="Q3965">
        <v>737421</v>
      </c>
      <c r="R3965" t="s">
        <v>298</v>
      </c>
      <c r="S3965" t="s">
        <v>298</v>
      </c>
      <c r="T3965" t="str">
        <f t="shared" si="1039"/>
        <v>VEN</v>
      </c>
      <c r="U3965" t="s">
        <v>300</v>
      </c>
      <c r="V3965" s="33">
        <f t="shared" si="1040"/>
        <v>7454.88</v>
      </c>
      <c r="W3965">
        <f t="shared" si="1041"/>
        <v>480</v>
      </c>
      <c r="X3965" s="33">
        <f t="shared" si="1042"/>
        <v>5953.47</v>
      </c>
      <c r="Y3965" s="33">
        <f t="shared" si="1043"/>
        <v>1501.41</v>
      </c>
      <c r="Z3965" s="45">
        <f t="shared" si="1044"/>
        <v>0.28777162476123025</v>
      </c>
      <c r="AA3965" s="33">
        <f t="shared" si="1045"/>
        <v>2145.3029300000003</v>
      </c>
      <c r="AB3965" s="45">
        <f t="shared" si="1046"/>
        <v>0.36034496352547341</v>
      </c>
      <c r="AC3965" s="33">
        <f>IFERROR($X3965/VLOOKUP(CONCATENATE("USD",C3965),[1]GEINDICE!AR$1:AS$65536,2,0),"")</f>
        <v>1040.6345044572627</v>
      </c>
      <c r="AD3965" s="33">
        <f>IFERROR($AA3965/VLOOKUP(CONCATENATE("USD",C3965),[1]GEINDICE!AR$1:AS$65536,2,0),"")</f>
        <v>374.98740255200147</v>
      </c>
      <c r="AE3965" s="33">
        <f>IFERROR($X3965/VLOOKUP(CONCATENATE("EUR",C3965),[1]GEINDICE!AR$1:AS$65536,2,0),"")</f>
        <v>917.25907094984984</v>
      </c>
      <c r="AF3965" s="33">
        <f>IFERROR($AA3965/VLOOKUP(CONCATENATE("EUR",C3965),[1]GEINDICE!AR$1:AS$65536,2,0),"")</f>
        <v>330.52968646483328</v>
      </c>
      <c r="AG3965" s="48" t="str">
        <f>VLOOKUP(E3965,[1]Apresentação!AW$1:AX$65536,2,0)</f>
        <v xml:space="preserve">                    3 - TEXTILE AUXILIARIES</v>
      </c>
      <c r="AH3965" s="48" t="str">
        <f t="shared" si="1047"/>
        <v xml:space="preserve">         5510000636 - TISSOCYL RC 9 BR</v>
      </c>
      <c r="AI3965" s="49" t="str">
        <f t="shared" si="1048"/>
        <v xml:space="preserve">     X00274 - ELASTAN IND E COM LTDA</v>
      </c>
      <c r="AJ3965" t="str">
        <f t="shared" si="1049"/>
        <v xml:space="preserve">     90 - SALES</v>
      </c>
      <c r="AK3965" t="str">
        <f t="shared" si="1050"/>
        <v/>
      </c>
      <c r="AL3965">
        <f t="shared" si="1051"/>
        <v>5</v>
      </c>
      <c r="AM3965" t="str">
        <f t="shared" si="1052"/>
        <v>2025 5</v>
      </c>
      <c r="AN3965" t="str">
        <f t="shared" si="1053"/>
        <v xml:space="preserve">ELASTAN </v>
      </c>
    </row>
    <row r="3966" spans="1:40" x14ac:dyDescent="0.35">
      <c r="A3966">
        <v>82376</v>
      </c>
      <c r="B3966" t="s">
        <v>274</v>
      </c>
      <c r="C3966" s="31">
        <v>45789</v>
      </c>
      <c r="D3966" t="s">
        <v>286</v>
      </c>
      <c r="E3966" t="s">
        <v>287</v>
      </c>
      <c r="F3966" t="s">
        <v>294</v>
      </c>
      <c r="G3966" t="s">
        <v>295</v>
      </c>
      <c r="H3966" t="s">
        <v>981</v>
      </c>
      <c r="I3966" t="s">
        <v>982</v>
      </c>
      <c r="J3966">
        <v>120</v>
      </c>
      <c r="K3966">
        <v>1656</v>
      </c>
      <c r="L3966">
        <v>928.04177000000004</v>
      </c>
      <c r="M3966">
        <v>333.52</v>
      </c>
      <c r="N3966">
        <v>13.8</v>
      </c>
      <c r="O3966" s="32">
        <f t="shared" si="1037"/>
        <v>1322.48</v>
      </c>
      <c r="P3966" s="32">
        <f t="shared" si="1038"/>
        <v>394.43822999999998</v>
      </c>
      <c r="Q3966">
        <v>738467</v>
      </c>
      <c r="R3966" t="s">
        <v>298</v>
      </c>
      <c r="S3966" t="s">
        <v>298</v>
      </c>
      <c r="T3966" t="str">
        <f t="shared" si="1039"/>
        <v>VEN</v>
      </c>
      <c r="U3966" t="s">
        <v>300</v>
      </c>
      <c r="V3966" s="33">
        <f t="shared" si="1040"/>
        <v>1656</v>
      </c>
      <c r="W3966">
        <f t="shared" si="1041"/>
        <v>120</v>
      </c>
      <c r="X3966" s="33">
        <f t="shared" si="1042"/>
        <v>1322.48</v>
      </c>
      <c r="Y3966" s="33">
        <f t="shared" si="1043"/>
        <v>333.52</v>
      </c>
      <c r="Z3966" s="45">
        <f t="shared" si="1044"/>
        <v>0.22369458333333331</v>
      </c>
      <c r="AA3966" s="33">
        <f t="shared" si="1045"/>
        <v>370.43822999999998</v>
      </c>
      <c r="AB3966" s="45">
        <f t="shared" si="1046"/>
        <v>0.28010875778839756</v>
      </c>
      <c r="AC3966" s="33">
        <f>IFERROR($X3966/VLOOKUP(CONCATENATE("USD",C3966),[1]GEINDICE!AR$1:AS$65536,2,0),"")</f>
        <v>232.74083981556441</v>
      </c>
      <c r="AD3966" s="33">
        <f>IFERROR($AA3966/VLOOKUP(CONCATENATE("USD",C3966),[1]GEINDICE!AR$1:AS$65536,2,0),"")</f>
        <v>65.192747527366151</v>
      </c>
      <c r="AE3966" s="33">
        <f>IFERROR($X3966/VLOOKUP(CONCATENATE("EUR",C3966),[1]GEINDICE!AR$1:AS$65536,2,0),"")</f>
        <v>209.56153833964535</v>
      </c>
      <c r="AF3966" s="33">
        <f>IFERROR($AA3966/VLOOKUP(CONCATENATE("EUR",C3966),[1]GEINDICE!AR$1:AS$65536,2,0),"")</f>
        <v>58.700022184543698</v>
      </c>
      <c r="AG3966" s="48" t="str">
        <f>VLOOKUP(E3966,[1]Apresentação!AW$1:AX$65536,2,0)</f>
        <v xml:space="preserve">                    3 - TEXTILE AUXILIARIES</v>
      </c>
      <c r="AH3966" s="48" t="str">
        <f t="shared" si="1047"/>
        <v xml:space="preserve">         5510000636 - TISSOCYL RC 9 BR</v>
      </c>
      <c r="AI3966" s="49" t="str">
        <f t="shared" si="1048"/>
        <v xml:space="preserve">     X00280 - LAVE BEM LAVANDERIA E TINTURARIA LTDA EPP</v>
      </c>
      <c r="AJ3966" t="str">
        <f t="shared" si="1049"/>
        <v xml:space="preserve">     90 - SALES</v>
      </c>
      <c r="AK3966" t="str">
        <f t="shared" si="1050"/>
        <v/>
      </c>
      <c r="AL3966">
        <f t="shared" si="1051"/>
        <v>5</v>
      </c>
      <c r="AM3966" t="str">
        <f t="shared" si="1052"/>
        <v>2025 5</v>
      </c>
      <c r="AN3966" t="str">
        <f t="shared" si="1053"/>
        <v xml:space="preserve">LAVE </v>
      </c>
    </row>
    <row r="3967" spans="1:40" x14ac:dyDescent="0.35">
      <c r="A3967">
        <v>81534</v>
      </c>
      <c r="B3967" t="s">
        <v>274</v>
      </c>
      <c r="C3967" s="31">
        <v>45722</v>
      </c>
      <c r="D3967" t="s">
        <v>286</v>
      </c>
      <c r="E3967" t="s">
        <v>287</v>
      </c>
      <c r="F3967" t="s">
        <v>316</v>
      </c>
      <c r="G3967" t="s">
        <v>317</v>
      </c>
      <c r="H3967" t="s">
        <v>981</v>
      </c>
      <c r="I3967" t="s">
        <v>982</v>
      </c>
      <c r="J3967">
        <v>360</v>
      </c>
      <c r="K3967">
        <v>5591.16</v>
      </c>
      <c r="L3967">
        <v>2631.5733599999999</v>
      </c>
      <c r="M3967">
        <v>1126.06</v>
      </c>
      <c r="N3967">
        <v>15.531000000000001</v>
      </c>
      <c r="O3967" s="32">
        <f t="shared" si="1037"/>
        <v>4465.1000000000004</v>
      </c>
      <c r="P3967" s="32">
        <f t="shared" si="1038"/>
        <v>1833.5266400000005</v>
      </c>
      <c r="Q3967">
        <v>714733</v>
      </c>
      <c r="R3967" t="s">
        <v>298</v>
      </c>
      <c r="S3967" t="s">
        <v>298</v>
      </c>
      <c r="T3967" t="str">
        <f t="shared" si="1039"/>
        <v>VEN</v>
      </c>
      <c r="U3967" t="s">
        <v>300</v>
      </c>
      <c r="V3967" s="33">
        <f t="shared" si="1040"/>
        <v>5591.16</v>
      </c>
      <c r="W3967">
        <f t="shared" si="1041"/>
        <v>360</v>
      </c>
      <c r="X3967" s="33">
        <f t="shared" si="1042"/>
        <v>4465.1000000000004</v>
      </c>
      <c r="Y3967" s="33">
        <f t="shared" si="1043"/>
        <v>1126.06</v>
      </c>
      <c r="Z3967" s="45">
        <f t="shared" si="1044"/>
        <v>0.31505566644488808</v>
      </c>
      <c r="AA3967" s="33">
        <f t="shared" si="1045"/>
        <v>1761.5266400000005</v>
      </c>
      <c r="AB3967" s="45">
        <f t="shared" si="1046"/>
        <v>0.39451000873440695</v>
      </c>
      <c r="AC3967" s="33">
        <f>IFERROR($X3967/VLOOKUP(CONCATENATE("USD",C3967),[1]GEINDICE!AR$1:AS$65536,2,0),"")</f>
        <v>776.68771417140681</v>
      </c>
      <c r="AD3967" s="33">
        <f>IFERROR($AA3967/VLOOKUP(CONCATENATE("USD",C3967),[1]GEINDICE!AR$1:AS$65536,2,0),"")</f>
        <v>306.41107690166825</v>
      </c>
      <c r="AE3967" s="33">
        <f>IFERROR($X3967/VLOOKUP(CONCATENATE("EUR",C3967),[1]GEINDICE!AR$1:AS$65536,2,0),"")</f>
        <v>717.95407769488031</v>
      </c>
      <c r="AF3967" s="33">
        <f>IFERROR($AA3967/VLOOKUP(CONCATENATE("EUR",C3967),[1]GEINDICE!AR$1:AS$65536,2,0),"")</f>
        <v>283.24006946231032</v>
      </c>
      <c r="AG3967" s="48" t="str">
        <f>VLOOKUP(E3967,[1]Apresentação!AW$1:AX$65536,2,0)</f>
        <v xml:space="preserve">                    3 - TEXTILE AUXILIARIES</v>
      </c>
      <c r="AH3967" s="48" t="str">
        <f t="shared" si="1047"/>
        <v xml:space="preserve">         5510000636 - TISSOCYL RC 9 BR</v>
      </c>
      <c r="AI3967" s="49" t="str">
        <f t="shared" si="1048"/>
        <v xml:space="preserve">     X00274 - ELASTAN IND E COM LTDA</v>
      </c>
      <c r="AJ3967" t="str">
        <f t="shared" si="1049"/>
        <v xml:space="preserve">     90 - SALES</v>
      </c>
      <c r="AK3967" t="str">
        <f t="shared" si="1050"/>
        <v/>
      </c>
      <c r="AL3967">
        <f t="shared" si="1051"/>
        <v>3</v>
      </c>
      <c r="AM3967" t="str">
        <f t="shared" si="1052"/>
        <v>2025 3</v>
      </c>
      <c r="AN3967" t="str">
        <f t="shared" si="1053"/>
        <v xml:space="preserve">ELASTAN </v>
      </c>
    </row>
    <row r="3968" spans="1:40" x14ac:dyDescent="0.35">
      <c r="A3968">
        <v>81033</v>
      </c>
      <c r="B3968" t="s">
        <v>274</v>
      </c>
      <c r="C3968" s="31">
        <v>45684</v>
      </c>
      <c r="D3968" t="s">
        <v>286</v>
      </c>
      <c r="E3968" t="s">
        <v>287</v>
      </c>
      <c r="F3968" t="s">
        <v>294</v>
      </c>
      <c r="G3968" t="s">
        <v>295</v>
      </c>
      <c r="H3968" t="s">
        <v>981</v>
      </c>
      <c r="I3968" t="s">
        <v>982</v>
      </c>
      <c r="J3968">
        <v>120</v>
      </c>
      <c r="K3968">
        <v>1656</v>
      </c>
      <c r="L3968">
        <v>877.19111999999996</v>
      </c>
      <c r="M3968">
        <v>333.52</v>
      </c>
      <c r="N3968">
        <v>13.8</v>
      </c>
      <c r="O3968" s="32">
        <f t="shared" si="1037"/>
        <v>1322.48</v>
      </c>
      <c r="P3968" s="32">
        <f t="shared" si="1038"/>
        <v>445.28888000000006</v>
      </c>
      <c r="Q3968">
        <v>708278</v>
      </c>
      <c r="R3968" t="s">
        <v>298</v>
      </c>
      <c r="S3968" t="s">
        <v>298</v>
      </c>
      <c r="T3968" t="str">
        <f t="shared" si="1039"/>
        <v>VEN</v>
      </c>
      <c r="U3968" t="s">
        <v>300</v>
      </c>
      <c r="V3968" s="33">
        <f t="shared" si="1040"/>
        <v>1656</v>
      </c>
      <c r="W3968">
        <f t="shared" si="1041"/>
        <v>120</v>
      </c>
      <c r="X3968" s="33">
        <f t="shared" si="1042"/>
        <v>1322.48</v>
      </c>
      <c r="Y3968" s="33">
        <f t="shared" si="1043"/>
        <v>333.52</v>
      </c>
      <c r="Z3968" s="45">
        <f t="shared" si="1044"/>
        <v>0.25440149758454111</v>
      </c>
      <c r="AA3968" s="33">
        <f t="shared" si="1045"/>
        <v>421.28888000000006</v>
      </c>
      <c r="AB3968" s="45">
        <f t="shared" si="1046"/>
        <v>0.3185597362531003</v>
      </c>
      <c r="AC3968" s="33">
        <f>IFERROR($X3968/VLOOKUP(CONCATENATE("USD",C3968),[1]GEINDICE!AR$1:AS$65536,2,0),"")</f>
        <v>223.12052908624645</v>
      </c>
      <c r="AD3968" s="33">
        <f>IFERROR($AA3968/VLOOKUP(CONCATENATE("USD",C3968),[1]GEINDICE!AR$1:AS$65536,2,0),"")</f>
        <v>71.077216898366856</v>
      </c>
      <c r="AE3968" s="33">
        <f>IFERROR($X3968/VLOOKUP(CONCATENATE("EUR",C3968),[1]GEINDICE!AR$1:AS$65536,2,0),"")</f>
        <v>212.49437624525999</v>
      </c>
      <c r="AF3968" s="33">
        <f>IFERROR($AA3968/VLOOKUP(CONCATENATE("EUR",C3968),[1]GEINDICE!AR$1:AS$65536,2,0),"")</f>
        <v>67.692152451957071</v>
      </c>
      <c r="AG3968" s="48" t="str">
        <f>VLOOKUP(E3968,[1]Apresentação!AW$1:AX$65536,2,0)</f>
        <v xml:space="preserve">                    3 - TEXTILE AUXILIARIES</v>
      </c>
      <c r="AH3968" s="48" t="str">
        <f t="shared" si="1047"/>
        <v xml:space="preserve">         5510000636 - TISSOCYL RC 9 BR</v>
      </c>
      <c r="AI3968" s="49" t="str">
        <f t="shared" si="1048"/>
        <v xml:space="preserve">     X00280 - LAVE BEM LAVANDERIA E TINTURARIA LTDA EPP</v>
      </c>
      <c r="AJ3968" t="str">
        <f t="shared" si="1049"/>
        <v xml:space="preserve">     90 - SALES</v>
      </c>
      <c r="AK3968" t="str">
        <f t="shared" si="1050"/>
        <v/>
      </c>
      <c r="AL3968">
        <f t="shared" si="1051"/>
        <v>1</v>
      </c>
      <c r="AM3968" t="str">
        <f t="shared" si="1052"/>
        <v>2025 1</v>
      </c>
      <c r="AN3968" t="str">
        <f t="shared" si="1053"/>
        <v xml:space="preserve">LAVE </v>
      </c>
    </row>
    <row r="3969" spans="1:40" x14ac:dyDescent="0.35">
      <c r="A3969">
        <v>81814</v>
      </c>
      <c r="B3969" t="s">
        <v>274</v>
      </c>
      <c r="C3969" s="31">
        <v>45743</v>
      </c>
      <c r="D3969" t="s">
        <v>286</v>
      </c>
      <c r="E3969" t="s">
        <v>287</v>
      </c>
      <c r="F3969" t="s">
        <v>301</v>
      </c>
      <c r="G3969" t="s">
        <v>302</v>
      </c>
      <c r="H3969" t="s">
        <v>981</v>
      </c>
      <c r="I3969" t="s">
        <v>982</v>
      </c>
      <c r="J3969">
        <v>120</v>
      </c>
      <c r="K3969">
        <v>2047.2</v>
      </c>
      <c r="L3969">
        <v>877.19111999999996</v>
      </c>
      <c r="M3969">
        <v>412.31</v>
      </c>
      <c r="N3969">
        <v>17.059999999999999</v>
      </c>
      <c r="O3969" s="32">
        <f t="shared" si="1037"/>
        <v>1634.89</v>
      </c>
      <c r="P3969" s="32">
        <f t="shared" si="1038"/>
        <v>757.69888000000014</v>
      </c>
      <c r="Q3969">
        <v>722831</v>
      </c>
      <c r="R3969" t="s">
        <v>298</v>
      </c>
      <c r="S3969" t="s">
        <v>298</v>
      </c>
      <c r="T3969" t="str">
        <f t="shared" si="1039"/>
        <v>VEN</v>
      </c>
      <c r="U3969" t="s">
        <v>300</v>
      </c>
      <c r="V3969" s="33">
        <f t="shared" si="1040"/>
        <v>2047.2</v>
      </c>
      <c r="W3969">
        <f t="shared" si="1041"/>
        <v>120</v>
      </c>
      <c r="X3969" s="33">
        <f t="shared" si="1042"/>
        <v>1634.89</v>
      </c>
      <c r="Y3969" s="33">
        <f t="shared" si="1043"/>
        <v>412.31</v>
      </c>
      <c r="Z3969" s="45">
        <f t="shared" si="1044"/>
        <v>0.35839140289175464</v>
      </c>
      <c r="AA3969" s="33">
        <f t="shared" si="1045"/>
        <v>733.69888000000014</v>
      </c>
      <c r="AB3969" s="45">
        <f t="shared" si="1046"/>
        <v>0.44877568521429584</v>
      </c>
      <c r="AC3969" s="33">
        <f>IFERROR($X3969/VLOOKUP(CONCATENATE("USD",C3969),[1]GEINDICE!AR$1:AS$65536,2,0),"")</f>
        <v>284.45731983157606</v>
      </c>
      <c r="AD3969" s="33">
        <f>IFERROR($AA3969/VLOOKUP(CONCATENATE("USD",C3969),[1]GEINDICE!AR$1:AS$65536,2,0),"")</f>
        <v>127.65752862163764</v>
      </c>
      <c r="AE3969" s="33">
        <f>IFERROR($X3969/VLOOKUP(CONCATENATE("EUR",C3969),[1]GEINDICE!AR$1:AS$65536,2,0),"")</f>
        <v>263.38606779224125</v>
      </c>
      <c r="AF3969" s="33">
        <f>IFERROR($AA3969/VLOOKUP(CONCATENATE("EUR",C3969),[1]GEINDICE!AR$1:AS$65536,2,0),"")</f>
        <v>118.20126304936205</v>
      </c>
      <c r="AG3969" s="48" t="str">
        <f>VLOOKUP(E3969,[1]Apresentação!AW$1:AX$65536,2,0)</f>
        <v xml:space="preserve">                    3 - TEXTILE AUXILIARIES</v>
      </c>
      <c r="AH3969" s="48" t="str">
        <f t="shared" si="1047"/>
        <v xml:space="preserve">         5510000636 - TISSOCYL RC 9 BR</v>
      </c>
      <c r="AI3969" s="49" t="str">
        <f t="shared" si="1048"/>
        <v xml:space="preserve">     X00311 - HACO ETIQUETAS LTDA</v>
      </c>
      <c r="AJ3969" t="str">
        <f t="shared" si="1049"/>
        <v xml:space="preserve">     90 - SALES</v>
      </c>
      <c r="AK3969" t="str">
        <f t="shared" si="1050"/>
        <v/>
      </c>
      <c r="AL3969">
        <f t="shared" si="1051"/>
        <v>3</v>
      </c>
      <c r="AM3969" t="str">
        <f t="shared" si="1052"/>
        <v>2025 3</v>
      </c>
      <c r="AN3969" t="str">
        <f t="shared" si="1053"/>
        <v xml:space="preserve">HACO </v>
      </c>
    </row>
    <row r="3970" spans="1:40" x14ac:dyDescent="0.35">
      <c r="A3970">
        <v>82122</v>
      </c>
      <c r="B3970" t="s">
        <v>274</v>
      </c>
      <c r="C3970" s="31">
        <v>45769</v>
      </c>
      <c r="D3970" t="s">
        <v>286</v>
      </c>
      <c r="E3970" t="s">
        <v>287</v>
      </c>
      <c r="F3970" t="s">
        <v>294</v>
      </c>
      <c r="G3970" t="s">
        <v>295</v>
      </c>
      <c r="H3970" t="s">
        <v>981</v>
      </c>
      <c r="I3970" t="s">
        <v>982</v>
      </c>
      <c r="J3970">
        <v>240</v>
      </c>
      <c r="K3970">
        <v>3312</v>
      </c>
      <c r="L3970">
        <v>1856.0835300000001</v>
      </c>
      <c r="M3970">
        <v>667.04</v>
      </c>
      <c r="N3970">
        <v>13.8</v>
      </c>
      <c r="O3970" s="32">
        <f t="shared" si="1037"/>
        <v>2644.96</v>
      </c>
      <c r="P3970" s="32">
        <f t="shared" si="1038"/>
        <v>788.87646999999993</v>
      </c>
      <c r="Q3970">
        <v>732307</v>
      </c>
      <c r="R3970" t="s">
        <v>298</v>
      </c>
      <c r="S3970" t="s">
        <v>298</v>
      </c>
      <c r="T3970" t="str">
        <f t="shared" si="1039"/>
        <v>VEN</v>
      </c>
      <c r="U3970" t="s">
        <v>300</v>
      </c>
      <c r="V3970" s="33">
        <f t="shared" si="1040"/>
        <v>3312</v>
      </c>
      <c r="W3970">
        <f t="shared" si="1041"/>
        <v>240</v>
      </c>
      <c r="X3970" s="33">
        <f t="shared" si="1042"/>
        <v>2644.96</v>
      </c>
      <c r="Y3970" s="33">
        <f t="shared" si="1043"/>
        <v>667.04</v>
      </c>
      <c r="Z3970" s="45">
        <f t="shared" si="1044"/>
        <v>0.22369458635265699</v>
      </c>
      <c r="AA3970" s="33">
        <f t="shared" si="1045"/>
        <v>740.87646999999993</v>
      </c>
      <c r="AB3970" s="45">
        <f t="shared" si="1046"/>
        <v>0.28010876156917303</v>
      </c>
      <c r="AC3970" s="33">
        <f>IFERROR($X3970/VLOOKUP(CONCATENATE("USD",C3970),[1]GEINDICE!AR$1:AS$65536,2,0),"")</f>
        <v>460.02504522053709</v>
      </c>
      <c r="AD3970" s="33">
        <f>IFERROR($AA3970/VLOOKUP(CONCATENATE("USD",C3970),[1]GEINDICE!AR$1:AS$65536,2,0),"")</f>
        <v>128.85704570752748</v>
      </c>
      <c r="AE3970" s="33">
        <f>IFERROR($X3970/VLOOKUP(CONCATENATE("EUR",C3970),[1]GEINDICE!AR$1:AS$65536,2,0),"")</f>
        <v>401.20743268866136</v>
      </c>
      <c r="AF3970" s="33">
        <f>IFERROR($AA3970/VLOOKUP(CONCATENATE("EUR",C3970),[1]GEINDICE!AR$1:AS$65536,2,0),"")</f>
        <v>112.38171710276828</v>
      </c>
      <c r="AG3970" s="48" t="str">
        <f>VLOOKUP(E3970,[1]Apresentação!AW$1:AX$65536,2,0)</f>
        <v xml:space="preserve">                    3 - TEXTILE AUXILIARIES</v>
      </c>
      <c r="AH3970" s="48" t="str">
        <f t="shared" si="1047"/>
        <v xml:space="preserve">         5510000636 - TISSOCYL RC 9 BR</v>
      </c>
      <c r="AI3970" s="49" t="str">
        <f t="shared" si="1048"/>
        <v xml:space="preserve">     X00280 - LAVE BEM LAVANDERIA E TINTURARIA LTDA EPP</v>
      </c>
      <c r="AJ3970" t="str">
        <f t="shared" si="1049"/>
        <v xml:space="preserve">     90 - SALES</v>
      </c>
      <c r="AK3970" t="str">
        <f t="shared" si="1050"/>
        <v/>
      </c>
      <c r="AL3970">
        <f t="shared" si="1051"/>
        <v>4</v>
      </c>
      <c r="AM3970" t="str">
        <f t="shared" si="1052"/>
        <v>2025 4</v>
      </c>
      <c r="AN3970" t="str">
        <f t="shared" si="1053"/>
        <v xml:space="preserve">LAVE </v>
      </c>
    </row>
    <row r="3971" spans="1:40" x14ac:dyDescent="0.35">
      <c r="A3971">
        <v>81307</v>
      </c>
      <c r="B3971" t="s">
        <v>274</v>
      </c>
      <c r="C3971" s="31">
        <v>45705</v>
      </c>
      <c r="D3971" t="s">
        <v>286</v>
      </c>
      <c r="E3971" t="s">
        <v>287</v>
      </c>
      <c r="F3971" t="s">
        <v>294</v>
      </c>
      <c r="G3971" t="s">
        <v>295</v>
      </c>
      <c r="H3971" t="s">
        <v>981</v>
      </c>
      <c r="I3971" t="s">
        <v>982</v>
      </c>
      <c r="J3971">
        <v>120</v>
      </c>
      <c r="K3971">
        <v>1656</v>
      </c>
      <c r="L3971">
        <v>877.19111999999996</v>
      </c>
      <c r="M3971">
        <v>333.52</v>
      </c>
      <c r="N3971">
        <v>13.8</v>
      </c>
      <c r="O3971" s="32">
        <f t="shared" si="1037"/>
        <v>1322.48</v>
      </c>
      <c r="P3971" s="32">
        <f t="shared" si="1038"/>
        <v>445.28888000000006</v>
      </c>
      <c r="Q3971">
        <v>710430</v>
      </c>
      <c r="R3971" t="s">
        <v>298</v>
      </c>
      <c r="S3971" t="s">
        <v>298</v>
      </c>
      <c r="T3971" t="str">
        <f t="shared" si="1039"/>
        <v>VEN</v>
      </c>
      <c r="U3971" t="s">
        <v>303</v>
      </c>
      <c r="V3971" s="33">
        <f t="shared" si="1040"/>
        <v>1656</v>
      </c>
      <c r="W3971">
        <f t="shared" si="1041"/>
        <v>120</v>
      </c>
      <c r="X3971" s="33">
        <f t="shared" si="1042"/>
        <v>1322.48</v>
      </c>
      <c r="Y3971" s="33">
        <f t="shared" si="1043"/>
        <v>333.52</v>
      </c>
      <c r="Z3971" s="45">
        <f t="shared" si="1044"/>
        <v>0.25440149758454111</v>
      </c>
      <c r="AA3971" s="33">
        <f t="shared" si="1045"/>
        <v>421.28888000000006</v>
      </c>
      <c r="AB3971" s="45">
        <f t="shared" si="1046"/>
        <v>0.3185597362531003</v>
      </c>
      <c r="AC3971" s="33">
        <f>IFERROR($X3971/VLOOKUP(CONCATENATE("USD",C3971),[1]GEINDICE!AR$1:AS$65536,2,0),"")</f>
        <v>231.58742667016898</v>
      </c>
      <c r="AD3971" s="33">
        <f>IFERROR($AA3971/VLOOKUP(CONCATENATE("USD",C3971),[1]GEINDICE!AR$1:AS$65536,2,0),"")</f>
        <v>73.774429559583226</v>
      </c>
      <c r="AE3971" s="33">
        <f>IFERROR($X3971/VLOOKUP(CONCATENATE("EUR",C3971),[1]GEINDICE!AR$1:AS$65536,2,0),"")</f>
        <v>220.98051665942586</v>
      </c>
      <c r="AF3971" s="33">
        <f>IFERROR($AA3971/VLOOKUP(CONCATENATE("EUR",C3971),[1]GEINDICE!AR$1:AS$65536,2,0),"")</f>
        <v>70.395495104100533</v>
      </c>
      <c r="AG3971" s="48" t="str">
        <f>VLOOKUP(E3971,[1]Apresentação!AW$1:AX$65536,2,0)</f>
        <v xml:space="preserve">                    3 - TEXTILE AUXILIARIES</v>
      </c>
      <c r="AH3971" s="48" t="str">
        <f t="shared" si="1047"/>
        <v xml:space="preserve">         5510000636 - TISSOCYL RC 9 BR</v>
      </c>
      <c r="AI3971" s="49" t="str">
        <f t="shared" si="1048"/>
        <v xml:space="preserve">     X00280 - LAVE BEM LAVANDERIA E TINTURARIA LTDA EPP</v>
      </c>
      <c r="AJ3971" t="str">
        <f t="shared" si="1049"/>
        <v xml:space="preserve">     90 - SALES</v>
      </c>
      <c r="AK3971" t="str">
        <f t="shared" si="1050"/>
        <v/>
      </c>
      <c r="AL3971">
        <f t="shared" si="1051"/>
        <v>2</v>
      </c>
      <c r="AM3971" t="str">
        <f t="shared" si="1052"/>
        <v>2025 2</v>
      </c>
      <c r="AN3971" t="str">
        <f t="shared" si="1053"/>
        <v xml:space="preserve">LAVE </v>
      </c>
    </row>
    <row r="3972" spans="1:40" x14ac:dyDescent="0.35">
      <c r="A3972">
        <v>81307</v>
      </c>
      <c r="B3972" t="s">
        <v>274</v>
      </c>
      <c r="C3972" s="31">
        <v>45705</v>
      </c>
      <c r="D3972" t="s">
        <v>286</v>
      </c>
      <c r="E3972" t="s">
        <v>287</v>
      </c>
      <c r="F3972" t="s">
        <v>294</v>
      </c>
      <c r="G3972" t="s">
        <v>295</v>
      </c>
      <c r="H3972" t="s">
        <v>981</v>
      </c>
      <c r="I3972" t="s">
        <v>982</v>
      </c>
      <c r="J3972">
        <v>120</v>
      </c>
      <c r="K3972">
        <v>1656</v>
      </c>
      <c r="L3972">
        <v>877.19111999999996</v>
      </c>
      <c r="M3972">
        <v>333.52</v>
      </c>
      <c r="N3972">
        <v>13.8</v>
      </c>
      <c r="O3972" s="32">
        <f t="shared" ref="O3972:O4035" si="1054">$K3972-$Y3972</f>
        <v>1322.48</v>
      </c>
      <c r="P3972" s="32">
        <f t="shared" ref="P3972:P4035" si="1055">($O3972-$L3972)</f>
        <v>445.28888000000006</v>
      </c>
      <c r="Q3972">
        <v>710433</v>
      </c>
      <c r="R3972" t="s">
        <v>298</v>
      </c>
      <c r="S3972" t="s">
        <v>298</v>
      </c>
      <c r="T3972" t="str">
        <f t="shared" ref="T3972:T4035" si="1056">MID($U3972,1,3)</f>
        <v>VEN</v>
      </c>
      <c r="U3972" t="s">
        <v>303</v>
      </c>
      <c r="V3972" s="33">
        <f t="shared" ref="V3972:V4035" si="1057">IF($T3972="DEV",-$K3972,$K3972)</f>
        <v>1656</v>
      </c>
      <c r="W3972">
        <f t="shared" ref="W3972:W4035" si="1058">IF($T3972="DEV",-$J3972,$J3972)</f>
        <v>120</v>
      </c>
      <c r="X3972" s="33">
        <f t="shared" ref="X3972:X4035" si="1059">$V3972-$Y3972</f>
        <v>1322.48</v>
      </c>
      <c r="Y3972" s="33">
        <f t="shared" ref="Y3972:Y4035" si="1060">IF(A3972=59876,M3972,IF(A3972=59868,M3972,IF(R3972="6111",((K3972*0.12)+M3972),IF(T3972="DEV",-M3972,M3972))))</f>
        <v>333.52</v>
      </c>
      <c r="Z3972" s="45">
        <f t="shared" ref="Z3972:Z4035" si="1061">IFERROR($AA3972/$V3972,0)</f>
        <v>0.25440149758454111</v>
      </c>
      <c r="AA3972" s="33">
        <f t="shared" ref="AA3972:AA4035" si="1062">IF(VLOOKUP(AL3972,AR:AS,2,0)="sim",IF($T3972="DEV",($X3972-$L3972),$P3972)-(0.2*W3972),IF(VLOOKUP(AL3972,AR:AS,2,0)="OK",IF($T3972="DEV",($X3972-$L3972),$P3972)-(0.2*W3972),IF($T3972="DEV",($X3972-$L3972),$P3972)))</f>
        <v>421.28888000000006</v>
      </c>
      <c r="AB3972" s="45">
        <f t="shared" ref="AB3972:AB4035" si="1063">IFERROR($AA3972/$X3972,0)</f>
        <v>0.3185597362531003</v>
      </c>
      <c r="AC3972" s="33">
        <f>IFERROR($X3972/VLOOKUP(CONCATENATE("USD",C3972),[1]GEINDICE!AR$1:AS$65536,2,0),"")</f>
        <v>231.58742667016898</v>
      </c>
      <c r="AD3972" s="33">
        <f>IFERROR($AA3972/VLOOKUP(CONCATENATE("USD",C3972),[1]GEINDICE!AR$1:AS$65536,2,0),"")</f>
        <v>73.774429559583226</v>
      </c>
      <c r="AE3972" s="33">
        <f>IFERROR($X3972/VLOOKUP(CONCATENATE("EUR",C3972),[1]GEINDICE!AR$1:AS$65536,2,0),"")</f>
        <v>220.98051665942586</v>
      </c>
      <c r="AF3972" s="33">
        <f>IFERROR($AA3972/VLOOKUP(CONCATENATE("EUR",C3972),[1]GEINDICE!AR$1:AS$65536,2,0),"")</f>
        <v>70.395495104100533</v>
      </c>
      <c r="AG3972" s="48" t="str">
        <f>VLOOKUP(E3972,[1]Apresentação!AW$1:AX$65536,2,0)</f>
        <v xml:space="preserve">                    3 - TEXTILE AUXILIARIES</v>
      </c>
      <c r="AH3972" s="48" t="str">
        <f t="shared" ref="AH3972:AH4035" si="1064">CONCATENATE("         ",H3972," - ",I3972)</f>
        <v xml:space="preserve">         5510000636 - TISSOCYL RC 9 BR</v>
      </c>
      <c r="AI3972" s="49" t="str">
        <f t="shared" ref="AI3972:AI4035" si="1065">CONCATENATE("     ",F3972," - ",G3972)</f>
        <v xml:space="preserve">     X00280 - LAVE BEM LAVANDERIA E TINTURARIA LTDA EPP</v>
      </c>
      <c r="AJ3972" t="str">
        <f t="shared" ref="AJ3972:AJ4035" si="1066">IF(RIGHT(I3972,2)="BR","     90 - SALES","     93 - RESALES")</f>
        <v xml:space="preserve">     90 - SALES</v>
      </c>
      <c r="AK3972" t="str">
        <f t="shared" ref="AK3972:AK4035" si="1067">IF(R3972="3201","EXP",IF(R3972="7101","EXP",""))</f>
        <v/>
      </c>
      <c r="AL3972">
        <f t="shared" ref="AL3972:AL4035" si="1068">VLOOKUP(MONTH(C3972),AQ:AR,2,0)</f>
        <v>2</v>
      </c>
      <c r="AM3972" t="str">
        <f t="shared" ref="AM3972:AM4035" si="1069">CONCATENATE(YEAR(C3972)," ",MONTH(C3972))</f>
        <v>2025 2</v>
      </c>
      <c r="AN3972" t="str">
        <f t="shared" ref="AN3972:AN4035" si="1070">MID(G3972,1,SEARCH(" ",G3972,1))</f>
        <v xml:space="preserve">LAVE </v>
      </c>
    </row>
    <row r="3973" spans="1:40" x14ac:dyDescent="0.35">
      <c r="A3973">
        <v>81661</v>
      </c>
      <c r="B3973" t="s">
        <v>274</v>
      </c>
      <c r="C3973" s="31">
        <v>45733</v>
      </c>
      <c r="D3973" t="s">
        <v>286</v>
      </c>
      <c r="E3973" t="s">
        <v>287</v>
      </c>
      <c r="F3973" t="s">
        <v>294</v>
      </c>
      <c r="G3973" t="s">
        <v>295</v>
      </c>
      <c r="H3973" t="s">
        <v>981</v>
      </c>
      <c r="I3973" t="s">
        <v>982</v>
      </c>
      <c r="J3973">
        <v>120</v>
      </c>
      <c r="K3973">
        <v>1656</v>
      </c>
      <c r="L3973">
        <v>877.19111999999996</v>
      </c>
      <c r="M3973">
        <v>333.52</v>
      </c>
      <c r="N3973">
        <v>13.8</v>
      </c>
      <c r="O3973" s="32">
        <f t="shared" si="1054"/>
        <v>1322.48</v>
      </c>
      <c r="P3973" s="32">
        <f t="shared" si="1055"/>
        <v>445.28888000000006</v>
      </c>
      <c r="Q3973">
        <v>718836</v>
      </c>
      <c r="R3973" t="s">
        <v>298</v>
      </c>
      <c r="S3973" t="s">
        <v>298</v>
      </c>
      <c r="T3973" t="str">
        <f t="shared" si="1056"/>
        <v>VEN</v>
      </c>
      <c r="U3973" t="s">
        <v>300</v>
      </c>
      <c r="V3973" s="33">
        <f t="shared" si="1057"/>
        <v>1656</v>
      </c>
      <c r="W3973">
        <f t="shared" si="1058"/>
        <v>120</v>
      </c>
      <c r="X3973" s="33">
        <f t="shared" si="1059"/>
        <v>1322.48</v>
      </c>
      <c r="Y3973" s="33">
        <f t="shared" si="1060"/>
        <v>333.52</v>
      </c>
      <c r="Z3973" s="45">
        <f t="shared" si="1061"/>
        <v>0.25440149758454111</v>
      </c>
      <c r="AA3973" s="33">
        <f t="shared" si="1062"/>
        <v>421.28888000000006</v>
      </c>
      <c r="AB3973" s="45">
        <f t="shared" si="1063"/>
        <v>0.3185597362531003</v>
      </c>
      <c r="AC3973" s="33">
        <f>IFERROR($X3973/VLOOKUP(CONCATENATE("USD",C3973),[1]GEINDICE!AR$1:AS$65536,2,0),"")</f>
        <v>231.68073998808728</v>
      </c>
      <c r="AD3973" s="33">
        <f>IFERROR($AA3973/VLOOKUP(CONCATENATE("USD",C3973),[1]GEINDICE!AR$1:AS$65536,2,0),"")</f>
        <v>73.804155425528194</v>
      </c>
      <c r="AE3973" s="33">
        <f>IFERROR($X3973/VLOOKUP(CONCATENATE("EUR",C3973),[1]GEINDICE!AR$1:AS$65536,2,0),"")</f>
        <v>212.12286470446705</v>
      </c>
      <c r="AF3973" s="33">
        <f>IFERROR($AA3973/VLOOKUP(CONCATENATE("EUR",C3973),[1]GEINDICE!AR$1:AS$65536,2,0),"")</f>
        <v>67.5738038335071</v>
      </c>
      <c r="AG3973" s="48" t="str">
        <f>VLOOKUP(E3973,[1]Apresentação!AW$1:AX$65536,2,0)</f>
        <v xml:space="preserve">                    3 - TEXTILE AUXILIARIES</v>
      </c>
      <c r="AH3973" s="48" t="str">
        <f t="shared" si="1064"/>
        <v xml:space="preserve">         5510000636 - TISSOCYL RC 9 BR</v>
      </c>
      <c r="AI3973" s="49" t="str">
        <f t="shared" si="1065"/>
        <v xml:space="preserve">     X00280 - LAVE BEM LAVANDERIA E TINTURARIA LTDA EPP</v>
      </c>
      <c r="AJ3973" t="str">
        <f t="shared" si="1066"/>
        <v xml:space="preserve">     90 - SALES</v>
      </c>
      <c r="AK3973" t="str">
        <f t="shared" si="1067"/>
        <v/>
      </c>
      <c r="AL3973">
        <f t="shared" si="1068"/>
        <v>3</v>
      </c>
      <c r="AM3973" t="str">
        <f t="shared" si="1069"/>
        <v>2025 3</v>
      </c>
      <c r="AN3973" t="str">
        <f t="shared" si="1070"/>
        <v xml:space="preserve">LAVE </v>
      </c>
    </row>
    <row r="3974" spans="1:40" x14ac:dyDescent="0.35">
      <c r="A3974">
        <v>81445</v>
      </c>
      <c r="B3974" t="s">
        <v>274</v>
      </c>
      <c r="C3974" s="31">
        <v>45715</v>
      </c>
      <c r="D3974" t="s">
        <v>286</v>
      </c>
      <c r="E3974" t="s">
        <v>287</v>
      </c>
      <c r="F3974" t="s">
        <v>294</v>
      </c>
      <c r="G3974" t="s">
        <v>295</v>
      </c>
      <c r="H3974" t="s">
        <v>981</v>
      </c>
      <c r="I3974" t="s">
        <v>982</v>
      </c>
      <c r="J3974">
        <v>120</v>
      </c>
      <c r="K3974">
        <v>1656</v>
      </c>
      <c r="L3974">
        <v>877.19111999999996</v>
      </c>
      <c r="M3974">
        <v>333.52</v>
      </c>
      <c r="N3974">
        <v>13.8</v>
      </c>
      <c r="O3974" s="32">
        <f t="shared" si="1054"/>
        <v>1322.48</v>
      </c>
      <c r="P3974" s="32">
        <f t="shared" si="1055"/>
        <v>445.28888000000006</v>
      </c>
      <c r="Q3974">
        <v>712240</v>
      </c>
      <c r="R3974" t="s">
        <v>298</v>
      </c>
      <c r="S3974" t="s">
        <v>298</v>
      </c>
      <c r="T3974" t="str">
        <f t="shared" si="1056"/>
        <v>VEN</v>
      </c>
      <c r="U3974" t="s">
        <v>303</v>
      </c>
      <c r="V3974" s="33">
        <f t="shared" si="1057"/>
        <v>1656</v>
      </c>
      <c r="W3974">
        <f t="shared" si="1058"/>
        <v>120</v>
      </c>
      <c r="X3974" s="33">
        <f t="shared" si="1059"/>
        <v>1322.48</v>
      </c>
      <c r="Y3974" s="33">
        <f t="shared" si="1060"/>
        <v>333.52</v>
      </c>
      <c r="Z3974" s="45">
        <f t="shared" si="1061"/>
        <v>0.25440149758454111</v>
      </c>
      <c r="AA3974" s="33">
        <f t="shared" si="1062"/>
        <v>421.28888000000006</v>
      </c>
      <c r="AB3974" s="45">
        <f t="shared" si="1063"/>
        <v>0.3185597362531003</v>
      </c>
      <c r="AC3974" s="33">
        <f>IFERROR($X3974/VLOOKUP(CONCATENATE("USD",C3974),[1]GEINDICE!AR$1:AS$65536,2,0),"")</f>
        <v>227.12097272789723</v>
      </c>
      <c r="AD3974" s="33">
        <f>IFERROR($AA3974/VLOOKUP(CONCATENATE("USD",C3974),[1]GEINDICE!AR$1:AS$65536,2,0),"")</f>
        <v>72.351597169746526</v>
      </c>
      <c r="AE3974" s="33">
        <f>IFERROR($X3974/VLOOKUP(CONCATENATE("EUR",C3974),[1]GEINDICE!AR$1:AS$65536,2,0),"")</f>
        <v>218.05111294311624</v>
      </c>
      <c r="AF3974" s="33">
        <f>IFERROR($AA3974/VLOOKUP(CONCATENATE("EUR",C3974),[1]GEINDICE!AR$1:AS$65536,2,0),"")</f>
        <v>69.46230502885409</v>
      </c>
      <c r="AG3974" s="48" t="str">
        <f>VLOOKUP(E3974,[1]Apresentação!AW$1:AX$65536,2,0)</f>
        <v xml:space="preserve">                    3 - TEXTILE AUXILIARIES</v>
      </c>
      <c r="AH3974" s="48" t="str">
        <f t="shared" si="1064"/>
        <v xml:space="preserve">         5510000636 - TISSOCYL RC 9 BR</v>
      </c>
      <c r="AI3974" s="49" t="str">
        <f t="shared" si="1065"/>
        <v xml:space="preserve">     X00280 - LAVE BEM LAVANDERIA E TINTURARIA LTDA EPP</v>
      </c>
      <c r="AJ3974" t="str">
        <f t="shared" si="1066"/>
        <v xml:space="preserve">     90 - SALES</v>
      </c>
      <c r="AK3974" t="str">
        <f t="shared" si="1067"/>
        <v/>
      </c>
      <c r="AL3974">
        <f t="shared" si="1068"/>
        <v>2</v>
      </c>
      <c r="AM3974" t="str">
        <f t="shared" si="1069"/>
        <v>2025 2</v>
      </c>
      <c r="AN3974" t="str">
        <f t="shared" si="1070"/>
        <v xml:space="preserve">LAVE </v>
      </c>
    </row>
    <row r="3975" spans="1:40" x14ac:dyDescent="0.35">
      <c r="A3975">
        <v>81984</v>
      </c>
      <c r="B3975" t="s">
        <v>274</v>
      </c>
      <c r="C3975" s="31">
        <v>45756</v>
      </c>
      <c r="D3975" t="s">
        <v>286</v>
      </c>
      <c r="E3975" t="s">
        <v>287</v>
      </c>
      <c r="F3975" t="s">
        <v>294</v>
      </c>
      <c r="G3975" t="s">
        <v>295</v>
      </c>
      <c r="H3975" t="s">
        <v>981</v>
      </c>
      <c r="I3975" t="s">
        <v>982</v>
      </c>
      <c r="J3975">
        <v>240</v>
      </c>
      <c r="K3975">
        <v>3312</v>
      </c>
      <c r="L3975">
        <v>1754.3822399999999</v>
      </c>
      <c r="M3975">
        <v>667.04</v>
      </c>
      <c r="N3975">
        <v>13.8</v>
      </c>
      <c r="O3975" s="32">
        <f t="shared" si="1054"/>
        <v>2644.96</v>
      </c>
      <c r="P3975" s="32">
        <f t="shared" si="1055"/>
        <v>890.57776000000013</v>
      </c>
      <c r="Q3975">
        <v>727704</v>
      </c>
      <c r="R3975" t="s">
        <v>298</v>
      </c>
      <c r="S3975" t="s">
        <v>298</v>
      </c>
      <c r="T3975" t="str">
        <f t="shared" si="1056"/>
        <v>VEN</v>
      </c>
      <c r="U3975" t="s">
        <v>293</v>
      </c>
      <c r="V3975" s="33">
        <f t="shared" si="1057"/>
        <v>3312</v>
      </c>
      <c r="W3975">
        <f t="shared" si="1058"/>
        <v>240</v>
      </c>
      <c r="X3975" s="33">
        <f t="shared" si="1059"/>
        <v>2644.96</v>
      </c>
      <c r="Y3975" s="33">
        <f t="shared" si="1060"/>
        <v>667.04</v>
      </c>
      <c r="Z3975" s="45">
        <f t="shared" si="1061"/>
        <v>0.25440149758454111</v>
      </c>
      <c r="AA3975" s="33">
        <f t="shared" si="1062"/>
        <v>842.57776000000013</v>
      </c>
      <c r="AB3975" s="45">
        <f t="shared" si="1063"/>
        <v>0.3185597362531003</v>
      </c>
      <c r="AC3975" s="33">
        <f>IFERROR($X3975/VLOOKUP(CONCATENATE("USD",C3975),[1]GEINDICE!AR$1:AS$65536,2,0),"")</f>
        <v>436.42603745565549</v>
      </c>
      <c r="AD3975" s="33">
        <f>IFERROR($AA3975/VLOOKUP(CONCATENATE("USD",C3975),[1]GEINDICE!AR$1:AS$65536,2,0),"")</f>
        <v>139.02776338585926</v>
      </c>
      <c r="AE3975" s="33">
        <f>IFERROR($X3975/VLOOKUP(CONCATENATE("EUR",C3975),[1]GEINDICE!AR$1:AS$65536,2,0),"")</f>
        <v>395.34842007712774</v>
      </c>
      <c r="AF3975" s="33">
        <f>IFERROR($AA3975/VLOOKUP(CONCATENATE("EUR",C3975),[1]GEINDICE!AR$1:AS$65536,2,0),"")</f>
        <v>125.94208842784971</v>
      </c>
      <c r="AG3975" s="48" t="str">
        <f>VLOOKUP(E3975,[1]Apresentação!AW$1:AX$65536,2,0)</f>
        <v xml:space="preserve">                    3 - TEXTILE AUXILIARIES</v>
      </c>
      <c r="AH3975" s="48" t="str">
        <f t="shared" si="1064"/>
        <v xml:space="preserve">         5510000636 - TISSOCYL RC 9 BR</v>
      </c>
      <c r="AI3975" s="49" t="str">
        <f t="shared" si="1065"/>
        <v xml:space="preserve">     X00280 - LAVE BEM LAVANDERIA E TINTURARIA LTDA EPP</v>
      </c>
      <c r="AJ3975" t="str">
        <f t="shared" si="1066"/>
        <v xml:space="preserve">     90 - SALES</v>
      </c>
      <c r="AK3975" t="str">
        <f t="shared" si="1067"/>
        <v/>
      </c>
      <c r="AL3975">
        <f t="shared" si="1068"/>
        <v>4</v>
      </c>
      <c r="AM3975" t="str">
        <f t="shared" si="1069"/>
        <v>2025 4</v>
      </c>
      <c r="AN3975" t="str">
        <f t="shared" si="1070"/>
        <v xml:space="preserve">LAVE </v>
      </c>
    </row>
    <row r="3976" spans="1:40" x14ac:dyDescent="0.35">
      <c r="A3976">
        <v>80909</v>
      </c>
      <c r="B3976" t="s">
        <v>274</v>
      </c>
      <c r="C3976" s="31">
        <v>45673</v>
      </c>
      <c r="D3976" t="s">
        <v>286</v>
      </c>
      <c r="E3976" t="s">
        <v>287</v>
      </c>
      <c r="F3976" t="s">
        <v>294</v>
      </c>
      <c r="G3976" t="s">
        <v>295</v>
      </c>
      <c r="H3976" t="s">
        <v>981</v>
      </c>
      <c r="I3976" t="s">
        <v>982</v>
      </c>
      <c r="J3976">
        <v>240</v>
      </c>
      <c r="K3976">
        <v>3312</v>
      </c>
      <c r="L3976">
        <v>1754.3822399999999</v>
      </c>
      <c r="M3976">
        <v>667.04</v>
      </c>
      <c r="N3976">
        <v>13.8</v>
      </c>
      <c r="O3976" s="32">
        <f t="shared" si="1054"/>
        <v>2644.96</v>
      </c>
      <c r="P3976" s="32">
        <f t="shared" si="1055"/>
        <v>890.57776000000013</v>
      </c>
      <c r="Q3976">
        <v>707329</v>
      </c>
      <c r="R3976" t="s">
        <v>298</v>
      </c>
      <c r="S3976" t="s">
        <v>298</v>
      </c>
      <c r="T3976" t="str">
        <f t="shared" si="1056"/>
        <v>VEN</v>
      </c>
      <c r="U3976" t="s">
        <v>300</v>
      </c>
      <c r="V3976" s="33">
        <f t="shared" si="1057"/>
        <v>3312</v>
      </c>
      <c r="W3976">
        <f t="shared" si="1058"/>
        <v>240</v>
      </c>
      <c r="X3976" s="33">
        <f t="shared" si="1059"/>
        <v>2644.96</v>
      </c>
      <c r="Y3976" s="33">
        <f t="shared" si="1060"/>
        <v>667.04</v>
      </c>
      <c r="Z3976" s="45">
        <f t="shared" si="1061"/>
        <v>0.25440149758454111</v>
      </c>
      <c r="AA3976" s="33">
        <f t="shared" si="1062"/>
        <v>842.57776000000013</v>
      </c>
      <c r="AB3976" s="45">
        <f t="shared" si="1063"/>
        <v>0.3185597362531003</v>
      </c>
      <c r="AC3976" s="33">
        <f>IFERROR($X3976/VLOOKUP(CONCATENATE("USD",C3976),[1]GEINDICE!AR$1:AS$65536,2,0),"")</f>
        <v>438.47352541361357</v>
      </c>
      <c r="AD3976" s="33">
        <f>IFERROR($AA3976/VLOOKUP(CONCATENATE("USD",C3976),[1]GEINDICE!AR$1:AS$65536,2,0),"")</f>
        <v>139.68001060972782</v>
      </c>
      <c r="AE3976" s="33">
        <f>IFERROR($X3976/VLOOKUP(CONCATENATE("EUR",C3976),[1]GEINDICE!AR$1:AS$65536,2,0),"")</f>
        <v>425.6179196704428</v>
      </c>
      <c r="AF3976" s="33">
        <f>IFERROR($AA3976/VLOOKUP(CONCATENATE("EUR",C3976),[1]GEINDICE!AR$1:AS$65536,2,0),"")</f>
        <v>135.58473223480948</v>
      </c>
      <c r="AG3976" s="48" t="str">
        <f>VLOOKUP(E3976,[1]Apresentação!AW$1:AX$65536,2,0)</f>
        <v xml:space="preserve">                    3 - TEXTILE AUXILIARIES</v>
      </c>
      <c r="AH3976" s="48" t="str">
        <f t="shared" si="1064"/>
        <v xml:space="preserve">         5510000636 - TISSOCYL RC 9 BR</v>
      </c>
      <c r="AI3976" s="49" t="str">
        <f t="shared" si="1065"/>
        <v xml:space="preserve">     X00280 - LAVE BEM LAVANDERIA E TINTURARIA LTDA EPP</v>
      </c>
      <c r="AJ3976" t="str">
        <f t="shared" si="1066"/>
        <v xml:space="preserve">     90 - SALES</v>
      </c>
      <c r="AK3976" t="str">
        <f t="shared" si="1067"/>
        <v/>
      </c>
      <c r="AL3976">
        <f t="shared" si="1068"/>
        <v>1</v>
      </c>
      <c r="AM3976" t="str">
        <f t="shared" si="1069"/>
        <v>2025 1</v>
      </c>
      <c r="AN3976" t="str">
        <f t="shared" si="1070"/>
        <v xml:space="preserve">LAVE </v>
      </c>
    </row>
    <row r="3977" spans="1:40" x14ac:dyDescent="0.35">
      <c r="A3977">
        <v>84571</v>
      </c>
      <c r="B3977" t="s">
        <v>274</v>
      </c>
      <c r="C3977" s="31">
        <v>45971</v>
      </c>
      <c r="D3977" t="s">
        <v>286</v>
      </c>
      <c r="E3977" t="s">
        <v>287</v>
      </c>
      <c r="F3977" t="s">
        <v>294</v>
      </c>
      <c r="G3977" t="s">
        <v>295</v>
      </c>
      <c r="H3977" t="s">
        <v>981</v>
      </c>
      <c r="I3977" t="s">
        <v>982</v>
      </c>
      <c r="J3977">
        <v>120</v>
      </c>
      <c r="K3977">
        <v>1656</v>
      </c>
      <c r="L3977">
        <v>882.13423999999998</v>
      </c>
      <c r="M3977">
        <v>333.52</v>
      </c>
      <c r="N3977">
        <v>13.8</v>
      </c>
      <c r="O3977" s="32">
        <f t="shared" si="1054"/>
        <v>1322.48</v>
      </c>
      <c r="P3977" s="32">
        <f t="shared" si="1055"/>
        <v>440.34576000000004</v>
      </c>
      <c r="Q3977">
        <v>766723</v>
      </c>
      <c r="R3977" t="s">
        <v>298</v>
      </c>
      <c r="S3977" t="s">
        <v>298</v>
      </c>
      <c r="T3977" t="str">
        <f t="shared" si="1056"/>
        <v>VEN</v>
      </c>
      <c r="U3977" t="s">
        <v>300</v>
      </c>
      <c r="V3977" s="33">
        <f t="shared" si="1057"/>
        <v>1656</v>
      </c>
      <c r="W3977">
        <f t="shared" si="1058"/>
        <v>120</v>
      </c>
      <c r="X3977" s="33">
        <f t="shared" si="1059"/>
        <v>1322.48</v>
      </c>
      <c r="Y3977" s="33">
        <f t="shared" si="1060"/>
        <v>333.52</v>
      </c>
      <c r="Z3977" s="45">
        <f t="shared" si="1061"/>
        <v>0.25141652173913048</v>
      </c>
      <c r="AA3977" s="33">
        <f t="shared" si="1062"/>
        <v>416.34576000000004</v>
      </c>
      <c r="AB3977" s="45">
        <f t="shared" si="1063"/>
        <v>0.31482197084265928</v>
      </c>
      <c r="AC3977" s="33" t="str">
        <f>IFERROR($X3977/VLOOKUP(CONCATENATE("USD",C3977),[1]GEINDICE!AR$1:AS$65536,2,0),"")</f>
        <v/>
      </c>
      <c r="AD3977" s="33" t="str">
        <f>IFERROR($AA3977/VLOOKUP(CONCATENATE("USD",C3977),[1]GEINDICE!AR$1:AS$65536,2,0),"")</f>
        <v/>
      </c>
      <c r="AE3977" s="33" t="str">
        <f>IFERROR($X3977/VLOOKUP(CONCATENATE("EUR",C3977),[1]GEINDICE!AR$1:AS$65536,2,0),"")</f>
        <v/>
      </c>
      <c r="AF3977" s="33" t="str">
        <f>IFERROR($AA3977/VLOOKUP(CONCATENATE("EUR",C3977),[1]GEINDICE!AR$1:AS$65536,2,0),"")</f>
        <v/>
      </c>
      <c r="AG3977" s="48" t="str">
        <f>VLOOKUP(E3977,[1]Apresentação!AW$1:AX$65536,2,0)</f>
        <v xml:space="preserve">                    3 - TEXTILE AUXILIARIES</v>
      </c>
      <c r="AH3977" s="48" t="str">
        <f t="shared" si="1064"/>
        <v xml:space="preserve">         5510000636 - TISSOCYL RC 9 BR</v>
      </c>
      <c r="AI3977" s="49" t="str">
        <f t="shared" si="1065"/>
        <v xml:space="preserve">     X00280 - LAVE BEM LAVANDERIA E TINTURARIA LTDA EPP</v>
      </c>
      <c r="AJ3977" t="str">
        <f t="shared" si="1066"/>
        <v xml:space="preserve">     90 - SALES</v>
      </c>
      <c r="AK3977" t="str">
        <f t="shared" si="1067"/>
        <v/>
      </c>
      <c r="AL3977">
        <f t="shared" si="1068"/>
        <v>11</v>
      </c>
      <c r="AM3977" t="str">
        <f t="shared" si="1069"/>
        <v>2025 11</v>
      </c>
      <c r="AN3977" t="str">
        <f t="shared" si="1070"/>
        <v xml:space="preserve">LAVE </v>
      </c>
    </row>
    <row r="3978" spans="1:40" x14ac:dyDescent="0.35">
      <c r="A3978">
        <v>83218</v>
      </c>
      <c r="B3978" t="s">
        <v>274</v>
      </c>
      <c r="C3978" s="31">
        <v>45860</v>
      </c>
      <c r="D3978" t="s">
        <v>286</v>
      </c>
      <c r="E3978" t="s">
        <v>287</v>
      </c>
      <c r="F3978" t="s">
        <v>294</v>
      </c>
      <c r="G3978" t="s">
        <v>295</v>
      </c>
      <c r="H3978" t="s">
        <v>981</v>
      </c>
      <c r="I3978" t="s">
        <v>982</v>
      </c>
      <c r="J3978">
        <v>120</v>
      </c>
      <c r="K3978">
        <v>1656</v>
      </c>
      <c r="L3978">
        <v>882.13423999999998</v>
      </c>
      <c r="M3978">
        <v>333.52</v>
      </c>
      <c r="N3978">
        <v>13.8</v>
      </c>
      <c r="O3978" s="32">
        <f t="shared" si="1054"/>
        <v>1322.48</v>
      </c>
      <c r="P3978" s="32">
        <f t="shared" si="1055"/>
        <v>440.34576000000004</v>
      </c>
      <c r="Q3978">
        <v>744553</v>
      </c>
      <c r="R3978" t="s">
        <v>298</v>
      </c>
      <c r="S3978" t="s">
        <v>298</v>
      </c>
      <c r="T3978" t="str">
        <f t="shared" si="1056"/>
        <v>VEN</v>
      </c>
      <c r="U3978" t="s">
        <v>300</v>
      </c>
      <c r="V3978" s="33">
        <f t="shared" si="1057"/>
        <v>1656</v>
      </c>
      <c r="W3978">
        <f t="shared" si="1058"/>
        <v>120</v>
      </c>
      <c r="X3978" s="33">
        <f t="shared" si="1059"/>
        <v>1322.48</v>
      </c>
      <c r="Y3978" s="33">
        <f t="shared" si="1060"/>
        <v>333.52</v>
      </c>
      <c r="Z3978" s="45">
        <f t="shared" si="1061"/>
        <v>0.25141652173913048</v>
      </c>
      <c r="AA3978" s="33">
        <f t="shared" si="1062"/>
        <v>416.34576000000004</v>
      </c>
      <c r="AB3978" s="45">
        <f t="shared" si="1063"/>
        <v>0.31482197084265928</v>
      </c>
      <c r="AC3978" s="33">
        <f>IFERROR($X3978/VLOOKUP(CONCATENATE("USD",C3978),[1]GEINDICE!AR$1:AS$65536,2,0),"")</f>
        <v>237.39072681254376</v>
      </c>
      <c r="AD3978" s="33">
        <f>IFERROR($AA3978/VLOOKUP(CONCATENATE("USD",C3978),[1]GEINDICE!AR$1:AS$65536,2,0),"")</f>
        <v>74.735816474896339</v>
      </c>
      <c r="AE3978" s="33">
        <f>IFERROR($X3978/VLOOKUP(CONCATENATE("EUR",C3978),[1]GEINDICE!AR$1:AS$65536,2,0),"")</f>
        <v>202.05032618825723</v>
      </c>
      <c r="AF3978" s="33">
        <f>IFERROR($AA3978/VLOOKUP(CONCATENATE("EUR",C3978),[1]GEINDICE!AR$1:AS$65536,2,0),"")</f>
        <v>63.609881899989311</v>
      </c>
      <c r="AG3978" s="48" t="str">
        <f>VLOOKUP(E3978,[1]Apresentação!AW$1:AX$65536,2,0)</f>
        <v xml:space="preserve">                    3 - TEXTILE AUXILIARIES</v>
      </c>
      <c r="AH3978" s="48" t="str">
        <f t="shared" si="1064"/>
        <v xml:space="preserve">         5510000636 - TISSOCYL RC 9 BR</v>
      </c>
      <c r="AI3978" s="49" t="str">
        <f t="shared" si="1065"/>
        <v xml:space="preserve">     X00280 - LAVE BEM LAVANDERIA E TINTURARIA LTDA EPP</v>
      </c>
      <c r="AJ3978" t="str">
        <f t="shared" si="1066"/>
        <v xml:space="preserve">     90 - SALES</v>
      </c>
      <c r="AK3978" t="str">
        <f t="shared" si="1067"/>
        <v/>
      </c>
      <c r="AL3978">
        <f t="shared" si="1068"/>
        <v>7</v>
      </c>
      <c r="AM3978" t="str">
        <f t="shared" si="1069"/>
        <v>2025 7</v>
      </c>
      <c r="AN3978" t="str">
        <f t="shared" si="1070"/>
        <v xml:space="preserve">LAVE </v>
      </c>
    </row>
    <row r="3979" spans="1:40" x14ac:dyDescent="0.35">
      <c r="A3979">
        <v>84211</v>
      </c>
      <c r="B3979" t="s">
        <v>274</v>
      </c>
      <c r="C3979" s="31">
        <v>45943</v>
      </c>
      <c r="D3979" t="s">
        <v>286</v>
      </c>
      <c r="E3979" t="s">
        <v>287</v>
      </c>
      <c r="F3979" t="s">
        <v>294</v>
      </c>
      <c r="G3979" t="s">
        <v>295</v>
      </c>
      <c r="H3979" t="s">
        <v>981</v>
      </c>
      <c r="I3979" t="s">
        <v>982</v>
      </c>
      <c r="J3979">
        <v>120</v>
      </c>
      <c r="K3979">
        <v>1656</v>
      </c>
      <c r="L3979">
        <v>882.13423999999998</v>
      </c>
      <c r="M3979">
        <v>333.52</v>
      </c>
      <c r="N3979">
        <v>13.8</v>
      </c>
      <c r="O3979" s="32">
        <f t="shared" si="1054"/>
        <v>1322.48</v>
      </c>
      <c r="P3979" s="32">
        <f t="shared" si="1055"/>
        <v>440.34576000000004</v>
      </c>
      <c r="Q3979">
        <v>764079</v>
      </c>
      <c r="R3979" t="s">
        <v>298</v>
      </c>
      <c r="S3979" t="s">
        <v>298</v>
      </c>
      <c r="T3979" t="str">
        <f t="shared" si="1056"/>
        <v>VEN</v>
      </c>
      <c r="U3979" t="s">
        <v>303</v>
      </c>
      <c r="V3979" s="33">
        <f t="shared" si="1057"/>
        <v>1656</v>
      </c>
      <c r="W3979">
        <f t="shared" si="1058"/>
        <v>120</v>
      </c>
      <c r="X3979" s="33">
        <f t="shared" si="1059"/>
        <v>1322.48</v>
      </c>
      <c r="Y3979" s="33">
        <f t="shared" si="1060"/>
        <v>333.52</v>
      </c>
      <c r="Z3979" s="45">
        <f t="shared" si="1061"/>
        <v>0.25141652173913048</v>
      </c>
      <c r="AA3979" s="33">
        <f t="shared" si="1062"/>
        <v>416.34576000000004</v>
      </c>
      <c r="AB3979" s="45">
        <f t="shared" si="1063"/>
        <v>0.31482197084265928</v>
      </c>
      <c r="AC3979" s="33">
        <f>IFERROR($X3979/VLOOKUP(CONCATENATE("USD",C3979),[1]GEINDICE!AR$1:AS$65536,2,0),"")</f>
        <v>242.08387486499842</v>
      </c>
      <c r="AD3979" s="33">
        <f>IFERROR($AA3979/VLOOKUP(CONCATENATE("USD",C3979),[1]GEINDICE!AR$1:AS$65536,2,0),"")</f>
        <v>76.213322594226511</v>
      </c>
      <c r="AE3979" s="33">
        <f>IFERROR($X3979/VLOOKUP(CONCATENATE("EUR",C3979),[1]GEINDICE!AR$1:AS$65536,2,0),"")</f>
        <v>209.12411644712915</v>
      </c>
      <c r="AF3979" s="33">
        <f>IFERROR($AA3979/VLOOKUP(CONCATENATE("EUR",C3979),[1]GEINDICE!AR$1:AS$65536,2,0),"")</f>
        <v>65.83686649061498</v>
      </c>
      <c r="AG3979" s="48" t="str">
        <f>VLOOKUP(E3979,[1]Apresentação!AW$1:AX$65536,2,0)</f>
        <v xml:space="preserve">                    3 - TEXTILE AUXILIARIES</v>
      </c>
      <c r="AH3979" s="48" t="str">
        <f t="shared" si="1064"/>
        <v xml:space="preserve">         5510000636 - TISSOCYL RC 9 BR</v>
      </c>
      <c r="AI3979" s="49" t="str">
        <f t="shared" si="1065"/>
        <v xml:space="preserve">     X00280 - LAVE BEM LAVANDERIA E TINTURARIA LTDA EPP</v>
      </c>
      <c r="AJ3979" t="str">
        <f t="shared" si="1066"/>
        <v xml:space="preserve">     90 - SALES</v>
      </c>
      <c r="AK3979" t="str">
        <f t="shared" si="1067"/>
        <v/>
      </c>
      <c r="AL3979">
        <f t="shared" si="1068"/>
        <v>10</v>
      </c>
      <c r="AM3979" t="str">
        <f t="shared" si="1069"/>
        <v>2025 10</v>
      </c>
      <c r="AN3979" t="str">
        <f t="shared" si="1070"/>
        <v xml:space="preserve">LAVE </v>
      </c>
    </row>
    <row r="3980" spans="1:40" x14ac:dyDescent="0.35">
      <c r="A3980">
        <v>84215</v>
      </c>
      <c r="B3980" t="s">
        <v>274</v>
      </c>
      <c r="C3980" s="31">
        <v>45943</v>
      </c>
      <c r="D3980" t="s">
        <v>286</v>
      </c>
      <c r="E3980" t="s">
        <v>287</v>
      </c>
      <c r="F3980" t="s">
        <v>316</v>
      </c>
      <c r="G3980" t="s">
        <v>317</v>
      </c>
      <c r="H3980" t="s">
        <v>981</v>
      </c>
      <c r="I3980" t="s">
        <v>982</v>
      </c>
      <c r="J3980">
        <v>360</v>
      </c>
      <c r="K3980">
        <v>5591.16</v>
      </c>
      <c r="L3980">
        <v>2646.40272</v>
      </c>
      <c r="M3980">
        <v>1126.06</v>
      </c>
      <c r="N3980">
        <v>15.531000000000001</v>
      </c>
      <c r="O3980" s="32">
        <f t="shared" si="1054"/>
        <v>4465.1000000000004</v>
      </c>
      <c r="P3980" s="32">
        <f t="shared" si="1055"/>
        <v>1818.6972800000003</v>
      </c>
      <c r="Q3980">
        <v>764182</v>
      </c>
      <c r="R3980" t="s">
        <v>298</v>
      </c>
      <c r="S3980" t="s">
        <v>298</v>
      </c>
      <c r="T3980" t="str">
        <f t="shared" si="1056"/>
        <v>VEN</v>
      </c>
      <c r="U3980" t="s">
        <v>300</v>
      </c>
      <c r="V3980" s="33">
        <f t="shared" si="1057"/>
        <v>5591.16</v>
      </c>
      <c r="W3980">
        <f t="shared" si="1058"/>
        <v>360</v>
      </c>
      <c r="X3980" s="33">
        <f t="shared" si="1059"/>
        <v>4465.1000000000004</v>
      </c>
      <c r="Y3980" s="33">
        <f t="shared" si="1060"/>
        <v>1126.06</v>
      </c>
      <c r="Z3980" s="45">
        <f t="shared" si="1061"/>
        <v>0.31240337962068698</v>
      </c>
      <c r="AA3980" s="33">
        <f t="shared" si="1062"/>
        <v>1746.6972800000003</v>
      </c>
      <c r="AB3980" s="45">
        <f t="shared" si="1063"/>
        <v>0.39118883787597147</v>
      </c>
      <c r="AC3980" s="33">
        <f>IFERROR($X3980/VLOOKUP(CONCATENATE("USD",C3980),[1]GEINDICE!AR$1:AS$65536,2,0),"")</f>
        <v>817.3497592853613</v>
      </c>
      <c r="AD3980" s="33">
        <f>IFERROR($AA3980/VLOOKUP(CONCATENATE("USD",C3980),[1]GEINDICE!AR$1:AS$65536,2,0),"")</f>
        <v>319.7381024730455</v>
      </c>
      <c r="AE3980" s="33">
        <f>IFERROR($X3980/VLOOKUP(CONCATENATE("EUR",C3980),[1]GEINDICE!AR$1:AS$65536,2,0),"")</f>
        <v>706.06745837220706</v>
      </c>
      <c r="AF3980" s="33">
        <f>IFERROR($AA3980/VLOOKUP(CONCATENATE("EUR",C3980),[1]GEINDICE!AR$1:AS$65536,2,0),"")</f>
        <v>276.20570850266455</v>
      </c>
      <c r="AG3980" s="48" t="str">
        <f>VLOOKUP(E3980,[1]Apresentação!AW$1:AX$65536,2,0)</f>
        <v xml:space="preserve">                    3 - TEXTILE AUXILIARIES</v>
      </c>
      <c r="AH3980" s="48" t="str">
        <f t="shared" si="1064"/>
        <v xml:space="preserve">         5510000636 - TISSOCYL RC 9 BR</v>
      </c>
      <c r="AI3980" s="49" t="str">
        <f t="shared" si="1065"/>
        <v xml:space="preserve">     X00274 - ELASTAN IND E COM LTDA</v>
      </c>
      <c r="AJ3980" t="str">
        <f t="shared" si="1066"/>
        <v xml:space="preserve">     90 - SALES</v>
      </c>
      <c r="AK3980" t="str">
        <f t="shared" si="1067"/>
        <v/>
      </c>
      <c r="AL3980">
        <f t="shared" si="1068"/>
        <v>10</v>
      </c>
      <c r="AM3980" t="str">
        <f t="shared" si="1069"/>
        <v>2025 10</v>
      </c>
      <c r="AN3980" t="str">
        <f t="shared" si="1070"/>
        <v xml:space="preserve">ELASTAN </v>
      </c>
    </row>
    <row r="3981" spans="1:40" x14ac:dyDescent="0.35">
      <c r="A3981">
        <v>82527</v>
      </c>
      <c r="B3981" t="s">
        <v>274</v>
      </c>
      <c r="C3981" s="31">
        <v>45803</v>
      </c>
      <c r="D3981" t="s">
        <v>286</v>
      </c>
      <c r="E3981" t="s">
        <v>287</v>
      </c>
      <c r="F3981" t="s">
        <v>294</v>
      </c>
      <c r="G3981" t="s">
        <v>295</v>
      </c>
      <c r="H3981" t="s">
        <v>981</v>
      </c>
      <c r="I3981" t="s">
        <v>982</v>
      </c>
      <c r="J3981">
        <v>240</v>
      </c>
      <c r="K3981">
        <v>3312</v>
      </c>
      <c r="L3981">
        <v>1856.0835400000001</v>
      </c>
      <c r="M3981">
        <v>667.04</v>
      </c>
      <c r="N3981">
        <v>13.8</v>
      </c>
      <c r="O3981" s="32">
        <f t="shared" si="1054"/>
        <v>2644.96</v>
      </c>
      <c r="P3981" s="32">
        <f t="shared" si="1055"/>
        <v>788.87645999999995</v>
      </c>
      <c r="Q3981">
        <v>739553</v>
      </c>
      <c r="R3981" t="s">
        <v>298</v>
      </c>
      <c r="S3981" t="s">
        <v>298</v>
      </c>
      <c r="T3981" t="str">
        <f t="shared" si="1056"/>
        <v>VEN</v>
      </c>
      <c r="U3981" t="s">
        <v>303</v>
      </c>
      <c r="V3981" s="33">
        <f t="shared" si="1057"/>
        <v>3312</v>
      </c>
      <c r="W3981">
        <f t="shared" si="1058"/>
        <v>240</v>
      </c>
      <c r="X3981" s="33">
        <f t="shared" si="1059"/>
        <v>2644.96</v>
      </c>
      <c r="Y3981" s="33">
        <f t="shared" si="1060"/>
        <v>667.04</v>
      </c>
      <c r="Z3981" s="45">
        <f t="shared" si="1061"/>
        <v>0.22369458333333331</v>
      </c>
      <c r="AA3981" s="33">
        <f t="shared" si="1062"/>
        <v>740.87645999999995</v>
      </c>
      <c r="AB3981" s="45">
        <f t="shared" si="1063"/>
        <v>0.28010875778839756</v>
      </c>
      <c r="AC3981" s="33">
        <f>IFERROR($X3981/VLOOKUP(CONCATENATE("USD",C3981),[1]GEINDICE!AR$1:AS$65536,2,0),"")</f>
        <v>467.15060315441815</v>
      </c>
      <c r="AD3981" s="33">
        <f>IFERROR($AA3981/VLOOKUP(CONCATENATE("USD",C3981),[1]GEINDICE!AR$1:AS$65536,2,0),"")</f>
        <v>130.85297514968471</v>
      </c>
      <c r="AE3981" s="33">
        <f>IFERROR($X3981/VLOOKUP(CONCATENATE("EUR",C3981),[1]GEINDICE!AR$1:AS$65536,2,0),"")</f>
        <v>410.46587417362423</v>
      </c>
      <c r="AF3981" s="33">
        <f>IFERROR($AA3981/VLOOKUP(CONCATENATE("EUR",C3981),[1]GEINDICE!AR$1:AS$65536,2,0),"")</f>
        <v>114.97508612930257</v>
      </c>
      <c r="AG3981" s="48" t="str">
        <f>VLOOKUP(E3981,[1]Apresentação!AW$1:AX$65536,2,0)</f>
        <v xml:space="preserve">                    3 - TEXTILE AUXILIARIES</v>
      </c>
      <c r="AH3981" s="48" t="str">
        <f t="shared" si="1064"/>
        <v xml:space="preserve">         5510000636 - TISSOCYL RC 9 BR</v>
      </c>
      <c r="AI3981" s="49" t="str">
        <f t="shared" si="1065"/>
        <v xml:space="preserve">     X00280 - LAVE BEM LAVANDERIA E TINTURARIA LTDA EPP</v>
      </c>
      <c r="AJ3981" t="str">
        <f t="shared" si="1066"/>
        <v xml:space="preserve">     90 - SALES</v>
      </c>
      <c r="AK3981" t="str">
        <f t="shared" si="1067"/>
        <v/>
      </c>
      <c r="AL3981">
        <f t="shared" si="1068"/>
        <v>5</v>
      </c>
      <c r="AM3981" t="str">
        <f t="shared" si="1069"/>
        <v>2025 5</v>
      </c>
      <c r="AN3981" t="str">
        <f t="shared" si="1070"/>
        <v xml:space="preserve">LAVE </v>
      </c>
    </row>
    <row r="3982" spans="1:40" x14ac:dyDescent="0.35">
      <c r="A3982">
        <v>82848</v>
      </c>
      <c r="B3982" t="s">
        <v>274</v>
      </c>
      <c r="C3982" s="31">
        <v>45831</v>
      </c>
      <c r="D3982" t="s">
        <v>286</v>
      </c>
      <c r="E3982" t="s">
        <v>287</v>
      </c>
      <c r="F3982" t="s">
        <v>316</v>
      </c>
      <c r="G3982" t="s">
        <v>317</v>
      </c>
      <c r="H3982" t="s">
        <v>981</v>
      </c>
      <c r="I3982" t="s">
        <v>982</v>
      </c>
      <c r="J3982">
        <v>480</v>
      </c>
      <c r="K3982">
        <v>7454.88</v>
      </c>
      <c r="L3982">
        <v>3712.16707</v>
      </c>
      <c r="M3982">
        <v>1501.41</v>
      </c>
      <c r="N3982">
        <v>15.531000000000001</v>
      </c>
      <c r="O3982" s="32">
        <f t="shared" si="1054"/>
        <v>5953.47</v>
      </c>
      <c r="P3982" s="32">
        <f t="shared" si="1055"/>
        <v>2241.3029300000003</v>
      </c>
      <c r="Q3982">
        <v>741800</v>
      </c>
      <c r="R3982" t="s">
        <v>298</v>
      </c>
      <c r="S3982" t="s">
        <v>298</v>
      </c>
      <c r="T3982" t="str">
        <f t="shared" si="1056"/>
        <v>VEN</v>
      </c>
      <c r="U3982" t="s">
        <v>300</v>
      </c>
      <c r="V3982" s="33">
        <f t="shared" si="1057"/>
        <v>7454.88</v>
      </c>
      <c r="W3982">
        <f t="shared" si="1058"/>
        <v>480</v>
      </c>
      <c r="X3982" s="33">
        <f t="shared" si="1059"/>
        <v>5953.47</v>
      </c>
      <c r="Y3982" s="33">
        <f t="shared" si="1060"/>
        <v>1501.41</v>
      </c>
      <c r="Z3982" s="45">
        <f t="shared" si="1061"/>
        <v>0.28777162476123025</v>
      </c>
      <c r="AA3982" s="33">
        <f t="shared" si="1062"/>
        <v>2145.3029300000003</v>
      </c>
      <c r="AB3982" s="45">
        <f t="shared" si="1063"/>
        <v>0.36034496352547341</v>
      </c>
      <c r="AC3982" s="33">
        <f>IFERROR($X3982/VLOOKUP(CONCATENATE("USD",C3982),[1]GEINDICE!AR$1:AS$65536,2,0),"")</f>
        <v>1078.273232753156</v>
      </c>
      <c r="AD3982" s="33">
        <f>IFERROR($AA3982/VLOOKUP(CONCATENATE("USD",C3982),[1]GEINDICE!AR$1:AS$65536,2,0),"")</f>
        <v>388.55032872693027</v>
      </c>
      <c r="AE3982" s="33">
        <f>IFERROR($X3982/VLOOKUP(CONCATENATE("EUR",C3982),[1]GEINDICE!AR$1:AS$65536,2,0),"")</f>
        <v>934.46397739758277</v>
      </c>
      <c r="AF3982" s="33">
        <f>IFERROR($AA3982/VLOOKUP(CONCATENATE("EUR",C3982),[1]GEINDICE!AR$1:AS$65536,2,0),"")</f>
        <v>336.72938785120078</v>
      </c>
      <c r="AG3982" s="48" t="str">
        <f>VLOOKUP(E3982,[1]Apresentação!AW$1:AX$65536,2,0)</f>
        <v xml:space="preserve">                    3 - TEXTILE AUXILIARIES</v>
      </c>
      <c r="AH3982" s="48" t="str">
        <f t="shared" si="1064"/>
        <v xml:space="preserve">         5510000636 - TISSOCYL RC 9 BR</v>
      </c>
      <c r="AI3982" s="49" t="str">
        <f t="shared" si="1065"/>
        <v xml:space="preserve">     X00274 - ELASTAN IND E COM LTDA</v>
      </c>
      <c r="AJ3982" t="str">
        <f t="shared" si="1066"/>
        <v xml:space="preserve">     90 - SALES</v>
      </c>
      <c r="AK3982" t="str">
        <f t="shared" si="1067"/>
        <v/>
      </c>
      <c r="AL3982">
        <f t="shared" si="1068"/>
        <v>6</v>
      </c>
      <c r="AM3982" t="str">
        <f t="shared" si="1069"/>
        <v>2025 6</v>
      </c>
      <c r="AN3982" t="str">
        <f t="shared" si="1070"/>
        <v xml:space="preserve">ELASTAN </v>
      </c>
    </row>
    <row r="3983" spans="1:40" x14ac:dyDescent="0.35">
      <c r="A3983">
        <v>82931</v>
      </c>
      <c r="B3983" t="s">
        <v>274</v>
      </c>
      <c r="C3983" s="31">
        <v>45838</v>
      </c>
      <c r="D3983" t="s">
        <v>286</v>
      </c>
      <c r="E3983" t="s">
        <v>287</v>
      </c>
      <c r="F3983" t="s">
        <v>294</v>
      </c>
      <c r="G3983" t="s">
        <v>295</v>
      </c>
      <c r="H3983" t="s">
        <v>981</v>
      </c>
      <c r="I3983" t="s">
        <v>982</v>
      </c>
      <c r="J3983">
        <v>120</v>
      </c>
      <c r="K3983">
        <v>1656</v>
      </c>
      <c r="L3983">
        <v>928.04177000000004</v>
      </c>
      <c r="M3983">
        <v>333.52</v>
      </c>
      <c r="N3983">
        <v>13.8</v>
      </c>
      <c r="O3983" s="32">
        <f t="shared" si="1054"/>
        <v>1322.48</v>
      </c>
      <c r="P3983" s="32">
        <f t="shared" si="1055"/>
        <v>394.43822999999998</v>
      </c>
      <c r="Q3983">
        <v>742338</v>
      </c>
      <c r="R3983" t="s">
        <v>298</v>
      </c>
      <c r="S3983" t="s">
        <v>298</v>
      </c>
      <c r="T3983" t="str">
        <f t="shared" si="1056"/>
        <v>VEN</v>
      </c>
      <c r="U3983" t="s">
        <v>300</v>
      </c>
      <c r="V3983" s="33">
        <f t="shared" si="1057"/>
        <v>1656</v>
      </c>
      <c r="W3983">
        <f t="shared" si="1058"/>
        <v>120</v>
      </c>
      <c r="X3983" s="33">
        <f t="shared" si="1059"/>
        <v>1322.48</v>
      </c>
      <c r="Y3983" s="33">
        <f t="shared" si="1060"/>
        <v>333.52</v>
      </c>
      <c r="Z3983" s="45">
        <f t="shared" si="1061"/>
        <v>0.22369458333333331</v>
      </c>
      <c r="AA3983" s="33">
        <f t="shared" si="1062"/>
        <v>370.43822999999998</v>
      </c>
      <c r="AB3983" s="45">
        <f t="shared" si="1063"/>
        <v>0.28010875778839756</v>
      </c>
      <c r="AC3983" s="33">
        <f>IFERROR($X3983/VLOOKUP(CONCATENATE("USD",C3983),[1]GEINDICE!AR$1:AS$65536,2,0),"")</f>
        <v>242.34117021861425</v>
      </c>
      <c r="AD3983" s="33">
        <f>IFERROR($AA3983/VLOOKUP(CONCATENATE("USD",C3983),[1]GEINDICE!AR$1:AS$65536,2,0),"")</f>
        <v>67.881884150922644</v>
      </c>
      <c r="AE3983" s="33">
        <f>IFERROR($X3983/VLOOKUP(CONCATENATE("EUR",C3983),[1]GEINDICE!AR$1:AS$65536,2,0),"")</f>
        <v>205.89755565934922</v>
      </c>
      <c r="AF3983" s="33">
        <f>IFERROR($AA3983/VLOOKUP(CONCATENATE("EUR",C3983),[1]GEINDICE!AR$1:AS$65536,2,0),"")</f>
        <v>57.673708547407749</v>
      </c>
      <c r="AG3983" s="48" t="str">
        <f>VLOOKUP(E3983,[1]Apresentação!AW$1:AX$65536,2,0)</f>
        <v xml:space="preserve">                    3 - TEXTILE AUXILIARIES</v>
      </c>
      <c r="AH3983" s="48" t="str">
        <f t="shared" si="1064"/>
        <v xml:space="preserve">         5510000636 - TISSOCYL RC 9 BR</v>
      </c>
      <c r="AI3983" s="49" t="str">
        <f t="shared" si="1065"/>
        <v xml:space="preserve">     X00280 - LAVE BEM LAVANDERIA E TINTURARIA LTDA EPP</v>
      </c>
      <c r="AJ3983" t="str">
        <f t="shared" si="1066"/>
        <v xml:space="preserve">     90 - SALES</v>
      </c>
      <c r="AK3983" t="str">
        <f t="shared" si="1067"/>
        <v/>
      </c>
      <c r="AL3983">
        <f t="shared" si="1068"/>
        <v>6</v>
      </c>
      <c r="AM3983" t="str">
        <f t="shared" si="1069"/>
        <v>2025 6</v>
      </c>
      <c r="AN3983" t="str">
        <f t="shared" si="1070"/>
        <v xml:space="preserve">LAVE </v>
      </c>
    </row>
    <row r="3984" spans="1:40" x14ac:dyDescent="0.35">
      <c r="A3984">
        <v>83294</v>
      </c>
      <c r="B3984" t="s">
        <v>274</v>
      </c>
      <c r="C3984" s="31">
        <v>45867</v>
      </c>
      <c r="D3984" t="s">
        <v>286</v>
      </c>
      <c r="E3984" t="s">
        <v>287</v>
      </c>
      <c r="F3984" t="s">
        <v>316</v>
      </c>
      <c r="G3984" t="s">
        <v>317</v>
      </c>
      <c r="H3984" t="s">
        <v>981</v>
      </c>
      <c r="I3984" t="s">
        <v>982</v>
      </c>
      <c r="J3984">
        <v>600</v>
      </c>
      <c r="K3984">
        <v>9318.6</v>
      </c>
      <c r="L3984">
        <v>4410.67119</v>
      </c>
      <c r="M3984">
        <v>1876.77</v>
      </c>
      <c r="N3984">
        <v>15.531000000000001</v>
      </c>
      <c r="O3984" s="32">
        <f t="shared" si="1054"/>
        <v>7441.83</v>
      </c>
      <c r="P3984" s="32">
        <f t="shared" si="1055"/>
        <v>3031.1588099999999</v>
      </c>
      <c r="Q3984">
        <v>745521</v>
      </c>
      <c r="R3984" t="s">
        <v>298</v>
      </c>
      <c r="S3984" t="s">
        <v>298</v>
      </c>
      <c r="T3984" t="str">
        <f t="shared" si="1056"/>
        <v>VEN</v>
      </c>
      <c r="U3984" t="s">
        <v>300</v>
      </c>
      <c r="V3984" s="33">
        <f t="shared" si="1057"/>
        <v>9318.6</v>
      </c>
      <c r="W3984">
        <f t="shared" si="1058"/>
        <v>600</v>
      </c>
      <c r="X3984" s="33">
        <f t="shared" si="1059"/>
        <v>7441.83</v>
      </c>
      <c r="Y3984" s="33">
        <f t="shared" si="1060"/>
        <v>1876.77</v>
      </c>
      <c r="Z3984" s="45">
        <f t="shared" si="1061"/>
        <v>0.31240302298628547</v>
      </c>
      <c r="AA3984" s="33">
        <f t="shared" si="1062"/>
        <v>2911.1588099999999</v>
      </c>
      <c r="AB3984" s="45">
        <f t="shared" si="1063"/>
        <v>0.39118856652194417</v>
      </c>
      <c r="AC3984" s="33">
        <f>IFERROR($X3984/VLOOKUP(CONCATENATE("USD",C3984),[1]GEINDICE!AR$1:AS$65536,2,0),"")</f>
        <v>1334.5222724338282</v>
      </c>
      <c r="AD3984" s="33">
        <f>IFERROR($AA3984/VLOOKUP(CONCATENATE("USD",C3984),[1]GEINDICE!AR$1:AS$65536,2,0),"")</f>
        <v>522.04985474499676</v>
      </c>
      <c r="AE3984" s="33">
        <f>IFERROR($X3984/VLOOKUP(CONCATENATE("EUR",C3984),[1]GEINDICE!AR$1:AS$65536,2,0),"")</f>
        <v>1156.9289845158883</v>
      </c>
      <c r="AF3984" s="33">
        <f>IFERROR($AA3984/VLOOKUP(CONCATENATE("EUR",C3984),[1]GEINDICE!AR$1:AS$65536,2,0),"")</f>
        <v>452.57739102045889</v>
      </c>
      <c r="AG3984" s="48" t="str">
        <f>VLOOKUP(E3984,[1]Apresentação!AW$1:AX$65536,2,0)</f>
        <v xml:space="preserve">                    3 - TEXTILE AUXILIARIES</v>
      </c>
      <c r="AH3984" s="48" t="str">
        <f t="shared" si="1064"/>
        <v xml:space="preserve">         5510000636 - TISSOCYL RC 9 BR</v>
      </c>
      <c r="AI3984" s="49" t="str">
        <f t="shared" si="1065"/>
        <v xml:space="preserve">     X00274 - ELASTAN IND E COM LTDA</v>
      </c>
      <c r="AJ3984" t="str">
        <f t="shared" si="1066"/>
        <v xml:space="preserve">     90 - SALES</v>
      </c>
      <c r="AK3984" t="str">
        <f t="shared" si="1067"/>
        <v/>
      </c>
      <c r="AL3984">
        <f t="shared" si="1068"/>
        <v>7</v>
      </c>
      <c r="AM3984" t="str">
        <f t="shared" si="1069"/>
        <v>2025 7</v>
      </c>
      <c r="AN3984" t="str">
        <f t="shared" si="1070"/>
        <v xml:space="preserve">ELASTAN </v>
      </c>
    </row>
    <row r="3985" spans="1:40" x14ac:dyDescent="0.35">
      <c r="A3985">
        <v>83295</v>
      </c>
      <c r="B3985" t="s">
        <v>274</v>
      </c>
      <c r="C3985" s="31">
        <v>45867</v>
      </c>
      <c r="D3985" t="s">
        <v>286</v>
      </c>
      <c r="E3985" t="s">
        <v>287</v>
      </c>
      <c r="F3985" t="s">
        <v>294</v>
      </c>
      <c r="G3985" t="s">
        <v>295</v>
      </c>
      <c r="H3985" t="s">
        <v>981</v>
      </c>
      <c r="I3985" t="s">
        <v>982</v>
      </c>
      <c r="J3985">
        <v>120</v>
      </c>
      <c r="K3985">
        <v>1656</v>
      </c>
      <c r="L3985">
        <v>882.13423999999998</v>
      </c>
      <c r="M3985">
        <v>333.52</v>
      </c>
      <c r="N3985">
        <v>13.8</v>
      </c>
      <c r="O3985" s="32">
        <f t="shared" si="1054"/>
        <v>1322.48</v>
      </c>
      <c r="P3985" s="32">
        <f t="shared" si="1055"/>
        <v>440.34576000000004</v>
      </c>
      <c r="Q3985">
        <v>745532</v>
      </c>
      <c r="R3985" t="s">
        <v>298</v>
      </c>
      <c r="S3985" t="s">
        <v>298</v>
      </c>
      <c r="T3985" t="str">
        <f t="shared" si="1056"/>
        <v>VEN</v>
      </c>
      <c r="U3985" t="s">
        <v>300</v>
      </c>
      <c r="V3985" s="33">
        <f t="shared" si="1057"/>
        <v>1656</v>
      </c>
      <c r="W3985">
        <f t="shared" si="1058"/>
        <v>120</v>
      </c>
      <c r="X3985" s="33">
        <f t="shared" si="1059"/>
        <v>1322.48</v>
      </c>
      <c r="Y3985" s="33">
        <f t="shared" si="1060"/>
        <v>333.52</v>
      </c>
      <c r="Z3985" s="45">
        <f t="shared" si="1061"/>
        <v>0.25141652173913048</v>
      </c>
      <c r="AA3985" s="33">
        <f t="shared" si="1062"/>
        <v>416.34576000000004</v>
      </c>
      <c r="AB3985" s="45">
        <f t="shared" si="1063"/>
        <v>0.31482197084265928</v>
      </c>
      <c r="AC3985" s="33">
        <f>IFERROR($X3985/VLOOKUP(CONCATENATE("USD",C3985),[1]GEINDICE!AR$1:AS$65536,2,0),"")</f>
        <v>237.15658848002295</v>
      </c>
      <c r="AD3985" s="33">
        <f>IFERROR($AA3985/VLOOKUP(CONCATENATE("USD",C3985),[1]GEINDICE!AR$1:AS$65536,2,0),"")</f>
        <v>74.662104583602328</v>
      </c>
      <c r="AE3985" s="33">
        <f>IFERROR($X3985/VLOOKUP(CONCATENATE("EUR",C3985),[1]GEINDICE!AR$1:AS$65536,2,0),"")</f>
        <v>205.59666687395062</v>
      </c>
      <c r="AF3985" s="33">
        <f>IFERROR($AA3985/VLOOKUP(CONCATENATE("EUR",C3985),[1]GEINDICE!AR$1:AS$65536,2,0),"")</f>
        <v>64.726347863938813</v>
      </c>
      <c r="AG3985" s="48" t="str">
        <f>VLOOKUP(E3985,[1]Apresentação!AW$1:AX$65536,2,0)</f>
        <v xml:space="preserve">                    3 - TEXTILE AUXILIARIES</v>
      </c>
      <c r="AH3985" s="48" t="str">
        <f t="shared" si="1064"/>
        <v xml:space="preserve">         5510000636 - TISSOCYL RC 9 BR</v>
      </c>
      <c r="AI3985" s="49" t="str">
        <f t="shared" si="1065"/>
        <v xml:space="preserve">     X00280 - LAVE BEM LAVANDERIA E TINTURARIA LTDA EPP</v>
      </c>
      <c r="AJ3985" t="str">
        <f t="shared" si="1066"/>
        <v xml:space="preserve">     90 - SALES</v>
      </c>
      <c r="AK3985" t="str">
        <f t="shared" si="1067"/>
        <v/>
      </c>
      <c r="AL3985">
        <f t="shared" si="1068"/>
        <v>7</v>
      </c>
      <c r="AM3985" t="str">
        <f t="shared" si="1069"/>
        <v>2025 7</v>
      </c>
      <c r="AN3985" t="str">
        <f t="shared" si="1070"/>
        <v xml:space="preserve">LAVE </v>
      </c>
    </row>
    <row r="3986" spans="1:40" x14ac:dyDescent="0.35">
      <c r="A3986">
        <v>83830</v>
      </c>
      <c r="B3986" t="s">
        <v>274</v>
      </c>
      <c r="C3986" s="31">
        <v>45911</v>
      </c>
      <c r="D3986" t="s">
        <v>286</v>
      </c>
      <c r="E3986" t="s">
        <v>287</v>
      </c>
      <c r="F3986" t="s">
        <v>294</v>
      </c>
      <c r="G3986" t="s">
        <v>295</v>
      </c>
      <c r="H3986" t="s">
        <v>981</v>
      </c>
      <c r="I3986" t="s">
        <v>982</v>
      </c>
      <c r="J3986">
        <v>240</v>
      </c>
      <c r="K3986">
        <v>3312</v>
      </c>
      <c r="L3986">
        <v>1764.26848</v>
      </c>
      <c r="M3986">
        <v>667.04</v>
      </c>
      <c r="N3986">
        <v>13.8</v>
      </c>
      <c r="O3986" s="32">
        <f t="shared" si="1054"/>
        <v>2644.96</v>
      </c>
      <c r="P3986" s="32">
        <f t="shared" si="1055"/>
        <v>880.69152000000008</v>
      </c>
      <c r="Q3986">
        <v>761204</v>
      </c>
      <c r="R3986" t="s">
        <v>298</v>
      </c>
      <c r="S3986" t="s">
        <v>298</v>
      </c>
      <c r="T3986" t="str">
        <f t="shared" si="1056"/>
        <v>VEN</v>
      </c>
      <c r="U3986" t="s">
        <v>300</v>
      </c>
      <c r="V3986" s="33">
        <f t="shared" si="1057"/>
        <v>3312</v>
      </c>
      <c r="W3986">
        <f t="shared" si="1058"/>
        <v>240</v>
      </c>
      <c r="X3986" s="33">
        <f t="shared" si="1059"/>
        <v>2644.96</v>
      </c>
      <c r="Y3986" s="33">
        <f t="shared" si="1060"/>
        <v>667.04</v>
      </c>
      <c r="Z3986" s="45">
        <f t="shared" si="1061"/>
        <v>0.25141652173913048</v>
      </c>
      <c r="AA3986" s="33">
        <f t="shared" si="1062"/>
        <v>832.69152000000008</v>
      </c>
      <c r="AB3986" s="45">
        <f t="shared" si="1063"/>
        <v>0.31482197084265928</v>
      </c>
      <c r="AC3986" s="33">
        <f>IFERROR($X3986/VLOOKUP(CONCATENATE("USD",C3986),[1]GEINDICE!AR$1:AS$65536,2,0),"")</f>
        <v>491.09881540346834</v>
      </c>
      <c r="AD3986" s="33">
        <f>IFERROR($AA3986/VLOOKUP(CONCATENATE("USD",C3986),[1]GEINDICE!AR$1:AS$65536,2,0),"")</f>
        <v>154.6086969438152</v>
      </c>
      <c r="AE3986" s="33">
        <f>IFERROR($X3986/VLOOKUP(CONCATENATE("EUR",C3986),[1]GEINDICE!AR$1:AS$65536,2,0),"")</f>
        <v>418.5593113052285</v>
      </c>
      <c r="AF3986" s="33">
        <f>IFERROR($AA3986/VLOOKUP(CONCATENATE("EUR",C3986),[1]GEINDICE!AR$1:AS$65536,2,0),"")</f>
        <v>131.77166729965819</v>
      </c>
      <c r="AG3986" s="48" t="str">
        <f>VLOOKUP(E3986,[1]Apresentação!AW$1:AX$65536,2,0)</f>
        <v xml:space="preserve">                    3 - TEXTILE AUXILIARIES</v>
      </c>
      <c r="AH3986" s="48" t="str">
        <f t="shared" si="1064"/>
        <v xml:space="preserve">         5510000636 - TISSOCYL RC 9 BR</v>
      </c>
      <c r="AI3986" s="49" t="str">
        <f t="shared" si="1065"/>
        <v xml:space="preserve">     X00280 - LAVE BEM LAVANDERIA E TINTURARIA LTDA EPP</v>
      </c>
      <c r="AJ3986" t="str">
        <f t="shared" si="1066"/>
        <v xml:space="preserve">     90 - SALES</v>
      </c>
      <c r="AK3986" t="str">
        <f t="shared" si="1067"/>
        <v/>
      </c>
      <c r="AL3986">
        <f t="shared" si="1068"/>
        <v>9</v>
      </c>
      <c r="AM3986" t="str">
        <f t="shared" si="1069"/>
        <v>2025 9</v>
      </c>
      <c r="AN3986" t="str">
        <f t="shared" si="1070"/>
        <v xml:space="preserve">LAVE </v>
      </c>
    </row>
    <row r="3987" spans="1:40" x14ac:dyDescent="0.35">
      <c r="A3987">
        <v>84009</v>
      </c>
      <c r="B3987" t="s">
        <v>274</v>
      </c>
      <c r="C3987" s="31">
        <v>45925</v>
      </c>
      <c r="D3987" t="s">
        <v>286</v>
      </c>
      <c r="E3987" t="s">
        <v>287</v>
      </c>
      <c r="F3987" t="s">
        <v>294</v>
      </c>
      <c r="G3987" t="s">
        <v>295</v>
      </c>
      <c r="H3987" t="s">
        <v>981</v>
      </c>
      <c r="I3987" t="s">
        <v>982</v>
      </c>
      <c r="J3987">
        <v>120</v>
      </c>
      <c r="K3987">
        <v>1656</v>
      </c>
      <c r="L3987">
        <v>882.13423999999998</v>
      </c>
      <c r="M3987">
        <v>333.52</v>
      </c>
      <c r="N3987">
        <v>13.8</v>
      </c>
      <c r="O3987" s="32">
        <f t="shared" si="1054"/>
        <v>1322.48</v>
      </c>
      <c r="P3987" s="32">
        <f t="shared" si="1055"/>
        <v>440.34576000000004</v>
      </c>
      <c r="Q3987">
        <v>762395</v>
      </c>
      <c r="R3987" t="s">
        <v>298</v>
      </c>
      <c r="S3987" t="s">
        <v>298</v>
      </c>
      <c r="T3987" t="str">
        <f t="shared" si="1056"/>
        <v>VEN</v>
      </c>
      <c r="U3987" t="s">
        <v>300</v>
      </c>
      <c r="V3987" s="33">
        <f t="shared" si="1057"/>
        <v>1656</v>
      </c>
      <c r="W3987">
        <f t="shared" si="1058"/>
        <v>120</v>
      </c>
      <c r="X3987" s="33">
        <f t="shared" si="1059"/>
        <v>1322.48</v>
      </c>
      <c r="Y3987" s="33">
        <f t="shared" si="1060"/>
        <v>333.52</v>
      </c>
      <c r="Z3987" s="45">
        <f t="shared" si="1061"/>
        <v>0.25141652173913048</v>
      </c>
      <c r="AA3987" s="33">
        <f t="shared" si="1062"/>
        <v>416.34576000000004</v>
      </c>
      <c r="AB3987" s="45">
        <f t="shared" si="1063"/>
        <v>0.31482197084265928</v>
      </c>
      <c r="AC3987" s="33">
        <f>IFERROR($X3987/VLOOKUP(CONCATENATE("USD",C3987),[1]GEINDICE!AR$1:AS$65536,2,0),"")</f>
        <v>247.53954141319605</v>
      </c>
      <c r="AD3987" s="33">
        <f>IFERROR($AA3987/VLOOKUP(CONCATENATE("USD",C3987),[1]GEINDICE!AR$1:AS$65536,2,0),"")</f>
        <v>77.930886289190454</v>
      </c>
      <c r="AE3987" s="33">
        <f>IFERROR($X3987/VLOOKUP(CONCATENATE("EUR",C3987),[1]GEINDICE!AR$1:AS$65536,2,0),"")</f>
        <v>212.04463827603897</v>
      </c>
      <c r="AF3987" s="33">
        <f>IFERROR($AA3987/VLOOKUP(CONCATENATE("EUR",C3987),[1]GEINDICE!AR$1:AS$65536,2,0),"")</f>
        <v>66.756310928681373</v>
      </c>
      <c r="AG3987" s="48" t="str">
        <f>VLOOKUP(E3987,[1]Apresentação!AW$1:AX$65536,2,0)</f>
        <v xml:space="preserve">                    3 - TEXTILE AUXILIARIES</v>
      </c>
      <c r="AH3987" s="48" t="str">
        <f t="shared" si="1064"/>
        <v xml:space="preserve">         5510000636 - TISSOCYL RC 9 BR</v>
      </c>
      <c r="AI3987" s="49" t="str">
        <f t="shared" si="1065"/>
        <v xml:space="preserve">     X00280 - LAVE BEM LAVANDERIA E TINTURARIA LTDA EPP</v>
      </c>
      <c r="AJ3987" t="str">
        <f t="shared" si="1066"/>
        <v xml:space="preserve">     90 - SALES</v>
      </c>
      <c r="AK3987" t="str">
        <f t="shared" si="1067"/>
        <v/>
      </c>
      <c r="AL3987">
        <f t="shared" si="1068"/>
        <v>9</v>
      </c>
      <c r="AM3987" t="str">
        <f t="shared" si="1069"/>
        <v>2025 9</v>
      </c>
      <c r="AN3987" t="str">
        <f t="shared" si="1070"/>
        <v xml:space="preserve">LAVE </v>
      </c>
    </row>
    <row r="3988" spans="1:40" x14ac:dyDescent="0.35">
      <c r="A3988">
        <v>83589</v>
      </c>
      <c r="B3988" t="s">
        <v>274</v>
      </c>
      <c r="C3988" s="31">
        <v>45890</v>
      </c>
      <c r="D3988" t="s">
        <v>286</v>
      </c>
      <c r="E3988" t="s">
        <v>287</v>
      </c>
      <c r="F3988" t="s">
        <v>294</v>
      </c>
      <c r="G3988" t="s">
        <v>295</v>
      </c>
      <c r="H3988" t="s">
        <v>981</v>
      </c>
      <c r="I3988" t="s">
        <v>982</v>
      </c>
      <c r="J3988">
        <v>120</v>
      </c>
      <c r="K3988">
        <v>1656</v>
      </c>
      <c r="L3988">
        <v>882.13423999999998</v>
      </c>
      <c r="M3988">
        <v>333.52</v>
      </c>
      <c r="N3988">
        <v>13.8</v>
      </c>
      <c r="O3988" s="32">
        <f t="shared" si="1054"/>
        <v>1322.48</v>
      </c>
      <c r="P3988" s="32">
        <f t="shared" si="1055"/>
        <v>440.34576000000004</v>
      </c>
      <c r="Q3988">
        <v>759373</v>
      </c>
      <c r="R3988" t="s">
        <v>298</v>
      </c>
      <c r="S3988" t="s">
        <v>298</v>
      </c>
      <c r="T3988" t="str">
        <f t="shared" si="1056"/>
        <v>VEN</v>
      </c>
      <c r="U3988" t="s">
        <v>300</v>
      </c>
      <c r="V3988" s="33">
        <f t="shared" si="1057"/>
        <v>1656</v>
      </c>
      <c r="W3988">
        <f t="shared" si="1058"/>
        <v>120</v>
      </c>
      <c r="X3988" s="33">
        <f t="shared" si="1059"/>
        <v>1322.48</v>
      </c>
      <c r="Y3988" s="33">
        <f t="shared" si="1060"/>
        <v>333.52</v>
      </c>
      <c r="Z3988" s="45">
        <f t="shared" si="1061"/>
        <v>0.25141652173913048</v>
      </c>
      <c r="AA3988" s="33">
        <f t="shared" si="1062"/>
        <v>416.34576000000004</v>
      </c>
      <c r="AB3988" s="45">
        <f t="shared" si="1063"/>
        <v>0.31482197084265928</v>
      </c>
      <c r="AC3988" s="33">
        <f>IFERROR($X3988/VLOOKUP(CONCATENATE("USD",C3988),[1]GEINDICE!AR$1:AS$65536,2,0),"")</f>
        <v>241.20522360837529</v>
      </c>
      <c r="AD3988" s="33">
        <f>IFERROR($AA3988/VLOOKUP(CONCATENATE("USD",C3988),[1]GEINDICE!AR$1:AS$65536,2,0),"")</f>
        <v>75.936703873933027</v>
      </c>
      <c r="AE3988" s="33">
        <f>IFERROR($X3988/VLOOKUP(CONCATENATE("EUR",C3988),[1]GEINDICE!AR$1:AS$65536,2,0),"")</f>
        <v>207.84560256490855</v>
      </c>
      <c r="AF3988" s="33">
        <f>IFERROR($AA3988/VLOOKUP(CONCATENATE("EUR",C3988),[1]GEINDICE!AR$1:AS$65536,2,0),"")</f>
        <v>65.434362230464586</v>
      </c>
      <c r="AG3988" s="48" t="str">
        <f>VLOOKUP(E3988,[1]Apresentação!AW$1:AX$65536,2,0)</f>
        <v xml:space="preserve">                    3 - TEXTILE AUXILIARIES</v>
      </c>
      <c r="AH3988" s="48" t="str">
        <f t="shared" si="1064"/>
        <v xml:space="preserve">         5510000636 - TISSOCYL RC 9 BR</v>
      </c>
      <c r="AI3988" s="49" t="str">
        <f t="shared" si="1065"/>
        <v xml:space="preserve">     X00280 - LAVE BEM LAVANDERIA E TINTURARIA LTDA EPP</v>
      </c>
      <c r="AJ3988" t="str">
        <f t="shared" si="1066"/>
        <v xml:space="preserve">     90 - SALES</v>
      </c>
      <c r="AK3988" t="str">
        <f t="shared" si="1067"/>
        <v/>
      </c>
      <c r="AL3988">
        <f t="shared" si="1068"/>
        <v>8</v>
      </c>
      <c r="AM3988" t="str">
        <f t="shared" si="1069"/>
        <v>2025 8</v>
      </c>
      <c r="AN3988" t="str">
        <f t="shared" si="1070"/>
        <v xml:space="preserve">LAVE </v>
      </c>
    </row>
    <row r="3989" spans="1:40" x14ac:dyDescent="0.35">
      <c r="A3989">
        <v>84320</v>
      </c>
      <c r="B3989" t="s">
        <v>274</v>
      </c>
      <c r="C3989" s="31">
        <v>45952</v>
      </c>
      <c r="D3989" t="s">
        <v>286</v>
      </c>
      <c r="E3989" t="s">
        <v>287</v>
      </c>
      <c r="F3989" t="s">
        <v>294</v>
      </c>
      <c r="G3989" t="s">
        <v>295</v>
      </c>
      <c r="H3989" t="s">
        <v>981</v>
      </c>
      <c r="I3989" t="s">
        <v>982</v>
      </c>
      <c r="J3989">
        <v>120</v>
      </c>
      <c r="K3989">
        <v>1656</v>
      </c>
      <c r="L3989">
        <v>882.13423999999998</v>
      </c>
      <c r="M3989">
        <v>333.52</v>
      </c>
      <c r="N3989">
        <v>13.8</v>
      </c>
      <c r="O3989" s="32">
        <f t="shared" si="1054"/>
        <v>1322.48</v>
      </c>
      <c r="P3989" s="32">
        <f t="shared" si="1055"/>
        <v>440.34576000000004</v>
      </c>
      <c r="Q3989">
        <v>764926</v>
      </c>
      <c r="R3989" t="s">
        <v>298</v>
      </c>
      <c r="S3989" t="s">
        <v>298</v>
      </c>
      <c r="T3989" t="str">
        <f t="shared" si="1056"/>
        <v>VEN</v>
      </c>
      <c r="U3989" t="s">
        <v>300</v>
      </c>
      <c r="V3989" s="33">
        <f t="shared" si="1057"/>
        <v>1656</v>
      </c>
      <c r="W3989">
        <f t="shared" si="1058"/>
        <v>120</v>
      </c>
      <c r="X3989" s="33">
        <f t="shared" si="1059"/>
        <v>1322.48</v>
      </c>
      <c r="Y3989" s="33">
        <f t="shared" si="1060"/>
        <v>333.52</v>
      </c>
      <c r="Z3989" s="45">
        <f t="shared" si="1061"/>
        <v>0.25141652173913048</v>
      </c>
      <c r="AA3989" s="33">
        <f t="shared" si="1062"/>
        <v>416.34576000000004</v>
      </c>
      <c r="AB3989" s="45">
        <f t="shared" si="1063"/>
        <v>0.31482197084265928</v>
      </c>
      <c r="AC3989" s="33">
        <f>IFERROR($X3989/VLOOKUP(CONCATENATE("USD",C3989),[1]GEINDICE!AR$1:AS$65536,2,0),"")</f>
        <v>245.36717503432408</v>
      </c>
      <c r="AD3989" s="33">
        <f>IFERROR($AA3989/VLOOKUP(CONCATENATE("USD",C3989),[1]GEINDICE!AR$1:AS$65536,2,0),"")</f>
        <v>77.246977624401651</v>
      </c>
      <c r="AE3989" s="33">
        <f>IFERROR($X3989/VLOOKUP(CONCATENATE("EUR",C3989),[1]GEINDICE!AR$1:AS$65536,2,0),"")</f>
        <v>211.30604288499023</v>
      </c>
      <c r="AF3989" s="33">
        <f>IFERROR($AA3989/VLOOKUP(CONCATENATE("EUR",C3989),[1]GEINDICE!AR$1:AS$65536,2,0),"")</f>
        <v>66.523784872016108</v>
      </c>
      <c r="AG3989" s="48" t="str">
        <f>VLOOKUP(E3989,[1]Apresentação!AW$1:AX$65536,2,0)</f>
        <v xml:space="preserve">                    3 - TEXTILE AUXILIARIES</v>
      </c>
      <c r="AH3989" s="48" t="str">
        <f t="shared" si="1064"/>
        <v xml:space="preserve">         5510000636 - TISSOCYL RC 9 BR</v>
      </c>
      <c r="AI3989" s="49" t="str">
        <f t="shared" si="1065"/>
        <v xml:space="preserve">     X00280 - LAVE BEM LAVANDERIA E TINTURARIA LTDA EPP</v>
      </c>
      <c r="AJ3989" t="str">
        <f t="shared" si="1066"/>
        <v xml:space="preserve">     90 - SALES</v>
      </c>
      <c r="AK3989" t="str">
        <f t="shared" si="1067"/>
        <v/>
      </c>
      <c r="AL3989">
        <f t="shared" si="1068"/>
        <v>10</v>
      </c>
      <c r="AM3989" t="str">
        <f t="shared" si="1069"/>
        <v>2025 10</v>
      </c>
      <c r="AN3989" t="str">
        <f t="shared" si="1070"/>
        <v xml:space="preserve">LAVE </v>
      </c>
    </row>
    <row r="3990" spans="1:40" x14ac:dyDescent="0.35">
      <c r="A3990">
        <v>83676</v>
      </c>
      <c r="B3990" t="s">
        <v>274</v>
      </c>
      <c r="C3990" s="31">
        <v>45897</v>
      </c>
      <c r="D3990" t="s">
        <v>286</v>
      </c>
      <c r="E3990" t="s">
        <v>287</v>
      </c>
      <c r="F3990" t="s">
        <v>294</v>
      </c>
      <c r="G3990" t="s">
        <v>295</v>
      </c>
      <c r="H3990" t="s">
        <v>981</v>
      </c>
      <c r="I3990" t="s">
        <v>982</v>
      </c>
      <c r="J3990">
        <v>120</v>
      </c>
      <c r="K3990">
        <v>1656</v>
      </c>
      <c r="L3990">
        <v>882.13423999999998</v>
      </c>
      <c r="M3990">
        <v>333.52</v>
      </c>
      <c r="N3990">
        <v>13.8</v>
      </c>
      <c r="O3990" s="32">
        <f t="shared" si="1054"/>
        <v>1322.48</v>
      </c>
      <c r="P3990" s="32">
        <f t="shared" si="1055"/>
        <v>440.34576000000004</v>
      </c>
      <c r="Q3990">
        <v>760016</v>
      </c>
      <c r="R3990" t="s">
        <v>298</v>
      </c>
      <c r="S3990" t="s">
        <v>298</v>
      </c>
      <c r="T3990" t="str">
        <f t="shared" si="1056"/>
        <v>VEN</v>
      </c>
      <c r="U3990" t="s">
        <v>300</v>
      </c>
      <c r="V3990" s="33">
        <f t="shared" si="1057"/>
        <v>1656</v>
      </c>
      <c r="W3990">
        <f t="shared" si="1058"/>
        <v>120</v>
      </c>
      <c r="X3990" s="33">
        <f t="shared" si="1059"/>
        <v>1322.48</v>
      </c>
      <c r="Y3990" s="33">
        <f t="shared" si="1060"/>
        <v>333.52</v>
      </c>
      <c r="Z3990" s="45">
        <f t="shared" si="1061"/>
        <v>0.25141652173913048</v>
      </c>
      <c r="AA3990" s="33">
        <f t="shared" si="1062"/>
        <v>416.34576000000004</v>
      </c>
      <c r="AB3990" s="45">
        <f t="shared" si="1063"/>
        <v>0.31482197084265928</v>
      </c>
      <c r="AC3990" s="33">
        <f>IFERROR($X3990/VLOOKUP(CONCATENATE("USD",C3990),[1]GEINDICE!AR$1:AS$65536,2,0),"")</f>
        <v>244.38325787674395</v>
      </c>
      <c r="AD3990" s="33">
        <f>IFERROR($AA3990/VLOOKUP(CONCATENATE("USD",C3990),[1]GEINDICE!AR$1:AS$65536,2,0),"")</f>
        <v>76.937218885706372</v>
      </c>
      <c r="AE3990" s="33">
        <f>IFERROR($X3990/VLOOKUP(CONCATENATE("EUR",C3990),[1]GEINDICE!AR$1:AS$65536,2,0),"")</f>
        <v>209.33928514895368</v>
      </c>
      <c r="AF3990" s="33">
        <f>IFERROR($AA3990/VLOOKUP(CONCATENATE("EUR",C3990),[1]GEINDICE!AR$1:AS$65536,2,0),"")</f>
        <v>65.904606325387036</v>
      </c>
      <c r="AG3990" s="48" t="str">
        <f>VLOOKUP(E3990,[1]Apresentação!AW$1:AX$65536,2,0)</f>
        <v xml:space="preserve">                    3 - TEXTILE AUXILIARIES</v>
      </c>
      <c r="AH3990" s="48" t="str">
        <f t="shared" si="1064"/>
        <v xml:space="preserve">         5510000636 - TISSOCYL RC 9 BR</v>
      </c>
      <c r="AI3990" s="49" t="str">
        <f t="shared" si="1065"/>
        <v xml:space="preserve">     X00280 - LAVE BEM LAVANDERIA E TINTURARIA LTDA EPP</v>
      </c>
      <c r="AJ3990" t="str">
        <f t="shared" si="1066"/>
        <v xml:space="preserve">     90 - SALES</v>
      </c>
      <c r="AK3990" t="str">
        <f t="shared" si="1067"/>
        <v/>
      </c>
      <c r="AL3990">
        <f t="shared" si="1068"/>
        <v>8</v>
      </c>
      <c r="AM3990" t="str">
        <f t="shared" si="1069"/>
        <v>2025 8</v>
      </c>
      <c r="AN3990" t="str">
        <f t="shared" si="1070"/>
        <v xml:space="preserve">LAVE </v>
      </c>
    </row>
    <row r="3991" spans="1:40" x14ac:dyDescent="0.35">
      <c r="A3991">
        <v>82799</v>
      </c>
      <c r="B3991" t="s">
        <v>274</v>
      </c>
      <c r="C3991" s="31">
        <v>45824</v>
      </c>
      <c r="D3991" t="s">
        <v>286</v>
      </c>
      <c r="E3991" t="s">
        <v>287</v>
      </c>
      <c r="F3991" t="s">
        <v>294</v>
      </c>
      <c r="G3991" t="s">
        <v>295</v>
      </c>
      <c r="H3991" t="s">
        <v>981</v>
      </c>
      <c r="I3991" t="s">
        <v>982</v>
      </c>
      <c r="J3991">
        <v>120</v>
      </c>
      <c r="K3991">
        <v>1656</v>
      </c>
      <c r="L3991">
        <v>928.04177000000004</v>
      </c>
      <c r="M3991">
        <v>333.52</v>
      </c>
      <c r="N3991">
        <v>13.8</v>
      </c>
      <c r="O3991" s="32">
        <f t="shared" si="1054"/>
        <v>1322.48</v>
      </c>
      <c r="P3991" s="32">
        <f t="shared" si="1055"/>
        <v>394.43822999999998</v>
      </c>
      <c r="Q3991">
        <v>741475</v>
      </c>
      <c r="R3991" t="s">
        <v>298</v>
      </c>
      <c r="S3991" t="s">
        <v>298</v>
      </c>
      <c r="T3991" t="str">
        <f t="shared" si="1056"/>
        <v>VEN</v>
      </c>
      <c r="U3991" t="s">
        <v>303</v>
      </c>
      <c r="V3991" s="33">
        <f t="shared" si="1057"/>
        <v>1656</v>
      </c>
      <c r="W3991">
        <f t="shared" si="1058"/>
        <v>120</v>
      </c>
      <c r="X3991" s="33">
        <f t="shared" si="1059"/>
        <v>1322.48</v>
      </c>
      <c r="Y3991" s="33">
        <f t="shared" si="1060"/>
        <v>333.52</v>
      </c>
      <c r="Z3991" s="45">
        <f t="shared" si="1061"/>
        <v>0.22369458333333331</v>
      </c>
      <c r="AA3991" s="33">
        <f t="shared" si="1062"/>
        <v>370.43822999999998</v>
      </c>
      <c r="AB3991" s="45">
        <f t="shared" si="1063"/>
        <v>0.28010875778839756</v>
      </c>
      <c r="AC3991" s="33">
        <f>IFERROR($X3991/VLOOKUP(CONCATENATE("USD",C3991),[1]GEINDICE!AR$1:AS$65536,2,0),"")</f>
        <v>239.91437331059629</v>
      </c>
      <c r="AD3991" s="33">
        <f>IFERROR($AA3991/VLOOKUP(CONCATENATE("USD",C3991),[1]GEINDICE!AR$1:AS$65536,2,0),"")</f>
        <v>67.202117083613004</v>
      </c>
      <c r="AE3991" s="33">
        <f>IFERROR($X3991/VLOOKUP(CONCATENATE("EUR",C3991),[1]GEINDICE!AR$1:AS$65536,2,0),"")</f>
        <v>207.1618785049657</v>
      </c>
      <c r="AF3991" s="33">
        <f>IFERROR($AA3991/VLOOKUP(CONCATENATE("EUR",C3991),[1]GEINDICE!AR$1:AS$65536,2,0),"")</f>
        <v>58.027856449136877</v>
      </c>
      <c r="AG3991" s="48" t="str">
        <f>VLOOKUP(E3991,[1]Apresentação!AW$1:AX$65536,2,0)</f>
        <v xml:space="preserve">                    3 - TEXTILE AUXILIARIES</v>
      </c>
      <c r="AH3991" s="48" t="str">
        <f t="shared" si="1064"/>
        <v xml:space="preserve">         5510000636 - TISSOCYL RC 9 BR</v>
      </c>
      <c r="AI3991" s="49" t="str">
        <f t="shared" si="1065"/>
        <v xml:space="preserve">     X00280 - LAVE BEM LAVANDERIA E TINTURARIA LTDA EPP</v>
      </c>
      <c r="AJ3991" t="str">
        <f t="shared" si="1066"/>
        <v xml:space="preserve">     90 - SALES</v>
      </c>
      <c r="AK3991" t="str">
        <f t="shared" si="1067"/>
        <v/>
      </c>
      <c r="AL3991">
        <f t="shared" si="1068"/>
        <v>6</v>
      </c>
      <c r="AM3991" t="str">
        <f t="shared" si="1069"/>
        <v>2025 6</v>
      </c>
      <c r="AN3991" t="str">
        <f t="shared" si="1070"/>
        <v xml:space="preserve">LAVE </v>
      </c>
    </row>
    <row r="3992" spans="1:40" x14ac:dyDescent="0.35">
      <c r="A3992">
        <v>84052</v>
      </c>
      <c r="B3992" t="s">
        <v>274</v>
      </c>
      <c r="C3992" s="31">
        <v>45930</v>
      </c>
      <c r="D3992" t="s">
        <v>286</v>
      </c>
      <c r="E3992" t="s">
        <v>287</v>
      </c>
      <c r="F3992" t="s">
        <v>294</v>
      </c>
      <c r="G3992" t="s">
        <v>295</v>
      </c>
      <c r="H3992" t="s">
        <v>981</v>
      </c>
      <c r="I3992" t="s">
        <v>982</v>
      </c>
      <c r="J3992">
        <v>120</v>
      </c>
      <c r="K3992">
        <v>1656</v>
      </c>
      <c r="L3992">
        <v>882.13423999999998</v>
      </c>
      <c r="M3992">
        <v>333.52</v>
      </c>
      <c r="N3992">
        <v>13.8</v>
      </c>
      <c r="O3992" s="32">
        <f t="shared" si="1054"/>
        <v>1322.48</v>
      </c>
      <c r="P3992" s="32">
        <f t="shared" si="1055"/>
        <v>440.34576000000004</v>
      </c>
      <c r="Q3992">
        <v>762850</v>
      </c>
      <c r="R3992" t="s">
        <v>298</v>
      </c>
      <c r="S3992" t="s">
        <v>298</v>
      </c>
      <c r="T3992" t="str">
        <f t="shared" si="1056"/>
        <v>VEN</v>
      </c>
      <c r="U3992" t="s">
        <v>300</v>
      </c>
      <c r="V3992" s="33">
        <f t="shared" si="1057"/>
        <v>1656</v>
      </c>
      <c r="W3992">
        <f t="shared" si="1058"/>
        <v>120</v>
      </c>
      <c r="X3992" s="33">
        <f t="shared" si="1059"/>
        <v>1322.48</v>
      </c>
      <c r="Y3992" s="33">
        <f t="shared" si="1060"/>
        <v>333.52</v>
      </c>
      <c r="Z3992" s="45">
        <f t="shared" si="1061"/>
        <v>0.25141652173913048</v>
      </c>
      <c r="AA3992" s="33">
        <f t="shared" si="1062"/>
        <v>416.34576000000004</v>
      </c>
      <c r="AB3992" s="45">
        <f t="shared" si="1063"/>
        <v>0.31482197084265928</v>
      </c>
      <c r="AC3992" s="33">
        <f>IFERROR($X3992/VLOOKUP(CONCATENATE("USD",C3992),[1]GEINDICE!AR$1:AS$65536,2,0),"")</f>
        <v>248.65190087617043</v>
      </c>
      <c r="AD3992" s="33">
        <f>IFERROR($AA3992/VLOOKUP(CONCATENATE("USD",C3992),[1]GEINDICE!AR$1:AS$65536,2,0),"")</f>
        <v>78.281081487609526</v>
      </c>
      <c r="AE3992" s="33">
        <f>IFERROR($X3992/VLOOKUP(CONCATENATE("EUR",C3992),[1]GEINDICE!AR$1:AS$65536,2,0),"")</f>
        <v>211.88835838113243</v>
      </c>
      <c r="AF3992" s="33">
        <f>IFERROR($AA3992/VLOOKUP(CONCATENATE("EUR",C3992),[1]GEINDICE!AR$1:AS$65536,2,0),"")</f>
        <v>66.707110584163814</v>
      </c>
      <c r="AG3992" s="48" t="str">
        <f>VLOOKUP(E3992,[1]Apresentação!AW$1:AX$65536,2,0)</f>
        <v xml:space="preserve">                    3 - TEXTILE AUXILIARIES</v>
      </c>
      <c r="AH3992" s="48" t="str">
        <f t="shared" si="1064"/>
        <v xml:space="preserve">         5510000636 - TISSOCYL RC 9 BR</v>
      </c>
      <c r="AI3992" s="49" t="str">
        <f t="shared" si="1065"/>
        <v xml:space="preserve">     X00280 - LAVE BEM LAVANDERIA E TINTURARIA LTDA EPP</v>
      </c>
      <c r="AJ3992" t="str">
        <f t="shared" si="1066"/>
        <v xml:space="preserve">     90 - SALES</v>
      </c>
      <c r="AK3992" t="str">
        <f t="shared" si="1067"/>
        <v/>
      </c>
      <c r="AL3992">
        <f t="shared" si="1068"/>
        <v>9</v>
      </c>
      <c r="AM3992" t="str">
        <f t="shared" si="1069"/>
        <v>2025 9</v>
      </c>
      <c r="AN3992" t="str">
        <f t="shared" si="1070"/>
        <v xml:space="preserve">LAVE </v>
      </c>
    </row>
    <row r="3993" spans="1:40" x14ac:dyDescent="0.35">
      <c r="A3993">
        <v>83026</v>
      </c>
      <c r="B3993" t="s">
        <v>274</v>
      </c>
      <c r="C3993" s="31">
        <v>45846</v>
      </c>
      <c r="D3993" t="s">
        <v>286</v>
      </c>
      <c r="E3993" t="s">
        <v>287</v>
      </c>
      <c r="F3993" t="s">
        <v>294</v>
      </c>
      <c r="G3993" t="s">
        <v>295</v>
      </c>
      <c r="H3993" t="s">
        <v>981</v>
      </c>
      <c r="I3993" t="s">
        <v>982</v>
      </c>
      <c r="J3993">
        <v>120</v>
      </c>
      <c r="K3993">
        <v>1656</v>
      </c>
      <c r="L3993">
        <v>882.13423999999998</v>
      </c>
      <c r="M3993">
        <v>333.52</v>
      </c>
      <c r="N3993">
        <v>13.8</v>
      </c>
      <c r="O3993" s="32">
        <f t="shared" si="1054"/>
        <v>1322.48</v>
      </c>
      <c r="P3993" s="32">
        <f t="shared" si="1055"/>
        <v>440.34576000000004</v>
      </c>
      <c r="Q3993">
        <v>743182</v>
      </c>
      <c r="R3993" t="s">
        <v>298</v>
      </c>
      <c r="S3993" t="s">
        <v>298</v>
      </c>
      <c r="T3993" t="str">
        <f t="shared" si="1056"/>
        <v>VEN</v>
      </c>
      <c r="U3993" t="s">
        <v>300</v>
      </c>
      <c r="V3993" s="33">
        <f t="shared" si="1057"/>
        <v>1656</v>
      </c>
      <c r="W3993">
        <f t="shared" si="1058"/>
        <v>120</v>
      </c>
      <c r="X3993" s="33">
        <f t="shared" si="1059"/>
        <v>1322.48</v>
      </c>
      <c r="Y3993" s="33">
        <f t="shared" si="1060"/>
        <v>333.52</v>
      </c>
      <c r="Z3993" s="45">
        <f t="shared" si="1061"/>
        <v>0.25141652173913048</v>
      </c>
      <c r="AA3993" s="33">
        <f t="shared" si="1062"/>
        <v>416.34576000000004</v>
      </c>
      <c r="AB3993" s="45">
        <f t="shared" si="1063"/>
        <v>0.31482197084265928</v>
      </c>
      <c r="AC3993" s="33">
        <f>IFERROR($X3993/VLOOKUP(CONCATENATE("USD",C3993),[1]GEINDICE!AR$1:AS$65536,2,0),"")</f>
        <v>242.34117021861425</v>
      </c>
      <c r="AD3993" s="33">
        <f>IFERROR($AA3993/VLOOKUP(CONCATENATE("USD",C3993),[1]GEINDICE!AR$1:AS$65536,2,0),"")</f>
        <v>76.29432482454051</v>
      </c>
      <c r="AE3993" s="33">
        <f>IFERROR($X3993/VLOOKUP(CONCATENATE("EUR",C3993),[1]GEINDICE!AR$1:AS$65536,2,0),"")</f>
        <v>206.98679020847678</v>
      </c>
      <c r="AF3993" s="33">
        <f>IFERROR($AA3993/VLOOKUP(CONCATENATE("EUR",C3993),[1]GEINDICE!AR$1:AS$65536,2,0),"")</f>
        <v>65.163989231828708</v>
      </c>
      <c r="AG3993" s="48" t="str">
        <f>VLOOKUP(E3993,[1]Apresentação!AW$1:AX$65536,2,0)</f>
        <v xml:space="preserve">                    3 - TEXTILE AUXILIARIES</v>
      </c>
      <c r="AH3993" s="48" t="str">
        <f t="shared" si="1064"/>
        <v xml:space="preserve">         5510000636 - TISSOCYL RC 9 BR</v>
      </c>
      <c r="AI3993" s="49" t="str">
        <f t="shared" si="1065"/>
        <v xml:space="preserve">     X00280 - LAVE BEM LAVANDERIA E TINTURARIA LTDA EPP</v>
      </c>
      <c r="AJ3993" t="str">
        <f t="shared" si="1066"/>
        <v xml:space="preserve">     90 - SALES</v>
      </c>
      <c r="AK3993" t="str">
        <f t="shared" si="1067"/>
        <v/>
      </c>
      <c r="AL3993">
        <f t="shared" si="1068"/>
        <v>7</v>
      </c>
      <c r="AM3993" t="str">
        <f t="shared" si="1069"/>
        <v>2025 7</v>
      </c>
      <c r="AN3993" t="str">
        <f t="shared" si="1070"/>
        <v xml:space="preserve">LAVE </v>
      </c>
    </row>
    <row r="3994" spans="1:40" x14ac:dyDescent="0.35">
      <c r="A3994">
        <v>84775</v>
      </c>
      <c r="B3994" t="s">
        <v>274</v>
      </c>
      <c r="C3994" s="31">
        <v>45986</v>
      </c>
      <c r="D3994" t="s">
        <v>286</v>
      </c>
      <c r="E3994" t="s">
        <v>287</v>
      </c>
      <c r="F3994" t="s">
        <v>294</v>
      </c>
      <c r="G3994" t="s">
        <v>295</v>
      </c>
      <c r="H3994" t="s">
        <v>981</v>
      </c>
      <c r="I3994" t="s">
        <v>982</v>
      </c>
      <c r="J3994">
        <v>240</v>
      </c>
      <c r="K3994">
        <v>3312</v>
      </c>
      <c r="L3994">
        <v>1764.26847</v>
      </c>
      <c r="M3994">
        <v>667.04</v>
      </c>
      <c r="N3994">
        <v>13.8</v>
      </c>
      <c r="O3994" s="32">
        <f t="shared" si="1054"/>
        <v>2644.96</v>
      </c>
      <c r="P3994" s="32">
        <f t="shared" si="1055"/>
        <v>880.69153000000006</v>
      </c>
      <c r="Q3994">
        <v>768145</v>
      </c>
      <c r="R3994" t="s">
        <v>298</v>
      </c>
      <c r="S3994" t="s">
        <v>298</v>
      </c>
      <c r="T3994" t="str">
        <f t="shared" si="1056"/>
        <v>VEN</v>
      </c>
      <c r="U3994" t="s">
        <v>300</v>
      </c>
      <c r="V3994" s="33">
        <f t="shared" si="1057"/>
        <v>3312</v>
      </c>
      <c r="W3994">
        <f t="shared" si="1058"/>
        <v>240</v>
      </c>
      <c r="X3994" s="33">
        <f t="shared" si="1059"/>
        <v>2644.96</v>
      </c>
      <c r="Y3994" s="33">
        <f t="shared" si="1060"/>
        <v>667.04</v>
      </c>
      <c r="Z3994" s="45">
        <f t="shared" si="1061"/>
        <v>0.25141652475845411</v>
      </c>
      <c r="AA3994" s="33">
        <f t="shared" si="1062"/>
        <v>832.69153000000006</v>
      </c>
      <c r="AB3994" s="45">
        <f t="shared" si="1063"/>
        <v>0.31482197462343475</v>
      </c>
      <c r="AC3994" s="33" t="str">
        <f>IFERROR($X3994/VLOOKUP(CONCATENATE("USD",C3994),[1]GEINDICE!AR$1:AS$65536,2,0),"")</f>
        <v/>
      </c>
      <c r="AD3994" s="33" t="str">
        <f>IFERROR($AA3994/VLOOKUP(CONCATENATE("USD",C3994),[1]GEINDICE!AR$1:AS$65536,2,0),"")</f>
        <v/>
      </c>
      <c r="AE3994" s="33" t="str">
        <f>IFERROR($X3994/VLOOKUP(CONCATENATE("EUR",C3994),[1]GEINDICE!AR$1:AS$65536,2,0),"")</f>
        <v/>
      </c>
      <c r="AF3994" s="33" t="str">
        <f>IFERROR($AA3994/VLOOKUP(CONCATENATE("EUR",C3994),[1]GEINDICE!AR$1:AS$65536,2,0),"")</f>
        <v/>
      </c>
      <c r="AG3994" s="48" t="str">
        <f>VLOOKUP(E3994,[1]Apresentação!AW$1:AX$65536,2,0)</f>
        <v xml:space="preserve">                    3 - TEXTILE AUXILIARIES</v>
      </c>
      <c r="AH3994" s="48" t="str">
        <f t="shared" si="1064"/>
        <v xml:space="preserve">         5510000636 - TISSOCYL RC 9 BR</v>
      </c>
      <c r="AI3994" s="49" t="str">
        <f t="shared" si="1065"/>
        <v xml:space="preserve">     X00280 - LAVE BEM LAVANDERIA E TINTURARIA LTDA EPP</v>
      </c>
      <c r="AJ3994" t="str">
        <f t="shared" si="1066"/>
        <v xml:space="preserve">     90 - SALES</v>
      </c>
      <c r="AK3994" t="str">
        <f t="shared" si="1067"/>
        <v/>
      </c>
      <c r="AL3994">
        <f t="shared" si="1068"/>
        <v>11</v>
      </c>
      <c r="AM3994" t="str">
        <f t="shared" si="1069"/>
        <v>2025 11</v>
      </c>
      <c r="AN3994" t="str">
        <f t="shared" si="1070"/>
        <v xml:space="preserve">LAVE </v>
      </c>
    </row>
    <row r="3995" spans="1:40" x14ac:dyDescent="0.35">
      <c r="A3995">
        <v>82044</v>
      </c>
      <c r="B3995" t="s">
        <v>274</v>
      </c>
      <c r="C3995" s="31">
        <v>45761</v>
      </c>
      <c r="D3995" t="s">
        <v>286</v>
      </c>
      <c r="E3995" t="s">
        <v>287</v>
      </c>
      <c r="F3995" t="s">
        <v>308</v>
      </c>
      <c r="G3995" t="s">
        <v>309</v>
      </c>
      <c r="H3995" t="s">
        <v>1012</v>
      </c>
      <c r="I3995" t="s">
        <v>1013</v>
      </c>
      <c r="J3995">
        <v>120</v>
      </c>
      <c r="K3995">
        <v>849.6</v>
      </c>
      <c r="L3995">
        <v>518.68993</v>
      </c>
      <c r="M3995">
        <v>171.11</v>
      </c>
      <c r="N3995">
        <v>7.08</v>
      </c>
      <c r="O3995" s="32">
        <f t="shared" si="1054"/>
        <v>678.49</v>
      </c>
      <c r="P3995" s="32">
        <f t="shared" si="1055"/>
        <v>159.80007000000001</v>
      </c>
      <c r="Q3995">
        <v>729487</v>
      </c>
      <c r="R3995" t="s">
        <v>312</v>
      </c>
      <c r="S3995" t="s">
        <v>312</v>
      </c>
      <c r="T3995" t="str">
        <f t="shared" si="1056"/>
        <v>VEN</v>
      </c>
      <c r="U3995" t="s">
        <v>313</v>
      </c>
      <c r="V3995" s="33">
        <f t="shared" si="1057"/>
        <v>849.6</v>
      </c>
      <c r="W3995">
        <f t="shared" si="1058"/>
        <v>120</v>
      </c>
      <c r="X3995" s="33">
        <f t="shared" si="1059"/>
        <v>678.49</v>
      </c>
      <c r="Y3995" s="33">
        <f t="shared" si="1060"/>
        <v>171.11</v>
      </c>
      <c r="Z3995" s="45">
        <f t="shared" si="1061"/>
        <v>0.1598400070621469</v>
      </c>
      <c r="AA3995" s="33">
        <f t="shared" si="1062"/>
        <v>135.80007000000001</v>
      </c>
      <c r="AB3995" s="45">
        <f t="shared" si="1063"/>
        <v>0.20015043699980839</v>
      </c>
      <c r="AC3995" s="33">
        <f>IFERROR($X3995/VLOOKUP(CONCATENATE("USD",C3995),[1]GEINDICE!AR$1:AS$65536,2,0),"")</f>
        <v>116.130081300813</v>
      </c>
      <c r="AD3995" s="33">
        <f>IFERROR($AA3995/VLOOKUP(CONCATENATE("USD",C3995),[1]GEINDICE!AR$1:AS$65536,2,0),"")</f>
        <v>23.243486521181001</v>
      </c>
      <c r="AE3995" s="33">
        <f>IFERROR($X3995/VLOOKUP(CONCATENATE("EUR",C3995),[1]GEINDICE!AR$1:AS$65536,2,0),"")</f>
        <v>102.24536234723247</v>
      </c>
      <c r="AF3995" s="33">
        <f>IFERROR($AA3995/VLOOKUP(CONCATENATE("EUR",C3995),[1]GEINDICE!AR$1:AS$65536,2,0),"")</f>
        <v>20.464453955002334</v>
      </c>
      <c r="AG3995" s="48" t="str">
        <f>VLOOKUP(E3995,[1]Apresentação!AW$1:AX$65536,2,0)</f>
        <v xml:space="preserve">                    3 - TEXTILE AUXILIARIES</v>
      </c>
      <c r="AH3995" s="48" t="str">
        <f t="shared" si="1064"/>
        <v xml:space="preserve">         5506000004 - VOLTURIM M - 85 BR</v>
      </c>
      <c r="AI3995" s="49" t="str">
        <f t="shared" si="1065"/>
        <v xml:space="preserve">     X00355 - REBONA TEXTIL LTDA</v>
      </c>
      <c r="AJ3995" t="str">
        <f t="shared" si="1066"/>
        <v xml:space="preserve">     90 - SALES</v>
      </c>
      <c r="AK3995" t="str">
        <f t="shared" si="1067"/>
        <v/>
      </c>
      <c r="AL3995">
        <f t="shared" si="1068"/>
        <v>4</v>
      </c>
      <c r="AM3995" t="str">
        <f t="shared" si="1069"/>
        <v>2025 4</v>
      </c>
      <c r="AN3995" t="str">
        <f t="shared" si="1070"/>
        <v xml:space="preserve">REBONA </v>
      </c>
    </row>
    <row r="3996" spans="1:40" x14ac:dyDescent="0.35">
      <c r="A3996">
        <v>81143</v>
      </c>
      <c r="B3996" t="s">
        <v>274</v>
      </c>
      <c r="C3996" s="31">
        <v>45692</v>
      </c>
      <c r="D3996" t="s">
        <v>286</v>
      </c>
      <c r="E3996" t="s">
        <v>287</v>
      </c>
      <c r="F3996" t="s">
        <v>1014</v>
      </c>
      <c r="G3996" t="s">
        <v>1015</v>
      </c>
      <c r="H3996" t="s">
        <v>1012</v>
      </c>
      <c r="I3996" t="s">
        <v>1013</v>
      </c>
      <c r="J3996">
        <v>120</v>
      </c>
      <c r="K3996">
        <v>989.28</v>
      </c>
      <c r="L3996">
        <v>518.68993</v>
      </c>
      <c r="M3996">
        <v>199.23</v>
      </c>
      <c r="N3996">
        <v>8.2439999999999998</v>
      </c>
      <c r="O3996" s="32">
        <f t="shared" si="1054"/>
        <v>790.05</v>
      </c>
      <c r="P3996" s="32">
        <f t="shared" si="1055"/>
        <v>271.36006999999995</v>
      </c>
      <c r="Q3996">
        <v>709113</v>
      </c>
      <c r="R3996" t="s">
        <v>298</v>
      </c>
      <c r="S3996" t="s">
        <v>298</v>
      </c>
      <c r="T3996" t="str">
        <f t="shared" si="1056"/>
        <v>VEN</v>
      </c>
      <c r="U3996" t="s">
        <v>300</v>
      </c>
      <c r="V3996" s="33">
        <f t="shared" si="1057"/>
        <v>989.28</v>
      </c>
      <c r="W3996">
        <f t="shared" si="1058"/>
        <v>120</v>
      </c>
      <c r="X3996" s="33">
        <f t="shared" si="1059"/>
        <v>790.05</v>
      </c>
      <c r="Y3996" s="33">
        <f t="shared" si="1060"/>
        <v>199.23</v>
      </c>
      <c r="Z3996" s="45">
        <f t="shared" si="1061"/>
        <v>0.2500405042050784</v>
      </c>
      <c r="AA3996" s="33">
        <f t="shared" si="1062"/>
        <v>247.36006999999995</v>
      </c>
      <c r="AB3996" s="45">
        <f t="shared" si="1063"/>
        <v>0.31309419656983734</v>
      </c>
      <c r="AC3996" s="33">
        <f>IFERROR($X3996/VLOOKUP(CONCATENATE("USD",C3996),[1]GEINDICE!AR$1:AS$65536,2,0),"")</f>
        <v>136.38717696410998</v>
      </c>
      <c r="AD3996" s="33">
        <f>IFERROR($AA3996/VLOOKUP(CONCATENATE("USD",C3996),[1]GEINDICE!AR$1:AS$65536,2,0),"")</f>
        <v>42.702033594006238</v>
      </c>
      <c r="AE3996" s="33">
        <f>IFERROR($X3996/VLOOKUP(CONCATENATE("EUR",C3996),[1]GEINDICE!AR$1:AS$65536,2,0),"")</f>
        <v>131.38158113546413</v>
      </c>
      <c r="AF3996" s="33">
        <f>IFERROR($AA3996/VLOOKUP(CONCATENATE("EUR",C3996),[1]GEINDICE!AR$1:AS$65536,2,0),"")</f>
        <v>41.134810589683035</v>
      </c>
      <c r="AG3996" s="48" t="str">
        <f>VLOOKUP(E3996,[1]Apresentação!AW$1:AX$65536,2,0)</f>
        <v xml:space="preserve">                    3 - TEXTILE AUXILIARIES</v>
      </c>
      <c r="AH3996" s="48" t="str">
        <f t="shared" si="1064"/>
        <v xml:space="preserve">         5506000004 - VOLTURIM M - 85 BR</v>
      </c>
      <c r="AI3996" s="49" t="str">
        <f t="shared" si="1065"/>
        <v xml:space="preserve">     X00067 - AKMEY BRASIL INDUSTRIA E COM DE PRODUTOS QUIMICOS LTDA S/A</v>
      </c>
      <c r="AJ3996" t="str">
        <f t="shared" si="1066"/>
        <v xml:space="preserve">     90 - SALES</v>
      </c>
      <c r="AK3996" t="str">
        <f t="shared" si="1067"/>
        <v/>
      </c>
      <c r="AL3996">
        <f t="shared" si="1068"/>
        <v>2</v>
      </c>
      <c r="AM3996" t="str">
        <f t="shared" si="1069"/>
        <v>2025 2</v>
      </c>
      <c r="AN3996" t="str">
        <f t="shared" si="1070"/>
        <v xml:space="preserve">AKMEY </v>
      </c>
    </row>
    <row r="3997" spans="1:40" x14ac:dyDescent="0.35">
      <c r="A3997">
        <v>82292</v>
      </c>
      <c r="B3997" t="s">
        <v>274</v>
      </c>
      <c r="C3997" s="31">
        <v>45783</v>
      </c>
      <c r="D3997" t="s">
        <v>286</v>
      </c>
      <c r="E3997" t="s">
        <v>287</v>
      </c>
      <c r="F3997" t="s">
        <v>1014</v>
      </c>
      <c r="G3997" t="s">
        <v>1015</v>
      </c>
      <c r="H3997" t="s">
        <v>1012</v>
      </c>
      <c r="I3997" t="s">
        <v>1013</v>
      </c>
      <c r="J3997">
        <v>240</v>
      </c>
      <c r="K3997">
        <v>1978.56</v>
      </c>
      <c r="L3997">
        <v>1037.37985</v>
      </c>
      <c r="M3997">
        <v>398.49</v>
      </c>
      <c r="N3997">
        <v>8.2439999999999998</v>
      </c>
      <c r="O3997" s="32">
        <f t="shared" si="1054"/>
        <v>1580.07</v>
      </c>
      <c r="P3997" s="32">
        <f t="shared" si="1055"/>
        <v>542.6901499999999</v>
      </c>
      <c r="Q3997">
        <v>737416</v>
      </c>
      <c r="R3997" t="s">
        <v>298</v>
      </c>
      <c r="S3997" t="s">
        <v>298</v>
      </c>
      <c r="T3997" t="str">
        <f t="shared" si="1056"/>
        <v>VEN</v>
      </c>
      <c r="U3997" t="s">
        <v>300</v>
      </c>
      <c r="V3997" s="33">
        <f t="shared" si="1057"/>
        <v>1978.56</v>
      </c>
      <c r="W3997">
        <f t="shared" si="1058"/>
        <v>240</v>
      </c>
      <c r="X3997" s="33">
        <f t="shared" si="1059"/>
        <v>1580.07</v>
      </c>
      <c r="Y3997" s="33">
        <f t="shared" si="1060"/>
        <v>398.49</v>
      </c>
      <c r="Z3997" s="45">
        <f t="shared" si="1061"/>
        <v>0.2500253467168041</v>
      </c>
      <c r="AA3997" s="33">
        <f t="shared" si="1062"/>
        <v>494.6901499999999</v>
      </c>
      <c r="AB3997" s="45">
        <f t="shared" si="1063"/>
        <v>0.31308116096122318</v>
      </c>
      <c r="AC3997" s="33">
        <f>IFERROR($X3997/VLOOKUP(CONCATENATE("USD",C3997),[1]GEINDICE!AR$1:AS$65536,2,0),"")</f>
        <v>276.18772941793389</v>
      </c>
      <c r="AD3997" s="33">
        <f>IFERROR($AA3997/VLOOKUP(CONCATENATE("USD",C3997),[1]GEINDICE!AR$1:AS$65536,2,0),"")</f>
        <v>86.469174969410929</v>
      </c>
      <c r="AE3997" s="33">
        <f>IFERROR($X3997/VLOOKUP(CONCATENATE("EUR",C3997),[1]GEINDICE!AR$1:AS$65536,2,0),"")</f>
        <v>243.44349433787843</v>
      </c>
      <c r="AF3997" s="33">
        <f>IFERROR($AA3997/VLOOKUP(CONCATENATE("EUR",C3997),[1]GEINDICE!AR$1:AS$65536,2,0),"")</f>
        <v>76.217571835759941</v>
      </c>
      <c r="AG3997" s="48" t="str">
        <f>VLOOKUP(E3997,[1]Apresentação!AW$1:AX$65536,2,0)</f>
        <v xml:space="preserve">                    3 - TEXTILE AUXILIARIES</v>
      </c>
      <c r="AH3997" s="48" t="str">
        <f t="shared" si="1064"/>
        <v xml:space="preserve">         5506000004 - VOLTURIM M - 85 BR</v>
      </c>
      <c r="AI3997" s="49" t="str">
        <f t="shared" si="1065"/>
        <v xml:space="preserve">     X00067 - AKMEY BRASIL INDUSTRIA E COM DE PRODUTOS QUIMICOS LTDA S/A</v>
      </c>
      <c r="AJ3997" t="str">
        <f t="shared" si="1066"/>
        <v xml:space="preserve">     90 - SALES</v>
      </c>
      <c r="AK3997" t="str">
        <f t="shared" si="1067"/>
        <v/>
      </c>
      <c r="AL3997">
        <f t="shared" si="1068"/>
        <v>5</v>
      </c>
      <c r="AM3997" t="str">
        <f t="shared" si="1069"/>
        <v>2025 5</v>
      </c>
      <c r="AN3997" t="str">
        <f t="shared" si="1070"/>
        <v xml:space="preserve">AKMEY </v>
      </c>
    </row>
    <row r="3998" spans="1:40" x14ac:dyDescent="0.35">
      <c r="A3998">
        <v>81260</v>
      </c>
      <c r="B3998" t="s">
        <v>274</v>
      </c>
      <c r="C3998" s="31">
        <v>45700</v>
      </c>
      <c r="D3998" t="s">
        <v>286</v>
      </c>
      <c r="E3998" t="s">
        <v>287</v>
      </c>
      <c r="F3998" t="s">
        <v>306</v>
      </c>
      <c r="G3998" t="s">
        <v>307</v>
      </c>
      <c r="H3998" t="s">
        <v>1012</v>
      </c>
      <c r="I3998" t="s">
        <v>1013</v>
      </c>
      <c r="J3998">
        <v>120</v>
      </c>
      <c r="K3998">
        <v>1082.4000000000001</v>
      </c>
      <c r="L3998">
        <v>518.68993</v>
      </c>
      <c r="M3998">
        <v>218</v>
      </c>
      <c r="N3998">
        <v>9.02</v>
      </c>
      <c r="O3998" s="32">
        <f t="shared" si="1054"/>
        <v>864.40000000000009</v>
      </c>
      <c r="P3998" s="32">
        <f t="shared" si="1055"/>
        <v>345.71007000000009</v>
      </c>
      <c r="Q3998">
        <v>710012</v>
      </c>
      <c r="R3998" t="s">
        <v>298</v>
      </c>
      <c r="S3998" t="s">
        <v>298</v>
      </c>
      <c r="T3998" t="str">
        <f t="shared" si="1056"/>
        <v>VEN</v>
      </c>
      <c r="U3998" t="s">
        <v>300</v>
      </c>
      <c r="V3998" s="33">
        <f t="shared" si="1057"/>
        <v>1082.4000000000001</v>
      </c>
      <c r="W3998">
        <f t="shared" si="1058"/>
        <v>120</v>
      </c>
      <c r="X3998" s="33">
        <f t="shared" si="1059"/>
        <v>864.40000000000009</v>
      </c>
      <c r="Y3998" s="33">
        <f t="shared" si="1060"/>
        <v>218</v>
      </c>
      <c r="Z3998" s="45">
        <f t="shared" si="1061"/>
        <v>0.29721920731707324</v>
      </c>
      <c r="AA3998" s="33">
        <f t="shared" si="1062"/>
        <v>321.71007000000009</v>
      </c>
      <c r="AB3998" s="45">
        <f t="shared" si="1063"/>
        <v>0.37217731374363727</v>
      </c>
      <c r="AC3998" s="33">
        <f>IFERROR($X3998/VLOOKUP(CONCATENATE("USD",C3998),[1]GEINDICE!AR$1:AS$65536,2,0),"")</f>
        <v>149.78080435272304</v>
      </c>
      <c r="AD3998" s="33">
        <f>IFERROR($AA3998/VLOOKUP(CONCATENATE("USD",C3998),[1]GEINDICE!AR$1:AS$65536,2,0),"")</f>
        <v>55.745017414357761</v>
      </c>
      <c r="AE3998" s="33">
        <f>IFERROR($X3998/VLOOKUP(CONCATENATE("EUR",C3998),[1]GEINDICE!AR$1:AS$65536,2,0),"")</f>
        <v>144.36743215031316</v>
      </c>
      <c r="AF3998" s="33">
        <f>IFERROR($AA3998/VLOOKUP(CONCATENATE("EUR",C3998),[1]GEINDICE!AR$1:AS$65536,2,0),"")</f>
        <v>53.73028308977036</v>
      </c>
      <c r="AG3998" s="48" t="str">
        <f>VLOOKUP(E3998,[1]Apresentação!AW$1:AX$65536,2,0)</f>
        <v xml:space="preserve">                    3 - TEXTILE AUXILIARIES</v>
      </c>
      <c r="AH3998" s="48" t="str">
        <f t="shared" si="1064"/>
        <v xml:space="preserve">         5506000004 - VOLTURIM M - 85 BR</v>
      </c>
      <c r="AI3998" s="49" t="str">
        <f t="shared" si="1065"/>
        <v xml:space="preserve">     X00324 - FKN TEXTIL LTDA</v>
      </c>
      <c r="AJ3998" t="str">
        <f t="shared" si="1066"/>
        <v xml:space="preserve">     90 - SALES</v>
      </c>
      <c r="AK3998" t="str">
        <f t="shared" si="1067"/>
        <v/>
      </c>
      <c r="AL3998">
        <f t="shared" si="1068"/>
        <v>2</v>
      </c>
      <c r="AM3998" t="str">
        <f t="shared" si="1069"/>
        <v>2025 2</v>
      </c>
      <c r="AN3998" t="str">
        <f t="shared" si="1070"/>
        <v xml:space="preserve">FKN </v>
      </c>
    </row>
    <row r="3999" spans="1:40" x14ac:dyDescent="0.35">
      <c r="A3999">
        <v>81157</v>
      </c>
      <c r="B3999" t="s">
        <v>274</v>
      </c>
      <c r="C3999" s="31">
        <v>45693</v>
      </c>
      <c r="D3999" t="s">
        <v>286</v>
      </c>
      <c r="E3999" t="s">
        <v>287</v>
      </c>
      <c r="F3999" t="s">
        <v>1014</v>
      </c>
      <c r="G3999" t="s">
        <v>1015</v>
      </c>
      <c r="H3999" t="s">
        <v>1012</v>
      </c>
      <c r="I3999" t="s">
        <v>1013</v>
      </c>
      <c r="J3999">
        <v>120</v>
      </c>
      <c r="K3999">
        <v>989.28</v>
      </c>
      <c r="L3999">
        <v>518.68993</v>
      </c>
      <c r="M3999">
        <v>199.23</v>
      </c>
      <c r="N3999">
        <v>8.2439999999999998</v>
      </c>
      <c r="O3999" s="32">
        <f t="shared" si="1054"/>
        <v>790.05</v>
      </c>
      <c r="P3999" s="32">
        <f t="shared" si="1055"/>
        <v>271.36006999999995</v>
      </c>
      <c r="Q3999">
        <v>709235</v>
      </c>
      <c r="R3999" t="s">
        <v>298</v>
      </c>
      <c r="S3999" t="s">
        <v>298</v>
      </c>
      <c r="T3999" t="str">
        <f t="shared" si="1056"/>
        <v>VEN</v>
      </c>
      <c r="U3999" t="s">
        <v>300</v>
      </c>
      <c r="V3999" s="33">
        <f t="shared" si="1057"/>
        <v>989.28</v>
      </c>
      <c r="W3999">
        <f t="shared" si="1058"/>
        <v>120</v>
      </c>
      <c r="X3999" s="33">
        <f t="shared" si="1059"/>
        <v>790.05</v>
      </c>
      <c r="Y3999" s="33">
        <f t="shared" si="1060"/>
        <v>199.23</v>
      </c>
      <c r="Z3999" s="45">
        <f t="shared" si="1061"/>
        <v>0.2500405042050784</v>
      </c>
      <c r="AA3999" s="33">
        <f t="shared" si="1062"/>
        <v>247.36006999999995</v>
      </c>
      <c r="AB3999" s="45">
        <f t="shared" si="1063"/>
        <v>0.31309419656983734</v>
      </c>
      <c r="AC3999" s="33">
        <f>IFERROR($X3999/VLOOKUP(CONCATENATE("USD",C3999),[1]GEINDICE!AR$1:AS$65536,2,0),"")</f>
        <v>136.22256323602943</v>
      </c>
      <c r="AD3999" s="33">
        <f>IFERROR($AA3999/VLOOKUP(CONCATENATE("USD",C3999),[1]GEINDICE!AR$1:AS$65536,2,0),"")</f>
        <v>42.650493991068494</v>
      </c>
      <c r="AE3999" s="33">
        <f>IFERROR($X3999/VLOOKUP(CONCATENATE("EUR",C3999),[1]GEINDICE!AR$1:AS$65536,2,0),"")</f>
        <v>130.69478908188586</v>
      </c>
      <c r="AF3999" s="33">
        <f>IFERROR($AA3999/VLOOKUP(CONCATENATE("EUR",C3999),[1]GEINDICE!AR$1:AS$65536,2,0),"")</f>
        <v>40.919779983457396</v>
      </c>
      <c r="AG3999" s="48" t="str">
        <f>VLOOKUP(E3999,[1]Apresentação!AW$1:AX$65536,2,0)</f>
        <v xml:space="preserve">                    3 - TEXTILE AUXILIARIES</v>
      </c>
      <c r="AH3999" s="48" t="str">
        <f t="shared" si="1064"/>
        <v xml:space="preserve">         5506000004 - VOLTURIM M - 85 BR</v>
      </c>
      <c r="AI3999" s="49" t="str">
        <f t="shared" si="1065"/>
        <v xml:space="preserve">     X00067 - AKMEY BRASIL INDUSTRIA E COM DE PRODUTOS QUIMICOS LTDA S/A</v>
      </c>
      <c r="AJ3999" t="str">
        <f t="shared" si="1066"/>
        <v xml:space="preserve">     90 - SALES</v>
      </c>
      <c r="AK3999" t="str">
        <f t="shared" si="1067"/>
        <v/>
      </c>
      <c r="AL3999">
        <f t="shared" si="1068"/>
        <v>2</v>
      </c>
      <c r="AM3999" t="str">
        <f t="shared" si="1069"/>
        <v>2025 2</v>
      </c>
      <c r="AN3999" t="str">
        <f t="shared" si="1070"/>
        <v xml:space="preserve">AKMEY </v>
      </c>
    </row>
    <row r="4000" spans="1:40" x14ac:dyDescent="0.35">
      <c r="A4000">
        <v>81627</v>
      </c>
      <c r="B4000" t="s">
        <v>274</v>
      </c>
      <c r="C4000" s="31">
        <v>45729</v>
      </c>
      <c r="D4000" t="s">
        <v>286</v>
      </c>
      <c r="E4000" t="s">
        <v>287</v>
      </c>
      <c r="F4000" t="s">
        <v>1014</v>
      </c>
      <c r="G4000" t="s">
        <v>1015</v>
      </c>
      <c r="H4000" t="s">
        <v>1012</v>
      </c>
      <c r="I4000" t="s">
        <v>1013</v>
      </c>
      <c r="J4000">
        <v>360</v>
      </c>
      <c r="K4000">
        <v>2967.84</v>
      </c>
      <c r="L4000">
        <v>1556.06978</v>
      </c>
      <c r="M4000">
        <v>597.72</v>
      </c>
      <c r="N4000">
        <v>8.2439999999999998</v>
      </c>
      <c r="O4000" s="32">
        <f t="shared" si="1054"/>
        <v>2370.12</v>
      </c>
      <c r="P4000" s="32">
        <f t="shared" si="1055"/>
        <v>814.05021999999985</v>
      </c>
      <c r="Q4000">
        <v>717397</v>
      </c>
      <c r="R4000" t="s">
        <v>298</v>
      </c>
      <c r="S4000" t="s">
        <v>298</v>
      </c>
      <c r="T4000" t="str">
        <f t="shared" si="1056"/>
        <v>VEN</v>
      </c>
      <c r="U4000" t="s">
        <v>300</v>
      </c>
      <c r="V4000" s="33">
        <f t="shared" si="1057"/>
        <v>2967.84</v>
      </c>
      <c r="W4000">
        <f t="shared" si="1058"/>
        <v>360</v>
      </c>
      <c r="X4000" s="33">
        <f t="shared" si="1059"/>
        <v>2370.12</v>
      </c>
      <c r="Y4000" s="33">
        <f t="shared" si="1060"/>
        <v>597.72</v>
      </c>
      <c r="Z4000" s="45">
        <f t="shared" si="1061"/>
        <v>0.25003039921289549</v>
      </c>
      <c r="AA4000" s="33">
        <f t="shared" si="1062"/>
        <v>742.05021999999985</v>
      </c>
      <c r="AB4000" s="45">
        <f t="shared" si="1063"/>
        <v>0.31308550621909437</v>
      </c>
      <c r="AC4000" s="33">
        <f>IFERROR($X4000/VLOOKUP(CONCATENATE("USD",C4000),[1]GEINDICE!AR$1:AS$65536,2,0),"")</f>
        <v>407.72049336842645</v>
      </c>
      <c r="AD4000" s="33">
        <f>IFERROR($AA4000/VLOOKUP(CONCATENATE("USD",C4000),[1]GEINDICE!AR$1:AS$65536,2,0),"")</f>
        <v>127.65137706215269</v>
      </c>
      <c r="AE4000" s="33">
        <f>IFERROR($X4000/VLOOKUP(CONCATENATE("EUR",C4000),[1]GEINDICE!AR$1:AS$65536,2,0),"")</f>
        <v>375.47050250300993</v>
      </c>
      <c r="AF4000" s="33">
        <f>IFERROR($AA4000/VLOOKUP(CONCATENATE("EUR",C4000),[1]GEINDICE!AR$1:AS$65536,2,0),"")</f>
        <v>117.55437234649258</v>
      </c>
      <c r="AG4000" s="48" t="str">
        <f>VLOOKUP(E4000,[1]Apresentação!AW$1:AX$65536,2,0)</f>
        <v xml:space="preserve">                    3 - TEXTILE AUXILIARIES</v>
      </c>
      <c r="AH4000" s="48" t="str">
        <f t="shared" si="1064"/>
        <v xml:space="preserve">         5506000004 - VOLTURIM M - 85 BR</v>
      </c>
      <c r="AI4000" s="49" t="str">
        <f t="shared" si="1065"/>
        <v xml:space="preserve">     X00067 - AKMEY BRASIL INDUSTRIA E COM DE PRODUTOS QUIMICOS LTDA S/A</v>
      </c>
      <c r="AJ4000" t="str">
        <f t="shared" si="1066"/>
        <v xml:space="preserve">     90 - SALES</v>
      </c>
      <c r="AK4000" t="str">
        <f t="shared" si="1067"/>
        <v/>
      </c>
      <c r="AL4000">
        <f t="shared" si="1068"/>
        <v>3</v>
      </c>
      <c r="AM4000" t="str">
        <f t="shared" si="1069"/>
        <v>2025 3</v>
      </c>
      <c r="AN4000" t="str">
        <f t="shared" si="1070"/>
        <v xml:space="preserve">AKMEY </v>
      </c>
    </row>
    <row r="4001" spans="1:40" x14ac:dyDescent="0.35">
      <c r="A4001">
        <v>82651</v>
      </c>
      <c r="B4001" t="s">
        <v>274</v>
      </c>
      <c r="C4001" s="31">
        <v>45812</v>
      </c>
      <c r="D4001" t="s">
        <v>286</v>
      </c>
      <c r="E4001" t="s">
        <v>287</v>
      </c>
      <c r="F4001" t="s">
        <v>1014</v>
      </c>
      <c r="G4001" t="s">
        <v>1015</v>
      </c>
      <c r="H4001" t="s">
        <v>1012</v>
      </c>
      <c r="I4001" t="s">
        <v>1013</v>
      </c>
      <c r="J4001">
        <v>360</v>
      </c>
      <c r="K4001">
        <v>2967.84</v>
      </c>
      <c r="L4001">
        <v>1556.06978</v>
      </c>
      <c r="M4001">
        <v>597.72</v>
      </c>
      <c r="N4001">
        <v>8.2439999999999998</v>
      </c>
      <c r="O4001" s="32">
        <f t="shared" si="1054"/>
        <v>2370.12</v>
      </c>
      <c r="P4001" s="32">
        <f t="shared" si="1055"/>
        <v>814.05021999999985</v>
      </c>
      <c r="Q4001">
        <v>740455</v>
      </c>
      <c r="R4001" t="s">
        <v>298</v>
      </c>
      <c r="S4001" t="s">
        <v>298</v>
      </c>
      <c r="T4001" t="str">
        <f t="shared" si="1056"/>
        <v>VEN</v>
      </c>
      <c r="U4001" t="s">
        <v>300</v>
      </c>
      <c r="V4001" s="33">
        <f t="shared" si="1057"/>
        <v>2967.84</v>
      </c>
      <c r="W4001">
        <f t="shared" si="1058"/>
        <v>360</v>
      </c>
      <c r="X4001" s="33">
        <f t="shared" si="1059"/>
        <v>2370.12</v>
      </c>
      <c r="Y4001" s="33">
        <f t="shared" si="1060"/>
        <v>597.72</v>
      </c>
      <c r="Z4001" s="45">
        <f t="shared" si="1061"/>
        <v>0.25003039921289549</v>
      </c>
      <c r="AA4001" s="33">
        <f t="shared" si="1062"/>
        <v>742.05021999999985</v>
      </c>
      <c r="AB4001" s="45">
        <f t="shared" si="1063"/>
        <v>0.31308550621909437</v>
      </c>
      <c r="AC4001" s="33">
        <f>IFERROR($X4001/VLOOKUP(CONCATENATE("USD",C4001),[1]GEINDICE!AR$1:AS$65536,2,0),"")</f>
        <v>420.74131932116734</v>
      </c>
      <c r="AD4001" s="33">
        <f>IFERROR($AA4001/VLOOKUP(CONCATENATE("USD",C4001),[1]GEINDICE!AR$1:AS$65536,2,0),"")</f>
        <v>131.72800894695729</v>
      </c>
      <c r="AE4001" s="33">
        <f>IFERROR($X4001/VLOOKUP(CONCATENATE("EUR",C4001),[1]GEINDICE!AR$1:AS$65536,2,0),"")</f>
        <v>368.29412313142922</v>
      </c>
      <c r="AF4001" s="33">
        <f>IFERROR($AA4001/VLOOKUP(CONCATENATE("EUR",C4001),[1]GEINDICE!AR$1:AS$65536,2,0),"")</f>
        <v>115.30755197812098</v>
      </c>
      <c r="AG4001" s="48" t="str">
        <f>VLOOKUP(E4001,[1]Apresentação!AW$1:AX$65536,2,0)</f>
        <v xml:space="preserve">                    3 - TEXTILE AUXILIARIES</v>
      </c>
      <c r="AH4001" s="48" t="str">
        <f t="shared" si="1064"/>
        <v xml:space="preserve">         5506000004 - VOLTURIM M - 85 BR</v>
      </c>
      <c r="AI4001" s="49" t="str">
        <f t="shared" si="1065"/>
        <v xml:space="preserve">     X00067 - AKMEY BRASIL INDUSTRIA E COM DE PRODUTOS QUIMICOS LTDA S/A</v>
      </c>
      <c r="AJ4001" t="str">
        <f t="shared" si="1066"/>
        <v xml:space="preserve">     90 - SALES</v>
      </c>
      <c r="AK4001" t="str">
        <f t="shared" si="1067"/>
        <v/>
      </c>
      <c r="AL4001">
        <f t="shared" si="1068"/>
        <v>6</v>
      </c>
      <c r="AM4001" t="str">
        <f t="shared" si="1069"/>
        <v>2025 6</v>
      </c>
      <c r="AN4001" t="str">
        <f t="shared" si="1070"/>
        <v xml:space="preserve">AKMEY </v>
      </c>
    </row>
    <row r="4002" spans="1:40" x14ac:dyDescent="0.35">
      <c r="A4002">
        <v>83940</v>
      </c>
      <c r="B4002" t="s">
        <v>274</v>
      </c>
      <c r="C4002" s="31">
        <v>45922</v>
      </c>
      <c r="D4002" t="s">
        <v>286</v>
      </c>
      <c r="E4002" t="s">
        <v>287</v>
      </c>
      <c r="F4002" t="s">
        <v>1014</v>
      </c>
      <c r="G4002" t="s">
        <v>1015</v>
      </c>
      <c r="H4002" t="s">
        <v>1012</v>
      </c>
      <c r="I4002" t="s">
        <v>1013</v>
      </c>
      <c r="J4002">
        <v>240</v>
      </c>
      <c r="K4002">
        <v>1978.56</v>
      </c>
      <c r="L4002">
        <v>1071.7825700000001</v>
      </c>
      <c r="M4002">
        <v>398.49</v>
      </c>
      <c r="N4002">
        <v>8.2439999999999998</v>
      </c>
      <c r="O4002" s="32">
        <f t="shared" si="1054"/>
        <v>1580.07</v>
      </c>
      <c r="P4002" s="32">
        <f t="shared" si="1055"/>
        <v>508.28742999999986</v>
      </c>
      <c r="Q4002">
        <v>762043</v>
      </c>
      <c r="R4002" t="s">
        <v>298</v>
      </c>
      <c r="S4002" t="s">
        <v>298</v>
      </c>
      <c r="T4002" t="str">
        <f t="shared" si="1056"/>
        <v>VEN</v>
      </c>
      <c r="U4002" t="s">
        <v>300</v>
      </c>
      <c r="V4002" s="33">
        <f t="shared" si="1057"/>
        <v>1978.56</v>
      </c>
      <c r="W4002">
        <f t="shared" si="1058"/>
        <v>240</v>
      </c>
      <c r="X4002" s="33">
        <f t="shared" si="1059"/>
        <v>1580.07</v>
      </c>
      <c r="Y4002" s="33">
        <f t="shared" si="1060"/>
        <v>398.49</v>
      </c>
      <c r="Z4002" s="45">
        <f t="shared" si="1061"/>
        <v>0.2326375899644185</v>
      </c>
      <c r="AA4002" s="33">
        <f t="shared" si="1062"/>
        <v>460.28742999999986</v>
      </c>
      <c r="AB4002" s="45">
        <f t="shared" si="1063"/>
        <v>0.29130825216604322</v>
      </c>
      <c r="AC4002" s="33">
        <f>IFERROR($X4002/VLOOKUP(CONCATENATE("USD",C4002),[1]GEINDICE!AR$1:AS$65536,2,0),"")</f>
        <v>295.57775408272067</v>
      </c>
      <c r="AD4002" s="33">
        <f>IFERROR($AA4002/VLOOKUP(CONCATENATE("USD",C4002),[1]GEINDICE!AR$1:AS$65536,2,0),"")</f>
        <v>86.104238921001908</v>
      </c>
      <c r="AE4002" s="33">
        <f>IFERROR($X4002/VLOOKUP(CONCATENATE("EUR",C4002),[1]GEINDICE!AR$1:AS$65536,2,0),"")</f>
        <v>251.08374384236453</v>
      </c>
      <c r="AF4002" s="33">
        <f>IFERROR($AA4002/VLOOKUP(CONCATENATE("EUR",C4002),[1]GEINDICE!AR$1:AS$65536,2,0),"")</f>
        <v>73.142766566025713</v>
      </c>
      <c r="AG4002" s="48" t="str">
        <f>VLOOKUP(E4002,[1]Apresentação!AW$1:AX$65536,2,0)</f>
        <v xml:space="preserve">                    3 - TEXTILE AUXILIARIES</v>
      </c>
      <c r="AH4002" s="48" t="str">
        <f t="shared" si="1064"/>
        <v xml:space="preserve">         5506000004 - VOLTURIM M - 85 BR</v>
      </c>
      <c r="AI4002" s="49" t="str">
        <f t="shared" si="1065"/>
        <v xml:space="preserve">     X00067 - AKMEY BRASIL INDUSTRIA E COM DE PRODUTOS QUIMICOS LTDA S/A</v>
      </c>
      <c r="AJ4002" t="str">
        <f t="shared" si="1066"/>
        <v xml:space="preserve">     90 - SALES</v>
      </c>
      <c r="AK4002" t="str">
        <f t="shared" si="1067"/>
        <v/>
      </c>
      <c r="AL4002">
        <f t="shared" si="1068"/>
        <v>9</v>
      </c>
      <c r="AM4002" t="str">
        <f t="shared" si="1069"/>
        <v>2025 9</v>
      </c>
      <c r="AN4002" t="str">
        <f t="shared" si="1070"/>
        <v xml:space="preserve">AKMEY </v>
      </c>
    </row>
    <row r="4003" spans="1:40" x14ac:dyDescent="0.35">
      <c r="A4003">
        <v>83379</v>
      </c>
      <c r="B4003" t="s">
        <v>274</v>
      </c>
      <c r="C4003" s="31">
        <v>45873</v>
      </c>
      <c r="D4003" t="s">
        <v>286</v>
      </c>
      <c r="E4003" t="s">
        <v>287</v>
      </c>
      <c r="F4003" t="s">
        <v>1014</v>
      </c>
      <c r="G4003" t="s">
        <v>1015</v>
      </c>
      <c r="H4003" t="s">
        <v>1012</v>
      </c>
      <c r="I4003" t="s">
        <v>1013</v>
      </c>
      <c r="J4003">
        <v>360</v>
      </c>
      <c r="K4003">
        <v>2967.84</v>
      </c>
      <c r="L4003">
        <v>1607.6738499999999</v>
      </c>
      <c r="M4003">
        <v>597.72</v>
      </c>
      <c r="N4003">
        <v>8.2439999999999998</v>
      </c>
      <c r="O4003" s="32">
        <f t="shared" si="1054"/>
        <v>2370.12</v>
      </c>
      <c r="P4003" s="32">
        <f t="shared" si="1055"/>
        <v>762.44614999999999</v>
      </c>
      <c r="Q4003">
        <v>747983</v>
      </c>
      <c r="R4003" t="s">
        <v>298</v>
      </c>
      <c r="S4003" t="s">
        <v>298</v>
      </c>
      <c r="T4003" t="str">
        <f t="shared" si="1056"/>
        <v>VEN</v>
      </c>
      <c r="U4003" t="s">
        <v>300</v>
      </c>
      <c r="V4003" s="33">
        <f t="shared" si="1057"/>
        <v>2967.84</v>
      </c>
      <c r="W4003">
        <f t="shared" si="1058"/>
        <v>360</v>
      </c>
      <c r="X4003" s="33">
        <f t="shared" si="1059"/>
        <v>2370.12</v>
      </c>
      <c r="Y4003" s="33">
        <f t="shared" si="1060"/>
        <v>597.72</v>
      </c>
      <c r="Z4003" s="45">
        <f t="shared" si="1061"/>
        <v>0.23264264582996386</v>
      </c>
      <c r="AA4003" s="33">
        <f t="shared" si="1062"/>
        <v>690.44614999999999</v>
      </c>
      <c r="AB4003" s="45">
        <f t="shared" si="1063"/>
        <v>0.29131273943935326</v>
      </c>
      <c r="AC4003" s="33">
        <f>IFERROR($X4003/VLOOKUP(CONCATENATE("USD",C4003),[1]GEINDICE!AR$1:AS$65536,2,0),"")</f>
        <v>430.0473572478362</v>
      </c>
      <c r="AD4003" s="33">
        <f>IFERROR($AA4003/VLOOKUP(CONCATENATE("USD",C4003),[1]GEINDICE!AR$1:AS$65536,2,0),"")</f>
        <v>125.2782737285214</v>
      </c>
      <c r="AE4003" s="33">
        <f>IFERROR($X4003/VLOOKUP(CONCATENATE("EUR",C4003),[1]GEINDICE!AR$1:AS$65536,2,0),"")</f>
        <v>371.75437220610144</v>
      </c>
      <c r="AF4003" s="33">
        <f>IFERROR($AA4003/VLOOKUP(CONCATENATE("EUR",C4003),[1]GEINDICE!AR$1:AS$65536,2,0),"")</f>
        <v>108.29678456591638</v>
      </c>
      <c r="AG4003" s="48" t="str">
        <f>VLOOKUP(E4003,[1]Apresentação!AW$1:AX$65536,2,0)</f>
        <v xml:space="preserve">                    3 - TEXTILE AUXILIARIES</v>
      </c>
      <c r="AH4003" s="48" t="str">
        <f t="shared" si="1064"/>
        <v xml:space="preserve">         5506000004 - VOLTURIM M - 85 BR</v>
      </c>
      <c r="AI4003" s="49" t="str">
        <f t="shared" si="1065"/>
        <v xml:space="preserve">     X00067 - AKMEY BRASIL INDUSTRIA E COM DE PRODUTOS QUIMICOS LTDA S/A</v>
      </c>
      <c r="AJ4003" t="str">
        <f t="shared" si="1066"/>
        <v xml:space="preserve">     90 - SALES</v>
      </c>
      <c r="AK4003" t="str">
        <f t="shared" si="1067"/>
        <v/>
      </c>
      <c r="AL4003">
        <f t="shared" si="1068"/>
        <v>8</v>
      </c>
      <c r="AM4003" t="str">
        <f t="shared" si="1069"/>
        <v>2025 8</v>
      </c>
      <c r="AN4003" t="str">
        <f t="shared" si="1070"/>
        <v xml:space="preserve">AKMEY </v>
      </c>
    </row>
    <row r="4004" spans="1:40" x14ac:dyDescent="0.35">
      <c r="A4004">
        <v>83013</v>
      </c>
      <c r="B4004" t="s">
        <v>274</v>
      </c>
      <c r="C4004" s="31">
        <v>45845</v>
      </c>
      <c r="D4004" t="s">
        <v>286</v>
      </c>
      <c r="E4004" t="s">
        <v>287</v>
      </c>
      <c r="F4004" t="s">
        <v>1014</v>
      </c>
      <c r="G4004" t="s">
        <v>1015</v>
      </c>
      <c r="H4004" t="s">
        <v>1012</v>
      </c>
      <c r="I4004" t="s">
        <v>1013</v>
      </c>
      <c r="J4004">
        <v>240</v>
      </c>
      <c r="K4004">
        <v>1978.56</v>
      </c>
      <c r="L4004">
        <v>1062.13681</v>
      </c>
      <c r="M4004">
        <v>398.49</v>
      </c>
      <c r="N4004">
        <v>8.2439999999999998</v>
      </c>
      <c r="O4004" s="32">
        <f t="shared" si="1054"/>
        <v>1580.07</v>
      </c>
      <c r="P4004" s="32">
        <f t="shared" si="1055"/>
        <v>517.93318999999997</v>
      </c>
      <c r="Q4004">
        <v>743040</v>
      </c>
      <c r="R4004" t="s">
        <v>298</v>
      </c>
      <c r="S4004" t="s">
        <v>298</v>
      </c>
      <c r="T4004" t="str">
        <f t="shared" si="1056"/>
        <v>VEN</v>
      </c>
      <c r="U4004" t="s">
        <v>300</v>
      </c>
      <c r="V4004" s="33">
        <f t="shared" si="1057"/>
        <v>1978.56</v>
      </c>
      <c r="W4004">
        <f t="shared" si="1058"/>
        <v>240</v>
      </c>
      <c r="X4004" s="33">
        <f t="shared" si="1059"/>
        <v>1580.07</v>
      </c>
      <c r="Y4004" s="33">
        <f t="shared" si="1060"/>
        <v>398.49</v>
      </c>
      <c r="Z4004" s="45">
        <f t="shared" si="1061"/>
        <v>0.23751273148148147</v>
      </c>
      <c r="AA4004" s="33">
        <f t="shared" si="1062"/>
        <v>469.93318999999997</v>
      </c>
      <c r="AB4004" s="45">
        <f t="shared" si="1063"/>
        <v>0.29741289309967278</v>
      </c>
      <c r="AC4004" s="33">
        <f>IFERROR($X4004/VLOOKUP(CONCATENATE("USD",C4004),[1]GEINDICE!AR$1:AS$65536,2,0),"")</f>
        <v>289.64474263088425</v>
      </c>
      <c r="AD4004" s="33">
        <f>IFERROR($AA4004/VLOOKUP(CONCATENATE("USD",C4004),[1]GEINDICE!AR$1:AS$65536,2,0),"")</f>
        <v>86.144080876961411</v>
      </c>
      <c r="AE4004" s="33">
        <f>IFERROR($X4004/VLOOKUP(CONCATENATE("EUR",C4004),[1]GEINDICE!AR$1:AS$65536,2,0),"")</f>
        <v>246.86279411305188</v>
      </c>
      <c r="AF4004" s="33">
        <f>IFERROR($AA4004/VLOOKUP(CONCATENATE("EUR",C4004),[1]GEINDICE!AR$1:AS$65536,2,0),"")</f>
        <v>73.420177795831634</v>
      </c>
      <c r="AG4004" s="48" t="str">
        <f>VLOOKUP(E4004,[1]Apresentação!AW$1:AX$65536,2,0)</f>
        <v xml:space="preserve">                    3 - TEXTILE AUXILIARIES</v>
      </c>
      <c r="AH4004" s="48" t="str">
        <f t="shared" si="1064"/>
        <v xml:space="preserve">         5506000004 - VOLTURIM M - 85 BR</v>
      </c>
      <c r="AI4004" s="49" t="str">
        <f t="shared" si="1065"/>
        <v xml:space="preserve">     X00067 - AKMEY BRASIL INDUSTRIA E COM DE PRODUTOS QUIMICOS LTDA S/A</v>
      </c>
      <c r="AJ4004" t="str">
        <f t="shared" si="1066"/>
        <v xml:space="preserve">     90 - SALES</v>
      </c>
      <c r="AK4004" t="str">
        <f t="shared" si="1067"/>
        <v/>
      </c>
      <c r="AL4004">
        <f t="shared" si="1068"/>
        <v>7</v>
      </c>
      <c r="AM4004" t="str">
        <f t="shared" si="1069"/>
        <v>2025 7</v>
      </c>
      <c r="AN4004" t="str">
        <f t="shared" si="1070"/>
        <v xml:space="preserve">AKMEY </v>
      </c>
    </row>
    <row r="4005" spans="1:40" x14ac:dyDescent="0.35">
      <c r="A4005">
        <v>84501</v>
      </c>
      <c r="B4005" t="s">
        <v>274</v>
      </c>
      <c r="C4005" s="31">
        <v>45965</v>
      </c>
      <c r="D4005" t="s">
        <v>286</v>
      </c>
      <c r="E4005" t="s">
        <v>287</v>
      </c>
      <c r="F4005" t="s">
        <v>1014</v>
      </c>
      <c r="G4005" t="s">
        <v>1015</v>
      </c>
      <c r="H4005" t="s">
        <v>1012</v>
      </c>
      <c r="I4005" t="s">
        <v>1013</v>
      </c>
      <c r="J4005">
        <v>600</v>
      </c>
      <c r="K4005">
        <v>4946.4000000000005</v>
      </c>
      <c r="L4005">
        <v>2679.45642</v>
      </c>
      <c r="M4005">
        <v>996.21</v>
      </c>
      <c r="N4005">
        <v>8.2439999999999998</v>
      </c>
      <c r="O4005" s="32">
        <f t="shared" si="1054"/>
        <v>3950.1900000000005</v>
      </c>
      <c r="P4005" s="32">
        <f t="shared" si="1055"/>
        <v>1270.7335800000005</v>
      </c>
      <c r="Q4005">
        <v>766120</v>
      </c>
      <c r="R4005" t="s">
        <v>298</v>
      </c>
      <c r="S4005" t="s">
        <v>298</v>
      </c>
      <c r="T4005" t="str">
        <f t="shared" si="1056"/>
        <v>VEN</v>
      </c>
      <c r="U4005" t="s">
        <v>300</v>
      </c>
      <c r="V4005" s="33">
        <f t="shared" si="1057"/>
        <v>4946.4000000000005</v>
      </c>
      <c r="W4005">
        <f t="shared" si="1058"/>
        <v>600</v>
      </c>
      <c r="X4005" s="33">
        <f t="shared" si="1059"/>
        <v>3950.1900000000005</v>
      </c>
      <c r="Y4005" s="33">
        <f t="shared" si="1060"/>
        <v>996.21</v>
      </c>
      <c r="Z4005" s="45">
        <f t="shared" si="1061"/>
        <v>0.23264062348374584</v>
      </c>
      <c r="AA4005" s="33">
        <f t="shared" si="1062"/>
        <v>1150.7335800000005</v>
      </c>
      <c r="AB4005" s="45">
        <f t="shared" si="1063"/>
        <v>0.29131094453684514</v>
      </c>
      <c r="AC4005" s="33" t="str">
        <f>IFERROR($X4005/VLOOKUP(CONCATENATE("USD",C4005),[1]GEINDICE!AR$1:AS$65536,2,0),"")</f>
        <v/>
      </c>
      <c r="AD4005" s="33" t="str">
        <f>IFERROR($AA4005/VLOOKUP(CONCATENATE("USD",C4005),[1]GEINDICE!AR$1:AS$65536,2,0),"")</f>
        <v/>
      </c>
      <c r="AE4005" s="33" t="str">
        <f>IFERROR($X4005/VLOOKUP(CONCATENATE("EUR",C4005),[1]GEINDICE!AR$1:AS$65536,2,0),"")</f>
        <v/>
      </c>
      <c r="AF4005" s="33" t="str">
        <f>IFERROR($AA4005/VLOOKUP(CONCATENATE("EUR",C4005),[1]GEINDICE!AR$1:AS$65536,2,0),"")</f>
        <v/>
      </c>
      <c r="AG4005" s="48" t="str">
        <f>VLOOKUP(E4005,[1]Apresentação!AW$1:AX$65536,2,0)</f>
        <v xml:space="preserve">                    3 - TEXTILE AUXILIARIES</v>
      </c>
      <c r="AH4005" s="48" t="str">
        <f t="shared" si="1064"/>
        <v xml:space="preserve">         5506000004 - VOLTURIM M - 85 BR</v>
      </c>
      <c r="AI4005" s="49" t="str">
        <f t="shared" si="1065"/>
        <v xml:space="preserve">     X00067 - AKMEY BRASIL INDUSTRIA E COM DE PRODUTOS QUIMICOS LTDA S/A</v>
      </c>
      <c r="AJ4005" t="str">
        <f t="shared" si="1066"/>
        <v xml:space="preserve">     90 - SALES</v>
      </c>
      <c r="AK4005" t="str">
        <f t="shared" si="1067"/>
        <v/>
      </c>
      <c r="AL4005">
        <f t="shared" si="1068"/>
        <v>11</v>
      </c>
      <c r="AM4005" t="str">
        <f t="shared" si="1069"/>
        <v>2025 11</v>
      </c>
      <c r="AN4005" t="str">
        <f t="shared" si="1070"/>
        <v xml:space="preserve">AKMEY </v>
      </c>
    </row>
    <row r="4006" spans="1:40" x14ac:dyDescent="0.35">
      <c r="A4006">
        <v>84609</v>
      </c>
      <c r="B4006" t="s">
        <v>274</v>
      </c>
      <c r="C4006" s="31">
        <v>45973</v>
      </c>
      <c r="D4006" t="s">
        <v>286</v>
      </c>
      <c r="E4006" t="s">
        <v>287</v>
      </c>
      <c r="F4006" t="s">
        <v>306</v>
      </c>
      <c r="G4006" t="s">
        <v>307</v>
      </c>
      <c r="H4006" t="s">
        <v>1012</v>
      </c>
      <c r="I4006" t="s">
        <v>1013</v>
      </c>
      <c r="J4006">
        <v>120</v>
      </c>
      <c r="K4006">
        <v>1082.4000000000001</v>
      </c>
      <c r="L4006">
        <v>535.89128000000005</v>
      </c>
      <c r="M4006">
        <v>218</v>
      </c>
      <c r="N4006">
        <v>9.02</v>
      </c>
      <c r="O4006" s="32">
        <f t="shared" si="1054"/>
        <v>864.40000000000009</v>
      </c>
      <c r="P4006" s="32">
        <f t="shared" si="1055"/>
        <v>328.50872000000004</v>
      </c>
      <c r="Q4006">
        <v>766935</v>
      </c>
      <c r="R4006" t="s">
        <v>298</v>
      </c>
      <c r="S4006" t="s">
        <v>298</v>
      </c>
      <c r="T4006" t="str">
        <f t="shared" si="1056"/>
        <v>VEN</v>
      </c>
      <c r="U4006" t="s">
        <v>300</v>
      </c>
      <c r="V4006" s="33">
        <f t="shared" si="1057"/>
        <v>1082.4000000000001</v>
      </c>
      <c r="W4006">
        <f t="shared" si="1058"/>
        <v>120</v>
      </c>
      <c r="X4006" s="33">
        <f t="shared" si="1059"/>
        <v>864.40000000000009</v>
      </c>
      <c r="Y4006" s="33">
        <f t="shared" si="1060"/>
        <v>218</v>
      </c>
      <c r="Z4006" s="45">
        <f t="shared" si="1061"/>
        <v>0.28132734663710274</v>
      </c>
      <c r="AA4006" s="33">
        <f t="shared" si="1062"/>
        <v>304.50872000000004</v>
      </c>
      <c r="AB4006" s="45">
        <f t="shared" si="1063"/>
        <v>0.35227755668671912</v>
      </c>
      <c r="AC4006" s="33" t="str">
        <f>IFERROR($X4006/VLOOKUP(CONCATENATE("USD",C4006),[1]GEINDICE!AR$1:AS$65536,2,0),"")</f>
        <v/>
      </c>
      <c r="AD4006" s="33" t="str">
        <f>IFERROR($AA4006/VLOOKUP(CONCATENATE("USD",C4006),[1]GEINDICE!AR$1:AS$65536,2,0),"")</f>
        <v/>
      </c>
      <c r="AE4006" s="33" t="str">
        <f>IFERROR($X4006/VLOOKUP(CONCATENATE("EUR",C4006),[1]GEINDICE!AR$1:AS$65536,2,0),"")</f>
        <v/>
      </c>
      <c r="AF4006" s="33" t="str">
        <f>IFERROR($AA4006/VLOOKUP(CONCATENATE("EUR",C4006),[1]GEINDICE!AR$1:AS$65536,2,0),"")</f>
        <v/>
      </c>
      <c r="AG4006" s="48" t="str">
        <f>VLOOKUP(E4006,[1]Apresentação!AW$1:AX$65536,2,0)</f>
        <v xml:space="preserve">                    3 - TEXTILE AUXILIARIES</v>
      </c>
      <c r="AH4006" s="48" t="str">
        <f t="shared" si="1064"/>
        <v xml:space="preserve">         5506000004 - VOLTURIM M - 85 BR</v>
      </c>
      <c r="AI4006" s="49" t="str">
        <f t="shared" si="1065"/>
        <v xml:space="preserve">     X00324 - FKN TEXTIL LTDA</v>
      </c>
      <c r="AJ4006" t="str">
        <f t="shared" si="1066"/>
        <v xml:space="preserve">     90 - SALES</v>
      </c>
      <c r="AK4006" t="str">
        <f t="shared" si="1067"/>
        <v/>
      </c>
      <c r="AL4006">
        <f t="shared" si="1068"/>
        <v>11</v>
      </c>
      <c r="AM4006" t="str">
        <f t="shared" si="1069"/>
        <v>2025 11</v>
      </c>
      <c r="AN4006" t="str">
        <f t="shared" si="1070"/>
        <v xml:space="preserve">FKN </v>
      </c>
    </row>
    <row r="4007" spans="1:40" x14ac:dyDescent="0.35">
      <c r="A4007">
        <v>82231</v>
      </c>
      <c r="B4007" t="s">
        <v>274</v>
      </c>
      <c r="C4007" s="31">
        <v>45777</v>
      </c>
      <c r="D4007" t="s">
        <v>286</v>
      </c>
      <c r="E4007" t="s">
        <v>287</v>
      </c>
      <c r="F4007" t="s">
        <v>1016</v>
      </c>
      <c r="G4007" t="s">
        <v>1017</v>
      </c>
      <c r="H4007" t="s">
        <v>1018</v>
      </c>
      <c r="I4007" t="s">
        <v>1019</v>
      </c>
      <c r="J4007">
        <v>2000</v>
      </c>
      <c r="K4007">
        <v>23800</v>
      </c>
      <c r="L4007">
        <v>15943.232169999999</v>
      </c>
      <c r="M4007">
        <v>4793.3500000000004</v>
      </c>
      <c r="N4007">
        <v>11.9</v>
      </c>
      <c r="O4007" s="32">
        <f t="shared" si="1054"/>
        <v>19006.650000000001</v>
      </c>
      <c r="P4007" s="32">
        <f t="shared" si="1055"/>
        <v>3063.4178300000021</v>
      </c>
      <c r="Q4007">
        <v>735242</v>
      </c>
      <c r="R4007" t="s">
        <v>312</v>
      </c>
      <c r="S4007" t="s">
        <v>312</v>
      </c>
      <c r="T4007" t="str">
        <f t="shared" si="1056"/>
        <v>VEN</v>
      </c>
      <c r="U4007" t="s">
        <v>313</v>
      </c>
      <c r="V4007" s="33">
        <f t="shared" si="1057"/>
        <v>23800</v>
      </c>
      <c r="W4007">
        <f t="shared" si="1058"/>
        <v>2000</v>
      </c>
      <c r="X4007" s="33">
        <f t="shared" si="1059"/>
        <v>19006.650000000001</v>
      </c>
      <c r="Y4007" s="33">
        <f t="shared" si="1060"/>
        <v>4793.3500000000004</v>
      </c>
      <c r="Z4007" s="45">
        <f t="shared" si="1061"/>
        <v>0.11190831218487404</v>
      </c>
      <c r="AA4007" s="33">
        <f t="shared" si="1062"/>
        <v>2663.4178300000021</v>
      </c>
      <c r="AB4007" s="45">
        <f t="shared" si="1063"/>
        <v>0.14013083999547538</v>
      </c>
      <c r="AC4007" s="33">
        <f>IFERROR($X4007/VLOOKUP(CONCATENATE("USD",C4007),[1]GEINDICE!AR$1:AS$65536,2,0),"")</f>
        <v>3357.590799886942</v>
      </c>
      <c r="AD4007" s="33">
        <f>IFERROR($AA4007/VLOOKUP(CONCATENATE("USD",C4007),[1]GEINDICE!AR$1:AS$65536,2,0),"")</f>
        <v>470.50201914923724</v>
      </c>
      <c r="AE4007" s="33">
        <f>IFERROR($X4007/VLOOKUP(CONCATENATE("EUR",C4007),[1]GEINDICE!AR$1:AS$65536,2,0),"")</f>
        <v>2957.9572335657372</v>
      </c>
      <c r="AF4007" s="33">
        <f>IFERROR($AA4007/VLOOKUP(CONCATENATE("EUR",C4007),[1]GEINDICE!AR$1:AS$65536,2,0),"")</f>
        <v>414.50103181025929</v>
      </c>
      <c r="AG4007" s="48" t="str">
        <f>VLOOKUP(E4007,[1]Apresentação!AW$1:AX$65536,2,0)</f>
        <v xml:space="preserve">                    3 - TEXTILE AUXILIARIES</v>
      </c>
      <c r="AH4007" s="48" t="str">
        <f t="shared" si="1064"/>
        <v xml:space="preserve">         5503000437 - ZETESAL 2000 BR</v>
      </c>
      <c r="AI4007" s="49" t="str">
        <f t="shared" si="1065"/>
        <v xml:space="preserve">     X00034 - PETTENATI S/A INDUSTRIA TEXTIL</v>
      </c>
      <c r="AJ4007" t="str">
        <f t="shared" si="1066"/>
        <v xml:space="preserve">     90 - SALES</v>
      </c>
      <c r="AK4007" t="str">
        <f t="shared" si="1067"/>
        <v/>
      </c>
      <c r="AL4007">
        <f t="shared" si="1068"/>
        <v>4</v>
      </c>
      <c r="AM4007" t="str">
        <f t="shared" si="1069"/>
        <v>2025 4</v>
      </c>
      <c r="AN4007" t="str">
        <f t="shared" si="1070"/>
        <v xml:space="preserve">PETTENATI </v>
      </c>
    </row>
    <row r="4008" spans="1:40" x14ac:dyDescent="0.35">
      <c r="A4008">
        <v>81466</v>
      </c>
      <c r="B4008" t="s">
        <v>274</v>
      </c>
      <c r="C4008" s="31">
        <v>45716</v>
      </c>
      <c r="D4008" t="s">
        <v>286</v>
      </c>
      <c r="E4008" t="s">
        <v>287</v>
      </c>
      <c r="F4008" t="s">
        <v>1016</v>
      </c>
      <c r="G4008" t="s">
        <v>1017</v>
      </c>
      <c r="H4008" t="s">
        <v>1018</v>
      </c>
      <c r="I4008" t="s">
        <v>1019</v>
      </c>
      <c r="J4008">
        <v>2000</v>
      </c>
      <c r="K4008">
        <v>23800</v>
      </c>
      <c r="L4008">
        <v>13688.180259999999</v>
      </c>
      <c r="M4008">
        <v>4793.3500000000004</v>
      </c>
      <c r="N4008">
        <v>11.9</v>
      </c>
      <c r="O4008" s="32">
        <f t="shared" si="1054"/>
        <v>19006.650000000001</v>
      </c>
      <c r="P4008" s="32">
        <f t="shared" si="1055"/>
        <v>5318.4697400000023</v>
      </c>
      <c r="Q4008">
        <v>712588</v>
      </c>
      <c r="R4008" t="s">
        <v>312</v>
      </c>
      <c r="S4008" t="s">
        <v>312</v>
      </c>
      <c r="T4008" t="str">
        <f t="shared" si="1056"/>
        <v>VEN</v>
      </c>
      <c r="U4008" t="s">
        <v>313</v>
      </c>
      <c r="V4008" s="33">
        <f t="shared" si="1057"/>
        <v>23800</v>
      </c>
      <c r="W4008">
        <f t="shared" si="1058"/>
        <v>2000</v>
      </c>
      <c r="X4008" s="33">
        <f t="shared" si="1059"/>
        <v>19006.650000000001</v>
      </c>
      <c r="Y4008" s="33">
        <f t="shared" si="1060"/>
        <v>4793.3500000000004</v>
      </c>
      <c r="Z4008" s="45">
        <f t="shared" si="1061"/>
        <v>0.2066583924369749</v>
      </c>
      <c r="AA4008" s="33">
        <f t="shared" si="1062"/>
        <v>4918.4697400000023</v>
      </c>
      <c r="AB4008" s="45">
        <f t="shared" si="1063"/>
        <v>0.25877625673119681</v>
      </c>
      <c r="AC4008" s="33">
        <f>IFERROR($X4008/VLOOKUP(CONCATENATE("USD",C4008),[1]GEINDICE!AR$1:AS$65536,2,0),"")</f>
        <v>3249.6665982765694</v>
      </c>
      <c r="AD4008" s="33">
        <f>IFERROR($AA4008/VLOOKUP(CONCATENATE("USD",C4008),[1]GEINDICE!AR$1:AS$65536,2,0),"")</f>
        <v>840.93655792641255</v>
      </c>
      <c r="AE4008" s="33">
        <f>IFERROR($X4008/VLOOKUP(CONCATENATE("EUR",C4008),[1]GEINDICE!AR$1:AS$65536,2,0),"")</f>
        <v>3124.6547642533042</v>
      </c>
      <c r="AF4008" s="33">
        <f>IFERROR($AA4008/VLOOKUP(CONCATENATE("EUR",C4008),[1]GEINDICE!AR$1:AS$65536,2,0),"")</f>
        <v>808.58646347077035</v>
      </c>
      <c r="AG4008" s="48" t="str">
        <f>VLOOKUP(E4008,[1]Apresentação!AW$1:AX$65536,2,0)</f>
        <v xml:space="preserve">                    3 - TEXTILE AUXILIARIES</v>
      </c>
      <c r="AH4008" s="48" t="str">
        <f t="shared" si="1064"/>
        <v xml:space="preserve">         5503000437 - ZETESAL 2000 BR</v>
      </c>
      <c r="AI4008" s="49" t="str">
        <f t="shared" si="1065"/>
        <v xml:space="preserve">     X00034 - PETTENATI S/A INDUSTRIA TEXTIL</v>
      </c>
      <c r="AJ4008" t="str">
        <f t="shared" si="1066"/>
        <v xml:space="preserve">     90 - SALES</v>
      </c>
      <c r="AK4008" t="str">
        <f t="shared" si="1067"/>
        <v/>
      </c>
      <c r="AL4008">
        <f t="shared" si="1068"/>
        <v>2</v>
      </c>
      <c r="AM4008" t="str">
        <f t="shared" si="1069"/>
        <v>2025 2</v>
      </c>
      <c r="AN4008" t="str">
        <f t="shared" si="1070"/>
        <v xml:space="preserve">PETTENATI </v>
      </c>
    </row>
    <row r="4009" spans="1:40" x14ac:dyDescent="0.35">
      <c r="A4009">
        <v>81861</v>
      </c>
      <c r="B4009" t="s">
        <v>274</v>
      </c>
      <c r="C4009" s="31">
        <v>45748</v>
      </c>
      <c r="D4009" t="s">
        <v>286</v>
      </c>
      <c r="E4009" t="s">
        <v>287</v>
      </c>
      <c r="F4009" t="s">
        <v>1016</v>
      </c>
      <c r="G4009" t="s">
        <v>1017</v>
      </c>
      <c r="H4009" t="s">
        <v>1018</v>
      </c>
      <c r="I4009" t="s">
        <v>1019</v>
      </c>
      <c r="J4009">
        <v>2000</v>
      </c>
      <c r="K4009">
        <v>23800</v>
      </c>
      <c r="L4009">
        <v>16276.444030000001</v>
      </c>
      <c r="M4009">
        <v>4793.3500000000004</v>
      </c>
      <c r="N4009">
        <v>11.9</v>
      </c>
      <c r="O4009" s="32">
        <f t="shared" si="1054"/>
        <v>19006.650000000001</v>
      </c>
      <c r="P4009" s="32">
        <f t="shared" si="1055"/>
        <v>2730.2059700000009</v>
      </c>
      <c r="Q4009">
        <v>724628</v>
      </c>
      <c r="R4009" t="s">
        <v>312</v>
      </c>
      <c r="S4009" t="s">
        <v>312</v>
      </c>
      <c r="T4009" t="str">
        <f t="shared" si="1056"/>
        <v>VEN</v>
      </c>
      <c r="U4009" t="s">
        <v>313</v>
      </c>
      <c r="V4009" s="33">
        <f t="shared" si="1057"/>
        <v>23800</v>
      </c>
      <c r="W4009">
        <f t="shared" si="1058"/>
        <v>2000</v>
      </c>
      <c r="X4009" s="33">
        <f t="shared" si="1059"/>
        <v>19006.650000000001</v>
      </c>
      <c r="Y4009" s="33">
        <f t="shared" si="1060"/>
        <v>4793.3500000000004</v>
      </c>
      <c r="Z4009" s="45">
        <f t="shared" si="1061"/>
        <v>9.7907813865546256E-2</v>
      </c>
      <c r="AA4009" s="33">
        <f t="shared" si="1062"/>
        <v>2330.2059700000009</v>
      </c>
      <c r="AB4009" s="45">
        <f t="shared" si="1063"/>
        <v>0.12259950964530839</v>
      </c>
      <c r="AC4009" s="33">
        <f>IFERROR($X4009/VLOOKUP(CONCATENATE("USD",C4009),[1]GEINDICE!AR$1:AS$65536,2,0),"")</f>
        <v>3331.5191670610511</v>
      </c>
      <c r="AD4009" s="33">
        <f>IFERROR($AA4009/VLOOKUP(CONCATENATE("USD",C4009),[1]GEINDICE!AR$1:AS$65536,2,0),"")</f>
        <v>408.44261625563109</v>
      </c>
      <c r="AE4009" s="33">
        <f>IFERROR($X4009/VLOOKUP(CONCATENATE("EUR",C4009),[1]GEINDICE!AR$1:AS$65536,2,0),"")</f>
        <v>3084.7439746814898</v>
      </c>
      <c r="AF4009" s="33">
        <f>IFERROR($AA4009/VLOOKUP(CONCATENATE("EUR",C4009),[1]GEINDICE!AR$1:AS$65536,2,0),"")</f>
        <v>378.18809867727026</v>
      </c>
      <c r="AG4009" s="48" t="str">
        <f>VLOOKUP(E4009,[1]Apresentação!AW$1:AX$65536,2,0)</f>
        <v xml:space="preserve">                    3 - TEXTILE AUXILIARIES</v>
      </c>
      <c r="AH4009" s="48" t="str">
        <f t="shared" si="1064"/>
        <v xml:space="preserve">         5503000437 - ZETESAL 2000 BR</v>
      </c>
      <c r="AI4009" s="49" t="str">
        <f t="shared" si="1065"/>
        <v xml:space="preserve">     X00034 - PETTENATI S/A INDUSTRIA TEXTIL</v>
      </c>
      <c r="AJ4009" t="str">
        <f t="shared" si="1066"/>
        <v xml:space="preserve">     90 - SALES</v>
      </c>
      <c r="AK4009" t="str">
        <f t="shared" si="1067"/>
        <v/>
      </c>
      <c r="AL4009">
        <f t="shared" si="1068"/>
        <v>4</v>
      </c>
      <c r="AM4009" t="str">
        <f t="shared" si="1069"/>
        <v>2025 4</v>
      </c>
      <c r="AN4009" t="str">
        <f t="shared" si="1070"/>
        <v xml:space="preserve">PETTENATI </v>
      </c>
    </row>
    <row r="4010" spans="1:40" x14ac:dyDescent="0.35">
      <c r="A4010">
        <v>81366</v>
      </c>
      <c r="B4010" t="s">
        <v>274</v>
      </c>
      <c r="C4010" s="31">
        <v>45709</v>
      </c>
      <c r="D4010" t="s">
        <v>286</v>
      </c>
      <c r="E4010" t="s">
        <v>287</v>
      </c>
      <c r="F4010" t="s">
        <v>1016</v>
      </c>
      <c r="G4010" t="s">
        <v>1017</v>
      </c>
      <c r="H4010" t="s">
        <v>1018</v>
      </c>
      <c r="I4010" t="s">
        <v>1019</v>
      </c>
      <c r="J4010">
        <v>2000</v>
      </c>
      <c r="K4010">
        <v>23800</v>
      </c>
      <c r="L4010">
        <v>13688.180259999999</v>
      </c>
      <c r="M4010">
        <v>4793.3500000000004</v>
      </c>
      <c r="N4010">
        <v>11.9</v>
      </c>
      <c r="O4010" s="32">
        <f t="shared" si="1054"/>
        <v>19006.650000000001</v>
      </c>
      <c r="P4010" s="32">
        <f t="shared" si="1055"/>
        <v>5318.4697400000023</v>
      </c>
      <c r="Q4010">
        <v>710958</v>
      </c>
      <c r="R4010" t="s">
        <v>312</v>
      </c>
      <c r="S4010" t="s">
        <v>312</v>
      </c>
      <c r="T4010" t="str">
        <f t="shared" si="1056"/>
        <v>VEN</v>
      </c>
      <c r="U4010" t="s">
        <v>313</v>
      </c>
      <c r="V4010" s="33">
        <f t="shared" si="1057"/>
        <v>23800</v>
      </c>
      <c r="W4010">
        <f t="shared" si="1058"/>
        <v>2000</v>
      </c>
      <c r="X4010" s="33">
        <f t="shared" si="1059"/>
        <v>19006.650000000001</v>
      </c>
      <c r="Y4010" s="33">
        <f t="shared" si="1060"/>
        <v>4793.3500000000004</v>
      </c>
      <c r="Z4010" s="45">
        <f t="shared" si="1061"/>
        <v>0.2066583924369749</v>
      </c>
      <c r="AA4010" s="33">
        <f t="shared" si="1062"/>
        <v>4918.4697400000023</v>
      </c>
      <c r="AB4010" s="45">
        <f t="shared" si="1063"/>
        <v>0.25877625673119681</v>
      </c>
      <c r="AC4010" s="33">
        <f>IFERROR($X4010/VLOOKUP(CONCATENATE("USD",C4010),[1]GEINDICE!AR$1:AS$65536,2,0),"")</f>
        <v>3332.9212478299755</v>
      </c>
      <c r="AD4010" s="33">
        <f>IFERROR($AA4010/VLOOKUP(CONCATENATE("USD",C4010),[1]GEINDICE!AR$1:AS$65536,2,0),"")</f>
        <v>862.48088449331055</v>
      </c>
      <c r="AE4010" s="33">
        <f>IFERROR($X4010/VLOOKUP(CONCATENATE("EUR",C4010),[1]GEINDICE!AR$1:AS$65536,2,0),"")</f>
        <v>3187.8585086042067</v>
      </c>
      <c r="AF4010" s="33">
        <f>IFERROR($AA4010/VLOOKUP(CONCATENATE("EUR",C4010),[1]GEINDICE!AR$1:AS$65536,2,0),"")</f>
        <v>824.94209184529234</v>
      </c>
      <c r="AG4010" s="48" t="str">
        <f>VLOOKUP(E4010,[1]Apresentação!AW$1:AX$65536,2,0)</f>
        <v xml:space="preserve">                    3 - TEXTILE AUXILIARIES</v>
      </c>
      <c r="AH4010" s="48" t="str">
        <f t="shared" si="1064"/>
        <v xml:space="preserve">         5503000437 - ZETESAL 2000 BR</v>
      </c>
      <c r="AI4010" s="49" t="str">
        <f t="shared" si="1065"/>
        <v xml:space="preserve">     X00034 - PETTENATI S/A INDUSTRIA TEXTIL</v>
      </c>
      <c r="AJ4010" t="str">
        <f t="shared" si="1066"/>
        <v xml:space="preserve">     90 - SALES</v>
      </c>
      <c r="AK4010" t="str">
        <f t="shared" si="1067"/>
        <v/>
      </c>
      <c r="AL4010">
        <f t="shared" si="1068"/>
        <v>2</v>
      </c>
      <c r="AM4010" t="str">
        <f t="shared" si="1069"/>
        <v>2025 2</v>
      </c>
      <c r="AN4010" t="str">
        <f t="shared" si="1070"/>
        <v xml:space="preserve">PETTENATI </v>
      </c>
    </row>
    <row r="4011" spans="1:40" x14ac:dyDescent="0.35">
      <c r="A4011">
        <v>83688</v>
      </c>
      <c r="B4011" t="s">
        <v>274</v>
      </c>
      <c r="C4011" s="31">
        <v>45898</v>
      </c>
      <c r="D4011" t="s">
        <v>286</v>
      </c>
      <c r="E4011" t="s">
        <v>287</v>
      </c>
      <c r="F4011" t="s">
        <v>1016</v>
      </c>
      <c r="G4011" t="s">
        <v>1017</v>
      </c>
      <c r="H4011" t="s">
        <v>1018</v>
      </c>
      <c r="I4011" t="s">
        <v>1019</v>
      </c>
      <c r="J4011">
        <v>2000</v>
      </c>
      <c r="K4011">
        <v>23800</v>
      </c>
      <c r="L4011">
        <v>15556.59087</v>
      </c>
      <c r="M4011">
        <v>4793.3500000000004</v>
      </c>
      <c r="N4011">
        <v>11.9</v>
      </c>
      <c r="O4011" s="32">
        <f t="shared" si="1054"/>
        <v>19006.650000000001</v>
      </c>
      <c r="P4011" s="32">
        <f t="shared" si="1055"/>
        <v>3450.0591300000015</v>
      </c>
      <c r="Q4011">
        <v>760160</v>
      </c>
      <c r="R4011" t="s">
        <v>312</v>
      </c>
      <c r="S4011" t="s">
        <v>312</v>
      </c>
      <c r="T4011" t="str">
        <f t="shared" si="1056"/>
        <v>VEN</v>
      </c>
      <c r="U4011" t="s">
        <v>313</v>
      </c>
      <c r="V4011" s="33">
        <f t="shared" si="1057"/>
        <v>23800</v>
      </c>
      <c r="W4011">
        <f t="shared" si="1058"/>
        <v>2000</v>
      </c>
      <c r="X4011" s="33">
        <f t="shared" si="1059"/>
        <v>19006.650000000001</v>
      </c>
      <c r="Y4011" s="33">
        <f t="shared" si="1060"/>
        <v>4793.3500000000004</v>
      </c>
      <c r="Z4011" s="45">
        <f t="shared" si="1061"/>
        <v>0.12815374495798326</v>
      </c>
      <c r="AA4011" s="33">
        <f t="shared" si="1062"/>
        <v>3050.0591300000015</v>
      </c>
      <c r="AB4011" s="45">
        <f t="shared" si="1063"/>
        <v>0.16047326225294836</v>
      </c>
      <c r="AC4011" s="33">
        <f>IFERROR($X4011/VLOOKUP(CONCATENATE("USD",C4011),[1]GEINDICE!AR$1:AS$65536,2,0),"")</f>
        <v>3502.6260504201682</v>
      </c>
      <c r="AD4011" s="33">
        <f>IFERROR($AA4011/VLOOKUP(CONCATENATE("USD",C4011),[1]GEINDICE!AR$1:AS$65536,2,0),"")</f>
        <v>562.07782876308443</v>
      </c>
      <c r="AE4011" s="33">
        <f>IFERROR($X4011/VLOOKUP(CONCATENATE("EUR",C4011),[1]GEINDICE!AR$1:AS$65536,2,0),"")</f>
        <v>2994.7295444876868</v>
      </c>
      <c r="AF4011" s="33">
        <f>IFERROR($AA4011/VLOOKUP(CONCATENATE("EUR",C4011),[1]GEINDICE!AR$1:AS$65536,2,0),"")</f>
        <v>480.57401956922519</v>
      </c>
      <c r="AG4011" s="48" t="str">
        <f>VLOOKUP(E4011,[1]Apresentação!AW$1:AX$65536,2,0)</f>
        <v xml:space="preserve">                    3 - TEXTILE AUXILIARIES</v>
      </c>
      <c r="AH4011" s="48" t="str">
        <f t="shared" si="1064"/>
        <v xml:space="preserve">         5503000437 - ZETESAL 2000 BR</v>
      </c>
      <c r="AI4011" s="49" t="str">
        <f t="shared" si="1065"/>
        <v xml:space="preserve">     X00034 - PETTENATI S/A INDUSTRIA TEXTIL</v>
      </c>
      <c r="AJ4011" t="str">
        <f t="shared" si="1066"/>
        <v xml:space="preserve">     90 - SALES</v>
      </c>
      <c r="AK4011" t="str">
        <f t="shared" si="1067"/>
        <v/>
      </c>
      <c r="AL4011">
        <f t="shared" si="1068"/>
        <v>8</v>
      </c>
      <c r="AM4011" t="str">
        <f t="shared" si="1069"/>
        <v>2025 8</v>
      </c>
      <c r="AN4011" t="str">
        <f t="shared" si="1070"/>
        <v xml:space="preserve">PETTENATI </v>
      </c>
    </row>
    <row r="4012" spans="1:40" x14ac:dyDescent="0.35">
      <c r="A4012">
        <v>82591</v>
      </c>
      <c r="B4012" t="s">
        <v>274</v>
      </c>
      <c r="C4012" s="31">
        <v>45807</v>
      </c>
      <c r="D4012" t="s">
        <v>286</v>
      </c>
      <c r="E4012" t="s">
        <v>287</v>
      </c>
      <c r="F4012" t="s">
        <v>1016</v>
      </c>
      <c r="G4012" t="s">
        <v>1017</v>
      </c>
      <c r="H4012" t="s">
        <v>1018</v>
      </c>
      <c r="I4012" t="s">
        <v>1019</v>
      </c>
      <c r="J4012">
        <v>2000</v>
      </c>
      <c r="K4012">
        <v>23800</v>
      </c>
      <c r="L4012">
        <v>15943.232169999999</v>
      </c>
      <c r="M4012">
        <v>4793.3500000000004</v>
      </c>
      <c r="N4012">
        <v>11.9</v>
      </c>
      <c r="O4012" s="32">
        <f t="shared" si="1054"/>
        <v>19006.650000000001</v>
      </c>
      <c r="P4012" s="32">
        <f t="shared" si="1055"/>
        <v>3063.4178300000021</v>
      </c>
      <c r="Q4012">
        <v>740035</v>
      </c>
      <c r="R4012" t="s">
        <v>312</v>
      </c>
      <c r="S4012" t="s">
        <v>312</v>
      </c>
      <c r="T4012" t="str">
        <f t="shared" si="1056"/>
        <v>VEN</v>
      </c>
      <c r="U4012" t="s">
        <v>313</v>
      </c>
      <c r="V4012" s="33">
        <f t="shared" si="1057"/>
        <v>23800</v>
      </c>
      <c r="W4012">
        <f t="shared" si="1058"/>
        <v>2000</v>
      </c>
      <c r="X4012" s="33">
        <f t="shared" si="1059"/>
        <v>19006.650000000001</v>
      </c>
      <c r="Y4012" s="33">
        <f t="shared" si="1060"/>
        <v>4793.3500000000004</v>
      </c>
      <c r="Z4012" s="45">
        <f t="shared" si="1061"/>
        <v>0.11190831218487404</v>
      </c>
      <c r="AA4012" s="33">
        <f t="shared" si="1062"/>
        <v>2663.4178300000021</v>
      </c>
      <c r="AB4012" s="45">
        <f t="shared" si="1063"/>
        <v>0.14013083999547538</v>
      </c>
      <c r="AC4012" s="33">
        <f>IFERROR($X4012/VLOOKUP(CONCATENATE("USD",C4012),[1]GEINDICE!AR$1:AS$65536,2,0),"")</f>
        <v>3329.4182563455779</v>
      </c>
      <c r="AD4012" s="33">
        <f>IFERROR($AA4012/VLOOKUP(CONCATENATE("USD",C4012),[1]GEINDICE!AR$1:AS$65536,2,0),"")</f>
        <v>466.55417695797678</v>
      </c>
      <c r="AE4012" s="33">
        <f>IFERROR($X4012/VLOOKUP(CONCATENATE("EUR",C4012),[1]GEINDICE!AR$1:AS$65536,2,0),"")</f>
        <v>2934.1664479676429</v>
      </c>
      <c r="AF4012" s="33">
        <f>IFERROR($AA4012/VLOOKUP(CONCATENATE("EUR",C4012),[1]GEINDICE!AR$1:AS$65536,2,0),"")</f>
        <v>411.16720904024606</v>
      </c>
      <c r="AG4012" s="48" t="str">
        <f>VLOOKUP(E4012,[1]Apresentação!AW$1:AX$65536,2,0)</f>
        <v xml:space="preserve">                    3 - TEXTILE AUXILIARIES</v>
      </c>
      <c r="AH4012" s="48" t="str">
        <f t="shared" si="1064"/>
        <v xml:space="preserve">         5503000437 - ZETESAL 2000 BR</v>
      </c>
      <c r="AI4012" s="49" t="str">
        <f t="shared" si="1065"/>
        <v xml:space="preserve">     X00034 - PETTENATI S/A INDUSTRIA TEXTIL</v>
      </c>
      <c r="AJ4012" t="str">
        <f t="shared" si="1066"/>
        <v xml:space="preserve">     90 - SALES</v>
      </c>
      <c r="AK4012" t="str">
        <f t="shared" si="1067"/>
        <v/>
      </c>
      <c r="AL4012">
        <f t="shared" si="1068"/>
        <v>5</v>
      </c>
      <c r="AM4012" t="str">
        <f t="shared" si="1069"/>
        <v>2025 5</v>
      </c>
      <c r="AN4012" t="str">
        <f t="shared" si="1070"/>
        <v xml:space="preserve">PETTENATI </v>
      </c>
    </row>
    <row r="4013" spans="1:40" x14ac:dyDescent="0.35">
      <c r="A4013">
        <v>82995</v>
      </c>
      <c r="B4013" t="s">
        <v>274</v>
      </c>
      <c r="C4013" s="31">
        <v>45842</v>
      </c>
      <c r="D4013" t="s">
        <v>286</v>
      </c>
      <c r="E4013" t="s">
        <v>287</v>
      </c>
      <c r="F4013" t="s">
        <v>1016</v>
      </c>
      <c r="G4013" t="s">
        <v>1017</v>
      </c>
      <c r="H4013" t="s">
        <v>1018</v>
      </c>
      <c r="I4013" t="s">
        <v>1019</v>
      </c>
      <c r="J4013">
        <v>1000</v>
      </c>
      <c r="K4013">
        <v>11902</v>
      </c>
      <c r="L4013">
        <v>7778.2954300000001</v>
      </c>
      <c r="M4013">
        <v>2397.08</v>
      </c>
      <c r="N4013">
        <v>11.902000000000001</v>
      </c>
      <c r="O4013" s="32">
        <f t="shared" si="1054"/>
        <v>9504.92</v>
      </c>
      <c r="P4013" s="32">
        <f t="shared" si="1055"/>
        <v>1726.6245699999999</v>
      </c>
      <c r="Q4013">
        <v>742853</v>
      </c>
      <c r="R4013" t="s">
        <v>312</v>
      </c>
      <c r="S4013" t="s">
        <v>312</v>
      </c>
      <c r="T4013" t="str">
        <f t="shared" si="1056"/>
        <v>VEN</v>
      </c>
      <c r="U4013" t="s">
        <v>313</v>
      </c>
      <c r="V4013" s="33">
        <f t="shared" si="1057"/>
        <v>11902</v>
      </c>
      <c r="W4013">
        <f t="shared" si="1058"/>
        <v>1000</v>
      </c>
      <c r="X4013" s="33">
        <f t="shared" si="1059"/>
        <v>9504.92</v>
      </c>
      <c r="Y4013" s="33">
        <f t="shared" si="1060"/>
        <v>2397.08</v>
      </c>
      <c r="Z4013" s="45">
        <f t="shared" si="1061"/>
        <v>0.12826622164342127</v>
      </c>
      <c r="AA4013" s="33">
        <f t="shared" si="1062"/>
        <v>1526.6245699999999</v>
      </c>
      <c r="AB4013" s="45">
        <f t="shared" si="1063"/>
        <v>0.16061414193912205</v>
      </c>
      <c r="AC4013" s="33">
        <f>IFERROR($X4013/VLOOKUP(CONCATENATE("USD",C4013),[1]GEINDICE!AR$1:AS$65536,2,0),"")</f>
        <v>1757.2416343131815</v>
      </c>
      <c r="AD4013" s="33">
        <f>IFERROR($AA4013/VLOOKUP(CONCATENATE("USD",C4013),[1]GEINDICE!AR$1:AS$65536,2,0),"")</f>
        <v>282.23785727491213</v>
      </c>
      <c r="AE4013" s="33">
        <f>IFERROR($X4013/VLOOKUP(CONCATENATE("EUR",C4013),[1]GEINDICE!AR$1:AS$65536,2,0),"")</f>
        <v>1491.7166263850088</v>
      </c>
      <c r="AF4013" s="33">
        <f>IFERROR($AA4013/VLOOKUP(CONCATENATE("EUR",C4013),[1]GEINDICE!AR$1:AS$65536,2,0),"")</f>
        <v>239.5907859631501</v>
      </c>
      <c r="AG4013" s="48" t="str">
        <f>VLOOKUP(E4013,[1]Apresentação!AW$1:AX$65536,2,0)</f>
        <v xml:space="preserve">                    3 - TEXTILE AUXILIARIES</v>
      </c>
      <c r="AH4013" s="48" t="str">
        <f t="shared" si="1064"/>
        <v xml:space="preserve">         5503000437 - ZETESAL 2000 BR</v>
      </c>
      <c r="AI4013" s="49" t="str">
        <f t="shared" si="1065"/>
        <v xml:space="preserve">     X00034 - PETTENATI S/A INDUSTRIA TEXTIL</v>
      </c>
      <c r="AJ4013" t="str">
        <f t="shared" si="1066"/>
        <v xml:space="preserve">     90 - SALES</v>
      </c>
      <c r="AK4013" t="str">
        <f t="shared" si="1067"/>
        <v/>
      </c>
      <c r="AL4013">
        <f t="shared" si="1068"/>
        <v>7</v>
      </c>
      <c r="AM4013" t="str">
        <f t="shared" si="1069"/>
        <v>2025 7</v>
      </c>
      <c r="AN4013" t="str">
        <f t="shared" si="1070"/>
        <v xml:space="preserve">PETTENATI </v>
      </c>
    </row>
    <row r="4014" spans="1:40" x14ac:dyDescent="0.35">
      <c r="A4014">
        <v>84465</v>
      </c>
      <c r="B4014" t="s">
        <v>274</v>
      </c>
      <c r="C4014" s="31">
        <v>45961</v>
      </c>
      <c r="D4014" t="s">
        <v>286</v>
      </c>
      <c r="E4014" t="s">
        <v>287</v>
      </c>
      <c r="F4014" t="s">
        <v>1016</v>
      </c>
      <c r="G4014" t="s">
        <v>1017</v>
      </c>
      <c r="H4014" t="s">
        <v>1018</v>
      </c>
      <c r="I4014" t="s">
        <v>1019</v>
      </c>
      <c r="J4014">
        <v>2000</v>
      </c>
      <c r="K4014">
        <v>23800</v>
      </c>
      <c r="L4014">
        <v>15012.10605</v>
      </c>
      <c r="M4014">
        <v>4793.3500000000004</v>
      </c>
      <c r="N4014">
        <v>11.9</v>
      </c>
      <c r="O4014" s="32">
        <f t="shared" si="1054"/>
        <v>19006.650000000001</v>
      </c>
      <c r="P4014" s="32">
        <f t="shared" si="1055"/>
        <v>3994.5439500000011</v>
      </c>
      <c r="Q4014">
        <v>765884</v>
      </c>
      <c r="R4014" t="s">
        <v>312</v>
      </c>
      <c r="S4014" t="s">
        <v>312</v>
      </c>
      <c r="T4014" t="str">
        <f t="shared" si="1056"/>
        <v>VEN</v>
      </c>
      <c r="U4014" t="s">
        <v>313</v>
      </c>
      <c r="V4014" s="33">
        <f t="shared" si="1057"/>
        <v>23800</v>
      </c>
      <c r="W4014">
        <f t="shared" si="1058"/>
        <v>2000</v>
      </c>
      <c r="X4014" s="33">
        <f t="shared" si="1059"/>
        <v>19006.650000000001</v>
      </c>
      <c r="Y4014" s="33">
        <f t="shared" si="1060"/>
        <v>4793.3500000000004</v>
      </c>
      <c r="Z4014" s="45">
        <f t="shared" si="1061"/>
        <v>0.1510312584033614</v>
      </c>
      <c r="AA4014" s="33">
        <f t="shared" si="1062"/>
        <v>3594.5439500000011</v>
      </c>
      <c r="AB4014" s="45">
        <f t="shared" si="1063"/>
        <v>0.18912033156816171</v>
      </c>
      <c r="AC4014" s="33">
        <f>IFERROR($X4014/VLOOKUP(CONCATENATE("USD",C4014),[1]GEINDICE!AR$1:AS$65536,2,0),"")</f>
        <v>3530.0131864866371</v>
      </c>
      <c r="AD4014" s="33">
        <f>IFERROR($AA4014/VLOOKUP(CONCATENATE("USD",C4014),[1]GEINDICE!AR$1:AS$65536,2,0),"")</f>
        <v>667.59726426833583</v>
      </c>
      <c r="AE4014" s="33">
        <f>IFERROR($X4014/VLOOKUP(CONCATENATE("EUR",C4014),[1]GEINDICE!AR$1:AS$65536,2,0),"")</f>
        <v>3058.682008368201</v>
      </c>
      <c r="AF4014" s="33">
        <f>IFERROR($AA4014/VLOOKUP(CONCATENATE("EUR",C4014),[1]GEINDICE!AR$1:AS$65536,2,0),"")</f>
        <v>578.45895558416498</v>
      </c>
      <c r="AG4014" s="48" t="str">
        <f>VLOOKUP(E4014,[1]Apresentação!AW$1:AX$65536,2,0)</f>
        <v xml:space="preserve">                    3 - TEXTILE AUXILIARIES</v>
      </c>
      <c r="AH4014" s="48" t="str">
        <f t="shared" si="1064"/>
        <v xml:space="preserve">         5503000437 - ZETESAL 2000 BR</v>
      </c>
      <c r="AI4014" s="49" t="str">
        <f t="shared" si="1065"/>
        <v xml:space="preserve">     X00034 - PETTENATI S/A INDUSTRIA TEXTIL</v>
      </c>
      <c r="AJ4014" t="str">
        <f t="shared" si="1066"/>
        <v xml:space="preserve">     90 - SALES</v>
      </c>
      <c r="AK4014" t="str">
        <f t="shared" si="1067"/>
        <v/>
      </c>
      <c r="AL4014">
        <f t="shared" si="1068"/>
        <v>10</v>
      </c>
      <c r="AM4014" t="str">
        <f t="shared" si="1069"/>
        <v>2025 10</v>
      </c>
      <c r="AN4014" t="str">
        <f t="shared" si="1070"/>
        <v xml:space="preserve">PETTENATI </v>
      </c>
    </row>
    <row r="4015" spans="1:40" x14ac:dyDescent="0.35">
      <c r="A4015">
        <v>83348</v>
      </c>
      <c r="B4015" t="s">
        <v>274</v>
      </c>
      <c r="C4015" s="31">
        <v>45870</v>
      </c>
      <c r="D4015" t="s">
        <v>286</v>
      </c>
      <c r="E4015" t="s">
        <v>287</v>
      </c>
      <c r="F4015" t="s">
        <v>1016</v>
      </c>
      <c r="G4015" t="s">
        <v>1017</v>
      </c>
      <c r="H4015" t="s">
        <v>1018</v>
      </c>
      <c r="I4015" t="s">
        <v>1019</v>
      </c>
      <c r="J4015">
        <v>2000</v>
      </c>
      <c r="K4015">
        <v>23800</v>
      </c>
      <c r="L4015">
        <v>15556.59087</v>
      </c>
      <c r="M4015">
        <v>4793.3500000000004</v>
      </c>
      <c r="N4015">
        <v>11.9</v>
      </c>
      <c r="O4015" s="32">
        <f t="shared" si="1054"/>
        <v>19006.650000000001</v>
      </c>
      <c r="P4015" s="32">
        <f t="shared" si="1055"/>
        <v>3450.0591300000015</v>
      </c>
      <c r="Q4015">
        <v>746797</v>
      </c>
      <c r="R4015" t="s">
        <v>312</v>
      </c>
      <c r="S4015" t="s">
        <v>312</v>
      </c>
      <c r="T4015" t="str">
        <f t="shared" si="1056"/>
        <v>VEN</v>
      </c>
      <c r="U4015" t="s">
        <v>313</v>
      </c>
      <c r="V4015" s="33">
        <f t="shared" si="1057"/>
        <v>23800</v>
      </c>
      <c r="W4015">
        <f t="shared" si="1058"/>
        <v>2000</v>
      </c>
      <c r="X4015" s="33">
        <f t="shared" si="1059"/>
        <v>19006.650000000001</v>
      </c>
      <c r="Y4015" s="33">
        <f t="shared" si="1060"/>
        <v>4793.3500000000004</v>
      </c>
      <c r="Z4015" s="45">
        <f t="shared" si="1061"/>
        <v>0.12815374495798326</v>
      </c>
      <c r="AA4015" s="33">
        <f t="shared" si="1062"/>
        <v>3050.0591300000015</v>
      </c>
      <c r="AB4015" s="45">
        <f t="shared" si="1063"/>
        <v>0.16047326225294836</v>
      </c>
      <c r="AC4015" s="33">
        <f>IFERROR($X4015/VLOOKUP(CONCATENATE("USD",C4015),[1]GEINDICE!AR$1:AS$65536,2,0),"")</f>
        <v>3428.5752940327584</v>
      </c>
      <c r="AD4015" s="33">
        <f>IFERROR($AA4015/VLOOKUP(CONCATENATE("USD",C4015),[1]GEINDICE!AR$1:AS$65536,2,0),"")</f>
        <v>550.19466231329841</v>
      </c>
      <c r="AE4015" s="33">
        <f>IFERROR($X4015/VLOOKUP(CONCATENATE("EUR",C4015),[1]GEINDICE!AR$1:AS$65536,2,0),"")</f>
        <v>2967.4243961842908</v>
      </c>
      <c r="AF4015" s="33">
        <f>IFERROR($AA4015/VLOOKUP(CONCATENATE("EUR",C4015),[1]GEINDICE!AR$1:AS$65536,2,0),"")</f>
        <v>476.19227334467871</v>
      </c>
      <c r="AG4015" s="48" t="str">
        <f>VLOOKUP(E4015,[1]Apresentação!AW$1:AX$65536,2,0)</f>
        <v xml:space="preserve">                    3 - TEXTILE AUXILIARIES</v>
      </c>
      <c r="AH4015" s="48" t="str">
        <f t="shared" si="1064"/>
        <v xml:space="preserve">         5503000437 - ZETESAL 2000 BR</v>
      </c>
      <c r="AI4015" s="49" t="str">
        <f t="shared" si="1065"/>
        <v xml:space="preserve">     X00034 - PETTENATI S/A INDUSTRIA TEXTIL</v>
      </c>
      <c r="AJ4015" t="str">
        <f t="shared" si="1066"/>
        <v xml:space="preserve">     90 - SALES</v>
      </c>
      <c r="AK4015" t="str">
        <f t="shared" si="1067"/>
        <v/>
      </c>
      <c r="AL4015">
        <f t="shared" si="1068"/>
        <v>8</v>
      </c>
      <c r="AM4015" t="str">
        <f t="shared" si="1069"/>
        <v>2025 8</v>
      </c>
      <c r="AN4015" t="str">
        <f t="shared" si="1070"/>
        <v xml:space="preserve">PETTENATI </v>
      </c>
    </row>
    <row r="4016" spans="1:40" x14ac:dyDescent="0.35">
      <c r="A4016">
        <v>84234</v>
      </c>
      <c r="B4016" t="s">
        <v>274</v>
      </c>
      <c r="C4016" s="31">
        <v>45946</v>
      </c>
      <c r="D4016" t="s">
        <v>286</v>
      </c>
      <c r="E4016" t="s">
        <v>287</v>
      </c>
      <c r="F4016" t="s">
        <v>1016</v>
      </c>
      <c r="G4016" t="s">
        <v>1017</v>
      </c>
      <c r="H4016" t="s">
        <v>1018</v>
      </c>
      <c r="I4016" t="s">
        <v>1019</v>
      </c>
      <c r="J4016">
        <v>1000</v>
      </c>
      <c r="K4016">
        <v>11900</v>
      </c>
      <c r="L4016">
        <v>7506.0530200000003</v>
      </c>
      <c r="M4016">
        <v>2396.6799999999998</v>
      </c>
      <c r="N4016">
        <v>11.9</v>
      </c>
      <c r="O4016" s="32">
        <f t="shared" si="1054"/>
        <v>9503.32</v>
      </c>
      <c r="P4016" s="32">
        <f t="shared" si="1055"/>
        <v>1997.2669799999994</v>
      </c>
      <c r="Q4016">
        <v>764404</v>
      </c>
      <c r="R4016" t="s">
        <v>312</v>
      </c>
      <c r="S4016" t="s">
        <v>312</v>
      </c>
      <c r="T4016" t="str">
        <f t="shared" si="1056"/>
        <v>VEN</v>
      </c>
      <c r="U4016" t="s">
        <v>313</v>
      </c>
      <c r="V4016" s="33">
        <f t="shared" si="1057"/>
        <v>11900</v>
      </c>
      <c r="W4016">
        <f t="shared" si="1058"/>
        <v>1000</v>
      </c>
      <c r="X4016" s="33">
        <f t="shared" si="1059"/>
        <v>9503.32</v>
      </c>
      <c r="Y4016" s="33">
        <f t="shared" si="1060"/>
        <v>2396.6799999999998</v>
      </c>
      <c r="Z4016" s="45">
        <f t="shared" si="1061"/>
        <v>0.15103083865546213</v>
      </c>
      <c r="AA4016" s="33">
        <f t="shared" si="1062"/>
        <v>1797.2669799999994</v>
      </c>
      <c r="AB4016" s="45">
        <f t="shared" si="1063"/>
        <v>0.18911990546461652</v>
      </c>
      <c r="AC4016" s="33">
        <f>IFERROR($X4016/VLOOKUP(CONCATENATE("USD",C4016),[1]GEINDICE!AR$1:AS$65536,2,0),"")</f>
        <v>1748.4122603672222</v>
      </c>
      <c r="AD4016" s="33">
        <f>IFERROR($AA4016/VLOOKUP(CONCATENATE("USD",C4016),[1]GEINDICE!AR$1:AS$65536,2,0),"")</f>
        <v>330.65956139382553</v>
      </c>
      <c r="AE4016" s="33">
        <f>IFERROR($X4016/VLOOKUP(CONCATENATE("EUR",C4016),[1]GEINDICE!AR$1:AS$65536,2,0),"")</f>
        <v>1498.7336182560834</v>
      </c>
      <c r="AF4016" s="33">
        <f>IFERROR($AA4016/VLOOKUP(CONCATENATE("EUR",C4016),[1]GEINDICE!AR$1:AS$65536,2,0),"")</f>
        <v>283.44036020123315</v>
      </c>
      <c r="AG4016" s="48" t="str">
        <f>VLOOKUP(E4016,[1]Apresentação!AW$1:AX$65536,2,0)</f>
        <v xml:space="preserve">                    3 - TEXTILE AUXILIARIES</v>
      </c>
      <c r="AH4016" s="48" t="str">
        <f t="shared" si="1064"/>
        <v xml:space="preserve">         5503000437 - ZETESAL 2000 BR</v>
      </c>
      <c r="AI4016" s="49" t="str">
        <f t="shared" si="1065"/>
        <v xml:space="preserve">     X00034 - PETTENATI S/A INDUSTRIA TEXTIL</v>
      </c>
      <c r="AJ4016" t="str">
        <f t="shared" si="1066"/>
        <v xml:space="preserve">     90 - SALES</v>
      </c>
      <c r="AK4016" t="str">
        <f t="shared" si="1067"/>
        <v/>
      </c>
      <c r="AL4016">
        <f t="shared" si="1068"/>
        <v>10</v>
      </c>
      <c r="AM4016" t="str">
        <f t="shared" si="1069"/>
        <v>2025 10</v>
      </c>
      <c r="AN4016" t="str">
        <f t="shared" si="1070"/>
        <v xml:space="preserve">PETTENATI </v>
      </c>
    </row>
    <row r="4017" spans="1:40" x14ac:dyDescent="0.35">
      <c r="A4017">
        <v>84850</v>
      </c>
      <c r="B4017" t="s">
        <v>274</v>
      </c>
      <c r="C4017" s="31">
        <v>45989</v>
      </c>
      <c r="D4017" t="s">
        <v>286</v>
      </c>
      <c r="E4017" t="s">
        <v>287</v>
      </c>
      <c r="F4017" t="s">
        <v>1016</v>
      </c>
      <c r="G4017" t="s">
        <v>1017</v>
      </c>
      <c r="H4017" t="s">
        <v>1018</v>
      </c>
      <c r="I4017" t="s">
        <v>1019</v>
      </c>
      <c r="J4017">
        <v>1000</v>
      </c>
      <c r="K4017">
        <v>11900</v>
      </c>
      <c r="L4017">
        <v>7506.0906199999999</v>
      </c>
      <c r="M4017">
        <v>2396.6799999999998</v>
      </c>
      <c r="N4017">
        <v>11.9</v>
      </c>
      <c r="O4017" s="32">
        <f t="shared" si="1054"/>
        <v>9503.32</v>
      </c>
      <c r="P4017" s="32">
        <f t="shared" si="1055"/>
        <v>1997.2293799999998</v>
      </c>
      <c r="Q4017">
        <v>768640</v>
      </c>
      <c r="R4017" t="s">
        <v>312</v>
      </c>
      <c r="S4017" t="s">
        <v>312</v>
      </c>
      <c r="T4017" t="str">
        <f t="shared" si="1056"/>
        <v>VEN</v>
      </c>
      <c r="U4017" t="s">
        <v>313</v>
      </c>
      <c r="V4017" s="33">
        <f t="shared" si="1057"/>
        <v>11900</v>
      </c>
      <c r="W4017">
        <f t="shared" si="1058"/>
        <v>1000</v>
      </c>
      <c r="X4017" s="33">
        <f t="shared" si="1059"/>
        <v>9503.32</v>
      </c>
      <c r="Y4017" s="33">
        <f t="shared" si="1060"/>
        <v>2396.6799999999998</v>
      </c>
      <c r="Z4017" s="45">
        <f t="shared" si="1061"/>
        <v>0.15102767899159661</v>
      </c>
      <c r="AA4017" s="33">
        <f t="shared" si="1062"/>
        <v>1797.2293799999998</v>
      </c>
      <c r="AB4017" s="45">
        <f t="shared" si="1063"/>
        <v>0.18911594895257655</v>
      </c>
      <c r="AC4017" s="33" t="str">
        <f>IFERROR($X4017/VLOOKUP(CONCATENATE("USD",C4017),[1]GEINDICE!AR$1:AS$65536,2,0),"")</f>
        <v/>
      </c>
      <c r="AD4017" s="33" t="str">
        <f>IFERROR($AA4017/VLOOKUP(CONCATENATE("USD",C4017),[1]GEINDICE!AR$1:AS$65536,2,0),"")</f>
        <v/>
      </c>
      <c r="AE4017" s="33" t="str">
        <f>IFERROR($X4017/VLOOKUP(CONCATENATE("EUR",C4017),[1]GEINDICE!AR$1:AS$65536,2,0),"")</f>
        <v/>
      </c>
      <c r="AF4017" s="33" t="str">
        <f>IFERROR($AA4017/VLOOKUP(CONCATENATE("EUR",C4017),[1]GEINDICE!AR$1:AS$65536,2,0),"")</f>
        <v/>
      </c>
      <c r="AG4017" s="48" t="str">
        <f>VLOOKUP(E4017,[1]Apresentação!AW$1:AX$65536,2,0)</f>
        <v xml:space="preserve">                    3 - TEXTILE AUXILIARIES</v>
      </c>
      <c r="AH4017" s="48" t="str">
        <f t="shared" si="1064"/>
        <v xml:space="preserve">         5503000437 - ZETESAL 2000 BR</v>
      </c>
      <c r="AI4017" s="49" t="str">
        <f t="shared" si="1065"/>
        <v xml:space="preserve">     X00034 - PETTENATI S/A INDUSTRIA TEXTIL</v>
      </c>
      <c r="AJ4017" t="str">
        <f t="shared" si="1066"/>
        <v xml:space="preserve">     90 - SALES</v>
      </c>
      <c r="AK4017" t="str">
        <f t="shared" si="1067"/>
        <v/>
      </c>
      <c r="AL4017">
        <f t="shared" si="1068"/>
        <v>11</v>
      </c>
      <c r="AM4017" t="str">
        <f t="shared" si="1069"/>
        <v>2025 11</v>
      </c>
      <c r="AN4017" t="str">
        <f t="shared" si="1070"/>
        <v xml:space="preserve">PETTENATI </v>
      </c>
    </row>
    <row r="4018" spans="1:40" x14ac:dyDescent="0.35">
      <c r="A4018">
        <v>84743</v>
      </c>
      <c r="B4018" t="s">
        <v>274</v>
      </c>
      <c r="C4018" s="31">
        <v>45982</v>
      </c>
      <c r="D4018" t="s">
        <v>286</v>
      </c>
      <c r="E4018" t="s">
        <v>287</v>
      </c>
      <c r="F4018" t="s">
        <v>1016</v>
      </c>
      <c r="G4018" t="s">
        <v>1017</v>
      </c>
      <c r="H4018" t="s">
        <v>1018</v>
      </c>
      <c r="I4018" t="s">
        <v>1019</v>
      </c>
      <c r="J4018">
        <v>1000</v>
      </c>
      <c r="K4018">
        <v>11900</v>
      </c>
      <c r="L4018">
        <v>7506.0530200000003</v>
      </c>
      <c r="M4018">
        <v>2396.6799999999998</v>
      </c>
      <c r="N4018">
        <v>11.9</v>
      </c>
      <c r="O4018" s="32">
        <f t="shared" si="1054"/>
        <v>9503.32</v>
      </c>
      <c r="P4018" s="32">
        <f t="shared" si="1055"/>
        <v>1997.2669799999994</v>
      </c>
      <c r="Q4018">
        <v>768037</v>
      </c>
      <c r="R4018" t="s">
        <v>312</v>
      </c>
      <c r="S4018" t="s">
        <v>312</v>
      </c>
      <c r="T4018" t="str">
        <f t="shared" si="1056"/>
        <v>VEN</v>
      </c>
      <c r="U4018" t="s">
        <v>313</v>
      </c>
      <c r="V4018" s="33">
        <f t="shared" si="1057"/>
        <v>11900</v>
      </c>
      <c r="W4018">
        <f t="shared" si="1058"/>
        <v>1000</v>
      </c>
      <c r="X4018" s="33">
        <f t="shared" si="1059"/>
        <v>9503.32</v>
      </c>
      <c r="Y4018" s="33">
        <f t="shared" si="1060"/>
        <v>2396.6799999999998</v>
      </c>
      <c r="Z4018" s="45">
        <f t="shared" si="1061"/>
        <v>0.15103083865546213</v>
      </c>
      <c r="AA4018" s="33">
        <f t="shared" si="1062"/>
        <v>1797.2669799999994</v>
      </c>
      <c r="AB4018" s="45">
        <f t="shared" si="1063"/>
        <v>0.18911990546461652</v>
      </c>
      <c r="AC4018" s="33" t="str">
        <f>IFERROR($X4018/VLOOKUP(CONCATENATE("USD",C4018),[1]GEINDICE!AR$1:AS$65536,2,0),"")</f>
        <v/>
      </c>
      <c r="AD4018" s="33" t="str">
        <f>IFERROR($AA4018/VLOOKUP(CONCATENATE("USD",C4018),[1]GEINDICE!AR$1:AS$65536,2,0),"")</f>
        <v/>
      </c>
      <c r="AE4018" s="33" t="str">
        <f>IFERROR($X4018/VLOOKUP(CONCATENATE("EUR",C4018),[1]GEINDICE!AR$1:AS$65536,2,0),"")</f>
        <v/>
      </c>
      <c r="AF4018" s="33" t="str">
        <f>IFERROR($AA4018/VLOOKUP(CONCATENATE("EUR",C4018),[1]GEINDICE!AR$1:AS$65536,2,0),"")</f>
        <v/>
      </c>
      <c r="AG4018" s="48" t="str">
        <f>VLOOKUP(E4018,[1]Apresentação!AW$1:AX$65536,2,0)</f>
        <v xml:space="preserve">                    3 - TEXTILE AUXILIARIES</v>
      </c>
      <c r="AH4018" s="48" t="str">
        <f t="shared" si="1064"/>
        <v xml:space="preserve">         5503000437 - ZETESAL 2000 BR</v>
      </c>
      <c r="AI4018" s="49" t="str">
        <f t="shared" si="1065"/>
        <v xml:space="preserve">     X00034 - PETTENATI S/A INDUSTRIA TEXTIL</v>
      </c>
      <c r="AJ4018" t="str">
        <f t="shared" si="1066"/>
        <v xml:space="preserve">     90 - SALES</v>
      </c>
      <c r="AK4018" t="str">
        <f t="shared" si="1067"/>
        <v/>
      </c>
      <c r="AL4018">
        <f t="shared" si="1068"/>
        <v>11</v>
      </c>
      <c r="AM4018" t="str">
        <f t="shared" si="1069"/>
        <v>2025 11</v>
      </c>
      <c r="AN4018" t="str">
        <f t="shared" si="1070"/>
        <v xml:space="preserve">PETTENATI </v>
      </c>
    </row>
    <row r="4019" spans="1:40" x14ac:dyDescent="0.35">
      <c r="A4019">
        <v>80884</v>
      </c>
      <c r="B4019" t="s">
        <v>274</v>
      </c>
      <c r="C4019" s="31">
        <v>45672</v>
      </c>
      <c r="D4019" t="s">
        <v>286</v>
      </c>
      <c r="E4019" t="s">
        <v>287</v>
      </c>
      <c r="F4019" t="s">
        <v>927</v>
      </c>
      <c r="G4019" t="s">
        <v>928</v>
      </c>
      <c r="H4019" t="s">
        <v>1018</v>
      </c>
      <c r="I4019" t="s">
        <v>1019</v>
      </c>
      <c r="J4019">
        <v>1000</v>
      </c>
      <c r="K4019">
        <v>11567</v>
      </c>
      <c r="L4019">
        <v>6827.08896</v>
      </c>
      <c r="M4019">
        <v>2329.59</v>
      </c>
      <c r="N4019">
        <v>11.567</v>
      </c>
      <c r="O4019" s="32">
        <f t="shared" si="1054"/>
        <v>9237.41</v>
      </c>
      <c r="P4019" s="32">
        <f t="shared" si="1055"/>
        <v>2410.3210399999998</v>
      </c>
      <c r="Q4019">
        <v>707140</v>
      </c>
      <c r="R4019" t="s">
        <v>298</v>
      </c>
      <c r="S4019" t="s">
        <v>298</v>
      </c>
      <c r="T4019" t="str">
        <f t="shared" si="1056"/>
        <v>VEN</v>
      </c>
      <c r="U4019" t="s">
        <v>300</v>
      </c>
      <c r="V4019" s="33">
        <f t="shared" si="1057"/>
        <v>11567</v>
      </c>
      <c r="W4019">
        <f t="shared" si="1058"/>
        <v>1000</v>
      </c>
      <c r="X4019" s="33">
        <f t="shared" si="1059"/>
        <v>9237.41</v>
      </c>
      <c r="Y4019" s="33">
        <f t="shared" si="1060"/>
        <v>2329.59</v>
      </c>
      <c r="Z4019" s="45">
        <f t="shared" si="1061"/>
        <v>0.1910885311662488</v>
      </c>
      <c r="AA4019" s="33">
        <f t="shared" si="1062"/>
        <v>2210.3210399999998</v>
      </c>
      <c r="AB4019" s="45">
        <f t="shared" si="1063"/>
        <v>0.23927930448036841</v>
      </c>
      <c r="AC4019" s="33">
        <f>IFERROR($X4019/VLOOKUP(CONCATENATE("USD",C4019),[1]GEINDICE!AR$1:AS$65536,2,0),"")</f>
        <v>1529.9551153584973</v>
      </c>
      <c r="AD4019" s="33">
        <f>IFERROR($AA4019/VLOOKUP(CONCATENATE("USD",C4019),[1]GEINDICE!AR$1:AS$65536,2,0),"")</f>
        <v>366.08659588916305</v>
      </c>
      <c r="AE4019" s="33">
        <f>IFERROR($X4019/VLOOKUP(CONCATENATE("EUR",C4019),[1]GEINDICE!AR$1:AS$65536,2,0),"")</f>
        <v>1484.3743471903069</v>
      </c>
      <c r="AF4019" s="33">
        <f>IFERROR($AA4019/VLOOKUP(CONCATENATE("EUR",C4019),[1]GEINDICE!AR$1:AS$65536,2,0),"")</f>
        <v>355.18006138419753</v>
      </c>
      <c r="AG4019" s="48" t="str">
        <f>VLOOKUP(E4019,[1]Apresentação!AW$1:AX$65536,2,0)</f>
        <v xml:space="preserve">                    3 - TEXTILE AUXILIARIES</v>
      </c>
      <c r="AH4019" s="48" t="str">
        <f t="shared" si="1064"/>
        <v xml:space="preserve">         5503000437 - ZETESAL 2000 BR</v>
      </c>
      <c r="AI4019" s="49" t="str">
        <f t="shared" si="1065"/>
        <v xml:space="preserve">     X00186 - STARTECH PRODUTOS QUIMICOS LTDA</v>
      </c>
      <c r="AJ4019" t="str">
        <f t="shared" si="1066"/>
        <v xml:space="preserve">     90 - SALES</v>
      </c>
      <c r="AK4019" t="str">
        <f t="shared" si="1067"/>
        <v/>
      </c>
      <c r="AL4019">
        <f t="shared" si="1068"/>
        <v>1</v>
      </c>
      <c r="AM4019" t="str">
        <f t="shared" si="1069"/>
        <v>2025 1</v>
      </c>
      <c r="AN4019" t="str">
        <f t="shared" si="1070"/>
        <v xml:space="preserve">STARTECH </v>
      </c>
    </row>
    <row r="4020" spans="1:40" x14ac:dyDescent="0.35">
      <c r="A4020">
        <v>81423</v>
      </c>
      <c r="B4020" t="s">
        <v>274</v>
      </c>
      <c r="C4020" s="31">
        <v>45714</v>
      </c>
      <c r="D4020" t="s">
        <v>286</v>
      </c>
      <c r="E4020" t="s">
        <v>287</v>
      </c>
      <c r="F4020" t="s">
        <v>927</v>
      </c>
      <c r="G4020" t="s">
        <v>928</v>
      </c>
      <c r="H4020" t="s">
        <v>1018</v>
      </c>
      <c r="I4020" t="s">
        <v>1019</v>
      </c>
      <c r="J4020">
        <v>1000</v>
      </c>
      <c r="K4020">
        <v>11570</v>
      </c>
      <c r="L4020">
        <v>6844.0901299999996</v>
      </c>
      <c r="M4020">
        <v>2330.1999999999998</v>
      </c>
      <c r="N4020">
        <v>11.57</v>
      </c>
      <c r="O4020" s="32">
        <f t="shared" si="1054"/>
        <v>9239.7999999999993</v>
      </c>
      <c r="P4020" s="32">
        <f t="shared" si="1055"/>
        <v>2395.7098699999997</v>
      </c>
      <c r="Q4020">
        <v>711783</v>
      </c>
      <c r="R4020" t="s">
        <v>298</v>
      </c>
      <c r="S4020" t="s">
        <v>298</v>
      </c>
      <c r="T4020" t="str">
        <f t="shared" si="1056"/>
        <v>VEN</v>
      </c>
      <c r="U4020" t="s">
        <v>300</v>
      </c>
      <c r="V4020" s="33">
        <f t="shared" si="1057"/>
        <v>11570</v>
      </c>
      <c r="W4020">
        <f t="shared" si="1058"/>
        <v>1000</v>
      </c>
      <c r="X4020" s="33">
        <f t="shared" si="1059"/>
        <v>9239.7999999999993</v>
      </c>
      <c r="Y4020" s="33">
        <f t="shared" si="1060"/>
        <v>2330.1999999999998</v>
      </c>
      <c r="Z4020" s="45">
        <f t="shared" si="1061"/>
        <v>0.18977613396715642</v>
      </c>
      <c r="AA4020" s="33">
        <f t="shared" si="1062"/>
        <v>2195.7098699999997</v>
      </c>
      <c r="AB4020" s="45">
        <f t="shared" si="1063"/>
        <v>0.23763608194982574</v>
      </c>
      <c r="AC4020" s="33">
        <f>IFERROR($X4020/VLOOKUP(CONCATENATE("USD",C4020),[1]GEINDICE!AR$1:AS$65536,2,0),"")</f>
        <v>1599.771456273698</v>
      </c>
      <c r="AD4020" s="33">
        <f>IFERROR($AA4020/VLOOKUP(CONCATENATE("USD",C4020),[1]GEINDICE!AR$1:AS$65536,2,0),"")</f>
        <v>380.16342088404861</v>
      </c>
      <c r="AE4020" s="33">
        <f>IFERROR($X4020/VLOOKUP(CONCATENATE("EUR",C4020),[1]GEINDICE!AR$1:AS$65536,2,0),"")</f>
        <v>1522.5838345554912</v>
      </c>
      <c r="AF4020" s="33">
        <f>IFERROR($AA4020/VLOOKUP(CONCATENATE("EUR",C4020),[1]GEINDICE!AR$1:AS$65536,2,0),"")</f>
        <v>361.82085688390862</v>
      </c>
      <c r="AG4020" s="48" t="str">
        <f>VLOOKUP(E4020,[1]Apresentação!AW$1:AX$65536,2,0)</f>
        <v xml:space="preserve">                    3 - TEXTILE AUXILIARIES</v>
      </c>
      <c r="AH4020" s="48" t="str">
        <f t="shared" si="1064"/>
        <v xml:space="preserve">         5503000437 - ZETESAL 2000 BR</v>
      </c>
      <c r="AI4020" s="49" t="str">
        <f t="shared" si="1065"/>
        <v xml:space="preserve">     X00186 - STARTECH PRODUTOS QUIMICOS LTDA</v>
      </c>
      <c r="AJ4020" t="str">
        <f t="shared" si="1066"/>
        <v xml:space="preserve">     90 - SALES</v>
      </c>
      <c r="AK4020" t="str">
        <f t="shared" si="1067"/>
        <v/>
      </c>
      <c r="AL4020">
        <f t="shared" si="1068"/>
        <v>2</v>
      </c>
      <c r="AM4020" t="str">
        <f t="shared" si="1069"/>
        <v>2025 2</v>
      </c>
      <c r="AN4020" t="str">
        <f t="shared" si="1070"/>
        <v xml:space="preserve">STARTECH </v>
      </c>
    </row>
    <row r="4021" spans="1:40" x14ac:dyDescent="0.35">
      <c r="A4021">
        <v>81120</v>
      </c>
      <c r="B4021" t="s">
        <v>274</v>
      </c>
      <c r="C4021" s="31">
        <v>45691</v>
      </c>
      <c r="D4021" t="s">
        <v>286</v>
      </c>
      <c r="E4021" t="s">
        <v>287</v>
      </c>
      <c r="F4021" t="s">
        <v>927</v>
      </c>
      <c r="G4021" t="s">
        <v>928</v>
      </c>
      <c r="H4021" t="s">
        <v>1018</v>
      </c>
      <c r="I4021" t="s">
        <v>1019</v>
      </c>
      <c r="J4021">
        <v>1000</v>
      </c>
      <c r="K4021">
        <v>11567</v>
      </c>
      <c r="L4021">
        <v>6827.08896</v>
      </c>
      <c r="M4021">
        <v>2329.59</v>
      </c>
      <c r="N4021">
        <v>11.567</v>
      </c>
      <c r="O4021" s="32">
        <f t="shared" si="1054"/>
        <v>9237.41</v>
      </c>
      <c r="P4021" s="32">
        <f t="shared" si="1055"/>
        <v>2410.3210399999998</v>
      </c>
      <c r="Q4021">
        <v>708932</v>
      </c>
      <c r="R4021" t="s">
        <v>298</v>
      </c>
      <c r="S4021" t="s">
        <v>298</v>
      </c>
      <c r="T4021" t="str">
        <f t="shared" si="1056"/>
        <v>VEN</v>
      </c>
      <c r="U4021" t="s">
        <v>300</v>
      </c>
      <c r="V4021" s="33">
        <f t="shared" si="1057"/>
        <v>11567</v>
      </c>
      <c r="W4021">
        <f t="shared" si="1058"/>
        <v>1000</v>
      </c>
      <c r="X4021" s="33">
        <f t="shared" si="1059"/>
        <v>9237.41</v>
      </c>
      <c r="Y4021" s="33">
        <f t="shared" si="1060"/>
        <v>2329.59</v>
      </c>
      <c r="Z4021" s="45">
        <f t="shared" si="1061"/>
        <v>0.1910885311662488</v>
      </c>
      <c r="AA4021" s="33">
        <f t="shared" si="1062"/>
        <v>2210.3210399999998</v>
      </c>
      <c r="AB4021" s="45">
        <f t="shared" si="1063"/>
        <v>0.23927930448036841</v>
      </c>
      <c r="AC4021" s="33">
        <f>IFERROR($X4021/VLOOKUP(CONCATENATE("USD",C4021),[1]GEINDICE!AR$1:AS$65536,2,0),"")</f>
        <v>1574.01298413618</v>
      </c>
      <c r="AD4021" s="33">
        <f>IFERROR($AA4021/VLOOKUP(CONCATENATE("USD",C4021),[1]GEINDICE!AR$1:AS$65536,2,0),"")</f>
        <v>376.62873208717428</v>
      </c>
      <c r="AE4021" s="33">
        <f>IFERROR($X4021/VLOOKUP(CONCATENATE("EUR",C4021),[1]GEINDICE!AR$1:AS$65536,2,0),"")</f>
        <v>1526.0878903023295</v>
      </c>
      <c r="AF4021" s="33">
        <f>IFERROR($AA4021/VLOOKUP(CONCATENATE("EUR",C4021),[1]GEINDICE!AR$1:AS$65536,2,0),"")</f>
        <v>365.16124896745413</v>
      </c>
      <c r="AG4021" s="48" t="str">
        <f>VLOOKUP(E4021,[1]Apresentação!AW$1:AX$65536,2,0)</f>
        <v xml:space="preserve">                    3 - TEXTILE AUXILIARIES</v>
      </c>
      <c r="AH4021" s="48" t="str">
        <f t="shared" si="1064"/>
        <v xml:space="preserve">         5503000437 - ZETESAL 2000 BR</v>
      </c>
      <c r="AI4021" s="49" t="str">
        <f t="shared" si="1065"/>
        <v xml:space="preserve">     X00186 - STARTECH PRODUTOS QUIMICOS LTDA</v>
      </c>
      <c r="AJ4021" t="str">
        <f t="shared" si="1066"/>
        <v xml:space="preserve">     90 - SALES</v>
      </c>
      <c r="AK4021" t="str">
        <f t="shared" si="1067"/>
        <v/>
      </c>
      <c r="AL4021">
        <f t="shared" si="1068"/>
        <v>2</v>
      </c>
      <c r="AM4021" t="str">
        <f t="shared" si="1069"/>
        <v>2025 2</v>
      </c>
      <c r="AN4021" t="str">
        <f t="shared" si="1070"/>
        <v xml:space="preserve">STARTECH </v>
      </c>
    </row>
    <row r="4022" spans="1:40" x14ac:dyDescent="0.35">
      <c r="A4022">
        <v>81793</v>
      </c>
      <c r="B4022" t="s">
        <v>274</v>
      </c>
      <c r="C4022" s="31">
        <v>45742</v>
      </c>
      <c r="D4022" t="s">
        <v>286</v>
      </c>
      <c r="E4022" t="s">
        <v>287</v>
      </c>
      <c r="F4022" t="s">
        <v>927</v>
      </c>
      <c r="G4022" t="s">
        <v>928</v>
      </c>
      <c r="H4022" t="s">
        <v>1018</v>
      </c>
      <c r="I4022" t="s">
        <v>1019</v>
      </c>
      <c r="J4022">
        <v>1000</v>
      </c>
      <c r="K4022">
        <v>12520</v>
      </c>
      <c r="L4022">
        <v>8106.3817099999997</v>
      </c>
      <c r="M4022">
        <v>2521.5300000000002</v>
      </c>
      <c r="N4022">
        <v>12.52</v>
      </c>
      <c r="O4022" s="32">
        <f t="shared" si="1054"/>
        <v>9998.4699999999993</v>
      </c>
      <c r="P4022" s="32">
        <f t="shared" si="1055"/>
        <v>1892.0882899999997</v>
      </c>
      <c r="Q4022">
        <v>722408</v>
      </c>
      <c r="R4022" t="s">
        <v>298</v>
      </c>
      <c r="S4022" t="s">
        <v>298</v>
      </c>
      <c r="T4022" t="str">
        <f t="shared" si="1056"/>
        <v>VEN</v>
      </c>
      <c r="U4022" t="s">
        <v>300</v>
      </c>
      <c r="V4022" s="33">
        <f t="shared" si="1057"/>
        <v>12520</v>
      </c>
      <c r="W4022">
        <f t="shared" si="1058"/>
        <v>1000</v>
      </c>
      <c r="X4022" s="33">
        <f t="shared" si="1059"/>
        <v>9998.4699999999993</v>
      </c>
      <c r="Y4022" s="33">
        <f t="shared" si="1060"/>
        <v>2521.5300000000002</v>
      </c>
      <c r="Z4022" s="45">
        <f t="shared" si="1061"/>
        <v>0.13515082188498401</v>
      </c>
      <c r="AA4022" s="33">
        <f t="shared" si="1062"/>
        <v>1692.0882899999997</v>
      </c>
      <c r="AB4022" s="45">
        <f t="shared" si="1063"/>
        <v>0.16923472191245259</v>
      </c>
      <c r="AC4022" s="33">
        <f>IFERROR($X4022/VLOOKUP(CONCATENATE("USD",C4022),[1]GEINDICE!AR$1:AS$65536,2,0),"")</f>
        <v>1744.9945896889942</v>
      </c>
      <c r="AD4022" s="33">
        <f>IFERROR($AA4022/VLOOKUP(CONCATENATE("USD",C4022),[1]GEINDICE!AR$1:AS$65536,2,0),"")</f>
        <v>295.31367412475123</v>
      </c>
      <c r="AE4022" s="33">
        <f>IFERROR($X4022/VLOOKUP(CONCATENATE("EUR",C4022),[1]GEINDICE!AR$1:AS$65536,2,0),"")</f>
        <v>1618.4253548940576</v>
      </c>
      <c r="AF4022" s="33">
        <f>IFERROR($AA4022/VLOOKUP(CONCATENATE("EUR",C4022),[1]GEINDICE!AR$1:AS$65536,2,0),"")</f>
        <v>273.89376487155823</v>
      </c>
      <c r="AG4022" s="48" t="str">
        <f>VLOOKUP(E4022,[1]Apresentação!AW$1:AX$65536,2,0)</f>
        <v xml:space="preserve">                    3 - TEXTILE AUXILIARIES</v>
      </c>
      <c r="AH4022" s="48" t="str">
        <f t="shared" si="1064"/>
        <v xml:space="preserve">         5503000437 - ZETESAL 2000 BR</v>
      </c>
      <c r="AI4022" s="49" t="str">
        <f t="shared" si="1065"/>
        <v xml:space="preserve">     X00186 - STARTECH PRODUTOS QUIMICOS LTDA</v>
      </c>
      <c r="AJ4022" t="str">
        <f t="shared" si="1066"/>
        <v xml:space="preserve">     90 - SALES</v>
      </c>
      <c r="AK4022" t="str">
        <f t="shared" si="1067"/>
        <v/>
      </c>
      <c r="AL4022">
        <f t="shared" si="1068"/>
        <v>3</v>
      </c>
      <c r="AM4022" t="str">
        <f t="shared" si="1069"/>
        <v>2025 3</v>
      </c>
      <c r="AN4022" t="str">
        <f t="shared" si="1070"/>
        <v xml:space="preserve">STARTECH </v>
      </c>
    </row>
    <row r="4023" spans="1:40" x14ac:dyDescent="0.35">
      <c r="A4023">
        <v>81903</v>
      </c>
      <c r="B4023" t="s">
        <v>274</v>
      </c>
      <c r="C4023" s="31">
        <v>45750</v>
      </c>
      <c r="D4023" t="s">
        <v>286</v>
      </c>
      <c r="E4023" t="s">
        <v>287</v>
      </c>
      <c r="F4023" t="s">
        <v>927</v>
      </c>
      <c r="G4023" t="s">
        <v>928</v>
      </c>
      <c r="H4023" t="s">
        <v>1018</v>
      </c>
      <c r="I4023" t="s">
        <v>1019</v>
      </c>
      <c r="J4023">
        <v>1000</v>
      </c>
      <c r="K4023">
        <v>12520</v>
      </c>
      <c r="L4023">
        <v>8138.2220200000002</v>
      </c>
      <c r="M4023">
        <v>2521.5300000000002</v>
      </c>
      <c r="N4023">
        <v>12.52</v>
      </c>
      <c r="O4023" s="32">
        <f t="shared" si="1054"/>
        <v>9998.4699999999993</v>
      </c>
      <c r="P4023" s="32">
        <f t="shared" si="1055"/>
        <v>1860.2479799999992</v>
      </c>
      <c r="Q4023">
        <v>725376</v>
      </c>
      <c r="R4023" t="s">
        <v>298</v>
      </c>
      <c r="S4023" t="s">
        <v>298</v>
      </c>
      <c r="T4023" t="str">
        <f t="shared" si="1056"/>
        <v>VEN</v>
      </c>
      <c r="U4023" t="s">
        <v>300</v>
      </c>
      <c r="V4023" s="33">
        <f t="shared" si="1057"/>
        <v>12520</v>
      </c>
      <c r="W4023">
        <f t="shared" si="1058"/>
        <v>1000</v>
      </c>
      <c r="X4023" s="33">
        <f t="shared" si="1059"/>
        <v>9998.4699999999993</v>
      </c>
      <c r="Y4023" s="33">
        <f t="shared" si="1060"/>
        <v>2521.5300000000002</v>
      </c>
      <c r="Z4023" s="45">
        <f t="shared" si="1061"/>
        <v>0.13260766613418523</v>
      </c>
      <c r="AA4023" s="33">
        <f t="shared" si="1062"/>
        <v>1660.2479799999992</v>
      </c>
      <c r="AB4023" s="45">
        <f t="shared" si="1063"/>
        <v>0.16605020368116316</v>
      </c>
      <c r="AC4023" s="33">
        <f>IFERROR($X4023/VLOOKUP(CONCATENATE("USD",C4023),[1]GEINDICE!AR$1:AS$65536,2,0),"")</f>
        <v>1783.3074714181246</v>
      </c>
      <c r="AD4023" s="33">
        <f>IFERROR($AA4023/VLOOKUP(CONCATENATE("USD",C4023),[1]GEINDICE!AR$1:AS$65536,2,0),"")</f>
        <v>296.11856885511963</v>
      </c>
      <c r="AE4023" s="33">
        <f>IFERROR($X4023/VLOOKUP(CONCATENATE("EUR",C4023),[1]GEINDICE!AR$1:AS$65536,2,0),"")</f>
        <v>1613.6975468043897</v>
      </c>
      <c r="AF4023" s="33">
        <f>IFERROR($AA4023/VLOOKUP(CONCATENATE("EUR",C4023),[1]GEINDICE!AR$1:AS$65536,2,0),"")</f>
        <v>267.95480632666221</v>
      </c>
      <c r="AG4023" s="48" t="str">
        <f>VLOOKUP(E4023,[1]Apresentação!AW$1:AX$65536,2,0)</f>
        <v xml:space="preserve">                    3 - TEXTILE AUXILIARIES</v>
      </c>
      <c r="AH4023" s="48" t="str">
        <f t="shared" si="1064"/>
        <v xml:space="preserve">         5503000437 - ZETESAL 2000 BR</v>
      </c>
      <c r="AI4023" s="49" t="str">
        <f t="shared" si="1065"/>
        <v xml:space="preserve">     X00186 - STARTECH PRODUTOS QUIMICOS LTDA</v>
      </c>
      <c r="AJ4023" t="str">
        <f t="shared" si="1066"/>
        <v xml:space="preserve">     90 - SALES</v>
      </c>
      <c r="AK4023" t="str">
        <f t="shared" si="1067"/>
        <v/>
      </c>
      <c r="AL4023">
        <f t="shared" si="1068"/>
        <v>4</v>
      </c>
      <c r="AM4023" t="str">
        <f t="shared" si="1069"/>
        <v>2025 4</v>
      </c>
      <c r="AN4023" t="str">
        <f t="shared" si="1070"/>
        <v xml:space="preserve">STARTECH </v>
      </c>
    </row>
    <row r="4024" spans="1:40" x14ac:dyDescent="0.35">
      <c r="A4024">
        <v>81812</v>
      </c>
      <c r="B4024" t="s">
        <v>274</v>
      </c>
      <c r="C4024" s="31">
        <v>45743</v>
      </c>
      <c r="D4024" t="s">
        <v>286</v>
      </c>
      <c r="E4024" t="s">
        <v>287</v>
      </c>
      <c r="F4024" t="s">
        <v>925</v>
      </c>
      <c r="G4024" t="s">
        <v>926</v>
      </c>
      <c r="H4024" t="s">
        <v>1018</v>
      </c>
      <c r="I4024" t="s">
        <v>1019</v>
      </c>
      <c r="J4024">
        <v>200</v>
      </c>
      <c r="K4024">
        <v>2698</v>
      </c>
      <c r="L4024">
        <v>1627.6443999999999</v>
      </c>
      <c r="M4024">
        <v>543.37</v>
      </c>
      <c r="N4024">
        <v>13.49</v>
      </c>
      <c r="O4024" s="32">
        <f t="shared" si="1054"/>
        <v>2154.63</v>
      </c>
      <c r="P4024" s="32">
        <f t="shared" si="1055"/>
        <v>526.9856000000002</v>
      </c>
      <c r="Q4024">
        <v>722770</v>
      </c>
      <c r="R4024" t="s">
        <v>298</v>
      </c>
      <c r="S4024" t="s">
        <v>298</v>
      </c>
      <c r="T4024" t="str">
        <f t="shared" si="1056"/>
        <v>VEN</v>
      </c>
      <c r="U4024" t="s">
        <v>300</v>
      </c>
      <c r="V4024" s="33">
        <f t="shared" si="1057"/>
        <v>2698</v>
      </c>
      <c r="W4024">
        <f t="shared" si="1058"/>
        <v>200</v>
      </c>
      <c r="X4024" s="33">
        <f t="shared" si="1059"/>
        <v>2154.63</v>
      </c>
      <c r="Y4024" s="33">
        <f t="shared" si="1060"/>
        <v>543.37</v>
      </c>
      <c r="Z4024" s="45">
        <f t="shared" si="1061"/>
        <v>0.18049873980726472</v>
      </c>
      <c r="AA4024" s="33">
        <f t="shared" si="1062"/>
        <v>486.9856000000002</v>
      </c>
      <c r="AB4024" s="45">
        <f t="shared" si="1063"/>
        <v>0.22601820266124587</v>
      </c>
      <c r="AC4024" s="33">
        <f>IFERROR($X4024/VLOOKUP(CONCATENATE("USD",C4024),[1]GEINDICE!AR$1:AS$65536,2,0),"")</f>
        <v>374.88777534189376</v>
      </c>
      <c r="AD4024" s="33">
        <f>IFERROR($AA4024/VLOOKUP(CONCATENATE("USD",C4024),[1]GEINDICE!AR$1:AS$65536,2,0),"")</f>
        <v>84.731461182447759</v>
      </c>
      <c r="AE4024" s="33">
        <f>IFERROR($X4024/VLOOKUP(CONCATENATE("EUR",C4024),[1]GEINDICE!AR$1:AS$65536,2,0),"")</f>
        <v>347.11786312669159</v>
      </c>
      <c r="AF4024" s="33">
        <f>IFERROR($AA4024/VLOOKUP(CONCATENATE("EUR",C4024),[1]GEINDICE!AR$1:AS$65536,2,0),"")</f>
        <v>78.454955535507182</v>
      </c>
      <c r="AG4024" s="48" t="str">
        <f>VLOOKUP(E4024,[1]Apresentação!AW$1:AX$65536,2,0)</f>
        <v xml:space="preserve">                    3 - TEXTILE AUXILIARIES</v>
      </c>
      <c r="AH4024" s="48" t="str">
        <f t="shared" si="1064"/>
        <v xml:space="preserve">         5503000437 - ZETESAL 2000 BR</v>
      </c>
      <c r="AI4024" s="49" t="str">
        <f t="shared" si="1065"/>
        <v xml:space="preserve">     X00133 - TINTURARIA E ESTAMPARIA COFINA LTDA</v>
      </c>
      <c r="AJ4024" t="str">
        <f t="shared" si="1066"/>
        <v xml:space="preserve">     90 - SALES</v>
      </c>
      <c r="AK4024" t="str">
        <f t="shared" si="1067"/>
        <v/>
      </c>
      <c r="AL4024">
        <f t="shared" si="1068"/>
        <v>3</v>
      </c>
      <c r="AM4024" t="str">
        <f t="shared" si="1069"/>
        <v>2025 3</v>
      </c>
      <c r="AN4024" t="str">
        <f t="shared" si="1070"/>
        <v xml:space="preserve">TINTURARIA </v>
      </c>
    </row>
    <row r="4025" spans="1:40" x14ac:dyDescent="0.35">
      <c r="A4025">
        <v>82357</v>
      </c>
      <c r="B4025" t="s">
        <v>274</v>
      </c>
      <c r="C4025" s="31">
        <v>45786</v>
      </c>
      <c r="D4025" t="s">
        <v>286</v>
      </c>
      <c r="E4025" t="s">
        <v>287</v>
      </c>
      <c r="F4025" t="s">
        <v>927</v>
      </c>
      <c r="G4025" t="s">
        <v>928</v>
      </c>
      <c r="H4025" t="s">
        <v>1018</v>
      </c>
      <c r="I4025" t="s">
        <v>1019</v>
      </c>
      <c r="J4025">
        <v>1000</v>
      </c>
      <c r="K4025">
        <v>12520</v>
      </c>
      <c r="L4025">
        <v>7971.6160900000004</v>
      </c>
      <c r="M4025">
        <v>2521.5300000000002</v>
      </c>
      <c r="N4025">
        <v>12.52</v>
      </c>
      <c r="O4025" s="32">
        <f t="shared" si="1054"/>
        <v>9998.4699999999993</v>
      </c>
      <c r="P4025" s="32">
        <f t="shared" si="1055"/>
        <v>2026.8539099999989</v>
      </c>
      <c r="Q4025">
        <v>738333</v>
      </c>
      <c r="R4025" t="s">
        <v>298</v>
      </c>
      <c r="S4025" t="s">
        <v>298</v>
      </c>
      <c r="T4025" t="str">
        <f t="shared" si="1056"/>
        <v>VEN</v>
      </c>
      <c r="U4025" t="s">
        <v>300</v>
      </c>
      <c r="V4025" s="33">
        <f t="shared" si="1057"/>
        <v>12520</v>
      </c>
      <c r="W4025">
        <f t="shared" si="1058"/>
        <v>1000</v>
      </c>
      <c r="X4025" s="33">
        <f t="shared" si="1059"/>
        <v>9998.4699999999993</v>
      </c>
      <c r="Y4025" s="33">
        <f t="shared" si="1060"/>
        <v>2521.5300000000002</v>
      </c>
      <c r="Z4025" s="45">
        <f t="shared" si="1061"/>
        <v>0.14591484904153346</v>
      </c>
      <c r="AA4025" s="33">
        <f t="shared" si="1062"/>
        <v>1826.8539099999989</v>
      </c>
      <c r="AB4025" s="45">
        <f t="shared" si="1063"/>
        <v>0.18271334614195961</v>
      </c>
      <c r="AC4025" s="33">
        <f>IFERROR($X4025/VLOOKUP(CONCATENATE("USD",C4025),[1]GEINDICE!AR$1:AS$65536,2,0),"")</f>
        <v>1769.2962432092863</v>
      </c>
      <c r="AD4025" s="33">
        <f>IFERROR($AA4025/VLOOKUP(CONCATENATE("USD",C4025),[1]GEINDICE!AR$1:AS$65536,2,0),"")</f>
        <v>323.27403691316715</v>
      </c>
      <c r="AE4025" s="33">
        <f>IFERROR($X4025/VLOOKUP(CONCATENATE("EUR",C4025),[1]GEINDICE!AR$1:AS$65536,2,0),"")</f>
        <v>1569.9142695641249</v>
      </c>
      <c r="AF4025" s="33">
        <f>IFERROR($AA4025/VLOOKUP(CONCATENATE("EUR",C4025),[1]GEINDICE!AR$1:AS$65536,2,0),"")</f>
        <v>286.84428934807164</v>
      </c>
      <c r="AG4025" s="48" t="str">
        <f>VLOOKUP(E4025,[1]Apresentação!AW$1:AX$65536,2,0)</f>
        <v xml:space="preserve">                    3 - TEXTILE AUXILIARIES</v>
      </c>
      <c r="AH4025" s="48" t="str">
        <f t="shared" si="1064"/>
        <v xml:space="preserve">         5503000437 - ZETESAL 2000 BR</v>
      </c>
      <c r="AI4025" s="49" t="str">
        <f t="shared" si="1065"/>
        <v xml:space="preserve">     X00186 - STARTECH PRODUTOS QUIMICOS LTDA</v>
      </c>
      <c r="AJ4025" t="str">
        <f t="shared" si="1066"/>
        <v xml:space="preserve">     90 - SALES</v>
      </c>
      <c r="AK4025" t="str">
        <f t="shared" si="1067"/>
        <v/>
      </c>
      <c r="AL4025">
        <f t="shared" si="1068"/>
        <v>5</v>
      </c>
      <c r="AM4025" t="str">
        <f t="shared" si="1069"/>
        <v>2025 5</v>
      </c>
      <c r="AN4025" t="str">
        <f t="shared" si="1070"/>
        <v xml:space="preserve">STARTECH </v>
      </c>
    </row>
    <row r="4026" spans="1:40" x14ac:dyDescent="0.35">
      <c r="A4026">
        <v>83730</v>
      </c>
      <c r="B4026" t="s">
        <v>274</v>
      </c>
      <c r="C4026" s="31">
        <v>45902</v>
      </c>
      <c r="D4026" t="s">
        <v>286</v>
      </c>
      <c r="E4026" t="s">
        <v>287</v>
      </c>
      <c r="F4026" t="s">
        <v>925</v>
      </c>
      <c r="G4026" t="s">
        <v>926</v>
      </c>
      <c r="H4026" t="s">
        <v>1018</v>
      </c>
      <c r="I4026" t="s">
        <v>1019</v>
      </c>
      <c r="J4026">
        <v>200</v>
      </c>
      <c r="K4026">
        <v>2698</v>
      </c>
      <c r="L4026">
        <v>1575.65921</v>
      </c>
      <c r="M4026">
        <v>543.37</v>
      </c>
      <c r="N4026">
        <v>13.49</v>
      </c>
      <c r="O4026" s="32">
        <f t="shared" si="1054"/>
        <v>2154.63</v>
      </c>
      <c r="P4026" s="32">
        <f t="shared" si="1055"/>
        <v>578.97079000000008</v>
      </c>
      <c r="Q4026">
        <v>760376</v>
      </c>
      <c r="R4026" t="s">
        <v>298</v>
      </c>
      <c r="S4026" t="s">
        <v>298</v>
      </c>
      <c r="T4026" t="str">
        <f t="shared" si="1056"/>
        <v>VEN</v>
      </c>
      <c r="U4026" t="s">
        <v>300</v>
      </c>
      <c r="V4026" s="33">
        <f t="shared" si="1057"/>
        <v>2698</v>
      </c>
      <c r="W4026">
        <f t="shared" si="1058"/>
        <v>200</v>
      </c>
      <c r="X4026" s="33">
        <f t="shared" si="1059"/>
        <v>2154.63</v>
      </c>
      <c r="Y4026" s="33">
        <f t="shared" si="1060"/>
        <v>543.37</v>
      </c>
      <c r="Z4026" s="45">
        <f t="shared" si="1061"/>
        <v>0.19976678650852486</v>
      </c>
      <c r="AA4026" s="33">
        <f t="shared" si="1062"/>
        <v>538.97079000000008</v>
      </c>
      <c r="AB4026" s="45">
        <f t="shared" si="1063"/>
        <v>0.25014540315506612</v>
      </c>
      <c r="AC4026" s="33">
        <f>IFERROR($X4026/VLOOKUP(CONCATENATE("USD",C4026),[1]GEINDICE!AR$1:AS$65536,2,0),"")</f>
        <v>394.04352596927583</v>
      </c>
      <c r="AD4026" s="33">
        <f>IFERROR($AA4026/VLOOKUP(CONCATENATE("USD",C4026),[1]GEINDICE!AR$1:AS$65536,2,0),"")</f>
        <v>98.568176664228247</v>
      </c>
      <c r="AE4026" s="33">
        <f>IFERROR($X4026/VLOOKUP(CONCATENATE("EUR",C4026),[1]GEINDICE!AR$1:AS$65536,2,0),"")</f>
        <v>338.11907601531601</v>
      </c>
      <c r="AF4026" s="33">
        <f>IFERROR($AA4026/VLOOKUP(CONCATENATE("EUR",C4026),[1]GEINDICE!AR$1:AS$65536,2,0),"")</f>
        <v>84.578932584269666</v>
      </c>
      <c r="AG4026" s="48" t="str">
        <f>VLOOKUP(E4026,[1]Apresentação!AW$1:AX$65536,2,0)</f>
        <v xml:space="preserve">                    3 - TEXTILE AUXILIARIES</v>
      </c>
      <c r="AH4026" s="48" t="str">
        <f t="shared" si="1064"/>
        <v xml:space="preserve">         5503000437 - ZETESAL 2000 BR</v>
      </c>
      <c r="AI4026" s="49" t="str">
        <f t="shared" si="1065"/>
        <v xml:space="preserve">     X00133 - TINTURARIA E ESTAMPARIA COFINA LTDA</v>
      </c>
      <c r="AJ4026" t="str">
        <f t="shared" si="1066"/>
        <v xml:space="preserve">     90 - SALES</v>
      </c>
      <c r="AK4026" t="str">
        <f t="shared" si="1067"/>
        <v/>
      </c>
      <c r="AL4026">
        <f t="shared" si="1068"/>
        <v>9</v>
      </c>
      <c r="AM4026" t="str">
        <f t="shared" si="1069"/>
        <v>2025 9</v>
      </c>
      <c r="AN4026" t="str">
        <f t="shared" si="1070"/>
        <v xml:space="preserve">TINTURARIA </v>
      </c>
    </row>
    <row r="4027" spans="1:40" x14ac:dyDescent="0.35">
      <c r="A4027">
        <v>81370</v>
      </c>
      <c r="B4027" t="s">
        <v>274</v>
      </c>
      <c r="C4027" s="31">
        <v>45709</v>
      </c>
      <c r="D4027" t="s">
        <v>286</v>
      </c>
      <c r="E4027" t="s">
        <v>287</v>
      </c>
      <c r="F4027" t="s">
        <v>923</v>
      </c>
      <c r="G4027" t="s">
        <v>924</v>
      </c>
      <c r="H4027" t="s">
        <v>1020</v>
      </c>
      <c r="I4027" t="s">
        <v>1021</v>
      </c>
      <c r="J4027">
        <v>240</v>
      </c>
      <c r="K4027">
        <v>3800.88</v>
      </c>
      <c r="L4027">
        <v>2078.7734700000001</v>
      </c>
      <c r="M4027">
        <v>765.5</v>
      </c>
      <c r="N4027">
        <v>15.837000000000002</v>
      </c>
      <c r="O4027" s="32">
        <f t="shared" si="1054"/>
        <v>3035.38</v>
      </c>
      <c r="P4027" s="32">
        <f t="shared" si="1055"/>
        <v>956.60653000000002</v>
      </c>
      <c r="Q4027">
        <v>710963</v>
      </c>
      <c r="R4027" t="s">
        <v>298</v>
      </c>
      <c r="S4027" t="s">
        <v>298</v>
      </c>
      <c r="T4027" t="str">
        <f t="shared" si="1056"/>
        <v>VEN</v>
      </c>
      <c r="U4027" t="s">
        <v>300</v>
      </c>
      <c r="V4027" s="33">
        <f t="shared" si="1057"/>
        <v>3800.88</v>
      </c>
      <c r="W4027">
        <f t="shared" si="1058"/>
        <v>240</v>
      </c>
      <c r="X4027" s="33">
        <f t="shared" si="1059"/>
        <v>3035.38</v>
      </c>
      <c r="Y4027" s="33">
        <f t="shared" si="1060"/>
        <v>765.5</v>
      </c>
      <c r="Z4027" s="45">
        <f t="shared" si="1061"/>
        <v>0.23905162225589863</v>
      </c>
      <c r="AA4027" s="33">
        <f t="shared" si="1062"/>
        <v>908.60653000000002</v>
      </c>
      <c r="AB4027" s="45">
        <f t="shared" si="1063"/>
        <v>0.2993386429376223</v>
      </c>
      <c r="AC4027" s="33">
        <f>IFERROR($X4027/VLOOKUP(CONCATENATE("USD",C4027),[1]GEINDICE!AR$1:AS$65536,2,0),"")</f>
        <v>532.27067880126958</v>
      </c>
      <c r="AD4027" s="33">
        <f>IFERROR($AA4027/VLOOKUP(CONCATENATE("USD",C4027),[1]GEINDICE!AR$1:AS$65536,2,0),"")</f>
        <v>159.32918266785907</v>
      </c>
      <c r="AE4027" s="33">
        <f>IFERROR($X4027/VLOOKUP(CONCATENATE("EUR",C4027),[1]GEINDICE!AR$1:AS$65536,2,0),"")</f>
        <v>509.10402200530007</v>
      </c>
      <c r="AF4027" s="33">
        <f>IFERROR($AA4027/VLOOKUP(CONCATENATE("EUR",C4027),[1]GEINDICE!AR$1:AS$65536,2,0),"")</f>
        <v>152.39450706115193</v>
      </c>
      <c r="AG4027" s="48" t="str">
        <f>VLOOKUP(E4027,[1]Apresentação!AW$1:AX$65536,2,0)</f>
        <v xml:space="preserve">                    3 - TEXTILE AUXILIARIES</v>
      </c>
      <c r="AH4027" s="48" t="str">
        <f t="shared" si="1064"/>
        <v xml:space="preserve">         5503000025 - ZETESAL 2027 BR</v>
      </c>
      <c r="AI4027" s="49" t="str">
        <f t="shared" si="1065"/>
        <v xml:space="preserve">     X00219 - LEATI PRODUTOS QUIMICOS LTDA</v>
      </c>
      <c r="AJ4027" t="str">
        <f t="shared" si="1066"/>
        <v xml:space="preserve">     90 - SALES</v>
      </c>
      <c r="AK4027" t="str">
        <f t="shared" si="1067"/>
        <v/>
      </c>
      <c r="AL4027">
        <f t="shared" si="1068"/>
        <v>2</v>
      </c>
      <c r="AM4027" t="str">
        <f t="shared" si="1069"/>
        <v>2025 2</v>
      </c>
      <c r="AN4027" t="str">
        <f t="shared" si="1070"/>
        <v xml:space="preserve">LEATI </v>
      </c>
    </row>
    <row r="4028" spans="1:40" x14ac:dyDescent="0.35">
      <c r="A4028">
        <v>83153</v>
      </c>
      <c r="B4028" t="s">
        <v>274</v>
      </c>
      <c r="C4028" s="31">
        <v>45855</v>
      </c>
      <c r="D4028" t="s">
        <v>286</v>
      </c>
      <c r="E4028" t="s">
        <v>287</v>
      </c>
      <c r="F4028" t="s">
        <v>316</v>
      </c>
      <c r="G4028" t="s">
        <v>317</v>
      </c>
      <c r="H4028" t="s">
        <v>1022</v>
      </c>
      <c r="I4028" t="s">
        <v>1023</v>
      </c>
      <c r="J4028">
        <v>215</v>
      </c>
      <c r="K4028">
        <v>1935</v>
      </c>
      <c r="L4028">
        <v>1324.03081</v>
      </c>
      <c r="M4028">
        <v>389.71</v>
      </c>
      <c r="N4028">
        <v>9</v>
      </c>
      <c r="O4028" s="32">
        <f t="shared" si="1054"/>
        <v>1545.29</v>
      </c>
      <c r="P4028" s="32">
        <f t="shared" si="1055"/>
        <v>221.25918999999999</v>
      </c>
      <c r="Q4028">
        <v>744156</v>
      </c>
      <c r="R4028" t="s">
        <v>298</v>
      </c>
      <c r="S4028" t="s">
        <v>298</v>
      </c>
      <c r="T4028" t="str">
        <f t="shared" si="1056"/>
        <v>VEN</v>
      </c>
      <c r="U4028" t="s">
        <v>300</v>
      </c>
      <c r="V4028" s="33">
        <f t="shared" si="1057"/>
        <v>1935</v>
      </c>
      <c r="W4028">
        <f t="shared" si="1058"/>
        <v>215</v>
      </c>
      <c r="X4028" s="33">
        <f t="shared" si="1059"/>
        <v>1545.29</v>
      </c>
      <c r="Y4028" s="33">
        <f t="shared" si="1060"/>
        <v>389.71</v>
      </c>
      <c r="Z4028" s="45">
        <f t="shared" si="1061"/>
        <v>9.2123612403100769E-2</v>
      </c>
      <c r="AA4028" s="33">
        <f t="shared" si="1062"/>
        <v>178.25918999999999</v>
      </c>
      <c r="AB4028" s="45">
        <f t="shared" si="1063"/>
        <v>0.11535646383526717</v>
      </c>
      <c r="AC4028" s="33">
        <f>IFERROR($X4028/VLOOKUP(CONCATENATE("USD",C4028),[1]GEINDICE!AR$1:AS$65536,2,0),"")</f>
        <v>277.24671223783122</v>
      </c>
      <c r="AD4028" s="33">
        <f>IFERROR($AA4028/VLOOKUP(CONCATENATE("USD",C4028),[1]GEINDICE!AR$1:AS$65536,2,0),"")</f>
        <v>31.982200333710097</v>
      </c>
      <c r="AE4028" s="33">
        <f>IFERROR($X4028/VLOOKUP(CONCATENATE("EUR",C4028),[1]GEINDICE!AR$1:AS$65536,2,0),"")</f>
        <v>239.04616050986942</v>
      </c>
      <c r="AF4028" s="33">
        <f>IFERROR($AA4028/VLOOKUP(CONCATENATE("EUR",C4028),[1]GEINDICE!AR$1:AS$65536,2,0),"")</f>
        <v>27.575519769816221</v>
      </c>
      <c r="AG4028" s="48" t="str">
        <f>VLOOKUP(E4028,[1]Apresentação!AW$1:AX$65536,2,0)</f>
        <v xml:space="preserve">                    3 - TEXTILE AUXILIARIES</v>
      </c>
      <c r="AH4028" s="48" t="str">
        <f t="shared" si="1064"/>
        <v xml:space="preserve">         5503000026 - ZETESAL 2029 JET BR</v>
      </c>
      <c r="AI4028" s="49" t="str">
        <f t="shared" si="1065"/>
        <v xml:space="preserve">     X00274 - ELASTAN IND E COM LTDA</v>
      </c>
      <c r="AJ4028" t="str">
        <f t="shared" si="1066"/>
        <v xml:space="preserve">     90 - SALES</v>
      </c>
      <c r="AK4028" t="str">
        <f t="shared" si="1067"/>
        <v/>
      </c>
      <c r="AL4028">
        <f t="shared" si="1068"/>
        <v>7</v>
      </c>
      <c r="AM4028" t="str">
        <f t="shared" si="1069"/>
        <v>2025 7</v>
      </c>
      <c r="AN4028" t="str">
        <f t="shared" si="1070"/>
        <v xml:space="preserve">ELASTAN </v>
      </c>
    </row>
    <row r="4029" spans="1:40" x14ac:dyDescent="0.35">
      <c r="A4029">
        <v>80832</v>
      </c>
      <c r="B4029" t="s">
        <v>274</v>
      </c>
      <c r="C4029" s="31">
        <v>45667</v>
      </c>
      <c r="D4029" t="s">
        <v>286</v>
      </c>
      <c r="E4029" t="s">
        <v>287</v>
      </c>
      <c r="F4029" t="s">
        <v>316</v>
      </c>
      <c r="G4029" t="s">
        <v>317</v>
      </c>
      <c r="H4029" t="s">
        <v>1024</v>
      </c>
      <c r="I4029" t="s">
        <v>1025</v>
      </c>
      <c r="J4029">
        <v>360</v>
      </c>
      <c r="K4029">
        <v>5400</v>
      </c>
      <c r="L4029">
        <v>2823.2927</v>
      </c>
      <c r="M4029">
        <v>695.52</v>
      </c>
      <c r="N4029">
        <v>15</v>
      </c>
      <c r="O4029" s="32">
        <f t="shared" si="1054"/>
        <v>4704.4799999999996</v>
      </c>
      <c r="P4029" s="32">
        <f t="shared" si="1055"/>
        <v>1881.1872999999996</v>
      </c>
      <c r="Q4029">
        <v>706844</v>
      </c>
      <c r="R4029" t="s">
        <v>298</v>
      </c>
      <c r="S4029" t="s">
        <v>298</v>
      </c>
      <c r="T4029" t="str">
        <f t="shared" si="1056"/>
        <v>VEN</v>
      </c>
      <c r="U4029" t="s">
        <v>300</v>
      </c>
      <c r="V4029" s="33">
        <f t="shared" si="1057"/>
        <v>5400</v>
      </c>
      <c r="W4029">
        <f t="shared" si="1058"/>
        <v>360</v>
      </c>
      <c r="X4029" s="33">
        <f t="shared" si="1059"/>
        <v>4704.4799999999996</v>
      </c>
      <c r="Y4029" s="33">
        <f t="shared" si="1060"/>
        <v>695.52</v>
      </c>
      <c r="Z4029" s="45">
        <f t="shared" si="1061"/>
        <v>0.33503468518518509</v>
      </c>
      <c r="AA4029" s="33">
        <f t="shared" si="1062"/>
        <v>1809.1872999999996</v>
      </c>
      <c r="AB4029" s="45">
        <f t="shared" si="1063"/>
        <v>0.38456690218685163</v>
      </c>
      <c r="AC4029" s="33">
        <f>IFERROR($X4029/VLOOKUP(CONCATENATE("USD",C4029),[1]GEINDICE!AR$1:AS$65536,2,0),"")</f>
        <v>771.6689904043302</v>
      </c>
      <c r="AD4029" s="33">
        <f>IFERROR($AA4029/VLOOKUP(CONCATENATE("USD",C4029),[1]GEINDICE!AR$1:AS$65536,2,0),"")</f>
        <v>296.75835315344858</v>
      </c>
      <c r="AE4029" s="33">
        <f>IFERROR($X4029/VLOOKUP(CONCATENATE("EUR",C4029),[1]GEINDICE!AR$1:AS$65536,2,0),"")</f>
        <v>752.70475672389227</v>
      </c>
      <c r="AF4029" s="33">
        <f>IFERROR($AA4029/VLOOKUP(CONCATENATE("EUR",C4029),[1]GEINDICE!AR$1:AS$65536,2,0),"")</f>
        <v>289.46533655461502</v>
      </c>
      <c r="AG4029" s="48" t="str">
        <f>VLOOKUP(E4029,[1]Apresentação!AW$1:AX$65536,2,0)</f>
        <v xml:space="preserve">                    3 - TEXTILE AUXILIARIES</v>
      </c>
      <c r="AH4029" s="48" t="str">
        <f t="shared" si="1064"/>
        <v xml:space="preserve">         5503000030 - ZETESAL 2109 BR</v>
      </c>
      <c r="AI4029" s="49" t="str">
        <f t="shared" si="1065"/>
        <v xml:space="preserve">     X00274 - ELASTAN IND E COM LTDA</v>
      </c>
      <c r="AJ4029" t="str">
        <f t="shared" si="1066"/>
        <v xml:space="preserve">     90 - SALES</v>
      </c>
      <c r="AK4029" t="str">
        <f t="shared" si="1067"/>
        <v/>
      </c>
      <c r="AL4029">
        <f t="shared" si="1068"/>
        <v>1</v>
      </c>
      <c r="AM4029" t="str">
        <f t="shared" si="1069"/>
        <v>2025 1</v>
      </c>
      <c r="AN4029" t="str">
        <f t="shared" si="1070"/>
        <v xml:space="preserve">ELASTAN </v>
      </c>
    </row>
    <row r="4030" spans="1:40" x14ac:dyDescent="0.35">
      <c r="A4030">
        <v>82101</v>
      </c>
      <c r="B4030" t="s">
        <v>274</v>
      </c>
      <c r="C4030" s="31">
        <v>45764</v>
      </c>
      <c r="D4030" t="s">
        <v>286</v>
      </c>
      <c r="E4030" t="s">
        <v>287</v>
      </c>
      <c r="F4030" t="s">
        <v>316</v>
      </c>
      <c r="G4030" t="s">
        <v>317</v>
      </c>
      <c r="H4030" t="s">
        <v>1024</v>
      </c>
      <c r="I4030" t="s">
        <v>1025</v>
      </c>
      <c r="J4030">
        <v>600</v>
      </c>
      <c r="K4030">
        <v>9000</v>
      </c>
      <c r="L4030">
        <v>5570.5489900000002</v>
      </c>
      <c r="M4030">
        <v>1159.2</v>
      </c>
      <c r="N4030">
        <v>15</v>
      </c>
      <c r="O4030" s="32">
        <f t="shared" si="1054"/>
        <v>7840.8</v>
      </c>
      <c r="P4030" s="32">
        <f t="shared" si="1055"/>
        <v>2270.25101</v>
      </c>
      <c r="Q4030">
        <v>730742</v>
      </c>
      <c r="R4030" t="s">
        <v>298</v>
      </c>
      <c r="S4030" t="s">
        <v>298</v>
      </c>
      <c r="T4030" t="str">
        <f t="shared" si="1056"/>
        <v>VEN</v>
      </c>
      <c r="U4030" t="s">
        <v>300</v>
      </c>
      <c r="V4030" s="33">
        <f t="shared" si="1057"/>
        <v>9000</v>
      </c>
      <c r="W4030">
        <f t="shared" si="1058"/>
        <v>600</v>
      </c>
      <c r="X4030" s="33">
        <f t="shared" si="1059"/>
        <v>7840.8</v>
      </c>
      <c r="Y4030" s="33">
        <f t="shared" si="1060"/>
        <v>1159.2</v>
      </c>
      <c r="Z4030" s="45">
        <f t="shared" si="1061"/>
        <v>0.23891677888888888</v>
      </c>
      <c r="AA4030" s="33">
        <f t="shared" si="1062"/>
        <v>2150.25101</v>
      </c>
      <c r="AB4030" s="45">
        <f t="shared" si="1063"/>
        <v>0.27423872691562085</v>
      </c>
      <c r="AC4030" s="33">
        <f>IFERROR($X4030/VLOOKUP(CONCATENATE("USD",C4030),[1]GEINDICE!AR$1:AS$65536,2,0),"")</f>
        <v>1338.9572909373453</v>
      </c>
      <c r="AD4030" s="33">
        <f>IFERROR($AA4030/VLOOKUP(CONCATENATE("USD",C4030),[1]GEINDICE!AR$1:AS$65536,2,0),"")</f>
        <v>367.19394286104608</v>
      </c>
      <c r="AE4030" s="33">
        <f>IFERROR($X4030/VLOOKUP(CONCATENATE("EUR",C4030),[1]GEINDICE!AR$1:AS$65536,2,0),"")</f>
        <v>1178.0402055350221</v>
      </c>
      <c r="AF4030" s="33">
        <f>IFERROR($AA4030/VLOOKUP(CONCATENATE("EUR",C4030),[1]GEINDICE!AR$1:AS$65536,2,0),"")</f>
        <v>323.0642462213408</v>
      </c>
      <c r="AG4030" s="48" t="str">
        <f>VLOOKUP(E4030,[1]Apresentação!AW$1:AX$65536,2,0)</f>
        <v xml:space="preserve">                    3 - TEXTILE AUXILIARIES</v>
      </c>
      <c r="AH4030" s="48" t="str">
        <f t="shared" si="1064"/>
        <v xml:space="preserve">         5503000030 - ZETESAL 2109 BR</v>
      </c>
      <c r="AI4030" s="49" t="str">
        <f t="shared" si="1065"/>
        <v xml:space="preserve">     X00274 - ELASTAN IND E COM LTDA</v>
      </c>
      <c r="AJ4030" t="str">
        <f t="shared" si="1066"/>
        <v xml:space="preserve">     90 - SALES</v>
      </c>
      <c r="AK4030" t="str">
        <f t="shared" si="1067"/>
        <v/>
      </c>
      <c r="AL4030">
        <f t="shared" si="1068"/>
        <v>4</v>
      </c>
      <c r="AM4030" t="str">
        <f t="shared" si="1069"/>
        <v>2025 4</v>
      </c>
      <c r="AN4030" t="str">
        <f t="shared" si="1070"/>
        <v xml:space="preserve">ELASTAN </v>
      </c>
    </row>
    <row r="4031" spans="1:40" x14ac:dyDescent="0.35">
      <c r="A4031">
        <v>81173</v>
      </c>
      <c r="B4031" t="s">
        <v>274</v>
      </c>
      <c r="C4031" s="31">
        <v>45693</v>
      </c>
      <c r="D4031" t="s">
        <v>286</v>
      </c>
      <c r="E4031" t="s">
        <v>287</v>
      </c>
      <c r="F4031" t="s">
        <v>316</v>
      </c>
      <c r="G4031" t="s">
        <v>317</v>
      </c>
      <c r="H4031" t="s">
        <v>1024</v>
      </c>
      <c r="I4031" t="s">
        <v>1025</v>
      </c>
      <c r="J4031">
        <v>360</v>
      </c>
      <c r="K4031">
        <v>5400</v>
      </c>
      <c r="L4031">
        <v>2823.2927</v>
      </c>
      <c r="M4031">
        <v>695.52</v>
      </c>
      <c r="N4031">
        <v>15</v>
      </c>
      <c r="O4031" s="32">
        <f t="shared" si="1054"/>
        <v>4704.4799999999996</v>
      </c>
      <c r="P4031" s="32">
        <f t="shared" si="1055"/>
        <v>1881.1872999999996</v>
      </c>
      <c r="Q4031">
        <v>709279</v>
      </c>
      <c r="R4031" t="s">
        <v>298</v>
      </c>
      <c r="S4031" t="s">
        <v>298</v>
      </c>
      <c r="T4031" t="str">
        <f t="shared" si="1056"/>
        <v>VEN</v>
      </c>
      <c r="U4031" t="s">
        <v>293</v>
      </c>
      <c r="V4031" s="33">
        <f t="shared" si="1057"/>
        <v>5400</v>
      </c>
      <c r="W4031">
        <f t="shared" si="1058"/>
        <v>360</v>
      </c>
      <c r="X4031" s="33">
        <f t="shared" si="1059"/>
        <v>4704.4799999999996</v>
      </c>
      <c r="Y4031" s="33">
        <f t="shared" si="1060"/>
        <v>695.52</v>
      </c>
      <c r="Z4031" s="45">
        <f t="shared" si="1061"/>
        <v>0.33503468518518509</v>
      </c>
      <c r="AA4031" s="33">
        <f t="shared" si="1062"/>
        <v>1809.1872999999996</v>
      </c>
      <c r="AB4031" s="45">
        <f t="shared" si="1063"/>
        <v>0.38456690218685163</v>
      </c>
      <c r="AC4031" s="33">
        <f>IFERROR($X4031/VLOOKUP(CONCATENATE("USD",C4031),[1]GEINDICE!AR$1:AS$65536,2,0),"")</f>
        <v>811.15919788954591</v>
      </c>
      <c r="AD4031" s="33">
        <f>IFERROR($AA4031/VLOOKUP(CONCATENATE("USD",C4031),[1]GEINDICE!AR$1:AS$65536,2,0),"")</f>
        <v>311.94497991275404</v>
      </c>
      <c r="AE4031" s="33">
        <f>IFERROR($X4031/VLOOKUP(CONCATENATE("EUR",C4031),[1]GEINDICE!AR$1:AS$65536,2,0),"")</f>
        <v>778.24317617865995</v>
      </c>
      <c r="AF4031" s="33">
        <f>IFERROR($AA4031/VLOOKUP(CONCATENATE("EUR",C4031),[1]GEINDICE!AR$1:AS$65536,2,0),"")</f>
        <v>299.28656741108347</v>
      </c>
      <c r="AG4031" s="48" t="str">
        <f>VLOOKUP(E4031,[1]Apresentação!AW$1:AX$65536,2,0)</f>
        <v xml:space="preserve">                    3 - TEXTILE AUXILIARIES</v>
      </c>
      <c r="AH4031" s="48" t="str">
        <f t="shared" si="1064"/>
        <v xml:space="preserve">         5503000030 - ZETESAL 2109 BR</v>
      </c>
      <c r="AI4031" s="49" t="str">
        <f t="shared" si="1065"/>
        <v xml:space="preserve">     X00274 - ELASTAN IND E COM LTDA</v>
      </c>
      <c r="AJ4031" t="str">
        <f t="shared" si="1066"/>
        <v xml:space="preserve">     90 - SALES</v>
      </c>
      <c r="AK4031" t="str">
        <f t="shared" si="1067"/>
        <v/>
      </c>
      <c r="AL4031">
        <f t="shared" si="1068"/>
        <v>2</v>
      </c>
      <c r="AM4031" t="str">
        <f t="shared" si="1069"/>
        <v>2025 2</v>
      </c>
      <c r="AN4031" t="str">
        <f t="shared" si="1070"/>
        <v xml:space="preserve">ELASTAN </v>
      </c>
    </row>
    <row r="4032" spans="1:40" x14ac:dyDescent="0.35">
      <c r="A4032">
        <v>82639</v>
      </c>
      <c r="B4032" t="s">
        <v>274</v>
      </c>
      <c r="C4032" s="31">
        <v>45811</v>
      </c>
      <c r="D4032" t="s">
        <v>286</v>
      </c>
      <c r="E4032" t="s">
        <v>287</v>
      </c>
      <c r="F4032" t="s">
        <v>316</v>
      </c>
      <c r="G4032" t="s">
        <v>317</v>
      </c>
      <c r="H4032" t="s">
        <v>1024</v>
      </c>
      <c r="I4032" t="s">
        <v>1025</v>
      </c>
      <c r="J4032">
        <v>600</v>
      </c>
      <c r="K4032">
        <v>9000</v>
      </c>
      <c r="L4032">
        <v>5585.1094999999996</v>
      </c>
      <c r="M4032">
        <v>1159.2</v>
      </c>
      <c r="N4032">
        <v>15</v>
      </c>
      <c r="O4032" s="32">
        <f t="shared" si="1054"/>
        <v>7840.8</v>
      </c>
      <c r="P4032" s="32">
        <f t="shared" si="1055"/>
        <v>2255.6905000000006</v>
      </c>
      <c r="Q4032">
        <v>740304</v>
      </c>
      <c r="R4032" t="s">
        <v>298</v>
      </c>
      <c r="S4032" t="s">
        <v>298</v>
      </c>
      <c r="T4032" t="str">
        <f t="shared" si="1056"/>
        <v>VEN</v>
      </c>
      <c r="U4032" t="s">
        <v>300</v>
      </c>
      <c r="V4032" s="33">
        <f t="shared" si="1057"/>
        <v>9000</v>
      </c>
      <c r="W4032">
        <f t="shared" si="1058"/>
        <v>600</v>
      </c>
      <c r="X4032" s="33">
        <f t="shared" si="1059"/>
        <v>7840.8</v>
      </c>
      <c r="Y4032" s="33">
        <f t="shared" si="1060"/>
        <v>1159.2</v>
      </c>
      <c r="Z4032" s="45">
        <f t="shared" si="1061"/>
        <v>0.23729894444444452</v>
      </c>
      <c r="AA4032" s="33">
        <f t="shared" si="1062"/>
        <v>2135.6905000000006</v>
      </c>
      <c r="AB4032" s="45">
        <f t="shared" si="1063"/>
        <v>0.27238170849913279</v>
      </c>
      <c r="AC4032" s="33">
        <f>IFERROR($X4032/VLOOKUP(CONCATENATE("USD",C4032),[1]GEINDICE!AR$1:AS$65536,2,0),"")</f>
        <v>1383.0034924330616</v>
      </c>
      <c r="AD4032" s="33">
        <f>IFERROR($AA4032/VLOOKUP(CONCATENATE("USD",C4032),[1]GEINDICE!AR$1:AS$65536,2,0),"")</f>
        <v>376.70485412918481</v>
      </c>
      <c r="AE4032" s="33">
        <f>IFERROR($X4032/VLOOKUP(CONCATENATE("EUR",C4032),[1]GEINDICE!AR$1:AS$65536,2,0),"")</f>
        <v>1216.0426812246037</v>
      </c>
      <c r="AF4032" s="33">
        <f>IFERROR($AA4032/VLOOKUP(CONCATENATE("EUR",C4032),[1]GEINDICE!AR$1:AS$65536,2,0),"")</f>
        <v>331.22778311982393</v>
      </c>
      <c r="AG4032" s="48" t="str">
        <f>VLOOKUP(E4032,[1]Apresentação!AW$1:AX$65536,2,0)</f>
        <v xml:space="preserve">                    3 - TEXTILE AUXILIARIES</v>
      </c>
      <c r="AH4032" s="48" t="str">
        <f t="shared" si="1064"/>
        <v xml:space="preserve">         5503000030 - ZETESAL 2109 BR</v>
      </c>
      <c r="AI4032" s="49" t="str">
        <f t="shared" si="1065"/>
        <v xml:space="preserve">     X00274 - ELASTAN IND E COM LTDA</v>
      </c>
      <c r="AJ4032" t="str">
        <f t="shared" si="1066"/>
        <v xml:space="preserve">     90 - SALES</v>
      </c>
      <c r="AK4032" t="str">
        <f t="shared" si="1067"/>
        <v/>
      </c>
      <c r="AL4032">
        <f t="shared" si="1068"/>
        <v>6</v>
      </c>
      <c r="AM4032" t="str">
        <f t="shared" si="1069"/>
        <v>2025 6</v>
      </c>
      <c r="AN4032" t="str">
        <f t="shared" si="1070"/>
        <v xml:space="preserve">ELASTAN </v>
      </c>
    </row>
    <row r="4033" spans="1:40" x14ac:dyDescent="0.35">
      <c r="A4033">
        <v>83750</v>
      </c>
      <c r="B4033" t="s">
        <v>274</v>
      </c>
      <c r="C4033" s="31">
        <v>45903</v>
      </c>
      <c r="D4033" t="s">
        <v>286</v>
      </c>
      <c r="E4033" t="s">
        <v>287</v>
      </c>
      <c r="F4033" t="s">
        <v>316</v>
      </c>
      <c r="G4033" t="s">
        <v>317</v>
      </c>
      <c r="H4033" t="s">
        <v>1024</v>
      </c>
      <c r="I4033" t="s">
        <v>1025</v>
      </c>
      <c r="J4033">
        <v>480</v>
      </c>
      <c r="K4033">
        <v>7200</v>
      </c>
      <c r="L4033">
        <v>4491.8282399999998</v>
      </c>
      <c r="M4033">
        <v>927.36</v>
      </c>
      <c r="N4033">
        <v>15</v>
      </c>
      <c r="O4033" s="32">
        <f t="shared" si="1054"/>
        <v>6272.64</v>
      </c>
      <c r="P4033" s="32">
        <f t="shared" si="1055"/>
        <v>1780.8117600000005</v>
      </c>
      <c r="Q4033">
        <v>760538</v>
      </c>
      <c r="R4033" t="s">
        <v>298</v>
      </c>
      <c r="S4033" t="s">
        <v>298</v>
      </c>
      <c r="T4033" t="str">
        <f t="shared" si="1056"/>
        <v>VEN</v>
      </c>
      <c r="U4033" t="s">
        <v>300</v>
      </c>
      <c r="V4033" s="33">
        <f t="shared" si="1057"/>
        <v>7200</v>
      </c>
      <c r="W4033">
        <f t="shared" si="1058"/>
        <v>480</v>
      </c>
      <c r="X4033" s="33">
        <f t="shared" si="1059"/>
        <v>6272.64</v>
      </c>
      <c r="Y4033" s="33">
        <f t="shared" si="1060"/>
        <v>927.36</v>
      </c>
      <c r="Z4033" s="45">
        <f t="shared" si="1061"/>
        <v>0.2340016333333334</v>
      </c>
      <c r="AA4033" s="33">
        <f t="shared" si="1062"/>
        <v>1684.8117600000005</v>
      </c>
      <c r="AB4033" s="45">
        <f t="shared" si="1063"/>
        <v>0.26859691613100711</v>
      </c>
      <c r="AC4033" s="33">
        <f>IFERROR($X4033/VLOOKUP(CONCATENATE("USD",C4033),[1]GEINDICE!AR$1:AS$65536,2,0),"")</f>
        <v>1151.2599798109572</v>
      </c>
      <c r="AD4033" s="33">
        <f>IFERROR($AA4033/VLOOKUP(CONCATENATE("USD",C4033),[1]GEINDICE!AR$1:AS$65536,2,0),"")</f>
        <v>309.22488024226863</v>
      </c>
      <c r="AE4033" s="33">
        <f>IFERROR($X4033/VLOOKUP(CONCATENATE("EUR",C4033),[1]GEINDICE!AR$1:AS$65536,2,0),"")</f>
        <v>986.00059732461455</v>
      </c>
      <c r="AF4033" s="33">
        <f>IFERROR($AA4033/VLOOKUP(CONCATENATE("EUR",C4033),[1]GEINDICE!AR$1:AS$65536,2,0),"")</f>
        <v>264.83671974472242</v>
      </c>
      <c r="AG4033" s="48" t="str">
        <f>VLOOKUP(E4033,[1]Apresentação!AW$1:AX$65536,2,0)</f>
        <v xml:space="preserve">                    3 - TEXTILE AUXILIARIES</v>
      </c>
      <c r="AH4033" s="48" t="str">
        <f t="shared" si="1064"/>
        <v xml:space="preserve">         5503000030 - ZETESAL 2109 BR</v>
      </c>
      <c r="AI4033" s="49" t="str">
        <f t="shared" si="1065"/>
        <v xml:space="preserve">     X00274 - ELASTAN IND E COM LTDA</v>
      </c>
      <c r="AJ4033" t="str">
        <f t="shared" si="1066"/>
        <v xml:space="preserve">     90 - SALES</v>
      </c>
      <c r="AK4033" t="str">
        <f t="shared" si="1067"/>
        <v/>
      </c>
      <c r="AL4033">
        <f t="shared" si="1068"/>
        <v>9</v>
      </c>
      <c r="AM4033" t="str">
        <f t="shared" si="1069"/>
        <v>2025 9</v>
      </c>
      <c r="AN4033" t="str">
        <f t="shared" si="1070"/>
        <v xml:space="preserve">ELASTAN </v>
      </c>
    </row>
    <row r="4034" spans="1:40" x14ac:dyDescent="0.35">
      <c r="A4034">
        <v>83294</v>
      </c>
      <c r="B4034" t="s">
        <v>274</v>
      </c>
      <c r="C4034" s="31">
        <v>45867</v>
      </c>
      <c r="D4034" t="s">
        <v>286</v>
      </c>
      <c r="E4034" t="s">
        <v>287</v>
      </c>
      <c r="F4034" t="s">
        <v>316</v>
      </c>
      <c r="G4034" t="s">
        <v>317</v>
      </c>
      <c r="H4034" t="s">
        <v>1024</v>
      </c>
      <c r="I4034" t="s">
        <v>1025</v>
      </c>
      <c r="J4034">
        <v>480</v>
      </c>
      <c r="K4034">
        <v>7200</v>
      </c>
      <c r="L4034">
        <v>4491.8282300000001</v>
      </c>
      <c r="M4034">
        <v>927.36</v>
      </c>
      <c r="N4034">
        <v>15</v>
      </c>
      <c r="O4034" s="32">
        <f t="shared" si="1054"/>
        <v>6272.64</v>
      </c>
      <c r="P4034" s="32">
        <f t="shared" si="1055"/>
        <v>1780.8117700000003</v>
      </c>
      <c r="Q4034">
        <v>745523</v>
      </c>
      <c r="R4034" t="s">
        <v>298</v>
      </c>
      <c r="S4034" t="s">
        <v>298</v>
      </c>
      <c r="T4034" t="str">
        <f t="shared" si="1056"/>
        <v>VEN</v>
      </c>
      <c r="U4034" t="s">
        <v>300</v>
      </c>
      <c r="V4034" s="33">
        <f t="shared" si="1057"/>
        <v>7200</v>
      </c>
      <c r="W4034">
        <f t="shared" si="1058"/>
        <v>480</v>
      </c>
      <c r="X4034" s="33">
        <f t="shared" si="1059"/>
        <v>6272.64</v>
      </c>
      <c r="Y4034" s="33">
        <f t="shared" si="1060"/>
        <v>927.36</v>
      </c>
      <c r="Z4034" s="45">
        <f t="shared" si="1061"/>
        <v>0.23400163472222227</v>
      </c>
      <c r="AA4034" s="33">
        <f t="shared" si="1062"/>
        <v>1684.8117700000003</v>
      </c>
      <c r="AB4034" s="45">
        <f t="shared" si="1063"/>
        <v>0.26859691772523214</v>
      </c>
      <c r="AC4034" s="33">
        <f>IFERROR($X4034/VLOOKUP(CONCATENATE("USD",C4034),[1]GEINDICE!AR$1:AS$65536,2,0),"")</f>
        <v>1124.8547449967721</v>
      </c>
      <c r="AD4034" s="33">
        <f>IFERROR($AA4034/VLOOKUP(CONCATENATE("USD",C4034),[1]GEINDICE!AR$1:AS$65536,2,0),"")</f>
        <v>302.13251739473498</v>
      </c>
      <c r="AE4034" s="33">
        <f>IFERROR($X4034/VLOOKUP(CONCATENATE("EUR",C4034),[1]GEINDICE!AR$1:AS$65536,2,0),"")</f>
        <v>975.16323611715688</v>
      </c>
      <c r="AF4034" s="33">
        <f>IFERROR($AA4034/VLOOKUP(CONCATENATE("EUR",C4034),[1]GEINDICE!AR$1:AS$65536,2,0),"")</f>
        <v>261.92583950003115</v>
      </c>
      <c r="AG4034" s="48" t="str">
        <f>VLOOKUP(E4034,[1]Apresentação!AW$1:AX$65536,2,0)</f>
        <v xml:space="preserve">                    3 - TEXTILE AUXILIARIES</v>
      </c>
      <c r="AH4034" s="48" t="str">
        <f t="shared" si="1064"/>
        <v xml:space="preserve">         5503000030 - ZETESAL 2109 BR</v>
      </c>
      <c r="AI4034" s="49" t="str">
        <f t="shared" si="1065"/>
        <v xml:space="preserve">     X00274 - ELASTAN IND E COM LTDA</v>
      </c>
      <c r="AJ4034" t="str">
        <f t="shared" si="1066"/>
        <v xml:space="preserve">     90 - SALES</v>
      </c>
      <c r="AK4034" t="str">
        <f t="shared" si="1067"/>
        <v/>
      </c>
      <c r="AL4034">
        <f t="shared" si="1068"/>
        <v>7</v>
      </c>
      <c r="AM4034" t="str">
        <f t="shared" si="1069"/>
        <v>2025 7</v>
      </c>
      <c r="AN4034" t="str">
        <f t="shared" si="1070"/>
        <v xml:space="preserve">ELASTAN </v>
      </c>
    </row>
    <row r="4035" spans="1:40" x14ac:dyDescent="0.35">
      <c r="A4035">
        <v>83153</v>
      </c>
      <c r="B4035" t="s">
        <v>274</v>
      </c>
      <c r="C4035" s="31">
        <v>45855</v>
      </c>
      <c r="D4035" t="s">
        <v>286</v>
      </c>
      <c r="E4035" t="s">
        <v>287</v>
      </c>
      <c r="F4035" t="s">
        <v>316</v>
      </c>
      <c r="G4035" t="s">
        <v>317</v>
      </c>
      <c r="H4035" t="s">
        <v>1024</v>
      </c>
      <c r="I4035" t="s">
        <v>1025</v>
      </c>
      <c r="J4035">
        <v>600</v>
      </c>
      <c r="K4035">
        <v>9000</v>
      </c>
      <c r="L4035">
        <v>5614.7852899999998</v>
      </c>
      <c r="M4035">
        <v>1159.2</v>
      </c>
      <c r="N4035">
        <v>15</v>
      </c>
      <c r="O4035" s="32">
        <f t="shared" si="1054"/>
        <v>7840.8</v>
      </c>
      <c r="P4035" s="32">
        <f t="shared" si="1055"/>
        <v>2226.0147100000004</v>
      </c>
      <c r="Q4035">
        <v>744154</v>
      </c>
      <c r="R4035" t="s">
        <v>298</v>
      </c>
      <c r="S4035" t="s">
        <v>298</v>
      </c>
      <c r="T4035" t="str">
        <f t="shared" si="1056"/>
        <v>VEN</v>
      </c>
      <c r="U4035" t="s">
        <v>300</v>
      </c>
      <c r="V4035" s="33">
        <f t="shared" si="1057"/>
        <v>9000</v>
      </c>
      <c r="W4035">
        <f t="shared" si="1058"/>
        <v>600</v>
      </c>
      <c r="X4035" s="33">
        <f t="shared" si="1059"/>
        <v>7840.8</v>
      </c>
      <c r="Y4035" s="33">
        <f t="shared" si="1060"/>
        <v>1159.2</v>
      </c>
      <c r="Z4035" s="45">
        <f t="shared" si="1061"/>
        <v>0.2340016344444445</v>
      </c>
      <c r="AA4035" s="33">
        <f t="shared" si="1062"/>
        <v>2106.0147100000004</v>
      </c>
      <c r="AB4035" s="45">
        <f t="shared" si="1063"/>
        <v>0.26859691740638714</v>
      </c>
      <c r="AC4035" s="33">
        <f>IFERROR($X4035/VLOOKUP(CONCATENATE("USD",C4035),[1]GEINDICE!AR$1:AS$65536,2,0),"")</f>
        <v>1406.7495559502663</v>
      </c>
      <c r="AD4035" s="33">
        <f>IFERROR($AA4035/VLOOKUP(CONCATENATE("USD",C4035),[1]GEINDICE!AR$1:AS$65536,2,0),"")</f>
        <v>377.84859429104546</v>
      </c>
      <c r="AE4035" s="33">
        <f>IFERROR($X4035/VLOOKUP(CONCATENATE("EUR",C4035),[1]GEINDICE!AR$1:AS$65536,2,0),"")</f>
        <v>1212.9199925747168</v>
      </c>
      <c r="AF4035" s="33">
        <f>IFERROR($AA4035/VLOOKUP(CONCATENATE("EUR",C4035),[1]GEINDICE!AR$1:AS$65536,2,0),"")</f>
        <v>325.78657106614696</v>
      </c>
      <c r="AG4035" s="48" t="str">
        <f>VLOOKUP(E4035,[1]Apresentação!AW$1:AX$65536,2,0)</f>
        <v xml:space="preserve">                    3 - TEXTILE AUXILIARIES</v>
      </c>
      <c r="AH4035" s="48" t="str">
        <f t="shared" si="1064"/>
        <v xml:space="preserve">         5503000030 - ZETESAL 2109 BR</v>
      </c>
      <c r="AI4035" s="49" t="str">
        <f t="shared" si="1065"/>
        <v xml:space="preserve">     X00274 - ELASTAN IND E COM LTDA</v>
      </c>
      <c r="AJ4035" t="str">
        <f t="shared" si="1066"/>
        <v xml:space="preserve">     90 - SALES</v>
      </c>
      <c r="AK4035" t="str">
        <f t="shared" si="1067"/>
        <v/>
      </c>
      <c r="AL4035">
        <f t="shared" si="1068"/>
        <v>7</v>
      </c>
      <c r="AM4035" t="str">
        <f t="shared" si="1069"/>
        <v>2025 7</v>
      </c>
      <c r="AN4035" t="str">
        <f t="shared" si="1070"/>
        <v xml:space="preserve">ELASTAN </v>
      </c>
    </row>
    <row r="4036" spans="1:40" x14ac:dyDescent="0.35">
      <c r="A4036">
        <v>84551</v>
      </c>
      <c r="B4036" t="s">
        <v>274</v>
      </c>
      <c r="C4036" s="31">
        <v>45967</v>
      </c>
      <c r="D4036" t="s">
        <v>286</v>
      </c>
      <c r="E4036" t="s">
        <v>287</v>
      </c>
      <c r="F4036" t="s">
        <v>316</v>
      </c>
      <c r="G4036" t="s">
        <v>317</v>
      </c>
      <c r="H4036" t="s">
        <v>1024</v>
      </c>
      <c r="I4036" t="s">
        <v>1025</v>
      </c>
      <c r="J4036">
        <v>480</v>
      </c>
      <c r="K4036">
        <v>7200</v>
      </c>
      <c r="L4036">
        <v>4450.0270099999998</v>
      </c>
      <c r="M4036">
        <v>927.36</v>
      </c>
      <c r="N4036">
        <v>15</v>
      </c>
      <c r="O4036" s="32">
        <f t="shared" ref="O4036:O4099" si="1071">$K4036-$Y4036</f>
        <v>6272.64</v>
      </c>
      <c r="P4036" s="32">
        <f t="shared" ref="P4036:P4099" si="1072">($O4036-$L4036)</f>
        <v>1822.6129900000005</v>
      </c>
      <c r="Q4036">
        <v>766565</v>
      </c>
      <c r="R4036" t="s">
        <v>298</v>
      </c>
      <c r="S4036" t="s">
        <v>298</v>
      </c>
      <c r="T4036" t="str">
        <f t="shared" ref="T4036:T4099" si="1073">MID($U4036,1,3)</f>
        <v>VEN</v>
      </c>
      <c r="U4036" t="s">
        <v>300</v>
      </c>
      <c r="V4036" s="33">
        <f t="shared" ref="V4036:V4099" si="1074">IF($T4036="DEV",-$K4036,$K4036)</f>
        <v>7200</v>
      </c>
      <c r="W4036">
        <f t="shared" ref="W4036:W4099" si="1075">IF($T4036="DEV",-$J4036,$J4036)</f>
        <v>480</v>
      </c>
      <c r="X4036" s="33">
        <f t="shared" ref="X4036:X4099" si="1076">$V4036-$Y4036</f>
        <v>6272.64</v>
      </c>
      <c r="Y4036" s="33">
        <f t="shared" ref="Y4036:Y4099" si="1077">IF(A4036=59876,M4036,IF(A4036=59868,M4036,IF(R4036="6111",((K4036*0.12)+M4036),IF(T4036="DEV",-M4036,M4036))))</f>
        <v>927.36</v>
      </c>
      <c r="Z4036" s="45">
        <f t="shared" ref="Z4036:Z4099" si="1078">IFERROR($AA4036/$V4036,0)</f>
        <v>0.23980735972222231</v>
      </c>
      <c r="AA4036" s="33">
        <f t="shared" ref="AA4036:AA4099" si="1079">IF(VLOOKUP(AL4036,AR:AS,2,0)="sim",IF($T4036="DEV",($X4036-$L4036),$P4036)-(0.2*W4036),IF(VLOOKUP(AL4036,AR:AS,2,0)="OK",IF($T4036="DEV",($X4036-$L4036),$P4036)-(0.2*W4036),IF($T4036="DEV",($X4036-$L4036),$P4036)))</f>
        <v>1726.6129900000005</v>
      </c>
      <c r="AB4036" s="45">
        <f t="shared" ref="AB4036:AB4099" si="1080">IFERROR($AA4036/$X4036,0)</f>
        <v>0.27526097305121933</v>
      </c>
      <c r="AC4036" s="33" t="str">
        <f>IFERROR($X4036/VLOOKUP(CONCATENATE("USD",C4036),[1]GEINDICE!AR$1:AS$65536,2,0),"")</f>
        <v/>
      </c>
      <c r="AD4036" s="33" t="str">
        <f>IFERROR($AA4036/VLOOKUP(CONCATENATE("USD",C4036),[1]GEINDICE!AR$1:AS$65536,2,0),"")</f>
        <v/>
      </c>
      <c r="AE4036" s="33" t="str">
        <f>IFERROR($X4036/VLOOKUP(CONCATENATE("EUR",C4036),[1]GEINDICE!AR$1:AS$65536,2,0),"")</f>
        <v/>
      </c>
      <c r="AF4036" s="33" t="str">
        <f>IFERROR($AA4036/VLOOKUP(CONCATENATE("EUR",C4036),[1]GEINDICE!AR$1:AS$65536,2,0),"")</f>
        <v/>
      </c>
      <c r="AG4036" s="48" t="str">
        <f>VLOOKUP(E4036,[1]Apresentação!AW$1:AX$65536,2,0)</f>
        <v xml:space="preserve">                    3 - TEXTILE AUXILIARIES</v>
      </c>
      <c r="AH4036" s="48" t="str">
        <f t="shared" ref="AH4036:AH4099" si="1081">CONCATENATE("         ",H4036," - ",I4036)</f>
        <v xml:space="preserve">         5503000030 - ZETESAL 2109 BR</v>
      </c>
      <c r="AI4036" s="49" t="str">
        <f t="shared" ref="AI4036:AI4099" si="1082">CONCATENATE("     ",F4036," - ",G4036)</f>
        <v xml:space="preserve">     X00274 - ELASTAN IND E COM LTDA</v>
      </c>
      <c r="AJ4036" t="str">
        <f t="shared" ref="AJ4036:AJ4099" si="1083">IF(RIGHT(I4036,2)="BR","     90 - SALES","     93 - RESALES")</f>
        <v xml:space="preserve">     90 - SALES</v>
      </c>
      <c r="AK4036" t="str">
        <f t="shared" ref="AK4036:AK4099" si="1084">IF(R4036="3201","EXP",IF(R4036="7101","EXP",""))</f>
        <v/>
      </c>
      <c r="AL4036">
        <f t="shared" ref="AL4036:AL4099" si="1085">VLOOKUP(MONTH(C4036),AQ:AR,2,0)</f>
        <v>11</v>
      </c>
      <c r="AM4036" t="str">
        <f t="shared" ref="AM4036:AM4099" si="1086">CONCATENATE(YEAR(C4036)," ",MONTH(C4036))</f>
        <v>2025 11</v>
      </c>
      <c r="AN4036" t="str">
        <f t="shared" ref="AN4036:AN4099" si="1087">MID(G4036,1,SEARCH(" ",G4036,1))</f>
        <v xml:space="preserve">ELASTAN </v>
      </c>
    </row>
    <row r="4037" spans="1:40" x14ac:dyDescent="0.35">
      <c r="A4037">
        <v>84835</v>
      </c>
      <c r="B4037" t="s">
        <v>274</v>
      </c>
      <c r="C4037" s="31">
        <v>45989</v>
      </c>
      <c r="D4037" t="s">
        <v>286</v>
      </c>
      <c r="E4037" t="s">
        <v>287</v>
      </c>
      <c r="F4037" t="s">
        <v>1100</v>
      </c>
      <c r="G4037" t="s">
        <v>1101</v>
      </c>
      <c r="H4037" t="s">
        <v>1026</v>
      </c>
      <c r="I4037" t="s">
        <v>1027</v>
      </c>
      <c r="J4037">
        <v>5</v>
      </c>
      <c r="K4037">
        <v>75</v>
      </c>
      <c r="L4037">
        <v>-79.122640000000004</v>
      </c>
      <c r="M4037">
        <v>9.66</v>
      </c>
      <c r="N4037">
        <v>15</v>
      </c>
      <c r="O4037" s="32">
        <f t="shared" si="1071"/>
        <v>84.66</v>
      </c>
      <c r="P4037" s="32">
        <f t="shared" si="1072"/>
        <v>163.78264000000001</v>
      </c>
      <c r="Q4037">
        <v>768610</v>
      </c>
      <c r="R4037" t="s">
        <v>488</v>
      </c>
      <c r="S4037" t="s">
        <v>489</v>
      </c>
      <c r="T4037" t="str">
        <f t="shared" si="1073"/>
        <v>DEV</v>
      </c>
      <c r="U4037" t="s">
        <v>490</v>
      </c>
      <c r="V4037" s="33">
        <f t="shared" si="1074"/>
        <v>-75</v>
      </c>
      <c r="W4037">
        <f t="shared" si="1075"/>
        <v>-5</v>
      </c>
      <c r="X4037" s="33">
        <f t="shared" si="1076"/>
        <v>-65.34</v>
      </c>
      <c r="Y4037" s="33">
        <f t="shared" si="1077"/>
        <v>-9.66</v>
      </c>
      <c r="Z4037" s="45">
        <f t="shared" si="1078"/>
        <v>-0.19710186666666668</v>
      </c>
      <c r="AA4037" s="33">
        <f t="shared" si="1079"/>
        <v>14.782640000000001</v>
      </c>
      <c r="AB4037" s="45">
        <f t="shared" si="1080"/>
        <v>-0.22624181205999389</v>
      </c>
      <c r="AC4037" s="33" t="str">
        <f>IFERROR($X4037/VLOOKUP(CONCATENATE("USD",C4037),[1]GEINDICE!AR$1:AS$65536,2,0),"")</f>
        <v/>
      </c>
      <c r="AD4037" s="33" t="str">
        <f>IFERROR($AA4037/VLOOKUP(CONCATENATE("USD",C4037),[1]GEINDICE!AR$1:AS$65536,2,0),"")</f>
        <v/>
      </c>
      <c r="AE4037" s="33" t="str">
        <f>IFERROR($X4037/VLOOKUP(CONCATENATE("EUR",C4037),[1]GEINDICE!AR$1:AS$65536,2,0),"")</f>
        <v/>
      </c>
      <c r="AF4037" s="33" t="str">
        <f>IFERROR($AA4037/VLOOKUP(CONCATENATE("EUR",C4037),[1]GEINDICE!AR$1:AS$65536,2,0),"")</f>
        <v/>
      </c>
      <c r="AG4037" s="48" t="str">
        <f>VLOOKUP(E4037,[1]Apresentação!AW$1:AX$65536,2,0)</f>
        <v xml:space="preserve">                    3 - TEXTILE AUXILIARIES</v>
      </c>
      <c r="AH4037" s="48" t="str">
        <f t="shared" si="1081"/>
        <v xml:space="preserve">         5503000440 - ZETESAL NR</v>
      </c>
      <c r="AI4037" s="49" t="str">
        <f t="shared" si="1082"/>
        <v xml:space="preserve">     X00121 - EKONOVA QUIMICA DO BRASIL LTDA</v>
      </c>
      <c r="AJ4037" t="str">
        <f t="shared" si="1083"/>
        <v xml:space="preserve">     93 - RESALES</v>
      </c>
      <c r="AK4037" t="str">
        <f t="shared" si="1084"/>
        <v/>
      </c>
      <c r="AL4037">
        <f t="shared" si="1085"/>
        <v>11</v>
      </c>
      <c r="AM4037" t="str">
        <f t="shared" si="1086"/>
        <v>2025 11</v>
      </c>
      <c r="AN4037" t="str">
        <f t="shared" si="1087"/>
        <v xml:space="preserve">EKONOVA </v>
      </c>
    </row>
    <row r="4038" spans="1:40" x14ac:dyDescent="0.35">
      <c r="A4038">
        <v>80792</v>
      </c>
      <c r="B4038" t="s">
        <v>274</v>
      </c>
      <c r="C4038" s="31">
        <v>45665</v>
      </c>
      <c r="D4038" t="s">
        <v>286</v>
      </c>
      <c r="E4038" t="s">
        <v>287</v>
      </c>
      <c r="F4038" t="s">
        <v>526</v>
      </c>
      <c r="G4038" t="s">
        <v>527</v>
      </c>
      <c r="H4038" t="s">
        <v>1026</v>
      </c>
      <c r="I4038" t="s">
        <v>1027</v>
      </c>
      <c r="J4038">
        <v>130</v>
      </c>
      <c r="K4038">
        <v>3979.75</v>
      </c>
      <c r="L4038">
        <v>1806.3623700000001</v>
      </c>
      <c r="M4038">
        <v>512.59</v>
      </c>
      <c r="N4038">
        <v>30.61346</v>
      </c>
      <c r="O4038" s="32">
        <f t="shared" si="1071"/>
        <v>3467.16</v>
      </c>
      <c r="P4038" s="32">
        <f t="shared" si="1072"/>
        <v>1660.7976299999998</v>
      </c>
      <c r="Q4038">
        <v>706602</v>
      </c>
      <c r="R4038" t="s">
        <v>298</v>
      </c>
      <c r="S4038" t="s">
        <v>500</v>
      </c>
      <c r="T4038" t="str">
        <f t="shared" si="1073"/>
        <v>VEN</v>
      </c>
      <c r="U4038" t="s">
        <v>381</v>
      </c>
      <c r="V4038" s="33">
        <f t="shared" si="1074"/>
        <v>3979.75</v>
      </c>
      <c r="W4038">
        <f t="shared" si="1075"/>
        <v>130</v>
      </c>
      <c r="X4038" s="33">
        <f t="shared" si="1076"/>
        <v>3467.16</v>
      </c>
      <c r="Y4038" s="33">
        <f t="shared" si="1077"/>
        <v>512.59</v>
      </c>
      <c r="Z4038" s="45">
        <f t="shared" si="1078"/>
        <v>0.41077897606633579</v>
      </c>
      <c r="AA4038" s="33">
        <f t="shared" si="1079"/>
        <v>1634.7976299999998</v>
      </c>
      <c r="AB4038" s="45">
        <f t="shared" si="1080"/>
        <v>0.47150914004545502</v>
      </c>
      <c r="AC4038" s="33">
        <f>IFERROR($X4038/VLOOKUP(CONCATENATE("USD",C4038),[1]GEINDICE!AR$1:AS$65536,2,0),"")</f>
        <v>565.41152296929272</v>
      </c>
      <c r="AD4038" s="33">
        <f>IFERROR($AA4038/VLOOKUP(CONCATENATE("USD",C4038),[1]GEINDICE!AR$1:AS$65536,2,0),"")</f>
        <v>266.59670096704224</v>
      </c>
      <c r="AE4038" s="33">
        <f>IFERROR($X4038/VLOOKUP(CONCATENATE("EUR",C4038),[1]GEINDICE!AR$1:AS$65536,2,0),"")</f>
        <v>548.78361480871797</v>
      </c>
      <c r="AF4038" s="33">
        <f>IFERROR($AA4038/VLOOKUP(CONCATENATE("EUR",C4038),[1]GEINDICE!AR$1:AS$65536,2,0),"")</f>
        <v>258.75649028949488</v>
      </c>
      <c r="AG4038" s="48" t="str">
        <f>VLOOKUP(E4038,[1]Apresentação!AW$1:AX$65536,2,0)</f>
        <v xml:space="preserve">                    3 - TEXTILE AUXILIARIES</v>
      </c>
      <c r="AH4038" s="48" t="str">
        <f t="shared" si="1081"/>
        <v xml:space="preserve">         5503000440 - ZETESAL NR</v>
      </c>
      <c r="AI4038" s="49" t="str">
        <f t="shared" si="1082"/>
        <v xml:space="preserve">     X00218 - EKOTEXQUIMICA LTDA</v>
      </c>
      <c r="AJ4038" t="str">
        <f t="shared" si="1083"/>
        <v xml:space="preserve">     93 - RESALES</v>
      </c>
      <c r="AK4038" t="str">
        <f t="shared" si="1084"/>
        <v/>
      </c>
      <c r="AL4038">
        <f t="shared" si="1085"/>
        <v>1</v>
      </c>
      <c r="AM4038" t="str">
        <f t="shared" si="1086"/>
        <v>2025 1</v>
      </c>
      <c r="AN4038" t="str">
        <f t="shared" si="1087"/>
        <v xml:space="preserve">EKOTEXQUIMICA </v>
      </c>
    </row>
    <row r="4039" spans="1:40" x14ac:dyDescent="0.35">
      <c r="A4039">
        <v>81779</v>
      </c>
      <c r="B4039" t="s">
        <v>274</v>
      </c>
      <c r="C4039" s="31">
        <v>45741</v>
      </c>
      <c r="D4039" t="s">
        <v>286</v>
      </c>
      <c r="E4039" t="s">
        <v>287</v>
      </c>
      <c r="F4039" t="s">
        <v>1028</v>
      </c>
      <c r="G4039" t="s">
        <v>1029</v>
      </c>
      <c r="H4039" t="s">
        <v>1026</v>
      </c>
      <c r="I4039" t="s">
        <v>1027</v>
      </c>
      <c r="J4039">
        <v>1100</v>
      </c>
      <c r="K4039">
        <v>34791.96</v>
      </c>
      <c r="L4039">
        <v>18594.943599999999</v>
      </c>
      <c r="M4039">
        <v>4481.2</v>
      </c>
      <c r="N4039">
        <v>31.629049999999999</v>
      </c>
      <c r="O4039" s="32">
        <f t="shared" si="1071"/>
        <v>30310.76</v>
      </c>
      <c r="P4039" s="32">
        <f t="shared" si="1072"/>
        <v>11715.8164</v>
      </c>
      <c r="Q4039">
        <v>721913</v>
      </c>
      <c r="R4039" t="s">
        <v>281</v>
      </c>
      <c r="S4039" t="s">
        <v>292</v>
      </c>
      <c r="T4039" t="str">
        <f t="shared" si="1073"/>
        <v>VEN</v>
      </c>
      <c r="U4039" t="s">
        <v>293</v>
      </c>
      <c r="V4039" s="33">
        <f t="shared" si="1074"/>
        <v>34791.96</v>
      </c>
      <c r="W4039">
        <f t="shared" si="1075"/>
        <v>1100</v>
      </c>
      <c r="X4039" s="33">
        <f t="shared" si="1076"/>
        <v>30310.76</v>
      </c>
      <c r="Y4039" s="33">
        <f t="shared" si="1077"/>
        <v>4481.2</v>
      </c>
      <c r="Z4039" s="45">
        <f t="shared" si="1078"/>
        <v>0.33041588918819176</v>
      </c>
      <c r="AA4039" s="33">
        <f t="shared" si="1079"/>
        <v>11495.8164</v>
      </c>
      <c r="AB4039" s="45">
        <f t="shared" si="1080"/>
        <v>0.37926519823323468</v>
      </c>
      <c r="AC4039" s="33">
        <f>IFERROR($X4039/VLOOKUP(CONCATENATE("USD",C4039),[1]GEINDICE!AR$1:AS$65536,2,0),"")</f>
        <v>5318.4236384053893</v>
      </c>
      <c r="AD4039" s="33">
        <f>IFERROR($AA4039/VLOOKUP(CONCATENATE("USD",C4039),[1]GEINDICE!AR$1:AS$65536,2,0),"")</f>
        <v>2017.0929955081413</v>
      </c>
      <c r="AE4039" s="33">
        <f>IFERROR($X4039/VLOOKUP(CONCATENATE("EUR",C4039),[1]GEINDICE!AR$1:AS$65536,2,0),"")</f>
        <v>4922.6556663526808</v>
      </c>
      <c r="AF4039" s="33">
        <f>IFERROR($AA4039/VLOOKUP(CONCATENATE("EUR",C4039),[1]GEINDICE!AR$1:AS$65536,2,0),"")</f>
        <v>1866.9919771332056</v>
      </c>
      <c r="AG4039" s="48" t="str">
        <f>VLOOKUP(E4039,[1]Apresentação!AW$1:AX$65536,2,0)</f>
        <v xml:space="preserve">                    3 - TEXTILE AUXILIARIES</v>
      </c>
      <c r="AH4039" s="48" t="str">
        <f t="shared" si="1081"/>
        <v xml:space="preserve">         5503000440 - ZETESAL NR</v>
      </c>
      <c r="AI4039" s="49" t="str">
        <f t="shared" si="1082"/>
        <v xml:space="preserve">     X00169 - WERKEN QUIMICA BRASIL S.A</v>
      </c>
      <c r="AJ4039" t="str">
        <f t="shared" si="1083"/>
        <v xml:space="preserve">     93 - RESALES</v>
      </c>
      <c r="AK4039" t="str">
        <f t="shared" si="1084"/>
        <v/>
      </c>
      <c r="AL4039">
        <f t="shared" si="1085"/>
        <v>3</v>
      </c>
      <c r="AM4039" t="str">
        <f t="shared" si="1086"/>
        <v>2025 3</v>
      </c>
      <c r="AN4039" t="str">
        <f t="shared" si="1087"/>
        <v xml:space="preserve">WERKEN </v>
      </c>
    </row>
    <row r="4040" spans="1:40" x14ac:dyDescent="0.35">
      <c r="A4040">
        <v>80846</v>
      </c>
      <c r="B4040" t="s">
        <v>274</v>
      </c>
      <c r="C4040" s="31">
        <v>45670</v>
      </c>
      <c r="D4040" t="s">
        <v>286</v>
      </c>
      <c r="E4040" t="s">
        <v>287</v>
      </c>
      <c r="F4040" t="s">
        <v>294</v>
      </c>
      <c r="G4040" t="s">
        <v>295</v>
      </c>
      <c r="H4040" t="s">
        <v>1026</v>
      </c>
      <c r="I4040" t="s">
        <v>1027</v>
      </c>
      <c r="J4040">
        <v>130</v>
      </c>
      <c r="K4040">
        <v>3461.9</v>
      </c>
      <c r="L4040">
        <v>1806.3623700000001</v>
      </c>
      <c r="M4040">
        <v>445.9</v>
      </c>
      <c r="N4040">
        <v>26.63</v>
      </c>
      <c r="O4040" s="32">
        <f t="shared" si="1071"/>
        <v>3016</v>
      </c>
      <c r="P4040" s="32">
        <f t="shared" si="1072"/>
        <v>1209.6376299999999</v>
      </c>
      <c r="Q4040">
        <v>706908</v>
      </c>
      <c r="R4040" t="s">
        <v>281</v>
      </c>
      <c r="S4040" t="s">
        <v>292</v>
      </c>
      <c r="T4040" t="str">
        <f t="shared" si="1073"/>
        <v>VEN</v>
      </c>
      <c r="U4040" t="s">
        <v>293</v>
      </c>
      <c r="V4040" s="33">
        <f t="shared" si="1074"/>
        <v>3461.9</v>
      </c>
      <c r="W4040">
        <f t="shared" si="1075"/>
        <v>130</v>
      </c>
      <c r="X4040" s="33">
        <f t="shared" si="1076"/>
        <v>3016</v>
      </c>
      <c r="Y4040" s="33">
        <f t="shared" si="1077"/>
        <v>445.9</v>
      </c>
      <c r="Z4040" s="45">
        <f t="shared" si="1078"/>
        <v>0.34190404979924316</v>
      </c>
      <c r="AA4040" s="33">
        <f t="shared" si="1079"/>
        <v>1183.6376299999999</v>
      </c>
      <c r="AB4040" s="45">
        <f t="shared" si="1080"/>
        <v>0.3924527950928382</v>
      </c>
      <c r="AC4040" s="33">
        <f>IFERROR($X4040/VLOOKUP(CONCATENATE("USD",C4040),[1]GEINDICE!AR$1:AS$65536,2,0),"")</f>
        <v>493.7867352117749</v>
      </c>
      <c r="AD4040" s="33">
        <f>IFERROR($AA4040/VLOOKUP(CONCATENATE("USD",C4040),[1]GEINDICE!AR$1:AS$65536,2,0),"")</f>
        <v>193.78798441362824</v>
      </c>
      <c r="AE4040" s="33">
        <f>IFERROR($X4040/VLOOKUP(CONCATENATE("EUR",C4040),[1]GEINDICE!AR$1:AS$65536,2,0),"")</f>
        <v>484.20241459029023</v>
      </c>
      <c r="AF4040" s="33">
        <f>IFERROR($AA4040/VLOOKUP(CONCATENATE("EUR",C4040),[1]GEINDICE!AR$1:AS$65536,2,0),"")</f>
        <v>190.02659099666064</v>
      </c>
      <c r="AG4040" s="48" t="str">
        <f>VLOOKUP(E4040,[1]Apresentação!AW$1:AX$65536,2,0)</f>
        <v xml:space="preserve">                    3 - TEXTILE AUXILIARIES</v>
      </c>
      <c r="AH4040" s="48" t="str">
        <f t="shared" si="1081"/>
        <v xml:space="preserve">         5503000440 - ZETESAL NR</v>
      </c>
      <c r="AI4040" s="49" t="str">
        <f t="shared" si="1082"/>
        <v xml:space="preserve">     X00280 - LAVE BEM LAVANDERIA E TINTURARIA LTDA EPP</v>
      </c>
      <c r="AJ4040" t="str">
        <f t="shared" si="1083"/>
        <v xml:space="preserve">     93 - RESALES</v>
      </c>
      <c r="AK4040" t="str">
        <f t="shared" si="1084"/>
        <v/>
      </c>
      <c r="AL4040">
        <f t="shared" si="1085"/>
        <v>1</v>
      </c>
      <c r="AM4040" t="str">
        <f t="shared" si="1086"/>
        <v>2025 1</v>
      </c>
      <c r="AN4040" t="str">
        <f t="shared" si="1087"/>
        <v xml:space="preserve">LAVE </v>
      </c>
    </row>
    <row r="4041" spans="1:40" x14ac:dyDescent="0.35">
      <c r="A4041">
        <v>82376</v>
      </c>
      <c r="B4041" t="s">
        <v>274</v>
      </c>
      <c r="C4041" s="31">
        <v>45789</v>
      </c>
      <c r="D4041" t="s">
        <v>286</v>
      </c>
      <c r="E4041" t="s">
        <v>287</v>
      </c>
      <c r="F4041" t="s">
        <v>294</v>
      </c>
      <c r="G4041" t="s">
        <v>295</v>
      </c>
      <c r="H4041" t="s">
        <v>1026</v>
      </c>
      <c r="I4041" t="s">
        <v>1027</v>
      </c>
      <c r="J4041">
        <v>130</v>
      </c>
      <c r="K4041">
        <v>3461.9</v>
      </c>
      <c r="L4041">
        <v>2209.15092</v>
      </c>
      <c r="M4041">
        <v>445.9</v>
      </c>
      <c r="N4041">
        <v>26.63</v>
      </c>
      <c r="O4041" s="32">
        <f t="shared" si="1071"/>
        <v>3016</v>
      </c>
      <c r="P4041" s="32">
        <f t="shared" si="1072"/>
        <v>806.84907999999996</v>
      </c>
      <c r="Q4041">
        <v>738468</v>
      </c>
      <c r="R4041" t="s">
        <v>281</v>
      </c>
      <c r="S4041" t="s">
        <v>292</v>
      </c>
      <c r="T4041" t="str">
        <f t="shared" si="1073"/>
        <v>VEN</v>
      </c>
      <c r="U4041" t="s">
        <v>300</v>
      </c>
      <c r="V4041" s="33">
        <f t="shared" si="1074"/>
        <v>3461.9</v>
      </c>
      <c r="W4041">
        <f t="shared" si="1075"/>
        <v>130</v>
      </c>
      <c r="X4041" s="33">
        <f t="shared" si="1076"/>
        <v>3016</v>
      </c>
      <c r="Y4041" s="33">
        <f t="shared" si="1077"/>
        <v>445.9</v>
      </c>
      <c r="Z4041" s="45">
        <f t="shared" si="1078"/>
        <v>0.22555506513764118</v>
      </c>
      <c r="AA4041" s="33">
        <f t="shared" si="1079"/>
        <v>780.84907999999996</v>
      </c>
      <c r="AB4041" s="45">
        <f t="shared" si="1080"/>
        <v>0.25890221485411141</v>
      </c>
      <c r="AC4041" s="33">
        <f>IFERROR($X4041/VLOOKUP(CONCATENATE("USD",C4041),[1]GEINDICE!AR$1:AS$65536,2,0),"")</f>
        <v>530.78033156171909</v>
      </c>
      <c r="AD4041" s="33">
        <f>IFERROR($AA4041/VLOOKUP(CONCATENATE("USD",C4041),[1]GEINDICE!AR$1:AS$65536,2,0),"")</f>
        <v>137.42020344232867</v>
      </c>
      <c r="AE4041" s="33">
        <f>IFERROR($X4041/VLOOKUP(CONCATENATE("EUR",C4041),[1]GEINDICE!AR$1:AS$65536,2,0),"")</f>
        <v>477.91845595575762</v>
      </c>
      <c r="AF4041" s="33">
        <f>IFERROR($AA4041/VLOOKUP(CONCATENATE("EUR",C4041),[1]GEINDICE!AR$1:AS$65536,2,0),"")</f>
        <v>123.73414676660273</v>
      </c>
      <c r="AG4041" s="48" t="str">
        <f>VLOOKUP(E4041,[1]Apresentação!AW$1:AX$65536,2,0)</f>
        <v xml:space="preserve">                    3 - TEXTILE AUXILIARIES</v>
      </c>
      <c r="AH4041" s="48" t="str">
        <f t="shared" si="1081"/>
        <v xml:space="preserve">         5503000440 - ZETESAL NR</v>
      </c>
      <c r="AI4041" s="49" t="str">
        <f t="shared" si="1082"/>
        <v xml:space="preserve">     X00280 - LAVE BEM LAVANDERIA E TINTURARIA LTDA EPP</v>
      </c>
      <c r="AJ4041" t="str">
        <f t="shared" si="1083"/>
        <v xml:space="preserve">     93 - RESALES</v>
      </c>
      <c r="AK4041" t="str">
        <f t="shared" si="1084"/>
        <v/>
      </c>
      <c r="AL4041">
        <f t="shared" si="1085"/>
        <v>5</v>
      </c>
      <c r="AM4041" t="str">
        <f t="shared" si="1086"/>
        <v>2025 5</v>
      </c>
      <c r="AN4041" t="str">
        <f t="shared" si="1087"/>
        <v xml:space="preserve">LAVE </v>
      </c>
    </row>
    <row r="4042" spans="1:40" x14ac:dyDescent="0.35">
      <c r="A4042">
        <v>81814</v>
      </c>
      <c r="B4042" t="s">
        <v>274</v>
      </c>
      <c r="C4042" s="31">
        <v>45743</v>
      </c>
      <c r="D4042" t="s">
        <v>286</v>
      </c>
      <c r="E4042" t="s">
        <v>287</v>
      </c>
      <c r="F4042" t="s">
        <v>301</v>
      </c>
      <c r="G4042" t="s">
        <v>302</v>
      </c>
      <c r="H4042" t="s">
        <v>1026</v>
      </c>
      <c r="I4042" t="s">
        <v>1027</v>
      </c>
      <c r="J4042">
        <v>130</v>
      </c>
      <c r="K4042">
        <v>3711.2400000000002</v>
      </c>
      <c r="L4042">
        <v>2202.2967800000001</v>
      </c>
      <c r="M4042">
        <v>478.01</v>
      </c>
      <c r="N4042">
        <v>28.548000000000002</v>
      </c>
      <c r="O4042" s="32">
        <f t="shared" si="1071"/>
        <v>3233.2300000000005</v>
      </c>
      <c r="P4042" s="32">
        <f t="shared" si="1072"/>
        <v>1030.9332200000003</v>
      </c>
      <c r="Q4042">
        <v>722830</v>
      </c>
      <c r="R4042" t="s">
        <v>281</v>
      </c>
      <c r="S4042" t="s">
        <v>292</v>
      </c>
      <c r="T4042" t="str">
        <f t="shared" si="1073"/>
        <v>VEN</v>
      </c>
      <c r="U4042" t="s">
        <v>300</v>
      </c>
      <c r="V4042" s="33">
        <f t="shared" si="1074"/>
        <v>3711.2400000000002</v>
      </c>
      <c r="W4042">
        <f t="shared" si="1075"/>
        <v>130</v>
      </c>
      <c r="X4042" s="33">
        <f t="shared" si="1076"/>
        <v>3233.2300000000005</v>
      </c>
      <c r="Y4042" s="33">
        <f t="shared" si="1077"/>
        <v>478.01</v>
      </c>
      <c r="Z4042" s="45">
        <f t="shared" si="1078"/>
        <v>0.2707809842532416</v>
      </c>
      <c r="AA4042" s="33">
        <f t="shared" si="1079"/>
        <v>1004.9332200000003</v>
      </c>
      <c r="AB4042" s="45">
        <f t="shared" si="1080"/>
        <v>0.31081402189142132</v>
      </c>
      <c r="AC4042" s="33">
        <f>IFERROR($X4042/VLOOKUP(CONCATENATE("USD",C4042),[1]GEINDICE!AR$1:AS$65536,2,0),"")</f>
        <v>562.55524237046325</v>
      </c>
      <c r="AD4042" s="33">
        <f>IFERROR($AA4042/VLOOKUP(CONCATENATE("USD",C4042),[1]GEINDICE!AR$1:AS$65536,2,0),"")</f>
        <v>174.85005741726701</v>
      </c>
      <c r="AE4042" s="33">
        <f>IFERROR($X4042/VLOOKUP(CONCATENATE("EUR",C4042),[1]GEINDICE!AR$1:AS$65536,2,0),"")</f>
        <v>520.88381234695203</v>
      </c>
      <c r="AF4042" s="33">
        <f>IFERROR($AA4042/VLOOKUP(CONCATENATE("EUR",C4042),[1]GEINDICE!AR$1:AS$65536,2,0),"")</f>
        <v>161.89799265369254</v>
      </c>
      <c r="AG4042" s="48" t="str">
        <f>VLOOKUP(E4042,[1]Apresentação!AW$1:AX$65536,2,0)</f>
        <v xml:space="preserve">                    3 - TEXTILE AUXILIARIES</v>
      </c>
      <c r="AH4042" s="48" t="str">
        <f t="shared" si="1081"/>
        <v xml:space="preserve">         5503000440 - ZETESAL NR</v>
      </c>
      <c r="AI4042" s="49" t="str">
        <f t="shared" si="1082"/>
        <v xml:space="preserve">     X00311 - HACO ETIQUETAS LTDA</v>
      </c>
      <c r="AJ4042" t="str">
        <f t="shared" si="1083"/>
        <v xml:space="preserve">     93 - RESALES</v>
      </c>
      <c r="AK4042" t="str">
        <f t="shared" si="1084"/>
        <v/>
      </c>
      <c r="AL4042">
        <f t="shared" si="1085"/>
        <v>3</v>
      </c>
      <c r="AM4042" t="str">
        <f t="shared" si="1086"/>
        <v>2025 3</v>
      </c>
      <c r="AN4042" t="str">
        <f t="shared" si="1087"/>
        <v xml:space="preserve">HACO </v>
      </c>
    </row>
    <row r="4043" spans="1:40" x14ac:dyDescent="0.35">
      <c r="A4043">
        <v>82103</v>
      </c>
      <c r="B4043" t="s">
        <v>274</v>
      </c>
      <c r="C4043" s="31">
        <v>45764</v>
      </c>
      <c r="D4043" t="s">
        <v>286</v>
      </c>
      <c r="E4043" t="s">
        <v>287</v>
      </c>
      <c r="F4043" t="s">
        <v>923</v>
      </c>
      <c r="G4043" t="s">
        <v>924</v>
      </c>
      <c r="H4043" t="s">
        <v>1026</v>
      </c>
      <c r="I4043" t="s">
        <v>1027</v>
      </c>
      <c r="J4043">
        <v>130</v>
      </c>
      <c r="K4043">
        <v>4197.55</v>
      </c>
      <c r="L4043">
        <v>2209.15092</v>
      </c>
      <c r="M4043">
        <v>540.64</v>
      </c>
      <c r="N4043">
        <v>32.288849999999996</v>
      </c>
      <c r="O4043" s="32">
        <f t="shared" si="1071"/>
        <v>3656.9100000000003</v>
      </c>
      <c r="P4043" s="32">
        <f t="shared" si="1072"/>
        <v>1447.7590800000003</v>
      </c>
      <c r="Q4043">
        <v>730765</v>
      </c>
      <c r="R4043" t="s">
        <v>281</v>
      </c>
      <c r="S4043" t="s">
        <v>292</v>
      </c>
      <c r="T4043" t="str">
        <f t="shared" si="1073"/>
        <v>VEN</v>
      </c>
      <c r="U4043" t="s">
        <v>293</v>
      </c>
      <c r="V4043" s="33">
        <f t="shared" si="1074"/>
        <v>4197.55</v>
      </c>
      <c r="W4043">
        <f t="shared" si="1075"/>
        <v>130</v>
      </c>
      <c r="X4043" s="33">
        <f t="shared" si="1076"/>
        <v>3656.9100000000003</v>
      </c>
      <c r="Y4043" s="33">
        <f t="shared" si="1077"/>
        <v>540.64</v>
      </c>
      <c r="Z4043" s="45">
        <f t="shared" si="1078"/>
        <v>0.33871164846160268</v>
      </c>
      <c r="AA4043" s="33">
        <f t="shared" si="1079"/>
        <v>1421.7590800000003</v>
      </c>
      <c r="AB4043" s="45">
        <f t="shared" si="1080"/>
        <v>0.38878700323497162</v>
      </c>
      <c r="AC4043" s="33">
        <f>IFERROR($X4043/VLOOKUP(CONCATENATE("USD",C4043),[1]GEINDICE!AR$1:AS$65536,2,0),"")</f>
        <v>624.48300005123042</v>
      </c>
      <c r="AD4043" s="33">
        <f>IFERROR($AA4043/VLOOKUP(CONCATENATE("USD",C4043),[1]GEINDICE!AR$1:AS$65536,2,0),"")</f>
        <v>242.79087416110252</v>
      </c>
      <c r="AE4043" s="33">
        <f>IFERROR($X4043/VLOOKUP(CONCATENATE("EUR",C4043),[1]GEINDICE!AR$1:AS$65536,2,0),"")</f>
        <v>549.43207428107814</v>
      </c>
      <c r="AF4043" s="33">
        <f>IFERROR($AA4043/VLOOKUP(CONCATENATE("EUR",C4043),[1]GEINDICE!AR$1:AS$65536,2,0),"")</f>
        <v>213.61204964091473</v>
      </c>
      <c r="AG4043" s="48" t="str">
        <f>VLOOKUP(E4043,[1]Apresentação!AW$1:AX$65536,2,0)</f>
        <v xml:space="preserve">                    3 - TEXTILE AUXILIARIES</v>
      </c>
      <c r="AH4043" s="48" t="str">
        <f t="shared" si="1081"/>
        <v xml:space="preserve">         5503000440 - ZETESAL NR</v>
      </c>
      <c r="AI4043" s="49" t="str">
        <f t="shared" si="1082"/>
        <v xml:space="preserve">     X00219 - LEATI PRODUTOS QUIMICOS LTDA</v>
      </c>
      <c r="AJ4043" t="str">
        <f t="shared" si="1083"/>
        <v xml:space="preserve">     93 - RESALES</v>
      </c>
      <c r="AK4043" t="str">
        <f t="shared" si="1084"/>
        <v/>
      </c>
      <c r="AL4043">
        <f t="shared" si="1085"/>
        <v>4</v>
      </c>
      <c r="AM4043" t="str">
        <f t="shared" si="1086"/>
        <v>2025 4</v>
      </c>
      <c r="AN4043" t="str">
        <f t="shared" si="1087"/>
        <v xml:space="preserve">LEATI </v>
      </c>
    </row>
    <row r="4044" spans="1:40" x14ac:dyDescent="0.35">
      <c r="A4044">
        <v>81306</v>
      </c>
      <c r="B4044" t="s">
        <v>274</v>
      </c>
      <c r="C4044" s="31">
        <v>45705</v>
      </c>
      <c r="D4044" t="s">
        <v>286</v>
      </c>
      <c r="E4044" t="s">
        <v>287</v>
      </c>
      <c r="F4044" t="s">
        <v>1028</v>
      </c>
      <c r="G4044" t="s">
        <v>1029</v>
      </c>
      <c r="H4044" t="s">
        <v>1026</v>
      </c>
      <c r="I4044" t="s">
        <v>1027</v>
      </c>
      <c r="J4044">
        <v>1100</v>
      </c>
      <c r="K4044">
        <v>34719.22</v>
      </c>
      <c r="L4044">
        <v>18588.7572</v>
      </c>
      <c r="M4044">
        <v>4471.83</v>
      </c>
      <c r="N4044">
        <v>31.562929999999998</v>
      </c>
      <c r="O4044" s="32">
        <f t="shared" si="1071"/>
        <v>30247.39</v>
      </c>
      <c r="P4044" s="32">
        <f t="shared" si="1072"/>
        <v>11658.632799999999</v>
      </c>
      <c r="Q4044">
        <v>710419</v>
      </c>
      <c r="R4044" t="s">
        <v>281</v>
      </c>
      <c r="S4044" t="s">
        <v>292</v>
      </c>
      <c r="T4044" t="str">
        <f t="shared" si="1073"/>
        <v>VEN</v>
      </c>
      <c r="U4044" t="s">
        <v>293</v>
      </c>
      <c r="V4044" s="33">
        <f t="shared" si="1074"/>
        <v>34719.22</v>
      </c>
      <c r="W4044">
        <f t="shared" si="1075"/>
        <v>1100</v>
      </c>
      <c r="X4044" s="33">
        <f t="shared" si="1076"/>
        <v>30247.39</v>
      </c>
      <c r="Y4044" s="33">
        <f t="shared" si="1077"/>
        <v>4471.83</v>
      </c>
      <c r="Z4044" s="45">
        <f t="shared" si="1078"/>
        <v>0.3294611111655158</v>
      </c>
      <c r="AA4044" s="33">
        <f t="shared" si="1079"/>
        <v>11438.632799999999</v>
      </c>
      <c r="AB4044" s="45">
        <f t="shared" si="1080"/>
        <v>0.37816925030556353</v>
      </c>
      <c r="AC4044" s="33">
        <f>IFERROR($X4044/VLOOKUP(CONCATENATE("USD",C4044),[1]GEINDICE!AR$1:AS$65536,2,0),"")</f>
        <v>5296.8023815777942</v>
      </c>
      <c r="AD4044" s="33">
        <f>IFERROR($AA4044/VLOOKUP(CONCATENATE("USD",C4044),[1]GEINDICE!AR$1:AS$65536,2,0),"")</f>
        <v>2003.0877856579982</v>
      </c>
      <c r="AE4044" s="33">
        <f>IFERROR($X4044/VLOOKUP(CONCATENATE("EUR",C4044),[1]GEINDICE!AR$1:AS$65536,2,0),"")</f>
        <v>5054.2041239180562</v>
      </c>
      <c r="AF4044" s="33">
        <f>IFERROR($AA4044/VLOOKUP(CONCATENATE("EUR",C4044),[1]GEINDICE!AR$1:AS$65536,2,0),"")</f>
        <v>1911.3445844333787</v>
      </c>
      <c r="AG4044" s="48" t="str">
        <f>VLOOKUP(E4044,[1]Apresentação!AW$1:AX$65536,2,0)</f>
        <v xml:space="preserve">                    3 - TEXTILE AUXILIARIES</v>
      </c>
      <c r="AH4044" s="48" t="str">
        <f t="shared" si="1081"/>
        <v xml:space="preserve">         5503000440 - ZETESAL NR</v>
      </c>
      <c r="AI4044" s="49" t="str">
        <f t="shared" si="1082"/>
        <v xml:space="preserve">     X00169 - WERKEN QUIMICA BRASIL S.A</v>
      </c>
      <c r="AJ4044" t="str">
        <f t="shared" si="1083"/>
        <v xml:space="preserve">     93 - RESALES</v>
      </c>
      <c r="AK4044" t="str">
        <f t="shared" si="1084"/>
        <v/>
      </c>
      <c r="AL4044">
        <f t="shared" si="1085"/>
        <v>2</v>
      </c>
      <c r="AM4044" t="str">
        <f t="shared" si="1086"/>
        <v>2025 2</v>
      </c>
      <c r="AN4044" t="str">
        <f t="shared" si="1087"/>
        <v xml:space="preserve">WERKEN </v>
      </c>
    </row>
    <row r="4045" spans="1:40" x14ac:dyDescent="0.35">
      <c r="A4045">
        <v>81660</v>
      </c>
      <c r="B4045" t="s">
        <v>274</v>
      </c>
      <c r="C4045" s="31">
        <v>45733</v>
      </c>
      <c r="D4045" t="s">
        <v>286</v>
      </c>
      <c r="E4045" t="s">
        <v>287</v>
      </c>
      <c r="F4045" t="s">
        <v>1028</v>
      </c>
      <c r="G4045" t="s">
        <v>1029</v>
      </c>
      <c r="H4045" t="s">
        <v>1026</v>
      </c>
      <c r="I4045" t="s">
        <v>1027</v>
      </c>
      <c r="J4045">
        <v>1100</v>
      </c>
      <c r="K4045">
        <v>34801.660000000003</v>
      </c>
      <c r="L4045">
        <v>18594.943589999999</v>
      </c>
      <c r="M4045">
        <v>4482.46</v>
      </c>
      <c r="N4045">
        <v>31.637869999999999</v>
      </c>
      <c r="O4045" s="32">
        <f t="shared" si="1071"/>
        <v>30319.200000000004</v>
      </c>
      <c r="P4045" s="32">
        <f t="shared" si="1072"/>
        <v>11724.256410000005</v>
      </c>
      <c r="Q4045">
        <v>718825</v>
      </c>
      <c r="R4045" t="s">
        <v>281</v>
      </c>
      <c r="S4045" t="s">
        <v>292</v>
      </c>
      <c r="T4045" t="str">
        <f t="shared" si="1073"/>
        <v>VEN</v>
      </c>
      <c r="U4045" t="s">
        <v>293</v>
      </c>
      <c r="V4045" s="33">
        <f t="shared" si="1074"/>
        <v>34801.660000000003</v>
      </c>
      <c r="W4045">
        <f t="shared" si="1075"/>
        <v>1100</v>
      </c>
      <c r="X4045" s="33">
        <f t="shared" si="1076"/>
        <v>30319.200000000004</v>
      </c>
      <c r="Y4045" s="33">
        <f t="shared" si="1077"/>
        <v>4482.46</v>
      </c>
      <c r="Z4045" s="45">
        <f t="shared" si="1078"/>
        <v>0.33056631235406597</v>
      </c>
      <c r="AA4045" s="33">
        <f t="shared" si="1079"/>
        <v>11504.256410000005</v>
      </c>
      <c r="AB4045" s="45">
        <f t="shared" si="1080"/>
        <v>0.37943799341671297</v>
      </c>
      <c r="AC4045" s="33">
        <f>IFERROR($X4045/VLOOKUP(CONCATENATE("USD",C4045),[1]GEINDICE!AR$1:AS$65536,2,0),"")</f>
        <v>5311.5167653551034</v>
      </c>
      <c r="AD4045" s="33">
        <f>IFERROR($AA4045/VLOOKUP(CONCATENATE("USD",C4045),[1]GEINDICE!AR$1:AS$65536,2,0),"")</f>
        <v>2015.3912634455703</v>
      </c>
      <c r="AE4045" s="33">
        <f>IFERROR($X4045/VLOOKUP(CONCATENATE("EUR",C4045),[1]GEINDICE!AR$1:AS$65536,2,0),"")</f>
        <v>4863.1325687705512</v>
      </c>
      <c r="AF4045" s="33">
        <f>IFERROR($AA4045/VLOOKUP(CONCATENATE("EUR",C4045),[1]GEINDICE!AR$1:AS$65536,2,0),"")</f>
        <v>1845.2572636137629</v>
      </c>
      <c r="AG4045" s="48" t="str">
        <f>VLOOKUP(E4045,[1]Apresentação!AW$1:AX$65536,2,0)</f>
        <v xml:space="preserve">                    3 - TEXTILE AUXILIARIES</v>
      </c>
      <c r="AH4045" s="48" t="str">
        <f t="shared" si="1081"/>
        <v xml:space="preserve">         5503000440 - ZETESAL NR</v>
      </c>
      <c r="AI4045" s="49" t="str">
        <f t="shared" si="1082"/>
        <v xml:space="preserve">     X00169 - WERKEN QUIMICA BRASIL S.A</v>
      </c>
      <c r="AJ4045" t="str">
        <f t="shared" si="1083"/>
        <v xml:space="preserve">     93 - RESALES</v>
      </c>
      <c r="AK4045" t="str">
        <f t="shared" si="1084"/>
        <v/>
      </c>
      <c r="AL4045">
        <f t="shared" si="1085"/>
        <v>3</v>
      </c>
      <c r="AM4045" t="str">
        <f t="shared" si="1086"/>
        <v>2025 3</v>
      </c>
      <c r="AN4045" t="str">
        <f t="shared" si="1087"/>
        <v xml:space="preserve">WERKEN </v>
      </c>
    </row>
    <row r="4046" spans="1:40" x14ac:dyDescent="0.35">
      <c r="A4046">
        <v>81661</v>
      </c>
      <c r="B4046" t="s">
        <v>274</v>
      </c>
      <c r="C4046" s="31">
        <v>45733</v>
      </c>
      <c r="D4046" t="s">
        <v>286</v>
      </c>
      <c r="E4046" t="s">
        <v>287</v>
      </c>
      <c r="F4046" t="s">
        <v>294</v>
      </c>
      <c r="G4046" t="s">
        <v>295</v>
      </c>
      <c r="H4046" t="s">
        <v>1026</v>
      </c>
      <c r="I4046" t="s">
        <v>1027</v>
      </c>
      <c r="J4046">
        <v>130</v>
      </c>
      <c r="K4046">
        <v>3461.9</v>
      </c>
      <c r="L4046">
        <v>2197.5842400000001</v>
      </c>
      <c r="M4046">
        <v>445.9</v>
      </c>
      <c r="N4046">
        <v>26.63</v>
      </c>
      <c r="O4046" s="32">
        <f t="shared" si="1071"/>
        <v>3016</v>
      </c>
      <c r="P4046" s="32">
        <f t="shared" si="1072"/>
        <v>818.41575999999986</v>
      </c>
      <c r="Q4046">
        <v>718838</v>
      </c>
      <c r="R4046" t="s">
        <v>281</v>
      </c>
      <c r="S4046" t="s">
        <v>292</v>
      </c>
      <c r="T4046" t="str">
        <f t="shared" si="1073"/>
        <v>VEN</v>
      </c>
      <c r="U4046" t="s">
        <v>300</v>
      </c>
      <c r="V4046" s="33">
        <f t="shared" si="1074"/>
        <v>3461.9</v>
      </c>
      <c r="W4046">
        <f t="shared" si="1075"/>
        <v>130</v>
      </c>
      <c r="X4046" s="33">
        <f t="shared" si="1076"/>
        <v>3016</v>
      </c>
      <c r="Y4046" s="33">
        <f t="shared" si="1077"/>
        <v>445.9</v>
      </c>
      <c r="Z4046" s="45">
        <f t="shared" si="1078"/>
        <v>0.22889620150784246</v>
      </c>
      <c r="AA4046" s="33">
        <f t="shared" si="1079"/>
        <v>792.41575999999986</v>
      </c>
      <c r="AB4046" s="45">
        <f t="shared" si="1080"/>
        <v>0.26273732095490709</v>
      </c>
      <c r="AC4046" s="33">
        <f>IFERROR($X4046/VLOOKUP(CONCATENATE("USD",C4046),[1]GEINDICE!AR$1:AS$65536,2,0),"")</f>
        <v>528.36270628219052</v>
      </c>
      <c r="AD4046" s="33">
        <f>IFERROR($AA4046/VLOOKUP(CONCATENATE("USD",C4046),[1]GEINDICE!AR$1:AS$65536,2,0),"")</f>
        <v>138.8206019410672</v>
      </c>
      <c r="AE4046" s="33">
        <f>IFERROR($X4046/VLOOKUP(CONCATENATE("EUR",C4046),[1]GEINDICE!AR$1:AS$65536,2,0),"")</f>
        <v>483.75972411580716</v>
      </c>
      <c r="AF4046" s="33">
        <f>IFERROR($AA4046/VLOOKUP(CONCATENATE("EUR",C4046),[1]GEINDICE!AR$1:AS$65536,2,0),"")</f>
        <v>127.10173390007215</v>
      </c>
      <c r="AG4046" s="48" t="str">
        <f>VLOOKUP(E4046,[1]Apresentação!AW$1:AX$65536,2,0)</f>
        <v xml:space="preserve">                    3 - TEXTILE AUXILIARIES</v>
      </c>
      <c r="AH4046" s="48" t="str">
        <f t="shared" si="1081"/>
        <v xml:space="preserve">         5503000440 - ZETESAL NR</v>
      </c>
      <c r="AI4046" s="49" t="str">
        <f t="shared" si="1082"/>
        <v xml:space="preserve">     X00280 - LAVE BEM LAVANDERIA E TINTURARIA LTDA EPP</v>
      </c>
      <c r="AJ4046" t="str">
        <f t="shared" si="1083"/>
        <v xml:space="preserve">     93 - RESALES</v>
      </c>
      <c r="AK4046" t="str">
        <f t="shared" si="1084"/>
        <v/>
      </c>
      <c r="AL4046">
        <f t="shared" si="1085"/>
        <v>3</v>
      </c>
      <c r="AM4046" t="str">
        <f t="shared" si="1086"/>
        <v>2025 3</v>
      </c>
      <c r="AN4046" t="str">
        <f t="shared" si="1087"/>
        <v xml:space="preserve">LAVE </v>
      </c>
    </row>
    <row r="4047" spans="1:40" x14ac:dyDescent="0.35">
      <c r="A4047">
        <v>81390</v>
      </c>
      <c r="B4047" t="s">
        <v>274</v>
      </c>
      <c r="C4047" s="31">
        <v>45712</v>
      </c>
      <c r="D4047" t="s">
        <v>286</v>
      </c>
      <c r="E4047" t="s">
        <v>287</v>
      </c>
      <c r="F4047" t="s">
        <v>294</v>
      </c>
      <c r="G4047" t="s">
        <v>295</v>
      </c>
      <c r="H4047" t="s">
        <v>1026</v>
      </c>
      <c r="I4047" t="s">
        <v>1027</v>
      </c>
      <c r="J4047">
        <v>130</v>
      </c>
      <c r="K4047">
        <v>3461.9</v>
      </c>
      <c r="L4047">
        <v>2196.8532700000001</v>
      </c>
      <c r="M4047">
        <v>445.9</v>
      </c>
      <c r="N4047">
        <v>26.63</v>
      </c>
      <c r="O4047" s="32">
        <f t="shared" si="1071"/>
        <v>3016</v>
      </c>
      <c r="P4047" s="32">
        <f t="shared" si="1072"/>
        <v>819.14672999999993</v>
      </c>
      <c r="Q4047">
        <v>711150</v>
      </c>
      <c r="R4047" t="s">
        <v>281</v>
      </c>
      <c r="S4047" t="s">
        <v>292</v>
      </c>
      <c r="T4047" t="str">
        <f t="shared" si="1073"/>
        <v>VEN</v>
      </c>
      <c r="U4047" t="s">
        <v>300</v>
      </c>
      <c r="V4047" s="33">
        <f t="shared" si="1074"/>
        <v>3461.9</v>
      </c>
      <c r="W4047">
        <f t="shared" si="1075"/>
        <v>130</v>
      </c>
      <c r="X4047" s="33">
        <f t="shared" si="1076"/>
        <v>3016</v>
      </c>
      <c r="Y4047" s="33">
        <f t="shared" si="1077"/>
        <v>445.9</v>
      </c>
      <c r="Z4047" s="45">
        <f t="shared" si="1078"/>
        <v>0.22910734856581644</v>
      </c>
      <c r="AA4047" s="33">
        <f t="shared" si="1079"/>
        <v>793.14672999999993</v>
      </c>
      <c r="AB4047" s="45">
        <f t="shared" si="1080"/>
        <v>0.26297968501326258</v>
      </c>
      <c r="AC4047" s="33">
        <f>IFERROR($X4047/VLOOKUP(CONCATENATE("USD",C4047),[1]GEINDICE!AR$1:AS$65536,2,0),"")</f>
        <v>526.73862167732011</v>
      </c>
      <c r="AD4047" s="33">
        <f>IFERROR($AA4047/VLOOKUP(CONCATENATE("USD",C4047),[1]GEINDICE!AR$1:AS$65536,2,0),"")</f>
        <v>138.52155681302173</v>
      </c>
      <c r="AE4047" s="33">
        <f>IFERROR($X4047/VLOOKUP(CONCATENATE("EUR",C4047),[1]GEINDICE!AR$1:AS$65536,2,0),"")</f>
        <v>503.14465408805034</v>
      </c>
      <c r="AF4047" s="33">
        <f>IFERROR($AA4047/VLOOKUP(CONCATENATE("EUR",C4047),[1]GEINDICE!AR$1:AS$65536,2,0),"")</f>
        <v>132.31682264818244</v>
      </c>
      <c r="AG4047" s="48" t="str">
        <f>VLOOKUP(E4047,[1]Apresentação!AW$1:AX$65536,2,0)</f>
        <v xml:space="preserve">                    3 - TEXTILE AUXILIARIES</v>
      </c>
      <c r="AH4047" s="48" t="str">
        <f t="shared" si="1081"/>
        <v xml:space="preserve">         5503000440 - ZETESAL NR</v>
      </c>
      <c r="AI4047" s="49" t="str">
        <f t="shared" si="1082"/>
        <v xml:space="preserve">     X00280 - LAVE BEM LAVANDERIA E TINTURARIA LTDA EPP</v>
      </c>
      <c r="AJ4047" t="str">
        <f t="shared" si="1083"/>
        <v xml:space="preserve">     93 - RESALES</v>
      </c>
      <c r="AK4047" t="str">
        <f t="shared" si="1084"/>
        <v/>
      </c>
      <c r="AL4047">
        <f t="shared" si="1085"/>
        <v>2</v>
      </c>
      <c r="AM4047" t="str">
        <f t="shared" si="1086"/>
        <v>2025 2</v>
      </c>
      <c r="AN4047" t="str">
        <f t="shared" si="1087"/>
        <v xml:space="preserve">LAVE </v>
      </c>
    </row>
    <row r="4048" spans="1:40" x14ac:dyDescent="0.35">
      <c r="A4048">
        <v>81984</v>
      </c>
      <c r="B4048" t="s">
        <v>274</v>
      </c>
      <c r="C4048" s="31">
        <v>45756</v>
      </c>
      <c r="D4048" t="s">
        <v>286</v>
      </c>
      <c r="E4048" t="s">
        <v>287</v>
      </c>
      <c r="F4048" t="s">
        <v>294</v>
      </c>
      <c r="G4048" t="s">
        <v>295</v>
      </c>
      <c r="H4048" t="s">
        <v>1026</v>
      </c>
      <c r="I4048" t="s">
        <v>1027</v>
      </c>
      <c r="J4048">
        <v>130</v>
      </c>
      <c r="K4048">
        <v>3461.9</v>
      </c>
      <c r="L4048">
        <v>2209.15092</v>
      </c>
      <c r="M4048">
        <v>445.9</v>
      </c>
      <c r="N4048">
        <v>26.63</v>
      </c>
      <c r="O4048" s="32">
        <f t="shared" si="1071"/>
        <v>3016</v>
      </c>
      <c r="P4048" s="32">
        <f t="shared" si="1072"/>
        <v>806.84907999999996</v>
      </c>
      <c r="Q4048">
        <v>727707</v>
      </c>
      <c r="R4048" t="s">
        <v>281</v>
      </c>
      <c r="S4048" t="s">
        <v>292</v>
      </c>
      <c r="T4048" t="str">
        <f t="shared" si="1073"/>
        <v>VEN</v>
      </c>
      <c r="U4048" t="s">
        <v>293</v>
      </c>
      <c r="V4048" s="33">
        <f t="shared" si="1074"/>
        <v>3461.9</v>
      </c>
      <c r="W4048">
        <f t="shared" si="1075"/>
        <v>130</v>
      </c>
      <c r="X4048" s="33">
        <f t="shared" si="1076"/>
        <v>3016</v>
      </c>
      <c r="Y4048" s="33">
        <f t="shared" si="1077"/>
        <v>445.9</v>
      </c>
      <c r="Z4048" s="45">
        <f t="shared" si="1078"/>
        <v>0.22555506513764118</v>
      </c>
      <c r="AA4048" s="33">
        <f t="shared" si="1079"/>
        <v>780.84907999999996</v>
      </c>
      <c r="AB4048" s="45">
        <f t="shared" si="1080"/>
        <v>0.25890221485411141</v>
      </c>
      <c r="AC4048" s="33">
        <f>IFERROR($X4048/VLOOKUP(CONCATENATE("USD",C4048),[1]GEINDICE!AR$1:AS$65536,2,0),"")</f>
        <v>497.64870885240492</v>
      </c>
      <c r="AD4048" s="33">
        <f>IFERROR($AA4048/VLOOKUP(CONCATENATE("USD",C4048),[1]GEINDICE!AR$1:AS$65536,2,0),"")</f>
        <v>128.84235294117647</v>
      </c>
      <c r="AE4048" s="33">
        <f>IFERROR($X4048/VLOOKUP(CONCATENATE("EUR",C4048),[1]GEINDICE!AR$1:AS$65536,2,0),"")</f>
        <v>450.80864548145047</v>
      </c>
      <c r="AF4048" s="33">
        <f>IFERROR($AA4048/VLOOKUP(CONCATENATE("EUR",C4048),[1]GEINDICE!AR$1:AS$65536,2,0),"")</f>
        <v>116.71535679052943</v>
      </c>
      <c r="AG4048" s="48" t="str">
        <f>VLOOKUP(E4048,[1]Apresentação!AW$1:AX$65536,2,0)</f>
        <v xml:space="preserve">                    3 - TEXTILE AUXILIARIES</v>
      </c>
      <c r="AH4048" s="48" t="str">
        <f t="shared" si="1081"/>
        <v xml:space="preserve">         5503000440 - ZETESAL NR</v>
      </c>
      <c r="AI4048" s="49" t="str">
        <f t="shared" si="1082"/>
        <v xml:space="preserve">     X00280 - LAVE BEM LAVANDERIA E TINTURARIA LTDA EPP</v>
      </c>
      <c r="AJ4048" t="str">
        <f t="shared" si="1083"/>
        <v xml:space="preserve">     93 - RESALES</v>
      </c>
      <c r="AK4048" t="str">
        <f t="shared" si="1084"/>
        <v/>
      </c>
      <c r="AL4048">
        <f t="shared" si="1085"/>
        <v>4</v>
      </c>
      <c r="AM4048" t="str">
        <f t="shared" si="1086"/>
        <v>2025 4</v>
      </c>
      <c r="AN4048" t="str">
        <f t="shared" si="1087"/>
        <v xml:space="preserve">LAVE </v>
      </c>
    </row>
    <row r="4049" spans="1:40" x14ac:dyDescent="0.35">
      <c r="A4049">
        <v>81987</v>
      </c>
      <c r="B4049" t="s">
        <v>274</v>
      </c>
      <c r="C4049" s="31">
        <v>45756</v>
      </c>
      <c r="D4049" t="s">
        <v>286</v>
      </c>
      <c r="E4049" t="s">
        <v>287</v>
      </c>
      <c r="F4049" t="s">
        <v>1028</v>
      </c>
      <c r="G4049" t="s">
        <v>1029</v>
      </c>
      <c r="H4049" t="s">
        <v>1026</v>
      </c>
      <c r="I4049" t="s">
        <v>1027</v>
      </c>
      <c r="J4049">
        <v>1100</v>
      </c>
      <c r="K4049">
        <v>35982.950000000004</v>
      </c>
      <c r="L4049">
        <v>18692.815439999998</v>
      </c>
      <c r="M4049">
        <v>4634.6099999999997</v>
      </c>
      <c r="N4049">
        <v>32.711770000000001</v>
      </c>
      <c r="O4049" s="32">
        <f t="shared" si="1071"/>
        <v>31348.340000000004</v>
      </c>
      <c r="P4049" s="32">
        <f t="shared" si="1072"/>
        <v>12655.524560000005</v>
      </c>
      <c r="Q4049">
        <v>727717</v>
      </c>
      <c r="R4049" t="s">
        <v>281</v>
      </c>
      <c r="S4049" t="s">
        <v>292</v>
      </c>
      <c r="T4049" t="str">
        <f t="shared" si="1073"/>
        <v>VEN</v>
      </c>
      <c r="U4049" t="s">
        <v>293</v>
      </c>
      <c r="V4049" s="33">
        <f t="shared" si="1074"/>
        <v>35982.950000000004</v>
      </c>
      <c r="W4049">
        <f t="shared" si="1075"/>
        <v>1100</v>
      </c>
      <c r="X4049" s="33">
        <f t="shared" si="1076"/>
        <v>31348.340000000004</v>
      </c>
      <c r="Y4049" s="33">
        <f t="shared" si="1077"/>
        <v>4634.6099999999997</v>
      </c>
      <c r="Z4049" s="45">
        <f t="shared" si="1078"/>
        <v>0.34559491536964043</v>
      </c>
      <c r="AA4049" s="33">
        <f t="shared" si="1079"/>
        <v>12435.524560000005</v>
      </c>
      <c r="AB4049" s="45">
        <f t="shared" si="1080"/>
        <v>0.39668845495487176</v>
      </c>
      <c r="AC4049" s="33">
        <f>IFERROR($X4049/VLOOKUP(CONCATENATE("USD",C4049),[1]GEINDICE!AR$1:AS$65536,2,0),"")</f>
        <v>5172.5666199158486</v>
      </c>
      <c r="AD4049" s="33">
        <f>IFERROR($AA4049/VLOOKUP(CONCATENATE("USD",C4049),[1]GEINDICE!AR$1:AS$65536,2,0),"")</f>
        <v>2051.8974606055613</v>
      </c>
      <c r="AE4049" s="33">
        <f>IFERROR($X4049/VLOOKUP(CONCATENATE("EUR",C4049),[1]GEINDICE!AR$1:AS$65536,2,0),"")</f>
        <v>4685.7104421392487</v>
      </c>
      <c r="AF4049" s="33">
        <f>IFERROR($AA4049/VLOOKUP(CONCATENATE("EUR",C4049),[1]GEINDICE!AR$1:AS$65536,2,0),"")</f>
        <v>1858.7672356581277</v>
      </c>
      <c r="AG4049" s="48" t="str">
        <f>VLOOKUP(E4049,[1]Apresentação!AW$1:AX$65536,2,0)</f>
        <v xml:space="preserve">                    3 - TEXTILE AUXILIARIES</v>
      </c>
      <c r="AH4049" s="48" t="str">
        <f t="shared" si="1081"/>
        <v xml:space="preserve">         5503000440 - ZETESAL NR</v>
      </c>
      <c r="AI4049" s="49" t="str">
        <f t="shared" si="1082"/>
        <v xml:space="preserve">     X00169 - WERKEN QUIMICA BRASIL S.A</v>
      </c>
      <c r="AJ4049" t="str">
        <f t="shared" si="1083"/>
        <v xml:space="preserve">     93 - RESALES</v>
      </c>
      <c r="AK4049" t="str">
        <f t="shared" si="1084"/>
        <v/>
      </c>
      <c r="AL4049">
        <f t="shared" si="1085"/>
        <v>4</v>
      </c>
      <c r="AM4049" t="str">
        <f t="shared" si="1086"/>
        <v>2025 4</v>
      </c>
      <c r="AN4049" t="str">
        <f t="shared" si="1087"/>
        <v xml:space="preserve">WERKEN </v>
      </c>
    </row>
    <row r="4050" spans="1:40" x14ac:dyDescent="0.35">
      <c r="A4050">
        <v>83678</v>
      </c>
      <c r="B4050" t="s">
        <v>274</v>
      </c>
      <c r="C4050" s="31">
        <v>45898</v>
      </c>
      <c r="D4050" t="s">
        <v>286</v>
      </c>
      <c r="E4050" t="s">
        <v>287</v>
      </c>
      <c r="F4050" t="s">
        <v>927</v>
      </c>
      <c r="G4050" t="s">
        <v>928</v>
      </c>
      <c r="H4050" t="s">
        <v>1026</v>
      </c>
      <c r="I4050" t="s">
        <v>1027</v>
      </c>
      <c r="J4050">
        <v>260</v>
      </c>
      <c r="K4050">
        <v>6749.6</v>
      </c>
      <c r="L4050">
        <v>4591.3060500000001</v>
      </c>
      <c r="M4050">
        <v>869.34</v>
      </c>
      <c r="N4050">
        <v>25.96</v>
      </c>
      <c r="O4050" s="32">
        <f t="shared" si="1071"/>
        <v>5880.26</v>
      </c>
      <c r="P4050" s="32">
        <f t="shared" si="1072"/>
        <v>1288.9539500000001</v>
      </c>
      <c r="Q4050">
        <v>760137</v>
      </c>
      <c r="R4050" t="s">
        <v>281</v>
      </c>
      <c r="S4050" t="s">
        <v>292</v>
      </c>
      <c r="T4050" t="str">
        <f t="shared" si="1073"/>
        <v>VEN</v>
      </c>
      <c r="U4050" t="s">
        <v>293</v>
      </c>
      <c r="V4050" s="33">
        <f t="shared" si="1074"/>
        <v>6749.6</v>
      </c>
      <c r="W4050">
        <f t="shared" si="1075"/>
        <v>260</v>
      </c>
      <c r="X4050" s="33">
        <f t="shared" si="1076"/>
        <v>5880.26</v>
      </c>
      <c r="Y4050" s="33">
        <f t="shared" si="1077"/>
        <v>869.34</v>
      </c>
      <c r="Z4050" s="45">
        <f t="shared" si="1078"/>
        <v>0.18326329708427166</v>
      </c>
      <c r="AA4050" s="33">
        <f t="shared" si="1079"/>
        <v>1236.9539500000001</v>
      </c>
      <c r="AB4050" s="45">
        <f t="shared" si="1080"/>
        <v>0.21035701652648012</v>
      </c>
      <c r="AC4050" s="33">
        <f>IFERROR($X4050/VLOOKUP(CONCATENATE("USD",C4050),[1]GEINDICE!AR$1:AS$65536,2,0),"")</f>
        <v>1083.6392451717529</v>
      </c>
      <c r="AD4050" s="33">
        <f>IFERROR($AA4050/VLOOKUP(CONCATENATE("USD",C4050),[1]GEINDICE!AR$1:AS$65536,2,0),"")</f>
        <v>227.95111860533689</v>
      </c>
      <c r="AE4050" s="33">
        <f>IFERROR($X4050/VLOOKUP(CONCATENATE("EUR",C4050),[1]GEINDICE!AR$1:AS$65536,2,0),"")</f>
        <v>926.50668851529144</v>
      </c>
      <c r="AF4050" s="33">
        <f>IFERROR($AA4050/VLOOKUP(CONCATENATE("EUR",C4050),[1]GEINDICE!AR$1:AS$65536,2,0),"")</f>
        <v>194.89718278790554</v>
      </c>
      <c r="AG4050" s="48" t="str">
        <f>VLOOKUP(E4050,[1]Apresentação!AW$1:AX$65536,2,0)</f>
        <v xml:space="preserve">                    3 - TEXTILE AUXILIARIES</v>
      </c>
      <c r="AH4050" s="48" t="str">
        <f t="shared" si="1081"/>
        <v xml:space="preserve">         5503000440 - ZETESAL NR</v>
      </c>
      <c r="AI4050" s="49" t="str">
        <f t="shared" si="1082"/>
        <v xml:space="preserve">     X00186 - STARTECH PRODUTOS QUIMICOS LTDA</v>
      </c>
      <c r="AJ4050" t="str">
        <f t="shared" si="1083"/>
        <v xml:space="preserve">     93 - RESALES</v>
      </c>
      <c r="AK4050" t="str">
        <f t="shared" si="1084"/>
        <v/>
      </c>
      <c r="AL4050">
        <f t="shared" si="1085"/>
        <v>8</v>
      </c>
      <c r="AM4050" t="str">
        <f t="shared" si="1086"/>
        <v>2025 8</v>
      </c>
      <c r="AN4050" t="str">
        <f t="shared" si="1087"/>
        <v xml:space="preserve">STARTECH </v>
      </c>
    </row>
    <row r="4051" spans="1:40" x14ac:dyDescent="0.35">
      <c r="A4051">
        <v>84657</v>
      </c>
      <c r="B4051" t="s">
        <v>274</v>
      </c>
      <c r="C4051" s="31">
        <v>45975</v>
      </c>
      <c r="D4051" t="s">
        <v>286</v>
      </c>
      <c r="E4051" t="s">
        <v>287</v>
      </c>
      <c r="F4051" t="s">
        <v>927</v>
      </c>
      <c r="G4051" t="s">
        <v>928</v>
      </c>
      <c r="H4051" t="s">
        <v>1026</v>
      </c>
      <c r="I4051" t="s">
        <v>1027</v>
      </c>
      <c r="J4051">
        <v>390</v>
      </c>
      <c r="K4051">
        <v>10124.4</v>
      </c>
      <c r="L4051">
        <v>6171.4842799999997</v>
      </c>
      <c r="M4051">
        <v>1304.03</v>
      </c>
      <c r="N4051">
        <v>25.96</v>
      </c>
      <c r="O4051" s="32">
        <f t="shared" si="1071"/>
        <v>8820.369999999999</v>
      </c>
      <c r="P4051" s="32">
        <f t="shared" si="1072"/>
        <v>2648.8857199999993</v>
      </c>
      <c r="Q4051">
        <v>767333</v>
      </c>
      <c r="R4051" t="s">
        <v>281</v>
      </c>
      <c r="S4051" t="s">
        <v>292</v>
      </c>
      <c r="T4051" t="str">
        <f t="shared" si="1073"/>
        <v>VEN</v>
      </c>
      <c r="U4051" t="s">
        <v>293</v>
      </c>
      <c r="V4051" s="33">
        <f t="shared" si="1074"/>
        <v>10124.4</v>
      </c>
      <c r="W4051">
        <f t="shared" si="1075"/>
        <v>390</v>
      </c>
      <c r="X4051" s="33">
        <f t="shared" si="1076"/>
        <v>8820.369999999999</v>
      </c>
      <c r="Y4051" s="33">
        <f t="shared" si="1077"/>
        <v>1304.03</v>
      </c>
      <c r="Z4051" s="45">
        <f t="shared" si="1078"/>
        <v>0.25392968669748323</v>
      </c>
      <c r="AA4051" s="33">
        <f t="shared" si="1079"/>
        <v>2570.8857199999993</v>
      </c>
      <c r="AB4051" s="45">
        <f t="shared" si="1080"/>
        <v>0.29147141446447256</v>
      </c>
      <c r="AC4051" s="33" t="str">
        <f>IFERROR($X4051/VLOOKUP(CONCATENATE("USD",C4051),[1]GEINDICE!AR$1:AS$65536,2,0),"")</f>
        <v/>
      </c>
      <c r="AD4051" s="33" t="str">
        <f>IFERROR($AA4051/VLOOKUP(CONCATENATE("USD",C4051),[1]GEINDICE!AR$1:AS$65536,2,0),"")</f>
        <v/>
      </c>
      <c r="AE4051" s="33" t="str">
        <f>IFERROR($X4051/VLOOKUP(CONCATENATE("EUR",C4051),[1]GEINDICE!AR$1:AS$65536,2,0),"")</f>
        <v/>
      </c>
      <c r="AF4051" s="33" t="str">
        <f>IFERROR($AA4051/VLOOKUP(CONCATENATE("EUR",C4051),[1]GEINDICE!AR$1:AS$65536,2,0),"")</f>
        <v/>
      </c>
      <c r="AG4051" s="48" t="str">
        <f>VLOOKUP(E4051,[1]Apresentação!AW$1:AX$65536,2,0)</f>
        <v xml:space="preserve">                    3 - TEXTILE AUXILIARIES</v>
      </c>
      <c r="AH4051" s="48" t="str">
        <f t="shared" si="1081"/>
        <v xml:space="preserve">         5503000440 - ZETESAL NR</v>
      </c>
      <c r="AI4051" s="49" t="str">
        <f t="shared" si="1082"/>
        <v xml:space="preserve">     X00186 - STARTECH PRODUTOS QUIMICOS LTDA</v>
      </c>
      <c r="AJ4051" t="str">
        <f t="shared" si="1083"/>
        <v xml:space="preserve">     93 - RESALES</v>
      </c>
      <c r="AK4051" t="str">
        <f t="shared" si="1084"/>
        <v/>
      </c>
      <c r="AL4051">
        <f t="shared" si="1085"/>
        <v>11</v>
      </c>
      <c r="AM4051" t="str">
        <f t="shared" si="1086"/>
        <v>2025 11</v>
      </c>
      <c r="AN4051" t="str">
        <f t="shared" si="1087"/>
        <v xml:space="preserve">STARTECH </v>
      </c>
    </row>
    <row r="4052" spans="1:40" x14ac:dyDescent="0.35">
      <c r="A4052">
        <v>84211</v>
      </c>
      <c r="B4052" t="s">
        <v>274</v>
      </c>
      <c r="C4052" s="31">
        <v>45943</v>
      </c>
      <c r="D4052" t="s">
        <v>286</v>
      </c>
      <c r="E4052" t="s">
        <v>287</v>
      </c>
      <c r="F4052" t="s">
        <v>294</v>
      </c>
      <c r="G4052" t="s">
        <v>295</v>
      </c>
      <c r="H4052" t="s">
        <v>1026</v>
      </c>
      <c r="I4052" t="s">
        <v>1027</v>
      </c>
      <c r="J4052">
        <v>130</v>
      </c>
      <c r="K4052">
        <v>3461.9</v>
      </c>
      <c r="L4052">
        <v>2295.6530200000002</v>
      </c>
      <c r="M4052">
        <v>445.9</v>
      </c>
      <c r="N4052">
        <v>26.63</v>
      </c>
      <c r="O4052" s="32">
        <f t="shared" si="1071"/>
        <v>3016</v>
      </c>
      <c r="P4052" s="32">
        <f t="shared" si="1072"/>
        <v>720.3469799999998</v>
      </c>
      <c r="Q4052">
        <v>764077</v>
      </c>
      <c r="R4052" t="s">
        <v>281</v>
      </c>
      <c r="S4052" t="s">
        <v>292</v>
      </c>
      <c r="T4052" t="str">
        <f t="shared" si="1073"/>
        <v>VEN</v>
      </c>
      <c r="U4052" t="s">
        <v>303</v>
      </c>
      <c r="V4052" s="33">
        <f t="shared" si="1074"/>
        <v>3461.9</v>
      </c>
      <c r="W4052">
        <f t="shared" si="1075"/>
        <v>130</v>
      </c>
      <c r="X4052" s="33">
        <f t="shared" si="1076"/>
        <v>3016</v>
      </c>
      <c r="Y4052" s="33">
        <f t="shared" si="1077"/>
        <v>445.9</v>
      </c>
      <c r="Z4052" s="45">
        <f t="shared" si="1078"/>
        <v>0.20056817932349283</v>
      </c>
      <c r="AA4052" s="33">
        <f t="shared" si="1079"/>
        <v>694.3469799999998</v>
      </c>
      <c r="AB4052" s="45">
        <f t="shared" si="1080"/>
        <v>0.23022114721485404</v>
      </c>
      <c r="AC4052" s="33">
        <f>IFERROR($X4052/VLOOKUP(CONCATENATE("USD",C4052),[1]GEINDICE!AR$1:AS$65536,2,0),"")</f>
        <v>552.08771897710005</v>
      </c>
      <c r="AD4052" s="33">
        <f>IFERROR($AA4052/VLOOKUP(CONCATENATE("USD",C4052),[1]GEINDICE!AR$1:AS$65536,2,0),"")</f>
        <v>127.10226802613992</v>
      </c>
      <c r="AE4052" s="33">
        <f>IFERROR($X4052/VLOOKUP(CONCATENATE("EUR",C4052),[1]GEINDICE!AR$1:AS$65536,2,0),"")</f>
        <v>476.92088742706238</v>
      </c>
      <c r="AF4052" s="33">
        <f>IFERROR($AA4052/VLOOKUP(CONCATENATE("EUR",C4052),[1]GEINDICE!AR$1:AS$65536,2,0),"")</f>
        <v>109.79727383418457</v>
      </c>
      <c r="AG4052" s="48" t="str">
        <f>VLOOKUP(E4052,[1]Apresentação!AW$1:AX$65536,2,0)</f>
        <v xml:space="preserve">                    3 - TEXTILE AUXILIARIES</v>
      </c>
      <c r="AH4052" s="48" t="str">
        <f t="shared" si="1081"/>
        <v xml:space="preserve">         5503000440 - ZETESAL NR</v>
      </c>
      <c r="AI4052" s="49" t="str">
        <f t="shared" si="1082"/>
        <v xml:space="preserve">     X00280 - LAVE BEM LAVANDERIA E TINTURARIA LTDA EPP</v>
      </c>
      <c r="AJ4052" t="str">
        <f t="shared" si="1083"/>
        <v xml:space="preserve">     93 - RESALES</v>
      </c>
      <c r="AK4052" t="str">
        <f t="shared" si="1084"/>
        <v/>
      </c>
      <c r="AL4052">
        <f t="shared" si="1085"/>
        <v>10</v>
      </c>
      <c r="AM4052" t="str">
        <f t="shared" si="1086"/>
        <v>2025 10</v>
      </c>
      <c r="AN4052" t="str">
        <f t="shared" si="1087"/>
        <v xml:space="preserve">LAVE </v>
      </c>
    </row>
    <row r="4053" spans="1:40" x14ac:dyDescent="0.35">
      <c r="A4053">
        <v>84212</v>
      </c>
      <c r="B4053" t="s">
        <v>274</v>
      </c>
      <c r="C4053" s="31">
        <v>45943</v>
      </c>
      <c r="D4053" t="s">
        <v>286</v>
      </c>
      <c r="E4053" t="s">
        <v>287</v>
      </c>
      <c r="F4053" t="s">
        <v>1028</v>
      </c>
      <c r="G4053" t="s">
        <v>1029</v>
      </c>
      <c r="H4053" t="s">
        <v>1026</v>
      </c>
      <c r="I4053" t="s">
        <v>1027</v>
      </c>
      <c r="J4053">
        <v>1100</v>
      </c>
      <c r="K4053">
        <v>32999.730000000003</v>
      </c>
      <c r="L4053">
        <v>19424.756369999999</v>
      </c>
      <c r="M4053">
        <v>4250.37</v>
      </c>
      <c r="N4053">
        <v>29.999749999999999</v>
      </c>
      <c r="O4053" s="32">
        <f t="shared" si="1071"/>
        <v>28749.360000000004</v>
      </c>
      <c r="P4053" s="32">
        <f t="shared" si="1072"/>
        <v>9324.6036300000051</v>
      </c>
      <c r="Q4053">
        <v>764083</v>
      </c>
      <c r="R4053" t="s">
        <v>281</v>
      </c>
      <c r="S4053" t="s">
        <v>292</v>
      </c>
      <c r="T4053" t="str">
        <f t="shared" si="1073"/>
        <v>VEN</v>
      </c>
      <c r="U4053" t="s">
        <v>293</v>
      </c>
      <c r="V4053" s="33">
        <f t="shared" si="1074"/>
        <v>32999.730000000003</v>
      </c>
      <c r="W4053">
        <f t="shared" si="1075"/>
        <v>1100</v>
      </c>
      <c r="X4053" s="33">
        <f t="shared" si="1076"/>
        <v>28749.360000000004</v>
      </c>
      <c r="Y4053" s="33">
        <f t="shared" si="1077"/>
        <v>4250.37</v>
      </c>
      <c r="Z4053" s="45">
        <f t="shared" si="1078"/>
        <v>0.2758993370551821</v>
      </c>
      <c r="AA4053" s="33">
        <f t="shared" si="1079"/>
        <v>9104.6036300000051</v>
      </c>
      <c r="AB4053" s="45">
        <f t="shared" si="1080"/>
        <v>0.31668891516193765</v>
      </c>
      <c r="AC4053" s="33">
        <f>IFERROR($X4053/VLOOKUP(CONCATENATE("USD",C4053),[1]GEINDICE!AR$1:AS$65536,2,0),"")</f>
        <v>5262.6553661974413</v>
      </c>
      <c r="AD4053" s="33">
        <f>IFERROR($AA4053/VLOOKUP(CONCATENATE("USD",C4053),[1]GEINDICE!AR$1:AS$65536,2,0),"")</f>
        <v>1666.6246187922175</v>
      </c>
      <c r="AE4053" s="33">
        <f>IFERROR($X4053/VLOOKUP(CONCATENATE("EUR",C4053),[1]GEINDICE!AR$1:AS$65536,2,0),"")</f>
        <v>4546.1439934217815</v>
      </c>
      <c r="AF4053" s="33">
        <f>IFERROR($AA4053/VLOOKUP(CONCATENATE("EUR",C4053),[1]GEINDICE!AR$1:AS$65536,2,0),"")</f>
        <v>1439.7134094467031</v>
      </c>
      <c r="AG4053" s="48" t="str">
        <f>VLOOKUP(E4053,[1]Apresentação!AW$1:AX$65536,2,0)</f>
        <v xml:space="preserve">                    3 - TEXTILE AUXILIARIES</v>
      </c>
      <c r="AH4053" s="48" t="str">
        <f t="shared" si="1081"/>
        <v xml:space="preserve">         5503000440 - ZETESAL NR</v>
      </c>
      <c r="AI4053" s="49" t="str">
        <f t="shared" si="1082"/>
        <v xml:space="preserve">     X00169 - WERKEN QUIMICA BRASIL S.A</v>
      </c>
      <c r="AJ4053" t="str">
        <f t="shared" si="1083"/>
        <v xml:space="preserve">     93 - RESALES</v>
      </c>
      <c r="AK4053" t="str">
        <f t="shared" si="1084"/>
        <v/>
      </c>
      <c r="AL4053">
        <f t="shared" si="1085"/>
        <v>10</v>
      </c>
      <c r="AM4053" t="str">
        <f t="shared" si="1086"/>
        <v>2025 10</v>
      </c>
      <c r="AN4053" t="str">
        <f t="shared" si="1087"/>
        <v xml:space="preserve">WERKEN </v>
      </c>
    </row>
    <row r="4054" spans="1:40" x14ac:dyDescent="0.35">
      <c r="A4054">
        <v>83187</v>
      </c>
      <c r="B4054" t="s">
        <v>274</v>
      </c>
      <c r="C4054" s="31">
        <v>45856</v>
      </c>
      <c r="D4054" t="s">
        <v>286</v>
      </c>
      <c r="E4054" t="s">
        <v>287</v>
      </c>
      <c r="F4054" t="s">
        <v>927</v>
      </c>
      <c r="G4054" t="s">
        <v>928</v>
      </c>
      <c r="H4054" t="s">
        <v>1026</v>
      </c>
      <c r="I4054" t="s">
        <v>1027</v>
      </c>
      <c r="J4054">
        <v>650</v>
      </c>
      <c r="K4054">
        <v>16874</v>
      </c>
      <c r="L4054">
        <v>11089.85657</v>
      </c>
      <c r="M4054">
        <v>2173.37</v>
      </c>
      <c r="N4054">
        <v>25.96</v>
      </c>
      <c r="O4054" s="32">
        <f t="shared" si="1071"/>
        <v>14700.630000000001</v>
      </c>
      <c r="P4054" s="32">
        <f t="shared" si="1072"/>
        <v>3610.7734300000011</v>
      </c>
      <c r="Q4054">
        <v>744321</v>
      </c>
      <c r="R4054" t="s">
        <v>281</v>
      </c>
      <c r="S4054" t="s">
        <v>292</v>
      </c>
      <c r="T4054" t="str">
        <f t="shared" si="1073"/>
        <v>VEN</v>
      </c>
      <c r="U4054" t="s">
        <v>300</v>
      </c>
      <c r="V4054" s="33">
        <f t="shared" si="1074"/>
        <v>16874</v>
      </c>
      <c r="W4054">
        <f t="shared" si="1075"/>
        <v>650</v>
      </c>
      <c r="X4054" s="33">
        <f t="shared" si="1076"/>
        <v>14700.630000000001</v>
      </c>
      <c r="Y4054" s="33">
        <f t="shared" si="1077"/>
        <v>2173.37</v>
      </c>
      <c r="Z4054" s="45">
        <f t="shared" si="1078"/>
        <v>0.20628027912765207</v>
      </c>
      <c r="AA4054" s="33">
        <f t="shared" si="1079"/>
        <v>3480.7734300000011</v>
      </c>
      <c r="AB4054" s="45">
        <f t="shared" si="1080"/>
        <v>0.23677716057066947</v>
      </c>
      <c r="AC4054" s="33">
        <f>IFERROR($X4054/VLOOKUP(CONCATENATE("USD",C4054),[1]GEINDICE!AR$1:AS$65536,2,0),"")</f>
        <v>2650.3858219449753</v>
      </c>
      <c r="AD4054" s="33">
        <f>IFERROR($AA4054/VLOOKUP(CONCATENATE("USD",C4054),[1]GEINDICE!AR$1:AS$65536,2,0),"")</f>
        <v>627.55082933689118</v>
      </c>
      <c r="AE4054" s="33">
        <f>IFERROR($X4054/VLOOKUP(CONCATENATE("EUR",C4054),[1]GEINDICE!AR$1:AS$65536,2,0),"")</f>
        <v>2275.780234070221</v>
      </c>
      <c r="AF4054" s="33">
        <f>IFERROR($AA4054/VLOOKUP(CONCATENATE("EUR",C4054),[1]GEINDICE!AR$1:AS$65536,2,0),"")</f>
        <v>538.85278190600059</v>
      </c>
      <c r="AG4054" s="48" t="str">
        <f>VLOOKUP(E4054,[1]Apresentação!AW$1:AX$65536,2,0)</f>
        <v xml:space="preserve">                    3 - TEXTILE AUXILIARIES</v>
      </c>
      <c r="AH4054" s="48" t="str">
        <f t="shared" si="1081"/>
        <v xml:space="preserve">         5503000440 - ZETESAL NR</v>
      </c>
      <c r="AI4054" s="49" t="str">
        <f t="shared" si="1082"/>
        <v xml:space="preserve">     X00186 - STARTECH PRODUTOS QUIMICOS LTDA</v>
      </c>
      <c r="AJ4054" t="str">
        <f t="shared" si="1083"/>
        <v xml:space="preserve">     93 - RESALES</v>
      </c>
      <c r="AK4054" t="str">
        <f t="shared" si="1084"/>
        <v/>
      </c>
      <c r="AL4054">
        <f t="shared" si="1085"/>
        <v>7</v>
      </c>
      <c r="AM4054" t="str">
        <f t="shared" si="1086"/>
        <v>2025 7</v>
      </c>
      <c r="AN4054" t="str">
        <f t="shared" si="1087"/>
        <v xml:space="preserve">STARTECH </v>
      </c>
    </row>
    <row r="4055" spans="1:40" x14ac:dyDescent="0.35">
      <c r="A4055">
        <v>82847</v>
      </c>
      <c r="B4055" t="s">
        <v>274</v>
      </c>
      <c r="C4055" s="31">
        <v>45831</v>
      </c>
      <c r="D4055" t="s">
        <v>286</v>
      </c>
      <c r="E4055" t="s">
        <v>287</v>
      </c>
      <c r="F4055" t="s">
        <v>294</v>
      </c>
      <c r="G4055" t="s">
        <v>295</v>
      </c>
      <c r="H4055" t="s">
        <v>1026</v>
      </c>
      <c r="I4055" t="s">
        <v>1027</v>
      </c>
      <c r="J4055">
        <v>130</v>
      </c>
      <c r="K4055">
        <v>3461.9</v>
      </c>
      <c r="L4055">
        <v>2211.3672299999998</v>
      </c>
      <c r="M4055">
        <v>445.9</v>
      </c>
      <c r="N4055">
        <v>26.63</v>
      </c>
      <c r="O4055" s="32">
        <f t="shared" si="1071"/>
        <v>3016</v>
      </c>
      <c r="P4055" s="32">
        <f t="shared" si="1072"/>
        <v>804.63277000000016</v>
      </c>
      <c r="Q4055">
        <v>741796</v>
      </c>
      <c r="R4055" t="s">
        <v>281</v>
      </c>
      <c r="S4055" t="s">
        <v>292</v>
      </c>
      <c r="T4055" t="str">
        <f t="shared" si="1073"/>
        <v>VEN</v>
      </c>
      <c r="U4055" t="s">
        <v>293</v>
      </c>
      <c r="V4055" s="33">
        <f t="shared" si="1074"/>
        <v>3461.9</v>
      </c>
      <c r="W4055">
        <f t="shared" si="1075"/>
        <v>130</v>
      </c>
      <c r="X4055" s="33">
        <f t="shared" si="1076"/>
        <v>3016</v>
      </c>
      <c r="Y4055" s="33">
        <f t="shared" si="1077"/>
        <v>445.9</v>
      </c>
      <c r="Z4055" s="45">
        <f t="shared" si="1078"/>
        <v>0.2249148646696901</v>
      </c>
      <c r="AA4055" s="33">
        <f t="shared" si="1079"/>
        <v>778.63277000000016</v>
      </c>
      <c r="AB4055" s="45">
        <f t="shared" si="1080"/>
        <v>0.2581673640583555</v>
      </c>
      <c r="AC4055" s="33">
        <f>IFERROR($X4055/VLOOKUP(CONCATENATE("USD",C4055),[1]GEINDICE!AR$1:AS$65536,2,0),"")</f>
        <v>546.24816619274441</v>
      </c>
      <c r="AD4055" s="33">
        <f>IFERROR($AA4055/VLOOKUP(CONCATENATE("USD",C4055),[1]GEINDICE!AR$1:AS$65536,2,0),"")</f>
        <v>141.02344918769134</v>
      </c>
      <c r="AE4055" s="33">
        <f>IFERROR($X4055/VLOOKUP(CONCATENATE("EUR",C4055),[1]GEINDICE!AR$1:AS$65536,2,0),"")</f>
        <v>473.39507141735987</v>
      </c>
      <c r="AF4055" s="33">
        <f>IFERROR($AA4055/VLOOKUP(CONCATENATE("EUR",C4055),[1]GEINDICE!AR$1:AS$65536,2,0),"")</f>
        <v>122.21515774603675</v>
      </c>
      <c r="AG4055" s="48" t="str">
        <f>VLOOKUP(E4055,[1]Apresentação!AW$1:AX$65536,2,0)</f>
        <v xml:space="preserve">                    3 - TEXTILE AUXILIARIES</v>
      </c>
      <c r="AH4055" s="48" t="str">
        <f t="shared" si="1081"/>
        <v xml:space="preserve">         5503000440 - ZETESAL NR</v>
      </c>
      <c r="AI4055" s="49" t="str">
        <f t="shared" si="1082"/>
        <v xml:space="preserve">     X00280 - LAVE BEM LAVANDERIA E TINTURARIA LTDA EPP</v>
      </c>
      <c r="AJ4055" t="str">
        <f t="shared" si="1083"/>
        <v xml:space="preserve">     93 - RESALES</v>
      </c>
      <c r="AK4055" t="str">
        <f t="shared" si="1084"/>
        <v/>
      </c>
      <c r="AL4055">
        <f t="shared" si="1085"/>
        <v>6</v>
      </c>
      <c r="AM4055" t="str">
        <f t="shared" si="1086"/>
        <v>2025 6</v>
      </c>
      <c r="AN4055" t="str">
        <f t="shared" si="1087"/>
        <v xml:space="preserve">LAVE </v>
      </c>
    </row>
    <row r="4056" spans="1:40" x14ac:dyDescent="0.35">
      <c r="A4056">
        <v>83710</v>
      </c>
      <c r="B4056" t="s">
        <v>274</v>
      </c>
      <c r="C4056" s="31">
        <v>45901</v>
      </c>
      <c r="D4056" t="s">
        <v>286</v>
      </c>
      <c r="E4056" t="s">
        <v>287</v>
      </c>
      <c r="F4056" t="s">
        <v>923</v>
      </c>
      <c r="G4056" t="s">
        <v>924</v>
      </c>
      <c r="H4056" t="s">
        <v>1026</v>
      </c>
      <c r="I4056" t="s">
        <v>1027</v>
      </c>
      <c r="J4056">
        <v>260</v>
      </c>
      <c r="K4056">
        <v>7738.45</v>
      </c>
      <c r="L4056">
        <v>4591.3060500000001</v>
      </c>
      <c r="M4056">
        <v>996.72</v>
      </c>
      <c r="N4056">
        <v>29.763249999999999</v>
      </c>
      <c r="O4056" s="32">
        <f t="shared" si="1071"/>
        <v>6741.73</v>
      </c>
      <c r="P4056" s="32">
        <f t="shared" si="1072"/>
        <v>2150.4239499999994</v>
      </c>
      <c r="Q4056">
        <v>760272</v>
      </c>
      <c r="R4056" t="s">
        <v>281</v>
      </c>
      <c r="S4056" t="s">
        <v>292</v>
      </c>
      <c r="T4056" t="str">
        <f t="shared" si="1073"/>
        <v>VEN</v>
      </c>
      <c r="U4056" t="s">
        <v>293</v>
      </c>
      <c r="V4056" s="33">
        <f t="shared" si="1074"/>
        <v>7738.45</v>
      </c>
      <c r="W4056">
        <f t="shared" si="1075"/>
        <v>260</v>
      </c>
      <c r="X4056" s="33">
        <f t="shared" si="1076"/>
        <v>6741.73</v>
      </c>
      <c r="Y4056" s="33">
        <f t="shared" si="1077"/>
        <v>996.72</v>
      </c>
      <c r="Z4056" s="45">
        <f t="shared" si="1078"/>
        <v>0.27116850919757823</v>
      </c>
      <c r="AA4056" s="33">
        <f t="shared" si="1079"/>
        <v>2098.4239499999994</v>
      </c>
      <c r="AB4056" s="45">
        <f t="shared" si="1080"/>
        <v>0.31125897210359943</v>
      </c>
      <c r="AC4056" s="33">
        <f>IFERROR($X4056/VLOOKUP(CONCATENATE("USD",C4056),[1]GEINDICE!AR$1:AS$65536,2,0),"")</f>
        <v>1239.7899885983302</v>
      </c>
      <c r="AD4056" s="33">
        <f>IFERROR($AA4056/VLOOKUP(CONCATENATE("USD",C4056),[1]GEINDICE!AR$1:AS$65536,2,0),"")</f>
        <v>385.8957574754495</v>
      </c>
      <c r="AE4056" s="33">
        <f>IFERROR($X4056/VLOOKUP(CONCATENATE("EUR",C4056),[1]GEINDICE!AR$1:AS$65536,2,0),"")</f>
        <v>1059.5539699503363</v>
      </c>
      <c r="AF4056" s="33">
        <f>IFERROR($AA4056/VLOOKUP(CONCATENATE("EUR",C4056),[1]GEINDICE!AR$1:AS$65536,2,0),"")</f>
        <v>329.79567957502979</v>
      </c>
      <c r="AG4056" s="48" t="str">
        <f>VLOOKUP(E4056,[1]Apresentação!AW$1:AX$65536,2,0)</f>
        <v xml:space="preserve">                    3 - TEXTILE AUXILIARIES</v>
      </c>
      <c r="AH4056" s="48" t="str">
        <f t="shared" si="1081"/>
        <v xml:space="preserve">         5503000440 - ZETESAL NR</v>
      </c>
      <c r="AI4056" s="49" t="str">
        <f t="shared" si="1082"/>
        <v xml:space="preserve">     X00219 - LEATI PRODUTOS QUIMICOS LTDA</v>
      </c>
      <c r="AJ4056" t="str">
        <f t="shared" si="1083"/>
        <v xml:space="preserve">     93 - RESALES</v>
      </c>
      <c r="AK4056" t="str">
        <f t="shared" si="1084"/>
        <v/>
      </c>
      <c r="AL4056">
        <f t="shared" si="1085"/>
        <v>9</v>
      </c>
      <c r="AM4056" t="str">
        <f t="shared" si="1086"/>
        <v>2025 9</v>
      </c>
      <c r="AN4056" t="str">
        <f t="shared" si="1087"/>
        <v xml:space="preserve">LEATI </v>
      </c>
    </row>
    <row r="4057" spans="1:40" x14ac:dyDescent="0.35">
      <c r="A4057">
        <v>83362</v>
      </c>
      <c r="B4057" t="s">
        <v>274</v>
      </c>
      <c r="C4057" s="31">
        <v>45870</v>
      </c>
      <c r="D4057" t="s">
        <v>286</v>
      </c>
      <c r="E4057" t="s">
        <v>287</v>
      </c>
      <c r="F4057" t="s">
        <v>1028</v>
      </c>
      <c r="G4057" t="s">
        <v>1029</v>
      </c>
      <c r="H4057" t="s">
        <v>1026</v>
      </c>
      <c r="I4057" t="s">
        <v>1027</v>
      </c>
      <c r="J4057">
        <v>2200</v>
      </c>
      <c r="K4057">
        <v>67908.649999999994</v>
      </c>
      <c r="L4057">
        <v>38099.201580000001</v>
      </c>
      <c r="M4057">
        <v>8746.6299999999992</v>
      </c>
      <c r="N4057">
        <v>30.867569999999997</v>
      </c>
      <c r="O4057" s="32">
        <f t="shared" si="1071"/>
        <v>59162.02</v>
      </c>
      <c r="P4057" s="32">
        <f t="shared" si="1072"/>
        <v>21062.818419999996</v>
      </c>
      <c r="Q4057">
        <v>746922</v>
      </c>
      <c r="R4057" t="s">
        <v>281</v>
      </c>
      <c r="S4057" t="s">
        <v>292</v>
      </c>
      <c r="T4057" t="str">
        <f t="shared" si="1073"/>
        <v>VEN</v>
      </c>
      <c r="U4057" t="s">
        <v>293</v>
      </c>
      <c r="V4057" s="33">
        <f t="shared" si="1074"/>
        <v>67908.649999999994</v>
      </c>
      <c r="W4057">
        <f t="shared" si="1075"/>
        <v>2200</v>
      </c>
      <c r="X4057" s="33">
        <f t="shared" si="1076"/>
        <v>59162.02</v>
      </c>
      <c r="Y4057" s="33">
        <f t="shared" si="1077"/>
        <v>8746.6299999999992</v>
      </c>
      <c r="Z4057" s="45">
        <f t="shared" si="1078"/>
        <v>0.30368470614568244</v>
      </c>
      <c r="AA4057" s="33">
        <f t="shared" si="1079"/>
        <v>20622.818419999996</v>
      </c>
      <c r="AB4057" s="45">
        <f t="shared" si="1080"/>
        <v>0.34858205348634136</v>
      </c>
      <c r="AC4057" s="33">
        <f>IFERROR($X4057/VLOOKUP(CONCATENATE("USD",C4057),[1]GEINDICE!AR$1:AS$65536,2,0),"")</f>
        <v>10672.13002381124</v>
      </c>
      <c r="AD4057" s="33">
        <f>IFERROR($AA4057/VLOOKUP(CONCATENATE("USD",C4057),[1]GEINDICE!AR$1:AS$65536,2,0),"")</f>
        <v>3720.1129987733593</v>
      </c>
      <c r="AE4057" s="33">
        <f>IFERROR($X4057/VLOOKUP(CONCATENATE("EUR",C4057),[1]GEINDICE!AR$1:AS$65536,2,0),"")</f>
        <v>9236.7051256030354</v>
      </c>
      <c r="AF4057" s="33">
        <f>IFERROR($AA4057/VLOOKUP(CONCATENATE("EUR",C4057),[1]GEINDICE!AR$1:AS$65536,2,0),"")</f>
        <v>3219.7496401305202</v>
      </c>
      <c r="AG4057" s="48" t="str">
        <f>VLOOKUP(E4057,[1]Apresentação!AW$1:AX$65536,2,0)</f>
        <v xml:space="preserve">                    3 - TEXTILE AUXILIARIES</v>
      </c>
      <c r="AH4057" s="48" t="str">
        <f t="shared" si="1081"/>
        <v xml:space="preserve">         5503000440 - ZETESAL NR</v>
      </c>
      <c r="AI4057" s="49" t="str">
        <f t="shared" si="1082"/>
        <v xml:space="preserve">     X00169 - WERKEN QUIMICA BRASIL S.A</v>
      </c>
      <c r="AJ4057" t="str">
        <f t="shared" si="1083"/>
        <v xml:space="preserve">     93 - RESALES</v>
      </c>
      <c r="AK4057" t="str">
        <f t="shared" si="1084"/>
        <v/>
      </c>
      <c r="AL4057">
        <f t="shared" si="1085"/>
        <v>8</v>
      </c>
      <c r="AM4057" t="str">
        <f t="shared" si="1086"/>
        <v>2025 8</v>
      </c>
      <c r="AN4057" t="str">
        <f t="shared" si="1087"/>
        <v xml:space="preserve">WERKEN </v>
      </c>
    </row>
    <row r="4058" spans="1:40" x14ac:dyDescent="0.35">
      <c r="A4058">
        <v>83483</v>
      </c>
      <c r="B4058" t="s">
        <v>274</v>
      </c>
      <c r="C4058" s="31">
        <v>45881</v>
      </c>
      <c r="D4058" t="s">
        <v>286</v>
      </c>
      <c r="E4058" t="s">
        <v>287</v>
      </c>
      <c r="F4058" t="s">
        <v>1030</v>
      </c>
      <c r="G4058" t="s">
        <v>1031</v>
      </c>
      <c r="H4058" t="s">
        <v>1026</v>
      </c>
      <c r="I4058" t="s">
        <v>1027</v>
      </c>
      <c r="J4058">
        <v>130</v>
      </c>
      <c r="K4058">
        <v>3901.9</v>
      </c>
      <c r="L4058">
        <v>2251.31646</v>
      </c>
      <c r="M4058">
        <v>502.57</v>
      </c>
      <c r="N4058">
        <v>30.014619999999997</v>
      </c>
      <c r="O4058" s="32">
        <f t="shared" si="1071"/>
        <v>3399.33</v>
      </c>
      <c r="P4058" s="32">
        <f t="shared" si="1072"/>
        <v>1148.0135399999999</v>
      </c>
      <c r="Q4058">
        <v>753298</v>
      </c>
      <c r="R4058" t="s">
        <v>281</v>
      </c>
      <c r="S4058" t="s">
        <v>292</v>
      </c>
      <c r="T4058" t="str">
        <f t="shared" si="1073"/>
        <v>VEN</v>
      </c>
      <c r="U4058" t="s">
        <v>293</v>
      </c>
      <c r="V4058" s="33">
        <f t="shared" si="1074"/>
        <v>3901.9</v>
      </c>
      <c r="W4058">
        <f t="shared" si="1075"/>
        <v>130</v>
      </c>
      <c r="X4058" s="33">
        <f t="shared" si="1076"/>
        <v>3399.33</v>
      </c>
      <c r="Y4058" s="33">
        <f t="shared" si="1077"/>
        <v>502.57</v>
      </c>
      <c r="Z4058" s="45">
        <f t="shared" si="1078"/>
        <v>0.28755568825444011</v>
      </c>
      <c r="AA4058" s="33">
        <f t="shared" si="1079"/>
        <v>1122.0135399999999</v>
      </c>
      <c r="AB4058" s="45">
        <f t="shared" si="1080"/>
        <v>0.33006902536676341</v>
      </c>
      <c r="AC4058" s="33">
        <f>IFERROR($X4058/VLOOKUP(CONCATENATE("USD",C4058),[1]GEINDICE!AR$1:AS$65536,2,0),"")</f>
        <v>628.89994819803144</v>
      </c>
      <c r="AD4058" s="33">
        <f>IFERROR($AA4058/VLOOKUP(CONCATENATE("USD",C4058),[1]GEINDICE!AR$1:AS$65536,2,0),"")</f>
        <v>207.58039295493225</v>
      </c>
      <c r="AE4058" s="33">
        <f>IFERROR($X4058/VLOOKUP(CONCATENATE("EUR",C4058),[1]GEINDICE!AR$1:AS$65536,2,0),"")</f>
        <v>538.76376891988275</v>
      </c>
      <c r="AF4058" s="33">
        <f>IFERROR($AA4058/VLOOKUP(CONCATENATE("EUR",C4058),[1]GEINDICE!AR$1:AS$65536,2,0),"")</f>
        <v>177.82923211030985</v>
      </c>
      <c r="AG4058" s="48" t="str">
        <f>VLOOKUP(E4058,[1]Apresentação!AW$1:AX$65536,2,0)</f>
        <v xml:space="preserve">                    3 - TEXTILE AUXILIARIES</v>
      </c>
      <c r="AH4058" s="48" t="str">
        <f t="shared" si="1081"/>
        <v xml:space="preserve">         5503000440 - ZETESAL NR</v>
      </c>
      <c r="AI4058" s="49" t="str">
        <f t="shared" si="1082"/>
        <v xml:space="preserve">     X00227 - PRODAUX ESPECIALIDADES QUIMICAS LTDA</v>
      </c>
      <c r="AJ4058" t="str">
        <f t="shared" si="1083"/>
        <v xml:space="preserve">     93 - RESALES</v>
      </c>
      <c r="AK4058" t="str">
        <f t="shared" si="1084"/>
        <v/>
      </c>
      <c r="AL4058">
        <f t="shared" si="1085"/>
        <v>8</v>
      </c>
      <c r="AM4058" t="str">
        <f t="shared" si="1086"/>
        <v>2025 8</v>
      </c>
      <c r="AN4058" t="str">
        <f t="shared" si="1087"/>
        <v xml:space="preserve">PRODAUX </v>
      </c>
    </row>
    <row r="4059" spans="1:40" x14ac:dyDescent="0.35">
      <c r="A4059">
        <v>83905</v>
      </c>
      <c r="B4059" t="s">
        <v>274</v>
      </c>
      <c r="C4059" s="31">
        <v>45918</v>
      </c>
      <c r="D4059" t="s">
        <v>286</v>
      </c>
      <c r="E4059" t="s">
        <v>287</v>
      </c>
      <c r="F4059" t="s">
        <v>294</v>
      </c>
      <c r="G4059" t="s">
        <v>295</v>
      </c>
      <c r="H4059" t="s">
        <v>1026</v>
      </c>
      <c r="I4059" t="s">
        <v>1027</v>
      </c>
      <c r="J4059">
        <v>130</v>
      </c>
      <c r="K4059">
        <v>3461.9</v>
      </c>
      <c r="L4059">
        <v>2295.6530200000002</v>
      </c>
      <c r="M4059">
        <v>445.9</v>
      </c>
      <c r="N4059">
        <v>26.63</v>
      </c>
      <c r="O4059" s="32">
        <f t="shared" si="1071"/>
        <v>3016</v>
      </c>
      <c r="P4059" s="32">
        <f t="shared" si="1072"/>
        <v>720.3469799999998</v>
      </c>
      <c r="Q4059">
        <v>761778</v>
      </c>
      <c r="R4059" t="s">
        <v>281</v>
      </c>
      <c r="S4059" t="s">
        <v>292</v>
      </c>
      <c r="T4059" t="str">
        <f t="shared" si="1073"/>
        <v>VEN</v>
      </c>
      <c r="U4059" t="s">
        <v>300</v>
      </c>
      <c r="V4059" s="33">
        <f t="shared" si="1074"/>
        <v>3461.9</v>
      </c>
      <c r="W4059">
        <f t="shared" si="1075"/>
        <v>130</v>
      </c>
      <c r="X4059" s="33">
        <f t="shared" si="1076"/>
        <v>3016</v>
      </c>
      <c r="Y4059" s="33">
        <f t="shared" si="1077"/>
        <v>445.9</v>
      </c>
      <c r="Z4059" s="45">
        <f t="shared" si="1078"/>
        <v>0.20056817932349283</v>
      </c>
      <c r="AA4059" s="33">
        <f t="shared" si="1079"/>
        <v>694.3469799999998</v>
      </c>
      <c r="AB4059" s="45">
        <f t="shared" si="1080"/>
        <v>0.23022114721485404</v>
      </c>
      <c r="AC4059" s="33">
        <f>IFERROR($X4059/VLOOKUP(CONCATENATE("USD",C4059),[1]GEINDICE!AR$1:AS$65536,2,0),"")</f>
        <v>568.94925485757403</v>
      </c>
      <c r="AD4059" s="33">
        <f>IFERROR($AA4059/VLOOKUP(CONCATENATE("USD",C4059),[1]GEINDICE!AR$1:AS$65536,2,0),"")</f>
        <v>130.98415016034707</v>
      </c>
      <c r="AE4059" s="33">
        <f>IFERROR($X4059/VLOOKUP(CONCATENATE("EUR",C4059),[1]GEINDICE!AR$1:AS$65536,2,0),"")</f>
        <v>482.97729238061686</v>
      </c>
      <c r="AF4059" s="33">
        <f>IFERROR($AA4059/VLOOKUP(CONCATENATE("EUR",C4059),[1]GEINDICE!AR$1:AS$65536,2,0),"")</f>
        <v>111.1915863305896</v>
      </c>
      <c r="AG4059" s="48" t="str">
        <f>VLOOKUP(E4059,[1]Apresentação!AW$1:AX$65536,2,0)</f>
        <v xml:space="preserve">                    3 - TEXTILE AUXILIARIES</v>
      </c>
      <c r="AH4059" s="48" t="str">
        <f t="shared" si="1081"/>
        <v xml:space="preserve">         5503000440 - ZETESAL NR</v>
      </c>
      <c r="AI4059" s="49" t="str">
        <f t="shared" si="1082"/>
        <v xml:space="preserve">     X00280 - LAVE BEM LAVANDERIA E TINTURARIA LTDA EPP</v>
      </c>
      <c r="AJ4059" t="str">
        <f t="shared" si="1083"/>
        <v xml:space="preserve">     93 - RESALES</v>
      </c>
      <c r="AK4059" t="str">
        <f t="shared" si="1084"/>
        <v/>
      </c>
      <c r="AL4059">
        <f t="shared" si="1085"/>
        <v>9</v>
      </c>
      <c r="AM4059" t="str">
        <f t="shared" si="1086"/>
        <v>2025 9</v>
      </c>
      <c r="AN4059" t="str">
        <f t="shared" si="1087"/>
        <v xml:space="preserve">LAVE </v>
      </c>
    </row>
    <row r="4060" spans="1:40" x14ac:dyDescent="0.35">
      <c r="A4060">
        <v>83099</v>
      </c>
      <c r="B4060" t="s">
        <v>274</v>
      </c>
      <c r="C4060" s="31">
        <v>45852</v>
      </c>
      <c r="D4060" t="s">
        <v>286</v>
      </c>
      <c r="E4060" t="s">
        <v>287</v>
      </c>
      <c r="F4060" t="s">
        <v>294</v>
      </c>
      <c r="G4060" t="s">
        <v>295</v>
      </c>
      <c r="H4060" t="s">
        <v>1026</v>
      </c>
      <c r="I4060" t="s">
        <v>1027</v>
      </c>
      <c r="J4060">
        <v>130</v>
      </c>
      <c r="K4060">
        <v>3461.9</v>
      </c>
      <c r="L4060">
        <v>2217.9713099999999</v>
      </c>
      <c r="M4060">
        <v>445.9</v>
      </c>
      <c r="N4060">
        <v>26.63</v>
      </c>
      <c r="O4060" s="32">
        <f t="shared" si="1071"/>
        <v>3016</v>
      </c>
      <c r="P4060" s="32">
        <f t="shared" si="1072"/>
        <v>798.0286900000001</v>
      </c>
      <c r="Q4060">
        <v>743711</v>
      </c>
      <c r="R4060" t="s">
        <v>281</v>
      </c>
      <c r="S4060" t="s">
        <v>292</v>
      </c>
      <c r="T4060" t="str">
        <f t="shared" si="1073"/>
        <v>VEN</v>
      </c>
      <c r="U4060" t="s">
        <v>300</v>
      </c>
      <c r="V4060" s="33">
        <f t="shared" si="1074"/>
        <v>3461.9</v>
      </c>
      <c r="W4060">
        <f t="shared" si="1075"/>
        <v>130</v>
      </c>
      <c r="X4060" s="33">
        <f t="shared" si="1076"/>
        <v>3016</v>
      </c>
      <c r="Y4060" s="33">
        <f t="shared" si="1077"/>
        <v>445.9</v>
      </c>
      <c r="Z4060" s="45">
        <f t="shared" si="1078"/>
        <v>0.22300721857939285</v>
      </c>
      <c r="AA4060" s="33">
        <f t="shared" si="1079"/>
        <v>772.0286900000001</v>
      </c>
      <c r="AB4060" s="45">
        <f t="shared" si="1080"/>
        <v>0.25597768236074275</v>
      </c>
      <c r="AC4060" s="33">
        <f>IFERROR($X4060/VLOOKUP(CONCATENATE("USD",C4060),[1]GEINDICE!AR$1:AS$65536,2,0),"")</f>
        <v>542.49482867164318</v>
      </c>
      <c r="AD4060" s="33">
        <f>IFERROR($AA4060/VLOOKUP(CONCATENATE("USD",C4060),[1]GEINDICE!AR$1:AS$65536,2,0),"")</f>
        <v>138.86656893605542</v>
      </c>
      <c r="AE4060" s="33">
        <f>IFERROR($X4060/VLOOKUP(CONCATENATE("EUR",C4060),[1]GEINDICE!AR$1:AS$65536,2,0),"")</f>
        <v>464.78656187394051</v>
      </c>
      <c r="AF4060" s="33">
        <f>IFERROR($AA4060/VLOOKUP(CONCATENATE("EUR",C4060),[1]GEINDICE!AR$1:AS$65536,2,0),"")</f>
        <v>118.97498690090924</v>
      </c>
      <c r="AG4060" s="48" t="str">
        <f>VLOOKUP(E4060,[1]Apresentação!AW$1:AX$65536,2,0)</f>
        <v xml:space="preserve">                    3 - TEXTILE AUXILIARIES</v>
      </c>
      <c r="AH4060" s="48" t="str">
        <f t="shared" si="1081"/>
        <v xml:space="preserve">         5503000440 - ZETESAL NR</v>
      </c>
      <c r="AI4060" s="49" t="str">
        <f t="shared" si="1082"/>
        <v xml:space="preserve">     X00280 - LAVE BEM LAVANDERIA E TINTURARIA LTDA EPP</v>
      </c>
      <c r="AJ4060" t="str">
        <f t="shared" si="1083"/>
        <v xml:space="preserve">     93 - RESALES</v>
      </c>
      <c r="AK4060" t="str">
        <f t="shared" si="1084"/>
        <v/>
      </c>
      <c r="AL4060">
        <f t="shared" si="1085"/>
        <v>7</v>
      </c>
      <c r="AM4060" t="str">
        <f t="shared" si="1086"/>
        <v>2025 7</v>
      </c>
      <c r="AN4060" t="str">
        <f t="shared" si="1087"/>
        <v xml:space="preserve">LAVE </v>
      </c>
    </row>
    <row r="4061" spans="1:40" x14ac:dyDescent="0.35">
      <c r="A4061">
        <v>83507</v>
      </c>
      <c r="B4061" t="s">
        <v>274</v>
      </c>
      <c r="C4061" s="31">
        <v>45883</v>
      </c>
      <c r="D4061" t="s">
        <v>286</v>
      </c>
      <c r="E4061" t="s">
        <v>287</v>
      </c>
      <c r="F4061" t="s">
        <v>294</v>
      </c>
      <c r="G4061" t="s">
        <v>295</v>
      </c>
      <c r="H4061" t="s">
        <v>1026</v>
      </c>
      <c r="I4061" t="s">
        <v>1027</v>
      </c>
      <c r="J4061">
        <v>130</v>
      </c>
      <c r="K4061">
        <v>3461.9</v>
      </c>
      <c r="L4061">
        <v>2251.31646</v>
      </c>
      <c r="M4061">
        <v>445.9</v>
      </c>
      <c r="N4061">
        <v>26.63</v>
      </c>
      <c r="O4061" s="32">
        <f t="shared" si="1071"/>
        <v>3016</v>
      </c>
      <c r="P4061" s="32">
        <f t="shared" si="1072"/>
        <v>764.68353999999999</v>
      </c>
      <c r="Q4061">
        <v>754750</v>
      </c>
      <c r="R4061" t="s">
        <v>281</v>
      </c>
      <c r="S4061" t="s">
        <v>292</v>
      </c>
      <c r="T4061" t="str">
        <f t="shared" si="1073"/>
        <v>VEN</v>
      </c>
      <c r="U4061" t="s">
        <v>293</v>
      </c>
      <c r="V4061" s="33">
        <f t="shared" si="1074"/>
        <v>3461.9</v>
      </c>
      <c r="W4061">
        <f t="shared" si="1075"/>
        <v>130</v>
      </c>
      <c r="X4061" s="33">
        <f t="shared" si="1076"/>
        <v>3016</v>
      </c>
      <c r="Y4061" s="33">
        <f t="shared" si="1077"/>
        <v>445.9</v>
      </c>
      <c r="Z4061" s="45">
        <f t="shared" si="1078"/>
        <v>0.2133751812588463</v>
      </c>
      <c r="AA4061" s="33">
        <f t="shared" si="1079"/>
        <v>738.68353999999999</v>
      </c>
      <c r="AB4061" s="45">
        <f t="shared" si="1080"/>
        <v>0.24492159814323608</v>
      </c>
      <c r="AC4061" s="33">
        <f>IFERROR($X4061/VLOOKUP(CONCATENATE("USD",C4061),[1]GEINDICE!AR$1:AS$65536,2,0),"")</f>
        <v>557.53766521859689</v>
      </c>
      <c r="AD4061" s="33">
        <f>IFERROR($AA4061/VLOOKUP(CONCATENATE("USD",C4061),[1]GEINDICE!AR$1:AS$65536,2,0),"")</f>
        <v>136.55301599038728</v>
      </c>
      <c r="AE4061" s="33">
        <f>IFERROR($X4061/VLOOKUP(CONCATENATE("EUR",C4061),[1]GEINDICE!AR$1:AS$65536,2,0),"")</f>
        <v>478.82136279926334</v>
      </c>
      <c r="AF4061" s="33">
        <f>IFERROR($AA4061/VLOOKUP(CONCATENATE("EUR",C4061),[1]GEINDICE!AR$1:AS$65536,2,0),"")</f>
        <v>117.27369340191782</v>
      </c>
      <c r="AG4061" s="48" t="str">
        <f>VLOOKUP(E4061,[1]Apresentação!AW$1:AX$65536,2,0)</f>
        <v xml:space="preserve">                    3 - TEXTILE AUXILIARIES</v>
      </c>
      <c r="AH4061" s="48" t="str">
        <f t="shared" si="1081"/>
        <v xml:space="preserve">         5503000440 - ZETESAL NR</v>
      </c>
      <c r="AI4061" s="49" t="str">
        <f t="shared" si="1082"/>
        <v xml:space="preserve">     X00280 - LAVE BEM LAVANDERIA E TINTURARIA LTDA EPP</v>
      </c>
      <c r="AJ4061" t="str">
        <f t="shared" si="1083"/>
        <v xml:space="preserve">     93 - RESALES</v>
      </c>
      <c r="AK4061" t="str">
        <f t="shared" si="1084"/>
        <v/>
      </c>
      <c r="AL4061">
        <f t="shared" si="1085"/>
        <v>8</v>
      </c>
      <c r="AM4061" t="str">
        <f t="shared" si="1086"/>
        <v>2025 8</v>
      </c>
      <c r="AN4061" t="str">
        <f t="shared" si="1087"/>
        <v xml:space="preserve">LAVE </v>
      </c>
    </row>
    <row r="4062" spans="1:40" x14ac:dyDescent="0.35">
      <c r="A4062">
        <v>83677</v>
      </c>
      <c r="B4062" t="s">
        <v>274</v>
      </c>
      <c r="C4062" s="31">
        <v>45897</v>
      </c>
      <c r="D4062" t="s">
        <v>286</v>
      </c>
      <c r="E4062" t="s">
        <v>287</v>
      </c>
      <c r="F4062" t="s">
        <v>288</v>
      </c>
      <c r="G4062" t="s">
        <v>289</v>
      </c>
      <c r="H4062" t="s">
        <v>1026</v>
      </c>
      <c r="I4062" t="s">
        <v>1027</v>
      </c>
      <c r="J4062">
        <v>1100</v>
      </c>
      <c r="K4062">
        <v>31432.170000000002</v>
      </c>
      <c r="L4062">
        <v>19424.756359999999</v>
      </c>
      <c r="M4062">
        <v>4048.47</v>
      </c>
      <c r="N4062">
        <v>28.5747</v>
      </c>
      <c r="O4062" s="32">
        <f t="shared" si="1071"/>
        <v>27383.7</v>
      </c>
      <c r="P4062" s="32">
        <f t="shared" si="1072"/>
        <v>7958.9436400000013</v>
      </c>
      <c r="Q4062">
        <v>760024</v>
      </c>
      <c r="R4062" t="s">
        <v>281</v>
      </c>
      <c r="S4062" t="s">
        <v>292</v>
      </c>
      <c r="T4062" t="str">
        <f t="shared" si="1073"/>
        <v>VEN</v>
      </c>
      <c r="U4062" t="s">
        <v>293</v>
      </c>
      <c r="V4062" s="33">
        <f t="shared" si="1074"/>
        <v>31432.170000000002</v>
      </c>
      <c r="W4062">
        <f t="shared" si="1075"/>
        <v>1100</v>
      </c>
      <c r="X4062" s="33">
        <f t="shared" si="1076"/>
        <v>27383.7</v>
      </c>
      <c r="Y4062" s="33">
        <f t="shared" si="1077"/>
        <v>4048.47</v>
      </c>
      <c r="Z4062" s="45">
        <f t="shared" si="1078"/>
        <v>0.24621092466730743</v>
      </c>
      <c r="AA4062" s="33">
        <f t="shared" si="1079"/>
        <v>7738.9436400000013</v>
      </c>
      <c r="AB4062" s="45">
        <f t="shared" si="1080"/>
        <v>0.28261132133349404</v>
      </c>
      <c r="AC4062" s="33">
        <f>IFERROR($X4062/VLOOKUP(CONCATENATE("USD",C4062),[1]GEINDICE!AR$1:AS$65536,2,0),"")</f>
        <v>5060.2790353876007</v>
      </c>
      <c r="AD4062" s="33">
        <f>IFERROR($AA4062/VLOOKUP(CONCATENATE("USD",C4062),[1]GEINDICE!AR$1:AS$65536,2,0),"")</f>
        <v>1430.0921445070685</v>
      </c>
      <c r="AE4062" s="33">
        <f>IFERROR($X4062/VLOOKUP(CONCATENATE("EUR",C4062),[1]GEINDICE!AR$1:AS$65536,2,0),"")</f>
        <v>4334.6471649729319</v>
      </c>
      <c r="AF4062" s="33">
        <f>IFERROR($AA4062/VLOOKUP(CONCATENATE("EUR",C4062),[1]GEINDICE!AR$1:AS$65536,2,0),"")</f>
        <v>1225.0203628074844</v>
      </c>
      <c r="AG4062" s="48" t="str">
        <f>VLOOKUP(E4062,[1]Apresentação!AW$1:AX$65536,2,0)</f>
        <v xml:space="preserve">                    3 - TEXTILE AUXILIARIES</v>
      </c>
      <c r="AH4062" s="48" t="str">
        <f t="shared" si="1081"/>
        <v xml:space="preserve">         5503000440 - ZETESAL NR</v>
      </c>
      <c r="AI4062" s="49" t="str">
        <f t="shared" si="1082"/>
        <v xml:space="preserve">     X00097 - COLOR QUÍMICA DO BRASIL IMPORTACAO E EXPORTACAO S.A</v>
      </c>
      <c r="AJ4062" t="str">
        <f t="shared" si="1083"/>
        <v xml:space="preserve">     93 - RESALES</v>
      </c>
      <c r="AK4062" t="str">
        <f t="shared" si="1084"/>
        <v/>
      </c>
      <c r="AL4062">
        <f t="shared" si="1085"/>
        <v>8</v>
      </c>
      <c r="AM4062" t="str">
        <f t="shared" si="1086"/>
        <v>2025 8</v>
      </c>
      <c r="AN4062" t="str">
        <f t="shared" si="1087"/>
        <v xml:space="preserve">COLOR </v>
      </c>
    </row>
    <row r="4063" spans="1:40" x14ac:dyDescent="0.35">
      <c r="A4063">
        <v>82800</v>
      </c>
      <c r="B4063" t="s">
        <v>274</v>
      </c>
      <c r="C4063" s="31">
        <v>45824</v>
      </c>
      <c r="D4063" t="s">
        <v>286</v>
      </c>
      <c r="E4063" t="s">
        <v>287</v>
      </c>
      <c r="F4063" t="s">
        <v>923</v>
      </c>
      <c r="G4063" t="s">
        <v>924</v>
      </c>
      <c r="H4063" t="s">
        <v>1026</v>
      </c>
      <c r="I4063" t="s">
        <v>1027</v>
      </c>
      <c r="J4063">
        <v>260</v>
      </c>
      <c r="K4063">
        <v>7958.24</v>
      </c>
      <c r="L4063">
        <v>4422.7344599999997</v>
      </c>
      <c r="M4063">
        <v>1025.02</v>
      </c>
      <c r="N4063">
        <v>30.608600000000003</v>
      </c>
      <c r="O4063" s="32">
        <f t="shared" si="1071"/>
        <v>6933.2199999999993</v>
      </c>
      <c r="P4063" s="32">
        <f t="shared" si="1072"/>
        <v>2510.4855399999997</v>
      </c>
      <c r="Q4063">
        <v>741478</v>
      </c>
      <c r="R4063" t="s">
        <v>281</v>
      </c>
      <c r="S4063" t="s">
        <v>292</v>
      </c>
      <c r="T4063" t="str">
        <f t="shared" si="1073"/>
        <v>VEN</v>
      </c>
      <c r="U4063" t="s">
        <v>300</v>
      </c>
      <c r="V4063" s="33">
        <f t="shared" si="1074"/>
        <v>7958.24</v>
      </c>
      <c r="W4063">
        <f t="shared" si="1075"/>
        <v>260</v>
      </c>
      <c r="X4063" s="33">
        <f t="shared" si="1076"/>
        <v>6933.2199999999993</v>
      </c>
      <c r="Y4063" s="33">
        <f t="shared" si="1077"/>
        <v>1025.02</v>
      </c>
      <c r="Z4063" s="45">
        <f t="shared" si="1078"/>
        <v>0.30892327197973418</v>
      </c>
      <c r="AA4063" s="33">
        <f t="shared" si="1079"/>
        <v>2458.4855399999997</v>
      </c>
      <c r="AB4063" s="45">
        <f t="shared" si="1080"/>
        <v>0.35459505684227527</v>
      </c>
      <c r="AC4063" s="33">
        <f>IFERROR($X4063/VLOOKUP(CONCATENATE("USD",C4063),[1]GEINDICE!AR$1:AS$65536,2,0),"")</f>
        <v>1257.7726176006383</v>
      </c>
      <c r="AD4063" s="33">
        <f>IFERROR($AA4063/VLOOKUP(CONCATENATE("USD",C4063),[1]GEINDICE!AR$1:AS$65536,2,0),"")</f>
        <v>445.99995283275575</v>
      </c>
      <c r="AE4063" s="33">
        <f>IFERROR($X4063/VLOOKUP(CONCATENATE("EUR",C4063),[1]GEINDICE!AR$1:AS$65536,2,0),"")</f>
        <v>1086.0647263385445</v>
      </c>
      <c r="AF4063" s="33">
        <f>IFERROR($AA4063/VLOOKUP(CONCATENATE("EUR",C4063),[1]GEINDICE!AR$1:AS$65536,2,0),"")</f>
        <v>385.11318337040632</v>
      </c>
      <c r="AG4063" s="48" t="str">
        <f>VLOOKUP(E4063,[1]Apresentação!AW$1:AX$65536,2,0)</f>
        <v xml:space="preserve">                    3 - TEXTILE AUXILIARIES</v>
      </c>
      <c r="AH4063" s="48" t="str">
        <f t="shared" si="1081"/>
        <v xml:space="preserve">         5503000440 - ZETESAL NR</v>
      </c>
      <c r="AI4063" s="49" t="str">
        <f t="shared" si="1082"/>
        <v xml:space="preserve">     X00219 - LEATI PRODUTOS QUIMICOS LTDA</v>
      </c>
      <c r="AJ4063" t="str">
        <f t="shared" si="1083"/>
        <v xml:space="preserve">     93 - RESALES</v>
      </c>
      <c r="AK4063" t="str">
        <f t="shared" si="1084"/>
        <v/>
      </c>
      <c r="AL4063">
        <f t="shared" si="1085"/>
        <v>6</v>
      </c>
      <c r="AM4063" t="str">
        <f t="shared" si="1086"/>
        <v>2025 6</v>
      </c>
      <c r="AN4063" t="str">
        <f t="shared" si="1087"/>
        <v xml:space="preserve">LEATI </v>
      </c>
    </row>
    <row r="4064" spans="1:40" x14ac:dyDescent="0.35">
      <c r="A4064">
        <v>84502</v>
      </c>
      <c r="B4064" t="s">
        <v>274</v>
      </c>
      <c r="C4064" s="31">
        <v>45965</v>
      </c>
      <c r="D4064" t="s">
        <v>286</v>
      </c>
      <c r="E4064" t="s">
        <v>287</v>
      </c>
      <c r="F4064" t="s">
        <v>1028</v>
      </c>
      <c r="G4064" t="s">
        <v>1029</v>
      </c>
      <c r="H4064" t="s">
        <v>1026</v>
      </c>
      <c r="I4064" t="s">
        <v>1027</v>
      </c>
      <c r="J4064">
        <v>1100</v>
      </c>
      <c r="K4064">
        <v>32429.39</v>
      </c>
      <c r="L4064">
        <v>19453.40222</v>
      </c>
      <c r="M4064">
        <v>4176.91</v>
      </c>
      <c r="N4064">
        <v>29.481259999999999</v>
      </c>
      <c r="O4064" s="32">
        <f t="shared" si="1071"/>
        <v>28252.48</v>
      </c>
      <c r="P4064" s="32">
        <f t="shared" si="1072"/>
        <v>8799.0777799999996</v>
      </c>
      <c r="Q4064">
        <v>766122</v>
      </c>
      <c r="R4064" t="s">
        <v>281</v>
      </c>
      <c r="S4064" t="s">
        <v>292</v>
      </c>
      <c r="T4064" t="str">
        <f t="shared" si="1073"/>
        <v>VEN</v>
      </c>
      <c r="U4064" t="s">
        <v>293</v>
      </c>
      <c r="V4064" s="33">
        <f t="shared" si="1074"/>
        <v>32429.39</v>
      </c>
      <c r="W4064">
        <f t="shared" si="1075"/>
        <v>1100</v>
      </c>
      <c r="X4064" s="33">
        <f t="shared" si="1076"/>
        <v>28252.48</v>
      </c>
      <c r="Y4064" s="33">
        <f t="shared" si="1077"/>
        <v>4176.91</v>
      </c>
      <c r="Z4064" s="45">
        <f t="shared" si="1078"/>
        <v>0.26454638153847482</v>
      </c>
      <c r="AA4064" s="33">
        <f t="shared" si="1079"/>
        <v>8579.0777799999996</v>
      </c>
      <c r="AB4064" s="45">
        <f t="shared" si="1080"/>
        <v>0.30365751183612905</v>
      </c>
      <c r="AC4064" s="33" t="str">
        <f>IFERROR($X4064/VLOOKUP(CONCATENATE("USD",C4064),[1]GEINDICE!AR$1:AS$65536,2,0),"")</f>
        <v/>
      </c>
      <c r="AD4064" s="33" t="str">
        <f>IFERROR($AA4064/VLOOKUP(CONCATENATE("USD",C4064),[1]GEINDICE!AR$1:AS$65536,2,0),"")</f>
        <v/>
      </c>
      <c r="AE4064" s="33" t="str">
        <f>IFERROR($X4064/VLOOKUP(CONCATENATE("EUR",C4064),[1]GEINDICE!AR$1:AS$65536,2,0),"")</f>
        <v/>
      </c>
      <c r="AF4064" s="33" t="str">
        <f>IFERROR($AA4064/VLOOKUP(CONCATENATE("EUR",C4064),[1]GEINDICE!AR$1:AS$65536,2,0),"")</f>
        <v/>
      </c>
      <c r="AG4064" s="48" t="str">
        <f>VLOOKUP(E4064,[1]Apresentação!AW$1:AX$65536,2,0)</f>
        <v xml:space="preserve">                    3 - TEXTILE AUXILIARIES</v>
      </c>
      <c r="AH4064" s="48" t="str">
        <f t="shared" si="1081"/>
        <v xml:space="preserve">         5503000440 - ZETESAL NR</v>
      </c>
      <c r="AI4064" s="49" t="str">
        <f t="shared" si="1082"/>
        <v xml:space="preserve">     X00169 - WERKEN QUIMICA BRASIL S.A</v>
      </c>
      <c r="AJ4064" t="str">
        <f t="shared" si="1083"/>
        <v xml:space="preserve">     93 - RESALES</v>
      </c>
      <c r="AK4064" t="str">
        <f t="shared" si="1084"/>
        <v/>
      </c>
      <c r="AL4064">
        <f t="shared" si="1085"/>
        <v>11</v>
      </c>
      <c r="AM4064" t="str">
        <f t="shared" si="1086"/>
        <v>2025 11</v>
      </c>
      <c r="AN4064" t="str">
        <f t="shared" si="1087"/>
        <v xml:space="preserve">WERKEN </v>
      </c>
    </row>
    <row r="4065" spans="1:40" x14ac:dyDescent="0.35">
      <c r="A4065">
        <v>84668</v>
      </c>
      <c r="B4065" t="s">
        <v>274</v>
      </c>
      <c r="C4065" s="31">
        <v>45978</v>
      </c>
      <c r="D4065" t="s">
        <v>286</v>
      </c>
      <c r="E4065" t="s">
        <v>287</v>
      </c>
      <c r="F4065" t="s">
        <v>294</v>
      </c>
      <c r="G4065" t="s">
        <v>295</v>
      </c>
      <c r="H4065" t="s">
        <v>1026</v>
      </c>
      <c r="I4065" t="s">
        <v>1027</v>
      </c>
      <c r="J4065">
        <v>130</v>
      </c>
      <c r="K4065">
        <v>3461.9</v>
      </c>
      <c r="L4065">
        <v>2057.1614300000001</v>
      </c>
      <c r="M4065">
        <v>445.9</v>
      </c>
      <c r="N4065">
        <v>26.63</v>
      </c>
      <c r="O4065" s="32">
        <f t="shared" si="1071"/>
        <v>3016</v>
      </c>
      <c r="P4065" s="32">
        <f t="shared" si="1072"/>
        <v>958.83856999999989</v>
      </c>
      <c r="Q4065">
        <v>767399</v>
      </c>
      <c r="R4065" t="s">
        <v>281</v>
      </c>
      <c r="S4065" t="s">
        <v>292</v>
      </c>
      <c r="T4065" t="str">
        <f t="shared" si="1073"/>
        <v>VEN</v>
      </c>
      <c r="U4065" t="s">
        <v>300</v>
      </c>
      <c r="V4065" s="33">
        <f t="shared" si="1074"/>
        <v>3461.9</v>
      </c>
      <c r="W4065">
        <f t="shared" si="1075"/>
        <v>130</v>
      </c>
      <c r="X4065" s="33">
        <f t="shared" si="1076"/>
        <v>3016</v>
      </c>
      <c r="Y4065" s="33">
        <f t="shared" si="1077"/>
        <v>445.9</v>
      </c>
      <c r="Z4065" s="45">
        <f t="shared" si="1078"/>
        <v>0.26945855455096906</v>
      </c>
      <c r="AA4065" s="33">
        <f t="shared" si="1079"/>
        <v>932.83856999999989</v>
      </c>
      <c r="AB4065" s="45">
        <f t="shared" si="1080"/>
        <v>0.30929660809018567</v>
      </c>
      <c r="AC4065" s="33" t="str">
        <f>IFERROR($X4065/VLOOKUP(CONCATENATE("USD",C4065),[1]GEINDICE!AR$1:AS$65536,2,0),"")</f>
        <v/>
      </c>
      <c r="AD4065" s="33" t="str">
        <f>IFERROR($AA4065/VLOOKUP(CONCATENATE("USD",C4065),[1]GEINDICE!AR$1:AS$65536,2,0),"")</f>
        <v/>
      </c>
      <c r="AE4065" s="33" t="str">
        <f>IFERROR($X4065/VLOOKUP(CONCATENATE("EUR",C4065),[1]GEINDICE!AR$1:AS$65536,2,0),"")</f>
        <v/>
      </c>
      <c r="AF4065" s="33" t="str">
        <f>IFERROR($AA4065/VLOOKUP(CONCATENATE("EUR",C4065),[1]GEINDICE!AR$1:AS$65536,2,0),"")</f>
        <v/>
      </c>
      <c r="AG4065" s="48" t="str">
        <f>VLOOKUP(E4065,[1]Apresentação!AW$1:AX$65536,2,0)</f>
        <v xml:space="preserve">                    3 - TEXTILE AUXILIARIES</v>
      </c>
      <c r="AH4065" s="48" t="str">
        <f t="shared" si="1081"/>
        <v xml:space="preserve">         5503000440 - ZETESAL NR</v>
      </c>
      <c r="AI4065" s="49" t="str">
        <f t="shared" si="1082"/>
        <v xml:space="preserve">     X00280 - LAVE BEM LAVANDERIA E TINTURARIA LTDA EPP</v>
      </c>
      <c r="AJ4065" t="str">
        <f t="shared" si="1083"/>
        <v xml:space="preserve">     93 - RESALES</v>
      </c>
      <c r="AK4065" t="str">
        <f t="shared" si="1084"/>
        <v/>
      </c>
      <c r="AL4065">
        <f t="shared" si="1085"/>
        <v>11</v>
      </c>
      <c r="AM4065" t="str">
        <f t="shared" si="1086"/>
        <v>2025 11</v>
      </c>
      <c r="AN4065" t="str">
        <f t="shared" si="1087"/>
        <v xml:space="preserve">LAVE </v>
      </c>
    </row>
    <row r="4066" spans="1:40" x14ac:dyDescent="0.35">
      <c r="A4066">
        <v>84777</v>
      </c>
      <c r="B4066" t="s">
        <v>274</v>
      </c>
      <c r="C4066" s="31">
        <v>45986</v>
      </c>
      <c r="D4066" t="s">
        <v>286</v>
      </c>
      <c r="E4066" t="s">
        <v>287</v>
      </c>
      <c r="F4066" t="s">
        <v>288</v>
      </c>
      <c r="G4066" t="s">
        <v>289</v>
      </c>
      <c r="H4066" t="s">
        <v>1026</v>
      </c>
      <c r="I4066" t="s">
        <v>1027</v>
      </c>
      <c r="J4066">
        <v>1100</v>
      </c>
      <c r="K4066">
        <v>31154.97</v>
      </c>
      <c r="L4066">
        <v>17406.750540000001</v>
      </c>
      <c r="M4066">
        <v>4012.76</v>
      </c>
      <c r="N4066">
        <v>28.322700000000001</v>
      </c>
      <c r="O4066" s="32">
        <f t="shared" si="1071"/>
        <v>27142.21</v>
      </c>
      <c r="P4066" s="32">
        <f t="shared" si="1072"/>
        <v>9735.4594599999982</v>
      </c>
      <c r="Q4066">
        <v>768172</v>
      </c>
      <c r="R4066" t="s">
        <v>281</v>
      </c>
      <c r="S4066" t="s">
        <v>292</v>
      </c>
      <c r="T4066" t="str">
        <f t="shared" si="1073"/>
        <v>VEN</v>
      </c>
      <c r="U4066" t="s">
        <v>300</v>
      </c>
      <c r="V4066" s="33">
        <f t="shared" si="1074"/>
        <v>31154.97</v>
      </c>
      <c r="W4066">
        <f t="shared" si="1075"/>
        <v>1100</v>
      </c>
      <c r="X4066" s="33">
        <f t="shared" si="1076"/>
        <v>27142.21</v>
      </c>
      <c r="Y4066" s="33">
        <f t="shared" si="1077"/>
        <v>4012.76</v>
      </c>
      <c r="Z4066" s="45">
        <f t="shared" si="1078"/>
        <v>0.30542348331582403</v>
      </c>
      <c r="AA4066" s="33">
        <f t="shared" si="1079"/>
        <v>9515.4594599999982</v>
      </c>
      <c r="AB4066" s="45">
        <f t="shared" si="1080"/>
        <v>0.35057791756824513</v>
      </c>
      <c r="AC4066" s="33" t="str">
        <f>IFERROR($X4066/VLOOKUP(CONCATENATE("USD",C4066),[1]GEINDICE!AR$1:AS$65536,2,0),"")</f>
        <v/>
      </c>
      <c r="AD4066" s="33" t="str">
        <f>IFERROR($AA4066/VLOOKUP(CONCATENATE("USD",C4066),[1]GEINDICE!AR$1:AS$65536,2,0),"")</f>
        <v/>
      </c>
      <c r="AE4066" s="33" t="str">
        <f>IFERROR($X4066/VLOOKUP(CONCATENATE("EUR",C4066),[1]GEINDICE!AR$1:AS$65536,2,0),"")</f>
        <v/>
      </c>
      <c r="AF4066" s="33" t="str">
        <f>IFERROR($AA4066/VLOOKUP(CONCATENATE("EUR",C4066),[1]GEINDICE!AR$1:AS$65536,2,0),"")</f>
        <v/>
      </c>
      <c r="AG4066" s="48" t="str">
        <f>VLOOKUP(E4066,[1]Apresentação!AW$1:AX$65536,2,0)</f>
        <v xml:space="preserve">                    3 - TEXTILE AUXILIARIES</v>
      </c>
      <c r="AH4066" s="48" t="str">
        <f t="shared" si="1081"/>
        <v xml:space="preserve">         5503000440 - ZETESAL NR</v>
      </c>
      <c r="AI4066" s="49" t="str">
        <f t="shared" si="1082"/>
        <v xml:space="preserve">     X00097 - COLOR QUÍMICA DO BRASIL IMPORTACAO E EXPORTACAO S.A</v>
      </c>
      <c r="AJ4066" t="str">
        <f t="shared" si="1083"/>
        <v xml:space="preserve">     93 - RESALES</v>
      </c>
      <c r="AK4066" t="str">
        <f t="shared" si="1084"/>
        <v/>
      </c>
      <c r="AL4066">
        <f t="shared" si="1085"/>
        <v>11</v>
      </c>
      <c r="AM4066" t="str">
        <f t="shared" si="1086"/>
        <v>2025 11</v>
      </c>
      <c r="AN4066" t="str">
        <f t="shared" si="1087"/>
        <v xml:space="preserve">COLOR </v>
      </c>
    </row>
    <row r="4067" spans="1:40" x14ac:dyDescent="0.35">
      <c r="A4067">
        <v>84831</v>
      </c>
      <c r="B4067" t="s">
        <v>274</v>
      </c>
      <c r="C4067" s="31">
        <v>45988</v>
      </c>
      <c r="D4067" t="s">
        <v>286</v>
      </c>
      <c r="E4067" t="s">
        <v>287</v>
      </c>
      <c r="F4067" t="s">
        <v>1100</v>
      </c>
      <c r="G4067" t="s">
        <v>1101</v>
      </c>
      <c r="H4067" t="s">
        <v>1026</v>
      </c>
      <c r="I4067" t="s">
        <v>1027</v>
      </c>
      <c r="J4067">
        <v>5</v>
      </c>
      <c r="K4067">
        <v>75</v>
      </c>
      <c r="L4067">
        <v>79.122640000000004</v>
      </c>
      <c r="M4067">
        <v>9.66</v>
      </c>
      <c r="N4067">
        <v>15</v>
      </c>
      <c r="O4067" s="32">
        <f t="shared" si="1071"/>
        <v>65.34</v>
      </c>
      <c r="P4067" s="32">
        <f t="shared" si="1072"/>
        <v>-13.782640000000001</v>
      </c>
      <c r="Q4067">
        <v>768564</v>
      </c>
      <c r="R4067" t="s">
        <v>281</v>
      </c>
      <c r="S4067" t="s">
        <v>292</v>
      </c>
      <c r="T4067" t="str">
        <f t="shared" si="1073"/>
        <v>VEN</v>
      </c>
      <c r="U4067" t="s">
        <v>293</v>
      </c>
      <c r="V4067" s="33">
        <f t="shared" si="1074"/>
        <v>75</v>
      </c>
      <c r="W4067">
        <f t="shared" si="1075"/>
        <v>5</v>
      </c>
      <c r="X4067" s="33">
        <f t="shared" si="1076"/>
        <v>65.34</v>
      </c>
      <c r="Y4067" s="33">
        <f t="shared" si="1077"/>
        <v>9.66</v>
      </c>
      <c r="Z4067" s="45">
        <f t="shared" si="1078"/>
        <v>-0.19710186666666668</v>
      </c>
      <c r="AA4067" s="33">
        <f t="shared" si="1079"/>
        <v>-14.782640000000001</v>
      </c>
      <c r="AB4067" s="45">
        <f t="shared" si="1080"/>
        <v>-0.22624181205999389</v>
      </c>
      <c r="AC4067" s="33" t="str">
        <f>IFERROR($X4067/VLOOKUP(CONCATENATE("USD",C4067),[1]GEINDICE!AR$1:AS$65536,2,0),"")</f>
        <v/>
      </c>
      <c r="AD4067" s="33" t="str">
        <f>IFERROR($AA4067/VLOOKUP(CONCATENATE("USD",C4067),[1]GEINDICE!AR$1:AS$65536,2,0),"")</f>
        <v/>
      </c>
      <c r="AE4067" s="33" t="str">
        <f>IFERROR($X4067/VLOOKUP(CONCATENATE("EUR",C4067),[1]GEINDICE!AR$1:AS$65536,2,0),"")</f>
        <v/>
      </c>
      <c r="AF4067" s="33" t="str">
        <f>IFERROR($AA4067/VLOOKUP(CONCATENATE("EUR",C4067),[1]GEINDICE!AR$1:AS$65536,2,0),"")</f>
        <v/>
      </c>
      <c r="AG4067" s="48" t="str">
        <f>VLOOKUP(E4067,[1]Apresentação!AW$1:AX$65536,2,0)</f>
        <v xml:space="preserve">                    3 - TEXTILE AUXILIARIES</v>
      </c>
      <c r="AH4067" s="48" t="str">
        <f t="shared" si="1081"/>
        <v xml:space="preserve">         5503000440 - ZETESAL NR</v>
      </c>
      <c r="AI4067" s="49" t="str">
        <f t="shared" si="1082"/>
        <v xml:space="preserve">     X00121 - EKONOVA QUIMICA DO BRASIL LTDA</v>
      </c>
      <c r="AJ4067" t="str">
        <f t="shared" si="1083"/>
        <v xml:space="preserve">     93 - RESALES</v>
      </c>
      <c r="AK4067" t="str">
        <f t="shared" si="1084"/>
        <v/>
      </c>
      <c r="AL4067">
        <f t="shared" si="1085"/>
        <v>11</v>
      </c>
      <c r="AM4067" t="str">
        <f t="shared" si="1086"/>
        <v>2025 11</v>
      </c>
      <c r="AN4067" t="str">
        <f t="shared" si="1087"/>
        <v xml:space="preserve">EKONOVA </v>
      </c>
    </row>
    <row r="4068" spans="1:40" x14ac:dyDescent="0.35">
      <c r="A4068">
        <v>82376</v>
      </c>
      <c r="B4068" t="s">
        <v>274</v>
      </c>
      <c r="C4068" s="31">
        <v>45789</v>
      </c>
      <c r="D4068" t="s">
        <v>286</v>
      </c>
      <c r="E4068" t="s">
        <v>287</v>
      </c>
      <c r="F4068" t="s">
        <v>294</v>
      </c>
      <c r="G4068" t="s">
        <v>295</v>
      </c>
      <c r="H4068" t="s">
        <v>1032</v>
      </c>
      <c r="I4068" t="s">
        <v>1033</v>
      </c>
      <c r="J4068">
        <v>47</v>
      </c>
      <c r="K4068">
        <v>1251.6100000000001</v>
      </c>
      <c r="L4068">
        <v>713.85486000000003</v>
      </c>
      <c r="M4068">
        <v>161.21</v>
      </c>
      <c r="N4068">
        <v>26.63</v>
      </c>
      <c r="O4068" s="32">
        <f t="shared" si="1071"/>
        <v>1090.4000000000001</v>
      </c>
      <c r="P4068" s="32">
        <f t="shared" si="1072"/>
        <v>376.54514000000006</v>
      </c>
      <c r="Q4068">
        <v>738465</v>
      </c>
      <c r="R4068" t="s">
        <v>298</v>
      </c>
      <c r="S4068" t="s">
        <v>298</v>
      </c>
      <c r="T4068" t="str">
        <f t="shared" si="1073"/>
        <v>VEN</v>
      </c>
      <c r="U4068" t="s">
        <v>300</v>
      </c>
      <c r="V4068" s="33">
        <f t="shared" si="1074"/>
        <v>1251.6100000000001</v>
      </c>
      <c r="W4068">
        <f t="shared" si="1075"/>
        <v>47</v>
      </c>
      <c r="X4068" s="33">
        <f t="shared" si="1076"/>
        <v>1090.4000000000001</v>
      </c>
      <c r="Y4068" s="33">
        <f t="shared" si="1077"/>
        <v>161.21</v>
      </c>
      <c r="Z4068" s="45">
        <f t="shared" si="1078"/>
        <v>0.293338292279544</v>
      </c>
      <c r="AA4068" s="33">
        <f t="shared" si="1079"/>
        <v>367.14514000000008</v>
      </c>
      <c r="AB4068" s="45">
        <f t="shared" si="1080"/>
        <v>0.33670684152604552</v>
      </c>
      <c r="AC4068" s="33">
        <f>IFERROR($X4068/VLOOKUP(CONCATENATE("USD",C4068),[1]GEINDICE!AR$1:AS$65536,2,0),"")</f>
        <v>191.89750448769846</v>
      </c>
      <c r="AD4068" s="33">
        <f>IFERROR($AA4068/VLOOKUP(CONCATENATE("USD",C4068),[1]GEINDICE!AR$1:AS$65536,2,0),"")</f>
        <v>64.613202632783086</v>
      </c>
      <c r="AE4068" s="33">
        <f>IFERROR($X4068/VLOOKUP(CONCATENATE("EUR",C4068),[1]GEINDICE!AR$1:AS$65536,2,0),"")</f>
        <v>172.78590330708161</v>
      </c>
      <c r="AF4068" s="33">
        <f>IFERROR($AA4068/VLOOKUP(CONCATENATE("EUR",C4068),[1]GEINDICE!AR$1:AS$65536,2,0),"")</f>
        <v>58.178195762752161</v>
      </c>
      <c r="AG4068" s="48" t="str">
        <f>VLOOKUP(E4068,[1]Apresentação!AW$1:AX$65536,2,0)</f>
        <v xml:space="preserve">                    3 - TEXTILE AUXILIARIES</v>
      </c>
      <c r="AH4068" s="48" t="str">
        <f t="shared" si="1081"/>
        <v xml:space="preserve">         5503000001 - ZETESAL NR GOLD</v>
      </c>
      <c r="AI4068" s="49" t="str">
        <f t="shared" si="1082"/>
        <v xml:space="preserve">     X00280 - LAVE BEM LAVANDERIA E TINTURARIA LTDA EPP</v>
      </c>
      <c r="AJ4068" t="str">
        <f t="shared" si="1083"/>
        <v xml:space="preserve">     93 - RESALES</v>
      </c>
      <c r="AK4068" t="str">
        <f t="shared" si="1084"/>
        <v/>
      </c>
      <c r="AL4068">
        <f t="shared" si="1085"/>
        <v>5</v>
      </c>
      <c r="AM4068" t="str">
        <f t="shared" si="1086"/>
        <v>2025 5</v>
      </c>
      <c r="AN4068" t="str">
        <f t="shared" si="1087"/>
        <v xml:space="preserve">LAVE </v>
      </c>
    </row>
    <row r="4069" spans="1:40" x14ac:dyDescent="0.35">
      <c r="A4069">
        <v>81123</v>
      </c>
      <c r="B4069" t="s">
        <v>274</v>
      </c>
      <c r="C4069" s="31">
        <v>45691</v>
      </c>
      <c r="D4069" t="s">
        <v>286</v>
      </c>
      <c r="E4069" t="s">
        <v>287</v>
      </c>
      <c r="F4069" t="s">
        <v>294</v>
      </c>
      <c r="G4069" t="s">
        <v>295</v>
      </c>
      <c r="H4069" t="s">
        <v>1032</v>
      </c>
      <c r="I4069" t="s">
        <v>1033</v>
      </c>
      <c r="J4069">
        <v>130</v>
      </c>
      <c r="K4069">
        <v>3461.9</v>
      </c>
      <c r="L4069">
        <v>1927.2037499999999</v>
      </c>
      <c r="M4069">
        <v>445.9</v>
      </c>
      <c r="N4069">
        <v>26.63</v>
      </c>
      <c r="O4069" s="32">
        <f t="shared" si="1071"/>
        <v>3016</v>
      </c>
      <c r="P4069" s="32">
        <f t="shared" si="1072"/>
        <v>1088.7962500000001</v>
      </c>
      <c r="Q4069">
        <v>708972</v>
      </c>
      <c r="R4069" t="s">
        <v>281</v>
      </c>
      <c r="S4069" t="s">
        <v>292</v>
      </c>
      <c r="T4069" t="str">
        <f t="shared" si="1073"/>
        <v>VEN</v>
      </c>
      <c r="U4069" t="s">
        <v>303</v>
      </c>
      <c r="V4069" s="33">
        <f t="shared" si="1074"/>
        <v>3461.9</v>
      </c>
      <c r="W4069">
        <f t="shared" si="1075"/>
        <v>130</v>
      </c>
      <c r="X4069" s="33">
        <f t="shared" si="1076"/>
        <v>3016</v>
      </c>
      <c r="Y4069" s="33">
        <f t="shared" si="1077"/>
        <v>445.9</v>
      </c>
      <c r="Z4069" s="45">
        <f t="shared" si="1078"/>
        <v>0.30699796354602965</v>
      </c>
      <c r="AA4069" s="33">
        <f t="shared" si="1079"/>
        <v>1062.7962500000001</v>
      </c>
      <c r="AB4069" s="45">
        <f t="shared" si="1080"/>
        <v>0.35238602453580903</v>
      </c>
      <c r="AC4069" s="33">
        <f>IFERROR($X4069/VLOOKUP(CONCATENATE("USD",C4069),[1]GEINDICE!AR$1:AS$65536,2,0),"")</f>
        <v>513.91279158927864</v>
      </c>
      <c r="AD4069" s="33">
        <f>IFERROR($AA4069/VLOOKUP(CONCATENATE("USD",C4069),[1]GEINDICE!AR$1:AS$65536,2,0),"")</f>
        <v>181.09568558624568</v>
      </c>
      <c r="AE4069" s="33">
        <f>IFERROR($X4069/VLOOKUP(CONCATENATE("EUR",C4069),[1]GEINDICE!AR$1:AS$65536,2,0),"")</f>
        <v>498.26532298034033</v>
      </c>
      <c r="AF4069" s="33">
        <f>IFERROR($AA4069/VLOOKUP(CONCATENATE("EUR",C4069),[1]GEINDICE!AR$1:AS$65536,2,0),"")</f>
        <v>175.58173632909302</v>
      </c>
      <c r="AG4069" s="48" t="str">
        <f>VLOOKUP(E4069,[1]Apresentação!AW$1:AX$65536,2,0)</f>
        <v xml:space="preserve">                    3 - TEXTILE AUXILIARIES</v>
      </c>
      <c r="AH4069" s="48" t="str">
        <f t="shared" si="1081"/>
        <v xml:space="preserve">         5503000001 - ZETESAL NR GOLD</v>
      </c>
      <c r="AI4069" s="49" t="str">
        <f t="shared" si="1082"/>
        <v xml:space="preserve">     X00280 - LAVE BEM LAVANDERIA E TINTURARIA LTDA EPP</v>
      </c>
      <c r="AJ4069" t="str">
        <f t="shared" si="1083"/>
        <v xml:space="preserve">     93 - RESALES</v>
      </c>
      <c r="AK4069" t="str">
        <f t="shared" si="1084"/>
        <v/>
      </c>
      <c r="AL4069">
        <f t="shared" si="1085"/>
        <v>2</v>
      </c>
      <c r="AM4069" t="str">
        <f t="shared" si="1086"/>
        <v>2025 2</v>
      </c>
      <c r="AN4069" t="str">
        <f t="shared" si="1087"/>
        <v xml:space="preserve">LAVE </v>
      </c>
    </row>
    <row r="4070" spans="1:40" x14ac:dyDescent="0.35">
      <c r="A4070">
        <v>82206</v>
      </c>
      <c r="B4070" t="s">
        <v>274</v>
      </c>
      <c r="C4070" s="31">
        <v>45775</v>
      </c>
      <c r="D4070" t="s">
        <v>286</v>
      </c>
      <c r="E4070" t="s">
        <v>287</v>
      </c>
      <c r="F4070" t="s">
        <v>294</v>
      </c>
      <c r="G4070" t="s">
        <v>295</v>
      </c>
      <c r="H4070" t="s">
        <v>1032</v>
      </c>
      <c r="I4070" t="s">
        <v>1033</v>
      </c>
      <c r="J4070">
        <v>130</v>
      </c>
      <c r="K4070">
        <v>3461.9</v>
      </c>
      <c r="L4070">
        <v>1974.4923100000001</v>
      </c>
      <c r="M4070">
        <v>445.9</v>
      </c>
      <c r="N4070">
        <v>26.63</v>
      </c>
      <c r="O4070" s="32">
        <f t="shared" si="1071"/>
        <v>3016</v>
      </c>
      <c r="P4070" s="32">
        <f t="shared" si="1072"/>
        <v>1041.5076899999999</v>
      </c>
      <c r="Q4070">
        <v>734569</v>
      </c>
      <c r="R4070" t="s">
        <v>281</v>
      </c>
      <c r="S4070" t="s">
        <v>292</v>
      </c>
      <c r="T4070" t="str">
        <f t="shared" si="1073"/>
        <v>VEN</v>
      </c>
      <c r="U4070" t="s">
        <v>303</v>
      </c>
      <c r="V4070" s="33">
        <f t="shared" si="1074"/>
        <v>3461.9</v>
      </c>
      <c r="W4070">
        <f t="shared" si="1075"/>
        <v>130</v>
      </c>
      <c r="X4070" s="33">
        <f t="shared" si="1076"/>
        <v>3016</v>
      </c>
      <c r="Y4070" s="33">
        <f t="shared" si="1077"/>
        <v>445.9</v>
      </c>
      <c r="Z4070" s="45">
        <f t="shared" si="1078"/>
        <v>0.29333825067159647</v>
      </c>
      <c r="AA4070" s="33">
        <f t="shared" si="1079"/>
        <v>1015.5076899999999</v>
      </c>
      <c r="AB4070" s="45">
        <f t="shared" si="1080"/>
        <v>0.33670679376657819</v>
      </c>
      <c r="AC4070" s="33">
        <f>IFERROR($X4070/VLOOKUP(CONCATENATE("USD",C4070),[1]GEINDICE!AR$1:AS$65536,2,0),"")</f>
        <v>532.10070393959177</v>
      </c>
      <c r="AD4070" s="33">
        <f>IFERROR($AA4070/VLOOKUP(CONCATENATE("USD",C4070),[1]GEINDICE!AR$1:AS$65536,2,0),"")</f>
        <v>179.1619219844392</v>
      </c>
      <c r="AE4070" s="33">
        <f>IFERROR($X4070/VLOOKUP(CONCATENATE("EUR",C4070),[1]GEINDICE!AR$1:AS$65536,2,0),"")</f>
        <v>467.2853756410455</v>
      </c>
      <c r="AF4070" s="33">
        <f>IFERROR($AA4070/VLOOKUP(CONCATENATE("EUR",C4070),[1]GEINDICE!AR$1:AS$65536,2,0),"")</f>
        <v>157.33816060610755</v>
      </c>
      <c r="AG4070" s="48" t="str">
        <f>VLOOKUP(E4070,[1]Apresentação!AW$1:AX$65536,2,0)</f>
        <v xml:space="preserve">                    3 - TEXTILE AUXILIARIES</v>
      </c>
      <c r="AH4070" s="48" t="str">
        <f t="shared" si="1081"/>
        <v xml:space="preserve">         5503000001 - ZETESAL NR GOLD</v>
      </c>
      <c r="AI4070" s="49" t="str">
        <f t="shared" si="1082"/>
        <v xml:space="preserve">     X00280 - LAVE BEM LAVANDERIA E TINTURARIA LTDA EPP</v>
      </c>
      <c r="AJ4070" t="str">
        <f t="shared" si="1083"/>
        <v xml:space="preserve">     93 - RESALES</v>
      </c>
      <c r="AK4070" t="str">
        <f t="shared" si="1084"/>
        <v/>
      </c>
      <c r="AL4070">
        <f t="shared" si="1085"/>
        <v>4</v>
      </c>
      <c r="AM4070" t="str">
        <f t="shared" si="1086"/>
        <v>2025 4</v>
      </c>
      <c r="AN4070" t="str">
        <f t="shared" si="1087"/>
        <v xml:space="preserve">LAVE </v>
      </c>
    </row>
    <row r="4071" spans="1:40" x14ac:dyDescent="0.35">
      <c r="A4071">
        <v>81986</v>
      </c>
      <c r="B4071" t="s">
        <v>274</v>
      </c>
      <c r="C4071" s="31">
        <v>45756</v>
      </c>
      <c r="D4071" t="s">
        <v>286</v>
      </c>
      <c r="E4071" t="s">
        <v>287</v>
      </c>
      <c r="F4071" t="s">
        <v>1034</v>
      </c>
      <c r="G4071" t="s">
        <v>1035</v>
      </c>
      <c r="H4071" t="s">
        <v>1036</v>
      </c>
      <c r="I4071" t="s">
        <v>1037</v>
      </c>
      <c r="J4071">
        <v>360</v>
      </c>
      <c r="K4071">
        <v>4860</v>
      </c>
      <c r="L4071">
        <v>2803.5612000000001</v>
      </c>
      <c r="M4071">
        <v>978.81</v>
      </c>
      <c r="N4071">
        <v>13.5</v>
      </c>
      <c r="O4071" s="32">
        <f t="shared" si="1071"/>
        <v>3881.19</v>
      </c>
      <c r="P4071" s="32">
        <f t="shared" si="1072"/>
        <v>1077.6288</v>
      </c>
      <c r="Q4071">
        <v>727715</v>
      </c>
      <c r="R4071" t="s">
        <v>298</v>
      </c>
      <c r="S4071" t="s">
        <v>298</v>
      </c>
      <c r="T4071" t="str">
        <f t="shared" si="1073"/>
        <v>VEN</v>
      </c>
      <c r="U4071" t="s">
        <v>300</v>
      </c>
      <c r="V4071" s="33">
        <f t="shared" si="1074"/>
        <v>4860</v>
      </c>
      <c r="W4071">
        <f t="shared" si="1075"/>
        <v>360</v>
      </c>
      <c r="X4071" s="33">
        <f t="shared" si="1076"/>
        <v>3881.19</v>
      </c>
      <c r="Y4071" s="33">
        <f t="shared" si="1077"/>
        <v>978.81</v>
      </c>
      <c r="Z4071" s="45">
        <f t="shared" si="1078"/>
        <v>0.2069195061728395</v>
      </c>
      <c r="AA4071" s="33">
        <f t="shared" si="1079"/>
        <v>1005.6288</v>
      </c>
      <c r="AB4071" s="45">
        <f t="shared" si="1080"/>
        <v>0.25910321318976909</v>
      </c>
      <c r="AC4071" s="33">
        <f>IFERROR($X4071/VLOOKUP(CONCATENATE("USD",C4071),[1]GEINDICE!AR$1:AS$65536,2,0),"")</f>
        <v>640.40755713224985</v>
      </c>
      <c r="AD4071" s="33">
        <f>IFERROR($AA4071/VLOOKUP(CONCATENATE("USD",C4071),[1]GEINDICE!AR$1:AS$65536,2,0),"")</f>
        <v>165.93165580397655</v>
      </c>
      <c r="AE4071" s="33">
        <f>IFERROR($X4071/VLOOKUP(CONCATENATE("EUR",C4071),[1]GEINDICE!AR$1:AS$65536,2,0),"")</f>
        <v>580.13063884487758</v>
      </c>
      <c r="AF4071" s="33">
        <f>IFERROR($AA4071/VLOOKUP(CONCATENATE("EUR",C4071),[1]GEINDICE!AR$1:AS$65536,2,0),"")</f>
        <v>150.31371259454127</v>
      </c>
      <c r="AG4071" s="48" t="str">
        <f>VLOOKUP(E4071,[1]Apresentação!AW$1:AX$65536,2,0)</f>
        <v xml:space="preserve">                    3 - TEXTILE AUXILIARIES</v>
      </c>
      <c r="AH4071" s="48" t="str">
        <f t="shared" si="1081"/>
        <v xml:space="preserve">         5503000806 - ZETESAL NR JET BR</v>
      </c>
      <c r="AI4071" s="49" t="str">
        <f t="shared" si="1082"/>
        <v xml:space="preserve">     X00216 - CMJ TEXTIL LTDA</v>
      </c>
      <c r="AJ4071" t="str">
        <f t="shared" si="1083"/>
        <v xml:space="preserve">     90 - SALES</v>
      </c>
      <c r="AK4071" t="str">
        <f t="shared" si="1084"/>
        <v/>
      </c>
      <c r="AL4071">
        <f t="shared" si="1085"/>
        <v>4</v>
      </c>
      <c r="AM4071" t="str">
        <f t="shared" si="1086"/>
        <v>2025 4</v>
      </c>
      <c r="AN4071" t="str">
        <f t="shared" si="1087"/>
        <v xml:space="preserve">CMJ </v>
      </c>
    </row>
    <row r="4072" spans="1:40" x14ac:dyDescent="0.35">
      <c r="A4072">
        <v>83943</v>
      </c>
      <c r="B4072" t="s">
        <v>274</v>
      </c>
      <c r="C4072" s="31">
        <v>45922</v>
      </c>
      <c r="D4072" t="s">
        <v>286</v>
      </c>
      <c r="E4072" t="s">
        <v>287</v>
      </c>
      <c r="F4072" t="s">
        <v>1034</v>
      </c>
      <c r="G4072" t="s">
        <v>1035</v>
      </c>
      <c r="H4072" t="s">
        <v>1036</v>
      </c>
      <c r="I4072" t="s">
        <v>1037</v>
      </c>
      <c r="J4072">
        <v>360</v>
      </c>
      <c r="K4072">
        <v>4860</v>
      </c>
      <c r="L4072">
        <v>2869.6572000000001</v>
      </c>
      <c r="M4072">
        <v>978.81</v>
      </c>
      <c r="N4072">
        <v>13.5</v>
      </c>
      <c r="O4072" s="32">
        <f t="shared" si="1071"/>
        <v>3881.19</v>
      </c>
      <c r="P4072" s="32">
        <f t="shared" si="1072"/>
        <v>1011.5328</v>
      </c>
      <c r="Q4072">
        <v>762046</v>
      </c>
      <c r="R4072" t="s">
        <v>298</v>
      </c>
      <c r="S4072" t="s">
        <v>298</v>
      </c>
      <c r="T4072" t="str">
        <f t="shared" si="1073"/>
        <v>VEN</v>
      </c>
      <c r="U4072" t="s">
        <v>300</v>
      </c>
      <c r="V4072" s="33">
        <f t="shared" si="1074"/>
        <v>4860</v>
      </c>
      <c r="W4072">
        <f t="shared" si="1075"/>
        <v>360</v>
      </c>
      <c r="X4072" s="33">
        <f t="shared" si="1076"/>
        <v>3881.19</v>
      </c>
      <c r="Y4072" s="33">
        <f t="shared" si="1077"/>
        <v>978.81</v>
      </c>
      <c r="Z4072" s="45">
        <f t="shared" si="1078"/>
        <v>0.19331950617283949</v>
      </c>
      <c r="AA4072" s="33">
        <f t="shared" si="1079"/>
        <v>939.53279999999995</v>
      </c>
      <c r="AB4072" s="45">
        <f t="shared" si="1080"/>
        <v>0.24207338470932882</v>
      </c>
      <c r="AC4072" s="33">
        <f>IFERROR($X4072/VLOOKUP(CONCATENATE("USD",C4072),[1]GEINDICE!AR$1:AS$65536,2,0),"")</f>
        <v>726.03962062966502</v>
      </c>
      <c r="AD4072" s="33">
        <f>IFERROR($AA4072/VLOOKUP(CONCATENATE("USD",C4072),[1]GEINDICE!AR$1:AS$65536,2,0),"")</f>
        <v>175.75486839890004</v>
      </c>
      <c r="AE4072" s="33">
        <f>IFERROR($X4072/VLOOKUP(CONCATENATE("EUR",C4072),[1]GEINDICE!AR$1:AS$65536,2,0),"")</f>
        <v>616.74717940568883</v>
      </c>
      <c r="AF4072" s="33">
        <f>IFERROR($AA4072/VLOOKUP(CONCATENATE("EUR",C4072),[1]GEINDICE!AR$1:AS$65536,2,0),"")</f>
        <v>149.29807722866676</v>
      </c>
      <c r="AG4072" s="48" t="str">
        <f>VLOOKUP(E4072,[1]Apresentação!AW$1:AX$65536,2,0)</f>
        <v xml:space="preserve">                    3 - TEXTILE AUXILIARIES</v>
      </c>
      <c r="AH4072" s="48" t="str">
        <f t="shared" si="1081"/>
        <v xml:space="preserve">         5503000806 - ZETESAL NR JET BR</v>
      </c>
      <c r="AI4072" s="49" t="str">
        <f t="shared" si="1082"/>
        <v xml:space="preserve">     X00216 - CMJ TEXTIL LTDA</v>
      </c>
      <c r="AJ4072" t="str">
        <f t="shared" si="1083"/>
        <v xml:space="preserve">     90 - SALES</v>
      </c>
      <c r="AK4072" t="str">
        <f t="shared" si="1084"/>
        <v/>
      </c>
      <c r="AL4072">
        <f t="shared" si="1085"/>
        <v>9</v>
      </c>
      <c r="AM4072" t="str">
        <f t="shared" si="1086"/>
        <v>2025 9</v>
      </c>
      <c r="AN4072" t="str">
        <f t="shared" si="1087"/>
        <v xml:space="preserve">CMJ </v>
      </c>
    </row>
    <row r="4073" spans="1:40" x14ac:dyDescent="0.35">
      <c r="A4073">
        <v>82230</v>
      </c>
      <c r="B4073" t="s">
        <v>274</v>
      </c>
      <c r="C4073" s="31">
        <v>45777</v>
      </c>
      <c r="D4073" t="s">
        <v>286</v>
      </c>
      <c r="E4073" t="s">
        <v>287</v>
      </c>
      <c r="F4073" t="s">
        <v>1016</v>
      </c>
      <c r="G4073" t="s">
        <v>1017</v>
      </c>
      <c r="H4073" t="s">
        <v>1042</v>
      </c>
      <c r="I4073" t="s">
        <v>1043</v>
      </c>
      <c r="J4073">
        <v>600</v>
      </c>
      <c r="K4073">
        <v>3270</v>
      </c>
      <c r="L4073">
        <v>1814.06763</v>
      </c>
      <c r="M4073">
        <v>658.58</v>
      </c>
      <c r="N4073">
        <v>5.45</v>
      </c>
      <c r="O4073" s="32">
        <f t="shared" si="1071"/>
        <v>2611.42</v>
      </c>
      <c r="P4073" s="32">
        <f t="shared" si="1072"/>
        <v>797.35237000000006</v>
      </c>
      <c r="Q4073">
        <v>735239</v>
      </c>
      <c r="R4073" t="s">
        <v>312</v>
      </c>
      <c r="S4073" t="s">
        <v>312</v>
      </c>
      <c r="T4073" t="str">
        <f t="shared" si="1073"/>
        <v>VEN</v>
      </c>
      <c r="U4073" t="s">
        <v>313</v>
      </c>
      <c r="V4073" s="33">
        <f t="shared" si="1074"/>
        <v>3270</v>
      </c>
      <c r="W4073">
        <f t="shared" si="1075"/>
        <v>600</v>
      </c>
      <c r="X4073" s="33">
        <f t="shared" si="1076"/>
        <v>2611.42</v>
      </c>
      <c r="Y4073" s="33">
        <f t="shared" si="1077"/>
        <v>658.58</v>
      </c>
      <c r="Z4073" s="45">
        <f t="shared" si="1078"/>
        <v>0.20714139755351685</v>
      </c>
      <c r="AA4073" s="33">
        <f t="shared" si="1079"/>
        <v>677.35237000000006</v>
      </c>
      <c r="AB4073" s="45">
        <f t="shared" si="1080"/>
        <v>0.2593808617533756</v>
      </c>
      <c r="AC4073" s="33">
        <f>IFERROR($X4073/VLOOKUP(CONCATENATE("USD",C4073),[1]GEINDICE!AR$1:AS$65536,2,0),"")</f>
        <v>461.31642170717919</v>
      </c>
      <c r="AD4073" s="33">
        <f>IFERROR($AA4073/VLOOKUP(CONCATENATE("USD",C4073),[1]GEINDICE!AR$1:AS$65536,2,0),"")</f>
        <v>119.65665100339176</v>
      </c>
      <c r="AE4073" s="33">
        <f>IFERROR($X4073/VLOOKUP(CONCATENATE("EUR",C4073),[1]GEINDICE!AR$1:AS$65536,2,0),"")</f>
        <v>406.40874003984061</v>
      </c>
      <c r="AF4073" s="33">
        <f>IFERROR($AA4073/VLOOKUP(CONCATENATE("EUR",C4073),[1]GEINDICE!AR$1:AS$65536,2,0),"")</f>
        <v>105.41464921563745</v>
      </c>
      <c r="AG4073" s="48" t="str">
        <f>VLOOKUP(E4073,[1]Apresentação!AW$1:AX$65536,2,0)</f>
        <v xml:space="preserve">                    3 - TEXTILE AUXILIARIES</v>
      </c>
      <c r="AH4073" s="48" t="str">
        <f t="shared" si="1081"/>
        <v xml:space="preserve">         5518000013 - ZETESAN PD LIQ BR</v>
      </c>
      <c r="AI4073" s="49" t="str">
        <f t="shared" si="1082"/>
        <v xml:space="preserve">     X00034 - PETTENATI S/A INDUSTRIA TEXTIL</v>
      </c>
      <c r="AJ4073" t="str">
        <f t="shared" si="1083"/>
        <v xml:space="preserve">     90 - SALES</v>
      </c>
      <c r="AK4073" t="str">
        <f t="shared" si="1084"/>
        <v/>
      </c>
      <c r="AL4073">
        <f t="shared" si="1085"/>
        <v>4</v>
      </c>
      <c r="AM4073" t="str">
        <f t="shared" si="1086"/>
        <v>2025 4</v>
      </c>
      <c r="AN4073" t="str">
        <f t="shared" si="1087"/>
        <v xml:space="preserve">PETTENATI </v>
      </c>
    </row>
    <row r="4074" spans="1:40" x14ac:dyDescent="0.35">
      <c r="A4074">
        <v>80966</v>
      </c>
      <c r="B4074" t="s">
        <v>274</v>
      </c>
      <c r="C4074" s="31">
        <v>45679</v>
      </c>
      <c r="D4074" t="s">
        <v>286</v>
      </c>
      <c r="E4074" t="s">
        <v>287</v>
      </c>
      <c r="F4074" t="s">
        <v>1016</v>
      </c>
      <c r="G4074" t="s">
        <v>1017</v>
      </c>
      <c r="H4074" t="s">
        <v>1042</v>
      </c>
      <c r="I4074" t="s">
        <v>1043</v>
      </c>
      <c r="J4074">
        <v>600</v>
      </c>
      <c r="K4074">
        <v>3270</v>
      </c>
      <c r="L4074">
        <v>1888.7056299999999</v>
      </c>
      <c r="M4074">
        <v>658.58</v>
      </c>
      <c r="N4074">
        <v>5.45</v>
      </c>
      <c r="O4074" s="32">
        <f t="shared" si="1071"/>
        <v>2611.42</v>
      </c>
      <c r="P4074" s="32">
        <f t="shared" si="1072"/>
        <v>722.71437000000014</v>
      </c>
      <c r="Q4074">
        <v>707855</v>
      </c>
      <c r="R4074" t="s">
        <v>312</v>
      </c>
      <c r="S4074" t="s">
        <v>312</v>
      </c>
      <c r="T4074" t="str">
        <f t="shared" si="1073"/>
        <v>VEN</v>
      </c>
      <c r="U4074" t="s">
        <v>313</v>
      </c>
      <c r="V4074" s="33">
        <f t="shared" si="1074"/>
        <v>3270</v>
      </c>
      <c r="W4074">
        <f t="shared" si="1075"/>
        <v>600</v>
      </c>
      <c r="X4074" s="33">
        <f t="shared" si="1076"/>
        <v>2611.42</v>
      </c>
      <c r="Y4074" s="33">
        <f t="shared" si="1077"/>
        <v>658.58</v>
      </c>
      <c r="Z4074" s="45">
        <f t="shared" si="1078"/>
        <v>0.18431632110091747</v>
      </c>
      <c r="AA4074" s="33">
        <f t="shared" si="1079"/>
        <v>602.71437000000014</v>
      </c>
      <c r="AB4074" s="45">
        <f t="shared" si="1080"/>
        <v>0.23079947691294397</v>
      </c>
      <c r="AC4074" s="33">
        <f>IFERROR($X4074/VLOOKUP(CONCATENATE("USD",C4074),[1]GEINDICE!AR$1:AS$65536,2,0),"")</f>
        <v>437.61437141803799</v>
      </c>
      <c r="AD4074" s="33">
        <f>IFERROR($AA4074/VLOOKUP(CONCATENATE("USD",C4074),[1]GEINDICE!AR$1:AS$65536,2,0),"")</f>
        <v>101.00116801286994</v>
      </c>
      <c r="AE4074" s="33">
        <f>IFERROR($X4074/VLOOKUP(CONCATENATE("EUR",C4074),[1]GEINDICE!AR$1:AS$65536,2,0),"")</f>
        <v>419.97748472177551</v>
      </c>
      <c r="AF4074" s="33">
        <f>IFERROR($AA4074/VLOOKUP(CONCATENATE("EUR",C4074),[1]GEINDICE!AR$1:AS$65536,2,0),"")</f>
        <v>96.930583788999698</v>
      </c>
      <c r="AG4074" s="48" t="str">
        <f>VLOOKUP(E4074,[1]Apresentação!AW$1:AX$65536,2,0)</f>
        <v xml:space="preserve">                    3 - TEXTILE AUXILIARIES</v>
      </c>
      <c r="AH4074" s="48" t="str">
        <f t="shared" si="1081"/>
        <v xml:space="preserve">         5518000013 - ZETESAN PD LIQ BR</v>
      </c>
      <c r="AI4074" s="49" t="str">
        <f t="shared" si="1082"/>
        <v xml:space="preserve">     X00034 - PETTENATI S/A INDUSTRIA TEXTIL</v>
      </c>
      <c r="AJ4074" t="str">
        <f t="shared" si="1083"/>
        <v xml:space="preserve">     90 - SALES</v>
      </c>
      <c r="AK4074" t="str">
        <f t="shared" si="1084"/>
        <v/>
      </c>
      <c r="AL4074">
        <f t="shared" si="1085"/>
        <v>1</v>
      </c>
      <c r="AM4074" t="str">
        <f t="shared" si="1086"/>
        <v>2025 1</v>
      </c>
      <c r="AN4074" t="str">
        <f t="shared" si="1087"/>
        <v xml:space="preserve">PETTENATI </v>
      </c>
    </row>
    <row r="4075" spans="1:40" x14ac:dyDescent="0.35">
      <c r="A4075">
        <v>80889</v>
      </c>
      <c r="B4075" t="s">
        <v>274</v>
      </c>
      <c r="C4075" s="31">
        <v>45672</v>
      </c>
      <c r="D4075" t="s">
        <v>286</v>
      </c>
      <c r="E4075" t="s">
        <v>287</v>
      </c>
      <c r="F4075" t="s">
        <v>1016</v>
      </c>
      <c r="G4075" t="s">
        <v>1017</v>
      </c>
      <c r="H4075" t="s">
        <v>1042</v>
      </c>
      <c r="I4075" t="s">
        <v>1043</v>
      </c>
      <c r="J4075">
        <v>600</v>
      </c>
      <c r="K4075">
        <v>3270</v>
      </c>
      <c r="L4075">
        <v>1888.70562</v>
      </c>
      <c r="M4075">
        <v>658.58</v>
      </c>
      <c r="N4075">
        <v>5.45</v>
      </c>
      <c r="O4075" s="32">
        <f t="shared" si="1071"/>
        <v>2611.42</v>
      </c>
      <c r="P4075" s="32">
        <f t="shared" si="1072"/>
        <v>722.71438000000012</v>
      </c>
      <c r="Q4075">
        <v>707187</v>
      </c>
      <c r="R4075" t="s">
        <v>312</v>
      </c>
      <c r="S4075" t="s">
        <v>312</v>
      </c>
      <c r="T4075" t="str">
        <f t="shared" si="1073"/>
        <v>VEN</v>
      </c>
      <c r="U4075" t="s">
        <v>313</v>
      </c>
      <c r="V4075" s="33">
        <f t="shared" si="1074"/>
        <v>3270</v>
      </c>
      <c r="W4075">
        <f t="shared" si="1075"/>
        <v>600</v>
      </c>
      <c r="X4075" s="33">
        <f t="shared" si="1076"/>
        <v>2611.42</v>
      </c>
      <c r="Y4075" s="33">
        <f t="shared" si="1077"/>
        <v>658.58</v>
      </c>
      <c r="Z4075" s="45">
        <f t="shared" si="1078"/>
        <v>0.18431632415902144</v>
      </c>
      <c r="AA4075" s="33">
        <f t="shared" si="1079"/>
        <v>602.71438000000012</v>
      </c>
      <c r="AB4075" s="45">
        <f t="shared" si="1080"/>
        <v>0.23079948074227818</v>
      </c>
      <c r="AC4075" s="33">
        <f>IFERROR($X4075/VLOOKUP(CONCATENATE("USD",C4075),[1]GEINDICE!AR$1:AS$65536,2,0),"")</f>
        <v>432.51900558159565</v>
      </c>
      <c r="AD4075" s="33">
        <f>IFERROR($AA4075/VLOOKUP(CONCATENATE("USD",C4075),[1]GEINDICE!AR$1:AS$65536,2,0),"")</f>
        <v>99.825161899398793</v>
      </c>
      <c r="AE4075" s="33">
        <f>IFERROR($X4075/VLOOKUP(CONCATENATE("EUR",C4075),[1]GEINDICE!AR$1:AS$65536,2,0),"")</f>
        <v>419.63330173064867</v>
      </c>
      <c r="AF4075" s="33">
        <f>IFERROR($AA4075/VLOOKUP(CONCATENATE("EUR",C4075),[1]GEINDICE!AR$1:AS$65536,2,0),"")</f>
        <v>96.85114814160147</v>
      </c>
      <c r="AG4075" s="48" t="str">
        <f>VLOOKUP(E4075,[1]Apresentação!AW$1:AX$65536,2,0)</f>
        <v xml:space="preserve">                    3 - TEXTILE AUXILIARIES</v>
      </c>
      <c r="AH4075" s="48" t="str">
        <f t="shared" si="1081"/>
        <v xml:space="preserve">         5518000013 - ZETESAN PD LIQ BR</v>
      </c>
      <c r="AI4075" s="49" t="str">
        <f t="shared" si="1082"/>
        <v xml:space="preserve">     X00034 - PETTENATI S/A INDUSTRIA TEXTIL</v>
      </c>
      <c r="AJ4075" t="str">
        <f t="shared" si="1083"/>
        <v xml:space="preserve">     90 - SALES</v>
      </c>
      <c r="AK4075" t="str">
        <f t="shared" si="1084"/>
        <v/>
      </c>
      <c r="AL4075">
        <f t="shared" si="1085"/>
        <v>1</v>
      </c>
      <c r="AM4075" t="str">
        <f t="shared" si="1086"/>
        <v>2025 1</v>
      </c>
      <c r="AN4075" t="str">
        <f t="shared" si="1087"/>
        <v xml:space="preserve">PETTENATI </v>
      </c>
    </row>
    <row r="4076" spans="1:40" x14ac:dyDescent="0.35">
      <c r="A4076">
        <v>81862</v>
      </c>
      <c r="B4076" t="s">
        <v>274</v>
      </c>
      <c r="C4076" s="31">
        <v>45748</v>
      </c>
      <c r="D4076" t="s">
        <v>286</v>
      </c>
      <c r="E4076" t="s">
        <v>287</v>
      </c>
      <c r="F4076" t="s">
        <v>1016</v>
      </c>
      <c r="G4076" t="s">
        <v>1017</v>
      </c>
      <c r="H4076" t="s">
        <v>1042</v>
      </c>
      <c r="I4076" t="s">
        <v>1043</v>
      </c>
      <c r="J4076">
        <v>600</v>
      </c>
      <c r="K4076">
        <v>3270</v>
      </c>
      <c r="L4076">
        <v>1926.6443200000001</v>
      </c>
      <c r="M4076">
        <v>658.58</v>
      </c>
      <c r="N4076">
        <v>5.45</v>
      </c>
      <c r="O4076" s="32">
        <f t="shared" si="1071"/>
        <v>2611.42</v>
      </c>
      <c r="P4076" s="32">
        <f t="shared" si="1072"/>
        <v>684.77567999999997</v>
      </c>
      <c r="Q4076">
        <v>724633</v>
      </c>
      <c r="R4076" t="s">
        <v>312</v>
      </c>
      <c r="S4076" t="s">
        <v>312</v>
      </c>
      <c r="T4076" t="str">
        <f t="shared" si="1073"/>
        <v>VEN</v>
      </c>
      <c r="U4076" t="s">
        <v>313</v>
      </c>
      <c r="V4076" s="33">
        <f t="shared" si="1074"/>
        <v>3270</v>
      </c>
      <c r="W4076">
        <f t="shared" si="1075"/>
        <v>600</v>
      </c>
      <c r="X4076" s="33">
        <f t="shared" si="1076"/>
        <v>2611.42</v>
      </c>
      <c r="Y4076" s="33">
        <f t="shared" si="1077"/>
        <v>658.58</v>
      </c>
      <c r="Z4076" s="45">
        <f t="shared" si="1078"/>
        <v>0.17271427522935778</v>
      </c>
      <c r="AA4076" s="33">
        <f t="shared" si="1079"/>
        <v>564.77567999999997</v>
      </c>
      <c r="AB4076" s="45">
        <f t="shared" si="1080"/>
        <v>0.21627148447970834</v>
      </c>
      <c r="AC4076" s="33">
        <f>IFERROR($X4076/VLOOKUP(CONCATENATE("USD",C4076),[1]GEINDICE!AR$1:AS$65536,2,0),"")</f>
        <v>457.73430789994921</v>
      </c>
      <c r="AD4076" s="33">
        <f>IFERROR($AA4076/VLOOKUP(CONCATENATE("USD",C4076),[1]GEINDICE!AR$1:AS$65536,2,0),"")</f>
        <v>98.994878266813899</v>
      </c>
      <c r="AE4076" s="33">
        <f>IFERROR($X4076/VLOOKUP(CONCATENATE("EUR",C4076),[1]GEINDICE!AR$1:AS$65536,2,0),"")</f>
        <v>423.82861316237927</v>
      </c>
      <c r="AF4076" s="33">
        <f>IFERROR($AA4076/VLOOKUP(CONCATENATE("EUR",C4076),[1]GEINDICE!AR$1:AS$65536,2,0),"")</f>
        <v>91.662043333603819</v>
      </c>
      <c r="AG4076" s="48" t="str">
        <f>VLOOKUP(E4076,[1]Apresentação!AW$1:AX$65536,2,0)</f>
        <v xml:space="preserve">                    3 - TEXTILE AUXILIARIES</v>
      </c>
      <c r="AH4076" s="48" t="str">
        <f t="shared" si="1081"/>
        <v xml:space="preserve">         5518000013 - ZETESAN PD LIQ BR</v>
      </c>
      <c r="AI4076" s="49" t="str">
        <f t="shared" si="1082"/>
        <v xml:space="preserve">     X00034 - PETTENATI S/A INDUSTRIA TEXTIL</v>
      </c>
      <c r="AJ4076" t="str">
        <f t="shared" si="1083"/>
        <v xml:space="preserve">     90 - SALES</v>
      </c>
      <c r="AK4076" t="str">
        <f t="shared" si="1084"/>
        <v/>
      </c>
      <c r="AL4076">
        <f t="shared" si="1085"/>
        <v>4</v>
      </c>
      <c r="AM4076" t="str">
        <f t="shared" si="1086"/>
        <v>2025 4</v>
      </c>
      <c r="AN4076" t="str">
        <f t="shared" si="1087"/>
        <v xml:space="preserve">PETTENATI </v>
      </c>
    </row>
    <row r="4077" spans="1:40" x14ac:dyDescent="0.35">
      <c r="A4077">
        <v>81468</v>
      </c>
      <c r="B4077" t="s">
        <v>274</v>
      </c>
      <c r="C4077" s="31">
        <v>45716</v>
      </c>
      <c r="D4077" t="s">
        <v>286</v>
      </c>
      <c r="E4077" t="s">
        <v>287</v>
      </c>
      <c r="F4077" t="s">
        <v>1016</v>
      </c>
      <c r="G4077" t="s">
        <v>1017</v>
      </c>
      <c r="H4077" t="s">
        <v>1042</v>
      </c>
      <c r="I4077" t="s">
        <v>1043</v>
      </c>
      <c r="J4077">
        <v>600</v>
      </c>
      <c r="K4077">
        <v>3270</v>
      </c>
      <c r="L4077">
        <v>1928.16578</v>
      </c>
      <c r="M4077">
        <v>658.58</v>
      </c>
      <c r="N4077">
        <v>5.45</v>
      </c>
      <c r="O4077" s="32">
        <f t="shared" si="1071"/>
        <v>2611.42</v>
      </c>
      <c r="P4077" s="32">
        <f t="shared" si="1072"/>
        <v>683.25422000000003</v>
      </c>
      <c r="Q4077">
        <v>712594</v>
      </c>
      <c r="R4077" t="s">
        <v>312</v>
      </c>
      <c r="S4077" t="s">
        <v>312</v>
      </c>
      <c r="T4077" t="str">
        <f t="shared" si="1073"/>
        <v>VEN</v>
      </c>
      <c r="U4077" t="s">
        <v>313</v>
      </c>
      <c r="V4077" s="33">
        <f t="shared" si="1074"/>
        <v>3270</v>
      </c>
      <c r="W4077">
        <f t="shared" si="1075"/>
        <v>600</v>
      </c>
      <c r="X4077" s="33">
        <f t="shared" si="1076"/>
        <v>2611.42</v>
      </c>
      <c r="Y4077" s="33">
        <f t="shared" si="1077"/>
        <v>658.58</v>
      </c>
      <c r="Z4077" s="45">
        <f t="shared" si="1078"/>
        <v>0.17224899694189602</v>
      </c>
      <c r="AA4077" s="33">
        <f t="shared" si="1079"/>
        <v>563.25422000000003</v>
      </c>
      <c r="AB4077" s="45">
        <f t="shared" si="1080"/>
        <v>0.21568886659365402</v>
      </c>
      <c r="AC4077" s="33">
        <f>IFERROR($X4077/VLOOKUP(CONCATENATE("USD",C4077),[1]GEINDICE!AR$1:AS$65536,2,0),"")</f>
        <v>446.48816851319924</v>
      </c>
      <c r="AD4077" s="33">
        <f>IFERROR($AA4077/VLOOKUP(CONCATENATE("USD",C4077),[1]GEINDICE!AR$1:AS$65536,2,0),"")</f>
        <v>96.302527014088355</v>
      </c>
      <c r="AE4077" s="33">
        <f>IFERROR($X4077/VLOOKUP(CONCATENATE("EUR",C4077),[1]GEINDICE!AR$1:AS$65536,2,0),"")</f>
        <v>429.31215887420262</v>
      </c>
      <c r="AF4077" s="33">
        <f>IFERROR($AA4077/VLOOKUP(CONCATENATE("EUR",C4077),[1]GEINDICE!AR$1:AS$65536,2,0),"")</f>
        <v>92.597852962451498</v>
      </c>
      <c r="AG4077" s="48" t="str">
        <f>VLOOKUP(E4077,[1]Apresentação!AW$1:AX$65536,2,0)</f>
        <v xml:space="preserve">                    3 - TEXTILE AUXILIARIES</v>
      </c>
      <c r="AH4077" s="48" t="str">
        <f t="shared" si="1081"/>
        <v xml:space="preserve">         5518000013 - ZETESAN PD LIQ BR</v>
      </c>
      <c r="AI4077" s="49" t="str">
        <f t="shared" si="1082"/>
        <v xml:space="preserve">     X00034 - PETTENATI S/A INDUSTRIA TEXTIL</v>
      </c>
      <c r="AJ4077" t="str">
        <f t="shared" si="1083"/>
        <v xml:space="preserve">     90 - SALES</v>
      </c>
      <c r="AK4077" t="str">
        <f t="shared" si="1084"/>
        <v/>
      </c>
      <c r="AL4077">
        <f t="shared" si="1085"/>
        <v>2</v>
      </c>
      <c r="AM4077" t="str">
        <f t="shared" si="1086"/>
        <v>2025 2</v>
      </c>
      <c r="AN4077" t="str">
        <f t="shared" si="1087"/>
        <v xml:space="preserve">PETTENATI </v>
      </c>
    </row>
    <row r="4078" spans="1:40" x14ac:dyDescent="0.35">
      <c r="A4078">
        <v>81367</v>
      </c>
      <c r="B4078" t="s">
        <v>274</v>
      </c>
      <c r="C4078" s="31">
        <v>45709</v>
      </c>
      <c r="D4078" t="s">
        <v>286</v>
      </c>
      <c r="E4078" t="s">
        <v>287</v>
      </c>
      <c r="F4078" t="s">
        <v>1016</v>
      </c>
      <c r="G4078" t="s">
        <v>1017</v>
      </c>
      <c r="H4078" t="s">
        <v>1042</v>
      </c>
      <c r="I4078" t="s">
        <v>1043</v>
      </c>
      <c r="J4078">
        <v>1200</v>
      </c>
      <c r="K4078">
        <v>6540</v>
      </c>
      <c r="L4078">
        <v>3856.3315499999999</v>
      </c>
      <c r="M4078">
        <v>1317.16</v>
      </c>
      <c r="N4078">
        <v>5.45</v>
      </c>
      <c r="O4078" s="32">
        <f t="shared" si="1071"/>
        <v>5222.84</v>
      </c>
      <c r="P4078" s="32">
        <f t="shared" si="1072"/>
        <v>1366.5084500000003</v>
      </c>
      <c r="Q4078">
        <v>710959</v>
      </c>
      <c r="R4078" t="s">
        <v>312</v>
      </c>
      <c r="S4078" t="s">
        <v>312</v>
      </c>
      <c r="T4078" t="str">
        <f t="shared" si="1073"/>
        <v>VEN</v>
      </c>
      <c r="U4078" t="s">
        <v>313</v>
      </c>
      <c r="V4078" s="33">
        <f t="shared" si="1074"/>
        <v>6540</v>
      </c>
      <c r="W4078">
        <f t="shared" si="1075"/>
        <v>1200</v>
      </c>
      <c r="X4078" s="33">
        <f t="shared" si="1076"/>
        <v>5222.84</v>
      </c>
      <c r="Y4078" s="33">
        <f t="shared" si="1077"/>
        <v>1317.16</v>
      </c>
      <c r="Z4078" s="45">
        <f t="shared" si="1078"/>
        <v>0.17224899847094804</v>
      </c>
      <c r="AA4078" s="33">
        <f t="shared" si="1079"/>
        <v>1126.5084500000003</v>
      </c>
      <c r="AB4078" s="45">
        <f t="shared" si="1080"/>
        <v>0.2156888685083212</v>
      </c>
      <c r="AC4078" s="33">
        <f>IFERROR($X4078/VLOOKUP(CONCATENATE("USD",C4078),[1]GEINDICE!AR$1:AS$65536,2,0),"")</f>
        <v>915.85389376961791</v>
      </c>
      <c r="AD4078" s="33">
        <f>IFERROR($AA4078/VLOOKUP(CONCATENATE("USD",C4078),[1]GEINDICE!AR$1:AS$65536,2,0),"")</f>
        <v>197.53949006610907</v>
      </c>
      <c r="AE4078" s="33">
        <f>IFERROR($X4078/VLOOKUP(CONCATENATE("EUR",C4078),[1]GEINDICE!AR$1:AS$65536,2,0),"")</f>
        <v>875.99208345912587</v>
      </c>
      <c r="AF4078" s="33">
        <f>IFERROR($AA4078/VLOOKUP(CONCATENATE("EUR",C4078),[1]GEINDICE!AR$1:AS$65536,2,0),"")</f>
        <v>188.94174130354571</v>
      </c>
      <c r="AG4078" s="48" t="str">
        <f>VLOOKUP(E4078,[1]Apresentação!AW$1:AX$65536,2,0)</f>
        <v xml:space="preserve">                    3 - TEXTILE AUXILIARIES</v>
      </c>
      <c r="AH4078" s="48" t="str">
        <f t="shared" si="1081"/>
        <v xml:space="preserve">         5518000013 - ZETESAN PD LIQ BR</v>
      </c>
      <c r="AI4078" s="49" t="str">
        <f t="shared" si="1082"/>
        <v xml:space="preserve">     X00034 - PETTENATI S/A INDUSTRIA TEXTIL</v>
      </c>
      <c r="AJ4078" t="str">
        <f t="shared" si="1083"/>
        <v xml:space="preserve">     90 - SALES</v>
      </c>
      <c r="AK4078" t="str">
        <f t="shared" si="1084"/>
        <v/>
      </c>
      <c r="AL4078">
        <f t="shared" si="1085"/>
        <v>2</v>
      </c>
      <c r="AM4078" t="str">
        <f t="shared" si="1086"/>
        <v>2025 2</v>
      </c>
      <c r="AN4078" t="str">
        <f t="shared" si="1087"/>
        <v xml:space="preserve">PETTENATI </v>
      </c>
    </row>
    <row r="4079" spans="1:40" x14ac:dyDescent="0.35">
      <c r="A4079">
        <v>83688</v>
      </c>
      <c r="B4079" t="s">
        <v>274</v>
      </c>
      <c r="C4079" s="31">
        <v>45898</v>
      </c>
      <c r="D4079" t="s">
        <v>286</v>
      </c>
      <c r="E4079" t="s">
        <v>287</v>
      </c>
      <c r="F4079" t="s">
        <v>1016</v>
      </c>
      <c r="G4079" t="s">
        <v>1017</v>
      </c>
      <c r="H4079" t="s">
        <v>1042</v>
      </c>
      <c r="I4079" t="s">
        <v>1043</v>
      </c>
      <c r="J4079">
        <v>600</v>
      </c>
      <c r="K4079">
        <v>3270</v>
      </c>
      <c r="L4079">
        <v>1908.3207199999999</v>
      </c>
      <c r="M4079">
        <v>658.58</v>
      </c>
      <c r="N4079">
        <v>5.45</v>
      </c>
      <c r="O4079" s="32">
        <f t="shared" si="1071"/>
        <v>2611.42</v>
      </c>
      <c r="P4079" s="32">
        <f t="shared" si="1072"/>
        <v>703.09928000000014</v>
      </c>
      <c r="Q4079">
        <v>760159</v>
      </c>
      <c r="R4079" t="s">
        <v>312</v>
      </c>
      <c r="S4079" t="s">
        <v>312</v>
      </c>
      <c r="T4079" t="str">
        <f t="shared" si="1073"/>
        <v>VEN</v>
      </c>
      <c r="U4079" t="s">
        <v>313</v>
      </c>
      <c r="V4079" s="33">
        <f t="shared" si="1074"/>
        <v>3270</v>
      </c>
      <c r="W4079">
        <f t="shared" si="1075"/>
        <v>600</v>
      </c>
      <c r="X4079" s="33">
        <f t="shared" si="1076"/>
        <v>2611.42</v>
      </c>
      <c r="Y4079" s="33">
        <f t="shared" si="1077"/>
        <v>658.58</v>
      </c>
      <c r="Z4079" s="45">
        <f t="shared" si="1078"/>
        <v>0.17831782262996945</v>
      </c>
      <c r="AA4079" s="33">
        <f t="shared" si="1079"/>
        <v>583.09928000000014</v>
      </c>
      <c r="AB4079" s="45">
        <f t="shared" si="1080"/>
        <v>0.22328820335296509</v>
      </c>
      <c r="AC4079" s="33">
        <f>IFERROR($X4079/VLOOKUP(CONCATENATE("USD",C4079),[1]GEINDICE!AR$1:AS$65536,2,0),"")</f>
        <v>481.24355005159958</v>
      </c>
      <c r="AD4079" s="33">
        <f>IFERROR($AA4079/VLOOKUP(CONCATENATE("USD",C4079),[1]GEINDICE!AR$1:AS$65536,2,0),"")</f>
        <v>107.45600766622441</v>
      </c>
      <c r="AE4079" s="33">
        <f>IFERROR($X4079/VLOOKUP(CONCATENATE("EUR",C4079),[1]GEINDICE!AR$1:AS$65536,2,0),"")</f>
        <v>411.46107425906376</v>
      </c>
      <c r="AF4079" s="33">
        <f>IFERROR($AA4079/VLOOKUP(CONCATENATE("EUR",C4079),[1]GEINDICE!AR$1:AS$65536,2,0),"")</f>
        <v>91.874404020987299</v>
      </c>
      <c r="AG4079" s="48" t="str">
        <f>VLOOKUP(E4079,[1]Apresentação!AW$1:AX$65536,2,0)</f>
        <v xml:space="preserve">                    3 - TEXTILE AUXILIARIES</v>
      </c>
      <c r="AH4079" s="48" t="str">
        <f t="shared" si="1081"/>
        <v xml:space="preserve">         5518000013 - ZETESAN PD LIQ BR</v>
      </c>
      <c r="AI4079" s="49" t="str">
        <f t="shared" si="1082"/>
        <v xml:space="preserve">     X00034 - PETTENATI S/A INDUSTRIA TEXTIL</v>
      </c>
      <c r="AJ4079" t="str">
        <f t="shared" si="1083"/>
        <v xml:space="preserve">     90 - SALES</v>
      </c>
      <c r="AK4079" t="str">
        <f t="shared" si="1084"/>
        <v/>
      </c>
      <c r="AL4079">
        <f t="shared" si="1085"/>
        <v>8</v>
      </c>
      <c r="AM4079" t="str">
        <f t="shared" si="1086"/>
        <v>2025 8</v>
      </c>
      <c r="AN4079" t="str">
        <f t="shared" si="1087"/>
        <v xml:space="preserve">PETTENATI </v>
      </c>
    </row>
    <row r="4080" spans="1:40" x14ac:dyDescent="0.35">
      <c r="A4080">
        <v>82594</v>
      </c>
      <c r="B4080" t="s">
        <v>274</v>
      </c>
      <c r="C4080" s="31">
        <v>45807</v>
      </c>
      <c r="D4080" t="s">
        <v>286</v>
      </c>
      <c r="E4080" t="s">
        <v>287</v>
      </c>
      <c r="F4080" t="s">
        <v>1016</v>
      </c>
      <c r="G4080" t="s">
        <v>1017</v>
      </c>
      <c r="H4080" t="s">
        <v>1042</v>
      </c>
      <c r="I4080" t="s">
        <v>1043</v>
      </c>
      <c r="J4080">
        <v>600</v>
      </c>
      <c r="K4080">
        <v>3270</v>
      </c>
      <c r="L4080">
        <v>1814.4432099999999</v>
      </c>
      <c r="M4080">
        <v>658.58</v>
      </c>
      <c r="N4080">
        <v>5.45</v>
      </c>
      <c r="O4080" s="32">
        <f t="shared" si="1071"/>
        <v>2611.42</v>
      </c>
      <c r="P4080" s="32">
        <f t="shared" si="1072"/>
        <v>796.97679000000016</v>
      </c>
      <c r="Q4080">
        <v>740039</v>
      </c>
      <c r="R4080" t="s">
        <v>312</v>
      </c>
      <c r="S4080" t="s">
        <v>312</v>
      </c>
      <c r="T4080" t="str">
        <f t="shared" si="1073"/>
        <v>VEN</v>
      </c>
      <c r="U4080" t="s">
        <v>313</v>
      </c>
      <c r="V4080" s="33">
        <f t="shared" si="1074"/>
        <v>3270</v>
      </c>
      <c r="W4080">
        <f t="shared" si="1075"/>
        <v>600</v>
      </c>
      <c r="X4080" s="33">
        <f t="shared" si="1076"/>
        <v>2611.42</v>
      </c>
      <c r="Y4080" s="33">
        <f t="shared" si="1077"/>
        <v>658.58</v>
      </c>
      <c r="Z4080" s="45">
        <f t="shared" si="1078"/>
        <v>0.20702654128440373</v>
      </c>
      <c r="AA4080" s="33">
        <f t="shared" si="1079"/>
        <v>676.97679000000016</v>
      </c>
      <c r="AB4080" s="45">
        <f t="shared" si="1080"/>
        <v>0.25923703961829203</v>
      </c>
      <c r="AC4080" s="33">
        <f>IFERROR($X4080/VLOOKUP(CONCATENATE("USD",C4080),[1]GEINDICE!AR$1:AS$65536,2,0),"")</f>
        <v>457.44565312593056</v>
      </c>
      <c r="AD4080" s="33">
        <f>IFERROR($AA4080/VLOOKUP(CONCATENATE("USD",C4080),[1]GEINDICE!AR$1:AS$65536,2,0),"")</f>
        <v>118.58685690262233</v>
      </c>
      <c r="AE4080" s="33">
        <f>IFERROR($X4080/VLOOKUP(CONCATENATE("EUR",C4080),[1]GEINDICE!AR$1:AS$65536,2,0),"")</f>
        <v>403.14000339626716</v>
      </c>
      <c r="AF4080" s="33">
        <f>IFERROR($AA4080/VLOOKUP(CONCATENATE("EUR",C4080),[1]GEINDICE!AR$1:AS$65536,2,0),"")</f>
        <v>104.50882103215649</v>
      </c>
      <c r="AG4080" s="48" t="str">
        <f>VLOOKUP(E4080,[1]Apresentação!AW$1:AX$65536,2,0)</f>
        <v xml:space="preserve">                    3 - TEXTILE AUXILIARIES</v>
      </c>
      <c r="AH4080" s="48" t="str">
        <f t="shared" si="1081"/>
        <v xml:space="preserve">         5518000013 - ZETESAN PD LIQ BR</v>
      </c>
      <c r="AI4080" s="49" t="str">
        <f t="shared" si="1082"/>
        <v xml:space="preserve">     X00034 - PETTENATI S/A INDUSTRIA TEXTIL</v>
      </c>
      <c r="AJ4080" t="str">
        <f t="shared" si="1083"/>
        <v xml:space="preserve">     90 - SALES</v>
      </c>
      <c r="AK4080" t="str">
        <f t="shared" si="1084"/>
        <v/>
      </c>
      <c r="AL4080">
        <f t="shared" si="1085"/>
        <v>5</v>
      </c>
      <c r="AM4080" t="str">
        <f t="shared" si="1086"/>
        <v>2025 5</v>
      </c>
      <c r="AN4080" t="str">
        <f t="shared" si="1087"/>
        <v xml:space="preserve">PETTENATI </v>
      </c>
    </row>
    <row r="4081" spans="1:40" x14ac:dyDescent="0.35">
      <c r="A4081">
        <v>84425</v>
      </c>
      <c r="B4081" t="s">
        <v>274</v>
      </c>
      <c r="C4081" s="31">
        <v>45960</v>
      </c>
      <c r="D4081" t="s">
        <v>286</v>
      </c>
      <c r="E4081" t="s">
        <v>287</v>
      </c>
      <c r="F4081" t="s">
        <v>1016</v>
      </c>
      <c r="G4081" t="s">
        <v>1017</v>
      </c>
      <c r="H4081" t="s">
        <v>1042</v>
      </c>
      <c r="I4081" t="s">
        <v>1043</v>
      </c>
      <c r="J4081">
        <v>600</v>
      </c>
      <c r="K4081">
        <v>3270</v>
      </c>
      <c r="L4081">
        <v>1901.73804</v>
      </c>
      <c r="M4081">
        <v>658.58</v>
      </c>
      <c r="N4081">
        <v>5.45</v>
      </c>
      <c r="O4081" s="32">
        <f t="shared" si="1071"/>
        <v>2611.42</v>
      </c>
      <c r="P4081" s="32">
        <f t="shared" si="1072"/>
        <v>709.68196000000012</v>
      </c>
      <c r="Q4081">
        <v>765619</v>
      </c>
      <c r="R4081" t="s">
        <v>312</v>
      </c>
      <c r="S4081" t="s">
        <v>312</v>
      </c>
      <c r="T4081" t="str">
        <f t="shared" si="1073"/>
        <v>VEN</v>
      </c>
      <c r="U4081" t="s">
        <v>313</v>
      </c>
      <c r="V4081" s="33">
        <f t="shared" si="1074"/>
        <v>3270</v>
      </c>
      <c r="W4081">
        <f t="shared" si="1075"/>
        <v>600</v>
      </c>
      <c r="X4081" s="33">
        <f t="shared" si="1076"/>
        <v>2611.42</v>
      </c>
      <c r="Y4081" s="33">
        <f t="shared" si="1077"/>
        <v>658.58</v>
      </c>
      <c r="Z4081" s="45">
        <f t="shared" si="1078"/>
        <v>0.18033087461773703</v>
      </c>
      <c r="AA4081" s="33">
        <f t="shared" si="1079"/>
        <v>589.68196000000012</v>
      </c>
      <c r="AB4081" s="45">
        <f t="shared" si="1080"/>
        <v>0.22580893153916265</v>
      </c>
      <c r="AC4081" s="33">
        <f>IFERROR($X4081/VLOOKUP(CONCATENATE("USD",C4081),[1]GEINDICE!AR$1:AS$65536,2,0),"")</f>
        <v>484.94336118848651</v>
      </c>
      <c r="AD4081" s="33">
        <f>IFERROR($AA4081/VLOOKUP(CONCATENATE("USD",C4081),[1]GEINDICE!AR$1:AS$65536,2,0),"")</f>
        <v>109.50454224698237</v>
      </c>
      <c r="AE4081" s="33">
        <f>IFERROR($X4081/VLOOKUP(CONCATENATE("EUR",C4081),[1]GEINDICE!AR$1:AS$65536,2,0),"")</f>
        <v>419.31661260798353</v>
      </c>
      <c r="AF4081" s="33">
        <f>IFERROR($AA4081/VLOOKUP(CONCATENATE("EUR",C4081),[1]GEINDICE!AR$1:AS$65536,2,0),"")</f>
        <v>94.685436269629747</v>
      </c>
      <c r="AG4081" s="48" t="str">
        <f>VLOOKUP(E4081,[1]Apresentação!AW$1:AX$65536,2,0)</f>
        <v xml:space="preserve">                    3 - TEXTILE AUXILIARIES</v>
      </c>
      <c r="AH4081" s="48" t="str">
        <f t="shared" si="1081"/>
        <v xml:space="preserve">         5518000013 - ZETESAN PD LIQ BR</v>
      </c>
      <c r="AI4081" s="49" t="str">
        <f t="shared" si="1082"/>
        <v xml:space="preserve">     X00034 - PETTENATI S/A INDUSTRIA TEXTIL</v>
      </c>
      <c r="AJ4081" t="str">
        <f t="shared" si="1083"/>
        <v xml:space="preserve">     90 - SALES</v>
      </c>
      <c r="AK4081" t="str">
        <f t="shared" si="1084"/>
        <v/>
      </c>
      <c r="AL4081">
        <f t="shared" si="1085"/>
        <v>10</v>
      </c>
      <c r="AM4081" t="str">
        <f t="shared" si="1086"/>
        <v>2025 10</v>
      </c>
      <c r="AN4081" t="str">
        <f t="shared" si="1087"/>
        <v xml:space="preserve">PETTENATI </v>
      </c>
    </row>
    <row r="4082" spans="1:40" x14ac:dyDescent="0.35">
      <c r="A4082">
        <v>82995</v>
      </c>
      <c r="B4082" t="s">
        <v>274</v>
      </c>
      <c r="C4082" s="31">
        <v>45842</v>
      </c>
      <c r="D4082" t="s">
        <v>286</v>
      </c>
      <c r="E4082" t="s">
        <v>287</v>
      </c>
      <c r="F4082" t="s">
        <v>1016</v>
      </c>
      <c r="G4082" t="s">
        <v>1017</v>
      </c>
      <c r="H4082" t="s">
        <v>1042</v>
      </c>
      <c r="I4082" t="s">
        <v>1043</v>
      </c>
      <c r="J4082">
        <v>600</v>
      </c>
      <c r="K4082">
        <v>3270</v>
      </c>
      <c r="L4082">
        <v>1952.47273</v>
      </c>
      <c r="M4082">
        <v>658.58</v>
      </c>
      <c r="N4082">
        <v>5.45</v>
      </c>
      <c r="O4082" s="32">
        <f t="shared" si="1071"/>
        <v>2611.42</v>
      </c>
      <c r="P4082" s="32">
        <f t="shared" si="1072"/>
        <v>658.94727000000012</v>
      </c>
      <c r="Q4082">
        <v>742852</v>
      </c>
      <c r="R4082" t="s">
        <v>312</v>
      </c>
      <c r="S4082" t="s">
        <v>312</v>
      </c>
      <c r="T4082" t="str">
        <f t="shared" si="1073"/>
        <v>VEN</v>
      </c>
      <c r="U4082" t="s">
        <v>313</v>
      </c>
      <c r="V4082" s="33">
        <f t="shared" si="1074"/>
        <v>3270</v>
      </c>
      <c r="W4082">
        <f t="shared" si="1075"/>
        <v>600</v>
      </c>
      <c r="X4082" s="33">
        <f t="shared" si="1076"/>
        <v>2611.42</v>
      </c>
      <c r="Y4082" s="33">
        <f t="shared" si="1077"/>
        <v>658.58</v>
      </c>
      <c r="Z4082" s="45">
        <f t="shared" si="1078"/>
        <v>0.16481567889908261</v>
      </c>
      <c r="AA4082" s="33">
        <f t="shared" si="1079"/>
        <v>538.94727000000012</v>
      </c>
      <c r="AB4082" s="45">
        <f t="shared" si="1080"/>
        <v>0.20638092302272332</v>
      </c>
      <c r="AC4082" s="33">
        <f>IFERROR($X4082/VLOOKUP(CONCATENATE("USD",C4082),[1]GEINDICE!AR$1:AS$65536,2,0),"")</f>
        <v>482.79164355703455</v>
      </c>
      <c r="AD4082" s="33">
        <f>IFERROR($AA4082/VLOOKUP(CONCATENATE("USD",C4082),[1]GEINDICE!AR$1:AS$65536,2,0),"")</f>
        <v>99.638985024958416</v>
      </c>
      <c r="AE4082" s="33">
        <f>IFERROR($X4082/VLOOKUP(CONCATENATE("EUR",C4082),[1]GEINDICE!AR$1:AS$65536,2,0),"")</f>
        <v>409.84023352898708</v>
      </c>
      <c r="AF4082" s="33">
        <f>IFERROR($AA4082/VLOOKUP(CONCATENATE("EUR",C4082),[1]GEINDICE!AR$1:AS$65536,2,0),"")</f>
        <v>84.583205687560834</v>
      </c>
      <c r="AG4082" s="48" t="str">
        <f>VLOOKUP(E4082,[1]Apresentação!AW$1:AX$65536,2,0)</f>
        <v xml:space="preserve">                    3 - TEXTILE AUXILIARIES</v>
      </c>
      <c r="AH4082" s="48" t="str">
        <f t="shared" si="1081"/>
        <v xml:space="preserve">         5518000013 - ZETESAN PD LIQ BR</v>
      </c>
      <c r="AI4082" s="49" t="str">
        <f t="shared" si="1082"/>
        <v xml:space="preserve">     X00034 - PETTENATI S/A INDUSTRIA TEXTIL</v>
      </c>
      <c r="AJ4082" t="str">
        <f t="shared" si="1083"/>
        <v xml:space="preserve">     90 - SALES</v>
      </c>
      <c r="AK4082" t="str">
        <f t="shared" si="1084"/>
        <v/>
      </c>
      <c r="AL4082">
        <f t="shared" si="1085"/>
        <v>7</v>
      </c>
      <c r="AM4082" t="str">
        <f t="shared" si="1086"/>
        <v>2025 7</v>
      </c>
      <c r="AN4082" t="str">
        <f t="shared" si="1087"/>
        <v xml:space="preserve">PETTENATI </v>
      </c>
    </row>
    <row r="4083" spans="1:40" x14ac:dyDescent="0.35">
      <c r="A4083">
        <v>84465</v>
      </c>
      <c r="B4083" t="s">
        <v>274</v>
      </c>
      <c r="C4083" s="31">
        <v>45961</v>
      </c>
      <c r="D4083" t="s">
        <v>286</v>
      </c>
      <c r="E4083" t="s">
        <v>287</v>
      </c>
      <c r="F4083" t="s">
        <v>1016</v>
      </c>
      <c r="G4083" t="s">
        <v>1017</v>
      </c>
      <c r="H4083" t="s">
        <v>1042</v>
      </c>
      <c r="I4083" t="s">
        <v>1043</v>
      </c>
      <c r="J4083">
        <v>1240</v>
      </c>
      <c r="K4083">
        <v>6758</v>
      </c>
      <c r="L4083">
        <v>4074.9581199999998</v>
      </c>
      <c r="M4083">
        <v>1361.07</v>
      </c>
      <c r="N4083">
        <v>5.45</v>
      </c>
      <c r="O4083" s="32">
        <f t="shared" si="1071"/>
        <v>5396.93</v>
      </c>
      <c r="P4083" s="32">
        <f t="shared" si="1072"/>
        <v>1321.9718800000005</v>
      </c>
      <c r="Q4083">
        <v>765885</v>
      </c>
      <c r="R4083" t="s">
        <v>312</v>
      </c>
      <c r="S4083" t="s">
        <v>312</v>
      </c>
      <c r="T4083" t="str">
        <f t="shared" si="1073"/>
        <v>VEN</v>
      </c>
      <c r="U4083" t="s">
        <v>313</v>
      </c>
      <c r="V4083" s="33">
        <f t="shared" si="1074"/>
        <v>6758</v>
      </c>
      <c r="W4083">
        <f t="shared" si="1075"/>
        <v>1240</v>
      </c>
      <c r="X4083" s="33">
        <f t="shared" si="1076"/>
        <v>5396.93</v>
      </c>
      <c r="Y4083" s="33">
        <f t="shared" si="1077"/>
        <v>1361.07</v>
      </c>
      <c r="Z4083" s="45">
        <f t="shared" si="1078"/>
        <v>0.15891859721811194</v>
      </c>
      <c r="AA4083" s="33">
        <f t="shared" si="1079"/>
        <v>1073.9718800000005</v>
      </c>
      <c r="AB4083" s="45">
        <f t="shared" si="1080"/>
        <v>0.19899681485585333</v>
      </c>
      <c r="AC4083" s="33">
        <f>IFERROR($X4083/VLOOKUP(CONCATENATE("USD",C4083),[1]GEINDICE!AR$1:AS$65536,2,0),"")</f>
        <v>1002.345708820088</v>
      </c>
      <c r="AD4083" s="33">
        <f>IFERROR($AA4083/VLOOKUP(CONCATENATE("USD",C4083),[1]GEINDICE!AR$1:AS$65536,2,0),"")</f>
        <v>199.46360343963011</v>
      </c>
      <c r="AE4083" s="33">
        <f>IFERROR($X4083/VLOOKUP(CONCATENATE("EUR",C4083),[1]GEINDICE!AR$1:AS$65536,2,0),"")</f>
        <v>868.51142581268107</v>
      </c>
      <c r="AF4083" s="33">
        <f>IFERROR($AA4083/VLOOKUP(CONCATENATE("EUR",C4083),[1]GEINDICE!AR$1:AS$65536,2,0),"")</f>
        <v>172.83100740263927</v>
      </c>
      <c r="AG4083" s="48" t="str">
        <f>VLOOKUP(E4083,[1]Apresentação!AW$1:AX$65536,2,0)</f>
        <v xml:space="preserve">                    3 - TEXTILE AUXILIARIES</v>
      </c>
      <c r="AH4083" s="48" t="str">
        <f t="shared" si="1081"/>
        <v xml:space="preserve">         5518000013 - ZETESAN PD LIQ BR</v>
      </c>
      <c r="AI4083" s="49" t="str">
        <f t="shared" si="1082"/>
        <v xml:space="preserve">     X00034 - PETTENATI S/A INDUSTRIA TEXTIL</v>
      </c>
      <c r="AJ4083" t="str">
        <f t="shared" si="1083"/>
        <v xml:space="preserve">     90 - SALES</v>
      </c>
      <c r="AK4083" t="str">
        <f t="shared" si="1084"/>
        <v/>
      </c>
      <c r="AL4083">
        <f t="shared" si="1085"/>
        <v>10</v>
      </c>
      <c r="AM4083" t="str">
        <f t="shared" si="1086"/>
        <v>2025 10</v>
      </c>
      <c r="AN4083" t="str">
        <f t="shared" si="1087"/>
        <v xml:space="preserve">PETTENATI </v>
      </c>
    </row>
    <row r="4084" spans="1:40" x14ac:dyDescent="0.35">
      <c r="A4084">
        <v>83402</v>
      </c>
      <c r="B4084" t="s">
        <v>274</v>
      </c>
      <c r="C4084" s="31">
        <v>45875</v>
      </c>
      <c r="D4084" t="s">
        <v>286</v>
      </c>
      <c r="E4084" t="s">
        <v>287</v>
      </c>
      <c r="F4084" t="s">
        <v>1016</v>
      </c>
      <c r="G4084" t="s">
        <v>1017</v>
      </c>
      <c r="H4084" t="s">
        <v>1042</v>
      </c>
      <c r="I4084" t="s">
        <v>1043</v>
      </c>
      <c r="J4084">
        <v>600</v>
      </c>
      <c r="K4084">
        <v>3270</v>
      </c>
      <c r="L4084">
        <v>1871.36832</v>
      </c>
      <c r="M4084">
        <v>658.58</v>
      </c>
      <c r="N4084">
        <v>5.45</v>
      </c>
      <c r="O4084" s="32">
        <f t="shared" si="1071"/>
        <v>2611.42</v>
      </c>
      <c r="P4084" s="32">
        <f t="shared" si="1072"/>
        <v>740.05168000000003</v>
      </c>
      <c r="Q4084">
        <v>749131</v>
      </c>
      <c r="R4084" t="s">
        <v>312</v>
      </c>
      <c r="S4084" t="s">
        <v>312</v>
      </c>
      <c r="T4084" t="str">
        <f t="shared" si="1073"/>
        <v>VEN</v>
      </c>
      <c r="U4084" t="s">
        <v>313</v>
      </c>
      <c r="V4084" s="33">
        <f t="shared" si="1074"/>
        <v>3270</v>
      </c>
      <c r="W4084">
        <f t="shared" si="1075"/>
        <v>600</v>
      </c>
      <c r="X4084" s="33">
        <f t="shared" si="1076"/>
        <v>2611.42</v>
      </c>
      <c r="Y4084" s="33">
        <f t="shared" si="1077"/>
        <v>658.58</v>
      </c>
      <c r="Z4084" s="45">
        <f t="shared" si="1078"/>
        <v>0.18961825076452601</v>
      </c>
      <c r="AA4084" s="33">
        <f t="shared" si="1079"/>
        <v>620.05168000000003</v>
      </c>
      <c r="AB4084" s="45">
        <f t="shared" si="1080"/>
        <v>0.23743851238023758</v>
      </c>
      <c r="AC4084" s="33">
        <f>IFERROR($X4084/VLOOKUP(CONCATENATE("USD",C4084),[1]GEINDICE!AR$1:AS$65536,2,0),"")</f>
        <v>476.51910514214813</v>
      </c>
      <c r="AD4084" s="33">
        <f>IFERROR($AA4084/VLOOKUP(CONCATENATE("USD",C4084),[1]GEINDICE!AR$1:AS$65536,2,0),"")</f>
        <v>113.14398744571366</v>
      </c>
      <c r="AE4084" s="33">
        <f>IFERROR($X4084/VLOOKUP(CONCATENATE("EUR",C4084),[1]GEINDICE!AR$1:AS$65536,2,0),"")</f>
        <v>409.13392241649433</v>
      </c>
      <c r="AF4084" s="33">
        <f>IFERROR($AA4084/VLOOKUP(CONCATENATE("EUR",C4084),[1]GEINDICE!AR$1:AS$65536,2,0),"")</f>
        <v>97.144149902863944</v>
      </c>
      <c r="AG4084" s="48" t="str">
        <f>VLOOKUP(E4084,[1]Apresentação!AW$1:AX$65536,2,0)</f>
        <v xml:space="preserve">                    3 - TEXTILE AUXILIARIES</v>
      </c>
      <c r="AH4084" s="48" t="str">
        <f t="shared" si="1081"/>
        <v xml:space="preserve">         5518000013 - ZETESAN PD LIQ BR</v>
      </c>
      <c r="AI4084" s="49" t="str">
        <f t="shared" si="1082"/>
        <v xml:space="preserve">     X00034 - PETTENATI S/A INDUSTRIA TEXTIL</v>
      </c>
      <c r="AJ4084" t="str">
        <f t="shared" si="1083"/>
        <v xml:space="preserve">     90 - SALES</v>
      </c>
      <c r="AK4084" t="str">
        <f t="shared" si="1084"/>
        <v/>
      </c>
      <c r="AL4084">
        <f t="shared" si="1085"/>
        <v>8</v>
      </c>
      <c r="AM4084" t="str">
        <f t="shared" si="1086"/>
        <v>2025 8</v>
      </c>
      <c r="AN4084" t="str">
        <f t="shared" si="1087"/>
        <v xml:space="preserve">PETTENATI </v>
      </c>
    </row>
    <row r="4085" spans="1:40" x14ac:dyDescent="0.35">
      <c r="A4085">
        <v>83464</v>
      </c>
      <c r="B4085" t="s">
        <v>274</v>
      </c>
      <c r="C4085" s="31">
        <v>45881</v>
      </c>
      <c r="D4085" t="s">
        <v>286</v>
      </c>
      <c r="E4085" t="s">
        <v>287</v>
      </c>
      <c r="F4085" t="s">
        <v>1016</v>
      </c>
      <c r="G4085" t="s">
        <v>1017</v>
      </c>
      <c r="H4085" t="s">
        <v>1042</v>
      </c>
      <c r="I4085" t="s">
        <v>1043</v>
      </c>
      <c r="J4085">
        <v>600</v>
      </c>
      <c r="K4085">
        <v>3270</v>
      </c>
      <c r="L4085">
        <v>1871.36832</v>
      </c>
      <c r="M4085">
        <v>658.58</v>
      </c>
      <c r="N4085">
        <v>5.45</v>
      </c>
      <c r="O4085" s="32">
        <f t="shared" si="1071"/>
        <v>2611.42</v>
      </c>
      <c r="P4085" s="32">
        <f t="shared" si="1072"/>
        <v>740.05168000000003</v>
      </c>
      <c r="Q4085">
        <v>753146</v>
      </c>
      <c r="R4085" t="s">
        <v>312</v>
      </c>
      <c r="S4085" t="s">
        <v>312</v>
      </c>
      <c r="T4085" t="str">
        <f t="shared" si="1073"/>
        <v>VEN</v>
      </c>
      <c r="U4085" t="s">
        <v>313</v>
      </c>
      <c r="V4085" s="33">
        <f t="shared" si="1074"/>
        <v>3270</v>
      </c>
      <c r="W4085">
        <f t="shared" si="1075"/>
        <v>600</v>
      </c>
      <c r="X4085" s="33">
        <f t="shared" si="1076"/>
        <v>2611.42</v>
      </c>
      <c r="Y4085" s="33">
        <f t="shared" si="1077"/>
        <v>658.58</v>
      </c>
      <c r="Z4085" s="45">
        <f t="shared" si="1078"/>
        <v>0.18961825076452601</v>
      </c>
      <c r="AA4085" s="33">
        <f t="shared" si="1079"/>
        <v>620.05168000000003</v>
      </c>
      <c r="AB4085" s="45">
        <f t="shared" si="1080"/>
        <v>0.23743851238023758</v>
      </c>
      <c r="AC4085" s="33">
        <f>IFERROR($X4085/VLOOKUP(CONCATENATE("USD",C4085),[1]GEINDICE!AR$1:AS$65536,2,0),"")</f>
        <v>483.13105898024122</v>
      </c>
      <c r="AD4085" s="33">
        <f>IFERROR($AA4085/VLOOKUP(CONCATENATE("USD",C4085),[1]GEINDICE!AR$1:AS$65536,2,0),"")</f>
        <v>114.7139199289573</v>
      </c>
      <c r="AE4085" s="33">
        <f>IFERROR($X4085/VLOOKUP(CONCATENATE("EUR",C4085),[1]GEINDICE!AR$1:AS$65536,2,0),"")</f>
        <v>413.88699579998416</v>
      </c>
      <c r="AF4085" s="33">
        <f>IFERROR($AA4085/VLOOKUP(CONCATENATE("EUR",C4085),[1]GEINDICE!AR$1:AS$65536,2,0),"")</f>
        <v>98.272712576273875</v>
      </c>
      <c r="AG4085" s="48" t="str">
        <f>VLOOKUP(E4085,[1]Apresentação!AW$1:AX$65536,2,0)</f>
        <v xml:space="preserve">                    3 - TEXTILE AUXILIARIES</v>
      </c>
      <c r="AH4085" s="48" t="str">
        <f t="shared" si="1081"/>
        <v xml:space="preserve">         5518000013 - ZETESAN PD LIQ BR</v>
      </c>
      <c r="AI4085" s="49" t="str">
        <f t="shared" si="1082"/>
        <v xml:space="preserve">     X00034 - PETTENATI S/A INDUSTRIA TEXTIL</v>
      </c>
      <c r="AJ4085" t="str">
        <f t="shared" si="1083"/>
        <v xml:space="preserve">     90 - SALES</v>
      </c>
      <c r="AK4085" t="str">
        <f t="shared" si="1084"/>
        <v/>
      </c>
      <c r="AL4085">
        <f t="shared" si="1085"/>
        <v>8</v>
      </c>
      <c r="AM4085" t="str">
        <f t="shared" si="1086"/>
        <v>2025 8</v>
      </c>
      <c r="AN4085" t="str">
        <f t="shared" si="1087"/>
        <v xml:space="preserve">PETTENATI </v>
      </c>
    </row>
    <row r="4086" spans="1:40" x14ac:dyDescent="0.35">
      <c r="A4086">
        <v>83995</v>
      </c>
      <c r="B4086" t="s">
        <v>274</v>
      </c>
      <c r="C4086" s="31">
        <v>45925</v>
      </c>
      <c r="D4086" t="s">
        <v>286</v>
      </c>
      <c r="E4086" t="s">
        <v>287</v>
      </c>
      <c r="F4086" t="s">
        <v>1016</v>
      </c>
      <c r="G4086" t="s">
        <v>1017</v>
      </c>
      <c r="H4086" t="s">
        <v>1042</v>
      </c>
      <c r="I4086" t="s">
        <v>1043</v>
      </c>
      <c r="J4086">
        <v>600</v>
      </c>
      <c r="K4086">
        <v>3270</v>
      </c>
      <c r="L4086">
        <v>1874.3503800000001</v>
      </c>
      <c r="M4086">
        <v>658.58</v>
      </c>
      <c r="N4086">
        <v>5.45</v>
      </c>
      <c r="O4086" s="32">
        <f t="shared" si="1071"/>
        <v>2611.42</v>
      </c>
      <c r="P4086" s="32">
        <f t="shared" si="1072"/>
        <v>737.06961999999999</v>
      </c>
      <c r="Q4086">
        <v>762336</v>
      </c>
      <c r="R4086" t="s">
        <v>312</v>
      </c>
      <c r="S4086" t="s">
        <v>312</v>
      </c>
      <c r="T4086" t="str">
        <f t="shared" si="1073"/>
        <v>VEN</v>
      </c>
      <c r="U4086" t="s">
        <v>313</v>
      </c>
      <c r="V4086" s="33">
        <f t="shared" si="1074"/>
        <v>3270</v>
      </c>
      <c r="W4086">
        <f t="shared" si="1075"/>
        <v>600</v>
      </c>
      <c r="X4086" s="33">
        <f t="shared" si="1076"/>
        <v>2611.42</v>
      </c>
      <c r="Y4086" s="33">
        <f t="shared" si="1077"/>
        <v>658.58</v>
      </c>
      <c r="Z4086" s="45">
        <f t="shared" si="1078"/>
        <v>0.18870630581039755</v>
      </c>
      <c r="AA4086" s="33">
        <f t="shared" si="1079"/>
        <v>617.06961999999999</v>
      </c>
      <c r="AB4086" s="45">
        <f t="shared" si="1080"/>
        <v>0.23629658193626454</v>
      </c>
      <c r="AC4086" s="33">
        <f>IFERROR($X4086/VLOOKUP(CONCATENATE("USD",C4086),[1]GEINDICE!AR$1:AS$65536,2,0),"")</f>
        <v>488.80112306972393</v>
      </c>
      <c r="AD4086" s="33">
        <f>IFERROR($AA4086/VLOOKUP(CONCATENATE("USD",C4086),[1]GEINDICE!AR$1:AS$65536,2,0),"")</f>
        <v>115.50203462798315</v>
      </c>
      <c r="AE4086" s="33">
        <f>IFERROR($X4086/VLOOKUP(CONCATENATE("EUR",C4086),[1]GEINDICE!AR$1:AS$65536,2,0),"")</f>
        <v>418.71151872755257</v>
      </c>
      <c r="AF4086" s="33">
        <f>IFERROR($AA4086/VLOOKUP(CONCATENATE("EUR",C4086),[1]GEINDICE!AR$1:AS$65536,2,0),"")</f>
        <v>98.940100692662895</v>
      </c>
      <c r="AG4086" s="48" t="str">
        <f>VLOOKUP(E4086,[1]Apresentação!AW$1:AX$65536,2,0)</f>
        <v xml:space="preserve">                    3 - TEXTILE AUXILIARIES</v>
      </c>
      <c r="AH4086" s="48" t="str">
        <f t="shared" si="1081"/>
        <v xml:space="preserve">         5518000013 - ZETESAN PD LIQ BR</v>
      </c>
      <c r="AI4086" s="49" t="str">
        <f t="shared" si="1082"/>
        <v xml:space="preserve">     X00034 - PETTENATI S/A INDUSTRIA TEXTIL</v>
      </c>
      <c r="AJ4086" t="str">
        <f t="shared" si="1083"/>
        <v xml:space="preserve">     90 - SALES</v>
      </c>
      <c r="AK4086" t="str">
        <f t="shared" si="1084"/>
        <v/>
      </c>
      <c r="AL4086">
        <f t="shared" si="1085"/>
        <v>9</v>
      </c>
      <c r="AM4086" t="str">
        <f t="shared" si="1086"/>
        <v>2025 9</v>
      </c>
      <c r="AN4086" t="str">
        <f t="shared" si="1087"/>
        <v xml:space="preserve">PETTENATI </v>
      </c>
    </row>
    <row r="4087" spans="1:40" x14ac:dyDescent="0.35">
      <c r="A4087">
        <v>83241</v>
      </c>
      <c r="B4087" t="s">
        <v>274</v>
      </c>
      <c r="C4087" s="31">
        <v>45862</v>
      </c>
      <c r="D4087" t="s">
        <v>286</v>
      </c>
      <c r="E4087" t="s">
        <v>287</v>
      </c>
      <c r="F4087" t="s">
        <v>1016</v>
      </c>
      <c r="G4087" t="s">
        <v>1017</v>
      </c>
      <c r="H4087" t="s">
        <v>1042</v>
      </c>
      <c r="I4087" t="s">
        <v>1043</v>
      </c>
      <c r="J4087">
        <v>600</v>
      </c>
      <c r="K4087">
        <v>3270</v>
      </c>
      <c r="L4087">
        <v>1956.3484000000001</v>
      </c>
      <c r="M4087">
        <v>658.58</v>
      </c>
      <c r="N4087">
        <v>5.45</v>
      </c>
      <c r="O4087" s="32">
        <f t="shared" si="1071"/>
        <v>2611.42</v>
      </c>
      <c r="P4087" s="32">
        <f t="shared" si="1072"/>
        <v>655.07159999999999</v>
      </c>
      <c r="Q4087">
        <v>744722</v>
      </c>
      <c r="R4087" t="s">
        <v>312</v>
      </c>
      <c r="S4087" t="s">
        <v>312</v>
      </c>
      <c r="T4087" t="str">
        <f t="shared" si="1073"/>
        <v>VEN</v>
      </c>
      <c r="U4087" t="s">
        <v>313</v>
      </c>
      <c r="V4087" s="33">
        <f t="shared" si="1074"/>
        <v>3270</v>
      </c>
      <c r="W4087">
        <f t="shared" si="1075"/>
        <v>600</v>
      </c>
      <c r="X4087" s="33">
        <f t="shared" si="1076"/>
        <v>2611.42</v>
      </c>
      <c r="Y4087" s="33">
        <f t="shared" si="1077"/>
        <v>658.58</v>
      </c>
      <c r="Z4087" s="45">
        <f t="shared" si="1078"/>
        <v>0.16363045871559634</v>
      </c>
      <c r="AA4087" s="33">
        <f t="shared" si="1079"/>
        <v>535.07159999999999</v>
      </c>
      <c r="AB4087" s="45">
        <f t="shared" si="1080"/>
        <v>0.20489679944244893</v>
      </c>
      <c r="AC4087" s="33">
        <f>IFERROR($X4087/VLOOKUP(CONCATENATE("USD",C4087),[1]GEINDICE!AR$1:AS$65536,2,0),"")</f>
        <v>472.74932565759696</v>
      </c>
      <c r="AD4087" s="33">
        <f>IFERROR($AA4087/VLOOKUP(CONCATENATE("USD",C4087),[1]GEINDICE!AR$1:AS$65536,2,0),"")</f>
        <v>96.864823765817619</v>
      </c>
      <c r="AE4087" s="33">
        <f>IFERROR($X4087/VLOOKUP(CONCATENATE("EUR",C4087),[1]GEINDICE!AR$1:AS$65536,2,0),"")</f>
        <v>401.82492421794461</v>
      </c>
      <c r="AF4087" s="33">
        <f>IFERROR($AA4087/VLOOKUP(CONCATENATE("EUR",C4087),[1]GEINDICE!AR$1:AS$65536,2,0),"")</f>
        <v>82.332640908461428</v>
      </c>
      <c r="AG4087" s="48" t="str">
        <f>VLOOKUP(E4087,[1]Apresentação!AW$1:AX$65536,2,0)</f>
        <v xml:space="preserve">                    3 - TEXTILE AUXILIARIES</v>
      </c>
      <c r="AH4087" s="48" t="str">
        <f t="shared" si="1081"/>
        <v xml:space="preserve">         5518000013 - ZETESAN PD LIQ BR</v>
      </c>
      <c r="AI4087" s="49" t="str">
        <f t="shared" si="1082"/>
        <v xml:space="preserve">     X00034 - PETTENATI S/A INDUSTRIA TEXTIL</v>
      </c>
      <c r="AJ4087" t="str">
        <f t="shared" si="1083"/>
        <v xml:space="preserve">     90 - SALES</v>
      </c>
      <c r="AK4087" t="str">
        <f t="shared" si="1084"/>
        <v/>
      </c>
      <c r="AL4087">
        <f t="shared" si="1085"/>
        <v>7</v>
      </c>
      <c r="AM4087" t="str">
        <f t="shared" si="1086"/>
        <v>2025 7</v>
      </c>
      <c r="AN4087" t="str">
        <f t="shared" si="1087"/>
        <v xml:space="preserve">PETTENATI </v>
      </c>
    </row>
    <row r="4088" spans="1:40" x14ac:dyDescent="0.35">
      <c r="A4088">
        <v>84156</v>
      </c>
      <c r="B4088" t="s">
        <v>274</v>
      </c>
      <c r="C4088" s="31">
        <v>45938</v>
      </c>
      <c r="D4088" t="s">
        <v>286</v>
      </c>
      <c r="E4088" t="s">
        <v>287</v>
      </c>
      <c r="F4088" t="s">
        <v>1016</v>
      </c>
      <c r="G4088" t="s">
        <v>1017</v>
      </c>
      <c r="H4088" t="s">
        <v>1042</v>
      </c>
      <c r="I4088" t="s">
        <v>1043</v>
      </c>
      <c r="J4088">
        <v>600</v>
      </c>
      <c r="K4088">
        <v>3270</v>
      </c>
      <c r="L4088">
        <v>1901.73804</v>
      </c>
      <c r="M4088">
        <v>658.58</v>
      </c>
      <c r="N4088">
        <v>5.45</v>
      </c>
      <c r="O4088" s="32">
        <f t="shared" si="1071"/>
        <v>2611.42</v>
      </c>
      <c r="P4088" s="32">
        <f t="shared" si="1072"/>
        <v>709.68196000000012</v>
      </c>
      <c r="Q4088">
        <v>763596</v>
      </c>
      <c r="R4088" t="s">
        <v>312</v>
      </c>
      <c r="S4088" t="s">
        <v>312</v>
      </c>
      <c r="T4088" t="str">
        <f t="shared" si="1073"/>
        <v>VEN</v>
      </c>
      <c r="U4088" t="s">
        <v>313</v>
      </c>
      <c r="V4088" s="33">
        <f t="shared" si="1074"/>
        <v>3270</v>
      </c>
      <c r="W4088">
        <f t="shared" si="1075"/>
        <v>600</v>
      </c>
      <c r="X4088" s="33">
        <f t="shared" si="1076"/>
        <v>2611.42</v>
      </c>
      <c r="Y4088" s="33">
        <f t="shared" si="1077"/>
        <v>658.58</v>
      </c>
      <c r="Z4088" s="45">
        <f t="shared" si="1078"/>
        <v>0.18033087461773703</v>
      </c>
      <c r="AA4088" s="33">
        <f t="shared" si="1079"/>
        <v>589.68196000000012</v>
      </c>
      <c r="AB4088" s="45">
        <f t="shared" si="1080"/>
        <v>0.22580893153916265</v>
      </c>
      <c r="AC4088" s="33">
        <f>IFERROR($X4088/VLOOKUP(CONCATENATE("USD",C4088),[1]GEINDICE!AR$1:AS$65536,2,0),"")</f>
        <v>488.78282516330688</v>
      </c>
      <c r="AD4088" s="33">
        <f>IFERROR($AA4088/VLOOKUP(CONCATENATE("USD",C4088),[1]GEINDICE!AR$1:AS$65536,2,0),"")</f>
        <v>110.37152750481967</v>
      </c>
      <c r="AE4088" s="33">
        <f>IFERROR($X4088/VLOOKUP(CONCATENATE("EUR",C4088),[1]GEINDICE!AR$1:AS$65536,2,0),"")</f>
        <v>421.10847725476913</v>
      </c>
      <c r="AF4088" s="33">
        <f>IFERROR($AA4088/VLOOKUP(CONCATENATE("EUR",C4088),[1]GEINDICE!AR$1:AS$65536,2,0),"")</f>
        <v>95.090055310983189</v>
      </c>
      <c r="AG4088" s="48" t="str">
        <f>VLOOKUP(E4088,[1]Apresentação!AW$1:AX$65536,2,0)</f>
        <v xml:space="preserve">                    3 - TEXTILE AUXILIARIES</v>
      </c>
      <c r="AH4088" s="48" t="str">
        <f t="shared" si="1081"/>
        <v xml:space="preserve">         5518000013 - ZETESAN PD LIQ BR</v>
      </c>
      <c r="AI4088" s="49" t="str">
        <f t="shared" si="1082"/>
        <v xml:space="preserve">     X00034 - PETTENATI S/A INDUSTRIA TEXTIL</v>
      </c>
      <c r="AJ4088" t="str">
        <f t="shared" si="1083"/>
        <v xml:space="preserve">     90 - SALES</v>
      </c>
      <c r="AK4088" t="str">
        <f t="shared" si="1084"/>
        <v/>
      </c>
      <c r="AL4088">
        <f t="shared" si="1085"/>
        <v>10</v>
      </c>
      <c r="AM4088" t="str">
        <f t="shared" si="1086"/>
        <v>2025 10</v>
      </c>
      <c r="AN4088" t="str">
        <f t="shared" si="1087"/>
        <v xml:space="preserve">PETTENATI </v>
      </c>
    </row>
    <row r="4089" spans="1:40" x14ac:dyDescent="0.35">
      <c r="A4089">
        <v>84234</v>
      </c>
      <c r="B4089" t="s">
        <v>274</v>
      </c>
      <c r="C4089" s="31">
        <v>45946</v>
      </c>
      <c r="D4089" t="s">
        <v>286</v>
      </c>
      <c r="E4089" t="s">
        <v>287</v>
      </c>
      <c r="F4089" t="s">
        <v>1016</v>
      </c>
      <c r="G4089" t="s">
        <v>1017</v>
      </c>
      <c r="H4089" t="s">
        <v>1042</v>
      </c>
      <c r="I4089" t="s">
        <v>1043</v>
      </c>
      <c r="J4089">
        <v>1200</v>
      </c>
      <c r="K4089">
        <v>6540</v>
      </c>
      <c r="L4089">
        <v>3803.4760700000002</v>
      </c>
      <c r="M4089">
        <v>1317.16</v>
      </c>
      <c r="N4089">
        <v>5.45</v>
      </c>
      <c r="O4089" s="32">
        <f t="shared" si="1071"/>
        <v>5222.84</v>
      </c>
      <c r="P4089" s="32">
        <f t="shared" si="1072"/>
        <v>1419.36393</v>
      </c>
      <c r="Q4089">
        <v>764403</v>
      </c>
      <c r="R4089" t="s">
        <v>312</v>
      </c>
      <c r="S4089" t="s">
        <v>312</v>
      </c>
      <c r="T4089" t="str">
        <f t="shared" si="1073"/>
        <v>VEN</v>
      </c>
      <c r="U4089" t="s">
        <v>313</v>
      </c>
      <c r="V4089" s="33">
        <f t="shared" si="1074"/>
        <v>6540</v>
      </c>
      <c r="W4089">
        <f t="shared" si="1075"/>
        <v>1200</v>
      </c>
      <c r="X4089" s="33">
        <f t="shared" si="1076"/>
        <v>5222.84</v>
      </c>
      <c r="Y4089" s="33">
        <f t="shared" si="1077"/>
        <v>1317.16</v>
      </c>
      <c r="Z4089" s="45">
        <f t="shared" si="1078"/>
        <v>0.180330876146789</v>
      </c>
      <c r="AA4089" s="33">
        <f t="shared" si="1079"/>
        <v>1179.36393</v>
      </c>
      <c r="AB4089" s="45">
        <f t="shared" si="1080"/>
        <v>0.22580893345382971</v>
      </c>
      <c r="AC4089" s="33">
        <f>IFERROR($X4089/VLOOKUP(CONCATENATE("USD",C4089),[1]GEINDICE!AR$1:AS$65536,2,0),"")</f>
        <v>960.89340250947487</v>
      </c>
      <c r="AD4089" s="33">
        <f>IFERROR($AA4089/VLOOKUP(CONCATENATE("USD",C4089),[1]GEINDICE!AR$1:AS$65536,2,0),"")</f>
        <v>216.97831438348601</v>
      </c>
      <c r="AE4089" s="33">
        <f>IFERROR($X4089/VLOOKUP(CONCATENATE("EUR",C4089),[1]GEINDICE!AR$1:AS$65536,2,0),"")</f>
        <v>823.67487265214709</v>
      </c>
      <c r="AF4089" s="33">
        <f>IFERROR($AA4089/VLOOKUP(CONCATENATE("EUR",C4089),[1]GEINDICE!AR$1:AS$65536,2,0),"")</f>
        <v>185.99314450630035</v>
      </c>
      <c r="AG4089" s="48" t="str">
        <f>VLOOKUP(E4089,[1]Apresentação!AW$1:AX$65536,2,0)</f>
        <v xml:space="preserve">                    3 - TEXTILE AUXILIARIES</v>
      </c>
      <c r="AH4089" s="48" t="str">
        <f t="shared" si="1081"/>
        <v xml:space="preserve">         5518000013 - ZETESAN PD LIQ BR</v>
      </c>
      <c r="AI4089" s="49" t="str">
        <f t="shared" si="1082"/>
        <v xml:space="preserve">     X00034 - PETTENATI S/A INDUSTRIA TEXTIL</v>
      </c>
      <c r="AJ4089" t="str">
        <f t="shared" si="1083"/>
        <v xml:space="preserve">     90 - SALES</v>
      </c>
      <c r="AK4089" t="str">
        <f t="shared" si="1084"/>
        <v/>
      </c>
      <c r="AL4089">
        <f t="shared" si="1085"/>
        <v>10</v>
      </c>
      <c r="AM4089" t="str">
        <f t="shared" si="1086"/>
        <v>2025 10</v>
      </c>
      <c r="AN4089" t="str">
        <f t="shared" si="1087"/>
        <v xml:space="preserve">PETTENATI </v>
      </c>
    </row>
    <row r="4090" spans="1:40" x14ac:dyDescent="0.35">
      <c r="A4090">
        <v>84743</v>
      </c>
      <c r="B4090" t="s">
        <v>274</v>
      </c>
      <c r="C4090" s="31">
        <v>45982</v>
      </c>
      <c r="D4090" t="s">
        <v>286</v>
      </c>
      <c r="E4090" t="s">
        <v>287</v>
      </c>
      <c r="F4090" t="s">
        <v>1016</v>
      </c>
      <c r="G4090" t="s">
        <v>1017</v>
      </c>
      <c r="H4090" t="s">
        <v>1042</v>
      </c>
      <c r="I4090" t="s">
        <v>1043</v>
      </c>
      <c r="J4090">
        <v>3000</v>
      </c>
      <c r="K4090">
        <v>16350</v>
      </c>
      <c r="L4090">
        <v>9858.7696400000004</v>
      </c>
      <c r="M4090">
        <v>3292.91</v>
      </c>
      <c r="N4090">
        <v>5.45</v>
      </c>
      <c r="O4090" s="32">
        <f t="shared" si="1071"/>
        <v>13057.09</v>
      </c>
      <c r="P4090" s="32">
        <f t="shared" si="1072"/>
        <v>3198.3203599999997</v>
      </c>
      <c r="Q4090">
        <v>768036</v>
      </c>
      <c r="R4090" t="s">
        <v>312</v>
      </c>
      <c r="S4090" t="s">
        <v>312</v>
      </c>
      <c r="T4090" t="str">
        <f t="shared" si="1073"/>
        <v>VEN</v>
      </c>
      <c r="U4090" t="s">
        <v>313</v>
      </c>
      <c r="V4090" s="33">
        <f t="shared" si="1074"/>
        <v>16350</v>
      </c>
      <c r="W4090">
        <f t="shared" si="1075"/>
        <v>3000</v>
      </c>
      <c r="X4090" s="33">
        <f t="shared" si="1076"/>
        <v>13057.09</v>
      </c>
      <c r="Y4090" s="33">
        <f t="shared" si="1077"/>
        <v>3292.91</v>
      </c>
      <c r="Z4090" s="45">
        <f t="shared" si="1078"/>
        <v>0.15891867645259938</v>
      </c>
      <c r="AA4090" s="33">
        <f t="shared" si="1079"/>
        <v>2598.3203599999997</v>
      </c>
      <c r="AB4090" s="45">
        <f t="shared" si="1080"/>
        <v>0.19899689440755938</v>
      </c>
      <c r="AC4090" s="33" t="str">
        <f>IFERROR($X4090/VLOOKUP(CONCATENATE("USD",C4090),[1]GEINDICE!AR$1:AS$65536,2,0),"")</f>
        <v/>
      </c>
      <c r="AD4090" s="33" t="str">
        <f>IFERROR($AA4090/VLOOKUP(CONCATENATE("USD",C4090),[1]GEINDICE!AR$1:AS$65536,2,0),"")</f>
        <v/>
      </c>
      <c r="AE4090" s="33" t="str">
        <f>IFERROR($X4090/VLOOKUP(CONCATENATE("EUR",C4090),[1]GEINDICE!AR$1:AS$65536,2,0),"")</f>
        <v/>
      </c>
      <c r="AF4090" s="33" t="str">
        <f>IFERROR($AA4090/VLOOKUP(CONCATENATE("EUR",C4090),[1]GEINDICE!AR$1:AS$65536,2,0),"")</f>
        <v/>
      </c>
      <c r="AG4090" s="48" t="str">
        <f>VLOOKUP(E4090,[1]Apresentação!AW$1:AX$65536,2,0)</f>
        <v xml:space="preserve">                    3 - TEXTILE AUXILIARIES</v>
      </c>
      <c r="AH4090" s="48" t="str">
        <f t="shared" si="1081"/>
        <v xml:space="preserve">         5518000013 - ZETESAN PD LIQ BR</v>
      </c>
      <c r="AI4090" s="49" t="str">
        <f t="shared" si="1082"/>
        <v xml:space="preserve">     X00034 - PETTENATI S/A INDUSTRIA TEXTIL</v>
      </c>
      <c r="AJ4090" t="str">
        <f t="shared" si="1083"/>
        <v xml:space="preserve">     90 - SALES</v>
      </c>
      <c r="AK4090" t="str">
        <f t="shared" si="1084"/>
        <v/>
      </c>
      <c r="AL4090">
        <f t="shared" si="1085"/>
        <v>11</v>
      </c>
      <c r="AM4090" t="str">
        <f t="shared" si="1086"/>
        <v>2025 11</v>
      </c>
      <c r="AN4090" t="str">
        <f t="shared" si="1087"/>
        <v xml:space="preserve">PETTENATI </v>
      </c>
    </row>
    <row r="4091" spans="1:40" x14ac:dyDescent="0.35">
      <c r="A4091">
        <v>80767</v>
      </c>
      <c r="B4091" t="s">
        <v>274</v>
      </c>
      <c r="C4091" s="31">
        <v>45664</v>
      </c>
      <c r="D4091" t="s">
        <v>286</v>
      </c>
      <c r="E4091" t="s">
        <v>287</v>
      </c>
      <c r="F4091" t="s">
        <v>1044</v>
      </c>
      <c r="G4091" t="s">
        <v>1045</v>
      </c>
      <c r="H4091" t="s">
        <v>1042</v>
      </c>
      <c r="I4091" t="s">
        <v>1043</v>
      </c>
      <c r="J4091">
        <v>2000</v>
      </c>
      <c r="K4091">
        <v>12366</v>
      </c>
      <c r="L4091">
        <v>6295.68541</v>
      </c>
      <c r="M4091">
        <v>2490.5100000000002</v>
      </c>
      <c r="N4091">
        <v>6.1830000000000007</v>
      </c>
      <c r="O4091" s="32">
        <f t="shared" si="1071"/>
        <v>9875.49</v>
      </c>
      <c r="P4091" s="32">
        <f t="shared" si="1072"/>
        <v>3579.8045899999997</v>
      </c>
      <c r="Q4091">
        <v>706388</v>
      </c>
      <c r="R4091" t="s">
        <v>298</v>
      </c>
      <c r="S4091" t="s">
        <v>298</v>
      </c>
      <c r="T4091" t="str">
        <f t="shared" si="1073"/>
        <v>VEN</v>
      </c>
      <c r="U4091" t="s">
        <v>300</v>
      </c>
      <c r="V4091" s="33">
        <f t="shared" si="1074"/>
        <v>12366</v>
      </c>
      <c r="W4091">
        <f t="shared" si="1075"/>
        <v>2000</v>
      </c>
      <c r="X4091" s="33">
        <f t="shared" si="1076"/>
        <v>9875.49</v>
      </c>
      <c r="Y4091" s="33">
        <f t="shared" si="1077"/>
        <v>2490.5100000000002</v>
      </c>
      <c r="Z4091" s="45">
        <f t="shared" si="1078"/>
        <v>0.25714091783923659</v>
      </c>
      <c r="AA4091" s="33">
        <f t="shared" si="1079"/>
        <v>3179.8045899999997</v>
      </c>
      <c r="AB4091" s="45">
        <f t="shared" si="1080"/>
        <v>0.32198955089823389</v>
      </c>
      <c r="AC4091" s="33">
        <f>IFERROR($X4091/VLOOKUP(CONCATENATE("USD",C4091),[1]GEINDICE!AR$1:AS$65536,2,0),"")</f>
        <v>1625.8359263100704</v>
      </c>
      <c r="AD4091" s="33">
        <f>IFERROR($AA4091/VLOOKUP(CONCATENATE("USD",C4091),[1]GEINDICE!AR$1:AS$65536,2,0),"")</f>
        <v>523.50217974679367</v>
      </c>
      <c r="AE4091" s="33">
        <f>IFERROR($X4091/VLOOKUP(CONCATENATE("EUR",C4091),[1]GEINDICE!AR$1:AS$65536,2,0),"")</f>
        <v>1567.2147017282148</v>
      </c>
      <c r="AF4091" s="33">
        <f>IFERROR($AA4091/VLOOKUP(CONCATENATE("EUR",C4091),[1]GEINDICE!AR$1:AS$65536,2,0),"")</f>
        <v>504.62675797057744</v>
      </c>
      <c r="AG4091" s="48" t="str">
        <f>VLOOKUP(E4091,[1]Apresentação!AW$1:AX$65536,2,0)</f>
        <v xml:space="preserve">                    3 - TEXTILE AUXILIARIES</v>
      </c>
      <c r="AH4091" s="48" t="str">
        <f t="shared" si="1081"/>
        <v xml:space="preserve">         5518000013 - ZETESAN PD LIQ BR</v>
      </c>
      <c r="AI4091" s="49" t="str">
        <f t="shared" si="1082"/>
        <v xml:space="preserve">     X00163 - MENEGOTTI TEXTIL LTDA</v>
      </c>
      <c r="AJ4091" t="str">
        <f t="shared" si="1083"/>
        <v xml:space="preserve">     90 - SALES</v>
      </c>
      <c r="AK4091" t="str">
        <f t="shared" si="1084"/>
        <v/>
      </c>
      <c r="AL4091">
        <f t="shared" si="1085"/>
        <v>1</v>
      </c>
      <c r="AM4091" t="str">
        <f t="shared" si="1086"/>
        <v>2025 1</v>
      </c>
      <c r="AN4091" t="str">
        <f t="shared" si="1087"/>
        <v xml:space="preserve">MENEGOTTI </v>
      </c>
    </row>
    <row r="4092" spans="1:40" x14ac:dyDescent="0.35">
      <c r="A4092">
        <v>80768</v>
      </c>
      <c r="B4092" t="s">
        <v>274</v>
      </c>
      <c r="C4092" s="31">
        <v>45664</v>
      </c>
      <c r="D4092" t="s">
        <v>286</v>
      </c>
      <c r="E4092" t="s">
        <v>287</v>
      </c>
      <c r="F4092" t="s">
        <v>294</v>
      </c>
      <c r="G4092" t="s">
        <v>295</v>
      </c>
      <c r="H4092" t="s">
        <v>1042</v>
      </c>
      <c r="I4092" t="s">
        <v>1043</v>
      </c>
      <c r="J4092">
        <v>120</v>
      </c>
      <c r="K4092">
        <v>751.2</v>
      </c>
      <c r="L4092">
        <v>377.74112000000002</v>
      </c>
      <c r="M4092">
        <v>151.29</v>
      </c>
      <c r="N4092">
        <v>6.26</v>
      </c>
      <c r="O4092" s="32">
        <f t="shared" si="1071"/>
        <v>599.91000000000008</v>
      </c>
      <c r="P4092" s="32">
        <f t="shared" si="1072"/>
        <v>222.16888000000006</v>
      </c>
      <c r="Q4092">
        <v>706390</v>
      </c>
      <c r="R4092" t="s">
        <v>298</v>
      </c>
      <c r="S4092" t="s">
        <v>298</v>
      </c>
      <c r="T4092" t="str">
        <f t="shared" si="1073"/>
        <v>VEN</v>
      </c>
      <c r="U4092" t="s">
        <v>300</v>
      </c>
      <c r="V4092" s="33">
        <f t="shared" si="1074"/>
        <v>751.2</v>
      </c>
      <c r="W4092">
        <f t="shared" si="1075"/>
        <v>120</v>
      </c>
      <c r="X4092" s="33">
        <f t="shared" si="1076"/>
        <v>599.91000000000008</v>
      </c>
      <c r="Y4092" s="33">
        <f t="shared" si="1077"/>
        <v>151.29</v>
      </c>
      <c r="Z4092" s="45">
        <f t="shared" si="1078"/>
        <v>0.26380308839190636</v>
      </c>
      <c r="AA4092" s="33">
        <f t="shared" si="1079"/>
        <v>198.16888000000006</v>
      </c>
      <c r="AB4092" s="45">
        <f t="shared" si="1080"/>
        <v>0.3303310163191146</v>
      </c>
      <c r="AC4092" s="33">
        <f>IFERROR($X4092/VLOOKUP(CONCATENATE("USD",C4092),[1]GEINDICE!AR$1:AS$65536,2,0),"")</f>
        <v>98.765249172716949</v>
      </c>
      <c r="AD4092" s="33">
        <f>IFERROR($AA4092/VLOOKUP(CONCATENATE("USD",C4092),[1]GEINDICE!AR$1:AS$65536,2,0),"")</f>
        <v>32.625225136234178</v>
      </c>
      <c r="AE4092" s="33">
        <f>IFERROR($X4092/VLOOKUP(CONCATENATE("EUR",C4092),[1]GEINDICE!AR$1:AS$65536,2,0),"")</f>
        <v>95.20416422008158</v>
      </c>
      <c r="AF4092" s="33">
        <f>IFERROR($AA4092/VLOOKUP(CONCATENATE("EUR",C4092),[1]GEINDICE!AR$1:AS$65536,2,0),"")</f>
        <v>31.448888324631433</v>
      </c>
      <c r="AG4092" s="48" t="str">
        <f>VLOOKUP(E4092,[1]Apresentação!AW$1:AX$65536,2,0)</f>
        <v xml:space="preserve">                    3 - TEXTILE AUXILIARIES</v>
      </c>
      <c r="AH4092" s="48" t="str">
        <f t="shared" si="1081"/>
        <v xml:space="preserve">         5518000013 - ZETESAN PD LIQ BR</v>
      </c>
      <c r="AI4092" s="49" t="str">
        <f t="shared" si="1082"/>
        <v xml:space="preserve">     X00280 - LAVE BEM LAVANDERIA E TINTURARIA LTDA EPP</v>
      </c>
      <c r="AJ4092" t="str">
        <f t="shared" si="1083"/>
        <v xml:space="preserve">     90 - SALES</v>
      </c>
      <c r="AK4092" t="str">
        <f t="shared" si="1084"/>
        <v/>
      </c>
      <c r="AL4092">
        <f t="shared" si="1085"/>
        <v>1</v>
      </c>
      <c r="AM4092" t="str">
        <f t="shared" si="1086"/>
        <v>2025 1</v>
      </c>
      <c r="AN4092" t="str">
        <f t="shared" si="1087"/>
        <v xml:space="preserve">LAVE </v>
      </c>
    </row>
    <row r="4093" spans="1:40" x14ac:dyDescent="0.35">
      <c r="A4093">
        <v>81100</v>
      </c>
      <c r="B4093" t="s">
        <v>274</v>
      </c>
      <c r="C4093" s="31">
        <v>45688</v>
      </c>
      <c r="D4093" t="s">
        <v>286</v>
      </c>
      <c r="E4093" t="s">
        <v>287</v>
      </c>
      <c r="F4093" t="s">
        <v>1044</v>
      </c>
      <c r="G4093" t="s">
        <v>1045</v>
      </c>
      <c r="H4093" t="s">
        <v>1042</v>
      </c>
      <c r="I4093" t="s">
        <v>1043</v>
      </c>
      <c r="J4093">
        <v>600</v>
      </c>
      <c r="K4093">
        <v>3709.8</v>
      </c>
      <c r="L4093">
        <v>1888.7056299999999</v>
      </c>
      <c r="M4093">
        <v>747.16</v>
      </c>
      <c r="N4093">
        <v>6.1830000000000007</v>
      </c>
      <c r="O4093" s="32">
        <f t="shared" si="1071"/>
        <v>2962.6400000000003</v>
      </c>
      <c r="P4093" s="32">
        <f t="shared" si="1072"/>
        <v>1073.9343700000004</v>
      </c>
      <c r="Q4093">
        <v>708800</v>
      </c>
      <c r="R4093" t="s">
        <v>298</v>
      </c>
      <c r="S4093" t="s">
        <v>298</v>
      </c>
      <c r="T4093" t="str">
        <f t="shared" si="1073"/>
        <v>VEN</v>
      </c>
      <c r="U4093" t="s">
        <v>300</v>
      </c>
      <c r="V4093" s="33">
        <f t="shared" si="1074"/>
        <v>3709.8</v>
      </c>
      <c r="W4093">
        <f t="shared" si="1075"/>
        <v>600</v>
      </c>
      <c r="X4093" s="33">
        <f t="shared" si="1076"/>
        <v>2962.6400000000003</v>
      </c>
      <c r="Y4093" s="33">
        <f t="shared" si="1077"/>
        <v>747.16</v>
      </c>
      <c r="Z4093" s="45">
        <f t="shared" si="1078"/>
        <v>0.25713902905817032</v>
      </c>
      <c r="AA4093" s="33">
        <f t="shared" si="1079"/>
        <v>953.9343700000004</v>
      </c>
      <c r="AB4093" s="45">
        <f t="shared" si="1080"/>
        <v>0.32198794656117524</v>
      </c>
      <c r="AC4093" s="33">
        <f>IFERROR($X4093/VLOOKUP(CONCATENATE("USD",C4093),[1]GEINDICE!AR$1:AS$65536,2,0),"")</f>
        <v>508.16281024339213</v>
      </c>
      <c r="AD4093" s="33">
        <f>IFERROR($AA4093/VLOOKUP(CONCATENATE("USD",C4093),[1]GEINDICE!AR$1:AS$65536,2,0),"")</f>
        <v>163.62229978902599</v>
      </c>
      <c r="AE4093" s="33">
        <f>IFERROR($X4093/VLOOKUP(CONCATENATE("EUR",C4093),[1]GEINDICE!AR$1:AS$65536,2,0),"")</f>
        <v>488.75544410716645</v>
      </c>
      <c r="AF4093" s="33">
        <f>IFERROR($AA4093/VLOOKUP(CONCATENATE("EUR",C4093),[1]GEINDICE!AR$1:AS$65536,2,0),"")</f>
        <v>157.37336181866181</v>
      </c>
      <c r="AG4093" s="48" t="str">
        <f>VLOOKUP(E4093,[1]Apresentação!AW$1:AX$65536,2,0)</f>
        <v xml:space="preserve">                    3 - TEXTILE AUXILIARIES</v>
      </c>
      <c r="AH4093" s="48" t="str">
        <f t="shared" si="1081"/>
        <v xml:space="preserve">         5518000013 - ZETESAN PD LIQ BR</v>
      </c>
      <c r="AI4093" s="49" t="str">
        <f t="shared" si="1082"/>
        <v xml:space="preserve">     X00163 - MENEGOTTI TEXTIL LTDA</v>
      </c>
      <c r="AJ4093" t="str">
        <f t="shared" si="1083"/>
        <v xml:space="preserve">     90 - SALES</v>
      </c>
      <c r="AK4093" t="str">
        <f t="shared" si="1084"/>
        <v/>
      </c>
      <c r="AL4093">
        <f t="shared" si="1085"/>
        <v>1</v>
      </c>
      <c r="AM4093" t="str">
        <f t="shared" si="1086"/>
        <v>2025 1</v>
      </c>
      <c r="AN4093" t="str">
        <f t="shared" si="1087"/>
        <v xml:space="preserve">MENEGOTTI </v>
      </c>
    </row>
    <row r="4094" spans="1:40" x14ac:dyDescent="0.35">
      <c r="A4094">
        <v>81777</v>
      </c>
      <c r="B4094" t="s">
        <v>274</v>
      </c>
      <c r="C4094" s="31">
        <v>45741</v>
      </c>
      <c r="D4094" t="s">
        <v>286</v>
      </c>
      <c r="E4094" t="s">
        <v>287</v>
      </c>
      <c r="F4094" t="s">
        <v>1044</v>
      </c>
      <c r="G4094" t="s">
        <v>1045</v>
      </c>
      <c r="H4094" t="s">
        <v>1042</v>
      </c>
      <c r="I4094" t="s">
        <v>1043</v>
      </c>
      <c r="J4094">
        <v>2000</v>
      </c>
      <c r="K4094">
        <v>12366</v>
      </c>
      <c r="L4094">
        <v>5956.35203</v>
      </c>
      <c r="M4094">
        <v>2490.5100000000002</v>
      </c>
      <c r="N4094">
        <v>6.1830000000000007</v>
      </c>
      <c r="O4094" s="32">
        <f t="shared" si="1071"/>
        <v>9875.49</v>
      </c>
      <c r="P4094" s="32">
        <f t="shared" si="1072"/>
        <v>3919.1379699999998</v>
      </c>
      <c r="Q4094">
        <v>721907</v>
      </c>
      <c r="R4094" t="s">
        <v>298</v>
      </c>
      <c r="S4094" t="s">
        <v>298</v>
      </c>
      <c r="T4094" t="str">
        <f t="shared" si="1073"/>
        <v>VEN</v>
      </c>
      <c r="U4094" t="s">
        <v>300</v>
      </c>
      <c r="V4094" s="33">
        <f t="shared" si="1074"/>
        <v>12366</v>
      </c>
      <c r="W4094">
        <f t="shared" si="1075"/>
        <v>2000</v>
      </c>
      <c r="X4094" s="33">
        <f t="shared" si="1076"/>
        <v>9875.49</v>
      </c>
      <c r="Y4094" s="33">
        <f t="shared" si="1077"/>
        <v>2490.5100000000002</v>
      </c>
      <c r="Z4094" s="45">
        <f t="shared" si="1078"/>
        <v>0.28458175400291119</v>
      </c>
      <c r="AA4094" s="33">
        <f t="shared" si="1079"/>
        <v>3519.1379699999998</v>
      </c>
      <c r="AB4094" s="45">
        <f t="shared" si="1080"/>
        <v>0.35635071981238398</v>
      </c>
      <c r="AC4094" s="33">
        <f>IFERROR($X4094/VLOOKUP(CONCATENATE("USD",C4094),[1]GEINDICE!AR$1:AS$65536,2,0),"")</f>
        <v>1732.7853032004491</v>
      </c>
      <c r="AD4094" s="33">
        <f>IFERROR($AA4094/VLOOKUP(CONCATENATE("USD",C4094),[1]GEINDICE!AR$1:AS$65536,2,0),"")</f>
        <v>617.47929007580001</v>
      </c>
      <c r="AE4094" s="33">
        <f>IFERROR($X4094/VLOOKUP(CONCATENATE("EUR",C4094),[1]GEINDICE!AR$1:AS$65536,2,0),"")</f>
        <v>1603.840906876279</v>
      </c>
      <c r="AF4094" s="33">
        <f>IFERROR($AA4094/VLOOKUP(CONCATENATE("EUR",C4094),[1]GEINDICE!AR$1:AS$65536,2,0),"")</f>
        <v>571.52986162990874</v>
      </c>
      <c r="AG4094" s="48" t="str">
        <f>VLOOKUP(E4094,[1]Apresentação!AW$1:AX$65536,2,0)</f>
        <v xml:space="preserve">                    3 - TEXTILE AUXILIARIES</v>
      </c>
      <c r="AH4094" s="48" t="str">
        <f t="shared" si="1081"/>
        <v xml:space="preserve">         5518000013 - ZETESAN PD LIQ BR</v>
      </c>
      <c r="AI4094" s="49" t="str">
        <f t="shared" si="1082"/>
        <v xml:space="preserve">     X00163 - MENEGOTTI TEXTIL LTDA</v>
      </c>
      <c r="AJ4094" t="str">
        <f t="shared" si="1083"/>
        <v xml:space="preserve">     90 - SALES</v>
      </c>
      <c r="AK4094" t="str">
        <f t="shared" si="1084"/>
        <v/>
      </c>
      <c r="AL4094">
        <f t="shared" si="1085"/>
        <v>3</v>
      </c>
      <c r="AM4094" t="str">
        <f t="shared" si="1086"/>
        <v>2025 3</v>
      </c>
      <c r="AN4094" t="str">
        <f t="shared" si="1087"/>
        <v xml:space="preserve">MENEGOTTI </v>
      </c>
    </row>
    <row r="4095" spans="1:40" x14ac:dyDescent="0.35">
      <c r="A4095">
        <v>80846</v>
      </c>
      <c r="B4095" t="s">
        <v>274</v>
      </c>
      <c r="C4095" s="31">
        <v>45670</v>
      </c>
      <c r="D4095" t="s">
        <v>286</v>
      </c>
      <c r="E4095" t="s">
        <v>287</v>
      </c>
      <c r="F4095" t="s">
        <v>294</v>
      </c>
      <c r="G4095" t="s">
        <v>295</v>
      </c>
      <c r="H4095" t="s">
        <v>1042</v>
      </c>
      <c r="I4095" t="s">
        <v>1043</v>
      </c>
      <c r="J4095">
        <v>120</v>
      </c>
      <c r="K4095">
        <v>751.2</v>
      </c>
      <c r="L4095">
        <v>377.74113</v>
      </c>
      <c r="M4095">
        <v>151.29</v>
      </c>
      <c r="N4095">
        <v>6.26</v>
      </c>
      <c r="O4095" s="32">
        <f t="shared" si="1071"/>
        <v>599.91000000000008</v>
      </c>
      <c r="P4095" s="32">
        <f t="shared" si="1072"/>
        <v>222.16887000000008</v>
      </c>
      <c r="Q4095">
        <v>706903</v>
      </c>
      <c r="R4095" t="s">
        <v>298</v>
      </c>
      <c r="S4095" t="s">
        <v>298</v>
      </c>
      <c r="T4095" t="str">
        <f t="shared" si="1073"/>
        <v>VEN</v>
      </c>
      <c r="U4095" t="s">
        <v>293</v>
      </c>
      <c r="V4095" s="33">
        <f t="shared" si="1074"/>
        <v>751.2</v>
      </c>
      <c r="W4095">
        <f t="shared" si="1075"/>
        <v>120</v>
      </c>
      <c r="X4095" s="33">
        <f t="shared" si="1076"/>
        <v>599.91000000000008</v>
      </c>
      <c r="Y4095" s="33">
        <f t="shared" si="1077"/>
        <v>151.29</v>
      </c>
      <c r="Z4095" s="45">
        <f t="shared" si="1078"/>
        <v>0.26380307507987227</v>
      </c>
      <c r="AA4095" s="33">
        <f t="shared" si="1079"/>
        <v>198.16887000000008</v>
      </c>
      <c r="AB4095" s="45">
        <f t="shared" si="1080"/>
        <v>0.33033099964994761</v>
      </c>
      <c r="AC4095" s="33">
        <f>IFERROR($X4095/VLOOKUP(CONCATENATE("USD",C4095),[1]GEINDICE!AR$1:AS$65536,2,0),"")</f>
        <v>98.218700371649845</v>
      </c>
      <c r="AD4095" s="33">
        <f>IFERROR($AA4095/VLOOKUP(CONCATENATE("USD",C4095),[1]GEINDICE!AR$1:AS$65536,2,0),"")</f>
        <v>32.444681478085769</v>
      </c>
      <c r="AE4095" s="33">
        <f>IFERROR($X4095/VLOOKUP(CONCATENATE("EUR",C4095),[1]GEINDICE!AR$1:AS$65536,2,0),"")</f>
        <v>96.312291292062682</v>
      </c>
      <c r="AF4095" s="33">
        <f>IFERROR($AA4095/VLOOKUP(CONCATENATE("EUR",C4095),[1]GEINDICE!AR$1:AS$65536,2,0),"")</f>
        <v>31.814935461084008</v>
      </c>
      <c r="AG4095" s="48" t="str">
        <f>VLOOKUP(E4095,[1]Apresentação!AW$1:AX$65536,2,0)</f>
        <v xml:space="preserve">                    3 - TEXTILE AUXILIARIES</v>
      </c>
      <c r="AH4095" s="48" t="str">
        <f t="shared" si="1081"/>
        <v xml:space="preserve">         5518000013 - ZETESAN PD LIQ BR</v>
      </c>
      <c r="AI4095" s="49" t="str">
        <f t="shared" si="1082"/>
        <v xml:space="preserve">     X00280 - LAVE BEM LAVANDERIA E TINTURARIA LTDA EPP</v>
      </c>
      <c r="AJ4095" t="str">
        <f t="shared" si="1083"/>
        <v xml:space="preserve">     90 - SALES</v>
      </c>
      <c r="AK4095" t="str">
        <f t="shared" si="1084"/>
        <v/>
      </c>
      <c r="AL4095">
        <f t="shared" si="1085"/>
        <v>1</v>
      </c>
      <c r="AM4095" t="str">
        <f t="shared" si="1086"/>
        <v>2025 1</v>
      </c>
      <c r="AN4095" t="str">
        <f t="shared" si="1087"/>
        <v xml:space="preserve">LAVE </v>
      </c>
    </row>
    <row r="4096" spans="1:40" x14ac:dyDescent="0.35">
      <c r="A4096">
        <v>81680</v>
      </c>
      <c r="B4096" t="s">
        <v>274</v>
      </c>
      <c r="C4096" s="31">
        <v>45734</v>
      </c>
      <c r="D4096" t="s">
        <v>286</v>
      </c>
      <c r="E4096" t="s">
        <v>287</v>
      </c>
      <c r="F4096" t="s">
        <v>1044</v>
      </c>
      <c r="G4096" t="s">
        <v>1045</v>
      </c>
      <c r="H4096" t="s">
        <v>1042</v>
      </c>
      <c r="I4096" t="s">
        <v>1043</v>
      </c>
      <c r="J4096">
        <v>1000</v>
      </c>
      <c r="K4096">
        <v>6183</v>
      </c>
      <c r="L4096">
        <v>2978.1760100000001</v>
      </c>
      <c r="M4096">
        <v>1245.26</v>
      </c>
      <c r="N4096">
        <v>6.1830000000000007</v>
      </c>
      <c r="O4096" s="32">
        <f t="shared" si="1071"/>
        <v>4937.74</v>
      </c>
      <c r="P4096" s="32">
        <f t="shared" si="1072"/>
        <v>1959.5639899999996</v>
      </c>
      <c r="Q4096">
        <v>719274</v>
      </c>
      <c r="R4096" t="s">
        <v>298</v>
      </c>
      <c r="S4096" t="s">
        <v>298</v>
      </c>
      <c r="T4096" t="str">
        <f t="shared" si="1073"/>
        <v>VEN</v>
      </c>
      <c r="U4096" t="s">
        <v>300</v>
      </c>
      <c r="V4096" s="33">
        <f t="shared" si="1074"/>
        <v>6183</v>
      </c>
      <c r="W4096">
        <f t="shared" si="1075"/>
        <v>1000</v>
      </c>
      <c r="X4096" s="33">
        <f t="shared" si="1076"/>
        <v>4937.74</v>
      </c>
      <c r="Y4096" s="33">
        <f t="shared" si="1077"/>
        <v>1245.26</v>
      </c>
      <c r="Z4096" s="45">
        <f t="shared" si="1078"/>
        <v>0.28458094614264912</v>
      </c>
      <c r="AA4096" s="33">
        <f t="shared" si="1079"/>
        <v>1759.5639899999996</v>
      </c>
      <c r="AB4096" s="45">
        <f t="shared" si="1080"/>
        <v>0.35635006905993427</v>
      </c>
      <c r="AC4096" s="33">
        <f>IFERROR($X4096/VLOOKUP(CONCATENATE("USD",C4096),[1]GEINDICE!AR$1:AS$65536,2,0),"")</f>
        <v>868.5252937451628</v>
      </c>
      <c r="AD4096" s="33">
        <f>IFERROR($AA4096/VLOOKUP(CONCATENATE("USD",C4096),[1]GEINDICE!AR$1:AS$65536,2,0),"")</f>
        <v>309.49904840638845</v>
      </c>
      <c r="AE4096" s="33">
        <f>IFERROR($X4096/VLOOKUP(CONCATENATE("EUR",C4096),[1]GEINDICE!AR$1:AS$65536,2,0),"")</f>
        <v>794.84562634815359</v>
      </c>
      <c r="AF4096" s="33">
        <f>IFERROR($AA4096/VLOOKUP(CONCATENATE("EUR",C4096),[1]GEINDICE!AR$1:AS$65536,2,0),"")</f>
        <v>283.24329384115123</v>
      </c>
      <c r="AG4096" s="48" t="str">
        <f>VLOOKUP(E4096,[1]Apresentação!AW$1:AX$65536,2,0)</f>
        <v xml:space="preserve">                    3 - TEXTILE AUXILIARIES</v>
      </c>
      <c r="AH4096" s="48" t="str">
        <f t="shared" si="1081"/>
        <v xml:space="preserve">         5518000013 - ZETESAN PD LIQ BR</v>
      </c>
      <c r="AI4096" s="49" t="str">
        <f t="shared" si="1082"/>
        <v xml:space="preserve">     X00163 - MENEGOTTI TEXTIL LTDA</v>
      </c>
      <c r="AJ4096" t="str">
        <f t="shared" si="1083"/>
        <v xml:space="preserve">     90 - SALES</v>
      </c>
      <c r="AK4096" t="str">
        <f t="shared" si="1084"/>
        <v/>
      </c>
      <c r="AL4096">
        <f t="shared" si="1085"/>
        <v>3</v>
      </c>
      <c r="AM4096" t="str">
        <f t="shared" si="1086"/>
        <v>2025 3</v>
      </c>
      <c r="AN4096" t="str">
        <f t="shared" si="1087"/>
        <v xml:space="preserve">MENEGOTTI </v>
      </c>
    </row>
    <row r="4097" spans="1:40" x14ac:dyDescent="0.35">
      <c r="A4097">
        <v>81853</v>
      </c>
      <c r="B4097" t="s">
        <v>274</v>
      </c>
      <c r="C4097" s="31">
        <v>45747</v>
      </c>
      <c r="D4097" t="s">
        <v>286</v>
      </c>
      <c r="E4097" t="s">
        <v>287</v>
      </c>
      <c r="F4097" t="s">
        <v>294</v>
      </c>
      <c r="G4097" t="s">
        <v>295</v>
      </c>
      <c r="H4097" t="s">
        <v>1042</v>
      </c>
      <c r="I4097" t="s">
        <v>1043</v>
      </c>
      <c r="J4097">
        <v>120</v>
      </c>
      <c r="K4097">
        <v>751.2</v>
      </c>
      <c r="L4097">
        <v>385.32886000000002</v>
      </c>
      <c r="M4097">
        <v>151.29</v>
      </c>
      <c r="N4097">
        <v>6.26</v>
      </c>
      <c r="O4097" s="32">
        <f t="shared" si="1071"/>
        <v>599.91000000000008</v>
      </c>
      <c r="P4097" s="32">
        <f t="shared" si="1072"/>
        <v>214.58114000000006</v>
      </c>
      <c r="Q4097">
        <v>724377</v>
      </c>
      <c r="R4097" t="s">
        <v>298</v>
      </c>
      <c r="S4097" t="s">
        <v>298</v>
      </c>
      <c r="T4097" t="str">
        <f t="shared" si="1073"/>
        <v>VEN</v>
      </c>
      <c r="U4097" t="s">
        <v>303</v>
      </c>
      <c r="V4097" s="33">
        <f t="shared" si="1074"/>
        <v>751.2</v>
      </c>
      <c r="W4097">
        <f t="shared" si="1075"/>
        <v>120</v>
      </c>
      <c r="X4097" s="33">
        <f t="shared" si="1076"/>
        <v>599.91000000000008</v>
      </c>
      <c r="Y4097" s="33">
        <f t="shared" si="1077"/>
        <v>151.29</v>
      </c>
      <c r="Z4097" s="45">
        <f t="shared" si="1078"/>
        <v>0.25370226304579346</v>
      </c>
      <c r="AA4097" s="33">
        <f t="shared" si="1079"/>
        <v>190.58114000000006</v>
      </c>
      <c r="AB4097" s="45">
        <f t="shared" si="1080"/>
        <v>0.3176828857661983</v>
      </c>
      <c r="AC4097" s="33">
        <f>IFERROR($X4097/VLOOKUP(CONCATENATE("USD",C4097),[1]GEINDICE!AR$1:AS$65536,2,0),"")</f>
        <v>104.47389502281356</v>
      </c>
      <c r="AD4097" s="33">
        <f>IFERROR($AA4097/VLOOKUP(CONCATENATE("USD",C4097),[1]GEINDICE!AR$1:AS$65536,2,0),"")</f>
        <v>33.189568458082277</v>
      </c>
      <c r="AE4097" s="33">
        <f>IFERROR($X4097/VLOOKUP(CONCATENATE("EUR",C4097),[1]GEINDICE!AR$1:AS$65536,2,0),"")</f>
        <v>96.770603132611754</v>
      </c>
      <c r="AF4097" s="33">
        <f>IFERROR($AA4097/VLOOKUP(CONCATENATE("EUR",C4097),[1]GEINDICE!AR$1:AS$65536,2,0),"")</f>
        <v>30.742364460503616</v>
      </c>
      <c r="AG4097" s="48" t="str">
        <f>VLOOKUP(E4097,[1]Apresentação!AW$1:AX$65536,2,0)</f>
        <v xml:space="preserve">                    3 - TEXTILE AUXILIARIES</v>
      </c>
      <c r="AH4097" s="48" t="str">
        <f t="shared" si="1081"/>
        <v xml:space="preserve">         5518000013 - ZETESAN PD LIQ BR</v>
      </c>
      <c r="AI4097" s="49" t="str">
        <f t="shared" si="1082"/>
        <v xml:space="preserve">     X00280 - LAVE BEM LAVANDERIA E TINTURARIA LTDA EPP</v>
      </c>
      <c r="AJ4097" t="str">
        <f t="shared" si="1083"/>
        <v xml:space="preserve">     90 - SALES</v>
      </c>
      <c r="AK4097" t="str">
        <f t="shared" si="1084"/>
        <v/>
      </c>
      <c r="AL4097">
        <f t="shared" si="1085"/>
        <v>3</v>
      </c>
      <c r="AM4097" t="str">
        <f t="shared" si="1086"/>
        <v>2025 3</v>
      </c>
      <c r="AN4097" t="str">
        <f t="shared" si="1087"/>
        <v xml:space="preserve">LAVE </v>
      </c>
    </row>
    <row r="4098" spans="1:40" x14ac:dyDescent="0.35">
      <c r="A4098">
        <v>82294</v>
      </c>
      <c r="B4098" t="s">
        <v>274</v>
      </c>
      <c r="C4098" s="31">
        <v>45783</v>
      </c>
      <c r="D4098" t="s">
        <v>286</v>
      </c>
      <c r="E4098" t="s">
        <v>287</v>
      </c>
      <c r="F4098" t="s">
        <v>1044</v>
      </c>
      <c r="G4098" t="s">
        <v>1045</v>
      </c>
      <c r="H4098" t="s">
        <v>1042</v>
      </c>
      <c r="I4098" t="s">
        <v>1043</v>
      </c>
      <c r="J4098">
        <v>1000</v>
      </c>
      <c r="K4098">
        <v>6183</v>
      </c>
      <c r="L4098">
        <v>3023.4460600000002</v>
      </c>
      <c r="M4098">
        <v>1245.26</v>
      </c>
      <c r="N4098">
        <v>6.1830000000000007</v>
      </c>
      <c r="O4098" s="32">
        <f t="shared" si="1071"/>
        <v>4937.74</v>
      </c>
      <c r="P4098" s="32">
        <f t="shared" si="1072"/>
        <v>1914.2939399999996</v>
      </c>
      <c r="Q4098">
        <v>737419</v>
      </c>
      <c r="R4098" t="s">
        <v>298</v>
      </c>
      <c r="S4098" t="s">
        <v>298</v>
      </c>
      <c r="T4098" t="str">
        <f t="shared" si="1073"/>
        <v>VEN</v>
      </c>
      <c r="U4098" t="s">
        <v>300</v>
      </c>
      <c r="V4098" s="33">
        <f t="shared" si="1074"/>
        <v>6183</v>
      </c>
      <c r="W4098">
        <f t="shared" si="1075"/>
        <v>1000</v>
      </c>
      <c r="X4098" s="33">
        <f t="shared" si="1076"/>
        <v>4937.74</v>
      </c>
      <c r="Y4098" s="33">
        <f t="shared" si="1077"/>
        <v>1245.26</v>
      </c>
      <c r="Z4098" s="45">
        <f t="shared" si="1078"/>
        <v>0.27725924955523201</v>
      </c>
      <c r="AA4098" s="33">
        <f t="shared" si="1079"/>
        <v>1714.2939399999996</v>
      </c>
      <c r="AB4098" s="45">
        <f t="shared" si="1080"/>
        <v>0.34718189698120994</v>
      </c>
      <c r="AC4098" s="33">
        <f>IFERROR($X4098/VLOOKUP(CONCATENATE("USD",C4098),[1]GEINDICE!AR$1:AS$65536,2,0),"")</f>
        <v>863.09036881664042</v>
      </c>
      <c r="AD4098" s="33">
        <f>IFERROR($AA4098/VLOOKUP(CONCATENATE("USD",C4098),[1]GEINDICE!AR$1:AS$65536,2,0),"")</f>
        <v>299.64935151197335</v>
      </c>
      <c r="AE4098" s="33">
        <f>IFERROR($X4098/VLOOKUP(CONCATENATE("EUR",C4098),[1]GEINDICE!AR$1:AS$65536,2,0),"")</f>
        <v>760.76419382173947</v>
      </c>
      <c r="AF4098" s="33">
        <f>IFERROR($AA4098/VLOOKUP(CONCATENATE("EUR",C4098),[1]GEINDICE!AR$1:AS$65536,2,0),"")</f>
        <v>264.12355596641237</v>
      </c>
      <c r="AG4098" s="48" t="str">
        <f>VLOOKUP(E4098,[1]Apresentação!AW$1:AX$65536,2,0)</f>
        <v xml:space="preserve">                    3 - TEXTILE AUXILIARIES</v>
      </c>
      <c r="AH4098" s="48" t="str">
        <f t="shared" si="1081"/>
        <v xml:space="preserve">         5518000013 - ZETESAN PD LIQ BR</v>
      </c>
      <c r="AI4098" s="49" t="str">
        <f t="shared" si="1082"/>
        <v xml:space="preserve">     X00163 - MENEGOTTI TEXTIL LTDA</v>
      </c>
      <c r="AJ4098" t="str">
        <f t="shared" si="1083"/>
        <v xml:space="preserve">     90 - SALES</v>
      </c>
      <c r="AK4098" t="str">
        <f t="shared" si="1084"/>
        <v/>
      </c>
      <c r="AL4098">
        <f t="shared" si="1085"/>
        <v>5</v>
      </c>
      <c r="AM4098" t="str">
        <f t="shared" si="1086"/>
        <v>2025 5</v>
      </c>
      <c r="AN4098" t="str">
        <f t="shared" si="1087"/>
        <v xml:space="preserve">MENEGOTTI </v>
      </c>
    </row>
    <row r="4099" spans="1:40" x14ac:dyDescent="0.35">
      <c r="A4099">
        <v>82376</v>
      </c>
      <c r="B4099" t="s">
        <v>274</v>
      </c>
      <c r="C4099" s="31">
        <v>45789</v>
      </c>
      <c r="D4099" t="s">
        <v>286</v>
      </c>
      <c r="E4099" t="s">
        <v>287</v>
      </c>
      <c r="F4099" t="s">
        <v>294</v>
      </c>
      <c r="G4099" t="s">
        <v>295</v>
      </c>
      <c r="H4099" t="s">
        <v>1042</v>
      </c>
      <c r="I4099" t="s">
        <v>1043</v>
      </c>
      <c r="J4099">
        <v>240</v>
      </c>
      <c r="K4099">
        <v>1502.4</v>
      </c>
      <c r="L4099">
        <v>725.62705000000005</v>
      </c>
      <c r="M4099">
        <v>302.58</v>
      </c>
      <c r="N4099">
        <v>6.26</v>
      </c>
      <c r="O4099" s="32">
        <f t="shared" si="1071"/>
        <v>1199.8200000000002</v>
      </c>
      <c r="P4099" s="32">
        <f t="shared" si="1072"/>
        <v>474.19295000000011</v>
      </c>
      <c r="Q4099">
        <v>738464</v>
      </c>
      <c r="R4099" t="s">
        <v>298</v>
      </c>
      <c r="S4099" t="s">
        <v>298</v>
      </c>
      <c r="T4099" t="str">
        <f t="shared" si="1073"/>
        <v>VEN</v>
      </c>
      <c r="U4099" t="s">
        <v>300</v>
      </c>
      <c r="V4099" s="33">
        <f t="shared" si="1074"/>
        <v>1502.4</v>
      </c>
      <c r="W4099">
        <f t="shared" si="1075"/>
        <v>240</v>
      </c>
      <c r="X4099" s="33">
        <f t="shared" si="1076"/>
        <v>1199.8200000000002</v>
      </c>
      <c r="Y4099" s="33">
        <f t="shared" si="1077"/>
        <v>302.58</v>
      </c>
      <c r="Z4099" s="45">
        <f t="shared" si="1078"/>
        <v>0.28367475372736961</v>
      </c>
      <c r="AA4099" s="33">
        <f t="shared" si="1079"/>
        <v>426.19295000000011</v>
      </c>
      <c r="AB4099" s="45">
        <f t="shared" si="1080"/>
        <v>0.3552140737777334</v>
      </c>
      <c r="AC4099" s="33">
        <f>IFERROR($X4099/VLOOKUP(CONCATENATE("USD",C4099),[1]GEINDICE!AR$1:AS$65536,2,0),"")</f>
        <v>211.15413044243431</v>
      </c>
      <c r="AD4099" s="33">
        <f>IFERROR($AA4099/VLOOKUP(CONCATENATE("USD",C4099),[1]GEINDICE!AR$1:AS$65536,2,0),"")</f>
        <v>75.004918869451998</v>
      </c>
      <c r="AE4099" s="33">
        <f>IFERROR($X4099/VLOOKUP(CONCATENATE("EUR",C4099),[1]GEINDICE!AR$1:AS$65536,2,0),"")</f>
        <v>190.1247088278638</v>
      </c>
      <c r="AF4099" s="33">
        <f>IFERROR($AA4099/VLOOKUP(CONCATENATE("EUR",C4099),[1]GEINDICE!AR$1:AS$65536,2,0),"")</f>
        <v>67.53497234855088</v>
      </c>
      <c r="AG4099" s="48" t="str">
        <f>VLOOKUP(E4099,[1]Apresentação!AW$1:AX$65536,2,0)</f>
        <v xml:space="preserve">                    3 - TEXTILE AUXILIARIES</v>
      </c>
      <c r="AH4099" s="48" t="str">
        <f t="shared" si="1081"/>
        <v xml:space="preserve">         5518000013 - ZETESAN PD LIQ BR</v>
      </c>
      <c r="AI4099" s="49" t="str">
        <f t="shared" si="1082"/>
        <v xml:space="preserve">     X00280 - LAVE BEM LAVANDERIA E TINTURARIA LTDA EPP</v>
      </c>
      <c r="AJ4099" t="str">
        <f t="shared" si="1083"/>
        <v xml:space="preserve">     90 - SALES</v>
      </c>
      <c r="AK4099" t="str">
        <f t="shared" si="1084"/>
        <v/>
      </c>
      <c r="AL4099">
        <f t="shared" si="1085"/>
        <v>5</v>
      </c>
      <c r="AM4099" t="str">
        <f t="shared" si="1086"/>
        <v>2025 5</v>
      </c>
      <c r="AN4099" t="str">
        <f t="shared" si="1087"/>
        <v xml:space="preserve">LAVE </v>
      </c>
    </row>
    <row r="4100" spans="1:40" x14ac:dyDescent="0.35">
      <c r="A4100">
        <v>81427</v>
      </c>
      <c r="B4100" t="s">
        <v>274</v>
      </c>
      <c r="C4100" s="31">
        <v>45714</v>
      </c>
      <c r="D4100" t="s">
        <v>286</v>
      </c>
      <c r="E4100" t="s">
        <v>287</v>
      </c>
      <c r="F4100" t="s">
        <v>1044</v>
      </c>
      <c r="G4100" t="s">
        <v>1045</v>
      </c>
      <c r="H4100" t="s">
        <v>1042</v>
      </c>
      <c r="I4100" t="s">
        <v>1043</v>
      </c>
      <c r="J4100">
        <v>1000</v>
      </c>
      <c r="K4100">
        <v>6183</v>
      </c>
      <c r="L4100">
        <v>3213.6096200000002</v>
      </c>
      <c r="M4100">
        <v>1245.26</v>
      </c>
      <c r="N4100">
        <v>6.1830000000000007</v>
      </c>
      <c r="O4100" s="32">
        <f t="shared" ref="O4100:O4163" si="1088">$K4100-$Y4100</f>
        <v>4937.74</v>
      </c>
      <c r="P4100" s="32">
        <f t="shared" ref="P4100:P4163" si="1089">($O4100-$L4100)</f>
        <v>1724.1303799999996</v>
      </c>
      <c r="Q4100">
        <v>711795</v>
      </c>
      <c r="R4100" t="s">
        <v>298</v>
      </c>
      <c r="S4100" t="s">
        <v>298</v>
      </c>
      <c r="T4100" t="str">
        <f t="shared" ref="T4100:T4163" si="1090">MID($U4100,1,3)</f>
        <v>VEN</v>
      </c>
      <c r="U4100" t="s">
        <v>300</v>
      </c>
      <c r="V4100" s="33">
        <f t="shared" ref="V4100:V4163" si="1091">IF($T4100="DEV",-$K4100,$K4100)</f>
        <v>6183</v>
      </c>
      <c r="W4100">
        <f t="shared" ref="W4100:W4163" si="1092">IF($T4100="DEV",-$J4100,$J4100)</f>
        <v>1000</v>
      </c>
      <c r="X4100" s="33">
        <f t="shared" ref="X4100:X4163" si="1093">$V4100-$Y4100</f>
        <v>4937.74</v>
      </c>
      <c r="Y4100" s="33">
        <f t="shared" ref="Y4100:Y4163" si="1094">IF(A4100=59876,M4100,IF(A4100=59868,M4100,IF(R4100="6111",((K4100*0.12)+M4100),IF(T4100="DEV",-M4100,M4100))))</f>
        <v>1245.26</v>
      </c>
      <c r="Z4100" s="45">
        <f t="shared" ref="Z4100:Z4163" si="1095">IFERROR($AA4100/$V4100,0)</f>
        <v>0.24650337700145555</v>
      </c>
      <c r="AA4100" s="33">
        <f t="shared" ref="AA4100:AA4163" si="1096">IF(VLOOKUP(AL4100,AR:AS,2,0)="sim",IF($T4100="DEV",($X4100-$L4100),$P4100)-(0.2*W4100),IF(VLOOKUP(AL4100,AR:AS,2,0)="OK",IF($T4100="DEV",($X4100-$L4100),$P4100)-(0.2*W4100),IF($T4100="DEV",($X4100-$L4100),$P4100)))</f>
        <v>1524.1303799999996</v>
      </c>
      <c r="AB4100" s="45">
        <f t="shared" ref="AB4100:AB4163" si="1097">IFERROR($AA4100/$X4100,0)</f>
        <v>0.30866963023569483</v>
      </c>
      <c r="AC4100" s="33">
        <f>IFERROR($X4100/VLOOKUP(CONCATENATE("USD",C4100),[1]GEINDICE!AR$1:AS$65536,2,0),"")</f>
        <v>854.91628720328265</v>
      </c>
      <c r="AD4100" s="33">
        <f>IFERROR($AA4100/VLOOKUP(CONCATENATE("USD",C4100),[1]GEINDICE!AR$1:AS$65536,2,0),"")</f>
        <v>263.88669425351031</v>
      </c>
      <c r="AE4100" s="33">
        <f>IFERROR($X4100/VLOOKUP(CONCATENATE("EUR",C4100),[1]GEINDICE!AR$1:AS$65536,2,0),"")</f>
        <v>813.66729834390696</v>
      </c>
      <c r="AF4100" s="33">
        <f>IFERROR($AA4100/VLOOKUP(CONCATENATE("EUR",C4100),[1]GEINDICE!AR$1:AS$65536,2,0),"")</f>
        <v>251.15438411469054</v>
      </c>
      <c r="AG4100" s="48" t="str">
        <f>VLOOKUP(E4100,[1]Apresentação!AW$1:AX$65536,2,0)</f>
        <v xml:space="preserve">                    3 - TEXTILE AUXILIARIES</v>
      </c>
      <c r="AH4100" s="48" t="str">
        <f t="shared" ref="AH4100:AH4163" si="1098">CONCATENATE("         ",H4100," - ",I4100)</f>
        <v xml:space="preserve">         5518000013 - ZETESAN PD LIQ BR</v>
      </c>
      <c r="AI4100" s="49" t="str">
        <f t="shared" ref="AI4100:AI4163" si="1099">CONCATENATE("     ",F4100," - ",G4100)</f>
        <v xml:space="preserve">     X00163 - MENEGOTTI TEXTIL LTDA</v>
      </c>
      <c r="AJ4100" t="str">
        <f t="shared" ref="AJ4100:AJ4163" si="1100">IF(RIGHT(I4100,2)="BR","     90 - SALES","     93 - RESALES")</f>
        <v xml:space="preserve">     90 - SALES</v>
      </c>
      <c r="AK4100" t="str">
        <f t="shared" ref="AK4100:AK4163" si="1101">IF(R4100="3201","EXP",IF(R4100="7101","EXP",""))</f>
        <v/>
      </c>
      <c r="AL4100">
        <f t="shared" ref="AL4100:AL4163" si="1102">VLOOKUP(MONTH(C4100),AQ:AR,2,0)</f>
        <v>2</v>
      </c>
      <c r="AM4100" t="str">
        <f t="shared" ref="AM4100:AM4163" si="1103">CONCATENATE(YEAR(C4100)," ",MONTH(C4100))</f>
        <v>2025 2</v>
      </c>
      <c r="AN4100" t="str">
        <f t="shared" ref="AN4100:AN4163" si="1104">MID(G4100,1,SEARCH(" ",G4100,1))</f>
        <v xml:space="preserve">MENEGOTTI </v>
      </c>
    </row>
    <row r="4101" spans="1:40" x14ac:dyDescent="0.35">
      <c r="A4101">
        <v>81533</v>
      </c>
      <c r="B4101" t="s">
        <v>274</v>
      </c>
      <c r="C4101" s="31">
        <v>45722</v>
      </c>
      <c r="D4101" t="s">
        <v>286</v>
      </c>
      <c r="E4101" t="s">
        <v>287</v>
      </c>
      <c r="F4101" t="s">
        <v>1044</v>
      </c>
      <c r="G4101" t="s">
        <v>1045</v>
      </c>
      <c r="H4101" t="s">
        <v>1042</v>
      </c>
      <c r="I4101" t="s">
        <v>1043</v>
      </c>
      <c r="J4101">
        <v>1000</v>
      </c>
      <c r="K4101">
        <v>6183</v>
      </c>
      <c r="L4101">
        <v>3213.6096299999999</v>
      </c>
      <c r="M4101">
        <v>1245.26</v>
      </c>
      <c r="N4101">
        <v>6.1830000000000007</v>
      </c>
      <c r="O4101" s="32">
        <f t="shared" si="1088"/>
        <v>4937.74</v>
      </c>
      <c r="P4101" s="32">
        <f t="shared" si="1089"/>
        <v>1724.1303699999999</v>
      </c>
      <c r="Q4101">
        <v>714726</v>
      </c>
      <c r="R4101" t="s">
        <v>298</v>
      </c>
      <c r="S4101" t="s">
        <v>298</v>
      </c>
      <c r="T4101" t="str">
        <f t="shared" si="1090"/>
        <v>VEN</v>
      </c>
      <c r="U4101" t="s">
        <v>300</v>
      </c>
      <c r="V4101" s="33">
        <f t="shared" si="1091"/>
        <v>6183</v>
      </c>
      <c r="W4101">
        <f t="shared" si="1092"/>
        <v>1000</v>
      </c>
      <c r="X4101" s="33">
        <f t="shared" si="1093"/>
        <v>4937.74</v>
      </c>
      <c r="Y4101" s="33">
        <f t="shared" si="1094"/>
        <v>1245.26</v>
      </c>
      <c r="Z4101" s="45">
        <f t="shared" si="1095"/>
        <v>0.24650337538411771</v>
      </c>
      <c r="AA4101" s="33">
        <f t="shared" si="1096"/>
        <v>1524.1303699999999</v>
      </c>
      <c r="AB4101" s="45">
        <f t="shared" si="1097"/>
        <v>0.30866962821047683</v>
      </c>
      <c r="AC4101" s="33">
        <f>IFERROR($X4101/VLOOKUP(CONCATENATE("USD",C4101),[1]GEINDICE!AR$1:AS$65536,2,0),"")</f>
        <v>858.90170293447443</v>
      </c>
      <c r="AD4101" s="33">
        <f>IFERROR($AA4101/VLOOKUP(CONCATENATE("USD",C4101),[1]GEINDICE!AR$1:AS$65536,2,0),"")</f>
        <v>265.11686931412964</v>
      </c>
      <c r="AE4101" s="33">
        <f>IFERROR($X4101/VLOOKUP(CONCATENATE("EUR",C4101),[1]GEINDICE!AR$1:AS$65536,2,0),"")</f>
        <v>793.95099048109068</v>
      </c>
      <c r="AF4101" s="33">
        <f>IFERROR($AA4101/VLOOKUP(CONCATENATE("EUR",C4101),[1]GEINDICE!AR$1:AS$65536,2,0),"")</f>
        <v>245.06855704913809</v>
      </c>
      <c r="AG4101" s="48" t="str">
        <f>VLOOKUP(E4101,[1]Apresentação!AW$1:AX$65536,2,0)</f>
        <v xml:space="preserve">                    3 - TEXTILE AUXILIARIES</v>
      </c>
      <c r="AH4101" s="48" t="str">
        <f t="shared" si="1098"/>
        <v xml:space="preserve">         5518000013 - ZETESAN PD LIQ BR</v>
      </c>
      <c r="AI4101" s="49" t="str">
        <f t="shared" si="1099"/>
        <v xml:space="preserve">     X00163 - MENEGOTTI TEXTIL LTDA</v>
      </c>
      <c r="AJ4101" t="str">
        <f t="shared" si="1100"/>
        <v xml:space="preserve">     90 - SALES</v>
      </c>
      <c r="AK4101" t="str">
        <f t="shared" si="1101"/>
        <v/>
      </c>
      <c r="AL4101">
        <f t="shared" si="1102"/>
        <v>3</v>
      </c>
      <c r="AM4101" t="str">
        <f t="shared" si="1103"/>
        <v>2025 3</v>
      </c>
      <c r="AN4101" t="str">
        <f t="shared" si="1104"/>
        <v xml:space="preserve">MENEGOTTI </v>
      </c>
    </row>
    <row r="4102" spans="1:40" x14ac:dyDescent="0.35">
      <c r="A4102">
        <v>81032</v>
      </c>
      <c r="B4102" t="s">
        <v>274</v>
      </c>
      <c r="C4102" s="31">
        <v>45684</v>
      </c>
      <c r="D4102" t="s">
        <v>286</v>
      </c>
      <c r="E4102" t="s">
        <v>287</v>
      </c>
      <c r="F4102" t="s">
        <v>1044</v>
      </c>
      <c r="G4102" t="s">
        <v>1045</v>
      </c>
      <c r="H4102" t="s">
        <v>1042</v>
      </c>
      <c r="I4102" t="s">
        <v>1043</v>
      </c>
      <c r="J4102">
        <v>1080</v>
      </c>
      <c r="K4102">
        <v>6677.64</v>
      </c>
      <c r="L4102">
        <v>3399.6701200000002</v>
      </c>
      <c r="M4102">
        <v>1344.88</v>
      </c>
      <c r="N4102">
        <v>6.1830000000000007</v>
      </c>
      <c r="O4102" s="32">
        <f t="shared" si="1088"/>
        <v>5332.76</v>
      </c>
      <c r="P4102" s="32">
        <f t="shared" si="1089"/>
        <v>1933.08988</v>
      </c>
      <c r="Q4102">
        <v>708272</v>
      </c>
      <c r="R4102" t="s">
        <v>298</v>
      </c>
      <c r="S4102" t="s">
        <v>298</v>
      </c>
      <c r="T4102" t="str">
        <f t="shared" si="1090"/>
        <v>VEN</v>
      </c>
      <c r="U4102" t="s">
        <v>300</v>
      </c>
      <c r="V4102" s="33">
        <f t="shared" si="1091"/>
        <v>6677.64</v>
      </c>
      <c r="W4102">
        <f t="shared" si="1092"/>
        <v>1080</v>
      </c>
      <c r="X4102" s="33">
        <f t="shared" si="1093"/>
        <v>5332.76</v>
      </c>
      <c r="Y4102" s="33">
        <f t="shared" si="1094"/>
        <v>1344.88</v>
      </c>
      <c r="Z4102" s="45">
        <f t="shared" si="1095"/>
        <v>0.25714022918276513</v>
      </c>
      <c r="AA4102" s="33">
        <f t="shared" si="1096"/>
        <v>1717.08988</v>
      </c>
      <c r="AB4102" s="45">
        <f t="shared" si="1097"/>
        <v>0.32198896631387874</v>
      </c>
      <c r="AC4102" s="33">
        <f>IFERROR($X4102/VLOOKUP(CONCATENATE("USD",C4102),[1]GEINDICE!AR$1:AS$65536,2,0),"")</f>
        <v>899.70981239033608</v>
      </c>
      <c r="AD4102" s="33">
        <f>IFERROR($AA4102/VLOOKUP(CONCATENATE("USD",C4102),[1]GEINDICE!AR$1:AS$65536,2,0),"")</f>
        <v>289.69663247401809</v>
      </c>
      <c r="AE4102" s="33">
        <f>IFERROR($X4102/VLOOKUP(CONCATENATE("EUR",C4102),[1]GEINDICE!AR$1:AS$65536,2,0),"")</f>
        <v>856.86098078282669</v>
      </c>
      <c r="AF4102" s="33">
        <f>IFERROR($AA4102/VLOOKUP(CONCATENATE("EUR",C4102),[1]GEINDICE!AR$1:AS$65536,2,0),"")</f>
        <v>275.89978147695865</v>
      </c>
      <c r="AG4102" s="48" t="str">
        <f>VLOOKUP(E4102,[1]Apresentação!AW$1:AX$65536,2,0)</f>
        <v xml:space="preserve">                    3 - TEXTILE AUXILIARIES</v>
      </c>
      <c r="AH4102" s="48" t="str">
        <f t="shared" si="1098"/>
        <v xml:space="preserve">         5518000013 - ZETESAN PD LIQ BR</v>
      </c>
      <c r="AI4102" s="49" t="str">
        <f t="shared" si="1099"/>
        <v xml:space="preserve">     X00163 - MENEGOTTI TEXTIL LTDA</v>
      </c>
      <c r="AJ4102" t="str">
        <f t="shared" si="1100"/>
        <v xml:space="preserve">     90 - SALES</v>
      </c>
      <c r="AK4102" t="str">
        <f t="shared" si="1101"/>
        <v/>
      </c>
      <c r="AL4102">
        <f t="shared" si="1102"/>
        <v>1</v>
      </c>
      <c r="AM4102" t="str">
        <f t="shared" si="1103"/>
        <v>2025 1</v>
      </c>
      <c r="AN4102" t="str">
        <f t="shared" si="1104"/>
        <v xml:space="preserve">MENEGOTTI </v>
      </c>
    </row>
    <row r="4103" spans="1:40" x14ac:dyDescent="0.35">
      <c r="A4103">
        <v>81033</v>
      </c>
      <c r="B4103" t="s">
        <v>274</v>
      </c>
      <c r="C4103" s="31">
        <v>45684</v>
      </c>
      <c r="D4103" t="s">
        <v>286</v>
      </c>
      <c r="E4103" t="s">
        <v>287</v>
      </c>
      <c r="F4103" t="s">
        <v>294</v>
      </c>
      <c r="G4103" t="s">
        <v>295</v>
      </c>
      <c r="H4103" t="s">
        <v>1042</v>
      </c>
      <c r="I4103" t="s">
        <v>1043</v>
      </c>
      <c r="J4103">
        <v>240</v>
      </c>
      <c r="K4103">
        <v>1502.4</v>
      </c>
      <c r="L4103">
        <v>755.48225000000002</v>
      </c>
      <c r="M4103">
        <v>302.58</v>
      </c>
      <c r="N4103">
        <v>6.26</v>
      </c>
      <c r="O4103" s="32">
        <f t="shared" si="1088"/>
        <v>1199.8200000000002</v>
      </c>
      <c r="P4103" s="32">
        <f t="shared" si="1089"/>
        <v>444.33775000000014</v>
      </c>
      <c r="Q4103">
        <v>708275</v>
      </c>
      <c r="R4103" t="s">
        <v>298</v>
      </c>
      <c r="S4103" t="s">
        <v>298</v>
      </c>
      <c r="T4103" t="str">
        <f t="shared" si="1090"/>
        <v>VEN</v>
      </c>
      <c r="U4103" t="s">
        <v>300</v>
      </c>
      <c r="V4103" s="33">
        <f t="shared" si="1091"/>
        <v>1502.4</v>
      </c>
      <c r="W4103">
        <f t="shared" si="1092"/>
        <v>240</v>
      </c>
      <c r="X4103" s="33">
        <f t="shared" si="1093"/>
        <v>1199.8200000000002</v>
      </c>
      <c r="Y4103" s="33">
        <f t="shared" si="1094"/>
        <v>302.58</v>
      </c>
      <c r="Z4103" s="45">
        <f t="shared" si="1095"/>
        <v>0.26380308173588934</v>
      </c>
      <c r="AA4103" s="33">
        <f t="shared" si="1096"/>
        <v>396.33775000000014</v>
      </c>
      <c r="AB4103" s="45">
        <f t="shared" si="1097"/>
        <v>0.33033100798453108</v>
      </c>
      <c r="AC4103" s="33">
        <f>IFERROR($X4103/VLOOKUP(CONCATENATE("USD",C4103),[1]GEINDICE!AR$1:AS$65536,2,0),"")</f>
        <v>202.42610338777166</v>
      </c>
      <c r="AD4103" s="33">
        <f>IFERROR($AA4103/VLOOKUP(CONCATENATE("USD",C4103),[1]GEINDICE!AR$1:AS$65536,2,0),"")</f>
        <v>66.867618774463509</v>
      </c>
      <c r="AE4103" s="33">
        <f>IFERROR($X4103/VLOOKUP(CONCATENATE("EUR",C4103),[1]GEINDICE!AR$1:AS$65536,2,0),"")</f>
        <v>192.78552606208626</v>
      </c>
      <c r="AF4103" s="33">
        <f>IFERROR($AA4103/VLOOKUP(CONCATENATE("EUR",C4103),[1]GEINDICE!AR$1:AS$65536,2,0),"")</f>
        <v>63.683037148917045</v>
      </c>
      <c r="AG4103" s="48" t="str">
        <f>VLOOKUP(E4103,[1]Apresentação!AW$1:AX$65536,2,0)</f>
        <v xml:space="preserve">                    3 - TEXTILE AUXILIARIES</v>
      </c>
      <c r="AH4103" s="48" t="str">
        <f t="shared" si="1098"/>
        <v xml:space="preserve">         5518000013 - ZETESAN PD LIQ BR</v>
      </c>
      <c r="AI4103" s="49" t="str">
        <f t="shared" si="1099"/>
        <v xml:space="preserve">     X00280 - LAVE BEM LAVANDERIA E TINTURARIA LTDA EPP</v>
      </c>
      <c r="AJ4103" t="str">
        <f t="shared" si="1100"/>
        <v xml:space="preserve">     90 - SALES</v>
      </c>
      <c r="AK4103" t="str">
        <f t="shared" si="1101"/>
        <v/>
      </c>
      <c r="AL4103">
        <f t="shared" si="1102"/>
        <v>1</v>
      </c>
      <c r="AM4103" t="str">
        <f t="shared" si="1103"/>
        <v>2025 1</v>
      </c>
      <c r="AN4103" t="str">
        <f t="shared" si="1104"/>
        <v xml:space="preserve">LAVE </v>
      </c>
    </row>
    <row r="4104" spans="1:40" x14ac:dyDescent="0.35">
      <c r="A4104">
        <v>81814</v>
      </c>
      <c r="B4104" t="s">
        <v>274</v>
      </c>
      <c r="C4104" s="31">
        <v>45743</v>
      </c>
      <c r="D4104" t="s">
        <v>286</v>
      </c>
      <c r="E4104" t="s">
        <v>287</v>
      </c>
      <c r="F4104" t="s">
        <v>301</v>
      </c>
      <c r="G4104" t="s">
        <v>302</v>
      </c>
      <c r="H4104" t="s">
        <v>1042</v>
      </c>
      <c r="I4104" t="s">
        <v>1043</v>
      </c>
      <c r="J4104">
        <v>720</v>
      </c>
      <c r="K4104">
        <v>3967.2000000000003</v>
      </c>
      <c r="L4104">
        <v>2266.6304300000002</v>
      </c>
      <c r="M4104">
        <v>798.99</v>
      </c>
      <c r="N4104">
        <v>5.51</v>
      </c>
      <c r="O4104" s="32">
        <f t="shared" si="1088"/>
        <v>3168.21</v>
      </c>
      <c r="P4104" s="32">
        <f t="shared" si="1089"/>
        <v>901.57956999999988</v>
      </c>
      <c r="Q4104">
        <v>722832</v>
      </c>
      <c r="R4104" t="s">
        <v>298</v>
      </c>
      <c r="S4104" t="s">
        <v>298</v>
      </c>
      <c r="T4104" t="str">
        <f t="shared" si="1090"/>
        <v>VEN</v>
      </c>
      <c r="U4104" t="s">
        <v>300</v>
      </c>
      <c r="V4104" s="33">
        <f t="shared" si="1091"/>
        <v>3967.2000000000003</v>
      </c>
      <c r="W4104">
        <f t="shared" si="1092"/>
        <v>720</v>
      </c>
      <c r="X4104" s="33">
        <f t="shared" si="1093"/>
        <v>3168.21</v>
      </c>
      <c r="Y4104" s="33">
        <f t="shared" si="1094"/>
        <v>798.99</v>
      </c>
      <c r="Z4104" s="45">
        <f t="shared" si="1095"/>
        <v>0.19096077082072993</v>
      </c>
      <c r="AA4104" s="33">
        <f t="shared" si="1096"/>
        <v>757.57956999999988</v>
      </c>
      <c r="AB4104" s="45">
        <f t="shared" si="1097"/>
        <v>0.23911911457889468</v>
      </c>
      <c r="AC4104" s="33">
        <f>IFERROR($X4104/VLOOKUP(CONCATENATE("USD",C4104),[1]GEINDICE!AR$1:AS$65536,2,0),"")</f>
        <v>551.24230086647879</v>
      </c>
      <c r="AD4104" s="33">
        <f>IFERROR($AA4104/VLOOKUP(CONCATENATE("USD",C4104),[1]GEINDICE!AR$1:AS$65536,2,0),"")</f>
        <v>131.81257090162507</v>
      </c>
      <c r="AE4104" s="33">
        <f>IFERROR($X4104/VLOOKUP(CONCATENATE("EUR",C4104),[1]GEINDICE!AR$1:AS$65536,2,0),"")</f>
        <v>510.40888001031061</v>
      </c>
      <c r="AF4104" s="33">
        <f>IFERROR($AA4104/VLOOKUP(CONCATENATE("EUR",C4104),[1]GEINDICE!AR$1:AS$65536,2,0),"")</f>
        <v>122.04851946127076</v>
      </c>
      <c r="AG4104" s="48" t="str">
        <f>VLOOKUP(E4104,[1]Apresentação!AW$1:AX$65536,2,0)</f>
        <v xml:space="preserve">                    3 - TEXTILE AUXILIARIES</v>
      </c>
      <c r="AH4104" s="48" t="str">
        <f t="shared" si="1098"/>
        <v xml:space="preserve">         5518000013 - ZETESAN PD LIQ BR</v>
      </c>
      <c r="AI4104" s="49" t="str">
        <f t="shared" si="1099"/>
        <v xml:space="preserve">     X00311 - HACO ETIQUETAS LTDA</v>
      </c>
      <c r="AJ4104" t="str">
        <f t="shared" si="1100"/>
        <v xml:space="preserve">     90 - SALES</v>
      </c>
      <c r="AK4104" t="str">
        <f t="shared" si="1101"/>
        <v/>
      </c>
      <c r="AL4104">
        <f t="shared" si="1102"/>
        <v>3</v>
      </c>
      <c r="AM4104" t="str">
        <f t="shared" si="1103"/>
        <v>2025 3</v>
      </c>
      <c r="AN4104" t="str">
        <f t="shared" si="1104"/>
        <v xml:space="preserve">HACO </v>
      </c>
    </row>
    <row r="4105" spans="1:40" x14ac:dyDescent="0.35">
      <c r="A4105">
        <v>81566</v>
      </c>
      <c r="B4105" t="s">
        <v>274</v>
      </c>
      <c r="C4105" s="31">
        <v>45723</v>
      </c>
      <c r="D4105" t="s">
        <v>286</v>
      </c>
      <c r="E4105" t="s">
        <v>287</v>
      </c>
      <c r="F4105" t="s">
        <v>301</v>
      </c>
      <c r="G4105" t="s">
        <v>302</v>
      </c>
      <c r="H4105" t="s">
        <v>1042</v>
      </c>
      <c r="I4105" t="s">
        <v>1043</v>
      </c>
      <c r="J4105">
        <v>120</v>
      </c>
      <c r="K4105">
        <v>661.2</v>
      </c>
      <c r="L4105">
        <v>385.63315999999998</v>
      </c>
      <c r="M4105">
        <v>133.16</v>
      </c>
      <c r="N4105">
        <v>5.51</v>
      </c>
      <c r="O4105" s="32">
        <f t="shared" si="1088"/>
        <v>528.04000000000008</v>
      </c>
      <c r="P4105" s="32">
        <f t="shared" si="1089"/>
        <v>142.4068400000001</v>
      </c>
      <c r="Q4105">
        <v>715303</v>
      </c>
      <c r="R4105" t="s">
        <v>298</v>
      </c>
      <c r="S4105" t="s">
        <v>298</v>
      </c>
      <c r="T4105" t="str">
        <f t="shared" si="1090"/>
        <v>VEN</v>
      </c>
      <c r="U4105" t="s">
        <v>381</v>
      </c>
      <c r="V4105" s="33">
        <f t="shared" si="1091"/>
        <v>661.2</v>
      </c>
      <c r="W4105">
        <f t="shared" si="1092"/>
        <v>120</v>
      </c>
      <c r="X4105" s="33">
        <f t="shared" si="1093"/>
        <v>528.04000000000008</v>
      </c>
      <c r="Y4105" s="33">
        <f t="shared" si="1094"/>
        <v>133.16</v>
      </c>
      <c r="Z4105" s="45">
        <f t="shared" si="1095"/>
        <v>0.17907870538415016</v>
      </c>
      <c r="AA4105" s="33">
        <f t="shared" si="1096"/>
        <v>118.4068400000001</v>
      </c>
      <c r="AB4105" s="45">
        <f t="shared" si="1097"/>
        <v>0.22423839103098267</v>
      </c>
      <c r="AC4105" s="33">
        <f>IFERROR($X4105/VLOOKUP(CONCATENATE("USD",C4105),[1]GEINDICE!AR$1:AS$65536,2,0),"")</f>
        <v>91.533767854666479</v>
      </c>
      <c r="AD4105" s="33">
        <f>IFERROR($AA4105/VLOOKUP(CONCATENATE("USD",C4105),[1]GEINDICE!AR$1:AS$65536,2,0),"")</f>
        <v>20.525384828733895</v>
      </c>
      <c r="AE4105" s="33">
        <f>IFERROR($X4105/VLOOKUP(CONCATENATE("EUR",C4105),[1]GEINDICE!AR$1:AS$65536,2,0),"")</f>
        <v>84.199448280260881</v>
      </c>
      <c r="AF4105" s="33">
        <f>IFERROR($AA4105/VLOOKUP(CONCATENATE("EUR",C4105),[1]GEINDICE!AR$1:AS$65536,2,0),"")</f>
        <v>18.88074880806214</v>
      </c>
      <c r="AG4105" s="48" t="str">
        <f>VLOOKUP(E4105,[1]Apresentação!AW$1:AX$65536,2,0)</f>
        <v xml:space="preserve">                    3 - TEXTILE AUXILIARIES</v>
      </c>
      <c r="AH4105" s="48" t="str">
        <f t="shared" si="1098"/>
        <v xml:space="preserve">         5518000013 - ZETESAN PD LIQ BR</v>
      </c>
      <c r="AI4105" s="49" t="str">
        <f t="shared" si="1099"/>
        <v xml:space="preserve">     X00311 - HACO ETIQUETAS LTDA</v>
      </c>
      <c r="AJ4105" t="str">
        <f t="shared" si="1100"/>
        <v xml:space="preserve">     90 - SALES</v>
      </c>
      <c r="AK4105" t="str">
        <f t="shared" si="1101"/>
        <v/>
      </c>
      <c r="AL4105">
        <f t="shared" si="1102"/>
        <v>3</v>
      </c>
      <c r="AM4105" t="str">
        <f t="shared" si="1103"/>
        <v>2025 3</v>
      </c>
      <c r="AN4105" t="str">
        <f t="shared" si="1104"/>
        <v xml:space="preserve">HACO </v>
      </c>
    </row>
    <row r="4106" spans="1:40" x14ac:dyDescent="0.35">
      <c r="A4106">
        <v>82107</v>
      </c>
      <c r="B4106" t="s">
        <v>274</v>
      </c>
      <c r="C4106" s="31">
        <v>45764</v>
      </c>
      <c r="D4106" t="s">
        <v>286</v>
      </c>
      <c r="E4106" t="s">
        <v>287</v>
      </c>
      <c r="F4106" t="s">
        <v>1044</v>
      </c>
      <c r="G4106" t="s">
        <v>1045</v>
      </c>
      <c r="H4106" t="s">
        <v>1042</v>
      </c>
      <c r="I4106" t="s">
        <v>1043</v>
      </c>
      <c r="J4106">
        <v>1000</v>
      </c>
      <c r="K4106">
        <v>6183</v>
      </c>
      <c r="L4106">
        <v>3211.0738700000002</v>
      </c>
      <c r="M4106">
        <v>1245.26</v>
      </c>
      <c r="N4106">
        <v>6.1830000000000007</v>
      </c>
      <c r="O4106" s="32">
        <f t="shared" si="1088"/>
        <v>4937.74</v>
      </c>
      <c r="P4106" s="32">
        <f t="shared" si="1089"/>
        <v>1726.6661299999996</v>
      </c>
      <c r="Q4106">
        <v>730806</v>
      </c>
      <c r="R4106" t="s">
        <v>298</v>
      </c>
      <c r="S4106" t="s">
        <v>298</v>
      </c>
      <c r="T4106" t="str">
        <f t="shared" si="1090"/>
        <v>VEN</v>
      </c>
      <c r="U4106" t="s">
        <v>300</v>
      </c>
      <c r="V4106" s="33">
        <f t="shared" si="1091"/>
        <v>6183</v>
      </c>
      <c r="W4106">
        <f t="shared" si="1092"/>
        <v>1000</v>
      </c>
      <c r="X4106" s="33">
        <f t="shared" si="1093"/>
        <v>4937.74</v>
      </c>
      <c r="Y4106" s="33">
        <f t="shared" si="1094"/>
        <v>1245.26</v>
      </c>
      <c r="Z4106" s="45">
        <f t="shared" si="1095"/>
        <v>0.24691349344978158</v>
      </c>
      <c r="AA4106" s="33">
        <f t="shared" si="1096"/>
        <v>1526.6661299999996</v>
      </c>
      <c r="AB4106" s="45">
        <f t="shared" si="1097"/>
        <v>0.30918317489377722</v>
      </c>
      <c r="AC4106" s="33">
        <f>IFERROR($X4106/VLOOKUP(CONCATENATE("USD",C4106),[1]GEINDICE!AR$1:AS$65536,2,0),"")</f>
        <v>843.20770504960808</v>
      </c>
      <c r="AD4106" s="33">
        <f>IFERROR($AA4106/VLOOKUP(CONCATENATE("USD",C4106),[1]GEINDICE!AR$1:AS$65536,2,0),"")</f>
        <v>260.70563534213352</v>
      </c>
      <c r="AE4106" s="33">
        <f>IFERROR($X4106/VLOOKUP(CONCATENATE("EUR",C4106),[1]GEINDICE!AR$1:AS$65536,2,0),"")</f>
        <v>741.87024850506316</v>
      </c>
      <c r="AF4106" s="33">
        <f>IFERROR($AA4106/VLOOKUP(CONCATENATE("EUR",C4106),[1]GEINDICE!AR$1:AS$65536,2,0),"")</f>
        <v>229.37379879203095</v>
      </c>
      <c r="AG4106" s="48" t="str">
        <f>VLOOKUP(E4106,[1]Apresentação!AW$1:AX$65536,2,0)</f>
        <v xml:space="preserve">                    3 - TEXTILE AUXILIARIES</v>
      </c>
      <c r="AH4106" s="48" t="str">
        <f t="shared" si="1098"/>
        <v xml:space="preserve">         5518000013 - ZETESAN PD LIQ BR</v>
      </c>
      <c r="AI4106" s="49" t="str">
        <f t="shared" si="1099"/>
        <v xml:space="preserve">     X00163 - MENEGOTTI TEXTIL LTDA</v>
      </c>
      <c r="AJ4106" t="str">
        <f t="shared" si="1100"/>
        <v xml:space="preserve">     90 - SALES</v>
      </c>
      <c r="AK4106" t="str">
        <f t="shared" si="1101"/>
        <v/>
      </c>
      <c r="AL4106">
        <f t="shared" si="1102"/>
        <v>4</v>
      </c>
      <c r="AM4106" t="str">
        <f t="shared" si="1103"/>
        <v>2025 4</v>
      </c>
      <c r="AN4106" t="str">
        <f t="shared" si="1104"/>
        <v xml:space="preserve">MENEGOTTI </v>
      </c>
    </row>
    <row r="4107" spans="1:40" x14ac:dyDescent="0.35">
      <c r="A4107">
        <v>81261</v>
      </c>
      <c r="B4107" t="s">
        <v>274</v>
      </c>
      <c r="C4107" s="31">
        <v>45700</v>
      </c>
      <c r="D4107" t="s">
        <v>286</v>
      </c>
      <c r="E4107" t="s">
        <v>287</v>
      </c>
      <c r="F4107" t="s">
        <v>301</v>
      </c>
      <c r="G4107" t="s">
        <v>302</v>
      </c>
      <c r="H4107" t="s">
        <v>1042</v>
      </c>
      <c r="I4107" t="s">
        <v>1043</v>
      </c>
      <c r="J4107">
        <v>240</v>
      </c>
      <c r="K4107">
        <v>1322.4</v>
      </c>
      <c r="L4107">
        <v>745.25283000000002</v>
      </c>
      <c r="M4107">
        <v>266.33</v>
      </c>
      <c r="N4107">
        <v>5.51</v>
      </c>
      <c r="O4107" s="32">
        <f t="shared" si="1088"/>
        <v>1056.0700000000002</v>
      </c>
      <c r="P4107" s="32">
        <f t="shared" si="1089"/>
        <v>310.81717000000015</v>
      </c>
      <c r="Q4107">
        <v>710013</v>
      </c>
      <c r="R4107" t="s">
        <v>298</v>
      </c>
      <c r="S4107" t="s">
        <v>298</v>
      </c>
      <c r="T4107" t="str">
        <f t="shared" si="1090"/>
        <v>VEN</v>
      </c>
      <c r="U4107" t="s">
        <v>300</v>
      </c>
      <c r="V4107" s="33">
        <f t="shared" si="1091"/>
        <v>1322.4</v>
      </c>
      <c r="W4107">
        <f t="shared" si="1092"/>
        <v>240</v>
      </c>
      <c r="X4107" s="33">
        <f t="shared" si="1093"/>
        <v>1056.0700000000002</v>
      </c>
      <c r="Y4107" s="33">
        <f t="shared" si="1094"/>
        <v>266.33</v>
      </c>
      <c r="Z4107" s="45">
        <f t="shared" si="1095"/>
        <v>0.19874256654567463</v>
      </c>
      <c r="AA4107" s="33">
        <f t="shared" si="1096"/>
        <v>262.81717000000015</v>
      </c>
      <c r="AB4107" s="45">
        <f t="shared" si="1097"/>
        <v>0.24886339920649209</v>
      </c>
      <c r="AC4107" s="33">
        <f>IFERROR($X4107/VLOOKUP(CONCATENATE("USD",C4107),[1]GEINDICE!AR$1:AS$65536,2,0),"")</f>
        <v>182.99284365199009</v>
      </c>
      <c r="AD4107" s="33">
        <f>IFERROR($AA4107/VLOOKUP(CONCATENATE("USD",C4107),[1]GEINDICE!AR$1:AS$65536,2,0),"")</f>
        <v>45.540221101696403</v>
      </c>
      <c r="AE4107" s="33">
        <f>IFERROR($X4107/VLOOKUP(CONCATENATE("EUR",C4107),[1]GEINDICE!AR$1:AS$65536,2,0),"")</f>
        <v>176.37912317327766</v>
      </c>
      <c r="AF4107" s="33">
        <f>IFERROR($AA4107/VLOOKUP(CONCATENATE("EUR",C4107),[1]GEINDICE!AR$1:AS$65536,2,0),"")</f>
        <v>43.894308141962441</v>
      </c>
      <c r="AG4107" s="48" t="str">
        <f>VLOOKUP(E4107,[1]Apresentação!AW$1:AX$65536,2,0)</f>
        <v xml:space="preserve">                    3 - TEXTILE AUXILIARIES</v>
      </c>
      <c r="AH4107" s="48" t="str">
        <f t="shared" si="1098"/>
        <v xml:space="preserve">         5518000013 - ZETESAN PD LIQ BR</v>
      </c>
      <c r="AI4107" s="49" t="str">
        <f t="shared" si="1099"/>
        <v xml:space="preserve">     X00311 - HACO ETIQUETAS LTDA</v>
      </c>
      <c r="AJ4107" t="str">
        <f t="shared" si="1100"/>
        <v xml:space="preserve">     90 - SALES</v>
      </c>
      <c r="AK4107" t="str">
        <f t="shared" si="1101"/>
        <v/>
      </c>
      <c r="AL4107">
        <f t="shared" si="1102"/>
        <v>2</v>
      </c>
      <c r="AM4107" t="str">
        <f t="shared" si="1103"/>
        <v>2025 2</v>
      </c>
      <c r="AN4107" t="str">
        <f t="shared" si="1104"/>
        <v xml:space="preserve">HACO </v>
      </c>
    </row>
    <row r="4108" spans="1:40" x14ac:dyDescent="0.35">
      <c r="A4108">
        <v>81307</v>
      </c>
      <c r="B4108" t="s">
        <v>274</v>
      </c>
      <c r="C4108" s="31">
        <v>45705</v>
      </c>
      <c r="D4108" t="s">
        <v>286</v>
      </c>
      <c r="E4108" t="s">
        <v>287</v>
      </c>
      <c r="F4108" t="s">
        <v>294</v>
      </c>
      <c r="G4108" t="s">
        <v>295</v>
      </c>
      <c r="H4108" t="s">
        <v>1042</v>
      </c>
      <c r="I4108" t="s">
        <v>1043</v>
      </c>
      <c r="J4108">
        <v>120</v>
      </c>
      <c r="K4108">
        <v>751.2</v>
      </c>
      <c r="L4108">
        <v>385.63315</v>
      </c>
      <c r="M4108">
        <v>151.29</v>
      </c>
      <c r="N4108">
        <v>6.26</v>
      </c>
      <c r="O4108" s="32">
        <f t="shared" si="1088"/>
        <v>599.91000000000008</v>
      </c>
      <c r="P4108" s="32">
        <f t="shared" si="1089"/>
        <v>214.27685000000008</v>
      </c>
      <c r="Q4108">
        <v>710428</v>
      </c>
      <c r="R4108" t="s">
        <v>298</v>
      </c>
      <c r="S4108" t="s">
        <v>298</v>
      </c>
      <c r="T4108" t="str">
        <f t="shared" si="1090"/>
        <v>VEN</v>
      </c>
      <c r="U4108" t="s">
        <v>303</v>
      </c>
      <c r="V4108" s="33">
        <f t="shared" si="1091"/>
        <v>751.2</v>
      </c>
      <c r="W4108">
        <f t="shared" si="1092"/>
        <v>120</v>
      </c>
      <c r="X4108" s="33">
        <f t="shared" si="1093"/>
        <v>599.91000000000008</v>
      </c>
      <c r="Y4108" s="33">
        <f t="shared" si="1094"/>
        <v>151.29</v>
      </c>
      <c r="Z4108" s="45">
        <f t="shared" si="1095"/>
        <v>0.25329719116080945</v>
      </c>
      <c r="AA4108" s="33">
        <f t="shared" si="1096"/>
        <v>190.27685000000008</v>
      </c>
      <c r="AB4108" s="45">
        <f t="shared" si="1097"/>
        <v>0.31717565968228578</v>
      </c>
      <c r="AC4108" s="33">
        <f>IFERROR($X4108/VLOOKUP(CONCATENATE("USD",C4108),[1]GEINDICE!AR$1:AS$65536,2,0),"")</f>
        <v>105.05384817441555</v>
      </c>
      <c r="AD4108" s="33">
        <f>IFERROR($AA4108/VLOOKUP(CONCATENATE("USD",C4108),[1]GEINDICE!AR$1:AS$65536,2,0),"")</f>
        <v>33.320523596882943</v>
      </c>
      <c r="AE4108" s="33">
        <f>IFERROR($X4108/VLOOKUP(CONCATENATE("EUR",C4108),[1]GEINDICE!AR$1:AS$65536,2,0),"")</f>
        <v>100.24228854058751</v>
      </c>
      <c r="AF4108" s="33">
        <f>IFERROR($AA4108/VLOOKUP(CONCATENATE("EUR",C4108),[1]GEINDICE!AR$1:AS$65536,2,0),"")</f>
        <v>31.794413995922881</v>
      </c>
      <c r="AG4108" s="48" t="str">
        <f>VLOOKUP(E4108,[1]Apresentação!AW$1:AX$65536,2,0)</f>
        <v xml:space="preserve">                    3 - TEXTILE AUXILIARIES</v>
      </c>
      <c r="AH4108" s="48" t="str">
        <f t="shared" si="1098"/>
        <v xml:space="preserve">         5518000013 - ZETESAN PD LIQ BR</v>
      </c>
      <c r="AI4108" s="49" t="str">
        <f t="shared" si="1099"/>
        <v xml:space="preserve">     X00280 - LAVE BEM LAVANDERIA E TINTURARIA LTDA EPP</v>
      </c>
      <c r="AJ4108" t="str">
        <f t="shared" si="1100"/>
        <v xml:space="preserve">     90 - SALES</v>
      </c>
      <c r="AK4108" t="str">
        <f t="shared" si="1101"/>
        <v/>
      </c>
      <c r="AL4108">
        <f t="shared" si="1102"/>
        <v>2</v>
      </c>
      <c r="AM4108" t="str">
        <f t="shared" si="1103"/>
        <v>2025 2</v>
      </c>
      <c r="AN4108" t="str">
        <f t="shared" si="1104"/>
        <v xml:space="preserve">LAVE </v>
      </c>
    </row>
    <row r="4109" spans="1:40" x14ac:dyDescent="0.35">
      <c r="A4109">
        <v>81125</v>
      </c>
      <c r="B4109" t="s">
        <v>274</v>
      </c>
      <c r="C4109" s="31">
        <v>45691</v>
      </c>
      <c r="D4109" t="s">
        <v>286</v>
      </c>
      <c r="E4109" t="s">
        <v>287</v>
      </c>
      <c r="F4109" t="s">
        <v>1044</v>
      </c>
      <c r="G4109" t="s">
        <v>1045</v>
      </c>
      <c r="H4109" t="s">
        <v>1042</v>
      </c>
      <c r="I4109" t="s">
        <v>1043</v>
      </c>
      <c r="J4109">
        <v>1000</v>
      </c>
      <c r="K4109">
        <v>6183</v>
      </c>
      <c r="L4109">
        <v>3105.2201399999999</v>
      </c>
      <c r="M4109">
        <v>1245.26</v>
      </c>
      <c r="N4109">
        <v>6.1830000000000007</v>
      </c>
      <c r="O4109" s="32">
        <f t="shared" si="1088"/>
        <v>4937.74</v>
      </c>
      <c r="P4109" s="32">
        <f t="shared" si="1089"/>
        <v>1832.5198599999999</v>
      </c>
      <c r="Q4109">
        <v>708995</v>
      </c>
      <c r="R4109" t="s">
        <v>298</v>
      </c>
      <c r="S4109" t="s">
        <v>298</v>
      </c>
      <c r="T4109" t="str">
        <f t="shared" si="1090"/>
        <v>VEN</v>
      </c>
      <c r="U4109" t="s">
        <v>300</v>
      </c>
      <c r="V4109" s="33">
        <f t="shared" si="1091"/>
        <v>6183</v>
      </c>
      <c r="W4109">
        <f t="shared" si="1092"/>
        <v>1000</v>
      </c>
      <c r="X4109" s="33">
        <f t="shared" si="1093"/>
        <v>4937.74</v>
      </c>
      <c r="Y4109" s="33">
        <f t="shared" si="1094"/>
        <v>1245.26</v>
      </c>
      <c r="Z4109" s="45">
        <f t="shared" si="1095"/>
        <v>0.26403361798479702</v>
      </c>
      <c r="AA4109" s="33">
        <f t="shared" si="1096"/>
        <v>1632.5198599999999</v>
      </c>
      <c r="AB4109" s="45">
        <f t="shared" si="1097"/>
        <v>0.33062086298590043</v>
      </c>
      <c r="AC4109" s="33">
        <f>IFERROR($X4109/VLOOKUP(CONCATENATE("USD",C4109),[1]GEINDICE!AR$1:AS$65536,2,0),"")</f>
        <v>841.3686165590334</v>
      </c>
      <c r="AD4109" s="33">
        <f>IFERROR($AA4109/VLOOKUP(CONCATENATE("USD",C4109),[1]GEINDICE!AR$1:AS$65536,2,0),"")</f>
        <v>278.17401809600079</v>
      </c>
      <c r="AE4109" s="33">
        <f>IFERROR($X4109/VLOOKUP(CONCATENATE("EUR",C4109),[1]GEINDICE!AR$1:AS$65536,2,0),"")</f>
        <v>815.75086733850981</v>
      </c>
      <c r="AF4109" s="33">
        <f>IFERROR($AA4109/VLOOKUP(CONCATENATE("EUR",C4109),[1]GEINDICE!AR$1:AS$65536,2,0),"")</f>
        <v>269.70425574095486</v>
      </c>
      <c r="AG4109" s="48" t="str">
        <f>VLOOKUP(E4109,[1]Apresentação!AW$1:AX$65536,2,0)</f>
        <v xml:space="preserve">                    3 - TEXTILE AUXILIARIES</v>
      </c>
      <c r="AH4109" s="48" t="str">
        <f t="shared" si="1098"/>
        <v xml:space="preserve">         5518000013 - ZETESAN PD LIQ BR</v>
      </c>
      <c r="AI4109" s="49" t="str">
        <f t="shared" si="1099"/>
        <v xml:space="preserve">     X00163 - MENEGOTTI TEXTIL LTDA</v>
      </c>
      <c r="AJ4109" t="str">
        <f t="shared" si="1100"/>
        <v xml:space="preserve">     90 - SALES</v>
      </c>
      <c r="AK4109" t="str">
        <f t="shared" si="1101"/>
        <v/>
      </c>
      <c r="AL4109">
        <f t="shared" si="1102"/>
        <v>2</v>
      </c>
      <c r="AM4109" t="str">
        <f t="shared" si="1103"/>
        <v>2025 2</v>
      </c>
      <c r="AN4109" t="str">
        <f t="shared" si="1104"/>
        <v xml:space="preserve">MENEGOTTI </v>
      </c>
    </row>
    <row r="4110" spans="1:40" x14ac:dyDescent="0.35">
      <c r="A4110">
        <v>81388</v>
      </c>
      <c r="B4110" t="s">
        <v>274</v>
      </c>
      <c r="C4110" s="31">
        <v>45712</v>
      </c>
      <c r="D4110" t="s">
        <v>286</v>
      </c>
      <c r="E4110" t="s">
        <v>287</v>
      </c>
      <c r="F4110" t="s">
        <v>1044</v>
      </c>
      <c r="G4110" t="s">
        <v>1045</v>
      </c>
      <c r="H4110" t="s">
        <v>1042</v>
      </c>
      <c r="I4110" t="s">
        <v>1043</v>
      </c>
      <c r="J4110">
        <v>1000</v>
      </c>
      <c r="K4110">
        <v>6183</v>
      </c>
      <c r="L4110">
        <v>3213.6096200000002</v>
      </c>
      <c r="M4110">
        <v>1245.26</v>
      </c>
      <c r="N4110">
        <v>6.1830000000000007</v>
      </c>
      <c r="O4110" s="32">
        <f t="shared" si="1088"/>
        <v>4937.74</v>
      </c>
      <c r="P4110" s="32">
        <f t="shared" si="1089"/>
        <v>1724.1303799999996</v>
      </c>
      <c r="Q4110">
        <v>711127</v>
      </c>
      <c r="R4110" t="s">
        <v>298</v>
      </c>
      <c r="S4110" t="s">
        <v>298</v>
      </c>
      <c r="T4110" t="str">
        <f t="shared" si="1090"/>
        <v>VEN</v>
      </c>
      <c r="U4110" t="s">
        <v>300</v>
      </c>
      <c r="V4110" s="33">
        <f t="shared" si="1091"/>
        <v>6183</v>
      </c>
      <c r="W4110">
        <f t="shared" si="1092"/>
        <v>1000</v>
      </c>
      <c r="X4110" s="33">
        <f t="shared" si="1093"/>
        <v>4937.74</v>
      </c>
      <c r="Y4110" s="33">
        <f t="shared" si="1094"/>
        <v>1245.26</v>
      </c>
      <c r="Z4110" s="45">
        <f t="shared" si="1095"/>
        <v>0.24650337700145555</v>
      </c>
      <c r="AA4110" s="33">
        <f t="shared" si="1096"/>
        <v>1524.1303799999996</v>
      </c>
      <c r="AB4110" s="45">
        <f t="shared" si="1097"/>
        <v>0.30866963023569483</v>
      </c>
      <c r="AC4110" s="33">
        <f>IFERROR($X4110/VLOOKUP(CONCATENATE("USD",C4110),[1]GEINDICE!AR$1:AS$65536,2,0),"")</f>
        <v>862.36683083586558</v>
      </c>
      <c r="AD4110" s="33">
        <f>IFERROR($AA4110/VLOOKUP(CONCATENATE("USD",C4110),[1]GEINDICE!AR$1:AS$65536,2,0),"")</f>
        <v>266.18645080163463</v>
      </c>
      <c r="AE4110" s="33">
        <f>IFERROR($X4110/VLOOKUP(CONCATENATE("EUR",C4110),[1]GEINDICE!AR$1:AS$65536,2,0),"")</f>
        <v>823.739218924645</v>
      </c>
      <c r="AF4110" s="33">
        <f>IFERROR($AA4110/VLOOKUP(CONCATENATE("EUR",C4110),[1]GEINDICE!AR$1:AS$65536,2,0),"")</f>
        <v>254.26328011611025</v>
      </c>
      <c r="AG4110" s="48" t="str">
        <f>VLOOKUP(E4110,[1]Apresentação!AW$1:AX$65536,2,0)</f>
        <v xml:space="preserve">                    3 - TEXTILE AUXILIARIES</v>
      </c>
      <c r="AH4110" s="48" t="str">
        <f t="shared" si="1098"/>
        <v xml:space="preserve">         5518000013 - ZETESAN PD LIQ BR</v>
      </c>
      <c r="AI4110" s="49" t="str">
        <f t="shared" si="1099"/>
        <v xml:space="preserve">     X00163 - MENEGOTTI TEXTIL LTDA</v>
      </c>
      <c r="AJ4110" t="str">
        <f t="shared" si="1100"/>
        <v xml:space="preserve">     90 - SALES</v>
      </c>
      <c r="AK4110" t="str">
        <f t="shared" si="1101"/>
        <v/>
      </c>
      <c r="AL4110">
        <f t="shared" si="1102"/>
        <v>2</v>
      </c>
      <c r="AM4110" t="str">
        <f t="shared" si="1103"/>
        <v>2025 2</v>
      </c>
      <c r="AN4110" t="str">
        <f t="shared" si="1104"/>
        <v xml:space="preserve">MENEGOTTI </v>
      </c>
    </row>
    <row r="4111" spans="1:40" x14ac:dyDescent="0.35">
      <c r="A4111">
        <v>81281</v>
      </c>
      <c r="B4111" t="s">
        <v>274</v>
      </c>
      <c r="C4111" s="31">
        <v>45701</v>
      </c>
      <c r="D4111" t="s">
        <v>286</v>
      </c>
      <c r="E4111" t="s">
        <v>287</v>
      </c>
      <c r="F4111" t="s">
        <v>1044</v>
      </c>
      <c r="G4111" t="s">
        <v>1045</v>
      </c>
      <c r="H4111" t="s">
        <v>1042</v>
      </c>
      <c r="I4111" t="s">
        <v>1043</v>
      </c>
      <c r="J4111">
        <v>1000</v>
      </c>
      <c r="K4111">
        <v>6183</v>
      </c>
      <c r="L4111">
        <v>3105.2201399999999</v>
      </c>
      <c r="M4111">
        <v>1245.26</v>
      </c>
      <c r="N4111">
        <v>6.1830000000000007</v>
      </c>
      <c r="O4111" s="32">
        <f t="shared" si="1088"/>
        <v>4937.74</v>
      </c>
      <c r="P4111" s="32">
        <f t="shared" si="1089"/>
        <v>1832.5198599999999</v>
      </c>
      <c r="Q4111">
        <v>710136</v>
      </c>
      <c r="R4111" t="s">
        <v>298</v>
      </c>
      <c r="S4111" t="s">
        <v>298</v>
      </c>
      <c r="T4111" t="str">
        <f t="shared" si="1090"/>
        <v>VEN</v>
      </c>
      <c r="U4111" t="s">
        <v>300</v>
      </c>
      <c r="V4111" s="33">
        <f t="shared" si="1091"/>
        <v>6183</v>
      </c>
      <c r="W4111">
        <f t="shared" si="1092"/>
        <v>1000</v>
      </c>
      <c r="X4111" s="33">
        <f t="shared" si="1093"/>
        <v>4937.74</v>
      </c>
      <c r="Y4111" s="33">
        <f t="shared" si="1094"/>
        <v>1245.26</v>
      </c>
      <c r="Z4111" s="45">
        <f t="shared" si="1095"/>
        <v>0.26403361798479702</v>
      </c>
      <c r="AA4111" s="33">
        <f t="shared" si="1096"/>
        <v>1632.5198599999999</v>
      </c>
      <c r="AB4111" s="45">
        <f t="shared" si="1097"/>
        <v>0.33062086298590043</v>
      </c>
      <c r="AC4111" s="33">
        <f>IFERROR($X4111/VLOOKUP(CONCATENATE("USD",C4111),[1]GEINDICE!AR$1:AS$65536,2,0),"")</f>
        <v>854.45767287326078</v>
      </c>
      <c r="AD4111" s="33">
        <f>IFERROR($AA4111/VLOOKUP(CONCATENATE("USD",C4111),[1]GEINDICE!AR$1:AS$65536,2,0),"")</f>
        <v>282.50153319028169</v>
      </c>
      <c r="AE4111" s="33">
        <f>IFERROR($X4111/VLOOKUP(CONCATENATE("EUR",C4111),[1]GEINDICE!AR$1:AS$65536,2,0),"")</f>
        <v>818.91667772323194</v>
      </c>
      <c r="AF4111" s="33">
        <f>IFERROR($AA4111/VLOOKUP(CONCATENATE("EUR",C4111),[1]GEINDICE!AR$1:AS$65536,2,0),"")</f>
        <v>270.75093870240147</v>
      </c>
      <c r="AG4111" s="48" t="str">
        <f>VLOOKUP(E4111,[1]Apresentação!AW$1:AX$65536,2,0)</f>
        <v xml:space="preserve">                    3 - TEXTILE AUXILIARIES</v>
      </c>
      <c r="AH4111" s="48" t="str">
        <f t="shared" si="1098"/>
        <v xml:space="preserve">         5518000013 - ZETESAN PD LIQ BR</v>
      </c>
      <c r="AI4111" s="49" t="str">
        <f t="shared" si="1099"/>
        <v xml:space="preserve">     X00163 - MENEGOTTI TEXTIL LTDA</v>
      </c>
      <c r="AJ4111" t="str">
        <f t="shared" si="1100"/>
        <v xml:space="preserve">     90 - SALES</v>
      </c>
      <c r="AK4111" t="str">
        <f t="shared" si="1101"/>
        <v/>
      </c>
      <c r="AL4111">
        <f t="shared" si="1102"/>
        <v>2</v>
      </c>
      <c r="AM4111" t="str">
        <f t="shared" si="1103"/>
        <v>2025 2</v>
      </c>
      <c r="AN4111" t="str">
        <f t="shared" si="1104"/>
        <v xml:space="preserve">MENEGOTTI </v>
      </c>
    </row>
    <row r="4112" spans="1:40" x14ac:dyDescent="0.35">
      <c r="A4112">
        <v>81390</v>
      </c>
      <c r="B4112" t="s">
        <v>274</v>
      </c>
      <c r="C4112" s="31">
        <v>45712</v>
      </c>
      <c r="D4112" t="s">
        <v>286</v>
      </c>
      <c r="E4112" t="s">
        <v>287</v>
      </c>
      <c r="F4112" t="s">
        <v>294</v>
      </c>
      <c r="G4112" t="s">
        <v>295</v>
      </c>
      <c r="H4112" t="s">
        <v>1042</v>
      </c>
      <c r="I4112" t="s">
        <v>1043</v>
      </c>
      <c r="J4112">
        <v>120</v>
      </c>
      <c r="K4112">
        <v>751.2</v>
      </c>
      <c r="L4112">
        <v>385.63315</v>
      </c>
      <c r="M4112">
        <v>151.29</v>
      </c>
      <c r="N4112">
        <v>6.26</v>
      </c>
      <c r="O4112" s="32">
        <f t="shared" si="1088"/>
        <v>599.91000000000008</v>
      </c>
      <c r="P4112" s="32">
        <f t="shared" si="1089"/>
        <v>214.27685000000008</v>
      </c>
      <c r="Q4112">
        <v>711149</v>
      </c>
      <c r="R4112" t="s">
        <v>298</v>
      </c>
      <c r="S4112" t="s">
        <v>298</v>
      </c>
      <c r="T4112" t="str">
        <f t="shared" si="1090"/>
        <v>VEN</v>
      </c>
      <c r="U4112" t="s">
        <v>300</v>
      </c>
      <c r="V4112" s="33">
        <f t="shared" si="1091"/>
        <v>751.2</v>
      </c>
      <c r="W4112">
        <f t="shared" si="1092"/>
        <v>120</v>
      </c>
      <c r="X4112" s="33">
        <f t="shared" si="1093"/>
        <v>599.91000000000008</v>
      </c>
      <c r="Y4112" s="33">
        <f t="shared" si="1094"/>
        <v>151.29</v>
      </c>
      <c r="Z4112" s="45">
        <f t="shared" si="1095"/>
        <v>0.25329719116080945</v>
      </c>
      <c r="AA4112" s="33">
        <f t="shared" si="1096"/>
        <v>190.27685000000008</v>
      </c>
      <c r="AB4112" s="45">
        <f t="shared" si="1097"/>
        <v>0.31717565968228578</v>
      </c>
      <c r="AC4112" s="33">
        <f>IFERROR($X4112/VLOOKUP(CONCATENATE("USD",C4112),[1]GEINDICE!AR$1:AS$65536,2,0),"")</f>
        <v>104.77313213874045</v>
      </c>
      <c r="AD4112" s="33">
        <f>IFERROR($AA4112/VLOOKUP(CONCATENATE("USD",C4112),[1]GEINDICE!AR$1:AS$65536,2,0),"")</f>
        <v>33.2314873030843</v>
      </c>
      <c r="AE4112" s="33">
        <f>IFERROR($X4112/VLOOKUP(CONCATENATE("EUR",C4112),[1]GEINDICE!AR$1:AS$65536,2,0),"")</f>
        <v>100.08007607226867</v>
      </c>
      <c r="AF4112" s="33">
        <f>IFERROR($AA4112/VLOOKUP(CONCATENATE("EUR",C4112),[1]GEINDICE!AR$1:AS$65536,2,0),"")</f>
        <v>31.74296414927516</v>
      </c>
      <c r="AG4112" s="48" t="str">
        <f>VLOOKUP(E4112,[1]Apresentação!AW$1:AX$65536,2,0)</f>
        <v xml:space="preserve">                    3 - TEXTILE AUXILIARIES</v>
      </c>
      <c r="AH4112" s="48" t="str">
        <f t="shared" si="1098"/>
        <v xml:space="preserve">         5518000013 - ZETESAN PD LIQ BR</v>
      </c>
      <c r="AI4112" s="49" t="str">
        <f t="shared" si="1099"/>
        <v xml:space="preserve">     X00280 - LAVE BEM LAVANDERIA E TINTURARIA LTDA EPP</v>
      </c>
      <c r="AJ4112" t="str">
        <f t="shared" si="1100"/>
        <v xml:space="preserve">     90 - SALES</v>
      </c>
      <c r="AK4112" t="str">
        <f t="shared" si="1101"/>
        <v/>
      </c>
      <c r="AL4112">
        <f t="shared" si="1102"/>
        <v>2</v>
      </c>
      <c r="AM4112" t="str">
        <f t="shared" si="1103"/>
        <v>2025 2</v>
      </c>
      <c r="AN4112" t="str">
        <f t="shared" si="1104"/>
        <v xml:space="preserve">LAVE </v>
      </c>
    </row>
    <row r="4113" spans="1:40" x14ac:dyDescent="0.35">
      <c r="A4113">
        <v>81445</v>
      </c>
      <c r="B4113" t="s">
        <v>274</v>
      </c>
      <c r="C4113" s="31">
        <v>45715</v>
      </c>
      <c r="D4113" t="s">
        <v>286</v>
      </c>
      <c r="E4113" t="s">
        <v>287</v>
      </c>
      <c r="F4113" t="s">
        <v>294</v>
      </c>
      <c r="G4113" t="s">
        <v>295</v>
      </c>
      <c r="H4113" t="s">
        <v>1042</v>
      </c>
      <c r="I4113" t="s">
        <v>1043</v>
      </c>
      <c r="J4113">
        <v>240</v>
      </c>
      <c r="K4113">
        <v>1502.4</v>
      </c>
      <c r="L4113">
        <v>771.26630999999998</v>
      </c>
      <c r="M4113">
        <v>302.58</v>
      </c>
      <c r="N4113">
        <v>6.26</v>
      </c>
      <c r="O4113" s="32">
        <f t="shared" si="1088"/>
        <v>1199.8200000000002</v>
      </c>
      <c r="P4113" s="32">
        <f t="shared" si="1089"/>
        <v>428.55369000000019</v>
      </c>
      <c r="Q4113">
        <v>712238</v>
      </c>
      <c r="R4113" t="s">
        <v>298</v>
      </c>
      <c r="S4113" t="s">
        <v>298</v>
      </c>
      <c r="T4113" t="str">
        <f t="shared" si="1090"/>
        <v>VEN</v>
      </c>
      <c r="U4113" t="s">
        <v>303</v>
      </c>
      <c r="V4113" s="33">
        <f t="shared" si="1091"/>
        <v>1502.4</v>
      </c>
      <c r="W4113">
        <f t="shared" si="1092"/>
        <v>240</v>
      </c>
      <c r="X4113" s="33">
        <f t="shared" si="1093"/>
        <v>1199.8200000000002</v>
      </c>
      <c r="Y4113" s="33">
        <f t="shared" si="1094"/>
        <v>302.58</v>
      </c>
      <c r="Z4113" s="45">
        <f t="shared" si="1095"/>
        <v>0.25329718450479244</v>
      </c>
      <c r="AA4113" s="33">
        <f t="shared" si="1096"/>
        <v>380.55369000000019</v>
      </c>
      <c r="AB4113" s="45">
        <f t="shared" si="1097"/>
        <v>0.31717565134770226</v>
      </c>
      <c r="AC4113" s="33">
        <f>IFERROR($X4113/VLOOKUP(CONCATENATE("USD",C4113),[1]GEINDICE!AR$1:AS$65536,2,0),"")</f>
        <v>206.05550594215845</v>
      </c>
      <c r="AD4113" s="33">
        <f>IFERROR($AA4113/VLOOKUP(CONCATENATE("USD",C4113),[1]GEINDICE!AR$1:AS$65536,2,0),"")</f>
        <v>65.355789310984434</v>
      </c>
      <c r="AE4113" s="33">
        <f>IFERROR($X4113/VLOOKUP(CONCATENATE("EUR",C4113),[1]GEINDICE!AR$1:AS$65536,2,0),"")</f>
        <v>197.82687551525146</v>
      </c>
      <c r="AF4113" s="33">
        <f>IFERROR($AA4113/VLOOKUP(CONCATENATE("EUR",C4113),[1]GEINDICE!AR$1:AS$65536,2,0),"")</f>
        <v>62.745868095630698</v>
      </c>
      <c r="AG4113" s="48" t="str">
        <f>VLOOKUP(E4113,[1]Apresentação!AW$1:AX$65536,2,0)</f>
        <v xml:space="preserve">                    3 - TEXTILE AUXILIARIES</v>
      </c>
      <c r="AH4113" s="48" t="str">
        <f t="shared" si="1098"/>
        <v xml:space="preserve">         5518000013 - ZETESAN PD LIQ BR</v>
      </c>
      <c r="AI4113" s="49" t="str">
        <f t="shared" si="1099"/>
        <v xml:space="preserve">     X00280 - LAVE BEM LAVANDERIA E TINTURARIA LTDA EPP</v>
      </c>
      <c r="AJ4113" t="str">
        <f t="shared" si="1100"/>
        <v xml:space="preserve">     90 - SALES</v>
      </c>
      <c r="AK4113" t="str">
        <f t="shared" si="1101"/>
        <v/>
      </c>
      <c r="AL4113">
        <f t="shared" si="1102"/>
        <v>2</v>
      </c>
      <c r="AM4113" t="str">
        <f t="shared" si="1103"/>
        <v>2025 2</v>
      </c>
      <c r="AN4113" t="str">
        <f t="shared" si="1104"/>
        <v xml:space="preserve">LAVE </v>
      </c>
    </row>
    <row r="4114" spans="1:40" x14ac:dyDescent="0.35">
      <c r="A4114">
        <v>81225</v>
      </c>
      <c r="B4114" t="s">
        <v>274</v>
      </c>
      <c r="C4114" s="31">
        <v>45698</v>
      </c>
      <c r="D4114" t="s">
        <v>286</v>
      </c>
      <c r="E4114" t="s">
        <v>287</v>
      </c>
      <c r="F4114" t="s">
        <v>1044</v>
      </c>
      <c r="G4114" t="s">
        <v>1045</v>
      </c>
      <c r="H4114" t="s">
        <v>1042</v>
      </c>
      <c r="I4114" t="s">
        <v>1043</v>
      </c>
      <c r="J4114">
        <v>1000</v>
      </c>
      <c r="K4114">
        <v>6183</v>
      </c>
      <c r="L4114">
        <v>3105.2201399999999</v>
      </c>
      <c r="M4114">
        <v>1245.26</v>
      </c>
      <c r="N4114">
        <v>6.1830000000000007</v>
      </c>
      <c r="O4114" s="32">
        <f t="shared" si="1088"/>
        <v>4937.74</v>
      </c>
      <c r="P4114" s="32">
        <f t="shared" si="1089"/>
        <v>1832.5198599999999</v>
      </c>
      <c r="Q4114">
        <v>709741</v>
      </c>
      <c r="R4114" t="s">
        <v>298</v>
      </c>
      <c r="S4114" t="s">
        <v>298</v>
      </c>
      <c r="T4114" t="str">
        <f t="shared" si="1090"/>
        <v>VEN</v>
      </c>
      <c r="U4114" t="s">
        <v>300</v>
      </c>
      <c r="V4114" s="33">
        <f t="shared" si="1091"/>
        <v>6183</v>
      </c>
      <c r="W4114">
        <f t="shared" si="1092"/>
        <v>1000</v>
      </c>
      <c r="X4114" s="33">
        <f t="shared" si="1093"/>
        <v>4937.74</v>
      </c>
      <c r="Y4114" s="33">
        <f t="shared" si="1094"/>
        <v>1245.26</v>
      </c>
      <c r="Z4114" s="45">
        <f t="shared" si="1095"/>
        <v>0.26403361798479702</v>
      </c>
      <c r="AA4114" s="33">
        <f t="shared" si="1096"/>
        <v>1632.5198599999999</v>
      </c>
      <c r="AB4114" s="45">
        <f t="shared" si="1097"/>
        <v>0.33062086298590043</v>
      </c>
      <c r="AC4114" s="33">
        <f>IFERROR($X4114/VLOOKUP(CONCATENATE("USD",C4114),[1]GEINDICE!AR$1:AS$65536,2,0),"")</f>
        <v>854.16205369499028</v>
      </c>
      <c r="AD4114" s="33">
        <f>IFERROR($AA4114/VLOOKUP(CONCATENATE("USD",C4114),[1]GEINDICE!AR$1:AS$65536,2,0),"")</f>
        <v>282.40379532244668</v>
      </c>
      <c r="AE4114" s="33">
        <f>IFERROR($X4114/VLOOKUP(CONCATENATE("EUR",C4114),[1]GEINDICE!AR$1:AS$65536,2,0),"")</f>
        <v>827.91033014201639</v>
      </c>
      <c r="AF4114" s="33">
        <f>IFERROR($AA4114/VLOOKUP(CONCATENATE("EUR",C4114),[1]GEINDICE!AR$1:AS$65536,2,0),"")</f>
        <v>273.72442782649517</v>
      </c>
      <c r="AG4114" s="48" t="str">
        <f>VLOOKUP(E4114,[1]Apresentação!AW$1:AX$65536,2,0)</f>
        <v xml:space="preserve">                    3 - TEXTILE AUXILIARIES</v>
      </c>
      <c r="AH4114" s="48" t="str">
        <f t="shared" si="1098"/>
        <v xml:space="preserve">         5518000013 - ZETESAN PD LIQ BR</v>
      </c>
      <c r="AI4114" s="49" t="str">
        <f t="shared" si="1099"/>
        <v xml:space="preserve">     X00163 - MENEGOTTI TEXTIL LTDA</v>
      </c>
      <c r="AJ4114" t="str">
        <f t="shared" si="1100"/>
        <v xml:space="preserve">     90 - SALES</v>
      </c>
      <c r="AK4114" t="str">
        <f t="shared" si="1101"/>
        <v/>
      </c>
      <c r="AL4114">
        <f t="shared" si="1102"/>
        <v>2</v>
      </c>
      <c r="AM4114" t="str">
        <f t="shared" si="1103"/>
        <v>2025 2</v>
      </c>
      <c r="AN4114" t="str">
        <f t="shared" si="1104"/>
        <v xml:space="preserve">MENEGOTTI </v>
      </c>
    </row>
    <row r="4115" spans="1:40" x14ac:dyDescent="0.35">
      <c r="A4115">
        <v>81226</v>
      </c>
      <c r="B4115" t="s">
        <v>274</v>
      </c>
      <c r="C4115" s="31">
        <v>45698</v>
      </c>
      <c r="D4115" t="s">
        <v>286</v>
      </c>
      <c r="E4115" t="s">
        <v>287</v>
      </c>
      <c r="F4115" t="s">
        <v>294</v>
      </c>
      <c r="G4115" t="s">
        <v>295</v>
      </c>
      <c r="H4115" t="s">
        <v>1042</v>
      </c>
      <c r="I4115" t="s">
        <v>1043</v>
      </c>
      <c r="J4115">
        <v>120</v>
      </c>
      <c r="K4115">
        <v>751.2</v>
      </c>
      <c r="L4115">
        <v>372.62642</v>
      </c>
      <c r="M4115">
        <v>151.29</v>
      </c>
      <c r="N4115">
        <v>6.26</v>
      </c>
      <c r="O4115" s="32">
        <f t="shared" si="1088"/>
        <v>599.91000000000008</v>
      </c>
      <c r="P4115" s="32">
        <f t="shared" si="1089"/>
        <v>227.28358000000009</v>
      </c>
      <c r="Q4115">
        <v>709742</v>
      </c>
      <c r="R4115" t="s">
        <v>298</v>
      </c>
      <c r="S4115" t="s">
        <v>298</v>
      </c>
      <c r="T4115" t="str">
        <f t="shared" si="1090"/>
        <v>VEN</v>
      </c>
      <c r="U4115" t="s">
        <v>300</v>
      </c>
      <c r="V4115" s="33">
        <f t="shared" si="1091"/>
        <v>751.2</v>
      </c>
      <c r="W4115">
        <f t="shared" si="1092"/>
        <v>120</v>
      </c>
      <c r="X4115" s="33">
        <f t="shared" si="1093"/>
        <v>599.91000000000008</v>
      </c>
      <c r="Y4115" s="33">
        <f t="shared" si="1094"/>
        <v>151.29</v>
      </c>
      <c r="Z4115" s="45">
        <f t="shared" si="1095"/>
        <v>0.27061179446219391</v>
      </c>
      <c r="AA4115" s="33">
        <f t="shared" si="1096"/>
        <v>203.28358000000009</v>
      </c>
      <c r="AB4115" s="45">
        <f t="shared" si="1097"/>
        <v>0.33885679518594464</v>
      </c>
      <c r="AC4115" s="33">
        <f>IFERROR($X4115/VLOOKUP(CONCATENATE("USD",C4115),[1]GEINDICE!AR$1:AS$65536,2,0),"")</f>
        <v>103.77629393855523</v>
      </c>
      <c r="AD4115" s="33">
        <f>IFERROR($AA4115/VLOOKUP(CONCATENATE("USD",C4115),[1]GEINDICE!AR$1:AS$65536,2,0),"")</f>
        <v>35.165302380293397</v>
      </c>
      <c r="AE4115" s="33">
        <f>IFERROR($X4115/VLOOKUP(CONCATENATE("EUR",C4115),[1]GEINDICE!AR$1:AS$65536,2,0),"")</f>
        <v>100.58684462031154</v>
      </c>
      <c r="AF4115" s="33">
        <f>IFERROR($AA4115/VLOOKUP(CONCATENATE("EUR",C4115),[1]GEINDICE!AR$1:AS$65536,2,0),"")</f>
        <v>34.084535805905347</v>
      </c>
      <c r="AG4115" s="48" t="str">
        <f>VLOOKUP(E4115,[1]Apresentação!AW$1:AX$65536,2,0)</f>
        <v xml:space="preserve">                    3 - TEXTILE AUXILIARIES</v>
      </c>
      <c r="AH4115" s="48" t="str">
        <f t="shared" si="1098"/>
        <v xml:space="preserve">         5518000013 - ZETESAN PD LIQ BR</v>
      </c>
      <c r="AI4115" s="49" t="str">
        <f t="shared" si="1099"/>
        <v xml:space="preserve">     X00280 - LAVE BEM LAVANDERIA E TINTURARIA LTDA EPP</v>
      </c>
      <c r="AJ4115" t="str">
        <f t="shared" si="1100"/>
        <v xml:space="preserve">     90 - SALES</v>
      </c>
      <c r="AK4115" t="str">
        <f t="shared" si="1101"/>
        <v/>
      </c>
      <c r="AL4115">
        <f t="shared" si="1102"/>
        <v>2</v>
      </c>
      <c r="AM4115" t="str">
        <f t="shared" si="1103"/>
        <v>2025 2</v>
      </c>
      <c r="AN4115" t="str">
        <f t="shared" si="1104"/>
        <v xml:space="preserve">LAVE </v>
      </c>
    </row>
    <row r="4116" spans="1:40" x14ac:dyDescent="0.35">
      <c r="A4116">
        <v>82064</v>
      </c>
      <c r="B4116" t="s">
        <v>274</v>
      </c>
      <c r="C4116" s="31">
        <v>45762</v>
      </c>
      <c r="D4116" t="s">
        <v>286</v>
      </c>
      <c r="E4116" t="s">
        <v>287</v>
      </c>
      <c r="F4116" t="s">
        <v>1044</v>
      </c>
      <c r="G4116" t="s">
        <v>1045</v>
      </c>
      <c r="H4116" t="s">
        <v>1042</v>
      </c>
      <c r="I4116" t="s">
        <v>1043</v>
      </c>
      <c r="J4116">
        <v>1000</v>
      </c>
      <c r="K4116">
        <v>6183</v>
      </c>
      <c r="L4116">
        <v>3211.0738700000002</v>
      </c>
      <c r="M4116">
        <v>1245.26</v>
      </c>
      <c r="N4116">
        <v>6.1830000000000007</v>
      </c>
      <c r="O4116" s="32">
        <f t="shared" si="1088"/>
        <v>4937.74</v>
      </c>
      <c r="P4116" s="32">
        <f t="shared" si="1089"/>
        <v>1726.6661299999996</v>
      </c>
      <c r="Q4116">
        <v>729936</v>
      </c>
      <c r="R4116" t="s">
        <v>298</v>
      </c>
      <c r="S4116" t="s">
        <v>298</v>
      </c>
      <c r="T4116" t="str">
        <f t="shared" si="1090"/>
        <v>VEN</v>
      </c>
      <c r="U4116" t="s">
        <v>300</v>
      </c>
      <c r="V4116" s="33">
        <f t="shared" si="1091"/>
        <v>6183</v>
      </c>
      <c r="W4116">
        <f t="shared" si="1092"/>
        <v>1000</v>
      </c>
      <c r="X4116" s="33">
        <f t="shared" si="1093"/>
        <v>4937.74</v>
      </c>
      <c r="Y4116" s="33">
        <f t="shared" si="1094"/>
        <v>1245.26</v>
      </c>
      <c r="Z4116" s="45">
        <f t="shared" si="1095"/>
        <v>0.24691349344978158</v>
      </c>
      <c r="AA4116" s="33">
        <f t="shared" si="1096"/>
        <v>1526.6661299999996</v>
      </c>
      <c r="AB4116" s="45">
        <f t="shared" si="1097"/>
        <v>0.30918317489377722</v>
      </c>
      <c r="AC4116" s="33">
        <f>IFERROR($X4116/VLOOKUP(CONCATENATE("USD",C4116),[1]GEINDICE!AR$1:AS$65536,2,0),"")</f>
        <v>841.08198340913339</v>
      </c>
      <c r="AD4116" s="33">
        <f>IFERROR($AA4116/VLOOKUP(CONCATENATE("USD",C4116),[1]GEINDICE!AR$1:AS$65536,2,0),"")</f>
        <v>260.04839797639113</v>
      </c>
      <c r="AE4116" s="33">
        <f>IFERROR($X4116/VLOOKUP(CONCATENATE("EUR",C4116),[1]GEINDICE!AR$1:AS$65536,2,0),"")</f>
        <v>744.98189499094747</v>
      </c>
      <c r="AF4116" s="33">
        <f>IFERROR($AA4116/VLOOKUP(CONCATENATE("EUR",C4116),[1]GEINDICE!AR$1:AS$65536,2,0),"")</f>
        <v>230.3358675316837</v>
      </c>
      <c r="AG4116" s="48" t="str">
        <f>VLOOKUP(E4116,[1]Apresentação!AW$1:AX$65536,2,0)</f>
        <v xml:space="preserve">                    3 - TEXTILE AUXILIARIES</v>
      </c>
      <c r="AH4116" s="48" t="str">
        <f t="shared" si="1098"/>
        <v xml:space="preserve">         5518000013 - ZETESAN PD LIQ BR</v>
      </c>
      <c r="AI4116" s="49" t="str">
        <f t="shared" si="1099"/>
        <v xml:space="preserve">     X00163 - MENEGOTTI TEXTIL LTDA</v>
      </c>
      <c r="AJ4116" t="str">
        <f t="shared" si="1100"/>
        <v xml:space="preserve">     90 - SALES</v>
      </c>
      <c r="AK4116" t="str">
        <f t="shared" si="1101"/>
        <v/>
      </c>
      <c r="AL4116">
        <f t="shared" si="1102"/>
        <v>4</v>
      </c>
      <c r="AM4116" t="str">
        <f t="shared" si="1103"/>
        <v>2025 4</v>
      </c>
      <c r="AN4116" t="str">
        <f t="shared" si="1104"/>
        <v xml:space="preserve">MENEGOTTI </v>
      </c>
    </row>
    <row r="4117" spans="1:40" x14ac:dyDescent="0.35">
      <c r="A4117">
        <v>82273</v>
      </c>
      <c r="B4117" t="s">
        <v>274</v>
      </c>
      <c r="C4117" s="31">
        <v>45782</v>
      </c>
      <c r="D4117" t="s">
        <v>286</v>
      </c>
      <c r="E4117" t="s">
        <v>287</v>
      </c>
      <c r="F4117" t="s">
        <v>294</v>
      </c>
      <c r="G4117" t="s">
        <v>295</v>
      </c>
      <c r="H4117" t="s">
        <v>1042</v>
      </c>
      <c r="I4117" t="s">
        <v>1043</v>
      </c>
      <c r="J4117">
        <v>120</v>
      </c>
      <c r="K4117">
        <v>751.2</v>
      </c>
      <c r="L4117">
        <v>362.81353000000001</v>
      </c>
      <c r="M4117">
        <v>151.29</v>
      </c>
      <c r="N4117">
        <v>6.26</v>
      </c>
      <c r="O4117" s="32">
        <f t="shared" si="1088"/>
        <v>599.91000000000008</v>
      </c>
      <c r="P4117" s="32">
        <f t="shared" si="1089"/>
        <v>237.09647000000007</v>
      </c>
      <c r="Q4117">
        <v>736978</v>
      </c>
      <c r="R4117" t="s">
        <v>298</v>
      </c>
      <c r="S4117" t="s">
        <v>298</v>
      </c>
      <c r="T4117" t="str">
        <f t="shared" si="1090"/>
        <v>VEN</v>
      </c>
      <c r="U4117" t="s">
        <v>303</v>
      </c>
      <c r="V4117" s="33">
        <f t="shared" si="1091"/>
        <v>751.2</v>
      </c>
      <c r="W4117">
        <f t="shared" si="1092"/>
        <v>120</v>
      </c>
      <c r="X4117" s="33">
        <f t="shared" si="1093"/>
        <v>599.91000000000008</v>
      </c>
      <c r="Y4117" s="33">
        <f t="shared" si="1094"/>
        <v>151.29</v>
      </c>
      <c r="Z4117" s="45">
        <f t="shared" si="1095"/>
        <v>0.2836747470713526</v>
      </c>
      <c r="AA4117" s="33">
        <f t="shared" si="1096"/>
        <v>213.09647000000007</v>
      </c>
      <c r="AB4117" s="45">
        <f t="shared" si="1097"/>
        <v>0.35521406544314987</v>
      </c>
      <c r="AC4117" s="33">
        <f>IFERROR($X4117/VLOOKUP(CONCATENATE("USD",C4117),[1]GEINDICE!AR$1:AS$65536,2,0),"")</f>
        <v>106.14118895966031</v>
      </c>
      <c r="AD4117" s="33">
        <f>IFERROR($AA4117/VLOOKUP(CONCATENATE("USD",C4117),[1]GEINDICE!AR$1:AS$65536,2,0),"")</f>
        <v>37.702843241330513</v>
      </c>
      <c r="AE4117" s="33">
        <f>IFERROR($X4117/VLOOKUP(CONCATENATE("EUR",C4117),[1]GEINDICE!AR$1:AS$65536,2,0),"")</f>
        <v>93.806292219164391</v>
      </c>
      <c r="AF4117" s="33">
        <f>IFERROR($AA4117/VLOOKUP(CONCATENATE("EUR",C4117),[1]GEINDICE!AR$1:AS$65536,2,0),"")</f>
        <v>33.321314423317496</v>
      </c>
      <c r="AG4117" s="48" t="str">
        <f>VLOOKUP(E4117,[1]Apresentação!AW$1:AX$65536,2,0)</f>
        <v xml:space="preserve">                    3 - TEXTILE AUXILIARIES</v>
      </c>
      <c r="AH4117" s="48" t="str">
        <f t="shared" si="1098"/>
        <v xml:space="preserve">         5518000013 - ZETESAN PD LIQ BR</v>
      </c>
      <c r="AI4117" s="49" t="str">
        <f t="shared" si="1099"/>
        <v xml:space="preserve">     X00280 - LAVE BEM LAVANDERIA E TINTURARIA LTDA EPP</v>
      </c>
      <c r="AJ4117" t="str">
        <f t="shared" si="1100"/>
        <v xml:space="preserve">     90 - SALES</v>
      </c>
      <c r="AK4117" t="str">
        <f t="shared" si="1101"/>
        <v/>
      </c>
      <c r="AL4117">
        <f t="shared" si="1102"/>
        <v>5</v>
      </c>
      <c r="AM4117" t="str">
        <f t="shared" si="1103"/>
        <v>2025 5</v>
      </c>
      <c r="AN4117" t="str">
        <f t="shared" si="1104"/>
        <v xml:space="preserve">LAVE </v>
      </c>
    </row>
    <row r="4118" spans="1:40" x14ac:dyDescent="0.35">
      <c r="A4118">
        <v>81984</v>
      </c>
      <c r="B4118" t="s">
        <v>274</v>
      </c>
      <c r="C4118" s="31">
        <v>45756</v>
      </c>
      <c r="D4118" t="s">
        <v>286</v>
      </c>
      <c r="E4118" t="s">
        <v>287</v>
      </c>
      <c r="F4118" t="s">
        <v>294</v>
      </c>
      <c r="G4118" t="s">
        <v>295</v>
      </c>
      <c r="H4118" t="s">
        <v>1042</v>
      </c>
      <c r="I4118" t="s">
        <v>1043</v>
      </c>
      <c r="J4118">
        <v>120</v>
      </c>
      <c r="K4118">
        <v>751.2</v>
      </c>
      <c r="L4118">
        <v>385.32886000000002</v>
      </c>
      <c r="M4118">
        <v>151.29</v>
      </c>
      <c r="N4118">
        <v>6.26</v>
      </c>
      <c r="O4118" s="32">
        <f t="shared" si="1088"/>
        <v>599.91000000000008</v>
      </c>
      <c r="P4118" s="32">
        <f t="shared" si="1089"/>
        <v>214.58114000000006</v>
      </c>
      <c r="Q4118">
        <v>727700</v>
      </c>
      <c r="R4118" t="s">
        <v>298</v>
      </c>
      <c r="S4118" t="s">
        <v>298</v>
      </c>
      <c r="T4118" t="str">
        <f t="shared" si="1090"/>
        <v>VEN</v>
      </c>
      <c r="U4118" t="s">
        <v>293</v>
      </c>
      <c r="V4118" s="33">
        <f t="shared" si="1091"/>
        <v>751.2</v>
      </c>
      <c r="W4118">
        <f t="shared" si="1092"/>
        <v>120</v>
      </c>
      <c r="X4118" s="33">
        <f t="shared" si="1093"/>
        <v>599.91000000000008</v>
      </c>
      <c r="Y4118" s="33">
        <f t="shared" si="1094"/>
        <v>151.29</v>
      </c>
      <c r="Z4118" s="45">
        <f t="shared" si="1095"/>
        <v>0.25370226304579346</v>
      </c>
      <c r="AA4118" s="33">
        <f t="shared" si="1096"/>
        <v>190.58114000000006</v>
      </c>
      <c r="AB4118" s="45">
        <f t="shared" si="1097"/>
        <v>0.3176828857661983</v>
      </c>
      <c r="AC4118" s="33">
        <f>IFERROR($X4118/VLOOKUP(CONCATENATE("USD",C4118),[1]GEINDICE!AR$1:AS$65536,2,0),"")</f>
        <v>98.986882270439736</v>
      </c>
      <c r="AD4118" s="33">
        <f>IFERROR($AA4118/VLOOKUP(CONCATENATE("USD",C4118),[1]GEINDICE!AR$1:AS$65536,2,0),"")</f>
        <v>31.446438412672229</v>
      </c>
      <c r="AE4118" s="33">
        <f>IFERROR($X4118/VLOOKUP(CONCATENATE("EUR",C4118),[1]GEINDICE!AR$1:AS$65536,2,0),"")</f>
        <v>89.669965023467171</v>
      </c>
      <c r="AF4118" s="33">
        <f>IFERROR($AA4118/VLOOKUP(CONCATENATE("EUR",C4118),[1]GEINDICE!AR$1:AS$65536,2,0),"")</f>
        <v>28.486613255209122</v>
      </c>
      <c r="AG4118" s="48" t="str">
        <f>VLOOKUP(E4118,[1]Apresentação!AW$1:AX$65536,2,0)</f>
        <v xml:space="preserve">                    3 - TEXTILE AUXILIARIES</v>
      </c>
      <c r="AH4118" s="48" t="str">
        <f t="shared" si="1098"/>
        <v xml:space="preserve">         5518000013 - ZETESAN PD LIQ BR</v>
      </c>
      <c r="AI4118" s="49" t="str">
        <f t="shared" si="1099"/>
        <v xml:space="preserve">     X00280 - LAVE BEM LAVANDERIA E TINTURARIA LTDA EPP</v>
      </c>
      <c r="AJ4118" t="str">
        <f t="shared" si="1100"/>
        <v xml:space="preserve">     90 - SALES</v>
      </c>
      <c r="AK4118" t="str">
        <f t="shared" si="1101"/>
        <v/>
      </c>
      <c r="AL4118">
        <f t="shared" si="1102"/>
        <v>4</v>
      </c>
      <c r="AM4118" t="str">
        <f t="shared" si="1103"/>
        <v>2025 4</v>
      </c>
      <c r="AN4118" t="str">
        <f t="shared" si="1104"/>
        <v xml:space="preserve">LAVE </v>
      </c>
    </row>
    <row r="4119" spans="1:40" x14ac:dyDescent="0.35">
      <c r="A4119">
        <v>81969</v>
      </c>
      <c r="B4119" t="s">
        <v>274</v>
      </c>
      <c r="C4119" s="31">
        <v>45755</v>
      </c>
      <c r="D4119" t="s">
        <v>286</v>
      </c>
      <c r="E4119" t="s">
        <v>287</v>
      </c>
      <c r="F4119" t="s">
        <v>1044</v>
      </c>
      <c r="G4119" t="s">
        <v>1045</v>
      </c>
      <c r="H4119" t="s">
        <v>1042</v>
      </c>
      <c r="I4119" t="s">
        <v>1043</v>
      </c>
      <c r="J4119">
        <v>1000</v>
      </c>
      <c r="K4119">
        <v>6183</v>
      </c>
      <c r="L4119">
        <v>3211.07386</v>
      </c>
      <c r="M4119">
        <v>1245.26</v>
      </c>
      <c r="N4119">
        <v>6.1830000000000007</v>
      </c>
      <c r="O4119" s="32">
        <f t="shared" si="1088"/>
        <v>4937.74</v>
      </c>
      <c r="P4119" s="32">
        <f t="shared" si="1089"/>
        <v>1726.6661399999998</v>
      </c>
      <c r="Q4119">
        <v>727301</v>
      </c>
      <c r="R4119" t="s">
        <v>298</v>
      </c>
      <c r="S4119" t="s">
        <v>298</v>
      </c>
      <c r="T4119" t="str">
        <f t="shared" si="1090"/>
        <v>VEN</v>
      </c>
      <c r="U4119" t="s">
        <v>300</v>
      </c>
      <c r="V4119" s="33">
        <f t="shared" si="1091"/>
        <v>6183</v>
      </c>
      <c r="W4119">
        <f t="shared" si="1092"/>
        <v>1000</v>
      </c>
      <c r="X4119" s="33">
        <f t="shared" si="1093"/>
        <v>4937.74</v>
      </c>
      <c r="Y4119" s="33">
        <f t="shared" si="1094"/>
        <v>1245.26</v>
      </c>
      <c r="Z4119" s="45">
        <f t="shared" si="1095"/>
        <v>0.24691349506711949</v>
      </c>
      <c r="AA4119" s="33">
        <f t="shared" si="1096"/>
        <v>1526.6661399999998</v>
      </c>
      <c r="AB4119" s="45">
        <f t="shared" si="1097"/>
        <v>0.30918317691899533</v>
      </c>
      <c r="AC4119" s="33">
        <f>IFERROR($X4119/VLOOKUP(CONCATENATE("USD",C4119),[1]GEINDICE!AR$1:AS$65536,2,0),"")</f>
        <v>831.71742352782644</v>
      </c>
      <c r="AD4119" s="33">
        <f>IFERROR($AA4119/VLOOKUP(CONCATENATE("USD",C4119),[1]GEINDICE!AR$1:AS$65536,2,0),"")</f>
        <v>257.15303530521493</v>
      </c>
      <c r="AE4119" s="33">
        <f>IFERROR($X4119/VLOOKUP(CONCATENATE("EUR",C4119),[1]GEINDICE!AR$1:AS$65536,2,0),"")</f>
        <v>762.13805025622014</v>
      </c>
      <c r="AF4119" s="33">
        <f>IFERROR($AA4119/VLOOKUP(CONCATENATE("EUR",C4119),[1]GEINDICE!AR$1:AS$65536,2,0),"")</f>
        <v>235.64026362906705</v>
      </c>
      <c r="AG4119" s="48" t="str">
        <f>VLOOKUP(E4119,[1]Apresentação!AW$1:AX$65536,2,0)</f>
        <v xml:space="preserve">                    3 - TEXTILE AUXILIARIES</v>
      </c>
      <c r="AH4119" s="48" t="str">
        <f t="shared" si="1098"/>
        <v xml:space="preserve">         5518000013 - ZETESAN PD LIQ BR</v>
      </c>
      <c r="AI4119" s="49" t="str">
        <f t="shared" si="1099"/>
        <v xml:space="preserve">     X00163 - MENEGOTTI TEXTIL LTDA</v>
      </c>
      <c r="AJ4119" t="str">
        <f t="shared" si="1100"/>
        <v xml:space="preserve">     90 - SALES</v>
      </c>
      <c r="AK4119" t="str">
        <f t="shared" si="1101"/>
        <v/>
      </c>
      <c r="AL4119">
        <f t="shared" si="1102"/>
        <v>4</v>
      </c>
      <c r="AM4119" t="str">
        <f t="shared" si="1103"/>
        <v>2025 4</v>
      </c>
      <c r="AN4119" t="str">
        <f t="shared" si="1104"/>
        <v xml:space="preserve">MENEGOTTI </v>
      </c>
    </row>
    <row r="4120" spans="1:40" x14ac:dyDescent="0.35">
      <c r="A4120">
        <v>81755</v>
      </c>
      <c r="B4120" t="s">
        <v>274</v>
      </c>
      <c r="C4120" s="31">
        <v>45740</v>
      </c>
      <c r="D4120" t="s">
        <v>286</v>
      </c>
      <c r="E4120" t="s">
        <v>287</v>
      </c>
      <c r="F4120" t="s">
        <v>294</v>
      </c>
      <c r="G4120" t="s">
        <v>295</v>
      </c>
      <c r="H4120" t="s">
        <v>1042</v>
      </c>
      <c r="I4120" t="s">
        <v>1043</v>
      </c>
      <c r="J4120">
        <v>120</v>
      </c>
      <c r="K4120">
        <v>751.2</v>
      </c>
      <c r="L4120">
        <v>357.38112000000001</v>
      </c>
      <c r="M4120">
        <v>151.29</v>
      </c>
      <c r="N4120">
        <v>6.26</v>
      </c>
      <c r="O4120" s="32">
        <f t="shared" si="1088"/>
        <v>599.91000000000008</v>
      </c>
      <c r="P4120" s="32">
        <f t="shared" si="1089"/>
        <v>242.52888000000007</v>
      </c>
      <c r="Q4120">
        <v>721484</v>
      </c>
      <c r="R4120" t="s">
        <v>298</v>
      </c>
      <c r="S4120" t="s">
        <v>298</v>
      </c>
      <c r="T4120" t="str">
        <f t="shared" si="1090"/>
        <v>VEN</v>
      </c>
      <c r="U4120" t="s">
        <v>300</v>
      </c>
      <c r="V4120" s="33">
        <f t="shared" si="1091"/>
        <v>751.2</v>
      </c>
      <c r="W4120">
        <f t="shared" si="1092"/>
        <v>120</v>
      </c>
      <c r="X4120" s="33">
        <f t="shared" si="1093"/>
        <v>599.91000000000008</v>
      </c>
      <c r="Y4120" s="33">
        <f t="shared" si="1094"/>
        <v>151.29</v>
      </c>
      <c r="Z4120" s="45">
        <f t="shared" si="1095"/>
        <v>0.29090638977635791</v>
      </c>
      <c r="AA4120" s="33">
        <f t="shared" si="1096"/>
        <v>218.52888000000007</v>
      </c>
      <c r="AB4120" s="45">
        <f t="shared" si="1097"/>
        <v>0.36426944041606246</v>
      </c>
      <c r="AC4120" s="33">
        <f>IFERROR($X4120/VLOOKUP(CONCATENATE("USD",C4120),[1]GEINDICE!AR$1:AS$65536,2,0),"")</f>
        <v>104.50847516680314</v>
      </c>
      <c r="AD4120" s="33">
        <f>IFERROR($AA4120/VLOOKUP(CONCATENATE("USD",C4120),[1]GEINDICE!AR$1:AS$65536,2,0),"")</f>
        <v>38.069243767747338</v>
      </c>
      <c r="AE4120" s="33">
        <f>IFERROR($X4120/VLOOKUP(CONCATENATE("EUR",C4120),[1]GEINDICE!AR$1:AS$65536,2,0),"")</f>
        <v>96.811205964464975</v>
      </c>
      <c r="AF4120" s="33">
        <f>IFERROR($AA4120/VLOOKUP(CONCATENATE("EUR",C4120),[1]GEINDICE!AR$1:AS$65536,2,0),"")</f>
        <v>35.265363822679824</v>
      </c>
      <c r="AG4120" s="48" t="str">
        <f>VLOOKUP(E4120,[1]Apresentação!AW$1:AX$65536,2,0)</f>
        <v xml:space="preserve">                    3 - TEXTILE AUXILIARIES</v>
      </c>
      <c r="AH4120" s="48" t="str">
        <f t="shared" si="1098"/>
        <v xml:space="preserve">         5518000013 - ZETESAN PD LIQ BR</v>
      </c>
      <c r="AI4120" s="49" t="str">
        <f t="shared" si="1099"/>
        <v xml:space="preserve">     X00280 - LAVE BEM LAVANDERIA E TINTURARIA LTDA EPP</v>
      </c>
      <c r="AJ4120" t="str">
        <f t="shared" si="1100"/>
        <v xml:space="preserve">     90 - SALES</v>
      </c>
      <c r="AK4120" t="str">
        <f t="shared" si="1101"/>
        <v/>
      </c>
      <c r="AL4120">
        <f t="shared" si="1102"/>
        <v>3</v>
      </c>
      <c r="AM4120" t="str">
        <f t="shared" si="1103"/>
        <v>2025 3</v>
      </c>
      <c r="AN4120" t="str">
        <f t="shared" si="1104"/>
        <v xml:space="preserve">LAVE </v>
      </c>
    </row>
    <row r="4121" spans="1:40" x14ac:dyDescent="0.35">
      <c r="A4121">
        <v>82039</v>
      </c>
      <c r="B4121" t="s">
        <v>274</v>
      </c>
      <c r="C4121" s="31">
        <v>45761</v>
      </c>
      <c r="D4121" t="s">
        <v>286</v>
      </c>
      <c r="E4121" t="s">
        <v>287</v>
      </c>
      <c r="F4121" t="s">
        <v>294</v>
      </c>
      <c r="G4121" t="s">
        <v>295</v>
      </c>
      <c r="H4121" t="s">
        <v>1042</v>
      </c>
      <c r="I4121" t="s">
        <v>1043</v>
      </c>
      <c r="J4121">
        <v>120</v>
      </c>
      <c r="K4121">
        <v>751.2</v>
      </c>
      <c r="L4121">
        <v>385.32886000000002</v>
      </c>
      <c r="M4121">
        <v>151.29</v>
      </c>
      <c r="N4121">
        <v>6.26</v>
      </c>
      <c r="O4121" s="32">
        <f t="shared" si="1088"/>
        <v>599.91000000000008</v>
      </c>
      <c r="P4121" s="32">
        <f t="shared" si="1089"/>
        <v>214.58114000000006</v>
      </c>
      <c r="Q4121">
        <v>729425</v>
      </c>
      <c r="R4121" t="s">
        <v>298</v>
      </c>
      <c r="S4121" t="s">
        <v>298</v>
      </c>
      <c r="T4121" t="str">
        <f t="shared" si="1090"/>
        <v>VEN</v>
      </c>
      <c r="U4121" t="s">
        <v>303</v>
      </c>
      <c r="V4121" s="33">
        <f t="shared" si="1091"/>
        <v>751.2</v>
      </c>
      <c r="W4121">
        <f t="shared" si="1092"/>
        <v>120</v>
      </c>
      <c r="X4121" s="33">
        <f t="shared" si="1093"/>
        <v>599.91000000000008</v>
      </c>
      <c r="Y4121" s="33">
        <f t="shared" si="1094"/>
        <v>151.29</v>
      </c>
      <c r="Z4121" s="45">
        <f t="shared" si="1095"/>
        <v>0.25370226304579346</v>
      </c>
      <c r="AA4121" s="33">
        <f t="shared" si="1096"/>
        <v>190.58114000000006</v>
      </c>
      <c r="AB4121" s="45">
        <f t="shared" si="1097"/>
        <v>0.3176828857661983</v>
      </c>
      <c r="AC4121" s="33">
        <f>IFERROR($X4121/VLOOKUP(CONCATENATE("USD",C4121),[1]GEINDICE!AR$1:AS$65536,2,0),"")</f>
        <v>102.68035943517332</v>
      </c>
      <c r="AD4121" s="33">
        <f>IFERROR($AA4121/VLOOKUP(CONCATENATE("USD",C4121),[1]GEINDICE!AR$1:AS$65536,2,0),"")</f>
        <v>32.619792896876348</v>
      </c>
      <c r="AE4121" s="33">
        <f>IFERROR($X4121/VLOOKUP(CONCATENATE("EUR",C4121),[1]GEINDICE!AR$1:AS$65536,2,0),"")</f>
        <v>90.403713136123216</v>
      </c>
      <c r="AF4121" s="33">
        <f>IFERROR($AA4121/VLOOKUP(CONCATENATE("EUR",C4121),[1]GEINDICE!AR$1:AS$65536,2,0),"")</f>
        <v>28.719712473063193</v>
      </c>
      <c r="AG4121" s="48" t="str">
        <f>VLOOKUP(E4121,[1]Apresentação!AW$1:AX$65536,2,0)</f>
        <v xml:space="preserve">                    3 - TEXTILE AUXILIARIES</v>
      </c>
      <c r="AH4121" s="48" t="str">
        <f t="shared" si="1098"/>
        <v xml:space="preserve">         5518000013 - ZETESAN PD LIQ BR</v>
      </c>
      <c r="AI4121" s="49" t="str">
        <f t="shared" si="1099"/>
        <v xml:space="preserve">     X00280 - LAVE BEM LAVANDERIA E TINTURARIA LTDA EPP</v>
      </c>
      <c r="AJ4121" t="str">
        <f t="shared" si="1100"/>
        <v xml:space="preserve">     90 - SALES</v>
      </c>
      <c r="AK4121" t="str">
        <f t="shared" si="1101"/>
        <v/>
      </c>
      <c r="AL4121">
        <f t="shared" si="1102"/>
        <v>4</v>
      </c>
      <c r="AM4121" t="str">
        <f t="shared" si="1103"/>
        <v>2025 4</v>
      </c>
      <c r="AN4121" t="str">
        <f t="shared" si="1104"/>
        <v xml:space="preserve">LAVE </v>
      </c>
    </row>
    <row r="4122" spans="1:40" x14ac:dyDescent="0.35">
      <c r="A4122">
        <v>80873</v>
      </c>
      <c r="B4122" t="s">
        <v>274</v>
      </c>
      <c r="C4122" s="31">
        <v>45671</v>
      </c>
      <c r="D4122" t="s">
        <v>286</v>
      </c>
      <c r="E4122" t="s">
        <v>287</v>
      </c>
      <c r="F4122" t="s">
        <v>301</v>
      </c>
      <c r="G4122" t="s">
        <v>302</v>
      </c>
      <c r="H4122" t="s">
        <v>1042</v>
      </c>
      <c r="I4122" t="s">
        <v>1043</v>
      </c>
      <c r="J4122">
        <v>240</v>
      </c>
      <c r="K4122">
        <v>1322.4</v>
      </c>
      <c r="L4122">
        <v>755.48225000000002</v>
      </c>
      <c r="M4122">
        <v>266.33</v>
      </c>
      <c r="N4122">
        <v>5.51</v>
      </c>
      <c r="O4122" s="32">
        <f t="shared" si="1088"/>
        <v>1056.0700000000002</v>
      </c>
      <c r="P4122" s="32">
        <f t="shared" si="1089"/>
        <v>300.58775000000014</v>
      </c>
      <c r="Q4122">
        <v>707051</v>
      </c>
      <c r="R4122" t="s">
        <v>298</v>
      </c>
      <c r="S4122" t="s">
        <v>298</v>
      </c>
      <c r="T4122" t="str">
        <f t="shared" si="1090"/>
        <v>VEN</v>
      </c>
      <c r="U4122" t="s">
        <v>300</v>
      </c>
      <c r="V4122" s="33">
        <f t="shared" si="1091"/>
        <v>1322.4</v>
      </c>
      <c r="W4122">
        <f t="shared" si="1092"/>
        <v>240</v>
      </c>
      <c r="X4122" s="33">
        <f t="shared" si="1093"/>
        <v>1056.0700000000002</v>
      </c>
      <c r="Y4122" s="33">
        <f t="shared" si="1094"/>
        <v>266.33</v>
      </c>
      <c r="Z4122" s="45">
        <f t="shared" si="1095"/>
        <v>0.19100707047791904</v>
      </c>
      <c r="AA4122" s="33">
        <f t="shared" si="1096"/>
        <v>252.58775000000014</v>
      </c>
      <c r="AB4122" s="45">
        <f t="shared" si="1097"/>
        <v>0.23917709053377154</v>
      </c>
      <c r="AC4122" s="33">
        <f>IFERROR($X4122/VLOOKUP(CONCATENATE("USD",C4122),[1]GEINDICE!AR$1:AS$65536,2,0),"")</f>
        <v>174.06503931037895</v>
      </c>
      <c r="AD4122" s="33">
        <f>IFERROR($AA4122/VLOOKUP(CONCATENATE("USD",C4122),[1]GEINDICE!AR$1:AS$65536,2,0),"")</f>
        <v>41.632369665903006</v>
      </c>
      <c r="AE4122" s="33">
        <f>IFERROR($X4122/VLOOKUP(CONCATENATE("EUR",C4122),[1]GEINDICE!AR$1:AS$65536,2,0),"")</f>
        <v>169.07670386321067</v>
      </c>
      <c r="AF4122" s="33">
        <f>IFERROR($AA4122/VLOOKUP(CONCATENATE("EUR",C4122),[1]GEINDICE!AR$1:AS$65536,2,0),"")</f>
        <v>40.439274107042813</v>
      </c>
      <c r="AG4122" s="48" t="str">
        <f>VLOOKUP(E4122,[1]Apresentação!AW$1:AX$65536,2,0)</f>
        <v xml:space="preserve">                    3 - TEXTILE AUXILIARIES</v>
      </c>
      <c r="AH4122" s="48" t="str">
        <f t="shared" si="1098"/>
        <v xml:space="preserve">         5518000013 - ZETESAN PD LIQ BR</v>
      </c>
      <c r="AI4122" s="49" t="str">
        <f t="shared" si="1099"/>
        <v xml:space="preserve">     X00311 - HACO ETIQUETAS LTDA</v>
      </c>
      <c r="AJ4122" t="str">
        <f t="shared" si="1100"/>
        <v xml:space="preserve">     90 - SALES</v>
      </c>
      <c r="AK4122" t="str">
        <f t="shared" si="1101"/>
        <v/>
      </c>
      <c r="AL4122">
        <f t="shared" si="1102"/>
        <v>1</v>
      </c>
      <c r="AM4122" t="str">
        <f t="shared" si="1103"/>
        <v>2025 1</v>
      </c>
      <c r="AN4122" t="str">
        <f t="shared" si="1104"/>
        <v xml:space="preserve">HACO </v>
      </c>
    </row>
    <row r="4123" spans="1:40" x14ac:dyDescent="0.35">
      <c r="A4123">
        <v>81618</v>
      </c>
      <c r="B4123" t="s">
        <v>274</v>
      </c>
      <c r="C4123" s="31">
        <v>45728</v>
      </c>
      <c r="D4123" t="s">
        <v>286</v>
      </c>
      <c r="E4123" t="s">
        <v>287</v>
      </c>
      <c r="F4123" t="s">
        <v>1044</v>
      </c>
      <c r="G4123" t="s">
        <v>1045</v>
      </c>
      <c r="H4123" t="s">
        <v>1042</v>
      </c>
      <c r="I4123" t="s">
        <v>1043</v>
      </c>
      <c r="J4123">
        <v>2000</v>
      </c>
      <c r="K4123">
        <v>12366</v>
      </c>
      <c r="L4123">
        <v>5956.35203</v>
      </c>
      <c r="M4123">
        <v>2490.5100000000002</v>
      </c>
      <c r="N4123">
        <v>6.1830000000000007</v>
      </c>
      <c r="O4123" s="32">
        <f t="shared" si="1088"/>
        <v>9875.49</v>
      </c>
      <c r="P4123" s="32">
        <f t="shared" si="1089"/>
        <v>3919.1379699999998</v>
      </c>
      <c r="Q4123">
        <v>716993</v>
      </c>
      <c r="R4123" t="s">
        <v>298</v>
      </c>
      <c r="S4123" t="s">
        <v>298</v>
      </c>
      <c r="T4123" t="str">
        <f t="shared" si="1090"/>
        <v>VEN</v>
      </c>
      <c r="U4123" t="s">
        <v>300</v>
      </c>
      <c r="V4123" s="33">
        <f t="shared" si="1091"/>
        <v>12366</v>
      </c>
      <c r="W4123">
        <f t="shared" si="1092"/>
        <v>2000</v>
      </c>
      <c r="X4123" s="33">
        <f t="shared" si="1093"/>
        <v>9875.49</v>
      </c>
      <c r="Y4123" s="33">
        <f t="shared" si="1094"/>
        <v>2490.5100000000002</v>
      </c>
      <c r="Z4123" s="45">
        <f t="shared" si="1095"/>
        <v>0.28458175400291119</v>
      </c>
      <c r="AA4123" s="33">
        <f t="shared" si="1096"/>
        <v>3519.1379699999998</v>
      </c>
      <c r="AB4123" s="45">
        <f t="shared" si="1097"/>
        <v>0.35635071981238398</v>
      </c>
      <c r="AC4123" s="33">
        <f>IFERROR($X4123/VLOOKUP(CONCATENATE("USD",C4123),[1]GEINDICE!AR$1:AS$65536,2,0),"")</f>
        <v>1694.8393629436396</v>
      </c>
      <c r="AD4123" s="33">
        <f>IFERROR($AA4123/VLOOKUP(CONCATENATE("USD",C4123),[1]GEINDICE!AR$1:AS$65536,2,0),"")</f>
        <v>603.95722695132827</v>
      </c>
      <c r="AE4123" s="33">
        <f>IFERROR($X4123/VLOOKUP(CONCATENATE("EUR",C4123),[1]GEINDICE!AR$1:AS$65536,2,0),"")</f>
        <v>1551.3352602972132</v>
      </c>
      <c r="AF4123" s="33">
        <f>IFERROR($AA4123/VLOOKUP(CONCATENATE("EUR",C4123),[1]GEINDICE!AR$1:AS$65536,2,0),"")</f>
        <v>552.81943667724397</v>
      </c>
      <c r="AG4123" s="48" t="str">
        <f>VLOOKUP(E4123,[1]Apresentação!AW$1:AX$65536,2,0)</f>
        <v xml:space="preserve">                    3 - TEXTILE AUXILIARIES</v>
      </c>
      <c r="AH4123" s="48" t="str">
        <f t="shared" si="1098"/>
        <v xml:space="preserve">         5518000013 - ZETESAN PD LIQ BR</v>
      </c>
      <c r="AI4123" s="49" t="str">
        <f t="shared" si="1099"/>
        <v xml:space="preserve">     X00163 - MENEGOTTI TEXTIL LTDA</v>
      </c>
      <c r="AJ4123" t="str">
        <f t="shared" si="1100"/>
        <v xml:space="preserve">     90 - SALES</v>
      </c>
      <c r="AK4123" t="str">
        <f t="shared" si="1101"/>
        <v/>
      </c>
      <c r="AL4123">
        <f t="shared" si="1102"/>
        <v>3</v>
      </c>
      <c r="AM4123" t="str">
        <f t="shared" si="1103"/>
        <v>2025 3</v>
      </c>
      <c r="AN4123" t="str">
        <f t="shared" si="1104"/>
        <v xml:space="preserve">MENEGOTTI </v>
      </c>
    </row>
    <row r="4124" spans="1:40" x14ac:dyDescent="0.35">
      <c r="A4124">
        <v>82206</v>
      </c>
      <c r="B4124" t="s">
        <v>274</v>
      </c>
      <c r="C4124" s="31">
        <v>45775</v>
      </c>
      <c r="D4124" t="s">
        <v>286</v>
      </c>
      <c r="E4124" t="s">
        <v>287</v>
      </c>
      <c r="F4124" t="s">
        <v>294</v>
      </c>
      <c r="G4124" t="s">
        <v>295</v>
      </c>
      <c r="H4124" t="s">
        <v>1042</v>
      </c>
      <c r="I4124" t="s">
        <v>1043</v>
      </c>
      <c r="J4124">
        <v>240</v>
      </c>
      <c r="K4124">
        <v>1502.4</v>
      </c>
      <c r="L4124">
        <v>770.65773000000002</v>
      </c>
      <c r="M4124">
        <v>302.58</v>
      </c>
      <c r="N4124">
        <v>6.26</v>
      </c>
      <c r="O4124" s="32">
        <f t="shared" si="1088"/>
        <v>1199.8200000000002</v>
      </c>
      <c r="P4124" s="32">
        <f t="shared" si="1089"/>
        <v>429.16227000000015</v>
      </c>
      <c r="Q4124">
        <v>734565</v>
      </c>
      <c r="R4124" t="s">
        <v>298</v>
      </c>
      <c r="S4124" t="s">
        <v>298</v>
      </c>
      <c r="T4124" t="str">
        <f t="shared" si="1090"/>
        <v>VEN</v>
      </c>
      <c r="U4124" t="s">
        <v>303</v>
      </c>
      <c r="V4124" s="33">
        <f t="shared" si="1091"/>
        <v>1502.4</v>
      </c>
      <c r="W4124">
        <f t="shared" si="1092"/>
        <v>240</v>
      </c>
      <c r="X4124" s="33">
        <f t="shared" si="1093"/>
        <v>1199.8200000000002</v>
      </c>
      <c r="Y4124" s="33">
        <f t="shared" si="1094"/>
        <v>302.58</v>
      </c>
      <c r="Z4124" s="45">
        <f t="shared" si="1095"/>
        <v>0.25370225638977645</v>
      </c>
      <c r="AA4124" s="33">
        <f t="shared" si="1096"/>
        <v>381.16227000000015</v>
      </c>
      <c r="AB4124" s="45">
        <f t="shared" si="1097"/>
        <v>0.31768287743161483</v>
      </c>
      <c r="AC4124" s="33">
        <f>IFERROR($X4124/VLOOKUP(CONCATENATE("USD",C4124),[1]GEINDICE!AR$1:AS$65536,2,0),"")</f>
        <v>211.67939874031865</v>
      </c>
      <c r="AD4124" s="33">
        <f>IFERROR($AA4124/VLOOKUP(CONCATENATE("USD",C4124),[1]GEINDICE!AR$1:AS$65536,2,0),"")</f>
        <v>67.246920484818574</v>
      </c>
      <c r="AE4124" s="33">
        <f>IFERROR($X4124/VLOOKUP(CONCATENATE("EUR",C4124),[1]GEINDICE!AR$1:AS$65536,2,0),"")</f>
        <v>185.89467486791753</v>
      </c>
      <c r="AF4124" s="33">
        <f>IFERROR($AA4124/VLOOKUP(CONCATENATE("EUR",C4124),[1]GEINDICE!AR$1:AS$65536,2,0),"")</f>
        <v>59.055555211254536</v>
      </c>
      <c r="AG4124" s="48" t="str">
        <f>VLOOKUP(E4124,[1]Apresentação!AW$1:AX$65536,2,0)</f>
        <v xml:space="preserve">                    3 - TEXTILE AUXILIARIES</v>
      </c>
      <c r="AH4124" s="48" t="str">
        <f t="shared" si="1098"/>
        <v xml:space="preserve">         5518000013 - ZETESAN PD LIQ BR</v>
      </c>
      <c r="AI4124" s="49" t="str">
        <f t="shared" si="1099"/>
        <v xml:space="preserve">     X00280 - LAVE BEM LAVANDERIA E TINTURARIA LTDA EPP</v>
      </c>
      <c r="AJ4124" t="str">
        <f t="shared" si="1100"/>
        <v xml:space="preserve">     90 - SALES</v>
      </c>
      <c r="AK4124" t="str">
        <f t="shared" si="1101"/>
        <v/>
      </c>
      <c r="AL4124">
        <f t="shared" si="1102"/>
        <v>4</v>
      </c>
      <c r="AM4124" t="str">
        <f t="shared" si="1103"/>
        <v>2025 4</v>
      </c>
      <c r="AN4124" t="str">
        <f t="shared" si="1104"/>
        <v xml:space="preserve">LAVE </v>
      </c>
    </row>
    <row r="4125" spans="1:40" x14ac:dyDescent="0.35">
      <c r="A4125">
        <v>84571</v>
      </c>
      <c r="B4125" t="s">
        <v>274</v>
      </c>
      <c r="C4125" s="31">
        <v>45971</v>
      </c>
      <c r="D4125" t="s">
        <v>286</v>
      </c>
      <c r="E4125" t="s">
        <v>287</v>
      </c>
      <c r="F4125" t="s">
        <v>294</v>
      </c>
      <c r="G4125" t="s">
        <v>295</v>
      </c>
      <c r="H4125" t="s">
        <v>1042</v>
      </c>
      <c r="I4125" t="s">
        <v>1043</v>
      </c>
      <c r="J4125">
        <v>240</v>
      </c>
      <c r="K4125">
        <v>1502.4</v>
      </c>
      <c r="L4125">
        <v>788.70156999999995</v>
      </c>
      <c r="M4125">
        <v>302.58</v>
      </c>
      <c r="N4125">
        <v>6.26</v>
      </c>
      <c r="O4125" s="32">
        <f t="shared" si="1088"/>
        <v>1199.8200000000002</v>
      </c>
      <c r="P4125" s="32">
        <f t="shared" si="1089"/>
        <v>411.11843000000022</v>
      </c>
      <c r="Q4125">
        <v>766721</v>
      </c>
      <c r="R4125" t="s">
        <v>298</v>
      </c>
      <c r="S4125" t="s">
        <v>298</v>
      </c>
      <c r="T4125" t="str">
        <f t="shared" si="1090"/>
        <v>VEN</v>
      </c>
      <c r="U4125" t="s">
        <v>300</v>
      </c>
      <c r="V4125" s="33">
        <f t="shared" si="1091"/>
        <v>1502.4</v>
      </c>
      <c r="W4125">
        <f t="shared" si="1092"/>
        <v>240</v>
      </c>
      <c r="X4125" s="33">
        <f t="shared" si="1093"/>
        <v>1199.8200000000002</v>
      </c>
      <c r="Y4125" s="33">
        <f t="shared" si="1094"/>
        <v>302.58</v>
      </c>
      <c r="Z4125" s="45">
        <f t="shared" si="1095"/>
        <v>0.24169224574014922</v>
      </c>
      <c r="AA4125" s="33">
        <f t="shared" si="1096"/>
        <v>363.11843000000022</v>
      </c>
      <c r="AB4125" s="45">
        <f t="shared" si="1097"/>
        <v>0.3026440882799088</v>
      </c>
      <c r="AC4125" s="33" t="str">
        <f>IFERROR($X4125/VLOOKUP(CONCATENATE("USD",C4125),[1]GEINDICE!AR$1:AS$65536,2,0),"")</f>
        <v/>
      </c>
      <c r="AD4125" s="33" t="str">
        <f>IFERROR($AA4125/VLOOKUP(CONCATENATE("USD",C4125),[1]GEINDICE!AR$1:AS$65536,2,0),"")</f>
        <v/>
      </c>
      <c r="AE4125" s="33" t="str">
        <f>IFERROR($X4125/VLOOKUP(CONCATENATE("EUR",C4125),[1]GEINDICE!AR$1:AS$65536,2,0),"")</f>
        <v/>
      </c>
      <c r="AF4125" s="33" t="str">
        <f>IFERROR($AA4125/VLOOKUP(CONCATENATE("EUR",C4125),[1]GEINDICE!AR$1:AS$65536,2,0),"")</f>
        <v/>
      </c>
      <c r="AG4125" s="48" t="str">
        <f>VLOOKUP(E4125,[1]Apresentação!AW$1:AX$65536,2,0)</f>
        <v xml:space="preserve">                    3 - TEXTILE AUXILIARIES</v>
      </c>
      <c r="AH4125" s="48" t="str">
        <f t="shared" si="1098"/>
        <v xml:space="preserve">         5518000013 - ZETESAN PD LIQ BR</v>
      </c>
      <c r="AI4125" s="49" t="str">
        <f t="shared" si="1099"/>
        <v xml:space="preserve">     X00280 - LAVE BEM LAVANDERIA E TINTURARIA LTDA EPP</v>
      </c>
      <c r="AJ4125" t="str">
        <f t="shared" si="1100"/>
        <v xml:space="preserve">     90 - SALES</v>
      </c>
      <c r="AK4125" t="str">
        <f t="shared" si="1101"/>
        <v/>
      </c>
      <c r="AL4125">
        <f t="shared" si="1102"/>
        <v>11</v>
      </c>
      <c r="AM4125" t="str">
        <f t="shared" si="1103"/>
        <v>2025 11</v>
      </c>
      <c r="AN4125" t="str">
        <f t="shared" si="1104"/>
        <v xml:space="preserve">LAVE </v>
      </c>
    </row>
    <row r="4126" spans="1:40" x14ac:dyDescent="0.35">
      <c r="A4126">
        <v>82621</v>
      </c>
      <c r="B4126" t="s">
        <v>274</v>
      </c>
      <c r="C4126" s="31">
        <v>45810</v>
      </c>
      <c r="D4126" t="s">
        <v>286</v>
      </c>
      <c r="E4126" t="s">
        <v>287</v>
      </c>
      <c r="F4126" t="s">
        <v>1044</v>
      </c>
      <c r="G4126" t="s">
        <v>1045</v>
      </c>
      <c r="H4126" t="s">
        <v>1042</v>
      </c>
      <c r="I4126" t="s">
        <v>1043</v>
      </c>
      <c r="J4126">
        <v>1000</v>
      </c>
      <c r="K4126">
        <v>6183</v>
      </c>
      <c r="L4126">
        <v>3024.0720200000001</v>
      </c>
      <c r="M4126">
        <v>1245.26</v>
      </c>
      <c r="N4126">
        <v>6.1830000000000007</v>
      </c>
      <c r="O4126" s="32">
        <f t="shared" si="1088"/>
        <v>4937.74</v>
      </c>
      <c r="P4126" s="32">
        <f t="shared" si="1089"/>
        <v>1913.6679799999997</v>
      </c>
      <c r="Q4126">
        <v>740232</v>
      </c>
      <c r="R4126" t="s">
        <v>298</v>
      </c>
      <c r="S4126" t="s">
        <v>298</v>
      </c>
      <c r="T4126" t="str">
        <f t="shared" si="1090"/>
        <v>VEN</v>
      </c>
      <c r="U4126" t="s">
        <v>300</v>
      </c>
      <c r="V4126" s="33">
        <f t="shared" si="1091"/>
        <v>6183</v>
      </c>
      <c r="W4126">
        <f t="shared" si="1092"/>
        <v>1000</v>
      </c>
      <c r="X4126" s="33">
        <f t="shared" si="1093"/>
        <v>4937.74</v>
      </c>
      <c r="Y4126" s="33">
        <f t="shared" si="1094"/>
        <v>1245.26</v>
      </c>
      <c r="Z4126" s="45">
        <f t="shared" si="1095"/>
        <v>0.27715801067442986</v>
      </c>
      <c r="AA4126" s="33">
        <f t="shared" si="1096"/>
        <v>1713.6679799999997</v>
      </c>
      <c r="AB4126" s="45">
        <f t="shared" si="1097"/>
        <v>0.34705512643436059</v>
      </c>
      <c r="AC4126" s="33">
        <f>IFERROR($X4126/VLOOKUP(CONCATENATE("USD",C4126),[1]GEINDICE!AR$1:AS$65536,2,0),"")</f>
        <v>867.2286913606265</v>
      </c>
      <c r="AD4126" s="33">
        <f>IFERROR($AA4126/VLOOKUP(CONCATENATE("USD",C4126),[1]GEINDICE!AR$1:AS$65536,2,0),"")</f>
        <v>300.97616312766735</v>
      </c>
      <c r="AE4126" s="33">
        <f>IFERROR($X4126/VLOOKUP(CONCATENATE("EUR",C4126),[1]GEINDICE!AR$1:AS$65536,2,0),"")</f>
        <v>758.66021356687395</v>
      </c>
      <c r="AF4126" s="33">
        <f>IFERROR($AA4126/VLOOKUP(CONCATENATE("EUR",C4126),[1]GEINDICE!AR$1:AS$65536,2,0),"")</f>
        <v>263.29691634017047</v>
      </c>
      <c r="AG4126" s="48" t="str">
        <f>VLOOKUP(E4126,[1]Apresentação!AW$1:AX$65536,2,0)</f>
        <v xml:space="preserve">                    3 - TEXTILE AUXILIARIES</v>
      </c>
      <c r="AH4126" s="48" t="str">
        <f t="shared" si="1098"/>
        <v xml:space="preserve">         5518000013 - ZETESAN PD LIQ BR</v>
      </c>
      <c r="AI4126" s="49" t="str">
        <f t="shared" si="1099"/>
        <v xml:space="preserve">     X00163 - MENEGOTTI TEXTIL LTDA</v>
      </c>
      <c r="AJ4126" t="str">
        <f t="shared" si="1100"/>
        <v xml:space="preserve">     90 - SALES</v>
      </c>
      <c r="AK4126" t="str">
        <f t="shared" si="1101"/>
        <v/>
      </c>
      <c r="AL4126">
        <f t="shared" si="1102"/>
        <v>6</v>
      </c>
      <c r="AM4126" t="str">
        <f t="shared" si="1103"/>
        <v>2025 6</v>
      </c>
      <c r="AN4126" t="str">
        <f t="shared" si="1104"/>
        <v xml:space="preserve">MENEGOTTI </v>
      </c>
    </row>
    <row r="4127" spans="1:40" x14ac:dyDescent="0.35">
      <c r="A4127">
        <v>82554</v>
      </c>
      <c r="B4127" t="s">
        <v>274</v>
      </c>
      <c r="C4127" s="31">
        <v>45804</v>
      </c>
      <c r="D4127" t="s">
        <v>286</v>
      </c>
      <c r="E4127" t="s">
        <v>287</v>
      </c>
      <c r="F4127" t="s">
        <v>1044</v>
      </c>
      <c r="G4127" t="s">
        <v>1045</v>
      </c>
      <c r="H4127" t="s">
        <v>1042</v>
      </c>
      <c r="I4127" t="s">
        <v>1043</v>
      </c>
      <c r="J4127">
        <v>1000</v>
      </c>
      <c r="K4127">
        <v>6183</v>
      </c>
      <c r="L4127">
        <v>3024.0720200000001</v>
      </c>
      <c r="M4127">
        <v>1245.26</v>
      </c>
      <c r="N4127">
        <v>6.1830000000000007</v>
      </c>
      <c r="O4127" s="32">
        <f t="shared" si="1088"/>
        <v>4937.74</v>
      </c>
      <c r="P4127" s="32">
        <f t="shared" si="1089"/>
        <v>1913.6679799999997</v>
      </c>
      <c r="Q4127">
        <v>739746</v>
      </c>
      <c r="R4127" t="s">
        <v>298</v>
      </c>
      <c r="S4127" t="s">
        <v>298</v>
      </c>
      <c r="T4127" t="str">
        <f t="shared" si="1090"/>
        <v>VEN</v>
      </c>
      <c r="U4127" t="s">
        <v>300</v>
      </c>
      <c r="V4127" s="33">
        <f t="shared" si="1091"/>
        <v>6183</v>
      </c>
      <c r="W4127">
        <f t="shared" si="1092"/>
        <v>1000</v>
      </c>
      <c r="X4127" s="33">
        <f t="shared" si="1093"/>
        <v>4937.74</v>
      </c>
      <c r="Y4127" s="33">
        <f t="shared" si="1094"/>
        <v>1245.26</v>
      </c>
      <c r="Z4127" s="45">
        <f t="shared" si="1095"/>
        <v>0.27715801067442986</v>
      </c>
      <c r="AA4127" s="33">
        <f t="shared" si="1096"/>
        <v>1713.6679799999997</v>
      </c>
      <c r="AB4127" s="45">
        <f t="shared" si="1097"/>
        <v>0.34705512643436059</v>
      </c>
      <c r="AC4127" s="33">
        <f>IFERROR($X4127/VLOOKUP(CONCATENATE("USD",C4127),[1]GEINDICE!AR$1:AS$65536,2,0),"")</f>
        <v>873.3334512460425</v>
      </c>
      <c r="AD4127" s="33">
        <f>IFERROR($AA4127/VLOOKUP(CONCATENATE("USD",C4127),[1]GEINDICE!AR$1:AS$65536,2,0),"")</f>
        <v>303.09485134155182</v>
      </c>
      <c r="AE4127" s="33">
        <f>IFERROR($X4127/VLOOKUP(CONCATENATE("EUR",C4127),[1]GEINDICE!AR$1:AS$65536,2,0),"")</f>
        <v>771.01589581836913</v>
      </c>
      <c r="AF4127" s="33">
        <f>IFERROR($AA4127/VLOOKUP(CONCATENATE("EUR",C4127),[1]GEINDICE!AR$1:AS$65536,2,0),"")</f>
        <v>267.58501920614589</v>
      </c>
      <c r="AG4127" s="48" t="str">
        <f>VLOOKUP(E4127,[1]Apresentação!AW$1:AX$65536,2,0)</f>
        <v xml:space="preserve">                    3 - TEXTILE AUXILIARIES</v>
      </c>
      <c r="AH4127" s="48" t="str">
        <f t="shared" si="1098"/>
        <v xml:space="preserve">         5518000013 - ZETESAN PD LIQ BR</v>
      </c>
      <c r="AI4127" s="49" t="str">
        <f t="shared" si="1099"/>
        <v xml:space="preserve">     X00163 - MENEGOTTI TEXTIL LTDA</v>
      </c>
      <c r="AJ4127" t="str">
        <f t="shared" si="1100"/>
        <v xml:space="preserve">     90 - SALES</v>
      </c>
      <c r="AK4127" t="str">
        <f t="shared" si="1101"/>
        <v/>
      </c>
      <c r="AL4127">
        <f t="shared" si="1102"/>
        <v>5</v>
      </c>
      <c r="AM4127" t="str">
        <f t="shared" si="1103"/>
        <v>2025 5</v>
      </c>
      <c r="AN4127" t="str">
        <f t="shared" si="1104"/>
        <v xml:space="preserve">MENEGOTTI </v>
      </c>
    </row>
    <row r="4128" spans="1:40" x14ac:dyDescent="0.35">
      <c r="A4128">
        <v>83218</v>
      </c>
      <c r="B4128" t="s">
        <v>274</v>
      </c>
      <c r="C4128" s="31">
        <v>45860</v>
      </c>
      <c r="D4128" t="s">
        <v>286</v>
      </c>
      <c r="E4128" t="s">
        <v>287</v>
      </c>
      <c r="F4128" t="s">
        <v>294</v>
      </c>
      <c r="G4128" t="s">
        <v>295</v>
      </c>
      <c r="H4128" t="s">
        <v>1042</v>
      </c>
      <c r="I4128" t="s">
        <v>1043</v>
      </c>
      <c r="J4128">
        <v>120</v>
      </c>
      <c r="K4128">
        <v>751.2</v>
      </c>
      <c r="L4128">
        <v>391.26967999999999</v>
      </c>
      <c r="M4128">
        <v>151.29</v>
      </c>
      <c r="N4128">
        <v>6.26</v>
      </c>
      <c r="O4128" s="32">
        <f t="shared" si="1088"/>
        <v>599.91000000000008</v>
      </c>
      <c r="P4128" s="32">
        <f t="shared" si="1089"/>
        <v>208.64032000000009</v>
      </c>
      <c r="Q4128">
        <v>744549</v>
      </c>
      <c r="R4128" t="s">
        <v>298</v>
      </c>
      <c r="S4128" t="s">
        <v>298</v>
      </c>
      <c r="T4128" t="str">
        <f t="shared" si="1090"/>
        <v>VEN</v>
      </c>
      <c r="U4128" t="s">
        <v>300</v>
      </c>
      <c r="V4128" s="33">
        <f t="shared" si="1091"/>
        <v>751.2</v>
      </c>
      <c r="W4128">
        <f t="shared" si="1092"/>
        <v>120</v>
      </c>
      <c r="X4128" s="33">
        <f t="shared" si="1093"/>
        <v>599.91000000000008</v>
      </c>
      <c r="Y4128" s="33">
        <f t="shared" si="1094"/>
        <v>151.29</v>
      </c>
      <c r="Z4128" s="45">
        <f t="shared" si="1095"/>
        <v>0.24579382321618753</v>
      </c>
      <c r="AA4128" s="33">
        <f t="shared" si="1096"/>
        <v>184.64032000000009</v>
      </c>
      <c r="AB4128" s="45">
        <f t="shared" si="1097"/>
        <v>0.30778003367171752</v>
      </c>
      <c r="AC4128" s="33">
        <f>IFERROR($X4128/VLOOKUP(CONCATENATE("USD",C4128),[1]GEINDICE!AR$1:AS$65536,2,0),"")</f>
        <v>107.68637024538226</v>
      </c>
      <c r="AD4128" s="33">
        <f>IFERROR($AA4128/VLOOKUP(CONCATENATE("USD",C4128),[1]GEINDICE!AR$1:AS$65536,2,0),"")</f>
        <v>33.143714660108799</v>
      </c>
      <c r="AE4128" s="33">
        <f>IFERROR($X4128/VLOOKUP(CONCATENATE("EUR",C4128),[1]GEINDICE!AR$1:AS$65536,2,0),"")</f>
        <v>91.655080744962049</v>
      </c>
      <c r="AF4128" s="33">
        <f>IFERROR($AA4128/VLOOKUP(CONCATENATE("EUR",C4128),[1]GEINDICE!AR$1:AS$65536,2,0),"")</f>
        <v>28.209603837868407</v>
      </c>
      <c r="AG4128" s="48" t="str">
        <f>VLOOKUP(E4128,[1]Apresentação!AW$1:AX$65536,2,0)</f>
        <v xml:space="preserve">                    3 - TEXTILE AUXILIARIES</v>
      </c>
      <c r="AH4128" s="48" t="str">
        <f t="shared" si="1098"/>
        <v xml:space="preserve">         5518000013 - ZETESAN PD LIQ BR</v>
      </c>
      <c r="AI4128" s="49" t="str">
        <f t="shared" si="1099"/>
        <v xml:space="preserve">     X00280 - LAVE BEM LAVANDERIA E TINTURARIA LTDA EPP</v>
      </c>
      <c r="AJ4128" t="str">
        <f t="shared" si="1100"/>
        <v xml:space="preserve">     90 - SALES</v>
      </c>
      <c r="AK4128" t="str">
        <f t="shared" si="1101"/>
        <v/>
      </c>
      <c r="AL4128">
        <f t="shared" si="1102"/>
        <v>7</v>
      </c>
      <c r="AM4128" t="str">
        <f t="shared" si="1103"/>
        <v>2025 7</v>
      </c>
      <c r="AN4128" t="str">
        <f t="shared" si="1104"/>
        <v xml:space="preserve">LAVE </v>
      </c>
    </row>
    <row r="4129" spans="1:40" x14ac:dyDescent="0.35">
      <c r="A4129">
        <v>83650</v>
      </c>
      <c r="B4129" t="s">
        <v>274</v>
      </c>
      <c r="C4129" s="31">
        <v>45895</v>
      </c>
      <c r="D4129" t="s">
        <v>286</v>
      </c>
      <c r="E4129" t="s">
        <v>287</v>
      </c>
      <c r="F4129" t="s">
        <v>301</v>
      </c>
      <c r="G4129" t="s">
        <v>302</v>
      </c>
      <c r="H4129" t="s">
        <v>1042</v>
      </c>
      <c r="I4129" t="s">
        <v>1043</v>
      </c>
      <c r="J4129">
        <v>240</v>
      </c>
      <c r="K4129">
        <v>1322.4</v>
      </c>
      <c r="L4129">
        <v>763.33567000000005</v>
      </c>
      <c r="M4129">
        <v>266.33</v>
      </c>
      <c r="N4129">
        <v>5.51</v>
      </c>
      <c r="O4129" s="32">
        <f t="shared" si="1088"/>
        <v>1056.0700000000002</v>
      </c>
      <c r="P4129" s="32">
        <f t="shared" si="1089"/>
        <v>292.73433000000011</v>
      </c>
      <c r="Q4129">
        <v>759778</v>
      </c>
      <c r="R4129" t="s">
        <v>298</v>
      </c>
      <c r="S4129" t="s">
        <v>298</v>
      </c>
      <c r="T4129" t="str">
        <f t="shared" si="1090"/>
        <v>VEN</v>
      </c>
      <c r="U4129" t="s">
        <v>300</v>
      </c>
      <c r="V4129" s="33">
        <f t="shared" si="1091"/>
        <v>1322.4</v>
      </c>
      <c r="W4129">
        <f t="shared" si="1092"/>
        <v>240</v>
      </c>
      <c r="X4129" s="33">
        <f t="shared" si="1093"/>
        <v>1056.0700000000002</v>
      </c>
      <c r="Y4129" s="33">
        <f t="shared" si="1094"/>
        <v>266.33</v>
      </c>
      <c r="Z4129" s="45">
        <f t="shared" si="1095"/>
        <v>0.18506830762250462</v>
      </c>
      <c r="AA4129" s="33">
        <f t="shared" si="1096"/>
        <v>244.73433000000011</v>
      </c>
      <c r="AB4129" s="45">
        <f t="shared" si="1097"/>
        <v>0.23174063272320972</v>
      </c>
      <c r="AC4129" s="33">
        <f>IFERROR($X4129/VLOOKUP(CONCATENATE("USD",C4129),[1]GEINDICE!AR$1:AS$65536,2,0),"")</f>
        <v>194.78217566121955</v>
      </c>
      <c r="AD4129" s="33">
        <f>IFERROR($AA4129/VLOOKUP(CONCATENATE("USD",C4129),[1]GEINDICE!AR$1:AS$65536,2,0),"")</f>
        <v>45.138944630934397</v>
      </c>
      <c r="AE4129" s="33">
        <f>IFERROR($X4129/VLOOKUP(CONCATENATE("EUR",C4129),[1]GEINDICE!AR$1:AS$65536,2,0),"")</f>
        <v>167.08117771765788</v>
      </c>
      <c r="AF4129" s="33">
        <f>IFERROR($AA4129/VLOOKUP(CONCATENATE("EUR",C4129),[1]GEINDICE!AR$1:AS$65536,2,0),"")</f>
        <v>38.719497840429085</v>
      </c>
      <c r="AG4129" s="48" t="str">
        <f>VLOOKUP(E4129,[1]Apresentação!AW$1:AX$65536,2,0)</f>
        <v xml:space="preserve">                    3 - TEXTILE AUXILIARIES</v>
      </c>
      <c r="AH4129" s="48" t="str">
        <f t="shared" si="1098"/>
        <v xml:space="preserve">         5518000013 - ZETESAN PD LIQ BR</v>
      </c>
      <c r="AI4129" s="49" t="str">
        <f t="shared" si="1099"/>
        <v xml:space="preserve">     X00311 - HACO ETIQUETAS LTDA</v>
      </c>
      <c r="AJ4129" t="str">
        <f t="shared" si="1100"/>
        <v xml:space="preserve">     90 - SALES</v>
      </c>
      <c r="AK4129" t="str">
        <f t="shared" si="1101"/>
        <v/>
      </c>
      <c r="AL4129">
        <f t="shared" si="1102"/>
        <v>8</v>
      </c>
      <c r="AM4129" t="str">
        <f t="shared" si="1103"/>
        <v>2025 8</v>
      </c>
      <c r="AN4129" t="str">
        <f t="shared" si="1104"/>
        <v xml:space="preserve">HACO </v>
      </c>
    </row>
    <row r="4130" spans="1:40" x14ac:dyDescent="0.35">
      <c r="A4130">
        <v>84093</v>
      </c>
      <c r="B4130" t="s">
        <v>274</v>
      </c>
      <c r="C4130" s="31">
        <v>45932</v>
      </c>
      <c r="D4130" t="s">
        <v>286</v>
      </c>
      <c r="E4130" t="s">
        <v>287</v>
      </c>
      <c r="F4130" t="s">
        <v>301</v>
      </c>
      <c r="G4130" t="s">
        <v>302</v>
      </c>
      <c r="H4130" t="s">
        <v>1042</v>
      </c>
      <c r="I4130" t="s">
        <v>1043</v>
      </c>
      <c r="J4130">
        <v>240</v>
      </c>
      <c r="K4130">
        <v>1322.4</v>
      </c>
      <c r="L4130">
        <v>760.69521999999995</v>
      </c>
      <c r="M4130">
        <v>266.33</v>
      </c>
      <c r="N4130">
        <v>5.51</v>
      </c>
      <c r="O4130" s="32">
        <f t="shared" si="1088"/>
        <v>1056.0700000000002</v>
      </c>
      <c r="P4130" s="32">
        <f t="shared" si="1089"/>
        <v>295.37478000000021</v>
      </c>
      <c r="Q4130">
        <v>763111</v>
      </c>
      <c r="R4130" t="s">
        <v>298</v>
      </c>
      <c r="S4130" t="s">
        <v>298</v>
      </c>
      <c r="T4130" t="str">
        <f t="shared" si="1090"/>
        <v>VEN</v>
      </c>
      <c r="U4130" t="s">
        <v>300</v>
      </c>
      <c r="V4130" s="33">
        <f t="shared" si="1091"/>
        <v>1322.4</v>
      </c>
      <c r="W4130">
        <f t="shared" si="1092"/>
        <v>240</v>
      </c>
      <c r="X4130" s="33">
        <f t="shared" si="1093"/>
        <v>1056.0700000000002</v>
      </c>
      <c r="Y4130" s="33">
        <f t="shared" si="1094"/>
        <v>266.33</v>
      </c>
      <c r="Z4130" s="45">
        <f t="shared" si="1095"/>
        <v>0.18706501814882048</v>
      </c>
      <c r="AA4130" s="33">
        <f t="shared" si="1096"/>
        <v>247.37478000000021</v>
      </c>
      <c r="AB4130" s="45">
        <f t="shared" si="1097"/>
        <v>0.23424089312261515</v>
      </c>
      <c r="AC4130" s="33">
        <f>IFERROR($X4130/VLOOKUP(CONCATENATE("USD",C4130),[1]GEINDICE!AR$1:AS$65536,2,0),"")</f>
        <v>197.58461336975438</v>
      </c>
      <c r="AD4130" s="33">
        <f>IFERROR($AA4130/VLOOKUP(CONCATENATE("USD",C4130),[1]GEINDICE!AR$1:AS$65536,2,0),"")</f>
        <v>46.282396303017869</v>
      </c>
      <c r="AE4130" s="33">
        <f>IFERROR($X4130/VLOOKUP(CONCATENATE("EUR",C4130),[1]GEINDICE!AR$1:AS$65536,2,0),"")</f>
        <v>168.90363854458218</v>
      </c>
      <c r="AF4130" s="33">
        <f>IFERROR($AA4130/VLOOKUP(CONCATENATE("EUR",C4130),[1]GEINDICE!AR$1:AS$65536,2,0),"")</f>
        <v>39.564139144342292</v>
      </c>
      <c r="AG4130" s="48" t="str">
        <f>VLOOKUP(E4130,[1]Apresentação!AW$1:AX$65536,2,0)</f>
        <v xml:space="preserve">                    3 - TEXTILE AUXILIARIES</v>
      </c>
      <c r="AH4130" s="48" t="str">
        <f t="shared" si="1098"/>
        <v xml:space="preserve">         5518000013 - ZETESAN PD LIQ BR</v>
      </c>
      <c r="AI4130" s="49" t="str">
        <f t="shared" si="1099"/>
        <v xml:space="preserve">     X00311 - HACO ETIQUETAS LTDA</v>
      </c>
      <c r="AJ4130" t="str">
        <f t="shared" si="1100"/>
        <v xml:space="preserve">     90 - SALES</v>
      </c>
      <c r="AK4130" t="str">
        <f t="shared" si="1101"/>
        <v/>
      </c>
      <c r="AL4130">
        <f t="shared" si="1102"/>
        <v>10</v>
      </c>
      <c r="AM4130" t="str">
        <f t="shared" si="1103"/>
        <v>2025 10</v>
      </c>
      <c r="AN4130" t="str">
        <f t="shared" si="1104"/>
        <v xml:space="preserve">HACO </v>
      </c>
    </row>
    <row r="4131" spans="1:40" x14ac:dyDescent="0.35">
      <c r="A4131">
        <v>83408</v>
      </c>
      <c r="B4131" t="s">
        <v>274</v>
      </c>
      <c r="C4131" s="31">
        <v>45875</v>
      </c>
      <c r="D4131" t="s">
        <v>286</v>
      </c>
      <c r="E4131" t="s">
        <v>287</v>
      </c>
      <c r="F4131" t="s">
        <v>294</v>
      </c>
      <c r="G4131" t="s">
        <v>295</v>
      </c>
      <c r="H4131" t="s">
        <v>1042</v>
      </c>
      <c r="I4131" t="s">
        <v>1043</v>
      </c>
      <c r="J4131">
        <v>120</v>
      </c>
      <c r="K4131">
        <v>751.2</v>
      </c>
      <c r="L4131">
        <v>374.27366000000001</v>
      </c>
      <c r="M4131">
        <v>151.29</v>
      </c>
      <c r="N4131">
        <v>6.26</v>
      </c>
      <c r="O4131" s="32">
        <f t="shared" si="1088"/>
        <v>599.91000000000008</v>
      </c>
      <c r="P4131" s="32">
        <f t="shared" si="1089"/>
        <v>225.63634000000008</v>
      </c>
      <c r="Q4131">
        <v>749267</v>
      </c>
      <c r="R4131" t="s">
        <v>298</v>
      </c>
      <c r="S4131" t="s">
        <v>298</v>
      </c>
      <c r="T4131" t="str">
        <f t="shared" si="1090"/>
        <v>VEN</v>
      </c>
      <c r="U4131" t="s">
        <v>300</v>
      </c>
      <c r="V4131" s="33">
        <f t="shared" si="1091"/>
        <v>751.2</v>
      </c>
      <c r="W4131">
        <f t="shared" si="1092"/>
        <v>120</v>
      </c>
      <c r="X4131" s="33">
        <f t="shared" si="1093"/>
        <v>599.91000000000008</v>
      </c>
      <c r="Y4131" s="33">
        <f t="shared" si="1094"/>
        <v>151.29</v>
      </c>
      <c r="Z4131" s="45">
        <f t="shared" si="1095"/>
        <v>0.26841898296059646</v>
      </c>
      <c r="AA4131" s="33">
        <f t="shared" si="1096"/>
        <v>201.63634000000008</v>
      </c>
      <c r="AB4131" s="45">
        <f t="shared" si="1097"/>
        <v>0.33611098331416389</v>
      </c>
      <c r="AC4131" s="33">
        <f>IFERROR($X4131/VLOOKUP(CONCATENATE("USD",C4131),[1]GEINDICE!AR$1:AS$65536,2,0),"")</f>
        <v>109.46863253165944</v>
      </c>
      <c r="AD4131" s="33">
        <f>IFERROR($AA4131/VLOOKUP(CONCATENATE("USD",C4131),[1]GEINDICE!AR$1:AS$65536,2,0),"")</f>
        <v>36.793609722272926</v>
      </c>
      <c r="AE4131" s="33">
        <f>IFERROR($X4131/VLOOKUP(CONCATENATE("EUR",C4131),[1]GEINDICE!AR$1:AS$65536,2,0),"")</f>
        <v>93.988531678887014</v>
      </c>
      <c r="AF4131" s="33">
        <f>IFERROR($AA4131/VLOOKUP(CONCATENATE("EUR",C4131),[1]GEINDICE!AR$1:AS$65536,2,0),"")</f>
        <v>31.590577802845157</v>
      </c>
      <c r="AG4131" s="48" t="str">
        <f>VLOOKUP(E4131,[1]Apresentação!AW$1:AX$65536,2,0)</f>
        <v xml:space="preserve">                    3 - TEXTILE AUXILIARIES</v>
      </c>
      <c r="AH4131" s="48" t="str">
        <f t="shared" si="1098"/>
        <v xml:space="preserve">         5518000013 - ZETESAN PD LIQ BR</v>
      </c>
      <c r="AI4131" s="49" t="str">
        <f t="shared" si="1099"/>
        <v xml:space="preserve">     X00280 - LAVE BEM LAVANDERIA E TINTURARIA LTDA EPP</v>
      </c>
      <c r="AJ4131" t="str">
        <f t="shared" si="1100"/>
        <v xml:space="preserve">     90 - SALES</v>
      </c>
      <c r="AK4131" t="str">
        <f t="shared" si="1101"/>
        <v/>
      </c>
      <c r="AL4131">
        <f t="shared" si="1102"/>
        <v>8</v>
      </c>
      <c r="AM4131" t="str">
        <f t="shared" si="1103"/>
        <v>2025 8</v>
      </c>
      <c r="AN4131" t="str">
        <f t="shared" si="1104"/>
        <v xml:space="preserve">LAVE </v>
      </c>
    </row>
    <row r="4132" spans="1:40" x14ac:dyDescent="0.35">
      <c r="A4132">
        <v>83063</v>
      </c>
      <c r="B4132" t="s">
        <v>274</v>
      </c>
      <c r="C4132" s="31">
        <v>45848</v>
      </c>
      <c r="D4132" t="s">
        <v>286</v>
      </c>
      <c r="E4132" t="s">
        <v>287</v>
      </c>
      <c r="F4132" t="s">
        <v>1044</v>
      </c>
      <c r="G4132" t="s">
        <v>1045</v>
      </c>
      <c r="H4132" t="s">
        <v>1042</v>
      </c>
      <c r="I4132" t="s">
        <v>1043</v>
      </c>
      <c r="J4132">
        <v>3000</v>
      </c>
      <c r="K4132">
        <v>18549</v>
      </c>
      <c r="L4132">
        <v>9300.7228899999991</v>
      </c>
      <c r="M4132">
        <v>3735.77</v>
      </c>
      <c r="N4132">
        <v>6.1830000000000007</v>
      </c>
      <c r="O4132" s="32">
        <f t="shared" si="1088"/>
        <v>14813.23</v>
      </c>
      <c r="P4132" s="32">
        <f t="shared" si="1089"/>
        <v>5512.5071100000005</v>
      </c>
      <c r="Q4132">
        <v>743509</v>
      </c>
      <c r="R4132" t="s">
        <v>298</v>
      </c>
      <c r="S4132" t="s">
        <v>298</v>
      </c>
      <c r="T4132" t="str">
        <f t="shared" si="1090"/>
        <v>VEN</v>
      </c>
      <c r="U4132" t="s">
        <v>300</v>
      </c>
      <c r="V4132" s="33">
        <f t="shared" si="1091"/>
        <v>18549</v>
      </c>
      <c r="W4132">
        <f t="shared" si="1092"/>
        <v>3000</v>
      </c>
      <c r="X4132" s="33">
        <f t="shared" si="1093"/>
        <v>14813.23</v>
      </c>
      <c r="Y4132" s="33">
        <f t="shared" si="1094"/>
        <v>3735.77</v>
      </c>
      <c r="Z4132" s="45">
        <f t="shared" si="1095"/>
        <v>0.26483945819181631</v>
      </c>
      <c r="AA4132" s="33">
        <f t="shared" si="1096"/>
        <v>4912.5071100000005</v>
      </c>
      <c r="AB4132" s="45">
        <f t="shared" si="1097"/>
        <v>0.33162970601280078</v>
      </c>
      <c r="AC4132" s="33">
        <f>IFERROR($X4132/VLOOKUP(CONCATENATE("USD",C4132),[1]GEINDICE!AR$1:AS$65536,2,0),"")</f>
        <v>2672.2764418306783</v>
      </c>
      <c r="AD4132" s="33">
        <f>IFERROR($AA4132/VLOOKUP(CONCATENATE("USD",C4132),[1]GEINDICE!AR$1:AS$65536,2,0),"")</f>
        <v>886.20625078924104</v>
      </c>
      <c r="AE4132" s="33">
        <f>IFERROR($X4132/VLOOKUP(CONCATENATE("EUR",C4132),[1]GEINDICE!AR$1:AS$65536,2,0),"")</f>
        <v>2286.1334032964996</v>
      </c>
      <c r="AF4132" s="33">
        <f>IFERROR($AA4132/VLOOKUP(CONCATENATE("EUR",C4132),[1]GEINDICE!AR$1:AS$65536,2,0),"")</f>
        <v>758.14974844126186</v>
      </c>
      <c r="AG4132" s="48" t="str">
        <f>VLOOKUP(E4132,[1]Apresentação!AW$1:AX$65536,2,0)</f>
        <v xml:space="preserve">                    3 - TEXTILE AUXILIARIES</v>
      </c>
      <c r="AH4132" s="48" t="str">
        <f t="shared" si="1098"/>
        <v xml:space="preserve">         5518000013 - ZETESAN PD LIQ BR</v>
      </c>
      <c r="AI4132" s="49" t="str">
        <f t="shared" si="1099"/>
        <v xml:space="preserve">     X00163 - MENEGOTTI TEXTIL LTDA</v>
      </c>
      <c r="AJ4132" t="str">
        <f t="shared" si="1100"/>
        <v xml:space="preserve">     90 - SALES</v>
      </c>
      <c r="AK4132" t="str">
        <f t="shared" si="1101"/>
        <v/>
      </c>
      <c r="AL4132">
        <f t="shared" si="1102"/>
        <v>7</v>
      </c>
      <c r="AM4132" t="str">
        <f t="shared" si="1103"/>
        <v>2025 7</v>
      </c>
      <c r="AN4132" t="str">
        <f t="shared" si="1104"/>
        <v xml:space="preserve">MENEGOTTI </v>
      </c>
    </row>
    <row r="4133" spans="1:40" x14ac:dyDescent="0.35">
      <c r="A4133">
        <v>83709</v>
      </c>
      <c r="B4133" t="s">
        <v>274</v>
      </c>
      <c r="C4133" s="31">
        <v>45901</v>
      </c>
      <c r="D4133" t="s">
        <v>286</v>
      </c>
      <c r="E4133" t="s">
        <v>287</v>
      </c>
      <c r="F4133" t="s">
        <v>1044</v>
      </c>
      <c r="G4133" t="s">
        <v>1045</v>
      </c>
      <c r="H4133" t="s">
        <v>1042</v>
      </c>
      <c r="I4133" t="s">
        <v>1043</v>
      </c>
      <c r="J4133">
        <v>2000</v>
      </c>
      <c r="K4133">
        <v>12000</v>
      </c>
      <c r="L4133">
        <v>6361.0690800000002</v>
      </c>
      <c r="M4133">
        <v>2416.8000000000002</v>
      </c>
      <c r="N4133">
        <v>6</v>
      </c>
      <c r="O4133" s="32">
        <f t="shared" si="1088"/>
        <v>9583.2000000000007</v>
      </c>
      <c r="P4133" s="32">
        <f t="shared" si="1089"/>
        <v>3222.1309200000005</v>
      </c>
      <c r="Q4133">
        <v>760270</v>
      </c>
      <c r="R4133" t="s">
        <v>298</v>
      </c>
      <c r="S4133" t="s">
        <v>298</v>
      </c>
      <c r="T4133" t="str">
        <f t="shared" si="1090"/>
        <v>VEN</v>
      </c>
      <c r="U4133" t="s">
        <v>300</v>
      </c>
      <c r="V4133" s="33">
        <f t="shared" si="1091"/>
        <v>12000</v>
      </c>
      <c r="W4133">
        <f t="shared" si="1092"/>
        <v>2000</v>
      </c>
      <c r="X4133" s="33">
        <f t="shared" si="1093"/>
        <v>9583.2000000000007</v>
      </c>
      <c r="Y4133" s="33">
        <f t="shared" si="1094"/>
        <v>2416.8000000000002</v>
      </c>
      <c r="Z4133" s="45">
        <f t="shared" si="1095"/>
        <v>0.23517757666666672</v>
      </c>
      <c r="AA4133" s="33">
        <f t="shared" si="1096"/>
        <v>2822.1309200000005</v>
      </c>
      <c r="AB4133" s="45">
        <f t="shared" si="1097"/>
        <v>0.29448732364972036</v>
      </c>
      <c r="AC4133" s="33">
        <f>IFERROR($X4133/VLOOKUP(CONCATENATE("USD",C4133),[1]GEINDICE!AR$1:AS$65536,2,0),"")</f>
        <v>1762.3303541873552</v>
      </c>
      <c r="AD4133" s="33">
        <f>IFERROR($AA4133/VLOOKUP(CONCATENATE("USD",C4133),[1]GEINDICE!AR$1:AS$65536,2,0),"")</f>
        <v>518.98394939129798</v>
      </c>
      <c r="AE4133" s="33">
        <f>IFERROR($X4133/VLOOKUP(CONCATENATE("EUR",C4133),[1]GEINDICE!AR$1:AS$65536,2,0),"")</f>
        <v>1506.1293770038349</v>
      </c>
      <c r="AF4133" s="33">
        <f>IFERROR($AA4133/VLOOKUP(CONCATENATE("EUR",C4133),[1]GEINDICE!AR$1:AS$65536,2,0),"")</f>
        <v>443.53600930408004</v>
      </c>
      <c r="AG4133" s="48" t="str">
        <f>VLOOKUP(E4133,[1]Apresentação!AW$1:AX$65536,2,0)</f>
        <v xml:space="preserve">                    3 - TEXTILE AUXILIARIES</v>
      </c>
      <c r="AH4133" s="48" t="str">
        <f t="shared" si="1098"/>
        <v xml:space="preserve">         5518000013 - ZETESAN PD LIQ BR</v>
      </c>
      <c r="AI4133" s="49" t="str">
        <f t="shared" si="1099"/>
        <v xml:space="preserve">     X00163 - MENEGOTTI TEXTIL LTDA</v>
      </c>
      <c r="AJ4133" t="str">
        <f t="shared" si="1100"/>
        <v xml:space="preserve">     90 - SALES</v>
      </c>
      <c r="AK4133" t="str">
        <f t="shared" si="1101"/>
        <v/>
      </c>
      <c r="AL4133">
        <f t="shared" si="1102"/>
        <v>9</v>
      </c>
      <c r="AM4133" t="str">
        <f t="shared" si="1103"/>
        <v>2025 9</v>
      </c>
      <c r="AN4133" t="str">
        <f t="shared" si="1104"/>
        <v xml:space="preserve">MENEGOTTI </v>
      </c>
    </row>
    <row r="4134" spans="1:40" x14ac:dyDescent="0.35">
      <c r="A4134">
        <v>83472</v>
      </c>
      <c r="B4134" t="s">
        <v>274</v>
      </c>
      <c r="C4134" s="31">
        <v>45881</v>
      </c>
      <c r="D4134" t="s">
        <v>286</v>
      </c>
      <c r="E4134" t="s">
        <v>287</v>
      </c>
      <c r="F4134" t="s">
        <v>1044</v>
      </c>
      <c r="G4134" t="s">
        <v>1045</v>
      </c>
      <c r="H4134" t="s">
        <v>1042</v>
      </c>
      <c r="I4134" t="s">
        <v>1043</v>
      </c>
      <c r="J4134">
        <v>1000</v>
      </c>
      <c r="K4134">
        <v>6000</v>
      </c>
      <c r="L4134">
        <v>3118.9472000000001</v>
      </c>
      <c r="M4134">
        <v>1208.4000000000001</v>
      </c>
      <c r="N4134">
        <v>6</v>
      </c>
      <c r="O4134" s="32">
        <f t="shared" si="1088"/>
        <v>4791.6000000000004</v>
      </c>
      <c r="P4134" s="32">
        <f t="shared" si="1089"/>
        <v>1672.6528000000003</v>
      </c>
      <c r="Q4134">
        <v>753237</v>
      </c>
      <c r="R4134" t="s">
        <v>298</v>
      </c>
      <c r="S4134" t="s">
        <v>298</v>
      </c>
      <c r="T4134" t="str">
        <f t="shared" si="1090"/>
        <v>VEN</v>
      </c>
      <c r="U4134" t="s">
        <v>300</v>
      </c>
      <c r="V4134" s="33">
        <f t="shared" si="1091"/>
        <v>6000</v>
      </c>
      <c r="W4134">
        <f t="shared" si="1092"/>
        <v>1000</v>
      </c>
      <c r="X4134" s="33">
        <f t="shared" si="1093"/>
        <v>4791.6000000000004</v>
      </c>
      <c r="Y4134" s="33">
        <f t="shared" si="1094"/>
        <v>1208.4000000000001</v>
      </c>
      <c r="Z4134" s="45">
        <f t="shared" si="1095"/>
        <v>0.2454421333333334</v>
      </c>
      <c r="AA4134" s="33">
        <f t="shared" si="1096"/>
        <v>1472.6528000000003</v>
      </c>
      <c r="AB4134" s="45">
        <f t="shared" si="1097"/>
        <v>0.30734051256365308</v>
      </c>
      <c r="AC4134" s="33">
        <f>IFERROR($X4134/VLOOKUP(CONCATENATE("USD",C4134),[1]GEINDICE!AR$1:AS$65536,2,0),"")</f>
        <v>886.47968622807662</v>
      </c>
      <c r="AD4134" s="33">
        <f>IFERROR($AA4134/VLOOKUP(CONCATENATE("USD",C4134),[1]GEINDICE!AR$1:AS$65536,2,0),"")</f>
        <v>272.45112114260343</v>
      </c>
      <c r="AE4134" s="33">
        <f>IFERROR($X4134/VLOOKUP(CONCATENATE("EUR",C4134),[1]GEINDICE!AR$1:AS$65536,2,0),"")</f>
        <v>759.42626198589437</v>
      </c>
      <c r="AF4134" s="33">
        <f>IFERROR($AA4134/VLOOKUP(CONCATENATE("EUR",C4134),[1]GEINDICE!AR$1:AS$65536,2,0),"")</f>
        <v>233.40245661304388</v>
      </c>
      <c r="AG4134" s="48" t="str">
        <f>VLOOKUP(E4134,[1]Apresentação!AW$1:AX$65536,2,0)</f>
        <v xml:space="preserve">                    3 - TEXTILE AUXILIARIES</v>
      </c>
      <c r="AH4134" s="48" t="str">
        <f t="shared" si="1098"/>
        <v xml:space="preserve">         5518000013 - ZETESAN PD LIQ BR</v>
      </c>
      <c r="AI4134" s="49" t="str">
        <f t="shared" si="1099"/>
        <v xml:space="preserve">     X00163 - MENEGOTTI TEXTIL LTDA</v>
      </c>
      <c r="AJ4134" t="str">
        <f t="shared" si="1100"/>
        <v xml:space="preserve">     90 - SALES</v>
      </c>
      <c r="AK4134" t="str">
        <f t="shared" si="1101"/>
        <v/>
      </c>
      <c r="AL4134">
        <f t="shared" si="1102"/>
        <v>8</v>
      </c>
      <c r="AM4134" t="str">
        <f t="shared" si="1103"/>
        <v>2025 8</v>
      </c>
      <c r="AN4134" t="str">
        <f t="shared" si="1104"/>
        <v xml:space="preserve">MENEGOTTI </v>
      </c>
    </row>
    <row r="4135" spans="1:40" x14ac:dyDescent="0.35">
      <c r="A4135">
        <v>83830</v>
      </c>
      <c r="B4135" t="s">
        <v>274</v>
      </c>
      <c r="C4135" s="31">
        <v>45911</v>
      </c>
      <c r="D4135" t="s">
        <v>286</v>
      </c>
      <c r="E4135" t="s">
        <v>287</v>
      </c>
      <c r="F4135" t="s">
        <v>294</v>
      </c>
      <c r="G4135" t="s">
        <v>295</v>
      </c>
      <c r="H4135" t="s">
        <v>1042</v>
      </c>
      <c r="I4135" t="s">
        <v>1043</v>
      </c>
      <c r="J4135">
        <v>120</v>
      </c>
      <c r="K4135">
        <v>751.2</v>
      </c>
      <c r="L4135">
        <v>374.87007999999997</v>
      </c>
      <c r="M4135">
        <v>151.29</v>
      </c>
      <c r="N4135">
        <v>6.26</v>
      </c>
      <c r="O4135" s="32">
        <f t="shared" si="1088"/>
        <v>599.91000000000008</v>
      </c>
      <c r="P4135" s="32">
        <f t="shared" si="1089"/>
        <v>225.03992000000011</v>
      </c>
      <c r="Q4135">
        <v>761202</v>
      </c>
      <c r="R4135" t="s">
        <v>298</v>
      </c>
      <c r="S4135" t="s">
        <v>298</v>
      </c>
      <c r="T4135" t="str">
        <f t="shared" si="1090"/>
        <v>VEN</v>
      </c>
      <c r="U4135" t="s">
        <v>300</v>
      </c>
      <c r="V4135" s="33">
        <f t="shared" si="1091"/>
        <v>751.2</v>
      </c>
      <c r="W4135">
        <f t="shared" si="1092"/>
        <v>120</v>
      </c>
      <c r="X4135" s="33">
        <f t="shared" si="1093"/>
        <v>599.91000000000008</v>
      </c>
      <c r="Y4135" s="33">
        <f t="shared" si="1094"/>
        <v>151.29</v>
      </c>
      <c r="Z4135" s="45">
        <f t="shared" si="1095"/>
        <v>0.26762502662406829</v>
      </c>
      <c r="AA4135" s="33">
        <f t="shared" si="1096"/>
        <v>201.03992000000011</v>
      </c>
      <c r="AB4135" s="45">
        <f t="shared" si="1097"/>
        <v>0.33511680085346146</v>
      </c>
      <c r="AC4135" s="33">
        <f>IFERROR($X4135/VLOOKUP(CONCATENATE("USD",C4135),[1]GEINDICE!AR$1:AS$65536,2,0),"")</f>
        <v>111.38735192543355</v>
      </c>
      <c r="AD4135" s="33">
        <f>IFERROR($AA4135/VLOOKUP(CONCATENATE("USD",C4135),[1]GEINDICE!AR$1:AS$65536,2,0),"")</f>
        <v>37.327773032789942</v>
      </c>
      <c r="AE4135" s="33">
        <f>IFERROR($X4135/VLOOKUP(CONCATENATE("EUR",C4135),[1]GEINDICE!AR$1:AS$65536,2,0),"")</f>
        <v>94.934485377895939</v>
      </c>
      <c r="AF4135" s="33">
        <f>IFERROR($AA4135/VLOOKUP(CONCATENATE("EUR",C4135),[1]GEINDICE!AR$1:AS$65536,2,0),"")</f>
        <v>31.814141030510207</v>
      </c>
      <c r="AG4135" s="48" t="str">
        <f>VLOOKUP(E4135,[1]Apresentação!AW$1:AX$65536,2,0)</f>
        <v xml:space="preserve">                    3 - TEXTILE AUXILIARIES</v>
      </c>
      <c r="AH4135" s="48" t="str">
        <f t="shared" si="1098"/>
        <v xml:space="preserve">         5518000013 - ZETESAN PD LIQ BR</v>
      </c>
      <c r="AI4135" s="49" t="str">
        <f t="shared" si="1099"/>
        <v xml:space="preserve">     X00280 - LAVE BEM LAVANDERIA E TINTURARIA LTDA EPP</v>
      </c>
      <c r="AJ4135" t="str">
        <f t="shared" si="1100"/>
        <v xml:space="preserve">     90 - SALES</v>
      </c>
      <c r="AK4135" t="str">
        <f t="shared" si="1101"/>
        <v/>
      </c>
      <c r="AL4135">
        <f t="shared" si="1102"/>
        <v>9</v>
      </c>
      <c r="AM4135" t="str">
        <f t="shared" si="1103"/>
        <v>2025 9</v>
      </c>
      <c r="AN4135" t="str">
        <f t="shared" si="1104"/>
        <v xml:space="preserve">LAVE </v>
      </c>
    </row>
    <row r="4136" spans="1:40" x14ac:dyDescent="0.35">
      <c r="A4136">
        <v>82704</v>
      </c>
      <c r="B4136" t="s">
        <v>274</v>
      </c>
      <c r="C4136" s="31">
        <v>45817</v>
      </c>
      <c r="D4136" t="s">
        <v>286</v>
      </c>
      <c r="E4136" t="s">
        <v>287</v>
      </c>
      <c r="F4136" t="s">
        <v>294</v>
      </c>
      <c r="G4136" t="s">
        <v>295</v>
      </c>
      <c r="H4136" t="s">
        <v>1042</v>
      </c>
      <c r="I4136" t="s">
        <v>1043</v>
      </c>
      <c r="J4136">
        <v>120</v>
      </c>
      <c r="K4136">
        <v>751.2</v>
      </c>
      <c r="L4136">
        <v>362.88864000000001</v>
      </c>
      <c r="M4136">
        <v>151.29</v>
      </c>
      <c r="N4136">
        <v>6.26</v>
      </c>
      <c r="O4136" s="32">
        <f t="shared" si="1088"/>
        <v>599.91000000000008</v>
      </c>
      <c r="P4136" s="32">
        <f t="shared" si="1089"/>
        <v>237.02136000000007</v>
      </c>
      <c r="Q4136">
        <v>740901</v>
      </c>
      <c r="R4136" t="s">
        <v>298</v>
      </c>
      <c r="S4136" t="s">
        <v>298</v>
      </c>
      <c r="T4136" t="str">
        <f t="shared" si="1090"/>
        <v>VEN</v>
      </c>
      <c r="U4136" t="s">
        <v>300</v>
      </c>
      <c r="V4136" s="33">
        <f t="shared" si="1091"/>
        <v>751.2</v>
      </c>
      <c r="W4136">
        <f t="shared" si="1092"/>
        <v>120</v>
      </c>
      <c r="X4136" s="33">
        <f t="shared" si="1093"/>
        <v>599.91000000000008</v>
      </c>
      <c r="Y4136" s="33">
        <f t="shared" si="1094"/>
        <v>151.29</v>
      </c>
      <c r="Z4136" s="45">
        <f t="shared" si="1095"/>
        <v>0.28357476038338664</v>
      </c>
      <c r="AA4136" s="33">
        <f t="shared" si="1096"/>
        <v>213.02136000000007</v>
      </c>
      <c r="AB4136" s="45">
        <f t="shared" si="1097"/>
        <v>0.35508886332949952</v>
      </c>
      <c r="AC4136" s="33">
        <f>IFERROR($X4136/VLOOKUP(CONCATENATE("USD",C4136),[1]GEINDICE!AR$1:AS$65536,2,0),"")</f>
        <v>107.58787661406026</v>
      </c>
      <c r="AD4136" s="33">
        <f>IFERROR($AA4136/VLOOKUP(CONCATENATE("USD",C4136),[1]GEINDICE!AR$1:AS$65536,2,0),"")</f>
        <v>38.203256814921097</v>
      </c>
      <c r="AE4136" s="33">
        <f>IFERROR($X4136/VLOOKUP(CONCATENATE("EUR",C4136),[1]GEINDICE!AR$1:AS$65536,2,0),"")</f>
        <v>94.168524157850129</v>
      </c>
      <c r="AF4136" s="33">
        <f>IFERROR($AA4136/VLOOKUP(CONCATENATE("EUR",C4136),[1]GEINDICE!AR$1:AS$65536,2,0),"")</f>
        <v>33.438194204627514</v>
      </c>
      <c r="AG4136" s="48" t="str">
        <f>VLOOKUP(E4136,[1]Apresentação!AW$1:AX$65536,2,0)</f>
        <v xml:space="preserve">                    3 - TEXTILE AUXILIARIES</v>
      </c>
      <c r="AH4136" s="48" t="str">
        <f t="shared" si="1098"/>
        <v xml:space="preserve">         5518000013 - ZETESAN PD LIQ BR</v>
      </c>
      <c r="AI4136" s="49" t="str">
        <f t="shared" si="1099"/>
        <v xml:space="preserve">     X00280 - LAVE BEM LAVANDERIA E TINTURARIA LTDA EPP</v>
      </c>
      <c r="AJ4136" t="str">
        <f t="shared" si="1100"/>
        <v xml:space="preserve">     90 - SALES</v>
      </c>
      <c r="AK4136" t="str">
        <f t="shared" si="1101"/>
        <v/>
      </c>
      <c r="AL4136">
        <f t="shared" si="1102"/>
        <v>6</v>
      </c>
      <c r="AM4136" t="str">
        <f t="shared" si="1103"/>
        <v>2025 6</v>
      </c>
      <c r="AN4136" t="str">
        <f t="shared" si="1104"/>
        <v xml:space="preserve">LAVE </v>
      </c>
    </row>
    <row r="4137" spans="1:40" x14ac:dyDescent="0.35">
      <c r="A4137">
        <v>82609</v>
      </c>
      <c r="B4137" t="s">
        <v>274</v>
      </c>
      <c r="C4137" s="31">
        <v>45807</v>
      </c>
      <c r="D4137" t="s">
        <v>286</v>
      </c>
      <c r="E4137" t="s">
        <v>287</v>
      </c>
      <c r="F4137" t="s">
        <v>301</v>
      </c>
      <c r="G4137" t="s">
        <v>302</v>
      </c>
      <c r="H4137" t="s">
        <v>1042</v>
      </c>
      <c r="I4137" t="s">
        <v>1043</v>
      </c>
      <c r="J4137">
        <v>600</v>
      </c>
      <c r="K4137">
        <v>3306</v>
      </c>
      <c r="L4137">
        <v>1814.4432099999999</v>
      </c>
      <c r="M4137">
        <v>665.83</v>
      </c>
      <c r="N4137">
        <v>5.51</v>
      </c>
      <c r="O4137" s="32">
        <f t="shared" si="1088"/>
        <v>2640.17</v>
      </c>
      <c r="P4137" s="32">
        <f t="shared" si="1089"/>
        <v>825.72679000000016</v>
      </c>
      <c r="Q4137">
        <v>740134</v>
      </c>
      <c r="R4137" t="s">
        <v>298</v>
      </c>
      <c r="S4137" t="s">
        <v>298</v>
      </c>
      <c r="T4137" t="str">
        <f t="shared" si="1090"/>
        <v>VEN</v>
      </c>
      <c r="U4137" t="s">
        <v>300</v>
      </c>
      <c r="V4137" s="33">
        <f t="shared" si="1091"/>
        <v>3306</v>
      </c>
      <c r="W4137">
        <f t="shared" si="1092"/>
        <v>600</v>
      </c>
      <c r="X4137" s="33">
        <f t="shared" si="1093"/>
        <v>2640.17</v>
      </c>
      <c r="Y4137" s="33">
        <f t="shared" si="1094"/>
        <v>665.83</v>
      </c>
      <c r="Z4137" s="45">
        <f t="shared" si="1095"/>
        <v>0.213468478523896</v>
      </c>
      <c r="AA4137" s="33">
        <f t="shared" si="1096"/>
        <v>705.72679000000016</v>
      </c>
      <c r="AB4137" s="45">
        <f t="shared" si="1097"/>
        <v>0.26730354105985604</v>
      </c>
      <c r="AC4137" s="33">
        <f>IFERROR($X4137/VLOOKUP(CONCATENATE("USD",C4137),[1]GEINDICE!AR$1:AS$65536,2,0),"")</f>
        <v>462.48182598490024</v>
      </c>
      <c r="AD4137" s="33">
        <f>IFERROR($AA4137/VLOOKUP(CONCATENATE("USD",C4137),[1]GEINDICE!AR$1:AS$65536,2,0),"")</f>
        <v>123.62302976159198</v>
      </c>
      <c r="AE4137" s="33">
        <f>IFERROR($X4137/VLOOKUP(CONCATENATE("EUR",C4137),[1]GEINDICE!AR$1:AS$65536,2,0),"")</f>
        <v>407.57830711517977</v>
      </c>
      <c r="AF4137" s="33">
        <f>IFERROR($AA4137/VLOOKUP(CONCATENATE("EUR",C4137),[1]GEINDICE!AR$1:AS$65536,2,0),"")</f>
        <v>108.94712475106907</v>
      </c>
      <c r="AG4137" s="48" t="str">
        <f>VLOOKUP(E4137,[1]Apresentação!AW$1:AX$65536,2,0)</f>
        <v xml:space="preserve">                    3 - TEXTILE AUXILIARIES</v>
      </c>
      <c r="AH4137" s="48" t="str">
        <f t="shared" si="1098"/>
        <v xml:space="preserve">         5518000013 - ZETESAN PD LIQ BR</v>
      </c>
      <c r="AI4137" s="49" t="str">
        <f t="shared" si="1099"/>
        <v xml:space="preserve">     X00311 - HACO ETIQUETAS LTDA</v>
      </c>
      <c r="AJ4137" t="str">
        <f t="shared" si="1100"/>
        <v xml:space="preserve">     90 - SALES</v>
      </c>
      <c r="AK4137" t="str">
        <f t="shared" si="1101"/>
        <v/>
      </c>
      <c r="AL4137">
        <f t="shared" si="1102"/>
        <v>5</v>
      </c>
      <c r="AM4137" t="str">
        <f t="shared" si="1103"/>
        <v>2025 5</v>
      </c>
      <c r="AN4137" t="str">
        <f t="shared" si="1104"/>
        <v xml:space="preserve">HACO </v>
      </c>
    </row>
    <row r="4138" spans="1:40" x14ac:dyDescent="0.35">
      <c r="A4138">
        <v>83905</v>
      </c>
      <c r="B4138" t="s">
        <v>274</v>
      </c>
      <c r="C4138" s="31">
        <v>45918</v>
      </c>
      <c r="D4138" t="s">
        <v>286</v>
      </c>
      <c r="E4138" t="s">
        <v>287</v>
      </c>
      <c r="F4138" t="s">
        <v>294</v>
      </c>
      <c r="G4138" t="s">
        <v>295</v>
      </c>
      <c r="H4138" t="s">
        <v>1042</v>
      </c>
      <c r="I4138" t="s">
        <v>1043</v>
      </c>
      <c r="J4138">
        <v>240</v>
      </c>
      <c r="K4138">
        <v>1502.4</v>
      </c>
      <c r="L4138">
        <v>749.74014999999997</v>
      </c>
      <c r="M4138">
        <v>302.58</v>
      </c>
      <c r="N4138">
        <v>6.26</v>
      </c>
      <c r="O4138" s="32">
        <f t="shared" si="1088"/>
        <v>1199.8200000000002</v>
      </c>
      <c r="P4138" s="32">
        <f t="shared" si="1089"/>
        <v>450.07985000000019</v>
      </c>
      <c r="Q4138">
        <v>761774</v>
      </c>
      <c r="R4138" t="s">
        <v>298</v>
      </c>
      <c r="S4138" t="s">
        <v>298</v>
      </c>
      <c r="T4138" t="str">
        <f t="shared" si="1090"/>
        <v>VEN</v>
      </c>
      <c r="U4138" t="s">
        <v>300</v>
      </c>
      <c r="V4138" s="33">
        <f t="shared" si="1091"/>
        <v>1502.4</v>
      </c>
      <c r="W4138">
        <f t="shared" si="1092"/>
        <v>240</v>
      </c>
      <c r="X4138" s="33">
        <f t="shared" si="1093"/>
        <v>1199.8200000000002</v>
      </c>
      <c r="Y4138" s="33">
        <f t="shared" si="1094"/>
        <v>302.58</v>
      </c>
      <c r="Z4138" s="45">
        <f t="shared" si="1095"/>
        <v>0.2676250332800853</v>
      </c>
      <c r="AA4138" s="33">
        <f t="shared" si="1096"/>
        <v>402.07985000000019</v>
      </c>
      <c r="AB4138" s="45">
        <f t="shared" si="1097"/>
        <v>0.33511680918804498</v>
      </c>
      <c r="AC4138" s="33">
        <f>IFERROR($X4138/VLOOKUP(CONCATENATE("USD",C4138),[1]GEINDICE!AR$1:AS$65536,2,0),"")</f>
        <v>226.33842671194117</v>
      </c>
      <c r="AD4138" s="33">
        <f>IFERROR($AA4138/VLOOKUP(CONCATENATE("USD",C4138),[1]GEINDICE!AR$1:AS$65536,2,0),"")</f>
        <v>75.8498113563479</v>
      </c>
      <c r="AE4138" s="33">
        <f>IFERROR($X4138/VLOOKUP(CONCATENATE("EUR",C4138),[1]GEINDICE!AR$1:AS$65536,2,0),"")</f>
        <v>192.13720654645616</v>
      </c>
      <c r="AF4138" s="33">
        <f>IFERROR($AA4138/VLOOKUP(CONCATENATE("EUR",C4138),[1]GEINDICE!AR$1:AS$65536,2,0),"")</f>
        <v>64.388407584152731</v>
      </c>
      <c r="AG4138" s="48" t="str">
        <f>VLOOKUP(E4138,[1]Apresentação!AW$1:AX$65536,2,0)</f>
        <v xml:space="preserve">                    3 - TEXTILE AUXILIARIES</v>
      </c>
      <c r="AH4138" s="48" t="str">
        <f t="shared" si="1098"/>
        <v xml:space="preserve">         5518000013 - ZETESAN PD LIQ BR</v>
      </c>
      <c r="AI4138" s="49" t="str">
        <f t="shared" si="1099"/>
        <v xml:space="preserve">     X00280 - LAVE BEM LAVANDERIA E TINTURARIA LTDA EPP</v>
      </c>
      <c r="AJ4138" t="str">
        <f t="shared" si="1100"/>
        <v xml:space="preserve">     90 - SALES</v>
      </c>
      <c r="AK4138" t="str">
        <f t="shared" si="1101"/>
        <v/>
      </c>
      <c r="AL4138">
        <f t="shared" si="1102"/>
        <v>9</v>
      </c>
      <c r="AM4138" t="str">
        <f t="shared" si="1103"/>
        <v>2025 9</v>
      </c>
      <c r="AN4138" t="str">
        <f t="shared" si="1104"/>
        <v xml:space="preserve">LAVE </v>
      </c>
    </row>
    <row r="4139" spans="1:40" x14ac:dyDescent="0.35">
      <c r="A4139">
        <v>83784</v>
      </c>
      <c r="B4139" t="s">
        <v>274</v>
      </c>
      <c r="C4139" s="31">
        <v>45908</v>
      </c>
      <c r="D4139" t="s">
        <v>286</v>
      </c>
      <c r="E4139" t="s">
        <v>287</v>
      </c>
      <c r="F4139" t="s">
        <v>1044</v>
      </c>
      <c r="G4139" t="s">
        <v>1045</v>
      </c>
      <c r="H4139" t="s">
        <v>1042</v>
      </c>
      <c r="I4139" t="s">
        <v>1043</v>
      </c>
      <c r="J4139">
        <v>1000</v>
      </c>
      <c r="K4139">
        <v>6000</v>
      </c>
      <c r="L4139">
        <v>3123.9173000000001</v>
      </c>
      <c r="M4139">
        <v>1208.4000000000001</v>
      </c>
      <c r="N4139">
        <v>6</v>
      </c>
      <c r="O4139" s="32">
        <f t="shared" si="1088"/>
        <v>4791.6000000000004</v>
      </c>
      <c r="P4139" s="32">
        <f t="shared" si="1089"/>
        <v>1667.6827000000003</v>
      </c>
      <c r="Q4139">
        <v>760875</v>
      </c>
      <c r="R4139" t="s">
        <v>298</v>
      </c>
      <c r="S4139" t="s">
        <v>298</v>
      </c>
      <c r="T4139" t="str">
        <f t="shared" si="1090"/>
        <v>VEN</v>
      </c>
      <c r="U4139" t="s">
        <v>300</v>
      </c>
      <c r="V4139" s="33">
        <f t="shared" si="1091"/>
        <v>6000</v>
      </c>
      <c r="W4139">
        <f t="shared" si="1092"/>
        <v>1000</v>
      </c>
      <c r="X4139" s="33">
        <f t="shared" si="1093"/>
        <v>4791.6000000000004</v>
      </c>
      <c r="Y4139" s="33">
        <f t="shared" si="1094"/>
        <v>1208.4000000000001</v>
      </c>
      <c r="Z4139" s="45">
        <f t="shared" si="1095"/>
        <v>0.24461378333333339</v>
      </c>
      <c r="AA4139" s="33">
        <f t="shared" si="1096"/>
        <v>1467.6827000000003</v>
      </c>
      <c r="AB4139" s="45">
        <f t="shared" si="1097"/>
        <v>0.30630325987144175</v>
      </c>
      <c r="AC4139" s="33">
        <f>IFERROR($X4139/VLOOKUP(CONCATENATE("USD",C4139),[1]GEINDICE!AR$1:AS$65536,2,0),"")</f>
        <v>882.78860680201922</v>
      </c>
      <c r="AD4139" s="33">
        <f>IFERROR($AA4139/VLOOKUP(CONCATENATE("USD",C4139),[1]GEINDICE!AR$1:AS$65536,2,0),"")</f>
        <v>270.40102804082687</v>
      </c>
      <c r="AE4139" s="33">
        <f>IFERROR($X4139/VLOOKUP(CONCATENATE("EUR",C4139),[1]GEINDICE!AR$1:AS$65536,2,0),"")</f>
        <v>751.24643316296135</v>
      </c>
      <c r="AF4139" s="33">
        <f>IFERROR($AA4139/VLOOKUP(CONCATENATE("EUR",C4139),[1]GEINDICE!AR$1:AS$65536,2,0),"")</f>
        <v>230.10923144460821</v>
      </c>
      <c r="AG4139" s="48" t="str">
        <f>VLOOKUP(E4139,[1]Apresentação!AW$1:AX$65536,2,0)</f>
        <v xml:space="preserve">                    3 - TEXTILE AUXILIARIES</v>
      </c>
      <c r="AH4139" s="48" t="str">
        <f t="shared" si="1098"/>
        <v xml:space="preserve">         5518000013 - ZETESAN PD LIQ BR</v>
      </c>
      <c r="AI4139" s="49" t="str">
        <f t="shared" si="1099"/>
        <v xml:space="preserve">     X00163 - MENEGOTTI TEXTIL LTDA</v>
      </c>
      <c r="AJ4139" t="str">
        <f t="shared" si="1100"/>
        <v xml:space="preserve">     90 - SALES</v>
      </c>
      <c r="AK4139" t="str">
        <f t="shared" si="1101"/>
        <v/>
      </c>
      <c r="AL4139">
        <f t="shared" si="1102"/>
        <v>9</v>
      </c>
      <c r="AM4139" t="str">
        <f t="shared" si="1103"/>
        <v>2025 9</v>
      </c>
      <c r="AN4139" t="str">
        <f t="shared" si="1104"/>
        <v xml:space="preserve">MENEGOTTI </v>
      </c>
    </row>
    <row r="4140" spans="1:40" x14ac:dyDescent="0.35">
      <c r="A4140">
        <v>84072</v>
      </c>
      <c r="B4140" t="s">
        <v>274</v>
      </c>
      <c r="C4140" s="31">
        <v>45931</v>
      </c>
      <c r="D4140" t="s">
        <v>286</v>
      </c>
      <c r="E4140" t="s">
        <v>287</v>
      </c>
      <c r="F4140" t="s">
        <v>294</v>
      </c>
      <c r="G4140" t="s">
        <v>295</v>
      </c>
      <c r="H4140" t="s">
        <v>1042</v>
      </c>
      <c r="I4140" t="s">
        <v>1043</v>
      </c>
      <c r="J4140">
        <v>240</v>
      </c>
      <c r="K4140">
        <v>1502.4</v>
      </c>
      <c r="L4140">
        <v>760.69521999999995</v>
      </c>
      <c r="M4140">
        <v>302.58</v>
      </c>
      <c r="N4140">
        <v>6.26</v>
      </c>
      <c r="O4140" s="32">
        <f t="shared" si="1088"/>
        <v>1199.8200000000002</v>
      </c>
      <c r="P4140" s="32">
        <f t="shared" si="1089"/>
        <v>439.12478000000021</v>
      </c>
      <c r="Q4140">
        <v>762974</v>
      </c>
      <c r="R4140" t="s">
        <v>298</v>
      </c>
      <c r="S4140" t="s">
        <v>298</v>
      </c>
      <c r="T4140" t="str">
        <f t="shared" si="1090"/>
        <v>VEN</v>
      </c>
      <c r="U4140" t="s">
        <v>300</v>
      </c>
      <c r="V4140" s="33">
        <f t="shared" si="1091"/>
        <v>1502.4</v>
      </c>
      <c r="W4140">
        <f t="shared" si="1092"/>
        <v>240</v>
      </c>
      <c r="X4140" s="33">
        <f t="shared" si="1093"/>
        <v>1199.8200000000002</v>
      </c>
      <c r="Y4140" s="33">
        <f t="shared" si="1094"/>
        <v>302.58</v>
      </c>
      <c r="Z4140" s="45">
        <f t="shared" si="1095"/>
        <v>0.26033332002129939</v>
      </c>
      <c r="AA4140" s="33">
        <f t="shared" si="1096"/>
        <v>391.12478000000021</v>
      </c>
      <c r="AB4140" s="45">
        <f t="shared" si="1097"/>
        <v>0.32598621459885663</v>
      </c>
      <c r="AC4140" s="33">
        <f>IFERROR($X4140/VLOOKUP(CONCATENATE("USD",C4140),[1]GEINDICE!AR$1:AS$65536,2,0),"")</f>
        <v>225.49616599007669</v>
      </c>
      <c r="AD4140" s="33">
        <f>IFERROR($AA4140/VLOOKUP(CONCATENATE("USD",C4140),[1]GEINDICE!AR$1:AS$65536,2,0),"")</f>
        <v>73.508641557660539</v>
      </c>
      <c r="AE4140" s="33">
        <f>IFERROR($X4140/VLOOKUP(CONCATENATE("EUR",C4140),[1]GEINDICE!AR$1:AS$65536,2,0),"")</f>
        <v>192.35282801077338</v>
      </c>
      <c r="AF4140" s="33">
        <f>IFERROR($AA4140/VLOOKUP(CONCATENATE("EUR",C4140),[1]GEINDICE!AR$1:AS$65536,2,0),"")</f>
        <v>62.704370270616934</v>
      </c>
      <c r="AG4140" s="48" t="str">
        <f>VLOOKUP(E4140,[1]Apresentação!AW$1:AX$65536,2,0)</f>
        <v xml:space="preserve">                    3 - TEXTILE AUXILIARIES</v>
      </c>
      <c r="AH4140" s="48" t="str">
        <f t="shared" si="1098"/>
        <v xml:space="preserve">         5518000013 - ZETESAN PD LIQ BR</v>
      </c>
      <c r="AI4140" s="49" t="str">
        <f t="shared" si="1099"/>
        <v xml:space="preserve">     X00280 - LAVE BEM LAVANDERIA E TINTURARIA LTDA EPP</v>
      </c>
      <c r="AJ4140" t="str">
        <f t="shared" si="1100"/>
        <v xml:space="preserve">     90 - SALES</v>
      </c>
      <c r="AK4140" t="str">
        <f t="shared" si="1101"/>
        <v/>
      </c>
      <c r="AL4140">
        <f t="shared" si="1102"/>
        <v>10</v>
      </c>
      <c r="AM4140" t="str">
        <f t="shared" si="1103"/>
        <v>2025 10</v>
      </c>
      <c r="AN4140" t="str">
        <f t="shared" si="1104"/>
        <v xml:space="preserve">LAVE </v>
      </c>
    </row>
    <row r="4141" spans="1:40" x14ac:dyDescent="0.35">
      <c r="A4141">
        <v>82488</v>
      </c>
      <c r="B4141" t="s">
        <v>274</v>
      </c>
      <c r="C4141" s="31">
        <v>45798</v>
      </c>
      <c r="D4141" t="s">
        <v>286</v>
      </c>
      <c r="E4141" t="s">
        <v>287</v>
      </c>
      <c r="F4141" t="s">
        <v>1044</v>
      </c>
      <c r="G4141" t="s">
        <v>1045</v>
      </c>
      <c r="H4141" t="s">
        <v>1042</v>
      </c>
      <c r="I4141" t="s">
        <v>1043</v>
      </c>
      <c r="J4141">
        <v>2000</v>
      </c>
      <c r="K4141">
        <v>12366</v>
      </c>
      <c r="L4141">
        <v>6046.8921200000004</v>
      </c>
      <c r="M4141">
        <v>2490.5100000000002</v>
      </c>
      <c r="N4141">
        <v>6.1830000000000007</v>
      </c>
      <c r="O4141" s="32">
        <f t="shared" si="1088"/>
        <v>9875.49</v>
      </c>
      <c r="P4141" s="32">
        <f t="shared" si="1089"/>
        <v>3828.5978799999993</v>
      </c>
      <c r="Q4141">
        <v>739266</v>
      </c>
      <c r="R4141" t="s">
        <v>298</v>
      </c>
      <c r="S4141" t="s">
        <v>298</v>
      </c>
      <c r="T4141" t="str">
        <f t="shared" si="1090"/>
        <v>VEN</v>
      </c>
      <c r="U4141" t="s">
        <v>300</v>
      </c>
      <c r="V4141" s="33">
        <f t="shared" si="1091"/>
        <v>12366</v>
      </c>
      <c r="W4141">
        <f t="shared" si="1092"/>
        <v>2000</v>
      </c>
      <c r="X4141" s="33">
        <f t="shared" si="1093"/>
        <v>9875.49</v>
      </c>
      <c r="Y4141" s="33">
        <f t="shared" si="1094"/>
        <v>2490.5100000000002</v>
      </c>
      <c r="Z4141" s="45">
        <f t="shared" si="1095"/>
        <v>0.277260058224163</v>
      </c>
      <c r="AA4141" s="33">
        <f t="shared" si="1096"/>
        <v>3428.5978799999993</v>
      </c>
      <c r="AB4141" s="45">
        <f t="shared" si="1097"/>
        <v>0.3471825580300319</v>
      </c>
      <c r="AC4141" s="33">
        <f>IFERROR($X4141/VLOOKUP(CONCATENATE("USD",C4141),[1]GEINDICE!AR$1:AS$65536,2,0),"")</f>
        <v>1745.6806490958263</v>
      </c>
      <c r="AD4141" s="33">
        <f>IFERROR($AA4141/VLOOKUP(CONCATENATE("USD",C4141),[1]GEINDICE!AR$1:AS$65536,2,0),"")</f>
        <v>606.06987325661544</v>
      </c>
      <c r="AE4141" s="33">
        <f>IFERROR($X4141/VLOOKUP(CONCATENATE("EUR",C4141),[1]GEINDICE!AR$1:AS$65536,2,0),"")</f>
        <v>1539.005423263932</v>
      </c>
      <c r="AF4141" s="33">
        <f>IFERROR($AA4141/VLOOKUP(CONCATENATE("EUR",C4141),[1]GEINDICE!AR$1:AS$65536,2,0),"")</f>
        <v>534.31583967086385</v>
      </c>
      <c r="AG4141" s="48" t="str">
        <f>VLOOKUP(E4141,[1]Apresentação!AW$1:AX$65536,2,0)</f>
        <v xml:space="preserve">                    3 - TEXTILE AUXILIARIES</v>
      </c>
      <c r="AH4141" s="48" t="str">
        <f t="shared" si="1098"/>
        <v xml:space="preserve">         5518000013 - ZETESAN PD LIQ BR</v>
      </c>
      <c r="AI4141" s="49" t="str">
        <f t="shared" si="1099"/>
        <v xml:space="preserve">     X00163 - MENEGOTTI TEXTIL LTDA</v>
      </c>
      <c r="AJ4141" t="str">
        <f t="shared" si="1100"/>
        <v xml:space="preserve">     90 - SALES</v>
      </c>
      <c r="AK4141" t="str">
        <f t="shared" si="1101"/>
        <v/>
      </c>
      <c r="AL4141">
        <f t="shared" si="1102"/>
        <v>5</v>
      </c>
      <c r="AM4141" t="str">
        <f t="shared" si="1103"/>
        <v>2025 5</v>
      </c>
      <c r="AN4141" t="str">
        <f t="shared" si="1104"/>
        <v xml:space="preserve">MENEGOTTI </v>
      </c>
    </row>
    <row r="4142" spans="1:40" x14ac:dyDescent="0.35">
      <c r="A4142">
        <v>83380</v>
      </c>
      <c r="B4142" t="s">
        <v>274</v>
      </c>
      <c r="C4142" s="31">
        <v>45873</v>
      </c>
      <c r="D4142" t="s">
        <v>286</v>
      </c>
      <c r="E4142" t="s">
        <v>287</v>
      </c>
      <c r="F4142" t="s">
        <v>1044</v>
      </c>
      <c r="G4142" t="s">
        <v>1045</v>
      </c>
      <c r="H4142" t="s">
        <v>1042</v>
      </c>
      <c r="I4142" t="s">
        <v>1043</v>
      </c>
      <c r="J4142">
        <v>2000</v>
      </c>
      <c r="K4142">
        <v>12000</v>
      </c>
      <c r="L4142">
        <v>6375.5776299999998</v>
      </c>
      <c r="M4142">
        <v>2416.8000000000002</v>
      </c>
      <c r="N4142">
        <v>6</v>
      </c>
      <c r="O4142" s="32">
        <f t="shared" si="1088"/>
        <v>9583.2000000000007</v>
      </c>
      <c r="P4142" s="32">
        <f t="shared" si="1089"/>
        <v>3207.622370000001</v>
      </c>
      <c r="Q4142">
        <v>747986</v>
      </c>
      <c r="R4142" t="s">
        <v>298</v>
      </c>
      <c r="S4142" t="s">
        <v>298</v>
      </c>
      <c r="T4142" t="str">
        <f t="shared" si="1090"/>
        <v>VEN</v>
      </c>
      <c r="U4142" t="s">
        <v>300</v>
      </c>
      <c r="V4142" s="33">
        <f t="shared" si="1091"/>
        <v>12000</v>
      </c>
      <c r="W4142">
        <f t="shared" si="1092"/>
        <v>2000</v>
      </c>
      <c r="X4142" s="33">
        <f t="shared" si="1093"/>
        <v>9583.2000000000007</v>
      </c>
      <c r="Y4142" s="33">
        <f t="shared" si="1094"/>
        <v>2416.8000000000002</v>
      </c>
      <c r="Z4142" s="45">
        <f t="shared" si="1095"/>
        <v>0.23396853083333341</v>
      </c>
      <c r="AA4142" s="33">
        <f t="shared" si="1096"/>
        <v>2807.622370000001</v>
      </c>
      <c r="AB4142" s="45">
        <f t="shared" si="1097"/>
        <v>0.29297336693380088</v>
      </c>
      <c r="AC4142" s="33">
        <f>IFERROR($X4142/VLOOKUP(CONCATENATE("USD",C4142),[1]GEINDICE!AR$1:AS$65536,2,0),"")</f>
        <v>1738.827499863916</v>
      </c>
      <c r="AD4142" s="33">
        <f>IFERROR($AA4142/VLOOKUP(CONCATENATE("USD",C4142),[1]GEINDICE!AR$1:AS$65536,2,0),"")</f>
        <v>509.43014715221466</v>
      </c>
      <c r="AE4142" s="33">
        <f>IFERROR($X4142/VLOOKUP(CONCATENATE("EUR",C4142),[1]GEINDICE!AR$1:AS$65536,2,0),"")</f>
        <v>1503.1291663398949</v>
      </c>
      <c r="AF4142" s="33">
        <f>IFERROR($AA4142/VLOOKUP(CONCATENATE("EUR",C4142),[1]GEINDICE!AR$1:AS$65536,2,0),"")</f>
        <v>440.37681279899624</v>
      </c>
      <c r="AG4142" s="48" t="str">
        <f>VLOOKUP(E4142,[1]Apresentação!AW$1:AX$65536,2,0)</f>
        <v xml:space="preserve">                    3 - TEXTILE AUXILIARIES</v>
      </c>
      <c r="AH4142" s="48" t="str">
        <f t="shared" si="1098"/>
        <v xml:space="preserve">         5518000013 - ZETESAN PD LIQ BR</v>
      </c>
      <c r="AI4142" s="49" t="str">
        <f t="shared" si="1099"/>
        <v xml:space="preserve">     X00163 - MENEGOTTI TEXTIL LTDA</v>
      </c>
      <c r="AJ4142" t="str">
        <f t="shared" si="1100"/>
        <v xml:space="preserve">     90 - SALES</v>
      </c>
      <c r="AK4142" t="str">
        <f t="shared" si="1101"/>
        <v/>
      </c>
      <c r="AL4142">
        <f t="shared" si="1102"/>
        <v>8</v>
      </c>
      <c r="AM4142" t="str">
        <f t="shared" si="1103"/>
        <v>2025 8</v>
      </c>
      <c r="AN4142" t="str">
        <f t="shared" si="1104"/>
        <v xml:space="preserve">MENEGOTTI </v>
      </c>
    </row>
    <row r="4143" spans="1:40" x14ac:dyDescent="0.35">
      <c r="A4143">
        <v>84456</v>
      </c>
      <c r="B4143" t="s">
        <v>274</v>
      </c>
      <c r="C4143" s="31">
        <v>45961</v>
      </c>
      <c r="D4143" t="s">
        <v>286</v>
      </c>
      <c r="E4143" t="s">
        <v>287</v>
      </c>
      <c r="F4143" t="s">
        <v>301</v>
      </c>
      <c r="G4143" t="s">
        <v>302</v>
      </c>
      <c r="H4143" t="s">
        <v>1042</v>
      </c>
      <c r="I4143" t="s">
        <v>1043</v>
      </c>
      <c r="J4143">
        <v>240</v>
      </c>
      <c r="K4143">
        <v>1322.4</v>
      </c>
      <c r="L4143">
        <v>788.70156999999995</v>
      </c>
      <c r="M4143">
        <v>266.33</v>
      </c>
      <c r="N4143">
        <v>5.51</v>
      </c>
      <c r="O4143" s="32">
        <f t="shared" si="1088"/>
        <v>1056.0700000000002</v>
      </c>
      <c r="P4143" s="32">
        <f t="shared" si="1089"/>
        <v>267.36843000000022</v>
      </c>
      <c r="Q4143">
        <v>765870</v>
      </c>
      <c r="R4143" t="s">
        <v>298</v>
      </c>
      <c r="S4143" t="s">
        <v>298</v>
      </c>
      <c r="T4143" t="str">
        <f t="shared" si="1090"/>
        <v>VEN</v>
      </c>
      <c r="U4143" t="s">
        <v>381</v>
      </c>
      <c r="V4143" s="33">
        <f t="shared" si="1091"/>
        <v>1322.4</v>
      </c>
      <c r="W4143">
        <f t="shared" si="1092"/>
        <v>240</v>
      </c>
      <c r="X4143" s="33">
        <f t="shared" si="1093"/>
        <v>1056.0700000000002</v>
      </c>
      <c r="Y4143" s="33">
        <f t="shared" si="1094"/>
        <v>266.33</v>
      </c>
      <c r="Z4143" s="45">
        <f t="shared" si="1095"/>
        <v>0.16588659255898383</v>
      </c>
      <c r="AA4143" s="33">
        <f t="shared" si="1096"/>
        <v>219.36843000000022</v>
      </c>
      <c r="AB4143" s="45">
        <f t="shared" si="1097"/>
        <v>0.20772148626511516</v>
      </c>
      <c r="AC4143" s="33">
        <f>IFERROR($X4143/VLOOKUP(CONCATENATE("USD",C4143),[1]GEINDICE!AR$1:AS$65536,2,0),"")</f>
        <v>196.13877384246794</v>
      </c>
      <c r="AD4143" s="33">
        <f>IFERROR($AA4143/VLOOKUP(CONCATENATE("USD",C4143),[1]GEINDICE!AR$1:AS$65536,2,0),"")</f>
        <v>40.74223761677473</v>
      </c>
      <c r="AE4143" s="33">
        <f>IFERROR($X4143/VLOOKUP(CONCATENATE("EUR",C4143),[1]GEINDICE!AR$1:AS$65536,2,0),"")</f>
        <v>169.95011264885744</v>
      </c>
      <c r="AF4143" s="33">
        <f>IFERROR($AA4143/VLOOKUP(CONCATENATE("EUR",C4143),[1]GEINDICE!AR$1:AS$65536,2,0),"")</f>
        <v>35.302289990344413</v>
      </c>
      <c r="AG4143" s="48" t="str">
        <f>VLOOKUP(E4143,[1]Apresentação!AW$1:AX$65536,2,0)</f>
        <v xml:space="preserve">                    3 - TEXTILE AUXILIARIES</v>
      </c>
      <c r="AH4143" s="48" t="str">
        <f t="shared" si="1098"/>
        <v xml:space="preserve">         5518000013 - ZETESAN PD LIQ BR</v>
      </c>
      <c r="AI4143" s="49" t="str">
        <f t="shared" si="1099"/>
        <v xml:space="preserve">     X00311 - HACO ETIQUETAS LTDA</v>
      </c>
      <c r="AJ4143" t="str">
        <f t="shared" si="1100"/>
        <v xml:space="preserve">     90 - SALES</v>
      </c>
      <c r="AK4143" t="str">
        <f t="shared" si="1101"/>
        <v/>
      </c>
      <c r="AL4143">
        <f t="shared" si="1102"/>
        <v>10</v>
      </c>
      <c r="AM4143" t="str">
        <f t="shared" si="1103"/>
        <v>2025 10</v>
      </c>
      <c r="AN4143" t="str">
        <f t="shared" si="1104"/>
        <v xml:space="preserve">HACO </v>
      </c>
    </row>
    <row r="4144" spans="1:40" x14ac:dyDescent="0.35">
      <c r="A4144">
        <v>82411</v>
      </c>
      <c r="B4144" t="s">
        <v>274</v>
      </c>
      <c r="C4144" s="31">
        <v>45791</v>
      </c>
      <c r="D4144" t="s">
        <v>286</v>
      </c>
      <c r="E4144" t="s">
        <v>287</v>
      </c>
      <c r="F4144" t="s">
        <v>1044</v>
      </c>
      <c r="G4144" t="s">
        <v>1045</v>
      </c>
      <c r="H4144" t="s">
        <v>1042</v>
      </c>
      <c r="I4144" t="s">
        <v>1043</v>
      </c>
      <c r="J4144">
        <v>1000</v>
      </c>
      <c r="K4144">
        <v>6183</v>
      </c>
      <c r="L4144">
        <v>3023.4460600000002</v>
      </c>
      <c r="M4144">
        <v>1245.26</v>
      </c>
      <c r="N4144">
        <v>6.1830000000000007</v>
      </c>
      <c r="O4144" s="32">
        <f t="shared" si="1088"/>
        <v>4937.74</v>
      </c>
      <c r="P4144" s="32">
        <f t="shared" si="1089"/>
        <v>1914.2939399999996</v>
      </c>
      <c r="Q4144">
        <v>738697</v>
      </c>
      <c r="R4144" t="s">
        <v>298</v>
      </c>
      <c r="S4144" t="s">
        <v>298</v>
      </c>
      <c r="T4144" t="str">
        <f t="shared" si="1090"/>
        <v>VEN</v>
      </c>
      <c r="U4144" t="s">
        <v>300</v>
      </c>
      <c r="V4144" s="33">
        <f t="shared" si="1091"/>
        <v>6183</v>
      </c>
      <c r="W4144">
        <f t="shared" si="1092"/>
        <v>1000</v>
      </c>
      <c r="X4144" s="33">
        <f t="shared" si="1093"/>
        <v>4937.74</v>
      </c>
      <c r="Y4144" s="33">
        <f t="shared" si="1094"/>
        <v>1245.26</v>
      </c>
      <c r="Z4144" s="45">
        <f t="shared" si="1095"/>
        <v>0.27725924955523201</v>
      </c>
      <c r="AA4144" s="33">
        <f t="shared" si="1096"/>
        <v>1714.2939399999996</v>
      </c>
      <c r="AB4144" s="45">
        <f t="shared" si="1097"/>
        <v>0.34718189698120994</v>
      </c>
      <c r="AC4144" s="33">
        <f>IFERROR($X4144/VLOOKUP(CONCATENATE("USD",C4144),[1]GEINDICE!AR$1:AS$65536,2,0),"")</f>
        <v>880.16755793226378</v>
      </c>
      <c r="AD4144" s="33">
        <f>IFERROR($AA4144/VLOOKUP(CONCATENATE("USD",C4144),[1]GEINDICE!AR$1:AS$65536,2,0),"")</f>
        <v>305.57824242424232</v>
      </c>
      <c r="AE4144" s="33">
        <f>IFERROR($X4144/VLOOKUP(CONCATENATE("EUR",C4144),[1]GEINDICE!AR$1:AS$65536,2,0),"")</f>
        <v>785.4388699774122</v>
      </c>
      <c r="AF4144" s="33">
        <f>IFERROR($AA4144/VLOOKUP(CONCATENATE("EUR",C4144),[1]GEINDICE!AR$1:AS$65536,2,0),"")</f>
        <v>272.6901568415359</v>
      </c>
      <c r="AG4144" s="48" t="str">
        <f>VLOOKUP(E4144,[1]Apresentação!AW$1:AX$65536,2,0)</f>
        <v xml:space="preserve">                    3 - TEXTILE AUXILIARIES</v>
      </c>
      <c r="AH4144" s="48" t="str">
        <f t="shared" si="1098"/>
        <v xml:space="preserve">         5518000013 - ZETESAN PD LIQ BR</v>
      </c>
      <c r="AI4144" s="49" t="str">
        <f t="shared" si="1099"/>
        <v xml:space="preserve">     X00163 - MENEGOTTI TEXTIL LTDA</v>
      </c>
      <c r="AJ4144" t="str">
        <f t="shared" si="1100"/>
        <v xml:space="preserve">     90 - SALES</v>
      </c>
      <c r="AK4144" t="str">
        <f t="shared" si="1101"/>
        <v/>
      </c>
      <c r="AL4144">
        <f t="shared" si="1102"/>
        <v>5</v>
      </c>
      <c r="AM4144" t="str">
        <f t="shared" si="1103"/>
        <v>2025 5</v>
      </c>
      <c r="AN4144" t="str">
        <f t="shared" si="1104"/>
        <v xml:space="preserve">MENEGOTTI </v>
      </c>
    </row>
    <row r="4145" spans="1:40" x14ac:dyDescent="0.35">
      <c r="A4145">
        <v>82790</v>
      </c>
      <c r="B4145" t="s">
        <v>274</v>
      </c>
      <c r="C4145" s="31">
        <v>45824</v>
      </c>
      <c r="D4145" t="s">
        <v>286</v>
      </c>
      <c r="E4145" t="s">
        <v>287</v>
      </c>
      <c r="F4145" t="s">
        <v>1044</v>
      </c>
      <c r="G4145" t="s">
        <v>1045</v>
      </c>
      <c r="H4145" t="s">
        <v>1042</v>
      </c>
      <c r="I4145" t="s">
        <v>1043</v>
      </c>
      <c r="J4145">
        <v>1000</v>
      </c>
      <c r="K4145">
        <v>6183</v>
      </c>
      <c r="L4145">
        <v>3024.0720200000001</v>
      </c>
      <c r="M4145">
        <v>1245.26</v>
      </c>
      <c r="N4145">
        <v>6.1830000000000007</v>
      </c>
      <c r="O4145" s="32">
        <f t="shared" si="1088"/>
        <v>4937.74</v>
      </c>
      <c r="P4145" s="32">
        <f t="shared" si="1089"/>
        <v>1913.6679799999997</v>
      </c>
      <c r="Q4145">
        <v>741423</v>
      </c>
      <c r="R4145" t="s">
        <v>298</v>
      </c>
      <c r="S4145" t="s">
        <v>298</v>
      </c>
      <c r="T4145" t="str">
        <f t="shared" si="1090"/>
        <v>VEN</v>
      </c>
      <c r="U4145" t="s">
        <v>300</v>
      </c>
      <c r="V4145" s="33">
        <f t="shared" si="1091"/>
        <v>6183</v>
      </c>
      <c r="W4145">
        <f t="shared" si="1092"/>
        <v>1000</v>
      </c>
      <c r="X4145" s="33">
        <f t="shared" si="1093"/>
        <v>4937.74</v>
      </c>
      <c r="Y4145" s="33">
        <f t="shared" si="1094"/>
        <v>1245.26</v>
      </c>
      <c r="Z4145" s="45">
        <f t="shared" si="1095"/>
        <v>0.27715801067442986</v>
      </c>
      <c r="AA4145" s="33">
        <f t="shared" si="1096"/>
        <v>1713.6679799999997</v>
      </c>
      <c r="AB4145" s="45">
        <f t="shared" si="1097"/>
        <v>0.34705512643436059</v>
      </c>
      <c r="AC4145" s="33">
        <f>IFERROR($X4145/VLOOKUP(CONCATENATE("USD",C4145),[1]GEINDICE!AR$1:AS$65536,2,0),"")</f>
        <v>895.76764689875358</v>
      </c>
      <c r="AD4145" s="33">
        <f>IFERROR($AA4145/VLOOKUP(CONCATENATE("USD",C4145),[1]GEINDICE!AR$1:AS$65536,2,0),"")</f>
        <v>310.88075395025663</v>
      </c>
      <c r="AE4145" s="33">
        <f>IFERROR($X4145/VLOOKUP(CONCATENATE("EUR",C4145),[1]GEINDICE!AR$1:AS$65536,2,0),"")</f>
        <v>773.47974560606531</v>
      </c>
      <c r="AF4145" s="33">
        <f>IFERROR($AA4145/VLOOKUP(CONCATENATE("EUR",C4145),[1]GEINDICE!AR$1:AS$65536,2,0),"")</f>
        <v>268.44011090573008</v>
      </c>
      <c r="AG4145" s="48" t="str">
        <f>VLOOKUP(E4145,[1]Apresentação!AW$1:AX$65536,2,0)</f>
        <v xml:space="preserve">                    3 - TEXTILE AUXILIARIES</v>
      </c>
      <c r="AH4145" s="48" t="str">
        <f t="shared" si="1098"/>
        <v xml:space="preserve">         5518000013 - ZETESAN PD LIQ BR</v>
      </c>
      <c r="AI4145" s="49" t="str">
        <f t="shared" si="1099"/>
        <v xml:space="preserve">     X00163 - MENEGOTTI TEXTIL LTDA</v>
      </c>
      <c r="AJ4145" t="str">
        <f t="shared" si="1100"/>
        <v xml:space="preserve">     90 - SALES</v>
      </c>
      <c r="AK4145" t="str">
        <f t="shared" si="1101"/>
        <v/>
      </c>
      <c r="AL4145">
        <f t="shared" si="1102"/>
        <v>6</v>
      </c>
      <c r="AM4145" t="str">
        <f t="shared" si="1103"/>
        <v>2025 6</v>
      </c>
      <c r="AN4145" t="str">
        <f t="shared" si="1104"/>
        <v xml:space="preserve">MENEGOTTI </v>
      </c>
    </row>
    <row r="4146" spans="1:40" x14ac:dyDescent="0.35">
      <c r="A4146">
        <v>83624</v>
      </c>
      <c r="B4146" t="s">
        <v>274</v>
      </c>
      <c r="C4146" s="31">
        <v>45894</v>
      </c>
      <c r="D4146" t="s">
        <v>286</v>
      </c>
      <c r="E4146" t="s">
        <v>287</v>
      </c>
      <c r="F4146" t="s">
        <v>1044</v>
      </c>
      <c r="G4146" t="s">
        <v>1045</v>
      </c>
      <c r="H4146" t="s">
        <v>1042</v>
      </c>
      <c r="I4146" t="s">
        <v>1043</v>
      </c>
      <c r="J4146">
        <v>1000</v>
      </c>
      <c r="K4146">
        <v>6000</v>
      </c>
      <c r="L4146">
        <v>3180.56529</v>
      </c>
      <c r="M4146">
        <v>1208.4000000000001</v>
      </c>
      <c r="N4146">
        <v>6</v>
      </c>
      <c r="O4146" s="32">
        <f t="shared" si="1088"/>
        <v>4791.6000000000004</v>
      </c>
      <c r="P4146" s="32">
        <f t="shared" si="1089"/>
        <v>1611.0347100000004</v>
      </c>
      <c r="Q4146">
        <v>759706</v>
      </c>
      <c r="R4146" t="s">
        <v>298</v>
      </c>
      <c r="S4146" t="s">
        <v>298</v>
      </c>
      <c r="T4146" t="str">
        <f t="shared" si="1090"/>
        <v>VEN</v>
      </c>
      <c r="U4146" t="s">
        <v>300</v>
      </c>
      <c r="V4146" s="33">
        <f t="shared" si="1091"/>
        <v>6000</v>
      </c>
      <c r="W4146">
        <f t="shared" si="1092"/>
        <v>1000</v>
      </c>
      <c r="X4146" s="33">
        <f t="shared" si="1093"/>
        <v>4791.6000000000004</v>
      </c>
      <c r="Y4146" s="33">
        <f t="shared" si="1094"/>
        <v>1208.4000000000001</v>
      </c>
      <c r="Z4146" s="45">
        <f t="shared" si="1095"/>
        <v>0.23517245166666673</v>
      </c>
      <c r="AA4146" s="33">
        <f t="shared" si="1096"/>
        <v>1411.0347100000004</v>
      </c>
      <c r="AB4146" s="45">
        <f t="shared" si="1097"/>
        <v>0.29448090616912936</v>
      </c>
      <c r="AC4146" s="33">
        <f>IFERROR($X4146/VLOOKUP(CONCATENATE("USD",C4146),[1]GEINDICE!AR$1:AS$65536,2,0),"")</f>
        <v>884.48333148742938</v>
      </c>
      <c r="AD4146" s="33">
        <f>IFERROR($AA4146/VLOOKUP(CONCATENATE("USD",C4146),[1]GEINDICE!AR$1:AS$65536,2,0),"")</f>
        <v>260.46345294790865</v>
      </c>
      <c r="AE4146" s="33">
        <f>IFERROR($X4146/VLOOKUP(CONCATENATE("EUR",C4146),[1]GEINDICE!AR$1:AS$65536,2,0),"")</f>
        <v>757.85278208332011</v>
      </c>
      <c r="AF4146" s="33">
        <f>IFERROR($AA4146/VLOOKUP(CONCATENATE("EUR",C4146),[1]GEINDICE!AR$1:AS$65536,2,0),"")</f>
        <v>223.17317401069184</v>
      </c>
      <c r="AG4146" s="48" t="str">
        <f>VLOOKUP(E4146,[1]Apresentação!AW$1:AX$65536,2,0)</f>
        <v xml:space="preserve">                    3 - TEXTILE AUXILIARIES</v>
      </c>
      <c r="AH4146" s="48" t="str">
        <f t="shared" si="1098"/>
        <v xml:space="preserve">         5518000013 - ZETESAN PD LIQ BR</v>
      </c>
      <c r="AI4146" s="49" t="str">
        <f t="shared" si="1099"/>
        <v xml:space="preserve">     X00163 - MENEGOTTI TEXTIL LTDA</v>
      </c>
      <c r="AJ4146" t="str">
        <f t="shared" si="1100"/>
        <v xml:space="preserve">     90 - SALES</v>
      </c>
      <c r="AK4146" t="str">
        <f t="shared" si="1101"/>
        <v/>
      </c>
      <c r="AL4146">
        <f t="shared" si="1102"/>
        <v>8</v>
      </c>
      <c r="AM4146" t="str">
        <f t="shared" si="1103"/>
        <v>2025 8</v>
      </c>
      <c r="AN4146" t="str">
        <f t="shared" si="1104"/>
        <v xml:space="preserve">MENEGOTTI </v>
      </c>
    </row>
    <row r="4147" spans="1:40" x14ac:dyDescent="0.35">
      <c r="A4147">
        <v>83538</v>
      </c>
      <c r="B4147" t="s">
        <v>274</v>
      </c>
      <c r="C4147" s="31">
        <v>45887</v>
      </c>
      <c r="D4147" t="s">
        <v>286</v>
      </c>
      <c r="E4147" t="s">
        <v>287</v>
      </c>
      <c r="F4147" t="s">
        <v>1044</v>
      </c>
      <c r="G4147" t="s">
        <v>1045</v>
      </c>
      <c r="H4147" t="s">
        <v>1042</v>
      </c>
      <c r="I4147" t="s">
        <v>1043</v>
      </c>
      <c r="J4147">
        <v>1000</v>
      </c>
      <c r="K4147">
        <v>6000</v>
      </c>
      <c r="L4147">
        <v>3118.9472000000001</v>
      </c>
      <c r="M4147">
        <v>1208.4000000000001</v>
      </c>
      <c r="N4147">
        <v>6</v>
      </c>
      <c r="O4147" s="32">
        <f t="shared" si="1088"/>
        <v>4791.6000000000004</v>
      </c>
      <c r="P4147" s="32">
        <f t="shared" si="1089"/>
        <v>1672.6528000000003</v>
      </c>
      <c r="Q4147">
        <v>757238</v>
      </c>
      <c r="R4147" t="s">
        <v>298</v>
      </c>
      <c r="S4147" t="s">
        <v>298</v>
      </c>
      <c r="T4147" t="str">
        <f t="shared" si="1090"/>
        <v>VEN</v>
      </c>
      <c r="U4147" t="s">
        <v>300</v>
      </c>
      <c r="V4147" s="33">
        <f t="shared" si="1091"/>
        <v>6000</v>
      </c>
      <c r="W4147">
        <f t="shared" si="1092"/>
        <v>1000</v>
      </c>
      <c r="X4147" s="33">
        <f t="shared" si="1093"/>
        <v>4791.6000000000004</v>
      </c>
      <c r="Y4147" s="33">
        <f t="shared" si="1094"/>
        <v>1208.4000000000001</v>
      </c>
      <c r="Z4147" s="45">
        <f t="shared" si="1095"/>
        <v>0.2454421333333334</v>
      </c>
      <c r="AA4147" s="33">
        <f t="shared" si="1096"/>
        <v>1472.6528000000003</v>
      </c>
      <c r="AB4147" s="45">
        <f t="shared" si="1097"/>
        <v>0.30734051256365308</v>
      </c>
      <c r="AC4147" s="33">
        <f>IFERROR($X4147/VLOOKUP(CONCATENATE("USD",C4147),[1]GEINDICE!AR$1:AS$65536,2,0),"")</f>
        <v>884.79364786261658</v>
      </c>
      <c r="AD4147" s="33">
        <f>IFERROR($AA4147/VLOOKUP(CONCATENATE("USD",C4147),[1]GEINDICE!AR$1:AS$65536,2,0),"")</f>
        <v>271.93293324716097</v>
      </c>
      <c r="AE4147" s="33">
        <f>IFERROR($X4147/VLOOKUP(CONCATENATE("EUR",C4147),[1]GEINDICE!AR$1:AS$65536,2,0),"")</f>
        <v>758.36854850197039</v>
      </c>
      <c r="AF4147" s="33">
        <f>IFERROR($AA4147/VLOOKUP(CONCATENATE("EUR",C4147),[1]GEINDICE!AR$1:AS$65536,2,0),"")</f>
        <v>233.07737840874921</v>
      </c>
      <c r="AG4147" s="48" t="str">
        <f>VLOOKUP(E4147,[1]Apresentação!AW$1:AX$65536,2,0)</f>
        <v xml:space="preserve">                    3 - TEXTILE AUXILIARIES</v>
      </c>
      <c r="AH4147" s="48" t="str">
        <f t="shared" si="1098"/>
        <v xml:space="preserve">         5518000013 - ZETESAN PD LIQ BR</v>
      </c>
      <c r="AI4147" s="49" t="str">
        <f t="shared" si="1099"/>
        <v xml:space="preserve">     X00163 - MENEGOTTI TEXTIL LTDA</v>
      </c>
      <c r="AJ4147" t="str">
        <f t="shared" si="1100"/>
        <v xml:space="preserve">     90 - SALES</v>
      </c>
      <c r="AK4147" t="str">
        <f t="shared" si="1101"/>
        <v/>
      </c>
      <c r="AL4147">
        <f t="shared" si="1102"/>
        <v>8</v>
      </c>
      <c r="AM4147" t="str">
        <f t="shared" si="1103"/>
        <v>2025 8</v>
      </c>
      <c r="AN4147" t="str">
        <f t="shared" si="1104"/>
        <v xml:space="preserve">MENEGOTTI </v>
      </c>
    </row>
    <row r="4148" spans="1:40" x14ac:dyDescent="0.35">
      <c r="A4148">
        <v>83026</v>
      </c>
      <c r="B4148" t="s">
        <v>274</v>
      </c>
      <c r="C4148" s="31">
        <v>45846</v>
      </c>
      <c r="D4148" t="s">
        <v>286</v>
      </c>
      <c r="E4148" t="s">
        <v>287</v>
      </c>
      <c r="F4148" t="s">
        <v>294</v>
      </c>
      <c r="G4148" t="s">
        <v>295</v>
      </c>
      <c r="H4148" t="s">
        <v>1042</v>
      </c>
      <c r="I4148" t="s">
        <v>1043</v>
      </c>
      <c r="J4148">
        <v>240</v>
      </c>
      <c r="K4148">
        <v>1502.4</v>
      </c>
      <c r="L4148">
        <v>780.98909000000003</v>
      </c>
      <c r="M4148">
        <v>302.58</v>
      </c>
      <c r="N4148">
        <v>6.26</v>
      </c>
      <c r="O4148" s="32">
        <f t="shared" si="1088"/>
        <v>1199.8200000000002</v>
      </c>
      <c r="P4148" s="32">
        <f t="shared" si="1089"/>
        <v>418.83091000000013</v>
      </c>
      <c r="Q4148">
        <v>743179</v>
      </c>
      <c r="R4148" t="s">
        <v>298</v>
      </c>
      <c r="S4148" t="s">
        <v>298</v>
      </c>
      <c r="T4148" t="str">
        <f t="shared" si="1090"/>
        <v>VEN</v>
      </c>
      <c r="U4148" t="s">
        <v>300</v>
      </c>
      <c r="V4148" s="33">
        <f t="shared" si="1091"/>
        <v>1502.4</v>
      </c>
      <c r="W4148">
        <f t="shared" si="1092"/>
        <v>240</v>
      </c>
      <c r="X4148" s="33">
        <f t="shared" si="1093"/>
        <v>1199.8200000000002</v>
      </c>
      <c r="Y4148" s="33">
        <f t="shared" si="1094"/>
        <v>302.58</v>
      </c>
      <c r="Z4148" s="45">
        <f t="shared" si="1095"/>
        <v>0.24682568556975512</v>
      </c>
      <c r="AA4148" s="33">
        <f t="shared" si="1096"/>
        <v>370.83091000000013</v>
      </c>
      <c r="AB4148" s="45">
        <f t="shared" si="1097"/>
        <v>0.30907211915120608</v>
      </c>
      <c r="AC4148" s="33">
        <f>IFERROR($X4148/VLOOKUP(CONCATENATE("USD",C4148),[1]GEINDICE!AR$1:AS$65536,2,0),"")</f>
        <v>219.86403034578805</v>
      </c>
      <c r="AD4148" s="33">
        <f>IFERROR($AA4148/VLOOKUP(CONCATENATE("USD",C4148),[1]GEINDICE!AR$1:AS$65536,2,0),"")</f>
        <v>67.953841784097804</v>
      </c>
      <c r="AE4148" s="33">
        <f>IFERROR($X4148/VLOOKUP(CONCATENATE("EUR",C4148),[1]GEINDICE!AR$1:AS$65536,2,0),"")</f>
        <v>187.78876854692294</v>
      </c>
      <c r="AF4148" s="33">
        <f>IFERROR($AA4148/VLOOKUP(CONCATENATE("EUR",C4148),[1]GEINDICE!AR$1:AS$65536,2,0),"")</f>
        <v>58.040272647592829</v>
      </c>
      <c r="AG4148" s="48" t="str">
        <f>VLOOKUP(E4148,[1]Apresentação!AW$1:AX$65536,2,0)</f>
        <v xml:space="preserve">                    3 - TEXTILE AUXILIARIES</v>
      </c>
      <c r="AH4148" s="48" t="str">
        <f t="shared" si="1098"/>
        <v xml:space="preserve">         5518000013 - ZETESAN PD LIQ BR</v>
      </c>
      <c r="AI4148" s="49" t="str">
        <f t="shared" si="1099"/>
        <v xml:space="preserve">     X00280 - LAVE BEM LAVANDERIA E TINTURARIA LTDA EPP</v>
      </c>
      <c r="AJ4148" t="str">
        <f t="shared" si="1100"/>
        <v xml:space="preserve">     90 - SALES</v>
      </c>
      <c r="AK4148" t="str">
        <f t="shared" si="1101"/>
        <v/>
      </c>
      <c r="AL4148">
        <f t="shared" si="1102"/>
        <v>7</v>
      </c>
      <c r="AM4148" t="str">
        <f t="shared" si="1103"/>
        <v>2025 7</v>
      </c>
      <c r="AN4148" t="str">
        <f t="shared" si="1104"/>
        <v xml:space="preserve">LAVE </v>
      </c>
    </row>
    <row r="4149" spans="1:40" x14ac:dyDescent="0.35">
      <c r="A4149">
        <v>84859</v>
      </c>
      <c r="B4149" t="s">
        <v>274</v>
      </c>
      <c r="C4149" s="31">
        <v>45989</v>
      </c>
      <c r="D4149" t="s">
        <v>286</v>
      </c>
      <c r="E4149" t="s">
        <v>287</v>
      </c>
      <c r="F4149" t="s">
        <v>301</v>
      </c>
      <c r="G4149" t="s">
        <v>302</v>
      </c>
      <c r="H4149" t="s">
        <v>1042</v>
      </c>
      <c r="I4149" t="s">
        <v>1043</v>
      </c>
      <c r="J4149">
        <v>240</v>
      </c>
      <c r="K4149">
        <v>1322.4</v>
      </c>
      <c r="L4149">
        <v>788.70156999999995</v>
      </c>
      <c r="M4149">
        <v>266.33</v>
      </c>
      <c r="N4149">
        <v>5.51</v>
      </c>
      <c r="O4149" s="32">
        <f t="shared" si="1088"/>
        <v>1056.0700000000002</v>
      </c>
      <c r="P4149" s="32">
        <f t="shared" si="1089"/>
        <v>267.36843000000022</v>
      </c>
      <c r="Q4149">
        <v>768714</v>
      </c>
      <c r="R4149" t="s">
        <v>298</v>
      </c>
      <c r="S4149" t="s">
        <v>298</v>
      </c>
      <c r="T4149" t="str">
        <f t="shared" si="1090"/>
        <v>VEN</v>
      </c>
      <c r="U4149" t="s">
        <v>300</v>
      </c>
      <c r="V4149" s="33">
        <f t="shared" si="1091"/>
        <v>1322.4</v>
      </c>
      <c r="W4149">
        <f t="shared" si="1092"/>
        <v>240</v>
      </c>
      <c r="X4149" s="33">
        <f t="shared" si="1093"/>
        <v>1056.0700000000002</v>
      </c>
      <c r="Y4149" s="33">
        <f t="shared" si="1094"/>
        <v>266.33</v>
      </c>
      <c r="Z4149" s="45">
        <f t="shared" si="1095"/>
        <v>0.16588659255898383</v>
      </c>
      <c r="AA4149" s="33">
        <f t="shared" si="1096"/>
        <v>219.36843000000022</v>
      </c>
      <c r="AB4149" s="45">
        <f t="shared" si="1097"/>
        <v>0.20772148626511516</v>
      </c>
      <c r="AC4149" s="33" t="str">
        <f>IFERROR($X4149/VLOOKUP(CONCATENATE("USD",C4149),[1]GEINDICE!AR$1:AS$65536,2,0),"")</f>
        <v/>
      </c>
      <c r="AD4149" s="33" t="str">
        <f>IFERROR($AA4149/VLOOKUP(CONCATENATE("USD",C4149),[1]GEINDICE!AR$1:AS$65536,2,0),"")</f>
        <v/>
      </c>
      <c r="AE4149" s="33" t="str">
        <f>IFERROR($X4149/VLOOKUP(CONCATENATE("EUR",C4149),[1]GEINDICE!AR$1:AS$65536,2,0),"")</f>
        <v/>
      </c>
      <c r="AF4149" s="33" t="str">
        <f>IFERROR($AA4149/VLOOKUP(CONCATENATE("EUR",C4149),[1]GEINDICE!AR$1:AS$65536,2,0),"")</f>
        <v/>
      </c>
      <c r="AG4149" s="48" t="str">
        <f>VLOOKUP(E4149,[1]Apresentação!AW$1:AX$65536,2,0)</f>
        <v xml:space="preserve">                    3 - TEXTILE AUXILIARIES</v>
      </c>
      <c r="AH4149" s="48" t="str">
        <f t="shared" si="1098"/>
        <v xml:space="preserve">         5518000013 - ZETESAN PD LIQ BR</v>
      </c>
      <c r="AI4149" s="49" t="str">
        <f t="shared" si="1099"/>
        <v xml:space="preserve">     X00311 - HACO ETIQUETAS LTDA</v>
      </c>
      <c r="AJ4149" t="str">
        <f t="shared" si="1100"/>
        <v xml:space="preserve">     90 - SALES</v>
      </c>
      <c r="AK4149" t="str">
        <f t="shared" si="1101"/>
        <v/>
      </c>
      <c r="AL4149">
        <f t="shared" si="1102"/>
        <v>11</v>
      </c>
      <c r="AM4149" t="str">
        <f t="shared" si="1103"/>
        <v>2025 11</v>
      </c>
      <c r="AN4149" t="str">
        <f t="shared" si="1104"/>
        <v xml:space="preserve">HACO </v>
      </c>
    </row>
    <row r="4150" spans="1:40" x14ac:dyDescent="0.35">
      <c r="A4150">
        <v>2808</v>
      </c>
      <c r="B4150" t="s">
        <v>1074</v>
      </c>
      <c r="C4150" s="31">
        <v>45702</v>
      </c>
      <c r="D4150" t="s">
        <v>286</v>
      </c>
      <c r="E4150" t="s">
        <v>287</v>
      </c>
      <c r="F4150" t="s">
        <v>507</v>
      </c>
      <c r="G4150" t="s">
        <v>508</v>
      </c>
      <c r="H4150" t="s">
        <v>509</v>
      </c>
      <c r="I4150" t="s">
        <v>510</v>
      </c>
      <c r="J4150">
        <v>110</v>
      </c>
      <c r="K4150">
        <v>1347.5</v>
      </c>
      <c r="L4150">
        <v>-344.89481000000001</v>
      </c>
      <c r="M4150">
        <v>173.55</v>
      </c>
      <c r="N4150">
        <v>12.25</v>
      </c>
      <c r="O4150" s="32">
        <f t="shared" si="1088"/>
        <v>1521.05</v>
      </c>
      <c r="P4150" s="32">
        <f t="shared" si="1089"/>
        <v>1865.94481</v>
      </c>
      <c r="Q4150">
        <v>710229</v>
      </c>
      <c r="R4150" t="s">
        <v>521</v>
      </c>
      <c r="S4150" t="s">
        <v>1075</v>
      </c>
      <c r="T4150" t="str">
        <f t="shared" si="1090"/>
        <v>DEV</v>
      </c>
      <c r="U4150" t="s">
        <v>1076</v>
      </c>
      <c r="V4150" s="33">
        <f t="shared" si="1091"/>
        <v>-1347.5</v>
      </c>
      <c r="W4150">
        <f t="shared" si="1092"/>
        <v>-110</v>
      </c>
      <c r="X4150" s="33">
        <f t="shared" si="1093"/>
        <v>-1173.95</v>
      </c>
      <c r="Y4150" s="33">
        <f t="shared" si="1094"/>
        <v>-173.55</v>
      </c>
      <c r="Z4150" s="45">
        <f t="shared" si="1095"/>
        <v>0.59892778478664199</v>
      </c>
      <c r="AA4150" s="33">
        <f t="shared" si="1096"/>
        <v>-807.05519000000004</v>
      </c>
      <c r="AB4150" s="45">
        <f t="shared" si="1097"/>
        <v>0.68746981557987985</v>
      </c>
      <c r="AC4150" s="33">
        <f>IFERROR($X4150/VLOOKUP(CONCATENATE("USD",C4150),[1]GEINDICE!AR$1:AS$65536,2,0),"")</f>
        <v>-204.93863799032871</v>
      </c>
      <c r="AD4150" s="33">
        <f>IFERROR($AA4150/VLOOKUP(CONCATENATE("USD",C4150),[1]GEINDICE!AR$1:AS$65536,2,0),"")</f>
        <v>-140.88912766440305</v>
      </c>
      <c r="AE4150" s="33">
        <f>IFERROR($X4150/VLOOKUP(CONCATENATE("EUR",C4150),[1]GEINDICE!AR$1:AS$65536,2,0),"")</f>
        <v>-195.01154504227642</v>
      </c>
      <c r="AF4150" s="33">
        <f>IFERROR($AA4150/VLOOKUP(CONCATENATE("EUR",C4150),[1]GEINDICE!AR$1:AS$65536,2,0),"")</f>
        <v>-134.06455090616123</v>
      </c>
      <c r="AG4150" s="48" t="str">
        <f>VLOOKUP(E4150,[1]Apresentação!AW$1:AX$65536,2,0)</f>
        <v xml:space="preserve">                    3 - TEXTILE AUXILIARIES</v>
      </c>
      <c r="AH4150" s="48" t="str">
        <f t="shared" si="1098"/>
        <v xml:space="preserve">         5506000012 - KATAMIN BW 3.0 BR</v>
      </c>
      <c r="AI4150" s="49" t="str">
        <f t="shared" si="1099"/>
        <v xml:space="preserve">     X00306 - BELLACOR TEXTIL INDUSTRIA E COMERCIO LTDA</v>
      </c>
      <c r="AJ4150" t="str">
        <f t="shared" si="1100"/>
        <v xml:space="preserve">     90 - SALES</v>
      </c>
      <c r="AK4150" t="str">
        <f t="shared" si="1101"/>
        <v/>
      </c>
      <c r="AL4150">
        <f t="shared" si="1102"/>
        <v>2</v>
      </c>
      <c r="AM4150" t="str">
        <f t="shared" si="1103"/>
        <v>2025 2</v>
      </c>
      <c r="AN4150" t="str">
        <f t="shared" si="1104"/>
        <v xml:space="preserve">BELLACOR </v>
      </c>
    </row>
    <row r="4151" spans="1:40" x14ac:dyDescent="0.35">
      <c r="A4151">
        <v>4502841</v>
      </c>
      <c r="B4151" t="s">
        <v>1074</v>
      </c>
      <c r="C4151" s="31">
        <v>45688</v>
      </c>
      <c r="D4151" t="s">
        <v>286</v>
      </c>
      <c r="E4151" t="s">
        <v>287</v>
      </c>
      <c r="F4151" t="s">
        <v>501</v>
      </c>
      <c r="G4151" t="s">
        <v>502</v>
      </c>
      <c r="H4151" t="s">
        <v>509</v>
      </c>
      <c r="I4151" t="s">
        <v>510</v>
      </c>
      <c r="J4151">
        <v>770</v>
      </c>
      <c r="K4151">
        <v>10015.39</v>
      </c>
      <c r="L4151">
        <v>-2503.2130000000002</v>
      </c>
      <c r="M4151">
        <v>1289.98</v>
      </c>
      <c r="N4151">
        <v>13.007000000000001</v>
      </c>
      <c r="O4151" s="32">
        <f t="shared" si="1088"/>
        <v>11305.369999999999</v>
      </c>
      <c r="P4151" s="32">
        <f t="shared" si="1089"/>
        <v>13808.582999999999</v>
      </c>
      <c r="Q4151">
        <v>708762</v>
      </c>
      <c r="R4151" t="s">
        <v>521</v>
      </c>
      <c r="S4151" t="s">
        <v>1075</v>
      </c>
      <c r="T4151" t="str">
        <f t="shared" si="1090"/>
        <v>DEV</v>
      </c>
      <c r="U4151" t="s">
        <v>1076</v>
      </c>
      <c r="V4151" s="33">
        <f t="shared" si="1091"/>
        <v>-10015.39</v>
      </c>
      <c r="W4151">
        <f t="shared" si="1092"/>
        <v>-770</v>
      </c>
      <c r="X4151" s="33">
        <f t="shared" si="1093"/>
        <v>-8725.41</v>
      </c>
      <c r="Y4151" s="33">
        <f t="shared" si="1094"/>
        <v>-1289.98</v>
      </c>
      <c r="Z4151" s="45">
        <f t="shared" si="1095"/>
        <v>0.60588723953835055</v>
      </c>
      <c r="AA4151" s="33">
        <f t="shared" si="1096"/>
        <v>-6068.1970000000001</v>
      </c>
      <c r="AB4151" s="45">
        <f t="shared" si="1097"/>
        <v>0.69546267739854062</v>
      </c>
      <c r="AC4151" s="33">
        <f>IFERROR($X4151/VLOOKUP(CONCATENATE("USD",C4151),[1]GEINDICE!AR$1:AS$65536,2,0),"")</f>
        <v>-1496.6141232568909</v>
      </c>
      <c r="AD4151" s="33">
        <f>IFERROR($AA4151/VLOOKUP(CONCATENATE("USD",C4151),[1]GEINDICE!AR$1:AS$65536,2,0),"")</f>
        <v>-1040.8392651927068</v>
      </c>
      <c r="AE4151" s="33">
        <f>IFERROR($X4151/VLOOKUP(CONCATENATE("EUR",C4151),[1]GEINDICE!AR$1:AS$65536,2,0),"")</f>
        <v>-1439.4565791210241</v>
      </c>
      <c r="AF4151" s="33">
        <f>IFERROR($AA4151/VLOOKUP(CONCATENATE("EUR",C4151),[1]GEINDICE!AR$1:AS$65536,2,0),"")</f>
        <v>-1001.0883265144516</v>
      </c>
      <c r="AG4151" s="48" t="str">
        <f>VLOOKUP(E4151,[1]Apresentação!AW$1:AX$65536,2,0)</f>
        <v xml:space="preserve">                    3 - TEXTILE AUXILIARIES</v>
      </c>
      <c r="AH4151" s="48" t="str">
        <f t="shared" si="1098"/>
        <v xml:space="preserve">         5506000012 - KATAMIN BW 3.0 BR</v>
      </c>
      <c r="AI4151" s="49" t="str">
        <f t="shared" si="1099"/>
        <v xml:space="preserve">     X00076 - MALWEE MALHAS LTDA</v>
      </c>
      <c r="AJ4151" t="str">
        <f t="shared" si="1100"/>
        <v xml:space="preserve">     90 - SALES</v>
      </c>
      <c r="AK4151" t="str">
        <f t="shared" si="1101"/>
        <v/>
      </c>
      <c r="AL4151">
        <f t="shared" si="1102"/>
        <v>1</v>
      </c>
      <c r="AM4151" t="str">
        <f t="shared" si="1103"/>
        <v>2025 1</v>
      </c>
      <c r="AN4151" t="str">
        <f t="shared" si="1104"/>
        <v xml:space="preserve">MALWEE </v>
      </c>
    </row>
    <row r="4152" spans="1:40" x14ac:dyDescent="0.35">
      <c r="A4152">
        <v>74896</v>
      </c>
      <c r="B4152" t="s">
        <v>1082</v>
      </c>
      <c r="C4152" s="31">
        <v>45685</v>
      </c>
      <c r="D4152" t="s">
        <v>286</v>
      </c>
      <c r="E4152" t="s">
        <v>287</v>
      </c>
      <c r="F4152" t="s">
        <v>304</v>
      </c>
      <c r="G4152" t="s">
        <v>305</v>
      </c>
      <c r="H4152" t="s">
        <v>509</v>
      </c>
      <c r="I4152" t="s">
        <v>510</v>
      </c>
      <c r="J4152">
        <v>770</v>
      </c>
      <c r="K4152">
        <v>9240.77</v>
      </c>
      <c r="L4152">
        <v>-2585.3387699999998</v>
      </c>
      <c r="M4152">
        <v>1190.21</v>
      </c>
      <c r="N4152">
        <v>12.001000000000001</v>
      </c>
      <c r="O4152" s="32">
        <f t="shared" si="1088"/>
        <v>10430.98</v>
      </c>
      <c r="P4152" s="32">
        <f t="shared" si="1089"/>
        <v>13016.31877</v>
      </c>
      <c r="Q4152">
        <v>708389</v>
      </c>
      <c r="R4152" t="s">
        <v>521</v>
      </c>
      <c r="S4152" t="s">
        <v>1075</v>
      </c>
      <c r="T4152" t="str">
        <f t="shared" si="1090"/>
        <v>DEV</v>
      </c>
      <c r="U4152" t="s">
        <v>1076</v>
      </c>
      <c r="V4152" s="33">
        <f t="shared" si="1091"/>
        <v>-9240.77</v>
      </c>
      <c r="W4152">
        <f t="shared" si="1092"/>
        <v>-770</v>
      </c>
      <c r="X4152" s="33">
        <f t="shared" si="1093"/>
        <v>-8050.56</v>
      </c>
      <c r="Y4152" s="33">
        <f t="shared" si="1094"/>
        <v>-1190.21</v>
      </c>
      <c r="Z4152" s="45">
        <f t="shared" si="1095"/>
        <v>0.5747595957912599</v>
      </c>
      <c r="AA4152" s="33">
        <f t="shared" si="1096"/>
        <v>-5311.221230000001</v>
      </c>
      <c r="AB4152" s="45">
        <f t="shared" si="1097"/>
        <v>0.65973314030328334</v>
      </c>
      <c r="AC4152" s="33">
        <f>IFERROR($X4152/VLOOKUP(CONCATENATE("USD",C4152),[1]GEINDICE!AR$1:AS$65536,2,0),"")</f>
        <v>-1366.1225182419819</v>
      </c>
      <c r="AD4152" s="33">
        <f>IFERROR($AA4152/VLOOKUP(CONCATENATE("USD",C4152),[1]GEINDICE!AR$1:AS$65536,2,0),"")</f>
        <v>-901.27629899881219</v>
      </c>
      <c r="AE4152" s="33">
        <f>IFERROR($X4152/VLOOKUP(CONCATENATE("EUR",C4152),[1]GEINDICE!AR$1:AS$65536,2,0),"")</f>
        <v>-1310.4191421827948</v>
      </c>
      <c r="AF4152" s="33">
        <f>IFERROR($AA4152/VLOOKUP(CONCATENATE("EUR",C4152),[1]GEINDICE!AR$1:AS$65536,2,0),"")</f>
        <v>-864.52693578578999</v>
      </c>
      <c r="AG4152" s="48" t="str">
        <f>VLOOKUP(E4152,[1]Apresentação!AW$1:AX$65536,2,0)</f>
        <v xml:space="preserve">                    3 - TEXTILE AUXILIARIES</v>
      </c>
      <c r="AH4152" s="48" t="str">
        <f t="shared" si="1098"/>
        <v xml:space="preserve">         5506000012 - KATAMIN BW 3.0 BR</v>
      </c>
      <c r="AI4152" s="49" t="str">
        <f t="shared" si="1099"/>
        <v xml:space="preserve">     X00102 - TECIDOS DONA FRANCISCA LTDA</v>
      </c>
      <c r="AJ4152" t="str">
        <f t="shared" si="1100"/>
        <v xml:space="preserve">     90 - SALES</v>
      </c>
      <c r="AK4152" t="str">
        <f t="shared" si="1101"/>
        <v/>
      </c>
      <c r="AL4152">
        <f t="shared" si="1102"/>
        <v>1</v>
      </c>
      <c r="AM4152" t="str">
        <f t="shared" si="1103"/>
        <v>2025 1</v>
      </c>
      <c r="AN4152" t="str">
        <f t="shared" si="1104"/>
        <v xml:space="preserve">TECIDOS </v>
      </c>
    </row>
    <row r="4153" spans="1:40" x14ac:dyDescent="0.35">
      <c r="A4153">
        <v>2819</v>
      </c>
      <c r="B4153" t="s">
        <v>1074</v>
      </c>
      <c r="C4153" s="31">
        <v>45706</v>
      </c>
      <c r="D4153" t="s">
        <v>286</v>
      </c>
      <c r="E4153" t="s">
        <v>287</v>
      </c>
      <c r="F4153" t="s">
        <v>507</v>
      </c>
      <c r="G4153" t="s">
        <v>508</v>
      </c>
      <c r="H4153" t="s">
        <v>519</v>
      </c>
      <c r="I4153" t="s">
        <v>520</v>
      </c>
      <c r="J4153">
        <v>220</v>
      </c>
      <c r="K4153">
        <v>2695</v>
      </c>
      <c r="L4153">
        <v>-1216.1583599999999</v>
      </c>
      <c r="M4153">
        <v>542.77</v>
      </c>
      <c r="N4153">
        <v>12.25</v>
      </c>
      <c r="O4153" s="32">
        <f t="shared" si="1088"/>
        <v>3237.77</v>
      </c>
      <c r="P4153" s="32">
        <f t="shared" si="1089"/>
        <v>4453.9283599999999</v>
      </c>
      <c r="Q4153">
        <v>710528</v>
      </c>
      <c r="R4153" t="s">
        <v>521</v>
      </c>
      <c r="S4153" t="s">
        <v>1075</v>
      </c>
      <c r="T4153" t="str">
        <f t="shared" si="1090"/>
        <v>DEV</v>
      </c>
      <c r="U4153" t="s">
        <v>1076</v>
      </c>
      <c r="V4153" s="33">
        <f t="shared" si="1091"/>
        <v>-2695</v>
      </c>
      <c r="W4153">
        <f t="shared" si="1092"/>
        <v>-220</v>
      </c>
      <c r="X4153" s="33">
        <f t="shared" si="1093"/>
        <v>-2152.23</v>
      </c>
      <c r="Y4153" s="33">
        <f t="shared" si="1094"/>
        <v>-542.77</v>
      </c>
      <c r="Z4153" s="45">
        <f t="shared" si="1095"/>
        <v>0.33100988497217071</v>
      </c>
      <c r="AA4153" s="33">
        <f t="shared" si="1096"/>
        <v>-892.07164000000012</v>
      </c>
      <c r="AB4153" s="45">
        <f t="shared" si="1097"/>
        <v>0.41448713195151082</v>
      </c>
      <c r="AC4153" s="33">
        <f>IFERROR($X4153/VLOOKUP(CONCATENATE("USD",C4153),[1]GEINDICE!AR$1:AS$65536,2,0),"")</f>
        <v>-377.72337176854626</v>
      </c>
      <c r="AD4153" s="33">
        <f>IFERROR($AA4153/VLOOKUP(CONCATENATE("USD",C4153),[1]GEINDICE!AR$1:AS$65536,2,0),"")</f>
        <v>-156.56147703539901</v>
      </c>
      <c r="AE4153" s="33">
        <f>IFERROR($X4153/VLOOKUP(CONCATENATE("EUR",C4153),[1]GEINDICE!AR$1:AS$65536,2,0),"")</f>
        <v>-360.87022132796778</v>
      </c>
      <c r="AF4153" s="33">
        <f>IFERROR($AA4153/VLOOKUP(CONCATENATE("EUR",C4153),[1]GEINDICE!AR$1:AS$65536,2,0),"")</f>
        <v>-149.57606304493629</v>
      </c>
      <c r="AG4153" s="48" t="str">
        <f>VLOOKUP(E4153,[1]Apresentação!AW$1:AX$65536,2,0)</f>
        <v xml:space="preserve">                    3 - TEXTILE AUXILIARIES</v>
      </c>
      <c r="AH4153" s="48" t="str">
        <f t="shared" si="1098"/>
        <v xml:space="preserve">         5506000015 - KATAMIN BW 3.1 BR</v>
      </c>
      <c r="AI4153" s="49" t="str">
        <f t="shared" si="1099"/>
        <v xml:space="preserve">     X00306 - BELLACOR TEXTIL INDUSTRIA E COMERCIO LTDA</v>
      </c>
      <c r="AJ4153" t="str">
        <f t="shared" si="1100"/>
        <v xml:space="preserve">     90 - SALES</v>
      </c>
      <c r="AK4153" t="str">
        <f t="shared" si="1101"/>
        <v/>
      </c>
      <c r="AL4153">
        <f t="shared" si="1102"/>
        <v>2</v>
      </c>
      <c r="AM4153" t="str">
        <f t="shared" si="1103"/>
        <v>2025 2</v>
      </c>
      <c r="AN4153" t="str">
        <f t="shared" si="1104"/>
        <v xml:space="preserve">BELLACOR </v>
      </c>
    </row>
    <row r="4154" spans="1:40" x14ac:dyDescent="0.35">
      <c r="A4154">
        <v>74859</v>
      </c>
      <c r="B4154" t="s">
        <v>1082</v>
      </c>
      <c r="C4154" s="31">
        <v>45680</v>
      </c>
      <c r="D4154" t="s">
        <v>286</v>
      </c>
      <c r="E4154" t="s">
        <v>287</v>
      </c>
      <c r="F4154" t="s">
        <v>304</v>
      </c>
      <c r="G4154" t="s">
        <v>305</v>
      </c>
      <c r="H4154" t="s">
        <v>519</v>
      </c>
      <c r="I4154" t="s">
        <v>520</v>
      </c>
      <c r="J4154">
        <v>950</v>
      </c>
      <c r="K4154">
        <v>11400.95</v>
      </c>
      <c r="L4154">
        <v>-5222.74431</v>
      </c>
      <c r="M4154">
        <v>2296.15</v>
      </c>
      <c r="N4154">
        <v>12.001000000000001</v>
      </c>
      <c r="O4154" s="32">
        <f t="shared" si="1088"/>
        <v>13697.1</v>
      </c>
      <c r="P4154" s="32">
        <f t="shared" si="1089"/>
        <v>18919.84431</v>
      </c>
      <c r="Q4154">
        <v>708087</v>
      </c>
      <c r="R4154" t="s">
        <v>521</v>
      </c>
      <c r="S4154" t="s">
        <v>1075</v>
      </c>
      <c r="T4154" t="str">
        <f t="shared" si="1090"/>
        <v>DEV</v>
      </c>
      <c r="U4154" t="s">
        <v>1076</v>
      </c>
      <c r="V4154" s="33">
        <f t="shared" si="1091"/>
        <v>-11400.95</v>
      </c>
      <c r="W4154">
        <f t="shared" si="1092"/>
        <v>-950</v>
      </c>
      <c r="X4154" s="33">
        <f t="shared" si="1093"/>
        <v>-9104.8000000000011</v>
      </c>
      <c r="Y4154" s="33">
        <f t="shared" si="1094"/>
        <v>-2296.15</v>
      </c>
      <c r="Z4154" s="34">
        <f t="shared" si="1095"/>
        <v>0.32383754774821405</v>
      </c>
      <c r="AA4154" s="33">
        <f t="shared" si="1096"/>
        <v>-3692.0556900000011</v>
      </c>
      <c r="AB4154" s="34">
        <f t="shared" si="1097"/>
        <v>0.40550651194974086</v>
      </c>
      <c r="AC4154" s="33">
        <f>IFERROR($X4154/VLOOKUP(CONCATENATE("USD",C4154),[1]GEINDICE!AR$1:AS$65536,2,0),"")</f>
        <v>-1532.8204178521523</v>
      </c>
      <c r="AD4154" s="33">
        <f>IFERROR($AA4154/VLOOKUP(CONCATENATE("USD",C4154),[1]GEINDICE!AR$1:AS$65536,2,0),"")</f>
        <v>-621.56866108857059</v>
      </c>
      <c r="AE4154" s="33">
        <f>IFERROR($X4154/VLOOKUP(CONCATENATE("EUR",C4154),[1]GEINDICE!AR$1:AS$65536,2,0),"")</f>
        <v>-1474.2944119694935</v>
      </c>
      <c r="AF4154" s="33">
        <f>IFERROR($AA4154/VLOOKUP(CONCATENATE("EUR",C4154),[1]GEINDICE!AR$1:AS$65536,2,0),"")</f>
        <v>-597.83598458474364</v>
      </c>
      <c r="AG4154" s="43" t="str">
        <f>VLOOKUP(E4154,[1]Apresentação!AW$1:AX$65536,2,0)</f>
        <v xml:space="preserve">                    3 - TEXTILE AUXILIARIES</v>
      </c>
      <c r="AH4154" s="43" t="str">
        <f t="shared" si="1098"/>
        <v xml:space="preserve">         5506000015 - KATAMIN BW 3.1 BR</v>
      </c>
      <c r="AI4154" s="44" t="str">
        <f t="shared" si="1099"/>
        <v xml:space="preserve">     X00102 - TECIDOS DONA FRANCISCA LTDA</v>
      </c>
      <c r="AJ4154" t="str">
        <f t="shared" si="1100"/>
        <v xml:space="preserve">     90 - SALES</v>
      </c>
      <c r="AK4154" t="str">
        <f t="shared" si="1101"/>
        <v/>
      </c>
      <c r="AL4154">
        <f t="shared" si="1102"/>
        <v>1</v>
      </c>
      <c r="AM4154" t="str">
        <f t="shared" si="1103"/>
        <v>2025 1</v>
      </c>
      <c r="AN4154" t="str">
        <f t="shared" si="1104"/>
        <v xml:space="preserve">TECIDOS </v>
      </c>
    </row>
    <row r="4155" spans="1:40" x14ac:dyDescent="0.35">
      <c r="A4155">
        <v>177957</v>
      </c>
      <c r="B4155" t="s">
        <v>1074</v>
      </c>
      <c r="C4155" s="31">
        <v>45686</v>
      </c>
      <c r="D4155" t="s">
        <v>286</v>
      </c>
      <c r="E4155" t="s">
        <v>287</v>
      </c>
      <c r="F4155" t="s">
        <v>511</v>
      </c>
      <c r="G4155" t="s">
        <v>512</v>
      </c>
      <c r="H4155" t="s">
        <v>519</v>
      </c>
      <c r="I4155" t="s">
        <v>520</v>
      </c>
      <c r="J4155">
        <v>950</v>
      </c>
      <c r="K4155">
        <v>12369</v>
      </c>
      <c r="L4155">
        <v>-5556.9140900000002</v>
      </c>
      <c r="M4155">
        <v>2491.12</v>
      </c>
      <c r="N4155">
        <v>13.02</v>
      </c>
      <c r="O4155" s="32">
        <f t="shared" si="1088"/>
        <v>14860.119999999999</v>
      </c>
      <c r="P4155" s="32">
        <f t="shared" si="1089"/>
        <v>20417.034090000001</v>
      </c>
      <c r="Q4155">
        <v>708473</v>
      </c>
      <c r="R4155" t="s">
        <v>488</v>
      </c>
      <c r="S4155" t="s">
        <v>1083</v>
      </c>
      <c r="T4155" t="str">
        <f t="shared" si="1090"/>
        <v>DEV</v>
      </c>
      <c r="U4155" t="s">
        <v>1084</v>
      </c>
      <c r="V4155" s="33">
        <f t="shared" si="1091"/>
        <v>-12369</v>
      </c>
      <c r="W4155">
        <f t="shared" si="1092"/>
        <v>-950</v>
      </c>
      <c r="X4155" s="33">
        <f t="shared" si="1093"/>
        <v>-9877.880000000001</v>
      </c>
      <c r="Y4155" s="33">
        <f t="shared" si="1094"/>
        <v>-2491.12</v>
      </c>
      <c r="Z4155" s="34">
        <f t="shared" si="1095"/>
        <v>0.33397735548548796</v>
      </c>
      <c r="AA4155" s="33">
        <f t="shared" si="1096"/>
        <v>-4130.9659100000008</v>
      </c>
      <c r="AB4155" s="34">
        <f t="shared" si="1097"/>
        <v>0.4182036945174471</v>
      </c>
      <c r="AC4155" s="33">
        <f>IFERROR($X4155/VLOOKUP(CONCATENATE("USD",C4155),[1]GEINDICE!AR$1:AS$65536,2,0),"")</f>
        <v>-1685.7601201447198</v>
      </c>
      <c r="AD4155" s="33">
        <f>IFERROR($AA4155/VLOOKUP(CONCATENATE("USD",C4155),[1]GEINDICE!AR$1:AS$65536,2,0),"")</f>
        <v>-704.99111031469738</v>
      </c>
      <c r="AE4155" s="33">
        <f>IFERROR($X4155/VLOOKUP(CONCATENATE("EUR",C4155),[1]GEINDICE!AR$1:AS$65536,2,0),"")</f>
        <v>-1617.6538984327663</v>
      </c>
      <c r="AF4155" s="33">
        <f>IFERROR($AA4155/VLOOKUP(CONCATENATE("EUR",C4155),[1]GEINDICE!AR$1:AS$65536,2,0),"")</f>
        <v>-676.508836775134</v>
      </c>
      <c r="AG4155" s="43" t="str">
        <f>VLOOKUP(E4155,[1]Apresentação!AW$1:AX$65536,2,0)</f>
        <v xml:space="preserve">                    3 - TEXTILE AUXILIARIES</v>
      </c>
      <c r="AH4155" s="43" t="str">
        <f t="shared" si="1098"/>
        <v xml:space="preserve">         5506000015 - KATAMIN BW 3.1 BR</v>
      </c>
      <c r="AI4155" s="44" t="str">
        <f t="shared" si="1099"/>
        <v xml:space="preserve">     X00354 - DALILA TEXTIL LTDA</v>
      </c>
      <c r="AJ4155" t="str">
        <f t="shared" si="1100"/>
        <v xml:space="preserve">     90 - SALES</v>
      </c>
      <c r="AK4155" t="str">
        <f t="shared" si="1101"/>
        <v/>
      </c>
      <c r="AL4155">
        <f t="shared" si="1102"/>
        <v>1</v>
      </c>
      <c r="AM4155" t="str">
        <f t="shared" si="1103"/>
        <v>2025 1</v>
      </c>
      <c r="AN4155" t="str">
        <f t="shared" si="1104"/>
        <v xml:space="preserve">DALILA </v>
      </c>
    </row>
    <row r="4156" spans="1:40" x14ac:dyDescent="0.35">
      <c r="A4156">
        <v>84015</v>
      </c>
      <c r="B4156" t="s">
        <v>274</v>
      </c>
      <c r="C4156" s="31">
        <v>45926</v>
      </c>
      <c r="D4156" t="s">
        <v>275</v>
      </c>
      <c r="E4156" t="s">
        <v>276</v>
      </c>
      <c r="F4156" t="s">
        <v>277</v>
      </c>
      <c r="G4156" t="s">
        <v>278</v>
      </c>
      <c r="H4156" t="s">
        <v>279</v>
      </c>
      <c r="I4156" t="s">
        <v>280</v>
      </c>
      <c r="J4156">
        <v>99</v>
      </c>
      <c r="K4156">
        <v>103.95</v>
      </c>
      <c r="L4156">
        <v>0</v>
      </c>
      <c r="M4156">
        <v>20.93</v>
      </c>
      <c r="N4156">
        <v>1.05</v>
      </c>
      <c r="O4156" s="32">
        <f t="shared" si="1088"/>
        <v>83.02000000000001</v>
      </c>
      <c r="P4156" s="32">
        <f t="shared" si="1089"/>
        <v>83.02000000000001</v>
      </c>
      <c r="Q4156">
        <v>762489</v>
      </c>
      <c r="R4156" t="s">
        <v>281</v>
      </c>
      <c r="S4156" t="s">
        <v>282</v>
      </c>
      <c r="T4156" t="str">
        <f t="shared" si="1090"/>
        <v>VEN</v>
      </c>
      <c r="U4156" t="s">
        <v>283</v>
      </c>
      <c r="V4156" s="33">
        <f t="shared" si="1091"/>
        <v>103.95</v>
      </c>
      <c r="W4156">
        <f t="shared" si="1092"/>
        <v>99</v>
      </c>
      <c r="X4156" s="33">
        <f t="shared" si="1093"/>
        <v>83.02000000000001</v>
      </c>
      <c r="Y4156" s="33">
        <f t="shared" si="1094"/>
        <v>20.93</v>
      </c>
      <c r="Z4156" s="34">
        <f t="shared" si="1095"/>
        <v>0.60817700817700826</v>
      </c>
      <c r="AA4156" s="33">
        <f t="shared" si="1096"/>
        <v>63.220000000000013</v>
      </c>
      <c r="AB4156" s="34">
        <f t="shared" si="1097"/>
        <v>0.76150325222837878</v>
      </c>
      <c r="AC4156" s="33">
        <f>IFERROR($X4156/VLOOKUP(CONCATENATE("USD",C4156),[1]GEINDICE!AR$1:AS$65536,2,0),"")</f>
        <v>15.533726260641783</v>
      </c>
      <c r="AD4156" s="33">
        <f>IFERROR($AA4156/VLOOKUP(CONCATENATE("USD",C4156),[1]GEINDICE!AR$1:AS$65536,2,0),"")</f>
        <v>11.82898306670409</v>
      </c>
      <c r="AE4156" s="33">
        <f>IFERROR($X4156/VLOOKUP(CONCATENATE("EUR",C4156),[1]GEINDICE!AR$1:AS$65536,2,0),"")</f>
        <v>13.285750864165921</v>
      </c>
      <c r="AF4156" s="33">
        <f>IFERROR($AA4156/VLOOKUP(CONCATENATE("EUR",C4156),[1]GEINDICE!AR$1:AS$65536,2,0),"")</f>
        <v>10.117142491358342</v>
      </c>
      <c r="AG4156" s="43" t="str">
        <f>VLOOKUP(E4156,[1]Apresentação!AW$1:AX$65536,2,0)</f>
        <v xml:space="preserve">                    4 - CERAMIC AUXILIARIES</v>
      </c>
      <c r="AH4156" s="43" t="str">
        <f t="shared" si="1098"/>
        <v xml:space="preserve">         0101000283 - ACRYLUX HFXM / UNIMOL AS 10</v>
      </c>
      <c r="AI4156" s="44" t="str">
        <f t="shared" si="1099"/>
        <v xml:space="preserve">     K00473 - TRIGONO BRASIL COMERCIO E INTERMEDIACOES LTDA</v>
      </c>
      <c r="AJ4156" t="str">
        <f t="shared" si="1100"/>
        <v xml:space="preserve">     93 - RESALES</v>
      </c>
      <c r="AK4156" t="str">
        <f t="shared" si="1101"/>
        <v/>
      </c>
      <c r="AL4156">
        <f t="shared" si="1102"/>
        <v>9</v>
      </c>
      <c r="AM4156" t="str">
        <f t="shared" si="1103"/>
        <v>2025 9</v>
      </c>
      <c r="AN4156" t="str">
        <f t="shared" si="1104"/>
        <v xml:space="preserve">TRIGONO </v>
      </c>
    </row>
    <row r="4157" spans="1:40" x14ac:dyDescent="0.35">
      <c r="A4157">
        <v>84015</v>
      </c>
      <c r="B4157" t="s">
        <v>274</v>
      </c>
      <c r="C4157" s="31">
        <v>45926</v>
      </c>
      <c r="D4157" t="s">
        <v>275</v>
      </c>
      <c r="E4157" t="s">
        <v>276</v>
      </c>
      <c r="F4157" t="s">
        <v>277</v>
      </c>
      <c r="G4157" t="s">
        <v>278</v>
      </c>
      <c r="H4157" t="s">
        <v>284</v>
      </c>
      <c r="I4157" t="s">
        <v>285</v>
      </c>
      <c r="J4157">
        <v>1060</v>
      </c>
      <c r="K4157">
        <v>1113</v>
      </c>
      <c r="L4157">
        <v>158.96988999999999</v>
      </c>
      <c r="M4157">
        <v>224.16</v>
      </c>
      <c r="N4157">
        <v>1.05</v>
      </c>
      <c r="O4157" s="32">
        <f t="shared" si="1088"/>
        <v>888.84</v>
      </c>
      <c r="P4157" s="32">
        <f t="shared" si="1089"/>
        <v>729.87011000000007</v>
      </c>
      <c r="Q4157">
        <v>762483</v>
      </c>
      <c r="R4157" t="s">
        <v>281</v>
      </c>
      <c r="S4157" t="s">
        <v>282</v>
      </c>
      <c r="T4157" t="str">
        <f t="shared" si="1090"/>
        <v>VEN</v>
      </c>
      <c r="U4157" t="s">
        <v>283</v>
      </c>
      <c r="V4157" s="33">
        <f t="shared" si="1091"/>
        <v>1113</v>
      </c>
      <c r="W4157">
        <f t="shared" si="1092"/>
        <v>1060</v>
      </c>
      <c r="X4157" s="33">
        <f t="shared" si="1093"/>
        <v>888.84</v>
      </c>
      <c r="Y4157" s="33">
        <f t="shared" si="1094"/>
        <v>224.16</v>
      </c>
      <c r="Z4157" s="34">
        <f t="shared" si="1095"/>
        <v>0.4652921024258761</v>
      </c>
      <c r="AA4157" s="33">
        <f t="shared" si="1096"/>
        <v>517.87011000000007</v>
      </c>
      <c r="AB4157" s="34">
        <f t="shared" si="1097"/>
        <v>0.58263591872553</v>
      </c>
      <c r="AC4157" s="33">
        <f>IFERROR($X4157/VLOOKUP(CONCATENATE("USD",C4157),[1]GEINDICE!AR$1:AS$65536,2,0),"")</f>
        <v>166.30928992422116</v>
      </c>
      <c r="AD4157" s="33">
        <f>IFERROR($AA4157/VLOOKUP(CONCATENATE("USD",C4157),[1]GEINDICE!AR$1:AS$65536,2,0),"")</f>
        <v>96.89776592758912</v>
      </c>
      <c r="AE4157" s="33">
        <f>IFERROR($X4157/VLOOKUP(CONCATENATE("EUR",C4157),[1]GEINDICE!AR$1:AS$65536,2,0),"")</f>
        <v>142.2417104083984</v>
      </c>
      <c r="AF4157" s="33">
        <f>IFERROR($AA4157/VLOOKUP(CONCATENATE("EUR",C4157),[1]GEINDICE!AR$1:AS$65536,2,0),"")</f>
        <v>82.87512962488799</v>
      </c>
      <c r="AG4157" s="43" t="str">
        <f>VLOOKUP(E4157,[1]Apresentação!AW$1:AX$65536,2,0)</f>
        <v xml:space="preserve">                    4 - CERAMIC AUXILIARIES</v>
      </c>
      <c r="AH4157" s="43" t="str">
        <f t="shared" si="1098"/>
        <v xml:space="preserve">         0101000448 - ACRYSOL ASE 60</v>
      </c>
      <c r="AI4157" s="44" t="str">
        <f t="shared" si="1099"/>
        <v xml:space="preserve">     K00473 - TRIGONO BRASIL COMERCIO E INTERMEDIACOES LTDA</v>
      </c>
      <c r="AJ4157" t="str">
        <f t="shared" si="1100"/>
        <v xml:space="preserve">     93 - RESALES</v>
      </c>
      <c r="AK4157" t="str">
        <f t="shared" si="1101"/>
        <v/>
      </c>
      <c r="AL4157">
        <f t="shared" si="1102"/>
        <v>9</v>
      </c>
      <c r="AM4157" t="str">
        <f t="shared" si="1103"/>
        <v>2025 9</v>
      </c>
      <c r="AN4157" t="str">
        <f t="shared" si="1104"/>
        <v xml:space="preserve">TRIGONO </v>
      </c>
    </row>
    <row r="4158" spans="1:40" x14ac:dyDescent="0.35">
      <c r="A4158">
        <v>84015</v>
      </c>
      <c r="B4158" t="s">
        <v>274</v>
      </c>
      <c r="C4158" s="31">
        <v>45926</v>
      </c>
      <c r="D4158" t="s">
        <v>275</v>
      </c>
      <c r="E4158" t="s">
        <v>276</v>
      </c>
      <c r="F4158" t="s">
        <v>277</v>
      </c>
      <c r="G4158" t="s">
        <v>278</v>
      </c>
      <c r="H4158" t="s">
        <v>320</v>
      </c>
      <c r="I4158" t="s">
        <v>321</v>
      </c>
      <c r="J4158">
        <v>148</v>
      </c>
      <c r="K4158">
        <v>155.4</v>
      </c>
      <c r="L4158">
        <v>110.46</v>
      </c>
      <c r="M4158">
        <v>31.3</v>
      </c>
      <c r="N4158">
        <v>1.05</v>
      </c>
      <c r="O4158" s="32">
        <f t="shared" si="1088"/>
        <v>124.10000000000001</v>
      </c>
      <c r="P4158" s="32">
        <f t="shared" si="1089"/>
        <v>13.640000000000015</v>
      </c>
      <c r="Q4158">
        <v>762480</v>
      </c>
      <c r="R4158" t="s">
        <v>281</v>
      </c>
      <c r="S4158" t="s">
        <v>282</v>
      </c>
      <c r="T4158" t="str">
        <f t="shared" si="1090"/>
        <v>VEN</v>
      </c>
      <c r="U4158" t="s">
        <v>283</v>
      </c>
      <c r="V4158" s="33">
        <f t="shared" si="1091"/>
        <v>155.4</v>
      </c>
      <c r="W4158">
        <f t="shared" si="1092"/>
        <v>148</v>
      </c>
      <c r="X4158" s="33">
        <f t="shared" si="1093"/>
        <v>124.10000000000001</v>
      </c>
      <c r="Y4158" s="33">
        <f t="shared" si="1094"/>
        <v>31.3</v>
      </c>
      <c r="Z4158" s="45">
        <f t="shared" si="1095"/>
        <v>-0.10270270270270261</v>
      </c>
      <c r="AA4158" s="33">
        <f t="shared" si="1096"/>
        <v>-15.959999999999987</v>
      </c>
      <c r="AB4158" s="45">
        <f t="shared" si="1097"/>
        <v>-0.12860596293311832</v>
      </c>
      <c r="AC4158" s="33">
        <f>IFERROR($X4158/VLOOKUP(CONCATENATE("USD",C4158),[1]GEINDICE!AR$1:AS$65536,2,0),"")</f>
        <v>23.220132846851904</v>
      </c>
      <c r="AD4158" s="33">
        <f>IFERROR($AA4158/VLOOKUP(CONCATENATE("USD",C4158),[1]GEINDICE!AR$1:AS$65536,2,0),"")</f>
        <v>-2.9862475442043195</v>
      </c>
      <c r="AE4158" s="33">
        <f>IFERROR($X4158/VLOOKUP(CONCATENATE("EUR",C4158),[1]GEINDICE!AR$1:AS$65536,2,0),"")</f>
        <v>19.859813084112151</v>
      </c>
      <c r="AF4158" s="33">
        <f>IFERROR($AA4158/VLOOKUP(CONCATENATE("EUR",C4158),[1]GEINDICE!AR$1:AS$65536,2,0),"")</f>
        <v>-2.5540903853539856</v>
      </c>
      <c r="AG4158" s="48" t="str">
        <f>VLOOKUP(E4158,[1]Apresentação!AW$1:AX$65536,2,0)</f>
        <v xml:space="preserve">                    4 - CERAMIC AUXILIARIES</v>
      </c>
      <c r="AH4158" s="48" t="str">
        <f t="shared" si="1098"/>
        <v xml:space="preserve">         0101001111 - ADYVEX EHS</v>
      </c>
      <c r="AI4158" s="49" t="str">
        <f t="shared" si="1099"/>
        <v xml:space="preserve">     K00473 - TRIGONO BRASIL COMERCIO E INTERMEDIACOES LTDA</v>
      </c>
      <c r="AJ4158" t="str">
        <f t="shared" si="1100"/>
        <v xml:space="preserve">     93 - RESALES</v>
      </c>
      <c r="AK4158" t="str">
        <f t="shared" si="1101"/>
        <v/>
      </c>
      <c r="AL4158">
        <f t="shared" si="1102"/>
        <v>9</v>
      </c>
      <c r="AM4158" t="str">
        <f t="shared" si="1103"/>
        <v>2025 9</v>
      </c>
      <c r="AN4158" t="str">
        <f t="shared" si="1104"/>
        <v xml:space="preserve">TRIGONO </v>
      </c>
    </row>
    <row r="4159" spans="1:40" x14ac:dyDescent="0.35">
      <c r="A4159">
        <v>84015</v>
      </c>
      <c r="B4159" t="s">
        <v>274</v>
      </c>
      <c r="C4159" s="31">
        <v>45926</v>
      </c>
      <c r="D4159" t="s">
        <v>275</v>
      </c>
      <c r="E4159" t="s">
        <v>276</v>
      </c>
      <c r="F4159" t="s">
        <v>277</v>
      </c>
      <c r="G4159" t="s">
        <v>278</v>
      </c>
      <c r="H4159" t="s">
        <v>322</v>
      </c>
      <c r="I4159" t="s">
        <v>323</v>
      </c>
      <c r="J4159">
        <v>815</v>
      </c>
      <c r="K4159">
        <v>855.75</v>
      </c>
      <c r="L4159">
        <v>315.41467999999998</v>
      </c>
      <c r="M4159">
        <v>172.35</v>
      </c>
      <c r="N4159">
        <v>1.05</v>
      </c>
      <c r="O4159" s="32">
        <f t="shared" si="1088"/>
        <v>683.4</v>
      </c>
      <c r="P4159" s="32">
        <f t="shared" si="1089"/>
        <v>367.98532</v>
      </c>
      <c r="Q4159">
        <v>762479</v>
      </c>
      <c r="R4159" t="s">
        <v>281</v>
      </c>
      <c r="S4159" t="s">
        <v>282</v>
      </c>
      <c r="T4159" t="str">
        <f t="shared" si="1090"/>
        <v>VEN</v>
      </c>
      <c r="U4159" t="s">
        <v>283</v>
      </c>
      <c r="V4159" s="33">
        <f t="shared" si="1091"/>
        <v>855.75</v>
      </c>
      <c r="W4159">
        <f t="shared" si="1092"/>
        <v>815</v>
      </c>
      <c r="X4159" s="33">
        <f t="shared" si="1093"/>
        <v>683.4</v>
      </c>
      <c r="Y4159" s="33">
        <f t="shared" si="1094"/>
        <v>172.35</v>
      </c>
      <c r="Z4159" s="45">
        <f t="shared" si="1095"/>
        <v>0.23953879053461877</v>
      </c>
      <c r="AA4159" s="33">
        <f t="shared" si="1096"/>
        <v>204.98532</v>
      </c>
      <c r="AB4159" s="45">
        <f t="shared" si="1097"/>
        <v>0.29994925373134329</v>
      </c>
      <c r="AC4159" s="33">
        <f>IFERROR($X4159/VLOOKUP(CONCATENATE("USD",C4159),[1]GEINDICE!AR$1:AS$65536,2,0),"")</f>
        <v>127.86977266348582</v>
      </c>
      <c r="AD4159" s="33">
        <f>IFERROR($AA4159/VLOOKUP(CONCATENATE("USD",C4159),[1]GEINDICE!AR$1:AS$65536,2,0),"")</f>
        <v>38.354442885209096</v>
      </c>
      <c r="AE4159" s="33">
        <f>IFERROR($X4159/VLOOKUP(CONCATENATE("EUR",C4159),[1]GEINDICE!AR$1:AS$65536,2,0),"")</f>
        <v>109.36499807963128</v>
      </c>
      <c r="AF4159" s="33">
        <f>IFERROR($AA4159/VLOOKUP(CONCATENATE("EUR",C4159),[1]GEINDICE!AR$1:AS$65536,2,0),"")</f>
        <v>32.803949558315196</v>
      </c>
      <c r="AG4159" s="48" t="str">
        <f>VLOOKUP(E4159,[1]Apresentação!AW$1:AX$65536,2,0)</f>
        <v xml:space="preserve">                    4 - CERAMIC AUXILIARIES</v>
      </c>
      <c r="AH4159" s="48" t="str">
        <f t="shared" si="1098"/>
        <v xml:space="preserve">         0101001006 - ATTAGEL 50</v>
      </c>
      <c r="AI4159" s="49" t="str">
        <f t="shared" si="1099"/>
        <v xml:space="preserve">     K00473 - TRIGONO BRASIL COMERCIO E INTERMEDIACOES LTDA</v>
      </c>
      <c r="AJ4159" t="str">
        <f t="shared" si="1100"/>
        <v xml:space="preserve">     93 - RESALES</v>
      </c>
      <c r="AK4159" t="str">
        <f t="shared" si="1101"/>
        <v/>
      </c>
      <c r="AL4159">
        <f t="shared" si="1102"/>
        <v>9</v>
      </c>
      <c r="AM4159" t="str">
        <f t="shared" si="1103"/>
        <v>2025 9</v>
      </c>
      <c r="AN4159" t="str">
        <f t="shared" si="1104"/>
        <v xml:space="preserve">TRIGONO </v>
      </c>
    </row>
    <row r="4160" spans="1:40" x14ac:dyDescent="0.35">
      <c r="A4160">
        <v>84015</v>
      </c>
      <c r="B4160" t="s">
        <v>274</v>
      </c>
      <c r="C4160" s="31">
        <v>45926</v>
      </c>
      <c r="D4160" t="s">
        <v>275</v>
      </c>
      <c r="E4160" t="s">
        <v>276</v>
      </c>
      <c r="F4160" t="s">
        <v>277</v>
      </c>
      <c r="G4160" t="s">
        <v>278</v>
      </c>
      <c r="H4160" t="s">
        <v>324</v>
      </c>
      <c r="I4160" t="s">
        <v>325</v>
      </c>
      <c r="J4160">
        <v>27.400000000000002</v>
      </c>
      <c r="K4160">
        <v>28.77</v>
      </c>
      <c r="L4160">
        <v>42.530329999999999</v>
      </c>
      <c r="M4160">
        <v>5.79</v>
      </c>
      <c r="N4160">
        <v>1.05</v>
      </c>
      <c r="O4160" s="32">
        <f t="shared" si="1088"/>
        <v>22.98</v>
      </c>
      <c r="P4160" s="32">
        <f t="shared" si="1089"/>
        <v>-19.550329999999999</v>
      </c>
      <c r="Q4160">
        <v>762487</v>
      </c>
      <c r="R4160" t="s">
        <v>281</v>
      </c>
      <c r="S4160" t="s">
        <v>282</v>
      </c>
      <c r="T4160" t="str">
        <f t="shared" si="1090"/>
        <v>VEN</v>
      </c>
      <c r="U4160" t="s">
        <v>283</v>
      </c>
      <c r="V4160" s="33">
        <f t="shared" si="1091"/>
        <v>28.77</v>
      </c>
      <c r="W4160">
        <f t="shared" si="1092"/>
        <v>27.400000000000002</v>
      </c>
      <c r="X4160" s="33">
        <f t="shared" si="1093"/>
        <v>22.98</v>
      </c>
      <c r="Y4160" s="33">
        <f t="shared" si="1094"/>
        <v>5.79</v>
      </c>
      <c r="Z4160" s="45">
        <f t="shared" si="1095"/>
        <v>-0.8700149461244352</v>
      </c>
      <c r="AA4160" s="33">
        <f t="shared" si="1096"/>
        <v>-25.030329999999999</v>
      </c>
      <c r="AB4160" s="45">
        <f t="shared" si="1097"/>
        <v>-1.0892223672758921</v>
      </c>
      <c r="AC4160" s="33">
        <f>IFERROR($X4160/VLOOKUP(CONCATENATE("USD",C4160),[1]GEINDICE!AR$1:AS$65536,2,0),"")</f>
        <v>4.2997474038731403</v>
      </c>
      <c r="AD4160" s="33">
        <f>IFERROR($AA4160/VLOOKUP(CONCATENATE("USD",C4160),[1]GEINDICE!AR$1:AS$65536,2,0),"")</f>
        <v>-4.6833810459350733</v>
      </c>
      <c r="AE4160" s="33">
        <f>IFERROR($X4160/VLOOKUP(CONCATENATE("EUR",C4160),[1]GEINDICE!AR$1:AS$65536,2,0),"")</f>
        <v>3.6775060811675844</v>
      </c>
      <c r="AF4160" s="33">
        <f>IFERROR($AA4160/VLOOKUP(CONCATENATE("EUR",C4160),[1]GEINDICE!AR$1:AS$65536,2,0),"")</f>
        <v>-4.0056218794008451</v>
      </c>
      <c r="AG4160" s="48" t="str">
        <f>VLOOKUP(E4160,[1]Apresentação!AW$1:AX$65536,2,0)</f>
        <v xml:space="preserve">                    4 - CERAMIC AUXILIARIES</v>
      </c>
      <c r="AH4160" s="48" t="str">
        <f t="shared" si="1098"/>
        <v xml:space="preserve">         0101000958 - AZUL NEOPRINT D2</v>
      </c>
      <c r="AI4160" s="49" t="str">
        <f t="shared" si="1099"/>
        <v xml:space="preserve">     K00473 - TRIGONO BRASIL COMERCIO E INTERMEDIACOES LTDA</v>
      </c>
      <c r="AJ4160" t="str">
        <f t="shared" si="1100"/>
        <v xml:space="preserve">     93 - RESALES</v>
      </c>
      <c r="AK4160" t="str">
        <f t="shared" si="1101"/>
        <v/>
      </c>
      <c r="AL4160">
        <f t="shared" si="1102"/>
        <v>9</v>
      </c>
      <c r="AM4160" t="str">
        <f t="shared" si="1103"/>
        <v>2025 9</v>
      </c>
      <c r="AN4160" t="str">
        <f t="shared" si="1104"/>
        <v xml:space="preserve">TRIGONO </v>
      </c>
    </row>
    <row r="4161" spans="1:40" x14ac:dyDescent="0.35">
      <c r="A4161">
        <v>81852</v>
      </c>
      <c r="B4161" t="s">
        <v>274</v>
      </c>
      <c r="C4161" s="31">
        <v>45747</v>
      </c>
      <c r="D4161" t="s">
        <v>275</v>
      </c>
      <c r="E4161" t="s">
        <v>276</v>
      </c>
      <c r="F4161" t="s">
        <v>326</v>
      </c>
      <c r="G4161" t="s">
        <v>327</v>
      </c>
      <c r="H4161" t="s">
        <v>328</v>
      </c>
      <c r="I4161" t="s">
        <v>329</v>
      </c>
      <c r="J4161">
        <v>330</v>
      </c>
      <c r="K4161">
        <v>2085.9299999999998</v>
      </c>
      <c r="L4161">
        <v>393.95409999999998</v>
      </c>
      <c r="M4161">
        <v>420.11</v>
      </c>
      <c r="N4161">
        <v>6.3210000000000006</v>
      </c>
      <c r="O4161" s="32">
        <f t="shared" si="1088"/>
        <v>1665.8199999999997</v>
      </c>
      <c r="P4161" s="32">
        <f t="shared" si="1089"/>
        <v>1271.8658999999998</v>
      </c>
      <c r="Q4161">
        <v>724373</v>
      </c>
      <c r="R4161" t="s">
        <v>298</v>
      </c>
      <c r="S4161" t="s">
        <v>298</v>
      </c>
      <c r="T4161" t="str">
        <f t="shared" si="1090"/>
        <v>VEN</v>
      </c>
      <c r="U4161" t="s">
        <v>300</v>
      </c>
      <c r="V4161" s="33">
        <f t="shared" si="1091"/>
        <v>2085.9299999999998</v>
      </c>
      <c r="W4161">
        <f t="shared" si="1092"/>
        <v>330</v>
      </c>
      <c r="X4161" s="33">
        <f t="shared" si="1093"/>
        <v>1665.8199999999997</v>
      </c>
      <c r="Y4161" s="33">
        <f t="shared" si="1094"/>
        <v>420.11</v>
      </c>
      <c r="Z4161" s="45">
        <f t="shared" si="1095"/>
        <v>0.57809509427449624</v>
      </c>
      <c r="AA4161" s="33">
        <f t="shared" si="1096"/>
        <v>1205.8658999999998</v>
      </c>
      <c r="AB4161" s="45">
        <f t="shared" si="1097"/>
        <v>0.72388727473556569</v>
      </c>
      <c r="AC4161" s="33">
        <f>IFERROR($X4161/VLOOKUP(CONCATENATE("USD",C4161),[1]GEINDICE!AR$1:AS$65536,2,0),"")</f>
        <v>290.10135488140429</v>
      </c>
      <c r="AD4161" s="33">
        <f>IFERROR($AA4161/VLOOKUP(CONCATENATE("USD",C4161),[1]GEINDICE!AR$1:AS$65536,2,0),"")</f>
        <v>210.00067918219492</v>
      </c>
      <c r="AE4161" s="33">
        <f>IFERROR($X4161/VLOOKUP(CONCATENATE("EUR",C4161),[1]GEINDICE!AR$1:AS$65536,2,0),"")</f>
        <v>268.71098349813684</v>
      </c>
      <c r="AF4161" s="33">
        <f>IFERROR($AA4161/VLOOKUP(CONCATENATE("EUR",C4161),[1]GEINDICE!AR$1:AS$65536,2,0),"")</f>
        <v>194.51646153597983</v>
      </c>
      <c r="AG4161" s="48" t="str">
        <f>VLOOKUP(E4161,[1]Apresentação!AW$1:AX$65536,2,0)</f>
        <v xml:space="preserve">                    4 - CERAMIC AUXILIARIES</v>
      </c>
      <c r="AH4161" s="48" t="str">
        <f t="shared" si="1098"/>
        <v xml:space="preserve">         5141000001 - BDK 6030 BR</v>
      </c>
      <c r="AI4161" s="49" t="str">
        <f t="shared" si="1099"/>
        <v xml:space="preserve">     K00198 - PBG S.A</v>
      </c>
      <c r="AJ4161" t="str">
        <f t="shared" si="1100"/>
        <v xml:space="preserve">     90 - SALES</v>
      </c>
      <c r="AK4161" t="str">
        <f t="shared" si="1101"/>
        <v/>
      </c>
      <c r="AL4161">
        <f t="shared" si="1102"/>
        <v>3</v>
      </c>
      <c r="AM4161" t="str">
        <f t="shared" si="1103"/>
        <v>2025 3</v>
      </c>
      <c r="AN4161" t="str">
        <f t="shared" si="1104"/>
        <v xml:space="preserve">PBG </v>
      </c>
    </row>
    <row r="4162" spans="1:40" x14ac:dyDescent="0.35">
      <c r="A4162">
        <v>81716</v>
      </c>
      <c r="B4162" t="s">
        <v>274</v>
      </c>
      <c r="C4162" s="31">
        <v>45736</v>
      </c>
      <c r="D4162" t="s">
        <v>275</v>
      </c>
      <c r="E4162" t="s">
        <v>276</v>
      </c>
      <c r="F4162" t="s">
        <v>326</v>
      </c>
      <c r="G4162" t="s">
        <v>327</v>
      </c>
      <c r="H4162" t="s">
        <v>328</v>
      </c>
      <c r="I4162" t="s">
        <v>329</v>
      </c>
      <c r="J4162">
        <v>330</v>
      </c>
      <c r="K4162">
        <v>2085.9299999999998</v>
      </c>
      <c r="L4162">
        <v>377.36059</v>
      </c>
      <c r="M4162">
        <v>420.11</v>
      </c>
      <c r="N4162">
        <v>6.3210000000000006</v>
      </c>
      <c r="O4162" s="32">
        <f t="shared" si="1088"/>
        <v>1665.8199999999997</v>
      </c>
      <c r="P4162" s="32">
        <f t="shared" si="1089"/>
        <v>1288.4594099999997</v>
      </c>
      <c r="Q4162">
        <v>720030</v>
      </c>
      <c r="R4162" t="s">
        <v>298</v>
      </c>
      <c r="S4162" t="s">
        <v>298</v>
      </c>
      <c r="T4162" t="str">
        <f t="shared" si="1090"/>
        <v>VEN</v>
      </c>
      <c r="U4162" t="s">
        <v>300</v>
      </c>
      <c r="V4162" s="33">
        <f t="shared" si="1091"/>
        <v>2085.9299999999998</v>
      </c>
      <c r="W4162">
        <f t="shared" si="1092"/>
        <v>330</v>
      </c>
      <c r="X4162" s="33">
        <f t="shared" si="1093"/>
        <v>1665.8199999999997</v>
      </c>
      <c r="Y4162" s="33">
        <f t="shared" si="1094"/>
        <v>420.11</v>
      </c>
      <c r="Z4162" s="45">
        <f t="shared" si="1095"/>
        <v>0.58605006400022996</v>
      </c>
      <c r="AA4162" s="33">
        <f t="shared" si="1096"/>
        <v>1222.4594099999997</v>
      </c>
      <c r="AB4162" s="45">
        <f t="shared" si="1097"/>
        <v>0.73384844100803204</v>
      </c>
      <c r="AC4162" s="33">
        <f>IFERROR($X4162/VLOOKUP(CONCATENATE("USD",C4162),[1]GEINDICE!AR$1:AS$65536,2,0),"")</f>
        <v>294.16896235078048</v>
      </c>
      <c r="AD4162" s="33">
        <f>IFERROR($AA4162/VLOOKUP(CONCATENATE("USD",C4162),[1]GEINDICE!AR$1:AS$65536,2,0),"")</f>
        <v>215.87543441407072</v>
      </c>
      <c r="AE4162" s="33">
        <f>IFERROR($X4162/VLOOKUP(CONCATENATE("EUR",C4162),[1]GEINDICE!AR$1:AS$65536,2,0),"")</f>
        <v>271.17369363503167</v>
      </c>
      <c r="AF4162" s="33">
        <f>IFERROR($AA4162/VLOOKUP(CONCATENATE("EUR",C4162),[1]GEINDICE!AR$1:AS$65536,2,0),"")</f>
        <v>199.00039231645769</v>
      </c>
      <c r="AG4162" s="48" t="str">
        <f>VLOOKUP(E4162,[1]Apresentação!AW$1:AX$65536,2,0)</f>
        <v xml:space="preserve">                    4 - CERAMIC AUXILIARIES</v>
      </c>
      <c r="AH4162" s="48" t="str">
        <f t="shared" si="1098"/>
        <v xml:space="preserve">         5141000001 - BDK 6030 BR</v>
      </c>
      <c r="AI4162" s="49" t="str">
        <f t="shared" si="1099"/>
        <v xml:space="preserve">     K00198 - PBG S.A</v>
      </c>
      <c r="AJ4162" t="str">
        <f t="shared" si="1100"/>
        <v xml:space="preserve">     90 - SALES</v>
      </c>
      <c r="AK4162" t="str">
        <f t="shared" si="1101"/>
        <v/>
      </c>
      <c r="AL4162">
        <f t="shared" si="1102"/>
        <v>3</v>
      </c>
      <c r="AM4162" t="str">
        <f t="shared" si="1103"/>
        <v>2025 3</v>
      </c>
      <c r="AN4162" t="str">
        <f t="shared" si="1104"/>
        <v xml:space="preserve">PBG </v>
      </c>
    </row>
    <row r="4163" spans="1:40" x14ac:dyDescent="0.35">
      <c r="A4163">
        <v>81514</v>
      </c>
      <c r="B4163" t="s">
        <v>274</v>
      </c>
      <c r="C4163" s="31">
        <v>45721</v>
      </c>
      <c r="D4163" t="s">
        <v>275</v>
      </c>
      <c r="E4163" t="s">
        <v>276</v>
      </c>
      <c r="F4163" t="s">
        <v>326</v>
      </c>
      <c r="G4163" t="s">
        <v>327</v>
      </c>
      <c r="H4163" t="s">
        <v>328</v>
      </c>
      <c r="I4163" t="s">
        <v>329</v>
      </c>
      <c r="J4163">
        <v>330</v>
      </c>
      <c r="K4163">
        <v>2085.9299999999998</v>
      </c>
      <c r="L4163">
        <v>377.36059999999998</v>
      </c>
      <c r="M4163">
        <v>420.11</v>
      </c>
      <c r="N4163">
        <v>6.3210000000000006</v>
      </c>
      <c r="O4163" s="32">
        <f t="shared" si="1088"/>
        <v>1665.8199999999997</v>
      </c>
      <c r="P4163" s="32">
        <f t="shared" si="1089"/>
        <v>1288.4593999999997</v>
      </c>
      <c r="Q4163">
        <v>714407</v>
      </c>
      <c r="R4163" t="s">
        <v>298</v>
      </c>
      <c r="S4163" t="s">
        <v>298</v>
      </c>
      <c r="T4163" t="str">
        <f t="shared" si="1090"/>
        <v>VEN</v>
      </c>
      <c r="U4163" t="s">
        <v>300</v>
      </c>
      <c r="V4163" s="33">
        <f t="shared" si="1091"/>
        <v>2085.9299999999998</v>
      </c>
      <c r="W4163">
        <f t="shared" si="1092"/>
        <v>330</v>
      </c>
      <c r="X4163" s="33">
        <f t="shared" si="1093"/>
        <v>1665.8199999999997</v>
      </c>
      <c r="Y4163" s="33">
        <f t="shared" si="1094"/>
        <v>420.11</v>
      </c>
      <c r="Z4163" s="45">
        <f t="shared" si="1095"/>
        <v>0.58605005920620534</v>
      </c>
      <c r="AA4163" s="33">
        <f t="shared" si="1096"/>
        <v>1222.4593999999997</v>
      </c>
      <c r="AB4163" s="45">
        <f t="shared" si="1097"/>
        <v>0.73384843500498254</v>
      </c>
      <c r="AC4163" s="33">
        <f>IFERROR($X4163/VLOOKUP(CONCATENATE("USD",C4163),[1]GEINDICE!AR$1:AS$65536,2,0),"")</f>
        <v>287.63684083295914</v>
      </c>
      <c r="AD4163" s="33">
        <f>IFERROR($AA4163/VLOOKUP(CONCATENATE("USD",C4163),[1]GEINDICE!AR$1:AS$65536,2,0),"")</f>
        <v>211.08184549504432</v>
      </c>
      <c r="AE4163" s="33">
        <f>IFERROR($X4163/VLOOKUP(CONCATENATE("EUR",C4163),[1]GEINDICE!AR$1:AS$65536,2,0),"")</f>
        <v>266.97116848566435</v>
      </c>
      <c r="AF4163" s="33">
        <f>IFERROR($AA4163/VLOOKUP(CONCATENATE("EUR",C4163),[1]GEINDICE!AR$1:AS$65536,2,0),"")</f>
        <v>195.91637418465626</v>
      </c>
      <c r="AG4163" s="48" t="str">
        <f>VLOOKUP(E4163,[1]Apresentação!AW$1:AX$65536,2,0)</f>
        <v xml:space="preserve">                    4 - CERAMIC AUXILIARIES</v>
      </c>
      <c r="AH4163" s="48" t="str">
        <f t="shared" si="1098"/>
        <v xml:space="preserve">         5141000001 - BDK 6030 BR</v>
      </c>
      <c r="AI4163" s="49" t="str">
        <f t="shared" si="1099"/>
        <v xml:space="preserve">     K00198 - PBG S.A</v>
      </c>
      <c r="AJ4163" t="str">
        <f t="shared" si="1100"/>
        <v xml:space="preserve">     90 - SALES</v>
      </c>
      <c r="AK4163" t="str">
        <f t="shared" si="1101"/>
        <v/>
      </c>
      <c r="AL4163">
        <f t="shared" si="1102"/>
        <v>3</v>
      </c>
      <c r="AM4163" t="str">
        <f t="shared" si="1103"/>
        <v>2025 3</v>
      </c>
      <c r="AN4163" t="str">
        <f t="shared" si="1104"/>
        <v xml:space="preserve">PBG </v>
      </c>
    </row>
    <row r="4164" spans="1:40" x14ac:dyDescent="0.35">
      <c r="A4164">
        <v>80991</v>
      </c>
      <c r="B4164" t="s">
        <v>274</v>
      </c>
      <c r="C4164" s="31">
        <v>45680</v>
      </c>
      <c r="D4164" t="s">
        <v>275</v>
      </c>
      <c r="E4164" t="s">
        <v>276</v>
      </c>
      <c r="F4164" t="s">
        <v>326</v>
      </c>
      <c r="G4164" t="s">
        <v>327</v>
      </c>
      <c r="H4164" t="s">
        <v>328</v>
      </c>
      <c r="I4164" t="s">
        <v>329</v>
      </c>
      <c r="J4164">
        <v>220</v>
      </c>
      <c r="K4164">
        <v>1390.6200000000001</v>
      </c>
      <c r="L4164">
        <v>251.57373000000001</v>
      </c>
      <c r="M4164">
        <v>280.07</v>
      </c>
      <c r="N4164">
        <v>6.3210000000000006</v>
      </c>
      <c r="O4164" s="32">
        <f t="shared" ref="O4164:O4227" si="1105">$K4164-$Y4164</f>
        <v>1110.5500000000002</v>
      </c>
      <c r="P4164" s="32">
        <f t="shared" ref="P4164:P4227" si="1106">($O4164-$L4164)</f>
        <v>858.97627000000011</v>
      </c>
      <c r="Q4164">
        <v>708014</v>
      </c>
      <c r="R4164" t="s">
        <v>298</v>
      </c>
      <c r="S4164" t="s">
        <v>298</v>
      </c>
      <c r="T4164" t="str">
        <f t="shared" ref="T4164:T4227" si="1107">MID($U4164,1,3)</f>
        <v>VEN</v>
      </c>
      <c r="U4164" t="s">
        <v>300</v>
      </c>
      <c r="V4164" s="33">
        <f t="shared" ref="V4164:V4227" si="1108">IF($T4164="DEV",-$K4164,$K4164)</f>
        <v>1390.6200000000001</v>
      </c>
      <c r="W4164">
        <f t="shared" ref="W4164:W4227" si="1109">IF($T4164="DEV",-$J4164,$J4164)</f>
        <v>220</v>
      </c>
      <c r="X4164" s="33">
        <f t="shared" ref="X4164:X4227" si="1110">$V4164-$Y4164</f>
        <v>1110.5500000000002</v>
      </c>
      <c r="Y4164" s="33">
        <f t="shared" ref="Y4164:Y4227" si="1111">IF(A4164=59876,M4164,IF(A4164=59868,M4164,IF(R4164="6111",((K4164*0.12)+M4164),IF(T4164="DEV",-M4164,M4164))))</f>
        <v>280.07</v>
      </c>
      <c r="Z4164" s="45">
        <f t="shared" ref="Z4164:Z4227" si="1112">IFERROR($AA4164/$V4164,0)</f>
        <v>0.58605245861558153</v>
      </c>
      <c r="AA4164" s="33">
        <f t="shared" ref="AA4164:AA4227" si="1113">IF(VLOOKUP(AL4164,AR:AS,2,0)="sim",IF($T4164="DEV",($X4164-$L4164),$P4164)-(0.2*W4164),IF(VLOOKUP(AL4164,AR:AS,2,0)="OK",IF($T4164="DEV",($X4164-$L4164),$P4164)-(0.2*W4164),IF($T4164="DEV",($X4164-$L4164),$P4164)))</f>
        <v>814.97627000000011</v>
      </c>
      <c r="AB4164" s="45">
        <f t="shared" ref="AB4164:AB4227" si="1114">IFERROR($AA4164/$X4164,0)</f>
        <v>0.73384923686461656</v>
      </c>
      <c r="AC4164" s="33">
        <f>IFERROR($X4164/VLOOKUP(CONCATENATE("USD",C4164),[1]GEINDICE!AR$1:AS$65536,2,0),"")</f>
        <v>186.96442701055574</v>
      </c>
      <c r="AD4164" s="33">
        <f>IFERROR($AA4164/VLOOKUP(CONCATENATE("USD",C4164),[1]GEINDICE!AR$1:AS$65536,2,0),"")</f>
        <v>137.20370208252663</v>
      </c>
      <c r="AE4164" s="33">
        <f>IFERROR($X4164/VLOOKUP(CONCATENATE("EUR",C4164),[1]GEINDICE!AR$1:AS$65536,2,0),"")</f>
        <v>179.8257687387665</v>
      </c>
      <c r="AF4164" s="33">
        <f>IFERROR($AA4164/VLOOKUP(CONCATENATE("EUR",C4164),[1]GEINDICE!AR$1:AS$65536,2,0),"")</f>
        <v>131.96500315753681</v>
      </c>
      <c r="AG4164" s="48" t="str">
        <f>VLOOKUP(E4164,[1]Apresentação!AW$1:AX$65536,2,0)</f>
        <v xml:space="preserve">                    4 - CERAMIC AUXILIARIES</v>
      </c>
      <c r="AH4164" s="48" t="str">
        <f t="shared" ref="AH4164:AH4227" si="1115">CONCATENATE("         ",H4164," - ",I4164)</f>
        <v xml:space="preserve">         5141000001 - BDK 6030 BR</v>
      </c>
      <c r="AI4164" s="49" t="str">
        <f t="shared" ref="AI4164:AI4227" si="1116">CONCATENATE("     ",F4164," - ",G4164)</f>
        <v xml:space="preserve">     K00198 - PBG S.A</v>
      </c>
      <c r="AJ4164" t="str">
        <f t="shared" ref="AJ4164:AJ4227" si="1117">IF(RIGHT(I4164,2)="BR","     90 - SALES","     93 - RESALES")</f>
        <v xml:space="preserve">     90 - SALES</v>
      </c>
      <c r="AK4164" t="str">
        <f t="shared" ref="AK4164:AK4227" si="1118">IF(R4164="3201","EXP",IF(R4164="7101","EXP",""))</f>
        <v/>
      </c>
      <c r="AL4164">
        <f t="shared" ref="AL4164:AL4227" si="1119">VLOOKUP(MONTH(C4164),AQ:AR,2,0)</f>
        <v>1</v>
      </c>
      <c r="AM4164" t="str">
        <f t="shared" ref="AM4164:AM4227" si="1120">CONCATENATE(YEAR(C4164)," ",MONTH(C4164))</f>
        <v>2025 1</v>
      </c>
      <c r="AN4164" t="str">
        <f t="shared" ref="AN4164:AN4227" si="1121">MID(G4164,1,SEARCH(" ",G4164,1))</f>
        <v xml:space="preserve">PBG </v>
      </c>
    </row>
    <row r="4165" spans="1:40" x14ac:dyDescent="0.35">
      <c r="A4165">
        <v>81763</v>
      </c>
      <c r="B4165" t="s">
        <v>274</v>
      </c>
      <c r="C4165" s="31">
        <v>45740</v>
      </c>
      <c r="D4165" t="s">
        <v>275</v>
      </c>
      <c r="E4165" t="s">
        <v>276</v>
      </c>
      <c r="F4165" t="s">
        <v>326</v>
      </c>
      <c r="G4165" t="s">
        <v>327</v>
      </c>
      <c r="H4165" t="s">
        <v>328</v>
      </c>
      <c r="I4165" t="s">
        <v>329</v>
      </c>
      <c r="J4165">
        <v>440</v>
      </c>
      <c r="K4165">
        <v>2781.2400000000002</v>
      </c>
      <c r="L4165">
        <v>503.14746000000002</v>
      </c>
      <c r="M4165">
        <v>560.14</v>
      </c>
      <c r="N4165">
        <v>6.3210000000000006</v>
      </c>
      <c r="O4165" s="32">
        <f t="shared" si="1105"/>
        <v>2221.1000000000004</v>
      </c>
      <c r="P4165" s="32">
        <f t="shared" si="1106"/>
        <v>1717.9525400000002</v>
      </c>
      <c r="Q4165">
        <v>721556</v>
      </c>
      <c r="R4165" t="s">
        <v>298</v>
      </c>
      <c r="S4165" t="s">
        <v>298</v>
      </c>
      <c r="T4165" t="str">
        <f t="shared" si="1107"/>
        <v>VEN</v>
      </c>
      <c r="U4165" t="s">
        <v>293</v>
      </c>
      <c r="V4165" s="33">
        <f t="shared" si="1108"/>
        <v>2781.2400000000002</v>
      </c>
      <c r="W4165">
        <f t="shared" si="1109"/>
        <v>440</v>
      </c>
      <c r="X4165" s="33">
        <f t="shared" si="1110"/>
        <v>2221.1000000000004</v>
      </c>
      <c r="Y4165" s="33">
        <f t="shared" si="1111"/>
        <v>560.14</v>
      </c>
      <c r="Z4165" s="45">
        <f t="shared" si="1112"/>
        <v>0.58605245861558153</v>
      </c>
      <c r="AA4165" s="33">
        <f t="shared" si="1113"/>
        <v>1629.9525400000002</v>
      </c>
      <c r="AB4165" s="45">
        <f t="shared" si="1114"/>
        <v>0.73384923686461656</v>
      </c>
      <c r="AC4165" s="33">
        <f>IFERROR($X4165/VLOOKUP(CONCATENATE("USD",C4165),[1]GEINDICE!AR$1:AS$65536,2,0),"")</f>
        <v>386.9309966378064</v>
      </c>
      <c r="AD4165" s="33">
        <f>IFERROR($AA4165/VLOOKUP(CONCATENATE("USD",C4165),[1]GEINDICE!AR$1:AS$65536,2,0),"")</f>
        <v>283.94901660191977</v>
      </c>
      <c r="AE4165" s="33">
        <f>IFERROR($X4165/VLOOKUP(CONCATENATE("EUR",C4165),[1]GEINDICE!AR$1:AS$65536,2,0),"")</f>
        <v>358.43271418658327</v>
      </c>
      <c r="AF4165" s="33">
        <f>IFERROR($AA4165/VLOOKUP(CONCATENATE("EUR",C4165),[1]GEINDICE!AR$1:AS$65536,2,0),"")</f>
        <v>263.03557377313734</v>
      </c>
      <c r="AG4165" s="48" t="str">
        <f>VLOOKUP(E4165,[1]Apresentação!AW$1:AX$65536,2,0)</f>
        <v xml:space="preserve">                    4 - CERAMIC AUXILIARIES</v>
      </c>
      <c r="AH4165" s="48" t="str">
        <f t="shared" si="1115"/>
        <v xml:space="preserve">         5141000001 - BDK 6030 BR</v>
      </c>
      <c r="AI4165" s="49" t="str">
        <f t="shared" si="1116"/>
        <v xml:space="preserve">     K00198 - PBG S.A</v>
      </c>
      <c r="AJ4165" t="str">
        <f t="shared" si="1117"/>
        <v xml:space="preserve">     90 - SALES</v>
      </c>
      <c r="AK4165" t="str">
        <f t="shared" si="1118"/>
        <v/>
      </c>
      <c r="AL4165">
        <f t="shared" si="1119"/>
        <v>3</v>
      </c>
      <c r="AM4165" t="str">
        <f t="shared" si="1120"/>
        <v>2025 3</v>
      </c>
      <c r="AN4165" t="str">
        <f t="shared" si="1121"/>
        <v xml:space="preserve">PBG </v>
      </c>
    </row>
    <row r="4166" spans="1:40" x14ac:dyDescent="0.35">
      <c r="A4166">
        <v>81081</v>
      </c>
      <c r="B4166" t="s">
        <v>274</v>
      </c>
      <c r="C4166" s="31">
        <v>45687</v>
      </c>
      <c r="D4166" t="s">
        <v>275</v>
      </c>
      <c r="E4166" t="s">
        <v>276</v>
      </c>
      <c r="F4166" t="s">
        <v>326</v>
      </c>
      <c r="G4166" t="s">
        <v>327</v>
      </c>
      <c r="H4166" t="s">
        <v>328</v>
      </c>
      <c r="I4166" t="s">
        <v>329</v>
      </c>
      <c r="J4166">
        <v>330</v>
      </c>
      <c r="K4166">
        <v>2085.9299999999998</v>
      </c>
      <c r="L4166">
        <v>377.36059</v>
      </c>
      <c r="M4166">
        <v>420.11</v>
      </c>
      <c r="N4166">
        <v>6.3210000000000006</v>
      </c>
      <c r="O4166" s="32">
        <f t="shared" si="1105"/>
        <v>1665.8199999999997</v>
      </c>
      <c r="P4166" s="32">
        <f t="shared" si="1106"/>
        <v>1288.4594099999997</v>
      </c>
      <c r="Q4166">
        <v>708690</v>
      </c>
      <c r="R4166" t="s">
        <v>298</v>
      </c>
      <c r="S4166" t="s">
        <v>298</v>
      </c>
      <c r="T4166" t="str">
        <f t="shared" si="1107"/>
        <v>VEN</v>
      </c>
      <c r="U4166" t="s">
        <v>293</v>
      </c>
      <c r="V4166" s="33">
        <f t="shared" si="1108"/>
        <v>2085.9299999999998</v>
      </c>
      <c r="W4166">
        <f t="shared" si="1109"/>
        <v>330</v>
      </c>
      <c r="X4166" s="33">
        <f t="shared" si="1110"/>
        <v>1665.8199999999997</v>
      </c>
      <c r="Y4166" s="33">
        <f t="shared" si="1111"/>
        <v>420.11</v>
      </c>
      <c r="Z4166" s="45">
        <f t="shared" si="1112"/>
        <v>0.58605006400022996</v>
      </c>
      <c r="AA4166" s="33">
        <f t="shared" si="1113"/>
        <v>1222.4594099999997</v>
      </c>
      <c r="AB4166" s="45">
        <f t="shared" si="1114"/>
        <v>0.73384844100803204</v>
      </c>
      <c r="AC4166" s="33">
        <f>IFERROR($X4166/VLOOKUP(CONCATENATE("USD",C4166),[1]GEINDICE!AR$1:AS$65536,2,0),"")</f>
        <v>282.31366301732021</v>
      </c>
      <c r="AD4166" s="33">
        <f>IFERROR($AA4166/VLOOKUP(CONCATENATE("USD",C4166),[1]GEINDICE!AR$1:AS$65536,2,0),"")</f>
        <v>207.17544148052735</v>
      </c>
      <c r="AE4166" s="33">
        <f>IFERROR($X4166/VLOOKUP(CONCATENATE("EUR",C4166),[1]GEINDICE!AR$1:AS$65536,2,0),"")</f>
        <v>270.6230200633579</v>
      </c>
      <c r="AF4166" s="33">
        <f>IFERROR($AA4166/VLOOKUP(CONCATENATE("EUR",C4166),[1]GEINDICE!AR$1:AS$65536,2,0),"")</f>
        <v>198.5962813743806</v>
      </c>
      <c r="AG4166" s="48" t="str">
        <f>VLOOKUP(E4166,[1]Apresentação!AW$1:AX$65536,2,0)</f>
        <v xml:space="preserve">                    4 - CERAMIC AUXILIARIES</v>
      </c>
      <c r="AH4166" s="48" t="str">
        <f t="shared" si="1115"/>
        <v xml:space="preserve">         5141000001 - BDK 6030 BR</v>
      </c>
      <c r="AI4166" s="49" t="str">
        <f t="shared" si="1116"/>
        <v xml:space="preserve">     K00198 - PBG S.A</v>
      </c>
      <c r="AJ4166" t="str">
        <f t="shared" si="1117"/>
        <v xml:space="preserve">     90 - SALES</v>
      </c>
      <c r="AK4166" t="str">
        <f t="shared" si="1118"/>
        <v/>
      </c>
      <c r="AL4166">
        <f t="shared" si="1119"/>
        <v>1</v>
      </c>
      <c r="AM4166" t="str">
        <f t="shared" si="1120"/>
        <v>2025 1</v>
      </c>
      <c r="AN4166" t="str">
        <f t="shared" si="1121"/>
        <v xml:space="preserve">PBG </v>
      </c>
    </row>
    <row r="4167" spans="1:40" x14ac:dyDescent="0.35">
      <c r="A4167">
        <v>83890</v>
      </c>
      <c r="B4167" t="s">
        <v>274</v>
      </c>
      <c r="C4167" s="31">
        <v>45917</v>
      </c>
      <c r="D4167" t="s">
        <v>275</v>
      </c>
      <c r="E4167" t="s">
        <v>276</v>
      </c>
      <c r="F4167" t="s">
        <v>326</v>
      </c>
      <c r="G4167" t="s">
        <v>327</v>
      </c>
      <c r="H4167" t="s">
        <v>328</v>
      </c>
      <c r="I4167" t="s">
        <v>329</v>
      </c>
      <c r="J4167">
        <v>550</v>
      </c>
      <c r="K4167">
        <v>3476.55</v>
      </c>
      <c r="L4167">
        <v>464.46526</v>
      </c>
      <c r="M4167">
        <v>700.18</v>
      </c>
      <c r="N4167">
        <v>6.3210000000000006</v>
      </c>
      <c r="O4167" s="32">
        <f t="shared" si="1105"/>
        <v>2776.3700000000003</v>
      </c>
      <c r="P4167" s="32">
        <f t="shared" si="1106"/>
        <v>2311.9047400000004</v>
      </c>
      <c r="Q4167">
        <v>761660</v>
      </c>
      <c r="R4167" t="s">
        <v>298</v>
      </c>
      <c r="S4167" t="s">
        <v>298</v>
      </c>
      <c r="T4167" t="str">
        <f t="shared" si="1107"/>
        <v>VEN</v>
      </c>
      <c r="U4167" t="s">
        <v>293</v>
      </c>
      <c r="V4167" s="33">
        <f t="shared" si="1108"/>
        <v>3476.55</v>
      </c>
      <c r="W4167">
        <f t="shared" si="1109"/>
        <v>550</v>
      </c>
      <c r="X4167" s="33">
        <f t="shared" si="1110"/>
        <v>2776.3700000000003</v>
      </c>
      <c r="Y4167" s="33">
        <f t="shared" si="1111"/>
        <v>700.18</v>
      </c>
      <c r="Z4167" s="45">
        <f t="shared" si="1112"/>
        <v>0.63335914628007661</v>
      </c>
      <c r="AA4167" s="33">
        <f t="shared" si="1113"/>
        <v>2201.9047400000004</v>
      </c>
      <c r="AB4167" s="45">
        <f t="shared" si="1114"/>
        <v>0.79308764321758274</v>
      </c>
      <c r="AC4167" s="33">
        <f>IFERROR($X4167/VLOOKUP(CONCATENATE("USD",C4167),[1]GEINDICE!AR$1:AS$65536,2,0),"")</f>
        <v>523.73469657240958</v>
      </c>
      <c r="AD4167" s="33">
        <f>IFERROR($AA4167/VLOOKUP(CONCATENATE("USD",C4167),[1]GEINDICE!AR$1:AS$65536,2,0),"")</f>
        <v>415.36751617588811</v>
      </c>
      <c r="AE4167" s="33">
        <f>IFERROR($X4167/VLOOKUP(CONCATENATE("EUR",C4167),[1]GEINDICE!AR$1:AS$65536,2,0),"")</f>
        <v>442.11825405672249</v>
      </c>
      <c r="AF4167" s="33">
        <f>IFERROR($AA4167/VLOOKUP(CONCATENATE("EUR",C4167),[1]GEINDICE!AR$1:AS$65536,2,0),"")</f>
        <v>350.63852413331853</v>
      </c>
      <c r="AG4167" s="48" t="str">
        <f>VLOOKUP(E4167,[1]Apresentação!AW$1:AX$65536,2,0)</f>
        <v xml:space="preserve">                    4 - CERAMIC AUXILIARIES</v>
      </c>
      <c r="AH4167" s="48" t="str">
        <f t="shared" si="1115"/>
        <v xml:space="preserve">         5141000001 - BDK 6030 BR</v>
      </c>
      <c r="AI4167" s="49" t="str">
        <f t="shared" si="1116"/>
        <v xml:space="preserve">     K00198 - PBG S.A</v>
      </c>
      <c r="AJ4167" t="str">
        <f t="shared" si="1117"/>
        <v xml:space="preserve">     90 - SALES</v>
      </c>
      <c r="AK4167" t="str">
        <f t="shared" si="1118"/>
        <v/>
      </c>
      <c r="AL4167">
        <f t="shared" si="1119"/>
        <v>9</v>
      </c>
      <c r="AM4167" t="str">
        <f t="shared" si="1120"/>
        <v>2025 9</v>
      </c>
      <c r="AN4167" t="str">
        <f t="shared" si="1121"/>
        <v xml:space="preserve">PBG </v>
      </c>
    </row>
    <row r="4168" spans="1:40" x14ac:dyDescent="0.35">
      <c r="A4168">
        <v>82690</v>
      </c>
      <c r="B4168" t="s">
        <v>274</v>
      </c>
      <c r="C4168" s="31">
        <v>45814</v>
      </c>
      <c r="D4168" t="s">
        <v>275</v>
      </c>
      <c r="E4168" t="s">
        <v>276</v>
      </c>
      <c r="F4168" t="s">
        <v>326</v>
      </c>
      <c r="G4168" t="s">
        <v>327</v>
      </c>
      <c r="H4168" t="s">
        <v>328</v>
      </c>
      <c r="I4168" t="s">
        <v>329</v>
      </c>
      <c r="J4168">
        <v>220</v>
      </c>
      <c r="K4168">
        <v>1390.6200000000001</v>
      </c>
      <c r="L4168">
        <v>262.63607000000002</v>
      </c>
      <c r="M4168">
        <v>280.07</v>
      </c>
      <c r="N4168">
        <v>6.3210000000000006</v>
      </c>
      <c r="O4168" s="32">
        <f t="shared" si="1105"/>
        <v>1110.5500000000002</v>
      </c>
      <c r="P4168" s="32">
        <f t="shared" si="1106"/>
        <v>847.91393000000016</v>
      </c>
      <c r="Q4168">
        <v>740737</v>
      </c>
      <c r="R4168" t="s">
        <v>298</v>
      </c>
      <c r="S4168" t="s">
        <v>298</v>
      </c>
      <c r="T4168" t="str">
        <f t="shared" si="1107"/>
        <v>VEN</v>
      </c>
      <c r="U4168" t="s">
        <v>300</v>
      </c>
      <c r="V4168" s="33">
        <f t="shared" si="1108"/>
        <v>1390.6200000000001</v>
      </c>
      <c r="W4168">
        <f t="shared" si="1109"/>
        <v>220</v>
      </c>
      <c r="X4168" s="33">
        <f t="shared" si="1110"/>
        <v>1110.5500000000002</v>
      </c>
      <c r="Y4168" s="33">
        <f t="shared" si="1111"/>
        <v>280.07</v>
      </c>
      <c r="Z4168" s="45">
        <f t="shared" si="1112"/>
        <v>0.5780974888898478</v>
      </c>
      <c r="AA4168" s="33">
        <f t="shared" si="1113"/>
        <v>803.91393000000016</v>
      </c>
      <c r="AB4168" s="45">
        <f t="shared" si="1114"/>
        <v>0.72388810049074781</v>
      </c>
      <c r="AC4168" s="33">
        <f>IFERROR($X4168/VLOOKUP(CONCATENATE("USD",C4168),[1]GEINDICE!AR$1:AS$65536,2,0),"")</f>
        <v>198.50036641821725</v>
      </c>
      <c r="AD4168" s="33">
        <f>IFERROR($AA4168/VLOOKUP(CONCATENATE("USD",C4168),[1]GEINDICE!AR$1:AS$65536,2,0),"")</f>
        <v>143.69205319320073</v>
      </c>
      <c r="AE4168" s="33">
        <f>IFERROR($X4168/VLOOKUP(CONCATENATE("EUR",C4168),[1]GEINDICE!AR$1:AS$65536,2,0),"")</f>
        <v>174.16840487430017</v>
      </c>
      <c r="AF4168" s="33">
        <f>IFERROR($AA4168/VLOOKUP(CONCATENATE("EUR",C4168),[1]GEINDICE!AR$1:AS$65536,2,0),"")</f>
        <v>126.07843576996065</v>
      </c>
      <c r="AG4168" s="48" t="str">
        <f>VLOOKUP(E4168,[1]Apresentação!AW$1:AX$65536,2,0)</f>
        <v xml:space="preserve">                    4 - CERAMIC AUXILIARIES</v>
      </c>
      <c r="AH4168" s="48" t="str">
        <f t="shared" si="1115"/>
        <v xml:space="preserve">         5141000001 - BDK 6030 BR</v>
      </c>
      <c r="AI4168" s="49" t="str">
        <f t="shared" si="1116"/>
        <v xml:space="preserve">     K00198 - PBG S.A</v>
      </c>
      <c r="AJ4168" t="str">
        <f t="shared" si="1117"/>
        <v xml:space="preserve">     90 - SALES</v>
      </c>
      <c r="AK4168" t="str">
        <f t="shared" si="1118"/>
        <v/>
      </c>
      <c r="AL4168">
        <f t="shared" si="1119"/>
        <v>6</v>
      </c>
      <c r="AM4168" t="str">
        <f t="shared" si="1120"/>
        <v>2025 6</v>
      </c>
      <c r="AN4168" t="str">
        <f t="shared" si="1121"/>
        <v xml:space="preserve">PBG </v>
      </c>
    </row>
    <row r="4169" spans="1:40" x14ac:dyDescent="0.35">
      <c r="A4169">
        <v>83235</v>
      </c>
      <c r="B4169" t="s">
        <v>274</v>
      </c>
      <c r="C4169" s="31">
        <v>45861</v>
      </c>
      <c r="D4169" t="s">
        <v>275</v>
      </c>
      <c r="E4169" t="s">
        <v>276</v>
      </c>
      <c r="F4169" t="s">
        <v>326</v>
      </c>
      <c r="G4169" t="s">
        <v>327</v>
      </c>
      <c r="H4169" t="s">
        <v>328</v>
      </c>
      <c r="I4169" t="s">
        <v>329</v>
      </c>
      <c r="J4169">
        <v>660</v>
      </c>
      <c r="K4169">
        <v>4171.8599999999997</v>
      </c>
      <c r="L4169">
        <v>867.83942999999999</v>
      </c>
      <c r="M4169">
        <v>840.21</v>
      </c>
      <c r="N4169">
        <v>6.3210000000000006</v>
      </c>
      <c r="O4169" s="32">
        <f t="shared" si="1105"/>
        <v>3331.6499999999996</v>
      </c>
      <c r="P4169" s="32">
        <f t="shared" si="1106"/>
        <v>2463.8105699999996</v>
      </c>
      <c r="Q4169">
        <v>744661</v>
      </c>
      <c r="R4169" t="s">
        <v>298</v>
      </c>
      <c r="S4169" t="s">
        <v>298</v>
      </c>
      <c r="T4169" t="str">
        <f t="shared" si="1107"/>
        <v>VEN</v>
      </c>
      <c r="U4169" t="s">
        <v>300</v>
      </c>
      <c r="V4169" s="33">
        <f t="shared" si="1108"/>
        <v>4171.8599999999997</v>
      </c>
      <c r="W4169">
        <f t="shared" si="1109"/>
        <v>660</v>
      </c>
      <c r="X4169" s="33">
        <f t="shared" si="1110"/>
        <v>3331.6499999999996</v>
      </c>
      <c r="Y4169" s="33">
        <f t="shared" si="1111"/>
        <v>840.21</v>
      </c>
      <c r="Z4169" s="45">
        <f t="shared" si="1112"/>
        <v>0.5589378766305676</v>
      </c>
      <c r="AA4169" s="33">
        <f t="shared" si="1113"/>
        <v>2331.8105699999996</v>
      </c>
      <c r="AB4169" s="45">
        <f t="shared" si="1114"/>
        <v>0.69989661879249021</v>
      </c>
      <c r="AC4169" s="33">
        <f>IFERROR($X4169/VLOOKUP(CONCATENATE("USD",C4169),[1]GEINDICE!AR$1:AS$65536,2,0),"")</f>
        <v>599.89736572015045</v>
      </c>
      <c r="AD4169" s="33">
        <f>IFERROR($AA4169/VLOOKUP(CONCATENATE("USD",C4169),[1]GEINDICE!AR$1:AS$65536,2,0),"")</f>
        <v>419.8661378900552</v>
      </c>
      <c r="AE4169" s="33">
        <f>IFERROR($X4169/VLOOKUP(CONCATENATE("EUR",C4169),[1]GEINDICE!AR$1:AS$65536,2,0),"")</f>
        <v>510.68379343644131</v>
      </c>
      <c r="AF4169" s="33">
        <f>IFERROR($AA4169/VLOOKUP(CONCATENATE("EUR",C4169),[1]GEINDICE!AR$1:AS$65536,2,0),"")</f>
        <v>357.42586029828777</v>
      </c>
      <c r="AG4169" s="48" t="str">
        <f>VLOOKUP(E4169,[1]Apresentação!AW$1:AX$65536,2,0)</f>
        <v xml:space="preserve">                    4 - CERAMIC AUXILIARIES</v>
      </c>
      <c r="AH4169" s="48" t="str">
        <f t="shared" si="1115"/>
        <v xml:space="preserve">         5141000001 - BDK 6030 BR</v>
      </c>
      <c r="AI4169" s="49" t="str">
        <f t="shared" si="1116"/>
        <v xml:space="preserve">     K00198 - PBG S.A</v>
      </c>
      <c r="AJ4169" t="str">
        <f t="shared" si="1117"/>
        <v xml:space="preserve">     90 - SALES</v>
      </c>
      <c r="AK4169" t="str">
        <f t="shared" si="1118"/>
        <v/>
      </c>
      <c r="AL4169">
        <f t="shared" si="1119"/>
        <v>7</v>
      </c>
      <c r="AM4169" t="str">
        <f t="shared" si="1120"/>
        <v>2025 7</v>
      </c>
      <c r="AN4169" t="str">
        <f t="shared" si="1121"/>
        <v xml:space="preserve">PBG </v>
      </c>
    </row>
    <row r="4170" spans="1:40" x14ac:dyDescent="0.35">
      <c r="A4170">
        <v>83405</v>
      </c>
      <c r="B4170" t="s">
        <v>274</v>
      </c>
      <c r="C4170" s="31">
        <v>45875</v>
      </c>
      <c r="D4170" t="s">
        <v>275</v>
      </c>
      <c r="E4170" t="s">
        <v>276</v>
      </c>
      <c r="F4170" t="s">
        <v>326</v>
      </c>
      <c r="G4170" t="s">
        <v>327</v>
      </c>
      <c r="H4170" t="s">
        <v>328</v>
      </c>
      <c r="I4170" t="s">
        <v>329</v>
      </c>
      <c r="J4170">
        <v>660</v>
      </c>
      <c r="K4170">
        <v>4171.8599999999997</v>
      </c>
      <c r="L4170">
        <v>557.35829999999999</v>
      </c>
      <c r="M4170">
        <v>840.21</v>
      </c>
      <c r="N4170">
        <v>6.3210000000000006</v>
      </c>
      <c r="O4170" s="32">
        <f t="shared" si="1105"/>
        <v>3331.6499999999996</v>
      </c>
      <c r="P4170" s="32">
        <f t="shared" si="1106"/>
        <v>2774.2916999999998</v>
      </c>
      <c r="Q4170">
        <v>749177</v>
      </c>
      <c r="R4170" t="s">
        <v>298</v>
      </c>
      <c r="S4170" t="s">
        <v>298</v>
      </c>
      <c r="T4170" t="str">
        <f t="shared" si="1107"/>
        <v>VEN</v>
      </c>
      <c r="U4170" t="s">
        <v>300</v>
      </c>
      <c r="V4170" s="33">
        <f t="shared" si="1108"/>
        <v>4171.8599999999997</v>
      </c>
      <c r="W4170">
        <f t="shared" si="1109"/>
        <v>660</v>
      </c>
      <c r="X4170" s="33">
        <f t="shared" si="1110"/>
        <v>3331.6499999999996</v>
      </c>
      <c r="Y4170" s="33">
        <f t="shared" si="1111"/>
        <v>840.21</v>
      </c>
      <c r="Z4170" s="45">
        <f t="shared" si="1112"/>
        <v>0.63336058736390966</v>
      </c>
      <c r="AA4170" s="33">
        <f t="shared" si="1113"/>
        <v>2642.2916999999998</v>
      </c>
      <c r="AB4170" s="45">
        <f t="shared" si="1114"/>
        <v>0.79308801944982221</v>
      </c>
      <c r="AC4170" s="33">
        <f>IFERROR($X4170/VLOOKUP(CONCATENATE("USD",C4170),[1]GEINDICE!AR$1:AS$65536,2,0),"")</f>
        <v>607.94314076128603</v>
      </c>
      <c r="AD4170" s="33">
        <f>IFERROR($AA4170/VLOOKUP(CONCATENATE("USD",C4170),[1]GEINDICE!AR$1:AS$65536,2,0),"")</f>
        <v>482.15242144447279</v>
      </c>
      <c r="AE4170" s="33">
        <f>IFERROR($X4170/VLOOKUP(CONCATENATE("EUR",C4170),[1]GEINDICE!AR$1:AS$65536,2,0),"")</f>
        <v>521.97311524722681</v>
      </c>
      <c r="AF4170" s="33">
        <f>IFERROR($AA4170/VLOOKUP(CONCATENATE("EUR",C4170),[1]GEINDICE!AR$1:AS$65536,2,0),"")</f>
        <v>413.97062417747691</v>
      </c>
      <c r="AG4170" s="48" t="str">
        <f>VLOOKUP(E4170,[1]Apresentação!AW$1:AX$65536,2,0)</f>
        <v xml:space="preserve">                    4 - CERAMIC AUXILIARIES</v>
      </c>
      <c r="AH4170" s="48" t="str">
        <f t="shared" si="1115"/>
        <v xml:space="preserve">         5141000001 - BDK 6030 BR</v>
      </c>
      <c r="AI4170" s="49" t="str">
        <f t="shared" si="1116"/>
        <v xml:space="preserve">     K00198 - PBG S.A</v>
      </c>
      <c r="AJ4170" t="str">
        <f t="shared" si="1117"/>
        <v xml:space="preserve">     90 - SALES</v>
      </c>
      <c r="AK4170" t="str">
        <f t="shared" si="1118"/>
        <v/>
      </c>
      <c r="AL4170">
        <f t="shared" si="1119"/>
        <v>8</v>
      </c>
      <c r="AM4170" t="str">
        <f t="shared" si="1120"/>
        <v>2025 8</v>
      </c>
      <c r="AN4170" t="str">
        <f t="shared" si="1121"/>
        <v xml:space="preserve">PBG </v>
      </c>
    </row>
    <row r="4171" spans="1:40" x14ac:dyDescent="0.35">
      <c r="A4171">
        <v>83551</v>
      </c>
      <c r="B4171" t="s">
        <v>274</v>
      </c>
      <c r="C4171" s="31">
        <v>45888</v>
      </c>
      <c r="D4171" t="s">
        <v>275</v>
      </c>
      <c r="E4171" t="s">
        <v>276</v>
      </c>
      <c r="F4171" t="s">
        <v>326</v>
      </c>
      <c r="G4171" t="s">
        <v>327</v>
      </c>
      <c r="H4171" t="s">
        <v>328</v>
      </c>
      <c r="I4171" t="s">
        <v>329</v>
      </c>
      <c r="J4171">
        <v>330</v>
      </c>
      <c r="K4171">
        <v>2085.9299999999998</v>
      </c>
      <c r="L4171">
        <v>278.67914999999999</v>
      </c>
      <c r="M4171">
        <v>420.11</v>
      </c>
      <c r="N4171">
        <v>6.3210000000000006</v>
      </c>
      <c r="O4171" s="32">
        <f t="shared" si="1105"/>
        <v>1665.8199999999997</v>
      </c>
      <c r="P4171" s="32">
        <f t="shared" si="1106"/>
        <v>1387.1408499999998</v>
      </c>
      <c r="Q4171">
        <v>757879</v>
      </c>
      <c r="R4171" t="s">
        <v>298</v>
      </c>
      <c r="S4171" t="s">
        <v>298</v>
      </c>
      <c r="T4171" t="str">
        <f t="shared" si="1107"/>
        <v>VEN</v>
      </c>
      <c r="U4171" t="s">
        <v>300</v>
      </c>
      <c r="V4171" s="33">
        <f t="shared" si="1108"/>
        <v>2085.9299999999998</v>
      </c>
      <c r="W4171">
        <f t="shared" si="1109"/>
        <v>330</v>
      </c>
      <c r="X4171" s="33">
        <f t="shared" si="1110"/>
        <v>1665.8199999999997</v>
      </c>
      <c r="Y4171" s="33">
        <f t="shared" si="1111"/>
        <v>420.11</v>
      </c>
      <c r="Z4171" s="45">
        <f t="shared" si="1112"/>
        <v>0.63335819035154572</v>
      </c>
      <c r="AA4171" s="33">
        <f t="shared" si="1113"/>
        <v>1321.1408499999998</v>
      </c>
      <c r="AB4171" s="45">
        <f t="shared" si="1114"/>
        <v>0.79308739839838638</v>
      </c>
      <c r="AC4171" s="33">
        <f>IFERROR($X4171/VLOOKUP(CONCATENATE("USD",C4171),[1]GEINDICE!AR$1:AS$65536,2,0),"")</f>
        <v>304.44842459244092</v>
      </c>
      <c r="AD4171" s="33">
        <f>IFERROR($AA4171/VLOOKUP(CONCATENATE("USD",C4171),[1]GEINDICE!AR$1:AS$65536,2,0),"")</f>
        <v>241.45420900650626</v>
      </c>
      <c r="AE4171" s="33">
        <f>IFERROR($X4171/VLOOKUP(CONCATENATE("EUR",C4171),[1]GEINDICE!AR$1:AS$65536,2,0),"")</f>
        <v>261.10440602517275</v>
      </c>
      <c r="AF4171" s="33">
        <f>IFERROR($AA4171/VLOOKUP(CONCATENATE("EUR",C4171),[1]GEINDICE!AR$1:AS$65536,2,0),"")</f>
        <v>207.07861408486022</v>
      </c>
      <c r="AG4171" s="48" t="str">
        <f>VLOOKUP(E4171,[1]Apresentação!AW$1:AX$65536,2,0)</f>
        <v xml:space="preserve">                    4 - CERAMIC AUXILIARIES</v>
      </c>
      <c r="AH4171" s="48" t="str">
        <f t="shared" si="1115"/>
        <v xml:space="preserve">         5141000001 - BDK 6030 BR</v>
      </c>
      <c r="AI4171" s="49" t="str">
        <f t="shared" si="1116"/>
        <v xml:space="preserve">     K00198 - PBG S.A</v>
      </c>
      <c r="AJ4171" t="str">
        <f t="shared" si="1117"/>
        <v xml:space="preserve">     90 - SALES</v>
      </c>
      <c r="AK4171" t="str">
        <f t="shared" si="1118"/>
        <v/>
      </c>
      <c r="AL4171">
        <f t="shared" si="1119"/>
        <v>8</v>
      </c>
      <c r="AM4171" t="str">
        <f t="shared" si="1120"/>
        <v>2025 8</v>
      </c>
      <c r="AN4171" t="str">
        <f t="shared" si="1121"/>
        <v xml:space="preserve">PBG </v>
      </c>
    </row>
    <row r="4172" spans="1:40" x14ac:dyDescent="0.35">
      <c r="A4172">
        <v>84302</v>
      </c>
      <c r="B4172" t="s">
        <v>274</v>
      </c>
      <c r="C4172" s="31">
        <v>45951</v>
      </c>
      <c r="D4172" t="s">
        <v>275</v>
      </c>
      <c r="E4172" t="s">
        <v>276</v>
      </c>
      <c r="F4172" t="s">
        <v>326</v>
      </c>
      <c r="G4172" t="s">
        <v>327</v>
      </c>
      <c r="H4172" t="s">
        <v>328</v>
      </c>
      <c r="I4172" t="s">
        <v>329</v>
      </c>
      <c r="J4172">
        <v>550</v>
      </c>
      <c r="K4172">
        <v>3476.55</v>
      </c>
      <c r="L4172">
        <v>634.58972000000006</v>
      </c>
      <c r="M4172">
        <v>700.18</v>
      </c>
      <c r="N4172">
        <v>6.3210000000000006</v>
      </c>
      <c r="O4172" s="32">
        <f t="shared" si="1105"/>
        <v>2776.3700000000003</v>
      </c>
      <c r="P4172" s="32">
        <f t="shared" si="1106"/>
        <v>2141.7802800000004</v>
      </c>
      <c r="Q4172">
        <v>764786</v>
      </c>
      <c r="R4172" t="s">
        <v>298</v>
      </c>
      <c r="S4172" t="s">
        <v>298</v>
      </c>
      <c r="T4172" t="str">
        <f t="shared" si="1107"/>
        <v>VEN</v>
      </c>
      <c r="U4172" t="s">
        <v>300</v>
      </c>
      <c r="V4172" s="33">
        <f t="shared" si="1108"/>
        <v>3476.55</v>
      </c>
      <c r="W4172">
        <f t="shared" si="1109"/>
        <v>550</v>
      </c>
      <c r="X4172" s="33">
        <f t="shared" si="1110"/>
        <v>2776.3700000000003</v>
      </c>
      <c r="Y4172" s="33">
        <f t="shared" si="1111"/>
        <v>700.18</v>
      </c>
      <c r="Z4172" s="45">
        <f t="shared" si="1112"/>
        <v>0.58442429419970954</v>
      </c>
      <c r="AA4172" s="33">
        <f t="shared" si="1113"/>
        <v>2031.7802800000004</v>
      </c>
      <c r="AB4172" s="45">
        <f t="shared" si="1114"/>
        <v>0.7318117830116303</v>
      </c>
      <c r="AC4172" s="33">
        <f>IFERROR($X4172/VLOOKUP(CONCATENATE("USD",C4172),[1]GEINDICE!AR$1:AS$65536,2,0),"")</f>
        <v>515.59389392363698</v>
      </c>
      <c r="AD4172" s="33">
        <f>IFERROR($AA4172/VLOOKUP(CONCATENATE("USD",C4172),[1]GEINDICE!AR$1:AS$65536,2,0),"")</f>
        <v>377.31768682216614</v>
      </c>
      <c r="AE4172" s="33">
        <f>IFERROR($X4172/VLOOKUP(CONCATENATE("EUR",C4172),[1]GEINDICE!AR$1:AS$65536,2,0),"")</f>
        <v>443.86410871302962</v>
      </c>
      <c r="AF4172" s="33">
        <f>IFERROR($AA4172/VLOOKUP(CONCATENATE("EUR",C4172),[1]GEINDICE!AR$1:AS$65536,2,0),"")</f>
        <v>324.82498481215038</v>
      </c>
      <c r="AG4172" s="48" t="str">
        <f>VLOOKUP(E4172,[1]Apresentação!AW$1:AX$65536,2,0)</f>
        <v xml:space="preserve">                    4 - CERAMIC AUXILIARIES</v>
      </c>
      <c r="AH4172" s="48" t="str">
        <f t="shared" si="1115"/>
        <v xml:space="preserve">         5141000001 - BDK 6030 BR</v>
      </c>
      <c r="AI4172" s="49" t="str">
        <f t="shared" si="1116"/>
        <v xml:space="preserve">     K00198 - PBG S.A</v>
      </c>
      <c r="AJ4172" t="str">
        <f t="shared" si="1117"/>
        <v xml:space="preserve">     90 - SALES</v>
      </c>
      <c r="AK4172" t="str">
        <f t="shared" si="1118"/>
        <v/>
      </c>
      <c r="AL4172">
        <f t="shared" si="1119"/>
        <v>10</v>
      </c>
      <c r="AM4172" t="str">
        <f t="shared" si="1120"/>
        <v>2025 10</v>
      </c>
      <c r="AN4172" t="str">
        <f t="shared" si="1121"/>
        <v xml:space="preserve">PBG </v>
      </c>
    </row>
    <row r="4173" spans="1:40" x14ac:dyDescent="0.35">
      <c r="A4173">
        <v>83119</v>
      </c>
      <c r="B4173" t="s">
        <v>274</v>
      </c>
      <c r="C4173" s="31">
        <v>45853</v>
      </c>
      <c r="D4173" t="s">
        <v>275</v>
      </c>
      <c r="E4173" t="s">
        <v>276</v>
      </c>
      <c r="F4173" t="s">
        <v>326</v>
      </c>
      <c r="G4173" t="s">
        <v>327</v>
      </c>
      <c r="H4173" t="s">
        <v>328</v>
      </c>
      <c r="I4173" t="s">
        <v>329</v>
      </c>
      <c r="J4173">
        <v>440</v>
      </c>
      <c r="K4173">
        <v>2781.2400000000002</v>
      </c>
      <c r="L4173">
        <v>623.91340000000002</v>
      </c>
      <c r="M4173">
        <v>560.14</v>
      </c>
      <c r="N4173">
        <v>6.3210000000000006</v>
      </c>
      <c r="O4173" s="32">
        <f t="shared" si="1105"/>
        <v>2221.1000000000004</v>
      </c>
      <c r="P4173" s="32">
        <f t="shared" si="1106"/>
        <v>1597.1866000000005</v>
      </c>
      <c r="Q4173">
        <v>743828</v>
      </c>
      <c r="R4173" t="s">
        <v>298</v>
      </c>
      <c r="S4173" t="s">
        <v>298</v>
      </c>
      <c r="T4173" t="str">
        <f t="shared" si="1107"/>
        <v>VEN</v>
      </c>
      <c r="U4173" t="s">
        <v>300</v>
      </c>
      <c r="V4173" s="33">
        <f t="shared" si="1108"/>
        <v>2781.2400000000002</v>
      </c>
      <c r="W4173">
        <f t="shared" si="1109"/>
        <v>440</v>
      </c>
      <c r="X4173" s="33">
        <f t="shared" si="1110"/>
        <v>2221.1000000000004</v>
      </c>
      <c r="Y4173" s="33">
        <f t="shared" si="1111"/>
        <v>560.14</v>
      </c>
      <c r="Z4173" s="45">
        <f t="shared" si="1112"/>
        <v>0.54263084091987757</v>
      </c>
      <c r="AA4173" s="33">
        <f t="shared" si="1113"/>
        <v>1509.1866000000005</v>
      </c>
      <c r="AB4173" s="45">
        <f t="shared" si="1114"/>
        <v>0.67947710593849908</v>
      </c>
      <c r="AC4173" s="33">
        <f>IFERROR($X4173/VLOOKUP(CONCATENATE("USD",C4173),[1]GEINDICE!AR$1:AS$65536,2,0),"")</f>
        <v>399.65092845832743</v>
      </c>
      <c r="AD4173" s="33">
        <f>IFERROR($AA4173/VLOOKUP(CONCATENATE("USD",C4173),[1]GEINDICE!AR$1:AS$65536,2,0),"")</f>
        <v>271.55365625449843</v>
      </c>
      <c r="AE4173" s="33">
        <f>IFERROR($X4173/VLOOKUP(CONCATENATE("EUR",C4173),[1]GEINDICE!AR$1:AS$65536,2,0),"")</f>
        <v>343.9353350160269</v>
      </c>
      <c r="AF4173" s="33">
        <f>IFERROR($AA4173/VLOOKUP(CONCATENATE("EUR",C4173),[1]GEINDICE!AR$1:AS$65536,2,0),"")</f>
        <v>233.69618606667808</v>
      </c>
      <c r="AG4173" s="48" t="str">
        <f>VLOOKUP(E4173,[1]Apresentação!AW$1:AX$65536,2,0)</f>
        <v xml:space="preserve">                    4 - CERAMIC AUXILIARIES</v>
      </c>
      <c r="AH4173" s="48" t="str">
        <f t="shared" si="1115"/>
        <v xml:space="preserve">         5141000001 - BDK 6030 BR</v>
      </c>
      <c r="AI4173" s="49" t="str">
        <f t="shared" si="1116"/>
        <v xml:space="preserve">     K00198 - PBG S.A</v>
      </c>
      <c r="AJ4173" t="str">
        <f t="shared" si="1117"/>
        <v xml:space="preserve">     90 - SALES</v>
      </c>
      <c r="AK4173" t="str">
        <f t="shared" si="1118"/>
        <v/>
      </c>
      <c r="AL4173">
        <f t="shared" si="1119"/>
        <v>7</v>
      </c>
      <c r="AM4173" t="str">
        <f t="shared" si="1120"/>
        <v>2025 7</v>
      </c>
      <c r="AN4173" t="str">
        <f t="shared" si="1121"/>
        <v xml:space="preserve">PBG </v>
      </c>
    </row>
    <row r="4174" spans="1:40" x14ac:dyDescent="0.35">
      <c r="A4174">
        <v>83819</v>
      </c>
      <c r="B4174" t="s">
        <v>274</v>
      </c>
      <c r="C4174" s="31">
        <v>45910</v>
      </c>
      <c r="D4174" t="s">
        <v>275</v>
      </c>
      <c r="E4174" t="s">
        <v>276</v>
      </c>
      <c r="F4174" t="s">
        <v>326</v>
      </c>
      <c r="G4174" t="s">
        <v>327</v>
      </c>
      <c r="H4174" t="s">
        <v>328</v>
      </c>
      <c r="I4174" t="s">
        <v>329</v>
      </c>
      <c r="J4174">
        <v>110</v>
      </c>
      <c r="K4174">
        <v>695.31000000000006</v>
      </c>
      <c r="L4174">
        <v>92.893050000000002</v>
      </c>
      <c r="M4174">
        <v>140.04</v>
      </c>
      <c r="N4174">
        <v>6.3210000000000006</v>
      </c>
      <c r="O4174" s="32">
        <f t="shared" si="1105"/>
        <v>555.2700000000001</v>
      </c>
      <c r="P4174" s="32">
        <f t="shared" si="1106"/>
        <v>462.37695000000008</v>
      </c>
      <c r="Q4174">
        <v>761081</v>
      </c>
      <c r="R4174" t="s">
        <v>298</v>
      </c>
      <c r="S4174" t="s">
        <v>298</v>
      </c>
      <c r="T4174" t="str">
        <f t="shared" si="1107"/>
        <v>VEN</v>
      </c>
      <c r="U4174" t="s">
        <v>300</v>
      </c>
      <c r="V4174" s="33">
        <f t="shared" si="1108"/>
        <v>695.31000000000006</v>
      </c>
      <c r="W4174">
        <f t="shared" si="1109"/>
        <v>110</v>
      </c>
      <c r="X4174" s="33">
        <f t="shared" si="1110"/>
        <v>555.2700000000001</v>
      </c>
      <c r="Y4174" s="33">
        <f t="shared" si="1111"/>
        <v>140.04</v>
      </c>
      <c r="Z4174" s="45">
        <f t="shared" si="1112"/>
        <v>0.63335339632681831</v>
      </c>
      <c r="AA4174" s="33">
        <f t="shared" si="1113"/>
        <v>440.37695000000008</v>
      </c>
      <c r="AB4174" s="45">
        <f t="shared" si="1114"/>
        <v>0.7930861562843301</v>
      </c>
      <c r="AC4174" s="33">
        <f>IFERROR($X4174/VLOOKUP(CONCATENATE("USD",C4174),[1]GEINDICE!AR$1:AS$65536,2,0),"")</f>
        <v>102.59409123662769</v>
      </c>
      <c r="AD4174" s="33">
        <f>IFERROR($AA4174/VLOOKUP(CONCATENATE("USD",C4174),[1]GEINDICE!AR$1:AS$65536,2,0),"")</f>
        <v>81.365953476340934</v>
      </c>
      <c r="AE4174" s="33">
        <f>IFERROR($X4174/VLOOKUP(CONCATENATE("EUR",C4174),[1]GEINDICE!AR$1:AS$65536,2,0),"")</f>
        <v>87.575112372841261</v>
      </c>
      <c r="AF4174" s="33">
        <f>IFERROR($AA4174/VLOOKUP(CONCATENATE("EUR",C4174),[1]GEINDICE!AR$1:AS$65536,2,0),"")</f>
        <v>69.454609257944966</v>
      </c>
      <c r="AG4174" s="48" t="str">
        <f>VLOOKUP(E4174,[1]Apresentação!AW$1:AX$65536,2,0)</f>
        <v xml:space="preserve">                    4 - CERAMIC AUXILIARIES</v>
      </c>
      <c r="AH4174" s="48" t="str">
        <f t="shared" si="1115"/>
        <v xml:space="preserve">         5141000001 - BDK 6030 BR</v>
      </c>
      <c r="AI4174" s="49" t="str">
        <f t="shared" si="1116"/>
        <v xml:space="preserve">     K00198 - PBG S.A</v>
      </c>
      <c r="AJ4174" t="str">
        <f t="shared" si="1117"/>
        <v xml:space="preserve">     90 - SALES</v>
      </c>
      <c r="AK4174" t="str">
        <f t="shared" si="1118"/>
        <v/>
      </c>
      <c r="AL4174">
        <f t="shared" si="1119"/>
        <v>9</v>
      </c>
      <c r="AM4174" t="str">
        <f t="shared" si="1120"/>
        <v>2025 9</v>
      </c>
      <c r="AN4174" t="str">
        <f t="shared" si="1121"/>
        <v xml:space="preserve">PBG </v>
      </c>
    </row>
    <row r="4175" spans="1:40" x14ac:dyDescent="0.35">
      <c r="A4175">
        <v>84532</v>
      </c>
      <c r="B4175" t="s">
        <v>274</v>
      </c>
      <c r="C4175" s="31">
        <v>45966</v>
      </c>
      <c r="D4175" t="s">
        <v>275</v>
      </c>
      <c r="E4175" t="s">
        <v>276</v>
      </c>
      <c r="F4175" t="s">
        <v>326</v>
      </c>
      <c r="G4175" t="s">
        <v>327</v>
      </c>
      <c r="H4175" t="s">
        <v>328</v>
      </c>
      <c r="I4175" t="s">
        <v>329</v>
      </c>
      <c r="J4175">
        <v>330</v>
      </c>
      <c r="K4175">
        <v>2085.9299999999998</v>
      </c>
      <c r="L4175">
        <v>380.75382999999999</v>
      </c>
      <c r="M4175">
        <v>420.11</v>
      </c>
      <c r="N4175">
        <v>6.3210000000000006</v>
      </c>
      <c r="O4175" s="32">
        <f t="shared" si="1105"/>
        <v>1665.8199999999997</v>
      </c>
      <c r="P4175" s="32">
        <f t="shared" si="1106"/>
        <v>1285.0661699999996</v>
      </c>
      <c r="Q4175">
        <v>766354</v>
      </c>
      <c r="R4175" t="s">
        <v>298</v>
      </c>
      <c r="S4175" t="s">
        <v>298</v>
      </c>
      <c r="T4175" t="str">
        <f t="shared" si="1107"/>
        <v>VEN</v>
      </c>
      <c r="U4175" t="s">
        <v>300</v>
      </c>
      <c r="V4175" s="33">
        <f t="shared" si="1108"/>
        <v>2085.9299999999998</v>
      </c>
      <c r="W4175">
        <f t="shared" si="1109"/>
        <v>330</v>
      </c>
      <c r="X4175" s="33">
        <f t="shared" si="1110"/>
        <v>1665.8199999999997</v>
      </c>
      <c r="Y4175" s="33">
        <f t="shared" si="1111"/>
        <v>420.11</v>
      </c>
      <c r="Z4175" s="45">
        <f t="shared" si="1112"/>
        <v>0.5844233363535688</v>
      </c>
      <c r="AA4175" s="33">
        <f t="shared" si="1113"/>
        <v>1219.0661699999996</v>
      </c>
      <c r="AB4175" s="45">
        <f t="shared" si="1114"/>
        <v>0.73181146222280913</v>
      </c>
      <c r="AC4175" s="33" t="str">
        <f>IFERROR($X4175/VLOOKUP(CONCATENATE("USD",C4175),[1]GEINDICE!AR$1:AS$65536,2,0),"")</f>
        <v/>
      </c>
      <c r="AD4175" s="33" t="str">
        <f>IFERROR($AA4175/VLOOKUP(CONCATENATE("USD",C4175),[1]GEINDICE!AR$1:AS$65536,2,0),"")</f>
        <v/>
      </c>
      <c r="AE4175" s="33" t="str">
        <f>IFERROR($X4175/VLOOKUP(CONCATENATE("EUR",C4175),[1]GEINDICE!AR$1:AS$65536,2,0),"")</f>
        <v/>
      </c>
      <c r="AF4175" s="33" t="str">
        <f>IFERROR($AA4175/VLOOKUP(CONCATENATE("EUR",C4175),[1]GEINDICE!AR$1:AS$65536,2,0),"")</f>
        <v/>
      </c>
      <c r="AG4175" s="48" t="str">
        <f>VLOOKUP(E4175,[1]Apresentação!AW$1:AX$65536,2,0)</f>
        <v xml:space="preserve">                    4 - CERAMIC AUXILIARIES</v>
      </c>
      <c r="AH4175" s="48" t="str">
        <f t="shared" si="1115"/>
        <v xml:space="preserve">         5141000001 - BDK 6030 BR</v>
      </c>
      <c r="AI4175" s="49" t="str">
        <f t="shared" si="1116"/>
        <v xml:space="preserve">     K00198 - PBG S.A</v>
      </c>
      <c r="AJ4175" t="str">
        <f t="shared" si="1117"/>
        <v xml:space="preserve">     90 - SALES</v>
      </c>
      <c r="AK4175" t="str">
        <f t="shared" si="1118"/>
        <v/>
      </c>
      <c r="AL4175">
        <f t="shared" si="1119"/>
        <v>11</v>
      </c>
      <c r="AM4175" t="str">
        <f t="shared" si="1120"/>
        <v>2025 11</v>
      </c>
      <c r="AN4175" t="str">
        <f t="shared" si="1121"/>
        <v xml:space="preserve">PBG </v>
      </c>
    </row>
    <row r="4176" spans="1:40" x14ac:dyDescent="0.35">
      <c r="A4176">
        <v>82785</v>
      </c>
      <c r="B4176" t="s">
        <v>274</v>
      </c>
      <c r="C4176" s="31">
        <v>45821</v>
      </c>
      <c r="D4176" t="s">
        <v>275</v>
      </c>
      <c r="E4176" t="s">
        <v>276</v>
      </c>
      <c r="F4176" t="s">
        <v>326</v>
      </c>
      <c r="G4176" t="s">
        <v>327</v>
      </c>
      <c r="H4176" t="s">
        <v>328</v>
      </c>
      <c r="I4176" t="s">
        <v>329</v>
      </c>
      <c r="J4176">
        <v>220</v>
      </c>
      <c r="K4176">
        <v>1390.6200000000001</v>
      </c>
      <c r="L4176">
        <v>262.63607000000002</v>
      </c>
      <c r="M4176">
        <v>280.07</v>
      </c>
      <c r="N4176">
        <v>6.3210000000000006</v>
      </c>
      <c r="O4176" s="32">
        <f t="shared" si="1105"/>
        <v>1110.5500000000002</v>
      </c>
      <c r="P4176" s="32">
        <f t="shared" si="1106"/>
        <v>847.91393000000016</v>
      </c>
      <c r="Q4176">
        <v>741389</v>
      </c>
      <c r="R4176" t="s">
        <v>298</v>
      </c>
      <c r="S4176" t="s">
        <v>298</v>
      </c>
      <c r="T4176" t="str">
        <f t="shared" si="1107"/>
        <v>VEN</v>
      </c>
      <c r="U4176" t="s">
        <v>300</v>
      </c>
      <c r="V4176" s="33">
        <f t="shared" si="1108"/>
        <v>1390.6200000000001</v>
      </c>
      <c r="W4176">
        <f t="shared" si="1109"/>
        <v>220</v>
      </c>
      <c r="X4176" s="33">
        <f t="shared" si="1110"/>
        <v>1110.5500000000002</v>
      </c>
      <c r="Y4176" s="33">
        <f t="shared" si="1111"/>
        <v>280.07</v>
      </c>
      <c r="Z4176" s="45">
        <f t="shared" si="1112"/>
        <v>0.5780974888898478</v>
      </c>
      <c r="AA4176" s="33">
        <f t="shared" si="1113"/>
        <v>803.91393000000016</v>
      </c>
      <c r="AB4176" s="45">
        <f t="shared" si="1114"/>
        <v>0.72388810049074781</v>
      </c>
      <c r="AC4176" s="33">
        <f>IFERROR($X4176/VLOOKUP(CONCATENATE("USD",C4176),[1]GEINDICE!AR$1:AS$65536,2,0),"")</f>
        <v>199.5525767268023</v>
      </c>
      <c r="AD4176" s="33">
        <f>IFERROR($AA4176/VLOOKUP(CONCATENATE("USD",C4176),[1]GEINDICE!AR$1:AS$65536,2,0),"")</f>
        <v>144.45373571479914</v>
      </c>
      <c r="AE4176" s="33">
        <f>IFERROR($X4176/VLOOKUP(CONCATENATE("EUR",C4176),[1]GEINDICE!AR$1:AS$65536,2,0),"")</f>
        <v>172.6520840134944</v>
      </c>
      <c r="AF4176" s="33">
        <f>IFERROR($AA4176/VLOOKUP(CONCATENATE("EUR",C4176),[1]GEINDICE!AR$1:AS$65536,2,0),"")</f>
        <v>124.98078914229748</v>
      </c>
      <c r="AG4176" s="48" t="str">
        <f>VLOOKUP(E4176,[1]Apresentação!AW$1:AX$65536,2,0)</f>
        <v xml:space="preserve">                    4 - CERAMIC AUXILIARIES</v>
      </c>
      <c r="AH4176" s="48" t="str">
        <f t="shared" si="1115"/>
        <v xml:space="preserve">         5141000001 - BDK 6030 BR</v>
      </c>
      <c r="AI4176" s="49" t="str">
        <f t="shared" si="1116"/>
        <v xml:space="preserve">     K00198 - PBG S.A</v>
      </c>
      <c r="AJ4176" t="str">
        <f t="shared" si="1117"/>
        <v xml:space="preserve">     90 - SALES</v>
      </c>
      <c r="AK4176" t="str">
        <f t="shared" si="1118"/>
        <v/>
      </c>
      <c r="AL4176">
        <f t="shared" si="1119"/>
        <v>6</v>
      </c>
      <c r="AM4176" t="str">
        <f t="shared" si="1120"/>
        <v>2025 6</v>
      </c>
      <c r="AN4176" t="str">
        <f t="shared" si="1121"/>
        <v xml:space="preserve">PBG </v>
      </c>
    </row>
    <row r="4177" spans="1:40" x14ac:dyDescent="0.35">
      <c r="A4177">
        <v>82912</v>
      </c>
      <c r="B4177" t="s">
        <v>274</v>
      </c>
      <c r="C4177" s="31">
        <v>45835</v>
      </c>
      <c r="D4177" t="s">
        <v>275</v>
      </c>
      <c r="E4177" t="s">
        <v>276</v>
      </c>
      <c r="F4177" t="s">
        <v>326</v>
      </c>
      <c r="G4177" t="s">
        <v>327</v>
      </c>
      <c r="H4177" t="s">
        <v>328</v>
      </c>
      <c r="I4177" t="s">
        <v>329</v>
      </c>
      <c r="J4177">
        <v>440</v>
      </c>
      <c r="K4177">
        <v>2781.2400000000002</v>
      </c>
      <c r="L4177">
        <v>525.27212999999995</v>
      </c>
      <c r="M4177">
        <v>560.14</v>
      </c>
      <c r="N4177">
        <v>6.3210000000000006</v>
      </c>
      <c r="O4177" s="32">
        <f t="shared" si="1105"/>
        <v>2221.1000000000004</v>
      </c>
      <c r="P4177" s="32">
        <f t="shared" si="1106"/>
        <v>1695.8278700000005</v>
      </c>
      <c r="Q4177">
        <v>742247</v>
      </c>
      <c r="R4177" t="s">
        <v>298</v>
      </c>
      <c r="S4177" t="s">
        <v>298</v>
      </c>
      <c r="T4177" t="str">
        <f t="shared" si="1107"/>
        <v>VEN</v>
      </c>
      <c r="U4177" t="s">
        <v>300</v>
      </c>
      <c r="V4177" s="33">
        <f t="shared" si="1108"/>
        <v>2781.2400000000002</v>
      </c>
      <c r="W4177">
        <f t="shared" si="1109"/>
        <v>440</v>
      </c>
      <c r="X4177" s="33">
        <f t="shared" si="1110"/>
        <v>2221.1000000000004</v>
      </c>
      <c r="Y4177" s="33">
        <f t="shared" si="1111"/>
        <v>560.14</v>
      </c>
      <c r="Z4177" s="45">
        <f t="shared" si="1112"/>
        <v>0.57809749248536635</v>
      </c>
      <c r="AA4177" s="33">
        <f t="shared" si="1113"/>
        <v>1607.8278700000005</v>
      </c>
      <c r="AB4177" s="45">
        <f t="shared" si="1114"/>
        <v>0.72388810499302159</v>
      </c>
      <c r="AC4177" s="33">
        <f>IFERROR($X4177/VLOOKUP(CONCATENATE("USD",C4177),[1]GEINDICE!AR$1:AS$65536,2,0),"")</f>
        <v>405.61368907394223</v>
      </c>
      <c r="AD4177" s="33">
        <f>IFERROR($AA4177/VLOOKUP(CONCATENATE("USD",C4177),[1]GEINDICE!AR$1:AS$65536,2,0),"")</f>
        <v>293.61892474296474</v>
      </c>
      <c r="AE4177" s="33">
        <f>IFERROR($X4177/VLOOKUP(CONCATENATE("EUR",C4177),[1]GEINDICE!AR$1:AS$65536,2,0),"")</f>
        <v>345.97112104549922</v>
      </c>
      <c r="AF4177" s="33">
        <f>IFERROR($AA4177/VLOOKUP(CONCATENATE("EUR",C4177),[1]GEINDICE!AR$1:AS$65536,2,0),"")</f>
        <v>250.4443791959377</v>
      </c>
      <c r="AG4177" s="48" t="str">
        <f>VLOOKUP(E4177,[1]Apresentação!AW$1:AX$65536,2,0)</f>
        <v xml:space="preserve">                    4 - CERAMIC AUXILIARIES</v>
      </c>
      <c r="AH4177" s="48" t="str">
        <f t="shared" si="1115"/>
        <v xml:space="preserve">         5141000001 - BDK 6030 BR</v>
      </c>
      <c r="AI4177" s="49" t="str">
        <f t="shared" si="1116"/>
        <v xml:space="preserve">     K00198 - PBG S.A</v>
      </c>
      <c r="AJ4177" t="str">
        <f t="shared" si="1117"/>
        <v xml:space="preserve">     90 - SALES</v>
      </c>
      <c r="AK4177" t="str">
        <f t="shared" si="1118"/>
        <v/>
      </c>
      <c r="AL4177">
        <f t="shared" si="1119"/>
        <v>6</v>
      </c>
      <c r="AM4177" t="str">
        <f t="shared" si="1120"/>
        <v>2025 6</v>
      </c>
      <c r="AN4177" t="str">
        <f t="shared" si="1121"/>
        <v xml:space="preserve">PBG </v>
      </c>
    </row>
    <row r="4178" spans="1:40" x14ac:dyDescent="0.35">
      <c r="A4178">
        <v>84854</v>
      </c>
      <c r="B4178" t="s">
        <v>274</v>
      </c>
      <c r="C4178" s="31">
        <v>45989</v>
      </c>
      <c r="D4178" t="s">
        <v>275</v>
      </c>
      <c r="E4178" t="s">
        <v>276</v>
      </c>
      <c r="F4178" t="s">
        <v>326</v>
      </c>
      <c r="G4178" t="s">
        <v>327</v>
      </c>
      <c r="H4178" t="s">
        <v>328</v>
      </c>
      <c r="I4178" t="s">
        <v>329</v>
      </c>
      <c r="J4178">
        <v>550</v>
      </c>
      <c r="K4178">
        <v>3476.55</v>
      </c>
      <c r="L4178">
        <v>634.58972000000006</v>
      </c>
      <c r="M4178">
        <v>700.18</v>
      </c>
      <c r="N4178">
        <v>6.3210000000000006</v>
      </c>
      <c r="O4178" s="32">
        <f t="shared" si="1105"/>
        <v>2776.3700000000003</v>
      </c>
      <c r="P4178" s="32">
        <f t="shared" si="1106"/>
        <v>2141.7802800000004</v>
      </c>
      <c r="Q4178">
        <v>768696</v>
      </c>
      <c r="R4178" t="s">
        <v>298</v>
      </c>
      <c r="S4178" t="s">
        <v>298</v>
      </c>
      <c r="T4178" t="str">
        <f t="shared" si="1107"/>
        <v>VEN</v>
      </c>
      <c r="U4178" t="s">
        <v>300</v>
      </c>
      <c r="V4178" s="33">
        <f t="shared" si="1108"/>
        <v>3476.55</v>
      </c>
      <c r="W4178">
        <f t="shared" si="1109"/>
        <v>550</v>
      </c>
      <c r="X4178" s="33">
        <f t="shared" si="1110"/>
        <v>2776.3700000000003</v>
      </c>
      <c r="Y4178" s="33">
        <f t="shared" si="1111"/>
        <v>700.18</v>
      </c>
      <c r="Z4178" s="45">
        <f t="shared" si="1112"/>
        <v>0.58442429419970954</v>
      </c>
      <c r="AA4178" s="33">
        <f t="shared" si="1113"/>
        <v>2031.7802800000004</v>
      </c>
      <c r="AB4178" s="45">
        <f t="shared" si="1114"/>
        <v>0.7318117830116303</v>
      </c>
      <c r="AC4178" s="33" t="str">
        <f>IFERROR($X4178/VLOOKUP(CONCATENATE("USD",C4178),[1]GEINDICE!AR$1:AS$65536,2,0),"")</f>
        <v/>
      </c>
      <c r="AD4178" s="33" t="str">
        <f>IFERROR($AA4178/VLOOKUP(CONCATENATE("USD",C4178),[1]GEINDICE!AR$1:AS$65536,2,0),"")</f>
        <v/>
      </c>
      <c r="AE4178" s="33" t="str">
        <f>IFERROR($X4178/VLOOKUP(CONCATENATE("EUR",C4178),[1]GEINDICE!AR$1:AS$65536,2,0),"")</f>
        <v/>
      </c>
      <c r="AF4178" s="33" t="str">
        <f>IFERROR($AA4178/VLOOKUP(CONCATENATE("EUR",C4178),[1]GEINDICE!AR$1:AS$65536,2,0),"")</f>
        <v/>
      </c>
      <c r="AG4178" s="48" t="str">
        <f>VLOOKUP(E4178,[1]Apresentação!AW$1:AX$65536,2,0)</f>
        <v xml:space="preserve">                    4 - CERAMIC AUXILIARIES</v>
      </c>
      <c r="AH4178" s="48" t="str">
        <f t="shared" si="1115"/>
        <v xml:space="preserve">         5141000001 - BDK 6030 BR</v>
      </c>
      <c r="AI4178" s="49" t="str">
        <f t="shared" si="1116"/>
        <v xml:space="preserve">     K00198 - PBG S.A</v>
      </c>
      <c r="AJ4178" t="str">
        <f t="shared" si="1117"/>
        <v xml:space="preserve">     90 - SALES</v>
      </c>
      <c r="AK4178" t="str">
        <f t="shared" si="1118"/>
        <v/>
      </c>
      <c r="AL4178">
        <f t="shared" si="1119"/>
        <v>11</v>
      </c>
      <c r="AM4178" t="str">
        <f t="shared" si="1120"/>
        <v>2025 11</v>
      </c>
      <c r="AN4178" t="str">
        <f t="shared" si="1121"/>
        <v xml:space="preserve">PBG </v>
      </c>
    </row>
    <row r="4179" spans="1:40" x14ac:dyDescent="0.35">
      <c r="A4179">
        <v>81371</v>
      </c>
      <c r="B4179" t="s">
        <v>274</v>
      </c>
      <c r="C4179" s="31">
        <v>45709</v>
      </c>
      <c r="D4179" t="s">
        <v>275</v>
      </c>
      <c r="E4179" t="s">
        <v>276</v>
      </c>
      <c r="F4179" t="s">
        <v>330</v>
      </c>
      <c r="G4179" t="s">
        <v>331</v>
      </c>
      <c r="H4179" t="s">
        <v>332</v>
      </c>
      <c r="I4179" t="s">
        <v>333</v>
      </c>
      <c r="J4179">
        <v>100</v>
      </c>
      <c r="K4179">
        <v>975</v>
      </c>
      <c r="L4179">
        <v>302.54372999999998</v>
      </c>
      <c r="M4179">
        <v>196.37</v>
      </c>
      <c r="N4179">
        <v>9.75</v>
      </c>
      <c r="O4179" s="32">
        <f t="shared" si="1105"/>
        <v>778.63</v>
      </c>
      <c r="P4179" s="32">
        <f t="shared" si="1106"/>
        <v>476.08627000000001</v>
      </c>
      <c r="Q4179">
        <v>710964</v>
      </c>
      <c r="R4179" t="s">
        <v>298</v>
      </c>
      <c r="S4179" t="s">
        <v>298</v>
      </c>
      <c r="T4179" t="str">
        <f t="shared" si="1107"/>
        <v>VEN</v>
      </c>
      <c r="U4179" t="s">
        <v>300</v>
      </c>
      <c r="V4179" s="33">
        <f t="shared" si="1108"/>
        <v>975</v>
      </c>
      <c r="W4179">
        <f t="shared" si="1109"/>
        <v>100</v>
      </c>
      <c r="X4179" s="33">
        <f t="shared" si="1110"/>
        <v>778.63</v>
      </c>
      <c r="Y4179" s="33">
        <f t="shared" si="1111"/>
        <v>196.37</v>
      </c>
      <c r="Z4179" s="45">
        <f t="shared" si="1112"/>
        <v>0.46778078974358978</v>
      </c>
      <c r="AA4179" s="33">
        <f t="shared" si="1113"/>
        <v>456.08627000000001</v>
      </c>
      <c r="AB4179" s="45">
        <f t="shared" si="1114"/>
        <v>0.58575481294067788</v>
      </c>
      <c r="AC4179" s="33">
        <f>IFERROR($X4179/VLOOKUP(CONCATENATE("USD",C4179),[1]GEINDICE!AR$1:AS$65536,2,0),"")</f>
        <v>136.53707892752556</v>
      </c>
      <c r="AD4179" s="33">
        <f>IFERROR($AA4179/VLOOKUP(CONCATENATE("USD",C4179),[1]GEINDICE!AR$1:AS$65536,2,0),"")</f>
        <v>79.977251126659297</v>
      </c>
      <c r="AE4179" s="33">
        <f>IFERROR($X4179/VLOOKUP(CONCATENATE("EUR",C4179),[1]GEINDICE!AR$1:AS$65536,2,0),"")</f>
        <v>130.59441145885745</v>
      </c>
      <c r="AF4179" s="33">
        <f>IFERROR($AA4179/VLOOKUP(CONCATENATE("EUR",C4179),[1]GEINDICE!AR$1:AS$65536,2,0),"")</f>
        <v>76.496305055180969</v>
      </c>
      <c r="AG4179" s="48" t="str">
        <f>VLOOKUP(E4179,[1]Apresentação!AW$1:AX$65536,2,0)</f>
        <v xml:space="preserve">                    4 - CERAMIC AUXILIARIES</v>
      </c>
      <c r="AH4179" s="48" t="str">
        <f t="shared" si="1115"/>
        <v xml:space="preserve">         5117000093 - BDK 7051 CONC BR</v>
      </c>
      <c r="AI4179" s="49" t="str">
        <f t="shared" si="1116"/>
        <v xml:space="preserve">     K00232 - TORRECID DO BRASIL FRITAS E ESMALTES E CORANTES LTDA</v>
      </c>
      <c r="AJ4179" t="str">
        <f t="shared" si="1117"/>
        <v xml:space="preserve">     90 - SALES</v>
      </c>
      <c r="AK4179" t="str">
        <f t="shared" si="1118"/>
        <v/>
      </c>
      <c r="AL4179">
        <f t="shared" si="1119"/>
        <v>2</v>
      </c>
      <c r="AM4179" t="str">
        <f t="shared" si="1120"/>
        <v>2025 2</v>
      </c>
      <c r="AN4179" t="str">
        <f t="shared" si="1121"/>
        <v xml:space="preserve">TORRECID </v>
      </c>
    </row>
    <row r="4180" spans="1:40" x14ac:dyDescent="0.35">
      <c r="A4180">
        <v>80993</v>
      </c>
      <c r="B4180" t="s">
        <v>274</v>
      </c>
      <c r="C4180" s="31">
        <v>45680</v>
      </c>
      <c r="D4180" t="s">
        <v>275</v>
      </c>
      <c r="E4180" t="s">
        <v>276</v>
      </c>
      <c r="F4180" t="s">
        <v>326</v>
      </c>
      <c r="G4180" t="s">
        <v>327</v>
      </c>
      <c r="H4180" t="s">
        <v>334</v>
      </c>
      <c r="I4180" t="s">
        <v>335</v>
      </c>
      <c r="J4180">
        <v>120</v>
      </c>
      <c r="K4180">
        <v>648</v>
      </c>
      <c r="L4180">
        <v>240.29293000000001</v>
      </c>
      <c r="M4180">
        <v>130.51</v>
      </c>
      <c r="N4180">
        <v>5.4</v>
      </c>
      <c r="O4180" s="32">
        <f t="shared" si="1105"/>
        <v>517.49</v>
      </c>
      <c r="P4180" s="32">
        <f t="shared" si="1106"/>
        <v>277.19707</v>
      </c>
      <c r="Q4180">
        <v>708016</v>
      </c>
      <c r="R4180" t="s">
        <v>298</v>
      </c>
      <c r="S4180" t="s">
        <v>298</v>
      </c>
      <c r="T4180" t="str">
        <f t="shared" si="1107"/>
        <v>VEN</v>
      </c>
      <c r="U4180" t="s">
        <v>300</v>
      </c>
      <c r="V4180" s="33">
        <f t="shared" si="1108"/>
        <v>648</v>
      </c>
      <c r="W4180">
        <f t="shared" si="1109"/>
        <v>120</v>
      </c>
      <c r="X4180" s="33">
        <f t="shared" si="1110"/>
        <v>517.49</v>
      </c>
      <c r="Y4180" s="33">
        <f t="shared" si="1111"/>
        <v>130.51</v>
      </c>
      <c r="Z4180" s="45">
        <f t="shared" si="1112"/>
        <v>0.39073621913580248</v>
      </c>
      <c r="AA4180" s="33">
        <f t="shared" si="1113"/>
        <v>253.19707</v>
      </c>
      <c r="AB4180" s="45">
        <f t="shared" si="1114"/>
        <v>0.48927915515275655</v>
      </c>
      <c r="AC4180" s="33">
        <f>IFERROR($X4180/VLOOKUP(CONCATENATE("USD",C4180),[1]GEINDICE!AR$1:AS$65536,2,0),"")</f>
        <v>87.120995302951215</v>
      </c>
      <c r="AD4180" s="33">
        <f>IFERROR($AA4180/VLOOKUP(CONCATENATE("USD",C4180),[1]GEINDICE!AR$1:AS$65536,2,0),"")</f>
        <v>42.626486977895247</v>
      </c>
      <c r="AE4180" s="33">
        <f>IFERROR($X4180/VLOOKUP(CONCATENATE("EUR",C4180),[1]GEINDICE!AR$1:AS$65536,2,0),"")</f>
        <v>83.794549605712717</v>
      </c>
      <c r="AF4180" s="33">
        <f>IFERROR($AA4180/VLOOKUP(CONCATENATE("EUR",C4180),[1]GEINDICE!AR$1:AS$65536,2,0),"")</f>
        <v>40.998926437488869</v>
      </c>
      <c r="AG4180" s="48" t="str">
        <f>VLOOKUP(E4180,[1]Apresentação!AW$1:AX$65536,2,0)</f>
        <v xml:space="preserve">                    4 - CERAMIC AUXILIARIES</v>
      </c>
      <c r="AH4180" s="48" t="str">
        <f t="shared" si="1115"/>
        <v xml:space="preserve">         5117000062 - BDK 7060 BR</v>
      </c>
      <c r="AI4180" s="49" t="str">
        <f t="shared" si="1116"/>
        <v xml:space="preserve">     K00198 - PBG S.A</v>
      </c>
      <c r="AJ4180" t="str">
        <f t="shared" si="1117"/>
        <v xml:space="preserve">     90 - SALES</v>
      </c>
      <c r="AK4180" t="str">
        <f t="shared" si="1118"/>
        <v/>
      </c>
      <c r="AL4180">
        <f t="shared" si="1119"/>
        <v>1</v>
      </c>
      <c r="AM4180" t="str">
        <f t="shared" si="1120"/>
        <v>2025 1</v>
      </c>
      <c r="AN4180" t="str">
        <f t="shared" si="1121"/>
        <v xml:space="preserve">PBG </v>
      </c>
    </row>
    <row r="4181" spans="1:40" x14ac:dyDescent="0.35">
      <c r="A4181">
        <v>82691</v>
      </c>
      <c r="B4181" t="s">
        <v>274</v>
      </c>
      <c r="C4181" s="31">
        <v>45814</v>
      </c>
      <c r="D4181" t="s">
        <v>275</v>
      </c>
      <c r="E4181" t="s">
        <v>276</v>
      </c>
      <c r="F4181" t="s">
        <v>326</v>
      </c>
      <c r="G4181" t="s">
        <v>327</v>
      </c>
      <c r="H4181" t="s">
        <v>334</v>
      </c>
      <c r="I4181" t="s">
        <v>335</v>
      </c>
      <c r="J4181">
        <v>1200</v>
      </c>
      <c r="K4181">
        <v>6480</v>
      </c>
      <c r="L4181">
        <v>2061.7589800000001</v>
      </c>
      <c r="M4181">
        <v>1305.07</v>
      </c>
      <c r="N4181">
        <v>5.4</v>
      </c>
      <c r="O4181" s="32">
        <f t="shared" si="1105"/>
        <v>5174.93</v>
      </c>
      <c r="P4181" s="32">
        <f t="shared" si="1106"/>
        <v>3113.1710200000002</v>
      </c>
      <c r="Q4181">
        <v>740742</v>
      </c>
      <c r="R4181" t="s">
        <v>298</v>
      </c>
      <c r="S4181" t="s">
        <v>298</v>
      </c>
      <c r="T4181" t="str">
        <f t="shared" si="1107"/>
        <v>VEN</v>
      </c>
      <c r="U4181" t="s">
        <v>300</v>
      </c>
      <c r="V4181" s="33">
        <f t="shared" si="1108"/>
        <v>6480</v>
      </c>
      <c r="W4181">
        <f t="shared" si="1109"/>
        <v>1200</v>
      </c>
      <c r="X4181" s="33">
        <f t="shared" si="1110"/>
        <v>5174.93</v>
      </c>
      <c r="Y4181" s="33">
        <f t="shared" si="1111"/>
        <v>1305.07</v>
      </c>
      <c r="Z4181" s="45">
        <f t="shared" si="1112"/>
        <v>0.44339058950617288</v>
      </c>
      <c r="AA4181" s="33">
        <f t="shared" si="1113"/>
        <v>2873.1710200000002</v>
      </c>
      <c r="AB4181" s="45">
        <f t="shared" si="1114"/>
        <v>0.55520963955067992</v>
      </c>
      <c r="AC4181" s="33">
        <f>IFERROR($X4181/VLOOKUP(CONCATENATE("USD",C4181),[1]GEINDICE!AR$1:AS$65536,2,0),"")</f>
        <v>924.97006095054246</v>
      </c>
      <c r="AD4181" s="33">
        <f>IFERROR($AA4181/VLOOKUP(CONCATENATE("USD",C4181),[1]GEINDICE!AR$1:AS$65536,2,0),"")</f>
        <v>513.55229413552115</v>
      </c>
      <c r="AE4181" s="33">
        <f>IFERROR($X4181/VLOOKUP(CONCATENATE("EUR",C4181),[1]GEINDICE!AR$1:AS$65536,2,0),"")</f>
        <v>811.58822514624467</v>
      </c>
      <c r="AF4181" s="33">
        <f>IFERROR($AA4181/VLOOKUP(CONCATENATE("EUR",C4181),[1]GEINDICE!AR$1:AS$65536,2,0),"")</f>
        <v>450.60160594702256</v>
      </c>
      <c r="AG4181" s="48" t="str">
        <f>VLOOKUP(E4181,[1]Apresentação!AW$1:AX$65536,2,0)</f>
        <v xml:space="preserve">                    4 - CERAMIC AUXILIARIES</v>
      </c>
      <c r="AH4181" s="48" t="str">
        <f t="shared" si="1115"/>
        <v xml:space="preserve">         5117000062 - BDK 7060 BR</v>
      </c>
      <c r="AI4181" s="49" t="str">
        <f t="shared" si="1116"/>
        <v xml:space="preserve">     K00198 - PBG S.A</v>
      </c>
      <c r="AJ4181" t="str">
        <f t="shared" si="1117"/>
        <v xml:space="preserve">     90 - SALES</v>
      </c>
      <c r="AK4181" t="str">
        <f t="shared" si="1118"/>
        <v/>
      </c>
      <c r="AL4181">
        <f t="shared" si="1119"/>
        <v>6</v>
      </c>
      <c r="AM4181" t="str">
        <f t="shared" si="1120"/>
        <v>2025 6</v>
      </c>
      <c r="AN4181" t="str">
        <f t="shared" si="1121"/>
        <v xml:space="preserve">PBG </v>
      </c>
    </row>
    <row r="4182" spans="1:40" x14ac:dyDescent="0.35">
      <c r="A4182">
        <v>82604</v>
      </c>
      <c r="B4182" t="s">
        <v>274</v>
      </c>
      <c r="C4182" s="31">
        <v>45807</v>
      </c>
      <c r="D4182" t="s">
        <v>275</v>
      </c>
      <c r="E4182" t="s">
        <v>276</v>
      </c>
      <c r="F4182" t="s">
        <v>326</v>
      </c>
      <c r="G4182" t="s">
        <v>327</v>
      </c>
      <c r="H4182" t="s">
        <v>334</v>
      </c>
      <c r="I4182" t="s">
        <v>335</v>
      </c>
      <c r="J4182">
        <v>1000</v>
      </c>
      <c r="K4182">
        <v>5400</v>
      </c>
      <c r="L4182">
        <v>1648.0180800000001</v>
      </c>
      <c r="M4182">
        <v>1087.56</v>
      </c>
      <c r="N4182">
        <v>5.4</v>
      </c>
      <c r="O4182" s="32">
        <f t="shared" si="1105"/>
        <v>4312.4400000000005</v>
      </c>
      <c r="P4182" s="32">
        <f t="shared" si="1106"/>
        <v>2664.4219200000007</v>
      </c>
      <c r="Q4182">
        <v>740124</v>
      </c>
      <c r="R4182" t="s">
        <v>298</v>
      </c>
      <c r="S4182" t="s">
        <v>298</v>
      </c>
      <c r="T4182" t="str">
        <f t="shared" si="1107"/>
        <v>VEN</v>
      </c>
      <c r="U4182" t="s">
        <v>300</v>
      </c>
      <c r="V4182" s="33">
        <f t="shared" si="1108"/>
        <v>5400</v>
      </c>
      <c r="W4182">
        <f t="shared" si="1109"/>
        <v>1000</v>
      </c>
      <c r="X4182" s="33">
        <f t="shared" si="1110"/>
        <v>4312.4400000000005</v>
      </c>
      <c r="Y4182" s="33">
        <f t="shared" si="1111"/>
        <v>1087.56</v>
      </c>
      <c r="Z4182" s="45">
        <f t="shared" si="1112"/>
        <v>0.45637442962962976</v>
      </c>
      <c r="AA4182" s="33">
        <f t="shared" si="1113"/>
        <v>2464.4219200000007</v>
      </c>
      <c r="AB4182" s="45">
        <f t="shared" si="1114"/>
        <v>0.57146810622292721</v>
      </c>
      <c r="AC4182" s="33">
        <f>IFERROR($X4182/VLOOKUP(CONCATENATE("USD",C4182),[1]GEINDICE!AR$1:AS$65536,2,0),"")</f>
        <v>755.41541857165384</v>
      </c>
      <c r="AD4182" s="33">
        <f>IFERROR($AA4182/VLOOKUP(CONCATENATE("USD",C4182),[1]GEINDICE!AR$1:AS$65536,2,0),"")</f>
        <v>431.69581866274291</v>
      </c>
      <c r="AE4182" s="33">
        <f>IFERROR($X4182/VLOOKUP(CONCATENATE("EUR",C4182),[1]GEINDICE!AR$1:AS$65536,2,0),"")</f>
        <v>665.73629528999493</v>
      </c>
      <c r="AF4182" s="33">
        <f>IFERROR($AA4182/VLOOKUP(CONCATENATE("EUR",C4182),[1]GEINDICE!AR$1:AS$65536,2,0),"")</f>
        <v>380.44705991324088</v>
      </c>
      <c r="AG4182" s="48" t="str">
        <f>VLOOKUP(E4182,[1]Apresentação!AW$1:AX$65536,2,0)</f>
        <v xml:space="preserve">                    4 - CERAMIC AUXILIARIES</v>
      </c>
      <c r="AH4182" s="48" t="str">
        <f t="shared" si="1115"/>
        <v xml:space="preserve">         5117000062 - BDK 7060 BR</v>
      </c>
      <c r="AI4182" s="49" t="str">
        <f t="shared" si="1116"/>
        <v xml:space="preserve">     K00198 - PBG S.A</v>
      </c>
      <c r="AJ4182" t="str">
        <f t="shared" si="1117"/>
        <v xml:space="preserve">     90 - SALES</v>
      </c>
      <c r="AK4182" t="str">
        <f t="shared" si="1118"/>
        <v/>
      </c>
      <c r="AL4182">
        <f t="shared" si="1119"/>
        <v>5</v>
      </c>
      <c r="AM4182" t="str">
        <f t="shared" si="1120"/>
        <v>2025 5</v>
      </c>
      <c r="AN4182" t="str">
        <f t="shared" si="1121"/>
        <v xml:space="preserve">PBG </v>
      </c>
    </row>
    <row r="4183" spans="1:40" x14ac:dyDescent="0.35">
      <c r="A4183">
        <v>84015</v>
      </c>
      <c r="B4183" t="s">
        <v>274</v>
      </c>
      <c r="C4183" s="31">
        <v>45926</v>
      </c>
      <c r="D4183" t="s">
        <v>275</v>
      </c>
      <c r="E4183" t="s">
        <v>276</v>
      </c>
      <c r="F4183" t="s">
        <v>277</v>
      </c>
      <c r="G4183" t="s">
        <v>278</v>
      </c>
      <c r="H4183" t="s">
        <v>338</v>
      </c>
      <c r="I4183" t="s">
        <v>339</v>
      </c>
      <c r="J4183">
        <v>1953</v>
      </c>
      <c r="K4183">
        <v>2050.65</v>
      </c>
      <c r="L4183">
        <v>1379.60247</v>
      </c>
      <c r="M4183">
        <v>264.13</v>
      </c>
      <c r="N4183">
        <v>1.05</v>
      </c>
      <c r="O4183" s="32">
        <f t="shared" si="1105"/>
        <v>1786.52</v>
      </c>
      <c r="P4183" s="32">
        <f t="shared" si="1106"/>
        <v>406.91752999999994</v>
      </c>
      <c r="Q4183">
        <v>762491</v>
      </c>
      <c r="R4183" t="s">
        <v>281</v>
      </c>
      <c r="S4183" t="s">
        <v>292</v>
      </c>
      <c r="T4183" t="str">
        <f t="shared" si="1107"/>
        <v>VEN</v>
      </c>
      <c r="U4183" t="s">
        <v>283</v>
      </c>
      <c r="V4183" s="33">
        <f t="shared" si="1108"/>
        <v>2050.65</v>
      </c>
      <c r="W4183">
        <f t="shared" si="1109"/>
        <v>1953</v>
      </c>
      <c r="X4183" s="33">
        <f t="shared" si="1110"/>
        <v>1786.52</v>
      </c>
      <c r="Y4183" s="33">
        <f t="shared" si="1111"/>
        <v>264.13</v>
      </c>
      <c r="Z4183" s="45">
        <f t="shared" si="1112"/>
        <v>7.9572477019481235E-3</v>
      </c>
      <c r="AA4183" s="33">
        <f t="shared" si="1113"/>
        <v>16.31752999999992</v>
      </c>
      <c r="AB4183" s="45">
        <f t="shared" si="1114"/>
        <v>9.1336956765107127E-3</v>
      </c>
      <c r="AC4183" s="33">
        <f>IFERROR($X4183/VLOOKUP(CONCATENATE("USD",C4183),[1]GEINDICE!AR$1:AS$65536,2,0),"")</f>
        <v>334.27261670876601</v>
      </c>
      <c r="AD4183" s="33">
        <f>IFERROR($AA4183/VLOOKUP(CONCATENATE("USD",C4183),[1]GEINDICE!AR$1:AS$65536,2,0),"")</f>
        <v>3.0531443540087793</v>
      </c>
      <c r="AE4183" s="33">
        <f>IFERROR($X4183/VLOOKUP(CONCATENATE("EUR",C4183),[1]GEINDICE!AR$1:AS$65536,2,0),"")</f>
        <v>285.89809243374725</v>
      </c>
      <c r="AF4183" s="33">
        <f>IFERROR($AA4183/VLOOKUP(CONCATENATE("EUR",C4183),[1]GEINDICE!AR$1:AS$65536,2,0),"")</f>
        <v>2.6113061707847778</v>
      </c>
      <c r="AG4183" s="48" t="str">
        <f>VLOOKUP(E4183,[1]Apresentação!AW$1:AX$65536,2,0)</f>
        <v xml:space="preserve">                    4 - CERAMIC AUXILIARIES</v>
      </c>
      <c r="AH4183" s="48" t="str">
        <f t="shared" si="1115"/>
        <v xml:space="preserve">         5529000001 - CEFASOFT NI CONC</v>
      </c>
      <c r="AI4183" s="49" t="str">
        <f t="shared" si="1116"/>
        <v xml:space="preserve">     K00473 - TRIGONO BRASIL COMERCIO E INTERMEDIACOES LTDA</v>
      </c>
      <c r="AJ4183" t="str">
        <f t="shared" si="1117"/>
        <v xml:space="preserve">     93 - RESALES</v>
      </c>
      <c r="AK4183" t="str">
        <f t="shared" si="1118"/>
        <v/>
      </c>
      <c r="AL4183">
        <f t="shared" si="1119"/>
        <v>9</v>
      </c>
      <c r="AM4183" t="str">
        <f t="shared" si="1120"/>
        <v>2025 9</v>
      </c>
      <c r="AN4183" t="str">
        <f t="shared" si="1121"/>
        <v xml:space="preserve">TRIGONO </v>
      </c>
    </row>
    <row r="4184" spans="1:40" x14ac:dyDescent="0.35">
      <c r="A4184">
        <v>81766</v>
      </c>
      <c r="B4184" t="s">
        <v>274</v>
      </c>
      <c r="C4184" s="31">
        <v>45740</v>
      </c>
      <c r="D4184" t="s">
        <v>275</v>
      </c>
      <c r="E4184" t="s">
        <v>276</v>
      </c>
      <c r="F4184" t="s">
        <v>326</v>
      </c>
      <c r="G4184" t="s">
        <v>327</v>
      </c>
      <c r="H4184" t="s">
        <v>369</v>
      </c>
      <c r="I4184" t="s">
        <v>370</v>
      </c>
      <c r="J4184">
        <v>250</v>
      </c>
      <c r="K4184">
        <v>6269.32</v>
      </c>
      <c r="L4184">
        <v>2412.6075000000001</v>
      </c>
      <c r="M4184">
        <v>807.49</v>
      </c>
      <c r="N4184">
        <v>25.077279999999998</v>
      </c>
      <c r="O4184" s="32">
        <f t="shared" si="1105"/>
        <v>5461.83</v>
      </c>
      <c r="P4184" s="32">
        <f t="shared" si="1106"/>
        <v>3049.2224999999999</v>
      </c>
      <c r="Q4184">
        <v>721566</v>
      </c>
      <c r="R4184" t="s">
        <v>281</v>
      </c>
      <c r="S4184" t="s">
        <v>292</v>
      </c>
      <c r="T4184" t="str">
        <f t="shared" si="1107"/>
        <v>VEN</v>
      </c>
      <c r="U4184" t="s">
        <v>293</v>
      </c>
      <c r="V4184" s="33">
        <f t="shared" si="1108"/>
        <v>6269.32</v>
      </c>
      <c r="W4184">
        <f t="shared" si="1109"/>
        <v>250</v>
      </c>
      <c r="X4184" s="33">
        <f t="shared" si="1110"/>
        <v>5461.83</v>
      </c>
      <c r="Y4184" s="33">
        <f t="shared" si="1111"/>
        <v>807.49</v>
      </c>
      <c r="Z4184" s="45">
        <f t="shared" si="1112"/>
        <v>0.47839677987405332</v>
      </c>
      <c r="AA4184" s="33">
        <f t="shared" si="1113"/>
        <v>2999.2224999999999</v>
      </c>
      <c r="AB4184" s="45">
        <f t="shared" si="1114"/>
        <v>0.54912410309365178</v>
      </c>
      <c r="AC4184" s="33">
        <f>IFERROR($X4184/VLOOKUP(CONCATENATE("USD",C4184),[1]GEINDICE!AR$1:AS$65536,2,0),"")</f>
        <v>951.4885981568907</v>
      </c>
      <c r="AD4184" s="33">
        <f>IFERROR($AA4184/VLOOKUP(CONCATENATE("USD",C4184),[1]GEINDICE!AR$1:AS$65536,2,0),"")</f>
        <v>522.4853230667386</v>
      </c>
      <c r="AE4184" s="33">
        <f>IFERROR($X4184/VLOOKUP(CONCATENATE("EUR",C4184),[1]GEINDICE!AR$1:AS$65536,2,0),"")</f>
        <v>881.40945987380383</v>
      </c>
      <c r="AF4184" s="33">
        <f>IFERROR($AA4184/VLOOKUP(CONCATENATE("EUR",C4184),[1]GEINDICE!AR$1:AS$65536,2,0),"")</f>
        <v>484.00317911146254</v>
      </c>
      <c r="AG4184" s="48" t="str">
        <f>VLOOKUP(E4184,[1]Apresentação!AW$1:AX$65536,2,0)</f>
        <v xml:space="preserve">                    4 - CERAMIC AUXILIARIES</v>
      </c>
      <c r="AH4184" s="48" t="str">
        <f t="shared" si="1115"/>
        <v xml:space="preserve">         5124000010 - CUBLEN K60</v>
      </c>
      <c r="AI4184" s="49" t="str">
        <f t="shared" si="1116"/>
        <v xml:space="preserve">     K00198 - PBG S.A</v>
      </c>
      <c r="AJ4184" t="str">
        <f t="shared" si="1117"/>
        <v xml:space="preserve">     93 - RESALES</v>
      </c>
      <c r="AK4184" t="str">
        <f t="shared" si="1118"/>
        <v/>
      </c>
      <c r="AL4184">
        <f t="shared" si="1119"/>
        <v>3</v>
      </c>
      <c r="AM4184" t="str">
        <f t="shared" si="1120"/>
        <v>2025 3</v>
      </c>
      <c r="AN4184" t="str">
        <f t="shared" si="1121"/>
        <v xml:space="preserve">PBG </v>
      </c>
    </row>
    <row r="4185" spans="1:40" x14ac:dyDescent="0.35">
      <c r="A4185">
        <v>83121</v>
      </c>
      <c r="B4185" t="s">
        <v>274</v>
      </c>
      <c r="C4185" s="31">
        <v>45853</v>
      </c>
      <c r="D4185" t="s">
        <v>275</v>
      </c>
      <c r="E4185" t="s">
        <v>276</v>
      </c>
      <c r="F4185" t="s">
        <v>326</v>
      </c>
      <c r="G4185" t="s">
        <v>327</v>
      </c>
      <c r="H4185" t="s">
        <v>369</v>
      </c>
      <c r="I4185" t="s">
        <v>370</v>
      </c>
      <c r="J4185">
        <v>100</v>
      </c>
      <c r="K4185">
        <v>2435.62</v>
      </c>
      <c r="L4185">
        <v>1051.3253500000001</v>
      </c>
      <c r="M4185">
        <v>313.7</v>
      </c>
      <c r="N4185">
        <v>24.356169999999999</v>
      </c>
      <c r="O4185" s="32">
        <f t="shared" si="1105"/>
        <v>2121.92</v>
      </c>
      <c r="P4185" s="32">
        <f t="shared" si="1106"/>
        <v>1070.59465</v>
      </c>
      <c r="Q4185">
        <v>743833</v>
      </c>
      <c r="R4185" t="s">
        <v>281</v>
      </c>
      <c r="S4185" t="s">
        <v>292</v>
      </c>
      <c r="T4185" t="str">
        <f t="shared" si="1107"/>
        <v>VEN</v>
      </c>
      <c r="U4185" t="s">
        <v>293</v>
      </c>
      <c r="V4185" s="33">
        <f t="shared" si="1108"/>
        <v>2435.62</v>
      </c>
      <c r="W4185">
        <f t="shared" si="1109"/>
        <v>100</v>
      </c>
      <c r="X4185" s="33">
        <f t="shared" si="1110"/>
        <v>2121.92</v>
      </c>
      <c r="Y4185" s="33">
        <f t="shared" si="1111"/>
        <v>313.7</v>
      </c>
      <c r="Z4185" s="45">
        <f t="shared" si="1112"/>
        <v>0.43134587907801714</v>
      </c>
      <c r="AA4185" s="33">
        <f t="shared" si="1113"/>
        <v>1050.59465</v>
      </c>
      <c r="AB4185" s="45">
        <f t="shared" si="1114"/>
        <v>0.49511510801538228</v>
      </c>
      <c r="AC4185" s="33">
        <f>IFERROR($X4185/VLOOKUP(CONCATENATE("USD",C4185),[1]GEINDICE!AR$1:AS$65536,2,0),"")</f>
        <v>381.80509572477331</v>
      </c>
      <c r="AD4185" s="33">
        <f>IFERROR($AA4185/VLOOKUP(CONCATENATE("USD",C4185),[1]GEINDICE!AR$1:AS$65536,2,0),"")</f>
        <v>189.0374712105945</v>
      </c>
      <c r="AE4185" s="33">
        <f>IFERROR($X4185/VLOOKUP(CONCATENATE("EUR",C4185),[1]GEINDICE!AR$1:AS$65536,2,0),"")</f>
        <v>328.57740132241128</v>
      </c>
      <c r="AF4185" s="33">
        <f>IFERROR($AA4185/VLOOKUP(CONCATENATE("EUR",C4185),[1]GEINDICE!AR$1:AS$65536,2,0),"")</f>
        <v>162.68363554715927</v>
      </c>
      <c r="AG4185" s="48" t="str">
        <f>VLOOKUP(E4185,[1]Apresentação!AW$1:AX$65536,2,0)</f>
        <v xml:space="preserve">                    4 - CERAMIC AUXILIARIES</v>
      </c>
      <c r="AH4185" s="48" t="str">
        <f t="shared" si="1115"/>
        <v xml:space="preserve">         5124000010 - CUBLEN K60</v>
      </c>
      <c r="AI4185" s="49" t="str">
        <f t="shared" si="1116"/>
        <v xml:space="preserve">     K00198 - PBG S.A</v>
      </c>
      <c r="AJ4185" t="str">
        <f t="shared" si="1117"/>
        <v xml:space="preserve">     93 - RESALES</v>
      </c>
      <c r="AK4185" t="str">
        <f t="shared" si="1118"/>
        <v/>
      </c>
      <c r="AL4185">
        <f t="shared" si="1119"/>
        <v>7</v>
      </c>
      <c r="AM4185" t="str">
        <f t="shared" si="1120"/>
        <v>2025 7</v>
      </c>
      <c r="AN4185" t="str">
        <f t="shared" si="1121"/>
        <v xml:space="preserve">PBG </v>
      </c>
    </row>
    <row r="4186" spans="1:40" x14ac:dyDescent="0.35">
      <c r="A4186">
        <v>81968</v>
      </c>
      <c r="B4186" t="s">
        <v>274</v>
      </c>
      <c r="C4186" s="31">
        <v>45755</v>
      </c>
      <c r="D4186" t="s">
        <v>275</v>
      </c>
      <c r="E4186" t="s">
        <v>276</v>
      </c>
      <c r="F4186" t="s">
        <v>394</v>
      </c>
      <c r="G4186" t="s">
        <v>395</v>
      </c>
      <c r="H4186" t="s">
        <v>396</v>
      </c>
      <c r="I4186" t="s">
        <v>397</v>
      </c>
      <c r="J4186">
        <v>5</v>
      </c>
      <c r="K4186">
        <v>634.75</v>
      </c>
      <c r="L4186">
        <v>161.61268000000001</v>
      </c>
      <c r="M4186">
        <v>81.75</v>
      </c>
      <c r="N4186">
        <v>126.95007</v>
      </c>
      <c r="O4186" s="32">
        <f t="shared" si="1105"/>
        <v>553</v>
      </c>
      <c r="P4186" s="32">
        <f t="shared" si="1106"/>
        <v>391.38731999999999</v>
      </c>
      <c r="Q4186">
        <v>727298</v>
      </c>
      <c r="R4186" t="s">
        <v>281</v>
      </c>
      <c r="S4186" t="s">
        <v>292</v>
      </c>
      <c r="T4186" t="str">
        <f t="shared" si="1107"/>
        <v>VEN</v>
      </c>
      <c r="U4186" t="s">
        <v>293</v>
      </c>
      <c r="V4186" s="33">
        <f t="shared" si="1108"/>
        <v>634.75</v>
      </c>
      <c r="W4186">
        <f t="shared" si="1109"/>
        <v>5</v>
      </c>
      <c r="X4186" s="33">
        <f t="shared" si="1110"/>
        <v>553</v>
      </c>
      <c r="Y4186" s="33">
        <f t="shared" si="1111"/>
        <v>81.75</v>
      </c>
      <c r="Z4186" s="45">
        <f t="shared" si="1112"/>
        <v>0.61502531705395824</v>
      </c>
      <c r="AA4186" s="33">
        <f t="shared" si="1113"/>
        <v>390.38731999999999</v>
      </c>
      <c r="AB4186" s="45">
        <f t="shared" si="1114"/>
        <v>0.70594452079566006</v>
      </c>
      <c r="AC4186" s="33">
        <f>IFERROR($X4186/VLOOKUP(CONCATENATE("USD",C4186),[1]GEINDICE!AR$1:AS$65536,2,0),"")</f>
        <v>93.147823743430806</v>
      </c>
      <c r="AD4186" s="33">
        <f>IFERROR($AA4186/VLOOKUP(CONCATENATE("USD",C4186),[1]GEINDICE!AR$1:AS$65536,2,0),"")</f>
        <v>65.757195795714864</v>
      </c>
      <c r="AE4186" s="33">
        <f>IFERROR($X4186/VLOOKUP(CONCATENATE("EUR",C4186),[1]GEINDICE!AR$1:AS$65536,2,0),"")</f>
        <v>85.355312712230656</v>
      </c>
      <c r="AF4186" s="33">
        <f>IFERROR($AA4186/VLOOKUP(CONCATENATE("EUR",C4186),[1]GEINDICE!AR$1:AS$65536,2,0),"")</f>
        <v>60.256115329999375</v>
      </c>
      <c r="AG4186" s="48" t="str">
        <f>VLOOKUP(E4186,[1]Apresentação!AW$1:AX$65536,2,0)</f>
        <v xml:space="preserve">                    4 - CERAMIC AUXILIARIES</v>
      </c>
      <c r="AH4186" s="48" t="str">
        <f t="shared" si="1115"/>
        <v xml:space="preserve">         5108000262 - DECOFLUX WB 41</v>
      </c>
      <c r="AI4186" s="49" t="str">
        <f t="shared" si="1116"/>
        <v xml:space="preserve">     K00469 - JESUS LIMA FERNANDES</v>
      </c>
      <c r="AJ4186" t="str">
        <f t="shared" si="1117"/>
        <v xml:space="preserve">     93 - RESALES</v>
      </c>
      <c r="AK4186" t="str">
        <f t="shared" si="1118"/>
        <v/>
      </c>
      <c r="AL4186">
        <f t="shared" si="1119"/>
        <v>4</v>
      </c>
      <c r="AM4186" t="str">
        <f t="shared" si="1120"/>
        <v>2025 4</v>
      </c>
      <c r="AN4186" t="str">
        <f t="shared" si="1121"/>
        <v xml:space="preserve">JESUS </v>
      </c>
    </row>
    <row r="4187" spans="1:40" x14ac:dyDescent="0.35">
      <c r="A4187">
        <v>81512</v>
      </c>
      <c r="B4187" t="s">
        <v>274</v>
      </c>
      <c r="C4187" s="31">
        <v>45721</v>
      </c>
      <c r="D4187" t="s">
        <v>275</v>
      </c>
      <c r="E4187" t="s">
        <v>276</v>
      </c>
      <c r="F4187" t="s">
        <v>398</v>
      </c>
      <c r="G4187" t="s">
        <v>399</v>
      </c>
      <c r="H4187" t="s">
        <v>396</v>
      </c>
      <c r="I4187" t="s">
        <v>397</v>
      </c>
      <c r="J4187">
        <v>270</v>
      </c>
      <c r="K4187">
        <v>15459.12</v>
      </c>
      <c r="L4187">
        <v>8726.7283499999994</v>
      </c>
      <c r="M4187">
        <v>1991.13</v>
      </c>
      <c r="N4187">
        <v>57.256</v>
      </c>
      <c r="O4187" s="32">
        <f t="shared" si="1105"/>
        <v>13467.990000000002</v>
      </c>
      <c r="P4187" s="32">
        <f t="shared" si="1106"/>
        <v>4741.2616500000022</v>
      </c>
      <c r="Q4187">
        <v>714401</v>
      </c>
      <c r="R4187" t="s">
        <v>281</v>
      </c>
      <c r="S4187" t="s">
        <v>292</v>
      </c>
      <c r="T4187" t="str">
        <f t="shared" si="1107"/>
        <v>VEN</v>
      </c>
      <c r="U4187" t="s">
        <v>293</v>
      </c>
      <c r="V4187" s="33">
        <f t="shared" si="1108"/>
        <v>15459.12</v>
      </c>
      <c r="W4187">
        <f t="shared" si="1109"/>
        <v>270</v>
      </c>
      <c r="X4187" s="33">
        <f t="shared" si="1110"/>
        <v>13467.990000000002</v>
      </c>
      <c r="Y4187" s="33">
        <f t="shared" si="1111"/>
        <v>1991.13</v>
      </c>
      <c r="Z4187" s="34">
        <f t="shared" si="1112"/>
        <v>0.30320365260118309</v>
      </c>
      <c r="AA4187" s="33">
        <f t="shared" si="1113"/>
        <v>4687.2616500000022</v>
      </c>
      <c r="AB4187" s="34">
        <f t="shared" si="1114"/>
        <v>0.34802978395439865</v>
      </c>
      <c r="AC4187" s="33">
        <f>IFERROR($X4187/VLOOKUP(CONCATENATE("USD",C4187),[1]GEINDICE!AR$1:AS$65536,2,0),"")</f>
        <v>2325.515419414995</v>
      </c>
      <c r="AD4187" s="33">
        <f>IFERROR($AA4187/VLOOKUP(CONCATENATE("USD",C4187),[1]GEINDICE!AR$1:AS$65536,2,0),"")</f>
        <v>809.34862900162341</v>
      </c>
      <c r="AE4187" s="33">
        <f>IFERROR($X4187/VLOOKUP(CONCATENATE("EUR",C4187),[1]GEINDICE!AR$1:AS$65536,2,0),"")</f>
        <v>2158.4355017068133</v>
      </c>
      <c r="AF4187" s="33">
        <f>IFERROR($AA4187/VLOOKUP(CONCATENATE("EUR",C4187),[1]GEINDICE!AR$1:AS$65536,2,0),"")</f>
        <v>751.1998413385262</v>
      </c>
      <c r="AG4187" s="43" t="str">
        <f>VLOOKUP(E4187,[1]Apresentação!AW$1:AX$65536,2,0)</f>
        <v xml:space="preserve">                    4 - CERAMIC AUXILIARIES</v>
      </c>
      <c r="AH4187" s="43" t="str">
        <f t="shared" si="1115"/>
        <v xml:space="preserve">         5108000262 - DECOFLUX WB 41</v>
      </c>
      <c r="AI4187" s="44" t="str">
        <f t="shared" si="1116"/>
        <v xml:space="preserve">     K00002 - MOHAWK REVESTIMENTOS COCAL DO SUL LTDA</v>
      </c>
      <c r="AJ4187" t="str">
        <f t="shared" si="1117"/>
        <v xml:space="preserve">     93 - RESALES</v>
      </c>
      <c r="AK4187" t="str">
        <f t="shared" si="1118"/>
        <v/>
      </c>
      <c r="AL4187">
        <f t="shared" si="1119"/>
        <v>3</v>
      </c>
      <c r="AM4187" t="str">
        <f t="shared" si="1120"/>
        <v>2025 3</v>
      </c>
      <c r="AN4187" t="str">
        <f t="shared" si="1121"/>
        <v xml:space="preserve">MOHAWK </v>
      </c>
    </row>
    <row r="4188" spans="1:40" x14ac:dyDescent="0.35">
      <c r="A4188">
        <v>82994</v>
      </c>
      <c r="B4188" t="s">
        <v>274</v>
      </c>
      <c r="C4188" s="31">
        <v>45842</v>
      </c>
      <c r="D4188" t="s">
        <v>275</v>
      </c>
      <c r="E4188" t="s">
        <v>276</v>
      </c>
      <c r="F4188" t="s">
        <v>398</v>
      </c>
      <c r="G4188" t="s">
        <v>399</v>
      </c>
      <c r="H4188" t="s">
        <v>396</v>
      </c>
      <c r="I4188" t="s">
        <v>397</v>
      </c>
      <c r="J4188">
        <v>270</v>
      </c>
      <c r="K4188">
        <v>15459.12</v>
      </c>
      <c r="L4188">
        <v>8759.4921699999995</v>
      </c>
      <c r="M4188">
        <v>1991.13</v>
      </c>
      <c r="N4188">
        <v>57.256</v>
      </c>
      <c r="O4188" s="32">
        <f t="shared" si="1105"/>
        <v>13467.990000000002</v>
      </c>
      <c r="P4188" s="32">
        <f t="shared" si="1106"/>
        <v>4708.4978300000021</v>
      </c>
      <c r="Q4188">
        <v>742846</v>
      </c>
      <c r="R4188" t="s">
        <v>281</v>
      </c>
      <c r="S4188" t="s">
        <v>292</v>
      </c>
      <c r="T4188" t="str">
        <f t="shared" si="1107"/>
        <v>VEN</v>
      </c>
      <c r="U4188" t="s">
        <v>293</v>
      </c>
      <c r="V4188" s="33">
        <f t="shared" si="1108"/>
        <v>15459.12</v>
      </c>
      <c r="W4188">
        <f t="shared" si="1109"/>
        <v>270</v>
      </c>
      <c r="X4188" s="33">
        <f t="shared" si="1110"/>
        <v>13467.990000000002</v>
      </c>
      <c r="Y4188" s="33">
        <f t="shared" si="1111"/>
        <v>1991.13</v>
      </c>
      <c r="Z4188" s="34">
        <f t="shared" si="1112"/>
        <v>0.30108426805665534</v>
      </c>
      <c r="AA4188" s="33">
        <f t="shared" si="1113"/>
        <v>4654.4978300000021</v>
      </c>
      <c r="AB4188" s="34">
        <f t="shared" si="1114"/>
        <v>0.34559706608038776</v>
      </c>
      <c r="AC4188" s="33">
        <f>IFERROR($X4188/VLOOKUP(CONCATENATE("USD",C4188),[1]GEINDICE!AR$1:AS$65536,2,0),"")</f>
        <v>2489.9223516361621</v>
      </c>
      <c r="AD4188" s="33">
        <f>IFERROR($AA4188/VLOOKUP(CONCATENATE("USD",C4188),[1]GEINDICE!AR$1:AS$65536,2,0),"")</f>
        <v>860.50985949343715</v>
      </c>
      <c r="AE4188" s="33">
        <f>IFERROR($X4188/VLOOKUP(CONCATENATE("EUR",C4188),[1]GEINDICE!AR$1:AS$65536,2,0),"")</f>
        <v>2113.6868702721367</v>
      </c>
      <c r="AF4188" s="33">
        <f>IFERROR($AA4188/VLOOKUP(CONCATENATE("EUR",C4188),[1]GEINDICE!AR$1:AS$65536,2,0),"")</f>
        <v>730.48398097868767</v>
      </c>
      <c r="AG4188" s="43" t="str">
        <f>VLOOKUP(E4188,[1]Apresentação!AW$1:AX$65536,2,0)</f>
        <v xml:space="preserve">                    4 - CERAMIC AUXILIARIES</v>
      </c>
      <c r="AH4188" s="43" t="str">
        <f t="shared" si="1115"/>
        <v xml:space="preserve">         5108000262 - DECOFLUX WB 41</v>
      </c>
      <c r="AI4188" s="44" t="str">
        <f t="shared" si="1116"/>
        <v xml:space="preserve">     K00002 - MOHAWK REVESTIMENTOS COCAL DO SUL LTDA</v>
      </c>
      <c r="AJ4188" t="str">
        <f t="shared" si="1117"/>
        <v xml:space="preserve">     93 - RESALES</v>
      </c>
      <c r="AK4188" t="str">
        <f t="shared" si="1118"/>
        <v/>
      </c>
      <c r="AL4188">
        <f t="shared" si="1119"/>
        <v>7</v>
      </c>
      <c r="AM4188" t="str">
        <f t="shared" si="1120"/>
        <v>2025 7</v>
      </c>
      <c r="AN4188" t="str">
        <f t="shared" si="1121"/>
        <v xml:space="preserve">MOHAWK </v>
      </c>
    </row>
    <row r="4189" spans="1:40" x14ac:dyDescent="0.35">
      <c r="A4189">
        <v>83267</v>
      </c>
      <c r="B4189" t="s">
        <v>274</v>
      </c>
      <c r="C4189" s="31">
        <v>45866</v>
      </c>
      <c r="D4189" t="s">
        <v>275</v>
      </c>
      <c r="E4189" t="s">
        <v>276</v>
      </c>
      <c r="F4189" t="s">
        <v>400</v>
      </c>
      <c r="G4189" t="s">
        <v>401</v>
      </c>
      <c r="H4189" t="s">
        <v>396</v>
      </c>
      <c r="I4189" t="s">
        <v>397</v>
      </c>
      <c r="J4189">
        <v>60</v>
      </c>
      <c r="K4189">
        <v>4194.12</v>
      </c>
      <c r="L4189">
        <v>1948.4478200000001</v>
      </c>
      <c r="M4189">
        <v>540.19000000000005</v>
      </c>
      <c r="N4189">
        <v>69.902000000000001</v>
      </c>
      <c r="O4189" s="32">
        <f t="shared" si="1105"/>
        <v>3653.93</v>
      </c>
      <c r="P4189" s="32">
        <f t="shared" si="1106"/>
        <v>1705.4821799999997</v>
      </c>
      <c r="Q4189">
        <v>744954</v>
      </c>
      <c r="R4189" t="s">
        <v>281</v>
      </c>
      <c r="S4189" t="s">
        <v>292</v>
      </c>
      <c r="T4189" t="str">
        <f t="shared" si="1107"/>
        <v>VEN</v>
      </c>
      <c r="U4189" t="s">
        <v>293</v>
      </c>
      <c r="V4189" s="33">
        <f t="shared" si="1108"/>
        <v>4194.12</v>
      </c>
      <c r="W4189">
        <f t="shared" si="1109"/>
        <v>60</v>
      </c>
      <c r="X4189" s="33">
        <f t="shared" si="1110"/>
        <v>3653.93</v>
      </c>
      <c r="Y4189" s="33">
        <f t="shared" si="1111"/>
        <v>540.19000000000005</v>
      </c>
      <c r="Z4189" s="34">
        <f t="shared" si="1112"/>
        <v>0.40377532831678631</v>
      </c>
      <c r="AA4189" s="33">
        <f t="shared" si="1113"/>
        <v>1693.4821799999997</v>
      </c>
      <c r="AB4189" s="34">
        <f t="shared" si="1114"/>
        <v>0.46346869808671753</v>
      </c>
      <c r="AC4189" s="33">
        <f>IFERROR($X4189/VLOOKUP(CONCATENATE("USD",C4189),[1]GEINDICE!AR$1:AS$65536,2,0),"")</f>
        <v>653.92379691107249</v>
      </c>
      <c r="AD4189" s="33">
        <f>IFERROR($AA4189/VLOOKUP(CONCATENATE("USD",C4189),[1]GEINDICE!AR$1:AS$65536,2,0),"")</f>
        <v>303.07321080229787</v>
      </c>
      <c r="AE4189" s="33">
        <f>IFERROR($X4189/VLOOKUP(CONCATENATE("EUR",C4189),[1]GEINDICE!AR$1:AS$65536,2,0),"")</f>
        <v>563.24356820248784</v>
      </c>
      <c r="AF4189" s="33">
        <f>IFERROR($AA4189/VLOOKUP(CONCATENATE("EUR",C4189),[1]GEINDICE!AR$1:AS$65536,2,0),"")</f>
        <v>261.04576326052438</v>
      </c>
      <c r="AG4189" s="43" t="str">
        <f>VLOOKUP(E4189,[1]Apresentação!AW$1:AX$65536,2,0)</f>
        <v xml:space="preserve">                    4 - CERAMIC AUXILIARIES</v>
      </c>
      <c r="AH4189" s="43" t="str">
        <f t="shared" si="1115"/>
        <v xml:space="preserve">         5108000262 - DECOFLUX WB 41</v>
      </c>
      <c r="AI4189" s="44" t="str">
        <f t="shared" si="1116"/>
        <v xml:space="preserve">     K00251 - PPC SANTANA EQUIPAMENTOS ELÉTRICOS LTDA</v>
      </c>
      <c r="AJ4189" t="str">
        <f t="shared" si="1117"/>
        <v xml:space="preserve">     93 - RESALES</v>
      </c>
      <c r="AK4189" t="str">
        <f t="shared" si="1118"/>
        <v/>
      </c>
      <c r="AL4189">
        <f t="shared" si="1119"/>
        <v>7</v>
      </c>
      <c r="AM4189" t="str">
        <f t="shared" si="1120"/>
        <v>2025 7</v>
      </c>
      <c r="AN4189" t="str">
        <f t="shared" si="1121"/>
        <v xml:space="preserve">PPC </v>
      </c>
    </row>
    <row r="4190" spans="1:40" x14ac:dyDescent="0.35">
      <c r="A4190">
        <v>81341</v>
      </c>
      <c r="B4190" t="s">
        <v>274</v>
      </c>
      <c r="C4190" s="31">
        <v>45708</v>
      </c>
      <c r="D4190" t="s">
        <v>275</v>
      </c>
      <c r="E4190" t="s">
        <v>276</v>
      </c>
      <c r="F4190" t="s">
        <v>406</v>
      </c>
      <c r="G4190" t="s">
        <v>407</v>
      </c>
      <c r="H4190" t="s">
        <v>408</v>
      </c>
      <c r="I4190" t="s">
        <v>409</v>
      </c>
      <c r="J4190">
        <v>120</v>
      </c>
      <c r="K4190">
        <v>2162</v>
      </c>
      <c r="L4190">
        <v>790.59213</v>
      </c>
      <c r="M4190">
        <v>435.42</v>
      </c>
      <c r="N4190">
        <v>18.016659999999998</v>
      </c>
      <c r="O4190" s="32">
        <f t="shared" si="1105"/>
        <v>1726.58</v>
      </c>
      <c r="P4190" s="32">
        <f t="shared" si="1106"/>
        <v>935.98786999999993</v>
      </c>
      <c r="Q4190">
        <v>710760</v>
      </c>
      <c r="R4190" t="s">
        <v>298</v>
      </c>
      <c r="S4190" t="s">
        <v>298</v>
      </c>
      <c r="T4190" t="str">
        <f t="shared" si="1107"/>
        <v>VEN</v>
      </c>
      <c r="U4190" t="s">
        <v>300</v>
      </c>
      <c r="V4190" s="33">
        <f t="shared" si="1108"/>
        <v>2162</v>
      </c>
      <c r="W4190">
        <f t="shared" si="1109"/>
        <v>120</v>
      </c>
      <c r="X4190" s="33">
        <f t="shared" si="1110"/>
        <v>1726.58</v>
      </c>
      <c r="Y4190" s="33">
        <f t="shared" si="1111"/>
        <v>435.42</v>
      </c>
      <c r="Z4190" s="45">
        <f t="shared" si="1112"/>
        <v>0.42182602682701198</v>
      </c>
      <c r="AA4190" s="33">
        <f t="shared" si="1113"/>
        <v>911.98786999999993</v>
      </c>
      <c r="AB4190" s="45">
        <f t="shared" si="1114"/>
        <v>0.52820481529960961</v>
      </c>
      <c r="AC4190" s="33">
        <f>IFERROR($X4190/VLOOKUP(CONCATENATE("USD",C4190),[1]GEINDICE!AR$1:AS$65536,2,0),"")</f>
        <v>302.80783598449636</v>
      </c>
      <c r="AD4190" s="33">
        <f>IFERROR($AA4190/VLOOKUP(CONCATENATE("USD",C4190),[1]GEINDICE!AR$1:AS$65536,2,0),"")</f>
        <v>159.94455707746539</v>
      </c>
      <c r="AE4190" s="33">
        <f>IFERROR($X4190/VLOOKUP(CONCATENATE("EUR",C4190),[1]GEINDICE!AR$1:AS$65536,2,0),"")</f>
        <v>289.10284317336993</v>
      </c>
      <c r="AF4190" s="33">
        <f>IFERROR($AA4190/VLOOKUP(CONCATENATE("EUR",C4190),[1]GEINDICE!AR$1:AS$65536,2,0),"")</f>
        <v>152.70551388098187</v>
      </c>
      <c r="AG4190" s="48" t="str">
        <f>VLOOKUP(E4190,[1]Apresentação!AW$1:AX$65536,2,0)</f>
        <v xml:space="preserve">                    4 - CERAMIC AUXILIARIES</v>
      </c>
      <c r="AH4190" s="48" t="str">
        <f t="shared" si="1115"/>
        <v xml:space="preserve">         5122000003 - DOLAPIX AC 62 BR</v>
      </c>
      <c r="AI4190" s="49" t="str">
        <f t="shared" si="1116"/>
        <v xml:space="preserve">     K00066 - THORNTON  ELETRONICA LTDA</v>
      </c>
      <c r="AJ4190" t="str">
        <f t="shared" si="1117"/>
        <v xml:space="preserve">     90 - SALES</v>
      </c>
      <c r="AK4190" t="str">
        <f t="shared" si="1118"/>
        <v/>
      </c>
      <c r="AL4190">
        <f t="shared" si="1119"/>
        <v>2</v>
      </c>
      <c r="AM4190" t="str">
        <f t="shared" si="1120"/>
        <v>2025 2</v>
      </c>
      <c r="AN4190" t="str">
        <f t="shared" si="1121"/>
        <v xml:space="preserve">THORNTON </v>
      </c>
    </row>
    <row r="4191" spans="1:40" x14ac:dyDescent="0.35">
      <c r="A4191">
        <v>81086</v>
      </c>
      <c r="B4191" t="s">
        <v>274</v>
      </c>
      <c r="C4191" s="31">
        <v>45688</v>
      </c>
      <c r="D4191" t="s">
        <v>275</v>
      </c>
      <c r="E4191" t="s">
        <v>276</v>
      </c>
      <c r="F4191" t="s">
        <v>412</v>
      </c>
      <c r="G4191" t="s">
        <v>413</v>
      </c>
      <c r="H4191" t="s">
        <v>410</v>
      </c>
      <c r="I4191" t="s">
        <v>411</v>
      </c>
      <c r="J4191">
        <v>1200</v>
      </c>
      <c r="K4191">
        <v>15998.4</v>
      </c>
      <c r="L4191">
        <v>6477.0802299999996</v>
      </c>
      <c r="M4191">
        <v>3222.08</v>
      </c>
      <c r="N4191">
        <v>13.332000000000001</v>
      </c>
      <c r="O4191" s="32">
        <f t="shared" si="1105"/>
        <v>12776.32</v>
      </c>
      <c r="P4191" s="32">
        <f t="shared" si="1106"/>
        <v>6299.2397700000001</v>
      </c>
      <c r="Q4191">
        <v>708755</v>
      </c>
      <c r="R4191" t="s">
        <v>298</v>
      </c>
      <c r="S4191" t="s">
        <v>298</v>
      </c>
      <c r="T4191" t="str">
        <f t="shared" si="1107"/>
        <v>VEN</v>
      </c>
      <c r="U4191" t="s">
        <v>300</v>
      </c>
      <c r="V4191" s="33">
        <f t="shared" si="1108"/>
        <v>15998.4</v>
      </c>
      <c r="W4191">
        <f t="shared" si="1109"/>
        <v>1200</v>
      </c>
      <c r="X4191" s="33">
        <f t="shared" si="1110"/>
        <v>12776.32</v>
      </c>
      <c r="Y4191" s="33">
        <f t="shared" si="1111"/>
        <v>3222.08</v>
      </c>
      <c r="Z4191" s="45">
        <f t="shared" si="1112"/>
        <v>0.37874035966096609</v>
      </c>
      <c r="AA4191" s="33">
        <f t="shared" si="1113"/>
        <v>6059.2397700000001</v>
      </c>
      <c r="AB4191" s="45">
        <f t="shared" si="1114"/>
        <v>0.47425547966863701</v>
      </c>
      <c r="AC4191" s="33">
        <f>IFERROR($X4191/VLOOKUP(CONCATENATE("USD",C4191),[1]GEINDICE!AR$1:AS$65536,2,0),"")</f>
        <v>2191.4409701377335</v>
      </c>
      <c r="AD4191" s="33">
        <f>IFERROR($AA4191/VLOOKUP(CONCATENATE("USD",C4191),[1]GEINDICE!AR$1:AS$65536,2,0),"")</f>
        <v>1039.302888458174</v>
      </c>
      <c r="AE4191" s="33">
        <f>IFERROR($X4191/VLOOKUP(CONCATENATE("EUR",C4191),[1]GEINDICE!AR$1:AS$65536,2,0),"")</f>
        <v>2107.7471294707666</v>
      </c>
      <c r="AF4191" s="33">
        <f>IFERROR($AA4191/VLOOKUP(CONCATENATE("EUR",C4191),[1]GEINDICE!AR$1:AS$65536,2,0),"")</f>
        <v>999.61062590735116</v>
      </c>
      <c r="AG4191" s="48" t="str">
        <f>VLOOKUP(E4191,[1]Apresentação!AW$1:AX$65536,2,0)</f>
        <v xml:space="preserve">                    4 - CERAMIC AUXILIARIES</v>
      </c>
      <c r="AH4191" s="48" t="str">
        <f t="shared" si="1115"/>
        <v xml:space="preserve">         5101000350 - DOLAPIX G 17 BR</v>
      </c>
      <c r="AI4191" s="49" t="str">
        <f t="shared" si="1116"/>
        <v xml:space="preserve">     K00161 - CERAMICA ATLAS LTDA</v>
      </c>
      <c r="AJ4191" t="str">
        <f t="shared" si="1117"/>
        <v xml:space="preserve">     90 - SALES</v>
      </c>
      <c r="AK4191" t="str">
        <f t="shared" si="1118"/>
        <v/>
      </c>
      <c r="AL4191">
        <f t="shared" si="1119"/>
        <v>1</v>
      </c>
      <c r="AM4191" t="str">
        <f t="shared" si="1120"/>
        <v>2025 1</v>
      </c>
      <c r="AN4191" t="str">
        <f t="shared" si="1121"/>
        <v xml:space="preserve">CERAMICA </v>
      </c>
    </row>
    <row r="4192" spans="1:40" x14ac:dyDescent="0.35">
      <c r="A4192">
        <v>81668</v>
      </c>
      <c r="B4192" t="s">
        <v>274</v>
      </c>
      <c r="C4192" s="31">
        <v>45734</v>
      </c>
      <c r="D4192" t="s">
        <v>275</v>
      </c>
      <c r="E4192" t="s">
        <v>276</v>
      </c>
      <c r="F4192" t="s">
        <v>412</v>
      </c>
      <c r="G4192" t="s">
        <v>413</v>
      </c>
      <c r="H4192" t="s">
        <v>410</v>
      </c>
      <c r="I4192" t="s">
        <v>411</v>
      </c>
      <c r="J4192">
        <v>1200</v>
      </c>
      <c r="K4192">
        <v>15998.4</v>
      </c>
      <c r="L4192">
        <v>6477.0802400000002</v>
      </c>
      <c r="M4192">
        <v>3222.08</v>
      </c>
      <c r="N4192">
        <v>13.332000000000001</v>
      </c>
      <c r="O4192" s="32">
        <f t="shared" si="1105"/>
        <v>12776.32</v>
      </c>
      <c r="P4192" s="32">
        <f t="shared" si="1106"/>
        <v>6299.2397599999995</v>
      </c>
      <c r="Q4192">
        <v>719134</v>
      </c>
      <c r="R4192" t="s">
        <v>298</v>
      </c>
      <c r="S4192" t="s">
        <v>298</v>
      </c>
      <c r="T4192" t="str">
        <f t="shared" si="1107"/>
        <v>VEN</v>
      </c>
      <c r="U4192" t="s">
        <v>300</v>
      </c>
      <c r="V4192" s="33">
        <f t="shared" si="1108"/>
        <v>15998.4</v>
      </c>
      <c r="W4192">
        <f t="shared" si="1109"/>
        <v>1200</v>
      </c>
      <c r="X4192" s="33">
        <f t="shared" si="1110"/>
        <v>12776.32</v>
      </c>
      <c r="Y4192" s="33">
        <f t="shared" si="1111"/>
        <v>3222.08</v>
      </c>
      <c r="Z4192" s="45">
        <f t="shared" si="1112"/>
        <v>0.37874035903590358</v>
      </c>
      <c r="AA4192" s="33">
        <f t="shared" si="1113"/>
        <v>6059.2397599999995</v>
      </c>
      <c r="AB4192" s="45">
        <f t="shared" si="1114"/>
        <v>0.47425547888593894</v>
      </c>
      <c r="AC4192" s="33">
        <f>IFERROR($X4192/VLOOKUP(CONCATENATE("USD",C4192),[1]GEINDICE!AR$1:AS$65536,2,0),"")</f>
        <v>2247.2947301765989</v>
      </c>
      <c r="AD4192" s="33">
        <f>IFERROR($AA4192/VLOOKUP(CONCATENATE("USD",C4192),[1]GEINDICE!AR$1:AS$65536,2,0),"")</f>
        <v>1065.7918384577499</v>
      </c>
      <c r="AE4192" s="33">
        <f>IFERROR($X4192/VLOOKUP(CONCATENATE("EUR",C4192),[1]GEINDICE!AR$1:AS$65536,2,0),"")</f>
        <v>2056.6498180998678</v>
      </c>
      <c r="AF4192" s="33">
        <f>IFERROR($AA4192/VLOOKUP(CONCATENATE("EUR",C4192),[1]GEINDICE!AR$1:AS$65536,2,0),"")</f>
        <v>975.37744438363211</v>
      </c>
      <c r="AG4192" s="48" t="str">
        <f>VLOOKUP(E4192,[1]Apresentação!AW$1:AX$65536,2,0)</f>
        <v xml:space="preserve">                    4 - CERAMIC AUXILIARIES</v>
      </c>
      <c r="AH4192" s="48" t="str">
        <f t="shared" si="1115"/>
        <v xml:space="preserve">         5101000350 - DOLAPIX G 17 BR</v>
      </c>
      <c r="AI4192" s="49" t="str">
        <f t="shared" si="1116"/>
        <v xml:space="preserve">     K00161 - CERAMICA ATLAS LTDA</v>
      </c>
      <c r="AJ4192" t="str">
        <f t="shared" si="1117"/>
        <v xml:space="preserve">     90 - SALES</v>
      </c>
      <c r="AK4192" t="str">
        <f t="shared" si="1118"/>
        <v/>
      </c>
      <c r="AL4192">
        <f t="shared" si="1119"/>
        <v>3</v>
      </c>
      <c r="AM4192" t="str">
        <f t="shared" si="1120"/>
        <v>2025 3</v>
      </c>
      <c r="AN4192" t="str">
        <f t="shared" si="1121"/>
        <v xml:space="preserve">CERAMICA </v>
      </c>
    </row>
    <row r="4193" spans="1:40" x14ac:dyDescent="0.35">
      <c r="A4193">
        <v>81313</v>
      </c>
      <c r="B4193" t="s">
        <v>274</v>
      </c>
      <c r="C4193" s="31">
        <v>45705</v>
      </c>
      <c r="D4193" t="s">
        <v>275</v>
      </c>
      <c r="E4193" t="s">
        <v>276</v>
      </c>
      <c r="F4193" t="s">
        <v>412</v>
      </c>
      <c r="G4193" t="s">
        <v>413</v>
      </c>
      <c r="H4193" t="s">
        <v>410</v>
      </c>
      <c r="I4193" t="s">
        <v>411</v>
      </c>
      <c r="J4193">
        <v>2400</v>
      </c>
      <c r="K4193">
        <v>31996.799999999999</v>
      </c>
      <c r="L4193">
        <v>12954.160470000001</v>
      </c>
      <c r="M4193">
        <v>6444.16</v>
      </c>
      <c r="N4193">
        <v>13.332000000000001</v>
      </c>
      <c r="O4193" s="32">
        <f t="shared" si="1105"/>
        <v>25552.639999999999</v>
      </c>
      <c r="P4193" s="32">
        <f t="shared" si="1106"/>
        <v>12598.479529999999</v>
      </c>
      <c r="Q4193">
        <v>710450</v>
      </c>
      <c r="R4193" t="s">
        <v>298</v>
      </c>
      <c r="S4193" t="s">
        <v>298</v>
      </c>
      <c r="T4193" t="str">
        <f t="shared" si="1107"/>
        <v>VEN</v>
      </c>
      <c r="U4193" t="s">
        <v>300</v>
      </c>
      <c r="V4193" s="33">
        <f t="shared" si="1108"/>
        <v>31996.799999999999</v>
      </c>
      <c r="W4193">
        <f t="shared" si="1109"/>
        <v>2400</v>
      </c>
      <c r="X4193" s="33">
        <f t="shared" si="1110"/>
        <v>25552.639999999999</v>
      </c>
      <c r="Y4193" s="33">
        <f t="shared" si="1111"/>
        <v>6444.16</v>
      </c>
      <c r="Z4193" s="45">
        <f t="shared" si="1112"/>
        <v>0.37874035934843481</v>
      </c>
      <c r="AA4193" s="33">
        <f t="shared" si="1113"/>
        <v>12118.479529999999</v>
      </c>
      <c r="AB4193" s="45">
        <f t="shared" si="1114"/>
        <v>0.47425547927728795</v>
      </c>
      <c r="AC4193" s="33">
        <f>IFERROR($X4193/VLOOKUP(CONCATENATE("USD",C4193),[1]GEINDICE!AR$1:AS$65536,2,0),"")</f>
        <v>4474.6764731634703</v>
      </c>
      <c r="AD4193" s="33">
        <f>IFERROR($AA4193/VLOOKUP(CONCATENATE("USD",C4193),[1]GEINDICE!AR$1:AS$65536,2,0),"")</f>
        <v>2122.1398353909462</v>
      </c>
      <c r="AE4193" s="33">
        <f>IFERROR($X4193/VLOOKUP(CONCATENATE("EUR",C4193),[1]GEINDICE!AR$1:AS$65536,2,0),"")</f>
        <v>4269.7323129365368</v>
      </c>
      <c r="AF4193" s="33">
        <f>IFERROR($AA4193/VLOOKUP(CONCATENATE("EUR",C4193),[1]GEINDICE!AR$1:AS$65536,2,0),"")</f>
        <v>2024.9439444574405</v>
      </c>
      <c r="AG4193" s="48" t="str">
        <f>VLOOKUP(E4193,[1]Apresentação!AW$1:AX$65536,2,0)</f>
        <v xml:space="preserve">                    4 - CERAMIC AUXILIARIES</v>
      </c>
      <c r="AH4193" s="48" t="str">
        <f t="shared" si="1115"/>
        <v xml:space="preserve">         5101000350 - DOLAPIX G 17 BR</v>
      </c>
      <c r="AI4193" s="49" t="str">
        <f t="shared" si="1116"/>
        <v xml:space="preserve">     K00161 - CERAMICA ATLAS LTDA</v>
      </c>
      <c r="AJ4193" t="str">
        <f t="shared" si="1117"/>
        <v xml:space="preserve">     90 - SALES</v>
      </c>
      <c r="AK4193" t="str">
        <f t="shared" si="1118"/>
        <v/>
      </c>
      <c r="AL4193">
        <f t="shared" si="1119"/>
        <v>2</v>
      </c>
      <c r="AM4193" t="str">
        <f t="shared" si="1120"/>
        <v>2025 2</v>
      </c>
      <c r="AN4193" t="str">
        <f t="shared" si="1121"/>
        <v xml:space="preserve">CERAMICA </v>
      </c>
    </row>
    <row r="4194" spans="1:40" x14ac:dyDescent="0.35">
      <c r="A4194">
        <v>80790</v>
      </c>
      <c r="B4194" t="s">
        <v>274</v>
      </c>
      <c r="C4194" s="31">
        <v>45665</v>
      </c>
      <c r="D4194" t="s">
        <v>275</v>
      </c>
      <c r="E4194" t="s">
        <v>276</v>
      </c>
      <c r="F4194" t="s">
        <v>412</v>
      </c>
      <c r="G4194" t="s">
        <v>413</v>
      </c>
      <c r="H4194" t="s">
        <v>410</v>
      </c>
      <c r="I4194" t="s">
        <v>411</v>
      </c>
      <c r="J4194">
        <v>1200</v>
      </c>
      <c r="K4194">
        <v>15998.4</v>
      </c>
      <c r="L4194">
        <v>5697.9203500000003</v>
      </c>
      <c r="M4194">
        <v>3222.08</v>
      </c>
      <c r="N4194">
        <v>13.332000000000001</v>
      </c>
      <c r="O4194" s="32">
        <f t="shared" si="1105"/>
        <v>12776.32</v>
      </c>
      <c r="P4194" s="32">
        <f t="shared" si="1106"/>
        <v>7078.3996499999994</v>
      </c>
      <c r="Q4194">
        <v>706597</v>
      </c>
      <c r="R4194" t="s">
        <v>298</v>
      </c>
      <c r="S4194" t="s">
        <v>298</v>
      </c>
      <c r="T4194" t="str">
        <f t="shared" si="1107"/>
        <v>VEN</v>
      </c>
      <c r="U4194" t="s">
        <v>300</v>
      </c>
      <c r="V4194" s="33">
        <f t="shared" si="1108"/>
        <v>15998.4</v>
      </c>
      <c r="W4194">
        <f t="shared" si="1109"/>
        <v>1200</v>
      </c>
      <c r="X4194" s="33">
        <f t="shared" si="1110"/>
        <v>12776.32</v>
      </c>
      <c r="Y4194" s="33">
        <f t="shared" si="1111"/>
        <v>3222.08</v>
      </c>
      <c r="Z4194" s="45">
        <f t="shared" si="1112"/>
        <v>0.42744272239723968</v>
      </c>
      <c r="AA4194" s="33">
        <f t="shared" si="1113"/>
        <v>6838.3996499999994</v>
      </c>
      <c r="AB4194" s="45">
        <f t="shared" si="1114"/>
        <v>0.53524016696513543</v>
      </c>
      <c r="AC4194" s="33">
        <f>IFERROR($X4194/VLOOKUP(CONCATENATE("USD",C4194),[1]GEINDICE!AR$1:AS$65536,2,0),"")</f>
        <v>2083.5146197876747</v>
      </c>
      <c r="AD4194" s="33">
        <f>IFERROR($AA4194/VLOOKUP(CONCATENATE("USD",C4194),[1]GEINDICE!AR$1:AS$65536,2,0),"")</f>
        <v>1115.1807129694557</v>
      </c>
      <c r="AE4194" s="33">
        <f>IFERROR($X4194/VLOOKUP(CONCATENATE("EUR",C4194),[1]GEINDICE!AR$1:AS$65536,2,0),"")</f>
        <v>2022.2415676094902</v>
      </c>
      <c r="AF4194" s="33">
        <f>IFERROR($AA4194/VLOOKUP(CONCATENATE("EUR",C4194),[1]GEINDICE!AR$1:AS$65536,2,0),"")</f>
        <v>1082.3849142911408</v>
      </c>
      <c r="AG4194" s="48" t="str">
        <f>VLOOKUP(E4194,[1]Apresentação!AW$1:AX$65536,2,0)</f>
        <v xml:space="preserve">                    4 - CERAMIC AUXILIARIES</v>
      </c>
      <c r="AH4194" s="48" t="str">
        <f t="shared" si="1115"/>
        <v xml:space="preserve">         5101000350 - DOLAPIX G 17 BR</v>
      </c>
      <c r="AI4194" s="49" t="str">
        <f t="shared" si="1116"/>
        <v xml:space="preserve">     K00161 - CERAMICA ATLAS LTDA</v>
      </c>
      <c r="AJ4194" t="str">
        <f t="shared" si="1117"/>
        <v xml:space="preserve">     90 - SALES</v>
      </c>
      <c r="AK4194" t="str">
        <f t="shared" si="1118"/>
        <v/>
      </c>
      <c r="AL4194">
        <f t="shared" si="1119"/>
        <v>1</v>
      </c>
      <c r="AM4194" t="str">
        <f t="shared" si="1120"/>
        <v>2025 1</v>
      </c>
      <c r="AN4194" t="str">
        <f t="shared" si="1121"/>
        <v xml:space="preserve">CERAMICA </v>
      </c>
    </row>
    <row r="4195" spans="1:40" x14ac:dyDescent="0.35">
      <c r="A4195">
        <v>80938</v>
      </c>
      <c r="B4195" t="s">
        <v>274</v>
      </c>
      <c r="C4195" s="31">
        <v>45677</v>
      </c>
      <c r="D4195" t="s">
        <v>275</v>
      </c>
      <c r="E4195" t="s">
        <v>276</v>
      </c>
      <c r="F4195" t="s">
        <v>412</v>
      </c>
      <c r="G4195" t="s">
        <v>413</v>
      </c>
      <c r="H4195" t="s">
        <v>410</v>
      </c>
      <c r="I4195" t="s">
        <v>411</v>
      </c>
      <c r="J4195">
        <v>3600</v>
      </c>
      <c r="K4195">
        <v>47995.200000000004</v>
      </c>
      <c r="L4195">
        <v>17093.761050000001</v>
      </c>
      <c r="M4195">
        <v>9666.23</v>
      </c>
      <c r="N4195">
        <v>13.332000000000001</v>
      </c>
      <c r="O4195" s="32">
        <f t="shared" si="1105"/>
        <v>38328.97</v>
      </c>
      <c r="P4195" s="32">
        <f t="shared" si="1106"/>
        <v>21235.20895</v>
      </c>
      <c r="Q4195">
        <v>707571</v>
      </c>
      <c r="R4195" t="s">
        <v>298</v>
      </c>
      <c r="S4195" t="s">
        <v>298</v>
      </c>
      <c r="T4195" t="str">
        <f t="shared" si="1107"/>
        <v>VEN</v>
      </c>
      <c r="U4195" t="s">
        <v>300</v>
      </c>
      <c r="V4195" s="33">
        <f t="shared" si="1108"/>
        <v>47995.200000000004</v>
      </c>
      <c r="W4195">
        <f t="shared" si="1109"/>
        <v>3600</v>
      </c>
      <c r="X4195" s="33">
        <f t="shared" si="1110"/>
        <v>38328.97</v>
      </c>
      <c r="Y4195" s="33">
        <f t="shared" si="1111"/>
        <v>9666.23</v>
      </c>
      <c r="Z4195" s="45">
        <f t="shared" si="1112"/>
        <v>0.42744293075140843</v>
      </c>
      <c r="AA4195" s="33">
        <f t="shared" si="1113"/>
        <v>20515.20895</v>
      </c>
      <c r="AB4195" s="45">
        <f t="shared" si="1114"/>
        <v>0.53524028822063308</v>
      </c>
      <c r="AC4195" s="33">
        <f>IFERROR($X4195/VLOOKUP(CONCATENATE("USD",C4195),[1]GEINDICE!AR$1:AS$65536,2,0),"")</f>
        <v>6335.5763826903367</v>
      </c>
      <c r="AD4195" s="33">
        <f>IFERROR($AA4195/VLOOKUP(CONCATENATE("USD",C4195),[1]GEINDICE!AR$1:AS$65536,2,0),"")</f>
        <v>3391.0557291150121</v>
      </c>
      <c r="AE4195" s="33">
        <f>IFERROR($X4195/VLOOKUP(CONCATENATE("EUR",C4195),[1]GEINDICE!AR$1:AS$65536,2,0),"")</f>
        <v>6091.3117411480507</v>
      </c>
      <c r="AF4195" s="33">
        <f>IFERROR($AA4195/VLOOKUP(CONCATENATE("EUR",C4195),[1]GEINDICE!AR$1:AS$65536,2,0),"")</f>
        <v>3260.3154519738096</v>
      </c>
      <c r="AG4195" s="48" t="str">
        <f>VLOOKUP(E4195,[1]Apresentação!AW$1:AX$65536,2,0)</f>
        <v xml:space="preserve">                    4 - CERAMIC AUXILIARIES</v>
      </c>
      <c r="AH4195" s="48" t="str">
        <f t="shared" si="1115"/>
        <v xml:space="preserve">         5101000350 - DOLAPIX G 17 BR</v>
      </c>
      <c r="AI4195" s="49" t="str">
        <f t="shared" si="1116"/>
        <v xml:space="preserve">     K00161 - CERAMICA ATLAS LTDA</v>
      </c>
      <c r="AJ4195" t="str">
        <f t="shared" si="1117"/>
        <v xml:space="preserve">     90 - SALES</v>
      </c>
      <c r="AK4195" t="str">
        <f t="shared" si="1118"/>
        <v/>
      </c>
      <c r="AL4195">
        <f t="shared" si="1119"/>
        <v>1</v>
      </c>
      <c r="AM4195" t="str">
        <f t="shared" si="1120"/>
        <v>2025 1</v>
      </c>
      <c r="AN4195" t="str">
        <f t="shared" si="1121"/>
        <v xml:space="preserve">CERAMICA </v>
      </c>
    </row>
    <row r="4196" spans="1:40" x14ac:dyDescent="0.35">
      <c r="A4196">
        <v>82344</v>
      </c>
      <c r="B4196" t="s">
        <v>274</v>
      </c>
      <c r="C4196" s="31">
        <v>45786</v>
      </c>
      <c r="D4196" t="s">
        <v>275</v>
      </c>
      <c r="E4196" t="s">
        <v>276</v>
      </c>
      <c r="F4196" t="s">
        <v>412</v>
      </c>
      <c r="G4196" t="s">
        <v>413</v>
      </c>
      <c r="H4196" t="s">
        <v>410</v>
      </c>
      <c r="I4196" t="s">
        <v>411</v>
      </c>
      <c r="J4196">
        <v>1200</v>
      </c>
      <c r="K4196">
        <v>15998.4</v>
      </c>
      <c r="L4196">
        <v>6696.59753</v>
      </c>
      <c r="M4196">
        <v>3222.08</v>
      </c>
      <c r="N4196">
        <v>13.332000000000001</v>
      </c>
      <c r="O4196" s="32">
        <f t="shared" si="1105"/>
        <v>12776.32</v>
      </c>
      <c r="P4196" s="32">
        <f t="shared" si="1106"/>
        <v>6079.7224699999997</v>
      </c>
      <c r="Q4196">
        <v>738225</v>
      </c>
      <c r="R4196" t="s">
        <v>298</v>
      </c>
      <c r="S4196" t="s">
        <v>298</v>
      </c>
      <c r="T4196" t="str">
        <f t="shared" si="1107"/>
        <v>VEN</v>
      </c>
      <c r="U4196" t="s">
        <v>300</v>
      </c>
      <c r="V4196" s="33">
        <f t="shared" si="1108"/>
        <v>15998.4</v>
      </c>
      <c r="W4196">
        <f t="shared" si="1109"/>
        <v>1200</v>
      </c>
      <c r="X4196" s="33">
        <f t="shared" si="1110"/>
        <v>12776.32</v>
      </c>
      <c r="Y4196" s="33">
        <f t="shared" si="1111"/>
        <v>3222.08</v>
      </c>
      <c r="Z4196" s="45">
        <f t="shared" si="1112"/>
        <v>0.36501915629062903</v>
      </c>
      <c r="AA4196" s="33">
        <f t="shared" si="1113"/>
        <v>5839.7224699999997</v>
      </c>
      <c r="AB4196" s="45">
        <f t="shared" si="1114"/>
        <v>0.45707390469243098</v>
      </c>
      <c r="AC4196" s="33">
        <f>IFERROR($X4196/VLOOKUP(CONCATENATE("USD",C4196),[1]GEINDICE!AR$1:AS$65536,2,0),"")</f>
        <v>2260.8554086814952</v>
      </c>
      <c r="AD4196" s="33">
        <f>IFERROR($AA4196/VLOOKUP(CONCATENATE("USD",C4196),[1]GEINDICE!AR$1:AS$65536,2,0),"")</f>
        <v>1033.3780095910529</v>
      </c>
      <c r="AE4196" s="33">
        <f>IFERROR($X4196/VLOOKUP(CONCATENATE("EUR",C4196),[1]GEINDICE!AR$1:AS$65536,2,0),"")</f>
        <v>2006.0796382364024</v>
      </c>
      <c r="AF4196" s="33">
        <f>IFERROR($AA4196/VLOOKUP(CONCATENATE("EUR",C4196),[1]GEINDICE!AR$1:AS$65536,2,0),"")</f>
        <v>916.92665337269182</v>
      </c>
      <c r="AG4196" s="48" t="str">
        <f>VLOOKUP(E4196,[1]Apresentação!AW$1:AX$65536,2,0)</f>
        <v xml:space="preserve">                    4 - CERAMIC AUXILIARIES</v>
      </c>
      <c r="AH4196" s="48" t="str">
        <f t="shared" si="1115"/>
        <v xml:space="preserve">         5101000350 - DOLAPIX G 17 BR</v>
      </c>
      <c r="AI4196" s="49" t="str">
        <f t="shared" si="1116"/>
        <v xml:space="preserve">     K00161 - CERAMICA ATLAS LTDA</v>
      </c>
      <c r="AJ4196" t="str">
        <f t="shared" si="1117"/>
        <v xml:space="preserve">     90 - SALES</v>
      </c>
      <c r="AK4196" t="str">
        <f t="shared" si="1118"/>
        <v/>
      </c>
      <c r="AL4196">
        <f t="shared" si="1119"/>
        <v>5</v>
      </c>
      <c r="AM4196" t="str">
        <f t="shared" si="1120"/>
        <v>2025 5</v>
      </c>
      <c r="AN4196" t="str">
        <f t="shared" si="1121"/>
        <v xml:space="preserve">CERAMICA </v>
      </c>
    </row>
    <row r="4197" spans="1:40" x14ac:dyDescent="0.35">
      <c r="A4197">
        <v>81756</v>
      </c>
      <c r="B4197" t="s">
        <v>274</v>
      </c>
      <c r="C4197" s="31">
        <v>45740</v>
      </c>
      <c r="D4197" t="s">
        <v>275</v>
      </c>
      <c r="E4197" t="s">
        <v>276</v>
      </c>
      <c r="F4197" t="s">
        <v>412</v>
      </c>
      <c r="G4197" t="s">
        <v>413</v>
      </c>
      <c r="H4197" t="s">
        <v>410</v>
      </c>
      <c r="I4197" t="s">
        <v>411</v>
      </c>
      <c r="J4197">
        <v>2400</v>
      </c>
      <c r="K4197">
        <v>31996.799999999999</v>
      </c>
      <c r="L4197">
        <v>13288.111569999999</v>
      </c>
      <c r="M4197">
        <v>6444.16</v>
      </c>
      <c r="N4197">
        <v>13.332000000000001</v>
      </c>
      <c r="O4197" s="32">
        <f t="shared" si="1105"/>
        <v>25552.639999999999</v>
      </c>
      <c r="P4197" s="32">
        <f t="shared" si="1106"/>
        <v>12264.52843</v>
      </c>
      <c r="Q4197">
        <v>721523</v>
      </c>
      <c r="R4197" t="s">
        <v>298</v>
      </c>
      <c r="S4197" t="s">
        <v>298</v>
      </c>
      <c r="T4197" t="str">
        <f t="shared" si="1107"/>
        <v>VEN</v>
      </c>
      <c r="U4197" t="s">
        <v>300</v>
      </c>
      <c r="V4197" s="33">
        <f t="shared" si="1108"/>
        <v>31996.799999999999</v>
      </c>
      <c r="W4197">
        <f t="shared" si="1109"/>
        <v>2400</v>
      </c>
      <c r="X4197" s="33">
        <f t="shared" si="1110"/>
        <v>25552.639999999999</v>
      </c>
      <c r="Y4197" s="33">
        <f t="shared" si="1111"/>
        <v>6444.16</v>
      </c>
      <c r="Z4197" s="45">
        <f t="shared" si="1112"/>
        <v>0.36830334377187718</v>
      </c>
      <c r="AA4197" s="33">
        <f t="shared" si="1113"/>
        <v>11784.52843</v>
      </c>
      <c r="AB4197" s="45">
        <f t="shared" si="1114"/>
        <v>0.46118633651943597</v>
      </c>
      <c r="AC4197" s="33">
        <f>IFERROR($X4197/VLOOKUP(CONCATENATE("USD",C4197),[1]GEINDICE!AR$1:AS$65536,2,0),"")</f>
        <v>4451.4467884953747</v>
      </c>
      <c r="AD4197" s="33">
        <f>IFERROR($AA4197/VLOOKUP(CONCATENATE("USD",C4197),[1]GEINDICE!AR$1:AS$65536,2,0),"")</f>
        <v>2052.9464365973904</v>
      </c>
      <c r="AE4197" s="33">
        <f>IFERROR($X4197/VLOOKUP(CONCATENATE("EUR",C4197),[1]GEINDICE!AR$1:AS$65536,2,0),"")</f>
        <v>4123.5883615472749</v>
      </c>
      <c r="AF4197" s="33">
        <f>IFERROR($AA4197/VLOOKUP(CONCATENATE("EUR",C4197),[1]GEINDICE!AR$1:AS$65536,2,0),"")</f>
        <v>1901.7426097761713</v>
      </c>
      <c r="AG4197" s="48" t="str">
        <f>VLOOKUP(E4197,[1]Apresentação!AW$1:AX$65536,2,0)</f>
        <v xml:space="preserve">                    4 - CERAMIC AUXILIARIES</v>
      </c>
      <c r="AH4197" s="48" t="str">
        <f t="shared" si="1115"/>
        <v xml:space="preserve">         5101000350 - DOLAPIX G 17 BR</v>
      </c>
      <c r="AI4197" s="49" t="str">
        <f t="shared" si="1116"/>
        <v xml:space="preserve">     K00161 - CERAMICA ATLAS LTDA</v>
      </c>
      <c r="AJ4197" t="str">
        <f t="shared" si="1117"/>
        <v xml:space="preserve">     90 - SALES</v>
      </c>
      <c r="AK4197" t="str">
        <f t="shared" si="1118"/>
        <v/>
      </c>
      <c r="AL4197">
        <f t="shared" si="1119"/>
        <v>3</v>
      </c>
      <c r="AM4197" t="str">
        <f t="shared" si="1120"/>
        <v>2025 3</v>
      </c>
      <c r="AN4197" t="str">
        <f t="shared" si="1121"/>
        <v xml:space="preserve">CERAMICA </v>
      </c>
    </row>
    <row r="4198" spans="1:40" x14ac:dyDescent="0.35">
      <c r="A4198">
        <v>84357</v>
      </c>
      <c r="B4198" t="s">
        <v>274</v>
      </c>
      <c r="C4198" s="31">
        <v>45954</v>
      </c>
      <c r="D4198" t="s">
        <v>275</v>
      </c>
      <c r="E4198" t="s">
        <v>276</v>
      </c>
      <c r="F4198" t="s">
        <v>414</v>
      </c>
      <c r="G4198" t="s">
        <v>415</v>
      </c>
      <c r="H4198" t="s">
        <v>410</v>
      </c>
      <c r="I4198" t="s">
        <v>411</v>
      </c>
      <c r="J4198">
        <v>5</v>
      </c>
      <c r="K4198">
        <v>313.05</v>
      </c>
      <c r="L4198">
        <v>27.868970000000001</v>
      </c>
      <c r="M4198">
        <v>63.06</v>
      </c>
      <c r="N4198">
        <v>62.61</v>
      </c>
      <c r="O4198" s="32">
        <f t="shared" si="1105"/>
        <v>249.99</v>
      </c>
      <c r="P4198" s="32">
        <f t="shared" si="1106"/>
        <v>222.12103000000002</v>
      </c>
      <c r="Q4198">
        <v>765212</v>
      </c>
      <c r="R4198" t="s">
        <v>298</v>
      </c>
      <c r="S4198" t="s">
        <v>298</v>
      </c>
      <c r="T4198" t="str">
        <f t="shared" si="1107"/>
        <v>VEN</v>
      </c>
      <c r="U4198" t="s">
        <v>300</v>
      </c>
      <c r="V4198" s="33">
        <f t="shared" si="1108"/>
        <v>313.05</v>
      </c>
      <c r="W4198">
        <f t="shared" si="1109"/>
        <v>5</v>
      </c>
      <c r="X4198" s="33">
        <f t="shared" si="1110"/>
        <v>249.99</v>
      </c>
      <c r="Y4198" s="33">
        <f t="shared" si="1111"/>
        <v>63.06</v>
      </c>
      <c r="Z4198" s="45">
        <f t="shared" si="1112"/>
        <v>0.70634413033061816</v>
      </c>
      <c r="AA4198" s="33">
        <f t="shared" si="1113"/>
        <v>221.12103000000002</v>
      </c>
      <c r="AB4198" s="45">
        <f t="shared" si="1114"/>
        <v>0.88451950078003128</v>
      </c>
      <c r="AC4198" s="33">
        <f>IFERROR($X4198/VLOOKUP(CONCATENATE("USD",C4198),[1]GEINDICE!AR$1:AS$65536,2,0),"")</f>
        <v>46.469133966578056</v>
      </c>
      <c r="AD4198" s="33">
        <f>IFERROR($AA4198/VLOOKUP(CONCATENATE("USD",C4198),[1]GEINDICE!AR$1:AS$65536,2,0),"")</f>
        <v>41.10285517779802</v>
      </c>
      <c r="AE4198" s="33">
        <f>IFERROR($X4198/VLOOKUP(CONCATENATE("EUR",C4198),[1]GEINDICE!AR$1:AS$65536,2,0),"")</f>
        <v>39.970260936300846</v>
      </c>
      <c r="AF4198" s="33">
        <f>IFERROR($AA4198/VLOOKUP(CONCATENATE("EUR",C4198),[1]GEINDICE!AR$1:AS$65536,2,0),"")</f>
        <v>35.354475249424404</v>
      </c>
      <c r="AG4198" s="48" t="str">
        <f>VLOOKUP(E4198,[1]Apresentação!AW$1:AX$65536,2,0)</f>
        <v xml:space="preserve">                    4 - CERAMIC AUXILIARIES</v>
      </c>
      <c r="AH4198" s="48" t="str">
        <f t="shared" si="1115"/>
        <v xml:space="preserve">         5101000350 - DOLAPIX G 17 BR</v>
      </c>
      <c r="AI4198" s="49" t="str">
        <f t="shared" si="1116"/>
        <v xml:space="preserve">     K00369 - MACEA CERAMICA TECNICA LTDA</v>
      </c>
      <c r="AJ4198" t="str">
        <f t="shared" si="1117"/>
        <v xml:space="preserve">     90 - SALES</v>
      </c>
      <c r="AK4198" t="str">
        <f t="shared" si="1118"/>
        <v/>
      </c>
      <c r="AL4198">
        <f t="shared" si="1119"/>
        <v>10</v>
      </c>
      <c r="AM4198" t="str">
        <f t="shared" si="1120"/>
        <v>2025 10</v>
      </c>
      <c r="AN4198" t="str">
        <f t="shared" si="1121"/>
        <v xml:space="preserve">MACEA </v>
      </c>
    </row>
    <row r="4199" spans="1:40" x14ac:dyDescent="0.35">
      <c r="A4199">
        <v>84146</v>
      </c>
      <c r="B4199" t="s">
        <v>274</v>
      </c>
      <c r="C4199" s="31">
        <v>45937</v>
      </c>
      <c r="D4199" t="s">
        <v>275</v>
      </c>
      <c r="E4199" t="s">
        <v>276</v>
      </c>
      <c r="F4199" t="s">
        <v>412</v>
      </c>
      <c r="G4199" t="s">
        <v>413</v>
      </c>
      <c r="H4199" t="s">
        <v>410</v>
      </c>
      <c r="I4199" t="s">
        <v>411</v>
      </c>
      <c r="J4199">
        <v>2400</v>
      </c>
      <c r="K4199">
        <v>31996.799999999999</v>
      </c>
      <c r="L4199">
        <v>13345.16056</v>
      </c>
      <c r="M4199">
        <v>6444.16</v>
      </c>
      <c r="N4199">
        <v>13.332000000000001</v>
      </c>
      <c r="O4199" s="32">
        <f t="shared" si="1105"/>
        <v>25552.639999999999</v>
      </c>
      <c r="P4199" s="32">
        <f t="shared" si="1106"/>
        <v>12207.479439999999</v>
      </c>
      <c r="Q4199">
        <v>763540</v>
      </c>
      <c r="R4199" t="s">
        <v>298</v>
      </c>
      <c r="S4199" t="s">
        <v>298</v>
      </c>
      <c r="T4199" t="str">
        <f t="shared" si="1107"/>
        <v>VEN</v>
      </c>
      <c r="U4199" t="s">
        <v>300</v>
      </c>
      <c r="V4199" s="33">
        <f t="shared" si="1108"/>
        <v>31996.799999999999</v>
      </c>
      <c r="W4199">
        <f t="shared" si="1109"/>
        <v>2400</v>
      </c>
      <c r="X4199" s="33">
        <f t="shared" si="1110"/>
        <v>25552.639999999999</v>
      </c>
      <c r="Y4199" s="33">
        <f t="shared" si="1111"/>
        <v>6444.16</v>
      </c>
      <c r="Z4199" s="45">
        <f t="shared" si="1112"/>
        <v>0.36652038453845381</v>
      </c>
      <c r="AA4199" s="33">
        <f t="shared" si="1113"/>
        <v>11727.479439999999</v>
      </c>
      <c r="AB4199" s="45">
        <f t="shared" si="1114"/>
        <v>0.45895373002554724</v>
      </c>
      <c r="AC4199" s="33">
        <f>IFERROR($X4199/VLOOKUP(CONCATENATE("USD",C4199),[1]GEINDICE!AR$1:AS$65536,2,0),"")</f>
        <v>4788.456421115754</v>
      </c>
      <c r="AD4199" s="33">
        <f>IFERROR($AA4199/VLOOKUP(CONCATENATE("USD",C4199),[1]GEINDICE!AR$1:AS$65536,2,0),"")</f>
        <v>2197.679935535858</v>
      </c>
      <c r="AE4199" s="33">
        <f>IFERROR($X4199/VLOOKUP(CONCATENATE("EUR",C4199),[1]GEINDICE!AR$1:AS$65536,2,0),"")</f>
        <v>4101.481517150607</v>
      </c>
      <c r="AF4199" s="33">
        <f>IFERROR($AA4199/VLOOKUP(CONCATENATE("EUR",C4199),[1]GEINDICE!AR$1:AS$65536,2,0),"")</f>
        <v>1882.3902409271118</v>
      </c>
      <c r="AG4199" s="48" t="str">
        <f>VLOOKUP(E4199,[1]Apresentação!AW$1:AX$65536,2,0)</f>
        <v xml:space="preserve">                    4 - CERAMIC AUXILIARIES</v>
      </c>
      <c r="AH4199" s="48" t="str">
        <f t="shared" si="1115"/>
        <v xml:space="preserve">         5101000350 - DOLAPIX G 17 BR</v>
      </c>
      <c r="AI4199" s="49" t="str">
        <f t="shared" si="1116"/>
        <v xml:space="preserve">     K00161 - CERAMICA ATLAS LTDA</v>
      </c>
      <c r="AJ4199" t="str">
        <f t="shared" si="1117"/>
        <v xml:space="preserve">     90 - SALES</v>
      </c>
      <c r="AK4199" t="str">
        <f t="shared" si="1118"/>
        <v/>
      </c>
      <c r="AL4199">
        <f t="shared" si="1119"/>
        <v>10</v>
      </c>
      <c r="AM4199" t="str">
        <f t="shared" si="1120"/>
        <v>2025 10</v>
      </c>
      <c r="AN4199" t="str">
        <f t="shared" si="1121"/>
        <v xml:space="preserve">CERAMICA </v>
      </c>
    </row>
    <row r="4200" spans="1:40" x14ac:dyDescent="0.35">
      <c r="A4200">
        <v>83880</v>
      </c>
      <c r="B4200" t="s">
        <v>274</v>
      </c>
      <c r="C4200" s="31">
        <v>45916</v>
      </c>
      <c r="D4200" t="s">
        <v>275</v>
      </c>
      <c r="E4200" t="s">
        <v>276</v>
      </c>
      <c r="F4200" t="s">
        <v>412</v>
      </c>
      <c r="G4200" t="s">
        <v>413</v>
      </c>
      <c r="H4200" t="s">
        <v>410</v>
      </c>
      <c r="I4200" t="s">
        <v>411</v>
      </c>
      <c r="J4200">
        <v>2400</v>
      </c>
      <c r="K4200">
        <v>31996.799999999999</v>
      </c>
      <c r="L4200">
        <v>13345.160550000001</v>
      </c>
      <c r="M4200">
        <v>6444.16</v>
      </c>
      <c r="N4200">
        <v>13.332000000000001</v>
      </c>
      <c r="O4200" s="32">
        <f t="shared" si="1105"/>
        <v>25552.639999999999</v>
      </c>
      <c r="P4200" s="32">
        <f t="shared" si="1106"/>
        <v>12207.479449999999</v>
      </c>
      <c r="Q4200">
        <v>761540</v>
      </c>
      <c r="R4200" t="s">
        <v>298</v>
      </c>
      <c r="S4200" t="s">
        <v>298</v>
      </c>
      <c r="T4200" t="str">
        <f t="shared" si="1107"/>
        <v>VEN</v>
      </c>
      <c r="U4200" t="s">
        <v>300</v>
      </c>
      <c r="V4200" s="33">
        <f t="shared" si="1108"/>
        <v>31996.799999999999</v>
      </c>
      <c r="W4200">
        <f t="shared" si="1109"/>
        <v>2400</v>
      </c>
      <c r="X4200" s="33">
        <f t="shared" si="1110"/>
        <v>25552.639999999999</v>
      </c>
      <c r="Y4200" s="33">
        <f t="shared" si="1111"/>
        <v>6444.16</v>
      </c>
      <c r="Z4200" s="45">
        <f t="shared" si="1112"/>
        <v>0.36652038485098509</v>
      </c>
      <c r="AA4200" s="33">
        <f t="shared" si="1113"/>
        <v>11727.479449999999</v>
      </c>
      <c r="AB4200" s="45">
        <f t="shared" si="1114"/>
        <v>0.45895373041689624</v>
      </c>
      <c r="AC4200" s="33">
        <f>IFERROR($X4200/VLOOKUP(CONCATENATE("USD",C4200),[1]GEINDICE!AR$1:AS$65536,2,0),"")</f>
        <v>4812.5357842398671</v>
      </c>
      <c r="AD4200" s="33">
        <f>IFERROR($AA4200/VLOOKUP(CONCATENATE("USD",C4200),[1]GEINDICE!AR$1:AS$65536,2,0),"")</f>
        <v>2208.7312509416902</v>
      </c>
      <c r="AE4200" s="33">
        <f>IFERROR($X4200/VLOOKUP(CONCATENATE("EUR",C4200),[1]GEINDICE!AR$1:AS$65536,2,0),"")</f>
        <v>4061.9062758313726</v>
      </c>
      <c r="AF4200" s="33">
        <f>IFERROR($AA4200/VLOOKUP(CONCATENATE("EUR",C4200),[1]GEINDICE!AR$1:AS$65536,2,0),"")</f>
        <v>1864.2270378966107</v>
      </c>
      <c r="AG4200" s="48" t="str">
        <f>VLOOKUP(E4200,[1]Apresentação!AW$1:AX$65536,2,0)</f>
        <v xml:space="preserve">                    4 - CERAMIC AUXILIARIES</v>
      </c>
      <c r="AH4200" s="48" t="str">
        <f t="shared" si="1115"/>
        <v xml:space="preserve">         5101000350 - DOLAPIX G 17 BR</v>
      </c>
      <c r="AI4200" s="49" t="str">
        <f t="shared" si="1116"/>
        <v xml:space="preserve">     K00161 - CERAMICA ATLAS LTDA</v>
      </c>
      <c r="AJ4200" t="str">
        <f t="shared" si="1117"/>
        <v xml:space="preserve">     90 - SALES</v>
      </c>
      <c r="AK4200" t="str">
        <f t="shared" si="1118"/>
        <v/>
      </c>
      <c r="AL4200">
        <f t="shared" si="1119"/>
        <v>9</v>
      </c>
      <c r="AM4200" t="str">
        <f t="shared" si="1120"/>
        <v>2025 9</v>
      </c>
      <c r="AN4200" t="str">
        <f t="shared" si="1121"/>
        <v xml:space="preserve">CERAMICA </v>
      </c>
    </row>
    <row r="4201" spans="1:40" x14ac:dyDescent="0.35">
      <c r="A4201">
        <v>83486</v>
      </c>
      <c r="B4201" t="s">
        <v>274</v>
      </c>
      <c r="C4201" s="31">
        <v>45882</v>
      </c>
      <c r="D4201" t="s">
        <v>275</v>
      </c>
      <c r="E4201" t="s">
        <v>276</v>
      </c>
      <c r="F4201" t="s">
        <v>412</v>
      </c>
      <c r="G4201" t="s">
        <v>413</v>
      </c>
      <c r="H4201" t="s">
        <v>410</v>
      </c>
      <c r="I4201" t="s">
        <v>411</v>
      </c>
      <c r="J4201">
        <v>3600</v>
      </c>
      <c r="K4201">
        <v>47995.200000000004</v>
      </c>
      <c r="L4201">
        <v>19615.623920000002</v>
      </c>
      <c r="M4201">
        <v>9666.23</v>
      </c>
      <c r="N4201">
        <v>13.332000000000001</v>
      </c>
      <c r="O4201" s="32">
        <f t="shared" si="1105"/>
        <v>38328.97</v>
      </c>
      <c r="P4201" s="32">
        <f t="shared" si="1106"/>
        <v>18713.346079999999</v>
      </c>
      <c r="Q4201">
        <v>753823</v>
      </c>
      <c r="R4201" t="s">
        <v>298</v>
      </c>
      <c r="S4201" t="s">
        <v>298</v>
      </c>
      <c r="T4201" t="str">
        <f t="shared" si="1107"/>
        <v>VEN</v>
      </c>
      <c r="U4201" t="s">
        <v>300</v>
      </c>
      <c r="V4201" s="33">
        <f t="shared" si="1108"/>
        <v>47995.200000000004</v>
      </c>
      <c r="W4201">
        <f t="shared" si="1109"/>
        <v>3600</v>
      </c>
      <c r="X4201" s="33">
        <f t="shared" si="1110"/>
        <v>38328.97</v>
      </c>
      <c r="Y4201" s="33">
        <f t="shared" si="1111"/>
        <v>9666.23</v>
      </c>
      <c r="Z4201" s="45">
        <f t="shared" si="1112"/>
        <v>0.37489886655332194</v>
      </c>
      <c r="AA4201" s="33">
        <f t="shared" si="1113"/>
        <v>17993.346079999999</v>
      </c>
      <c r="AB4201" s="45">
        <f t="shared" si="1114"/>
        <v>0.46944507196514801</v>
      </c>
      <c r="AC4201" s="33">
        <f>IFERROR($X4201/VLOOKUP(CONCATENATE("USD",C4201),[1]GEINDICE!AR$1:AS$65536,2,0),"")</f>
        <v>7107.433986055481</v>
      </c>
      <c r="AD4201" s="33">
        <f>IFERROR($AA4201/VLOOKUP(CONCATENATE("USD",C4201),[1]GEINDICE!AR$1:AS$65536,2,0),"")</f>
        <v>3336.5498590713541</v>
      </c>
      <c r="AE4201" s="33">
        <f>IFERROR($X4201/VLOOKUP(CONCATENATE("EUR",C4201),[1]GEINDICE!AR$1:AS$65536,2,0),"")</f>
        <v>6067.4945782083551</v>
      </c>
      <c r="AF4201" s="33">
        <f>IFERROR($AA4201/VLOOKUP(CONCATENATE("EUR",C4201),[1]GEINDICE!AR$1:AS$65536,2,0),"")</f>
        <v>2848.3554289151666</v>
      </c>
      <c r="AG4201" s="48" t="str">
        <f>VLOOKUP(E4201,[1]Apresentação!AW$1:AX$65536,2,0)</f>
        <v xml:space="preserve">                    4 - CERAMIC AUXILIARIES</v>
      </c>
      <c r="AH4201" s="48" t="str">
        <f t="shared" si="1115"/>
        <v xml:space="preserve">         5101000350 - DOLAPIX G 17 BR</v>
      </c>
      <c r="AI4201" s="49" t="str">
        <f t="shared" si="1116"/>
        <v xml:space="preserve">     K00161 - CERAMICA ATLAS LTDA</v>
      </c>
      <c r="AJ4201" t="str">
        <f t="shared" si="1117"/>
        <v xml:space="preserve">     90 - SALES</v>
      </c>
      <c r="AK4201" t="str">
        <f t="shared" si="1118"/>
        <v/>
      </c>
      <c r="AL4201">
        <f t="shared" si="1119"/>
        <v>8</v>
      </c>
      <c r="AM4201" t="str">
        <f t="shared" si="1120"/>
        <v>2025 8</v>
      </c>
      <c r="AN4201" t="str">
        <f t="shared" si="1121"/>
        <v xml:space="preserve">CERAMICA </v>
      </c>
    </row>
    <row r="4202" spans="1:40" x14ac:dyDescent="0.35">
      <c r="A4202">
        <v>82797</v>
      </c>
      <c r="B4202" t="s">
        <v>274</v>
      </c>
      <c r="C4202" s="31">
        <v>45824</v>
      </c>
      <c r="D4202" t="s">
        <v>275</v>
      </c>
      <c r="E4202" t="s">
        <v>276</v>
      </c>
      <c r="F4202" t="s">
        <v>412</v>
      </c>
      <c r="G4202" t="s">
        <v>413</v>
      </c>
      <c r="H4202" t="s">
        <v>410</v>
      </c>
      <c r="I4202" t="s">
        <v>411</v>
      </c>
      <c r="J4202">
        <v>4800</v>
      </c>
      <c r="K4202">
        <v>63993.599999999999</v>
      </c>
      <c r="L4202">
        <v>26606.191449999998</v>
      </c>
      <c r="M4202">
        <v>12888.31</v>
      </c>
      <c r="N4202">
        <v>13.332000000000001</v>
      </c>
      <c r="O4202" s="32">
        <f t="shared" si="1105"/>
        <v>51105.29</v>
      </c>
      <c r="P4202" s="32">
        <f t="shared" si="1106"/>
        <v>24499.098550000002</v>
      </c>
      <c r="Q4202">
        <v>741468</v>
      </c>
      <c r="R4202" t="s">
        <v>298</v>
      </c>
      <c r="S4202" t="s">
        <v>298</v>
      </c>
      <c r="T4202" t="str">
        <f t="shared" si="1107"/>
        <v>VEN</v>
      </c>
      <c r="U4202" t="s">
        <v>300</v>
      </c>
      <c r="V4202" s="33">
        <f t="shared" si="1108"/>
        <v>63993.599999999999</v>
      </c>
      <c r="W4202">
        <f t="shared" si="1109"/>
        <v>4800</v>
      </c>
      <c r="X4202" s="33">
        <f t="shared" si="1110"/>
        <v>51105.29</v>
      </c>
      <c r="Y4202" s="33">
        <f t="shared" si="1111"/>
        <v>12888.31</v>
      </c>
      <c r="Z4202" s="45">
        <f t="shared" si="1112"/>
        <v>0.36783519836358641</v>
      </c>
      <c r="AA4202" s="33">
        <f t="shared" si="1113"/>
        <v>23539.098550000002</v>
      </c>
      <c r="AB4202" s="45">
        <f t="shared" si="1114"/>
        <v>0.46060003866527327</v>
      </c>
      <c r="AC4202" s="33">
        <f>IFERROR($X4202/VLOOKUP(CONCATENATE("USD",C4202),[1]GEINDICE!AR$1:AS$65536,2,0),"")</f>
        <v>9271.1372748217618</v>
      </c>
      <c r="AD4202" s="33">
        <f>IFERROR($AA4202/VLOOKUP(CONCATENATE("USD",C4202),[1]GEINDICE!AR$1:AS$65536,2,0),"")</f>
        <v>4270.2861872539597</v>
      </c>
      <c r="AE4202" s="33">
        <f>IFERROR($X4202/VLOOKUP(CONCATENATE("EUR",C4202),[1]GEINDICE!AR$1:AS$65536,2,0),"")</f>
        <v>8005.4653967856138</v>
      </c>
      <c r="AF4202" s="33">
        <f>IFERROR($AA4202/VLOOKUP(CONCATENATE("EUR",C4202),[1]GEINDICE!AR$1:AS$65536,2,0),"")</f>
        <v>3687.3176712929608</v>
      </c>
      <c r="AG4202" s="48" t="str">
        <f>VLOOKUP(E4202,[1]Apresentação!AW$1:AX$65536,2,0)</f>
        <v xml:space="preserve">                    4 - CERAMIC AUXILIARIES</v>
      </c>
      <c r="AH4202" s="48" t="str">
        <f t="shared" si="1115"/>
        <v xml:space="preserve">         5101000350 - DOLAPIX G 17 BR</v>
      </c>
      <c r="AI4202" s="49" t="str">
        <f t="shared" si="1116"/>
        <v xml:space="preserve">     K00161 - CERAMICA ATLAS LTDA</v>
      </c>
      <c r="AJ4202" t="str">
        <f t="shared" si="1117"/>
        <v xml:space="preserve">     90 - SALES</v>
      </c>
      <c r="AK4202" t="str">
        <f t="shared" si="1118"/>
        <v/>
      </c>
      <c r="AL4202">
        <f t="shared" si="1119"/>
        <v>6</v>
      </c>
      <c r="AM4202" t="str">
        <f t="shared" si="1120"/>
        <v>2025 6</v>
      </c>
      <c r="AN4202" t="str">
        <f t="shared" si="1121"/>
        <v xml:space="preserve">CERAMICA </v>
      </c>
    </row>
    <row r="4203" spans="1:40" x14ac:dyDescent="0.35">
      <c r="A4203">
        <v>84758</v>
      </c>
      <c r="B4203" t="s">
        <v>274</v>
      </c>
      <c r="C4203" s="31">
        <v>45982</v>
      </c>
      <c r="D4203" t="s">
        <v>275</v>
      </c>
      <c r="E4203" t="s">
        <v>276</v>
      </c>
      <c r="F4203" t="s">
        <v>412</v>
      </c>
      <c r="G4203" t="s">
        <v>413</v>
      </c>
      <c r="H4203" t="s">
        <v>410</v>
      </c>
      <c r="I4203" t="s">
        <v>411</v>
      </c>
      <c r="J4203">
        <v>3600</v>
      </c>
      <c r="K4203">
        <v>47995.200000000004</v>
      </c>
      <c r="L4203">
        <v>20065.655299999999</v>
      </c>
      <c r="M4203">
        <v>9666.23</v>
      </c>
      <c r="N4203">
        <v>13.332000000000001</v>
      </c>
      <c r="O4203" s="32">
        <f t="shared" si="1105"/>
        <v>38328.97</v>
      </c>
      <c r="P4203" s="32">
        <f t="shared" si="1106"/>
        <v>18263.314700000003</v>
      </c>
      <c r="Q4203">
        <v>768069</v>
      </c>
      <c r="R4203" t="s">
        <v>298</v>
      </c>
      <c r="S4203" t="s">
        <v>298</v>
      </c>
      <c r="T4203" t="str">
        <f t="shared" si="1107"/>
        <v>VEN</v>
      </c>
      <c r="U4203" t="s">
        <v>300</v>
      </c>
      <c r="V4203" s="33">
        <f t="shared" si="1108"/>
        <v>47995.200000000004</v>
      </c>
      <c r="W4203">
        <f t="shared" si="1109"/>
        <v>3600</v>
      </c>
      <c r="X4203" s="33">
        <f t="shared" si="1110"/>
        <v>38328.97</v>
      </c>
      <c r="Y4203" s="33">
        <f t="shared" si="1111"/>
        <v>9666.23</v>
      </c>
      <c r="Z4203" s="45">
        <f t="shared" si="1112"/>
        <v>0.36552227514418112</v>
      </c>
      <c r="AA4203" s="33">
        <f t="shared" si="1113"/>
        <v>17543.314700000003</v>
      </c>
      <c r="AB4203" s="45">
        <f t="shared" si="1114"/>
        <v>0.45770378645708459</v>
      </c>
      <c r="AC4203" s="33" t="str">
        <f>IFERROR($X4203/VLOOKUP(CONCATENATE("USD",C4203),[1]GEINDICE!AR$1:AS$65536,2,0),"")</f>
        <v/>
      </c>
      <c r="AD4203" s="33" t="str">
        <f>IFERROR($AA4203/VLOOKUP(CONCATENATE("USD",C4203),[1]GEINDICE!AR$1:AS$65536,2,0),"")</f>
        <v/>
      </c>
      <c r="AE4203" s="33" t="str">
        <f>IFERROR($X4203/VLOOKUP(CONCATENATE("EUR",C4203),[1]GEINDICE!AR$1:AS$65536,2,0),"")</f>
        <v/>
      </c>
      <c r="AF4203" s="33" t="str">
        <f>IFERROR($AA4203/VLOOKUP(CONCATENATE("EUR",C4203),[1]GEINDICE!AR$1:AS$65536,2,0),"")</f>
        <v/>
      </c>
      <c r="AG4203" s="48" t="str">
        <f>VLOOKUP(E4203,[1]Apresentação!AW$1:AX$65536,2,0)</f>
        <v xml:space="preserve">                    4 - CERAMIC AUXILIARIES</v>
      </c>
      <c r="AH4203" s="48" t="str">
        <f t="shared" si="1115"/>
        <v xml:space="preserve">         5101000350 - DOLAPIX G 17 BR</v>
      </c>
      <c r="AI4203" s="49" t="str">
        <f t="shared" si="1116"/>
        <v xml:space="preserve">     K00161 - CERAMICA ATLAS LTDA</v>
      </c>
      <c r="AJ4203" t="str">
        <f t="shared" si="1117"/>
        <v xml:space="preserve">     90 - SALES</v>
      </c>
      <c r="AK4203" t="str">
        <f t="shared" si="1118"/>
        <v/>
      </c>
      <c r="AL4203">
        <f t="shared" si="1119"/>
        <v>11</v>
      </c>
      <c r="AM4203" t="str">
        <f t="shared" si="1120"/>
        <v>2025 11</v>
      </c>
      <c r="AN4203" t="str">
        <f t="shared" si="1121"/>
        <v xml:space="preserve">CERAMICA </v>
      </c>
    </row>
    <row r="4204" spans="1:40" x14ac:dyDescent="0.35">
      <c r="A4204">
        <v>82740</v>
      </c>
      <c r="B4204" t="s">
        <v>274</v>
      </c>
      <c r="C4204" s="31">
        <v>45819</v>
      </c>
      <c r="D4204" t="s">
        <v>275</v>
      </c>
      <c r="E4204" t="s">
        <v>276</v>
      </c>
      <c r="F4204" t="s">
        <v>416</v>
      </c>
      <c r="G4204" t="s">
        <v>417</v>
      </c>
      <c r="H4204" t="s">
        <v>418</v>
      </c>
      <c r="I4204" t="s">
        <v>419</v>
      </c>
      <c r="J4204">
        <v>300</v>
      </c>
      <c r="K4204">
        <v>5373</v>
      </c>
      <c r="L4204">
        <v>3332.07537</v>
      </c>
      <c r="M4204">
        <v>692.04</v>
      </c>
      <c r="N4204">
        <v>17.91</v>
      </c>
      <c r="O4204" s="32">
        <f t="shared" si="1105"/>
        <v>4680.96</v>
      </c>
      <c r="P4204" s="32">
        <f t="shared" si="1106"/>
        <v>1348.88463</v>
      </c>
      <c r="Q4204">
        <v>741127</v>
      </c>
      <c r="R4204" t="s">
        <v>281</v>
      </c>
      <c r="S4204" t="s">
        <v>292</v>
      </c>
      <c r="T4204" t="str">
        <f t="shared" si="1107"/>
        <v>VEN</v>
      </c>
      <c r="U4204" t="s">
        <v>293</v>
      </c>
      <c r="V4204" s="33">
        <f t="shared" si="1108"/>
        <v>5373</v>
      </c>
      <c r="W4204">
        <f t="shared" si="1109"/>
        <v>300</v>
      </c>
      <c r="X4204" s="33">
        <f t="shared" si="1110"/>
        <v>4680.96</v>
      </c>
      <c r="Y4204" s="33">
        <f t="shared" si="1111"/>
        <v>692.04</v>
      </c>
      <c r="Z4204" s="45">
        <f t="shared" si="1112"/>
        <v>0.23988174762702402</v>
      </c>
      <c r="AA4204" s="33">
        <f t="shared" si="1113"/>
        <v>1288.88463</v>
      </c>
      <c r="AB4204" s="45">
        <f t="shared" si="1114"/>
        <v>0.27534621744257587</v>
      </c>
      <c r="AC4204" s="33">
        <f>IFERROR($X4204/VLOOKUP(CONCATENATE("USD",C4204),[1]GEINDICE!AR$1:AS$65536,2,0),"")</f>
        <v>845.09117169164097</v>
      </c>
      <c r="AD4204" s="33">
        <f>IFERROR($AA4204/VLOOKUP(CONCATENATE("USD",C4204),[1]GEINDICE!AR$1:AS$65536,2,0),"")</f>
        <v>232.69265751940782</v>
      </c>
      <c r="AE4204" s="33">
        <f>IFERROR($X4204/VLOOKUP(CONCATENATE("EUR",C4204),[1]GEINDICE!AR$1:AS$65536,2,0),"")</f>
        <v>735.50272614427354</v>
      </c>
      <c r="AF4204" s="33">
        <f>IFERROR($AA4204/VLOOKUP(CONCATENATE("EUR",C4204),[1]GEINDICE!AR$1:AS$65536,2,0),"")</f>
        <v>202.51789356252849</v>
      </c>
      <c r="AG4204" s="48" t="str">
        <f>VLOOKUP(E4204,[1]Apresentação!AW$1:AX$65536,2,0)</f>
        <v xml:space="preserve">                    4 - CERAMIC AUXILIARIES</v>
      </c>
      <c r="AH4204" s="48" t="str">
        <f t="shared" si="1115"/>
        <v xml:space="preserve">         5112000017 - DOLAPIX PC 67</v>
      </c>
      <c r="AI4204" s="49" t="str">
        <f t="shared" si="1116"/>
        <v xml:space="preserve">     K00068 - OXFORD PORCELANAS S/A</v>
      </c>
      <c r="AJ4204" t="str">
        <f t="shared" si="1117"/>
        <v xml:space="preserve">     93 - RESALES</v>
      </c>
      <c r="AK4204" t="str">
        <f t="shared" si="1118"/>
        <v/>
      </c>
      <c r="AL4204">
        <f t="shared" si="1119"/>
        <v>6</v>
      </c>
      <c r="AM4204" t="str">
        <f t="shared" si="1120"/>
        <v>2025 6</v>
      </c>
      <c r="AN4204" t="str">
        <f t="shared" si="1121"/>
        <v xml:space="preserve">OXFORD </v>
      </c>
    </row>
    <row r="4205" spans="1:40" x14ac:dyDescent="0.35">
      <c r="A4205">
        <v>84015</v>
      </c>
      <c r="B4205" t="s">
        <v>274</v>
      </c>
      <c r="C4205" s="31">
        <v>45926</v>
      </c>
      <c r="D4205" t="s">
        <v>275</v>
      </c>
      <c r="E4205" t="s">
        <v>276</v>
      </c>
      <c r="F4205" t="s">
        <v>277</v>
      </c>
      <c r="G4205" t="s">
        <v>278</v>
      </c>
      <c r="H4205" t="s">
        <v>475</v>
      </c>
      <c r="I4205" t="s">
        <v>476</v>
      </c>
      <c r="J4205">
        <v>3990</v>
      </c>
      <c r="K4205">
        <v>4189.5</v>
      </c>
      <c r="L4205">
        <v>2720.1846799999998</v>
      </c>
      <c r="M4205">
        <v>539.61</v>
      </c>
      <c r="N4205">
        <v>1.05</v>
      </c>
      <c r="O4205" s="32">
        <f t="shared" si="1105"/>
        <v>3649.89</v>
      </c>
      <c r="P4205" s="32">
        <f t="shared" si="1106"/>
        <v>929.70532000000003</v>
      </c>
      <c r="Q4205">
        <v>762478</v>
      </c>
      <c r="R4205" t="s">
        <v>281</v>
      </c>
      <c r="S4205" t="s">
        <v>292</v>
      </c>
      <c r="T4205" t="str">
        <f t="shared" si="1107"/>
        <v>VEN</v>
      </c>
      <c r="U4205" t="s">
        <v>283</v>
      </c>
      <c r="V4205" s="33">
        <f t="shared" si="1108"/>
        <v>4189.5</v>
      </c>
      <c r="W4205">
        <f t="shared" si="1109"/>
        <v>3990</v>
      </c>
      <c r="X4205" s="33">
        <f t="shared" si="1110"/>
        <v>3649.89</v>
      </c>
      <c r="Y4205" s="33">
        <f t="shared" si="1111"/>
        <v>539.61</v>
      </c>
      <c r="Z4205" s="45">
        <f t="shared" si="1112"/>
        <v>3.1437002028881736E-2</v>
      </c>
      <c r="AA4205" s="33">
        <f t="shared" si="1113"/>
        <v>131.70532000000003</v>
      </c>
      <c r="AB4205" s="45">
        <f t="shared" si="1114"/>
        <v>3.6084736800287141E-2</v>
      </c>
      <c r="AC4205" s="33">
        <f>IFERROR($X4205/VLOOKUP(CONCATENATE("USD",C4205),[1]GEINDICE!AR$1:AS$65536,2,0),"")</f>
        <v>682.92450182430537</v>
      </c>
      <c r="AD4205" s="33">
        <f>IFERROR($AA4205/VLOOKUP(CONCATENATE("USD",C4205),[1]GEINDICE!AR$1:AS$65536,2,0),"")</f>
        <v>24.643150902797274</v>
      </c>
      <c r="AE4205" s="33">
        <f>IFERROR($X4205/VLOOKUP(CONCATENATE("EUR",C4205),[1]GEINDICE!AR$1:AS$65536,2,0),"")</f>
        <v>584.09454615286131</v>
      </c>
      <c r="AF4205" s="33">
        <f>IFERROR($AA4205/VLOOKUP(CONCATENATE("EUR",C4205),[1]GEINDICE!AR$1:AS$65536,2,0),"")</f>
        <v>21.07689796440917</v>
      </c>
      <c r="AG4205" s="48" t="str">
        <f>VLOOKUP(E4205,[1]Apresentação!AW$1:AX$65536,2,0)</f>
        <v xml:space="preserve">                    4 - CERAMIC AUXILIARIES</v>
      </c>
      <c r="AH4205" s="48" t="str">
        <f t="shared" si="1115"/>
        <v xml:space="preserve">         0102001011 - FIXING AGENT</v>
      </c>
      <c r="AI4205" s="49" t="str">
        <f t="shared" si="1116"/>
        <v xml:space="preserve">     K00473 - TRIGONO BRASIL COMERCIO E INTERMEDIACOES LTDA</v>
      </c>
      <c r="AJ4205" t="str">
        <f t="shared" si="1117"/>
        <v xml:space="preserve">     93 - RESALES</v>
      </c>
      <c r="AK4205" t="str">
        <f t="shared" si="1118"/>
        <v/>
      </c>
      <c r="AL4205">
        <f t="shared" si="1119"/>
        <v>9</v>
      </c>
      <c r="AM4205" t="str">
        <f t="shared" si="1120"/>
        <v>2025 9</v>
      </c>
      <c r="AN4205" t="str">
        <f t="shared" si="1121"/>
        <v xml:space="preserve">TRIGONO </v>
      </c>
    </row>
    <row r="4206" spans="1:40" x14ac:dyDescent="0.35">
      <c r="A4206">
        <v>84015</v>
      </c>
      <c r="B4206" t="s">
        <v>274</v>
      </c>
      <c r="C4206" s="31">
        <v>45926</v>
      </c>
      <c r="D4206" t="s">
        <v>275</v>
      </c>
      <c r="E4206" t="s">
        <v>276</v>
      </c>
      <c r="F4206" t="s">
        <v>277</v>
      </c>
      <c r="G4206" t="s">
        <v>278</v>
      </c>
      <c r="H4206" t="s">
        <v>477</v>
      </c>
      <c r="I4206" t="s">
        <v>478</v>
      </c>
      <c r="J4206">
        <v>368</v>
      </c>
      <c r="K4206">
        <v>386.40000000000003</v>
      </c>
      <c r="L4206">
        <v>203.20343</v>
      </c>
      <c r="M4206">
        <v>77.819999999999993</v>
      </c>
      <c r="N4206">
        <v>1.05</v>
      </c>
      <c r="O4206" s="32">
        <f t="shared" si="1105"/>
        <v>308.58000000000004</v>
      </c>
      <c r="P4206" s="32">
        <f t="shared" si="1106"/>
        <v>105.37657000000004</v>
      </c>
      <c r="Q4206">
        <v>762488</v>
      </c>
      <c r="R4206" t="s">
        <v>281</v>
      </c>
      <c r="S4206" t="s">
        <v>282</v>
      </c>
      <c r="T4206" t="str">
        <f t="shared" si="1107"/>
        <v>VEN</v>
      </c>
      <c r="U4206" t="s">
        <v>283</v>
      </c>
      <c r="V4206" s="33">
        <f t="shared" si="1108"/>
        <v>386.40000000000003</v>
      </c>
      <c r="W4206">
        <f t="shared" si="1109"/>
        <v>368</v>
      </c>
      <c r="X4206" s="33">
        <f t="shared" si="1110"/>
        <v>308.58000000000004</v>
      </c>
      <c r="Y4206" s="33">
        <f t="shared" si="1111"/>
        <v>77.819999999999993</v>
      </c>
      <c r="Z4206" s="45">
        <f t="shared" si="1112"/>
        <v>8.2237500000000088E-2</v>
      </c>
      <c r="AA4206" s="33">
        <f t="shared" si="1113"/>
        <v>31.776570000000035</v>
      </c>
      <c r="AB4206" s="45">
        <f t="shared" si="1114"/>
        <v>0.10297676453431859</v>
      </c>
      <c r="AC4206" s="33">
        <f>IFERROR($X4206/VLOOKUP(CONCATENATE("USD",C4206),[1]GEINDICE!AR$1:AS$65536,2,0),"")</f>
        <v>57.737861352792599</v>
      </c>
      <c r="AD4206" s="33">
        <f>IFERROR($AA4206/VLOOKUP(CONCATENATE("USD",C4206),[1]GEINDICE!AR$1:AS$65536,2,0),"")</f>
        <v>5.9456581532416566</v>
      </c>
      <c r="AE4206" s="33">
        <f>IFERROR($X4206/VLOOKUP(CONCATENATE("EUR",C4206),[1]GEINDICE!AR$1:AS$65536,2,0),"")</f>
        <v>49.382281398028425</v>
      </c>
      <c r="AF4206" s="33">
        <f>IFERROR($AA4206/VLOOKUP(CONCATENATE("EUR",C4206),[1]GEINDICE!AR$1:AS$65536,2,0),"")</f>
        <v>5.0852275636922348</v>
      </c>
      <c r="AG4206" s="48" t="str">
        <f>VLOOKUP(E4206,[1]Apresentação!AW$1:AX$65536,2,0)</f>
        <v xml:space="preserve">                    4 - CERAMIC AUXILIARIES</v>
      </c>
      <c r="AH4206" s="48" t="str">
        <f t="shared" si="1115"/>
        <v xml:space="preserve">         0101000728 - FLUENT CANE 152 / GENAPOL PF 10/ BURST EP 620/DOWFAX 63N10</v>
      </c>
      <c r="AI4206" s="49" t="str">
        <f t="shared" si="1116"/>
        <v xml:space="preserve">     K00473 - TRIGONO BRASIL COMERCIO E INTERMEDIACOES LTDA</v>
      </c>
      <c r="AJ4206" t="str">
        <f t="shared" si="1117"/>
        <v xml:space="preserve">     93 - RESALES</v>
      </c>
      <c r="AK4206" t="str">
        <f t="shared" si="1118"/>
        <v/>
      </c>
      <c r="AL4206">
        <f t="shared" si="1119"/>
        <v>9</v>
      </c>
      <c r="AM4206" t="str">
        <f t="shared" si="1120"/>
        <v>2025 9</v>
      </c>
      <c r="AN4206" t="str">
        <f t="shared" si="1121"/>
        <v xml:space="preserve">TRIGONO </v>
      </c>
    </row>
    <row r="4207" spans="1:40" x14ac:dyDescent="0.35">
      <c r="A4207">
        <v>80893</v>
      </c>
      <c r="B4207" t="s">
        <v>274</v>
      </c>
      <c r="C4207" s="31">
        <v>45672</v>
      </c>
      <c r="D4207" t="s">
        <v>275</v>
      </c>
      <c r="E4207" t="s">
        <v>276</v>
      </c>
      <c r="F4207" t="s">
        <v>479</v>
      </c>
      <c r="G4207" t="s">
        <v>480</v>
      </c>
      <c r="H4207" t="s">
        <v>481</v>
      </c>
      <c r="I4207" t="s">
        <v>482</v>
      </c>
      <c r="J4207">
        <v>2400</v>
      </c>
      <c r="K4207">
        <v>92400</v>
      </c>
      <c r="L4207">
        <v>61990.423999999999</v>
      </c>
      <c r="M4207">
        <v>11901.12</v>
      </c>
      <c r="N4207">
        <v>38.5</v>
      </c>
      <c r="O4207" s="32">
        <f t="shared" si="1105"/>
        <v>80498.880000000005</v>
      </c>
      <c r="P4207" s="32">
        <f t="shared" si="1106"/>
        <v>18508.456000000006</v>
      </c>
      <c r="Q4207">
        <v>707195</v>
      </c>
      <c r="R4207" t="s">
        <v>281</v>
      </c>
      <c r="S4207" t="s">
        <v>292</v>
      </c>
      <c r="T4207" t="str">
        <f t="shared" si="1107"/>
        <v>VEN</v>
      </c>
      <c r="U4207" t="s">
        <v>293</v>
      </c>
      <c r="V4207" s="33">
        <f t="shared" si="1108"/>
        <v>92400</v>
      </c>
      <c r="W4207">
        <f t="shared" si="1109"/>
        <v>2400</v>
      </c>
      <c r="X4207" s="33">
        <f t="shared" si="1110"/>
        <v>80498.880000000005</v>
      </c>
      <c r="Y4207" s="33">
        <f t="shared" si="1111"/>
        <v>11901.12</v>
      </c>
      <c r="Z4207" s="45">
        <f t="shared" si="1112"/>
        <v>0.19511316017316024</v>
      </c>
      <c r="AA4207" s="33">
        <f t="shared" si="1113"/>
        <v>18028.456000000006</v>
      </c>
      <c r="AB4207" s="45">
        <f t="shared" si="1114"/>
        <v>0.2239590911078515</v>
      </c>
      <c r="AC4207" s="33">
        <f>IFERROR($X4207/VLOOKUP(CONCATENATE("USD",C4207),[1]GEINDICE!AR$1:AS$65536,2,0),"")</f>
        <v>13332.706162942843</v>
      </c>
      <c r="AD4207" s="33">
        <f>IFERROR($AA4207/VLOOKUP(CONCATENATE("USD",C4207),[1]GEINDICE!AR$1:AS$65536,2,0),"")</f>
        <v>2985.9807542607291</v>
      </c>
      <c r="AE4207" s="33">
        <f>IFERROR($X4207/VLOOKUP(CONCATENATE("EUR",C4207),[1]GEINDICE!AR$1:AS$65536,2,0),"")</f>
        <v>12935.495171216917</v>
      </c>
      <c r="AF4207" s="33">
        <f>IFERROR($AA4207/VLOOKUP(CONCATENATE("EUR",C4207),[1]GEINDICE!AR$1:AS$65536,2,0),"")</f>
        <v>2897.0217415757425</v>
      </c>
      <c r="AG4207" s="48" t="str">
        <f>VLOOKUP(E4207,[1]Apresentação!AW$1:AX$65536,2,0)</f>
        <v xml:space="preserve">                    4 - CERAMIC AUXILIARIES</v>
      </c>
      <c r="AH4207" s="48" t="str">
        <f t="shared" si="1115"/>
        <v xml:space="preserve">         5112000015 - GLYDOL 1131</v>
      </c>
      <c r="AI4207" s="49" t="str">
        <f t="shared" si="1116"/>
        <v xml:space="preserve">     K00014 - ROCA SANITARIOS BRASIL LTDA</v>
      </c>
      <c r="AJ4207" t="str">
        <f t="shared" si="1117"/>
        <v xml:space="preserve">     93 - RESALES</v>
      </c>
      <c r="AK4207" t="str">
        <f t="shared" si="1118"/>
        <v/>
      </c>
      <c r="AL4207">
        <f t="shared" si="1119"/>
        <v>1</v>
      </c>
      <c r="AM4207" t="str">
        <f t="shared" si="1120"/>
        <v>2025 1</v>
      </c>
      <c r="AN4207" t="str">
        <f t="shared" si="1121"/>
        <v xml:space="preserve">ROCA </v>
      </c>
    </row>
    <row r="4208" spans="1:40" x14ac:dyDescent="0.35">
      <c r="A4208">
        <v>82293</v>
      </c>
      <c r="B4208" t="s">
        <v>274</v>
      </c>
      <c r="C4208" s="31">
        <v>45783</v>
      </c>
      <c r="D4208" t="s">
        <v>275</v>
      </c>
      <c r="E4208" t="s">
        <v>276</v>
      </c>
      <c r="F4208" t="s">
        <v>479</v>
      </c>
      <c r="G4208" t="s">
        <v>480</v>
      </c>
      <c r="H4208" t="s">
        <v>481</v>
      </c>
      <c r="I4208" t="s">
        <v>482</v>
      </c>
      <c r="J4208">
        <v>1350</v>
      </c>
      <c r="K4208">
        <v>51975</v>
      </c>
      <c r="L4208">
        <v>35559.781499999997</v>
      </c>
      <c r="M4208">
        <v>6694.38</v>
      </c>
      <c r="N4208">
        <v>38.5</v>
      </c>
      <c r="O4208" s="32">
        <f t="shared" si="1105"/>
        <v>45280.62</v>
      </c>
      <c r="P4208" s="32">
        <f t="shared" si="1106"/>
        <v>9720.8385000000053</v>
      </c>
      <c r="Q4208">
        <v>737417</v>
      </c>
      <c r="R4208" t="s">
        <v>281</v>
      </c>
      <c r="S4208" t="s">
        <v>292</v>
      </c>
      <c r="T4208" t="str">
        <f t="shared" si="1107"/>
        <v>VEN</v>
      </c>
      <c r="U4208" t="s">
        <v>293</v>
      </c>
      <c r="V4208" s="33">
        <f t="shared" si="1108"/>
        <v>51975</v>
      </c>
      <c r="W4208">
        <f t="shared" si="1109"/>
        <v>1350</v>
      </c>
      <c r="X4208" s="33">
        <f t="shared" si="1110"/>
        <v>45280.62</v>
      </c>
      <c r="Y4208" s="33">
        <f t="shared" si="1111"/>
        <v>6694.38</v>
      </c>
      <c r="Z4208" s="45">
        <f t="shared" si="1112"/>
        <v>0.18183431457431468</v>
      </c>
      <c r="AA4208" s="33">
        <f t="shared" si="1113"/>
        <v>9450.8385000000053</v>
      </c>
      <c r="AB4208" s="45">
        <f t="shared" si="1114"/>
        <v>0.20871707366197734</v>
      </c>
      <c r="AC4208" s="33">
        <f>IFERROR($X4208/VLOOKUP(CONCATENATE("USD",C4208),[1]GEINDICE!AR$1:AS$65536,2,0),"")</f>
        <v>7914.8085998951237</v>
      </c>
      <c r="AD4208" s="33">
        <f>IFERROR($AA4208/VLOOKUP(CONCATENATE("USD",C4208),[1]GEINDICE!AR$1:AS$65536,2,0),"")</f>
        <v>1651.9556895647622</v>
      </c>
      <c r="AE4208" s="33">
        <f>IFERROR($X4208/VLOOKUP(CONCATENATE("EUR",C4208),[1]GEINDICE!AR$1:AS$65536,2,0),"")</f>
        <v>6976.4455743009021</v>
      </c>
      <c r="AF4208" s="33">
        <f>IFERROR($AA4208/VLOOKUP(CONCATENATE("EUR",C4208),[1]GEINDICE!AR$1:AS$65536,2,0),"")</f>
        <v>1456.1033048301372</v>
      </c>
      <c r="AG4208" s="48" t="str">
        <f>VLOOKUP(E4208,[1]Apresentação!AW$1:AX$65536,2,0)</f>
        <v xml:space="preserve">                    4 - CERAMIC AUXILIARIES</v>
      </c>
      <c r="AH4208" s="48" t="str">
        <f t="shared" si="1115"/>
        <v xml:space="preserve">         5112000015 - GLYDOL 1131</v>
      </c>
      <c r="AI4208" s="49" t="str">
        <f t="shared" si="1116"/>
        <v xml:space="preserve">     K00014 - ROCA SANITARIOS BRASIL LTDA</v>
      </c>
      <c r="AJ4208" t="str">
        <f t="shared" si="1117"/>
        <v xml:space="preserve">     93 - RESALES</v>
      </c>
      <c r="AK4208" t="str">
        <f t="shared" si="1118"/>
        <v/>
      </c>
      <c r="AL4208">
        <f t="shared" si="1119"/>
        <v>5</v>
      </c>
      <c r="AM4208" t="str">
        <f t="shared" si="1120"/>
        <v>2025 5</v>
      </c>
      <c r="AN4208" t="str">
        <f t="shared" si="1121"/>
        <v xml:space="preserve">ROCA </v>
      </c>
    </row>
    <row r="4209" spans="1:40" x14ac:dyDescent="0.35">
      <c r="A4209">
        <v>81124</v>
      </c>
      <c r="B4209" t="s">
        <v>274</v>
      </c>
      <c r="C4209" s="31">
        <v>45691</v>
      </c>
      <c r="D4209" t="s">
        <v>275</v>
      </c>
      <c r="E4209" t="s">
        <v>276</v>
      </c>
      <c r="F4209" t="s">
        <v>483</v>
      </c>
      <c r="G4209" t="s">
        <v>480</v>
      </c>
      <c r="H4209" t="s">
        <v>481</v>
      </c>
      <c r="I4209" t="s">
        <v>482</v>
      </c>
      <c r="J4209">
        <v>150</v>
      </c>
      <c r="K4209">
        <v>5775</v>
      </c>
      <c r="L4209">
        <v>3874.4014999999999</v>
      </c>
      <c r="M4209">
        <v>743.82</v>
      </c>
      <c r="N4209">
        <v>38.5</v>
      </c>
      <c r="O4209" s="32">
        <f t="shared" si="1105"/>
        <v>5031.18</v>
      </c>
      <c r="P4209" s="32">
        <f t="shared" si="1106"/>
        <v>1156.7785000000003</v>
      </c>
      <c r="Q4209">
        <v>708986</v>
      </c>
      <c r="R4209" t="s">
        <v>281</v>
      </c>
      <c r="S4209" t="s">
        <v>292</v>
      </c>
      <c r="T4209" t="str">
        <f t="shared" si="1107"/>
        <v>VEN</v>
      </c>
      <c r="U4209" t="s">
        <v>293</v>
      </c>
      <c r="V4209" s="33">
        <f t="shared" si="1108"/>
        <v>5775</v>
      </c>
      <c r="W4209">
        <f t="shared" si="1109"/>
        <v>150</v>
      </c>
      <c r="X4209" s="33">
        <f t="shared" si="1110"/>
        <v>5031.18</v>
      </c>
      <c r="Y4209" s="33">
        <f t="shared" si="1111"/>
        <v>743.82</v>
      </c>
      <c r="Z4209" s="45">
        <f t="shared" si="1112"/>
        <v>0.19511316017316024</v>
      </c>
      <c r="AA4209" s="33">
        <f t="shared" si="1113"/>
        <v>1126.7785000000003</v>
      </c>
      <c r="AB4209" s="45">
        <f t="shared" si="1114"/>
        <v>0.2239590911078515</v>
      </c>
      <c r="AC4209" s="33">
        <f>IFERROR($X4209/VLOOKUP(CONCATENATE("USD",C4209),[1]GEINDICE!AR$1:AS$65536,2,0),"")</f>
        <v>857.29037095097715</v>
      </c>
      <c r="AD4209" s="33">
        <f>IFERROR($AA4209/VLOOKUP(CONCATENATE("USD",C4209),[1]GEINDICE!AR$1:AS$65536,2,0),"")</f>
        <v>191.99797229369372</v>
      </c>
      <c r="AE4209" s="33">
        <f>IFERROR($X4209/VLOOKUP(CONCATENATE("EUR",C4209),[1]GEINDICE!AR$1:AS$65536,2,0),"")</f>
        <v>831.18784074012888</v>
      </c>
      <c r="AF4209" s="33">
        <f>IFERROR($AA4209/VLOOKUP(CONCATENATE("EUR",C4209),[1]GEINDICE!AR$1:AS$65536,2,0),"")</f>
        <v>186.1520733520569</v>
      </c>
      <c r="AG4209" s="48" t="str">
        <f>VLOOKUP(E4209,[1]Apresentação!AW$1:AX$65536,2,0)</f>
        <v xml:space="preserve">                    4 - CERAMIC AUXILIARIES</v>
      </c>
      <c r="AH4209" s="48" t="str">
        <f t="shared" si="1115"/>
        <v xml:space="preserve">         5112000015 - GLYDOL 1131</v>
      </c>
      <c r="AI4209" s="49" t="str">
        <f t="shared" si="1116"/>
        <v xml:space="preserve">     K00447 - ROCA SANITARIOS BRASIL LTDA</v>
      </c>
      <c r="AJ4209" t="str">
        <f t="shared" si="1117"/>
        <v xml:space="preserve">     93 - RESALES</v>
      </c>
      <c r="AK4209" t="str">
        <f t="shared" si="1118"/>
        <v/>
      </c>
      <c r="AL4209">
        <f t="shared" si="1119"/>
        <v>2</v>
      </c>
      <c r="AM4209" t="str">
        <f t="shared" si="1120"/>
        <v>2025 2</v>
      </c>
      <c r="AN4209" t="str">
        <f t="shared" si="1121"/>
        <v xml:space="preserve">ROCA </v>
      </c>
    </row>
    <row r="4210" spans="1:40" x14ac:dyDescent="0.35">
      <c r="A4210">
        <v>80875</v>
      </c>
      <c r="B4210" t="s">
        <v>274</v>
      </c>
      <c r="C4210" s="31">
        <v>45671</v>
      </c>
      <c r="D4210" t="s">
        <v>275</v>
      </c>
      <c r="E4210" t="s">
        <v>276</v>
      </c>
      <c r="F4210" t="s">
        <v>483</v>
      </c>
      <c r="G4210" t="s">
        <v>480</v>
      </c>
      <c r="H4210" t="s">
        <v>481</v>
      </c>
      <c r="I4210" t="s">
        <v>482</v>
      </c>
      <c r="J4210">
        <v>300</v>
      </c>
      <c r="K4210">
        <v>11550</v>
      </c>
      <c r="L4210">
        <v>7748.8029999999999</v>
      </c>
      <c r="M4210">
        <v>1487.64</v>
      </c>
      <c r="N4210">
        <v>38.5</v>
      </c>
      <c r="O4210" s="32">
        <f t="shared" si="1105"/>
        <v>10062.36</v>
      </c>
      <c r="P4210" s="32">
        <f t="shared" si="1106"/>
        <v>2313.5570000000007</v>
      </c>
      <c r="Q4210">
        <v>707057</v>
      </c>
      <c r="R4210" t="s">
        <v>281</v>
      </c>
      <c r="S4210" t="s">
        <v>292</v>
      </c>
      <c r="T4210" t="str">
        <f t="shared" si="1107"/>
        <v>VEN</v>
      </c>
      <c r="U4210" t="s">
        <v>293</v>
      </c>
      <c r="V4210" s="33">
        <f t="shared" si="1108"/>
        <v>11550</v>
      </c>
      <c r="W4210">
        <f t="shared" si="1109"/>
        <v>300</v>
      </c>
      <c r="X4210" s="33">
        <f t="shared" si="1110"/>
        <v>10062.36</v>
      </c>
      <c r="Y4210" s="33">
        <f t="shared" si="1111"/>
        <v>1487.64</v>
      </c>
      <c r="Z4210" s="45">
        <f t="shared" si="1112"/>
        <v>0.19511316017316024</v>
      </c>
      <c r="AA4210" s="33">
        <f t="shared" si="1113"/>
        <v>2253.5570000000007</v>
      </c>
      <c r="AB4210" s="45">
        <f t="shared" si="1114"/>
        <v>0.2239590911078515</v>
      </c>
      <c r="AC4210" s="33">
        <f>IFERROR($X4210/VLOOKUP(CONCATENATE("USD",C4210),[1]GEINDICE!AR$1:AS$65536,2,0),"")</f>
        <v>1658.5123040661931</v>
      </c>
      <c r="AD4210" s="33">
        <f>IFERROR($AA4210/VLOOKUP(CONCATENATE("USD",C4210),[1]GEINDICE!AR$1:AS$65536,2,0),"")</f>
        <v>371.43890820985325</v>
      </c>
      <c r="AE4210" s="33">
        <f>IFERROR($X4210/VLOOKUP(CONCATENATE("EUR",C4210),[1]GEINDICE!AR$1:AS$65536,2,0),"")</f>
        <v>1610.9828533004595</v>
      </c>
      <c r="AF4210" s="33">
        <f>IFERROR($AA4210/VLOOKUP(CONCATENATE("EUR",C4210),[1]GEINDICE!AR$1:AS$65536,2,0),"")</f>
        <v>360.7942556155042</v>
      </c>
      <c r="AG4210" s="48" t="str">
        <f>VLOOKUP(E4210,[1]Apresentação!AW$1:AX$65536,2,0)</f>
        <v xml:space="preserve">                    4 - CERAMIC AUXILIARIES</v>
      </c>
      <c r="AH4210" s="48" t="str">
        <f t="shared" si="1115"/>
        <v xml:space="preserve">         5112000015 - GLYDOL 1131</v>
      </c>
      <c r="AI4210" s="49" t="str">
        <f t="shared" si="1116"/>
        <v xml:space="preserve">     K00447 - ROCA SANITARIOS BRASIL LTDA</v>
      </c>
      <c r="AJ4210" t="str">
        <f t="shared" si="1117"/>
        <v xml:space="preserve">     93 - RESALES</v>
      </c>
      <c r="AK4210" t="str">
        <f t="shared" si="1118"/>
        <v/>
      </c>
      <c r="AL4210">
        <f t="shared" si="1119"/>
        <v>1</v>
      </c>
      <c r="AM4210" t="str">
        <f t="shared" si="1120"/>
        <v>2025 1</v>
      </c>
      <c r="AN4210" t="str">
        <f t="shared" si="1121"/>
        <v xml:space="preserve">ROCA </v>
      </c>
    </row>
    <row r="4211" spans="1:40" x14ac:dyDescent="0.35">
      <c r="A4211">
        <v>84053</v>
      </c>
      <c r="B4211" t="s">
        <v>274</v>
      </c>
      <c r="C4211" s="31">
        <v>45930</v>
      </c>
      <c r="D4211" t="s">
        <v>275</v>
      </c>
      <c r="E4211" t="s">
        <v>276</v>
      </c>
      <c r="F4211" t="s">
        <v>479</v>
      </c>
      <c r="G4211" t="s">
        <v>480</v>
      </c>
      <c r="H4211" t="s">
        <v>481</v>
      </c>
      <c r="I4211" t="s">
        <v>482</v>
      </c>
      <c r="J4211">
        <v>450</v>
      </c>
      <c r="K4211">
        <v>17325</v>
      </c>
      <c r="L4211">
        <v>12702.834999999999</v>
      </c>
      <c r="M4211">
        <v>2231.46</v>
      </c>
      <c r="N4211">
        <v>38.5</v>
      </c>
      <c r="O4211" s="32">
        <f t="shared" si="1105"/>
        <v>15093.54</v>
      </c>
      <c r="P4211" s="32">
        <f t="shared" si="1106"/>
        <v>2390.7050000000017</v>
      </c>
      <c r="Q4211">
        <v>762866</v>
      </c>
      <c r="R4211" t="s">
        <v>281</v>
      </c>
      <c r="S4211" t="s">
        <v>292</v>
      </c>
      <c r="T4211" t="str">
        <f t="shared" si="1107"/>
        <v>VEN</v>
      </c>
      <c r="U4211" t="s">
        <v>293</v>
      </c>
      <c r="V4211" s="33">
        <f t="shared" si="1108"/>
        <v>17325</v>
      </c>
      <c r="W4211">
        <f t="shared" si="1109"/>
        <v>450</v>
      </c>
      <c r="X4211" s="33">
        <f t="shared" si="1110"/>
        <v>15093.54</v>
      </c>
      <c r="Y4211" s="33">
        <f t="shared" si="1111"/>
        <v>2231.46</v>
      </c>
      <c r="Z4211" s="45">
        <f t="shared" si="1112"/>
        <v>0.1327968253968255</v>
      </c>
      <c r="AA4211" s="33">
        <f t="shared" si="1113"/>
        <v>2300.7050000000017</v>
      </c>
      <c r="AB4211" s="45">
        <f t="shared" si="1114"/>
        <v>0.1524297812176601</v>
      </c>
      <c r="AC4211" s="33">
        <f>IFERROR($X4211/VLOOKUP(CONCATENATE("USD",C4211),[1]GEINDICE!AR$1:AS$65536,2,0),"")</f>
        <v>2837.8783890497502</v>
      </c>
      <c r="AD4211" s="33">
        <f>IFERROR($AA4211/VLOOKUP(CONCATENATE("USD",C4211),[1]GEINDICE!AR$1:AS$65536,2,0),"")</f>
        <v>432.57718196517914</v>
      </c>
      <c r="AE4211" s="33">
        <f>IFERROR($X4211/VLOOKUP(CONCATENATE("EUR",C4211),[1]GEINDICE!AR$1:AS$65536,2,0),"")</f>
        <v>2418.2939725061683</v>
      </c>
      <c r="AF4211" s="33">
        <f>IFERROR($AA4211/VLOOKUP(CONCATENATE("EUR",C4211),[1]GEINDICE!AR$1:AS$65536,2,0),"")</f>
        <v>368.62002114910143</v>
      </c>
      <c r="AG4211" s="48" t="str">
        <f>VLOOKUP(E4211,[1]Apresentação!AW$1:AX$65536,2,0)</f>
        <v xml:space="preserve">                    4 - CERAMIC AUXILIARIES</v>
      </c>
      <c r="AH4211" s="48" t="str">
        <f t="shared" si="1115"/>
        <v xml:space="preserve">         5112000015 - GLYDOL 1131</v>
      </c>
      <c r="AI4211" s="49" t="str">
        <f t="shared" si="1116"/>
        <v xml:space="preserve">     K00014 - ROCA SANITARIOS BRASIL LTDA</v>
      </c>
      <c r="AJ4211" t="str">
        <f t="shared" si="1117"/>
        <v xml:space="preserve">     93 - RESALES</v>
      </c>
      <c r="AK4211" t="str">
        <f t="shared" si="1118"/>
        <v/>
      </c>
      <c r="AL4211">
        <f t="shared" si="1119"/>
        <v>9</v>
      </c>
      <c r="AM4211" t="str">
        <f t="shared" si="1120"/>
        <v>2025 9</v>
      </c>
      <c r="AN4211" t="str">
        <f t="shared" si="1121"/>
        <v xml:space="preserve">ROCA </v>
      </c>
    </row>
    <row r="4212" spans="1:40" x14ac:dyDescent="0.35">
      <c r="A4212">
        <v>82914</v>
      </c>
      <c r="B4212" t="s">
        <v>274</v>
      </c>
      <c r="C4212" s="31">
        <v>45835</v>
      </c>
      <c r="D4212" t="s">
        <v>275</v>
      </c>
      <c r="E4212" t="s">
        <v>276</v>
      </c>
      <c r="F4212" t="s">
        <v>479</v>
      </c>
      <c r="G4212" t="s">
        <v>480</v>
      </c>
      <c r="H4212" t="s">
        <v>481</v>
      </c>
      <c r="I4212" t="s">
        <v>482</v>
      </c>
      <c r="J4212">
        <v>600</v>
      </c>
      <c r="K4212">
        <v>23100</v>
      </c>
      <c r="L4212">
        <v>15380.26</v>
      </c>
      <c r="M4212">
        <v>2975.28</v>
      </c>
      <c r="N4212">
        <v>38.5</v>
      </c>
      <c r="O4212" s="32">
        <f t="shared" si="1105"/>
        <v>20124.72</v>
      </c>
      <c r="P4212" s="32">
        <f t="shared" si="1106"/>
        <v>4744.4600000000009</v>
      </c>
      <c r="Q4212">
        <v>742254</v>
      </c>
      <c r="R4212" t="s">
        <v>281</v>
      </c>
      <c r="S4212" t="s">
        <v>292</v>
      </c>
      <c r="T4212" t="str">
        <f t="shared" si="1107"/>
        <v>VEN</v>
      </c>
      <c r="U4212" t="s">
        <v>293</v>
      </c>
      <c r="V4212" s="33">
        <f t="shared" si="1108"/>
        <v>23100</v>
      </c>
      <c r="W4212">
        <f t="shared" si="1109"/>
        <v>600</v>
      </c>
      <c r="X4212" s="33">
        <f t="shared" si="1110"/>
        <v>20124.72</v>
      </c>
      <c r="Y4212" s="33">
        <f t="shared" si="1111"/>
        <v>2975.28</v>
      </c>
      <c r="Z4212" s="45">
        <f t="shared" si="1112"/>
        <v>0.20019307359307364</v>
      </c>
      <c r="AA4212" s="33">
        <f t="shared" si="1113"/>
        <v>4624.4600000000009</v>
      </c>
      <c r="AB4212" s="45">
        <f t="shared" si="1114"/>
        <v>0.22979002937680626</v>
      </c>
      <c r="AC4212" s="33">
        <f>IFERROR($X4212/VLOOKUP(CONCATENATE("USD",C4212),[1]GEINDICE!AR$1:AS$65536,2,0),"")</f>
        <v>3675.1438119761137</v>
      </c>
      <c r="AD4212" s="33">
        <f>IFERROR($AA4212/VLOOKUP(CONCATENATE("USD",C4212),[1]GEINDICE!AR$1:AS$65536,2,0),"")</f>
        <v>844.51140451797892</v>
      </c>
      <c r="AE4212" s="33">
        <f>IFERROR($X4212/VLOOKUP(CONCATENATE("EUR",C4212),[1]GEINDICE!AR$1:AS$65536,2,0),"")</f>
        <v>3134.7404165173912</v>
      </c>
      <c r="AF4212" s="33">
        <f>IFERROR($AA4212/VLOOKUP(CONCATENATE("EUR",C4212),[1]GEINDICE!AR$1:AS$65536,2,0),"")</f>
        <v>720.33209240019323</v>
      </c>
      <c r="AG4212" s="48" t="str">
        <f>VLOOKUP(E4212,[1]Apresentação!AW$1:AX$65536,2,0)</f>
        <v xml:space="preserve">                    4 - CERAMIC AUXILIARIES</v>
      </c>
      <c r="AH4212" s="48" t="str">
        <f t="shared" si="1115"/>
        <v xml:space="preserve">         5112000015 - GLYDOL 1131</v>
      </c>
      <c r="AI4212" s="49" t="str">
        <f t="shared" si="1116"/>
        <v xml:space="preserve">     K00014 - ROCA SANITARIOS BRASIL LTDA</v>
      </c>
      <c r="AJ4212" t="str">
        <f t="shared" si="1117"/>
        <v xml:space="preserve">     93 - RESALES</v>
      </c>
      <c r="AK4212" t="str">
        <f t="shared" si="1118"/>
        <v/>
      </c>
      <c r="AL4212">
        <f t="shared" si="1119"/>
        <v>6</v>
      </c>
      <c r="AM4212" t="str">
        <f t="shared" si="1120"/>
        <v>2025 6</v>
      </c>
      <c r="AN4212" t="str">
        <f t="shared" si="1121"/>
        <v xml:space="preserve">ROCA </v>
      </c>
    </row>
    <row r="4213" spans="1:40" x14ac:dyDescent="0.35">
      <c r="A4213">
        <v>84344</v>
      </c>
      <c r="B4213" t="s">
        <v>274</v>
      </c>
      <c r="C4213" s="31">
        <v>45954</v>
      </c>
      <c r="D4213" t="s">
        <v>275</v>
      </c>
      <c r="E4213" t="s">
        <v>276</v>
      </c>
      <c r="F4213" t="s">
        <v>484</v>
      </c>
      <c r="G4213" t="s">
        <v>485</v>
      </c>
      <c r="H4213" t="s">
        <v>486</v>
      </c>
      <c r="I4213" t="s">
        <v>487</v>
      </c>
      <c r="J4213">
        <v>135</v>
      </c>
      <c r="K4213">
        <v>5490.81</v>
      </c>
      <c r="L4213">
        <v>-2938.07917</v>
      </c>
      <c r="M4213">
        <v>707.21</v>
      </c>
      <c r="N4213">
        <v>40.672640000000001</v>
      </c>
      <c r="O4213" s="32">
        <f t="shared" si="1105"/>
        <v>6198.02</v>
      </c>
      <c r="P4213" s="32">
        <f t="shared" si="1106"/>
        <v>9136.0991700000013</v>
      </c>
      <c r="Q4213">
        <v>765156</v>
      </c>
      <c r="R4213" t="s">
        <v>488</v>
      </c>
      <c r="S4213" t="s">
        <v>489</v>
      </c>
      <c r="T4213" t="str">
        <f t="shared" si="1107"/>
        <v>DEV</v>
      </c>
      <c r="U4213" t="s">
        <v>490</v>
      </c>
      <c r="V4213" s="33">
        <f t="shared" si="1108"/>
        <v>-5490.81</v>
      </c>
      <c r="W4213">
        <f t="shared" si="1109"/>
        <v>-135</v>
      </c>
      <c r="X4213" s="33">
        <f t="shared" si="1110"/>
        <v>-4783.6000000000004</v>
      </c>
      <c r="Y4213" s="33">
        <f t="shared" si="1111"/>
        <v>-707.21</v>
      </c>
      <c r="Z4213" s="45">
        <f t="shared" si="1112"/>
        <v>0.33119354521464051</v>
      </c>
      <c r="AA4213" s="33">
        <f t="shared" si="1113"/>
        <v>-1818.5208300000004</v>
      </c>
      <c r="AB4213" s="45">
        <f t="shared" si="1114"/>
        <v>0.38015737728907106</v>
      </c>
      <c r="AC4213" s="33">
        <f>IFERROR($X4213/VLOOKUP(CONCATENATE("USD",C4213),[1]GEINDICE!AR$1:AS$65536,2,0),"")</f>
        <v>-889.19456475268134</v>
      </c>
      <c r="AD4213" s="33">
        <f>IFERROR($AA4213/VLOOKUP(CONCATENATE("USD",C4213),[1]GEINDICE!AR$1:AS$65536,2,0),"")</f>
        <v>-338.03387363607641</v>
      </c>
      <c r="AE4213" s="33">
        <f>IFERROR($X4213/VLOOKUP(CONCATENATE("EUR",C4213),[1]GEINDICE!AR$1:AS$65536,2,0),"")</f>
        <v>-764.8375543617293</v>
      </c>
      <c r="AF4213" s="33">
        <f>IFERROR($AA4213/VLOOKUP(CONCATENATE("EUR",C4213),[1]GEINDICE!AR$1:AS$65536,2,0),"")</f>
        <v>-290.75863871834235</v>
      </c>
      <c r="AG4213" s="48" t="str">
        <f>VLOOKUP(E4213,[1]Apresentação!AW$1:AX$65536,2,0)</f>
        <v xml:space="preserve">                    4 - CERAMIC AUXILIARIES</v>
      </c>
      <c r="AH4213" s="48" t="str">
        <f t="shared" si="1115"/>
        <v xml:space="preserve">         5112000020 - GLYDOL N 2002</v>
      </c>
      <c r="AI4213" s="49" t="str">
        <f t="shared" si="1116"/>
        <v xml:space="preserve">     K00456 - VESUVIUS REFRATARIOS LTDA</v>
      </c>
      <c r="AJ4213" t="str">
        <f t="shared" si="1117"/>
        <v xml:space="preserve">     93 - RESALES</v>
      </c>
      <c r="AK4213" t="str">
        <f t="shared" si="1118"/>
        <v/>
      </c>
      <c r="AL4213">
        <f t="shared" si="1119"/>
        <v>10</v>
      </c>
      <c r="AM4213" t="str">
        <f t="shared" si="1120"/>
        <v>2025 10</v>
      </c>
      <c r="AN4213" t="str">
        <f t="shared" si="1121"/>
        <v xml:space="preserve">VESUVIUS </v>
      </c>
    </row>
    <row r="4214" spans="1:40" x14ac:dyDescent="0.35">
      <c r="A4214">
        <v>81528</v>
      </c>
      <c r="B4214" t="s">
        <v>274</v>
      </c>
      <c r="C4214" s="31">
        <v>45722</v>
      </c>
      <c r="D4214" t="s">
        <v>275</v>
      </c>
      <c r="E4214" t="s">
        <v>276</v>
      </c>
      <c r="F4214" t="s">
        <v>491</v>
      </c>
      <c r="G4214" t="s">
        <v>485</v>
      </c>
      <c r="H4214" t="s">
        <v>486</v>
      </c>
      <c r="I4214" t="s">
        <v>487</v>
      </c>
      <c r="J4214">
        <v>135</v>
      </c>
      <c r="K4214">
        <v>5451.75</v>
      </c>
      <c r="L4214">
        <v>2909.4988699999999</v>
      </c>
      <c r="M4214">
        <v>702.19</v>
      </c>
      <c r="N4214">
        <v>40.383339999999997</v>
      </c>
      <c r="O4214" s="32">
        <f t="shared" si="1105"/>
        <v>4749.5599999999995</v>
      </c>
      <c r="P4214" s="32">
        <f t="shared" si="1106"/>
        <v>1840.0611299999996</v>
      </c>
      <c r="Q4214">
        <v>714675</v>
      </c>
      <c r="R4214" t="s">
        <v>281</v>
      </c>
      <c r="S4214" t="s">
        <v>292</v>
      </c>
      <c r="T4214" t="str">
        <f t="shared" si="1107"/>
        <v>VEN</v>
      </c>
      <c r="U4214" t="s">
        <v>293</v>
      </c>
      <c r="V4214" s="33">
        <f t="shared" si="1108"/>
        <v>5451.75</v>
      </c>
      <c r="W4214">
        <f t="shared" si="1109"/>
        <v>135</v>
      </c>
      <c r="X4214" s="33">
        <f t="shared" si="1110"/>
        <v>4749.5599999999995</v>
      </c>
      <c r="Y4214" s="33">
        <f t="shared" si="1111"/>
        <v>702.19</v>
      </c>
      <c r="Z4214" s="45">
        <f t="shared" si="1112"/>
        <v>0.33256498005227669</v>
      </c>
      <c r="AA4214" s="33">
        <f t="shared" si="1113"/>
        <v>1813.0611299999996</v>
      </c>
      <c r="AB4214" s="45">
        <f t="shared" si="1114"/>
        <v>0.38173244047869692</v>
      </c>
      <c r="AC4214" s="33">
        <f>IFERROR($X4214/VLOOKUP(CONCATENATE("USD",C4214),[1]GEINDICE!AR$1:AS$65536,2,0),"")</f>
        <v>826.16848440571232</v>
      </c>
      <c r="AD4214" s="33">
        <f>IFERROR($AA4214/VLOOKUP(CONCATENATE("USD",C4214),[1]GEINDICE!AR$1:AS$65536,2,0),"")</f>
        <v>315.37531179877885</v>
      </c>
      <c r="AE4214" s="33">
        <f>IFERROR($X4214/VLOOKUP(CONCATENATE("EUR",C4214),[1]GEINDICE!AR$1:AS$65536,2,0),"")</f>
        <v>763.69307949575489</v>
      </c>
      <c r="AF4214" s="33">
        <f>IFERROR($AA4214/VLOOKUP(CONCATENATE("EUR",C4214),[1]GEINDICE!AR$1:AS$65536,2,0),"")</f>
        <v>291.52642301260602</v>
      </c>
      <c r="AG4214" s="48" t="str">
        <f>VLOOKUP(E4214,[1]Apresentação!AW$1:AX$65536,2,0)</f>
        <v xml:space="preserve">                    4 - CERAMIC AUXILIARIES</v>
      </c>
      <c r="AH4214" s="48" t="str">
        <f t="shared" si="1115"/>
        <v xml:space="preserve">         5112000020 - GLYDOL N 2002</v>
      </c>
      <c r="AI4214" s="49" t="str">
        <f t="shared" si="1116"/>
        <v xml:space="preserve">     K00376 - VESUVIUS REFRATARIOS LTDA</v>
      </c>
      <c r="AJ4214" t="str">
        <f t="shared" si="1117"/>
        <v xml:space="preserve">     93 - RESALES</v>
      </c>
      <c r="AK4214" t="str">
        <f t="shared" si="1118"/>
        <v/>
      </c>
      <c r="AL4214">
        <f t="shared" si="1119"/>
        <v>3</v>
      </c>
      <c r="AM4214" t="str">
        <f t="shared" si="1120"/>
        <v>2025 3</v>
      </c>
      <c r="AN4214" t="str">
        <f t="shared" si="1121"/>
        <v xml:space="preserve">VESUVIUS </v>
      </c>
    </row>
    <row r="4215" spans="1:40" x14ac:dyDescent="0.35">
      <c r="A4215">
        <v>83266</v>
      </c>
      <c r="B4215" t="s">
        <v>274</v>
      </c>
      <c r="C4215" s="31">
        <v>45866</v>
      </c>
      <c r="D4215" t="s">
        <v>275</v>
      </c>
      <c r="E4215" t="s">
        <v>276</v>
      </c>
      <c r="F4215" t="s">
        <v>491</v>
      </c>
      <c r="G4215" t="s">
        <v>485</v>
      </c>
      <c r="H4215" t="s">
        <v>486</v>
      </c>
      <c r="I4215" t="s">
        <v>487</v>
      </c>
      <c r="J4215">
        <v>405</v>
      </c>
      <c r="K4215">
        <v>17042.78</v>
      </c>
      <c r="L4215">
        <v>8763.5184000000008</v>
      </c>
      <c r="M4215">
        <v>2195.11</v>
      </c>
      <c r="N4215">
        <v>42.080939999999998</v>
      </c>
      <c r="O4215" s="32">
        <f t="shared" si="1105"/>
        <v>14847.669999999998</v>
      </c>
      <c r="P4215" s="32">
        <f t="shared" si="1106"/>
        <v>6084.1515999999974</v>
      </c>
      <c r="Q4215">
        <v>744925</v>
      </c>
      <c r="R4215" t="s">
        <v>281</v>
      </c>
      <c r="S4215" t="s">
        <v>292</v>
      </c>
      <c r="T4215" t="str">
        <f t="shared" si="1107"/>
        <v>VEN</v>
      </c>
      <c r="U4215" t="s">
        <v>293</v>
      </c>
      <c r="V4215" s="33">
        <f t="shared" si="1108"/>
        <v>17042.78</v>
      </c>
      <c r="W4215">
        <f t="shared" si="1109"/>
        <v>405</v>
      </c>
      <c r="X4215" s="33">
        <f t="shared" si="1110"/>
        <v>14847.669999999998</v>
      </c>
      <c r="Y4215" s="33">
        <f t="shared" si="1111"/>
        <v>2195.11</v>
      </c>
      <c r="Z4215" s="45">
        <f t="shared" si="1112"/>
        <v>0.35224016269646136</v>
      </c>
      <c r="AA4215" s="33">
        <f t="shared" si="1113"/>
        <v>6003.1515999999974</v>
      </c>
      <c r="AB4215" s="45">
        <f t="shared" si="1114"/>
        <v>0.40431607114112844</v>
      </c>
      <c r="AC4215" s="33">
        <f>IFERROR($X4215/VLOOKUP(CONCATENATE("USD",C4215),[1]GEINDICE!AR$1:AS$65536,2,0),"")</f>
        <v>2657.2060060490003</v>
      </c>
      <c r="AD4215" s="33">
        <f>IFERROR($AA4215/VLOOKUP(CONCATENATE("USD",C4215),[1]GEINDICE!AR$1:AS$65536,2,0),"")</f>
        <v>1074.3510925783412</v>
      </c>
      <c r="AE4215" s="33">
        <f>IFERROR($X4215/VLOOKUP(CONCATENATE("EUR",C4215),[1]GEINDICE!AR$1:AS$65536,2,0),"")</f>
        <v>2288.7287469363214</v>
      </c>
      <c r="AF4215" s="33">
        <f>IFERROR($AA4215/VLOOKUP(CONCATENATE("EUR",C4215),[1]GEINDICE!AR$1:AS$65536,2,0),"")</f>
        <v>925.36981486905142</v>
      </c>
      <c r="AG4215" s="48" t="str">
        <f>VLOOKUP(E4215,[1]Apresentação!AW$1:AX$65536,2,0)</f>
        <v xml:space="preserve">                    4 - CERAMIC AUXILIARIES</v>
      </c>
      <c r="AH4215" s="48" t="str">
        <f t="shared" si="1115"/>
        <v xml:space="preserve">         5112000020 - GLYDOL N 2002</v>
      </c>
      <c r="AI4215" s="49" t="str">
        <f t="shared" si="1116"/>
        <v xml:space="preserve">     K00376 - VESUVIUS REFRATARIOS LTDA</v>
      </c>
      <c r="AJ4215" t="str">
        <f t="shared" si="1117"/>
        <v xml:space="preserve">     93 - RESALES</v>
      </c>
      <c r="AK4215" t="str">
        <f t="shared" si="1118"/>
        <v/>
      </c>
      <c r="AL4215">
        <f t="shared" si="1119"/>
        <v>7</v>
      </c>
      <c r="AM4215" t="str">
        <f t="shared" si="1120"/>
        <v>2025 7</v>
      </c>
      <c r="AN4215" t="str">
        <f t="shared" si="1121"/>
        <v xml:space="preserve">VESUVIUS </v>
      </c>
    </row>
    <row r="4216" spans="1:40" x14ac:dyDescent="0.35">
      <c r="A4216">
        <v>84233</v>
      </c>
      <c r="B4216" t="s">
        <v>274</v>
      </c>
      <c r="C4216" s="31">
        <v>45945</v>
      </c>
      <c r="D4216" t="s">
        <v>275</v>
      </c>
      <c r="E4216" t="s">
        <v>276</v>
      </c>
      <c r="F4216" t="s">
        <v>484</v>
      </c>
      <c r="G4216" t="s">
        <v>485</v>
      </c>
      <c r="H4216" t="s">
        <v>486</v>
      </c>
      <c r="I4216" t="s">
        <v>487</v>
      </c>
      <c r="J4216">
        <v>135</v>
      </c>
      <c r="K4216">
        <v>5490.81</v>
      </c>
      <c r="L4216">
        <v>2938.07917</v>
      </c>
      <c r="M4216">
        <v>707.21</v>
      </c>
      <c r="N4216">
        <v>40.672640000000001</v>
      </c>
      <c r="O4216" s="32">
        <f t="shared" si="1105"/>
        <v>4783.6000000000004</v>
      </c>
      <c r="P4216" s="32">
        <f t="shared" si="1106"/>
        <v>1845.5208300000004</v>
      </c>
      <c r="Q4216">
        <v>764367</v>
      </c>
      <c r="R4216" t="s">
        <v>281</v>
      </c>
      <c r="S4216" t="s">
        <v>292</v>
      </c>
      <c r="T4216" t="str">
        <f t="shared" si="1107"/>
        <v>VEN</v>
      </c>
      <c r="U4216" t="s">
        <v>293</v>
      </c>
      <c r="V4216" s="33">
        <f t="shared" si="1108"/>
        <v>5490.81</v>
      </c>
      <c r="W4216">
        <f t="shared" si="1109"/>
        <v>135</v>
      </c>
      <c r="X4216" s="33">
        <f t="shared" si="1110"/>
        <v>4783.6000000000004</v>
      </c>
      <c r="Y4216" s="33">
        <f t="shared" si="1111"/>
        <v>707.21</v>
      </c>
      <c r="Z4216" s="45">
        <f t="shared" si="1112"/>
        <v>0.33119354521464051</v>
      </c>
      <c r="AA4216" s="33">
        <f t="shared" si="1113"/>
        <v>1818.5208300000004</v>
      </c>
      <c r="AB4216" s="45">
        <f t="shared" si="1114"/>
        <v>0.38015737728907106</v>
      </c>
      <c r="AC4216" s="33">
        <f>IFERROR($X4216/VLOOKUP(CONCATENATE("USD",C4216),[1]GEINDICE!AR$1:AS$65536,2,0),"")</f>
        <v>878.30493537015275</v>
      </c>
      <c r="AD4216" s="33">
        <f>IFERROR($AA4216/VLOOKUP(CONCATENATE("USD",C4216),[1]GEINDICE!AR$1:AS$65536,2,0),"")</f>
        <v>333.89410069036433</v>
      </c>
      <c r="AE4216" s="33">
        <f>IFERROR($X4216/VLOOKUP(CONCATENATE("EUR",C4216),[1]GEINDICE!AR$1:AS$65536,2,0),"")</f>
        <v>754.61816346169019</v>
      </c>
      <c r="AF4216" s="33">
        <f>IFERROR($AA4216/VLOOKUP(CONCATENATE("EUR",C4216),[1]GEINDICE!AR$1:AS$65536,2,0),"")</f>
        <v>286.87366187629164</v>
      </c>
      <c r="AG4216" s="48" t="str">
        <f>VLOOKUP(E4216,[1]Apresentação!AW$1:AX$65536,2,0)</f>
        <v xml:space="preserve">                    4 - CERAMIC AUXILIARIES</v>
      </c>
      <c r="AH4216" s="48" t="str">
        <f t="shared" si="1115"/>
        <v xml:space="preserve">         5112000020 - GLYDOL N 2002</v>
      </c>
      <c r="AI4216" s="49" t="str">
        <f t="shared" si="1116"/>
        <v xml:space="preserve">     K00456 - VESUVIUS REFRATARIOS LTDA</v>
      </c>
      <c r="AJ4216" t="str">
        <f t="shared" si="1117"/>
        <v xml:space="preserve">     93 - RESALES</v>
      </c>
      <c r="AK4216" t="str">
        <f t="shared" si="1118"/>
        <v/>
      </c>
      <c r="AL4216">
        <f t="shared" si="1119"/>
        <v>10</v>
      </c>
      <c r="AM4216" t="str">
        <f t="shared" si="1120"/>
        <v>2025 10</v>
      </c>
      <c r="AN4216" t="str">
        <f t="shared" si="1121"/>
        <v xml:space="preserve">VESUVIUS </v>
      </c>
    </row>
    <row r="4217" spans="1:40" x14ac:dyDescent="0.35">
      <c r="A4217">
        <v>84377</v>
      </c>
      <c r="B4217" t="s">
        <v>274</v>
      </c>
      <c r="C4217" s="31">
        <v>45957</v>
      </c>
      <c r="D4217" t="s">
        <v>275</v>
      </c>
      <c r="E4217" t="s">
        <v>276</v>
      </c>
      <c r="F4217" t="s">
        <v>491</v>
      </c>
      <c r="G4217" t="s">
        <v>485</v>
      </c>
      <c r="H4217" t="s">
        <v>486</v>
      </c>
      <c r="I4217" t="s">
        <v>487</v>
      </c>
      <c r="J4217">
        <v>135</v>
      </c>
      <c r="K4217">
        <v>5475.6</v>
      </c>
      <c r="L4217">
        <v>2938.07917</v>
      </c>
      <c r="M4217">
        <v>705.25</v>
      </c>
      <c r="N4217">
        <v>40.56</v>
      </c>
      <c r="O4217" s="32">
        <f t="shared" si="1105"/>
        <v>4770.3500000000004</v>
      </c>
      <c r="P4217" s="32">
        <f t="shared" si="1106"/>
        <v>1832.2708300000004</v>
      </c>
      <c r="Q4217">
        <v>765369</v>
      </c>
      <c r="R4217" t="s">
        <v>281</v>
      </c>
      <c r="S4217" t="s">
        <v>292</v>
      </c>
      <c r="T4217" t="str">
        <f t="shared" si="1107"/>
        <v>VEN</v>
      </c>
      <c r="U4217" t="s">
        <v>293</v>
      </c>
      <c r="V4217" s="33">
        <f t="shared" si="1108"/>
        <v>5475.6</v>
      </c>
      <c r="W4217">
        <f t="shared" si="1109"/>
        <v>135</v>
      </c>
      <c r="X4217" s="33">
        <f t="shared" si="1110"/>
        <v>4770.3500000000004</v>
      </c>
      <c r="Y4217" s="33">
        <f t="shared" si="1111"/>
        <v>705.25</v>
      </c>
      <c r="Z4217" s="45">
        <f t="shared" si="1112"/>
        <v>0.32969370114690633</v>
      </c>
      <c r="AA4217" s="33">
        <f t="shared" si="1113"/>
        <v>1805.2708300000004</v>
      </c>
      <c r="AB4217" s="45">
        <f t="shared" si="1114"/>
        <v>0.37843571855314606</v>
      </c>
      <c r="AC4217" s="33">
        <f>IFERROR($X4217/VLOOKUP(CONCATENATE("USD",C4217),[1]GEINDICE!AR$1:AS$65536,2,0),"")</f>
        <v>887.60605835069964</v>
      </c>
      <c r="AD4217" s="33">
        <f>IFERROR($AA4217/VLOOKUP(CONCATENATE("USD",C4217),[1]GEINDICE!AR$1:AS$65536,2,0),"")</f>
        <v>335.9018364840727</v>
      </c>
      <c r="AE4217" s="33">
        <f>IFERROR($X4217/VLOOKUP(CONCATENATE("EUR",C4217),[1]GEINDICE!AR$1:AS$65536,2,0),"")</f>
        <v>762.80441978348824</v>
      </c>
      <c r="AF4217" s="33">
        <f>IFERROR($AA4217/VLOOKUP(CONCATENATE("EUR",C4217),[1]GEINDICE!AR$1:AS$65536,2,0),"")</f>
        <v>288.67243871628</v>
      </c>
      <c r="AG4217" s="48" t="str">
        <f>VLOOKUP(E4217,[1]Apresentação!AW$1:AX$65536,2,0)</f>
        <v xml:space="preserve">                    4 - CERAMIC AUXILIARIES</v>
      </c>
      <c r="AH4217" s="48" t="str">
        <f t="shared" si="1115"/>
        <v xml:space="preserve">         5112000020 - GLYDOL N 2002</v>
      </c>
      <c r="AI4217" s="49" t="str">
        <f t="shared" si="1116"/>
        <v xml:space="preserve">     K00376 - VESUVIUS REFRATARIOS LTDA</v>
      </c>
      <c r="AJ4217" t="str">
        <f t="shared" si="1117"/>
        <v xml:space="preserve">     93 - RESALES</v>
      </c>
      <c r="AK4217" t="str">
        <f t="shared" si="1118"/>
        <v/>
      </c>
      <c r="AL4217">
        <f t="shared" si="1119"/>
        <v>10</v>
      </c>
      <c r="AM4217" t="str">
        <f t="shared" si="1120"/>
        <v>2025 10</v>
      </c>
      <c r="AN4217" t="str">
        <f t="shared" si="1121"/>
        <v xml:space="preserve">VESUVIUS </v>
      </c>
    </row>
    <row r="4218" spans="1:40" x14ac:dyDescent="0.35">
      <c r="A4218">
        <v>81334</v>
      </c>
      <c r="B4218" t="s">
        <v>274</v>
      </c>
      <c r="C4218" s="31">
        <v>45707</v>
      </c>
      <c r="D4218" t="s">
        <v>275</v>
      </c>
      <c r="E4218" t="s">
        <v>276</v>
      </c>
      <c r="F4218" t="s">
        <v>330</v>
      </c>
      <c r="G4218" t="s">
        <v>331</v>
      </c>
      <c r="H4218" t="s">
        <v>492</v>
      </c>
      <c r="I4218" t="s">
        <v>493</v>
      </c>
      <c r="J4218">
        <v>3000</v>
      </c>
      <c r="K4218">
        <v>23100</v>
      </c>
      <c r="L4218">
        <v>15913.32071</v>
      </c>
      <c r="M4218">
        <v>2975.28</v>
      </c>
      <c r="N4218">
        <v>7.7</v>
      </c>
      <c r="O4218" s="32">
        <f t="shared" si="1105"/>
        <v>20124.72</v>
      </c>
      <c r="P4218" s="32">
        <f t="shared" si="1106"/>
        <v>4211.3992900000012</v>
      </c>
      <c r="Q4218">
        <v>710700</v>
      </c>
      <c r="R4218" t="s">
        <v>298</v>
      </c>
      <c r="S4218" t="s">
        <v>299</v>
      </c>
      <c r="T4218" t="str">
        <f t="shared" si="1107"/>
        <v>VEN</v>
      </c>
      <c r="U4218" t="s">
        <v>303</v>
      </c>
      <c r="V4218" s="33">
        <f t="shared" si="1108"/>
        <v>23100</v>
      </c>
      <c r="W4218">
        <f t="shared" si="1109"/>
        <v>3000</v>
      </c>
      <c r="X4218" s="33">
        <f t="shared" si="1110"/>
        <v>20124.72</v>
      </c>
      <c r="Y4218" s="33">
        <f t="shared" si="1111"/>
        <v>2975.28</v>
      </c>
      <c r="Z4218" s="45">
        <f t="shared" si="1112"/>
        <v>0.15633763160173164</v>
      </c>
      <c r="AA4218" s="33">
        <f t="shared" si="1113"/>
        <v>3611.3992900000012</v>
      </c>
      <c r="AB4218" s="45">
        <f t="shared" si="1114"/>
        <v>0.17945090863375993</v>
      </c>
      <c r="AC4218" s="33">
        <f>IFERROR($X4218/VLOOKUP(CONCATENATE("USD",C4218),[1]GEINDICE!AR$1:AS$65536,2,0),"")</f>
        <v>3525.2719533343843</v>
      </c>
      <c r="AD4218" s="33">
        <f>IFERROR($AA4218/VLOOKUP(CONCATENATE("USD",C4218),[1]GEINDICE!AR$1:AS$65536,2,0),"")</f>
        <v>632.61325520696494</v>
      </c>
      <c r="AE4218" s="33">
        <f>IFERROR($X4218/VLOOKUP(CONCATENATE("EUR",C4218),[1]GEINDICE!AR$1:AS$65536,2,0),"")</f>
        <v>3381.5670525767478</v>
      </c>
      <c r="AF4218" s="33">
        <f>IFERROR($AA4218/VLOOKUP(CONCATENATE("EUR",C4218),[1]GEINDICE!AR$1:AS$65536,2,0),"")</f>
        <v>606.82528019088284</v>
      </c>
      <c r="AG4218" s="48" t="str">
        <f>VLOOKUP(E4218,[1]Apresentação!AW$1:AX$65536,2,0)</f>
        <v xml:space="preserve">                    4 - CERAMIC AUXILIARIES</v>
      </c>
      <c r="AH4218" s="48" t="str">
        <f t="shared" si="1115"/>
        <v xml:space="preserve">         5117000151 - GRANICER 7050 BR</v>
      </c>
      <c r="AI4218" s="49" t="str">
        <f t="shared" si="1116"/>
        <v xml:space="preserve">     K00232 - TORRECID DO BRASIL FRITAS E ESMALTES E CORANTES LTDA</v>
      </c>
      <c r="AJ4218" t="str">
        <f t="shared" si="1117"/>
        <v xml:space="preserve">     90 - SALES</v>
      </c>
      <c r="AK4218" t="str">
        <f t="shared" si="1118"/>
        <v/>
      </c>
      <c r="AL4218">
        <f t="shared" si="1119"/>
        <v>2</v>
      </c>
      <c r="AM4218" t="str">
        <f t="shared" si="1120"/>
        <v>2025 2</v>
      </c>
      <c r="AN4218" t="str">
        <f t="shared" si="1121"/>
        <v xml:space="preserve">TORRECID </v>
      </c>
    </row>
    <row r="4219" spans="1:40" x14ac:dyDescent="0.35">
      <c r="A4219">
        <v>81280</v>
      </c>
      <c r="B4219" t="s">
        <v>274</v>
      </c>
      <c r="C4219" s="31">
        <v>45701</v>
      </c>
      <c r="D4219" t="s">
        <v>275</v>
      </c>
      <c r="E4219" t="s">
        <v>276</v>
      </c>
      <c r="F4219" t="s">
        <v>330</v>
      </c>
      <c r="G4219" t="s">
        <v>331</v>
      </c>
      <c r="H4219" t="s">
        <v>492</v>
      </c>
      <c r="I4219" t="s">
        <v>493</v>
      </c>
      <c r="J4219">
        <v>1000</v>
      </c>
      <c r="K4219">
        <v>7700</v>
      </c>
      <c r="L4219">
        <v>5691.1598599999998</v>
      </c>
      <c r="M4219">
        <v>991.76</v>
      </c>
      <c r="N4219">
        <v>7.7</v>
      </c>
      <c r="O4219" s="32">
        <f t="shared" si="1105"/>
        <v>6708.24</v>
      </c>
      <c r="P4219" s="32">
        <f t="shared" si="1106"/>
        <v>1017.08014</v>
      </c>
      <c r="Q4219">
        <v>710135</v>
      </c>
      <c r="R4219" t="s">
        <v>298</v>
      </c>
      <c r="S4219" t="s">
        <v>299</v>
      </c>
      <c r="T4219" t="str">
        <f t="shared" si="1107"/>
        <v>VEN</v>
      </c>
      <c r="U4219" t="s">
        <v>303</v>
      </c>
      <c r="V4219" s="33">
        <f t="shared" si="1108"/>
        <v>7700</v>
      </c>
      <c r="W4219">
        <f t="shared" si="1109"/>
        <v>1000</v>
      </c>
      <c r="X4219" s="33">
        <f t="shared" si="1110"/>
        <v>6708.24</v>
      </c>
      <c r="Y4219" s="33">
        <f t="shared" si="1111"/>
        <v>991.76</v>
      </c>
      <c r="Z4219" s="45">
        <f t="shared" si="1112"/>
        <v>0.10611430389610391</v>
      </c>
      <c r="AA4219" s="33">
        <f t="shared" si="1113"/>
        <v>817.08014000000003</v>
      </c>
      <c r="AB4219" s="45">
        <f t="shared" si="1114"/>
        <v>0.12180246085411375</v>
      </c>
      <c r="AC4219" s="33">
        <f>IFERROR($X4219/VLOOKUP(CONCATENATE("USD",C4219),[1]GEINDICE!AR$1:AS$65536,2,0),"")</f>
        <v>1160.8361597563508</v>
      </c>
      <c r="AD4219" s="33">
        <f>IFERROR($AA4219/VLOOKUP(CONCATENATE("USD",C4219),[1]GEINDICE!AR$1:AS$65536,2,0),"")</f>
        <v>141.39270090676266</v>
      </c>
      <c r="AE4219" s="33">
        <f>IFERROR($X4219/VLOOKUP(CONCATENATE("EUR",C4219),[1]GEINDICE!AR$1:AS$65536,2,0),"")</f>
        <v>1112.5514130290567</v>
      </c>
      <c r="AF4219" s="33">
        <f>IFERROR($AA4219/VLOOKUP(CONCATENATE("EUR",C4219),[1]GEINDICE!AR$1:AS$65536,2,0),"")</f>
        <v>135.51149993366062</v>
      </c>
      <c r="AG4219" s="48" t="str">
        <f>VLOOKUP(E4219,[1]Apresentação!AW$1:AX$65536,2,0)</f>
        <v xml:space="preserve">                    4 - CERAMIC AUXILIARIES</v>
      </c>
      <c r="AH4219" s="48" t="str">
        <f t="shared" si="1115"/>
        <v xml:space="preserve">         5117000151 - GRANICER 7050 BR</v>
      </c>
      <c r="AI4219" s="49" t="str">
        <f t="shared" si="1116"/>
        <v xml:space="preserve">     K00232 - TORRECID DO BRASIL FRITAS E ESMALTES E CORANTES LTDA</v>
      </c>
      <c r="AJ4219" t="str">
        <f t="shared" si="1117"/>
        <v xml:space="preserve">     90 - SALES</v>
      </c>
      <c r="AK4219" t="str">
        <f t="shared" si="1118"/>
        <v/>
      </c>
      <c r="AL4219">
        <f t="shared" si="1119"/>
        <v>2</v>
      </c>
      <c r="AM4219" t="str">
        <f t="shared" si="1120"/>
        <v>2025 2</v>
      </c>
      <c r="AN4219" t="str">
        <f t="shared" si="1121"/>
        <v xml:space="preserve">TORRECID </v>
      </c>
    </row>
    <row r="4220" spans="1:40" x14ac:dyDescent="0.35">
      <c r="A4220">
        <v>81065</v>
      </c>
      <c r="B4220" t="s">
        <v>274</v>
      </c>
      <c r="C4220" s="31">
        <v>45686</v>
      </c>
      <c r="D4220" t="s">
        <v>275</v>
      </c>
      <c r="E4220" t="s">
        <v>276</v>
      </c>
      <c r="F4220" t="s">
        <v>330</v>
      </c>
      <c r="G4220" t="s">
        <v>331</v>
      </c>
      <c r="H4220" t="s">
        <v>492</v>
      </c>
      <c r="I4220" t="s">
        <v>493</v>
      </c>
      <c r="J4220">
        <v>4950</v>
      </c>
      <c r="K4220">
        <v>38115</v>
      </c>
      <c r="L4220">
        <v>20621.42642</v>
      </c>
      <c r="M4220">
        <v>4909.21</v>
      </c>
      <c r="N4220">
        <v>7.7</v>
      </c>
      <c r="O4220" s="32">
        <f t="shared" si="1105"/>
        <v>33205.79</v>
      </c>
      <c r="P4220" s="32">
        <f t="shared" si="1106"/>
        <v>12584.363580000001</v>
      </c>
      <c r="Q4220">
        <v>708538</v>
      </c>
      <c r="R4220" t="s">
        <v>298</v>
      </c>
      <c r="S4220" t="s">
        <v>299</v>
      </c>
      <c r="T4220" t="str">
        <f t="shared" si="1107"/>
        <v>VEN</v>
      </c>
      <c r="U4220" t="s">
        <v>303</v>
      </c>
      <c r="V4220" s="33">
        <f t="shared" si="1108"/>
        <v>38115</v>
      </c>
      <c r="W4220">
        <f t="shared" si="1109"/>
        <v>4950</v>
      </c>
      <c r="X4220" s="33">
        <f t="shared" si="1110"/>
        <v>33205.79</v>
      </c>
      <c r="Y4220" s="33">
        <f t="shared" si="1111"/>
        <v>4909.21</v>
      </c>
      <c r="Z4220" s="45">
        <f t="shared" si="1112"/>
        <v>0.30419424321133415</v>
      </c>
      <c r="AA4220" s="33">
        <f t="shared" si="1113"/>
        <v>11594.363580000001</v>
      </c>
      <c r="AB4220" s="45">
        <f t="shared" si="1114"/>
        <v>0.349166924804379</v>
      </c>
      <c r="AC4220" s="33">
        <f>IFERROR($X4220/VLOOKUP(CONCATENATE("USD",C4220),[1]GEINDICE!AR$1:AS$65536,2,0),"")</f>
        <v>5666.9038842241789</v>
      </c>
      <c r="AD4220" s="33">
        <f>IFERROR($AA4220/VLOOKUP(CONCATENATE("USD",C4220),[1]GEINDICE!AR$1:AS$65536,2,0),"")</f>
        <v>1978.6954024165473</v>
      </c>
      <c r="AE4220" s="33">
        <f>IFERROR($X4220/VLOOKUP(CONCATENATE("EUR",C4220),[1]GEINDICE!AR$1:AS$65536,2,0),"")</f>
        <v>5437.955881630447</v>
      </c>
      <c r="AF4220" s="33">
        <f>IFERROR($AA4220/VLOOKUP(CONCATENATE("EUR",C4220),[1]GEINDICE!AR$1:AS$65536,2,0),"")</f>
        <v>1898.7543324107889</v>
      </c>
      <c r="AG4220" s="48" t="str">
        <f>VLOOKUP(E4220,[1]Apresentação!AW$1:AX$65536,2,0)</f>
        <v xml:space="preserve">                    4 - CERAMIC AUXILIARIES</v>
      </c>
      <c r="AH4220" s="48" t="str">
        <f t="shared" si="1115"/>
        <v xml:space="preserve">         5117000151 - GRANICER 7050 BR</v>
      </c>
      <c r="AI4220" s="49" t="str">
        <f t="shared" si="1116"/>
        <v xml:space="preserve">     K00232 - TORRECID DO BRASIL FRITAS E ESMALTES E CORANTES LTDA</v>
      </c>
      <c r="AJ4220" t="str">
        <f t="shared" si="1117"/>
        <v xml:space="preserve">     90 - SALES</v>
      </c>
      <c r="AK4220" t="str">
        <f t="shared" si="1118"/>
        <v/>
      </c>
      <c r="AL4220">
        <f t="shared" si="1119"/>
        <v>1</v>
      </c>
      <c r="AM4220" t="str">
        <f t="shared" si="1120"/>
        <v>2025 1</v>
      </c>
      <c r="AN4220" t="str">
        <f t="shared" si="1121"/>
        <v xml:space="preserve">TORRECID </v>
      </c>
    </row>
    <row r="4221" spans="1:40" x14ac:dyDescent="0.35">
      <c r="A4221">
        <v>84015</v>
      </c>
      <c r="B4221" t="s">
        <v>274</v>
      </c>
      <c r="C4221" s="31">
        <v>45926</v>
      </c>
      <c r="D4221" t="s">
        <v>275</v>
      </c>
      <c r="E4221" t="s">
        <v>276</v>
      </c>
      <c r="F4221" t="s">
        <v>277</v>
      </c>
      <c r="G4221" t="s">
        <v>278</v>
      </c>
      <c r="H4221" t="s">
        <v>494</v>
      </c>
      <c r="I4221" t="s">
        <v>495</v>
      </c>
      <c r="J4221">
        <v>380</v>
      </c>
      <c r="K4221">
        <v>399</v>
      </c>
      <c r="L4221">
        <v>436.81</v>
      </c>
      <c r="M4221">
        <v>80.36</v>
      </c>
      <c r="N4221">
        <v>1.05</v>
      </c>
      <c r="O4221" s="32">
        <f t="shared" si="1105"/>
        <v>318.64</v>
      </c>
      <c r="P4221" s="32">
        <f t="shared" si="1106"/>
        <v>-118.17000000000002</v>
      </c>
      <c r="Q4221">
        <v>762494</v>
      </c>
      <c r="R4221" t="s">
        <v>281</v>
      </c>
      <c r="S4221" t="s">
        <v>282</v>
      </c>
      <c r="T4221" t="str">
        <f t="shared" si="1107"/>
        <v>VEN</v>
      </c>
      <c r="U4221" t="s">
        <v>283</v>
      </c>
      <c r="V4221" s="33">
        <f t="shared" si="1108"/>
        <v>399</v>
      </c>
      <c r="W4221">
        <f t="shared" si="1109"/>
        <v>380</v>
      </c>
      <c r="X4221" s="33">
        <f t="shared" si="1110"/>
        <v>318.64</v>
      </c>
      <c r="Y4221" s="33">
        <f t="shared" si="1111"/>
        <v>80.36</v>
      </c>
      <c r="Z4221" s="45">
        <f t="shared" si="1112"/>
        <v>-0.4866416040100251</v>
      </c>
      <c r="AA4221" s="33">
        <f t="shared" si="1113"/>
        <v>-194.17000000000002</v>
      </c>
      <c r="AB4221" s="45">
        <f t="shared" si="1114"/>
        <v>-0.60937107707757976</v>
      </c>
      <c r="AC4221" s="33">
        <f>IFERROR($X4221/VLOOKUP(CONCATENATE("USD",C4221),[1]GEINDICE!AR$1:AS$65536,2,0),"")</f>
        <v>59.620170268500324</v>
      </c>
      <c r="AD4221" s="33">
        <f>IFERROR($AA4221/VLOOKUP(CONCATENATE("USD",C4221),[1]GEINDICE!AR$1:AS$65536,2,0),"")</f>
        <v>-36.33080737206474</v>
      </c>
      <c r="AE4221" s="33">
        <f>IFERROR($X4221/VLOOKUP(CONCATENATE("EUR",C4221),[1]GEINDICE!AR$1:AS$65536,2,0),"")</f>
        <v>50.992190500576108</v>
      </c>
      <c r="AF4221" s="33">
        <f>IFERROR($AA4221/VLOOKUP(CONCATENATE("EUR",C4221),[1]GEINDICE!AR$1:AS$65536,2,0),"")</f>
        <v>-31.073166047881195</v>
      </c>
      <c r="AG4221" s="48" t="str">
        <f>VLOOKUP(E4221,[1]Apresentação!AW$1:AX$65536,2,0)</f>
        <v xml:space="preserve">                    4 - CERAMIC AUXILIARIES</v>
      </c>
      <c r="AH4221" s="48" t="str">
        <f t="shared" si="1115"/>
        <v xml:space="preserve">         0101000986 - HOSTAPHAT O 300 / EMULPHAT O 300</v>
      </c>
      <c r="AI4221" s="49" t="str">
        <f t="shared" si="1116"/>
        <v xml:space="preserve">     K00473 - TRIGONO BRASIL COMERCIO E INTERMEDIACOES LTDA</v>
      </c>
      <c r="AJ4221" t="str">
        <f t="shared" si="1117"/>
        <v xml:space="preserve">     93 - RESALES</v>
      </c>
      <c r="AK4221" t="str">
        <f t="shared" si="1118"/>
        <v/>
      </c>
      <c r="AL4221">
        <f t="shared" si="1119"/>
        <v>9</v>
      </c>
      <c r="AM4221" t="str">
        <f t="shared" si="1120"/>
        <v>2025 9</v>
      </c>
      <c r="AN4221" t="str">
        <f t="shared" si="1121"/>
        <v xml:space="preserve">TRIGONO </v>
      </c>
    </row>
    <row r="4222" spans="1:40" x14ac:dyDescent="0.35">
      <c r="A4222">
        <v>84015</v>
      </c>
      <c r="B4222" t="s">
        <v>274</v>
      </c>
      <c r="C4222" s="31">
        <v>45926</v>
      </c>
      <c r="D4222" t="s">
        <v>275</v>
      </c>
      <c r="E4222" t="s">
        <v>276</v>
      </c>
      <c r="F4222" t="s">
        <v>277</v>
      </c>
      <c r="G4222" t="s">
        <v>278</v>
      </c>
      <c r="H4222" t="s">
        <v>530</v>
      </c>
      <c r="I4222" t="s">
        <v>531</v>
      </c>
      <c r="J4222">
        <v>768</v>
      </c>
      <c r="K4222">
        <v>806.4</v>
      </c>
      <c r="L4222">
        <v>233.7792</v>
      </c>
      <c r="M4222">
        <v>162.41</v>
      </c>
      <c r="N4222">
        <v>1.05</v>
      </c>
      <c r="O4222" s="32">
        <f t="shared" si="1105"/>
        <v>643.99</v>
      </c>
      <c r="P4222" s="32">
        <f t="shared" si="1106"/>
        <v>410.21080000000001</v>
      </c>
      <c r="Q4222">
        <v>762481</v>
      </c>
      <c r="R4222" t="s">
        <v>281</v>
      </c>
      <c r="S4222" t="s">
        <v>282</v>
      </c>
      <c r="T4222" t="str">
        <f t="shared" si="1107"/>
        <v>VEN</v>
      </c>
      <c r="U4222" t="s">
        <v>283</v>
      </c>
      <c r="V4222" s="33">
        <f t="shared" si="1108"/>
        <v>806.4</v>
      </c>
      <c r="W4222">
        <f t="shared" si="1109"/>
        <v>768</v>
      </c>
      <c r="X4222" s="33">
        <f t="shared" si="1110"/>
        <v>643.99</v>
      </c>
      <c r="Y4222" s="33">
        <f t="shared" si="1111"/>
        <v>162.41</v>
      </c>
      <c r="Z4222" s="34">
        <f t="shared" si="1112"/>
        <v>0.31821775793650792</v>
      </c>
      <c r="AA4222" s="33">
        <f t="shared" si="1113"/>
        <v>256.61079999999998</v>
      </c>
      <c r="AB4222" s="34">
        <f t="shared" si="1114"/>
        <v>0.39847016258016427</v>
      </c>
      <c r="AC4222" s="33">
        <f>IFERROR($X4222/VLOOKUP(CONCATENATE("USD",C4222),[1]GEINDICE!AR$1:AS$65536,2,0),"")</f>
        <v>120.49583684161287</v>
      </c>
      <c r="AD4222" s="33">
        <f>IFERROR($AA4222/VLOOKUP(CONCATENATE("USD",C4222),[1]GEINDICE!AR$1:AS$65536,2,0),"")</f>
        <v>48.013995696510428</v>
      </c>
      <c r="AE4222" s="33">
        <f>IFERROR($X4222/VLOOKUP(CONCATENATE("EUR",C4222),[1]GEINDICE!AR$1:AS$65536,2,0),"")</f>
        <v>103.05818717193701</v>
      </c>
      <c r="AF4222" s="33">
        <f>IFERROR($AA4222/VLOOKUP(CONCATENATE("EUR",C4222),[1]GEINDICE!AR$1:AS$65536,2,0),"")</f>
        <v>41.065612597618738</v>
      </c>
      <c r="AG4222" s="43" t="str">
        <f>VLOOKUP(E4222,[1]Apresentação!AW$1:AX$65536,2,0)</f>
        <v xml:space="preserve">                    4 - CERAMIC AUXILIARIES</v>
      </c>
      <c r="AH4222" s="43" t="str">
        <f t="shared" si="1115"/>
        <v xml:space="preserve">         0101001035 - LAMCOL BGE/V</v>
      </c>
      <c r="AI4222" s="44" t="str">
        <f t="shared" si="1116"/>
        <v xml:space="preserve">     K00473 - TRIGONO BRASIL COMERCIO E INTERMEDIACOES LTDA</v>
      </c>
      <c r="AJ4222" t="str">
        <f t="shared" si="1117"/>
        <v xml:space="preserve">     93 - RESALES</v>
      </c>
      <c r="AK4222" t="str">
        <f t="shared" si="1118"/>
        <v/>
      </c>
      <c r="AL4222">
        <f t="shared" si="1119"/>
        <v>9</v>
      </c>
      <c r="AM4222" t="str">
        <f t="shared" si="1120"/>
        <v>2025 9</v>
      </c>
      <c r="AN4222" t="str">
        <f t="shared" si="1121"/>
        <v xml:space="preserve">TRIGONO </v>
      </c>
    </row>
    <row r="4223" spans="1:40" x14ac:dyDescent="0.35">
      <c r="A4223">
        <v>81228</v>
      </c>
      <c r="B4223" t="s">
        <v>274</v>
      </c>
      <c r="C4223" s="31">
        <v>45698</v>
      </c>
      <c r="D4223" t="s">
        <v>275</v>
      </c>
      <c r="E4223" t="s">
        <v>276</v>
      </c>
      <c r="F4223" t="s">
        <v>536</v>
      </c>
      <c r="G4223" t="s">
        <v>537</v>
      </c>
      <c r="H4223" t="s">
        <v>538</v>
      </c>
      <c r="I4223" t="s">
        <v>539</v>
      </c>
      <c r="J4223">
        <v>75</v>
      </c>
      <c r="K4223">
        <v>4359.75</v>
      </c>
      <c r="L4223">
        <v>2790.9479999999999</v>
      </c>
      <c r="M4223">
        <v>561.54</v>
      </c>
      <c r="N4223">
        <v>58.13</v>
      </c>
      <c r="O4223" s="32">
        <f t="shared" si="1105"/>
        <v>3798.21</v>
      </c>
      <c r="P4223" s="32">
        <f t="shared" si="1106"/>
        <v>1007.2620000000002</v>
      </c>
      <c r="Q4223">
        <v>709762</v>
      </c>
      <c r="R4223" t="s">
        <v>281</v>
      </c>
      <c r="S4223" t="s">
        <v>292</v>
      </c>
      <c r="T4223" t="str">
        <f t="shared" si="1107"/>
        <v>VEN</v>
      </c>
      <c r="U4223" t="s">
        <v>293</v>
      </c>
      <c r="V4223" s="33">
        <f t="shared" si="1108"/>
        <v>4359.75</v>
      </c>
      <c r="W4223">
        <f t="shared" si="1109"/>
        <v>75</v>
      </c>
      <c r="X4223" s="33">
        <f t="shared" si="1110"/>
        <v>3798.21</v>
      </c>
      <c r="Y4223" s="33">
        <f t="shared" si="1111"/>
        <v>561.54</v>
      </c>
      <c r="Z4223" s="34">
        <f t="shared" si="1112"/>
        <v>0.22759607775675214</v>
      </c>
      <c r="AA4223" s="33">
        <f t="shared" si="1113"/>
        <v>992.26200000000017</v>
      </c>
      <c r="AB4223" s="34">
        <f t="shared" si="1114"/>
        <v>0.26124463892201855</v>
      </c>
      <c r="AC4223" s="33">
        <f>IFERROR($X4223/VLOOKUP(CONCATENATE("USD",C4223),[1]GEINDICE!AR$1:AS$65536,2,0),"")</f>
        <v>657.03881815665648</v>
      </c>
      <c r="AD4223" s="33">
        <f>IFERROR($AA4223/VLOOKUP(CONCATENATE("USD",C4223),[1]GEINDICE!AR$1:AS$65536,2,0),"")</f>
        <v>171.64786880708556</v>
      </c>
      <c r="AE4223" s="33">
        <f>IFERROR($X4223/VLOOKUP(CONCATENATE("EUR",C4223),[1]GEINDICE!AR$1:AS$65536,2,0),"")</f>
        <v>636.84545866098824</v>
      </c>
      <c r="AF4223" s="33">
        <f>IFERROR($AA4223/VLOOKUP(CONCATENATE("EUR",C4223),[1]GEINDICE!AR$1:AS$65536,2,0),"")</f>
        <v>166.37246189701719</v>
      </c>
      <c r="AG4223" s="43" t="str">
        <f>VLOOKUP(E4223,[1]Apresentação!AW$1:AX$65536,2,0)</f>
        <v xml:space="preserve">                    4 - CERAMIC AUXILIARIES</v>
      </c>
      <c r="AH4223" s="43" t="str">
        <f t="shared" si="1115"/>
        <v xml:space="preserve">         5101000336 - LITHOPIX  P15</v>
      </c>
      <c r="AI4223" s="44" t="str">
        <f t="shared" si="1116"/>
        <v xml:space="preserve">     K00416 - ETERMIC ISOLANTES TERMICOS E REFRATARIOS LTDA</v>
      </c>
      <c r="AJ4223" t="str">
        <f t="shared" si="1117"/>
        <v xml:space="preserve">     93 - RESALES</v>
      </c>
      <c r="AK4223" t="str">
        <f t="shared" si="1118"/>
        <v/>
      </c>
      <c r="AL4223">
        <f t="shared" si="1119"/>
        <v>2</v>
      </c>
      <c r="AM4223" t="str">
        <f t="shared" si="1120"/>
        <v>2025 2</v>
      </c>
      <c r="AN4223" t="str">
        <f t="shared" si="1121"/>
        <v xml:space="preserve">ETERMIC </v>
      </c>
    </row>
    <row r="4224" spans="1:40" x14ac:dyDescent="0.35">
      <c r="A4224">
        <v>82061</v>
      </c>
      <c r="B4224" t="s">
        <v>274</v>
      </c>
      <c r="C4224" s="31">
        <v>45762</v>
      </c>
      <c r="D4224" t="s">
        <v>275</v>
      </c>
      <c r="E4224" t="s">
        <v>276</v>
      </c>
      <c r="F4224" t="s">
        <v>540</v>
      </c>
      <c r="G4224" t="s">
        <v>541</v>
      </c>
      <c r="H4224" t="s">
        <v>542</v>
      </c>
      <c r="I4224" t="s">
        <v>543</v>
      </c>
      <c r="J4224">
        <v>1000</v>
      </c>
      <c r="K4224">
        <v>8133.42</v>
      </c>
      <c r="L4224">
        <v>4511.8712599999999</v>
      </c>
      <c r="M4224">
        <v>1638.07</v>
      </c>
      <c r="N4224">
        <v>8.1334199999999992</v>
      </c>
      <c r="O4224" s="32">
        <f t="shared" si="1105"/>
        <v>6495.35</v>
      </c>
      <c r="P4224" s="32">
        <f t="shared" si="1106"/>
        <v>1983.4787400000005</v>
      </c>
      <c r="Q4224">
        <v>729882</v>
      </c>
      <c r="R4224" t="s">
        <v>298</v>
      </c>
      <c r="S4224" t="s">
        <v>298</v>
      </c>
      <c r="T4224" t="str">
        <f t="shared" si="1107"/>
        <v>VEN</v>
      </c>
      <c r="U4224" t="s">
        <v>300</v>
      </c>
      <c r="V4224" s="33">
        <f t="shared" si="1108"/>
        <v>8133.42</v>
      </c>
      <c r="W4224">
        <f t="shared" si="1109"/>
        <v>1000</v>
      </c>
      <c r="X4224" s="33">
        <f t="shared" si="1110"/>
        <v>6495.35</v>
      </c>
      <c r="Y4224" s="33">
        <f t="shared" si="1111"/>
        <v>1638.07</v>
      </c>
      <c r="Z4224" s="34">
        <f t="shared" si="1112"/>
        <v>0.21927783638371073</v>
      </c>
      <c r="AA4224" s="33">
        <f t="shared" si="1113"/>
        <v>1783.4787400000005</v>
      </c>
      <c r="AB4224" s="34">
        <f t="shared" si="1114"/>
        <v>0.27457777333015165</v>
      </c>
      <c r="AC4224" s="33">
        <f>IFERROR($X4224/VLOOKUP(CONCATENATE("USD",C4224),[1]GEINDICE!AR$1:AS$65536,2,0),"")</f>
        <v>1106.4012809375372</v>
      </c>
      <c r="AD4224" s="33">
        <f>IFERROR($AA4224/VLOOKUP(CONCATENATE("USD",C4224),[1]GEINDICE!AR$1:AS$65536,2,0),"")</f>
        <v>303.79320012945652</v>
      </c>
      <c r="AE4224" s="33">
        <f>IFERROR($X4224/VLOOKUP(CONCATENATE("EUR",C4224),[1]GEINDICE!AR$1:AS$65536,2,0),"")</f>
        <v>979.98642124321066</v>
      </c>
      <c r="AF4224" s="33">
        <f>IFERROR($AA4224/VLOOKUP(CONCATENATE("EUR",C4224),[1]GEINDICE!AR$1:AS$65536,2,0),"")</f>
        <v>269.0824894387448</v>
      </c>
      <c r="AG4224" s="43" t="str">
        <f>VLOOKUP(E4224,[1]Apresentação!AW$1:AX$65536,2,0)</f>
        <v xml:space="preserve">                    4 - CERAMIC AUXILIARIES</v>
      </c>
      <c r="AH4224" s="43" t="str">
        <f t="shared" si="1115"/>
        <v xml:space="preserve">         5112000023 - LITHOPIX LCA BR</v>
      </c>
      <c r="AI4224" s="44" t="str">
        <f t="shared" si="1116"/>
        <v xml:space="preserve">     K00300 - MAGNESITA REFRATARIOS S.A</v>
      </c>
      <c r="AJ4224" t="str">
        <f t="shared" si="1117"/>
        <v xml:space="preserve">     90 - SALES</v>
      </c>
      <c r="AK4224" t="str">
        <f t="shared" si="1118"/>
        <v/>
      </c>
      <c r="AL4224">
        <f t="shared" si="1119"/>
        <v>4</v>
      </c>
      <c r="AM4224" t="str">
        <f t="shared" si="1120"/>
        <v>2025 4</v>
      </c>
      <c r="AN4224" t="str">
        <f t="shared" si="1121"/>
        <v xml:space="preserve">MAGNESITA </v>
      </c>
    </row>
    <row r="4225" spans="1:40" x14ac:dyDescent="0.35">
      <c r="A4225">
        <v>81874</v>
      </c>
      <c r="B4225" t="s">
        <v>274</v>
      </c>
      <c r="C4225" s="31">
        <v>45748</v>
      </c>
      <c r="D4225" t="s">
        <v>275</v>
      </c>
      <c r="E4225" t="s">
        <v>276</v>
      </c>
      <c r="F4225" t="s">
        <v>544</v>
      </c>
      <c r="G4225" t="s">
        <v>545</v>
      </c>
      <c r="H4225" t="s">
        <v>546</v>
      </c>
      <c r="I4225" t="s">
        <v>547</v>
      </c>
      <c r="J4225">
        <v>480</v>
      </c>
      <c r="K4225">
        <v>9844.8000000000011</v>
      </c>
      <c r="L4225">
        <v>4854.2296100000003</v>
      </c>
      <c r="M4225">
        <v>1268.01</v>
      </c>
      <c r="N4225">
        <v>20.51</v>
      </c>
      <c r="O4225" s="32">
        <f t="shared" si="1105"/>
        <v>8576.7900000000009</v>
      </c>
      <c r="P4225" s="32">
        <f t="shared" si="1106"/>
        <v>3722.5603900000006</v>
      </c>
      <c r="Q4225">
        <v>724724</v>
      </c>
      <c r="R4225" t="s">
        <v>281</v>
      </c>
      <c r="S4225" t="s">
        <v>292</v>
      </c>
      <c r="T4225" t="str">
        <f t="shared" si="1107"/>
        <v>VEN</v>
      </c>
      <c r="U4225" t="s">
        <v>293</v>
      </c>
      <c r="V4225" s="33">
        <f t="shared" si="1108"/>
        <v>9844.8000000000011</v>
      </c>
      <c r="W4225">
        <f t="shared" si="1109"/>
        <v>480</v>
      </c>
      <c r="X4225" s="33">
        <f t="shared" si="1110"/>
        <v>8576.7900000000009</v>
      </c>
      <c r="Y4225" s="33">
        <f t="shared" si="1111"/>
        <v>1268.01</v>
      </c>
      <c r="Z4225" s="34">
        <f t="shared" si="1112"/>
        <v>0.36837319092312693</v>
      </c>
      <c r="AA4225" s="33">
        <f t="shared" si="1113"/>
        <v>3626.5603900000006</v>
      </c>
      <c r="AB4225" s="34">
        <f t="shared" si="1114"/>
        <v>0.42283422935620441</v>
      </c>
      <c r="AC4225" s="33">
        <f>IFERROR($X4225/VLOOKUP(CONCATENATE("USD",C4225),[1]GEINDICE!AR$1:AS$65536,2,0),"")</f>
        <v>1503.3548929904823</v>
      </c>
      <c r="AD4225" s="33">
        <f>IFERROR($AA4225/VLOOKUP(CONCATENATE("USD",C4225),[1]GEINDICE!AR$1:AS$65536,2,0),"")</f>
        <v>635.66990762650971</v>
      </c>
      <c r="AE4225" s="33">
        <f>IFERROR($X4225/VLOOKUP(CONCATENATE("EUR",C4225),[1]GEINDICE!AR$1:AS$65536,2,0),"")</f>
        <v>1391.9970786334497</v>
      </c>
      <c r="AF4225" s="33">
        <f>IFERROR($AA4225/VLOOKUP(CONCATENATE("EUR",C4225),[1]GEINDICE!AR$1:AS$65536,2,0),"")</f>
        <v>588.58401201006257</v>
      </c>
      <c r="AG4225" s="43" t="str">
        <f>VLOOKUP(E4225,[1]Apresentação!AW$1:AX$65536,2,0)</f>
        <v xml:space="preserve">                    4 - CERAMIC AUXILIARIES</v>
      </c>
      <c r="AH4225" s="43" t="str">
        <f t="shared" si="1115"/>
        <v xml:space="preserve">         5107000006 - LITHOPIX P1</v>
      </c>
      <c r="AI4225" s="44" t="str">
        <f t="shared" si="1116"/>
        <v xml:space="preserve">     K00182 - INSERTEC REFRATARIOS DO BRASIL LTDA</v>
      </c>
      <c r="AJ4225" t="str">
        <f t="shared" si="1117"/>
        <v xml:space="preserve">     93 - RESALES</v>
      </c>
      <c r="AK4225" t="str">
        <f t="shared" si="1118"/>
        <v/>
      </c>
      <c r="AL4225">
        <f t="shared" si="1119"/>
        <v>4</v>
      </c>
      <c r="AM4225" t="str">
        <f t="shared" si="1120"/>
        <v>2025 4</v>
      </c>
      <c r="AN4225" t="str">
        <f t="shared" si="1121"/>
        <v xml:space="preserve">INSERTEC </v>
      </c>
    </row>
    <row r="4226" spans="1:40" x14ac:dyDescent="0.35">
      <c r="A4226">
        <v>82927</v>
      </c>
      <c r="B4226" t="s">
        <v>274</v>
      </c>
      <c r="C4226" s="31">
        <v>45838</v>
      </c>
      <c r="D4226" t="s">
        <v>275</v>
      </c>
      <c r="E4226" t="s">
        <v>276</v>
      </c>
      <c r="F4226" t="s">
        <v>544</v>
      </c>
      <c r="G4226" t="s">
        <v>545</v>
      </c>
      <c r="H4226" t="s">
        <v>546</v>
      </c>
      <c r="I4226" t="s">
        <v>547</v>
      </c>
      <c r="J4226">
        <v>480</v>
      </c>
      <c r="K4226">
        <v>9844.8000000000011</v>
      </c>
      <c r="L4226">
        <v>4932.7752399999999</v>
      </c>
      <c r="M4226">
        <v>1268.01</v>
      </c>
      <c r="N4226">
        <v>20.51</v>
      </c>
      <c r="O4226" s="32">
        <f t="shared" si="1105"/>
        <v>8576.7900000000009</v>
      </c>
      <c r="P4226" s="32">
        <f t="shared" si="1106"/>
        <v>3644.0147600000009</v>
      </c>
      <c r="Q4226">
        <v>742329</v>
      </c>
      <c r="R4226" t="s">
        <v>281</v>
      </c>
      <c r="S4226" t="s">
        <v>292</v>
      </c>
      <c r="T4226" t="str">
        <f t="shared" si="1107"/>
        <v>VEN</v>
      </c>
      <c r="U4226" t="s">
        <v>293</v>
      </c>
      <c r="V4226" s="33">
        <f t="shared" si="1108"/>
        <v>9844.8000000000011</v>
      </c>
      <c r="W4226">
        <f t="shared" si="1109"/>
        <v>480</v>
      </c>
      <c r="X4226" s="33">
        <f t="shared" si="1110"/>
        <v>8576.7900000000009</v>
      </c>
      <c r="Y4226" s="33">
        <f t="shared" si="1111"/>
        <v>1268.01</v>
      </c>
      <c r="Z4226" s="34">
        <f t="shared" si="1112"/>
        <v>0.36039480334796042</v>
      </c>
      <c r="AA4226" s="33">
        <f t="shared" si="1113"/>
        <v>3548.0147600000009</v>
      </c>
      <c r="AB4226" s="34">
        <f t="shared" si="1114"/>
        <v>0.41367630080717849</v>
      </c>
      <c r="AC4226" s="33">
        <f>IFERROR($X4226/VLOOKUP(CONCATENATE("USD",C4226),[1]GEINDICE!AR$1:AS$65536,2,0),"")</f>
        <v>1571.6754320060106</v>
      </c>
      <c r="AD4226" s="33">
        <f>IFERROR($AA4226/VLOOKUP(CONCATENATE("USD",C4226),[1]GEINDICE!AR$1:AS$65536,2,0),"")</f>
        <v>650.16487878177065</v>
      </c>
      <c r="AE4226" s="33">
        <f>IFERROR($X4226/VLOOKUP(CONCATENATE("EUR",C4226),[1]GEINDICE!AR$1:AS$65536,2,0),"")</f>
        <v>1335.324614666044</v>
      </c>
      <c r="AF4226" s="33">
        <f>IFERROR($AA4226/VLOOKUP(CONCATENATE("EUR",C4226),[1]GEINDICE!AR$1:AS$65536,2,0),"")</f>
        <v>552.39214697182013</v>
      </c>
      <c r="AG4226" s="43" t="str">
        <f>VLOOKUP(E4226,[1]Apresentação!AW$1:AX$65536,2,0)</f>
        <v xml:space="preserve">                    4 - CERAMIC AUXILIARIES</v>
      </c>
      <c r="AH4226" s="43" t="str">
        <f t="shared" si="1115"/>
        <v xml:space="preserve">         5107000006 - LITHOPIX P1</v>
      </c>
      <c r="AI4226" s="44" t="str">
        <f t="shared" si="1116"/>
        <v xml:space="preserve">     K00182 - INSERTEC REFRATARIOS DO BRASIL LTDA</v>
      </c>
      <c r="AJ4226" t="str">
        <f t="shared" si="1117"/>
        <v xml:space="preserve">     93 - RESALES</v>
      </c>
      <c r="AK4226" t="str">
        <f t="shared" si="1118"/>
        <v/>
      </c>
      <c r="AL4226">
        <f t="shared" si="1119"/>
        <v>6</v>
      </c>
      <c r="AM4226" t="str">
        <f t="shared" si="1120"/>
        <v>2025 6</v>
      </c>
      <c r="AN4226" t="str">
        <f t="shared" si="1121"/>
        <v xml:space="preserve">INSERTEC </v>
      </c>
    </row>
    <row r="4227" spans="1:40" x14ac:dyDescent="0.35">
      <c r="A4227">
        <v>83588</v>
      </c>
      <c r="B4227" t="s">
        <v>274</v>
      </c>
      <c r="C4227" s="31">
        <v>45890</v>
      </c>
      <c r="D4227" t="s">
        <v>275</v>
      </c>
      <c r="E4227" t="s">
        <v>276</v>
      </c>
      <c r="F4227" t="s">
        <v>484</v>
      </c>
      <c r="G4227" t="s">
        <v>485</v>
      </c>
      <c r="H4227" t="s">
        <v>546</v>
      </c>
      <c r="I4227" t="s">
        <v>547</v>
      </c>
      <c r="J4227">
        <v>1100</v>
      </c>
      <c r="K4227">
        <v>22561</v>
      </c>
      <c r="L4227">
        <v>11304.276589999999</v>
      </c>
      <c r="M4227">
        <v>2905.86</v>
      </c>
      <c r="N4227">
        <v>20.51</v>
      </c>
      <c r="O4227" s="32">
        <f t="shared" si="1105"/>
        <v>19655.14</v>
      </c>
      <c r="P4227" s="32">
        <f t="shared" si="1106"/>
        <v>8350.8634099999999</v>
      </c>
      <c r="Q4227">
        <v>759329</v>
      </c>
      <c r="R4227" t="s">
        <v>281</v>
      </c>
      <c r="S4227" t="s">
        <v>292</v>
      </c>
      <c r="T4227" t="str">
        <f t="shared" si="1107"/>
        <v>VEN</v>
      </c>
      <c r="U4227" t="s">
        <v>293</v>
      </c>
      <c r="V4227" s="33">
        <f t="shared" si="1108"/>
        <v>22561</v>
      </c>
      <c r="W4227">
        <f t="shared" si="1109"/>
        <v>1100</v>
      </c>
      <c r="X4227" s="33">
        <f t="shared" si="1110"/>
        <v>19655.14</v>
      </c>
      <c r="Y4227" s="33">
        <f t="shared" si="1111"/>
        <v>2905.86</v>
      </c>
      <c r="Z4227" s="34">
        <f t="shared" si="1112"/>
        <v>0.36039463720579762</v>
      </c>
      <c r="AA4227" s="33">
        <f t="shared" si="1113"/>
        <v>8130.8634099999999</v>
      </c>
      <c r="AB4227" s="34">
        <f t="shared" si="1114"/>
        <v>0.41367618902739944</v>
      </c>
      <c r="AC4227" s="33">
        <f>IFERROR($X4227/VLOOKUP(CONCATENATE("USD",C4227),[1]GEINDICE!AR$1:AS$65536,2,0),"")</f>
        <v>3584.8726927847083</v>
      </c>
      <c r="AD4227" s="33">
        <f>IFERROR($AA4227/VLOOKUP(CONCATENATE("USD",C4227),[1]GEINDICE!AR$1:AS$65536,2,0),"")</f>
        <v>1482.9764736995696</v>
      </c>
      <c r="AE4227" s="33">
        <f>IFERROR($X4227/VLOOKUP(CONCATENATE("EUR",C4227),[1]GEINDICE!AR$1:AS$65536,2,0),"")</f>
        <v>3089.0708493116235</v>
      </c>
      <c r="AF4227" s="33">
        <f>IFERROR($AA4227/VLOOKUP(CONCATENATE("EUR",C4227),[1]GEINDICE!AR$1:AS$65536,2,0),"")</f>
        <v>1277.8750565788646</v>
      </c>
      <c r="AG4227" s="43" t="str">
        <f>VLOOKUP(E4227,[1]Apresentação!AW$1:AX$65536,2,0)</f>
        <v xml:space="preserve">                    4 - CERAMIC AUXILIARIES</v>
      </c>
      <c r="AH4227" s="43" t="str">
        <f t="shared" si="1115"/>
        <v xml:space="preserve">         5107000006 - LITHOPIX P1</v>
      </c>
      <c r="AI4227" s="44" t="str">
        <f t="shared" si="1116"/>
        <v xml:space="preserve">     K00456 - VESUVIUS REFRATARIOS LTDA</v>
      </c>
      <c r="AJ4227" t="str">
        <f t="shared" si="1117"/>
        <v xml:space="preserve">     93 - RESALES</v>
      </c>
      <c r="AK4227" t="str">
        <f t="shared" si="1118"/>
        <v/>
      </c>
      <c r="AL4227">
        <f t="shared" si="1119"/>
        <v>8</v>
      </c>
      <c r="AM4227" t="str">
        <f t="shared" si="1120"/>
        <v>2025 8</v>
      </c>
      <c r="AN4227" t="str">
        <f t="shared" si="1121"/>
        <v xml:space="preserve">VESUVIUS </v>
      </c>
    </row>
    <row r="4228" spans="1:40" x14ac:dyDescent="0.35">
      <c r="A4228">
        <v>81907</v>
      </c>
      <c r="B4228" t="s">
        <v>274</v>
      </c>
      <c r="C4228" s="31">
        <v>45750</v>
      </c>
      <c r="D4228" t="s">
        <v>275</v>
      </c>
      <c r="E4228" t="s">
        <v>276</v>
      </c>
      <c r="F4228" t="s">
        <v>484</v>
      </c>
      <c r="G4228" t="s">
        <v>485</v>
      </c>
      <c r="H4228" t="s">
        <v>548</v>
      </c>
      <c r="I4228" t="s">
        <v>549</v>
      </c>
      <c r="J4228">
        <v>100</v>
      </c>
      <c r="K4228">
        <v>5171.9000000000005</v>
      </c>
      <c r="L4228">
        <v>3261.5356200000001</v>
      </c>
      <c r="M4228">
        <v>666.14</v>
      </c>
      <c r="N4228">
        <v>51.719000000000001</v>
      </c>
      <c r="O4228" s="32">
        <f t="shared" ref="O4228:O4291" si="1122">$K4228-$Y4228</f>
        <v>4505.76</v>
      </c>
      <c r="P4228" s="32">
        <f t="shared" ref="P4228:P4291" si="1123">($O4228-$L4228)</f>
        <v>1244.2243800000001</v>
      </c>
      <c r="Q4228">
        <v>725392</v>
      </c>
      <c r="R4228" t="s">
        <v>281</v>
      </c>
      <c r="S4228" t="s">
        <v>292</v>
      </c>
      <c r="T4228" t="str">
        <f t="shared" ref="T4228:T4291" si="1124">MID($U4228,1,3)</f>
        <v>VEN</v>
      </c>
      <c r="U4228" t="s">
        <v>293</v>
      </c>
      <c r="V4228" s="33">
        <f t="shared" ref="V4228:V4291" si="1125">IF($T4228="DEV",-$K4228,$K4228)</f>
        <v>5171.9000000000005</v>
      </c>
      <c r="W4228">
        <f t="shared" ref="W4228:W4291" si="1126">IF($T4228="DEV",-$J4228,$J4228)</f>
        <v>100</v>
      </c>
      <c r="X4228" s="33">
        <f t="shared" ref="X4228:X4291" si="1127">$V4228-$Y4228</f>
        <v>4505.76</v>
      </c>
      <c r="Y4228" s="33">
        <f t="shared" ref="Y4228:Y4291" si="1128">IF(A4228=59876,M4228,IF(A4228=59868,M4228,IF(R4228="6111",((K4228*0.12)+M4228),IF(T4228="DEV",-M4228,M4228))))</f>
        <v>666.14</v>
      </c>
      <c r="Z4228" s="34">
        <f t="shared" ref="Z4228:Z4291" si="1129">IFERROR($AA4228/$V4228,0)</f>
        <v>0.23670689301803979</v>
      </c>
      <c r="AA4228" s="33">
        <f t="shared" ref="AA4228:AA4291" si="1130">IF(VLOOKUP(AL4228,AR:AS,2,0)="sim",IF($T4228="DEV",($X4228-$L4228),$P4228)-(0.2*W4228),IF(VLOOKUP(AL4228,AR:AS,2,0)="OK",IF($T4228="DEV",($X4228-$L4228),$P4228)-(0.2*W4228),IF($T4228="DEV",($X4228-$L4228),$P4228)))</f>
        <v>1224.2243800000001</v>
      </c>
      <c r="AB4228" s="34">
        <f t="shared" ref="AB4228:AB4291" si="1131">IFERROR($AA4228/$X4228,0)</f>
        <v>0.27170208355527148</v>
      </c>
      <c r="AC4228" s="33">
        <f>IFERROR($X4228/VLOOKUP(CONCATENATE("USD",C4228),[1]GEINDICE!AR$1:AS$65536,2,0),"")</f>
        <v>803.63850393279472</v>
      </c>
      <c r="AD4228" s="33">
        <f>IFERROR($AA4228/VLOOKUP(CONCATENATE("USD",C4228),[1]GEINDICE!AR$1:AS$65536,2,0),"")</f>
        <v>218.35025594378158</v>
      </c>
      <c r="AE4228" s="33">
        <f>IFERROR($X4228/VLOOKUP(CONCATENATE("EUR",C4228),[1]GEINDICE!AR$1:AS$65536,2,0),"")</f>
        <v>727.20464816010326</v>
      </c>
      <c r="AF4228" s="33">
        <f>IFERROR($AA4228/VLOOKUP(CONCATENATE("EUR",C4228),[1]GEINDICE!AR$1:AS$65536,2,0),"")</f>
        <v>197.58301807617818</v>
      </c>
      <c r="AG4228" s="43" t="str">
        <f>VLOOKUP(E4228,[1]Apresentação!AW$1:AX$65536,2,0)</f>
        <v xml:space="preserve">                    4 - CERAMIC AUXILIARIES</v>
      </c>
      <c r="AH4228" s="43" t="str">
        <f t="shared" ref="AH4228:AH4291" si="1132">CONCATENATE("         ",H4228," - ",I4228)</f>
        <v xml:space="preserve">         5101000342 - LITHOPIX P8</v>
      </c>
      <c r="AI4228" s="44" t="str">
        <f t="shared" ref="AI4228:AI4291" si="1133">CONCATENATE("     ",F4228," - ",G4228)</f>
        <v xml:space="preserve">     K00456 - VESUVIUS REFRATARIOS LTDA</v>
      </c>
      <c r="AJ4228" t="str">
        <f t="shared" ref="AJ4228:AJ4291" si="1134">IF(RIGHT(I4228,2)="BR","     90 - SALES","     93 - RESALES")</f>
        <v xml:space="preserve">     93 - RESALES</v>
      </c>
      <c r="AK4228" t="str">
        <f t="shared" ref="AK4228:AK4291" si="1135">IF(R4228="3201","EXP",IF(R4228="7101","EXP",""))</f>
        <v/>
      </c>
      <c r="AL4228">
        <f t="shared" ref="AL4228:AL4291" si="1136">VLOOKUP(MONTH(C4228),AQ:AR,2,0)</f>
        <v>4</v>
      </c>
      <c r="AM4228" t="str">
        <f t="shared" ref="AM4228:AM4291" si="1137">CONCATENATE(YEAR(C4228)," ",MONTH(C4228))</f>
        <v>2025 4</v>
      </c>
      <c r="AN4228" t="str">
        <f t="shared" ref="AN4228:AN4291" si="1138">MID(G4228,1,SEARCH(" ",G4228,1))</f>
        <v xml:space="preserve">VESUVIUS </v>
      </c>
    </row>
    <row r="4229" spans="1:40" x14ac:dyDescent="0.35">
      <c r="A4229">
        <v>83056</v>
      </c>
      <c r="B4229" t="s">
        <v>274</v>
      </c>
      <c r="C4229" s="31">
        <v>45848</v>
      </c>
      <c r="D4229" t="s">
        <v>275</v>
      </c>
      <c r="E4229" t="s">
        <v>276</v>
      </c>
      <c r="F4229" t="s">
        <v>484</v>
      </c>
      <c r="G4229" t="s">
        <v>485</v>
      </c>
      <c r="H4229" t="s">
        <v>548</v>
      </c>
      <c r="I4229" t="s">
        <v>549</v>
      </c>
      <c r="J4229">
        <v>200</v>
      </c>
      <c r="K4229">
        <v>10343.800000000001</v>
      </c>
      <c r="L4229">
        <v>6523.07125</v>
      </c>
      <c r="M4229">
        <v>1332.28</v>
      </c>
      <c r="N4229">
        <v>51.719000000000001</v>
      </c>
      <c r="O4229" s="32">
        <f t="shared" si="1122"/>
        <v>9011.52</v>
      </c>
      <c r="P4229" s="32">
        <f t="shared" si="1123"/>
        <v>2488.4487500000005</v>
      </c>
      <c r="Q4229">
        <v>743449</v>
      </c>
      <c r="R4229" t="s">
        <v>281</v>
      </c>
      <c r="S4229" t="s">
        <v>292</v>
      </c>
      <c r="T4229" t="str">
        <f t="shared" si="1124"/>
        <v>VEN</v>
      </c>
      <c r="U4229" t="s">
        <v>293</v>
      </c>
      <c r="V4229" s="33">
        <f t="shared" si="1125"/>
        <v>10343.800000000001</v>
      </c>
      <c r="W4229">
        <f t="shared" si="1126"/>
        <v>200</v>
      </c>
      <c r="X4229" s="33">
        <f t="shared" si="1127"/>
        <v>9011.52</v>
      </c>
      <c r="Y4229" s="33">
        <f t="shared" si="1128"/>
        <v>1332.28</v>
      </c>
      <c r="Z4229" s="34">
        <f t="shared" si="1129"/>
        <v>0.23670689205127712</v>
      </c>
      <c r="AA4229" s="33">
        <f t="shared" si="1130"/>
        <v>2448.4487500000005</v>
      </c>
      <c r="AB4229" s="34">
        <f t="shared" si="1131"/>
        <v>0.27170208244558081</v>
      </c>
      <c r="AC4229" s="33">
        <f>IFERROR($X4229/VLOOKUP(CONCATENATE("USD",C4229),[1]GEINDICE!AR$1:AS$65536,2,0),"")</f>
        <v>1625.6598055310014</v>
      </c>
      <c r="AD4229" s="33">
        <f>IFERROR($AA4229/VLOOKUP(CONCATENATE("USD",C4229),[1]GEINDICE!AR$1:AS$65536,2,0),"")</f>
        <v>441.69515451085101</v>
      </c>
      <c r="AE4229" s="33">
        <f>IFERROR($X4229/VLOOKUP(CONCATENATE("EUR",C4229),[1]GEINDICE!AR$1:AS$65536,2,0),"")</f>
        <v>1390.7525155873818</v>
      </c>
      <c r="AF4229" s="33">
        <f>IFERROR($AA4229/VLOOKUP(CONCATENATE("EUR",C4229),[1]GEINDICE!AR$1:AS$65536,2,0),"")</f>
        <v>377.87035465152172</v>
      </c>
      <c r="AG4229" s="43" t="str">
        <f>VLOOKUP(E4229,[1]Apresentação!AW$1:AX$65536,2,0)</f>
        <v xml:space="preserve">                    4 - CERAMIC AUXILIARIES</v>
      </c>
      <c r="AH4229" s="43" t="str">
        <f t="shared" si="1132"/>
        <v xml:space="preserve">         5101000342 - LITHOPIX P8</v>
      </c>
      <c r="AI4229" s="44" t="str">
        <f t="shared" si="1133"/>
        <v xml:space="preserve">     K00456 - VESUVIUS REFRATARIOS LTDA</v>
      </c>
      <c r="AJ4229" t="str">
        <f t="shared" si="1134"/>
        <v xml:space="preserve">     93 - RESALES</v>
      </c>
      <c r="AK4229" t="str">
        <f t="shared" si="1135"/>
        <v/>
      </c>
      <c r="AL4229">
        <f t="shared" si="1136"/>
        <v>7</v>
      </c>
      <c r="AM4229" t="str">
        <f t="shared" si="1137"/>
        <v>2025 7</v>
      </c>
      <c r="AN4229" t="str">
        <f t="shared" si="1138"/>
        <v xml:space="preserve">VESUVIUS </v>
      </c>
    </row>
    <row r="4230" spans="1:40" x14ac:dyDescent="0.35">
      <c r="A4230">
        <v>81085</v>
      </c>
      <c r="B4230" t="s">
        <v>274</v>
      </c>
      <c r="C4230" s="31">
        <v>45688</v>
      </c>
      <c r="D4230" t="s">
        <v>275</v>
      </c>
      <c r="E4230" t="s">
        <v>276</v>
      </c>
      <c r="F4230" t="s">
        <v>544</v>
      </c>
      <c r="G4230" t="s">
        <v>545</v>
      </c>
      <c r="H4230" t="s">
        <v>550</v>
      </c>
      <c r="I4230" t="s">
        <v>551</v>
      </c>
      <c r="J4230">
        <v>2000</v>
      </c>
      <c r="K4230">
        <v>33740</v>
      </c>
      <c r="L4230">
        <v>24461.673330000001</v>
      </c>
      <c r="M4230">
        <v>4345.71</v>
      </c>
      <c r="N4230">
        <v>16.87</v>
      </c>
      <c r="O4230" s="32">
        <f t="shared" si="1122"/>
        <v>29394.29</v>
      </c>
      <c r="P4230" s="32">
        <f t="shared" si="1123"/>
        <v>4932.6166699999994</v>
      </c>
      <c r="Q4230">
        <v>708754</v>
      </c>
      <c r="R4230" t="s">
        <v>281</v>
      </c>
      <c r="S4230" t="s">
        <v>292</v>
      </c>
      <c r="T4230" t="str">
        <f t="shared" si="1124"/>
        <v>VEN</v>
      </c>
      <c r="U4230" t="s">
        <v>293</v>
      </c>
      <c r="V4230" s="33">
        <f t="shared" si="1125"/>
        <v>33740</v>
      </c>
      <c r="W4230">
        <f t="shared" si="1126"/>
        <v>2000</v>
      </c>
      <c r="X4230" s="33">
        <f t="shared" si="1127"/>
        <v>29394.29</v>
      </c>
      <c r="Y4230" s="33">
        <f t="shared" si="1128"/>
        <v>4345.71</v>
      </c>
      <c r="Z4230" s="34">
        <f t="shared" si="1129"/>
        <v>0.13433955749851806</v>
      </c>
      <c r="AA4230" s="33">
        <f t="shared" si="1130"/>
        <v>4532.6166699999994</v>
      </c>
      <c r="AB4230" s="34">
        <f t="shared" si="1131"/>
        <v>0.1542005835146894</v>
      </c>
      <c r="AC4230" s="33">
        <f>IFERROR($X4230/VLOOKUP(CONCATENATE("USD",C4230),[1]GEINDICE!AR$1:AS$65536,2,0),"")</f>
        <v>5041.8157493010413</v>
      </c>
      <c r="AD4230" s="33">
        <f>IFERROR($AA4230/VLOOKUP(CONCATENATE("USD",C4230),[1]GEINDICE!AR$1:AS$65536,2,0),"")</f>
        <v>777.45093051577157</v>
      </c>
      <c r="AE4230" s="33">
        <f>IFERROR($X4230/VLOOKUP(CONCATENATE("EUR",C4230),[1]GEINDICE!AR$1:AS$65536,2,0),"")</f>
        <v>4849.2625709383656</v>
      </c>
      <c r="AF4230" s="33">
        <f>IFERROR($AA4230/VLOOKUP(CONCATENATE("EUR",C4230),[1]GEINDICE!AR$1:AS$65536,2,0),"")</f>
        <v>747.75911805463886</v>
      </c>
      <c r="AG4230" s="43" t="str">
        <f>VLOOKUP(E4230,[1]Apresentação!AW$1:AX$65536,2,0)</f>
        <v xml:space="preserve">                    4 - CERAMIC AUXILIARIES</v>
      </c>
      <c r="AH4230" s="43" t="str">
        <f t="shared" si="1132"/>
        <v xml:space="preserve">         5107000026 - LITHOSOL 1530</v>
      </c>
      <c r="AI4230" s="44" t="str">
        <f t="shared" si="1133"/>
        <v xml:space="preserve">     K00182 - INSERTEC REFRATARIOS DO BRASIL LTDA</v>
      </c>
      <c r="AJ4230" t="str">
        <f t="shared" si="1134"/>
        <v xml:space="preserve">     93 - RESALES</v>
      </c>
      <c r="AK4230" t="str">
        <f t="shared" si="1135"/>
        <v/>
      </c>
      <c r="AL4230">
        <f t="shared" si="1136"/>
        <v>1</v>
      </c>
      <c r="AM4230" t="str">
        <f t="shared" si="1137"/>
        <v>2025 1</v>
      </c>
      <c r="AN4230" t="str">
        <f t="shared" si="1138"/>
        <v xml:space="preserve">INSERTEC </v>
      </c>
    </row>
    <row r="4231" spans="1:40" x14ac:dyDescent="0.35">
      <c r="A4231">
        <v>84015</v>
      </c>
      <c r="B4231" t="s">
        <v>274</v>
      </c>
      <c r="C4231" s="31">
        <v>45926</v>
      </c>
      <c r="D4231" t="s">
        <v>275</v>
      </c>
      <c r="E4231" t="s">
        <v>276</v>
      </c>
      <c r="F4231" t="s">
        <v>277</v>
      </c>
      <c r="G4231" t="s">
        <v>278</v>
      </c>
      <c r="H4231" t="s">
        <v>574</v>
      </c>
      <c r="I4231" t="s">
        <v>575</v>
      </c>
      <c r="J4231">
        <v>588</v>
      </c>
      <c r="K4231">
        <v>617.4</v>
      </c>
      <c r="L4231">
        <v>131.44</v>
      </c>
      <c r="M4231">
        <v>124.34</v>
      </c>
      <c r="N4231">
        <v>1.05</v>
      </c>
      <c r="O4231" s="32">
        <f t="shared" si="1122"/>
        <v>493.05999999999995</v>
      </c>
      <c r="P4231" s="32">
        <f t="shared" si="1123"/>
        <v>361.61999999999995</v>
      </c>
      <c r="Q4231">
        <v>762485</v>
      </c>
      <c r="R4231" t="s">
        <v>281</v>
      </c>
      <c r="S4231" t="s">
        <v>282</v>
      </c>
      <c r="T4231" t="str">
        <f t="shared" si="1124"/>
        <v>VEN</v>
      </c>
      <c r="U4231" t="s">
        <v>283</v>
      </c>
      <c r="V4231" s="33">
        <f t="shared" si="1125"/>
        <v>617.4</v>
      </c>
      <c r="W4231">
        <f t="shared" si="1126"/>
        <v>588</v>
      </c>
      <c r="X4231" s="33">
        <f t="shared" si="1127"/>
        <v>493.05999999999995</v>
      </c>
      <c r="Y4231" s="33">
        <f t="shared" si="1128"/>
        <v>124.34</v>
      </c>
      <c r="Z4231" s="34">
        <f t="shared" si="1129"/>
        <v>0.39523809523809511</v>
      </c>
      <c r="AA4231" s="33">
        <f t="shared" si="1130"/>
        <v>244.01999999999992</v>
      </c>
      <c r="AB4231" s="34">
        <f t="shared" si="1131"/>
        <v>0.49490934166227224</v>
      </c>
      <c r="AC4231" s="33">
        <f>IFERROR($X4231/VLOOKUP(CONCATENATE("USD",C4231),[1]GEINDICE!AR$1:AS$65536,2,0),"")</f>
        <v>92.255589858733273</v>
      </c>
      <c r="AD4231" s="33">
        <f>IFERROR($AA4231/VLOOKUP(CONCATENATE("USD",C4231),[1]GEINDICE!AR$1:AS$65536,2,0),"")</f>
        <v>45.658153241650282</v>
      </c>
      <c r="AE4231" s="33">
        <f>IFERROR($X4231/VLOOKUP(CONCATENATE("EUR",C4231),[1]GEINDICE!AR$1:AS$65536,2,0),"")</f>
        <v>78.904749711944689</v>
      </c>
      <c r="AF4231" s="33">
        <f>IFERROR($AA4231/VLOOKUP(CONCATENATE("EUR",C4231),[1]GEINDICE!AR$1:AS$65536,2,0),"")</f>
        <v>39.05069773396491</v>
      </c>
      <c r="AG4231" s="43" t="str">
        <f>VLOOKUP(E4231,[1]Apresentação!AW$1:AX$65536,2,0)</f>
        <v xml:space="preserve">                    4 - CERAMIC AUXILIARIES</v>
      </c>
      <c r="AH4231" s="43" t="str">
        <f t="shared" si="1132"/>
        <v xml:space="preserve">         0101000956 - LUMENCRYL EB</v>
      </c>
      <c r="AI4231" s="44" t="str">
        <f t="shared" si="1133"/>
        <v xml:space="preserve">     K00473 - TRIGONO BRASIL COMERCIO E INTERMEDIACOES LTDA</v>
      </c>
      <c r="AJ4231" t="str">
        <f t="shared" si="1134"/>
        <v xml:space="preserve">     93 - RESALES</v>
      </c>
      <c r="AK4231" t="str">
        <f t="shared" si="1135"/>
        <v/>
      </c>
      <c r="AL4231">
        <f t="shared" si="1136"/>
        <v>9</v>
      </c>
      <c r="AM4231" t="str">
        <f t="shared" si="1137"/>
        <v>2025 9</v>
      </c>
      <c r="AN4231" t="str">
        <f t="shared" si="1138"/>
        <v xml:space="preserve">TRIGONO </v>
      </c>
    </row>
    <row r="4232" spans="1:40" x14ac:dyDescent="0.35">
      <c r="A4232">
        <v>84015</v>
      </c>
      <c r="B4232" t="s">
        <v>274</v>
      </c>
      <c r="C4232" s="31">
        <v>45926</v>
      </c>
      <c r="D4232" t="s">
        <v>275</v>
      </c>
      <c r="E4232" t="s">
        <v>276</v>
      </c>
      <c r="F4232" t="s">
        <v>277</v>
      </c>
      <c r="G4232" t="s">
        <v>278</v>
      </c>
      <c r="H4232" t="s">
        <v>576</v>
      </c>
      <c r="I4232" t="s">
        <v>577</v>
      </c>
      <c r="J4232">
        <v>101</v>
      </c>
      <c r="K4232">
        <v>106.05</v>
      </c>
      <c r="L4232">
        <v>38.010420000000003</v>
      </c>
      <c r="M4232">
        <v>21.36</v>
      </c>
      <c r="N4232">
        <v>1.05</v>
      </c>
      <c r="O4232" s="32">
        <f t="shared" si="1122"/>
        <v>84.69</v>
      </c>
      <c r="P4232" s="32">
        <f t="shared" si="1123"/>
        <v>46.679579999999994</v>
      </c>
      <c r="Q4232">
        <v>762490</v>
      </c>
      <c r="R4232" t="s">
        <v>281</v>
      </c>
      <c r="S4232" t="s">
        <v>282</v>
      </c>
      <c r="T4232" t="str">
        <f t="shared" si="1124"/>
        <v>VEN</v>
      </c>
      <c r="U4232" t="s">
        <v>283</v>
      </c>
      <c r="V4232" s="33">
        <f t="shared" si="1125"/>
        <v>106.05</v>
      </c>
      <c r="W4232">
        <f t="shared" si="1126"/>
        <v>101</v>
      </c>
      <c r="X4232" s="33">
        <f t="shared" si="1127"/>
        <v>84.69</v>
      </c>
      <c r="Y4232" s="33">
        <f t="shared" si="1128"/>
        <v>21.36</v>
      </c>
      <c r="Z4232" s="34">
        <f t="shared" si="1129"/>
        <v>0.24968958038661002</v>
      </c>
      <c r="AA4232" s="33">
        <f t="shared" si="1130"/>
        <v>26.479579999999991</v>
      </c>
      <c r="AB4232" s="34">
        <f t="shared" si="1131"/>
        <v>0.31266477742354459</v>
      </c>
      <c r="AC4232" s="33">
        <f>IFERROR($X4232/VLOOKUP(CONCATENATE("USD",C4232),[1]GEINDICE!AR$1:AS$65536,2,0),"")</f>
        <v>15.846197024978951</v>
      </c>
      <c r="AD4232" s="33">
        <f>IFERROR($AA4232/VLOOKUP(CONCATENATE("USD",C4232),[1]GEINDICE!AR$1:AS$65536,2,0),"")</f>
        <v>4.9545476658246779</v>
      </c>
      <c r="AE4232" s="33">
        <f>IFERROR($X4232/VLOOKUP(CONCATENATE("EUR",C4232),[1]GEINDICE!AR$1:AS$65536,2,0),"")</f>
        <v>13.553002176417872</v>
      </c>
      <c r="AF4232" s="33">
        <f>IFERROR($AA4232/VLOOKUP(CONCATENATE("EUR",C4232),[1]GEINDICE!AR$1:AS$65536,2,0),"")</f>
        <v>4.237546408910509</v>
      </c>
      <c r="AG4232" s="43" t="str">
        <f>VLOOKUP(E4232,[1]Apresentação!AW$1:AX$65536,2,0)</f>
        <v xml:space="preserve">                    4 - CERAMIC AUXILIARIES</v>
      </c>
      <c r="AH4232" s="43" t="str">
        <f t="shared" si="1132"/>
        <v xml:space="preserve">         0101001150 - LUTROPUR MSA</v>
      </c>
      <c r="AI4232" s="44" t="str">
        <f t="shared" si="1133"/>
        <v xml:space="preserve">     K00473 - TRIGONO BRASIL COMERCIO E INTERMEDIACOES LTDA</v>
      </c>
      <c r="AJ4232" t="str">
        <f t="shared" si="1134"/>
        <v xml:space="preserve">     93 - RESALES</v>
      </c>
      <c r="AK4232" t="str">
        <f t="shared" si="1135"/>
        <v/>
      </c>
      <c r="AL4232">
        <f t="shared" si="1136"/>
        <v>9</v>
      </c>
      <c r="AM4232" t="str">
        <f t="shared" si="1137"/>
        <v>2025 9</v>
      </c>
      <c r="AN4232" t="str">
        <f t="shared" si="1138"/>
        <v xml:space="preserve">TRIGONO </v>
      </c>
    </row>
    <row r="4233" spans="1:40" x14ac:dyDescent="0.35">
      <c r="A4233">
        <v>82456</v>
      </c>
      <c r="B4233" t="s">
        <v>274</v>
      </c>
      <c r="C4233" s="31">
        <v>45796</v>
      </c>
      <c r="D4233" t="s">
        <v>275</v>
      </c>
      <c r="E4233" t="s">
        <v>276</v>
      </c>
      <c r="F4233" t="s">
        <v>578</v>
      </c>
      <c r="G4233" t="s">
        <v>399</v>
      </c>
      <c r="H4233" t="s">
        <v>579</v>
      </c>
      <c r="I4233" t="s">
        <v>580</v>
      </c>
      <c r="J4233">
        <v>2000</v>
      </c>
      <c r="K4233">
        <v>71700</v>
      </c>
      <c r="L4233">
        <v>-39435.48173</v>
      </c>
      <c r="M4233">
        <v>9234.9599999999991</v>
      </c>
      <c r="N4233">
        <v>35.85</v>
      </c>
      <c r="O4233" s="32">
        <f t="shared" si="1122"/>
        <v>80934.959999999992</v>
      </c>
      <c r="P4233" s="32">
        <f t="shared" si="1123"/>
        <v>120370.44172999999</v>
      </c>
      <c r="Q4233">
        <v>739016</v>
      </c>
      <c r="R4233" t="s">
        <v>488</v>
      </c>
      <c r="S4233" t="s">
        <v>489</v>
      </c>
      <c r="T4233" t="str">
        <f t="shared" si="1124"/>
        <v>DEV</v>
      </c>
      <c r="U4233" t="s">
        <v>490</v>
      </c>
      <c r="V4233" s="33">
        <f t="shared" si="1125"/>
        <v>-71700</v>
      </c>
      <c r="W4233">
        <f t="shared" si="1126"/>
        <v>-2000</v>
      </c>
      <c r="X4233" s="33">
        <f t="shared" si="1127"/>
        <v>-62465.04</v>
      </c>
      <c r="Y4233" s="33">
        <f t="shared" si="1128"/>
        <v>-9234.9599999999991</v>
      </c>
      <c r="Z4233" s="34">
        <f t="shared" si="1129"/>
        <v>0.31561448075313808</v>
      </c>
      <c r="AA4233" s="33">
        <f t="shared" si="1130"/>
        <v>-22629.558270000001</v>
      </c>
      <c r="AB4233" s="34">
        <f t="shared" si="1131"/>
        <v>0.36227557478551203</v>
      </c>
      <c r="AC4233" s="33">
        <f>IFERROR($X4233/VLOOKUP(CONCATENATE("USD",C4233),[1]GEINDICE!AR$1:AS$65536,2,0),"")</f>
        <v>-11037.981304447703</v>
      </c>
      <c r="AD4233" s="33">
        <f>IFERROR($AA4233/VLOOKUP(CONCATENATE("USD",C4233),[1]GEINDICE!AR$1:AS$65536,2,0),"")</f>
        <v>-3998.7910215405277</v>
      </c>
      <c r="AE4233" s="33">
        <f>IFERROR($X4233/VLOOKUP(CONCATENATE("EUR",C4233),[1]GEINDICE!AR$1:AS$65536,2,0),"")</f>
        <v>-9822.9372080954836</v>
      </c>
      <c r="AF4233" s="33">
        <f>IFERROR($AA4233/VLOOKUP(CONCATENATE("EUR",C4233),[1]GEINDICE!AR$1:AS$65536,2,0),"")</f>
        <v>-3558.6102231447844</v>
      </c>
      <c r="AG4233" s="43" t="str">
        <f>VLOOKUP(E4233,[1]Apresentação!AW$1:AX$65536,2,0)</f>
        <v xml:space="preserve">                    4 - CERAMIC AUXILIARIES</v>
      </c>
      <c r="AH4233" s="43" t="str">
        <f t="shared" si="1132"/>
        <v xml:space="preserve">         5117000055 - MP 9020</v>
      </c>
      <c r="AI4233" s="44" t="str">
        <f t="shared" si="1133"/>
        <v xml:space="preserve">     K00137 - MOHAWK REVESTIMENTOS COCAL DO SUL LTDA</v>
      </c>
      <c r="AJ4233" t="str">
        <f t="shared" si="1134"/>
        <v xml:space="preserve">     93 - RESALES</v>
      </c>
      <c r="AK4233" t="str">
        <f t="shared" si="1135"/>
        <v/>
      </c>
      <c r="AL4233">
        <f t="shared" si="1136"/>
        <v>5</v>
      </c>
      <c r="AM4233" t="str">
        <f t="shared" si="1137"/>
        <v>2025 5</v>
      </c>
      <c r="AN4233" t="str">
        <f t="shared" si="1138"/>
        <v xml:space="preserve">MOHAWK </v>
      </c>
    </row>
    <row r="4234" spans="1:40" x14ac:dyDescent="0.35">
      <c r="A4234">
        <v>82785</v>
      </c>
      <c r="B4234" t="s">
        <v>274</v>
      </c>
      <c r="C4234" s="31">
        <v>45821</v>
      </c>
      <c r="D4234" t="s">
        <v>275</v>
      </c>
      <c r="E4234" t="s">
        <v>276</v>
      </c>
      <c r="F4234" t="s">
        <v>326</v>
      </c>
      <c r="G4234" t="s">
        <v>327</v>
      </c>
      <c r="H4234" t="s">
        <v>579</v>
      </c>
      <c r="I4234" t="s">
        <v>580</v>
      </c>
      <c r="J4234">
        <v>1000</v>
      </c>
      <c r="K4234">
        <v>34752</v>
      </c>
      <c r="L4234">
        <v>19974.475350000001</v>
      </c>
      <c r="M4234">
        <v>4476.0600000000004</v>
      </c>
      <c r="N4234">
        <v>34.752000000000002</v>
      </c>
      <c r="O4234" s="32">
        <f t="shared" si="1122"/>
        <v>30275.94</v>
      </c>
      <c r="P4234" s="32">
        <f t="shared" si="1123"/>
        <v>10301.464649999998</v>
      </c>
      <c r="Q4234">
        <v>741390</v>
      </c>
      <c r="R4234" t="s">
        <v>298</v>
      </c>
      <c r="S4234" t="s">
        <v>298</v>
      </c>
      <c r="T4234" t="str">
        <f t="shared" si="1124"/>
        <v>VEN</v>
      </c>
      <c r="U4234" t="s">
        <v>300</v>
      </c>
      <c r="V4234" s="33">
        <f t="shared" si="1125"/>
        <v>34752</v>
      </c>
      <c r="W4234">
        <f t="shared" si="1126"/>
        <v>1000</v>
      </c>
      <c r="X4234" s="33">
        <f t="shared" si="1127"/>
        <v>30275.94</v>
      </c>
      <c r="Y4234" s="33">
        <f t="shared" si="1128"/>
        <v>4476.0600000000004</v>
      </c>
      <c r="Z4234" s="34">
        <f t="shared" si="1129"/>
        <v>0.29067290084023933</v>
      </c>
      <c r="AA4234" s="33">
        <f t="shared" si="1130"/>
        <v>10101.464649999998</v>
      </c>
      <c r="AB4234" s="34">
        <f t="shared" si="1131"/>
        <v>0.33364660684358599</v>
      </c>
      <c r="AC4234" s="33">
        <f>IFERROR($X4234/VLOOKUP(CONCATENATE("USD",C4234),[1]GEINDICE!AR$1:AS$65536,2,0),"")</f>
        <v>5440.2249694530292</v>
      </c>
      <c r="AD4234" s="33">
        <f>IFERROR($AA4234/VLOOKUP(CONCATENATE("USD",C4234),[1]GEINDICE!AR$1:AS$65536,2,0),"")</f>
        <v>1815.1126015237544</v>
      </c>
      <c r="AE4234" s="33">
        <f>IFERROR($X4234/VLOOKUP(CONCATENATE("EUR",C4234),[1]GEINDICE!AR$1:AS$65536,2,0),"")</f>
        <v>4706.8606874679344</v>
      </c>
      <c r="AF4234" s="33">
        <f>IFERROR($AA4234/VLOOKUP(CONCATENATE("EUR",C4234),[1]GEINDICE!AR$1:AS$65536,2,0),"")</f>
        <v>1570.4280972591448</v>
      </c>
      <c r="AG4234" s="43" t="str">
        <f>VLOOKUP(E4234,[1]Apresentação!AW$1:AX$65536,2,0)</f>
        <v xml:space="preserve">                    4 - CERAMIC AUXILIARIES</v>
      </c>
      <c r="AH4234" s="43" t="str">
        <f t="shared" si="1132"/>
        <v xml:space="preserve">         5117000055 - MP 9020</v>
      </c>
      <c r="AI4234" s="44" t="str">
        <f t="shared" si="1133"/>
        <v xml:space="preserve">     K00198 - PBG S.A</v>
      </c>
      <c r="AJ4234" t="str">
        <f t="shared" si="1134"/>
        <v xml:space="preserve">     93 - RESALES</v>
      </c>
      <c r="AK4234" t="str">
        <f t="shared" si="1135"/>
        <v/>
      </c>
      <c r="AL4234">
        <f t="shared" si="1136"/>
        <v>6</v>
      </c>
      <c r="AM4234" t="str">
        <f t="shared" si="1137"/>
        <v>2025 6</v>
      </c>
      <c r="AN4234" t="str">
        <f t="shared" si="1138"/>
        <v xml:space="preserve">PBG </v>
      </c>
    </row>
    <row r="4235" spans="1:40" x14ac:dyDescent="0.35">
      <c r="A4235">
        <v>80761</v>
      </c>
      <c r="B4235" t="s">
        <v>274</v>
      </c>
      <c r="C4235" s="31">
        <v>45664</v>
      </c>
      <c r="D4235" t="s">
        <v>275</v>
      </c>
      <c r="E4235" t="s">
        <v>276</v>
      </c>
      <c r="F4235" t="s">
        <v>581</v>
      </c>
      <c r="G4235" t="s">
        <v>582</v>
      </c>
      <c r="H4235" t="s">
        <v>579</v>
      </c>
      <c r="I4235" t="s">
        <v>580</v>
      </c>
      <c r="J4235">
        <v>400</v>
      </c>
      <c r="K4235">
        <v>14736</v>
      </c>
      <c r="L4235">
        <v>7637.3394799999996</v>
      </c>
      <c r="M4235">
        <v>1898</v>
      </c>
      <c r="N4235">
        <v>36.840000000000003</v>
      </c>
      <c r="O4235" s="32">
        <f t="shared" si="1122"/>
        <v>12838</v>
      </c>
      <c r="P4235" s="32">
        <f t="shared" si="1123"/>
        <v>5200.6605200000004</v>
      </c>
      <c r="Q4235">
        <v>706345</v>
      </c>
      <c r="R4235" t="s">
        <v>281</v>
      </c>
      <c r="S4235" t="s">
        <v>292</v>
      </c>
      <c r="T4235" t="str">
        <f t="shared" si="1124"/>
        <v>VEN</v>
      </c>
      <c r="U4235" t="s">
        <v>293</v>
      </c>
      <c r="V4235" s="33">
        <f t="shared" si="1125"/>
        <v>14736</v>
      </c>
      <c r="W4235">
        <f t="shared" si="1126"/>
        <v>400</v>
      </c>
      <c r="X4235" s="33">
        <f t="shared" si="1127"/>
        <v>12838</v>
      </c>
      <c r="Y4235" s="33">
        <f t="shared" si="1128"/>
        <v>1898</v>
      </c>
      <c r="Z4235" s="34">
        <f t="shared" si="1129"/>
        <v>0.34749324918566776</v>
      </c>
      <c r="AA4235" s="33">
        <f t="shared" si="1130"/>
        <v>5120.6605200000004</v>
      </c>
      <c r="AB4235" s="34">
        <f t="shared" si="1131"/>
        <v>0.39886746533727996</v>
      </c>
      <c r="AC4235" s="33">
        <f>IFERROR($X4235/VLOOKUP(CONCATENATE("USD",C4235),[1]GEINDICE!AR$1:AS$65536,2,0),"")</f>
        <v>2113.5641494213132</v>
      </c>
      <c r="AD4235" s="33">
        <f>IFERROR($AA4235/VLOOKUP(CONCATENATE("USD",C4235),[1]GEINDICE!AR$1:AS$65536,2,0),"")</f>
        <v>843.03197510742336</v>
      </c>
      <c r="AE4235" s="33">
        <f>IFERROR($X4235/VLOOKUP(CONCATENATE("EUR",C4235),[1]GEINDICE!AR$1:AS$65536,2,0),"")</f>
        <v>2037.3573707012838</v>
      </c>
      <c r="AF4235" s="33">
        <f>IFERROR($AA4235/VLOOKUP(CONCATENATE("EUR",C4235),[1]GEINDICE!AR$1:AS$65536,2,0),"")</f>
        <v>812.63557043784613</v>
      </c>
      <c r="AG4235" s="43" t="str">
        <f>VLOOKUP(E4235,[1]Apresentação!AW$1:AX$65536,2,0)</f>
        <v xml:space="preserve">                    4 - CERAMIC AUXILIARIES</v>
      </c>
      <c r="AH4235" s="43" t="str">
        <f t="shared" si="1132"/>
        <v xml:space="preserve">         5117000055 - MP 9020</v>
      </c>
      <c r="AI4235" s="44" t="str">
        <f t="shared" si="1133"/>
        <v xml:space="preserve">     K00170 - SMALTICERAM UNICER DO BRASIL LTDA-MATRIZ</v>
      </c>
      <c r="AJ4235" t="str">
        <f t="shared" si="1134"/>
        <v xml:space="preserve">     93 - RESALES</v>
      </c>
      <c r="AK4235" t="str">
        <f t="shared" si="1135"/>
        <v/>
      </c>
      <c r="AL4235">
        <f t="shared" si="1136"/>
        <v>1</v>
      </c>
      <c r="AM4235" t="str">
        <f t="shared" si="1137"/>
        <v>2025 1</v>
      </c>
      <c r="AN4235" t="str">
        <f t="shared" si="1138"/>
        <v xml:space="preserve">SMALTICERAM </v>
      </c>
    </row>
    <row r="4236" spans="1:40" x14ac:dyDescent="0.35">
      <c r="A4236">
        <v>80734</v>
      </c>
      <c r="B4236" t="s">
        <v>274</v>
      </c>
      <c r="C4236" s="31">
        <v>45660</v>
      </c>
      <c r="D4236" t="s">
        <v>275</v>
      </c>
      <c r="E4236" t="s">
        <v>276</v>
      </c>
      <c r="F4236" t="s">
        <v>583</v>
      </c>
      <c r="G4236" t="s">
        <v>584</v>
      </c>
      <c r="H4236" t="s">
        <v>579</v>
      </c>
      <c r="I4236" t="s">
        <v>580</v>
      </c>
      <c r="J4236">
        <v>500</v>
      </c>
      <c r="K4236">
        <v>18420</v>
      </c>
      <c r="L4236">
        <v>9546.6743499999993</v>
      </c>
      <c r="M4236">
        <v>2372.4899999999998</v>
      </c>
      <c r="N4236">
        <v>36.840000000000003</v>
      </c>
      <c r="O4236" s="32">
        <f t="shared" si="1122"/>
        <v>16047.51</v>
      </c>
      <c r="P4236" s="32">
        <f t="shared" si="1123"/>
        <v>6500.8356500000009</v>
      </c>
      <c r="Q4236">
        <v>706151</v>
      </c>
      <c r="R4236" t="s">
        <v>281</v>
      </c>
      <c r="S4236" t="s">
        <v>292</v>
      </c>
      <c r="T4236" t="str">
        <f t="shared" si="1124"/>
        <v>VEN</v>
      </c>
      <c r="U4236" t="s">
        <v>293</v>
      </c>
      <c r="V4236" s="33">
        <f t="shared" si="1125"/>
        <v>18420</v>
      </c>
      <c r="W4236">
        <f t="shared" si="1126"/>
        <v>500</v>
      </c>
      <c r="X4236" s="33">
        <f t="shared" si="1127"/>
        <v>16047.51</v>
      </c>
      <c r="Y4236" s="33">
        <f t="shared" si="1128"/>
        <v>2372.4899999999998</v>
      </c>
      <c r="Z4236" s="34">
        <f t="shared" si="1129"/>
        <v>0.34749379207383285</v>
      </c>
      <c r="AA4236" s="33">
        <f t="shared" si="1130"/>
        <v>6400.8356500000009</v>
      </c>
      <c r="AB4236" s="34">
        <f t="shared" si="1131"/>
        <v>0.39886783993279962</v>
      </c>
      <c r="AC4236" s="33">
        <f>IFERROR($X4236/VLOOKUP(CONCATENATE("USD",C4236),[1]GEINDICE!AR$1:AS$65536,2,0),"")</f>
        <v>2606.6809609668144</v>
      </c>
      <c r="AD4236" s="33">
        <f>IFERROR($AA4236/VLOOKUP(CONCATENATE("USD",C4236),[1]GEINDICE!AR$1:AS$65536,2,0),"")</f>
        <v>1039.7212042947876</v>
      </c>
      <c r="AE4236" s="33">
        <f>IFERROR($X4236/VLOOKUP(CONCATENATE("EUR",C4236),[1]GEINDICE!AR$1:AS$65536,2,0),"")</f>
        <v>2533.4706829591742</v>
      </c>
      <c r="AF4236" s="33">
        <f>IFERROR($AA4236/VLOOKUP(CONCATENATE("EUR",C4236),[1]GEINDICE!AR$1:AS$65536,2,0),"")</f>
        <v>1010.5199788450003</v>
      </c>
      <c r="AG4236" s="43" t="str">
        <f>VLOOKUP(E4236,[1]Apresentação!AW$1:AX$65536,2,0)</f>
        <v xml:space="preserve">                    4 - CERAMIC AUXILIARIES</v>
      </c>
      <c r="AH4236" s="43" t="str">
        <f t="shared" si="1132"/>
        <v xml:space="preserve">         5117000055 - MP 9020</v>
      </c>
      <c r="AI4236" s="44" t="str">
        <f t="shared" si="1133"/>
        <v xml:space="preserve">     K00095 - COLORMINAS COLORIFICIO E MINERACAO SA</v>
      </c>
      <c r="AJ4236" t="str">
        <f t="shared" si="1134"/>
        <v xml:space="preserve">     93 - RESALES</v>
      </c>
      <c r="AK4236" t="str">
        <f t="shared" si="1135"/>
        <v/>
      </c>
      <c r="AL4236">
        <f t="shared" si="1136"/>
        <v>1</v>
      </c>
      <c r="AM4236" t="str">
        <f t="shared" si="1137"/>
        <v>2025 1</v>
      </c>
      <c r="AN4236" t="str">
        <f t="shared" si="1138"/>
        <v xml:space="preserve">COLORMINAS </v>
      </c>
    </row>
    <row r="4237" spans="1:40" x14ac:dyDescent="0.35">
      <c r="A4237">
        <v>80735</v>
      </c>
      <c r="B4237" t="s">
        <v>274</v>
      </c>
      <c r="C4237" s="31">
        <v>45660</v>
      </c>
      <c r="D4237" t="s">
        <v>275</v>
      </c>
      <c r="E4237" t="s">
        <v>276</v>
      </c>
      <c r="F4237" t="s">
        <v>398</v>
      </c>
      <c r="G4237" t="s">
        <v>399</v>
      </c>
      <c r="H4237" t="s">
        <v>579</v>
      </c>
      <c r="I4237" t="s">
        <v>580</v>
      </c>
      <c r="J4237">
        <v>3000</v>
      </c>
      <c r="K4237">
        <v>107550</v>
      </c>
      <c r="L4237">
        <v>57280.046110000003</v>
      </c>
      <c r="M4237">
        <v>13852.44</v>
      </c>
      <c r="N4237">
        <v>35.85</v>
      </c>
      <c r="O4237" s="32">
        <f t="shared" si="1122"/>
        <v>93697.56</v>
      </c>
      <c r="P4237" s="32">
        <f t="shared" si="1123"/>
        <v>36417.513889999995</v>
      </c>
      <c r="Q4237">
        <v>706152</v>
      </c>
      <c r="R4237" t="s">
        <v>281</v>
      </c>
      <c r="S4237" t="s">
        <v>292</v>
      </c>
      <c r="T4237" t="str">
        <f t="shared" si="1124"/>
        <v>VEN</v>
      </c>
      <c r="U4237" t="s">
        <v>293</v>
      </c>
      <c r="V4237" s="33">
        <f t="shared" si="1125"/>
        <v>107550</v>
      </c>
      <c r="W4237">
        <f t="shared" si="1126"/>
        <v>3000</v>
      </c>
      <c r="X4237" s="33">
        <f t="shared" si="1127"/>
        <v>93697.56</v>
      </c>
      <c r="Y4237" s="33">
        <f t="shared" si="1128"/>
        <v>13852.44</v>
      </c>
      <c r="Z4237" s="34">
        <f t="shared" si="1129"/>
        <v>0.33303127745234767</v>
      </c>
      <c r="AA4237" s="33">
        <f t="shared" si="1130"/>
        <v>35817.513889999995</v>
      </c>
      <c r="AB4237" s="34">
        <f t="shared" si="1131"/>
        <v>0.38226730653391611</v>
      </c>
      <c r="AC4237" s="33">
        <f>IFERROR($X4237/VLOOKUP(CONCATENATE("USD",C4237),[1]GEINDICE!AR$1:AS$65536,2,0),"")</f>
        <v>15219.784610886409</v>
      </c>
      <c r="AD4237" s="33">
        <f>IFERROR($AA4237/VLOOKUP(CONCATENATE("USD",C4237),[1]GEINDICE!AR$1:AS$65536,2,0),"")</f>
        <v>5818.0260692298934</v>
      </c>
      <c r="AE4237" s="33">
        <f>IFERROR($X4237/VLOOKUP(CONCATENATE("EUR",C4237),[1]GEINDICE!AR$1:AS$65536,2,0),"")</f>
        <v>14792.327365728899</v>
      </c>
      <c r="AF4237" s="33">
        <f>IFERROR($AA4237/VLOOKUP(CONCATENATE("EUR",C4237),[1]GEINDICE!AR$1:AS$65536,2,0),"")</f>
        <v>5654.623139465125</v>
      </c>
      <c r="AG4237" s="43" t="str">
        <f>VLOOKUP(E4237,[1]Apresentação!AW$1:AX$65536,2,0)</f>
        <v xml:space="preserve">                    4 - CERAMIC AUXILIARIES</v>
      </c>
      <c r="AH4237" s="43" t="str">
        <f t="shared" si="1132"/>
        <v xml:space="preserve">         5117000055 - MP 9020</v>
      </c>
      <c r="AI4237" s="44" t="str">
        <f t="shared" si="1133"/>
        <v xml:space="preserve">     K00002 - MOHAWK REVESTIMENTOS COCAL DO SUL LTDA</v>
      </c>
      <c r="AJ4237" t="str">
        <f t="shared" si="1134"/>
        <v xml:space="preserve">     93 - RESALES</v>
      </c>
      <c r="AK4237" t="str">
        <f t="shared" si="1135"/>
        <v/>
      </c>
      <c r="AL4237">
        <f t="shared" si="1136"/>
        <v>1</v>
      </c>
      <c r="AM4237" t="str">
        <f t="shared" si="1137"/>
        <v>2025 1</v>
      </c>
      <c r="AN4237" t="str">
        <f t="shared" si="1138"/>
        <v xml:space="preserve">MOHAWK </v>
      </c>
    </row>
    <row r="4238" spans="1:40" x14ac:dyDescent="0.35">
      <c r="A4238">
        <v>81087</v>
      </c>
      <c r="B4238" t="s">
        <v>274</v>
      </c>
      <c r="C4238" s="31">
        <v>45688</v>
      </c>
      <c r="D4238" t="s">
        <v>275</v>
      </c>
      <c r="E4238" t="s">
        <v>276</v>
      </c>
      <c r="F4238" t="s">
        <v>585</v>
      </c>
      <c r="G4238" t="s">
        <v>586</v>
      </c>
      <c r="H4238" t="s">
        <v>579</v>
      </c>
      <c r="I4238" t="s">
        <v>580</v>
      </c>
      <c r="J4238">
        <v>500</v>
      </c>
      <c r="K4238">
        <v>23355</v>
      </c>
      <c r="L4238">
        <v>9680.2059599999993</v>
      </c>
      <c r="M4238">
        <v>3008.12</v>
      </c>
      <c r="N4238">
        <v>46.71</v>
      </c>
      <c r="O4238" s="32">
        <f t="shared" si="1122"/>
        <v>20346.88</v>
      </c>
      <c r="P4238" s="32">
        <f t="shared" si="1123"/>
        <v>10666.674040000002</v>
      </c>
      <c r="Q4238">
        <v>708756</v>
      </c>
      <c r="R4238" t="s">
        <v>281</v>
      </c>
      <c r="S4238" t="s">
        <v>292</v>
      </c>
      <c r="T4238" t="str">
        <f t="shared" si="1124"/>
        <v>VEN</v>
      </c>
      <c r="U4238" t="s">
        <v>293</v>
      </c>
      <c r="V4238" s="33">
        <f t="shared" si="1125"/>
        <v>23355</v>
      </c>
      <c r="W4238">
        <f t="shared" si="1126"/>
        <v>500</v>
      </c>
      <c r="X4238" s="33">
        <f t="shared" si="1127"/>
        <v>20346.88</v>
      </c>
      <c r="Y4238" s="33">
        <f t="shared" si="1128"/>
        <v>3008.12</v>
      </c>
      <c r="Z4238" s="34">
        <f t="shared" si="1129"/>
        <v>0.45243733847141948</v>
      </c>
      <c r="AA4238" s="33">
        <f t="shared" si="1130"/>
        <v>10566.674040000002</v>
      </c>
      <c r="AB4238" s="34">
        <f t="shared" si="1131"/>
        <v>0.51932650312971818</v>
      </c>
      <c r="AC4238" s="33">
        <f>IFERROR($X4238/VLOOKUP(CONCATENATE("USD",C4238),[1]GEINDICE!AR$1:AS$65536,2,0),"")</f>
        <v>3489.9710125040738</v>
      </c>
      <c r="AD4238" s="33">
        <f>IFERROR($AA4238/VLOOKUP(CONCATENATE("USD",C4238),[1]GEINDICE!AR$1:AS$65536,2,0),"")</f>
        <v>1812.434441947823</v>
      </c>
      <c r="AE4238" s="33">
        <f>IFERROR($X4238/VLOOKUP(CONCATENATE("EUR",C4238),[1]GEINDICE!AR$1:AS$65536,2,0),"")</f>
        <v>3356.6847037085918</v>
      </c>
      <c r="AF4238" s="33">
        <f>IFERROR($AA4238/VLOOKUP(CONCATENATE("EUR",C4238),[1]GEINDICE!AR$1:AS$65536,2,0),"")</f>
        <v>1743.2153292859973</v>
      </c>
      <c r="AG4238" s="43" t="str">
        <f>VLOOKUP(E4238,[1]Apresentação!AW$1:AX$65536,2,0)</f>
        <v xml:space="preserve">                    4 - CERAMIC AUXILIARIES</v>
      </c>
      <c r="AH4238" s="43" t="str">
        <f t="shared" si="1132"/>
        <v xml:space="preserve">         5117000055 - MP 9020</v>
      </c>
      <c r="AI4238" s="44" t="str">
        <f t="shared" si="1133"/>
        <v xml:space="preserve">     K00450 - CERAMICA ALMEIDA LTDA</v>
      </c>
      <c r="AJ4238" t="str">
        <f t="shared" si="1134"/>
        <v xml:space="preserve">     93 - RESALES</v>
      </c>
      <c r="AK4238" t="str">
        <f t="shared" si="1135"/>
        <v/>
      </c>
      <c r="AL4238">
        <f t="shared" si="1136"/>
        <v>1</v>
      </c>
      <c r="AM4238" t="str">
        <f t="shared" si="1137"/>
        <v>2025 1</v>
      </c>
      <c r="AN4238" t="str">
        <f t="shared" si="1138"/>
        <v xml:space="preserve">CERAMICA </v>
      </c>
    </row>
    <row r="4239" spans="1:40" x14ac:dyDescent="0.35">
      <c r="A4239">
        <v>81194</v>
      </c>
      <c r="B4239" t="s">
        <v>274</v>
      </c>
      <c r="C4239" s="31">
        <v>45694</v>
      </c>
      <c r="D4239" t="s">
        <v>275</v>
      </c>
      <c r="E4239" t="s">
        <v>276</v>
      </c>
      <c r="F4239" t="s">
        <v>587</v>
      </c>
      <c r="G4239" t="s">
        <v>588</v>
      </c>
      <c r="H4239" t="s">
        <v>579</v>
      </c>
      <c r="I4239" t="s">
        <v>580</v>
      </c>
      <c r="J4239">
        <v>200</v>
      </c>
      <c r="K4239">
        <v>7160</v>
      </c>
      <c r="L4239">
        <v>3844.99739</v>
      </c>
      <c r="M4239">
        <v>922.2</v>
      </c>
      <c r="N4239">
        <v>35.800000000000004</v>
      </c>
      <c r="O4239" s="32">
        <f t="shared" si="1122"/>
        <v>6237.8</v>
      </c>
      <c r="P4239" s="32">
        <f t="shared" si="1123"/>
        <v>2392.8026100000002</v>
      </c>
      <c r="Q4239">
        <v>709409</v>
      </c>
      <c r="R4239" t="s">
        <v>281</v>
      </c>
      <c r="S4239" t="s">
        <v>292</v>
      </c>
      <c r="T4239" t="str">
        <f t="shared" si="1124"/>
        <v>VEN</v>
      </c>
      <c r="U4239" t="s">
        <v>293</v>
      </c>
      <c r="V4239" s="33">
        <f t="shared" si="1125"/>
        <v>7160</v>
      </c>
      <c r="W4239">
        <f t="shared" si="1126"/>
        <v>200</v>
      </c>
      <c r="X4239" s="33">
        <f t="shared" si="1127"/>
        <v>6237.8</v>
      </c>
      <c r="Y4239" s="33">
        <f t="shared" si="1128"/>
        <v>922.2</v>
      </c>
      <c r="Z4239" s="45">
        <f t="shared" si="1129"/>
        <v>0.32860371648044695</v>
      </c>
      <c r="AA4239" s="33">
        <f t="shared" si="1130"/>
        <v>2352.8026100000002</v>
      </c>
      <c r="AB4239" s="45">
        <f t="shared" si="1131"/>
        <v>0.37718468209945816</v>
      </c>
      <c r="AC4239" s="33">
        <f>IFERROR($X4239/VLOOKUP(CONCATENATE("USD",C4239),[1]GEINDICE!AR$1:AS$65536,2,0),"")</f>
        <v>1078.1595685840707</v>
      </c>
      <c r="AD4239" s="33">
        <f>IFERROR($AA4239/VLOOKUP(CONCATENATE("USD",C4239),[1]GEINDICE!AR$1:AS$65536,2,0),"")</f>
        <v>406.66527412887166</v>
      </c>
      <c r="AE4239" s="33">
        <f>IFERROR($X4239/VLOOKUP(CONCATENATE("EUR",C4239),[1]GEINDICE!AR$1:AS$65536,2,0),"")</f>
        <v>1039.6853175992132</v>
      </c>
      <c r="AF4239" s="33">
        <f>IFERROR($AA4239/VLOOKUP(CONCATENATE("EUR",C4239),[1]GEINDICE!AR$1:AS$65536,2,0),"")</f>
        <v>392.15337600213343</v>
      </c>
      <c r="AG4239" s="48" t="str">
        <f>VLOOKUP(E4239,[1]Apresentação!AW$1:AX$65536,2,0)</f>
        <v xml:space="preserve">                    4 - CERAMIC AUXILIARIES</v>
      </c>
      <c r="AH4239" s="48" t="str">
        <f t="shared" si="1132"/>
        <v xml:space="preserve">         5117000055 - MP 9020</v>
      </c>
      <c r="AI4239" s="49" t="str">
        <f t="shared" si="1133"/>
        <v xml:space="preserve">     K00023 - SAN MARCOS REVESTIMENTOS CERAMICOS LTDA - CEJATEL</v>
      </c>
      <c r="AJ4239" t="str">
        <f t="shared" si="1134"/>
        <v xml:space="preserve">     93 - RESALES</v>
      </c>
      <c r="AK4239" t="str">
        <f t="shared" si="1135"/>
        <v/>
      </c>
      <c r="AL4239">
        <f t="shared" si="1136"/>
        <v>2</v>
      </c>
      <c r="AM4239" t="str">
        <f t="shared" si="1137"/>
        <v>2025 2</v>
      </c>
      <c r="AN4239" t="str">
        <f t="shared" si="1138"/>
        <v xml:space="preserve">SAN </v>
      </c>
    </row>
    <row r="4240" spans="1:40" x14ac:dyDescent="0.35">
      <c r="A4240">
        <v>81102</v>
      </c>
      <c r="B4240" t="s">
        <v>274</v>
      </c>
      <c r="C4240" s="31">
        <v>45688</v>
      </c>
      <c r="D4240" t="s">
        <v>275</v>
      </c>
      <c r="E4240" t="s">
        <v>276</v>
      </c>
      <c r="F4240" t="s">
        <v>581</v>
      </c>
      <c r="G4240" t="s">
        <v>582</v>
      </c>
      <c r="H4240" t="s">
        <v>579</v>
      </c>
      <c r="I4240" t="s">
        <v>580</v>
      </c>
      <c r="J4240">
        <v>550</v>
      </c>
      <c r="K4240">
        <v>20262</v>
      </c>
      <c r="L4240">
        <v>10648.226549999999</v>
      </c>
      <c r="M4240">
        <v>2609.75</v>
      </c>
      <c r="N4240">
        <v>36.840000000000003</v>
      </c>
      <c r="O4240" s="32">
        <f t="shared" si="1122"/>
        <v>17652.25</v>
      </c>
      <c r="P4240" s="32">
        <f t="shared" si="1123"/>
        <v>7004.0234500000006</v>
      </c>
      <c r="Q4240">
        <v>708802</v>
      </c>
      <c r="R4240" t="s">
        <v>281</v>
      </c>
      <c r="S4240" t="s">
        <v>292</v>
      </c>
      <c r="T4240" t="str">
        <f t="shared" si="1124"/>
        <v>VEN</v>
      </c>
      <c r="U4240" t="s">
        <v>293</v>
      </c>
      <c r="V4240" s="33">
        <f t="shared" si="1125"/>
        <v>20262</v>
      </c>
      <c r="W4240">
        <f t="shared" si="1126"/>
        <v>550</v>
      </c>
      <c r="X4240" s="33">
        <f t="shared" si="1127"/>
        <v>17652.25</v>
      </c>
      <c r="Y4240" s="33">
        <f t="shared" si="1128"/>
        <v>2609.75</v>
      </c>
      <c r="Z4240" s="45">
        <f t="shared" si="1129"/>
        <v>0.34024397640904158</v>
      </c>
      <c r="AA4240" s="33">
        <f t="shared" si="1130"/>
        <v>6894.0234500000006</v>
      </c>
      <c r="AB4240" s="45">
        <f t="shared" si="1131"/>
        <v>0.39054644308799163</v>
      </c>
      <c r="AC4240" s="33">
        <f>IFERROR($X4240/VLOOKUP(CONCATENATE("USD",C4240),[1]GEINDICE!AR$1:AS$65536,2,0),"")</f>
        <v>3027.7782542323462</v>
      </c>
      <c r="AD4240" s="33">
        <f>IFERROR($AA4240/VLOOKUP(CONCATENATE("USD",C4240),[1]GEINDICE!AR$1:AS$65536,2,0),"")</f>
        <v>1182.4880276496117</v>
      </c>
      <c r="AE4240" s="33">
        <f>IFERROR($X4240/VLOOKUP(CONCATENATE("EUR",C4240),[1]GEINDICE!AR$1:AS$65536,2,0),"")</f>
        <v>2912.1436584400158</v>
      </c>
      <c r="AF4240" s="33">
        <f>IFERROR($AA4240/VLOOKUP(CONCATENATE("EUR",C4240),[1]GEINDICE!AR$1:AS$65536,2,0),"")</f>
        <v>1137.3273475649994</v>
      </c>
      <c r="AG4240" s="48" t="str">
        <f>VLOOKUP(E4240,[1]Apresentação!AW$1:AX$65536,2,0)</f>
        <v xml:space="preserve">                    4 - CERAMIC AUXILIARIES</v>
      </c>
      <c r="AH4240" s="48" t="str">
        <f t="shared" si="1132"/>
        <v xml:space="preserve">         5117000055 - MP 9020</v>
      </c>
      <c r="AI4240" s="49" t="str">
        <f t="shared" si="1133"/>
        <v xml:space="preserve">     K00170 - SMALTICERAM UNICER DO BRASIL LTDA-MATRIZ</v>
      </c>
      <c r="AJ4240" t="str">
        <f t="shared" si="1134"/>
        <v xml:space="preserve">     93 - RESALES</v>
      </c>
      <c r="AK4240" t="str">
        <f t="shared" si="1135"/>
        <v/>
      </c>
      <c r="AL4240">
        <f t="shared" si="1136"/>
        <v>1</v>
      </c>
      <c r="AM4240" t="str">
        <f t="shared" si="1137"/>
        <v>2025 1</v>
      </c>
      <c r="AN4240" t="str">
        <f t="shared" si="1138"/>
        <v xml:space="preserve">SMALTICERAM </v>
      </c>
    </row>
    <row r="4241" spans="1:40" x14ac:dyDescent="0.35">
      <c r="A4241">
        <v>81778</v>
      </c>
      <c r="B4241" t="s">
        <v>274</v>
      </c>
      <c r="C4241" s="31">
        <v>45741</v>
      </c>
      <c r="D4241" t="s">
        <v>275</v>
      </c>
      <c r="E4241" t="s">
        <v>276</v>
      </c>
      <c r="F4241" t="s">
        <v>589</v>
      </c>
      <c r="G4241" t="s">
        <v>590</v>
      </c>
      <c r="H4241" t="s">
        <v>579</v>
      </c>
      <c r="I4241" t="s">
        <v>580</v>
      </c>
      <c r="J4241">
        <v>100</v>
      </c>
      <c r="K4241">
        <v>3585</v>
      </c>
      <c r="L4241">
        <v>1936.5909200000001</v>
      </c>
      <c r="M4241">
        <v>461.75</v>
      </c>
      <c r="N4241">
        <v>35.85</v>
      </c>
      <c r="O4241" s="32">
        <f t="shared" si="1122"/>
        <v>3123.25</v>
      </c>
      <c r="P4241" s="32">
        <f t="shared" si="1123"/>
        <v>1186.6590799999999</v>
      </c>
      <c r="Q4241">
        <v>721911</v>
      </c>
      <c r="R4241" t="s">
        <v>281</v>
      </c>
      <c r="S4241" t="s">
        <v>292</v>
      </c>
      <c r="T4241" t="str">
        <f t="shared" si="1124"/>
        <v>VEN</v>
      </c>
      <c r="U4241" t="s">
        <v>293</v>
      </c>
      <c r="V4241" s="33">
        <f t="shared" si="1125"/>
        <v>3585</v>
      </c>
      <c r="W4241">
        <f t="shared" si="1126"/>
        <v>100</v>
      </c>
      <c r="X4241" s="33">
        <f t="shared" si="1127"/>
        <v>3123.25</v>
      </c>
      <c r="Y4241" s="33">
        <f t="shared" si="1128"/>
        <v>461.75</v>
      </c>
      <c r="Z4241" s="45">
        <f t="shared" si="1129"/>
        <v>0.32542791631799162</v>
      </c>
      <c r="AA4241" s="33">
        <f t="shared" si="1130"/>
        <v>1166.6590799999999</v>
      </c>
      <c r="AB4241" s="45">
        <f t="shared" si="1131"/>
        <v>0.37354008804930761</v>
      </c>
      <c r="AC4241" s="33">
        <f>IFERROR($X4241/VLOOKUP(CONCATENATE("USD",C4241),[1]GEINDICE!AR$1:AS$65536,2,0),"")</f>
        <v>548.0155109489051</v>
      </c>
      <c r="AD4241" s="33">
        <f>IFERROR($AA4241/VLOOKUP(CONCATENATE("USD",C4241),[1]GEINDICE!AR$1:AS$65536,2,0),"")</f>
        <v>204.7057622122403</v>
      </c>
      <c r="AE4241" s="33">
        <f>IFERROR($X4241/VLOOKUP(CONCATENATE("EUR",C4241),[1]GEINDICE!AR$1:AS$65536,2,0),"")</f>
        <v>507.23519667392083</v>
      </c>
      <c r="AF4241" s="33">
        <f>IFERROR($AA4241/VLOOKUP(CONCATENATE("EUR",C4241),[1]GEINDICE!AR$1:AS$65536,2,0),"")</f>
        <v>189.47268002728424</v>
      </c>
      <c r="AG4241" s="48" t="str">
        <f>VLOOKUP(E4241,[1]Apresentação!AW$1:AX$65536,2,0)</f>
        <v xml:space="preserve">                    4 - CERAMIC AUXILIARIES</v>
      </c>
      <c r="AH4241" s="48" t="str">
        <f t="shared" si="1132"/>
        <v xml:space="preserve">         5117000055 - MP 9020</v>
      </c>
      <c r="AI4241" s="49" t="str">
        <f t="shared" si="1133"/>
        <v xml:space="preserve">     K00204 - MOHAWK REVESTIMENTOS CRICIUMA LTDA</v>
      </c>
      <c r="AJ4241" t="str">
        <f t="shared" si="1134"/>
        <v xml:space="preserve">     93 - RESALES</v>
      </c>
      <c r="AK4241" t="str">
        <f t="shared" si="1135"/>
        <v/>
      </c>
      <c r="AL4241">
        <f t="shared" si="1136"/>
        <v>3</v>
      </c>
      <c r="AM4241" t="str">
        <f t="shared" si="1137"/>
        <v>2025 3</v>
      </c>
      <c r="AN4241" t="str">
        <f t="shared" si="1138"/>
        <v xml:space="preserve">MOHAWK </v>
      </c>
    </row>
    <row r="4242" spans="1:40" x14ac:dyDescent="0.35">
      <c r="A4242">
        <v>82276</v>
      </c>
      <c r="B4242" t="s">
        <v>274</v>
      </c>
      <c r="C4242" s="31">
        <v>45782</v>
      </c>
      <c r="D4242" t="s">
        <v>275</v>
      </c>
      <c r="E4242" t="s">
        <v>276</v>
      </c>
      <c r="F4242" t="s">
        <v>591</v>
      </c>
      <c r="G4242" t="s">
        <v>592</v>
      </c>
      <c r="H4242" t="s">
        <v>579</v>
      </c>
      <c r="I4242" t="s">
        <v>580</v>
      </c>
      <c r="J4242">
        <v>1000</v>
      </c>
      <c r="K4242">
        <v>46710</v>
      </c>
      <c r="L4242">
        <v>19366.94413</v>
      </c>
      <c r="M4242">
        <v>6016.25</v>
      </c>
      <c r="N4242">
        <v>46.71</v>
      </c>
      <c r="O4242" s="32">
        <f t="shared" si="1122"/>
        <v>40693.75</v>
      </c>
      <c r="P4242" s="32">
        <f t="shared" si="1123"/>
        <v>21326.80587</v>
      </c>
      <c r="Q4242">
        <v>736991</v>
      </c>
      <c r="R4242" t="s">
        <v>281</v>
      </c>
      <c r="S4242" t="s">
        <v>292</v>
      </c>
      <c r="T4242" t="str">
        <f t="shared" si="1124"/>
        <v>VEN</v>
      </c>
      <c r="U4242" t="s">
        <v>293</v>
      </c>
      <c r="V4242" s="33">
        <f t="shared" si="1125"/>
        <v>46710</v>
      </c>
      <c r="W4242">
        <f t="shared" si="1126"/>
        <v>1000</v>
      </c>
      <c r="X4242" s="33">
        <f t="shared" si="1127"/>
        <v>40693.75</v>
      </c>
      <c r="Y4242" s="33">
        <f t="shared" si="1128"/>
        <v>6016.25</v>
      </c>
      <c r="Z4242" s="45">
        <f t="shared" si="1129"/>
        <v>0.4522972783129951</v>
      </c>
      <c r="AA4242" s="33">
        <f t="shared" si="1130"/>
        <v>21126.80587</v>
      </c>
      <c r="AB4242" s="45">
        <f t="shared" si="1131"/>
        <v>0.51916586379972351</v>
      </c>
      <c r="AC4242" s="33">
        <f>IFERROR($X4242/VLOOKUP(CONCATENATE("USD",C4242),[1]GEINDICE!AR$1:AS$65536,2,0),"")</f>
        <v>7199.8849964614292</v>
      </c>
      <c r="AD4242" s="33">
        <f>IFERROR($AA4242/VLOOKUP(CONCATENATE("USD",C4242),[1]GEINDICE!AR$1:AS$65536,2,0),"")</f>
        <v>3737.9345134465675</v>
      </c>
      <c r="AE4242" s="33">
        <f>IFERROR($X4242/VLOOKUP(CONCATENATE("EUR",C4242),[1]GEINDICE!AR$1:AS$65536,2,0),"")</f>
        <v>6363.1708156117083</v>
      </c>
      <c r="AF4242" s="33">
        <f>IFERROR($AA4242/VLOOKUP(CONCATENATE("EUR",C4242),[1]GEINDICE!AR$1:AS$65536,2,0),"")</f>
        <v>3303.5410729922442</v>
      </c>
      <c r="AG4242" s="48" t="str">
        <f>VLOOKUP(E4242,[1]Apresentação!AW$1:AX$65536,2,0)</f>
        <v xml:space="preserve">                    4 - CERAMIC AUXILIARIES</v>
      </c>
      <c r="AH4242" s="48" t="str">
        <f t="shared" si="1132"/>
        <v xml:space="preserve">         5117000055 - MP 9020</v>
      </c>
      <c r="AI4242" s="49" t="str">
        <f t="shared" si="1133"/>
        <v xml:space="preserve">     K00239 - TERRAR INDUSTRIA E COMERCIO LTDA</v>
      </c>
      <c r="AJ4242" t="str">
        <f t="shared" si="1134"/>
        <v xml:space="preserve">     93 - RESALES</v>
      </c>
      <c r="AK4242" t="str">
        <f t="shared" si="1135"/>
        <v/>
      </c>
      <c r="AL4242">
        <f t="shared" si="1136"/>
        <v>5</v>
      </c>
      <c r="AM4242" t="str">
        <f t="shared" si="1137"/>
        <v>2025 5</v>
      </c>
      <c r="AN4242" t="str">
        <f t="shared" si="1138"/>
        <v xml:space="preserve">TERRAR </v>
      </c>
    </row>
    <row r="4243" spans="1:40" x14ac:dyDescent="0.35">
      <c r="A4243">
        <v>81019</v>
      </c>
      <c r="B4243" t="s">
        <v>274</v>
      </c>
      <c r="C4243" s="31">
        <v>45681</v>
      </c>
      <c r="D4243" t="s">
        <v>275</v>
      </c>
      <c r="E4243" t="s">
        <v>276</v>
      </c>
      <c r="F4243" t="s">
        <v>581</v>
      </c>
      <c r="G4243" t="s">
        <v>582</v>
      </c>
      <c r="H4243" t="s">
        <v>579</v>
      </c>
      <c r="I4243" t="s">
        <v>580</v>
      </c>
      <c r="J4243">
        <v>200</v>
      </c>
      <c r="K4243">
        <v>7368</v>
      </c>
      <c r="L4243">
        <v>3872.0823799999998</v>
      </c>
      <c r="M4243">
        <v>949</v>
      </c>
      <c r="N4243">
        <v>36.840000000000003</v>
      </c>
      <c r="O4243" s="32">
        <f t="shared" si="1122"/>
        <v>6419</v>
      </c>
      <c r="P4243" s="32">
        <f t="shared" si="1123"/>
        <v>2546.9176200000002</v>
      </c>
      <c r="Q4243">
        <v>708138</v>
      </c>
      <c r="R4243" t="s">
        <v>281</v>
      </c>
      <c r="S4243" t="s">
        <v>292</v>
      </c>
      <c r="T4243" t="str">
        <f t="shared" si="1124"/>
        <v>VEN</v>
      </c>
      <c r="U4243" t="s">
        <v>293</v>
      </c>
      <c r="V4243" s="33">
        <f t="shared" si="1125"/>
        <v>7368</v>
      </c>
      <c r="W4243">
        <f t="shared" si="1126"/>
        <v>200</v>
      </c>
      <c r="X4243" s="33">
        <f t="shared" si="1127"/>
        <v>6419</v>
      </c>
      <c r="Y4243" s="33">
        <f t="shared" si="1128"/>
        <v>949</v>
      </c>
      <c r="Z4243" s="45">
        <f t="shared" si="1129"/>
        <v>0.34024397665580891</v>
      </c>
      <c r="AA4243" s="33">
        <f t="shared" si="1130"/>
        <v>2506.9176200000002</v>
      </c>
      <c r="AB4243" s="45">
        <f t="shared" si="1131"/>
        <v>0.39054644337124167</v>
      </c>
      <c r="AC4243" s="33">
        <f>IFERROR($X4243/VLOOKUP(CONCATENATE("USD",C4243),[1]GEINDICE!AR$1:AS$65536,2,0),"")</f>
        <v>1089.3508697496818</v>
      </c>
      <c r="AD4243" s="33">
        <f>IFERROR($AA4243/VLOOKUP(CONCATENATE("USD",C4243),[1]GEINDICE!AR$1:AS$65536,2,0),"")</f>
        <v>425.44210776410694</v>
      </c>
      <c r="AE4243" s="33">
        <f>IFERROR($X4243/VLOOKUP(CONCATENATE("EUR",C4243),[1]GEINDICE!AR$1:AS$65536,2,0),"")</f>
        <v>1035.8070710493616</v>
      </c>
      <c r="AF4243" s="33">
        <f>IFERROR($AA4243/VLOOKUP(CONCATENATE("EUR",C4243),[1]GEINDICE!AR$1:AS$65536,2,0),"")</f>
        <v>404.53076761711122</v>
      </c>
      <c r="AG4243" s="48" t="str">
        <f>VLOOKUP(E4243,[1]Apresentação!AW$1:AX$65536,2,0)</f>
        <v xml:space="preserve">                    4 - CERAMIC AUXILIARIES</v>
      </c>
      <c r="AH4243" s="48" t="str">
        <f t="shared" si="1132"/>
        <v xml:space="preserve">         5117000055 - MP 9020</v>
      </c>
      <c r="AI4243" s="49" t="str">
        <f t="shared" si="1133"/>
        <v xml:space="preserve">     K00170 - SMALTICERAM UNICER DO BRASIL LTDA-MATRIZ</v>
      </c>
      <c r="AJ4243" t="str">
        <f t="shared" si="1134"/>
        <v xml:space="preserve">     93 - RESALES</v>
      </c>
      <c r="AK4243" t="str">
        <f t="shared" si="1135"/>
        <v/>
      </c>
      <c r="AL4243">
        <f t="shared" si="1136"/>
        <v>1</v>
      </c>
      <c r="AM4243" t="str">
        <f t="shared" si="1137"/>
        <v>2025 1</v>
      </c>
      <c r="AN4243" t="str">
        <f t="shared" si="1138"/>
        <v xml:space="preserve">SMALTICERAM </v>
      </c>
    </row>
    <row r="4244" spans="1:40" x14ac:dyDescent="0.35">
      <c r="A4244">
        <v>82238</v>
      </c>
      <c r="B4244" t="s">
        <v>274</v>
      </c>
      <c r="C4244" s="31">
        <v>45777</v>
      </c>
      <c r="D4244" t="s">
        <v>275</v>
      </c>
      <c r="E4244" t="s">
        <v>276</v>
      </c>
      <c r="F4244" t="s">
        <v>593</v>
      </c>
      <c r="G4244" t="s">
        <v>594</v>
      </c>
      <c r="H4244" t="s">
        <v>579</v>
      </c>
      <c r="I4244" t="s">
        <v>580</v>
      </c>
      <c r="J4244">
        <v>3000</v>
      </c>
      <c r="K4244">
        <v>108450</v>
      </c>
      <c r="L4244">
        <v>58100.832390000003</v>
      </c>
      <c r="M4244">
        <v>13968.36</v>
      </c>
      <c r="N4244">
        <v>36.15</v>
      </c>
      <c r="O4244" s="32">
        <f t="shared" si="1122"/>
        <v>94481.64</v>
      </c>
      <c r="P4244" s="32">
        <f t="shared" si="1123"/>
        <v>36380.807609999996</v>
      </c>
      <c r="Q4244">
        <v>735368</v>
      </c>
      <c r="R4244" t="s">
        <v>281</v>
      </c>
      <c r="S4244" t="s">
        <v>292</v>
      </c>
      <c r="T4244" t="str">
        <f t="shared" si="1124"/>
        <v>VEN</v>
      </c>
      <c r="U4244" t="s">
        <v>293</v>
      </c>
      <c r="V4244" s="33">
        <f t="shared" si="1125"/>
        <v>108450</v>
      </c>
      <c r="W4244">
        <f t="shared" si="1126"/>
        <v>3000</v>
      </c>
      <c r="X4244" s="33">
        <f t="shared" si="1127"/>
        <v>94481.64</v>
      </c>
      <c r="Y4244" s="33">
        <f t="shared" si="1128"/>
        <v>13968.36</v>
      </c>
      <c r="Z4244" s="45">
        <f t="shared" si="1129"/>
        <v>0.32992906970954355</v>
      </c>
      <c r="AA4244" s="33">
        <f t="shared" si="1130"/>
        <v>35780.807609999996</v>
      </c>
      <c r="AB4244" s="45">
        <f t="shared" si="1131"/>
        <v>0.37870646201738239</v>
      </c>
      <c r="AC4244" s="33">
        <f>IFERROR($X4244/VLOOKUP(CONCATENATE("USD",C4244),[1]GEINDICE!AR$1:AS$65536,2,0),"")</f>
        <v>16690.510175240248</v>
      </c>
      <c r="AD4244" s="33">
        <f>IFERROR($AA4244/VLOOKUP(CONCATENATE("USD",C4244),[1]GEINDICE!AR$1:AS$65536,2,0),"")</f>
        <v>6320.8040577303555</v>
      </c>
      <c r="AE4244" s="33">
        <f>IFERROR($X4244/VLOOKUP(CONCATENATE("EUR",C4244),[1]GEINDICE!AR$1:AS$65536,2,0),"")</f>
        <v>14703.940488047809</v>
      </c>
      <c r="AF4244" s="33">
        <f>IFERROR($AA4244/VLOOKUP(CONCATENATE("EUR",C4244),[1]GEINDICE!AR$1:AS$65536,2,0),"")</f>
        <v>5568.4772799427283</v>
      </c>
      <c r="AG4244" s="48" t="str">
        <f>VLOOKUP(E4244,[1]Apresentação!AW$1:AX$65536,2,0)</f>
        <v xml:space="preserve">                    4 - CERAMIC AUXILIARIES</v>
      </c>
      <c r="AH4244" s="48" t="str">
        <f t="shared" si="1132"/>
        <v xml:space="preserve">         5117000055 - MP 9020</v>
      </c>
      <c r="AI4244" s="49" t="str">
        <f t="shared" si="1133"/>
        <v xml:space="preserve">     K00205 - COLOROBBIA BRASIL PRODUTOS PARA CERAMICA LTDA</v>
      </c>
      <c r="AJ4244" t="str">
        <f t="shared" si="1134"/>
        <v xml:space="preserve">     93 - RESALES</v>
      </c>
      <c r="AK4244" t="str">
        <f t="shared" si="1135"/>
        <v/>
      </c>
      <c r="AL4244">
        <f t="shared" si="1136"/>
        <v>4</v>
      </c>
      <c r="AM4244" t="str">
        <f t="shared" si="1137"/>
        <v>2025 4</v>
      </c>
      <c r="AN4244" t="str">
        <f t="shared" si="1138"/>
        <v xml:space="preserve">COLOROBBIA </v>
      </c>
    </row>
    <row r="4245" spans="1:40" x14ac:dyDescent="0.35">
      <c r="A4245">
        <v>80805</v>
      </c>
      <c r="B4245" t="s">
        <v>274</v>
      </c>
      <c r="C4245" s="31">
        <v>45666</v>
      </c>
      <c r="D4245" t="s">
        <v>275</v>
      </c>
      <c r="E4245" t="s">
        <v>276</v>
      </c>
      <c r="F4245" t="s">
        <v>326</v>
      </c>
      <c r="G4245" t="s">
        <v>327</v>
      </c>
      <c r="H4245" t="s">
        <v>579</v>
      </c>
      <c r="I4245" t="s">
        <v>580</v>
      </c>
      <c r="J4245">
        <v>1000</v>
      </c>
      <c r="K4245">
        <v>34752</v>
      </c>
      <c r="L4245">
        <v>19360.423139999999</v>
      </c>
      <c r="M4245">
        <v>4476.0600000000004</v>
      </c>
      <c r="N4245">
        <v>34.752000000000002</v>
      </c>
      <c r="O4245" s="32">
        <f t="shared" si="1122"/>
        <v>30275.94</v>
      </c>
      <c r="P4245" s="32">
        <f t="shared" si="1123"/>
        <v>10915.51686</v>
      </c>
      <c r="Q4245">
        <v>706683</v>
      </c>
      <c r="R4245" t="s">
        <v>281</v>
      </c>
      <c r="S4245" t="s">
        <v>292</v>
      </c>
      <c r="T4245" t="str">
        <f t="shared" si="1124"/>
        <v>VEN</v>
      </c>
      <c r="U4245" t="s">
        <v>293</v>
      </c>
      <c r="V4245" s="33">
        <f t="shared" si="1125"/>
        <v>34752</v>
      </c>
      <c r="W4245">
        <f t="shared" si="1126"/>
        <v>1000</v>
      </c>
      <c r="X4245" s="33">
        <f t="shared" si="1127"/>
        <v>30275.94</v>
      </c>
      <c r="Y4245" s="33">
        <f t="shared" si="1128"/>
        <v>4476.0600000000004</v>
      </c>
      <c r="Z4245" s="45">
        <f t="shared" si="1129"/>
        <v>0.30834245108195213</v>
      </c>
      <c r="AA4245" s="33">
        <f t="shared" si="1130"/>
        <v>10715.51686</v>
      </c>
      <c r="AB4245" s="45">
        <f t="shared" si="1131"/>
        <v>0.35392846134587397</v>
      </c>
      <c r="AC4245" s="33">
        <f>IFERROR($X4245/VLOOKUP(CONCATENATE("USD",C4245),[1]GEINDICE!AR$1:AS$65536,2,0),"")</f>
        <v>4971.745270625328</v>
      </c>
      <c r="AD4245" s="33">
        <f>IFERROR($AA4245/VLOOKUP(CONCATENATE("USD",C4245),[1]GEINDICE!AR$1:AS$65536,2,0),"")</f>
        <v>1759.6421538360482</v>
      </c>
      <c r="AE4245" s="33">
        <f>IFERROR($X4245/VLOOKUP(CONCATENATE("EUR",C4245),[1]GEINDICE!AR$1:AS$65536,2,0),"")</f>
        <v>4826.9279211772391</v>
      </c>
      <c r="AF4245" s="33">
        <f>IFERROR($AA4245/VLOOKUP(CONCATENATE("EUR",C4245),[1]GEINDICE!AR$1:AS$65536,2,0),"")</f>
        <v>1708.3871721696983</v>
      </c>
      <c r="AG4245" s="48" t="str">
        <f>VLOOKUP(E4245,[1]Apresentação!AW$1:AX$65536,2,0)</f>
        <v xml:space="preserve">                    4 - CERAMIC AUXILIARIES</v>
      </c>
      <c r="AH4245" s="48" t="str">
        <f t="shared" si="1132"/>
        <v xml:space="preserve">         5117000055 - MP 9020</v>
      </c>
      <c r="AI4245" s="49" t="str">
        <f t="shared" si="1133"/>
        <v xml:space="preserve">     K00198 - PBG S.A</v>
      </c>
      <c r="AJ4245" t="str">
        <f t="shared" si="1134"/>
        <v xml:space="preserve">     93 - RESALES</v>
      </c>
      <c r="AK4245" t="str">
        <f t="shared" si="1135"/>
        <v/>
      </c>
      <c r="AL4245">
        <f t="shared" si="1136"/>
        <v>1</v>
      </c>
      <c r="AM4245" t="str">
        <f t="shared" si="1137"/>
        <v>2025 1</v>
      </c>
      <c r="AN4245" t="str">
        <f t="shared" si="1138"/>
        <v xml:space="preserve">PBG </v>
      </c>
    </row>
    <row r="4246" spans="1:40" x14ac:dyDescent="0.35">
      <c r="A4246">
        <v>81576</v>
      </c>
      <c r="B4246" t="s">
        <v>274</v>
      </c>
      <c r="C4246" s="31">
        <v>45726</v>
      </c>
      <c r="D4246" t="s">
        <v>275</v>
      </c>
      <c r="E4246" t="s">
        <v>276</v>
      </c>
      <c r="F4246" t="s">
        <v>593</v>
      </c>
      <c r="G4246" t="s">
        <v>594</v>
      </c>
      <c r="H4246" t="s">
        <v>579</v>
      </c>
      <c r="I4246" t="s">
        <v>580</v>
      </c>
      <c r="J4246">
        <v>1000</v>
      </c>
      <c r="K4246">
        <v>36150</v>
      </c>
      <c r="L4246">
        <v>19224.877260000001</v>
      </c>
      <c r="M4246">
        <v>4656.12</v>
      </c>
      <c r="N4246">
        <v>36.15</v>
      </c>
      <c r="O4246" s="32">
        <f t="shared" si="1122"/>
        <v>31493.88</v>
      </c>
      <c r="P4246" s="32">
        <f t="shared" si="1123"/>
        <v>12269.00274</v>
      </c>
      <c r="Q4246">
        <v>716201</v>
      </c>
      <c r="R4246" t="s">
        <v>281</v>
      </c>
      <c r="S4246" t="s">
        <v>292</v>
      </c>
      <c r="T4246" t="str">
        <f t="shared" si="1124"/>
        <v>VEN</v>
      </c>
      <c r="U4246" t="s">
        <v>293</v>
      </c>
      <c r="V4246" s="33">
        <f t="shared" si="1125"/>
        <v>36150</v>
      </c>
      <c r="W4246">
        <f t="shared" si="1126"/>
        <v>1000</v>
      </c>
      <c r="X4246" s="33">
        <f t="shared" si="1127"/>
        <v>31493.88</v>
      </c>
      <c r="Y4246" s="33">
        <f t="shared" si="1128"/>
        <v>4656.12</v>
      </c>
      <c r="Z4246" s="45">
        <f t="shared" si="1129"/>
        <v>0.33385899695712312</v>
      </c>
      <c r="AA4246" s="33">
        <f t="shared" si="1130"/>
        <v>12069.00274</v>
      </c>
      <c r="AB4246" s="45">
        <f t="shared" si="1131"/>
        <v>0.38321739779284103</v>
      </c>
      <c r="AC4246" s="33">
        <f>IFERROR($X4246/VLOOKUP(CONCATENATE("USD",C4246),[1]GEINDICE!AR$1:AS$65536,2,0),"")</f>
        <v>5436.5406525116523</v>
      </c>
      <c r="AD4246" s="33">
        <f>IFERROR($AA4246/VLOOKUP(CONCATENATE("USD",C4246),[1]GEINDICE!AR$1:AS$65536,2,0),"")</f>
        <v>2083.3769618505094</v>
      </c>
      <c r="AE4246" s="33">
        <f>IFERROR($X4246/VLOOKUP(CONCATENATE("EUR",C4246),[1]GEINDICE!AR$1:AS$65536,2,0),"")</f>
        <v>5016.1471689097716</v>
      </c>
      <c r="AF4246" s="33">
        <f>IFERROR($AA4246/VLOOKUP(CONCATENATE("EUR",C4246),[1]GEINDICE!AR$1:AS$65536,2,0),"")</f>
        <v>1922.274865015529</v>
      </c>
      <c r="AG4246" s="48" t="str">
        <f>VLOOKUP(E4246,[1]Apresentação!AW$1:AX$65536,2,0)</f>
        <v xml:space="preserve">                    4 - CERAMIC AUXILIARIES</v>
      </c>
      <c r="AH4246" s="48" t="str">
        <f t="shared" si="1132"/>
        <v xml:space="preserve">         5117000055 - MP 9020</v>
      </c>
      <c r="AI4246" s="49" t="str">
        <f t="shared" si="1133"/>
        <v xml:space="preserve">     K00205 - COLOROBBIA BRASIL PRODUTOS PARA CERAMICA LTDA</v>
      </c>
      <c r="AJ4246" t="str">
        <f t="shared" si="1134"/>
        <v xml:space="preserve">     93 - RESALES</v>
      </c>
      <c r="AK4246" t="str">
        <f t="shared" si="1135"/>
        <v/>
      </c>
      <c r="AL4246">
        <f t="shared" si="1136"/>
        <v>3</v>
      </c>
      <c r="AM4246" t="str">
        <f t="shared" si="1137"/>
        <v>2025 3</v>
      </c>
      <c r="AN4246" t="str">
        <f t="shared" si="1138"/>
        <v xml:space="preserve">COLOROBBIA </v>
      </c>
    </row>
    <row r="4247" spans="1:40" x14ac:dyDescent="0.35">
      <c r="A4247">
        <v>81591</v>
      </c>
      <c r="B4247" t="s">
        <v>274</v>
      </c>
      <c r="C4247" s="31">
        <v>45727</v>
      </c>
      <c r="D4247" t="s">
        <v>275</v>
      </c>
      <c r="E4247" t="s">
        <v>276</v>
      </c>
      <c r="F4247" t="s">
        <v>585</v>
      </c>
      <c r="G4247" t="s">
        <v>586</v>
      </c>
      <c r="H4247" t="s">
        <v>579</v>
      </c>
      <c r="I4247" t="s">
        <v>580</v>
      </c>
      <c r="J4247">
        <v>500</v>
      </c>
      <c r="K4247">
        <v>23355</v>
      </c>
      <c r="L4247">
        <v>9612.4386300000006</v>
      </c>
      <c r="M4247">
        <v>3008.12</v>
      </c>
      <c r="N4247">
        <v>46.71</v>
      </c>
      <c r="O4247" s="32">
        <f t="shared" si="1122"/>
        <v>20346.88</v>
      </c>
      <c r="P4247" s="32">
        <f t="shared" si="1123"/>
        <v>10734.44137</v>
      </c>
      <c r="Q4247">
        <v>716542</v>
      </c>
      <c r="R4247" t="s">
        <v>281</v>
      </c>
      <c r="S4247" t="s">
        <v>292</v>
      </c>
      <c r="T4247" t="str">
        <f t="shared" si="1124"/>
        <v>VEN</v>
      </c>
      <c r="U4247" t="s">
        <v>293</v>
      </c>
      <c r="V4247" s="33">
        <f t="shared" si="1125"/>
        <v>23355</v>
      </c>
      <c r="W4247">
        <f t="shared" si="1126"/>
        <v>500</v>
      </c>
      <c r="X4247" s="33">
        <f t="shared" si="1127"/>
        <v>20346.88</v>
      </c>
      <c r="Y4247" s="33">
        <f t="shared" si="1128"/>
        <v>3008.12</v>
      </c>
      <c r="Z4247" s="45">
        <f t="shared" si="1129"/>
        <v>0.45533895825305076</v>
      </c>
      <c r="AA4247" s="33">
        <f t="shared" si="1130"/>
        <v>10634.44137</v>
      </c>
      <c r="AB4247" s="45">
        <f t="shared" si="1131"/>
        <v>0.52265710369353924</v>
      </c>
      <c r="AC4247" s="33">
        <f>IFERROR($X4247/VLOOKUP(CONCATENATE("USD",C4247),[1]GEINDICE!AR$1:AS$65536,2,0),"")</f>
        <v>3487.2793336304117</v>
      </c>
      <c r="AD4247" s="33">
        <f>IFERROR($AA4247/VLOOKUP(CONCATENATE("USD",C4247),[1]GEINDICE!AR$1:AS$65536,2,0),"")</f>
        <v>1822.6513162856065</v>
      </c>
      <c r="AE4247" s="33">
        <f>IFERROR($X4247/VLOOKUP(CONCATENATE("EUR",C4247),[1]GEINDICE!AR$1:AS$65536,2,0),"")</f>
        <v>3191.417143753431</v>
      </c>
      <c r="AF4247" s="33">
        <f>IFERROR($AA4247/VLOOKUP(CONCATENATE("EUR",C4247),[1]GEINDICE!AR$1:AS$65536,2,0),"")</f>
        <v>1668.0168410320757</v>
      </c>
      <c r="AG4247" s="48" t="str">
        <f>VLOOKUP(E4247,[1]Apresentação!AW$1:AX$65536,2,0)</f>
        <v xml:space="preserve">                    4 - CERAMIC AUXILIARIES</v>
      </c>
      <c r="AH4247" s="48" t="str">
        <f t="shared" si="1132"/>
        <v xml:space="preserve">         5117000055 - MP 9020</v>
      </c>
      <c r="AI4247" s="49" t="str">
        <f t="shared" si="1133"/>
        <v xml:space="preserve">     K00450 - CERAMICA ALMEIDA LTDA</v>
      </c>
      <c r="AJ4247" t="str">
        <f t="shared" si="1134"/>
        <v xml:space="preserve">     93 - RESALES</v>
      </c>
      <c r="AK4247" t="str">
        <f t="shared" si="1135"/>
        <v/>
      </c>
      <c r="AL4247">
        <f t="shared" si="1136"/>
        <v>3</v>
      </c>
      <c r="AM4247" t="str">
        <f t="shared" si="1137"/>
        <v>2025 3</v>
      </c>
      <c r="AN4247" t="str">
        <f t="shared" si="1138"/>
        <v xml:space="preserve">CERAMICA </v>
      </c>
    </row>
    <row r="4248" spans="1:40" x14ac:dyDescent="0.35">
      <c r="A4248">
        <v>81850</v>
      </c>
      <c r="B4248" t="s">
        <v>274</v>
      </c>
      <c r="C4248" s="31">
        <v>45747</v>
      </c>
      <c r="D4248" t="s">
        <v>275</v>
      </c>
      <c r="E4248" t="s">
        <v>276</v>
      </c>
      <c r="F4248" t="s">
        <v>593</v>
      </c>
      <c r="G4248" t="s">
        <v>594</v>
      </c>
      <c r="H4248" t="s">
        <v>579</v>
      </c>
      <c r="I4248" t="s">
        <v>580</v>
      </c>
      <c r="J4248">
        <v>2000</v>
      </c>
      <c r="K4248">
        <v>72300</v>
      </c>
      <c r="L4248">
        <v>38731.855430000003</v>
      </c>
      <c r="M4248">
        <v>9312.24</v>
      </c>
      <c r="N4248">
        <v>36.15</v>
      </c>
      <c r="O4248" s="32">
        <f t="shared" si="1122"/>
        <v>62987.76</v>
      </c>
      <c r="P4248" s="32">
        <f t="shared" si="1123"/>
        <v>24255.904569999999</v>
      </c>
      <c r="Q4248">
        <v>724363</v>
      </c>
      <c r="R4248" t="s">
        <v>281</v>
      </c>
      <c r="S4248" t="s">
        <v>292</v>
      </c>
      <c r="T4248" t="str">
        <f t="shared" si="1124"/>
        <v>VEN</v>
      </c>
      <c r="U4248" t="s">
        <v>293</v>
      </c>
      <c r="V4248" s="33">
        <f t="shared" si="1125"/>
        <v>72300</v>
      </c>
      <c r="W4248">
        <f t="shared" si="1126"/>
        <v>2000</v>
      </c>
      <c r="X4248" s="33">
        <f t="shared" si="1127"/>
        <v>62987.76</v>
      </c>
      <c r="Y4248" s="33">
        <f t="shared" si="1128"/>
        <v>9312.24</v>
      </c>
      <c r="Z4248" s="45">
        <f t="shared" si="1129"/>
        <v>0.32995718630705395</v>
      </c>
      <c r="AA4248" s="33">
        <f t="shared" si="1130"/>
        <v>23855.904569999999</v>
      </c>
      <c r="AB4248" s="45">
        <f t="shared" si="1131"/>
        <v>0.37873873543050268</v>
      </c>
      <c r="AC4248" s="33">
        <f>IFERROR($X4248/VLOOKUP(CONCATENATE("USD",C4248),[1]GEINDICE!AR$1:AS$65536,2,0),"")</f>
        <v>10969.273100902094</v>
      </c>
      <c r="AD4248" s="33">
        <f>IFERROR($AA4248/VLOOKUP(CONCATENATE("USD",C4248),[1]GEINDICE!AR$1:AS$65536,2,0),"")</f>
        <v>4154.4886228274872</v>
      </c>
      <c r="AE4248" s="33">
        <f>IFERROR($X4248/VLOOKUP(CONCATENATE("EUR",C4248),[1]GEINDICE!AR$1:AS$65536,2,0),"")</f>
        <v>10160.463278112045</v>
      </c>
      <c r="AF4248" s="33">
        <f>IFERROR($AA4248/VLOOKUP(CONCATENATE("EUR",C4248),[1]GEINDICE!AR$1:AS$65536,2,0),"")</f>
        <v>3848.1610133402155</v>
      </c>
      <c r="AG4248" s="48" t="str">
        <f>VLOOKUP(E4248,[1]Apresentação!AW$1:AX$65536,2,0)</f>
        <v xml:space="preserve">                    4 - CERAMIC AUXILIARIES</v>
      </c>
      <c r="AH4248" s="48" t="str">
        <f t="shared" si="1132"/>
        <v xml:space="preserve">         5117000055 - MP 9020</v>
      </c>
      <c r="AI4248" s="49" t="str">
        <f t="shared" si="1133"/>
        <v xml:space="preserve">     K00205 - COLOROBBIA BRASIL PRODUTOS PARA CERAMICA LTDA</v>
      </c>
      <c r="AJ4248" t="str">
        <f t="shared" si="1134"/>
        <v xml:space="preserve">     93 - RESALES</v>
      </c>
      <c r="AK4248" t="str">
        <f t="shared" si="1135"/>
        <v/>
      </c>
      <c r="AL4248">
        <f t="shared" si="1136"/>
        <v>3</v>
      </c>
      <c r="AM4248" t="str">
        <f t="shared" si="1137"/>
        <v>2025 3</v>
      </c>
      <c r="AN4248" t="str">
        <f t="shared" si="1138"/>
        <v xml:space="preserve">COLOROBBIA </v>
      </c>
    </row>
    <row r="4249" spans="1:40" x14ac:dyDescent="0.35">
      <c r="A4249">
        <v>81852</v>
      </c>
      <c r="B4249" t="s">
        <v>274</v>
      </c>
      <c r="C4249" s="31">
        <v>45747</v>
      </c>
      <c r="D4249" t="s">
        <v>275</v>
      </c>
      <c r="E4249" t="s">
        <v>276</v>
      </c>
      <c r="F4249" t="s">
        <v>326</v>
      </c>
      <c r="G4249" t="s">
        <v>327</v>
      </c>
      <c r="H4249" t="s">
        <v>579</v>
      </c>
      <c r="I4249" t="s">
        <v>580</v>
      </c>
      <c r="J4249">
        <v>2000</v>
      </c>
      <c r="K4249">
        <v>69504</v>
      </c>
      <c r="L4249">
        <v>38731.855430000003</v>
      </c>
      <c r="M4249">
        <v>8952.11</v>
      </c>
      <c r="N4249">
        <v>34.752000000000002</v>
      </c>
      <c r="O4249" s="32">
        <f t="shared" si="1122"/>
        <v>60551.89</v>
      </c>
      <c r="P4249" s="32">
        <f t="shared" si="1123"/>
        <v>21820.034569999996</v>
      </c>
      <c r="Q4249">
        <v>724371</v>
      </c>
      <c r="R4249" t="s">
        <v>281</v>
      </c>
      <c r="S4249" t="s">
        <v>292</v>
      </c>
      <c r="T4249" t="str">
        <f t="shared" si="1124"/>
        <v>VEN</v>
      </c>
      <c r="U4249" t="s">
        <v>300</v>
      </c>
      <c r="V4249" s="33">
        <f t="shared" si="1125"/>
        <v>69504</v>
      </c>
      <c r="W4249">
        <f t="shared" si="1126"/>
        <v>2000</v>
      </c>
      <c r="X4249" s="33">
        <f t="shared" si="1127"/>
        <v>60551.89</v>
      </c>
      <c r="Y4249" s="33">
        <f t="shared" si="1128"/>
        <v>8952.11</v>
      </c>
      <c r="Z4249" s="45">
        <f t="shared" si="1129"/>
        <v>0.30818419903890421</v>
      </c>
      <c r="AA4249" s="33">
        <f t="shared" si="1130"/>
        <v>21420.034569999996</v>
      </c>
      <c r="AB4249" s="45">
        <f t="shared" si="1131"/>
        <v>0.35374675456042737</v>
      </c>
      <c r="AC4249" s="33">
        <f>IFERROR($X4249/VLOOKUP(CONCATENATE("USD",C4249),[1]GEINDICE!AR$1:AS$65536,2,0),"")</f>
        <v>10545.068092368778</v>
      </c>
      <c r="AD4249" s="33">
        <f>IFERROR($AA4249/VLOOKUP(CONCATENATE("USD",C4249),[1]GEINDICE!AR$1:AS$65536,2,0),"")</f>
        <v>3730.2836142941719</v>
      </c>
      <c r="AE4249" s="33">
        <f>IFERROR($X4249/VLOOKUP(CONCATENATE("EUR",C4249),[1]GEINDICE!AR$1:AS$65536,2,0),"")</f>
        <v>9767.5366573645406</v>
      </c>
      <c r="AF4249" s="33">
        <f>IFERROR($AA4249/VLOOKUP(CONCATENATE("EUR",C4249),[1]GEINDICE!AR$1:AS$65536,2,0),"")</f>
        <v>3455.2343925927116</v>
      </c>
      <c r="AG4249" s="48" t="str">
        <f>VLOOKUP(E4249,[1]Apresentação!AW$1:AX$65536,2,0)</f>
        <v xml:space="preserve">                    4 - CERAMIC AUXILIARIES</v>
      </c>
      <c r="AH4249" s="48" t="str">
        <f t="shared" si="1132"/>
        <v xml:space="preserve">         5117000055 - MP 9020</v>
      </c>
      <c r="AI4249" s="49" t="str">
        <f t="shared" si="1133"/>
        <v xml:space="preserve">     K00198 - PBG S.A</v>
      </c>
      <c r="AJ4249" t="str">
        <f t="shared" si="1134"/>
        <v xml:space="preserve">     93 - RESALES</v>
      </c>
      <c r="AK4249" t="str">
        <f t="shared" si="1135"/>
        <v/>
      </c>
      <c r="AL4249">
        <f t="shared" si="1136"/>
        <v>3</v>
      </c>
      <c r="AM4249" t="str">
        <f t="shared" si="1137"/>
        <v>2025 3</v>
      </c>
      <c r="AN4249" t="str">
        <f t="shared" si="1138"/>
        <v xml:space="preserve">PBG </v>
      </c>
    </row>
    <row r="4250" spans="1:40" x14ac:dyDescent="0.35">
      <c r="A4250">
        <v>81855</v>
      </c>
      <c r="B4250" t="s">
        <v>274</v>
      </c>
      <c r="C4250" s="31">
        <v>45747</v>
      </c>
      <c r="D4250" t="s">
        <v>275</v>
      </c>
      <c r="E4250" t="s">
        <v>276</v>
      </c>
      <c r="F4250" t="s">
        <v>595</v>
      </c>
      <c r="G4250" t="s">
        <v>596</v>
      </c>
      <c r="H4250" t="s">
        <v>579</v>
      </c>
      <c r="I4250" t="s">
        <v>580</v>
      </c>
      <c r="J4250">
        <v>50</v>
      </c>
      <c r="K4250">
        <v>1792.5</v>
      </c>
      <c r="L4250">
        <v>968.29638999999997</v>
      </c>
      <c r="M4250">
        <v>230.87</v>
      </c>
      <c r="N4250">
        <v>35.85</v>
      </c>
      <c r="O4250" s="32">
        <f t="shared" si="1122"/>
        <v>1561.63</v>
      </c>
      <c r="P4250" s="32">
        <f t="shared" si="1123"/>
        <v>593.33361000000014</v>
      </c>
      <c r="Q4250">
        <v>724391</v>
      </c>
      <c r="R4250" t="s">
        <v>281</v>
      </c>
      <c r="S4250" t="s">
        <v>292</v>
      </c>
      <c r="T4250" t="str">
        <f t="shared" si="1124"/>
        <v>VEN</v>
      </c>
      <c r="U4250" t="s">
        <v>293</v>
      </c>
      <c r="V4250" s="33">
        <f t="shared" si="1125"/>
        <v>1792.5</v>
      </c>
      <c r="W4250">
        <f t="shared" si="1126"/>
        <v>50</v>
      </c>
      <c r="X4250" s="33">
        <f t="shared" si="1127"/>
        <v>1561.63</v>
      </c>
      <c r="Y4250" s="33">
        <f t="shared" si="1128"/>
        <v>230.87</v>
      </c>
      <c r="Z4250" s="45">
        <f t="shared" si="1129"/>
        <v>0.32543018688981878</v>
      </c>
      <c r="AA4250" s="33">
        <f t="shared" si="1130"/>
        <v>583.33361000000014</v>
      </c>
      <c r="AB4250" s="45">
        <f t="shared" si="1131"/>
        <v>0.37354149830625699</v>
      </c>
      <c r="AC4250" s="33">
        <f>IFERROR($X4250/VLOOKUP(CONCATENATE("USD",C4250),[1]GEINDICE!AR$1:AS$65536,2,0),"")</f>
        <v>271.95674131865837</v>
      </c>
      <c r="AD4250" s="33">
        <f>IFERROR($AA4250/VLOOKUP(CONCATENATE("USD",C4250),[1]GEINDICE!AR$1:AS$65536,2,0),"")</f>
        <v>101.58712862665878</v>
      </c>
      <c r="AE4250" s="33">
        <f>IFERROR($X4250/VLOOKUP(CONCATENATE("EUR",C4250),[1]GEINDICE!AR$1:AS$65536,2,0),"")</f>
        <v>251.90424725372222</v>
      </c>
      <c r="AF4250" s="33">
        <f>IFERROR($AA4250/VLOOKUP(CONCATENATE("EUR",C4250),[1]GEINDICE!AR$1:AS$65536,2,0),"")</f>
        <v>94.096689948865219</v>
      </c>
      <c r="AG4250" s="48" t="str">
        <f>VLOOKUP(E4250,[1]Apresentação!AW$1:AX$65536,2,0)</f>
        <v xml:space="preserve">                    4 - CERAMIC AUXILIARIES</v>
      </c>
      <c r="AH4250" s="48" t="str">
        <f t="shared" si="1132"/>
        <v xml:space="preserve">         5117000055 - MP 9020</v>
      </c>
      <c r="AI4250" s="49" t="str">
        <f t="shared" si="1133"/>
        <v xml:space="preserve">     K00148 - ELIANE S/A REVESTIMENTOS CERAMICOS</v>
      </c>
      <c r="AJ4250" t="str">
        <f t="shared" si="1134"/>
        <v xml:space="preserve">     93 - RESALES</v>
      </c>
      <c r="AK4250" t="str">
        <f t="shared" si="1135"/>
        <v/>
      </c>
      <c r="AL4250">
        <f t="shared" si="1136"/>
        <v>3</v>
      </c>
      <c r="AM4250" t="str">
        <f t="shared" si="1137"/>
        <v>2025 3</v>
      </c>
      <c r="AN4250" t="str">
        <f t="shared" si="1138"/>
        <v xml:space="preserve">ELIANE </v>
      </c>
    </row>
    <row r="4251" spans="1:40" x14ac:dyDescent="0.35">
      <c r="A4251">
        <v>81716</v>
      </c>
      <c r="B4251" t="s">
        <v>274</v>
      </c>
      <c r="C4251" s="31">
        <v>45736</v>
      </c>
      <c r="D4251" t="s">
        <v>275</v>
      </c>
      <c r="E4251" t="s">
        <v>276</v>
      </c>
      <c r="F4251" t="s">
        <v>326</v>
      </c>
      <c r="G4251" t="s">
        <v>327</v>
      </c>
      <c r="H4251" t="s">
        <v>579</v>
      </c>
      <c r="I4251" t="s">
        <v>580</v>
      </c>
      <c r="J4251">
        <v>1000</v>
      </c>
      <c r="K4251">
        <v>34752</v>
      </c>
      <c r="L4251">
        <v>19365.909210000002</v>
      </c>
      <c r="M4251">
        <v>4476.0600000000004</v>
      </c>
      <c r="N4251">
        <v>34.752000000000002</v>
      </c>
      <c r="O4251" s="32">
        <f t="shared" si="1122"/>
        <v>30275.94</v>
      </c>
      <c r="P4251" s="32">
        <f t="shared" si="1123"/>
        <v>10910.030789999997</v>
      </c>
      <c r="Q4251">
        <v>720029</v>
      </c>
      <c r="R4251" t="s">
        <v>281</v>
      </c>
      <c r="S4251" t="s">
        <v>292</v>
      </c>
      <c r="T4251" t="str">
        <f t="shared" si="1124"/>
        <v>VEN</v>
      </c>
      <c r="U4251" t="s">
        <v>300</v>
      </c>
      <c r="V4251" s="33">
        <f t="shared" si="1125"/>
        <v>34752</v>
      </c>
      <c r="W4251">
        <f t="shared" si="1126"/>
        <v>1000</v>
      </c>
      <c r="X4251" s="33">
        <f t="shared" si="1127"/>
        <v>30275.94</v>
      </c>
      <c r="Y4251" s="33">
        <f t="shared" si="1128"/>
        <v>4476.0600000000004</v>
      </c>
      <c r="Z4251" s="45">
        <f t="shared" si="1129"/>
        <v>0.30818458764963158</v>
      </c>
      <c r="AA4251" s="33">
        <f t="shared" si="1130"/>
        <v>10710.030789999997</v>
      </c>
      <c r="AB4251" s="45">
        <f t="shared" si="1131"/>
        <v>0.35374725904464066</v>
      </c>
      <c r="AC4251" s="33">
        <f>IFERROR($X4251/VLOOKUP(CONCATENATE("USD",C4251),[1]GEINDICE!AR$1:AS$65536,2,0),"")</f>
        <v>5346.4611146429324</v>
      </c>
      <c r="AD4251" s="33">
        <f>IFERROR($AA4251/VLOOKUP(CONCATENATE("USD",C4251),[1]GEINDICE!AR$1:AS$65536,2,0),"")</f>
        <v>1891.2959648936917</v>
      </c>
      <c r="AE4251" s="33">
        <f>IFERROR($X4251/VLOOKUP(CONCATENATE("EUR",C4251),[1]GEINDICE!AR$1:AS$65536,2,0),"")</f>
        <v>4928.5267784470125</v>
      </c>
      <c r="AF4251" s="33">
        <f>IFERROR($AA4251/VLOOKUP(CONCATENATE("EUR",C4251),[1]GEINDICE!AR$1:AS$65536,2,0),"")</f>
        <v>1743.4528390037435</v>
      </c>
      <c r="AG4251" s="48" t="str">
        <f>VLOOKUP(E4251,[1]Apresentação!AW$1:AX$65536,2,0)</f>
        <v xml:space="preserve">                    4 - CERAMIC AUXILIARIES</v>
      </c>
      <c r="AH4251" s="48" t="str">
        <f t="shared" si="1132"/>
        <v xml:space="preserve">         5117000055 - MP 9020</v>
      </c>
      <c r="AI4251" s="49" t="str">
        <f t="shared" si="1133"/>
        <v xml:space="preserve">     K00198 - PBG S.A</v>
      </c>
      <c r="AJ4251" t="str">
        <f t="shared" si="1134"/>
        <v xml:space="preserve">     93 - RESALES</v>
      </c>
      <c r="AK4251" t="str">
        <f t="shared" si="1135"/>
        <v/>
      </c>
      <c r="AL4251">
        <f t="shared" si="1136"/>
        <v>3</v>
      </c>
      <c r="AM4251" t="str">
        <f t="shared" si="1137"/>
        <v>2025 3</v>
      </c>
      <c r="AN4251" t="str">
        <f t="shared" si="1138"/>
        <v xml:space="preserve">PBG </v>
      </c>
    </row>
    <row r="4252" spans="1:40" x14ac:dyDescent="0.35">
      <c r="A4252">
        <v>81514</v>
      </c>
      <c r="B4252" t="s">
        <v>274</v>
      </c>
      <c r="C4252" s="31">
        <v>45721</v>
      </c>
      <c r="D4252" t="s">
        <v>275</v>
      </c>
      <c r="E4252" t="s">
        <v>276</v>
      </c>
      <c r="F4252" t="s">
        <v>326</v>
      </c>
      <c r="G4252" t="s">
        <v>327</v>
      </c>
      <c r="H4252" t="s">
        <v>579</v>
      </c>
      <c r="I4252" t="s">
        <v>580</v>
      </c>
      <c r="J4252">
        <v>1000</v>
      </c>
      <c r="K4252">
        <v>34752</v>
      </c>
      <c r="L4252">
        <v>19224.877110000001</v>
      </c>
      <c r="M4252">
        <v>4476.0600000000004</v>
      </c>
      <c r="N4252">
        <v>34.752000000000002</v>
      </c>
      <c r="O4252" s="32">
        <f t="shared" si="1122"/>
        <v>30275.94</v>
      </c>
      <c r="P4252" s="32">
        <f t="shared" si="1123"/>
        <v>11051.062889999997</v>
      </c>
      <c r="Q4252">
        <v>714406</v>
      </c>
      <c r="R4252" t="s">
        <v>281</v>
      </c>
      <c r="S4252" t="s">
        <v>292</v>
      </c>
      <c r="T4252" t="str">
        <f t="shared" si="1124"/>
        <v>VEN</v>
      </c>
      <c r="U4252" t="s">
        <v>300</v>
      </c>
      <c r="V4252" s="33">
        <f t="shared" si="1125"/>
        <v>34752</v>
      </c>
      <c r="W4252">
        <f t="shared" si="1126"/>
        <v>1000</v>
      </c>
      <c r="X4252" s="33">
        <f t="shared" si="1127"/>
        <v>30275.94</v>
      </c>
      <c r="Y4252" s="33">
        <f t="shared" si="1128"/>
        <v>4476.0600000000004</v>
      </c>
      <c r="Z4252" s="45">
        <f t="shared" si="1129"/>
        <v>0.31224283177946588</v>
      </c>
      <c r="AA4252" s="33">
        <f t="shared" si="1130"/>
        <v>10851.062889999997</v>
      </c>
      <c r="AB4252" s="45">
        <f t="shared" si="1131"/>
        <v>0.35840548270342715</v>
      </c>
      <c r="AC4252" s="33">
        <f>IFERROR($X4252/VLOOKUP(CONCATENATE("USD",C4252),[1]GEINDICE!AR$1:AS$65536,2,0),"")</f>
        <v>5227.7411334047029</v>
      </c>
      <c r="AD4252" s="33">
        <f>IFERROR($AA4252/VLOOKUP(CONCATENATE("USD",C4252),[1]GEINDICE!AR$1:AS$65536,2,0),"")</f>
        <v>1873.6510843664739</v>
      </c>
      <c r="AE4252" s="33">
        <f>IFERROR($X4252/VLOOKUP(CONCATENATE("EUR",C4252),[1]GEINDICE!AR$1:AS$65536,2,0),"")</f>
        <v>4852.146737823934</v>
      </c>
      <c r="AF4252" s="33">
        <f>IFERROR($AA4252/VLOOKUP(CONCATENATE("EUR",C4252),[1]GEINDICE!AR$1:AS$65536,2,0),"")</f>
        <v>1739.0359937176463</v>
      </c>
      <c r="AG4252" s="48" t="str">
        <f>VLOOKUP(E4252,[1]Apresentação!AW$1:AX$65536,2,0)</f>
        <v xml:space="preserve">                    4 - CERAMIC AUXILIARIES</v>
      </c>
      <c r="AH4252" s="48" t="str">
        <f t="shared" si="1132"/>
        <v xml:space="preserve">         5117000055 - MP 9020</v>
      </c>
      <c r="AI4252" s="49" t="str">
        <f t="shared" si="1133"/>
        <v xml:space="preserve">     K00198 - PBG S.A</v>
      </c>
      <c r="AJ4252" t="str">
        <f t="shared" si="1134"/>
        <v xml:space="preserve">     93 - RESALES</v>
      </c>
      <c r="AK4252" t="str">
        <f t="shared" si="1135"/>
        <v/>
      </c>
      <c r="AL4252">
        <f t="shared" si="1136"/>
        <v>3</v>
      </c>
      <c r="AM4252" t="str">
        <f t="shared" si="1137"/>
        <v>2025 3</v>
      </c>
      <c r="AN4252" t="str">
        <f t="shared" si="1138"/>
        <v xml:space="preserve">PBG </v>
      </c>
    </row>
    <row r="4253" spans="1:40" x14ac:dyDescent="0.35">
      <c r="A4253">
        <v>81213</v>
      </c>
      <c r="B4253" t="s">
        <v>274</v>
      </c>
      <c r="C4253" s="31">
        <v>45695</v>
      </c>
      <c r="D4253" t="s">
        <v>275</v>
      </c>
      <c r="E4253" t="s">
        <v>276</v>
      </c>
      <c r="F4253" t="s">
        <v>398</v>
      </c>
      <c r="G4253" t="s">
        <v>399</v>
      </c>
      <c r="H4253" t="s">
        <v>579</v>
      </c>
      <c r="I4253" t="s">
        <v>580</v>
      </c>
      <c r="J4253">
        <v>1000</v>
      </c>
      <c r="K4253">
        <v>35850</v>
      </c>
      <c r="L4253">
        <v>19224.986949999999</v>
      </c>
      <c r="M4253">
        <v>4617.4799999999996</v>
      </c>
      <c r="N4253">
        <v>35.85</v>
      </c>
      <c r="O4253" s="32">
        <f t="shared" si="1122"/>
        <v>31232.52</v>
      </c>
      <c r="P4253" s="32">
        <f t="shared" si="1123"/>
        <v>12007.533050000002</v>
      </c>
      <c r="Q4253">
        <v>709626</v>
      </c>
      <c r="R4253" t="s">
        <v>281</v>
      </c>
      <c r="S4253" t="s">
        <v>292</v>
      </c>
      <c r="T4253" t="str">
        <f t="shared" si="1124"/>
        <v>VEN</v>
      </c>
      <c r="U4253" t="s">
        <v>293</v>
      </c>
      <c r="V4253" s="33">
        <f t="shared" si="1125"/>
        <v>35850</v>
      </c>
      <c r="W4253">
        <f t="shared" si="1126"/>
        <v>1000</v>
      </c>
      <c r="X4253" s="33">
        <f t="shared" si="1127"/>
        <v>31232.52</v>
      </c>
      <c r="Y4253" s="33">
        <f t="shared" si="1128"/>
        <v>4617.4799999999996</v>
      </c>
      <c r="Z4253" s="45">
        <f t="shared" si="1129"/>
        <v>0.32935935983263603</v>
      </c>
      <c r="AA4253" s="33">
        <f t="shared" si="1130"/>
        <v>11807.533050000002</v>
      </c>
      <c r="AB4253" s="45">
        <f t="shared" si="1131"/>
        <v>0.37805252506041787</v>
      </c>
      <c r="AC4253" s="33">
        <f>IFERROR($X4253/VLOOKUP(CONCATENATE("USD",C4253),[1]GEINDICE!AR$1:AS$65536,2,0),"")</f>
        <v>5426.3634310335838</v>
      </c>
      <c r="AD4253" s="33">
        <f>IFERROR($AA4253/VLOOKUP(CONCATENATE("USD",C4253),[1]GEINDICE!AR$1:AS$65536,2,0),"")</f>
        <v>2051.4503969977591</v>
      </c>
      <c r="AE4253" s="33">
        <f>IFERROR($X4253/VLOOKUP(CONCATENATE("EUR",C4253),[1]GEINDICE!AR$1:AS$65536,2,0),"")</f>
        <v>5240.7953687389881</v>
      </c>
      <c r="AF4253" s="33">
        <f>IFERROR($AA4253/VLOOKUP(CONCATENATE("EUR",C4253),[1]GEINDICE!AR$1:AS$65536,2,0),"")</f>
        <v>1981.295922476718</v>
      </c>
      <c r="AG4253" s="48" t="str">
        <f>VLOOKUP(E4253,[1]Apresentação!AW$1:AX$65536,2,0)</f>
        <v xml:space="preserve">                    4 - CERAMIC AUXILIARIES</v>
      </c>
      <c r="AH4253" s="48" t="str">
        <f t="shared" si="1132"/>
        <v xml:space="preserve">         5117000055 - MP 9020</v>
      </c>
      <c r="AI4253" s="49" t="str">
        <f t="shared" si="1133"/>
        <v xml:space="preserve">     K00002 - MOHAWK REVESTIMENTOS COCAL DO SUL LTDA</v>
      </c>
      <c r="AJ4253" t="str">
        <f t="shared" si="1134"/>
        <v xml:space="preserve">     93 - RESALES</v>
      </c>
      <c r="AK4253" t="str">
        <f t="shared" si="1135"/>
        <v/>
      </c>
      <c r="AL4253">
        <f t="shared" si="1136"/>
        <v>2</v>
      </c>
      <c r="AM4253" t="str">
        <f t="shared" si="1137"/>
        <v>2025 2</v>
      </c>
      <c r="AN4253" t="str">
        <f t="shared" si="1138"/>
        <v xml:space="preserve">MOHAWK </v>
      </c>
    </row>
    <row r="4254" spans="1:40" x14ac:dyDescent="0.35">
      <c r="A4254">
        <v>80987</v>
      </c>
      <c r="B4254" t="s">
        <v>274</v>
      </c>
      <c r="C4254" s="31">
        <v>45680</v>
      </c>
      <c r="D4254" t="s">
        <v>275</v>
      </c>
      <c r="E4254" t="s">
        <v>276</v>
      </c>
      <c r="F4254" t="s">
        <v>591</v>
      </c>
      <c r="G4254" t="s">
        <v>592</v>
      </c>
      <c r="H4254" t="s">
        <v>579</v>
      </c>
      <c r="I4254" t="s">
        <v>580</v>
      </c>
      <c r="J4254">
        <v>2000</v>
      </c>
      <c r="K4254">
        <v>93420</v>
      </c>
      <c r="L4254">
        <v>38720.823830000001</v>
      </c>
      <c r="M4254">
        <v>12032.49</v>
      </c>
      <c r="N4254">
        <v>46.71</v>
      </c>
      <c r="O4254" s="32">
        <f t="shared" si="1122"/>
        <v>81387.509999999995</v>
      </c>
      <c r="P4254" s="32">
        <f t="shared" si="1123"/>
        <v>42666.686169999994</v>
      </c>
      <c r="Q4254">
        <v>708008</v>
      </c>
      <c r="R4254" t="s">
        <v>281</v>
      </c>
      <c r="S4254" t="s">
        <v>292</v>
      </c>
      <c r="T4254" t="str">
        <f t="shared" si="1124"/>
        <v>VEN</v>
      </c>
      <c r="U4254" t="s">
        <v>293</v>
      </c>
      <c r="V4254" s="33">
        <f t="shared" si="1125"/>
        <v>93420</v>
      </c>
      <c r="W4254">
        <f t="shared" si="1126"/>
        <v>2000</v>
      </c>
      <c r="X4254" s="33">
        <f t="shared" si="1127"/>
        <v>81387.509999999995</v>
      </c>
      <c r="Y4254" s="33">
        <f t="shared" si="1128"/>
        <v>12032.49</v>
      </c>
      <c r="Z4254" s="45">
        <f t="shared" si="1129"/>
        <v>0.45243723153500315</v>
      </c>
      <c r="AA4254" s="33">
        <f t="shared" si="1130"/>
        <v>42266.686169999994</v>
      </c>
      <c r="AB4254" s="45">
        <f t="shared" si="1131"/>
        <v>0.51932644419272678</v>
      </c>
      <c r="AC4254" s="33">
        <f>IFERROR($X4254/VLOOKUP(CONCATENATE("USD",C4254),[1]GEINDICE!AR$1:AS$65536,2,0),"")</f>
        <v>13701.831680668023</v>
      </c>
      <c r="AD4254" s="33">
        <f>IFERROR($AA4254/VLOOKUP(CONCATENATE("USD",C4254),[1]GEINDICE!AR$1:AS$65536,2,0),"")</f>
        <v>7115.7235256485783</v>
      </c>
      <c r="AE4254" s="33">
        <f>IFERROR($X4254/VLOOKUP(CONCATENATE("EUR",C4254),[1]GEINDICE!AR$1:AS$65536,2,0),"")</f>
        <v>13178.669624496008</v>
      </c>
      <c r="AF4254" s="33">
        <f>IFERROR($AA4254/VLOOKUP(CONCATENATE("EUR",C4254),[1]GEINDICE!AR$1:AS$65536,2,0),"")</f>
        <v>6844.0316352802101</v>
      </c>
      <c r="AG4254" s="48" t="str">
        <f>VLOOKUP(E4254,[1]Apresentação!AW$1:AX$65536,2,0)</f>
        <v xml:space="preserve">                    4 - CERAMIC AUXILIARIES</v>
      </c>
      <c r="AH4254" s="48" t="str">
        <f t="shared" si="1132"/>
        <v xml:space="preserve">         5117000055 - MP 9020</v>
      </c>
      <c r="AI4254" s="49" t="str">
        <f t="shared" si="1133"/>
        <v xml:space="preserve">     K00239 - TERRAR INDUSTRIA E COMERCIO LTDA</v>
      </c>
      <c r="AJ4254" t="str">
        <f t="shared" si="1134"/>
        <v xml:space="preserve">     93 - RESALES</v>
      </c>
      <c r="AK4254" t="str">
        <f t="shared" si="1135"/>
        <v/>
      </c>
      <c r="AL4254">
        <f t="shared" si="1136"/>
        <v>1</v>
      </c>
      <c r="AM4254" t="str">
        <f t="shared" si="1137"/>
        <v>2025 1</v>
      </c>
      <c r="AN4254" t="str">
        <f t="shared" si="1138"/>
        <v xml:space="preserve">TERRAR </v>
      </c>
    </row>
    <row r="4255" spans="1:40" x14ac:dyDescent="0.35">
      <c r="A4255">
        <v>80991</v>
      </c>
      <c r="B4255" t="s">
        <v>274</v>
      </c>
      <c r="C4255" s="31">
        <v>45680</v>
      </c>
      <c r="D4255" t="s">
        <v>275</v>
      </c>
      <c r="E4255" t="s">
        <v>276</v>
      </c>
      <c r="F4255" t="s">
        <v>326</v>
      </c>
      <c r="G4255" t="s">
        <v>327</v>
      </c>
      <c r="H4255" t="s">
        <v>579</v>
      </c>
      <c r="I4255" t="s">
        <v>580</v>
      </c>
      <c r="J4255">
        <v>1000</v>
      </c>
      <c r="K4255">
        <v>34752</v>
      </c>
      <c r="L4255">
        <v>19360.411919999999</v>
      </c>
      <c r="M4255">
        <v>4476.0600000000004</v>
      </c>
      <c r="N4255">
        <v>34.752000000000002</v>
      </c>
      <c r="O4255" s="32">
        <f t="shared" si="1122"/>
        <v>30275.94</v>
      </c>
      <c r="P4255" s="32">
        <f t="shared" si="1123"/>
        <v>10915.52808</v>
      </c>
      <c r="Q4255">
        <v>708012</v>
      </c>
      <c r="R4255" t="s">
        <v>281</v>
      </c>
      <c r="S4255" t="s">
        <v>292</v>
      </c>
      <c r="T4255" t="str">
        <f t="shared" si="1124"/>
        <v>VEN</v>
      </c>
      <c r="U4255" t="s">
        <v>300</v>
      </c>
      <c r="V4255" s="33">
        <f t="shared" si="1125"/>
        <v>34752</v>
      </c>
      <c r="W4255">
        <f t="shared" si="1126"/>
        <v>1000</v>
      </c>
      <c r="X4255" s="33">
        <f t="shared" si="1127"/>
        <v>30275.94</v>
      </c>
      <c r="Y4255" s="33">
        <f t="shared" si="1128"/>
        <v>4476.0600000000004</v>
      </c>
      <c r="Z4255" s="45">
        <f t="shared" si="1129"/>
        <v>0.30834277394106813</v>
      </c>
      <c r="AA4255" s="33">
        <f t="shared" si="1130"/>
        <v>10715.52808</v>
      </c>
      <c r="AB4255" s="45">
        <f t="shared" si="1131"/>
        <v>0.35392883193717523</v>
      </c>
      <c r="AC4255" s="33">
        <f>IFERROR($X4255/VLOOKUP(CONCATENATE("USD",C4255),[1]GEINDICE!AR$1:AS$65536,2,0),"")</f>
        <v>5097.0454048047941</v>
      </c>
      <c r="AD4255" s="33">
        <f>IFERROR($AA4255/VLOOKUP(CONCATENATE("USD",C4255),[1]GEINDICE!AR$1:AS$65536,2,0),"")</f>
        <v>1803.991326453307</v>
      </c>
      <c r="AE4255" s="33">
        <f>IFERROR($X4255/VLOOKUP(CONCATENATE("EUR",C4255),[1]GEINDICE!AR$1:AS$65536,2,0),"")</f>
        <v>4902.4304937092147</v>
      </c>
      <c r="AF4255" s="33">
        <f>IFERROR($AA4255/VLOOKUP(CONCATENATE("EUR",C4255),[1]GEINDICE!AR$1:AS$65536,2,0),"")</f>
        <v>1735.1114982916918</v>
      </c>
      <c r="AG4255" s="48" t="str">
        <f>VLOOKUP(E4255,[1]Apresentação!AW$1:AX$65536,2,0)</f>
        <v xml:space="preserve">                    4 - CERAMIC AUXILIARIES</v>
      </c>
      <c r="AH4255" s="48" t="str">
        <f t="shared" si="1132"/>
        <v xml:space="preserve">         5117000055 - MP 9020</v>
      </c>
      <c r="AI4255" s="49" t="str">
        <f t="shared" si="1133"/>
        <v xml:space="preserve">     K00198 - PBG S.A</v>
      </c>
      <c r="AJ4255" t="str">
        <f t="shared" si="1134"/>
        <v xml:space="preserve">     93 - RESALES</v>
      </c>
      <c r="AK4255" t="str">
        <f t="shared" si="1135"/>
        <v/>
      </c>
      <c r="AL4255">
        <f t="shared" si="1136"/>
        <v>1</v>
      </c>
      <c r="AM4255" t="str">
        <f t="shared" si="1137"/>
        <v>2025 1</v>
      </c>
      <c r="AN4255" t="str">
        <f t="shared" si="1138"/>
        <v xml:space="preserve">PBG </v>
      </c>
    </row>
    <row r="4256" spans="1:40" x14ac:dyDescent="0.35">
      <c r="A4256">
        <v>82375</v>
      </c>
      <c r="B4256" t="s">
        <v>274</v>
      </c>
      <c r="C4256" s="31">
        <v>45789</v>
      </c>
      <c r="D4256" t="s">
        <v>275</v>
      </c>
      <c r="E4256" t="s">
        <v>276</v>
      </c>
      <c r="F4256" t="s">
        <v>583</v>
      </c>
      <c r="G4256" t="s">
        <v>584</v>
      </c>
      <c r="H4256" t="s">
        <v>579</v>
      </c>
      <c r="I4256" t="s">
        <v>580</v>
      </c>
      <c r="J4256">
        <v>500</v>
      </c>
      <c r="K4256">
        <v>18420</v>
      </c>
      <c r="L4256">
        <v>9858.8704300000009</v>
      </c>
      <c r="M4256">
        <v>2372.4899999999998</v>
      </c>
      <c r="N4256">
        <v>36.840000000000003</v>
      </c>
      <c r="O4256" s="32">
        <f t="shared" si="1122"/>
        <v>16047.51</v>
      </c>
      <c r="P4256" s="32">
        <f t="shared" si="1123"/>
        <v>6188.6395699999994</v>
      </c>
      <c r="Q4256">
        <v>738461</v>
      </c>
      <c r="R4256" t="s">
        <v>281</v>
      </c>
      <c r="S4256" t="s">
        <v>292</v>
      </c>
      <c r="T4256" t="str">
        <f t="shared" si="1124"/>
        <v>VEN</v>
      </c>
      <c r="U4256" t="s">
        <v>293</v>
      </c>
      <c r="V4256" s="33">
        <f t="shared" si="1125"/>
        <v>18420</v>
      </c>
      <c r="W4256">
        <f t="shared" si="1126"/>
        <v>500</v>
      </c>
      <c r="X4256" s="33">
        <f t="shared" si="1127"/>
        <v>16047.51</v>
      </c>
      <c r="Y4256" s="33">
        <f t="shared" si="1128"/>
        <v>2372.4899999999998</v>
      </c>
      <c r="Z4256" s="45">
        <f t="shared" si="1129"/>
        <v>0.33054503637350702</v>
      </c>
      <c r="AA4256" s="33">
        <f t="shared" si="1130"/>
        <v>6088.6395699999994</v>
      </c>
      <c r="AB4256" s="45">
        <f t="shared" si="1131"/>
        <v>0.37941335260112002</v>
      </c>
      <c r="AC4256" s="33">
        <f>IFERROR($X4256/VLOOKUP(CONCATENATE("USD",C4256),[1]GEINDICE!AR$1:AS$65536,2,0),"")</f>
        <v>2824.1719756432367</v>
      </c>
      <c r="AD4256" s="33">
        <f>IFERROR($AA4256/VLOOKUP(CONCATENATE("USD",C4256),[1]GEINDICE!AR$1:AS$65536,2,0),"")</f>
        <v>1071.5285576009292</v>
      </c>
      <c r="AE4256" s="33">
        <f>IFERROR($X4256/VLOOKUP(CONCATENATE("EUR",C4256),[1]GEINDICE!AR$1:AS$65536,2,0),"")</f>
        <v>2542.9049075379908</v>
      </c>
      <c r="AF4256" s="33">
        <f>IFERROR($AA4256/VLOOKUP(CONCATENATE("EUR",C4256),[1]GEINDICE!AR$1:AS$65536,2,0),"")</f>
        <v>964.81207631483016</v>
      </c>
      <c r="AG4256" s="48" t="str">
        <f>VLOOKUP(E4256,[1]Apresentação!AW$1:AX$65536,2,0)</f>
        <v xml:space="preserve">                    4 - CERAMIC AUXILIARIES</v>
      </c>
      <c r="AH4256" s="48" t="str">
        <f t="shared" si="1132"/>
        <v xml:space="preserve">         5117000055 - MP 9020</v>
      </c>
      <c r="AI4256" s="49" t="str">
        <f t="shared" si="1133"/>
        <v xml:space="preserve">     K00095 - COLORMINAS COLORIFICIO E MINERACAO SA</v>
      </c>
      <c r="AJ4256" t="str">
        <f t="shared" si="1134"/>
        <v xml:space="preserve">     93 - RESALES</v>
      </c>
      <c r="AK4256" t="str">
        <f t="shared" si="1135"/>
        <v/>
      </c>
      <c r="AL4256">
        <f t="shared" si="1136"/>
        <v>5</v>
      </c>
      <c r="AM4256" t="str">
        <f t="shared" si="1137"/>
        <v>2025 5</v>
      </c>
      <c r="AN4256" t="str">
        <f t="shared" si="1138"/>
        <v xml:space="preserve">COLORMINAS </v>
      </c>
    </row>
    <row r="4257" spans="1:40" x14ac:dyDescent="0.35">
      <c r="A4257">
        <v>82381</v>
      </c>
      <c r="B4257" t="s">
        <v>274</v>
      </c>
      <c r="C4257" s="31">
        <v>45789</v>
      </c>
      <c r="D4257" t="s">
        <v>275</v>
      </c>
      <c r="E4257" t="s">
        <v>276</v>
      </c>
      <c r="F4257" t="s">
        <v>591</v>
      </c>
      <c r="G4257" t="s">
        <v>592</v>
      </c>
      <c r="H4257" t="s">
        <v>579</v>
      </c>
      <c r="I4257" t="s">
        <v>580</v>
      </c>
      <c r="J4257">
        <v>1000</v>
      </c>
      <c r="K4257">
        <v>46710</v>
      </c>
      <c r="L4257">
        <v>19717.740860000002</v>
      </c>
      <c r="M4257">
        <v>6016.25</v>
      </c>
      <c r="N4257">
        <v>46.71</v>
      </c>
      <c r="O4257" s="32">
        <f t="shared" si="1122"/>
        <v>40693.75</v>
      </c>
      <c r="P4257" s="32">
        <f t="shared" si="1123"/>
        <v>20976.009139999998</v>
      </c>
      <c r="Q4257">
        <v>738480</v>
      </c>
      <c r="R4257" t="s">
        <v>281</v>
      </c>
      <c r="S4257" t="s">
        <v>292</v>
      </c>
      <c r="T4257" t="str">
        <f t="shared" si="1124"/>
        <v>VEN</v>
      </c>
      <c r="U4257" t="s">
        <v>293</v>
      </c>
      <c r="V4257" s="33">
        <f t="shared" si="1125"/>
        <v>46710</v>
      </c>
      <c r="W4257">
        <f t="shared" si="1126"/>
        <v>1000</v>
      </c>
      <c r="X4257" s="33">
        <f t="shared" si="1127"/>
        <v>40693.75</v>
      </c>
      <c r="Y4257" s="33">
        <f t="shared" si="1128"/>
        <v>6016.25</v>
      </c>
      <c r="Z4257" s="34">
        <f t="shared" si="1129"/>
        <v>0.44478717919075139</v>
      </c>
      <c r="AA4257" s="33">
        <f t="shared" si="1130"/>
        <v>20776.009139999998</v>
      </c>
      <c r="AB4257" s="34">
        <f t="shared" si="1131"/>
        <v>0.51054545575180454</v>
      </c>
      <c r="AC4257" s="33">
        <f>IFERROR($X4257/VLOOKUP(CONCATENATE("USD",C4257),[1]GEINDICE!AR$1:AS$65536,2,0),"")</f>
        <v>7161.6187392207248</v>
      </c>
      <c r="AD4257" s="33">
        <f>IFERROR($AA4257/VLOOKUP(CONCATENATE("USD",C4257),[1]GEINDICE!AR$1:AS$65536,2,0),"")</f>
        <v>3656.3319031361088</v>
      </c>
      <c r="AE4257" s="33">
        <f>IFERROR($X4257/VLOOKUP(CONCATENATE("EUR",C4257),[1]GEINDICE!AR$1:AS$65536,2,0),"")</f>
        <v>6448.3733975628684</v>
      </c>
      <c r="AF4257" s="33">
        <f>IFERROR($AA4257/VLOOKUP(CONCATENATE("EUR",C4257),[1]GEINDICE!AR$1:AS$65536,2,0),"")</f>
        <v>3292.1877351165476</v>
      </c>
      <c r="AG4257" s="43" t="str">
        <f>VLOOKUP(E4257,[1]Apresentação!AW$1:AX$65536,2,0)</f>
        <v xml:space="preserve">                    4 - CERAMIC AUXILIARIES</v>
      </c>
      <c r="AH4257" s="43" t="str">
        <f t="shared" si="1132"/>
        <v xml:space="preserve">         5117000055 - MP 9020</v>
      </c>
      <c r="AI4257" s="44" t="str">
        <f t="shared" si="1133"/>
        <v xml:space="preserve">     K00239 - TERRAR INDUSTRIA E COMERCIO LTDA</v>
      </c>
      <c r="AJ4257" t="str">
        <f t="shared" si="1134"/>
        <v xml:space="preserve">     93 - RESALES</v>
      </c>
      <c r="AK4257" t="str">
        <f t="shared" si="1135"/>
        <v/>
      </c>
      <c r="AL4257">
        <f t="shared" si="1136"/>
        <v>5</v>
      </c>
      <c r="AM4257" t="str">
        <f t="shared" si="1137"/>
        <v>2025 5</v>
      </c>
      <c r="AN4257" t="str">
        <f t="shared" si="1138"/>
        <v xml:space="preserve">TERRAR </v>
      </c>
    </row>
    <row r="4258" spans="1:40" x14ac:dyDescent="0.35">
      <c r="A4258">
        <v>82382</v>
      </c>
      <c r="B4258" t="s">
        <v>274</v>
      </c>
      <c r="C4258" s="31">
        <v>45789</v>
      </c>
      <c r="D4258" t="s">
        <v>275</v>
      </c>
      <c r="E4258" t="s">
        <v>276</v>
      </c>
      <c r="F4258" t="s">
        <v>597</v>
      </c>
      <c r="G4258" t="s">
        <v>598</v>
      </c>
      <c r="H4258" t="s">
        <v>579</v>
      </c>
      <c r="I4258" t="s">
        <v>580</v>
      </c>
      <c r="J4258">
        <v>150</v>
      </c>
      <c r="K4258">
        <v>7006.5</v>
      </c>
      <c r="L4258">
        <v>2957.66113</v>
      </c>
      <c r="M4258">
        <v>902.43</v>
      </c>
      <c r="N4258">
        <v>46.71</v>
      </c>
      <c r="O4258" s="32">
        <f t="shared" si="1122"/>
        <v>6104.07</v>
      </c>
      <c r="P4258" s="32">
        <f t="shared" si="1123"/>
        <v>3146.4088699999998</v>
      </c>
      <c r="Q4258">
        <v>738481</v>
      </c>
      <c r="R4258" t="s">
        <v>281</v>
      </c>
      <c r="S4258" t="s">
        <v>292</v>
      </c>
      <c r="T4258" t="str">
        <f t="shared" si="1124"/>
        <v>VEN</v>
      </c>
      <c r="U4258" t="s">
        <v>293</v>
      </c>
      <c r="V4258" s="33">
        <f t="shared" si="1125"/>
        <v>7006.5</v>
      </c>
      <c r="W4258">
        <f t="shared" si="1126"/>
        <v>150</v>
      </c>
      <c r="X4258" s="33">
        <f t="shared" si="1127"/>
        <v>6104.07</v>
      </c>
      <c r="Y4258" s="33">
        <f t="shared" si="1128"/>
        <v>902.43</v>
      </c>
      <c r="Z4258" s="45">
        <f t="shared" si="1129"/>
        <v>0.44478824948262324</v>
      </c>
      <c r="AA4258" s="33">
        <f t="shared" si="1130"/>
        <v>3116.4088699999998</v>
      </c>
      <c r="AB4258" s="45">
        <f t="shared" si="1131"/>
        <v>0.51054605697510025</v>
      </c>
      <c r="AC4258" s="33">
        <f>IFERROR($X4258/VLOOKUP(CONCATENATE("USD",C4258),[1]GEINDICE!AR$1:AS$65536,2,0),"")</f>
        <v>1074.2441307944105</v>
      </c>
      <c r="AD4258" s="33">
        <f>IFERROR($AA4258/VLOOKUP(CONCATENATE("USD",C4258),[1]GEINDICE!AR$1:AS$65536,2,0),"")</f>
        <v>548.45110520573019</v>
      </c>
      <c r="AE4258" s="33">
        <f>IFERROR($X4258/VLOOKUP(CONCATENATE("EUR",C4258),[1]GEINDICE!AR$1:AS$65536,2,0),"")</f>
        <v>967.2571980921291</v>
      </c>
      <c r="AF4258" s="33">
        <f>IFERROR($AA4258/VLOOKUP(CONCATENATE("EUR",C4258),[1]GEINDICE!AR$1:AS$65536,2,0),"")</f>
        <v>493.82934856671994</v>
      </c>
      <c r="AG4258" s="48" t="str">
        <f>VLOOKUP(E4258,[1]Apresentação!AW$1:AX$65536,2,0)</f>
        <v xml:space="preserve">                    4 - CERAMIC AUXILIARIES</v>
      </c>
      <c r="AH4258" s="48" t="str">
        <f t="shared" si="1132"/>
        <v xml:space="preserve">         5117000055 - MP 9020</v>
      </c>
      <c r="AI4258" s="49" t="str">
        <f t="shared" si="1133"/>
        <v xml:space="preserve">     K00203 - GRANTEC PRODUTOS PARA CERAMICA LTDA-EPP</v>
      </c>
      <c r="AJ4258" t="str">
        <f t="shared" si="1134"/>
        <v xml:space="preserve">     93 - RESALES</v>
      </c>
      <c r="AK4258" t="str">
        <f t="shared" si="1135"/>
        <v/>
      </c>
      <c r="AL4258">
        <f t="shared" si="1136"/>
        <v>5</v>
      </c>
      <c r="AM4258" t="str">
        <f t="shared" si="1137"/>
        <v>2025 5</v>
      </c>
      <c r="AN4258" t="str">
        <f t="shared" si="1138"/>
        <v xml:space="preserve">GRANTEC </v>
      </c>
    </row>
    <row r="4259" spans="1:40" x14ac:dyDescent="0.35">
      <c r="A4259">
        <v>82104</v>
      </c>
      <c r="B4259" t="s">
        <v>274</v>
      </c>
      <c r="C4259" s="31">
        <v>45764</v>
      </c>
      <c r="D4259" t="s">
        <v>275</v>
      </c>
      <c r="E4259" t="s">
        <v>276</v>
      </c>
      <c r="F4259" t="s">
        <v>326</v>
      </c>
      <c r="G4259" t="s">
        <v>327</v>
      </c>
      <c r="H4259" t="s">
        <v>579</v>
      </c>
      <c r="I4259" t="s">
        <v>580</v>
      </c>
      <c r="J4259">
        <v>1000</v>
      </c>
      <c r="K4259">
        <v>34752</v>
      </c>
      <c r="L4259">
        <v>19366.001189999999</v>
      </c>
      <c r="M4259">
        <v>4476.0600000000004</v>
      </c>
      <c r="N4259">
        <v>34.752000000000002</v>
      </c>
      <c r="O4259" s="32">
        <f t="shared" si="1122"/>
        <v>30275.94</v>
      </c>
      <c r="P4259" s="32">
        <f t="shared" si="1123"/>
        <v>10909.93881</v>
      </c>
      <c r="Q4259">
        <v>730767</v>
      </c>
      <c r="R4259" t="s">
        <v>281</v>
      </c>
      <c r="S4259" t="s">
        <v>292</v>
      </c>
      <c r="T4259" t="str">
        <f t="shared" si="1124"/>
        <v>VEN</v>
      </c>
      <c r="U4259" t="s">
        <v>293</v>
      </c>
      <c r="V4259" s="33">
        <f t="shared" si="1125"/>
        <v>34752</v>
      </c>
      <c r="W4259">
        <f t="shared" si="1126"/>
        <v>1000</v>
      </c>
      <c r="X4259" s="33">
        <f t="shared" si="1127"/>
        <v>30275.94</v>
      </c>
      <c r="Y4259" s="33">
        <f t="shared" si="1128"/>
        <v>4476.0600000000004</v>
      </c>
      <c r="Z4259" s="45">
        <f t="shared" si="1129"/>
        <v>0.308181940895488</v>
      </c>
      <c r="AA4259" s="33">
        <f t="shared" si="1130"/>
        <v>10709.93881</v>
      </c>
      <c r="AB4259" s="45">
        <f t="shared" si="1131"/>
        <v>0.35374422098867947</v>
      </c>
      <c r="AC4259" s="33">
        <f>IFERROR($X4259/VLOOKUP(CONCATENATE("USD",C4259),[1]GEINDICE!AR$1:AS$65536,2,0),"")</f>
        <v>5170.1600095630047</v>
      </c>
      <c r="AD4259" s="33">
        <f>IFERROR($AA4259/VLOOKUP(CONCATENATE("USD",C4259),[1]GEINDICE!AR$1:AS$65536,2,0),"")</f>
        <v>1828.9142249696886</v>
      </c>
      <c r="AE4259" s="33">
        <f>IFERROR($X4259/VLOOKUP(CONCATENATE("EUR",C4259),[1]GEINDICE!AR$1:AS$65536,2,0),"")</f>
        <v>4548.8055530514739</v>
      </c>
      <c r="AF4259" s="33">
        <f>IFERROR($AA4259/VLOOKUP(CONCATENATE("EUR",C4259),[1]GEINDICE!AR$1:AS$65536,2,0),"")</f>
        <v>1609.1136767931728</v>
      </c>
      <c r="AG4259" s="48" t="str">
        <f>VLOOKUP(E4259,[1]Apresentação!AW$1:AX$65536,2,0)</f>
        <v xml:space="preserve">                    4 - CERAMIC AUXILIARIES</v>
      </c>
      <c r="AH4259" s="48" t="str">
        <f t="shared" si="1132"/>
        <v xml:space="preserve">         5117000055 - MP 9020</v>
      </c>
      <c r="AI4259" s="49" t="str">
        <f t="shared" si="1133"/>
        <v xml:space="preserve">     K00198 - PBG S.A</v>
      </c>
      <c r="AJ4259" t="str">
        <f t="shared" si="1134"/>
        <v xml:space="preserve">     93 - RESALES</v>
      </c>
      <c r="AK4259" t="str">
        <f t="shared" si="1135"/>
        <v/>
      </c>
      <c r="AL4259">
        <f t="shared" si="1136"/>
        <v>4</v>
      </c>
      <c r="AM4259" t="str">
        <f t="shared" si="1137"/>
        <v>2025 4</v>
      </c>
      <c r="AN4259" t="str">
        <f t="shared" si="1138"/>
        <v xml:space="preserve">PBG </v>
      </c>
    </row>
    <row r="4260" spans="1:40" x14ac:dyDescent="0.35">
      <c r="A4260">
        <v>82140</v>
      </c>
      <c r="B4260" t="s">
        <v>274</v>
      </c>
      <c r="C4260" s="31">
        <v>45770</v>
      </c>
      <c r="D4260" t="s">
        <v>275</v>
      </c>
      <c r="E4260" t="s">
        <v>276</v>
      </c>
      <c r="F4260" t="s">
        <v>599</v>
      </c>
      <c r="G4260" t="s">
        <v>586</v>
      </c>
      <c r="H4260" t="s">
        <v>579</v>
      </c>
      <c r="I4260" t="s">
        <v>580</v>
      </c>
      <c r="J4260">
        <v>500</v>
      </c>
      <c r="K4260">
        <v>23355</v>
      </c>
      <c r="L4260">
        <v>9683.0005899999996</v>
      </c>
      <c r="M4260">
        <v>3008.12</v>
      </c>
      <c r="N4260">
        <v>46.71</v>
      </c>
      <c r="O4260" s="32">
        <f t="shared" si="1122"/>
        <v>20346.88</v>
      </c>
      <c r="P4260" s="32">
        <f t="shared" si="1123"/>
        <v>10663.879410000001</v>
      </c>
      <c r="Q4260">
        <v>732690</v>
      </c>
      <c r="R4260" t="s">
        <v>281</v>
      </c>
      <c r="S4260" t="s">
        <v>292</v>
      </c>
      <c r="T4260" t="str">
        <f t="shared" si="1124"/>
        <v>VEN</v>
      </c>
      <c r="U4260" t="s">
        <v>293</v>
      </c>
      <c r="V4260" s="33">
        <f t="shared" si="1125"/>
        <v>23355</v>
      </c>
      <c r="W4260">
        <f t="shared" si="1126"/>
        <v>500</v>
      </c>
      <c r="X4260" s="33">
        <f t="shared" si="1127"/>
        <v>20346.88</v>
      </c>
      <c r="Y4260" s="33">
        <f t="shared" si="1128"/>
        <v>3008.12</v>
      </c>
      <c r="Z4260" s="45">
        <f t="shared" si="1129"/>
        <v>0.45231767972596881</v>
      </c>
      <c r="AA4260" s="33">
        <f t="shared" si="1130"/>
        <v>10563.879410000001</v>
      </c>
      <c r="AB4260" s="45">
        <f t="shared" si="1131"/>
        <v>0.51918915381621167</v>
      </c>
      <c r="AC4260" s="33">
        <f>IFERROR($X4260/VLOOKUP(CONCATENATE("USD",C4260),[1]GEINDICE!AR$1:AS$65536,2,0),"")</f>
        <v>3577.1589310829813</v>
      </c>
      <c r="AD4260" s="33">
        <f>IFERROR($AA4260/VLOOKUP(CONCATENATE("USD",C4260),[1]GEINDICE!AR$1:AS$65536,2,0),"")</f>
        <v>1857.2221184950774</v>
      </c>
      <c r="AE4260" s="33">
        <f>IFERROR($X4260/VLOOKUP(CONCATENATE("EUR",C4260),[1]GEINDICE!AR$1:AS$65536,2,0),"")</f>
        <v>3151.6721138803264</v>
      </c>
      <c r="AF4260" s="33">
        <f>IFERROR($AA4260/VLOOKUP(CONCATENATE("EUR",C4260),[1]GEINDICE!AR$1:AS$65536,2,0),"")</f>
        <v>1636.3139779116777</v>
      </c>
      <c r="AG4260" s="48" t="str">
        <f>VLOOKUP(E4260,[1]Apresentação!AW$1:AX$65536,2,0)</f>
        <v xml:space="preserve">                    4 - CERAMIC AUXILIARIES</v>
      </c>
      <c r="AH4260" s="48" t="str">
        <f t="shared" si="1132"/>
        <v xml:space="preserve">         5117000055 - MP 9020</v>
      </c>
      <c r="AI4260" s="49" t="str">
        <f t="shared" si="1133"/>
        <v xml:space="preserve">     K00083 - CERAMICA ALMEIDA LTDA</v>
      </c>
      <c r="AJ4260" t="str">
        <f t="shared" si="1134"/>
        <v xml:space="preserve">     93 - RESALES</v>
      </c>
      <c r="AK4260" t="str">
        <f t="shared" si="1135"/>
        <v/>
      </c>
      <c r="AL4260">
        <f t="shared" si="1136"/>
        <v>4</v>
      </c>
      <c r="AM4260" t="str">
        <f t="shared" si="1137"/>
        <v>2025 4</v>
      </c>
      <c r="AN4260" t="str">
        <f t="shared" si="1138"/>
        <v xml:space="preserve">CERAMICA </v>
      </c>
    </row>
    <row r="4261" spans="1:40" x14ac:dyDescent="0.35">
      <c r="A4261">
        <v>82106</v>
      </c>
      <c r="B4261" t="s">
        <v>274</v>
      </c>
      <c r="C4261" s="31">
        <v>45764</v>
      </c>
      <c r="D4261" t="s">
        <v>275</v>
      </c>
      <c r="E4261" t="s">
        <v>276</v>
      </c>
      <c r="F4261" t="s">
        <v>583</v>
      </c>
      <c r="G4261" t="s">
        <v>584</v>
      </c>
      <c r="H4261" t="s">
        <v>579</v>
      </c>
      <c r="I4261" t="s">
        <v>580</v>
      </c>
      <c r="J4261">
        <v>500</v>
      </c>
      <c r="K4261">
        <v>18420</v>
      </c>
      <c r="L4261">
        <v>9683.0005899999996</v>
      </c>
      <c r="M4261">
        <v>2372.4899999999998</v>
      </c>
      <c r="N4261">
        <v>36.840000000000003</v>
      </c>
      <c r="O4261" s="32">
        <f t="shared" si="1122"/>
        <v>16047.51</v>
      </c>
      <c r="P4261" s="32">
        <f t="shared" si="1123"/>
        <v>6364.5094100000006</v>
      </c>
      <c r="Q4261">
        <v>730778</v>
      </c>
      <c r="R4261" t="s">
        <v>281</v>
      </c>
      <c r="S4261" t="s">
        <v>292</v>
      </c>
      <c r="T4261" t="str">
        <f t="shared" si="1124"/>
        <v>VEN</v>
      </c>
      <c r="U4261" t="s">
        <v>293</v>
      </c>
      <c r="V4261" s="33">
        <f t="shared" si="1125"/>
        <v>18420</v>
      </c>
      <c r="W4261">
        <f t="shared" si="1126"/>
        <v>500</v>
      </c>
      <c r="X4261" s="33">
        <f t="shared" si="1127"/>
        <v>16047.51</v>
      </c>
      <c r="Y4261" s="33">
        <f t="shared" si="1128"/>
        <v>2372.4899999999998</v>
      </c>
      <c r="Z4261" s="34">
        <f t="shared" si="1129"/>
        <v>0.3400928018458198</v>
      </c>
      <c r="AA4261" s="33">
        <f t="shared" si="1130"/>
        <v>6264.5094100000006</v>
      </c>
      <c r="AB4261" s="34">
        <f t="shared" si="1131"/>
        <v>0.39037267526239278</v>
      </c>
      <c r="AC4261" s="33">
        <f>IFERROR($X4261/VLOOKUP(CONCATENATE("USD",C4261),[1]GEINDICE!AR$1:AS$65536,2,0),"")</f>
        <v>2740.4002800594271</v>
      </c>
      <c r="AD4261" s="33">
        <f>IFERROR($AA4261/VLOOKUP(CONCATENATE("USD",C4261),[1]GEINDICE!AR$1:AS$65536,2,0),"")</f>
        <v>1069.777388616609</v>
      </c>
      <c r="AE4261" s="33">
        <f>IFERROR($X4261/VLOOKUP(CONCATENATE("EUR",C4261),[1]GEINDICE!AR$1:AS$65536,2,0),"")</f>
        <v>2411.0565221310735</v>
      </c>
      <c r="AF4261" s="33">
        <f>IFERROR($AA4261/VLOOKUP(CONCATENATE("EUR",C4261),[1]GEINDICE!AR$1:AS$65536,2,0),"")</f>
        <v>941.21058475314771</v>
      </c>
      <c r="AG4261" s="43" t="str">
        <f>VLOOKUP(E4261,[1]Apresentação!AW$1:AX$65536,2,0)</f>
        <v xml:space="preserve">                    4 - CERAMIC AUXILIARIES</v>
      </c>
      <c r="AH4261" s="43" t="str">
        <f t="shared" si="1132"/>
        <v xml:space="preserve">         5117000055 - MP 9020</v>
      </c>
      <c r="AI4261" s="44" t="str">
        <f t="shared" si="1133"/>
        <v xml:space="preserve">     K00095 - COLORMINAS COLORIFICIO E MINERACAO SA</v>
      </c>
      <c r="AJ4261" t="str">
        <f t="shared" si="1134"/>
        <v xml:space="preserve">     93 - RESALES</v>
      </c>
      <c r="AK4261" t="str">
        <f t="shared" si="1135"/>
        <v/>
      </c>
      <c r="AL4261">
        <f t="shared" si="1136"/>
        <v>4</v>
      </c>
      <c r="AM4261" t="str">
        <f t="shared" si="1137"/>
        <v>2025 4</v>
      </c>
      <c r="AN4261" t="str">
        <f t="shared" si="1138"/>
        <v xml:space="preserve">COLORMINAS </v>
      </c>
    </row>
    <row r="4262" spans="1:40" x14ac:dyDescent="0.35">
      <c r="A4262">
        <v>81259</v>
      </c>
      <c r="B4262" t="s">
        <v>274</v>
      </c>
      <c r="C4262" s="31">
        <v>45700</v>
      </c>
      <c r="D4262" t="s">
        <v>275</v>
      </c>
      <c r="E4262" t="s">
        <v>276</v>
      </c>
      <c r="F4262" t="s">
        <v>326</v>
      </c>
      <c r="G4262" t="s">
        <v>327</v>
      </c>
      <c r="H4262" t="s">
        <v>579</v>
      </c>
      <c r="I4262" t="s">
        <v>580</v>
      </c>
      <c r="J4262">
        <v>1000</v>
      </c>
      <c r="K4262">
        <v>34752</v>
      </c>
      <c r="L4262">
        <v>19224.986949999999</v>
      </c>
      <c r="M4262">
        <v>4476.0600000000004</v>
      </c>
      <c r="N4262">
        <v>34.752000000000002</v>
      </c>
      <c r="O4262" s="32">
        <f t="shared" si="1122"/>
        <v>30275.94</v>
      </c>
      <c r="P4262" s="32">
        <f t="shared" si="1123"/>
        <v>11050.95305</v>
      </c>
      <c r="Q4262">
        <v>710010</v>
      </c>
      <c r="R4262" t="s">
        <v>281</v>
      </c>
      <c r="S4262" t="s">
        <v>292</v>
      </c>
      <c r="T4262" t="str">
        <f t="shared" si="1124"/>
        <v>VEN</v>
      </c>
      <c r="U4262" t="s">
        <v>293</v>
      </c>
      <c r="V4262" s="33">
        <f t="shared" si="1125"/>
        <v>34752</v>
      </c>
      <c r="W4262">
        <f t="shared" si="1126"/>
        <v>1000</v>
      </c>
      <c r="X4262" s="33">
        <f t="shared" si="1127"/>
        <v>30275.94</v>
      </c>
      <c r="Y4262" s="33">
        <f t="shared" si="1128"/>
        <v>4476.0600000000004</v>
      </c>
      <c r="Z4262" s="34">
        <f t="shared" si="1129"/>
        <v>0.31223967109806627</v>
      </c>
      <c r="AA4262" s="33">
        <f t="shared" si="1130"/>
        <v>10850.95305</v>
      </c>
      <c r="AB4262" s="34">
        <f t="shared" si="1131"/>
        <v>0.35840185474010056</v>
      </c>
      <c r="AC4262" s="33">
        <f>IFERROR($X4262/VLOOKUP(CONCATENATE("USD",C4262),[1]GEINDICE!AR$1:AS$65536,2,0),"")</f>
        <v>5246.1298539273266</v>
      </c>
      <c r="AD4262" s="33">
        <f>IFERROR($AA4262/VLOOKUP(CONCATENATE("USD",C4262),[1]GEINDICE!AR$1:AS$65536,2,0),"")</f>
        <v>1880.2226698549669</v>
      </c>
      <c r="AE4262" s="33">
        <f>IFERROR($X4262/VLOOKUP(CONCATENATE("EUR",C4262),[1]GEINDICE!AR$1:AS$65536,2,0),"")</f>
        <v>5056.5244258872644</v>
      </c>
      <c r="AF4262" s="33">
        <f>IFERROR($AA4262/VLOOKUP(CONCATENATE("EUR",C4262),[1]GEINDICE!AR$1:AS$65536,2,0),"")</f>
        <v>1812.2677327766178</v>
      </c>
      <c r="AG4262" s="43" t="str">
        <f>VLOOKUP(E4262,[1]Apresentação!AW$1:AX$65536,2,0)</f>
        <v xml:space="preserve">                    4 - CERAMIC AUXILIARIES</v>
      </c>
      <c r="AH4262" s="43" t="str">
        <f t="shared" si="1132"/>
        <v xml:space="preserve">         5117000055 - MP 9020</v>
      </c>
      <c r="AI4262" s="44" t="str">
        <f t="shared" si="1133"/>
        <v xml:space="preserve">     K00198 - PBG S.A</v>
      </c>
      <c r="AJ4262" t="str">
        <f t="shared" si="1134"/>
        <v xml:space="preserve">     93 - RESALES</v>
      </c>
      <c r="AK4262" t="str">
        <f t="shared" si="1135"/>
        <v/>
      </c>
      <c r="AL4262">
        <f t="shared" si="1136"/>
        <v>2</v>
      </c>
      <c r="AM4262" t="str">
        <f t="shared" si="1137"/>
        <v>2025 2</v>
      </c>
      <c r="AN4262" t="str">
        <f t="shared" si="1138"/>
        <v xml:space="preserve">PBG </v>
      </c>
    </row>
    <row r="4263" spans="1:40" x14ac:dyDescent="0.35">
      <c r="A4263">
        <v>81387</v>
      </c>
      <c r="B4263" t="s">
        <v>274</v>
      </c>
      <c r="C4263" s="31">
        <v>45712</v>
      </c>
      <c r="D4263" t="s">
        <v>275</v>
      </c>
      <c r="E4263" t="s">
        <v>276</v>
      </c>
      <c r="F4263" t="s">
        <v>591</v>
      </c>
      <c r="G4263" t="s">
        <v>592</v>
      </c>
      <c r="H4263" t="s">
        <v>579</v>
      </c>
      <c r="I4263" t="s">
        <v>580</v>
      </c>
      <c r="J4263">
        <v>2000</v>
      </c>
      <c r="K4263">
        <v>93420</v>
      </c>
      <c r="L4263">
        <v>38449.754229999999</v>
      </c>
      <c r="M4263">
        <v>12032.49</v>
      </c>
      <c r="N4263">
        <v>46.71</v>
      </c>
      <c r="O4263" s="32">
        <f t="shared" si="1122"/>
        <v>81387.509999999995</v>
      </c>
      <c r="P4263" s="32">
        <f t="shared" si="1123"/>
        <v>42937.755769999996</v>
      </c>
      <c r="Q4263">
        <v>711125</v>
      </c>
      <c r="R4263" t="s">
        <v>281</v>
      </c>
      <c r="S4263" t="s">
        <v>292</v>
      </c>
      <c r="T4263" t="str">
        <f t="shared" si="1124"/>
        <v>VEN</v>
      </c>
      <c r="U4263" t="s">
        <v>293</v>
      </c>
      <c r="V4263" s="33">
        <f t="shared" si="1125"/>
        <v>93420</v>
      </c>
      <c r="W4263">
        <f t="shared" si="1126"/>
        <v>2000</v>
      </c>
      <c r="X4263" s="33">
        <f t="shared" si="1127"/>
        <v>81387.509999999995</v>
      </c>
      <c r="Y4263" s="33">
        <f t="shared" si="1128"/>
        <v>12032.49</v>
      </c>
      <c r="Z4263" s="34">
        <f t="shared" si="1129"/>
        <v>0.4553388543138514</v>
      </c>
      <c r="AA4263" s="33">
        <f t="shared" si="1130"/>
        <v>42537.755769999996</v>
      </c>
      <c r="AB4263" s="34">
        <f t="shared" si="1131"/>
        <v>0.52265704860610673</v>
      </c>
      <c r="AC4263" s="33">
        <f>IFERROR($X4263/VLOOKUP(CONCATENATE("USD",C4263),[1]GEINDICE!AR$1:AS$65536,2,0),"")</f>
        <v>14214.172692025566</v>
      </c>
      <c r="AD4263" s="33">
        <f>IFERROR($AA4263/VLOOKUP(CONCATENATE("USD",C4263),[1]GEINDICE!AR$1:AS$65536,2,0),"")</f>
        <v>7429.137547591602</v>
      </c>
      <c r="AE4263" s="33">
        <f>IFERROR($X4263/VLOOKUP(CONCATENATE("EUR",C4263),[1]GEINDICE!AR$1:AS$65536,2,0),"")</f>
        <v>13577.483609428957</v>
      </c>
      <c r="AF4263" s="33">
        <f>IFERROR($AA4263/VLOOKUP(CONCATENATE("EUR",C4263),[1]GEINDICE!AR$1:AS$65536,2,0),"")</f>
        <v>7096.3675108019279</v>
      </c>
      <c r="AG4263" s="43" t="str">
        <f>VLOOKUP(E4263,[1]Apresentação!AW$1:AX$65536,2,0)</f>
        <v xml:space="preserve">                    4 - CERAMIC AUXILIARIES</v>
      </c>
      <c r="AH4263" s="43" t="str">
        <f t="shared" si="1132"/>
        <v xml:space="preserve">         5117000055 - MP 9020</v>
      </c>
      <c r="AI4263" s="44" t="str">
        <f t="shared" si="1133"/>
        <v xml:space="preserve">     K00239 - TERRAR INDUSTRIA E COMERCIO LTDA</v>
      </c>
      <c r="AJ4263" t="str">
        <f t="shared" si="1134"/>
        <v xml:space="preserve">     93 - RESALES</v>
      </c>
      <c r="AK4263" t="str">
        <f t="shared" si="1135"/>
        <v/>
      </c>
      <c r="AL4263">
        <f t="shared" si="1136"/>
        <v>2</v>
      </c>
      <c r="AM4263" t="str">
        <f t="shared" si="1137"/>
        <v>2025 2</v>
      </c>
      <c r="AN4263" t="str">
        <f t="shared" si="1138"/>
        <v xml:space="preserve">TERRAR </v>
      </c>
    </row>
    <row r="4264" spans="1:40" x14ac:dyDescent="0.35">
      <c r="A4264">
        <v>81479</v>
      </c>
      <c r="B4264" t="s">
        <v>274</v>
      </c>
      <c r="C4264" s="31">
        <v>45716</v>
      </c>
      <c r="D4264" t="s">
        <v>275</v>
      </c>
      <c r="E4264" t="s">
        <v>276</v>
      </c>
      <c r="F4264" t="s">
        <v>581</v>
      </c>
      <c r="G4264" t="s">
        <v>582</v>
      </c>
      <c r="H4264" t="s">
        <v>579</v>
      </c>
      <c r="I4264" t="s">
        <v>580</v>
      </c>
      <c r="J4264">
        <v>400</v>
      </c>
      <c r="K4264">
        <v>14736</v>
      </c>
      <c r="L4264">
        <v>7689.9508500000002</v>
      </c>
      <c r="M4264">
        <v>1898</v>
      </c>
      <c r="N4264">
        <v>36.840000000000003</v>
      </c>
      <c r="O4264" s="32">
        <f t="shared" si="1122"/>
        <v>12838</v>
      </c>
      <c r="P4264" s="32">
        <f t="shared" si="1123"/>
        <v>5148.0491499999998</v>
      </c>
      <c r="Q4264">
        <v>712738</v>
      </c>
      <c r="R4264" t="s">
        <v>281</v>
      </c>
      <c r="S4264" t="s">
        <v>292</v>
      </c>
      <c r="T4264" t="str">
        <f t="shared" si="1124"/>
        <v>VEN</v>
      </c>
      <c r="U4264" t="s">
        <v>293</v>
      </c>
      <c r="V4264" s="33">
        <f t="shared" si="1125"/>
        <v>14736</v>
      </c>
      <c r="W4264">
        <f t="shared" si="1126"/>
        <v>400</v>
      </c>
      <c r="X4264" s="33">
        <f t="shared" si="1127"/>
        <v>12838</v>
      </c>
      <c r="Y4264" s="33">
        <f t="shared" si="1128"/>
        <v>1898</v>
      </c>
      <c r="Z4264" s="34">
        <f t="shared" si="1129"/>
        <v>0.34392298792073833</v>
      </c>
      <c r="AA4264" s="33">
        <f t="shared" si="1130"/>
        <v>5068.0491499999998</v>
      </c>
      <c r="AB4264" s="34">
        <f t="shared" si="1131"/>
        <v>0.39476936828166381</v>
      </c>
      <c r="AC4264" s="33">
        <f>IFERROR($X4264/VLOOKUP(CONCATENATE("USD",C4264),[1]GEINDICE!AR$1:AS$65536,2,0),"")</f>
        <v>2194.9801668718369</v>
      </c>
      <c r="AD4264" s="33">
        <f>IFERROR($AA4264/VLOOKUP(CONCATENATE("USD",C4264),[1]GEINDICE!AR$1:AS$65536,2,0),"")</f>
        <v>866.51093386677599</v>
      </c>
      <c r="AE4264" s="33">
        <f>IFERROR($X4264/VLOOKUP(CONCATENATE("EUR",C4264),[1]GEINDICE!AR$1:AS$65536,2,0),"")</f>
        <v>2110.5411981324387</v>
      </c>
      <c r="AF4264" s="33">
        <f>IFERROR($AA4264/VLOOKUP(CONCATENATE("EUR",C4264),[1]GEINDICE!AR$1:AS$65536,2,0),"")</f>
        <v>833.17701551916866</v>
      </c>
      <c r="AG4264" s="43" t="str">
        <f>VLOOKUP(E4264,[1]Apresentação!AW$1:AX$65536,2,0)</f>
        <v xml:space="preserve">                    4 - CERAMIC AUXILIARIES</v>
      </c>
      <c r="AH4264" s="43" t="str">
        <f t="shared" si="1132"/>
        <v xml:space="preserve">         5117000055 - MP 9020</v>
      </c>
      <c r="AI4264" s="44" t="str">
        <f t="shared" si="1133"/>
        <v xml:space="preserve">     K00170 - SMALTICERAM UNICER DO BRASIL LTDA-MATRIZ</v>
      </c>
      <c r="AJ4264" t="str">
        <f t="shared" si="1134"/>
        <v xml:space="preserve">     93 - RESALES</v>
      </c>
      <c r="AK4264" t="str">
        <f t="shared" si="1135"/>
        <v/>
      </c>
      <c r="AL4264">
        <f t="shared" si="1136"/>
        <v>2</v>
      </c>
      <c r="AM4264" t="str">
        <f t="shared" si="1137"/>
        <v>2025 2</v>
      </c>
      <c r="AN4264" t="str">
        <f t="shared" si="1138"/>
        <v xml:space="preserve">SMALTICERAM </v>
      </c>
    </row>
    <row r="4265" spans="1:40" x14ac:dyDescent="0.35">
      <c r="A4265">
        <v>81922</v>
      </c>
      <c r="B4265" t="s">
        <v>274</v>
      </c>
      <c r="C4265" s="31">
        <v>45751</v>
      </c>
      <c r="D4265" t="s">
        <v>275</v>
      </c>
      <c r="E4265" t="s">
        <v>276</v>
      </c>
      <c r="F4265" t="s">
        <v>330</v>
      </c>
      <c r="G4265" t="s">
        <v>331</v>
      </c>
      <c r="H4265" t="s">
        <v>579</v>
      </c>
      <c r="I4265" t="s">
        <v>580</v>
      </c>
      <c r="J4265">
        <v>4000</v>
      </c>
      <c r="K4265">
        <v>139008</v>
      </c>
      <c r="L4265">
        <v>77463.710869999995</v>
      </c>
      <c r="M4265">
        <v>17904.23</v>
      </c>
      <c r="N4265">
        <v>34.752000000000002</v>
      </c>
      <c r="O4265" s="32">
        <f t="shared" si="1122"/>
        <v>121103.77</v>
      </c>
      <c r="P4265" s="32">
        <f t="shared" si="1123"/>
        <v>43640.059130000009</v>
      </c>
      <c r="Q4265">
        <v>725811</v>
      </c>
      <c r="R4265" t="s">
        <v>281</v>
      </c>
      <c r="S4265" t="s">
        <v>292</v>
      </c>
      <c r="T4265" t="str">
        <f t="shared" si="1124"/>
        <v>VEN</v>
      </c>
      <c r="U4265" t="s">
        <v>293</v>
      </c>
      <c r="V4265" s="33">
        <f t="shared" si="1125"/>
        <v>139008</v>
      </c>
      <c r="W4265">
        <f t="shared" si="1126"/>
        <v>4000</v>
      </c>
      <c r="X4265" s="33">
        <f t="shared" si="1127"/>
        <v>121103.77</v>
      </c>
      <c r="Y4265" s="33">
        <f t="shared" si="1128"/>
        <v>17904.23</v>
      </c>
      <c r="Z4265" s="34">
        <f t="shared" si="1129"/>
        <v>0.30818412702866027</v>
      </c>
      <c r="AA4265" s="33">
        <f t="shared" si="1130"/>
        <v>42840.059130000009</v>
      </c>
      <c r="AB4265" s="34">
        <f t="shared" si="1131"/>
        <v>0.35374670111425932</v>
      </c>
      <c r="AC4265" s="33">
        <f>IFERROR($X4265/VLOOKUP(CONCATENATE("USD",C4265),[1]GEINDICE!AR$1:AS$65536,2,0),"")</f>
        <v>20960.550045866003</v>
      </c>
      <c r="AD4265" s="33">
        <f>IFERROR($AA4265/VLOOKUP(CONCATENATE("USD",C4265),[1]GEINDICE!AR$1:AS$65536,2,0),"")</f>
        <v>7414.7254322654353</v>
      </c>
      <c r="AE4265" s="33">
        <f>IFERROR($X4265/VLOOKUP(CONCATENATE("EUR",C4265),[1]GEINDICE!AR$1:AS$65536,2,0),"")</f>
        <v>19029.206014990334</v>
      </c>
      <c r="AF4265" s="33">
        <f>IFERROR($AA4265/VLOOKUP(CONCATENATE("EUR",C4265),[1]GEINDICE!AR$1:AS$65536,2,0),"")</f>
        <v>6731.5188526264519</v>
      </c>
      <c r="AG4265" s="43" t="str">
        <f>VLOOKUP(E4265,[1]Apresentação!AW$1:AX$65536,2,0)</f>
        <v xml:space="preserve">                    4 - CERAMIC AUXILIARIES</v>
      </c>
      <c r="AH4265" s="43" t="str">
        <f t="shared" si="1132"/>
        <v xml:space="preserve">         5117000055 - MP 9020</v>
      </c>
      <c r="AI4265" s="44" t="str">
        <f t="shared" si="1133"/>
        <v xml:space="preserve">     K00232 - TORRECID DO BRASIL FRITAS E ESMALTES E CORANTES LTDA</v>
      </c>
      <c r="AJ4265" t="str">
        <f t="shared" si="1134"/>
        <v xml:space="preserve">     93 - RESALES</v>
      </c>
      <c r="AK4265" t="str">
        <f t="shared" si="1135"/>
        <v/>
      </c>
      <c r="AL4265">
        <f t="shared" si="1136"/>
        <v>4</v>
      </c>
      <c r="AM4265" t="str">
        <f t="shared" si="1137"/>
        <v>2025 4</v>
      </c>
      <c r="AN4265" t="str">
        <f t="shared" si="1138"/>
        <v xml:space="preserve">TORRECID </v>
      </c>
    </row>
    <row r="4266" spans="1:40" x14ac:dyDescent="0.35">
      <c r="A4266">
        <v>82125</v>
      </c>
      <c r="B4266" t="s">
        <v>274</v>
      </c>
      <c r="C4266" s="31">
        <v>45769</v>
      </c>
      <c r="D4266" t="s">
        <v>275</v>
      </c>
      <c r="E4266" t="s">
        <v>276</v>
      </c>
      <c r="F4266" t="s">
        <v>600</v>
      </c>
      <c r="G4266" t="s">
        <v>601</v>
      </c>
      <c r="H4266" t="s">
        <v>579</v>
      </c>
      <c r="I4266" t="s">
        <v>580</v>
      </c>
      <c r="J4266">
        <v>600</v>
      </c>
      <c r="K4266">
        <v>21508.2</v>
      </c>
      <c r="L4266">
        <v>11619.600710000001</v>
      </c>
      <c r="M4266">
        <v>2770.26</v>
      </c>
      <c r="N4266">
        <v>35.847000000000001</v>
      </c>
      <c r="O4266" s="32">
        <f t="shared" si="1122"/>
        <v>18737.940000000002</v>
      </c>
      <c r="P4266" s="32">
        <f t="shared" si="1123"/>
        <v>7118.3392900000017</v>
      </c>
      <c r="Q4266">
        <v>732322</v>
      </c>
      <c r="R4266" t="s">
        <v>281</v>
      </c>
      <c r="S4266" t="s">
        <v>292</v>
      </c>
      <c r="T4266" t="str">
        <f t="shared" si="1124"/>
        <v>VEN</v>
      </c>
      <c r="U4266" t="s">
        <v>293</v>
      </c>
      <c r="V4266" s="33">
        <f t="shared" si="1125"/>
        <v>21508.2</v>
      </c>
      <c r="W4266">
        <f t="shared" si="1126"/>
        <v>600</v>
      </c>
      <c r="X4266" s="33">
        <f t="shared" si="1127"/>
        <v>18737.940000000002</v>
      </c>
      <c r="Y4266" s="33">
        <f t="shared" si="1128"/>
        <v>2770.26</v>
      </c>
      <c r="Z4266" s="34">
        <f t="shared" si="1129"/>
        <v>0.32538005458383323</v>
      </c>
      <c r="AA4266" s="33">
        <f t="shared" si="1130"/>
        <v>6998.3392900000017</v>
      </c>
      <c r="AB4266" s="34">
        <f t="shared" si="1131"/>
        <v>0.37348498767740751</v>
      </c>
      <c r="AC4266" s="33">
        <f>IFERROR($X4266/VLOOKUP(CONCATENATE("USD",C4266),[1]GEINDICE!AR$1:AS$65536,2,0),"")</f>
        <v>3258.9988868790874</v>
      </c>
      <c r="AD4266" s="33">
        <f>IFERROR($AA4266/VLOOKUP(CONCATENATE("USD",C4266),[1]GEINDICE!AR$1:AS$65536,2,0),"")</f>
        <v>1217.1871591067209</v>
      </c>
      <c r="AE4266" s="33">
        <f>IFERROR($X4266/VLOOKUP(CONCATENATE("EUR",C4266),[1]GEINDICE!AR$1:AS$65536,2,0),"")</f>
        <v>2842.311717861206</v>
      </c>
      <c r="AF4266" s="33">
        <f>IFERROR($AA4266/VLOOKUP(CONCATENATE("EUR",C4266),[1]GEINDICE!AR$1:AS$65536,2,0),"")</f>
        <v>1061.5607569207434</v>
      </c>
      <c r="AG4266" s="43" t="str">
        <f>VLOOKUP(E4266,[1]Apresentação!AW$1:AX$65536,2,0)</f>
        <v xml:space="preserve">                    4 - CERAMIC AUXILIARIES</v>
      </c>
      <c r="AH4266" s="43" t="str">
        <f t="shared" si="1132"/>
        <v xml:space="preserve">         5117000055 - MP 9020</v>
      </c>
      <c r="AI4266" s="44" t="str">
        <f t="shared" si="1133"/>
        <v xml:space="preserve">     K00104 - OMEGA COMERCIO DE CORANTES CERAMICOS LTDA</v>
      </c>
      <c r="AJ4266" t="str">
        <f t="shared" si="1134"/>
        <v xml:space="preserve">     93 - RESALES</v>
      </c>
      <c r="AK4266" t="str">
        <f t="shared" si="1135"/>
        <v/>
      </c>
      <c r="AL4266">
        <f t="shared" si="1136"/>
        <v>4</v>
      </c>
      <c r="AM4266" t="str">
        <f t="shared" si="1137"/>
        <v>2025 4</v>
      </c>
      <c r="AN4266" t="str">
        <f t="shared" si="1138"/>
        <v xml:space="preserve">OMEGA </v>
      </c>
    </row>
    <row r="4267" spans="1:40" x14ac:dyDescent="0.35">
      <c r="A4267">
        <v>82128</v>
      </c>
      <c r="B4267" t="s">
        <v>274</v>
      </c>
      <c r="C4267" s="31">
        <v>45769</v>
      </c>
      <c r="D4267" t="s">
        <v>275</v>
      </c>
      <c r="E4267" t="s">
        <v>276</v>
      </c>
      <c r="F4267" t="s">
        <v>591</v>
      </c>
      <c r="G4267" t="s">
        <v>592</v>
      </c>
      <c r="H4267" t="s">
        <v>579</v>
      </c>
      <c r="I4267" t="s">
        <v>580</v>
      </c>
      <c r="J4267">
        <v>1000</v>
      </c>
      <c r="K4267">
        <v>46710</v>
      </c>
      <c r="L4267">
        <v>19366.001189999999</v>
      </c>
      <c r="M4267">
        <v>6016.25</v>
      </c>
      <c r="N4267">
        <v>46.71</v>
      </c>
      <c r="O4267" s="32">
        <f t="shared" si="1122"/>
        <v>40693.75</v>
      </c>
      <c r="P4267" s="32">
        <f t="shared" si="1123"/>
        <v>21327.748810000001</v>
      </c>
      <c r="Q4267">
        <v>732330</v>
      </c>
      <c r="R4267" t="s">
        <v>281</v>
      </c>
      <c r="S4267" t="s">
        <v>292</v>
      </c>
      <c r="T4267" t="str">
        <f t="shared" si="1124"/>
        <v>VEN</v>
      </c>
      <c r="U4267" t="s">
        <v>293</v>
      </c>
      <c r="V4267" s="33">
        <f t="shared" si="1125"/>
        <v>46710</v>
      </c>
      <c r="W4267">
        <f t="shared" si="1126"/>
        <v>1000</v>
      </c>
      <c r="X4267" s="33">
        <f t="shared" si="1127"/>
        <v>40693.75</v>
      </c>
      <c r="Y4267" s="33">
        <f t="shared" si="1128"/>
        <v>6016.25</v>
      </c>
      <c r="Z4267" s="34">
        <f t="shared" si="1129"/>
        <v>0.45231746542496254</v>
      </c>
      <c r="AA4267" s="33">
        <f t="shared" si="1130"/>
        <v>21127.748810000001</v>
      </c>
      <c r="AB4267" s="34">
        <f t="shared" si="1131"/>
        <v>0.51918903541698669</v>
      </c>
      <c r="AC4267" s="33">
        <f>IFERROR($X4267/VLOOKUP(CONCATENATE("USD",C4267),[1]GEINDICE!AR$1:AS$65536,2,0),"")</f>
        <v>7077.6662724363432</v>
      </c>
      <c r="AD4267" s="33">
        <f>IFERROR($AA4267/VLOOKUP(CONCATENATE("USD",C4267),[1]GEINDICE!AR$1:AS$65536,2,0),"")</f>
        <v>3674.6467249895645</v>
      </c>
      <c r="AE4267" s="33">
        <f>IFERROR($X4267/VLOOKUP(CONCATENATE("EUR",C4267),[1]GEINDICE!AR$1:AS$65536,2,0),"")</f>
        <v>6172.7341676147134</v>
      </c>
      <c r="AF4267" s="33">
        <f>IFERROR($AA4267/VLOOKUP(CONCATENATE("EUR",C4267),[1]GEINDICE!AR$1:AS$65536,2,0),"")</f>
        <v>3204.8158983693593</v>
      </c>
      <c r="AG4267" s="43" t="str">
        <f>VLOOKUP(E4267,[1]Apresentação!AW$1:AX$65536,2,0)</f>
        <v xml:space="preserve">                    4 - CERAMIC AUXILIARIES</v>
      </c>
      <c r="AH4267" s="43" t="str">
        <f t="shared" si="1132"/>
        <v xml:space="preserve">         5117000055 - MP 9020</v>
      </c>
      <c r="AI4267" s="44" t="str">
        <f t="shared" si="1133"/>
        <v xml:space="preserve">     K00239 - TERRAR INDUSTRIA E COMERCIO LTDA</v>
      </c>
      <c r="AJ4267" t="str">
        <f t="shared" si="1134"/>
        <v xml:space="preserve">     93 - RESALES</v>
      </c>
      <c r="AK4267" t="str">
        <f t="shared" si="1135"/>
        <v/>
      </c>
      <c r="AL4267">
        <f t="shared" si="1136"/>
        <v>4</v>
      </c>
      <c r="AM4267" t="str">
        <f t="shared" si="1137"/>
        <v>2025 4</v>
      </c>
      <c r="AN4267" t="str">
        <f t="shared" si="1138"/>
        <v xml:space="preserve">TERRAR </v>
      </c>
    </row>
    <row r="4268" spans="1:40" x14ac:dyDescent="0.35">
      <c r="A4268">
        <v>82002</v>
      </c>
      <c r="B4268" t="s">
        <v>274</v>
      </c>
      <c r="C4268" s="31">
        <v>45757</v>
      </c>
      <c r="D4268" t="s">
        <v>275</v>
      </c>
      <c r="E4268" t="s">
        <v>276</v>
      </c>
      <c r="F4268" t="s">
        <v>398</v>
      </c>
      <c r="G4268" t="s">
        <v>399</v>
      </c>
      <c r="H4268" t="s">
        <v>579</v>
      </c>
      <c r="I4268" t="s">
        <v>580</v>
      </c>
      <c r="J4268">
        <v>2000</v>
      </c>
      <c r="K4268">
        <v>71700</v>
      </c>
      <c r="L4268">
        <v>38731.855430000003</v>
      </c>
      <c r="M4268">
        <v>9234.9599999999991</v>
      </c>
      <c r="N4268">
        <v>35.85</v>
      </c>
      <c r="O4268" s="32">
        <f t="shared" si="1122"/>
        <v>62465.04</v>
      </c>
      <c r="P4268" s="32">
        <f t="shared" si="1123"/>
        <v>23733.184569999998</v>
      </c>
      <c r="Q4268">
        <v>728136</v>
      </c>
      <c r="R4268" t="s">
        <v>281</v>
      </c>
      <c r="S4268" t="s">
        <v>292</v>
      </c>
      <c r="T4268" t="str">
        <f t="shared" si="1124"/>
        <v>VEN</v>
      </c>
      <c r="U4268" t="s">
        <v>293</v>
      </c>
      <c r="V4268" s="33">
        <f t="shared" si="1125"/>
        <v>71700</v>
      </c>
      <c r="W4268">
        <f t="shared" si="1126"/>
        <v>2000</v>
      </c>
      <c r="X4268" s="33">
        <f t="shared" si="1127"/>
        <v>62465.04</v>
      </c>
      <c r="Y4268" s="33">
        <f t="shared" si="1128"/>
        <v>9234.9599999999991</v>
      </c>
      <c r="Z4268" s="34">
        <f t="shared" si="1129"/>
        <v>0.32542795774058575</v>
      </c>
      <c r="AA4268" s="33">
        <f t="shared" si="1130"/>
        <v>23333.184569999998</v>
      </c>
      <c r="AB4268" s="34">
        <f t="shared" si="1131"/>
        <v>0.3735398963964483</v>
      </c>
      <c r="AC4268" s="33">
        <f>IFERROR($X4268/VLOOKUP(CONCATENATE("USD",C4268),[1]GEINDICE!AR$1:AS$65536,2,0),"")</f>
        <v>10566.698807409286</v>
      </c>
      <c r="AD4268" s="33">
        <f>IFERROR($AA4268/VLOOKUP(CONCATENATE("USD",C4268),[1]GEINDICE!AR$1:AS$65536,2,0),"")</f>
        <v>3947.0835777721386</v>
      </c>
      <c r="AE4268" s="33">
        <f>IFERROR($X4268/VLOOKUP(CONCATENATE("EUR",C4268),[1]GEINDICE!AR$1:AS$65536,2,0),"")</f>
        <v>9443.7953555878066</v>
      </c>
      <c r="AF4268" s="33">
        <f>IFERROR($AA4268/VLOOKUP(CONCATENATE("EUR",C4268),[1]GEINDICE!AR$1:AS$65536,2,0),"")</f>
        <v>3527.6343387155289</v>
      </c>
      <c r="AG4268" s="43" t="str">
        <f>VLOOKUP(E4268,[1]Apresentação!AW$1:AX$65536,2,0)</f>
        <v xml:space="preserve">                    4 - CERAMIC AUXILIARIES</v>
      </c>
      <c r="AH4268" s="43" t="str">
        <f t="shared" si="1132"/>
        <v xml:space="preserve">         5117000055 - MP 9020</v>
      </c>
      <c r="AI4268" s="44" t="str">
        <f t="shared" si="1133"/>
        <v xml:space="preserve">     K00002 - MOHAWK REVESTIMENTOS COCAL DO SUL LTDA</v>
      </c>
      <c r="AJ4268" t="str">
        <f t="shared" si="1134"/>
        <v xml:space="preserve">     93 - RESALES</v>
      </c>
      <c r="AK4268" t="str">
        <f t="shared" si="1135"/>
        <v/>
      </c>
      <c r="AL4268">
        <f t="shared" si="1136"/>
        <v>4</v>
      </c>
      <c r="AM4268" t="str">
        <f t="shared" si="1137"/>
        <v>2025 4</v>
      </c>
      <c r="AN4268" t="str">
        <f t="shared" si="1138"/>
        <v xml:space="preserve">MOHAWK </v>
      </c>
    </row>
    <row r="4269" spans="1:40" x14ac:dyDescent="0.35">
      <c r="A4269">
        <v>82066</v>
      </c>
      <c r="B4269" t="s">
        <v>274</v>
      </c>
      <c r="C4269" s="31">
        <v>45762</v>
      </c>
      <c r="D4269" t="s">
        <v>275</v>
      </c>
      <c r="E4269" t="s">
        <v>276</v>
      </c>
      <c r="F4269" t="s">
        <v>591</v>
      </c>
      <c r="G4269" t="s">
        <v>592</v>
      </c>
      <c r="H4269" t="s">
        <v>579</v>
      </c>
      <c r="I4269" t="s">
        <v>580</v>
      </c>
      <c r="J4269">
        <v>1000</v>
      </c>
      <c r="K4269">
        <v>46710</v>
      </c>
      <c r="L4269">
        <v>19366.001189999999</v>
      </c>
      <c r="M4269">
        <v>6016.25</v>
      </c>
      <c r="N4269">
        <v>46.71</v>
      </c>
      <c r="O4269" s="32">
        <f t="shared" si="1122"/>
        <v>40693.75</v>
      </c>
      <c r="P4269" s="32">
        <f t="shared" si="1123"/>
        <v>21327.748810000001</v>
      </c>
      <c r="Q4269">
        <v>729957</v>
      </c>
      <c r="R4269" t="s">
        <v>281</v>
      </c>
      <c r="S4269" t="s">
        <v>292</v>
      </c>
      <c r="T4269" t="str">
        <f t="shared" si="1124"/>
        <v>VEN</v>
      </c>
      <c r="U4269" t="s">
        <v>293</v>
      </c>
      <c r="V4269" s="33">
        <f t="shared" si="1125"/>
        <v>46710</v>
      </c>
      <c r="W4269">
        <f t="shared" si="1126"/>
        <v>1000</v>
      </c>
      <c r="X4269" s="33">
        <f t="shared" si="1127"/>
        <v>40693.75</v>
      </c>
      <c r="Y4269" s="33">
        <f t="shared" si="1128"/>
        <v>6016.25</v>
      </c>
      <c r="Z4269" s="34">
        <f t="shared" si="1129"/>
        <v>0.45231746542496254</v>
      </c>
      <c r="AA4269" s="33">
        <f t="shared" si="1130"/>
        <v>21127.748810000001</v>
      </c>
      <c r="AB4269" s="34">
        <f t="shared" si="1131"/>
        <v>0.51918903541698669</v>
      </c>
      <c r="AC4269" s="33">
        <f>IFERROR($X4269/VLOOKUP(CONCATENATE("USD",C4269),[1]GEINDICE!AR$1:AS$65536,2,0),"")</f>
        <v>6931.6691365595243</v>
      </c>
      <c r="AD4269" s="33">
        <f>IFERROR($AA4269/VLOOKUP(CONCATENATE("USD",C4269),[1]GEINDICE!AR$1:AS$65536,2,0),"")</f>
        <v>3598.846612840036</v>
      </c>
      <c r="AE4269" s="33">
        <f>IFERROR($X4269/VLOOKUP(CONCATENATE("EUR",C4269),[1]GEINDICE!AR$1:AS$65536,2,0),"")</f>
        <v>6139.6726010863003</v>
      </c>
      <c r="AF4269" s="33">
        <f>IFERROR($AA4269/VLOOKUP(CONCATENATE("EUR",C4269),[1]GEINDICE!AR$1:AS$65536,2,0),"")</f>
        <v>3187.6506955340978</v>
      </c>
      <c r="AG4269" s="43" t="str">
        <f>VLOOKUP(E4269,[1]Apresentação!AW$1:AX$65536,2,0)</f>
        <v xml:space="preserve">                    4 - CERAMIC AUXILIARIES</v>
      </c>
      <c r="AH4269" s="43" t="str">
        <f t="shared" si="1132"/>
        <v xml:space="preserve">         5117000055 - MP 9020</v>
      </c>
      <c r="AI4269" s="44" t="str">
        <f t="shared" si="1133"/>
        <v xml:space="preserve">     K00239 - TERRAR INDUSTRIA E COMERCIO LTDA</v>
      </c>
      <c r="AJ4269" t="str">
        <f t="shared" si="1134"/>
        <v xml:space="preserve">     93 - RESALES</v>
      </c>
      <c r="AK4269" t="str">
        <f t="shared" si="1135"/>
        <v/>
      </c>
      <c r="AL4269">
        <f t="shared" si="1136"/>
        <v>4</v>
      </c>
      <c r="AM4269" t="str">
        <f t="shared" si="1137"/>
        <v>2025 4</v>
      </c>
      <c r="AN4269" t="str">
        <f t="shared" si="1138"/>
        <v xml:space="preserve">TERRAR </v>
      </c>
    </row>
    <row r="4270" spans="1:40" x14ac:dyDescent="0.35">
      <c r="A4270">
        <v>82102</v>
      </c>
      <c r="B4270" t="s">
        <v>274</v>
      </c>
      <c r="C4270" s="31">
        <v>45764</v>
      </c>
      <c r="D4270" t="s">
        <v>275</v>
      </c>
      <c r="E4270" t="s">
        <v>276</v>
      </c>
      <c r="F4270" t="s">
        <v>587</v>
      </c>
      <c r="G4270" t="s">
        <v>588</v>
      </c>
      <c r="H4270" t="s">
        <v>579</v>
      </c>
      <c r="I4270" t="s">
        <v>580</v>
      </c>
      <c r="J4270">
        <v>200</v>
      </c>
      <c r="K4270">
        <v>7160</v>
      </c>
      <c r="L4270">
        <v>3873.2002400000001</v>
      </c>
      <c r="M4270">
        <v>922.2</v>
      </c>
      <c r="N4270">
        <v>35.800000000000004</v>
      </c>
      <c r="O4270" s="32">
        <f t="shared" si="1122"/>
        <v>6237.8</v>
      </c>
      <c r="P4270" s="32">
        <f t="shared" si="1123"/>
        <v>2364.5997600000001</v>
      </c>
      <c r="Q4270">
        <v>730750</v>
      </c>
      <c r="R4270" t="s">
        <v>281</v>
      </c>
      <c r="S4270" t="s">
        <v>292</v>
      </c>
      <c r="T4270" t="str">
        <f t="shared" si="1124"/>
        <v>VEN</v>
      </c>
      <c r="U4270" t="s">
        <v>293</v>
      </c>
      <c r="V4270" s="33">
        <f t="shared" si="1125"/>
        <v>7160</v>
      </c>
      <c r="W4270">
        <f t="shared" si="1126"/>
        <v>200</v>
      </c>
      <c r="X4270" s="33">
        <f t="shared" si="1127"/>
        <v>6237.8</v>
      </c>
      <c r="Y4270" s="33">
        <f t="shared" si="1128"/>
        <v>922.2</v>
      </c>
      <c r="Z4270" s="34">
        <f t="shared" si="1129"/>
        <v>0.32466477094972068</v>
      </c>
      <c r="AA4270" s="33">
        <f t="shared" si="1130"/>
        <v>2324.5997600000001</v>
      </c>
      <c r="AB4270" s="34">
        <f t="shared" si="1131"/>
        <v>0.37266340055788899</v>
      </c>
      <c r="AC4270" s="33">
        <f>IFERROR($X4270/VLOOKUP(CONCATENATE("USD",C4270),[1]GEINDICE!AR$1:AS$65536,2,0),"")</f>
        <v>1065.2162776003688</v>
      </c>
      <c r="AD4270" s="33">
        <f>IFERROR($AA4270/VLOOKUP(CONCATENATE("USD",C4270),[1]GEINDICE!AR$1:AS$65536,2,0),"")</f>
        <v>396.96712034016974</v>
      </c>
      <c r="AE4270" s="33">
        <f>IFERROR($X4270/VLOOKUP(CONCATENATE("EUR",C4270),[1]GEINDICE!AR$1:AS$65536,2,0),"")</f>
        <v>937.19763214038881</v>
      </c>
      <c r="AF4270" s="33">
        <f>IFERROR($AA4270/VLOOKUP(CONCATENATE("EUR",C4270),[1]GEINDICE!AR$1:AS$65536,2,0),"")</f>
        <v>349.25925658823883</v>
      </c>
      <c r="AG4270" s="43" t="str">
        <f>VLOOKUP(E4270,[1]Apresentação!AW$1:AX$65536,2,0)</f>
        <v xml:space="preserve">                    4 - CERAMIC AUXILIARIES</v>
      </c>
      <c r="AH4270" s="43" t="str">
        <f t="shared" si="1132"/>
        <v xml:space="preserve">         5117000055 - MP 9020</v>
      </c>
      <c r="AI4270" s="44" t="str">
        <f t="shared" si="1133"/>
        <v xml:space="preserve">     K00023 - SAN MARCOS REVESTIMENTOS CERAMICOS LTDA - CEJATEL</v>
      </c>
      <c r="AJ4270" t="str">
        <f t="shared" si="1134"/>
        <v xml:space="preserve">     93 - RESALES</v>
      </c>
      <c r="AK4270" t="str">
        <f t="shared" si="1135"/>
        <v/>
      </c>
      <c r="AL4270">
        <f t="shared" si="1136"/>
        <v>4</v>
      </c>
      <c r="AM4270" t="str">
        <f t="shared" si="1137"/>
        <v>2025 4</v>
      </c>
      <c r="AN4270" t="str">
        <f t="shared" si="1138"/>
        <v xml:space="preserve">SAN </v>
      </c>
    </row>
    <row r="4271" spans="1:40" x14ac:dyDescent="0.35">
      <c r="A4271">
        <v>82274</v>
      </c>
      <c r="B4271" t="s">
        <v>274</v>
      </c>
      <c r="C4271" s="31">
        <v>45782</v>
      </c>
      <c r="D4271" t="s">
        <v>275</v>
      </c>
      <c r="E4271" t="s">
        <v>276</v>
      </c>
      <c r="F4271" t="s">
        <v>581</v>
      </c>
      <c r="G4271" t="s">
        <v>582</v>
      </c>
      <c r="H4271" t="s">
        <v>579</v>
      </c>
      <c r="I4271" t="s">
        <v>580</v>
      </c>
      <c r="J4271">
        <v>300</v>
      </c>
      <c r="K4271">
        <v>11052</v>
      </c>
      <c r="L4271">
        <v>5810.0832399999999</v>
      </c>
      <c r="M4271">
        <v>1423.49</v>
      </c>
      <c r="N4271">
        <v>36.840000000000003</v>
      </c>
      <c r="O4271" s="32">
        <f t="shared" si="1122"/>
        <v>9628.51</v>
      </c>
      <c r="P4271" s="32">
        <f t="shared" si="1123"/>
        <v>3818.4267600000003</v>
      </c>
      <c r="Q4271">
        <v>736984</v>
      </c>
      <c r="R4271" t="s">
        <v>281</v>
      </c>
      <c r="S4271" t="s">
        <v>292</v>
      </c>
      <c r="T4271" t="str">
        <f t="shared" si="1124"/>
        <v>VEN</v>
      </c>
      <c r="U4271" t="s">
        <v>293</v>
      </c>
      <c r="V4271" s="33">
        <f t="shared" si="1125"/>
        <v>11052</v>
      </c>
      <c r="W4271">
        <f t="shared" si="1126"/>
        <v>300</v>
      </c>
      <c r="X4271" s="33">
        <f t="shared" si="1127"/>
        <v>9628.51</v>
      </c>
      <c r="Y4271" s="33">
        <f t="shared" si="1128"/>
        <v>1423.49</v>
      </c>
      <c r="Z4271" s="34">
        <f t="shared" si="1129"/>
        <v>0.34006756786102066</v>
      </c>
      <c r="AA4271" s="33">
        <f t="shared" si="1130"/>
        <v>3758.4267600000003</v>
      </c>
      <c r="AB4271" s="34">
        <f t="shared" si="1131"/>
        <v>0.39034354848257935</v>
      </c>
      <c r="AC4271" s="33">
        <f>IFERROR($X4271/VLOOKUP(CONCATENATE("USD",C4271),[1]GEINDICE!AR$1:AS$65536,2,0),"")</f>
        <v>1703.5580325548478</v>
      </c>
      <c r="AD4271" s="33">
        <f>IFERROR($AA4271/VLOOKUP(CONCATENATE("USD",C4271),[1]GEINDICE!AR$1:AS$65536,2,0),"")</f>
        <v>664.97288747346079</v>
      </c>
      <c r="AE4271" s="33">
        <f>IFERROR($X4271/VLOOKUP(CONCATENATE("EUR",C4271),[1]GEINDICE!AR$1:AS$65536,2,0),"")</f>
        <v>1505.5838754065549</v>
      </c>
      <c r="AF4271" s="33">
        <f>IFERROR($AA4271/VLOOKUP(CONCATENATE("EUR",C4271),[1]GEINDICE!AR$1:AS$65536,2,0),"")</f>
        <v>587.69495246434826</v>
      </c>
      <c r="AG4271" s="43" t="str">
        <f>VLOOKUP(E4271,[1]Apresentação!AW$1:AX$65536,2,0)</f>
        <v xml:space="preserve">                    4 - CERAMIC AUXILIARIES</v>
      </c>
      <c r="AH4271" s="43" t="str">
        <f t="shared" si="1132"/>
        <v xml:space="preserve">         5117000055 - MP 9020</v>
      </c>
      <c r="AI4271" s="44" t="str">
        <f t="shared" si="1133"/>
        <v xml:space="preserve">     K00170 - SMALTICERAM UNICER DO BRASIL LTDA-MATRIZ</v>
      </c>
      <c r="AJ4271" t="str">
        <f t="shared" si="1134"/>
        <v xml:space="preserve">     93 - RESALES</v>
      </c>
      <c r="AK4271" t="str">
        <f t="shared" si="1135"/>
        <v/>
      </c>
      <c r="AL4271">
        <f t="shared" si="1136"/>
        <v>5</v>
      </c>
      <c r="AM4271" t="str">
        <f t="shared" si="1137"/>
        <v>2025 5</v>
      </c>
      <c r="AN4271" t="str">
        <f t="shared" si="1138"/>
        <v xml:space="preserve">SMALTICERAM </v>
      </c>
    </row>
    <row r="4272" spans="1:40" x14ac:dyDescent="0.35">
      <c r="A4272">
        <v>82275</v>
      </c>
      <c r="B4272" t="s">
        <v>274</v>
      </c>
      <c r="C4272" s="31">
        <v>45782</v>
      </c>
      <c r="D4272" t="s">
        <v>275</v>
      </c>
      <c r="E4272" t="s">
        <v>276</v>
      </c>
      <c r="F4272" t="s">
        <v>589</v>
      </c>
      <c r="G4272" t="s">
        <v>590</v>
      </c>
      <c r="H4272" t="s">
        <v>579</v>
      </c>
      <c r="I4272" t="s">
        <v>580</v>
      </c>
      <c r="J4272">
        <v>100</v>
      </c>
      <c r="K4272">
        <v>3585</v>
      </c>
      <c r="L4272">
        <v>1936.6944100000001</v>
      </c>
      <c r="M4272">
        <v>461.75</v>
      </c>
      <c r="N4272">
        <v>35.85</v>
      </c>
      <c r="O4272" s="32">
        <f t="shared" si="1122"/>
        <v>3123.25</v>
      </c>
      <c r="P4272" s="32">
        <f t="shared" si="1123"/>
        <v>1186.5555899999999</v>
      </c>
      <c r="Q4272">
        <v>736986</v>
      </c>
      <c r="R4272" t="s">
        <v>281</v>
      </c>
      <c r="S4272" t="s">
        <v>292</v>
      </c>
      <c r="T4272" t="str">
        <f t="shared" si="1124"/>
        <v>VEN</v>
      </c>
      <c r="U4272" t="s">
        <v>293</v>
      </c>
      <c r="V4272" s="33">
        <f t="shared" si="1125"/>
        <v>3585</v>
      </c>
      <c r="W4272">
        <f t="shared" si="1126"/>
        <v>100</v>
      </c>
      <c r="X4272" s="33">
        <f t="shared" si="1127"/>
        <v>3123.25</v>
      </c>
      <c r="Y4272" s="33">
        <f t="shared" si="1128"/>
        <v>461.75</v>
      </c>
      <c r="Z4272" s="34">
        <f t="shared" si="1129"/>
        <v>0.32539904881450488</v>
      </c>
      <c r="AA4272" s="33">
        <f t="shared" si="1130"/>
        <v>1166.5555899999999</v>
      </c>
      <c r="AB4272" s="34">
        <f t="shared" si="1131"/>
        <v>0.37350695269350837</v>
      </c>
      <c r="AC4272" s="33">
        <f>IFERROR($X4272/VLOOKUP(CONCATENATE("USD",C4272),[1]GEINDICE!AR$1:AS$65536,2,0),"")</f>
        <v>552.59200283085636</v>
      </c>
      <c r="AD4272" s="33">
        <f>IFERROR($AA4272/VLOOKUP(CONCATENATE("USD",C4272),[1]GEINDICE!AR$1:AS$65536,2,0),"")</f>
        <v>206.39695506015568</v>
      </c>
      <c r="AE4272" s="33">
        <f>IFERROR($X4272/VLOOKUP(CONCATENATE("EUR",C4272),[1]GEINDICE!AR$1:AS$65536,2,0),"")</f>
        <v>488.37409306980237</v>
      </c>
      <c r="AF4272" s="33">
        <f>IFERROR($AA4272/VLOOKUP(CONCATENATE("EUR",C4272),[1]GEINDICE!AR$1:AS$65536,2,0),"")</f>
        <v>182.41111927695772</v>
      </c>
      <c r="AG4272" s="43" t="str">
        <f>VLOOKUP(E4272,[1]Apresentação!AW$1:AX$65536,2,0)</f>
        <v xml:space="preserve">                    4 - CERAMIC AUXILIARIES</v>
      </c>
      <c r="AH4272" s="43" t="str">
        <f t="shared" si="1132"/>
        <v xml:space="preserve">         5117000055 - MP 9020</v>
      </c>
      <c r="AI4272" s="44" t="str">
        <f t="shared" si="1133"/>
        <v xml:space="preserve">     K00204 - MOHAWK REVESTIMENTOS CRICIUMA LTDA</v>
      </c>
      <c r="AJ4272" t="str">
        <f t="shared" si="1134"/>
        <v xml:space="preserve">     93 - RESALES</v>
      </c>
      <c r="AK4272" t="str">
        <f t="shared" si="1135"/>
        <v/>
      </c>
      <c r="AL4272">
        <f t="shared" si="1136"/>
        <v>5</v>
      </c>
      <c r="AM4272" t="str">
        <f t="shared" si="1137"/>
        <v>2025 5</v>
      </c>
      <c r="AN4272" t="str">
        <f t="shared" si="1138"/>
        <v xml:space="preserve">MOHAWK </v>
      </c>
    </row>
    <row r="4273" spans="1:40" x14ac:dyDescent="0.35">
      <c r="A4273">
        <v>81832</v>
      </c>
      <c r="B4273" t="s">
        <v>274</v>
      </c>
      <c r="C4273" s="31">
        <v>45744</v>
      </c>
      <c r="D4273" t="s">
        <v>275</v>
      </c>
      <c r="E4273" t="s">
        <v>276</v>
      </c>
      <c r="F4273" t="s">
        <v>600</v>
      </c>
      <c r="G4273" t="s">
        <v>601</v>
      </c>
      <c r="H4273" t="s">
        <v>579</v>
      </c>
      <c r="I4273" t="s">
        <v>580</v>
      </c>
      <c r="J4273">
        <v>900</v>
      </c>
      <c r="K4273">
        <v>32262.3</v>
      </c>
      <c r="L4273">
        <v>17429.318289999999</v>
      </c>
      <c r="M4273">
        <v>4155.38</v>
      </c>
      <c r="N4273">
        <v>35.847000000000001</v>
      </c>
      <c r="O4273" s="32">
        <f t="shared" si="1122"/>
        <v>28106.92</v>
      </c>
      <c r="P4273" s="32">
        <f t="shared" si="1123"/>
        <v>10677.601709999999</v>
      </c>
      <c r="Q4273">
        <v>723264</v>
      </c>
      <c r="R4273" t="s">
        <v>281</v>
      </c>
      <c r="S4273" t="s">
        <v>292</v>
      </c>
      <c r="T4273" t="str">
        <f t="shared" si="1124"/>
        <v>VEN</v>
      </c>
      <c r="U4273" t="s">
        <v>293</v>
      </c>
      <c r="V4273" s="33">
        <f t="shared" si="1125"/>
        <v>32262.3</v>
      </c>
      <c r="W4273">
        <f t="shared" si="1126"/>
        <v>900</v>
      </c>
      <c r="X4273" s="33">
        <f t="shared" si="1127"/>
        <v>28106.92</v>
      </c>
      <c r="Y4273" s="33">
        <f t="shared" si="1128"/>
        <v>4155.38</v>
      </c>
      <c r="Z4273" s="34">
        <f t="shared" si="1129"/>
        <v>0.32538293023126064</v>
      </c>
      <c r="AA4273" s="33">
        <f t="shared" si="1130"/>
        <v>10497.601709999999</v>
      </c>
      <c r="AB4273" s="34">
        <f t="shared" si="1131"/>
        <v>0.37348815558588416</v>
      </c>
      <c r="AC4273" s="33">
        <f>IFERROR($X4273/VLOOKUP(CONCATENATE("USD",C4273),[1]GEINDICE!AR$1:AS$65536,2,0),"")</f>
        <v>4874.5959070412764</v>
      </c>
      <c r="AD4273" s="33">
        <f>IFERROR($AA4273/VLOOKUP(CONCATENATE("USD",C4273),[1]GEINDICE!AR$1:AS$65536,2,0),"")</f>
        <v>1820.6038345473464</v>
      </c>
      <c r="AE4273" s="33">
        <f>IFERROR($X4273/VLOOKUP(CONCATENATE("EUR",C4273),[1]GEINDICE!AR$1:AS$65536,2,0),"")</f>
        <v>4502.6544703074187</v>
      </c>
      <c r="AF4273" s="33">
        <f>IFERROR($AA4273/VLOOKUP(CONCATENATE("EUR",C4273),[1]GEINDICE!AR$1:AS$65536,2,0),"")</f>
        <v>1681.688113355654</v>
      </c>
      <c r="AG4273" s="43" t="str">
        <f>VLOOKUP(E4273,[1]Apresentação!AW$1:AX$65536,2,0)</f>
        <v xml:space="preserve">                    4 - CERAMIC AUXILIARIES</v>
      </c>
      <c r="AH4273" s="43" t="str">
        <f t="shared" si="1132"/>
        <v xml:space="preserve">         5117000055 - MP 9020</v>
      </c>
      <c r="AI4273" s="44" t="str">
        <f t="shared" si="1133"/>
        <v xml:space="preserve">     K00104 - OMEGA COMERCIO DE CORANTES CERAMICOS LTDA</v>
      </c>
      <c r="AJ4273" t="str">
        <f t="shared" si="1134"/>
        <v xml:space="preserve">     93 - RESALES</v>
      </c>
      <c r="AK4273" t="str">
        <f t="shared" si="1135"/>
        <v/>
      </c>
      <c r="AL4273">
        <f t="shared" si="1136"/>
        <v>3</v>
      </c>
      <c r="AM4273" t="str">
        <f t="shared" si="1137"/>
        <v>2025 3</v>
      </c>
      <c r="AN4273" t="str">
        <f t="shared" si="1138"/>
        <v xml:space="preserve">OMEGA </v>
      </c>
    </row>
    <row r="4274" spans="1:40" x14ac:dyDescent="0.35">
      <c r="A4274">
        <v>81967</v>
      </c>
      <c r="B4274" t="s">
        <v>274</v>
      </c>
      <c r="C4274" s="31">
        <v>45755</v>
      </c>
      <c r="D4274" t="s">
        <v>275</v>
      </c>
      <c r="E4274" t="s">
        <v>276</v>
      </c>
      <c r="F4274" t="s">
        <v>591</v>
      </c>
      <c r="G4274" t="s">
        <v>592</v>
      </c>
      <c r="H4274" t="s">
        <v>579</v>
      </c>
      <c r="I4274" t="s">
        <v>580</v>
      </c>
      <c r="J4274">
        <v>1000</v>
      </c>
      <c r="K4274">
        <v>46710</v>
      </c>
      <c r="L4274">
        <v>19365.92772</v>
      </c>
      <c r="M4274">
        <v>6016.25</v>
      </c>
      <c r="N4274">
        <v>46.71</v>
      </c>
      <c r="O4274" s="32">
        <f t="shared" si="1122"/>
        <v>40693.75</v>
      </c>
      <c r="P4274" s="32">
        <f t="shared" si="1123"/>
        <v>21327.82228</v>
      </c>
      <c r="Q4274">
        <v>727292</v>
      </c>
      <c r="R4274" t="s">
        <v>281</v>
      </c>
      <c r="S4274" t="s">
        <v>292</v>
      </c>
      <c r="T4274" t="str">
        <f t="shared" si="1124"/>
        <v>VEN</v>
      </c>
      <c r="U4274" t="s">
        <v>293</v>
      </c>
      <c r="V4274" s="33">
        <f t="shared" si="1125"/>
        <v>46710</v>
      </c>
      <c r="W4274">
        <f t="shared" si="1126"/>
        <v>1000</v>
      </c>
      <c r="X4274" s="33">
        <f t="shared" si="1127"/>
        <v>40693.75</v>
      </c>
      <c r="Y4274" s="33">
        <f t="shared" si="1128"/>
        <v>6016.25</v>
      </c>
      <c r="Z4274" s="34">
        <f t="shared" si="1129"/>
        <v>0.45231903832155856</v>
      </c>
      <c r="AA4274" s="33">
        <f t="shared" si="1130"/>
        <v>21127.82228</v>
      </c>
      <c r="AB4274" s="34">
        <f t="shared" si="1131"/>
        <v>0.51919084085393952</v>
      </c>
      <c r="AC4274" s="33">
        <f>IFERROR($X4274/VLOOKUP(CONCATENATE("USD",C4274),[1]GEINDICE!AR$1:AS$65536,2,0),"")</f>
        <v>6854.4923190944619</v>
      </c>
      <c r="AD4274" s="33">
        <f>IFERROR($AA4274/VLOOKUP(CONCATENATE("USD",C4274),[1]GEINDICE!AR$1:AS$65536,2,0),"")</f>
        <v>3558.7896307775236</v>
      </c>
      <c r="AE4274" s="33">
        <f>IFERROR($X4274/VLOOKUP(CONCATENATE("EUR",C4274),[1]GEINDICE!AR$1:AS$65536,2,0),"")</f>
        <v>6281.0628511452733</v>
      </c>
      <c r="AF4274" s="33">
        <f>IFERROR($AA4274/VLOOKUP(CONCATENATE("EUR",C4274),[1]GEINDICE!AR$1:AS$65536,2,0),"")</f>
        <v>3261.0703031425569</v>
      </c>
      <c r="AG4274" s="43" t="str">
        <f>VLOOKUP(E4274,[1]Apresentação!AW$1:AX$65536,2,0)</f>
        <v xml:space="preserve">                    4 - CERAMIC AUXILIARIES</v>
      </c>
      <c r="AH4274" s="43" t="str">
        <f t="shared" si="1132"/>
        <v xml:space="preserve">         5117000055 - MP 9020</v>
      </c>
      <c r="AI4274" s="44" t="str">
        <f t="shared" si="1133"/>
        <v xml:space="preserve">     K00239 - TERRAR INDUSTRIA E COMERCIO LTDA</v>
      </c>
      <c r="AJ4274" t="str">
        <f t="shared" si="1134"/>
        <v xml:space="preserve">     93 - RESALES</v>
      </c>
      <c r="AK4274" t="str">
        <f t="shared" si="1135"/>
        <v/>
      </c>
      <c r="AL4274">
        <f t="shared" si="1136"/>
        <v>4</v>
      </c>
      <c r="AM4274" t="str">
        <f t="shared" si="1137"/>
        <v>2025 4</v>
      </c>
      <c r="AN4274" t="str">
        <f t="shared" si="1138"/>
        <v xml:space="preserve">TERRAR </v>
      </c>
    </row>
    <row r="4275" spans="1:40" x14ac:dyDescent="0.35">
      <c r="A4275">
        <v>81891</v>
      </c>
      <c r="B4275" t="s">
        <v>274</v>
      </c>
      <c r="C4275" s="31">
        <v>45749</v>
      </c>
      <c r="D4275" t="s">
        <v>275</v>
      </c>
      <c r="E4275" t="s">
        <v>276</v>
      </c>
      <c r="F4275" t="s">
        <v>581</v>
      </c>
      <c r="G4275" t="s">
        <v>582</v>
      </c>
      <c r="H4275" t="s">
        <v>579</v>
      </c>
      <c r="I4275" t="s">
        <v>580</v>
      </c>
      <c r="J4275">
        <v>300</v>
      </c>
      <c r="K4275">
        <v>11052</v>
      </c>
      <c r="L4275">
        <v>5809.7783099999997</v>
      </c>
      <c r="M4275">
        <v>1423.49</v>
      </c>
      <c r="N4275">
        <v>36.840000000000003</v>
      </c>
      <c r="O4275" s="32">
        <f t="shared" si="1122"/>
        <v>9628.51</v>
      </c>
      <c r="P4275" s="32">
        <f t="shared" si="1123"/>
        <v>3818.7316900000005</v>
      </c>
      <c r="Q4275">
        <v>725056</v>
      </c>
      <c r="R4275" t="s">
        <v>281</v>
      </c>
      <c r="S4275" t="s">
        <v>292</v>
      </c>
      <c r="T4275" t="str">
        <f t="shared" si="1124"/>
        <v>VEN</v>
      </c>
      <c r="U4275" t="s">
        <v>293</v>
      </c>
      <c r="V4275" s="33">
        <f t="shared" si="1125"/>
        <v>11052</v>
      </c>
      <c r="W4275">
        <f t="shared" si="1126"/>
        <v>300</v>
      </c>
      <c r="X4275" s="33">
        <f t="shared" si="1127"/>
        <v>9628.51</v>
      </c>
      <c r="Y4275" s="33">
        <f t="shared" si="1128"/>
        <v>1423.49</v>
      </c>
      <c r="Z4275" s="45">
        <f t="shared" si="1129"/>
        <v>0.34009515834238152</v>
      </c>
      <c r="AA4275" s="33">
        <f t="shared" si="1130"/>
        <v>3758.7316900000005</v>
      </c>
      <c r="AB4275" s="45">
        <f t="shared" si="1131"/>
        <v>0.39037521797245894</v>
      </c>
      <c r="AC4275" s="33">
        <f>IFERROR($X4275/VLOOKUP(CONCATENATE("USD",C4275),[1]GEINDICE!AR$1:AS$65536,2,0),"")</f>
        <v>1691.4972858071428</v>
      </c>
      <c r="AD4275" s="33">
        <f>IFERROR($AA4275/VLOOKUP(CONCATENATE("USD",C4275),[1]GEINDICE!AR$1:AS$65536,2,0),"")</f>
        <v>660.31862164678603</v>
      </c>
      <c r="AE4275" s="33">
        <f>IFERROR($X4275/VLOOKUP(CONCATENATE("EUR",C4275),[1]GEINDICE!AR$1:AS$65536,2,0),"")</f>
        <v>1556.3995215311006</v>
      </c>
      <c r="AF4275" s="33">
        <f>IFERROR($AA4275/VLOOKUP(CONCATENATE("EUR",C4275),[1]GEINDICE!AR$1:AS$65536,2,0),"")</f>
        <v>607.57980246993418</v>
      </c>
      <c r="AG4275" s="48" t="str">
        <f>VLOOKUP(E4275,[1]Apresentação!AW$1:AX$65536,2,0)</f>
        <v xml:space="preserve">                    4 - CERAMIC AUXILIARIES</v>
      </c>
      <c r="AH4275" s="48" t="str">
        <f t="shared" si="1132"/>
        <v xml:space="preserve">         5117000055 - MP 9020</v>
      </c>
      <c r="AI4275" s="49" t="str">
        <f t="shared" si="1133"/>
        <v xml:space="preserve">     K00170 - SMALTICERAM UNICER DO BRASIL LTDA-MATRIZ</v>
      </c>
      <c r="AJ4275" t="str">
        <f t="shared" si="1134"/>
        <v xml:space="preserve">     93 - RESALES</v>
      </c>
      <c r="AK4275" t="str">
        <f t="shared" si="1135"/>
        <v/>
      </c>
      <c r="AL4275">
        <f t="shared" si="1136"/>
        <v>4</v>
      </c>
      <c r="AM4275" t="str">
        <f t="shared" si="1137"/>
        <v>2025 4</v>
      </c>
      <c r="AN4275" t="str">
        <f t="shared" si="1138"/>
        <v xml:space="preserve">SMALTICERAM </v>
      </c>
    </row>
    <row r="4276" spans="1:40" x14ac:dyDescent="0.35">
      <c r="A4276">
        <v>81167</v>
      </c>
      <c r="B4276" t="s">
        <v>274</v>
      </c>
      <c r="C4276" s="31">
        <v>45693</v>
      </c>
      <c r="D4276" t="s">
        <v>275</v>
      </c>
      <c r="E4276" t="s">
        <v>276</v>
      </c>
      <c r="F4276" t="s">
        <v>593</v>
      </c>
      <c r="G4276" t="s">
        <v>594</v>
      </c>
      <c r="H4276" t="s">
        <v>579</v>
      </c>
      <c r="I4276" t="s">
        <v>580</v>
      </c>
      <c r="J4276">
        <v>2000</v>
      </c>
      <c r="K4276">
        <v>72300</v>
      </c>
      <c r="L4276">
        <v>38449.973910000001</v>
      </c>
      <c r="M4276">
        <v>9312.24</v>
      </c>
      <c r="N4276">
        <v>36.15</v>
      </c>
      <c r="O4276" s="32">
        <f t="shared" si="1122"/>
        <v>62987.76</v>
      </c>
      <c r="P4276" s="32">
        <f t="shared" si="1123"/>
        <v>24537.786090000001</v>
      </c>
      <c r="Q4276">
        <v>709260</v>
      </c>
      <c r="R4276" t="s">
        <v>281</v>
      </c>
      <c r="S4276" t="s">
        <v>292</v>
      </c>
      <c r="T4276" t="str">
        <f t="shared" si="1124"/>
        <v>VEN</v>
      </c>
      <c r="U4276" t="s">
        <v>293</v>
      </c>
      <c r="V4276" s="33">
        <f t="shared" si="1125"/>
        <v>72300</v>
      </c>
      <c r="W4276">
        <f t="shared" si="1126"/>
        <v>2000</v>
      </c>
      <c r="X4276" s="33">
        <f t="shared" si="1127"/>
        <v>62987.76</v>
      </c>
      <c r="Y4276" s="33">
        <f t="shared" si="1128"/>
        <v>9312.24</v>
      </c>
      <c r="Z4276" s="45">
        <f t="shared" si="1129"/>
        <v>0.33385596251728911</v>
      </c>
      <c r="AA4276" s="33">
        <f t="shared" si="1130"/>
        <v>24137.786090000001</v>
      </c>
      <c r="AB4276" s="45">
        <f t="shared" si="1131"/>
        <v>0.38321391473518029</v>
      </c>
      <c r="AC4276" s="33">
        <f>IFERROR($X4276/VLOOKUP(CONCATENATE("USD",C4276),[1]GEINDICE!AR$1:AS$65536,2,0),"")</f>
        <v>10860.520371743365</v>
      </c>
      <c r="AD4276" s="33">
        <f>IFERROR($AA4276/VLOOKUP(CONCATENATE("USD",C4276),[1]GEINDICE!AR$1:AS$65536,2,0),"")</f>
        <v>4161.9025277169503</v>
      </c>
      <c r="AE4276" s="33">
        <f>IFERROR($X4276/VLOOKUP(CONCATENATE("EUR",C4276),[1]GEINDICE!AR$1:AS$65536,2,0),"")</f>
        <v>10419.811414392059</v>
      </c>
      <c r="AF4276" s="33">
        <f>IFERROR($AA4276/VLOOKUP(CONCATENATE("EUR",C4276),[1]GEINDICE!AR$1:AS$65536,2,0),"")</f>
        <v>3993.0167229114973</v>
      </c>
      <c r="AG4276" s="48" t="str">
        <f>VLOOKUP(E4276,[1]Apresentação!AW$1:AX$65536,2,0)</f>
        <v xml:space="preserve">                    4 - CERAMIC AUXILIARIES</v>
      </c>
      <c r="AH4276" s="48" t="str">
        <f t="shared" si="1132"/>
        <v xml:space="preserve">         5117000055 - MP 9020</v>
      </c>
      <c r="AI4276" s="49" t="str">
        <f t="shared" si="1133"/>
        <v xml:space="preserve">     K00205 - COLOROBBIA BRASIL PRODUTOS PARA CERAMICA LTDA</v>
      </c>
      <c r="AJ4276" t="str">
        <f t="shared" si="1134"/>
        <v xml:space="preserve">     93 - RESALES</v>
      </c>
      <c r="AK4276" t="str">
        <f t="shared" si="1135"/>
        <v/>
      </c>
      <c r="AL4276">
        <f t="shared" si="1136"/>
        <v>2</v>
      </c>
      <c r="AM4276" t="str">
        <f t="shared" si="1137"/>
        <v>2025 2</v>
      </c>
      <c r="AN4276" t="str">
        <f t="shared" si="1138"/>
        <v xml:space="preserve">COLOROBBIA </v>
      </c>
    </row>
    <row r="4277" spans="1:40" x14ac:dyDescent="0.35">
      <c r="A4277">
        <v>81168</v>
      </c>
      <c r="B4277" t="s">
        <v>274</v>
      </c>
      <c r="C4277" s="31">
        <v>45693</v>
      </c>
      <c r="D4277" t="s">
        <v>275</v>
      </c>
      <c r="E4277" t="s">
        <v>276</v>
      </c>
      <c r="F4277" t="s">
        <v>600</v>
      </c>
      <c r="G4277" t="s">
        <v>601</v>
      </c>
      <c r="H4277" t="s">
        <v>579</v>
      </c>
      <c r="I4277" t="s">
        <v>580</v>
      </c>
      <c r="J4277">
        <v>600</v>
      </c>
      <c r="K4277">
        <v>21508.2</v>
      </c>
      <c r="L4277">
        <v>11534.99217</v>
      </c>
      <c r="M4277">
        <v>2770.26</v>
      </c>
      <c r="N4277">
        <v>35.847000000000001</v>
      </c>
      <c r="O4277" s="32">
        <f t="shared" si="1122"/>
        <v>18737.940000000002</v>
      </c>
      <c r="P4277" s="32">
        <f t="shared" si="1123"/>
        <v>7202.9478300000028</v>
      </c>
      <c r="Q4277">
        <v>709261</v>
      </c>
      <c r="R4277" t="s">
        <v>281</v>
      </c>
      <c r="S4277" t="s">
        <v>292</v>
      </c>
      <c r="T4277" t="str">
        <f t="shared" si="1124"/>
        <v>VEN</v>
      </c>
      <c r="U4277" t="s">
        <v>293</v>
      </c>
      <c r="V4277" s="33">
        <f t="shared" si="1125"/>
        <v>21508.2</v>
      </c>
      <c r="W4277">
        <f t="shared" si="1126"/>
        <v>600</v>
      </c>
      <c r="X4277" s="33">
        <f t="shared" si="1127"/>
        <v>18737.940000000002</v>
      </c>
      <c r="Y4277" s="33">
        <f t="shared" si="1128"/>
        <v>2770.26</v>
      </c>
      <c r="Z4277" s="45">
        <f t="shared" si="1129"/>
        <v>0.32931383518843987</v>
      </c>
      <c r="AA4277" s="33">
        <f t="shared" si="1130"/>
        <v>7082.9478300000028</v>
      </c>
      <c r="AB4277" s="45">
        <f t="shared" si="1131"/>
        <v>0.37800034742346289</v>
      </c>
      <c r="AC4277" s="33">
        <f>IFERROR($X4277/VLOOKUP(CONCATENATE("USD",C4277),[1]GEINDICE!AR$1:AS$65536,2,0),"")</f>
        <v>3230.8464230908498</v>
      </c>
      <c r="AD4277" s="33">
        <f>IFERROR($AA4277/VLOOKUP(CONCATENATE("USD",C4277),[1]GEINDICE!AR$1:AS$65536,2,0),"")</f>
        <v>1221.2610704001934</v>
      </c>
      <c r="AE4277" s="33">
        <f>IFERROR($X4277/VLOOKUP(CONCATENATE("EUR",C4277),[1]GEINDICE!AR$1:AS$65536,2,0),"")</f>
        <v>3099.7419354838712</v>
      </c>
      <c r="AF4277" s="33">
        <f>IFERROR($AA4277/VLOOKUP(CONCATENATE("EUR",C4277),[1]GEINDICE!AR$1:AS$65536,2,0),"")</f>
        <v>1171.7035285359807</v>
      </c>
      <c r="AG4277" s="48" t="str">
        <f>VLOOKUP(E4277,[1]Apresentação!AW$1:AX$65536,2,0)</f>
        <v xml:space="preserve">                    4 - CERAMIC AUXILIARIES</v>
      </c>
      <c r="AH4277" s="48" t="str">
        <f t="shared" si="1132"/>
        <v xml:space="preserve">         5117000055 - MP 9020</v>
      </c>
      <c r="AI4277" s="49" t="str">
        <f t="shared" si="1133"/>
        <v xml:space="preserve">     K00104 - OMEGA COMERCIO DE CORANTES CERAMICOS LTDA</v>
      </c>
      <c r="AJ4277" t="str">
        <f t="shared" si="1134"/>
        <v xml:space="preserve">     93 - RESALES</v>
      </c>
      <c r="AK4277" t="str">
        <f t="shared" si="1135"/>
        <v/>
      </c>
      <c r="AL4277">
        <f t="shared" si="1136"/>
        <v>2</v>
      </c>
      <c r="AM4277" t="str">
        <f t="shared" si="1137"/>
        <v>2025 2</v>
      </c>
      <c r="AN4277" t="str">
        <f t="shared" si="1138"/>
        <v xml:space="preserve">OMEGA </v>
      </c>
    </row>
    <row r="4278" spans="1:40" x14ac:dyDescent="0.35">
      <c r="A4278">
        <v>81763</v>
      </c>
      <c r="B4278" t="s">
        <v>274</v>
      </c>
      <c r="C4278" s="31">
        <v>45740</v>
      </c>
      <c r="D4278" t="s">
        <v>275</v>
      </c>
      <c r="E4278" t="s">
        <v>276</v>
      </c>
      <c r="F4278" t="s">
        <v>326</v>
      </c>
      <c r="G4278" t="s">
        <v>327</v>
      </c>
      <c r="H4278" t="s">
        <v>579</v>
      </c>
      <c r="I4278" t="s">
        <v>580</v>
      </c>
      <c r="J4278">
        <v>2000</v>
      </c>
      <c r="K4278">
        <v>69504</v>
      </c>
      <c r="L4278">
        <v>38731.818420000003</v>
      </c>
      <c r="M4278">
        <v>8952.11</v>
      </c>
      <c r="N4278">
        <v>34.752000000000002</v>
      </c>
      <c r="O4278" s="32">
        <f t="shared" si="1122"/>
        <v>60551.89</v>
      </c>
      <c r="P4278" s="32">
        <f t="shared" si="1123"/>
        <v>21820.071579999996</v>
      </c>
      <c r="Q4278">
        <v>721554</v>
      </c>
      <c r="R4278" t="s">
        <v>281</v>
      </c>
      <c r="S4278" t="s">
        <v>292</v>
      </c>
      <c r="T4278" t="str">
        <f t="shared" si="1124"/>
        <v>VEN</v>
      </c>
      <c r="U4278" t="s">
        <v>293</v>
      </c>
      <c r="V4278" s="33">
        <f t="shared" si="1125"/>
        <v>69504</v>
      </c>
      <c r="W4278">
        <f t="shared" si="1126"/>
        <v>2000</v>
      </c>
      <c r="X4278" s="33">
        <f t="shared" si="1127"/>
        <v>60551.89</v>
      </c>
      <c r="Y4278" s="33">
        <f t="shared" si="1128"/>
        <v>8952.11</v>
      </c>
      <c r="Z4278" s="45">
        <f t="shared" si="1129"/>
        <v>0.30818473152624304</v>
      </c>
      <c r="AA4278" s="33">
        <f t="shared" si="1130"/>
        <v>21420.071579999996</v>
      </c>
      <c r="AB4278" s="45">
        <f t="shared" si="1131"/>
        <v>0.35374736577173721</v>
      </c>
      <c r="AC4278" s="33">
        <f>IFERROR($X4278/VLOOKUP(CONCATENATE("USD",C4278),[1]GEINDICE!AR$1:AS$65536,2,0),"")</f>
        <v>10548.558437712314</v>
      </c>
      <c r="AD4278" s="33">
        <f>IFERROR($AA4278/VLOOKUP(CONCATENATE("USD",C4278),[1]GEINDICE!AR$1:AS$65536,2,0),"")</f>
        <v>3731.5247600299626</v>
      </c>
      <c r="AE4278" s="33">
        <f>IFERROR($X4278/VLOOKUP(CONCATENATE("EUR",C4278),[1]GEINDICE!AR$1:AS$65536,2,0),"")</f>
        <v>9771.6349024480769</v>
      </c>
      <c r="AF4278" s="33">
        <f>IFERROR($AA4278/VLOOKUP(CONCATENATE("EUR",C4278),[1]GEINDICE!AR$1:AS$65536,2,0),"")</f>
        <v>3456.6901060241735</v>
      </c>
      <c r="AG4278" s="48" t="str">
        <f>VLOOKUP(E4278,[1]Apresentação!AW$1:AX$65536,2,0)</f>
        <v xml:space="preserve">                    4 - CERAMIC AUXILIARIES</v>
      </c>
      <c r="AH4278" s="48" t="str">
        <f t="shared" si="1132"/>
        <v xml:space="preserve">         5117000055 - MP 9020</v>
      </c>
      <c r="AI4278" s="49" t="str">
        <f t="shared" si="1133"/>
        <v xml:space="preserve">     K00198 - PBG S.A</v>
      </c>
      <c r="AJ4278" t="str">
        <f t="shared" si="1134"/>
        <v xml:space="preserve">     93 - RESALES</v>
      </c>
      <c r="AK4278" t="str">
        <f t="shared" si="1135"/>
        <v/>
      </c>
      <c r="AL4278">
        <f t="shared" si="1136"/>
        <v>3</v>
      </c>
      <c r="AM4278" t="str">
        <f t="shared" si="1137"/>
        <v>2025 3</v>
      </c>
      <c r="AN4278" t="str">
        <f t="shared" si="1138"/>
        <v xml:space="preserve">PBG </v>
      </c>
    </row>
    <row r="4279" spans="1:40" x14ac:dyDescent="0.35">
      <c r="A4279">
        <v>81764</v>
      </c>
      <c r="B4279" t="s">
        <v>274</v>
      </c>
      <c r="C4279" s="31">
        <v>45740</v>
      </c>
      <c r="D4279" t="s">
        <v>275</v>
      </c>
      <c r="E4279" t="s">
        <v>276</v>
      </c>
      <c r="F4279" t="s">
        <v>587</v>
      </c>
      <c r="G4279" t="s">
        <v>588</v>
      </c>
      <c r="H4279" t="s">
        <v>579</v>
      </c>
      <c r="I4279" t="s">
        <v>580</v>
      </c>
      <c r="J4279">
        <v>150</v>
      </c>
      <c r="K4279">
        <v>5370</v>
      </c>
      <c r="L4279">
        <v>2904.8863799999999</v>
      </c>
      <c r="M4279">
        <v>691.66</v>
      </c>
      <c r="N4279">
        <v>35.800000000000004</v>
      </c>
      <c r="O4279" s="32">
        <f t="shared" si="1122"/>
        <v>4678.34</v>
      </c>
      <c r="P4279" s="32">
        <f t="shared" si="1123"/>
        <v>1773.4536200000002</v>
      </c>
      <c r="Q4279">
        <v>721560</v>
      </c>
      <c r="R4279" t="s">
        <v>281</v>
      </c>
      <c r="S4279" t="s">
        <v>292</v>
      </c>
      <c r="T4279" t="str">
        <f t="shared" si="1124"/>
        <v>VEN</v>
      </c>
      <c r="U4279" t="s">
        <v>293</v>
      </c>
      <c r="V4279" s="33">
        <f t="shared" si="1125"/>
        <v>5370</v>
      </c>
      <c r="W4279">
        <f t="shared" si="1126"/>
        <v>150</v>
      </c>
      <c r="X4279" s="33">
        <f t="shared" si="1127"/>
        <v>4678.34</v>
      </c>
      <c r="Y4279" s="33">
        <f t="shared" si="1128"/>
        <v>691.66</v>
      </c>
      <c r="Z4279" s="45">
        <f t="shared" si="1129"/>
        <v>0.32466547858473005</v>
      </c>
      <c r="AA4279" s="33">
        <f t="shared" si="1130"/>
        <v>1743.4536200000002</v>
      </c>
      <c r="AB4279" s="45">
        <f t="shared" si="1131"/>
        <v>0.37266500938367031</v>
      </c>
      <c r="AC4279" s="33">
        <f>IFERROR($X4279/VLOOKUP(CONCATENATE("USD",C4279),[1]GEINDICE!AR$1:AS$65536,2,0),"")</f>
        <v>814.99921606884652</v>
      </c>
      <c r="AD4279" s="33">
        <f>IFERROR($AA4279/VLOOKUP(CONCATENATE("USD",C4279),[1]GEINDICE!AR$1:AS$65536,2,0),"")</f>
        <v>303.72169050398065</v>
      </c>
      <c r="AE4279" s="33">
        <f>IFERROR($X4279/VLOOKUP(CONCATENATE("EUR",C4279),[1]GEINDICE!AR$1:AS$65536,2,0),"")</f>
        <v>754.97280810754114</v>
      </c>
      <c r="AF4279" s="33">
        <f>IFERROR($AA4279/VLOOKUP(CONCATENATE("EUR",C4279),[1]GEINDICE!AR$1:AS$65536,2,0),"")</f>
        <v>281.35194861781275</v>
      </c>
      <c r="AG4279" s="48" t="str">
        <f>VLOOKUP(E4279,[1]Apresentação!AW$1:AX$65536,2,0)</f>
        <v xml:space="preserve">                    4 - CERAMIC AUXILIARIES</v>
      </c>
      <c r="AH4279" s="48" t="str">
        <f t="shared" si="1132"/>
        <v xml:space="preserve">         5117000055 - MP 9020</v>
      </c>
      <c r="AI4279" s="49" t="str">
        <f t="shared" si="1133"/>
        <v xml:space="preserve">     K00023 - SAN MARCOS REVESTIMENTOS CERAMICOS LTDA - CEJATEL</v>
      </c>
      <c r="AJ4279" t="str">
        <f t="shared" si="1134"/>
        <v xml:space="preserve">     93 - RESALES</v>
      </c>
      <c r="AK4279" t="str">
        <f t="shared" si="1135"/>
        <v/>
      </c>
      <c r="AL4279">
        <f t="shared" si="1136"/>
        <v>3</v>
      </c>
      <c r="AM4279" t="str">
        <f t="shared" si="1137"/>
        <v>2025 3</v>
      </c>
      <c r="AN4279" t="str">
        <f t="shared" si="1138"/>
        <v xml:space="preserve">SAN </v>
      </c>
    </row>
    <row r="4280" spans="1:40" x14ac:dyDescent="0.35">
      <c r="A4280">
        <v>81765</v>
      </c>
      <c r="B4280" t="s">
        <v>274</v>
      </c>
      <c r="C4280" s="31">
        <v>45740</v>
      </c>
      <c r="D4280" t="s">
        <v>275</v>
      </c>
      <c r="E4280" t="s">
        <v>276</v>
      </c>
      <c r="F4280" t="s">
        <v>602</v>
      </c>
      <c r="G4280" t="s">
        <v>603</v>
      </c>
      <c r="H4280" t="s">
        <v>579</v>
      </c>
      <c r="I4280" t="s">
        <v>580</v>
      </c>
      <c r="J4280">
        <v>200</v>
      </c>
      <c r="K4280">
        <v>8660</v>
      </c>
      <c r="L4280">
        <v>3873.1818400000002</v>
      </c>
      <c r="M4280">
        <v>1115.4000000000001</v>
      </c>
      <c r="N4280">
        <v>43.300000000000004</v>
      </c>
      <c r="O4280" s="32">
        <f t="shared" si="1122"/>
        <v>7544.6</v>
      </c>
      <c r="P4280" s="32">
        <f t="shared" si="1123"/>
        <v>3671.4181600000002</v>
      </c>
      <c r="Q4280">
        <v>721562</v>
      </c>
      <c r="R4280" t="s">
        <v>281</v>
      </c>
      <c r="S4280" t="s">
        <v>292</v>
      </c>
      <c r="T4280" t="str">
        <f t="shared" si="1124"/>
        <v>VEN</v>
      </c>
      <c r="U4280" t="s">
        <v>293</v>
      </c>
      <c r="V4280" s="33">
        <f t="shared" si="1125"/>
        <v>8660</v>
      </c>
      <c r="W4280">
        <f t="shared" si="1126"/>
        <v>200</v>
      </c>
      <c r="X4280" s="33">
        <f t="shared" si="1127"/>
        <v>7544.6</v>
      </c>
      <c r="Y4280" s="33">
        <f t="shared" si="1128"/>
        <v>1115.4000000000001</v>
      </c>
      <c r="Z4280" s="34">
        <f t="shared" si="1129"/>
        <v>0.41933235103926098</v>
      </c>
      <c r="AA4280" s="33">
        <f t="shared" si="1130"/>
        <v>3631.4181600000002</v>
      </c>
      <c r="AB4280" s="34">
        <f t="shared" si="1131"/>
        <v>0.4813267979747104</v>
      </c>
      <c r="AC4280" s="33">
        <f>IFERROR($X4280/VLOOKUP(CONCATENATE("USD",C4280),[1]GEINDICE!AR$1:AS$65536,2,0),"")</f>
        <v>1314.3215511384421</v>
      </c>
      <c r="AD4280" s="33">
        <f>IFERROR($AA4280/VLOOKUP(CONCATENATE("USD",C4280),[1]GEINDICE!AR$1:AS$65536,2,0),"")</f>
        <v>632.61818371862091</v>
      </c>
      <c r="AE4280" s="33">
        <f>IFERROR($X4280/VLOOKUP(CONCATENATE("EUR",C4280),[1]GEINDICE!AR$1:AS$65536,2,0),"")</f>
        <v>1217.5190020494781</v>
      </c>
      <c r="AF4280" s="33">
        <f>IFERROR($AA4280/VLOOKUP(CONCATENATE("EUR",C4280),[1]GEINDICE!AR$1:AS$65536,2,0),"")</f>
        <v>586.0245227298401</v>
      </c>
      <c r="AG4280" s="43" t="str">
        <f>VLOOKUP(E4280,[1]Apresentação!AW$1:AX$65536,2,0)</f>
        <v xml:space="preserve">                    4 - CERAMIC AUXILIARIES</v>
      </c>
      <c r="AH4280" s="43" t="str">
        <f t="shared" si="1132"/>
        <v xml:space="preserve">         5117000055 - MP 9020</v>
      </c>
      <c r="AI4280" s="44" t="str">
        <f t="shared" si="1133"/>
        <v xml:space="preserve">     K00122 - INCEPA REVESTIMENTOS CERAMICOS LTDA</v>
      </c>
      <c r="AJ4280" t="str">
        <f t="shared" si="1134"/>
        <v xml:space="preserve">     93 - RESALES</v>
      </c>
      <c r="AK4280" t="str">
        <f t="shared" si="1135"/>
        <v/>
      </c>
      <c r="AL4280">
        <f t="shared" si="1136"/>
        <v>3</v>
      </c>
      <c r="AM4280" t="str">
        <f t="shared" si="1137"/>
        <v>2025 3</v>
      </c>
      <c r="AN4280" t="str">
        <f t="shared" si="1138"/>
        <v xml:space="preserve">INCEPA </v>
      </c>
    </row>
    <row r="4281" spans="1:40" x14ac:dyDescent="0.35">
      <c r="A4281">
        <v>81369</v>
      </c>
      <c r="B4281" t="s">
        <v>274</v>
      </c>
      <c r="C4281" s="31">
        <v>45709</v>
      </c>
      <c r="D4281" t="s">
        <v>275</v>
      </c>
      <c r="E4281" t="s">
        <v>276</v>
      </c>
      <c r="F4281" t="s">
        <v>600</v>
      </c>
      <c r="G4281" t="s">
        <v>601</v>
      </c>
      <c r="H4281" t="s">
        <v>579</v>
      </c>
      <c r="I4281" t="s">
        <v>580</v>
      </c>
      <c r="J4281">
        <v>900</v>
      </c>
      <c r="K4281">
        <v>32262.3</v>
      </c>
      <c r="L4281">
        <v>17302.3894</v>
      </c>
      <c r="M4281">
        <v>4155.38</v>
      </c>
      <c r="N4281">
        <v>35.847000000000001</v>
      </c>
      <c r="O4281" s="32">
        <f t="shared" si="1122"/>
        <v>28106.92</v>
      </c>
      <c r="P4281" s="32">
        <f t="shared" si="1123"/>
        <v>10804.530599999998</v>
      </c>
      <c r="Q4281">
        <v>710961</v>
      </c>
      <c r="R4281" t="s">
        <v>281</v>
      </c>
      <c r="S4281" t="s">
        <v>292</v>
      </c>
      <c r="T4281" t="str">
        <f t="shared" si="1124"/>
        <v>VEN</v>
      </c>
      <c r="U4281" t="s">
        <v>293</v>
      </c>
      <c r="V4281" s="33">
        <f t="shared" si="1125"/>
        <v>32262.3</v>
      </c>
      <c r="W4281">
        <f t="shared" si="1126"/>
        <v>900</v>
      </c>
      <c r="X4281" s="33">
        <f t="shared" si="1127"/>
        <v>28106.92</v>
      </c>
      <c r="Y4281" s="33">
        <f t="shared" si="1128"/>
        <v>4155.38</v>
      </c>
      <c r="Z4281" s="34">
        <f t="shared" si="1129"/>
        <v>0.32931720925042535</v>
      </c>
      <c r="AA4281" s="33">
        <f t="shared" si="1130"/>
        <v>10624.530599999998</v>
      </c>
      <c r="AB4281" s="34">
        <f t="shared" si="1131"/>
        <v>0.37800408582655087</v>
      </c>
      <c r="AC4281" s="33">
        <f>IFERROR($X4281/VLOOKUP(CONCATENATE("USD",C4281),[1]GEINDICE!AR$1:AS$65536,2,0),"")</f>
        <v>4928.703947253055</v>
      </c>
      <c r="AD4281" s="33">
        <f>IFERROR($AA4281/VLOOKUP(CONCATENATE("USD",C4281),[1]GEINDICE!AR$1:AS$65536,2,0),"")</f>
        <v>1863.070229891104</v>
      </c>
      <c r="AE4281" s="33">
        <f>IFERROR($X4281/VLOOKUP(CONCATENATE("EUR",C4281),[1]GEINDICE!AR$1:AS$65536,2,0),"")</f>
        <v>4714.1860387105426</v>
      </c>
      <c r="AF4281" s="33">
        <f>IFERROR($AA4281/VLOOKUP(CONCATENATE("EUR",C4281),[1]GEINDICE!AR$1:AS$65536,2,0),"")</f>
        <v>1781.9815839790679</v>
      </c>
      <c r="AG4281" s="43" t="str">
        <f>VLOOKUP(E4281,[1]Apresentação!AW$1:AX$65536,2,0)</f>
        <v xml:space="preserve">                    4 - CERAMIC AUXILIARIES</v>
      </c>
      <c r="AH4281" s="43" t="str">
        <f t="shared" si="1132"/>
        <v xml:space="preserve">         5117000055 - MP 9020</v>
      </c>
      <c r="AI4281" s="44" t="str">
        <f t="shared" si="1133"/>
        <v xml:space="preserve">     K00104 - OMEGA COMERCIO DE CORANTES CERAMICOS LTDA</v>
      </c>
      <c r="AJ4281" t="str">
        <f t="shared" si="1134"/>
        <v xml:space="preserve">     93 - RESALES</v>
      </c>
      <c r="AK4281" t="str">
        <f t="shared" si="1135"/>
        <v/>
      </c>
      <c r="AL4281">
        <f t="shared" si="1136"/>
        <v>2</v>
      </c>
      <c r="AM4281" t="str">
        <f t="shared" si="1137"/>
        <v>2025 2</v>
      </c>
      <c r="AN4281" t="str">
        <f t="shared" si="1138"/>
        <v xml:space="preserve">OMEGA </v>
      </c>
    </row>
    <row r="4282" spans="1:40" x14ac:dyDescent="0.35">
      <c r="A4282">
        <v>81372</v>
      </c>
      <c r="B4282" t="s">
        <v>274</v>
      </c>
      <c r="C4282" s="31">
        <v>45709</v>
      </c>
      <c r="D4282" t="s">
        <v>275</v>
      </c>
      <c r="E4282" t="s">
        <v>276</v>
      </c>
      <c r="F4282" t="s">
        <v>330</v>
      </c>
      <c r="G4282" t="s">
        <v>331</v>
      </c>
      <c r="H4282" t="s">
        <v>579</v>
      </c>
      <c r="I4282" t="s">
        <v>580</v>
      </c>
      <c r="J4282">
        <v>2000</v>
      </c>
      <c r="K4282">
        <v>69504</v>
      </c>
      <c r="L4282">
        <v>38449.754229999999</v>
      </c>
      <c r="M4282">
        <v>8952.11</v>
      </c>
      <c r="N4282">
        <v>34.752000000000002</v>
      </c>
      <c r="O4282" s="32">
        <f t="shared" si="1122"/>
        <v>60551.89</v>
      </c>
      <c r="P4282" s="32">
        <f t="shared" si="1123"/>
        <v>22102.135770000001</v>
      </c>
      <c r="Q4282">
        <v>710965</v>
      </c>
      <c r="R4282" t="s">
        <v>281</v>
      </c>
      <c r="S4282" t="s">
        <v>292</v>
      </c>
      <c r="T4282" t="str">
        <f t="shared" si="1124"/>
        <v>VEN</v>
      </c>
      <c r="U4282" t="s">
        <v>293</v>
      </c>
      <c r="V4282" s="33">
        <f t="shared" si="1125"/>
        <v>69504</v>
      </c>
      <c r="W4282">
        <f t="shared" si="1126"/>
        <v>2000</v>
      </c>
      <c r="X4282" s="33">
        <f t="shared" si="1127"/>
        <v>60551.89</v>
      </c>
      <c r="Y4282" s="33">
        <f t="shared" si="1128"/>
        <v>8952.11</v>
      </c>
      <c r="Z4282" s="34">
        <f t="shared" si="1129"/>
        <v>0.31224297551220076</v>
      </c>
      <c r="AA4282" s="33">
        <f t="shared" si="1130"/>
        <v>21702.135770000001</v>
      </c>
      <c r="AB4282" s="34">
        <f t="shared" si="1131"/>
        <v>0.35840558849608162</v>
      </c>
      <c r="AC4282" s="33">
        <f>IFERROR($X4282/VLOOKUP(CONCATENATE("USD",C4282),[1]GEINDICE!AR$1:AS$65536,2,0),"")</f>
        <v>10618.108965928419</v>
      </c>
      <c r="AD4282" s="33">
        <f>IFERROR($AA4282/VLOOKUP(CONCATENATE("USD",C4282),[1]GEINDICE!AR$1:AS$65536,2,0),"")</f>
        <v>3805.5895926490962</v>
      </c>
      <c r="AE4282" s="33">
        <f>IFERROR($X4282/VLOOKUP(CONCATENATE("EUR",C4282),[1]GEINDICE!AR$1:AS$65536,2,0),"")</f>
        <v>10155.964241387406</v>
      </c>
      <c r="AF4282" s="33">
        <f>IFERROR($AA4282/VLOOKUP(CONCATENATE("EUR",C4282),[1]GEINDICE!AR$1:AS$65536,2,0),"")</f>
        <v>3639.9543406796151</v>
      </c>
      <c r="AG4282" s="43" t="str">
        <f>VLOOKUP(E4282,[1]Apresentação!AW$1:AX$65536,2,0)</f>
        <v xml:space="preserve">                    4 - CERAMIC AUXILIARIES</v>
      </c>
      <c r="AH4282" s="43" t="str">
        <f t="shared" si="1132"/>
        <v xml:space="preserve">         5117000055 - MP 9020</v>
      </c>
      <c r="AI4282" s="44" t="str">
        <f t="shared" si="1133"/>
        <v xml:space="preserve">     K00232 - TORRECID DO BRASIL FRITAS E ESMALTES E CORANTES LTDA</v>
      </c>
      <c r="AJ4282" t="str">
        <f t="shared" si="1134"/>
        <v xml:space="preserve">     93 - RESALES</v>
      </c>
      <c r="AK4282" t="str">
        <f t="shared" si="1135"/>
        <v/>
      </c>
      <c r="AL4282">
        <f t="shared" si="1136"/>
        <v>2</v>
      </c>
      <c r="AM4282" t="str">
        <f t="shared" si="1137"/>
        <v>2025 2</v>
      </c>
      <c r="AN4282" t="str">
        <f t="shared" si="1138"/>
        <v xml:space="preserve">TORRECID </v>
      </c>
    </row>
    <row r="4283" spans="1:40" x14ac:dyDescent="0.35">
      <c r="A4283">
        <v>82248</v>
      </c>
      <c r="B4283" t="s">
        <v>274</v>
      </c>
      <c r="C4283" s="31">
        <v>45777</v>
      </c>
      <c r="D4283" t="s">
        <v>275</v>
      </c>
      <c r="E4283" t="s">
        <v>276</v>
      </c>
      <c r="F4283" t="s">
        <v>398</v>
      </c>
      <c r="G4283" t="s">
        <v>399</v>
      </c>
      <c r="H4283" t="s">
        <v>579</v>
      </c>
      <c r="I4283" t="s">
        <v>580</v>
      </c>
      <c r="J4283">
        <v>2000</v>
      </c>
      <c r="K4283">
        <v>71700</v>
      </c>
      <c r="L4283">
        <v>38733.88826</v>
      </c>
      <c r="M4283">
        <v>9234.9599999999991</v>
      </c>
      <c r="N4283">
        <v>35.85</v>
      </c>
      <c r="O4283" s="32">
        <f t="shared" si="1122"/>
        <v>62465.04</v>
      </c>
      <c r="P4283" s="32">
        <f t="shared" si="1123"/>
        <v>23731.151740000001</v>
      </c>
      <c r="Q4283">
        <v>735428</v>
      </c>
      <c r="R4283" t="s">
        <v>281</v>
      </c>
      <c r="S4283" t="s">
        <v>292</v>
      </c>
      <c r="T4283" t="str">
        <f t="shared" si="1124"/>
        <v>VEN</v>
      </c>
      <c r="U4283" t="s">
        <v>293</v>
      </c>
      <c r="V4283" s="33">
        <f t="shared" si="1125"/>
        <v>71700</v>
      </c>
      <c r="W4283">
        <f t="shared" si="1126"/>
        <v>2000</v>
      </c>
      <c r="X4283" s="33">
        <f t="shared" si="1127"/>
        <v>62465.04</v>
      </c>
      <c r="Y4283" s="33">
        <f t="shared" si="1128"/>
        <v>9234.9599999999991</v>
      </c>
      <c r="Z4283" s="34">
        <f t="shared" si="1129"/>
        <v>0.32539960585774058</v>
      </c>
      <c r="AA4283" s="33">
        <f t="shared" si="1130"/>
        <v>23331.151740000001</v>
      </c>
      <c r="AB4283" s="34">
        <f t="shared" si="1131"/>
        <v>0.37350735291292536</v>
      </c>
      <c r="AC4283" s="33">
        <f>IFERROR($X4283/VLOOKUP(CONCATENATE("USD",C4283),[1]GEINDICE!AR$1:AS$65536,2,0),"")</f>
        <v>11034.666478236291</v>
      </c>
      <c r="AD4283" s="33">
        <f>IFERROR($AA4283/VLOOKUP(CONCATENATE("USD",C4283),[1]GEINDICE!AR$1:AS$65536,2,0),"")</f>
        <v>4121.52906656303</v>
      </c>
      <c r="AE4283" s="33">
        <f>IFERROR($X4283/VLOOKUP(CONCATENATE("EUR",C4283),[1]GEINDICE!AR$1:AS$65536,2,0),"")</f>
        <v>9721.2773904382466</v>
      </c>
      <c r="AF4283" s="33">
        <f>IFERROR($AA4283/VLOOKUP(CONCATENATE("EUR",C4283),[1]GEINDICE!AR$1:AS$65536,2,0),"")</f>
        <v>3630.9685850348606</v>
      </c>
      <c r="AG4283" s="43" t="str">
        <f>VLOOKUP(E4283,[1]Apresentação!AW$1:AX$65536,2,0)</f>
        <v xml:space="preserve">                    4 - CERAMIC AUXILIARIES</v>
      </c>
      <c r="AH4283" s="43" t="str">
        <f t="shared" si="1132"/>
        <v xml:space="preserve">         5117000055 - MP 9020</v>
      </c>
      <c r="AI4283" s="44" t="str">
        <f t="shared" si="1133"/>
        <v xml:space="preserve">     K00002 - MOHAWK REVESTIMENTOS COCAL DO SUL LTDA</v>
      </c>
      <c r="AJ4283" t="str">
        <f t="shared" si="1134"/>
        <v xml:space="preserve">     93 - RESALES</v>
      </c>
      <c r="AK4283" t="str">
        <f t="shared" si="1135"/>
        <v/>
      </c>
      <c r="AL4283">
        <f t="shared" si="1136"/>
        <v>4</v>
      </c>
      <c r="AM4283" t="str">
        <f t="shared" si="1137"/>
        <v>2025 4</v>
      </c>
      <c r="AN4283" t="str">
        <f t="shared" si="1138"/>
        <v xml:space="preserve">MOHAWK </v>
      </c>
    </row>
    <row r="4284" spans="1:40" x14ac:dyDescent="0.35">
      <c r="A4284">
        <v>82256</v>
      </c>
      <c r="B4284" t="s">
        <v>274</v>
      </c>
      <c r="C4284" s="31">
        <v>45777</v>
      </c>
      <c r="D4284" t="s">
        <v>275</v>
      </c>
      <c r="E4284" t="s">
        <v>276</v>
      </c>
      <c r="F4284" t="s">
        <v>597</v>
      </c>
      <c r="G4284" t="s">
        <v>598</v>
      </c>
      <c r="H4284" t="s">
        <v>579</v>
      </c>
      <c r="I4284" t="s">
        <v>580</v>
      </c>
      <c r="J4284">
        <v>125</v>
      </c>
      <c r="K4284">
        <v>5838.75</v>
      </c>
      <c r="L4284">
        <v>2420.8680199999999</v>
      </c>
      <c r="M4284">
        <v>752.04</v>
      </c>
      <c r="N4284">
        <v>46.71</v>
      </c>
      <c r="O4284" s="32">
        <f t="shared" si="1122"/>
        <v>5086.71</v>
      </c>
      <c r="P4284" s="32">
        <f t="shared" si="1123"/>
        <v>2665.8419800000001</v>
      </c>
      <c r="Q4284">
        <v>735461</v>
      </c>
      <c r="R4284" t="s">
        <v>281</v>
      </c>
      <c r="S4284" t="s">
        <v>292</v>
      </c>
      <c r="T4284" t="str">
        <f t="shared" si="1124"/>
        <v>VEN</v>
      </c>
      <c r="U4284" t="s">
        <v>293</v>
      </c>
      <c r="V4284" s="33">
        <f t="shared" si="1125"/>
        <v>5838.75</v>
      </c>
      <c r="W4284">
        <f t="shared" si="1126"/>
        <v>125</v>
      </c>
      <c r="X4284" s="33">
        <f t="shared" si="1127"/>
        <v>5086.71</v>
      </c>
      <c r="Y4284" s="33">
        <f t="shared" si="1128"/>
        <v>752.04</v>
      </c>
      <c r="Z4284" s="34">
        <f t="shared" si="1129"/>
        <v>0.45229577906229934</v>
      </c>
      <c r="AA4284" s="33">
        <f t="shared" si="1130"/>
        <v>2640.8419800000001</v>
      </c>
      <c r="AB4284" s="34">
        <f t="shared" si="1131"/>
        <v>0.5191650359466139</v>
      </c>
      <c r="AC4284" s="33">
        <f>IFERROR($X4284/VLOOKUP(CONCATENATE("USD",C4284),[1]GEINDICE!AR$1:AS$65536,2,0),"")</f>
        <v>898.58500565291126</v>
      </c>
      <c r="AD4284" s="33">
        <f>IFERROR($AA4284/VLOOKUP(CONCATENATE("USD",C4284),[1]GEINDICE!AR$1:AS$65536,2,0),"")</f>
        <v>466.5139167608819</v>
      </c>
      <c r="AE4284" s="33">
        <f>IFERROR($X4284/VLOOKUP(CONCATENATE("EUR",C4284),[1]GEINDICE!AR$1:AS$65536,2,0),"")</f>
        <v>791.6319098605577</v>
      </c>
      <c r="AF4284" s="33">
        <f>IFERROR($AA4284/VLOOKUP(CONCATENATE("EUR",C4284),[1]GEINDICE!AR$1:AS$65536,2,0),"")</f>
        <v>410.98760893924305</v>
      </c>
      <c r="AG4284" s="43" t="str">
        <f>VLOOKUP(E4284,[1]Apresentação!AW$1:AX$65536,2,0)</f>
        <v xml:space="preserve">                    4 - CERAMIC AUXILIARIES</v>
      </c>
      <c r="AH4284" s="43" t="str">
        <f t="shared" si="1132"/>
        <v xml:space="preserve">         5117000055 - MP 9020</v>
      </c>
      <c r="AI4284" s="44" t="str">
        <f t="shared" si="1133"/>
        <v xml:space="preserve">     K00203 - GRANTEC PRODUTOS PARA CERAMICA LTDA-EPP</v>
      </c>
      <c r="AJ4284" t="str">
        <f t="shared" si="1134"/>
        <v xml:space="preserve">     93 - RESALES</v>
      </c>
      <c r="AK4284" t="str">
        <f t="shared" si="1135"/>
        <v/>
      </c>
      <c r="AL4284">
        <f t="shared" si="1136"/>
        <v>4</v>
      </c>
      <c r="AM4284" t="str">
        <f t="shared" si="1137"/>
        <v>2025 4</v>
      </c>
      <c r="AN4284" t="str">
        <f t="shared" si="1138"/>
        <v xml:space="preserve">GRANTEC </v>
      </c>
    </row>
    <row r="4285" spans="1:40" x14ac:dyDescent="0.35">
      <c r="A4285">
        <v>81081</v>
      </c>
      <c r="B4285" t="s">
        <v>274</v>
      </c>
      <c r="C4285" s="31">
        <v>45687</v>
      </c>
      <c r="D4285" t="s">
        <v>275</v>
      </c>
      <c r="E4285" t="s">
        <v>276</v>
      </c>
      <c r="F4285" t="s">
        <v>326</v>
      </c>
      <c r="G4285" t="s">
        <v>327</v>
      </c>
      <c r="H4285" t="s">
        <v>579</v>
      </c>
      <c r="I4285" t="s">
        <v>580</v>
      </c>
      <c r="J4285">
        <v>2000</v>
      </c>
      <c r="K4285">
        <v>69504</v>
      </c>
      <c r="L4285">
        <v>38720.823839999997</v>
      </c>
      <c r="M4285">
        <v>8952.11</v>
      </c>
      <c r="N4285">
        <v>34.752000000000002</v>
      </c>
      <c r="O4285" s="32">
        <f t="shared" si="1122"/>
        <v>60551.89</v>
      </c>
      <c r="P4285" s="32">
        <f t="shared" si="1123"/>
        <v>21831.066160000002</v>
      </c>
      <c r="Q4285">
        <v>708688</v>
      </c>
      <c r="R4285" t="s">
        <v>281</v>
      </c>
      <c r="S4285" t="s">
        <v>292</v>
      </c>
      <c r="T4285" t="str">
        <f t="shared" si="1124"/>
        <v>VEN</v>
      </c>
      <c r="U4285" t="s">
        <v>293</v>
      </c>
      <c r="V4285" s="33">
        <f t="shared" si="1125"/>
        <v>69504</v>
      </c>
      <c r="W4285">
        <f t="shared" si="1126"/>
        <v>2000</v>
      </c>
      <c r="X4285" s="33">
        <f t="shared" si="1127"/>
        <v>60551.89</v>
      </c>
      <c r="Y4285" s="33">
        <f t="shared" si="1128"/>
        <v>8952.11</v>
      </c>
      <c r="Z4285" s="34">
        <f t="shared" si="1129"/>
        <v>0.30834291781767958</v>
      </c>
      <c r="AA4285" s="33">
        <f t="shared" si="1130"/>
        <v>21431.066160000002</v>
      </c>
      <c r="AB4285" s="34">
        <f t="shared" si="1131"/>
        <v>0.35392893863428543</v>
      </c>
      <c r="AC4285" s="33">
        <f>IFERROR($X4285/VLOOKUP(CONCATENATE("USD",C4285),[1]GEINDICE!AR$1:AS$65536,2,0),"")</f>
        <v>10261.988611327663</v>
      </c>
      <c r="AD4285" s="33">
        <f>IFERROR($AA4285/VLOOKUP(CONCATENATE("USD",C4285),[1]GEINDICE!AR$1:AS$65536,2,0),"")</f>
        <v>3632.0147374843241</v>
      </c>
      <c r="AE4285" s="33">
        <f>IFERROR($X4285/VLOOKUP(CONCATENATE("EUR",C4285),[1]GEINDICE!AR$1:AS$65536,2,0),"")</f>
        <v>9837.0384209243766</v>
      </c>
      <c r="AF4285" s="33">
        <f>IFERROR($AA4285/VLOOKUP(CONCATENATE("EUR",C4285),[1]GEINDICE!AR$1:AS$65536,2,0),"")</f>
        <v>3481.6125676224519</v>
      </c>
      <c r="AG4285" s="43" t="str">
        <f>VLOOKUP(E4285,[1]Apresentação!AW$1:AX$65536,2,0)</f>
        <v xml:space="preserve">                    4 - CERAMIC AUXILIARIES</v>
      </c>
      <c r="AH4285" s="43" t="str">
        <f t="shared" si="1132"/>
        <v xml:space="preserve">         5117000055 - MP 9020</v>
      </c>
      <c r="AI4285" s="44" t="str">
        <f t="shared" si="1133"/>
        <v xml:space="preserve">     K00198 - PBG S.A</v>
      </c>
      <c r="AJ4285" t="str">
        <f t="shared" si="1134"/>
        <v xml:space="preserve">     93 - RESALES</v>
      </c>
      <c r="AK4285" t="str">
        <f t="shared" si="1135"/>
        <v/>
      </c>
      <c r="AL4285">
        <f t="shared" si="1136"/>
        <v>1</v>
      </c>
      <c r="AM4285" t="str">
        <f t="shared" si="1137"/>
        <v>2025 1</v>
      </c>
      <c r="AN4285" t="str">
        <f t="shared" si="1138"/>
        <v xml:space="preserve">PBG </v>
      </c>
    </row>
    <row r="4286" spans="1:40" x14ac:dyDescent="0.35">
      <c r="A4286">
        <v>80835</v>
      </c>
      <c r="B4286" t="s">
        <v>274</v>
      </c>
      <c r="C4286" s="31">
        <v>45667</v>
      </c>
      <c r="D4286" t="s">
        <v>275</v>
      </c>
      <c r="E4286" t="s">
        <v>276</v>
      </c>
      <c r="F4286" t="s">
        <v>583</v>
      </c>
      <c r="G4286" t="s">
        <v>584</v>
      </c>
      <c r="H4286" t="s">
        <v>579</v>
      </c>
      <c r="I4286" t="s">
        <v>580</v>
      </c>
      <c r="J4286">
        <v>500</v>
      </c>
      <c r="K4286">
        <v>18420</v>
      </c>
      <c r="L4286">
        <v>9680.2115699999995</v>
      </c>
      <c r="M4286">
        <v>2372.4899999999998</v>
      </c>
      <c r="N4286">
        <v>36.840000000000003</v>
      </c>
      <c r="O4286" s="32">
        <f t="shared" si="1122"/>
        <v>16047.51</v>
      </c>
      <c r="P4286" s="32">
        <f t="shared" si="1123"/>
        <v>6367.2984300000007</v>
      </c>
      <c r="Q4286">
        <v>706849</v>
      </c>
      <c r="R4286" t="s">
        <v>281</v>
      </c>
      <c r="S4286" t="s">
        <v>292</v>
      </c>
      <c r="T4286" t="str">
        <f t="shared" si="1124"/>
        <v>VEN</v>
      </c>
      <c r="U4286" t="s">
        <v>293</v>
      </c>
      <c r="V4286" s="33">
        <f t="shared" si="1125"/>
        <v>18420</v>
      </c>
      <c r="W4286">
        <f t="shared" si="1126"/>
        <v>500</v>
      </c>
      <c r="X4286" s="33">
        <f t="shared" si="1127"/>
        <v>16047.51</v>
      </c>
      <c r="Y4286" s="33">
        <f t="shared" si="1128"/>
        <v>2372.4899999999998</v>
      </c>
      <c r="Z4286" s="34">
        <f t="shared" si="1129"/>
        <v>0.34024421444082525</v>
      </c>
      <c r="AA4286" s="33">
        <f t="shared" si="1130"/>
        <v>6267.2984300000007</v>
      </c>
      <c r="AB4286" s="34">
        <f t="shared" si="1131"/>
        <v>0.39054647294190814</v>
      </c>
      <c r="AC4286" s="33">
        <f>IFERROR($X4286/VLOOKUP(CONCATENATE("USD",C4286),[1]GEINDICE!AR$1:AS$65536,2,0),"")</f>
        <v>2632.2496514393501</v>
      </c>
      <c r="AD4286" s="33">
        <f>IFERROR($AA4286/VLOOKUP(CONCATENATE("USD",C4286),[1]GEINDICE!AR$1:AS$65536,2,0),"")</f>
        <v>1028.0158172722054</v>
      </c>
      <c r="AE4286" s="33">
        <f>IFERROR($X4286/VLOOKUP(CONCATENATE("EUR",C4286),[1]GEINDICE!AR$1:AS$65536,2,0),"")</f>
        <v>2567.5605190316951</v>
      </c>
      <c r="AF4286" s="33">
        <f>IFERROR($AA4286/VLOOKUP(CONCATENATE("EUR",C4286),[1]GEINDICE!AR$1:AS$65536,2,0),"")</f>
        <v>1002.7517047727237</v>
      </c>
      <c r="AG4286" s="43" t="str">
        <f>VLOOKUP(E4286,[1]Apresentação!AW$1:AX$65536,2,0)</f>
        <v xml:space="preserve">                    4 - CERAMIC AUXILIARIES</v>
      </c>
      <c r="AH4286" s="43" t="str">
        <f t="shared" si="1132"/>
        <v xml:space="preserve">         5117000055 - MP 9020</v>
      </c>
      <c r="AI4286" s="44" t="str">
        <f t="shared" si="1133"/>
        <v xml:space="preserve">     K00095 - COLORMINAS COLORIFICIO E MINERACAO SA</v>
      </c>
      <c r="AJ4286" t="str">
        <f t="shared" si="1134"/>
        <v xml:space="preserve">     93 - RESALES</v>
      </c>
      <c r="AK4286" t="str">
        <f t="shared" si="1135"/>
        <v/>
      </c>
      <c r="AL4286">
        <f t="shared" si="1136"/>
        <v>1</v>
      </c>
      <c r="AM4286" t="str">
        <f t="shared" si="1137"/>
        <v>2025 1</v>
      </c>
      <c r="AN4286" t="str">
        <f t="shared" si="1138"/>
        <v xml:space="preserve">COLORMINAS </v>
      </c>
    </row>
    <row r="4287" spans="1:40" x14ac:dyDescent="0.35">
      <c r="A4287">
        <v>80836</v>
      </c>
      <c r="B4287" t="s">
        <v>274</v>
      </c>
      <c r="C4287" s="31">
        <v>45667</v>
      </c>
      <c r="D4287" t="s">
        <v>275</v>
      </c>
      <c r="E4287" t="s">
        <v>276</v>
      </c>
      <c r="F4287" t="s">
        <v>330</v>
      </c>
      <c r="G4287" t="s">
        <v>331</v>
      </c>
      <c r="H4287" t="s">
        <v>579</v>
      </c>
      <c r="I4287" t="s">
        <v>580</v>
      </c>
      <c r="J4287">
        <v>1000</v>
      </c>
      <c r="K4287">
        <v>34752</v>
      </c>
      <c r="L4287">
        <v>19360.423139999999</v>
      </c>
      <c r="M4287">
        <v>4476.0600000000004</v>
      </c>
      <c r="N4287">
        <v>34.752000000000002</v>
      </c>
      <c r="O4287" s="32">
        <f t="shared" si="1122"/>
        <v>30275.94</v>
      </c>
      <c r="P4287" s="32">
        <f t="shared" si="1123"/>
        <v>10915.51686</v>
      </c>
      <c r="Q4287">
        <v>706850</v>
      </c>
      <c r="R4287" t="s">
        <v>281</v>
      </c>
      <c r="S4287" t="s">
        <v>292</v>
      </c>
      <c r="T4287" t="str">
        <f t="shared" si="1124"/>
        <v>VEN</v>
      </c>
      <c r="U4287" t="s">
        <v>293</v>
      </c>
      <c r="V4287" s="33">
        <f t="shared" si="1125"/>
        <v>34752</v>
      </c>
      <c r="W4287">
        <f t="shared" si="1126"/>
        <v>1000</v>
      </c>
      <c r="X4287" s="33">
        <f t="shared" si="1127"/>
        <v>30275.94</v>
      </c>
      <c r="Y4287" s="33">
        <f t="shared" si="1128"/>
        <v>4476.0600000000004</v>
      </c>
      <c r="Z4287" s="34">
        <f t="shared" si="1129"/>
        <v>0.30834245108195213</v>
      </c>
      <c r="AA4287" s="33">
        <f t="shared" si="1130"/>
        <v>10715.51686</v>
      </c>
      <c r="AB4287" s="34">
        <f t="shared" si="1131"/>
        <v>0.35392846134587397</v>
      </c>
      <c r="AC4287" s="33">
        <f>IFERROR($X4287/VLOOKUP(CONCATENATE("USD",C4287),[1]GEINDICE!AR$1:AS$65536,2,0),"")</f>
        <v>4966.1182645780355</v>
      </c>
      <c r="AD4287" s="33">
        <f>IFERROR($AA4287/VLOOKUP(CONCATENATE("USD",C4287),[1]GEINDICE!AR$1:AS$65536,2,0),"")</f>
        <v>1757.6505962437461</v>
      </c>
      <c r="AE4287" s="33">
        <f>IFERROR($X4287/VLOOKUP(CONCATENATE("EUR",C4287),[1]GEINDICE!AR$1:AS$65536,2,0),"")</f>
        <v>4844.0728948336819</v>
      </c>
      <c r="AF4287" s="33">
        <f>IFERROR($AA4287/VLOOKUP(CONCATENATE("EUR",C4287),[1]GEINDICE!AR$1:AS$65536,2,0),"")</f>
        <v>1714.4552663157388</v>
      </c>
      <c r="AG4287" s="43" t="str">
        <f>VLOOKUP(E4287,[1]Apresentação!AW$1:AX$65536,2,0)</f>
        <v xml:space="preserve">                    4 - CERAMIC AUXILIARIES</v>
      </c>
      <c r="AH4287" s="43" t="str">
        <f t="shared" si="1132"/>
        <v xml:space="preserve">         5117000055 - MP 9020</v>
      </c>
      <c r="AI4287" s="44" t="str">
        <f t="shared" si="1133"/>
        <v xml:space="preserve">     K00232 - TORRECID DO BRASIL FRITAS E ESMALTES E CORANTES LTDA</v>
      </c>
      <c r="AJ4287" t="str">
        <f t="shared" si="1134"/>
        <v xml:space="preserve">     93 - RESALES</v>
      </c>
      <c r="AK4287" t="str">
        <f t="shared" si="1135"/>
        <v/>
      </c>
      <c r="AL4287">
        <f t="shared" si="1136"/>
        <v>1</v>
      </c>
      <c r="AM4287" t="str">
        <f t="shared" si="1137"/>
        <v>2025 1</v>
      </c>
      <c r="AN4287" t="str">
        <f t="shared" si="1138"/>
        <v xml:space="preserve">TORRECID </v>
      </c>
    </row>
    <row r="4288" spans="1:40" x14ac:dyDescent="0.35">
      <c r="A4288">
        <v>80866</v>
      </c>
      <c r="B4288" t="s">
        <v>274</v>
      </c>
      <c r="C4288" s="31">
        <v>45671</v>
      </c>
      <c r="D4288" t="s">
        <v>275</v>
      </c>
      <c r="E4288" t="s">
        <v>276</v>
      </c>
      <c r="F4288" t="s">
        <v>591</v>
      </c>
      <c r="G4288" t="s">
        <v>592</v>
      </c>
      <c r="H4288" t="s">
        <v>579</v>
      </c>
      <c r="I4288" t="s">
        <v>580</v>
      </c>
      <c r="J4288">
        <v>2000</v>
      </c>
      <c r="K4288">
        <v>93420</v>
      </c>
      <c r="L4288">
        <v>38720.846290000001</v>
      </c>
      <c r="M4288">
        <v>12032.49</v>
      </c>
      <c r="N4288">
        <v>46.71</v>
      </c>
      <c r="O4288" s="32">
        <f t="shared" si="1122"/>
        <v>81387.509999999995</v>
      </c>
      <c r="P4288" s="32">
        <f t="shared" si="1123"/>
        <v>42666.663709999993</v>
      </c>
      <c r="Q4288">
        <v>707012</v>
      </c>
      <c r="R4288" t="s">
        <v>281</v>
      </c>
      <c r="S4288" t="s">
        <v>292</v>
      </c>
      <c r="T4288" t="str">
        <f t="shared" si="1124"/>
        <v>VEN</v>
      </c>
      <c r="U4288" t="s">
        <v>293</v>
      </c>
      <c r="V4288" s="33">
        <f t="shared" si="1125"/>
        <v>93420</v>
      </c>
      <c r="W4288">
        <f t="shared" si="1126"/>
        <v>2000</v>
      </c>
      <c r="X4288" s="33">
        <f t="shared" si="1127"/>
        <v>81387.509999999995</v>
      </c>
      <c r="Y4288" s="33">
        <f t="shared" si="1128"/>
        <v>12032.49</v>
      </c>
      <c r="Z4288" s="34">
        <f t="shared" si="1129"/>
        <v>0.45243699111539276</v>
      </c>
      <c r="AA4288" s="33">
        <f t="shared" si="1130"/>
        <v>42266.663709999993</v>
      </c>
      <c r="AB4288" s="34">
        <f t="shared" si="1131"/>
        <v>0.51932616822900712</v>
      </c>
      <c r="AC4288" s="33">
        <f>IFERROR($X4288/VLOOKUP(CONCATENATE("USD",C4288),[1]GEINDICE!AR$1:AS$65536,2,0),"")</f>
        <v>13414.565443127687</v>
      </c>
      <c r="AD4288" s="33">
        <f>IFERROR($AA4288/VLOOKUP(CONCATENATE("USD",C4288),[1]GEINDICE!AR$1:AS$65536,2,0),"")</f>
        <v>6966.5348700367549</v>
      </c>
      <c r="AE4288" s="33">
        <f>IFERROR($X4288/VLOOKUP(CONCATENATE("EUR",C4288),[1]GEINDICE!AR$1:AS$65536,2,0),"")</f>
        <v>13030.132402619232</v>
      </c>
      <c r="AF4288" s="33">
        <f>IFERROR($AA4288/VLOOKUP(CONCATENATE("EUR",C4288),[1]GEINDICE!AR$1:AS$65536,2,0),"")</f>
        <v>6766.8887321688717</v>
      </c>
      <c r="AG4288" s="43" t="str">
        <f>VLOOKUP(E4288,[1]Apresentação!AW$1:AX$65536,2,0)</f>
        <v xml:space="preserve">                    4 - CERAMIC AUXILIARIES</v>
      </c>
      <c r="AH4288" s="43" t="str">
        <f t="shared" si="1132"/>
        <v xml:space="preserve">         5117000055 - MP 9020</v>
      </c>
      <c r="AI4288" s="44" t="str">
        <f t="shared" si="1133"/>
        <v xml:space="preserve">     K00239 - TERRAR INDUSTRIA E COMERCIO LTDA</v>
      </c>
      <c r="AJ4288" t="str">
        <f t="shared" si="1134"/>
        <v xml:space="preserve">     93 - RESALES</v>
      </c>
      <c r="AK4288" t="str">
        <f t="shared" si="1135"/>
        <v/>
      </c>
      <c r="AL4288">
        <f t="shared" si="1136"/>
        <v>1</v>
      </c>
      <c r="AM4288" t="str">
        <f t="shared" si="1137"/>
        <v>2025 1</v>
      </c>
      <c r="AN4288" t="str">
        <f t="shared" si="1138"/>
        <v xml:space="preserve">TERRAR </v>
      </c>
    </row>
    <row r="4289" spans="1:40" x14ac:dyDescent="0.35">
      <c r="A4289">
        <v>82161</v>
      </c>
      <c r="B4289" t="s">
        <v>274</v>
      </c>
      <c r="C4289" s="31">
        <v>45771</v>
      </c>
      <c r="D4289" t="s">
        <v>275</v>
      </c>
      <c r="E4289" t="s">
        <v>276</v>
      </c>
      <c r="F4289" t="s">
        <v>595</v>
      </c>
      <c r="G4289" t="s">
        <v>596</v>
      </c>
      <c r="H4289" t="s">
        <v>579</v>
      </c>
      <c r="I4289" t="s">
        <v>580</v>
      </c>
      <c r="J4289">
        <v>150</v>
      </c>
      <c r="K4289">
        <v>5377.5</v>
      </c>
      <c r="L4289">
        <v>2904.9001800000001</v>
      </c>
      <c r="M4289">
        <v>692.62</v>
      </c>
      <c r="N4289">
        <v>35.85</v>
      </c>
      <c r="O4289" s="32">
        <f t="shared" si="1122"/>
        <v>4684.88</v>
      </c>
      <c r="P4289" s="32">
        <f t="shared" si="1123"/>
        <v>1779.97982</v>
      </c>
      <c r="Q4289">
        <v>733079</v>
      </c>
      <c r="R4289" t="s">
        <v>281</v>
      </c>
      <c r="S4289" t="s">
        <v>292</v>
      </c>
      <c r="T4289" t="str">
        <f t="shared" si="1124"/>
        <v>VEN</v>
      </c>
      <c r="U4289" t="s">
        <v>293</v>
      </c>
      <c r="V4289" s="33">
        <f t="shared" si="1125"/>
        <v>5377.5</v>
      </c>
      <c r="W4289">
        <f t="shared" si="1126"/>
        <v>150</v>
      </c>
      <c r="X4289" s="33">
        <f t="shared" si="1127"/>
        <v>4684.88</v>
      </c>
      <c r="Y4289" s="33">
        <f t="shared" si="1128"/>
        <v>692.62</v>
      </c>
      <c r="Z4289" s="34">
        <f t="shared" si="1129"/>
        <v>0.32542627986982797</v>
      </c>
      <c r="AA4289" s="33">
        <f t="shared" si="1130"/>
        <v>1749.97982</v>
      </c>
      <c r="AB4289" s="34">
        <f t="shared" si="1131"/>
        <v>0.37353781100049521</v>
      </c>
      <c r="AC4289" s="33">
        <f>IFERROR($X4289/VLOOKUP(CONCATENATE("USD",C4289),[1]GEINDICE!AR$1:AS$65536,2,0),"")</f>
        <v>825.70411364517611</v>
      </c>
      <c r="AD4289" s="33">
        <f>IFERROR($AA4289/VLOOKUP(CONCATENATE("USD",C4289),[1]GEINDICE!AR$1:AS$65536,2,0),"")</f>
        <v>308.4317071451232</v>
      </c>
      <c r="AE4289" s="33">
        <f>IFERROR($X4289/VLOOKUP(CONCATENATE("EUR",C4289),[1]GEINDICE!AR$1:AS$65536,2,0),"")</f>
        <v>726.5970811297052</v>
      </c>
      <c r="AF4289" s="33">
        <f>IFERROR($AA4289/VLOOKUP(CONCATENATE("EUR",C4289),[1]GEINDICE!AR$1:AS$65536,2,0),"")</f>
        <v>271.41148316453928</v>
      </c>
      <c r="AG4289" s="43" t="str">
        <f>VLOOKUP(E4289,[1]Apresentação!AW$1:AX$65536,2,0)</f>
        <v xml:space="preserve">                    4 - CERAMIC AUXILIARIES</v>
      </c>
      <c r="AH4289" s="43" t="str">
        <f t="shared" si="1132"/>
        <v xml:space="preserve">         5117000055 - MP 9020</v>
      </c>
      <c r="AI4289" s="44" t="str">
        <f t="shared" si="1133"/>
        <v xml:space="preserve">     K00148 - ELIANE S/A REVESTIMENTOS CERAMICOS</v>
      </c>
      <c r="AJ4289" t="str">
        <f t="shared" si="1134"/>
        <v xml:space="preserve">     93 - RESALES</v>
      </c>
      <c r="AK4289" t="str">
        <f t="shared" si="1135"/>
        <v/>
      </c>
      <c r="AL4289">
        <f t="shared" si="1136"/>
        <v>4</v>
      </c>
      <c r="AM4289" t="str">
        <f t="shared" si="1137"/>
        <v>2025 4</v>
      </c>
      <c r="AN4289" t="str">
        <f t="shared" si="1138"/>
        <v xml:space="preserve">ELIANE </v>
      </c>
    </row>
    <row r="4290" spans="1:40" x14ac:dyDescent="0.35">
      <c r="A4290">
        <v>80872</v>
      </c>
      <c r="B4290" t="s">
        <v>274</v>
      </c>
      <c r="C4290" s="31">
        <v>45671</v>
      </c>
      <c r="D4290" t="s">
        <v>275</v>
      </c>
      <c r="E4290" t="s">
        <v>276</v>
      </c>
      <c r="F4290" t="s">
        <v>330</v>
      </c>
      <c r="G4290" t="s">
        <v>331</v>
      </c>
      <c r="H4290" t="s">
        <v>579</v>
      </c>
      <c r="I4290" t="s">
        <v>580</v>
      </c>
      <c r="J4290">
        <v>1000</v>
      </c>
      <c r="K4290">
        <v>34752</v>
      </c>
      <c r="L4290">
        <v>19360.423139999999</v>
      </c>
      <c r="M4290">
        <v>4476.0600000000004</v>
      </c>
      <c r="N4290">
        <v>34.752000000000002</v>
      </c>
      <c r="O4290" s="32">
        <f t="shared" si="1122"/>
        <v>30275.94</v>
      </c>
      <c r="P4290" s="32">
        <f t="shared" si="1123"/>
        <v>10915.51686</v>
      </c>
      <c r="Q4290">
        <v>707050</v>
      </c>
      <c r="R4290" t="s">
        <v>281</v>
      </c>
      <c r="S4290" t="s">
        <v>292</v>
      </c>
      <c r="T4290" t="str">
        <f t="shared" si="1124"/>
        <v>VEN</v>
      </c>
      <c r="U4290" t="s">
        <v>293</v>
      </c>
      <c r="V4290" s="33">
        <f t="shared" si="1125"/>
        <v>34752</v>
      </c>
      <c r="W4290">
        <f t="shared" si="1126"/>
        <v>1000</v>
      </c>
      <c r="X4290" s="33">
        <f t="shared" si="1127"/>
        <v>30275.94</v>
      </c>
      <c r="Y4290" s="33">
        <f t="shared" si="1128"/>
        <v>4476.0600000000004</v>
      </c>
      <c r="Z4290" s="34">
        <f t="shared" si="1129"/>
        <v>0.30834245108195213</v>
      </c>
      <c r="AA4290" s="33">
        <f t="shared" si="1130"/>
        <v>10715.51686</v>
      </c>
      <c r="AB4290" s="34">
        <f t="shared" si="1131"/>
        <v>0.35392846134587397</v>
      </c>
      <c r="AC4290" s="33">
        <f>IFERROR($X4290/VLOOKUP(CONCATENATE("USD",C4290),[1]GEINDICE!AR$1:AS$65536,2,0),"")</f>
        <v>4990.1831187882181</v>
      </c>
      <c r="AD4290" s="33">
        <f>IFERROR($AA4290/VLOOKUP(CONCATENATE("USD",C4290),[1]GEINDICE!AR$1:AS$65536,2,0),"")</f>
        <v>1766.1678330668688</v>
      </c>
      <c r="AE4290" s="33">
        <f>IFERROR($X4290/VLOOKUP(CONCATENATE("EUR",C4290),[1]GEINDICE!AR$1:AS$65536,2,0),"")</f>
        <v>4847.1750372232273</v>
      </c>
      <c r="AF4290" s="33">
        <f>IFERROR($AA4290/VLOOKUP(CONCATENATE("EUR",C4290),[1]GEINDICE!AR$1:AS$65536,2,0),"")</f>
        <v>1715.5532027985462</v>
      </c>
      <c r="AG4290" s="43" t="str">
        <f>VLOOKUP(E4290,[1]Apresentação!AW$1:AX$65536,2,0)</f>
        <v xml:space="preserve">                    4 - CERAMIC AUXILIARIES</v>
      </c>
      <c r="AH4290" s="43" t="str">
        <f t="shared" si="1132"/>
        <v xml:space="preserve">         5117000055 - MP 9020</v>
      </c>
      <c r="AI4290" s="44" t="str">
        <f t="shared" si="1133"/>
        <v xml:space="preserve">     K00232 - TORRECID DO BRASIL FRITAS E ESMALTES E CORANTES LTDA</v>
      </c>
      <c r="AJ4290" t="str">
        <f t="shared" si="1134"/>
        <v xml:space="preserve">     93 - RESALES</v>
      </c>
      <c r="AK4290" t="str">
        <f t="shared" si="1135"/>
        <v/>
      </c>
      <c r="AL4290">
        <f t="shared" si="1136"/>
        <v>1</v>
      </c>
      <c r="AM4290" t="str">
        <f t="shared" si="1137"/>
        <v>2025 1</v>
      </c>
      <c r="AN4290" t="str">
        <f t="shared" si="1138"/>
        <v xml:space="preserve">TORRECID </v>
      </c>
    </row>
    <row r="4291" spans="1:40" x14ac:dyDescent="0.35">
      <c r="A4291">
        <v>82204</v>
      </c>
      <c r="B4291" t="s">
        <v>274</v>
      </c>
      <c r="C4291" s="31">
        <v>45775</v>
      </c>
      <c r="D4291" t="s">
        <v>275</v>
      </c>
      <c r="E4291" t="s">
        <v>276</v>
      </c>
      <c r="F4291" t="s">
        <v>416</v>
      </c>
      <c r="G4291" t="s">
        <v>417</v>
      </c>
      <c r="H4291" t="s">
        <v>579</v>
      </c>
      <c r="I4291" t="s">
        <v>580</v>
      </c>
      <c r="J4291">
        <v>25</v>
      </c>
      <c r="K4291">
        <v>868.75</v>
      </c>
      <c r="L4291">
        <v>484.15003000000002</v>
      </c>
      <c r="M4291">
        <v>111.89</v>
      </c>
      <c r="N4291">
        <v>34.75</v>
      </c>
      <c r="O4291" s="32">
        <f t="shared" si="1122"/>
        <v>756.86</v>
      </c>
      <c r="P4291" s="32">
        <f t="shared" si="1123"/>
        <v>272.70997</v>
      </c>
      <c r="Q4291">
        <v>734557</v>
      </c>
      <c r="R4291" t="s">
        <v>281</v>
      </c>
      <c r="S4291" t="s">
        <v>292</v>
      </c>
      <c r="T4291" t="str">
        <f t="shared" si="1124"/>
        <v>VEN</v>
      </c>
      <c r="U4291" t="s">
        <v>293</v>
      </c>
      <c r="V4291" s="33">
        <f t="shared" si="1125"/>
        <v>868.75</v>
      </c>
      <c r="W4291">
        <f t="shared" si="1126"/>
        <v>25</v>
      </c>
      <c r="X4291" s="33">
        <f t="shared" si="1127"/>
        <v>756.86</v>
      </c>
      <c r="Y4291" s="33">
        <f t="shared" si="1128"/>
        <v>111.89</v>
      </c>
      <c r="Z4291" s="34">
        <f t="shared" si="1129"/>
        <v>0.30815536115107911</v>
      </c>
      <c r="AA4291" s="33">
        <f t="shared" si="1130"/>
        <v>267.70997</v>
      </c>
      <c r="AB4291" s="34">
        <f t="shared" si="1131"/>
        <v>0.35371134688053274</v>
      </c>
      <c r="AC4291" s="33">
        <f>IFERROR($X4291/VLOOKUP(CONCATENATE("USD",C4291),[1]GEINDICE!AR$1:AS$65536,2,0),"")</f>
        <v>133.52975423863376</v>
      </c>
      <c r="AD4291" s="33">
        <f>IFERROR($AA4291/VLOOKUP(CONCATENATE("USD",C4291),[1]GEINDICE!AR$1:AS$65536,2,0),"")</f>
        <v>47.230989220373672</v>
      </c>
      <c r="AE4291" s="33">
        <f>IFERROR($X4291/VLOOKUP(CONCATENATE("EUR",C4291),[1]GEINDICE!AR$1:AS$65536,2,0),"")</f>
        <v>117.26445935267961</v>
      </c>
      <c r="AF4291" s="33">
        <f>IFERROR($AA4291/VLOOKUP(CONCATENATE("EUR",C4291),[1]GEINDICE!AR$1:AS$65536,2,0),"")</f>
        <v>41.47776985885379</v>
      </c>
      <c r="AG4291" s="43" t="str">
        <f>VLOOKUP(E4291,[1]Apresentação!AW$1:AX$65536,2,0)</f>
        <v xml:space="preserve">                    4 - CERAMIC AUXILIARIES</v>
      </c>
      <c r="AH4291" s="43" t="str">
        <f t="shared" si="1132"/>
        <v xml:space="preserve">         5117000055 - MP 9020</v>
      </c>
      <c r="AI4291" s="44" t="str">
        <f t="shared" si="1133"/>
        <v xml:space="preserve">     K00068 - OXFORD PORCELANAS S/A</v>
      </c>
      <c r="AJ4291" t="str">
        <f t="shared" si="1134"/>
        <v xml:space="preserve">     93 - RESALES</v>
      </c>
      <c r="AK4291" t="str">
        <f t="shared" si="1135"/>
        <v/>
      </c>
      <c r="AL4291">
        <f t="shared" si="1136"/>
        <v>4</v>
      </c>
      <c r="AM4291" t="str">
        <f t="shared" si="1137"/>
        <v>2025 4</v>
      </c>
      <c r="AN4291" t="str">
        <f t="shared" si="1138"/>
        <v xml:space="preserve">OXFORD </v>
      </c>
    </row>
    <row r="4292" spans="1:40" x14ac:dyDescent="0.35">
      <c r="A4292">
        <v>82207</v>
      </c>
      <c r="B4292" t="s">
        <v>274</v>
      </c>
      <c r="C4292" s="31">
        <v>45775</v>
      </c>
      <c r="D4292" t="s">
        <v>275</v>
      </c>
      <c r="E4292" t="s">
        <v>276</v>
      </c>
      <c r="F4292" t="s">
        <v>591</v>
      </c>
      <c r="G4292" t="s">
        <v>592</v>
      </c>
      <c r="H4292" t="s">
        <v>579</v>
      </c>
      <c r="I4292" t="s">
        <v>580</v>
      </c>
      <c r="J4292">
        <v>1000</v>
      </c>
      <c r="K4292">
        <v>46710</v>
      </c>
      <c r="L4292">
        <v>19366.001189999999</v>
      </c>
      <c r="M4292">
        <v>6016.25</v>
      </c>
      <c r="N4292">
        <v>46.71</v>
      </c>
      <c r="O4292" s="32">
        <f t="shared" ref="O4292:O4355" si="1139">$K4292-$Y4292</f>
        <v>40693.75</v>
      </c>
      <c r="P4292" s="32">
        <f t="shared" ref="P4292:P4355" si="1140">($O4292-$L4292)</f>
        <v>21327.748810000001</v>
      </c>
      <c r="Q4292">
        <v>734578</v>
      </c>
      <c r="R4292" t="s">
        <v>281</v>
      </c>
      <c r="S4292" t="s">
        <v>292</v>
      </c>
      <c r="T4292" t="str">
        <f t="shared" ref="T4292:T4355" si="1141">MID($U4292,1,3)</f>
        <v>VEN</v>
      </c>
      <c r="U4292" t="s">
        <v>293</v>
      </c>
      <c r="V4292" s="33">
        <f t="shared" ref="V4292:V4355" si="1142">IF($T4292="DEV",-$K4292,$K4292)</f>
        <v>46710</v>
      </c>
      <c r="W4292">
        <f t="shared" ref="W4292:W4355" si="1143">IF($T4292="DEV",-$J4292,$J4292)</f>
        <v>1000</v>
      </c>
      <c r="X4292" s="33">
        <f t="shared" ref="X4292:X4355" si="1144">$V4292-$Y4292</f>
        <v>40693.75</v>
      </c>
      <c r="Y4292" s="33">
        <f t="shared" ref="Y4292:Y4355" si="1145">IF(A4292=59876,M4292,IF(A4292=59868,M4292,IF(R4292="6111",((K4292*0.12)+M4292),IF(T4292="DEV",-M4292,M4292))))</f>
        <v>6016.25</v>
      </c>
      <c r="Z4292" s="34">
        <f t="shared" ref="Z4292:Z4355" si="1146">IFERROR($AA4292/$V4292,0)</f>
        <v>0.45231746542496254</v>
      </c>
      <c r="AA4292" s="33">
        <f t="shared" ref="AA4292:AA4355" si="1147">IF(VLOOKUP(AL4292,AR:AS,2,0)="sim",IF($T4292="DEV",($X4292-$L4292),$P4292)-(0.2*W4292),IF(VLOOKUP(AL4292,AR:AS,2,0)="OK",IF($T4292="DEV",($X4292-$L4292),$P4292)-(0.2*W4292),IF($T4292="DEV",($X4292-$L4292),$P4292)))</f>
        <v>21127.748810000001</v>
      </c>
      <c r="AB4292" s="34">
        <f t="shared" ref="AB4292:AB4355" si="1148">IFERROR($AA4292/$X4292,0)</f>
        <v>0.51918903541698669</v>
      </c>
      <c r="AC4292" s="33">
        <f>IFERROR($X4292/VLOOKUP(CONCATENATE("USD",C4292),[1]GEINDICE!AR$1:AS$65536,2,0),"")</f>
        <v>7179.4340255111947</v>
      </c>
      <c r="AD4292" s="33">
        <f>IFERROR($AA4292/VLOOKUP(CONCATENATE("USD",C4292),[1]GEINDICE!AR$1:AS$65536,2,0),"")</f>
        <v>3727.4834265450504</v>
      </c>
      <c r="AE4292" s="33">
        <f>IFERROR($X4292/VLOOKUP(CONCATENATE("EUR",C4292),[1]GEINDICE!AR$1:AS$65536,2,0),"")</f>
        <v>6304.9052569604764</v>
      </c>
      <c r="AF4292" s="33">
        <f>IFERROR($AA4292/VLOOKUP(CONCATENATE("EUR",C4292),[1]GEINDICE!AR$1:AS$65536,2,0),"")</f>
        <v>3273.4376787567981</v>
      </c>
      <c r="AG4292" s="43" t="str">
        <f>VLOOKUP(E4292,[1]Apresentação!AW$1:AX$65536,2,0)</f>
        <v xml:space="preserve">                    4 - CERAMIC AUXILIARIES</v>
      </c>
      <c r="AH4292" s="43" t="str">
        <f t="shared" ref="AH4292:AH4355" si="1149">CONCATENATE("         ",H4292," - ",I4292)</f>
        <v xml:space="preserve">         5117000055 - MP 9020</v>
      </c>
      <c r="AI4292" s="44" t="str">
        <f t="shared" ref="AI4292:AI4355" si="1150">CONCATENATE("     ",F4292," - ",G4292)</f>
        <v xml:space="preserve">     K00239 - TERRAR INDUSTRIA E COMERCIO LTDA</v>
      </c>
      <c r="AJ4292" t="str">
        <f t="shared" ref="AJ4292:AJ4355" si="1151">IF(RIGHT(I4292,2)="BR","     90 - SALES","     93 - RESALES")</f>
        <v xml:space="preserve">     93 - RESALES</v>
      </c>
      <c r="AK4292" t="str">
        <f t="shared" ref="AK4292:AK4355" si="1152">IF(R4292="3201","EXP",IF(R4292="7101","EXP",""))</f>
        <v/>
      </c>
      <c r="AL4292">
        <f t="shared" ref="AL4292:AL4355" si="1153">VLOOKUP(MONTH(C4292),AQ:AR,2,0)</f>
        <v>4</v>
      </c>
      <c r="AM4292" t="str">
        <f t="shared" ref="AM4292:AM4355" si="1154">CONCATENATE(YEAR(C4292)," ",MONTH(C4292))</f>
        <v>2025 4</v>
      </c>
      <c r="AN4292" t="str">
        <f t="shared" ref="AN4292:AN4355" si="1155">MID(G4292,1,SEARCH(" ",G4292,1))</f>
        <v xml:space="preserve">TERRAR </v>
      </c>
    </row>
    <row r="4293" spans="1:40" x14ac:dyDescent="0.35">
      <c r="A4293">
        <v>84650</v>
      </c>
      <c r="B4293" t="s">
        <v>274</v>
      </c>
      <c r="C4293" s="31">
        <v>45975</v>
      </c>
      <c r="D4293" t="s">
        <v>275</v>
      </c>
      <c r="E4293" t="s">
        <v>276</v>
      </c>
      <c r="F4293" t="s">
        <v>589</v>
      </c>
      <c r="G4293" t="s">
        <v>590</v>
      </c>
      <c r="H4293" t="s">
        <v>579</v>
      </c>
      <c r="I4293" t="s">
        <v>580</v>
      </c>
      <c r="J4293">
        <v>100</v>
      </c>
      <c r="K4293">
        <v>3585</v>
      </c>
      <c r="L4293">
        <v>1964.6786099999999</v>
      </c>
      <c r="M4293">
        <v>461.75</v>
      </c>
      <c r="N4293">
        <v>35.85</v>
      </c>
      <c r="O4293" s="32">
        <f t="shared" si="1139"/>
        <v>3123.25</v>
      </c>
      <c r="P4293" s="32">
        <f t="shared" si="1140"/>
        <v>1158.5713900000001</v>
      </c>
      <c r="Q4293">
        <v>767303</v>
      </c>
      <c r="R4293" t="s">
        <v>281</v>
      </c>
      <c r="S4293" t="s">
        <v>292</v>
      </c>
      <c r="T4293" t="str">
        <f t="shared" si="1141"/>
        <v>VEN</v>
      </c>
      <c r="U4293" t="s">
        <v>293</v>
      </c>
      <c r="V4293" s="33">
        <f t="shared" si="1142"/>
        <v>3585</v>
      </c>
      <c r="W4293">
        <f t="shared" si="1143"/>
        <v>100</v>
      </c>
      <c r="X4293" s="33">
        <f t="shared" si="1144"/>
        <v>3123.25</v>
      </c>
      <c r="Y4293" s="33">
        <f t="shared" si="1145"/>
        <v>461.75</v>
      </c>
      <c r="Z4293" s="34">
        <f t="shared" si="1146"/>
        <v>0.31759313528591354</v>
      </c>
      <c r="AA4293" s="33">
        <f t="shared" si="1147"/>
        <v>1138.5713900000001</v>
      </c>
      <c r="AB4293" s="34">
        <f t="shared" si="1148"/>
        <v>0.36454699111502442</v>
      </c>
      <c r="AC4293" s="33" t="str">
        <f>IFERROR($X4293/VLOOKUP(CONCATENATE("USD",C4293),[1]GEINDICE!AR$1:AS$65536,2,0),"")</f>
        <v/>
      </c>
      <c r="AD4293" s="33" t="str">
        <f>IFERROR($AA4293/VLOOKUP(CONCATENATE("USD",C4293),[1]GEINDICE!AR$1:AS$65536,2,0),"")</f>
        <v/>
      </c>
      <c r="AE4293" s="33" t="str">
        <f>IFERROR($X4293/VLOOKUP(CONCATENATE("EUR",C4293),[1]GEINDICE!AR$1:AS$65536,2,0),"")</f>
        <v/>
      </c>
      <c r="AF4293" s="33" t="str">
        <f>IFERROR($AA4293/VLOOKUP(CONCATENATE("EUR",C4293),[1]GEINDICE!AR$1:AS$65536,2,0),"")</f>
        <v/>
      </c>
      <c r="AG4293" s="43" t="str">
        <f>VLOOKUP(E4293,[1]Apresentação!AW$1:AX$65536,2,0)</f>
        <v xml:space="preserve">                    4 - CERAMIC AUXILIARIES</v>
      </c>
      <c r="AH4293" s="43" t="str">
        <f t="shared" si="1149"/>
        <v xml:space="preserve">         5117000055 - MP 9020</v>
      </c>
      <c r="AI4293" s="44" t="str">
        <f t="shared" si="1150"/>
        <v xml:space="preserve">     K00204 - MOHAWK REVESTIMENTOS CRICIUMA LTDA</v>
      </c>
      <c r="AJ4293" t="str">
        <f t="shared" si="1151"/>
        <v xml:space="preserve">     93 - RESALES</v>
      </c>
      <c r="AK4293" t="str">
        <f t="shared" si="1152"/>
        <v/>
      </c>
      <c r="AL4293">
        <f t="shared" si="1153"/>
        <v>11</v>
      </c>
      <c r="AM4293" t="str">
        <f t="shared" si="1154"/>
        <v>2025 11</v>
      </c>
      <c r="AN4293" t="str">
        <f t="shared" si="1155"/>
        <v xml:space="preserve">MOHAWK </v>
      </c>
    </row>
    <row r="4294" spans="1:40" x14ac:dyDescent="0.35">
      <c r="A4294">
        <v>82723</v>
      </c>
      <c r="B4294" t="s">
        <v>274</v>
      </c>
      <c r="C4294" s="31">
        <v>45818</v>
      </c>
      <c r="D4294" t="s">
        <v>275</v>
      </c>
      <c r="E4294" t="s">
        <v>276</v>
      </c>
      <c r="F4294" t="s">
        <v>600</v>
      </c>
      <c r="G4294" t="s">
        <v>601</v>
      </c>
      <c r="H4294" t="s">
        <v>579</v>
      </c>
      <c r="I4294" t="s">
        <v>580</v>
      </c>
      <c r="J4294">
        <v>900</v>
      </c>
      <c r="K4294">
        <v>32262.3</v>
      </c>
      <c r="L4294">
        <v>17977.02781</v>
      </c>
      <c r="M4294">
        <v>4155.38</v>
      </c>
      <c r="N4294">
        <v>35.847000000000001</v>
      </c>
      <c r="O4294" s="32">
        <f t="shared" si="1139"/>
        <v>28106.92</v>
      </c>
      <c r="P4294" s="32">
        <f t="shared" si="1140"/>
        <v>10129.892189999999</v>
      </c>
      <c r="Q4294">
        <v>741027</v>
      </c>
      <c r="R4294" t="s">
        <v>281</v>
      </c>
      <c r="S4294" t="s">
        <v>292</v>
      </c>
      <c r="T4294" t="str">
        <f t="shared" si="1141"/>
        <v>VEN</v>
      </c>
      <c r="U4294" t="s">
        <v>293</v>
      </c>
      <c r="V4294" s="33">
        <f t="shared" si="1142"/>
        <v>32262.3</v>
      </c>
      <c r="W4294">
        <f t="shared" si="1143"/>
        <v>900</v>
      </c>
      <c r="X4294" s="33">
        <f t="shared" si="1144"/>
        <v>28106.92</v>
      </c>
      <c r="Y4294" s="33">
        <f t="shared" si="1145"/>
        <v>4155.38</v>
      </c>
      <c r="Z4294" s="34">
        <f t="shared" si="1146"/>
        <v>0.30840616416064565</v>
      </c>
      <c r="AA4294" s="33">
        <f t="shared" si="1147"/>
        <v>9949.8921899999987</v>
      </c>
      <c r="AB4294" s="34">
        <f t="shared" si="1148"/>
        <v>0.35400151243892958</v>
      </c>
      <c r="AC4294" s="33">
        <f>IFERROR($X4294/VLOOKUP(CONCATENATE("USD",C4294),[1]GEINDICE!AR$1:AS$65536,2,0),"")</f>
        <v>5059.1140630343607</v>
      </c>
      <c r="AD4294" s="33">
        <f>IFERROR($AA4294/VLOOKUP(CONCATENATE("USD",C4294),[1]GEINDICE!AR$1:AS$65536,2,0),"")</f>
        <v>1790.934029915222</v>
      </c>
      <c r="AE4294" s="33">
        <f>IFERROR($X4294/VLOOKUP(CONCATENATE("EUR",C4294),[1]GEINDICE!AR$1:AS$65536,2,0),"")</f>
        <v>4428.5183084388982</v>
      </c>
      <c r="AF4294" s="33">
        <f>IFERROR($AA4294/VLOOKUP(CONCATENATE("EUR",C4294),[1]GEINDICE!AR$1:AS$65536,2,0),"")</f>
        <v>1567.70217905086</v>
      </c>
      <c r="AG4294" s="43" t="str">
        <f>VLOOKUP(E4294,[1]Apresentação!AW$1:AX$65536,2,0)</f>
        <v xml:space="preserve">                    4 - CERAMIC AUXILIARIES</v>
      </c>
      <c r="AH4294" s="43" t="str">
        <f t="shared" si="1149"/>
        <v xml:space="preserve">         5117000055 - MP 9020</v>
      </c>
      <c r="AI4294" s="44" t="str">
        <f t="shared" si="1150"/>
        <v xml:space="preserve">     K00104 - OMEGA COMERCIO DE CORANTES CERAMICOS LTDA</v>
      </c>
      <c r="AJ4294" t="str">
        <f t="shared" si="1151"/>
        <v xml:space="preserve">     93 - RESALES</v>
      </c>
      <c r="AK4294" t="str">
        <f t="shared" si="1152"/>
        <v/>
      </c>
      <c r="AL4294">
        <f t="shared" si="1153"/>
        <v>6</v>
      </c>
      <c r="AM4294" t="str">
        <f t="shared" si="1154"/>
        <v>2025 6</v>
      </c>
      <c r="AN4294" t="str">
        <f t="shared" si="1155"/>
        <v xml:space="preserve">OMEGA </v>
      </c>
    </row>
    <row r="4295" spans="1:40" x14ac:dyDescent="0.35">
      <c r="A4295">
        <v>83684</v>
      </c>
      <c r="B4295" t="s">
        <v>274</v>
      </c>
      <c r="C4295" s="31">
        <v>45898</v>
      </c>
      <c r="D4295" t="s">
        <v>275</v>
      </c>
      <c r="E4295" t="s">
        <v>276</v>
      </c>
      <c r="F4295" t="s">
        <v>587</v>
      </c>
      <c r="G4295" t="s">
        <v>588</v>
      </c>
      <c r="H4295" t="s">
        <v>579</v>
      </c>
      <c r="I4295" t="s">
        <v>580</v>
      </c>
      <c r="J4295">
        <v>250</v>
      </c>
      <c r="K4295">
        <v>8950</v>
      </c>
      <c r="L4295">
        <v>5022.2342200000003</v>
      </c>
      <c r="M4295">
        <v>1152.76</v>
      </c>
      <c r="N4295">
        <v>35.800000000000004</v>
      </c>
      <c r="O4295" s="32">
        <f t="shared" si="1139"/>
        <v>7797.24</v>
      </c>
      <c r="P4295" s="32">
        <f t="shared" si="1140"/>
        <v>2775.0057799999995</v>
      </c>
      <c r="Q4295">
        <v>760154</v>
      </c>
      <c r="R4295" t="s">
        <v>281</v>
      </c>
      <c r="S4295" t="s">
        <v>292</v>
      </c>
      <c r="T4295" t="str">
        <f t="shared" si="1141"/>
        <v>VEN</v>
      </c>
      <c r="U4295" t="s">
        <v>293</v>
      </c>
      <c r="V4295" s="33">
        <f t="shared" si="1142"/>
        <v>8950</v>
      </c>
      <c r="W4295">
        <f t="shared" si="1143"/>
        <v>250</v>
      </c>
      <c r="X4295" s="33">
        <f t="shared" si="1144"/>
        <v>7797.24</v>
      </c>
      <c r="Y4295" s="33">
        <f t="shared" si="1145"/>
        <v>1152.76</v>
      </c>
      <c r="Z4295" s="34">
        <f t="shared" si="1146"/>
        <v>0.30446991955307257</v>
      </c>
      <c r="AA4295" s="33">
        <f t="shared" si="1147"/>
        <v>2725.0057799999995</v>
      </c>
      <c r="AB4295" s="34">
        <f t="shared" si="1148"/>
        <v>0.34948337873401353</v>
      </c>
      <c r="AC4295" s="33">
        <f>IFERROR($X4295/VLOOKUP(CONCATENATE("USD",C4295),[1]GEINDICE!AR$1:AS$65536,2,0),"")</f>
        <v>1436.908447589562</v>
      </c>
      <c r="AD4295" s="33">
        <f>IFERROR($AA4295/VLOOKUP(CONCATENATE("USD",C4295),[1]GEINDICE!AR$1:AS$65536,2,0),"")</f>
        <v>502.17561919504635</v>
      </c>
      <c r="AE4295" s="33">
        <f>IFERROR($X4295/VLOOKUP(CONCATENATE("EUR",C4295),[1]GEINDICE!AR$1:AS$65536,2,0),"")</f>
        <v>1228.5502702191689</v>
      </c>
      <c r="AF4295" s="33">
        <f>IFERROR($AA4295/VLOOKUP(CONCATENATE("EUR",C4295),[1]GEINDICE!AR$1:AS$65536,2,0),"")</f>
        <v>429.35789938078045</v>
      </c>
      <c r="AG4295" s="43" t="str">
        <f>VLOOKUP(E4295,[1]Apresentação!AW$1:AX$65536,2,0)</f>
        <v xml:space="preserve">                    4 - CERAMIC AUXILIARIES</v>
      </c>
      <c r="AH4295" s="43" t="str">
        <f t="shared" si="1149"/>
        <v xml:space="preserve">         5117000055 - MP 9020</v>
      </c>
      <c r="AI4295" s="44" t="str">
        <f t="shared" si="1150"/>
        <v xml:space="preserve">     K00023 - SAN MARCOS REVESTIMENTOS CERAMICOS LTDA - CEJATEL</v>
      </c>
      <c r="AJ4295" t="str">
        <f t="shared" si="1151"/>
        <v xml:space="preserve">     93 - RESALES</v>
      </c>
      <c r="AK4295" t="str">
        <f t="shared" si="1152"/>
        <v/>
      </c>
      <c r="AL4295">
        <f t="shared" si="1153"/>
        <v>8</v>
      </c>
      <c r="AM4295" t="str">
        <f t="shared" si="1154"/>
        <v>2025 8</v>
      </c>
      <c r="AN4295" t="str">
        <f t="shared" si="1155"/>
        <v xml:space="preserve">SAN </v>
      </c>
    </row>
    <row r="4296" spans="1:40" x14ac:dyDescent="0.35">
      <c r="A4296">
        <v>83687</v>
      </c>
      <c r="B4296" t="s">
        <v>274</v>
      </c>
      <c r="C4296" s="31">
        <v>45898</v>
      </c>
      <c r="D4296" t="s">
        <v>275</v>
      </c>
      <c r="E4296" t="s">
        <v>276</v>
      </c>
      <c r="F4296" t="s">
        <v>581</v>
      </c>
      <c r="G4296" t="s">
        <v>582</v>
      </c>
      <c r="H4296" t="s">
        <v>579</v>
      </c>
      <c r="I4296" t="s">
        <v>580</v>
      </c>
      <c r="J4296">
        <v>450</v>
      </c>
      <c r="K4296">
        <v>16578</v>
      </c>
      <c r="L4296">
        <v>9040.0216</v>
      </c>
      <c r="M4296">
        <v>2135.25</v>
      </c>
      <c r="N4296">
        <v>36.840000000000003</v>
      </c>
      <c r="O4296" s="32">
        <f t="shared" si="1139"/>
        <v>14442.75</v>
      </c>
      <c r="P4296" s="32">
        <f t="shared" si="1140"/>
        <v>5402.7284</v>
      </c>
      <c r="Q4296">
        <v>760158</v>
      </c>
      <c r="R4296" t="s">
        <v>281</v>
      </c>
      <c r="S4296" t="s">
        <v>292</v>
      </c>
      <c r="T4296" t="str">
        <f t="shared" si="1141"/>
        <v>VEN</v>
      </c>
      <c r="U4296" t="s">
        <v>293</v>
      </c>
      <c r="V4296" s="33">
        <f t="shared" si="1142"/>
        <v>16578</v>
      </c>
      <c r="W4296">
        <f t="shared" si="1143"/>
        <v>450</v>
      </c>
      <c r="X4296" s="33">
        <f t="shared" si="1144"/>
        <v>14442.75</v>
      </c>
      <c r="Y4296" s="33">
        <f t="shared" si="1145"/>
        <v>2135.25</v>
      </c>
      <c r="Z4296" s="45">
        <f t="shared" si="1146"/>
        <v>0.3204685969356979</v>
      </c>
      <c r="AA4296" s="33">
        <f t="shared" si="1147"/>
        <v>5312.7284</v>
      </c>
      <c r="AB4296" s="45">
        <f t="shared" si="1148"/>
        <v>0.36784742517872288</v>
      </c>
      <c r="AC4296" s="33">
        <f>IFERROR($X4296/VLOOKUP(CONCATENATE("USD",C4296),[1]GEINDICE!AR$1:AS$65536,2,0),"")</f>
        <v>2661.5712074303406</v>
      </c>
      <c r="AD4296" s="33">
        <f>IFERROR($AA4296/VLOOKUP(CONCATENATE("USD",C4296),[1]GEINDICE!AR$1:AS$65536,2,0),"")</f>
        <v>979.05211558307531</v>
      </c>
      <c r="AE4296" s="33">
        <f>IFERROR($X4296/VLOOKUP(CONCATENATE("EUR",C4296),[1]GEINDICE!AR$1:AS$65536,2,0),"")</f>
        <v>2275.6314305071928</v>
      </c>
      <c r="AF4296" s="33">
        <f>IFERROR($AA4296/VLOOKUP(CONCATENATE("EUR",C4296),[1]GEINDICE!AR$1:AS$65536,2,0),"")</f>
        <v>837.08516236784465</v>
      </c>
      <c r="AG4296" s="48" t="str">
        <f>VLOOKUP(E4296,[1]Apresentação!AW$1:AX$65536,2,0)</f>
        <v xml:space="preserve">                    4 - CERAMIC AUXILIARIES</v>
      </c>
      <c r="AH4296" s="48" t="str">
        <f t="shared" si="1149"/>
        <v xml:space="preserve">         5117000055 - MP 9020</v>
      </c>
      <c r="AI4296" s="49" t="str">
        <f t="shared" si="1150"/>
        <v xml:space="preserve">     K00170 - SMALTICERAM UNICER DO BRASIL LTDA-MATRIZ</v>
      </c>
      <c r="AJ4296" t="str">
        <f t="shared" si="1151"/>
        <v xml:space="preserve">     93 - RESALES</v>
      </c>
      <c r="AK4296" t="str">
        <f t="shared" si="1152"/>
        <v/>
      </c>
      <c r="AL4296">
        <f t="shared" si="1153"/>
        <v>8</v>
      </c>
      <c r="AM4296" t="str">
        <f t="shared" si="1154"/>
        <v>2025 8</v>
      </c>
      <c r="AN4296" t="str">
        <f t="shared" si="1155"/>
        <v xml:space="preserve">SMALTICERAM </v>
      </c>
    </row>
    <row r="4297" spans="1:40" x14ac:dyDescent="0.35">
      <c r="A4297">
        <v>83689</v>
      </c>
      <c r="B4297" t="s">
        <v>274</v>
      </c>
      <c r="C4297" s="31">
        <v>45898</v>
      </c>
      <c r="D4297" t="s">
        <v>275</v>
      </c>
      <c r="E4297" t="s">
        <v>276</v>
      </c>
      <c r="F4297" t="s">
        <v>416</v>
      </c>
      <c r="G4297" t="s">
        <v>417</v>
      </c>
      <c r="H4297" t="s">
        <v>579</v>
      </c>
      <c r="I4297" t="s">
        <v>580</v>
      </c>
      <c r="J4297">
        <v>200</v>
      </c>
      <c r="K4297">
        <v>6950</v>
      </c>
      <c r="L4297">
        <v>4017.7873800000002</v>
      </c>
      <c r="M4297">
        <v>895.16</v>
      </c>
      <c r="N4297">
        <v>34.75</v>
      </c>
      <c r="O4297" s="32">
        <f t="shared" si="1139"/>
        <v>6054.84</v>
      </c>
      <c r="P4297" s="32">
        <f t="shared" si="1140"/>
        <v>2037.0526199999999</v>
      </c>
      <c r="Q4297">
        <v>760161</v>
      </c>
      <c r="R4297" t="s">
        <v>281</v>
      </c>
      <c r="S4297" t="s">
        <v>292</v>
      </c>
      <c r="T4297" t="str">
        <f t="shared" si="1141"/>
        <v>VEN</v>
      </c>
      <c r="U4297" t="s">
        <v>293</v>
      </c>
      <c r="V4297" s="33">
        <f t="shared" si="1142"/>
        <v>6950</v>
      </c>
      <c r="W4297">
        <f t="shared" si="1143"/>
        <v>200</v>
      </c>
      <c r="X4297" s="33">
        <f t="shared" si="1144"/>
        <v>6054.84</v>
      </c>
      <c r="Y4297" s="33">
        <f t="shared" si="1145"/>
        <v>895.16</v>
      </c>
      <c r="Z4297" s="45">
        <f t="shared" si="1146"/>
        <v>0.28734570071942445</v>
      </c>
      <c r="AA4297" s="33">
        <f t="shared" si="1147"/>
        <v>1997.0526199999999</v>
      </c>
      <c r="AB4297" s="45">
        <f t="shared" si="1148"/>
        <v>0.32982748016462859</v>
      </c>
      <c r="AC4297" s="33">
        <f>IFERROR($X4297/VLOOKUP(CONCATENATE("USD",C4297),[1]GEINDICE!AR$1:AS$65536,2,0),"")</f>
        <v>1115.811587793012</v>
      </c>
      <c r="AD4297" s="33">
        <f>IFERROR($AA4297/VLOOKUP(CONCATENATE("USD",C4297),[1]GEINDICE!AR$1:AS$65536,2,0),"")</f>
        <v>368.02532434026239</v>
      </c>
      <c r="AE4297" s="33">
        <f>IFERROR($X4297/VLOOKUP(CONCATENATE("EUR",C4297),[1]GEINDICE!AR$1:AS$65536,2,0),"")</f>
        <v>954.01389698583512</v>
      </c>
      <c r="AF4297" s="33">
        <f>IFERROR($AA4297/VLOOKUP(CONCATENATE("EUR",C4297),[1]GEINDICE!AR$1:AS$65536,2,0),"")</f>
        <v>314.65999968487557</v>
      </c>
      <c r="AG4297" s="48" t="str">
        <f>VLOOKUP(E4297,[1]Apresentação!AW$1:AX$65536,2,0)</f>
        <v xml:space="preserve">                    4 - CERAMIC AUXILIARIES</v>
      </c>
      <c r="AH4297" s="48" t="str">
        <f t="shared" si="1149"/>
        <v xml:space="preserve">         5117000055 - MP 9020</v>
      </c>
      <c r="AI4297" s="49" t="str">
        <f t="shared" si="1150"/>
        <v xml:space="preserve">     K00068 - OXFORD PORCELANAS S/A</v>
      </c>
      <c r="AJ4297" t="str">
        <f t="shared" si="1151"/>
        <v xml:space="preserve">     93 - RESALES</v>
      </c>
      <c r="AK4297" t="str">
        <f t="shared" si="1152"/>
        <v/>
      </c>
      <c r="AL4297">
        <f t="shared" si="1153"/>
        <v>8</v>
      </c>
      <c r="AM4297" t="str">
        <f t="shared" si="1154"/>
        <v>2025 8</v>
      </c>
      <c r="AN4297" t="str">
        <f t="shared" si="1155"/>
        <v xml:space="preserve">OXFORD </v>
      </c>
    </row>
    <row r="4298" spans="1:40" x14ac:dyDescent="0.35">
      <c r="A4298">
        <v>83694</v>
      </c>
      <c r="B4298" t="s">
        <v>274</v>
      </c>
      <c r="C4298" s="31">
        <v>45898</v>
      </c>
      <c r="D4298" t="s">
        <v>275</v>
      </c>
      <c r="E4298" t="s">
        <v>276</v>
      </c>
      <c r="F4298" t="s">
        <v>600</v>
      </c>
      <c r="G4298" t="s">
        <v>601</v>
      </c>
      <c r="H4298" t="s">
        <v>579</v>
      </c>
      <c r="I4298" t="s">
        <v>580</v>
      </c>
      <c r="J4298">
        <v>600</v>
      </c>
      <c r="K4298">
        <v>21508.2</v>
      </c>
      <c r="L4298">
        <v>12053.362139999999</v>
      </c>
      <c r="M4298">
        <v>2770.26</v>
      </c>
      <c r="N4298">
        <v>35.847000000000001</v>
      </c>
      <c r="O4298" s="32">
        <f t="shared" si="1139"/>
        <v>18737.940000000002</v>
      </c>
      <c r="P4298" s="32">
        <f t="shared" si="1140"/>
        <v>6684.5778600000031</v>
      </c>
      <c r="Q4298">
        <v>760167</v>
      </c>
      <c r="R4298" t="s">
        <v>281</v>
      </c>
      <c r="S4298" t="s">
        <v>292</v>
      </c>
      <c r="T4298" t="str">
        <f t="shared" si="1141"/>
        <v>VEN</v>
      </c>
      <c r="U4298" t="s">
        <v>293</v>
      </c>
      <c r="V4298" s="33">
        <f t="shared" si="1142"/>
        <v>21508.2</v>
      </c>
      <c r="W4298">
        <f t="shared" si="1143"/>
        <v>600</v>
      </c>
      <c r="X4298" s="33">
        <f t="shared" si="1144"/>
        <v>18737.940000000002</v>
      </c>
      <c r="Y4298" s="33">
        <f t="shared" si="1145"/>
        <v>2770.26</v>
      </c>
      <c r="Z4298" s="45">
        <f t="shared" si="1146"/>
        <v>0.30521279604987878</v>
      </c>
      <c r="AA4298" s="33">
        <f t="shared" si="1147"/>
        <v>6564.5778600000031</v>
      </c>
      <c r="AB4298" s="45">
        <f t="shared" si="1148"/>
        <v>0.35033615541516316</v>
      </c>
      <c r="AC4298" s="33">
        <f>IFERROR($X4298/VLOOKUP(CONCATENATE("USD",C4298),[1]GEINDICE!AR$1:AS$65536,2,0),"")</f>
        <v>3453.1070322865994</v>
      </c>
      <c r="AD4298" s="33">
        <f>IFERROR($AA4298/VLOOKUP(CONCATENATE("USD",C4298),[1]GEINDICE!AR$1:AS$65536,2,0),"")</f>
        <v>1209.7482419283508</v>
      </c>
      <c r="AE4298" s="33">
        <f>IFERROR($X4298/VLOOKUP(CONCATENATE("EUR",C4298),[1]GEINDICE!AR$1:AS$65536,2,0),"")</f>
        <v>2952.3910063497569</v>
      </c>
      <c r="AF4298" s="33">
        <f>IFERROR($AA4298/VLOOKUP(CONCATENATE("EUR",C4298),[1]GEINDICE!AR$1:AS$65536,2,0),"")</f>
        <v>1034.3293144468782</v>
      </c>
      <c r="AG4298" s="48" t="str">
        <f>VLOOKUP(E4298,[1]Apresentação!AW$1:AX$65536,2,0)</f>
        <v xml:space="preserve">                    4 - CERAMIC AUXILIARIES</v>
      </c>
      <c r="AH4298" s="48" t="str">
        <f t="shared" si="1149"/>
        <v xml:space="preserve">         5117000055 - MP 9020</v>
      </c>
      <c r="AI4298" s="49" t="str">
        <f t="shared" si="1150"/>
        <v xml:space="preserve">     K00104 - OMEGA COMERCIO DE CORANTES CERAMICOS LTDA</v>
      </c>
      <c r="AJ4298" t="str">
        <f t="shared" si="1151"/>
        <v xml:space="preserve">     93 - RESALES</v>
      </c>
      <c r="AK4298" t="str">
        <f t="shared" si="1152"/>
        <v/>
      </c>
      <c r="AL4298">
        <f t="shared" si="1153"/>
        <v>8</v>
      </c>
      <c r="AM4298" t="str">
        <f t="shared" si="1154"/>
        <v>2025 8</v>
      </c>
      <c r="AN4298" t="str">
        <f t="shared" si="1155"/>
        <v xml:space="preserve">OMEGA </v>
      </c>
    </row>
    <row r="4299" spans="1:40" x14ac:dyDescent="0.35">
      <c r="A4299">
        <v>83696</v>
      </c>
      <c r="B4299" t="s">
        <v>274</v>
      </c>
      <c r="C4299" s="31">
        <v>45898</v>
      </c>
      <c r="D4299" t="s">
        <v>275</v>
      </c>
      <c r="E4299" t="s">
        <v>276</v>
      </c>
      <c r="F4299" t="s">
        <v>593</v>
      </c>
      <c r="G4299" t="s">
        <v>594</v>
      </c>
      <c r="H4299" t="s">
        <v>579</v>
      </c>
      <c r="I4299" t="s">
        <v>580</v>
      </c>
      <c r="J4299">
        <v>1000</v>
      </c>
      <c r="K4299">
        <v>36150</v>
      </c>
      <c r="L4299">
        <v>20088.936900000001</v>
      </c>
      <c r="M4299">
        <v>4656.12</v>
      </c>
      <c r="N4299">
        <v>36.15</v>
      </c>
      <c r="O4299" s="32">
        <f t="shared" si="1139"/>
        <v>31493.88</v>
      </c>
      <c r="P4299" s="32">
        <f t="shared" si="1140"/>
        <v>11404.9431</v>
      </c>
      <c r="Q4299">
        <v>760169</v>
      </c>
      <c r="R4299" t="s">
        <v>281</v>
      </c>
      <c r="S4299" t="s">
        <v>292</v>
      </c>
      <c r="T4299" t="str">
        <f t="shared" si="1141"/>
        <v>VEN</v>
      </c>
      <c r="U4299" t="s">
        <v>293</v>
      </c>
      <c r="V4299" s="33">
        <f t="shared" si="1142"/>
        <v>36150</v>
      </c>
      <c r="W4299">
        <f t="shared" si="1143"/>
        <v>1000</v>
      </c>
      <c r="X4299" s="33">
        <f t="shared" si="1144"/>
        <v>31493.88</v>
      </c>
      <c r="Y4299" s="33">
        <f t="shared" si="1145"/>
        <v>4656.12</v>
      </c>
      <c r="Z4299" s="45">
        <f t="shared" si="1146"/>
        <v>0.30995693222683263</v>
      </c>
      <c r="AA4299" s="33">
        <f t="shared" si="1147"/>
        <v>11204.9431</v>
      </c>
      <c r="AB4299" s="45">
        <f t="shared" si="1148"/>
        <v>0.3557816026478795</v>
      </c>
      <c r="AC4299" s="33">
        <f>IFERROR($X4299/VLOOKUP(CONCATENATE("USD",C4299),[1]GEINDICE!AR$1:AS$65536,2,0),"")</f>
        <v>5803.8257408226445</v>
      </c>
      <c r="AD4299" s="33">
        <f>IFERROR($AA4299/VLOOKUP(CONCATENATE("USD",C4299),[1]GEINDICE!AR$1:AS$65536,2,0),"")</f>
        <v>2064.8944235588974</v>
      </c>
      <c r="AE4299" s="33">
        <f>IFERROR($X4299/VLOOKUP(CONCATENATE("EUR",C4299),[1]GEINDICE!AR$1:AS$65536,2,0),"")</f>
        <v>4962.2449461925098</v>
      </c>
      <c r="AF4299" s="33">
        <f>IFERROR($AA4299/VLOOKUP(CONCATENATE("EUR",C4299),[1]GEINDICE!AR$1:AS$65536,2,0),"")</f>
        <v>1765.4754596877117</v>
      </c>
      <c r="AG4299" s="48" t="str">
        <f>VLOOKUP(E4299,[1]Apresentação!AW$1:AX$65536,2,0)</f>
        <v xml:space="preserve">                    4 - CERAMIC AUXILIARIES</v>
      </c>
      <c r="AH4299" s="48" t="str">
        <f t="shared" si="1149"/>
        <v xml:space="preserve">         5117000055 - MP 9020</v>
      </c>
      <c r="AI4299" s="49" t="str">
        <f t="shared" si="1150"/>
        <v xml:space="preserve">     K00205 - COLOROBBIA BRASIL PRODUTOS PARA CERAMICA LTDA</v>
      </c>
      <c r="AJ4299" t="str">
        <f t="shared" si="1151"/>
        <v xml:space="preserve">     93 - RESALES</v>
      </c>
      <c r="AK4299" t="str">
        <f t="shared" si="1152"/>
        <v/>
      </c>
      <c r="AL4299">
        <f t="shared" si="1153"/>
        <v>8</v>
      </c>
      <c r="AM4299" t="str">
        <f t="shared" si="1154"/>
        <v>2025 8</v>
      </c>
      <c r="AN4299" t="str">
        <f t="shared" si="1155"/>
        <v xml:space="preserve">COLOROBBIA </v>
      </c>
    </row>
    <row r="4300" spans="1:40" x14ac:dyDescent="0.35">
      <c r="A4300">
        <v>82552</v>
      </c>
      <c r="B4300" t="s">
        <v>274</v>
      </c>
      <c r="C4300" s="31">
        <v>45804</v>
      </c>
      <c r="D4300" t="s">
        <v>275</v>
      </c>
      <c r="E4300" t="s">
        <v>276</v>
      </c>
      <c r="F4300" t="s">
        <v>326</v>
      </c>
      <c r="G4300" t="s">
        <v>327</v>
      </c>
      <c r="H4300" t="s">
        <v>579</v>
      </c>
      <c r="I4300" t="s">
        <v>580</v>
      </c>
      <c r="J4300">
        <v>1000</v>
      </c>
      <c r="K4300">
        <v>34752</v>
      </c>
      <c r="L4300">
        <v>19718.317790000001</v>
      </c>
      <c r="M4300">
        <v>4476.0600000000004</v>
      </c>
      <c r="N4300">
        <v>34.752000000000002</v>
      </c>
      <c r="O4300" s="32">
        <f t="shared" si="1139"/>
        <v>30275.94</v>
      </c>
      <c r="P4300" s="32">
        <f t="shared" si="1140"/>
        <v>10557.622209999998</v>
      </c>
      <c r="Q4300">
        <v>739743</v>
      </c>
      <c r="R4300" t="s">
        <v>281</v>
      </c>
      <c r="S4300" t="s">
        <v>292</v>
      </c>
      <c r="T4300" t="str">
        <f t="shared" si="1141"/>
        <v>VEN</v>
      </c>
      <c r="U4300" t="s">
        <v>293</v>
      </c>
      <c r="V4300" s="33">
        <f t="shared" si="1142"/>
        <v>34752</v>
      </c>
      <c r="W4300">
        <f t="shared" si="1143"/>
        <v>1000</v>
      </c>
      <c r="X4300" s="33">
        <f t="shared" si="1144"/>
        <v>30275.94</v>
      </c>
      <c r="Y4300" s="33">
        <f t="shared" si="1145"/>
        <v>4476.0600000000004</v>
      </c>
      <c r="Z4300" s="45">
        <f t="shared" si="1146"/>
        <v>0.29804391718462242</v>
      </c>
      <c r="AA4300" s="33">
        <f t="shared" si="1147"/>
        <v>10357.622209999998</v>
      </c>
      <c r="AB4300" s="45">
        <f t="shared" si="1148"/>
        <v>0.34210737007670111</v>
      </c>
      <c r="AC4300" s="33">
        <f>IFERROR($X4300/VLOOKUP(CONCATENATE("USD",C4300),[1]GEINDICE!AR$1:AS$65536,2,0),"")</f>
        <v>5354.8771644351682</v>
      </c>
      <c r="AD4300" s="33">
        <f>IFERROR($AA4300/VLOOKUP(CONCATENATE("USD",C4300),[1]GEINDICE!AR$1:AS$65536,2,0),"")</f>
        <v>1831.9429438086979</v>
      </c>
      <c r="AE4300" s="33">
        <f>IFERROR($X4300/VLOOKUP(CONCATENATE("EUR",C4300),[1]GEINDICE!AR$1:AS$65536,2,0),"")</f>
        <v>4727.5131944661307</v>
      </c>
      <c r="AF4300" s="33">
        <f>IFERROR($AA4300/VLOOKUP(CONCATENATE("EUR",C4300),[1]GEINDICE!AR$1:AS$65536,2,0),"")</f>
        <v>1617.3171059617123</v>
      </c>
      <c r="AG4300" s="48" t="str">
        <f>VLOOKUP(E4300,[1]Apresentação!AW$1:AX$65536,2,0)</f>
        <v xml:space="preserve">                    4 - CERAMIC AUXILIARIES</v>
      </c>
      <c r="AH4300" s="48" t="str">
        <f t="shared" si="1149"/>
        <v xml:space="preserve">         5117000055 - MP 9020</v>
      </c>
      <c r="AI4300" s="49" t="str">
        <f t="shared" si="1150"/>
        <v xml:space="preserve">     K00198 - PBG S.A</v>
      </c>
      <c r="AJ4300" t="str">
        <f t="shared" si="1151"/>
        <v xml:space="preserve">     93 - RESALES</v>
      </c>
      <c r="AK4300" t="str">
        <f t="shared" si="1152"/>
        <v/>
      </c>
      <c r="AL4300">
        <f t="shared" si="1153"/>
        <v>5</v>
      </c>
      <c r="AM4300" t="str">
        <f t="shared" si="1154"/>
        <v>2025 5</v>
      </c>
      <c r="AN4300" t="str">
        <f t="shared" si="1155"/>
        <v xml:space="preserve">PBG </v>
      </c>
    </row>
    <row r="4301" spans="1:40" x14ac:dyDescent="0.35">
      <c r="A4301">
        <v>84364</v>
      </c>
      <c r="B4301" t="s">
        <v>274</v>
      </c>
      <c r="C4301" s="31">
        <v>45954</v>
      </c>
      <c r="D4301" t="s">
        <v>275</v>
      </c>
      <c r="E4301" t="s">
        <v>276</v>
      </c>
      <c r="F4301" t="s">
        <v>398</v>
      </c>
      <c r="G4301" t="s">
        <v>399</v>
      </c>
      <c r="H4301" t="s">
        <v>579</v>
      </c>
      <c r="I4301" t="s">
        <v>580</v>
      </c>
      <c r="J4301">
        <v>2000</v>
      </c>
      <c r="K4301">
        <v>71700</v>
      </c>
      <c r="L4301">
        <v>41251.31781</v>
      </c>
      <c r="M4301">
        <v>9234.9599999999991</v>
      </c>
      <c r="N4301">
        <v>35.85</v>
      </c>
      <c r="O4301" s="32">
        <f t="shared" si="1139"/>
        <v>62465.04</v>
      </c>
      <c r="P4301" s="32">
        <f t="shared" si="1140"/>
        <v>21213.72219</v>
      </c>
      <c r="Q4301">
        <v>765249</v>
      </c>
      <c r="R4301" t="s">
        <v>281</v>
      </c>
      <c r="S4301" t="s">
        <v>292</v>
      </c>
      <c r="T4301" t="str">
        <f t="shared" si="1141"/>
        <v>VEN</v>
      </c>
      <c r="U4301" t="s">
        <v>293</v>
      </c>
      <c r="V4301" s="33">
        <f t="shared" si="1142"/>
        <v>71700</v>
      </c>
      <c r="W4301">
        <f t="shared" si="1143"/>
        <v>2000</v>
      </c>
      <c r="X4301" s="33">
        <f t="shared" si="1144"/>
        <v>62465.04</v>
      </c>
      <c r="Y4301" s="33">
        <f t="shared" si="1145"/>
        <v>9234.9599999999991</v>
      </c>
      <c r="Z4301" s="45">
        <f t="shared" si="1146"/>
        <v>0.29028901241283123</v>
      </c>
      <c r="AA4301" s="33">
        <f t="shared" si="1147"/>
        <v>20813.72219</v>
      </c>
      <c r="AB4301" s="45">
        <f t="shared" si="1148"/>
        <v>0.33320593711298352</v>
      </c>
      <c r="AC4301" s="33">
        <f>IFERROR($X4301/VLOOKUP(CONCATENATE("USD",C4301),[1]GEINDICE!AR$1:AS$65536,2,0),"")</f>
        <v>11611.249697938545</v>
      </c>
      <c r="AD4301" s="33">
        <f>IFERROR($AA4301/VLOOKUP(CONCATENATE("USD",C4301),[1]GEINDICE!AR$1:AS$65536,2,0),"")</f>
        <v>3868.9373366544601</v>
      </c>
      <c r="AE4301" s="33">
        <f>IFERROR($X4301/VLOOKUP(CONCATENATE("EUR",C4301),[1]GEINDICE!AR$1:AS$65536,2,0),"")</f>
        <v>9987.3752877973893</v>
      </c>
      <c r="AF4301" s="33">
        <f>IFERROR($AA4301/VLOOKUP(CONCATENATE("EUR",C4301),[1]GEINDICE!AR$1:AS$65536,2,0),"")</f>
        <v>3327.8527420695827</v>
      </c>
      <c r="AG4301" s="48" t="str">
        <f>VLOOKUP(E4301,[1]Apresentação!AW$1:AX$65536,2,0)</f>
        <v xml:space="preserve">                    4 - CERAMIC AUXILIARIES</v>
      </c>
      <c r="AH4301" s="48" t="str">
        <f t="shared" si="1149"/>
        <v xml:space="preserve">         5117000055 - MP 9020</v>
      </c>
      <c r="AI4301" s="49" t="str">
        <f t="shared" si="1150"/>
        <v xml:space="preserve">     K00002 - MOHAWK REVESTIMENTOS COCAL DO SUL LTDA</v>
      </c>
      <c r="AJ4301" t="str">
        <f t="shared" si="1151"/>
        <v xml:space="preserve">     93 - RESALES</v>
      </c>
      <c r="AK4301" t="str">
        <f t="shared" si="1152"/>
        <v/>
      </c>
      <c r="AL4301">
        <f t="shared" si="1153"/>
        <v>10</v>
      </c>
      <c r="AM4301" t="str">
        <f t="shared" si="1154"/>
        <v>2025 10</v>
      </c>
      <c r="AN4301" t="str">
        <f t="shared" si="1155"/>
        <v xml:space="preserve">MOHAWK </v>
      </c>
    </row>
    <row r="4302" spans="1:40" x14ac:dyDescent="0.35">
      <c r="A4302">
        <v>84365</v>
      </c>
      <c r="B4302" t="s">
        <v>274</v>
      </c>
      <c r="C4302" s="31">
        <v>45954</v>
      </c>
      <c r="D4302" t="s">
        <v>275</v>
      </c>
      <c r="E4302" t="s">
        <v>276</v>
      </c>
      <c r="F4302" t="s">
        <v>604</v>
      </c>
      <c r="G4302" t="s">
        <v>605</v>
      </c>
      <c r="H4302" t="s">
        <v>579</v>
      </c>
      <c r="I4302" t="s">
        <v>580</v>
      </c>
      <c r="J4302">
        <v>100</v>
      </c>
      <c r="K4302">
        <v>3685</v>
      </c>
      <c r="L4302">
        <v>2062.5658899999999</v>
      </c>
      <c r="M4302">
        <v>474.63</v>
      </c>
      <c r="N4302">
        <v>36.85</v>
      </c>
      <c r="O4302" s="32">
        <f t="shared" si="1139"/>
        <v>3210.37</v>
      </c>
      <c r="P4302" s="32">
        <f t="shared" si="1140"/>
        <v>1147.80411</v>
      </c>
      <c r="Q4302">
        <v>765250</v>
      </c>
      <c r="R4302" t="s">
        <v>281</v>
      </c>
      <c r="S4302" t="s">
        <v>292</v>
      </c>
      <c r="T4302" t="str">
        <f t="shared" si="1141"/>
        <v>VEN</v>
      </c>
      <c r="U4302" t="s">
        <v>293</v>
      </c>
      <c r="V4302" s="33">
        <f t="shared" si="1142"/>
        <v>3685</v>
      </c>
      <c r="W4302">
        <f t="shared" si="1143"/>
        <v>100</v>
      </c>
      <c r="X4302" s="33">
        <f t="shared" si="1144"/>
        <v>3210.37</v>
      </c>
      <c r="Y4302" s="33">
        <f t="shared" si="1145"/>
        <v>474.63</v>
      </c>
      <c r="Z4302" s="45">
        <f t="shared" si="1146"/>
        <v>0.30605267571234734</v>
      </c>
      <c r="AA4302" s="33">
        <f t="shared" si="1147"/>
        <v>1127.80411</v>
      </c>
      <c r="AB4302" s="45">
        <f t="shared" si="1148"/>
        <v>0.35130035167286017</v>
      </c>
      <c r="AC4302" s="33">
        <f>IFERROR($X4302/VLOOKUP(CONCATENATE("USD",C4302),[1]GEINDICE!AR$1:AS$65536,2,0),"")</f>
        <v>596.75632470212088</v>
      </c>
      <c r="AD4302" s="33">
        <f>IFERROR($AA4302/VLOOKUP(CONCATENATE("USD",C4302),[1]GEINDICE!AR$1:AS$65536,2,0),"")</f>
        <v>209.64070673085857</v>
      </c>
      <c r="AE4302" s="33">
        <f>IFERROR($X4302/VLOOKUP(CONCATENATE("EUR",C4302),[1]GEINDICE!AR$1:AS$65536,2,0),"")</f>
        <v>513.29783832182136</v>
      </c>
      <c r="AF4302" s="33">
        <f>IFERROR($AA4302/VLOOKUP(CONCATENATE("EUR",C4302),[1]GEINDICE!AR$1:AS$65536,2,0),"")</f>
        <v>180.32171111537477</v>
      </c>
      <c r="AG4302" s="48" t="str">
        <f>VLOOKUP(E4302,[1]Apresentação!AW$1:AX$65536,2,0)</f>
        <v xml:space="preserve">                    4 - CERAMIC AUXILIARIES</v>
      </c>
      <c r="AH4302" s="48" t="str">
        <f t="shared" si="1149"/>
        <v xml:space="preserve">         5117000055 - MP 9020</v>
      </c>
      <c r="AI4302" s="49" t="str">
        <f t="shared" si="1150"/>
        <v xml:space="preserve">     K00477 - VITREO BRASIL FRITAS ESMALTES E CORANTES LTDA</v>
      </c>
      <c r="AJ4302" t="str">
        <f t="shared" si="1151"/>
        <v xml:space="preserve">     93 - RESALES</v>
      </c>
      <c r="AK4302" t="str">
        <f t="shared" si="1152"/>
        <v/>
      </c>
      <c r="AL4302">
        <f t="shared" si="1153"/>
        <v>10</v>
      </c>
      <c r="AM4302" t="str">
        <f t="shared" si="1154"/>
        <v>2025 10</v>
      </c>
      <c r="AN4302" t="str">
        <f t="shared" si="1155"/>
        <v xml:space="preserve">VITREO </v>
      </c>
    </row>
    <row r="4303" spans="1:40" x14ac:dyDescent="0.35">
      <c r="A4303">
        <v>82979</v>
      </c>
      <c r="B4303" t="s">
        <v>274</v>
      </c>
      <c r="C4303" s="31">
        <v>45841</v>
      </c>
      <c r="D4303" t="s">
        <v>275</v>
      </c>
      <c r="E4303" t="s">
        <v>276</v>
      </c>
      <c r="F4303" t="s">
        <v>587</v>
      </c>
      <c r="G4303" t="s">
        <v>588</v>
      </c>
      <c r="H4303" t="s">
        <v>579</v>
      </c>
      <c r="I4303" t="s">
        <v>580</v>
      </c>
      <c r="J4303">
        <v>200</v>
      </c>
      <c r="K4303">
        <v>7160</v>
      </c>
      <c r="L4303">
        <v>3994.89507</v>
      </c>
      <c r="M4303">
        <v>922.2</v>
      </c>
      <c r="N4303">
        <v>35.800000000000004</v>
      </c>
      <c r="O4303" s="32">
        <f t="shared" si="1139"/>
        <v>6237.8</v>
      </c>
      <c r="P4303" s="32">
        <f t="shared" si="1140"/>
        <v>2242.9049300000001</v>
      </c>
      <c r="Q4303">
        <v>742746</v>
      </c>
      <c r="R4303" t="s">
        <v>281</v>
      </c>
      <c r="S4303" t="s">
        <v>292</v>
      </c>
      <c r="T4303" t="str">
        <f t="shared" si="1141"/>
        <v>VEN</v>
      </c>
      <c r="U4303" t="s">
        <v>293</v>
      </c>
      <c r="V4303" s="33">
        <f t="shared" si="1142"/>
        <v>7160</v>
      </c>
      <c r="W4303">
        <f t="shared" si="1143"/>
        <v>200</v>
      </c>
      <c r="X4303" s="33">
        <f t="shared" si="1144"/>
        <v>6237.8</v>
      </c>
      <c r="Y4303" s="33">
        <f t="shared" si="1145"/>
        <v>922.2</v>
      </c>
      <c r="Z4303" s="45">
        <f t="shared" si="1146"/>
        <v>0.3076682863128492</v>
      </c>
      <c r="AA4303" s="33">
        <f t="shared" si="1147"/>
        <v>2202.9049300000001</v>
      </c>
      <c r="AB4303" s="45">
        <f t="shared" si="1148"/>
        <v>0.35315414569239156</v>
      </c>
      <c r="AC4303" s="33">
        <f>IFERROR($X4303/VLOOKUP(CONCATENATE("USD",C4303),[1]GEINDICE!AR$1:AS$65536,2,0),"")</f>
        <v>1150.7157615112162</v>
      </c>
      <c r="AD4303" s="33">
        <f>IFERROR($AA4303/VLOOKUP(CONCATENATE("USD",C4303),[1]GEINDICE!AR$1:AS$65536,2,0),"")</f>
        <v>406.38004169126333</v>
      </c>
      <c r="AE4303" s="33">
        <f>IFERROR($X4303/VLOOKUP(CONCATENATE("EUR",C4303),[1]GEINDICE!AR$1:AS$65536,2,0),"")</f>
        <v>978.66265022435596</v>
      </c>
      <c r="AF4303" s="33">
        <f>IFERROR($AA4303/VLOOKUP(CONCATENATE("EUR",C4303),[1]GEINDICE!AR$1:AS$65536,2,0),"")</f>
        <v>345.61877216103426</v>
      </c>
      <c r="AG4303" s="48" t="str">
        <f>VLOOKUP(E4303,[1]Apresentação!AW$1:AX$65536,2,0)</f>
        <v xml:space="preserve">                    4 - CERAMIC AUXILIARIES</v>
      </c>
      <c r="AH4303" s="48" t="str">
        <f t="shared" si="1149"/>
        <v xml:space="preserve">         5117000055 - MP 9020</v>
      </c>
      <c r="AI4303" s="49" t="str">
        <f t="shared" si="1150"/>
        <v xml:space="preserve">     K00023 - SAN MARCOS REVESTIMENTOS CERAMICOS LTDA - CEJATEL</v>
      </c>
      <c r="AJ4303" t="str">
        <f t="shared" si="1151"/>
        <v xml:space="preserve">     93 - RESALES</v>
      </c>
      <c r="AK4303" t="str">
        <f t="shared" si="1152"/>
        <v/>
      </c>
      <c r="AL4303">
        <f t="shared" si="1153"/>
        <v>7</v>
      </c>
      <c r="AM4303" t="str">
        <f t="shared" si="1154"/>
        <v>2025 7</v>
      </c>
      <c r="AN4303" t="str">
        <f t="shared" si="1155"/>
        <v xml:space="preserve">SAN </v>
      </c>
    </row>
    <row r="4304" spans="1:40" x14ac:dyDescent="0.35">
      <c r="A4304">
        <v>84385</v>
      </c>
      <c r="B4304" t="s">
        <v>274</v>
      </c>
      <c r="C4304" s="31">
        <v>45957</v>
      </c>
      <c r="D4304" t="s">
        <v>275</v>
      </c>
      <c r="E4304" t="s">
        <v>276</v>
      </c>
      <c r="F4304" t="s">
        <v>600</v>
      </c>
      <c r="G4304" t="s">
        <v>601</v>
      </c>
      <c r="H4304" t="s">
        <v>579</v>
      </c>
      <c r="I4304" t="s">
        <v>580</v>
      </c>
      <c r="J4304">
        <v>900</v>
      </c>
      <c r="K4304">
        <v>32262.3</v>
      </c>
      <c r="L4304">
        <v>18563.09302</v>
      </c>
      <c r="M4304">
        <v>4155.38</v>
      </c>
      <c r="N4304">
        <v>35.847000000000001</v>
      </c>
      <c r="O4304" s="32">
        <f t="shared" si="1139"/>
        <v>28106.92</v>
      </c>
      <c r="P4304" s="32">
        <f t="shared" si="1140"/>
        <v>9543.826979999998</v>
      </c>
      <c r="Q4304">
        <v>765385</v>
      </c>
      <c r="R4304" t="s">
        <v>281</v>
      </c>
      <c r="S4304" t="s">
        <v>292</v>
      </c>
      <c r="T4304" t="str">
        <f t="shared" si="1141"/>
        <v>VEN</v>
      </c>
      <c r="U4304" t="s">
        <v>293</v>
      </c>
      <c r="V4304" s="33">
        <f t="shared" si="1142"/>
        <v>32262.3</v>
      </c>
      <c r="W4304">
        <f t="shared" si="1143"/>
        <v>900</v>
      </c>
      <c r="X4304" s="33">
        <f t="shared" si="1144"/>
        <v>28106.92</v>
      </c>
      <c r="Y4304" s="33">
        <f t="shared" si="1145"/>
        <v>4155.38</v>
      </c>
      <c r="Z4304" s="45">
        <f t="shared" si="1146"/>
        <v>0.29024052779869997</v>
      </c>
      <c r="AA4304" s="33">
        <f t="shared" si="1147"/>
        <v>9363.826979999998</v>
      </c>
      <c r="AB4304" s="45">
        <f t="shared" si="1148"/>
        <v>0.33315023417720613</v>
      </c>
      <c r="AC4304" s="33">
        <f>IFERROR($X4304/VLOOKUP(CONCATENATE("USD",C4304),[1]GEINDICE!AR$1:AS$65536,2,0),"")</f>
        <v>5229.77820779994</v>
      </c>
      <c r="AD4304" s="33">
        <f>IFERROR($AA4304/VLOOKUP(CONCATENATE("USD",C4304),[1]GEINDICE!AR$1:AS$65536,2,0),"")</f>
        <v>1742.3018346233994</v>
      </c>
      <c r="AE4304" s="33">
        <f>IFERROR($X4304/VLOOKUP(CONCATENATE("EUR",C4304),[1]GEINDICE!AR$1:AS$65536,2,0),"")</f>
        <v>4494.4464876792936</v>
      </c>
      <c r="AF4304" s="33">
        <f>IFERROR($AA4304/VLOOKUP(CONCATENATE("EUR",C4304),[1]GEINDICE!AR$1:AS$65536,2,0),"")</f>
        <v>1497.3258998672782</v>
      </c>
      <c r="AG4304" s="48" t="str">
        <f>VLOOKUP(E4304,[1]Apresentação!AW$1:AX$65536,2,0)</f>
        <v xml:space="preserve">                    4 - CERAMIC AUXILIARIES</v>
      </c>
      <c r="AH4304" s="48" t="str">
        <f t="shared" si="1149"/>
        <v xml:space="preserve">         5117000055 - MP 9020</v>
      </c>
      <c r="AI4304" s="49" t="str">
        <f t="shared" si="1150"/>
        <v xml:space="preserve">     K00104 - OMEGA COMERCIO DE CORANTES CERAMICOS LTDA</v>
      </c>
      <c r="AJ4304" t="str">
        <f t="shared" si="1151"/>
        <v xml:space="preserve">     93 - RESALES</v>
      </c>
      <c r="AK4304" t="str">
        <f t="shared" si="1152"/>
        <v/>
      </c>
      <c r="AL4304">
        <f t="shared" si="1153"/>
        <v>10</v>
      </c>
      <c r="AM4304" t="str">
        <f t="shared" si="1154"/>
        <v>2025 10</v>
      </c>
      <c r="AN4304" t="str">
        <f t="shared" si="1155"/>
        <v xml:space="preserve">OMEGA </v>
      </c>
    </row>
    <row r="4305" spans="1:40" x14ac:dyDescent="0.35">
      <c r="A4305">
        <v>84592</v>
      </c>
      <c r="B4305" t="s">
        <v>274</v>
      </c>
      <c r="C4305" s="31">
        <v>45972</v>
      </c>
      <c r="D4305" t="s">
        <v>275</v>
      </c>
      <c r="E4305" t="s">
        <v>276</v>
      </c>
      <c r="F4305" t="s">
        <v>587</v>
      </c>
      <c r="G4305" t="s">
        <v>588</v>
      </c>
      <c r="H4305" t="s">
        <v>579</v>
      </c>
      <c r="I4305" t="s">
        <v>580</v>
      </c>
      <c r="J4305">
        <v>150</v>
      </c>
      <c r="K4305">
        <v>5370</v>
      </c>
      <c r="L4305">
        <v>2947.0179199999998</v>
      </c>
      <c r="M4305">
        <v>691.66</v>
      </c>
      <c r="N4305">
        <v>35.800000000000004</v>
      </c>
      <c r="O4305" s="32">
        <f t="shared" si="1139"/>
        <v>4678.34</v>
      </c>
      <c r="P4305" s="32">
        <f t="shared" si="1140"/>
        <v>1731.3220800000004</v>
      </c>
      <c r="Q4305">
        <v>766821</v>
      </c>
      <c r="R4305" t="s">
        <v>281</v>
      </c>
      <c r="S4305" t="s">
        <v>292</v>
      </c>
      <c r="T4305" t="str">
        <f t="shared" si="1141"/>
        <v>VEN</v>
      </c>
      <c r="U4305" t="s">
        <v>293</v>
      </c>
      <c r="V4305" s="33">
        <f t="shared" si="1142"/>
        <v>5370</v>
      </c>
      <c r="W4305">
        <f t="shared" si="1143"/>
        <v>150</v>
      </c>
      <c r="X4305" s="33">
        <f t="shared" si="1144"/>
        <v>4678.34</v>
      </c>
      <c r="Y4305" s="33">
        <f t="shared" si="1145"/>
        <v>691.66</v>
      </c>
      <c r="Z4305" s="45">
        <f t="shared" si="1146"/>
        <v>0.31681975418994418</v>
      </c>
      <c r="AA4305" s="33">
        <f t="shared" si="1147"/>
        <v>1701.3220800000004</v>
      </c>
      <c r="AB4305" s="45">
        <f t="shared" si="1148"/>
        <v>0.36365934925636023</v>
      </c>
      <c r="AC4305" s="33" t="str">
        <f>IFERROR($X4305/VLOOKUP(CONCATENATE("USD",C4305),[1]GEINDICE!AR$1:AS$65536,2,0),"")</f>
        <v/>
      </c>
      <c r="AD4305" s="33" t="str">
        <f>IFERROR($AA4305/VLOOKUP(CONCATENATE("USD",C4305),[1]GEINDICE!AR$1:AS$65536,2,0),"")</f>
        <v/>
      </c>
      <c r="AE4305" s="33" t="str">
        <f>IFERROR($X4305/VLOOKUP(CONCATENATE("EUR",C4305),[1]GEINDICE!AR$1:AS$65536,2,0),"")</f>
        <v/>
      </c>
      <c r="AF4305" s="33" t="str">
        <f>IFERROR($AA4305/VLOOKUP(CONCATENATE("EUR",C4305),[1]GEINDICE!AR$1:AS$65536,2,0),"")</f>
        <v/>
      </c>
      <c r="AG4305" s="48" t="str">
        <f>VLOOKUP(E4305,[1]Apresentação!AW$1:AX$65536,2,0)</f>
        <v xml:space="preserve">                    4 - CERAMIC AUXILIARIES</v>
      </c>
      <c r="AH4305" s="48" t="str">
        <f t="shared" si="1149"/>
        <v xml:space="preserve">         5117000055 - MP 9020</v>
      </c>
      <c r="AI4305" s="49" t="str">
        <f t="shared" si="1150"/>
        <v xml:space="preserve">     K00023 - SAN MARCOS REVESTIMENTOS CERAMICOS LTDA - CEJATEL</v>
      </c>
      <c r="AJ4305" t="str">
        <f t="shared" si="1151"/>
        <v xml:space="preserve">     93 - RESALES</v>
      </c>
      <c r="AK4305" t="str">
        <f t="shared" si="1152"/>
        <v/>
      </c>
      <c r="AL4305">
        <f t="shared" si="1153"/>
        <v>11</v>
      </c>
      <c r="AM4305" t="str">
        <f t="shared" si="1154"/>
        <v>2025 11</v>
      </c>
      <c r="AN4305" t="str">
        <f t="shared" si="1155"/>
        <v xml:space="preserve">SAN </v>
      </c>
    </row>
    <row r="4306" spans="1:40" x14ac:dyDescent="0.35">
      <c r="A4306">
        <v>83977</v>
      </c>
      <c r="B4306" t="s">
        <v>274</v>
      </c>
      <c r="C4306" s="31">
        <v>45924</v>
      </c>
      <c r="D4306" t="s">
        <v>275</v>
      </c>
      <c r="E4306" t="s">
        <v>276</v>
      </c>
      <c r="F4306" t="s">
        <v>587</v>
      </c>
      <c r="G4306" t="s">
        <v>588</v>
      </c>
      <c r="H4306" t="s">
        <v>579</v>
      </c>
      <c r="I4306" t="s">
        <v>580</v>
      </c>
      <c r="J4306">
        <v>150</v>
      </c>
      <c r="K4306">
        <v>5370</v>
      </c>
      <c r="L4306">
        <v>3145.1552000000001</v>
      </c>
      <c r="M4306">
        <v>691.66</v>
      </c>
      <c r="N4306">
        <v>35.800000000000004</v>
      </c>
      <c r="O4306" s="32">
        <f t="shared" si="1139"/>
        <v>4678.34</v>
      </c>
      <c r="P4306" s="32">
        <f t="shared" si="1140"/>
        <v>1533.1848</v>
      </c>
      <c r="Q4306">
        <v>762221</v>
      </c>
      <c r="R4306" t="s">
        <v>281</v>
      </c>
      <c r="S4306" t="s">
        <v>292</v>
      </c>
      <c r="T4306" t="str">
        <f t="shared" si="1141"/>
        <v>VEN</v>
      </c>
      <c r="U4306" t="s">
        <v>293</v>
      </c>
      <c r="V4306" s="33">
        <f t="shared" si="1142"/>
        <v>5370</v>
      </c>
      <c r="W4306">
        <f t="shared" si="1143"/>
        <v>150</v>
      </c>
      <c r="X4306" s="33">
        <f t="shared" si="1144"/>
        <v>4678.34</v>
      </c>
      <c r="Y4306" s="33">
        <f t="shared" si="1145"/>
        <v>691.66</v>
      </c>
      <c r="Z4306" s="45">
        <f t="shared" si="1146"/>
        <v>0.27992268156424582</v>
      </c>
      <c r="AA4306" s="33">
        <f t="shared" si="1147"/>
        <v>1503.1848</v>
      </c>
      <c r="AB4306" s="45">
        <f t="shared" si="1148"/>
        <v>0.32130730130772878</v>
      </c>
      <c r="AC4306" s="33">
        <f>IFERROR($X4306/VLOOKUP(CONCATENATE("USD",C4306),[1]GEINDICE!AR$1:AS$65536,2,0),"")</f>
        <v>880.84425365265849</v>
      </c>
      <c r="AD4306" s="33">
        <f>IFERROR($AA4306/VLOOKUP(CONCATENATE("USD",C4306),[1]GEINDICE!AR$1:AS$65536,2,0),"")</f>
        <v>283.02169001355622</v>
      </c>
      <c r="AE4306" s="33">
        <f>IFERROR($X4306/VLOOKUP(CONCATENATE("EUR",C4306),[1]GEINDICE!AR$1:AS$65536,2,0),"")</f>
        <v>750.10662348281994</v>
      </c>
      <c r="AF4306" s="33">
        <f>IFERROR($AA4306/VLOOKUP(CONCATENATE("EUR",C4306),[1]GEINDICE!AR$1:AS$65536,2,0),"")</f>
        <v>241.01473488431751</v>
      </c>
      <c r="AG4306" s="48" t="str">
        <f>VLOOKUP(E4306,[1]Apresentação!AW$1:AX$65536,2,0)</f>
        <v xml:space="preserve">                    4 - CERAMIC AUXILIARIES</v>
      </c>
      <c r="AH4306" s="48" t="str">
        <f t="shared" si="1149"/>
        <v xml:space="preserve">         5117000055 - MP 9020</v>
      </c>
      <c r="AI4306" s="49" t="str">
        <f t="shared" si="1150"/>
        <v xml:space="preserve">     K00023 - SAN MARCOS REVESTIMENTOS CERAMICOS LTDA - CEJATEL</v>
      </c>
      <c r="AJ4306" t="str">
        <f t="shared" si="1151"/>
        <v xml:space="preserve">     93 - RESALES</v>
      </c>
      <c r="AK4306" t="str">
        <f t="shared" si="1152"/>
        <v/>
      </c>
      <c r="AL4306">
        <f t="shared" si="1153"/>
        <v>9</v>
      </c>
      <c r="AM4306" t="str">
        <f t="shared" si="1154"/>
        <v>2025 9</v>
      </c>
      <c r="AN4306" t="str">
        <f t="shared" si="1155"/>
        <v xml:space="preserve">SAN </v>
      </c>
    </row>
    <row r="4307" spans="1:40" x14ac:dyDescent="0.35">
      <c r="A4307">
        <v>84114</v>
      </c>
      <c r="B4307" t="s">
        <v>274</v>
      </c>
      <c r="C4307" s="31">
        <v>45933</v>
      </c>
      <c r="D4307" t="s">
        <v>275</v>
      </c>
      <c r="E4307" t="s">
        <v>276</v>
      </c>
      <c r="F4307" t="s">
        <v>330</v>
      </c>
      <c r="G4307" t="s">
        <v>331</v>
      </c>
      <c r="H4307" t="s">
        <v>579</v>
      </c>
      <c r="I4307" t="s">
        <v>580</v>
      </c>
      <c r="J4307">
        <v>2000</v>
      </c>
      <c r="K4307">
        <v>67400</v>
      </c>
      <c r="L4307">
        <v>41251.31781</v>
      </c>
      <c r="M4307">
        <v>8681.1200000000008</v>
      </c>
      <c r="N4307">
        <v>33.700000000000003</v>
      </c>
      <c r="O4307" s="32">
        <f t="shared" si="1139"/>
        <v>58718.879999999997</v>
      </c>
      <c r="P4307" s="32">
        <f t="shared" si="1140"/>
        <v>17467.562189999997</v>
      </c>
      <c r="Q4307">
        <v>763289</v>
      </c>
      <c r="R4307" t="s">
        <v>281</v>
      </c>
      <c r="S4307" t="s">
        <v>292</v>
      </c>
      <c r="T4307" t="str">
        <f t="shared" si="1141"/>
        <v>VEN</v>
      </c>
      <c r="U4307" t="s">
        <v>293</v>
      </c>
      <c r="V4307" s="33">
        <f t="shared" si="1142"/>
        <v>67400</v>
      </c>
      <c r="W4307">
        <f t="shared" si="1143"/>
        <v>2000</v>
      </c>
      <c r="X4307" s="33">
        <f t="shared" si="1144"/>
        <v>58718.879999999997</v>
      </c>
      <c r="Y4307" s="33">
        <f t="shared" si="1145"/>
        <v>8681.1200000000008</v>
      </c>
      <c r="Z4307" s="45">
        <f t="shared" si="1146"/>
        <v>0.25322792566765573</v>
      </c>
      <c r="AA4307" s="33">
        <f t="shared" si="1147"/>
        <v>17067.562189999997</v>
      </c>
      <c r="AB4307" s="45">
        <f t="shared" si="1148"/>
        <v>0.29066566307123021</v>
      </c>
      <c r="AC4307" s="33">
        <f>IFERROR($X4307/VLOOKUP(CONCATENATE("USD",C4307),[1]GEINDICE!AR$1:AS$65536,2,0),"")</f>
        <v>10975.901902874873</v>
      </c>
      <c r="AD4307" s="33">
        <f>IFERROR($AA4307/VLOOKUP(CONCATENATE("USD",C4307),[1]GEINDICE!AR$1:AS$65536,2,0),"")</f>
        <v>3190.3178044039023</v>
      </c>
      <c r="AE4307" s="33">
        <f>IFERROR($X4307/VLOOKUP(CONCATENATE("EUR",C4307),[1]GEINDICE!AR$1:AS$65536,2,0),"")</f>
        <v>9343.5936604926464</v>
      </c>
      <c r="AF4307" s="33">
        <f>IFERROR($AA4307/VLOOKUP(CONCATENATE("EUR",C4307),[1]GEINDICE!AR$1:AS$65536,2,0),"")</f>
        <v>2715.8618467952383</v>
      </c>
      <c r="AG4307" s="48" t="str">
        <f>VLOOKUP(E4307,[1]Apresentação!AW$1:AX$65536,2,0)</f>
        <v xml:space="preserve">                    4 - CERAMIC AUXILIARIES</v>
      </c>
      <c r="AH4307" s="48" t="str">
        <f t="shared" si="1149"/>
        <v xml:space="preserve">         5117000055 - MP 9020</v>
      </c>
      <c r="AI4307" s="49" t="str">
        <f t="shared" si="1150"/>
        <v xml:space="preserve">     K00232 - TORRECID DO BRASIL FRITAS E ESMALTES E CORANTES LTDA</v>
      </c>
      <c r="AJ4307" t="str">
        <f t="shared" si="1151"/>
        <v xml:space="preserve">     93 - RESALES</v>
      </c>
      <c r="AK4307" t="str">
        <f t="shared" si="1152"/>
        <v/>
      </c>
      <c r="AL4307">
        <f t="shared" si="1153"/>
        <v>10</v>
      </c>
      <c r="AM4307" t="str">
        <f t="shared" si="1154"/>
        <v>2025 10</v>
      </c>
      <c r="AN4307" t="str">
        <f t="shared" si="1155"/>
        <v xml:space="preserve">TORRECID </v>
      </c>
    </row>
    <row r="4308" spans="1:40" x14ac:dyDescent="0.35">
      <c r="A4308">
        <v>84562</v>
      </c>
      <c r="B4308" t="s">
        <v>274</v>
      </c>
      <c r="C4308" s="31">
        <v>45968</v>
      </c>
      <c r="D4308" t="s">
        <v>275</v>
      </c>
      <c r="E4308" t="s">
        <v>276</v>
      </c>
      <c r="F4308" t="s">
        <v>585</v>
      </c>
      <c r="G4308" t="s">
        <v>586</v>
      </c>
      <c r="H4308" t="s">
        <v>579</v>
      </c>
      <c r="I4308" t="s">
        <v>580</v>
      </c>
      <c r="J4308">
        <v>100</v>
      </c>
      <c r="K4308">
        <v>4671</v>
      </c>
      <c r="L4308">
        <v>1964.6786099999999</v>
      </c>
      <c r="M4308">
        <v>601.63</v>
      </c>
      <c r="N4308">
        <v>46.71</v>
      </c>
      <c r="O4308" s="32">
        <f t="shared" si="1139"/>
        <v>4069.37</v>
      </c>
      <c r="P4308" s="32">
        <f t="shared" si="1140"/>
        <v>2104.69139</v>
      </c>
      <c r="Q4308">
        <v>766636</v>
      </c>
      <c r="R4308" t="s">
        <v>281</v>
      </c>
      <c r="S4308" t="s">
        <v>292</v>
      </c>
      <c r="T4308" t="str">
        <f t="shared" si="1141"/>
        <v>VEN</v>
      </c>
      <c r="U4308" t="s">
        <v>293</v>
      </c>
      <c r="V4308" s="33">
        <f t="shared" si="1142"/>
        <v>4671</v>
      </c>
      <c r="W4308">
        <f t="shared" si="1143"/>
        <v>100</v>
      </c>
      <c r="X4308" s="33">
        <f t="shared" si="1144"/>
        <v>4069.37</v>
      </c>
      <c r="Y4308" s="33">
        <f t="shared" si="1145"/>
        <v>601.63</v>
      </c>
      <c r="Z4308" s="45">
        <f t="shared" si="1146"/>
        <v>0.44630515735388565</v>
      </c>
      <c r="AA4308" s="33">
        <f t="shared" si="1147"/>
        <v>2084.69139</v>
      </c>
      <c r="AB4308" s="45">
        <f t="shared" si="1148"/>
        <v>0.51228848445828223</v>
      </c>
      <c r="AC4308" s="33" t="str">
        <f>IFERROR($X4308/VLOOKUP(CONCATENATE("USD",C4308),[1]GEINDICE!AR$1:AS$65536,2,0),"")</f>
        <v/>
      </c>
      <c r="AD4308" s="33" t="str">
        <f>IFERROR($AA4308/VLOOKUP(CONCATENATE("USD",C4308),[1]GEINDICE!AR$1:AS$65536,2,0),"")</f>
        <v/>
      </c>
      <c r="AE4308" s="33" t="str">
        <f>IFERROR($X4308/VLOOKUP(CONCATENATE("EUR",C4308),[1]GEINDICE!AR$1:AS$65536,2,0),"")</f>
        <v/>
      </c>
      <c r="AF4308" s="33" t="str">
        <f>IFERROR($AA4308/VLOOKUP(CONCATENATE("EUR",C4308),[1]GEINDICE!AR$1:AS$65536,2,0),"")</f>
        <v/>
      </c>
      <c r="AG4308" s="48" t="str">
        <f>VLOOKUP(E4308,[1]Apresentação!AW$1:AX$65536,2,0)</f>
        <v xml:space="preserve">                    4 - CERAMIC AUXILIARIES</v>
      </c>
      <c r="AH4308" s="48" t="str">
        <f t="shared" si="1149"/>
        <v xml:space="preserve">         5117000055 - MP 9020</v>
      </c>
      <c r="AI4308" s="49" t="str">
        <f t="shared" si="1150"/>
        <v xml:space="preserve">     K00450 - CERAMICA ALMEIDA LTDA</v>
      </c>
      <c r="AJ4308" t="str">
        <f t="shared" si="1151"/>
        <v xml:space="preserve">     93 - RESALES</v>
      </c>
      <c r="AK4308" t="str">
        <f t="shared" si="1152"/>
        <v/>
      </c>
      <c r="AL4308">
        <f t="shared" si="1153"/>
        <v>11</v>
      </c>
      <c r="AM4308" t="str">
        <f t="shared" si="1154"/>
        <v>2025 11</v>
      </c>
      <c r="AN4308" t="str">
        <f t="shared" si="1155"/>
        <v xml:space="preserve">CERAMICA </v>
      </c>
    </row>
    <row r="4309" spans="1:40" x14ac:dyDescent="0.35">
      <c r="A4309">
        <v>84563</v>
      </c>
      <c r="B4309" t="s">
        <v>274</v>
      </c>
      <c r="C4309" s="31">
        <v>45968</v>
      </c>
      <c r="D4309" t="s">
        <v>275</v>
      </c>
      <c r="E4309" t="s">
        <v>276</v>
      </c>
      <c r="F4309" t="s">
        <v>585</v>
      </c>
      <c r="G4309" t="s">
        <v>586</v>
      </c>
      <c r="H4309" t="s">
        <v>579</v>
      </c>
      <c r="I4309" t="s">
        <v>580</v>
      </c>
      <c r="J4309">
        <v>500</v>
      </c>
      <c r="K4309">
        <v>23355</v>
      </c>
      <c r="L4309">
        <v>9823.3930600000003</v>
      </c>
      <c r="M4309">
        <v>3008.12</v>
      </c>
      <c r="N4309">
        <v>46.71</v>
      </c>
      <c r="O4309" s="32">
        <f t="shared" si="1139"/>
        <v>20346.88</v>
      </c>
      <c r="P4309" s="32">
        <f t="shared" si="1140"/>
        <v>10523.486940000001</v>
      </c>
      <c r="Q4309">
        <v>766644</v>
      </c>
      <c r="R4309" t="s">
        <v>281</v>
      </c>
      <c r="S4309" t="s">
        <v>292</v>
      </c>
      <c r="T4309" t="str">
        <f t="shared" si="1141"/>
        <v>VEN</v>
      </c>
      <c r="U4309" t="s">
        <v>293</v>
      </c>
      <c r="V4309" s="33">
        <f t="shared" si="1142"/>
        <v>23355</v>
      </c>
      <c r="W4309">
        <f t="shared" si="1143"/>
        <v>500</v>
      </c>
      <c r="X4309" s="33">
        <f t="shared" si="1144"/>
        <v>20346.88</v>
      </c>
      <c r="Y4309" s="33">
        <f t="shared" si="1145"/>
        <v>3008.12</v>
      </c>
      <c r="Z4309" s="45">
        <f t="shared" si="1146"/>
        <v>0.44630644144722759</v>
      </c>
      <c r="AA4309" s="33">
        <f t="shared" si="1147"/>
        <v>10423.486940000001</v>
      </c>
      <c r="AB4309" s="45">
        <f t="shared" si="1148"/>
        <v>0.51228920306209114</v>
      </c>
      <c r="AC4309" s="33" t="str">
        <f>IFERROR($X4309/VLOOKUP(CONCATENATE("USD",C4309),[1]GEINDICE!AR$1:AS$65536,2,0),"")</f>
        <v/>
      </c>
      <c r="AD4309" s="33" t="str">
        <f>IFERROR($AA4309/VLOOKUP(CONCATENATE("USD",C4309),[1]GEINDICE!AR$1:AS$65536,2,0),"")</f>
        <v/>
      </c>
      <c r="AE4309" s="33" t="str">
        <f>IFERROR($X4309/VLOOKUP(CONCATENATE("EUR",C4309),[1]GEINDICE!AR$1:AS$65536,2,0),"")</f>
        <v/>
      </c>
      <c r="AF4309" s="33" t="str">
        <f>IFERROR($AA4309/VLOOKUP(CONCATENATE("EUR",C4309),[1]GEINDICE!AR$1:AS$65536,2,0),"")</f>
        <v/>
      </c>
      <c r="AG4309" s="48" t="str">
        <f>VLOOKUP(E4309,[1]Apresentação!AW$1:AX$65536,2,0)</f>
        <v xml:space="preserve">                    4 - CERAMIC AUXILIARIES</v>
      </c>
      <c r="AH4309" s="48" t="str">
        <f t="shared" si="1149"/>
        <v xml:space="preserve">         5117000055 - MP 9020</v>
      </c>
      <c r="AI4309" s="49" t="str">
        <f t="shared" si="1150"/>
        <v xml:space="preserve">     K00450 - CERAMICA ALMEIDA LTDA</v>
      </c>
      <c r="AJ4309" t="str">
        <f t="shared" si="1151"/>
        <v xml:space="preserve">     93 - RESALES</v>
      </c>
      <c r="AK4309" t="str">
        <f t="shared" si="1152"/>
        <v/>
      </c>
      <c r="AL4309">
        <f t="shared" si="1153"/>
        <v>11</v>
      </c>
      <c r="AM4309" t="str">
        <f t="shared" si="1154"/>
        <v>2025 11</v>
      </c>
      <c r="AN4309" t="str">
        <f t="shared" si="1155"/>
        <v xml:space="preserve">CERAMICA </v>
      </c>
    </row>
    <row r="4310" spans="1:40" x14ac:dyDescent="0.35">
      <c r="A4310">
        <v>84564</v>
      </c>
      <c r="B4310" t="s">
        <v>274</v>
      </c>
      <c r="C4310" s="31">
        <v>45968</v>
      </c>
      <c r="D4310" t="s">
        <v>275</v>
      </c>
      <c r="E4310" t="s">
        <v>276</v>
      </c>
      <c r="F4310" t="s">
        <v>330</v>
      </c>
      <c r="G4310" t="s">
        <v>331</v>
      </c>
      <c r="H4310" t="s">
        <v>579</v>
      </c>
      <c r="I4310" t="s">
        <v>580</v>
      </c>
      <c r="J4310">
        <v>2000</v>
      </c>
      <c r="K4310">
        <v>67400</v>
      </c>
      <c r="L4310">
        <v>39293.572229999998</v>
      </c>
      <c r="M4310">
        <v>8681.1200000000008</v>
      </c>
      <c r="N4310">
        <v>33.700000000000003</v>
      </c>
      <c r="O4310" s="32">
        <f t="shared" si="1139"/>
        <v>58718.879999999997</v>
      </c>
      <c r="P4310" s="32">
        <f t="shared" si="1140"/>
        <v>19425.307769999999</v>
      </c>
      <c r="Q4310">
        <v>766650</v>
      </c>
      <c r="R4310" t="s">
        <v>281</v>
      </c>
      <c r="S4310" t="s">
        <v>292</v>
      </c>
      <c r="T4310" t="str">
        <f t="shared" si="1141"/>
        <v>VEN</v>
      </c>
      <c r="U4310" t="s">
        <v>293</v>
      </c>
      <c r="V4310" s="33">
        <f t="shared" si="1142"/>
        <v>67400</v>
      </c>
      <c r="W4310">
        <f t="shared" si="1143"/>
        <v>2000</v>
      </c>
      <c r="X4310" s="33">
        <f t="shared" si="1144"/>
        <v>58718.879999999997</v>
      </c>
      <c r="Y4310" s="33">
        <f t="shared" si="1145"/>
        <v>8681.1200000000008</v>
      </c>
      <c r="Z4310" s="45">
        <f t="shared" si="1146"/>
        <v>0.28227459599406529</v>
      </c>
      <c r="AA4310" s="33">
        <f t="shared" si="1147"/>
        <v>19025.307769999999</v>
      </c>
      <c r="AB4310" s="45">
        <f t="shared" si="1148"/>
        <v>0.32400665288574987</v>
      </c>
      <c r="AC4310" s="33" t="str">
        <f>IFERROR($X4310/VLOOKUP(CONCATENATE("USD",C4310),[1]GEINDICE!AR$1:AS$65536,2,0),"")</f>
        <v/>
      </c>
      <c r="AD4310" s="33" t="str">
        <f>IFERROR($AA4310/VLOOKUP(CONCATENATE("USD",C4310),[1]GEINDICE!AR$1:AS$65536,2,0),"")</f>
        <v/>
      </c>
      <c r="AE4310" s="33" t="str">
        <f>IFERROR($X4310/VLOOKUP(CONCATENATE("EUR",C4310),[1]GEINDICE!AR$1:AS$65536,2,0),"")</f>
        <v/>
      </c>
      <c r="AF4310" s="33" t="str">
        <f>IFERROR($AA4310/VLOOKUP(CONCATENATE("EUR",C4310),[1]GEINDICE!AR$1:AS$65536,2,0),"")</f>
        <v/>
      </c>
      <c r="AG4310" s="48" t="str">
        <f>VLOOKUP(E4310,[1]Apresentação!AW$1:AX$65536,2,0)</f>
        <v xml:space="preserve">                    4 - CERAMIC AUXILIARIES</v>
      </c>
      <c r="AH4310" s="48" t="str">
        <f t="shared" si="1149"/>
        <v xml:space="preserve">         5117000055 - MP 9020</v>
      </c>
      <c r="AI4310" s="49" t="str">
        <f t="shared" si="1150"/>
        <v xml:space="preserve">     K00232 - TORRECID DO BRASIL FRITAS E ESMALTES E CORANTES LTDA</v>
      </c>
      <c r="AJ4310" t="str">
        <f t="shared" si="1151"/>
        <v xml:space="preserve">     93 - RESALES</v>
      </c>
      <c r="AK4310" t="str">
        <f t="shared" si="1152"/>
        <v/>
      </c>
      <c r="AL4310">
        <f t="shared" si="1153"/>
        <v>11</v>
      </c>
      <c r="AM4310" t="str">
        <f t="shared" si="1154"/>
        <v>2025 11</v>
      </c>
      <c r="AN4310" t="str">
        <f t="shared" si="1155"/>
        <v xml:space="preserve">TORRECID </v>
      </c>
    </row>
    <row r="4311" spans="1:40" x14ac:dyDescent="0.35">
      <c r="A4311">
        <v>84565</v>
      </c>
      <c r="B4311" t="s">
        <v>274</v>
      </c>
      <c r="C4311" s="31">
        <v>45968</v>
      </c>
      <c r="D4311" t="s">
        <v>275</v>
      </c>
      <c r="E4311" t="s">
        <v>276</v>
      </c>
      <c r="F4311" t="s">
        <v>600</v>
      </c>
      <c r="G4311" t="s">
        <v>601</v>
      </c>
      <c r="H4311" t="s">
        <v>579</v>
      </c>
      <c r="I4311" t="s">
        <v>580</v>
      </c>
      <c r="J4311">
        <v>600</v>
      </c>
      <c r="K4311">
        <v>21508.2</v>
      </c>
      <c r="L4311">
        <v>11788.071669999999</v>
      </c>
      <c r="M4311">
        <v>2770.26</v>
      </c>
      <c r="N4311">
        <v>35.847000000000001</v>
      </c>
      <c r="O4311" s="32">
        <f t="shared" si="1139"/>
        <v>18737.940000000002</v>
      </c>
      <c r="P4311" s="32">
        <f t="shared" si="1140"/>
        <v>6949.868330000003</v>
      </c>
      <c r="Q4311">
        <v>766651</v>
      </c>
      <c r="R4311" t="s">
        <v>281</v>
      </c>
      <c r="S4311" t="s">
        <v>292</v>
      </c>
      <c r="T4311" t="str">
        <f t="shared" si="1141"/>
        <v>VEN</v>
      </c>
      <c r="U4311" t="s">
        <v>293</v>
      </c>
      <c r="V4311" s="33">
        <f t="shared" si="1142"/>
        <v>21508.2</v>
      </c>
      <c r="W4311">
        <f t="shared" si="1143"/>
        <v>600</v>
      </c>
      <c r="X4311" s="33">
        <f t="shared" si="1144"/>
        <v>18737.940000000002</v>
      </c>
      <c r="Y4311" s="33">
        <f t="shared" si="1145"/>
        <v>2770.26</v>
      </c>
      <c r="Z4311" s="45">
        <f t="shared" si="1146"/>
        <v>0.31754718339981974</v>
      </c>
      <c r="AA4311" s="33">
        <f t="shared" si="1147"/>
        <v>6829.868330000003</v>
      </c>
      <c r="AB4311" s="45">
        <f t="shared" si="1148"/>
        <v>0.36449408686333729</v>
      </c>
      <c r="AC4311" s="33" t="str">
        <f>IFERROR($X4311/VLOOKUP(CONCATENATE("USD",C4311),[1]GEINDICE!AR$1:AS$65536,2,0),"")</f>
        <v/>
      </c>
      <c r="AD4311" s="33" t="str">
        <f>IFERROR($AA4311/VLOOKUP(CONCATENATE("USD",C4311),[1]GEINDICE!AR$1:AS$65536,2,0),"")</f>
        <v/>
      </c>
      <c r="AE4311" s="33" t="str">
        <f>IFERROR($X4311/VLOOKUP(CONCATENATE("EUR",C4311),[1]GEINDICE!AR$1:AS$65536,2,0),"")</f>
        <v/>
      </c>
      <c r="AF4311" s="33" t="str">
        <f>IFERROR($AA4311/VLOOKUP(CONCATENATE("EUR",C4311),[1]GEINDICE!AR$1:AS$65536,2,0),"")</f>
        <v/>
      </c>
      <c r="AG4311" s="48" t="str">
        <f>VLOOKUP(E4311,[1]Apresentação!AW$1:AX$65536,2,0)</f>
        <v xml:space="preserve">                    4 - CERAMIC AUXILIARIES</v>
      </c>
      <c r="AH4311" s="48" t="str">
        <f t="shared" si="1149"/>
        <v xml:space="preserve">         5117000055 - MP 9020</v>
      </c>
      <c r="AI4311" s="49" t="str">
        <f t="shared" si="1150"/>
        <v xml:space="preserve">     K00104 - OMEGA COMERCIO DE CORANTES CERAMICOS LTDA</v>
      </c>
      <c r="AJ4311" t="str">
        <f t="shared" si="1151"/>
        <v xml:space="preserve">     93 - RESALES</v>
      </c>
      <c r="AK4311" t="str">
        <f t="shared" si="1152"/>
        <v/>
      </c>
      <c r="AL4311">
        <f t="shared" si="1153"/>
        <v>11</v>
      </c>
      <c r="AM4311" t="str">
        <f t="shared" si="1154"/>
        <v>2025 11</v>
      </c>
      <c r="AN4311" t="str">
        <f t="shared" si="1155"/>
        <v xml:space="preserve">OMEGA </v>
      </c>
    </row>
    <row r="4312" spans="1:40" x14ac:dyDescent="0.35">
      <c r="A4312">
        <v>84028</v>
      </c>
      <c r="B4312" t="s">
        <v>274</v>
      </c>
      <c r="C4312" s="31">
        <v>45929</v>
      </c>
      <c r="D4312" t="s">
        <v>275</v>
      </c>
      <c r="E4312" t="s">
        <v>276</v>
      </c>
      <c r="F4312" t="s">
        <v>593</v>
      </c>
      <c r="G4312" t="s">
        <v>594</v>
      </c>
      <c r="H4312" t="s">
        <v>579</v>
      </c>
      <c r="I4312" t="s">
        <v>580</v>
      </c>
      <c r="J4312">
        <v>1000</v>
      </c>
      <c r="K4312">
        <v>36150</v>
      </c>
      <c r="L4312">
        <v>20625.658909999998</v>
      </c>
      <c r="M4312">
        <v>4656.12</v>
      </c>
      <c r="N4312">
        <v>36.15</v>
      </c>
      <c r="O4312" s="32">
        <f t="shared" si="1139"/>
        <v>31493.88</v>
      </c>
      <c r="P4312" s="32">
        <f t="shared" si="1140"/>
        <v>10868.221090000003</v>
      </c>
      <c r="Q4312">
        <v>762645</v>
      </c>
      <c r="R4312" t="s">
        <v>281</v>
      </c>
      <c r="S4312" t="s">
        <v>292</v>
      </c>
      <c r="T4312" t="str">
        <f t="shared" si="1141"/>
        <v>VEN</v>
      </c>
      <c r="U4312" t="s">
        <v>293</v>
      </c>
      <c r="V4312" s="33">
        <f t="shared" si="1142"/>
        <v>36150</v>
      </c>
      <c r="W4312">
        <f t="shared" si="1143"/>
        <v>1000</v>
      </c>
      <c r="X4312" s="33">
        <f t="shared" si="1144"/>
        <v>31493.88</v>
      </c>
      <c r="Y4312" s="33">
        <f t="shared" si="1145"/>
        <v>4656.12</v>
      </c>
      <c r="Z4312" s="45">
        <f t="shared" si="1146"/>
        <v>0.29510985034578152</v>
      </c>
      <c r="AA4312" s="33">
        <f t="shared" si="1147"/>
        <v>10668.221090000003</v>
      </c>
      <c r="AB4312" s="45">
        <f t="shared" si="1148"/>
        <v>0.33873949764208167</v>
      </c>
      <c r="AC4312" s="33">
        <f>IFERROR($X4312/VLOOKUP(CONCATENATE("USD",C4312),[1]GEINDICE!AR$1:AS$65536,2,0),"")</f>
        <v>5916.6769993800362</v>
      </c>
      <c r="AD4312" s="33">
        <f>IFERROR($AA4312/VLOOKUP(CONCATENATE("USD",C4312),[1]GEINDICE!AR$1:AS$65536,2,0),"")</f>
        <v>2004.2121944804526</v>
      </c>
      <c r="AE4312" s="33">
        <f>IFERROR($X4312/VLOOKUP(CONCATENATE("EUR",C4312),[1]GEINDICE!AR$1:AS$65536,2,0),"")</f>
        <v>5044.0244722764983</v>
      </c>
      <c r="AF4312" s="33">
        <f>IFERROR($AA4312/VLOOKUP(CONCATENATE("EUR",C4312),[1]GEINDICE!AR$1:AS$65536,2,0),"")</f>
        <v>1708.6103158333069</v>
      </c>
      <c r="AG4312" s="48" t="str">
        <f>VLOOKUP(E4312,[1]Apresentação!AW$1:AX$65536,2,0)</f>
        <v xml:space="preserve">                    4 - CERAMIC AUXILIARIES</v>
      </c>
      <c r="AH4312" s="48" t="str">
        <f t="shared" si="1149"/>
        <v xml:space="preserve">         5117000055 - MP 9020</v>
      </c>
      <c r="AI4312" s="49" t="str">
        <f t="shared" si="1150"/>
        <v xml:space="preserve">     K00205 - COLOROBBIA BRASIL PRODUTOS PARA CERAMICA LTDA</v>
      </c>
      <c r="AJ4312" t="str">
        <f t="shared" si="1151"/>
        <v xml:space="preserve">     93 - RESALES</v>
      </c>
      <c r="AK4312" t="str">
        <f t="shared" si="1152"/>
        <v/>
      </c>
      <c r="AL4312">
        <f t="shared" si="1153"/>
        <v>9</v>
      </c>
      <c r="AM4312" t="str">
        <f t="shared" si="1154"/>
        <v>2025 9</v>
      </c>
      <c r="AN4312" t="str">
        <f t="shared" si="1155"/>
        <v xml:space="preserve">COLOROBBIA </v>
      </c>
    </row>
    <row r="4313" spans="1:40" x14ac:dyDescent="0.35">
      <c r="A4313">
        <v>83612</v>
      </c>
      <c r="B4313" t="s">
        <v>274</v>
      </c>
      <c r="C4313" s="31">
        <v>45891</v>
      </c>
      <c r="D4313" t="s">
        <v>275</v>
      </c>
      <c r="E4313" t="s">
        <v>276</v>
      </c>
      <c r="F4313" t="s">
        <v>330</v>
      </c>
      <c r="G4313" t="s">
        <v>331</v>
      </c>
      <c r="H4313" t="s">
        <v>579</v>
      </c>
      <c r="I4313" t="s">
        <v>580</v>
      </c>
      <c r="J4313">
        <v>2000</v>
      </c>
      <c r="K4313">
        <v>67400</v>
      </c>
      <c r="L4313">
        <v>40377.277609999997</v>
      </c>
      <c r="M4313">
        <v>8681.1200000000008</v>
      </c>
      <c r="N4313">
        <v>33.700000000000003</v>
      </c>
      <c r="O4313" s="32">
        <f t="shared" si="1139"/>
        <v>58718.879999999997</v>
      </c>
      <c r="P4313" s="32">
        <f t="shared" si="1140"/>
        <v>18341.60239</v>
      </c>
      <c r="Q4313">
        <v>759578</v>
      </c>
      <c r="R4313" t="s">
        <v>281</v>
      </c>
      <c r="S4313" t="s">
        <v>292</v>
      </c>
      <c r="T4313" t="str">
        <f t="shared" si="1141"/>
        <v>VEN</v>
      </c>
      <c r="U4313" t="s">
        <v>293</v>
      </c>
      <c r="V4313" s="33">
        <f t="shared" si="1142"/>
        <v>67400</v>
      </c>
      <c r="W4313">
        <f t="shared" si="1143"/>
        <v>2000</v>
      </c>
      <c r="X4313" s="33">
        <f t="shared" si="1144"/>
        <v>58718.879999999997</v>
      </c>
      <c r="Y4313" s="33">
        <f t="shared" si="1145"/>
        <v>8681.1200000000008</v>
      </c>
      <c r="Z4313" s="45">
        <f t="shared" si="1146"/>
        <v>0.26619588115727005</v>
      </c>
      <c r="AA4313" s="33">
        <f t="shared" si="1147"/>
        <v>17941.60239</v>
      </c>
      <c r="AB4313" s="45">
        <f t="shared" si="1148"/>
        <v>0.30555082777464421</v>
      </c>
      <c r="AC4313" s="33">
        <f>IFERROR($X4313/VLOOKUP(CONCATENATE("USD",C4313),[1]GEINDICE!AR$1:AS$65536,2,0),"")</f>
        <v>10795.499338137961</v>
      </c>
      <c r="AD4313" s="33">
        <f>IFERROR($AA4313/VLOOKUP(CONCATENATE("USD",C4313),[1]GEINDICE!AR$1:AS$65536,2,0),"")</f>
        <v>3298.5737590086774</v>
      </c>
      <c r="AE4313" s="33">
        <f>IFERROR($X4313/VLOOKUP(CONCATENATE("EUR",C4313),[1]GEINDICE!AR$1:AS$65536,2,0),"")</f>
        <v>9216.7323298121137</v>
      </c>
      <c r="AF4313" s="33">
        <f>IFERROR($AA4313/VLOOKUP(CONCATENATE("EUR",C4313),[1]GEINDICE!AR$1:AS$65536,2,0),"")</f>
        <v>2816.1801927514161</v>
      </c>
      <c r="AG4313" s="48" t="str">
        <f>VLOOKUP(E4313,[1]Apresentação!AW$1:AX$65536,2,0)</f>
        <v xml:space="preserve">                    4 - CERAMIC AUXILIARIES</v>
      </c>
      <c r="AH4313" s="48" t="str">
        <f t="shared" si="1149"/>
        <v xml:space="preserve">         5117000055 - MP 9020</v>
      </c>
      <c r="AI4313" s="49" t="str">
        <f t="shared" si="1150"/>
        <v xml:space="preserve">     K00232 - TORRECID DO BRASIL FRITAS E ESMALTES E CORANTES LTDA</v>
      </c>
      <c r="AJ4313" t="str">
        <f t="shared" si="1151"/>
        <v xml:space="preserve">     93 - RESALES</v>
      </c>
      <c r="AK4313" t="str">
        <f t="shared" si="1152"/>
        <v/>
      </c>
      <c r="AL4313">
        <f t="shared" si="1153"/>
        <v>8</v>
      </c>
      <c r="AM4313" t="str">
        <f t="shared" si="1154"/>
        <v>2025 8</v>
      </c>
      <c r="AN4313" t="str">
        <f t="shared" si="1155"/>
        <v xml:space="preserve">TORRECID </v>
      </c>
    </row>
    <row r="4314" spans="1:40" x14ac:dyDescent="0.35">
      <c r="A4314">
        <v>83613</v>
      </c>
      <c r="B4314" t="s">
        <v>274</v>
      </c>
      <c r="C4314" s="31">
        <v>45891</v>
      </c>
      <c r="D4314" t="s">
        <v>275</v>
      </c>
      <c r="E4314" t="s">
        <v>276</v>
      </c>
      <c r="F4314" t="s">
        <v>593</v>
      </c>
      <c r="G4314" t="s">
        <v>594</v>
      </c>
      <c r="H4314" t="s">
        <v>579</v>
      </c>
      <c r="I4314" t="s">
        <v>580</v>
      </c>
      <c r="J4314">
        <v>1000</v>
      </c>
      <c r="K4314">
        <v>36150</v>
      </c>
      <c r="L4314">
        <v>20188.63881</v>
      </c>
      <c r="M4314">
        <v>4656.12</v>
      </c>
      <c r="N4314">
        <v>36.15</v>
      </c>
      <c r="O4314" s="32">
        <f t="shared" si="1139"/>
        <v>31493.88</v>
      </c>
      <c r="P4314" s="32">
        <f t="shared" si="1140"/>
        <v>11305.241190000001</v>
      </c>
      <c r="Q4314">
        <v>759579</v>
      </c>
      <c r="R4314" t="s">
        <v>281</v>
      </c>
      <c r="S4314" t="s">
        <v>292</v>
      </c>
      <c r="T4314" t="str">
        <f t="shared" si="1141"/>
        <v>VEN</v>
      </c>
      <c r="U4314" t="s">
        <v>293</v>
      </c>
      <c r="V4314" s="33">
        <f t="shared" si="1142"/>
        <v>36150</v>
      </c>
      <c r="W4314">
        <f t="shared" si="1143"/>
        <v>1000</v>
      </c>
      <c r="X4314" s="33">
        <f t="shared" si="1144"/>
        <v>31493.88</v>
      </c>
      <c r="Y4314" s="33">
        <f t="shared" si="1145"/>
        <v>4656.12</v>
      </c>
      <c r="Z4314" s="45">
        <f t="shared" si="1146"/>
        <v>0.30719892641770402</v>
      </c>
      <c r="AA4314" s="33">
        <f t="shared" si="1147"/>
        <v>11105.241190000001</v>
      </c>
      <c r="AB4314" s="45">
        <f t="shared" si="1148"/>
        <v>0.35261584758689624</v>
      </c>
      <c r="AC4314" s="33">
        <f>IFERROR($X4314/VLOOKUP(CONCATENATE("USD",C4314),[1]GEINDICE!AR$1:AS$65536,2,0),"")</f>
        <v>5790.1676717164282</v>
      </c>
      <c r="AD4314" s="33">
        <f>IFERROR($AA4314/VLOOKUP(CONCATENATE("USD",C4314),[1]GEINDICE!AR$1:AS$65536,2,0),"")</f>
        <v>2041.704881232534</v>
      </c>
      <c r="AE4314" s="33">
        <f>IFERROR($X4314/VLOOKUP(CONCATENATE("EUR",C4314),[1]GEINDICE!AR$1:AS$65536,2,0),"")</f>
        <v>4943.3957525624319</v>
      </c>
      <c r="AF4314" s="33">
        <f>IFERROR($AA4314/VLOOKUP(CONCATENATE("EUR",C4314),[1]GEINDICE!AR$1:AS$65536,2,0),"")</f>
        <v>1743.1196832472649</v>
      </c>
      <c r="AG4314" s="48" t="str">
        <f>VLOOKUP(E4314,[1]Apresentação!AW$1:AX$65536,2,0)</f>
        <v xml:space="preserve">                    4 - CERAMIC AUXILIARIES</v>
      </c>
      <c r="AH4314" s="48" t="str">
        <f t="shared" si="1149"/>
        <v xml:space="preserve">         5117000055 - MP 9020</v>
      </c>
      <c r="AI4314" s="49" t="str">
        <f t="shared" si="1150"/>
        <v xml:space="preserve">     K00205 - COLOROBBIA BRASIL PRODUTOS PARA CERAMICA LTDA</v>
      </c>
      <c r="AJ4314" t="str">
        <f t="shared" si="1151"/>
        <v xml:space="preserve">     93 - RESALES</v>
      </c>
      <c r="AK4314" t="str">
        <f t="shared" si="1152"/>
        <v/>
      </c>
      <c r="AL4314">
        <f t="shared" si="1153"/>
        <v>8</v>
      </c>
      <c r="AM4314" t="str">
        <f t="shared" si="1154"/>
        <v>2025 8</v>
      </c>
      <c r="AN4314" t="str">
        <f t="shared" si="1155"/>
        <v xml:space="preserve">COLOROBBIA </v>
      </c>
    </row>
    <row r="4315" spans="1:40" x14ac:dyDescent="0.35">
      <c r="A4315">
        <v>83615</v>
      </c>
      <c r="B4315" t="s">
        <v>274</v>
      </c>
      <c r="C4315" s="31">
        <v>45891</v>
      </c>
      <c r="D4315" t="s">
        <v>275</v>
      </c>
      <c r="E4315" t="s">
        <v>276</v>
      </c>
      <c r="F4315" t="s">
        <v>398</v>
      </c>
      <c r="G4315" t="s">
        <v>399</v>
      </c>
      <c r="H4315" t="s">
        <v>579</v>
      </c>
      <c r="I4315" t="s">
        <v>580</v>
      </c>
      <c r="J4315">
        <v>2000</v>
      </c>
      <c r="K4315">
        <v>71700</v>
      </c>
      <c r="L4315">
        <v>40377.277609999997</v>
      </c>
      <c r="M4315">
        <v>9234.9599999999991</v>
      </c>
      <c r="N4315">
        <v>35.85</v>
      </c>
      <c r="O4315" s="32">
        <f t="shared" si="1139"/>
        <v>62465.04</v>
      </c>
      <c r="P4315" s="32">
        <f t="shared" si="1140"/>
        <v>22087.762390000004</v>
      </c>
      <c r="Q4315">
        <v>759585</v>
      </c>
      <c r="R4315" t="s">
        <v>281</v>
      </c>
      <c r="S4315" t="s">
        <v>292</v>
      </c>
      <c r="T4315" t="str">
        <f t="shared" si="1141"/>
        <v>VEN</v>
      </c>
      <c r="U4315" t="s">
        <v>293</v>
      </c>
      <c r="V4315" s="33">
        <f t="shared" si="1142"/>
        <v>71700</v>
      </c>
      <c r="W4315">
        <f t="shared" si="1143"/>
        <v>2000</v>
      </c>
      <c r="X4315" s="33">
        <f t="shared" si="1144"/>
        <v>62465.04</v>
      </c>
      <c r="Y4315" s="33">
        <f t="shared" si="1145"/>
        <v>9234.9599999999991</v>
      </c>
      <c r="Z4315" s="45">
        <f t="shared" si="1146"/>
        <v>0.30247925230125527</v>
      </c>
      <c r="AA4315" s="33">
        <f t="shared" si="1147"/>
        <v>21687.762390000004</v>
      </c>
      <c r="AB4315" s="45">
        <f t="shared" si="1148"/>
        <v>0.34719840714101846</v>
      </c>
      <c r="AC4315" s="33">
        <f>IFERROR($X4315/VLOOKUP(CONCATENATE("USD",C4315),[1]GEINDICE!AR$1:AS$65536,2,0),"")</f>
        <v>11484.232975437564</v>
      </c>
      <c r="AD4315" s="33">
        <f>IFERROR($AA4315/VLOOKUP(CONCATENATE("USD",C4315),[1]GEINDICE!AR$1:AS$65536,2,0),"")</f>
        <v>3987.3073963082811</v>
      </c>
      <c r="AE4315" s="33">
        <f>IFERROR($X4315/VLOOKUP(CONCATENATE("EUR",C4315),[1]GEINDICE!AR$1:AS$65536,2,0),"")</f>
        <v>9804.7434428416691</v>
      </c>
      <c r="AF4315" s="33">
        <f>IFERROR($AA4315/VLOOKUP(CONCATENATE("EUR",C4315),[1]GEINDICE!AR$1:AS$65536,2,0),"")</f>
        <v>3404.1913057809729</v>
      </c>
      <c r="AG4315" s="48" t="str">
        <f>VLOOKUP(E4315,[1]Apresentação!AW$1:AX$65536,2,0)</f>
        <v xml:space="preserve">                    4 - CERAMIC AUXILIARIES</v>
      </c>
      <c r="AH4315" s="48" t="str">
        <f t="shared" si="1149"/>
        <v xml:space="preserve">         5117000055 - MP 9020</v>
      </c>
      <c r="AI4315" s="49" t="str">
        <f t="shared" si="1150"/>
        <v xml:space="preserve">     K00002 - MOHAWK REVESTIMENTOS COCAL DO SUL LTDA</v>
      </c>
      <c r="AJ4315" t="str">
        <f t="shared" si="1151"/>
        <v xml:space="preserve">     93 - RESALES</v>
      </c>
      <c r="AK4315" t="str">
        <f t="shared" si="1152"/>
        <v/>
      </c>
      <c r="AL4315">
        <f t="shared" si="1153"/>
        <v>8</v>
      </c>
      <c r="AM4315" t="str">
        <f t="shared" si="1154"/>
        <v>2025 8</v>
      </c>
      <c r="AN4315" t="str">
        <f t="shared" si="1155"/>
        <v xml:space="preserve">MOHAWK </v>
      </c>
    </row>
    <row r="4316" spans="1:40" x14ac:dyDescent="0.35">
      <c r="A4316">
        <v>83179</v>
      </c>
      <c r="B4316" t="s">
        <v>274</v>
      </c>
      <c r="C4316" s="31">
        <v>45856</v>
      </c>
      <c r="D4316" t="s">
        <v>275</v>
      </c>
      <c r="E4316" t="s">
        <v>276</v>
      </c>
      <c r="F4316" t="s">
        <v>398</v>
      </c>
      <c r="G4316" t="s">
        <v>399</v>
      </c>
      <c r="H4316" t="s">
        <v>579</v>
      </c>
      <c r="I4316" t="s">
        <v>580</v>
      </c>
      <c r="J4316">
        <v>2000</v>
      </c>
      <c r="K4316">
        <v>71700</v>
      </c>
      <c r="L4316">
        <v>40377.275049999997</v>
      </c>
      <c r="M4316">
        <v>9234.9599999999991</v>
      </c>
      <c r="N4316">
        <v>35.85</v>
      </c>
      <c r="O4316" s="32">
        <f t="shared" si="1139"/>
        <v>62465.04</v>
      </c>
      <c r="P4316" s="32">
        <f t="shared" si="1140"/>
        <v>22087.764950000004</v>
      </c>
      <c r="Q4316">
        <v>744303</v>
      </c>
      <c r="R4316" t="s">
        <v>281</v>
      </c>
      <c r="S4316" t="s">
        <v>292</v>
      </c>
      <c r="T4316" t="str">
        <f t="shared" si="1141"/>
        <v>VEN</v>
      </c>
      <c r="U4316" t="s">
        <v>293</v>
      </c>
      <c r="V4316" s="33">
        <f t="shared" si="1142"/>
        <v>71700</v>
      </c>
      <c r="W4316">
        <f t="shared" si="1143"/>
        <v>2000</v>
      </c>
      <c r="X4316" s="33">
        <f t="shared" si="1144"/>
        <v>62465.04</v>
      </c>
      <c r="Y4316" s="33">
        <f t="shared" si="1145"/>
        <v>9234.9599999999991</v>
      </c>
      <c r="Z4316" s="45">
        <f t="shared" si="1146"/>
        <v>0.30247928800557888</v>
      </c>
      <c r="AA4316" s="33">
        <f t="shared" si="1147"/>
        <v>21687.764950000004</v>
      </c>
      <c r="AB4316" s="45">
        <f t="shared" si="1148"/>
        <v>0.34719844812394268</v>
      </c>
      <c r="AC4316" s="33">
        <f>IFERROR($X4316/VLOOKUP(CONCATENATE("USD",C4316),[1]GEINDICE!AR$1:AS$65536,2,0),"")</f>
        <v>11261.861320448563</v>
      </c>
      <c r="AD4316" s="33">
        <f>IFERROR($AA4316/VLOOKUP(CONCATENATE("USD",C4316),[1]GEINDICE!AR$1:AS$65536,2,0),"")</f>
        <v>3910.1007734467967</v>
      </c>
      <c r="AE4316" s="33">
        <f>IFERROR($X4316/VLOOKUP(CONCATENATE("EUR",C4316),[1]GEINDICE!AR$1:AS$65536,2,0),"")</f>
        <v>9670.1096043098642</v>
      </c>
      <c r="AF4316" s="33">
        <f>IFERROR($AA4316/VLOOKUP(CONCATENATE("EUR",C4316),[1]GEINDICE!AR$1:AS$65536,2,0),"")</f>
        <v>3357.4470478048183</v>
      </c>
      <c r="AG4316" s="48" t="str">
        <f>VLOOKUP(E4316,[1]Apresentação!AW$1:AX$65536,2,0)</f>
        <v xml:space="preserve">                    4 - CERAMIC AUXILIARIES</v>
      </c>
      <c r="AH4316" s="48" t="str">
        <f t="shared" si="1149"/>
        <v xml:space="preserve">         5117000055 - MP 9020</v>
      </c>
      <c r="AI4316" s="49" t="str">
        <f t="shared" si="1150"/>
        <v xml:space="preserve">     K00002 - MOHAWK REVESTIMENTOS COCAL DO SUL LTDA</v>
      </c>
      <c r="AJ4316" t="str">
        <f t="shared" si="1151"/>
        <v xml:space="preserve">     93 - RESALES</v>
      </c>
      <c r="AK4316" t="str">
        <f t="shared" si="1152"/>
        <v/>
      </c>
      <c r="AL4316">
        <f t="shared" si="1153"/>
        <v>7</v>
      </c>
      <c r="AM4316" t="str">
        <f t="shared" si="1154"/>
        <v>2025 7</v>
      </c>
      <c r="AN4316" t="str">
        <f t="shared" si="1155"/>
        <v xml:space="preserve">MOHAWK </v>
      </c>
    </row>
    <row r="4317" spans="1:40" x14ac:dyDescent="0.35">
      <c r="A4317">
        <v>83180</v>
      </c>
      <c r="B4317" t="s">
        <v>274</v>
      </c>
      <c r="C4317" s="31">
        <v>45856</v>
      </c>
      <c r="D4317" t="s">
        <v>275</v>
      </c>
      <c r="E4317" t="s">
        <v>276</v>
      </c>
      <c r="F4317" t="s">
        <v>589</v>
      </c>
      <c r="G4317" t="s">
        <v>590</v>
      </c>
      <c r="H4317" t="s">
        <v>579</v>
      </c>
      <c r="I4317" t="s">
        <v>580</v>
      </c>
      <c r="J4317">
        <v>100</v>
      </c>
      <c r="K4317">
        <v>3585</v>
      </c>
      <c r="L4317">
        <v>2018.86375</v>
      </c>
      <c r="M4317">
        <v>461.75</v>
      </c>
      <c r="N4317">
        <v>35.85</v>
      </c>
      <c r="O4317" s="32">
        <f t="shared" si="1139"/>
        <v>3123.25</v>
      </c>
      <c r="P4317" s="32">
        <f t="shared" si="1140"/>
        <v>1104.38625</v>
      </c>
      <c r="Q4317">
        <v>744305</v>
      </c>
      <c r="R4317" t="s">
        <v>281</v>
      </c>
      <c r="S4317" t="s">
        <v>292</v>
      </c>
      <c r="T4317" t="str">
        <f t="shared" si="1141"/>
        <v>VEN</v>
      </c>
      <c r="U4317" t="s">
        <v>293</v>
      </c>
      <c r="V4317" s="33">
        <f t="shared" si="1142"/>
        <v>3585</v>
      </c>
      <c r="W4317">
        <f t="shared" si="1143"/>
        <v>100</v>
      </c>
      <c r="X4317" s="33">
        <f t="shared" si="1144"/>
        <v>3123.25</v>
      </c>
      <c r="Y4317" s="33">
        <f t="shared" si="1145"/>
        <v>461.75</v>
      </c>
      <c r="Z4317" s="45">
        <f t="shared" si="1146"/>
        <v>0.30247873082287308</v>
      </c>
      <c r="AA4317" s="33">
        <f t="shared" si="1147"/>
        <v>1084.38625</v>
      </c>
      <c r="AB4317" s="45">
        <f t="shared" si="1148"/>
        <v>0.3471980308973025</v>
      </c>
      <c r="AC4317" s="33">
        <f>IFERROR($X4317/VLOOKUP(CONCATENATE("USD",C4317),[1]GEINDICE!AR$1:AS$65536,2,0),"")</f>
        <v>563.09270544117112</v>
      </c>
      <c r="AD4317" s="33">
        <f>IFERROR($AA4317/VLOOKUP(CONCATENATE("USD",C4317),[1]GEINDICE!AR$1:AS$65536,2,0),"")</f>
        <v>195.50467854180937</v>
      </c>
      <c r="AE4317" s="33">
        <f>IFERROR($X4317/VLOOKUP(CONCATENATE("EUR",C4317),[1]GEINDICE!AR$1:AS$65536,2,0),"")</f>
        <v>483.50517059879871</v>
      </c>
      <c r="AF4317" s="33">
        <f>IFERROR($AA4317/VLOOKUP(CONCATENATE("EUR",C4317),[1]GEINDICE!AR$1:AS$65536,2,0),"")</f>
        <v>167.87204316056722</v>
      </c>
      <c r="AG4317" s="48" t="str">
        <f>VLOOKUP(E4317,[1]Apresentação!AW$1:AX$65536,2,0)</f>
        <v xml:space="preserve">                    4 - CERAMIC AUXILIARIES</v>
      </c>
      <c r="AH4317" s="48" t="str">
        <f t="shared" si="1149"/>
        <v xml:space="preserve">         5117000055 - MP 9020</v>
      </c>
      <c r="AI4317" s="49" t="str">
        <f t="shared" si="1150"/>
        <v xml:space="preserve">     K00204 - MOHAWK REVESTIMENTOS CRICIUMA LTDA</v>
      </c>
      <c r="AJ4317" t="str">
        <f t="shared" si="1151"/>
        <v xml:space="preserve">     93 - RESALES</v>
      </c>
      <c r="AK4317" t="str">
        <f t="shared" si="1152"/>
        <v/>
      </c>
      <c r="AL4317">
        <f t="shared" si="1153"/>
        <v>7</v>
      </c>
      <c r="AM4317" t="str">
        <f t="shared" si="1154"/>
        <v>2025 7</v>
      </c>
      <c r="AN4317" t="str">
        <f t="shared" si="1155"/>
        <v xml:space="preserve">MOHAWK </v>
      </c>
    </row>
    <row r="4318" spans="1:40" x14ac:dyDescent="0.35">
      <c r="A4318">
        <v>83182</v>
      </c>
      <c r="B4318" t="s">
        <v>274</v>
      </c>
      <c r="C4318" s="31">
        <v>45856</v>
      </c>
      <c r="D4318" t="s">
        <v>275</v>
      </c>
      <c r="E4318" t="s">
        <v>276</v>
      </c>
      <c r="F4318" t="s">
        <v>606</v>
      </c>
      <c r="G4318" t="s">
        <v>607</v>
      </c>
      <c r="H4318" t="s">
        <v>579</v>
      </c>
      <c r="I4318" t="s">
        <v>580</v>
      </c>
      <c r="J4318">
        <v>100</v>
      </c>
      <c r="K4318">
        <v>4671</v>
      </c>
      <c r="L4318">
        <v>2018.86375</v>
      </c>
      <c r="M4318">
        <v>601.63</v>
      </c>
      <c r="N4318">
        <v>46.71</v>
      </c>
      <c r="O4318" s="32">
        <f t="shared" si="1139"/>
        <v>4069.37</v>
      </c>
      <c r="P4318" s="32">
        <f t="shared" si="1140"/>
        <v>2050.5062499999999</v>
      </c>
      <c r="Q4318">
        <v>744307</v>
      </c>
      <c r="R4318" t="s">
        <v>281</v>
      </c>
      <c r="S4318" t="s">
        <v>292</v>
      </c>
      <c r="T4318" t="str">
        <f t="shared" si="1141"/>
        <v>VEN</v>
      </c>
      <c r="U4318" t="s">
        <v>293</v>
      </c>
      <c r="V4318" s="33">
        <f t="shared" si="1142"/>
        <v>4671</v>
      </c>
      <c r="W4318">
        <f t="shared" si="1143"/>
        <v>100</v>
      </c>
      <c r="X4318" s="33">
        <f t="shared" si="1144"/>
        <v>4069.37</v>
      </c>
      <c r="Y4318" s="33">
        <f t="shared" si="1145"/>
        <v>601.63</v>
      </c>
      <c r="Z4318" s="45">
        <f t="shared" si="1146"/>
        <v>0.43470482766002994</v>
      </c>
      <c r="AA4318" s="33">
        <f t="shared" si="1147"/>
        <v>2030.5062499999999</v>
      </c>
      <c r="AB4318" s="45">
        <f t="shared" si="1148"/>
        <v>0.49897312114651654</v>
      </c>
      <c r="AC4318" s="33">
        <f>IFERROR($X4318/VLOOKUP(CONCATENATE("USD",C4318),[1]GEINDICE!AR$1:AS$65536,2,0),"")</f>
        <v>733.66927487109206</v>
      </c>
      <c r="AD4318" s="33">
        <f>IFERROR($AA4318/VLOOKUP(CONCATENATE("USD",C4318),[1]GEINDICE!AR$1:AS$65536,2,0),"")</f>
        <v>366.08124797173036</v>
      </c>
      <c r="AE4318" s="33">
        <f>IFERROR($X4318/VLOOKUP(CONCATENATE("EUR",C4318),[1]GEINDICE!AR$1:AS$65536,2,0),"")</f>
        <v>629.9724441141866</v>
      </c>
      <c r="AF4318" s="33">
        <f>IFERROR($AA4318/VLOOKUP(CONCATENATE("EUR",C4318),[1]GEINDICE!AR$1:AS$65536,2,0),"")</f>
        <v>314.33931667595516</v>
      </c>
      <c r="AG4318" s="48" t="str">
        <f>VLOOKUP(E4318,[1]Apresentação!AW$1:AX$65536,2,0)</f>
        <v xml:space="preserve">                    4 - CERAMIC AUXILIARIES</v>
      </c>
      <c r="AH4318" s="48" t="str">
        <f t="shared" si="1149"/>
        <v xml:space="preserve">         5117000055 - MP 9020</v>
      </c>
      <c r="AI4318" s="49" t="str">
        <f t="shared" si="1150"/>
        <v xml:space="preserve">     K00258 - SMALT BRASIL PRODUTOS PARA CERAMICA LTDA</v>
      </c>
      <c r="AJ4318" t="str">
        <f t="shared" si="1151"/>
        <v xml:space="preserve">     93 - RESALES</v>
      </c>
      <c r="AK4318" t="str">
        <f t="shared" si="1152"/>
        <v/>
      </c>
      <c r="AL4318">
        <f t="shared" si="1153"/>
        <v>7</v>
      </c>
      <c r="AM4318" t="str">
        <f t="shared" si="1154"/>
        <v>2025 7</v>
      </c>
      <c r="AN4318" t="str">
        <f t="shared" si="1155"/>
        <v xml:space="preserve">SMALT </v>
      </c>
    </row>
    <row r="4319" spans="1:40" x14ac:dyDescent="0.35">
      <c r="A4319">
        <v>83186</v>
      </c>
      <c r="B4319" t="s">
        <v>274</v>
      </c>
      <c r="C4319" s="31">
        <v>45856</v>
      </c>
      <c r="D4319" t="s">
        <v>275</v>
      </c>
      <c r="E4319" t="s">
        <v>276</v>
      </c>
      <c r="F4319" t="s">
        <v>583</v>
      </c>
      <c r="G4319" t="s">
        <v>584</v>
      </c>
      <c r="H4319" t="s">
        <v>579</v>
      </c>
      <c r="I4319" t="s">
        <v>580</v>
      </c>
      <c r="J4319">
        <v>500</v>
      </c>
      <c r="K4319">
        <v>18420</v>
      </c>
      <c r="L4319">
        <v>10094.31876</v>
      </c>
      <c r="M4319">
        <v>2372.4899999999998</v>
      </c>
      <c r="N4319">
        <v>36.840000000000003</v>
      </c>
      <c r="O4319" s="32">
        <f t="shared" si="1139"/>
        <v>16047.51</v>
      </c>
      <c r="P4319" s="32">
        <f t="shared" si="1140"/>
        <v>5953.1912400000001</v>
      </c>
      <c r="Q4319">
        <v>744320</v>
      </c>
      <c r="R4319" t="s">
        <v>281</v>
      </c>
      <c r="S4319" t="s">
        <v>292</v>
      </c>
      <c r="T4319" t="str">
        <f t="shared" si="1141"/>
        <v>VEN</v>
      </c>
      <c r="U4319" t="s">
        <v>293</v>
      </c>
      <c r="V4319" s="33">
        <f t="shared" si="1142"/>
        <v>18420</v>
      </c>
      <c r="W4319">
        <f t="shared" si="1143"/>
        <v>500</v>
      </c>
      <c r="X4319" s="33">
        <f t="shared" si="1144"/>
        <v>16047.51</v>
      </c>
      <c r="Y4319" s="33">
        <f t="shared" si="1145"/>
        <v>2372.4899999999998</v>
      </c>
      <c r="Z4319" s="45">
        <f t="shared" si="1146"/>
        <v>0.31776282519001087</v>
      </c>
      <c r="AA4319" s="33">
        <f t="shared" si="1147"/>
        <v>5853.1912400000001</v>
      </c>
      <c r="AB4319" s="45">
        <f t="shared" si="1148"/>
        <v>0.36474139850979997</v>
      </c>
      <c r="AC4319" s="33">
        <f>IFERROR($X4319/VLOOKUP(CONCATENATE("USD",C4319),[1]GEINDICE!AR$1:AS$65536,2,0),"")</f>
        <v>2893.215663649803</v>
      </c>
      <c r="AD4319" s="33">
        <f>IFERROR($AA4319/VLOOKUP(CONCATENATE("USD",C4319),[1]GEINDICE!AR$1:AS$65536,2,0),"")</f>
        <v>1055.2755273500882</v>
      </c>
      <c r="AE4319" s="33">
        <f>IFERROR($X4319/VLOOKUP(CONCATENATE("EUR",C4319),[1]GEINDICE!AR$1:AS$65536,2,0),"")</f>
        <v>2484.2885008359649</v>
      </c>
      <c r="AF4319" s="33">
        <f>IFERROR($AA4319/VLOOKUP(CONCATENATE("EUR",C4319),[1]GEINDICE!AR$1:AS$65536,2,0),"")</f>
        <v>906.12286209672425</v>
      </c>
      <c r="AG4319" s="48" t="str">
        <f>VLOOKUP(E4319,[1]Apresentação!AW$1:AX$65536,2,0)</f>
        <v xml:space="preserve">                    4 - CERAMIC AUXILIARIES</v>
      </c>
      <c r="AH4319" s="48" t="str">
        <f t="shared" si="1149"/>
        <v xml:space="preserve">         5117000055 - MP 9020</v>
      </c>
      <c r="AI4319" s="49" t="str">
        <f t="shared" si="1150"/>
        <v xml:space="preserve">     K00095 - COLORMINAS COLORIFICIO E MINERACAO SA</v>
      </c>
      <c r="AJ4319" t="str">
        <f t="shared" si="1151"/>
        <v xml:space="preserve">     93 - RESALES</v>
      </c>
      <c r="AK4319" t="str">
        <f t="shared" si="1152"/>
        <v/>
      </c>
      <c r="AL4319">
        <f t="shared" si="1153"/>
        <v>7</v>
      </c>
      <c r="AM4319" t="str">
        <f t="shared" si="1154"/>
        <v>2025 7</v>
      </c>
      <c r="AN4319" t="str">
        <f t="shared" si="1155"/>
        <v xml:space="preserve">COLORMINAS </v>
      </c>
    </row>
    <row r="4320" spans="1:40" x14ac:dyDescent="0.35">
      <c r="A4320">
        <v>82692</v>
      </c>
      <c r="B4320" t="s">
        <v>274</v>
      </c>
      <c r="C4320" s="31">
        <v>45814</v>
      </c>
      <c r="D4320" t="s">
        <v>275</v>
      </c>
      <c r="E4320" t="s">
        <v>276</v>
      </c>
      <c r="F4320" t="s">
        <v>326</v>
      </c>
      <c r="G4320" t="s">
        <v>327</v>
      </c>
      <c r="H4320" t="s">
        <v>579</v>
      </c>
      <c r="I4320" t="s">
        <v>580</v>
      </c>
      <c r="J4320">
        <v>1000</v>
      </c>
      <c r="K4320">
        <v>34752</v>
      </c>
      <c r="L4320">
        <v>19974.475350000001</v>
      </c>
      <c r="M4320">
        <v>4476.0600000000004</v>
      </c>
      <c r="N4320">
        <v>34.752000000000002</v>
      </c>
      <c r="O4320" s="32">
        <f t="shared" si="1139"/>
        <v>30275.94</v>
      </c>
      <c r="P4320" s="32">
        <f t="shared" si="1140"/>
        <v>10301.464649999998</v>
      </c>
      <c r="Q4320">
        <v>740743</v>
      </c>
      <c r="R4320" t="s">
        <v>281</v>
      </c>
      <c r="S4320" t="s">
        <v>292</v>
      </c>
      <c r="T4320" t="str">
        <f t="shared" si="1141"/>
        <v>VEN</v>
      </c>
      <c r="U4320" t="s">
        <v>293</v>
      </c>
      <c r="V4320" s="33">
        <f t="shared" si="1142"/>
        <v>34752</v>
      </c>
      <c r="W4320">
        <f t="shared" si="1143"/>
        <v>1000</v>
      </c>
      <c r="X4320" s="33">
        <f t="shared" si="1144"/>
        <v>30275.94</v>
      </c>
      <c r="Y4320" s="33">
        <f t="shared" si="1145"/>
        <v>4476.0600000000004</v>
      </c>
      <c r="Z4320" s="45">
        <f t="shared" si="1146"/>
        <v>0.29067290084023933</v>
      </c>
      <c r="AA4320" s="33">
        <f t="shared" si="1147"/>
        <v>10101.464649999998</v>
      </c>
      <c r="AB4320" s="45">
        <f t="shared" si="1148"/>
        <v>0.33364660684358599</v>
      </c>
      <c r="AC4320" s="33">
        <f>IFERROR($X4320/VLOOKUP(CONCATENATE("USD",C4320),[1]GEINDICE!AR$1:AS$65536,2,0),"")</f>
        <v>5411.539492734194</v>
      </c>
      <c r="AD4320" s="33">
        <f>IFERROR($AA4320/VLOOKUP(CONCATENATE("USD",C4320),[1]GEINDICE!AR$1:AS$65536,2,0),"")</f>
        <v>1805.5417895508244</v>
      </c>
      <c r="AE4320" s="33">
        <f>IFERROR($X4320/VLOOKUP(CONCATENATE("EUR",C4320),[1]GEINDICE!AR$1:AS$65536,2,0),"")</f>
        <v>4748.1987986763479</v>
      </c>
      <c r="AF4320" s="33">
        <f>IFERROR($AA4320/VLOOKUP(CONCATENATE("EUR",C4320),[1]GEINDICE!AR$1:AS$65536,2,0),"")</f>
        <v>1584.2204177971546</v>
      </c>
      <c r="AG4320" s="48" t="str">
        <f>VLOOKUP(E4320,[1]Apresentação!AW$1:AX$65536,2,0)</f>
        <v xml:space="preserve">                    4 - CERAMIC AUXILIARIES</v>
      </c>
      <c r="AH4320" s="48" t="str">
        <f t="shared" si="1149"/>
        <v xml:space="preserve">         5117000055 - MP 9020</v>
      </c>
      <c r="AI4320" s="49" t="str">
        <f t="shared" si="1150"/>
        <v xml:space="preserve">     K00198 - PBG S.A</v>
      </c>
      <c r="AJ4320" t="str">
        <f t="shared" si="1151"/>
        <v xml:space="preserve">     93 - RESALES</v>
      </c>
      <c r="AK4320" t="str">
        <f t="shared" si="1152"/>
        <v/>
      </c>
      <c r="AL4320">
        <f t="shared" si="1153"/>
        <v>6</v>
      </c>
      <c r="AM4320" t="str">
        <f t="shared" si="1154"/>
        <v>2025 6</v>
      </c>
      <c r="AN4320" t="str">
        <f t="shared" si="1155"/>
        <v xml:space="preserve">PBG </v>
      </c>
    </row>
    <row r="4321" spans="1:40" x14ac:dyDescent="0.35">
      <c r="A4321">
        <v>82683</v>
      </c>
      <c r="B4321" t="s">
        <v>274</v>
      </c>
      <c r="C4321" s="31">
        <v>45814</v>
      </c>
      <c r="D4321" t="s">
        <v>275</v>
      </c>
      <c r="E4321" t="s">
        <v>276</v>
      </c>
      <c r="F4321" t="s">
        <v>599</v>
      </c>
      <c r="G4321" t="s">
        <v>586</v>
      </c>
      <c r="H4321" t="s">
        <v>579</v>
      </c>
      <c r="I4321" t="s">
        <v>580</v>
      </c>
      <c r="J4321">
        <v>500</v>
      </c>
      <c r="K4321">
        <v>23355</v>
      </c>
      <c r="L4321">
        <v>9987.2376700000004</v>
      </c>
      <c r="M4321">
        <v>3008.12</v>
      </c>
      <c r="N4321">
        <v>46.71</v>
      </c>
      <c r="O4321" s="32">
        <f t="shared" si="1139"/>
        <v>20346.88</v>
      </c>
      <c r="P4321" s="32">
        <f t="shared" si="1140"/>
        <v>10359.642330000001</v>
      </c>
      <c r="Q4321">
        <v>740704</v>
      </c>
      <c r="R4321" t="s">
        <v>281</v>
      </c>
      <c r="S4321" t="s">
        <v>292</v>
      </c>
      <c r="T4321" t="str">
        <f t="shared" si="1141"/>
        <v>VEN</v>
      </c>
      <c r="U4321" t="s">
        <v>293</v>
      </c>
      <c r="V4321" s="33">
        <f t="shared" si="1142"/>
        <v>23355</v>
      </c>
      <c r="W4321">
        <f t="shared" si="1143"/>
        <v>500</v>
      </c>
      <c r="X4321" s="33">
        <f t="shared" si="1144"/>
        <v>20346.88</v>
      </c>
      <c r="Y4321" s="33">
        <f t="shared" si="1145"/>
        <v>3008.12</v>
      </c>
      <c r="Z4321" s="45">
        <f t="shared" si="1146"/>
        <v>0.43929104388781848</v>
      </c>
      <c r="AA4321" s="33">
        <f t="shared" si="1147"/>
        <v>10259.642330000001</v>
      </c>
      <c r="AB4321" s="45">
        <f t="shared" si="1148"/>
        <v>0.50423663628035353</v>
      </c>
      <c r="AC4321" s="33">
        <f>IFERROR($X4321/VLOOKUP(CONCATENATE("USD",C4321),[1]GEINDICE!AR$1:AS$65536,2,0),"")</f>
        <v>3636.8134126941568</v>
      </c>
      <c r="AD4321" s="33">
        <f>IFERROR($AA4321/VLOOKUP(CONCATENATE("USD",C4321),[1]GEINDICE!AR$1:AS$65536,2,0),"")</f>
        <v>1833.8145619961749</v>
      </c>
      <c r="AE4321" s="33">
        <f>IFERROR($X4321/VLOOKUP(CONCATENATE("EUR",C4321),[1]GEINDICE!AR$1:AS$65536,2,0),"")</f>
        <v>3191.0167338425103</v>
      </c>
      <c r="AF4321" s="33">
        <f>IFERROR($AA4321/VLOOKUP(CONCATENATE("EUR",C4321),[1]GEINDICE!AR$1:AS$65536,2,0),"")</f>
        <v>1609.0275441870676</v>
      </c>
      <c r="AG4321" s="48" t="str">
        <f>VLOOKUP(E4321,[1]Apresentação!AW$1:AX$65536,2,0)</f>
        <v xml:space="preserve">                    4 - CERAMIC AUXILIARIES</v>
      </c>
      <c r="AH4321" s="48" t="str">
        <f t="shared" si="1149"/>
        <v xml:space="preserve">         5117000055 - MP 9020</v>
      </c>
      <c r="AI4321" s="49" t="str">
        <f t="shared" si="1150"/>
        <v xml:space="preserve">     K00083 - CERAMICA ALMEIDA LTDA</v>
      </c>
      <c r="AJ4321" t="str">
        <f t="shared" si="1151"/>
        <v xml:space="preserve">     93 - RESALES</v>
      </c>
      <c r="AK4321" t="str">
        <f t="shared" si="1152"/>
        <v/>
      </c>
      <c r="AL4321">
        <f t="shared" si="1153"/>
        <v>6</v>
      </c>
      <c r="AM4321" t="str">
        <f t="shared" si="1154"/>
        <v>2025 6</v>
      </c>
      <c r="AN4321" t="str">
        <f t="shared" si="1155"/>
        <v xml:space="preserve">CERAMICA </v>
      </c>
    </row>
    <row r="4322" spans="1:40" x14ac:dyDescent="0.35">
      <c r="A4322">
        <v>83235</v>
      </c>
      <c r="B4322" t="s">
        <v>274</v>
      </c>
      <c r="C4322" s="31">
        <v>45861</v>
      </c>
      <c r="D4322" t="s">
        <v>275</v>
      </c>
      <c r="E4322" t="s">
        <v>276</v>
      </c>
      <c r="F4322" t="s">
        <v>326</v>
      </c>
      <c r="G4322" t="s">
        <v>327</v>
      </c>
      <c r="H4322" t="s">
        <v>579</v>
      </c>
      <c r="I4322" t="s">
        <v>580</v>
      </c>
      <c r="J4322">
        <v>1200</v>
      </c>
      <c r="K4322">
        <v>41702.400000000001</v>
      </c>
      <c r="L4322">
        <v>24226.365030000001</v>
      </c>
      <c r="M4322">
        <v>5371.28</v>
      </c>
      <c r="N4322">
        <v>34.752000000000002</v>
      </c>
      <c r="O4322" s="32">
        <f t="shared" si="1139"/>
        <v>36331.120000000003</v>
      </c>
      <c r="P4322" s="32">
        <f t="shared" si="1140"/>
        <v>12104.754970000002</v>
      </c>
      <c r="Q4322">
        <v>744663</v>
      </c>
      <c r="R4322" t="s">
        <v>281</v>
      </c>
      <c r="S4322" t="s">
        <v>292</v>
      </c>
      <c r="T4322" t="str">
        <f t="shared" si="1141"/>
        <v>VEN</v>
      </c>
      <c r="U4322" t="s">
        <v>300</v>
      </c>
      <c r="V4322" s="33">
        <f t="shared" si="1142"/>
        <v>41702.400000000001</v>
      </c>
      <c r="W4322">
        <f t="shared" si="1143"/>
        <v>1200</v>
      </c>
      <c r="X4322" s="33">
        <f t="shared" si="1144"/>
        <v>36331.120000000003</v>
      </c>
      <c r="Y4322" s="33">
        <f t="shared" si="1145"/>
        <v>5371.28</v>
      </c>
      <c r="Z4322" s="45">
        <f t="shared" si="1146"/>
        <v>0.28451012339817378</v>
      </c>
      <c r="AA4322" s="33">
        <f t="shared" si="1147"/>
        <v>11864.754970000002</v>
      </c>
      <c r="AB4322" s="45">
        <f t="shared" si="1148"/>
        <v>0.32657278305761012</v>
      </c>
      <c r="AC4322" s="33">
        <f>IFERROR($X4322/VLOOKUP(CONCATENATE("USD",C4322),[1]GEINDICE!AR$1:AS$65536,2,0),"")</f>
        <v>6541.7865567099416</v>
      </c>
      <c r="AD4322" s="33">
        <f>IFERROR($AA4322/VLOOKUP(CONCATENATE("USD",C4322),[1]GEINDICE!AR$1:AS$65536,2,0),"")</f>
        <v>2136.369441993626</v>
      </c>
      <c r="AE4322" s="33">
        <f>IFERROR($X4322/VLOOKUP(CONCATENATE("EUR",C4322),[1]GEINDICE!AR$1:AS$65536,2,0),"")</f>
        <v>5568.9265623323472</v>
      </c>
      <c r="AF4322" s="33">
        <f>IFERROR($AA4322/VLOOKUP(CONCATENATE("EUR",C4322),[1]GEINDICE!AR$1:AS$65536,2,0),"")</f>
        <v>1818.6598461043243</v>
      </c>
      <c r="AG4322" s="48" t="str">
        <f>VLOOKUP(E4322,[1]Apresentação!AW$1:AX$65536,2,0)</f>
        <v xml:space="preserve">                    4 - CERAMIC AUXILIARIES</v>
      </c>
      <c r="AH4322" s="48" t="str">
        <f t="shared" si="1149"/>
        <v xml:space="preserve">         5117000055 - MP 9020</v>
      </c>
      <c r="AI4322" s="49" t="str">
        <f t="shared" si="1150"/>
        <v xml:space="preserve">     K00198 - PBG S.A</v>
      </c>
      <c r="AJ4322" t="str">
        <f t="shared" si="1151"/>
        <v xml:space="preserve">     93 - RESALES</v>
      </c>
      <c r="AK4322" t="str">
        <f t="shared" si="1152"/>
        <v/>
      </c>
      <c r="AL4322">
        <f t="shared" si="1153"/>
        <v>7</v>
      </c>
      <c r="AM4322" t="str">
        <f t="shared" si="1154"/>
        <v>2025 7</v>
      </c>
      <c r="AN4322" t="str">
        <f t="shared" si="1155"/>
        <v xml:space="preserve">PBG </v>
      </c>
    </row>
    <row r="4323" spans="1:40" x14ac:dyDescent="0.35">
      <c r="A4323">
        <v>82458</v>
      </c>
      <c r="B4323" t="s">
        <v>274</v>
      </c>
      <c r="C4323" s="31">
        <v>45796</v>
      </c>
      <c r="D4323" t="s">
        <v>275</v>
      </c>
      <c r="E4323" t="s">
        <v>276</v>
      </c>
      <c r="F4323" t="s">
        <v>398</v>
      </c>
      <c r="G4323" t="s">
        <v>399</v>
      </c>
      <c r="H4323" t="s">
        <v>579</v>
      </c>
      <c r="I4323" t="s">
        <v>580</v>
      </c>
      <c r="J4323">
        <v>2000</v>
      </c>
      <c r="K4323">
        <v>71700</v>
      </c>
      <c r="L4323">
        <v>39435.48173</v>
      </c>
      <c r="M4323">
        <v>9234.9599999999991</v>
      </c>
      <c r="N4323">
        <v>35.85</v>
      </c>
      <c r="O4323" s="32">
        <f t="shared" si="1139"/>
        <v>62465.04</v>
      </c>
      <c r="P4323" s="32">
        <f t="shared" si="1140"/>
        <v>23029.558270000001</v>
      </c>
      <c r="Q4323">
        <v>739021</v>
      </c>
      <c r="R4323" t="s">
        <v>281</v>
      </c>
      <c r="S4323" t="s">
        <v>292</v>
      </c>
      <c r="T4323" t="str">
        <f t="shared" si="1141"/>
        <v>VEN</v>
      </c>
      <c r="U4323" t="s">
        <v>293</v>
      </c>
      <c r="V4323" s="33">
        <f t="shared" si="1142"/>
        <v>71700</v>
      </c>
      <c r="W4323">
        <f t="shared" si="1143"/>
        <v>2000</v>
      </c>
      <c r="X4323" s="33">
        <f t="shared" si="1144"/>
        <v>62465.04</v>
      </c>
      <c r="Y4323" s="33">
        <f t="shared" si="1145"/>
        <v>9234.9599999999991</v>
      </c>
      <c r="Z4323" s="45">
        <f t="shared" si="1146"/>
        <v>0.31561448075313808</v>
      </c>
      <c r="AA4323" s="33">
        <f t="shared" si="1147"/>
        <v>22629.558270000001</v>
      </c>
      <c r="AB4323" s="45">
        <f t="shared" si="1148"/>
        <v>0.36227557478551203</v>
      </c>
      <c r="AC4323" s="33">
        <f>IFERROR($X4323/VLOOKUP(CONCATENATE("USD",C4323),[1]GEINDICE!AR$1:AS$65536,2,0),"")</f>
        <v>11037.981304447703</v>
      </c>
      <c r="AD4323" s="33">
        <f>IFERROR($AA4323/VLOOKUP(CONCATENATE("USD",C4323),[1]GEINDICE!AR$1:AS$65536,2,0),"")</f>
        <v>3998.7910215405277</v>
      </c>
      <c r="AE4323" s="33">
        <f>IFERROR($X4323/VLOOKUP(CONCATENATE("EUR",C4323),[1]GEINDICE!AR$1:AS$65536,2,0),"")</f>
        <v>9822.9372080954836</v>
      </c>
      <c r="AF4323" s="33">
        <f>IFERROR($AA4323/VLOOKUP(CONCATENATE("EUR",C4323),[1]GEINDICE!AR$1:AS$65536,2,0),"")</f>
        <v>3558.6102231447844</v>
      </c>
      <c r="AG4323" s="48" t="str">
        <f>VLOOKUP(E4323,[1]Apresentação!AW$1:AX$65536,2,0)</f>
        <v xml:space="preserve">                    4 - CERAMIC AUXILIARIES</v>
      </c>
      <c r="AH4323" s="48" t="str">
        <f t="shared" si="1149"/>
        <v xml:space="preserve">         5117000055 - MP 9020</v>
      </c>
      <c r="AI4323" s="49" t="str">
        <f t="shared" si="1150"/>
        <v xml:space="preserve">     K00002 - MOHAWK REVESTIMENTOS COCAL DO SUL LTDA</v>
      </c>
      <c r="AJ4323" t="str">
        <f t="shared" si="1151"/>
        <v xml:space="preserve">     93 - RESALES</v>
      </c>
      <c r="AK4323" t="str">
        <f t="shared" si="1152"/>
        <v/>
      </c>
      <c r="AL4323">
        <f t="shared" si="1153"/>
        <v>5</v>
      </c>
      <c r="AM4323" t="str">
        <f t="shared" si="1154"/>
        <v>2025 5</v>
      </c>
      <c r="AN4323" t="str">
        <f t="shared" si="1155"/>
        <v xml:space="preserve">MOHAWK </v>
      </c>
    </row>
    <row r="4324" spans="1:40" x14ac:dyDescent="0.35">
      <c r="A4324">
        <v>83841</v>
      </c>
      <c r="B4324" t="s">
        <v>274</v>
      </c>
      <c r="C4324" s="31">
        <v>45912</v>
      </c>
      <c r="D4324" t="s">
        <v>275</v>
      </c>
      <c r="E4324" t="s">
        <v>276</v>
      </c>
      <c r="F4324" t="s">
        <v>330</v>
      </c>
      <c r="G4324" t="s">
        <v>331</v>
      </c>
      <c r="H4324" t="s">
        <v>579</v>
      </c>
      <c r="I4324" t="s">
        <v>580</v>
      </c>
      <c r="J4324">
        <v>2000</v>
      </c>
      <c r="K4324">
        <v>67400</v>
      </c>
      <c r="L4324">
        <v>39847.64415</v>
      </c>
      <c r="M4324">
        <v>8681.1200000000008</v>
      </c>
      <c r="N4324">
        <v>33.700000000000003</v>
      </c>
      <c r="O4324" s="32">
        <f t="shared" si="1139"/>
        <v>58718.879999999997</v>
      </c>
      <c r="P4324" s="32">
        <f t="shared" si="1140"/>
        <v>18871.235849999997</v>
      </c>
      <c r="Q4324">
        <v>761246</v>
      </c>
      <c r="R4324" t="s">
        <v>281</v>
      </c>
      <c r="S4324" t="s">
        <v>292</v>
      </c>
      <c r="T4324" t="str">
        <f t="shared" si="1141"/>
        <v>VEN</v>
      </c>
      <c r="U4324" t="s">
        <v>293</v>
      </c>
      <c r="V4324" s="33">
        <f t="shared" si="1142"/>
        <v>67400</v>
      </c>
      <c r="W4324">
        <f t="shared" si="1143"/>
        <v>2000</v>
      </c>
      <c r="X4324" s="33">
        <f t="shared" si="1144"/>
        <v>58718.879999999997</v>
      </c>
      <c r="Y4324" s="33">
        <f t="shared" si="1145"/>
        <v>8681.1200000000008</v>
      </c>
      <c r="Z4324" s="45">
        <f t="shared" si="1146"/>
        <v>0.27405394436201774</v>
      </c>
      <c r="AA4324" s="33">
        <f t="shared" si="1147"/>
        <v>18471.235849999997</v>
      </c>
      <c r="AB4324" s="45">
        <f t="shared" si="1148"/>
        <v>0.31457064320709111</v>
      </c>
      <c r="AC4324" s="33">
        <f>IFERROR($X4324/VLOOKUP(CONCATENATE("USD",C4324),[1]GEINDICE!AR$1:AS$65536,2,0),"")</f>
        <v>10939.299886357285</v>
      </c>
      <c r="AD4324" s="33">
        <f>IFERROR($AA4324/VLOOKUP(CONCATENATE("USD",C4324),[1]GEINDICE!AR$1:AS$65536,2,0),"")</f>
        <v>3441.1826014866697</v>
      </c>
      <c r="AE4324" s="33">
        <f>IFERROR($X4324/VLOOKUP(CONCATENATE("EUR",C4324),[1]GEINDICE!AR$1:AS$65536,2,0),"")</f>
        <v>9337.7987691426933</v>
      </c>
      <c r="AF4324" s="33">
        <f>IFERROR($AA4324/VLOOKUP(CONCATENATE("EUR",C4324),[1]GEINDICE!AR$1:AS$65536,2,0),"")</f>
        <v>2937.3973649476006</v>
      </c>
      <c r="AG4324" s="48" t="str">
        <f>VLOOKUP(E4324,[1]Apresentação!AW$1:AX$65536,2,0)</f>
        <v xml:space="preserve">                    4 - CERAMIC AUXILIARIES</v>
      </c>
      <c r="AH4324" s="48" t="str">
        <f t="shared" si="1149"/>
        <v xml:space="preserve">         5117000055 - MP 9020</v>
      </c>
      <c r="AI4324" s="49" t="str">
        <f t="shared" si="1150"/>
        <v xml:space="preserve">     K00232 - TORRECID DO BRASIL FRITAS E ESMALTES E CORANTES LTDA</v>
      </c>
      <c r="AJ4324" t="str">
        <f t="shared" si="1151"/>
        <v xml:space="preserve">     93 - RESALES</v>
      </c>
      <c r="AK4324" t="str">
        <f t="shared" si="1152"/>
        <v/>
      </c>
      <c r="AL4324">
        <f t="shared" si="1153"/>
        <v>9</v>
      </c>
      <c r="AM4324" t="str">
        <f t="shared" si="1154"/>
        <v>2025 9</v>
      </c>
      <c r="AN4324" t="str">
        <f t="shared" si="1155"/>
        <v xml:space="preserve">TORRECID </v>
      </c>
    </row>
    <row r="4325" spans="1:40" x14ac:dyDescent="0.35">
      <c r="A4325">
        <v>82589</v>
      </c>
      <c r="B4325" t="s">
        <v>274</v>
      </c>
      <c r="C4325" s="31">
        <v>45807</v>
      </c>
      <c r="D4325" t="s">
        <v>275</v>
      </c>
      <c r="E4325" t="s">
        <v>276</v>
      </c>
      <c r="F4325" t="s">
        <v>583</v>
      </c>
      <c r="G4325" t="s">
        <v>584</v>
      </c>
      <c r="H4325" t="s">
        <v>579</v>
      </c>
      <c r="I4325" t="s">
        <v>580</v>
      </c>
      <c r="J4325">
        <v>500</v>
      </c>
      <c r="K4325">
        <v>18420</v>
      </c>
      <c r="L4325">
        <v>9859.1589000000004</v>
      </c>
      <c r="M4325">
        <v>2372.4899999999998</v>
      </c>
      <c r="N4325">
        <v>36.840000000000003</v>
      </c>
      <c r="O4325" s="32">
        <f t="shared" si="1139"/>
        <v>16047.51</v>
      </c>
      <c r="P4325" s="32">
        <f t="shared" si="1140"/>
        <v>6188.3510999999999</v>
      </c>
      <c r="Q4325">
        <v>740033</v>
      </c>
      <c r="R4325" t="s">
        <v>281</v>
      </c>
      <c r="S4325" t="s">
        <v>292</v>
      </c>
      <c r="T4325" t="str">
        <f t="shared" si="1141"/>
        <v>VEN</v>
      </c>
      <c r="U4325" t="s">
        <v>293</v>
      </c>
      <c r="V4325" s="33">
        <f t="shared" si="1142"/>
        <v>18420</v>
      </c>
      <c r="W4325">
        <f t="shared" si="1143"/>
        <v>500</v>
      </c>
      <c r="X4325" s="33">
        <f t="shared" si="1144"/>
        <v>16047.51</v>
      </c>
      <c r="Y4325" s="33">
        <f t="shared" si="1145"/>
        <v>2372.4899999999998</v>
      </c>
      <c r="Z4325" s="45">
        <f t="shared" si="1146"/>
        <v>0.33052937567861018</v>
      </c>
      <c r="AA4325" s="33">
        <f t="shared" si="1147"/>
        <v>6088.3510999999999</v>
      </c>
      <c r="AB4325" s="45">
        <f t="shared" si="1148"/>
        <v>0.37939537660359768</v>
      </c>
      <c r="AC4325" s="33">
        <f>IFERROR($X4325/VLOOKUP(CONCATENATE("USD",C4325),[1]GEINDICE!AR$1:AS$65536,2,0),"")</f>
        <v>2811.0620631667452</v>
      </c>
      <c r="AD4325" s="33">
        <f>IFERROR($AA4325/VLOOKUP(CONCATENATE("USD",C4325),[1]GEINDICE!AR$1:AS$65536,2,0),"")</f>
        <v>1066.5039501112337</v>
      </c>
      <c r="AE4325" s="33">
        <f>IFERROR($X4325/VLOOKUP(CONCATENATE("EUR",C4325),[1]GEINDICE!AR$1:AS$65536,2,0),"")</f>
        <v>2477.3468978186702</v>
      </c>
      <c r="AF4325" s="33">
        <f>IFERROR($AA4325/VLOOKUP(CONCATENATE("EUR",C4325),[1]GEINDICE!AR$1:AS$65536,2,0),"")</f>
        <v>939.89395927566875</v>
      </c>
      <c r="AG4325" s="48" t="str">
        <f>VLOOKUP(E4325,[1]Apresentação!AW$1:AX$65536,2,0)</f>
        <v xml:space="preserve">                    4 - CERAMIC AUXILIARIES</v>
      </c>
      <c r="AH4325" s="48" t="str">
        <f t="shared" si="1149"/>
        <v xml:space="preserve">         5117000055 - MP 9020</v>
      </c>
      <c r="AI4325" s="49" t="str">
        <f t="shared" si="1150"/>
        <v xml:space="preserve">     K00095 - COLORMINAS COLORIFICIO E MINERACAO SA</v>
      </c>
      <c r="AJ4325" t="str">
        <f t="shared" si="1151"/>
        <v xml:space="preserve">     93 - RESALES</v>
      </c>
      <c r="AK4325" t="str">
        <f t="shared" si="1152"/>
        <v/>
      </c>
      <c r="AL4325">
        <f t="shared" si="1153"/>
        <v>5</v>
      </c>
      <c r="AM4325" t="str">
        <f t="shared" si="1154"/>
        <v>2025 5</v>
      </c>
      <c r="AN4325" t="str">
        <f t="shared" si="1155"/>
        <v xml:space="preserve">COLORMINAS </v>
      </c>
    </row>
    <row r="4326" spans="1:40" x14ac:dyDescent="0.35">
      <c r="A4326">
        <v>82590</v>
      </c>
      <c r="B4326" t="s">
        <v>274</v>
      </c>
      <c r="C4326" s="31">
        <v>45807</v>
      </c>
      <c r="D4326" t="s">
        <v>275</v>
      </c>
      <c r="E4326" t="s">
        <v>276</v>
      </c>
      <c r="F4326" t="s">
        <v>591</v>
      </c>
      <c r="G4326" t="s">
        <v>592</v>
      </c>
      <c r="H4326" t="s">
        <v>579</v>
      </c>
      <c r="I4326" t="s">
        <v>580</v>
      </c>
      <c r="J4326">
        <v>2000</v>
      </c>
      <c r="K4326">
        <v>93420</v>
      </c>
      <c r="L4326">
        <v>39436.635589999998</v>
      </c>
      <c r="M4326">
        <v>12032.49</v>
      </c>
      <c r="N4326">
        <v>46.71</v>
      </c>
      <c r="O4326" s="32">
        <f t="shared" si="1139"/>
        <v>81387.509999999995</v>
      </c>
      <c r="P4326" s="32">
        <f t="shared" si="1140"/>
        <v>41950.874409999997</v>
      </c>
      <c r="Q4326">
        <v>740034</v>
      </c>
      <c r="R4326" t="s">
        <v>281</v>
      </c>
      <c r="S4326" t="s">
        <v>292</v>
      </c>
      <c r="T4326" t="str">
        <f t="shared" si="1141"/>
        <v>VEN</v>
      </c>
      <c r="U4326" t="s">
        <v>293</v>
      </c>
      <c r="V4326" s="33">
        <f t="shared" si="1142"/>
        <v>93420</v>
      </c>
      <c r="W4326">
        <f t="shared" si="1143"/>
        <v>2000</v>
      </c>
      <c r="X4326" s="33">
        <f t="shared" si="1144"/>
        <v>81387.509999999995</v>
      </c>
      <c r="Y4326" s="33">
        <f t="shared" si="1145"/>
        <v>12032.49</v>
      </c>
      <c r="Z4326" s="45">
        <f t="shared" si="1146"/>
        <v>0.44477493481053304</v>
      </c>
      <c r="AA4326" s="33">
        <f t="shared" si="1147"/>
        <v>41550.874409999997</v>
      </c>
      <c r="AB4326" s="45">
        <f t="shared" si="1148"/>
        <v>0.51053133840806775</v>
      </c>
      <c r="AC4326" s="33">
        <f>IFERROR($X4326/VLOOKUP(CONCATENATE("USD",C4326),[1]GEINDICE!AR$1:AS$65536,2,0),"")</f>
        <v>14256.750223343317</v>
      </c>
      <c r="AD4326" s="33">
        <f>IFERROR($AA4326/VLOOKUP(CONCATENATE("USD",C4326),[1]GEINDICE!AR$1:AS$65536,2,0),"")</f>
        <v>7278.5177728729823</v>
      </c>
      <c r="AE4326" s="33">
        <f>IFERROR($X4326/VLOOKUP(CONCATENATE("EUR",C4326),[1]GEINDICE!AR$1:AS$65536,2,0),"")</f>
        <v>12564.260462818591</v>
      </c>
      <c r="AF4326" s="33">
        <f>IFERROR($AA4326/VLOOKUP(CONCATENATE("EUR",C4326),[1]GEINDICE!AR$1:AS$65536,2,0),"")</f>
        <v>6414.4487101903442</v>
      </c>
      <c r="AG4326" s="48" t="str">
        <f>VLOOKUP(E4326,[1]Apresentação!AW$1:AX$65536,2,0)</f>
        <v xml:space="preserve">                    4 - CERAMIC AUXILIARIES</v>
      </c>
      <c r="AH4326" s="48" t="str">
        <f t="shared" si="1149"/>
        <v xml:space="preserve">         5117000055 - MP 9020</v>
      </c>
      <c r="AI4326" s="49" t="str">
        <f t="shared" si="1150"/>
        <v xml:space="preserve">     K00239 - TERRAR INDUSTRIA E COMERCIO LTDA</v>
      </c>
      <c r="AJ4326" t="str">
        <f t="shared" si="1151"/>
        <v xml:space="preserve">     93 - RESALES</v>
      </c>
      <c r="AK4326" t="str">
        <f t="shared" si="1152"/>
        <v/>
      </c>
      <c r="AL4326">
        <f t="shared" si="1153"/>
        <v>5</v>
      </c>
      <c r="AM4326" t="str">
        <f t="shared" si="1154"/>
        <v>2025 5</v>
      </c>
      <c r="AN4326" t="str">
        <f t="shared" si="1155"/>
        <v xml:space="preserve">TERRAR </v>
      </c>
    </row>
    <row r="4327" spans="1:40" x14ac:dyDescent="0.35">
      <c r="A4327">
        <v>83405</v>
      </c>
      <c r="B4327" t="s">
        <v>274</v>
      </c>
      <c r="C4327" s="31">
        <v>45875</v>
      </c>
      <c r="D4327" t="s">
        <v>275</v>
      </c>
      <c r="E4327" t="s">
        <v>276</v>
      </c>
      <c r="F4327" t="s">
        <v>326</v>
      </c>
      <c r="G4327" t="s">
        <v>327</v>
      </c>
      <c r="H4327" t="s">
        <v>579</v>
      </c>
      <c r="I4327" t="s">
        <v>580</v>
      </c>
      <c r="J4327">
        <v>1000</v>
      </c>
      <c r="K4327">
        <v>34752</v>
      </c>
      <c r="L4327">
        <v>20188.63753</v>
      </c>
      <c r="M4327">
        <v>4476.0600000000004</v>
      </c>
      <c r="N4327">
        <v>34.752000000000002</v>
      </c>
      <c r="O4327" s="32">
        <f t="shared" si="1139"/>
        <v>30275.94</v>
      </c>
      <c r="P4327" s="32">
        <f t="shared" si="1140"/>
        <v>10087.302469999999</v>
      </c>
      <c r="Q4327">
        <v>749175</v>
      </c>
      <c r="R4327" t="s">
        <v>281</v>
      </c>
      <c r="S4327" t="s">
        <v>292</v>
      </c>
      <c r="T4327" t="str">
        <f t="shared" si="1141"/>
        <v>VEN</v>
      </c>
      <c r="U4327" t="s">
        <v>300</v>
      </c>
      <c r="V4327" s="33">
        <f t="shared" si="1142"/>
        <v>34752</v>
      </c>
      <c r="W4327">
        <f t="shared" si="1143"/>
        <v>1000</v>
      </c>
      <c r="X4327" s="33">
        <f t="shared" si="1144"/>
        <v>30275.94</v>
      </c>
      <c r="Y4327" s="33">
        <f t="shared" si="1145"/>
        <v>4476.0600000000004</v>
      </c>
      <c r="Z4327" s="45">
        <f t="shared" si="1146"/>
        <v>0.28451031508977898</v>
      </c>
      <c r="AA4327" s="33">
        <f t="shared" si="1147"/>
        <v>9887.3024699999987</v>
      </c>
      <c r="AB4327" s="45">
        <f t="shared" si="1148"/>
        <v>0.32657293117901537</v>
      </c>
      <c r="AC4327" s="33">
        <f>IFERROR($X4327/VLOOKUP(CONCATENATE("USD",C4327),[1]GEINDICE!AR$1:AS$65536,2,0),"")</f>
        <v>5524.6049414254949</v>
      </c>
      <c r="AD4327" s="33">
        <f>IFERROR($AA4327/VLOOKUP(CONCATENATE("USD",C4327),[1]GEINDICE!AR$1:AS$65536,2,0),"")</f>
        <v>1804.1864293273966</v>
      </c>
      <c r="AE4327" s="33">
        <f>IFERROR($X4327/VLOOKUP(CONCATENATE("EUR",C4327),[1]GEINDICE!AR$1:AS$65536,2,0),"")</f>
        <v>4743.3634141755965</v>
      </c>
      <c r="AF4327" s="33">
        <f>IFERROR($AA4327/VLOOKUP(CONCATENATE("EUR",C4327),[1]GEINDICE!AR$1:AS$65536,2,0),"")</f>
        <v>1549.0540938146264</v>
      </c>
      <c r="AG4327" s="46" t="str">
        <f>VLOOKUP(E4327,[1]Apresentação!AW$1:AX$65536,2,0)</f>
        <v xml:space="preserve">                    4 - CERAMIC AUXILIARIES</v>
      </c>
      <c r="AH4327" s="46" t="str">
        <f t="shared" si="1149"/>
        <v xml:space="preserve">         5117000055 - MP 9020</v>
      </c>
      <c r="AI4327" s="47" t="str">
        <f t="shared" si="1150"/>
        <v xml:space="preserve">     K00198 - PBG S.A</v>
      </c>
      <c r="AJ4327" t="str">
        <f t="shared" si="1151"/>
        <v xml:space="preserve">     93 - RESALES</v>
      </c>
      <c r="AK4327" t="str">
        <f t="shared" si="1152"/>
        <v/>
      </c>
      <c r="AL4327">
        <f t="shared" si="1153"/>
        <v>8</v>
      </c>
      <c r="AM4327" t="str">
        <f t="shared" si="1154"/>
        <v>2025 8</v>
      </c>
      <c r="AN4327" t="str">
        <f t="shared" si="1155"/>
        <v xml:space="preserve">PBG </v>
      </c>
    </row>
    <row r="4328" spans="1:40" x14ac:dyDescent="0.35">
      <c r="A4328">
        <v>83856</v>
      </c>
      <c r="B4328" t="s">
        <v>274</v>
      </c>
      <c r="C4328" s="31">
        <v>45912</v>
      </c>
      <c r="D4328" t="s">
        <v>275</v>
      </c>
      <c r="E4328" t="s">
        <v>276</v>
      </c>
      <c r="F4328" t="s">
        <v>600</v>
      </c>
      <c r="G4328" t="s">
        <v>601</v>
      </c>
      <c r="H4328" t="s">
        <v>579</v>
      </c>
      <c r="I4328" t="s">
        <v>580</v>
      </c>
      <c r="J4328">
        <v>600</v>
      </c>
      <c r="K4328">
        <v>21508.2</v>
      </c>
      <c r="L4328">
        <v>11954.293240000001</v>
      </c>
      <c r="M4328">
        <v>2770.26</v>
      </c>
      <c r="N4328">
        <v>35.847000000000001</v>
      </c>
      <c r="O4328" s="32">
        <f t="shared" si="1139"/>
        <v>18737.940000000002</v>
      </c>
      <c r="P4328" s="32">
        <f t="shared" si="1140"/>
        <v>6783.6467600000014</v>
      </c>
      <c r="Q4328">
        <v>761309</v>
      </c>
      <c r="R4328" t="s">
        <v>281</v>
      </c>
      <c r="S4328" t="s">
        <v>292</v>
      </c>
      <c r="T4328" t="str">
        <f t="shared" si="1141"/>
        <v>VEN</v>
      </c>
      <c r="U4328" t="s">
        <v>293</v>
      </c>
      <c r="V4328" s="33">
        <f t="shared" si="1142"/>
        <v>21508.2</v>
      </c>
      <c r="W4328">
        <f t="shared" si="1143"/>
        <v>600</v>
      </c>
      <c r="X4328" s="33">
        <f t="shared" si="1144"/>
        <v>18737.940000000002</v>
      </c>
      <c r="Y4328" s="33">
        <f t="shared" si="1145"/>
        <v>2770.26</v>
      </c>
      <c r="Z4328" s="45">
        <f t="shared" si="1146"/>
        <v>0.3098188951190709</v>
      </c>
      <c r="AA4328" s="33">
        <f t="shared" si="1147"/>
        <v>6663.6467600000014</v>
      </c>
      <c r="AB4328" s="45">
        <f t="shared" si="1148"/>
        <v>0.35562323072867136</v>
      </c>
      <c r="AC4328" s="33">
        <f>IFERROR($X4328/VLOOKUP(CONCATENATE("USD",C4328),[1]GEINDICE!AR$1:AS$65536,2,0),"")</f>
        <v>3490.8694599176561</v>
      </c>
      <c r="AD4328" s="33">
        <f>IFERROR($AA4328/VLOOKUP(CONCATENATE("USD",C4328),[1]GEINDICE!AR$1:AS$65536,2,0),"")</f>
        <v>1241.4342753879689</v>
      </c>
      <c r="AE4328" s="33">
        <f>IFERROR($X4328/VLOOKUP(CONCATENATE("EUR",C4328),[1]GEINDICE!AR$1:AS$65536,2,0),"")</f>
        <v>2979.8101235628073</v>
      </c>
      <c r="AF4328" s="33">
        <f>IFERROR($AA4328/VLOOKUP(CONCATENATE("EUR",C4328),[1]GEINDICE!AR$1:AS$65536,2,0),"")</f>
        <v>1059.6897030994071</v>
      </c>
      <c r="AG4328" s="48" t="str">
        <f>VLOOKUP(E4328,[1]Apresentação!AW$1:AX$65536,2,0)</f>
        <v xml:space="preserve">                    4 - CERAMIC AUXILIARIES</v>
      </c>
      <c r="AH4328" s="48" t="str">
        <f t="shared" si="1149"/>
        <v xml:space="preserve">         5117000055 - MP 9020</v>
      </c>
      <c r="AI4328" s="49" t="str">
        <f t="shared" si="1150"/>
        <v xml:space="preserve">     K00104 - OMEGA COMERCIO DE CORANTES CERAMICOS LTDA</v>
      </c>
      <c r="AJ4328" t="str">
        <f t="shared" si="1151"/>
        <v xml:space="preserve">     93 - RESALES</v>
      </c>
      <c r="AK4328" t="str">
        <f t="shared" si="1152"/>
        <v/>
      </c>
      <c r="AL4328">
        <f t="shared" si="1153"/>
        <v>9</v>
      </c>
      <c r="AM4328" t="str">
        <f t="shared" si="1154"/>
        <v>2025 9</v>
      </c>
      <c r="AN4328" t="str">
        <f t="shared" si="1155"/>
        <v xml:space="preserve">OMEGA </v>
      </c>
    </row>
    <row r="4329" spans="1:40" x14ac:dyDescent="0.35">
      <c r="A4329">
        <v>82849</v>
      </c>
      <c r="B4329" t="s">
        <v>274</v>
      </c>
      <c r="C4329" s="31">
        <v>45831</v>
      </c>
      <c r="D4329" t="s">
        <v>275</v>
      </c>
      <c r="E4329" t="s">
        <v>276</v>
      </c>
      <c r="F4329" t="s">
        <v>591</v>
      </c>
      <c r="G4329" t="s">
        <v>592</v>
      </c>
      <c r="H4329" t="s">
        <v>579</v>
      </c>
      <c r="I4329" t="s">
        <v>580</v>
      </c>
      <c r="J4329">
        <v>2000</v>
      </c>
      <c r="K4329">
        <v>93420</v>
      </c>
      <c r="L4329">
        <v>39948.950689999998</v>
      </c>
      <c r="M4329">
        <v>12032.49</v>
      </c>
      <c r="N4329">
        <v>46.71</v>
      </c>
      <c r="O4329" s="32">
        <f t="shared" si="1139"/>
        <v>81387.509999999995</v>
      </c>
      <c r="P4329" s="32">
        <f t="shared" si="1140"/>
        <v>41438.559309999997</v>
      </c>
      <c r="Q4329">
        <v>741802</v>
      </c>
      <c r="R4329" t="s">
        <v>281</v>
      </c>
      <c r="S4329" t="s">
        <v>292</v>
      </c>
      <c r="T4329" t="str">
        <f t="shared" si="1141"/>
        <v>VEN</v>
      </c>
      <c r="U4329" t="s">
        <v>293</v>
      </c>
      <c r="V4329" s="33">
        <f t="shared" si="1142"/>
        <v>93420</v>
      </c>
      <c r="W4329">
        <f t="shared" si="1143"/>
        <v>2000</v>
      </c>
      <c r="X4329" s="33">
        <f t="shared" si="1144"/>
        <v>81387.509999999995</v>
      </c>
      <c r="Y4329" s="33">
        <f t="shared" si="1145"/>
        <v>12032.49</v>
      </c>
      <c r="Z4329" s="45">
        <f t="shared" si="1146"/>
        <v>0.43929093673731534</v>
      </c>
      <c r="AA4329" s="33">
        <f t="shared" si="1147"/>
        <v>41038.559309999997</v>
      </c>
      <c r="AB4329" s="45">
        <f t="shared" si="1148"/>
        <v>0.50423657524354781</v>
      </c>
      <c r="AC4329" s="33">
        <f>IFERROR($X4329/VLOOKUP(CONCATENATE("USD",C4329),[1]GEINDICE!AR$1:AS$65536,2,0),"")</f>
        <v>14740.642602285692</v>
      </c>
      <c r="AD4329" s="33">
        <f>IFERROR($AA4329/VLOOKUP(CONCATENATE("USD",C4329),[1]GEINDICE!AR$1:AS$65536,2,0),"")</f>
        <v>7432.7711426656761</v>
      </c>
      <c r="AE4329" s="33">
        <f>IFERROR($X4329/VLOOKUP(CONCATENATE("EUR",C4329),[1]GEINDICE!AR$1:AS$65536,2,0),"")</f>
        <v>12774.683723120388</v>
      </c>
      <c r="AF4329" s="33">
        <f>IFERROR($AA4329/VLOOKUP(CONCATENATE("EUR",C4329),[1]GEINDICE!AR$1:AS$65536,2,0),"")</f>
        <v>6441.4627703657188</v>
      </c>
      <c r="AG4329" s="48" t="str">
        <f>VLOOKUP(E4329,[1]Apresentação!AW$1:AX$65536,2,0)</f>
        <v xml:space="preserve">                    4 - CERAMIC AUXILIARIES</v>
      </c>
      <c r="AH4329" s="48" t="str">
        <f t="shared" si="1149"/>
        <v xml:space="preserve">         5117000055 - MP 9020</v>
      </c>
      <c r="AI4329" s="49" t="str">
        <f t="shared" si="1150"/>
        <v xml:space="preserve">     K00239 - TERRAR INDUSTRIA E COMERCIO LTDA</v>
      </c>
      <c r="AJ4329" t="str">
        <f t="shared" si="1151"/>
        <v xml:space="preserve">     93 - RESALES</v>
      </c>
      <c r="AK4329" t="str">
        <f t="shared" si="1152"/>
        <v/>
      </c>
      <c r="AL4329">
        <f t="shared" si="1153"/>
        <v>6</v>
      </c>
      <c r="AM4329" t="str">
        <f t="shared" si="1154"/>
        <v>2025 6</v>
      </c>
      <c r="AN4329" t="str">
        <f t="shared" si="1155"/>
        <v xml:space="preserve">TERRAR </v>
      </c>
    </row>
    <row r="4330" spans="1:40" x14ac:dyDescent="0.35">
      <c r="A4330">
        <v>82917</v>
      </c>
      <c r="B4330" t="s">
        <v>274</v>
      </c>
      <c r="C4330" s="31">
        <v>45838</v>
      </c>
      <c r="D4330" t="s">
        <v>275</v>
      </c>
      <c r="E4330" t="s">
        <v>276</v>
      </c>
      <c r="F4330" t="s">
        <v>591</v>
      </c>
      <c r="G4330" t="s">
        <v>592</v>
      </c>
      <c r="H4330" t="s">
        <v>579</v>
      </c>
      <c r="I4330" t="s">
        <v>580</v>
      </c>
      <c r="J4330">
        <v>2000</v>
      </c>
      <c r="K4330">
        <v>93420</v>
      </c>
      <c r="L4330">
        <v>39948.950689999998</v>
      </c>
      <c r="M4330">
        <v>12032.49</v>
      </c>
      <c r="N4330">
        <v>46.71</v>
      </c>
      <c r="O4330" s="32">
        <f t="shared" si="1139"/>
        <v>81387.509999999995</v>
      </c>
      <c r="P4330" s="32">
        <f t="shared" si="1140"/>
        <v>41438.559309999997</v>
      </c>
      <c r="Q4330">
        <v>742277</v>
      </c>
      <c r="R4330" t="s">
        <v>281</v>
      </c>
      <c r="S4330" t="s">
        <v>292</v>
      </c>
      <c r="T4330" t="str">
        <f t="shared" si="1141"/>
        <v>VEN</v>
      </c>
      <c r="U4330" t="s">
        <v>293</v>
      </c>
      <c r="V4330" s="33">
        <f t="shared" si="1142"/>
        <v>93420</v>
      </c>
      <c r="W4330">
        <f t="shared" si="1143"/>
        <v>2000</v>
      </c>
      <c r="X4330" s="33">
        <f t="shared" si="1144"/>
        <v>81387.509999999995</v>
      </c>
      <c r="Y4330" s="33">
        <f t="shared" si="1145"/>
        <v>12032.49</v>
      </c>
      <c r="Z4330" s="45">
        <f t="shared" si="1146"/>
        <v>0.43929093673731534</v>
      </c>
      <c r="AA4330" s="33">
        <f t="shared" si="1147"/>
        <v>41038.559309999997</v>
      </c>
      <c r="AB4330" s="45">
        <f t="shared" si="1148"/>
        <v>0.50423657524354781</v>
      </c>
      <c r="AC4330" s="33">
        <f>IFERROR($X4330/VLOOKUP(CONCATENATE("USD",C4330),[1]GEINDICE!AR$1:AS$65536,2,0),"")</f>
        <v>14914.058749152478</v>
      </c>
      <c r="AD4330" s="33">
        <f>IFERROR($AA4330/VLOOKUP(CONCATENATE("USD",C4330),[1]GEINDICE!AR$1:AS$65536,2,0),"")</f>
        <v>7520.2139066537156</v>
      </c>
      <c r="AE4330" s="33">
        <f>IFERROR($X4330/VLOOKUP(CONCATENATE("EUR",C4330),[1]GEINDICE!AR$1:AS$65536,2,0),"")</f>
        <v>12671.261092947219</v>
      </c>
      <c r="AF4330" s="33">
        <f>IFERROR($AA4330/VLOOKUP(CONCATENATE("EUR",C4330),[1]GEINDICE!AR$1:AS$65536,2,0),"")</f>
        <v>6389.3132975245207</v>
      </c>
      <c r="AG4330" s="48" t="str">
        <f>VLOOKUP(E4330,[1]Apresentação!AW$1:AX$65536,2,0)</f>
        <v xml:space="preserve">                    4 - CERAMIC AUXILIARIES</v>
      </c>
      <c r="AH4330" s="48" t="str">
        <f t="shared" si="1149"/>
        <v xml:space="preserve">         5117000055 - MP 9020</v>
      </c>
      <c r="AI4330" s="49" t="str">
        <f t="shared" si="1150"/>
        <v xml:space="preserve">     K00239 - TERRAR INDUSTRIA E COMERCIO LTDA</v>
      </c>
      <c r="AJ4330" t="str">
        <f t="shared" si="1151"/>
        <v xml:space="preserve">     93 - RESALES</v>
      </c>
      <c r="AK4330" t="str">
        <f t="shared" si="1152"/>
        <v/>
      </c>
      <c r="AL4330">
        <f t="shared" si="1153"/>
        <v>6</v>
      </c>
      <c r="AM4330" t="str">
        <f t="shared" si="1154"/>
        <v>2025 6</v>
      </c>
      <c r="AN4330" t="str">
        <f t="shared" si="1155"/>
        <v xml:space="preserve">TERRAR </v>
      </c>
    </row>
    <row r="4331" spans="1:40" x14ac:dyDescent="0.35">
      <c r="A4331">
        <v>82724</v>
      </c>
      <c r="B4331" t="s">
        <v>274</v>
      </c>
      <c r="C4331" s="31">
        <v>45818</v>
      </c>
      <c r="D4331" t="s">
        <v>275</v>
      </c>
      <c r="E4331" t="s">
        <v>276</v>
      </c>
      <c r="F4331" t="s">
        <v>587</v>
      </c>
      <c r="G4331" t="s">
        <v>588</v>
      </c>
      <c r="H4331" t="s">
        <v>579</v>
      </c>
      <c r="I4331" t="s">
        <v>580</v>
      </c>
      <c r="J4331">
        <v>200</v>
      </c>
      <c r="K4331">
        <v>7160</v>
      </c>
      <c r="L4331">
        <v>3994.89507</v>
      </c>
      <c r="M4331">
        <v>922.2</v>
      </c>
      <c r="N4331">
        <v>35.800000000000004</v>
      </c>
      <c r="O4331" s="32">
        <f t="shared" si="1139"/>
        <v>6237.8</v>
      </c>
      <c r="P4331" s="32">
        <f t="shared" si="1140"/>
        <v>2242.9049300000001</v>
      </c>
      <c r="Q4331">
        <v>741030</v>
      </c>
      <c r="R4331" t="s">
        <v>281</v>
      </c>
      <c r="S4331" t="s">
        <v>292</v>
      </c>
      <c r="T4331" t="str">
        <f t="shared" si="1141"/>
        <v>VEN</v>
      </c>
      <c r="U4331" t="s">
        <v>293</v>
      </c>
      <c r="V4331" s="33">
        <f t="shared" si="1142"/>
        <v>7160</v>
      </c>
      <c r="W4331">
        <f t="shared" si="1143"/>
        <v>200</v>
      </c>
      <c r="X4331" s="33">
        <f t="shared" si="1144"/>
        <v>6237.8</v>
      </c>
      <c r="Y4331" s="33">
        <f t="shared" si="1145"/>
        <v>922.2</v>
      </c>
      <c r="Z4331" s="45">
        <f t="shared" si="1146"/>
        <v>0.3076682863128492</v>
      </c>
      <c r="AA4331" s="33">
        <f t="shared" si="1147"/>
        <v>2202.9049300000001</v>
      </c>
      <c r="AB4331" s="45">
        <f t="shared" si="1148"/>
        <v>0.35315414569239156</v>
      </c>
      <c r="AC4331" s="33">
        <f>IFERROR($X4331/VLOOKUP(CONCATENATE("USD",C4331),[1]GEINDICE!AR$1:AS$65536,2,0),"")</f>
        <v>1122.7748078549957</v>
      </c>
      <c r="AD4331" s="33">
        <f>IFERROR($AA4331/VLOOKUP(CONCATENATE("USD",C4331),[1]GEINDICE!AR$1:AS$65536,2,0),"")</f>
        <v>396.51257807297014</v>
      </c>
      <c r="AE4331" s="33">
        <f>IFERROR($X4331/VLOOKUP(CONCATENATE("EUR",C4331),[1]GEINDICE!AR$1:AS$65536,2,0),"")</f>
        <v>982.8259910506082</v>
      </c>
      <c r="AF4331" s="33">
        <f>IFERROR($AA4331/VLOOKUP(CONCATENATE("EUR",C4331),[1]GEINDICE!AR$1:AS$65536,2,0),"")</f>
        <v>347.08907323375564</v>
      </c>
      <c r="AG4331" s="48" t="str">
        <f>VLOOKUP(E4331,[1]Apresentação!AW$1:AX$65536,2,0)</f>
        <v xml:space="preserve">                    4 - CERAMIC AUXILIARIES</v>
      </c>
      <c r="AH4331" s="48" t="str">
        <f t="shared" si="1149"/>
        <v xml:space="preserve">         5117000055 - MP 9020</v>
      </c>
      <c r="AI4331" s="49" t="str">
        <f t="shared" si="1150"/>
        <v xml:space="preserve">     K00023 - SAN MARCOS REVESTIMENTOS CERAMICOS LTDA - CEJATEL</v>
      </c>
      <c r="AJ4331" t="str">
        <f t="shared" si="1151"/>
        <v xml:space="preserve">     93 - RESALES</v>
      </c>
      <c r="AK4331" t="str">
        <f t="shared" si="1152"/>
        <v/>
      </c>
      <c r="AL4331">
        <f t="shared" si="1153"/>
        <v>6</v>
      </c>
      <c r="AM4331" t="str">
        <f t="shared" si="1154"/>
        <v>2025 6</v>
      </c>
      <c r="AN4331" t="str">
        <f t="shared" si="1155"/>
        <v xml:space="preserve">SAN </v>
      </c>
    </row>
    <row r="4332" spans="1:40" x14ac:dyDescent="0.35">
      <c r="A4332">
        <v>84145</v>
      </c>
      <c r="B4332" t="s">
        <v>274</v>
      </c>
      <c r="C4332" s="31">
        <v>45937</v>
      </c>
      <c r="D4332" t="s">
        <v>275</v>
      </c>
      <c r="E4332" t="s">
        <v>276</v>
      </c>
      <c r="F4332" t="s">
        <v>600</v>
      </c>
      <c r="G4332" t="s">
        <v>601</v>
      </c>
      <c r="H4332" t="s">
        <v>579</v>
      </c>
      <c r="I4332" t="s">
        <v>580</v>
      </c>
      <c r="J4332">
        <v>600</v>
      </c>
      <c r="K4332">
        <v>21508.2</v>
      </c>
      <c r="L4332">
        <v>12375.395339999999</v>
      </c>
      <c r="M4332">
        <v>2770.26</v>
      </c>
      <c r="N4332">
        <v>35.847000000000001</v>
      </c>
      <c r="O4332" s="32">
        <f t="shared" si="1139"/>
        <v>18737.940000000002</v>
      </c>
      <c r="P4332" s="32">
        <f t="shared" si="1140"/>
        <v>6362.5446600000032</v>
      </c>
      <c r="Q4332">
        <v>763537</v>
      </c>
      <c r="R4332" t="s">
        <v>281</v>
      </c>
      <c r="S4332" t="s">
        <v>292</v>
      </c>
      <c r="T4332" t="str">
        <f t="shared" si="1141"/>
        <v>VEN</v>
      </c>
      <c r="U4332" t="s">
        <v>293</v>
      </c>
      <c r="V4332" s="33">
        <f t="shared" si="1142"/>
        <v>21508.2</v>
      </c>
      <c r="W4332">
        <f t="shared" si="1143"/>
        <v>600</v>
      </c>
      <c r="X4332" s="33">
        <f t="shared" si="1144"/>
        <v>18737.940000000002</v>
      </c>
      <c r="Y4332" s="33">
        <f t="shared" si="1145"/>
        <v>2770.26</v>
      </c>
      <c r="Z4332" s="45">
        <f t="shared" si="1146"/>
        <v>0.29024021814935713</v>
      </c>
      <c r="AA4332" s="33">
        <f t="shared" si="1147"/>
        <v>6242.5446600000032</v>
      </c>
      <c r="AB4332" s="45">
        <f t="shared" si="1148"/>
        <v>0.33314999727824951</v>
      </c>
      <c r="AC4332" s="33">
        <f>IFERROR($X4332/VLOOKUP(CONCATENATE("USD",C4332),[1]GEINDICE!AR$1:AS$65536,2,0),"")</f>
        <v>3511.4105278938591</v>
      </c>
      <c r="AD4332" s="33">
        <f>IFERROR($AA4332/VLOOKUP(CONCATENATE("USD",C4332),[1]GEINDICE!AR$1:AS$65536,2,0),"")</f>
        <v>1169.8264078106558</v>
      </c>
      <c r="AE4332" s="33">
        <f>IFERROR($X4332/VLOOKUP(CONCATENATE("EUR",C4332),[1]GEINDICE!AR$1:AS$65536,2,0),"")</f>
        <v>3007.6467472432228</v>
      </c>
      <c r="AF4332" s="33">
        <f>IFERROR($AA4332/VLOOKUP(CONCATENATE("EUR",C4332),[1]GEINDICE!AR$1:AS$65536,2,0),"")</f>
        <v>1001.9975056580156</v>
      </c>
      <c r="AG4332" s="48" t="str">
        <f>VLOOKUP(E4332,[1]Apresentação!AW$1:AX$65536,2,0)</f>
        <v xml:space="preserve">                    4 - CERAMIC AUXILIARIES</v>
      </c>
      <c r="AH4332" s="48" t="str">
        <f t="shared" si="1149"/>
        <v xml:space="preserve">         5117000055 - MP 9020</v>
      </c>
      <c r="AI4332" s="49" t="str">
        <f t="shared" si="1150"/>
        <v xml:space="preserve">     K00104 - OMEGA COMERCIO DE CORANTES CERAMICOS LTDA</v>
      </c>
      <c r="AJ4332" t="str">
        <f t="shared" si="1151"/>
        <v xml:space="preserve">     93 - RESALES</v>
      </c>
      <c r="AK4332" t="str">
        <f t="shared" si="1152"/>
        <v/>
      </c>
      <c r="AL4332">
        <f t="shared" si="1153"/>
        <v>10</v>
      </c>
      <c r="AM4332" t="str">
        <f t="shared" si="1154"/>
        <v>2025 10</v>
      </c>
      <c r="AN4332" t="str">
        <f t="shared" si="1155"/>
        <v xml:space="preserve">OMEGA </v>
      </c>
    </row>
    <row r="4333" spans="1:40" x14ac:dyDescent="0.35">
      <c r="A4333">
        <v>82926</v>
      </c>
      <c r="B4333" t="s">
        <v>274</v>
      </c>
      <c r="C4333" s="31">
        <v>45838</v>
      </c>
      <c r="D4333" t="s">
        <v>275</v>
      </c>
      <c r="E4333" t="s">
        <v>276</v>
      </c>
      <c r="F4333" t="s">
        <v>330</v>
      </c>
      <c r="G4333" t="s">
        <v>331</v>
      </c>
      <c r="H4333" t="s">
        <v>579</v>
      </c>
      <c r="I4333" t="s">
        <v>580</v>
      </c>
      <c r="J4333">
        <v>3000</v>
      </c>
      <c r="K4333">
        <v>101100</v>
      </c>
      <c r="L4333">
        <v>59923.426039999998</v>
      </c>
      <c r="M4333">
        <v>13021.68</v>
      </c>
      <c r="N4333">
        <v>33.700000000000003</v>
      </c>
      <c r="O4333" s="32">
        <f t="shared" si="1139"/>
        <v>88078.32</v>
      </c>
      <c r="P4333" s="32">
        <f t="shared" si="1140"/>
        <v>28154.893960000009</v>
      </c>
      <c r="Q4333">
        <v>742328</v>
      </c>
      <c r="R4333" t="s">
        <v>281</v>
      </c>
      <c r="S4333" t="s">
        <v>292</v>
      </c>
      <c r="T4333" t="str">
        <f t="shared" si="1141"/>
        <v>VEN</v>
      </c>
      <c r="U4333" t="s">
        <v>293</v>
      </c>
      <c r="V4333" s="33">
        <f t="shared" si="1142"/>
        <v>101100</v>
      </c>
      <c r="W4333">
        <f t="shared" si="1143"/>
        <v>3000</v>
      </c>
      <c r="X4333" s="33">
        <f t="shared" si="1144"/>
        <v>88078.32</v>
      </c>
      <c r="Y4333" s="33">
        <f t="shared" si="1145"/>
        <v>13021.68</v>
      </c>
      <c r="Z4333" s="45">
        <f t="shared" si="1146"/>
        <v>0.27255087992087051</v>
      </c>
      <c r="AA4333" s="33">
        <f t="shared" si="1147"/>
        <v>27554.893960000009</v>
      </c>
      <c r="AB4333" s="45">
        <f t="shared" si="1148"/>
        <v>0.31284536262726181</v>
      </c>
      <c r="AC4333" s="33">
        <f>IFERROR($X4333/VLOOKUP(CONCATENATE("USD",C4333),[1]GEINDICE!AR$1:AS$65536,2,0),"")</f>
        <v>16140.133037694013</v>
      </c>
      <c r="AD4333" s="33">
        <f>IFERROR($AA4333/VLOOKUP(CONCATENATE("USD",C4333),[1]GEINDICE!AR$1:AS$65536,2,0),"")</f>
        <v>5049.3657730296318</v>
      </c>
      <c r="AE4333" s="33">
        <f>IFERROR($X4333/VLOOKUP(CONCATENATE("EUR",C4333),[1]GEINDICE!AR$1:AS$65536,2,0),"")</f>
        <v>13712.956562354042</v>
      </c>
      <c r="AF4333" s="33">
        <f>IFERROR($AA4333/VLOOKUP(CONCATENATE("EUR",C4333),[1]GEINDICE!AR$1:AS$65536,2,0),"")</f>
        <v>4290.0348684415394</v>
      </c>
      <c r="AG4333" s="48" t="str">
        <f>VLOOKUP(E4333,[1]Apresentação!AW$1:AX$65536,2,0)</f>
        <v xml:space="preserve">                    4 - CERAMIC AUXILIARIES</v>
      </c>
      <c r="AH4333" s="48" t="str">
        <f t="shared" si="1149"/>
        <v xml:space="preserve">         5117000055 - MP 9020</v>
      </c>
      <c r="AI4333" s="49" t="str">
        <f t="shared" si="1150"/>
        <v xml:space="preserve">     K00232 - TORRECID DO BRASIL FRITAS E ESMALTES E CORANTES LTDA</v>
      </c>
      <c r="AJ4333" t="str">
        <f t="shared" si="1151"/>
        <v xml:space="preserve">     93 - RESALES</v>
      </c>
      <c r="AK4333" t="str">
        <f t="shared" si="1152"/>
        <v/>
      </c>
      <c r="AL4333">
        <f t="shared" si="1153"/>
        <v>6</v>
      </c>
      <c r="AM4333" t="str">
        <f t="shared" si="1154"/>
        <v>2025 6</v>
      </c>
      <c r="AN4333" t="str">
        <f t="shared" si="1155"/>
        <v xml:space="preserve">TORRECID </v>
      </c>
    </row>
    <row r="4334" spans="1:40" x14ac:dyDescent="0.35">
      <c r="A4334">
        <v>83549</v>
      </c>
      <c r="B4334" t="s">
        <v>274</v>
      </c>
      <c r="C4334" s="31">
        <v>45888</v>
      </c>
      <c r="D4334" t="s">
        <v>275</v>
      </c>
      <c r="E4334" t="s">
        <v>276</v>
      </c>
      <c r="F4334" t="s">
        <v>326</v>
      </c>
      <c r="G4334" t="s">
        <v>327</v>
      </c>
      <c r="H4334" t="s">
        <v>579</v>
      </c>
      <c r="I4334" t="s">
        <v>580</v>
      </c>
      <c r="J4334">
        <v>1000</v>
      </c>
      <c r="K4334">
        <v>34752</v>
      </c>
      <c r="L4334">
        <v>20188.63753</v>
      </c>
      <c r="M4334">
        <v>4476.0600000000004</v>
      </c>
      <c r="N4334">
        <v>34.752000000000002</v>
      </c>
      <c r="O4334" s="32">
        <f t="shared" si="1139"/>
        <v>30275.94</v>
      </c>
      <c r="P4334" s="32">
        <f t="shared" si="1140"/>
        <v>10087.302469999999</v>
      </c>
      <c r="Q4334">
        <v>757866</v>
      </c>
      <c r="R4334" t="s">
        <v>281</v>
      </c>
      <c r="S4334" t="s">
        <v>292</v>
      </c>
      <c r="T4334" t="str">
        <f t="shared" si="1141"/>
        <v>VEN</v>
      </c>
      <c r="U4334" t="s">
        <v>293</v>
      </c>
      <c r="V4334" s="33">
        <f t="shared" si="1142"/>
        <v>34752</v>
      </c>
      <c r="W4334">
        <f t="shared" si="1143"/>
        <v>1000</v>
      </c>
      <c r="X4334" s="33">
        <f t="shared" si="1144"/>
        <v>30275.94</v>
      </c>
      <c r="Y4334" s="33">
        <f t="shared" si="1145"/>
        <v>4476.0600000000004</v>
      </c>
      <c r="Z4334" s="45">
        <f t="shared" si="1146"/>
        <v>0.28451031508977898</v>
      </c>
      <c r="AA4334" s="33">
        <f t="shared" si="1147"/>
        <v>9887.3024699999987</v>
      </c>
      <c r="AB4334" s="45">
        <f t="shared" si="1148"/>
        <v>0.32657293117901537</v>
      </c>
      <c r="AC4334" s="33">
        <f>IFERROR($X4334/VLOOKUP(CONCATENATE("USD",C4334),[1]GEINDICE!AR$1:AS$65536,2,0),"")</f>
        <v>5533.2882520652083</v>
      </c>
      <c r="AD4334" s="33">
        <f>IFERROR($AA4334/VLOOKUP(CONCATENATE("USD",C4334),[1]GEINDICE!AR$1:AS$65536,2,0),"")</f>
        <v>1807.0221635353457</v>
      </c>
      <c r="AE4334" s="33">
        <f>IFERROR($X4334/VLOOKUP(CONCATENATE("EUR",C4334),[1]GEINDICE!AR$1:AS$65536,2,0),"")</f>
        <v>4745.5195222495649</v>
      </c>
      <c r="AF4334" s="33">
        <f>IFERROR($AA4334/VLOOKUP(CONCATENATE("EUR",C4334),[1]GEINDICE!AR$1:AS$65536,2,0),"")</f>
        <v>1549.7582203482812</v>
      </c>
      <c r="AG4334" s="48" t="str">
        <f>VLOOKUP(E4334,[1]Apresentação!AW$1:AX$65536,2,0)</f>
        <v xml:space="preserve">                    4 - CERAMIC AUXILIARIES</v>
      </c>
      <c r="AH4334" s="48" t="str">
        <f t="shared" si="1149"/>
        <v xml:space="preserve">         5117000055 - MP 9020</v>
      </c>
      <c r="AI4334" s="49" t="str">
        <f t="shared" si="1150"/>
        <v xml:space="preserve">     K00198 - PBG S.A</v>
      </c>
      <c r="AJ4334" t="str">
        <f t="shared" si="1151"/>
        <v xml:space="preserve">     93 - RESALES</v>
      </c>
      <c r="AK4334" t="str">
        <f t="shared" si="1152"/>
        <v/>
      </c>
      <c r="AL4334">
        <f t="shared" si="1153"/>
        <v>8</v>
      </c>
      <c r="AM4334" t="str">
        <f t="shared" si="1154"/>
        <v>2025 8</v>
      </c>
      <c r="AN4334" t="str">
        <f t="shared" si="1155"/>
        <v xml:space="preserve">PBG </v>
      </c>
    </row>
    <row r="4335" spans="1:40" x14ac:dyDescent="0.35">
      <c r="A4335">
        <v>83550</v>
      </c>
      <c r="B4335" t="s">
        <v>274</v>
      </c>
      <c r="C4335" s="31">
        <v>45888</v>
      </c>
      <c r="D4335" t="s">
        <v>275</v>
      </c>
      <c r="E4335" t="s">
        <v>276</v>
      </c>
      <c r="F4335" t="s">
        <v>591</v>
      </c>
      <c r="G4335" t="s">
        <v>592</v>
      </c>
      <c r="H4335" t="s">
        <v>579</v>
      </c>
      <c r="I4335" t="s">
        <v>580</v>
      </c>
      <c r="J4335">
        <v>2000</v>
      </c>
      <c r="K4335">
        <v>93420</v>
      </c>
      <c r="L4335">
        <v>40377.275049999997</v>
      </c>
      <c r="M4335">
        <v>12032.49</v>
      </c>
      <c r="N4335">
        <v>46.71</v>
      </c>
      <c r="O4335" s="32">
        <f t="shared" si="1139"/>
        <v>81387.509999999995</v>
      </c>
      <c r="P4335" s="32">
        <f t="shared" si="1140"/>
        <v>41010.234949999998</v>
      </c>
      <c r="Q4335">
        <v>757868</v>
      </c>
      <c r="R4335" t="s">
        <v>281</v>
      </c>
      <c r="S4335" t="s">
        <v>292</v>
      </c>
      <c r="T4335" t="str">
        <f t="shared" si="1141"/>
        <v>VEN</v>
      </c>
      <c r="U4335" t="s">
        <v>293</v>
      </c>
      <c r="V4335" s="33">
        <f t="shared" si="1142"/>
        <v>93420</v>
      </c>
      <c r="W4335">
        <f t="shared" si="1143"/>
        <v>2000</v>
      </c>
      <c r="X4335" s="33">
        <f t="shared" si="1144"/>
        <v>81387.509999999995</v>
      </c>
      <c r="Y4335" s="33">
        <f t="shared" si="1145"/>
        <v>12032.49</v>
      </c>
      <c r="Z4335" s="45">
        <f t="shared" si="1146"/>
        <v>0.43470600460286873</v>
      </c>
      <c r="AA4335" s="33">
        <f t="shared" si="1147"/>
        <v>40610.234949999998</v>
      </c>
      <c r="AB4335" s="45">
        <f t="shared" si="1148"/>
        <v>0.4989737976994259</v>
      </c>
      <c r="AC4335" s="33">
        <f>IFERROR($X4335/VLOOKUP(CONCATENATE("USD",C4335),[1]GEINDICE!AR$1:AS$65536,2,0),"")</f>
        <v>14874.535784779588</v>
      </c>
      <c r="AD4335" s="33">
        <f>IFERROR($AA4335/VLOOKUP(CONCATENATE("USD",C4335),[1]GEINDICE!AR$1:AS$65536,2,0),"")</f>
        <v>7422.0036095474807</v>
      </c>
      <c r="AE4335" s="33">
        <f>IFERROR($X4335/VLOOKUP(CONCATENATE("EUR",C4335),[1]GEINDICE!AR$1:AS$65536,2,0),"")</f>
        <v>12756.862960234484</v>
      </c>
      <c r="AF4335" s="33">
        <f>IFERROR($AA4335/VLOOKUP(CONCATENATE("EUR",C4335),[1]GEINDICE!AR$1:AS$65536,2,0),"")</f>
        <v>6365.340357999341</v>
      </c>
      <c r="AG4335" s="48" t="str">
        <f>VLOOKUP(E4335,[1]Apresentação!AW$1:AX$65536,2,0)</f>
        <v xml:space="preserve">                    4 - CERAMIC AUXILIARIES</v>
      </c>
      <c r="AH4335" s="48" t="str">
        <f t="shared" si="1149"/>
        <v xml:space="preserve">         5117000055 - MP 9020</v>
      </c>
      <c r="AI4335" s="49" t="str">
        <f t="shared" si="1150"/>
        <v xml:space="preserve">     K00239 - TERRAR INDUSTRIA E COMERCIO LTDA</v>
      </c>
      <c r="AJ4335" t="str">
        <f t="shared" si="1151"/>
        <v xml:space="preserve">     93 - RESALES</v>
      </c>
      <c r="AK4335" t="str">
        <f t="shared" si="1152"/>
        <v/>
      </c>
      <c r="AL4335">
        <f t="shared" si="1153"/>
        <v>8</v>
      </c>
      <c r="AM4335" t="str">
        <f t="shared" si="1154"/>
        <v>2025 8</v>
      </c>
      <c r="AN4335" t="str">
        <f t="shared" si="1155"/>
        <v xml:space="preserve">TERRAR </v>
      </c>
    </row>
    <row r="4336" spans="1:40" x14ac:dyDescent="0.35">
      <c r="A4336">
        <v>83553</v>
      </c>
      <c r="B4336" t="s">
        <v>274</v>
      </c>
      <c r="C4336" s="31">
        <v>45888</v>
      </c>
      <c r="D4336" t="s">
        <v>275</v>
      </c>
      <c r="E4336" t="s">
        <v>276</v>
      </c>
      <c r="F4336" t="s">
        <v>416</v>
      </c>
      <c r="G4336" t="s">
        <v>417</v>
      </c>
      <c r="H4336" t="s">
        <v>579</v>
      </c>
      <c r="I4336" t="s">
        <v>580</v>
      </c>
      <c r="J4336">
        <v>100</v>
      </c>
      <c r="K4336">
        <v>3475</v>
      </c>
      <c r="L4336">
        <v>2018.86375</v>
      </c>
      <c r="M4336">
        <v>447.58</v>
      </c>
      <c r="N4336">
        <v>34.75</v>
      </c>
      <c r="O4336" s="32">
        <f t="shared" si="1139"/>
        <v>3027.42</v>
      </c>
      <c r="P4336" s="32">
        <f t="shared" si="1140"/>
        <v>1008.5562500000001</v>
      </c>
      <c r="Q4336">
        <v>757891</v>
      </c>
      <c r="R4336" t="s">
        <v>281</v>
      </c>
      <c r="S4336" t="s">
        <v>292</v>
      </c>
      <c r="T4336" t="str">
        <f t="shared" si="1141"/>
        <v>VEN</v>
      </c>
      <c r="U4336" t="s">
        <v>293</v>
      </c>
      <c r="V4336" s="33">
        <f t="shared" si="1142"/>
        <v>3475</v>
      </c>
      <c r="W4336">
        <f t="shared" si="1143"/>
        <v>100</v>
      </c>
      <c r="X4336" s="33">
        <f t="shared" si="1144"/>
        <v>3027.42</v>
      </c>
      <c r="Y4336" s="33">
        <f t="shared" si="1145"/>
        <v>447.58</v>
      </c>
      <c r="Z4336" s="45">
        <f t="shared" si="1146"/>
        <v>0.28447661870503599</v>
      </c>
      <c r="AA4336" s="33">
        <f t="shared" si="1147"/>
        <v>988.55625000000009</v>
      </c>
      <c r="AB4336" s="45">
        <f t="shared" si="1148"/>
        <v>0.3265342271637236</v>
      </c>
      <c r="AC4336" s="33">
        <f>IFERROR($X4336/VLOOKUP(CONCATENATE("USD",C4336),[1]GEINDICE!AR$1:AS$65536,2,0),"")</f>
        <v>553.29702463630383</v>
      </c>
      <c r="AD4336" s="33">
        <f>IFERROR($AA4336/VLOOKUP(CONCATENATE("USD",C4336),[1]GEINDICE!AR$1:AS$65536,2,0),"")</f>
        <v>180.67041633160318</v>
      </c>
      <c r="AE4336" s="33">
        <f>IFERROR($X4336/VLOOKUP(CONCATENATE("EUR",C4336),[1]GEINDICE!AR$1:AS$65536,2,0),"")</f>
        <v>474.52467907020485</v>
      </c>
      <c r="AF4336" s="33">
        <f>IFERROR($AA4336/VLOOKUP(CONCATENATE("EUR",C4336),[1]GEINDICE!AR$1:AS$65536,2,0),"")</f>
        <v>154.9485493503033</v>
      </c>
      <c r="AG4336" s="48" t="str">
        <f>VLOOKUP(E4336,[1]Apresentação!AW$1:AX$65536,2,0)</f>
        <v xml:space="preserve">                    4 - CERAMIC AUXILIARIES</v>
      </c>
      <c r="AH4336" s="48" t="str">
        <f t="shared" si="1149"/>
        <v xml:space="preserve">         5117000055 - MP 9020</v>
      </c>
      <c r="AI4336" s="49" t="str">
        <f t="shared" si="1150"/>
        <v xml:space="preserve">     K00068 - OXFORD PORCELANAS S/A</v>
      </c>
      <c r="AJ4336" t="str">
        <f t="shared" si="1151"/>
        <v xml:space="preserve">     93 - RESALES</v>
      </c>
      <c r="AK4336" t="str">
        <f t="shared" si="1152"/>
        <v/>
      </c>
      <c r="AL4336">
        <f t="shared" si="1153"/>
        <v>8</v>
      </c>
      <c r="AM4336" t="str">
        <f t="shared" si="1154"/>
        <v>2025 8</v>
      </c>
      <c r="AN4336" t="str">
        <f t="shared" si="1155"/>
        <v xml:space="preserve">OXFORD </v>
      </c>
    </row>
    <row r="4337" spans="1:40" x14ac:dyDescent="0.35">
      <c r="A4337">
        <v>83293</v>
      </c>
      <c r="B4337" t="s">
        <v>274</v>
      </c>
      <c r="C4337" s="31">
        <v>45867</v>
      </c>
      <c r="D4337" t="s">
        <v>275</v>
      </c>
      <c r="E4337" t="s">
        <v>276</v>
      </c>
      <c r="F4337" t="s">
        <v>581</v>
      </c>
      <c r="G4337" t="s">
        <v>582</v>
      </c>
      <c r="H4337" t="s">
        <v>579</v>
      </c>
      <c r="I4337" t="s">
        <v>580</v>
      </c>
      <c r="J4337">
        <v>450</v>
      </c>
      <c r="K4337">
        <v>16578</v>
      </c>
      <c r="L4337">
        <v>9084.8868899999998</v>
      </c>
      <c r="M4337">
        <v>2135.25</v>
      </c>
      <c r="N4337">
        <v>36.840000000000003</v>
      </c>
      <c r="O4337" s="32">
        <f t="shared" si="1139"/>
        <v>14442.75</v>
      </c>
      <c r="P4337" s="32">
        <f t="shared" si="1140"/>
        <v>5357.8631100000002</v>
      </c>
      <c r="Q4337">
        <v>745519</v>
      </c>
      <c r="R4337" t="s">
        <v>281</v>
      </c>
      <c r="S4337" t="s">
        <v>292</v>
      </c>
      <c r="T4337" t="str">
        <f t="shared" si="1141"/>
        <v>VEN</v>
      </c>
      <c r="U4337" t="s">
        <v>293</v>
      </c>
      <c r="V4337" s="33">
        <f t="shared" si="1142"/>
        <v>16578</v>
      </c>
      <c r="W4337">
        <f t="shared" si="1143"/>
        <v>450</v>
      </c>
      <c r="X4337" s="33">
        <f t="shared" si="1144"/>
        <v>14442.75</v>
      </c>
      <c r="Y4337" s="33">
        <f t="shared" si="1145"/>
        <v>2135.25</v>
      </c>
      <c r="Z4337" s="45">
        <f t="shared" si="1146"/>
        <v>0.3177622819399204</v>
      </c>
      <c r="AA4337" s="33">
        <f t="shared" si="1147"/>
        <v>5267.8631100000002</v>
      </c>
      <c r="AB4337" s="45">
        <f t="shared" si="1148"/>
        <v>0.36474100223295425</v>
      </c>
      <c r="AC4337" s="33">
        <f>IFERROR($X4337/VLOOKUP(CONCATENATE("USD",C4337),[1]GEINDICE!AR$1:AS$65536,2,0),"")</f>
        <v>2589.9774047772753</v>
      </c>
      <c r="AD4337" s="33">
        <f>IFERROR($AA4337/VLOOKUP(CONCATENATE("USD",C4337),[1]GEINDICE!AR$1:AS$65536,2,0),"")</f>
        <v>944.6709543791693</v>
      </c>
      <c r="AE4337" s="33">
        <f>IFERROR($X4337/VLOOKUP(CONCATENATE("EUR",C4337),[1]GEINDICE!AR$1:AS$65536,2,0),"")</f>
        <v>2245.312791493066</v>
      </c>
      <c r="AF4337" s="33">
        <f>IFERROR($AA4337/VLOOKUP(CONCATENATE("EUR",C4337),[1]GEINDICE!AR$1:AS$65536,2,0),"")</f>
        <v>818.95763789565319</v>
      </c>
      <c r="AG4337" s="48" t="str">
        <f>VLOOKUP(E4337,[1]Apresentação!AW$1:AX$65536,2,0)</f>
        <v xml:space="preserve">                    4 - CERAMIC AUXILIARIES</v>
      </c>
      <c r="AH4337" s="48" t="str">
        <f t="shared" si="1149"/>
        <v xml:space="preserve">         5117000055 - MP 9020</v>
      </c>
      <c r="AI4337" s="49" t="str">
        <f t="shared" si="1150"/>
        <v xml:space="preserve">     K00170 - SMALTICERAM UNICER DO BRASIL LTDA-MATRIZ</v>
      </c>
      <c r="AJ4337" t="str">
        <f t="shared" si="1151"/>
        <v xml:space="preserve">     93 - RESALES</v>
      </c>
      <c r="AK4337" t="str">
        <f t="shared" si="1152"/>
        <v/>
      </c>
      <c r="AL4337">
        <f t="shared" si="1153"/>
        <v>7</v>
      </c>
      <c r="AM4337" t="str">
        <f t="shared" si="1154"/>
        <v>2025 7</v>
      </c>
      <c r="AN4337" t="str">
        <f t="shared" si="1155"/>
        <v xml:space="preserve">SMALTICERAM </v>
      </c>
    </row>
    <row r="4338" spans="1:40" x14ac:dyDescent="0.35">
      <c r="A4338">
        <v>83482</v>
      </c>
      <c r="B4338" t="s">
        <v>274</v>
      </c>
      <c r="C4338" s="31">
        <v>45881</v>
      </c>
      <c r="D4338" t="s">
        <v>275</v>
      </c>
      <c r="E4338" t="s">
        <v>276</v>
      </c>
      <c r="F4338" t="s">
        <v>600</v>
      </c>
      <c r="G4338" t="s">
        <v>601</v>
      </c>
      <c r="H4338" t="s">
        <v>579</v>
      </c>
      <c r="I4338" t="s">
        <v>580</v>
      </c>
      <c r="J4338">
        <v>600</v>
      </c>
      <c r="K4338">
        <v>21508.2</v>
      </c>
      <c r="L4338">
        <v>12113.18252</v>
      </c>
      <c r="M4338">
        <v>2770.26</v>
      </c>
      <c r="N4338">
        <v>35.847000000000001</v>
      </c>
      <c r="O4338" s="32">
        <f t="shared" si="1139"/>
        <v>18737.940000000002</v>
      </c>
      <c r="P4338" s="32">
        <f t="shared" si="1140"/>
        <v>6624.757480000002</v>
      </c>
      <c r="Q4338">
        <v>753295</v>
      </c>
      <c r="R4338" t="s">
        <v>281</v>
      </c>
      <c r="S4338" t="s">
        <v>292</v>
      </c>
      <c r="T4338" t="str">
        <f t="shared" si="1141"/>
        <v>VEN</v>
      </c>
      <c r="U4338" t="s">
        <v>293</v>
      </c>
      <c r="V4338" s="33">
        <f t="shared" si="1142"/>
        <v>21508.2</v>
      </c>
      <c r="W4338">
        <f t="shared" si="1143"/>
        <v>600</v>
      </c>
      <c r="X4338" s="33">
        <f t="shared" si="1144"/>
        <v>18737.940000000002</v>
      </c>
      <c r="Y4338" s="33">
        <f t="shared" si="1145"/>
        <v>2770.26</v>
      </c>
      <c r="Z4338" s="45">
        <f t="shared" si="1146"/>
        <v>0.30243151356226938</v>
      </c>
      <c r="AA4338" s="33">
        <f t="shared" si="1147"/>
        <v>6504.757480000002</v>
      </c>
      <c r="AB4338" s="45">
        <f t="shared" si="1148"/>
        <v>0.34714368174943466</v>
      </c>
      <c r="AC4338" s="33">
        <f>IFERROR($X4338/VLOOKUP(CONCATENATE("USD",C4338),[1]GEINDICE!AR$1:AS$65536,2,0),"")</f>
        <v>3466.6506327240436</v>
      </c>
      <c r="AD4338" s="33">
        <f>IFERROR($AA4338/VLOOKUP(CONCATENATE("USD",C4338),[1]GEINDICE!AR$1:AS$65536,2,0),"")</f>
        <v>1203.4258639828315</v>
      </c>
      <c r="AE4338" s="33">
        <f>IFERROR($X4338/VLOOKUP(CONCATENATE("EUR",C4338),[1]GEINDICE!AR$1:AS$65536,2,0),"")</f>
        <v>2969.7979237657505</v>
      </c>
      <c r="AF4338" s="33">
        <f>IFERROR($AA4338/VLOOKUP(CONCATENATE("EUR",C4338),[1]GEINDICE!AR$1:AS$65536,2,0),"")</f>
        <v>1030.9465853078693</v>
      </c>
      <c r="AG4338" s="48" t="str">
        <f>VLOOKUP(E4338,[1]Apresentação!AW$1:AX$65536,2,0)</f>
        <v xml:space="preserve">                    4 - CERAMIC AUXILIARIES</v>
      </c>
      <c r="AH4338" s="48" t="str">
        <f t="shared" si="1149"/>
        <v xml:space="preserve">         5117000055 - MP 9020</v>
      </c>
      <c r="AI4338" s="49" t="str">
        <f t="shared" si="1150"/>
        <v xml:space="preserve">     K00104 - OMEGA COMERCIO DE CORANTES CERAMICOS LTDA</v>
      </c>
      <c r="AJ4338" t="str">
        <f t="shared" si="1151"/>
        <v xml:space="preserve">     93 - RESALES</v>
      </c>
      <c r="AK4338" t="str">
        <f t="shared" si="1152"/>
        <v/>
      </c>
      <c r="AL4338">
        <f t="shared" si="1153"/>
        <v>8</v>
      </c>
      <c r="AM4338" t="str">
        <f t="shared" si="1154"/>
        <v>2025 8</v>
      </c>
      <c r="AN4338" t="str">
        <f t="shared" si="1155"/>
        <v xml:space="preserve">OMEGA </v>
      </c>
    </row>
    <row r="4339" spans="1:40" x14ac:dyDescent="0.35">
      <c r="A4339">
        <v>82605</v>
      </c>
      <c r="B4339" t="s">
        <v>274</v>
      </c>
      <c r="C4339" s="31">
        <v>45807</v>
      </c>
      <c r="D4339" t="s">
        <v>275</v>
      </c>
      <c r="E4339" t="s">
        <v>276</v>
      </c>
      <c r="F4339" t="s">
        <v>593</v>
      </c>
      <c r="G4339" t="s">
        <v>594</v>
      </c>
      <c r="H4339" t="s">
        <v>579</v>
      </c>
      <c r="I4339" t="s">
        <v>580</v>
      </c>
      <c r="J4339">
        <v>2000</v>
      </c>
      <c r="K4339">
        <v>72300</v>
      </c>
      <c r="L4339">
        <v>39436.635589999998</v>
      </c>
      <c r="M4339">
        <v>9312.24</v>
      </c>
      <c r="N4339">
        <v>36.15</v>
      </c>
      <c r="O4339" s="32">
        <f t="shared" si="1139"/>
        <v>62987.76</v>
      </c>
      <c r="P4339" s="32">
        <f t="shared" si="1140"/>
        <v>23551.124410000004</v>
      </c>
      <c r="Q4339">
        <v>740125</v>
      </c>
      <c r="R4339" t="s">
        <v>281</v>
      </c>
      <c r="S4339" t="s">
        <v>292</v>
      </c>
      <c r="T4339" t="str">
        <f t="shared" si="1141"/>
        <v>VEN</v>
      </c>
      <c r="U4339" t="s">
        <v>293</v>
      </c>
      <c r="V4339" s="33">
        <f t="shared" si="1142"/>
        <v>72300</v>
      </c>
      <c r="W4339">
        <f t="shared" si="1143"/>
        <v>2000</v>
      </c>
      <c r="X4339" s="33">
        <f t="shared" si="1144"/>
        <v>62987.76</v>
      </c>
      <c r="Y4339" s="33">
        <f t="shared" si="1145"/>
        <v>9312.24</v>
      </c>
      <c r="Z4339" s="45">
        <f t="shared" si="1146"/>
        <v>0.32020918962655609</v>
      </c>
      <c r="AA4339" s="33">
        <f t="shared" si="1147"/>
        <v>23151.124410000004</v>
      </c>
      <c r="AB4339" s="45">
        <f t="shared" si="1148"/>
        <v>0.36754957486978429</v>
      </c>
      <c r="AC4339" s="33">
        <f>IFERROR($X4339/VLOOKUP(CONCATENATE("USD",C4339),[1]GEINDICE!AR$1:AS$65536,2,0),"")</f>
        <v>11033.643386410216</v>
      </c>
      <c r="AD4339" s="33">
        <f>IFERROR($AA4339/VLOOKUP(CONCATENATE("USD",C4339),[1]GEINDICE!AR$1:AS$65536,2,0),"")</f>
        <v>4055.4109359398817</v>
      </c>
      <c r="AE4339" s="33">
        <f>IFERROR($X4339/VLOOKUP(CONCATENATE("EUR",C4339),[1]GEINDICE!AR$1:AS$65536,2,0),"")</f>
        <v>9723.784676659925</v>
      </c>
      <c r="AF4339" s="33">
        <f>IFERROR($AA4339/VLOOKUP(CONCATENATE("EUR",C4339),[1]GEINDICE!AR$1:AS$65536,2,0),"")</f>
        <v>3573.9729240316783</v>
      </c>
      <c r="AG4339" s="48" t="str">
        <f>VLOOKUP(E4339,[1]Apresentação!AW$1:AX$65536,2,0)</f>
        <v xml:space="preserve">                    4 - CERAMIC AUXILIARIES</v>
      </c>
      <c r="AH4339" s="48" t="str">
        <f t="shared" si="1149"/>
        <v xml:space="preserve">         5117000055 - MP 9020</v>
      </c>
      <c r="AI4339" s="49" t="str">
        <f t="shared" si="1150"/>
        <v xml:space="preserve">     K00205 - COLOROBBIA BRASIL PRODUTOS PARA CERAMICA LTDA</v>
      </c>
      <c r="AJ4339" t="str">
        <f t="shared" si="1151"/>
        <v xml:space="preserve">     93 - RESALES</v>
      </c>
      <c r="AK4339" t="str">
        <f t="shared" si="1152"/>
        <v/>
      </c>
      <c r="AL4339">
        <f t="shared" si="1153"/>
        <v>5</v>
      </c>
      <c r="AM4339" t="str">
        <f t="shared" si="1154"/>
        <v>2025 5</v>
      </c>
      <c r="AN4339" t="str">
        <f t="shared" si="1155"/>
        <v xml:space="preserve">COLOROBBIA </v>
      </c>
    </row>
    <row r="4340" spans="1:40" x14ac:dyDescent="0.35">
      <c r="A4340">
        <v>83771</v>
      </c>
      <c r="B4340" t="s">
        <v>274</v>
      </c>
      <c r="C4340" s="31">
        <v>45905</v>
      </c>
      <c r="D4340" t="s">
        <v>275</v>
      </c>
      <c r="E4340" t="s">
        <v>276</v>
      </c>
      <c r="F4340" t="s">
        <v>583</v>
      </c>
      <c r="G4340" t="s">
        <v>584</v>
      </c>
      <c r="H4340" t="s">
        <v>579</v>
      </c>
      <c r="I4340" t="s">
        <v>580</v>
      </c>
      <c r="J4340">
        <v>500</v>
      </c>
      <c r="K4340">
        <v>18420</v>
      </c>
      <c r="L4340">
        <v>9961.9110400000009</v>
      </c>
      <c r="M4340">
        <v>2372.4899999999998</v>
      </c>
      <c r="N4340">
        <v>36.840000000000003</v>
      </c>
      <c r="O4340" s="32">
        <f t="shared" si="1139"/>
        <v>16047.51</v>
      </c>
      <c r="P4340" s="32">
        <f t="shared" si="1140"/>
        <v>6085.5989599999994</v>
      </c>
      <c r="Q4340">
        <v>760753</v>
      </c>
      <c r="R4340" t="s">
        <v>281</v>
      </c>
      <c r="S4340" t="s">
        <v>292</v>
      </c>
      <c r="T4340" t="str">
        <f t="shared" si="1141"/>
        <v>VEN</v>
      </c>
      <c r="U4340" t="s">
        <v>293</v>
      </c>
      <c r="V4340" s="33">
        <f t="shared" si="1142"/>
        <v>18420</v>
      </c>
      <c r="W4340">
        <f t="shared" si="1143"/>
        <v>500</v>
      </c>
      <c r="X4340" s="33">
        <f t="shared" si="1144"/>
        <v>16047.51</v>
      </c>
      <c r="Y4340" s="33">
        <f t="shared" si="1145"/>
        <v>2372.4899999999998</v>
      </c>
      <c r="Z4340" s="45">
        <f t="shared" si="1146"/>
        <v>0.32495108360477737</v>
      </c>
      <c r="AA4340" s="33">
        <f t="shared" si="1147"/>
        <v>5985.5989599999994</v>
      </c>
      <c r="AB4340" s="45">
        <f t="shared" si="1148"/>
        <v>0.37299238074941216</v>
      </c>
      <c r="AC4340" s="33">
        <f>IFERROR($X4340/VLOOKUP(CONCATENATE("USD",C4340),[1]GEINDICE!AR$1:AS$65536,2,0),"")</f>
        <v>2973.5231989327008</v>
      </c>
      <c r="AD4340" s="33">
        <f>IFERROR($AA4340/VLOOKUP(CONCATENATE("USD",C4340),[1]GEINDICE!AR$1:AS$65536,2,0),"")</f>
        <v>1109.1014971835161</v>
      </c>
      <c r="AE4340" s="33">
        <f>IFERROR($X4340/VLOOKUP(CONCATENATE("EUR",C4340),[1]GEINDICE!AR$1:AS$65536,2,0),"")</f>
        <v>2528.7200012606163</v>
      </c>
      <c r="AF4340" s="33">
        <f>IFERROR($AA4340/VLOOKUP(CONCATENATE("EUR",C4340),[1]GEINDICE!AR$1:AS$65536,2,0),"")</f>
        <v>943.19329351885392</v>
      </c>
      <c r="AG4340" s="48" t="str">
        <f>VLOOKUP(E4340,[1]Apresentação!AW$1:AX$65536,2,0)</f>
        <v xml:space="preserve">                    4 - CERAMIC AUXILIARIES</v>
      </c>
      <c r="AH4340" s="48" t="str">
        <f t="shared" si="1149"/>
        <v xml:space="preserve">         5117000055 - MP 9020</v>
      </c>
      <c r="AI4340" s="49" t="str">
        <f t="shared" si="1150"/>
        <v xml:space="preserve">     K00095 - COLORMINAS COLORIFICIO E MINERACAO SA</v>
      </c>
      <c r="AJ4340" t="str">
        <f t="shared" si="1151"/>
        <v xml:space="preserve">     93 - RESALES</v>
      </c>
      <c r="AK4340" t="str">
        <f t="shared" si="1152"/>
        <v/>
      </c>
      <c r="AL4340">
        <f t="shared" si="1153"/>
        <v>9</v>
      </c>
      <c r="AM4340" t="str">
        <f t="shared" si="1154"/>
        <v>2025 9</v>
      </c>
      <c r="AN4340" t="str">
        <f t="shared" si="1155"/>
        <v xml:space="preserve">COLORMINAS </v>
      </c>
    </row>
    <row r="4341" spans="1:40" x14ac:dyDescent="0.35">
      <c r="A4341">
        <v>83911</v>
      </c>
      <c r="B4341" t="s">
        <v>274</v>
      </c>
      <c r="C4341" s="31">
        <v>45918</v>
      </c>
      <c r="D4341" t="s">
        <v>275</v>
      </c>
      <c r="E4341" t="s">
        <v>276</v>
      </c>
      <c r="F4341" t="s">
        <v>608</v>
      </c>
      <c r="G4341" t="s">
        <v>609</v>
      </c>
      <c r="H4341" t="s">
        <v>579</v>
      </c>
      <c r="I4341" t="s">
        <v>580</v>
      </c>
      <c r="J4341">
        <v>20365</v>
      </c>
      <c r="K4341">
        <v>24438</v>
      </c>
      <c r="L4341">
        <v>14459.57647</v>
      </c>
      <c r="M4341">
        <v>3147.62</v>
      </c>
      <c r="N4341">
        <v>1.2</v>
      </c>
      <c r="O4341" s="32">
        <f t="shared" si="1139"/>
        <v>21290.38</v>
      </c>
      <c r="P4341" s="32">
        <f t="shared" si="1140"/>
        <v>6830.803530000001</v>
      </c>
      <c r="Q4341">
        <v>761797</v>
      </c>
      <c r="R4341" t="s">
        <v>281</v>
      </c>
      <c r="S4341" t="s">
        <v>292</v>
      </c>
      <c r="T4341" t="str">
        <f t="shared" si="1141"/>
        <v>VEN</v>
      </c>
      <c r="U4341" t="s">
        <v>293</v>
      </c>
      <c r="V4341" s="33">
        <f t="shared" si="1142"/>
        <v>24438</v>
      </c>
      <c r="W4341">
        <f t="shared" si="1143"/>
        <v>20365</v>
      </c>
      <c r="X4341" s="33">
        <f t="shared" si="1144"/>
        <v>21290.38</v>
      </c>
      <c r="Y4341" s="33">
        <f t="shared" si="1145"/>
        <v>3147.62</v>
      </c>
      <c r="Z4341" s="45">
        <f t="shared" si="1146"/>
        <v>0.11284898641460026</v>
      </c>
      <c r="AA4341" s="33">
        <f t="shared" si="1147"/>
        <v>2757.803530000001</v>
      </c>
      <c r="AB4341" s="45">
        <f t="shared" si="1148"/>
        <v>0.12953284675989818</v>
      </c>
      <c r="AC4341" s="33">
        <f>IFERROR($X4341/VLOOKUP(CONCATENATE("USD",C4341),[1]GEINDICE!AR$1:AS$65536,2,0),"")</f>
        <v>4016.295038671949</v>
      </c>
      <c r="AD4341" s="33">
        <f>IFERROR($AA4341/VLOOKUP(CONCATENATE("USD",C4341),[1]GEINDICE!AR$1:AS$65536,2,0),"")</f>
        <v>520.24212978683283</v>
      </c>
      <c r="AE4341" s="33">
        <f>IFERROR($X4341/VLOOKUP(CONCATENATE("EUR",C4341),[1]GEINDICE!AR$1:AS$65536,2,0),"")</f>
        <v>3409.4065272395351</v>
      </c>
      <c r="AF4341" s="33">
        <f>IFERROR($AA4341/VLOOKUP(CONCATENATE("EUR",C4341),[1]GEINDICE!AR$1:AS$65536,2,0),"")</f>
        <v>441.6301332351153</v>
      </c>
      <c r="AG4341" s="48" t="str">
        <f>VLOOKUP(E4341,[1]Apresentação!AW$1:AX$65536,2,0)</f>
        <v xml:space="preserve">                    4 - CERAMIC AUXILIARIES</v>
      </c>
      <c r="AH4341" s="48" t="str">
        <f t="shared" si="1149"/>
        <v xml:space="preserve">         5117000055 - MP 9020</v>
      </c>
      <c r="AI4341" s="49" t="str">
        <f t="shared" si="1150"/>
        <v xml:space="preserve">     K00475 - QUIMICER INDUSTRIA E COMERCIO DE PRODUTOS QUIMICOS LTDA</v>
      </c>
      <c r="AJ4341" t="str">
        <f t="shared" si="1151"/>
        <v xml:space="preserve">     93 - RESALES</v>
      </c>
      <c r="AK4341" t="str">
        <f t="shared" si="1152"/>
        <v/>
      </c>
      <c r="AL4341">
        <f t="shared" si="1153"/>
        <v>9</v>
      </c>
      <c r="AM4341" t="str">
        <f t="shared" si="1154"/>
        <v>2025 9</v>
      </c>
      <c r="AN4341" t="str">
        <f t="shared" si="1155"/>
        <v xml:space="preserve">QUIMICER </v>
      </c>
    </row>
    <row r="4342" spans="1:40" x14ac:dyDescent="0.35">
      <c r="A4342">
        <v>84071</v>
      </c>
      <c r="B4342" t="s">
        <v>274</v>
      </c>
      <c r="C4342" s="31">
        <v>45931</v>
      </c>
      <c r="D4342" t="s">
        <v>275</v>
      </c>
      <c r="E4342" t="s">
        <v>276</v>
      </c>
      <c r="F4342" t="s">
        <v>610</v>
      </c>
      <c r="G4342" t="s">
        <v>611</v>
      </c>
      <c r="H4342" t="s">
        <v>579</v>
      </c>
      <c r="I4342" t="s">
        <v>580</v>
      </c>
      <c r="J4342">
        <v>550</v>
      </c>
      <c r="K4342">
        <v>20262</v>
      </c>
      <c r="L4342">
        <v>11344.1124</v>
      </c>
      <c r="M4342">
        <v>2609.75</v>
      </c>
      <c r="N4342">
        <v>36.840000000000003</v>
      </c>
      <c r="O4342" s="32">
        <f t="shared" si="1139"/>
        <v>17652.25</v>
      </c>
      <c r="P4342" s="32">
        <f t="shared" si="1140"/>
        <v>6308.1376</v>
      </c>
      <c r="Q4342">
        <v>762972</v>
      </c>
      <c r="R4342" t="s">
        <v>281</v>
      </c>
      <c r="S4342" t="s">
        <v>292</v>
      </c>
      <c r="T4342" t="str">
        <f t="shared" si="1141"/>
        <v>VEN</v>
      </c>
      <c r="U4342" t="s">
        <v>293</v>
      </c>
      <c r="V4342" s="33">
        <f t="shared" si="1142"/>
        <v>20262</v>
      </c>
      <c r="W4342">
        <f t="shared" si="1143"/>
        <v>550</v>
      </c>
      <c r="X4342" s="33">
        <f t="shared" si="1144"/>
        <v>17652.25</v>
      </c>
      <c r="Y4342" s="33">
        <f t="shared" si="1145"/>
        <v>2609.75</v>
      </c>
      <c r="Z4342" s="45">
        <f t="shared" si="1146"/>
        <v>0.3058995953015497</v>
      </c>
      <c r="AA4342" s="33">
        <f t="shared" si="1147"/>
        <v>6198.1376</v>
      </c>
      <c r="AB4342" s="45">
        <f t="shared" si="1148"/>
        <v>0.35112450820716906</v>
      </c>
      <c r="AC4342" s="33">
        <f>IFERROR($X4342/VLOOKUP(CONCATENATE("USD",C4342),[1]GEINDICE!AR$1:AS$65536,2,0),"")</f>
        <v>3317.5932190648023</v>
      </c>
      <c r="AD4342" s="33">
        <f>IFERROR($AA4342/VLOOKUP(CONCATENATE("USD",C4342),[1]GEINDICE!AR$1:AS$65536,2,0),"")</f>
        <v>1164.8882874755675</v>
      </c>
      <c r="AE4342" s="33">
        <f>IFERROR($X4342/VLOOKUP(CONCATENATE("EUR",C4342),[1]GEINDICE!AR$1:AS$65536,2,0),"")</f>
        <v>2829.9746697447736</v>
      </c>
      <c r="AF4342" s="33">
        <f>IFERROR($AA4342/VLOOKUP(CONCATENATE("EUR",C4342),[1]GEINDICE!AR$1:AS$65536,2,0),"")</f>
        <v>993.67346415287921</v>
      </c>
      <c r="AG4342" s="48" t="str">
        <f>VLOOKUP(E4342,[1]Apresentação!AW$1:AX$65536,2,0)</f>
        <v xml:space="preserve">                    4 - CERAMIC AUXILIARIES</v>
      </c>
      <c r="AH4342" s="48" t="str">
        <f t="shared" si="1149"/>
        <v xml:space="preserve">         5117000055 - MP 9020</v>
      </c>
      <c r="AI4342" s="49" t="str">
        <f t="shared" si="1150"/>
        <v xml:space="preserve">     K00476 - SMALTICERAM UNICER DO BRASIL LTDA.</v>
      </c>
      <c r="AJ4342" t="str">
        <f t="shared" si="1151"/>
        <v xml:space="preserve">     93 - RESALES</v>
      </c>
      <c r="AK4342" t="str">
        <f t="shared" si="1152"/>
        <v/>
      </c>
      <c r="AL4342">
        <f t="shared" si="1153"/>
        <v>10</v>
      </c>
      <c r="AM4342" t="str">
        <f t="shared" si="1154"/>
        <v>2025 10</v>
      </c>
      <c r="AN4342" t="str">
        <f t="shared" si="1155"/>
        <v xml:space="preserve">SMALTICERAM </v>
      </c>
    </row>
    <row r="4343" spans="1:40" x14ac:dyDescent="0.35">
      <c r="A4343">
        <v>83957</v>
      </c>
      <c r="B4343" t="s">
        <v>274</v>
      </c>
      <c r="C4343" s="31">
        <v>45923</v>
      </c>
      <c r="D4343" t="s">
        <v>275</v>
      </c>
      <c r="E4343" t="s">
        <v>276</v>
      </c>
      <c r="F4343" t="s">
        <v>326</v>
      </c>
      <c r="G4343" t="s">
        <v>327</v>
      </c>
      <c r="H4343" t="s">
        <v>579</v>
      </c>
      <c r="I4343" t="s">
        <v>580</v>
      </c>
      <c r="J4343">
        <v>1000</v>
      </c>
      <c r="K4343">
        <v>34752</v>
      </c>
      <c r="L4343">
        <v>20967.701359999999</v>
      </c>
      <c r="M4343">
        <v>4476.0600000000004</v>
      </c>
      <c r="N4343">
        <v>34.752000000000002</v>
      </c>
      <c r="O4343" s="32">
        <f t="shared" si="1139"/>
        <v>30275.94</v>
      </c>
      <c r="P4343" s="32">
        <f t="shared" si="1140"/>
        <v>9308.2386399999996</v>
      </c>
      <c r="Q4343">
        <v>762122</v>
      </c>
      <c r="R4343" t="s">
        <v>281</v>
      </c>
      <c r="S4343" t="s">
        <v>292</v>
      </c>
      <c r="T4343" t="str">
        <f t="shared" si="1141"/>
        <v>VEN</v>
      </c>
      <c r="U4343" t="s">
        <v>293</v>
      </c>
      <c r="V4343" s="33">
        <f t="shared" si="1142"/>
        <v>34752</v>
      </c>
      <c r="W4343">
        <f t="shared" si="1143"/>
        <v>1000</v>
      </c>
      <c r="X4343" s="33">
        <f t="shared" si="1144"/>
        <v>30275.94</v>
      </c>
      <c r="Y4343" s="33">
        <f t="shared" si="1145"/>
        <v>4476.0600000000004</v>
      </c>
      <c r="Z4343" s="45">
        <f t="shared" si="1146"/>
        <v>0.2620925023020258</v>
      </c>
      <c r="AA4343" s="33">
        <f t="shared" si="1147"/>
        <v>9108.2386399999996</v>
      </c>
      <c r="AB4343" s="45">
        <f t="shared" si="1148"/>
        <v>0.30084082079697611</v>
      </c>
      <c r="AC4343" s="33">
        <f>IFERROR($X4343/VLOOKUP(CONCATENATE("USD",C4343),[1]GEINDICE!AR$1:AS$65536,2,0),"")</f>
        <v>5705.6593106307591</v>
      </c>
      <c r="AD4343" s="33">
        <f>IFERROR($AA4343/VLOOKUP(CONCATENATE("USD",C4343),[1]GEINDICE!AR$1:AS$65536,2,0),"")</f>
        <v>1716.4952301980663</v>
      </c>
      <c r="AE4343" s="33">
        <f>IFERROR($X4343/VLOOKUP(CONCATENATE("EUR",C4343),[1]GEINDICE!AR$1:AS$65536,2,0),"")</f>
        <v>4834.8674544873838</v>
      </c>
      <c r="AF4343" s="33">
        <f>IFERROR($AA4343/VLOOKUP(CONCATENATE("EUR",C4343),[1]GEINDICE!AR$1:AS$65536,2,0),"")</f>
        <v>1454.5254934525708</v>
      </c>
      <c r="AG4343" s="48" t="str">
        <f>VLOOKUP(E4343,[1]Apresentação!AW$1:AX$65536,2,0)</f>
        <v xml:space="preserve">                    4 - CERAMIC AUXILIARIES</v>
      </c>
      <c r="AH4343" s="48" t="str">
        <f t="shared" si="1149"/>
        <v xml:space="preserve">         5117000055 - MP 9020</v>
      </c>
      <c r="AI4343" s="49" t="str">
        <f t="shared" si="1150"/>
        <v xml:space="preserve">     K00198 - PBG S.A</v>
      </c>
      <c r="AJ4343" t="str">
        <f t="shared" si="1151"/>
        <v xml:space="preserve">     93 - RESALES</v>
      </c>
      <c r="AK4343" t="str">
        <f t="shared" si="1152"/>
        <v/>
      </c>
      <c r="AL4343">
        <f t="shared" si="1153"/>
        <v>9</v>
      </c>
      <c r="AM4343" t="str">
        <f t="shared" si="1154"/>
        <v>2025 9</v>
      </c>
      <c r="AN4343" t="str">
        <f t="shared" si="1155"/>
        <v xml:space="preserve">PBG </v>
      </c>
    </row>
    <row r="4344" spans="1:40" x14ac:dyDescent="0.35">
      <c r="A4344">
        <v>82491</v>
      </c>
      <c r="B4344" t="s">
        <v>274</v>
      </c>
      <c r="C4344" s="31">
        <v>45798</v>
      </c>
      <c r="D4344" t="s">
        <v>275</v>
      </c>
      <c r="E4344" t="s">
        <v>276</v>
      </c>
      <c r="F4344" t="s">
        <v>595</v>
      </c>
      <c r="G4344" t="s">
        <v>596</v>
      </c>
      <c r="H4344" t="s">
        <v>579</v>
      </c>
      <c r="I4344" t="s">
        <v>580</v>
      </c>
      <c r="J4344">
        <v>150</v>
      </c>
      <c r="K4344">
        <v>5377.5</v>
      </c>
      <c r="L4344">
        <v>2957.66113</v>
      </c>
      <c r="M4344">
        <v>692.62</v>
      </c>
      <c r="N4344">
        <v>35.85</v>
      </c>
      <c r="O4344" s="32">
        <f t="shared" si="1139"/>
        <v>4684.88</v>
      </c>
      <c r="P4344" s="32">
        <f t="shared" si="1140"/>
        <v>1727.2188700000002</v>
      </c>
      <c r="Q4344">
        <v>739269</v>
      </c>
      <c r="R4344" t="s">
        <v>281</v>
      </c>
      <c r="S4344" t="s">
        <v>292</v>
      </c>
      <c r="T4344" t="str">
        <f t="shared" si="1141"/>
        <v>VEN</v>
      </c>
      <c r="U4344" t="s">
        <v>293</v>
      </c>
      <c r="V4344" s="33">
        <f t="shared" si="1142"/>
        <v>5377.5</v>
      </c>
      <c r="W4344">
        <f t="shared" si="1143"/>
        <v>150</v>
      </c>
      <c r="X4344" s="33">
        <f t="shared" si="1144"/>
        <v>4684.88</v>
      </c>
      <c r="Y4344" s="33">
        <f t="shared" si="1145"/>
        <v>692.62</v>
      </c>
      <c r="Z4344" s="45">
        <f t="shared" si="1146"/>
        <v>0.31561485262668532</v>
      </c>
      <c r="AA4344" s="33">
        <f t="shared" si="1147"/>
        <v>1697.2188700000002</v>
      </c>
      <c r="AB4344" s="45">
        <f t="shared" si="1148"/>
        <v>0.36227584698007209</v>
      </c>
      <c r="AC4344" s="33">
        <f>IFERROR($X4344/VLOOKUP(CONCATENATE("USD",C4344),[1]GEINDICE!AR$1:AS$65536,2,0),"")</f>
        <v>828.14162733556054</v>
      </c>
      <c r="AD4344" s="33">
        <f>IFERROR($AA4344/VLOOKUP(CONCATENATE("USD",C4344),[1]GEINDICE!AR$1:AS$65536,2,0),"")</f>
        <v>300.01570946244539</v>
      </c>
      <c r="AE4344" s="33">
        <f>IFERROR($X4344/VLOOKUP(CONCATENATE("EUR",C4344),[1]GEINDICE!AR$1:AS$65536,2,0),"")</f>
        <v>730.0959980052362</v>
      </c>
      <c r="AF4344" s="33">
        <f>IFERROR($AA4344/VLOOKUP(CONCATENATE("EUR",C4344),[1]GEINDICE!AR$1:AS$65536,2,0),"")</f>
        <v>264.49614605410795</v>
      </c>
      <c r="AG4344" s="48" t="str">
        <f>VLOOKUP(E4344,[1]Apresentação!AW$1:AX$65536,2,0)</f>
        <v xml:space="preserve">                    4 - CERAMIC AUXILIARIES</v>
      </c>
      <c r="AH4344" s="48" t="str">
        <f t="shared" si="1149"/>
        <v xml:space="preserve">         5117000055 - MP 9020</v>
      </c>
      <c r="AI4344" s="49" t="str">
        <f t="shared" si="1150"/>
        <v xml:space="preserve">     K00148 - ELIANE S/A REVESTIMENTOS CERAMICOS</v>
      </c>
      <c r="AJ4344" t="str">
        <f t="shared" si="1151"/>
        <v xml:space="preserve">     93 - RESALES</v>
      </c>
      <c r="AK4344" t="str">
        <f t="shared" si="1152"/>
        <v/>
      </c>
      <c r="AL4344">
        <f t="shared" si="1153"/>
        <v>5</v>
      </c>
      <c r="AM4344" t="str">
        <f t="shared" si="1154"/>
        <v>2025 5</v>
      </c>
      <c r="AN4344" t="str">
        <f t="shared" si="1155"/>
        <v xml:space="preserve">ELIANE </v>
      </c>
    </row>
    <row r="4345" spans="1:40" x14ac:dyDescent="0.35">
      <c r="A4345">
        <v>83526</v>
      </c>
      <c r="B4345" t="s">
        <v>274</v>
      </c>
      <c r="C4345" s="31">
        <v>45884</v>
      </c>
      <c r="D4345" t="s">
        <v>275</v>
      </c>
      <c r="E4345" t="s">
        <v>276</v>
      </c>
      <c r="F4345" t="s">
        <v>585</v>
      </c>
      <c r="G4345" t="s">
        <v>586</v>
      </c>
      <c r="H4345" t="s">
        <v>579</v>
      </c>
      <c r="I4345" t="s">
        <v>580</v>
      </c>
      <c r="J4345">
        <v>500</v>
      </c>
      <c r="K4345">
        <v>23355</v>
      </c>
      <c r="L4345">
        <v>10094.31876</v>
      </c>
      <c r="M4345">
        <v>3008.12</v>
      </c>
      <c r="N4345">
        <v>46.71</v>
      </c>
      <c r="O4345" s="32">
        <f t="shared" si="1139"/>
        <v>20346.88</v>
      </c>
      <c r="P4345" s="32">
        <f t="shared" si="1140"/>
        <v>10252.561240000001</v>
      </c>
      <c r="Q4345">
        <v>755438</v>
      </c>
      <c r="R4345" t="s">
        <v>281</v>
      </c>
      <c r="S4345" t="s">
        <v>292</v>
      </c>
      <c r="T4345" t="str">
        <f t="shared" si="1141"/>
        <v>VEN</v>
      </c>
      <c r="U4345" t="s">
        <v>293</v>
      </c>
      <c r="V4345" s="33">
        <f t="shared" si="1142"/>
        <v>23355</v>
      </c>
      <c r="W4345">
        <f t="shared" si="1143"/>
        <v>500</v>
      </c>
      <c r="X4345" s="33">
        <f t="shared" si="1144"/>
        <v>20346.88</v>
      </c>
      <c r="Y4345" s="33">
        <f t="shared" si="1145"/>
        <v>3008.12</v>
      </c>
      <c r="Z4345" s="45">
        <f t="shared" si="1146"/>
        <v>0.43470611175337193</v>
      </c>
      <c r="AA4345" s="33">
        <f t="shared" si="1147"/>
        <v>10152.561240000001</v>
      </c>
      <c r="AB4345" s="45">
        <f t="shared" si="1148"/>
        <v>0.49897385938286365</v>
      </c>
      <c r="AC4345" s="33">
        <f>IFERROR($X4345/VLOOKUP(CONCATENATE("USD",C4345),[1]GEINDICE!AR$1:AS$65536,2,0),"")</f>
        <v>3772.9713692330515</v>
      </c>
      <c r="AD4345" s="33">
        <f>IFERROR($AA4345/VLOOKUP(CONCATENATE("USD",C4345),[1]GEINDICE!AR$1:AS$65536,2,0),"")</f>
        <v>1882.6140854472631</v>
      </c>
      <c r="AE4345" s="33">
        <f>IFERROR($X4345/VLOOKUP(CONCATENATE("EUR",C4345),[1]GEINDICE!AR$1:AS$65536,2,0),"")</f>
        <v>3222.8086292647386</v>
      </c>
      <c r="AF4345" s="33">
        <f>IFERROR($AA4345/VLOOKUP(CONCATENATE("EUR",C4345),[1]GEINDICE!AR$1:AS$65536,2,0),"")</f>
        <v>1608.0972597966231</v>
      </c>
      <c r="AG4345" s="48" t="str">
        <f>VLOOKUP(E4345,[1]Apresentação!AW$1:AX$65536,2,0)</f>
        <v xml:space="preserve">                    4 - CERAMIC AUXILIARIES</v>
      </c>
      <c r="AH4345" s="48" t="str">
        <f t="shared" si="1149"/>
        <v xml:space="preserve">         5117000055 - MP 9020</v>
      </c>
      <c r="AI4345" s="49" t="str">
        <f t="shared" si="1150"/>
        <v xml:space="preserve">     K00450 - CERAMICA ALMEIDA LTDA</v>
      </c>
      <c r="AJ4345" t="str">
        <f t="shared" si="1151"/>
        <v xml:space="preserve">     93 - RESALES</v>
      </c>
      <c r="AK4345" t="str">
        <f t="shared" si="1152"/>
        <v/>
      </c>
      <c r="AL4345">
        <f t="shared" si="1153"/>
        <v>8</v>
      </c>
      <c r="AM4345" t="str">
        <f t="shared" si="1154"/>
        <v>2025 8</v>
      </c>
      <c r="AN4345" t="str">
        <f t="shared" si="1155"/>
        <v xml:space="preserve">CERAMICA </v>
      </c>
    </row>
    <row r="4346" spans="1:40" x14ac:dyDescent="0.35">
      <c r="A4346">
        <v>84412</v>
      </c>
      <c r="B4346" t="s">
        <v>274</v>
      </c>
      <c r="C4346" s="31">
        <v>45959</v>
      </c>
      <c r="D4346" t="s">
        <v>275</v>
      </c>
      <c r="E4346" t="s">
        <v>276</v>
      </c>
      <c r="F4346" t="s">
        <v>587</v>
      </c>
      <c r="G4346" t="s">
        <v>588</v>
      </c>
      <c r="H4346" t="s">
        <v>579</v>
      </c>
      <c r="I4346" t="s">
        <v>580</v>
      </c>
      <c r="J4346">
        <v>150</v>
      </c>
      <c r="K4346">
        <v>5370</v>
      </c>
      <c r="L4346">
        <v>3093.8488400000001</v>
      </c>
      <c r="M4346">
        <v>691.66</v>
      </c>
      <c r="N4346">
        <v>35.800000000000004</v>
      </c>
      <c r="O4346" s="32">
        <f t="shared" si="1139"/>
        <v>4678.34</v>
      </c>
      <c r="P4346" s="32">
        <f t="shared" si="1140"/>
        <v>1584.49116</v>
      </c>
      <c r="Q4346">
        <v>765531</v>
      </c>
      <c r="R4346" t="s">
        <v>281</v>
      </c>
      <c r="S4346" t="s">
        <v>292</v>
      </c>
      <c r="T4346" t="str">
        <f t="shared" si="1141"/>
        <v>VEN</v>
      </c>
      <c r="U4346" t="s">
        <v>293</v>
      </c>
      <c r="V4346" s="33">
        <f t="shared" si="1142"/>
        <v>5370</v>
      </c>
      <c r="W4346">
        <f t="shared" si="1143"/>
        <v>150</v>
      </c>
      <c r="X4346" s="33">
        <f t="shared" si="1144"/>
        <v>4678.34</v>
      </c>
      <c r="Y4346" s="33">
        <f t="shared" si="1145"/>
        <v>691.66</v>
      </c>
      <c r="Z4346" s="45">
        <f t="shared" si="1146"/>
        <v>0.28947693854748602</v>
      </c>
      <c r="AA4346" s="33">
        <f t="shared" si="1147"/>
        <v>1554.49116</v>
      </c>
      <c r="AB4346" s="45">
        <f t="shared" si="1148"/>
        <v>0.33227408867247782</v>
      </c>
      <c r="AC4346" s="33">
        <f>IFERROR($X4346/VLOOKUP(CONCATENATE("USD",C4346),[1]GEINDICE!AR$1:AS$65536,2,0),"")</f>
        <v>875.83121162198586</v>
      </c>
      <c r="AD4346" s="33">
        <f>IFERROR($AA4346/VLOOKUP(CONCATENATE("USD",C4346),[1]GEINDICE!AR$1:AS$65536,2,0),"")</f>
        <v>291.01601767260746</v>
      </c>
      <c r="AE4346" s="33">
        <f>IFERROR($X4346/VLOOKUP(CONCATENATE("EUR",C4346),[1]GEINDICE!AR$1:AS$65536,2,0),"")</f>
        <v>750.88918849512072</v>
      </c>
      <c r="AF4346" s="33">
        <f>IFERROR($AA4346/VLOOKUP(CONCATENATE("EUR",C4346),[1]GEINDICE!AR$1:AS$65536,2,0),"")</f>
        <v>249.50102080123267</v>
      </c>
      <c r="AG4346" s="48" t="str">
        <f>VLOOKUP(E4346,[1]Apresentação!AW$1:AX$65536,2,0)</f>
        <v xml:space="preserve">                    4 - CERAMIC AUXILIARIES</v>
      </c>
      <c r="AH4346" s="48" t="str">
        <f t="shared" si="1149"/>
        <v xml:space="preserve">         5117000055 - MP 9020</v>
      </c>
      <c r="AI4346" s="49" t="str">
        <f t="shared" si="1150"/>
        <v xml:space="preserve">     K00023 - SAN MARCOS REVESTIMENTOS CERAMICOS LTDA - CEJATEL</v>
      </c>
      <c r="AJ4346" t="str">
        <f t="shared" si="1151"/>
        <v xml:space="preserve">     93 - RESALES</v>
      </c>
      <c r="AK4346" t="str">
        <f t="shared" si="1152"/>
        <v/>
      </c>
      <c r="AL4346">
        <f t="shared" si="1153"/>
        <v>10</v>
      </c>
      <c r="AM4346" t="str">
        <f t="shared" si="1154"/>
        <v>2025 10</v>
      </c>
      <c r="AN4346" t="str">
        <f t="shared" si="1155"/>
        <v xml:space="preserve">SAN </v>
      </c>
    </row>
    <row r="4347" spans="1:40" x14ac:dyDescent="0.35">
      <c r="A4347">
        <v>84414</v>
      </c>
      <c r="B4347" t="s">
        <v>274</v>
      </c>
      <c r="C4347" s="31">
        <v>45959</v>
      </c>
      <c r="D4347" t="s">
        <v>275</v>
      </c>
      <c r="E4347" t="s">
        <v>276</v>
      </c>
      <c r="F4347" t="s">
        <v>326</v>
      </c>
      <c r="G4347" t="s">
        <v>327</v>
      </c>
      <c r="H4347" t="s">
        <v>579</v>
      </c>
      <c r="I4347" t="s">
        <v>580</v>
      </c>
      <c r="J4347">
        <v>1000</v>
      </c>
      <c r="K4347">
        <v>34752</v>
      </c>
      <c r="L4347">
        <v>20625.658909999998</v>
      </c>
      <c r="M4347">
        <v>4476.0600000000004</v>
      </c>
      <c r="N4347">
        <v>34.752000000000002</v>
      </c>
      <c r="O4347" s="32">
        <f t="shared" si="1139"/>
        <v>30275.94</v>
      </c>
      <c r="P4347" s="32">
        <f t="shared" si="1140"/>
        <v>9650.2810900000004</v>
      </c>
      <c r="Q4347">
        <v>765538</v>
      </c>
      <c r="R4347" t="s">
        <v>281</v>
      </c>
      <c r="S4347" t="s">
        <v>292</v>
      </c>
      <c r="T4347" t="str">
        <f t="shared" si="1141"/>
        <v>VEN</v>
      </c>
      <c r="U4347" t="s">
        <v>293</v>
      </c>
      <c r="V4347" s="33">
        <f t="shared" si="1142"/>
        <v>34752</v>
      </c>
      <c r="W4347">
        <f t="shared" si="1143"/>
        <v>1000</v>
      </c>
      <c r="X4347" s="33">
        <f t="shared" si="1144"/>
        <v>30275.94</v>
      </c>
      <c r="Y4347" s="33">
        <f t="shared" si="1145"/>
        <v>4476.0600000000004</v>
      </c>
      <c r="Z4347" s="45">
        <f t="shared" si="1146"/>
        <v>0.27193488403545119</v>
      </c>
      <c r="AA4347" s="33">
        <f t="shared" si="1147"/>
        <v>9450.2810900000004</v>
      </c>
      <c r="AB4347" s="45">
        <f t="shared" si="1148"/>
        <v>0.31213832138655317</v>
      </c>
      <c r="AC4347" s="33">
        <f>IFERROR($X4347/VLOOKUP(CONCATENATE("USD",C4347),[1]GEINDICE!AR$1:AS$65536,2,0),"")</f>
        <v>5667.9534221955955</v>
      </c>
      <c r="AD4347" s="33">
        <f>IFERROR($AA4347/VLOOKUP(CONCATENATE("USD",C4347),[1]GEINDICE!AR$1:AS$65536,2,0),"")</f>
        <v>1769.1854669013028</v>
      </c>
      <c r="AE4347" s="33">
        <f>IFERROR($X4347/VLOOKUP(CONCATENATE("EUR",C4347),[1]GEINDICE!AR$1:AS$65536,2,0),"")</f>
        <v>4859.3894453004614</v>
      </c>
      <c r="AF4347" s="33">
        <f>IFERROR($AA4347/VLOOKUP(CONCATENATE("EUR",C4347),[1]GEINDICE!AR$1:AS$65536,2,0),"")</f>
        <v>1516.80166441962</v>
      </c>
      <c r="AG4347" s="48" t="str">
        <f>VLOOKUP(E4347,[1]Apresentação!AW$1:AX$65536,2,0)</f>
        <v xml:space="preserve">                    4 - CERAMIC AUXILIARIES</v>
      </c>
      <c r="AH4347" s="48" t="str">
        <f t="shared" si="1149"/>
        <v xml:space="preserve">         5117000055 - MP 9020</v>
      </c>
      <c r="AI4347" s="49" t="str">
        <f t="shared" si="1150"/>
        <v xml:space="preserve">     K00198 - PBG S.A</v>
      </c>
      <c r="AJ4347" t="str">
        <f t="shared" si="1151"/>
        <v xml:space="preserve">     93 - RESALES</v>
      </c>
      <c r="AK4347" t="str">
        <f t="shared" si="1152"/>
        <v/>
      </c>
      <c r="AL4347">
        <f t="shared" si="1153"/>
        <v>10</v>
      </c>
      <c r="AM4347" t="str">
        <f t="shared" si="1154"/>
        <v>2025 10</v>
      </c>
      <c r="AN4347" t="str">
        <f t="shared" si="1155"/>
        <v xml:space="preserve">PBG </v>
      </c>
    </row>
    <row r="4348" spans="1:40" x14ac:dyDescent="0.35">
      <c r="A4348">
        <v>83118</v>
      </c>
      <c r="B4348" t="s">
        <v>274</v>
      </c>
      <c r="C4348" s="31">
        <v>45853</v>
      </c>
      <c r="D4348" t="s">
        <v>275</v>
      </c>
      <c r="E4348" t="s">
        <v>276</v>
      </c>
      <c r="F4348" t="s">
        <v>600</v>
      </c>
      <c r="G4348" t="s">
        <v>601</v>
      </c>
      <c r="H4348" t="s">
        <v>579</v>
      </c>
      <c r="I4348" t="s">
        <v>580</v>
      </c>
      <c r="J4348">
        <v>600</v>
      </c>
      <c r="K4348">
        <v>21508.2</v>
      </c>
      <c r="L4348">
        <v>11984.577950000001</v>
      </c>
      <c r="M4348">
        <v>2770.26</v>
      </c>
      <c r="N4348">
        <v>35.847000000000001</v>
      </c>
      <c r="O4348" s="32">
        <f t="shared" si="1139"/>
        <v>18737.940000000002</v>
      </c>
      <c r="P4348" s="32">
        <f t="shared" si="1140"/>
        <v>6753.3620500000015</v>
      </c>
      <c r="Q4348">
        <v>743826</v>
      </c>
      <c r="R4348" t="s">
        <v>281</v>
      </c>
      <c r="S4348" t="s">
        <v>292</v>
      </c>
      <c r="T4348" t="str">
        <f t="shared" si="1141"/>
        <v>VEN</v>
      </c>
      <c r="U4348" t="s">
        <v>293</v>
      </c>
      <c r="V4348" s="33">
        <f t="shared" si="1142"/>
        <v>21508.2</v>
      </c>
      <c r="W4348">
        <f t="shared" si="1143"/>
        <v>600</v>
      </c>
      <c r="X4348" s="33">
        <f t="shared" si="1144"/>
        <v>18737.940000000002</v>
      </c>
      <c r="Y4348" s="33">
        <f t="shared" si="1145"/>
        <v>2770.26</v>
      </c>
      <c r="Z4348" s="45">
        <f t="shared" si="1146"/>
        <v>0.30841084098157917</v>
      </c>
      <c r="AA4348" s="33">
        <f t="shared" si="1147"/>
        <v>6633.3620500000015</v>
      </c>
      <c r="AB4348" s="45">
        <f t="shared" si="1148"/>
        <v>0.35400700664000423</v>
      </c>
      <c r="AC4348" s="33">
        <f>IFERROR($X4348/VLOOKUP(CONCATENATE("USD",C4348),[1]GEINDICE!AR$1:AS$65536,2,0),"")</f>
        <v>3371.5884554483955</v>
      </c>
      <c r="AD4348" s="33">
        <f>IFERROR($AA4348/VLOOKUP(CONCATENATE("USD",C4348),[1]GEINDICE!AR$1:AS$65536,2,0),"")</f>
        <v>1193.5659367352816</v>
      </c>
      <c r="AE4348" s="33">
        <f>IFERROR($X4348/VLOOKUP(CONCATENATE("EUR",C4348),[1]GEINDICE!AR$1:AS$65536,2,0),"")</f>
        <v>2901.5531364685116</v>
      </c>
      <c r="AF4348" s="33">
        <f>IFERROR($AA4348/VLOOKUP(CONCATENATE("EUR",C4348),[1]GEINDICE!AR$1:AS$65536,2,0),"")</f>
        <v>1027.1701404481335</v>
      </c>
      <c r="AG4348" s="48" t="str">
        <f>VLOOKUP(E4348,[1]Apresentação!AW$1:AX$65536,2,0)</f>
        <v xml:space="preserve">                    4 - CERAMIC AUXILIARIES</v>
      </c>
      <c r="AH4348" s="48" t="str">
        <f t="shared" si="1149"/>
        <v xml:space="preserve">         5117000055 - MP 9020</v>
      </c>
      <c r="AI4348" s="49" t="str">
        <f t="shared" si="1150"/>
        <v xml:space="preserve">     K00104 - OMEGA COMERCIO DE CORANTES CERAMICOS LTDA</v>
      </c>
      <c r="AJ4348" t="str">
        <f t="shared" si="1151"/>
        <v xml:space="preserve">     93 - RESALES</v>
      </c>
      <c r="AK4348" t="str">
        <f t="shared" si="1152"/>
        <v/>
      </c>
      <c r="AL4348">
        <f t="shared" si="1153"/>
        <v>7</v>
      </c>
      <c r="AM4348" t="str">
        <f t="shared" si="1154"/>
        <v>2025 7</v>
      </c>
      <c r="AN4348" t="str">
        <f t="shared" si="1155"/>
        <v xml:space="preserve">OMEGA </v>
      </c>
    </row>
    <row r="4349" spans="1:40" x14ac:dyDescent="0.35">
      <c r="A4349">
        <v>84321</v>
      </c>
      <c r="B4349" t="s">
        <v>274</v>
      </c>
      <c r="C4349" s="31">
        <v>45952</v>
      </c>
      <c r="D4349" t="s">
        <v>275</v>
      </c>
      <c r="E4349" t="s">
        <v>276</v>
      </c>
      <c r="F4349" t="s">
        <v>593</v>
      </c>
      <c r="G4349" t="s">
        <v>594</v>
      </c>
      <c r="H4349" t="s">
        <v>579</v>
      </c>
      <c r="I4349" t="s">
        <v>580</v>
      </c>
      <c r="J4349">
        <v>1000</v>
      </c>
      <c r="K4349">
        <v>36150</v>
      </c>
      <c r="L4349">
        <v>20625.658909999998</v>
      </c>
      <c r="M4349">
        <v>4656.12</v>
      </c>
      <c r="N4349">
        <v>36.15</v>
      </c>
      <c r="O4349" s="32">
        <f t="shared" si="1139"/>
        <v>31493.88</v>
      </c>
      <c r="P4349" s="32">
        <f t="shared" si="1140"/>
        <v>10868.221090000003</v>
      </c>
      <c r="Q4349">
        <v>764932</v>
      </c>
      <c r="R4349" t="s">
        <v>281</v>
      </c>
      <c r="S4349" t="s">
        <v>292</v>
      </c>
      <c r="T4349" t="str">
        <f t="shared" si="1141"/>
        <v>VEN</v>
      </c>
      <c r="U4349" t="s">
        <v>293</v>
      </c>
      <c r="V4349" s="33">
        <f t="shared" si="1142"/>
        <v>36150</v>
      </c>
      <c r="W4349">
        <f t="shared" si="1143"/>
        <v>1000</v>
      </c>
      <c r="X4349" s="33">
        <f t="shared" si="1144"/>
        <v>31493.88</v>
      </c>
      <c r="Y4349" s="33">
        <f t="shared" si="1145"/>
        <v>4656.12</v>
      </c>
      <c r="Z4349" s="45">
        <f t="shared" si="1146"/>
        <v>0.29510985034578152</v>
      </c>
      <c r="AA4349" s="33">
        <f t="shared" si="1147"/>
        <v>10668.221090000003</v>
      </c>
      <c r="AB4349" s="45">
        <f t="shared" si="1148"/>
        <v>0.33873949764208167</v>
      </c>
      <c r="AC4349" s="33">
        <f>IFERROR($X4349/VLOOKUP(CONCATENATE("USD",C4349),[1]GEINDICE!AR$1:AS$65536,2,0),"")</f>
        <v>5843.2372258710902</v>
      </c>
      <c r="AD4349" s="33">
        <f>IFERROR($AA4349/VLOOKUP(CONCATENATE("USD",C4349),[1]GEINDICE!AR$1:AS$65536,2,0),"")</f>
        <v>1979.3352424950838</v>
      </c>
      <c r="AE4349" s="33">
        <f>IFERROR($X4349/VLOOKUP(CONCATENATE("EUR",C4349),[1]GEINDICE!AR$1:AS$65536,2,0),"")</f>
        <v>5032.0966350301987</v>
      </c>
      <c r="AF4349" s="33">
        <f>IFERROR($AA4349/VLOOKUP(CONCATENATE("EUR",C4349),[1]GEINDICE!AR$1:AS$65536,2,0),"")</f>
        <v>1704.5698862365389</v>
      </c>
      <c r="AG4349" s="48" t="str">
        <f>VLOOKUP(E4349,[1]Apresentação!AW$1:AX$65536,2,0)</f>
        <v xml:space="preserve">                    4 - CERAMIC AUXILIARIES</v>
      </c>
      <c r="AH4349" s="48" t="str">
        <f t="shared" si="1149"/>
        <v xml:space="preserve">         5117000055 - MP 9020</v>
      </c>
      <c r="AI4349" s="49" t="str">
        <f t="shared" si="1150"/>
        <v xml:space="preserve">     K00205 - COLOROBBIA BRASIL PRODUTOS PARA CERAMICA LTDA</v>
      </c>
      <c r="AJ4349" t="str">
        <f t="shared" si="1151"/>
        <v xml:space="preserve">     93 - RESALES</v>
      </c>
      <c r="AK4349" t="str">
        <f t="shared" si="1152"/>
        <v/>
      </c>
      <c r="AL4349">
        <f t="shared" si="1153"/>
        <v>10</v>
      </c>
      <c r="AM4349" t="str">
        <f t="shared" si="1154"/>
        <v>2025 10</v>
      </c>
      <c r="AN4349" t="str">
        <f t="shared" si="1155"/>
        <v xml:space="preserve">COLOROBBIA </v>
      </c>
    </row>
    <row r="4350" spans="1:40" x14ac:dyDescent="0.35">
      <c r="A4350">
        <v>84452</v>
      </c>
      <c r="B4350" t="s">
        <v>274</v>
      </c>
      <c r="C4350" s="31">
        <v>45961</v>
      </c>
      <c r="D4350" t="s">
        <v>275</v>
      </c>
      <c r="E4350" t="s">
        <v>276</v>
      </c>
      <c r="F4350" t="s">
        <v>591</v>
      </c>
      <c r="G4350" t="s">
        <v>592</v>
      </c>
      <c r="H4350" t="s">
        <v>579</v>
      </c>
      <c r="I4350" t="s">
        <v>580</v>
      </c>
      <c r="J4350">
        <v>3000</v>
      </c>
      <c r="K4350">
        <v>140130</v>
      </c>
      <c r="L4350">
        <v>61876.976719999999</v>
      </c>
      <c r="M4350">
        <v>18048.740000000002</v>
      </c>
      <c r="N4350">
        <v>46.71</v>
      </c>
      <c r="O4350" s="32">
        <f t="shared" si="1139"/>
        <v>122081.26</v>
      </c>
      <c r="P4350" s="32">
        <f t="shared" si="1140"/>
        <v>60204.283279999996</v>
      </c>
      <c r="Q4350">
        <v>765850</v>
      </c>
      <c r="R4350" t="s">
        <v>281</v>
      </c>
      <c r="S4350" t="s">
        <v>292</v>
      </c>
      <c r="T4350" t="str">
        <f t="shared" si="1141"/>
        <v>VEN</v>
      </c>
      <c r="U4350" t="s">
        <v>293</v>
      </c>
      <c r="V4350" s="33">
        <f t="shared" si="1142"/>
        <v>140130</v>
      </c>
      <c r="W4350">
        <f t="shared" si="1143"/>
        <v>3000</v>
      </c>
      <c r="X4350" s="33">
        <f t="shared" si="1144"/>
        <v>122081.26</v>
      </c>
      <c r="Y4350" s="33">
        <f t="shared" si="1145"/>
        <v>18048.740000000002</v>
      </c>
      <c r="Z4350" s="45">
        <f t="shared" si="1146"/>
        <v>0.42534991279526152</v>
      </c>
      <c r="AA4350" s="33">
        <f t="shared" si="1147"/>
        <v>59604.283279999996</v>
      </c>
      <c r="AB4350" s="45">
        <f t="shared" si="1148"/>
        <v>0.48823450282213665</v>
      </c>
      <c r="AC4350" s="33">
        <f>IFERROR($X4350/VLOOKUP(CONCATENATE("USD",C4350),[1]GEINDICE!AR$1:AS$65536,2,0),"")</f>
        <v>22673.562022918482</v>
      </c>
      <c r="AD4350" s="33">
        <f>IFERROR($AA4350/VLOOKUP(CONCATENATE("USD",C4350),[1]GEINDICE!AR$1:AS$65536,2,0),"")</f>
        <v>11070.015281466483</v>
      </c>
      <c r="AE4350" s="33">
        <f>IFERROR($X4350/VLOOKUP(CONCATENATE("EUR",C4350),[1]GEINDICE!AR$1:AS$65536,2,0),"")</f>
        <v>19646.163501770196</v>
      </c>
      <c r="AF4350" s="33">
        <f>IFERROR($AA4350/VLOOKUP(CONCATENATE("EUR",C4350),[1]GEINDICE!AR$1:AS$65536,2,0),"")</f>
        <v>9591.9348696491779</v>
      </c>
      <c r="AG4350" s="48" t="str">
        <f>VLOOKUP(E4350,[1]Apresentação!AW$1:AX$65536,2,0)</f>
        <v xml:space="preserve">                    4 - CERAMIC AUXILIARIES</v>
      </c>
      <c r="AH4350" s="48" t="str">
        <f t="shared" si="1149"/>
        <v xml:space="preserve">         5117000055 - MP 9020</v>
      </c>
      <c r="AI4350" s="49" t="str">
        <f t="shared" si="1150"/>
        <v xml:space="preserve">     K00239 - TERRAR INDUSTRIA E COMERCIO LTDA</v>
      </c>
      <c r="AJ4350" t="str">
        <f t="shared" si="1151"/>
        <v xml:space="preserve">     93 - RESALES</v>
      </c>
      <c r="AK4350" t="str">
        <f t="shared" si="1152"/>
        <v/>
      </c>
      <c r="AL4350">
        <f t="shared" si="1153"/>
        <v>10</v>
      </c>
      <c r="AM4350" t="str">
        <f t="shared" si="1154"/>
        <v>2025 10</v>
      </c>
      <c r="AN4350" t="str">
        <f t="shared" si="1155"/>
        <v xml:space="preserve">TERRAR </v>
      </c>
    </row>
    <row r="4351" spans="1:40" x14ac:dyDescent="0.35">
      <c r="A4351">
        <v>84455</v>
      </c>
      <c r="B4351" t="s">
        <v>274</v>
      </c>
      <c r="C4351" s="31">
        <v>45961</v>
      </c>
      <c r="D4351" t="s">
        <v>275</v>
      </c>
      <c r="E4351" t="s">
        <v>276</v>
      </c>
      <c r="F4351" t="s">
        <v>610</v>
      </c>
      <c r="G4351" t="s">
        <v>611</v>
      </c>
      <c r="H4351" t="s">
        <v>579</v>
      </c>
      <c r="I4351" t="s">
        <v>580</v>
      </c>
      <c r="J4351">
        <v>300</v>
      </c>
      <c r="K4351">
        <v>11052</v>
      </c>
      <c r="L4351">
        <v>6187.6976699999996</v>
      </c>
      <c r="M4351">
        <v>1423.49</v>
      </c>
      <c r="N4351">
        <v>36.840000000000003</v>
      </c>
      <c r="O4351" s="32">
        <f t="shared" si="1139"/>
        <v>9628.51</v>
      </c>
      <c r="P4351" s="32">
        <f t="shared" si="1140"/>
        <v>3440.8123300000007</v>
      </c>
      <c r="Q4351">
        <v>765868</v>
      </c>
      <c r="R4351" t="s">
        <v>281</v>
      </c>
      <c r="S4351" t="s">
        <v>292</v>
      </c>
      <c r="T4351" t="str">
        <f t="shared" si="1141"/>
        <v>VEN</v>
      </c>
      <c r="U4351" t="s">
        <v>293</v>
      </c>
      <c r="V4351" s="33">
        <f t="shared" si="1142"/>
        <v>11052</v>
      </c>
      <c r="W4351">
        <f t="shared" si="1143"/>
        <v>300</v>
      </c>
      <c r="X4351" s="33">
        <f t="shared" si="1144"/>
        <v>9628.51</v>
      </c>
      <c r="Y4351" s="33">
        <f t="shared" si="1145"/>
        <v>1423.49</v>
      </c>
      <c r="Z4351" s="45">
        <f t="shared" si="1146"/>
        <v>0.30590050036192551</v>
      </c>
      <c r="AA4351" s="33">
        <f t="shared" si="1147"/>
        <v>3380.8123300000007</v>
      </c>
      <c r="AB4351" s="45">
        <f t="shared" si="1148"/>
        <v>0.35112518240101537</v>
      </c>
      <c r="AC4351" s="33">
        <f>IFERROR($X4351/VLOOKUP(CONCATENATE("USD",C4351),[1]GEINDICE!AR$1:AS$65536,2,0),"")</f>
        <v>1788.2565978864475</v>
      </c>
      <c r="AD4351" s="33">
        <f>IFERROR($AA4351/VLOOKUP(CONCATENATE("USD",C4351),[1]GEINDICE!AR$1:AS$65536,2,0),"")</f>
        <v>627.90192411269811</v>
      </c>
      <c r="AE4351" s="33">
        <f>IFERROR($X4351/VLOOKUP(CONCATENATE("EUR",C4351),[1]GEINDICE!AR$1:AS$65536,2,0),"")</f>
        <v>1549.4866430640488</v>
      </c>
      <c r="AF4351" s="33">
        <f>IFERROR($AA4351/VLOOKUP(CONCATENATE("EUR",C4351),[1]GEINDICE!AR$1:AS$65536,2,0),"")</f>
        <v>544.06378017380121</v>
      </c>
      <c r="AG4351" s="48" t="str">
        <f>VLOOKUP(E4351,[1]Apresentação!AW$1:AX$65536,2,0)</f>
        <v xml:space="preserve">                    4 - CERAMIC AUXILIARIES</v>
      </c>
      <c r="AH4351" s="48" t="str">
        <f t="shared" si="1149"/>
        <v xml:space="preserve">         5117000055 - MP 9020</v>
      </c>
      <c r="AI4351" s="49" t="str">
        <f t="shared" si="1150"/>
        <v xml:space="preserve">     K00476 - SMALTICERAM UNICER DO BRASIL LTDA.</v>
      </c>
      <c r="AJ4351" t="str">
        <f t="shared" si="1151"/>
        <v xml:space="preserve">     93 - RESALES</v>
      </c>
      <c r="AK4351" t="str">
        <f t="shared" si="1152"/>
        <v/>
      </c>
      <c r="AL4351">
        <f t="shared" si="1153"/>
        <v>10</v>
      </c>
      <c r="AM4351" t="str">
        <f t="shared" si="1154"/>
        <v>2025 10</v>
      </c>
      <c r="AN4351" t="str">
        <f t="shared" si="1155"/>
        <v xml:space="preserve">SMALTICERAM </v>
      </c>
    </row>
    <row r="4352" spans="1:40" x14ac:dyDescent="0.35">
      <c r="A4352">
        <v>84457</v>
      </c>
      <c r="B4352" t="s">
        <v>274</v>
      </c>
      <c r="C4352" s="31">
        <v>45961</v>
      </c>
      <c r="D4352" t="s">
        <v>275</v>
      </c>
      <c r="E4352" t="s">
        <v>276</v>
      </c>
      <c r="F4352" t="s">
        <v>612</v>
      </c>
      <c r="G4352" t="s">
        <v>613</v>
      </c>
      <c r="H4352" t="s">
        <v>579</v>
      </c>
      <c r="I4352" t="s">
        <v>580</v>
      </c>
      <c r="J4352">
        <v>1000</v>
      </c>
      <c r="K4352">
        <v>46710</v>
      </c>
      <c r="L4352">
        <v>20625.658909999998</v>
      </c>
      <c r="M4352">
        <v>6016.25</v>
      </c>
      <c r="N4352">
        <v>46.71</v>
      </c>
      <c r="O4352" s="32">
        <f t="shared" si="1139"/>
        <v>40693.75</v>
      </c>
      <c r="P4352" s="32">
        <f t="shared" si="1140"/>
        <v>20068.091090000002</v>
      </c>
      <c r="Q4352">
        <v>765873</v>
      </c>
      <c r="R4352" t="s">
        <v>281</v>
      </c>
      <c r="S4352" t="s">
        <v>292</v>
      </c>
      <c r="T4352" t="str">
        <f t="shared" si="1141"/>
        <v>VEN</v>
      </c>
      <c r="U4352" t="s">
        <v>293</v>
      </c>
      <c r="V4352" s="33">
        <f t="shared" si="1142"/>
        <v>46710</v>
      </c>
      <c r="W4352">
        <f t="shared" si="1143"/>
        <v>1000</v>
      </c>
      <c r="X4352" s="33">
        <f t="shared" si="1144"/>
        <v>40693.75</v>
      </c>
      <c r="Y4352" s="33">
        <f t="shared" si="1145"/>
        <v>6016.25</v>
      </c>
      <c r="Z4352" s="45">
        <f t="shared" si="1146"/>
        <v>0.42534984136159282</v>
      </c>
      <c r="AA4352" s="33">
        <f t="shared" si="1147"/>
        <v>19868.091090000002</v>
      </c>
      <c r="AB4352" s="45">
        <f t="shared" si="1148"/>
        <v>0.48823446082015054</v>
      </c>
      <c r="AC4352" s="33">
        <f>IFERROR($X4352/VLOOKUP(CONCATENATE("USD",C4352),[1]GEINDICE!AR$1:AS$65536,2,0),"")</f>
        <v>7557.8533885556144</v>
      </c>
      <c r="AD4352" s="33">
        <f>IFERROR($AA4352/VLOOKUP(CONCATENATE("USD",C4352),[1]GEINDICE!AR$1:AS$65536,2,0),"")</f>
        <v>3690.0044741191982</v>
      </c>
      <c r="AE4352" s="33">
        <f>IFERROR($X4352/VLOOKUP(CONCATENATE("EUR",C4352),[1]GEINDICE!AR$1:AS$65536,2,0),"")</f>
        <v>6548.7206308336008</v>
      </c>
      <c r="AF4352" s="33">
        <f>IFERROR($AA4352/VLOOKUP(CONCATENATE("EUR",C4352),[1]GEINDICE!AR$1:AS$65536,2,0),"")</f>
        <v>3197.3110862568396</v>
      </c>
      <c r="AG4352" s="48" t="str">
        <f>VLOOKUP(E4352,[1]Apresentação!AW$1:AX$65536,2,0)</f>
        <v xml:space="preserve">                    4 - CERAMIC AUXILIARIES</v>
      </c>
      <c r="AH4352" s="48" t="str">
        <f t="shared" si="1149"/>
        <v xml:space="preserve">         5117000055 - MP 9020</v>
      </c>
      <c r="AI4352" s="49" t="str">
        <f t="shared" si="1150"/>
        <v xml:space="preserve">     K00409 - CERAMICA BRASILEIRA CERBRAS LTDA</v>
      </c>
      <c r="AJ4352" t="str">
        <f t="shared" si="1151"/>
        <v xml:space="preserve">     93 - RESALES</v>
      </c>
      <c r="AK4352" t="str">
        <f t="shared" si="1152"/>
        <v/>
      </c>
      <c r="AL4352">
        <f t="shared" si="1153"/>
        <v>10</v>
      </c>
      <c r="AM4352" t="str">
        <f t="shared" si="1154"/>
        <v>2025 10</v>
      </c>
      <c r="AN4352" t="str">
        <f t="shared" si="1155"/>
        <v xml:space="preserve">CERAMICA </v>
      </c>
    </row>
    <row r="4353" spans="1:40" x14ac:dyDescent="0.35">
      <c r="A4353">
        <v>84459</v>
      </c>
      <c r="B4353" t="s">
        <v>274</v>
      </c>
      <c r="C4353" s="31">
        <v>45961</v>
      </c>
      <c r="D4353" t="s">
        <v>275</v>
      </c>
      <c r="E4353" t="s">
        <v>276</v>
      </c>
      <c r="F4353" t="s">
        <v>593</v>
      </c>
      <c r="G4353" t="s">
        <v>594</v>
      </c>
      <c r="H4353" t="s">
        <v>579</v>
      </c>
      <c r="I4353" t="s">
        <v>580</v>
      </c>
      <c r="J4353">
        <v>1000</v>
      </c>
      <c r="K4353">
        <v>36150</v>
      </c>
      <c r="L4353">
        <v>20625.658909999998</v>
      </c>
      <c r="M4353">
        <v>4656.12</v>
      </c>
      <c r="N4353">
        <v>36.15</v>
      </c>
      <c r="O4353" s="32">
        <f t="shared" si="1139"/>
        <v>31493.88</v>
      </c>
      <c r="P4353" s="32">
        <f t="shared" si="1140"/>
        <v>10868.221090000003</v>
      </c>
      <c r="Q4353">
        <v>765875</v>
      </c>
      <c r="R4353" t="s">
        <v>281</v>
      </c>
      <c r="S4353" t="s">
        <v>292</v>
      </c>
      <c r="T4353" t="str">
        <f t="shared" si="1141"/>
        <v>VEN</v>
      </c>
      <c r="U4353" t="s">
        <v>293</v>
      </c>
      <c r="V4353" s="33">
        <f t="shared" si="1142"/>
        <v>36150</v>
      </c>
      <c r="W4353">
        <f t="shared" si="1143"/>
        <v>1000</v>
      </c>
      <c r="X4353" s="33">
        <f t="shared" si="1144"/>
        <v>31493.88</v>
      </c>
      <c r="Y4353" s="33">
        <f t="shared" si="1145"/>
        <v>4656.12</v>
      </c>
      <c r="Z4353" s="45">
        <f t="shared" si="1146"/>
        <v>0.29510985034578152</v>
      </c>
      <c r="AA4353" s="33">
        <f t="shared" si="1147"/>
        <v>10668.221090000003</v>
      </c>
      <c r="AB4353" s="45">
        <f t="shared" si="1148"/>
        <v>0.33873949764208167</v>
      </c>
      <c r="AC4353" s="33">
        <f>IFERROR($X4353/VLOOKUP(CONCATENATE("USD",C4353),[1]GEINDICE!AR$1:AS$65536,2,0),"")</f>
        <v>5849.2060249243168</v>
      </c>
      <c r="AD4353" s="33">
        <f>IFERROR($AA4353/VLOOKUP(CONCATENATE("USD",C4353),[1]GEINDICE!AR$1:AS$65536,2,0),"")</f>
        <v>1981.3571104879004</v>
      </c>
      <c r="AE4353" s="33">
        <f>IFERROR($X4353/VLOOKUP(CONCATENATE("EUR",C4353),[1]GEINDICE!AR$1:AS$65536,2,0),"")</f>
        <v>5068.2137109752175</v>
      </c>
      <c r="AF4353" s="33">
        <f>IFERROR($AA4353/VLOOKUP(CONCATENATE("EUR",C4353),[1]GEINDICE!AR$1:AS$65536,2,0),"")</f>
        <v>1716.8041663984554</v>
      </c>
      <c r="AG4353" s="48" t="str">
        <f>VLOOKUP(E4353,[1]Apresentação!AW$1:AX$65536,2,0)</f>
        <v xml:space="preserve">                    4 - CERAMIC AUXILIARIES</v>
      </c>
      <c r="AH4353" s="48" t="str">
        <f t="shared" si="1149"/>
        <v xml:space="preserve">         5117000055 - MP 9020</v>
      </c>
      <c r="AI4353" s="49" t="str">
        <f t="shared" si="1150"/>
        <v xml:space="preserve">     K00205 - COLOROBBIA BRASIL PRODUTOS PARA CERAMICA LTDA</v>
      </c>
      <c r="AJ4353" t="str">
        <f t="shared" si="1151"/>
        <v xml:space="preserve">     93 - RESALES</v>
      </c>
      <c r="AK4353" t="str">
        <f t="shared" si="1152"/>
        <v/>
      </c>
      <c r="AL4353">
        <f t="shared" si="1153"/>
        <v>10</v>
      </c>
      <c r="AM4353" t="str">
        <f t="shared" si="1154"/>
        <v>2025 10</v>
      </c>
      <c r="AN4353" t="str">
        <f t="shared" si="1155"/>
        <v xml:space="preserve">COLOROBBIA </v>
      </c>
    </row>
    <row r="4354" spans="1:40" x14ac:dyDescent="0.35">
      <c r="A4354">
        <v>83819</v>
      </c>
      <c r="B4354" t="s">
        <v>274</v>
      </c>
      <c r="C4354" s="31">
        <v>45910</v>
      </c>
      <c r="D4354" t="s">
        <v>275</v>
      </c>
      <c r="E4354" t="s">
        <v>276</v>
      </c>
      <c r="F4354" t="s">
        <v>326</v>
      </c>
      <c r="G4354" t="s">
        <v>327</v>
      </c>
      <c r="H4354" t="s">
        <v>579</v>
      </c>
      <c r="I4354" t="s">
        <v>580</v>
      </c>
      <c r="J4354">
        <v>1000</v>
      </c>
      <c r="K4354">
        <v>34752</v>
      </c>
      <c r="L4354">
        <v>19923.822069999998</v>
      </c>
      <c r="M4354">
        <v>4476.0600000000004</v>
      </c>
      <c r="N4354">
        <v>34.752000000000002</v>
      </c>
      <c r="O4354" s="32">
        <f t="shared" si="1139"/>
        <v>30275.94</v>
      </c>
      <c r="P4354" s="32">
        <f t="shared" si="1140"/>
        <v>10352.11793</v>
      </c>
      <c r="Q4354">
        <v>761079</v>
      </c>
      <c r="R4354" t="s">
        <v>281</v>
      </c>
      <c r="S4354" t="s">
        <v>292</v>
      </c>
      <c r="T4354" t="str">
        <f t="shared" si="1141"/>
        <v>VEN</v>
      </c>
      <c r="U4354" t="s">
        <v>300</v>
      </c>
      <c r="V4354" s="33">
        <f t="shared" si="1142"/>
        <v>34752</v>
      </c>
      <c r="W4354">
        <f t="shared" si="1143"/>
        <v>1000</v>
      </c>
      <c r="X4354" s="33">
        <f t="shared" si="1144"/>
        <v>30275.94</v>
      </c>
      <c r="Y4354" s="33">
        <f t="shared" si="1145"/>
        <v>4476.0600000000004</v>
      </c>
      <c r="Z4354" s="45">
        <f t="shared" si="1146"/>
        <v>0.29213046529696135</v>
      </c>
      <c r="AA4354" s="33">
        <f t="shared" si="1147"/>
        <v>10152.11793</v>
      </c>
      <c r="AB4354" s="45">
        <f t="shared" si="1148"/>
        <v>0.33531966076032654</v>
      </c>
      <c r="AC4354" s="33">
        <f>IFERROR($X4354/VLOOKUP(CONCATENATE("USD",C4354),[1]GEINDICE!AR$1:AS$65536,2,0),"")</f>
        <v>5593.913862867912</v>
      </c>
      <c r="AD4354" s="33">
        <f>IFERROR($AA4354/VLOOKUP(CONCATENATE("USD",C4354),[1]GEINDICE!AR$1:AS$65536,2,0),"")</f>
        <v>1875.749298819356</v>
      </c>
      <c r="AE4354" s="33">
        <f>IFERROR($X4354/VLOOKUP(CONCATENATE("EUR",C4354),[1]GEINDICE!AR$1:AS$65536,2,0),"")</f>
        <v>4775.0082801040926</v>
      </c>
      <c r="AF4354" s="33">
        <f>IFERROR($AA4354/VLOOKUP(CONCATENATE("EUR",C4354),[1]GEINDICE!AR$1:AS$65536,2,0),"")</f>
        <v>1601.1541566122544</v>
      </c>
      <c r="AG4354" s="48" t="str">
        <f>VLOOKUP(E4354,[1]Apresentação!AW$1:AX$65536,2,0)</f>
        <v xml:space="preserve">                    4 - CERAMIC AUXILIARIES</v>
      </c>
      <c r="AH4354" s="48" t="str">
        <f t="shared" si="1149"/>
        <v xml:space="preserve">         5117000055 - MP 9020</v>
      </c>
      <c r="AI4354" s="49" t="str">
        <f t="shared" si="1150"/>
        <v xml:space="preserve">     K00198 - PBG S.A</v>
      </c>
      <c r="AJ4354" t="str">
        <f t="shared" si="1151"/>
        <v xml:space="preserve">     93 - RESALES</v>
      </c>
      <c r="AK4354" t="str">
        <f t="shared" si="1152"/>
        <v/>
      </c>
      <c r="AL4354">
        <f t="shared" si="1153"/>
        <v>9</v>
      </c>
      <c r="AM4354" t="str">
        <f t="shared" si="1154"/>
        <v>2025 9</v>
      </c>
      <c r="AN4354" t="str">
        <f t="shared" si="1155"/>
        <v xml:space="preserve">PBG </v>
      </c>
    </row>
    <row r="4355" spans="1:40" x14ac:dyDescent="0.35">
      <c r="A4355">
        <v>84242</v>
      </c>
      <c r="B4355" t="s">
        <v>274</v>
      </c>
      <c r="C4355" s="31">
        <v>45946</v>
      </c>
      <c r="D4355" t="s">
        <v>275</v>
      </c>
      <c r="E4355" t="s">
        <v>276</v>
      </c>
      <c r="F4355" t="s">
        <v>587</v>
      </c>
      <c r="G4355" t="s">
        <v>588</v>
      </c>
      <c r="H4355" t="s">
        <v>579</v>
      </c>
      <c r="I4355" t="s">
        <v>580</v>
      </c>
      <c r="J4355">
        <v>150</v>
      </c>
      <c r="K4355">
        <v>5370</v>
      </c>
      <c r="L4355">
        <v>3093.8488400000001</v>
      </c>
      <c r="M4355">
        <v>691.66</v>
      </c>
      <c r="N4355">
        <v>35.800000000000004</v>
      </c>
      <c r="O4355" s="32">
        <f t="shared" si="1139"/>
        <v>4678.34</v>
      </c>
      <c r="P4355" s="32">
        <f t="shared" si="1140"/>
        <v>1584.49116</v>
      </c>
      <c r="Q4355">
        <v>764439</v>
      </c>
      <c r="R4355" t="s">
        <v>281</v>
      </c>
      <c r="S4355" t="s">
        <v>292</v>
      </c>
      <c r="T4355" t="str">
        <f t="shared" si="1141"/>
        <v>VEN</v>
      </c>
      <c r="U4355" t="s">
        <v>293</v>
      </c>
      <c r="V4355" s="33">
        <f t="shared" si="1142"/>
        <v>5370</v>
      </c>
      <c r="W4355">
        <f t="shared" si="1143"/>
        <v>150</v>
      </c>
      <c r="X4355" s="33">
        <f t="shared" si="1144"/>
        <v>4678.34</v>
      </c>
      <c r="Y4355" s="33">
        <f t="shared" si="1145"/>
        <v>691.66</v>
      </c>
      <c r="Z4355" s="45">
        <f t="shared" si="1146"/>
        <v>0.28947693854748602</v>
      </c>
      <c r="AA4355" s="33">
        <f t="shared" si="1147"/>
        <v>1554.49116</v>
      </c>
      <c r="AB4355" s="45">
        <f t="shared" si="1148"/>
        <v>0.33227408867247782</v>
      </c>
      <c r="AC4355" s="33">
        <f>IFERROR($X4355/VLOOKUP(CONCATENATE("USD",C4355),[1]GEINDICE!AR$1:AS$65536,2,0),"")</f>
        <v>860.71678257349959</v>
      </c>
      <c r="AD4355" s="33">
        <f>IFERROR($AA4355/VLOOKUP(CONCATENATE("USD",C4355),[1]GEINDICE!AR$1:AS$65536,2,0),"")</f>
        <v>285.99388453471681</v>
      </c>
      <c r="AE4355" s="33">
        <f>IFERROR($X4355/VLOOKUP(CONCATENATE("EUR",C4355),[1]GEINDICE!AR$1:AS$65536,2,0),"")</f>
        <v>737.80378179753654</v>
      </c>
      <c r="AF4355" s="33">
        <f>IFERROR($AA4355/VLOOKUP(CONCATENATE("EUR",C4355),[1]GEINDICE!AR$1:AS$65536,2,0),"")</f>
        <v>245.15307921588416</v>
      </c>
      <c r="AG4355" s="48" t="str">
        <f>VLOOKUP(E4355,[1]Apresentação!AW$1:AX$65536,2,0)</f>
        <v xml:space="preserve">                    4 - CERAMIC AUXILIARIES</v>
      </c>
      <c r="AH4355" s="48" t="str">
        <f t="shared" si="1149"/>
        <v xml:space="preserve">         5117000055 - MP 9020</v>
      </c>
      <c r="AI4355" s="49" t="str">
        <f t="shared" si="1150"/>
        <v xml:space="preserve">     K00023 - SAN MARCOS REVESTIMENTOS CERAMICOS LTDA - CEJATEL</v>
      </c>
      <c r="AJ4355" t="str">
        <f t="shared" si="1151"/>
        <v xml:space="preserve">     93 - RESALES</v>
      </c>
      <c r="AK4355" t="str">
        <f t="shared" si="1152"/>
        <v/>
      </c>
      <c r="AL4355">
        <f t="shared" si="1153"/>
        <v>10</v>
      </c>
      <c r="AM4355" t="str">
        <f t="shared" si="1154"/>
        <v>2025 10</v>
      </c>
      <c r="AN4355" t="str">
        <f t="shared" si="1155"/>
        <v xml:space="preserve">SAN </v>
      </c>
    </row>
    <row r="4356" spans="1:40" x14ac:dyDescent="0.35">
      <c r="A4356">
        <v>84521</v>
      </c>
      <c r="B4356" t="s">
        <v>274</v>
      </c>
      <c r="C4356" s="31">
        <v>45966</v>
      </c>
      <c r="D4356" t="s">
        <v>275</v>
      </c>
      <c r="E4356" t="s">
        <v>276</v>
      </c>
      <c r="F4356" t="s">
        <v>604</v>
      </c>
      <c r="G4356" t="s">
        <v>605</v>
      </c>
      <c r="H4356" t="s">
        <v>579</v>
      </c>
      <c r="I4356" t="s">
        <v>580</v>
      </c>
      <c r="J4356">
        <v>200</v>
      </c>
      <c r="K4356">
        <v>7370</v>
      </c>
      <c r="L4356">
        <v>3929.3572199999999</v>
      </c>
      <c r="M4356">
        <v>949.26</v>
      </c>
      <c r="N4356">
        <v>36.85</v>
      </c>
      <c r="O4356" s="32">
        <f t="shared" ref="O4356:O4419" si="1156">$K4356-$Y4356</f>
        <v>6420.74</v>
      </c>
      <c r="P4356" s="32">
        <f t="shared" ref="P4356:P4419" si="1157">($O4356-$L4356)</f>
        <v>2491.3827799999999</v>
      </c>
      <c r="Q4356">
        <v>766322</v>
      </c>
      <c r="R4356" t="s">
        <v>281</v>
      </c>
      <c r="S4356" t="s">
        <v>292</v>
      </c>
      <c r="T4356" t="str">
        <f t="shared" ref="T4356:T4419" si="1158">MID($U4356,1,3)</f>
        <v>VEN</v>
      </c>
      <c r="U4356" t="s">
        <v>293</v>
      </c>
      <c r="V4356" s="33">
        <f t="shared" ref="V4356:V4419" si="1159">IF($T4356="DEV",-$K4356,$K4356)</f>
        <v>7370</v>
      </c>
      <c r="W4356">
        <f t="shared" ref="W4356:W4419" si="1160">IF($T4356="DEV",-$J4356,$J4356)</f>
        <v>200</v>
      </c>
      <c r="X4356" s="33">
        <f t="shared" ref="X4356:X4419" si="1161">$V4356-$Y4356</f>
        <v>6420.74</v>
      </c>
      <c r="Y4356" s="33">
        <f t="shared" ref="Y4356:Y4419" si="1162">IF(A4356=59876,M4356,IF(A4356=59868,M4356,IF(R4356="6111",((K4356*0.12)+M4356),IF(T4356="DEV",-M4356,M4356))))</f>
        <v>949.26</v>
      </c>
      <c r="Z4356" s="45">
        <f t="shared" ref="Z4356:Z4419" si="1163">IFERROR($AA4356/$V4356,0)</f>
        <v>0.33261638805970151</v>
      </c>
      <c r="AA4356" s="33">
        <f t="shared" ref="AA4356:AA4419" si="1164">IF(VLOOKUP(AL4356,AR:AS,2,0)="sim",IF($T4356="DEV",($X4356-$L4356),$P4356)-(0.2*W4356),IF(VLOOKUP(AL4356,AR:AS,2,0)="OK",IF($T4356="DEV",($X4356-$L4356),$P4356)-(0.2*W4356),IF($T4356="DEV",($X4356-$L4356),$P4356)))</f>
        <v>2451.3827799999999</v>
      </c>
      <c r="AB4356" s="45">
        <f t="shared" ref="AB4356:AB4419" si="1165">IFERROR($AA4356/$X4356,0)</f>
        <v>0.38179131688870754</v>
      </c>
      <c r="AC4356" s="33" t="str">
        <f>IFERROR($X4356/VLOOKUP(CONCATENATE("USD",C4356),[1]GEINDICE!AR$1:AS$65536,2,0),"")</f>
        <v/>
      </c>
      <c r="AD4356" s="33" t="str">
        <f>IFERROR($AA4356/VLOOKUP(CONCATENATE("USD",C4356),[1]GEINDICE!AR$1:AS$65536,2,0),"")</f>
        <v/>
      </c>
      <c r="AE4356" s="33" t="str">
        <f>IFERROR($X4356/VLOOKUP(CONCATENATE("EUR",C4356),[1]GEINDICE!AR$1:AS$65536,2,0),"")</f>
        <v/>
      </c>
      <c r="AF4356" s="33" t="str">
        <f>IFERROR($AA4356/VLOOKUP(CONCATENATE("EUR",C4356),[1]GEINDICE!AR$1:AS$65536,2,0),"")</f>
        <v/>
      </c>
      <c r="AG4356" s="48" t="str">
        <f>VLOOKUP(E4356,[1]Apresentação!AW$1:AX$65536,2,0)</f>
        <v xml:space="preserve">                    4 - CERAMIC AUXILIARIES</v>
      </c>
      <c r="AH4356" s="48" t="str">
        <f t="shared" ref="AH4356:AH4419" si="1166">CONCATENATE("         ",H4356," - ",I4356)</f>
        <v xml:space="preserve">         5117000055 - MP 9020</v>
      </c>
      <c r="AI4356" s="49" t="str">
        <f t="shared" ref="AI4356:AI4419" si="1167">CONCATENATE("     ",F4356," - ",G4356)</f>
        <v xml:space="preserve">     K00477 - VITREO BRASIL FRITAS ESMALTES E CORANTES LTDA</v>
      </c>
      <c r="AJ4356" t="str">
        <f t="shared" ref="AJ4356:AJ4419" si="1168">IF(RIGHT(I4356,2)="BR","     90 - SALES","     93 - RESALES")</f>
        <v xml:space="preserve">     93 - RESALES</v>
      </c>
      <c r="AK4356" t="str">
        <f t="shared" ref="AK4356:AK4419" si="1169">IF(R4356="3201","EXP",IF(R4356="7101","EXP",""))</f>
        <v/>
      </c>
      <c r="AL4356">
        <f t="shared" ref="AL4356:AL4419" si="1170">VLOOKUP(MONTH(C4356),AQ:AR,2,0)</f>
        <v>11</v>
      </c>
      <c r="AM4356" t="str">
        <f t="shared" ref="AM4356:AM4419" si="1171">CONCATENATE(YEAR(C4356)," ",MONTH(C4356))</f>
        <v>2025 11</v>
      </c>
      <c r="AN4356" t="str">
        <f t="shared" ref="AN4356:AN4419" si="1172">MID(G4356,1,SEARCH(" ",G4356,1))</f>
        <v xml:space="preserve">VITREO </v>
      </c>
    </row>
    <row r="4357" spans="1:40" x14ac:dyDescent="0.35">
      <c r="A4357">
        <v>82417</v>
      </c>
      <c r="B4357" t="s">
        <v>274</v>
      </c>
      <c r="C4357" s="31">
        <v>45791</v>
      </c>
      <c r="D4357" t="s">
        <v>275</v>
      </c>
      <c r="E4357" t="s">
        <v>276</v>
      </c>
      <c r="F4357" t="s">
        <v>600</v>
      </c>
      <c r="G4357" t="s">
        <v>601</v>
      </c>
      <c r="H4357" t="s">
        <v>579</v>
      </c>
      <c r="I4357" t="s">
        <v>580</v>
      </c>
      <c r="J4357">
        <v>600</v>
      </c>
      <c r="K4357">
        <v>21508.2</v>
      </c>
      <c r="L4357">
        <v>11830.64452</v>
      </c>
      <c r="M4357">
        <v>2770.26</v>
      </c>
      <c r="N4357">
        <v>35.847000000000001</v>
      </c>
      <c r="O4357" s="32">
        <f t="shared" si="1156"/>
        <v>18737.940000000002</v>
      </c>
      <c r="P4357" s="32">
        <f t="shared" si="1157"/>
        <v>6907.2954800000025</v>
      </c>
      <c r="Q4357">
        <v>738712</v>
      </c>
      <c r="R4357" t="s">
        <v>281</v>
      </c>
      <c r="S4357" t="s">
        <v>292</v>
      </c>
      <c r="T4357" t="str">
        <f t="shared" si="1158"/>
        <v>VEN</v>
      </c>
      <c r="U4357" t="s">
        <v>293</v>
      </c>
      <c r="V4357" s="33">
        <f t="shared" si="1159"/>
        <v>21508.2</v>
      </c>
      <c r="W4357">
        <f t="shared" si="1160"/>
        <v>600</v>
      </c>
      <c r="X4357" s="33">
        <f t="shared" si="1161"/>
        <v>18737.940000000002</v>
      </c>
      <c r="Y4357" s="33">
        <f t="shared" si="1162"/>
        <v>2770.26</v>
      </c>
      <c r="Z4357" s="45">
        <f t="shared" si="1163"/>
        <v>0.31556780576710286</v>
      </c>
      <c r="AA4357" s="33">
        <f t="shared" si="1164"/>
        <v>6787.2954800000025</v>
      </c>
      <c r="AB4357" s="45">
        <f t="shared" si="1165"/>
        <v>0.36222207350434477</v>
      </c>
      <c r="AC4357" s="33">
        <f>IFERROR($X4357/VLOOKUP(CONCATENATE("USD",C4357),[1]GEINDICE!AR$1:AS$65536,2,0),"")</f>
        <v>3340.0962566844923</v>
      </c>
      <c r="AD4357" s="33">
        <f>IFERROR($AA4357/VLOOKUP(CONCATENATE("USD",C4357),[1]GEINDICE!AR$1:AS$65536,2,0),"")</f>
        <v>1209.8565918003569</v>
      </c>
      <c r="AE4357" s="33">
        <f>IFERROR($X4357/VLOOKUP(CONCATENATE("EUR",C4357),[1]GEINDICE!AR$1:AS$65536,2,0),"")</f>
        <v>2980.6159132122298</v>
      </c>
      <c r="AF4357" s="33">
        <f>IFERROR($AA4357/VLOOKUP(CONCATENATE("EUR",C4357),[1]GEINDICE!AR$1:AS$65536,2,0),"")</f>
        <v>1079.6448764037798</v>
      </c>
      <c r="AG4357" s="48" t="str">
        <f>VLOOKUP(E4357,[1]Apresentação!AW$1:AX$65536,2,0)</f>
        <v xml:space="preserve">                    4 - CERAMIC AUXILIARIES</v>
      </c>
      <c r="AH4357" s="48" t="str">
        <f t="shared" si="1166"/>
        <v xml:space="preserve">         5117000055 - MP 9020</v>
      </c>
      <c r="AI4357" s="49" t="str">
        <f t="shared" si="1167"/>
        <v xml:space="preserve">     K00104 - OMEGA COMERCIO DE CORANTES CERAMICOS LTDA</v>
      </c>
      <c r="AJ4357" t="str">
        <f t="shared" si="1168"/>
        <v xml:space="preserve">     93 - RESALES</v>
      </c>
      <c r="AK4357" t="str">
        <f t="shared" si="1169"/>
        <v/>
      </c>
      <c r="AL4357">
        <f t="shared" si="1170"/>
        <v>5</v>
      </c>
      <c r="AM4357" t="str">
        <f t="shared" si="1171"/>
        <v>2025 5</v>
      </c>
      <c r="AN4357" t="str">
        <f t="shared" si="1172"/>
        <v xml:space="preserve">OMEGA </v>
      </c>
    </row>
    <row r="4358" spans="1:40" x14ac:dyDescent="0.35">
      <c r="A4358">
        <v>84230</v>
      </c>
      <c r="B4358" t="s">
        <v>274</v>
      </c>
      <c r="C4358" s="31">
        <v>45945</v>
      </c>
      <c r="D4358" t="s">
        <v>275</v>
      </c>
      <c r="E4358" t="s">
        <v>276</v>
      </c>
      <c r="F4358" t="s">
        <v>606</v>
      </c>
      <c r="G4358" t="s">
        <v>607</v>
      </c>
      <c r="H4358" t="s">
        <v>579</v>
      </c>
      <c r="I4358" t="s">
        <v>580</v>
      </c>
      <c r="J4358">
        <v>100</v>
      </c>
      <c r="K4358">
        <v>4671</v>
      </c>
      <c r="L4358">
        <v>2062.5658899999999</v>
      </c>
      <c r="M4358">
        <v>601.63</v>
      </c>
      <c r="N4358">
        <v>46.71</v>
      </c>
      <c r="O4358" s="32">
        <f t="shared" si="1156"/>
        <v>4069.37</v>
      </c>
      <c r="P4358" s="32">
        <f t="shared" si="1157"/>
        <v>2006.80411</v>
      </c>
      <c r="Q4358">
        <v>764337</v>
      </c>
      <c r="R4358" t="s">
        <v>281</v>
      </c>
      <c r="S4358" t="s">
        <v>292</v>
      </c>
      <c r="T4358" t="str">
        <f t="shared" si="1158"/>
        <v>VEN</v>
      </c>
      <c r="U4358" t="s">
        <v>293</v>
      </c>
      <c r="V4358" s="33">
        <f t="shared" si="1159"/>
        <v>4671</v>
      </c>
      <c r="W4358">
        <f t="shared" si="1160"/>
        <v>100</v>
      </c>
      <c r="X4358" s="33">
        <f t="shared" si="1161"/>
        <v>4069.37</v>
      </c>
      <c r="Y4358" s="33">
        <f t="shared" si="1162"/>
        <v>601.63</v>
      </c>
      <c r="Z4358" s="45">
        <f t="shared" si="1163"/>
        <v>0.42534877114108327</v>
      </c>
      <c r="AA4358" s="33">
        <f t="shared" si="1164"/>
        <v>1986.80411</v>
      </c>
      <c r="AB4358" s="45">
        <f t="shared" si="1165"/>
        <v>0.48823383226396228</v>
      </c>
      <c r="AC4358" s="33">
        <f>IFERROR($X4358/VLOOKUP(CONCATENATE("USD",C4358),[1]GEINDICE!AR$1:AS$65536,2,0),"")</f>
        <v>747.16693595769675</v>
      </c>
      <c r="AD4358" s="33">
        <f>IFERROR($AA4358/VLOOKUP(CONCATENATE("USD",C4358),[1]GEINDICE!AR$1:AS$65536,2,0),"")</f>
        <v>364.79217648354876</v>
      </c>
      <c r="AE4358" s="33">
        <f>IFERROR($X4358/VLOOKUP(CONCATENATE("EUR",C4358),[1]GEINDICE!AR$1:AS$65536,2,0),"")</f>
        <v>641.94759508447567</v>
      </c>
      <c r="AF4358" s="33">
        <f>IFERROR($AA4358/VLOOKUP(CONCATENATE("EUR",C4358),[1]GEINDICE!AR$1:AS$65536,2,0),"")</f>
        <v>313.42053446072788</v>
      </c>
      <c r="AG4358" s="48" t="str">
        <f>VLOOKUP(E4358,[1]Apresentação!AW$1:AX$65536,2,0)</f>
        <v xml:space="preserve">                    4 - CERAMIC AUXILIARIES</v>
      </c>
      <c r="AH4358" s="48" t="str">
        <f t="shared" si="1166"/>
        <v xml:space="preserve">         5117000055 - MP 9020</v>
      </c>
      <c r="AI4358" s="49" t="str">
        <f t="shared" si="1167"/>
        <v xml:space="preserve">     K00258 - SMALT BRASIL PRODUTOS PARA CERAMICA LTDA</v>
      </c>
      <c r="AJ4358" t="str">
        <f t="shared" si="1168"/>
        <v xml:space="preserve">     93 - RESALES</v>
      </c>
      <c r="AK4358" t="str">
        <f t="shared" si="1169"/>
        <v/>
      </c>
      <c r="AL4358">
        <f t="shared" si="1170"/>
        <v>10</v>
      </c>
      <c r="AM4358" t="str">
        <f t="shared" si="1171"/>
        <v>2025 10</v>
      </c>
      <c r="AN4358" t="str">
        <f t="shared" si="1172"/>
        <v xml:space="preserve">SMALT </v>
      </c>
    </row>
    <row r="4359" spans="1:40" x14ac:dyDescent="0.35">
      <c r="A4359">
        <v>84231</v>
      </c>
      <c r="B4359" t="s">
        <v>274</v>
      </c>
      <c r="C4359" s="31">
        <v>45945</v>
      </c>
      <c r="D4359" t="s">
        <v>275</v>
      </c>
      <c r="E4359" t="s">
        <v>276</v>
      </c>
      <c r="F4359" t="s">
        <v>326</v>
      </c>
      <c r="G4359" t="s">
        <v>327</v>
      </c>
      <c r="H4359" t="s">
        <v>579</v>
      </c>
      <c r="I4359" t="s">
        <v>580</v>
      </c>
      <c r="J4359">
        <v>1000</v>
      </c>
      <c r="K4359">
        <v>34752</v>
      </c>
      <c r="L4359">
        <v>20625.658909999998</v>
      </c>
      <c r="M4359">
        <v>4476.0600000000004</v>
      </c>
      <c r="N4359">
        <v>34.752000000000002</v>
      </c>
      <c r="O4359" s="32">
        <f t="shared" si="1156"/>
        <v>30275.94</v>
      </c>
      <c r="P4359" s="32">
        <f t="shared" si="1157"/>
        <v>9650.2810900000004</v>
      </c>
      <c r="Q4359">
        <v>764339</v>
      </c>
      <c r="R4359" t="s">
        <v>281</v>
      </c>
      <c r="S4359" t="s">
        <v>292</v>
      </c>
      <c r="T4359" t="str">
        <f t="shared" si="1158"/>
        <v>VEN</v>
      </c>
      <c r="U4359" t="s">
        <v>293</v>
      </c>
      <c r="V4359" s="33">
        <f t="shared" si="1159"/>
        <v>34752</v>
      </c>
      <c r="W4359">
        <f t="shared" si="1160"/>
        <v>1000</v>
      </c>
      <c r="X4359" s="33">
        <f t="shared" si="1161"/>
        <v>30275.94</v>
      </c>
      <c r="Y4359" s="33">
        <f t="shared" si="1162"/>
        <v>4476.0600000000004</v>
      </c>
      <c r="Z4359" s="45">
        <f t="shared" si="1163"/>
        <v>0.27193488403545119</v>
      </c>
      <c r="AA4359" s="33">
        <f t="shared" si="1164"/>
        <v>9450.2810900000004</v>
      </c>
      <c r="AB4359" s="45">
        <f t="shared" si="1165"/>
        <v>0.31213832138655317</v>
      </c>
      <c r="AC4359" s="33">
        <f>IFERROR($X4359/VLOOKUP(CONCATENATE("USD",C4359),[1]GEINDICE!AR$1:AS$65536,2,0),"")</f>
        <v>5558.8902761457102</v>
      </c>
      <c r="AD4359" s="33">
        <f>IFERROR($AA4359/VLOOKUP(CONCATENATE("USD",C4359),[1]GEINDICE!AR$1:AS$65536,2,0),"")</f>
        <v>1735.142679568155</v>
      </c>
      <c r="AE4359" s="33">
        <f>IFERROR($X4359/VLOOKUP(CONCATENATE("EUR",C4359),[1]GEINDICE!AR$1:AS$65536,2,0),"")</f>
        <v>4776.0628480383648</v>
      </c>
      <c r="AF4359" s="33">
        <f>IFERROR($AA4359/VLOOKUP(CONCATENATE("EUR",C4359),[1]GEINDICE!AR$1:AS$65536,2,0),"")</f>
        <v>1490.7922402233755</v>
      </c>
      <c r="AG4359" s="48" t="str">
        <f>VLOOKUP(E4359,[1]Apresentação!AW$1:AX$65536,2,0)</f>
        <v xml:space="preserve">                    4 - CERAMIC AUXILIARIES</v>
      </c>
      <c r="AH4359" s="48" t="str">
        <f t="shared" si="1166"/>
        <v xml:space="preserve">         5117000055 - MP 9020</v>
      </c>
      <c r="AI4359" s="49" t="str">
        <f t="shared" si="1167"/>
        <v xml:space="preserve">     K00198 - PBG S.A</v>
      </c>
      <c r="AJ4359" t="str">
        <f t="shared" si="1168"/>
        <v xml:space="preserve">     93 - RESALES</v>
      </c>
      <c r="AK4359" t="str">
        <f t="shared" si="1169"/>
        <v/>
      </c>
      <c r="AL4359">
        <f t="shared" si="1170"/>
        <v>10</v>
      </c>
      <c r="AM4359" t="str">
        <f t="shared" si="1171"/>
        <v>2025 10</v>
      </c>
      <c r="AN4359" t="str">
        <f t="shared" si="1172"/>
        <v xml:space="preserve">PBG </v>
      </c>
    </row>
    <row r="4360" spans="1:40" x14ac:dyDescent="0.35">
      <c r="A4360">
        <v>84532</v>
      </c>
      <c r="B4360" t="s">
        <v>274</v>
      </c>
      <c r="C4360" s="31">
        <v>45966</v>
      </c>
      <c r="D4360" t="s">
        <v>275</v>
      </c>
      <c r="E4360" t="s">
        <v>276</v>
      </c>
      <c r="F4360" t="s">
        <v>326</v>
      </c>
      <c r="G4360" t="s">
        <v>327</v>
      </c>
      <c r="H4360" t="s">
        <v>579</v>
      </c>
      <c r="I4360" t="s">
        <v>580</v>
      </c>
      <c r="J4360">
        <v>1000</v>
      </c>
      <c r="K4360">
        <v>34752</v>
      </c>
      <c r="L4360">
        <v>19646.786120000001</v>
      </c>
      <c r="M4360">
        <v>4476.0600000000004</v>
      </c>
      <c r="N4360">
        <v>34.752000000000002</v>
      </c>
      <c r="O4360" s="32">
        <f t="shared" si="1156"/>
        <v>30275.94</v>
      </c>
      <c r="P4360" s="32">
        <f t="shared" si="1157"/>
        <v>10629.153879999998</v>
      </c>
      <c r="Q4360">
        <v>766352</v>
      </c>
      <c r="R4360" t="s">
        <v>281</v>
      </c>
      <c r="S4360" t="s">
        <v>292</v>
      </c>
      <c r="T4360" t="str">
        <f t="shared" si="1158"/>
        <v>VEN</v>
      </c>
      <c r="U4360" t="s">
        <v>300</v>
      </c>
      <c r="V4360" s="33">
        <f t="shared" si="1159"/>
        <v>34752</v>
      </c>
      <c r="W4360">
        <f t="shared" si="1160"/>
        <v>1000</v>
      </c>
      <c r="X4360" s="33">
        <f t="shared" si="1161"/>
        <v>30275.94</v>
      </c>
      <c r="Y4360" s="33">
        <f t="shared" si="1162"/>
        <v>4476.0600000000004</v>
      </c>
      <c r="Z4360" s="45">
        <f t="shared" si="1163"/>
        <v>0.30010226404235724</v>
      </c>
      <c r="AA4360" s="33">
        <f t="shared" si="1164"/>
        <v>10429.153879999998</v>
      </c>
      <c r="AB4360" s="45">
        <f t="shared" si="1165"/>
        <v>0.34447002735505483</v>
      </c>
      <c r="AC4360" s="33" t="str">
        <f>IFERROR($X4360/VLOOKUP(CONCATENATE("USD",C4360),[1]GEINDICE!AR$1:AS$65536,2,0),"")</f>
        <v/>
      </c>
      <c r="AD4360" s="33" t="str">
        <f>IFERROR($AA4360/VLOOKUP(CONCATENATE("USD",C4360),[1]GEINDICE!AR$1:AS$65536,2,0),"")</f>
        <v/>
      </c>
      <c r="AE4360" s="33" t="str">
        <f>IFERROR($X4360/VLOOKUP(CONCATENATE("EUR",C4360),[1]GEINDICE!AR$1:AS$65536,2,0),"")</f>
        <v/>
      </c>
      <c r="AF4360" s="33" t="str">
        <f>IFERROR($AA4360/VLOOKUP(CONCATENATE("EUR",C4360),[1]GEINDICE!AR$1:AS$65536,2,0),"")</f>
        <v/>
      </c>
      <c r="AG4360" s="48" t="str">
        <f>VLOOKUP(E4360,[1]Apresentação!AW$1:AX$65536,2,0)</f>
        <v xml:space="preserve">                    4 - CERAMIC AUXILIARIES</v>
      </c>
      <c r="AH4360" s="48" t="str">
        <f t="shared" si="1166"/>
        <v xml:space="preserve">         5117000055 - MP 9020</v>
      </c>
      <c r="AI4360" s="49" t="str">
        <f t="shared" si="1167"/>
        <v xml:space="preserve">     K00198 - PBG S.A</v>
      </c>
      <c r="AJ4360" t="str">
        <f t="shared" si="1168"/>
        <v xml:space="preserve">     93 - RESALES</v>
      </c>
      <c r="AK4360" t="str">
        <f t="shared" si="1169"/>
        <v/>
      </c>
      <c r="AL4360">
        <f t="shared" si="1170"/>
        <v>11</v>
      </c>
      <c r="AM4360" t="str">
        <f t="shared" si="1171"/>
        <v>2025 11</v>
      </c>
      <c r="AN4360" t="str">
        <f t="shared" si="1172"/>
        <v xml:space="preserve">PBG </v>
      </c>
    </row>
    <row r="4361" spans="1:40" x14ac:dyDescent="0.35">
      <c r="A4361">
        <v>82778</v>
      </c>
      <c r="B4361" t="s">
        <v>274</v>
      </c>
      <c r="C4361" s="31">
        <v>45821</v>
      </c>
      <c r="D4361" t="s">
        <v>275</v>
      </c>
      <c r="E4361" t="s">
        <v>276</v>
      </c>
      <c r="F4361" t="s">
        <v>589</v>
      </c>
      <c r="G4361" t="s">
        <v>590</v>
      </c>
      <c r="H4361" t="s">
        <v>579</v>
      </c>
      <c r="I4361" t="s">
        <v>580</v>
      </c>
      <c r="J4361">
        <v>100</v>
      </c>
      <c r="K4361">
        <v>3585</v>
      </c>
      <c r="L4361">
        <v>1997.4475299999999</v>
      </c>
      <c r="M4361">
        <v>461.75</v>
      </c>
      <c r="N4361">
        <v>35.85</v>
      </c>
      <c r="O4361" s="32">
        <f t="shared" si="1156"/>
        <v>3123.25</v>
      </c>
      <c r="P4361" s="32">
        <f t="shared" si="1157"/>
        <v>1125.8024700000001</v>
      </c>
      <c r="Q4361">
        <v>741372</v>
      </c>
      <c r="R4361" t="s">
        <v>281</v>
      </c>
      <c r="S4361" t="s">
        <v>292</v>
      </c>
      <c r="T4361" t="str">
        <f t="shared" si="1158"/>
        <v>VEN</v>
      </c>
      <c r="U4361" t="s">
        <v>293</v>
      </c>
      <c r="V4361" s="33">
        <f t="shared" si="1159"/>
        <v>3585</v>
      </c>
      <c r="W4361">
        <f t="shared" si="1160"/>
        <v>100</v>
      </c>
      <c r="X4361" s="33">
        <f t="shared" si="1161"/>
        <v>3123.25</v>
      </c>
      <c r="Y4361" s="33">
        <f t="shared" si="1162"/>
        <v>461.75</v>
      </c>
      <c r="Z4361" s="45">
        <f t="shared" si="1163"/>
        <v>0.30845257182705721</v>
      </c>
      <c r="AA4361" s="33">
        <f t="shared" si="1164"/>
        <v>1105.8024700000001</v>
      </c>
      <c r="AB4361" s="45">
        <f t="shared" si="1165"/>
        <v>0.35405506123429126</v>
      </c>
      <c r="AC4361" s="33">
        <f>IFERROR($X4361/VLOOKUP(CONCATENATE("USD",C4361),[1]GEINDICE!AR$1:AS$65536,2,0),"")</f>
        <v>561.21073815855675</v>
      </c>
      <c r="AD4361" s="33">
        <f>IFERROR($AA4361/VLOOKUP(CONCATENATE("USD",C4361),[1]GEINDICE!AR$1:AS$65536,2,0),"")</f>
        <v>198.69950226406959</v>
      </c>
      <c r="AE4361" s="33">
        <f>IFERROR($X4361/VLOOKUP(CONCATENATE("EUR",C4361),[1]GEINDICE!AR$1:AS$65536,2,0),"")</f>
        <v>485.55726567479746</v>
      </c>
      <c r="AF4361" s="33">
        <f>IFERROR($AA4361/VLOOKUP(CONCATENATE("EUR",C4361),[1]GEINDICE!AR$1:AS$65536,2,0),"")</f>
        <v>171.91400743124544</v>
      </c>
      <c r="AG4361" s="48" t="str">
        <f>VLOOKUP(E4361,[1]Apresentação!AW$1:AX$65536,2,0)</f>
        <v xml:space="preserve">                    4 - CERAMIC AUXILIARIES</v>
      </c>
      <c r="AH4361" s="48" t="str">
        <f t="shared" si="1166"/>
        <v xml:space="preserve">         5117000055 - MP 9020</v>
      </c>
      <c r="AI4361" s="49" t="str">
        <f t="shared" si="1167"/>
        <v xml:space="preserve">     K00204 - MOHAWK REVESTIMENTOS CRICIUMA LTDA</v>
      </c>
      <c r="AJ4361" t="str">
        <f t="shared" si="1168"/>
        <v xml:space="preserve">     93 - RESALES</v>
      </c>
      <c r="AK4361" t="str">
        <f t="shared" si="1169"/>
        <v/>
      </c>
      <c r="AL4361">
        <f t="shared" si="1170"/>
        <v>6</v>
      </c>
      <c r="AM4361" t="str">
        <f t="shared" si="1171"/>
        <v>2025 6</v>
      </c>
      <c r="AN4361" t="str">
        <f t="shared" si="1172"/>
        <v xml:space="preserve">MOHAWK </v>
      </c>
    </row>
    <row r="4362" spans="1:40" x14ac:dyDescent="0.35">
      <c r="A4362">
        <v>82780</v>
      </c>
      <c r="B4362" t="s">
        <v>274</v>
      </c>
      <c r="C4362" s="31">
        <v>45821</v>
      </c>
      <c r="D4362" t="s">
        <v>275</v>
      </c>
      <c r="E4362" t="s">
        <v>276</v>
      </c>
      <c r="F4362" t="s">
        <v>330</v>
      </c>
      <c r="G4362" t="s">
        <v>331</v>
      </c>
      <c r="H4362" t="s">
        <v>579</v>
      </c>
      <c r="I4362" t="s">
        <v>580</v>
      </c>
      <c r="J4362">
        <v>3000</v>
      </c>
      <c r="K4362">
        <v>104256</v>
      </c>
      <c r="L4362">
        <v>59923.426039999998</v>
      </c>
      <c r="M4362">
        <v>13428.18</v>
      </c>
      <c r="N4362">
        <v>34.752000000000002</v>
      </c>
      <c r="O4362" s="32">
        <f t="shared" si="1156"/>
        <v>90827.82</v>
      </c>
      <c r="P4362" s="32">
        <f t="shared" si="1157"/>
        <v>30904.393960000009</v>
      </c>
      <c r="Q4362">
        <v>741378</v>
      </c>
      <c r="R4362" t="s">
        <v>281</v>
      </c>
      <c r="S4362" t="s">
        <v>292</v>
      </c>
      <c r="T4362" t="str">
        <f t="shared" si="1158"/>
        <v>VEN</v>
      </c>
      <c r="U4362" t="s">
        <v>293</v>
      </c>
      <c r="V4362" s="33">
        <f t="shared" si="1159"/>
        <v>104256</v>
      </c>
      <c r="W4362">
        <f t="shared" si="1160"/>
        <v>3000</v>
      </c>
      <c r="X4362" s="33">
        <f t="shared" si="1161"/>
        <v>90827.82</v>
      </c>
      <c r="Y4362" s="33">
        <f t="shared" si="1162"/>
        <v>13428.18</v>
      </c>
      <c r="Z4362" s="45">
        <f t="shared" si="1163"/>
        <v>0.29067290093615722</v>
      </c>
      <c r="AA4362" s="33">
        <f t="shared" si="1164"/>
        <v>30304.393960000009</v>
      </c>
      <c r="AB4362" s="45">
        <f t="shared" si="1165"/>
        <v>0.33364660695368453</v>
      </c>
      <c r="AC4362" s="33">
        <f>IFERROR($X4362/VLOOKUP(CONCATENATE("USD",C4362),[1]GEINDICE!AR$1:AS$65536,2,0),"")</f>
        <v>16320.674908359089</v>
      </c>
      <c r="AD4362" s="33">
        <f>IFERROR($AA4362/VLOOKUP(CONCATENATE("USD",C4362),[1]GEINDICE!AR$1:AS$65536,2,0),"")</f>
        <v>5445.3378063681466</v>
      </c>
      <c r="AE4362" s="33">
        <f>IFERROR($X4362/VLOOKUP(CONCATENATE("EUR",C4362),[1]GEINDICE!AR$1:AS$65536,2,0),"")</f>
        <v>14120.582062403806</v>
      </c>
      <c r="AF4362" s="33">
        <f>IFERROR($AA4362/VLOOKUP(CONCATENATE("EUR",C4362),[1]GEINDICE!AR$1:AS$65536,2,0),"")</f>
        <v>4711.2842933320908</v>
      </c>
      <c r="AG4362" s="48" t="str">
        <f>VLOOKUP(E4362,[1]Apresentação!AW$1:AX$65536,2,0)</f>
        <v xml:space="preserve">                    4 - CERAMIC AUXILIARIES</v>
      </c>
      <c r="AH4362" s="48" t="str">
        <f t="shared" si="1166"/>
        <v xml:space="preserve">         5117000055 - MP 9020</v>
      </c>
      <c r="AI4362" s="49" t="str">
        <f t="shared" si="1167"/>
        <v xml:space="preserve">     K00232 - TORRECID DO BRASIL FRITAS E ESMALTES E CORANTES LTDA</v>
      </c>
      <c r="AJ4362" t="str">
        <f t="shared" si="1168"/>
        <v xml:space="preserve">     93 - RESALES</v>
      </c>
      <c r="AK4362" t="str">
        <f t="shared" si="1169"/>
        <v/>
      </c>
      <c r="AL4362">
        <f t="shared" si="1170"/>
        <v>6</v>
      </c>
      <c r="AM4362" t="str">
        <f t="shared" si="1171"/>
        <v>2025 6</v>
      </c>
      <c r="AN4362" t="str">
        <f t="shared" si="1172"/>
        <v xml:space="preserve">TORRECID </v>
      </c>
    </row>
    <row r="4363" spans="1:40" x14ac:dyDescent="0.35">
      <c r="A4363">
        <v>82781</v>
      </c>
      <c r="B4363" t="s">
        <v>274</v>
      </c>
      <c r="C4363" s="31">
        <v>45821</v>
      </c>
      <c r="D4363" t="s">
        <v>275</v>
      </c>
      <c r="E4363" t="s">
        <v>276</v>
      </c>
      <c r="F4363" t="s">
        <v>398</v>
      </c>
      <c r="G4363" t="s">
        <v>399</v>
      </c>
      <c r="H4363" t="s">
        <v>579</v>
      </c>
      <c r="I4363" t="s">
        <v>580</v>
      </c>
      <c r="J4363">
        <v>2000</v>
      </c>
      <c r="K4363">
        <v>71700</v>
      </c>
      <c r="L4363">
        <v>39948.950689999998</v>
      </c>
      <c r="M4363">
        <v>9234.9599999999991</v>
      </c>
      <c r="N4363">
        <v>35.85</v>
      </c>
      <c r="O4363" s="32">
        <f t="shared" si="1156"/>
        <v>62465.04</v>
      </c>
      <c r="P4363" s="32">
        <f t="shared" si="1157"/>
        <v>22516.089310000003</v>
      </c>
      <c r="Q4363">
        <v>741380</v>
      </c>
      <c r="R4363" t="s">
        <v>281</v>
      </c>
      <c r="S4363" t="s">
        <v>292</v>
      </c>
      <c r="T4363" t="str">
        <f t="shared" si="1158"/>
        <v>VEN</v>
      </c>
      <c r="U4363" t="s">
        <v>293</v>
      </c>
      <c r="V4363" s="33">
        <f t="shared" si="1159"/>
        <v>71700</v>
      </c>
      <c r="W4363">
        <f t="shared" si="1160"/>
        <v>2000</v>
      </c>
      <c r="X4363" s="33">
        <f t="shared" si="1161"/>
        <v>62465.04</v>
      </c>
      <c r="Y4363" s="33">
        <f t="shared" si="1162"/>
        <v>9234.9599999999991</v>
      </c>
      <c r="Z4363" s="45">
        <f t="shared" si="1163"/>
        <v>0.30845312845188289</v>
      </c>
      <c r="AA4363" s="33">
        <f t="shared" si="1164"/>
        <v>22116.089310000003</v>
      </c>
      <c r="AB4363" s="45">
        <f t="shared" si="1165"/>
        <v>0.35405547342961763</v>
      </c>
      <c r="AC4363" s="33">
        <f>IFERROR($X4363/VLOOKUP(CONCATENATE("USD",C4363),[1]GEINDICE!AR$1:AS$65536,2,0),"")</f>
        <v>11224.221950693596</v>
      </c>
      <c r="AD4363" s="33">
        <f>IFERROR($AA4363/VLOOKUP(CONCATENATE("USD",C4363),[1]GEINDICE!AR$1:AS$65536,2,0),"")</f>
        <v>3973.9972166319276</v>
      </c>
      <c r="AE4363" s="33">
        <f>IFERROR($X4363/VLOOKUP(CONCATENATE("EUR",C4363),[1]GEINDICE!AR$1:AS$65536,2,0),"")</f>
        <v>9711.1515321113748</v>
      </c>
      <c r="AF4363" s="33">
        <f>IFERROR($AA4363/VLOOKUP(CONCATENATE("EUR",C4363),[1]GEINDICE!AR$1:AS$65536,2,0),"")</f>
        <v>3438.2863532484494</v>
      </c>
      <c r="AG4363" s="48" t="str">
        <f>VLOOKUP(E4363,[1]Apresentação!AW$1:AX$65536,2,0)</f>
        <v xml:space="preserve">                    4 - CERAMIC AUXILIARIES</v>
      </c>
      <c r="AH4363" s="48" t="str">
        <f t="shared" si="1166"/>
        <v xml:space="preserve">         5117000055 - MP 9020</v>
      </c>
      <c r="AI4363" s="49" t="str">
        <f t="shared" si="1167"/>
        <v xml:space="preserve">     K00002 - MOHAWK REVESTIMENTOS COCAL DO SUL LTDA</v>
      </c>
      <c r="AJ4363" t="str">
        <f t="shared" si="1168"/>
        <v xml:space="preserve">     93 - RESALES</v>
      </c>
      <c r="AK4363" t="str">
        <f t="shared" si="1169"/>
        <v/>
      </c>
      <c r="AL4363">
        <f t="shared" si="1170"/>
        <v>6</v>
      </c>
      <c r="AM4363" t="str">
        <f t="shared" si="1171"/>
        <v>2025 6</v>
      </c>
      <c r="AN4363" t="str">
        <f t="shared" si="1172"/>
        <v xml:space="preserve">MOHAWK </v>
      </c>
    </row>
    <row r="4364" spans="1:40" x14ac:dyDescent="0.35">
      <c r="A4364">
        <v>82601</v>
      </c>
      <c r="B4364" t="s">
        <v>274</v>
      </c>
      <c r="C4364" s="31">
        <v>45807</v>
      </c>
      <c r="D4364" t="s">
        <v>275</v>
      </c>
      <c r="E4364" t="s">
        <v>276</v>
      </c>
      <c r="F4364" t="s">
        <v>599</v>
      </c>
      <c r="G4364" t="s">
        <v>586</v>
      </c>
      <c r="H4364" t="s">
        <v>579</v>
      </c>
      <c r="I4364" t="s">
        <v>580</v>
      </c>
      <c r="J4364">
        <v>500</v>
      </c>
      <c r="K4364">
        <v>23355</v>
      </c>
      <c r="L4364">
        <v>9859.1589000000004</v>
      </c>
      <c r="M4364">
        <v>3008.12</v>
      </c>
      <c r="N4364">
        <v>46.71</v>
      </c>
      <c r="O4364" s="32">
        <f t="shared" si="1156"/>
        <v>20346.88</v>
      </c>
      <c r="P4364" s="32">
        <f t="shared" si="1157"/>
        <v>10487.721100000001</v>
      </c>
      <c r="Q4364">
        <v>740081</v>
      </c>
      <c r="R4364" t="s">
        <v>281</v>
      </c>
      <c r="S4364" t="s">
        <v>292</v>
      </c>
      <c r="T4364" t="str">
        <f t="shared" si="1158"/>
        <v>VEN</v>
      </c>
      <c r="U4364" t="s">
        <v>293</v>
      </c>
      <c r="V4364" s="33">
        <f t="shared" si="1159"/>
        <v>23355</v>
      </c>
      <c r="W4364">
        <f t="shared" si="1160"/>
        <v>500</v>
      </c>
      <c r="X4364" s="33">
        <f t="shared" si="1161"/>
        <v>20346.88</v>
      </c>
      <c r="Y4364" s="33">
        <f t="shared" si="1162"/>
        <v>3008.12</v>
      </c>
      <c r="Z4364" s="45">
        <f t="shared" si="1163"/>
        <v>0.44477504174694926</v>
      </c>
      <c r="AA4364" s="33">
        <f t="shared" si="1164"/>
        <v>10387.721100000001</v>
      </c>
      <c r="AB4364" s="45">
        <f t="shared" si="1165"/>
        <v>0.51053139842570461</v>
      </c>
      <c r="AC4364" s="33">
        <f>IFERROR($X4364/VLOOKUP(CONCATENATE("USD",C4364),[1]GEINDICE!AR$1:AS$65536,2,0),"")</f>
        <v>3564.1879937639042</v>
      </c>
      <c r="AD4364" s="33">
        <f>IFERROR($AA4364/VLOOKUP(CONCATENATE("USD",C4364),[1]GEINDICE!AR$1:AS$65536,2,0),"")</f>
        <v>1819.6298807083924</v>
      </c>
      <c r="AE4364" s="33">
        <f>IFERROR($X4364/VLOOKUP(CONCATENATE("EUR",C4364),[1]GEINDICE!AR$1:AS$65536,2,0),"")</f>
        <v>3141.0655016441019</v>
      </c>
      <c r="AF4364" s="33">
        <f>IFERROR($AA4364/VLOOKUP(CONCATENATE("EUR",C4364),[1]GEINDICE!AR$1:AS$65536,2,0),"")</f>
        <v>1603.6125631011007</v>
      </c>
      <c r="AG4364" s="48" t="str">
        <f>VLOOKUP(E4364,[1]Apresentação!AW$1:AX$65536,2,0)</f>
        <v xml:space="preserve">                    4 - CERAMIC AUXILIARIES</v>
      </c>
      <c r="AH4364" s="48" t="str">
        <f t="shared" si="1166"/>
        <v xml:space="preserve">         5117000055 - MP 9020</v>
      </c>
      <c r="AI4364" s="49" t="str">
        <f t="shared" si="1167"/>
        <v xml:space="preserve">     K00083 - CERAMICA ALMEIDA LTDA</v>
      </c>
      <c r="AJ4364" t="str">
        <f t="shared" si="1168"/>
        <v xml:space="preserve">     93 - RESALES</v>
      </c>
      <c r="AK4364" t="str">
        <f t="shared" si="1169"/>
        <v/>
      </c>
      <c r="AL4364">
        <f t="shared" si="1170"/>
        <v>5</v>
      </c>
      <c r="AM4364" t="str">
        <f t="shared" si="1171"/>
        <v>2025 5</v>
      </c>
      <c r="AN4364" t="str">
        <f t="shared" si="1172"/>
        <v xml:space="preserve">CERAMICA </v>
      </c>
    </row>
    <row r="4365" spans="1:40" x14ac:dyDescent="0.35">
      <c r="A4365">
        <v>82957</v>
      </c>
      <c r="B4365" t="s">
        <v>274</v>
      </c>
      <c r="C4365" s="31">
        <v>45840</v>
      </c>
      <c r="D4365" t="s">
        <v>275</v>
      </c>
      <c r="E4365" t="s">
        <v>276</v>
      </c>
      <c r="F4365" t="s">
        <v>581</v>
      </c>
      <c r="G4365" t="s">
        <v>582</v>
      </c>
      <c r="H4365" t="s">
        <v>579</v>
      </c>
      <c r="I4365" t="s">
        <v>580</v>
      </c>
      <c r="J4365">
        <v>450</v>
      </c>
      <c r="K4365">
        <v>16578</v>
      </c>
      <c r="L4365">
        <v>8988.5139099999997</v>
      </c>
      <c r="M4365">
        <v>2135.25</v>
      </c>
      <c r="N4365">
        <v>36.840000000000003</v>
      </c>
      <c r="O4365" s="32">
        <f t="shared" si="1156"/>
        <v>14442.75</v>
      </c>
      <c r="P4365" s="32">
        <f t="shared" si="1157"/>
        <v>5454.2360900000003</v>
      </c>
      <c r="Q4365">
        <v>742608</v>
      </c>
      <c r="R4365" t="s">
        <v>281</v>
      </c>
      <c r="S4365" t="s">
        <v>292</v>
      </c>
      <c r="T4365" t="str">
        <f t="shared" si="1158"/>
        <v>VEN</v>
      </c>
      <c r="U4365" t="s">
        <v>293</v>
      </c>
      <c r="V4365" s="33">
        <f t="shared" si="1159"/>
        <v>16578</v>
      </c>
      <c r="W4365">
        <f t="shared" si="1160"/>
        <v>450</v>
      </c>
      <c r="X4365" s="33">
        <f t="shared" si="1161"/>
        <v>14442.75</v>
      </c>
      <c r="Y4365" s="33">
        <f t="shared" si="1162"/>
        <v>2135.25</v>
      </c>
      <c r="Z4365" s="45">
        <f t="shared" si="1163"/>
        <v>0.32357558752563642</v>
      </c>
      <c r="AA4365" s="33">
        <f t="shared" si="1164"/>
        <v>5364.2360900000003</v>
      </c>
      <c r="AB4365" s="45">
        <f t="shared" si="1165"/>
        <v>0.3714137605372938</v>
      </c>
      <c r="AC4365" s="33">
        <f>IFERROR($X4365/VLOOKUP(CONCATENATE("USD",C4365),[1]GEINDICE!AR$1:AS$65536,2,0),"")</f>
        <v>2649.4625036689167</v>
      </c>
      <c r="AD4365" s="33">
        <f>IFERROR($AA4365/VLOOKUP(CONCATENATE("USD",C4365),[1]GEINDICE!AR$1:AS$65536,2,0),"")</f>
        <v>984.04683189022603</v>
      </c>
      <c r="AE4365" s="33">
        <f>IFERROR($X4365/VLOOKUP(CONCATENATE("EUR",C4365),[1]GEINDICE!AR$1:AS$65536,2,0),"")</f>
        <v>2247.1993153882058</v>
      </c>
      <c r="AF4365" s="33">
        <f>IFERROR($AA4365/VLOOKUP(CONCATENATE("EUR",C4365),[1]GEINDICE!AR$1:AS$65536,2,0),"")</f>
        <v>834.64074840516571</v>
      </c>
      <c r="AG4365" s="48" t="str">
        <f>VLOOKUP(E4365,[1]Apresentação!AW$1:AX$65536,2,0)</f>
        <v xml:space="preserve">                    4 - CERAMIC AUXILIARIES</v>
      </c>
      <c r="AH4365" s="48" t="str">
        <f t="shared" si="1166"/>
        <v xml:space="preserve">         5117000055 - MP 9020</v>
      </c>
      <c r="AI4365" s="49" t="str">
        <f t="shared" si="1167"/>
        <v xml:space="preserve">     K00170 - SMALTICERAM UNICER DO BRASIL LTDA-MATRIZ</v>
      </c>
      <c r="AJ4365" t="str">
        <f t="shared" si="1168"/>
        <v xml:space="preserve">     93 - RESALES</v>
      </c>
      <c r="AK4365" t="str">
        <f t="shared" si="1169"/>
        <v/>
      </c>
      <c r="AL4365">
        <f t="shared" si="1170"/>
        <v>7</v>
      </c>
      <c r="AM4365" t="str">
        <f t="shared" si="1171"/>
        <v>2025 7</v>
      </c>
      <c r="AN4365" t="str">
        <f t="shared" si="1172"/>
        <v xml:space="preserve">SMALTICERAM </v>
      </c>
    </row>
    <row r="4366" spans="1:40" x14ac:dyDescent="0.35">
      <c r="A4366">
        <v>83084</v>
      </c>
      <c r="B4366" t="s">
        <v>274</v>
      </c>
      <c r="C4366" s="31">
        <v>45849</v>
      </c>
      <c r="D4366" t="s">
        <v>275</v>
      </c>
      <c r="E4366" t="s">
        <v>276</v>
      </c>
      <c r="F4366" t="s">
        <v>416</v>
      </c>
      <c r="G4366" t="s">
        <v>417</v>
      </c>
      <c r="H4366" t="s">
        <v>579</v>
      </c>
      <c r="I4366" t="s">
        <v>580</v>
      </c>
      <c r="J4366">
        <v>50</v>
      </c>
      <c r="K4366">
        <v>1737.5</v>
      </c>
      <c r="L4366">
        <v>998.71483000000001</v>
      </c>
      <c r="M4366">
        <v>223.79</v>
      </c>
      <c r="N4366">
        <v>34.75</v>
      </c>
      <c r="O4366" s="32">
        <f t="shared" si="1156"/>
        <v>1513.71</v>
      </c>
      <c r="P4366" s="32">
        <f t="shared" si="1157"/>
        <v>514.99517000000003</v>
      </c>
      <c r="Q4366">
        <v>743605</v>
      </c>
      <c r="R4366" t="s">
        <v>281</v>
      </c>
      <c r="S4366" t="s">
        <v>292</v>
      </c>
      <c r="T4366" t="str">
        <f t="shared" si="1158"/>
        <v>VEN</v>
      </c>
      <c r="U4366" t="s">
        <v>293</v>
      </c>
      <c r="V4366" s="33">
        <f t="shared" si="1159"/>
        <v>1737.5</v>
      </c>
      <c r="W4366">
        <f t="shared" si="1160"/>
        <v>50</v>
      </c>
      <c r="X4366" s="33">
        <f t="shared" si="1161"/>
        <v>1513.71</v>
      </c>
      <c r="Y4366" s="33">
        <f t="shared" si="1162"/>
        <v>223.79</v>
      </c>
      <c r="Z4366" s="45">
        <f t="shared" si="1163"/>
        <v>0.29064470215827337</v>
      </c>
      <c r="AA4366" s="33">
        <f t="shared" si="1164"/>
        <v>504.99517000000003</v>
      </c>
      <c r="AB4366" s="45">
        <f t="shared" si="1165"/>
        <v>0.3336142127620218</v>
      </c>
      <c r="AC4366" s="33">
        <f>IFERROR($X4366/VLOOKUP(CONCATENATE("USD",C4366),[1]GEINDICE!AR$1:AS$65536,2,0),"")</f>
        <v>271.65392484117581</v>
      </c>
      <c r="AD4366" s="33">
        <f>IFERROR($AA4366/VLOOKUP(CONCATENATE("USD",C4366),[1]GEINDICE!AR$1:AS$65536,2,0),"")</f>
        <v>90.627610279602308</v>
      </c>
      <c r="AE4366" s="33">
        <f>IFERROR($X4366/VLOOKUP(CONCATENATE("EUR",C4366),[1]GEINDICE!AR$1:AS$65536,2,0),"")</f>
        <v>232.24247445457056</v>
      </c>
      <c r="AF4366" s="33">
        <f>IFERROR($AA4366/VLOOKUP(CONCATENATE("EUR",C4366),[1]GEINDICE!AR$1:AS$65536,2,0),"")</f>
        <v>77.47939028506552</v>
      </c>
      <c r="AG4366" s="48" t="str">
        <f>VLOOKUP(E4366,[1]Apresentação!AW$1:AX$65536,2,0)</f>
        <v xml:space="preserve">                    4 - CERAMIC AUXILIARIES</v>
      </c>
      <c r="AH4366" s="48" t="str">
        <f t="shared" si="1166"/>
        <v xml:space="preserve">         5117000055 - MP 9020</v>
      </c>
      <c r="AI4366" s="49" t="str">
        <f t="shared" si="1167"/>
        <v xml:space="preserve">     K00068 - OXFORD PORCELANAS S/A</v>
      </c>
      <c r="AJ4366" t="str">
        <f t="shared" si="1168"/>
        <v xml:space="preserve">     93 - RESALES</v>
      </c>
      <c r="AK4366" t="str">
        <f t="shared" si="1169"/>
        <v/>
      </c>
      <c r="AL4366">
        <f t="shared" si="1170"/>
        <v>7</v>
      </c>
      <c r="AM4366" t="str">
        <f t="shared" si="1171"/>
        <v>2025 7</v>
      </c>
      <c r="AN4366" t="str">
        <f t="shared" si="1172"/>
        <v xml:space="preserve">OXFORD </v>
      </c>
    </row>
    <row r="4367" spans="1:40" x14ac:dyDescent="0.35">
      <c r="A4367">
        <v>82395</v>
      </c>
      <c r="B4367" t="s">
        <v>274</v>
      </c>
      <c r="C4367" s="31">
        <v>45790</v>
      </c>
      <c r="D4367" t="s">
        <v>275</v>
      </c>
      <c r="E4367" t="s">
        <v>276</v>
      </c>
      <c r="F4367" t="s">
        <v>578</v>
      </c>
      <c r="G4367" t="s">
        <v>399</v>
      </c>
      <c r="H4367" t="s">
        <v>579</v>
      </c>
      <c r="I4367" t="s">
        <v>580</v>
      </c>
      <c r="J4367">
        <v>2000</v>
      </c>
      <c r="K4367">
        <v>71700</v>
      </c>
      <c r="L4367">
        <v>39435.48173</v>
      </c>
      <c r="M4367">
        <v>9234.9599999999991</v>
      </c>
      <c r="N4367">
        <v>35.85</v>
      </c>
      <c r="O4367" s="32">
        <f t="shared" si="1156"/>
        <v>62465.04</v>
      </c>
      <c r="P4367" s="32">
        <f t="shared" si="1157"/>
        <v>23029.558270000001</v>
      </c>
      <c r="Q4367">
        <v>738580</v>
      </c>
      <c r="R4367" t="s">
        <v>281</v>
      </c>
      <c r="S4367" t="s">
        <v>292</v>
      </c>
      <c r="T4367" t="str">
        <f t="shared" si="1158"/>
        <v>VEN</v>
      </c>
      <c r="U4367" t="s">
        <v>293</v>
      </c>
      <c r="V4367" s="33">
        <f t="shared" si="1159"/>
        <v>71700</v>
      </c>
      <c r="W4367">
        <f t="shared" si="1160"/>
        <v>2000</v>
      </c>
      <c r="X4367" s="33">
        <f t="shared" si="1161"/>
        <v>62465.04</v>
      </c>
      <c r="Y4367" s="33">
        <f t="shared" si="1162"/>
        <v>9234.9599999999991</v>
      </c>
      <c r="Z4367" s="45">
        <f t="shared" si="1163"/>
        <v>0.31561448075313808</v>
      </c>
      <c r="AA4367" s="33">
        <f t="shared" si="1164"/>
        <v>22629.558270000001</v>
      </c>
      <c r="AB4367" s="45">
        <f t="shared" si="1165"/>
        <v>0.36227557478551203</v>
      </c>
      <c r="AC4367" s="33">
        <f>IFERROR($X4367/VLOOKUP(CONCATENATE("USD",C4367),[1]GEINDICE!AR$1:AS$65536,2,0),"")</f>
        <v>11102.527460808362</v>
      </c>
      <c r="AD4367" s="33">
        <f>IFERROR($AA4367/VLOOKUP(CONCATENATE("USD",C4367),[1]GEINDICE!AR$1:AS$65536,2,0),"")</f>
        <v>4022.1745174362804</v>
      </c>
      <c r="AE4367" s="33">
        <f>IFERROR($X4367/VLOOKUP(CONCATENATE("EUR",C4367),[1]GEINDICE!AR$1:AS$65536,2,0),"")</f>
        <v>9934.32361080187</v>
      </c>
      <c r="AF4367" s="33">
        <f>IFERROR($AA4367/VLOOKUP(CONCATENATE("EUR",C4367),[1]GEINDICE!AR$1:AS$65536,2,0),"")</f>
        <v>3598.9627962085306</v>
      </c>
      <c r="AG4367" s="48" t="str">
        <f>VLOOKUP(E4367,[1]Apresentação!AW$1:AX$65536,2,0)</f>
        <v xml:space="preserve">                    4 - CERAMIC AUXILIARIES</v>
      </c>
      <c r="AH4367" s="48" t="str">
        <f t="shared" si="1166"/>
        <v xml:space="preserve">         5117000055 - MP 9020</v>
      </c>
      <c r="AI4367" s="49" t="str">
        <f t="shared" si="1167"/>
        <v xml:space="preserve">     K00137 - MOHAWK REVESTIMENTOS COCAL DO SUL LTDA</v>
      </c>
      <c r="AJ4367" t="str">
        <f t="shared" si="1168"/>
        <v xml:space="preserve">     93 - RESALES</v>
      </c>
      <c r="AK4367" t="str">
        <f t="shared" si="1169"/>
        <v/>
      </c>
      <c r="AL4367">
        <f t="shared" si="1170"/>
        <v>5</v>
      </c>
      <c r="AM4367" t="str">
        <f t="shared" si="1171"/>
        <v>2025 5</v>
      </c>
      <c r="AN4367" t="str">
        <f t="shared" si="1172"/>
        <v xml:space="preserve">MOHAWK </v>
      </c>
    </row>
    <row r="4368" spans="1:40" x14ac:dyDescent="0.35">
      <c r="A4368">
        <v>82396</v>
      </c>
      <c r="B4368" t="s">
        <v>274</v>
      </c>
      <c r="C4368" s="31">
        <v>45790</v>
      </c>
      <c r="D4368" t="s">
        <v>275</v>
      </c>
      <c r="E4368" t="s">
        <v>276</v>
      </c>
      <c r="F4368" t="s">
        <v>587</v>
      </c>
      <c r="G4368" t="s">
        <v>588</v>
      </c>
      <c r="H4368" t="s">
        <v>579</v>
      </c>
      <c r="I4368" t="s">
        <v>580</v>
      </c>
      <c r="J4368">
        <v>200</v>
      </c>
      <c r="K4368">
        <v>7160</v>
      </c>
      <c r="L4368">
        <v>3943.54817</v>
      </c>
      <c r="M4368">
        <v>922.2</v>
      </c>
      <c r="N4368">
        <v>35.800000000000004</v>
      </c>
      <c r="O4368" s="32">
        <f t="shared" si="1156"/>
        <v>6237.8</v>
      </c>
      <c r="P4368" s="32">
        <f t="shared" si="1157"/>
        <v>2294.2518300000002</v>
      </c>
      <c r="Q4368">
        <v>738581</v>
      </c>
      <c r="R4368" t="s">
        <v>281</v>
      </c>
      <c r="S4368" t="s">
        <v>292</v>
      </c>
      <c r="T4368" t="str">
        <f t="shared" si="1158"/>
        <v>VEN</v>
      </c>
      <c r="U4368" t="s">
        <v>293</v>
      </c>
      <c r="V4368" s="33">
        <f t="shared" si="1159"/>
        <v>7160</v>
      </c>
      <c r="W4368">
        <f t="shared" si="1160"/>
        <v>200</v>
      </c>
      <c r="X4368" s="33">
        <f t="shared" si="1161"/>
        <v>6237.8</v>
      </c>
      <c r="Y4368" s="33">
        <f t="shared" si="1162"/>
        <v>922.2</v>
      </c>
      <c r="Z4368" s="45">
        <f t="shared" si="1163"/>
        <v>0.31483964106145251</v>
      </c>
      <c r="AA4368" s="33">
        <f t="shared" si="1164"/>
        <v>2254.2518300000002</v>
      </c>
      <c r="AB4368" s="45">
        <f t="shared" si="1165"/>
        <v>0.36138571772099137</v>
      </c>
      <c r="AC4368" s="33">
        <f>IFERROR($X4368/VLOOKUP(CONCATENATE("USD",C4368),[1]GEINDICE!AR$1:AS$65536,2,0),"")</f>
        <v>1108.7056983399098</v>
      </c>
      <c r="AD4368" s="33">
        <f>IFERROR($AA4368/VLOOKUP(CONCATENATE("USD",C4368),[1]GEINDICE!AR$1:AS$65536,2,0),"")</f>
        <v>400.67040453592125</v>
      </c>
      <c r="AE4368" s="33">
        <f>IFERROR($X4368/VLOOKUP(CONCATENATE("EUR",C4368),[1]GEINDICE!AR$1:AS$65536,2,0),"")</f>
        <v>992.04809313273313</v>
      </c>
      <c r="AF4368" s="33">
        <f>IFERROR($AA4368/VLOOKUP(CONCATENATE("EUR",C4368),[1]GEINDICE!AR$1:AS$65536,2,0),"")</f>
        <v>358.51201215051367</v>
      </c>
      <c r="AG4368" s="48" t="str">
        <f>VLOOKUP(E4368,[1]Apresentação!AW$1:AX$65536,2,0)</f>
        <v xml:space="preserve">                    4 - CERAMIC AUXILIARIES</v>
      </c>
      <c r="AH4368" s="48" t="str">
        <f t="shared" si="1166"/>
        <v xml:space="preserve">         5117000055 - MP 9020</v>
      </c>
      <c r="AI4368" s="49" t="str">
        <f t="shared" si="1167"/>
        <v xml:space="preserve">     K00023 - SAN MARCOS REVESTIMENTOS CERAMICOS LTDA - CEJATEL</v>
      </c>
      <c r="AJ4368" t="str">
        <f t="shared" si="1168"/>
        <v xml:space="preserve">     93 - RESALES</v>
      </c>
      <c r="AK4368" t="str">
        <f t="shared" si="1169"/>
        <v/>
      </c>
      <c r="AL4368">
        <f t="shared" si="1170"/>
        <v>5</v>
      </c>
      <c r="AM4368" t="str">
        <f t="shared" si="1171"/>
        <v>2025 5</v>
      </c>
      <c r="AN4368" t="str">
        <f t="shared" si="1172"/>
        <v xml:space="preserve">SAN </v>
      </c>
    </row>
    <row r="4369" spans="1:40" x14ac:dyDescent="0.35">
      <c r="A4369">
        <v>83327</v>
      </c>
      <c r="B4369" t="s">
        <v>274</v>
      </c>
      <c r="C4369" s="31">
        <v>45869</v>
      </c>
      <c r="D4369" t="s">
        <v>275</v>
      </c>
      <c r="E4369" t="s">
        <v>276</v>
      </c>
      <c r="F4369" t="s">
        <v>600</v>
      </c>
      <c r="G4369" t="s">
        <v>601</v>
      </c>
      <c r="H4369" t="s">
        <v>579</v>
      </c>
      <c r="I4369" t="s">
        <v>580</v>
      </c>
      <c r="J4369">
        <v>600</v>
      </c>
      <c r="K4369">
        <v>21508.2</v>
      </c>
      <c r="L4369">
        <v>12113.18252</v>
      </c>
      <c r="M4369">
        <v>2770.26</v>
      </c>
      <c r="N4369">
        <v>35.847000000000001</v>
      </c>
      <c r="O4369" s="32">
        <f t="shared" si="1156"/>
        <v>18737.940000000002</v>
      </c>
      <c r="P4369" s="32">
        <f t="shared" si="1157"/>
        <v>6624.757480000002</v>
      </c>
      <c r="Q4369">
        <v>746442</v>
      </c>
      <c r="R4369" t="s">
        <v>281</v>
      </c>
      <c r="S4369" t="s">
        <v>292</v>
      </c>
      <c r="T4369" t="str">
        <f t="shared" si="1158"/>
        <v>VEN</v>
      </c>
      <c r="U4369" t="s">
        <v>293</v>
      </c>
      <c r="V4369" s="33">
        <f t="shared" si="1159"/>
        <v>21508.2</v>
      </c>
      <c r="W4369">
        <f t="shared" si="1160"/>
        <v>600</v>
      </c>
      <c r="X4369" s="33">
        <f t="shared" si="1161"/>
        <v>18737.940000000002</v>
      </c>
      <c r="Y4369" s="33">
        <f t="shared" si="1162"/>
        <v>2770.26</v>
      </c>
      <c r="Z4369" s="45">
        <f t="shared" si="1163"/>
        <v>0.30243151356226938</v>
      </c>
      <c r="AA4369" s="33">
        <f t="shared" si="1164"/>
        <v>6504.757480000002</v>
      </c>
      <c r="AB4369" s="45">
        <f t="shared" si="1165"/>
        <v>0.34714368174943466</v>
      </c>
      <c r="AC4369" s="33">
        <f>IFERROR($X4369/VLOOKUP(CONCATENATE("USD",C4369),[1]GEINDICE!AR$1:AS$65536,2,0),"")</f>
        <v>3344.0304101081488</v>
      </c>
      <c r="AD4369" s="33">
        <f>IFERROR($AA4369/VLOOKUP(CONCATENATE("USD",C4369),[1]GEINDICE!AR$1:AS$65536,2,0),"")</f>
        <v>1160.8590284470145</v>
      </c>
      <c r="AE4369" s="33">
        <f>IFERROR($X4369/VLOOKUP(CONCATENATE("EUR",C4369),[1]GEINDICE!AR$1:AS$65536,2,0),"")</f>
        <v>2926.065773447016</v>
      </c>
      <c r="AF4369" s="33">
        <f>IFERROR($AA4369/VLOOKUP(CONCATENATE("EUR",C4369),[1]GEINDICE!AR$1:AS$65536,2,0),"")</f>
        <v>1015.7652456354042</v>
      </c>
      <c r="AG4369" s="48" t="str">
        <f>VLOOKUP(E4369,[1]Apresentação!AW$1:AX$65536,2,0)</f>
        <v xml:space="preserve">                    4 - CERAMIC AUXILIARIES</v>
      </c>
      <c r="AH4369" s="48" t="str">
        <f t="shared" si="1166"/>
        <v xml:space="preserve">         5117000055 - MP 9020</v>
      </c>
      <c r="AI4369" s="49" t="str">
        <f t="shared" si="1167"/>
        <v xml:space="preserve">     K00104 - OMEGA COMERCIO DE CORANTES CERAMICOS LTDA</v>
      </c>
      <c r="AJ4369" t="str">
        <f t="shared" si="1168"/>
        <v xml:space="preserve">     93 - RESALES</v>
      </c>
      <c r="AK4369" t="str">
        <f t="shared" si="1169"/>
        <v/>
      </c>
      <c r="AL4369">
        <f t="shared" si="1170"/>
        <v>7</v>
      </c>
      <c r="AM4369" t="str">
        <f t="shared" si="1171"/>
        <v>2025 7</v>
      </c>
      <c r="AN4369" t="str">
        <f t="shared" si="1172"/>
        <v xml:space="preserve">OMEGA </v>
      </c>
    </row>
    <row r="4370" spans="1:40" x14ac:dyDescent="0.35">
      <c r="A4370">
        <v>83920</v>
      </c>
      <c r="B4370" t="s">
        <v>274</v>
      </c>
      <c r="C4370" s="31">
        <v>45919</v>
      </c>
      <c r="D4370" t="s">
        <v>275</v>
      </c>
      <c r="E4370" t="s">
        <v>276</v>
      </c>
      <c r="F4370" t="s">
        <v>599</v>
      </c>
      <c r="G4370" t="s">
        <v>586</v>
      </c>
      <c r="H4370" t="s">
        <v>579</v>
      </c>
      <c r="I4370" t="s">
        <v>580</v>
      </c>
      <c r="J4370">
        <v>500</v>
      </c>
      <c r="K4370">
        <v>23355</v>
      </c>
      <c r="L4370">
        <v>10483.85068</v>
      </c>
      <c r="M4370">
        <v>3008.12</v>
      </c>
      <c r="N4370">
        <v>46.71</v>
      </c>
      <c r="O4370" s="32">
        <f t="shared" si="1156"/>
        <v>20346.88</v>
      </c>
      <c r="P4370" s="32">
        <f t="shared" si="1157"/>
        <v>9863.0293200000015</v>
      </c>
      <c r="Q4370">
        <v>761934</v>
      </c>
      <c r="R4370" t="s">
        <v>281</v>
      </c>
      <c r="S4370" t="s">
        <v>292</v>
      </c>
      <c r="T4370" t="str">
        <f t="shared" si="1158"/>
        <v>VEN</v>
      </c>
      <c r="U4370" t="s">
        <v>293</v>
      </c>
      <c r="V4370" s="33">
        <f t="shared" si="1159"/>
        <v>23355</v>
      </c>
      <c r="W4370">
        <f t="shared" si="1160"/>
        <v>500</v>
      </c>
      <c r="X4370" s="33">
        <f t="shared" si="1161"/>
        <v>20346.88</v>
      </c>
      <c r="Y4370" s="33">
        <f t="shared" si="1162"/>
        <v>3008.12</v>
      </c>
      <c r="Z4370" s="45">
        <f t="shared" si="1163"/>
        <v>0.41802737400984807</v>
      </c>
      <c r="AA4370" s="33">
        <f t="shared" si="1164"/>
        <v>9763.0293200000015</v>
      </c>
      <c r="AB4370" s="45">
        <f t="shared" si="1165"/>
        <v>0.47982930650792655</v>
      </c>
      <c r="AC4370" s="33">
        <f>IFERROR($X4370/VLOOKUP(CONCATENATE("USD",C4370),[1]GEINDICE!AR$1:AS$65536,2,0),"")</f>
        <v>3819.1455815001127</v>
      </c>
      <c r="AD4370" s="33">
        <f>IFERROR($AA4370/VLOOKUP(CONCATENATE("USD",C4370),[1]GEINDICE!AR$1:AS$65536,2,0),"")</f>
        <v>1832.537975824011</v>
      </c>
      <c r="AE4370" s="33">
        <f>IFERROR($X4370/VLOOKUP(CONCATENATE("EUR",C4370),[1]GEINDICE!AR$1:AS$65536,2,0),"")</f>
        <v>3249.2103288034364</v>
      </c>
      <c r="AF4370" s="33">
        <f>IFERROR($AA4370/VLOOKUP(CONCATENATE("EUR",C4370),[1]GEINDICE!AR$1:AS$65536,2,0),"")</f>
        <v>1559.066338768145</v>
      </c>
      <c r="AG4370" s="48" t="str">
        <f>VLOOKUP(E4370,[1]Apresentação!AW$1:AX$65536,2,0)</f>
        <v xml:space="preserve">                    4 - CERAMIC AUXILIARIES</v>
      </c>
      <c r="AH4370" s="48" t="str">
        <f t="shared" si="1166"/>
        <v xml:space="preserve">         5117000055 - MP 9020</v>
      </c>
      <c r="AI4370" s="49" t="str">
        <f t="shared" si="1167"/>
        <v xml:space="preserve">     K00083 - CERAMICA ALMEIDA LTDA</v>
      </c>
      <c r="AJ4370" t="str">
        <f t="shared" si="1168"/>
        <v xml:space="preserve">     93 - RESALES</v>
      </c>
      <c r="AK4370" t="str">
        <f t="shared" si="1169"/>
        <v/>
      </c>
      <c r="AL4370">
        <f t="shared" si="1170"/>
        <v>9</v>
      </c>
      <c r="AM4370" t="str">
        <f t="shared" si="1171"/>
        <v>2025 9</v>
      </c>
      <c r="AN4370" t="str">
        <f t="shared" si="1172"/>
        <v xml:space="preserve">CERAMICA </v>
      </c>
    </row>
    <row r="4371" spans="1:40" x14ac:dyDescent="0.35">
      <c r="A4371">
        <v>83329</v>
      </c>
      <c r="B4371" t="s">
        <v>274</v>
      </c>
      <c r="C4371" s="31">
        <v>45869</v>
      </c>
      <c r="D4371" t="s">
        <v>275</v>
      </c>
      <c r="E4371" t="s">
        <v>276</v>
      </c>
      <c r="F4371" t="s">
        <v>591</v>
      </c>
      <c r="G4371" t="s">
        <v>592</v>
      </c>
      <c r="H4371" t="s">
        <v>579</v>
      </c>
      <c r="I4371" t="s">
        <v>580</v>
      </c>
      <c r="J4371">
        <v>2000</v>
      </c>
      <c r="K4371">
        <v>93420</v>
      </c>
      <c r="L4371">
        <v>40377.275049999997</v>
      </c>
      <c r="M4371">
        <v>12032.49</v>
      </c>
      <c r="N4371">
        <v>46.71</v>
      </c>
      <c r="O4371" s="32">
        <f t="shared" si="1156"/>
        <v>81387.509999999995</v>
      </c>
      <c r="P4371" s="32">
        <f t="shared" si="1157"/>
        <v>41010.234949999998</v>
      </c>
      <c r="Q4371">
        <v>746477</v>
      </c>
      <c r="R4371" t="s">
        <v>281</v>
      </c>
      <c r="S4371" t="s">
        <v>292</v>
      </c>
      <c r="T4371" t="str">
        <f t="shared" si="1158"/>
        <v>VEN</v>
      </c>
      <c r="U4371" t="s">
        <v>293</v>
      </c>
      <c r="V4371" s="33">
        <f t="shared" si="1159"/>
        <v>93420</v>
      </c>
      <c r="W4371">
        <f t="shared" si="1160"/>
        <v>2000</v>
      </c>
      <c r="X4371" s="33">
        <f t="shared" si="1161"/>
        <v>81387.509999999995</v>
      </c>
      <c r="Y4371" s="33">
        <f t="shared" si="1162"/>
        <v>12032.49</v>
      </c>
      <c r="Z4371" s="45">
        <f t="shared" si="1163"/>
        <v>0.43470600460286873</v>
      </c>
      <c r="AA4371" s="33">
        <f t="shared" si="1164"/>
        <v>40610.234949999998</v>
      </c>
      <c r="AB4371" s="45">
        <f t="shared" si="1165"/>
        <v>0.4989737976994259</v>
      </c>
      <c r="AC4371" s="33">
        <f>IFERROR($X4371/VLOOKUP(CONCATENATE("USD",C4371),[1]GEINDICE!AR$1:AS$65536,2,0),"")</f>
        <v>14524.665381732517</v>
      </c>
      <c r="AD4371" s="33">
        <f>IFERROR($AA4371/VLOOKUP(CONCATENATE("USD",C4371),[1]GEINDICE!AR$1:AS$65536,2,0),"")</f>
        <v>7247.4274458364553</v>
      </c>
      <c r="AE4371" s="33">
        <f>IFERROR($X4371/VLOOKUP(CONCATENATE("EUR",C4371),[1]GEINDICE!AR$1:AS$65536,2,0),"")</f>
        <v>12709.252318935631</v>
      </c>
      <c r="AF4371" s="33">
        <f>IFERROR($AA4371/VLOOKUP(CONCATENATE("EUR",C4371),[1]GEINDICE!AR$1:AS$65536,2,0),"")</f>
        <v>6341.5838954995461</v>
      </c>
      <c r="AG4371" s="48" t="str">
        <f>VLOOKUP(E4371,[1]Apresentação!AW$1:AX$65536,2,0)</f>
        <v xml:space="preserve">                    4 - CERAMIC AUXILIARIES</v>
      </c>
      <c r="AH4371" s="48" t="str">
        <f t="shared" si="1166"/>
        <v xml:space="preserve">         5117000055 - MP 9020</v>
      </c>
      <c r="AI4371" s="49" t="str">
        <f t="shared" si="1167"/>
        <v xml:space="preserve">     K00239 - TERRAR INDUSTRIA E COMERCIO LTDA</v>
      </c>
      <c r="AJ4371" t="str">
        <f t="shared" si="1168"/>
        <v xml:space="preserve">     93 - RESALES</v>
      </c>
      <c r="AK4371" t="str">
        <f t="shared" si="1169"/>
        <v/>
      </c>
      <c r="AL4371">
        <f t="shared" si="1170"/>
        <v>7</v>
      </c>
      <c r="AM4371" t="str">
        <f t="shared" si="1171"/>
        <v>2025 7</v>
      </c>
      <c r="AN4371" t="str">
        <f t="shared" si="1172"/>
        <v xml:space="preserve">TERRAR </v>
      </c>
    </row>
    <row r="4372" spans="1:40" x14ac:dyDescent="0.35">
      <c r="A4372">
        <v>83334</v>
      </c>
      <c r="B4372" t="s">
        <v>274</v>
      </c>
      <c r="C4372" s="31">
        <v>45869</v>
      </c>
      <c r="D4372" t="s">
        <v>275</v>
      </c>
      <c r="E4372" t="s">
        <v>276</v>
      </c>
      <c r="F4372" t="s">
        <v>587</v>
      </c>
      <c r="G4372" t="s">
        <v>588</v>
      </c>
      <c r="H4372" t="s">
        <v>579</v>
      </c>
      <c r="I4372" t="s">
        <v>580</v>
      </c>
      <c r="J4372">
        <v>250</v>
      </c>
      <c r="K4372">
        <v>8950</v>
      </c>
      <c r="L4372">
        <v>5047.1593800000001</v>
      </c>
      <c r="M4372">
        <v>1152.76</v>
      </c>
      <c r="N4372">
        <v>35.800000000000004</v>
      </c>
      <c r="O4372" s="32">
        <f t="shared" si="1156"/>
        <v>7797.24</v>
      </c>
      <c r="P4372" s="32">
        <f t="shared" si="1157"/>
        <v>2750.0806199999997</v>
      </c>
      <c r="Q4372">
        <v>746521</v>
      </c>
      <c r="R4372" t="s">
        <v>281</v>
      </c>
      <c r="S4372" t="s">
        <v>292</v>
      </c>
      <c r="T4372" t="str">
        <f t="shared" si="1158"/>
        <v>VEN</v>
      </c>
      <c r="U4372" t="s">
        <v>293</v>
      </c>
      <c r="V4372" s="33">
        <f t="shared" si="1159"/>
        <v>8950</v>
      </c>
      <c r="W4372">
        <f t="shared" si="1160"/>
        <v>250</v>
      </c>
      <c r="X4372" s="33">
        <f t="shared" si="1161"/>
        <v>7797.24</v>
      </c>
      <c r="Y4372" s="33">
        <f t="shared" si="1162"/>
        <v>1152.76</v>
      </c>
      <c r="Z4372" s="45">
        <f t="shared" si="1163"/>
        <v>0.30168498547486028</v>
      </c>
      <c r="AA4372" s="33">
        <f t="shared" si="1164"/>
        <v>2700.0806199999997</v>
      </c>
      <c r="AB4372" s="45">
        <f t="shared" si="1165"/>
        <v>0.34628671427325564</v>
      </c>
      <c r="AC4372" s="33">
        <f>IFERROR($X4372/VLOOKUP(CONCATENATE("USD",C4372),[1]GEINDICE!AR$1:AS$65536,2,0),"")</f>
        <v>1391.519434628975</v>
      </c>
      <c r="AD4372" s="33">
        <f>IFERROR($AA4372/VLOOKUP(CONCATENATE("USD",C4372),[1]GEINDICE!AR$1:AS$65536,2,0),"")</f>
        <v>481.86469286504609</v>
      </c>
      <c r="AE4372" s="33">
        <f>IFERROR($X4372/VLOOKUP(CONCATENATE("EUR",C4372),[1]GEINDICE!AR$1:AS$65536,2,0),"")</f>
        <v>1217.5958024922702</v>
      </c>
      <c r="AF4372" s="33">
        <f>IFERROR($AA4372/VLOOKUP(CONCATENATE("EUR",C4372),[1]GEINDICE!AR$1:AS$65536,2,0),"")</f>
        <v>421.63724975795617</v>
      </c>
      <c r="AG4372" s="48" t="str">
        <f>VLOOKUP(E4372,[1]Apresentação!AW$1:AX$65536,2,0)</f>
        <v xml:space="preserve">                    4 - CERAMIC AUXILIARIES</v>
      </c>
      <c r="AH4372" s="48" t="str">
        <f t="shared" si="1166"/>
        <v xml:space="preserve">         5117000055 - MP 9020</v>
      </c>
      <c r="AI4372" s="49" t="str">
        <f t="shared" si="1167"/>
        <v xml:space="preserve">     K00023 - SAN MARCOS REVESTIMENTOS CERAMICOS LTDA - CEJATEL</v>
      </c>
      <c r="AJ4372" t="str">
        <f t="shared" si="1168"/>
        <v xml:space="preserve">     93 - RESALES</v>
      </c>
      <c r="AK4372" t="str">
        <f t="shared" si="1169"/>
        <v/>
      </c>
      <c r="AL4372">
        <f t="shared" si="1170"/>
        <v>7</v>
      </c>
      <c r="AM4372" t="str">
        <f t="shared" si="1171"/>
        <v>2025 7</v>
      </c>
      <c r="AN4372" t="str">
        <f t="shared" si="1172"/>
        <v xml:space="preserve">SAN </v>
      </c>
    </row>
    <row r="4373" spans="1:40" x14ac:dyDescent="0.35">
      <c r="A4373">
        <v>83930</v>
      </c>
      <c r="B4373" t="s">
        <v>274</v>
      </c>
      <c r="C4373" s="31">
        <v>45919</v>
      </c>
      <c r="D4373" t="s">
        <v>275</v>
      </c>
      <c r="E4373" t="s">
        <v>276</v>
      </c>
      <c r="F4373" t="s">
        <v>593</v>
      </c>
      <c r="G4373" t="s">
        <v>594</v>
      </c>
      <c r="H4373" t="s">
        <v>579</v>
      </c>
      <c r="I4373" t="s">
        <v>580</v>
      </c>
      <c r="J4373">
        <v>1000</v>
      </c>
      <c r="K4373">
        <v>36150</v>
      </c>
      <c r="L4373">
        <v>20967.701359999999</v>
      </c>
      <c r="M4373">
        <v>4656.12</v>
      </c>
      <c r="N4373">
        <v>36.15</v>
      </c>
      <c r="O4373" s="32">
        <f t="shared" si="1156"/>
        <v>31493.88</v>
      </c>
      <c r="P4373" s="32">
        <f t="shared" si="1157"/>
        <v>10526.178640000002</v>
      </c>
      <c r="Q4373">
        <v>761955</v>
      </c>
      <c r="R4373" t="s">
        <v>281</v>
      </c>
      <c r="S4373" t="s">
        <v>292</v>
      </c>
      <c r="T4373" t="str">
        <f t="shared" si="1158"/>
        <v>VEN</v>
      </c>
      <c r="U4373" t="s">
        <v>293</v>
      </c>
      <c r="V4373" s="33">
        <f t="shared" si="1159"/>
        <v>36150</v>
      </c>
      <c r="W4373">
        <f t="shared" si="1160"/>
        <v>1000</v>
      </c>
      <c r="X4373" s="33">
        <f t="shared" si="1161"/>
        <v>31493.88</v>
      </c>
      <c r="Y4373" s="33">
        <f t="shared" si="1162"/>
        <v>4656.12</v>
      </c>
      <c r="Z4373" s="45">
        <f t="shared" si="1163"/>
        <v>0.28564809515905953</v>
      </c>
      <c r="AA4373" s="33">
        <f t="shared" si="1164"/>
        <v>10326.178640000002</v>
      </c>
      <c r="AB4373" s="45">
        <f t="shared" si="1165"/>
        <v>0.32787889710635848</v>
      </c>
      <c r="AC4373" s="33">
        <f>IFERROR($X4373/VLOOKUP(CONCATENATE("USD",C4373),[1]GEINDICE!AR$1:AS$65536,2,0),"")</f>
        <v>5911.4573166153614</v>
      </c>
      <c r="AD4373" s="33">
        <f>IFERROR($AA4373/VLOOKUP(CONCATENATE("USD",C4373),[1]GEINDICE!AR$1:AS$65536,2,0),"")</f>
        <v>1938.2421052631582</v>
      </c>
      <c r="AE4373" s="33">
        <f>IFERROR($X4373/VLOOKUP(CONCATENATE("EUR",C4373),[1]GEINDICE!AR$1:AS$65536,2,0),"")</f>
        <v>5029.2841059708408</v>
      </c>
      <c r="AF4373" s="33">
        <f>IFERROR($AA4373/VLOOKUP(CONCATENATE("EUR",C4373),[1]GEINDICE!AR$1:AS$65536,2,0),"")</f>
        <v>1648.9961259002573</v>
      </c>
      <c r="AG4373" s="48" t="str">
        <f>VLOOKUP(E4373,[1]Apresentação!AW$1:AX$65536,2,0)</f>
        <v xml:space="preserve">                    4 - CERAMIC AUXILIARIES</v>
      </c>
      <c r="AH4373" s="48" t="str">
        <f t="shared" si="1166"/>
        <v xml:space="preserve">         5117000055 - MP 9020</v>
      </c>
      <c r="AI4373" s="49" t="str">
        <f t="shared" si="1167"/>
        <v xml:space="preserve">     K00205 - COLOROBBIA BRASIL PRODUTOS PARA CERAMICA LTDA</v>
      </c>
      <c r="AJ4373" t="str">
        <f t="shared" si="1168"/>
        <v xml:space="preserve">     93 - RESALES</v>
      </c>
      <c r="AK4373" t="str">
        <f t="shared" si="1169"/>
        <v/>
      </c>
      <c r="AL4373">
        <f t="shared" si="1170"/>
        <v>9</v>
      </c>
      <c r="AM4373" t="str">
        <f t="shared" si="1171"/>
        <v>2025 9</v>
      </c>
      <c r="AN4373" t="str">
        <f t="shared" si="1172"/>
        <v xml:space="preserve">COLOROBBIA </v>
      </c>
    </row>
    <row r="4374" spans="1:40" x14ac:dyDescent="0.35">
      <c r="A4374">
        <v>83931</v>
      </c>
      <c r="B4374" t="s">
        <v>274</v>
      </c>
      <c r="C4374" s="31">
        <v>45919</v>
      </c>
      <c r="D4374" t="s">
        <v>275</v>
      </c>
      <c r="E4374" t="s">
        <v>276</v>
      </c>
      <c r="F4374" t="s">
        <v>398</v>
      </c>
      <c r="G4374" t="s">
        <v>399</v>
      </c>
      <c r="H4374" t="s">
        <v>579</v>
      </c>
      <c r="I4374" t="s">
        <v>580</v>
      </c>
      <c r="J4374">
        <v>2000</v>
      </c>
      <c r="K4374">
        <v>71700</v>
      </c>
      <c r="L4374">
        <v>41935.402710000002</v>
      </c>
      <c r="M4374">
        <v>9234.9599999999991</v>
      </c>
      <c r="N4374">
        <v>35.85</v>
      </c>
      <c r="O4374" s="32">
        <f t="shared" si="1156"/>
        <v>62465.04</v>
      </c>
      <c r="P4374" s="32">
        <f t="shared" si="1157"/>
        <v>20529.637289999999</v>
      </c>
      <c r="Q4374">
        <v>761957</v>
      </c>
      <c r="R4374" t="s">
        <v>281</v>
      </c>
      <c r="S4374" t="s">
        <v>292</v>
      </c>
      <c r="T4374" t="str">
        <f t="shared" si="1158"/>
        <v>VEN</v>
      </c>
      <c r="U4374" t="s">
        <v>293</v>
      </c>
      <c r="V4374" s="33">
        <f t="shared" si="1159"/>
        <v>71700</v>
      </c>
      <c r="W4374">
        <f t="shared" si="1160"/>
        <v>2000</v>
      </c>
      <c r="X4374" s="33">
        <f t="shared" si="1161"/>
        <v>62465.04</v>
      </c>
      <c r="Y4374" s="33">
        <f t="shared" si="1162"/>
        <v>9234.9599999999991</v>
      </c>
      <c r="Z4374" s="45">
        <f t="shared" si="1163"/>
        <v>0.28074807935843793</v>
      </c>
      <c r="AA4374" s="33">
        <f t="shared" si="1164"/>
        <v>20129.637289999999</v>
      </c>
      <c r="AB4374" s="45">
        <f t="shared" si="1165"/>
        <v>0.32225445289076898</v>
      </c>
      <c r="AC4374" s="33">
        <f>IFERROR($X4374/VLOOKUP(CONCATENATE("USD",C4374),[1]GEINDICE!AR$1:AS$65536,2,0),"")</f>
        <v>11724.799159096028</v>
      </c>
      <c r="AD4374" s="33">
        <f>IFERROR($AA4374/VLOOKUP(CONCATENATE("USD",C4374),[1]GEINDICE!AR$1:AS$65536,2,0),"")</f>
        <v>3778.3687382686385</v>
      </c>
      <c r="AE4374" s="33">
        <f>IFERROR($X4374/VLOOKUP(CONCATENATE("EUR",C4374),[1]GEINDICE!AR$1:AS$65536,2,0),"")</f>
        <v>9975.0946168218325</v>
      </c>
      <c r="AF4374" s="33">
        <f>IFERROR($AA4374/VLOOKUP(CONCATENATE("EUR",C4374),[1]GEINDICE!AR$1:AS$65536,2,0),"")</f>
        <v>3214.5186582775741</v>
      </c>
      <c r="AG4374" s="48" t="str">
        <f>VLOOKUP(E4374,[1]Apresentação!AW$1:AX$65536,2,0)</f>
        <v xml:space="preserve">                    4 - CERAMIC AUXILIARIES</v>
      </c>
      <c r="AH4374" s="48" t="str">
        <f t="shared" si="1166"/>
        <v xml:space="preserve">         5117000055 - MP 9020</v>
      </c>
      <c r="AI4374" s="49" t="str">
        <f t="shared" si="1167"/>
        <v xml:space="preserve">     K00002 - MOHAWK REVESTIMENTOS COCAL DO SUL LTDA</v>
      </c>
      <c r="AJ4374" t="str">
        <f t="shared" si="1168"/>
        <v xml:space="preserve">     93 - RESALES</v>
      </c>
      <c r="AK4374" t="str">
        <f t="shared" si="1169"/>
        <v/>
      </c>
      <c r="AL4374">
        <f t="shared" si="1170"/>
        <v>9</v>
      </c>
      <c r="AM4374" t="str">
        <f t="shared" si="1171"/>
        <v>2025 9</v>
      </c>
      <c r="AN4374" t="str">
        <f t="shared" si="1172"/>
        <v xml:space="preserve">MOHAWK </v>
      </c>
    </row>
    <row r="4375" spans="1:40" x14ac:dyDescent="0.35">
      <c r="A4375">
        <v>84277</v>
      </c>
      <c r="B4375" t="s">
        <v>274</v>
      </c>
      <c r="C4375" s="31">
        <v>45950</v>
      </c>
      <c r="D4375" t="s">
        <v>275</v>
      </c>
      <c r="E4375" t="s">
        <v>276</v>
      </c>
      <c r="F4375" t="s">
        <v>591</v>
      </c>
      <c r="G4375" t="s">
        <v>592</v>
      </c>
      <c r="H4375" t="s">
        <v>579</v>
      </c>
      <c r="I4375" t="s">
        <v>580</v>
      </c>
      <c r="J4375">
        <v>3000</v>
      </c>
      <c r="K4375">
        <v>140130</v>
      </c>
      <c r="L4375">
        <v>61876.976719999999</v>
      </c>
      <c r="M4375">
        <v>18048.740000000002</v>
      </c>
      <c r="N4375">
        <v>46.71</v>
      </c>
      <c r="O4375" s="32">
        <f t="shared" si="1156"/>
        <v>122081.26</v>
      </c>
      <c r="P4375" s="32">
        <f t="shared" si="1157"/>
        <v>60204.283279999996</v>
      </c>
      <c r="Q4375">
        <v>764659</v>
      </c>
      <c r="R4375" t="s">
        <v>281</v>
      </c>
      <c r="S4375" t="s">
        <v>292</v>
      </c>
      <c r="T4375" t="str">
        <f t="shared" si="1158"/>
        <v>VEN</v>
      </c>
      <c r="U4375" t="s">
        <v>293</v>
      </c>
      <c r="V4375" s="33">
        <f t="shared" si="1159"/>
        <v>140130</v>
      </c>
      <c r="W4375">
        <f t="shared" si="1160"/>
        <v>3000</v>
      </c>
      <c r="X4375" s="33">
        <f t="shared" si="1161"/>
        <v>122081.26</v>
      </c>
      <c r="Y4375" s="33">
        <f t="shared" si="1162"/>
        <v>18048.740000000002</v>
      </c>
      <c r="Z4375" s="45">
        <f t="shared" si="1163"/>
        <v>0.42534991279526152</v>
      </c>
      <c r="AA4375" s="33">
        <f t="shared" si="1164"/>
        <v>59604.283279999996</v>
      </c>
      <c r="AB4375" s="45">
        <f t="shared" si="1165"/>
        <v>0.48823450282213665</v>
      </c>
      <c r="AC4375" s="33">
        <f>IFERROR($X4375/VLOOKUP(CONCATENATE("USD",C4375),[1]GEINDICE!AR$1:AS$65536,2,0),"")</f>
        <v>22703.922188540288</v>
      </c>
      <c r="AD4375" s="33">
        <f>IFERROR($AA4375/VLOOKUP(CONCATENATE("USD",C4375),[1]GEINDICE!AR$1:AS$65536,2,0),"")</f>
        <v>11084.838161834445</v>
      </c>
      <c r="AE4375" s="33">
        <f>IFERROR($X4375/VLOOKUP(CONCATENATE("EUR",C4375),[1]GEINDICE!AR$1:AS$65536,2,0),"")</f>
        <v>19478.461906661349</v>
      </c>
      <c r="AF4375" s="33">
        <f>IFERROR($AA4375/VLOOKUP(CONCATENATE("EUR",C4375),[1]GEINDICE!AR$1:AS$65536,2,0),"")</f>
        <v>9510.0571647387314</v>
      </c>
      <c r="AG4375" s="48" t="str">
        <f>VLOOKUP(E4375,[1]Apresentação!AW$1:AX$65536,2,0)</f>
        <v xml:space="preserve">                    4 - CERAMIC AUXILIARIES</v>
      </c>
      <c r="AH4375" s="48" t="str">
        <f t="shared" si="1166"/>
        <v xml:space="preserve">         5117000055 - MP 9020</v>
      </c>
      <c r="AI4375" s="49" t="str">
        <f t="shared" si="1167"/>
        <v xml:space="preserve">     K00239 - TERRAR INDUSTRIA E COMERCIO LTDA</v>
      </c>
      <c r="AJ4375" t="str">
        <f t="shared" si="1168"/>
        <v xml:space="preserve">     93 - RESALES</v>
      </c>
      <c r="AK4375" t="str">
        <f t="shared" si="1169"/>
        <v/>
      </c>
      <c r="AL4375">
        <f t="shared" si="1170"/>
        <v>10</v>
      </c>
      <c r="AM4375" t="str">
        <f t="shared" si="1171"/>
        <v>2025 10</v>
      </c>
      <c r="AN4375" t="str">
        <f t="shared" si="1172"/>
        <v xml:space="preserve">TERRAR </v>
      </c>
    </row>
    <row r="4376" spans="1:40" x14ac:dyDescent="0.35">
      <c r="A4376">
        <v>83027</v>
      </c>
      <c r="B4376" t="s">
        <v>274</v>
      </c>
      <c r="C4376" s="31">
        <v>45846</v>
      </c>
      <c r="D4376" t="s">
        <v>275</v>
      </c>
      <c r="E4376" t="s">
        <v>276</v>
      </c>
      <c r="F4376" t="s">
        <v>416</v>
      </c>
      <c r="G4376" t="s">
        <v>417</v>
      </c>
      <c r="H4376" t="s">
        <v>579</v>
      </c>
      <c r="I4376" t="s">
        <v>580</v>
      </c>
      <c r="J4376">
        <v>50</v>
      </c>
      <c r="K4376">
        <v>1737.5</v>
      </c>
      <c r="L4376">
        <v>998.72376999999994</v>
      </c>
      <c r="M4376">
        <v>223.79</v>
      </c>
      <c r="N4376">
        <v>34.75</v>
      </c>
      <c r="O4376" s="32">
        <f t="shared" si="1156"/>
        <v>1513.71</v>
      </c>
      <c r="P4376" s="32">
        <f t="shared" si="1157"/>
        <v>514.98623000000009</v>
      </c>
      <c r="Q4376">
        <v>743190</v>
      </c>
      <c r="R4376" t="s">
        <v>281</v>
      </c>
      <c r="S4376" t="s">
        <v>292</v>
      </c>
      <c r="T4376" t="str">
        <f t="shared" si="1158"/>
        <v>VEN</v>
      </c>
      <c r="U4376" t="s">
        <v>293</v>
      </c>
      <c r="V4376" s="33">
        <f t="shared" si="1159"/>
        <v>1737.5</v>
      </c>
      <c r="W4376">
        <f t="shared" si="1160"/>
        <v>50</v>
      </c>
      <c r="X4376" s="33">
        <f t="shared" si="1161"/>
        <v>1513.71</v>
      </c>
      <c r="Y4376" s="33">
        <f t="shared" si="1162"/>
        <v>223.79</v>
      </c>
      <c r="Z4376" s="45">
        <f t="shared" si="1163"/>
        <v>0.29063955683453241</v>
      </c>
      <c r="AA4376" s="33">
        <f t="shared" si="1164"/>
        <v>504.98623000000009</v>
      </c>
      <c r="AB4376" s="45">
        <f t="shared" si="1165"/>
        <v>0.33360830674303538</v>
      </c>
      <c r="AC4376" s="33">
        <f>IFERROR($X4376/VLOOKUP(CONCATENATE("USD",C4376),[1]GEINDICE!AR$1:AS$65536,2,0),"")</f>
        <v>277.38359201773835</v>
      </c>
      <c r="AD4376" s="33">
        <f>IFERROR($AA4376/VLOOKUP(CONCATENATE("USD",C4376),[1]GEINDICE!AR$1:AS$65536,2,0),"")</f>
        <v>92.537470451338635</v>
      </c>
      <c r="AE4376" s="33">
        <f>IFERROR($X4376/VLOOKUP(CONCATENATE("EUR",C4376),[1]GEINDICE!AR$1:AS$65536,2,0),"")</f>
        <v>236.91698491203906</v>
      </c>
      <c r="AF4376" s="33">
        <f>IFERROR($AA4376/VLOOKUP(CONCATENATE("EUR",C4376),[1]GEINDICE!AR$1:AS$65536,2,0),"")</f>
        <v>79.037474175170601</v>
      </c>
      <c r="AG4376" s="48" t="str">
        <f>VLOOKUP(E4376,[1]Apresentação!AW$1:AX$65536,2,0)</f>
        <v xml:space="preserve">                    4 - CERAMIC AUXILIARIES</v>
      </c>
      <c r="AH4376" s="48" t="str">
        <f t="shared" si="1166"/>
        <v xml:space="preserve">         5117000055 - MP 9020</v>
      </c>
      <c r="AI4376" s="49" t="str">
        <f t="shared" si="1167"/>
        <v xml:space="preserve">     K00068 - OXFORD PORCELANAS S/A</v>
      </c>
      <c r="AJ4376" t="str">
        <f t="shared" si="1168"/>
        <v xml:space="preserve">     93 - RESALES</v>
      </c>
      <c r="AK4376" t="str">
        <f t="shared" si="1169"/>
        <v/>
      </c>
      <c r="AL4376">
        <f t="shared" si="1170"/>
        <v>7</v>
      </c>
      <c r="AM4376" t="str">
        <f t="shared" si="1171"/>
        <v>2025 7</v>
      </c>
      <c r="AN4376" t="str">
        <f t="shared" si="1172"/>
        <v xml:space="preserve">OXFORD </v>
      </c>
    </row>
    <row r="4377" spans="1:40" x14ac:dyDescent="0.35">
      <c r="A4377">
        <v>84130</v>
      </c>
      <c r="B4377" t="s">
        <v>274</v>
      </c>
      <c r="C4377" s="31">
        <v>45936</v>
      </c>
      <c r="D4377" t="s">
        <v>275</v>
      </c>
      <c r="E4377" t="s">
        <v>276</v>
      </c>
      <c r="F4377" t="s">
        <v>326</v>
      </c>
      <c r="G4377" t="s">
        <v>327</v>
      </c>
      <c r="H4377" t="s">
        <v>579</v>
      </c>
      <c r="I4377" t="s">
        <v>580</v>
      </c>
      <c r="J4377">
        <v>1000</v>
      </c>
      <c r="K4377">
        <v>34752</v>
      </c>
      <c r="L4377">
        <v>20625.658909999998</v>
      </c>
      <c r="M4377">
        <v>4476.0600000000004</v>
      </c>
      <c r="N4377">
        <v>34.752000000000002</v>
      </c>
      <c r="O4377" s="32">
        <f t="shared" si="1156"/>
        <v>30275.94</v>
      </c>
      <c r="P4377" s="32">
        <f t="shared" si="1157"/>
        <v>9650.2810900000004</v>
      </c>
      <c r="Q4377">
        <v>763388</v>
      </c>
      <c r="R4377" t="s">
        <v>281</v>
      </c>
      <c r="S4377" t="s">
        <v>292</v>
      </c>
      <c r="T4377" t="str">
        <f t="shared" si="1158"/>
        <v>VEN</v>
      </c>
      <c r="U4377" t="s">
        <v>293</v>
      </c>
      <c r="V4377" s="33">
        <f t="shared" si="1159"/>
        <v>34752</v>
      </c>
      <c r="W4377">
        <f t="shared" si="1160"/>
        <v>1000</v>
      </c>
      <c r="X4377" s="33">
        <f t="shared" si="1161"/>
        <v>30275.94</v>
      </c>
      <c r="Y4377" s="33">
        <f t="shared" si="1162"/>
        <v>4476.0600000000004</v>
      </c>
      <c r="Z4377" s="45">
        <f t="shared" si="1163"/>
        <v>0.27193488403545119</v>
      </c>
      <c r="AA4377" s="33">
        <f t="shared" si="1164"/>
        <v>9450.2810900000004</v>
      </c>
      <c r="AB4377" s="45">
        <f t="shared" si="1165"/>
        <v>0.31213832138655317</v>
      </c>
      <c r="AC4377" s="33">
        <f>IFERROR($X4377/VLOOKUP(CONCATENATE("USD",C4377),[1]GEINDICE!AR$1:AS$65536,2,0),"")</f>
        <v>5688.1862247773633</v>
      </c>
      <c r="AD4377" s="33">
        <f>IFERROR($AA4377/VLOOKUP(CONCATENATE("USD",C4377),[1]GEINDICE!AR$1:AS$65536,2,0),"")</f>
        <v>1775.5008999361214</v>
      </c>
      <c r="AE4377" s="33">
        <f>IFERROR($X4377/VLOOKUP(CONCATENATE("EUR",C4377),[1]GEINDICE!AR$1:AS$65536,2,0),"")</f>
        <v>4858.3757241202238</v>
      </c>
      <c r="AF4377" s="33">
        <f>IFERROR($AA4377/VLOOKUP(CONCATENATE("EUR",C4377),[1]GEINDICE!AR$1:AS$65536,2,0),"")</f>
        <v>1516.4852431920665</v>
      </c>
      <c r="AG4377" s="48" t="str">
        <f>VLOOKUP(E4377,[1]Apresentação!AW$1:AX$65536,2,0)</f>
        <v xml:space="preserve">                    4 - CERAMIC AUXILIARIES</v>
      </c>
      <c r="AH4377" s="48" t="str">
        <f t="shared" si="1166"/>
        <v xml:space="preserve">         5117000055 - MP 9020</v>
      </c>
      <c r="AI4377" s="49" t="str">
        <f t="shared" si="1167"/>
        <v xml:space="preserve">     K00198 - PBG S.A</v>
      </c>
      <c r="AJ4377" t="str">
        <f t="shared" si="1168"/>
        <v xml:space="preserve">     93 - RESALES</v>
      </c>
      <c r="AK4377" t="str">
        <f t="shared" si="1169"/>
        <v/>
      </c>
      <c r="AL4377">
        <f t="shared" si="1170"/>
        <v>10</v>
      </c>
      <c r="AM4377" t="str">
        <f t="shared" si="1171"/>
        <v>2025 10</v>
      </c>
      <c r="AN4377" t="str">
        <f t="shared" si="1172"/>
        <v xml:space="preserve">PBG </v>
      </c>
    </row>
    <row r="4378" spans="1:40" x14ac:dyDescent="0.35">
      <c r="A4378">
        <v>83030</v>
      </c>
      <c r="B4378" t="s">
        <v>274</v>
      </c>
      <c r="C4378" s="31">
        <v>45846</v>
      </c>
      <c r="D4378" t="s">
        <v>275</v>
      </c>
      <c r="E4378" t="s">
        <v>276</v>
      </c>
      <c r="F4378" t="s">
        <v>326</v>
      </c>
      <c r="G4378" t="s">
        <v>327</v>
      </c>
      <c r="H4378" t="s">
        <v>579</v>
      </c>
      <c r="I4378" t="s">
        <v>580</v>
      </c>
      <c r="J4378">
        <v>1500</v>
      </c>
      <c r="K4378">
        <v>52128</v>
      </c>
      <c r="L4378">
        <v>29961.713019999999</v>
      </c>
      <c r="M4378">
        <v>6714.09</v>
      </c>
      <c r="N4378">
        <v>34.752000000000002</v>
      </c>
      <c r="O4378" s="32">
        <f t="shared" si="1156"/>
        <v>45413.91</v>
      </c>
      <c r="P4378" s="32">
        <f t="shared" si="1157"/>
        <v>15452.196980000004</v>
      </c>
      <c r="Q4378">
        <v>743210</v>
      </c>
      <c r="R4378" t="s">
        <v>281</v>
      </c>
      <c r="S4378" t="s">
        <v>292</v>
      </c>
      <c r="T4378" t="str">
        <f t="shared" si="1158"/>
        <v>VEN</v>
      </c>
      <c r="U4378" t="s">
        <v>293</v>
      </c>
      <c r="V4378" s="33">
        <f t="shared" si="1159"/>
        <v>52128</v>
      </c>
      <c r="W4378">
        <f t="shared" si="1160"/>
        <v>1500</v>
      </c>
      <c r="X4378" s="33">
        <f t="shared" si="1161"/>
        <v>45413.91</v>
      </c>
      <c r="Y4378" s="33">
        <f t="shared" si="1162"/>
        <v>6714.09</v>
      </c>
      <c r="Z4378" s="45">
        <f t="shared" si="1163"/>
        <v>0.29067290093615722</v>
      </c>
      <c r="AA4378" s="33">
        <f t="shared" si="1164"/>
        <v>15152.196980000004</v>
      </c>
      <c r="AB4378" s="45">
        <f t="shared" si="1165"/>
        <v>0.33364660695368453</v>
      </c>
      <c r="AC4378" s="33">
        <f>IFERROR($X4378/VLOOKUP(CONCATENATE("USD",C4378),[1]GEINDICE!AR$1:AS$65536,2,0),"")</f>
        <v>8321.9860365395543</v>
      </c>
      <c r="AD4378" s="33">
        <f>IFERROR($AA4378/VLOOKUP(CONCATENATE("USD",C4378),[1]GEINDICE!AR$1:AS$65536,2,0),"")</f>
        <v>2776.6024042073636</v>
      </c>
      <c r="AE4378" s="33">
        <f>IFERROR($X4378/VLOOKUP(CONCATENATE("EUR",C4378),[1]GEINDICE!AR$1:AS$65536,2,0),"")</f>
        <v>7107.9180492080386</v>
      </c>
      <c r="AF4378" s="33">
        <f>IFERROR($AA4378/VLOOKUP(CONCATENATE("EUR",C4378),[1]GEINDICE!AR$1:AS$65536,2,0),"")</f>
        <v>2371.5327396231146</v>
      </c>
      <c r="AG4378" s="48" t="str">
        <f>VLOOKUP(E4378,[1]Apresentação!AW$1:AX$65536,2,0)</f>
        <v xml:space="preserve">                    4 - CERAMIC AUXILIARIES</v>
      </c>
      <c r="AH4378" s="48" t="str">
        <f t="shared" si="1166"/>
        <v xml:space="preserve">         5117000055 - MP 9020</v>
      </c>
      <c r="AI4378" s="49" t="str">
        <f t="shared" si="1167"/>
        <v xml:space="preserve">     K00198 - PBG S.A</v>
      </c>
      <c r="AJ4378" t="str">
        <f t="shared" si="1168"/>
        <v xml:space="preserve">     93 - RESALES</v>
      </c>
      <c r="AK4378" t="str">
        <f t="shared" si="1169"/>
        <v/>
      </c>
      <c r="AL4378">
        <f t="shared" si="1170"/>
        <v>7</v>
      </c>
      <c r="AM4378" t="str">
        <f t="shared" si="1171"/>
        <v>2025 7</v>
      </c>
      <c r="AN4378" t="str">
        <f t="shared" si="1172"/>
        <v xml:space="preserve">PBG </v>
      </c>
    </row>
    <row r="4379" spans="1:40" x14ac:dyDescent="0.35">
      <c r="A4379">
        <v>82581</v>
      </c>
      <c r="B4379" t="s">
        <v>274</v>
      </c>
      <c r="C4379" s="31">
        <v>45806</v>
      </c>
      <c r="D4379" t="s">
        <v>275</v>
      </c>
      <c r="E4379" t="s">
        <v>276</v>
      </c>
      <c r="F4379" t="s">
        <v>581</v>
      </c>
      <c r="G4379" t="s">
        <v>582</v>
      </c>
      <c r="H4379" t="s">
        <v>579</v>
      </c>
      <c r="I4379" t="s">
        <v>580</v>
      </c>
      <c r="J4379">
        <v>500</v>
      </c>
      <c r="K4379">
        <v>18420</v>
      </c>
      <c r="L4379">
        <v>9859.1589000000004</v>
      </c>
      <c r="M4379">
        <v>2372.4899999999998</v>
      </c>
      <c r="N4379">
        <v>36.840000000000003</v>
      </c>
      <c r="O4379" s="32">
        <f t="shared" si="1156"/>
        <v>16047.51</v>
      </c>
      <c r="P4379" s="32">
        <f t="shared" si="1157"/>
        <v>6188.3510999999999</v>
      </c>
      <c r="Q4379">
        <v>739979</v>
      </c>
      <c r="R4379" t="s">
        <v>281</v>
      </c>
      <c r="S4379" t="s">
        <v>292</v>
      </c>
      <c r="T4379" t="str">
        <f t="shared" si="1158"/>
        <v>VEN</v>
      </c>
      <c r="U4379" t="s">
        <v>293</v>
      </c>
      <c r="V4379" s="33">
        <f t="shared" si="1159"/>
        <v>18420</v>
      </c>
      <c r="W4379">
        <f t="shared" si="1160"/>
        <v>500</v>
      </c>
      <c r="X4379" s="33">
        <f t="shared" si="1161"/>
        <v>16047.51</v>
      </c>
      <c r="Y4379" s="33">
        <f t="shared" si="1162"/>
        <v>2372.4899999999998</v>
      </c>
      <c r="Z4379" s="45">
        <f t="shared" si="1163"/>
        <v>0.33052937567861018</v>
      </c>
      <c r="AA4379" s="33">
        <f t="shared" si="1164"/>
        <v>6088.3510999999999</v>
      </c>
      <c r="AB4379" s="45">
        <f t="shared" si="1165"/>
        <v>0.37939537660359768</v>
      </c>
      <c r="AC4379" s="33">
        <f>IFERROR($X4379/VLOOKUP(CONCATENATE("USD",C4379),[1]GEINDICE!AR$1:AS$65536,2,0),"")</f>
        <v>2837.3044077865593</v>
      </c>
      <c r="AD4379" s="33">
        <f>IFERROR($AA4379/VLOOKUP(CONCATENATE("USD",C4379),[1]GEINDICE!AR$1:AS$65536,2,0),"")</f>
        <v>1076.4601743312294</v>
      </c>
      <c r="AE4379" s="33">
        <f>IFERROR($X4379/VLOOKUP(CONCATENATE("EUR",C4379),[1]GEINDICE!AR$1:AS$65536,2,0),"")</f>
        <v>2495.4142563911178</v>
      </c>
      <c r="AF4379" s="33">
        <f>IFERROR($AA4379/VLOOKUP(CONCATENATE("EUR",C4379),[1]GEINDICE!AR$1:AS$65536,2,0),"")</f>
        <v>946.74863158549476</v>
      </c>
      <c r="AG4379" s="48" t="str">
        <f>VLOOKUP(E4379,[1]Apresentação!AW$1:AX$65536,2,0)</f>
        <v xml:space="preserve">                    4 - CERAMIC AUXILIARIES</v>
      </c>
      <c r="AH4379" s="48" t="str">
        <f t="shared" si="1166"/>
        <v xml:space="preserve">         5117000055 - MP 9020</v>
      </c>
      <c r="AI4379" s="49" t="str">
        <f t="shared" si="1167"/>
        <v xml:space="preserve">     K00170 - SMALTICERAM UNICER DO BRASIL LTDA-MATRIZ</v>
      </c>
      <c r="AJ4379" t="str">
        <f t="shared" si="1168"/>
        <v xml:space="preserve">     93 - RESALES</v>
      </c>
      <c r="AK4379" t="str">
        <f t="shared" si="1169"/>
        <v/>
      </c>
      <c r="AL4379">
        <f t="shared" si="1170"/>
        <v>5</v>
      </c>
      <c r="AM4379" t="str">
        <f t="shared" si="1171"/>
        <v>2025 5</v>
      </c>
      <c r="AN4379" t="str">
        <f t="shared" si="1172"/>
        <v xml:space="preserve">SMALTICERAM </v>
      </c>
    </row>
    <row r="4380" spans="1:40" x14ac:dyDescent="0.35">
      <c r="A4380">
        <v>84500</v>
      </c>
      <c r="B4380" t="s">
        <v>274</v>
      </c>
      <c r="C4380" s="31">
        <v>45965</v>
      </c>
      <c r="D4380" t="s">
        <v>275</v>
      </c>
      <c r="E4380" t="s">
        <v>276</v>
      </c>
      <c r="F4380" t="s">
        <v>398</v>
      </c>
      <c r="G4380" t="s">
        <v>399</v>
      </c>
      <c r="H4380" t="s">
        <v>579</v>
      </c>
      <c r="I4380" t="s">
        <v>580</v>
      </c>
      <c r="J4380">
        <v>2000</v>
      </c>
      <c r="K4380">
        <v>71700</v>
      </c>
      <c r="L4380">
        <v>41251.31781</v>
      </c>
      <c r="M4380">
        <v>9234.9599999999991</v>
      </c>
      <c r="N4380">
        <v>35.85</v>
      </c>
      <c r="O4380" s="32">
        <f t="shared" si="1156"/>
        <v>62465.04</v>
      </c>
      <c r="P4380" s="32">
        <f t="shared" si="1157"/>
        <v>21213.72219</v>
      </c>
      <c r="Q4380">
        <v>766119</v>
      </c>
      <c r="R4380" t="s">
        <v>281</v>
      </c>
      <c r="S4380" t="s">
        <v>292</v>
      </c>
      <c r="T4380" t="str">
        <f t="shared" si="1158"/>
        <v>VEN</v>
      </c>
      <c r="U4380" t="s">
        <v>293</v>
      </c>
      <c r="V4380" s="33">
        <f t="shared" si="1159"/>
        <v>71700</v>
      </c>
      <c r="W4380">
        <f t="shared" si="1160"/>
        <v>2000</v>
      </c>
      <c r="X4380" s="33">
        <f t="shared" si="1161"/>
        <v>62465.04</v>
      </c>
      <c r="Y4380" s="33">
        <f t="shared" si="1162"/>
        <v>9234.9599999999991</v>
      </c>
      <c r="Z4380" s="45">
        <f t="shared" si="1163"/>
        <v>0.29028901241283123</v>
      </c>
      <c r="AA4380" s="33">
        <f t="shared" si="1164"/>
        <v>20813.72219</v>
      </c>
      <c r="AB4380" s="45">
        <f t="shared" si="1165"/>
        <v>0.33320593711298352</v>
      </c>
      <c r="AC4380" s="33" t="str">
        <f>IFERROR($X4380/VLOOKUP(CONCATENATE("USD",C4380),[1]GEINDICE!AR$1:AS$65536,2,0),"")</f>
        <v/>
      </c>
      <c r="AD4380" s="33" t="str">
        <f>IFERROR($AA4380/VLOOKUP(CONCATENATE("USD",C4380),[1]GEINDICE!AR$1:AS$65536,2,0),"")</f>
        <v/>
      </c>
      <c r="AE4380" s="33" t="str">
        <f>IFERROR($X4380/VLOOKUP(CONCATENATE("EUR",C4380),[1]GEINDICE!AR$1:AS$65536,2,0),"")</f>
        <v/>
      </c>
      <c r="AF4380" s="33" t="str">
        <f>IFERROR($AA4380/VLOOKUP(CONCATENATE("EUR",C4380),[1]GEINDICE!AR$1:AS$65536,2,0),"")</f>
        <v/>
      </c>
      <c r="AG4380" s="48" t="str">
        <f>VLOOKUP(E4380,[1]Apresentação!AW$1:AX$65536,2,0)</f>
        <v xml:space="preserve">                    4 - CERAMIC AUXILIARIES</v>
      </c>
      <c r="AH4380" s="48" t="str">
        <f t="shared" si="1166"/>
        <v xml:space="preserve">         5117000055 - MP 9020</v>
      </c>
      <c r="AI4380" s="49" t="str">
        <f t="shared" si="1167"/>
        <v xml:space="preserve">     K00002 - MOHAWK REVESTIMENTOS COCAL DO SUL LTDA</v>
      </c>
      <c r="AJ4380" t="str">
        <f t="shared" si="1168"/>
        <v xml:space="preserve">     93 - RESALES</v>
      </c>
      <c r="AK4380" t="str">
        <f t="shared" si="1169"/>
        <v/>
      </c>
      <c r="AL4380">
        <f t="shared" si="1170"/>
        <v>11</v>
      </c>
      <c r="AM4380" t="str">
        <f t="shared" si="1171"/>
        <v>2025 11</v>
      </c>
      <c r="AN4380" t="str">
        <f t="shared" si="1172"/>
        <v xml:space="preserve">MOHAWK </v>
      </c>
    </row>
    <row r="4381" spans="1:40" x14ac:dyDescent="0.35">
      <c r="A4381">
        <v>82912</v>
      </c>
      <c r="B4381" t="s">
        <v>274</v>
      </c>
      <c r="C4381" s="31">
        <v>45835</v>
      </c>
      <c r="D4381" t="s">
        <v>275</v>
      </c>
      <c r="E4381" t="s">
        <v>276</v>
      </c>
      <c r="F4381" t="s">
        <v>326</v>
      </c>
      <c r="G4381" t="s">
        <v>327</v>
      </c>
      <c r="H4381" t="s">
        <v>579</v>
      </c>
      <c r="I4381" t="s">
        <v>580</v>
      </c>
      <c r="J4381">
        <v>1000</v>
      </c>
      <c r="K4381">
        <v>34752</v>
      </c>
      <c r="L4381">
        <v>19974.475350000001</v>
      </c>
      <c r="M4381">
        <v>4476.0600000000004</v>
      </c>
      <c r="N4381">
        <v>34.752000000000002</v>
      </c>
      <c r="O4381" s="32">
        <f t="shared" si="1156"/>
        <v>30275.94</v>
      </c>
      <c r="P4381" s="32">
        <f t="shared" si="1157"/>
        <v>10301.464649999998</v>
      </c>
      <c r="Q4381">
        <v>742246</v>
      </c>
      <c r="R4381" t="s">
        <v>281</v>
      </c>
      <c r="S4381" t="s">
        <v>292</v>
      </c>
      <c r="T4381" t="str">
        <f t="shared" si="1158"/>
        <v>VEN</v>
      </c>
      <c r="U4381" t="s">
        <v>300</v>
      </c>
      <c r="V4381" s="33">
        <f t="shared" si="1159"/>
        <v>34752</v>
      </c>
      <c r="W4381">
        <f t="shared" si="1160"/>
        <v>1000</v>
      </c>
      <c r="X4381" s="33">
        <f t="shared" si="1161"/>
        <v>30275.94</v>
      </c>
      <c r="Y4381" s="33">
        <f t="shared" si="1162"/>
        <v>4476.0600000000004</v>
      </c>
      <c r="Z4381" s="45">
        <f t="shared" si="1163"/>
        <v>0.29067290084023933</v>
      </c>
      <c r="AA4381" s="33">
        <f t="shared" si="1164"/>
        <v>10101.464649999998</v>
      </c>
      <c r="AB4381" s="45">
        <f t="shared" si="1165"/>
        <v>0.33364660684358599</v>
      </c>
      <c r="AC4381" s="33">
        <f>IFERROR($X4381/VLOOKUP(CONCATENATE("USD",C4381),[1]GEINDICE!AR$1:AS$65536,2,0),"")</f>
        <v>5528.9431874212451</v>
      </c>
      <c r="AD4381" s="33">
        <f>IFERROR($AA4381/VLOOKUP(CONCATENATE("USD",C4381),[1]GEINDICE!AR$1:AS$65536,2,0),"")</f>
        <v>1844.7131339140594</v>
      </c>
      <c r="AE4381" s="33">
        <f>IFERROR($X4381/VLOOKUP(CONCATENATE("EUR",C4381),[1]GEINDICE!AR$1:AS$65536,2,0),"")</f>
        <v>4715.9519618685645</v>
      </c>
      <c r="AF4381" s="33">
        <f>IFERROR($AA4381/VLOOKUP(CONCATENATE("EUR",C4381),[1]GEINDICE!AR$1:AS$65536,2,0),"")</f>
        <v>1573.4613701147989</v>
      </c>
      <c r="AG4381" s="48" t="str">
        <f>VLOOKUP(E4381,[1]Apresentação!AW$1:AX$65536,2,0)</f>
        <v xml:space="preserve">                    4 - CERAMIC AUXILIARIES</v>
      </c>
      <c r="AH4381" s="48" t="str">
        <f t="shared" si="1166"/>
        <v xml:space="preserve">         5117000055 - MP 9020</v>
      </c>
      <c r="AI4381" s="49" t="str">
        <f t="shared" si="1167"/>
        <v xml:space="preserve">     K00198 - PBG S.A</v>
      </c>
      <c r="AJ4381" t="str">
        <f t="shared" si="1168"/>
        <v xml:space="preserve">     93 - RESALES</v>
      </c>
      <c r="AK4381" t="str">
        <f t="shared" si="1169"/>
        <v/>
      </c>
      <c r="AL4381">
        <f t="shared" si="1170"/>
        <v>6</v>
      </c>
      <c r="AM4381" t="str">
        <f t="shared" si="1171"/>
        <v>2025 6</v>
      </c>
      <c r="AN4381" t="str">
        <f t="shared" si="1172"/>
        <v xml:space="preserve">PBG </v>
      </c>
    </row>
    <row r="4382" spans="1:40" x14ac:dyDescent="0.35">
      <c r="A4382">
        <v>84852</v>
      </c>
      <c r="B4382" t="s">
        <v>274</v>
      </c>
      <c r="C4382" s="31">
        <v>45989</v>
      </c>
      <c r="D4382" t="s">
        <v>275</v>
      </c>
      <c r="E4382" t="s">
        <v>276</v>
      </c>
      <c r="F4382" t="s">
        <v>593</v>
      </c>
      <c r="G4382" t="s">
        <v>594</v>
      </c>
      <c r="H4382" t="s">
        <v>579</v>
      </c>
      <c r="I4382" t="s">
        <v>580</v>
      </c>
      <c r="J4382">
        <v>500</v>
      </c>
      <c r="K4382">
        <v>18075</v>
      </c>
      <c r="L4382">
        <v>9823.4279800000004</v>
      </c>
      <c r="M4382">
        <v>2328.06</v>
      </c>
      <c r="N4382">
        <v>36.15</v>
      </c>
      <c r="O4382" s="32">
        <f t="shared" si="1156"/>
        <v>15746.94</v>
      </c>
      <c r="P4382" s="32">
        <f t="shared" si="1157"/>
        <v>5923.5120200000001</v>
      </c>
      <c r="Q4382">
        <v>768680</v>
      </c>
      <c r="R4382" t="s">
        <v>281</v>
      </c>
      <c r="S4382" t="s">
        <v>292</v>
      </c>
      <c r="T4382" t="str">
        <f t="shared" si="1158"/>
        <v>VEN</v>
      </c>
      <c r="U4382" t="s">
        <v>293</v>
      </c>
      <c r="V4382" s="33">
        <f t="shared" si="1159"/>
        <v>18075</v>
      </c>
      <c r="W4382">
        <f t="shared" si="1160"/>
        <v>500</v>
      </c>
      <c r="X4382" s="33">
        <f t="shared" si="1161"/>
        <v>15746.94</v>
      </c>
      <c r="Y4382" s="33">
        <f t="shared" si="1162"/>
        <v>2328.06</v>
      </c>
      <c r="Z4382" s="45">
        <f t="shared" si="1163"/>
        <v>0.32218600387275242</v>
      </c>
      <c r="AA4382" s="33">
        <f t="shared" si="1164"/>
        <v>5823.5120200000001</v>
      </c>
      <c r="AB4382" s="45">
        <f t="shared" si="1165"/>
        <v>0.36981864540031267</v>
      </c>
      <c r="AC4382" s="33" t="str">
        <f>IFERROR($X4382/VLOOKUP(CONCATENATE("USD",C4382),[1]GEINDICE!AR$1:AS$65536,2,0),"")</f>
        <v/>
      </c>
      <c r="AD4382" s="33" t="str">
        <f>IFERROR($AA4382/VLOOKUP(CONCATENATE("USD",C4382),[1]GEINDICE!AR$1:AS$65536,2,0),"")</f>
        <v/>
      </c>
      <c r="AE4382" s="33" t="str">
        <f>IFERROR($X4382/VLOOKUP(CONCATENATE("EUR",C4382),[1]GEINDICE!AR$1:AS$65536,2,0),"")</f>
        <v/>
      </c>
      <c r="AF4382" s="33" t="str">
        <f>IFERROR($AA4382/VLOOKUP(CONCATENATE("EUR",C4382),[1]GEINDICE!AR$1:AS$65536,2,0),"")</f>
        <v/>
      </c>
      <c r="AG4382" s="48" t="str">
        <f>VLOOKUP(E4382,[1]Apresentação!AW$1:AX$65536,2,0)</f>
        <v xml:space="preserve">                    4 - CERAMIC AUXILIARIES</v>
      </c>
      <c r="AH4382" s="48" t="str">
        <f t="shared" si="1166"/>
        <v xml:space="preserve">         5117000055 - MP 9020</v>
      </c>
      <c r="AI4382" s="49" t="str">
        <f t="shared" si="1167"/>
        <v xml:space="preserve">     K00205 - COLOROBBIA BRASIL PRODUTOS PARA CERAMICA LTDA</v>
      </c>
      <c r="AJ4382" t="str">
        <f t="shared" si="1168"/>
        <v xml:space="preserve">     93 - RESALES</v>
      </c>
      <c r="AK4382" t="str">
        <f t="shared" si="1169"/>
        <v/>
      </c>
      <c r="AL4382">
        <f t="shared" si="1170"/>
        <v>11</v>
      </c>
      <c r="AM4382" t="str">
        <f t="shared" si="1171"/>
        <v>2025 11</v>
      </c>
      <c r="AN4382" t="str">
        <f t="shared" si="1172"/>
        <v xml:space="preserve">COLOROBBIA </v>
      </c>
    </row>
    <row r="4383" spans="1:40" x14ac:dyDescent="0.35">
      <c r="A4383">
        <v>84854</v>
      </c>
      <c r="B4383" t="s">
        <v>274</v>
      </c>
      <c r="C4383" s="31">
        <v>45989</v>
      </c>
      <c r="D4383" t="s">
        <v>275</v>
      </c>
      <c r="E4383" t="s">
        <v>276</v>
      </c>
      <c r="F4383" t="s">
        <v>326</v>
      </c>
      <c r="G4383" t="s">
        <v>327</v>
      </c>
      <c r="H4383" t="s">
        <v>579</v>
      </c>
      <c r="I4383" t="s">
        <v>580</v>
      </c>
      <c r="J4383">
        <v>1000</v>
      </c>
      <c r="K4383">
        <v>34752</v>
      </c>
      <c r="L4383">
        <v>19646.855970000001</v>
      </c>
      <c r="M4383">
        <v>4476.0600000000004</v>
      </c>
      <c r="N4383">
        <v>34.752000000000002</v>
      </c>
      <c r="O4383" s="32">
        <f t="shared" si="1156"/>
        <v>30275.94</v>
      </c>
      <c r="P4383" s="32">
        <f t="shared" si="1157"/>
        <v>10629.084029999998</v>
      </c>
      <c r="Q4383">
        <v>768694</v>
      </c>
      <c r="R4383" t="s">
        <v>281</v>
      </c>
      <c r="S4383" t="s">
        <v>292</v>
      </c>
      <c r="T4383" t="str">
        <f t="shared" si="1158"/>
        <v>VEN</v>
      </c>
      <c r="U4383" t="s">
        <v>300</v>
      </c>
      <c r="V4383" s="33">
        <f t="shared" si="1159"/>
        <v>34752</v>
      </c>
      <c r="W4383">
        <f t="shared" si="1160"/>
        <v>1000</v>
      </c>
      <c r="X4383" s="33">
        <f t="shared" si="1161"/>
        <v>30275.94</v>
      </c>
      <c r="Y4383" s="33">
        <f t="shared" si="1162"/>
        <v>4476.0600000000004</v>
      </c>
      <c r="Z4383" s="45">
        <f t="shared" si="1163"/>
        <v>0.3001002540860957</v>
      </c>
      <c r="AA4383" s="33">
        <f t="shared" si="1164"/>
        <v>10429.084029999998</v>
      </c>
      <c r="AB4383" s="45">
        <f t="shared" si="1165"/>
        <v>0.34446772024254241</v>
      </c>
      <c r="AC4383" s="33" t="str">
        <f>IFERROR($X4383/VLOOKUP(CONCATENATE("USD",C4383),[1]GEINDICE!AR$1:AS$65536,2,0),"")</f>
        <v/>
      </c>
      <c r="AD4383" s="33" t="str">
        <f>IFERROR($AA4383/VLOOKUP(CONCATENATE("USD",C4383),[1]GEINDICE!AR$1:AS$65536,2,0),"")</f>
        <v/>
      </c>
      <c r="AE4383" s="33" t="str">
        <f>IFERROR($X4383/VLOOKUP(CONCATENATE("EUR",C4383),[1]GEINDICE!AR$1:AS$65536,2,0),"")</f>
        <v/>
      </c>
      <c r="AF4383" s="33" t="str">
        <f>IFERROR($AA4383/VLOOKUP(CONCATENATE("EUR",C4383),[1]GEINDICE!AR$1:AS$65536,2,0),"")</f>
        <v/>
      </c>
      <c r="AG4383" s="48" t="str">
        <f>VLOOKUP(E4383,[1]Apresentação!AW$1:AX$65536,2,0)</f>
        <v xml:space="preserve">                    4 - CERAMIC AUXILIARIES</v>
      </c>
      <c r="AH4383" s="48" t="str">
        <f t="shared" si="1166"/>
        <v xml:space="preserve">         5117000055 - MP 9020</v>
      </c>
      <c r="AI4383" s="49" t="str">
        <f t="shared" si="1167"/>
        <v xml:space="preserve">     K00198 - PBG S.A</v>
      </c>
      <c r="AJ4383" t="str">
        <f t="shared" si="1168"/>
        <v xml:space="preserve">     93 - RESALES</v>
      </c>
      <c r="AK4383" t="str">
        <f t="shared" si="1169"/>
        <v/>
      </c>
      <c r="AL4383">
        <f t="shared" si="1170"/>
        <v>11</v>
      </c>
      <c r="AM4383" t="str">
        <f t="shared" si="1171"/>
        <v>2025 11</v>
      </c>
      <c r="AN4383" t="str">
        <f t="shared" si="1172"/>
        <v xml:space="preserve">PBG </v>
      </c>
    </row>
    <row r="4384" spans="1:40" x14ac:dyDescent="0.35">
      <c r="A4384">
        <v>84855</v>
      </c>
      <c r="B4384" t="s">
        <v>274</v>
      </c>
      <c r="C4384" s="31">
        <v>45989</v>
      </c>
      <c r="D4384" t="s">
        <v>275</v>
      </c>
      <c r="E4384" t="s">
        <v>276</v>
      </c>
      <c r="F4384" t="s">
        <v>600</v>
      </c>
      <c r="G4384" t="s">
        <v>601</v>
      </c>
      <c r="H4384" t="s">
        <v>579</v>
      </c>
      <c r="I4384" t="s">
        <v>580</v>
      </c>
      <c r="J4384">
        <v>600</v>
      </c>
      <c r="K4384">
        <v>21508.2</v>
      </c>
      <c r="L4384">
        <v>11788.113579999999</v>
      </c>
      <c r="M4384">
        <v>2770.26</v>
      </c>
      <c r="N4384">
        <v>35.847000000000001</v>
      </c>
      <c r="O4384" s="32">
        <f t="shared" si="1156"/>
        <v>18737.940000000002</v>
      </c>
      <c r="P4384" s="32">
        <f t="shared" si="1157"/>
        <v>6949.8264200000031</v>
      </c>
      <c r="Q4384">
        <v>768700</v>
      </c>
      <c r="R4384" t="s">
        <v>281</v>
      </c>
      <c r="S4384" t="s">
        <v>292</v>
      </c>
      <c r="T4384" t="str">
        <f t="shared" si="1158"/>
        <v>VEN</v>
      </c>
      <c r="U4384" t="s">
        <v>293</v>
      </c>
      <c r="V4384" s="33">
        <f t="shared" si="1159"/>
        <v>21508.2</v>
      </c>
      <c r="W4384">
        <f t="shared" si="1160"/>
        <v>600</v>
      </c>
      <c r="X4384" s="33">
        <f t="shared" si="1161"/>
        <v>18737.940000000002</v>
      </c>
      <c r="Y4384" s="33">
        <f t="shared" si="1162"/>
        <v>2770.26</v>
      </c>
      <c r="Z4384" s="45">
        <f t="shared" si="1163"/>
        <v>0.31754523484066555</v>
      </c>
      <c r="AA4384" s="33">
        <f t="shared" si="1164"/>
        <v>6829.8264200000031</v>
      </c>
      <c r="AB4384" s="45">
        <f t="shared" si="1165"/>
        <v>0.36449185022473135</v>
      </c>
      <c r="AC4384" s="33" t="str">
        <f>IFERROR($X4384/VLOOKUP(CONCATENATE("USD",C4384),[1]GEINDICE!AR$1:AS$65536,2,0),"")</f>
        <v/>
      </c>
      <c r="AD4384" s="33" t="str">
        <f>IFERROR($AA4384/VLOOKUP(CONCATENATE("USD",C4384),[1]GEINDICE!AR$1:AS$65536,2,0),"")</f>
        <v/>
      </c>
      <c r="AE4384" s="33" t="str">
        <f>IFERROR($X4384/VLOOKUP(CONCATENATE("EUR",C4384),[1]GEINDICE!AR$1:AS$65536,2,0),"")</f>
        <v/>
      </c>
      <c r="AF4384" s="33" t="str">
        <f>IFERROR($AA4384/VLOOKUP(CONCATENATE("EUR",C4384),[1]GEINDICE!AR$1:AS$65536,2,0),"")</f>
        <v/>
      </c>
      <c r="AG4384" s="48" t="str">
        <f>VLOOKUP(E4384,[1]Apresentação!AW$1:AX$65536,2,0)</f>
        <v xml:space="preserve">                    4 - CERAMIC AUXILIARIES</v>
      </c>
      <c r="AH4384" s="48" t="str">
        <f t="shared" si="1166"/>
        <v xml:space="preserve">         5117000055 - MP 9020</v>
      </c>
      <c r="AI4384" s="49" t="str">
        <f t="shared" si="1167"/>
        <v xml:space="preserve">     K00104 - OMEGA COMERCIO DE CORANTES CERAMICOS LTDA</v>
      </c>
      <c r="AJ4384" t="str">
        <f t="shared" si="1168"/>
        <v xml:space="preserve">     93 - RESALES</v>
      </c>
      <c r="AK4384" t="str">
        <f t="shared" si="1169"/>
        <v/>
      </c>
      <c r="AL4384">
        <f t="shared" si="1170"/>
        <v>11</v>
      </c>
      <c r="AM4384" t="str">
        <f t="shared" si="1171"/>
        <v>2025 11</v>
      </c>
      <c r="AN4384" t="str">
        <f t="shared" si="1172"/>
        <v xml:space="preserve">OMEGA </v>
      </c>
    </row>
    <row r="4385" spans="1:40" x14ac:dyDescent="0.35">
      <c r="A4385">
        <v>84856</v>
      </c>
      <c r="B4385" t="s">
        <v>274</v>
      </c>
      <c r="C4385" s="31">
        <v>45989</v>
      </c>
      <c r="D4385" t="s">
        <v>275</v>
      </c>
      <c r="E4385" t="s">
        <v>276</v>
      </c>
      <c r="F4385" t="s">
        <v>398</v>
      </c>
      <c r="G4385" t="s">
        <v>399</v>
      </c>
      <c r="H4385" t="s">
        <v>579</v>
      </c>
      <c r="I4385" t="s">
        <v>580</v>
      </c>
      <c r="J4385">
        <v>2000</v>
      </c>
      <c r="K4385">
        <v>71700</v>
      </c>
      <c r="L4385">
        <v>39293.711940000001</v>
      </c>
      <c r="M4385">
        <v>9234.9599999999991</v>
      </c>
      <c r="N4385">
        <v>35.85</v>
      </c>
      <c r="O4385" s="32">
        <f t="shared" si="1156"/>
        <v>62465.04</v>
      </c>
      <c r="P4385" s="32">
        <f t="shared" si="1157"/>
        <v>23171.32806</v>
      </c>
      <c r="Q4385">
        <v>768702</v>
      </c>
      <c r="R4385" t="s">
        <v>281</v>
      </c>
      <c r="S4385" t="s">
        <v>292</v>
      </c>
      <c r="T4385" t="str">
        <f t="shared" si="1158"/>
        <v>VEN</v>
      </c>
      <c r="U4385" t="s">
        <v>293</v>
      </c>
      <c r="V4385" s="33">
        <f t="shared" si="1159"/>
        <v>71700</v>
      </c>
      <c r="W4385">
        <f t="shared" si="1160"/>
        <v>2000</v>
      </c>
      <c r="X4385" s="33">
        <f t="shared" si="1161"/>
        <v>62465.04</v>
      </c>
      <c r="Y4385" s="33">
        <f t="shared" si="1162"/>
        <v>9234.9599999999991</v>
      </c>
      <c r="Z4385" s="45">
        <f t="shared" si="1163"/>
        <v>0.31759174421199443</v>
      </c>
      <c r="AA4385" s="33">
        <f t="shared" si="1164"/>
        <v>22771.32806</v>
      </c>
      <c r="AB4385" s="45">
        <f t="shared" si="1165"/>
        <v>0.36454516094122408</v>
      </c>
      <c r="AC4385" s="33" t="str">
        <f>IFERROR($X4385/VLOOKUP(CONCATENATE("USD",C4385),[1]GEINDICE!AR$1:AS$65536,2,0),"")</f>
        <v/>
      </c>
      <c r="AD4385" s="33" t="str">
        <f>IFERROR($AA4385/VLOOKUP(CONCATENATE("USD",C4385),[1]GEINDICE!AR$1:AS$65536,2,0),"")</f>
        <v/>
      </c>
      <c r="AE4385" s="33" t="str">
        <f>IFERROR($X4385/VLOOKUP(CONCATENATE("EUR",C4385),[1]GEINDICE!AR$1:AS$65536,2,0),"")</f>
        <v/>
      </c>
      <c r="AF4385" s="33" t="str">
        <f>IFERROR($AA4385/VLOOKUP(CONCATENATE("EUR",C4385),[1]GEINDICE!AR$1:AS$65536,2,0),"")</f>
        <v/>
      </c>
      <c r="AG4385" s="48" t="str">
        <f>VLOOKUP(E4385,[1]Apresentação!AW$1:AX$65536,2,0)</f>
        <v xml:space="preserve">                    4 - CERAMIC AUXILIARIES</v>
      </c>
      <c r="AH4385" s="48" t="str">
        <f t="shared" si="1166"/>
        <v xml:space="preserve">         5117000055 - MP 9020</v>
      </c>
      <c r="AI4385" s="49" t="str">
        <f t="shared" si="1167"/>
        <v xml:space="preserve">     K00002 - MOHAWK REVESTIMENTOS COCAL DO SUL LTDA</v>
      </c>
      <c r="AJ4385" t="str">
        <f t="shared" si="1168"/>
        <v xml:space="preserve">     93 - RESALES</v>
      </c>
      <c r="AK4385" t="str">
        <f t="shared" si="1169"/>
        <v/>
      </c>
      <c r="AL4385">
        <f t="shared" si="1170"/>
        <v>11</v>
      </c>
      <c r="AM4385" t="str">
        <f t="shared" si="1171"/>
        <v>2025 11</v>
      </c>
      <c r="AN4385" t="str">
        <f t="shared" si="1172"/>
        <v xml:space="preserve">MOHAWK </v>
      </c>
    </row>
    <row r="4386" spans="1:40" x14ac:dyDescent="0.35">
      <c r="A4386">
        <v>84717</v>
      </c>
      <c r="B4386" t="s">
        <v>274</v>
      </c>
      <c r="C4386" s="31">
        <v>45980</v>
      </c>
      <c r="D4386" t="s">
        <v>275</v>
      </c>
      <c r="E4386" t="s">
        <v>276</v>
      </c>
      <c r="F4386" t="s">
        <v>398</v>
      </c>
      <c r="G4386" t="s">
        <v>399</v>
      </c>
      <c r="H4386" t="s">
        <v>579</v>
      </c>
      <c r="I4386" t="s">
        <v>580</v>
      </c>
      <c r="J4386">
        <v>2000</v>
      </c>
      <c r="K4386">
        <v>71700</v>
      </c>
      <c r="L4386">
        <v>39293.572229999998</v>
      </c>
      <c r="M4386">
        <v>9234.9599999999991</v>
      </c>
      <c r="N4386">
        <v>35.85</v>
      </c>
      <c r="O4386" s="32">
        <f t="shared" si="1156"/>
        <v>62465.04</v>
      </c>
      <c r="P4386" s="32">
        <f t="shared" si="1157"/>
        <v>23171.467770000003</v>
      </c>
      <c r="Q4386">
        <v>767737</v>
      </c>
      <c r="R4386" t="s">
        <v>281</v>
      </c>
      <c r="S4386" t="s">
        <v>292</v>
      </c>
      <c r="T4386" t="str">
        <f t="shared" si="1158"/>
        <v>VEN</v>
      </c>
      <c r="U4386" t="s">
        <v>293</v>
      </c>
      <c r="V4386" s="33">
        <f t="shared" si="1159"/>
        <v>71700</v>
      </c>
      <c r="W4386">
        <f t="shared" si="1160"/>
        <v>2000</v>
      </c>
      <c r="X4386" s="33">
        <f t="shared" si="1161"/>
        <v>62465.04</v>
      </c>
      <c r="Y4386" s="33">
        <f t="shared" si="1162"/>
        <v>9234.9599999999991</v>
      </c>
      <c r="Z4386" s="45">
        <f t="shared" si="1163"/>
        <v>0.31759369274755933</v>
      </c>
      <c r="AA4386" s="33">
        <f t="shared" si="1164"/>
        <v>22771.467770000003</v>
      </c>
      <c r="AB4386" s="45">
        <f t="shared" si="1165"/>
        <v>0.36454739755229487</v>
      </c>
      <c r="AC4386" s="33" t="str">
        <f>IFERROR($X4386/VLOOKUP(CONCATENATE("USD",C4386),[1]GEINDICE!AR$1:AS$65536,2,0),"")</f>
        <v/>
      </c>
      <c r="AD4386" s="33" t="str">
        <f>IFERROR($AA4386/VLOOKUP(CONCATENATE("USD",C4386),[1]GEINDICE!AR$1:AS$65536,2,0),"")</f>
        <v/>
      </c>
      <c r="AE4386" s="33" t="str">
        <f>IFERROR($X4386/VLOOKUP(CONCATENATE("EUR",C4386),[1]GEINDICE!AR$1:AS$65536,2,0),"")</f>
        <v/>
      </c>
      <c r="AF4386" s="33" t="str">
        <f>IFERROR($AA4386/VLOOKUP(CONCATENATE("EUR",C4386),[1]GEINDICE!AR$1:AS$65536,2,0),"")</f>
        <v/>
      </c>
      <c r="AG4386" s="48" t="str">
        <f>VLOOKUP(E4386,[1]Apresentação!AW$1:AX$65536,2,0)</f>
        <v xml:space="preserve">                    4 - CERAMIC AUXILIARIES</v>
      </c>
      <c r="AH4386" s="48" t="str">
        <f t="shared" si="1166"/>
        <v xml:space="preserve">         5117000055 - MP 9020</v>
      </c>
      <c r="AI4386" s="49" t="str">
        <f t="shared" si="1167"/>
        <v xml:space="preserve">     K00002 - MOHAWK REVESTIMENTOS COCAL DO SUL LTDA</v>
      </c>
      <c r="AJ4386" t="str">
        <f t="shared" si="1168"/>
        <v xml:space="preserve">     93 - RESALES</v>
      </c>
      <c r="AK4386" t="str">
        <f t="shared" si="1169"/>
        <v/>
      </c>
      <c r="AL4386">
        <f t="shared" si="1170"/>
        <v>11</v>
      </c>
      <c r="AM4386" t="str">
        <f t="shared" si="1171"/>
        <v>2025 11</v>
      </c>
      <c r="AN4386" t="str">
        <f t="shared" si="1172"/>
        <v xml:space="preserve">MOHAWK </v>
      </c>
    </row>
    <row r="4387" spans="1:40" x14ac:dyDescent="0.35">
      <c r="A4387">
        <v>84669</v>
      </c>
      <c r="B4387" t="s">
        <v>274</v>
      </c>
      <c r="C4387" s="31">
        <v>45978</v>
      </c>
      <c r="D4387" t="s">
        <v>275</v>
      </c>
      <c r="E4387" t="s">
        <v>276</v>
      </c>
      <c r="F4387" t="s">
        <v>326</v>
      </c>
      <c r="G4387" t="s">
        <v>327</v>
      </c>
      <c r="H4387" t="s">
        <v>579</v>
      </c>
      <c r="I4387" t="s">
        <v>580</v>
      </c>
      <c r="J4387">
        <v>1000</v>
      </c>
      <c r="K4387">
        <v>34752</v>
      </c>
      <c r="L4387">
        <v>19646.786120000001</v>
      </c>
      <c r="M4387">
        <v>4476.0600000000004</v>
      </c>
      <c r="N4387">
        <v>34.752000000000002</v>
      </c>
      <c r="O4387" s="32">
        <f t="shared" si="1156"/>
        <v>30275.94</v>
      </c>
      <c r="P4387" s="32">
        <f t="shared" si="1157"/>
        <v>10629.153879999998</v>
      </c>
      <c r="Q4387">
        <v>767408</v>
      </c>
      <c r="R4387" t="s">
        <v>281</v>
      </c>
      <c r="S4387" t="s">
        <v>292</v>
      </c>
      <c r="T4387" t="str">
        <f t="shared" si="1158"/>
        <v>VEN</v>
      </c>
      <c r="U4387" t="s">
        <v>293</v>
      </c>
      <c r="V4387" s="33">
        <f t="shared" si="1159"/>
        <v>34752</v>
      </c>
      <c r="W4387">
        <f t="shared" si="1160"/>
        <v>1000</v>
      </c>
      <c r="X4387" s="33">
        <f t="shared" si="1161"/>
        <v>30275.94</v>
      </c>
      <c r="Y4387" s="33">
        <f t="shared" si="1162"/>
        <v>4476.0600000000004</v>
      </c>
      <c r="Z4387" s="45">
        <f t="shared" si="1163"/>
        <v>0.30010226404235724</v>
      </c>
      <c r="AA4387" s="33">
        <f t="shared" si="1164"/>
        <v>10429.153879999998</v>
      </c>
      <c r="AB4387" s="45">
        <f t="shared" si="1165"/>
        <v>0.34447002735505483</v>
      </c>
      <c r="AC4387" s="33" t="str">
        <f>IFERROR($X4387/VLOOKUP(CONCATENATE("USD",C4387),[1]GEINDICE!AR$1:AS$65536,2,0),"")</f>
        <v/>
      </c>
      <c r="AD4387" s="33" t="str">
        <f>IFERROR($AA4387/VLOOKUP(CONCATENATE("USD",C4387),[1]GEINDICE!AR$1:AS$65536,2,0),"")</f>
        <v/>
      </c>
      <c r="AE4387" s="33" t="str">
        <f>IFERROR($X4387/VLOOKUP(CONCATENATE("EUR",C4387),[1]GEINDICE!AR$1:AS$65536,2,0),"")</f>
        <v/>
      </c>
      <c r="AF4387" s="33" t="str">
        <f>IFERROR($AA4387/VLOOKUP(CONCATENATE("EUR",C4387),[1]GEINDICE!AR$1:AS$65536,2,0),"")</f>
        <v/>
      </c>
      <c r="AG4387" s="48" t="str">
        <f>VLOOKUP(E4387,[1]Apresentação!AW$1:AX$65536,2,0)</f>
        <v xml:space="preserve">                    4 - CERAMIC AUXILIARIES</v>
      </c>
      <c r="AH4387" s="48" t="str">
        <f t="shared" si="1166"/>
        <v xml:space="preserve">         5117000055 - MP 9020</v>
      </c>
      <c r="AI4387" s="49" t="str">
        <f t="shared" si="1167"/>
        <v xml:space="preserve">     K00198 - PBG S.A</v>
      </c>
      <c r="AJ4387" t="str">
        <f t="shared" si="1168"/>
        <v xml:space="preserve">     93 - RESALES</v>
      </c>
      <c r="AK4387" t="str">
        <f t="shared" si="1169"/>
        <v/>
      </c>
      <c r="AL4387">
        <f t="shared" si="1170"/>
        <v>11</v>
      </c>
      <c r="AM4387" t="str">
        <f t="shared" si="1171"/>
        <v>2025 11</v>
      </c>
      <c r="AN4387" t="str">
        <f t="shared" si="1172"/>
        <v xml:space="preserve">PBG </v>
      </c>
    </row>
    <row r="4388" spans="1:40" x14ac:dyDescent="0.35">
      <c r="A4388">
        <v>84670</v>
      </c>
      <c r="B4388" t="s">
        <v>274</v>
      </c>
      <c r="C4388" s="31">
        <v>45978</v>
      </c>
      <c r="D4388" t="s">
        <v>275</v>
      </c>
      <c r="E4388" t="s">
        <v>276</v>
      </c>
      <c r="F4388" t="s">
        <v>600</v>
      </c>
      <c r="G4388" t="s">
        <v>601</v>
      </c>
      <c r="H4388" t="s">
        <v>579</v>
      </c>
      <c r="I4388" t="s">
        <v>580</v>
      </c>
      <c r="J4388">
        <v>600</v>
      </c>
      <c r="K4388">
        <v>21508.2</v>
      </c>
      <c r="L4388">
        <v>11788.071669999999</v>
      </c>
      <c r="M4388">
        <v>2770.26</v>
      </c>
      <c r="N4388">
        <v>35.847000000000001</v>
      </c>
      <c r="O4388" s="32">
        <f t="shared" si="1156"/>
        <v>18737.940000000002</v>
      </c>
      <c r="P4388" s="32">
        <f t="shared" si="1157"/>
        <v>6949.868330000003</v>
      </c>
      <c r="Q4388">
        <v>767422</v>
      </c>
      <c r="R4388" t="s">
        <v>281</v>
      </c>
      <c r="S4388" t="s">
        <v>292</v>
      </c>
      <c r="T4388" t="str">
        <f t="shared" si="1158"/>
        <v>VEN</v>
      </c>
      <c r="U4388" t="s">
        <v>293</v>
      </c>
      <c r="V4388" s="33">
        <f t="shared" si="1159"/>
        <v>21508.2</v>
      </c>
      <c r="W4388">
        <f t="shared" si="1160"/>
        <v>600</v>
      </c>
      <c r="X4388" s="33">
        <f t="shared" si="1161"/>
        <v>18737.940000000002</v>
      </c>
      <c r="Y4388" s="33">
        <f t="shared" si="1162"/>
        <v>2770.26</v>
      </c>
      <c r="Z4388" s="45">
        <f t="shared" si="1163"/>
        <v>0.31754718339981974</v>
      </c>
      <c r="AA4388" s="33">
        <f t="shared" si="1164"/>
        <v>6829.868330000003</v>
      </c>
      <c r="AB4388" s="45">
        <f t="shared" si="1165"/>
        <v>0.36449408686333729</v>
      </c>
      <c r="AC4388" s="33" t="str">
        <f>IFERROR($X4388/VLOOKUP(CONCATENATE("USD",C4388),[1]GEINDICE!AR$1:AS$65536,2,0),"")</f>
        <v/>
      </c>
      <c r="AD4388" s="33" t="str">
        <f>IFERROR($AA4388/VLOOKUP(CONCATENATE("USD",C4388),[1]GEINDICE!AR$1:AS$65536,2,0),"")</f>
        <v/>
      </c>
      <c r="AE4388" s="33" t="str">
        <f>IFERROR($X4388/VLOOKUP(CONCATENATE("EUR",C4388),[1]GEINDICE!AR$1:AS$65536,2,0),"")</f>
        <v/>
      </c>
      <c r="AF4388" s="33" t="str">
        <f>IFERROR($AA4388/VLOOKUP(CONCATENATE("EUR",C4388),[1]GEINDICE!AR$1:AS$65536,2,0),"")</f>
        <v/>
      </c>
      <c r="AG4388" s="48" t="str">
        <f>VLOOKUP(E4388,[1]Apresentação!AW$1:AX$65536,2,0)</f>
        <v xml:space="preserve">                    4 - CERAMIC AUXILIARIES</v>
      </c>
      <c r="AH4388" s="48" t="str">
        <f t="shared" si="1166"/>
        <v xml:space="preserve">         5117000055 - MP 9020</v>
      </c>
      <c r="AI4388" s="49" t="str">
        <f t="shared" si="1167"/>
        <v xml:space="preserve">     K00104 - OMEGA COMERCIO DE CORANTES CERAMICOS LTDA</v>
      </c>
      <c r="AJ4388" t="str">
        <f t="shared" si="1168"/>
        <v xml:space="preserve">     93 - RESALES</v>
      </c>
      <c r="AK4388" t="str">
        <f t="shared" si="1169"/>
        <v/>
      </c>
      <c r="AL4388">
        <f t="shared" si="1170"/>
        <v>11</v>
      </c>
      <c r="AM4388" t="str">
        <f t="shared" si="1171"/>
        <v>2025 11</v>
      </c>
      <c r="AN4388" t="str">
        <f t="shared" si="1172"/>
        <v xml:space="preserve">OMEGA </v>
      </c>
    </row>
    <row r="4389" spans="1:40" x14ac:dyDescent="0.35">
      <c r="A4389">
        <v>84822</v>
      </c>
      <c r="B4389" t="s">
        <v>274</v>
      </c>
      <c r="C4389" s="31">
        <v>45988</v>
      </c>
      <c r="D4389" t="s">
        <v>275</v>
      </c>
      <c r="E4389" t="s">
        <v>276</v>
      </c>
      <c r="F4389" t="s">
        <v>591</v>
      </c>
      <c r="G4389" t="s">
        <v>592</v>
      </c>
      <c r="H4389" t="s">
        <v>579</v>
      </c>
      <c r="I4389" t="s">
        <v>580</v>
      </c>
      <c r="J4389">
        <v>2000</v>
      </c>
      <c r="K4389">
        <v>93420</v>
      </c>
      <c r="L4389">
        <v>39293.711940000001</v>
      </c>
      <c r="M4389">
        <v>12032.49</v>
      </c>
      <c r="N4389">
        <v>46.71</v>
      </c>
      <c r="O4389" s="32">
        <f t="shared" si="1156"/>
        <v>81387.509999999995</v>
      </c>
      <c r="P4389" s="32">
        <f t="shared" si="1157"/>
        <v>42093.798059999994</v>
      </c>
      <c r="Q4389">
        <v>768475</v>
      </c>
      <c r="R4389" t="s">
        <v>281</v>
      </c>
      <c r="S4389" t="s">
        <v>292</v>
      </c>
      <c r="T4389" t="str">
        <f t="shared" si="1158"/>
        <v>VEN</v>
      </c>
      <c r="U4389" t="s">
        <v>293</v>
      </c>
      <c r="V4389" s="33">
        <f t="shared" si="1159"/>
        <v>93420</v>
      </c>
      <c r="W4389">
        <f t="shared" si="1160"/>
        <v>2000</v>
      </c>
      <c r="X4389" s="33">
        <f t="shared" si="1161"/>
        <v>81387.509999999995</v>
      </c>
      <c r="Y4389" s="33">
        <f t="shared" si="1162"/>
        <v>12032.49</v>
      </c>
      <c r="Z4389" s="45">
        <f t="shared" si="1163"/>
        <v>0.44630483900663664</v>
      </c>
      <c r="AA4389" s="33">
        <f t="shared" si="1164"/>
        <v>41693.798059999994</v>
      </c>
      <c r="AB4389" s="45">
        <f t="shared" si="1165"/>
        <v>0.51228742665797244</v>
      </c>
      <c r="AC4389" s="33" t="str">
        <f>IFERROR($X4389/VLOOKUP(CONCATENATE("USD",C4389),[1]GEINDICE!AR$1:AS$65536,2,0),"")</f>
        <v/>
      </c>
      <c r="AD4389" s="33" t="str">
        <f>IFERROR($AA4389/VLOOKUP(CONCATENATE("USD",C4389),[1]GEINDICE!AR$1:AS$65536,2,0),"")</f>
        <v/>
      </c>
      <c r="AE4389" s="33" t="str">
        <f>IFERROR($X4389/VLOOKUP(CONCATENATE("EUR",C4389),[1]GEINDICE!AR$1:AS$65536,2,0),"")</f>
        <v/>
      </c>
      <c r="AF4389" s="33" t="str">
        <f>IFERROR($AA4389/VLOOKUP(CONCATENATE("EUR",C4389),[1]GEINDICE!AR$1:AS$65536,2,0),"")</f>
        <v/>
      </c>
      <c r="AG4389" s="48" t="str">
        <f>VLOOKUP(E4389,[1]Apresentação!AW$1:AX$65536,2,0)</f>
        <v xml:space="preserve">                    4 - CERAMIC AUXILIARIES</v>
      </c>
      <c r="AH4389" s="48" t="str">
        <f t="shared" si="1166"/>
        <v xml:space="preserve">         5117000055 - MP 9020</v>
      </c>
      <c r="AI4389" s="49" t="str">
        <f t="shared" si="1167"/>
        <v xml:space="preserve">     K00239 - TERRAR INDUSTRIA E COMERCIO LTDA</v>
      </c>
      <c r="AJ4389" t="str">
        <f t="shared" si="1168"/>
        <v xml:space="preserve">     93 - RESALES</v>
      </c>
      <c r="AK4389" t="str">
        <f t="shared" si="1169"/>
        <v/>
      </c>
      <c r="AL4389">
        <f t="shared" si="1170"/>
        <v>11</v>
      </c>
      <c r="AM4389" t="str">
        <f t="shared" si="1171"/>
        <v>2025 11</v>
      </c>
      <c r="AN4389" t="str">
        <f t="shared" si="1172"/>
        <v xml:space="preserve">TERRAR </v>
      </c>
    </row>
    <row r="4390" spans="1:40" x14ac:dyDescent="0.35">
      <c r="A4390">
        <v>84830</v>
      </c>
      <c r="B4390" t="s">
        <v>274</v>
      </c>
      <c r="C4390" s="31">
        <v>45988</v>
      </c>
      <c r="D4390" t="s">
        <v>275</v>
      </c>
      <c r="E4390" t="s">
        <v>276</v>
      </c>
      <c r="F4390" t="s">
        <v>604</v>
      </c>
      <c r="G4390" t="s">
        <v>605</v>
      </c>
      <c r="H4390" t="s">
        <v>579</v>
      </c>
      <c r="I4390" t="s">
        <v>580</v>
      </c>
      <c r="J4390">
        <v>300</v>
      </c>
      <c r="K4390">
        <v>11055</v>
      </c>
      <c r="L4390">
        <v>5894.0567899999996</v>
      </c>
      <c r="M4390">
        <v>1423.88</v>
      </c>
      <c r="N4390">
        <v>36.85</v>
      </c>
      <c r="O4390" s="32">
        <f t="shared" si="1156"/>
        <v>9631.119999999999</v>
      </c>
      <c r="P4390" s="32">
        <f t="shared" si="1157"/>
        <v>3737.0632099999993</v>
      </c>
      <c r="Q4390">
        <v>768553</v>
      </c>
      <c r="R4390" t="s">
        <v>281</v>
      </c>
      <c r="S4390" t="s">
        <v>292</v>
      </c>
      <c r="T4390" t="str">
        <f t="shared" si="1158"/>
        <v>VEN</v>
      </c>
      <c r="U4390" t="s">
        <v>293</v>
      </c>
      <c r="V4390" s="33">
        <f t="shared" si="1159"/>
        <v>11055</v>
      </c>
      <c r="W4390">
        <f t="shared" si="1160"/>
        <v>300</v>
      </c>
      <c r="X4390" s="33">
        <f t="shared" si="1161"/>
        <v>9631.119999999999</v>
      </c>
      <c r="Y4390" s="33">
        <f t="shared" si="1162"/>
        <v>1423.88</v>
      </c>
      <c r="Z4390" s="45">
        <f t="shared" si="1163"/>
        <v>0.33261539665309808</v>
      </c>
      <c r="AA4390" s="33">
        <f t="shared" si="1164"/>
        <v>3677.0632099999993</v>
      </c>
      <c r="AB4390" s="45">
        <f t="shared" si="1165"/>
        <v>0.38178978249673973</v>
      </c>
      <c r="AC4390" s="33" t="str">
        <f>IFERROR($X4390/VLOOKUP(CONCATENATE("USD",C4390),[1]GEINDICE!AR$1:AS$65536,2,0),"")</f>
        <v/>
      </c>
      <c r="AD4390" s="33" t="str">
        <f>IFERROR($AA4390/VLOOKUP(CONCATENATE("USD",C4390),[1]GEINDICE!AR$1:AS$65536,2,0),"")</f>
        <v/>
      </c>
      <c r="AE4390" s="33" t="str">
        <f>IFERROR($X4390/VLOOKUP(CONCATENATE("EUR",C4390),[1]GEINDICE!AR$1:AS$65536,2,0),"")</f>
        <v/>
      </c>
      <c r="AF4390" s="33" t="str">
        <f>IFERROR($AA4390/VLOOKUP(CONCATENATE("EUR",C4390),[1]GEINDICE!AR$1:AS$65536,2,0),"")</f>
        <v/>
      </c>
      <c r="AG4390" s="48" t="str">
        <f>VLOOKUP(E4390,[1]Apresentação!AW$1:AX$65536,2,0)</f>
        <v xml:space="preserve">                    4 - CERAMIC AUXILIARIES</v>
      </c>
      <c r="AH4390" s="48" t="str">
        <f t="shared" si="1166"/>
        <v xml:space="preserve">         5117000055 - MP 9020</v>
      </c>
      <c r="AI4390" s="49" t="str">
        <f t="shared" si="1167"/>
        <v xml:space="preserve">     K00477 - VITREO BRASIL FRITAS ESMALTES E CORANTES LTDA</v>
      </c>
      <c r="AJ4390" t="str">
        <f t="shared" si="1168"/>
        <v xml:space="preserve">     93 - RESALES</v>
      </c>
      <c r="AK4390" t="str">
        <f t="shared" si="1169"/>
        <v/>
      </c>
      <c r="AL4390">
        <f t="shared" si="1170"/>
        <v>11</v>
      </c>
      <c r="AM4390" t="str">
        <f t="shared" si="1171"/>
        <v>2025 11</v>
      </c>
      <c r="AN4390" t="str">
        <f t="shared" si="1172"/>
        <v xml:space="preserve">VITREO </v>
      </c>
    </row>
    <row r="4391" spans="1:40" x14ac:dyDescent="0.35">
      <c r="A4391">
        <v>80833</v>
      </c>
      <c r="B4391" t="s">
        <v>274</v>
      </c>
      <c r="C4391" s="31">
        <v>45667</v>
      </c>
      <c r="D4391" t="s">
        <v>275</v>
      </c>
      <c r="E4391" t="s">
        <v>276</v>
      </c>
      <c r="F4391" t="s">
        <v>620</v>
      </c>
      <c r="G4391" t="s">
        <v>621</v>
      </c>
      <c r="H4391" t="s">
        <v>622</v>
      </c>
      <c r="I4391" t="s">
        <v>623</v>
      </c>
      <c r="J4391">
        <v>50</v>
      </c>
      <c r="K4391">
        <v>749.45</v>
      </c>
      <c r="L4391">
        <v>400.55407000000002</v>
      </c>
      <c r="M4391">
        <v>150.93</v>
      </c>
      <c r="N4391">
        <v>14.989000000000001</v>
      </c>
      <c r="O4391" s="32">
        <f t="shared" si="1156"/>
        <v>598.52</v>
      </c>
      <c r="P4391" s="32">
        <f t="shared" si="1157"/>
        <v>197.96592999999996</v>
      </c>
      <c r="Q4391">
        <v>706845</v>
      </c>
      <c r="R4391" t="s">
        <v>281</v>
      </c>
      <c r="S4391" t="s">
        <v>282</v>
      </c>
      <c r="T4391" t="str">
        <f t="shared" si="1158"/>
        <v>VEN</v>
      </c>
      <c r="U4391" t="s">
        <v>293</v>
      </c>
      <c r="V4391" s="33">
        <f t="shared" si="1159"/>
        <v>749.45</v>
      </c>
      <c r="W4391">
        <f t="shared" si="1160"/>
        <v>50</v>
      </c>
      <c r="X4391" s="33">
        <f t="shared" si="1161"/>
        <v>598.52</v>
      </c>
      <c r="Y4391" s="33">
        <f t="shared" si="1162"/>
        <v>150.93</v>
      </c>
      <c r="Z4391" s="45">
        <f t="shared" si="1163"/>
        <v>0.25080516378677692</v>
      </c>
      <c r="AA4391" s="33">
        <f t="shared" si="1164"/>
        <v>187.96592999999996</v>
      </c>
      <c r="AB4391" s="45">
        <f t="shared" si="1165"/>
        <v>0.31405120965047112</v>
      </c>
      <c r="AC4391" s="33">
        <f>IFERROR($X4391/VLOOKUP(CONCATENATE("USD",C4391),[1]GEINDICE!AR$1:AS$65536,2,0),"")</f>
        <v>98.174362339046979</v>
      </c>
      <c r="AD4391" s="33">
        <f>IFERROR($AA4391/VLOOKUP(CONCATENATE("USD",C4391),[1]GEINDICE!AR$1:AS$65536,2,0),"")</f>
        <v>30.831777249241359</v>
      </c>
      <c r="AE4391" s="33">
        <f>IFERROR($X4391/VLOOKUP(CONCATENATE("EUR",C4391),[1]GEINDICE!AR$1:AS$65536,2,0),"")</f>
        <v>95.761667813314972</v>
      </c>
      <c r="AF4391" s="33">
        <f>IFERROR($AA4391/VLOOKUP(CONCATENATE("EUR",C4391),[1]GEINDICE!AR$1:AS$65536,2,0),"")</f>
        <v>30.07406761491815</v>
      </c>
      <c r="AG4391" s="48" t="str">
        <f>VLOOKUP(E4391,[1]Apresentação!AW$1:AX$65536,2,0)</f>
        <v xml:space="preserve">                    4 - CERAMIC AUXILIARIES</v>
      </c>
      <c r="AH4391" s="48" t="str">
        <f t="shared" si="1166"/>
        <v xml:space="preserve">         5117000022 - NOVAL K 55 BR</v>
      </c>
      <c r="AI4391" s="49" t="str">
        <f t="shared" si="1167"/>
        <v xml:space="preserve">     K00364 - INDUSTRIA E COM. LOUCAS SANITARIAS SANTA CLARA LTDA</v>
      </c>
      <c r="AJ4391" t="str">
        <f t="shared" si="1168"/>
        <v xml:space="preserve">     90 - SALES</v>
      </c>
      <c r="AK4391" t="str">
        <f t="shared" si="1169"/>
        <v/>
      </c>
      <c r="AL4391">
        <f t="shared" si="1170"/>
        <v>1</v>
      </c>
      <c r="AM4391" t="str">
        <f t="shared" si="1171"/>
        <v>2025 1</v>
      </c>
      <c r="AN4391" t="str">
        <f t="shared" si="1172"/>
        <v xml:space="preserve">INDUSTRIA </v>
      </c>
    </row>
    <row r="4392" spans="1:40" x14ac:dyDescent="0.35">
      <c r="A4392">
        <v>82147</v>
      </c>
      <c r="B4392" t="s">
        <v>274</v>
      </c>
      <c r="C4392" s="31">
        <v>45770</v>
      </c>
      <c r="D4392" t="s">
        <v>275</v>
      </c>
      <c r="E4392" t="s">
        <v>276</v>
      </c>
      <c r="F4392" t="s">
        <v>595</v>
      </c>
      <c r="G4392" t="s">
        <v>596</v>
      </c>
      <c r="H4392" t="s">
        <v>622</v>
      </c>
      <c r="I4392" t="s">
        <v>623</v>
      </c>
      <c r="J4392">
        <v>50</v>
      </c>
      <c r="K4392">
        <v>1034.6400000000001</v>
      </c>
      <c r="L4392">
        <v>406.38272000000001</v>
      </c>
      <c r="M4392">
        <v>208.38</v>
      </c>
      <c r="N4392">
        <v>20.692809999999998</v>
      </c>
      <c r="O4392" s="32">
        <f t="shared" si="1156"/>
        <v>826.2600000000001</v>
      </c>
      <c r="P4392" s="32">
        <f t="shared" si="1157"/>
        <v>419.8772800000001</v>
      </c>
      <c r="Q4392">
        <v>732730</v>
      </c>
      <c r="R4392" t="s">
        <v>281</v>
      </c>
      <c r="S4392" t="s">
        <v>282</v>
      </c>
      <c r="T4392" t="str">
        <f t="shared" si="1158"/>
        <v>VEN</v>
      </c>
      <c r="U4392" t="s">
        <v>283</v>
      </c>
      <c r="V4392" s="33">
        <f t="shared" si="1159"/>
        <v>1034.6400000000001</v>
      </c>
      <c r="W4392">
        <f t="shared" si="1160"/>
        <v>50</v>
      </c>
      <c r="X4392" s="33">
        <f t="shared" si="1161"/>
        <v>826.2600000000001</v>
      </c>
      <c r="Y4392" s="33">
        <f t="shared" si="1162"/>
        <v>208.38</v>
      </c>
      <c r="Z4392" s="45">
        <f t="shared" si="1163"/>
        <v>0.39615448851774537</v>
      </c>
      <c r="AA4392" s="33">
        <f t="shared" si="1164"/>
        <v>409.8772800000001</v>
      </c>
      <c r="AB4392" s="45">
        <f t="shared" si="1165"/>
        <v>0.49606332147265997</v>
      </c>
      <c r="AC4392" s="33">
        <f>IFERROR($X4392/VLOOKUP(CONCATENATE("USD",C4392),[1]GEINDICE!AR$1:AS$65536,2,0),"")</f>
        <v>145.26371308016877</v>
      </c>
      <c r="AD4392" s="33">
        <f>IFERROR($AA4392/VLOOKUP(CONCATENATE("USD",C4392),[1]GEINDICE!AR$1:AS$65536,2,0),"")</f>
        <v>72.060000000000016</v>
      </c>
      <c r="AE4392" s="33">
        <f>IFERROR($X4392/VLOOKUP(CONCATENATE("EUR",C4392),[1]GEINDICE!AR$1:AS$65536,2,0),"")</f>
        <v>127.98525379885066</v>
      </c>
      <c r="AF4392" s="33">
        <f>IFERROR($AA4392/VLOOKUP(CONCATENATE("EUR",C4392),[1]GEINDICE!AR$1:AS$65536,2,0),"")</f>
        <v>63.488790098979237</v>
      </c>
      <c r="AG4392" s="48" t="str">
        <f>VLOOKUP(E4392,[1]Apresentação!AW$1:AX$65536,2,0)</f>
        <v xml:space="preserve">                    4 - CERAMIC AUXILIARIES</v>
      </c>
      <c r="AH4392" s="48" t="str">
        <f t="shared" si="1166"/>
        <v xml:space="preserve">         5117000022 - NOVAL K 55 BR</v>
      </c>
      <c r="AI4392" s="49" t="str">
        <f t="shared" si="1167"/>
        <v xml:space="preserve">     K00148 - ELIANE S/A REVESTIMENTOS CERAMICOS</v>
      </c>
      <c r="AJ4392" t="str">
        <f t="shared" si="1168"/>
        <v xml:space="preserve">     90 - SALES</v>
      </c>
      <c r="AK4392" t="str">
        <f t="shared" si="1169"/>
        <v/>
      </c>
      <c r="AL4392">
        <f t="shared" si="1170"/>
        <v>4</v>
      </c>
      <c r="AM4392" t="str">
        <f t="shared" si="1171"/>
        <v>2025 4</v>
      </c>
      <c r="AN4392" t="str">
        <f t="shared" si="1172"/>
        <v xml:space="preserve">ELIANE </v>
      </c>
    </row>
    <row r="4393" spans="1:40" x14ac:dyDescent="0.35">
      <c r="A4393">
        <v>81224</v>
      </c>
      <c r="B4393" t="s">
        <v>274</v>
      </c>
      <c r="C4393" s="31">
        <v>45698</v>
      </c>
      <c r="D4393" t="s">
        <v>275</v>
      </c>
      <c r="E4393" t="s">
        <v>276</v>
      </c>
      <c r="F4393" t="s">
        <v>620</v>
      </c>
      <c r="G4393" t="s">
        <v>621</v>
      </c>
      <c r="H4393" t="s">
        <v>622</v>
      </c>
      <c r="I4393" t="s">
        <v>623</v>
      </c>
      <c r="J4393">
        <v>50</v>
      </c>
      <c r="K4393">
        <v>749.45</v>
      </c>
      <c r="L4393">
        <v>399.49425000000002</v>
      </c>
      <c r="M4393">
        <v>150.93</v>
      </c>
      <c r="N4393">
        <v>14.989000000000001</v>
      </c>
      <c r="O4393" s="32">
        <f t="shared" si="1156"/>
        <v>598.52</v>
      </c>
      <c r="P4393" s="32">
        <f t="shared" si="1157"/>
        <v>199.02574999999996</v>
      </c>
      <c r="Q4393">
        <v>709728</v>
      </c>
      <c r="R4393" t="s">
        <v>281</v>
      </c>
      <c r="S4393" t="s">
        <v>282</v>
      </c>
      <c r="T4393" t="str">
        <f t="shared" si="1158"/>
        <v>VEN</v>
      </c>
      <c r="U4393" t="s">
        <v>293</v>
      </c>
      <c r="V4393" s="33">
        <f t="shared" si="1159"/>
        <v>749.45</v>
      </c>
      <c r="W4393">
        <f t="shared" si="1160"/>
        <v>50</v>
      </c>
      <c r="X4393" s="33">
        <f t="shared" si="1161"/>
        <v>598.52</v>
      </c>
      <c r="Y4393" s="33">
        <f t="shared" si="1162"/>
        <v>150.93</v>
      </c>
      <c r="Z4393" s="45">
        <f t="shared" si="1163"/>
        <v>0.25221929414904254</v>
      </c>
      <c r="AA4393" s="33">
        <f t="shared" si="1164"/>
        <v>189.02574999999996</v>
      </c>
      <c r="AB4393" s="45">
        <f t="shared" si="1165"/>
        <v>0.31582194412885112</v>
      </c>
      <c r="AC4393" s="33">
        <f>IFERROR($X4393/VLOOKUP(CONCATENATE("USD",C4393),[1]GEINDICE!AR$1:AS$65536,2,0),"")</f>
        <v>103.53584278992527</v>
      </c>
      <c r="AD4393" s="33">
        <f>IFERROR($AA4393/VLOOKUP(CONCATENATE("USD",C4393),[1]GEINDICE!AR$1:AS$65536,2,0),"")</f>
        <v>32.698891156933286</v>
      </c>
      <c r="AE4393" s="33">
        <f>IFERROR($X4393/VLOOKUP(CONCATENATE("EUR",C4393),[1]GEINDICE!AR$1:AS$65536,2,0),"")</f>
        <v>100.35378347110209</v>
      </c>
      <c r="AF4393" s="33">
        <f>IFERROR($AA4393/VLOOKUP(CONCATENATE("EUR",C4393),[1]GEINDICE!AR$1:AS$65536,2,0),"")</f>
        <v>31.693926996529225</v>
      </c>
      <c r="AG4393" s="48" t="str">
        <f>VLOOKUP(E4393,[1]Apresentação!AW$1:AX$65536,2,0)</f>
        <v xml:space="preserve">                    4 - CERAMIC AUXILIARIES</v>
      </c>
      <c r="AH4393" s="48" t="str">
        <f t="shared" si="1166"/>
        <v xml:space="preserve">         5117000022 - NOVAL K 55 BR</v>
      </c>
      <c r="AI4393" s="49" t="str">
        <f t="shared" si="1167"/>
        <v xml:space="preserve">     K00364 - INDUSTRIA E COM. LOUCAS SANITARIAS SANTA CLARA LTDA</v>
      </c>
      <c r="AJ4393" t="str">
        <f t="shared" si="1168"/>
        <v xml:space="preserve">     90 - SALES</v>
      </c>
      <c r="AK4393" t="str">
        <f t="shared" si="1169"/>
        <v/>
      </c>
      <c r="AL4393">
        <f t="shared" si="1170"/>
        <v>2</v>
      </c>
      <c r="AM4393" t="str">
        <f t="shared" si="1171"/>
        <v>2025 2</v>
      </c>
      <c r="AN4393" t="str">
        <f t="shared" si="1172"/>
        <v xml:space="preserve">INDUSTRIA </v>
      </c>
    </row>
    <row r="4394" spans="1:40" x14ac:dyDescent="0.35">
      <c r="A4394">
        <v>82043</v>
      </c>
      <c r="B4394" t="s">
        <v>274</v>
      </c>
      <c r="C4394" s="31">
        <v>45761</v>
      </c>
      <c r="D4394" t="s">
        <v>275</v>
      </c>
      <c r="E4394" t="s">
        <v>276</v>
      </c>
      <c r="F4394" t="s">
        <v>620</v>
      </c>
      <c r="G4394" t="s">
        <v>621</v>
      </c>
      <c r="H4394" t="s">
        <v>622</v>
      </c>
      <c r="I4394" t="s">
        <v>623</v>
      </c>
      <c r="J4394">
        <v>50</v>
      </c>
      <c r="K4394">
        <v>749.45</v>
      </c>
      <c r="L4394">
        <v>352.33163000000002</v>
      </c>
      <c r="M4394">
        <v>150.93</v>
      </c>
      <c r="N4394">
        <v>14.989000000000001</v>
      </c>
      <c r="O4394" s="32">
        <f t="shared" si="1156"/>
        <v>598.52</v>
      </c>
      <c r="P4394" s="32">
        <f t="shared" si="1157"/>
        <v>246.18836999999996</v>
      </c>
      <c r="Q4394">
        <v>729473</v>
      </c>
      <c r="R4394" t="s">
        <v>281</v>
      </c>
      <c r="S4394" t="s">
        <v>282</v>
      </c>
      <c r="T4394" t="str">
        <f t="shared" si="1158"/>
        <v>VEN</v>
      </c>
      <c r="U4394" t="s">
        <v>293</v>
      </c>
      <c r="V4394" s="33">
        <f t="shared" si="1159"/>
        <v>749.45</v>
      </c>
      <c r="W4394">
        <f t="shared" si="1160"/>
        <v>50</v>
      </c>
      <c r="X4394" s="33">
        <f t="shared" si="1161"/>
        <v>598.52</v>
      </c>
      <c r="Y4394" s="33">
        <f t="shared" si="1162"/>
        <v>150.93</v>
      </c>
      <c r="Z4394" s="45">
        <f t="shared" si="1163"/>
        <v>0.31514893588631654</v>
      </c>
      <c r="AA4394" s="33">
        <f t="shared" si="1164"/>
        <v>236.18836999999996</v>
      </c>
      <c r="AB4394" s="45">
        <f t="shared" si="1165"/>
        <v>0.39462068101316577</v>
      </c>
      <c r="AC4394" s="33">
        <f>IFERROR($X4394/VLOOKUP(CONCATENATE("USD",C4394),[1]GEINDICE!AR$1:AS$65536,2,0),"")</f>
        <v>102.44244758237055</v>
      </c>
      <c r="AD4394" s="33">
        <f>IFERROR($AA4394/VLOOKUP(CONCATENATE("USD",C4394),[1]GEINDICE!AR$1:AS$65536,2,0),"")</f>
        <v>40.425908429610601</v>
      </c>
      <c r="AE4394" s="33">
        <f>IFERROR($X4394/VLOOKUP(CONCATENATE("EUR",C4394),[1]GEINDICE!AR$1:AS$65536,2,0),"")</f>
        <v>90.19424644735453</v>
      </c>
      <c r="AF4394" s="33">
        <f>IFERROR($AA4394/VLOOKUP(CONCATENATE("EUR",C4394),[1]GEINDICE!AR$1:AS$65536,2,0),"")</f>
        <v>35.592514956524354</v>
      </c>
      <c r="AG4394" s="48" t="str">
        <f>VLOOKUP(E4394,[1]Apresentação!AW$1:AX$65536,2,0)</f>
        <v xml:space="preserve">                    4 - CERAMIC AUXILIARIES</v>
      </c>
      <c r="AH4394" s="48" t="str">
        <f t="shared" si="1166"/>
        <v xml:space="preserve">         5117000022 - NOVAL K 55 BR</v>
      </c>
      <c r="AI4394" s="49" t="str">
        <f t="shared" si="1167"/>
        <v xml:space="preserve">     K00364 - INDUSTRIA E COM. LOUCAS SANITARIAS SANTA CLARA LTDA</v>
      </c>
      <c r="AJ4394" t="str">
        <f t="shared" si="1168"/>
        <v xml:space="preserve">     90 - SALES</v>
      </c>
      <c r="AK4394" t="str">
        <f t="shared" si="1169"/>
        <v/>
      </c>
      <c r="AL4394">
        <f t="shared" si="1170"/>
        <v>4</v>
      </c>
      <c r="AM4394" t="str">
        <f t="shared" si="1171"/>
        <v>2025 4</v>
      </c>
      <c r="AN4394" t="str">
        <f t="shared" si="1172"/>
        <v xml:space="preserve">INDUSTRIA </v>
      </c>
    </row>
    <row r="4395" spans="1:40" x14ac:dyDescent="0.35">
      <c r="A4395">
        <v>83697</v>
      </c>
      <c r="B4395" t="s">
        <v>274</v>
      </c>
      <c r="C4395" s="31">
        <v>45898</v>
      </c>
      <c r="D4395" t="s">
        <v>275</v>
      </c>
      <c r="E4395" t="s">
        <v>276</v>
      </c>
      <c r="F4395" t="s">
        <v>620</v>
      </c>
      <c r="G4395" t="s">
        <v>621</v>
      </c>
      <c r="H4395" t="s">
        <v>622</v>
      </c>
      <c r="I4395" t="s">
        <v>623</v>
      </c>
      <c r="J4395">
        <v>50</v>
      </c>
      <c r="K4395">
        <v>749.45</v>
      </c>
      <c r="L4395">
        <v>351.85077999999999</v>
      </c>
      <c r="M4395">
        <v>150.93</v>
      </c>
      <c r="N4395">
        <v>14.989000000000001</v>
      </c>
      <c r="O4395" s="32">
        <f t="shared" si="1156"/>
        <v>598.52</v>
      </c>
      <c r="P4395" s="32">
        <f t="shared" si="1157"/>
        <v>246.66922</v>
      </c>
      <c r="Q4395">
        <v>760184</v>
      </c>
      <c r="R4395" t="s">
        <v>281</v>
      </c>
      <c r="S4395" t="s">
        <v>282</v>
      </c>
      <c r="T4395" t="str">
        <f t="shared" si="1158"/>
        <v>VEN</v>
      </c>
      <c r="U4395" t="s">
        <v>283</v>
      </c>
      <c r="V4395" s="33">
        <f t="shared" si="1159"/>
        <v>749.45</v>
      </c>
      <c r="W4395">
        <f t="shared" si="1160"/>
        <v>50</v>
      </c>
      <c r="X4395" s="33">
        <f t="shared" si="1161"/>
        <v>598.52</v>
      </c>
      <c r="Y4395" s="33">
        <f t="shared" si="1162"/>
        <v>150.93</v>
      </c>
      <c r="Z4395" s="45">
        <f t="shared" si="1163"/>
        <v>0.31579053972913468</v>
      </c>
      <c r="AA4395" s="33">
        <f t="shared" si="1164"/>
        <v>236.66922</v>
      </c>
      <c r="AB4395" s="45">
        <f t="shared" si="1165"/>
        <v>0.39542407939584306</v>
      </c>
      <c r="AC4395" s="33">
        <f>IFERROR($X4395/VLOOKUP(CONCATENATE("USD",C4395),[1]GEINDICE!AR$1:AS$65536,2,0),"")</f>
        <v>110.29780333185906</v>
      </c>
      <c r="AD4395" s="33">
        <f>IFERROR($AA4395/VLOOKUP(CONCATENATE("USD",C4395),[1]GEINDICE!AR$1:AS$65536,2,0),"")</f>
        <v>43.614407341884117</v>
      </c>
      <c r="AE4395" s="33">
        <f>IFERROR($X4395/VLOOKUP(CONCATENATE("EUR",C4395),[1]GEINDICE!AR$1:AS$65536,2,0),"")</f>
        <v>94.304126553957175</v>
      </c>
      <c r="AF4395" s="33">
        <f>IFERROR($AA4395/VLOOKUP(CONCATENATE("EUR",C4395),[1]GEINDICE!AR$1:AS$65536,2,0),"")</f>
        <v>37.29012242582759</v>
      </c>
      <c r="AG4395" s="48" t="str">
        <f>VLOOKUP(E4395,[1]Apresentação!AW$1:AX$65536,2,0)</f>
        <v xml:space="preserve">                    4 - CERAMIC AUXILIARIES</v>
      </c>
      <c r="AH4395" s="48" t="str">
        <f t="shared" si="1166"/>
        <v xml:space="preserve">         5117000022 - NOVAL K 55 BR</v>
      </c>
      <c r="AI4395" s="49" t="str">
        <f t="shared" si="1167"/>
        <v xml:space="preserve">     K00364 - INDUSTRIA E COM. LOUCAS SANITARIAS SANTA CLARA LTDA</v>
      </c>
      <c r="AJ4395" t="str">
        <f t="shared" si="1168"/>
        <v xml:space="preserve">     90 - SALES</v>
      </c>
      <c r="AK4395" t="str">
        <f t="shared" si="1169"/>
        <v/>
      </c>
      <c r="AL4395">
        <f t="shared" si="1170"/>
        <v>8</v>
      </c>
      <c r="AM4395" t="str">
        <f t="shared" si="1171"/>
        <v>2025 8</v>
      </c>
      <c r="AN4395" t="str">
        <f t="shared" si="1172"/>
        <v xml:space="preserve">INDUSTRIA </v>
      </c>
    </row>
    <row r="4396" spans="1:40" x14ac:dyDescent="0.35">
      <c r="A4396">
        <v>84577</v>
      </c>
      <c r="B4396" t="s">
        <v>274</v>
      </c>
      <c r="C4396" s="31">
        <v>45971</v>
      </c>
      <c r="D4396" t="s">
        <v>275</v>
      </c>
      <c r="E4396" t="s">
        <v>276</v>
      </c>
      <c r="F4396" t="s">
        <v>624</v>
      </c>
      <c r="G4396" t="s">
        <v>625</v>
      </c>
      <c r="H4396" t="s">
        <v>622</v>
      </c>
      <c r="I4396" t="s">
        <v>623</v>
      </c>
      <c r="J4396">
        <v>200</v>
      </c>
      <c r="K4396">
        <v>4172</v>
      </c>
      <c r="L4396">
        <v>1583.6057900000001</v>
      </c>
      <c r="M4396">
        <v>840.24</v>
      </c>
      <c r="N4396">
        <v>20.86</v>
      </c>
      <c r="O4396" s="32">
        <f t="shared" si="1156"/>
        <v>3331.76</v>
      </c>
      <c r="P4396" s="32">
        <f t="shared" si="1157"/>
        <v>1748.1542100000001</v>
      </c>
      <c r="Q4396">
        <v>766743</v>
      </c>
      <c r="R4396" t="s">
        <v>281</v>
      </c>
      <c r="S4396" t="s">
        <v>282</v>
      </c>
      <c r="T4396" t="str">
        <f t="shared" si="1158"/>
        <v>VEN</v>
      </c>
      <c r="U4396" t="s">
        <v>283</v>
      </c>
      <c r="V4396" s="33">
        <f t="shared" si="1159"/>
        <v>4172</v>
      </c>
      <c r="W4396">
        <f t="shared" si="1160"/>
        <v>200</v>
      </c>
      <c r="X4396" s="33">
        <f t="shared" si="1161"/>
        <v>3331.76</v>
      </c>
      <c r="Y4396" s="33">
        <f t="shared" si="1162"/>
        <v>840.24</v>
      </c>
      <c r="Z4396" s="45">
        <f t="shared" si="1163"/>
        <v>0.40943293624161076</v>
      </c>
      <c r="AA4396" s="33">
        <f t="shared" si="1164"/>
        <v>1708.1542100000001</v>
      </c>
      <c r="AB4396" s="45">
        <f t="shared" si="1165"/>
        <v>0.51268825185487554</v>
      </c>
      <c r="AC4396" s="33" t="str">
        <f>IFERROR($X4396/VLOOKUP(CONCATENATE("USD",C4396),[1]GEINDICE!AR$1:AS$65536,2,0),"")</f>
        <v/>
      </c>
      <c r="AD4396" s="33" t="str">
        <f>IFERROR($AA4396/VLOOKUP(CONCATENATE("USD",C4396),[1]GEINDICE!AR$1:AS$65536,2,0),"")</f>
        <v/>
      </c>
      <c r="AE4396" s="33" t="str">
        <f>IFERROR($X4396/VLOOKUP(CONCATENATE("EUR",C4396),[1]GEINDICE!AR$1:AS$65536,2,0),"")</f>
        <v/>
      </c>
      <c r="AF4396" s="33" t="str">
        <f>IFERROR($AA4396/VLOOKUP(CONCATENATE("EUR",C4396),[1]GEINDICE!AR$1:AS$65536,2,0),"")</f>
        <v/>
      </c>
      <c r="AG4396" s="48" t="str">
        <f>VLOOKUP(E4396,[1]Apresentação!AW$1:AX$65536,2,0)</f>
        <v xml:space="preserve">                    4 - CERAMIC AUXILIARIES</v>
      </c>
      <c r="AH4396" s="48" t="str">
        <f t="shared" si="1166"/>
        <v xml:space="preserve">         5117000022 - NOVAL K 55 BR</v>
      </c>
      <c r="AI4396" s="49" t="str">
        <f t="shared" si="1167"/>
        <v xml:space="preserve">     K00407 - KOHLER PRODUTOS PARA COZINHAS E BANHEIROS LTDA</v>
      </c>
      <c r="AJ4396" t="str">
        <f t="shared" si="1168"/>
        <v xml:space="preserve">     90 - SALES</v>
      </c>
      <c r="AK4396" t="str">
        <f t="shared" si="1169"/>
        <v/>
      </c>
      <c r="AL4396">
        <f t="shared" si="1170"/>
        <v>11</v>
      </c>
      <c r="AM4396" t="str">
        <f t="shared" si="1171"/>
        <v>2025 11</v>
      </c>
      <c r="AN4396" t="str">
        <f t="shared" si="1172"/>
        <v xml:space="preserve">KOHLER </v>
      </c>
    </row>
    <row r="4397" spans="1:40" x14ac:dyDescent="0.35">
      <c r="A4397">
        <v>84144</v>
      </c>
      <c r="B4397" t="s">
        <v>274</v>
      </c>
      <c r="C4397" s="31">
        <v>45937</v>
      </c>
      <c r="D4397" t="s">
        <v>275</v>
      </c>
      <c r="E4397" t="s">
        <v>276</v>
      </c>
      <c r="F4397" t="s">
        <v>620</v>
      </c>
      <c r="G4397" t="s">
        <v>621</v>
      </c>
      <c r="H4397" t="s">
        <v>622</v>
      </c>
      <c r="I4397" t="s">
        <v>623</v>
      </c>
      <c r="J4397">
        <v>50</v>
      </c>
      <c r="K4397">
        <v>749.45</v>
      </c>
      <c r="L4397">
        <v>395.90145000000001</v>
      </c>
      <c r="M4397">
        <v>150.93</v>
      </c>
      <c r="N4397">
        <v>14.989000000000001</v>
      </c>
      <c r="O4397" s="32">
        <f t="shared" si="1156"/>
        <v>598.52</v>
      </c>
      <c r="P4397" s="32">
        <f t="shared" si="1157"/>
        <v>202.61854999999997</v>
      </c>
      <c r="Q4397">
        <v>763533</v>
      </c>
      <c r="R4397" t="s">
        <v>281</v>
      </c>
      <c r="S4397" t="s">
        <v>282</v>
      </c>
      <c r="T4397" t="str">
        <f t="shared" si="1158"/>
        <v>VEN</v>
      </c>
      <c r="U4397" t="s">
        <v>293</v>
      </c>
      <c r="V4397" s="33">
        <f t="shared" si="1159"/>
        <v>749.45</v>
      </c>
      <c r="W4397">
        <f t="shared" si="1160"/>
        <v>50</v>
      </c>
      <c r="X4397" s="33">
        <f t="shared" si="1161"/>
        <v>598.52</v>
      </c>
      <c r="Y4397" s="33">
        <f t="shared" si="1162"/>
        <v>150.93</v>
      </c>
      <c r="Z4397" s="45">
        <f t="shared" si="1163"/>
        <v>0.25701320968710384</v>
      </c>
      <c r="AA4397" s="33">
        <f t="shared" si="1164"/>
        <v>192.61854999999997</v>
      </c>
      <c r="AB4397" s="45">
        <f t="shared" si="1165"/>
        <v>0.32182475105259639</v>
      </c>
      <c r="AC4397" s="33">
        <f>IFERROR($X4397/VLOOKUP(CONCATENATE("USD",C4397),[1]GEINDICE!AR$1:AS$65536,2,0),"")</f>
        <v>112.16011093829056</v>
      </c>
      <c r="AD4397" s="33">
        <f>IFERROR($AA4397/VLOOKUP(CONCATENATE("USD",C4397),[1]GEINDICE!AR$1:AS$65536,2,0),"")</f>
        <v>36.095899780746947</v>
      </c>
      <c r="AE4397" s="33">
        <f>IFERROR($X4397/VLOOKUP(CONCATENATE("EUR",C4397),[1]GEINDICE!AR$1:AS$65536,2,0),"")</f>
        <v>96.069083963339267</v>
      </c>
      <c r="AF4397" s="33">
        <f>IFERROR($AA4397/VLOOKUP(CONCATENATE("EUR",C4397),[1]GEINDICE!AR$1:AS$65536,2,0),"")</f>
        <v>30.917409030352637</v>
      </c>
      <c r="AG4397" s="48" t="str">
        <f>VLOOKUP(E4397,[1]Apresentação!AW$1:AX$65536,2,0)</f>
        <v xml:space="preserve">                    4 - CERAMIC AUXILIARIES</v>
      </c>
      <c r="AH4397" s="48" t="str">
        <f t="shared" si="1166"/>
        <v xml:space="preserve">         5117000022 - NOVAL K 55 BR</v>
      </c>
      <c r="AI4397" s="49" t="str">
        <f t="shared" si="1167"/>
        <v xml:space="preserve">     K00364 - INDUSTRIA E COM. LOUCAS SANITARIAS SANTA CLARA LTDA</v>
      </c>
      <c r="AJ4397" t="str">
        <f t="shared" si="1168"/>
        <v xml:space="preserve">     90 - SALES</v>
      </c>
      <c r="AK4397" t="str">
        <f t="shared" si="1169"/>
        <v/>
      </c>
      <c r="AL4397">
        <f t="shared" si="1170"/>
        <v>10</v>
      </c>
      <c r="AM4397" t="str">
        <f t="shared" si="1171"/>
        <v>2025 10</v>
      </c>
      <c r="AN4397" t="str">
        <f t="shared" si="1172"/>
        <v xml:space="preserve">INDUSTRIA </v>
      </c>
    </row>
    <row r="4398" spans="1:40" x14ac:dyDescent="0.35">
      <c r="A4398">
        <v>83493</v>
      </c>
      <c r="B4398" t="s">
        <v>274</v>
      </c>
      <c r="C4398" s="31">
        <v>45882</v>
      </c>
      <c r="D4398" t="s">
        <v>275</v>
      </c>
      <c r="E4398" t="s">
        <v>276</v>
      </c>
      <c r="F4398" t="s">
        <v>624</v>
      </c>
      <c r="G4398" t="s">
        <v>625</v>
      </c>
      <c r="H4398" t="s">
        <v>622</v>
      </c>
      <c r="I4398" t="s">
        <v>623</v>
      </c>
      <c r="J4398">
        <v>200</v>
      </c>
      <c r="K4398">
        <v>4172</v>
      </c>
      <c r="L4398">
        <v>1407.4031299999999</v>
      </c>
      <c r="M4398">
        <v>840.24</v>
      </c>
      <c r="N4398">
        <v>20.86</v>
      </c>
      <c r="O4398" s="32">
        <f t="shared" si="1156"/>
        <v>3331.76</v>
      </c>
      <c r="P4398" s="32">
        <f t="shared" si="1157"/>
        <v>1924.3568700000003</v>
      </c>
      <c r="Q4398">
        <v>754014</v>
      </c>
      <c r="R4398" t="s">
        <v>281</v>
      </c>
      <c r="S4398" t="s">
        <v>282</v>
      </c>
      <c r="T4398" t="str">
        <f t="shared" si="1158"/>
        <v>VEN</v>
      </c>
      <c r="U4398" t="s">
        <v>293</v>
      </c>
      <c r="V4398" s="33">
        <f t="shared" si="1159"/>
        <v>4172</v>
      </c>
      <c r="W4398">
        <f t="shared" si="1160"/>
        <v>200</v>
      </c>
      <c r="X4398" s="33">
        <f t="shared" si="1161"/>
        <v>3331.76</v>
      </c>
      <c r="Y4398" s="33">
        <f t="shared" si="1162"/>
        <v>840.24</v>
      </c>
      <c r="Z4398" s="45">
        <f t="shared" si="1163"/>
        <v>0.45166751438159164</v>
      </c>
      <c r="AA4398" s="33">
        <f t="shared" si="1164"/>
        <v>1884.3568700000003</v>
      </c>
      <c r="AB4398" s="45">
        <f t="shared" si="1165"/>
        <v>0.56557401193363277</v>
      </c>
      <c r="AC4398" s="33">
        <f>IFERROR($X4398/VLOOKUP(CONCATENATE("USD",C4398),[1]GEINDICE!AR$1:AS$65536,2,0),"")</f>
        <v>617.81634772288976</v>
      </c>
      <c r="AD4398" s="33">
        <f>IFERROR($AA4398/VLOOKUP(CONCATENATE("USD",C4398),[1]GEINDICE!AR$1:AS$65536,2,0),"")</f>
        <v>349.42087041981904</v>
      </c>
      <c r="AE4398" s="33">
        <f>IFERROR($X4398/VLOOKUP(CONCATENATE("EUR",C4398),[1]GEINDICE!AR$1:AS$65536,2,0),"")</f>
        <v>527.41922717702744</v>
      </c>
      <c r="AF4398" s="33">
        <f>IFERROR($AA4398/VLOOKUP(CONCATENATE("EUR",C4398),[1]GEINDICE!AR$1:AS$65536,2,0),"")</f>
        <v>298.29460828544751</v>
      </c>
      <c r="AG4398" s="48" t="str">
        <f>VLOOKUP(E4398,[1]Apresentação!AW$1:AX$65536,2,0)</f>
        <v xml:space="preserve">                    4 - CERAMIC AUXILIARIES</v>
      </c>
      <c r="AH4398" s="48" t="str">
        <f t="shared" si="1166"/>
        <v xml:space="preserve">         5117000022 - NOVAL K 55 BR</v>
      </c>
      <c r="AI4398" s="49" t="str">
        <f t="shared" si="1167"/>
        <v xml:space="preserve">     K00407 - KOHLER PRODUTOS PARA COZINHAS E BANHEIROS LTDA</v>
      </c>
      <c r="AJ4398" t="str">
        <f t="shared" si="1168"/>
        <v xml:space="preserve">     90 - SALES</v>
      </c>
      <c r="AK4398" t="str">
        <f t="shared" si="1169"/>
        <v/>
      </c>
      <c r="AL4398">
        <f t="shared" si="1170"/>
        <v>8</v>
      </c>
      <c r="AM4398" t="str">
        <f t="shared" si="1171"/>
        <v>2025 8</v>
      </c>
      <c r="AN4398" t="str">
        <f t="shared" si="1172"/>
        <v xml:space="preserve">KOHLER </v>
      </c>
    </row>
    <row r="4399" spans="1:40" x14ac:dyDescent="0.35">
      <c r="A4399">
        <v>82608</v>
      </c>
      <c r="B4399" t="s">
        <v>274</v>
      </c>
      <c r="C4399" s="31">
        <v>45807</v>
      </c>
      <c r="D4399" t="s">
        <v>275</v>
      </c>
      <c r="E4399" t="s">
        <v>276</v>
      </c>
      <c r="F4399" t="s">
        <v>620</v>
      </c>
      <c r="G4399" t="s">
        <v>621</v>
      </c>
      <c r="H4399" t="s">
        <v>622</v>
      </c>
      <c r="I4399" t="s">
        <v>623</v>
      </c>
      <c r="J4399">
        <v>50</v>
      </c>
      <c r="K4399">
        <v>749.45</v>
      </c>
      <c r="L4399">
        <v>406.38272000000001</v>
      </c>
      <c r="M4399">
        <v>150.93</v>
      </c>
      <c r="N4399">
        <v>14.989000000000001</v>
      </c>
      <c r="O4399" s="32">
        <f t="shared" si="1156"/>
        <v>598.52</v>
      </c>
      <c r="P4399" s="32">
        <f t="shared" si="1157"/>
        <v>192.13727999999998</v>
      </c>
      <c r="Q4399">
        <v>740129</v>
      </c>
      <c r="R4399" t="s">
        <v>281</v>
      </c>
      <c r="S4399" t="s">
        <v>282</v>
      </c>
      <c r="T4399" t="str">
        <f t="shared" si="1158"/>
        <v>VEN</v>
      </c>
      <c r="U4399" t="s">
        <v>293</v>
      </c>
      <c r="V4399" s="33">
        <f t="shared" si="1159"/>
        <v>749.45</v>
      </c>
      <c r="W4399">
        <f t="shared" si="1160"/>
        <v>50</v>
      </c>
      <c r="X4399" s="33">
        <f t="shared" si="1161"/>
        <v>598.52</v>
      </c>
      <c r="Y4399" s="33">
        <f t="shared" si="1162"/>
        <v>150.93</v>
      </c>
      <c r="Z4399" s="45">
        <f t="shared" si="1163"/>
        <v>0.24302792714657412</v>
      </c>
      <c r="AA4399" s="33">
        <f t="shared" si="1164"/>
        <v>182.13727999999998</v>
      </c>
      <c r="AB4399" s="45">
        <f t="shared" si="1165"/>
        <v>0.30431277150304081</v>
      </c>
      <c r="AC4399" s="33">
        <f>IFERROR($X4399/VLOOKUP(CONCATENATE("USD",C4399),[1]GEINDICE!AR$1:AS$65536,2,0),"")</f>
        <v>104.8434845061047</v>
      </c>
      <c r="AD4399" s="33">
        <f>IFERROR($AA4399/VLOOKUP(CONCATENATE("USD",C4399),[1]GEINDICE!AR$1:AS$65536,2,0),"")</f>
        <v>31.905211344088841</v>
      </c>
      <c r="AE4399" s="33">
        <f>IFERROR($X4399/VLOOKUP(CONCATENATE("EUR",C4399),[1]GEINDICE!AR$1:AS$65536,2,0),"")</f>
        <v>92.396992759775841</v>
      </c>
      <c r="AF4399" s="33">
        <f>IFERROR($AA4399/VLOOKUP(CONCATENATE("EUR",C4399),[1]GEINDICE!AR$1:AS$65536,2,0),"")</f>
        <v>28.11758494527378</v>
      </c>
      <c r="AG4399" s="48" t="str">
        <f>VLOOKUP(E4399,[1]Apresentação!AW$1:AX$65536,2,0)</f>
        <v xml:space="preserve">                    4 - CERAMIC AUXILIARIES</v>
      </c>
      <c r="AH4399" s="48" t="str">
        <f t="shared" si="1166"/>
        <v xml:space="preserve">         5117000022 - NOVAL K 55 BR</v>
      </c>
      <c r="AI4399" s="49" t="str">
        <f t="shared" si="1167"/>
        <v xml:space="preserve">     K00364 - INDUSTRIA E COM. LOUCAS SANITARIAS SANTA CLARA LTDA</v>
      </c>
      <c r="AJ4399" t="str">
        <f t="shared" si="1168"/>
        <v xml:space="preserve">     90 - SALES</v>
      </c>
      <c r="AK4399" t="str">
        <f t="shared" si="1169"/>
        <v/>
      </c>
      <c r="AL4399">
        <f t="shared" si="1170"/>
        <v>5</v>
      </c>
      <c r="AM4399" t="str">
        <f t="shared" si="1171"/>
        <v>2025 5</v>
      </c>
      <c r="AN4399" t="str">
        <f t="shared" si="1172"/>
        <v xml:space="preserve">INDUSTRIA </v>
      </c>
    </row>
    <row r="4400" spans="1:40" x14ac:dyDescent="0.35">
      <c r="A4400">
        <v>83785</v>
      </c>
      <c r="B4400" t="s">
        <v>274</v>
      </c>
      <c r="C4400" s="31">
        <v>45908</v>
      </c>
      <c r="D4400" t="s">
        <v>275</v>
      </c>
      <c r="E4400" t="s">
        <v>276</v>
      </c>
      <c r="F4400" t="s">
        <v>398</v>
      </c>
      <c r="G4400" t="s">
        <v>399</v>
      </c>
      <c r="H4400" t="s">
        <v>622</v>
      </c>
      <c r="I4400" t="s">
        <v>623</v>
      </c>
      <c r="J4400">
        <v>25</v>
      </c>
      <c r="K4400">
        <v>485.58</v>
      </c>
      <c r="L4400">
        <v>175.93299999999999</v>
      </c>
      <c r="M4400">
        <v>97.8</v>
      </c>
      <c r="N4400">
        <v>19.423079999999999</v>
      </c>
      <c r="O4400" s="32">
        <f t="shared" si="1156"/>
        <v>387.78</v>
      </c>
      <c r="P4400" s="32">
        <f t="shared" si="1157"/>
        <v>211.84699999999998</v>
      </c>
      <c r="Q4400">
        <v>760878</v>
      </c>
      <c r="R4400" t="s">
        <v>281</v>
      </c>
      <c r="S4400" t="s">
        <v>282</v>
      </c>
      <c r="T4400" t="str">
        <f t="shared" si="1158"/>
        <v>VEN</v>
      </c>
      <c r="U4400" t="s">
        <v>283</v>
      </c>
      <c r="V4400" s="33">
        <f t="shared" si="1159"/>
        <v>485.58</v>
      </c>
      <c r="W4400">
        <f t="shared" si="1160"/>
        <v>25</v>
      </c>
      <c r="X4400" s="33">
        <f t="shared" si="1161"/>
        <v>387.78</v>
      </c>
      <c r="Y4400" s="33">
        <f t="shared" si="1162"/>
        <v>97.8</v>
      </c>
      <c r="Z4400" s="45">
        <f t="shared" si="1163"/>
        <v>0.42597924131965892</v>
      </c>
      <c r="AA4400" s="33">
        <f t="shared" si="1164"/>
        <v>206.84699999999998</v>
      </c>
      <c r="AB4400" s="45">
        <f t="shared" si="1165"/>
        <v>0.53341327556862139</v>
      </c>
      <c r="AC4400" s="33">
        <f>IFERROR($X4400/VLOOKUP(CONCATENATE("USD",C4400),[1]GEINDICE!AR$1:AS$65536,2,0),"")</f>
        <v>71.443310365157146</v>
      </c>
      <c r="AD4400" s="33">
        <f>IFERROR($AA4400/VLOOKUP(CONCATENATE("USD",C4400),[1]GEINDICE!AR$1:AS$65536,2,0),"")</f>
        <v>38.108810199344113</v>
      </c>
      <c r="AE4400" s="33">
        <f>IFERROR($X4400/VLOOKUP(CONCATENATE("EUR",C4400),[1]GEINDICE!AR$1:AS$65536,2,0),"")</f>
        <v>60.797717224295248</v>
      </c>
      <c r="AF4400" s="33">
        <f>IFERROR($AA4400/VLOOKUP(CONCATENATE("EUR",C4400),[1]GEINDICE!AR$1:AS$65536,2,0),"")</f>
        <v>32.430309491706119</v>
      </c>
      <c r="AG4400" s="48" t="str">
        <f>VLOOKUP(E4400,[1]Apresentação!AW$1:AX$65536,2,0)</f>
        <v xml:space="preserve">                    4 - CERAMIC AUXILIARIES</v>
      </c>
      <c r="AH4400" s="48" t="str">
        <f t="shared" si="1166"/>
        <v xml:space="preserve">         5117000022 - NOVAL K 55 BR</v>
      </c>
      <c r="AI4400" s="49" t="str">
        <f t="shared" si="1167"/>
        <v xml:space="preserve">     K00002 - MOHAWK REVESTIMENTOS COCAL DO SUL LTDA</v>
      </c>
      <c r="AJ4400" t="str">
        <f t="shared" si="1168"/>
        <v xml:space="preserve">     90 - SALES</v>
      </c>
      <c r="AK4400" t="str">
        <f t="shared" si="1169"/>
        <v/>
      </c>
      <c r="AL4400">
        <f t="shared" si="1170"/>
        <v>9</v>
      </c>
      <c r="AM4400" t="str">
        <f t="shared" si="1171"/>
        <v>2025 9</v>
      </c>
      <c r="AN4400" t="str">
        <f t="shared" si="1172"/>
        <v xml:space="preserve">MOHAWK </v>
      </c>
    </row>
    <row r="4401" spans="1:40" x14ac:dyDescent="0.35">
      <c r="A4401">
        <v>84523</v>
      </c>
      <c r="B4401" t="s">
        <v>274</v>
      </c>
      <c r="C4401" s="31">
        <v>45966</v>
      </c>
      <c r="D4401" t="s">
        <v>275</v>
      </c>
      <c r="E4401" t="s">
        <v>276</v>
      </c>
      <c r="F4401" t="s">
        <v>620</v>
      </c>
      <c r="G4401" t="s">
        <v>621</v>
      </c>
      <c r="H4401" t="s">
        <v>622</v>
      </c>
      <c r="I4401" t="s">
        <v>623</v>
      </c>
      <c r="J4401">
        <v>100</v>
      </c>
      <c r="K4401">
        <v>1498.9</v>
      </c>
      <c r="L4401">
        <v>791.80289000000005</v>
      </c>
      <c r="M4401">
        <v>301.88</v>
      </c>
      <c r="N4401">
        <v>14.989000000000001</v>
      </c>
      <c r="O4401" s="32">
        <f t="shared" si="1156"/>
        <v>1197.02</v>
      </c>
      <c r="P4401" s="32">
        <f t="shared" si="1157"/>
        <v>405.21710999999993</v>
      </c>
      <c r="Q4401">
        <v>766326</v>
      </c>
      <c r="R4401" t="s">
        <v>281</v>
      </c>
      <c r="S4401" t="s">
        <v>282</v>
      </c>
      <c r="T4401" t="str">
        <f t="shared" si="1158"/>
        <v>VEN</v>
      </c>
      <c r="U4401" t="s">
        <v>293</v>
      </c>
      <c r="V4401" s="33">
        <f t="shared" si="1159"/>
        <v>1498.9</v>
      </c>
      <c r="W4401">
        <f t="shared" si="1160"/>
        <v>100</v>
      </c>
      <c r="X4401" s="33">
        <f t="shared" si="1161"/>
        <v>1197.02</v>
      </c>
      <c r="Y4401" s="33">
        <f t="shared" si="1162"/>
        <v>301.88</v>
      </c>
      <c r="Z4401" s="45">
        <f t="shared" si="1163"/>
        <v>0.25699987324037621</v>
      </c>
      <c r="AA4401" s="33">
        <f t="shared" si="1164"/>
        <v>385.21710999999993</v>
      </c>
      <c r="AB4401" s="45">
        <f t="shared" si="1165"/>
        <v>0.32181342834706184</v>
      </c>
      <c r="AC4401" s="33" t="str">
        <f>IFERROR($X4401/VLOOKUP(CONCATENATE("USD",C4401),[1]GEINDICE!AR$1:AS$65536,2,0),"")</f>
        <v/>
      </c>
      <c r="AD4401" s="33" t="str">
        <f>IFERROR($AA4401/VLOOKUP(CONCATENATE("USD",C4401),[1]GEINDICE!AR$1:AS$65536,2,0),"")</f>
        <v/>
      </c>
      <c r="AE4401" s="33" t="str">
        <f>IFERROR($X4401/VLOOKUP(CONCATENATE("EUR",C4401),[1]GEINDICE!AR$1:AS$65536,2,0),"")</f>
        <v/>
      </c>
      <c r="AF4401" s="33" t="str">
        <f>IFERROR($AA4401/VLOOKUP(CONCATENATE("EUR",C4401),[1]GEINDICE!AR$1:AS$65536,2,0),"")</f>
        <v/>
      </c>
      <c r="AG4401" s="48" t="str">
        <f>VLOOKUP(E4401,[1]Apresentação!AW$1:AX$65536,2,0)</f>
        <v xml:space="preserve">                    4 - CERAMIC AUXILIARIES</v>
      </c>
      <c r="AH4401" s="48" t="str">
        <f t="shared" si="1166"/>
        <v xml:space="preserve">         5117000022 - NOVAL K 55 BR</v>
      </c>
      <c r="AI4401" s="49" t="str">
        <f t="shared" si="1167"/>
        <v xml:space="preserve">     K00364 - INDUSTRIA E COM. LOUCAS SANITARIAS SANTA CLARA LTDA</v>
      </c>
      <c r="AJ4401" t="str">
        <f t="shared" si="1168"/>
        <v xml:space="preserve">     90 - SALES</v>
      </c>
      <c r="AK4401" t="str">
        <f t="shared" si="1169"/>
        <v/>
      </c>
      <c r="AL4401">
        <f t="shared" si="1170"/>
        <v>11</v>
      </c>
      <c r="AM4401" t="str">
        <f t="shared" si="1171"/>
        <v>2025 11</v>
      </c>
      <c r="AN4401" t="str">
        <f t="shared" si="1172"/>
        <v xml:space="preserve">INDUSTRIA </v>
      </c>
    </row>
    <row r="4402" spans="1:40" x14ac:dyDescent="0.35">
      <c r="A4402">
        <v>84757</v>
      </c>
      <c r="B4402" t="s">
        <v>274</v>
      </c>
      <c r="C4402" s="31">
        <v>45982</v>
      </c>
      <c r="D4402" t="s">
        <v>275</v>
      </c>
      <c r="E4402" t="s">
        <v>276</v>
      </c>
      <c r="F4402" t="s">
        <v>595</v>
      </c>
      <c r="G4402" t="s">
        <v>596</v>
      </c>
      <c r="H4402" t="s">
        <v>622</v>
      </c>
      <c r="I4402" t="s">
        <v>623</v>
      </c>
      <c r="J4402">
        <v>50</v>
      </c>
      <c r="K4402">
        <v>959.96</v>
      </c>
      <c r="L4402">
        <v>387.66876999999999</v>
      </c>
      <c r="M4402">
        <v>193.34</v>
      </c>
      <c r="N4402">
        <v>19.19923</v>
      </c>
      <c r="O4402" s="32">
        <f t="shared" si="1156"/>
        <v>766.62</v>
      </c>
      <c r="P4402" s="32">
        <f t="shared" si="1157"/>
        <v>378.95123000000001</v>
      </c>
      <c r="Q4402">
        <v>768068</v>
      </c>
      <c r="R4402" t="s">
        <v>281</v>
      </c>
      <c r="S4402" t="s">
        <v>282</v>
      </c>
      <c r="T4402" t="str">
        <f t="shared" si="1158"/>
        <v>VEN</v>
      </c>
      <c r="U4402" t="s">
        <v>283</v>
      </c>
      <c r="V4402" s="33">
        <f t="shared" si="1159"/>
        <v>959.96</v>
      </c>
      <c r="W4402">
        <f t="shared" si="1160"/>
        <v>50</v>
      </c>
      <c r="X4402" s="33">
        <f t="shared" si="1161"/>
        <v>766.62</v>
      </c>
      <c r="Y4402" s="33">
        <f t="shared" si="1162"/>
        <v>193.34</v>
      </c>
      <c r="Z4402" s="45">
        <f t="shared" si="1163"/>
        <v>0.38434021209217051</v>
      </c>
      <c r="AA4402" s="33">
        <f t="shared" si="1164"/>
        <v>368.95123000000001</v>
      </c>
      <c r="AB4402" s="45">
        <f t="shared" si="1165"/>
        <v>0.48127002948005532</v>
      </c>
      <c r="AC4402" s="33" t="str">
        <f>IFERROR($X4402/VLOOKUP(CONCATENATE("USD",C4402),[1]GEINDICE!AR$1:AS$65536,2,0),"")</f>
        <v/>
      </c>
      <c r="AD4402" s="33" t="str">
        <f>IFERROR($AA4402/VLOOKUP(CONCATENATE("USD",C4402),[1]GEINDICE!AR$1:AS$65536,2,0),"")</f>
        <v/>
      </c>
      <c r="AE4402" s="33" t="str">
        <f>IFERROR($X4402/VLOOKUP(CONCATENATE("EUR",C4402),[1]GEINDICE!AR$1:AS$65536,2,0),"")</f>
        <v/>
      </c>
      <c r="AF4402" s="33" t="str">
        <f>IFERROR($AA4402/VLOOKUP(CONCATENATE("EUR",C4402),[1]GEINDICE!AR$1:AS$65536,2,0),"")</f>
        <v/>
      </c>
      <c r="AG4402" s="48" t="str">
        <f>VLOOKUP(E4402,[1]Apresentação!AW$1:AX$65536,2,0)</f>
        <v xml:space="preserve">                    4 - CERAMIC AUXILIARIES</v>
      </c>
      <c r="AH4402" s="48" t="str">
        <f t="shared" si="1166"/>
        <v xml:space="preserve">         5117000022 - NOVAL K 55 BR</v>
      </c>
      <c r="AI4402" s="49" t="str">
        <f t="shared" si="1167"/>
        <v xml:space="preserve">     K00148 - ELIANE S/A REVESTIMENTOS CERAMICOS</v>
      </c>
      <c r="AJ4402" t="str">
        <f t="shared" si="1168"/>
        <v xml:space="preserve">     90 - SALES</v>
      </c>
      <c r="AK4402" t="str">
        <f t="shared" si="1169"/>
        <v/>
      </c>
      <c r="AL4402">
        <f t="shared" si="1170"/>
        <v>11</v>
      </c>
      <c r="AM4402" t="str">
        <f t="shared" si="1171"/>
        <v>2025 11</v>
      </c>
      <c r="AN4402" t="str">
        <f t="shared" si="1172"/>
        <v xml:space="preserve">ELIANE </v>
      </c>
    </row>
    <row r="4403" spans="1:40" x14ac:dyDescent="0.35">
      <c r="A4403">
        <v>84810</v>
      </c>
      <c r="B4403" t="s">
        <v>274</v>
      </c>
      <c r="C4403" s="31">
        <v>45987</v>
      </c>
      <c r="D4403" t="s">
        <v>275</v>
      </c>
      <c r="E4403" t="s">
        <v>276</v>
      </c>
      <c r="F4403" t="s">
        <v>764</v>
      </c>
      <c r="G4403" t="s">
        <v>765</v>
      </c>
      <c r="H4403" t="s">
        <v>622</v>
      </c>
      <c r="I4403" t="s">
        <v>623</v>
      </c>
      <c r="J4403">
        <v>100</v>
      </c>
      <c r="K4403">
        <v>1990</v>
      </c>
      <c r="L4403">
        <v>775.33753000000002</v>
      </c>
      <c r="M4403">
        <v>310.49</v>
      </c>
      <c r="N4403">
        <v>19.900000000000002</v>
      </c>
      <c r="O4403" s="32">
        <f t="shared" si="1156"/>
        <v>1679.51</v>
      </c>
      <c r="P4403" s="32">
        <f t="shared" si="1157"/>
        <v>904.17246999999998</v>
      </c>
      <c r="Q4403">
        <v>768391</v>
      </c>
      <c r="R4403" t="s">
        <v>281</v>
      </c>
      <c r="S4403" t="s">
        <v>885</v>
      </c>
      <c r="T4403" t="str">
        <f t="shared" si="1158"/>
        <v>VEN</v>
      </c>
      <c r="U4403" t="s">
        <v>886</v>
      </c>
      <c r="V4403" s="33">
        <f t="shared" si="1159"/>
        <v>1990</v>
      </c>
      <c r="W4403">
        <f t="shared" si="1160"/>
        <v>100</v>
      </c>
      <c r="X4403" s="33">
        <f t="shared" si="1161"/>
        <v>1679.51</v>
      </c>
      <c r="Y4403" s="33">
        <f t="shared" si="1162"/>
        <v>310.49</v>
      </c>
      <c r="Z4403" s="45">
        <f t="shared" si="1163"/>
        <v>0.44430777386934672</v>
      </c>
      <c r="AA4403" s="33">
        <f t="shared" si="1164"/>
        <v>884.17246999999998</v>
      </c>
      <c r="AB4403" s="45">
        <f t="shared" si="1165"/>
        <v>0.52644668385421933</v>
      </c>
      <c r="AC4403" s="33" t="str">
        <f>IFERROR($X4403/VLOOKUP(CONCATENATE("USD",C4403),[1]GEINDICE!AR$1:AS$65536,2,0),"")</f>
        <v/>
      </c>
      <c r="AD4403" s="33" t="str">
        <f>IFERROR($AA4403/VLOOKUP(CONCATENATE("USD",C4403),[1]GEINDICE!AR$1:AS$65536,2,0),"")</f>
        <v/>
      </c>
      <c r="AE4403" s="33" t="str">
        <f>IFERROR($X4403/VLOOKUP(CONCATENATE("EUR",C4403),[1]GEINDICE!AR$1:AS$65536,2,0),"")</f>
        <v/>
      </c>
      <c r="AF4403" s="33" t="str">
        <f>IFERROR($AA4403/VLOOKUP(CONCATENATE("EUR",C4403),[1]GEINDICE!AR$1:AS$65536,2,0),"")</f>
        <v/>
      </c>
      <c r="AG4403" s="48" t="str">
        <f>VLOOKUP(E4403,[1]Apresentação!AW$1:AX$65536,2,0)</f>
        <v xml:space="preserve">                    4 - CERAMIC AUXILIARIES</v>
      </c>
      <c r="AH4403" s="48" t="str">
        <f t="shared" si="1166"/>
        <v xml:space="preserve">         5117000022 - NOVAL K 55 BR</v>
      </c>
      <c r="AI4403" s="49" t="str">
        <f t="shared" si="1167"/>
        <v xml:space="preserve">     K00336 - OXFORD PORCELANAS ESPIRITO SANTO LTDA</v>
      </c>
      <c r="AJ4403" t="str">
        <f t="shared" si="1168"/>
        <v xml:space="preserve">     90 - SALES</v>
      </c>
      <c r="AK4403" t="str">
        <f t="shared" si="1169"/>
        <v/>
      </c>
      <c r="AL4403">
        <f t="shared" si="1170"/>
        <v>11</v>
      </c>
      <c r="AM4403" t="str">
        <f t="shared" si="1171"/>
        <v>2025 11</v>
      </c>
      <c r="AN4403" t="str">
        <f t="shared" si="1172"/>
        <v xml:space="preserve">OXFORD </v>
      </c>
    </row>
    <row r="4404" spans="1:40" x14ac:dyDescent="0.35">
      <c r="A4404">
        <v>81590</v>
      </c>
      <c r="B4404" t="s">
        <v>274</v>
      </c>
      <c r="C4404" s="31">
        <v>45727</v>
      </c>
      <c r="D4404" t="s">
        <v>275</v>
      </c>
      <c r="E4404" t="s">
        <v>276</v>
      </c>
      <c r="F4404" t="s">
        <v>752</v>
      </c>
      <c r="G4404" t="s">
        <v>753</v>
      </c>
      <c r="H4404" t="s">
        <v>754</v>
      </c>
      <c r="I4404" t="s">
        <v>755</v>
      </c>
      <c r="J4404">
        <v>25</v>
      </c>
      <c r="K4404">
        <v>1120</v>
      </c>
      <c r="L4404">
        <v>683.28675999999996</v>
      </c>
      <c r="M4404">
        <v>144.26</v>
      </c>
      <c r="N4404">
        <v>44.800000000000004</v>
      </c>
      <c r="O4404" s="32">
        <f t="shared" si="1156"/>
        <v>975.74</v>
      </c>
      <c r="P4404" s="32">
        <f t="shared" si="1157"/>
        <v>292.45324000000005</v>
      </c>
      <c r="Q4404">
        <v>716539</v>
      </c>
      <c r="R4404" t="s">
        <v>281</v>
      </c>
      <c r="S4404" t="s">
        <v>292</v>
      </c>
      <c r="T4404" t="str">
        <f t="shared" si="1158"/>
        <v>VEN</v>
      </c>
      <c r="U4404" t="s">
        <v>293</v>
      </c>
      <c r="V4404" s="33">
        <f t="shared" si="1159"/>
        <v>1120</v>
      </c>
      <c r="W4404">
        <f t="shared" si="1160"/>
        <v>25</v>
      </c>
      <c r="X4404" s="33">
        <f t="shared" si="1161"/>
        <v>975.74</v>
      </c>
      <c r="Y4404" s="33">
        <f t="shared" si="1162"/>
        <v>144.26</v>
      </c>
      <c r="Z4404" s="45">
        <f t="shared" si="1163"/>
        <v>0.2566546785714286</v>
      </c>
      <c r="AA4404" s="33">
        <f t="shared" si="1164"/>
        <v>287.45324000000005</v>
      </c>
      <c r="AB4404" s="45">
        <f t="shared" si="1165"/>
        <v>0.29460024186771072</v>
      </c>
      <c r="AC4404" s="33">
        <f>IFERROR($X4404/VLOOKUP(CONCATENATE("USD",C4404),[1]GEINDICE!AR$1:AS$65536,2,0),"")</f>
        <v>167.2334007472663</v>
      </c>
      <c r="AD4404" s="33">
        <f>IFERROR($AA4404/VLOOKUP(CONCATENATE("USD",C4404),[1]GEINDICE!AR$1:AS$65536,2,0),"")</f>
        <v>49.26700030850445</v>
      </c>
      <c r="AE4404" s="33">
        <f>IFERROR($X4404/VLOOKUP(CONCATENATE("EUR",C4404),[1]GEINDICE!AR$1:AS$65536,2,0),"")</f>
        <v>153.04525135283507</v>
      </c>
      <c r="AF4404" s="33">
        <f>IFERROR($AA4404/VLOOKUP(CONCATENATE("EUR",C4404),[1]GEINDICE!AR$1:AS$65536,2,0),"")</f>
        <v>45.087168065249791</v>
      </c>
      <c r="AG4404" s="48" t="str">
        <f>VLOOKUP(E4404,[1]Apresentação!AW$1:AX$65536,2,0)</f>
        <v xml:space="preserve">                    4 - CERAMIC AUXILIARIES</v>
      </c>
      <c r="AH4404" s="48" t="str">
        <f t="shared" si="1166"/>
        <v xml:space="preserve">         5102000019 - OPTAPIX AC 112</v>
      </c>
      <c r="AI4404" s="49" t="str">
        <f t="shared" si="1167"/>
        <v xml:space="preserve">     K00425 - COMBUSTOL INDUSTRIA E COMERCIO LTDA.</v>
      </c>
      <c r="AJ4404" t="str">
        <f t="shared" si="1168"/>
        <v xml:space="preserve">     93 - RESALES</v>
      </c>
      <c r="AK4404" t="str">
        <f t="shared" si="1169"/>
        <v/>
      </c>
      <c r="AL4404">
        <f t="shared" si="1170"/>
        <v>3</v>
      </c>
      <c r="AM4404" t="str">
        <f t="shared" si="1171"/>
        <v>2025 3</v>
      </c>
      <c r="AN4404" t="str">
        <f t="shared" si="1172"/>
        <v xml:space="preserve">COMBUSTOL </v>
      </c>
    </row>
    <row r="4405" spans="1:40" x14ac:dyDescent="0.35">
      <c r="A4405">
        <v>82328</v>
      </c>
      <c r="B4405" t="s">
        <v>274</v>
      </c>
      <c r="C4405" s="31">
        <v>45785</v>
      </c>
      <c r="D4405" t="s">
        <v>275</v>
      </c>
      <c r="E4405" t="s">
        <v>276</v>
      </c>
      <c r="F4405" t="s">
        <v>756</v>
      </c>
      <c r="G4405" t="s">
        <v>757</v>
      </c>
      <c r="H4405" t="s">
        <v>758</v>
      </c>
      <c r="I4405" t="s">
        <v>759</v>
      </c>
      <c r="J4405">
        <v>240</v>
      </c>
      <c r="K4405">
        <v>1396.32</v>
      </c>
      <c r="L4405">
        <v>566.30637999999999</v>
      </c>
      <c r="M4405">
        <v>281.22000000000003</v>
      </c>
      <c r="N4405">
        <v>5.8180000000000005</v>
      </c>
      <c r="O4405" s="32">
        <f t="shared" si="1156"/>
        <v>1115.0999999999999</v>
      </c>
      <c r="P4405" s="32">
        <f t="shared" si="1157"/>
        <v>548.79361999999992</v>
      </c>
      <c r="Q4405">
        <v>738157</v>
      </c>
      <c r="R4405" t="s">
        <v>298</v>
      </c>
      <c r="S4405" t="s">
        <v>298</v>
      </c>
      <c r="T4405" t="str">
        <f t="shared" si="1158"/>
        <v>VEN</v>
      </c>
      <c r="U4405" t="s">
        <v>300</v>
      </c>
      <c r="V4405" s="33">
        <f t="shared" si="1159"/>
        <v>1396.32</v>
      </c>
      <c r="W4405">
        <f t="shared" si="1160"/>
        <v>240</v>
      </c>
      <c r="X4405" s="33">
        <f t="shared" si="1161"/>
        <v>1115.0999999999999</v>
      </c>
      <c r="Y4405" s="33">
        <f t="shared" si="1162"/>
        <v>281.22000000000003</v>
      </c>
      <c r="Z4405" s="45">
        <f t="shared" si="1163"/>
        <v>0.35865247221267327</v>
      </c>
      <c r="AA4405" s="33">
        <f t="shared" si="1164"/>
        <v>500.79361999999992</v>
      </c>
      <c r="AB4405" s="45">
        <f t="shared" si="1165"/>
        <v>0.4491019818850327</v>
      </c>
      <c r="AC4405" s="33">
        <f>IFERROR($X4405/VLOOKUP(CONCATENATE("USD",C4405),[1]GEINDICE!AR$1:AS$65536,2,0),"")</f>
        <v>196.11326064016882</v>
      </c>
      <c r="AD4405" s="33">
        <f>IFERROR($AA4405/VLOOKUP(CONCATENATE("USD",C4405),[1]GEINDICE!AR$1:AS$65536,2,0),"")</f>
        <v>88.074854027435791</v>
      </c>
      <c r="AE4405" s="33">
        <f>IFERROR($X4405/VLOOKUP(CONCATENATE("EUR",C4405),[1]GEINDICE!AR$1:AS$65536,2,0),"")</f>
        <v>174.33788812107187</v>
      </c>
      <c r="AF4405" s="33">
        <f>IFERROR($AA4405/VLOOKUP(CONCATENATE("EUR",C4405),[1]GEINDICE!AR$1:AS$65536,2,0),"")</f>
        <v>78.295491072824476</v>
      </c>
      <c r="AG4405" s="48" t="str">
        <f>VLOOKUP(E4405,[1]Apresentação!AW$1:AX$65536,2,0)</f>
        <v xml:space="preserve">                    4 - CERAMIC AUXILIARIES</v>
      </c>
      <c r="AH4405" s="48" t="str">
        <f t="shared" si="1166"/>
        <v xml:space="preserve">         5115000013 - OPTAPIX PA 42/15 BR</v>
      </c>
      <c r="AI4405" s="49" t="str">
        <f t="shared" si="1167"/>
        <v xml:space="preserve">     K00291 - REFRATARIOS PAULISTA IND E COM LTDA</v>
      </c>
      <c r="AJ4405" t="str">
        <f t="shared" si="1168"/>
        <v xml:space="preserve">     90 - SALES</v>
      </c>
      <c r="AK4405" t="str">
        <f t="shared" si="1169"/>
        <v/>
      </c>
      <c r="AL4405">
        <f t="shared" si="1170"/>
        <v>5</v>
      </c>
      <c r="AM4405" t="str">
        <f t="shared" si="1171"/>
        <v>2025 5</v>
      </c>
      <c r="AN4405" t="str">
        <f t="shared" si="1172"/>
        <v xml:space="preserve">REFRATARIOS </v>
      </c>
    </row>
    <row r="4406" spans="1:40" x14ac:dyDescent="0.35">
      <c r="A4406">
        <v>81668</v>
      </c>
      <c r="B4406" t="s">
        <v>274</v>
      </c>
      <c r="C4406" s="31">
        <v>45734</v>
      </c>
      <c r="D4406" t="s">
        <v>275</v>
      </c>
      <c r="E4406" t="s">
        <v>276</v>
      </c>
      <c r="F4406" t="s">
        <v>412</v>
      </c>
      <c r="G4406" t="s">
        <v>413</v>
      </c>
      <c r="H4406" t="s">
        <v>758</v>
      </c>
      <c r="I4406" t="s">
        <v>759</v>
      </c>
      <c r="J4406">
        <v>4000</v>
      </c>
      <c r="K4406">
        <v>26544</v>
      </c>
      <c r="L4406">
        <v>10016.750840000001</v>
      </c>
      <c r="M4406">
        <v>5345.96</v>
      </c>
      <c r="N4406">
        <v>6.6360000000000001</v>
      </c>
      <c r="O4406" s="32">
        <f t="shared" si="1156"/>
        <v>21198.04</v>
      </c>
      <c r="P4406" s="32">
        <f t="shared" si="1157"/>
        <v>11181.28916</v>
      </c>
      <c r="Q4406">
        <v>719135</v>
      </c>
      <c r="R4406" t="s">
        <v>298</v>
      </c>
      <c r="S4406" t="s">
        <v>298</v>
      </c>
      <c r="T4406" t="str">
        <f t="shared" si="1158"/>
        <v>VEN</v>
      </c>
      <c r="U4406" t="s">
        <v>300</v>
      </c>
      <c r="V4406" s="33">
        <f t="shared" si="1159"/>
        <v>26544</v>
      </c>
      <c r="W4406">
        <f t="shared" si="1160"/>
        <v>4000</v>
      </c>
      <c r="X4406" s="33">
        <f t="shared" si="1161"/>
        <v>21198.04</v>
      </c>
      <c r="Y4406" s="33">
        <f t="shared" si="1162"/>
        <v>5345.96</v>
      </c>
      <c r="Z4406" s="45">
        <f t="shared" si="1163"/>
        <v>0.39109739150090417</v>
      </c>
      <c r="AA4406" s="33">
        <f t="shared" si="1164"/>
        <v>10381.28916</v>
      </c>
      <c r="AB4406" s="45">
        <f t="shared" si="1165"/>
        <v>0.48972872775030146</v>
      </c>
      <c r="AC4406" s="33">
        <f>IFERROR($X4406/VLOOKUP(CONCATENATE("USD",C4406),[1]GEINDICE!AR$1:AS$65536,2,0),"")</f>
        <v>3728.6357559980302</v>
      </c>
      <c r="AD4406" s="33">
        <f>IFERROR($AA4406/VLOOKUP(CONCATENATE("USD",C4406),[1]GEINDICE!AR$1:AS$65536,2,0),"")</f>
        <v>1826.0200450291986</v>
      </c>
      <c r="AE4406" s="33">
        <f>IFERROR($X4406/VLOOKUP(CONCATENATE("EUR",C4406),[1]GEINDICE!AR$1:AS$65536,2,0),"")</f>
        <v>3412.324136376807</v>
      </c>
      <c r="AF4406" s="33">
        <f>IFERROR($AA4406/VLOOKUP(CONCATENATE("EUR",C4406),[1]GEINDICE!AR$1:AS$65536,2,0),"")</f>
        <v>1671.1131579794599</v>
      </c>
      <c r="AG4406" s="48" t="str">
        <f>VLOOKUP(E4406,[1]Apresentação!AW$1:AX$65536,2,0)</f>
        <v xml:space="preserve">                    4 - CERAMIC AUXILIARIES</v>
      </c>
      <c r="AH4406" s="48" t="str">
        <f t="shared" si="1166"/>
        <v xml:space="preserve">         5115000013 - OPTAPIX PA 42/15 BR</v>
      </c>
      <c r="AI4406" s="49" t="str">
        <f t="shared" si="1167"/>
        <v xml:space="preserve">     K00161 - CERAMICA ATLAS LTDA</v>
      </c>
      <c r="AJ4406" t="str">
        <f t="shared" si="1168"/>
        <v xml:space="preserve">     90 - SALES</v>
      </c>
      <c r="AK4406" t="str">
        <f t="shared" si="1169"/>
        <v/>
      </c>
      <c r="AL4406">
        <f t="shared" si="1170"/>
        <v>3</v>
      </c>
      <c r="AM4406" t="str">
        <f t="shared" si="1171"/>
        <v>2025 3</v>
      </c>
      <c r="AN4406" t="str">
        <f t="shared" si="1172"/>
        <v xml:space="preserve">CERAMICA </v>
      </c>
    </row>
    <row r="4407" spans="1:40" x14ac:dyDescent="0.35">
      <c r="A4407">
        <v>81669</v>
      </c>
      <c r="B4407" t="s">
        <v>274</v>
      </c>
      <c r="C4407" s="31">
        <v>45734</v>
      </c>
      <c r="D4407" t="s">
        <v>275</v>
      </c>
      <c r="E4407" t="s">
        <v>276</v>
      </c>
      <c r="F4407" t="s">
        <v>756</v>
      </c>
      <c r="G4407" t="s">
        <v>757</v>
      </c>
      <c r="H4407" t="s">
        <v>758</v>
      </c>
      <c r="I4407" t="s">
        <v>759</v>
      </c>
      <c r="J4407">
        <v>240</v>
      </c>
      <c r="K4407">
        <v>1396.32</v>
      </c>
      <c r="L4407">
        <v>601.00504999999998</v>
      </c>
      <c r="M4407">
        <v>281.22000000000003</v>
      </c>
      <c r="N4407">
        <v>5.8180000000000005</v>
      </c>
      <c r="O4407" s="32">
        <f t="shared" si="1156"/>
        <v>1115.0999999999999</v>
      </c>
      <c r="P4407" s="32">
        <f t="shared" si="1157"/>
        <v>514.09494999999993</v>
      </c>
      <c r="Q4407">
        <v>719137</v>
      </c>
      <c r="R4407" t="s">
        <v>298</v>
      </c>
      <c r="S4407" t="s">
        <v>298</v>
      </c>
      <c r="T4407" t="str">
        <f t="shared" si="1158"/>
        <v>VEN</v>
      </c>
      <c r="U4407" t="s">
        <v>300</v>
      </c>
      <c r="V4407" s="33">
        <f t="shared" si="1159"/>
        <v>1396.32</v>
      </c>
      <c r="W4407">
        <f t="shared" si="1160"/>
        <v>240</v>
      </c>
      <c r="X4407" s="33">
        <f t="shared" si="1161"/>
        <v>1115.0999999999999</v>
      </c>
      <c r="Y4407" s="33">
        <f t="shared" si="1162"/>
        <v>281.22000000000003</v>
      </c>
      <c r="Z4407" s="45">
        <f t="shared" si="1163"/>
        <v>0.33380238770482407</v>
      </c>
      <c r="AA4407" s="33">
        <f t="shared" si="1164"/>
        <v>466.09494999999993</v>
      </c>
      <c r="AB4407" s="45">
        <f t="shared" si="1165"/>
        <v>0.41798488924760108</v>
      </c>
      <c r="AC4407" s="33">
        <f>IFERROR($X4407/VLOOKUP(CONCATENATE("USD",C4407),[1]GEINDICE!AR$1:AS$65536,2,0),"")</f>
        <v>196.14085696193624</v>
      </c>
      <c r="AD4407" s="33">
        <f>IFERROR($AA4407/VLOOKUP(CONCATENATE("USD",C4407),[1]GEINDICE!AR$1:AS$65536,2,0),"")</f>
        <v>81.983914374164485</v>
      </c>
      <c r="AE4407" s="33">
        <f>IFERROR($X4407/VLOOKUP(CONCATENATE("EUR",C4407),[1]GEINDICE!AR$1:AS$65536,2,0),"")</f>
        <v>179.50162583303819</v>
      </c>
      <c r="AF4407" s="33">
        <f>IFERROR($AA4407/VLOOKUP(CONCATENATE("EUR",C4407),[1]GEINDICE!AR$1:AS$65536,2,0),"")</f>
        <v>75.028967193586794</v>
      </c>
      <c r="AG4407" s="48" t="str">
        <f>VLOOKUP(E4407,[1]Apresentação!AW$1:AX$65536,2,0)</f>
        <v xml:space="preserve">                    4 - CERAMIC AUXILIARIES</v>
      </c>
      <c r="AH4407" s="48" t="str">
        <f t="shared" si="1166"/>
        <v xml:space="preserve">         5115000013 - OPTAPIX PA 42/15 BR</v>
      </c>
      <c r="AI4407" s="49" t="str">
        <f t="shared" si="1167"/>
        <v xml:space="preserve">     K00291 - REFRATARIOS PAULISTA IND E COM LTDA</v>
      </c>
      <c r="AJ4407" t="str">
        <f t="shared" si="1168"/>
        <v xml:space="preserve">     90 - SALES</v>
      </c>
      <c r="AK4407" t="str">
        <f t="shared" si="1169"/>
        <v/>
      </c>
      <c r="AL4407">
        <f t="shared" si="1170"/>
        <v>3</v>
      </c>
      <c r="AM4407" t="str">
        <f t="shared" si="1171"/>
        <v>2025 3</v>
      </c>
      <c r="AN4407" t="str">
        <f t="shared" si="1172"/>
        <v xml:space="preserve">REFRATARIOS </v>
      </c>
    </row>
    <row r="4408" spans="1:40" x14ac:dyDescent="0.35">
      <c r="A4408">
        <v>82301</v>
      </c>
      <c r="B4408" t="s">
        <v>274</v>
      </c>
      <c r="C4408" s="31">
        <v>45783</v>
      </c>
      <c r="D4408" t="s">
        <v>275</v>
      </c>
      <c r="E4408" t="s">
        <v>276</v>
      </c>
      <c r="F4408" t="s">
        <v>760</v>
      </c>
      <c r="G4408" t="s">
        <v>761</v>
      </c>
      <c r="H4408" t="s">
        <v>758</v>
      </c>
      <c r="I4408" t="s">
        <v>759</v>
      </c>
      <c r="J4408">
        <v>1000</v>
      </c>
      <c r="K4408">
        <v>6262</v>
      </c>
      <c r="L4408">
        <v>2359.6099300000001</v>
      </c>
      <c r="M4408">
        <v>1261.1600000000001</v>
      </c>
      <c r="N4408">
        <v>6.2620000000000005</v>
      </c>
      <c r="O4408" s="32">
        <f t="shared" si="1156"/>
        <v>5000.84</v>
      </c>
      <c r="P4408" s="32">
        <f t="shared" si="1157"/>
        <v>2641.2300700000001</v>
      </c>
      <c r="Q4408">
        <v>737432</v>
      </c>
      <c r="R4408" t="s">
        <v>298</v>
      </c>
      <c r="S4408" t="s">
        <v>298</v>
      </c>
      <c r="T4408" t="str">
        <f t="shared" si="1158"/>
        <v>VEN</v>
      </c>
      <c r="U4408" t="s">
        <v>300</v>
      </c>
      <c r="V4408" s="33">
        <f t="shared" si="1159"/>
        <v>6262</v>
      </c>
      <c r="W4408">
        <f t="shared" si="1160"/>
        <v>1000</v>
      </c>
      <c r="X4408" s="33">
        <f t="shared" si="1161"/>
        <v>5000.84</v>
      </c>
      <c r="Y4408" s="33">
        <f t="shared" si="1162"/>
        <v>1261.1600000000001</v>
      </c>
      <c r="Z4408" s="45">
        <f t="shared" si="1163"/>
        <v>0.38984830245927821</v>
      </c>
      <c r="AA4408" s="33">
        <f t="shared" si="1164"/>
        <v>2441.2300700000001</v>
      </c>
      <c r="AB4408" s="45">
        <f t="shared" si="1165"/>
        <v>0.48816400244758879</v>
      </c>
      <c r="AC4408" s="33">
        <f>IFERROR($X4408/VLOOKUP(CONCATENATE("USD",C4408),[1]GEINDICE!AR$1:AS$65536,2,0),"")</f>
        <v>874.11990910679947</v>
      </c>
      <c r="AD4408" s="33">
        <f>IFERROR($AA4408/VLOOKUP(CONCATENATE("USD",C4408),[1]GEINDICE!AR$1:AS$65536,2,0),"")</f>
        <v>426.71387344869777</v>
      </c>
      <c r="AE4408" s="33">
        <f>IFERROR($X4408/VLOOKUP(CONCATENATE("EUR",C4408),[1]GEINDICE!AR$1:AS$65536,2,0),"")</f>
        <v>770.48609506201376</v>
      </c>
      <c r="AF4408" s="33">
        <f>IFERROR($AA4408/VLOOKUP(CONCATENATE("EUR",C4408),[1]GEINDICE!AR$1:AS$65536,2,0),"")</f>
        <v>376.123575995686</v>
      </c>
      <c r="AG4408" s="48" t="str">
        <f>VLOOKUP(E4408,[1]Apresentação!AW$1:AX$65536,2,0)</f>
        <v xml:space="preserve">                    4 - CERAMIC AUXILIARIES</v>
      </c>
      <c r="AH4408" s="48" t="str">
        <f t="shared" si="1166"/>
        <v xml:space="preserve">         5115000013 - OPTAPIX PA 42/15 BR</v>
      </c>
      <c r="AI4408" s="49" t="str">
        <f t="shared" si="1167"/>
        <v xml:space="preserve">     K00446 - ESTIVA REFRATARIOS ESPECIAIS LIMITADA</v>
      </c>
      <c r="AJ4408" t="str">
        <f t="shared" si="1168"/>
        <v xml:space="preserve">     90 - SALES</v>
      </c>
      <c r="AK4408" t="str">
        <f t="shared" si="1169"/>
        <v/>
      </c>
      <c r="AL4408">
        <f t="shared" si="1170"/>
        <v>5</v>
      </c>
      <c r="AM4408" t="str">
        <f t="shared" si="1171"/>
        <v>2025 5</v>
      </c>
      <c r="AN4408" t="str">
        <f t="shared" si="1172"/>
        <v xml:space="preserve">ESTIVA </v>
      </c>
    </row>
    <row r="4409" spans="1:40" x14ac:dyDescent="0.35">
      <c r="A4409">
        <v>81553</v>
      </c>
      <c r="B4409" t="s">
        <v>274</v>
      </c>
      <c r="C4409" s="31">
        <v>45723</v>
      </c>
      <c r="D4409" t="s">
        <v>275</v>
      </c>
      <c r="E4409" t="s">
        <v>276</v>
      </c>
      <c r="F4409" t="s">
        <v>756</v>
      </c>
      <c r="G4409" t="s">
        <v>757</v>
      </c>
      <c r="H4409" t="s">
        <v>758</v>
      </c>
      <c r="I4409" t="s">
        <v>759</v>
      </c>
      <c r="J4409">
        <v>240</v>
      </c>
      <c r="K4409">
        <v>1396.32</v>
      </c>
      <c r="L4409">
        <v>601.00504999999998</v>
      </c>
      <c r="M4409">
        <v>281.22000000000003</v>
      </c>
      <c r="N4409">
        <v>5.8180000000000005</v>
      </c>
      <c r="O4409" s="32">
        <f t="shared" si="1156"/>
        <v>1115.0999999999999</v>
      </c>
      <c r="P4409" s="32">
        <f t="shared" si="1157"/>
        <v>514.09494999999993</v>
      </c>
      <c r="Q4409">
        <v>715140</v>
      </c>
      <c r="R4409" t="s">
        <v>298</v>
      </c>
      <c r="S4409" t="s">
        <v>298</v>
      </c>
      <c r="T4409" t="str">
        <f t="shared" si="1158"/>
        <v>VEN</v>
      </c>
      <c r="U4409" t="s">
        <v>300</v>
      </c>
      <c r="V4409" s="33">
        <f t="shared" si="1159"/>
        <v>1396.32</v>
      </c>
      <c r="W4409">
        <f t="shared" si="1160"/>
        <v>240</v>
      </c>
      <c r="X4409" s="33">
        <f t="shared" si="1161"/>
        <v>1115.0999999999999</v>
      </c>
      <c r="Y4409" s="33">
        <f t="shared" si="1162"/>
        <v>281.22000000000003</v>
      </c>
      <c r="Z4409" s="45">
        <f t="shared" si="1163"/>
        <v>0.33380238770482407</v>
      </c>
      <c r="AA4409" s="33">
        <f t="shared" si="1164"/>
        <v>466.09494999999993</v>
      </c>
      <c r="AB4409" s="45">
        <f t="shared" si="1165"/>
        <v>0.41798488924760108</v>
      </c>
      <c r="AC4409" s="33">
        <f>IFERROR($X4409/VLOOKUP(CONCATENATE("USD",C4409),[1]GEINDICE!AR$1:AS$65536,2,0),"")</f>
        <v>193.2984329496602</v>
      </c>
      <c r="AD4409" s="33">
        <f>IFERROR($AA4409/VLOOKUP(CONCATENATE("USD",C4409),[1]GEINDICE!AR$1:AS$65536,2,0),"")</f>
        <v>80.795824088198557</v>
      </c>
      <c r="AE4409" s="33">
        <f>IFERROR($X4409/VLOOKUP(CONCATENATE("EUR",C4409),[1]GEINDICE!AR$1:AS$65536,2,0),"")</f>
        <v>177.81002344011605</v>
      </c>
      <c r="AF4409" s="33">
        <f>IFERROR($AA4409/VLOOKUP(CONCATENATE("EUR",C4409),[1]GEINDICE!AR$1:AS$65536,2,0),"")</f>
        <v>74.321902954730263</v>
      </c>
      <c r="AG4409" s="48" t="str">
        <f>VLOOKUP(E4409,[1]Apresentação!AW$1:AX$65536,2,0)</f>
        <v xml:space="preserve">                    4 - CERAMIC AUXILIARIES</v>
      </c>
      <c r="AH4409" s="48" t="str">
        <f t="shared" si="1166"/>
        <v xml:space="preserve">         5115000013 - OPTAPIX PA 42/15 BR</v>
      </c>
      <c r="AI4409" s="49" t="str">
        <f t="shared" si="1167"/>
        <v xml:space="preserve">     K00291 - REFRATARIOS PAULISTA IND E COM LTDA</v>
      </c>
      <c r="AJ4409" t="str">
        <f t="shared" si="1168"/>
        <v xml:space="preserve">     90 - SALES</v>
      </c>
      <c r="AK4409" t="str">
        <f t="shared" si="1169"/>
        <v/>
      </c>
      <c r="AL4409">
        <f t="shared" si="1170"/>
        <v>3</v>
      </c>
      <c r="AM4409" t="str">
        <f t="shared" si="1171"/>
        <v>2025 3</v>
      </c>
      <c r="AN4409" t="str">
        <f t="shared" si="1172"/>
        <v xml:space="preserve">REFRATARIOS </v>
      </c>
    </row>
    <row r="4410" spans="1:40" x14ac:dyDescent="0.35">
      <c r="A4410">
        <v>81958</v>
      </c>
      <c r="B4410" t="s">
        <v>274</v>
      </c>
      <c r="C4410" s="31">
        <v>45755</v>
      </c>
      <c r="D4410" t="s">
        <v>275</v>
      </c>
      <c r="E4410" t="s">
        <v>276</v>
      </c>
      <c r="F4410" t="s">
        <v>756</v>
      </c>
      <c r="G4410" t="s">
        <v>757</v>
      </c>
      <c r="H4410" t="s">
        <v>758</v>
      </c>
      <c r="I4410" t="s">
        <v>759</v>
      </c>
      <c r="J4410">
        <v>240</v>
      </c>
      <c r="K4410">
        <v>1396.32</v>
      </c>
      <c r="L4410">
        <v>566.30637999999999</v>
      </c>
      <c r="M4410">
        <v>281.22000000000003</v>
      </c>
      <c r="N4410">
        <v>5.8180000000000005</v>
      </c>
      <c r="O4410" s="32">
        <f t="shared" si="1156"/>
        <v>1115.0999999999999</v>
      </c>
      <c r="P4410" s="32">
        <f t="shared" si="1157"/>
        <v>548.79361999999992</v>
      </c>
      <c r="Q4410">
        <v>727244</v>
      </c>
      <c r="R4410" t="s">
        <v>298</v>
      </c>
      <c r="S4410" t="s">
        <v>298</v>
      </c>
      <c r="T4410" t="str">
        <f t="shared" si="1158"/>
        <v>VEN</v>
      </c>
      <c r="U4410" t="s">
        <v>300</v>
      </c>
      <c r="V4410" s="33">
        <f t="shared" si="1159"/>
        <v>1396.32</v>
      </c>
      <c r="W4410">
        <f t="shared" si="1160"/>
        <v>240</v>
      </c>
      <c r="X4410" s="33">
        <f t="shared" si="1161"/>
        <v>1115.0999999999999</v>
      </c>
      <c r="Y4410" s="33">
        <f t="shared" si="1162"/>
        <v>281.22000000000003</v>
      </c>
      <c r="Z4410" s="45">
        <f t="shared" si="1163"/>
        <v>0.35865247221267327</v>
      </c>
      <c r="AA4410" s="33">
        <f t="shared" si="1164"/>
        <v>500.79361999999992</v>
      </c>
      <c r="AB4410" s="45">
        <f t="shared" si="1165"/>
        <v>0.4491019818850327</v>
      </c>
      <c r="AC4410" s="33">
        <f>IFERROR($X4410/VLOOKUP(CONCATENATE("USD",C4410),[1]GEINDICE!AR$1:AS$65536,2,0),"")</f>
        <v>187.82845977631047</v>
      </c>
      <c r="AD4410" s="33">
        <f>IFERROR($AA4410/VLOOKUP(CONCATENATE("USD",C4410),[1]GEINDICE!AR$1:AS$65536,2,0),"")</f>
        <v>84.354133539954177</v>
      </c>
      <c r="AE4410" s="33">
        <f>IFERROR($X4410/VLOOKUP(CONCATENATE("EUR",C4410),[1]GEINDICE!AR$1:AS$65536,2,0),"")</f>
        <v>172.11520651972586</v>
      </c>
      <c r="AF4410" s="33">
        <f>IFERROR($AA4410/VLOOKUP(CONCATENATE("EUR",C4410),[1]GEINDICE!AR$1:AS$65536,2,0),"")</f>
        <v>77.297280360560578</v>
      </c>
      <c r="AG4410" s="48" t="str">
        <f>VLOOKUP(E4410,[1]Apresentação!AW$1:AX$65536,2,0)</f>
        <v xml:space="preserve">                    4 - CERAMIC AUXILIARIES</v>
      </c>
      <c r="AH4410" s="48" t="str">
        <f t="shared" si="1166"/>
        <v xml:space="preserve">         5115000013 - OPTAPIX PA 42/15 BR</v>
      </c>
      <c r="AI4410" s="49" t="str">
        <f t="shared" si="1167"/>
        <v xml:space="preserve">     K00291 - REFRATARIOS PAULISTA IND E COM LTDA</v>
      </c>
      <c r="AJ4410" t="str">
        <f t="shared" si="1168"/>
        <v xml:space="preserve">     90 - SALES</v>
      </c>
      <c r="AK4410" t="str">
        <f t="shared" si="1169"/>
        <v/>
      </c>
      <c r="AL4410">
        <f t="shared" si="1170"/>
        <v>4</v>
      </c>
      <c r="AM4410" t="str">
        <f t="shared" si="1171"/>
        <v>2025 4</v>
      </c>
      <c r="AN4410" t="str">
        <f t="shared" si="1172"/>
        <v xml:space="preserve">REFRATARIOS </v>
      </c>
    </row>
    <row r="4411" spans="1:40" x14ac:dyDescent="0.35">
      <c r="A4411">
        <v>81960</v>
      </c>
      <c r="B4411" t="s">
        <v>274</v>
      </c>
      <c r="C4411" s="31">
        <v>45755</v>
      </c>
      <c r="D4411" t="s">
        <v>275</v>
      </c>
      <c r="E4411" t="s">
        <v>276</v>
      </c>
      <c r="F4411" t="s">
        <v>760</v>
      </c>
      <c r="G4411" t="s">
        <v>761</v>
      </c>
      <c r="H4411" t="s">
        <v>758</v>
      </c>
      <c r="I4411" t="s">
        <v>759</v>
      </c>
      <c r="J4411">
        <v>1000</v>
      </c>
      <c r="K4411">
        <v>6262</v>
      </c>
      <c r="L4411">
        <v>2359.6099300000001</v>
      </c>
      <c r="M4411">
        <v>1261.1600000000001</v>
      </c>
      <c r="N4411">
        <v>6.2620000000000005</v>
      </c>
      <c r="O4411" s="32">
        <f t="shared" si="1156"/>
        <v>5000.84</v>
      </c>
      <c r="P4411" s="32">
        <f t="shared" si="1157"/>
        <v>2641.2300700000001</v>
      </c>
      <c r="Q4411">
        <v>727248</v>
      </c>
      <c r="R4411" t="s">
        <v>298</v>
      </c>
      <c r="S4411" t="s">
        <v>298</v>
      </c>
      <c r="T4411" t="str">
        <f t="shared" si="1158"/>
        <v>VEN</v>
      </c>
      <c r="U4411" t="s">
        <v>300</v>
      </c>
      <c r="V4411" s="33">
        <f t="shared" si="1159"/>
        <v>6262</v>
      </c>
      <c r="W4411">
        <f t="shared" si="1160"/>
        <v>1000</v>
      </c>
      <c r="X4411" s="33">
        <f t="shared" si="1161"/>
        <v>5000.84</v>
      </c>
      <c r="Y4411" s="33">
        <f t="shared" si="1162"/>
        <v>1261.1600000000001</v>
      </c>
      <c r="Z4411" s="45">
        <f t="shared" si="1163"/>
        <v>0.38984830245927821</v>
      </c>
      <c r="AA4411" s="33">
        <f t="shared" si="1164"/>
        <v>2441.2300700000001</v>
      </c>
      <c r="AB4411" s="45">
        <f t="shared" si="1165"/>
        <v>0.48816400244758879</v>
      </c>
      <c r="AC4411" s="33">
        <f>IFERROR($X4411/VLOOKUP(CONCATENATE("USD",C4411),[1]GEINDICE!AR$1:AS$65536,2,0),"")</f>
        <v>842.34604500741148</v>
      </c>
      <c r="AD4411" s="33">
        <f>IFERROR($AA4411/VLOOKUP(CONCATENATE("USD",C4411),[1]GEINDICE!AR$1:AS$65536,2,0),"")</f>
        <v>411.20301677671478</v>
      </c>
      <c r="AE4411" s="33">
        <f>IFERROR($X4411/VLOOKUP(CONCATENATE("EUR",C4411),[1]GEINDICE!AR$1:AS$65536,2,0),"")</f>
        <v>771.87750818052723</v>
      </c>
      <c r="AF4411" s="33">
        <f>IFERROR($AA4411/VLOOKUP(CONCATENATE("EUR",C4411),[1]GEINDICE!AR$1:AS$65536,2,0),"")</f>
        <v>376.80281379267763</v>
      </c>
      <c r="AG4411" s="48" t="str">
        <f>VLOOKUP(E4411,[1]Apresentação!AW$1:AX$65536,2,0)</f>
        <v xml:space="preserve">                    4 - CERAMIC AUXILIARIES</v>
      </c>
      <c r="AH4411" s="48" t="str">
        <f t="shared" si="1166"/>
        <v xml:space="preserve">         5115000013 - OPTAPIX PA 42/15 BR</v>
      </c>
      <c r="AI4411" s="49" t="str">
        <f t="shared" si="1167"/>
        <v xml:space="preserve">     K00446 - ESTIVA REFRATARIOS ESPECIAIS LIMITADA</v>
      </c>
      <c r="AJ4411" t="str">
        <f t="shared" si="1168"/>
        <v xml:space="preserve">     90 - SALES</v>
      </c>
      <c r="AK4411" t="str">
        <f t="shared" si="1169"/>
        <v/>
      </c>
      <c r="AL4411">
        <f t="shared" si="1170"/>
        <v>4</v>
      </c>
      <c r="AM4411" t="str">
        <f t="shared" si="1171"/>
        <v>2025 4</v>
      </c>
      <c r="AN4411" t="str">
        <f t="shared" si="1172"/>
        <v xml:space="preserve">ESTIVA </v>
      </c>
    </row>
    <row r="4412" spans="1:40" x14ac:dyDescent="0.35">
      <c r="A4412">
        <v>81067</v>
      </c>
      <c r="B4412" t="s">
        <v>274</v>
      </c>
      <c r="C4412" s="31">
        <v>45686</v>
      </c>
      <c r="D4412" t="s">
        <v>275</v>
      </c>
      <c r="E4412" t="s">
        <v>276</v>
      </c>
      <c r="F4412" t="s">
        <v>760</v>
      </c>
      <c r="G4412" t="s">
        <v>761</v>
      </c>
      <c r="H4412" t="s">
        <v>758</v>
      </c>
      <c r="I4412" t="s">
        <v>759</v>
      </c>
      <c r="J4412">
        <v>1000</v>
      </c>
      <c r="K4412">
        <v>6262</v>
      </c>
      <c r="L4412">
        <v>2504.1877100000002</v>
      </c>
      <c r="M4412">
        <v>1261.1600000000001</v>
      </c>
      <c r="N4412">
        <v>6.2620000000000005</v>
      </c>
      <c r="O4412" s="32">
        <f t="shared" si="1156"/>
        <v>5000.84</v>
      </c>
      <c r="P4412" s="32">
        <f t="shared" si="1157"/>
        <v>2496.65229</v>
      </c>
      <c r="Q4412">
        <v>708540</v>
      </c>
      <c r="R4412" t="s">
        <v>298</v>
      </c>
      <c r="S4412" t="s">
        <v>298</v>
      </c>
      <c r="T4412" t="str">
        <f t="shared" si="1158"/>
        <v>VEN</v>
      </c>
      <c r="U4412" t="s">
        <v>300</v>
      </c>
      <c r="V4412" s="33">
        <f t="shared" si="1159"/>
        <v>6262</v>
      </c>
      <c r="W4412">
        <f t="shared" si="1160"/>
        <v>1000</v>
      </c>
      <c r="X4412" s="33">
        <f t="shared" si="1161"/>
        <v>5000.84</v>
      </c>
      <c r="Y4412" s="33">
        <f t="shared" si="1162"/>
        <v>1261.1600000000001</v>
      </c>
      <c r="Z4412" s="45">
        <f t="shared" si="1163"/>
        <v>0.36676018684126477</v>
      </c>
      <c r="AA4412" s="33">
        <f t="shared" si="1164"/>
        <v>2296.65229</v>
      </c>
      <c r="AB4412" s="45">
        <f t="shared" si="1165"/>
        <v>0.45925330344502124</v>
      </c>
      <c r="AC4412" s="33">
        <f>IFERROR($X4412/VLOOKUP(CONCATENATE("USD",C4412),[1]GEINDICE!AR$1:AS$65536,2,0),"")</f>
        <v>853.44392108676357</v>
      </c>
      <c r="AD4412" s="33">
        <f>IFERROR($AA4412/VLOOKUP(CONCATENATE("USD",C4412),[1]GEINDICE!AR$1:AS$65536,2,0),"")</f>
        <v>391.94694006416819</v>
      </c>
      <c r="AE4412" s="33">
        <f>IFERROR($X4412/VLOOKUP(CONCATENATE("EUR",C4412),[1]GEINDICE!AR$1:AS$65536,2,0),"")</f>
        <v>818.96402076543905</v>
      </c>
      <c r="AF4412" s="33">
        <f>IFERROR($AA4412/VLOOKUP(CONCATENATE("EUR",C4412),[1]GEINDICE!AR$1:AS$65536,2,0),"")</f>
        <v>376.11193193914482</v>
      </c>
      <c r="AG4412" s="48" t="str">
        <f>VLOOKUP(E4412,[1]Apresentação!AW$1:AX$65536,2,0)</f>
        <v xml:space="preserve">                    4 - CERAMIC AUXILIARIES</v>
      </c>
      <c r="AH4412" s="48" t="str">
        <f t="shared" si="1166"/>
        <v xml:space="preserve">         5115000013 - OPTAPIX PA 42/15 BR</v>
      </c>
      <c r="AI4412" s="49" t="str">
        <f t="shared" si="1167"/>
        <v xml:space="preserve">     K00446 - ESTIVA REFRATARIOS ESPECIAIS LIMITADA</v>
      </c>
      <c r="AJ4412" t="str">
        <f t="shared" si="1168"/>
        <v xml:space="preserve">     90 - SALES</v>
      </c>
      <c r="AK4412" t="str">
        <f t="shared" si="1169"/>
        <v/>
      </c>
      <c r="AL4412">
        <f t="shared" si="1170"/>
        <v>1</v>
      </c>
      <c r="AM4412" t="str">
        <f t="shared" si="1171"/>
        <v>2025 1</v>
      </c>
      <c r="AN4412" t="str">
        <f t="shared" si="1172"/>
        <v xml:space="preserve">ESTIVA </v>
      </c>
    </row>
    <row r="4413" spans="1:40" x14ac:dyDescent="0.35">
      <c r="A4413">
        <v>80867</v>
      </c>
      <c r="B4413" t="s">
        <v>274</v>
      </c>
      <c r="C4413" s="31">
        <v>45671</v>
      </c>
      <c r="D4413" t="s">
        <v>275</v>
      </c>
      <c r="E4413" t="s">
        <v>276</v>
      </c>
      <c r="F4413" t="s">
        <v>760</v>
      </c>
      <c r="G4413" t="s">
        <v>761</v>
      </c>
      <c r="H4413" t="s">
        <v>758</v>
      </c>
      <c r="I4413" t="s">
        <v>759</v>
      </c>
      <c r="J4413">
        <v>1000</v>
      </c>
      <c r="K4413">
        <v>6262</v>
      </c>
      <c r="L4413">
        <v>2662.6830399999999</v>
      </c>
      <c r="M4413">
        <v>1261.1600000000001</v>
      </c>
      <c r="N4413">
        <v>6.2620000000000005</v>
      </c>
      <c r="O4413" s="32">
        <f t="shared" si="1156"/>
        <v>5000.84</v>
      </c>
      <c r="P4413" s="32">
        <f t="shared" si="1157"/>
        <v>2338.1569600000003</v>
      </c>
      <c r="Q4413">
        <v>707013</v>
      </c>
      <c r="R4413" t="s">
        <v>298</v>
      </c>
      <c r="S4413" t="s">
        <v>298</v>
      </c>
      <c r="T4413" t="str">
        <f t="shared" si="1158"/>
        <v>VEN</v>
      </c>
      <c r="U4413" t="s">
        <v>300</v>
      </c>
      <c r="V4413" s="33">
        <f t="shared" si="1159"/>
        <v>6262</v>
      </c>
      <c r="W4413">
        <f t="shared" si="1160"/>
        <v>1000</v>
      </c>
      <c r="X4413" s="33">
        <f t="shared" si="1161"/>
        <v>5000.84</v>
      </c>
      <c r="Y4413" s="33">
        <f t="shared" si="1162"/>
        <v>1261.1600000000001</v>
      </c>
      <c r="Z4413" s="45">
        <f t="shared" si="1163"/>
        <v>0.34144953050143728</v>
      </c>
      <c r="AA4413" s="33">
        <f t="shared" si="1164"/>
        <v>2138.1569600000003</v>
      </c>
      <c r="AB4413" s="45">
        <f t="shared" si="1165"/>
        <v>0.42755956199358514</v>
      </c>
      <c r="AC4413" s="33">
        <f>IFERROR($X4413/VLOOKUP(CONCATENATE("USD",C4413),[1]GEINDICE!AR$1:AS$65536,2,0),"")</f>
        <v>824.25541032783372</v>
      </c>
      <c r="AD4413" s="33">
        <f>IFERROR($AA4413/VLOOKUP(CONCATENATE("USD",C4413),[1]GEINDICE!AR$1:AS$65536,2,0),"")</f>
        <v>352.41828221061138</v>
      </c>
      <c r="AE4413" s="33">
        <f>IFERROR($X4413/VLOOKUP(CONCATENATE("EUR",C4413),[1]GEINDICE!AR$1:AS$65536,2,0),"")</f>
        <v>800.63399561326264</v>
      </c>
      <c r="AF4413" s="33">
        <f>IFERROR($AA4413/VLOOKUP(CONCATENATE("EUR",C4413),[1]GEINDICE!AR$1:AS$65536,2,0),"")</f>
        <v>342.31872048158056</v>
      </c>
      <c r="AG4413" s="48" t="str">
        <f>VLOOKUP(E4413,[1]Apresentação!AW$1:AX$65536,2,0)</f>
        <v xml:space="preserve">                    4 - CERAMIC AUXILIARIES</v>
      </c>
      <c r="AH4413" s="48" t="str">
        <f t="shared" si="1166"/>
        <v xml:space="preserve">         5115000013 - OPTAPIX PA 42/15 BR</v>
      </c>
      <c r="AI4413" s="49" t="str">
        <f t="shared" si="1167"/>
        <v xml:space="preserve">     K00446 - ESTIVA REFRATARIOS ESPECIAIS LIMITADA</v>
      </c>
      <c r="AJ4413" t="str">
        <f t="shared" si="1168"/>
        <v xml:space="preserve">     90 - SALES</v>
      </c>
      <c r="AK4413" t="str">
        <f t="shared" si="1169"/>
        <v/>
      </c>
      <c r="AL4413">
        <f t="shared" si="1170"/>
        <v>1</v>
      </c>
      <c r="AM4413" t="str">
        <f t="shared" si="1171"/>
        <v>2025 1</v>
      </c>
      <c r="AN4413" t="str">
        <f t="shared" si="1172"/>
        <v xml:space="preserve">ESTIVA </v>
      </c>
    </row>
    <row r="4414" spans="1:40" x14ac:dyDescent="0.35">
      <c r="A4414">
        <v>84404</v>
      </c>
      <c r="B4414" t="s">
        <v>274</v>
      </c>
      <c r="C4414" s="31">
        <v>45958</v>
      </c>
      <c r="D4414" t="s">
        <v>275</v>
      </c>
      <c r="E4414" t="s">
        <v>276</v>
      </c>
      <c r="F4414" t="s">
        <v>760</v>
      </c>
      <c r="G4414" t="s">
        <v>761</v>
      </c>
      <c r="H4414" t="s">
        <v>758</v>
      </c>
      <c r="I4414" t="s">
        <v>759</v>
      </c>
      <c r="J4414">
        <v>1000</v>
      </c>
      <c r="K4414">
        <v>6262</v>
      </c>
      <c r="L4414">
        <v>1946.4728700000001</v>
      </c>
      <c r="M4414">
        <v>1261.1600000000001</v>
      </c>
      <c r="N4414">
        <v>6.2620000000000005</v>
      </c>
      <c r="O4414" s="32">
        <f t="shared" si="1156"/>
        <v>5000.84</v>
      </c>
      <c r="P4414" s="32">
        <f t="shared" si="1157"/>
        <v>3054.3671300000001</v>
      </c>
      <c r="Q4414">
        <v>765458</v>
      </c>
      <c r="R4414" t="s">
        <v>298</v>
      </c>
      <c r="S4414" t="s">
        <v>298</v>
      </c>
      <c r="T4414" t="str">
        <f t="shared" si="1158"/>
        <v>VEN</v>
      </c>
      <c r="U4414" t="s">
        <v>300</v>
      </c>
      <c r="V4414" s="33">
        <f t="shared" si="1159"/>
        <v>6262</v>
      </c>
      <c r="W4414">
        <f t="shared" si="1160"/>
        <v>1000</v>
      </c>
      <c r="X4414" s="33">
        <f t="shared" si="1161"/>
        <v>5000.84</v>
      </c>
      <c r="Y4414" s="33">
        <f t="shared" si="1162"/>
        <v>1261.1600000000001</v>
      </c>
      <c r="Z4414" s="45">
        <f t="shared" si="1163"/>
        <v>0.45582355956563397</v>
      </c>
      <c r="AA4414" s="33">
        <f t="shared" si="1164"/>
        <v>2854.3671300000001</v>
      </c>
      <c r="AB4414" s="45">
        <f t="shared" si="1165"/>
        <v>0.57077753537405718</v>
      </c>
      <c r="AC4414" s="33">
        <f>IFERROR($X4414/VLOOKUP(CONCATENATE("USD",C4414),[1]GEINDICE!AR$1:AS$65536,2,0),"")</f>
        <v>931.42857142857133</v>
      </c>
      <c r="AD4414" s="33">
        <f>IFERROR($AA4414/VLOOKUP(CONCATENATE("USD",C4414),[1]GEINDICE!AR$1:AS$65536,2,0),"")</f>
        <v>531.63850437697886</v>
      </c>
      <c r="AE4414" s="33">
        <f>IFERROR($X4414/VLOOKUP(CONCATENATE("EUR",C4414),[1]GEINDICE!AR$1:AS$65536,2,0),"")</f>
        <v>798.8179480216603</v>
      </c>
      <c r="AF4414" s="33">
        <f>IFERROR($AA4414/VLOOKUP(CONCATENATE("EUR",C4414),[1]GEINDICE!AR$1:AS$65536,2,0),"")</f>
        <v>455.94733958436495</v>
      </c>
      <c r="AG4414" s="48" t="str">
        <f>VLOOKUP(E4414,[1]Apresentação!AW$1:AX$65536,2,0)</f>
        <v xml:space="preserve">                    4 - CERAMIC AUXILIARIES</v>
      </c>
      <c r="AH4414" s="48" t="str">
        <f t="shared" si="1166"/>
        <v xml:space="preserve">         5115000013 - OPTAPIX PA 42/15 BR</v>
      </c>
      <c r="AI4414" s="49" t="str">
        <f t="shared" si="1167"/>
        <v xml:space="preserve">     K00446 - ESTIVA REFRATARIOS ESPECIAIS LIMITADA</v>
      </c>
      <c r="AJ4414" t="str">
        <f t="shared" si="1168"/>
        <v xml:space="preserve">     90 - SALES</v>
      </c>
      <c r="AK4414" t="str">
        <f t="shared" si="1169"/>
        <v/>
      </c>
      <c r="AL4414">
        <f t="shared" si="1170"/>
        <v>10</v>
      </c>
      <c r="AM4414" t="str">
        <f t="shared" si="1171"/>
        <v>2025 10</v>
      </c>
      <c r="AN4414" t="str">
        <f t="shared" si="1172"/>
        <v xml:space="preserve">ESTIVA </v>
      </c>
    </row>
    <row r="4415" spans="1:40" x14ac:dyDescent="0.35">
      <c r="A4415">
        <v>83227</v>
      </c>
      <c r="B4415" t="s">
        <v>274</v>
      </c>
      <c r="C4415" s="31">
        <v>45861</v>
      </c>
      <c r="D4415" t="s">
        <v>275</v>
      </c>
      <c r="E4415" t="s">
        <v>276</v>
      </c>
      <c r="F4415" t="s">
        <v>756</v>
      </c>
      <c r="G4415" t="s">
        <v>757</v>
      </c>
      <c r="H4415" t="s">
        <v>758</v>
      </c>
      <c r="I4415" t="s">
        <v>759</v>
      </c>
      <c r="J4415">
        <v>240</v>
      </c>
      <c r="K4415">
        <v>1396.32</v>
      </c>
      <c r="L4415">
        <v>540.66246999999998</v>
      </c>
      <c r="M4415">
        <v>281.22000000000003</v>
      </c>
      <c r="N4415">
        <v>5.8180000000000005</v>
      </c>
      <c r="O4415" s="32">
        <f t="shared" si="1156"/>
        <v>1115.0999999999999</v>
      </c>
      <c r="P4415" s="32">
        <f t="shared" si="1157"/>
        <v>574.43752999999992</v>
      </c>
      <c r="Q4415">
        <v>744634</v>
      </c>
      <c r="R4415" t="s">
        <v>298</v>
      </c>
      <c r="S4415" t="s">
        <v>298</v>
      </c>
      <c r="T4415" t="str">
        <f t="shared" si="1158"/>
        <v>VEN</v>
      </c>
      <c r="U4415" t="s">
        <v>300</v>
      </c>
      <c r="V4415" s="33">
        <f t="shared" si="1159"/>
        <v>1396.32</v>
      </c>
      <c r="W4415">
        <f t="shared" si="1160"/>
        <v>240</v>
      </c>
      <c r="X4415" s="33">
        <f t="shared" si="1161"/>
        <v>1115.0999999999999</v>
      </c>
      <c r="Y4415" s="33">
        <f t="shared" si="1162"/>
        <v>281.22000000000003</v>
      </c>
      <c r="Z4415" s="45">
        <f t="shared" si="1163"/>
        <v>0.37701782542683621</v>
      </c>
      <c r="AA4415" s="33">
        <f t="shared" si="1164"/>
        <v>526.43752999999992</v>
      </c>
      <c r="AB4415" s="45">
        <f t="shared" si="1165"/>
        <v>0.4720989417989418</v>
      </c>
      <c r="AC4415" s="33">
        <f>IFERROR($X4415/VLOOKUP(CONCATENATE("USD",C4415),[1]GEINDICE!AR$1:AS$65536,2,0),"")</f>
        <v>200.78506221077839</v>
      </c>
      <c r="AD4415" s="33">
        <f>IFERROR($AA4415/VLOOKUP(CONCATENATE("USD",C4415),[1]GEINDICE!AR$1:AS$65536,2,0),"")</f>
        <v>94.790415398743164</v>
      </c>
      <c r="AE4415" s="33">
        <f>IFERROR($X4415/VLOOKUP(CONCATENATE("EUR",C4415),[1]GEINDICE!AR$1:AS$65536,2,0),"")</f>
        <v>170.92536672849062</v>
      </c>
      <c r="AF4415" s="33">
        <f>IFERROR($AA4415/VLOOKUP(CONCATENATE("EUR",C4415),[1]GEINDICE!AR$1:AS$65536,2,0),"")</f>
        <v>80.693684759116465</v>
      </c>
      <c r="AG4415" s="48" t="str">
        <f>VLOOKUP(E4415,[1]Apresentação!AW$1:AX$65536,2,0)</f>
        <v xml:space="preserve">                    4 - CERAMIC AUXILIARIES</v>
      </c>
      <c r="AH4415" s="48" t="str">
        <f t="shared" si="1166"/>
        <v xml:space="preserve">         5115000013 - OPTAPIX PA 42/15 BR</v>
      </c>
      <c r="AI4415" s="49" t="str">
        <f t="shared" si="1167"/>
        <v xml:space="preserve">     K00291 - REFRATARIOS PAULISTA IND E COM LTDA</v>
      </c>
      <c r="AJ4415" t="str">
        <f t="shared" si="1168"/>
        <v xml:space="preserve">     90 - SALES</v>
      </c>
      <c r="AK4415" t="str">
        <f t="shared" si="1169"/>
        <v/>
      </c>
      <c r="AL4415">
        <f t="shared" si="1170"/>
        <v>7</v>
      </c>
      <c r="AM4415" t="str">
        <f t="shared" si="1171"/>
        <v>2025 7</v>
      </c>
      <c r="AN4415" t="str">
        <f t="shared" si="1172"/>
        <v xml:space="preserve">REFRATARIOS </v>
      </c>
    </row>
    <row r="4416" spans="1:40" x14ac:dyDescent="0.35">
      <c r="A4416">
        <v>84150</v>
      </c>
      <c r="B4416" t="s">
        <v>274</v>
      </c>
      <c r="C4416" s="31">
        <v>45937</v>
      </c>
      <c r="D4416" t="s">
        <v>275</v>
      </c>
      <c r="E4416" t="s">
        <v>276</v>
      </c>
      <c r="F4416" t="s">
        <v>760</v>
      </c>
      <c r="G4416" t="s">
        <v>761</v>
      </c>
      <c r="H4416" t="s">
        <v>758</v>
      </c>
      <c r="I4416" t="s">
        <v>759</v>
      </c>
      <c r="J4416">
        <v>960</v>
      </c>
      <c r="K4416">
        <v>6011.52</v>
      </c>
      <c r="L4416">
        <v>2275.29637</v>
      </c>
      <c r="M4416">
        <v>1210.72</v>
      </c>
      <c r="N4416">
        <v>6.2620000000000005</v>
      </c>
      <c r="O4416" s="32">
        <f t="shared" si="1156"/>
        <v>4800.8</v>
      </c>
      <c r="P4416" s="32">
        <f t="shared" si="1157"/>
        <v>2525.5036300000002</v>
      </c>
      <c r="Q4416">
        <v>763552</v>
      </c>
      <c r="R4416" t="s">
        <v>298</v>
      </c>
      <c r="S4416" t="s">
        <v>298</v>
      </c>
      <c r="T4416" t="str">
        <f t="shared" si="1158"/>
        <v>VEN</v>
      </c>
      <c r="U4416" t="s">
        <v>300</v>
      </c>
      <c r="V4416" s="33">
        <f t="shared" si="1159"/>
        <v>6011.52</v>
      </c>
      <c r="W4416">
        <f t="shared" si="1160"/>
        <v>960</v>
      </c>
      <c r="X4416" s="33">
        <f t="shared" si="1161"/>
        <v>4800.8</v>
      </c>
      <c r="Y4416" s="33">
        <f t="shared" si="1162"/>
        <v>1210.72</v>
      </c>
      <c r="Z4416" s="45">
        <f t="shared" si="1163"/>
        <v>0.38817198146225912</v>
      </c>
      <c r="AA4416" s="33">
        <f t="shared" si="1164"/>
        <v>2333.5036300000002</v>
      </c>
      <c r="AB4416" s="45">
        <f t="shared" si="1165"/>
        <v>0.48606557865355776</v>
      </c>
      <c r="AC4416" s="33">
        <f>IFERROR($X4416/VLOOKUP(CONCATENATE("USD",C4416),[1]GEINDICE!AR$1:AS$65536,2,0),"")</f>
        <v>899.64956992672819</v>
      </c>
      <c r="AD4416" s="33">
        <f>IFERROR($AA4416/VLOOKUP(CONCATENATE("USD",C4416),[1]GEINDICE!AR$1:AS$65536,2,0),"")</f>
        <v>437.2886887918595</v>
      </c>
      <c r="AE4416" s="33">
        <f>IFERROR($X4416/VLOOKUP(CONCATENATE("EUR",C4416),[1]GEINDICE!AR$1:AS$65536,2,0),"")</f>
        <v>770.58153159660355</v>
      </c>
      <c r="AF4416" s="33">
        <f>IFERROR($AA4416/VLOOKUP(CONCATENATE("EUR",C4416),[1]GEINDICE!AR$1:AS$65536,2,0),"")</f>
        <v>374.55315805524793</v>
      </c>
      <c r="AG4416" s="48" t="str">
        <f>VLOOKUP(E4416,[1]Apresentação!AW$1:AX$65536,2,0)</f>
        <v xml:space="preserve">                    4 - CERAMIC AUXILIARIES</v>
      </c>
      <c r="AH4416" s="48" t="str">
        <f t="shared" si="1166"/>
        <v xml:space="preserve">         5115000013 - OPTAPIX PA 42/15 BR</v>
      </c>
      <c r="AI4416" s="49" t="str">
        <f t="shared" si="1167"/>
        <v xml:space="preserve">     K00446 - ESTIVA REFRATARIOS ESPECIAIS LIMITADA</v>
      </c>
      <c r="AJ4416" t="str">
        <f t="shared" si="1168"/>
        <v xml:space="preserve">     90 - SALES</v>
      </c>
      <c r="AK4416" t="str">
        <f t="shared" si="1169"/>
        <v/>
      </c>
      <c r="AL4416">
        <f t="shared" si="1170"/>
        <v>10</v>
      </c>
      <c r="AM4416" t="str">
        <f t="shared" si="1171"/>
        <v>2025 10</v>
      </c>
      <c r="AN4416" t="str">
        <f t="shared" si="1172"/>
        <v xml:space="preserve">ESTIVA </v>
      </c>
    </row>
    <row r="4417" spans="1:40" x14ac:dyDescent="0.35">
      <c r="A4417">
        <v>83880</v>
      </c>
      <c r="B4417" t="s">
        <v>274</v>
      </c>
      <c r="C4417" s="31">
        <v>45916</v>
      </c>
      <c r="D4417" t="s">
        <v>275</v>
      </c>
      <c r="E4417" t="s">
        <v>276</v>
      </c>
      <c r="F4417" t="s">
        <v>412</v>
      </c>
      <c r="G4417" t="s">
        <v>413</v>
      </c>
      <c r="H4417" t="s">
        <v>758</v>
      </c>
      <c r="I4417" t="s">
        <v>759</v>
      </c>
      <c r="J4417">
        <v>4000</v>
      </c>
      <c r="K4417">
        <v>26544</v>
      </c>
      <c r="L4417">
        <v>9480.4015500000005</v>
      </c>
      <c r="M4417">
        <v>5345.96</v>
      </c>
      <c r="N4417">
        <v>6.6360000000000001</v>
      </c>
      <c r="O4417" s="32">
        <f t="shared" si="1156"/>
        <v>21198.04</v>
      </c>
      <c r="P4417" s="32">
        <f t="shared" si="1157"/>
        <v>11717.63845</v>
      </c>
      <c r="Q4417">
        <v>761539</v>
      </c>
      <c r="R4417" t="s">
        <v>298</v>
      </c>
      <c r="S4417" t="s">
        <v>298</v>
      </c>
      <c r="T4417" t="str">
        <f t="shared" si="1158"/>
        <v>VEN</v>
      </c>
      <c r="U4417" t="s">
        <v>300</v>
      </c>
      <c r="V4417" s="33">
        <f t="shared" si="1159"/>
        <v>26544</v>
      </c>
      <c r="W4417">
        <f t="shared" si="1160"/>
        <v>4000</v>
      </c>
      <c r="X4417" s="33">
        <f t="shared" si="1161"/>
        <v>21198.04</v>
      </c>
      <c r="Y4417" s="33">
        <f t="shared" si="1162"/>
        <v>5345.96</v>
      </c>
      <c r="Z4417" s="45">
        <f t="shared" si="1163"/>
        <v>0.41130343768836652</v>
      </c>
      <c r="AA4417" s="33">
        <f t="shared" si="1164"/>
        <v>10917.63845</v>
      </c>
      <c r="AB4417" s="45">
        <f t="shared" si="1165"/>
        <v>0.51503056178778794</v>
      </c>
      <c r="AC4417" s="33">
        <f>IFERROR($X4417/VLOOKUP(CONCATENATE("USD",C4417),[1]GEINDICE!AR$1:AS$65536,2,0),"")</f>
        <v>3992.3986740997434</v>
      </c>
      <c r="AD4417" s="33">
        <f>IFERROR($AA4417/VLOOKUP(CONCATENATE("USD",C4417),[1]GEINDICE!AR$1:AS$65536,2,0),"")</f>
        <v>2056.2073320024106</v>
      </c>
      <c r="AE4417" s="33">
        <f>IFERROR($X4417/VLOOKUP(CONCATENATE("EUR",C4417),[1]GEINDICE!AR$1:AS$65536,2,0),"")</f>
        <v>3369.6890697526546</v>
      </c>
      <c r="AF4417" s="33">
        <f>IFERROR($AA4417/VLOOKUP(CONCATENATE("EUR",C4417),[1]GEINDICE!AR$1:AS$65536,2,0),"")</f>
        <v>1735.4928546448782</v>
      </c>
      <c r="AG4417" s="48" t="str">
        <f>VLOOKUP(E4417,[1]Apresentação!AW$1:AX$65536,2,0)</f>
        <v xml:space="preserve">                    4 - CERAMIC AUXILIARIES</v>
      </c>
      <c r="AH4417" s="48" t="str">
        <f t="shared" si="1166"/>
        <v xml:space="preserve">         5115000013 - OPTAPIX PA 42/15 BR</v>
      </c>
      <c r="AI4417" s="49" t="str">
        <f t="shared" si="1167"/>
        <v xml:space="preserve">     K00161 - CERAMICA ATLAS LTDA</v>
      </c>
      <c r="AJ4417" t="str">
        <f t="shared" si="1168"/>
        <v xml:space="preserve">     90 - SALES</v>
      </c>
      <c r="AK4417" t="str">
        <f t="shared" si="1169"/>
        <v/>
      </c>
      <c r="AL4417">
        <f t="shared" si="1170"/>
        <v>9</v>
      </c>
      <c r="AM4417" t="str">
        <f t="shared" si="1171"/>
        <v>2025 9</v>
      </c>
      <c r="AN4417" t="str">
        <f t="shared" si="1172"/>
        <v xml:space="preserve">CERAMICA </v>
      </c>
    </row>
    <row r="4418" spans="1:40" x14ac:dyDescent="0.35">
      <c r="A4418">
        <v>83486</v>
      </c>
      <c r="B4418" t="s">
        <v>274</v>
      </c>
      <c r="C4418" s="31">
        <v>45882</v>
      </c>
      <c r="D4418" t="s">
        <v>275</v>
      </c>
      <c r="E4418" t="s">
        <v>276</v>
      </c>
      <c r="F4418" t="s">
        <v>412</v>
      </c>
      <c r="G4418" t="s">
        <v>413</v>
      </c>
      <c r="H4418" t="s">
        <v>758</v>
      </c>
      <c r="I4418" t="s">
        <v>759</v>
      </c>
      <c r="J4418">
        <v>4000</v>
      </c>
      <c r="K4418">
        <v>26544</v>
      </c>
      <c r="L4418">
        <v>9490.9452199999996</v>
      </c>
      <c r="M4418">
        <v>5345.96</v>
      </c>
      <c r="N4418">
        <v>6.6360000000000001</v>
      </c>
      <c r="O4418" s="32">
        <f t="shared" si="1156"/>
        <v>21198.04</v>
      </c>
      <c r="P4418" s="32">
        <f t="shared" si="1157"/>
        <v>11707.094780000001</v>
      </c>
      <c r="Q4418">
        <v>753822</v>
      </c>
      <c r="R4418" t="s">
        <v>298</v>
      </c>
      <c r="S4418" t="s">
        <v>298</v>
      </c>
      <c r="T4418" t="str">
        <f t="shared" si="1158"/>
        <v>VEN</v>
      </c>
      <c r="U4418" t="s">
        <v>300</v>
      </c>
      <c r="V4418" s="33">
        <f t="shared" si="1159"/>
        <v>26544</v>
      </c>
      <c r="W4418">
        <f t="shared" si="1160"/>
        <v>4000</v>
      </c>
      <c r="X4418" s="33">
        <f t="shared" si="1161"/>
        <v>21198.04</v>
      </c>
      <c r="Y4418" s="33">
        <f t="shared" si="1162"/>
        <v>5345.96</v>
      </c>
      <c r="Z4418" s="45">
        <f t="shared" si="1163"/>
        <v>0.4109062228752261</v>
      </c>
      <c r="AA4418" s="33">
        <f t="shared" si="1164"/>
        <v>10907.094780000001</v>
      </c>
      <c r="AB4418" s="45">
        <f t="shared" si="1165"/>
        <v>0.51453317287824729</v>
      </c>
      <c r="AC4418" s="33">
        <f>IFERROR($X4418/VLOOKUP(CONCATENATE("USD",C4418),[1]GEINDICE!AR$1:AS$65536,2,0),"")</f>
        <v>3930.8040350096426</v>
      </c>
      <c r="AD4418" s="33">
        <f>IFERROR($AA4418/VLOOKUP(CONCATENATE("USD",C4418),[1]GEINDICE!AR$1:AS$65536,2,0),"")</f>
        <v>2022.5290720961284</v>
      </c>
      <c r="AE4418" s="33">
        <f>IFERROR($X4418/VLOOKUP(CONCATENATE("EUR",C4418),[1]GEINDICE!AR$1:AS$65536,2,0),"")</f>
        <v>3355.6600338763042</v>
      </c>
      <c r="AF4418" s="33">
        <f>IFERROR($AA4418/VLOOKUP(CONCATENATE("EUR",C4418),[1]GEINDICE!AR$1:AS$65536,2,0),"")</f>
        <v>1726.5984043311016</v>
      </c>
      <c r="AG4418" s="48" t="str">
        <f>VLOOKUP(E4418,[1]Apresentação!AW$1:AX$65536,2,0)</f>
        <v xml:space="preserve">                    4 - CERAMIC AUXILIARIES</v>
      </c>
      <c r="AH4418" s="48" t="str">
        <f t="shared" si="1166"/>
        <v xml:space="preserve">         5115000013 - OPTAPIX PA 42/15 BR</v>
      </c>
      <c r="AI4418" s="49" t="str">
        <f t="shared" si="1167"/>
        <v xml:space="preserve">     K00161 - CERAMICA ATLAS LTDA</v>
      </c>
      <c r="AJ4418" t="str">
        <f t="shared" si="1168"/>
        <v xml:space="preserve">     90 - SALES</v>
      </c>
      <c r="AK4418" t="str">
        <f t="shared" si="1169"/>
        <v/>
      </c>
      <c r="AL4418">
        <f t="shared" si="1170"/>
        <v>8</v>
      </c>
      <c r="AM4418" t="str">
        <f t="shared" si="1171"/>
        <v>2025 8</v>
      </c>
      <c r="AN4418" t="str">
        <f t="shared" si="1172"/>
        <v xml:space="preserve">CERAMICA </v>
      </c>
    </row>
    <row r="4419" spans="1:40" x14ac:dyDescent="0.35">
      <c r="A4419">
        <v>83484</v>
      </c>
      <c r="B4419" t="s">
        <v>274</v>
      </c>
      <c r="C4419" s="31">
        <v>45881</v>
      </c>
      <c r="D4419" t="s">
        <v>275</v>
      </c>
      <c r="E4419" t="s">
        <v>276</v>
      </c>
      <c r="F4419" t="s">
        <v>760</v>
      </c>
      <c r="G4419" t="s">
        <v>761</v>
      </c>
      <c r="H4419" t="s">
        <v>758</v>
      </c>
      <c r="I4419" t="s">
        <v>759</v>
      </c>
      <c r="J4419">
        <v>1000</v>
      </c>
      <c r="K4419">
        <v>6262</v>
      </c>
      <c r="L4419">
        <v>2372.7363099999998</v>
      </c>
      <c r="M4419">
        <v>1261.1600000000001</v>
      </c>
      <c r="N4419">
        <v>6.2620000000000005</v>
      </c>
      <c r="O4419" s="32">
        <f t="shared" si="1156"/>
        <v>5000.84</v>
      </c>
      <c r="P4419" s="32">
        <f t="shared" si="1157"/>
        <v>2628.1036900000004</v>
      </c>
      <c r="Q4419">
        <v>753305</v>
      </c>
      <c r="R4419" t="s">
        <v>298</v>
      </c>
      <c r="S4419" t="s">
        <v>298</v>
      </c>
      <c r="T4419" t="str">
        <f t="shared" si="1158"/>
        <v>VEN</v>
      </c>
      <c r="U4419" t="s">
        <v>300</v>
      </c>
      <c r="V4419" s="33">
        <f t="shared" si="1159"/>
        <v>6262</v>
      </c>
      <c r="W4419">
        <f t="shared" si="1160"/>
        <v>1000</v>
      </c>
      <c r="X4419" s="33">
        <f t="shared" si="1161"/>
        <v>5000.84</v>
      </c>
      <c r="Y4419" s="33">
        <f t="shared" si="1162"/>
        <v>1261.1600000000001</v>
      </c>
      <c r="Z4419" s="45">
        <f t="shared" si="1163"/>
        <v>0.38775210635579693</v>
      </c>
      <c r="AA4419" s="33">
        <f t="shared" si="1164"/>
        <v>2428.1036900000004</v>
      </c>
      <c r="AB4419" s="45">
        <f t="shared" si="1165"/>
        <v>0.48553916741987352</v>
      </c>
      <c r="AC4419" s="33">
        <f>IFERROR($X4419/VLOOKUP(CONCATENATE("USD",C4419),[1]GEINDICE!AR$1:AS$65536,2,0),"")</f>
        <v>925.19055724117504</v>
      </c>
      <c r="AD4419" s="33">
        <f>IFERROR($AA4419/VLOOKUP(CONCATENATE("USD",C4419),[1]GEINDICE!AR$1:AS$65536,2,0),"")</f>
        <v>449.216252867609</v>
      </c>
      <c r="AE4419" s="33">
        <f>IFERROR($X4419/VLOOKUP(CONCATENATE("EUR",C4419),[1]GEINDICE!AR$1:AS$65536,2,0),"")</f>
        <v>792.58895316586108</v>
      </c>
      <c r="AF4419" s="33">
        <f>IFERROR($AA4419/VLOOKUP(CONCATENATE("EUR",C4419),[1]GEINDICE!AR$1:AS$65536,2,0),"")</f>
        <v>384.83298042634129</v>
      </c>
      <c r="AG4419" s="48" t="str">
        <f>VLOOKUP(E4419,[1]Apresentação!AW$1:AX$65536,2,0)</f>
        <v xml:space="preserve">                    4 - CERAMIC AUXILIARIES</v>
      </c>
      <c r="AH4419" s="48" t="str">
        <f t="shared" si="1166"/>
        <v xml:space="preserve">         5115000013 - OPTAPIX PA 42/15 BR</v>
      </c>
      <c r="AI4419" s="49" t="str">
        <f t="shared" si="1167"/>
        <v xml:space="preserve">     K00446 - ESTIVA REFRATARIOS ESPECIAIS LIMITADA</v>
      </c>
      <c r="AJ4419" t="str">
        <f t="shared" si="1168"/>
        <v xml:space="preserve">     90 - SALES</v>
      </c>
      <c r="AK4419" t="str">
        <f t="shared" si="1169"/>
        <v/>
      </c>
      <c r="AL4419">
        <f t="shared" si="1170"/>
        <v>8</v>
      </c>
      <c r="AM4419" t="str">
        <f t="shared" si="1171"/>
        <v>2025 8</v>
      </c>
      <c r="AN4419" t="str">
        <f t="shared" si="1172"/>
        <v xml:space="preserve">ESTIVA </v>
      </c>
    </row>
    <row r="4420" spans="1:40" x14ac:dyDescent="0.35">
      <c r="A4420">
        <v>84304</v>
      </c>
      <c r="B4420" t="s">
        <v>274</v>
      </c>
      <c r="C4420" s="31">
        <v>45951</v>
      </c>
      <c r="D4420" t="s">
        <v>275</v>
      </c>
      <c r="E4420" t="s">
        <v>276</v>
      </c>
      <c r="F4420" t="s">
        <v>756</v>
      </c>
      <c r="G4420" t="s">
        <v>757</v>
      </c>
      <c r="H4420" t="s">
        <v>758</v>
      </c>
      <c r="I4420" t="s">
        <v>759</v>
      </c>
      <c r="J4420">
        <v>240</v>
      </c>
      <c r="K4420">
        <v>1396.32</v>
      </c>
      <c r="L4420">
        <v>467.15348999999998</v>
      </c>
      <c r="M4420">
        <v>281.22000000000003</v>
      </c>
      <c r="N4420">
        <v>5.8180000000000005</v>
      </c>
      <c r="O4420" s="32">
        <f t="shared" ref="O4420:O4483" si="1173">$K4420-$Y4420</f>
        <v>1115.0999999999999</v>
      </c>
      <c r="P4420" s="32">
        <f t="shared" ref="P4420:P4483" si="1174">($O4420-$L4420)</f>
        <v>647.94650999999999</v>
      </c>
      <c r="Q4420">
        <v>764795</v>
      </c>
      <c r="R4420" t="s">
        <v>298</v>
      </c>
      <c r="S4420" t="s">
        <v>298</v>
      </c>
      <c r="T4420" t="str">
        <f t="shared" ref="T4420:T4483" si="1175">MID($U4420,1,3)</f>
        <v>VEN</v>
      </c>
      <c r="U4420" t="s">
        <v>300</v>
      </c>
      <c r="V4420" s="33">
        <f t="shared" ref="V4420:V4483" si="1176">IF($T4420="DEV",-$K4420,$K4420)</f>
        <v>1396.32</v>
      </c>
      <c r="W4420">
        <f t="shared" ref="W4420:W4483" si="1177">IF($T4420="DEV",-$J4420,$J4420)</f>
        <v>240</v>
      </c>
      <c r="X4420" s="33">
        <f t="shared" ref="X4420:X4483" si="1178">$V4420-$Y4420</f>
        <v>1115.0999999999999</v>
      </c>
      <c r="Y4420" s="33">
        <f t="shared" ref="Y4420:Y4483" si="1179">IF(A4420=59876,M4420,IF(A4420=59868,M4420,IF(R4420="6111",((K4420*0.12)+M4420),IF(T4420="DEV",-M4420,M4420))))</f>
        <v>281.22000000000003</v>
      </c>
      <c r="Z4420" s="45">
        <f t="shared" ref="Z4420:Z4483" si="1180">IFERROR($AA4420/$V4420,0)</f>
        <v>0.4296626203162599</v>
      </c>
      <c r="AA4420" s="33">
        <f t="shared" ref="AA4420:AA4483" si="1181">IF(VLOOKUP(AL4420,AR:AS,2,0)="sim",IF($T4420="DEV",($X4420-$L4420),$P4420)-(0.2*W4420),IF(VLOOKUP(AL4420,AR:AS,2,0)="OK",IF($T4420="DEV",($X4420-$L4420),$P4420)-(0.2*W4420),IF($T4420="DEV",($X4420-$L4420),$P4420)))</f>
        <v>599.94650999999999</v>
      </c>
      <c r="AB4420" s="45">
        <f t="shared" ref="AB4420:AB4483" si="1182">IFERROR($AA4420/$X4420,0)</f>
        <v>0.53802036588646762</v>
      </c>
      <c r="AC4420" s="33">
        <f>IFERROR($X4420/VLOOKUP(CONCATENATE("USD",C4420),[1]GEINDICE!AR$1:AS$65536,2,0),"")</f>
        <v>207.08290001485662</v>
      </c>
      <c r="AD4420" s="33">
        <f>IFERROR($AA4420/VLOOKUP(CONCATENATE("USD",C4420),[1]GEINDICE!AR$1:AS$65536,2,0),"")</f>
        <v>111.41481763482395</v>
      </c>
      <c r="AE4420" s="33">
        <f>IFERROR($X4420/VLOOKUP(CONCATENATE("EUR",C4420),[1]GEINDICE!AR$1:AS$65536,2,0),"")</f>
        <v>178.27338129496403</v>
      </c>
      <c r="AF4420" s="33">
        <f>IFERROR($AA4420/VLOOKUP(CONCATENATE("EUR",C4420),[1]GEINDICE!AR$1:AS$65536,2,0),"")</f>
        <v>95.914709832134292</v>
      </c>
      <c r="AG4420" s="48" t="str">
        <f>VLOOKUP(E4420,[1]Apresentação!AW$1:AX$65536,2,0)</f>
        <v xml:space="preserve">                    4 - CERAMIC AUXILIARIES</v>
      </c>
      <c r="AH4420" s="48" t="str">
        <f t="shared" ref="AH4420:AH4483" si="1183">CONCATENATE("         ",H4420," - ",I4420)</f>
        <v xml:space="preserve">         5115000013 - OPTAPIX PA 42/15 BR</v>
      </c>
      <c r="AI4420" s="49" t="str">
        <f t="shared" ref="AI4420:AI4483" si="1184">CONCATENATE("     ",F4420," - ",G4420)</f>
        <v xml:space="preserve">     K00291 - REFRATARIOS PAULISTA IND E COM LTDA</v>
      </c>
      <c r="AJ4420" t="str">
        <f t="shared" ref="AJ4420:AJ4483" si="1185">IF(RIGHT(I4420,2)="BR","     90 - SALES","     93 - RESALES")</f>
        <v xml:space="preserve">     90 - SALES</v>
      </c>
      <c r="AK4420" t="str">
        <f t="shared" ref="AK4420:AK4483" si="1186">IF(R4420="3201","EXP",IF(R4420="7101","EXP",""))</f>
        <v/>
      </c>
      <c r="AL4420">
        <f t="shared" ref="AL4420:AL4483" si="1187">VLOOKUP(MONTH(C4420),AQ:AR,2,0)</f>
        <v>10</v>
      </c>
      <c r="AM4420" t="str">
        <f t="shared" ref="AM4420:AM4483" si="1188">CONCATENATE(YEAR(C4420)," ",MONTH(C4420))</f>
        <v>2025 10</v>
      </c>
      <c r="AN4420" t="str">
        <f t="shared" ref="AN4420:AN4483" si="1189">MID(G4420,1,SEARCH(" ",G4420,1))</f>
        <v xml:space="preserve">REFRATARIOS </v>
      </c>
    </row>
    <row r="4421" spans="1:40" x14ac:dyDescent="0.35">
      <c r="A4421">
        <v>84305</v>
      </c>
      <c r="B4421" t="s">
        <v>274</v>
      </c>
      <c r="C4421" s="31">
        <v>45951</v>
      </c>
      <c r="D4421" t="s">
        <v>275</v>
      </c>
      <c r="E4421" t="s">
        <v>276</v>
      </c>
      <c r="F4421" t="s">
        <v>412</v>
      </c>
      <c r="G4421" t="s">
        <v>413</v>
      </c>
      <c r="H4421" t="s">
        <v>758</v>
      </c>
      <c r="I4421" t="s">
        <v>759</v>
      </c>
      <c r="J4421">
        <v>1000</v>
      </c>
      <c r="K4421">
        <v>6636</v>
      </c>
      <c r="L4421">
        <v>1946.4728700000001</v>
      </c>
      <c r="M4421">
        <v>1336.49</v>
      </c>
      <c r="N4421">
        <v>6.6360000000000001</v>
      </c>
      <c r="O4421" s="32">
        <f t="shared" si="1173"/>
        <v>5299.51</v>
      </c>
      <c r="P4421" s="32">
        <f t="shared" si="1174"/>
        <v>3353.0371300000002</v>
      </c>
      <c r="Q4421">
        <v>764801</v>
      </c>
      <c r="R4421" t="s">
        <v>298</v>
      </c>
      <c r="S4421" t="s">
        <v>298</v>
      </c>
      <c r="T4421" t="str">
        <f t="shared" si="1175"/>
        <v>VEN</v>
      </c>
      <c r="U4421" t="s">
        <v>300</v>
      </c>
      <c r="V4421" s="33">
        <f t="shared" si="1176"/>
        <v>6636</v>
      </c>
      <c r="W4421">
        <f t="shared" si="1177"/>
        <v>1000</v>
      </c>
      <c r="X4421" s="33">
        <f t="shared" si="1178"/>
        <v>5299.51</v>
      </c>
      <c r="Y4421" s="33">
        <f t="shared" si="1179"/>
        <v>1336.49</v>
      </c>
      <c r="Z4421" s="45">
        <f t="shared" si="1180"/>
        <v>0.47514121910789636</v>
      </c>
      <c r="AA4421" s="33">
        <f t="shared" si="1181"/>
        <v>3153.0371300000002</v>
      </c>
      <c r="AB4421" s="45">
        <f t="shared" si="1182"/>
        <v>0.5949676724829277</v>
      </c>
      <c r="AC4421" s="33">
        <f>IFERROR($X4421/VLOOKUP(CONCATENATE("USD",C4421),[1]GEINDICE!AR$1:AS$65536,2,0),"")</f>
        <v>984.16097162383005</v>
      </c>
      <c r="AD4421" s="33">
        <f>IFERROR($AA4421/VLOOKUP(CONCATENATE("USD",C4421),[1]GEINDICE!AR$1:AS$65536,2,0),"")</f>
        <v>585.5439626355668</v>
      </c>
      <c r="AE4421" s="33">
        <f>IFERROR($X4421/VLOOKUP(CONCATENATE("EUR",C4421),[1]GEINDICE!AR$1:AS$65536,2,0),"")</f>
        <v>847.24380495603521</v>
      </c>
      <c r="AF4421" s="33">
        <f>IFERROR($AA4421/VLOOKUP(CONCATENATE("EUR",C4421),[1]GEINDICE!AR$1:AS$65536,2,0),"")</f>
        <v>504.08267466027183</v>
      </c>
      <c r="AG4421" s="48" t="str">
        <f>VLOOKUP(E4421,[1]Apresentação!AW$1:AX$65536,2,0)</f>
        <v xml:space="preserve">                    4 - CERAMIC AUXILIARIES</v>
      </c>
      <c r="AH4421" s="48" t="str">
        <f t="shared" si="1183"/>
        <v xml:space="preserve">         5115000013 - OPTAPIX PA 42/15 BR</v>
      </c>
      <c r="AI4421" s="49" t="str">
        <f t="shared" si="1184"/>
        <v xml:space="preserve">     K00161 - CERAMICA ATLAS LTDA</v>
      </c>
      <c r="AJ4421" t="str">
        <f t="shared" si="1185"/>
        <v xml:space="preserve">     90 - SALES</v>
      </c>
      <c r="AK4421" t="str">
        <f t="shared" si="1186"/>
        <v/>
      </c>
      <c r="AL4421">
        <f t="shared" si="1187"/>
        <v>10</v>
      </c>
      <c r="AM4421" t="str">
        <f t="shared" si="1188"/>
        <v>2025 10</v>
      </c>
      <c r="AN4421" t="str">
        <f t="shared" si="1189"/>
        <v xml:space="preserve">CERAMICA </v>
      </c>
    </row>
    <row r="4422" spans="1:40" x14ac:dyDescent="0.35">
      <c r="A4422">
        <v>83156</v>
      </c>
      <c r="B4422" t="s">
        <v>274</v>
      </c>
      <c r="C4422" s="31">
        <v>45855</v>
      </c>
      <c r="D4422" t="s">
        <v>275</v>
      </c>
      <c r="E4422" t="s">
        <v>276</v>
      </c>
      <c r="F4422" t="s">
        <v>760</v>
      </c>
      <c r="G4422" t="s">
        <v>761</v>
      </c>
      <c r="H4422" t="s">
        <v>758</v>
      </c>
      <c r="I4422" t="s">
        <v>759</v>
      </c>
      <c r="J4422">
        <v>1000</v>
      </c>
      <c r="K4422">
        <v>6262</v>
      </c>
      <c r="L4422">
        <v>2252.7602999999999</v>
      </c>
      <c r="M4422">
        <v>1261.1600000000001</v>
      </c>
      <c r="N4422">
        <v>6.2620000000000005</v>
      </c>
      <c r="O4422" s="32">
        <f t="shared" si="1173"/>
        <v>5000.84</v>
      </c>
      <c r="P4422" s="32">
        <f t="shared" si="1174"/>
        <v>2748.0797000000002</v>
      </c>
      <c r="Q4422">
        <v>744160</v>
      </c>
      <c r="R4422" t="s">
        <v>298</v>
      </c>
      <c r="S4422" t="s">
        <v>298</v>
      </c>
      <c r="T4422" t="str">
        <f t="shared" si="1175"/>
        <v>VEN</v>
      </c>
      <c r="U4422" t="s">
        <v>300</v>
      </c>
      <c r="V4422" s="33">
        <f t="shared" si="1176"/>
        <v>6262</v>
      </c>
      <c r="W4422">
        <f t="shared" si="1177"/>
        <v>1000</v>
      </c>
      <c r="X4422" s="33">
        <f t="shared" si="1178"/>
        <v>5000.84</v>
      </c>
      <c r="Y4422" s="33">
        <f t="shared" si="1179"/>
        <v>1261.1600000000001</v>
      </c>
      <c r="Z4422" s="45">
        <f t="shared" si="1180"/>
        <v>0.4069114819546471</v>
      </c>
      <c r="AA4422" s="33">
        <f t="shared" si="1181"/>
        <v>2548.0797000000002</v>
      </c>
      <c r="AB4422" s="45">
        <f t="shared" si="1182"/>
        <v>0.50953033890306432</v>
      </c>
      <c r="AC4422" s="33">
        <f>IFERROR($X4422/VLOOKUP(CONCATENATE("USD",C4422),[1]GEINDICE!AR$1:AS$65536,2,0),"")</f>
        <v>897.22087661696889</v>
      </c>
      <c r="AD4422" s="33">
        <f>IFERROR($AA4422/VLOOKUP(CONCATENATE("USD",C4422),[1]GEINDICE!AR$1:AS$65536,2,0),"")</f>
        <v>457.16125733354863</v>
      </c>
      <c r="AE4422" s="33">
        <f>IFERROR($X4422/VLOOKUP(CONCATENATE("EUR",C4422),[1]GEINDICE!AR$1:AS$65536,2,0),"")</f>
        <v>773.59693088298991</v>
      </c>
      <c r="AF4422" s="33">
        <f>IFERROR($AA4422/VLOOKUP(CONCATENATE("EUR",C4422),[1]GEINDICE!AR$1:AS$65536,2,0),"")</f>
        <v>394.17110636718024</v>
      </c>
      <c r="AG4422" s="48" t="str">
        <f>VLOOKUP(E4422,[1]Apresentação!AW$1:AX$65536,2,0)</f>
        <v xml:space="preserve">                    4 - CERAMIC AUXILIARIES</v>
      </c>
      <c r="AH4422" s="48" t="str">
        <f t="shared" si="1183"/>
        <v xml:space="preserve">         5115000013 - OPTAPIX PA 42/15 BR</v>
      </c>
      <c r="AI4422" s="49" t="str">
        <f t="shared" si="1184"/>
        <v xml:space="preserve">     K00446 - ESTIVA REFRATARIOS ESPECIAIS LIMITADA</v>
      </c>
      <c r="AJ4422" t="str">
        <f t="shared" si="1185"/>
        <v xml:space="preserve">     90 - SALES</v>
      </c>
      <c r="AK4422" t="str">
        <f t="shared" si="1186"/>
        <v/>
      </c>
      <c r="AL4422">
        <f t="shared" si="1187"/>
        <v>7</v>
      </c>
      <c r="AM4422" t="str">
        <f t="shared" si="1188"/>
        <v>2025 7</v>
      </c>
      <c r="AN4422" t="str">
        <f t="shared" si="1189"/>
        <v xml:space="preserve">ESTIVA </v>
      </c>
    </row>
    <row r="4423" spans="1:40" x14ac:dyDescent="0.35">
      <c r="A4423">
        <v>82599</v>
      </c>
      <c r="B4423" t="s">
        <v>274</v>
      </c>
      <c r="C4423" s="31">
        <v>45807</v>
      </c>
      <c r="D4423" t="s">
        <v>275</v>
      </c>
      <c r="E4423" t="s">
        <v>276</v>
      </c>
      <c r="F4423" t="s">
        <v>760</v>
      </c>
      <c r="G4423" t="s">
        <v>761</v>
      </c>
      <c r="H4423" t="s">
        <v>758</v>
      </c>
      <c r="I4423" t="s">
        <v>759</v>
      </c>
      <c r="J4423">
        <v>1000</v>
      </c>
      <c r="K4423">
        <v>6262</v>
      </c>
      <c r="L4423">
        <v>2359.6099300000001</v>
      </c>
      <c r="M4423">
        <v>1261.1600000000001</v>
      </c>
      <c r="N4423">
        <v>6.2620000000000005</v>
      </c>
      <c r="O4423" s="32">
        <f t="shared" si="1173"/>
        <v>5000.84</v>
      </c>
      <c r="P4423" s="32">
        <f t="shared" si="1174"/>
        <v>2641.2300700000001</v>
      </c>
      <c r="Q4423">
        <v>740068</v>
      </c>
      <c r="R4423" t="s">
        <v>298</v>
      </c>
      <c r="S4423" t="s">
        <v>298</v>
      </c>
      <c r="T4423" t="str">
        <f t="shared" si="1175"/>
        <v>VEN</v>
      </c>
      <c r="U4423" t="s">
        <v>300</v>
      </c>
      <c r="V4423" s="33">
        <f t="shared" si="1176"/>
        <v>6262</v>
      </c>
      <c r="W4423">
        <f t="shared" si="1177"/>
        <v>1000</v>
      </c>
      <c r="X4423" s="33">
        <f t="shared" si="1178"/>
        <v>5000.84</v>
      </c>
      <c r="Y4423" s="33">
        <f t="shared" si="1179"/>
        <v>1261.1600000000001</v>
      </c>
      <c r="Z4423" s="45">
        <f t="shared" si="1180"/>
        <v>0.38984830245927821</v>
      </c>
      <c r="AA4423" s="33">
        <f t="shared" si="1181"/>
        <v>2441.2300700000001</v>
      </c>
      <c r="AB4423" s="45">
        <f t="shared" si="1182"/>
        <v>0.48816400244758879</v>
      </c>
      <c r="AC4423" s="33">
        <f>IFERROR($X4423/VLOOKUP(CONCATENATE("USD",C4423),[1]GEINDICE!AR$1:AS$65536,2,0),"")</f>
        <v>876.0032932191217</v>
      </c>
      <c r="AD4423" s="33">
        <f>IFERROR($AA4423/VLOOKUP(CONCATENATE("USD",C4423),[1]GEINDICE!AR$1:AS$65536,2,0),"")</f>
        <v>427.63327377511519</v>
      </c>
      <c r="AE4423" s="33">
        <f>IFERROR($X4423/VLOOKUP(CONCATENATE("EUR",C4423),[1]GEINDICE!AR$1:AS$65536,2,0),"")</f>
        <v>772.00858329345294</v>
      </c>
      <c r="AF4423" s="33">
        <f>IFERROR($AA4423/VLOOKUP(CONCATENATE("EUR",C4423),[1]GEINDICE!AR$1:AS$65536,2,0),"")</f>
        <v>376.86679994442471</v>
      </c>
      <c r="AG4423" s="48" t="str">
        <f>VLOOKUP(E4423,[1]Apresentação!AW$1:AX$65536,2,0)</f>
        <v xml:space="preserve">                    4 - CERAMIC AUXILIARIES</v>
      </c>
      <c r="AH4423" s="48" t="str">
        <f t="shared" si="1183"/>
        <v xml:space="preserve">         5115000013 - OPTAPIX PA 42/15 BR</v>
      </c>
      <c r="AI4423" s="49" t="str">
        <f t="shared" si="1184"/>
        <v xml:space="preserve">     K00446 - ESTIVA REFRATARIOS ESPECIAIS LIMITADA</v>
      </c>
      <c r="AJ4423" t="str">
        <f t="shared" si="1185"/>
        <v xml:space="preserve">     90 - SALES</v>
      </c>
      <c r="AK4423" t="str">
        <f t="shared" si="1186"/>
        <v/>
      </c>
      <c r="AL4423">
        <f t="shared" si="1187"/>
        <v>5</v>
      </c>
      <c r="AM4423" t="str">
        <f t="shared" si="1188"/>
        <v>2025 5</v>
      </c>
      <c r="AN4423" t="str">
        <f t="shared" si="1189"/>
        <v xml:space="preserve">ESTIVA </v>
      </c>
    </row>
    <row r="4424" spans="1:40" x14ac:dyDescent="0.35">
      <c r="A4424">
        <v>83921</v>
      </c>
      <c r="B4424" t="s">
        <v>274</v>
      </c>
      <c r="C4424" s="31">
        <v>45919</v>
      </c>
      <c r="D4424" t="s">
        <v>275</v>
      </c>
      <c r="E4424" t="s">
        <v>276</v>
      </c>
      <c r="F4424" t="s">
        <v>756</v>
      </c>
      <c r="G4424" t="s">
        <v>757</v>
      </c>
      <c r="H4424" t="s">
        <v>758</v>
      </c>
      <c r="I4424" t="s">
        <v>759</v>
      </c>
      <c r="J4424">
        <v>240</v>
      </c>
      <c r="K4424">
        <v>1396.32</v>
      </c>
      <c r="L4424">
        <v>568.82408999999996</v>
      </c>
      <c r="M4424">
        <v>281.22000000000003</v>
      </c>
      <c r="N4424">
        <v>5.8180000000000005</v>
      </c>
      <c r="O4424" s="32">
        <f t="shared" si="1173"/>
        <v>1115.0999999999999</v>
      </c>
      <c r="P4424" s="32">
        <f t="shared" si="1174"/>
        <v>546.27590999999995</v>
      </c>
      <c r="Q4424">
        <v>761935</v>
      </c>
      <c r="R4424" t="s">
        <v>298</v>
      </c>
      <c r="S4424" t="s">
        <v>298</v>
      </c>
      <c r="T4424" t="str">
        <f t="shared" si="1175"/>
        <v>VEN</v>
      </c>
      <c r="U4424" t="s">
        <v>300</v>
      </c>
      <c r="V4424" s="33">
        <f t="shared" si="1176"/>
        <v>1396.32</v>
      </c>
      <c r="W4424">
        <f t="shared" si="1177"/>
        <v>240</v>
      </c>
      <c r="X4424" s="33">
        <f t="shared" si="1178"/>
        <v>1115.0999999999999</v>
      </c>
      <c r="Y4424" s="33">
        <f t="shared" si="1179"/>
        <v>281.22000000000003</v>
      </c>
      <c r="Z4424" s="45">
        <f t="shared" si="1180"/>
        <v>0.3568493683396356</v>
      </c>
      <c r="AA4424" s="33">
        <f t="shared" si="1181"/>
        <v>498.27590999999995</v>
      </c>
      <c r="AB4424" s="45">
        <f t="shared" si="1182"/>
        <v>0.44684414850686038</v>
      </c>
      <c r="AC4424" s="33">
        <f>IFERROR($X4424/VLOOKUP(CONCATENATE("USD",C4424),[1]GEINDICE!AR$1:AS$65536,2,0),"")</f>
        <v>209.30625422329001</v>
      </c>
      <c r="AD4424" s="33">
        <f>IFERROR($AA4424/VLOOKUP(CONCATENATE("USD",C4424),[1]GEINDICE!AR$1:AS$65536,2,0),"")</f>
        <v>93.527274945566475</v>
      </c>
      <c r="AE4424" s="33">
        <f>IFERROR($X4424/VLOOKUP(CONCATENATE("EUR",C4424),[1]GEINDICE!AR$1:AS$65536,2,0),"")</f>
        <v>178.07125405215501</v>
      </c>
      <c r="AF4424" s="33">
        <f>IFERROR($AA4424/VLOOKUP(CONCATENATE("EUR",C4424),[1]GEINDICE!AR$1:AS$65536,2,0),"")</f>
        <v>79.570097890484007</v>
      </c>
      <c r="AG4424" s="48" t="str">
        <f>VLOOKUP(E4424,[1]Apresentação!AW$1:AX$65536,2,0)</f>
        <v xml:space="preserve">                    4 - CERAMIC AUXILIARIES</v>
      </c>
      <c r="AH4424" s="48" t="str">
        <f t="shared" si="1183"/>
        <v xml:space="preserve">         5115000013 - OPTAPIX PA 42/15 BR</v>
      </c>
      <c r="AI4424" s="49" t="str">
        <f t="shared" si="1184"/>
        <v xml:space="preserve">     K00291 - REFRATARIOS PAULISTA IND E COM LTDA</v>
      </c>
      <c r="AJ4424" t="str">
        <f t="shared" si="1185"/>
        <v xml:space="preserve">     90 - SALES</v>
      </c>
      <c r="AK4424" t="str">
        <f t="shared" si="1186"/>
        <v/>
      </c>
      <c r="AL4424">
        <f t="shared" si="1187"/>
        <v>9</v>
      </c>
      <c r="AM4424" t="str">
        <f t="shared" si="1188"/>
        <v>2025 9</v>
      </c>
      <c r="AN4424" t="str">
        <f t="shared" si="1189"/>
        <v xml:space="preserve">REFRATARIOS </v>
      </c>
    </row>
    <row r="4425" spans="1:40" x14ac:dyDescent="0.35">
      <c r="A4425">
        <v>83665</v>
      </c>
      <c r="B4425" t="s">
        <v>274</v>
      </c>
      <c r="C4425" s="31">
        <v>45896</v>
      </c>
      <c r="D4425" t="s">
        <v>275</v>
      </c>
      <c r="E4425" t="s">
        <v>276</v>
      </c>
      <c r="F4425" t="s">
        <v>760</v>
      </c>
      <c r="G4425" t="s">
        <v>761</v>
      </c>
      <c r="H4425" t="s">
        <v>758</v>
      </c>
      <c r="I4425" t="s">
        <v>759</v>
      </c>
      <c r="J4425">
        <v>1000</v>
      </c>
      <c r="K4425">
        <v>6262</v>
      </c>
      <c r="L4425">
        <v>2370.1003900000001</v>
      </c>
      <c r="M4425">
        <v>1261.1600000000001</v>
      </c>
      <c r="N4425">
        <v>6.2620000000000005</v>
      </c>
      <c r="O4425" s="32">
        <f t="shared" si="1173"/>
        <v>5000.84</v>
      </c>
      <c r="P4425" s="32">
        <f t="shared" si="1174"/>
        <v>2630.7396100000001</v>
      </c>
      <c r="Q4425">
        <v>759909</v>
      </c>
      <c r="R4425" t="s">
        <v>298</v>
      </c>
      <c r="S4425" t="s">
        <v>298</v>
      </c>
      <c r="T4425" t="str">
        <f t="shared" si="1175"/>
        <v>VEN</v>
      </c>
      <c r="U4425" t="s">
        <v>300</v>
      </c>
      <c r="V4425" s="33">
        <f t="shared" si="1176"/>
        <v>6262</v>
      </c>
      <c r="W4425">
        <f t="shared" si="1177"/>
        <v>1000</v>
      </c>
      <c r="X4425" s="33">
        <f t="shared" si="1178"/>
        <v>5000.84</v>
      </c>
      <c r="Y4425" s="33">
        <f t="shared" si="1179"/>
        <v>1261.1600000000001</v>
      </c>
      <c r="Z4425" s="45">
        <f t="shared" si="1180"/>
        <v>0.38817304535292241</v>
      </c>
      <c r="AA4425" s="33">
        <f t="shared" si="1181"/>
        <v>2430.7396100000001</v>
      </c>
      <c r="AB4425" s="45">
        <f t="shared" si="1182"/>
        <v>0.48606626286783822</v>
      </c>
      <c r="AC4425" s="33">
        <f>IFERROR($X4425/VLOOKUP(CONCATENATE("USD",C4425),[1]GEINDICE!AR$1:AS$65536,2,0),"")</f>
        <v>918.79914749761156</v>
      </c>
      <c r="AD4425" s="33">
        <f>IFERROR($AA4425/VLOOKUP(CONCATENATE("USD",C4425),[1]GEINDICE!AR$1:AS$65536,2,0),"")</f>
        <v>446.59726795031969</v>
      </c>
      <c r="AE4425" s="33">
        <f>IFERROR($X4425/VLOOKUP(CONCATENATE("EUR",C4425),[1]GEINDICE!AR$1:AS$65536,2,0),"")</f>
        <v>791.32223558453063</v>
      </c>
      <c r="AF4425" s="33">
        <f>IFERROR($AA4425/VLOOKUP(CONCATENATE("EUR",C4425),[1]GEINDICE!AR$1:AS$65536,2,0),"")</f>
        <v>384.63504177479587</v>
      </c>
      <c r="AG4425" s="48" t="str">
        <f>VLOOKUP(E4425,[1]Apresentação!AW$1:AX$65536,2,0)</f>
        <v xml:space="preserve">                    4 - CERAMIC AUXILIARIES</v>
      </c>
      <c r="AH4425" s="48" t="str">
        <f t="shared" si="1183"/>
        <v xml:space="preserve">         5115000013 - OPTAPIX PA 42/15 BR</v>
      </c>
      <c r="AI4425" s="49" t="str">
        <f t="shared" si="1184"/>
        <v xml:space="preserve">     K00446 - ESTIVA REFRATARIOS ESPECIAIS LIMITADA</v>
      </c>
      <c r="AJ4425" t="str">
        <f t="shared" si="1185"/>
        <v xml:space="preserve">     90 - SALES</v>
      </c>
      <c r="AK4425" t="str">
        <f t="shared" si="1186"/>
        <v/>
      </c>
      <c r="AL4425">
        <f t="shared" si="1187"/>
        <v>8</v>
      </c>
      <c r="AM4425" t="str">
        <f t="shared" si="1188"/>
        <v>2025 8</v>
      </c>
      <c r="AN4425" t="str">
        <f t="shared" si="1189"/>
        <v xml:space="preserve">ESTIVA </v>
      </c>
    </row>
    <row r="4426" spans="1:40" x14ac:dyDescent="0.35">
      <c r="A4426">
        <v>83341</v>
      </c>
      <c r="B4426" t="s">
        <v>274</v>
      </c>
      <c r="C4426" s="31">
        <v>45869</v>
      </c>
      <c r="D4426" t="s">
        <v>275</v>
      </c>
      <c r="E4426" t="s">
        <v>276</v>
      </c>
      <c r="F4426" t="s">
        <v>756</v>
      </c>
      <c r="G4426" t="s">
        <v>757</v>
      </c>
      <c r="H4426" t="s">
        <v>758</v>
      </c>
      <c r="I4426" t="s">
        <v>759</v>
      </c>
      <c r="J4426">
        <v>240</v>
      </c>
      <c r="K4426">
        <v>1396.32</v>
      </c>
      <c r="L4426">
        <v>540.66246999999998</v>
      </c>
      <c r="M4426">
        <v>281.22000000000003</v>
      </c>
      <c r="N4426">
        <v>5.8180000000000005</v>
      </c>
      <c r="O4426" s="32">
        <f t="shared" si="1173"/>
        <v>1115.0999999999999</v>
      </c>
      <c r="P4426" s="32">
        <f t="shared" si="1174"/>
        <v>574.43752999999992</v>
      </c>
      <c r="Q4426">
        <v>746554</v>
      </c>
      <c r="R4426" t="s">
        <v>298</v>
      </c>
      <c r="S4426" t="s">
        <v>298</v>
      </c>
      <c r="T4426" t="str">
        <f t="shared" si="1175"/>
        <v>VEN</v>
      </c>
      <c r="U4426" t="s">
        <v>300</v>
      </c>
      <c r="V4426" s="33">
        <f t="shared" si="1176"/>
        <v>1396.32</v>
      </c>
      <c r="W4426">
        <f t="shared" si="1177"/>
        <v>240</v>
      </c>
      <c r="X4426" s="33">
        <f t="shared" si="1178"/>
        <v>1115.0999999999999</v>
      </c>
      <c r="Y4426" s="33">
        <f t="shared" si="1179"/>
        <v>281.22000000000003</v>
      </c>
      <c r="Z4426" s="45">
        <f t="shared" si="1180"/>
        <v>0.37701782542683621</v>
      </c>
      <c r="AA4426" s="33">
        <f t="shared" si="1181"/>
        <v>526.43752999999992</v>
      </c>
      <c r="AB4426" s="45">
        <f t="shared" si="1182"/>
        <v>0.4720989417989418</v>
      </c>
      <c r="AC4426" s="33">
        <f>IFERROR($X4426/VLOOKUP(CONCATENATE("USD",C4426),[1]GEINDICE!AR$1:AS$65536,2,0),"")</f>
        <v>199.00417603597811</v>
      </c>
      <c r="AD4426" s="33">
        <f>IFERROR($AA4426/VLOOKUP(CONCATENATE("USD",C4426),[1]GEINDICE!AR$1:AS$65536,2,0),"")</f>
        <v>93.949660920155594</v>
      </c>
      <c r="AE4426" s="33">
        <f>IFERROR($X4426/VLOOKUP(CONCATENATE("EUR",C4426),[1]GEINDICE!AR$1:AS$65536,2,0),"")</f>
        <v>174.13098472781783</v>
      </c>
      <c r="AF4426" s="33">
        <f>IFERROR($AA4426/VLOOKUP(CONCATENATE("EUR",C4426),[1]GEINDICE!AR$1:AS$65536,2,0),"")</f>
        <v>82.207053624410491</v>
      </c>
      <c r="AG4426" s="48" t="str">
        <f>VLOOKUP(E4426,[1]Apresentação!AW$1:AX$65536,2,0)</f>
        <v xml:space="preserve">                    4 - CERAMIC AUXILIARIES</v>
      </c>
      <c r="AH4426" s="48" t="str">
        <f t="shared" si="1183"/>
        <v xml:space="preserve">         5115000013 - OPTAPIX PA 42/15 BR</v>
      </c>
      <c r="AI4426" s="49" t="str">
        <f t="shared" si="1184"/>
        <v xml:space="preserve">     K00291 - REFRATARIOS PAULISTA IND E COM LTDA</v>
      </c>
      <c r="AJ4426" t="str">
        <f t="shared" si="1185"/>
        <v xml:space="preserve">     90 - SALES</v>
      </c>
      <c r="AK4426" t="str">
        <f t="shared" si="1186"/>
        <v/>
      </c>
      <c r="AL4426">
        <f t="shared" si="1187"/>
        <v>7</v>
      </c>
      <c r="AM4426" t="str">
        <f t="shared" si="1188"/>
        <v>2025 7</v>
      </c>
      <c r="AN4426" t="str">
        <f t="shared" si="1189"/>
        <v xml:space="preserve">REFRATARIOS </v>
      </c>
    </row>
    <row r="4427" spans="1:40" x14ac:dyDescent="0.35">
      <c r="A4427">
        <v>82916</v>
      </c>
      <c r="B4427" t="s">
        <v>274</v>
      </c>
      <c r="C4427" s="31">
        <v>45835</v>
      </c>
      <c r="D4427" t="s">
        <v>275</v>
      </c>
      <c r="E4427" t="s">
        <v>276</v>
      </c>
      <c r="F4427" t="s">
        <v>756</v>
      </c>
      <c r="G4427" t="s">
        <v>757</v>
      </c>
      <c r="H4427" t="s">
        <v>758</v>
      </c>
      <c r="I4427" t="s">
        <v>759</v>
      </c>
      <c r="J4427">
        <v>120</v>
      </c>
      <c r="K4427">
        <v>698.16</v>
      </c>
      <c r="L4427">
        <v>283.15319</v>
      </c>
      <c r="M4427">
        <v>140.61000000000001</v>
      </c>
      <c r="N4427">
        <v>5.8180000000000005</v>
      </c>
      <c r="O4427" s="32">
        <f t="shared" si="1173"/>
        <v>557.54999999999995</v>
      </c>
      <c r="P4427" s="32">
        <f t="shared" si="1174"/>
        <v>274.39680999999996</v>
      </c>
      <c r="Q4427">
        <v>742259</v>
      </c>
      <c r="R4427" t="s">
        <v>298</v>
      </c>
      <c r="S4427" t="s">
        <v>298</v>
      </c>
      <c r="T4427" t="str">
        <f t="shared" si="1175"/>
        <v>VEN</v>
      </c>
      <c r="U4427" t="s">
        <v>300</v>
      </c>
      <c r="V4427" s="33">
        <f t="shared" si="1176"/>
        <v>698.16</v>
      </c>
      <c r="W4427">
        <f t="shared" si="1177"/>
        <v>120</v>
      </c>
      <c r="X4427" s="33">
        <f t="shared" si="1178"/>
        <v>557.54999999999995</v>
      </c>
      <c r="Y4427" s="33">
        <f t="shared" si="1179"/>
        <v>140.61000000000001</v>
      </c>
      <c r="Z4427" s="45">
        <f t="shared" si="1180"/>
        <v>0.35865247221267327</v>
      </c>
      <c r="AA4427" s="33">
        <f t="shared" si="1181"/>
        <v>250.39680999999996</v>
      </c>
      <c r="AB4427" s="45">
        <f t="shared" si="1182"/>
        <v>0.4491019818850327</v>
      </c>
      <c r="AC4427" s="33">
        <f>IFERROR($X4427/VLOOKUP(CONCATENATE("USD",C4427),[1]GEINDICE!AR$1:AS$65536,2,0),"")</f>
        <v>101.81887908836902</v>
      </c>
      <c r="AD4427" s="33">
        <f>IFERROR($AA4427/VLOOKUP(CONCATENATE("USD",C4427),[1]GEINDICE!AR$1:AS$65536,2,0),"")</f>
        <v>45.727060391899037</v>
      </c>
      <c r="AE4427" s="33">
        <f>IFERROR($X4427/VLOOKUP(CONCATENATE("EUR",C4427),[1]GEINDICE!AR$1:AS$65536,2,0),"")</f>
        <v>86.847147151824785</v>
      </c>
      <c r="AF4427" s="33">
        <f>IFERROR($AA4427/VLOOKUP(CONCATENATE("EUR",C4427),[1]GEINDICE!AR$1:AS$65536,2,0),"")</f>
        <v>39.00322590694558</v>
      </c>
      <c r="AG4427" s="48" t="str">
        <f>VLOOKUP(E4427,[1]Apresentação!AW$1:AX$65536,2,0)</f>
        <v xml:space="preserve">                    4 - CERAMIC AUXILIARIES</v>
      </c>
      <c r="AH4427" s="48" t="str">
        <f t="shared" si="1183"/>
        <v xml:space="preserve">         5115000013 - OPTAPIX PA 42/15 BR</v>
      </c>
      <c r="AI4427" s="49" t="str">
        <f t="shared" si="1184"/>
        <v xml:space="preserve">     K00291 - REFRATARIOS PAULISTA IND E COM LTDA</v>
      </c>
      <c r="AJ4427" t="str">
        <f t="shared" si="1185"/>
        <v xml:space="preserve">     90 - SALES</v>
      </c>
      <c r="AK4427" t="str">
        <f t="shared" si="1186"/>
        <v/>
      </c>
      <c r="AL4427">
        <f t="shared" si="1187"/>
        <v>6</v>
      </c>
      <c r="AM4427" t="str">
        <f t="shared" si="1188"/>
        <v>2025 6</v>
      </c>
      <c r="AN4427" t="str">
        <f t="shared" si="1189"/>
        <v xml:space="preserve">REFRATARIOS </v>
      </c>
    </row>
    <row r="4428" spans="1:40" x14ac:dyDescent="0.35">
      <c r="A4428">
        <v>80988</v>
      </c>
      <c r="B4428" t="s">
        <v>274</v>
      </c>
      <c r="C4428" s="31">
        <v>45680</v>
      </c>
      <c r="D4428" t="s">
        <v>275</v>
      </c>
      <c r="E4428" t="s">
        <v>276</v>
      </c>
      <c r="F4428" t="s">
        <v>756</v>
      </c>
      <c r="G4428" t="s">
        <v>757</v>
      </c>
      <c r="H4428" t="s">
        <v>758</v>
      </c>
      <c r="I4428" t="s">
        <v>759</v>
      </c>
      <c r="J4428">
        <v>240</v>
      </c>
      <c r="K4428">
        <v>1396.32</v>
      </c>
      <c r="L4428">
        <v>639.04393000000005</v>
      </c>
      <c r="M4428">
        <v>179.85</v>
      </c>
      <c r="N4428">
        <v>5.8180000000000005</v>
      </c>
      <c r="O4428" s="32">
        <f t="shared" si="1173"/>
        <v>1216.47</v>
      </c>
      <c r="P4428" s="32">
        <f t="shared" si="1174"/>
        <v>577.42606999999998</v>
      </c>
      <c r="Q4428">
        <v>708009</v>
      </c>
      <c r="R4428" t="s">
        <v>281</v>
      </c>
      <c r="S4428" t="s">
        <v>292</v>
      </c>
      <c r="T4428" t="str">
        <f t="shared" si="1175"/>
        <v>VEN</v>
      </c>
      <c r="U4428" t="s">
        <v>293</v>
      </c>
      <c r="V4428" s="33">
        <f t="shared" si="1176"/>
        <v>1396.32</v>
      </c>
      <c r="W4428">
        <f t="shared" si="1177"/>
        <v>240</v>
      </c>
      <c r="X4428" s="33">
        <f t="shared" si="1178"/>
        <v>1216.47</v>
      </c>
      <c r="Y4428" s="33">
        <f t="shared" si="1179"/>
        <v>179.85</v>
      </c>
      <c r="Z4428" s="45">
        <f t="shared" si="1180"/>
        <v>0.37915812277987854</v>
      </c>
      <c r="AA4428" s="33">
        <f t="shared" si="1181"/>
        <v>529.42606999999998</v>
      </c>
      <c r="AB4428" s="45">
        <f t="shared" si="1182"/>
        <v>0.43521506490090178</v>
      </c>
      <c r="AC4428" s="33">
        <f>IFERROR($X4428/VLOOKUP(CONCATENATE("USD",C4428),[1]GEINDICE!AR$1:AS$65536,2,0),"")</f>
        <v>204.79637704338455</v>
      </c>
      <c r="AD4428" s="33">
        <f>IFERROR($AA4428/VLOOKUP(CONCATENATE("USD",C4428),[1]GEINDICE!AR$1:AS$65536,2,0),"")</f>
        <v>89.130468526406162</v>
      </c>
      <c r="AE4428" s="33">
        <f>IFERROR($X4428/VLOOKUP(CONCATENATE("EUR",C4428),[1]GEINDICE!AR$1:AS$65536,2,0),"")</f>
        <v>196.97686092264846</v>
      </c>
      <c r="AF4428" s="33">
        <f>IFERROR($AA4428/VLOOKUP(CONCATENATE("EUR",C4428),[1]GEINDICE!AR$1:AS$65536,2,0),"")</f>
        <v>85.727297310426351</v>
      </c>
      <c r="AG4428" s="48" t="str">
        <f>VLOOKUP(E4428,[1]Apresentação!AW$1:AX$65536,2,0)</f>
        <v xml:space="preserve">                    4 - CERAMIC AUXILIARIES</v>
      </c>
      <c r="AH4428" s="48" t="str">
        <f t="shared" si="1183"/>
        <v xml:space="preserve">         5115000013 - OPTAPIX PA 42/15 BR</v>
      </c>
      <c r="AI4428" s="49" t="str">
        <f t="shared" si="1184"/>
        <v xml:space="preserve">     K00291 - REFRATARIOS PAULISTA IND E COM LTDA</v>
      </c>
      <c r="AJ4428" t="str">
        <f t="shared" si="1185"/>
        <v xml:space="preserve">     90 - SALES</v>
      </c>
      <c r="AK4428" t="str">
        <f t="shared" si="1186"/>
        <v/>
      </c>
      <c r="AL4428">
        <f t="shared" si="1187"/>
        <v>1</v>
      </c>
      <c r="AM4428" t="str">
        <f t="shared" si="1188"/>
        <v>2025 1</v>
      </c>
      <c r="AN4428" t="str">
        <f t="shared" si="1189"/>
        <v xml:space="preserve">REFRATARIOS </v>
      </c>
    </row>
    <row r="4429" spans="1:40" x14ac:dyDescent="0.35">
      <c r="A4429">
        <v>81283</v>
      </c>
      <c r="B4429" t="s">
        <v>274</v>
      </c>
      <c r="C4429" s="31">
        <v>45701</v>
      </c>
      <c r="D4429" t="s">
        <v>275</v>
      </c>
      <c r="E4429" t="s">
        <v>276</v>
      </c>
      <c r="F4429" t="s">
        <v>756</v>
      </c>
      <c r="G4429" t="s">
        <v>757</v>
      </c>
      <c r="H4429" t="s">
        <v>758</v>
      </c>
      <c r="I4429" t="s">
        <v>759</v>
      </c>
      <c r="J4429">
        <v>240</v>
      </c>
      <c r="K4429">
        <v>1396.32</v>
      </c>
      <c r="L4429">
        <v>601.00504999999998</v>
      </c>
      <c r="M4429">
        <v>179.85</v>
      </c>
      <c r="N4429">
        <v>5.8180000000000005</v>
      </c>
      <c r="O4429" s="32">
        <f t="shared" si="1173"/>
        <v>1216.47</v>
      </c>
      <c r="P4429" s="32">
        <f t="shared" si="1174"/>
        <v>615.46495000000004</v>
      </c>
      <c r="Q4429">
        <v>710142</v>
      </c>
      <c r="R4429" t="s">
        <v>281</v>
      </c>
      <c r="S4429" t="s">
        <v>292</v>
      </c>
      <c r="T4429" t="str">
        <f t="shared" si="1175"/>
        <v>VEN</v>
      </c>
      <c r="U4429" t="s">
        <v>293</v>
      </c>
      <c r="V4429" s="33">
        <f t="shared" si="1176"/>
        <v>1396.32</v>
      </c>
      <c r="W4429">
        <f t="shared" si="1177"/>
        <v>240</v>
      </c>
      <c r="X4429" s="33">
        <f t="shared" si="1178"/>
        <v>1216.47</v>
      </c>
      <c r="Y4429" s="33">
        <f t="shared" si="1179"/>
        <v>179.85</v>
      </c>
      <c r="Z4429" s="45">
        <f t="shared" si="1180"/>
        <v>0.40640035951644327</v>
      </c>
      <c r="AA4429" s="33">
        <f t="shared" si="1181"/>
        <v>567.46495000000004</v>
      </c>
      <c r="AB4429" s="45">
        <f t="shared" si="1182"/>
        <v>0.4664849523621627</v>
      </c>
      <c r="AC4429" s="33">
        <f>IFERROR($X4429/VLOOKUP(CONCATENATE("USD",C4429),[1]GEINDICE!AR$1:AS$65536,2,0),"")</f>
        <v>210.50564130961445</v>
      </c>
      <c r="AD4429" s="33">
        <f>IFERROR($AA4429/VLOOKUP(CONCATENATE("USD",C4429),[1]GEINDICE!AR$1:AS$65536,2,0),"")</f>
        <v>98.197714058282003</v>
      </c>
      <c r="AE4429" s="33">
        <f>IFERROR($X4429/VLOOKUP(CONCATENATE("EUR",C4429),[1]GEINDICE!AR$1:AS$65536,2,0),"")</f>
        <v>201.7497014727345</v>
      </c>
      <c r="AF4429" s="33">
        <f>IFERROR($AA4429/VLOOKUP(CONCATENATE("EUR",C4429),[1]GEINDICE!AR$1:AS$65536,2,0),"")</f>
        <v>94.113199880589093</v>
      </c>
      <c r="AG4429" s="48" t="str">
        <f>VLOOKUP(E4429,[1]Apresentação!AW$1:AX$65536,2,0)</f>
        <v xml:space="preserve">                    4 - CERAMIC AUXILIARIES</v>
      </c>
      <c r="AH4429" s="48" t="str">
        <f t="shared" si="1183"/>
        <v xml:space="preserve">         5115000013 - OPTAPIX PA 42/15 BR</v>
      </c>
      <c r="AI4429" s="49" t="str">
        <f t="shared" si="1184"/>
        <v xml:space="preserve">     K00291 - REFRATARIOS PAULISTA IND E COM LTDA</v>
      </c>
      <c r="AJ4429" t="str">
        <f t="shared" si="1185"/>
        <v xml:space="preserve">     90 - SALES</v>
      </c>
      <c r="AK4429" t="str">
        <f t="shared" si="1186"/>
        <v/>
      </c>
      <c r="AL4429">
        <f t="shared" si="1187"/>
        <v>2</v>
      </c>
      <c r="AM4429" t="str">
        <f t="shared" si="1188"/>
        <v>2025 2</v>
      </c>
      <c r="AN4429" t="str">
        <f t="shared" si="1189"/>
        <v xml:space="preserve">REFRATARIOS </v>
      </c>
    </row>
    <row r="4430" spans="1:40" x14ac:dyDescent="0.35">
      <c r="A4430">
        <v>82980</v>
      </c>
      <c r="B4430" t="s">
        <v>274</v>
      </c>
      <c r="C4430" s="31">
        <v>45841</v>
      </c>
      <c r="D4430" t="s">
        <v>275</v>
      </c>
      <c r="E4430" t="s">
        <v>276</v>
      </c>
      <c r="F4430" t="s">
        <v>412</v>
      </c>
      <c r="G4430" t="s">
        <v>413</v>
      </c>
      <c r="H4430" t="s">
        <v>758</v>
      </c>
      <c r="I4430" t="s">
        <v>759</v>
      </c>
      <c r="J4430">
        <v>5000</v>
      </c>
      <c r="K4430">
        <v>33180</v>
      </c>
      <c r="L4430">
        <v>11263.801520000001</v>
      </c>
      <c r="M4430">
        <v>4273.58</v>
      </c>
      <c r="N4430">
        <v>6.6360000000000001</v>
      </c>
      <c r="O4430" s="32">
        <f t="shared" si="1173"/>
        <v>28906.42</v>
      </c>
      <c r="P4430" s="32">
        <f t="shared" si="1174"/>
        <v>17642.618479999997</v>
      </c>
      <c r="Q4430">
        <v>742748</v>
      </c>
      <c r="R4430" t="s">
        <v>281</v>
      </c>
      <c r="S4430" t="s">
        <v>292</v>
      </c>
      <c r="T4430" t="str">
        <f t="shared" si="1175"/>
        <v>VEN</v>
      </c>
      <c r="U4430" t="s">
        <v>293</v>
      </c>
      <c r="V4430" s="33">
        <f t="shared" si="1176"/>
        <v>33180</v>
      </c>
      <c r="W4430">
        <f t="shared" si="1177"/>
        <v>5000</v>
      </c>
      <c r="X4430" s="33">
        <f t="shared" si="1178"/>
        <v>28906.42</v>
      </c>
      <c r="Y4430" s="33">
        <f t="shared" si="1179"/>
        <v>4273.58</v>
      </c>
      <c r="Z4430" s="45">
        <f t="shared" si="1180"/>
        <v>0.50158584930681127</v>
      </c>
      <c r="AA4430" s="33">
        <f t="shared" si="1181"/>
        <v>16642.618479999997</v>
      </c>
      <c r="AB4430" s="45">
        <f t="shared" si="1182"/>
        <v>0.57574125332711557</v>
      </c>
      <c r="AC4430" s="33">
        <f>IFERROR($X4430/VLOOKUP(CONCATENATE("USD",C4430),[1]GEINDICE!AR$1:AS$65536,2,0),"")</f>
        <v>5332.5007378984646</v>
      </c>
      <c r="AD4430" s="33">
        <f>IFERROR($AA4430/VLOOKUP(CONCATENATE("USD",C4430),[1]GEINDICE!AR$1:AS$65536,2,0),"")</f>
        <v>3070.1406582054306</v>
      </c>
      <c r="AE4430" s="33">
        <f>IFERROR($X4430/VLOOKUP(CONCATENATE("EUR",C4430),[1]GEINDICE!AR$1:AS$65536,2,0),"")</f>
        <v>4535.1940757475913</v>
      </c>
      <c r="AF4430" s="33">
        <f>IFERROR($AA4430/VLOOKUP(CONCATENATE("EUR",C4430),[1]GEINDICE!AR$1:AS$65536,2,0),"")</f>
        <v>2611.0983212526276</v>
      </c>
      <c r="AG4430" s="48" t="str">
        <f>VLOOKUP(E4430,[1]Apresentação!AW$1:AX$65536,2,0)</f>
        <v xml:space="preserve">                    4 - CERAMIC AUXILIARIES</v>
      </c>
      <c r="AH4430" s="48" t="str">
        <f t="shared" si="1183"/>
        <v xml:space="preserve">         5115000013 - OPTAPIX PA 42/15 BR</v>
      </c>
      <c r="AI4430" s="49" t="str">
        <f t="shared" si="1184"/>
        <v xml:space="preserve">     K00161 - CERAMICA ATLAS LTDA</v>
      </c>
      <c r="AJ4430" t="str">
        <f t="shared" si="1185"/>
        <v xml:space="preserve">     90 - SALES</v>
      </c>
      <c r="AK4430" t="str">
        <f t="shared" si="1186"/>
        <v/>
      </c>
      <c r="AL4430">
        <f t="shared" si="1187"/>
        <v>7</v>
      </c>
      <c r="AM4430" t="str">
        <f t="shared" si="1188"/>
        <v>2025 7</v>
      </c>
      <c r="AN4430" t="str">
        <f t="shared" si="1189"/>
        <v xml:space="preserve">CERAMICA </v>
      </c>
    </row>
    <row r="4431" spans="1:40" x14ac:dyDescent="0.35">
      <c r="A4431">
        <v>82457</v>
      </c>
      <c r="B4431" t="s">
        <v>274</v>
      </c>
      <c r="C4431" s="31">
        <v>45796</v>
      </c>
      <c r="D4431" t="s">
        <v>275</v>
      </c>
      <c r="E4431" t="s">
        <v>276</v>
      </c>
      <c r="F4431" t="s">
        <v>416</v>
      </c>
      <c r="G4431" t="s">
        <v>417</v>
      </c>
      <c r="H4431" t="s">
        <v>762</v>
      </c>
      <c r="I4431" t="s">
        <v>763</v>
      </c>
      <c r="J4431">
        <v>60</v>
      </c>
      <c r="K4431">
        <v>2052</v>
      </c>
      <c r="L4431">
        <v>1360.5467000000001</v>
      </c>
      <c r="M4431">
        <v>264.29000000000002</v>
      </c>
      <c r="N4431">
        <v>34.200000000000003</v>
      </c>
      <c r="O4431" s="32">
        <f t="shared" si="1173"/>
        <v>1787.71</v>
      </c>
      <c r="P4431" s="32">
        <f t="shared" si="1174"/>
        <v>427.16329999999994</v>
      </c>
      <c r="Q4431">
        <v>739017</v>
      </c>
      <c r="R4431" t="s">
        <v>281</v>
      </c>
      <c r="S4431" t="s">
        <v>292</v>
      </c>
      <c r="T4431" t="str">
        <f t="shared" si="1175"/>
        <v>VEN</v>
      </c>
      <c r="U4431" t="s">
        <v>293</v>
      </c>
      <c r="V4431" s="33">
        <f t="shared" si="1176"/>
        <v>2052</v>
      </c>
      <c r="W4431">
        <f t="shared" si="1177"/>
        <v>60</v>
      </c>
      <c r="X4431" s="33">
        <f t="shared" si="1178"/>
        <v>1787.71</v>
      </c>
      <c r="Y4431" s="33">
        <f t="shared" si="1179"/>
        <v>264.29000000000002</v>
      </c>
      <c r="Z4431" s="45">
        <f t="shared" si="1180"/>
        <v>0.20232129629629628</v>
      </c>
      <c r="AA4431" s="33">
        <f t="shared" si="1181"/>
        <v>415.16329999999994</v>
      </c>
      <c r="AB4431" s="45">
        <f t="shared" si="1182"/>
        <v>0.2322319056222765</v>
      </c>
      <c r="AC4431" s="33">
        <f>IFERROR($X4431/VLOOKUP(CONCATENATE("USD",C4431),[1]GEINDICE!AR$1:AS$65536,2,0),"")</f>
        <v>315.90005477902844</v>
      </c>
      <c r="AD4431" s="33">
        <f>IFERROR($AA4431/VLOOKUP(CONCATENATE("USD",C4431),[1]GEINDICE!AR$1:AS$65536,2,0),"")</f>
        <v>73.362071707515312</v>
      </c>
      <c r="AE4431" s="33">
        <f>IFERROR($X4431/VLOOKUP(CONCATENATE("EUR",C4431),[1]GEINDICE!AR$1:AS$65536,2,0),"")</f>
        <v>281.12626000534664</v>
      </c>
      <c r="AF4431" s="33">
        <f>IFERROR($AA4431/VLOOKUP(CONCATENATE("EUR",C4431),[1]GEINDICE!AR$1:AS$65536,2,0),"")</f>
        <v>65.286487081505229</v>
      </c>
      <c r="AG4431" s="48" t="str">
        <f>VLOOKUP(E4431,[1]Apresentação!AW$1:AX$65536,2,0)</f>
        <v xml:space="preserve">                    4 - CERAMIC AUXILIARIES</v>
      </c>
      <c r="AH4431" s="48" t="str">
        <f t="shared" si="1183"/>
        <v xml:space="preserve">         5128000005 - OPTAPIX PS 17</v>
      </c>
      <c r="AI4431" s="49" t="str">
        <f t="shared" si="1184"/>
        <v xml:space="preserve">     K00068 - OXFORD PORCELANAS S/A</v>
      </c>
      <c r="AJ4431" t="str">
        <f t="shared" si="1185"/>
        <v xml:space="preserve">     93 - RESALES</v>
      </c>
      <c r="AK4431" t="str">
        <f t="shared" si="1186"/>
        <v/>
      </c>
      <c r="AL4431">
        <f t="shared" si="1187"/>
        <v>5</v>
      </c>
      <c r="AM4431" t="str">
        <f t="shared" si="1188"/>
        <v>2025 5</v>
      </c>
      <c r="AN4431" t="str">
        <f t="shared" si="1189"/>
        <v xml:space="preserve">OXFORD </v>
      </c>
    </row>
    <row r="4432" spans="1:40" x14ac:dyDescent="0.35">
      <c r="A4432">
        <v>83835</v>
      </c>
      <c r="B4432" t="s">
        <v>274</v>
      </c>
      <c r="C4432" s="31">
        <v>45911</v>
      </c>
      <c r="D4432" t="s">
        <v>275</v>
      </c>
      <c r="E4432" t="s">
        <v>276</v>
      </c>
      <c r="F4432" t="s">
        <v>764</v>
      </c>
      <c r="G4432" t="s">
        <v>765</v>
      </c>
      <c r="H4432" t="s">
        <v>762</v>
      </c>
      <c r="I4432" t="s">
        <v>763</v>
      </c>
      <c r="J4432">
        <v>20</v>
      </c>
      <c r="K4432">
        <v>684</v>
      </c>
      <c r="L4432">
        <v>458.51558</v>
      </c>
      <c r="M4432">
        <v>88.09</v>
      </c>
      <c r="N4432">
        <v>34.200000000000003</v>
      </c>
      <c r="O4432" s="32">
        <f t="shared" si="1173"/>
        <v>595.91</v>
      </c>
      <c r="P4432" s="32">
        <f t="shared" si="1174"/>
        <v>137.39441999999997</v>
      </c>
      <c r="Q4432">
        <v>761211</v>
      </c>
      <c r="R4432" t="s">
        <v>281</v>
      </c>
      <c r="S4432" t="s">
        <v>292</v>
      </c>
      <c r="T4432" t="str">
        <f t="shared" si="1175"/>
        <v>VEN</v>
      </c>
      <c r="U4432" t="s">
        <v>300</v>
      </c>
      <c r="V4432" s="33">
        <f t="shared" si="1176"/>
        <v>684</v>
      </c>
      <c r="W4432">
        <f t="shared" si="1177"/>
        <v>20</v>
      </c>
      <c r="X4432" s="33">
        <f t="shared" si="1178"/>
        <v>595.91</v>
      </c>
      <c r="Y4432" s="33">
        <f t="shared" si="1179"/>
        <v>88.09</v>
      </c>
      <c r="Z4432" s="45">
        <f t="shared" si="1180"/>
        <v>0.19502108187134498</v>
      </c>
      <c r="AA4432" s="33">
        <f t="shared" si="1181"/>
        <v>133.39441999999997</v>
      </c>
      <c r="AB4432" s="45">
        <f t="shared" si="1182"/>
        <v>0.22384994378345718</v>
      </c>
      <c r="AC4432" s="33">
        <f>IFERROR($X4432/VLOOKUP(CONCATENATE("USD",C4432),[1]GEINDICE!AR$1:AS$65536,2,0),"")</f>
        <v>110.64465817520144</v>
      </c>
      <c r="AD4432" s="33">
        <f>IFERROR($AA4432/VLOOKUP(CONCATENATE("USD",C4432),[1]GEINDICE!AR$1:AS$65536,2,0),"")</f>
        <v>24.767800512458678</v>
      </c>
      <c r="AE4432" s="33">
        <f>IFERROR($X4432/VLOOKUP(CONCATENATE("EUR",C4432),[1]GEINDICE!AR$1:AS$65536,2,0),"")</f>
        <v>94.301493859982273</v>
      </c>
      <c r="AF4432" s="33">
        <f>IFERROR($AA4432/VLOOKUP(CONCATENATE("EUR",C4432),[1]GEINDICE!AR$1:AS$65536,2,0),"")</f>
        <v>21.109384099253063</v>
      </c>
      <c r="AG4432" s="48" t="str">
        <f>VLOOKUP(E4432,[1]Apresentação!AW$1:AX$65536,2,0)</f>
        <v xml:space="preserve">                    4 - CERAMIC AUXILIARIES</v>
      </c>
      <c r="AH4432" s="48" t="str">
        <f t="shared" si="1183"/>
        <v xml:space="preserve">         5128000005 - OPTAPIX PS 17</v>
      </c>
      <c r="AI4432" s="49" t="str">
        <f t="shared" si="1184"/>
        <v xml:space="preserve">     K00336 - OXFORD PORCELANAS ESPIRITO SANTO LTDA</v>
      </c>
      <c r="AJ4432" t="str">
        <f t="shared" si="1185"/>
        <v xml:space="preserve">     93 - RESALES</v>
      </c>
      <c r="AK4432" t="str">
        <f t="shared" si="1186"/>
        <v/>
      </c>
      <c r="AL4432">
        <f t="shared" si="1187"/>
        <v>9</v>
      </c>
      <c r="AM4432" t="str">
        <f t="shared" si="1188"/>
        <v>2025 9</v>
      </c>
      <c r="AN4432" t="str">
        <f t="shared" si="1189"/>
        <v xml:space="preserve">OXFORD </v>
      </c>
    </row>
    <row r="4433" spans="1:40" x14ac:dyDescent="0.35">
      <c r="A4433">
        <v>84810</v>
      </c>
      <c r="B4433" t="s">
        <v>274</v>
      </c>
      <c r="C4433" s="31">
        <v>45987</v>
      </c>
      <c r="D4433" t="s">
        <v>275</v>
      </c>
      <c r="E4433" t="s">
        <v>276</v>
      </c>
      <c r="F4433" t="s">
        <v>764</v>
      </c>
      <c r="G4433" t="s">
        <v>765</v>
      </c>
      <c r="H4433" t="s">
        <v>762</v>
      </c>
      <c r="I4433" t="s">
        <v>763</v>
      </c>
      <c r="J4433">
        <v>15</v>
      </c>
      <c r="K4433">
        <v>513</v>
      </c>
      <c r="L4433">
        <v>350.44335000000001</v>
      </c>
      <c r="M4433">
        <v>66.08</v>
      </c>
      <c r="N4433">
        <v>34.200000000000003</v>
      </c>
      <c r="O4433" s="32">
        <f t="shared" si="1173"/>
        <v>446.92</v>
      </c>
      <c r="P4433" s="32">
        <f t="shared" si="1174"/>
        <v>96.476650000000006</v>
      </c>
      <c r="Q4433">
        <v>768390</v>
      </c>
      <c r="R4433" t="s">
        <v>281</v>
      </c>
      <c r="S4433" t="s">
        <v>292</v>
      </c>
      <c r="T4433" t="str">
        <f t="shared" si="1175"/>
        <v>VEN</v>
      </c>
      <c r="U4433" t="s">
        <v>886</v>
      </c>
      <c r="V4433" s="33">
        <f t="shared" si="1176"/>
        <v>513</v>
      </c>
      <c r="W4433">
        <f t="shared" si="1177"/>
        <v>15</v>
      </c>
      <c r="X4433" s="33">
        <f t="shared" si="1178"/>
        <v>446.92</v>
      </c>
      <c r="Y4433" s="33">
        <f t="shared" si="1179"/>
        <v>66.08</v>
      </c>
      <c r="Z4433" s="45">
        <f t="shared" si="1180"/>
        <v>0.18221569200779728</v>
      </c>
      <c r="AA4433" s="33">
        <f t="shared" si="1181"/>
        <v>93.476650000000006</v>
      </c>
      <c r="AB4433" s="45">
        <f t="shared" si="1182"/>
        <v>0.20915745547301531</v>
      </c>
      <c r="AC4433" s="33" t="str">
        <f>IFERROR($X4433/VLOOKUP(CONCATENATE("USD",C4433),[1]GEINDICE!AR$1:AS$65536,2,0),"")</f>
        <v/>
      </c>
      <c r="AD4433" s="33" t="str">
        <f>IFERROR($AA4433/VLOOKUP(CONCATENATE("USD",C4433),[1]GEINDICE!AR$1:AS$65536,2,0),"")</f>
        <v/>
      </c>
      <c r="AE4433" s="33" t="str">
        <f>IFERROR($X4433/VLOOKUP(CONCATENATE("EUR",C4433),[1]GEINDICE!AR$1:AS$65536,2,0),"")</f>
        <v/>
      </c>
      <c r="AF4433" s="33" t="str">
        <f>IFERROR($AA4433/VLOOKUP(CONCATENATE("EUR",C4433),[1]GEINDICE!AR$1:AS$65536,2,0),"")</f>
        <v/>
      </c>
      <c r="AG4433" s="48" t="str">
        <f>VLOOKUP(E4433,[1]Apresentação!AW$1:AX$65536,2,0)</f>
        <v xml:space="preserve">                    4 - CERAMIC AUXILIARIES</v>
      </c>
      <c r="AH4433" s="48" t="str">
        <f t="shared" si="1183"/>
        <v xml:space="preserve">         5128000005 - OPTAPIX PS 17</v>
      </c>
      <c r="AI4433" s="49" t="str">
        <f t="shared" si="1184"/>
        <v xml:space="preserve">     K00336 - OXFORD PORCELANAS ESPIRITO SANTO LTDA</v>
      </c>
      <c r="AJ4433" t="str">
        <f t="shared" si="1185"/>
        <v xml:space="preserve">     93 - RESALES</v>
      </c>
      <c r="AK4433" t="str">
        <f t="shared" si="1186"/>
        <v/>
      </c>
      <c r="AL4433">
        <f t="shared" si="1187"/>
        <v>11</v>
      </c>
      <c r="AM4433" t="str">
        <f t="shared" si="1188"/>
        <v>2025 11</v>
      </c>
      <c r="AN4433" t="str">
        <f t="shared" si="1189"/>
        <v xml:space="preserve">OXFORD </v>
      </c>
    </row>
    <row r="4434" spans="1:40" x14ac:dyDescent="0.35">
      <c r="A4434">
        <v>83654</v>
      </c>
      <c r="B4434" t="s">
        <v>274</v>
      </c>
      <c r="C4434" s="31">
        <v>45895</v>
      </c>
      <c r="D4434" t="s">
        <v>275</v>
      </c>
      <c r="E4434" t="s">
        <v>276</v>
      </c>
      <c r="F4434" t="s">
        <v>400</v>
      </c>
      <c r="G4434" t="s">
        <v>401</v>
      </c>
      <c r="H4434" t="s">
        <v>823</v>
      </c>
      <c r="I4434" t="s">
        <v>824</v>
      </c>
      <c r="J4434">
        <v>475</v>
      </c>
      <c r="K4434">
        <v>27269.75</v>
      </c>
      <c r="L4434">
        <v>18611.705730000001</v>
      </c>
      <c r="M4434">
        <v>3512.34</v>
      </c>
      <c r="N4434">
        <v>57.410000000000004</v>
      </c>
      <c r="O4434" s="32">
        <f t="shared" si="1173"/>
        <v>23757.41</v>
      </c>
      <c r="P4434" s="32">
        <f t="shared" si="1174"/>
        <v>5145.7042699999984</v>
      </c>
      <c r="Q4434">
        <v>759787</v>
      </c>
      <c r="R4434" t="s">
        <v>281</v>
      </c>
      <c r="S4434" t="s">
        <v>292</v>
      </c>
      <c r="T4434" t="str">
        <f t="shared" si="1175"/>
        <v>VEN</v>
      </c>
      <c r="U4434" t="s">
        <v>293</v>
      </c>
      <c r="V4434" s="33">
        <f t="shared" si="1176"/>
        <v>27269.75</v>
      </c>
      <c r="W4434">
        <f t="shared" si="1177"/>
        <v>475</v>
      </c>
      <c r="X4434" s="33">
        <f t="shared" si="1178"/>
        <v>23757.41</v>
      </c>
      <c r="Y4434" s="33">
        <f t="shared" si="1179"/>
        <v>3512.34</v>
      </c>
      <c r="Z4434" s="45">
        <f t="shared" si="1180"/>
        <v>0.18521270895406075</v>
      </c>
      <c r="AA4434" s="33">
        <f t="shared" si="1181"/>
        <v>5050.7042699999984</v>
      </c>
      <c r="AB4434" s="45">
        <f t="shared" si="1182"/>
        <v>0.21259490281137541</v>
      </c>
      <c r="AC4434" s="33">
        <f>IFERROR($X4434/VLOOKUP(CONCATENATE("USD",C4434),[1]GEINDICE!AR$1:AS$65536,2,0),"")</f>
        <v>4381.8307573130696</v>
      </c>
      <c r="AD4434" s="33">
        <f>IFERROR($AA4434/VLOOKUP(CONCATENATE("USD",C4434),[1]GEINDICE!AR$1:AS$65536,2,0),"")</f>
        <v>931.55488398686748</v>
      </c>
      <c r="AE4434" s="33">
        <f>IFERROR($X4434/VLOOKUP(CONCATENATE("EUR",C4434),[1]GEINDICE!AR$1:AS$65536,2,0),"")</f>
        <v>3758.6675526444851</v>
      </c>
      <c r="AF4434" s="33">
        <f>IFERROR($AA4434/VLOOKUP(CONCATENATE("EUR",C4434),[1]GEINDICE!AR$1:AS$65536,2,0),"")</f>
        <v>799.07356305472467</v>
      </c>
      <c r="AG4434" s="48" t="str">
        <f>VLOOKUP(E4434,[1]Apresentação!AW$1:AX$65536,2,0)</f>
        <v xml:space="preserve">                    4 - CERAMIC AUXILIARIES</v>
      </c>
      <c r="AH4434" s="48" t="str">
        <f t="shared" si="1183"/>
        <v xml:space="preserve">         5128000002 - PEPTAPON 52 R</v>
      </c>
      <c r="AI4434" s="49" t="str">
        <f t="shared" si="1184"/>
        <v xml:space="preserve">     K00251 - PPC SANTANA EQUIPAMENTOS ELÉTRICOS LTDA</v>
      </c>
      <c r="AJ4434" t="str">
        <f t="shared" si="1185"/>
        <v xml:space="preserve">     93 - RESALES</v>
      </c>
      <c r="AK4434" t="str">
        <f t="shared" si="1186"/>
        <v/>
      </c>
      <c r="AL4434">
        <f t="shared" si="1187"/>
        <v>8</v>
      </c>
      <c r="AM4434" t="str">
        <f t="shared" si="1188"/>
        <v>2025 8</v>
      </c>
      <c r="AN4434" t="str">
        <f t="shared" si="1189"/>
        <v xml:space="preserve">PPC </v>
      </c>
    </row>
    <row r="4435" spans="1:40" x14ac:dyDescent="0.35">
      <c r="A4435">
        <v>80833</v>
      </c>
      <c r="B4435" t="s">
        <v>274</v>
      </c>
      <c r="C4435" s="31">
        <v>45667</v>
      </c>
      <c r="D4435" t="s">
        <v>275</v>
      </c>
      <c r="E4435" t="s">
        <v>276</v>
      </c>
      <c r="F4435" t="s">
        <v>620</v>
      </c>
      <c r="G4435" t="s">
        <v>621</v>
      </c>
      <c r="H4435" t="s">
        <v>825</v>
      </c>
      <c r="I4435" t="s">
        <v>826</v>
      </c>
      <c r="J4435">
        <v>300</v>
      </c>
      <c r="K4435">
        <v>16005</v>
      </c>
      <c r="L4435">
        <v>11468.50792</v>
      </c>
      <c r="M4435">
        <v>2061.44</v>
      </c>
      <c r="N4435">
        <v>53.35</v>
      </c>
      <c r="O4435" s="32">
        <f t="shared" si="1173"/>
        <v>13943.56</v>
      </c>
      <c r="P4435" s="32">
        <f t="shared" si="1174"/>
        <v>2475.0520799999995</v>
      </c>
      <c r="Q4435">
        <v>706846</v>
      </c>
      <c r="R4435" t="s">
        <v>281</v>
      </c>
      <c r="S4435" t="s">
        <v>292</v>
      </c>
      <c r="T4435" t="str">
        <f t="shared" si="1175"/>
        <v>VEN</v>
      </c>
      <c r="U4435" t="s">
        <v>293</v>
      </c>
      <c r="V4435" s="33">
        <f t="shared" si="1176"/>
        <v>16005</v>
      </c>
      <c r="W4435">
        <f t="shared" si="1177"/>
        <v>300</v>
      </c>
      <c r="X4435" s="33">
        <f t="shared" si="1178"/>
        <v>13943.56</v>
      </c>
      <c r="Y4435" s="33">
        <f t="shared" si="1179"/>
        <v>2061.44</v>
      </c>
      <c r="Z4435" s="45">
        <f t="shared" si="1180"/>
        <v>0.15089360074976566</v>
      </c>
      <c r="AA4435" s="33">
        <f t="shared" si="1181"/>
        <v>2415.0520799999995</v>
      </c>
      <c r="AB4435" s="45">
        <f t="shared" si="1182"/>
        <v>0.17320197137603308</v>
      </c>
      <c r="AC4435" s="33">
        <f>IFERROR($X4435/VLOOKUP(CONCATENATE("USD",C4435),[1]GEINDICE!AR$1:AS$65536,2,0),"")</f>
        <v>2287.1418026736651</v>
      </c>
      <c r="AD4435" s="33">
        <f>IFERROR($AA4435/VLOOKUP(CONCATENATE("USD",C4435),[1]GEINDICE!AR$1:AS$65536,2,0),"")</f>
        <v>396.13746903961277</v>
      </c>
      <c r="AE4435" s="33">
        <f>IFERROR($X4435/VLOOKUP(CONCATENATE("EUR",C4435),[1]GEINDICE!AR$1:AS$65536,2,0),"")</f>
        <v>2230.9339050575186</v>
      </c>
      <c r="AF4435" s="33">
        <f>IFERROR($AA4435/VLOOKUP(CONCATENATE("EUR",C4435),[1]GEINDICE!AR$1:AS$65536,2,0),"")</f>
        <v>386.40215036559403</v>
      </c>
      <c r="AG4435" s="48" t="str">
        <f>VLOOKUP(E4435,[1]Apresentação!AW$1:AX$65536,2,0)</f>
        <v xml:space="preserve">                    4 - CERAMIC AUXILIARIES</v>
      </c>
      <c r="AH4435" s="48" t="str">
        <f t="shared" si="1183"/>
        <v xml:space="preserve">         5111000745 - PEPTAPON 71 S</v>
      </c>
      <c r="AI4435" s="49" t="str">
        <f t="shared" si="1184"/>
        <v xml:space="preserve">     K00364 - INDUSTRIA E COM. LOUCAS SANITARIAS SANTA CLARA LTDA</v>
      </c>
      <c r="AJ4435" t="str">
        <f t="shared" si="1185"/>
        <v xml:space="preserve">     93 - RESALES</v>
      </c>
      <c r="AK4435" t="str">
        <f t="shared" si="1186"/>
        <v/>
      </c>
      <c r="AL4435">
        <f t="shared" si="1187"/>
        <v>1</v>
      </c>
      <c r="AM4435" t="str">
        <f t="shared" si="1188"/>
        <v>2025 1</v>
      </c>
      <c r="AN4435" t="str">
        <f t="shared" si="1189"/>
        <v xml:space="preserve">INDUSTRIA </v>
      </c>
    </row>
    <row r="4436" spans="1:40" x14ac:dyDescent="0.35">
      <c r="A4436">
        <v>80894</v>
      </c>
      <c r="B4436" t="s">
        <v>274</v>
      </c>
      <c r="C4436" s="31">
        <v>45672</v>
      </c>
      <c r="D4436" t="s">
        <v>275</v>
      </c>
      <c r="E4436" t="s">
        <v>276</v>
      </c>
      <c r="F4436" t="s">
        <v>416</v>
      </c>
      <c r="G4436" t="s">
        <v>417</v>
      </c>
      <c r="H4436" t="s">
        <v>825</v>
      </c>
      <c r="I4436" t="s">
        <v>826</v>
      </c>
      <c r="J4436">
        <v>100</v>
      </c>
      <c r="K4436">
        <v>5890</v>
      </c>
      <c r="L4436">
        <v>3822.8359799999998</v>
      </c>
      <c r="M4436">
        <v>758.63</v>
      </c>
      <c r="N4436">
        <v>58.9</v>
      </c>
      <c r="O4436" s="32">
        <f t="shared" si="1173"/>
        <v>5131.37</v>
      </c>
      <c r="P4436" s="32">
        <f t="shared" si="1174"/>
        <v>1308.5340200000001</v>
      </c>
      <c r="Q4436">
        <v>707208</v>
      </c>
      <c r="R4436" t="s">
        <v>281</v>
      </c>
      <c r="S4436" t="s">
        <v>292</v>
      </c>
      <c r="T4436" t="str">
        <f t="shared" si="1175"/>
        <v>VEN</v>
      </c>
      <c r="U4436" t="s">
        <v>293</v>
      </c>
      <c r="V4436" s="33">
        <f t="shared" si="1176"/>
        <v>5890</v>
      </c>
      <c r="W4436">
        <f t="shared" si="1177"/>
        <v>100</v>
      </c>
      <c r="X4436" s="33">
        <f t="shared" si="1178"/>
        <v>5131.37</v>
      </c>
      <c r="Y4436" s="33">
        <f t="shared" si="1179"/>
        <v>758.63</v>
      </c>
      <c r="Z4436" s="45">
        <f t="shared" si="1180"/>
        <v>0.21876638709677421</v>
      </c>
      <c r="AA4436" s="33">
        <f t="shared" si="1181"/>
        <v>1288.5340200000001</v>
      </c>
      <c r="AB4436" s="45">
        <f t="shared" si="1182"/>
        <v>0.25110916188074534</v>
      </c>
      <c r="AC4436" s="33">
        <f>IFERROR($X4436/VLOOKUP(CONCATENATE("USD",C4436),[1]GEINDICE!AR$1:AS$65536,2,0),"")</f>
        <v>849.88820246120213</v>
      </c>
      <c r="AD4436" s="33">
        <f>IFERROR($AA4436/VLOOKUP(CONCATENATE("USD",C4436),[1]GEINDICE!AR$1:AS$65536,2,0),"")</f>
        <v>213.41471421236565</v>
      </c>
      <c r="AE4436" s="33">
        <f>IFERROR($X4436/VLOOKUP(CONCATENATE("EUR",C4436),[1]GEINDICE!AR$1:AS$65536,2,0),"")</f>
        <v>824.56814128006931</v>
      </c>
      <c r="AF4436" s="33">
        <f>IFERROR($AA4436/VLOOKUP(CONCATENATE("EUR",C4436),[1]GEINDICE!AR$1:AS$65536,2,0),"")</f>
        <v>207.0566148704022</v>
      </c>
      <c r="AG4436" s="48" t="str">
        <f>VLOOKUP(E4436,[1]Apresentação!AW$1:AX$65536,2,0)</f>
        <v xml:space="preserve">                    4 - CERAMIC AUXILIARIES</v>
      </c>
      <c r="AH4436" s="48" t="str">
        <f t="shared" si="1183"/>
        <v xml:space="preserve">         5111000745 - PEPTAPON 71 S</v>
      </c>
      <c r="AI4436" s="49" t="str">
        <f t="shared" si="1184"/>
        <v xml:space="preserve">     K00068 - OXFORD PORCELANAS S/A</v>
      </c>
      <c r="AJ4436" t="str">
        <f t="shared" si="1185"/>
        <v xml:space="preserve">     93 - RESALES</v>
      </c>
      <c r="AK4436" t="str">
        <f t="shared" si="1186"/>
        <v/>
      </c>
      <c r="AL4436">
        <f t="shared" si="1187"/>
        <v>1</v>
      </c>
      <c r="AM4436" t="str">
        <f t="shared" si="1188"/>
        <v>2025 1</v>
      </c>
      <c r="AN4436" t="str">
        <f t="shared" si="1189"/>
        <v xml:space="preserve">OXFORD </v>
      </c>
    </row>
    <row r="4437" spans="1:40" x14ac:dyDescent="0.35">
      <c r="A4437">
        <v>81552</v>
      </c>
      <c r="B4437" t="s">
        <v>274</v>
      </c>
      <c r="C4437" s="31">
        <v>45723</v>
      </c>
      <c r="D4437" t="s">
        <v>275</v>
      </c>
      <c r="E4437" t="s">
        <v>276</v>
      </c>
      <c r="F4437" t="s">
        <v>827</v>
      </c>
      <c r="G4437" t="s">
        <v>828</v>
      </c>
      <c r="H4437" t="s">
        <v>825</v>
      </c>
      <c r="I4437" t="s">
        <v>826</v>
      </c>
      <c r="J4437">
        <v>50</v>
      </c>
      <c r="K4437">
        <v>2845</v>
      </c>
      <c r="L4437">
        <v>1911.42533</v>
      </c>
      <c r="M4437">
        <v>366.43</v>
      </c>
      <c r="N4437">
        <v>56.9</v>
      </c>
      <c r="O4437" s="32">
        <f t="shared" si="1173"/>
        <v>2478.5700000000002</v>
      </c>
      <c r="P4437" s="32">
        <f t="shared" si="1174"/>
        <v>567.14467000000013</v>
      </c>
      <c r="Q4437">
        <v>715135</v>
      </c>
      <c r="R4437" t="s">
        <v>281</v>
      </c>
      <c r="S4437" t="s">
        <v>292</v>
      </c>
      <c r="T4437" t="str">
        <f t="shared" si="1175"/>
        <v>VEN</v>
      </c>
      <c r="U4437" t="s">
        <v>293</v>
      </c>
      <c r="V4437" s="33">
        <f t="shared" si="1176"/>
        <v>2845</v>
      </c>
      <c r="W4437">
        <f t="shared" si="1177"/>
        <v>50</v>
      </c>
      <c r="X4437" s="33">
        <f t="shared" si="1178"/>
        <v>2478.5700000000002</v>
      </c>
      <c r="Y4437" s="33">
        <f t="shared" si="1179"/>
        <v>366.43</v>
      </c>
      <c r="Z4437" s="45">
        <f t="shared" si="1180"/>
        <v>0.19583292442882255</v>
      </c>
      <c r="AA4437" s="33">
        <f t="shared" si="1181"/>
        <v>557.14467000000013</v>
      </c>
      <c r="AB4437" s="45">
        <f t="shared" si="1182"/>
        <v>0.22478472264249147</v>
      </c>
      <c r="AC4437" s="33">
        <f>IFERROR($X4437/VLOOKUP(CONCATENATE("USD",C4437),[1]GEINDICE!AR$1:AS$65536,2,0),"")</f>
        <v>429.6508805990847</v>
      </c>
      <c r="AD4437" s="33">
        <f>IFERROR($AA4437/VLOOKUP(CONCATENATE("USD",C4437),[1]GEINDICE!AR$1:AS$65536,2,0),"")</f>
        <v>96.57895402856748</v>
      </c>
      <c r="AE4437" s="33">
        <f>IFERROR($X4437/VLOOKUP(CONCATENATE("EUR",C4437),[1]GEINDICE!AR$1:AS$65536,2,0),"")</f>
        <v>395.22427566852167</v>
      </c>
      <c r="AF4437" s="33">
        <f>IFERROR($AA4437/VLOOKUP(CONCATENATE("EUR",C4437),[1]GEINDICE!AR$1:AS$65536,2,0),"")</f>
        <v>88.840379187728246</v>
      </c>
      <c r="AG4437" s="48" t="str">
        <f>VLOOKUP(E4437,[1]Apresentação!AW$1:AX$65536,2,0)</f>
        <v xml:space="preserve">                    4 - CERAMIC AUXILIARIES</v>
      </c>
      <c r="AH4437" s="48" t="str">
        <f t="shared" si="1183"/>
        <v xml:space="preserve">         5111000745 - PEPTAPON 71 S</v>
      </c>
      <c r="AI4437" s="49" t="str">
        <f t="shared" si="1184"/>
        <v xml:space="preserve">     K00448 - DOCOL INDUSTRIA E COMERCIO LTDA</v>
      </c>
      <c r="AJ4437" t="str">
        <f t="shared" si="1185"/>
        <v xml:space="preserve">     93 - RESALES</v>
      </c>
      <c r="AK4437" t="str">
        <f t="shared" si="1186"/>
        <v/>
      </c>
      <c r="AL4437">
        <f t="shared" si="1187"/>
        <v>3</v>
      </c>
      <c r="AM4437" t="str">
        <f t="shared" si="1188"/>
        <v>2025 3</v>
      </c>
      <c r="AN4437" t="str">
        <f t="shared" si="1189"/>
        <v xml:space="preserve">DOCOL </v>
      </c>
    </row>
    <row r="4438" spans="1:40" x14ac:dyDescent="0.35">
      <c r="A4438">
        <v>81453</v>
      </c>
      <c r="B4438" t="s">
        <v>274</v>
      </c>
      <c r="C4438" s="31">
        <v>45715</v>
      </c>
      <c r="D4438" t="s">
        <v>275</v>
      </c>
      <c r="E4438" t="s">
        <v>276</v>
      </c>
      <c r="F4438" t="s">
        <v>827</v>
      </c>
      <c r="G4438" t="s">
        <v>828</v>
      </c>
      <c r="H4438" t="s">
        <v>825</v>
      </c>
      <c r="I4438" t="s">
        <v>826</v>
      </c>
      <c r="J4438">
        <v>100</v>
      </c>
      <c r="K4438">
        <v>5690</v>
      </c>
      <c r="L4438">
        <v>3822.8506600000001</v>
      </c>
      <c r="M4438">
        <v>732.87</v>
      </c>
      <c r="N4438">
        <v>56.9</v>
      </c>
      <c r="O4438" s="32">
        <f t="shared" si="1173"/>
        <v>4957.13</v>
      </c>
      <c r="P4438" s="32">
        <f t="shared" si="1174"/>
        <v>1134.27934</v>
      </c>
      <c r="Q4438">
        <v>712271</v>
      </c>
      <c r="R4438" t="s">
        <v>281</v>
      </c>
      <c r="S4438" t="s">
        <v>292</v>
      </c>
      <c r="T4438" t="str">
        <f t="shared" si="1175"/>
        <v>VEN</v>
      </c>
      <c r="U4438" t="s">
        <v>293</v>
      </c>
      <c r="V4438" s="33">
        <f t="shared" si="1176"/>
        <v>5690</v>
      </c>
      <c r="W4438">
        <f t="shared" si="1177"/>
        <v>100</v>
      </c>
      <c r="X4438" s="33">
        <f t="shared" si="1178"/>
        <v>4957.13</v>
      </c>
      <c r="Y4438" s="33">
        <f t="shared" si="1179"/>
        <v>732.87</v>
      </c>
      <c r="Z4438" s="45">
        <f t="shared" si="1180"/>
        <v>0.19583116695957822</v>
      </c>
      <c r="AA4438" s="33">
        <f t="shared" si="1181"/>
        <v>1114.27934</v>
      </c>
      <c r="AB4438" s="45">
        <f t="shared" si="1182"/>
        <v>0.22478315880358191</v>
      </c>
      <c r="AC4438" s="33">
        <f>IFERROR($X4438/VLOOKUP(CONCATENATE("USD",C4438),[1]GEINDICE!AR$1:AS$65536,2,0),"")</f>
        <v>851.33097478876141</v>
      </c>
      <c r="AD4438" s="33">
        <f>IFERROR($AA4438/VLOOKUP(CONCATENATE("USD",C4438),[1]GEINDICE!AR$1:AS$65536,2,0),"")</f>
        <v>191.36486570035035</v>
      </c>
      <c r="AE4438" s="33">
        <f>IFERROR($X4438/VLOOKUP(CONCATENATE("EUR",C4438),[1]GEINDICE!AR$1:AS$65536,2,0),"")</f>
        <v>817.33388293487224</v>
      </c>
      <c r="AF4438" s="33">
        <f>IFERROR($AA4438/VLOOKUP(CONCATENATE("EUR",C4438),[1]GEINDICE!AR$1:AS$65536,2,0),"")</f>
        <v>183.7228920032976</v>
      </c>
      <c r="AG4438" s="48" t="str">
        <f>VLOOKUP(E4438,[1]Apresentação!AW$1:AX$65536,2,0)</f>
        <v xml:space="preserve">                    4 - CERAMIC AUXILIARIES</v>
      </c>
      <c r="AH4438" s="48" t="str">
        <f t="shared" si="1183"/>
        <v xml:space="preserve">         5111000745 - PEPTAPON 71 S</v>
      </c>
      <c r="AI4438" s="49" t="str">
        <f t="shared" si="1184"/>
        <v xml:space="preserve">     K00448 - DOCOL INDUSTRIA E COMERCIO LTDA</v>
      </c>
      <c r="AJ4438" t="str">
        <f t="shared" si="1185"/>
        <v xml:space="preserve">     93 - RESALES</v>
      </c>
      <c r="AK4438" t="str">
        <f t="shared" si="1186"/>
        <v/>
      </c>
      <c r="AL4438">
        <f t="shared" si="1187"/>
        <v>2</v>
      </c>
      <c r="AM4438" t="str">
        <f t="shared" si="1188"/>
        <v>2025 2</v>
      </c>
      <c r="AN4438" t="str">
        <f t="shared" si="1189"/>
        <v xml:space="preserve">DOCOL </v>
      </c>
    </row>
    <row r="4439" spans="1:40" x14ac:dyDescent="0.35">
      <c r="A4439">
        <v>81223</v>
      </c>
      <c r="B4439" t="s">
        <v>274</v>
      </c>
      <c r="C4439" s="31">
        <v>45698</v>
      </c>
      <c r="D4439" t="s">
        <v>275</v>
      </c>
      <c r="E4439" t="s">
        <v>276</v>
      </c>
      <c r="F4439" t="s">
        <v>829</v>
      </c>
      <c r="G4439" t="s">
        <v>830</v>
      </c>
      <c r="H4439" t="s">
        <v>825</v>
      </c>
      <c r="I4439" t="s">
        <v>826</v>
      </c>
      <c r="J4439">
        <v>300</v>
      </c>
      <c r="K4439">
        <v>16500</v>
      </c>
      <c r="L4439">
        <v>11468.55199</v>
      </c>
      <c r="M4439">
        <v>2125.1999999999998</v>
      </c>
      <c r="N4439">
        <v>55</v>
      </c>
      <c r="O4439" s="32">
        <f t="shared" si="1173"/>
        <v>14374.8</v>
      </c>
      <c r="P4439" s="32">
        <f t="shared" si="1174"/>
        <v>2906.2480099999993</v>
      </c>
      <c r="Q4439">
        <v>709711</v>
      </c>
      <c r="R4439" t="s">
        <v>281</v>
      </c>
      <c r="S4439" t="s">
        <v>292</v>
      </c>
      <c r="T4439" t="str">
        <f t="shared" si="1175"/>
        <v>VEN</v>
      </c>
      <c r="U4439" t="s">
        <v>293</v>
      </c>
      <c r="V4439" s="33">
        <f t="shared" si="1176"/>
        <v>16500</v>
      </c>
      <c r="W4439">
        <f t="shared" si="1177"/>
        <v>300</v>
      </c>
      <c r="X4439" s="33">
        <f t="shared" si="1178"/>
        <v>14374.8</v>
      </c>
      <c r="Y4439" s="33">
        <f t="shared" si="1179"/>
        <v>2125.1999999999998</v>
      </c>
      <c r="Z4439" s="45">
        <f t="shared" si="1180"/>
        <v>0.17249987939393935</v>
      </c>
      <c r="AA4439" s="33">
        <f t="shared" si="1181"/>
        <v>2846.2480099999993</v>
      </c>
      <c r="AB4439" s="45">
        <f t="shared" si="1182"/>
        <v>0.19800261638422792</v>
      </c>
      <c r="AC4439" s="33">
        <f>IFERROR($X4439/VLOOKUP(CONCATENATE("USD",C4439),[1]GEINDICE!AR$1:AS$65536,2,0),"")</f>
        <v>2486.6454469969553</v>
      </c>
      <c r="AD4439" s="33">
        <f>IFERROR($AA4439/VLOOKUP(CONCATENATE("USD",C4439),[1]GEINDICE!AR$1:AS$65536,2,0),"")</f>
        <v>492.3623045253251</v>
      </c>
      <c r="AE4439" s="33">
        <f>IFERROR($X4439/VLOOKUP(CONCATENATE("EUR",C4439),[1]GEINDICE!AR$1:AS$65536,2,0),"")</f>
        <v>2410.2211565869115</v>
      </c>
      <c r="AF4439" s="33">
        <f>IFERROR($AA4439/VLOOKUP(CONCATENATE("EUR",C4439),[1]GEINDICE!AR$1:AS$65536,2,0),"")</f>
        <v>477.23009506882835</v>
      </c>
      <c r="AG4439" s="48" t="str">
        <f>VLOOKUP(E4439,[1]Apresentação!AW$1:AX$65536,2,0)</f>
        <v xml:space="preserve">                    4 - CERAMIC AUXILIARIES</v>
      </c>
      <c r="AH4439" s="48" t="str">
        <f t="shared" si="1183"/>
        <v xml:space="preserve">         5111000745 - PEPTAPON 71 S</v>
      </c>
      <c r="AI4439" s="49" t="str">
        <f t="shared" si="1184"/>
        <v xml:space="preserve">     K00003 - ICASA INDUSTRIA CERAMICA ANDRAENSE S.A</v>
      </c>
      <c r="AJ4439" t="str">
        <f t="shared" si="1185"/>
        <v xml:space="preserve">     93 - RESALES</v>
      </c>
      <c r="AK4439" t="str">
        <f t="shared" si="1186"/>
        <v/>
      </c>
      <c r="AL4439">
        <f t="shared" si="1187"/>
        <v>2</v>
      </c>
      <c r="AM4439" t="str">
        <f t="shared" si="1188"/>
        <v>2025 2</v>
      </c>
      <c r="AN4439" t="str">
        <f t="shared" si="1189"/>
        <v xml:space="preserve">ICASA </v>
      </c>
    </row>
    <row r="4440" spans="1:40" x14ac:dyDescent="0.35">
      <c r="A4440">
        <v>81224</v>
      </c>
      <c r="B4440" t="s">
        <v>274</v>
      </c>
      <c r="C4440" s="31">
        <v>45698</v>
      </c>
      <c r="D4440" t="s">
        <v>275</v>
      </c>
      <c r="E4440" t="s">
        <v>276</v>
      </c>
      <c r="F4440" t="s">
        <v>620</v>
      </c>
      <c r="G4440" t="s">
        <v>621</v>
      </c>
      <c r="H4440" t="s">
        <v>825</v>
      </c>
      <c r="I4440" t="s">
        <v>826</v>
      </c>
      <c r="J4440">
        <v>200</v>
      </c>
      <c r="K4440">
        <v>10670</v>
      </c>
      <c r="L4440">
        <v>7645.7013299999999</v>
      </c>
      <c r="M4440">
        <v>1374.29</v>
      </c>
      <c r="N4440">
        <v>53.35</v>
      </c>
      <c r="O4440" s="32">
        <f t="shared" si="1173"/>
        <v>9295.7099999999991</v>
      </c>
      <c r="P4440" s="32">
        <f t="shared" si="1174"/>
        <v>1650.0086699999993</v>
      </c>
      <c r="Q4440">
        <v>709729</v>
      </c>
      <c r="R4440" t="s">
        <v>281</v>
      </c>
      <c r="S4440" t="s">
        <v>292</v>
      </c>
      <c r="T4440" t="str">
        <f t="shared" si="1175"/>
        <v>VEN</v>
      </c>
      <c r="U4440" t="s">
        <v>293</v>
      </c>
      <c r="V4440" s="33">
        <f t="shared" si="1176"/>
        <v>10670</v>
      </c>
      <c r="W4440">
        <f t="shared" si="1177"/>
        <v>200</v>
      </c>
      <c r="X4440" s="33">
        <f t="shared" si="1178"/>
        <v>9295.7099999999991</v>
      </c>
      <c r="Y4440" s="33">
        <f t="shared" si="1179"/>
        <v>1374.29</v>
      </c>
      <c r="Z4440" s="45">
        <f t="shared" si="1180"/>
        <v>0.1508911593252108</v>
      </c>
      <c r="AA4440" s="33">
        <f t="shared" si="1181"/>
        <v>1610.0086699999993</v>
      </c>
      <c r="AB4440" s="45">
        <f t="shared" si="1182"/>
        <v>0.17319910689984944</v>
      </c>
      <c r="AC4440" s="33">
        <f>IFERROR($X4440/VLOOKUP(CONCATENATE("USD",C4440),[1]GEINDICE!AR$1:AS$65536,2,0),"")</f>
        <v>1608.0317603099916</v>
      </c>
      <c r="AD4440" s="33">
        <f>IFERROR($AA4440/VLOOKUP(CONCATENATE("USD",C4440),[1]GEINDICE!AR$1:AS$65536,2,0),"")</f>
        <v>278.5096647522833</v>
      </c>
      <c r="AE4440" s="33">
        <f>IFERROR($X4440/VLOOKUP(CONCATENATE("EUR",C4440),[1]GEINDICE!AR$1:AS$65536,2,0),"")</f>
        <v>1558.6106872788851</v>
      </c>
      <c r="AF4440" s="33">
        <f>IFERROR($AA4440/VLOOKUP(CONCATENATE("EUR",C4440),[1]GEINDICE!AR$1:AS$65536,2,0),"")</f>
        <v>269.94997904126342</v>
      </c>
      <c r="AG4440" s="48" t="str">
        <f>VLOOKUP(E4440,[1]Apresentação!AW$1:AX$65536,2,0)</f>
        <v xml:space="preserve">                    4 - CERAMIC AUXILIARIES</v>
      </c>
      <c r="AH4440" s="48" t="str">
        <f t="shared" si="1183"/>
        <v xml:space="preserve">         5111000745 - PEPTAPON 71 S</v>
      </c>
      <c r="AI4440" s="49" t="str">
        <f t="shared" si="1184"/>
        <v xml:space="preserve">     K00364 - INDUSTRIA E COM. LOUCAS SANITARIAS SANTA CLARA LTDA</v>
      </c>
      <c r="AJ4440" t="str">
        <f t="shared" si="1185"/>
        <v xml:space="preserve">     93 - RESALES</v>
      </c>
      <c r="AK4440" t="str">
        <f t="shared" si="1186"/>
        <v/>
      </c>
      <c r="AL4440">
        <f t="shared" si="1187"/>
        <v>2</v>
      </c>
      <c r="AM4440" t="str">
        <f t="shared" si="1188"/>
        <v>2025 2</v>
      </c>
      <c r="AN4440" t="str">
        <f t="shared" si="1189"/>
        <v xml:space="preserve">INDUSTRIA </v>
      </c>
    </row>
    <row r="4441" spans="1:40" x14ac:dyDescent="0.35">
      <c r="A4441">
        <v>80789</v>
      </c>
      <c r="B4441" t="s">
        <v>274</v>
      </c>
      <c r="C4441" s="31">
        <v>45665</v>
      </c>
      <c r="D4441" t="s">
        <v>275</v>
      </c>
      <c r="E4441" t="s">
        <v>276</v>
      </c>
      <c r="F4441" t="s">
        <v>831</v>
      </c>
      <c r="G4441" t="s">
        <v>832</v>
      </c>
      <c r="H4441" t="s">
        <v>825</v>
      </c>
      <c r="I4441" t="s">
        <v>826</v>
      </c>
      <c r="J4441">
        <v>100</v>
      </c>
      <c r="K4441">
        <v>5429</v>
      </c>
      <c r="L4441">
        <v>3682.0134699999999</v>
      </c>
      <c r="M4441">
        <v>699.26</v>
      </c>
      <c r="N4441">
        <v>54.29</v>
      </c>
      <c r="O4441" s="32">
        <f t="shared" si="1173"/>
        <v>4729.74</v>
      </c>
      <c r="P4441" s="32">
        <f t="shared" si="1174"/>
        <v>1047.7265299999999</v>
      </c>
      <c r="Q4441">
        <v>706596</v>
      </c>
      <c r="R4441" t="s">
        <v>281</v>
      </c>
      <c r="S4441" t="s">
        <v>292</v>
      </c>
      <c r="T4441" t="str">
        <f t="shared" si="1175"/>
        <v>VEN</v>
      </c>
      <c r="U4441" t="s">
        <v>293</v>
      </c>
      <c r="V4441" s="33">
        <f t="shared" si="1176"/>
        <v>5429</v>
      </c>
      <c r="W4441">
        <f t="shared" si="1177"/>
        <v>100</v>
      </c>
      <c r="X4441" s="33">
        <f t="shared" si="1178"/>
        <v>4729.74</v>
      </c>
      <c r="Y4441" s="33">
        <f t="shared" si="1179"/>
        <v>699.26</v>
      </c>
      <c r="Z4441" s="45">
        <f t="shared" si="1180"/>
        <v>0.18930310001841957</v>
      </c>
      <c r="AA4441" s="33">
        <f t="shared" si="1181"/>
        <v>1027.7265299999999</v>
      </c>
      <c r="AB4441" s="45">
        <f t="shared" si="1182"/>
        <v>0.21729028022682007</v>
      </c>
      <c r="AC4441" s="33">
        <f>IFERROR($X4441/VLOOKUP(CONCATENATE("USD",C4441),[1]GEINDICE!AR$1:AS$65536,2,0),"")</f>
        <v>771.30836092040238</v>
      </c>
      <c r="AD4441" s="33">
        <f>IFERROR($AA4441/VLOOKUP(CONCATENATE("USD",C4441),[1]GEINDICE!AR$1:AS$65536,2,0),"")</f>
        <v>167.59780988568352</v>
      </c>
      <c r="AE4441" s="33">
        <f>IFERROR($X4441/VLOOKUP(CONCATENATE("EUR",C4441),[1]GEINDICE!AR$1:AS$65536,2,0),"")</f>
        <v>748.62533436743206</v>
      </c>
      <c r="AF4441" s="33">
        <f>IFERROR($AA4441/VLOOKUP(CONCATENATE("EUR",C4441),[1]GEINDICE!AR$1:AS$65536,2,0),"")</f>
        <v>162.66900868959618</v>
      </c>
      <c r="AG4441" s="48" t="str">
        <f>VLOOKUP(E4441,[1]Apresentação!AW$1:AX$65536,2,0)</f>
        <v xml:space="preserve">                    4 - CERAMIC AUXILIARIES</v>
      </c>
      <c r="AH4441" s="48" t="str">
        <f t="shared" si="1183"/>
        <v xml:space="preserve">         5111000745 - PEPTAPON 71 S</v>
      </c>
      <c r="AI4441" s="49" t="str">
        <f t="shared" si="1184"/>
        <v xml:space="preserve">     K00234 - F &amp; A PRODUTOS CERAMICOS LTDA</v>
      </c>
      <c r="AJ4441" t="str">
        <f t="shared" si="1185"/>
        <v xml:space="preserve">     93 - RESALES</v>
      </c>
      <c r="AK4441" t="str">
        <f t="shared" si="1186"/>
        <v/>
      </c>
      <c r="AL4441">
        <f t="shared" si="1187"/>
        <v>1</v>
      </c>
      <c r="AM4441" t="str">
        <f t="shared" si="1188"/>
        <v>2025 1</v>
      </c>
      <c r="AN4441" t="str">
        <f t="shared" si="1189"/>
        <v xml:space="preserve">F </v>
      </c>
    </row>
    <row r="4442" spans="1:40" x14ac:dyDescent="0.35">
      <c r="A4442">
        <v>81959</v>
      </c>
      <c r="B4442" t="s">
        <v>274</v>
      </c>
      <c r="C4442" s="31">
        <v>45755</v>
      </c>
      <c r="D4442" t="s">
        <v>275</v>
      </c>
      <c r="E4442" t="s">
        <v>276</v>
      </c>
      <c r="F4442" t="s">
        <v>829</v>
      </c>
      <c r="G4442" t="s">
        <v>830</v>
      </c>
      <c r="H4442" t="s">
        <v>825</v>
      </c>
      <c r="I4442" t="s">
        <v>826</v>
      </c>
      <c r="J4442">
        <v>300</v>
      </c>
      <c r="K4442">
        <v>16500</v>
      </c>
      <c r="L4442">
        <v>11468.57358</v>
      </c>
      <c r="M4442">
        <v>2125.1999999999998</v>
      </c>
      <c r="N4442">
        <v>55</v>
      </c>
      <c r="O4442" s="32">
        <f t="shared" si="1173"/>
        <v>14374.8</v>
      </c>
      <c r="P4442" s="32">
        <f t="shared" si="1174"/>
        <v>2906.2264199999991</v>
      </c>
      <c r="Q4442">
        <v>727246</v>
      </c>
      <c r="R4442" t="s">
        <v>281</v>
      </c>
      <c r="S4442" t="s">
        <v>292</v>
      </c>
      <c r="T4442" t="str">
        <f t="shared" si="1175"/>
        <v>VEN</v>
      </c>
      <c r="U4442" t="s">
        <v>293</v>
      </c>
      <c r="V4442" s="33">
        <f t="shared" si="1176"/>
        <v>16500</v>
      </c>
      <c r="W4442">
        <f t="shared" si="1177"/>
        <v>300</v>
      </c>
      <c r="X4442" s="33">
        <f t="shared" si="1178"/>
        <v>14374.8</v>
      </c>
      <c r="Y4442" s="33">
        <f t="shared" si="1179"/>
        <v>2125.1999999999998</v>
      </c>
      <c r="Z4442" s="45">
        <f t="shared" si="1180"/>
        <v>0.17249857090909085</v>
      </c>
      <c r="AA4442" s="33">
        <f t="shared" si="1181"/>
        <v>2846.2264199999991</v>
      </c>
      <c r="AB4442" s="45">
        <f t="shared" si="1182"/>
        <v>0.19800111445028795</v>
      </c>
      <c r="AC4442" s="33">
        <f>IFERROR($X4442/VLOOKUP(CONCATENATE("USD",C4442),[1]GEINDICE!AR$1:AS$65536,2,0),"")</f>
        <v>2421.30440641423</v>
      </c>
      <c r="AD4442" s="33">
        <f>IFERROR($AA4442/VLOOKUP(CONCATENATE("USD",C4442),[1]GEINDICE!AR$1:AS$65536,2,0),"")</f>
        <v>479.42097089341047</v>
      </c>
      <c r="AE4442" s="33">
        <f>IFERROR($X4442/VLOOKUP(CONCATENATE("EUR",C4442),[1]GEINDICE!AR$1:AS$65536,2,0),"")</f>
        <v>2218.7442118910908</v>
      </c>
      <c r="AF4442" s="33">
        <f>IFERROR($AA4442/VLOOKUP(CONCATENATE("EUR",C4442),[1]GEINDICE!AR$1:AS$65536,2,0),"")</f>
        <v>439.31382663456179</v>
      </c>
      <c r="AG4442" s="48" t="str">
        <f>VLOOKUP(E4442,[1]Apresentação!AW$1:AX$65536,2,0)</f>
        <v xml:space="preserve">                    4 - CERAMIC AUXILIARIES</v>
      </c>
      <c r="AH4442" s="48" t="str">
        <f t="shared" si="1183"/>
        <v xml:space="preserve">         5111000745 - PEPTAPON 71 S</v>
      </c>
      <c r="AI4442" s="49" t="str">
        <f t="shared" si="1184"/>
        <v xml:space="preserve">     K00003 - ICASA INDUSTRIA CERAMICA ANDRAENSE S.A</v>
      </c>
      <c r="AJ4442" t="str">
        <f t="shared" si="1185"/>
        <v xml:space="preserve">     93 - RESALES</v>
      </c>
      <c r="AK4442" t="str">
        <f t="shared" si="1186"/>
        <v/>
      </c>
      <c r="AL4442">
        <f t="shared" si="1187"/>
        <v>4</v>
      </c>
      <c r="AM4442" t="str">
        <f t="shared" si="1188"/>
        <v>2025 4</v>
      </c>
      <c r="AN4442" t="str">
        <f t="shared" si="1189"/>
        <v xml:space="preserve">ICASA </v>
      </c>
    </row>
    <row r="4443" spans="1:40" x14ac:dyDescent="0.35">
      <c r="A4443">
        <v>81757</v>
      </c>
      <c r="B4443" t="s">
        <v>274</v>
      </c>
      <c r="C4443" s="31">
        <v>45740</v>
      </c>
      <c r="D4443" t="s">
        <v>275</v>
      </c>
      <c r="E4443" t="s">
        <v>276</v>
      </c>
      <c r="F4443" t="s">
        <v>831</v>
      </c>
      <c r="G4443" t="s">
        <v>832</v>
      </c>
      <c r="H4443" t="s">
        <v>825</v>
      </c>
      <c r="I4443" t="s">
        <v>826</v>
      </c>
      <c r="J4443">
        <v>100</v>
      </c>
      <c r="K4443">
        <v>5429</v>
      </c>
      <c r="L4443">
        <v>3822.8506600000001</v>
      </c>
      <c r="M4443">
        <v>699.26</v>
      </c>
      <c r="N4443">
        <v>54.29</v>
      </c>
      <c r="O4443" s="32">
        <f t="shared" si="1173"/>
        <v>4729.74</v>
      </c>
      <c r="P4443" s="32">
        <f t="shared" si="1174"/>
        <v>906.88933999999972</v>
      </c>
      <c r="Q4443">
        <v>721536</v>
      </c>
      <c r="R4443" t="s">
        <v>281</v>
      </c>
      <c r="S4443" t="s">
        <v>292</v>
      </c>
      <c r="T4443" t="str">
        <f t="shared" si="1175"/>
        <v>VEN</v>
      </c>
      <c r="U4443" t="s">
        <v>293</v>
      </c>
      <c r="V4443" s="33">
        <f t="shared" si="1176"/>
        <v>5429</v>
      </c>
      <c r="W4443">
        <f t="shared" si="1177"/>
        <v>100</v>
      </c>
      <c r="X4443" s="33">
        <f t="shared" si="1178"/>
        <v>4729.74</v>
      </c>
      <c r="Y4443" s="33">
        <f t="shared" si="1179"/>
        <v>699.26</v>
      </c>
      <c r="Z4443" s="45">
        <f t="shared" si="1180"/>
        <v>0.16336145514827771</v>
      </c>
      <c r="AA4443" s="33">
        <f t="shared" si="1181"/>
        <v>886.88933999999972</v>
      </c>
      <c r="AB4443" s="45">
        <f t="shared" si="1182"/>
        <v>0.1875133389996067</v>
      </c>
      <c r="AC4443" s="33">
        <f>IFERROR($X4443/VLOOKUP(CONCATENATE("USD",C4443),[1]GEINDICE!AR$1:AS$65536,2,0),"")</f>
        <v>823.95345191017884</v>
      </c>
      <c r="AD4443" s="33">
        <f>IFERROR($AA4443/VLOOKUP(CONCATENATE("USD",C4443),[1]GEINDICE!AR$1:AS$65536,2,0),"")</f>
        <v>154.50226294792949</v>
      </c>
      <c r="AE4443" s="33">
        <f>IFERROR($X4443/VLOOKUP(CONCATENATE("EUR",C4443),[1]GEINDICE!AR$1:AS$65536,2,0),"")</f>
        <v>763.26754562912515</v>
      </c>
      <c r="AF4443" s="33">
        <f>IFERROR($AA4443/VLOOKUP(CONCATENATE("EUR",C4443),[1]GEINDICE!AR$1:AS$65536,2,0),"")</f>
        <v>143.12284603095191</v>
      </c>
      <c r="AG4443" s="48" t="str">
        <f>VLOOKUP(E4443,[1]Apresentação!AW$1:AX$65536,2,0)</f>
        <v xml:space="preserve">                    4 - CERAMIC AUXILIARIES</v>
      </c>
      <c r="AH4443" s="48" t="str">
        <f t="shared" si="1183"/>
        <v xml:space="preserve">         5111000745 - PEPTAPON 71 S</v>
      </c>
      <c r="AI4443" s="49" t="str">
        <f t="shared" si="1184"/>
        <v xml:space="preserve">     K00234 - F &amp; A PRODUTOS CERAMICOS LTDA</v>
      </c>
      <c r="AJ4443" t="str">
        <f t="shared" si="1185"/>
        <v xml:space="preserve">     93 - RESALES</v>
      </c>
      <c r="AK4443" t="str">
        <f t="shared" si="1186"/>
        <v/>
      </c>
      <c r="AL4443">
        <f t="shared" si="1187"/>
        <v>3</v>
      </c>
      <c r="AM4443" t="str">
        <f t="shared" si="1188"/>
        <v>2025 3</v>
      </c>
      <c r="AN4443" t="str">
        <f t="shared" si="1189"/>
        <v xml:space="preserve">F </v>
      </c>
    </row>
    <row r="4444" spans="1:40" x14ac:dyDescent="0.35">
      <c r="A4444">
        <v>82043</v>
      </c>
      <c r="B4444" t="s">
        <v>274</v>
      </c>
      <c r="C4444" s="31">
        <v>45761</v>
      </c>
      <c r="D4444" t="s">
        <v>275</v>
      </c>
      <c r="E4444" t="s">
        <v>276</v>
      </c>
      <c r="F4444" t="s">
        <v>620</v>
      </c>
      <c r="G4444" t="s">
        <v>621</v>
      </c>
      <c r="H4444" t="s">
        <v>825</v>
      </c>
      <c r="I4444" t="s">
        <v>826</v>
      </c>
      <c r="J4444">
        <v>300</v>
      </c>
      <c r="K4444">
        <v>16005</v>
      </c>
      <c r="L4444">
        <v>11468.57358</v>
      </c>
      <c r="M4444">
        <v>2061.44</v>
      </c>
      <c r="N4444">
        <v>53.35</v>
      </c>
      <c r="O4444" s="32">
        <f t="shared" si="1173"/>
        <v>13943.56</v>
      </c>
      <c r="P4444" s="32">
        <f t="shared" si="1174"/>
        <v>2474.9864199999993</v>
      </c>
      <c r="Q4444">
        <v>729474</v>
      </c>
      <c r="R4444" t="s">
        <v>281</v>
      </c>
      <c r="S4444" t="s">
        <v>292</v>
      </c>
      <c r="T4444" t="str">
        <f t="shared" si="1175"/>
        <v>VEN</v>
      </c>
      <c r="U4444" t="s">
        <v>293</v>
      </c>
      <c r="V4444" s="33">
        <f t="shared" si="1176"/>
        <v>16005</v>
      </c>
      <c r="W4444">
        <f t="shared" si="1177"/>
        <v>300</v>
      </c>
      <c r="X4444" s="33">
        <f t="shared" si="1178"/>
        <v>13943.56</v>
      </c>
      <c r="Y4444" s="33">
        <f t="shared" si="1179"/>
        <v>2061.44</v>
      </c>
      <c r="Z4444" s="45">
        <f t="shared" si="1180"/>
        <v>0.15088949828178688</v>
      </c>
      <c r="AA4444" s="33">
        <f t="shared" si="1181"/>
        <v>2414.9864199999993</v>
      </c>
      <c r="AB4444" s="45">
        <f t="shared" si="1182"/>
        <v>0.17319726239210068</v>
      </c>
      <c r="AC4444" s="33">
        <f>IFERROR($X4444/VLOOKUP(CONCATENATE("USD",C4444),[1]GEINDICE!AR$1:AS$65536,2,0),"")</f>
        <v>2386.5742404792468</v>
      </c>
      <c r="AD4444" s="33">
        <f>IFERROR($AA4444/VLOOKUP(CONCATENATE("USD",C4444),[1]GEINDICE!AR$1:AS$65536,2,0),"")</f>
        <v>413.34812494651248</v>
      </c>
      <c r="AE4444" s="33">
        <f>IFERROR($X4444/VLOOKUP(CONCATENATE("EUR",C4444),[1]GEINDICE!AR$1:AS$65536,2,0),"")</f>
        <v>2101.2311819044889</v>
      </c>
      <c r="AF4444" s="33">
        <f>IFERROR($AA4444/VLOOKUP(CONCATENATE("EUR",C4444),[1]GEINDICE!AR$1:AS$65536,2,0),"")</f>
        <v>363.92748835877563</v>
      </c>
      <c r="AG4444" s="48" t="str">
        <f>VLOOKUP(E4444,[1]Apresentação!AW$1:AX$65536,2,0)</f>
        <v xml:space="preserve">                    4 - CERAMIC AUXILIARIES</v>
      </c>
      <c r="AH4444" s="48" t="str">
        <f t="shared" si="1183"/>
        <v xml:space="preserve">         5111000745 - PEPTAPON 71 S</v>
      </c>
      <c r="AI4444" s="49" t="str">
        <f t="shared" si="1184"/>
        <v xml:space="preserve">     K00364 - INDUSTRIA E COM. LOUCAS SANITARIAS SANTA CLARA LTDA</v>
      </c>
      <c r="AJ4444" t="str">
        <f t="shared" si="1185"/>
        <v xml:space="preserve">     93 - RESALES</v>
      </c>
      <c r="AK4444" t="str">
        <f t="shared" si="1186"/>
        <v/>
      </c>
      <c r="AL4444">
        <f t="shared" si="1187"/>
        <v>4</v>
      </c>
      <c r="AM4444" t="str">
        <f t="shared" si="1188"/>
        <v>2025 4</v>
      </c>
      <c r="AN4444" t="str">
        <f t="shared" si="1189"/>
        <v xml:space="preserve">INDUSTRIA </v>
      </c>
    </row>
    <row r="4445" spans="1:40" x14ac:dyDescent="0.35">
      <c r="A4445">
        <v>82255</v>
      </c>
      <c r="B4445" t="s">
        <v>274</v>
      </c>
      <c r="C4445" s="31">
        <v>45777</v>
      </c>
      <c r="D4445" t="s">
        <v>275</v>
      </c>
      <c r="E4445" t="s">
        <v>276</v>
      </c>
      <c r="F4445" t="s">
        <v>620</v>
      </c>
      <c r="G4445" t="s">
        <v>621</v>
      </c>
      <c r="H4445" t="s">
        <v>825</v>
      </c>
      <c r="I4445" t="s">
        <v>826</v>
      </c>
      <c r="J4445">
        <v>300</v>
      </c>
      <c r="K4445">
        <v>16005</v>
      </c>
      <c r="L4445">
        <v>11468.58848</v>
      </c>
      <c r="M4445">
        <v>2061.44</v>
      </c>
      <c r="N4445">
        <v>53.35</v>
      </c>
      <c r="O4445" s="32">
        <f t="shared" si="1173"/>
        <v>13943.56</v>
      </c>
      <c r="P4445" s="32">
        <f t="shared" si="1174"/>
        <v>2474.9715199999991</v>
      </c>
      <c r="Q4445">
        <v>735457</v>
      </c>
      <c r="R4445" t="s">
        <v>281</v>
      </c>
      <c r="S4445" t="s">
        <v>292</v>
      </c>
      <c r="T4445" t="str">
        <f t="shared" si="1175"/>
        <v>VEN</v>
      </c>
      <c r="U4445" t="s">
        <v>293</v>
      </c>
      <c r="V4445" s="33">
        <f t="shared" si="1176"/>
        <v>16005</v>
      </c>
      <c r="W4445">
        <f t="shared" si="1177"/>
        <v>300</v>
      </c>
      <c r="X4445" s="33">
        <f t="shared" si="1178"/>
        <v>13943.56</v>
      </c>
      <c r="Y4445" s="33">
        <f t="shared" si="1179"/>
        <v>2061.44</v>
      </c>
      <c r="Z4445" s="45">
        <f t="shared" si="1180"/>
        <v>0.15088856732271161</v>
      </c>
      <c r="AA4445" s="33">
        <f t="shared" si="1181"/>
        <v>2414.9715199999991</v>
      </c>
      <c r="AB4445" s="45">
        <f t="shared" si="1182"/>
        <v>0.17319619379842732</v>
      </c>
      <c r="AC4445" s="33">
        <f>IFERROR($X4445/VLOOKUP(CONCATENATE("USD",C4445),[1]GEINDICE!AR$1:AS$65536,2,0),"")</f>
        <v>2463.1783493499152</v>
      </c>
      <c r="AD4445" s="33">
        <f>IFERROR($AA4445/VLOOKUP(CONCATENATE("USD",C4445),[1]GEINDICE!AR$1:AS$65536,2,0),"")</f>
        <v>426.61311475409821</v>
      </c>
      <c r="AE4445" s="33">
        <f>IFERROR($X4445/VLOOKUP(CONCATENATE("EUR",C4445),[1]GEINDICE!AR$1:AS$65536,2,0),"")</f>
        <v>2170.0012450199201</v>
      </c>
      <c r="AF4445" s="33">
        <f>IFERROR($AA4445/VLOOKUP(CONCATENATE("EUR",C4445),[1]GEINDICE!AR$1:AS$65536,2,0),"")</f>
        <v>375.83595617529863</v>
      </c>
      <c r="AG4445" s="48" t="str">
        <f>VLOOKUP(E4445,[1]Apresentação!AW$1:AX$65536,2,0)</f>
        <v xml:space="preserve">                    4 - CERAMIC AUXILIARIES</v>
      </c>
      <c r="AH4445" s="48" t="str">
        <f t="shared" si="1183"/>
        <v xml:space="preserve">         5111000745 - PEPTAPON 71 S</v>
      </c>
      <c r="AI4445" s="49" t="str">
        <f t="shared" si="1184"/>
        <v xml:space="preserve">     K00364 - INDUSTRIA E COM. LOUCAS SANITARIAS SANTA CLARA LTDA</v>
      </c>
      <c r="AJ4445" t="str">
        <f t="shared" si="1185"/>
        <v xml:space="preserve">     93 - RESALES</v>
      </c>
      <c r="AK4445" t="str">
        <f t="shared" si="1186"/>
        <v/>
      </c>
      <c r="AL4445">
        <f t="shared" si="1187"/>
        <v>4</v>
      </c>
      <c r="AM4445" t="str">
        <f t="shared" si="1188"/>
        <v>2025 4</v>
      </c>
      <c r="AN4445" t="str">
        <f t="shared" si="1189"/>
        <v xml:space="preserve">INDUSTRIA </v>
      </c>
    </row>
    <row r="4446" spans="1:40" x14ac:dyDescent="0.35">
      <c r="A4446">
        <v>80903</v>
      </c>
      <c r="B4446" t="s">
        <v>274</v>
      </c>
      <c r="C4446" s="31">
        <v>45673</v>
      </c>
      <c r="D4446" t="s">
        <v>275</v>
      </c>
      <c r="E4446" t="s">
        <v>276</v>
      </c>
      <c r="F4446" t="s">
        <v>624</v>
      </c>
      <c r="G4446" t="s">
        <v>625</v>
      </c>
      <c r="H4446" t="s">
        <v>825</v>
      </c>
      <c r="I4446" t="s">
        <v>826</v>
      </c>
      <c r="J4446">
        <v>200</v>
      </c>
      <c r="K4446">
        <v>10858</v>
      </c>
      <c r="L4446">
        <v>7645.6719499999999</v>
      </c>
      <c r="M4446">
        <v>1398.51</v>
      </c>
      <c r="N4446">
        <v>54.29</v>
      </c>
      <c r="O4446" s="32">
        <f t="shared" si="1173"/>
        <v>9459.49</v>
      </c>
      <c r="P4446" s="32">
        <f t="shared" si="1174"/>
        <v>1813.8180499999999</v>
      </c>
      <c r="Q4446">
        <v>707276</v>
      </c>
      <c r="R4446" t="s">
        <v>281</v>
      </c>
      <c r="S4446" t="s">
        <v>292</v>
      </c>
      <c r="T4446" t="str">
        <f t="shared" si="1175"/>
        <v>VEN</v>
      </c>
      <c r="U4446" t="s">
        <v>293</v>
      </c>
      <c r="V4446" s="33">
        <f t="shared" si="1176"/>
        <v>10858</v>
      </c>
      <c r="W4446">
        <f t="shared" si="1177"/>
        <v>200</v>
      </c>
      <c r="X4446" s="33">
        <f t="shared" si="1178"/>
        <v>9459.49</v>
      </c>
      <c r="Y4446" s="33">
        <f t="shared" si="1179"/>
        <v>1398.51</v>
      </c>
      <c r="Z4446" s="45">
        <f t="shared" si="1180"/>
        <v>0.16336508104623318</v>
      </c>
      <c r="AA4446" s="33">
        <f t="shared" si="1181"/>
        <v>1773.8180499999999</v>
      </c>
      <c r="AB4446" s="45">
        <f t="shared" si="1182"/>
        <v>0.18751730272985118</v>
      </c>
      <c r="AC4446" s="33">
        <f>IFERROR($X4446/VLOOKUP(CONCATENATE("USD",C4446),[1]GEINDICE!AR$1:AS$65536,2,0),"")</f>
        <v>1568.1658433075825</v>
      </c>
      <c r="AD4446" s="33">
        <f>IFERROR($AA4446/VLOOKUP(CONCATENATE("USD",C4446),[1]GEINDICE!AR$1:AS$65536,2,0),"")</f>
        <v>294.05822917012028</v>
      </c>
      <c r="AE4446" s="33">
        <f>IFERROR($X4446/VLOOKUP(CONCATENATE("EUR",C4446),[1]GEINDICE!AR$1:AS$65536,2,0),"")</f>
        <v>1522.1887873326466</v>
      </c>
      <c r="AF4446" s="33">
        <f>IFERROR($AA4446/VLOOKUP(CONCATENATE("EUR",C4446),[1]GEINDICE!AR$1:AS$65536,2,0),"")</f>
        <v>285.43673564624095</v>
      </c>
      <c r="AG4446" s="48" t="str">
        <f>VLOOKUP(E4446,[1]Apresentação!AW$1:AX$65536,2,0)</f>
        <v xml:space="preserve">                    4 - CERAMIC AUXILIARIES</v>
      </c>
      <c r="AH4446" s="48" t="str">
        <f t="shared" si="1183"/>
        <v xml:space="preserve">         5111000745 - PEPTAPON 71 S</v>
      </c>
      <c r="AI4446" s="49" t="str">
        <f t="shared" si="1184"/>
        <v xml:space="preserve">     K00407 - KOHLER PRODUTOS PARA COZINHAS E BANHEIROS LTDA</v>
      </c>
      <c r="AJ4446" t="str">
        <f t="shared" si="1185"/>
        <v xml:space="preserve">     93 - RESALES</v>
      </c>
      <c r="AK4446" t="str">
        <f t="shared" si="1186"/>
        <v/>
      </c>
      <c r="AL4446">
        <f t="shared" si="1187"/>
        <v>1</v>
      </c>
      <c r="AM4446" t="str">
        <f t="shared" si="1188"/>
        <v>2025 1</v>
      </c>
      <c r="AN4446" t="str">
        <f t="shared" si="1189"/>
        <v xml:space="preserve">KOHLER </v>
      </c>
    </row>
    <row r="4447" spans="1:40" x14ac:dyDescent="0.35">
      <c r="A4447">
        <v>83697</v>
      </c>
      <c r="B4447" t="s">
        <v>274</v>
      </c>
      <c r="C4447" s="31">
        <v>45898</v>
      </c>
      <c r="D4447" t="s">
        <v>275</v>
      </c>
      <c r="E4447" t="s">
        <v>276</v>
      </c>
      <c r="F4447" t="s">
        <v>620</v>
      </c>
      <c r="G4447" t="s">
        <v>621</v>
      </c>
      <c r="H4447" t="s">
        <v>825</v>
      </c>
      <c r="I4447" t="s">
        <v>826</v>
      </c>
      <c r="J4447">
        <v>200</v>
      </c>
      <c r="K4447">
        <v>10670</v>
      </c>
      <c r="L4447">
        <v>7698.6089700000002</v>
      </c>
      <c r="M4447">
        <v>1374.29</v>
      </c>
      <c r="N4447">
        <v>53.35</v>
      </c>
      <c r="O4447" s="32">
        <f t="shared" si="1173"/>
        <v>9295.7099999999991</v>
      </c>
      <c r="P4447" s="32">
        <f t="shared" si="1174"/>
        <v>1597.1010299999989</v>
      </c>
      <c r="Q4447">
        <v>760183</v>
      </c>
      <c r="R4447" t="s">
        <v>281</v>
      </c>
      <c r="S4447" t="s">
        <v>292</v>
      </c>
      <c r="T4447" t="str">
        <f t="shared" si="1175"/>
        <v>VEN</v>
      </c>
      <c r="U4447" t="s">
        <v>283</v>
      </c>
      <c r="V4447" s="33">
        <f t="shared" si="1176"/>
        <v>10670</v>
      </c>
      <c r="W4447">
        <f t="shared" si="1177"/>
        <v>200</v>
      </c>
      <c r="X4447" s="33">
        <f t="shared" si="1178"/>
        <v>9295.7099999999991</v>
      </c>
      <c r="Y4447" s="33">
        <f t="shared" si="1179"/>
        <v>1374.29</v>
      </c>
      <c r="Z4447" s="45">
        <f t="shared" si="1180"/>
        <v>0.1459326176194938</v>
      </c>
      <c r="AA4447" s="33">
        <f t="shared" si="1181"/>
        <v>1557.1010299999989</v>
      </c>
      <c r="AB4447" s="45">
        <f t="shared" si="1182"/>
        <v>0.16750748786268063</v>
      </c>
      <c r="AC4447" s="33">
        <f>IFERROR($X4447/VLOOKUP(CONCATENATE("USD",C4447),[1]GEINDICE!AR$1:AS$65536,2,0),"")</f>
        <v>1713.0528527200352</v>
      </c>
      <c r="AD4447" s="33">
        <f>IFERROR($AA4447/VLOOKUP(CONCATENATE("USD",C4447),[1]GEINDICE!AR$1:AS$65536,2,0),"")</f>
        <v>286.94917993513172</v>
      </c>
      <c r="AE4447" s="33">
        <f>IFERROR($X4447/VLOOKUP(CONCATENATE("EUR",C4447),[1]GEINDICE!AR$1:AS$65536,2,0),"")</f>
        <v>1464.6524965730221</v>
      </c>
      <c r="AF4447" s="33">
        <f>IFERROR($AA4447/VLOOKUP(CONCATENATE("EUR",C4447),[1]GEINDICE!AR$1:AS$65536,2,0),"")</f>
        <v>245.34026029275037</v>
      </c>
      <c r="AG4447" s="48" t="str">
        <f>VLOOKUP(E4447,[1]Apresentação!AW$1:AX$65536,2,0)</f>
        <v xml:space="preserve">                    4 - CERAMIC AUXILIARIES</v>
      </c>
      <c r="AH4447" s="48" t="str">
        <f t="shared" si="1183"/>
        <v xml:space="preserve">         5111000745 - PEPTAPON 71 S</v>
      </c>
      <c r="AI4447" s="49" t="str">
        <f t="shared" si="1184"/>
        <v xml:space="preserve">     K00364 - INDUSTRIA E COM. LOUCAS SANITARIAS SANTA CLARA LTDA</v>
      </c>
      <c r="AJ4447" t="str">
        <f t="shared" si="1185"/>
        <v xml:space="preserve">     93 - RESALES</v>
      </c>
      <c r="AK4447" t="str">
        <f t="shared" si="1186"/>
        <v/>
      </c>
      <c r="AL4447">
        <f t="shared" si="1187"/>
        <v>8</v>
      </c>
      <c r="AM4447" t="str">
        <f t="shared" si="1188"/>
        <v>2025 8</v>
      </c>
      <c r="AN4447" t="str">
        <f t="shared" si="1189"/>
        <v xml:space="preserve">INDUSTRIA </v>
      </c>
    </row>
    <row r="4448" spans="1:40" x14ac:dyDescent="0.35">
      <c r="A4448">
        <v>82598</v>
      </c>
      <c r="B4448" t="s">
        <v>274</v>
      </c>
      <c r="C4448" s="31">
        <v>45807</v>
      </c>
      <c r="D4448" t="s">
        <v>275</v>
      </c>
      <c r="E4448" t="s">
        <v>276</v>
      </c>
      <c r="F4448" t="s">
        <v>827</v>
      </c>
      <c r="G4448" t="s">
        <v>828</v>
      </c>
      <c r="H4448" t="s">
        <v>825</v>
      </c>
      <c r="I4448" t="s">
        <v>826</v>
      </c>
      <c r="J4448">
        <v>50</v>
      </c>
      <c r="K4448">
        <v>2845</v>
      </c>
      <c r="L4448">
        <v>1915.8148200000001</v>
      </c>
      <c r="M4448">
        <v>366.43</v>
      </c>
      <c r="N4448">
        <v>56.9</v>
      </c>
      <c r="O4448" s="32">
        <f t="shared" si="1173"/>
        <v>2478.5700000000002</v>
      </c>
      <c r="P4448" s="32">
        <f t="shared" si="1174"/>
        <v>562.75518000000011</v>
      </c>
      <c r="Q4448">
        <v>740047</v>
      </c>
      <c r="R4448" t="s">
        <v>281</v>
      </c>
      <c r="S4448" t="s">
        <v>292</v>
      </c>
      <c r="T4448" t="str">
        <f t="shared" si="1175"/>
        <v>VEN</v>
      </c>
      <c r="U4448" t="s">
        <v>293</v>
      </c>
      <c r="V4448" s="33">
        <f t="shared" si="1176"/>
        <v>2845</v>
      </c>
      <c r="W4448">
        <f t="shared" si="1177"/>
        <v>50</v>
      </c>
      <c r="X4448" s="33">
        <f t="shared" si="1178"/>
        <v>2478.5700000000002</v>
      </c>
      <c r="Y4448" s="33">
        <f t="shared" si="1179"/>
        <v>366.43</v>
      </c>
      <c r="Z4448" s="45">
        <f t="shared" si="1180"/>
        <v>0.19429004569420039</v>
      </c>
      <c r="AA4448" s="33">
        <f t="shared" si="1181"/>
        <v>552.75518000000011</v>
      </c>
      <c r="AB4448" s="45">
        <f t="shared" si="1182"/>
        <v>0.22301374582924835</v>
      </c>
      <c r="AC4448" s="33">
        <f>IFERROR($X4448/VLOOKUP(CONCATENATE("USD",C4448),[1]GEINDICE!AR$1:AS$65536,2,0),"")</f>
        <v>434.1741552367439</v>
      </c>
      <c r="AD4448" s="33">
        <f>IFERROR($AA4448/VLOOKUP(CONCATENATE("USD",C4448),[1]GEINDICE!AR$1:AS$65536,2,0),"")</f>
        <v>96.826804701595819</v>
      </c>
      <c r="AE4448" s="33">
        <f>IFERROR($X4448/VLOOKUP(CONCATENATE("EUR",C4448),[1]GEINDICE!AR$1:AS$65536,2,0),"")</f>
        <v>382.63118082035288</v>
      </c>
      <c r="AF4448" s="33">
        <f>IFERROR($AA4448/VLOOKUP(CONCATENATE("EUR",C4448),[1]GEINDICE!AR$1:AS$65536,2,0),"")</f>
        <v>85.332012905815347</v>
      </c>
      <c r="AG4448" s="48" t="str">
        <f>VLOOKUP(E4448,[1]Apresentação!AW$1:AX$65536,2,0)</f>
        <v xml:space="preserve">                    4 - CERAMIC AUXILIARIES</v>
      </c>
      <c r="AH4448" s="48" t="str">
        <f t="shared" si="1183"/>
        <v xml:space="preserve">         5111000745 - PEPTAPON 71 S</v>
      </c>
      <c r="AI4448" s="49" t="str">
        <f t="shared" si="1184"/>
        <v xml:space="preserve">     K00448 - DOCOL INDUSTRIA E COMERCIO LTDA</v>
      </c>
      <c r="AJ4448" t="str">
        <f t="shared" si="1185"/>
        <v xml:space="preserve">     93 - RESALES</v>
      </c>
      <c r="AK4448" t="str">
        <f t="shared" si="1186"/>
        <v/>
      </c>
      <c r="AL4448">
        <f t="shared" si="1187"/>
        <v>5</v>
      </c>
      <c r="AM4448" t="str">
        <f t="shared" si="1188"/>
        <v>2025 5</v>
      </c>
      <c r="AN4448" t="str">
        <f t="shared" si="1189"/>
        <v xml:space="preserve">DOCOL </v>
      </c>
    </row>
    <row r="4449" spans="1:40" x14ac:dyDescent="0.35">
      <c r="A4449">
        <v>84090</v>
      </c>
      <c r="B4449" t="s">
        <v>274</v>
      </c>
      <c r="C4449" s="31">
        <v>45932</v>
      </c>
      <c r="D4449" t="s">
        <v>275</v>
      </c>
      <c r="E4449" t="s">
        <v>276</v>
      </c>
      <c r="F4449" t="s">
        <v>416</v>
      </c>
      <c r="G4449" t="s">
        <v>417</v>
      </c>
      <c r="H4449" t="s">
        <v>825</v>
      </c>
      <c r="I4449" t="s">
        <v>826</v>
      </c>
      <c r="J4449">
        <v>50</v>
      </c>
      <c r="K4449">
        <v>2945</v>
      </c>
      <c r="L4449">
        <v>1934.92615</v>
      </c>
      <c r="M4449">
        <v>379.32</v>
      </c>
      <c r="N4449">
        <v>58.9</v>
      </c>
      <c r="O4449" s="32">
        <f t="shared" si="1173"/>
        <v>2565.6799999999998</v>
      </c>
      <c r="P4449" s="32">
        <f t="shared" si="1174"/>
        <v>630.75384999999983</v>
      </c>
      <c r="Q4449">
        <v>763061</v>
      </c>
      <c r="R4449" t="s">
        <v>281</v>
      </c>
      <c r="S4449" t="s">
        <v>292</v>
      </c>
      <c r="T4449" t="str">
        <f t="shared" si="1175"/>
        <v>VEN</v>
      </c>
      <c r="U4449" t="s">
        <v>293</v>
      </c>
      <c r="V4449" s="33">
        <f t="shared" si="1176"/>
        <v>2945</v>
      </c>
      <c r="W4449">
        <f t="shared" si="1177"/>
        <v>50</v>
      </c>
      <c r="X4449" s="33">
        <f t="shared" si="1178"/>
        <v>2565.6799999999998</v>
      </c>
      <c r="Y4449" s="33">
        <f t="shared" si="1179"/>
        <v>379.32</v>
      </c>
      <c r="Z4449" s="45">
        <f t="shared" si="1180"/>
        <v>0.21078229202037346</v>
      </c>
      <c r="AA4449" s="33">
        <f t="shared" si="1181"/>
        <v>620.75384999999983</v>
      </c>
      <c r="AB4449" s="45">
        <f t="shared" si="1182"/>
        <v>0.24194515683951229</v>
      </c>
      <c r="AC4449" s="33">
        <f>IFERROR($X4449/VLOOKUP(CONCATENATE("USD",C4449),[1]GEINDICE!AR$1:AS$65536,2,0),"")</f>
        <v>480.02394806263914</v>
      </c>
      <c r="AD4449" s="33">
        <f>IFERROR($AA4449/VLOOKUP(CONCATENATE("USD",C4449),[1]GEINDICE!AR$1:AS$65536,2,0),"")</f>
        <v>116.13946940073711</v>
      </c>
      <c r="AE4449" s="33">
        <f>IFERROR($X4449/VLOOKUP(CONCATENATE("EUR",C4449),[1]GEINDICE!AR$1:AS$65536,2,0),"")</f>
        <v>410.34466213514588</v>
      </c>
      <c r="AF4449" s="33">
        <f>IFERROR($AA4449/VLOOKUP(CONCATENATE("EUR",C4449),[1]GEINDICE!AR$1:AS$65536,2,0),"")</f>
        <v>99.280903638544544</v>
      </c>
      <c r="AG4449" s="48" t="str">
        <f>VLOOKUP(E4449,[1]Apresentação!AW$1:AX$65536,2,0)</f>
        <v xml:space="preserve">                    4 - CERAMIC AUXILIARIES</v>
      </c>
      <c r="AH4449" s="48" t="str">
        <f t="shared" si="1183"/>
        <v xml:space="preserve">         5111000745 - PEPTAPON 71 S</v>
      </c>
      <c r="AI4449" s="49" t="str">
        <f t="shared" si="1184"/>
        <v xml:space="preserve">     K00068 - OXFORD PORCELANAS S/A</v>
      </c>
      <c r="AJ4449" t="str">
        <f t="shared" si="1185"/>
        <v xml:space="preserve">     93 - RESALES</v>
      </c>
      <c r="AK4449" t="str">
        <f t="shared" si="1186"/>
        <v/>
      </c>
      <c r="AL4449">
        <f t="shared" si="1187"/>
        <v>10</v>
      </c>
      <c r="AM4449" t="str">
        <f t="shared" si="1188"/>
        <v>2025 10</v>
      </c>
      <c r="AN4449" t="str">
        <f t="shared" si="1189"/>
        <v xml:space="preserve">OXFORD </v>
      </c>
    </row>
    <row r="4450" spans="1:40" x14ac:dyDescent="0.35">
      <c r="A4450">
        <v>82529</v>
      </c>
      <c r="B4450" t="s">
        <v>274</v>
      </c>
      <c r="C4450" s="31">
        <v>45803</v>
      </c>
      <c r="D4450" t="s">
        <v>275</v>
      </c>
      <c r="E4450" t="s">
        <v>276</v>
      </c>
      <c r="F4450" t="s">
        <v>827</v>
      </c>
      <c r="G4450" t="s">
        <v>828</v>
      </c>
      <c r="H4450" t="s">
        <v>825</v>
      </c>
      <c r="I4450" t="s">
        <v>826</v>
      </c>
      <c r="J4450">
        <v>25</v>
      </c>
      <c r="K4450">
        <v>1422.5</v>
      </c>
      <c r="L4450">
        <v>957.90741000000003</v>
      </c>
      <c r="M4450">
        <v>183.22</v>
      </c>
      <c r="N4450">
        <v>56.9</v>
      </c>
      <c r="O4450" s="32">
        <f t="shared" si="1173"/>
        <v>1239.28</v>
      </c>
      <c r="P4450" s="32">
        <f t="shared" si="1174"/>
        <v>281.37258999999995</v>
      </c>
      <c r="Q4450">
        <v>739558</v>
      </c>
      <c r="R4450" t="s">
        <v>281</v>
      </c>
      <c r="S4450" t="s">
        <v>292</v>
      </c>
      <c r="T4450" t="str">
        <f t="shared" si="1175"/>
        <v>VEN</v>
      </c>
      <c r="U4450" t="s">
        <v>293</v>
      </c>
      <c r="V4450" s="33">
        <f t="shared" si="1176"/>
        <v>1422.5</v>
      </c>
      <c r="W4450">
        <f t="shared" si="1177"/>
        <v>25</v>
      </c>
      <c r="X4450" s="33">
        <f t="shared" si="1178"/>
        <v>1239.28</v>
      </c>
      <c r="Y4450" s="33">
        <f t="shared" si="1179"/>
        <v>183.22</v>
      </c>
      <c r="Z4450" s="45">
        <f t="shared" si="1180"/>
        <v>0.19428653075571173</v>
      </c>
      <c r="AA4450" s="33">
        <f t="shared" si="1181"/>
        <v>276.37258999999995</v>
      </c>
      <c r="AB4450" s="45">
        <f t="shared" si="1182"/>
        <v>0.22301061099993541</v>
      </c>
      <c r="AC4450" s="33">
        <f>IFERROR($X4450/VLOOKUP(CONCATENATE("USD",C4450),[1]GEINDICE!AR$1:AS$65536,2,0),"")</f>
        <v>218.88058778855154</v>
      </c>
      <c r="AD4450" s="33">
        <f>IFERROR($AA4450/VLOOKUP(CONCATENATE("USD",C4450),[1]GEINDICE!AR$1:AS$65536,2,0),"")</f>
        <v>48.812693618749876</v>
      </c>
      <c r="AE4450" s="33">
        <f>IFERROR($X4450/VLOOKUP(CONCATENATE("EUR",C4450),[1]GEINDICE!AR$1:AS$65536,2,0),"")</f>
        <v>192.32130109562678</v>
      </c>
      <c r="AF4450" s="33">
        <f>IFERROR($AA4450/VLOOKUP(CONCATENATE("EUR",C4450),[1]GEINDICE!AR$1:AS$65536,2,0),"")</f>
        <v>42.889690865638279</v>
      </c>
      <c r="AG4450" s="48" t="str">
        <f>VLOOKUP(E4450,[1]Apresentação!AW$1:AX$65536,2,0)</f>
        <v xml:space="preserve">                    4 - CERAMIC AUXILIARIES</v>
      </c>
      <c r="AH4450" s="48" t="str">
        <f t="shared" si="1183"/>
        <v xml:space="preserve">         5111000745 - PEPTAPON 71 S</v>
      </c>
      <c r="AI4450" s="49" t="str">
        <f t="shared" si="1184"/>
        <v xml:space="preserve">     K00448 - DOCOL INDUSTRIA E COMERCIO LTDA</v>
      </c>
      <c r="AJ4450" t="str">
        <f t="shared" si="1185"/>
        <v xml:space="preserve">     93 - RESALES</v>
      </c>
      <c r="AK4450" t="str">
        <f t="shared" si="1186"/>
        <v/>
      </c>
      <c r="AL4450">
        <f t="shared" si="1187"/>
        <v>5</v>
      </c>
      <c r="AM4450" t="str">
        <f t="shared" si="1188"/>
        <v>2025 5</v>
      </c>
      <c r="AN4450" t="str">
        <f t="shared" si="1189"/>
        <v xml:space="preserve">DOCOL </v>
      </c>
    </row>
    <row r="4451" spans="1:40" x14ac:dyDescent="0.35">
      <c r="A4451">
        <v>84144</v>
      </c>
      <c r="B4451" t="s">
        <v>274</v>
      </c>
      <c r="C4451" s="31">
        <v>45937</v>
      </c>
      <c r="D4451" t="s">
        <v>275</v>
      </c>
      <c r="E4451" t="s">
        <v>276</v>
      </c>
      <c r="F4451" t="s">
        <v>620</v>
      </c>
      <c r="G4451" t="s">
        <v>621</v>
      </c>
      <c r="H4451" t="s">
        <v>825</v>
      </c>
      <c r="I4451" t="s">
        <v>826</v>
      </c>
      <c r="J4451">
        <v>200</v>
      </c>
      <c r="K4451">
        <v>10670</v>
      </c>
      <c r="L4451">
        <v>7739.7045900000003</v>
      </c>
      <c r="M4451">
        <v>1374.29</v>
      </c>
      <c r="N4451">
        <v>53.35</v>
      </c>
      <c r="O4451" s="32">
        <f t="shared" si="1173"/>
        <v>9295.7099999999991</v>
      </c>
      <c r="P4451" s="32">
        <f t="shared" si="1174"/>
        <v>1556.0054099999988</v>
      </c>
      <c r="Q4451">
        <v>763534</v>
      </c>
      <c r="R4451" t="s">
        <v>281</v>
      </c>
      <c r="S4451" t="s">
        <v>292</v>
      </c>
      <c r="T4451" t="str">
        <f t="shared" si="1175"/>
        <v>VEN</v>
      </c>
      <c r="U4451" t="s">
        <v>293</v>
      </c>
      <c r="V4451" s="33">
        <f t="shared" si="1176"/>
        <v>10670</v>
      </c>
      <c r="W4451">
        <f t="shared" si="1177"/>
        <v>200</v>
      </c>
      <c r="X4451" s="33">
        <f t="shared" si="1178"/>
        <v>9295.7099999999991</v>
      </c>
      <c r="Y4451" s="33">
        <f t="shared" si="1179"/>
        <v>1374.29</v>
      </c>
      <c r="Z4451" s="45">
        <f t="shared" si="1180"/>
        <v>0.14208110684161188</v>
      </c>
      <c r="AA4451" s="33">
        <f t="shared" si="1181"/>
        <v>1516.0054099999988</v>
      </c>
      <c r="AB4451" s="45">
        <f t="shared" si="1182"/>
        <v>0.16308656466262383</v>
      </c>
      <c r="AC4451" s="33">
        <f>IFERROR($X4451/VLOOKUP(CONCATENATE("USD",C4451),[1]GEINDICE!AR$1:AS$65536,2,0),"")</f>
        <v>1741.9766504881657</v>
      </c>
      <c r="AD4451" s="33">
        <f>IFERROR($AA4451/VLOOKUP(CONCATENATE("USD",C4451),[1]GEINDICE!AR$1:AS$65536,2,0),"")</f>
        <v>284.09298765061908</v>
      </c>
      <c r="AE4451" s="33">
        <f>IFERROR($X4451/VLOOKUP(CONCATENATE("EUR",C4451),[1]GEINDICE!AR$1:AS$65536,2,0),"")</f>
        <v>1492.0643328357489</v>
      </c>
      <c r="AF4451" s="33">
        <f>IFERROR($AA4451/VLOOKUP(CONCATENATE("EUR",C4451),[1]GEINDICE!AR$1:AS$65536,2,0),"")</f>
        <v>243.33564629781205</v>
      </c>
      <c r="AG4451" s="48" t="str">
        <f>VLOOKUP(E4451,[1]Apresentação!AW$1:AX$65536,2,0)</f>
        <v xml:space="preserve">                    4 - CERAMIC AUXILIARIES</v>
      </c>
      <c r="AH4451" s="48" t="str">
        <f t="shared" si="1183"/>
        <v xml:space="preserve">         5111000745 - PEPTAPON 71 S</v>
      </c>
      <c r="AI4451" s="49" t="str">
        <f t="shared" si="1184"/>
        <v xml:space="preserve">     K00364 - INDUSTRIA E COM. LOUCAS SANITARIAS SANTA CLARA LTDA</v>
      </c>
      <c r="AJ4451" t="str">
        <f t="shared" si="1185"/>
        <v xml:space="preserve">     93 - RESALES</v>
      </c>
      <c r="AK4451" t="str">
        <f t="shared" si="1186"/>
        <v/>
      </c>
      <c r="AL4451">
        <f t="shared" si="1187"/>
        <v>10</v>
      </c>
      <c r="AM4451" t="str">
        <f t="shared" si="1188"/>
        <v>2025 10</v>
      </c>
      <c r="AN4451" t="str">
        <f t="shared" si="1189"/>
        <v xml:space="preserve">INDUSTRIA </v>
      </c>
    </row>
    <row r="4452" spans="1:40" x14ac:dyDescent="0.35">
      <c r="A4452">
        <v>82921</v>
      </c>
      <c r="B4452" t="s">
        <v>274</v>
      </c>
      <c r="C4452" s="31">
        <v>45838</v>
      </c>
      <c r="D4452" t="s">
        <v>275</v>
      </c>
      <c r="E4452" t="s">
        <v>276</v>
      </c>
      <c r="F4452" t="s">
        <v>620</v>
      </c>
      <c r="G4452" t="s">
        <v>621</v>
      </c>
      <c r="H4452" t="s">
        <v>825</v>
      </c>
      <c r="I4452" t="s">
        <v>826</v>
      </c>
      <c r="J4452">
        <v>200</v>
      </c>
      <c r="K4452">
        <v>10670</v>
      </c>
      <c r="L4452">
        <v>7663.5473499999998</v>
      </c>
      <c r="M4452">
        <v>1374.29</v>
      </c>
      <c r="N4452">
        <v>53.35</v>
      </c>
      <c r="O4452" s="32">
        <f t="shared" si="1173"/>
        <v>9295.7099999999991</v>
      </c>
      <c r="P4452" s="32">
        <f t="shared" si="1174"/>
        <v>1632.1626499999993</v>
      </c>
      <c r="Q4452">
        <v>742316</v>
      </c>
      <c r="R4452" t="s">
        <v>281</v>
      </c>
      <c r="S4452" t="s">
        <v>292</v>
      </c>
      <c r="T4452" t="str">
        <f t="shared" si="1175"/>
        <v>VEN</v>
      </c>
      <c r="U4452" t="s">
        <v>293</v>
      </c>
      <c r="V4452" s="33">
        <f t="shared" si="1176"/>
        <v>10670</v>
      </c>
      <c r="W4452">
        <f t="shared" si="1177"/>
        <v>200</v>
      </c>
      <c r="X4452" s="33">
        <f t="shared" si="1178"/>
        <v>9295.7099999999991</v>
      </c>
      <c r="Y4452" s="33">
        <f t="shared" si="1179"/>
        <v>1374.29</v>
      </c>
      <c r="Z4452" s="45">
        <f t="shared" si="1180"/>
        <v>0.14921861761949384</v>
      </c>
      <c r="AA4452" s="33">
        <f t="shared" si="1181"/>
        <v>1592.1626499999993</v>
      </c>
      <c r="AB4452" s="45">
        <f t="shared" si="1182"/>
        <v>0.17127929442721421</v>
      </c>
      <c r="AC4452" s="33">
        <f>IFERROR($X4452/VLOOKUP(CONCATENATE("USD",C4452),[1]GEINDICE!AR$1:AS$65536,2,0),"")</f>
        <v>1703.4157336314156</v>
      </c>
      <c r="AD4452" s="33">
        <f>IFERROR($AA4452/VLOOKUP(CONCATENATE("USD",C4452),[1]GEINDICE!AR$1:AS$65536,2,0),"")</f>
        <v>291.75984497260436</v>
      </c>
      <c r="AE4452" s="33">
        <f>IFERROR($X4452/VLOOKUP(CONCATENATE("EUR",C4452),[1]GEINDICE!AR$1:AS$65536,2,0),"")</f>
        <v>1447.2536198038299</v>
      </c>
      <c r="AF4452" s="33">
        <f>IFERROR($AA4452/VLOOKUP(CONCATENATE("EUR",C4452),[1]GEINDICE!AR$1:AS$65536,2,0),"")</f>
        <v>247.8845788572317</v>
      </c>
      <c r="AG4452" s="48" t="str">
        <f>VLOOKUP(E4452,[1]Apresentação!AW$1:AX$65536,2,0)</f>
        <v xml:space="preserve">                    4 - CERAMIC AUXILIARIES</v>
      </c>
      <c r="AH4452" s="48" t="str">
        <f t="shared" si="1183"/>
        <v xml:space="preserve">         5111000745 - PEPTAPON 71 S</v>
      </c>
      <c r="AI4452" s="49" t="str">
        <f t="shared" si="1184"/>
        <v xml:space="preserve">     K00364 - INDUSTRIA E COM. LOUCAS SANITARIAS SANTA CLARA LTDA</v>
      </c>
      <c r="AJ4452" t="str">
        <f t="shared" si="1185"/>
        <v xml:space="preserve">     93 - RESALES</v>
      </c>
      <c r="AK4452" t="str">
        <f t="shared" si="1186"/>
        <v/>
      </c>
      <c r="AL4452">
        <f t="shared" si="1187"/>
        <v>6</v>
      </c>
      <c r="AM4452" t="str">
        <f t="shared" si="1188"/>
        <v>2025 6</v>
      </c>
      <c r="AN4452" t="str">
        <f t="shared" si="1189"/>
        <v xml:space="preserve">INDUSTRIA </v>
      </c>
    </row>
    <row r="4453" spans="1:40" x14ac:dyDescent="0.35">
      <c r="A4453">
        <v>83493</v>
      </c>
      <c r="B4453" t="s">
        <v>274</v>
      </c>
      <c r="C4453" s="31">
        <v>45882</v>
      </c>
      <c r="D4453" t="s">
        <v>275</v>
      </c>
      <c r="E4453" t="s">
        <v>276</v>
      </c>
      <c r="F4453" t="s">
        <v>624</v>
      </c>
      <c r="G4453" t="s">
        <v>625</v>
      </c>
      <c r="H4453" t="s">
        <v>825</v>
      </c>
      <c r="I4453" t="s">
        <v>826</v>
      </c>
      <c r="J4453">
        <v>200</v>
      </c>
      <c r="K4453">
        <v>10858</v>
      </c>
      <c r="L4453">
        <v>7698.6089700000002</v>
      </c>
      <c r="M4453">
        <v>1398.51</v>
      </c>
      <c r="N4453">
        <v>54.29</v>
      </c>
      <c r="O4453" s="32">
        <f t="shared" si="1173"/>
        <v>9459.49</v>
      </c>
      <c r="P4453" s="32">
        <f t="shared" si="1174"/>
        <v>1760.8810299999996</v>
      </c>
      <c r="Q4453">
        <v>754013</v>
      </c>
      <c r="R4453" t="s">
        <v>281</v>
      </c>
      <c r="S4453" t="s">
        <v>292</v>
      </c>
      <c r="T4453" t="str">
        <f t="shared" si="1175"/>
        <v>VEN</v>
      </c>
      <c r="U4453" t="s">
        <v>293</v>
      </c>
      <c r="V4453" s="33">
        <f t="shared" si="1176"/>
        <v>10858</v>
      </c>
      <c r="W4453">
        <f t="shared" si="1177"/>
        <v>200</v>
      </c>
      <c r="X4453" s="33">
        <f t="shared" si="1178"/>
        <v>9459.49</v>
      </c>
      <c r="Y4453" s="33">
        <f t="shared" si="1179"/>
        <v>1398.51</v>
      </c>
      <c r="Z4453" s="45">
        <f t="shared" si="1180"/>
        <v>0.15848968778780617</v>
      </c>
      <c r="AA4453" s="33">
        <f t="shared" si="1181"/>
        <v>1720.8810299999996</v>
      </c>
      <c r="AB4453" s="45">
        <f t="shared" si="1182"/>
        <v>0.18192112154037898</v>
      </c>
      <c r="AC4453" s="33">
        <f>IFERROR($X4453/VLOOKUP(CONCATENATE("USD",C4453),[1]GEINDICE!AR$1:AS$65536,2,0),"")</f>
        <v>1754.0962023438658</v>
      </c>
      <c r="AD4453" s="33">
        <f>IFERROR($AA4453/VLOOKUP(CONCATENATE("USD",C4453),[1]GEINDICE!AR$1:AS$65536,2,0),"")</f>
        <v>319.10714842011561</v>
      </c>
      <c r="AE4453" s="33">
        <f>IFERROR($X4453/VLOOKUP(CONCATENATE("EUR",C4453),[1]GEINDICE!AR$1:AS$65536,2,0),"")</f>
        <v>1497.4418641465229</v>
      </c>
      <c r="AF4453" s="33">
        <f>IFERROR($AA4453/VLOOKUP(CONCATENATE("EUR",C4453),[1]GEINDICE!AR$1:AS$65536,2,0),"")</f>
        <v>272.41630336705128</v>
      </c>
      <c r="AG4453" s="48" t="str">
        <f>VLOOKUP(E4453,[1]Apresentação!AW$1:AX$65536,2,0)</f>
        <v xml:space="preserve">                    4 - CERAMIC AUXILIARIES</v>
      </c>
      <c r="AH4453" s="48" t="str">
        <f t="shared" si="1183"/>
        <v xml:space="preserve">         5111000745 - PEPTAPON 71 S</v>
      </c>
      <c r="AI4453" s="49" t="str">
        <f t="shared" si="1184"/>
        <v xml:space="preserve">     K00407 - KOHLER PRODUTOS PARA COZINHAS E BANHEIROS LTDA</v>
      </c>
      <c r="AJ4453" t="str">
        <f t="shared" si="1185"/>
        <v xml:space="preserve">     93 - RESALES</v>
      </c>
      <c r="AK4453" t="str">
        <f t="shared" si="1186"/>
        <v/>
      </c>
      <c r="AL4453">
        <f t="shared" si="1187"/>
        <v>8</v>
      </c>
      <c r="AM4453" t="str">
        <f t="shared" si="1188"/>
        <v>2025 8</v>
      </c>
      <c r="AN4453" t="str">
        <f t="shared" si="1189"/>
        <v xml:space="preserve">KOHLER </v>
      </c>
    </row>
    <row r="4454" spans="1:40" x14ac:dyDescent="0.35">
      <c r="A4454">
        <v>83881</v>
      </c>
      <c r="B4454" t="s">
        <v>274</v>
      </c>
      <c r="C4454" s="31">
        <v>45916</v>
      </c>
      <c r="D4454" t="s">
        <v>275</v>
      </c>
      <c r="E4454" t="s">
        <v>276</v>
      </c>
      <c r="F4454" t="s">
        <v>831</v>
      </c>
      <c r="G4454" t="s">
        <v>832</v>
      </c>
      <c r="H4454" t="s">
        <v>825</v>
      </c>
      <c r="I4454" t="s">
        <v>826</v>
      </c>
      <c r="J4454">
        <v>100</v>
      </c>
      <c r="K4454">
        <v>5429</v>
      </c>
      <c r="L4454">
        <v>3869.8523</v>
      </c>
      <c r="M4454">
        <v>699.26</v>
      </c>
      <c r="N4454">
        <v>54.29</v>
      </c>
      <c r="O4454" s="32">
        <f t="shared" si="1173"/>
        <v>4729.74</v>
      </c>
      <c r="P4454" s="32">
        <f t="shared" si="1174"/>
        <v>859.88769999999977</v>
      </c>
      <c r="Q4454">
        <v>761541</v>
      </c>
      <c r="R4454" t="s">
        <v>281</v>
      </c>
      <c r="S4454" t="s">
        <v>292</v>
      </c>
      <c r="T4454" t="str">
        <f t="shared" si="1175"/>
        <v>VEN</v>
      </c>
      <c r="U4454" t="s">
        <v>293</v>
      </c>
      <c r="V4454" s="33">
        <f t="shared" si="1176"/>
        <v>5429</v>
      </c>
      <c r="W4454">
        <f t="shared" si="1177"/>
        <v>100</v>
      </c>
      <c r="X4454" s="33">
        <f t="shared" si="1178"/>
        <v>4729.74</v>
      </c>
      <c r="Y4454" s="33">
        <f t="shared" si="1179"/>
        <v>699.26</v>
      </c>
      <c r="Z4454" s="45">
        <f t="shared" si="1180"/>
        <v>0.15470394179406885</v>
      </c>
      <c r="AA4454" s="33">
        <f t="shared" si="1181"/>
        <v>839.88769999999977</v>
      </c>
      <c r="AB4454" s="45">
        <f t="shared" si="1182"/>
        <v>0.1775758709781087</v>
      </c>
      <c r="AC4454" s="33">
        <f>IFERROR($X4454/VLOOKUP(CONCATENATE("USD",C4454),[1]GEINDICE!AR$1:AS$65536,2,0),"")</f>
        <v>890.7902666867559</v>
      </c>
      <c r="AD4454" s="33">
        <f>IFERROR($AA4454/VLOOKUP(CONCATENATE("USD",C4454),[1]GEINDICE!AR$1:AS$65536,2,0),"")</f>
        <v>158.18285746572241</v>
      </c>
      <c r="AE4454" s="33">
        <f>IFERROR($X4454/VLOOKUP(CONCATENATE("EUR",C4454),[1]GEINDICE!AR$1:AS$65536,2,0),"")</f>
        <v>751.85032110383418</v>
      </c>
      <c r="AF4454" s="33">
        <f>IFERROR($AA4454/VLOOKUP(CONCATENATE("EUR",C4454),[1]GEINDICE!AR$1:AS$65536,2,0),"")</f>
        <v>133.51047561518405</v>
      </c>
      <c r="AG4454" s="48" t="str">
        <f>VLOOKUP(E4454,[1]Apresentação!AW$1:AX$65536,2,0)</f>
        <v xml:space="preserve">                    4 - CERAMIC AUXILIARIES</v>
      </c>
      <c r="AH4454" s="48" t="str">
        <f t="shared" si="1183"/>
        <v xml:space="preserve">         5111000745 - PEPTAPON 71 S</v>
      </c>
      <c r="AI4454" s="49" t="str">
        <f t="shared" si="1184"/>
        <v xml:space="preserve">     K00234 - F &amp; A PRODUTOS CERAMICOS LTDA</v>
      </c>
      <c r="AJ4454" t="str">
        <f t="shared" si="1185"/>
        <v xml:space="preserve">     93 - RESALES</v>
      </c>
      <c r="AK4454" t="str">
        <f t="shared" si="1186"/>
        <v/>
      </c>
      <c r="AL4454">
        <f t="shared" si="1187"/>
        <v>9</v>
      </c>
      <c r="AM4454" t="str">
        <f t="shared" si="1188"/>
        <v>2025 9</v>
      </c>
      <c r="AN4454" t="str">
        <f t="shared" si="1189"/>
        <v xml:space="preserve">F </v>
      </c>
    </row>
    <row r="4455" spans="1:40" x14ac:dyDescent="0.35">
      <c r="A4455">
        <v>84463</v>
      </c>
      <c r="B4455" t="s">
        <v>274</v>
      </c>
      <c r="C4455" s="31">
        <v>45961</v>
      </c>
      <c r="D4455" t="s">
        <v>275</v>
      </c>
      <c r="E4455" t="s">
        <v>276</v>
      </c>
      <c r="F4455" t="s">
        <v>624</v>
      </c>
      <c r="G4455" t="s">
        <v>625</v>
      </c>
      <c r="H4455" t="s">
        <v>825</v>
      </c>
      <c r="I4455" t="s">
        <v>826</v>
      </c>
      <c r="J4455">
        <v>200</v>
      </c>
      <c r="K4455">
        <v>10858</v>
      </c>
      <c r="L4455">
        <v>7739.7046</v>
      </c>
      <c r="M4455">
        <v>1398.51</v>
      </c>
      <c r="N4455">
        <v>54.29</v>
      </c>
      <c r="O4455" s="32">
        <f t="shared" si="1173"/>
        <v>9459.49</v>
      </c>
      <c r="P4455" s="32">
        <f t="shared" si="1174"/>
        <v>1719.7853999999998</v>
      </c>
      <c r="Q4455">
        <v>765882</v>
      </c>
      <c r="R4455" t="s">
        <v>281</v>
      </c>
      <c r="S4455" t="s">
        <v>292</v>
      </c>
      <c r="T4455" t="str">
        <f t="shared" si="1175"/>
        <v>VEN</v>
      </c>
      <c r="U4455" t="s">
        <v>293</v>
      </c>
      <c r="V4455" s="33">
        <f t="shared" si="1176"/>
        <v>10858</v>
      </c>
      <c r="W4455">
        <f t="shared" si="1177"/>
        <v>200</v>
      </c>
      <c r="X4455" s="33">
        <f t="shared" si="1178"/>
        <v>9459.49</v>
      </c>
      <c r="Y4455" s="33">
        <f t="shared" si="1179"/>
        <v>1398.51</v>
      </c>
      <c r="Z4455" s="45">
        <f t="shared" si="1180"/>
        <v>0.15470486277399151</v>
      </c>
      <c r="AA4455" s="33">
        <f t="shared" si="1181"/>
        <v>1679.7853999999998</v>
      </c>
      <c r="AB4455" s="45">
        <f t="shared" si="1182"/>
        <v>0.17757674039509527</v>
      </c>
      <c r="AC4455" s="33">
        <f>IFERROR($X4455/VLOOKUP(CONCATENATE("USD",C4455),[1]GEINDICE!AR$1:AS$65536,2,0),"")</f>
        <v>1756.8653306836541</v>
      </c>
      <c r="AD4455" s="33">
        <f>IFERROR($AA4455/VLOOKUP(CONCATENATE("USD",C4455),[1]GEINDICE!AR$1:AS$65536,2,0),"")</f>
        <v>311.97841873595445</v>
      </c>
      <c r="AE4455" s="33">
        <f>IFERROR($X4455/VLOOKUP(CONCATENATE("EUR",C4455),[1]GEINDICE!AR$1:AS$65536,2,0),"")</f>
        <v>1522.2867718056002</v>
      </c>
      <c r="AF4455" s="33">
        <f>IFERROR($AA4455/VLOOKUP(CONCATENATE("EUR",C4455),[1]GEINDICE!AR$1:AS$65536,2,0),"")</f>
        <v>270.32272288381068</v>
      </c>
      <c r="AG4455" s="48" t="str">
        <f>VLOOKUP(E4455,[1]Apresentação!AW$1:AX$65536,2,0)</f>
        <v xml:space="preserve">                    4 - CERAMIC AUXILIARIES</v>
      </c>
      <c r="AH4455" s="48" t="str">
        <f t="shared" si="1183"/>
        <v xml:space="preserve">         5111000745 - PEPTAPON 71 S</v>
      </c>
      <c r="AI4455" s="49" t="str">
        <f t="shared" si="1184"/>
        <v xml:space="preserve">     K00407 - KOHLER PRODUTOS PARA COZINHAS E BANHEIROS LTDA</v>
      </c>
      <c r="AJ4455" t="str">
        <f t="shared" si="1185"/>
        <v xml:space="preserve">     93 - RESALES</v>
      </c>
      <c r="AK4455" t="str">
        <f t="shared" si="1186"/>
        <v/>
      </c>
      <c r="AL4455">
        <f t="shared" si="1187"/>
        <v>10</v>
      </c>
      <c r="AM4455" t="str">
        <f t="shared" si="1188"/>
        <v>2025 10</v>
      </c>
      <c r="AN4455" t="str">
        <f t="shared" si="1189"/>
        <v xml:space="preserve">KOHLER </v>
      </c>
    </row>
    <row r="4456" spans="1:40" x14ac:dyDescent="0.35">
      <c r="A4456">
        <v>83269</v>
      </c>
      <c r="B4456" t="s">
        <v>274</v>
      </c>
      <c r="C4456" s="31">
        <v>45866</v>
      </c>
      <c r="D4456" t="s">
        <v>275</v>
      </c>
      <c r="E4456" t="s">
        <v>276</v>
      </c>
      <c r="F4456" t="s">
        <v>827</v>
      </c>
      <c r="G4456" t="s">
        <v>828</v>
      </c>
      <c r="H4456" t="s">
        <v>825</v>
      </c>
      <c r="I4456" t="s">
        <v>826</v>
      </c>
      <c r="J4456">
        <v>200</v>
      </c>
      <c r="K4456">
        <v>11380</v>
      </c>
      <c r="L4456">
        <v>7698.6178900000004</v>
      </c>
      <c r="M4456">
        <v>1465.74</v>
      </c>
      <c r="N4456">
        <v>56.9</v>
      </c>
      <c r="O4456" s="32">
        <f t="shared" si="1173"/>
        <v>9914.26</v>
      </c>
      <c r="P4456" s="32">
        <f t="shared" si="1174"/>
        <v>2215.6421099999998</v>
      </c>
      <c r="Q4456">
        <v>744969</v>
      </c>
      <c r="R4456" t="s">
        <v>281</v>
      </c>
      <c r="S4456" t="s">
        <v>292</v>
      </c>
      <c r="T4456" t="str">
        <f t="shared" si="1175"/>
        <v>VEN</v>
      </c>
      <c r="U4456" t="s">
        <v>293</v>
      </c>
      <c r="V4456" s="33">
        <f t="shared" si="1176"/>
        <v>11380</v>
      </c>
      <c r="W4456">
        <f t="shared" si="1177"/>
        <v>200</v>
      </c>
      <c r="X4456" s="33">
        <f t="shared" si="1178"/>
        <v>9914.26</v>
      </c>
      <c r="Y4456" s="33">
        <f t="shared" si="1179"/>
        <v>1465.74</v>
      </c>
      <c r="Z4456" s="45">
        <f t="shared" si="1180"/>
        <v>0.19118120474516695</v>
      </c>
      <c r="AA4456" s="33">
        <f t="shared" si="1181"/>
        <v>2175.6421099999998</v>
      </c>
      <c r="AB4456" s="45">
        <f t="shared" si="1182"/>
        <v>0.21944573876416393</v>
      </c>
      <c r="AC4456" s="33">
        <f>IFERROR($X4456/VLOOKUP(CONCATENATE("USD",C4456),[1]GEINDICE!AR$1:AS$65536,2,0),"")</f>
        <v>1774.3006961719491</v>
      </c>
      <c r="AD4456" s="33">
        <f>IFERROR($AA4456/VLOOKUP(CONCATENATE("USD",C4456),[1]GEINDICE!AR$1:AS$65536,2,0),"")</f>
        <v>389.36272706122372</v>
      </c>
      <c r="AE4456" s="33">
        <f>IFERROR($X4456/VLOOKUP(CONCATENATE("EUR",C4456),[1]GEINDICE!AR$1:AS$65536,2,0),"")</f>
        <v>1528.2567477995467</v>
      </c>
      <c r="AF4456" s="33">
        <f>IFERROR($AA4456/VLOOKUP(CONCATENATE("EUR",C4456),[1]GEINDICE!AR$1:AS$65536,2,0),"")</f>
        <v>335.36943104219006</v>
      </c>
      <c r="AG4456" s="48" t="str">
        <f>VLOOKUP(E4456,[1]Apresentação!AW$1:AX$65536,2,0)</f>
        <v xml:space="preserve">                    4 - CERAMIC AUXILIARIES</v>
      </c>
      <c r="AH4456" s="48" t="str">
        <f t="shared" si="1183"/>
        <v xml:space="preserve">         5111000745 - PEPTAPON 71 S</v>
      </c>
      <c r="AI4456" s="49" t="str">
        <f t="shared" si="1184"/>
        <v xml:space="preserve">     K00448 - DOCOL INDUSTRIA E COMERCIO LTDA</v>
      </c>
      <c r="AJ4456" t="str">
        <f t="shared" si="1185"/>
        <v xml:space="preserve">     93 - RESALES</v>
      </c>
      <c r="AK4456" t="str">
        <f t="shared" si="1186"/>
        <v/>
      </c>
      <c r="AL4456">
        <f t="shared" si="1187"/>
        <v>7</v>
      </c>
      <c r="AM4456" t="str">
        <f t="shared" si="1188"/>
        <v>2025 7</v>
      </c>
      <c r="AN4456" t="str">
        <f t="shared" si="1189"/>
        <v xml:space="preserve">DOCOL </v>
      </c>
    </row>
    <row r="4457" spans="1:40" x14ac:dyDescent="0.35">
      <c r="A4457">
        <v>82608</v>
      </c>
      <c r="B4457" t="s">
        <v>274</v>
      </c>
      <c r="C4457" s="31">
        <v>45807</v>
      </c>
      <c r="D4457" t="s">
        <v>275</v>
      </c>
      <c r="E4457" t="s">
        <v>276</v>
      </c>
      <c r="F4457" t="s">
        <v>620</v>
      </c>
      <c r="G4457" t="s">
        <v>621</v>
      </c>
      <c r="H4457" t="s">
        <v>825</v>
      </c>
      <c r="I4457" t="s">
        <v>826</v>
      </c>
      <c r="J4457">
        <v>300</v>
      </c>
      <c r="K4457">
        <v>16005</v>
      </c>
      <c r="L4457">
        <v>11494.88895</v>
      </c>
      <c r="M4457">
        <v>2061.44</v>
      </c>
      <c r="N4457">
        <v>53.35</v>
      </c>
      <c r="O4457" s="32">
        <f t="shared" si="1173"/>
        <v>13943.56</v>
      </c>
      <c r="P4457" s="32">
        <f t="shared" si="1174"/>
        <v>2448.671049999999</v>
      </c>
      <c r="Q4457">
        <v>740128</v>
      </c>
      <c r="R4457" t="s">
        <v>281</v>
      </c>
      <c r="S4457" t="s">
        <v>292</v>
      </c>
      <c r="T4457" t="str">
        <f t="shared" si="1175"/>
        <v>VEN</v>
      </c>
      <c r="U4457" t="s">
        <v>293</v>
      </c>
      <c r="V4457" s="33">
        <f t="shared" si="1176"/>
        <v>16005</v>
      </c>
      <c r="W4457">
        <f t="shared" si="1177"/>
        <v>300</v>
      </c>
      <c r="X4457" s="33">
        <f t="shared" si="1178"/>
        <v>13943.56</v>
      </c>
      <c r="Y4457" s="33">
        <f t="shared" si="1179"/>
        <v>2061.44</v>
      </c>
      <c r="Z4457" s="45">
        <f t="shared" si="1180"/>
        <v>0.1492453014682911</v>
      </c>
      <c r="AA4457" s="33">
        <f t="shared" si="1181"/>
        <v>2388.671049999999</v>
      </c>
      <c r="AB4457" s="45">
        <f t="shared" si="1182"/>
        <v>0.17130998468110004</v>
      </c>
      <c r="AC4457" s="33">
        <f>IFERROR($X4457/VLOOKUP(CONCATENATE("USD",C4457),[1]GEINDICE!AR$1:AS$65536,2,0),"")</f>
        <v>2442.5105540666</v>
      </c>
      <c r="AD4457" s="33">
        <f>IFERROR($AA4457/VLOOKUP(CONCATENATE("USD",C4457),[1]GEINDICE!AR$1:AS$65536,2,0),"")</f>
        <v>418.42644560057437</v>
      </c>
      <c r="AE4457" s="33">
        <f>IFERROR($X4457/VLOOKUP(CONCATENATE("EUR",C4457),[1]GEINDICE!AR$1:AS$65536,2,0),"")</f>
        <v>2152.5479722741093</v>
      </c>
      <c r="AF4457" s="33">
        <f>IFERROR($AA4457/VLOOKUP(CONCATENATE("EUR",C4457),[1]GEINDICE!AR$1:AS$65536,2,0),"")</f>
        <v>368.75296015561059</v>
      </c>
      <c r="AG4457" s="48" t="str">
        <f>VLOOKUP(E4457,[1]Apresentação!AW$1:AX$65536,2,0)</f>
        <v xml:space="preserve">                    4 - CERAMIC AUXILIARIES</v>
      </c>
      <c r="AH4457" s="48" t="str">
        <f t="shared" si="1183"/>
        <v xml:space="preserve">         5111000745 - PEPTAPON 71 S</v>
      </c>
      <c r="AI4457" s="49" t="str">
        <f t="shared" si="1184"/>
        <v xml:space="preserve">     K00364 - INDUSTRIA E COM. LOUCAS SANITARIAS SANTA CLARA LTDA</v>
      </c>
      <c r="AJ4457" t="str">
        <f t="shared" si="1185"/>
        <v xml:space="preserve">     93 - RESALES</v>
      </c>
      <c r="AK4457" t="str">
        <f t="shared" si="1186"/>
        <v/>
      </c>
      <c r="AL4457">
        <f t="shared" si="1187"/>
        <v>5</v>
      </c>
      <c r="AM4457" t="str">
        <f t="shared" si="1188"/>
        <v>2025 5</v>
      </c>
      <c r="AN4457" t="str">
        <f t="shared" si="1189"/>
        <v xml:space="preserve">INDUSTRIA </v>
      </c>
    </row>
    <row r="4458" spans="1:40" x14ac:dyDescent="0.35">
      <c r="A4458">
        <v>83101</v>
      </c>
      <c r="B4458" t="s">
        <v>274</v>
      </c>
      <c r="C4458" s="31">
        <v>45852</v>
      </c>
      <c r="D4458" t="s">
        <v>275</v>
      </c>
      <c r="E4458" t="s">
        <v>276</v>
      </c>
      <c r="F4458" t="s">
        <v>831</v>
      </c>
      <c r="G4458" t="s">
        <v>832</v>
      </c>
      <c r="H4458" t="s">
        <v>825</v>
      </c>
      <c r="I4458" t="s">
        <v>826</v>
      </c>
      <c r="J4458">
        <v>100</v>
      </c>
      <c r="K4458">
        <v>5429</v>
      </c>
      <c r="L4458">
        <v>3849.3089500000001</v>
      </c>
      <c r="M4458">
        <v>699.26</v>
      </c>
      <c r="N4458">
        <v>54.29</v>
      </c>
      <c r="O4458" s="32">
        <f t="shared" si="1173"/>
        <v>4729.74</v>
      </c>
      <c r="P4458" s="32">
        <f t="shared" si="1174"/>
        <v>880.43104999999969</v>
      </c>
      <c r="Q4458">
        <v>743716</v>
      </c>
      <c r="R4458" t="s">
        <v>281</v>
      </c>
      <c r="S4458" t="s">
        <v>292</v>
      </c>
      <c r="T4458" t="str">
        <f t="shared" si="1175"/>
        <v>VEN</v>
      </c>
      <c r="U4458" t="s">
        <v>293</v>
      </c>
      <c r="V4458" s="33">
        <f t="shared" si="1176"/>
        <v>5429</v>
      </c>
      <c r="W4458">
        <f t="shared" si="1177"/>
        <v>100</v>
      </c>
      <c r="X4458" s="33">
        <f t="shared" si="1178"/>
        <v>4729.74</v>
      </c>
      <c r="Y4458" s="33">
        <f t="shared" si="1179"/>
        <v>699.26</v>
      </c>
      <c r="Z4458" s="45">
        <f t="shared" si="1180"/>
        <v>0.15848794437281261</v>
      </c>
      <c r="AA4458" s="33">
        <f t="shared" si="1181"/>
        <v>860.43104999999969</v>
      </c>
      <c r="AB4458" s="45">
        <f t="shared" si="1182"/>
        <v>0.18191931268949238</v>
      </c>
      <c r="AC4458" s="33">
        <f>IFERROR($X4458/VLOOKUP(CONCATENATE("USD",C4458),[1]GEINDICE!AR$1:AS$65536,2,0),"")</f>
        <v>850.74916809065564</v>
      </c>
      <c r="AD4458" s="33">
        <f>IFERROR($AA4458/VLOOKUP(CONCATENATE("USD",C4458),[1]GEINDICE!AR$1:AS$65536,2,0),"")</f>
        <v>154.76770393020951</v>
      </c>
      <c r="AE4458" s="33">
        <f>IFERROR($X4458/VLOOKUP(CONCATENATE("EUR",C4458),[1]GEINDICE!AR$1:AS$65536,2,0),"")</f>
        <v>728.88580674988441</v>
      </c>
      <c r="AF4458" s="33">
        <f>IFERROR($AA4458/VLOOKUP(CONCATENATE("EUR",C4458),[1]GEINDICE!AR$1:AS$65536,2,0),"")</f>
        <v>132.59840499306515</v>
      </c>
      <c r="AG4458" s="48" t="str">
        <f>VLOOKUP(E4458,[1]Apresentação!AW$1:AX$65536,2,0)</f>
        <v xml:space="preserve">                    4 - CERAMIC AUXILIARIES</v>
      </c>
      <c r="AH4458" s="48" t="str">
        <f t="shared" si="1183"/>
        <v xml:space="preserve">         5111000745 - PEPTAPON 71 S</v>
      </c>
      <c r="AI4458" s="49" t="str">
        <f t="shared" si="1184"/>
        <v xml:space="preserve">     K00234 - F &amp; A PRODUTOS CERAMICOS LTDA</v>
      </c>
      <c r="AJ4458" t="str">
        <f t="shared" si="1185"/>
        <v xml:space="preserve">     93 - RESALES</v>
      </c>
      <c r="AK4458" t="str">
        <f t="shared" si="1186"/>
        <v/>
      </c>
      <c r="AL4458">
        <f t="shared" si="1187"/>
        <v>7</v>
      </c>
      <c r="AM4458" t="str">
        <f t="shared" si="1188"/>
        <v>2025 7</v>
      </c>
      <c r="AN4458" t="str">
        <f t="shared" si="1189"/>
        <v xml:space="preserve">F </v>
      </c>
    </row>
    <row r="4459" spans="1:40" x14ac:dyDescent="0.35">
      <c r="A4459">
        <v>83383</v>
      </c>
      <c r="B4459" t="s">
        <v>274</v>
      </c>
      <c r="C4459" s="31">
        <v>45873</v>
      </c>
      <c r="D4459" t="s">
        <v>275</v>
      </c>
      <c r="E4459" t="s">
        <v>276</v>
      </c>
      <c r="F4459" t="s">
        <v>620</v>
      </c>
      <c r="G4459" t="s">
        <v>621</v>
      </c>
      <c r="H4459" t="s">
        <v>825</v>
      </c>
      <c r="I4459" t="s">
        <v>826</v>
      </c>
      <c r="J4459">
        <v>200</v>
      </c>
      <c r="K4459">
        <v>10670</v>
      </c>
      <c r="L4459">
        <v>7698.6089700000002</v>
      </c>
      <c r="M4459">
        <v>1374.29</v>
      </c>
      <c r="N4459">
        <v>53.35</v>
      </c>
      <c r="O4459" s="32">
        <f t="shared" si="1173"/>
        <v>9295.7099999999991</v>
      </c>
      <c r="P4459" s="32">
        <f t="shared" si="1174"/>
        <v>1597.1010299999989</v>
      </c>
      <c r="Q4459">
        <v>747997</v>
      </c>
      <c r="R4459" t="s">
        <v>281</v>
      </c>
      <c r="S4459" t="s">
        <v>292</v>
      </c>
      <c r="T4459" t="str">
        <f t="shared" si="1175"/>
        <v>VEN</v>
      </c>
      <c r="U4459" t="s">
        <v>293</v>
      </c>
      <c r="V4459" s="33">
        <f t="shared" si="1176"/>
        <v>10670</v>
      </c>
      <c r="W4459">
        <f t="shared" si="1177"/>
        <v>200</v>
      </c>
      <c r="X4459" s="33">
        <f t="shared" si="1178"/>
        <v>9295.7099999999991</v>
      </c>
      <c r="Y4459" s="33">
        <f t="shared" si="1179"/>
        <v>1374.29</v>
      </c>
      <c r="Z4459" s="45">
        <f t="shared" si="1180"/>
        <v>0.1459326176194938</v>
      </c>
      <c r="AA4459" s="33">
        <f t="shared" si="1181"/>
        <v>1557.1010299999989</v>
      </c>
      <c r="AB4459" s="45">
        <f t="shared" si="1182"/>
        <v>0.16750748786268063</v>
      </c>
      <c r="AC4459" s="33">
        <f>IFERROR($X4459/VLOOKUP(CONCATENATE("USD",C4459),[1]GEINDICE!AR$1:AS$65536,2,0),"")</f>
        <v>1686.6637635403622</v>
      </c>
      <c r="AD4459" s="33">
        <f>IFERROR($AA4459/VLOOKUP(CONCATENATE("USD",C4459),[1]GEINDICE!AR$1:AS$65536,2,0),"")</f>
        <v>282.52880989966047</v>
      </c>
      <c r="AE4459" s="33">
        <f>IFERROR($X4459/VLOOKUP(CONCATENATE("EUR",C4459),[1]GEINDICE!AR$1:AS$65536,2,0),"")</f>
        <v>1458.0362324523564</v>
      </c>
      <c r="AF4459" s="33">
        <f>IFERROR($AA4459/VLOOKUP(CONCATENATE("EUR",C4459),[1]GEINDICE!AR$1:AS$65536,2,0),"")</f>
        <v>244.2319865108617</v>
      </c>
      <c r="AG4459" s="48" t="str">
        <f>VLOOKUP(E4459,[1]Apresentação!AW$1:AX$65536,2,0)</f>
        <v xml:space="preserve">                    4 - CERAMIC AUXILIARIES</v>
      </c>
      <c r="AH4459" s="48" t="str">
        <f t="shared" si="1183"/>
        <v xml:space="preserve">         5111000745 - PEPTAPON 71 S</v>
      </c>
      <c r="AI4459" s="49" t="str">
        <f t="shared" si="1184"/>
        <v xml:space="preserve">     K00364 - INDUSTRIA E COM. LOUCAS SANITARIAS SANTA CLARA LTDA</v>
      </c>
      <c r="AJ4459" t="str">
        <f t="shared" si="1185"/>
        <v xml:space="preserve">     93 - RESALES</v>
      </c>
      <c r="AK4459" t="str">
        <f t="shared" si="1186"/>
        <v/>
      </c>
      <c r="AL4459">
        <f t="shared" si="1187"/>
        <v>8</v>
      </c>
      <c r="AM4459" t="str">
        <f t="shared" si="1188"/>
        <v>2025 8</v>
      </c>
      <c r="AN4459" t="str">
        <f t="shared" si="1189"/>
        <v xml:space="preserve">INDUSTRIA </v>
      </c>
    </row>
    <row r="4460" spans="1:40" x14ac:dyDescent="0.35">
      <c r="A4460">
        <v>84523</v>
      </c>
      <c r="B4460" t="s">
        <v>274</v>
      </c>
      <c r="C4460" s="31">
        <v>45966</v>
      </c>
      <c r="D4460" t="s">
        <v>275</v>
      </c>
      <c r="E4460" t="s">
        <v>276</v>
      </c>
      <c r="F4460" t="s">
        <v>620</v>
      </c>
      <c r="G4460" t="s">
        <v>621</v>
      </c>
      <c r="H4460" t="s">
        <v>825</v>
      </c>
      <c r="I4460" t="s">
        <v>826</v>
      </c>
      <c r="J4460">
        <v>350</v>
      </c>
      <c r="K4460">
        <v>18672.5</v>
      </c>
      <c r="L4460">
        <v>13570.73294</v>
      </c>
      <c r="M4460">
        <v>2405.02</v>
      </c>
      <c r="N4460">
        <v>53.35</v>
      </c>
      <c r="O4460" s="32">
        <f t="shared" si="1173"/>
        <v>16267.48</v>
      </c>
      <c r="P4460" s="32">
        <f t="shared" si="1174"/>
        <v>2696.7470599999997</v>
      </c>
      <c r="Q4460">
        <v>766327</v>
      </c>
      <c r="R4460" t="s">
        <v>281</v>
      </c>
      <c r="S4460" t="s">
        <v>292</v>
      </c>
      <c r="T4460" t="str">
        <f t="shared" si="1175"/>
        <v>VEN</v>
      </c>
      <c r="U4460" t="s">
        <v>293</v>
      </c>
      <c r="V4460" s="33">
        <f t="shared" si="1176"/>
        <v>18672.5</v>
      </c>
      <c r="W4460">
        <f t="shared" si="1177"/>
        <v>350</v>
      </c>
      <c r="X4460" s="33">
        <f t="shared" si="1178"/>
        <v>16267.48</v>
      </c>
      <c r="Y4460" s="33">
        <f t="shared" si="1179"/>
        <v>2405.02</v>
      </c>
      <c r="Z4460" s="45">
        <f t="shared" si="1180"/>
        <v>0.14067463167760072</v>
      </c>
      <c r="AA4460" s="33">
        <f t="shared" si="1181"/>
        <v>2626.7470599999997</v>
      </c>
      <c r="AB4460" s="45">
        <f t="shared" si="1182"/>
        <v>0.16147227843525855</v>
      </c>
      <c r="AC4460" s="33" t="str">
        <f>IFERROR($X4460/VLOOKUP(CONCATENATE("USD",C4460),[1]GEINDICE!AR$1:AS$65536,2,0),"")</f>
        <v/>
      </c>
      <c r="AD4460" s="33" t="str">
        <f>IFERROR($AA4460/VLOOKUP(CONCATENATE("USD",C4460),[1]GEINDICE!AR$1:AS$65536,2,0),"")</f>
        <v/>
      </c>
      <c r="AE4460" s="33" t="str">
        <f>IFERROR($X4460/VLOOKUP(CONCATENATE("EUR",C4460),[1]GEINDICE!AR$1:AS$65536,2,0),"")</f>
        <v/>
      </c>
      <c r="AF4460" s="33" t="str">
        <f>IFERROR($AA4460/VLOOKUP(CONCATENATE("EUR",C4460),[1]GEINDICE!AR$1:AS$65536,2,0),"")</f>
        <v/>
      </c>
      <c r="AG4460" s="48" t="str">
        <f>VLOOKUP(E4460,[1]Apresentação!AW$1:AX$65536,2,0)</f>
        <v xml:space="preserve">                    4 - CERAMIC AUXILIARIES</v>
      </c>
      <c r="AH4460" s="48" t="str">
        <f t="shared" si="1183"/>
        <v xml:space="preserve">         5111000745 - PEPTAPON 71 S</v>
      </c>
      <c r="AI4460" s="49" t="str">
        <f t="shared" si="1184"/>
        <v xml:space="preserve">     K00364 - INDUSTRIA E COM. LOUCAS SANITARIAS SANTA CLARA LTDA</v>
      </c>
      <c r="AJ4460" t="str">
        <f t="shared" si="1185"/>
        <v xml:space="preserve">     93 - RESALES</v>
      </c>
      <c r="AK4460" t="str">
        <f t="shared" si="1186"/>
        <v/>
      </c>
      <c r="AL4460">
        <f t="shared" si="1187"/>
        <v>11</v>
      </c>
      <c r="AM4460" t="str">
        <f t="shared" si="1188"/>
        <v>2025 11</v>
      </c>
      <c r="AN4460" t="str">
        <f t="shared" si="1189"/>
        <v xml:space="preserve">INDUSTRIA </v>
      </c>
    </row>
    <row r="4461" spans="1:40" x14ac:dyDescent="0.35">
      <c r="A4461">
        <v>82961</v>
      </c>
      <c r="B4461" t="s">
        <v>274</v>
      </c>
      <c r="C4461" s="31">
        <v>45840</v>
      </c>
      <c r="D4461" t="s">
        <v>275</v>
      </c>
      <c r="E4461" t="s">
        <v>276</v>
      </c>
      <c r="F4461" t="s">
        <v>829</v>
      </c>
      <c r="G4461" t="s">
        <v>830</v>
      </c>
      <c r="H4461" t="s">
        <v>825</v>
      </c>
      <c r="I4461" t="s">
        <v>826</v>
      </c>
      <c r="J4461">
        <v>300</v>
      </c>
      <c r="K4461">
        <v>16500</v>
      </c>
      <c r="L4461">
        <v>11547.92684</v>
      </c>
      <c r="M4461">
        <v>2125.1999999999998</v>
      </c>
      <c r="N4461">
        <v>55</v>
      </c>
      <c r="O4461" s="32">
        <f t="shared" si="1173"/>
        <v>14374.8</v>
      </c>
      <c r="P4461" s="32">
        <f t="shared" si="1174"/>
        <v>2826.8731599999992</v>
      </c>
      <c r="Q4461">
        <v>742615</v>
      </c>
      <c r="R4461" t="s">
        <v>281</v>
      </c>
      <c r="S4461" t="s">
        <v>292</v>
      </c>
      <c r="T4461" t="str">
        <f t="shared" si="1175"/>
        <v>VEN</v>
      </c>
      <c r="U4461" t="s">
        <v>293</v>
      </c>
      <c r="V4461" s="33">
        <f t="shared" si="1176"/>
        <v>16500</v>
      </c>
      <c r="W4461">
        <f t="shared" si="1177"/>
        <v>300</v>
      </c>
      <c r="X4461" s="33">
        <f t="shared" si="1178"/>
        <v>14374.8</v>
      </c>
      <c r="Y4461" s="33">
        <f t="shared" si="1179"/>
        <v>2125.1999999999998</v>
      </c>
      <c r="Z4461" s="45">
        <f t="shared" si="1180"/>
        <v>0.16768928242424239</v>
      </c>
      <c r="AA4461" s="33">
        <f t="shared" si="1181"/>
        <v>2766.8731599999992</v>
      </c>
      <c r="AB4461" s="45">
        <f t="shared" si="1182"/>
        <v>0.19248081086345545</v>
      </c>
      <c r="AC4461" s="33">
        <f>IFERROR($X4461/VLOOKUP(CONCATENATE("USD",C4461),[1]GEINDICE!AR$1:AS$65536,2,0),"")</f>
        <v>2636.997358379806</v>
      </c>
      <c r="AD4461" s="33">
        <f>IFERROR($AA4461/VLOOKUP(CONCATENATE("USD",C4461),[1]GEINDICE!AR$1:AS$65536,2,0),"")</f>
        <v>507.57138978573511</v>
      </c>
      <c r="AE4461" s="33">
        <f>IFERROR($X4461/VLOOKUP(CONCATENATE("EUR",C4461),[1]GEINDICE!AR$1:AS$65536,2,0),"")</f>
        <v>2236.6267309786836</v>
      </c>
      <c r="AF4461" s="33">
        <f>IFERROR($AA4461/VLOOKUP(CONCATENATE("EUR",C4461),[1]GEINDICE!AR$1:AS$65536,2,0),"")</f>
        <v>430.50772677765661</v>
      </c>
      <c r="AG4461" s="48" t="str">
        <f>VLOOKUP(E4461,[1]Apresentação!AW$1:AX$65536,2,0)</f>
        <v xml:space="preserve">                    4 - CERAMIC AUXILIARIES</v>
      </c>
      <c r="AH4461" s="48" t="str">
        <f t="shared" si="1183"/>
        <v xml:space="preserve">         5111000745 - PEPTAPON 71 S</v>
      </c>
      <c r="AI4461" s="49" t="str">
        <f t="shared" si="1184"/>
        <v xml:space="preserve">     K00003 - ICASA INDUSTRIA CERAMICA ANDRAENSE S.A</v>
      </c>
      <c r="AJ4461" t="str">
        <f t="shared" si="1185"/>
        <v xml:space="preserve">     93 - RESALES</v>
      </c>
      <c r="AK4461" t="str">
        <f t="shared" si="1186"/>
        <v/>
      </c>
      <c r="AL4461">
        <f t="shared" si="1187"/>
        <v>7</v>
      </c>
      <c r="AM4461" t="str">
        <f t="shared" si="1188"/>
        <v>2025 7</v>
      </c>
      <c r="AN4461" t="str">
        <f t="shared" si="1189"/>
        <v xml:space="preserve">ICASA </v>
      </c>
    </row>
    <row r="4462" spans="1:40" x14ac:dyDescent="0.35">
      <c r="A4462">
        <v>83058</v>
      </c>
      <c r="B4462" t="s">
        <v>274</v>
      </c>
      <c r="C4462" s="31">
        <v>45848</v>
      </c>
      <c r="D4462" t="s">
        <v>275</v>
      </c>
      <c r="E4462" t="s">
        <v>276</v>
      </c>
      <c r="F4462" t="s">
        <v>827</v>
      </c>
      <c r="G4462" t="s">
        <v>828</v>
      </c>
      <c r="H4462" t="s">
        <v>825</v>
      </c>
      <c r="I4462" t="s">
        <v>826</v>
      </c>
      <c r="J4462">
        <v>75</v>
      </c>
      <c r="K4462">
        <v>4267.5</v>
      </c>
      <c r="L4462">
        <v>2886.98171</v>
      </c>
      <c r="M4462">
        <v>549.66</v>
      </c>
      <c r="N4462">
        <v>56.9</v>
      </c>
      <c r="O4462" s="32">
        <f t="shared" si="1173"/>
        <v>3717.84</v>
      </c>
      <c r="P4462" s="32">
        <f t="shared" si="1174"/>
        <v>830.85829000000012</v>
      </c>
      <c r="Q4462">
        <v>743451</v>
      </c>
      <c r="R4462" t="s">
        <v>281</v>
      </c>
      <c r="S4462" t="s">
        <v>292</v>
      </c>
      <c r="T4462" t="str">
        <f t="shared" si="1175"/>
        <v>VEN</v>
      </c>
      <c r="U4462" t="s">
        <v>293</v>
      </c>
      <c r="V4462" s="33">
        <f t="shared" si="1176"/>
        <v>4267.5</v>
      </c>
      <c r="W4462">
        <f t="shared" si="1177"/>
        <v>75</v>
      </c>
      <c r="X4462" s="33">
        <f t="shared" si="1178"/>
        <v>3717.84</v>
      </c>
      <c r="Y4462" s="33">
        <f t="shared" si="1179"/>
        <v>549.66</v>
      </c>
      <c r="Z4462" s="45">
        <f t="shared" si="1180"/>
        <v>0.19117944698301115</v>
      </c>
      <c r="AA4462" s="33">
        <f t="shared" si="1181"/>
        <v>815.85829000000012</v>
      </c>
      <c r="AB4462" s="45">
        <f t="shared" si="1182"/>
        <v>0.21944416381554885</v>
      </c>
      <c r="AC4462" s="33">
        <f>IFERROR($X4462/VLOOKUP(CONCATENATE("USD",C4462),[1]GEINDICE!AR$1:AS$65536,2,0),"")</f>
        <v>670.69074378078039</v>
      </c>
      <c r="AD4462" s="33">
        <f>IFERROR($AA4462/VLOOKUP(CONCATENATE("USD",C4462),[1]GEINDICE!AR$1:AS$65536,2,0),"")</f>
        <v>147.17916944780185</v>
      </c>
      <c r="AE4462" s="33">
        <f>IFERROR($X4462/VLOOKUP(CONCATENATE("EUR",C4462),[1]GEINDICE!AR$1:AS$65536,2,0),"")</f>
        <v>573.77615902216189</v>
      </c>
      <c r="AF4462" s="33">
        <f>IFERROR($AA4462/VLOOKUP(CONCATENATE("EUR",C4462),[1]GEINDICE!AR$1:AS$65536,2,0),"")</f>
        <v>125.91182943391568</v>
      </c>
      <c r="AG4462" s="48" t="str">
        <f>VLOOKUP(E4462,[1]Apresentação!AW$1:AX$65536,2,0)</f>
        <v xml:space="preserve">                    4 - CERAMIC AUXILIARIES</v>
      </c>
      <c r="AH4462" s="48" t="str">
        <f t="shared" si="1183"/>
        <v xml:space="preserve">         5111000745 - PEPTAPON 71 S</v>
      </c>
      <c r="AI4462" s="49" t="str">
        <f t="shared" si="1184"/>
        <v xml:space="preserve">     K00448 - DOCOL INDUSTRIA E COMERCIO LTDA</v>
      </c>
      <c r="AJ4462" t="str">
        <f t="shared" si="1185"/>
        <v xml:space="preserve">     93 - RESALES</v>
      </c>
      <c r="AK4462" t="str">
        <f t="shared" si="1186"/>
        <v/>
      </c>
      <c r="AL4462">
        <f t="shared" si="1187"/>
        <v>7</v>
      </c>
      <c r="AM4462" t="str">
        <f t="shared" si="1188"/>
        <v>2025 7</v>
      </c>
      <c r="AN4462" t="str">
        <f t="shared" si="1189"/>
        <v xml:space="preserve">DOCOL </v>
      </c>
    </row>
    <row r="4463" spans="1:40" x14ac:dyDescent="0.35">
      <c r="A4463">
        <v>83331</v>
      </c>
      <c r="B4463" t="s">
        <v>274</v>
      </c>
      <c r="C4463" s="31">
        <v>45869</v>
      </c>
      <c r="D4463" t="s">
        <v>275</v>
      </c>
      <c r="E4463" t="s">
        <v>276</v>
      </c>
      <c r="F4463" t="s">
        <v>416</v>
      </c>
      <c r="G4463" t="s">
        <v>417</v>
      </c>
      <c r="H4463" t="s">
        <v>825</v>
      </c>
      <c r="I4463" t="s">
        <v>826</v>
      </c>
      <c r="J4463">
        <v>25</v>
      </c>
      <c r="K4463">
        <v>1472.5</v>
      </c>
      <c r="L4463">
        <v>962.32611999999995</v>
      </c>
      <c r="M4463">
        <v>189.65</v>
      </c>
      <c r="N4463">
        <v>58.9</v>
      </c>
      <c r="O4463" s="32">
        <f t="shared" si="1173"/>
        <v>1282.8499999999999</v>
      </c>
      <c r="P4463" s="32">
        <f t="shared" si="1174"/>
        <v>320.52387999999996</v>
      </c>
      <c r="Q4463">
        <v>746485</v>
      </c>
      <c r="R4463" t="s">
        <v>281</v>
      </c>
      <c r="S4463" t="s">
        <v>292</v>
      </c>
      <c r="T4463" t="str">
        <f t="shared" si="1175"/>
        <v>VEN</v>
      </c>
      <c r="U4463" t="s">
        <v>293</v>
      </c>
      <c r="V4463" s="33">
        <f t="shared" si="1176"/>
        <v>1472.5</v>
      </c>
      <c r="W4463">
        <f t="shared" si="1177"/>
        <v>25</v>
      </c>
      <c r="X4463" s="33">
        <f t="shared" si="1178"/>
        <v>1282.8499999999999</v>
      </c>
      <c r="Y4463" s="33">
        <f t="shared" si="1179"/>
        <v>189.65</v>
      </c>
      <c r="Z4463" s="45">
        <f t="shared" si="1180"/>
        <v>0.2142776774193548</v>
      </c>
      <c r="AA4463" s="33">
        <f t="shared" si="1181"/>
        <v>315.52387999999996</v>
      </c>
      <c r="AB4463" s="45">
        <f t="shared" si="1182"/>
        <v>0.24595539618817475</v>
      </c>
      <c r="AC4463" s="33">
        <f>IFERROR($X4463/VLOOKUP(CONCATENATE("USD",C4463),[1]GEINDICE!AR$1:AS$65536,2,0),"")</f>
        <v>228.94135703322979</v>
      </c>
      <c r="AD4463" s="33">
        <f>IFERROR($AA4463/VLOOKUP(CONCATENATE("USD",C4463),[1]GEINDICE!AR$1:AS$65536,2,0),"")</f>
        <v>56.309362172966402</v>
      </c>
      <c r="AE4463" s="33">
        <f>IFERROR($X4463/VLOOKUP(CONCATENATE("EUR",C4463),[1]GEINDICE!AR$1:AS$65536,2,0),"")</f>
        <v>200.32636871857332</v>
      </c>
      <c r="AF4463" s="33">
        <f>IFERROR($AA4463/VLOOKUP(CONCATENATE("EUR",C4463),[1]GEINDICE!AR$1:AS$65536,2,0),"")</f>
        <v>49.271351385115082</v>
      </c>
      <c r="AG4463" s="48" t="str">
        <f>VLOOKUP(E4463,[1]Apresentação!AW$1:AX$65536,2,0)</f>
        <v xml:space="preserve">                    4 - CERAMIC AUXILIARIES</v>
      </c>
      <c r="AH4463" s="48" t="str">
        <f t="shared" si="1183"/>
        <v xml:space="preserve">         5111000745 - PEPTAPON 71 S</v>
      </c>
      <c r="AI4463" s="49" t="str">
        <f t="shared" si="1184"/>
        <v xml:space="preserve">     K00068 - OXFORD PORCELANAS S/A</v>
      </c>
      <c r="AJ4463" t="str">
        <f t="shared" si="1185"/>
        <v xml:space="preserve">     93 - RESALES</v>
      </c>
      <c r="AK4463" t="str">
        <f t="shared" si="1186"/>
        <v/>
      </c>
      <c r="AL4463">
        <f t="shared" si="1187"/>
        <v>7</v>
      </c>
      <c r="AM4463" t="str">
        <f t="shared" si="1188"/>
        <v>2025 7</v>
      </c>
      <c r="AN4463" t="str">
        <f t="shared" si="1189"/>
        <v xml:space="preserve">OXFORD </v>
      </c>
    </row>
    <row r="4464" spans="1:40" x14ac:dyDescent="0.35">
      <c r="A4464">
        <v>84055</v>
      </c>
      <c r="B4464" t="s">
        <v>274</v>
      </c>
      <c r="C4464" s="31">
        <v>45930</v>
      </c>
      <c r="D4464" t="s">
        <v>275</v>
      </c>
      <c r="E4464" t="s">
        <v>276</v>
      </c>
      <c r="F4464" t="s">
        <v>829</v>
      </c>
      <c r="G4464" t="s">
        <v>830</v>
      </c>
      <c r="H4464" t="s">
        <v>825</v>
      </c>
      <c r="I4464" t="s">
        <v>826</v>
      </c>
      <c r="J4464">
        <v>300</v>
      </c>
      <c r="K4464">
        <v>16500</v>
      </c>
      <c r="L4464">
        <v>11609.55689</v>
      </c>
      <c r="M4464">
        <v>2125.1999999999998</v>
      </c>
      <c r="N4464">
        <v>55</v>
      </c>
      <c r="O4464" s="32">
        <f t="shared" si="1173"/>
        <v>14374.8</v>
      </c>
      <c r="P4464" s="32">
        <f t="shared" si="1174"/>
        <v>2765.2431099999994</v>
      </c>
      <c r="Q4464">
        <v>762870</v>
      </c>
      <c r="R4464" t="s">
        <v>281</v>
      </c>
      <c r="S4464" t="s">
        <v>292</v>
      </c>
      <c r="T4464" t="str">
        <f t="shared" si="1175"/>
        <v>VEN</v>
      </c>
      <c r="U4464" t="s">
        <v>293</v>
      </c>
      <c r="V4464" s="33">
        <f t="shared" si="1176"/>
        <v>16500</v>
      </c>
      <c r="W4464">
        <f t="shared" si="1177"/>
        <v>300</v>
      </c>
      <c r="X4464" s="33">
        <f t="shared" si="1178"/>
        <v>14374.8</v>
      </c>
      <c r="Y4464" s="33">
        <f t="shared" si="1179"/>
        <v>2125.1999999999998</v>
      </c>
      <c r="Z4464" s="45">
        <f t="shared" si="1180"/>
        <v>0.16395412787878785</v>
      </c>
      <c r="AA4464" s="33">
        <f t="shared" si="1181"/>
        <v>2705.2431099999994</v>
      </c>
      <c r="AB4464" s="45">
        <f t="shared" si="1182"/>
        <v>0.18819344338703839</v>
      </c>
      <c r="AC4464" s="33">
        <f>IFERROR($X4464/VLOOKUP(CONCATENATE("USD",C4464),[1]GEINDICE!AR$1:AS$65536,2,0),"")</f>
        <v>2702.7413229045237</v>
      </c>
      <c r="AD4464" s="33">
        <f>IFERROR($AA4464/VLOOKUP(CONCATENATE("USD",C4464),[1]GEINDICE!AR$1:AS$65536,2,0),"")</f>
        <v>508.63819614184172</v>
      </c>
      <c r="AE4464" s="33">
        <f>IFERROR($X4464/VLOOKUP(CONCATENATE("EUR",C4464),[1]GEINDICE!AR$1:AS$65536,2,0),"")</f>
        <v>2303.1371166725412</v>
      </c>
      <c r="AF4464" s="33">
        <f>IFERROR($AA4464/VLOOKUP(CONCATENATE("EUR",C4464),[1]GEINDICE!AR$1:AS$65536,2,0),"")</f>
        <v>433.43530457910072</v>
      </c>
      <c r="AG4464" s="48" t="str">
        <f>VLOOKUP(E4464,[1]Apresentação!AW$1:AX$65536,2,0)</f>
        <v xml:space="preserve">                    4 - CERAMIC AUXILIARIES</v>
      </c>
      <c r="AH4464" s="48" t="str">
        <f t="shared" si="1183"/>
        <v xml:space="preserve">         5111000745 - PEPTAPON 71 S</v>
      </c>
      <c r="AI4464" s="49" t="str">
        <f t="shared" si="1184"/>
        <v xml:space="preserve">     K00003 - ICASA INDUSTRIA CERAMICA ANDRAENSE S.A</v>
      </c>
      <c r="AJ4464" t="str">
        <f t="shared" si="1185"/>
        <v xml:space="preserve">     93 - RESALES</v>
      </c>
      <c r="AK4464" t="str">
        <f t="shared" si="1186"/>
        <v/>
      </c>
      <c r="AL4464">
        <f t="shared" si="1187"/>
        <v>9</v>
      </c>
      <c r="AM4464" t="str">
        <f t="shared" si="1188"/>
        <v>2025 9</v>
      </c>
      <c r="AN4464" t="str">
        <f t="shared" si="1189"/>
        <v xml:space="preserve">ICASA </v>
      </c>
    </row>
    <row r="4465" spans="1:40" x14ac:dyDescent="0.35">
      <c r="A4465">
        <v>84759</v>
      </c>
      <c r="B4465" t="s">
        <v>274</v>
      </c>
      <c r="C4465" s="31">
        <v>45982</v>
      </c>
      <c r="D4465" t="s">
        <v>275</v>
      </c>
      <c r="E4465" t="s">
        <v>276</v>
      </c>
      <c r="F4465" t="s">
        <v>827</v>
      </c>
      <c r="G4465" t="s">
        <v>828</v>
      </c>
      <c r="H4465" t="s">
        <v>825</v>
      </c>
      <c r="I4465" t="s">
        <v>826</v>
      </c>
      <c r="J4465">
        <v>50</v>
      </c>
      <c r="K4465">
        <v>2845</v>
      </c>
      <c r="L4465">
        <v>1954.1524099999999</v>
      </c>
      <c r="M4465">
        <v>366.43</v>
      </c>
      <c r="N4465">
        <v>56.9</v>
      </c>
      <c r="O4465" s="32">
        <f t="shared" si="1173"/>
        <v>2478.5700000000002</v>
      </c>
      <c r="P4465" s="32">
        <f t="shared" si="1174"/>
        <v>524.41759000000025</v>
      </c>
      <c r="Q4465">
        <v>768070</v>
      </c>
      <c r="R4465" t="s">
        <v>281</v>
      </c>
      <c r="S4465" t="s">
        <v>292</v>
      </c>
      <c r="T4465" t="str">
        <f t="shared" si="1175"/>
        <v>VEN</v>
      </c>
      <c r="U4465" t="s">
        <v>293</v>
      </c>
      <c r="V4465" s="33">
        <f t="shared" si="1176"/>
        <v>2845</v>
      </c>
      <c r="W4465">
        <f t="shared" si="1177"/>
        <v>50</v>
      </c>
      <c r="X4465" s="33">
        <f t="shared" si="1178"/>
        <v>2478.5700000000002</v>
      </c>
      <c r="Y4465" s="33">
        <f t="shared" si="1179"/>
        <v>366.43</v>
      </c>
      <c r="Z4465" s="45">
        <f t="shared" si="1180"/>
        <v>0.18081461862917408</v>
      </c>
      <c r="AA4465" s="33">
        <f t="shared" si="1181"/>
        <v>514.41759000000025</v>
      </c>
      <c r="AB4465" s="45">
        <f t="shared" si="1182"/>
        <v>0.20754612135223141</v>
      </c>
      <c r="AC4465" s="33" t="str">
        <f>IFERROR($X4465/VLOOKUP(CONCATENATE("USD",C4465),[1]GEINDICE!AR$1:AS$65536,2,0),"")</f>
        <v/>
      </c>
      <c r="AD4465" s="33" t="str">
        <f>IFERROR($AA4465/VLOOKUP(CONCATENATE("USD",C4465),[1]GEINDICE!AR$1:AS$65536,2,0),"")</f>
        <v/>
      </c>
      <c r="AE4465" s="33" t="str">
        <f>IFERROR($X4465/VLOOKUP(CONCATENATE("EUR",C4465),[1]GEINDICE!AR$1:AS$65536,2,0),"")</f>
        <v/>
      </c>
      <c r="AF4465" s="33" t="str">
        <f>IFERROR($AA4465/VLOOKUP(CONCATENATE("EUR",C4465),[1]GEINDICE!AR$1:AS$65536,2,0),"")</f>
        <v/>
      </c>
      <c r="AG4465" s="48" t="str">
        <f>VLOOKUP(E4465,[1]Apresentação!AW$1:AX$65536,2,0)</f>
        <v xml:space="preserve">                    4 - CERAMIC AUXILIARIES</v>
      </c>
      <c r="AH4465" s="48" t="str">
        <f t="shared" si="1183"/>
        <v xml:space="preserve">         5111000745 - PEPTAPON 71 S</v>
      </c>
      <c r="AI4465" s="49" t="str">
        <f t="shared" si="1184"/>
        <v xml:space="preserve">     K00448 - DOCOL INDUSTRIA E COMERCIO LTDA</v>
      </c>
      <c r="AJ4465" t="str">
        <f t="shared" si="1185"/>
        <v xml:space="preserve">     93 - RESALES</v>
      </c>
      <c r="AK4465" t="str">
        <f t="shared" si="1186"/>
        <v/>
      </c>
      <c r="AL4465">
        <f t="shared" si="1187"/>
        <v>11</v>
      </c>
      <c r="AM4465" t="str">
        <f t="shared" si="1188"/>
        <v>2025 11</v>
      </c>
      <c r="AN4465" t="str">
        <f t="shared" si="1189"/>
        <v xml:space="preserve">DOCOL </v>
      </c>
    </row>
    <row r="4466" spans="1:40" x14ac:dyDescent="0.35">
      <c r="A4466">
        <v>84015</v>
      </c>
      <c r="B4466" t="s">
        <v>274</v>
      </c>
      <c r="C4466" s="31">
        <v>45926</v>
      </c>
      <c r="D4466" t="s">
        <v>275</v>
      </c>
      <c r="E4466" t="s">
        <v>276</v>
      </c>
      <c r="F4466" t="s">
        <v>277</v>
      </c>
      <c r="G4466" t="s">
        <v>278</v>
      </c>
      <c r="H4466" t="s">
        <v>837</v>
      </c>
      <c r="I4466" t="s">
        <v>838</v>
      </c>
      <c r="J4466">
        <v>8000</v>
      </c>
      <c r="K4466">
        <v>8400</v>
      </c>
      <c r="L4466">
        <v>5085.68</v>
      </c>
      <c r="M4466">
        <v>1691.76</v>
      </c>
      <c r="N4466">
        <v>1.05</v>
      </c>
      <c r="O4466" s="32">
        <f t="shared" si="1173"/>
        <v>6708.24</v>
      </c>
      <c r="P4466" s="32">
        <f t="shared" si="1174"/>
        <v>1622.5599999999995</v>
      </c>
      <c r="Q4466">
        <v>762482</v>
      </c>
      <c r="R4466" t="s">
        <v>281</v>
      </c>
      <c r="S4466" t="s">
        <v>282</v>
      </c>
      <c r="T4466" t="str">
        <f t="shared" si="1175"/>
        <v>VEN</v>
      </c>
      <c r="U4466" t="s">
        <v>283</v>
      </c>
      <c r="V4466" s="33">
        <f t="shared" si="1176"/>
        <v>8400</v>
      </c>
      <c r="W4466">
        <f t="shared" si="1177"/>
        <v>8000</v>
      </c>
      <c r="X4466" s="33">
        <f t="shared" si="1178"/>
        <v>6708.24</v>
      </c>
      <c r="Y4466" s="33">
        <f t="shared" si="1179"/>
        <v>1691.76</v>
      </c>
      <c r="Z4466" s="45">
        <f t="shared" si="1180"/>
        <v>2.6857142857142249E-3</v>
      </c>
      <c r="AA4466" s="33">
        <f t="shared" si="1181"/>
        <v>22.559999999999491</v>
      </c>
      <c r="AB4466" s="45">
        <f t="shared" si="1182"/>
        <v>3.3630281564165105E-3</v>
      </c>
      <c r="AC4466" s="33">
        <f>IFERROR($X4466/VLOOKUP(CONCATENATE("USD",C4466),[1]GEINDICE!AR$1:AS$65536,2,0),"")</f>
        <v>1255.1669941060902</v>
      </c>
      <c r="AD4466" s="33">
        <f>IFERROR($AA4466/VLOOKUP(CONCATENATE("USD",C4466),[1]GEINDICE!AR$1:AS$65536,2,0),"")</f>
        <v>4.2211619421834579</v>
      </c>
      <c r="AE4466" s="33">
        <f>IFERROR($X4466/VLOOKUP(CONCATENATE("EUR",C4466),[1]GEINDICE!AR$1:AS$65536,2,0),"")</f>
        <v>1073.5245167072078</v>
      </c>
      <c r="AF4466" s="33">
        <f>IFERROR($AA4466/VLOOKUP(CONCATENATE("EUR",C4466),[1]GEINDICE!AR$1:AS$65536,2,0),"")</f>
        <v>3.6102931762897659</v>
      </c>
      <c r="AG4466" s="48" t="str">
        <f>VLOOKUP(E4466,[1]Apresentação!AW$1:AX$65536,2,0)</f>
        <v xml:space="preserve">                    4 - CERAMIC AUXILIARIES</v>
      </c>
      <c r="AH4466" s="48" t="str">
        <f t="shared" si="1183"/>
        <v xml:space="preserve">         5701000053 - PHOSPHETAL NP-6-T</v>
      </c>
      <c r="AI4466" s="49" t="str">
        <f t="shared" si="1184"/>
        <v xml:space="preserve">     K00473 - TRIGONO BRASIL COMERCIO E INTERMEDIACOES LTDA</v>
      </c>
      <c r="AJ4466" t="str">
        <f t="shared" si="1185"/>
        <v xml:space="preserve">     93 - RESALES</v>
      </c>
      <c r="AK4466" t="str">
        <f t="shared" si="1186"/>
        <v/>
      </c>
      <c r="AL4466">
        <f t="shared" si="1187"/>
        <v>9</v>
      </c>
      <c r="AM4466" t="str">
        <f t="shared" si="1188"/>
        <v>2025 9</v>
      </c>
      <c r="AN4466" t="str">
        <f t="shared" si="1189"/>
        <v xml:space="preserve">TRIGONO </v>
      </c>
    </row>
    <row r="4467" spans="1:40" x14ac:dyDescent="0.35">
      <c r="A4467">
        <v>84056</v>
      </c>
      <c r="B4467" t="s">
        <v>274</v>
      </c>
      <c r="C4467" s="31">
        <v>45930</v>
      </c>
      <c r="D4467" t="s">
        <v>275</v>
      </c>
      <c r="E4467" t="s">
        <v>276</v>
      </c>
      <c r="F4467" t="s">
        <v>858</v>
      </c>
      <c r="G4467" t="s">
        <v>859</v>
      </c>
      <c r="H4467" t="s">
        <v>860</v>
      </c>
      <c r="I4467" t="s">
        <v>861</v>
      </c>
      <c r="J4467">
        <v>60</v>
      </c>
      <c r="K4467">
        <v>3886.8</v>
      </c>
      <c r="L4467">
        <v>2372.3530000000001</v>
      </c>
      <c r="M4467">
        <v>500.62</v>
      </c>
      <c r="N4467">
        <v>64.78</v>
      </c>
      <c r="O4467" s="32">
        <f t="shared" si="1173"/>
        <v>3386.1800000000003</v>
      </c>
      <c r="P4467" s="32">
        <f t="shared" si="1174"/>
        <v>1013.8270000000002</v>
      </c>
      <c r="Q4467">
        <v>762873</v>
      </c>
      <c r="R4467" t="s">
        <v>281</v>
      </c>
      <c r="S4467" t="s">
        <v>292</v>
      </c>
      <c r="T4467" t="str">
        <f t="shared" si="1175"/>
        <v>VEN</v>
      </c>
      <c r="U4467" t="s">
        <v>293</v>
      </c>
      <c r="V4467" s="33">
        <f t="shared" si="1176"/>
        <v>3886.8</v>
      </c>
      <c r="W4467">
        <f t="shared" si="1177"/>
        <v>60</v>
      </c>
      <c r="X4467" s="33">
        <f t="shared" si="1178"/>
        <v>3386.1800000000003</v>
      </c>
      <c r="Y4467" s="33">
        <f t="shared" si="1179"/>
        <v>500.62</v>
      </c>
      <c r="Z4467" s="45">
        <f t="shared" si="1180"/>
        <v>0.25775110630853149</v>
      </c>
      <c r="AA4467" s="33">
        <f t="shared" si="1181"/>
        <v>1001.8270000000002</v>
      </c>
      <c r="AB4467" s="45">
        <f t="shared" si="1182"/>
        <v>0.29585757402146373</v>
      </c>
      <c r="AC4467" s="33">
        <f>IFERROR($X4467/VLOOKUP(CONCATENATE("USD",C4467),[1]GEINDICE!AR$1:AS$65536,2,0),"")</f>
        <v>636.66754409055022</v>
      </c>
      <c r="AD4467" s="33">
        <f>IFERROR($AA4467/VLOOKUP(CONCATENATE("USD",C4467),[1]GEINDICE!AR$1:AS$65536,2,0),"")</f>
        <v>188.3629150528335</v>
      </c>
      <c r="AE4467" s="33">
        <f>IFERROR($X4467/VLOOKUP(CONCATENATE("EUR",C4467),[1]GEINDICE!AR$1:AS$65536,2,0),"")</f>
        <v>542.53532861217036</v>
      </c>
      <c r="AF4467" s="33">
        <f>IFERROR($AA4467/VLOOKUP(CONCATENATE("EUR",C4467),[1]GEINDICE!AR$1:AS$65536,2,0),"")</f>
        <v>160.51318614413435</v>
      </c>
      <c r="AG4467" s="48" t="str">
        <f>VLOOKUP(E4467,[1]Apresentação!AW$1:AX$65536,2,0)</f>
        <v xml:space="preserve">                    4 - CERAMIC AUXILIARIES</v>
      </c>
      <c r="AH4467" s="48" t="str">
        <f t="shared" si="1183"/>
        <v xml:space="preserve">         5101000379 - PRODUKT KB 2106</v>
      </c>
      <c r="AI4467" s="49" t="str">
        <f t="shared" si="1184"/>
        <v xml:space="preserve">     K00394 - SOLCERA DO BRASIL MATERIAIS AVANÇADOS LTDA.</v>
      </c>
      <c r="AJ4467" t="str">
        <f t="shared" si="1185"/>
        <v xml:space="preserve">     93 - RESALES</v>
      </c>
      <c r="AK4467" t="str">
        <f t="shared" si="1186"/>
        <v/>
      </c>
      <c r="AL4467">
        <f t="shared" si="1187"/>
        <v>9</v>
      </c>
      <c r="AM4467" t="str">
        <f t="shared" si="1188"/>
        <v>2025 9</v>
      </c>
      <c r="AN4467" t="str">
        <f t="shared" si="1189"/>
        <v xml:space="preserve">SOLCERA </v>
      </c>
    </row>
    <row r="4468" spans="1:40" x14ac:dyDescent="0.35">
      <c r="A4468">
        <v>84857</v>
      </c>
      <c r="B4468" t="s">
        <v>274</v>
      </c>
      <c r="C4468" s="31">
        <v>45989</v>
      </c>
      <c r="D4468" t="s">
        <v>275</v>
      </c>
      <c r="E4468" t="s">
        <v>276</v>
      </c>
      <c r="F4468" t="s">
        <v>1008</v>
      </c>
      <c r="G4468" t="s">
        <v>1009</v>
      </c>
      <c r="H4468" t="s">
        <v>1091</v>
      </c>
      <c r="I4468" t="s">
        <v>1092</v>
      </c>
      <c r="J4468">
        <v>510</v>
      </c>
      <c r="K4468">
        <v>12285.9</v>
      </c>
      <c r="L4468">
        <v>6888.0646699999998</v>
      </c>
      <c r="M4468">
        <v>2474.38</v>
      </c>
      <c r="N4468">
        <v>24.09</v>
      </c>
      <c r="O4468" s="32">
        <f t="shared" si="1173"/>
        <v>9811.52</v>
      </c>
      <c r="P4468" s="32">
        <f t="shared" si="1174"/>
        <v>2923.4553300000007</v>
      </c>
      <c r="Q4468">
        <v>768703</v>
      </c>
      <c r="R4468" t="s">
        <v>298</v>
      </c>
      <c r="S4468" t="s">
        <v>298</v>
      </c>
      <c r="T4468" t="str">
        <f t="shared" si="1175"/>
        <v>VEN</v>
      </c>
      <c r="U4468" t="s">
        <v>300</v>
      </c>
      <c r="V4468" s="33">
        <f t="shared" si="1176"/>
        <v>12285.9</v>
      </c>
      <c r="W4468">
        <f t="shared" si="1177"/>
        <v>510</v>
      </c>
      <c r="X4468" s="33">
        <f t="shared" si="1178"/>
        <v>9811.52</v>
      </c>
      <c r="Y4468" s="33">
        <f t="shared" si="1179"/>
        <v>2474.38</v>
      </c>
      <c r="Z4468" s="45">
        <f t="shared" si="1180"/>
        <v>0.22964986936243995</v>
      </c>
      <c r="AA4468" s="33">
        <f t="shared" si="1181"/>
        <v>2821.4553300000007</v>
      </c>
      <c r="AB4468" s="45">
        <f t="shared" si="1182"/>
        <v>0.28756556884152512</v>
      </c>
      <c r="AC4468" s="33" t="str">
        <f>IFERROR($X4468/VLOOKUP(CONCATENATE("USD",C4468),[1]GEINDICE!AR$1:AS$65536,2,0),"")</f>
        <v/>
      </c>
      <c r="AD4468" s="33" t="str">
        <f>IFERROR($AA4468/VLOOKUP(CONCATENATE("USD",C4468),[1]GEINDICE!AR$1:AS$65536,2,0),"")</f>
        <v/>
      </c>
      <c r="AE4468" s="33" t="str">
        <f>IFERROR($X4468/VLOOKUP(CONCATENATE("EUR",C4468),[1]GEINDICE!AR$1:AS$65536,2,0),"")</f>
        <v/>
      </c>
      <c r="AF4468" s="33" t="str">
        <f>IFERROR($AA4468/VLOOKUP(CONCATENATE("EUR",C4468),[1]GEINDICE!AR$1:AS$65536,2,0),"")</f>
        <v/>
      </c>
      <c r="AG4468" s="48" t="str">
        <f>VLOOKUP(E4468,[1]Apresentação!AW$1:AX$65536,2,0)</f>
        <v xml:space="preserve">                    4 - CERAMIC AUXILIARIES</v>
      </c>
      <c r="AH4468" s="48" t="str">
        <f t="shared" si="1183"/>
        <v xml:space="preserve">         5117000142 - PRODUKT KM 061 BR</v>
      </c>
      <c r="AI4468" s="49" t="str">
        <f t="shared" si="1184"/>
        <v xml:space="preserve">     K00065 - INDUSTRIAS BRASILEIRAS DE ARTIGOS REFRATARIOS - IBAR - LTDA</v>
      </c>
      <c r="AJ4468" t="str">
        <f t="shared" si="1185"/>
        <v xml:space="preserve">     90 - SALES</v>
      </c>
      <c r="AK4468" t="str">
        <f t="shared" si="1186"/>
        <v/>
      </c>
      <c r="AL4468">
        <f t="shared" si="1187"/>
        <v>11</v>
      </c>
      <c r="AM4468" t="str">
        <f t="shared" si="1188"/>
        <v>2025 11</v>
      </c>
      <c r="AN4468" t="str">
        <f t="shared" si="1189"/>
        <v xml:space="preserve">INDUSTRIAS </v>
      </c>
    </row>
    <row r="4469" spans="1:40" x14ac:dyDescent="0.35">
      <c r="A4469">
        <v>81993</v>
      </c>
      <c r="B4469" t="s">
        <v>274</v>
      </c>
      <c r="C4469" s="31">
        <v>45757</v>
      </c>
      <c r="D4469" t="s">
        <v>275</v>
      </c>
      <c r="E4469" t="s">
        <v>276</v>
      </c>
      <c r="F4469" t="s">
        <v>540</v>
      </c>
      <c r="G4469" t="s">
        <v>541</v>
      </c>
      <c r="H4469" t="s">
        <v>862</v>
      </c>
      <c r="I4469" t="s">
        <v>863</v>
      </c>
      <c r="J4469">
        <v>1000</v>
      </c>
      <c r="K4469">
        <v>29090</v>
      </c>
      <c r="L4469">
        <v>-12266.81386</v>
      </c>
      <c r="M4469">
        <v>5858.73</v>
      </c>
      <c r="N4469">
        <v>29.09</v>
      </c>
      <c r="O4469" s="32">
        <f t="shared" si="1173"/>
        <v>34948.729999999996</v>
      </c>
      <c r="P4469" s="32">
        <f t="shared" si="1174"/>
        <v>47215.543859999998</v>
      </c>
      <c r="Q4469">
        <v>727987</v>
      </c>
      <c r="R4469" t="s">
        <v>521</v>
      </c>
      <c r="S4469" t="s">
        <v>522</v>
      </c>
      <c r="T4469" t="str">
        <f t="shared" si="1175"/>
        <v>DEV</v>
      </c>
      <c r="U4469" t="s">
        <v>523</v>
      </c>
      <c r="V4469" s="33">
        <f t="shared" si="1176"/>
        <v>-29090</v>
      </c>
      <c r="W4469">
        <f t="shared" si="1177"/>
        <v>-1000</v>
      </c>
      <c r="X4469" s="33">
        <f t="shared" si="1178"/>
        <v>-23231.27</v>
      </c>
      <c r="Y4469" s="33">
        <f t="shared" si="1179"/>
        <v>-5858.73</v>
      </c>
      <c r="Z4469" s="45">
        <f t="shared" si="1180"/>
        <v>0.3700397435544861</v>
      </c>
      <c r="AA4469" s="33">
        <f t="shared" si="1181"/>
        <v>-10764.45614</v>
      </c>
      <c r="AB4469" s="45">
        <f t="shared" si="1182"/>
        <v>0.4633606402060671</v>
      </c>
      <c r="AC4469" s="33">
        <f>IFERROR($X4469/VLOOKUP(CONCATENATE("USD",C4469),[1]GEINDICE!AR$1:AS$65536,2,0),"")</f>
        <v>-3929.8435253319799</v>
      </c>
      <c r="AD4469" s="33">
        <f>IFERROR($AA4469/VLOOKUP(CONCATENATE("USD",C4469),[1]GEINDICE!AR$1:AS$65536,2,0),"")</f>
        <v>-1820.9348118074938</v>
      </c>
      <c r="AE4469" s="33">
        <f>IFERROR($X4469/VLOOKUP(CONCATENATE("EUR",C4469),[1]GEINDICE!AR$1:AS$65536,2,0),"")</f>
        <v>-3512.2263546202221</v>
      </c>
      <c r="AF4469" s="33">
        <f>IFERROR($AA4469/VLOOKUP(CONCATENATE("EUR",C4469),[1]GEINDICE!AR$1:AS$65536,2,0),"")</f>
        <v>-1627.4274522254473</v>
      </c>
      <c r="AG4469" s="48" t="str">
        <f>VLOOKUP(E4469,[1]Apresentação!AW$1:AX$65536,2,0)</f>
        <v xml:space="preserve">                    4 - CERAMIC AUXILIARIES</v>
      </c>
      <c r="AH4469" s="48" t="str">
        <f t="shared" si="1183"/>
        <v xml:space="preserve">         5112000025 - PRODUKT KM 065 BR</v>
      </c>
      <c r="AI4469" s="49" t="str">
        <f t="shared" si="1184"/>
        <v xml:space="preserve">     K00300 - MAGNESITA REFRATARIOS S.A</v>
      </c>
      <c r="AJ4469" t="str">
        <f t="shared" si="1185"/>
        <v xml:space="preserve">     90 - SALES</v>
      </c>
      <c r="AK4469" t="str">
        <f t="shared" si="1186"/>
        <v/>
      </c>
      <c r="AL4469">
        <f t="shared" si="1187"/>
        <v>4</v>
      </c>
      <c r="AM4469" t="str">
        <f t="shared" si="1188"/>
        <v>2025 4</v>
      </c>
      <c r="AN4469" t="str">
        <f t="shared" si="1189"/>
        <v xml:space="preserve">MAGNESITA </v>
      </c>
    </row>
    <row r="4470" spans="1:40" x14ac:dyDescent="0.35">
      <c r="A4470">
        <v>83237</v>
      </c>
      <c r="B4470" t="s">
        <v>274</v>
      </c>
      <c r="C4470" s="31">
        <v>45861</v>
      </c>
      <c r="D4470" t="s">
        <v>275</v>
      </c>
      <c r="E4470" t="s">
        <v>276</v>
      </c>
      <c r="F4470" t="s">
        <v>864</v>
      </c>
      <c r="G4470" t="s">
        <v>541</v>
      </c>
      <c r="H4470" t="s">
        <v>862</v>
      </c>
      <c r="I4470" t="s">
        <v>863</v>
      </c>
      <c r="J4470">
        <v>1000</v>
      </c>
      <c r="K4470">
        <v>29090</v>
      </c>
      <c r="L4470">
        <v>-12266.81386</v>
      </c>
      <c r="M4470">
        <v>5858.73</v>
      </c>
      <c r="N4470">
        <v>29.09</v>
      </c>
      <c r="O4470" s="32">
        <f t="shared" si="1173"/>
        <v>34948.729999999996</v>
      </c>
      <c r="P4470" s="32">
        <f t="shared" si="1174"/>
        <v>47215.543859999998</v>
      </c>
      <c r="Q4470">
        <v>744666</v>
      </c>
      <c r="R4470" t="s">
        <v>521</v>
      </c>
      <c r="S4470" t="s">
        <v>522</v>
      </c>
      <c r="T4470" t="str">
        <f t="shared" si="1175"/>
        <v>DEV</v>
      </c>
      <c r="U4470" t="s">
        <v>523</v>
      </c>
      <c r="V4470" s="33">
        <f t="shared" si="1176"/>
        <v>-29090</v>
      </c>
      <c r="W4470">
        <f t="shared" si="1177"/>
        <v>-1000</v>
      </c>
      <c r="X4470" s="33">
        <f t="shared" si="1178"/>
        <v>-23231.27</v>
      </c>
      <c r="Y4470" s="33">
        <f t="shared" si="1179"/>
        <v>-5858.73</v>
      </c>
      <c r="Z4470" s="45">
        <f t="shared" si="1180"/>
        <v>0.3700397435544861</v>
      </c>
      <c r="AA4470" s="33">
        <f t="shared" si="1181"/>
        <v>-10764.45614</v>
      </c>
      <c r="AB4470" s="45">
        <f t="shared" si="1182"/>
        <v>0.4633606402060671</v>
      </c>
      <c r="AC4470" s="33">
        <f>IFERROR($X4470/VLOOKUP(CONCATENATE("USD",C4470),[1]GEINDICE!AR$1:AS$65536,2,0),"")</f>
        <v>-4183.0257305940186</v>
      </c>
      <c r="AD4470" s="33">
        <f>IFERROR($AA4470/VLOOKUP(CONCATENATE("USD",C4470),[1]GEINDICE!AR$1:AS$65536,2,0),"")</f>
        <v>-1938.249480526496</v>
      </c>
      <c r="AE4470" s="33">
        <f>IFERROR($X4470/VLOOKUP(CONCATENATE("EUR",C4470),[1]GEINDICE!AR$1:AS$65536,2,0),"")</f>
        <v>-3560.9482058278022</v>
      </c>
      <c r="AF4470" s="33">
        <f>IFERROR($AA4470/VLOOKUP(CONCATENATE("EUR",C4470),[1]GEINDICE!AR$1:AS$65536,2,0),"")</f>
        <v>-1650.0032403930163</v>
      </c>
      <c r="AG4470" s="48" t="str">
        <f>VLOOKUP(E4470,[1]Apresentação!AW$1:AX$65536,2,0)</f>
        <v xml:space="preserve">                    4 - CERAMIC AUXILIARIES</v>
      </c>
      <c r="AH4470" s="48" t="str">
        <f t="shared" si="1183"/>
        <v xml:space="preserve">         5112000025 - PRODUKT KM 065 BR</v>
      </c>
      <c r="AI4470" s="49" t="str">
        <f t="shared" si="1184"/>
        <v xml:space="preserve">     K00452 - MAGNESITA REFRATARIOS S.A</v>
      </c>
      <c r="AJ4470" t="str">
        <f t="shared" si="1185"/>
        <v xml:space="preserve">     90 - SALES</v>
      </c>
      <c r="AK4470" t="str">
        <f t="shared" si="1186"/>
        <v/>
      </c>
      <c r="AL4470">
        <f t="shared" si="1187"/>
        <v>7</v>
      </c>
      <c r="AM4470" t="str">
        <f t="shared" si="1188"/>
        <v>2025 7</v>
      </c>
      <c r="AN4470" t="str">
        <f t="shared" si="1189"/>
        <v xml:space="preserve">MAGNESITA </v>
      </c>
    </row>
    <row r="4471" spans="1:40" x14ac:dyDescent="0.35">
      <c r="A4471">
        <v>81940</v>
      </c>
      <c r="B4471" t="s">
        <v>274</v>
      </c>
      <c r="C4471" s="31">
        <v>45754</v>
      </c>
      <c r="D4471" t="s">
        <v>275</v>
      </c>
      <c r="E4471" t="s">
        <v>276</v>
      </c>
      <c r="F4471" t="s">
        <v>540</v>
      </c>
      <c r="G4471" t="s">
        <v>541</v>
      </c>
      <c r="H4471" t="s">
        <v>862</v>
      </c>
      <c r="I4471" t="s">
        <v>863</v>
      </c>
      <c r="J4471">
        <v>1000</v>
      </c>
      <c r="K4471">
        <v>29090</v>
      </c>
      <c r="L4471">
        <v>12266.81386</v>
      </c>
      <c r="M4471">
        <v>5858.73</v>
      </c>
      <c r="N4471">
        <v>29.09</v>
      </c>
      <c r="O4471" s="32">
        <f t="shared" si="1173"/>
        <v>23231.27</v>
      </c>
      <c r="P4471" s="32">
        <f t="shared" si="1174"/>
        <v>10964.45614</v>
      </c>
      <c r="Q4471">
        <v>726749</v>
      </c>
      <c r="R4471" t="s">
        <v>298</v>
      </c>
      <c r="S4471" t="s">
        <v>298</v>
      </c>
      <c r="T4471" t="str">
        <f t="shared" si="1175"/>
        <v>VEN</v>
      </c>
      <c r="U4471" t="s">
        <v>300</v>
      </c>
      <c r="V4471" s="33">
        <f t="shared" si="1176"/>
        <v>29090</v>
      </c>
      <c r="W4471">
        <f t="shared" si="1177"/>
        <v>1000</v>
      </c>
      <c r="X4471" s="33">
        <f t="shared" si="1178"/>
        <v>23231.27</v>
      </c>
      <c r="Y4471" s="33">
        <f t="shared" si="1179"/>
        <v>5858.73</v>
      </c>
      <c r="Z4471" s="45">
        <f t="shared" si="1180"/>
        <v>0.3700397435544861</v>
      </c>
      <c r="AA4471" s="33">
        <f t="shared" si="1181"/>
        <v>10764.45614</v>
      </c>
      <c r="AB4471" s="45">
        <f t="shared" si="1182"/>
        <v>0.4633606402060671</v>
      </c>
      <c r="AC4471" s="33">
        <f>IFERROR($X4471/VLOOKUP(CONCATENATE("USD",C4471),[1]GEINDICE!AR$1:AS$65536,2,0),"")</f>
        <v>3945.7292321279951</v>
      </c>
      <c r="AD4471" s="33">
        <f>IFERROR($AA4471/VLOOKUP(CONCATENATE("USD",C4471),[1]GEINDICE!AR$1:AS$65536,2,0),"")</f>
        <v>1828.2956230786215</v>
      </c>
      <c r="AE4471" s="33">
        <f>IFERROR($X4471/VLOOKUP(CONCATENATE("EUR",C4471),[1]GEINDICE!AR$1:AS$65536,2,0),"")</f>
        <v>3615.6493183091575</v>
      </c>
      <c r="AF4471" s="33">
        <f>IFERROR($AA4471/VLOOKUP(CONCATENATE("EUR",C4471),[1]GEINDICE!AR$1:AS$65536,2,0),"")</f>
        <v>1675.3495828923612</v>
      </c>
      <c r="AG4471" s="48" t="str">
        <f>VLOOKUP(E4471,[1]Apresentação!AW$1:AX$65536,2,0)</f>
        <v xml:space="preserve">                    4 - CERAMIC AUXILIARIES</v>
      </c>
      <c r="AH4471" s="48" t="str">
        <f t="shared" si="1183"/>
        <v xml:space="preserve">         5112000025 - PRODUKT KM 065 BR</v>
      </c>
      <c r="AI4471" s="49" t="str">
        <f t="shared" si="1184"/>
        <v xml:space="preserve">     K00300 - MAGNESITA REFRATARIOS S.A</v>
      </c>
      <c r="AJ4471" t="str">
        <f t="shared" si="1185"/>
        <v xml:space="preserve">     90 - SALES</v>
      </c>
      <c r="AK4471" t="str">
        <f t="shared" si="1186"/>
        <v/>
      </c>
      <c r="AL4471">
        <f t="shared" si="1187"/>
        <v>4</v>
      </c>
      <c r="AM4471" t="str">
        <f t="shared" si="1188"/>
        <v>2025 4</v>
      </c>
      <c r="AN4471" t="str">
        <f t="shared" si="1189"/>
        <v xml:space="preserve">MAGNESITA </v>
      </c>
    </row>
    <row r="4472" spans="1:40" x14ac:dyDescent="0.35">
      <c r="A4472">
        <v>81941</v>
      </c>
      <c r="B4472" t="s">
        <v>274</v>
      </c>
      <c r="C4472" s="31">
        <v>45754</v>
      </c>
      <c r="D4472" t="s">
        <v>275</v>
      </c>
      <c r="E4472" t="s">
        <v>276</v>
      </c>
      <c r="F4472" t="s">
        <v>864</v>
      </c>
      <c r="G4472" t="s">
        <v>541</v>
      </c>
      <c r="H4472" t="s">
        <v>862</v>
      </c>
      <c r="I4472" t="s">
        <v>863</v>
      </c>
      <c r="J4472">
        <v>1000</v>
      </c>
      <c r="K4472">
        <v>29090</v>
      </c>
      <c r="L4472">
        <v>12266.81386</v>
      </c>
      <c r="M4472">
        <v>5858.73</v>
      </c>
      <c r="N4472">
        <v>29.09</v>
      </c>
      <c r="O4472" s="32">
        <f t="shared" si="1173"/>
        <v>23231.27</v>
      </c>
      <c r="P4472" s="32">
        <f t="shared" si="1174"/>
        <v>10964.45614</v>
      </c>
      <c r="Q4472">
        <v>726751</v>
      </c>
      <c r="R4472" t="s">
        <v>298</v>
      </c>
      <c r="S4472" t="s">
        <v>298</v>
      </c>
      <c r="T4472" t="str">
        <f t="shared" si="1175"/>
        <v>VEN</v>
      </c>
      <c r="U4472" t="s">
        <v>300</v>
      </c>
      <c r="V4472" s="33">
        <f t="shared" si="1176"/>
        <v>29090</v>
      </c>
      <c r="W4472">
        <f t="shared" si="1177"/>
        <v>1000</v>
      </c>
      <c r="X4472" s="33">
        <f t="shared" si="1178"/>
        <v>23231.27</v>
      </c>
      <c r="Y4472" s="33">
        <f t="shared" si="1179"/>
        <v>5858.73</v>
      </c>
      <c r="Z4472" s="45">
        <f t="shared" si="1180"/>
        <v>0.3700397435544861</v>
      </c>
      <c r="AA4472" s="33">
        <f t="shared" si="1181"/>
        <v>10764.45614</v>
      </c>
      <c r="AB4472" s="45">
        <f t="shared" si="1182"/>
        <v>0.4633606402060671</v>
      </c>
      <c r="AC4472" s="33">
        <f>IFERROR($X4472/VLOOKUP(CONCATENATE("USD",C4472),[1]GEINDICE!AR$1:AS$65536,2,0),"")</f>
        <v>3945.7292321279951</v>
      </c>
      <c r="AD4472" s="33">
        <f>IFERROR($AA4472/VLOOKUP(CONCATENATE("USD",C4472),[1]GEINDICE!AR$1:AS$65536,2,0),"")</f>
        <v>1828.2956230786215</v>
      </c>
      <c r="AE4472" s="33">
        <f>IFERROR($X4472/VLOOKUP(CONCATENATE("EUR",C4472),[1]GEINDICE!AR$1:AS$65536,2,0),"")</f>
        <v>3615.6493183091575</v>
      </c>
      <c r="AF4472" s="33">
        <f>IFERROR($AA4472/VLOOKUP(CONCATENATE("EUR",C4472),[1]GEINDICE!AR$1:AS$65536,2,0),"")</f>
        <v>1675.3495828923612</v>
      </c>
      <c r="AG4472" s="48" t="str">
        <f>VLOOKUP(E4472,[1]Apresentação!AW$1:AX$65536,2,0)</f>
        <v xml:space="preserve">                    4 - CERAMIC AUXILIARIES</v>
      </c>
      <c r="AH4472" s="48" t="str">
        <f t="shared" si="1183"/>
        <v xml:space="preserve">         5112000025 - PRODUKT KM 065 BR</v>
      </c>
      <c r="AI4472" s="49" t="str">
        <f t="shared" si="1184"/>
        <v xml:space="preserve">     K00452 - MAGNESITA REFRATARIOS S.A</v>
      </c>
      <c r="AJ4472" t="str">
        <f t="shared" si="1185"/>
        <v xml:space="preserve">     90 - SALES</v>
      </c>
      <c r="AK4472" t="str">
        <f t="shared" si="1186"/>
        <v/>
      </c>
      <c r="AL4472">
        <f t="shared" si="1187"/>
        <v>4</v>
      </c>
      <c r="AM4472" t="str">
        <f t="shared" si="1188"/>
        <v>2025 4</v>
      </c>
      <c r="AN4472" t="str">
        <f t="shared" si="1189"/>
        <v xml:space="preserve">MAGNESITA </v>
      </c>
    </row>
    <row r="4473" spans="1:40" x14ac:dyDescent="0.35">
      <c r="A4473">
        <v>82005</v>
      </c>
      <c r="B4473" t="s">
        <v>274</v>
      </c>
      <c r="C4473" s="31">
        <v>45757</v>
      </c>
      <c r="D4473" t="s">
        <v>275</v>
      </c>
      <c r="E4473" t="s">
        <v>276</v>
      </c>
      <c r="F4473" t="s">
        <v>864</v>
      </c>
      <c r="G4473" t="s">
        <v>541</v>
      </c>
      <c r="H4473" t="s">
        <v>862</v>
      </c>
      <c r="I4473" t="s">
        <v>863</v>
      </c>
      <c r="J4473">
        <v>1000</v>
      </c>
      <c r="K4473">
        <v>29090</v>
      </c>
      <c r="L4473">
        <v>12266.81386</v>
      </c>
      <c r="M4473">
        <v>5858.73</v>
      </c>
      <c r="N4473">
        <v>29.09</v>
      </c>
      <c r="O4473" s="32">
        <f t="shared" si="1173"/>
        <v>23231.27</v>
      </c>
      <c r="P4473" s="32">
        <f t="shared" si="1174"/>
        <v>10964.45614</v>
      </c>
      <c r="Q4473">
        <v>728175</v>
      </c>
      <c r="R4473" t="s">
        <v>298</v>
      </c>
      <c r="S4473" t="s">
        <v>298</v>
      </c>
      <c r="T4473" t="str">
        <f t="shared" si="1175"/>
        <v>VEN</v>
      </c>
      <c r="U4473" t="s">
        <v>300</v>
      </c>
      <c r="V4473" s="33">
        <f t="shared" si="1176"/>
        <v>29090</v>
      </c>
      <c r="W4473">
        <f t="shared" si="1177"/>
        <v>1000</v>
      </c>
      <c r="X4473" s="33">
        <f t="shared" si="1178"/>
        <v>23231.27</v>
      </c>
      <c r="Y4473" s="33">
        <f t="shared" si="1179"/>
        <v>5858.73</v>
      </c>
      <c r="Z4473" s="45">
        <f t="shared" si="1180"/>
        <v>0.3700397435544861</v>
      </c>
      <c r="AA4473" s="33">
        <f t="shared" si="1181"/>
        <v>10764.45614</v>
      </c>
      <c r="AB4473" s="45">
        <f t="shared" si="1182"/>
        <v>0.4633606402060671</v>
      </c>
      <c r="AC4473" s="33">
        <f>IFERROR($X4473/VLOOKUP(CONCATENATE("USD",C4473),[1]GEINDICE!AR$1:AS$65536,2,0),"")</f>
        <v>3929.8435253319799</v>
      </c>
      <c r="AD4473" s="33">
        <f>IFERROR($AA4473/VLOOKUP(CONCATENATE("USD",C4473),[1]GEINDICE!AR$1:AS$65536,2,0),"")</f>
        <v>1820.9348118074938</v>
      </c>
      <c r="AE4473" s="33">
        <f>IFERROR($X4473/VLOOKUP(CONCATENATE("EUR",C4473),[1]GEINDICE!AR$1:AS$65536,2,0),"")</f>
        <v>3512.2263546202221</v>
      </c>
      <c r="AF4473" s="33">
        <f>IFERROR($AA4473/VLOOKUP(CONCATENATE("EUR",C4473),[1]GEINDICE!AR$1:AS$65536,2,0),"")</f>
        <v>1627.4274522254473</v>
      </c>
      <c r="AG4473" s="48" t="str">
        <f>VLOOKUP(E4473,[1]Apresentação!AW$1:AX$65536,2,0)</f>
        <v xml:space="preserve">                    4 - CERAMIC AUXILIARIES</v>
      </c>
      <c r="AH4473" s="48" t="str">
        <f t="shared" si="1183"/>
        <v xml:space="preserve">         5112000025 - PRODUKT KM 065 BR</v>
      </c>
      <c r="AI4473" s="49" t="str">
        <f t="shared" si="1184"/>
        <v xml:space="preserve">     K00452 - MAGNESITA REFRATARIOS S.A</v>
      </c>
      <c r="AJ4473" t="str">
        <f t="shared" si="1185"/>
        <v xml:space="preserve">     90 - SALES</v>
      </c>
      <c r="AK4473" t="str">
        <f t="shared" si="1186"/>
        <v/>
      </c>
      <c r="AL4473">
        <f t="shared" si="1187"/>
        <v>4</v>
      </c>
      <c r="AM4473" t="str">
        <f t="shared" si="1188"/>
        <v>2025 4</v>
      </c>
      <c r="AN4473" t="str">
        <f t="shared" si="1189"/>
        <v xml:space="preserve">MAGNESITA </v>
      </c>
    </row>
    <row r="4474" spans="1:40" x14ac:dyDescent="0.35">
      <c r="A4474">
        <v>83805</v>
      </c>
      <c r="B4474" t="s">
        <v>274</v>
      </c>
      <c r="C4474" s="31">
        <v>45909</v>
      </c>
      <c r="D4474" t="s">
        <v>275</v>
      </c>
      <c r="E4474" t="s">
        <v>276</v>
      </c>
      <c r="F4474" t="s">
        <v>540</v>
      </c>
      <c r="G4474" t="s">
        <v>541</v>
      </c>
      <c r="H4474" t="s">
        <v>862</v>
      </c>
      <c r="I4474" t="s">
        <v>863</v>
      </c>
      <c r="J4474">
        <v>1000</v>
      </c>
      <c r="K4474">
        <v>29090</v>
      </c>
      <c r="L4474">
        <v>11142.43411</v>
      </c>
      <c r="M4474">
        <v>5858.73</v>
      </c>
      <c r="N4474">
        <v>29.09</v>
      </c>
      <c r="O4474" s="32">
        <f t="shared" si="1173"/>
        <v>23231.27</v>
      </c>
      <c r="P4474" s="32">
        <f t="shared" si="1174"/>
        <v>12088.83589</v>
      </c>
      <c r="Q4474">
        <v>761007</v>
      </c>
      <c r="R4474" t="s">
        <v>298</v>
      </c>
      <c r="S4474" t="s">
        <v>298</v>
      </c>
      <c r="T4474" t="str">
        <f t="shared" si="1175"/>
        <v>VEN</v>
      </c>
      <c r="U4474" t="s">
        <v>300</v>
      </c>
      <c r="V4474" s="33">
        <f t="shared" si="1176"/>
        <v>29090</v>
      </c>
      <c r="W4474">
        <f t="shared" si="1177"/>
        <v>1000</v>
      </c>
      <c r="X4474" s="33">
        <f t="shared" si="1178"/>
        <v>23231.27</v>
      </c>
      <c r="Y4474" s="33">
        <f t="shared" si="1179"/>
        <v>5858.73</v>
      </c>
      <c r="Z4474" s="45">
        <f t="shared" si="1180"/>
        <v>0.40869150532829152</v>
      </c>
      <c r="AA4474" s="33">
        <f t="shared" si="1181"/>
        <v>11888.83589</v>
      </c>
      <c r="AB4474" s="45">
        <f t="shared" si="1182"/>
        <v>0.51176004970886224</v>
      </c>
      <c r="AC4474" s="33">
        <f>IFERROR($X4474/VLOOKUP(CONCATENATE("USD",C4474),[1]GEINDICE!AR$1:AS$65536,2,0),"")</f>
        <v>4280.0526916982935</v>
      </c>
      <c r="AD4474" s="33">
        <f>IFERROR($AA4474/VLOOKUP(CONCATENATE("USD",C4474),[1]GEINDICE!AR$1:AS$65536,2,0),"")</f>
        <v>2190.3599782600686</v>
      </c>
      <c r="AE4474" s="33">
        <f>IFERROR($X4474/VLOOKUP(CONCATENATE("EUR",C4474),[1]GEINDICE!AR$1:AS$65536,2,0),"")</f>
        <v>3650.993242181361</v>
      </c>
      <c r="AF4474" s="33">
        <f>IFERROR($AA4474/VLOOKUP(CONCATENATE("EUR",C4474),[1]GEINDICE!AR$1:AS$65536,2,0),"")</f>
        <v>1868.4324831054532</v>
      </c>
      <c r="AG4474" s="48" t="str">
        <f>VLOOKUP(E4474,[1]Apresentação!AW$1:AX$65536,2,0)</f>
        <v xml:space="preserve">                    4 - CERAMIC AUXILIARIES</v>
      </c>
      <c r="AH4474" s="48" t="str">
        <f t="shared" si="1183"/>
        <v xml:space="preserve">         5112000025 - PRODUKT KM 065 BR</v>
      </c>
      <c r="AI4474" s="49" t="str">
        <f t="shared" si="1184"/>
        <v xml:space="preserve">     K00300 - MAGNESITA REFRATARIOS S.A</v>
      </c>
      <c r="AJ4474" t="str">
        <f t="shared" si="1185"/>
        <v xml:space="preserve">     90 - SALES</v>
      </c>
      <c r="AK4474" t="str">
        <f t="shared" si="1186"/>
        <v/>
      </c>
      <c r="AL4474">
        <f t="shared" si="1187"/>
        <v>9</v>
      </c>
      <c r="AM4474" t="str">
        <f t="shared" si="1188"/>
        <v>2025 9</v>
      </c>
      <c r="AN4474" t="str">
        <f t="shared" si="1189"/>
        <v xml:space="preserve">MAGNESITA </v>
      </c>
    </row>
    <row r="4475" spans="1:40" x14ac:dyDescent="0.35">
      <c r="A4475">
        <v>82574</v>
      </c>
      <c r="B4475" t="s">
        <v>274</v>
      </c>
      <c r="C4475" s="31">
        <v>45805</v>
      </c>
      <c r="D4475" t="s">
        <v>275</v>
      </c>
      <c r="E4475" t="s">
        <v>276</v>
      </c>
      <c r="F4475" t="s">
        <v>864</v>
      </c>
      <c r="G4475" t="s">
        <v>541</v>
      </c>
      <c r="H4475" t="s">
        <v>862</v>
      </c>
      <c r="I4475" t="s">
        <v>863</v>
      </c>
      <c r="J4475">
        <v>2000</v>
      </c>
      <c r="K4475">
        <v>58180</v>
      </c>
      <c r="L4475">
        <v>24648.033820000001</v>
      </c>
      <c r="M4475">
        <v>11717.45</v>
      </c>
      <c r="N4475">
        <v>29.09</v>
      </c>
      <c r="O4475" s="32">
        <f t="shared" si="1173"/>
        <v>46462.55</v>
      </c>
      <c r="P4475" s="32">
        <f t="shared" si="1174"/>
        <v>21814.516180000002</v>
      </c>
      <c r="Q4475">
        <v>739924</v>
      </c>
      <c r="R4475" t="s">
        <v>298</v>
      </c>
      <c r="S4475" t="s">
        <v>298</v>
      </c>
      <c r="T4475" t="str">
        <f t="shared" si="1175"/>
        <v>VEN</v>
      </c>
      <c r="U4475" t="s">
        <v>300</v>
      </c>
      <c r="V4475" s="33">
        <f t="shared" si="1176"/>
        <v>58180</v>
      </c>
      <c r="W4475">
        <f t="shared" si="1177"/>
        <v>2000</v>
      </c>
      <c r="X4475" s="33">
        <f t="shared" si="1178"/>
        <v>46462.55</v>
      </c>
      <c r="Y4475" s="33">
        <f t="shared" si="1179"/>
        <v>11717.45</v>
      </c>
      <c r="Z4475" s="45">
        <f t="shared" si="1180"/>
        <v>0.36807349914059817</v>
      </c>
      <c r="AA4475" s="33">
        <f t="shared" si="1181"/>
        <v>21414.516180000002</v>
      </c>
      <c r="AB4475" s="45">
        <f t="shared" si="1182"/>
        <v>0.46089842636704187</v>
      </c>
      <c r="AC4475" s="33">
        <f>IFERROR($X4475/VLOOKUP(CONCATENATE("USD",C4475),[1]GEINDICE!AR$1:AS$65536,2,0),"")</f>
        <v>8160.4872137136435</v>
      </c>
      <c r="AD4475" s="33">
        <f>IFERROR($AA4475/VLOOKUP(CONCATENATE("USD",C4475),[1]GEINDICE!AR$1:AS$65536,2,0),"")</f>
        <v>3761.1557151889847</v>
      </c>
      <c r="AE4475" s="33">
        <f>IFERROR($X4475/VLOOKUP(CONCATENATE("EUR",C4475),[1]GEINDICE!AR$1:AS$65536,2,0),"")</f>
        <v>7230.6249805471689</v>
      </c>
      <c r="AF4475" s="33">
        <f>IFERROR($AA4475/VLOOKUP(CONCATENATE("EUR",C4475),[1]GEINDICE!AR$1:AS$65536,2,0),"")</f>
        <v>3332.5836751844131</v>
      </c>
      <c r="AG4475" s="48" t="str">
        <f>VLOOKUP(E4475,[1]Apresentação!AW$1:AX$65536,2,0)</f>
        <v xml:space="preserve">                    4 - CERAMIC AUXILIARIES</v>
      </c>
      <c r="AH4475" s="48" t="str">
        <f t="shared" si="1183"/>
        <v xml:space="preserve">         5112000025 - PRODUKT KM 065 BR</v>
      </c>
      <c r="AI4475" s="49" t="str">
        <f t="shared" si="1184"/>
        <v xml:space="preserve">     K00452 - MAGNESITA REFRATARIOS S.A</v>
      </c>
      <c r="AJ4475" t="str">
        <f t="shared" si="1185"/>
        <v xml:space="preserve">     90 - SALES</v>
      </c>
      <c r="AK4475" t="str">
        <f t="shared" si="1186"/>
        <v/>
      </c>
      <c r="AL4475">
        <f t="shared" si="1187"/>
        <v>5</v>
      </c>
      <c r="AM4475" t="str">
        <f t="shared" si="1188"/>
        <v>2025 5</v>
      </c>
      <c r="AN4475" t="str">
        <f t="shared" si="1189"/>
        <v xml:space="preserve">MAGNESITA </v>
      </c>
    </row>
    <row r="4476" spans="1:40" x14ac:dyDescent="0.35">
      <c r="A4476">
        <v>83238</v>
      </c>
      <c r="B4476" t="s">
        <v>274</v>
      </c>
      <c r="C4476" s="31">
        <v>45861</v>
      </c>
      <c r="D4476" t="s">
        <v>275</v>
      </c>
      <c r="E4476" t="s">
        <v>276</v>
      </c>
      <c r="F4476" t="s">
        <v>864</v>
      </c>
      <c r="G4476" t="s">
        <v>541</v>
      </c>
      <c r="H4476" t="s">
        <v>862</v>
      </c>
      <c r="I4476" t="s">
        <v>863</v>
      </c>
      <c r="J4476">
        <v>1000</v>
      </c>
      <c r="K4476">
        <v>29090</v>
      </c>
      <c r="L4476">
        <v>12266.81386</v>
      </c>
      <c r="M4476">
        <v>5858.73</v>
      </c>
      <c r="N4476">
        <v>29.09</v>
      </c>
      <c r="O4476" s="32">
        <f t="shared" si="1173"/>
        <v>23231.27</v>
      </c>
      <c r="P4476" s="32">
        <f t="shared" si="1174"/>
        <v>10964.45614</v>
      </c>
      <c r="Q4476">
        <v>744667</v>
      </c>
      <c r="R4476" t="s">
        <v>298</v>
      </c>
      <c r="S4476" t="s">
        <v>298</v>
      </c>
      <c r="T4476" t="str">
        <f t="shared" si="1175"/>
        <v>VEN</v>
      </c>
      <c r="U4476" t="s">
        <v>300</v>
      </c>
      <c r="V4476" s="33">
        <f t="shared" si="1176"/>
        <v>29090</v>
      </c>
      <c r="W4476">
        <f t="shared" si="1177"/>
        <v>1000</v>
      </c>
      <c r="X4476" s="33">
        <f t="shared" si="1178"/>
        <v>23231.27</v>
      </c>
      <c r="Y4476" s="33">
        <f t="shared" si="1179"/>
        <v>5858.73</v>
      </c>
      <c r="Z4476" s="45">
        <f t="shared" si="1180"/>
        <v>0.3700397435544861</v>
      </c>
      <c r="AA4476" s="33">
        <f t="shared" si="1181"/>
        <v>10764.45614</v>
      </c>
      <c r="AB4476" s="45">
        <f t="shared" si="1182"/>
        <v>0.4633606402060671</v>
      </c>
      <c r="AC4476" s="33">
        <f>IFERROR($X4476/VLOOKUP(CONCATENATE("USD",C4476),[1]GEINDICE!AR$1:AS$65536,2,0),"")</f>
        <v>4183.0257305940186</v>
      </c>
      <c r="AD4476" s="33">
        <f>IFERROR($AA4476/VLOOKUP(CONCATENATE("USD",C4476),[1]GEINDICE!AR$1:AS$65536,2,0),"")</f>
        <v>1938.249480526496</v>
      </c>
      <c r="AE4476" s="33">
        <f>IFERROR($X4476/VLOOKUP(CONCATENATE("EUR",C4476),[1]GEINDICE!AR$1:AS$65536,2,0),"")</f>
        <v>3560.9482058278022</v>
      </c>
      <c r="AF4476" s="33">
        <f>IFERROR($AA4476/VLOOKUP(CONCATENATE("EUR",C4476),[1]GEINDICE!AR$1:AS$65536,2,0),"")</f>
        <v>1650.0032403930163</v>
      </c>
      <c r="AG4476" s="48" t="str">
        <f>VLOOKUP(E4476,[1]Apresentação!AW$1:AX$65536,2,0)</f>
        <v xml:space="preserve">                    4 - CERAMIC AUXILIARIES</v>
      </c>
      <c r="AH4476" s="48" t="str">
        <f t="shared" si="1183"/>
        <v xml:space="preserve">         5112000025 - PRODUKT KM 065 BR</v>
      </c>
      <c r="AI4476" s="49" t="str">
        <f t="shared" si="1184"/>
        <v xml:space="preserve">     K00452 - MAGNESITA REFRATARIOS S.A</v>
      </c>
      <c r="AJ4476" t="str">
        <f t="shared" si="1185"/>
        <v xml:space="preserve">     90 - SALES</v>
      </c>
      <c r="AK4476" t="str">
        <f t="shared" si="1186"/>
        <v/>
      </c>
      <c r="AL4476">
        <f t="shared" si="1187"/>
        <v>7</v>
      </c>
      <c r="AM4476" t="str">
        <f t="shared" si="1188"/>
        <v>2025 7</v>
      </c>
      <c r="AN4476" t="str">
        <f t="shared" si="1189"/>
        <v xml:space="preserve">MAGNESITA </v>
      </c>
    </row>
    <row r="4477" spans="1:40" x14ac:dyDescent="0.35">
      <c r="A4477">
        <v>83595</v>
      </c>
      <c r="B4477" t="s">
        <v>274</v>
      </c>
      <c r="C4477" s="31">
        <v>45890</v>
      </c>
      <c r="D4477" t="s">
        <v>275</v>
      </c>
      <c r="E4477" t="s">
        <v>276</v>
      </c>
      <c r="F4477" t="s">
        <v>540</v>
      </c>
      <c r="G4477" t="s">
        <v>541</v>
      </c>
      <c r="H4477" t="s">
        <v>862</v>
      </c>
      <c r="I4477" t="s">
        <v>863</v>
      </c>
      <c r="J4477">
        <v>1000</v>
      </c>
      <c r="K4477">
        <v>29090</v>
      </c>
      <c r="L4477">
        <v>12593.711359999999</v>
      </c>
      <c r="M4477">
        <v>5858.73</v>
      </c>
      <c r="N4477">
        <v>29.09</v>
      </c>
      <c r="O4477" s="32">
        <f t="shared" si="1173"/>
        <v>23231.27</v>
      </c>
      <c r="P4477" s="32">
        <f t="shared" si="1174"/>
        <v>10637.558640000001</v>
      </c>
      <c r="Q4477">
        <v>759492</v>
      </c>
      <c r="R4477" t="s">
        <v>298</v>
      </c>
      <c r="S4477" t="s">
        <v>298</v>
      </c>
      <c r="T4477" t="str">
        <f t="shared" si="1175"/>
        <v>VEN</v>
      </c>
      <c r="U4477" t="s">
        <v>300</v>
      </c>
      <c r="V4477" s="33">
        <f t="shared" si="1176"/>
        <v>29090</v>
      </c>
      <c r="W4477">
        <f t="shared" si="1177"/>
        <v>1000</v>
      </c>
      <c r="X4477" s="33">
        <f t="shared" si="1178"/>
        <v>23231.27</v>
      </c>
      <c r="Y4477" s="33">
        <f t="shared" si="1179"/>
        <v>5858.73</v>
      </c>
      <c r="Z4477" s="45">
        <f t="shared" si="1180"/>
        <v>0.35880229082158821</v>
      </c>
      <c r="AA4477" s="33">
        <f t="shared" si="1181"/>
        <v>10437.558640000001</v>
      </c>
      <c r="AB4477" s="45">
        <f t="shared" si="1182"/>
        <v>0.44928919684545876</v>
      </c>
      <c r="AC4477" s="33">
        <f>IFERROR($X4477/VLOOKUP(CONCATENATE("USD",C4477),[1]GEINDICE!AR$1:AS$65536,2,0),"")</f>
        <v>4237.1178959655654</v>
      </c>
      <c r="AD4477" s="33">
        <f>IFERROR($AA4477/VLOOKUP(CONCATENATE("USD",C4477),[1]GEINDICE!AR$1:AS$65536,2,0),"")</f>
        <v>1903.6912964178889</v>
      </c>
      <c r="AE4477" s="33">
        <f>IFERROR($X4477/VLOOKUP(CONCATENATE("EUR",C4477),[1]GEINDICE!AR$1:AS$65536,2,0),"")</f>
        <v>3651.1080027660778</v>
      </c>
      <c r="AF4477" s="33">
        <f>IFERROR($AA4477/VLOOKUP(CONCATENATE("EUR",C4477),[1]GEINDICE!AR$1:AS$65536,2,0),"")</f>
        <v>1640.4033821587982</v>
      </c>
      <c r="AG4477" s="48" t="str">
        <f>VLOOKUP(E4477,[1]Apresentação!AW$1:AX$65536,2,0)</f>
        <v xml:space="preserve">                    4 - CERAMIC AUXILIARIES</v>
      </c>
      <c r="AH4477" s="48" t="str">
        <f t="shared" si="1183"/>
        <v xml:space="preserve">         5112000025 - PRODUKT KM 065 BR</v>
      </c>
      <c r="AI4477" s="49" t="str">
        <f t="shared" si="1184"/>
        <v xml:space="preserve">     K00300 - MAGNESITA REFRATARIOS S.A</v>
      </c>
      <c r="AJ4477" t="str">
        <f t="shared" si="1185"/>
        <v xml:space="preserve">     90 - SALES</v>
      </c>
      <c r="AK4477" t="str">
        <f t="shared" si="1186"/>
        <v/>
      </c>
      <c r="AL4477">
        <f t="shared" si="1187"/>
        <v>8</v>
      </c>
      <c r="AM4477" t="str">
        <f t="shared" si="1188"/>
        <v>2025 8</v>
      </c>
      <c r="AN4477" t="str">
        <f t="shared" si="1189"/>
        <v xml:space="preserve">MAGNESITA </v>
      </c>
    </row>
    <row r="4478" spans="1:40" x14ac:dyDescent="0.35">
      <c r="A4478">
        <v>84158</v>
      </c>
      <c r="B4478" t="s">
        <v>274</v>
      </c>
      <c r="C4478" s="31">
        <v>45938</v>
      </c>
      <c r="D4478" t="s">
        <v>275</v>
      </c>
      <c r="E4478" t="s">
        <v>276</v>
      </c>
      <c r="F4478" t="s">
        <v>540</v>
      </c>
      <c r="G4478" t="s">
        <v>541</v>
      </c>
      <c r="H4478" t="s">
        <v>862</v>
      </c>
      <c r="I4478" t="s">
        <v>863</v>
      </c>
      <c r="J4478">
        <v>1000</v>
      </c>
      <c r="K4478">
        <v>29090</v>
      </c>
      <c r="L4478">
        <v>10802.635969999999</v>
      </c>
      <c r="M4478">
        <v>5858.73</v>
      </c>
      <c r="N4478">
        <v>29.09</v>
      </c>
      <c r="O4478" s="32">
        <f t="shared" si="1173"/>
        <v>23231.27</v>
      </c>
      <c r="P4478" s="32">
        <f t="shared" si="1174"/>
        <v>12428.634030000001</v>
      </c>
      <c r="Q4478">
        <v>763622</v>
      </c>
      <c r="R4478" t="s">
        <v>298</v>
      </c>
      <c r="S4478" t="s">
        <v>298</v>
      </c>
      <c r="T4478" t="str">
        <f t="shared" si="1175"/>
        <v>VEN</v>
      </c>
      <c r="U4478" t="s">
        <v>300</v>
      </c>
      <c r="V4478" s="33">
        <f t="shared" si="1176"/>
        <v>29090</v>
      </c>
      <c r="W4478">
        <f t="shared" si="1177"/>
        <v>1000</v>
      </c>
      <c r="X4478" s="33">
        <f t="shared" si="1178"/>
        <v>23231.27</v>
      </c>
      <c r="Y4478" s="33">
        <f t="shared" si="1179"/>
        <v>5858.73</v>
      </c>
      <c r="Z4478" s="45">
        <f t="shared" si="1180"/>
        <v>0.42037243141973191</v>
      </c>
      <c r="AA4478" s="33">
        <f t="shared" si="1181"/>
        <v>12228.634030000001</v>
      </c>
      <c r="AB4478" s="45">
        <f t="shared" si="1182"/>
        <v>0.52638680666188287</v>
      </c>
      <c r="AC4478" s="33">
        <f>IFERROR($X4478/VLOOKUP(CONCATENATE("USD",C4478),[1]GEINDICE!AR$1:AS$65536,2,0),"")</f>
        <v>4348.2265521178424</v>
      </c>
      <c r="AD4478" s="33">
        <f>IFERROR($AA4478/VLOOKUP(CONCATENATE("USD",C4478),[1]GEINDICE!AR$1:AS$65536,2,0),"")</f>
        <v>2288.8490894117208</v>
      </c>
      <c r="AE4478" s="33">
        <f>IFERROR($X4478/VLOOKUP(CONCATENATE("EUR",C4478),[1]GEINDICE!AR$1:AS$65536,2,0),"")</f>
        <v>3746.1935400641796</v>
      </c>
      <c r="AF4478" s="33">
        <f>IFERROR($AA4478/VLOOKUP(CONCATENATE("EUR",C4478),[1]GEINDICE!AR$1:AS$65536,2,0),"")</f>
        <v>1971.9468546917581</v>
      </c>
      <c r="AG4478" s="48" t="str">
        <f>VLOOKUP(E4478,[1]Apresentação!AW$1:AX$65536,2,0)</f>
        <v xml:space="preserve">                    4 - CERAMIC AUXILIARIES</v>
      </c>
      <c r="AH4478" s="48" t="str">
        <f t="shared" si="1183"/>
        <v xml:space="preserve">         5112000025 - PRODUKT KM 065 BR</v>
      </c>
      <c r="AI4478" s="49" t="str">
        <f t="shared" si="1184"/>
        <v xml:space="preserve">     K00300 - MAGNESITA REFRATARIOS S.A</v>
      </c>
      <c r="AJ4478" t="str">
        <f t="shared" si="1185"/>
        <v xml:space="preserve">     90 - SALES</v>
      </c>
      <c r="AK4478" t="str">
        <f t="shared" si="1186"/>
        <v/>
      </c>
      <c r="AL4478">
        <f t="shared" si="1187"/>
        <v>10</v>
      </c>
      <c r="AM4478" t="str">
        <f t="shared" si="1188"/>
        <v>2025 10</v>
      </c>
      <c r="AN4478" t="str">
        <f t="shared" si="1189"/>
        <v xml:space="preserve">MAGNESITA </v>
      </c>
    </row>
    <row r="4479" spans="1:40" x14ac:dyDescent="0.35">
      <c r="A4479">
        <v>82333</v>
      </c>
      <c r="B4479" t="s">
        <v>274</v>
      </c>
      <c r="C4479" s="31">
        <v>45785</v>
      </c>
      <c r="D4479" t="s">
        <v>275</v>
      </c>
      <c r="E4479" t="s">
        <v>276</v>
      </c>
      <c r="F4479" t="s">
        <v>865</v>
      </c>
      <c r="G4479" t="s">
        <v>480</v>
      </c>
      <c r="H4479" t="s">
        <v>866</v>
      </c>
      <c r="I4479" t="s">
        <v>867</v>
      </c>
      <c r="J4479">
        <v>240</v>
      </c>
      <c r="K4479">
        <v>5059.2</v>
      </c>
      <c r="L4479">
        <v>1579.80369</v>
      </c>
      <c r="M4479">
        <v>1018.92</v>
      </c>
      <c r="N4479">
        <v>21.080000000000002</v>
      </c>
      <c r="O4479" s="32">
        <f t="shared" si="1173"/>
        <v>4040.2799999999997</v>
      </c>
      <c r="P4479" s="32">
        <f t="shared" si="1174"/>
        <v>2460.47631</v>
      </c>
      <c r="Q4479">
        <v>738175</v>
      </c>
      <c r="R4479" t="s">
        <v>298</v>
      </c>
      <c r="S4479" t="s">
        <v>298</v>
      </c>
      <c r="T4479" t="str">
        <f t="shared" si="1175"/>
        <v>VEN</v>
      </c>
      <c r="U4479" t="s">
        <v>300</v>
      </c>
      <c r="V4479" s="33">
        <f t="shared" si="1176"/>
        <v>5059.2</v>
      </c>
      <c r="W4479">
        <f t="shared" si="1177"/>
        <v>240</v>
      </c>
      <c r="X4479" s="33">
        <f t="shared" si="1178"/>
        <v>4040.2799999999997</v>
      </c>
      <c r="Y4479" s="33">
        <f t="shared" si="1179"/>
        <v>1018.92</v>
      </c>
      <c r="Z4479" s="45">
        <f t="shared" si="1180"/>
        <v>0.47684936551233398</v>
      </c>
      <c r="AA4479" s="33">
        <f t="shared" si="1181"/>
        <v>2412.47631</v>
      </c>
      <c r="AB4479" s="45">
        <f t="shared" si="1182"/>
        <v>0.59710621788588913</v>
      </c>
      <c r="AC4479" s="33">
        <f>IFERROR($X4479/VLOOKUP(CONCATENATE("USD",C4479),[1]GEINDICE!AR$1:AS$65536,2,0),"")</f>
        <v>710.56630320084412</v>
      </c>
      <c r="AD4479" s="33">
        <f>IFERROR($AA4479/VLOOKUP(CONCATENATE("USD",C4479),[1]GEINDICE!AR$1:AS$65536,2,0),"")</f>
        <v>424.28355786141401</v>
      </c>
      <c r="AE4479" s="33">
        <f>IFERROR($X4479/VLOOKUP(CONCATENATE("EUR",C4479),[1]GEINDICE!AR$1:AS$65536,2,0),"")</f>
        <v>631.66880335199016</v>
      </c>
      <c r="AF4479" s="33">
        <f>IFERROR($AA4479/VLOOKUP(CONCATENATE("EUR",C4479),[1]GEINDICE!AR$1:AS$65536,2,0),"")</f>
        <v>377.17337012601229</v>
      </c>
      <c r="AG4479" s="48" t="str">
        <f>VLOOKUP(E4479,[1]Apresentação!AW$1:AX$65536,2,0)</f>
        <v xml:space="preserve">                    4 - CERAMIC AUXILIARIES</v>
      </c>
      <c r="AH4479" s="48" t="str">
        <f t="shared" si="1183"/>
        <v xml:space="preserve">         5112000024 - PRODUKT KM 066 BR</v>
      </c>
      <c r="AI4479" s="49" t="str">
        <f t="shared" si="1184"/>
        <v xml:space="preserve">     K00314 - ROCA SANITARIOS BRASIL LTDA</v>
      </c>
      <c r="AJ4479" t="str">
        <f t="shared" si="1185"/>
        <v xml:space="preserve">     90 - SALES</v>
      </c>
      <c r="AK4479" t="str">
        <f t="shared" si="1186"/>
        <v/>
      </c>
      <c r="AL4479">
        <f t="shared" si="1187"/>
        <v>5</v>
      </c>
      <c r="AM4479" t="str">
        <f t="shared" si="1188"/>
        <v>2025 5</v>
      </c>
      <c r="AN4479" t="str">
        <f t="shared" si="1189"/>
        <v xml:space="preserve">ROCA </v>
      </c>
    </row>
    <row r="4480" spans="1:40" x14ac:dyDescent="0.35">
      <c r="A4480">
        <v>80808</v>
      </c>
      <c r="B4480" t="s">
        <v>274</v>
      </c>
      <c r="C4480" s="31">
        <v>45666</v>
      </c>
      <c r="D4480" t="s">
        <v>275</v>
      </c>
      <c r="E4480" t="s">
        <v>276</v>
      </c>
      <c r="F4480" t="s">
        <v>865</v>
      </c>
      <c r="G4480" t="s">
        <v>480</v>
      </c>
      <c r="H4480" t="s">
        <v>866</v>
      </c>
      <c r="I4480" t="s">
        <v>867</v>
      </c>
      <c r="J4480">
        <v>240</v>
      </c>
      <c r="K4480">
        <v>5059.2</v>
      </c>
      <c r="L4480">
        <v>1450.6548700000001</v>
      </c>
      <c r="M4480">
        <v>1018.92</v>
      </c>
      <c r="N4480">
        <v>21.080000000000002</v>
      </c>
      <c r="O4480" s="32">
        <f t="shared" si="1173"/>
        <v>4040.2799999999997</v>
      </c>
      <c r="P4480" s="32">
        <f t="shared" si="1174"/>
        <v>2589.6251299999994</v>
      </c>
      <c r="Q4480">
        <v>706687</v>
      </c>
      <c r="R4480" t="s">
        <v>298</v>
      </c>
      <c r="S4480" t="s">
        <v>298</v>
      </c>
      <c r="T4480" t="str">
        <f t="shared" si="1175"/>
        <v>VEN</v>
      </c>
      <c r="U4480" t="s">
        <v>300</v>
      </c>
      <c r="V4480" s="33">
        <f t="shared" si="1176"/>
        <v>5059.2</v>
      </c>
      <c r="W4480">
        <f t="shared" si="1177"/>
        <v>240</v>
      </c>
      <c r="X4480" s="33">
        <f t="shared" si="1178"/>
        <v>4040.2799999999997</v>
      </c>
      <c r="Y4480" s="33">
        <f t="shared" si="1179"/>
        <v>1018.92</v>
      </c>
      <c r="Z4480" s="45">
        <f t="shared" si="1180"/>
        <v>0.50237688369702715</v>
      </c>
      <c r="AA4480" s="33">
        <f t="shared" si="1181"/>
        <v>2541.6251299999994</v>
      </c>
      <c r="AB4480" s="45">
        <f t="shared" si="1182"/>
        <v>0.62907153217103751</v>
      </c>
      <c r="AC4480" s="33">
        <f>IFERROR($X4480/VLOOKUP(CONCATENATE("USD",C4480),[1]GEINDICE!AR$1:AS$65536,2,0),"")</f>
        <v>663.47214923804518</v>
      </c>
      <c r="AD4480" s="33">
        <f>IFERROR($AA4480/VLOOKUP(CONCATENATE("USD",C4480),[1]GEINDICE!AR$1:AS$65536,2,0),"")</f>
        <v>417.37144147398834</v>
      </c>
      <c r="AE4480" s="33">
        <f>IFERROR($X4480/VLOOKUP(CONCATENATE("EUR",C4480),[1]GEINDICE!AR$1:AS$65536,2,0),"")</f>
        <v>644.14648534030573</v>
      </c>
      <c r="AF4480" s="33">
        <f>IFERROR($AA4480/VLOOKUP(CONCATENATE("EUR",C4480),[1]GEINDICE!AR$1:AS$65536,2,0),"")</f>
        <v>405.21421647561488</v>
      </c>
      <c r="AG4480" s="48" t="str">
        <f>VLOOKUP(E4480,[1]Apresentação!AW$1:AX$65536,2,0)</f>
        <v xml:space="preserve">                    4 - CERAMIC AUXILIARIES</v>
      </c>
      <c r="AH4480" s="48" t="str">
        <f t="shared" si="1183"/>
        <v xml:space="preserve">         5112000024 - PRODUKT KM 066 BR</v>
      </c>
      <c r="AI4480" s="49" t="str">
        <f t="shared" si="1184"/>
        <v xml:space="preserve">     K00314 - ROCA SANITARIOS BRASIL LTDA</v>
      </c>
      <c r="AJ4480" t="str">
        <f t="shared" si="1185"/>
        <v xml:space="preserve">     90 - SALES</v>
      </c>
      <c r="AK4480" t="str">
        <f t="shared" si="1186"/>
        <v/>
      </c>
      <c r="AL4480">
        <f t="shared" si="1187"/>
        <v>1</v>
      </c>
      <c r="AM4480" t="str">
        <f t="shared" si="1188"/>
        <v>2025 1</v>
      </c>
      <c r="AN4480" t="str">
        <f t="shared" si="1189"/>
        <v xml:space="preserve">ROCA </v>
      </c>
    </row>
    <row r="4481" spans="1:40" x14ac:dyDescent="0.35">
      <c r="A4481">
        <v>82189</v>
      </c>
      <c r="B4481" t="s">
        <v>274</v>
      </c>
      <c r="C4481" s="31">
        <v>45772</v>
      </c>
      <c r="D4481" t="s">
        <v>275</v>
      </c>
      <c r="E4481" t="s">
        <v>276</v>
      </c>
      <c r="F4481" t="s">
        <v>865</v>
      </c>
      <c r="G4481" t="s">
        <v>480</v>
      </c>
      <c r="H4481" t="s">
        <v>866</v>
      </c>
      <c r="I4481" t="s">
        <v>867</v>
      </c>
      <c r="J4481">
        <v>240</v>
      </c>
      <c r="K4481">
        <v>5059.2</v>
      </c>
      <c r="L4481">
        <v>1579.80369</v>
      </c>
      <c r="M4481">
        <v>1018.92</v>
      </c>
      <c r="N4481">
        <v>21.080000000000002</v>
      </c>
      <c r="O4481" s="32">
        <f t="shared" si="1173"/>
        <v>4040.2799999999997</v>
      </c>
      <c r="P4481" s="32">
        <f t="shared" si="1174"/>
        <v>2460.47631</v>
      </c>
      <c r="Q4481">
        <v>733493</v>
      </c>
      <c r="R4481" t="s">
        <v>298</v>
      </c>
      <c r="S4481" t="s">
        <v>298</v>
      </c>
      <c r="T4481" t="str">
        <f t="shared" si="1175"/>
        <v>VEN</v>
      </c>
      <c r="U4481" t="s">
        <v>300</v>
      </c>
      <c r="V4481" s="33">
        <f t="shared" si="1176"/>
        <v>5059.2</v>
      </c>
      <c r="W4481">
        <f t="shared" si="1177"/>
        <v>240</v>
      </c>
      <c r="X4481" s="33">
        <f t="shared" si="1178"/>
        <v>4040.2799999999997</v>
      </c>
      <c r="Y4481" s="33">
        <f t="shared" si="1179"/>
        <v>1018.92</v>
      </c>
      <c r="Z4481" s="45">
        <f t="shared" si="1180"/>
        <v>0.47684936551233398</v>
      </c>
      <c r="AA4481" s="33">
        <f t="shared" si="1181"/>
        <v>2412.47631</v>
      </c>
      <c r="AB4481" s="45">
        <f t="shared" si="1182"/>
        <v>0.59710621788588913</v>
      </c>
      <c r="AC4481" s="33">
        <f>IFERROR($X4481/VLOOKUP(CONCATENATE("USD",C4481),[1]GEINDICE!AR$1:AS$65536,2,0),"")</f>
        <v>710.74130105900144</v>
      </c>
      <c r="AD4481" s="33">
        <f>IFERROR($AA4481/VLOOKUP(CONCATENATE("USD",C4481),[1]GEINDICE!AR$1:AS$65536,2,0),"")</f>
        <v>424.3880501706364</v>
      </c>
      <c r="AE4481" s="33">
        <f>IFERROR($X4481/VLOOKUP(CONCATENATE("EUR",C4481),[1]GEINDICE!AR$1:AS$65536,2,0),"")</f>
        <v>624.50228762210941</v>
      </c>
      <c r="AF4481" s="33">
        <f>IFERROR($AA4481/VLOOKUP(CONCATENATE("EUR",C4481),[1]GEINDICE!AR$1:AS$65536,2,0),"")</f>
        <v>372.89419902312352</v>
      </c>
      <c r="AG4481" s="48" t="str">
        <f>VLOOKUP(E4481,[1]Apresentação!AW$1:AX$65536,2,0)</f>
        <v xml:space="preserve">                    4 - CERAMIC AUXILIARIES</v>
      </c>
      <c r="AH4481" s="48" t="str">
        <f t="shared" si="1183"/>
        <v xml:space="preserve">         5112000024 - PRODUKT KM 066 BR</v>
      </c>
      <c r="AI4481" s="49" t="str">
        <f t="shared" si="1184"/>
        <v xml:space="preserve">     K00314 - ROCA SANITARIOS BRASIL LTDA</v>
      </c>
      <c r="AJ4481" t="str">
        <f t="shared" si="1185"/>
        <v xml:space="preserve">     90 - SALES</v>
      </c>
      <c r="AK4481" t="str">
        <f t="shared" si="1186"/>
        <v/>
      </c>
      <c r="AL4481">
        <f t="shared" si="1187"/>
        <v>4</v>
      </c>
      <c r="AM4481" t="str">
        <f t="shared" si="1188"/>
        <v>2025 4</v>
      </c>
      <c r="AN4481" t="str">
        <f t="shared" si="1189"/>
        <v xml:space="preserve">ROCA </v>
      </c>
    </row>
    <row r="4482" spans="1:40" x14ac:dyDescent="0.35">
      <c r="A4482">
        <v>81127</v>
      </c>
      <c r="B4482" t="s">
        <v>274</v>
      </c>
      <c r="C4482" s="31">
        <v>45691</v>
      </c>
      <c r="D4482" t="s">
        <v>275</v>
      </c>
      <c r="E4482" t="s">
        <v>276</v>
      </c>
      <c r="F4482" t="s">
        <v>483</v>
      </c>
      <c r="G4482" t="s">
        <v>480</v>
      </c>
      <c r="H4482" t="s">
        <v>866</v>
      </c>
      <c r="I4482" t="s">
        <v>867</v>
      </c>
      <c r="J4482">
        <v>240</v>
      </c>
      <c r="K4482">
        <v>4788</v>
      </c>
      <c r="L4482">
        <v>1528.7954500000001</v>
      </c>
      <c r="M4482">
        <v>747.05</v>
      </c>
      <c r="N4482">
        <v>19.95</v>
      </c>
      <c r="O4482" s="32">
        <f t="shared" si="1173"/>
        <v>4040.95</v>
      </c>
      <c r="P4482" s="32">
        <f t="shared" si="1174"/>
        <v>2512.1545499999997</v>
      </c>
      <c r="Q4482">
        <v>709011</v>
      </c>
      <c r="R4482" t="s">
        <v>298</v>
      </c>
      <c r="S4482" t="s">
        <v>298</v>
      </c>
      <c r="T4482" t="str">
        <f t="shared" si="1175"/>
        <v>VEN</v>
      </c>
      <c r="U4482" t="s">
        <v>300</v>
      </c>
      <c r="V4482" s="33">
        <f t="shared" si="1176"/>
        <v>4788</v>
      </c>
      <c r="W4482">
        <f t="shared" si="1177"/>
        <v>240</v>
      </c>
      <c r="X4482" s="33">
        <f t="shared" si="1178"/>
        <v>4040.95</v>
      </c>
      <c r="Y4482" s="33">
        <f t="shared" si="1179"/>
        <v>747.05</v>
      </c>
      <c r="Z4482" s="45">
        <f t="shared" si="1180"/>
        <v>0.5146521616541353</v>
      </c>
      <c r="AA4482" s="33">
        <f t="shared" si="1181"/>
        <v>2464.1545499999997</v>
      </c>
      <c r="AB4482" s="45">
        <f t="shared" si="1182"/>
        <v>0.60979585246043622</v>
      </c>
      <c r="AC4482" s="33">
        <f>IFERROR($X4482/VLOOKUP(CONCATENATE("USD",C4482),[1]GEINDICE!AR$1:AS$65536,2,0),"")</f>
        <v>688.55964694054887</v>
      </c>
      <c r="AD4482" s="33">
        <f>IFERROR($AA4482/VLOOKUP(CONCATENATE("USD",C4482),[1]GEINDICE!AR$1:AS$65536,2,0),"")</f>
        <v>419.88081687596906</v>
      </c>
      <c r="AE4482" s="33">
        <f>IFERROR($X4482/VLOOKUP(CONCATENATE("EUR",C4482),[1]GEINDICE!AR$1:AS$65536,2,0),"")</f>
        <v>667.59458119940518</v>
      </c>
      <c r="AF4482" s="33">
        <f>IFERROR($AA4482/VLOOKUP(CONCATENATE("EUR",C4482),[1]GEINDICE!AR$1:AS$65536,2,0),"")</f>
        <v>407.09640674045926</v>
      </c>
      <c r="AG4482" s="48" t="str">
        <f>VLOOKUP(E4482,[1]Apresentação!AW$1:AX$65536,2,0)</f>
        <v xml:space="preserve">                    4 - CERAMIC AUXILIARIES</v>
      </c>
      <c r="AH4482" s="48" t="str">
        <f t="shared" si="1183"/>
        <v xml:space="preserve">         5112000024 - PRODUKT KM 066 BR</v>
      </c>
      <c r="AI4482" s="49" t="str">
        <f t="shared" si="1184"/>
        <v xml:space="preserve">     K00447 - ROCA SANITARIOS BRASIL LTDA</v>
      </c>
      <c r="AJ4482" t="str">
        <f t="shared" si="1185"/>
        <v xml:space="preserve">     90 - SALES</v>
      </c>
      <c r="AK4482" t="str">
        <f t="shared" si="1186"/>
        <v/>
      </c>
      <c r="AL4482">
        <f t="shared" si="1187"/>
        <v>2</v>
      </c>
      <c r="AM4482" t="str">
        <f t="shared" si="1188"/>
        <v>2025 2</v>
      </c>
      <c r="AN4482" t="str">
        <f t="shared" si="1189"/>
        <v xml:space="preserve">ROCA </v>
      </c>
    </row>
    <row r="4483" spans="1:40" x14ac:dyDescent="0.35">
      <c r="A4483">
        <v>81389</v>
      </c>
      <c r="B4483" t="s">
        <v>274</v>
      </c>
      <c r="C4483" s="31">
        <v>45712</v>
      </c>
      <c r="D4483" t="s">
        <v>275</v>
      </c>
      <c r="E4483" t="s">
        <v>276</v>
      </c>
      <c r="F4483" t="s">
        <v>868</v>
      </c>
      <c r="G4483" t="s">
        <v>480</v>
      </c>
      <c r="H4483" t="s">
        <v>866</v>
      </c>
      <c r="I4483" t="s">
        <v>867</v>
      </c>
      <c r="J4483">
        <v>480</v>
      </c>
      <c r="K4483">
        <v>9576</v>
      </c>
      <c r="L4483">
        <v>3159.6073900000001</v>
      </c>
      <c r="M4483">
        <v>1494.09</v>
      </c>
      <c r="N4483">
        <v>19.95</v>
      </c>
      <c r="O4483" s="32">
        <f t="shared" si="1173"/>
        <v>8081.91</v>
      </c>
      <c r="P4483" s="32">
        <f t="shared" si="1174"/>
        <v>4922.3026099999997</v>
      </c>
      <c r="Q4483">
        <v>711139</v>
      </c>
      <c r="R4483" t="s">
        <v>298</v>
      </c>
      <c r="S4483" t="s">
        <v>298</v>
      </c>
      <c r="T4483" t="str">
        <f t="shared" si="1175"/>
        <v>VEN</v>
      </c>
      <c r="U4483" t="s">
        <v>300</v>
      </c>
      <c r="V4483" s="33">
        <f t="shared" si="1176"/>
        <v>9576</v>
      </c>
      <c r="W4483">
        <f t="shared" si="1177"/>
        <v>480</v>
      </c>
      <c r="X4483" s="33">
        <f t="shared" si="1178"/>
        <v>8081.91</v>
      </c>
      <c r="Y4483" s="33">
        <f t="shared" si="1179"/>
        <v>1494.09</v>
      </c>
      <c r="Z4483" s="45">
        <f t="shared" si="1180"/>
        <v>0.50399985484544696</v>
      </c>
      <c r="AA4483" s="33">
        <f t="shared" si="1181"/>
        <v>4826.3026099999997</v>
      </c>
      <c r="AB4483" s="45">
        <f t="shared" si="1182"/>
        <v>0.59717351591393619</v>
      </c>
      <c r="AC4483" s="33">
        <f>IFERROR($X4483/VLOOKUP(CONCATENATE("USD",C4483),[1]GEINDICE!AR$1:AS$65536,2,0),"")</f>
        <v>1411.4900974536308</v>
      </c>
      <c r="AD4483" s="33">
        <f>IFERROR($AA4483/VLOOKUP(CONCATENATE("USD",C4483),[1]GEINDICE!AR$1:AS$65536,2,0),"")</f>
        <v>842.90450417408908</v>
      </c>
      <c r="AE4483" s="33">
        <f>IFERROR($X4483/VLOOKUP(CONCATENATE("EUR",C4483),[1]GEINDICE!AR$1:AS$65536,2,0),"")</f>
        <v>1348.265852559932</v>
      </c>
      <c r="AF4483" s="33">
        <f>IFERROR($AA4483/VLOOKUP(CONCATENATE("EUR",C4483),[1]GEINDICE!AR$1:AS$65536,2,0),"")</f>
        <v>805.14865955991525</v>
      </c>
      <c r="AG4483" s="48" t="str">
        <f>VLOOKUP(E4483,[1]Apresentação!AW$1:AX$65536,2,0)</f>
        <v xml:space="preserve">                    4 - CERAMIC AUXILIARIES</v>
      </c>
      <c r="AH4483" s="48" t="str">
        <f t="shared" si="1183"/>
        <v xml:space="preserve">         5112000024 - PRODUKT KM 066 BR</v>
      </c>
      <c r="AI4483" s="49" t="str">
        <f t="shared" si="1184"/>
        <v xml:space="preserve">     KC0104 - ROCA SANITARIOS BRASIL LTDA</v>
      </c>
      <c r="AJ4483" t="str">
        <f t="shared" si="1185"/>
        <v xml:space="preserve">     90 - SALES</v>
      </c>
      <c r="AK4483" t="str">
        <f t="shared" si="1186"/>
        <v/>
      </c>
      <c r="AL4483">
        <f t="shared" si="1187"/>
        <v>2</v>
      </c>
      <c r="AM4483" t="str">
        <f t="shared" si="1188"/>
        <v>2025 2</v>
      </c>
      <c r="AN4483" t="str">
        <f t="shared" si="1189"/>
        <v xml:space="preserve">ROCA </v>
      </c>
    </row>
    <row r="4484" spans="1:40" x14ac:dyDescent="0.35">
      <c r="A4484">
        <v>80733</v>
      </c>
      <c r="B4484" t="s">
        <v>274</v>
      </c>
      <c r="C4484" s="31">
        <v>45659</v>
      </c>
      <c r="D4484" t="s">
        <v>275</v>
      </c>
      <c r="E4484" t="s">
        <v>276</v>
      </c>
      <c r="F4484" t="s">
        <v>868</v>
      </c>
      <c r="G4484" t="s">
        <v>480</v>
      </c>
      <c r="H4484" t="s">
        <v>866</v>
      </c>
      <c r="I4484" t="s">
        <v>867</v>
      </c>
      <c r="J4484">
        <v>480</v>
      </c>
      <c r="K4484">
        <v>9576</v>
      </c>
      <c r="L4484">
        <v>2901.3097299999999</v>
      </c>
      <c r="M4484">
        <v>1494.09</v>
      </c>
      <c r="N4484">
        <v>19.95</v>
      </c>
      <c r="O4484" s="32">
        <f t="shared" ref="O4484:O4547" si="1190">$K4484-$Y4484</f>
        <v>8081.91</v>
      </c>
      <c r="P4484" s="32">
        <f t="shared" ref="P4484:P4547" si="1191">($O4484-$L4484)</f>
        <v>5180.6002699999999</v>
      </c>
      <c r="Q4484">
        <v>706139</v>
      </c>
      <c r="R4484" t="s">
        <v>298</v>
      </c>
      <c r="S4484" t="s">
        <v>298</v>
      </c>
      <c r="T4484" t="str">
        <f t="shared" ref="T4484:T4547" si="1192">MID($U4484,1,3)</f>
        <v>VEN</v>
      </c>
      <c r="U4484" t="s">
        <v>300</v>
      </c>
      <c r="V4484" s="33">
        <f t="shared" ref="V4484:V4547" si="1193">IF($T4484="DEV",-$K4484,$K4484)</f>
        <v>9576</v>
      </c>
      <c r="W4484">
        <f t="shared" ref="W4484:W4547" si="1194">IF($T4484="DEV",-$J4484,$J4484)</f>
        <v>480</v>
      </c>
      <c r="X4484" s="33">
        <f t="shared" ref="X4484:X4547" si="1195">$V4484-$Y4484</f>
        <v>8081.91</v>
      </c>
      <c r="Y4484" s="33">
        <f t="shared" ref="Y4484:Y4547" si="1196">IF(A4484=59876,M4484,IF(A4484=59868,M4484,IF(R4484="6111",((K4484*0.12)+M4484),IF(T4484="DEV",-M4484,M4484))))</f>
        <v>1494.09</v>
      </c>
      <c r="Z4484" s="45">
        <f t="shared" ref="Z4484:Z4547" si="1197">IFERROR($AA4484/$V4484,0)</f>
        <v>0.53097329469507104</v>
      </c>
      <c r="AA4484" s="33">
        <f t="shared" ref="AA4484:AA4547" si="1198">IF(VLOOKUP(AL4484,AR:AS,2,0)="sim",IF($T4484="DEV",($X4484-$L4484),$P4484)-(0.2*W4484),IF(VLOOKUP(AL4484,AR:AS,2,0)="OK",IF($T4484="DEV",($X4484-$L4484),$P4484)-(0.2*W4484),IF($T4484="DEV",($X4484-$L4484),$P4484)))</f>
        <v>5084.6002699999999</v>
      </c>
      <c r="AB4484" s="45">
        <f t="shared" ref="AB4484:AB4547" si="1199">IFERROR($AA4484/$X4484,0)</f>
        <v>0.629133493196534</v>
      </c>
      <c r="AC4484" s="33">
        <f>IFERROR($X4484/VLOOKUP(CONCATENATE("USD",C4484),[1]GEINDICE!AR$1:AS$65536,2,0),"")</f>
        <v>1301.7282479141834</v>
      </c>
      <c r="AD4484" s="33">
        <f>IFERROR($AA4484/VLOOKUP(CONCATENATE("USD",C4484),[1]GEINDICE!AR$1:AS$65536,2,0),"")</f>
        <v>818.96083980285403</v>
      </c>
      <c r="AE4484" s="33">
        <f>IFERROR($X4484/VLOOKUP(CONCATENATE("EUR",C4484),[1]GEINDICE!AR$1:AS$65536,2,0),"")</f>
        <v>1266.896054426034</v>
      </c>
      <c r="AF4484" s="33">
        <f>IFERROR($AA4484/VLOOKUP(CONCATENATE("EUR",C4484),[1]GEINDICE!AR$1:AS$65536,2,0),"")</f>
        <v>797.04674023795701</v>
      </c>
      <c r="AG4484" s="48" t="str">
        <f>VLOOKUP(E4484,[1]Apresentação!AW$1:AX$65536,2,0)</f>
        <v xml:space="preserve">                    4 - CERAMIC AUXILIARIES</v>
      </c>
      <c r="AH4484" s="48" t="str">
        <f t="shared" ref="AH4484:AH4547" si="1200">CONCATENATE("         ",H4484," - ",I4484)</f>
        <v xml:space="preserve">         5112000024 - PRODUKT KM 066 BR</v>
      </c>
      <c r="AI4484" s="49" t="str">
        <f t="shared" ref="AI4484:AI4547" si="1201">CONCATENATE("     ",F4484," - ",G4484)</f>
        <v xml:space="preserve">     KC0104 - ROCA SANITARIOS BRASIL LTDA</v>
      </c>
      <c r="AJ4484" t="str">
        <f t="shared" ref="AJ4484:AJ4547" si="1202">IF(RIGHT(I4484,2)="BR","     90 - SALES","     93 - RESALES")</f>
        <v xml:space="preserve">     90 - SALES</v>
      </c>
      <c r="AK4484" t="str">
        <f t="shared" ref="AK4484:AK4547" si="1203">IF(R4484="3201","EXP",IF(R4484="7101","EXP",""))</f>
        <v/>
      </c>
      <c r="AL4484">
        <f t="shared" ref="AL4484:AL4547" si="1204">VLOOKUP(MONTH(C4484),AQ:AR,2,0)</f>
        <v>1</v>
      </c>
      <c r="AM4484" t="str">
        <f t="shared" ref="AM4484:AM4547" si="1205">CONCATENATE(YEAR(C4484)," ",MONTH(C4484))</f>
        <v>2025 1</v>
      </c>
      <c r="AN4484" t="str">
        <f t="shared" ref="AN4484:AN4547" si="1206">MID(G4484,1,SEARCH(" ",G4484,1))</f>
        <v xml:space="preserve">ROCA </v>
      </c>
    </row>
    <row r="4485" spans="1:40" x14ac:dyDescent="0.35">
      <c r="A4485">
        <v>82041</v>
      </c>
      <c r="B4485" t="s">
        <v>274</v>
      </c>
      <c r="C4485" s="31">
        <v>45761</v>
      </c>
      <c r="D4485" t="s">
        <v>275</v>
      </c>
      <c r="E4485" t="s">
        <v>276</v>
      </c>
      <c r="F4485" t="s">
        <v>868</v>
      </c>
      <c r="G4485" t="s">
        <v>480</v>
      </c>
      <c r="H4485" t="s">
        <v>866</v>
      </c>
      <c r="I4485" t="s">
        <v>867</v>
      </c>
      <c r="J4485">
        <v>480</v>
      </c>
      <c r="K4485">
        <v>9576</v>
      </c>
      <c r="L4485">
        <v>3159.6073900000001</v>
      </c>
      <c r="M4485">
        <v>1494.09</v>
      </c>
      <c r="N4485">
        <v>19.95</v>
      </c>
      <c r="O4485" s="32">
        <f t="shared" si="1190"/>
        <v>8081.91</v>
      </c>
      <c r="P4485" s="32">
        <f t="shared" si="1191"/>
        <v>4922.3026099999997</v>
      </c>
      <c r="Q4485">
        <v>729467</v>
      </c>
      <c r="R4485" t="s">
        <v>298</v>
      </c>
      <c r="S4485" t="s">
        <v>298</v>
      </c>
      <c r="T4485" t="str">
        <f t="shared" si="1192"/>
        <v>VEN</v>
      </c>
      <c r="U4485" t="s">
        <v>300</v>
      </c>
      <c r="V4485" s="33">
        <f t="shared" si="1193"/>
        <v>9576</v>
      </c>
      <c r="W4485">
        <f t="shared" si="1194"/>
        <v>480</v>
      </c>
      <c r="X4485" s="33">
        <f t="shared" si="1195"/>
        <v>8081.91</v>
      </c>
      <c r="Y4485" s="33">
        <f t="shared" si="1196"/>
        <v>1494.09</v>
      </c>
      <c r="Z4485" s="45">
        <f t="shared" si="1197"/>
        <v>0.50399985484544696</v>
      </c>
      <c r="AA4485" s="33">
        <f t="shared" si="1198"/>
        <v>4826.3026099999997</v>
      </c>
      <c r="AB4485" s="45">
        <f t="shared" si="1199"/>
        <v>0.59717351591393619</v>
      </c>
      <c r="AC4485" s="33">
        <f>IFERROR($X4485/VLOOKUP(CONCATENATE("USD",C4485),[1]GEINDICE!AR$1:AS$65536,2,0),"")</f>
        <v>1383.2965340179717</v>
      </c>
      <c r="AD4485" s="33">
        <f>IFERROR($AA4485/VLOOKUP(CONCATENATE("USD",C4485),[1]GEINDICE!AR$1:AS$65536,2,0),"")</f>
        <v>826.06805477107389</v>
      </c>
      <c r="AE4485" s="33">
        <f>IFERROR($X4485/VLOOKUP(CONCATENATE("EUR",C4485),[1]GEINDICE!AR$1:AS$65536,2,0),"")</f>
        <v>1217.9071414578277</v>
      </c>
      <c r="AF4485" s="33">
        <f>IFERROR($AA4485/VLOOKUP(CONCATENATE("EUR",C4485),[1]GEINDICE!AR$1:AS$65536,2,0),"")</f>
        <v>727.30188972106259</v>
      </c>
      <c r="AG4485" s="48" t="str">
        <f>VLOOKUP(E4485,[1]Apresentação!AW$1:AX$65536,2,0)</f>
        <v xml:space="preserve">                    4 - CERAMIC AUXILIARIES</v>
      </c>
      <c r="AH4485" s="48" t="str">
        <f t="shared" si="1200"/>
        <v xml:space="preserve">         5112000024 - PRODUKT KM 066 BR</v>
      </c>
      <c r="AI4485" s="49" t="str">
        <f t="shared" si="1201"/>
        <v xml:space="preserve">     KC0104 - ROCA SANITARIOS BRASIL LTDA</v>
      </c>
      <c r="AJ4485" t="str">
        <f t="shared" si="1202"/>
        <v xml:space="preserve">     90 - SALES</v>
      </c>
      <c r="AK4485" t="str">
        <f t="shared" si="1203"/>
        <v/>
      </c>
      <c r="AL4485">
        <f t="shared" si="1204"/>
        <v>4</v>
      </c>
      <c r="AM4485" t="str">
        <f t="shared" si="1205"/>
        <v>2025 4</v>
      </c>
      <c r="AN4485" t="str">
        <f t="shared" si="1206"/>
        <v xml:space="preserve">ROCA </v>
      </c>
    </row>
    <row r="4486" spans="1:40" x14ac:dyDescent="0.35">
      <c r="A4486">
        <v>84403</v>
      </c>
      <c r="B4486" t="s">
        <v>274</v>
      </c>
      <c r="C4486" s="31">
        <v>45958</v>
      </c>
      <c r="D4486" t="s">
        <v>275</v>
      </c>
      <c r="E4486" t="s">
        <v>276</v>
      </c>
      <c r="F4486" t="s">
        <v>483</v>
      </c>
      <c r="G4486" t="s">
        <v>480</v>
      </c>
      <c r="H4486" t="s">
        <v>866</v>
      </c>
      <c r="I4486" t="s">
        <v>867</v>
      </c>
      <c r="J4486">
        <v>120</v>
      </c>
      <c r="K4486">
        <v>2394</v>
      </c>
      <c r="L4486">
        <v>670.73150999999996</v>
      </c>
      <c r="M4486">
        <v>373.53</v>
      </c>
      <c r="N4486">
        <v>19.95</v>
      </c>
      <c r="O4486" s="32">
        <f t="shared" si="1190"/>
        <v>2020.47</v>
      </c>
      <c r="P4486" s="32">
        <f t="shared" si="1191"/>
        <v>1349.7384900000002</v>
      </c>
      <c r="Q4486">
        <v>765457</v>
      </c>
      <c r="R4486" t="s">
        <v>298</v>
      </c>
      <c r="S4486" t="s">
        <v>298</v>
      </c>
      <c r="T4486" t="str">
        <f t="shared" si="1192"/>
        <v>VEN</v>
      </c>
      <c r="U4486" t="s">
        <v>300</v>
      </c>
      <c r="V4486" s="33">
        <f t="shared" si="1193"/>
        <v>2394</v>
      </c>
      <c r="W4486">
        <f t="shared" si="1194"/>
        <v>120</v>
      </c>
      <c r="X4486" s="33">
        <f t="shared" si="1195"/>
        <v>2020.47</v>
      </c>
      <c r="Y4486" s="33">
        <f t="shared" si="1196"/>
        <v>373.53</v>
      </c>
      <c r="Z4486" s="45">
        <f t="shared" si="1197"/>
        <v>0.55377547619047629</v>
      </c>
      <c r="AA4486" s="33">
        <f t="shared" si="1198"/>
        <v>1325.7384900000002</v>
      </c>
      <c r="AB4486" s="45">
        <f t="shared" si="1199"/>
        <v>0.6561535137863963</v>
      </c>
      <c r="AC4486" s="33">
        <f>IFERROR($X4486/VLOOKUP(CONCATENATE("USD",C4486),[1]GEINDICE!AR$1:AS$65536,2,0),"")</f>
        <v>376.3214751350344</v>
      </c>
      <c r="AD4486" s="33">
        <f>IFERROR($AA4486/VLOOKUP(CONCATENATE("USD",C4486),[1]GEINDICE!AR$1:AS$65536,2,0),"")</f>
        <v>246.92465822313281</v>
      </c>
      <c r="AE4486" s="33">
        <f>IFERROR($X4486/VLOOKUP(CONCATENATE("EUR",C4486),[1]GEINDICE!AR$1:AS$65536,2,0),"")</f>
        <v>322.74331901027108</v>
      </c>
      <c r="AF4486" s="33">
        <f>IFERROR($AA4486/VLOOKUP(CONCATENATE("EUR",C4486),[1]GEINDICE!AR$1:AS$65536,2,0),"")</f>
        <v>211.7691628196732</v>
      </c>
      <c r="AG4486" s="48" t="str">
        <f>VLOOKUP(E4486,[1]Apresentação!AW$1:AX$65536,2,0)</f>
        <v xml:space="preserve">                    4 - CERAMIC AUXILIARIES</v>
      </c>
      <c r="AH4486" s="48" t="str">
        <f t="shared" si="1200"/>
        <v xml:space="preserve">         5112000024 - PRODUKT KM 066 BR</v>
      </c>
      <c r="AI4486" s="49" t="str">
        <f t="shared" si="1201"/>
        <v xml:space="preserve">     K00447 - ROCA SANITARIOS BRASIL LTDA</v>
      </c>
      <c r="AJ4486" t="str">
        <f t="shared" si="1202"/>
        <v xml:space="preserve">     90 - SALES</v>
      </c>
      <c r="AK4486" t="str">
        <f t="shared" si="1203"/>
        <v/>
      </c>
      <c r="AL4486">
        <f t="shared" si="1204"/>
        <v>10</v>
      </c>
      <c r="AM4486" t="str">
        <f t="shared" si="1205"/>
        <v>2025 10</v>
      </c>
      <c r="AN4486" t="str">
        <f t="shared" si="1206"/>
        <v xml:space="preserve">ROCA </v>
      </c>
    </row>
    <row r="4487" spans="1:40" x14ac:dyDescent="0.35">
      <c r="A4487">
        <v>83648</v>
      </c>
      <c r="B4487" t="s">
        <v>274</v>
      </c>
      <c r="C4487" s="31">
        <v>45895</v>
      </c>
      <c r="D4487" t="s">
        <v>275</v>
      </c>
      <c r="E4487" t="s">
        <v>276</v>
      </c>
      <c r="F4487" t="s">
        <v>868</v>
      </c>
      <c r="G4487" t="s">
        <v>480</v>
      </c>
      <c r="H4487" t="s">
        <v>866</v>
      </c>
      <c r="I4487" t="s">
        <v>867</v>
      </c>
      <c r="J4487">
        <v>360</v>
      </c>
      <c r="K4487">
        <v>7182</v>
      </c>
      <c r="L4487">
        <v>2248.6804900000002</v>
      </c>
      <c r="M4487">
        <v>1120.57</v>
      </c>
      <c r="N4487">
        <v>19.95</v>
      </c>
      <c r="O4487" s="32">
        <f t="shared" si="1190"/>
        <v>6061.43</v>
      </c>
      <c r="P4487" s="32">
        <f t="shared" si="1191"/>
        <v>3812.7495100000001</v>
      </c>
      <c r="Q4487">
        <v>759776</v>
      </c>
      <c r="R4487" t="s">
        <v>298</v>
      </c>
      <c r="S4487" t="s">
        <v>298</v>
      </c>
      <c r="T4487" t="str">
        <f t="shared" si="1192"/>
        <v>VEN</v>
      </c>
      <c r="U4487" t="s">
        <v>300</v>
      </c>
      <c r="V4487" s="33">
        <f t="shared" si="1193"/>
        <v>7182</v>
      </c>
      <c r="W4487">
        <f t="shared" si="1194"/>
        <v>360</v>
      </c>
      <c r="X4487" s="33">
        <f t="shared" si="1195"/>
        <v>6061.43</v>
      </c>
      <c r="Y4487" s="33">
        <f t="shared" si="1196"/>
        <v>1120.57</v>
      </c>
      <c r="Z4487" s="45">
        <f t="shared" si="1197"/>
        <v>0.52085066972988026</v>
      </c>
      <c r="AA4487" s="33">
        <f t="shared" si="1198"/>
        <v>3740.7495100000001</v>
      </c>
      <c r="AB4487" s="45">
        <f t="shared" si="1199"/>
        <v>0.61713976899840461</v>
      </c>
      <c r="AC4487" s="33">
        <f>IFERROR($X4487/VLOOKUP(CONCATENATE("USD",C4487),[1]GEINDICE!AR$1:AS$65536,2,0),"")</f>
        <v>1117.9737356597441</v>
      </c>
      <c r="AD4487" s="33">
        <f>IFERROR($AA4487/VLOOKUP(CONCATENATE("USD",C4487),[1]GEINDICE!AR$1:AS$65536,2,0),"")</f>
        <v>689.94605297133796</v>
      </c>
      <c r="AE4487" s="33">
        <f>IFERROR($X4487/VLOOKUP(CONCATENATE("EUR",C4487),[1]GEINDICE!AR$1:AS$65536,2,0),"")</f>
        <v>958.98080908760107</v>
      </c>
      <c r="AF4487" s="33">
        <f>IFERROR($AA4487/VLOOKUP(CONCATENATE("EUR",C4487),[1]GEINDICE!AR$1:AS$65536,2,0),"")</f>
        <v>591.82519499422528</v>
      </c>
      <c r="AG4487" s="48" t="str">
        <f>VLOOKUP(E4487,[1]Apresentação!AW$1:AX$65536,2,0)</f>
        <v xml:space="preserve">                    4 - CERAMIC AUXILIARIES</v>
      </c>
      <c r="AH4487" s="48" t="str">
        <f t="shared" si="1200"/>
        <v xml:space="preserve">         5112000024 - PRODUKT KM 066 BR</v>
      </c>
      <c r="AI4487" s="49" t="str">
        <f t="shared" si="1201"/>
        <v xml:space="preserve">     KC0104 - ROCA SANITARIOS BRASIL LTDA</v>
      </c>
      <c r="AJ4487" t="str">
        <f t="shared" si="1202"/>
        <v xml:space="preserve">     90 - SALES</v>
      </c>
      <c r="AK4487" t="str">
        <f t="shared" si="1203"/>
        <v/>
      </c>
      <c r="AL4487">
        <f t="shared" si="1204"/>
        <v>8</v>
      </c>
      <c r="AM4487" t="str">
        <f t="shared" si="1205"/>
        <v>2025 8</v>
      </c>
      <c r="AN4487" t="str">
        <f t="shared" si="1206"/>
        <v xml:space="preserve">ROCA </v>
      </c>
    </row>
    <row r="4488" spans="1:40" x14ac:dyDescent="0.35">
      <c r="A4488">
        <v>84266</v>
      </c>
      <c r="B4488" t="s">
        <v>274</v>
      </c>
      <c r="C4488" s="31">
        <v>45947</v>
      </c>
      <c r="D4488" t="s">
        <v>275</v>
      </c>
      <c r="E4488" t="s">
        <v>276</v>
      </c>
      <c r="F4488" t="s">
        <v>868</v>
      </c>
      <c r="G4488" t="s">
        <v>480</v>
      </c>
      <c r="H4488" t="s">
        <v>866</v>
      </c>
      <c r="I4488" t="s">
        <v>867</v>
      </c>
      <c r="J4488">
        <v>960</v>
      </c>
      <c r="K4488">
        <v>19152</v>
      </c>
      <c r="L4488">
        <v>5365.8520699999999</v>
      </c>
      <c r="M4488">
        <v>2988.19</v>
      </c>
      <c r="N4488">
        <v>19.95</v>
      </c>
      <c r="O4488" s="32">
        <f t="shared" si="1190"/>
        <v>16163.81</v>
      </c>
      <c r="P4488" s="32">
        <f t="shared" si="1191"/>
        <v>10797.95793</v>
      </c>
      <c r="Q4488">
        <v>764572</v>
      </c>
      <c r="R4488" t="s">
        <v>298</v>
      </c>
      <c r="S4488" t="s">
        <v>298</v>
      </c>
      <c r="T4488" t="str">
        <f t="shared" si="1192"/>
        <v>VEN</v>
      </c>
      <c r="U4488" t="s">
        <v>300</v>
      </c>
      <c r="V4488" s="33">
        <f t="shared" si="1193"/>
        <v>19152</v>
      </c>
      <c r="W4488">
        <f t="shared" si="1194"/>
        <v>960</v>
      </c>
      <c r="X4488" s="33">
        <f t="shared" si="1195"/>
        <v>16163.81</v>
      </c>
      <c r="Y4488" s="33">
        <f t="shared" si="1196"/>
        <v>2988.19</v>
      </c>
      <c r="Z4488" s="45">
        <f t="shared" si="1197"/>
        <v>0.55377808740601508</v>
      </c>
      <c r="AA4488" s="33">
        <f t="shared" si="1198"/>
        <v>10605.95793</v>
      </c>
      <c r="AB4488" s="45">
        <f t="shared" si="1199"/>
        <v>0.65615457803574784</v>
      </c>
      <c r="AC4488" s="33">
        <f>IFERROR($X4488/VLOOKUP(CONCATENATE("USD",C4488),[1]GEINDICE!AR$1:AS$65536,2,0),"")</f>
        <v>2971.8348961206102</v>
      </c>
      <c r="AD4488" s="33">
        <f>IFERROR($AA4488/VLOOKUP(CONCATENATE("USD",C4488),[1]GEINDICE!AR$1:AS$65536,2,0),"")</f>
        <v>1949.9830722559295</v>
      </c>
      <c r="AE4488" s="33">
        <f>IFERROR($X4488/VLOOKUP(CONCATENATE("EUR",C4488),[1]GEINDICE!AR$1:AS$65536,2,0),"")</f>
        <v>2545.9229157806863</v>
      </c>
      <c r="AF4488" s="33">
        <f>IFERROR($AA4488/VLOOKUP(CONCATENATE("EUR",C4488),[1]GEINDICE!AR$1:AS$65536,2,0),"")</f>
        <v>1670.5189765156169</v>
      </c>
      <c r="AG4488" s="48" t="str">
        <f>VLOOKUP(E4488,[1]Apresentação!AW$1:AX$65536,2,0)</f>
        <v xml:space="preserve">                    4 - CERAMIC AUXILIARIES</v>
      </c>
      <c r="AH4488" s="48" t="str">
        <f t="shared" si="1200"/>
        <v xml:space="preserve">         5112000024 - PRODUKT KM 066 BR</v>
      </c>
      <c r="AI4488" s="49" t="str">
        <f t="shared" si="1201"/>
        <v xml:space="preserve">     KC0104 - ROCA SANITARIOS BRASIL LTDA</v>
      </c>
      <c r="AJ4488" t="str">
        <f t="shared" si="1202"/>
        <v xml:space="preserve">     90 - SALES</v>
      </c>
      <c r="AK4488" t="str">
        <f t="shared" si="1203"/>
        <v/>
      </c>
      <c r="AL4488">
        <f t="shared" si="1204"/>
        <v>10</v>
      </c>
      <c r="AM4488" t="str">
        <f t="shared" si="1205"/>
        <v>2025 10</v>
      </c>
      <c r="AN4488" t="str">
        <f t="shared" si="1206"/>
        <v xml:space="preserve">ROCA </v>
      </c>
    </row>
    <row r="4489" spans="1:40" x14ac:dyDescent="0.35">
      <c r="A4489">
        <v>83304</v>
      </c>
      <c r="B4489" t="s">
        <v>274</v>
      </c>
      <c r="C4489" s="31">
        <v>45868</v>
      </c>
      <c r="D4489" t="s">
        <v>275</v>
      </c>
      <c r="E4489" t="s">
        <v>276</v>
      </c>
      <c r="F4489" t="s">
        <v>868</v>
      </c>
      <c r="G4489" t="s">
        <v>480</v>
      </c>
      <c r="H4489" t="s">
        <v>866</v>
      </c>
      <c r="I4489" t="s">
        <v>867</v>
      </c>
      <c r="J4489">
        <v>600</v>
      </c>
      <c r="K4489">
        <v>11970</v>
      </c>
      <c r="L4489">
        <v>3747.8008100000002</v>
      </c>
      <c r="M4489">
        <v>1867.62</v>
      </c>
      <c r="N4489">
        <v>19.95</v>
      </c>
      <c r="O4489" s="32">
        <f t="shared" si="1190"/>
        <v>10102.380000000001</v>
      </c>
      <c r="P4489" s="32">
        <f t="shared" si="1191"/>
        <v>6354.5791900000004</v>
      </c>
      <c r="Q4489">
        <v>745821</v>
      </c>
      <c r="R4489" t="s">
        <v>298</v>
      </c>
      <c r="S4489" t="s">
        <v>298</v>
      </c>
      <c r="T4489" t="str">
        <f t="shared" si="1192"/>
        <v>VEN</v>
      </c>
      <c r="U4489" t="s">
        <v>300</v>
      </c>
      <c r="V4489" s="33">
        <f t="shared" si="1193"/>
        <v>11970</v>
      </c>
      <c r="W4489">
        <f t="shared" si="1194"/>
        <v>600</v>
      </c>
      <c r="X4489" s="33">
        <f t="shared" si="1195"/>
        <v>10102.380000000001</v>
      </c>
      <c r="Y4489" s="33">
        <f t="shared" si="1196"/>
        <v>1867.62</v>
      </c>
      <c r="Z4489" s="45">
        <f t="shared" si="1197"/>
        <v>0.52085039181286552</v>
      </c>
      <c r="AA4489" s="33">
        <f t="shared" si="1198"/>
        <v>6234.5791900000004</v>
      </c>
      <c r="AB4489" s="45">
        <f t="shared" si="1199"/>
        <v>0.61713964333157134</v>
      </c>
      <c r="AC4489" s="33">
        <f>IFERROR($X4489/VLOOKUP(CONCATENATE("USD",C4489),[1]GEINDICE!AR$1:AS$65536,2,0),"")</f>
        <v>1802.9018096155905</v>
      </c>
      <c r="AD4489" s="33">
        <f>IFERROR($AA4489/VLOOKUP(CONCATENATE("USD",C4489),[1]GEINDICE!AR$1:AS$65536,2,0),"")</f>
        <v>1112.64217974801</v>
      </c>
      <c r="AE4489" s="33">
        <f>IFERROR($X4489/VLOOKUP(CONCATENATE("EUR",C4489),[1]GEINDICE!AR$1:AS$65536,2,0),"")</f>
        <v>1571.8411102985795</v>
      </c>
      <c r="AF4489" s="33">
        <f>IFERROR($AA4489/VLOOKUP(CONCATENATE("EUR",C4489),[1]GEINDICE!AR$1:AS$65536,2,0),"")</f>
        <v>970.04546218356643</v>
      </c>
      <c r="AG4489" s="48" t="str">
        <f>VLOOKUP(E4489,[1]Apresentação!AW$1:AX$65536,2,0)</f>
        <v xml:space="preserve">                    4 - CERAMIC AUXILIARIES</v>
      </c>
      <c r="AH4489" s="48" t="str">
        <f t="shared" si="1200"/>
        <v xml:space="preserve">         5112000024 - PRODUKT KM 066 BR</v>
      </c>
      <c r="AI4489" s="49" t="str">
        <f t="shared" si="1201"/>
        <v xml:space="preserve">     KC0104 - ROCA SANITARIOS BRASIL LTDA</v>
      </c>
      <c r="AJ4489" t="str">
        <f t="shared" si="1202"/>
        <v xml:space="preserve">     90 - SALES</v>
      </c>
      <c r="AK4489" t="str">
        <f t="shared" si="1203"/>
        <v/>
      </c>
      <c r="AL4489">
        <f t="shared" si="1204"/>
        <v>7</v>
      </c>
      <c r="AM4489" t="str">
        <f t="shared" si="1205"/>
        <v>2025 7</v>
      </c>
      <c r="AN4489" t="str">
        <f t="shared" si="1206"/>
        <v xml:space="preserve">ROCA </v>
      </c>
    </row>
    <row r="4490" spans="1:40" x14ac:dyDescent="0.35">
      <c r="A4490">
        <v>82923</v>
      </c>
      <c r="B4490" t="s">
        <v>274</v>
      </c>
      <c r="C4490" s="31">
        <v>45838</v>
      </c>
      <c r="D4490" t="s">
        <v>275</v>
      </c>
      <c r="E4490" t="s">
        <v>276</v>
      </c>
      <c r="F4490" t="s">
        <v>865</v>
      </c>
      <c r="G4490" t="s">
        <v>480</v>
      </c>
      <c r="H4490" t="s">
        <v>866</v>
      </c>
      <c r="I4490" t="s">
        <v>867</v>
      </c>
      <c r="J4490">
        <v>240</v>
      </c>
      <c r="K4490">
        <v>5059.2</v>
      </c>
      <c r="L4490">
        <v>1499.12033</v>
      </c>
      <c r="M4490">
        <v>1018.92</v>
      </c>
      <c r="N4490">
        <v>21.080000000000002</v>
      </c>
      <c r="O4490" s="32">
        <f t="shared" si="1190"/>
        <v>4040.2799999999997</v>
      </c>
      <c r="P4490" s="32">
        <f t="shared" si="1191"/>
        <v>2541.15967</v>
      </c>
      <c r="Q4490">
        <v>742321</v>
      </c>
      <c r="R4490" t="s">
        <v>298</v>
      </c>
      <c r="S4490" t="s">
        <v>298</v>
      </c>
      <c r="T4490" t="str">
        <f t="shared" si="1192"/>
        <v>VEN</v>
      </c>
      <c r="U4490" t="s">
        <v>300</v>
      </c>
      <c r="V4490" s="33">
        <f t="shared" si="1193"/>
        <v>5059.2</v>
      </c>
      <c r="W4490">
        <f t="shared" si="1194"/>
        <v>240</v>
      </c>
      <c r="X4490" s="33">
        <f t="shared" si="1195"/>
        <v>4040.2799999999997</v>
      </c>
      <c r="Y4490" s="33">
        <f t="shared" si="1196"/>
        <v>1018.92</v>
      </c>
      <c r="Z4490" s="45">
        <f t="shared" si="1197"/>
        <v>0.49279721497469958</v>
      </c>
      <c r="AA4490" s="33">
        <f t="shared" si="1198"/>
        <v>2493.15967</v>
      </c>
      <c r="AB4490" s="45">
        <f t="shared" si="1199"/>
        <v>0.61707596255705055</v>
      </c>
      <c r="AC4490" s="33">
        <f>IFERROR($X4490/VLOOKUP(CONCATENATE("USD",C4490),[1]GEINDICE!AR$1:AS$65536,2,0),"")</f>
        <v>740.37125946015271</v>
      </c>
      <c r="AD4490" s="33">
        <f>IFERROR($AA4490/VLOOKUP(CONCATENATE("USD",C4490),[1]GEINDICE!AR$1:AS$65536,2,0),"")</f>
        <v>456.86530758094955</v>
      </c>
      <c r="AE4490" s="33">
        <f>IFERROR($X4490/VLOOKUP(CONCATENATE("EUR",C4490),[1]GEINDICE!AR$1:AS$65536,2,0),"")</f>
        <v>629.03316207379726</v>
      </c>
      <c r="AF4490" s="33">
        <f>IFERROR($AA4490/VLOOKUP(CONCATENATE("EUR",C4490),[1]GEINDICE!AR$1:AS$65536,2,0),"")</f>
        <v>388.1612439669936</v>
      </c>
      <c r="AG4490" s="48" t="str">
        <f>VLOOKUP(E4490,[1]Apresentação!AW$1:AX$65536,2,0)</f>
        <v xml:space="preserve">                    4 - CERAMIC AUXILIARIES</v>
      </c>
      <c r="AH4490" s="48" t="str">
        <f t="shared" si="1200"/>
        <v xml:space="preserve">         5112000024 - PRODUKT KM 066 BR</v>
      </c>
      <c r="AI4490" s="49" t="str">
        <f t="shared" si="1201"/>
        <v xml:space="preserve">     K00314 - ROCA SANITARIOS BRASIL LTDA</v>
      </c>
      <c r="AJ4490" t="str">
        <f t="shared" si="1202"/>
        <v xml:space="preserve">     90 - SALES</v>
      </c>
      <c r="AK4490" t="str">
        <f t="shared" si="1203"/>
        <v/>
      </c>
      <c r="AL4490">
        <f t="shared" si="1204"/>
        <v>6</v>
      </c>
      <c r="AM4490" t="str">
        <f t="shared" si="1205"/>
        <v>2025 6</v>
      </c>
      <c r="AN4490" t="str">
        <f t="shared" si="1206"/>
        <v xml:space="preserve">ROCA </v>
      </c>
    </row>
    <row r="4491" spans="1:40" x14ac:dyDescent="0.35">
      <c r="A4491">
        <v>82861</v>
      </c>
      <c r="B4491" t="s">
        <v>274</v>
      </c>
      <c r="C4491" s="31">
        <v>45832</v>
      </c>
      <c r="D4491" t="s">
        <v>275</v>
      </c>
      <c r="E4491" t="s">
        <v>276</v>
      </c>
      <c r="F4491" t="s">
        <v>868</v>
      </c>
      <c r="G4491" t="s">
        <v>480</v>
      </c>
      <c r="H4491" t="s">
        <v>866</v>
      </c>
      <c r="I4491" t="s">
        <v>867</v>
      </c>
      <c r="J4491">
        <v>480</v>
      </c>
      <c r="K4491">
        <v>9576</v>
      </c>
      <c r="L4491">
        <v>2998.2406500000002</v>
      </c>
      <c r="M4491">
        <v>1494.09</v>
      </c>
      <c r="N4491">
        <v>19.95</v>
      </c>
      <c r="O4491" s="32">
        <f t="shared" si="1190"/>
        <v>8081.91</v>
      </c>
      <c r="P4491" s="32">
        <f t="shared" si="1191"/>
        <v>5083.6693500000001</v>
      </c>
      <c r="Q4491">
        <v>741939</v>
      </c>
      <c r="R4491" t="s">
        <v>298</v>
      </c>
      <c r="S4491" t="s">
        <v>298</v>
      </c>
      <c r="T4491" t="str">
        <f t="shared" si="1192"/>
        <v>VEN</v>
      </c>
      <c r="U4491" t="s">
        <v>300</v>
      </c>
      <c r="V4491" s="33">
        <f t="shared" si="1193"/>
        <v>9576</v>
      </c>
      <c r="W4491">
        <f t="shared" si="1194"/>
        <v>480</v>
      </c>
      <c r="X4491" s="33">
        <f t="shared" si="1195"/>
        <v>8081.91</v>
      </c>
      <c r="Y4491" s="33">
        <f t="shared" si="1196"/>
        <v>1494.09</v>
      </c>
      <c r="Z4491" s="45">
        <f t="shared" si="1197"/>
        <v>0.52085101817042612</v>
      </c>
      <c r="AA4491" s="33">
        <f t="shared" si="1198"/>
        <v>4987.6693500000001</v>
      </c>
      <c r="AB4491" s="45">
        <f t="shared" si="1199"/>
        <v>0.61713992731916101</v>
      </c>
      <c r="AC4491" s="33">
        <f>IFERROR($X4491/VLOOKUP(CONCATENATE("USD",C4491),[1]GEINDICE!AR$1:AS$65536,2,0),"")</f>
        <v>1471.0965087917289</v>
      </c>
      <c r="AD4491" s="33">
        <f>IFERROR($AA4491/VLOOKUP(CONCATENATE("USD",C4491),[1]GEINDICE!AR$1:AS$65536,2,0),"")</f>
        <v>907.87239251519895</v>
      </c>
      <c r="AE4491" s="33">
        <f>IFERROR($X4491/VLOOKUP(CONCATENATE("EUR",C4491),[1]GEINDICE!AR$1:AS$65536,2,0),"")</f>
        <v>1267.3132409207801</v>
      </c>
      <c r="AF4491" s="33">
        <f>IFERROR($AA4491/VLOOKUP(CONCATENATE("EUR",C4491),[1]GEINDICE!AR$1:AS$65536,2,0),"")</f>
        <v>782.1096013924606</v>
      </c>
      <c r="AG4491" s="48" t="str">
        <f>VLOOKUP(E4491,[1]Apresentação!AW$1:AX$65536,2,0)</f>
        <v xml:space="preserve">                    4 - CERAMIC AUXILIARIES</v>
      </c>
      <c r="AH4491" s="48" t="str">
        <f t="shared" si="1200"/>
        <v xml:space="preserve">         5112000024 - PRODUKT KM 066 BR</v>
      </c>
      <c r="AI4491" s="49" t="str">
        <f t="shared" si="1201"/>
        <v xml:space="preserve">     KC0104 - ROCA SANITARIOS BRASIL LTDA</v>
      </c>
      <c r="AJ4491" t="str">
        <f t="shared" si="1202"/>
        <v xml:space="preserve">     90 - SALES</v>
      </c>
      <c r="AK4491" t="str">
        <f t="shared" si="1203"/>
        <v/>
      </c>
      <c r="AL4491">
        <f t="shared" si="1204"/>
        <v>6</v>
      </c>
      <c r="AM4491" t="str">
        <f t="shared" si="1205"/>
        <v>2025 6</v>
      </c>
      <c r="AN4491" t="str">
        <f t="shared" si="1206"/>
        <v xml:space="preserve">ROCA </v>
      </c>
    </row>
    <row r="4492" spans="1:40" x14ac:dyDescent="0.35">
      <c r="A4492">
        <v>82394</v>
      </c>
      <c r="B4492" t="s">
        <v>274</v>
      </c>
      <c r="C4492" s="31">
        <v>45790</v>
      </c>
      <c r="D4492" t="s">
        <v>275</v>
      </c>
      <c r="E4492" t="s">
        <v>276</v>
      </c>
      <c r="F4492" t="s">
        <v>868</v>
      </c>
      <c r="G4492" t="s">
        <v>480</v>
      </c>
      <c r="H4492" t="s">
        <v>866</v>
      </c>
      <c r="I4492" t="s">
        <v>867</v>
      </c>
      <c r="J4492">
        <v>960</v>
      </c>
      <c r="K4492">
        <v>19152</v>
      </c>
      <c r="L4492">
        <v>6319.2147800000002</v>
      </c>
      <c r="M4492">
        <v>2988.19</v>
      </c>
      <c r="N4492">
        <v>19.95</v>
      </c>
      <c r="O4492" s="32">
        <f t="shared" si="1190"/>
        <v>16163.81</v>
      </c>
      <c r="P4492" s="32">
        <f t="shared" si="1191"/>
        <v>9844.5952199999992</v>
      </c>
      <c r="Q4492">
        <v>738577</v>
      </c>
      <c r="R4492" t="s">
        <v>298</v>
      </c>
      <c r="S4492" t="s">
        <v>298</v>
      </c>
      <c r="T4492" t="str">
        <f t="shared" si="1192"/>
        <v>VEN</v>
      </c>
      <c r="U4492" t="s">
        <v>300</v>
      </c>
      <c r="V4492" s="33">
        <f t="shared" si="1193"/>
        <v>19152</v>
      </c>
      <c r="W4492">
        <f t="shared" si="1194"/>
        <v>960</v>
      </c>
      <c r="X4492" s="33">
        <f t="shared" si="1195"/>
        <v>16163.81</v>
      </c>
      <c r="Y4492" s="33">
        <f t="shared" si="1196"/>
        <v>2988.19</v>
      </c>
      <c r="Z4492" s="45">
        <f t="shared" si="1197"/>
        <v>0.50399933270676689</v>
      </c>
      <c r="AA4492" s="33">
        <f t="shared" si="1198"/>
        <v>9652.5952199999992</v>
      </c>
      <c r="AB4492" s="45">
        <f t="shared" si="1199"/>
        <v>0.59717326669887849</v>
      </c>
      <c r="AC4492" s="33">
        <f>IFERROR($X4492/VLOOKUP(CONCATENATE("USD",C4492),[1]GEINDICE!AR$1:AS$65536,2,0),"")</f>
        <v>2872.9533255127794</v>
      </c>
      <c r="AD4492" s="33">
        <f>IFERROR($AA4492/VLOOKUP(CONCATENATE("USD",C4492),[1]GEINDICE!AR$1:AS$65536,2,0),"")</f>
        <v>1715.650922469873</v>
      </c>
      <c r="AE4492" s="33">
        <f>IFERROR($X4492/VLOOKUP(CONCATENATE("EUR",C4492),[1]GEINDICE!AR$1:AS$65536,2,0),"")</f>
        <v>2570.6622348039054</v>
      </c>
      <c r="AF4492" s="33">
        <f>IFERROR($AA4492/VLOOKUP(CONCATENATE("EUR",C4492),[1]GEINDICE!AR$1:AS$65536,2,0),"")</f>
        <v>1535.1307643372877</v>
      </c>
      <c r="AG4492" s="48" t="str">
        <f>VLOOKUP(E4492,[1]Apresentação!AW$1:AX$65536,2,0)</f>
        <v xml:space="preserve">                    4 - CERAMIC AUXILIARIES</v>
      </c>
      <c r="AH4492" s="48" t="str">
        <f t="shared" si="1200"/>
        <v xml:space="preserve">         5112000024 - PRODUKT KM 066 BR</v>
      </c>
      <c r="AI4492" s="49" t="str">
        <f t="shared" si="1201"/>
        <v xml:space="preserve">     KC0104 - ROCA SANITARIOS BRASIL LTDA</v>
      </c>
      <c r="AJ4492" t="str">
        <f t="shared" si="1202"/>
        <v xml:space="preserve">     90 - SALES</v>
      </c>
      <c r="AK4492" t="str">
        <f t="shared" si="1203"/>
        <v/>
      </c>
      <c r="AL4492">
        <f t="shared" si="1204"/>
        <v>5</v>
      </c>
      <c r="AM4492" t="str">
        <f t="shared" si="1205"/>
        <v>2025 5</v>
      </c>
      <c r="AN4492" t="str">
        <f t="shared" si="1206"/>
        <v xml:space="preserve">ROCA </v>
      </c>
    </row>
    <row r="4493" spans="1:40" x14ac:dyDescent="0.35">
      <c r="A4493">
        <v>83330</v>
      </c>
      <c r="B4493" t="s">
        <v>274</v>
      </c>
      <c r="C4493" s="31">
        <v>45869</v>
      </c>
      <c r="D4493" t="s">
        <v>275</v>
      </c>
      <c r="E4493" t="s">
        <v>276</v>
      </c>
      <c r="F4493" t="s">
        <v>865</v>
      </c>
      <c r="G4493" t="s">
        <v>480</v>
      </c>
      <c r="H4493" t="s">
        <v>866</v>
      </c>
      <c r="I4493" t="s">
        <v>867</v>
      </c>
      <c r="J4493">
        <v>120</v>
      </c>
      <c r="K4493">
        <v>2529.6</v>
      </c>
      <c r="L4493">
        <v>749.56016</v>
      </c>
      <c r="M4493">
        <v>509.46</v>
      </c>
      <c r="N4493">
        <v>21.080000000000002</v>
      </c>
      <c r="O4493" s="32">
        <f t="shared" si="1190"/>
        <v>2020.1399999999999</v>
      </c>
      <c r="P4493" s="32">
        <f t="shared" si="1191"/>
        <v>1270.5798399999999</v>
      </c>
      <c r="Q4493">
        <v>746479</v>
      </c>
      <c r="R4493" t="s">
        <v>298</v>
      </c>
      <c r="S4493" t="s">
        <v>298</v>
      </c>
      <c r="T4493" t="str">
        <f t="shared" si="1192"/>
        <v>VEN</v>
      </c>
      <c r="U4493" t="s">
        <v>300</v>
      </c>
      <c r="V4493" s="33">
        <f t="shared" si="1193"/>
        <v>2529.6</v>
      </c>
      <c r="W4493">
        <f t="shared" si="1194"/>
        <v>120</v>
      </c>
      <c r="X4493" s="33">
        <f t="shared" si="1195"/>
        <v>2020.1399999999999</v>
      </c>
      <c r="Y4493" s="33">
        <f t="shared" si="1196"/>
        <v>509.46</v>
      </c>
      <c r="Z4493" s="45">
        <f t="shared" si="1197"/>
        <v>0.49279721695129663</v>
      </c>
      <c r="AA4493" s="33">
        <f t="shared" si="1198"/>
        <v>1246.5798399999999</v>
      </c>
      <c r="AB4493" s="45">
        <f t="shared" si="1199"/>
        <v>0.61707596503212647</v>
      </c>
      <c r="AC4493" s="33">
        <f>IFERROR($X4493/VLOOKUP(CONCATENATE("USD",C4493),[1]GEINDICE!AR$1:AS$65536,2,0),"")</f>
        <v>360.52039832958553</v>
      </c>
      <c r="AD4493" s="33">
        <f>IFERROR($AA4493/VLOOKUP(CONCATENATE("USD",C4493),[1]GEINDICE!AR$1:AS$65536,2,0),"")</f>
        <v>222.46847271299563</v>
      </c>
      <c r="AE4493" s="33">
        <f>IFERROR($X4493/VLOOKUP(CONCATENATE("EUR",C4493),[1]GEINDICE!AR$1:AS$65536,2,0),"")</f>
        <v>315.45957087979008</v>
      </c>
      <c r="AF4493" s="33">
        <f>IFERROR($AA4493/VLOOKUP(CONCATENATE("EUR",C4493),[1]GEINDICE!AR$1:AS$65536,2,0),"")</f>
        <v>194.66251912926697</v>
      </c>
      <c r="AG4493" s="48" t="str">
        <f>VLOOKUP(E4493,[1]Apresentação!AW$1:AX$65536,2,0)</f>
        <v xml:space="preserve">                    4 - CERAMIC AUXILIARIES</v>
      </c>
      <c r="AH4493" s="48" t="str">
        <f t="shared" si="1200"/>
        <v xml:space="preserve">         5112000024 - PRODUKT KM 066 BR</v>
      </c>
      <c r="AI4493" s="49" t="str">
        <f t="shared" si="1201"/>
        <v xml:space="preserve">     K00314 - ROCA SANITARIOS BRASIL LTDA</v>
      </c>
      <c r="AJ4493" t="str">
        <f t="shared" si="1202"/>
        <v xml:space="preserve">     90 - SALES</v>
      </c>
      <c r="AK4493" t="str">
        <f t="shared" si="1203"/>
        <v/>
      </c>
      <c r="AL4493">
        <f t="shared" si="1204"/>
        <v>7</v>
      </c>
      <c r="AM4493" t="str">
        <f t="shared" si="1205"/>
        <v>2025 7</v>
      </c>
      <c r="AN4493" t="str">
        <f t="shared" si="1206"/>
        <v xml:space="preserve">ROCA </v>
      </c>
    </row>
    <row r="4494" spans="1:40" x14ac:dyDescent="0.35">
      <c r="A4494">
        <v>83332</v>
      </c>
      <c r="B4494" t="s">
        <v>274</v>
      </c>
      <c r="C4494" s="31">
        <v>45869</v>
      </c>
      <c r="D4494" t="s">
        <v>275</v>
      </c>
      <c r="E4494" t="s">
        <v>276</v>
      </c>
      <c r="F4494" t="s">
        <v>483</v>
      </c>
      <c r="G4494" t="s">
        <v>480</v>
      </c>
      <c r="H4494" t="s">
        <v>866</v>
      </c>
      <c r="I4494" t="s">
        <v>867</v>
      </c>
      <c r="J4494">
        <v>240</v>
      </c>
      <c r="K4494">
        <v>4788</v>
      </c>
      <c r="L4494">
        <v>1499.12033</v>
      </c>
      <c r="M4494">
        <v>747.05</v>
      </c>
      <c r="N4494">
        <v>19.95</v>
      </c>
      <c r="O4494" s="32">
        <f t="shared" si="1190"/>
        <v>4040.95</v>
      </c>
      <c r="P4494" s="32">
        <f t="shared" si="1191"/>
        <v>2541.8296700000001</v>
      </c>
      <c r="Q4494">
        <v>746508</v>
      </c>
      <c r="R4494" t="s">
        <v>298</v>
      </c>
      <c r="S4494" t="s">
        <v>298</v>
      </c>
      <c r="T4494" t="str">
        <f t="shared" si="1192"/>
        <v>VEN</v>
      </c>
      <c r="U4494" t="s">
        <v>300</v>
      </c>
      <c r="V4494" s="33">
        <f t="shared" si="1193"/>
        <v>4788</v>
      </c>
      <c r="W4494">
        <f t="shared" si="1194"/>
        <v>240</v>
      </c>
      <c r="X4494" s="33">
        <f t="shared" si="1195"/>
        <v>4040.95</v>
      </c>
      <c r="Y4494" s="33">
        <f t="shared" si="1196"/>
        <v>747.05</v>
      </c>
      <c r="Z4494" s="45">
        <f t="shared" si="1197"/>
        <v>0.52084997284878864</v>
      </c>
      <c r="AA4494" s="33">
        <f t="shared" si="1198"/>
        <v>2493.8296700000001</v>
      </c>
      <c r="AB4494" s="45">
        <f t="shared" si="1199"/>
        <v>0.61713945235650036</v>
      </c>
      <c r="AC4494" s="33">
        <f>IFERROR($X4494/VLOOKUP(CONCATENATE("USD",C4494),[1]GEINDICE!AR$1:AS$65536,2,0),"")</f>
        <v>721.16036692008413</v>
      </c>
      <c r="AD4494" s="33">
        <f>IFERROR($AA4494/VLOOKUP(CONCATENATE("USD",C4494),[1]GEINDICE!AR$1:AS$65536,2,0),"")</f>
        <v>445.05651390227359</v>
      </c>
      <c r="AE4494" s="33">
        <f>IFERROR($X4494/VLOOKUP(CONCATENATE("EUR",C4494),[1]GEINDICE!AR$1:AS$65536,2,0),"")</f>
        <v>631.02376713826163</v>
      </c>
      <c r="AF4494" s="33">
        <f>IFERROR($AA4494/VLOOKUP(CONCATENATE("EUR",C4494),[1]GEINDICE!AR$1:AS$65536,2,0),"")</f>
        <v>389.42966207564257</v>
      </c>
      <c r="AG4494" s="48" t="str">
        <f>VLOOKUP(E4494,[1]Apresentação!AW$1:AX$65536,2,0)</f>
        <v xml:space="preserve">                    4 - CERAMIC AUXILIARIES</v>
      </c>
      <c r="AH4494" s="48" t="str">
        <f t="shared" si="1200"/>
        <v xml:space="preserve">         5112000024 - PRODUKT KM 066 BR</v>
      </c>
      <c r="AI4494" s="49" t="str">
        <f t="shared" si="1201"/>
        <v xml:space="preserve">     K00447 - ROCA SANITARIOS BRASIL LTDA</v>
      </c>
      <c r="AJ4494" t="str">
        <f t="shared" si="1202"/>
        <v xml:space="preserve">     90 - SALES</v>
      </c>
      <c r="AK4494" t="str">
        <f t="shared" si="1203"/>
        <v/>
      </c>
      <c r="AL4494">
        <f t="shared" si="1204"/>
        <v>7</v>
      </c>
      <c r="AM4494" t="str">
        <f t="shared" si="1205"/>
        <v>2025 7</v>
      </c>
      <c r="AN4494" t="str">
        <f t="shared" si="1206"/>
        <v xml:space="preserve">ROCA </v>
      </c>
    </row>
    <row r="4495" spans="1:40" x14ac:dyDescent="0.35">
      <c r="A4495">
        <v>84286</v>
      </c>
      <c r="B4495" t="s">
        <v>274</v>
      </c>
      <c r="C4495" s="31">
        <v>45950</v>
      </c>
      <c r="D4495" t="s">
        <v>275</v>
      </c>
      <c r="E4495" t="s">
        <v>276</v>
      </c>
      <c r="F4495" t="s">
        <v>865</v>
      </c>
      <c r="G4495" t="s">
        <v>480</v>
      </c>
      <c r="H4495" t="s">
        <v>866</v>
      </c>
      <c r="I4495" t="s">
        <v>867</v>
      </c>
      <c r="J4495">
        <v>240</v>
      </c>
      <c r="K4495">
        <v>5059.2</v>
      </c>
      <c r="L4495">
        <v>1341.4630199999999</v>
      </c>
      <c r="M4495">
        <v>1054.74</v>
      </c>
      <c r="N4495">
        <v>21.080000000000002</v>
      </c>
      <c r="O4495" s="32">
        <f t="shared" si="1190"/>
        <v>4004.46</v>
      </c>
      <c r="P4495" s="32">
        <f t="shared" si="1191"/>
        <v>2662.9969799999999</v>
      </c>
      <c r="Q4495">
        <v>764682</v>
      </c>
      <c r="R4495" t="s">
        <v>298</v>
      </c>
      <c r="S4495" t="s">
        <v>298</v>
      </c>
      <c r="T4495" t="str">
        <f t="shared" si="1192"/>
        <v>VEN</v>
      </c>
      <c r="U4495" t="s">
        <v>300</v>
      </c>
      <c r="V4495" s="33">
        <f t="shared" si="1193"/>
        <v>5059.2</v>
      </c>
      <c r="W4495">
        <f t="shared" si="1194"/>
        <v>240</v>
      </c>
      <c r="X4495" s="33">
        <f t="shared" si="1195"/>
        <v>4004.46</v>
      </c>
      <c r="Y4495" s="33">
        <f t="shared" si="1196"/>
        <v>1054.74</v>
      </c>
      <c r="Z4495" s="45">
        <f t="shared" si="1197"/>
        <v>0.5168795422201139</v>
      </c>
      <c r="AA4495" s="33">
        <f t="shared" si="1198"/>
        <v>2614.9969799999999</v>
      </c>
      <c r="AB4495" s="45">
        <f t="shared" si="1199"/>
        <v>0.65302112644401489</v>
      </c>
      <c r="AC4495" s="33">
        <f>IFERROR($X4495/VLOOKUP(CONCATENATE("USD",C4495),[1]GEINDICE!AR$1:AS$65536,2,0),"")</f>
        <v>744.72485168585297</v>
      </c>
      <c r="AD4495" s="33">
        <f>IFERROR($AA4495/VLOOKUP(CONCATENATE("USD",C4495),[1]GEINDICE!AR$1:AS$65536,2,0),"")</f>
        <v>486.32106153874759</v>
      </c>
      <c r="AE4495" s="33">
        <f>IFERROR($X4495/VLOOKUP(CONCATENATE("EUR",C4495),[1]GEINDICE!AR$1:AS$65536,2,0),"")</f>
        <v>638.92461108895088</v>
      </c>
      <c r="AF4495" s="33">
        <f>IFERROR($AA4495/VLOOKUP(CONCATENATE("EUR",C4495),[1]GEINDICE!AR$1:AS$65536,2,0),"")</f>
        <v>417.23126924611086</v>
      </c>
      <c r="AG4495" s="48" t="str">
        <f>VLOOKUP(E4495,[1]Apresentação!AW$1:AX$65536,2,0)</f>
        <v xml:space="preserve">                    4 - CERAMIC AUXILIARIES</v>
      </c>
      <c r="AH4495" s="48" t="str">
        <f t="shared" si="1200"/>
        <v xml:space="preserve">         5112000024 - PRODUKT KM 066 BR</v>
      </c>
      <c r="AI4495" s="49" t="str">
        <f t="shared" si="1201"/>
        <v xml:space="preserve">     K00314 - ROCA SANITARIOS BRASIL LTDA</v>
      </c>
      <c r="AJ4495" t="str">
        <f t="shared" si="1202"/>
        <v xml:space="preserve">     90 - SALES</v>
      </c>
      <c r="AK4495" t="str">
        <f t="shared" si="1203"/>
        <v/>
      </c>
      <c r="AL4495">
        <f t="shared" si="1204"/>
        <v>10</v>
      </c>
      <c r="AM4495" t="str">
        <f t="shared" si="1205"/>
        <v>2025 10</v>
      </c>
      <c r="AN4495" t="str">
        <f t="shared" si="1206"/>
        <v xml:space="preserve">ROCA </v>
      </c>
    </row>
    <row r="4496" spans="1:40" x14ac:dyDescent="0.35">
      <c r="A4496">
        <v>82996</v>
      </c>
      <c r="B4496" t="s">
        <v>274</v>
      </c>
      <c r="C4496" s="31">
        <v>45842</v>
      </c>
      <c r="D4496" t="s">
        <v>275</v>
      </c>
      <c r="E4496" t="s">
        <v>276</v>
      </c>
      <c r="F4496" t="s">
        <v>865</v>
      </c>
      <c r="G4496" t="s">
        <v>480</v>
      </c>
      <c r="H4496" t="s">
        <v>866</v>
      </c>
      <c r="I4496" t="s">
        <v>867</v>
      </c>
      <c r="J4496">
        <v>240</v>
      </c>
      <c r="K4496">
        <v>5059.2</v>
      </c>
      <c r="L4496">
        <v>1499.12033</v>
      </c>
      <c r="M4496">
        <v>1018.92</v>
      </c>
      <c r="N4496">
        <v>21.080000000000002</v>
      </c>
      <c r="O4496" s="32">
        <f t="shared" si="1190"/>
        <v>4040.2799999999997</v>
      </c>
      <c r="P4496" s="32">
        <f t="shared" si="1191"/>
        <v>2541.15967</v>
      </c>
      <c r="Q4496">
        <v>742854</v>
      </c>
      <c r="R4496" t="s">
        <v>298</v>
      </c>
      <c r="S4496" t="s">
        <v>298</v>
      </c>
      <c r="T4496" t="str">
        <f t="shared" si="1192"/>
        <v>VEN</v>
      </c>
      <c r="U4496" t="s">
        <v>300</v>
      </c>
      <c r="V4496" s="33">
        <f t="shared" si="1193"/>
        <v>5059.2</v>
      </c>
      <c r="W4496">
        <f t="shared" si="1194"/>
        <v>240</v>
      </c>
      <c r="X4496" s="33">
        <f t="shared" si="1195"/>
        <v>4040.2799999999997</v>
      </c>
      <c r="Y4496" s="33">
        <f t="shared" si="1196"/>
        <v>1018.92</v>
      </c>
      <c r="Z4496" s="45">
        <f t="shared" si="1197"/>
        <v>0.49279721497469958</v>
      </c>
      <c r="AA4496" s="33">
        <f t="shared" si="1198"/>
        <v>2493.15967</v>
      </c>
      <c r="AB4496" s="45">
        <f t="shared" si="1199"/>
        <v>0.61707596255705055</v>
      </c>
      <c r="AC4496" s="33">
        <f>IFERROR($X4496/VLOOKUP(CONCATENATE("USD",C4496),[1]GEINDICE!AR$1:AS$65536,2,0),"")</f>
        <v>746.95507487520786</v>
      </c>
      <c r="AD4496" s="33">
        <f>IFERROR($AA4496/VLOOKUP(CONCATENATE("USD",C4496),[1]GEINDICE!AR$1:AS$65536,2,0),"")</f>
        <v>460.92802181549263</v>
      </c>
      <c r="AE4496" s="33">
        <f>IFERROR($X4496/VLOOKUP(CONCATENATE("EUR",C4496),[1]GEINDICE!AR$1:AS$65536,2,0),"")</f>
        <v>634.08769892338103</v>
      </c>
      <c r="AF4496" s="33">
        <f>IFERROR($AA4496/VLOOKUP(CONCATENATE("EUR",C4496),[1]GEINDICE!AR$1:AS$65536,2,0),"")</f>
        <v>391.28027715873066</v>
      </c>
      <c r="AG4496" s="48" t="str">
        <f>VLOOKUP(E4496,[1]Apresentação!AW$1:AX$65536,2,0)</f>
        <v xml:space="preserve">                    4 - CERAMIC AUXILIARIES</v>
      </c>
      <c r="AH4496" s="48" t="str">
        <f t="shared" si="1200"/>
        <v xml:space="preserve">         5112000024 - PRODUKT KM 066 BR</v>
      </c>
      <c r="AI4496" s="49" t="str">
        <f t="shared" si="1201"/>
        <v xml:space="preserve">     K00314 - ROCA SANITARIOS BRASIL LTDA</v>
      </c>
      <c r="AJ4496" t="str">
        <f t="shared" si="1202"/>
        <v xml:space="preserve">     90 - SALES</v>
      </c>
      <c r="AK4496" t="str">
        <f t="shared" si="1203"/>
        <v/>
      </c>
      <c r="AL4496">
        <f t="shared" si="1204"/>
        <v>7</v>
      </c>
      <c r="AM4496" t="str">
        <f t="shared" si="1205"/>
        <v>2025 7</v>
      </c>
      <c r="AN4496" t="str">
        <f t="shared" si="1206"/>
        <v xml:space="preserve">ROCA </v>
      </c>
    </row>
    <row r="4497" spans="1:40" x14ac:dyDescent="0.35">
      <c r="A4497">
        <v>84784</v>
      </c>
      <c r="B4497" t="s">
        <v>274</v>
      </c>
      <c r="C4497" s="31">
        <v>45986</v>
      </c>
      <c r="D4497" t="s">
        <v>275</v>
      </c>
      <c r="E4497" t="s">
        <v>276</v>
      </c>
      <c r="F4497" t="s">
        <v>865</v>
      </c>
      <c r="G4497" t="s">
        <v>480</v>
      </c>
      <c r="H4497" t="s">
        <v>866</v>
      </c>
      <c r="I4497" t="s">
        <v>867</v>
      </c>
      <c r="J4497">
        <v>240</v>
      </c>
      <c r="K4497">
        <v>5059.2</v>
      </c>
      <c r="L4497">
        <v>1341.4641899999999</v>
      </c>
      <c r="M4497">
        <v>1054.74</v>
      </c>
      <c r="N4497">
        <v>21.080000000000002</v>
      </c>
      <c r="O4497" s="32">
        <f t="shared" si="1190"/>
        <v>4004.46</v>
      </c>
      <c r="P4497" s="32">
        <f t="shared" si="1191"/>
        <v>2662.9958100000003</v>
      </c>
      <c r="Q4497">
        <v>768190</v>
      </c>
      <c r="R4497" t="s">
        <v>298</v>
      </c>
      <c r="S4497" t="s">
        <v>298</v>
      </c>
      <c r="T4497" t="str">
        <f t="shared" si="1192"/>
        <v>VEN</v>
      </c>
      <c r="U4497" t="s">
        <v>300</v>
      </c>
      <c r="V4497" s="33">
        <f t="shared" si="1193"/>
        <v>5059.2</v>
      </c>
      <c r="W4497">
        <f t="shared" si="1194"/>
        <v>240</v>
      </c>
      <c r="X4497" s="33">
        <f t="shared" si="1195"/>
        <v>4004.46</v>
      </c>
      <c r="Y4497" s="33">
        <f t="shared" si="1196"/>
        <v>1054.74</v>
      </c>
      <c r="Z4497" s="45">
        <f t="shared" si="1197"/>
        <v>0.51687931095825435</v>
      </c>
      <c r="AA4497" s="33">
        <f t="shared" si="1198"/>
        <v>2614.9958100000003</v>
      </c>
      <c r="AB4497" s="45">
        <f t="shared" si="1199"/>
        <v>0.6530208342697893</v>
      </c>
      <c r="AC4497" s="33" t="str">
        <f>IFERROR($X4497/VLOOKUP(CONCATENATE("USD",C4497),[1]GEINDICE!AR$1:AS$65536,2,0),"")</f>
        <v/>
      </c>
      <c r="AD4497" s="33" t="str">
        <f>IFERROR($AA4497/VLOOKUP(CONCATENATE("USD",C4497),[1]GEINDICE!AR$1:AS$65536,2,0),"")</f>
        <v/>
      </c>
      <c r="AE4497" s="33" t="str">
        <f>IFERROR($X4497/VLOOKUP(CONCATENATE("EUR",C4497),[1]GEINDICE!AR$1:AS$65536,2,0),"")</f>
        <v/>
      </c>
      <c r="AF4497" s="33" t="str">
        <f>IFERROR($AA4497/VLOOKUP(CONCATENATE("EUR",C4497),[1]GEINDICE!AR$1:AS$65536,2,0),"")</f>
        <v/>
      </c>
      <c r="AG4497" s="48" t="str">
        <f>VLOOKUP(E4497,[1]Apresentação!AW$1:AX$65536,2,0)</f>
        <v xml:space="preserve">                    4 - CERAMIC AUXILIARIES</v>
      </c>
      <c r="AH4497" s="48" t="str">
        <f t="shared" si="1200"/>
        <v xml:space="preserve">         5112000024 - PRODUKT KM 066 BR</v>
      </c>
      <c r="AI4497" s="49" t="str">
        <f t="shared" si="1201"/>
        <v xml:space="preserve">     K00314 - ROCA SANITARIOS BRASIL LTDA</v>
      </c>
      <c r="AJ4497" t="str">
        <f t="shared" si="1202"/>
        <v xml:space="preserve">     90 - SALES</v>
      </c>
      <c r="AK4497" t="str">
        <f t="shared" si="1203"/>
        <v/>
      </c>
      <c r="AL4497">
        <f t="shared" si="1204"/>
        <v>11</v>
      </c>
      <c r="AM4497" t="str">
        <f t="shared" si="1205"/>
        <v>2025 11</v>
      </c>
      <c r="AN4497" t="str">
        <f t="shared" si="1206"/>
        <v xml:space="preserve">ROCA </v>
      </c>
    </row>
    <row r="4498" spans="1:40" x14ac:dyDescent="0.35">
      <c r="A4498">
        <v>82961</v>
      </c>
      <c r="B4498" t="s">
        <v>274</v>
      </c>
      <c r="C4498" s="31">
        <v>45840</v>
      </c>
      <c r="D4498" t="s">
        <v>275</v>
      </c>
      <c r="E4498" t="s">
        <v>276</v>
      </c>
      <c r="F4498" t="s">
        <v>829</v>
      </c>
      <c r="G4498" t="s">
        <v>830</v>
      </c>
      <c r="H4498" t="s">
        <v>866</v>
      </c>
      <c r="I4498" t="s">
        <v>867</v>
      </c>
      <c r="J4498">
        <v>120</v>
      </c>
      <c r="K4498">
        <v>2579.64</v>
      </c>
      <c r="L4498">
        <v>749.56016</v>
      </c>
      <c r="M4498">
        <v>332.26</v>
      </c>
      <c r="N4498">
        <v>21.497</v>
      </c>
      <c r="O4498" s="32">
        <f t="shared" si="1190"/>
        <v>2247.38</v>
      </c>
      <c r="P4498" s="32">
        <f t="shared" si="1191"/>
        <v>1497.8198400000001</v>
      </c>
      <c r="Q4498">
        <v>742616</v>
      </c>
      <c r="R4498" t="s">
        <v>281</v>
      </c>
      <c r="S4498" t="s">
        <v>292</v>
      </c>
      <c r="T4498" t="str">
        <f t="shared" si="1192"/>
        <v>VEN</v>
      </c>
      <c r="U4498" t="s">
        <v>293</v>
      </c>
      <c r="V4498" s="33">
        <f t="shared" si="1193"/>
        <v>2579.64</v>
      </c>
      <c r="W4498">
        <f t="shared" si="1194"/>
        <v>120</v>
      </c>
      <c r="X4498" s="33">
        <f t="shared" si="1195"/>
        <v>2247.38</v>
      </c>
      <c r="Y4498" s="33">
        <f t="shared" si="1196"/>
        <v>332.26</v>
      </c>
      <c r="Z4498" s="45">
        <f t="shared" si="1197"/>
        <v>0.57132772014699729</v>
      </c>
      <c r="AA4498" s="33">
        <f t="shared" si="1198"/>
        <v>1473.8198400000001</v>
      </c>
      <c r="AB4498" s="45">
        <f t="shared" si="1199"/>
        <v>0.65579467646770906</v>
      </c>
      <c r="AC4498" s="33">
        <f>IFERROR($X4498/VLOOKUP(CONCATENATE("USD",C4498),[1]GEINDICE!AR$1:AS$65536,2,0),"")</f>
        <v>412.27252714998536</v>
      </c>
      <c r="AD4498" s="33">
        <f>IFERROR($AA4498/VLOOKUP(CONCATENATE("USD",C4498),[1]GEINDICE!AR$1:AS$65536,2,0),"")</f>
        <v>270.36612855884943</v>
      </c>
      <c r="AE4498" s="33">
        <f>IFERROR($X4498/VLOOKUP(CONCATENATE("EUR",C4498),[1]GEINDICE!AR$1:AS$65536,2,0),"")</f>
        <v>349.67792126964366</v>
      </c>
      <c r="AF4498" s="33">
        <f>IFERROR($AA4498/VLOOKUP(CONCATENATE("EUR",C4498),[1]GEINDICE!AR$1:AS$65536,2,0),"")</f>
        <v>229.31691924692703</v>
      </c>
      <c r="AG4498" s="48" t="str">
        <f>VLOOKUP(E4498,[1]Apresentação!AW$1:AX$65536,2,0)</f>
        <v xml:space="preserve">                    4 - CERAMIC AUXILIARIES</v>
      </c>
      <c r="AH4498" s="48" t="str">
        <f t="shared" si="1200"/>
        <v xml:space="preserve">         5112000024 - PRODUKT KM 066 BR</v>
      </c>
      <c r="AI4498" s="49" t="str">
        <f t="shared" si="1201"/>
        <v xml:space="preserve">     K00003 - ICASA INDUSTRIA CERAMICA ANDRAENSE S.A</v>
      </c>
      <c r="AJ4498" t="str">
        <f t="shared" si="1202"/>
        <v xml:space="preserve">     90 - SALES</v>
      </c>
      <c r="AK4498" t="str">
        <f t="shared" si="1203"/>
        <v/>
      </c>
      <c r="AL4498">
        <f t="shared" si="1204"/>
        <v>7</v>
      </c>
      <c r="AM4498" t="str">
        <f t="shared" si="1205"/>
        <v>2025 7</v>
      </c>
      <c r="AN4498" t="str">
        <f t="shared" si="1206"/>
        <v xml:space="preserve">ICASA </v>
      </c>
    </row>
    <row r="4499" spans="1:40" x14ac:dyDescent="0.35">
      <c r="A4499">
        <v>81649</v>
      </c>
      <c r="B4499" t="s">
        <v>274</v>
      </c>
      <c r="C4499" s="31">
        <v>45734</v>
      </c>
      <c r="D4499" t="s">
        <v>275</v>
      </c>
      <c r="E4499" t="s">
        <v>276</v>
      </c>
      <c r="F4499" t="s">
        <v>869</v>
      </c>
      <c r="G4499" t="s">
        <v>870</v>
      </c>
      <c r="H4499" t="s">
        <v>871</v>
      </c>
      <c r="I4499" t="s">
        <v>872</v>
      </c>
      <c r="J4499">
        <v>200</v>
      </c>
      <c r="K4499">
        <v>7460.2</v>
      </c>
      <c r="L4499">
        <v>4121.5255200000001</v>
      </c>
      <c r="M4499">
        <v>960.88</v>
      </c>
      <c r="N4499">
        <v>37.301000000000002</v>
      </c>
      <c r="O4499" s="32">
        <f t="shared" si="1190"/>
        <v>6499.32</v>
      </c>
      <c r="P4499" s="32">
        <f t="shared" si="1191"/>
        <v>2377.7944799999996</v>
      </c>
      <c r="Q4499">
        <v>719264</v>
      </c>
      <c r="R4499" t="s">
        <v>281</v>
      </c>
      <c r="S4499" t="s">
        <v>292</v>
      </c>
      <c r="T4499" t="str">
        <f t="shared" si="1192"/>
        <v>VEN</v>
      </c>
      <c r="U4499" t="s">
        <v>293</v>
      </c>
      <c r="V4499" s="33">
        <f t="shared" si="1193"/>
        <v>7460.2</v>
      </c>
      <c r="W4499">
        <f t="shared" si="1194"/>
        <v>200</v>
      </c>
      <c r="X4499" s="33">
        <f t="shared" si="1195"/>
        <v>6499.32</v>
      </c>
      <c r="Y4499" s="33">
        <f t="shared" si="1196"/>
        <v>960.88</v>
      </c>
      <c r="Z4499" s="45">
        <f t="shared" si="1197"/>
        <v>0.31336887482909298</v>
      </c>
      <c r="AA4499" s="33">
        <f t="shared" si="1198"/>
        <v>2337.7944799999996</v>
      </c>
      <c r="AB4499" s="45">
        <f t="shared" si="1199"/>
        <v>0.35969831920877871</v>
      </c>
      <c r="AC4499" s="33">
        <f>IFERROR($X4499/VLOOKUP(CONCATENATE("USD",C4499),[1]GEINDICE!AR$1:AS$65536,2,0),"")</f>
        <v>1143.1998874270034</v>
      </c>
      <c r="AD4499" s="33">
        <f>IFERROR($AA4499/VLOOKUP(CONCATENATE("USD",C4499),[1]GEINDICE!AR$1:AS$65536,2,0),"")</f>
        <v>411.20707802715816</v>
      </c>
      <c r="AE4499" s="33">
        <f>IFERROR($X4499/VLOOKUP(CONCATENATE("EUR",C4499),[1]GEINDICE!AR$1:AS$65536,2,0),"")</f>
        <v>1046.2187308843886</v>
      </c>
      <c r="AF4499" s="33">
        <f>IFERROR($AA4499/VLOOKUP(CONCATENATE("EUR",C4499),[1]GEINDICE!AR$1:AS$65536,2,0),"")</f>
        <v>376.32311902385618</v>
      </c>
      <c r="AG4499" s="48" t="str">
        <f>VLOOKUP(E4499,[1]Apresentação!AW$1:AX$65536,2,0)</f>
        <v xml:space="preserve">                    4 - CERAMIC AUXILIARIES</v>
      </c>
      <c r="AH4499" s="48" t="str">
        <f t="shared" si="1200"/>
        <v xml:space="preserve">         5125000003 - PRODUKT KM 1448 AR</v>
      </c>
      <c r="AI4499" s="49" t="str">
        <f t="shared" si="1201"/>
        <v xml:space="preserve">     K00284 - DEXCO S.A</v>
      </c>
      <c r="AJ4499" t="str">
        <f t="shared" si="1202"/>
        <v xml:space="preserve">     93 - RESALES</v>
      </c>
      <c r="AK4499" t="str">
        <f t="shared" si="1203"/>
        <v/>
      </c>
      <c r="AL4499">
        <f t="shared" si="1204"/>
        <v>3</v>
      </c>
      <c r="AM4499" t="str">
        <f t="shared" si="1205"/>
        <v>2025 3</v>
      </c>
      <c r="AN4499" t="str">
        <f t="shared" si="1206"/>
        <v xml:space="preserve">DEXCO </v>
      </c>
    </row>
    <row r="4500" spans="1:40" x14ac:dyDescent="0.35">
      <c r="A4500">
        <v>81649</v>
      </c>
      <c r="B4500" t="s">
        <v>274</v>
      </c>
      <c r="C4500" s="31">
        <v>45734</v>
      </c>
      <c r="D4500" t="s">
        <v>275</v>
      </c>
      <c r="E4500" t="s">
        <v>276</v>
      </c>
      <c r="F4500" t="s">
        <v>869</v>
      </c>
      <c r="G4500" t="s">
        <v>870</v>
      </c>
      <c r="H4500" t="s">
        <v>871</v>
      </c>
      <c r="I4500" t="s">
        <v>872</v>
      </c>
      <c r="J4500">
        <v>400</v>
      </c>
      <c r="K4500">
        <v>14920.4</v>
      </c>
      <c r="L4500">
        <v>8243.0510400000003</v>
      </c>
      <c r="M4500">
        <v>1921.75</v>
      </c>
      <c r="N4500">
        <v>37.301000000000002</v>
      </c>
      <c r="O4500" s="32">
        <f t="shared" si="1190"/>
        <v>12998.65</v>
      </c>
      <c r="P4500" s="32">
        <f t="shared" si="1191"/>
        <v>4755.5989599999994</v>
      </c>
      <c r="Q4500">
        <v>719267</v>
      </c>
      <c r="R4500" t="s">
        <v>281</v>
      </c>
      <c r="S4500" t="s">
        <v>292</v>
      </c>
      <c r="T4500" t="str">
        <f t="shared" si="1192"/>
        <v>VEN</v>
      </c>
      <c r="U4500" t="s">
        <v>293</v>
      </c>
      <c r="V4500" s="33">
        <f t="shared" si="1193"/>
        <v>14920.4</v>
      </c>
      <c r="W4500">
        <f t="shared" si="1194"/>
        <v>400</v>
      </c>
      <c r="X4500" s="33">
        <f t="shared" si="1195"/>
        <v>12998.65</v>
      </c>
      <c r="Y4500" s="33">
        <f t="shared" si="1196"/>
        <v>1921.75</v>
      </c>
      <c r="Z4500" s="45">
        <f t="shared" si="1197"/>
        <v>0.31336954505241144</v>
      </c>
      <c r="AA4500" s="33">
        <f t="shared" si="1198"/>
        <v>4675.5989599999994</v>
      </c>
      <c r="AB4500" s="45">
        <f t="shared" si="1199"/>
        <v>0.35969881179968682</v>
      </c>
      <c r="AC4500" s="33">
        <f>IFERROR($X4500/VLOOKUP(CONCATENATE("USD",C4500),[1]GEINDICE!AR$1:AS$65536,2,0),"")</f>
        <v>2286.4015338070781</v>
      </c>
      <c r="AD4500" s="33">
        <f>IFERROR($AA4500/VLOOKUP(CONCATENATE("USD",C4500),[1]GEINDICE!AR$1:AS$65536,2,0),"")</f>
        <v>822.41591500738753</v>
      </c>
      <c r="AE4500" s="33">
        <f>IFERROR($X4500/VLOOKUP(CONCATENATE("EUR",C4500),[1]GEINDICE!AR$1:AS$65536,2,0),"")</f>
        <v>2092.4390715044588</v>
      </c>
      <c r="AF4500" s="33">
        <f>IFERROR($AA4500/VLOOKUP(CONCATENATE("EUR",C4500),[1]GEINDICE!AR$1:AS$65536,2,0),"")</f>
        <v>752.64784778339379</v>
      </c>
      <c r="AG4500" s="48" t="str">
        <f>VLOOKUP(E4500,[1]Apresentação!AW$1:AX$65536,2,0)</f>
        <v xml:space="preserve">                    4 - CERAMIC AUXILIARIES</v>
      </c>
      <c r="AH4500" s="48" t="str">
        <f t="shared" si="1200"/>
        <v xml:space="preserve">         5125000003 - PRODUKT KM 1448 AR</v>
      </c>
      <c r="AI4500" s="49" t="str">
        <f t="shared" si="1201"/>
        <v xml:space="preserve">     K00284 - DEXCO S.A</v>
      </c>
      <c r="AJ4500" t="str">
        <f t="shared" si="1202"/>
        <v xml:space="preserve">     93 - RESALES</v>
      </c>
      <c r="AK4500" t="str">
        <f t="shared" si="1203"/>
        <v/>
      </c>
      <c r="AL4500">
        <f t="shared" si="1204"/>
        <v>3</v>
      </c>
      <c r="AM4500" t="str">
        <f t="shared" si="1205"/>
        <v>2025 3</v>
      </c>
      <c r="AN4500" t="str">
        <f t="shared" si="1206"/>
        <v xml:space="preserve">DEXCO </v>
      </c>
    </row>
    <row r="4501" spans="1:40" x14ac:dyDescent="0.35">
      <c r="A4501">
        <v>82205</v>
      </c>
      <c r="B4501" t="s">
        <v>274</v>
      </c>
      <c r="C4501" s="31">
        <v>45775</v>
      </c>
      <c r="D4501" t="s">
        <v>275</v>
      </c>
      <c r="E4501" t="s">
        <v>276</v>
      </c>
      <c r="F4501" t="s">
        <v>869</v>
      </c>
      <c r="G4501" t="s">
        <v>870</v>
      </c>
      <c r="H4501" t="s">
        <v>871</v>
      </c>
      <c r="I4501" t="s">
        <v>872</v>
      </c>
      <c r="J4501">
        <v>500</v>
      </c>
      <c r="K4501">
        <v>18650.5</v>
      </c>
      <c r="L4501">
        <v>10303.81379</v>
      </c>
      <c r="M4501">
        <v>2402.1799999999998</v>
      </c>
      <c r="N4501">
        <v>37.301000000000002</v>
      </c>
      <c r="O4501" s="32">
        <f t="shared" si="1190"/>
        <v>16248.32</v>
      </c>
      <c r="P4501" s="32">
        <f t="shared" si="1191"/>
        <v>5944.5062099999996</v>
      </c>
      <c r="Q4501">
        <v>734562</v>
      </c>
      <c r="R4501" t="s">
        <v>281</v>
      </c>
      <c r="S4501" t="s">
        <v>292</v>
      </c>
      <c r="T4501" t="str">
        <f t="shared" si="1192"/>
        <v>VEN</v>
      </c>
      <c r="U4501" t="s">
        <v>293</v>
      </c>
      <c r="V4501" s="33">
        <f t="shared" si="1193"/>
        <v>18650.5</v>
      </c>
      <c r="W4501">
        <f t="shared" si="1194"/>
        <v>500</v>
      </c>
      <c r="X4501" s="33">
        <f t="shared" si="1195"/>
        <v>16248.32</v>
      </c>
      <c r="Y4501" s="33">
        <f t="shared" si="1196"/>
        <v>2402.1799999999998</v>
      </c>
      <c r="Z4501" s="45">
        <f t="shared" si="1197"/>
        <v>0.31336994772258114</v>
      </c>
      <c r="AA4501" s="33">
        <f t="shared" si="1198"/>
        <v>5844.5062099999996</v>
      </c>
      <c r="AB4501" s="45">
        <f t="shared" si="1199"/>
        <v>0.3596991079693162</v>
      </c>
      <c r="AC4501" s="33">
        <f>IFERROR($X4501/VLOOKUP(CONCATENATE("USD",C4501),[1]GEINDICE!AR$1:AS$65536,2,0),"")</f>
        <v>2866.6255006086694</v>
      </c>
      <c r="AD4501" s="33">
        <f>IFERROR($AA4501/VLOOKUP(CONCATENATE("USD",C4501),[1]GEINDICE!AR$1:AS$65536,2,0),"")</f>
        <v>1031.1226354510329</v>
      </c>
      <c r="AE4501" s="33">
        <f>IFERROR($X4501/VLOOKUP(CONCATENATE("EUR",C4501),[1]GEINDICE!AR$1:AS$65536,2,0),"")</f>
        <v>2517.4410857877692</v>
      </c>
      <c r="AF4501" s="33">
        <f>IFERROR($AA4501/VLOOKUP(CONCATENATE("EUR",C4501),[1]GEINDICE!AR$1:AS$65536,2,0),"")</f>
        <v>905.52131292316744</v>
      </c>
      <c r="AG4501" s="48" t="str">
        <f>VLOOKUP(E4501,[1]Apresentação!AW$1:AX$65536,2,0)</f>
        <v xml:space="preserve">                    4 - CERAMIC AUXILIARIES</v>
      </c>
      <c r="AH4501" s="48" t="str">
        <f t="shared" si="1200"/>
        <v xml:space="preserve">         5125000003 - PRODUKT KM 1448 AR</v>
      </c>
      <c r="AI4501" s="49" t="str">
        <f t="shared" si="1201"/>
        <v xml:space="preserve">     K00284 - DEXCO S.A</v>
      </c>
      <c r="AJ4501" t="str">
        <f t="shared" si="1202"/>
        <v xml:space="preserve">     93 - RESALES</v>
      </c>
      <c r="AK4501" t="str">
        <f t="shared" si="1203"/>
        <v/>
      </c>
      <c r="AL4501">
        <f t="shared" si="1204"/>
        <v>4</v>
      </c>
      <c r="AM4501" t="str">
        <f t="shared" si="1205"/>
        <v>2025 4</v>
      </c>
      <c r="AN4501" t="str">
        <f t="shared" si="1206"/>
        <v xml:space="preserve">DEXCO </v>
      </c>
    </row>
    <row r="4502" spans="1:40" x14ac:dyDescent="0.35">
      <c r="A4502">
        <v>84386</v>
      </c>
      <c r="B4502" t="s">
        <v>274</v>
      </c>
      <c r="C4502" s="31">
        <v>45957</v>
      </c>
      <c r="D4502" t="s">
        <v>275</v>
      </c>
      <c r="E4502" t="s">
        <v>276</v>
      </c>
      <c r="F4502" t="s">
        <v>869</v>
      </c>
      <c r="G4502" t="s">
        <v>870</v>
      </c>
      <c r="H4502" t="s">
        <v>871</v>
      </c>
      <c r="I4502" t="s">
        <v>872</v>
      </c>
      <c r="J4502">
        <v>500</v>
      </c>
      <c r="K4502">
        <v>18650.5</v>
      </c>
      <c r="L4502">
        <v>9845.8900400000002</v>
      </c>
      <c r="M4502">
        <v>2402.1799999999998</v>
      </c>
      <c r="N4502">
        <v>37.301000000000002</v>
      </c>
      <c r="O4502" s="32">
        <f t="shared" si="1190"/>
        <v>16248.32</v>
      </c>
      <c r="P4502" s="32">
        <f t="shared" si="1191"/>
        <v>6402.4299599999995</v>
      </c>
      <c r="Q4502">
        <v>765386</v>
      </c>
      <c r="R4502" t="s">
        <v>281</v>
      </c>
      <c r="S4502" t="s">
        <v>292</v>
      </c>
      <c r="T4502" t="str">
        <f t="shared" si="1192"/>
        <v>VEN</v>
      </c>
      <c r="U4502" t="s">
        <v>293</v>
      </c>
      <c r="V4502" s="33">
        <f t="shared" si="1193"/>
        <v>18650.5</v>
      </c>
      <c r="W4502">
        <f t="shared" si="1194"/>
        <v>500</v>
      </c>
      <c r="X4502" s="33">
        <f t="shared" si="1195"/>
        <v>16248.32</v>
      </c>
      <c r="Y4502" s="33">
        <f t="shared" si="1196"/>
        <v>2402.1799999999998</v>
      </c>
      <c r="Z4502" s="45">
        <f t="shared" si="1197"/>
        <v>0.33792284174687004</v>
      </c>
      <c r="AA4502" s="33">
        <f t="shared" si="1198"/>
        <v>6302.4299599999995</v>
      </c>
      <c r="AB4502" s="45">
        <f t="shared" si="1199"/>
        <v>0.38788194471797699</v>
      </c>
      <c r="AC4502" s="33">
        <f>IFERROR($X4502/VLOOKUP(CONCATENATE("USD",C4502),[1]GEINDICE!AR$1:AS$65536,2,0),"")</f>
        <v>3023.2807383149743</v>
      </c>
      <c r="AD4502" s="33">
        <f>IFERROR($AA4502/VLOOKUP(CONCATENATE("USD",C4502),[1]GEINDICE!AR$1:AS$65536,2,0),"")</f>
        <v>1172.6760122060134</v>
      </c>
      <c r="AE4502" s="33">
        <f>IFERROR($X4502/VLOOKUP(CONCATENATE("EUR",C4502),[1]GEINDICE!AR$1:AS$65536,2,0),"")</f>
        <v>2598.193069702736</v>
      </c>
      <c r="AF4502" s="33">
        <f>IFERROR($AA4502/VLOOKUP(CONCATENATE("EUR",C4502),[1]GEINDICE!AR$1:AS$65536,2,0),"")</f>
        <v>1007.7921806290675</v>
      </c>
      <c r="AG4502" s="48" t="str">
        <f>VLOOKUP(E4502,[1]Apresentação!AW$1:AX$65536,2,0)</f>
        <v xml:space="preserve">                    4 - CERAMIC AUXILIARIES</v>
      </c>
      <c r="AH4502" s="48" t="str">
        <f t="shared" si="1200"/>
        <v xml:space="preserve">         5125000003 - PRODUKT KM 1448 AR</v>
      </c>
      <c r="AI4502" s="49" t="str">
        <f t="shared" si="1201"/>
        <v xml:space="preserve">     K00284 - DEXCO S.A</v>
      </c>
      <c r="AJ4502" t="str">
        <f t="shared" si="1202"/>
        <v xml:space="preserve">     93 - RESALES</v>
      </c>
      <c r="AK4502" t="str">
        <f t="shared" si="1203"/>
        <v/>
      </c>
      <c r="AL4502">
        <f t="shared" si="1204"/>
        <v>10</v>
      </c>
      <c r="AM4502" t="str">
        <f t="shared" si="1205"/>
        <v>2025 10</v>
      </c>
      <c r="AN4502" t="str">
        <f t="shared" si="1206"/>
        <v xml:space="preserve">DEXCO </v>
      </c>
    </row>
    <row r="4503" spans="1:40" x14ac:dyDescent="0.35">
      <c r="A4503">
        <v>82571</v>
      </c>
      <c r="B4503" t="s">
        <v>274</v>
      </c>
      <c r="C4503" s="31">
        <v>45805</v>
      </c>
      <c r="D4503" t="s">
        <v>275</v>
      </c>
      <c r="E4503" t="s">
        <v>276</v>
      </c>
      <c r="F4503" t="s">
        <v>869</v>
      </c>
      <c r="G4503" t="s">
        <v>870</v>
      </c>
      <c r="H4503" t="s">
        <v>871</v>
      </c>
      <c r="I4503" t="s">
        <v>872</v>
      </c>
      <c r="J4503">
        <v>300</v>
      </c>
      <c r="K4503">
        <v>11190.300000000001</v>
      </c>
      <c r="L4503">
        <v>6182.2882799999998</v>
      </c>
      <c r="M4503">
        <v>1441.3</v>
      </c>
      <c r="N4503">
        <v>37.301000000000002</v>
      </c>
      <c r="O4503" s="32">
        <f t="shared" si="1190"/>
        <v>9749.0000000000018</v>
      </c>
      <c r="P4503" s="32">
        <f t="shared" si="1191"/>
        <v>3566.7117200000021</v>
      </c>
      <c r="Q4503">
        <v>739827</v>
      </c>
      <c r="R4503" t="s">
        <v>281</v>
      </c>
      <c r="S4503" t="s">
        <v>292</v>
      </c>
      <c r="T4503" t="str">
        <f t="shared" si="1192"/>
        <v>VEN</v>
      </c>
      <c r="U4503" t="s">
        <v>293</v>
      </c>
      <c r="V4503" s="33">
        <f t="shared" si="1193"/>
        <v>11190.300000000001</v>
      </c>
      <c r="W4503">
        <f t="shared" si="1194"/>
        <v>300</v>
      </c>
      <c r="X4503" s="33">
        <f t="shared" si="1195"/>
        <v>9749.0000000000018</v>
      </c>
      <c r="Y4503" s="33">
        <f t="shared" si="1196"/>
        <v>1441.3</v>
      </c>
      <c r="Z4503" s="45">
        <f t="shared" si="1197"/>
        <v>0.31337066209127562</v>
      </c>
      <c r="AA4503" s="33">
        <f t="shared" si="1198"/>
        <v>3506.7117200000021</v>
      </c>
      <c r="AB4503" s="45">
        <f t="shared" si="1199"/>
        <v>0.35969963278284967</v>
      </c>
      <c r="AC4503" s="33">
        <f>IFERROR($X4503/VLOOKUP(CONCATENATE("USD",C4503),[1]GEINDICE!AR$1:AS$65536,2,0),"")</f>
        <v>1712.2734298159339</v>
      </c>
      <c r="AD4503" s="33">
        <f>IFERROR($AA4503/VLOOKUP(CONCATENATE("USD",C4503),[1]GEINDICE!AR$1:AS$65536,2,0),"")</f>
        <v>615.90412392862197</v>
      </c>
      <c r="AE4503" s="33">
        <f>IFERROR($X4503/VLOOKUP(CONCATENATE("EUR",C4503),[1]GEINDICE!AR$1:AS$65536,2,0),"")</f>
        <v>1517.1651778766848</v>
      </c>
      <c r="AF4503" s="33">
        <f>IFERROR($AA4503/VLOOKUP(CONCATENATE("EUR",C4503),[1]GEINDICE!AR$1:AS$65536,2,0),"")</f>
        <v>545.7237573531703</v>
      </c>
      <c r="AG4503" s="48" t="str">
        <f>VLOOKUP(E4503,[1]Apresentação!AW$1:AX$65536,2,0)</f>
        <v xml:space="preserve">                    4 - CERAMIC AUXILIARIES</v>
      </c>
      <c r="AH4503" s="48" t="str">
        <f t="shared" si="1200"/>
        <v xml:space="preserve">         5125000003 - PRODUKT KM 1448 AR</v>
      </c>
      <c r="AI4503" s="49" t="str">
        <f t="shared" si="1201"/>
        <v xml:space="preserve">     K00284 - DEXCO S.A</v>
      </c>
      <c r="AJ4503" t="str">
        <f t="shared" si="1202"/>
        <v xml:space="preserve">     93 - RESALES</v>
      </c>
      <c r="AK4503" t="str">
        <f t="shared" si="1203"/>
        <v/>
      </c>
      <c r="AL4503">
        <f t="shared" si="1204"/>
        <v>5</v>
      </c>
      <c r="AM4503" t="str">
        <f t="shared" si="1205"/>
        <v>2025 5</v>
      </c>
      <c r="AN4503" t="str">
        <f t="shared" si="1206"/>
        <v xml:space="preserve">DEXCO </v>
      </c>
    </row>
    <row r="4504" spans="1:40" x14ac:dyDescent="0.35">
      <c r="A4504">
        <v>83745</v>
      </c>
      <c r="B4504" t="s">
        <v>274</v>
      </c>
      <c r="C4504" s="31">
        <v>45903</v>
      </c>
      <c r="D4504" t="s">
        <v>275</v>
      </c>
      <c r="E4504" t="s">
        <v>276</v>
      </c>
      <c r="F4504" t="s">
        <v>869</v>
      </c>
      <c r="G4504" t="s">
        <v>870</v>
      </c>
      <c r="H4504" t="s">
        <v>871</v>
      </c>
      <c r="I4504" t="s">
        <v>872</v>
      </c>
      <c r="J4504">
        <v>400</v>
      </c>
      <c r="K4504">
        <v>14920.4</v>
      </c>
      <c r="L4504">
        <v>7876.7120299999997</v>
      </c>
      <c r="M4504">
        <v>1921.75</v>
      </c>
      <c r="N4504">
        <v>37.301000000000002</v>
      </c>
      <c r="O4504" s="32">
        <f t="shared" si="1190"/>
        <v>12998.65</v>
      </c>
      <c r="P4504" s="32">
        <f t="shared" si="1191"/>
        <v>5121.93797</v>
      </c>
      <c r="Q4504">
        <v>760506</v>
      </c>
      <c r="R4504" t="s">
        <v>281</v>
      </c>
      <c r="S4504" t="s">
        <v>292</v>
      </c>
      <c r="T4504" t="str">
        <f t="shared" si="1192"/>
        <v>VEN</v>
      </c>
      <c r="U4504" t="s">
        <v>293</v>
      </c>
      <c r="V4504" s="33">
        <f t="shared" si="1193"/>
        <v>14920.4</v>
      </c>
      <c r="W4504">
        <f t="shared" si="1194"/>
        <v>400</v>
      </c>
      <c r="X4504" s="33">
        <f t="shared" si="1195"/>
        <v>12998.65</v>
      </c>
      <c r="Y4504" s="33">
        <f t="shared" si="1196"/>
        <v>1921.75</v>
      </c>
      <c r="Z4504" s="45">
        <f t="shared" si="1197"/>
        <v>0.33792243974692365</v>
      </c>
      <c r="AA4504" s="33">
        <f t="shared" si="1198"/>
        <v>5041.93797</v>
      </c>
      <c r="AB4504" s="45">
        <f t="shared" si="1199"/>
        <v>0.38788166232647237</v>
      </c>
      <c r="AC4504" s="33">
        <f>IFERROR($X4504/VLOOKUP(CONCATENATE("USD",C4504),[1]GEINDICE!AR$1:AS$65536,2,0),"")</f>
        <v>2385.7300174359916</v>
      </c>
      <c r="AD4504" s="33">
        <f>IFERROR($AA4504/VLOOKUP(CONCATENATE("USD",C4504),[1]GEINDICE!AR$1:AS$65536,2,0),"")</f>
        <v>925.38092502523625</v>
      </c>
      <c r="AE4504" s="33">
        <f>IFERROR($X4504/VLOOKUP(CONCATENATE("EUR",C4504),[1]GEINDICE!AR$1:AS$65536,2,0),"")</f>
        <v>2043.2667368785073</v>
      </c>
      <c r="AF4504" s="33">
        <f>IFERROR($AA4504/VLOOKUP(CONCATENATE("EUR",C4504),[1]GEINDICE!AR$1:AS$65536,2,0),"")</f>
        <v>792.54569847682228</v>
      </c>
      <c r="AG4504" s="48" t="str">
        <f>VLOOKUP(E4504,[1]Apresentação!AW$1:AX$65536,2,0)</f>
        <v xml:space="preserve">                    4 - CERAMIC AUXILIARIES</v>
      </c>
      <c r="AH4504" s="48" t="str">
        <f t="shared" si="1200"/>
        <v xml:space="preserve">         5125000003 - PRODUKT KM 1448 AR</v>
      </c>
      <c r="AI4504" s="49" t="str">
        <f t="shared" si="1201"/>
        <v xml:space="preserve">     K00284 - DEXCO S.A</v>
      </c>
      <c r="AJ4504" t="str">
        <f t="shared" si="1202"/>
        <v xml:space="preserve">     93 - RESALES</v>
      </c>
      <c r="AK4504" t="str">
        <f t="shared" si="1203"/>
        <v/>
      </c>
      <c r="AL4504">
        <f t="shared" si="1204"/>
        <v>9</v>
      </c>
      <c r="AM4504" t="str">
        <f t="shared" si="1205"/>
        <v>2025 9</v>
      </c>
      <c r="AN4504" t="str">
        <f t="shared" si="1206"/>
        <v xml:space="preserve">DEXCO </v>
      </c>
    </row>
    <row r="4505" spans="1:40" x14ac:dyDescent="0.35">
      <c r="A4505">
        <v>82924</v>
      </c>
      <c r="B4505" t="s">
        <v>274</v>
      </c>
      <c r="C4505" s="31">
        <v>45838</v>
      </c>
      <c r="D4505" t="s">
        <v>275</v>
      </c>
      <c r="E4505" t="s">
        <v>276</v>
      </c>
      <c r="F4505" t="s">
        <v>869</v>
      </c>
      <c r="G4505" t="s">
        <v>870</v>
      </c>
      <c r="H4505" t="s">
        <v>871</v>
      </c>
      <c r="I4505" t="s">
        <v>872</v>
      </c>
      <c r="J4505">
        <v>425</v>
      </c>
      <c r="K4505">
        <v>15852.93</v>
      </c>
      <c r="L4505">
        <v>8758.2417600000008</v>
      </c>
      <c r="M4505">
        <v>2041.86</v>
      </c>
      <c r="N4505">
        <v>37.301000000000002</v>
      </c>
      <c r="O4505" s="32">
        <f t="shared" si="1190"/>
        <v>13811.07</v>
      </c>
      <c r="P4505" s="32">
        <f t="shared" si="1191"/>
        <v>5052.8282399999989</v>
      </c>
      <c r="Q4505">
        <v>742322</v>
      </c>
      <c r="R4505" t="s">
        <v>281</v>
      </c>
      <c r="S4505" t="s">
        <v>292</v>
      </c>
      <c r="T4505" t="str">
        <f t="shared" si="1192"/>
        <v>VEN</v>
      </c>
      <c r="U4505" t="s">
        <v>293</v>
      </c>
      <c r="V4505" s="33">
        <f t="shared" si="1193"/>
        <v>15852.93</v>
      </c>
      <c r="W4505">
        <f t="shared" si="1194"/>
        <v>425</v>
      </c>
      <c r="X4505" s="33">
        <f t="shared" si="1195"/>
        <v>13811.07</v>
      </c>
      <c r="Y4505" s="33">
        <f t="shared" si="1196"/>
        <v>2041.86</v>
      </c>
      <c r="Z4505" s="45">
        <f t="shared" si="1197"/>
        <v>0.31336972029776189</v>
      </c>
      <c r="AA4505" s="33">
        <f t="shared" si="1198"/>
        <v>4967.8282399999989</v>
      </c>
      <c r="AB4505" s="45">
        <f t="shared" si="1199"/>
        <v>0.35969901245884633</v>
      </c>
      <c r="AC4505" s="33">
        <f>IFERROR($X4505/VLOOKUP(CONCATENATE("USD",C4505),[1]GEINDICE!AR$1:AS$65536,2,0),"")</f>
        <v>2530.8442212896957</v>
      </c>
      <c r="AD4505" s="33">
        <f>IFERROR($AA4505/VLOOKUP(CONCATENATE("USD",C4505),[1]GEINDICE!AR$1:AS$65536,2,0),"")</f>
        <v>910.34216708508154</v>
      </c>
      <c r="AE4505" s="33">
        <f>IFERROR($X4505/VLOOKUP(CONCATENATE("EUR",C4505),[1]GEINDICE!AR$1:AS$65536,2,0),"")</f>
        <v>2150.2522185894441</v>
      </c>
      <c r="AF4505" s="33">
        <f>IFERROR($AA4505/VLOOKUP(CONCATENATE("EUR",C4505),[1]GEINDICE!AR$1:AS$65536,2,0),"")</f>
        <v>773.44359956406652</v>
      </c>
      <c r="AG4505" s="48" t="str">
        <f>VLOOKUP(E4505,[1]Apresentação!AW$1:AX$65536,2,0)</f>
        <v xml:space="preserve">                    4 - CERAMIC AUXILIARIES</v>
      </c>
      <c r="AH4505" s="48" t="str">
        <f t="shared" si="1200"/>
        <v xml:space="preserve">         5125000003 - PRODUKT KM 1448 AR</v>
      </c>
      <c r="AI4505" s="49" t="str">
        <f t="shared" si="1201"/>
        <v xml:space="preserve">     K00284 - DEXCO S.A</v>
      </c>
      <c r="AJ4505" t="str">
        <f t="shared" si="1202"/>
        <v xml:space="preserve">     93 - RESALES</v>
      </c>
      <c r="AK4505" t="str">
        <f t="shared" si="1203"/>
        <v/>
      </c>
      <c r="AL4505">
        <f t="shared" si="1204"/>
        <v>6</v>
      </c>
      <c r="AM4505" t="str">
        <f t="shared" si="1205"/>
        <v>2025 6</v>
      </c>
      <c r="AN4505" t="str">
        <f t="shared" si="1206"/>
        <v xml:space="preserve">DEXCO </v>
      </c>
    </row>
    <row r="4506" spans="1:40" x14ac:dyDescent="0.35">
      <c r="A4506">
        <v>82606</v>
      </c>
      <c r="B4506" t="s">
        <v>274</v>
      </c>
      <c r="C4506" s="31">
        <v>45807</v>
      </c>
      <c r="D4506" t="s">
        <v>275</v>
      </c>
      <c r="E4506" t="s">
        <v>276</v>
      </c>
      <c r="F4506" t="s">
        <v>593</v>
      </c>
      <c r="G4506" t="s">
        <v>594</v>
      </c>
      <c r="H4506" t="s">
        <v>871</v>
      </c>
      <c r="I4506" t="s">
        <v>872</v>
      </c>
      <c r="J4506">
        <v>1000</v>
      </c>
      <c r="K4506">
        <v>37301</v>
      </c>
      <c r="L4506">
        <v>20607.62759</v>
      </c>
      <c r="M4506">
        <v>4804.37</v>
      </c>
      <c r="N4506">
        <v>37.301000000000002</v>
      </c>
      <c r="O4506" s="32">
        <f t="shared" si="1190"/>
        <v>32496.63</v>
      </c>
      <c r="P4506" s="32">
        <f t="shared" si="1191"/>
        <v>11889.002410000001</v>
      </c>
      <c r="Q4506">
        <v>740126</v>
      </c>
      <c r="R4506" t="s">
        <v>281</v>
      </c>
      <c r="S4506" t="s">
        <v>292</v>
      </c>
      <c r="T4506" t="str">
        <f t="shared" si="1192"/>
        <v>VEN</v>
      </c>
      <c r="U4506" t="s">
        <v>293</v>
      </c>
      <c r="V4506" s="33">
        <f t="shared" si="1193"/>
        <v>37301</v>
      </c>
      <c r="W4506">
        <f t="shared" si="1194"/>
        <v>1000</v>
      </c>
      <c r="X4506" s="33">
        <f t="shared" si="1195"/>
        <v>32496.63</v>
      </c>
      <c r="Y4506" s="33">
        <f t="shared" si="1196"/>
        <v>4804.37</v>
      </c>
      <c r="Z4506" s="45">
        <f t="shared" si="1197"/>
        <v>0.31336967936516452</v>
      </c>
      <c r="AA4506" s="33">
        <f t="shared" si="1198"/>
        <v>11689.002410000001</v>
      </c>
      <c r="AB4506" s="45">
        <f t="shared" si="1199"/>
        <v>0.3596989106255018</v>
      </c>
      <c r="AC4506" s="33">
        <f>IFERROR($X4506/VLOOKUP(CONCATENATE("USD",C4506),[1]GEINDICE!AR$1:AS$65536,2,0),"")</f>
        <v>5692.474643964475</v>
      </c>
      <c r="AD4506" s="33">
        <f>IFERROR($AA4506/VLOOKUP(CONCATENATE("USD",C4506),[1]GEINDICE!AR$1:AS$65536,2,0),"")</f>
        <v>2047.576928197313</v>
      </c>
      <c r="AE4506" s="33">
        <f>IFERROR($X4506/VLOOKUP(CONCATENATE("EUR",C4506),[1]GEINDICE!AR$1:AS$65536,2,0),"")</f>
        <v>5016.6926532565567</v>
      </c>
      <c r="AF4506" s="33">
        <f>IFERROR($AA4506/VLOOKUP(CONCATENATE("EUR",C4506),[1]GEINDICE!AR$1:AS$65536,2,0),"")</f>
        <v>1804.4988823193419</v>
      </c>
      <c r="AG4506" s="48" t="str">
        <f>VLOOKUP(E4506,[1]Apresentação!AW$1:AX$65536,2,0)</f>
        <v xml:space="preserve">                    4 - CERAMIC AUXILIARIES</v>
      </c>
      <c r="AH4506" s="48" t="str">
        <f t="shared" si="1200"/>
        <v xml:space="preserve">         5125000003 - PRODUKT KM 1448 AR</v>
      </c>
      <c r="AI4506" s="49" t="str">
        <f t="shared" si="1201"/>
        <v xml:space="preserve">     K00205 - COLOROBBIA BRASIL PRODUTOS PARA CERAMICA LTDA</v>
      </c>
      <c r="AJ4506" t="str">
        <f t="shared" si="1202"/>
        <v xml:space="preserve">     93 - RESALES</v>
      </c>
      <c r="AK4506" t="str">
        <f t="shared" si="1203"/>
        <v/>
      </c>
      <c r="AL4506">
        <f t="shared" si="1204"/>
        <v>5</v>
      </c>
      <c r="AM4506" t="str">
        <f t="shared" si="1205"/>
        <v>2025 5</v>
      </c>
      <c r="AN4506" t="str">
        <f t="shared" si="1206"/>
        <v xml:space="preserve">COLOROBBIA </v>
      </c>
    </row>
    <row r="4507" spans="1:40" x14ac:dyDescent="0.35">
      <c r="A4507">
        <v>83778</v>
      </c>
      <c r="B4507" t="s">
        <v>274</v>
      </c>
      <c r="C4507" s="31">
        <v>45908</v>
      </c>
      <c r="D4507" t="s">
        <v>275</v>
      </c>
      <c r="E4507" t="s">
        <v>276</v>
      </c>
      <c r="F4507" t="s">
        <v>869</v>
      </c>
      <c r="G4507" t="s">
        <v>870</v>
      </c>
      <c r="H4507" t="s">
        <v>871</v>
      </c>
      <c r="I4507" t="s">
        <v>872</v>
      </c>
      <c r="J4507">
        <v>250</v>
      </c>
      <c r="K4507">
        <v>9325.25</v>
      </c>
      <c r="L4507">
        <v>4922.9450200000001</v>
      </c>
      <c r="M4507">
        <v>1201.0899999999999</v>
      </c>
      <c r="N4507">
        <v>37.301000000000002</v>
      </c>
      <c r="O4507" s="32">
        <f t="shared" si="1190"/>
        <v>8124.16</v>
      </c>
      <c r="P4507" s="32">
        <f t="shared" si="1191"/>
        <v>3201.2149799999997</v>
      </c>
      <c r="Q4507">
        <v>760861</v>
      </c>
      <c r="R4507" t="s">
        <v>281</v>
      </c>
      <c r="S4507" t="s">
        <v>292</v>
      </c>
      <c r="T4507" t="str">
        <f t="shared" si="1192"/>
        <v>VEN</v>
      </c>
      <c r="U4507" t="s">
        <v>293</v>
      </c>
      <c r="V4507" s="33">
        <f t="shared" si="1193"/>
        <v>9325.25</v>
      </c>
      <c r="W4507">
        <f t="shared" si="1194"/>
        <v>250</v>
      </c>
      <c r="X4507" s="33">
        <f t="shared" si="1195"/>
        <v>8124.16</v>
      </c>
      <c r="Y4507" s="33">
        <f t="shared" si="1196"/>
        <v>1201.0899999999999</v>
      </c>
      <c r="Z4507" s="45">
        <f t="shared" si="1197"/>
        <v>0.33792284174687004</v>
      </c>
      <c r="AA4507" s="33">
        <f t="shared" si="1198"/>
        <v>3151.2149799999997</v>
      </c>
      <c r="AB4507" s="45">
        <f t="shared" si="1199"/>
        <v>0.38788194471797699</v>
      </c>
      <c r="AC4507" s="33">
        <f>IFERROR($X4507/VLOOKUP(CONCATENATE("USD",C4507),[1]GEINDICE!AR$1:AS$65536,2,0),"")</f>
        <v>1496.7684881535795</v>
      </c>
      <c r="AD4507" s="33">
        <f>IFERROR($AA4507/VLOOKUP(CONCATENATE("USD",C4507),[1]GEINDICE!AR$1:AS$65536,2,0),"")</f>
        <v>580.56947197759678</v>
      </c>
      <c r="AE4507" s="33">
        <f>IFERROR($X4507/VLOOKUP(CONCATENATE("EUR",C4507),[1]GEINDICE!AR$1:AS$65536,2,0),"")</f>
        <v>1273.7386723527013</v>
      </c>
      <c r="AF4507" s="33">
        <f>IFERROR($AA4507/VLOOKUP(CONCATENATE("EUR",C4507),[1]GEINDICE!AR$1:AS$65536,2,0),"")</f>
        <v>494.06023329465984</v>
      </c>
      <c r="AG4507" s="48" t="str">
        <f>VLOOKUP(E4507,[1]Apresentação!AW$1:AX$65536,2,0)</f>
        <v xml:space="preserve">                    4 - CERAMIC AUXILIARIES</v>
      </c>
      <c r="AH4507" s="48" t="str">
        <f t="shared" si="1200"/>
        <v xml:space="preserve">         5125000003 - PRODUKT KM 1448 AR</v>
      </c>
      <c r="AI4507" s="49" t="str">
        <f t="shared" si="1201"/>
        <v xml:space="preserve">     K00284 - DEXCO S.A</v>
      </c>
      <c r="AJ4507" t="str">
        <f t="shared" si="1202"/>
        <v xml:space="preserve">     93 - RESALES</v>
      </c>
      <c r="AK4507" t="str">
        <f t="shared" si="1203"/>
        <v/>
      </c>
      <c r="AL4507">
        <f t="shared" si="1204"/>
        <v>9</v>
      </c>
      <c r="AM4507" t="str">
        <f t="shared" si="1205"/>
        <v>2025 9</v>
      </c>
      <c r="AN4507" t="str">
        <f t="shared" si="1206"/>
        <v xml:space="preserve">DEXCO </v>
      </c>
    </row>
    <row r="4508" spans="1:40" x14ac:dyDescent="0.35">
      <c r="A4508">
        <v>84010</v>
      </c>
      <c r="B4508" t="s">
        <v>274</v>
      </c>
      <c r="C4508" s="31">
        <v>45925</v>
      </c>
      <c r="D4508" t="s">
        <v>275</v>
      </c>
      <c r="E4508" t="s">
        <v>276</v>
      </c>
      <c r="F4508" t="s">
        <v>869</v>
      </c>
      <c r="G4508" t="s">
        <v>870</v>
      </c>
      <c r="H4508" t="s">
        <v>871</v>
      </c>
      <c r="I4508" t="s">
        <v>872</v>
      </c>
      <c r="J4508">
        <v>500</v>
      </c>
      <c r="K4508">
        <v>18650.5</v>
      </c>
      <c r="L4508">
        <v>9845.8900400000002</v>
      </c>
      <c r="M4508">
        <v>2402.1799999999998</v>
      </c>
      <c r="N4508">
        <v>37.301000000000002</v>
      </c>
      <c r="O4508" s="32">
        <f t="shared" si="1190"/>
        <v>16248.32</v>
      </c>
      <c r="P4508" s="32">
        <f t="shared" si="1191"/>
        <v>6402.4299599999995</v>
      </c>
      <c r="Q4508">
        <v>762397</v>
      </c>
      <c r="R4508" t="s">
        <v>281</v>
      </c>
      <c r="S4508" t="s">
        <v>292</v>
      </c>
      <c r="T4508" t="str">
        <f t="shared" si="1192"/>
        <v>VEN</v>
      </c>
      <c r="U4508" t="s">
        <v>293</v>
      </c>
      <c r="V4508" s="33">
        <f t="shared" si="1193"/>
        <v>18650.5</v>
      </c>
      <c r="W4508">
        <f t="shared" si="1194"/>
        <v>500</v>
      </c>
      <c r="X4508" s="33">
        <f t="shared" si="1195"/>
        <v>16248.32</v>
      </c>
      <c r="Y4508" s="33">
        <f t="shared" si="1196"/>
        <v>2402.1799999999998</v>
      </c>
      <c r="Z4508" s="45">
        <f t="shared" si="1197"/>
        <v>0.33792284174687004</v>
      </c>
      <c r="AA4508" s="33">
        <f t="shared" si="1198"/>
        <v>6302.4299599999995</v>
      </c>
      <c r="AB4508" s="45">
        <f t="shared" si="1199"/>
        <v>0.38788194471797699</v>
      </c>
      <c r="AC4508" s="33">
        <f>IFERROR($X4508/VLOOKUP(CONCATENATE("USD",C4508),[1]GEINDICE!AR$1:AS$65536,2,0),"")</f>
        <v>3041.3327094057086</v>
      </c>
      <c r="AD4508" s="33">
        <f>IFERROR($AA4508/VLOOKUP(CONCATENATE("USD",C4508),[1]GEINDICE!AR$1:AS$65536,2,0),"")</f>
        <v>1179.6780458586802</v>
      </c>
      <c r="AE4508" s="33">
        <f>IFERROR($X4508/VLOOKUP(CONCATENATE("EUR",C4508),[1]GEINDICE!AR$1:AS$65536,2,0),"")</f>
        <v>2605.2334530528474</v>
      </c>
      <c r="AF4508" s="33">
        <f>IFERROR($AA4508/VLOOKUP(CONCATENATE("EUR",C4508),[1]GEINDICE!AR$1:AS$65536,2,0),"")</f>
        <v>1010.5230182144688</v>
      </c>
      <c r="AG4508" s="48" t="str">
        <f>VLOOKUP(E4508,[1]Apresentação!AW$1:AX$65536,2,0)</f>
        <v xml:space="preserve">                    4 - CERAMIC AUXILIARIES</v>
      </c>
      <c r="AH4508" s="48" t="str">
        <f t="shared" si="1200"/>
        <v xml:space="preserve">         5125000003 - PRODUKT KM 1448 AR</v>
      </c>
      <c r="AI4508" s="49" t="str">
        <f t="shared" si="1201"/>
        <v xml:space="preserve">     K00284 - DEXCO S.A</v>
      </c>
      <c r="AJ4508" t="str">
        <f t="shared" si="1202"/>
        <v xml:space="preserve">     93 - RESALES</v>
      </c>
      <c r="AK4508" t="str">
        <f t="shared" si="1203"/>
        <v/>
      </c>
      <c r="AL4508">
        <f t="shared" si="1204"/>
        <v>9</v>
      </c>
      <c r="AM4508" t="str">
        <f t="shared" si="1205"/>
        <v>2025 9</v>
      </c>
      <c r="AN4508" t="str">
        <f t="shared" si="1206"/>
        <v xml:space="preserve">DEXCO </v>
      </c>
    </row>
    <row r="4509" spans="1:40" x14ac:dyDescent="0.35">
      <c r="A4509">
        <v>83664</v>
      </c>
      <c r="B4509" t="s">
        <v>274</v>
      </c>
      <c r="C4509" s="31">
        <v>45896</v>
      </c>
      <c r="D4509" t="s">
        <v>275</v>
      </c>
      <c r="E4509" t="s">
        <v>276</v>
      </c>
      <c r="F4509" t="s">
        <v>869</v>
      </c>
      <c r="G4509" t="s">
        <v>870</v>
      </c>
      <c r="H4509" t="s">
        <v>871</v>
      </c>
      <c r="I4509" t="s">
        <v>872</v>
      </c>
      <c r="J4509">
        <v>100</v>
      </c>
      <c r="K4509">
        <v>3730.1</v>
      </c>
      <c r="L4509">
        <v>1969.1780100000001</v>
      </c>
      <c r="M4509">
        <v>480.43</v>
      </c>
      <c r="N4509">
        <v>37.301000000000002</v>
      </c>
      <c r="O4509" s="32">
        <f t="shared" si="1190"/>
        <v>3249.67</v>
      </c>
      <c r="P4509" s="32">
        <f t="shared" si="1191"/>
        <v>1280.49199</v>
      </c>
      <c r="Q4509">
        <v>759860</v>
      </c>
      <c r="R4509" t="s">
        <v>281</v>
      </c>
      <c r="S4509" t="s">
        <v>292</v>
      </c>
      <c r="T4509" t="str">
        <f t="shared" si="1192"/>
        <v>VEN</v>
      </c>
      <c r="U4509" t="s">
        <v>293</v>
      </c>
      <c r="V4509" s="33">
        <f t="shared" si="1193"/>
        <v>3730.1</v>
      </c>
      <c r="W4509">
        <f t="shared" si="1194"/>
        <v>100</v>
      </c>
      <c r="X4509" s="33">
        <f t="shared" si="1195"/>
        <v>3249.67</v>
      </c>
      <c r="Y4509" s="33">
        <f t="shared" si="1196"/>
        <v>480.43</v>
      </c>
      <c r="Z4509" s="45">
        <f t="shared" si="1197"/>
        <v>0.33792444974665559</v>
      </c>
      <c r="AA4509" s="33">
        <f t="shared" si="1198"/>
        <v>1260.49199</v>
      </c>
      <c r="AB4509" s="45">
        <f t="shared" si="1199"/>
        <v>0.38788307428138857</v>
      </c>
      <c r="AC4509" s="33">
        <f>IFERROR($X4509/VLOOKUP(CONCATENATE("USD",C4509),[1]GEINDICE!AR$1:AS$65536,2,0),"")</f>
        <v>597.0584993018299</v>
      </c>
      <c r="AD4509" s="33">
        <f>IFERROR($AA4509/VLOOKUP(CONCATENATE("USD",C4509),[1]GEINDICE!AR$1:AS$65536,2,0),"")</f>
        <v>231.58888623502608</v>
      </c>
      <c r="AE4509" s="33">
        <f>IFERROR($X4509/VLOOKUP(CONCATENATE("EUR",C4509),[1]GEINDICE!AR$1:AS$65536,2,0),"")</f>
        <v>514.22083676182035</v>
      </c>
      <c r="AF4509" s="33">
        <f>IFERROR($AA4509/VLOOKUP(CONCATENATE("EUR",C4509),[1]GEINDICE!AR$1:AS$65536,2,0),"")</f>
        <v>199.45755902272293</v>
      </c>
      <c r="AG4509" s="48" t="str">
        <f>VLOOKUP(E4509,[1]Apresentação!AW$1:AX$65536,2,0)</f>
        <v xml:space="preserve">                    4 - CERAMIC AUXILIARIES</v>
      </c>
      <c r="AH4509" s="48" t="str">
        <f t="shared" si="1200"/>
        <v xml:space="preserve">         5125000003 - PRODUKT KM 1448 AR</v>
      </c>
      <c r="AI4509" s="49" t="str">
        <f t="shared" si="1201"/>
        <v xml:space="preserve">     K00284 - DEXCO S.A</v>
      </c>
      <c r="AJ4509" t="str">
        <f t="shared" si="1202"/>
        <v xml:space="preserve">     93 - RESALES</v>
      </c>
      <c r="AK4509" t="str">
        <f t="shared" si="1203"/>
        <v/>
      </c>
      <c r="AL4509">
        <f t="shared" si="1204"/>
        <v>8</v>
      </c>
      <c r="AM4509" t="str">
        <f t="shared" si="1205"/>
        <v>2025 8</v>
      </c>
      <c r="AN4509" t="str">
        <f t="shared" si="1206"/>
        <v xml:space="preserve">DEXCO </v>
      </c>
    </row>
    <row r="4510" spans="1:40" x14ac:dyDescent="0.35">
      <c r="A4510">
        <v>83335</v>
      </c>
      <c r="B4510" t="s">
        <v>274</v>
      </c>
      <c r="C4510" s="31">
        <v>45869</v>
      </c>
      <c r="D4510" t="s">
        <v>275</v>
      </c>
      <c r="E4510" t="s">
        <v>276</v>
      </c>
      <c r="F4510" t="s">
        <v>869</v>
      </c>
      <c r="G4510" t="s">
        <v>870</v>
      </c>
      <c r="H4510" t="s">
        <v>871</v>
      </c>
      <c r="I4510" t="s">
        <v>872</v>
      </c>
      <c r="J4510">
        <v>425</v>
      </c>
      <c r="K4510">
        <v>15852.93</v>
      </c>
      <c r="L4510">
        <v>8369.0065300000006</v>
      </c>
      <c r="M4510">
        <v>2041.86</v>
      </c>
      <c r="N4510">
        <v>37.301000000000002</v>
      </c>
      <c r="O4510" s="32">
        <f t="shared" si="1190"/>
        <v>13811.07</v>
      </c>
      <c r="P4510" s="32">
        <f t="shared" si="1191"/>
        <v>5442.0634699999991</v>
      </c>
      <c r="Q4510">
        <v>746525</v>
      </c>
      <c r="R4510" t="s">
        <v>281</v>
      </c>
      <c r="S4510" t="s">
        <v>292</v>
      </c>
      <c r="T4510" t="str">
        <f t="shared" si="1192"/>
        <v>VEN</v>
      </c>
      <c r="U4510" t="s">
        <v>293</v>
      </c>
      <c r="V4510" s="33">
        <f t="shared" si="1193"/>
        <v>15852.93</v>
      </c>
      <c r="W4510">
        <f t="shared" si="1194"/>
        <v>425</v>
      </c>
      <c r="X4510" s="33">
        <f t="shared" si="1195"/>
        <v>13811.07</v>
      </c>
      <c r="Y4510" s="33">
        <f t="shared" si="1196"/>
        <v>2041.86</v>
      </c>
      <c r="Z4510" s="45">
        <f t="shared" si="1197"/>
        <v>0.33792260925898238</v>
      </c>
      <c r="AA4510" s="33">
        <f t="shared" si="1198"/>
        <v>5357.0634699999991</v>
      </c>
      <c r="AB4510" s="45">
        <f t="shared" si="1199"/>
        <v>0.38788185636594408</v>
      </c>
      <c r="AC4510" s="33">
        <f>IFERROR($X4510/VLOOKUP(CONCATENATE("USD",C4510),[1]GEINDICE!AR$1:AS$65536,2,0),"")</f>
        <v>2464.7660349073772</v>
      </c>
      <c r="AD4510" s="33">
        <f>IFERROR($AA4510/VLOOKUP(CONCATENATE("USD",C4510),[1]GEINDICE!AR$1:AS$65536,2,0),"")</f>
        <v>956.0380251276008</v>
      </c>
      <c r="AE4510" s="33">
        <f>IFERROR($X4510/VLOOKUP(CONCATENATE("EUR",C4510),[1]GEINDICE!AR$1:AS$65536,2,0),"")</f>
        <v>2156.6991473812423</v>
      </c>
      <c r="AF4510" s="33">
        <f>IFERROR($AA4510/VLOOKUP(CONCATENATE("EUR",C4510),[1]GEINDICE!AR$1:AS$65536,2,0),"")</f>
        <v>836.54446890908503</v>
      </c>
      <c r="AG4510" s="48" t="str">
        <f>VLOOKUP(E4510,[1]Apresentação!AW$1:AX$65536,2,0)</f>
        <v xml:space="preserve">                    4 - CERAMIC AUXILIARIES</v>
      </c>
      <c r="AH4510" s="48" t="str">
        <f t="shared" si="1200"/>
        <v xml:space="preserve">         5125000003 - PRODUKT KM 1448 AR</v>
      </c>
      <c r="AI4510" s="49" t="str">
        <f t="shared" si="1201"/>
        <v xml:space="preserve">     K00284 - DEXCO S.A</v>
      </c>
      <c r="AJ4510" t="str">
        <f t="shared" si="1202"/>
        <v xml:space="preserve">     93 - RESALES</v>
      </c>
      <c r="AK4510" t="str">
        <f t="shared" si="1203"/>
        <v/>
      </c>
      <c r="AL4510">
        <f t="shared" si="1204"/>
        <v>7</v>
      </c>
      <c r="AM4510" t="str">
        <f t="shared" si="1205"/>
        <v>2025 7</v>
      </c>
      <c r="AN4510" t="str">
        <f t="shared" si="1206"/>
        <v xml:space="preserve">DEXCO </v>
      </c>
    </row>
    <row r="4511" spans="1:40" x14ac:dyDescent="0.35">
      <c r="A4511">
        <v>81851</v>
      </c>
      <c r="B4511" t="s">
        <v>274</v>
      </c>
      <c r="C4511" s="31">
        <v>45747</v>
      </c>
      <c r="D4511" t="s">
        <v>275</v>
      </c>
      <c r="E4511" t="s">
        <v>276</v>
      </c>
      <c r="F4511" t="s">
        <v>326</v>
      </c>
      <c r="G4511" t="s">
        <v>327</v>
      </c>
      <c r="H4511" t="s">
        <v>873</v>
      </c>
      <c r="I4511" t="s">
        <v>874</v>
      </c>
      <c r="J4511">
        <v>3168</v>
      </c>
      <c r="K4511">
        <v>29399.040000000001</v>
      </c>
      <c r="L4511">
        <v>14620.04838</v>
      </c>
      <c r="M4511">
        <v>5920.96</v>
      </c>
      <c r="N4511">
        <v>9.2799999999999994</v>
      </c>
      <c r="O4511" s="32">
        <f t="shared" si="1190"/>
        <v>23478.080000000002</v>
      </c>
      <c r="P4511" s="32">
        <f t="shared" si="1191"/>
        <v>8858.0316200000016</v>
      </c>
      <c r="Q4511">
        <v>724369</v>
      </c>
      <c r="R4511" t="s">
        <v>298</v>
      </c>
      <c r="S4511" t="s">
        <v>298</v>
      </c>
      <c r="T4511" t="str">
        <f t="shared" si="1192"/>
        <v>VEN</v>
      </c>
      <c r="U4511" t="s">
        <v>300</v>
      </c>
      <c r="V4511" s="33">
        <f t="shared" si="1193"/>
        <v>29399.040000000001</v>
      </c>
      <c r="W4511">
        <f t="shared" si="1194"/>
        <v>3168</v>
      </c>
      <c r="X4511" s="33">
        <f t="shared" si="1195"/>
        <v>23478.080000000002</v>
      </c>
      <c r="Y4511" s="33">
        <f t="shared" si="1196"/>
        <v>5920.96</v>
      </c>
      <c r="Z4511" s="45">
        <f t="shared" si="1197"/>
        <v>0.2797517068584553</v>
      </c>
      <c r="AA4511" s="33">
        <f t="shared" si="1198"/>
        <v>8224.4316200000012</v>
      </c>
      <c r="AB4511" s="45">
        <f t="shared" si="1199"/>
        <v>0.35030256392345543</v>
      </c>
      <c r="AC4511" s="33">
        <f>IFERROR($X4511/VLOOKUP(CONCATENATE("USD",C4511),[1]GEINDICE!AR$1:AS$65536,2,0),"")</f>
        <v>4088.6907457072202</v>
      </c>
      <c r="AD4511" s="33">
        <f>IFERROR($AA4511/VLOOKUP(CONCATENATE("USD",C4511),[1]GEINDICE!AR$1:AS$65536,2,0),"")</f>
        <v>1432.2788513113442</v>
      </c>
      <c r="AE4511" s="33">
        <f>IFERROR($X4511/VLOOKUP(CONCATENATE("EUR",C4511),[1]GEINDICE!AR$1:AS$65536,2,0),"")</f>
        <v>3787.2146855290116</v>
      </c>
      <c r="AF4511" s="33">
        <f>IFERROR($AA4511/VLOOKUP(CONCATENATE("EUR",C4511),[1]GEINDICE!AR$1:AS$65536,2,0),"")</f>
        <v>1326.6710144693757</v>
      </c>
      <c r="AG4511" s="48" t="str">
        <f>VLOOKUP(E4511,[1]Apresentação!AW$1:AX$65536,2,0)</f>
        <v xml:space="preserve">                    4 - CERAMIC AUXILIARIES</v>
      </c>
      <c r="AH4511" s="48" t="str">
        <f t="shared" si="1200"/>
        <v xml:space="preserve">         5126000001 - PRODUKT PV BR</v>
      </c>
      <c r="AI4511" s="49" t="str">
        <f t="shared" si="1201"/>
        <v xml:space="preserve">     K00198 - PBG S.A</v>
      </c>
      <c r="AJ4511" t="str">
        <f t="shared" si="1202"/>
        <v xml:space="preserve">     90 - SALES</v>
      </c>
      <c r="AK4511" t="str">
        <f t="shared" si="1203"/>
        <v/>
      </c>
      <c r="AL4511">
        <f t="shared" si="1204"/>
        <v>3</v>
      </c>
      <c r="AM4511" t="str">
        <f t="shared" si="1205"/>
        <v>2025 3</v>
      </c>
      <c r="AN4511" t="str">
        <f t="shared" si="1206"/>
        <v xml:space="preserve">PBG </v>
      </c>
    </row>
    <row r="4512" spans="1:40" x14ac:dyDescent="0.35">
      <c r="A4512">
        <v>81714</v>
      </c>
      <c r="B4512" t="s">
        <v>274</v>
      </c>
      <c r="C4512" s="31">
        <v>45736</v>
      </c>
      <c r="D4512" t="s">
        <v>275</v>
      </c>
      <c r="E4512" t="s">
        <v>276</v>
      </c>
      <c r="F4512" t="s">
        <v>326</v>
      </c>
      <c r="G4512" t="s">
        <v>327</v>
      </c>
      <c r="H4512" t="s">
        <v>873</v>
      </c>
      <c r="I4512" t="s">
        <v>874</v>
      </c>
      <c r="J4512">
        <v>3168</v>
      </c>
      <c r="K4512">
        <v>29399.040000000001</v>
      </c>
      <c r="L4512">
        <v>14412.007180000001</v>
      </c>
      <c r="M4512">
        <v>5920.96</v>
      </c>
      <c r="N4512">
        <v>9.2799999999999994</v>
      </c>
      <c r="O4512" s="32">
        <f t="shared" si="1190"/>
        <v>23478.080000000002</v>
      </c>
      <c r="P4512" s="32">
        <f t="shared" si="1191"/>
        <v>9066.0728200000012</v>
      </c>
      <c r="Q4512">
        <v>720024</v>
      </c>
      <c r="R4512" t="s">
        <v>298</v>
      </c>
      <c r="S4512" t="s">
        <v>298</v>
      </c>
      <c r="T4512" t="str">
        <f t="shared" si="1192"/>
        <v>VEN</v>
      </c>
      <c r="U4512" t="s">
        <v>300</v>
      </c>
      <c r="V4512" s="33">
        <f t="shared" si="1193"/>
        <v>29399.040000000001</v>
      </c>
      <c r="W4512">
        <f t="shared" si="1194"/>
        <v>3168</v>
      </c>
      <c r="X4512" s="33">
        <f t="shared" si="1195"/>
        <v>23478.080000000002</v>
      </c>
      <c r="Y4512" s="33">
        <f t="shared" si="1196"/>
        <v>5920.96</v>
      </c>
      <c r="Z4512" s="45">
        <f t="shared" si="1197"/>
        <v>0.28682816921913101</v>
      </c>
      <c r="AA4512" s="33">
        <f t="shared" si="1198"/>
        <v>8432.4728200000009</v>
      </c>
      <c r="AB4512" s="45">
        <f t="shared" si="1199"/>
        <v>0.35916364626068231</v>
      </c>
      <c r="AC4512" s="33">
        <f>IFERROR($X4512/VLOOKUP(CONCATENATE("USD",C4512),[1]GEINDICE!AR$1:AS$65536,2,0),"")</f>
        <v>4146.0196369287287</v>
      </c>
      <c r="AD4512" s="33">
        <f>IFERROR($AA4512/VLOOKUP(CONCATENATE("USD",C4512),[1]GEINDICE!AR$1:AS$65536,2,0),"")</f>
        <v>1489.0995302677122</v>
      </c>
      <c r="AE4512" s="33">
        <f>IFERROR($X4512/VLOOKUP(CONCATENATE("EUR",C4512),[1]GEINDICE!AR$1:AS$65536,2,0),"")</f>
        <v>3821.9241412990395</v>
      </c>
      <c r="AF4512" s="33">
        <f>IFERROR($AA4512/VLOOKUP(CONCATENATE("EUR",C4512),[1]GEINDICE!AR$1:AS$65536,2,0),"")</f>
        <v>1372.6962103206902</v>
      </c>
      <c r="AG4512" s="48" t="str">
        <f>VLOOKUP(E4512,[1]Apresentação!AW$1:AX$65536,2,0)</f>
        <v xml:space="preserve">                    4 - CERAMIC AUXILIARIES</v>
      </c>
      <c r="AH4512" s="48" t="str">
        <f t="shared" si="1200"/>
        <v xml:space="preserve">         5126000001 - PRODUKT PV BR</v>
      </c>
      <c r="AI4512" s="49" t="str">
        <f t="shared" si="1201"/>
        <v xml:space="preserve">     K00198 - PBG S.A</v>
      </c>
      <c r="AJ4512" t="str">
        <f t="shared" si="1202"/>
        <v xml:space="preserve">     90 - SALES</v>
      </c>
      <c r="AK4512" t="str">
        <f t="shared" si="1203"/>
        <v/>
      </c>
      <c r="AL4512">
        <f t="shared" si="1204"/>
        <v>3</v>
      </c>
      <c r="AM4512" t="str">
        <f t="shared" si="1205"/>
        <v>2025 3</v>
      </c>
      <c r="AN4512" t="str">
        <f t="shared" si="1206"/>
        <v xml:space="preserve">PBG </v>
      </c>
    </row>
    <row r="4513" spans="1:40" x14ac:dyDescent="0.35">
      <c r="A4513">
        <v>81510</v>
      </c>
      <c r="B4513" t="s">
        <v>274</v>
      </c>
      <c r="C4513" s="31">
        <v>45721</v>
      </c>
      <c r="D4513" t="s">
        <v>275</v>
      </c>
      <c r="E4513" t="s">
        <v>276</v>
      </c>
      <c r="F4513" t="s">
        <v>326</v>
      </c>
      <c r="G4513" t="s">
        <v>327</v>
      </c>
      <c r="H4513" t="s">
        <v>873</v>
      </c>
      <c r="I4513" t="s">
        <v>874</v>
      </c>
      <c r="J4513">
        <v>3168</v>
      </c>
      <c r="K4513">
        <v>29399.040000000001</v>
      </c>
      <c r="L4513">
        <v>14375.04405</v>
      </c>
      <c r="M4513">
        <v>5920.96</v>
      </c>
      <c r="N4513">
        <v>9.2799999999999994</v>
      </c>
      <c r="O4513" s="32">
        <f t="shared" si="1190"/>
        <v>23478.080000000002</v>
      </c>
      <c r="P4513" s="32">
        <f t="shared" si="1191"/>
        <v>9103.0359500000013</v>
      </c>
      <c r="Q4513">
        <v>714397</v>
      </c>
      <c r="R4513" t="s">
        <v>298</v>
      </c>
      <c r="S4513" t="s">
        <v>298</v>
      </c>
      <c r="T4513" t="str">
        <f t="shared" si="1192"/>
        <v>VEN</v>
      </c>
      <c r="U4513" t="s">
        <v>300</v>
      </c>
      <c r="V4513" s="33">
        <f t="shared" si="1193"/>
        <v>29399.040000000001</v>
      </c>
      <c r="W4513">
        <f t="shared" si="1194"/>
        <v>3168</v>
      </c>
      <c r="X4513" s="33">
        <f t="shared" si="1195"/>
        <v>23478.080000000002</v>
      </c>
      <c r="Y4513" s="33">
        <f t="shared" si="1196"/>
        <v>5920.96</v>
      </c>
      <c r="Z4513" s="45">
        <f t="shared" si="1197"/>
        <v>0.28808545959323845</v>
      </c>
      <c r="AA4513" s="33">
        <f t="shared" si="1198"/>
        <v>8469.435950000001</v>
      </c>
      <c r="AB4513" s="45">
        <f t="shared" si="1199"/>
        <v>0.36073801392618138</v>
      </c>
      <c r="AC4513" s="33">
        <f>IFERROR($X4513/VLOOKUP(CONCATENATE("USD",C4513),[1]GEINDICE!AR$1:AS$65536,2,0),"")</f>
        <v>4053.9558655938117</v>
      </c>
      <c r="AD4513" s="33">
        <f>IFERROR($AA4513/VLOOKUP(CONCATENATE("USD",C4513),[1]GEINDICE!AR$1:AS$65536,2,0),"")</f>
        <v>1462.4159874987051</v>
      </c>
      <c r="AE4513" s="33">
        <f>IFERROR($X4513/VLOOKUP(CONCATENATE("EUR",C4513),[1]GEINDICE!AR$1:AS$65536,2,0),"")</f>
        <v>3762.6937192493233</v>
      </c>
      <c r="AF4513" s="33">
        <f>IFERROR($AA4513/VLOOKUP(CONCATENATE("EUR",C4513),[1]GEINDICE!AR$1:AS$65536,2,0),"")</f>
        <v>1357.3466592945176</v>
      </c>
      <c r="AG4513" s="48" t="str">
        <f>VLOOKUP(E4513,[1]Apresentação!AW$1:AX$65536,2,0)</f>
        <v xml:space="preserve">                    4 - CERAMIC AUXILIARIES</v>
      </c>
      <c r="AH4513" s="48" t="str">
        <f t="shared" si="1200"/>
        <v xml:space="preserve">         5126000001 - PRODUKT PV BR</v>
      </c>
      <c r="AI4513" s="49" t="str">
        <f t="shared" si="1201"/>
        <v xml:space="preserve">     K00198 - PBG S.A</v>
      </c>
      <c r="AJ4513" t="str">
        <f t="shared" si="1202"/>
        <v xml:space="preserve">     90 - SALES</v>
      </c>
      <c r="AK4513" t="str">
        <f t="shared" si="1203"/>
        <v/>
      </c>
      <c r="AL4513">
        <f t="shared" si="1204"/>
        <v>3</v>
      </c>
      <c r="AM4513" t="str">
        <f t="shared" si="1205"/>
        <v>2025 3</v>
      </c>
      <c r="AN4513" t="str">
        <f t="shared" si="1206"/>
        <v xml:space="preserve">PBG </v>
      </c>
    </row>
    <row r="4514" spans="1:40" x14ac:dyDescent="0.35">
      <c r="A4514">
        <v>81000</v>
      </c>
      <c r="B4514" t="s">
        <v>274</v>
      </c>
      <c r="C4514" s="31">
        <v>45680</v>
      </c>
      <c r="D4514" t="s">
        <v>275</v>
      </c>
      <c r="E4514" t="s">
        <v>276</v>
      </c>
      <c r="F4514" t="s">
        <v>326</v>
      </c>
      <c r="G4514" t="s">
        <v>327</v>
      </c>
      <c r="H4514" t="s">
        <v>873</v>
      </c>
      <c r="I4514" t="s">
        <v>874</v>
      </c>
      <c r="J4514">
        <v>2376</v>
      </c>
      <c r="K4514">
        <v>22049.279999999999</v>
      </c>
      <c r="L4514">
        <v>10789.086719999999</v>
      </c>
      <c r="M4514">
        <v>4440.7299999999996</v>
      </c>
      <c r="N4514">
        <v>9.2799999999999994</v>
      </c>
      <c r="O4514" s="32">
        <f t="shared" si="1190"/>
        <v>17608.55</v>
      </c>
      <c r="P4514" s="32">
        <f t="shared" si="1191"/>
        <v>6819.4632799999999</v>
      </c>
      <c r="Q4514">
        <v>708029</v>
      </c>
      <c r="R4514" t="s">
        <v>298</v>
      </c>
      <c r="S4514" t="s">
        <v>298</v>
      </c>
      <c r="T4514" t="str">
        <f t="shared" si="1192"/>
        <v>VEN</v>
      </c>
      <c r="U4514" t="s">
        <v>300</v>
      </c>
      <c r="V4514" s="33">
        <f t="shared" si="1193"/>
        <v>22049.279999999999</v>
      </c>
      <c r="W4514">
        <f t="shared" si="1194"/>
        <v>2376</v>
      </c>
      <c r="X4514" s="33">
        <f t="shared" si="1195"/>
        <v>17608.55</v>
      </c>
      <c r="Y4514" s="33">
        <f t="shared" si="1196"/>
        <v>4440.7299999999996</v>
      </c>
      <c r="Z4514" s="45">
        <f t="shared" si="1197"/>
        <v>0.28773108600371533</v>
      </c>
      <c r="AA4514" s="33">
        <f t="shared" si="1198"/>
        <v>6344.2632800000001</v>
      </c>
      <c r="AB4514" s="45">
        <f t="shared" si="1199"/>
        <v>0.36029447512713997</v>
      </c>
      <c r="AC4514" s="33">
        <f>IFERROR($X4514/VLOOKUP(CONCATENATE("USD",C4514),[1]GEINDICE!AR$1:AS$65536,2,0),"")</f>
        <v>2964.4522635061194</v>
      </c>
      <c r="AD4514" s="33">
        <f>IFERROR($AA4514/VLOOKUP(CONCATENATE("USD",C4514),[1]GEINDICE!AR$1:AS$65536,2,0),"")</f>
        <v>1068.0757723193992</v>
      </c>
      <c r="AE4514" s="33">
        <f>IFERROR($X4514/VLOOKUP(CONCATENATE("EUR",C4514),[1]GEINDICE!AR$1:AS$65536,2,0),"")</f>
        <v>2851.2638243437991</v>
      </c>
      <c r="AF4514" s="33">
        <f>IFERROR($AA4514/VLOOKUP(CONCATENATE("EUR",C4514),[1]GEINDICE!AR$1:AS$65536,2,0),"")</f>
        <v>1027.294603040951</v>
      </c>
      <c r="AG4514" s="48" t="str">
        <f>VLOOKUP(E4514,[1]Apresentação!AW$1:AX$65536,2,0)</f>
        <v xml:space="preserve">                    4 - CERAMIC AUXILIARIES</v>
      </c>
      <c r="AH4514" s="48" t="str">
        <f t="shared" si="1200"/>
        <v xml:space="preserve">         5126000001 - PRODUKT PV BR</v>
      </c>
      <c r="AI4514" s="49" t="str">
        <f t="shared" si="1201"/>
        <v xml:space="preserve">     K00198 - PBG S.A</v>
      </c>
      <c r="AJ4514" t="str">
        <f t="shared" si="1202"/>
        <v xml:space="preserve">     90 - SALES</v>
      </c>
      <c r="AK4514" t="str">
        <f t="shared" si="1203"/>
        <v/>
      </c>
      <c r="AL4514">
        <f t="shared" si="1204"/>
        <v>1</v>
      </c>
      <c r="AM4514" t="str">
        <f t="shared" si="1205"/>
        <v>2025 1</v>
      </c>
      <c r="AN4514" t="str">
        <f t="shared" si="1206"/>
        <v xml:space="preserve">PBG </v>
      </c>
    </row>
    <row r="4515" spans="1:40" x14ac:dyDescent="0.35">
      <c r="A4515">
        <v>82105</v>
      </c>
      <c r="B4515" t="s">
        <v>274</v>
      </c>
      <c r="C4515" s="31">
        <v>45764</v>
      </c>
      <c r="D4515" t="s">
        <v>275</v>
      </c>
      <c r="E4515" t="s">
        <v>276</v>
      </c>
      <c r="F4515" t="s">
        <v>326</v>
      </c>
      <c r="G4515" t="s">
        <v>327</v>
      </c>
      <c r="H4515" t="s">
        <v>873</v>
      </c>
      <c r="I4515" t="s">
        <v>874</v>
      </c>
      <c r="J4515">
        <v>3168</v>
      </c>
      <c r="K4515">
        <v>29399.040000000001</v>
      </c>
      <c r="L4515">
        <v>14457.88616</v>
      </c>
      <c r="M4515">
        <v>5920.96</v>
      </c>
      <c r="N4515">
        <v>9.2799999999999994</v>
      </c>
      <c r="O4515" s="32">
        <f t="shared" si="1190"/>
        <v>23478.080000000002</v>
      </c>
      <c r="P4515" s="32">
        <f t="shared" si="1191"/>
        <v>9020.1938400000017</v>
      </c>
      <c r="Q4515">
        <v>730776</v>
      </c>
      <c r="R4515" t="s">
        <v>298</v>
      </c>
      <c r="S4515" t="s">
        <v>298</v>
      </c>
      <c r="T4515" t="str">
        <f t="shared" si="1192"/>
        <v>VEN</v>
      </c>
      <c r="U4515" t="s">
        <v>300</v>
      </c>
      <c r="V4515" s="33">
        <f t="shared" si="1193"/>
        <v>29399.040000000001</v>
      </c>
      <c r="W4515">
        <f t="shared" si="1194"/>
        <v>3168</v>
      </c>
      <c r="X4515" s="33">
        <f t="shared" si="1195"/>
        <v>23478.080000000002</v>
      </c>
      <c r="Y4515" s="33">
        <f t="shared" si="1196"/>
        <v>5920.96</v>
      </c>
      <c r="Z4515" s="45">
        <f t="shared" si="1197"/>
        <v>0.28526760873824453</v>
      </c>
      <c r="AA4515" s="33">
        <f t="shared" si="1198"/>
        <v>8386.5938400000014</v>
      </c>
      <c r="AB4515" s="45">
        <f t="shared" si="1199"/>
        <v>0.35720952650301901</v>
      </c>
      <c r="AC4515" s="33">
        <f>IFERROR($X4515/VLOOKUP(CONCATENATE("USD",C4515),[1]GEINDICE!AR$1:AS$65536,2,0),"")</f>
        <v>4009.3034375587017</v>
      </c>
      <c r="AD4515" s="33">
        <f>IFERROR($AA4515/VLOOKUP(CONCATENATE("USD",C4515),[1]GEINDICE!AR$1:AS$65536,2,0),"")</f>
        <v>1432.1613825372704</v>
      </c>
      <c r="AE4515" s="33">
        <f>IFERROR($X4515/VLOOKUP(CONCATENATE("EUR",C4515),[1]GEINDICE!AR$1:AS$65536,2,0),"")</f>
        <v>3527.4617626731574</v>
      </c>
      <c r="AF4515" s="33">
        <f>IFERROR($AA4515/VLOOKUP(CONCATENATE("EUR",C4515),[1]GEINDICE!AR$1:AS$65536,2,0),"")</f>
        <v>1260.0429460019834</v>
      </c>
      <c r="AG4515" s="48" t="str">
        <f>VLOOKUP(E4515,[1]Apresentação!AW$1:AX$65536,2,0)</f>
        <v xml:space="preserve">                    4 - CERAMIC AUXILIARIES</v>
      </c>
      <c r="AH4515" s="48" t="str">
        <f t="shared" si="1200"/>
        <v xml:space="preserve">         5126000001 - PRODUKT PV BR</v>
      </c>
      <c r="AI4515" s="49" t="str">
        <f t="shared" si="1201"/>
        <v xml:space="preserve">     K00198 - PBG S.A</v>
      </c>
      <c r="AJ4515" t="str">
        <f t="shared" si="1202"/>
        <v xml:space="preserve">     90 - SALES</v>
      </c>
      <c r="AK4515" t="str">
        <f t="shared" si="1203"/>
        <v/>
      </c>
      <c r="AL4515">
        <f t="shared" si="1204"/>
        <v>4</v>
      </c>
      <c r="AM4515" t="str">
        <f t="shared" si="1205"/>
        <v>2025 4</v>
      </c>
      <c r="AN4515" t="str">
        <f t="shared" si="1206"/>
        <v xml:space="preserve">PBG </v>
      </c>
    </row>
    <row r="4516" spans="1:40" x14ac:dyDescent="0.35">
      <c r="A4516">
        <v>81259</v>
      </c>
      <c r="B4516" t="s">
        <v>274</v>
      </c>
      <c r="C4516" s="31">
        <v>45700</v>
      </c>
      <c r="D4516" t="s">
        <v>275</v>
      </c>
      <c r="E4516" t="s">
        <v>276</v>
      </c>
      <c r="F4516" t="s">
        <v>326</v>
      </c>
      <c r="G4516" t="s">
        <v>327</v>
      </c>
      <c r="H4516" t="s">
        <v>873</v>
      </c>
      <c r="I4516" t="s">
        <v>874</v>
      </c>
      <c r="J4516">
        <v>3168</v>
      </c>
      <c r="K4516">
        <v>29399.040000000001</v>
      </c>
      <c r="L4516">
        <v>14385.44895</v>
      </c>
      <c r="M4516">
        <v>5920.96</v>
      </c>
      <c r="N4516">
        <v>9.2799999999999994</v>
      </c>
      <c r="O4516" s="32">
        <f t="shared" si="1190"/>
        <v>23478.080000000002</v>
      </c>
      <c r="P4516" s="32">
        <f t="shared" si="1191"/>
        <v>9092.6310500000018</v>
      </c>
      <c r="Q4516">
        <v>710009</v>
      </c>
      <c r="R4516" t="s">
        <v>298</v>
      </c>
      <c r="S4516" t="s">
        <v>298</v>
      </c>
      <c r="T4516" t="str">
        <f t="shared" si="1192"/>
        <v>VEN</v>
      </c>
      <c r="U4516" t="s">
        <v>293</v>
      </c>
      <c r="V4516" s="33">
        <f t="shared" si="1193"/>
        <v>29399.040000000001</v>
      </c>
      <c r="W4516">
        <f t="shared" si="1194"/>
        <v>3168</v>
      </c>
      <c r="X4516" s="33">
        <f t="shared" si="1195"/>
        <v>23478.080000000002</v>
      </c>
      <c r="Y4516" s="33">
        <f t="shared" si="1196"/>
        <v>5920.96</v>
      </c>
      <c r="Z4516" s="45">
        <f t="shared" si="1197"/>
        <v>0.28773153987341088</v>
      </c>
      <c r="AA4516" s="33">
        <f t="shared" si="1198"/>
        <v>8459.0310500000014</v>
      </c>
      <c r="AB4516" s="45">
        <f t="shared" si="1199"/>
        <v>0.36029483884542524</v>
      </c>
      <c r="AC4516" s="33">
        <f>IFERROR($X4516/VLOOKUP(CONCATENATE("USD",C4516),[1]GEINDICE!AR$1:AS$65536,2,0),"")</f>
        <v>4068.2157647588847</v>
      </c>
      <c r="AD4516" s="33">
        <f>IFERROR($AA4516/VLOOKUP(CONCATENATE("USD",C4516),[1]GEINDICE!AR$1:AS$65536,2,0),"")</f>
        <v>1465.7571433522207</v>
      </c>
      <c r="AE4516" s="33">
        <f>IFERROR($X4516/VLOOKUP(CONCATENATE("EUR",C4516),[1]GEINDICE!AR$1:AS$65536,2,0),"")</f>
        <v>3921.1824634655532</v>
      </c>
      <c r="AF4516" s="33">
        <f>IFERROR($AA4516/VLOOKUP(CONCATENATE("EUR",C4516),[1]GEINDICE!AR$1:AS$65536,2,0),"")</f>
        <v>1412.7818037578288</v>
      </c>
      <c r="AG4516" s="48" t="str">
        <f>VLOOKUP(E4516,[1]Apresentação!AW$1:AX$65536,2,0)</f>
        <v xml:space="preserve">                    4 - CERAMIC AUXILIARIES</v>
      </c>
      <c r="AH4516" s="48" t="str">
        <f t="shared" si="1200"/>
        <v xml:space="preserve">         5126000001 - PRODUKT PV BR</v>
      </c>
      <c r="AI4516" s="49" t="str">
        <f t="shared" si="1201"/>
        <v xml:space="preserve">     K00198 - PBG S.A</v>
      </c>
      <c r="AJ4516" t="str">
        <f t="shared" si="1202"/>
        <v xml:space="preserve">     90 - SALES</v>
      </c>
      <c r="AK4516" t="str">
        <f t="shared" si="1203"/>
        <v/>
      </c>
      <c r="AL4516">
        <f t="shared" si="1204"/>
        <v>2</v>
      </c>
      <c r="AM4516" t="str">
        <f t="shared" si="1205"/>
        <v>2025 2</v>
      </c>
      <c r="AN4516" t="str">
        <f t="shared" si="1206"/>
        <v xml:space="preserve">PBG </v>
      </c>
    </row>
    <row r="4517" spans="1:40" x14ac:dyDescent="0.35">
      <c r="A4517">
        <v>81763</v>
      </c>
      <c r="B4517" t="s">
        <v>274</v>
      </c>
      <c r="C4517" s="31">
        <v>45740</v>
      </c>
      <c r="D4517" t="s">
        <v>275</v>
      </c>
      <c r="E4517" t="s">
        <v>276</v>
      </c>
      <c r="F4517" t="s">
        <v>326</v>
      </c>
      <c r="G4517" t="s">
        <v>327</v>
      </c>
      <c r="H4517" t="s">
        <v>873</v>
      </c>
      <c r="I4517" t="s">
        <v>874</v>
      </c>
      <c r="J4517">
        <v>3168</v>
      </c>
      <c r="K4517">
        <v>29399.040000000001</v>
      </c>
      <c r="L4517">
        <v>14412.007180000001</v>
      </c>
      <c r="M4517">
        <v>5920.96</v>
      </c>
      <c r="N4517">
        <v>9.2799999999999994</v>
      </c>
      <c r="O4517" s="32">
        <f t="shared" si="1190"/>
        <v>23478.080000000002</v>
      </c>
      <c r="P4517" s="32">
        <f t="shared" si="1191"/>
        <v>9066.0728200000012</v>
      </c>
      <c r="Q4517">
        <v>721553</v>
      </c>
      <c r="R4517" t="s">
        <v>298</v>
      </c>
      <c r="S4517" t="s">
        <v>298</v>
      </c>
      <c r="T4517" t="str">
        <f t="shared" si="1192"/>
        <v>VEN</v>
      </c>
      <c r="U4517" t="s">
        <v>293</v>
      </c>
      <c r="V4517" s="33">
        <f t="shared" si="1193"/>
        <v>29399.040000000001</v>
      </c>
      <c r="W4517">
        <f t="shared" si="1194"/>
        <v>3168</v>
      </c>
      <c r="X4517" s="33">
        <f t="shared" si="1195"/>
        <v>23478.080000000002</v>
      </c>
      <c r="Y4517" s="33">
        <f t="shared" si="1196"/>
        <v>5920.96</v>
      </c>
      <c r="Z4517" s="45">
        <f t="shared" si="1197"/>
        <v>0.28682816921913101</v>
      </c>
      <c r="AA4517" s="33">
        <f t="shared" si="1198"/>
        <v>8432.4728200000009</v>
      </c>
      <c r="AB4517" s="45">
        <f t="shared" si="1199"/>
        <v>0.35916364626068231</v>
      </c>
      <c r="AC4517" s="33">
        <f>IFERROR($X4517/VLOOKUP(CONCATENATE("USD",C4517),[1]GEINDICE!AR$1:AS$65536,2,0),"")</f>
        <v>4090.0440743515146</v>
      </c>
      <c r="AD4517" s="33">
        <f>IFERROR($AA4517/VLOOKUP(CONCATENATE("USD",C4517),[1]GEINDICE!AR$1:AS$65536,2,0),"")</f>
        <v>1468.9951431109873</v>
      </c>
      <c r="AE4517" s="33">
        <f>IFERROR($X4517/VLOOKUP(CONCATENATE("EUR",C4517),[1]GEINDICE!AR$1:AS$65536,2,0),"")</f>
        <v>3788.8037181080258</v>
      </c>
      <c r="AF4517" s="33">
        <f>IFERROR($AA4517/VLOOKUP(CONCATENATE("EUR",C4517),[1]GEINDICE!AR$1:AS$65536,2,0),"")</f>
        <v>1360.8005583617089</v>
      </c>
      <c r="AG4517" s="48" t="str">
        <f>VLOOKUP(E4517,[1]Apresentação!AW$1:AX$65536,2,0)</f>
        <v xml:space="preserve">                    4 - CERAMIC AUXILIARIES</v>
      </c>
      <c r="AH4517" s="48" t="str">
        <f t="shared" si="1200"/>
        <v xml:space="preserve">         5126000001 - PRODUKT PV BR</v>
      </c>
      <c r="AI4517" s="49" t="str">
        <f t="shared" si="1201"/>
        <v xml:space="preserve">     K00198 - PBG S.A</v>
      </c>
      <c r="AJ4517" t="str">
        <f t="shared" si="1202"/>
        <v xml:space="preserve">     90 - SALES</v>
      </c>
      <c r="AK4517" t="str">
        <f t="shared" si="1203"/>
        <v/>
      </c>
      <c r="AL4517">
        <f t="shared" si="1204"/>
        <v>3</v>
      </c>
      <c r="AM4517" t="str">
        <f t="shared" si="1205"/>
        <v>2025 3</v>
      </c>
      <c r="AN4517" t="str">
        <f t="shared" si="1206"/>
        <v xml:space="preserve">PBG </v>
      </c>
    </row>
    <row r="4518" spans="1:40" x14ac:dyDescent="0.35">
      <c r="A4518">
        <v>81082</v>
      </c>
      <c r="B4518" t="s">
        <v>274</v>
      </c>
      <c r="C4518" s="31">
        <v>45687</v>
      </c>
      <c r="D4518" t="s">
        <v>275</v>
      </c>
      <c r="E4518" t="s">
        <v>276</v>
      </c>
      <c r="F4518" t="s">
        <v>326</v>
      </c>
      <c r="G4518" t="s">
        <v>327</v>
      </c>
      <c r="H4518" t="s">
        <v>873</v>
      </c>
      <c r="I4518" t="s">
        <v>874</v>
      </c>
      <c r="J4518">
        <v>3168</v>
      </c>
      <c r="K4518">
        <v>29399.040000000001</v>
      </c>
      <c r="L4518">
        <v>14385.44896</v>
      </c>
      <c r="M4518">
        <v>5920.96</v>
      </c>
      <c r="N4518">
        <v>9.2799999999999994</v>
      </c>
      <c r="O4518" s="32">
        <f t="shared" si="1190"/>
        <v>23478.080000000002</v>
      </c>
      <c r="P4518" s="32">
        <f t="shared" si="1191"/>
        <v>9092.631040000002</v>
      </c>
      <c r="Q4518">
        <v>708705</v>
      </c>
      <c r="R4518" t="s">
        <v>298</v>
      </c>
      <c r="S4518" t="s">
        <v>298</v>
      </c>
      <c r="T4518" t="str">
        <f t="shared" si="1192"/>
        <v>VEN</v>
      </c>
      <c r="U4518" t="s">
        <v>300</v>
      </c>
      <c r="V4518" s="33">
        <f t="shared" si="1193"/>
        <v>29399.040000000001</v>
      </c>
      <c r="W4518">
        <f t="shared" si="1194"/>
        <v>3168</v>
      </c>
      <c r="X4518" s="33">
        <f t="shared" si="1195"/>
        <v>23478.080000000002</v>
      </c>
      <c r="Y4518" s="33">
        <f t="shared" si="1196"/>
        <v>5920.96</v>
      </c>
      <c r="Z4518" s="45">
        <f t="shared" si="1197"/>
        <v>0.28773153953326369</v>
      </c>
      <c r="AA4518" s="33">
        <f t="shared" si="1198"/>
        <v>8459.0310400000017</v>
      </c>
      <c r="AB4518" s="45">
        <f t="shared" si="1199"/>
        <v>0.360294838419496</v>
      </c>
      <c r="AC4518" s="33">
        <f>IFERROR($X4518/VLOOKUP(CONCATENATE("USD",C4518),[1]GEINDICE!AR$1:AS$65536,2,0),"")</f>
        <v>3978.9309561739487</v>
      </c>
      <c r="AD4518" s="33">
        <f>IFERROR($AA4518/VLOOKUP(CONCATENATE("USD",C4518),[1]GEINDICE!AR$1:AS$65536,2,0),"")</f>
        <v>1433.5882859370238</v>
      </c>
      <c r="AE4518" s="33">
        <f>IFERROR($X4518/VLOOKUP(CONCATENATE("EUR",C4518),[1]GEINDICE!AR$1:AS$65536,2,0),"")</f>
        <v>3814.1629437088786</v>
      </c>
      <c r="AF4518" s="33">
        <f>IFERROR($AA4518/VLOOKUP(CONCATENATE("EUR",C4518),[1]GEINDICE!AR$1:AS$65536,2,0),"")</f>
        <v>1374.2232215092197</v>
      </c>
      <c r="AG4518" s="48" t="str">
        <f>VLOOKUP(E4518,[1]Apresentação!AW$1:AX$65536,2,0)</f>
        <v xml:space="preserve">                    4 - CERAMIC AUXILIARIES</v>
      </c>
      <c r="AH4518" s="48" t="str">
        <f t="shared" si="1200"/>
        <v xml:space="preserve">         5126000001 - PRODUKT PV BR</v>
      </c>
      <c r="AI4518" s="49" t="str">
        <f t="shared" si="1201"/>
        <v xml:space="preserve">     K00198 - PBG S.A</v>
      </c>
      <c r="AJ4518" t="str">
        <f t="shared" si="1202"/>
        <v xml:space="preserve">     90 - SALES</v>
      </c>
      <c r="AK4518" t="str">
        <f t="shared" si="1203"/>
        <v/>
      </c>
      <c r="AL4518">
        <f t="shared" si="1204"/>
        <v>1</v>
      </c>
      <c r="AM4518" t="str">
        <f t="shared" si="1205"/>
        <v>2025 1</v>
      </c>
      <c r="AN4518" t="str">
        <f t="shared" si="1206"/>
        <v xml:space="preserve">PBG </v>
      </c>
    </row>
    <row r="4519" spans="1:40" x14ac:dyDescent="0.35">
      <c r="A4519">
        <v>81082</v>
      </c>
      <c r="B4519" t="s">
        <v>274</v>
      </c>
      <c r="C4519" s="31">
        <v>45687</v>
      </c>
      <c r="D4519" t="s">
        <v>275</v>
      </c>
      <c r="E4519" t="s">
        <v>276</v>
      </c>
      <c r="F4519" t="s">
        <v>326</v>
      </c>
      <c r="G4519" t="s">
        <v>327</v>
      </c>
      <c r="H4519" t="s">
        <v>873</v>
      </c>
      <c r="I4519" t="s">
        <v>874</v>
      </c>
      <c r="J4519">
        <v>792</v>
      </c>
      <c r="K4519">
        <v>7349.76</v>
      </c>
      <c r="L4519">
        <v>3596.3622399999999</v>
      </c>
      <c r="M4519">
        <v>1480.24</v>
      </c>
      <c r="N4519">
        <v>9.2799999999999994</v>
      </c>
      <c r="O4519" s="32">
        <f t="shared" si="1190"/>
        <v>5869.52</v>
      </c>
      <c r="P4519" s="32">
        <f t="shared" si="1191"/>
        <v>2273.1577600000005</v>
      </c>
      <c r="Q4519">
        <v>708706</v>
      </c>
      <c r="R4519" t="s">
        <v>298</v>
      </c>
      <c r="S4519" t="s">
        <v>298</v>
      </c>
      <c r="T4519" t="str">
        <f t="shared" si="1192"/>
        <v>VEN</v>
      </c>
      <c r="U4519" t="s">
        <v>300</v>
      </c>
      <c r="V4519" s="33">
        <f t="shared" si="1193"/>
        <v>7349.76</v>
      </c>
      <c r="W4519">
        <f t="shared" si="1194"/>
        <v>792</v>
      </c>
      <c r="X4519" s="33">
        <f t="shared" si="1195"/>
        <v>5869.52</v>
      </c>
      <c r="Y4519" s="33">
        <f t="shared" si="1196"/>
        <v>1480.24</v>
      </c>
      <c r="Z4519" s="45">
        <f t="shared" si="1197"/>
        <v>0.28773153953326369</v>
      </c>
      <c r="AA4519" s="33">
        <f t="shared" si="1198"/>
        <v>2114.7577600000004</v>
      </c>
      <c r="AB4519" s="45">
        <f t="shared" si="1199"/>
        <v>0.360294838419496</v>
      </c>
      <c r="AC4519" s="33">
        <f>IFERROR($X4519/VLOOKUP(CONCATENATE("USD",C4519),[1]GEINDICE!AR$1:AS$65536,2,0),"")</f>
        <v>994.73273904348719</v>
      </c>
      <c r="AD4519" s="33">
        <f>IFERROR($AA4519/VLOOKUP(CONCATENATE("USD",C4519),[1]GEINDICE!AR$1:AS$65536,2,0),"")</f>
        <v>358.39707148425595</v>
      </c>
      <c r="AE4519" s="33">
        <f>IFERROR($X4519/VLOOKUP(CONCATENATE("EUR",C4519),[1]GEINDICE!AR$1:AS$65536,2,0),"")</f>
        <v>953.54073592721966</v>
      </c>
      <c r="AF4519" s="33">
        <f>IFERROR($AA4519/VLOOKUP(CONCATENATE("EUR",C4519),[1]GEINDICE!AR$1:AS$65536,2,0),"")</f>
        <v>343.55580537730492</v>
      </c>
      <c r="AG4519" s="48" t="str">
        <f>VLOOKUP(E4519,[1]Apresentação!AW$1:AX$65536,2,0)</f>
        <v xml:space="preserve">                    4 - CERAMIC AUXILIARIES</v>
      </c>
      <c r="AH4519" s="48" t="str">
        <f t="shared" si="1200"/>
        <v xml:space="preserve">         5126000001 - PRODUKT PV BR</v>
      </c>
      <c r="AI4519" s="49" t="str">
        <f t="shared" si="1201"/>
        <v xml:space="preserve">     K00198 - PBG S.A</v>
      </c>
      <c r="AJ4519" t="str">
        <f t="shared" si="1202"/>
        <v xml:space="preserve">     90 - SALES</v>
      </c>
      <c r="AK4519" t="str">
        <f t="shared" si="1203"/>
        <v/>
      </c>
      <c r="AL4519">
        <f t="shared" si="1204"/>
        <v>1</v>
      </c>
      <c r="AM4519" t="str">
        <f t="shared" si="1205"/>
        <v>2025 1</v>
      </c>
      <c r="AN4519" t="str">
        <f t="shared" si="1206"/>
        <v xml:space="preserve">PBG </v>
      </c>
    </row>
    <row r="4520" spans="1:40" x14ac:dyDescent="0.35">
      <c r="A4520">
        <v>82553</v>
      </c>
      <c r="B4520" t="s">
        <v>274</v>
      </c>
      <c r="C4520" s="31">
        <v>45804</v>
      </c>
      <c r="D4520" t="s">
        <v>275</v>
      </c>
      <c r="E4520" t="s">
        <v>276</v>
      </c>
      <c r="F4520" t="s">
        <v>326</v>
      </c>
      <c r="G4520" t="s">
        <v>327</v>
      </c>
      <c r="H4520" t="s">
        <v>873</v>
      </c>
      <c r="I4520" t="s">
        <v>874</v>
      </c>
      <c r="J4520">
        <v>3168</v>
      </c>
      <c r="K4520">
        <v>29399.040000000001</v>
      </c>
      <c r="L4520">
        <v>14457.88616</v>
      </c>
      <c r="M4520">
        <v>5920.96</v>
      </c>
      <c r="N4520">
        <v>9.2799999999999994</v>
      </c>
      <c r="O4520" s="32">
        <f t="shared" si="1190"/>
        <v>23478.080000000002</v>
      </c>
      <c r="P4520" s="32">
        <f t="shared" si="1191"/>
        <v>9020.1938400000017</v>
      </c>
      <c r="Q4520">
        <v>739745</v>
      </c>
      <c r="R4520" t="s">
        <v>298</v>
      </c>
      <c r="S4520" t="s">
        <v>298</v>
      </c>
      <c r="T4520" t="str">
        <f t="shared" si="1192"/>
        <v>VEN</v>
      </c>
      <c r="U4520" t="s">
        <v>300</v>
      </c>
      <c r="V4520" s="33">
        <f t="shared" si="1193"/>
        <v>29399.040000000001</v>
      </c>
      <c r="W4520">
        <f t="shared" si="1194"/>
        <v>3168</v>
      </c>
      <c r="X4520" s="33">
        <f t="shared" si="1195"/>
        <v>23478.080000000002</v>
      </c>
      <c r="Y4520" s="33">
        <f t="shared" si="1196"/>
        <v>5920.96</v>
      </c>
      <c r="Z4520" s="45">
        <f t="shared" si="1197"/>
        <v>0.28526760873824453</v>
      </c>
      <c r="AA4520" s="33">
        <f t="shared" si="1198"/>
        <v>8386.5938400000014</v>
      </c>
      <c r="AB4520" s="45">
        <f t="shared" si="1199"/>
        <v>0.35720952650301901</v>
      </c>
      <c r="AC4520" s="33">
        <f>IFERROR($X4520/VLOOKUP(CONCATENATE("USD",C4520),[1]GEINDICE!AR$1:AS$65536,2,0),"")</f>
        <v>4152.5460301738622</v>
      </c>
      <c r="AD4520" s="33">
        <f>IFERROR($AA4520/VLOOKUP(CONCATENATE("USD",C4520),[1]GEINDICE!AR$1:AS$65536,2,0),"")</f>
        <v>1483.3290012203968</v>
      </c>
      <c r="AE4520" s="33">
        <f>IFERROR($X4520/VLOOKUP(CONCATENATE("EUR",C4520),[1]GEINDICE!AR$1:AS$65536,2,0),"")</f>
        <v>3666.0441585209705</v>
      </c>
      <c r="AF4520" s="33">
        <f>IFERROR($AA4520/VLOOKUP(CONCATENATE("EUR",C4520),[1]GEINDICE!AR$1:AS$65536,2,0),"")</f>
        <v>1309.5458980044348</v>
      </c>
      <c r="AG4520" s="48" t="str">
        <f>VLOOKUP(E4520,[1]Apresentação!AW$1:AX$65536,2,0)</f>
        <v xml:space="preserve">                    4 - CERAMIC AUXILIARIES</v>
      </c>
      <c r="AH4520" s="48" t="str">
        <f t="shared" si="1200"/>
        <v xml:space="preserve">         5126000001 - PRODUKT PV BR</v>
      </c>
      <c r="AI4520" s="49" t="str">
        <f t="shared" si="1201"/>
        <v xml:space="preserve">     K00198 - PBG S.A</v>
      </c>
      <c r="AJ4520" t="str">
        <f t="shared" si="1202"/>
        <v xml:space="preserve">     90 - SALES</v>
      </c>
      <c r="AK4520" t="str">
        <f t="shared" si="1203"/>
        <v/>
      </c>
      <c r="AL4520">
        <f t="shared" si="1204"/>
        <v>5</v>
      </c>
      <c r="AM4520" t="str">
        <f t="shared" si="1205"/>
        <v>2025 5</v>
      </c>
      <c r="AN4520" t="str">
        <f t="shared" si="1206"/>
        <v xml:space="preserve">PBG </v>
      </c>
    </row>
    <row r="4521" spans="1:40" x14ac:dyDescent="0.35">
      <c r="A4521">
        <v>83755</v>
      </c>
      <c r="B4521" t="s">
        <v>274</v>
      </c>
      <c r="C4521" s="31">
        <v>45904</v>
      </c>
      <c r="D4521" t="s">
        <v>275</v>
      </c>
      <c r="E4521" t="s">
        <v>276</v>
      </c>
      <c r="F4521" t="s">
        <v>326</v>
      </c>
      <c r="G4521" t="s">
        <v>327</v>
      </c>
      <c r="H4521" t="s">
        <v>873</v>
      </c>
      <c r="I4521" t="s">
        <v>874</v>
      </c>
      <c r="J4521">
        <v>1584</v>
      </c>
      <c r="K4521">
        <v>14699.52</v>
      </c>
      <c r="L4521">
        <v>7253.7538199999999</v>
      </c>
      <c r="M4521">
        <v>2960.48</v>
      </c>
      <c r="N4521">
        <v>9.2799999999999994</v>
      </c>
      <c r="O4521" s="32">
        <f t="shared" si="1190"/>
        <v>11739.04</v>
      </c>
      <c r="P4521" s="32">
        <f t="shared" si="1191"/>
        <v>4485.286180000001</v>
      </c>
      <c r="Q4521">
        <v>760656</v>
      </c>
      <c r="R4521" t="s">
        <v>298</v>
      </c>
      <c r="S4521" t="s">
        <v>298</v>
      </c>
      <c r="T4521" t="str">
        <f t="shared" si="1192"/>
        <v>VEN</v>
      </c>
      <c r="U4521" t="s">
        <v>300</v>
      </c>
      <c r="V4521" s="33">
        <f t="shared" si="1193"/>
        <v>14699.52</v>
      </c>
      <c r="W4521">
        <f t="shared" si="1194"/>
        <v>1584</v>
      </c>
      <c r="X4521" s="33">
        <f t="shared" si="1195"/>
        <v>11739.04</v>
      </c>
      <c r="Y4521" s="33">
        <f t="shared" si="1196"/>
        <v>2960.48</v>
      </c>
      <c r="Z4521" s="45">
        <f t="shared" si="1197"/>
        <v>0.28357974818225362</v>
      </c>
      <c r="AA4521" s="33">
        <f t="shared" si="1198"/>
        <v>4168.4861800000008</v>
      </c>
      <c r="AB4521" s="45">
        <f t="shared" si="1199"/>
        <v>0.3550960027395767</v>
      </c>
      <c r="AC4521" s="33">
        <f>IFERROR($X4521/VLOOKUP(CONCATENATE("USD",C4521),[1]GEINDICE!AR$1:AS$65536,2,0),"")</f>
        <v>2150.5193544250465</v>
      </c>
      <c r="AD4521" s="33">
        <f>IFERROR($AA4521/VLOOKUP(CONCATENATE("USD",C4521),[1]GEINDICE!AR$1:AS$65536,2,0),"")</f>
        <v>763.640826570429</v>
      </c>
      <c r="AE4521" s="33">
        <f>IFERROR($X4521/VLOOKUP(CONCATENATE("EUR",C4521),[1]GEINDICE!AR$1:AS$65536,2,0),"")</f>
        <v>1846.1093288041768</v>
      </c>
      <c r="AF4521" s="33">
        <f>IFERROR($AA4521/VLOOKUP(CONCATENATE("EUR",C4521),[1]GEINDICE!AR$1:AS$65536,2,0),"")</f>
        <v>655.54604327860613</v>
      </c>
      <c r="AG4521" s="48" t="str">
        <f>VLOOKUP(E4521,[1]Apresentação!AW$1:AX$65536,2,0)</f>
        <v xml:space="preserve">                    4 - CERAMIC AUXILIARIES</v>
      </c>
      <c r="AH4521" s="48" t="str">
        <f t="shared" si="1200"/>
        <v xml:space="preserve">         5126000001 - PRODUKT PV BR</v>
      </c>
      <c r="AI4521" s="49" t="str">
        <f t="shared" si="1201"/>
        <v xml:space="preserve">     K00198 - PBG S.A</v>
      </c>
      <c r="AJ4521" t="str">
        <f t="shared" si="1202"/>
        <v xml:space="preserve">     90 - SALES</v>
      </c>
      <c r="AK4521" t="str">
        <f t="shared" si="1203"/>
        <v/>
      </c>
      <c r="AL4521">
        <f t="shared" si="1204"/>
        <v>9</v>
      </c>
      <c r="AM4521" t="str">
        <f t="shared" si="1205"/>
        <v>2025 9</v>
      </c>
      <c r="AN4521" t="str">
        <f t="shared" si="1206"/>
        <v xml:space="preserve">PBG </v>
      </c>
    </row>
    <row r="4522" spans="1:40" x14ac:dyDescent="0.35">
      <c r="A4522">
        <v>83235</v>
      </c>
      <c r="B4522" t="s">
        <v>274</v>
      </c>
      <c r="C4522" s="31">
        <v>45861</v>
      </c>
      <c r="D4522" t="s">
        <v>275</v>
      </c>
      <c r="E4522" t="s">
        <v>276</v>
      </c>
      <c r="F4522" t="s">
        <v>326</v>
      </c>
      <c r="G4522" t="s">
        <v>327</v>
      </c>
      <c r="H4522" t="s">
        <v>873</v>
      </c>
      <c r="I4522" t="s">
        <v>874</v>
      </c>
      <c r="J4522">
        <v>3960</v>
      </c>
      <c r="K4522">
        <v>36748.800000000003</v>
      </c>
      <c r="L4522">
        <v>18095.786540000001</v>
      </c>
      <c r="M4522">
        <v>7401.21</v>
      </c>
      <c r="N4522">
        <v>9.2799999999999994</v>
      </c>
      <c r="O4522" s="32">
        <f t="shared" si="1190"/>
        <v>29347.590000000004</v>
      </c>
      <c r="P4522" s="32">
        <f t="shared" si="1191"/>
        <v>11251.803460000003</v>
      </c>
      <c r="Q4522">
        <v>744662</v>
      </c>
      <c r="R4522" t="s">
        <v>298</v>
      </c>
      <c r="S4522" t="s">
        <v>298</v>
      </c>
      <c r="T4522" t="str">
        <f t="shared" si="1192"/>
        <v>VEN</v>
      </c>
      <c r="U4522" t="s">
        <v>300</v>
      </c>
      <c r="V4522" s="33">
        <f t="shared" si="1193"/>
        <v>36748.800000000003</v>
      </c>
      <c r="W4522">
        <f t="shared" si="1194"/>
        <v>3960</v>
      </c>
      <c r="X4522" s="33">
        <f t="shared" si="1195"/>
        <v>29347.590000000004</v>
      </c>
      <c r="Y4522" s="33">
        <f t="shared" si="1196"/>
        <v>7401.21</v>
      </c>
      <c r="Z4522" s="45">
        <f t="shared" si="1197"/>
        <v>0.28462979634709168</v>
      </c>
      <c r="AA4522" s="33">
        <f t="shared" si="1198"/>
        <v>10459.803460000003</v>
      </c>
      <c r="AB4522" s="45">
        <f t="shared" si="1199"/>
        <v>0.35641098502466478</v>
      </c>
      <c r="AC4522" s="33">
        <f>IFERROR($X4522/VLOOKUP(CONCATENATE("USD",C4522),[1]GEINDICE!AR$1:AS$65536,2,0),"")</f>
        <v>5284.3311666096479</v>
      </c>
      <c r="AD4522" s="33">
        <f>IFERROR($AA4522/VLOOKUP(CONCATENATE("USD",C4522),[1]GEINDICE!AR$1:AS$65536,2,0),"")</f>
        <v>1883.3936762878807</v>
      </c>
      <c r="AE4522" s="33">
        <f>IFERROR($X4522/VLOOKUP(CONCATENATE("EUR",C4522),[1]GEINDICE!AR$1:AS$65536,2,0),"")</f>
        <v>4498.4733058446636</v>
      </c>
      <c r="AF4522" s="33">
        <f>IFERROR($AA4522/VLOOKUP(CONCATENATE("EUR",C4522),[1]GEINDICE!AR$1:AS$65536,2,0),"")</f>
        <v>1603.3053020432567</v>
      </c>
      <c r="AG4522" s="48" t="str">
        <f>VLOOKUP(E4522,[1]Apresentação!AW$1:AX$65536,2,0)</f>
        <v xml:space="preserve">                    4 - CERAMIC AUXILIARIES</v>
      </c>
      <c r="AH4522" s="48" t="str">
        <f t="shared" si="1200"/>
        <v xml:space="preserve">         5126000001 - PRODUKT PV BR</v>
      </c>
      <c r="AI4522" s="49" t="str">
        <f t="shared" si="1201"/>
        <v xml:space="preserve">     K00198 - PBG S.A</v>
      </c>
      <c r="AJ4522" t="str">
        <f t="shared" si="1202"/>
        <v xml:space="preserve">     90 - SALES</v>
      </c>
      <c r="AK4522" t="str">
        <f t="shared" si="1203"/>
        <v/>
      </c>
      <c r="AL4522">
        <f t="shared" si="1204"/>
        <v>7</v>
      </c>
      <c r="AM4522" t="str">
        <f t="shared" si="1205"/>
        <v>2025 7</v>
      </c>
      <c r="AN4522" t="str">
        <f t="shared" si="1206"/>
        <v xml:space="preserve">PBG </v>
      </c>
    </row>
    <row r="4523" spans="1:40" x14ac:dyDescent="0.35">
      <c r="A4523">
        <v>83549</v>
      </c>
      <c r="B4523" t="s">
        <v>274</v>
      </c>
      <c r="C4523" s="31">
        <v>45888</v>
      </c>
      <c r="D4523" t="s">
        <v>275</v>
      </c>
      <c r="E4523" t="s">
        <v>276</v>
      </c>
      <c r="F4523" t="s">
        <v>326</v>
      </c>
      <c r="G4523" t="s">
        <v>327</v>
      </c>
      <c r="H4523" t="s">
        <v>873</v>
      </c>
      <c r="I4523" t="s">
        <v>874</v>
      </c>
      <c r="J4523">
        <v>3168</v>
      </c>
      <c r="K4523">
        <v>29399.040000000001</v>
      </c>
      <c r="L4523">
        <v>14476.62923</v>
      </c>
      <c r="M4523">
        <v>5920.96</v>
      </c>
      <c r="N4523">
        <v>9.2799999999999994</v>
      </c>
      <c r="O4523" s="32">
        <f t="shared" si="1190"/>
        <v>23478.080000000002</v>
      </c>
      <c r="P4523" s="32">
        <f t="shared" si="1191"/>
        <v>9001.4507700000013</v>
      </c>
      <c r="Q4523">
        <v>757865</v>
      </c>
      <c r="R4523" t="s">
        <v>298</v>
      </c>
      <c r="S4523" t="s">
        <v>298</v>
      </c>
      <c r="T4523" t="str">
        <f t="shared" si="1192"/>
        <v>VEN</v>
      </c>
      <c r="U4523" t="s">
        <v>293</v>
      </c>
      <c r="V4523" s="33">
        <f t="shared" si="1193"/>
        <v>29399.040000000001</v>
      </c>
      <c r="W4523">
        <f t="shared" si="1194"/>
        <v>3168</v>
      </c>
      <c r="X4523" s="33">
        <f t="shared" si="1195"/>
        <v>23478.080000000002</v>
      </c>
      <c r="Y4523" s="33">
        <f t="shared" si="1196"/>
        <v>5920.96</v>
      </c>
      <c r="Z4523" s="45">
        <f t="shared" si="1197"/>
        <v>0.28463006853285006</v>
      </c>
      <c r="AA4523" s="33">
        <f t="shared" si="1198"/>
        <v>8367.8507700000009</v>
      </c>
      <c r="AB4523" s="45">
        <f t="shared" si="1199"/>
        <v>0.35641120440853769</v>
      </c>
      <c r="AC4523" s="33">
        <f>IFERROR($X4523/VLOOKUP(CONCATENATE("USD",C4523),[1]GEINDICE!AR$1:AS$65536,2,0),"")</f>
        <v>4290.8984574895821</v>
      </c>
      <c r="AD4523" s="33">
        <f>IFERROR($AA4523/VLOOKUP(CONCATENATE("USD",C4523),[1]GEINDICE!AR$1:AS$65536,2,0),"")</f>
        <v>1529.3242872285987</v>
      </c>
      <c r="AE4523" s="33">
        <f>IFERROR($X4523/VLOOKUP(CONCATENATE("EUR",C4523),[1]GEINDICE!AR$1:AS$65536,2,0),"")</f>
        <v>3680.0075236288972</v>
      </c>
      <c r="AF4523" s="33">
        <f>IFERROR($AA4523/VLOOKUP(CONCATENATE("EUR",C4523),[1]GEINDICE!AR$1:AS$65536,2,0),"")</f>
        <v>1311.5959137290554</v>
      </c>
      <c r="AG4523" s="48" t="str">
        <f>VLOOKUP(E4523,[1]Apresentação!AW$1:AX$65536,2,0)</f>
        <v xml:space="preserve">                    4 - CERAMIC AUXILIARIES</v>
      </c>
      <c r="AH4523" s="48" t="str">
        <f t="shared" si="1200"/>
        <v xml:space="preserve">         5126000001 - PRODUKT PV BR</v>
      </c>
      <c r="AI4523" s="49" t="str">
        <f t="shared" si="1201"/>
        <v xml:space="preserve">     K00198 - PBG S.A</v>
      </c>
      <c r="AJ4523" t="str">
        <f t="shared" si="1202"/>
        <v xml:space="preserve">     90 - SALES</v>
      </c>
      <c r="AK4523" t="str">
        <f t="shared" si="1203"/>
        <v/>
      </c>
      <c r="AL4523">
        <f t="shared" si="1204"/>
        <v>8</v>
      </c>
      <c r="AM4523" t="str">
        <f t="shared" si="1205"/>
        <v>2025 8</v>
      </c>
      <c r="AN4523" t="str">
        <f t="shared" si="1206"/>
        <v xml:space="preserve">PBG </v>
      </c>
    </row>
    <row r="4524" spans="1:40" x14ac:dyDescent="0.35">
      <c r="A4524">
        <v>82777</v>
      </c>
      <c r="B4524" t="s">
        <v>274</v>
      </c>
      <c r="C4524" s="31">
        <v>45821</v>
      </c>
      <c r="D4524" t="s">
        <v>275</v>
      </c>
      <c r="E4524" t="s">
        <v>276</v>
      </c>
      <c r="F4524" t="s">
        <v>326</v>
      </c>
      <c r="G4524" t="s">
        <v>327</v>
      </c>
      <c r="H4524" t="s">
        <v>873</v>
      </c>
      <c r="I4524" t="s">
        <v>874</v>
      </c>
      <c r="J4524">
        <v>1584</v>
      </c>
      <c r="K4524">
        <v>14699.52</v>
      </c>
      <c r="L4524">
        <v>7238.3146200000001</v>
      </c>
      <c r="M4524">
        <v>2960.48</v>
      </c>
      <c r="N4524">
        <v>9.2799999999999994</v>
      </c>
      <c r="O4524" s="32">
        <f t="shared" si="1190"/>
        <v>11739.04</v>
      </c>
      <c r="P4524" s="32">
        <f t="shared" si="1191"/>
        <v>4500.7253800000008</v>
      </c>
      <c r="Q4524">
        <v>741370</v>
      </c>
      <c r="R4524" t="s">
        <v>298</v>
      </c>
      <c r="S4524" t="s">
        <v>298</v>
      </c>
      <c r="T4524" t="str">
        <f t="shared" si="1192"/>
        <v>VEN</v>
      </c>
      <c r="U4524" t="s">
        <v>300</v>
      </c>
      <c r="V4524" s="33">
        <f t="shared" si="1193"/>
        <v>14699.52</v>
      </c>
      <c r="W4524">
        <f t="shared" si="1194"/>
        <v>1584</v>
      </c>
      <c r="X4524" s="33">
        <f t="shared" si="1195"/>
        <v>11739.04</v>
      </c>
      <c r="Y4524" s="33">
        <f t="shared" si="1196"/>
        <v>2960.48</v>
      </c>
      <c r="Z4524" s="45">
        <f t="shared" si="1197"/>
        <v>0.28463006819270292</v>
      </c>
      <c r="AA4524" s="33">
        <f t="shared" si="1198"/>
        <v>4183.9253800000006</v>
      </c>
      <c r="AB4524" s="45">
        <f t="shared" si="1199"/>
        <v>0.3564112039826085</v>
      </c>
      <c r="AC4524" s="33">
        <f>IFERROR($X4524/VLOOKUP(CONCATENATE("USD",C4524),[1]GEINDICE!AR$1:AS$65536,2,0),"")</f>
        <v>2109.3653417666933</v>
      </c>
      <c r="AD4524" s="33">
        <f>IFERROR($AA4524/VLOOKUP(CONCATENATE("USD",C4524),[1]GEINDICE!AR$1:AS$65536,2,0),"")</f>
        <v>751.80144109825358</v>
      </c>
      <c r="AE4524" s="33">
        <f>IFERROR($X4524/VLOOKUP(CONCATENATE("EUR",C4524),[1]GEINDICE!AR$1:AS$65536,2,0),"")</f>
        <v>1825.0143805481709</v>
      </c>
      <c r="AF4524" s="33">
        <f>IFERROR($AA4524/VLOOKUP(CONCATENATE("EUR",C4524),[1]GEINDICE!AR$1:AS$65536,2,0),"")</f>
        <v>650.45557265674802</v>
      </c>
      <c r="AG4524" s="48" t="str">
        <f>VLOOKUP(E4524,[1]Apresentação!AW$1:AX$65536,2,0)</f>
        <v xml:space="preserve">                    4 - CERAMIC AUXILIARIES</v>
      </c>
      <c r="AH4524" s="48" t="str">
        <f t="shared" si="1200"/>
        <v xml:space="preserve">         5126000001 - PRODUKT PV BR</v>
      </c>
      <c r="AI4524" s="49" t="str">
        <f t="shared" si="1201"/>
        <v xml:space="preserve">     K00198 - PBG S.A</v>
      </c>
      <c r="AJ4524" t="str">
        <f t="shared" si="1202"/>
        <v xml:space="preserve">     90 - SALES</v>
      </c>
      <c r="AK4524" t="str">
        <f t="shared" si="1203"/>
        <v/>
      </c>
      <c r="AL4524">
        <f t="shared" si="1204"/>
        <v>6</v>
      </c>
      <c r="AM4524" t="str">
        <f t="shared" si="1205"/>
        <v>2025 6</v>
      </c>
      <c r="AN4524" t="str">
        <f t="shared" si="1206"/>
        <v xml:space="preserve">PBG </v>
      </c>
    </row>
    <row r="4525" spans="1:40" x14ac:dyDescent="0.35">
      <c r="A4525">
        <v>83029</v>
      </c>
      <c r="B4525" t="s">
        <v>274</v>
      </c>
      <c r="C4525" s="31">
        <v>45846</v>
      </c>
      <c r="D4525" t="s">
        <v>275</v>
      </c>
      <c r="E4525" t="s">
        <v>276</v>
      </c>
      <c r="F4525" t="s">
        <v>326</v>
      </c>
      <c r="G4525" t="s">
        <v>327</v>
      </c>
      <c r="H4525" t="s">
        <v>873</v>
      </c>
      <c r="I4525" t="s">
        <v>874</v>
      </c>
      <c r="J4525">
        <v>1584</v>
      </c>
      <c r="K4525">
        <v>14699.52</v>
      </c>
      <c r="L4525">
        <v>7238.3146200000001</v>
      </c>
      <c r="M4525">
        <v>2960.48</v>
      </c>
      <c r="N4525">
        <v>9.2799999999999994</v>
      </c>
      <c r="O4525" s="32">
        <f t="shared" si="1190"/>
        <v>11739.04</v>
      </c>
      <c r="P4525" s="32">
        <f t="shared" si="1191"/>
        <v>4500.7253800000008</v>
      </c>
      <c r="Q4525">
        <v>743203</v>
      </c>
      <c r="R4525" t="s">
        <v>298</v>
      </c>
      <c r="S4525" t="s">
        <v>298</v>
      </c>
      <c r="T4525" t="str">
        <f t="shared" si="1192"/>
        <v>VEN</v>
      </c>
      <c r="U4525" t="s">
        <v>300</v>
      </c>
      <c r="V4525" s="33">
        <f t="shared" si="1193"/>
        <v>14699.52</v>
      </c>
      <c r="W4525">
        <f t="shared" si="1194"/>
        <v>1584</v>
      </c>
      <c r="X4525" s="33">
        <f t="shared" si="1195"/>
        <v>11739.04</v>
      </c>
      <c r="Y4525" s="33">
        <f t="shared" si="1196"/>
        <v>2960.48</v>
      </c>
      <c r="Z4525" s="45">
        <f t="shared" si="1197"/>
        <v>0.28463006819270292</v>
      </c>
      <c r="AA4525" s="33">
        <f t="shared" si="1198"/>
        <v>4183.9253800000006</v>
      </c>
      <c r="AB4525" s="45">
        <f t="shared" si="1199"/>
        <v>0.3564112039826085</v>
      </c>
      <c r="AC4525" s="33">
        <f>IFERROR($X4525/VLOOKUP(CONCATENATE("USD",C4525),[1]GEINDICE!AR$1:AS$65536,2,0),"")</f>
        <v>2151.1498781404043</v>
      </c>
      <c r="AD4525" s="33">
        <f>IFERROR($AA4525/VLOOKUP(CONCATENATE("USD",C4525),[1]GEINDICE!AR$1:AS$65536,2,0),"")</f>
        <v>766.69391801506299</v>
      </c>
      <c r="AE4525" s="33">
        <f>IFERROR($X4525/VLOOKUP(CONCATENATE("EUR",C4525),[1]GEINDICE!AR$1:AS$65536,2,0),"")</f>
        <v>1837.3254867589055</v>
      </c>
      <c r="AF4525" s="33">
        <f>IFERROR($AA4525/VLOOKUP(CONCATENATE("EUR",C4525),[1]GEINDICE!AR$1:AS$65536,2,0),"")</f>
        <v>654.84338884367378</v>
      </c>
      <c r="AG4525" s="48" t="str">
        <f>VLOOKUP(E4525,[1]Apresentação!AW$1:AX$65536,2,0)</f>
        <v xml:space="preserve">                    4 - CERAMIC AUXILIARIES</v>
      </c>
      <c r="AH4525" s="48" t="str">
        <f t="shared" si="1200"/>
        <v xml:space="preserve">         5126000001 - PRODUKT PV BR</v>
      </c>
      <c r="AI4525" s="49" t="str">
        <f t="shared" si="1201"/>
        <v xml:space="preserve">     K00198 - PBG S.A</v>
      </c>
      <c r="AJ4525" t="str">
        <f t="shared" si="1202"/>
        <v xml:space="preserve">     90 - SALES</v>
      </c>
      <c r="AK4525" t="str">
        <f t="shared" si="1203"/>
        <v/>
      </c>
      <c r="AL4525">
        <f t="shared" si="1204"/>
        <v>7</v>
      </c>
      <c r="AM4525" t="str">
        <f t="shared" si="1205"/>
        <v>2025 7</v>
      </c>
      <c r="AN4525" t="str">
        <f t="shared" si="1206"/>
        <v xml:space="preserve">PBG </v>
      </c>
    </row>
    <row r="4526" spans="1:40" x14ac:dyDescent="0.35">
      <c r="A4526">
        <v>82913</v>
      </c>
      <c r="B4526" t="s">
        <v>274</v>
      </c>
      <c r="C4526" s="31">
        <v>45835</v>
      </c>
      <c r="D4526" t="s">
        <v>275</v>
      </c>
      <c r="E4526" t="s">
        <v>276</v>
      </c>
      <c r="F4526" t="s">
        <v>326</v>
      </c>
      <c r="G4526" t="s">
        <v>327</v>
      </c>
      <c r="H4526" t="s">
        <v>873</v>
      </c>
      <c r="I4526" t="s">
        <v>874</v>
      </c>
      <c r="J4526">
        <v>2376</v>
      </c>
      <c r="K4526">
        <v>22049.279999999999</v>
      </c>
      <c r="L4526">
        <v>10857.47193</v>
      </c>
      <c r="M4526">
        <v>4440.7299999999996</v>
      </c>
      <c r="N4526">
        <v>9.2799999999999994</v>
      </c>
      <c r="O4526" s="32">
        <f t="shared" si="1190"/>
        <v>17608.55</v>
      </c>
      <c r="P4526" s="32">
        <f t="shared" si="1191"/>
        <v>6751.0780699999996</v>
      </c>
      <c r="Q4526">
        <v>742253</v>
      </c>
      <c r="R4526" t="s">
        <v>298</v>
      </c>
      <c r="S4526" t="s">
        <v>298</v>
      </c>
      <c r="T4526" t="str">
        <f t="shared" si="1192"/>
        <v>VEN</v>
      </c>
      <c r="U4526" t="s">
        <v>300</v>
      </c>
      <c r="V4526" s="33">
        <f t="shared" si="1193"/>
        <v>22049.279999999999</v>
      </c>
      <c r="W4526">
        <f t="shared" si="1194"/>
        <v>2376</v>
      </c>
      <c r="X4526" s="33">
        <f t="shared" si="1195"/>
        <v>17608.55</v>
      </c>
      <c r="Y4526" s="33">
        <f t="shared" si="1196"/>
        <v>4440.7299999999996</v>
      </c>
      <c r="Z4526" s="45">
        <f t="shared" si="1197"/>
        <v>0.28462961466315456</v>
      </c>
      <c r="AA4526" s="33">
        <f t="shared" si="1198"/>
        <v>6275.8780699999998</v>
      </c>
      <c r="AB4526" s="45">
        <f t="shared" si="1199"/>
        <v>0.35641083848471339</v>
      </c>
      <c r="AC4526" s="33">
        <f>IFERROR($X4526/VLOOKUP(CONCATENATE("USD",C4526),[1]GEINDICE!AR$1:AS$65536,2,0),"")</f>
        <v>3215.6449168173267</v>
      </c>
      <c r="AD4526" s="33">
        <f>IFERROR($AA4526/VLOOKUP(CONCATENATE("USD",C4526),[1]GEINDICE!AR$1:AS$65536,2,0),"")</f>
        <v>1146.0907010719698</v>
      </c>
      <c r="AE4526" s="33">
        <f>IFERROR($X4526/VLOOKUP(CONCATENATE("EUR",C4526),[1]GEINDICE!AR$1:AS$65536,2,0),"")</f>
        <v>2742.8075203663607</v>
      </c>
      <c r="AF4526" s="33">
        <f>IFERROR($AA4526/VLOOKUP(CONCATENATE("EUR",C4526),[1]GEINDICE!AR$1:AS$65536,2,0),"")</f>
        <v>977.56632813595218</v>
      </c>
      <c r="AG4526" s="48" t="str">
        <f>VLOOKUP(E4526,[1]Apresentação!AW$1:AX$65536,2,0)</f>
        <v xml:space="preserve">                    4 - CERAMIC AUXILIARIES</v>
      </c>
      <c r="AH4526" s="48" t="str">
        <f t="shared" si="1200"/>
        <v xml:space="preserve">         5126000001 - PRODUKT PV BR</v>
      </c>
      <c r="AI4526" s="49" t="str">
        <f t="shared" si="1201"/>
        <v xml:space="preserve">     K00198 - PBG S.A</v>
      </c>
      <c r="AJ4526" t="str">
        <f t="shared" si="1202"/>
        <v xml:space="preserve">     90 - SALES</v>
      </c>
      <c r="AK4526" t="str">
        <f t="shared" si="1203"/>
        <v/>
      </c>
      <c r="AL4526">
        <f t="shared" si="1204"/>
        <v>6</v>
      </c>
      <c r="AM4526" t="str">
        <f t="shared" si="1205"/>
        <v>2025 6</v>
      </c>
      <c r="AN4526" t="str">
        <f t="shared" si="1206"/>
        <v xml:space="preserve">PBG </v>
      </c>
    </row>
    <row r="4527" spans="1:40" x14ac:dyDescent="0.35">
      <c r="A4527">
        <v>84178</v>
      </c>
      <c r="B4527" t="s">
        <v>274</v>
      </c>
      <c r="C4527" s="31">
        <v>45939</v>
      </c>
      <c r="D4527" t="s">
        <v>275</v>
      </c>
      <c r="E4527" t="s">
        <v>276</v>
      </c>
      <c r="F4527" t="s">
        <v>326</v>
      </c>
      <c r="G4527" t="s">
        <v>327</v>
      </c>
      <c r="H4527" t="s">
        <v>873</v>
      </c>
      <c r="I4527" t="s">
        <v>874</v>
      </c>
      <c r="J4527">
        <v>11088</v>
      </c>
      <c r="K4527">
        <v>102896.64</v>
      </c>
      <c r="L4527">
        <v>50714.519939999998</v>
      </c>
      <c r="M4527">
        <v>20723.39</v>
      </c>
      <c r="N4527">
        <v>9.2799999999999994</v>
      </c>
      <c r="O4527" s="32">
        <f t="shared" si="1190"/>
        <v>82173.25</v>
      </c>
      <c r="P4527" s="32">
        <f t="shared" si="1191"/>
        <v>31458.730060000002</v>
      </c>
      <c r="Q4527">
        <v>763774</v>
      </c>
      <c r="R4527" t="s">
        <v>298</v>
      </c>
      <c r="S4527" t="s">
        <v>298</v>
      </c>
      <c r="T4527" t="str">
        <f t="shared" si="1192"/>
        <v>VEN</v>
      </c>
      <c r="U4527" t="s">
        <v>300</v>
      </c>
      <c r="V4527" s="33">
        <f t="shared" si="1193"/>
        <v>102896.64</v>
      </c>
      <c r="W4527">
        <f t="shared" si="1194"/>
        <v>11088</v>
      </c>
      <c r="X4527" s="33">
        <f t="shared" si="1195"/>
        <v>82173.25</v>
      </c>
      <c r="Y4527" s="33">
        <f t="shared" si="1196"/>
        <v>20723.39</v>
      </c>
      <c r="Z4527" s="45">
        <f t="shared" si="1197"/>
        <v>0.28417963949065783</v>
      </c>
      <c r="AA4527" s="33">
        <f t="shared" si="1198"/>
        <v>29241.130060000003</v>
      </c>
      <c r="AB4527" s="45">
        <f t="shared" si="1199"/>
        <v>0.3558473111383571</v>
      </c>
      <c r="AC4527" s="33">
        <f>IFERROR($X4527/VLOOKUP(CONCATENATE("USD",C4527),[1]GEINDICE!AR$1:AS$65536,2,0),"")</f>
        <v>15348.584183196979</v>
      </c>
      <c r="AD4527" s="33">
        <f>IFERROR($AA4527/VLOOKUP(CONCATENATE("USD",C4527),[1]GEINDICE!AR$1:AS$65536,2,0),"")</f>
        <v>5461.7524113713625</v>
      </c>
      <c r="AE4527" s="33">
        <f>IFERROR($X4527/VLOOKUP(CONCATENATE("EUR",C4527),[1]GEINDICE!AR$1:AS$65536,2,0),"")</f>
        <v>13277.306511552755</v>
      </c>
      <c r="AF4527" s="33">
        <f>IFERROR($AA4527/VLOOKUP(CONCATENATE("EUR",C4527),[1]GEINDICE!AR$1:AS$65536,2,0),"")</f>
        <v>4724.6938212958476</v>
      </c>
      <c r="AG4527" s="48" t="str">
        <f>VLOOKUP(E4527,[1]Apresentação!AW$1:AX$65536,2,0)</f>
        <v xml:space="preserve">                    4 - CERAMIC AUXILIARIES</v>
      </c>
      <c r="AH4527" s="48" t="str">
        <f t="shared" si="1200"/>
        <v xml:space="preserve">         5126000001 - PRODUKT PV BR</v>
      </c>
      <c r="AI4527" s="49" t="str">
        <f t="shared" si="1201"/>
        <v xml:space="preserve">     K00198 - PBG S.A</v>
      </c>
      <c r="AJ4527" t="str">
        <f t="shared" si="1202"/>
        <v xml:space="preserve">     90 - SALES</v>
      </c>
      <c r="AK4527" t="str">
        <f t="shared" si="1203"/>
        <v/>
      </c>
      <c r="AL4527">
        <f t="shared" si="1204"/>
        <v>10</v>
      </c>
      <c r="AM4527" t="str">
        <f t="shared" si="1205"/>
        <v>2025 10</v>
      </c>
      <c r="AN4527" t="str">
        <f t="shared" si="1206"/>
        <v xml:space="preserve">PBG </v>
      </c>
    </row>
    <row r="4528" spans="1:40" x14ac:dyDescent="0.35">
      <c r="A4528">
        <v>83028</v>
      </c>
      <c r="B4528" t="s">
        <v>274</v>
      </c>
      <c r="C4528" s="31">
        <v>45846</v>
      </c>
      <c r="D4528" t="s">
        <v>275</v>
      </c>
      <c r="E4528" t="s">
        <v>276</v>
      </c>
      <c r="F4528" t="s">
        <v>909</v>
      </c>
      <c r="G4528" t="s">
        <v>910</v>
      </c>
      <c r="H4528" t="s">
        <v>911</v>
      </c>
      <c r="I4528" t="s">
        <v>912</v>
      </c>
      <c r="J4528">
        <v>5</v>
      </c>
      <c r="K4528">
        <v>46.84</v>
      </c>
      <c r="L4528">
        <v>14.65376</v>
      </c>
      <c r="M4528">
        <v>9.43</v>
      </c>
      <c r="N4528">
        <v>9.3680000000000003</v>
      </c>
      <c r="O4528" s="32">
        <f t="shared" si="1190"/>
        <v>37.410000000000004</v>
      </c>
      <c r="P4528" s="32">
        <f t="shared" si="1191"/>
        <v>22.756240000000005</v>
      </c>
      <c r="Q4528">
        <v>743196</v>
      </c>
      <c r="R4528" t="s">
        <v>298</v>
      </c>
      <c r="S4528" t="s">
        <v>298</v>
      </c>
      <c r="T4528" t="str">
        <f t="shared" si="1192"/>
        <v>VEN</v>
      </c>
      <c r="U4528" t="s">
        <v>300</v>
      </c>
      <c r="V4528" s="33">
        <f t="shared" si="1193"/>
        <v>46.84</v>
      </c>
      <c r="W4528">
        <f t="shared" si="1194"/>
        <v>5</v>
      </c>
      <c r="X4528" s="33">
        <f t="shared" si="1195"/>
        <v>37.410000000000004</v>
      </c>
      <c r="Y4528" s="33">
        <f t="shared" si="1196"/>
        <v>9.43</v>
      </c>
      <c r="Z4528" s="45">
        <f t="shared" si="1197"/>
        <v>0.46447993168232288</v>
      </c>
      <c r="AA4528" s="33">
        <f t="shared" si="1198"/>
        <v>21.756240000000005</v>
      </c>
      <c r="AB4528" s="45">
        <f t="shared" si="1199"/>
        <v>0.58156214915797921</v>
      </c>
      <c r="AC4528" s="33">
        <f>IFERROR($X4528/VLOOKUP(CONCATENATE("USD",C4528),[1]GEINDICE!AR$1:AS$65536,2,0),"")</f>
        <v>6.8552894394458592</v>
      </c>
      <c r="AD4528" s="33">
        <f>IFERROR($AA4528/VLOOKUP(CONCATENATE("USD",C4528),[1]GEINDICE!AR$1:AS$65536,2,0),"")</f>
        <v>3.9867768595041326</v>
      </c>
      <c r="AE4528" s="33">
        <f>IFERROR($X4528/VLOOKUP(CONCATENATE("EUR",C4528),[1]GEINDICE!AR$1:AS$65536,2,0),"")</f>
        <v>5.8551931384210851</v>
      </c>
      <c r="AF4528" s="33">
        <f>IFERROR($AA4528/VLOOKUP(CONCATENATE("EUR",C4528),[1]GEINDICE!AR$1:AS$65536,2,0),"")</f>
        <v>3.4051587053152201</v>
      </c>
      <c r="AG4528" s="48" t="str">
        <f>VLOOKUP(E4528,[1]Apresentação!AW$1:AX$65536,2,0)</f>
        <v xml:space="preserve">                    4 - CERAMIC AUXILIARIES</v>
      </c>
      <c r="AH4528" s="48" t="str">
        <f t="shared" si="1200"/>
        <v xml:space="preserve">         5108001002 - ROTOCER UG 1450 CONC BR</v>
      </c>
      <c r="AI4528" s="49" t="str">
        <f t="shared" si="1201"/>
        <v xml:space="preserve">     K00371 - INDUSTRIA E COMERCIO DE CERAMICA CASA SANTAMARINA EIRELI ME</v>
      </c>
      <c r="AJ4528" t="str">
        <f t="shared" si="1202"/>
        <v xml:space="preserve">     90 - SALES</v>
      </c>
      <c r="AK4528" t="str">
        <f t="shared" si="1203"/>
        <v/>
      </c>
      <c r="AL4528">
        <f t="shared" si="1204"/>
        <v>7</v>
      </c>
      <c r="AM4528" t="str">
        <f t="shared" si="1205"/>
        <v>2025 7</v>
      </c>
      <c r="AN4528" t="str">
        <f t="shared" si="1206"/>
        <v xml:space="preserve">INDUSTRIA </v>
      </c>
    </row>
    <row r="4529" spans="1:40" x14ac:dyDescent="0.35">
      <c r="A4529">
        <v>81942</v>
      </c>
      <c r="B4529" t="s">
        <v>274</v>
      </c>
      <c r="C4529" s="31">
        <v>45754</v>
      </c>
      <c r="D4529" t="s">
        <v>275</v>
      </c>
      <c r="E4529" t="s">
        <v>276</v>
      </c>
      <c r="F4529" t="s">
        <v>937</v>
      </c>
      <c r="G4529" t="s">
        <v>938</v>
      </c>
      <c r="H4529" t="s">
        <v>939</v>
      </c>
      <c r="I4529" t="s">
        <v>940</v>
      </c>
      <c r="J4529">
        <v>100</v>
      </c>
      <c r="K4529">
        <v>4287.7</v>
      </c>
      <c r="L4529">
        <v>2301.5020100000002</v>
      </c>
      <c r="M4529">
        <v>552.26</v>
      </c>
      <c r="N4529">
        <v>42.877000000000002</v>
      </c>
      <c r="O4529" s="32">
        <f t="shared" si="1190"/>
        <v>3735.4399999999996</v>
      </c>
      <c r="P4529" s="32">
        <f t="shared" si="1191"/>
        <v>1433.9379899999994</v>
      </c>
      <c r="Q4529">
        <v>726769</v>
      </c>
      <c r="R4529" t="s">
        <v>281</v>
      </c>
      <c r="S4529" t="s">
        <v>292</v>
      </c>
      <c r="T4529" t="str">
        <f t="shared" si="1192"/>
        <v>VEN</v>
      </c>
      <c r="U4529" t="s">
        <v>293</v>
      </c>
      <c r="V4529" s="33">
        <f t="shared" si="1193"/>
        <v>4287.7</v>
      </c>
      <c r="W4529">
        <f t="shared" si="1194"/>
        <v>100</v>
      </c>
      <c r="X4529" s="33">
        <f t="shared" si="1195"/>
        <v>3735.4399999999996</v>
      </c>
      <c r="Y4529" s="33">
        <f t="shared" si="1196"/>
        <v>552.26</v>
      </c>
      <c r="Z4529" s="45">
        <f t="shared" si="1197"/>
        <v>0.32976607271963976</v>
      </c>
      <c r="AA4529" s="33">
        <f t="shared" si="1198"/>
        <v>1413.9379899999994</v>
      </c>
      <c r="AB4529" s="45">
        <f t="shared" si="1199"/>
        <v>0.37851979686462628</v>
      </c>
      <c r="AC4529" s="33">
        <f>IFERROR($X4529/VLOOKUP(CONCATENATE("USD",C4529),[1]GEINDICE!AR$1:AS$65536,2,0),"")</f>
        <v>634.44808668919939</v>
      </c>
      <c r="AD4529" s="33">
        <f>IFERROR($AA4529/VLOOKUP(CONCATENATE("USD",C4529),[1]GEINDICE!AR$1:AS$65536,2,0),"")</f>
        <v>240.15116089474657</v>
      </c>
      <c r="AE4529" s="33">
        <f>IFERROR($X4529/VLOOKUP(CONCATENATE("EUR",C4529),[1]GEINDICE!AR$1:AS$65536,2,0),"")</f>
        <v>581.37334246404771</v>
      </c>
      <c r="AF4529" s="33">
        <f>IFERROR($AA4529/VLOOKUP(CONCATENATE("EUR",C4529),[1]GEINDICE!AR$1:AS$65536,2,0),"")</f>
        <v>220.06131949200017</v>
      </c>
      <c r="AG4529" s="48" t="str">
        <f>VLOOKUP(E4529,[1]Apresentação!AW$1:AX$65536,2,0)</f>
        <v xml:space="preserve">                    4 - CERAMIC AUXILIARIES</v>
      </c>
      <c r="AH4529" s="48" t="str">
        <f t="shared" si="1200"/>
        <v xml:space="preserve">         5101000346 - SILUBIT BL 05</v>
      </c>
      <c r="AI4529" s="49" t="str">
        <f t="shared" si="1201"/>
        <v xml:space="preserve">     K00381 - QUANTA MINERAL S.A</v>
      </c>
      <c r="AJ4529" t="str">
        <f t="shared" si="1202"/>
        <v xml:space="preserve">     93 - RESALES</v>
      </c>
      <c r="AK4529" t="str">
        <f t="shared" si="1203"/>
        <v/>
      </c>
      <c r="AL4529">
        <f t="shared" si="1204"/>
        <v>4</v>
      </c>
      <c r="AM4529" t="str">
        <f t="shared" si="1205"/>
        <v>2025 4</v>
      </c>
      <c r="AN4529" t="str">
        <f t="shared" si="1206"/>
        <v xml:space="preserve">QUANTA </v>
      </c>
    </row>
    <row r="4530" spans="1:40" x14ac:dyDescent="0.35">
      <c r="A4530">
        <v>84260</v>
      </c>
      <c r="B4530" t="s">
        <v>274</v>
      </c>
      <c r="C4530" s="31">
        <v>45947</v>
      </c>
      <c r="D4530" t="s">
        <v>275</v>
      </c>
      <c r="E4530" t="s">
        <v>276</v>
      </c>
      <c r="F4530" t="s">
        <v>937</v>
      </c>
      <c r="G4530" t="s">
        <v>938</v>
      </c>
      <c r="H4530" t="s">
        <v>939</v>
      </c>
      <c r="I4530" t="s">
        <v>940</v>
      </c>
      <c r="J4530">
        <v>100</v>
      </c>
      <c r="K4530">
        <v>4287.7</v>
      </c>
      <c r="L4530">
        <v>2302.0377199999998</v>
      </c>
      <c r="M4530">
        <v>552.26</v>
      </c>
      <c r="N4530">
        <v>42.877000000000002</v>
      </c>
      <c r="O4530" s="32">
        <f t="shared" si="1190"/>
        <v>3735.4399999999996</v>
      </c>
      <c r="P4530" s="32">
        <f t="shared" si="1191"/>
        <v>1433.4022799999998</v>
      </c>
      <c r="Q4530">
        <v>764557</v>
      </c>
      <c r="R4530" t="s">
        <v>281</v>
      </c>
      <c r="S4530" t="s">
        <v>292</v>
      </c>
      <c r="T4530" t="str">
        <f t="shared" si="1192"/>
        <v>VEN</v>
      </c>
      <c r="U4530" t="s">
        <v>293</v>
      </c>
      <c r="V4530" s="33">
        <f t="shared" si="1193"/>
        <v>4287.7</v>
      </c>
      <c r="W4530">
        <f t="shared" si="1194"/>
        <v>100</v>
      </c>
      <c r="X4530" s="33">
        <f t="shared" si="1195"/>
        <v>3735.4399999999996</v>
      </c>
      <c r="Y4530" s="33">
        <f t="shared" si="1196"/>
        <v>552.26</v>
      </c>
      <c r="Z4530" s="45">
        <f t="shared" si="1197"/>
        <v>0.32964113160902114</v>
      </c>
      <c r="AA4530" s="33">
        <f t="shared" si="1198"/>
        <v>1413.4022799999998</v>
      </c>
      <c r="AB4530" s="45">
        <f t="shared" si="1199"/>
        <v>0.37837638404043433</v>
      </c>
      <c r="AC4530" s="33">
        <f>IFERROR($X4530/VLOOKUP(CONCATENATE("USD",C4530),[1]GEINDICE!AR$1:AS$65536,2,0),"")</f>
        <v>686.7880125022981</v>
      </c>
      <c r="AD4530" s="33">
        <f>IFERROR($AA4530/VLOOKUP(CONCATENATE("USD",C4530),[1]GEINDICE!AR$1:AS$65536,2,0),"")</f>
        <v>259.86436477293614</v>
      </c>
      <c r="AE4530" s="33">
        <f>IFERROR($X4530/VLOOKUP(CONCATENATE("EUR",C4530),[1]GEINDICE!AR$1:AS$65536,2,0),"")</f>
        <v>588.36018837908921</v>
      </c>
      <c r="AF4530" s="33">
        <f>IFERROR($AA4530/VLOOKUP(CONCATENATE("EUR",C4530),[1]GEINDICE!AR$1:AS$65536,2,0),"")</f>
        <v>222.62160059222853</v>
      </c>
      <c r="AG4530" s="48" t="str">
        <f>VLOOKUP(E4530,[1]Apresentação!AW$1:AX$65536,2,0)</f>
        <v xml:space="preserve">                    4 - CERAMIC AUXILIARIES</v>
      </c>
      <c r="AH4530" s="48" t="str">
        <f t="shared" si="1200"/>
        <v xml:space="preserve">         5101000346 - SILUBIT BL 05</v>
      </c>
      <c r="AI4530" s="49" t="str">
        <f t="shared" si="1201"/>
        <v xml:space="preserve">     K00381 - QUANTA MINERAL S.A</v>
      </c>
      <c r="AJ4530" t="str">
        <f t="shared" si="1202"/>
        <v xml:space="preserve">     93 - RESALES</v>
      </c>
      <c r="AK4530" t="str">
        <f t="shared" si="1203"/>
        <v/>
      </c>
      <c r="AL4530">
        <f t="shared" si="1204"/>
        <v>10</v>
      </c>
      <c r="AM4530" t="str">
        <f t="shared" si="1205"/>
        <v>2025 10</v>
      </c>
      <c r="AN4530" t="str">
        <f t="shared" si="1206"/>
        <v xml:space="preserve">QUANTA </v>
      </c>
    </row>
    <row r="4531" spans="1:40" x14ac:dyDescent="0.35">
      <c r="A4531">
        <v>80844</v>
      </c>
      <c r="B4531" t="s">
        <v>274</v>
      </c>
      <c r="C4531" s="31">
        <v>45670</v>
      </c>
      <c r="D4531" t="s">
        <v>275</v>
      </c>
      <c r="E4531" t="s">
        <v>276</v>
      </c>
      <c r="F4531" t="s">
        <v>416</v>
      </c>
      <c r="G4531" t="s">
        <v>417</v>
      </c>
      <c r="H4531" t="s">
        <v>941</v>
      </c>
      <c r="I4531" t="s">
        <v>942</v>
      </c>
      <c r="J4531">
        <v>100</v>
      </c>
      <c r="K4531">
        <v>5955.72</v>
      </c>
      <c r="L4531">
        <v>3323.0519899999999</v>
      </c>
      <c r="M4531">
        <v>767.1</v>
      </c>
      <c r="N4531">
        <v>59.557200000000002</v>
      </c>
      <c r="O4531" s="32">
        <f t="shared" si="1190"/>
        <v>5188.62</v>
      </c>
      <c r="P4531" s="32">
        <f t="shared" si="1191"/>
        <v>1865.56801</v>
      </c>
      <c r="Q4531">
        <v>706893</v>
      </c>
      <c r="R4531" t="s">
        <v>281</v>
      </c>
      <c r="S4531" t="s">
        <v>292</v>
      </c>
      <c r="T4531" t="str">
        <f t="shared" si="1192"/>
        <v>VEN</v>
      </c>
      <c r="U4531" t="s">
        <v>293</v>
      </c>
      <c r="V4531" s="33">
        <f t="shared" si="1193"/>
        <v>5955.72</v>
      </c>
      <c r="W4531">
        <f t="shared" si="1194"/>
        <v>100</v>
      </c>
      <c r="X4531" s="33">
        <f t="shared" si="1195"/>
        <v>5188.62</v>
      </c>
      <c r="Y4531" s="33">
        <f t="shared" si="1196"/>
        <v>767.1</v>
      </c>
      <c r="Z4531" s="45">
        <f t="shared" si="1197"/>
        <v>0.30988159450074881</v>
      </c>
      <c r="AA4531" s="33">
        <f t="shared" si="1198"/>
        <v>1845.56801</v>
      </c>
      <c r="AB4531" s="45">
        <f t="shared" si="1199"/>
        <v>0.35569535059418494</v>
      </c>
      <c r="AC4531" s="33">
        <f>IFERROR($X4531/VLOOKUP(CONCATENATE("USD",C4531),[1]GEINDICE!AR$1:AS$65536,2,0),"")</f>
        <v>849.49327919579559</v>
      </c>
      <c r="AD4531" s="33">
        <f>IFERROR($AA4531/VLOOKUP(CONCATENATE("USD",C4531),[1]GEINDICE!AR$1:AS$65536,2,0),"")</f>
        <v>302.16080977095237</v>
      </c>
      <c r="AE4531" s="33">
        <f>IFERROR($X4531/VLOOKUP(CONCATENATE("EUR",C4531),[1]GEINDICE!AR$1:AS$65536,2,0),"")</f>
        <v>833.0047521191882</v>
      </c>
      <c r="AF4531" s="33">
        <f>IFERROR($AA4531/VLOOKUP(CONCATENATE("EUR",C4531),[1]GEINDICE!AR$1:AS$65536,2,0),"")</f>
        <v>296.29591735165678</v>
      </c>
      <c r="AG4531" s="48" t="str">
        <f>VLOOKUP(E4531,[1]Apresentação!AW$1:AX$65536,2,0)</f>
        <v xml:space="preserve">                    4 - CERAMIC AUXILIARIES</v>
      </c>
      <c r="AH4531" s="48" t="str">
        <f t="shared" si="1200"/>
        <v xml:space="preserve">         5115000249 - SILUBIT G 80</v>
      </c>
      <c r="AI4531" s="49" t="str">
        <f t="shared" si="1201"/>
        <v xml:space="preserve">     K00068 - OXFORD PORCELANAS S/A</v>
      </c>
      <c r="AJ4531" t="str">
        <f t="shared" si="1202"/>
        <v xml:space="preserve">     93 - RESALES</v>
      </c>
      <c r="AK4531" t="str">
        <f t="shared" si="1203"/>
        <v/>
      </c>
      <c r="AL4531">
        <f t="shared" si="1204"/>
        <v>1</v>
      </c>
      <c r="AM4531" t="str">
        <f t="shared" si="1205"/>
        <v>2025 1</v>
      </c>
      <c r="AN4531" t="str">
        <f t="shared" si="1206"/>
        <v xml:space="preserve">OXFORD </v>
      </c>
    </row>
    <row r="4532" spans="1:40" x14ac:dyDescent="0.35">
      <c r="A4532">
        <v>81508</v>
      </c>
      <c r="B4532" t="s">
        <v>274</v>
      </c>
      <c r="C4532" s="31">
        <v>45721</v>
      </c>
      <c r="D4532" t="s">
        <v>275</v>
      </c>
      <c r="E4532" t="s">
        <v>276</v>
      </c>
      <c r="F4532" t="s">
        <v>416</v>
      </c>
      <c r="G4532" t="s">
        <v>417</v>
      </c>
      <c r="H4532" t="s">
        <v>941</v>
      </c>
      <c r="I4532" t="s">
        <v>942</v>
      </c>
      <c r="J4532">
        <v>100</v>
      </c>
      <c r="K4532">
        <v>5796.3</v>
      </c>
      <c r="L4532">
        <v>3330.4782799999998</v>
      </c>
      <c r="M4532">
        <v>746.56</v>
      </c>
      <c r="N4532">
        <v>57.963000000000001</v>
      </c>
      <c r="O4532" s="32">
        <f t="shared" si="1190"/>
        <v>5049.74</v>
      </c>
      <c r="P4532" s="32">
        <f t="shared" si="1191"/>
        <v>1719.26172</v>
      </c>
      <c r="Q4532">
        <v>714386</v>
      </c>
      <c r="R4532" t="s">
        <v>281</v>
      </c>
      <c r="S4532" t="s">
        <v>292</v>
      </c>
      <c r="T4532" t="str">
        <f t="shared" si="1192"/>
        <v>VEN</v>
      </c>
      <c r="U4532" t="s">
        <v>293</v>
      </c>
      <c r="V4532" s="33">
        <f t="shared" si="1193"/>
        <v>5796.3</v>
      </c>
      <c r="W4532">
        <f t="shared" si="1194"/>
        <v>100</v>
      </c>
      <c r="X4532" s="33">
        <f t="shared" si="1195"/>
        <v>5049.74</v>
      </c>
      <c r="Y4532" s="33">
        <f t="shared" si="1196"/>
        <v>746.56</v>
      </c>
      <c r="Z4532" s="45">
        <f t="shared" si="1197"/>
        <v>0.29316317650915236</v>
      </c>
      <c r="AA4532" s="33">
        <f t="shared" si="1198"/>
        <v>1699.26172</v>
      </c>
      <c r="AB4532" s="45">
        <f t="shared" si="1199"/>
        <v>0.33650479430624153</v>
      </c>
      <c r="AC4532" s="33">
        <f>IFERROR($X4532/VLOOKUP(CONCATENATE("USD",C4532),[1]GEINDICE!AR$1:AS$65536,2,0),"")</f>
        <v>871.93770072866653</v>
      </c>
      <c r="AD4532" s="33">
        <f>IFERROR($AA4532/VLOOKUP(CONCATENATE("USD",C4532),[1]GEINDICE!AR$1:AS$65536,2,0),"")</f>
        <v>293.41121663155712</v>
      </c>
      <c r="AE4532" s="33">
        <f>IFERROR($X4532/VLOOKUP(CONCATENATE("EUR",C4532),[1]GEINDICE!AR$1:AS$65536,2,0),"")</f>
        <v>809.29211340288794</v>
      </c>
      <c r="AF4532" s="33">
        <f>IFERROR($AA4532/VLOOKUP(CONCATENATE("EUR",C4532),[1]GEINDICE!AR$1:AS$65536,2,0),"")</f>
        <v>272.3306761543023</v>
      </c>
      <c r="AG4532" s="48" t="str">
        <f>VLOOKUP(E4532,[1]Apresentação!AW$1:AX$65536,2,0)</f>
        <v xml:space="preserve">                    4 - CERAMIC AUXILIARIES</v>
      </c>
      <c r="AH4532" s="48" t="str">
        <f t="shared" si="1200"/>
        <v xml:space="preserve">         5115000249 - SILUBIT G 80</v>
      </c>
      <c r="AI4532" s="49" t="str">
        <f t="shared" si="1201"/>
        <v xml:space="preserve">     K00068 - OXFORD PORCELANAS S/A</v>
      </c>
      <c r="AJ4532" t="str">
        <f t="shared" si="1202"/>
        <v xml:space="preserve">     93 - RESALES</v>
      </c>
      <c r="AK4532" t="str">
        <f t="shared" si="1203"/>
        <v/>
      </c>
      <c r="AL4532">
        <f t="shared" si="1204"/>
        <v>3</v>
      </c>
      <c r="AM4532" t="str">
        <f t="shared" si="1205"/>
        <v>2025 3</v>
      </c>
      <c r="AN4532" t="str">
        <f t="shared" si="1206"/>
        <v xml:space="preserve">OXFORD </v>
      </c>
    </row>
    <row r="4533" spans="1:40" x14ac:dyDescent="0.35">
      <c r="A4533">
        <v>81815</v>
      </c>
      <c r="B4533" t="s">
        <v>274</v>
      </c>
      <c r="C4533" s="31">
        <v>45743</v>
      </c>
      <c r="D4533" t="s">
        <v>275</v>
      </c>
      <c r="E4533" t="s">
        <v>276</v>
      </c>
      <c r="F4533" t="s">
        <v>416</v>
      </c>
      <c r="G4533" t="s">
        <v>417</v>
      </c>
      <c r="H4533" t="s">
        <v>941</v>
      </c>
      <c r="I4533" t="s">
        <v>942</v>
      </c>
      <c r="J4533">
        <v>150</v>
      </c>
      <c r="K4533">
        <v>8830.380000000001</v>
      </c>
      <c r="L4533">
        <v>4995.7174299999997</v>
      </c>
      <c r="M4533">
        <v>1137.3499999999999</v>
      </c>
      <c r="N4533">
        <v>58.869209999999995</v>
      </c>
      <c r="O4533" s="32">
        <f t="shared" si="1190"/>
        <v>7693.0300000000007</v>
      </c>
      <c r="P4533" s="32">
        <f t="shared" si="1191"/>
        <v>2697.312570000001</v>
      </c>
      <c r="Q4533">
        <v>722838</v>
      </c>
      <c r="R4533" t="s">
        <v>281</v>
      </c>
      <c r="S4533" t="s">
        <v>292</v>
      </c>
      <c r="T4533" t="str">
        <f t="shared" si="1192"/>
        <v>VEN</v>
      </c>
      <c r="U4533" t="s">
        <v>293</v>
      </c>
      <c r="V4533" s="33">
        <f t="shared" si="1193"/>
        <v>8830.380000000001</v>
      </c>
      <c r="W4533">
        <f t="shared" si="1194"/>
        <v>150</v>
      </c>
      <c r="X4533" s="33">
        <f t="shared" si="1195"/>
        <v>7693.0300000000007</v>
      </c>
      <c r="Y4533" s="33">
        <f t="shared" si="1196"/>
        <v>1137.3499999999999</v>
      </c>
      <c r="Z4533" s="45">
        <f t="shared" si="1197"/>
        <v>0.30206090451373563</v>
      </c>
      <c r="AA4533" s="33">
        <f t="shared" si="1198"/>
        <v>2667.312570000001</v>
      </c>
      <c r="AB4533" s="45">
        <f t="shared" si="1199"/>
        <v>0.34671807727254422</v>
      </c>
      <c r="AC4533" s="33">
        <f>IFERROR($X4533/VLOOKUP(CONCATENATE("USD",C4533),[1]GEINDICE!AR$1:AS$65536,2,0),"")</f>
        <v>1338.5235062811012</v>
      </c>
      <c r="AD4533" s="33">
        <f>IFERROR($AA4533/VLOOKUP(CONCATENATE("USD",C4533),[1]GEINDICE!AR$1:AS$65536,2,0),"")</f>
        <v>464.09029648188766</v>
      </c>
      <c r="AE4533" s="33">
        <f>IFERROR($X4533/VLOOKUP(CONCATENATE("EUR",C4533),[1]GEINDICE!AR$1:AS$65536,2,0),"")</f>
        <v>1239.3720195901535</v>
      </c>
      <c r="AF4533" s="33">
        <f>IFERROR($AA4533/VLOOKUP(CONCATENATE("EUR",C4533),[1]GEINDICE!AR$1:AS$65536,2,0),"")</f>
        <v>429.71268365768799</v>
      </c>
      <c r="AG4533" s="48" t="str">
        <f>VLOOKUP(E4533,[1]Apresentação!AW$1:AX$65536,2,0)</f>
        <v xml:space="preserve">                    4 - CERAMIC AUXILIARIES</v>
      </c>
      <c r="AH4533" s="48" t="str">
        <f t="shared" si="1200"/>
        <v xml:space="preserve">         5115000249 - SILUBIT G 80</v>
      </c>
      <c r="AI4533" s="49" t="str">
        <f t="shared" si="1201"/>
        <v xml:space="preserve">     K00068 - OXFORD PORCELANAS S/A</v>
      </c>
      <c r="AJ4533" t="str">
        <f t="shared" si="1202"/>
        <v xml:space="preserve">     93 - RESALES</v>
      </c>
      <c r="AK4533" t="str">
        <f t="shared" si="1203"/>
        <v/>
      </c>
      <c r="AL4533">
        <f t="shared" si="1204"/>
        <v>3</v>
      </c>
      <c r="AM4533" t="str">
        <f t="shared" si="1205"/>
        <v>2025 3</v>
      </c>
      <c r="AN4533" t="str">
        <f t="shared" si="1206"/>
        <v xml:space="preserve">OXFORD </v>
      </c>
    </row>
    <row r="4534" spans="1:40" x14ac:dyDescent="0.35">
      <c r="A4534">
        <v>82252</v>
      </c>
      <c r="B4534" t="s">
        <v>274</v>
      </c>
      <c r="C4534" s="31">
        <v>45777</v>
      </c>
      <c r="D4534" t="s">
        <v>275</v>
      </c>
      <c r="E4534" t="s">
        <v>276</v>
      </c>
      <c r="F4534" t="s">
        <v>416</v>
      </c>
      <c r="G4534" t="s">
        <v>417</v>
      </c>
      <c r="H4534" t="s">
        <v>941</v>
      </c>
      <c r="I4534" t="s">
        <v>942</v>
      </c>
      <c r="J4534">
        <v>100</v>
      </c>
      <c r="K4534">
        <v>6131.91</v>
      </c>
      <c r="L4534">
        <v>3341.97606</v>
      </c>
      <c r="M4534">
        <v>789.79</v>
      </c>
      <c r="N4534">
        <v>61.319119999999998</v>
      </c>
      <c r="O4534" s="32">
        <f t="shared" si="1190"/>
        <v>5342.12</v>
      </c>
      <c r="P4534" s="32">
        <f t="shared" si="1191"/>
        <v>2000.1439399999999</v>
      </c>
      <c r="Q4534">
        <v>735449</v>
      </c>
      <c r="R4534" t="s">
        <v>281</v>
      </c>
      <c r="S4534" t="s">
        <v>292</v>
      </c>
      <c r="T4534" t="str">
        <f t="shared" si="1192"/>
        <v>VEN</v>
      </c>
      <c r="U4534" t="s">
        <v>293</v>
      </c>
      <c r="V4534" s="33">
        <f t="shared" si="1193"/>
        <v>6131.91</v>
      </c>
      <c r="W4534">
        <f t="shared" si="1194"/>
        <v>100</v>
      </c>
      <c r="X4534" s="33">
        <f t="shared" si="1195"/>
        <v>5342.12</v>
      </c>
      <c r="Y4534" s="33">
        <f t="shared" si="1196"/>
        <v>789.79</v>
      </c>
      <c r="Z4534" s="45">
        <f t="shared" si="1197"/>
        <v>0.32292449497791065</v>
      </c>
      <c r="AA4534" s="33">
        <f t="shared" si="1198"/>
        <v>1980.1439399999999</v>
      </c>
      <c r="AB4534" s="45">
        <f t="shared" si="1199"/>
        <v>0.3706663159943992</v>
      </c>
      <c r="AC4534" s="33">
        <f>IFERROR($X4534/VLOOKUP(CONCATENATE("USD",C4534),[1]GEINDICE!AR$1:AS$65536,2,0),"")</f>
        <v>943.70407009609949</v>
      </c>
      <c r="AD4534" s="33">
        <f>IFERROR($AA4534/VLOOKUP(CONCATENATE("USD",C4534),[1]GEINDICE!AR$1:AS$65536,2,0),"")</f>
        <v>349.79931105144146</v>
      </c>
      <c r="AE4534" s="33">
        <f>IFERROR($X4534/VLOOKUP(CONCATENATE("EUR",C4534),[1]GEINDICE!AR$1:AS$65536,2,0),"")</f>
        <v>831.38072709163339</v>
      </c>
      <c r="AF4534" s="33">
        <f>IFERROR($AA4534/VLOOKUP(CONCATENATE("EUR",C4534),[1]GEINDICE!AR$1:AS$65536,2,0),"")</f>
        <v>308.16483129980077</v>
      </c>
      <c r="AG4534" s="48" t="str">
        <f>VLOOKUP(E4534,[1]Apresentação!AW$1:AX$65536,2,0)</f>
        <v xml:space="preserve">                    4 - CERAMIC AUXILIARIES</v>
      </c>
      <c r="AH4534" s="48" t="str">
        <f t="shared" si="1200"/>
        <v xml:space="preserve">         5115000249 - SILUBIT G 80</v>
      </c>
      <c r="AI4534" s="49" t="str">
        <f t="shared" si="1201"/>
        <v xml:space="preserve">     K00068 - OXFORD PORCELANAS S/A</v>
      </c>
      <c r="AJ4534" t="str">
        <f t="shared" si="1202"/>
        <v xml:space="preserve">     93 - RESALES</v>
      </c>
      <c r="AK4534" t="str">
        <f t="shared" si="1203"/>
        <v/>
      </c>
      <c r="AL4534">
        <f t="shared" si="1204"/>
        <v>4</v>
      </c>
      <c r="AM4534" t="str">
        <f t="shared" si="1205"/>
        <v>2025 4</v>
      </c>
      <c r="AN4534" t="str">
        <f t="shared" si="1206"/>
        <v xml:space="preserve">OXFORD </v>
      </c>
    </row>
    <row r="4535" spans="1:40" x14ac:dyDescent="0.35">
      <c r="A4535">
        <v>83226</v>
      </c>
      <c r="B4535" t="s">
        <v>274</v>
      </c>
      <c r="C4535" s="31">
        <v>45861</v>
      </c>
      <c r="D4535" t="s">
        <v>275</v>
      </c>
      <c r="E4535" t="s">
        <v>276</v>
      </c>
      <c r="F4535" t="s">
        <v>416</v>
      </c>
      <c r="G4535" t="s">
        <v>417</v>
      </c>
      <c r="H4535" t="s">
        <v>941</v>
      </c>
      <c r="I4535" t="s">
        <v>942</v>
      </c>
      <c r="J4535">
        <v>200</v>
      </c>
      <c r="K4535">
        <v>12474.03</v>
      </c>
      <c r="L4535">
        <v>6683.9521100000002</v>
      </c>
      <c r="M4535">
        <v>1606.66</v>
      </c>
      <c r="N4535">
        <v>62.370159999999998</v>
      </c>
      <c r="O4535" s="32">
        <f t="shared" si="1190"/>
        <v>10867.37</v>
      </c>
      <c r="P4535" s="32">
        <f t="shared" si="1191"/>
        <v>4183.4178900000006</v>
      </c>
      <c r="Q4535">
        <v>744633</v>
      </c>
      <c r="R4535" t="s">
        <v>281</v>
      </c>
      <c r="S4535" t="s">
        <v>292</v>
      </c>
      <c r="T4535" t="str">
        <f t="shared" si="1192"/>
        <v>VEN</v>
      </c>
      <c r="U4535" t="s">
        <v>293</v>
      </c>
      <c r="V4535" s="33">
        <f t="shared" si="1193"/>
        <v>12474.03</v>
      </c>
      <c r="W4535">
        <f t="shared" si="1194"/>
        <v>200</v>
      </c>
      <c r="X4535" s="33">
        <f t="shared" si="1195"/>
        <v>10867.37</v>
      </c>
      <c r="Y4535" s="33">
        <f t="shared" si="1196"/>
        <v>1606.66</v>
      </c>
      <c r="Z4535" s="45">
        <f t="shared" si="1197"/>
        <v>0.33216353415856786</v>
      </c>
      <c r="AA4535" s="33">
        <f t="shared" si="1198"/>
        <v>4143.4178900000006</v>
      </c>
      <c r="AB4535" s="45">
        <f t="shared" si="1199"/>
        <v>0.38127144746152936</v>
      </c>
      <c r="AC4535" s="33">
        <f>IFERROR($X4535/VLOOKUP(CONCATENATE("USD",C4535),[1]GEINDICE!AR$1:AS$65536,2,0),"")</f>
        <v>1956.7801645749682</v>
      </c>
      <c r="AD4535" s="33">
        <f>IFERROR($AA4535/VLOOKUP(CONCATENATE("USD",C4535),[1]GEINDICE!AR$1:AS$65536,2,0),"")</f>
        <v>746.06440571150779</v>
      </c>
      <c r="AE4535" s="33">
        <f>IFERROR($X4535/VLOOKUP(CONCATENATE("EUR",C4535),[1]GEINDICE!AR$1:AS$65536,2,0),"")</f>
        <v>1665.77813884333</v>
      </c>
      <c r="AF4535" s="33">
        <f>IFERROR($AA4535/VLOOKUP(CONCATENATE("EUR",C4535),[1]GEINDICE!AR$1:AS$65536,2,0),"")</f>
        <v>635.11364214656885</v>
      </c>
      <c r="AG4535" s="48" t="str">
        <f>VLOOKUP(E4535,[1]Apresentação!AW$1:AX$65536,2,0)</f>
        <v xml:space="preserve">                    4 - CERAMIC AUXILIARIES</v>
      </c>
      <c r="AH4535" s="48" t="str">
        <f t="shared" si="1200"/>
        <v xml:space="preserve">         5115000249 - SILUBIT G 80</v>
      </c>
      <c r="AI4535" s="49" t="str">
        <f t="shared" si="1201"/>
        <v xml:space="preserve">     K00068 - OXFORD PORCELANAS S/A</v>
      </c>
      <c r="AJ4535" t="str">
        <f t="shared" si="1202"/>
        <v xml:space="preserve">     93 - RESALES</v>
      </c>
      <c r="AK4535" t="str">
        <f t="shared" si="1203"/>
        <v/>
      </c>
      <c r="AL4535">
        <f t="shared" si="1204"/>
        <v>7</v>
      </c>
      <c r="AM4535" t="str">
        <f t="shared" si="1205"/>
        <v>2025 7</v>
      </c>
      <c r="AN4535" t="str">
        <f t="shared" si="1206"/>
        <v xml:space="preserve">OXFORD </v>
      </c>
    </row>
    <row r="4536" spans="1:40" x14ac:dyDescent="0.35">
      <c r="A4536">
        <v>82930</v>
      </c>
      <c r="B4536" t="s">
        <v>274</v>
      </c>
      <c r="C4536" s="31">
        <v>45838</v>
      </c>
      <c r="D4536" t="s">
        <v>275</v>
      </c>
      <c r="E4536" t="s">
        <v>276</v>
      </c>
      <c r="F4536" t="s">
        <v>416</v>
      </c>
      <c r="G4536" t="s">
        <v>417</v>
      </c>
      <c r="H4536" t="s">
        <v>941</v>
      </c>
      <c r="I4536" t="s">
        <v>942</v>
      </c>
      <c r="J4536">
        <v>100</v>
      </c>
      <c r="K4536">
        <v>6117.52</v>
      </c>
      <c r="L4536">
        <v>3341.97606</v>
      </c>
      <c r="M4536">
        <v>787.93</v>
      </c>
      <c r="N4536">
        <v>61.175229999999999</v>
      </c>
      <c r="O4536" s="32">
        <f t="shared" si="1190"/>
        <v>5329.59</v>
      </c>
      <c r="P4536" s="32">
        <f t="shared" si="1191"/>
        <v>1987.6139400000002</v>
      </c>
      <c r="Q4536">
        <v>742334</v>
      </c>
      <c r="R4536" t="s">
        <v>281</v>
      </c>
      <c r="S4536" t="s">
        <v>292</v>
      </c>
      <c r="T4536" t="str">
        <f t="shared" si="1192"/>
        <v>VEN</v>
      </c>
      <c r="U4536" t="s">
        <v>293</v>
      </c>
      <c r="V4536" s="33">
        <f t="shared" si="1193"/>
        <v>6117.52</v>
      </c>
      <c r="W4536">
        <f t="shared" si="1194"/>
        <v>100</v>
      </c>
      <c r="X4536" s="33">
        <f t="shared" si="1195"/>
        <v>5329.59</v>
      </c>
      <c r="Y4536" s="33">
        <f t="shared" si="1196"/>
        <v>787.93</v>
      </c>
      <c r="Z4536" s="45">
        <f t="shared" si="1197"/>
        <v>0.32163588186062325</v>
      </c>
      <c r="AA4536" s="33">
        <f t="shared" si="1198"/>
        <v>1967.6139400000002</v>
      </c>
      <c r="AB4536" s="45">
        <f t="shared" si="1199"/>
        <v>0.36918673669081487</v>
      </c>
      <c r="AC4536" s="33">
        <f>IFERROR($X4536/VLOOKUP(CONCATENATE("USD",C4536),[1]GEINDICE!AR$1:AS$65536,2,0),"")</f>
        <v>976.63410969196082</v>
      </c>
      <c r="AD4536" s="33">
        <f>IFERROR($AA4536/VLOOKUP(CONCATENATE("USD",C4536),[1]GEINDICE!AR$1:AS$65536,2,0),"")</f>
        <v>360.56035989811437</v>
      </c>
      <c r="AE4536" s="33">
        <f>IFERROR($X4536/VLOOKUP(CONCATENATE("EUR",C4536),[1]GEINDICE!AR$1:AS$65536,2,0),"")</f>
        <v>829.76646426903324</v>
      </c>
      <c r="AF4536" s="33">
        <f>IFERROR($AA4536/VLOOKUP(CONCATENATE("EUR",C4536),[1]GEINDICE!AR$1:AS$65536,2,0),"")</f>
        <v>306.33877315896001</v>
      </c>
      <c r="AG4536" s="48" t="str">
        <f>VLOOKUP(E4536,[1]Apresentação!AW$1:AX$65536,2,0)</f>
        <v xml:space="preserve">                    4 - CERAMIC AUXILIARIES</v>
      </c>
      <c r="AH4536" s="48" t="str">
        <f t="shared" si="1200"/>
        <v xml:space="preserve">         5115000249 - SILUBIT G 80</v>
      </c>
      <c r="AI4536" s="49" t="str">
        <f t="shared" si="1201"/>
        <v xml:space="preserve">     K00068 - OXFORD PORCELANAS S/A</v>
      </c>
      <c r="AJ4536" t="str">
        <f t="shared" si="1202"/>
        <v xml:space="preserve">     93 - RESALES</v>
      </c>
      <c r="AK4536" t="str">
        <f t="shared" si="1203"/>
        <v/>
      </c>
      <c r="AL4536">
        <f t="shared" si="1204"/>
        <v>6</v>
      </c>
      <c r="AM4536" t="str">
        <f t="shared" si="1205"/>
        <v>2025 6</v>
      </c>
      <c r="AN4536" t="str">
        <f t="shared" si="1206"/>
        <v xml:space="preserve">OXFORD </v>
      </c>
    </row>
    <row r="4537" spans="1:40" x14ac:dyDescent="0.35">
      <c r="A4537">
        <v>83553</v>
      </c>
      <c r="B4537" t="s">
        <v>274</v>
      </c>
      <c r="C4537" s="31">
        <v>45888</v>
      </c>
      <c r="D4537" t="s">
        <v>275</v>
      </c>
      <c r="E4537" t="s">
        <v>276</v>
      </c>
      <c r="F4537" t="s">
        <v>416</v>
      </c>
      <c r="G4537" t="s">
        <v>417</v>
      </c>
      <c r="H4537" t="s">
        <v>941</v>
      </c>
      <c r="I4537" t="s">
        <v>942</v>
      </c>
      <c r="J4537">
        <v>200</v>
      </c>
      <c r="K4537">
        <v>12041.42</v>
      </c>
      <c r="L4537">
        <v>6683.9532499999996</v>
      </c>
      <c r="M4537">
        <v>1550.94</v>
      </c>
      <c r="N4537">
        <v>60.207079999999998</v>
      </c>
      <c r="O4537" s="32">
        <f t="shared" si="1190"/>
        <v>10490.48</v>
      </c>
      <c r="P4537" s="32">
        <f t="shared" si="1191"/>
        <v>3806.52675</v>
      </c>
      <c r="Q4537">
        <v>757892</v>
      </c>
      <c r="R4537" t="s">
        <v>281</v>
      </c>
      <c r="S4537" t="s">
        <v>292</v>
      </c>
      <c r="T4537" t="str">
        <f t="shared" si="1192"/>
        <v>VEN</v>
      </c>
      <c r="U4537" t="s">
        <v>293</v>
      </c>
      <c r="V4537" s="33">
        <f t="shared" si="1193"/>
        <v>12041.42</v>
      </c>
      <c r="W4537">
        <f t="shared" si="1194"/>
        <v>200</v>
      </c>
      <c r="X4537" s="33">
        <f t="shared" si="1195"/>
        <v>10490.48</v>
      </c>
      <c r="Y4537" s="33">
        <f t="shared" si="1196"/>
        <v>1550.94</v>
      </c>
      <c r="Z4537" s="45">
        <f t="shared" si="1197"/>
        <v>0.31279755626828065</v>
      </c>
      <c r="AA4537" s="33">
        <f t="shared" si="1198"/>
        <v>3766.52675</v>
      </c>
      <c r="AB4537" s="45">
        <f t="shared" si="1199"/>
        <v>0.35904236507767046</v>
      </c>
      <c r="AC4537" s="33">
        <f>IFERROR($X4537/VLOOKUP(CONCATENATE("USD",C4537),[1]GEINDICE!AR$1:AS$65536,2,0),"")</f>
        <v>1917.2600336281889</v>
      </c>
      <c r="AD4537" s="33">
        <f>IFERROR($AA4537/VLOOKUP(CONCATENATE("USD",C4537),[1]GEINDICE!AR$1:AS$65536,2,0),"")</f>
        <v>688.37757694275888</v>
      </c>
      <c r="AE4537" s="33">
        <f>IFERROR($X4537/VLOOKUP(CONCATENATE("EUR",C4537),[1]GEINDICE!AR$1:AS$65536,2,0),"")</f>
        <v>1644.3016348218623</v>
      </c>
      <c r="AF4537" s="33">
        <f>IFERROR($AA4537/VLOOKUP(CONCATENATE("EUR",C4537),[1]GEINDICE!AR$1:AS$65536,2,0),"")</f>
        <v>590.37394786752145</v>
      </c>
      <c r="AG4537" s="48" t="str">
        <f>VLOOKUP(E4537,[1]Apresentação!AW$1:AX$65536,2,0)</f>
        <v xml:space="preserve">                    4 - CERAMIC AUXILIARIES</v>
      </c>
      <c r="AH4537" s="48" t="str">
        <f t="shared" si="1200"/>
        <v xml:space="preserve">         5115000249 - SILUBIT G 80</v>
      </c>
      <c r="AI4537" s="49" t="str">
        <f t="shared" si="1201"/>
        <v xml:space="preserve">     K00068 - OXFORD PORCELANAS S/A</v>
      </c>
      <c r="AJ4537" t="str">
        <f t="shared" si="1202"/>
        <v xml:space="preserve">     93 - RESALES</v>
      </c>
      <c r="AK4537" t="str">
        <f t="shared" si="1203"/>
        <v/>
      </c>
      <c r="AL4537">
        <f t="shared" si="1204"/>
        <v>8</v>
      </c>
      <c r="AM4537" t="str">
        <f t="shared" si="1205"/>
        <v>2025 8</v>
      </c>
      <c r="AN4537" t="str">
        <f t="shared" si="1206"/>
        <v xml:space="preserve">OXFORD </v>
      </c>
    </row>
    <row r="4538" spans="1:40" x14ac:dyDescent="0.35">
      <c r="A4538">
        <v>84460</v>
      </c>
      <c r="B4538" t="s">
        <v>274</v>
      </c>
      <c r="C4538" s="31">
        <v>45961</v>
      </c>
      <c r="D4538" t="s">
        <v>275</v>
      </c>
      <c r="E4538" t="s">
        <v>276</v>
      </c>
      <c r="F4538" t="s">
        <v>416</v>
      </c>
      <c r="G4538" t="s">
        <v>417</v>
      </c>
      <c r="H4538" t="s">
        <v>941</v>
      </c>
      <c r="I4538" t="s">
        <v>942</v>
      </c>
      <c r="J4538">
        <v>200</v>
      </c>
      <c r="K4538">
        <v>11868.94</v>
      </c>
      <c r="L4538">
        <v>6731.1695900000004</v>
      </c>
      <c r="M4538">
        <v>1528.72</v>
      </c>
      <c r="N4538">
        <v>59.344709999999999</v>
      </c>
      <c r="O4538" s="32">
        <f t="shared" si="1190"/>
        <v>10340.220000000001</v>
      </c>
      <c r="P4538" s="32">
        <f t="shared" si="1191"/>
        <v>3609.0504100000007</v>
      </c>
      <c r="Q4538">
        <v>765878</v>
      </c>
      <c r="R4538" t="s">
        <v>281</v>
      </c>
      <c r="S4538" t="s">
        <v>292</v>
      </c>
      <c r="T4538" t="str">
        <f t="shared" si="1192"/>
        <v>VEN</v>
      </c>
      <c r="U4538" t="s">
        <v>293</v>
      </c>
      <c r="V4538" s="33">
        <f t="shared" si="1193"/>
        <v>11868.94</v>
      </c>
      <c r="W4538">
        <f t="shared" si="1194"/>
        <v>200</v>
      </c>
      <c r="X4538" s="33">
        <f t="shared" si="1195"/>
        <v>10340.220000000001</v>
      </c>
      <c r="Y4538" s="33">
        <f t="shared" si="1196"/>
        <v>1528.72</v>
      </c>
      <c r="Z4538" s="45">
        <f t="shared" si="1197"/>
        <v>0.30070506801786856</v>
      </c>
      <c r="AA4538" s="33">
        <f t="shared" si="1198"/>
        <v>3569.0504100000007</v>
      </c>
      <c r="AB4538" s="45">
        <f t="shared" si="1199"/>
        <v>0.34516194142871237</v>
      </c>
      <c r="AC4538" s="33">
        <f>IFERROR($X4538/VLOOKUP(CONCATENATE("USD",C4538),[1]GEINDICE!AR$1:AS$65536,2,0),"")</f>
        <v>1920.4390542874655</v>
      </c>
      <c r="AD4538" s="33">
        <f>IFERROR($AA4538/VLOOKUP(CONCATENATE("USD",C4538),[1]GEINDICE!AR$1:AS$65536,2,0),"")</f>
        <v>662.86247237338193</v>
      </c>
      <c r="AE4538" s="33">
        <f>IFERROR($X4538/VLOOKUP(CONCATENATE("EUR",C4538),[1]GEINDICE!AR$1:AS$65536,2,0),"")</f>
        <v>1664.0199549404572</v>
      </c>
      <c r="AF4538" s="33">
        <f>IFERROR($AA4538/VLOOKUP(CONCATENATE("EUR",C4538),[1]GEINDICE!AR$1:AS$65536,2,0),"")</f>
        <v>574.35635822336667</v>
      </c>
      <c r="AG4538" s="48" t="str">
        <f>VLOOKUP(E4538,[1]Apresentação!AW$1:AX$65536,2,0)</f>
        <v xml:space="preserve">                    4 - CERAMIC AUXILIARIES</v>
      </c>
      <c r="AH4538" s="48" t="str">
        <f t="shared" si="1200"/>
        <v xml:space="preserve">         5115000249 - SILUBIT G 80</v>
      </c>
      <c r="AI4538" s="49" t="str">
        <f t="shared" si="1201"/>
        <v xml:space="preserve">     K00068 - OXFORD PORCELANAS S/A</v>
      </c>
      <c r="AJ4538" t="str">
        <f t="shared" si="1202"/>
        <v xml:space="preserve">     93 - RESALES</v>
      </c>
      <c r="AK4538" t="str">
        <f t="shared" si="1203"/>
        <v/>
      </c>
      <c r="AL4538">
        <f t="shared" si="1204"/>
        <v>10</v>
      </c>
      <c r="AM4538" t="str">
        <f t="shared" si="1205"/>
        <v>2025 10</v>
      </c>
      <c r="AN4538" t="str">
        <f t="shared" si="1206"/>
        <v xml:space="preserve">OXFORD </v>
      </c>
    </row>
    <row r="4539" spans="1:40" x14ac:dyDescent="0.35">
      <c r="A4539">
        <v>83832</v>
      </c>
      <c r="B4539" t="s">
        <v>274</v>
      </c>
      <c r="C4539" s="31">
        <v>45911</v>
      </c>
      <c r="D4539" t="s">
        <v>275</v>
      </c>
      <c r="E4539" t="s">
        <v>276</v>
      </c>
      <c r="F4539" t="s">
        <v>416</v>
      </c>
      <c r="G4539" t="s">
        <v>417</v>
      </c>
      <c r="H4539" t="s">
        <v>941</v>
      </c>
      <c r="I4539" t="s">
        <v>942</v>
      </c>
      <c r="J4539">
        <v>200</v>
      </c>
      <c r="K4539">
        <v>12083.72</v>
      </c>
      <c r="L4539">
        <v>6731.1695900000004</v>
      </c>
      <c r="M4539">
        <v>1556.39</v>
      </c>
      <c r="N4539">
        <v>60.418619999999997</v>
      </c>
      <c r="O4539" s="32">
        <f t="shared" si="1190"/>
        <v>10527.33</v>
      </c>
      <c r="P4539" s="32">
        <f t="shared" si="1191"/>
        <v>3796.1604099999995</v>
      </c>
      <c r="Q4539">
        <v>761208</v>
      </c>
      <c r="R4539" t="s">
        <v>281</v>
      </c>
      <c r="S4539" t="s">
        <v>292</v>
      </c>
      <c r="T4539" t="str">
        <f t="shared" si="1192"/>
        <v>VEN</v>
      </c>
      <c r="U4539" t="s">
        <v>293</v>
      </c>
      <c r="V4539" s="33">
        <f t="shared" si="1193"/>
        <v>12083.72</v>
      </c>
      <c r="W4539">
        <f t="shared" si="1194"/>
        <v>200</v>
      </c>
      <c r="X4539" s="33">
        <f t="shared" si="1195"/>
        <v>10527.33</v>
      </c>
      <c r="Y4539" s="33">
        <f t="shared" si="1196"/>
        <v>1556.39</v>
      </c>
      <c r="Z4539" s="45">
        <f t="shared" si="1197"/>
        <v>0.31084470759004673</v>
      </c>
      <c r="AA4539" s="33">
        <f t="shared" si="1198"/>
        <v>3756.1604099999995</v>
      </c>
      <c r="AB4539" s="45">
        <f t="shared" si="1199"/>
        <v>0.35680086118702459</v>
      </c>
      <c r="AC4539" s="33">
        <f>IFERROR($X4539/VLOOKUP(CONCATENATE("USD",C4539),[1]GEINDICE!AR$1:AS$65536,2,0),"")</f>
        <v>1954.6455494077015</v>
      </c>
      <c r="AD4539" s="33">
        <f>IFERROR($AA4539/VLOOKUP(CONCATENATE("USD",C4539),[1]GEINDICE!AR$1:AS$65536,2,0),"")</f>
        <v>697.41921534405276</v>
      </c>
      <c r="AE4539" s="33">
        <f>IFERROR($X4539/VLOOKUP(CONCATENATE("EUR",C4539),[1]GEINDICE!AR$1:AS$65536,2,0),"")</f>
        <v>1665.9276490695024</v>
      </c>
      <c r="AF4539" s="33">
        <f>IFERROR($AA4539/VLOOKUP(CONCATENATE("EUR",C4539),[1]GEINDICE!AR$1:AS$65536,2,0),"")</f>
        <v>594.40441986327369</v>
      </c>
      <c r="AG4539" s="48" t="str">
        <f>VLOOKUP(E4539,[1]Apresentação!AW$1:AX$65536,2,0)</f>
        <v xml:space="preserve">                    4 - CERAMIC AUXILIARIES</v>
      </c>
      <c r="AH4539" s="48" t="str">
        <f t="shared" si="1200"/>
        <v xml:space="preserve">         5115000249 - SILUBIT G 80</v>
      </c>
      <c r="AI4539" s="49" t="str">
        <f t="shared" si="1201"/>
        <v xml:space="preserve">     K00068 - OXFORD PORCELANAS S/A</v>
      </c>
      <c r="AJ4539" t="str">
        <f t="shared" si="1202"/>
        <v xml:space="preserve">     93 - RESALES</v>
      </c>
      <c r="AK4539" t="str">
        <f t="shared" si="1203"/>
        <v/>
      </c>
      <c r="AL4539">
        <f t="shared" si="1204"/>
        <v>9</v>
      </c>
      <c r="AM4539" t="str">
        <f t="shared" si="1205"/>
        <v>2025 9</v>
      </c>
      <c r="AN4539" t="str">
        <f t="shared" si="1206"/>
        <v xml:space="preserve">OXFORD </v>
      </c>
    </row>
    <row r="4540" spans="1:40" x14ac:dyDescent="0.35">
      <c r="A4540">
        <v>84782</v>
      </c>
      <c r="B4540" t="s">
        <v>274</v>
      </c>
      <c r="C4540" s="31">
        <v>45986</v>
      </c>
      <c r="D4540" t="s">
        <v>275</v>
      </c>
      <c r="E4540" t="s">
        <v>276</v>
      </c>
      <c r="F4540" t="s">
        <v>756</v>
      </c>
      <c r="G4540" t="s">
        <v>757</v>
      </c>
      <c r="H4540" t="s">
        <v>941</v>
      </c>
      <c r="I4540" t="s">
        <v>942</v>
      </c>
      <c r="J4540">
        <v>25</v>
      </c>
      <c r="K4540">
        <v>1510.75</v>
      </c>
      <c r="L4540">
        <v>841.39620000000002</v>
      </c>
      <c r="M4540">
        <v>194.58</v>
      </c>
      <c r="N4540">
        <v>60.43</v>
      </c>
      <c r="O4540" s="32">
        <f t="shared" si="1190"/>
        <v>1316.17</v>
      </c>
      <c r="P4540" s="32">
        <f t="shared" si="1191"/>
        <v>474.77380000000005</v>
      </c>
      <c r="Q4540">
        <v>768188</v>
      </c>
      <c r="R4540" t="s">
        <v>281</v>
      </c>
      <c r="S4540" t="s">
        <v>292</v>
      </c>
      <c r="T4540" t="str">
        <f t="shared" si="1192"/>
        <v>VEN</v>
      </c>
      <c r="U4540" t="s">
        <v>293</v>
      </c>
      <c r="V4540" s="33">
        <f t="shared" si="1193"/>
        <v>1510.75</v>
      </c>
      <c r="W4540">
        <f t="shared" si="1194"/>
        <v>25</v>
      </c>
      <c r="X4540" s="33">
        <f t="shared" si="1195"/>
        <v>1316.17</v>
      </c>
      <c r="Y4540" s="33">
        <f t="shared" si="1196"/>
        <v>194.58</v>
      </c>
      <c r="Z4540" s="45">
        <f t="shared" si="1197"/>
        <v>0.31095402945556844</v>
      </c>
      <c r="AA4540" s="33">
        <f t="shared" si="1198"/>
        <v>469.77380000000005</v>
      </c>
      <c r="AB4540" s="45">
        <f t="shared" si="1199"/>
        <v>0.35692486532894691</v>
      </c>
      <c r="AC4540" s="33" t="str">
        <f>IFERROR($X4540/VLOOKUP(CONCATENATE("USD",C4540),[1]GEINDICE!AR$1:AS$65536,2,0),"")</f>
        <v/>
      </c>
      <c r="AD4540" s="33" t="str">
        <f>IFERROR($AA4540/VLOOKUP(CONCATENATE("USD",C4540),[1]GEINDICE!AR$1:AS$65536,2,0),"")</f>
        <v/>
      </c>
      <c r="AE4540" s="33" t="str">
        <f>IFERROR($X4540/VLOOKUP(CONCATENATE("EUR",C4540),[1]GEINDICE!AR$1:AS$65536,2,0),"")</f>
        <v/>
      </c>
      <c r="AF4540" s="33" t="str">
        <f>IFERROR($AA4540/VLOOKUP(CONCATENATE("EUR",C4540),[1]GEINDICE!AR$1:AS$65536,2,0),"")</f>
        <v/>
      </c>
      <c r="AG4540" s="48" t="str">
        <f>VLOOKUP(E4540,[1]Apresentação!AW$1:AX$65536,2,0)</f>
        <v xml:space="preserve">                    4 - CERAMIC AUXILIARIES</v>
      </c>
      <c r="AH4540" s="48" t="str">
        <f t="shared" si="1200"/>
        <v xml:space="preserve">         5115000249 - SILUBIT G 80</v>
      </c>
      <c r="AI4540" s="49" t="str">
        <f t="shared" si="1201"/>
        <v xml:space="preserve">     K00291 - REFRATARIOS PAULISTA IND E COM LTDA</v>
      </c>
      <c r="AJ4540" t="str">
        <f t="shared" si="1202"/>
        <v xml:space="preserve">     93 - RESALES</v>
      </c>
      <c r="AK4540" t="str">
        <f t="shared" si="1203"/>
        <v/>
      </c>
      <c r="AL4540">
        <f t="shared" si="1204"/>
        <v>11</v>
      </c>
      <c r="AM4540" t="str">
        <f t="shared" si="1205"/>
        <v>2025 11</v>
      </c>
      <c r="AN4540" t="str">
        <f t="shared" si="1206"/>
        <v xml:space="preserve">REFRATARIOS </v>
      </c>
    </row>
    <row r="4541" spans="1:40" x14ac:dyDescent="0.35">
      <c r="A4541">
        <v>81704</v>
      </c>
      <c r="B4541" t="s">
        <v>274</v>
      </c>
      <c r="C4541" s="31">
        <v>45735</v>
      </c>
      <c r="D4541" t="s">
        <v>275</v>
      </c>
      <c r="E4541" t="s">
        <v>276</v>
      </c>
      <c r="F4541" t="s">
        <v>943</v>
      </c>
      <c r="G4541" t="s">
        <v>944</v>
      </c>
      <c r="H4541" t="s">
        <v>945</v>
      </c>
      <c r="I4541" t="s">
        <v>946</v>
      </c>
      <c r="J4541">
        <v>25</v>
      </c>
      <c r="K4541">
        <v>482.5</v>
      </c>
      <c r="L4541">
        <v>315.00749999999999</v>
      </c>
      <c r="M4541">
        <v>62.14</v>
      </c>
      <c r="N4541">
        <v>19.3</v>
      </c>
      <c r="O4541" s="32">
        <f t="shared" si="1190"/>
        <v>420.36</v>
      </c>
      <c r="P4541" s="32">
        <f t="shared" si="1191"/>
        <v>105.35250000000002</v>
      </c>
      <c r="Q4541">
        <v>719690</v>
      </c>
      <c r="R4541" t="s">
        <v>281</v>
      </c>
      <c r="S4541" t="s">
        <v>292</v>
      </c>
      <c r="T4541" t="str">
        <f t="shared" si="1192"/>
        <v>VEN</v>
      </c>
      <c r="U4541" t="s">
        <v>293</v>
      </c>
      <c r="V4541" s="33">
        <f t="shared" si="1193"/>
        <v>482.5</v>
      </c>
      <c r="W4541">
        <f t="shared" si="1194"/>
        <v>25</v>
      </c>
      <c r="X4541" s="33">
        <f t="shared" si="1195"/>
        <v>420.36</v>
      </c>
      <c r="Y4541" s="33">
        <f t="shared" si="1196"/>
        <v>62.14</v>
      </c>
      <c r="Z4541" s="45">
        <f t="shared" si="1197"/>
        <v>0.20798445595854925</v>
      </c>
      <c r="AA4541" s="33">
        <f t="shared" si="1198"/>
        <v>100.35250000000002</v>
      </c>
      <c r="AB4541" s="45">
        <f t="shared" si="1199"/>
        <v>0.23872989818251028</v>
      </c>
      <c r="AC4541" s="33">
        <f>IFERROR($X4541/VLOOKUP(CONCATENATE("USD",C4541),[1]GEINDICE!AR$1:AS$65536,2,0),"")</f>
        <v>74.193833065640604</v>
      </c>
      <c r="AD4541" s="33">
        <f>IFERROR($AA4541/VLOOKUP(CONCATENATE("USD",C4541),[1]GEINDICE!AR$1:AS$65536,2,0),"")</f>
        <v>17.712286213530547</v>
      </c>
      <c r="AE4541" s="33">
        <f>IFERROR($X4541/VLOOKUP(CONCATENATE("EUR",C4541),[1]GEINDICE!AR$1:AS$65536,2,0),"")</f>
        <v>68.199295877476189</v>
      </c>
      <c r="AF4541" s="33">
        <f>IFERROR($AA4541/VLOOKUP(CONCATENATE("EUR",C4541),[1]GEINDICE!AR$1:AS$65536,2,0),"")</f>
        <v>16.281210960948783</v>
      </c>
      <c r="AG4541" s="48" t="str">
        <f>VLOOKUP(E4541,[1]Apresentação!AW$1:AX$65536,2,0)</f>
        <v xml:space="preserve">                    4 - CERAMIC AUXILIARIES</v>
      </c>
      <c r="AH4541" s="48" t="str">
        <f t="shared" si="1200"/>
        <v xml:space="preserve">         5101000364 - SILUBIT H 19</v>
      </c>
      <c r="AI4541" s="49" t="str">
        <f t="shared" si="1201"/>
        <v xml:space="preserve">     K00178 - REFRATEK IND COM PRODUTOS REFRATARIOS LTDA</v>
      </c>
      <c r="AJ4541" t="str">
        <f t="shared" si="1202"/>
        <v xml:space="preserve">     93 - RESALES</v>
      </c>
      <c r="AK4541" t="str">
        <f t="shared" si="1203"/>
        <v/>
      </c>
      <c r="AL4541">
        <f t="shared" si="1204"/>
        <v>3</v>
      </c>
      <c r="AM4541" t="str">
        <f t="shared" si="1205"/>
        <v>2025 3</v>
      </c>
      <c r="AN4541" t="str">
        <f t="shared" si="1206"/>
        <v xml:space="preserve">REFRATEK </v>
      </c>
    </row>
    <row r="4542" spans="1:40" x14ac:dyDescent="0.35">
      <c r="A4542">
        <v>82460</v>
      </c>
      <c r="B4542" t="s">
        <v>274</v>
      </c>
      <c r="C4542" s="31">
        <v>45796</v>
      </c>
      <c r="D4542" t="s">
        <v>275</v>
      </c>
      <c r="E4542" t="s">
        <v>276</v>
      </c>
      <c r="F4542" t="s">
        <v>398</v>
      </c>
      <c r="G4542" t="s">
        <v>399</v>
      </c>
      <c r="H4542" t="s">
        <v>969</v>
      </c>
      <c r="I4542" t="s">
        <v>970</v>
      </c>
      <c r="J4542">
        <v>2000</v>
      </c>
      <c r="K4542">
        <v>11774</v>
      </c>
      <c r="L4542">
        <v>-7218.7616900000003</v>
      </c>
      <c r="M4542">
        <v>2371.29</v>
      </c>
      <c r="N4542">
        <v>5.8870000000000005</v>
      </c>
      <c r="O4542" s="32">
        <f t="shared" si="1190"/>
        <v>14145.29</v>
      </c>
      <c r="P4542" s="32">
        <f t="shared" si="1191"/>
        <v>21364.05169</v>
      </c>
      <c r="Q4542">
        <v>739023</v>
      </c>
      <c r="R4542" t="s">
        <v>521</v>
      </c>
      <c r="S4542" t="s">
        <v>971</v>
      </c>
      <c r="T4542" t="str">
        <f t="shared" si="1192"/>
        <v>DEV</v>
      </c>
      <c r="U4542" t="s">
        <v>972</v>
      </c>
      <c r="V4542" s="33">
        <f t="shared" si="1193"/>
        <v>-11774</v>
      </c>
      <c r="W4542">
        <f t="shared" si="1194"/>
        <v>-2000</v>
      </c>
      <c r="X4542" s="33">
        <f t="shared" si="1195"/>
        <v>-9402.7099999999991</v>
      </c>
      <c r="Y4542" s="33">
        <f t="shared" si="1196"/>
        <v>-2371.29</v>
      </c>
      <c r="Z4542" s="45">
        <f t="shared" si="1197"/>
        <v>0.15151590878206209</v>
      </c>
      <c r="AA4542" s="33">
        <f t="shared" si="1198"/>
        <v>-1783.9483099999989</v>
      </c>
      <c r="AB4542" s="45">
        <f t="shared" si="1199"/>
        <v>0.18972703720523115</v>
      </c>
      <c r="AC4542" s="33">
        <f>IFERROR($X4542/VLOOKUP(CONCATENATE("USD",C4542),[1]GEINDICE!AR$1:AS$65536,2,0),"")</f>
        <v>-1661.5203830997859</v>
      </c>
      <c r="AD4542" s="33">
        <f>IFERROR($AA4542/VLOOKUP(CONCATENATE("USD",C4542),[1]GEINDICE!AR$1:AS$65536,2,0),"")</f>
        <v>-315.23533954162298</v>
      </c>
      <c r="AE4542" s="33">
        <f>IFERROR($X4542/VLOOKUP(CONCATENATE("EUR",C4542),[1]GEINDICE!AR$1:AS$65536,2,0),"")</f>
        <v>-1478.6227610825429</v>
      </c>
      <c r="AF4542" s="33">
        <f>IFERROR($AA4542/VLOOKUP(CONCATENATE("EUR",C4542),[1]GEINDICE!AR$1:AS$65536,2,0),"")</f>
        <v>-280.5347156044092</v>
      </c>
      <c r="AG4542" s="48" t="str">
        <f>VLOOKUP(E4542,[1]Apresentação!AW$1:AX$65536,2,0)</f>
        <v xml:space="preserve">                    4 - CERAMIC AUXILIARIES</v>
      </c>
      <c r="AH4542" s="48" t="str">
        <f t="shared" si="1200"/>
        <v xml:space="preserve">         5115000009 - TENACER 500 BR</v>
      </c>
      <c r="AI4542" s="49" t="str">
        <f t="shared" si="1201"/>
        <v xml:space="preserve">     K00002 - MOHAWK REVESTIMENTOS COCAL DO SUL LTDA</v>
      </c>
      <c r="AJ4542" t="str">
        <f t="shared" si="1202"/>
        <v xml:space="preserve">     90 - SALES</v>
      </c>
      <c r="AK4542" t="str">
        <f t="shared" si="1203"/>
        <v/>
      </c>
      <c r="AL4542">
        <f t="shared" si="1204"/>
        <v>5</v>
      </c>
      <c r="AM4542" t="str">
        <f t="shared" si="1205"/>
        <v>2025 5</v>
      </c>
      <c r="AN4542" t="str">
        <f t="shared" si="1206"/>
        <v xml:space="preserve">MOHAWK </v>
      </c>
    </row>
    <row r="4543" spans="1:40" x14ac:dyDescent="0.35">
      <c r="A4543">
        <v>80941</v>
      </c>
      <c r="B4543" t="s">
        <v>274</v>
      </c>
      <c r="C4543" s="31">
        <v>45677</v>
      </c>
      <c r="D4543" t="s">
        <v>275</v>
      </c>
      <c r="E4543" t="s">
        <v>276</v>
      </c>
      <c r="F4543" t="s">
        <v>416</v>
      </c>
      <c r="G4543" t="s">
        <v>417</v>
      </c>
      <c r="H4543" t="s">
        <v>969</v>
      </c>
      <c r="I4543" t="s">
        <v>970</v>
      </c>
      <c r="J4543">
        <v>240</v>
      </c>
      <c r="K4543">
        <v>5379.17</v>
      </c>
      <c r="L4543">
        <v>945.31626000000006</v>
      </c>
      <c r="M4543">
        <v>1083.3699999999999</v>
      </c>
      <c r="N4543">
        <v>22.413209999999999</v>
      </c>
      <c r="O4543" s="32">
        <f t="shared" si="1190"/>
        <v>4295.8</v>
      </c>
      <c r="P4543" s="32">
        <f t="shared" si="1191"/>
        <v>3350.4837400000001</v>
      </c>
      <c r="Q4543">
        <v>707584</v>
      </c>
      <c r="R4543" t="s">
        <v>298</v>
      </c>
      <c r="S4543" t="s">
        <v>298</v>
      </c>
      <c r="T4543" t="str">
        <f t="shared" si="1192"/>
        <v>VEN</v>
      </c>
      <c r="U4543" t="s">
        <v>300</v>
      </c>
      <c r="V4543" s="33">
        <f t="shared" si="1193"/>
        <v>5379.17</v>
      </c>
      <c r="W4543">
        <f t="shared" si="1194"/>
        <v>240</v>
      </c>
      <c r="X4543" s="33">
        <f t="shared" si="1195"/>
        <v>4295.8</v>
      </c>
      <c r="Y4543" s="33">
        <f t="shared" si="1196"/>
        <v>1083.3699999999999</v>
      </c>
      <c r="Z4543" s="45">
        <f t="shared" si="1197"/>
        <v>0.61393927687728778</v>
      </c>
      <c r="AA4543" s="33">
        <f t="shared" si="1198"/>
        <v>3302.4837400000001</v>
      </c>
      <c r="AB4543" s="45">
        <f t="shared" si="1199"/>
        <v>0.768770366404395</v>
      </c>
      <c r="AC4543" s="33">
        <f>IFERROR($X4543/VLOOKUP(CONCATENATE("USD",C4543),[1]GEINDICE!AR$1:AS$65536,2,0),"")</f>
        <v>710.07306026645506</v>
      </c>
      <c r="AD4543" s="33">
        <f>IFERROR($AA4543/VLOOKUP(CONCATENATE("USD",C4543),[1]GEINDICE!AR$1:AS$65536,2,0),"")</f>
        <v>545.8831267149327</v>
      </c>
      <c r="AE4543" s="33">
        <f>IFERROR($X4543/VLOOKUP(CONCATENATE("EUR",C4543),[1]GEINDICE!AR$1:AS$65536,2,0),"")</f>
        <v>682.69658635814631</v>
      </c>
      <c r="AF4543" s="33">
        <f>IFERROR($AA4543/VLOOKUP(CONCATENATE("EUR",C4543),[1]GEINDICE!AR$1:AS$65536,2,0),"")</f>
        <v>524.83690483758176</v>
      </c>
      <c r="AG4543" s="48" t="str">
        <f>VLOOKUP(E4543,[1]Apresentação!AW$1:AX$65536,2,0)</f>
        <v xml:space="preserve">                    4 - CERAMIC AUXILIARIES</v>
      </c>
      <c r="AH4543" s="48" t="str">
        <f t="shared" si="1200"/>
        <v xml:space="preserve">         5115000009 - TENACER 500 BR</v>
      </c>
      <c r="AI4543" s="49" t="str">
        <f t="shared" si="1201"/>
        <v xml:space="preserve">     K00068 - OXFORD PORCELANAS S/A</v>
      </c>
      <c r="AJ4543" t="str">
        <f t="shared" si="1202"/>
        <v xml:space="preserve">     90 - SALES</v>
      </c>
      <c r="AK4543" t="str">
        <f t="shared" si="1203"/>
        <v/>
      </c>
      <c r="AL4543">
        <f t="shared" si="1204"/>
        <v>1</v>
      </c>
      <c r="AM4543" t="str">
        <f t="shared" si="1205"/>
        <v>2025 1</v>
      </c>
      <c r="AN4543" t="str">
        <f t="shared" si="1206"/>
        <v xml:space="preserve">OXFORD </v>
      </c>
    </row>
    <row r="4544" spans="1:40" x14ac:dyDescent="0.35">
      <c r="A4544">
        <v>81352</v>
      </c>
      <c r="B4544" t="s">
        <v>274</v>
      </c>
      <c r="C4544" s="31">
        <v>45709</v>
      </c>
      <c r="D4544" t="s">
        <v>275</v>
      </c>
      <c r="E4544" t="s">
        <v>276</v>
      </c>
      <c r="F4544" t="s">
        <v>578</v>
      </c>
      <c r="G4544" t="s">
        <v>399</v>
      </c>
      <c r="H4544" t="s">
        <v>969</v>
      </c>
      <c r="I4544" t="s">
        <v>970</v>
      </c>
      <c r="J4544">
        <v>2000</v>
      </c>
      <c r="K4544">
        <v>12622</v>
      </c>
      <c r="L4544">
        <v>7877.6354600000004</v>
      </c>
      <c r="M4544">
        <v>2542.0700000000002</v>
      </c>
      <c r="N4544">
        <v>6.3109999999999999</v>
      </c>
      <c r="O4544" s="32">
        <f t="shared" si="1190"/>
        <v>10079.93</v>
      </c>
      <c r="P4544" s="32">
        <f t="shared" si="1191"/>
        <v>2202.2945399999999</v>
      </c>
      <c r="Q4544">
        <v>710900</v>
      </c>
      <c r="R4544" t="s">
        <v>298</v>
      </c>
      <c r="S4544" t="s">
        <v>298</v>
      </c>
      <c r="T4544" t="str">
        <f t="shared" si="1192"/>
        <v>VEN</v>
      </c>
      <c r="U4544" t="s">
        <v>300</v>
      </c>
      <c r="V4544" s="33">
        <f t="shared" si="1193"/>
        <v>12622</v>
      </c>
      <c r="W4544">
        <f t="shared" si="1194"/>
        <v>2000</v>
      </c>
      <c r="X4544" s="33">
        <f t="shared" si="1195"/>
        <v>10079.93</v>
      </c>
      <c r="Y4544" s="33">
        <f t="shared" si="1196"/>
        <v>2542.0700000000002</v>
      </c>
      <c r="Z4544" s="45">
        <f t="shared" si="1197"/>
        <v>0.14278993344953256</v>
      </c>
      <c r="AA4544" s="33">
        <f t="shared" si="1198"/>
        <v>1802.2945399999999</v>
      </c>
      <c r="AB4544" s="45">
        <f t="shared" si="1199"/>
        <v>0.17880030317670856</v>
      </c>
      <c r="AC4544" s="33">
        <f>IFERROR($X4544/VLOOKUP(CONCATENATE("USD",C4544),[1]GEINDICE!AR$1:AS$65536,2,0),"")</f>
        <v>1767.5715012187209</v>
      </c>
      <c r="AD4544" s="33">
        <f>IFERROR($AA4544/VLOOKUP(CONCATENATE("USD",C4544),[1]GEINDICE!AR$1:AS$65536,2,0),"")</f>
        <v>316.04232030441716</v>
      </c>
      <c r="AE4544" s="33">
        <f>IFERROR($X4544/VLOOKUP(CONCATENATE("EUR",C4544),[1]GEINDICE!AR$1:AS$65536,2,0),"")</f>
        <v>1690.6393613095838</v>
      </c>
      <c r="AF4544" s="33">
        <f>IFERROR($AA4544/VLOOKUP(CONCATENATE("EUR",C4544),[1]GEINDICE!AR$1:AS$65536,2,0),"")</f>
        <v>302.28683036463048</v>
      </c>
      <c r="AG4544" s="48" t="str">
        <f>VLOOKUP(E4544,[1]Apresentação!AW$1:AX$65536,2,0)</f>
        <v xml:space="preserve">                    4 - CERAMIC AUXILIARIES</v>
      </c>
      <c r="AH4544" s="48" t="str">
        <f t="shared" si="1200"/>
        <v xml:space="preserve">         5115000009 - TENACER 500 BR</v>
      </c>
      <c r="AI4544" s="49" t="str">
        <f t="shared" si="1201"/>
        <v xml:space="preserve">     K00137 - MOHAWK REVESTIMENTOS COCAL DO SUL LTDA</v>
      </c>
      <c r="AJ4544" t="str">
        <f t="shared" si="1202"/>
        <v xml:space="preserve">     90 - SALES</v>
      </c>
      <c r="AK4544" t="str">
        <f t="shared" si="1203"/>
        <v/>
      </c>
      <c r="AL4544">
        <f t="shared" si="1204"/>
        <v>2</v>
      </c>
      <c r="AM4544" t="str">
        <f t="shared" si="1205"/>
        <v>2025 2</v>
      </c>
      <c r="AN4544" t="str">
        <f t="shared" si="1206"/>
        <v xml:space="preserve">MOHAWK </v>
      </c>
    </row>
    <row r="4545" spans="1:40" x14ac:dyDescent="0.35">
      <c r="A4545">
        <v>82040</v>
      </c>
      <c r="B4545" t="s">
        <v>274</v>
      </c>
      <c r="C4545" s="31">
        <v>45761</v>
      </c>
      <c r="D4545" t="s">
        <v>275</v>
      </c>
      <c r="E4545" t="s">
        <v>276</v>
      </c>
      <c r="F4545" t="s">
        <v>416</v>
      </c>
      <c r="G4545" t="s">
        <v>417</v>
      </c>
      <c r="H4545" t="s">
        <v>969</v>
      </c>
      <c r="I4545" t="s">
        <v>970</v>
      </c>
      <c r="J4545">
        <v>240</v>
      </c>
      <c r="K4545">
        <v>5213.03</v>
      </c>
      <c r="L4545">
        <v>866.25139999999999</v>
      </c>
      <c r="M4545">
        <v>1049.9000000000001</v>
      </c>
      <c r="N4545">
        <v>21.720939999999999</v>
      </c>
      <c r="O4545" s="32">
        <f t="shared" si="1190"/>
        <v>4163.1299999999992</v>
      </c>
      <c r="P4545" s="32">
        <f t="shared" si="1191"/>
        <v>3296.8785999999991</v>
      </c>
      <c r="Q4545">
        <v>729465</v>
      </c>
      <c r="R4545" t="s">
        <v>298</v>
      </c>
      <c r="S4545" t="s">
        <v>298</v>
      </c>
      <c r="T4545" t="str">
        <f t="shared" si="1192"/>
        <v>VEN</v>
      </c>
      <c r="U4545" t="s">
        <v>300</v>
      </c>
      <c r="V4545" s="33">
        <f t="shared" si="1193"/>
        <v>5213.03</v>
      </c>
      <c r="W4545">
        <f t="shared" si="1194"/>
        <v>240</v>
      </c>
      <c r="X4545" s="33">
        <f t="shared" si="1195"/>
        <v>4163.1299999999992</v>
      </c>
      <c r="Y4545" s="33">
        <f t="shared" si="1196"/>
        <v>1049.9000000000001</v>
      </c>
      <c r="Z4545" s="45">
        <f t="shared" si="1197"/>
        <v>0.62322269390354534</v>
      </c>
      <c r="AA4545" s="33">
        <f t="shared" si="1198"/>
        <v>3248.8785999999991</v>
      </c>
      <c r="AB4545" s="45">
        <f t="shared" si="1199"/>
        <v>0.7803932618006163</v>
      </c>
      <c r="AC4545" s="33">
        <f>IFERROR($X4545/VLOOKUP(CONCATENATE("USD",C4545),[1]GEINDICE!AR$1:AS$65536,2,0),"")</f>
        <v>712.55969191270844</v>
      </c>
      <c r="AD4545" s="33">
        <f>IFERROR($AA4545/VLOOKUP(CONCATENATE("USD",C4545),[1]GEINDICE!AR$1:AS$65536,2,0),"")</f>
        <v>556.07678219940078</v>
      </c>
      <c r="AE4545" s="33">
        <f>IFERROR($X4545/VLOOKUP(CONCATENATE("EUR",C4545),[1]GEINDICE!AR$1:AS$65536,2,0),"")</f>
        <v>627.36478849892239</v>
      </c>
      <c r="AF4545" s="33">
        <f>IFERROR($AA4545/VLOOKUP(CONCATENATE("EUR",C4545),[1]GEINDICE!AR$1:AS$65536,2,0),"")</f>
        <v>489.59125363552778</v>
      </c>
      <c r="AG4545" s="48" t="str">
        <f>VLOOKUP(E4545,[1]Apresentação!AW$1:AX$65536,2,0)</f>
        <v xml:space="preserve">                    4 - CERAMIC AUXILIARIES</v>
      </c>
      <c r="AH4545" s="48" t="str">
        <f t="shared" si="1200"/>
        <v xml:space="preserve">         5115000009 - TENACER 500 BR</v>
      </c>
      <c r="AI4545" s="49" t="str">
        <f t="shared" si="1201"/>
        <v xml:space="preserve">     K00068 - OXFORD PORCELANAS S/A</v>
      </c>
      <c r="AJ4545" t="str">
        <f t="shared" si="1202"/>
        <v xml:space="preserve">     90 - SALES</v>
      </c>
      <c r="AK4545" t="str">
        <f t="shared" si="1203"/>
        <v/>
      </c>
      <c r="AL4545">
        <f t="shared" si="1204"/>
        <v>4</v>
      </c>
      <c r="AM4545" t="str">
        <f t="shared" si="1205"/>
        <v>2025 4</v>
      </c>
      <c r="AN4545" t="str">
        <f t="shared" si="1206"/>
        <v xml:space="preserve">OXFORD </v>
      </c>
    </row>
    <row r="4546" spans="1:40" x14ac:dyDescent="0.35">
      <c r="A4546">
        <v>83181</v>
      </c>
      <c r="B4546" t="s">
        <v>274</v>
      </c>
      <c r="C4546" s="31">
        <v>45856</v>
      </c>
      <c r="D4546" t="s">
        <v>275</v>
      </c>
      <c r="E4546" t="s">
        <v>276</v>
      </c>
      <c r="F4546" t="s">
        <v>578</v>
      </c>
      <c r="G4546" t="s">
        <v>399</v>
      </c>
      <c r="H4546" t="s">
        <v>969</v>
      </c>
      <c r="I4546" t="s">
        <v>970</v>
      </c>
      <c r="J4546">
        <v>1000</v>
      </c>
      <c r="K4546">
        <v>6311</v>
      </c>
      <c r="L4546">
        <v>3981.4980799999998</v>
      </c>
      <c r="M4546">
        <v>1271.04</v>
      </c>
      <c r="N4546">
        <v>6.3109999999999999</v>
      </c>
      <c r="O4546" s="32">
        <f t="shared" si="1190"/>
        <v>5039.96</v>
      </c>
      <c r="P4546" s="32">
        <f t="shared" si="1191"/>
        <v>1058.4619200000002</v>
      </c>
      <c r="Q4546">
        <v>744306</v>
      </c>
      <c r="R4546" t="s">
        <v>298</v>
      </c>
      <c r="S4546" t="s">
        <v>298</v>
      </c>
      <c r="T4546" t="str">
        <f t="shared" si="1192"/>
        <v>VEN</v>
      </c>
      <c r="U4546" t="s">
        <v>300</v>
      </c>
      <c r="V4546" s="33">
        <f t="shared" si="1193"/>
        <v>6311</v>
      </c>
      <c r="W4546">
        <f t="shared" si="1194"/>
        <v>1000</v>
      </c>
      <c r="X4546" s="33">
        <f t="shared" si="1195"/>
        <v>5039.96</v>
      </c>
      <c r="Y4546" s="33">
        <f t="shared" si="1196"/>
        <v>1271.04</v>
      </c>
      <c r="Z4546" s="45">
        <f t="shared" si="1197"/>
        <v>0.13602629060370786</v>
      </c>
      <c r="AA4546" s="33">
        <f t="shared" si="1198"/>
        <v>858.46192000000019</v>
      </c>
      <c r="AB4546" s="45">
        <f t="shared" si="1199"/>
        <v>0.17033109786585612</v>
      </c>
      <c r="AC4546" s="33">
        <f>IFERROR($X4546/VLOOKUP(CONCATENATE("USD",C4546),[1]GEINDICE!AR$1:AS$65536,2,0),"")</f>
        <v>908.65755598024009</v>
      </c>
      <c r="AD4546" s="33">
        <f>IFERROR($AA4546/VLOOKUP(CONCATENATE("USD",C4546),[1]GEINDICE!AR$1:AS$65536,2,0),"")</f>
        <v>154.7726390942199</v>
      </c>
      <c r="AE4546" s="33">
        <f>IFERROR($X4546/VLOOKUP(CONCATENATE("EUR",C4546),[1]GEINDICE!AR$1:AS$65536,2,0),"")</f>
        <v>780.22787788717574</v>
      </c>
      <c r="AF4546" s="33">
        <f>IFERROR($AA4546/VLOOKUP(CONCATENATE("EUR",C4546),[1]GEINDICE!AR$1:AS$65536,2,0),"")</f>
        <v>132.89707102606977</v>
      </c>
      <c r="AG4546" s="48" t="str">
        <f>VLOOKUP(E4546,[1]Apresentação!AW$1:AX$65536,2,0)</f>
        <v xml:space="preserve">                    4 - CERAMIC AUXILIARIES</v>
      </c>
      <c r="AH4546" s="48" t="str">
        <f t="shared" si="1200"/>
        <v xml:space="preserve">         5115000009 - TENACER 500 BR</v>
      </c>
      <c r="AI4546" s="49" t="str">
        <f t="shared" si="1201"/>
        <v xml:space="preserve">     K00137 - MOHAWK REVESTIMENTOS COCAL DO SUL LTDA</v>
      </c>
      <c r="AJ4546" t="str">
        <f t="shared" si="1202"/>
        <v xml:space="preserve">     90 - SALES</v>
      </c>
      <c r="AK4546" t="str">
        <f t="shared" si="1203"/>
        <v/>
      </c>
      <c r="AL4546">
        <f t="shared" si="1204"/>
        <v>7</v>
      </c>
      <c r="AM4546" t="str">
        <f t="shared" si="1205"/>
        <v>2025 7</v>
      </c>
      <c r="AN4546" t="str">
        <f t="shared" si="1206"/>
        <v xml:space="preserve">MOHAWK </v>
      </c>
    </row>
    <row r="4547" spans="1:40" x14ac:dyDescent="0.35">
      <c r="A4547">
        <v>82463</v>
      </c>
      <c r="B4547" t="s">
        <v>274</v>
      </c>
      <c r="C4547" s="31">
        <v>45796</v>
      </c>
      <c r="D4547" t="s">
        <v>275</v>
      </c>
      <c r="E4547" t="s">
        <v>276</v>
      </c>
      <c r="F4547" t="s">
        <v>578</v>
      </c>
      <c r="G4547" t="s">
        <v>399</v>
      </c>
      <c r="H4547" t="s">
        <v>969</v>
      </c>
      <c r="I4547" t="s">
        <v>970</v>
      </c>
      <c r="J4547">
        <v>2000</v>
      </c>
      <c r="K4547">
        <v>12622</v>
      </c>
      <c r="L4547">
        <v>7218.7616900000003</v>
      </c>
      <c r="M4547">
        <v>2542.0700000000002</v>
      </c>
      <c r="N4547">
        <v>6.3109999999999999</v>
      </c>
      <c r="O4547" s="32">
        <f t="shared" si="1190"/>
        <v>10079.93</v>
      </c>
      <c r="P4547" s="32">
        <f t="shared" si="1191"/>
        <v>2861.16831</v>
      </c>
      <c r="Q4547">
        <v>739026</v>
      </c>
      <c r="R4547" t="s">
        <v>298</v>
      </c>
      <c r="S4547" t="s">
        <v>298</v>
      </c>
      <c r="T4547" t="str">
        <f t="shared" si="1192"/>
        <v>VEN</v>
      </c>
      <c r="U4547" t="s">
        <v>300</v>
      </c>
      <c r="V4547" s="33">
        <f t="shared" si="1193"/>
        <v>12622</v>
      </c>
      <c r="W4547">
        <f t="shared" si="1194"/>
        <v>2000</v>
      </c>
      <c r="X4547" s="33">
        <f t="shared" si="1195"/>
        <v>10079.93</v>
      </c>
      <c r="Y4547" s="33">
        <f t="shared" si="1196"/>
        <v>2542.0700000000002</v>
      </c>
      <c r="Z4547" s="45">
        <f t="shared" si="1197"/>
        <v>0.19499035889716368</v>
      </c>
      <c r="AA4547" s="33">
        <f t="shared" si="1198"/>
        <v>2461.16831</v>
      </c>
      <c r="AB4547" s="45">
        <f t="shared" si="1199"/>
        <v>0.24416521840925481</v>
      </c>
      <c r="AC4547" s="33">
        <f>IFERROR($X4547/VLOOKUP(CONCATENATE("USD",C4547),[1]GEINDICE!AR$1:AS$65536,2,0),"")</f>
        <v>1781.1895884504602</v>
      </c>
      <c r="AD4547" s="33">
        <f>IFERROR($AA4547/VLOOKUP(CONCATENATE("USD",C4547),[1]GEINDICE!AR$1:AS$65536,2,0),"")</f>
        <v>434.90454489229734</v>
      </c>
      <c r="AE4547" s="33">
        <f>IFERROR($X4547/VLOOKUP(CONCATENATE("EUR",C4547),[1]GEINDICE!AR$1:AS$65536,2,0),"")</f>
        <v>1585.1189633753204</v>
      </c>
      <c r="AF4547" s="33">
        <f>IFERROR($AA4547/VLOOKUP(CONCATENATE("EUR",C4547),[1]GEINDICE!AR$1:AS$65536,2,0),"")</f>
        <v>387.03091789718667</v>
      </c>
      <c r="AG4547" s="48" t="str">
        <f>VLOOKUP(E4547,[1]Apresentação!AW$1:AX$65536,2,0)</f>
        <v xml:space="preserve">                    4 - CERAMIC AUXILIARIES</v>
      </c>
      <c r="AH4547" s="48" t="str">
        <f t="shared" si="1200"/>
        <v xml:space="preserve">         5115000009 - TENACER 500 BR</v>
      </c>
      <c r="AI4547" s="49" t="str">
        <f t="shared" si="1201"/>
        <v xml:space="preserve">     K00137 - MOHAWK REVESTIMENTOS COCAL DO SUL LTDA</v>
      </c>
      <c r="AJ4547" t="str">
        <f t="shared" si="1202"/>
        <v xml:space="preserve">     90 - SALES</v>
      </c>
      <c r="AK4547" t="str">
        <f t="shared" si="1203"/>
        <v/>
      </c>
      <c r="AL4547">
        <f t="shared" si="1204"/>
        <v>5</v>
      </c>
      <c r="AM4547" t="str">
        <f t="shared" si="1205"/>
        <v>2025 5</v>
      </c>
      <c r="AN4547" t="str">
        <f t="shared" si="1206"/>
        <v xml:space="preserve">MOHAWK </v>
      </c>
    </row>
    <row r="4548" spans="1:40" x14ac:dyDescent="0.35">
      <c r="A4548">
        <v>83260</v>
      </c>
      <c r="B4548" t="s">
        <v>274</v>
      </c>
      <c r="C4548" s="31">
        <v>45862</v>
      </c>
      <c r="D4548" t="s">
        <v>275</v>
      </c>
      <c r="E4548" t="s">
        <v>276</v>
      </c>
      <c r="F4548" t="s">
        <v>578</v>
      </c>
      <c r="G4548" t="s">
        <v>399</v>
      </c>
      <c r="H4548" t="s">
        <v>969</v>
      </c>
      <c r="I4548" t="s">
        <v>970</v>
      </c>
      <c r="J4548">
        <v>1000</v>
      </c>
      <c r="K4548">
        <v>6311</v>
      </c>
      <c r="L4548">
        <v>3981.4980799999998</v>
      </c>
      <c r="M4548">
        <v>1271.04</v>
      </c>
      <c r="N4548">
        <v>6.3109999999999999</v>
      </c>
      <c r="O4548" s="32">
        <f t="shared" ref="O4548:O4611" si="1207">$K4548-$Y4548</f>
        <v>5039.96</v>
      </c>
      <c r="P4548" s="32">
        <f t="shared" ref="P4548:P4611" si="1208">($O4548-$L4548)</f>
        <v>1058.4619200000002</v>
      </c>
      <c r="Q4548">
        <v>744785</v>
      </c>
      <c r="R4548" t="s">
        <v>298</v>
      </c>
      <c r="S4548" t="s">
        <v>298</v>
      </c>
      <c r="T4548" t="str">
        <f t="shared" ref="T4548:T4611" si="1209">MID($U4548,1,3)</f>
        <v>VEN</v>
      </c>
      <c r="U4548" t="s">
        <v>300</v>
      </c>
      <c r="V4548" s="33">
        <f t="shared" ref="V4548:V4611" si="1210">IF($T4548="DEV",-$K4548,$K4548)</f>
        <v>6311</v>
      </c>
      <c r="W4548">
        <f t="shared" ref="W4548:W4611" si="1211">IF($T4548="DEV",-$J4548,$J4548)</f>
        <v>1000</v>
      </c>
      <c r="X4548" s="33">
        <f t="shared" ref="X4548:X4611" si="1212">$V4548-$Y4548</f>
        <v>5039.96</v>
      </c>
      <c r="Y4548" s="33">
        <f t="shared" ref="Y4548:Y4611" si="1213">IF(A4548=59876,M4548,IF(A4548=59868,M4548,IF(R4548="6111",((K4548*0.12)+M4548),IF(T4548="DEV",-M4548,M4548))))</f>
        <v>1271.04</v>
      </c>
      <c r="Z4548" s="45">
        <f t="shared" ref="Z4548:Z4611" si="1214">IFERROR($AA4548/$V4548,0)</f>
        <v>0.13602629060370786</v>
      </c>
      <c r="AA4548" s="33">
        <f t="shared" ref="AA4548:AA4611" si="1215">IF(VLOOKUP(AL4548,AR:AS,2,0)="sim",IF($T4548="DEV",($X4548-$L4548),$P4548)-(0.2*W4548),IF(VLOOKUP(AL4548,AR:AS,2,0)="OK",IF($T4548="DEV",($X4548-$L4548),$P4548)-(0.2*W4548),IF($T4548="DEV",($X4548-$L4548),$P4548)))</f>
        <v>858.46192000000019</v>
      </c>
      <c r="AB4548" s="45">
        <f t="shared" ref="AB4548:AB4611" si="1216">IFERROR($AA4548/$X4548,0)</f>
        <v>0.17033109786585612</v>
      </c>
      <c r="AC4548" s="33">
        <f>IFERROR($X4548/VLOOKUP(CONCATENATE("USD",C4548),[1]GEINDICE!AR$1:AS$65536,2,0),"")</f>
        <v>912.39160737884458</v>
      </c>
      <c r="AD4548" s="33">
        <f>IFERROR($AA4548/VLOOKUP(CONCATENATE("USD",C4548),[1]GEINDICE!AR$1:AS$65536,2,0),"")</f>
        <v>155.40866416843176</v>
      </c>
      <c r="AE4548" s="33">
        <f>IFERROR($X4548/VLOOKUP(CONCATENATE("EUR",C4548),[1]GEINDICE!AR$1:AS$65536,2,0),"")</f>
        <v>775.50970164181638</v>
      </c>
      <c r="AF4548" s="33">
        <f>IFERROR($AA4548/VLOOKUP(CONCATENATE("EUR",C4548),[1]GEINDICE!AR$1:AS$65536,2,0),"")</f>
        <v>132.0934188862731</v>
      </c>
      <c r="AG4548" s="48" t="str">
        <f>VLOOKUP(E4548,[1]Apresentação!AW$1:AX$65536,2,0)</f>
        <v xml:space="preserve">                    4 - CERAMIC AUXILIARIES</v>
      </c>
      <c r="AH4548" s="48" t="str">
        <f t="shared" ref="AH4548:AH4611" si="1217">CONCATENATE("         ",H4548," - ",I4548)</f>
        <v xml:space="preserve">         5115000009 - TENACER 500 BR</v>
      </c>
      <c r="AI4548" s="49" t="str">
        <f t="shared" ref="AI4548:AI4611" si="1218">CONCATENATE("     ",F4548," - ",G4548)</f>
        <v xml:space="preserve">     K00137 - MOHAWK REVESTIMENTOS COCAL DO SUL LTDA</v>
      </c>
      <c r="AJ4548" t="str">
        <f t="shared" ref="AJ4548:AJ4611" si="1219">IF(RIGHT(I4548,2)="BR","     90 - SALES","     93 - RESALES")</f>
        <v xml:space="preserve">     90 - SALES</v>
      </c>
      <c r="AK4548" t="str">
        <f t="shared" ref="AK4548:AK4611" si="1220">IF(R4548="3201","EXP",IF(R4548="7101","EXP",""))</f>
        <v/>
      </c>
      <c r="AL4548">
        <f t="shared" ref="AL4548:AL4611" si="1221">VLOOKUP(MONTH(C4548),AQ:AR,2,0)</f>
        <v>7</v>
      </c>
      <c r="AM4548" t="str">
        <f t="shared" ref="AM4548:AM4611" si="1222">CONCATENATE(YEAR(C4548)," ",MONTH(C4548))</f>
        <v>2025 7</v>
      </c>
      <c r="AN4548" t="str">
        <f t="shared" ref="AN4548:AN4611" si="1223">MID(G4548,1,SEARCH(" ",G4548,1))</f>
        <v xml:space="preserve">MOHAWK </v>
      </c>
    </row>
    <row r="4549" spans="1:40" x14ac:dyDescent="0.35">
      <c r="A4549">
        <v>83835</v>
      </c>
      <c r="B4549" t="s">
        <v>274</v>
      </c>
      <c r="C4549" s="31">
        <v>45911</v>
      </c>
      <c r="D4549" t="s">
        <v>275</v>
      </c>
      <c r="E4549" t="s">
        <v>276</v>
      </c>
      <c r="F4549" t="s">
        <v>764</v>
      </c>
      <c r="G4549" t="s">
        <v>765</v>
      </c>
      <c r="H4549" t="s">
        <v>969</v>
      </c>
      <c r="I4549" t="s">
        <v>970</v>
      </c>
      <c r="J4549">
        <v>120</v>
      </c>
      <c r="K4549">
        <v>2268.62</v>
      </c>
      <c r="L4549">
        <v>500.24606</v>
      </c>
      <c r="M4549">
        <v>353.96</v>
      </c>
      <c r="N4549">
        <v>18.905159999999999</v>
      </c>
      <c r="O4549" s="32">
        <f t="shared" si="1207"/>
        <v>1914.6599999999999</v>
      </c>
      <c r="P4549" s="32">
        <f t="shared" si="1208"/>
        <v>1414.4139399999999</v>
      </c>
      <c r="Q4549">
        <v>761212</v>
      </c>
      <c r="R4549" t="s">
        <v>298</v>
      </c>
      <c r="S4549" t="s">
        <v>298</v>
      </c>
      <c r="T4549" t="str">
        <f t="shared" si="1209"/>
        <v>VEN</v>
      </c>
      <c r="U4549" t="s">
        <v>300</v>
      </c>
      <c r="V4549" s="33">
        <f t="shared" si="1210"/>
        <v>2268.62</v>
      </c>
      <c r="W4549">
        <f t="shared" si="1211"/>
        <v>120</v>
      </c>
      <c r="X4549" s="33">
        <f t="shared" si="1212"/>
        <v>1914.6599999999999</v>
      </c>
      <c r="Y4549" s="33">
        <f t="shared" si="1213"/>
        <v>353.96</v>
      </c>
      <c r="Z4549" s="45">
        <f t="shared" si="1214"/>
        <v>0.61288974795249973</v>
      </c>
      <c r="AA4549" s="33">
        <f t="shared" si="1215"/>
        <v>1390.4139399999999</v>
      </c>
      <c r="AB4549" s="45">
        <f t="shared" si="1216"/>
        <v>0.72619365318124363</v>
      </c>
      <c r="AC4549" s="33">
        <f>IFERROR($X4549/VLOOKUP(CONCATENATE("USD",C4549),[1]GEINDICE!AR$1:AS$65536,2,0),"")</f>
        <v>355.50150395484417</v>
      </c>
      <c r="AD4549" s="33">
        <f>IFERROR($AA4549/VLOOKUP(CONCATENATE("USD",C4549),[1]GEINDICE!AR$1:AS$65536,2,0),"")</f>
        <v>258.16293586839464</v>
      </c>
      <c r="AE4549" s="33">
        <f>IFERROR($X4549/VLOOKUP(CONCATENATE("EUR",C4549),[1]GEINDICE!AR$1:AS$65536,2,0),"")</f>
        <v>302.99088492214202</v>
      </c>
      <c r="AF4549" s="33">
        <f>IFERROR($AA4549/VLOOKUP(CONCATENATE("EUR",C4549),[1]GEINDICE!AR$1:AS$65536,2,0),"")</f>
        <v>220.03005760222811</v>
      </c>
      <c r="AG4549" s="48" t="str">
        <f>VLOOKUP(E4549,[1]Apresentação!AW$1:AX$65536,2,0)</f>
        <v xml:space="preserve">                    4 - CERAMIC AUXILIARIES</v>
      </c>
      <c r="AH4549" s="48" t="str">
        <f t="shared" si="1217"/>
        <v xml:space="preserve">         5115000009 - TENACER 500 BR</v>
      </c>
      <c r="AI4549" s="49" t="str">
        <f t="shared" si="1218"/>
        <v xml:space="preserve">     K00336 - OXFORD PORCELANAS ESPIRITO SANTO LTDA</v>
      </c>
      <c r="AJ4549" t="str">
        <f t="shared" si="1219"/>
        <v xml:space="preserve">     90 - SALES</v>
      </c>
      <c r="AK4549" t="str">
        <f t="shared" si="1220"/>
        <v/>
      </c>
      <c r="AL4549">
        <f t="shared" si="1221"/>
        <v>9</v>
      </c>
      <c r="AM4549" t="str">
        <f t="shared" si="1222"/>
        <v>2025 9</v>
      </c>
      <c r="AN4549" t="str">
        <f t="shared" si="1223"/>
        <v xml:space="preserve">OXFORD </v>
      </c>
    </row>
    <row r="4550" spans="1:40" x14ac:dyDescent="0.35">
      <c r="A4550">
        <v>83456</v>
      </c>
      <c r="B4550" t="s">
        <v>274</v>
      </c>
      <c r="C4550" s="31">
        <v>45880</v>
      </c>
      <c r="D4550" t="s">
        <v>275</v>
      </c>
      <c r="E4550" t="s">
        <v>276</v>
      </c>
      <c r="F4550" t="s">
        <v>578</v>
      </c>
      <c r="G4550" t="s">
        <v>399</v>
      </c>
      <c r="H4550" t="s">
        <v>969</v>
      </c>
      <c r="I4550" t="s">
        <v>970</v>
      </c>
      <c r="J4550">
        <v>1000</v>
      </c>
      <c r="K4550">
        <v>6311</v>
      </c>
      <c r="L4550">
        <v>4168.7171699999999</v>
      </c>
      <c r="M4550">
        <v>1271.04</v>
      </c>
      <c r="N4550">
        <v>6.3109999999999999</v>
      </c>
      <c r="O4550" s="32">
        <f t="shared" si="1207"/>
        <v>5039.96</v>
      </c>
      <c r="P4550" s="32">
        <f t="shared" si="1208"/>
        <v>871.24283000000014</v>
      </c>
      <c r="Q4550">
        <v>752558</v>
      </c>
      <c r="R4550" t="s">
        <v>298</v>
      </c>
      <c r="S4550" t="s">
        <v>298</v>
      </c>
      <c r="T4550" t="str">
        <f t="shared" si="1209"/>
        <v>VEN</v>
      </c>
      <c r="U4550" t="s">
        <v>300</v>
      </c>
      <c r="V4550" s="33">
        <f t="shared" si="1210"/>
        <v>6311</v>
      </c>
      <c r="W4550">
        <f t="shared" si="1211"/>
        <v>1000</v>
      </c>
      <c r="X4550" s="33">
        <f t="shared" si="1212"/>
        <v>5039.96</v>
      </c>
      <c r="Y4550" s="33">
        <f t="shared" si="1213"/>
        <v>1271.04</v>
      </c>
      <c r="Z4550" s="45">
        <f t="shared" si="1214"/>
        <v>0.10636077166851532</v>
      </c>
      <c r="AA4550" s="33">
        <f t="shared" si="1215"/>
        <v>671.24283000000014</v>
      </c>
      <c r="AB4550" s="45">
        <f t="shared" si="1216"/>
        <v>0.13318415820760485</v>
      </c>
      <c r="AC4550" s="33">
        <f>IFERROR($X4550/VLOOKUP(CONCATENATE("USD",C4550),[1]GEINDICE!AR$1:AS$65536,2,0),"")</f>
        <v>925.22166945092056</v>
      </c>
      <c r="AD4550" s="33">
        <f>IFERROR($AA4550/VLOOKUP(CONCATENATE("USD",C4550),[1]GEINDICE!AR$1:AS$65536,2,0),"")</f>
        <v>123.22486920125569</v>
      </c>
      <c r="AE4550" s="33">
        <f>IFERROR($X4550/VLOOKUP(CONCATENATE("EUR",C4550),[1]GEINDICE!AR$1:AS$65536,2,0),"")</f>
        <v>797.05845141700411</v>
      </c>
      <c r="AF4550" s="33">
        <f>IFERROR($AA4550/VLOOKUP(CONCATENATE("EUR",C4550),[1]GEINDICE!AR$1:AS$65536,2,0),"")</f>
        <v>106.15555889423079</v>
      </c>
      <c r="AG4550" s="48" t="str">
        <f>VLOOKUP(E4550,[1]Apresentação!AW$1:AX$65536,2,0)</f>
        <v xml:space="preserve">                    4 - CERAMIC AUXILIARIES</v>
      </c>
      <c r="AH4550" s="48" t="str">
        <f t="shared" si="1217"/>
        <v xml:space="preserve">         5115000009 - TENACER 500 BR</v>
      </c>
      <c r="AI4550" s="49" t="str">
        <f t="shared" si="1218"/>
        <v xml:space="preserve">     K00137 - MOHAWK REVESTIMENTOS COCAL DO SUL LTDA</v>
      </c>
      <c r="AJ4550" t="str">
        <f t="shared" si="1219"/>
        <v xml:space="preserve">     90 - SALES</v>
      </c>
      <c r="AK4550" t="str">
        <f t="shared" si="1220"/>
        <v/>
      </c>
      <c r="AL4550">
        <f t="shared" si="1221"/>
        <v>8</v>
      </c>
      <c r="AM4550" t="str">
        <f t="shared" si="1222"/>
        <v>2025 8</v>
      </c>
      <c r="AN4550" t="str">
        <f t="shared" si="1223"/>
        <v xml:space="preserve">MOHAWK </v>
      </c>
    </row>
    <row r="4551" spans="1:40" x14ac:dyDescent="0.35">
      <c r="A4551">
        <v>84245</v>
      </c>
      <c r="B4551" t="s">
        <v>274</v>
      </c>
      <c r="C4551" s="31">
        <v>45946</v>
      </c>
      <c r="D4551" t="s">
        <v>275</v>
      </c>
      <c r="E4551" t="s">
        <v>276</v>
      </c>
      <c r="F4551" t="s">
        <v>578</v>
      </c>
      <c r="G4551" t="s">
        <v>399</v>
      </c>
      <c r="H4551" t="s">
        <v>969</v>
      </c>
      <c r="I4551" t="s">
        <v>970</v>
      </c>
      <c r="J4551">
        <v>2000</v>
      </c>
      <c r="K4551">
        <v>12622</v>
      </c>
      <c r="L4551">
        <v>7811.8643300000003</v>
      </c>
      <c r="M4551">
        <v>2542.0700000000002</v>
      </c>
      <c r="N4551">
        <v>6.3109999999999999</v>
      </c>
      <c r="O4551" s="32">
        <f t="shared" si="1207"/>
        <v>10079.93</v>
      </c>
      <c r="P4551" s="32">
        <f t="shared" si="1208"/>
        <v>2268.06567</v>
      </c>
      <c r="Q4551">
        <v>764444</v>
      </c>
      <c r="R4551" t="s">
        <v>298</v>
      </c>
      <c r="S4551" t="s">
        <v>298</v>
      </c>
      <c r="T4551" t="str">
        <f t="shared" si="1209"/>
        <v>VEN</v>
      </c>
      <c r="U4551" t="s">
        <v>300</v>
      </c>
      <c r="V4551" s="33">
        <f t="shared" si="1210"/>
        <v>12622</v>
      </c>
      <c r="W4551">
        <f t="shared" si="1211"/>
        <v>2000</v>
      </c>
      <c r="X4551" s="33">
        <f t="shared" si="1212"/>
        <v>10079.93</v>
      </c>
      <c r="Y4551" s="33">
        <f t="shared" si="1213"/>
        <v>2542.0700000000002</v>
      </c>
      <c r="Z4551" s="45">
        <f t="shared" si="1214"/>
        <v>0.14800076612264301</v>
      </c>
      <c r="AA4551" s="33">
        <f t="shared" si="1215"/>
        <v>1868.06567</v>
      </c>
      <c r="AB4551" s="45">
        <f t="shared" si="1216"/>
        <v>0.18532526217940004</v>
      </c>
      <c r="AC4551" s="33">
        <f>IFERROR($X4551/VLOOKUP(CONCATENATE("USD",C4551),[1]GEINDICE!AR$1:AS$65536,2,0),"")</f>
        <v>1854.4964492033705</v>
      </c>
      <c r="AD4551" s="33">
        <f>IFERROR($AA4551/VLOOKUP(CONCATENATE("USD",C4551),[1]GEINDICE!AR$1:AS$65536,2,0),"")</f>
        <v>343.68504065938106</v>
      </c>
      <c r="AE4551" s="33">
        <f>IFERROR($X4551/VLOOKUP(CONCATENATE("EUR",C4551),[1]GEINDICE!AR$1:AS$65536,2,0),"")</f>
        <v>1589.668659023167</v>
      </c>
      <c r="AF4551" s="33">
        <f>IFERROR($AA4551/VLOOKUP(CONCATENATE("EUR",C4551),[1]GEINDICE!AR$1:AS$65536,2,0),"")</f>
        <v>294.6057610118437</v>
      </c>
      <c r="AG4551" s="48" t="str">
        <f>VLOOKUP(E4551,[1]Apresentação!AW$1:AX$65536,2,0)</f>
        <v xml:space="preserve">                    4 - CERAMIC AUXILIARIES</v>
      </c>
      <c r="AH4551" s="48" t="str">
        <f t="shared" si="1217"/>
        <v xml:space="preserve">         5115000009 - TENACER 500 BR</v>
      </c>
      <c r="AI4551" s="49" t="str">
        <f t="shared" si="1218"/>
        <v xml:space="preserve">     K00137 - MOHAWK REVESTIMENTOS COCAL DO SUL LTDA</v>
      </c>
      <c r="AJ4551" t="str">
        <f t="shared" si="1219"/>
        <v xml:space="preserve">     90 - SALES</v>
      </c>
      <c r="AK4551" t="str">
        <f t="shared" si="1220"/>
        <v/>
      </c>
      <c r="AL4551">
        <f t="shared" si="1221"/>
        <v>10</v>
      </c>
      <c r="AM4551" t="str">
        <f t="shared" si="1222"/>
        <v>2025 10</v>
      </c>
      <c r="AN4551" t="str">
        <f t="shared" si="1223"/>
        <v xml:space="preserve">MOHAWK </v>
      </c>
    </row>
    <row r="4552" spans="1:40" x14ac:dyDescent="0.35">
      <c r="A4552">
        <v>84522</v>
      </c>
      <c r="B4552" t="s">
        <v>274</v>
      </c>
      <c r="C4552" s="31">
        <v>45966</v>
      </c>
      <c r="D4552" t="s">
        <v>275</v>
      </c>
      <c r="E4552" t="s">
        <v>276</v>
      </c>
      <c r="F4552" t="s">
        <v>416</v>
      </c>
      <c r="G4552" t="s">
        <v>417</v>
      </c>
      <c r="H4552" t="s">
        <v>969</v>
      </c>
      <c r="I4552" t="s">
        <v>970</v>
      </c>
      <c r="J4552">
        <v>240</v>
      </c>
      <c r="K4552">
        <v>4778.9400000000005</v>
      </c>
      <c r="L4552">
        <v>851.01741000000004</v>
      </c>
      <c r="M4552">
        <v>962.48</v>
      </c>
      <c r="N4552">
        <v>19.91225</v>
      </c>
      <c r="O4552" s="32">
        <f t="shared" si="1207"/>
        <v>3816.4600000000005</v>
      </c>
      <c r="P4552" s="32">
        <f t="shared" si="1208"/>
        <v>2965.4425900000006</v>
      </c>
      <c r="Q4552">
        <v>766323</v>
      </c>
      <c r="R4552" t="s">
        <v>298</v>
      </c>
      <c r="S4552" t="s">
        <v>298</v>
      </c>
      <c r="T4552" t="str">
        <f t="shared" si="1209"/>
        <v>VEN</v>
      </c>
      <c r="U4552" t="s">
        <v>300</v>
      </c>
      <c r="V4552" s="33">
        <f t="shared" si="1210"/>
        <v>4778.9400000000005</v>
      </c>
      <c r="W4552">
        <f t="shared" si="1211"/>
        <v>240</v>
      </c>
      <c r="X4552" s="33">
        <f t="shared" si="1212"/>
        <v>3816.4600000000005</v>
      </c>
      <c r="Y4552" s="33">
        <f t="shared" si="1213"/>
        <v>962.48</v>
      </c>
      <c r="Z4552" s="45">
        <f t="shared" si="1214"/>
        <v>0.6104790162672058</v>
      </c>
      <c r="AA4552" s="33">
        <f t="shared" si="1215"/>
        <v>2917.4425900000006</v>
      </c>
      <c r="AB4552" s="45">
        <f t="shared" si="1216"/>
        <v>0.76443683151402086</v>
      </c>
      <c r="AC4552" s="33" t="str">
        <f>IFERROR($X4552/VLOOKUP(CONCATENATE("USD",C4552),[1]GEINDICE!AR$1:AS$65536,2,0),"")</f>
        <v/>
      </c>
      <c r="AD4552" s="33" t="str">
        <f>IFERROR($AA4552/VLOOKUP(CONCATENATE("USD",C4552),[1]GEINDICE!AR$1:AS$65536,2,0),"")</f>
        <v/>
      </c>
      <c r="AE4552" s="33" t="str">
        <f>IFERROR($X4552/VLOOKUP(CONCATENATE("EUR",C4552),[1]GEINDICE!AR$1:AS$65536,2,0),"")</f>
        <v/>
      </c>
      <c r="AF4552" s="33" t="str">
        <f>IFERROR($AA4552/VLOOKUP(CONCATENATE("EUR",C4552),[1]GEINDICE!AR$1:AS$65536,2,0),"")</f>
        <v/>
      </c>
      <c r="AG4552" s="48" t="str">
        <f>VLOOKUP(E4552,[1]Apresentação!AW$1:AX$65536,2,0)</f>
        <v xml:space="preserve">                    4 - CERAMIC AUXILIARIES</v>
      </c>
      <c r="AH4552" s="48" t="str">
        <f t="shared" si="1217"/>
        <v xml:space="preserve">         5115000009 - TENACER 500 BR</v>
      </c>
      <c r="AI4552" s="49" t="str">
        <f t="shared" si="1218"/>
        <v xml:space="preserve">     K00068 - OXFORD PORCELANAS S/A</v>
      </c>
      <c r="AJ4552" t="str">
        <f t="shared" si="1219"/>
        <v xml:space="preserve">     90 - SALES</v>
      </c>
      <c r="AK4552" t="str">
        <f t="shared" si="1220"/>
        <v/>
      </c>
      <c r="AL4552">
        <f t="shared" si="1221"/>
        <v>11</v>
      </c>
      <c r="AM4552" t="str">
        <f t="shared" si="1222"/>
        <v>2025 11</v>
      </c>
      <c r="AN4552" t="str">
        <f t="shared" si="1223"/>
        <v xml:space="preserve">OXFORD </v>
      </c>
    </row>
    <row r="4553" spans="1:40" x14ac:dyDescent="0.35">
      <c r="A4553">
        <v>82410</v>
      </c>
      <c r="B4553" t="s">
        <v>274</v>
      </c>
      <c r="C4553" s="31">
        <v>45791</v>
      </c>
      <c r="D4553" t="s">
        <v>275</v>
      </c>
      <c r="E4553" t="s">
        <v>276</v>
      </c>
      <c r="F4553" t="s">
        <v>398</v>
      </c>
      <c r="G4553" t="s">
        <v>399</v>
      </c>
      <c r="H4553" t="s">
        <v>969</v>
      </c>
      <c r="I4553" t="s">
        <v>970</v>
      </c>
      <c r="J4553">
        <v>2000</v>
      </c>
      <c r="K4553">
        <v>11774</v>
      </c>
      <c r="L4553">
        <v>7218.7616900000003</v>
      </c>
      <c r="M4553">
        <v>2371.29</v>
      </c>
      <c r="N4553">
        <v>5.8870000000000005</v>
      </c>
      <c r="O4553" s="32">
        <f t="shared" si="1207"/>
        <v>9402.7099999999991</v>
      </c>
      <c r="P4553" s="32">
        <f t="shared" si="1208"/>
        <v>2183.9483099999989</v>
      </c>
      <c r="Q4553">
        <v>738694</v>
      </c>
      <c r="R4553" t="s">
        <v>298</v>
      </c>
      <c r="S4553" t="s">
        <v>298</v>
      </c>
      <c r="T4553" t="str">
        <f t="shared" si="1209"/>
        <v>VEN</v>
      </c>
      <c r="U4553" t="s">
        <v>300</v>
      </c>
      <c r="V4553" s="33">
        <f t="shared" si="1210"/>
        <v>11774</v>
      </c>
      <c r="W4553">
        <f t="shared" si="1211"/>
        <v>2000</v>
      </c>
      <c r="X4553" s="33">
        <f t="shared" si="1212"/>
        <v>9402.7099999999991</v>
      </c>
      <c r="Y4553" s="33">
        <f t="shared" si="1213"/>
        <v>2371.29</v>
      </c>
      <c r="Z4553" s="45">
        <f t="shared" si="1214"/>
        <v>0.15151590878206209</v>
      </c>
      <c r="AA4553" s="33">
        <f t="shared" si="1215"/>
        <v>1783.9483099999989</v>
      </c>
      <c r="AB4553" s="45">
        <f t="shared" si="1216"/>
        <v>0.18972703720523115</v>
      </c>
      <c r="AC4553" s="33">
        <f>IFERROR($X4553/VLOOKUP(CONCATENATE("USD",C4553),[1]GEINDICE!AR$1:AS$65536,2,0),"")</f>
        <v>1676.0623885918001</v>
      </c>
      <c r="AD4553" s="33">
        <f>IFERROR($AA4553/VLOOKUP(CONCATENATE("USD",C4553),[1]GEINDICE!AR$1:AS$65536,2,0),"")</f>
        <v>317.99435115864503</v>
      </c>
      <c r="AE4553" s="33">
        <f>IFERROR($X4553/VLOOKUP(CONCATENATE("EUR",C4553),[1]GEINDICE!AR$1:AS$65536,2,0),"")</f>
        <v>1495.6749276238347</v>
      </c>
      <c r="AF4553" s="33">
        <f>IFERROR($AA4553/VLOOKUP(CONCATENATE("EUR",C4553),[1]GEINDICE!AR$1:AS$65536,2,0),"")</f>
        <v>283.76997264021873</v>
      </c>
      <c r="AG4553" s="48" t="str">
        <f>VLOOKUP(E4553,[1]Apresentação!AW$1:AX$65536,2,0)</f>
        <v xml:space="preserve">                    4 - CERAMIC AUXILIARIES</v>
      </c>
      <c r="AH4553" s="48" t="str">
        <f t="shared" si="1217"/>
        <v xml:space="preserve">         5115000009 - TENACER 500 BR</v>
      </c>
      <c r="AI4553" s="49" t="str">
        <f t="shared" si="1218"/>
        <v xml:space="preserve">     K00002 - MOHAWK REVESTIMENTOS COCAL DO SUL LTDA</v>
      </c>
      <c r="AJ4553" t="str">
        <f t="shared" si="1219"/>
        <v xml:space="preserve">     90 - SALES</v>
      </c>
      <c r="AK4553" t="str">
        <f t="shared" si="1220"/>
        <v/>
      </c>
      <c r="AL4553">
        <f t="shared" si="1221"/>
        <v>5</v>
      </c>
      <c r="AM4553" t="str">
        <f t="shared" si="1222"/>
        <v>2025 5</v>
      </c>
      <c r="AN4553" t="str">
        <f t="shared" si="1223"/>
        <v xml:space="preserve">MOHAWK </v>
      </c>
    </row>
    <row r="4554" spans="1:40" x14ac:dyDescent="0.35">
      <c r="A4554">
        <v>83337</v>
      </c>
      <c r="B4554" t="s">
        <v>274</v>
      </c>
      <c r="C4554" s="31">
        <v>45869</v>
      </c>
      <c r="D4554" t="s">
        <v>275</v>
      </c>
      <c r="E4554" t="s">
        <v>276</v>
      </c>
      <c r="F4554" t="s">
        <v>764</v>
      </c>
      <c r="G4554" t="s">
        <v>765</v>
      </c>
      <c r="H4554" t="s">
        <v>969</v>
      </c>
      <c r="I4554" t="s">
        <v>970</v>
      </c>
      <c r="J4554">
        <v>120</v>
      </c>
      <c r="K4554">
        <v>2348.7200000000003</v>
      </c>
      <c r="L4554">
        <v>500.24606</v>
      </c>
      <c r="M4554">
        <v>366.46</v>
      </c>
      <c r="N4554">
        <v>19.572679999999998</v>
      </c>
      <c r="O4554" s="32">
        <f t="shared" si="1207"/>
        <v>1982.2600000000002</v>
      </c>
      <c r="P4554" s="32">
        <f t="shared" si="1208"/>
        <v>1482.0139400000003</v>
      </c>
      <c r="Q4554">
        <v>746537</v>
      </c>
      <c r="R4554" t="s">
        <v>298</v>
      </c>
      <c r="S4554" t="s">
        <v>298</v>
      </c>
      <c r="T4554" t="str">
        <f t="shared" si="1209"/>
        <v>VEN</v>
      </c>
      <c r="U4554" t="s">
        <v>300</v>
      </c>
      <c r="V4554" s="33">
        <f t="shared" si="1210"/>
        <v>2348.7200000000003</v>
      </c>
      <c r="W4554">
        <f t="shared" si="1211"/>
        <v>120</v>
      </c>
      <c r="X4554" s="33">
        <f t="shared" si="1212"/>
        <v>1982.2600000000002</v>
      </c>
      <c r="Y4554" s="33">
        <f t="shared" si="1213"/>
        <v>366.46</v>
      </c>
      <c r="Z4554" s="45">
        <f t="shared" si="1214"/>
        <v>0.62076958513573355</v>
      </c>
      <c r="AA4554" s="33">
        <f t="shared" si="1215"/>
        <v>1458.0139400000003</v>
      </c>
      <c r="AB4554" s="45">
        <f t="shared" si="1216"/>
        <v>0.73553113113315116</v>
      </c>
      <c r="AC4554" s="33">
        <f>IFERROR($X4554/VLOOKUP(CONCATENATE("USD",C4554),[1]GEINDICE!AR$1:AS$65536,2,0),"")</f>
        <v>353.76021701110039</v>
      </c>
      <c r="AD4554" s="33">
        <f>IFERROR($AA4554/VLOOKUP(CONCATENATE("USD",C4554),[1]GEINDICE!AR$1:AS$65536,2,0),"")</f>
        <v>260.20165256808366</v>
      </c>
      <c r="AE4554" s="33">
        <f>IFERROR($X4554/VLOOKUP(CONCATENATE("EUR",C4554),[1]GEINDICE!AR$1:AS$65536,2,0),"")</f>
        <v>309.54433305225024</v>
      </c>
      <c r="AF4554" s="33">
        <f>IFERROR($AA4554/VLOOKUP(CONCATENATE("EUR",C4554),[1]GEINDICE!AR$1:AS$65536,2,0),"")</f>
        <v>227.67949342577847</v>
      </c>
      <c r="AG4554" s="48" t="str">
        <f>VLOOKUP(E4554,[1]Apresentação!AW$1:AX$65536,2,0)</f>
        <v xml:space="preserve">                    4 - CERAMIC AUXILIARIES</v>
      </c>
      <c r="AH4554" s="48" t="str">
        <f t="shared" si="1217"/>
        <v xml:space="preserve">         5115000009 - TENACER 500 BR</v>
      </c>
      <c r="AI4554" s="49" t="str">
        <f t="shared" si="1218"/>
        <v xml:space="preserve">     K00336 - OXFORD PORCELANAS ESPIRITO SANTO LTDA</v>
      </c>
      <c r="AJ4554" t="str">
        <f t="shared" si="1219"/>
        <v xml:space="preserve">     90 - SALES</v>
      </c>
      <c r="AK4554" t="str">
        <f t="shared" si="1220"/>
        <v/>
      </c>
      <c r="AL4554">
        <f t="shared" si="1221"/>
        <v>7</v>
      </c>
      <c r="AM4554" t="str">
        <f t="shared" si="1222"/>
        <v>2025 7</v>
      </c>
      <c r="AN4554" t="str">
        <f t="shared" si="1223"/>
        <v xml:space="preserve">OXFORD </v>
      </c>
    </row>
    <row r="4555" spans="1:40" x14ac:dyDescent="0.35">
      <c r="A4555">
        <v>84776</v>
      </c>
      <c r="B4555" t="s">
        <v>274</v>
      </c>
      <c r="C4555" s="31">
        <v>45986</v>
      </c>
      <c r="D4555" t="s">
        <v>275</v>
      </c>
      <c r="E4555" t="s">
        <v>276</v>
      </c>
      <c r="F4555" t="s">
        <v>578</v>
      </c>
      <c r="G4555" t="s">
        <v>399</v>
      </c>
      <c r="H4555" t="s">
        <v>969</v>
      </c>
      <c r="I4555" t="s">
        <v>970</v>
      </c>
      <c r="J4555">
        <v>2000</v>
      </c>
      <c r="K4555">
        <v>12622</v>
      </c>
      <c r="L4555">
        <v>7091.8117300000004</v>
      </c>
      <c r="M4555">
        <v>2542.0700000000002</v>
      </c>
      <c r="N4555">
        <v>6.3109999999999999</v>
      </c>
      <c r="O4555" s="32">
        <f t="shared" si="1207"/>
        <v>10079.93</v>
      </c>
      <c r="P4555" s="32">
        <f t="shared" si="1208"/>
        <v>2988.1182699999999</v>
      </c>
      <c r="Q4555">
        <v>768154</v>
      </c>
      <c r="R4555" t="s">
        <v>298</v>
      </c>
      <c r="S4555" t="s">
        <v>298</v>
      </c>
      <c r="T4555" t="str">
        <f t="shared" si="1209"/>
        <v>VEN</v>
      </c>
      <c r="U4555" t="s">
        <v>300</v>
      </c>
      <c r="V4555" s="33">
        <f t="shared" si="1210"/>
        <v>12622</v>
      </c>
      <c r="W4555">
        <f t="shared" si="1211"/>
        <v>2000</v>
      </c>
      <c r="X4555" s="33">
        <f t="shared" si="1212"/>
        <v>10079.93</v>
      </c>
      <c r="Y4555" s="33">
        <f t="shared" si="1213"/>
        <v>2542.0700000000002</v>
      </c>
      <c r="Z4555" s="45">
        <f t="shared" si="1214"/>
        <v>0.20504819125336712</v>
      </c>
      <c r="AA4555" s="33">
        <f t="shared" si="1215"/>
        <v>2588.1182699999999</v>
      </c>
      <c r="AB4555" s="45">
        <f t="shared" si="1216"/>
        <v>0.25675954793336858</v>
      </c>
      <c r="AC4555" s="33" t="str">
        <f>IFERROR($X4555/VLOOKUP(CONCATENATE("USD",C4555),[1]GEINDICE!AR$1:AS$65536,2,0),"")</f>
        <v/>
      </c>
      <c r="AD4555" s="33" t="str">
        <f>IFERROR($AA4555/VLOOKUP(CONCATENATE("USD",C4555),[1]GEINDICE!AR$1:AS$65536,2,0),"")</f>
        <v/>
      </c>
      <c r="AE4555" s="33" t="str">
        <f>IFERROR($X4555/VLOOKUP(CONCATENATE("EUR",C4555),[1]GEINDICE!AR$1:AS$65536,2,0),"")</f>
        <v/>
      </c>
      <c r="AF4555" s="33" t="str">
        <f>IFERROR($AA4555/VLOOKUP(CONCATENATE("EUR",C4555),[1]GEINDICE!AR$1:AS$65536,2,0),"")</f>
        <v/>
      </c>
      <c r="AG4555" s="48" t="str">
        <f>VLOOKUP(E4555,[1]Apresentação!AW$1:AX$65536,2,0)</f>
        <v xml:space="preserve">                    4 - CERAMIC AUXILIARIES</v>
      </c>
      <c r="AH4555" s="48" t="str">
        <f t="shared" si="1217"/>
        <v xml:space="preserve">         5115000009 - TENACER 500 BR</v>
      </c>
      <c r="AI4555" s="49" t="str">
        <f t="shared" si="1218"/>
        <v xml:space="preserve">     K00137 - MOHAWK REVESTIMENTOS COCAL DO SUL LTDA</v>
      </c>
      <c r="AJ4555" t="str">
        <f t="shared" si="1219"/>
        <v xml:space="preserve">     90 - SALES</v>
      </c>
      <c r="AK4555" t="str">
        <f t="shared" si="1220"/>
        <v/>
      </c>
      <c r="AL4555">
        <f t="shared" si="1221"/>
        <v>11</v>
      </c>
      <c r="AM4555" t="str">
        <f t="shared" si="1222"/>
        <v>2025 11</v>
      </c>
      <c r="AN4555" t="str">
        <f t="shared" si="1223"/>
        <v xml:space="preserve">MOHAWK </v>
      </c>
    </row>
    <row r="4556" spans="1:40" x14ac:dyDescent="0.35">
      <c r="A4556">
        <v>81018</v>
      </c>
      <c r="B4556" t="s">
        <v>274</v>
      </c>
      <c r="C4556" s="31">
        <v>45681</v>
      </c>
      <c r="D4556" t="s">
        <v>275</v>
      </c>
      <c r="E4556" t="s">
        <v>276</v>
      </c>
      <c r="F4556" t="s">
        <v>909</v>
      </c>
      <c r="G4556" t="s">
        <v>910</v>
      </c>
      <c r="H4556" t="s">
        <v>983</v>
      </c>
      <c r="I4556" t="s">
        <v>984</v>
      </c>
      <c r="J4556">
        <v>100</v>
      </c>
      <c r="K4556">
        <v>1772</v>
      </c>
      <c r="L4556">
        <v>852.67393000000004</v>
      </c>
      <c r="M4556">
        <v>356.88</v>
      </c>
      <c r="N4556">
        <v>17.72</v>
      </c>
      <c r="O4556" s="32">
        <f t="shared" si="1207"/>
        <v>1415.12</v>
      </c>
      <c r="P4556" s="32">
        <f t="shared" si="1208"/>
        <v>562.44606999999985</v>
      </c>
      <c r="Q4556">
        <v>708137</v>
      </c>
      <c r="R4556" t="s">
        <v>298</v>
      </c>
      <c r="S4556" t="s">
        <v>298</v>
      </c>
      <c r="T4556" t="str">
        <f t="shared" si="1209"/>
        <v>VEN</v>
      </c>
      <c r="U4556" t="s">
        <v>300</v>
      </c>
      <c r="V4556" s="33">
        <f t="shared" si="1210"/>
        <v>1772</v>
      </c>
      <c r="W4556">
        <f t="shared" si="1211"/>
        <v>100</v>
      </c>
      <c r="X4556" s="33">
        <f t="shared" si="1212"/>
        <v>1415.12</v>
      </c>
      <c r="Y4556" s="33">
        <f t="shared" si="1213"/>
        <v>356.88</v>
      </c>
      <c r="Z4556" s="45">
        <f t="shared" si="1214"/>
        <v>0.30612080699774258</v>
      </c>
      <c r="AA4556" s="33">
        <f t="shared" si="1215"/>
        <v>542.44606999999985</v>
      </c>
      <c r="AB4556" s="45">
        <f t="shared" si="1216"/>
        <v>0.38332160523489167</v>
      </c>
      <c r="AC4556" s="33">
        <f>IFERROR($X4556/VLOOKUP(CONCATENATE("USD",C4556),[1]GEINDICE!AR$1:AS$65536,2,0),"")</f>
        <v>240.15613067458631</v>
      </c>
      <c r="AD4556" s="33">
        <f>IFERROR($AA4556/VLOOKUP(CONCATENATE("USD",C4556),[1]GEINDICE!AR$1:AS$65536,2,0),"")</f>
        <v>92.05703351718283</v>
      </c>
      <c r="AE4556" s="33">
        <f>IFERROR($X4556/VLOOKUP(CONCATENATE("EUR",C4556),[1]GEINDICE!AR$1:AS$65536,2,0),"")</f>
        <v>228.35197108324857</v>
      </c>
      <c r="AF4556" s="33">
        <f>IFERROR($AA4556/VLOOKUP(CONCATENATE("EUR",C4556),[1]GEINDICE!AR$1:AS$65536,2,0),"")</f>
        <v>87.532244114182404</v>
      </c>
      <c r="AG4556" s="48" t="str">
        <f>VLOOKUP(E4556,[1]Apresentação!AW$1:AX$65536,2,0)</f>
        <v xml:space="preserve">                    4 - CERAMIC AUXILIARIES</v>
      </c>
      <c r="AH4556" s="48" t="str">
        <f t="shared" si="1217"/>
        <v xml:space="preserve">         5117000098 - TRENNEMULSION W 165 BR</v>
      </c>
      <c r="AI4556" s="49" t="str">
        <f t="shared" si="1218"/>
        <v xml:space="preserve">     K00371 - INDUSTRIA E COMERCIO DE CERAMICA CASA SANTAMARINA EIRELI ME</v>
      </c>
      <c r="AJ4556" t="str">
        <f t="shared" si="1219"/>
        <v xml:space="preserve">     90 - SALES</v>
      </c>
      <c r="AK4556" t="str">
        <f t="shared" si="1220"/>
        <v/>
      </c>
      <c r="AL4556">
        <f t="shared" si="1221"/>
        <v>1</v>
      </c>
      <c r="AM4556" t="str">
        <f t="shared" si="1222"/>
        <v>2025 1</v>
      </c>
      <c r="AN4556" t="str">
        <f t="shared" si="1223"/>
        <v xml:space="preserve">INDUSTRIA </v>
      </c>
    </row>
    <row r="4557" spans="1:40" x14ac:dyDescent="0.35">
      <c r="A4557">
        <v>80807</v>
      </c>
      <c r="B4557" t="s">
        <v>274</v>
      </c>
      <c r="C4557" s="31">
        <v>45666</v>
      </c>
      <c r="D4557" t="s">
        <v>275</v>
      </c>
      <c r="E4557" t="s">
        <v>276</v>
      </c>
      <c r="F4557" t="s">
        <v>985</v>
      </c>
      <c r="G4557" t="s">
        <v>986</v>
      </c>
      <c r="H4557" t="s">
        <v>983</v>
      </c>
      <c r="I4557" t="s">
        <v>984</v>
      </c>
      <c r="J4557">
        <v>200</v>
      </c>
      <c r="K4557">
        <v>3354</v>
      </c>
      <c r="L4557">
        <v>1705.3478500000001</v>
      </c>
      <c r="M4557">
        <v>523.30999999999995</v>
      </c>
      <c r="N4557">
        <v>16.77</v>
      </c>
      <c r="O4557" s="32">
        <f t="shared" si="1207"/>
        <v>2830.69</v>
      </c>
      <c r="P4557" s="32">
        <f t="shared" si="1208"/>
        <v>1125.3421499999999</v>
      </c>
      <c r="Q4557">
        <v>706686</v>
      </c>
      <c r="R4557" t="s">
        <v>298</v>
      </c>
      <c r="S4557" t="s">
        <v>298</v>
      </c>
      <c r="T4557" t="str">
        <f t="shared" si="1209"/>
        <v>VEN</v>
      </c>
      <c r="U4557" t="s">
        <v>300</v>
      </c>
      <c r="V4557" s="33">
        <f t="shared" si="1210"/>
        <v>3354</v>
      </c>
      <c r="W4557">
        <f t="shared" si="1211"/>
        <v>200</v>
      </c>
      <c r="X4557" s="33">
        <f t="shared" si="1212"/>
        <v>2830.69</v>
      </c>
      <c r="Y4557" s="33">
        <f t="shared" si="1213"/>
        <v>523.30999999999995</v>
      </c>
      <c r="Z4557" s="45">
        <f t="shared" si="1214"/>
        <v>0.32359634764460343</v>
      </c>
      <c r="AA4557" s="33">
        <f t="shared" si="1215"/>
        <v>1085.3421499999999</v>
      </c>
      <c r="AB4557" s="45">
        <f t="shared" si="1216"/>
        <v>0.38341964326718925</v>
      </c>
      <c r="AC4557" s="33">
        <f>IFERROR($X4557/VLOOKUP(CONCATENATE("USD",C4557),[1]GEINDICE!AR$1:AS$65536,2,0),"")</f>
        <v>464.84005517603788</v>
      </c>
      <c r="AD4557" s="33">
        <f>IFERROR($AA4557/VLOOKUP(CONCATENATE("USD",C4557),[1]GEINDICE!AR$1:AS$65536,2,0),"")</f>
        <v>178.22880813189701</v>
      </c>
      <c r="AE4557" s="33">
        <f>IFERROR($X4557/VLOOKUP(CONCATENATE("EUR",C4557),[1]GEINDICE!AR$1:AS$65536,2,0),"")</f>
        <v>451.30016102546114</v>
      </c>
      <c r="AF4557" s="33">
        <f>IFERROR($AA4557/VLOOKUP(CONCATENATE("EUR",C4557),[1]GEINDICE!AR$1:AS$65536,2,0),"")</f>
        <v>173.03734674680737</v>
      </c>
      <c r="AG4557" s="48" t="str">
        <f>VLOOKUP(E4557,[1]Apresentação!AW$1:AX$65536,2,0)</f>
        <v xml:space="preserve">                    4 - CERAMIC AUXILIARIES</v>
      </c>
      <c r="AH4557" s="48" t="str">
        <f t="shared" si="1217"/>
        <v xml:space="preserve">         5117000098 - TRENNEMULSION W 165 BR</v>
      </c>
      <c r="AI4557" s="49" t="str">
        <f t="shared" si="1218"/>
        <v xml:space="preserve">     P00001 - LUZARTE ESTRELA LTDA</v>
      </c>
      <c r="AJ4557" t="str">
        <f t="shared" si="1219"/>
        <v xml:space="preserve">     90 - SALES</v>
      </c>
      <c r="AK4557" t="str">
        <f t="shared" si="1220"/>
        <v/>
      </c>
      <c r="AL4557">
        <f t="shared" si="1221"/>
        <v>1</v>
      </c>
      <c r="AM4557" t="str">
        <f t="shared" si="1222"/>
        <v>2025 1</v>
      </c>
      <c r="AN4557" t="str">
        <f t="shared" si="1223"/>
        <v xml:space="preserve">LUZARTE </v>
      </c>
    </row>
    <row r="4558" spans="1:40" x14ac:dyDescent="0.35">
      <c r="A4558">
        <v>81598</v>
      </c>
      <c r="B4558" t="s">
        <v>274</v>
      </c>
      <c r="C4558" s="31">
        <v>45727</v>
      </c>
      <c r="D4558" t="s">
        <v>275</v>
      </c>
      <c r="E4558" t="s">
        <v>276</v>
      </c>
      <c r="F4558" t="s">
        <v>909</v>
      </c>
      <c r="G4558" t="s">
        <v>910</v>
      </c>
      <c r="H4558" t="s">
        <v>983</v>
      </c>
      <c r="I4558" t="s">
        <v>984</v>
      </c>
      <c r="J4558">
        <v>100</v>
      </c>
      <c r="K4558">
        <v>1772</v>
      </c>
      <c r="L4558">
        <v>833.77021000000002</v>
      </c>
      <c r="M4558">
        <v>356.88</v>
      </c>
      <c r="N4558">
        <v>17.72</v>
      </c>
      <c r="O4558" s="32">
        <f t="shared" si="1207"/>
        <v>1415.12</v>
      </c>
      <c r="P4558" s="32">
        <f t="shared" si="1208"/>
        <v>581.34978999999987</v>
      </c>
      <c r="Q4558">
        <v>716594</v>
      </c>
      <c r="R4558" t="s">
        <v>298</v>
      </c>
      <c r="S4558" t="s">
        <v>298</v>
      </c>
      <c r="T4558" t="str">
        <f t="shared" si="1209"/>
        <v>VEN</v>
      </c>
      <c r="U4558" t="s">
        <v>300</v>
      </c>
      <c r="V4558" s="33">
        <f t="shared" si="1210"/>
        <v>1772</v>
      </c>
      <c r="W4558">
        <f t="shared" si="1211"/>
        <v>100</v>
      </c>
      <c r="X4558" s="33">
        <f t="shared" si="1212"/>
        <v>1415.12</v>
      </c>
      <c r="Y4558" s="33">
        <f t="shared" si="1213"/>
        <v>356.88</v>
      </c>
      <c r="Z4558" s="45">
        <f t="shared" si="1214"/>
        <v>0.31678882054176066</v>
      </c>
      <c r="AA4558" s="33">
        <f t="shared" si="1215"/>
        <v>561.34978999999987</v>
      </c>
      <c r="AB4558" s="45">
        <f t="shared" si="1216"/>
        <v>0.39667999180281527</v>
      </c>
      <c r="AC4558" s="33">
        <f>IFERROR($X4558/VLOOKUP(CONCATENATE("USD",C4558),[1]GEINDICE!AR$1:AS$65536,2,0),"")</f>
        <v>242.53933431597707</v>
      </c>
      <c r="AD4558" s="33">
        <f>IFERROR($AA4558/VLOOKUP(CONCATENATE("USD",C4558),[1]GEINDICE!AR$1:AS$65536,2,0),"")</f>
        <v>96.210501148322052</v>
      </c>
      <c r="AE4558" s="33">
        <f>IFERROR($X4558/VLOOKUP(CONCATENATE("EUR",C4558),[1]GEINDICE!AR$1:AS$65536,2,0),"")</f>
        <v>221.96219904321225</v>
      </c>
      <c r="AF4558" s="33">
        <f>IFERROR($AA4558/VLOOKUP(CONCATENATE("EUR",C4558),[1]GEINDICE!AR$1:AS$65536,2,0),"")</f>
        <v>88.047963296996286</v>
      </c>
      <c r="AG4558" s="48" t="str">
        <f>VLOOKUP(E4558,[1]Apresentação!AW$1:AX$65536,2,0)</f>
        <v xml:space="preserve">                    4 - CERAMIC AUXILIARIES</v>
      </c>
      <c r="AH4558" s="48" t="str">
        <f t="shared" si="1217"/>
        <v xml:space="preserve">         5117000098 - TRENNEMULSION W 165 BR</v>
      </c>
      <c r="AI4558" s="49" t="str">
        <f t="shared" si="1218"/>
        <v xml:space="preserve">     K00371 - INDUSTRIA E COMERCIO DE CERAMICA CASA SANTAMARINA EIRELI ME</v>
      </c>
      <c r="AJ4558" t="str">
        <f t="shared" si="1219"/>
        <v xml:space="preserve">     90 - SALES</v>
      </c>
      <c r="AK4558" t="str">
        <f t="shared" si="1220"/>
        <v/>
      </c>
      <c r="AL4558">
        <f t="shared" si="1221"/>
        <v>3</v>
      </c>
      <c r="AM4558" t="str">
        <f t="shared" si="1222"/>
        <v>2025 3</v>
      </c>
      <c r="AN4558" t="str">
        <f t="shared" si="1223"/>
        <v xml:space="preserve">INDUSTRIA </v>
      </c>
    </row>
    <row r="4559" spans="1:40" x14ac:dyDescent="0.35">
      <c r="A4559">
        <v>81600</v>
      </c>
      <c r="B4559" t="s">
        <v>274</v>
      </c>
      <c r="C4559" s="31">
        <v>45727</v>
      </c>
      <c r="D4559" t="s">
        <v>275</v>
      </c>
      <c r="E4559" t="s">
        <v>276</v>
      </c>
      <c r="F4559" t="s">
        <v>985</v>
      </c>
      <c r="G4559" t="s">
        <v>986</v>
      </c>
      <c r="H4559" t="s">
        <v>983</v>
      </c>
      <c r="I4559" t="s">
        <v>984</v>
      </c>
      <c r="J4559">
        <v>200</v>
      </c>
      <c r="K4559">
        <v>3354</v>
      </c>
      <c r="L4559">
        <v>1667.54042</v>
      </c>
      <c r="M4559">
        <v>523.30999999999995</v>
      </c>
      <c r="N4559">
        <v>16.77</v>
      </c>
      <c r="O4559" s="32">
        <f t="shared" si="1207"/>
        <v>2830.69</v>
      </c>
      <c r="P4559" s="32">
        <f t="shared" si="1208"/>
        <v>1163.14958</v>
      </c>
      <c r="Q4559">
        <v>716614</v>
      </c>
      <c r="R4559" t="s">
        <v>298</v>
      </c>
      <c r="S4559" t="s">
        <v>298</v>
      </c>
      <c r="T4559" t="str">
        <f t="shared" si="1209"/>
        <v>VEN</v>
      </c>
      <c r="U4559" t="s">
        <v>300</v>
      </c>
      <c r="V4559" s="33">
        <f t="shared" si="1210"/>
        <v>3354</v>
      </c>
      <c r="W4559">
        <f t="shared" si="1211"/>
        <v>200</v>
      </c>
      <c r="X4559" s="33">
        <f t="shared" si="1212"/>
        <v>2830.69</v>
      </c>
      <c r="Y4559" s="33">
        <f t="shared" si="1213"/>
        <v>523.30999999999995</v>
      </c>
      <c r="Z4559" s="45">
        <f t="shared" si="1214"/>
        <v>0.33486868813357185</v>
      </c>
      <c r="AA4559" s="33">
        <f t="shared" si="1215"/>
        <v>1123.14958</v>
      </c>
      <c r="AB4559" s="45">
        <f t="shared" si="1216"/>
        <v>0.3967759026951026</v>
      </c>
      <c r="AC4559" s="33">
        <f>IFERROR($X4559/VLOOKUP(CONCATENATE("USD",C4559),[1]GEINDICE!AR$1:AS$65536,2,0),"")</f>
        <v>485.15579474171324</v>
      </c>
      <c r="AD4559" s="33">
        <f>IFERROR($AA4559/VLOOKUP(CONCATENATE("USD",C4559),[1]GEINDICE!AR$1:AS$65536,2,0),"")</f>
        <v>192.4981284064032</v>
      </c>
      <c r="AE4559" s="33">
        <f>IFERROR($X4559/VLOOKUP(CONCATENATE("EUR",C4559),[1]GEINDICE!AR$1:AS$65536,2,0),"")</f>
        <v>443.9949807858207</v>
      </c>
      <c r="AF4559" s="33">
        <f>IFERROR($AA4559/VLOOKUP(CONCATENATE("EUR",C4559),[1]GEINDICE!AR$1:AS$65536,2,0),"")</f>
        <v>176.16650929338874</v>
      </c>
      <c r="AG4559" s="48" t="str">
        <f>VLOOKUP(E4559,[1]Apresentação!AW$1:AX$65536,2,0)</f>
        <v xml:space="preserve">                    4 - CERAMIC AUXILIARIES</v>
      </c>
      <c r="AH4559" s="48" t="str">
        <f t="shared" si="1217"/>
        <v xml:space="preserve">         5117000098 - TRENNEMULSION W 165 BR</v>
      </c>
      <c r="AI4559" s="49" t="str">
        <f t="shared" si="1218"/>
        <v xml:space="preserve">     P00001 - LUZARTE ESTRELA LTDA</v>
      </c>
      <c r="AJ4559" t="str">
        <f t="shared" si="1219"/>
        <v xml:space="preserve">     90 - SALES</v>
      </c>
      <c r="AK4559" t="str">
        <f t="shared" si="1220"/>
        <v/>
      </c>
      <c r="AL4559">
        <f t="shared" si="1221"/>
        <v>3</v>
      </c>
      <c r="AM4559" t="str">
        <f t="shared" si="1222"/>
        <v>2025 3</v>
      </c>
      <c r="AN4559" t="str">
        <f t="shared" si="1223"/>
        <v xml:space="preserve">LUZARTE </v>
      </c>
    </row>
    <row r="4560" spans="1:40" x14ac:dyDescent="0.35">
      <c r="A4560">
        <v>82290</v>
      </c>
      <c r="B4560" t="s">
        <v>274</v>
      </c>
      <c r="C4560" s="31">
        <v>45783</v>
      </c>
      <c r="D4560" t="s">
        <v>275</v>
      </c>
      <c r="E4560" t="s">
        <v>276</v>
      </c>
      <c r="F4560" t="s">
        <v>985</v>
      </c>
      <c r="G4560" t="s">
        <v>986</v>
      </c>
      <c r="H4560" t="s">
        <v>983</v>
      </c>
      <c r="I4560" t="s">
        <v>984</v>
      </c>
      <c r="J4560">
        <v>200</v>
      </c>
      <c r="K4560">
        <v>3354</v>
      </c>
      <c r="L4560">
        <v>1672.0909300000001</v>
      </c>
      <c r="M4560">
        <v>523.30999999999995</v>
      </c>
      <c r="N4560">
        <v>16.77</v>
      </c>
      <c r="O4560" s="32">
        <f t="shared" si="1207"/>
        <v>2830.69</v>
      </c>
      <c r="P4560" s="32">
        <f t="shared" si="1208"/>
        <v>1158.59907</v>
      </c>
      <c r="Q4560">
        <v>737413</v>
      </c>
      <c r="R4560" t="s">
        <v>298</v>
      </c>
      <c r="S4560" t="s">
        <v>298</v>
      </c>
      <c r="T4560" t="str">
        <f t="shared" si="1209"/>
        <v>VEN</v>
      </c>
      <c r="U4560" t="s">
        <v>300</v>
      </c>
      <c r="V4560" s="33">
        <f t="shared" si="1210"/>
        <v>3354</v>
      </c>
      <c r="W4560">
        <f t="shared" si="1211"/>
        <v>200</v>
      </c>
      <c r="X4560" s="33">
        <f t="shared" si="1212"/>
        <v>2830.69</v>
      </c>
      <c r="Y4560" s="33">
        <f t="shared" si="1213"/>
        <v>523.30999999999995</v>
      </c>
      <c r="Z4560" s="45">
        <f t="shared" si="1214"/>
        <v>0.33351194692903996</v>
      </c>
      <c r="AA4560" s="33">
        <f t="shared" si="1215"/>
        <v>1118.59907</v>
      </c>
      <c r="AB4560" s="45">
        <f t="shared" si="1216"/>
        <v>0.3951683405812717</v>
      </c>
      <c r="AC4560" s="33">
        <f>IFERROR($X4560/VLOOKUP(CONCATENATE("USD",C4560),[1]GEINDICE!AR$1:AS$65536,2,0),"")</f>
        <v>494.7893724873274</v>
      </c>
      <c r="AD4560" s="33">
        <f>IFERROR($AA4560/VLOOKUP(CONCATENATE("USD",C4560),[1]GEINDICE!AR$1:AS$65536,2,0),"")</f>
        <v>195.52509526306588</v>
      </c>
      <c r="AE4560" s="33">
        <f>IFERROR($X4560/VLOOKUP(CONCATENATE("EUR",C4560),[1]GEINDICE!AR$1:AS$65536,2,0),"")</f>
        <v>436.12818735074342</v>
      </c>
      <c r="AF4560" s="33">
        <f>IFERROR($AA4560/VLOOKUP(CONCATENATE("EUR",C4560),[1]GEINDICE!AR$1:AS$65536,2,0),"")</f>
        <v>172.34405207611124</v>
      </c>
      <c r="AG4560" s="48" t="str">
        <f>VLOOKUP(E4560,[1]Apresentação!AW$1:AX$65536,2,0)</f>
        <v xml:space="preserve">                    4 - CERAMIC AUXILIARIES</v>
      </c>
      <c r="AH4560" s="48" t="str">
        <f t="shared" si="1217"/>
        <v xml:space="preserve">         5117000098 - TRENNEMULSION W 165 BR</v>
      </c>
      <c r="AI4560" s="49" t="str">
        <f t="shared" si="1218"/>
        <v xml:space="preserve">     P00001 - LUZARTE ESTRELA LTDA</v>
      </c>
      <c r="AJ4560" t="str">
        <f t="shared" si="1219"/>
        <v xml:space="preserve">     90 - SALES</v>
      </c>
      <c r="AK4560" t="str">
        <f t="shared" si="1220"/>
        <v/>
      </c>
      <c r="AL4560">
        <f t="shared" si="1221"/>
        <v>5</v>
      </c>
      <c r="AM4560" t="str">
        <f t="shared" si="1222"/>
        <v>2025 5</v>
      </c>
      <c r="AN4560" t="str">
        <f t="shared" si="1223"/>
        <v xml:space="preserve">LUZARTE </v>
      </c>
    </row>
    <row r="4561" spans="1:40" x14ac:dyDescent="0.35">
      <c r="A4561">
        <v>81555</v>
      </c>
      <c r="B4561" t="s">
        <v>274</v>
      </c>
      <c r="C4561" s="31">
        <v>45723</v>
      </c>
      <c r="D4561" t="s">
        <v>275</v>
      </c>
      <c r="E4561" t="s">
        <v>276</v>
      </c>
      <c r="F4561" t="s">
        <v>987</v>
      </c>
      <c r="G4561" t="s">
        <v>988</v>
      </c>
      <c r="H4561" t="s">
        <v>983</v>
      </c>
      <c r="I4561" t="s">
        <v>984</v>
      </c>
      <c r="J4561">
        <v>10</v>
      </c>
      <c r="K4561">
        <v>400</v>
      </c>
      <c r="L4561">
        <v>82.410110000000003</v>
      </c>
      <c r="M4561">
        <v>80.56</v>
      </c>
      <c r="N4561">
        <v>40</v>
      </c>
      <c r="O4561" s="32">
        <f t="shared" si="1207"/>
        <v>319.44</v>
      </c>
      <c r="P4561" s="32">
        <f t="shared" si="1208"/>
        <v>237.02988999999999</v>
      </c>
      <c r="Q4561">
        <v>715162</v>
      </c>
      <c r="R4561" t="s">
        <v>298</v>
      </c>
      <c r="S4561" t="s">
        <v>298</v>
      </c>
      <c r="T4561" t="str">
        <f t="shared" si="1209"/>
        <v>VEN</v>
      </c>
      <c r="U4561" t="s">
        <v>300</v>
      </c>
      <c r="V4561" s="33">
        <f t="shared" si="1210"/>
        <v>400</v>
      </c>
      <c r="W4561">
        <f t="shared" si="1211"/>
        <v>10</v>
      </c>
      <c r="X4561" s="33">
        <f t="shared" si="1212"/>
        <v>319.44</v>
      </c>
      <c r="Y4561" s="33">
        <f t="shared" si="1213"/>
        <v>80.56</v>
      </c>
      <c r="Z4561" s="45">
        <f t="shared" si="1214"/>
        <v>0.58757472499999996</v>
      </c>
      <c r="AA4561" s="33">
        <f t="shared" si="1215"/>
        <v>235.02988999999999</v>
      </c>
      <c r="AB4561" s="45">
        <f t="shared" si="1216"/>
        <v>0.73575597921362379</v>
      </c>
      <c r="AC4561" s="33">
        <f>IFERROR($X4561/VLOOKUP(CONCATENATE("USD",C4561),[1]GEINDICE!AR$1:AS$65536,2,0),"")</f>
        <v>55.373734572181384</v>
      </c>
      <c r="AD4561" s="33">
        <f>IFERROR($AA4561/VLOOKUP(CONCATENATE("USD",C4561),[1]GEINDICE!AR$1:AS$65536,2,0),"")</f>
        <v>40.741556302870606</v>
      </c>
      <c r="AE4561" s="33">
        <f>IFERROR($X4561/VLOOKUP(CONCATENATE("EUR",C4561),[1]GEINDICE!AR$1:AS$65536,2,0),"")</f>
        <v>50.93680736051536</v>
      </c>
      <c r="AF4561" s="33">
        <f>IFERROR($AA4561/VLOOKUP(CONCATENATE("EUR",C4561),[1]GEINDICE!AR$1:AS$65536,2,0),"")</f>
        <v>37.477060577551704</v>
      </c>
      <c r="AG4561" s="48" t="str">
        <f>VLOOKUP(E4561,[1]Apresentação!AW$1:AX$65536,2,0)</f>
        <v xml:space="preserve">                    4 - CERAMIC AUXILIARIES</v>
      </c>
      <c r="AH4561" s="48" t="str">
        <f t="shared" si="1217"/>
        <v xml:space="preserve">         5117000098 - TRENNEMULSION W 165 BR</v>
      </c>
      <c r="AI4561" s="49" t="str">
        <f t="shared" si="1218"/>
        <v xml:space="preserve">     K00401 - THERMOCERAM PRODUTOS CERAMICOS LTDA</v>
      </c>
      <c r="AJ4561" t="str">
        <f t="shared" si="1219"/>
        <v xml:space="preserve">     90 - SALES</v>
      </c>
      <c r="AK4561" t="str">
        <f t="shared" si="1220"/>
        <v/>
      </c>
      <c r="AL4561">
        <f t="shared" si="1221"/>
        <v>3</v>
      </c>
      <c r="AM4561" t="str">
        <f t="shared" si="1222"/>
        <v>2025 3</v>
      </c>
      <c r="AN4561" t="str">
        <f t="shared" si="1223"/>
        <v xml:space="preserve">THERMOCERAM </v>
      </c>
    </row>
    <row r="4562" spans="1:40" x14ac:dyDescent="0.35">
      <c r="A4562">
        <v>81222</v>
      </c>
      <c r="B4562" t="s">
        <v>274</v>
      </c>
      <c r="C4562" s="31">
        <v>45698</v>
      </c>
      <c r="D4562" t="s">
        <v>275</v>
      </c>
      <c r="E4562" t="s">
        <v>276</v>
      </c>
      <c r="F4562" t="s">
        <v>985</v>
      </c>
      <c r="G4562" t="s">
        <v>986</v>
      </c>
      <c r="H4562" t="s">
        <v>983</v>
      </c>
      <c r="I4562" t="s">
        <v>984</v>
      </c>
      <c r="J4562">
        <v>200</v>
      </c>
      <c r="K4562">
        <v>3354</v>
      </c>
      <c r="L4562">
        <v>1666.0975800000001</v>
      </c>
      <c r="M4562">
        <v>523.30999999999995</v>
      </c>
      <c r="N4562">
        <v>16.77</v>
      </c>
      <c r="O4562" s="32">
        <f t="shared" si="1207"/>
        <v>2830.69</v>
      </c>
      <c r="P4562" s="32">
        <f t="shared" si="1208"/>
        <v>1164.5924199999999</v>
      </c>
      <c r="Q4562">
        <v>709710</v>
      </c>
      <c r="R4562" t="s">
        <v>298</v>
      </c>
      <c r="S4562" t="s">
        <v>298</v>
      </c>
      <c r="T4562" t="str">
        <f t="shared" si="1209"/>
        <v>VEN</v>
      </c>
      <c r="U4562" t="s">
        <v>300</v>
      </c>
      <c r="V4562" s="33">
        <f t="shared" si="1210"/>
        <v>3354</v>
      </c>
      <c r="W4562">
        <f t="shared" si="1211"/>
        <v>200</v>
      </c>
      <c r="X4562" s="33">
        <f t="shared" si="1212"/>
        <v>2830.69</v>
      </c>
      <c r="Y4562" s="33">
        <f t="shared" si="1213"/>
        <v>523.30999999999995</v>
      </c>
      <c r="Z4562" s="45">
        <f t="shared" si="1214"/>
        <v>0.33529887298747763</v>
      </c>
      <c r="AA4562" s="33">
        <f t="shared" si="1215"/>
        <v>1124.5924199999999</v>
      </c>
      <c r="AB4562" s="45">
        <f t="shared" si="1216"/>
        <v>0.39728561587457473</v>
      </c>
      <c r="AC4562" s="33">
        <f>IFERROR($X4562/VLOOKUP(CONCATENATE("USD",C4562),[1]GEINDICE!AR$1:AS$65536,2,0),"")</f>
        <v>489.67097979518405</v>
      </c>
      <c r="AD4562" s="33">
        <f>IFERROR($AA4562/VLOOKUP(CONCATENATE("USD",C4562),[1]GEINDICE!AR$1:AS$65536,2,0),"")</f>
        <v>194.53923678383615</v>
      </c>
      <c r="AE4562" s="33">
        <f>IFERROR($X4562/VLOOKUP(CONCATENATE("EUR",C4562),[1]GEINDICE!AR$1:AS$65536,2,0),"")</f>
        <v>474.62148521989906</v>
      </c>
      <c r="AF4562" s="33">
        <f>IFERROR($AA4562/VLOOKUP(CONCATENATE("EUR",C4562),[1]GEINDICE!AR$1:AS$65536,2,0),"")</f>
        <v>188.56028906289296</v>
      </c>
      <c r="AG4562" s="48" t="str">
        <f>VLOOKUP(E4562,[1]Apresentação!AW$1:AX$65536,2,0)</f>
        <v xml:space="preserve">                    4 - CERAMIC AUXILIARIES</v>
      </c>
      <c r="AH4562" s="48" t="str">
        <f t="shared" si="1217"/>
        <v xml:space="preserve">         5117000098 - TRENNEMULSION W 165 BR</v>
      </c>
      <c r="AI4562" s="49" t="str">
        <f t="shared" si="1218"/>
        <v xml:space="preserve">     P00001 - LUZARTE ESTRELA LTDA</v>
      </c>
      <c r="AJ4562" t="str">
        <f t="shared" si="1219"/>
        <v xml:space="preserve">     90 - SALES</v>
      </c>
      <c r="AK4562" t="str">
        <f t="shared" si="1220"/>
        <v/>
      </c>
      <c r="AL4562">
        <f t="shared" si="1221"/>
        <v>2</v>
      </c>
      <c r="AM4562" t="str">
        <f t="shared" si="1222"/>
        <v>2025 2</v>
      </c>
      <c r="AN4562" t="str">
        <f t="shared" si="1223"/>
        <v xml:space="preserve">LUZARTE </v>
      </c>
    </row>
    <row r="4563" spans="1:40" x14ac:dyDescent="0.35">
      <c r="A4563">
        <v>81988</v>
      </c>
      <c r="B4563" t="s">
        <v>274</v>
      </c>
      <c r="C4563" s="31">
        <v>45756</v>
      </c>
      <c r="D4563" t="s">
        <v>275</v>
      </c>
      <c r="E4563" t="s">
        <v>276</v>
      </c>
      <c r="F4563" t="s">
        <v>985</v>
      </c>
      <c r="G4563" t="s">
        <v>986</v>
      </c>
      <c r="H4563" t="s">
        <v>983</v>
      </c>
      <c r="I4563" t="s">
        <v>984</v>
      </c>
      <c r="J4563">
        <v>200</v>
      </c>
      <c r="K4563">
        <v>3354</v>
      </c>
      <c r="L4563">
        <v>1670.3378299999999</v>
      </c>
      <c r="M4563">
        <v>523.30999999999995</v>
      </c>
      <c r="N4563">
        <v>16.77</v>
      </c>
      <c r="O4563" s="32">
        <f t="shared" si="1207"/>
        <v>2830.69</v>
      </c>
      <c r="P4563" s="32">
        <f t="shared" si="1208"/>
        <v>1160.3521700000001</v>
      </c>
      <c r="Q4563">
        <v>727719</v>
      </c>
      <c r="R4563" t="s">
        <v>298</v>
      </c>
      <c r="S4563" t="s">
        <v>298</v>
      </c>
      <c r="T4563" t="str">
        <f t="shared" si="1209"/>
        <v>VEN</v>
      </c>
      <c r="U4563" t="s">
        <v>300</v>
      </c>
      <c r="V4563" s="33">
        <f t="shared" si="1210"/>
        <v>3354</v>
      </c>
      <c r="W4563">
        <f t="shared" si="1211"/>
        <v>200</v>
      </c>
      <c r="X4563" s="33">
        <f t="shared" si="1212"/>
        <v>2830.69</v>
      </c>
      <c r="Y4563" s="33">
        <f t="shared" si="1213"/>
        <v>523.30999999999995</v>
      </c>
      <c r="Z4563" s="45">
        <f t="shared" si="1214"/>
        <v>0.33403463625521768</v>
      </c>
      <c r="AA4563" s="33">
        <f t="shared" si="1215"/>
        <v>1120.3521700000001</v>
      </c>
      <c r="AB4563" s="45">
        <f t="shared" si="1216"/>
        <v>0.39578765954590578</v>
      </c>
      <c r="AC4563" s="33">
        <f>IFERROR($X4563/VLOOKUP(CONCATENATE("USD",C4563),[1]GEINDICE!AR$1:AS$65536,2,0),"")</f>
        <v>467.07202376041579</v>
      </c>
      <c r="AD4563" s="33">
        <f>IFERROR($AA4563/VLOOKUP(CONCATENATE("USD",C4563),[1]GEINDICE!AR$1:AS$65536,2,0),"")</f>
        <v>184.86134312350467</v>
      </c>
      <c r="AE4563" s="33">
        <f>IFERROR($X4563/VLOOKUP(CONCATENATE("EUR",C4563),[1]GEINDICE!AR$1:AS$65536,2,0),"")</f>
        <v>423.10992197542674</v>
      </c>
      <c r="AF4563" s="33">
        <f>IFERROR($AA4563/VLOOKUP(CONCATENATE("EUR",C4563),[1]GEINDICE!AR$1:AS$65536,2,0),"")</f>
        <v>167.46168574930496</v>
      </c>
      <c r="AG4563" s="48" t="str">
        <f>VLOOKUP(E4563,[1]Apresentação!AW$1:AX$65536,2,0)</f>
        <v xml:space="preserve">                    4 - CERAMIC AUXILIARIES</v>
      </c>
      <c r="AH4563" s="48" t="str">
        <f t="shared" si="1217"/>
        <v xml:space="preserve">         5117000098 - TRENNEMULSION W 165 BR</v>
      </c>
      <c r="AI4563" s="49" t="str">
        <f t="shared" si="1218"/>
        <v xml:space="preserve">     P00001 - LUZARTE ESTRELA LTDA</v>
      </c>
      <c r="AJ4563" t="str">
        <f t="shared" si="1219"/>
        <v xml:space="preserve">     90 - SALES</v>
      </c>
      <c r="AK4563" t="str">
        <f t="shared" si="1220"/>
        <v/>
      </c>
      <c r="AL4563">
        <f t="shared" si="1221"/>
        <v>4</v>
      </c>
      <c r="AM4563" t="str">
        <f t="shared" si="1222"/>
        <v>2025 4</v>
      </c>
      <c r="AN4563" t="str">
        <f t="shared" si="1223"/>
        <v xml:space="preserve">LUZARTE </v>
      </c>
    </row>
    <row r="4564" spans="1:40" x14ac:dyDescent="0.35">
      <c r="A4564">
        <v>84356</v>
      </c>
      <c r="B4564" t="s">
        <v>274</v>
      </c>
      <c r="C4564" s="31">
        <v>45954</v>
      </c>
      <c r="D4564" t="s">
        <v>275</v>
      </c>
      <c r="E4564" t="s">
        <v>276</v>
      </c>
      <c r="F4564" t="s">
        <v>989</v>
      </c>
      <c r="G4564" t="s">
        <v>990</v>
      </c>
      <c r="H4564" t="s">
        <v>983</v>
      </c>
      <c r="I4564" t="s">
        <v>984</v>
      </c>
      <c r="J4564">
        <v>100</v>
      </c>
      <c r="K4564">
        <v>1941</v>
      </c>
      <c r="L4564">
        <v>865.65769</v>
      </c>
      <c r="M4564">
        <v>390.91</v>
      </c>
      <c r="N4564">
        <v>19.41</v>
      </c>
      <c r="O4564" s="32">
        <f t="shared" si="1207"/>
        <v>1550.09</v>
      </c>
      <c r="P4564" s="32">
        <f t="shared" si="1208"/>
        <v>684.43230999999992</v>
      </c>
      <c r="Q4564">
        <v>765204</v>
      </c>
      <c r="R4564" t="s">
        <v>298</v>
      </c>
      <c r="S4564" t="s">
        <v>298</v>
      </c>
      <c r="T4564" t="str">
        <f t="shared" si="1209"/>
        <v>VEN</v>
      </c>
      <c r="U4564" t="s">
        <v>300</v>
      </c>
      <c r="V4564" s="33">
        <f t="shared" si="1210"/>
        <v>1941</v>
      </c>
      <c r="W4564">
        <f t="shared" si="1211"/>
        <v>100</v>
      </c>
      <c r="X4564" s="33">
        <f t="shared" si="1212"/>
        <v>1550.09</v>
      </c>
      <c r="Y4564" s="33">
        <f t="shared" si="1213"/>
        <v>390.91</v>
      </c>
      <c r="Z4564" s="45">
        <f t="shared" si="1214"/>
        <v>0.34231443070582168</v>
      </c>
      <c r="AA4564" s="33">
        <f t="shared" si="1215"/>
        <v>664.43230999999992</v>
      </c>
      <c r="AB4564" s="45">
        <f t="shared" si="1216"/>
        <v>0.42864111761252571</v>
      </c>
      <c r="AC4564" s="33">
        <f>IFERROR($X4564/VLOOKUP(CONCATENATE("USD",C4564),[1]GEINDICE!AR$1:AS$65536,2,0),"")</f>
        <v>288.13688495641014</v>
      </c>
      <c r="AD4564" s="33">
        <f>IFERROR($AA4564/VLOOKUP(CONCATENATE("USD",C4564),[1]GEINDICE!AR$1:AS$65536,2,0),"")</f>
        <v>123.50731639310739</v>
      </c>
      <c r="AE4564" s="33">
        <f>IFERROR($X4564/VLOOKUP(CONCATENATE("EUR",C4564),[1]GEINDICE!AR$1:AS$65536,2,0),"")</f>
        <v>247.8399206958301</v>
      </c>
      <c r="AF4564" s="33">
        <f>IFERROR($AA4564/VLOOKUP(CONCATENATE("EUR",C4564),[1]GEINDICE!AR$1:AS$65536,2,0),"")</f>
        <v>106.23438059606035</v>
      </c>
      <c r="AG4564" s="48" t="str">
        <f>VLOOKUP(E4564,[1]Apresentação!AW$1:AX$65536,2,0)</f>
        <v xml:space="preserve">                    4 - CERAMIC AUXILIARIES</v>
      </c>
      <c r="AH4564" s="48" t="str">
        <f t="shared" si="1217"/>
        <v xml:space="preserve">         5117000098 - TRENNEMULSION W 165 BR</v>
      </c>
      <c r="AI4564" s="49" t="str">
        <f t="shared" si="1218"/>
        <v xml:space="preserve">     K00331 - ESTIVA REFRATARIOS ESPECIAIS LTDA</v>
      </c>
      <c r="AJ4564" t="str">
        <f t="shared" si="1219"/>
        <v xml:space="preserve">     90 - SALES</v>
      </c>
      <c r="AK4564" t="str">
        <f t="shared" si="1220"/>
        <v/>
      </c>
      <c r="AL4564">
        <f t="shared" si="1221"/>
        <v>10</v>
      </c>
      <c r="AM4564" t="str">
        <f t="shared" si="1222"/>
        <v>2025 10</v>
      </c>
      <c r="AN4564" t="str">
        <f t="shared" si="1223"/>
        <v xml:space="preserve">ESTIVA </v>
      </c>
    </row>
    <row r="4565" spans="1:40" x14ac:dyDescent="0.35">
      <c r="A4565">
        <v>84200</v>
      </c>
      <c r="B4565" t="s">
        <v>274</v>
      </c>
      <c r="C4565" s="31">
        <v>45940</v>
      </c>
      <c r="D4565" t="s">
        <v>275</v>
      </c>
      <c r="E4565" t="s">
        <v>276</v>
      </c>
      <c r="F4565" t="s">
        <v>991</v>
      </c>
      <c r="G4565" t="s">
        <v>992</v>
      </c>
      <c r="H4565" t="s">
        <v>983</v>
      </c>
      <c r="I4565" t="s">
        <v>984</v>
      </c>
      <c r="J4565">
        <v>100</v>
      </c>
      <c r="K4565">
        <v>1772</v>
      </c>
      <c r="L4565">
        <v>860.08240000000001</v>
      </c>
      <c r="M4565">
        <v>356.88</v>
      </c>
      <c r="N4565">
        <v>17.72</v>
      </c>
      <c r="O4565" s="32">
        <f t="shared" si="1207"/>
        <v>1415.12</v>
      </c>
      <c r="P4565" s="32">
        <f t="shared" si="1208"/>
        <v>555.03759999999988</v>
      </c>
      <c r="Q4565">
        <v>763983</v>
      </c>
      <c r="R4565" t="s">
        <v>298</v>
      </c>
      <c r="S4565" t="s">
        <v>298</v>
      </c>
      <c r="T4565" t="str">
        <f t="shared" si="1209"/>
        <v>VEN</v>
      </c>
      <c r="U4565" t="s">
        <v>300</v>
      </c>
      <c r="V4565" s="33">
        <f t="shared" si="1210"/>
        <v>1772</v>
      </c>
      <c r="W4565">
        <f t="shared" si="1211"/>
        <v>100</v>
      </c>
      <c r="X4565" s="33">
        <f t="shared" si="1212"/>
        <v>1415.12</v>
      </c>
      <c r="Y4565" s="33">
        <f t="shared" si="1213"/>
        <v>356.88</v>
      </c>
      <c r="Z4565" s="45">
        <f t="shared" si="1214"/>
        <v>0.30193995485327307</v>
      </c>
      <c r="AA4565" s="33">
        <f t="shared" si="1215"/>
        <v>535.03759999999988</v>
      </c>
      <c r="AB4565" s="45">
        <f t="shared" si="1216"/>
        <v>0.37808638136695116</v>
      </c>
      <c r="AC4565" s="33">
        <f>IFERROR($X4565/VLOOKUP(CONCATENATE("USD",C4565),[1]GEINDICE!AR$1:AS$65536,2,0),"")</f>
        <v>259.91257392645923</v>
      </c>
      <c r="AD4565" s="33">
        <f>IFERROR($AA4565/VLOOKUP(CONCATENATE("USD",C4565),[1]GEINDICE!AR$1:AS$65536,2,0),"")</f>
        <v>98.269404547625143</v>
      </c>
      <c r="AE4565" s="33">
        <f>IFERROR($X4565/VLOOKUP(CONCATENATE("EUR",C4565),[1]GEINDICE!AR$1:AS$65536,2,0),"")</f>
        <v>223.79099851345791</v>
      </c>
      <c r="AF4565" s="33">
        <f>IFERROR($AA4565/VLOOKUP(CONCATENATE("EUR",C4565),[1]GEINDICE!AR$1:AS$65536,2,0),"")</f>
        <v>84.612328810450052</v>
      </c>
      <c r="AG4565" s="48" t="str">
        <f>VLOOKUP(E4565,[1]Apresentação!AW$1:AX$65536,2,0)</f>
        <v xml:space="preserve">                    4 - CERAMIC AUXILIARIES</v>
      </c>
      <c r="AH4565" s="48" t="str">
        <f t="shared" si="1217"/>
        <v xml:space="preserve">         5117000098 - TRENNEMULSION W 165 BR</v>
      </c>
      <c r="AI4565" s="49" t="str">
        <f t="shared" si="1218"/>
        <v xml:space="preserve">     K00361 - MODEL MATRIZES E MOLDES LTDA EPP</v>
      </c>
      <c r="AJ4565" t="str">
        <f t="shared" si="1219"/>
        <v xml:space="preserve">     90 - SALES</v>
      </c>
      <c r="AK4565" t="str">
        <f t="shared" si="1220"/>
        <v/>
      </c>
      <c r="AL4565">
        <f t="shared" si="1221"/>
        <v>10</v>
      </c>
      <c r="AM4565" t="str">
        <f t="shared" si="1222"/>
        <v>2025 10</v>
      </c>
      <c r="AN4565" t="str">
        <f t="shared" si="1223"/>
        <v xml:space="preserve">MODEL </v>
      </c>
    </row>
    <row r="4566" spans="1:40" x14ac:dyDescent="0.35">
      <c r="A4566">
        <v>83749</v>
      </c>
      <c r="B4566" t="s">
        <v>274</v>
      </c>
      <c r="C4566" s="31">
        <v>45903</v>
      </c>
      <c r="D4566" t="s">
        <v>275</v>
      </c>
      <c r="E4566" t="s">
        <v>276</v>
      </c>
      <c r="F4566" t="s">
        <v>909</v>
      </c>
      <c r="G4566" t="s">
        <v>910</v>
      </c>
      <c r="H4566" t="s">
        <v>983</v>
      </c>
      <c r="I4566" t="s">
        <v>984</v>
      </c>
      <c r="J4566">
        <v>100</v>
      </c>
      <c r="K4566">
        <v>1772</v>
      </c>
      <c r="L4566">
        <v>861.31214999999997</v>
      </c>
      <c r="M4566">
        <v>356.88</v>
      </c>
      <c r="N4566">
        <v>17.72</v>
      </c>
      <c r="O4566" s="32">
        <f t="shared" si="1207"/>
        <v>1415.12</v>
      </c>
      <c r="P4566" s="32">
        <f t="shared" si="1208"/>
        <v>553.80784999999992</v>
      </c>
      <c r="Q4566">
        <v>760534</v>
      </c>
      <c r="R4566" t="s">
        <v>298</v>
      </c>
      <c r="S4566" t="s">
        <v>298</v>
      </c>
      <c r="T4566" t="str">
        <f t="shared" si="1209"/>
        <v>VEN</v>
      </c>
      <c r="U4566" t="s">
        <v>300</v>
      </c>
      <c r="V4566" s="33">
        <f t="shared" si="1210"/>
        <v>1772</v>
      </c>
      <c r="W4566">
        <f t="shared" si="1211"/>
        <v>100</v>
      </c>
      <c r="X4566" s="33">
        <f t="shared" si="1212"/>
        <v>1415.12</v>
      </c>
      <c r="Y4566" s="33">
        <f t="shared" si="1213"/>
        <v>356.88</v>
      </c>
      <c r="Z4566" s="45">
        <f t="shared" si="1214"/>
        <v>0.30124596501128664</v>
      </c>
      <c r="AA4566" s="33">
        <f t="shared" si="1215"/>
        <v>533.80784999999992</v>
      </c>
      <c r="AB4566" s="45">
        <f t="shared" si="1216"/>
        <v>0.3772173737916219</v>
      </c>
      <c r="AC4566" s="33">
        <f>IFERROR($X4566/VLOOKUP(CONCATENATE("USD",C4566),[1]GEINDICE!AR$1:AS$65536,2,0),"")</f>
        <v>259.72653023768009</v>
      </c>
      <c r="AD4566" s="33">
        <f>IFERROR($AA4566/VLOOKUP(CONCATENATE("USD",C4566),[1]GEINDICE!AR$1:AS$65536,2,0),"")</f>
        <v>97.973359640267944</v>
      </c>
      <c r="AE4566" s="33">
        <f>IFERROR($X4566/VLOOKUP(CONCATENATE("EUR",C4566),[1]GEINDICE!AR$1:AS$65536,2,0),"")</f>
        <v>222.44368643601553</v>
      </c>
      <c r="AF4566" s="33">
        <f>IFERROR($AA4566/VLOOKUP(CONCATENATE("EUR",C4566),[1]GEINDICE!AR$1:AS$65536,2,0),"")</f>
        <v>83.909623213920796</v>
      </c>
      <c r="AG4566" s="48" t="str">
        <f>VLOOKUP(E4566,[1]Apresentação!AW$1:AX$65536,2,0)</f>
        <v xml:space="preserve">                    4 - CERAMIC AUXILIARIES</v>
      </c>
      <c r="AH4566" s="48" t="str">
        <f t="shared" si="1217"/>
        <v xml:space="preserve">         5117000098 - TRENNEMULSION W 165 BR</v>
      </c>
      <c r="AI4566" s="49" t="str">
        <f t="shared" si="1218"/>
        <v xml:space="preserve">     K00371 - INDUSTRIA E COMERCIO DE CERAMICA CASA SANTAMARINA EIRELI ME</v>
      </c>
      <c r="AJ4566" t="str">
        <f t="shared" si="1219"/>
        <v xml:space="preserve">     90 - SALES</v>
      </c>
      <c r="AK4566" t="str">
        <f t="shared" si="1220"/>
        <v/>
      </c>
      <c r="AL4566">
        <f t="shared" si="1221"/>
        <v>9</v>
      </c>
      <c r="AM4566" t="str">
        <f t="shared" si="1222"/>
        <v>2025 9</v>
      </c>
      <c r="AN4566" t="str">
        <f t="shared" si="1223"/>
        <v xml:space="preserve">INDUSTRIA </v>
      </c>
    </row>
    <row r="4567" spans="1:40" x14ac:dyDescent="0.35">
      <c r="A4567">
        <v>82689</v>
      </c>
      <c r="B4567" t="s">
        <v>274</v>
      </c>
      <c r="C4567" s="31">
        <v>45814</v>
      </c>
      <c r="D4567" t="s">
        <v>275</v>
      </c>
      <c r="E4567" t="s">
        <v>276</v>
      </c>
      <c r="F4567" t="s">
        <v>985</v>
      </c>
      <c r="G4567" t="s">
        <v>986</v>
      </c>
      <c r="H4567" t="s">
        <v>983</v>
      </c>
      <c r="I4567" t="s">
        <v>984</v>
      </c>
      <c r="J4567">
        <v>200</v>
      </c>
      <c r="K4567">
        <v>3354</v>
      </c>
      <c r="L4567">
        <v>1690.9276400000001</v>
      </c>
      <c r="M4567">
        <v>523.30999999999995</v>
      </c>
      <c r="N4567">
        <v>16.77</v>
      </c>
      <c r="O4567" s="32">
        <f t="shared" si="1207"/>
        <v>2830.69</v>
      </c>
      <c r="P4567" s="32">
        <f t="shared" si="1208"/>
        <v>1139.7623599999999</v>
      </c>
      <c r="Q4567">
        <v>740735</v>
      </c>
      <c r="R4567" t="s">
        <v>298</v>
      </c>
      <c r="S4567" t="s">
        <v>298</v>
      </c>
      <c r="T4567" t="str">
        <f t="shared" si="1209"/>
        <v>VEN</v>
      </c>
      <c r="U4567" t="s">
        <v>300</v>
      </c>
      <c r="V4567" s="33">
        <f t="shared" si="1210"/>
        <v>3354</v>
      </c>
      <c r="W4567">
        <f t="shared" si="1211"/>
        <v>200</v>
      </c>
      <c r="X4567" s="33">
        <f t="shared" si="1212"/>
        <v>2830.69</v>
      </c>
      <c r="Y4567" s="33">
        <f t="shared" si="1213"/>
        <v>523.30999999999995</v>
      </c>
      <c r="Z4567" s="45">
        <f t="shared" si="1214"/>
        <v>0.32789575432319618</v>
      </c>
      <c r="AA4567" s="33">
        <f t="shared" si="1215"/>
        <v>1099.7623599999999</v>
      </c>
      <c r="AB4567" s="45">
        <f t="shared" si="1216"/>
        <v>0.38851388177440832</v>
      </c>
      <c r="AC4567" s="33">
        <f>IFERROR($X4567/VLOOKUP(CONCATENATE("USD",C4567),[1]GEINDICE!AR$1:AS$65536,2,0),"")</f>
        <v>505.95921139650022</v>
      </c>
      <c r="AD4567" s="33">
        <f>IFERROR($AA4567/VLOOKUP(CONCATENATE("USD",C4567),[1]GEINDICE!AR$1:AS$65536,2,0),"")</f>
        <v>196.57217723917276</v>
      </c>
      <c r="AE4567" s="33">
        <f>IFERROR($X4567/VLOOKUP(CONCATENATE("EUR",C4567),[1]GEINDICE!AR$1:AS$65536,2,0),"")</f>
        <v>443.93927512820915</v>
      </c>
      <c r="AF4567" s="33">
        <f>IFERROR($AA4567/VLOOKUP(CONCATENATE("EUR",C4567),[1]GEINDICE!AR$1:AS$65536,2,0),"")</f>
        <v>172.47657105217758</v>
      </c>
      <c r="AG4567" s="48" t="str">
        <f>VLOOKUP(E4567,[1]Apresentação!AW$1:AX$65536,2,0)</f>
        <v xml:space="preserve">                    4 - CERAMIC AUXILIARIES</v>
      </c>
      <c r="AH4567" s="48" t="str">
        <f t="shared" si="1217"/>
        <v xml:space="preserve">         5117000098 - TRENNEMULSION W 165 BR</v>
      </c>
      <c r="AI4567" s="49" t="str">
        <f t="shared" si="1218"/>
        <v xml:space="preserve">     P00001 - LUZARTE ESTRELA LTDA</v>
      </c>
      <c r="AJ4567" t="str">
        <f t="shared" si="1219"/>
        <v xml:space="preserve">     90 - SALES</v>
      </c>
      <c r="AK4567" t="str">
        <f t="shared" si="1220"/>
        <v/>
      </c>
      <c r="AL4567">
        <f t="shared" si="1221"/>
        <v>6</v>
      </c>
      <c r="AM4567" t="str">
        <f t="shared" si="1222"/>
        <v>2025 6</v>
      </c>
      <c r="AN4567" t="str">
        <f t="shared" si="1223"/>
        <v xml:space="preserve">LUZARTE </v>
      </c>
    </row>
    <row r="4568" spans="1:40" x14ac:dyDescent="0.35">
      <c r="A4568">
        <v>83440</v>
      </c>
      <c r="B4568" t="s">
        <v>274</v>
      </c>
      <c r="C4568" s="31">
        <v>45877</v>
      </c>
      <c r="D4568" t="s">
        <v>275</v>
      </c>
      <c r="E4568" t="s">
        <v>276</v>
      </c>
      <c r="F4568" t="s">
        <v>985</v>
      </c>
      <c r="G4568" t="s">
        <v>986</v>
      </c>
      <c r="H4568" t="s">
        <v>983</v>
      </c>
      <c r="I4568" t="s">
        <v>984</v>
      </c>
      <c r="J4568">
        <v>200</v>
      </c>
      <c r="K4568">
        <v>3354</v>
      </c>
      <c r="L4568">
        <v>1723.38652</v>
      </c>
      <c r="M4568">
        <v>523.30999999999995</v>
      </c>
      <c r="N4568">
        <v>16.77</v>
      </c>
      <c r="O4568" s="32">
        <f t="shared" si="1207"/>
        <v>2830.69</v>
      </c>
      <c r="P4568" s="32">
        <f t="shared" si="1208"/>
        <v>1107.30348</v>
      </c>
      <c r="Q4568">
        <v>750685</v>
      </c>
      <c r="R4568" t="s">
        <v>298</v>
      </c>
      <c r="S4568" t="s">
        <v>298</v>
      </c>
      <c r="T4568" t="str">
        <f t="shared" si="1209"/>
        <v>VEN</v>
      </c>
      <c r="U4568" t="s">
        <v>300</v>
      </c>
      <c r="V4568" s="33">
        <f t="shared" si="1210"/>
        <v>3354</v>
      </c>
      <c r="W4568">
        <f t="shared" si="1211"/>
        <v>200</v>
      </c>
      <c r="X4568" s="33">
        <f t="shared" si="1212"/>
        <v>2830.69</v>
      </c>
      <c r="Y4568" s="33">
        <f t="shared" si="1213"/>
        <v>523.30999999999995</v>
      </c>
      <c r="Z4568" s="45">
        <f t="shared" si="1214"/>
        <v>0.31821809183064997</v>
      </c>
      <c r="AA4568" s="33">
        <f t="shared" si="1215"/>
        <v>1067.30348</v>
      </c>
      <c r="AB4568" s="45">
        <f t="shared" si="1216"/>
        <v>0.37704710865548685</v>
      </c>
      <c r="AC4568" s="33">
        <f>IFERROR($X4568/VLOOKUP(CONCATENATE("USD",C4568),[1]GEINDICE!AR$1:AS$65536,2,0),"")</f>
        <v>521.74770523832342</v>
      </c>
      <c r="AD4568" s="33">
        <f>IFERROR($AA4568/VLOOKUP(CONCATENATE("USD",C4568),[1]GEINDICE!AR$1:AS$65536,2,0),"")</f>
        <v>196.72346370774503</v>
      </c>
      <c r="AE4568" s="33">
        <f>IFERROR($X4568/VLOOKUP(CONCATENATE("EUR",C4568),[1]GEINDICE!AR$1:AS$65536,2,0),"")</f>
        <v>447.4691748340183</v>
      </c>
      <c r="AF4568" s="33">
        <f>IFERROR($AA4568/VLOOKUP(CONCATENATE("EUR",C4568),[1]GEINDICE!AR$1:AS$65536,2,0),"")</f>
        <v>168.71695858362312</v>
      </c>
      <c r="AG4568" s="48" t="str">
        <f>VLOOKUP(E4568,[1]Apresentação!AW$1:AX$65536,2,0)</f>
        <v xml:space="preserve">                    4 - CERAMIC AUXILIARIES</v>
      </c>
      <c r="AH4568" s="48" t="str">
        <f t="shared" si="1217"/>
        <v xml:space="preserve">         5117000098 - TRENNEMULSION W 165 BR</v>
      </c>
      <c r="AI4568" s="49" t="str">
        <f t="shared" si="1218"/>
        <v xml:space="preserve">     P00001 - LUZARTE ESTRELA LTDA</v>
      </c>
      <c r="AJ4568" t="str">
        <f t="shared" si="1219"/>
        <v xml:space="preserve">     90 - SALES</v>
      </c>
      <c r="AK4568" t="str">
        <f t="shared" si="1220"/>
        <v/>
      </c>
      <c r="AL4568">
        <f t="shared" si="1221"/>
        <v>8</v>
      </c>
      <c r="AM4568" t="str">
        <f t="shared" si="1222"/>
        <v>2025 8</v>
      </c>
      <c r="AN4568" t="str">
        <f t="shared" si="1223"/>
        <v xml:space="preserve">LUZARTE </v>
      </c>
    </row>
    <row r="4569" spans="1:40" x14ac:dyDescent="0.35">
      <c r="A4569">
        <v>82702</v>
      </c>
      <c r="B4569" t="s">
        <v>274</v>
      </c>
      <c r="C4569" s="31">
        <v>45817</v>
      </c>
      <c r="D4569" t="s">
        <v>275</v>
      </c>
      <c r="E4569" t="s">
        <v>276</v>
      </c>
      <c r="F4569" t="s">
        <v>993</v>
      </c>
      <c r="G4569" t="s">
        <v>994</v>
      </c>
      <c r="H4569" t="s">
        <v>983</v>
      </c>
      <c r="I4569" t="s">
        <v>984</v>
      </c>
      <c r="J4569">
        <v>20</v>
      </c>
      <c r="K4569">
        <v>826.4</v>
      </c>
      <c r="L4569">
        <v>169.09276</v>
      </c>
      <c r="M4569">
        <v>166.44</v>
      </c>
      <c r="N4569">
        <v>41.32</v>
      </c>
      <c r="O4569" s="32">
        <f t="shared" si="1207"/>
        <v>659.96</v>
      </c>
      <c r="P4569" s="32">
        <f t="shared" si="1208"/>
        <v>490.86724000000004</v>
      </c>
      <c r="Q4569">
        <v>740896</v>
      </c>
      <c r="R4569" t="s">
        <v>298</v>
      </c>
      <c r="S4569" t="s">
        <v>298</v>
      </c>
      <c r="T4569" t="str">
        <f t="shared" si="1209"/>
        <v>VEN</v>
      </c>
      <c r="U4569" t="s">
        <v>300</v>
      </c>
      <c r="V4569" s="33">
        <f t="shared" si="1210"/>
        <v>826.4</v>
      </c>
      <c r="W4569">
        <f t="shared" si="1211"/>
        <v>20</v>
      </c>
      <c r="X4569" s="33">
        <f t="shared" si="1212"/>
        <v>659.96</v>
      </c>
      <c r="Y4569" s="33">
        <f t="shared" si="1213"/>
        <v>166.44</v>
      </c>
      <c r="Z4569" s="45">
        <f t="shared" si="1214"/>
        <v>0.58914235237173285</v>
      </c>
      <c r="AA4569" s="33">
        <f t="shared" si="1215"/>
        <v>486.86724000000004</v>
      </c>
      <c r="AB4569" s="45">
        <f t="shared" si="1216"/>
        <v>0.73772234680889748</v>
      </c>
      <c r="AC4569" s="33">
        <f>IFERROR($X4569/VLOOKUP(CONCATENATE("USD",C4569),[1]GEINDICE!AR$1:AS$65536,2,0),"")</f>
        <v>118.35724533715926</v>
      </c>
      <c r="AD4569" s="33">
        <f>IFERROR($AA4569/VLOOKUP(CONCATENATE("USD",C4569),[1]GEINDICE!AR$1:AS$65536,2,0),"")</f>
        <v>87.314784791965565</v>
      </c>
      <c r="AE4569" s="33">
        <f>IFERROR($X4569/VLOOKUP(CONCATENATE("EUR",C4569),[1]GEINDICE!AR$1:AS$65536,2,0),"")</f>
        <v>103.59463786770476</v>
      </c>
      <c r="AF4569" s="33">
        <f>IFERROR($AA4569/VLOOKUP(CONCATENATE("EUR",C4569),[1]GEINDICE!AR$1:AS$65536,2,0),"")</f>
        <v>76.424079364581047</v>
      </c>
      <c r="AG4569" s="48" t="str">
        <f>VLOOKUP(E4569,[1]Apresentação!AW$1:AX$65536,2,0)</f>
        <v xml:space="preserve">                    4 - CERAMIC AUXILIARIES</v>
      </c>
      <c r="AH4569" s="48" t="str">
        <f t="shared" si="1217"/>
        <v xml:space="preserve">         5117000098 - TRENNEMULSION W 165 BR</v>
      </c>
      <c r="AI4569" s="49" t="str">
        <f t="shared" si="1218"/>
        <v xml:space="preserve">     K00470 - PORCELANA HORACILIO RODRIGUES LTDA</v>
      </c>
      <c r="AJ4569" t="str">
        <f t="shared" si="1219"/>
        <v xml:space="preserve">     90 - SALES</v>
      </c>
      <c r="AK4569" t="str">
        <f t="shared" si="1220"/>
        <v/>
      </c>
      <c r="AL4569">
        <f t="shared" si="1221"/>
        <v>6</v>
      </c>
      <c r="AM4569" t="str">
        <f t="shared" si="1222"/>
        <v>2025 6</v>
      </c>
      <c r="AN4569" t="str">
        <f t="shared" si="1223"/>
        <v xml:space="preserve">PORCELANA </v>
      </c>
    </row>
    <row r="4570" spans="1:40" x14ac:dyDescent="0.35">
      <c r="A4570">
        <v>83102</v>
      </c>
      <c r="B4570" t="s">
        <v>274</v>
      </c>
      <c r="C4570" s="31">
        <v>45852</v>
      </c>
      <c r="D4570" t="s">
        <v>275</v>
      </c>
      <c r="E4570" t="s">
        <v>276</v>
      </c>
      <c r="F4570" t="s">
        <v>985</v>
      </c>
      <c r="G4570" t="s">
        <v>986</v>
      </c>
      <c r="H4570" t="s">
        <v>983</v>
      </c>
      <c r="I4570" t="s">
        <v>984</v>
      </c>
      <c r="J4570">
        <v>200</v>
      </c>
      <c r="K4570">
        <v>3354</v>
      </c>
      <c r="L4570">
        <v>1739.2078799999999</v>
      </c>
      <c r="M4570">
        <v>523.30999999999995</v>
      </c>
      <c r="N4570">
        <v>16.77</v>
      </c>
      <c r="O4570" s="32">
        <f t="shared" si="1207"/>
        <v>2830.69</v>
      </c>
      <c r="P4570" s="32">
        <f t="shared" si="1208"/>
        <v>1091.4821200000001</v>
      </c>
      <c r="Q4570">
        <v>743719</v>
      </c>
      <c r="R4570" t="s">
        <v>298</v>
      </c>
      <c r="S4570" t="s">
        <v>298</v>
      </c>
      <c r="T4570" t="str">
        <f t="shared" si="1209"/>
        <v>VEN</v>
      </c>
      <c r="U4570" t="s">
        <v>300</v>
      </c>
      <c r="V4570" s="33">
        <f t="shared" si="1210"/>
        <v>3354</v>
      </c>
      <c r="W4570">
        <f t="shared" si="1211"/>
        <v>200</v>
      </c>
      <c r="X4570" s="33">
        <f t="shared" si="1212"/>
        <v>2830.69</v>
      </c>
      <c r="Y4570" s="33">
        <f t="shared" si="1213"/>
        <v>523.30999999999995</v>
      </c>
      <c r="Z4570" s="45">
        <f t="shared" si="1214"/>
        <v>0.31350093023255815</v>
      </c>
      <c r="AA4570" s="33">
        <f t="shared" si="1215"/>
        <v>1051.4821200000001</v>
      </c>
      <c r="AB4570" s="45">
        <f t="shared" si="1216"/>
        <v>0.37145788482666775</v>
      </c>
      <c r="AC4570" s="33">
        <f>IFERROR($X4570/VLOOKUP(CONCATENATE("USD",C4570),[1]GEINDICE!AR$1:AS$65536,2,0),"")</f>
        <v>509.16269448691429</v>
      </c>
      <c r="AD4570" s="33">
        <f>IFERROR($AA4570/VLOOKUP(CONCATENATE("USD",C4570),[1]GEINDICE!AR$1:AS$65536,2,0),"")</f>
        <v>189.13249752675603</v>
      </c>
      <c r="AE4570" s="33">
        <f>IFERROR($X4570/VLOOKUP(CONCATENATE("EUR",C4570),[1]GEINDICE!AR$1:AS$65536,2,0),"")</f>
        <v>436.22900292803206</v>
      </c>
      <c r="AF4570" s="33">
        <f>IFERROR($AA4570/VLOOKUP(CONCATENATE("EUR",C4570),[1]GEINDICE!AR$1:AS$65536,2,0),"")</f>
        <v>162.04070272769303</v>
      </c>
      <c r="AG4570" s="48" t="str">
        <f>VLOOKUP(E4570,[1]Apresentação!AW$1:AX$65536,2,0)</f>
        <v xml:space="preserve">                    4 - CERAMIC AUXILIARIES</v>
      </c>
      <c r="AH4570" s="48" t="str">
        <f t="shared" si="1217"/>
        <v xml:space="preserve">         5117000098 - TRENNEMULSION W 165 BR</v>
      </c>
      <c r="AI4570" s="49" t="str">
        <f t="shared" si="1218"/>
        <v xml:space="preserve">     P00001 - LUZARTE ESTRELA LTDA</v>
      </c>
      <c r="AJ4570" t="str">
        <f t="shared" si="1219"/>
        <v xml:space="preserve">     90 - SALES</v>
      </c>
      <c r="AK4570" t="str">
        <f t="shared" si="1220"/>
        <v/>
      </c>
      <c r="AL4570">
        <f t="shared" si="1221"/>
        <v>7</v>
      </c>
      <c r="AM4570" t="str">
        <f t="shared" si="1222"/>
        <v>2025 7</v>
      </c>
      <c r="AN4570" t="str">
        <f t="shared" si="1223"/>
        <v xml:space="preserve">LUZARTE </v>
      </c>
    </row>
    <row r="4571" spans="1:40" x14ac:dyDescent="0.35">
      <c r="A4571">
        <v>84515</v>
      </c>
      <c r="B4571" t="s">
        <v>274</v>
      </c>
      <c r="C4571" s="31">
        <v>45966</v>
      </c>
      <c r="D4571" t="s">
        <v>275</v>
      </c>
      <c r="E4571" t="s">
        <v>276</v>
      </c>
      <c r="F4571" t="s">
        <v>985</v>
      </c>
      <c r="G4571" t="s">
        <v>986</v>
      </c>
      <c r="H4571" t="s">
        <v>983</v>
      </c>
      <c r="I4571" t="s">
        <v>984</v>
      </c>
      <c r="J4571">
        <v>200</v>
      </c>
      <c r="K4571">
        <v>3354</v>
      </c>
      <c r="L4571">
        <v>1734.2855</v>
      </c>
      <c r="M4571">
        <v>523.30999999999995</v>
      </c>
      <c r="N4571">
        <v>16.77</v>
      </c>
      <c r="O4571" s="32">
        <f t="shared" si="1207"/>
        <v>2830.69</v>
      </c>
      <c r="P4571" s="32">
        <f t="shared" si="1208"/>
        <v>1096.4045000000001</v>
      </c>
      <c r="Q4571">
        <v>766292</v>
      </c>
      <c r="R4571" t="s">
        <v>298</v>
      </c>
      <c r="S4571" t="s">
        <v>298</v>
      </c>
      <c r="T4571" t="str">
        <f t="shared" si="1209"/>
        <v>VEN</v>
      </c>
      <c r="U4571" t="s">
        <v>300</v>
      </c>
      <c r="V4571" s="33">
        <f t="shared" si="1210"/>
        <v>3354</v>
      </c>
      <c r="W4571">
        <f t="shared" si="1211"/>
        <v>200</v>
      </c>
      <c r="X4571" s="33">
        <f t="shared" si="1212"/>
        <v>2830.69</v>
      </c>
      <c r="Y4571" s="33">
        <f t="shared" si="1213"/>
        <v>523.30999999999995</v>
      </c>
      <c r="Z4571" s="45">
        <f t="shared" si="1214"/>
        <v>0.31496854502087063</v>
      </c>
      <c r="AA4571" s="33">
        <f t="shared" si="1215"/>
        <v>1056.4045000000001</v>
      </c>
      <c r="AB4571" s="45">
        <f t="shared" si="1216"/>
        <v>0.37319681773701818</v>
      </c>
      <c r="AC4571" s="33" t="str">
        <f>IFERROR($X4571/VLOOKUP(CONCATENATE("USD",C4571),[1]GEINDICE!AR$1:AS$65536,2,0),"")</f>
        <v/>
      </c>
      <c r="AD4571" s="33" t="str">
        <f>IFERROR($AA4571/VLOOKUP(CONCATENATE("USD",C4571),[1]GEINDICE!AR$1:AS$65536,2,0),"")</f>
        <v/>
      </c>
      <c r="AE4571" s="33" t="str">
        <f>IFERROR($X4571/VLOOKUP(CONCATENATE("EUR",C4571),[1]GEINDICE!AR$1:AS$65536,2,0),"")</f>
        <v/>
      </c>
      <c r="AF4571" s="33" t="str">
        <f>IFERROR($AA4571/VLOOKUP(CONCATENATE("EUR",C4571),[1]GEINDICE!AR$1:AS$65536,2,0),"")</f>
        <v/>
      </c>
      <c r="AG4571" s="48" t="str">
        <f>VLOOKUP(E4571,[1]Apresentação!AW$1:AX$65536,2,0)</f>
        <v xml:space="preserve">                    4 - CERAMIC AUXILIARIES</v>
      </c>
      <c r="AH4571" s="48" t="str">
        <f t="shared" si="1217"/>
        <v xml:space="preserve">         5117000098 - TRENNEMULSION W 165 BR</v>
      </c>
      <c r="AI4571" s="49" t="str">
        <f t="shared" si="1218"/>
        <v xml:space="preserve">     P00001 - LUZARTE ESTRELA LTDA</v>
      </c>
      <c r="AJ4571" t="str">
        <f t="shared" si="1219"/>
        <v xml:space="preserve">     90 - SALES</v>
      </c>
      <c r="AK4571" t="str">
        <f t="shared" si="1220"/>
        <v/>
      </c>
      <c r="AL4571">
        <f t="shared" si="1221"/>
        <v>11</v>
      </c>
      <c r="AM4571" t="str">
        <f t="shared" si="1222"/>
        <v>2025 11</v>
      </c>
      <c r="AN4571" t="str">
        <f t="shared" si="1223"/>
        <v xml:space="preserve">LUZARTE </v>
      </c>
    </row>
    <row r="4572" spans="1:40" x14ac:dyDescent="0.35">
      <c r="A4572">
        <v>84131</v>
      </c>
      <c r="B4572" t="s">
        <v>274</v>
      </c>
      <c r="C4572" s="31">
        <v>45936</v>
      </c>
      <c r="D4572" t="s">
        <v>275</v>
      </c>
      <c r="E4572" t="s">
        <v>276</v>
      </c>
      <c r="F4572" t="s">
        <v>985</v>
      </c>
      <c r="G4572" t="s">
        <v>986</v>
      </c>
      <c r="H4572" t="s">
        <v>983</v>
      </c>
      <c r="I4572" t="s">
        <v>984</v>
      </c>
      <c r="J4572">
        <v>200</v>
      </c>
      <c r="K4572">
        <v>3354</v>
      </c>
      <c r="L4572">
        <v>1720.3295700000001</v>
      </c>
      <c r="M4572">
        <v>523.30999999999995</v>
      </c>
      <c r="N4572">
        <v>16.77</v>
      </c>
      <c r="O4572" s="32">
        <f t="shared" si="1207"/>
        <v>2830.69</v>
      </c>
      <c r="P4572" s="32">
        <f t="shared" si="1208"/>
        <v>1110.36043</v>
      </c>
      <c r="Q4572">
        <v>763389</v>
      </c>
      <c r="R4572" t="s">
        <v>298</v>
      </c>
      <c r="S4572" t="s">
        <v>298</v>
      </c>
      <c r="T4572" t="str">
        <f t="shared" si="1209"/>
        <v>VEN</v>
      </c>
      <c r="U4572" t="s">
        <v>300</v>
      </c>
      <c r="V4572" s="33">
        <f t="shared" si="1210"/>
        <v>3354</v>
      </c>
      <c r="W4572">
        <f t="shared" si="1211"/>
        <v>200</v>
      </c>
      <c r="X4572" s="33">
        <f t="shared" si="1212"/>
        <v>2830.69</v>
      </c>
      <c r="Y4572" s="33">
        <f t="shared" si="1213"/>
        <v>523.30999999999995</v>
      </c>
      <c r="Z4572" s="45">
        <f t="shared" si="1214"/>
        <v>0.31912952593917709</v>
      </c>
      <c r="AA4572" s="33">
        <f t="shared" si="1215"/>
        <v>1070.36043</v>
      </c>
      <c r="AB4572" s="45">
        <f t="shared" si="1216"/>
        <v>0.37812703969703498</v>
      </c>
      <c r="AC4572" s="33">
        <f>IFERROR($X4572/VLOOKUP(CONCATENATE("USD",C4572),[1]GEINDICE!AR$1:AS$65536,2,0),"")</f>
        <v>531.82467215270731</v>
      </c>
      <c r="AD4572" s="33">
        <f>IFERROR($AA4572/VLOOKUP(CONCATENATE("USD",C4572),[1]GEINDICE!AR$1:AS$65536,2,0),"")</f>
        <v>201.09728891894935</v>
      </c>
      <c r="AE4572" s="33">
        <f>IFERROR($X4572/VLOOKUP(CONCATENATE("EUR",C4572),[1]GEINDICE!AR$1:AS$65536,2,0),"")</f>
        <v>454.24041593786609</v>
      </c>
      <c r="AF4572" s="33">
        <f>IFERROR($AA4572/VLOOKUP(CONCATENATE("EUR",C4572),[1]GEINDICE!AR$1:AS$65536,2,0),"")</f>
        <v>171.76058378933516</v>
      </c>
      <c r="AG4572" s="48" t="str">
        <f>VLOOKUP(E4572,[1]Apresentação!AW$1:AX$65536,2,0)</f>
        <v xml:space="preserve">                    4 - CERAMIC AUXILIARIES</v>
      </c>
      <c r="AH4572" s="48" t="str">
        <f t="shared" si="1217"/>
        <v xml:space="preserve">         5117000098 - TRENNEMULSION W 165 BR</v>
      </c>
      <c r="AI4572" s="49" t="str">
        <f t="shared" si="1218"/>
        <v xml:space="preserve">     P00001 - LUZARTE ESTRELA LTDA</v>
      </c>
      <c r="AJ4572" t="str">
        <f t="shared" si="1219"/>
        <v xml:space="preserve">     90 - SALES</v>
      </c>
      <c r="AK4572" t="str">
        <f t="shared" si="1220"/>
        <v/>
      </c>
      <c r="AL4572">
        <f t="shared" si="1221"/>
        <v>10</v>
      </c>
      <c r="AM4572" t="str">
        <f t="shared" si="1222"/>
        <v>2025 10</v>
      </c>
      <c r="AN4572" t="str">
        <f t="shared" si="1223"/>
        <v xml:space="preserve">LUZARTE </v>
      </c>
    </row>
    <row r="4573" spans="1:40" x14ac:dyDescent="0.35">
      <c r="A4573">
        <v>83028</v>
      </c>
      <c r="B4573" t="s">
        <v>274</v>
      </c>
      <c r="C4573" s="31">
        <v>45846</v>
      </c>
      <c r="D4573" t="s">
        <v>275</v>
      </c>
      <c r="E4573" t="s">
        <v>276</v>
      </c>
      <c r="F4573" t="s">
        <v>909</v>
      </c>
      <c r="G4573" t="s">
        <v>910</v>
      </c>
      <c r="H4573" t="s">
        <v>983</v>
      </c>
      <c r="I4573" t="s">
        <v>984</v>
      </c>
      <c r="J4573">
        <v>100</v>
      </c>
      <c r="K4573">
        <v>1772</v>
      </c>
      <c r="L4573">
        <v>867.10455000000002</v>
      </c>
      <c r="M4573">
        <v>356.88</v>
      </c>
      <c r="N4573">
        <v>17.72</v>
      </c>
      <c r="O4573" s="32">
        <f t="shared" si="1207"/>
        <v>1415.12</v>
      </c>
      <c r="P4573" s="32">
        <f t="shared" si="1208"/>
        <v>548.01544999999987</v>
      </c>
      <c r="Q4573">
        <v>743195</v>
      </c>
      <c r="R4573" t="s">
        <v>298</v>
      </c>
      <c r="S4573" t="s">
        <v>298</v>
      </c>
      <c r="T4573" t="str">
        <f t="shared" si="1209"/>
        <v>VEN</v>
      </c>
      <c r="U4573" t="s">
        <v>300</v>
      </c>
      <c r="V4573" s="33">
        <f t="shared" si="1210"/>
        <v>1772</v>
      </c>
      <c r="W4573">
        <f t="shared" si="1211"/>
        <v>100</v>
      </c>
      <c r="X4573" s="33">
        <f t="shared" si="1212"/>
        <v>1415.12</v>
      </c>
      <c r="Y4573" s="33">
        <f t="shared" si="1213"/>
        <v>356.88</v>
      </c>
      <c r="Z4573" s="45">
        <f t="shared" si="1214"/>
        <v>0.29797711625282158</v>
      </c>
      <c r="AA4573" s="33">
        <f t="shared" si="1215"/>
        <v>528.01544999999987</v>
      </c>
      <c r="AB4573" s="45">
        <f t="shared" si="1216"/>
        <v>0.37312415201537674</v>
      </c>
      <c r="AC4573" s="33">
        <f>IFERROR($X4573/VLOOKUP(CONCATENATE("USD",C4573),[1]GEINDICE!AR$1:AS$65536,2,0),"")</f>
        <v>259.31721976874161</v>
      </c>
      <c r="AD4573" s="33">
        <f>IFERROR($AA4573/VLOOKUP(CONCATENATE("USD",C4573),[1]GEINDICE!AR$1:AS$65536,2,0),"")</f>
        <v>96.757517729196792</v>
      </c>
      <c r="AE4573" s="33">
        <f>IFERROR($X4573/VLOOKUP(CONCATENATE("EUR",C4573),[1]GEINDICE!AR$1:AS$65536,2,0),"")</f>
        <v>221.48625806047701</v>
      </c>
      <c r="AF4573" s="33">
        <f>IFERROR($AA4573/VLOOKUP(CONCATENATE("EUR",C4573),[1]GEINDICE!AR$1:AS$65536,2,0),"")</f>
        <v>82.64187222187438</v>
      </c>
      <c r="AG4573" s="48" t="str">
        <f>VLOOKUP(E4573,[1]Apresentação!AW$1:AX$65536,2,0)</f>
        <v xml:space="preserve">                    4 - CERAMIC AUXILIARIES</v>
      </c>
      <c r="AH4573" s="48" t="str">
        <f t="shared" si="1217"/>
        <v xml:space="preserve">         5117000098 - TRENNEMULSION W 165 BR</v>
      </c>
      <c r="AI4573" s="49" t="str">
        <f t="shared" si="1218"/>
        <v xml:space="preserve">     K00371 - INDUSTRIA E COMERCIO DE CERAMICA CASA SANTAMARINA EIRELI ME</v>
      </c>
      <c r="AJ4573" t="str">
        <f t="shared" si="1219"/>
        <v xml:space="preserve">     90 - SALES</v>
      </c>
      <c r="AK4573" t="str">
        <f t="shared" si="1220"/>
        <v/>
      </c>
      <c r="AL4573">
        <f t="shared" si="1221"/>
        <v>7</v>
      </c>
      <c r="AM4573" t="str">
        <f t="shared" si="1222"/>
        <v>2025 7</v>
      </c>
      <c r="AN4573" t="str">
        <f t="shared" si="1223"/>
        <v xml:space="preserve">INDUSTRIA </v>
      </c>
    </row>
    <row r="4574" spans="1:40" x14ac:dyDescent="0.35">
      <c r="A4574">
        <v>82916</v>
      </c>
      <c r="B4574" t="s">
        <v>274</v>
      </c>
      <c r="C4574" s="31">
        <v>45835</v>
      </c>
      <c r="D4574" t="s">
        <v>275</v>
      </c>
      <c r="E4574" t="s">
        <v>276</v>
      </c>
      <c r="F4574" t="s">
        <v>756</v>
      </c>
      <c r="G4574" t="s">
        <v>757</v>
      </c>
      <c r="H4574" t="s">
        <v>983</v>
      </c>
      <c r="I4574" t="s">
        <v>984</v>
      </c>
      <c r="J4574">
        <v>50</v>
      </c>
      <c r="K4574">
        <v>886</v>
      </c>
      <c r="L4574">
        <v>422.73191000000003</v>
      </c>
      <c r="M4574">
        <v>178.44</v>
      </c>
      <c r="N4574">
        <v>17.72</v>
      </c>
      <c r="O4574" s="32">
        <f t="shared" si="1207"/>
        <v>707.56</v>
      </c>
      <c r="P4574" s="32">
        <f t="shared" si="1208"/>
        <v>284.82808999999992</v>
      </c>
      <c r="Q4574">
        <v>742258</v>
      </c>
      <c r="R4574" t="s">
        <v>298</v>
      </c>
      <c r="S4574" t="s">
        <v>298</v>
      </c>
      <c r="T4574" t="str">
        <f t="shared" si="1209"/>
        <v>VEN</v>
      </c>
      <c r="U4574" t="s">
        <v>300</v>
      </c>
      <c r="V4574" s="33">
        <f t="shared" si="1210"/>
        <v>886</v>
      </c>
      <c r="W4574">
        <f t="shared" si="1211"/>
        <v>50</v>
      </c>
      <c r="X4574" s="33">
        <f t="shared" si="1212"/>
        <v>707.56</v>
      </c>
      <c r="Y4574" s="33">
        <f t="shared" si="1213"/>
        <v>178.44</v>
      </c>
      <c r="Z4574" s="45">
        <f t="shared" si="1214"/>
        <v>0.31018971783295701</v>
      </c>
      <c r="AA4574" s="33">
        <f t="shared" si="1215"/>
        <v>274.82808999999992</v>
      </c>
      <c r="AB4574" s="45">
        <f t="shared" si="1216"/>
        <v>0.38841665724461522</v>
      </c>
      <c r="AC4574" s="33">
        <f>IFERROR($X4574/VLOOKUP(CONCATENATE("USD",C4574),[1]GEINDICE!AR$1:AS$65536,2,0),"")</f>
        <v>129.21346262714803</v>
      </c>
      <c r="AD4574" s="33">
        <f>IFERROR($AA4574/VLOOKUP(CONCATENATE("USD",C4574),[1]GEINDICE!AR$1:AS$65536,2,0),"")</f>
        <v>50.188661224638857</v>
      </c>
      <c r="AE4574" s="33">
        <f>IFERROR($X4574/VLOOKUP(CONCATENATE("EUR",C4574),[1]GEINDICE!AR$1:AS$65536,2,0),"")</f>
        <v>110.21355472826679</v>
      </c>
      <c r="AF4574" s="33">
        <f>IFERROR($AA4574/VLOOKUP(CONCATENATE("EUR",C4574),[1]GEINDICE!AR$1:AS$65536,2,0),"")</f>
        <v>42.808780510599838</v>
      </c>
      <c r="AG4574" s="48" t="str">
        <f>VLOOKUP(E4574,[1]Apresentação!AW$1:AX$65536,2,0)</f>
        <v xml:space="preserve">                    4 - CERAMIC AUXILIARIES</v>
      </c>
      <c r="AH4574" s="48" t="str">
        <f t="shared" si="1217"/>
        <v xml:space="preserve">         5117000098 - TRENNEMULSION W 165 BR</v>
      </c>
      <c r="AI4574" s="49" t="str">
        <f t="shared" si="1218"/>
        <v xml:space="preserve">     K00291 - REFRATARIOS PAULISTA IND E COM LTDA</v>
      </c>
      <c r="AJ4574" t="str">
        <f t="shared" si="1219"/>
        <v xml:space="preserve">     90 - SALES</v>
      </c>
      <c r="AK4574" t="str">
        <f t="shared" si="1220"/>
        <v/>
      </c>
      <c r="AL4574">
        <f t="shared" si="1221"/>
        <v>6</v>
      </c>
      <c r="AM4574" t="str">
        <f t="shared" si="1222"/>
        <v>2025 6</v>
      </c>
      <c r="AN4574" t="str">
        <f t="shared" si="1223"/>
        <v xml:space="preserve">REFRATARIOS </v>
      </c>
    </row>
    <row r="4575" spans="1:40" x14ac:dyDescent="0.35">
      <c r="A4575">
        <v>82242</v>
      </c>
      <c r="B4575" t="s">
        <v>274</v>
      </c>
      <c r="C4575" s="31">
        <v>45777</v>
      </c>
      <c r="D4575" t="s">
        <v>275</v>
      </c>
      <c r="E4575" t="s">
        <v>276</v>
      </c>
      <c r="F4575" t="s">
        <v>398</v>
      </c>
      <c r="G4575" t="s">
        <v>399</v>
      </c>
      <c r="H4575" t="s">
        <v>995</v>
      </c>
      <c r="I4575" t="s">
        <v>996</v>
      </c>
      <c r="J4575">
        <v>2000</v>
      </c>
      <c r="K4575">
        <v>58550</v>
      </c>
      <c r="L4575">
        <v>46386.204169999997</v>
      </c>
      <c r="M4575">
        <v>7541.24</v>
      </c>
      <c r="N4575">
        <v>29.275000000000002</v>
      </c>
      <c r="O4575" s="32">
        <f t="shared" si="1207"/>
        <v>51008.76</v>
      </c>
      <c r="P4575" s="32">
        <f t="shared" si="1208"/>
        <v>4622.5558300000048</v>
      </c>
      <c r="Q4575">
        <v>735379</v>
      </c>
      <c r="R4575" t="s">
        <v>281</v>
      </c>
      <c r="S4575" t="s">
        <v>292</v>
      </c>
      <c r="T4575" t="str">
        <f t="shared" si="1209"/>
        <v>VEN</v>
      </c>
      <c r="U4575" t="s">
        <v>293</v>
      </c>
      <c r="V4575" s="33">
        <f t="shared" si="1210"/>
        <v>58550</v>
      </c>
      <c r="W4575">
        <f t="shared" si="1211"/>
        <v>2000</v>
      </c>
      <c r="X4575" s="33">
        <f t="shared" si="1212"/>
        <v>51008.76</v>
      </c>
      <c r="Y4575" s="33">
        <f t="shared" si="1213"/>
        <v>7541.24</v>
      </c>
      <c r="Z4575" s="45">
        <f t="shared" si="1214"/>
        <v>7.2118801537147822E-2</v>
      </c>
      <c r="AA4575" s="33">
        <f t="shared" si="1215"/>
        <v>4222.5558300000048</v>
      </c>
      <c r="AB4575" s="45">
        <f t="shared" si="1216"/>
        <v>8.27809934999401E-2</v>
      </c>
      <c r="AC4575" s="33">
        <f>IFERROR($X4575/VLOOKUP(CONCATENATE("USD",C4575),[1]GEINDICE!AR$1:AS$65536,2,0),"")</f>
        <v>9010.874788015828</v>
      </c>
      <c r="AD4575" s="33">
        <f>IFERROR($AA4575/VLOOKUP(CONCATENATE("USD",C4575),[1]GEINDICE!AR$1:AS$65536,2,0),"")</f>
        <v>745.92916725551243</v>
      </c>
      <c r="AE4575" s="33">
        <f>IFERROR($X4575/VLOOKUP(CONCATENATE("EUR",C4575),[1]GEINDICE!AR$1:AS$65536,2,0),"")</f>
        <v>7938.3652888446213</v>
      </c>
      <c r="AF4575" s="33">
        <f>IFERROR($AA4575/VLOOKUP(CONCATENATE("EUR",C4575),[1]GEINDICE!AR$1:AS$65536,2,0),"")</f>
        <v>657.14576537599669</v>
      </c>
      <c r="AG4575" s="48" t="str">
        <f>VLOOKUP(E4575,[1]Apresentação!AW$1:AX$65536,2,0)</f>
        <v xml:space="preserve">                    4 - CERAMIC AUXILIARIES</v>
      </c>
      <c r="AH4575" s="48" t="str">
        <f t="shared" si="1217"/>
        <v xml:space="preserve">         5107000005 - TRUCEL 10 BR</v>
      </c>
      <c r="AI4575" s="49" t="str">
        <f t="shared" si="1218"/>
        <v xml:space="preserve">     K00002 - MOHAWK REVESTIMENTOS COCAL DO SUL LTDA</v>
      </c>
      <c r="AJ4575" t="str">
        <f t="shared" si="1219"/>
        <v xml:space="preserve">     90 - SALES</v>
      </c>
      <c r="AK4575" t="str">
        <f t="shared" si="1220"/>
        <v/>
      </c>
      <c r="AL4575">
        <f t="shared" si="1221"/>
        <v>4</v>
      </c>
      <c r="AM4575" t="str">
        <f t="shared" si="1222"/>
        <v>2025 4</v>
      </c>
      <c r="AN4575" t="str">
        <f t="shared" si="1223"/>
        <v xml:space="preserve">MOHAWK </v>
      </c>
    </row>
    <row r="4576" spans="1:40" x14ac:dyDescent="0.35">
      <c r="A4576">
        <v>80805</v>
      </c>
      <c r="B4576" t="s">
        <v>274</v>
      </c>
      <c r="C4576" s="31">
        <v>45666</v>
      </c>
      <c r="D4576" t="s">
        <v>275</v>
      </c>
      <c r="E4576" t="s">
        <v>276</v>
      </c>
      <c r="F4576" t="s">
        <v>326</v>
      </c>
      <c r="G4576" t="s">
        <v>327</v>
      </c>
      <c r="H4576" t="s">
        <v>995</v>
      </c>
      <c r="I4576" t="s">
        <v>996</v>
      </c>
      <c r="J4576">
        <v>500</v>
      </c>
      <c r="K4576">
        <v>14836.5</v>
      </c>
      <c r="L4576">
        <v>11313.58921</v>
      </c>
      <c r="M4576">
        <v>1910.94</v>
      </c>
      <c r="N4576">
        <v>29.673000000000002</v>
      </c>
      <c r="O4576" s="32">
        <f t="shared" si="1207"/>
        <v>12925.56</v>
      </c>
      <c r="P4576" s="32">
        <f t="shared" si="1208"/>
        <v>1611.9707899999994</v>
      </c>
      <c r="Q4576">
        <v>706684</v>
      </c>
      <c r="R4576" t="s">
        <v>281</v>
      </c>
      <c r="S4576" t="s">
        <v>292</v>
      </c>
      <c r="T4576" t="str">
        <f t="shared" si="1209"/>
        <v>VEN</v>
      </c>
      <c r="U4576" t="s">
        <v>293</v>
      </c>
      <c r="V4576" s="33">
        <f t="shared" si="1210"/>
        <v>14836.5</v>
      </c>
      <c r="W4576">
        <f t="shared" si="1211"/>
        <v>500</v>
      </c>
      <c r="X4576" s="33">
        <f t="shared" si="1212"/>
        <v>12925.56</v>
      </c>
      <c r="Y4576" s="33">
        <f t="shared" si="1213"/>
        <v>1910.94</v>
      </c>
      <c r="Z4576" s="45">
        <f t="shared" si="1214"/>
        <v>0.10190885923229868</v>
      </c>
      <c r="AA4576" s="33">
        <f t="shared" si="1215"/>
        <v>1511.9707899999994</v>
      </c>
      <c r="AB4576" s="45">
        <f t="shared" si="1216"/>
        <v>0.11697526374099068</v>
      </c>
      <c r="AC4576" s="33">
        <f>IFERROR($X4576/VLOOKUP(CONCATENATE("USD",C4576),[1]GEINDICE!AR$1:AS$65536,2,0),"")</f>
        <v>2122.5630583289544</v>
      </c>
      <c r="AD4576" s="33">
        <f>IFERROR($AA4576/VLOOKUP(CONCATENATE("USD",C4576),[1]GEINDICE!AR$1:AS$65536,2,0),"")</f>
        <v>248.28737355491319</v>
      </c>
      <c r="AE4576" s="33">
        <f>IFERROR($X4576/VLOOKUP(CONCATENATE("EUR",C4576),[1]GEINDICE!AR$1:AS$65536,2,0),"")</f>
        <v>2060.7368907737191</v>
      </c>
      <c r="AF4576" s="33">
        <f>IFERROR($AA4576/VLOOKUP(CONCATENATE("EUR",C4576),[1]GEINDICE!AR$1:AS$65536,2,0),"")</f>
        <v>241.05524129904489</v>
      </c>
      <c r="AG4576" s="48" t="str">
        <f>VLOOKUP(E4576,[1]Apresentação!AW$1:AX$65536,2,0)</f>
        <v xml:space="preserve">                    4 - CERAMIC AUXILIARIES</v>
      </c>
      <c r="AH4576" s="48" t="str">
        <f t="shared" si="1217"/>
        <v xml:space="preserve">         5107000005 - TRUCEL 10 BR</v>
      </c>
      <c r="AI4576" s="49" t="str">
        <f t="shared" si="1218"/>
        <v xml:space="preserve">     K00198 - PBG S.A</v>
      </c>
      <c r="AJ4576" t="str">
        <f t="shared" si="1219"/>
        <v xml:space="preserve">     90 - SALES</v>
      </c>
      <c r="AK4576" t="str">
        <f t="shared" si="1220"/>
        <v/>
      </c>
      <c r="AL4576">
        <f t="shared" si="1221"/>
        <v>1</v>
      </c>
      <c r="AM4576" t="str">
        <f t="shared" si="1222"/>
        <v>2025 1</v>
      </c>
      <c r="AN4576" t="str">
        <f t="shared" si="1223"/>
        <v xml:space="preserve">PBG </v>
      </c>
    </row>
    <row r="4577" spans="1:40" x14ac:dyDescent="0.35">
      <c r="A4577">
        <v>81852</v>
      </c>
      <c r="B4577" t="s">
        <v>274</v>
      </c>
      <c r="C4577" s="31">
        <v>45747</v>
      </c>
      <c r="D4577" t="s">
        <v>275</v>
      </c>
      <c r="E4577" t="s">
        <v>276</v>
      </c>
      <c r="F4577" t="s">
        <v>326</v>
      </c>
      <c r="G4577" t="s">
        <v>327</v>
      </c>
      <c r="H4577" t="s">
        <v>995</v>
      </c>
      <c r="I4577" t="s">
        <v>996</v>
      </c>
      <c r="J4577">
        <v>1000</v>
      </c>
      <c r="K4577">
        <v>31050</v>
      </c>
      <c r="L4577">
        <v>23194.403269999999</v>
      </c>
      <c r="M4577">
        <v>3999.24</v>
      </c>
      <c r="N4577">
        <v>31.05</v>
      </c>
      <c r="O4577" s="32">
        <f t="shared" si="1207"/>
        <v>27050.760000000002</v>
      </c>
      <c r="P4577" s="32">
        <f t="shared" si="1208"/>
        <v>3856.3567300000032</v>
      </c>
      <c r="Q4577">
        <v>724372</v>
      </c>
      <c r="R4577" t="s">
        <v>281</v>
      </c>
      <c r="S4577" t="s">
        <v>292</v>
      </c>
      <c r="T4577" t="str">
        <f t="shared" si="1209"/>
        <v>VEN</v>
      </c>
      <c r="U4577" t="s">
        <v>300</v>
      </c>
      <c r="V4577" s="33">
        <f t="shared" si="1210"/>
        <v>31050</v>
      </c>
      <c r="W4577">
        <f t="shared" si="1211"/>
        <v>1000</v>
      </c>
      <c r="X4577" s="33">
        <f t="shared" si="1212"/>
        <v>27050.760000000002</v>
      </c>
      <c r="Y4577" s="33">
        <f t="shared" si="1213"/>
        <v>3999.24</v>
      </c>
      <c r="Z4577" s="45">
        <f t="shared" si="1214"/>
        <v>0.11775706054750412</v>
      </c>
      <c r="AA4577" s="33">
        <f t="shared" si="1215"/>
        <v>3656.3567300000032</v>
      </c>
      <c r="AB4577" s="45">
        <f t="shared" si="1216"/>
        <v>0.13516650659722695</v>
      </c>
      <c r="AC4577" s="33">
        <f>IFERROR($X4577/VLOOKUP(CONCATENATE("USD",C4577),[1]GEINDICE!AR$1:AS$65536,2,0),"")</f>
        <v>4710.8703981052558</v>
      </c>
      <c r="AD4577" s="33">
        <f>IFERROR($AA4577/VLOOKUP(CONCATENATE("USD",C4577),[1]GEINDICE!AR$1:AS$65536,2,0),"")</f>
        <v>636.75189474417516</v>
      </c>
      <c r="AE4577" s="33">
        <f>IFERROR($X4577/VLOOKUP(CONCATENATE("EUR",C4577),[1]GEINDICE!AR$1:AS$65536,2,0),"")</f>
        <v>4363.5184617618124</v>
      </c>
      <c r="AF4577" s="33">
        <f>IFERROR($AA4577/VLOOKUP(CONCATENATE("EUR",C4577),[1]GEINDICE!AR$1:AS$65536,2,0),"")</f>
        <v>589.80154694884959</v>
      </c>
      <c r="AG4577" s="48" t="str">
        <f>VLOOKUP(E4577,[1]Apresentação!AW$1:AX$65536,2,0)</f>
        <v xml:space="preserve">                    4 - CERAMIC AUXILIARIES</v>
      </c>
      <c r="AH4577" s="48" t="str">
        <f t="shared" si="1217"/>
        <v xml:space="preserve">         5107000005 - TRUCEL 10 BR</v>
      </c>
      <c r="AI4577" s="49" t="str">
        <f t="shared" si="1218"/>
        <v xml:space="preserve">     K00198 - PBG S.A</v>
      </c>
      <c r="AJ4577" t="str">
        <f t="shared" si="1219"/>
        <v xml:space="preserve">     90 - SALES</v>
      </c>
      <c r="AK4577" t="str">
        <f t="shared" si="1220"/>
        <v/>
      </c>
      <c r="AL4577">
        <f t="shared" si="1221"/>
        <v>3</v>
      </c>
      <c r="AM4577" t="str">
        <f t="shared" si="1222"/>
        <v>2025 3</v>
      </c>
      <c r="AN4577" t="str">
        <f t="shared" si="1223"/>
        <v xml:space="preserve">PBG </v>
      </c>
    </row>
    <row r="4578" spans="1:40" x14ac:dyDescent="0.35">
      <c r="A4578">
        <v>81717</v>
      </c>
      <c r="B4578" t="s">
        <v>274</v>
      </c>
      <c r="C4578" s="31">
        <v>45736</v>
      </c>
      <c r="D4578" t="s">
        <v>275</v>
      </c>
      <c r="E4578" t="s">
        <v>276</v>
      </c>
      <c r="F4578" t="s">
        <v>326</v>
      </c>
      <c r="G4578" t="s">
        <v>327</v>
      </c>
      <c r="H4578" t="s">
        <v>995</v>
      </c>
      <c r="I4578" t="s">
        <v>996</v>
      </c>
      <c r="J4578">
        <v>500</v>
      </c>
      <c r="K4578">
        <v>15525</v>
      </c>
      <c r="L4578">
        <v>11566.882299999999</v>
      </c>
      <c r="M4578">
        <v>1999.62</v>
      </c>
      <c r="N4578">
        <v>31.05</v>
      </c>
      <c r="O4578" s="32">
        <f t="shared" si="1207"/>
        <v>13525.380000000001</v>
      </c>
      <c r="P4578" s="32">
        <f t="shared" si="1208"/>
        <v>1958.4977000000017</v>
      </c>
      <c r="Q4578">
        <v>720054</v>
      </c>
      <c r="R4578" t="s">
        <v>281</v>
      </c>
      <c r="S4578" t="s">
        <v>292</v>
      </c>
      <c r="T4578" t="str">
        <f t="shared" si="1209"/>
        <v>VEN</v>
      </c>
      <c r="U4578" t="s">
        <v>293</v>
      </c>
      <c r="V4578" s="33">
        <f t="shared" si="1210"/>
        <v>15525</v>
      </c>
      <c r="W4578">
        <f t="shared" si="1211"/>
        <v>500</v>
      </c>
      <c r="X4578" s="33">
        <f t="shared" si="1212"/>
        <v>13525.380000000001</v>
      </c>
      <c r="Y4578" s="33">
        <f t="shared" si="1213"/>
        <v>1999.62</v>
      </c>
      <c r="Z4578" s="45">
        <f t="shared" si="1214"/>
        <v>0.11970999677938819</v>
      </c>
      <c r="AA4578" s="33">
        <f t="shared" si="1215"/>
        <v>1858.4977000000017</v>
      </c>
      <c r="AB4578" s="45">
        <f t="shared" si="1216"/>
        <v>0.13740816893869168</v>
      </c>
      <c r="AC4578" s="33">
        <f>IFERROR($X4578/VLOOKUP(CONCATENATE("USD",C4578),[1]GEINDICE!AR$1:AS$65536,2,0),"")</f>
        <v>2388.4615384615386</v>
      </c>
      <c r="AD4578" s="33">
        <f>IFERROR($AA4578/VLOOKUP(CONCATENATE("USD",C4578),[1]GEINDICE!AR$1:AS$65536,2,0),"")</f>
        <v>328.19412658049055</v>
      </c>
      <c r="AE4578" s="33">
        <f>IFERROR($X4578/VLOOKUP(CONCATENATE("EUR",C4578),[1]GEINDICE!AR$1:AS$65536,2,0),"")</f>
        <v>2201.75484291063</v>
      </c>
      <c r="AF4578" s="33">
        <f>IFERROR($AA4578/VLOOKUP(CONCATENATE("EUR",C4578),[1]GEINDICE!AR$1:AS$65536,2,0),"")</f>
        <v>302.53910141624635</v>
      </c>
      <c r="AG4578" s="48" t="str">
        <f>VLOOKUP(E4578,[1]Apresentação!AW$1:AX$65536,2,0)</f>
        <v xml:space="preserve">                    4 - CERAMIC AUXILIARIES</v>
      </c>
      <c r="AH4578" s="48" t="str">
        <f t="shared" si="1217"/>
        <v xml:space="preserve">         5107000005 - TRUCEL 10 BR</v>
      </c>
      <c r="AI4578" s="49" t="str">
        <f t="shared" si="1218"/>
        <v xml:space="preserve">     K00198 - PBG S.A</v>
      </c>
      <c r="AJ4578" t="str">
        <f t="shared" si="1219"/>
        <v xml:space="preserve">     90 - SALES</v>
      </c>
      <c r="AK4578" t="str">
        <f t="shared" si="1220"/>
        <v/>
      </c>
      <c r="AL4578">
        <f t="shared" si="1221"/>
        <v>3</v>
      </c>
      <c r="AM4578" t="str">
        <f t="shared" si="1222"/>
        <v>2025 3</v>
      </c>
      <c r="AN4578" t="str">
        <f t="shared" si="1223"/>
        <v xml:space="preserve">PBG </v>
      </c>
    </row>
    <row r="4579" spans="1:40" x14ac:dyDescent="0.35">
      <c r="A4579">
        <v>80991</v>
      </c>
      <c r="B4579" t="s">
        <v>274</v>
      </c>
      <c r="C4579" s="31">
        <v>45680</v>
      </c>
      <c r="D4579" t="s">
        <v>275</v>
      </c>
      <c r="E4579" t="s">
        <v>276</v>
      </c>
      <c r="F4579" t="s">
        <v>326</v>
      </c>
      <c r="G4579" t="s">
        <v>327</v>
      </c>
      <c r="H4579" t="s">
        <v>995</v>
      </c>
      <c r="I4579" t="s">
        <v>996</v>
      </c>
      <c r="J4579">
        <v>1000</v>
      </c>
      <c r="K4579">
        <v>29673</v>
      </c>
      <c r="L4579">
        <v>22628.041010000001</v>
      </c>
      <c r="M4579">
        <v>3821.88</v>
      </c>
      <c r="N4579">
        <v>29.673000000000002</v>
      </c>
      <c r="O4579" s="32">
        <f t="shared" si="1207"/>
        <v>25851.119999999999</v>
      </c>
      <c r="P4579" s="32">
        <f t="shared" si="1208"/>
        <v>3223.0789899999982</v>
      </c>
      <c r="Q4579">
        <v>708013</v>
      </c>
      <c r="R4579" t="s">
        <v>281</v>
      </c>
      <c r="S4579" t="s">
        <v>292</v>
      </c>
      <c r="T4579" t="str">
        <f t="shared" si="1209"/>
        <v>VEN</v>
      </c>
      <c r="U4579" t="s">
        <v>300</v>
      </c>
      <c r="V4579" s="33">
        <f t="shared" si="1210"/>
        <v>29673</v>
      </c>
      <c r="W4579">
        <f t="shared" si="1211"/>
        <v>1000</v>
      </c>
      <c r="X4579" s="33">
        <f t="shared" si="1212"/>
        <v>25851.119999999999</v>
      </c>
      <c r="Y4579" s="33">
        <f t="shared" si="1213"/>
        <v>3821.88</v>
      </c>
      <c r="Z4579" s="45">
        <f t="shared" si="1214"/>
        <v>0.10187978937080841</v>
      </c>
      <c r="AA4579" s="33">
        <f t="shared" si="1215"/>
        <v>3023.0789899999982</v>
      </c>
      <c r="AB4579" s="45">
        <f t="shared" si="1216"/>
        <v>0.11694189613448076</v>
      </c>
      <c r="AC4579" s="33">
        <f>IFERROR($X4579/VLOOKUP(CONCATENATE("USD",C4579),[1]GEINDICE!AR$1:AS$65536,2,0),"")</f>
        <v>4352.1136719473388</v>
      </c>
      <c r="AD4579" s="33">
        <f>IFERROR($AA4579/VLOOKUP(CONCATENATE("USD",C4579),[1]GEINDICE!AR$1:AS$65536,2,0),"")</f>
        <v>508.94442499031936</v>
      </c>
      <c r="AE4579" s="33">
        <f>IFERROR($X4579/VLOOKUP(CONCATENATE("EUR",C4579),[1]GEINDICE!AR$1:AS$65536,2,0),"")</f>
        <v>4185.9416746279776</v>
      </c>
      <c r="AF4579" s="33">
        <f>IFERROR($AA4579/VLOOKUP(CONCATENATE("EUR",C4579),[1]GEINDICE!AR$1:AS$65536,2,0),"")</f>
        <v>489.51195653933939</v>
      </c>
      <c r="AG4579" s="48" t="str">
        <f>VLOOKUP(E4579,[1]Apresentação!AW$1:AX$65536,2,0)</f>
        <v xml:space="preserve">                    4 - CERAMIC AUXILIARIES</v>
      </c>
      <c r="AH4579" s="48" t="str">
        <f t="shared" si="1217"/>
        <v xml:space="preserve">         5107000005 - TRUCEL 10 BR</v>
      </c>
      <c r="AI4579" s="49" t="str">
        <f t="shared" si="1218"/>
        <v xml:space="preserve">     K00198 - PBG S.A</v>
      </c>
      <c r="AJ4579" t="str">
        <f t="shared" si="1219"/>
        <v xml:space="preserve">     90 - SALES</v>
      </c>
      <c r="AK4579" t="str">
        <f t="shared" si="1220"/>
        <v/>
      </c>
      <c r="AL4579">
        <f t="shared" si="1221"/>
        <v>1</v>
      </c>
      <c r="AM4579" t="str">
        <f t="shared" si="1222"/>
        <v>2025 1</v>
      </c>
      <c r="AN4579" t="str">
        <f t="shared" si="1223"/>
        <v xml:space="preserve">PBG </v>
      </c>
    </row>
    <row r="4580" spans="1:40" x14ac:dyDescent="0.35">
      <c r="A4580">
        <v>82104</v>
      </c>
      <c r="B4580" t="s">
        <v>274</v>
      </c>
      <c r="C4580" s="31">
        <v>45764</v>
      </c>
      <c r="D4580" t="s">
        <v>275</v>
      </c>
      <c r="E4580" t="s">
        <v>276</v>
      </c>
      <c r="F4580" t="s">
        <v>326</v>
      </c>
      <c r="G4580" t="s">
        <v>327</v>
      </c>
      <c r="H4580" t="s">
        <v>995</v>
      </c>
      <c r="I4580" t="s">
        <v>996</v>
      </c>
      <c r="J4580">
        <v>1000</v>
      </c>
      <c r="K4580">
        <v>31050</v>
      </c>
      <c r="L4580">
        <v>23193.783090000001</v>
      </c>
      <c r="M4580">
        <v>3999.24</v>
      </c>
      <c r="N4580">
        <v>31.05</v>
      </c>
      <c r="O4580" s="32">
        <f t="shared" si="1207"/>
        <v>27050.760000000002</v>
      </c>
      <c r="P4580" s="32">
        <f t="shared" si="1208"/>
        <v>3856.9769100000012</v>
      </c>
      <c r="Q4580">
        <v>730768</v>
      </c>
      <c r="R4580" t="s">
        <v>281</v>
      </c>
      <c r="S4580" t="s">
        <v>292</v>
      </c>
      <c r="T4580" t="str">
        <f t="shared" si="1209"/>
        <v>VEN</v>
      </c>
      <c r="U4580" t="s">
        <v>293</v>
      </c>
      <c r="V4580" s="33">
        <f t="shared" si="1210"/>
        <v>31050</v>
      </c>
      <c r="W4580">
        <f t="shared" si="1211"/>
        <v>1000</v>
      </c>
      <c r="X4580" s="33">
        <f t="shared" si="1212"/>
        <v>27050.760000000002</v>
      </c>
      <c r="Y4580" s="33">
        <f t="shared" si="1213"/>
        <v>3999.24</v>
      </c>
      <c r="Z4580" s="45">
        <f t="shared" si="1214"/>
        <v>0.11777703413848635</v>
      </c>
      <c r="AA4580" s="33">
        <f t="shared" si="1215"/>
        <v>3656.9769100000012</v>
      </c>
      <c r="AB4580" s="45">
        <f t="shared" si="1216"/>
        <v>0.13518943312498433</v>
      </c>
      <c r="AC4580" s="33">
        <f>IFERROR($X4580/VLOOKUP(CONCATENATE("USD",C4580),[1]GEINDICE!AR$1:AS$65536,2,0),"")</f>
        <v>4619.4026537338414</v>
      </c>
      <c r="AD4580" s="33">
        <f>IFERROR($AA4580/VLOOKUP(CONCATENATE("USD",C4580),[1]GEINDICE!AR$1:AS$65536,2,0),"")</f>
        <v>624.49442613432632</v>
      </c>
      <c r="AE4580" s="33">
        <f>IFERROR($X4580/VLOOKUP(CONCATENATE("EUR",C4580),[1]GEINDICE!AR$1:AS$65536,2,0),"")</f>
        <v>4064.2387090958264</v>
      </c>
      <c r="AF4580" s="33">
        <f>IFERROR($AA4580/VLOOKUP(CONCATENATE("EUR",C4580),[1]GEINDICE!AR$1:AS$65536,2,0),"")</f>
        <v>549.44212716728282</v>
      </c>
      <c r="AG4580" s="48" t="str">
        <f>VLOOKUP(E4580,[1]Apresentação!AW$1:AX$65536,2,0)</f>
        <v xml:space="preserve">                    4 - CERAMIC AUXILIARIES</v>
      </c>
      <c r="AH4580" s="48" t="str">
        <f t="shared" si="1217"/>
        <v xml:space="preserve">         5107000005 - TRUCEL 10 BR</v>
      </c>
      <c r="AI4580" s="49" t="str">
        <f t="shared" si="1218"/>
        <v xml:space="preserve">     K00198 - PBG S.A</v>
      </c>
      <c r="AJ4580" t="str">
        <f t="shared" si="1219"/>
        <v xml:space="preserve">     90 - SALES</v>
      </c>
      <c r="AK4580" t="str">
        <f t="shared" si="1220"/>
        <v/>
      </c>
      <c r="AL4580">
        <f t="shared" si="1221"/>
        <v>4</v>
      </c>
      <c r="AM4580" t="str">
        <f t="shared" si="1222"/>
        <v>2025 4</v>
      </c>
      <c r="AN4580" t="str">
        <f t="shared" si="1223"/>
        <v xml:space="preserve">PBG </v>
      </c>
    </row>
    <row r="4581" spans="1:40" x14ac:dyDescent="0.35">
      <c r="A4581">
        <v>81259</v>
      </c>
      <c r="B4581" t="s">
        <v>274</v>
      </c>
      <c r="C4581" s="31">
        <v>45700</v>
      </c>
      <c r="D4581" t="s">
        <v>275</v>
      </c>
      <c r="E4581" t="s">
        <v>276</v>
      </c>
      <c r="F4581" t="s">
        <v>326</v>
      </c>
      <c r="G4581" t="s">
        <v>327</v>
      </c>
      <c r="H4581" t="s">
        <v>995</v>
      </c>
      <c r="I4581" t="s">
        <v>996</v>
      </c>
      <c r="J4581">
        <v>1000</v>
      </c>
      <c r="K4581">
        <v>29673</v>
      </c>
      <c r="L4581">
        <v>22628.041010000001</v>
      </c>
      <c r="M4581">
        <v>3821.88</v>
      </c>
      <c r="N4581">
        <v>29.673000000000002</v>
      </c>
      <c r="O4581" s="32">
        <f t="shared" si="1207"/>
        <v>25851.119999999999</v>
      </c>
      <c r="P4581" s="32">
        <f t="shared" si="1208"/>
        <v>3223.0789899999982</v>
      </c>
      <c r="Q4581">
        <v>710011</v>
      </c>
      <c r="R4581" t="s">
        <v>281</v>
      </c>
      <c r="S4581" t="s">
        <v>292</v>
      </c>
      <c r="T4581" t="str">
        <f t="shared" si="1209"/>
        <v>VEN</v>
      </c>
      <c r="U4581" t="s">
        <v>293</v>
      </c>
      <c r="V4581" s="33">
        <f t="shared" si="1210"/>
        <v>29673</v>
      </c>
      <c r="W4581">
        <f t="shared" si="1211"/>
        <v>1000</v>
      </c>
      <c r="X4581" s="33">
        <f t="shared" si="1212"/>
        <v>25851.119999999999</v>
      </c>
      <c r="Y4581" s="33">
        <f t="shared" si="1213"/>
        <v>3821.88</v>
      </c>
      <c r="Z4581" s="45">
        <f t="shared" si="1214"/>
        <v>0.10187978937080841</v>
      </c>
      <c r="AA4581" s="33">
        <f t="shared" si="1215"/>
        <v>3023.0789899999982</v>
      </c>
      <c r="AB4581" s="45">
        <f t="shared" si="1216"/>
        <v>0.11694189613448076</v>
      </c>
      <c r="AC4581" s="33">
        <f>IFERROR($X4581/VLOOKUP(CONCATENATE("USD",C4581),[1]GEINDICE!AR$1:AS$65536,2,0),"")</f>
        <v>4479.4094713312879</v>
      </c>
      <c r="AD4581" s="33">
        <f>IFERROR($AA4581/VLOOKUP(CONCATENATE("USD",C4581),[1]GEINDICE!AR$1:AS$65536,2,0),"")</f>
        <v>523.83063714023285</v>
      </c>
      <c r="AE4581" s="33">
        <f>IFERROR($X4581/VLOOKUP(CONCATENATE("EUR",C4581),[1]GEINDICE!AR$1:AS$65536,2,0),"")</f>
        <v>4317.514822546972</v>
      </c>
      <c r="AF4581" s="33">
        <f>IFERROR($AA4581/VLOOKUP(CONCATENATE("EUR",C4581),[1]GEINDICE!AR$1:AS$65536,2,0),"")</f>
        <v>504.89836993736913</v>
      </c>
      <c r="AG4581" s="48" t="str">
        <f>VLOOKUP(E4581,[1]Apresentação!AW$1:AX$65536,2,0)</f>
        <v xml:space="preserve">                    4 - CERAMIC AUXILIARIES</v>
      </c>
      <c r="AH4581" s="48" t="str">
        <f t="shared" si="1217"/>
        <v xml:space="preserve">         5107000005 - TRUCEL 10 BR</v>
      </c>
      <c r="AI4581" s="49" t="str">
        <f t="shared" si="1218"/>
        <v xml:space="preserve">     K00198 - PBG S.A</v>
      </c>
      <c r="AJ4581" t="str">
        <f t="shared" si="1219"/>
        <v xml:space="preserve">     90 - SALES</v>
      </c>
      <c r="AK4581" t="str">
        <f t="shared" si="1220"/>
        <v/>
      </c>
      <c r="AL4581">
        <f t="shared" si="1221"/>
        <v>2</v>
      </c>
      <c r="AM4581" t="str">
        <f t="shared" si="1222"/>
        <v>2025 2</v>
      </c>
      <c r="AN4581" t="str">
        <f t="shared" si="1223"/>
        <v xml:space="preserve">PBG </v>
      </c>
    </row>
    <row r="4582" spans="1:40" x14ac:dyDescent="0.35">
      <c r="A4582">
        <v>82003</v>
      </c>
      <c r="B4582" t="s">
        <v>274</v>
      </c>
      <c r="C4582" s="31">
        <v>45757</v>
      </c>
      <c r="D4582" t="s">
        <v>275</v>
      </c>
      <c r="E4582" t="s">
        <v>276</v>
      </c>
      <c r="F4582" t="s">
        <v>398</v>
      </c>
      <c r="G4582" t="s">
        <v>399</v>
      </c>
      <c r="H4582" t="s">
        <v>995</v>
      </c>
      <c r="I4582" t="s">
        <v>996</v>
      </c>
      <c r="J4582">
        <v>2000</v>
      </c>
      <c r="K4582">
        <v>58550</v>
      </c>
      <c r="L4582">
        <v>46388.806530000002</v>
      </c>
      <c r="M4582">
        <v>7541.24</v>
      </c>
      <c r="N4582">
        <v>29.275000000000002</v>
      </c>
      <c r="O4582" s="32">
        <f t="shared" si="1207"/>
        <v>51008.76</v>
      </c>
      <c r="P4582" s="32">
        <f t="shared" si="1208"/>
        <v>4619.9534700000004</v>
      </c>
      <c r="Q4582">
        <v>728148</v>
      </c>
      <c r="R4582" t="s">
        <v>281</v>
      </c>
      <c r="S4582" t="s">
        <v>292</v>
      </c>
      <c r="T4582" t="str">
        <f t="shared" si="1209"/>
        <v>VEN</v>
      </c>
      <c r="U4582" t="s">
        <v>293</v>
      </c>
      <c r="V4582" s="33">
        <f t="shared" si="1210"/>
        <v>58550</v>
      </c>
      <c r="W4582">
        <f t="shared" si="1211"/>
        <v>2000</v>
      </c>
      <c r="X4582" s="33">
        <f t="shared" si="1212"/>
        <v>51008.76</v>
      </c>
      <c r="Y4582" s="33">
        <f t="shared" si="1213"/>
        <v>7541.24</v>
      </c>
      <c r="Z4582" s="45">
        <f t="shared" si="1214"/>
        <v>7.2074354739538868E-2</v>
      </c>
      <c r="AA4582" s="33">
        <f t="shared" si="1215"/>
        <v>4219.9534700000004</v>
      </c>
      <c r="AB4582" s="45">
        <f t="shared" si="1216"/>
        <v>8.2729975596348551E-2</v>
      </c>
      <c r="AC4582" s="33">
        <f>IFERROR($X4582/VLOOKUP(CONCATENATE("USD",C4582),[1]GEINDICE!AR$1:AS$65536,2,0),"")</f>
        <v>8628.733823902563</v>
      </c>
      <c r="AD4582" s="33">
        <f>IFERROR($AA4582/VLOOKUP(CONCATENATE("USD",C4582),[1]GEINDICE!AR$1:AS$65536,2,0),"")</f>
        <v>713.85493867884634</v>
      </c>
      <c r="AE4582" s="33">
        <f>IFERROR($X4582/VLOOKUP(CONCATENATE("EUR",C4582),[1]GEINDICE!AR$1:AS$65536,2,0),"")</f>
        <v>7711.7743105950649</v>
      </c>
      <c r="AF4582" s="33">
        <f>IFERROR($AA4582/VLOOKUP(CONCATENATE("EUR",C4582),[1]GEINDICE!AR$1:AS$65536,2,0),"")</f>
        <v>637.99490052007741</v>
      </c>
      <c r="AG4582" s="48" t="str">
        <f>VLOOKUP(E4582,[1]Apresentação!AW$1:AX$65536,2,0)</f>
        <v xml:space="preserve">                    4 - CERAMIC AUXILIARIES</v>
      </c>
      <c r="AH4582" s="48" t="str">
        <f t="shared" si="1217"/>
        <v xml:space="preserve">         5107000005 - TRUCEL 10 BR</v>
      </c>
      <c r="AI4582" s="49" t="str">
        <f t="shared" si="1218"/>
        <v xml:space="preserve">     K00002 - MOHAWK REVESTIMENTOS COCAL DO SUL LTDA</v>
      </c>
      <c r="AJ4582" t="str">
        <f t="shared" si="1219"/>
        <v xml:space="preserve">     90 - SALES</v>
      </c>
      <c r="AK4582" t="str">
        <f t="shared" si="1220"/>
        <v/>
      </c>
      <c r="AL4582">
        <f t="shared" si="1221"/>
        <v>4</v>
      </c>
      <c r="AM4582" t="str">
        <f t="shared" si="1222"/>
        <v>2025 4</v>
      </c>
      <c r="AN4582" t="str">
        <f t="shared" si="1223"/>
        <v xml:space="preserve">MOHAWK </v>
      </c>
    </row>
    <row r="4583" spans="1:40" x14ac:dyDescent="0.35">
      <c r="A4583">
        <v>81763</v>
      </c>
      <c r="B4583" t="s">
        <v>274</v>
      </c>
      <c r="C4583" s="31">
        <v>45740</v>
      </c>
      <c r="D4583" t="s">
        <v>275</v>
      </c>
      <c r="E4583" t="s">
        <v>276</v>
      </c>
      <c r="F4583" t="s">
        <v>326</v>
      </c>
      <c r="G4583" t="s">
        <v>327</v>
      </c>
      <c r="H4583" t="s">
        <v>995</v>
      </c>
      <c r="I4583" t="s">
        <v>996</v>
      </c>
      <c r="J4583">
        <v>1000</v>
      </c>
      <c r="K4583">
        <v>31050</v>
      </c>
      <c r="L4583">
        <v>23193.36465</v>
      </c>
      <c r="M4583">
        <v>3999.24</v>
      </c>
      <c r="N4583">
        <v>31.05</v>
      </c>
      <c r="O4583" s="32">
        <f t="shared" si="1207"/>
        <v>27050.760000000002</v>
      </c>
      <c r="P4583" s="32">
        <f t="shared" si="1208"/>
        <v>3857.3953500000025</v>
      </c>
      <c r="Q4583">
        <v>721555</v>
      </c>
      <c r="R4583" t="s">
        <v>281</v>
      </c>
      <c r="S4583" t="s">
        <v>292</v>
      </c>
      <c r="T4583" t="str">
        <f t="shared" si="1209"/>
        <v>VEN</v>
      </c>
      <c r="U4583" t="s">
        <v>293</v>
      </c>
      <c r="V4583" s="33">
        <f t="shared" si="1210"/>
        <v>31050</v>
      </c>
      <c r="W4583">
        <f t="shared" si="1211"/>
        <v>1000</v>
      </c>
      <c r="X4583" s="33">
        <f t="shared" si="1212"/>
        <v>27050.760000000002</v>
      </c>
      <c r="Y4583" s="33">
        <f t="shared" si="1213"/>
        <v>3999.24</v>
      </c>
      <c r="Z4583" s="45">
        <f t="shared" si="1214"/>
        <v>0.11779051046698881</v>
      </c>
      <c r="AA4583" s="33">
        <f t="shared" si="1215"/>
        <v>3657.3953500000025</v>
      </c>
      <c r="AB4583" s="45">
        <f t="shared" si="1216"/>
        <v>0.13520490182161249</v>
      </c>
      <c r="AC4583" s="33">
        <f>IFERROR($X4583/VLOOKUP(CONCATENATE("USD",C4583),[1]GEINDICE!AR$1:AS$65536,2,0),"")</f>
        <v>4712.4296639548456</v>
      </c>
      <c r="AD4583" s="33">
        <f>IFERROR($AA4583/VLOOKUP(CONCATENATE("USD",C4583),[1]GEINDICE!AR$1:AS$65536,2,0),"")</f>
        <v>637.1435900562692</v>
      </c>
      <c r="AE4583" s="33">
        <f>IFERROR($X4583/VLOOKUP(CONCATENATE("EUR",C4583),[1]GEINDICE!AR$1:AS$65536,2,0),"")</f>
        <v>4365.3492988203407</v>
      </c>
      <c r="AF4583" s="33">
        <f>IFERROR($AA4583/VLOOKUP(CONCATENATE("EUR",C4583),[1]GEINDICE!AR$1:AS$65536,2,0),"")</f>
        <v>590.21662336404904</v>
      </c>
      <c r="AG4583" s="48" t="str">
        <f>VLOOKUP(E4583,[1]Apresentação!AW$1:AX$65536,2,0)</f>
        <v xml:space="preserve">                    4 - CERAMIC AUXILIARIES</v>
      </c>
      <c r="AH4583" s="48" t="str">
        <f t="shared" si="1217"/>
        <v xml:space="preserve">         5107000005 - TRUCEL 10 BR</v>
      </c>
      <c r="AI4583" s="49" t="str">
        <f t="shared" si="1218"/>
        <v xml:space="preserve">     K00198 - PBG S.A</v>
      </c>
      <c r="AJ4583" t="str">
        <f t="shared" si="1219"/>
        <v xml:space="preserve">     90 - SALES</v>
      </c>
      <c r="AK4583" t="str">
        <f t="shared" si="1220"/>
        <v/>
      </c>
      <c r="AL4583">
        <f t="shared" si="1221"/>
        <v>3</v>
      </c>
      <c r="AM4583" t="str">
        <f t="shared" si="1222"/>
        <v>2025 3</v>
      </c>
      <c r="AN4583" t="str">
        <f t="shared" si="1223"/>
        <v xml:space="preserve">PBG </v>
      </c>
    </row>
    <row r="4584" spans="1:40" x14ac:dyDescent="0.35">
      <c r="A4584">
        <v>81368</v>
      </c>
      <c r="B4584" t="s">
        <v>274</v>
      </c>
      <c r="C4584" s="31">
        <v>45709</v>
      </c>
      <c r="D4584" t="s">
        <v>275</v>
      </c>
      <c r="E4584" t="s">
        <v>276</v>
      </c>
      <c r="F4584" t="s">
        <v>398</v>
      </c>
      <c r="G4584" t="s">
        <v>399</v>
      </c>
      <c r="H4584" t="s">
        <v>995</v>
      </c>
      <c r="I4584" t="s">
        <v>996</v>
      </c>
      <c r="J4584">
        <v>1000</v>
      </c>
      <c r="K4584">
        <v>29275</v>
      </c>
      <c r="L4584">
        <v>23128.39704</v>
      </c>
      <c r="M4584">
        <v>3770.62</v>
      </c>
      <c r="N4584">
        <v>29.275000000000002</v>
      </c>
      <c r="O4584" s="32">
        <f t="shared" si="1207"/>
        <v>25504.38</v>
      </c>
      <c r="P4584" s="32">
        <f t="shared" si="1208"/>
        <v>2375.9829600000012</v>
      </c>
      <c r="Q4584">
        <v>710960</v>
      </c>
      <c r="R4584" t="s">
        <v>281</v>
      </c>
      <c r="S4584" t="s">
        <v>292</v>
      </c>
      <c r="T4584" t="str">
        <f t="shared" si="1209"/>
        <v>VEN</v>
      </c>
      <c r="U4584" t="s">
        <v>293</v>
      </c>
      <c r="V4584" s="33">
        <f t="shared" si="1210"/>
        <v>29275</v>
      </c>
      <c r="W4584">
        <f t="shared" si="1211"/>
        <v>1000</v>
      </c>
      <c r="X4584" s="33">
        <f t="shared" si="1212"/>
        <v>25504.38</v>
      </c>
      <c r="Y4584" s="33">
        <f t="shared" si="1213"/>
        <v>3770.62</v>
      </c>
      <c r="Z4584" s="45">
        <f t="shared" si="1214"/>
        <v>7.4329050725875367E-2</v>
      </c>
      <c r="AA4584" s="33">
        <f t="shared" si="1215"/>
        <v>2175.9829600000012</v>
      </c>
      <c r="AB4584" s="45">
        <f t="shared" si="1216"/>
        <v>8.5318010475063544E-2</v>
      </c>
      <c r="AC4584" s="33">
        <f>IFERROR($X4584/VLOOKUP(CONCATENATE("USD",C4584),[1]GEINDICE!AR$1:AS$65536,2,0),"")</f>
        <v>4472.3341575043405</v>
      </c>
      <c r="AD4584" s="33">
        <f>IFERROR($AA4584/VLOOKUP(CONCATENATE("USD",C4584),[1]GEINDICE!AR$1:AS$65536,2,0),"")</f>
        <v>381.57065249793976</v>
      </c>
      <c r="AE4584" s="33">
        <f>IFERROR($X4584/VLOOKUP(CONCATENATE("EUR",C4584),[1]GEINDICE!AR$1:AS$65536,2,0),"")</f>
        <v>4277.6793800945961</v>
      </c>
      <c r="AF4584" s="33">
        <f>IFERROR($AA4584/VLOOKUP(CONCATENATE("EUR",C4584),[1]GEINDICE!AR$1:AS$65536,2,0),"")</f>
        <v>364.96309415987406</v>
      </c>
      <c r="AG4584" s="48" t="str">
        <f>VLOOKUP(E4584,[1]Apresentação!AW$1:AX$65536,2,0)</f>
        <v xml:space="preserve">                    4 - CERAMIC AUXILIARIES</v>
      </c>
      <c r="AH4584" s="48" t="str">
        <f t="shared" si="1217"/>
        <v xml:space="preserve">         5107000005 - TRUCEL 10 BR</v>
      </c>
      <c r="AI4584" s="49" t="str">
        <f t="shared" si="1218"/>
        <v xml:space="preserve">     K00002 - MOHAWK REVESTIMENTOS COCAL DO SUL LTDA</v>
      </c>
      <c r="AJ4584" t="str">
        <f t="shared" si="1219"/>
        <v xml:space="preserve">     90 - SALES</v>
      </c>
      <c r="AK4584" t="str">
        <f t="shared" si="1220"/>
        <v/>
      </c>
      <c r="AL4584">
        <f t="shared" si="1221"/>
        <v>2</v>
      </c>
      <c r="AM4584" t="str">
        <f t="shared" si="1222"/>
        <v>2025 2</v>
      </c>
      <c r="AN4584" t="str">
        <f t="shared" si="1223"/>
        <v xml:space="preserve">MOHAWK </v>
      </c>
    </row>
    <row r="4585" spans="1:40" x14ac:dyDescent="0.35">
      <c r="A4585">
        <v>81081</v>
      </c>
      <c r="B4585" t="s">
        <v>274</v>
      </c>
      <c r="C4585" s="31">
        <v>45687</v>
      </c>
      <c r="D4585" t="s">
        <v>275</v>
      </c>
      <c r="E4585" t="s">
        <v>276</v>
      </c>
      <c r="F4585" t="s">
        <v>326</v>
      </c>
      <c r="G4585" t="s">
        <v>327</v>
      </c>
      <c r="H4585" t="s">
        <v>995</v>
      </c>
      <c r="I4585" t="s">
        <v>996</v>
      </c>
      <c r="J4585">
        <v>500</v>
      </c>
      <c r="K4585">
        <v>14836.5</v>
      </c>
      <c r="L4585">
        <v>11314.02051</v>
      </c>
      <c r="M4585">
        <v>1910.94</v>
      </c>
      <c r="N4585">
        <v>29.673000000000002</v>
      </c>
      <c r="O4585" s="32">
        <f t="shared" si="1207"/>
        <v>12925.56</v>
      </c>
      <c r="P4585" s="32">
        <f t="shared" si="1208"/>
        <v>1611.5394899999992</v>
      </c>
      <c r="Q4585">
        <v>708689</v>
      </c>
      <c r="R4585" t="s">
        <v>281</v>
      </c>
      <c r="S4585" t="s">
        <v>292</v>
      </c>
      <c r="T4585" t="str">
        <f t="shared" si="1209"/>
        <v>VEN</v>
      </c>
      <c r="U4585" t="s">
        <v>293</v>
      </c>
      <c r="V4585" s="33">
        <f t="shared" si="1210"/>
        <v>14836.5</v>
      </c>
      <c r="W4585">
        <f t="shared" si="1211"/>
        <v>500</v>
      </c>
      <c r="X4585" s="33">
        <f t="shared" si="1212"/>
        <v>12925.56</v>
      </c>
      <c r="Y4585" s="33">
        <f t="shared" si="1213"/>
        <v>1910.94</v>
      </c>
      <c r="Z4585" s="45">
        <f t="shared" si="1214"/>
        <v>0.10187978903380172</v>
      </c>
      <c r="AA4585" s="33">
        <f t="shared" si="1215"/>
        <v>1511.5394899999992</v>
      </c>
      <c r="AB4585" s="45">
        <f t="shared" si="1216"/>
        <v>0.11694189574765033</v>
      </c>
      <c r="AC4585" s="33">
        <f>IFERROR($X4585/VLOOKUP(CONCATENATE("USD",C4585),[1]GEINDICE!AR$1:AS$65536,2,0),"")</f>
        <v>2190.5501135477748</v>
      </c>
      <c r="AD4585" s="33">
        <f>IFERROR($AA4585/VLOOKUP(CONCATENATE("USD",C4585),[1]GEINDICE!AR$1:AS$65536,2,0),"")</f>
        <v>256.16708300850746</v>
      </c>
      <c r="AE4585" s="33">
        <f>IFERROR($X4585/VLOOKUP(CONCATENATE("EUR",C4585),[1]GEINDICE!AR$1:AS$65536,2,0),"")</f>
        <v>2099.8391682235397</v>
      </c>
      <c r="AF4585" s="33">
        <f>IFERROR($AA4585/VLOOKUP(CONCATENATE("EUR",C4585),[1]GEINDICE!AR$1:AS$65536,2,0),"")</f>
        <v>245.55917309723</v>
      </c>
      <c r="AG4585" s="48" t="str">
        <f>VLOOKUP(E4585,[1]Apresentação!AW$1:AX$65536,2,0)</f>
        <v xml:space="preserve">                    4 - CERAMIC AUXILIARIES</v>
      </c>
      <c r="AH4585" s="48" t="str">
        <f t="shared" si="1217"/>
        <v xml:space="preserve">         5107000005 - TRUCEL 10 BR</v>
      </c>
      <c r="AI4585" s="49" t="str">
        <f t="shared" si="1218"/>
        <v xml:space="preserve">     K00198 - PBG S.A</v>
      </c>
      <c r="AJ4585" t="str">
        <f t="shared" si="1219"/>
        <v xml:space="preserve">     90 - SALES</v>
      </c>
      <c r="AK4585" t="str">
        <f t="shared" si="1220"/>
        <v/>
      </c>
      <c r="AL4585">
        <f t="shared" si="1221"/>
        <v>1</v>
      </c>
      <c r="AM4585" t="str">
        <f t="shared" si="1222"/>
        <v>2025 1</v>
      </c>
      <c r="AN4585" t="str">
        <f t="shared" si="1223"/>
        <v xml:space="preserve">PBG </v>
      </c>
    </row>
    <row r="4586" spans="1:40" x14ac:dyDescent="0.35">
      <c r="A4586">
        <v>81081</v>
      </c>
      <c r="B4586" t="s">
        <v>274</v>
      </c>
      <c r="C4586" s="31">
        <v>45687</v>
      </c>
      <c r="D4586" t="s">
        <v>275</v>
      </c>
      <c r="E4586" t="s">
        <v>276</v>
      </c>
      <c r="F4586" t="s">
        <v>326</v>
      </c>
      <c r="G4586" t="s">
        <v>327</v>
      </c>
      <c r="H4586" t="s">
        <v>995</v>
      </c>
      <c r="I4586" t="s">
        <v>996</v>
      </c>
      <c r="J4586">
        <v>500</v>
      </c>
      <c r="K4586">
        <v>14836.5</v>
      </c>
      <c r="L4586">
        <v>11314.02051</v>
      </c>
      <c r="M4586">
        <v>1910.94</v>
      </c>
      <c r="N4586">
        <v>29.673000000000002</v>
      </c>
      <c r="O4586" s="32">
        <f t="shared" si="1207"/>
        <v>12925.56</v>
      </c>
      <c r="P4586" s="32">
        <f t="shared" si="1208"/>
        <v>1611.5394899999992</v>
      </c>
      <c r="Q4586">
        <v>708691</v>
      </c>
      <c r="R4586" t="s">
        <v>281</v>
      </c>
      <c r="S4586" t="s">
        <v>292</v>
      </c>
      <c r="T4586" t="str">
        <f t="shared" si="1209"/>
        <v>VEN</v>
      </c>
      <c r="U4586" t="s">
        <v>293</v>
      </c>
      <c r="V4586" s="33">
        <f t="shared" si="1210"/>
        <v>14836.5</v>
      </c>
      <c r="W4586">
        <f t="shared" si="1211"/>
        <v>500</v>
      </c>
      <c r="X4586" s="33">
        <f t="shared" si="1212"/>
        <v>12925.56</v>
      </c>
      <c r="Y4586" s="33">
        <f t="shared" si="1213"/>
        <v>1910.94</v>
      </c>
      <c r="Z4586" s="45">
        <f t="shared" si="1214"/>
        <v>0.10187978903380172</v>
      </c>
      <c r="AA4586" s="33">
        <f t="shared" si="1215"/>
        <v>1511.5394899999992</v>
      </c>
      <c r="AB4586" s="45">
        <f t="shared" si="1216"/>
        <v>0.11694189574765033</v>
      </c>
      <c r="AC4586" s="33">
        <f>IFERROR($X4586/VLOOKUP(CONCATENATE("USD",C4586),[1]GEINDICE!AR$1:AS$65536,2,0),"")</f>
        <v>2190.5501135477748</v>
      </c>
      <c r="AD4586" s="33">
        <f>IFERROR($AA4586/VLOOKUP(CONCATENATE("USD",C4586),[1]GEINDICE!AR$1:AS$65536,2,0),"")</f>
        <v>256.16708300850746</v>
      </c>
      <c r="AE4586" s="33">
        <f>IFERROR($X4586/VLOOKUP(CONCATENATE("EUR",C4586),[1]GEINDICE!AR$1:AS$65536,2,0),"")</f>
        <v>2099.8391682235397</v>
      </c>
      <c r="AF4586" s="33">
        <f>IFERROR($AA4586/VLOOKUP(CONCATENATE("EUR",C4586),[1]GEINDICE!AR$1:AS$65536,2,0),"")</f>
        <v>245.55917309723</v>
      </c>
      <c r="AG4586" s="48" t="str">
        <f>VLOOKUP(E4586,[1]Apresentação!AW$1:AX$65536,2,0)</f>
        <v xml:space="preserve">                    4 - CERAMIC AUXILIARIES</v>
      </c>
      <c r="AH4586" s="48" t="str">
        <f t="shared" si="1217"/>
        <v xml:space="preserve">         5107000005 - TRUCEL 10 BR</v>
      </c>
      <c r="AI4586" s="49" t="str">
        <f t="shared" si="1218"/>
        <v xml:space="preserve">     K00198 - PBG S.A</v>
      </c>
      <c r="AJ4586" t="str">
        <f t="shared" si="1219"/>
        <v xml:space="preserve">     90 - SALES</v>
      </c>
      <c r="AK4586" t="str">
        <f t="shared" si="1220"/>
        <v/>
      </c>
      <c r="AL4586">
        <f t="shared" si="1221"/>
        <v>1</v>
      </c>
      <c r="AM4586" t="str">
        <f t="shared" si="1222"/>
        <v>2025 1</v>
      </c>
      <c r="AN4586" t="str">
        <f t="shared" si="1223"/>
        <v xml:space="preserve">PBG </v>
      </c>
    </row>
    <row r="4587" spans="1:40" x14ac:dyDescent="0.35">
      <c r="A4587">
        <v>82552</v>
      </c>
      <c r="B4587" t="s">
        <v>274</v>
      </c>
      <c r="C4587" s="31">
        <v>45804</v>
      </c>
      <c r="D4587" t="s">
        <v>275</v>
      </c>
      <c r="E4587" t="s">
        <v>276</v>
      </c>
      <c r="F4587" t="s">
        <v>326</v>
      </c>
      <c r="G4587" t="s">
        <v>327</v>
      </c>
      <c r="H4587" t="s">
        <v>995</v>
      </c>
      <c r="I4587" t="s">
        <v>996</v>
      </c>
      <c r="J4587">
        <v>1000</v>
      </c>
      <c r="K4587">
        <v>31050</v>
      </c>
      <c r="L4587">
        <v>23193.102080000001</v>
      </c>
      <c r="M4587">
        <v>3999.24</v>
      </c>
      <c r="N4587">
        <v>31.05</v>
      </c>
      <c r="O4587" s="32">
        <f t="shared" si="1207"/>
        <v>27050.760000000002</v>
      </c>
      <c r="P4587" s="32">
        <f t="shared" si="1208"/>
        <v>3857.6579200000015</v>
      </c>
      <c r="Q4587">
        <v>739744</v>
      </c>
      <c r="R4587" t="s">
        <v>281</v>
      </c>
      <c r="S4587" t="s">
        <v>292</v>
      </c>
      <c r="T4587" t="str">
        <f t="shared" si="1209"/>
        <v>VEN</v>
      </c>
      <c r="U4587" t="s">
        <v>293</v>
      </c>
      <c r="V4587" s="33">
        <f t="shared" si="1210"/>
        <v>31050</v>
      </c>
      <c r="W4587">
        <f t="shared" si="1211"/>
        <v>1000</v>
      </c>
      <c r="X4587" s="33">
        <f t="shared" si="1212"/>
        <v>27050.760000000002</v>
      </c>
      <c r="Y4587" s="33">
        <f t="shared" si="1213"/>
        <v>3999.24</v>
      </c>
      <c r="Z4587" s="45">
        <f t="shared" si="1214"/>
        <v>0.1177989668276973</v>
      </c>
      <c r="AA4587" s="33">
        <f t="shared" si="1215"/>
        <v>3657.6579200000015</v>
      </c>
      <c r="AB4587" s="45">
        <f t="shared" si="1216"/>
        <v>0.1352146083880823</v>
      </c>
      <c r="AC4587" s="33">
        <f>IFERROR($X4587/VLOOKUP(CONCATENATE("USD",C4587),[1]GEINDICE!AR$1:AS$65536,2,0),"")</f>
        <v>4784.4425971453338</v>
      </c>
      <c r="AD4587" s="33">
        <f>IFERROR($AA4587/VLOOKUP(CONCATENATE("USD",C4587),[1]GEINDICE!AR$1:AS$65536,2,0),"")</f>
        <v>646.92653212826565</v>
      </c>
      <c r="AE4587" s="33">
        <f>IFERROR($X4587/VLOOKUP(CONCATENATE("EUR",C4587),[1]GEINDICE!AR$1:AS$65536,2,0),"")</f>
        <v>4223.9093095156304</v>
      </c>
      <c r="AF4587" s="33">
        <f>IFERROR($AA4587/VLOOKUP(CONCATENATE("EUR",C4587),[1]GEINDICE!AR$1:AS$65536,2,0),"")</f>
        <v>571.13424315293105</v>
      </c>
      <c r="AG4587" s="48" t="str">
        <f>VLOOKUP(E4587,[1]Apresentação!AW$1:AX$65536,2,0)</f>
        <v xml:space="preserve">                    4 - CERAMIC AUXILIARIES</v>
      </c>
      <c r="AH4587" s="48" t="str">
        <f t="shared" si="1217"/>
        <v xml:space="preserve">         5107000005 - TRUCEL 10 BR</v>
      </c>
      <c r="AI4587" s="49" t="str">
        <f t="shared" si="1218"/>
        <v xml:space="preserve">     K00198 - PBG S.A</v>
      </c>
      <c r="AJ4587" t="str">
        <f t="shared" si="1219"/>
        <v xml:space="preserve">     90 - SALES</v>
      </c>
      <c r="AK4587" t="str">
        <f t="shared" si="1220"/>
        <v/>
      </c>
      <c r="AL4587">
        <f t="shared" si="1221"/>
        <v>5</v>
      </c>
      <c r="AM4587" t="str">
        <f t="shared" si="1222"/>
        <v>2025 5</v>
      </c>
      <c r="AN4587" t="str">
        <f t="shared" si="1223"/>
        <v xml:space="preserve">PBG </v>
      </c>
    </row>
    <row r="4588" spans="1:40" x14ac:dyDescent="0.35">
      <c r="A4588">
        <v>83755</v>
      </c>
      <c r="B4588" t="s">
        <v>274</v>
      </c>
      <c r="C4588" s="31">
        <v>45904</v>
      </c>
      <c r="D4588" t="s">
        <v>275</v>
      </c>
      <c r="E4588" t="s">
        <v>276</v>
      </c>
      <c r="F4588" t="s">
        <v>326</v>
      </c>
      <c r="G4588" t="s">
        <v>327</v>
      </c>
      <c r="H4588" t="s">
        <v>995</v>
      </c>
      <c r="I4588" t="s">
        <v>996</v>
      </c>
      <c r="J4588">
        <v>500</v>
      </c>
      <c r="K4588">
        <v>15525</v>
      </c>
      <c r="L4588">
        <v>10506.601619999999</v>
      </c>
      <c r="M4588">
        <v>1999.62</v>
      </c>
      <c r="N4588">
        <v>31.05</v>
      </c>
      <c r="O4588" s="32">
        <f t="shared" si="1207"/>
        <v>13525.380000000001</v>
      </c>
      <c r="P4588" s="32">
        <f t="shared" si="1208"/>
        <v>3018.7783800000016</v>
      </c>
      <c r="Q4588">
        <v>760657</v>
      </c>
      <c r="R4588" t="s">
        <v>281</v>
      </c>
      <c r="S4588" t="s">
        <v>292</v>
      </c>
      <c r="T4588" t="str">
        <f t="shared" si="1209"/>
        <v>VEN</v>
      </c>
      <c r="U4588" t="s">
        <v>300</v>
      </c>
      <c r="V4588" s="33">
        <f t="shared" si="1210"/>
        <v>15525</v>
      </c>
      <c r="W4588">
        <f t="shared" si="1211"/>
        <v>500</v>
      </c>
      <c r="X4588" s="33">
        <f t="shared" si="1212"/>
        <v>13525.380000000001</v>
      </c>
      <c r="Y4588" s="33">
        <f t="shared" si="1213"/>
        <v>1999.62</v>
      </c>
      <c r="Z4588" s="45">
        <f t="shared" si="1214"/>
        <v>0.18800504863124004</v>
      </c>
      <c r="AA4588" s="33">
        <f t="shared" si="1215"/>
        <v>2918.7783800000016</v>
      </c>
      <c r="AB4588" s="45">
        <f t="shared" si="1216"/>
        <v>0.21580010173466485</v>
      </c>
      <c r="AC4588" s="33">
        <f>IFERROR($X4588/VLOOKUP(CONCATENATE("USD",C4588),[1]GEINDICE!AR$1:AS$65536,2,0),"")</f>
        <v>2477.765768406397</v>
      </c>
      <c r="AD4588" s="33">
        <f>IFERROR($AA4588/VLOOKUP(CONCATENATE("USD",C4588),[1]GEINDICE!AR$1:AS$65536,2,0),"")</f>
        <v>534.70210489677049</v>
      </c>
      <c r="AE4588" s="33">
        <f>IFERROR($X4588/VLOOKUP(CONCATENATE("EUR",C4588),[1]GEINDICE!AR$1:AS$65536,2,0),"")</f>
        <v>2127.0334025287789</v>
      </c>
      <c r="AF4588" s="33">
        <f>IFERROR($AA4588/VLOOKUP(CONCATENATE("EUR",C4588),[1]GEINDICE!AR$1:AS$65536,2,0),"")</f>
        <v>459.01402465874088</v>
      </c>
      <c r="AG4588" s="48" t="str">
        <f>VLOOKUP(E4588,[1]Apresentação!AW$1:AX$65536,2,0)</f>
        <v xml:space="preserve">                    4 - CERAMIC AUXILIARIES</v>
      </c>
      <c r="AH4588" s="48" t="str">
        <f t="shared" si="1217"/>
        <v xml:space="preserve">         5107000005 - TRUCEL 10 BR</v>
      </c>
      <c r="AI4588" s="49" t="str">
        <f t="shared" si="1218"/>
        <v xml:space="preserve">     K00198 - PBG S.A</v>
      </c>
      <c r="AJ4588" t="str">
        <f t="shared" si="1219"/>
        <v xml:space="preserve">     90 - SALES</v>
      </c>
      <c r="AK4588" t="str">
        <f t="shared" si="1220"/>
        <v/>
      </c>
      <c r="AL4588">
        <f t="shared" si="1221"/>
        <v>9</v>
      </c>
      <c r="AM4588" t="str">
        <f t="shared" si="1222"/>
        <v>2025 9</v>
      </c>
      <c r="AN4588" t="str">
        <f t="shared" si="1223"/>
        <v xml:space="preserve">PBG </v>
      </c>
    </row>
    <row r="4589" spans="1:40" x14ac:dyDescent="0.35">
      <c r="A4589">
        <v>83890</v>
      </c>
      <c r="B4589" t="s">
        <v>274</v>
      </c>
      <c r="C4589" s="31">
        <v>45917</v>
      </c>
      <c r="D4589" t="s">
        <v>275</v>
      </c>
      <c r="E4589" t="s">
        <v>276</v>
      </c>
      <c r="F4589" t="s">
        <v>326</v>
      </c>
      <c r="G4589" t="s">
        <v>327</v>
      </c>
      <c r="H4589" t="s">
        <v>995</v>
      </c>
      <c r="I4589" t="s">
        <v>996</v>
      </c>
      <c r="J4589">
        <v>500</v>
      </c>
      <c r="K4589">
        <v>15525</v>
      </c>
      <c r="L4589">
        <v>10506.601619999999</v>
      </c>
      <c r="M4589">
        <v>1999.62</v>
      </c>
      <c r="N4589">
        <v>31.05</v>
      </c>
      <c r="O4589" s="32">
        <f t="shared" si="1207"/>
        <v>13525.380000000001</v>
      </c>
      <c r="P4589" s="32">
        <f t="shared" si="1208"/>
        <v>3018.7783800000016</v>
      </c>
      <c r="Q4589">
        <v>761659</v>
      </c>
      <c r="R4589" t="s">
        <v>281</v>
      </c>
      <c r="S4589" t="s">
        <v>292</v>
      </c>
      <c r="T4589" t="str">
        <f t="shared" si="1209"/>
        <v>VEN</v>
      </c>
      <c r="U4589" t="s">
        <v>293</v>
      </c>
      <c r="V4589" s="33">
        <f t="shared" si="1210"/>
        <v>15525</v>
      </c>
      <c r="W4589">
        <f t="shared" si="1211"/>
        <v>500</v>
      </c>
      <c r="X4589" s="33">
        <f t="shared" si="1212"/>
        <v>13525.380000000001</v>
      </c>
      <c r="Y4589" s="33">
        <f t="shared" si="1213"/>
        <v>1999.62</v>
      </c>
      <c r="Z4589" s="45">
        <f t="shared" si="1214"/>
        <v>0.18800504863124004</v>
      </c>
      <c r="AA4589" s="33">
        <f t="shared" si="1215"/>
        <v>2918.7783800000016</v>
      </c>
      <c r="AB4589" s="45">
        <f t="shared" si="1216"/>
        <v>0.21580010173466485</v>
      </c>
      <c r="AC4589" s="33">
        <f>IFERROR($X4589/VLOOKUP(CONCATENATE("USD",C4589),[1]GEINDICE!AR$1:AS$65536,2,0),"")</f>
        <v>2551.428948708759</v>
      </c>
      <c r="AD4589" s="33">
        <f>IFERROR($AA4589/VLOOKUP(CONCATENATE("USD",C4589),[1]GEINDICE!AR$1:AS$65536,2,0),"")</f>
        <v>550.5986267001191</v>
      </c>
      <c r="AE4589" s="33">
        <f>IFERROR($X4589/VLOOKUP(CONCATENATE("EUR",C4589),[1]GEINDICE!AR$1:AS$65536,2,0),"")</f>
        <v>2153.825819704763</v>
      </c>
      <c r="AF4589" s="33">
        <f>IFERROR($AA4589/VLOOKUP(CONCATENATE("EUR",C4589),[1]GEINDICE!AR$1:AS$65536,2,0),"")</f>
        <v>464.79583101103583</v>
      </c>
      <c r="AG4589" s="48" t="str">
        <f>VLOOKUP(E4589,[1]Apresentação!AW$1:AX$65536,2,0)</f>
        <v xml:space="preserve">                    4 - CERAMIC AUXILIARIES</v>
      </c>
      <c r="AH4589" s="48" t="str">
        <f t="shared" si="1217"/>
        <v xml:space="preserve">         5107000005 - TRUCEL 10 BR</v>
      </c>
      <c r="AI4589" s="49" t="str">
        <f t="shared" si="1218"/>
        <v xml:space="preserve">     K00198 - PBG S.A</v>
      </c>
      <c r="AJ4589" t="str">
        <f t="shared" si="1219"/>
        <v xml:space="preserve">     90 - SALES</v>
      </c>
      <c r="AK4589" t="str">
        <f t="shared" si="1220"/>
        <v/>
      </c>
      <c r="AL4589">
        <f t="shared" si="1221"/>
        <v>9</v>
      </c>
      <c r="AM4589" t="str">
        <f t="shared" si="1222"/>
        <v>2025 9</v>
      </c>
      <c r="AN4589" t="str">
        <f t="shared" si="1223"/>
        <v xml:space="preserve">PBG </v>
      </c>
    </row>
    <row r="4590" spans="1:40" x14ac:dyDescent="0.35">
      <c r="A4590">
        <v>82690</v>
      </c>
      <c r="B4590" t="s">
        <v>274</v>
      </c>
      <c r="C4590" s="31">
        <v>45814</v>
      </c>
      <c r="D4590" t="s">
        <v>275</v>
      </c>
      <c r="E4590" t="s">
        <v>276</v>
      </c>
      <c r="F4590" t="s">
        <v>326</v>
      </c>
      <c r="G4590" t="s">
        <v>327</v>
      </c>
      <c r="H4590" t="s">
        <v>995</v>
      </c>
      <c r="I4590" t="s">
        <v>996</v>
      </c>
      <c r="J4590">
        <v>500</v>
      </c>
      <c r="K4590">
        <v>15525</v>
      </c>
      <c r="L4590">
        <v>11596.55104</v>
      </c>
      <c r="M4590">
        <v>1999.62</v>
      </c>
      <c r="N4590">
        <v>31.05</v>
      </c>
      <c r="O4590" s="32">
        <f t="shared" si="1207"/>
        <v>13525.380000000001</v>
      </c>
      <c r="P4590" s="32">
        <f t="shared" si="1208"/>
        <v>1928.8289600000007</v>
      </c>
      <c r="Q4590">
        <v>740736</v>
      </c>
      <c r="R4590" t="s">
        <v>281</v>
      </c>
      <c r="S4590" t="s">
        <v>292</v>
      </c>
      <c r="T4590" t="str">
        <f t="shared" si="1209"/>
        <v>VEN</v>
      </c>
      <c r="U4590" t="s">
        <v>300</v>
      </c>
      <c r="V4590" s="33">
        <f t="shared" si="1210"/>
        <v>15525</v>
      </c>
      <c r="W4590">
        <f t="shared" si="1211"/>
        <v>500</v>
      </c>
      <c r="X4590" s="33">
        <f t="shared" si="1212"/>
        <v>13525.380000000001</v>
      </c>
      <c r="Y4590" s="33">
        <f t="shared" si="1213"/>
        <v>1999.62</v>
      </c>
      <c r="Z4590" s="45">
        <f t="shared" si="1214"/>
        <v>0.1177989668276973</v>
      </c>
      <c r="AA4590" s="33">
        <f t="shared" si="1215"/>
        <v>1828.8289600000007</v>
      </c>
      <c r="AB4590" s="45">
        <f t="shared" si="1216"/>
        <v>0.1352146083880823</v>
      </c>
      <c r="AC4590" s="33">
        <f>IFERROR($X4590/VLOOKUP(CONCATENATE("USD",C4590),[1]GEINDICE!AR$1:AS$65536,2,0),"")</f>
        <v>2417.5344522494502</v>
      </c>
      <c r="AD4590" s="33">
        <f>IFERROR($AA4590/VLOOKUP(CONCATENATE("USD",C4590),[1]GEINDICE!AR$1:AS$65536,2,0),"")</f>
        <v>326.8859742256065</v>
      </c>
      <c r="AE4590" s="33">
        <f>IFERROR($X4590/VLOOKUP(CONCATENATE("EUR",C4590),[1]GEINDICE!AR$1:AS$65536,2,0),"")</f>
        <v>2121.1956777441465</v>
      </c>
      <c r="AF4590" s="33">
        <f>IFERROR($AA4590/VLOOKUP(CONCATENATE("EUR",C4590),[1]GEINDICE!AR$1:AS$65536,2,0),"")</f>
        <v>286.81664288066759</v>
      </c>
      <c r="AG4590" s="48" t="str">
        <f>VLOOKUP(E4590,[1]Apresentação!AW$1:AX$65536,2,0)</f>
        <v xml:space="preserve">                    4 - CERAMIC AUXILIARIES</v>
      </c>
      <c r="AH4590" s="48" t="str">
        <f t="shared" si="1217"/>
        <v xml:space="preserve">         5107000005 - TRUCEL 10 BR</v>
      </c>
      <c r="AI4590" s="49" t="str">
        <f t="shared" si="1218"/>
        <v xml:space="preserve">     K00198 - PBG S.A</v>
      </c>
      <c r="AJ4590" t="str">
        <f t="shared" si="1219"/>
        <v xml:space="preserve">     90 - SALES</v>
      </c>
      <c r="AK4590" t="str">
        <f t="shared" si="1220"/>
        <v/>
      </c>
      <c r="AL4590">
        <f t="shared" si="1221"/>
        <v>6</v>
      </c>
      <c r="AM4590" t="str">
        <f t="shared" si="1222"/>
        <v>2025 6</v>
      </c>
      <c r="AN4590" t="str">
        <f t="shared" si="1223"/>
        <v xml:space="preserve">PBG </v>
      </c>
    </row>
    <row r="4591" spans="1:40" x14ac:dyDescent="0.35">
      <c r="A4591">
        <v>83235</v>
      </c>
      <c r="B4591" t="s">
        <v>274</v>
      </c>
      <c r="C4591" s="31">
        <v>45861</v>
      </c>
      <c r="D4591" t="s">
        <v>275</v>
      </c>
      <c r="E4591" t="s">
        <v>276</v>
      </c>
      <c r="F4591" t="s">
        <v>326</v>
      </c>
      <c r="G4591" t="s">
        <v>327</v>
      </c>
      <c r="H4591" t="s">
        <v>995</v>
      </c>
      <c r="I4591" t="s">
        <v>996</v>
      </c>
      <c r="J4591">
        <v>1000</v>
      </c>
      <c r="K4591">
        <v>31050</v>
      </c>
      <c r="L4591">
        <v>21013.203229999999</v>
      </c>
      <c r="M4591">
        <v>3999.24</v>
      </c>
      <c r="N4591">
        <v>31.05</v>
      </c>
      <c r="O4591" s="32">
        <f t="shared" si="1207"/>
        <v>27050.760000000002</v>
      </c>
      <c r="P4591" s="32">
        <f t="shared" si="1208"/>
        <v>6037.5567700000029</v>
      </c>
      <c r="Q4591">
        <v>744664</v>
      </c>
      <c r="R4591" t="s">
        <v>281</v>
      </c>
      <c r="S4591" t="s">
        <v>292</v>
      </c>
      <c r="T4591" t="str">
        <f t="shared" si="1209"/>
        <v>VEN</v>
      </c>
      <c r="U4591" t="s">
        <v>300</v>
      </c>
      <c r="V4591" s="33">
        <f t="shared" si="1210"/>
        <v>31050</v>
      </c>
      <c r="W4591">
        <f t="shared" si="1211"/>
        <v>1000</v>
      </c>
      <c r="X4591" s="33">
        <f t="shared" si="1212"/>
        <v>27050.760000000002</v>
      </c>
      <c r="Y4591" s="33">
        <f t="shared" si="1213"/>
        <v>3999.24</v>
      </c>
      <c r="Z4591" s="45">
        <f t="shared" si="1214"/>
        <v>0.18800504895330122</v>
      </c>
      <c r="AA4591" s="33">
        <f t="shared" si="1215"/>
        <v>5837.5567700000029</v>
      </c>
      <c r="AB4591" s="45">
        <f t="shared" si="1216"/>
        <v>0.21580010210434022</v>
      </c>
      <c r="AC4591" s="33">
        <f>IFERROR($X4591/VLOOKUP(CONCATENATE("USD",C4591),[1]GEINDICE!AR$1:AS$65536,2,0),"")</f>
        <v>4870.7636350541088</v>
      </c>
      <c r="AD4591" s="33">
        <f>IFERROR($AA4591/VLOOKUP(CONCATENATE("USD",C4591),[1]GEINDICE!AR$1:AS$65536,2,0),"")</f>
        <v>1051.111289770784</v>
      </c>
      <c r="AE4591" s="33">
        <f>IFERROR($X4591/VLOOKUP(CONCATENATE("EUR",C4591),[1]GEINDICE!AR$1:AS$65536,2,0),"")</f>
        <v>4146.4093563665911</v>
      </c>
      <c r="AF4591" s="33">
        <f>IFERROR($AA4591/VLOOKUP(CONCATENATE("EUR",C4591),[1]GEINDICE!AR$1:AS$65536,2,0),"")</f>
        <v>894.79556247030189</v>
      </c>
      <c r="AG4591" s="48" t="str">
        <f>VLOOKUP(E4591,[1]Apresentação!AW$1:AX$65536,2,0)</f>
        <v xml:space="preserve">                    4 - CERAMIC AUXILIARIES</v>
      </c>
      <c r="AH4591" s="48" t="str">
        <f t="shared" si="1217"/>
        <v xml:space="preserve">         5107000005 - TRUCEL 10 BR</v>
      </c>
      <c r="AI4591" s="49" t="str">
        <f t="shared" si="1218"/>
        <v xml:space="preserve">     K00198 - PBG S.A</v>
      </c>
      <c r="AJ4591" t="str">
        <f t="shared" si="1219"/>
        <v xml:space="preserve">     90 - SALES</v>
      </c>
      <c r="AK4591" t="str">
        <f t="shared" si="1220"/>
        <v/>
      </c>
      <c r="AL4591">
        <f t="shared" si="1221"/>
        <v>7</v>
      </c>
      <c r="AM4591" t="str">
        <f t="shared" si="1222"/>
        <v>2025 7</v>
      </c>
      <c r="AN4591" t="str">
        <f t="shared" si="1223"/>
        <v xml:space="preserve">PBG </v>
      </c>
    </row>
    <row r="4592" spans="1:40" x14ac:dyDescent="0.35">
      <c r="A4592">
        <v>83405</v>
      </c>
      <c r="B4592" t="s">
        <v>274</v>
      </c>
      <c r="C4592" s="31">
        <v>45875</v>
      </c>
      <c r="D4592" t="s">
        <v>275</v>
      </c>
      <c r="E4592" t="s">
        <v>276</v>
      </c>
      <c r="F4592" t="s">
        <v>326</v>
      </c>
      <c r="G4592" t="s">
        <v>327</v>
      </c>
      <c r="H4592" t="s">
        <v>995</v>
      </c>
      <c r="I4592" t="s">
        <v>996</v>
      </c>
      <c r="J4592">
        <v>500</v>
      </c>
      <c r="K4592">
        <v>15525</v>
      </c>
      <c r="L4592">
        <v>10506.601619999999</v>
      </c>
      <c r="M4592">
        <v>1999.62</v>
      </c>
      <c r="N4592">
        <v>31.05</v>
      </c>
      <c r="O4592" s="32">
        <f t="shared" si="1207"/>
        <v>13525.380000000001</v>
      </c>
      <c r="P4592" s="32">
        <f t="shared" si="1208"/>
        <v>3018.7783800000016</v>
      </c>
      <c r="Q4592">
        <v>749176</v>
      </c>
      <c r="R4592" t="s">
        <v>281</v>
      </c>
      <c r="S4592" t="s">
        <v>292</v>
      </c>
      <c r="T4592" t="str">
        <f t="shared" si="1209"/>
        <v>VEN</v>
      </c>
      <c r="U4592" t="s">
        <v>300</v>
      </c>
      <c r="V4592" s="33">
        <f t="shared" si="1210"/>
        <v>15525</v>
      </c>
      <c r="W4592">
        <f t="shared" si="1211"/>
        <v>500</v>
      </c>
      <c r="X4592" s="33">
        <f t="shared" si="1212"/>
        <v>13525.380000000001</v>
      </c>
      <c r="Y4592" s="33">
        <f t="shared" si="1213"/>
        <v>1999.62</v>
      </c>
      <c r="Z4592" s="45">
        <f t="shared" si="1214"/>
        <v>0.18800504863124004</v>
      </c>
      <c r="AA4592" s="33">
        <f t="shared" si="1215"/>
        <v>2918.7783800000016</v>
      </c>
      <c r="AB4592" s="45">
        <f t="shared" si="1216"/>
        <v>0.21580010173466485</v>
      </c>
      <c r="AC4592" s="33">
        <f>IFERROR($X4592/VLOOKUP(CONCATENATE("USD",C4592),[1]GEINDICE!AR$1:AS$65536,2,0),"")</f>
        <v>2468.0449618627058</v>
      </c>
      <c r="AD4592" s="33">
        <f>IFERROR($AA4592/VLOOKUP(CONCATENATE("USD",C4592),[1]GEINDICE!AR$1:AS$65536,2,0),"")</f>
        <v>532.60435385569895</v>
      </c>
      <c r="AE4592" s="33">
        <f>IFERROR($X4592/VLOOKUP(CONCATENATE("EUR",C4592),[1]GEINDICE!AR$1:AS$65536,2,0),"")</f>
        <v>2119.0355329949239</v>
      </c>
      <c r="AF4592" s="33">
        <f>IFERROR($AA4592/VLOOKUP(CONCATENATE("EUR",C4592),[1]GEINDICE!AR$1:AS$65536,2,0),"")</f>
        <v>457.28808359967434</v>
      </c>
      <c r="AG4592" s="48" t="str">
        <f>VLOOKUP(E4592,[1]Apresentação!AW$1:AX$65536,2,0)</f>
        <v xml:space="preserve">                    4 - CERAMIC AUXILIARIES</v>
      </c>
      <c r="AH4592" s="48" t="str">
        <f t="shared" si="1217"/>
        <v xml:space="preserve">         5107000005 - TRUCEL 10 BR</v>
      </c>
      <c r="AI4592" s="49" t="str">
        <f t="shared" si="1218"/>
        <v xml:space="preserve">     K00198 - PBG S.A</v>
      </c>
      <c r="AJ4592" t="str">
        <f t="shared" si="1219"/>
        <v xml:space="preserve">     90 - SALES</v>
      </c>
      <c r="AK4592" t="str">
        <f t="shared" si="1220"/>
        <v/>
      </c>
      <c r="AL4592">
        <f t="shared" si="1221"/>
        <v>8</v>
      </c>
      <c r="AM4592" t="str">
        <f t="shared" si="1222"/>
        <v>2025 8</v>
      </c>
      <c r="AN4592" t="str">
        <f t="shared" si="1223"/>
        <v xml:space="preserve">PBG </v>
      </c>
    </row>
    <row r="4593" spans="1:40" x14ac:dyDescent="0.35">
      <c r="A4593">
        <v>83549</v>
      </c>
      <c r="B4593" t="s">
        <v>274</v>
      </c>
      <c r="C4593" s="31">
        <v>45888</v>
      </c>
      <c r="D4593" t="s">
        <v>275</v>
      </c>
      <c r="E4593" t="s">
        <v>276</v>
      </c>
      <c r="F4593" t="s">
        <v>326</v>
      </c>
      <c r="G4593" t="s">
        <v>327</v>
      </c>
      <c r="H4593" t="s">
        <v>995</v>
      </c>
      <c r="I4593" t="s">
        <v>996</v>
      </c>
      <c r="J4593">
        <v>500</v>
      </c>
      <c r="K4593">
        <v>15525</v>
      </c>
      <c r="L4593">
        <v>10506.601619999999</v>
      </c>
      <c r="M4593">
        <v>1999.62</v>
      </c>
      <c r="N4593">
        <v>31.05</v>
      </c>
      <c r="O4593" s="32">
        <f t="shared" si="1207"/>
        <v>13525.380000000001</v>
      </c>
      <c r="P4593" s="32">
        <f t="shared" si="1208"/>
        <v>3018.7783800000016</v>
      </c>
      <c r="Q4593">
        <v>757867</v>
      </c>
      <c r="R4593" t="s">
        <v>281</v>
      </c>
      <c r="S4593" t="s">
        <v>292</v>
      </c>
      <c r="T4593" t="str">
        <f t="shared" si="1209"/>
        <v>VEN</v>
      </c>
      <c r="U4593" t="s">
        <v>293</v>
      </c>
      <c r="V4593" s="33">
        <f t="shared" si="1210"/>
        <v>15525</v>
      </c>
      <c r="W4593">
        <f t="shared" si="1211"/>
        <v>500</v>
      </c>
      <c r="X4593" s="33">
        <f t="shared" si="1212"/>
        <v>13525.380000000001</v>
      </c>
      <c r="Y4593" s="33">
        <f t="shared" si="1213"/>
        <v>1999.62</v>
      </c>
      <c r="Z4593" s="45">
        <f t="shared" si="1214"/>
        <v>0.18800504863124004</v>
      </c>
      <c r="AA4593" s="33">
        <f t="shared" si="1215"/>
        <v>2918.7783800000016</v>
      </c>
      <c r="AB4593" s="45">
        <f t="shared" si="1216"/>
        <v>0.21580010173466485</v>
      </c>
      <c r="AC4593" s="33">
        <f>IFERROR($X4593/VLOOKUP(CONCATENATE("USD",C4593),[1]GEINDICE!AR$1:AS$65536,2,0),"")</f>
        <v>2471.9241172600337</v>
      </c>
      <c r="AD4593" s="33">
        <f>IFERROR($AA4593/VLOOKUP(CONCATENATE("USD",C4593),[1]GEINDICE!AR$1:AS$65536,2,0),"")</f>
        <v>533.44147598508687</v>
      </c>
      <c r="AE4593" s="33">
        <f>IFERROR($X4593/VLOOKUP(CONCATENATE("EUR",C4593),[1]GEINDICE!AR$1:AS$65536,2,0),"")</f>
        <v>2119.9987460618504</v>
      </c>
      <c r="AF4593" s="33">
        <f>IFERROR($AA4593/VLOOKUP(CONCATENATE("EUR",C4593),[1]GEINDICE!AR$1:AS$65536,2,0),"")</f>
        <v>457.4959450775093</v>
      </c>
      <c r="AG4593" s="48" t="str">
        <f>VLOOKUP(E4593,[1]Apresentação!AW$1:AX$65536,2,0)</f>
        <v xml:space="preserve">                    4 - CERAMIC AUXILIARIES</v>
      </c>
      <c r="AH4593" s="48" t="str">
        <f t="shared" si="1217"/>
        <v xml:space="preserve">         5107000005 - TRUCEL 10 BR</v>
      </c>
      <c r="AI4593" s="49" t="str">
        <f t="shared" si="1218"/>
        <v xml:space="preserve">     K00198 - PBG S.A</v>
      </c>
      <c r="AJ4593" t="str">
        <f t="shared" si="1219"/>
        <v xml:space="preserve">     90 - SALES</v>
      </c>
      <c r="AK4593" t="str">
        <f t="shared" si="1220"/>
        <v/>
      </c>
      <c r="AL4593">
        <f t="shared" si="1221"/>
        <v>8</v>
      </c>
      <c r="AM4593" t="str">
        <f t="shared" si="1222"/>
        <v>2025 8</v>
      </c>
      <c r="AN4593" t="str">
        <f t="shared" si="1223"/>
        <v xml:space="preserve">PBG </v>
      </c>
    </row>
    <row r="4594" spans="1:40" x14ac:dyDescent="0.35">
      <c r="A4594">
        <v>83259</v>
      </c>
      <c r="B4594" t="s">
        <v>274</v>
      </c>
      <c r="C4594" s="31">
        <v>45862</v>
      </c>
      <c r="D4594" t="s">
        <v>275</v>
      </c>
      <c r="E4594" t="s">
        <v>276</v>
      </c>
      <c r="F4594" t="s">
        <v>398</v>
      </c>
      <c r="G4594" t="s">
        <v>399</v>
      </c>
      <c r="H4594" t="s">
        <v>995</v>
      </c>
      <c r="I4594" t="s">
        <v>996</v>
      </c>
      <c r="J4594">
        <v>1000</v>
      </c>
      <c r="K4594">
        <v>29275</v>
      </c>
      <c r="L4594">
        <v>21013.203239999999</v>
      </c>
      <c r="M4594">
        <v>3770.62</v>
      </c>
      <c r="N4594">
        <v>29.275000000000002</v>
      </c>
      <c r="O4594" s="32">
        <f t="shared" si="1207"/>
        <v>25504.38</v>
      </c>
      <c r="P4594" s="32">
        <f t="shared" si="1208"/>
        <v>4491.1767600000021</v>
      </c>
      <c r="Q4594">
        <v>744784</v>
      </c>
      <c r="R4594" t="s">
        <v>281</v>
      </c>
      <c r="S4594" t="s">
        <v>292</v>
      </c>
      <c r="T4594" t="str">
        <f t="shared" si="1209"/>
        <v>VEN</v>
      </c>
      <c r="U4594" t="s">
        <v>293</v>
      </c>
      <c r="V4594" s="33">
        <f t="shared" si="1210"/>
        <v>29275</v>
      </c>
      <c r="W4594">
        <f t="shared" si="1211"/>
        <v>1000</v>
      </c>
      <c r="X4594" s="33">
        <f t="shared" si="1212"/>
        <v>25504.38</v>
      </c>
      <c r="Y4594" s="33">
        <f t="shared" si="1213"/>
        <v>3770.62</v>
      </c>
      <c r="Z4594" s="45">
        <f t="shared" si="1214"/>
        <v>0.1465816143467123</v>
      </c>
      <c r="AA4594" s="33">
        <f t="shared" si="1215"/>
        <v>4291.1767600000021</v>
      </c>
      <c r="AB4594" s="45">
        <f t="shared" si="1216"/>
        <v>0.16825254172028498</v>
      </c>
      <c r="AC4594" s="33">
        <f>IFERROR($X4594/VLOOKUP(CONCATENATE("USD",C4594),[1]GEINDICE!AR$1:AS$65536,2,0),"")</f>
        <v>4617.0966165209365</v>
      </c>
      <c r="AD4594" s="33">
        <f>IFERROR($AA4594/VLOOKUP(CONCATENATE("USD",C4594),[1]GEINDICE!AR$1:AS$65536,2,0),"")</f>
        <v>776.83824109777549</v>
      </c>
      <c r="AE4594" s="33">
        <f>IFERROR($X4594/VLOOKUP(CONCATENATE("EUR",C4594),[1]GEINDICE!AR$1:AS$65536,2,0),"")</f>
        <v>3924.4149009832436</v>
      </c>
      <c r="AF4594" s="33">
        <f>IFERROR($AA4594/VLOOKUP(CONCATENATE("EUR",C4594),[1]GEINDICE!AR$1:AS$65536,2,0),"")</f>
        <v>660.29278185539124</v>
      </c>
      <c r="AG4594" s="48" t="str">
        <f>VLOOKUP(E4594,[1]Apresentação!AW$1:AX$65536,2,0)</f>
        <v xml:space="preserve">                    4 - CERAMIC AUXILIARIES</v>
      </c>
      <c r="AH4594" s="48" t="str">
        <f t="shared" si="1217"/>
        <v xml:space="preserve">         5107000005 - TRUCEL 10 BR</v>
      </c>
      <c r="AI4594" s="49" t="str">
        <f t="shared" si="1218"/>
        <v xml:space="preserve">     K00002 - MOHAWK REVESTIMENTOS COCAL DO SUL LTDA</v>
      </c>
      <c r="AJ4594" t="str">
        <f t="shared" si="1219"/>
        <v xml:space="preserve">     90 - SALES</v>
      </c>
      <c r="AK4594" t="str">
        <f t="shared" si="1220"/>
        <v/>
      </c>
      <c r="AL4594">
        <f t="shared" si="1221"/>
        <v>7</v>
      </c>
      <c r="AM4594" t="str">
        <f t="shared" si="1222"/>
        <v>2025 7</v>
      </c>
      <c r="AN4594" t="str">
        <f t="shared" si="1223"/>
        <v xml:space="preserve">MOHAWK </v>
      </c>
    </row>
    <row r="4595" spans="1:40" x14ac:dyDescent="0.35">
      <c r="A4595">
        <v>84414</v>
      </c>
      <c r="B4595" t="s">
        <v>274</v>
      </c>
      <c r="C4595" s="31">
        <v>45959</v>
      </c>
      <c r="D4595" t="s">
        <v>275</v>
      </c>
      <c r="E4595" t="s">
        <v>276</v>
      </c>
      <c r="F4595" t="s">
        <v>326</v>
      </c>
      <c r="G4595" t="s">
        <v>327</v>
      </c>
      <c r="H4595" t="s">
        <v>995</v>
      </c>
      <c r="I4595" t="s">
        <v>996</v>
      </c>
      <c r="J4595">
        <v>500</v>
      </c>
      <c r="K4595">
        <v>15525</v>
      </c>
      <c r="L4595">
        <v>10621.21406</v>
      </c>
      <c r="M4595">
        <v>1999.62</v>
      </c>
      <c r="N4595">
        <v>31.05</v>
      </c>
      <c r="O4595" s="32">
        <f t="shared" si="1207"/>
        <v>13525.380000000001</v>
      </c>
      <c r="P4595" s="32">
        <f t="shared" si="1208"/>
        <v>2904.1659400000008</v>
      </c>
      <c r="Q4595">
        <v>765539</v>
      </c>
      <c r="R4595" t="s">
        <v>281</v>
      </c>
      <c r="S4595" t="s">
        <v>292</v>
      </c>
      <c r="T4595" t="str">
        <f t="shared" si="1209"/>
        <v>VEN</v>
      </c>
      <c r="U4595" t="s">
        <v>293</v>
      </c>
      <c r="V4595" s="33">
        <f t="shared" si="1210"/>
        <v>15525</v>
      </c>
      <c r="W4595">
        <f t="shared" si="1211"/>
        <v>500</v>
      </c>
      <c r="X4595" s="33">
        <f t="shared" si="1212"/>
        <v>13525.380000000001</v>
      </c>
      <c r="Y4595" s="33">
        <f t="shared" si="1213"/>
        <v>1999.62</v>
      </c>
      <c r="Z4595" s="45">
        <f t="shared" si="1214"/>
        <v>0.18062260483091794</v>
      </c>
      <c r="AA4595" s="33">
        <f t="shared" si="1215"/>
        <v>2804.1659400000008</v>
      </c>
      <c r="AB4595" s="45">
        <f t="shared" si="1216"/>
        <v>0.20732622225771111</v>
      </c>
      <c r="AC4595" s="33">
        <f>IFERROR($X4595/VLOOKUP(CONCATENATE("USD",C4595),[1]GEINDICE!AR$1:AS$65536,2,0),"")</f>
        <v>2532.0840197693574</v>
      </c>
      <c r="AD4595" s="33">
        <f>IFERROR($AA4595/VLOOKUP(CONCATENATE("USD",C4595),[1]GEINDICE!AR$1:AS$65536,2,0),"")</f>
        <v>524.96741425790037</v>
      </c>
      <c r="AE4595" s="33">
        <f>IFERROR($X4595/VLOOKUP(CONCATENATE("EUR",C4595),[1]GEINDICE!AR$1:AS$65536,2,0),"")</f>
        <v>2170.8686440677966</v>
      </c>
      <c r="AF4595" s="33">
        <f>IFERROR($AA4595/VLOOKUP(CONCATENATE("EUR",C4595),[1]GEINDICE!AR$1:AS$65536,2,0),"")</f>
        <v>450.07799499229594</v>
      </c>
      <c r="AG4595" s="48" t="str">
        <f>VLOOKUP(E4595,[1]Apresentação!AW$1:AX$65536,2,0)</f>
        <v xml:space="preserve">                    4 - CERAMIC AUXILIARIES</v>
      </c>
      <c r="AH4595" s="48" t="str">
        <f t="shared" si="1217"/>
        <v xml:space="preserve">         5107000005 - TRUCEL 10 BR</v>
      </c>
      <c r="AI4595" s="49" t="str">
        <f t="shared" si="1218"/>
        <v xml:space="preserve">     K00198 - PBG S.A</v>
      </c>
      <c r="AJ4595" t="str">
        <f t="shared" si="1219"/>
        <v xml:space="preserve">     90 - SALES</v>
      </c>
      <c r="AK4595" t="str">
        <f t="shared" si="1220"/>
        <v/>
      </c>
      <c r="AL4595">
        <f t="shared" si="1221"/>
        <v>10</v>
      </c>
      <c r="AM4595" t="str">
        <f t="shared" si="1222"/>
        <v>2025 10</v>
      </c>
      <c r="AN4595" t="str">
        <f t="shared" si="1223"/>
        <v xml:space="preserve">PBG </v>
      </c>
    </row>
    <row r="4596" spans="1:40" x14ac:dyDescent="0.35">
      <c r="A4596">
        <v>83819</v>
      </c>
      <c r="B4596" t="s">
        <v>274</v>
      </c>
      <c r="C4596" s="31">
        <v>45910</v>
      </c>
      <c r="D4596" t="s">
        <v>275</v>
      </c>
      <c r="E4596" t="s">
        <v>276</v>
      </c>
      <c r="F4596" t="s">
        <v>326</v>
      </c>
      <c r="G4596" t="s">
        <v>327</v>
      </c>
      <c r="H4596" t="s">
        <v>995</v>
      </c>
      <c r="I4596" t="s">
        <v>996</v>
      </c>
      <c r="J4596">
        <v>500</v>
      </c>
      <c r="K4596">
        <v>15525</v>
      </c>
      <c r="L4596">
        <v>10506.60161</v>
      </c>
      <c r="M4596">
        <v>1999.62</v>
      </c>
      <c r="N4596">
        <v>31.05</v>
      </c>
      <c r="O4596" s="32">
        <f t="shared" si="1207"/>
        <v>13525.380000000001</v>
      </c>
      <c r="P4596" s="32">
        <f t="shared" si="1208"/>
        <v>3018.7783900000013</v>
      </c>
      <c r="Q4596">
        <v>761080</v>
      </c>
      <c r="R4596" t="s">
        <v>281</v>
      </c>
      <c r="S4596" t="s">
        <v>292</v>
      </c>
      <c r="T4596" t="str">
        <f t="shared" si="1209"/>
        <v>VEN</v>
      </c>
      <c r="U4596" t="s">
        <v>300</v>
      </c>
      <c r="V4596" s="33">
        <f t="shared" si="1210"/>
        <v>15525</v>
      </c>
      <c r="W4596">
        <f t="shared" si="1211"/>
        <v>500</v>
      </c>
      <c r="X4596" s="33">
        <f t="shared" si="1212"/>
        <v>13525.380000000001</v>
      </c>
      <c r="Y4596" s="33">
        <f t="shared" si="1213"/>
        <v>1999.62</v>
      </c>
      <c r="Z4596" s="45">
        <f t="shared" si="1214"/>
        <v>0.18800504927536241</v>
      </c>
      <c r="AA4596" s="33">
        <f t="shared" si="1215"/>
        <v>2918.7783900000013</v>
      </c>
      <c r="AB4596" s="45">
        <f t="shared" si="1216"/>
        <v>0.2158001024740156</v>
      </c>
      <c r="AC4596" s="33">
        <f>IFERROR($X4596/VLOOKUP(CONCATENATE("USD",C4596),[1]GEINDICE!AR$1:AS$65536,2,0),"")</f>
        <v>2499.0078155312899</v>
      </c>
      <c r="AD4596" s="33">
        <f>IFERROR($AA4596/VLOOKUP(CONCATENATE("USD",C4596),[1]GEINDICE!AR$1:AS$65536,2,0),"")</f>
        <v>539.28614267501825</v>
      </c>
      <c r="AE4596" s="33">
        <f>IFERROR($X4596/VLOOKUP(CONCATENATE("EUR",C4596),[1]GEINDICE!AR$1:AS$65536,2,0),"")</f>
        <v>2133.1724627395315</v>
      </c>
      <c r="AF4596" s="33">
        <f>IFERROR($AA4596/VLOOKUP(CONCATENATE("EUR",C4596),[1]GEINDICE!AR$1:AS$65536,2,0),"")</f>
        <v>460.33883605393913</v>
      </c>
      <c r="AG4596" s="48" t="str">
        <f>VLOOKUP(E4596,[1]Apresentação!AW$1:AX$65536,2,0)</f>
        <v xml:space="preserve">                    4 - CERAMIC AUXILIARIES</v>
      </c>
      <c r="AH4596" s="48" t="str">
        <f t="shared" si="1217"/>
        <v xml:space="preserve">         5107000005 - TRUCEL 10 BR</v>
      </c>
      <c r="AI4596" s="49" t="str">
        <f t="shared" si="1218"/>
        <v xml:space="preserve">     K00198 - PBG S.A</v>
      </c>
      <c r="AJ4596" t="str">
        <f t="shared" si="1219"/>
        <v xml:space="preserve">     90 - SALES</v>
      </c>
      <c r="AK4596" t="str">
        <f t="shared" si="1220"/>
        <v/>
      </c>
      <c r="AL4596">
        <f t="shared" si="1221"/>
        <v>9</v>
      </c>
      <c r="AM4596" t="str">
        <f t="shared" si="1222"/>
        <v>2025 9</v>
      </c>
      <c r="AN4596" t="str">
        <f t="shared" si="1223"/>
        <v xml:space="preserve">PBG </v>
      </c>
    </row>
    <row r="4597" spans="1:40" x14ac:dyDescent="0.35">
      <c r="A4597">
        <v>84231</v>
      </c>
      <c r="B4597" t="s">
        <v>274</v>
      </c>
      <c r="C4597" s="31">
        <v>45945</v>
      </c>
      <c r="D4597" t="s">
        <v>275</v>
      </c>
      <c r="E4597" t="s">
        <v>276</v>
      </c>
      <c r="F4597" t="s">
        <v>326</v>
      </c>
      <c r="G4597" t="s">
        <v>327</v>
      </c>
      <c r="H4597" t="s">
        <v>995</v>
      </c>
      <c r="I4597" t="s">
        <v>996</v>
      </c>
      <c r="J4597">
        <v>500</v>
      </c>
      <c r="K4597">
        <v>15525</v>
      </c>
      <c r="L4597">
        <v>10621.213820000001</v>
      </c>
      <c r="M4597">
        <v>1999.62</v>
      </c>
      <c r="N4597">
        <v>31.05</v>
      </c>
      <c r="O4597" s="32">
        <f t="shared" si="1207"/>
        <v>13525.380000000001</v>
      </c>
      <c r="P4597" s="32">
        <f t="shared" si="1208"/>
        <v>2904.1661800000002</v>
      </c>
      <c r="Q4597">
        <v>764340</v>
      </c>
      <c r="R4597" t="s">
        <v>281</v>
      </c>
      <c r="S4597" t="s">
        <v>292</v>
      </c>
      <c r="T4597" t="str">
        <f t="shared" si="1209"/>
        <v>VEN</v>
      </c>
      <c r="U4597" t="s">
        <v>293</v>
      </c>
      <c r="V4597" s="33">
        <f t="shared" si="1210"/>
        <v>15525</v>
      </c>
      <c r="W4597">
        <f t="shared" si="1211"/>
        <v>500</v>
      </c>
      <c r="X4597" s="33">
        <f t="shared" si="1212"/>
        <v>13525.380000000001</v>
      </c>
      <c r="Y4597" s="33">
        <f t="shared" si="1213"/>
        <v>1999.62</v>
      </c>
      <c r="Z4597" s="45">
        <f t="shared" si="1214"/>
        <v>0.1806226202898551</v>
      </c>
      <c r="AA4597" s="33">
        <f t="shared" si="1215"/>
        <v>2804.1661800000002</v>
      </c>
      <c r="AB4597" s="45">
        <f t="shared" si="1216"/>
        <v>0.20732624000212932</v>
      </c>
      <c r="AC4597" s="33">
        <f>IFERROR($X4597/VLOOKUP(CONCATENATE("USD",C4597),[1]GEINDICE!AR$1:AS$65536,2,0),"")</f>
        <v>2483.3614864864862</v>
      </c>
      <c r="AD4597" s="33">
        <f>IFERROR($AA4597/VLOOKUP(CONCATENATE("USD",C4597),[1]GEINDICE!AR$1:AS$65536,2,0),"")</f>
        <v>514.86599955934196</v>
      </c>
      <c r="AE4597" s="33">
        <f>IFERROR($X4597/VLOOKUP(CONCATENATE("EUR",C4597),[1]GEINDICE!AR$1:AS$65536,2,0),"")</f>
        <v>2133.6435771639508</v>
      </c>
      <c r="AF4597" s="33">
        <f>IFERROR($AA4597/VLOOKUP(CONCATENATE("EUR",C4597),[1]GEINDICE!AR$1:AS$65536,2,0),"")</f>
        <v>442.360300358095</v>
      </c>
      <c r="AG4597" s="48" t="str">
        <f>VLOOKUP(E4597,[1]Apresentação!AW$1:AX$65536,2,0)</f>
        <v xml:space="preserve">                    4 - CERAMIC AUXILIARIES</v>
      </c>
      <c r="AH4597" s="48" t="str">
        <f t="shared" si="1217"/>
        <v xml:space="preserve">         5107000005 - TRUCEL 10 BR</v>
      </c>
      <c r="AI4597" s="49" t="str">
        <f t="shared" si="1218"/>
        <v xml:space="preserve">     K00198 - PBG S.A</v>
      </c>
      <c r="AJ4597" t="str">
        <f t="shared" si="1219"/>
        <v xml:space="preserve">     90 - SALES</v>
      </c>
      <c r="AK4597" t="str">
        <f t="shared" si="1220"/>
        <v/>
      </c>
      <c r="AL4597">
        <f t="shared" si="1221"/>
        <v>10</v>
      </c>
      <c r="AM4597" t="str">
        <f t="shared" si="1222"/>
        <v>2025 10</v>
      </c>
      <c r="AN4597" t="str">
        <f t="shared" si="1223"/>
        <v xml:space="preserve">PBG </v>
      </c>
    </row>
    <row r="4598" spans="1:40" x14ac:dyDescent="0.35">
      <c r="A4598">
        <v>84532</v>
      </c>
      <c r="B4598" t="s">
        <v>274</v>
      </c>
      <c r="C4598" s="31">
        <v>45966</v>
      </c>
      <c r="D4598" t="s">
        <v>275</v>
      </c>
      <c r="E4598" t="s">
        <v>276</v>
      </c>
      <c r="F4598" t="s">
        <v>326</v>
      </c>
      <c r="G4598" t="s">
        <v>327</v>
      </c>
      <c r="H4598" t="s">
        <v>995</v>
      </c>
      <c r="I4598" t="s">
        <v>996</v>
      </c>
      <c r="J4598">
        <v>500</v>
      </c>
      <c r="K4598">
        <v>15525</v>
      </c>
      <c r="L4598">
        <v>10621.21406</v>
      </c>
      <c r="M4598">
        <v>1999.62</v>
      </c>
      <c r="N4598">
        <v>31.05</v>
      </c>
      <c r="O4598" s="32">
        <f t="shared" si="1207"/>
        <v>13525.380000000001</v>
      </c>
      <c r="P4598" s="32">
        <f t="shared" si="1208"/>
        <v>2904.1659400000008</v>
      </c>
      <c r="Q4598">
        <v>766353</v>
      </c>
      <c r="R4598" t="s">
        <v>281</v>
      </c>
      <c r="S4598" t="s">
        <v>292</v>
      </c>
      <c r="T4598" t="str">
        <f t="shared" si="1209"/>
        <v>VEN</v>
      </c>
      <c r="U4598" t="s">
        <v>300</v>
      </c>
      <c r="V4598" s="33">
        <f t="shared" si="1210"/>
        <v>15525</v>
      </c>
      <c r="W4598">
        <f t="shared" si="1211"/>
        <v>500</v>
      </c>
      <c r="X4598" s="33">
        <f t="shared" si="1212"/>
        <v>13525.380000000001</v>
      </c>
      <c r="Y4598" s="33">
        <f t="shared" si="1213"/>
        <v>1999.62</v>
      </c>
      <c r="Z4598" s="45">
        <f t="shared" si="1214"/>
        <v>0.18062260483091794</v>
      </c>
      <c r="AA4598" s="33">
        <f t="shared" si="1215"/>
        <v>2804.1659400000008</v>
      </c>
      <c r="AB4598" s="45">
        <f t="shared" si="1216"/>
        <v>0.20732622225771111</v>
      </c>
      <c r="AC4598" s="33" t="str">
        <f>IFERROR($X4598/VLOOKUP(CONCATENATE("USD",C4598),[1]GEINDICE!AR$1:AS$65536,2,0),"")</f>
        <v/>
      </c>
      <c r="AD4598" s="33" t="str">
        <f>IFERROR($AA4598/VLOOKUP(CONCATENATE("USD",C4598),[1]GEINDICE!AR$1:AS$65536,2,0),"")</f>
        <v/>
      </c>
      <c r="AE4598" s="33" t="str">
        <f>IFERROR($X4598/VLOOKUP(CONCATENATE("EUR",C4598),[1]GEINDICE!AR$1:AS$65536,2,0),"")</f>
        <v/>
      </c>
      <c r="AF4598" s="33" t="str">
        <f>IFERROR($AA4598/VLOOKUP(CONCATENATE("EUR",C4598),[1]GEINDICE!AR$1:AS$65536,2,0),"")</f>
        <v/>
      </c>
      <c r="AG4598" s="48" t="str">
        <f>VLOOKUP(E4598,[1]Apresentação!AW$1:AX$65536,2,0)</f>
        <v xml:space="preserve">                    4 - CERAMIC AUXILIARIES</v>
      </c>
      <c r="AH4598" s="48" t="str">
        <f t="shared" si="1217"/>
        <v xml:space="preserve">         5107000005 - TRUCEL 10 BR</v>
      </c>
      <c r="AI4598" s="49" t="str">
        <f t="shared" si="1218"/>
        <v xml:space="preserve">     K00198 - PBG S.A</v>
      </c>
      <c r="AJ4598" t="str">
        <f t="shared" si="1219"/>
        <v xml:space="preserve">     90 - SALES</v>
      </c>
      <c r="AK4598" t="str">
        <f t="shared" si="1220"/>
        <v/>
      </c>
      <c r="AL4598">
        <f t="shared" si="1221"/>
        <v>11</v>
      </c>
      <c r="AM4598" t="str">
        <f t="shared" si="1222"/>
        <v>2025 11</v>
      </c>
      <c r="AN4598" t="str">
        <f t="shared" si="1223"/>
        <v xml:space="preserve">PBG </v>
      </c>
    </row>
    <row r="4599" spans="1:40" x14ac:dyDescent="0.35">
      <c r="A4599">
        <v>82785</v>
      </c>
      <c r="B4599" t="s">
        <v>274</v>
      </c>
      <c r="C4599" s="31">
        <v>45821</v>
      </c>
      <c r="D4599" t="s">
        <v>275</v>
      </c>
      <c r="E4599" t="s">
        <v>276</v>
      </c>
      <c r="F4599" t="s">
        <v>326</v>
      </c>
      <c r="G4599" t="s">
        <v>327</v>
      </c>
      <c r="H4599" t="s">
        <v>995</v>
      </c>
      <c r="I4599" t="s">
        <v>996</v>
      </c>
      <c r="J4599">
        <v>500</v>
      </c>
      <c r="K4599">
        <v>15525</v>
      </c>
      <c r="L4599">
        <v>11596.55104</v>
      </c>
      <c r="M4599">
        <v>1999.62</v>
      </c>
      <c r="N4599">
        <v>31.05</v>
      </c>
      <c r="O4599" s="32">
        <f t="shared" si="1207"/>
        <v>13525.380000000001</v>
      </c>
      <c r="P4599" s="32">
        <f t="shared" si="1208"/>
        <v>1928.8289600000007</v>
      </c>
      <c r="Q4599">
        <v>741388</v>
      </c>
      <c r="R4599" t="s">
        <v>281</v>
      </c>
      <c r="S4599" t="s">
        <v>292</v>
      </c>
      <c r="T4599" t="str">
        <f t="shared" si="1209"/>
        <v>VEN</v>
      </c>
      <c r="U4599" t="s">
        <v>300</v>
      </c>
      <c r="V4599" s="33">
        <f t="shared" si="1210"/>
        <v>15525</v>
      </c>
      <c r="W4599">
        <f t="shared" si="1211"/>
        <v>500</v>
      </c>
      <c r="X4599" s="33">
        <f t="shared" si="1212"/>
        <v>13525.380000000001</v>
      </c>
      <c r="Y4599" s="33">
        <f t="shared" si="1213"/>
        <v>1999.62</v>
      </c>
      <c r="Z4599" s="45">
        <f t="shared" si="1214"/>
        <v>0.1177989668276973</v>
      </c>
      <c r="AA4599" s="33">
        <f t="shared" si="1215"/>
        <v>1828.8289600000007</v>
      </c>
      <c r="AB4599" s="45">
        <f t="shared" si="1216"/>
        <v>0.1352146083880823</v>
      </c>
      <c r="AC4599" s="33">
        <f>IFERROR($X4599/VLOOKUP(CONCATENATE("USD",C4599),[1]GEINDICE!AR$1:AS$65536,2,0),"")</f>
        <v>2430.3493135916051</v>
      </c>
      <c r="AD4599" s="33">
        <f>IFERROR($AA4599/VLOOKUP(CONCATENATE("USD",C4599),[1]GEINDICE!AR$1:AS$65536,2,0),"")</f>
        <v>328.6187306835335</v>
      </c>
      <c r="AE4599" s="33">
        <f>IFERROR($X4599/VLOOKUP(CONCATENATE("EUR",C4599),[1]GEINDICE!AR$1:AS$65536,2,0),"")</f>
        <v>2102.7284175178397</v>
      </c>
      <c r="AF4599" s="33">
        <f>IFERROR($AA4599/VLOOKUP(CONCATENATE("EUR",C4599),[1]GEINDICE!AR$1:AS$65536,2,0),"")</f>
        <v>284.31959952116671</v>
      </c>
      <c r="AG4599" s="48" t="str">
        <f>VLOOKUP(E4599,[1]Apresentação!AW$1:AX$65536,2,0)</f>
        <v xml:space="preserve">                    4 - CERAMIC AUXILIARIES</v>
      </c>
      <c r="AH4599" s="48" t="str">
        <f t="shared" si="1217"/>
        <v xml:space="preserve">         5107000005 - TRUCEL 10 BR</v>
      </c>
      <c r="AI4599" s="49" t="str">
        <f t="shared" si="1218"/>
        <v xml:space="preserve">     K00198 - PBG S.A</v>
      </c>
      <c r="AJ4599" t="str">
        <f t="shared" si="1219"/>
        <v xml:space="preserve">     90 - SALES</v>
      </c>
      <c r="AK4599" t="str">
        <f t="shared" si="1220"/>
        <v/>
      </c>
      <c r="AL4599">
        <f t="shared" si="1221"/>
        <v>6</v>
      </c>
      <c r="AM4599" t="str">
        <f t="shared" si="1222"/>
        <v>2025 6</v>
      </c>
      <c r="AN4599" t="str">
        <f t="shared" si="1223"/>
        <v xml:space="preserve">PBG </v>
      </c>
    </row>
    <row r="4600" spans="1:40" x14ac:dyDescent="0.35">
      <c r="A4600">
        <v>84274</v>
      </c>
      <c r="B4600" t="s">
        <v>274</v>
      </c>
      <c r="C4600" s="31">
        <v>45950</v>
      </c>
      <c r="D4600" t="s">
        <v>275</v>
      </c>
      <c r="E4600" t="s">
        <v>276</v>
      </c>
      <c r="F4600" t="s">
        <v>398</v>
      </c>
      <c r="G4600" t="s">
        <v>399</v>
      </c>
      <c r="H4600" t="s">
        <v>995</v>
      </c>
      <c r="I4600" t="s">
        <v>996</v>
      </c>
      <c r="J4600">
        <v>2000</v>
      </c>
      <c r="K4600">
        <v>58550</v>
      </c>
      <c r="L4600">
        <v>42484.855259999997</v>
      </c>
      <c r="M4600">
        <v>7541.24</v>
      </c>
      <c r="N4600">
        <v>29.275000000000002</v>
      </c>
      <c r="O4600" s="32">
        <f t="shared" si="1207"/>
        <v>51008.76</v>
      </c>
      <c r="P4600" s="32">
        <f t="shared" si="1208"/>
        <v>8523.9047400000054</v>
      </c>
      <c r="Q4600">
        <v>764669</v>
      </c>
      <c r="R4600" t="s">
        <v>281</v>
      </c>
      <c r="S4600" t="s">
        <v>292</v>
      </c>
      <c r="T4600" t="str">
        <f t="shared" si="1209"/>
        <v>VEN</v>
      </c>
      <c r="U4600" t="s">
        <v>293</v>
      </c>
      <c r="V4600" s="33">
        <f t="shared" si="1210"/>
        <v>58550</v>
      </c>
      <c r="W4600">
        <f t="shared" si="1211"/>
        <v>2000</v>
      </c>
      <c r="X4600" s="33">
        <f t="shared" si="1212"/>
        <v>51008.76</v>
      </c>
      <c r="Y4600" s="33">
        <f t="shared" si="1213"/>
        <v>7541.24</v>
      </c>
      <c r="Z4600" s="45">
        <f t="shared" si="1214"/>
        <v>0.13875157540563629</v>
      </c>
      <c r="AA4600" s="33">
        <f t="shared" si="1215"/>
        <v>8123.9047400000054</v>
      </c>
      <c r="AB4600" s="45">
        <f t="shared" si="1216"/>
        <v>0.1592648937162951</v>
      </c>
      <c r="AC4600" s="33">
        <f>IFERROR($X4600/VLOOKUP(CONCATENATE("USD",C4600),[1]GEINDICE!AR$1:AS$65536,2,0),"")</f>
        <v>9486.2955868404897</v>
      </c>
      <c r="AD4600" s="33">
        <f>IFERROR($AA4600/VLOOKUP(CONCATENATE("USD",C4600),[1]GEINDICE!AR$1:AS$65536,2,0),"")</f>
        <v>1510.8338583995098</v>
      </c>
      <c r="AE4600" s="33">
        <f>IFERROR($X4600/VLOOKUP(CONCATENATE("EUR",C4600),[1]GEINDICE!AR$1:AS$65536,2,0),"")</f>
        <v>8138.6134822497015</v>
      </c>
      <c r="AF4600" s="33">
        <f>IFERROR($AA4600/VLOOKUP(CONCATENATE("EUR",C4600),[1]GEINDICE!AR$1:AS$65536,2,0),"")</f>
        <v>1296.195411248505</v>
      </c>
      <c r="AG4600" s="48" t="str">
        <f>VLOOKUP(E4600,[1]Apresentação!AW$1:AX$65536,2,0)</f>
        <v xml:space="preserve">                    4 - CERAMIC AUXILIARIES</v>
      </c>
      <c r="AH4600" s="48" t="str">
        <f t="shared" si="1217"/>
        <v xml:space="preserve">         5107000005 - TRUCEL 10 BR</v>
      </c>
      <c r="AI4600" s="49" t="str">
        <f t="shared" si="1218"/>
        <v xml:space="preserve">     K00002 - MOHAWK REVESTIMENTOS COCAL DO SUL LTDA</v>
      </c>
      <c r="AJ4600" t="str">
        <f t="shared" si="1219"/>
        <v xml:space="preserve">     90 - SALES</v>
      </c>
      <c r="AK4600" t="str">
        <f t="shared" si="1220"/>
        <v/>
      </c>
      <c r="AL4600">
        <f t="shared" si="1221"/>
        <v>10</v>
      </c>
      <c r="AM4600" t="str">
        <f t="shared" si="1222"/>
        <v>2025 10</v>
      </c>
      <c r="AN4600" t="str">
        <f t="shared" si="1223"/>
        <v xml:space="preserve">MOHAWK </v>
      </c>
    </row>
    <row r="4601" spans="1:40" x14ac:dyDescent="0.35">
      <c r="A4601">
        <v>84130</v>
      </c>
      <c r="B4601" t="s">
        <v>274</v>
      </c>
      <c r="C4601" s="31">
        <v>45936</v>
      </c>
      <c r="D4601" t="s">
        <v>275</v>
      </c>
      <c r="E4601" t="s">
        <v>276</v>
      </c>
      <c r="F4601" t="s">
        <v>326</v>
      </c>
      <c r="G4601" t="s">
        <v>327</v>
      </c>
      <c r="H4601" t="s">
        <v>995</v>
      </c>
      <c r="I4601" t="s">
        <v>996</v>
      </c>
      <c r="J4601">
        <v>1000</v>
      </c>
      <c r="K4601">
        <v>31050</v>
      </c>
      <c r="L4601">
        <v>22712.278320000001</v>
      </c>
      <c r="M4601">
        <v>3999.24</v>
      </c>
      <c r="N4601">
        <v>31.05</v>
      </c>
      <c r="O4601" s="32">
        <f t="shared" si="1207"/>
        <v>27050.760000000002</v>
      </c>
      <c r="P4601" s="32">
        <f t="shared" si="1208"/>
        <v>4338.4816800000008</v>
      </c>
      <c r="Q4601">
        <v>763387</v>
      </c>
      <c r="R4601" t="s">
        <v>281</v>
      </c>
      <c r="S4601" t="s">
        <v>292</v>
      </c>
      <c r="T4601" t="str">
        <f t="shared" si="1209"/>
        <v>VEN</v>
      </c>
      <c r="U4601" t="s">
        <v>293</v>
      </c>
      <c r="V4601" s="33">
        <f t="shared" si="1210"/>
        <v>31050</v>
      </c>
      <c r="W4601">
        <f t="shared" si="1211"/>
        <v>1000</v>
      </c>
      <c r="X4601" s="33">
        <f t="shared" si="1212"/>
        <v>27050.760000000002</v>
      </c>
      <c r="Y4601" s="33">
        <f t="shared" si="1213"/>
        <v>3999.24</v>
      </c>
      <c r="Z4601" s="45">
        <f t="shared" si="1214"/>
        <v>0.13328443413848634</v>
      </c>
      <c r="AA4601" s="33">
        <f t="shared" si="1215"/>
        <v>4138.4816800000008</v>
      </c>
      <c r="AB4601" s="45">
        <f t="shared" si="1216"/>
        <v>0.15298947903866658</v>
      </c>
      <c r="AC4601" s="33">
        <f>IFERROR($X4601/VLOOKUP(CONCATENATE("USD",C4601),[1]GEINDICE!AR$1:AS$65536,2,0),"")</f>
        <v>5082.2455191072031</v>
      </c>
      <c r="AD4601" s="33">
        <f>IFERROR($AA4601/VLOOKUP(CONCATENATE("USD",C4601),[1]GEINDICE!AR$1:AS$65536,2,0),"")</f>
        <v>777.53009431480859</v>
      </c>
      <c r="AE4601" s="33">
        <f>IFERROR($X4601/VLOOKUP(CONCATENATE("EUR",C4601),[1]GEINDICE!AR$1:AS$65536,2,0),"")</f>
        <v>4340.8315547924321</v>
      </c>
      <c r="AF4601" s="33">
        <f>IFERROR($AA4601/VLOOKUP(CONCATENATE("EUR",C4601),[1]GEINDICE!AR$1:AS$65536,2,0),"")</f>
        <v>664.10155816229928</v>
      </c>
      <c r="AG4601" s="48" t="str">
        <f>VLOOKUP(E4601,[1]Apresentação!AW$1:AX$65536,2,0)</f>
        <v xml:space="preserve">                    4 - CERAMIC AUXILIARIES</v>
      </c>
      <c r="AH4601" s="48" t="str">
        <f t="shared" si="1217"/>
        <v xml:space="preserve">         5107000005 - TRUCEL 10 BR</v>
      </c>
      <c r="AI4601" s="49" t="str">
        <f t="shared" si="1218"/>
        <v xml:space="preserve">     K00198 - PBG S.A</v>
      </c>
      <c r="AJ4601" t="str">
        <f t="shared" si="1219"/>
        <v xml:space="preserve">     90 - SALES</v>
      </c>
      <c r="AK4601" t="str">
        <f t="shared" si="1220"/>
        <v/>
      </c>
      <c r="AL4601">
        <f t="shared" si="1221"/>
        <v>10</v>
      </c>
      <c r="AM4601" t="str">
        <f t="shared" si="1222"/>
        <v>2025 10</v>
      </c>
      <c r="AN4601" t="str">
        <f t="shared" si="1223"/>
        <v xml:space="preserve">PBG </v>
      </c>
    </row>
    <row r="4602" spans="1:40" x14ac:dyDescent="0.35">
      <c r="A4602">
        <v>83030</v>
      </c>
      <c r="B4602" t="s">
        <v>274</v>
      </c>
      <c r="C4602" s="31">
        <v>45846</v>
      </c>
      <c r="D4602" t="s">
        <v>275</v>
      </c>
      <c r="E4602" t="s">
        <v>276</v>
      </c>
      <c r="F4602" t="s">
        <v>326</v>
      </c>
      <c r="G4602" t="s">
        <v>327</v>
      </c>
      <c r="H4602" t="s">
        <v>995</v>
      </c>
      <c r="I4602" t="s">
        <v>996</v>
      </c>
      <c r="J4602">
        <v>500</v>
      </c>
      <c r="K4602">
        <v>15525</v>
      </c>
      <c r="L4602">
        <v>10506.601619999999</v>
      </c>
      <c r="M4602">
        <v>1999.62</v>
      </c>
      <c r="N4602">
        <v>31.05</v>
      </c>
      <c r="O4602" s="32">
        <f t="shared" si="1207"/>
        <v>13525.380000000001</v>
      </c>
      <c r="P4602" s="32">
        <f t="shared" si="1208"/>
        <v>3018.7783800000016</v>
      </c>
      <c r="Q4602">
        <v>743211</v>
      </c>
      <c r="R4602" t="s">
        <v>281</v>
      </c>
      <c r="S4602" t="s">
        <v>292</v>
      </c>
      <c r="T4602" t="str">
        <f t="shared" si="1209"/>
        <v>VEN</v>
      </c>
      <c r="U4602" t="s">
        <v>293</v>
      </c>
      <c r="V4602" s="33">
        <f t="shared" si="1210"/>
        <v>15525</v>
      </c>
      <c r="W4602">
        <f t="shared" si="1211"/>
        <v>500</v>
      </c>
      <c r="X4602" s="33">
        <f t="shared" si="1212"/>
        <v>13525.380000000001</v>
      </c>
      <c r="Y4602" s="33">
        <f t="shared" si="1213"/>
        <v>1999.62</v>
      </c>
      <c r="Z4602" s="45">
        <f t="shared" si="1214"/>
        <v>0.18800504863124004</v>
      </c>
      <c r="AA4602" s="33">
        <f t="shared" si="1215"/>
        <v>2918.7783800000016</v>
      </c>
      <c r="AB4602" s="45">
        <f t="shared" si="1216"/>
        <v>0.21580010173466485</v>
      </c>
      <c r="AC4602" s="33">
        <f>IFERROR($X4602/VLOOKUP(CONCATENATE("USD",C4602),[1]GEINDICE!AR$1:AS$65536,2,0),"")</f>
        <v>2478.4922394678492</v>
      </c>
      <c r="AD4602" s="33">
        <f>IFERROR($AA4602/VLOOKUP(CONCATENATE("USD",C4602),[1]GEINDICE!AR$1:AS$65536,2,0),"")</f>
        <v>534.85887742573914</v>
      </c>
      <c r="AE4602" s="33">
        <f>IFERROR($X4602/VLOOKUP(CONCATENATE("EUR",C4602),[1]GEINDICE!AR$1:AS$65536,2,0),"")</f>
        <v>2116.9129155449823</v>
      </c>
      <c r="AF4602" s="33">
        <f>IFERROR($AA4602/VLOOKUP(CONCATENATE("EUR",C4602),[1]GEINDICE!AR$1:AS$65536,2,0),"")</f>
        <v>456.83002253803312</v>
      </c>
      <c r="AG4602" s="48" t="str">
        <f>VLOOKUP(E4602,[1]Apresentação!AW$1:AX$65536,2,0)</f>
        <v xml:space="preserve">                    4 - CERAMIC AUXILIARIES</v>
      </c>
      <c r="AH4602" s="48" t="str">
        <f t="shared" si="1217"/>
        <v xml:space="preserve">         5107000005 - TRUCEL 10 BR</v>
      </c>
      <c r="AI4602" s="49" t="str">
        <f t="shared" si="1218"/>
        <v xml:space="preserve">     K00198 - PBG S.A</v>
      </c>
      <c r="AJ4602" t="str">
        <f t="shared" si="1219"/>
        <v xml:space="preserve">     90 - SALES</v>
      </c>
      <c r="AK4602" t="str">
        <f t="shared" si="1220"/>
        <v/>
      </c>
      <c r="AL4602">
        <f t="shared" si="1221"/>
        <v>7</v>
      </c>
      <c r="AM4602" t="str">
        <f t="shared" si="1222"/>
        <v>2025 7</v>
      </c>
      <c r="AN4602" t="str">
        <f t="shared" si="1223"/>
        <v xml:space="preserve">PBG </v>
      </c>
    </row>
    <row r="4603" spans="1:40" x14ac:dyDescent="0.35">
      <c r="A4603">
        <v>82912</v>
      </c>
      <c r="B4603" t="s">
        <v>274</v>
      </c>
      <c r="C4603" s="31">
        <v>45835</v>
      </c>
      <c r="D4603" t="s">
        <v>275</v>
      </c>
      <c r="E4603" t="s">
        <v>276</v>
      </c>
      <c r="F4603" t="s">
        <v>326</v>
      </c>
      <c r="G4603" t="s">
        <v>327</v>
      </c>
      <c r="H4603" t="s">
        <v>995</v>
      </c>
      <c r="I4603" t="s">
        <v>996</v>
      </c>
      <c r="J4603">
        <v>1000</v>
      </c>
      <c r="K4603">
        <v>31050</v>
      </c>
      <c r="L4603">
        <v>23193.10209</v>
      </c>
      <c r="M4603">
        <v>3999.24</v>
      </c>
      <c r="N4603">
        <v>31.05</v>
      </c>
      <c r="O4603" s="32">
        <f t="shared" si="1207"/>
        <v>27050.760000000002</v>
      </c>
      <c r="P4603" s="32">
        <f t="shared" si="1208"/>
        <v>3857.6579100000017</v>
      </c>
      <c r="Q4603">
        <v>742248</v>
      </c>
      <c r="R4603" t="s">
        <v>281</v>
      </c>
      <c r="S4603" t="s">
        <v>292</v>
      </c>
      <c r="T4603" t="str">
        <f t="shared" si="1209"/>
        <v>VEN</v>
      </c>
      <c r="U4603" t="s">
        <v>300</v>
      </c>
      <c r="V4603" s="33">
        <f t="shared" si="1210"/>
        <v>31050</v>
      </c>
      <c r="W4603">
        <f t="shared" si="1211"/>
        <v>1000</v>
      </c>
      <c r="X4603" s="33">
        <f t="shared" si="1212"/>
        <v>27050.760000000002</v>
      </c>
      <c r="Y4603" s="33">
        <f t="shared" si="1213"/>
        <v>3999.24</v>
      </c>
      <c r="Z4603" s="45">
        <f t="shared" si="1214"/>
        <v>0.11779896650563612</v>
      </c>
      <c r="AA4603" s="33">
        <f t="shared" si="1215"/>
        <v>3657.6579100000017</v>
      </c>
      <c r="AB4603" s="45">
        <f t="shared" si="1216"/>
        <v>0.13521460801840693</v>
      </c>
      <c r="AC4603" s="33">
        <f>IFERROR($X4603/VLOOKUP(CONCATENATE("USD",C4603),[1]GEINDICE!AR$1:AS$65536,2,0),"")</f>
        <v>4939.9660329808803</v>
      </c>
      <c r="AD4603" s="33">
        <f>IFERROR($AA4603/VLOOKUP(CONCATENATE("USD",C4603),[1]GEINDICE!AR$1:AS$65536,2,0),"")</f>
        <v>667.9555707737544</v>
      </c>
      <c r="AE4603" s="33">
        <f>IFERROR($X4603/VLOOKUP(CONCATENATE("EUR",C4603),[1]GEINDICE!AR$1:AS$65536,2,0),"")</f>
        <v>4213.5796507733767</v>
      </c>
      <c r="AF4603" s="33">
        <f>IFERROR($AA4603/VLOOKUP(CONCATENATE("EUR",C4603),[1]GEINDICE!AR$1:AS$65536,2,0),"")</f>
        <v>569.7375208336581</v>
      </c>
      <c r="AG4603" s="48" t="str">
        <f>VLOOKUP(E4603,[1]Apresentação!AW$1:AX$65536,2,0)</f>
        <v xml:space="preserve">                    4 - CERAMIC AUXILIARIES</v>
      </c>
      <c r="AH4603" s="48" t="str">
        <f t="shared" si="1217"/>
        <v xml:space="preserve">         5107000005 - TRUCEL 10 BR</v>
      </c>
      <c r="AI4603" s="49" t="str">
        <f t="shared" si="1218"/>
        <v xml:space="preserve">     K00198 - PBG S.A</v>
      </c>
      <c r="AJ4603" t="str">
        <f t="shared" si="1219"/>
        <v xml:space="preserve">     90 - SALES</v>
      </c>
      <c r="AK4603" t="str">
        <f t="shared" si="1220"/>
        <v/>
      </c>
      <c r="AL4603">
        <f t="shared" si="1221"/>
        <v>6</v>
      </c>
      <c r="AM4603" t="str">
        <f t="shared" si="1222"/>
        <v>2025 6</v>
      </c>
      <c r="AN4603" t="str">
        <f t="shared" si="1223"/>
        <v xml:space="preserve">PBG </v>
      </c>
    </row>
    <row r="4604" spans="1:40" x14ac:dyDescent="0.35">
      <c r="A4604">
        <v>84608</v>
      </c>
      <c r="B4604" t="s">
        <v>274</v>
      </c>
      <c r="C4604" s="31">
        <v>45973</v>
      </c>
      <c r="D4604" t="s">
        <v>275</v>
      </c>
      <c r="E4604" t="s">
        <v>276</v>
      </c>
      <c r="F4604" t="s">
        <v>398</v>
      </c>
      <c r="G4604" t="s">
        <v>399</v>
      </c>
      <c r="H4604" t="s">
        <v>995</v>
      </c>
      <c r="I4604" t="s">
        <v>996</v>
      </c>
      <c r="J4604">
        <v>1000</v>
      </c>
      <c r="K4604">
        <v>29275</v>
      </c>
      <c r="L4604">
        <v>21242.42813</v>
      </c>
      <c r="M4604">
        <v>3770.62</v>
      </c>
      <c r="N4604">
        <v>29.275000000000002</v>
      </c>
      <c r="O4604" s="32">
        <f t="shared" si="1207"/>
        <v>25504.38</v>
      </c>
      <c r="P4604" s="32">
        <f t="shared" si="1208"/>
        <v>4261.9518700000008</v>
      </c>
      <c r="Q4604">
        <v>766932</v>
      </c>
      <c r="R4604" t="s">
        <v>281</v>
      </c>
      <c r="S4604" t="s">
        <v>292</v>
      </c>
      <c r="T4604" t="str">
        <f t="shared" si="1209"/>
        <v>VEN</v>
      </c>
      <c r="U4604" t="s">
        <v>293</v>
      </c>
      <c r="V4604" s="33">
        <f t="shared" si="1210"/>
        <v>29275</v>
      </c>
      <c r="W4604">
        <f t="shared" si="1211"/>
        <v>1000</v>
      </c>
      <c r="X4604" s="33">
        <f t="shared" si="1212"/>
        <v>25504.38</v>
      </c>
      <c r="Y4604" s="33">
        <f t="shared" si="1213"/>
        <v>3770.62</v>
      </c>
      <c r="Z4604" s="45">
        <f t="shared" si="1214"/>
        <v>0.13875155832621694</v>
      </c>
      <c r="AA4604" s="33">
        <f t="shared" si="1215"/>
        <v>4061.9518700000008</v>
      </c>
      <c r="AB4604" s="45">
        <f t="shared" si="1216"/>
        <v>0.15926487411181925</v>
      </c>
      <c r="AC4604" s="33" t="str">
        <f>IFERROR($X4604/VLOOKUP(CONCATENATE("USD",C4604),[1]GEINDICE!AR$1:AS$65536,2,0),"")</f>
        <v/>
      </c>
      <c r="AD4604" s="33" t="str">
        <f>IFERROR($AA4604/VLOOKUP(CONCATENATE("USD",C4604),[1]GEINDICE!AR$1:AS$65536,2,0),"")</f>
        <v/>
      </c>
      <c r="AE4604" s="33" t="str">
        <f>IFERROR($X4604/VLOOKUP(CONCATENATE("EUR",C4604),[1]GEINDICE!AR$1:AS$65536,2,0),"")</f>
        <v/>
      </c>
      <c r="AF4604" s="33" t="str">
        <f>IFERROR($AA4604/VLOOKUP(CONCATENATE("EUR",C4604),[1]GEINDICE!AR$1:AS$65536,2,0),"")</f>
        <v/>
      </c>
      <c r="AG4604" s="48" t="str">
        <f>VLOOKUP(E4604,[1]Apresentação!AW$1:AX$65536,2,0)</f>
        <v xml:space="preserve">                    4 - CERAMIC AUXILIARIES</v>
      </c>
      <c r="AH4604" s="48" t="str">
        <f t="shared" si="1217"/>
        <v xml:space="preserve">         5107000005 - TRUCEL 10 BR</v>
      </c>
      <c r="AI4604" s="49" t="str">
        <f t="shared" si="1218"/>
        <v xml:space="preserve">     K00002 - MOHAWK REVESTIMENTOS COCAL DO SUL LTDA</v>
      </c>
      <c r="AJ4604" t="str">
        <f t="shared" si="1219"/>
        <v xml:space="preserve">     90 - SALES</v>
      </c>
      <c r="AK4604" t="str">
        <f t="shared" si="1220"/>
        <v/>
      </c>
      <c r="AL4604">
        <f t="shared" si="1221"/>
        <v>11</v>
      </c>
      <c r="AM4604" t="str">
        <f t="shared" si="1222"/>
        <v>2025 11</v>
      </c>
      <c r="AN4604" t="str">
        <f t="shared" si="1223"/>
        <v xml:space="preserve">MOHAWK </v>
      </c>
    </row>
    <row r="4605" spans="1:40" x14ac:dyDescent="0.35">
      <c r="A4605">
        <v>84854</v>
      </c>
      <c r="B4605" t="s">
        <v>274</v>
      </c>
      <c r="C4605" s="31">
        <v>45989</v>
      </c>
      <c r="D4605" t="s">
        <v>275</v>
      </c>
      <c r="E4605" t="s">
        <v>276</v>
      </c>
      <c r="F4605" t="s">
        <v>326</v>
      </c>
      <c r="G4605" t="s">
        <v>327</v>
      </c>
      <c r="H4605" t="s">
        <v>995</v>
      </c>
      <c r="I4605" t="s">
        <v>996</v>
      </c>
      <c r="J4605">
        <v>1500</v>
      </c>
      <c r="K4605">
        <v>46575</v>
      </c>
      <c r="L4605">
        <v>31855.253280000001</v>
      </c>
      <c r="M4605">
        <v>5998.86</v>
      </c>
      <c r="N4605">
        <v>31.05</v>
      </c>
      <c r="O4605" s="32">
        <f t="shared" si="1207"/>
        <v>40576.14</v>
      </c>
      <c r="P4605" s="32">
        <f t="shared" si="1208"/>
        <v>8720.8867199999986</v>
      </c>
      <c r="Q4605">
        <v>768695</v>
      </c>
      <c r="R4605" t="s">
        <v>281</v>
      </c>
      <c r="S4605" t="s">
        <v>292</v>
      </c>
      <c r="T4605" t="str">
        <f t="shared" si="1209"/>
        <v>VEN</v>
      </c>
      <c r="U4605" t="s">
        <v>300</v>
      </c>
      <c r="V4605" s="33">
        <f t="shared" si="1210"/>
        <v>46575</v>
      </c>
      <c r="W4605">
        <f t="shared" si="1211"/>
        <v>1500</v>
      </c>
      <c r="X4605" s="33">
        <f t="shared" si="1212"/>
        <v>40576.14</v>
      </c>
      <c r="Y4605" s="33">
        <f t="shared" si="1213"/>
        <v>5998.86</v>
      </c>
      <c r="Z4605" s="45">
        <f t="shared" si="1214"/>
        <v>0.18080272077294682</v>
      </c>
      <c r="AA4605" s="33">
        <f t="shared" si="1215"/>
        <v>8420.8867199999986</v>
      </c>
      <c r="AB4605" s="45">
        <f t="shared" si="1216"/>
        <v>0.20753296691109599</v>
      </c>
      <c r="AC4605" s="33" t="str">
        <f>IFERROR($X4605/VLOOKUP(CONCATENATE("USD",C4605),[1]GEINDICE!AR$1:AS$65536,2,0),"")</f>
        <v/>
      </c>
      <c r="AD4605" s="33" t="str">
        <f>IFERROR($AA4605/VLOOKUP(CONCATENATE("USD",C4605),[1]GEINDICE!AR$1:AS$65536,2,0),"")</f>
        <v/>
      </c>
      <c r="AE4605" s="33" t="str">
        <f>IFERROR($X4605/VLOOKUP(CONCATENATE("EUR",C4605),[1]GEINDICE!AR$1:AS$65536,2,0),"")</f>
        <v/>
      </c>
      <c r="AF4605" s="33" t="str">
        <f>IFERROR($AA4605/VLOOKUP(CONCATENATE("EUR",C4605),[1]GEINDICE!AR$1:AS$65536,2,0),"")</f>
        <v/>
      </c>
      <c r="AG4605" s="48" t="str">
        <f>VLOOKUP(E4605,[1]Apresentação!AW$1:AX$65536,2,0)</f>
        <v xml:space="preserve">                    4 - CERAMIC AUXILIARIES</v>
      </c>
      <c r="AH4605" s="48" t="str">
        <f t="shared" si="1217"/>
        <v xml:space="preserve">         5107000005 - TRUCEL 10 BR</v>
      </c>
      <c r="AI4605" s="49" t="str">
        <f t="shared" si="1218"/>
        <v xml:space="preserve">     K00198 - PBG S.A</v>
      </c>
      <c r="AJ4605" t="str">
        <f t="shared" si="1219"/>
        <v xml:space="preserve">     90 - SALES</v>
      </c>
      <c r="AK4605" t="str">
        <f t="shared" si="1220"/>
        <v/>
      </c>
      <c r="AL4605">
        <f t="shared" si="1221"/>
        <v>11</v>
      </c>
      <c r="AM4605" t="str">
        <f t="shared" si="1222"/>
        <v>2025 11</v>
      </c>
      <c r="AN4605" t="str">
        <f t="shared" si="1223"/>
        <v xml:space="preserve">PBG </v>
      </c>
    </row>
    <row r="4606" spans="1:40" x14ac:dyDescent="0.35">
      <c r="A4606">
        <v>84669</v>
      </c>
      <c r="B4606" t="s">
        <v>274</v>
      </c>
      <c r="C4606" s="31">
        <v>45978</v>
      </c>
      <c r="D4606" t="s">
        <v>275</v>
      </c>
      <c r="E4606" t="s">
        <v>276</v>
      </c>
      <c r="F4606" t="s">
        <v>326</v>
      </c>
      <c r="G4606" t="s">
        <v>327</v>
      </c>
      <c r="H4606" t="s">
        <v>995</v>
      </c>
      <c r="I4606" t="s">
        <v>996</v>
      </c>
      <c r="J4606">
        <v>500</v>
      </c>
      <c r="K4606">
        <v>15525</v>
      </c>
      <c r="L4606">
        <v>10621.21407</v>
      </c>
      <c r="M4606">
        <v>1999.62</v>
      </c>
      <c r="N4606">
        <v>31.05</v>
      </c>
      <c r="O4606" s="32">
        <f t="shared" si="1207"/>
        <v>13525.380000000001</v>
      </c>
      <c r="P4606" s="32">
        <f t="shared" si="1208"/>
        <v>2904.165930000001</v>
      </c>
      <c r="Q4606">
        <v>767409</v>
      </c>
      <c r="R4606" t="s">
        <v>281</v>
      </c>
      <c r="S4606" t="s">
        <v>292</v>
      </c>
      <c r="T4606" t="str">
        <f t="shared" si="1209"/>
        <v>VEN</v>
      </c>
      <c r="U4606" t="s">
        <v>293</v>
      </c>
      <c r="V4606" s="33">
        <f t="shared" si="1210"/>
        <v>15525</v>
      </c>
      <c r="W4606">
        <f t="shared" si="1211"/>
        <v>500</v>
      </c>
      <c r="X4606" s="33">
        <f t="shared" si="1212"/>
        <v>13525.380000000001</v>
      </c>
      <c r="Y4606" s="33">
        <f t="shared" si="1213"/>
        <v>1999.62</v>
      </c>
      <c r="Z4606" s="45">
        <f t="shared" si="1214"/>
        <v>0.18062260418679554</v>
      </c>
      <c r="AA4606" s="33">
        <f t="shared" si="1215"/>
        <v>2804.165930000001</v>
      </c>
      <c r="AB4606" s="45">
        <f t="shared" si="1216"/>
        <v>0.20732622151836036</v>
      </c>
      <c r="AC4606" s="33" t="str">
        <f>IFERROR($X4606/VLOOKUP(CONCATENATE("USD",C4606),[1]GEINDICE!AR$1:AS$65536,2,0),"")</f>
        <v/>
      </c>
      <c r="AD4606" s="33" t="str">
        <f>IFERROR($AA4606/VLOOKUP(CONCATENATE("USD",C4606),[1]GEINDICE!AR$1:AS$65536,2,0),"")</f>
        <v/>
      </c>
      <c r="AE4606" s="33" t="str">
        <f>IFERROR($X4606/VLOOKUP(CONCATENATE("EUR",C4606),[1]GEINDICE!AR$1:AS$65536,2,0),"")</f>
        <v/>
      </c>
      <c r="AF4606" s="33" t="str">
        <f>IFERROR($AA4606/VLOOKUP(CONCATENATE("EUR",C4606),[1]GEINDICE!AR$1:AS$65536,2,0),"")</f>
        <v/>
      </c>
      <c r="AG4606" s="48" t="str">
        <f>VLOOKUP(E4606,[1]Apresentação!AW$1:AX$65536,2,0)</f>
        <v xml:space="preserve">                    4 - CERAMIC AUXILIARIES</v>
      </c>
      <c r="AH4606" s="48" t="str">
        <f t="shared" si="1217"/>
        <v xml:space="preserve">         5107000005 - TRUCEL 10 BR</v>
      </c>
      <c r="AI4606" s="49" t="str">
        <f t="shared" si="1218"/>
        <v xml:space="preserve">     K00198 - PBG S.A</v>
      </c>
      <c r="AJ4606" t="str">
        <f t="shared" si="1219"/>
        <v xml:space="preserve">     90 - SALES</v>
      </c>
      <c r="AK4606" t="str">
        <f t="shared" si="1220"/>
        <v/>
      </c>
      <c r="AL4606">
        <f t="shared" si="1221"/>
        <v>11</v>
      </c>
      <c r="AM4606" t="str">
        <f t="shared" si="1222"/>
        <v>2025 11</v>
      </c>
      <c r="AN4606" t="str">
        <f t="shared" si="1223"/>
        <v xml:space="preserve">PBG </v>
      </c>
    </row>
    <row r="4607" spans="1:40" x14ac:dyDescent="0.35">
      <c r="A4607">
        <v>84177</v>
      </c>
      <c r="B4607" t="s">
        <v>274</v>
      </c>
      <c r="C4607" s="31">
        <v>45939</v>
      </c>
      <c r="D4607" t="s">
        <v>275</v>
      </c>
      <c r="E4607" t="s">
        <v>276</v>
      </c>
      <c r="F4607" t="s">
        <v>330</v>
      </c>
      <c r="G4607" t="s">
        <v>331</v>
      </c>
      <c r="H4607" t="s">
        <v>997</v>
      </c>
      <c r="I4607" t="s">
        <v>998</v>
      </c>
      <c r="J4607">
        <v>300</v>
      </c>
      <c r="K4607">
        <v>7362</v>
      </c>
      <c r="L4607">
        <v>3137.2481200000002</v>
      </c>
      <c r="M4607">
        <v>1482.71</v>
      </c>
      <c r="N4607">
        <v>24.54</v>
      </c>
      <c r="O4607" s="32">
        <f t="shared" si="1207"/>
        <v>5879.29</v>
      </c>
      <c r="P4607" s="32">
        <f t="shared" si="1208"/>
        <v>2742.0418799999998</v>
      </c>
      <c r="Q4607">
        <v>763773</v>
      </c>
      <c r="R4607" t="s">
        <v>298</v>
      </c>
      <c r="S4607" t="s">
        <v>298</v>
      </c>
      <c r="T4607" t="str">
        <f t="shared" si="1209"/>
        <v>VEN</v>
      </c>
      <c r="U4607" t="s">
        <v>300</v>
      </c>
      <c r="V4607" s="33">
        <f t="shared" si="1210"/>
        <v>7362</v>
      </c>
      <c r="W4607">
        <f t="shared" si="1211"/>
        <v>300</v>
      </c>
      <c r="X4607" s="33">
        <f t="shared" si="1212"/>
        <v>5879.29</v>
      </c>
      <c r="Y4607" s="33">
        <f t="shared" si="1213"/>
        <v>1482.71</v>
      </c>
      <c r="Z4607" s="45">
        <f t="shared" si="1214"/>
        <v>0.36430886715566418</v>
      </c>
      <c r="AA4607" s="33">
        <f t="shared" si="1215"/>
        <v>2682.0418799999998</v>
      </c>
      <c r="AB4607" s="45">
        <f t="shared" si="1216"/>
        <v>0.45618465494983235</v>
      </c>
      <c r="AC4607" s="33">
        <f>IFERROR($X4607/VLOOKUP(CONCATENATE("USD",C4607),[1]GEINDICE!AR$1:AS$65536,2,0),"")</f>
        <v>1098.1527139601776</v>
      </c>
      <c r="AD4607" s="33">
        <f>IFERROR($AA4607/VLOOKUP(CONCATENATE("USD",C4607),[1]GEINDICE!AR$1:AS$65536,2,0),"")</f>
        <v>500.96041690014562</v>
      </c>
      <c r="AE4607" s="33">
        <f>IFERROR($X4607/VLOOKUP(CONCATENATE("EUR",C4607),[1]GEINDICE!AR$1:AS$65536,2,0),"")</f>
        <v>949.95798998222654</v>
      </c>
      <c r="AF4607" s="33">
        <f>IFERROR($AA4607/VLOOKUP(CONCATENATE("EUR",C4607),[1]GEINDICE!AR$1:AS$65536,2,0),"")</f>
        <v>433.35625787687832</v>
      </c>
      <c r="AG4607" s="48" t="str">
        <f>VLOOKUP(E4607,[1]Apresentação!AW$1:AX$65536,2,0)</f>
        <v xml:space="preserve">                    4 - CERAMIC AUXILIARIES</v>
      </c>
      <c r="AH4607" s="48" t="str">
        <f t="shared" si="1217"/>
        <v xml:space="preserve">         5107000021 - TRUCEL 5 BR</v>
      </c>
      <c r="AI4607" s="49" t="str">
        <f t="shared" si="1218"/>
        <v xml:space="preserve">     K00232 - TORRECID DO BRASIL FRITAS E ESMALTES E CORANTES LTDA</v>
      </c>
      <c r="AJ4607" t="str">
        <f t="shared" si="1219"/>
        <v xml:space="preserve">     90 - SALES</v>
      </c>
      <c r="AK4607" t="str">
        <f t="shared" si="1220"/>
        <v/>
      </c>
      <c r="AL4607">
        <f t="shared" si="1221"/>
        <v>10</v>
      </c>
      <c r="AM4607" t="str">
        <f t="shared" si="1222"/>
        <v>2025 10</v>
      </c>
      <c r="AN4607" t="str">
        <f t="shared" si="1223"/>
        <v xml:space="preserve">TORRECID </v>
      </c>
    </row>
    <row r="4608" spans="1:40" x14ac:dyDescent="0.35">
      <c r="A4608">
        <v>80774</v>
      </c>
      <c r="B4608" t="s">
        <v>274</v>
      </c>
      <c r="C4608" s="31">
        <v>45664</v>
      </c>
      <c r="D4608" t="s">
        <v>275</v>
      </c>
      <c r="E4608" t="s">
        <v>276</v>
      </c>
      <c r="F4608" t="s">
        <v>999</v>
      </c>
      <c r="G4608" t="s">
        <v>870</v>
      </c>
      <c r="H4608" t="s">
        <v>1000</v>
      </c>
      <c r="I4608" t="s">
        <v>1001</v>
      </c>
      <c r="J4608">
        <v>50</v>
      </c>
      <c r="K4608">
        <v>1770</v>
      </c>
      <c r="L4608">
        <v>858.495</v>
      </c>
      <c r="M4608">
        <v>356.48</v>
      </c>
      <c r="N4608">
        <v>35.4</v>
      </c>
      <c r="O4608" s="32">
        <f t="shared" si="1207"/>
        <v>1413.52</v>
      </c>
      <c r="P4608" s="32">
        <f t="shared" si="1208"/>
        <v>555.02499999999998</v>
      </c>
      <c r="Q4608">
        <v>706419</v>
      </c>
      <c r="R4608" t="s">
        <v>281</v>
      </c>
      <c r="S4608" t="s">
        <v>1002</v>
      </c>
      <c r="T4608" t="str">
        <f t="shared" si="1209"/>
        <v>VEN</v>
      </c>
      <c r="U4608" t="s">
        <v>1003</v>
      </c>
      <c r="V4608" s="33">
        <f t="shared" si="1210"/>
        <v>1770</v>
      </c>
      <c r="W4608">
        <f t="shared" si="1211"/>
        <v>50</v>
      </c>
      <c r="X4608" s="33">
        <f t="shared" si="1212"/>
        <v>1413.52</v>
      </c>
      <c r="Y4608" s="33">
        <f t="shared" si="1213"/>
        <v>356.48</v>
      </c>
      <c r="Z4608" s="45">
        <f t="shared" si="1214"/>
        <v>0.30792372881355928</v>
      </c>
      <c r="AA4608" s="33">
        <f t="shared" si="1215"/>
        <v>545.02499999999998</v>
      </c>
      <c r="AB4608" s="45">
        <f t="shared" si="1216"/>
        <v>0.38557997056992471</v>
      </c>
      <c r="AC4608" s="33">
        <f>IFERROR($X4608/VLOOKUP(CONCATENATE("USD",C4608),[1]GEINDICE!AR$1:AS$65536,2,0),"")</f>
        <v>232.71266525081904</v>
      </c>
      <c r="AD4608" s="33">
        <f>IFERROR($AA4608/VLOOKUP(CONCATENATE("USD",C4608),[1]GEINDICE!AR$1:AS$65536,2,0),"")</f>
        <v>89.729342618659544</v>
      </c>
      <c r="AE4608" s="33">
        <f>IFERROR($X4608/VLOOKUP(CONCATENATE("EUR",C4608),[1]GEINDICE!AR$1:AS$65536,2,0),"")</f>
        <v>224.3219653087458</v>
      </c>
      <c r="AF4608" s="33">
        <f>IFERROR($AA4608/VLOOKUP(CONCATENATE("EUR",C4608),[1]GEINDICE!AR$1:AS$65536,2,0),"")</f>
        <v>86.494056781933878</v>
      </c>
      <c r="AG4608" s="48" t="str">
        <f>VLOOKUP(E4608,[1]Apresentação!AW$1:AX$65536,2,0)</f>
        <v xml:space="preserve">                    4 - CERAMIC AUXILIARIES</v>
      </c>
      <c r="AH4608" s="48" t="str">
        <f t="shared" si="1217"/>
        <v xml:space="preserve">         5107000023 - TRUCEL 500 BR</v>
      </c>
      <c r="AI4608" s="49" t="str">
        <f t="shared" si="1218"/>
        <v xml:space="preserve">     K00427 - DEXCO S.A</v>
      </c>
      <c r="AJ4608" t="str">
        <f t="shared" si="1219"/>
        <v xml:space="preserve">     90 - SALES</v>
      </c>
      <c r="AK4608" t="str">
        <f t="shared" si="1220"/>
        <v/>
      </c>
      <c r="AL4608">
        <f t="shared" si="1221"/>
        <v>1</v>
      </c>
      <c r="AM4608" t="str">
        <f t="shared" si="1222"/>
        <v>2025 1</v>
      </c>
      <c r="AN4608" t="str">
        <f t="shared" si="1223"/>
        <v xml:space="preserve">DEXCO </v>
      </c>
    </row>
    <row r="4609" spans="1:40" x14ac:dyDescent="0.35">
      <c r="A4609">
        <v>81856</v>
      </c>
      <c r="B4609" t="s">
        <v>274</v>
      </c>
      <c r="C4609" s="31">
        <v>45747</v>
      </c>
      <c r="D4609" t="s">
        <v>275</v>
      </c>
      <c r="E4609" t="s">
        <v>276</v>
      </c>
      <c r="F4609" t="s">
        <v>624</v>
      </c>
      <c r="G4609" t="s">
        <v>625</v>
      </c>
      <c r="H4609" t="s">
        <v>1000</v>
      </c>
      <c r="I4609" t="s">
        <v>1001</v>
      </c>
      <c r="J4609">
        <v>200</v>
      </c>
      <c r="K4609">
        <v>6804</v>
      </c>
      <c r="L4609">
        <v>3433.98</v>
      </c>
      <c r="M4609">
        <v>1370.32</v>
      </c>
      <c r="N4609">
        <v>34.020000000000003</v>
      </c>
      <c r="O4609" s="32">
        <f t="shared" si="1207"/>
        <v>5433.68</v>
      </c>
      <c r="P4609" s="32">
        <f t="shared" si="1208"/>
        <v>1999.7000000000003</v>
      </c>
      <c r="Q4609">
        <v>724392</v>
      </c>
      <c r="R4609" t="s">
        <v>281</v>
      </c>
      <c r="S4609" t="s">
        <v>1002</v>
      </c>
      <c r="T4609" t="str">
        <f t="shared" si="1209"/>
        <v>VEN</v>
      </c>
      <c r="U4609" t="s">
        <v>1003</v>
      </c>
      <c r="V4609" s="33">
        <f t="shared" si="1210"/>
        <v>6804</v>
      </c>
      <c r="W4609">
        <f t="shared" si="1211"/>
        <v>200</v>
      </c>
      <c r="X4609" s="33">
        <f t="shared" si="1212"/>
        <v>5433.68</v>
      </c>
      <c r="Y4609" s="33">
        <f t="shared" si="1213"/>
        <v>1370.32</v>
      </c>
      <c r="Z4609" s="45">
        <f t="shared" si="1214"/>
        <v>0.28802175191064083</v>
      </c>
      <c r="AA4609" s="33">
        <f t="shared" si="1215"/>
        <v>1959.7000000000003</v>
      </c>
      <c r="AB4609" s="45">
        <f t="shared" si="1216"/>
        <v>0.36065797028901225</v>
      </c>
      <c r="AC4609" s="33">
        <f>IFERROR($X4609/VLOOKUP(CONCATENATE("USD",C4609),[1]GEINDICE!AR$1:AS$65536,2,0),"")</f>
        <v>946.27146389885411</v>
      </c>
      <c r="AD4609" s="33">
        <f>IFERROR($AA4609/VLOOKUP(CONCATENATE("USD",C4609),[1]GEINDICE!AR$1:AS$65536,2,0),"")</f>
        <v>341.28034551217308</v>
      </c>
      <c r="AE4609" s="33">
        <f>IFERROR($X4609/VLOOKUP(CONCATENATE("EUR",C4609),[1]GEINDICE!AR$1:AS$65536,2,0),"")</f>
        <v>876.49895955995032</v>
      </c>
      <c r="AF4609" s="33">
        <f>IFERROR($AA4609/VLOOKUP(CONCATENATE("EUR",C4609),[1]GEINDICE!AR$1:AS$65536,2,0),"")</f>
        <v>316.11633571532275</v>
      </c>
      <c r="AG4609" s="48" t="str">
        <f>VLOOKUP(E4609,[1]Apresentação!AW$1:AX$65536,2,0)</f>
        <v xml:space="preserve">                    4 - CERAMIC AUXILIARIES</v>
      </c>
      <c r="AH4609" s="48" t="str">
        <f t="shared" si="1217"/>
        <v xml:space="preserve">         5107000023 - TRUCEL 500 BR</v>
      </c>
      <c r="AI4609" s="49" t="str">
        <f t="shared" si="1218"/>
        <v xml:space="preserve">     K00407 - KOHLER PRODUTOS PARA COZINHAS E BANHEIROS LTDA</v>
      </c>
      <c r="AJ4609" t="str">
        <f t="shared" si="1219"/>
        <v xml:space="preserve">     90 - SALES</v>
      </c>
      <c r="AK4609" t="str">
        <f t="shared" si="1220"/>
        <v/>
      </c>
      <c r="AL4609">
        <f t="shared" si="1221"/>
        <v>3</v>
      </c>
      <c r="AM4609" t="str">
        <f t="shared" si="1222"/>
        <v>2025 3</v>
      </c>
      <c r="AN4609" t="str">
        <f t="shared" si="1223"/>
        <v xml:space="preserve">KOHLER </v>
      </c>
    </row>
    <row r="4610" spans="1:40" x14ac:dyDescent="0.35">
      <c r="A4610">
        <v>82027</v>
      </c>
      <c r="B4610" t="s">
        <v>274</v>
      </c>
      <c r="C4610" s="31">
        <v>45758</v>
      </c>
      <c r="D4610" t="s">
        <v>275</v>
      </c>
      <c r="E4610" t="s">
        <v>276</v>
      </c>
      <c r="F4610" t="s">
        <v>999</v>
      </c>
      <c r="G4610" t="s">
        <v>870</v>
      </c>
      <c r="H4610" t="s">
        <v>1000</v>
      </c>
      <c r="I4610" t="s">
        <v>1001</v>
      </c>
      <c r="J4610">
        <v>50</v>
      </c>
      <c r="K4610">
        <v>1943.6000000000001</v>
      </c>
      <c r="L4610">
        <v>858.495</v>
      </c>
      <c r="M4610">
        <v>391.44</v>
      </c>
      <c r="N4610">
        <v>38.872</v>
      </c>
      <c r="O4610" s="32">
        <f t="shared" si="1207"/>
        <v>1552.16</v>
      </c>
      <c r="P4610" s="32">
        <f t="shared" si="1208"/>
        <v>693.66500000000008</v>
      </c>
      <c r="Q4610">
        <v>728516</v>
      </c>
      <c r="R4610" t="s">
        <v>281</v>
      </c>
      <c r="S4610" t="s">
        <v>1002</v>
      </c>
      <c r="T4610" t="str">
        <f t="shared" si="1209"/>
        <v>VEN</v>
      </c>
      <c r="U4610" t="s">
        <v>1003</v>
      </c>
      <c r="V4610" s="33">
        <f t="shared" si="1210"/>
        <v>1943.6000000000001</v>
      </c>
      <c r="W4610">
        <f t="shared" si="1211"/>
        <v>50</v>
      </c>
      <c r="X4610" s="33">
        <f t="shared" si="1212"/>
        <v>1552.16</v>
      </c>
      <c r="Y4610" s="33">
        <f t="shared" si="1213"/>
        <v>391.44</v>
      </c>
      <c r="Z4610" s="45">
        <f t="shared" si="1214"/>
        <v>0.35175190368388559</v>
      </c>
      <c r="AA4610" s="33">
        <f t="shared" si="1215"/>
        <v>683.66500000000008</v>
      </c>
      <c r="AB4610" s="45">
        <f t="shared" si="1216"/>
        <v>0.4404603906813731</v>
      </c>
      <c r="AC4610" s="33">
        <f>IFERROR($X4610/VLOOKUP(CONCATENATE("USD",C4610),[1]GEINDICE!AR$1:AS$65536,2,0),"")</f>
        <v>264.25592045899521</v>
      </c>
      <c r="AD4610" s="33">
        <f>IFERROR($AA4610/VLOOKUP(CONCATENATE("USD",C4610),[1]GEINDICE!AR$1:AS$65536,2,0),"")</f>
        <v>116.39426596523487</v>
      </c>
      <c r="AE4610" s="33">
        <f>IFERROR($X4610/VLOOKUP(CONCATENATE("EUR",C4610),[1]GEINDICE!AR$1:AS$65536,2,0),"")</f>
        <v>233.37944307451735</v>
      </c>
      <c r="AF4610" s="33">
        <f>IFERROR($AA4610/VLOOKUP(CONCATENATE("EUR",C4610),[1]GEINDICE!AR$1:AS$65536,2,0),"")</f>
        <v>102.79440067360318</v>
      </c>
      <c r="AG4610" s="48" t="str">
        <f>VLOOKUP(E4610,[1]Apresentação!AW$1:AX$65536,2,0)</f>
        <v xml:space="preserve">                    4 - CERAMIC AUXILIARIES</v>
      </c>
      <c r="AH4610" s="48" t="str">
        <f t="shared" si="1217"/>
        <v xml:space="preserve">         5107000023 - TRUCEL 500 BR</v>
      </c>
      <c r="AI4610" s="49" t="str">
        <f t="shared" si="1218"/>
        <v xml:space="preserve">     K00427 - DEXCO S.A</v>
      </c>
      <c r="AJ4610" t="str">
        <f t="shared" si="1219"/>
        <v xml:space="preserve">     90 - SALES</v>
      </c>
      <c r="AK4610" t="str">
        <f t="shared" si="1220"/>
        <v/>
      </c>
      <c r="AL4610">
        <f t="shared" si="1221"/>
        <v>4</v>
      </c>
      <c r="AM4610" t="str">
        <f t="shared" si="1222"/>
        <v>2025 4</v>
      </c>
      <c r="AN4610" t="str">
        <f t="shared" si="1223"/>
        <v xml:space="preserve">DEXCO </v>
      </c>
    </row>
    <row r="4611" spans="1:40" x14ac:dyDescent="0.35">
      <c r="A4611">
        <v>83493</v>
      </c>
      <c r="B4611" t="s">
        <v>274</v>
      </c>
      <c r="C4611" s="31">
        <v>45882</v>
      </c>
      <c r="D4611" t="s">
        <v>275</v>
      </c>
      <c r="E4611" t="s">
        <v>276</v>
      </c>
      <c r="F4611" t="s">
        <v>624</v>
      </c>
      <c r="G4611" t="s">
        <v>625</v>
      </c>
      <c r="H4611" t="s">
        <v>1000</v>
      </c>
      <c r="I4611" t="s">
        <v>1001</v>
      </c>
      <c r="J4611">
        <v>200</v>
      </c>
      <c r="K4611">
        <v>6804</v>
      </c>
      <c r="L4611">
        <v>3458.9278899999999</v>
      </c>
      <c r="M4611">
        <v>1370.32</v>
      </c>
      <c r="N4611">
        <v>34.020000000000003</v>
      </c>
      <c r="O4611" s="32">
        <f t="shared" si="1207"/>
        <v>5433.68</v>
      </c>
      <c r="P4611" s="32">
        <f t="shared" si="1208"/>
        <v>1974.7521100000004</v>
      </c>
      <c r="Q4611">
        <v>754012</v>
      </c>
      <c r="R4611" t="s">
        <v>281</v>
      </c>
      <c r="S4611" t="s">
        <v>1002</v>
      </c>
      <c r="T4611" t="str">
        <f t="shared" si="1209"/>
        <v>VEN</v>
      </c>
      <c r="U4611" t="s">
        <v>293</v>
      </c>
      <c r="V4611" s="33">
        <f t="shared" si="1210"/>
        <v>6804</v>
      </c>
      <c r="W4611">
        <f t="shared" si="1211"/>
        <v>200</v>
      </c>
      <c r="X4611" s="33">
        <f t="shared" si="1212"/>
        <v>5433.68</v>
      </c>
      <c r="Y4611" s="33">
        <f t="shared" si="1213"/>
        <v>1370.32</v>
      </c>
      <c r="Z4611" s="45">
        <f t="shared" si="1214"/>
        <v>0.28435510141093479</v>
      </c>
      <c r="AA4611" s="33">
        <f t="shared" si="1215"/>
        <v>1934.7521100000004</v>
      </c>
      <c r="AB4611" s="45">
        <f t="shared" si="1216"/>
        <v>0.35606662703729336</v>
      </c>
      <c r="AC4611" s="33">
        <f>IFERROR($X4611/VLOOKUP(CONCATENATE("USD",C4611),[1]GEINDICE!AR$1:AS$65536,2,0),"")</f>
        <v>1007.5804776739357</v>
      </c>
      <c r="AD4611" s="33">
        <f>IFERROR($AA4611/VLOOKUP(CONCATENATE("USD",C4611),[1]GEINDICE!AR$1:AS$65536,2,0),"")</f>
        <v>358.76578215398314</v>
      </c>
      <c r="AE4611" s="33">
        <f>IFERROR($X4611/VLOOKUP(CONCATENATE("EUR",C4611),[1]GEINDICE!AR$1:AS$65536,2,0),"")</f>
        <v>860.154184673347</v>
      </c>
      <c r="AF4611" s="33">
        <f>IFERROR($AA4611/VLOOKUP(CONCATENATE("EUR",C4611),[1]GEINDICE!AR$1:AS$65536,2,0),"")</f>
        <v>306.27219926865183</v>
      </c>
      <c r="AG4611" s="48" t="str">
        <f>VLOOKUP(E4611,[1]Apresentação!AW$1:AX$65536,2,0)</f>
        <v xml:space="preserve">                    4 - CERAMIC AUXILIARIES</v>
      </c>
      <c r="AH4611" s="48" t="str">
        <f t="shared" si="1217"/>
        <v xml:space="preserve">         5107000023 - TRUCEL 500 BR</v>
      </c>
      <c r="AI4611" s="49" t="str">
        <f t="shared" si="1218"/>
        <v xml:space="preserve">     K00407 - KOHLER PRODUTOS PARA COZINHAS E BANHEIROS LTDA</v>
      </c>
      <c r="AJ4611" t="str">
        <f t="shared" si="1219"/>
        <v xml:space="preserve">     90 - SALES</v>
      </c>
      <c r="AK4611" t="str">
        <f t="shared" si="1220"/>
        <v/>
      </c>
      <c r="AL4611">
        <f t="shared" si="1221"/>
        <v>8</v>
      </c>
      <c r="AM4611" t="str">
        <f t="shared" si="1222"/>
        <v>2025 8</v>
      </c>
      <c r="AN4611" t="str">
        <f t="shared" si="1223"/>
        <v xml:space="preserve">KOHLER </v>
      </c>
    </row>
    <row r="4612" spans="1:40" x14ac:dyDescent="0.35">
      <c r="A4612">
        <v>84463</v>
      </c>
      <c r="B4612" t="s">
        <v>274</v>
      </c>
      <c r="C4612" s="31">
        <v>45961</v>
      </c>
      <c r="D4612" t="s">
        <v>275</v>
      </c>
      <c r="E4612" t="s">
        <v>276</v>
      </c>
      <c r="F4612" t="s">
        <v>624</v>
      </c>
      <c r="G4612" t="s">
        <v>625</v>
      </c>
      <c r="H4612" t="s">
        <v>1000</v>
      </c>
      <c r="I4612" t="s">
        <v>1001</v>
      </c>
      <c r="J4612">
        <v>200</v>
      </c>
      <c r="K4612">
        <v>6804</v>
      </c>
      <c r="L4612">
        <v>3458.9278899999999</v>
      </c>
      <c r="M4612">
        <v>1370.32</v>
      </c>
      <c r="N4612">
        <v>34.020000000000003</v>
      </c>
      <c r="O4612" s="32">
        <f t="shared" ref="O4612:O4675" si="1224">$K4612-$Y4612</f>
        <v>5433.68</v>
      </c>
      <c r="P4612" s="32">
        <f t="shared" ref="P4612:P4675" si="1225">($O4612-$L4612)</f>
        <v>1974.7521100000004</v>
      </c>
      <c r="Q4612">
        <v>765881</v>
      </c>
      <c r="R4612" t="s">
        <v>281</v>
      </c>
      <c r="S4612" t="s">
        <v>1002</v>
      </c>
      <c r="T4612" t="str">
        <f t="shared" ref="T4612:T4675" si="1226">MID($U4612,1,3)</f>
        <v>VEN</v>
      </c>
      <c r="U4612" t="s">
        <v>293</v>
      </c>
      <c r="V4612" s="33">
        <f t="shared" ref="V4612:V4675" si="1227">IF($T4612="DEV",-$K4612,$K4612)</f>
        <v>6804</v>
      </c>
      <c r="W4612">
        <f t="shared" ref="W4612:W4675" si="1228">IF($T4612="DEV",-$J4612,$J4612)</f>
        <v>200</v>
      </c>
      <c r="X4612" s="33">
        <f t="shared" ref="X4612:X4675" si="1229">$V4612-$Y4612</f>
        <v>5433.68</v>
      </c>
      <c r="Y4612" s="33">
        <f t="shared" ref="Y4612:Y4675" si="1230">IF(A4612=59876,M4612,IF(A4612=59868,M4612,IF(R4612="6111",((K4612*0.12)+M4612),IF(T4612="DEV",-M4612,M4612))))</f>
        <v>1370.32</v>
      </c>
      <c r="Z4612" s="45">
        <f t="shared" ref="Z4612:Z4675" si="1231">IFERROR($AA4612/$V4612,0)</f>
        <v>0.28435510141093479</v>
      </c>
      <c r="AA4612" s="33">
        <f t="shared" ref="AA4612:AA4675" si="1232">IF(VLOOKUP(AL4612,AR:AS,2,0)="sim",IF($T4612="DEV",($X4612-$L4612),$P4612)-(0.2*W4612),IF(VLOOKUP(AL4612,AR:AS,2,0)="OK",IF($T4612="DEV",($X4612-$L4612),$P4612)-(0.2*W4612),IF($T4612="DEV",($X4612-$L4612),$P4612)))</f>
        <v>1934.7521100000004</v>
      </c>
      <c r="AB4612" s="45">
        <f t="shared" ref="AB4612:AB4675" si="1233">IFERROR($AA4612/$X4612,0)</f>
        <v>0.35606662703729336</v>
      </c>
      <c r="AC4612" s="33">
        <f>IFERROR($X4612/VLOOKUP(CONCATENATE("USD",C4612),[1]GEINDICE!AR$1:AS$65536,2,0),"")</f>
        <v>1009.1711085935033</v>
      </c>
      <c r="AD4612" s="33">
        <f>IFERROR($AA4612/VLOOKUP(CONCATENATE("USD",C4612),[1]GEINDICE!AR$1:AS$65536,2,0),"")</f>
        <v>359.33215274037485</v>
      </c>
      <c r="AE4612" s="33">
        <f>IFERROR($X4612/VLOOKUP(CONCATENATE("EUR",C4612),[1]GEINDICE!AR$1:AS$65536,2,0),"")</f>
        <v>874.42549082716448</v>
      </c>
      <c r="AF4612" s="33">
        <f>IFERROR($AA4612/VLOOKUP(CONCATENATE("EUR",C4612),[1]GEINDICE!AR$1:AS$65536,2,0),"")</f>
        <v>311.35373511425814</v>
      </c>
      <c r="AG4612" s="48" t="str">
        <f>VLOOKUP(E4612,[1]Apresentação!AW$1:AX$65536,2,0)</f>
        <v xml:space="preserve">                    4 - CERAMIC AUXILIARIES</v>
      </c>
      <c r="AH4612" s="48" t="str">
        <f t="shared" ref="AH4612:AH4675" si="1234">CONCATENATE("         ",H4612," - ",I4612)</f>
        <v xml:space="preserve">         5107000023 - TRUCEL 500 BR</v>
      </c>
      <c r="AI4612" s="49" t="str">
        <f t="shared" ref="AI4612:AI4675" si="1235">CONCATENATE("     ",F4612," - ",G4612)</f>
        <v xml:space="preserve">     K00407 - KOHLER PRODUTOS PARA COZINHAS E BANHEIROS LTDA</v>
      </c>
      <c r="AJ4612" t="str">
        <f t="shared" ref="AJ4612:AJ4675" si="1236">IF(RIGHT(I4612,2)="BR","     90 - SALES","     93 - RESALES")</f>
        <v xml:space="preserve">     90 - SALES</v>
      </c>
      <c r="AK4612" t="str">
        <f t="shared" ref="AK4612:AK4675" si="1237">IF(R4612="3201","EXP",IF(R4612="7101","EXP",""))</f>
        <v/>
      </c>
      <c r="AL4612">
        <f t="shared" ref="AL4612:AL4675" si="1238">VLOOKUP(MONTH(C4612),AQ:AR,2,0)</f>
        <v>10</v>
      </c>
      <c r="AM4612" t="str">
        <f t="shared" ref="AM4612:AM4675" si="1239">CONCATENATE(YEAR(C4612)," ",MONTH(C4612))</f>
        <v>2025 10</v>
      </c>
      <c r="AN4612" t="str">
        <f t="shared" ref="AN4612:AN4675" si="1240">MID(G4612,1,SEARCH(" ",G4612,1))</f>
        <v xml:space="preserve">KOHLER </v>
      </c>
    </row>
    <row r="4613" spans="1:40" x14ac:dyDescent="0.35">
      <c r="A4613">
        <v>83271</v>
      </c>
      <c r="B4613" t="s">
        <v>274</v>
      </c>
      <c r="C4613" s="31">
        <v>45866</v>
      </c>
      <c r="D4613" t="s">
        <v>275</v>
      </c>
      <c r="E4613" t="s">
        <v>276</v>
      </c>
      <c r="F4613" t="s">
        <v>999</v>
      </c>
      <c r="G4613" t="s">
        <v>870</v>
      </c>
      <c r="H4613" t="s">
        <v>1000</v>
      </c>
      <c r="I4613" t="s">
        <v>1001</v>
      </c>
      <c r="J4613">
        <v>50</v>
      </c>
      <c r="K4613">
        <v>1943.6000000000001</v>
      </c>
      <c r="L4613">
        <v>864.73197000000005</v>
      </c>
      <c r="M4613">
        <v>391.44</v>
      </c>
      <c r="N4613">
        <v>38.872</v>
      </c>
      <c r="O4613" s="32">
        <f t="shared" si="1224"/>
        <v>1552.16</v>
      </c>
      <c r="P4613" s="32">
        <f t="shared" si="1225"/>
        <v>687.42803000000004</v>
      </c>
      <c r="Q4613">
        <v>745001</v>
      </c>
      <c r="R4613" t="s">
        <v>281</v>
      </c>
      <c r="S4613" t="s">
        <v>1002</v>
      </c>
      <c r="T4613" t="str">
        <f t="shared" si="1226"/>
        <v>VEN</v>
      </c>
      <c r="U4613" t="s">
        <v>1003</v>
      </c>
      <c r="V4613" s="33">
        <f t="shared" si="1227"/>
        <v>1943.6000000000001</v>
      </c>
      <c r="W4613">
        <f t="shared" si="1228"/>
        <v>50</v>
      </c>
      <c r="X4613" s="33">
        <f t="shared" si="1229"/>
        <v>1552.16</v>
      </c>
      <c r="Y4613" s="33">
        <f t="shared" si="1230"/>
        <v>391.44</v>
      </c>
      <c r="Z4613" s="45">
        <f t="shared" si="1231"/>
        <v>0.3485429254990739</v>
      </c>
      <c r="AA4613" s="33">
        <f t="shared" si="1232"/>
        <v>677.42803000000004</v>
      </c>
      <c r="AB4613" s="45">
        <f t="shared" si="1233"/>
        <v>0.43644213869704152</v>
      </c>
      <c r="AC4613" s="33">
        <f>IFERROR($X4613/VLOOKUP(CONCATENATE("USD",C4613),[1]GEINDICE!AR$1:AS$65536,2,0),"")</f>
        <v>277.78155591746156</v>
      </c>
      <c r="AD4613" s="33">
        <f>IFERROR($AA4613/VLOOKUP(CONCATENATE("USD",C4613),[1]GEINDICE!AR$1:AS$65536,2,0),"")</f>
        <v>121.23557635520876</v>
      </c>
      <c r="AE4613" s="33">
        <f>IFERROR($X4613/VLOOKUP(CONCATENATE("EUR",C4613),[1]GEINDICE!AR$1:AS$65536,2,0),"")</f>
        <v>239.26132597536727</v>
      </c>
      <c r="AF4613" s="33">
        <f>IFERROR($AA4613/VLOOKUP(CONCATENATE("EUR",C4613),[1]GEINDICE!AR$1:AS$65536,2,0),"")</f>
        <v>104.4237248161793</v>
      </c>
      <c r="AG4613" s="48" t="str">
        <f>VLOOKUP(E4613,[1]Apresentação!AW$1:AX$65536,2,0)</f>
        <v xml:space="preserve">                    4 - CERAMIC AUXILIARIES</v>
      </c>
      <c r="AH4613" s="48" t="str">
        <f t="shared" si="1234"/>
        <v xml:space="preserve">         5107000023 - TRUCEL 500 BR</v>
      </c>
      <c r="AI4613" s="49" t="str">
        <f t="shared" si="1235"/>
        <v xml:space="preserve">     K00427 - DEXCO S.A</v>
      </c>
      <c r="AJ4613" t="str">
        <f t="shared" si="1236"/>
        <v xml:space="preserve">     90 - SALES</v>
      </c>
      <c r="AK4613" t="str">
        <f t="shared" si="1237"/>
        <v/>
      </c>
      <c r="AL4613">
        <f t="shared" si="1238"/>
        <v>7</v>
      </c>
      <c r="AM4613" t="str">
        <f t="shared" si="1239"/>
        <v>2025 7</v>
      </c>
      <c r="AN4613" t="str">
        <f t="shared" si="1240"/>
        <v xml:space="preserve">DEXCO </v>
      </c>
    </row>
    <row r="4614" spans="1:40" x14ac:dyDescent="0.35">
      <c r="A4614">
        <v>83152</v>
      </c>
      <c r="B4614" t="s">
        <v>274</v>
      </c>
      <c r="C4614" s="31">
        <v>45855</v>
      </c>
      <c r="D4614" t="s">
        <v>275</v>
      </c>
      <c r="E4614" t="s">
        <v>276</v>
      </c>
      <c r="F4614" t="s">
        <v>1004</v>
      </c>
      <c r="G4614" t="s">
        <v>1005</v>
      </c>
      <c r="H4614" t="s">
        <v>1000</v>
      </c>
      <c r="I4614" t="s">
        <v>1001</v>
      </c>
      <c r="J4614">
        <v>50</v>
      </c>
      <c r="K4614">
        <v>1884.5</v>
      </c>
      <c r="L4614">
        <v>864.73197000000005</v>
      </c>
      <c r="M4614">
        <v>379.54</v>
      </c>
      <c r="N4614">
        <v>37.69</v>
      </c>
      <c r="O4614" s="32">
        <f t="shared" si="1224"/>
        <v>1504.96</v>
      </c>
      <c r="P4614" s="32">
        <f t="shared" si="1225"/>
        <v>640.22802999999999</v>
      </c>
      <c r="Q4614">
        <v>744153</v>
      </c>
      <c r="R4614" t="s">
        <v>281</v>
      </c>
      <c r="S4614" t="s">
        <v>1002</v>
      </c>
      <c r="T4614" t="str">
        <f t="shared" si="1226"/>
        <v>VEN</v>
      </c>
      <c r="U4614" t="s">
        <v>1003</v>
      </c>
      <c r="V4614" s="33">
        <f t="shared" si="1227"/>
        <v>1884.5</v>
      </c>
      <c r="W4614">
        <f t="shared" si="1228"/>
        <v>50</v>
      </c>
      <c r="X4614" s="33">
        <f t="shared" si="1229"/>
        <v>1504.96</v>
      </c>
      <c r="Y4614" s="33">
        <f t="shared" si="1230"/>
        <v>379.54</v>
      </c>
      <c r="Z4614" s="45">
        <f t="shared" si="1231"/>
        <v>0.33442718492968959</v>
      </c>
      <c r="AA4614" s="33">
        <f t="shared" si="1232"/>
        <v>630.22802999999999</v>
      </c>
      <c r="AB4614" s="45">
        <f t="shared" si="1233"/>
        <v>0.41876729614076119</v>
      </c>
      <c r="AC4614" s="33">
        <f>IFERROR($X4614/VLOOKUP(CONCATENATE("USD",C4614),[1]GEINDICE!AR$1:AS$65536,2,0),"")</f>
        <v>270.0109442560597</v>
      </c>
      <c r="AD4614" s="33">
        <f>IFERROR($AA4614/VLOOKUP(CONCATENATE("USD",C4614),[1]GEINDICE!AR$1:AS$65536,2,0),"")</f>
        <v>113.07175305452391</v>
      </c>
      <c r="AE4614" s="33">
        <f>IFERROR($X4614/VLOOKUP(CONCATENATE("EUR",C4614),[1]GEINDICE!AR$1:AS$65536,2,0),"")</f>
        <v>232.80737578120164</v>
      </c>
      <c r="AF4614" s="33">
        <f>IFERROR($AA4614/VLOOKUP(CONCATENATE("EUR",C4614),[1]GEINDICE!AR$1:AS$65536,2,0),"")</f>
        <v>97.492115277519943</v>
      </c>
      <c r="AG4614" s="48" t="str">
        <f>VLOOKUP(E4614,[1]Apresentação!AW$1:AX$65536,2,0)</f>
        <v xml:space="preserve">                    4 - CERAMIC AUXILIARIES</v>
      </c>
      <c r="AH4614" s="48" t="str">
        <f t="shared" si="1234"/>
        <v xml:space="preserve">         5107000023 - TRUCEL 500 BR</v>
      </c>
      <c r="AI4614" s="49" t="str">
        <f t="shared" si="1235"/>
        <v xml:space="preserve">     K00386 - LB COLLORS COMERCIO LTDA</v>
      </c>
      <c r="AJ4614" t="str">
        <f t="shared" si="1236"/>
        <v xml:space="preserve">     90 - SALES</v>
      </c>
      <c r="AK4614" t="str">
        <f t="shared" si="1237"/>
        <v/>
      </c>
      <c r="AL4614">
        <f t="shared" si="1238"/>
        <v>7</v>
      </c>
      <c r="AM4614" t="str">
        <f t="shared" si="1239"/>
        <v>2025 7</v>
      </c>
      <c r="AN4614" t="str">
        <f t="shared" si="1240"/>
        <v xml:space="preserve">LB </v>
      </c>
    </row>
    <row r="4615" spans="1:40" x14ac:dyDescent="0.35">
      <c r="A4615">
        <v>83818</v>
      </c>
      <c r="B4615" t="s">
        <v>274</v>
      </c>
      <c r="C4615" s="31">
        <v>45910</v>
      </c>
      <c r="D4615" t="s">
        <v>275</v>
      </c>
      <c r="E4615" t="s">
        <v>276</v>
      </c>
      <c r="F4615" t="s">
        <v>999</v>
      </c>
      <c r="G4615" t="s">
        <v>870</v>
      </c>
      <c r="H4615" t="s">
        <v>1000</v>
      </c>
      <c r="I4615" t="s">
        <v>1001</v>
      </c>
      <c r="J4615">
        <v>50</v>
      </c>
      <c r="K4615">
        <v>1943.6000000000001</v>
      </c>
      <c r="L4615">
        <v>864.73197000000005</v>
      </c>
      <c r="M4615">
        <v>391.44</v>
      </c>
      <c r="N4615">
        <v>38.872</v>
      </c>
      <c r="O4615" s="32">
        <f t="shared" si="1224"/>
        <v>1552.16</v>
      </c>
      <c r="P4615" s="32">
        <f t="shared" si="1225"/>
        <v>687.42803000000004</v>
      </c>
      <c r="Q4615">
        <v>761072</v>
      </c>
      <c r="R4615" t="s">
        <v>281</v>
      </c>
      <c r="S4615" t="s">
        <v>1002</v>
      </c>
      <c r="T4615" t="str">
        <f t="shared" si="1226"/>
        <v>VEN</v>
      </c>
      <c r="U4615" t="s">
        <v>1003</v>
      </c>
      <c r="V4615" s="33">
        <f t="shared" si="1227"/>
        <v>1943.6000000000001</v>
      </c>
      <c r="W4615">
        <f t="shared" si="1228"/>
        <v>50</v>
      </c>
      <c r="X4615" s="33">
        <f t="shared" si="1229"/>
        <v>1552.16</v>
      </c>
      <c r="Y4615" s="33">
        <f t="shared" si="1230"/>
        <v>391.44</v>
      </c>
      <c r="Z4615" s="45">
        <f t="shared" si="1231"/>
        <v>0.3485429254990739</v>
      </c>
      <c r="AA4615" s="33">
        <f t="shared" si="1232"/>
        <v>677.42803000000004</v>
      </c>
      <c r="AB4615" s="45">
        <f t="shared" si="1233"/>
        <v>0.43644213869704152</v>
      </c>
      <c r="AC4615" s="33">
        <f>IFERROR($X4615/VLOOKUP(CONCATENATE("USD",C4615),[1]GEINDICE!AR$1:AS$65536,2,0),"")</f>
        <v>286.78380725384773</v>
      </c>
      <c r="AD4615" s="33">
        <f>IFERROR($AA4615/VLOOKUP(CONCATENATE("USD",C4615),[1]GEINDICE!AR$1:AS$65536,2,0),"")</f>
        <v>125.16453818154943</v>
      </c>
      <c r="AE4615" s="33">
        <f>IFERROR($X4615/VLOOKUP(CONCATENATE("EUR",C4615),[1]GEINDICE!AR$1:AS$65536,2,0),"")</f>
        <v>244.80088321110321</v>
      </c>
      <c r="AF4615" s="33">
        <f>IFERROR($AA4615/VLOOKUP(CONCATENATE("EUR",C4615),[1]GEINDICE!AR$1:AS$65536,2,0),"")</f>
        <v>106.84142102357858</v>
      </c>
      <c r="AG4615" s="48" t="str">
        <f>VLOOKUP(E4615,[1]Apresentação!AW$1:AX$65536,2,0)</f>
        <v xml:space="preserve">                    4 - CERAMIC AUXILIARIES</v>
      </c>
      <c r="AH4615" s="48" t="str">
        <f t="shared" si="1234"/>
        <v xml:space="preserve">         5107000023 - TRUCEL 500 BR</v>
      </c>
      <c r="AI4615" s="49" t="str">
        <f t="shared" si="1235"/>
        <v xml:space="preserve">     K00427 - DEXCO S.A</v>
      </c>
      <c r="AJ4615" t="str">
        <f t="shared" si="1236"/>
        <v xml:space="preserve">     90 - SALES</v>
      </c>
      <c r="AK4615" t="str">
        <f t="shared" si="1237"/>
        <v/>
      </c>
      <c r="AL4615">
        <f t="shared" si="1238"/>
        <v>9</v>
      </c>
      <c r="AM4615" t="str">
        <f t="shared" si="1239"/>
        <v>2025 9</v>
      </c>
      <c r="AN4615" t="str">
        <f t="shared" si="1240"/>
        <v xml:space="preserve">DEXCO </v>
      </c>
    </row>
    <row r="4616" spans="1:40" x14ac:dyDescent="0.35">
      <c r="A4616">
        <v>84858</v>
      </c>
      <c r="B4616" t="s">
        <v>274</v>
      </c>
      <c r="C4616" s="31">
        <v>45989</v>
      </c>
      <c r="D4616" t="s">
        <v>275</v>
      </c>
      <c r="E4616" t="s">
        <v>276</v>
      </c>
      <c r="F4616" t="s">
        <v>1004</v>
      </c>
      <c r="G4616" t="s">
        <v>1005</v>
      </c>
      <c r="H4616" t="s">
        <v>1000</v>
      </c>
      <c r="I4616" t="s">
        <v>1001</v>
      </c>
      <c r="J4616">
        <v>50</v>
      </c>
      <c r="K4616">
        <v>1884.5</v>
      </c>
      <c r="L4616">
        <v>864.73197000000005</v>
      </c>
      <c r="M4616">
        <v>379.54</v>
      </c>
      <c r="N4616">
        <v>37.69</v>
      </c>
      <c r="O4616" s="32">
        <f t="shared" si="1224"/>
        <v>1504.96</v>
      </c>
      <c r="P4616" s="32">
        <f t="shared" si="1225"/>
        <v>640.22802999999999</v>
      </c>
      <c r="Q4616">
        <v>768704</v>
      </c>
      <c r="R4616" t="s">
        <v>281</v>
      </c>
      <c r="S4616" t="s">
        <v>1002</v>
      </c>
      <c r="T4616" t="str">
        <f t="shared" si="1226"/>
        <v>VEN</v>
      </c>
      <c r="U4616" t="s">
        <v>1003</v>
      </c>
      <c r="V4616" s="33">
        <f t="shared" si="1227"/>
        <v>1884.5</v>
      </c>
      <c r="W4616">
        <f t="shared" si="1228"/>
        <v>50</v>
      </c>
      <c r="X4616" s="33">
        <f t="shared" si="1229"/>
        <v>1504.96</v>
      </c>
      <c r="Y4616" s="33">
        <f t="shared" si="1230"/>
        <v>379.54</v>
      </c>
      <c r="Z4616" s="45">
        <f t="shared" si="1231"/>
        <v>0.33442718492968959</v>
      </c>
      <c r="AA4616" s="33">
        <f t="shared" si="1232"/>
        <v>630.22802999999999</v>
      </c>
      <c r="AB4616" s="45">
        <f t="shared" si="1233"/>
        <v>0.41876729614076119</v>
      </c>
      <c r="AC4616" s="33" t="str">
        <f>IFERROR($X4616/VLOOKUP(CONCATENATE("USD",C4616),[1]GEINDICE!AR$1:AS$65536,2,0),"")</f>
        <v/>
      </c>
      <c r="AD4616" s="33" t="str">
        <f>IFERROR($AA4616/VLOOKUP(CONCATENATE("USD",C4616),[1]GEINDICE!AR$1:AS$65536,2,0),"")</f>
        <v/>
      </c>
      <c r="AE4616" s="33" t="str">
        <f>IFERROR($X4616/VLOOKUP(CONCATENATE("EUR",C4616),[1]GEINDICE!AR$1:AS$65536,2,0),"")</f>
        <v/>
      </c>
      <c r="AF4616" s="33" t="str">
        <f>IFERROR($AA4616/VLOOKUP(CONCATENATE("EUR",C4616),[1]GEINDICE!AR$1:AS$65536,2,0),"")</f>
        <v/>
      </c>
      <c r="AG4616" s="48" t="str">
        <f>VLOOKUP(E4616,[1]Apresentação!AW$1:AX$65536,2,0)</f>
        <v xml:space="preserve">                    4 - CERAMIC AUXILIARIES</v>
      </c>
      <c r="AH4616" s="48" t="str">
        <f t="shared" si="1234"/>
        <v xml:space="preserve">         5107000023 - TRUCEL 500 BR</v>
      </c>
      <c r="AI4616" s="49" t="str">
        <f t="shared" si="1235"/>
        <v xml:space="preserve">     K00386 - LB COLLORS COMERCIO LTDA</v>
      </c>
      <c r="AJ4616" t="str">
        <f t="shared" si="1236"/>
        <v xml:space="preserve">     90 - SALES</v>
      </c>
      <c r="AK4616" t="str">
        <f t="shared" si="1237"/>
        <v/>
      </c>
      <c r="AL4616">
        <f t="shared" si="1238"/>
        <v>11</v>
      </c>
      <c r="AM4616" t="str">
        <f t="shared" si="1239"/>
        <v>2025 11</v>
      </c>
      <c r="AN4616" t="str">
        <f t="shared" si="1240"/>
        <v xml:space="preserve">LB </v>
      </c>
    </row>
    <row r="4617" spans="1:40" x14ac:dyDescent="0.35">
      <c r="A4617">
        <v>82145</v>
      </c>
      <c r="B4617" t="s">
        <v>274</v>
      </c>
      <c r="C4617" s="31">
        <v>45770</v>
      </c>
      <c r="D4617" t="s">
        <v>275</v>
      </c>
      <c r="E4617" t="s">
        <v>276</v>
      </c>
      <c r="F4617" t="s">
        <v>943</v>
      </c>
      <c r="G4617" t="s">
        <v>944</v>
      </c>
      <c r="H4617" t="s">
        <v>1006</v>
      </c>
      <c r="I4617" t="s">
        <v>1007</v>
      </c>
      <c r="J4617">
        <v>100</v>
      </c>
      <c r="K4617">
        <v>6850</v>
      </c>
      <c r="L4617">
        <v>4363.5700800000004</v>
      </c>
      <c r="M4617">
        <v>882.28</v>
      </c>
      <c r="N4617">
        <v>68.5</v>
      </c>
      <c r="O4617" s="32">
        <f t="shared" si="1224"/>
        <v>5967.72</v>
      </c>
      <c r="P4617" s="32">
        <f t="shared" si="1225"/>
        <v>1604.1499199999998</v>
      </c>
      <c r="Q4617">
        <v>732721</v>
      </c>
      <c r="R4617" t="s">
        <v>281</v>
      </c>
      <c r="S4617" t="s">
        <v>292</v>
      </c>
      <c r="T4617" t="str">
        <f t="shared" si="1226"/>
        <v>VEN</v>
      </c>
      <c r="U4617" t="s">
        <v>293</v>
      </c>
      <c r="V4617" s="33">
        <f t="shared" si="1227"/>
        <v>6850</v>
      </c>
      <c r="W4617">
        <f t="shared" si="1228"/>
        <v>100</v>
      </c>
      <c r="X4617" s="33">
        <f t="shared" si="1229"/>
        <v>5967.72</v>
      </c>
      <c r="Y4617" s="33">
        <f t="shared" si="1230"/>
        <v>882.28</v>
      </c>
      <c r="Z4617" s="45">
        <f t="shared" si="1231"/>
        <v>0.23126276204379559</v>
      </c>
      <c r="AA4617" s="33">
        <f t="shared" si="1232"/>
        <v>1584.1499199999998</v>
      </c>
      <c r="AB4617" s="45">
        <f t="shared" si="1233"/>
        <v>0.26545312447634939</v>
      </c>
      <c r="AC4617" s="33">
        <f>IFERROR($X4617/VLOOKUP(CONCATENATE("USD",C4617),[1]GEINDICE!AR$1:AS$65536,2,0),"")</f>
        <v>1049.1772151898733</v>
      </c>
      <c r="AD4617" s="33">
        <f>IFERROR($AA4617/VLOOKUP(CONCATENATE("USD",C4617),[1]GEINDICE!AR$1:AS$65536,2,0),"")</f>
        <v>278.50736990154707</v>
      </c>
      <c r="AE4617" s="33">
        <f>IFERROR($X4617/VLOOKUP(CONCATENATE("EUR",C4617),[1]GEINDICE!AR$1:AS$65536,2,0),"")</f>
        <v>924.38234792980063</v>
      </c>
      <c r="AF4617" s="33">
        <f>IFERROR($AA4617/VLOOKUP(CONCATENATE("EUR",C4617),[1]GEINDICE!AR$1:AS$65536,2,0),"")</f>
        <v>245.38018246874947</v>
      </c>
      <c r="AG4617" s="48" t="str">
        <f>VLOOKUP(E4617,[1]Apresentação!AW$1:AX$65536,2,0)</f>
        <v xml:space="preserve">                    4 - CERAMIC AUXILIARIES</v>
      </c>
      <c r="AH4617" s="48" t="str">
        <f t="shared" si="1234"/>
        <v xml:space="preserve">         5101000348 - TRUKALIN 713</v>
      </c>
      <c r="AI4617" s="49" t="str">
        <f t="shared" si="1235"/>
        <v xml:space="preserve">     K00178 - REFRATEK IND COM PRODUTOS REFRATARIOS LTDA</v>
      </c>
      <c r="AJ4617" t="str">
        <f t="shared" si="1236"/>
        <v xml:space="preserve">     93 - RESALES</v>
      </c>
      <c r="AK4617" t="str">
        <f t="shared" si="1237"/>
        <v/>
      </c>
      <c r="AL4617">
        <f t="shared" si="1238"/>
        <v>4</v>
      </c>
      <c r="AM4617" t="str">
        <f t="shared" si="1239"/>
        <v>2025 4</v>
      </c>
      <c r="AN4617" t="str">
        <f t="shared" si="1240"/>
        <v xml:space="preserve">REFRATEK </v>
      </c>
    </row>
    <row r="4618" spans="1:40" x14ac:dyDescent="0.35">
      <c r="A4618">
        <v>82017</v>
      </c>
      <c r="B4618" t="s">
        <v>274</v>
      </c>
      <c r="C4618" s="31">
        <v>45758</v>
      </c>
      <c r="D4618" t="s">
        <v>275</v>
      </c>
      <c r="E4618" t="s">
        <v>276</v>
      </c>
      <c r="F4618" t="s">
        <v>1008</v>
      </c>
      <c r="G4618" t="s">
        <v>1009</v>
      </c>
      <c r="H4618" t="s">
        <v>1006</v>
      </c>
      <c r="I4618" t="s">
        <v>1007</v>
      </c>
      <c r="J4618">
        <v>100</v>
      </c>
      <c r="K4618">
        <v>6584</v>
      </c>
      <c r="L4618">
        <v>4356.11258</v>
      </c>
      <c r="M4618">
        <v>848.02</v>
      </c>
      <c r="N4618">
        <v>65.84</v>
      </c>
      <c r="O4618" s="32">
        <f t="shared" si="1224"/>
        <v>5735.98</v>
      </c>
      <c r="P4618" s="32">
        <f t="shared" si="1225"/>
        <v>1379.8674199999996</v>
      </c>
      <c r="Q4618">
        <v>728439</v>
      </c>
      <c r="R4618" t="s">
        <v>281</v>
      </c>
      <c r="S4618" t="s">
        <v>292</v>
      </c>
      <c r="T4618" t="str">
        <f t="shared" si="1226"/>
        <v>VEN</v>
      </c>
      <c r="U4618" t="s">
        <v>293</v>
      </c>
      <c r="V4618" s="33">
        <f t="shared" si="1227"/>
        <v>6584</v>
      </c>
      <c r="W4618">
        <f t="shared" si="1228"/>
        <v>100</v>
      </c>
      <c r="X4618" s="33">
        <f t="shared" si="1229"/>
        <v>5735.98</v>
      </c>
      <c r="Y4618" s="33">
        <f t="shared" si="1230"/>
        <v>848.02</v>
      </c>
      <c r="Z4618" s="45">
        <f t="shared" si="1231"/>
        <v>0.20654122417982984</v>
      </c>
      <c r="AA4618" s="33">
        <f t="shared" si="1232"/>
        <v>1359.8674199999996</v>
      </c>
      <c r="AB4618" s="45">
        <f t="shared" si="1233"/>
        <v>0.23707673666923521</v>
      </c>
      <c r="AC4618" s="33">
        <f>IFERROR($X4618/VLOOKUP(CONCATENATE("USD",C4618),[1]GEINDICE!AR$1:AS$65536,2,0),"")</f>
        <v>976.5531096242571</v>
      </c>
      <c r="AD4618" s="33">
        <f>IFERROR($AA4618/VLOOKUP(CONCATENATE("USD",C4618),[1]GEINDICE!AR$1:AS$65536,2,0),"")</f>
        <v>231.51802441391277</v>
      </c>
      <c r="AE4618" s="33">
        <f>IFERROR($X4618/VLOOKUP(CONCATENATE("EUR",C4618),[1]GEINDICE!AR$1:AS$65536,2,0),"")</f>
        <v>862.4496301196848</v>
      </c>
      <c r="AF4618" s="33">
        <f>IFERROR($AA4618/VLOOKUP(CONCATENATE("EUR",C4618),[1]GEINDICE!AR$1:AS$65536,2,0),"")</f>
        <v>204.4667438503638</v>
      </c>
      <c r="AG4618" s="48" t="str">
        <f>VLOOKUP(E4618,[1]Apresentação!AW$1:AX$65536,2,0)</f>
        <v xml:space="preserve">                    4 - CERAMIC AUXILIARIES</v>
      </c>
      <c r="AH4618" s="48" t="str">
        <f t="shared" si="1234"/>
        <v xml:space="preserve">         5101000348 - TRUKALIN 713</v>
      </c>
      <c r="AI4618" s="49" t="str">
        <f t="shared" si="1235"/>
        <v xml:space="preserve">     K00065 - INDUSTRIAS BRASILEIRAS DE ARTIGOS REFRATARIOS - IBAR - LTDA</v>
      </c>
      <c r="AJ4618" t="str">
        <f t="shared" si="1236"/>
        <v xml:space="preserve">     93 - RESALES</v>
      </c>
      <c r="AK4618" t="str">
        <f t="shared" si="1237"/>
        <v/>
      </c>
      <c r="AL4618">
        <f t="shared" si="1238"/>
        <v>4</v>
      </c>
      <c r="AM4618" t="str">
        <f t="shared" si="1239"/>
        <v>2025 4</v>
      </c>
      <c r="AN4618" t="str">
        <f t="shared" si="1240"/>
        <v xml:space="preserve">INDUSTRIAS </v>
      </c>
    </row>
    <row r="4619" spans="1:40" x14ac:dyDescent="0.35">
      <c r="A4619">
        <v>81312</v>
      </c>
      <c r="B4619" t="s">
        <v>274</v>
      </c>
      <c r="C4619" s="31">
        <v>45705</v>
      </c>
      <c r="D4619" t="s">
        <v>275</v>
      </c>
      <c r="E4619" t="s">
        <v>276</v>
      </c>
      <c r="F4619" t="s">
        <v>1010</v>
      </c>
      <c r="G4619" t="s">
        <v>1011</v>
      </c>
      <c r="H4619" t="s">
        <v>1006</v>
      </c>
      <c r="I4619" t="s">
        <v>1007</v>
      </c>
      <c r="J4619">
        <v>225</v>
      </c>
      <c r="K4619">
        <v>14814</v>
      </c>
      <c r="L4619">
        <v>9783.1434900000004</v>
      </c>
      <c r="M4619">
        <v>1908.04</v>
      </c>
      <c r="N4619">
        <v>65.84</v>
      </c>
      <c r="O4619" s="32">
        <f t="shared" si="1224"/>
        <v>12905.96</v>
      </c>
      <c r="P4619" s="32">
        <f t="shared" si="1225"/>
        <v>3122.8165099999987</v>
      </c>
      <c r="Q4619">
        <v>710449</v>
      </c>
      <c r="R4619" t="s">
        <v>281</v>
      </c>
      <c r="S4619" t="s">
        <v>292</v>
      </c>
      <c r="T4619" t="str">
        <f t="shared" si="1226"/>
        <v>VEN</v>
      </c>
      <c r="U4619" t="s">
        <v>293</v>
      </c>
      <c r="V4619" s="33">
        <f t="shared" si="1227"/>
        <v>14814</v>
      </c>
      <c r="W4619">
        <f t="shared" si="1228"/>
        <v>225</v>
      </c>
      <c r="X4619" s="33">
        <f t="shared" si="1229"/>
        <v>12905.96</v>
      </c>
      <c r="Y4619" s="33">
        <f t="shared" si="1230"/>
        <v>1908.04</v>
      </c>
      <c r="Z4619" s="45">
        <f t="shared" si="1231"/>
        <v>0.20776404144727953</v>
      </c>
      <c r="AA4619" s="33">
        <f t="shared" si="1232"/>
        <v>3077.8165099999987</v>
      </c>
      <c r="AB4619" s="45">
        <f t="shared" si="1233"/>
        <v>0.23848024556096556</v>
      </c>
      <c r="AC4619" s="33">
        <f>IFERROR($X4619/VLOOKUP(CONCATENATE("USD",C4619),[1]GEINDICE!AR$1:AS$65536,2,0),"")</f>
        <v>2260.0402766833022</v>
      </c>
      <c r="AD4619" s="33">
        <f>IFERROR($AA4619/VLOOKUP(CONCATENATE("USD",C4619),[1]GEINDICE!AR$1:AS$65536,2,0),"")</f>
        <v>538.97496016110642</v>
      </c>
      <c r="AE4619" s="33">
        <f>IFERROR($X4619/VLOOKUP(CONCATENATE("EUR",C4619),[1]GEINDICE!AR$1:AS$65536,2,0),"")</f>
        <v>2156.528422952244</v>
      </c>
      <c r="AF4619" s="33">
        <f>IFERROR($AA4619/VLOOKUP(CONCATENATE("EUR",C4619),[1]GEINDICE!AR$1:AS$65536,2,0),"")</f>
        <v>514.28942786485288</v>
      </c>
      <c r="AG4619" s="48" t="str">
        <f>VLOOKUP(E4619,[1]Apresentação!AW$1:AX$65536,2,0)</f>
        <v xml:space="preserve">                    4 - CERAMIC AUXILIARIES</v>
      </c>
      <c r="AH4619" s="48" t="str">
        <f t="shared" si="1234"/>
        <v xml:space="preserve">         5101000348 - TRUKALIN 713</v>
      </c>
      <c r="AI4619" s="49" t="str">
        <f t="shared" si="1235"/>
        <v xml:space="preserve">     K00195 - ALLMATER PRODUTOS QUIMICOS E MINERAIS LTDA-ME</v>
      </c>
      <c r="AJ4619" t="str">
        <f t="shared" si="1236"/>
        <v xml:space="preserve">     93 - RESALES</v>
      </c>
      <c r="AK4619" t="str">
        <f t="shared" si="1237"/>
        <v/>
      </c>
      <c r="AL4619">
        <f t="shared" si="1238"/>
        <v>2</v>
      </c>
      <c r="AM4619" t="str">
        <f t="shared" si="1239"/>
        <v>2025 2</v>
      </c>
      <c r="AN4619" t="str">
        <f t="shared" si="1240"/>
        <v xml:space="preserve">ALLMATER </v>
      </c>
    </row>
    <row r="4620" spans="1:40" x14ac:dyDescent="0.35">
      <c r="A4620">
        <v>84431</v>
      </c>
      <c r="B4620" t="s">
        <v>274</v>
      </c>
      <c r="C4620" s="31">
        <v>45960</v>
      </c>
      <c r="D4620" t="s">
        <v>275</v>
      </c>
      <c r="E4620" t="s">
        <v>276</v>
      </c>
      <c r="F4620" t="s">
        <v>1008</v>
      </c>
      <c r="G4620" t="s">
        <v>1009</v>
      </c>
      <c r="H4620" t="s">
        <v>1006</v>
      </c>
      <c r="I4620" t="s">
        <v>1007</v>
      </c>
      <c r="J4620">
        <v>100</v>
      </c>
      <c r="K4620">
        <v>6584</v>
      </c>
      <c r="L4620">
        <v>3889.0311000000002</v>
      </c>
      <c r="M4620">
        <v>848.02</v>
      </c>
      <c r="N4620">
        <v>65.84</v>
      </c>
      <c r="O4620" s="32">
        <f t="shared" si="1224"/>
        <v>5735.98</v>
      </c>
      <c r="P4620" s="32">
        <f t="shared" si="1225"/>
        <v>1846.9488999999994</v>
      </c>
      <c r="Q4620">
        <v>765643</v>
      </c>
      <c r="R4620" t="s">
        <v>281</v>
      </c>
      <c r="S4620" t="s">
        <v>292</v>
      </c>
      <c r="T4620" t="str">
        <f t="shared" si="1226"/>
        <v>VEN</v>
      </c>
      <c r="U4620" t="s">
        <v>293</v>
      </c>
      <c r="V4620" s="33">
        <f t="shared" si="1227"/>
        <v>6584</v>
      </c>
      <c r="W4620">
        <f t="shared" si="1228"/>
        <v>100</v>
      </c>
      <c r="X4620" s="33">
        <f t="shared" si="1229"/>
        <v>5735.98</v>
      </c>
      <c r="Y4620" s="33">
        <f t="shared" si="1230"/>
        <v>848.02</v>
      </c>
      <c r="Z4620" s="45">
        <f t="shared" si="1231"/>
        <v>0.27748312575941669</v>
      </c>
      <c r="AA4620" s="33">
        <f t="shared" si="1232"/>
        <v>1826.9488999999994</v>
      </c>
      <c r="AB4620" s="45">
        <f t="shared" si="1233"/>
        <v>0.31850684625818076</v>
      </c>
      <c r="AC4620" s="33">
        <f>IFERROR($X4620/VLOOKUP(CONCATENATE("USD",C4620),[1]GEINDICE!AR$1:AS$65536,2,0),"")</f>
        <v>1065.1773444753944</v>
      </c>
      <c r="AD4620" s="33">
        <f>IFERROR($AA4620/VLOOKUP(CONCATENATE("USD",C4620),[1]GEINDICE!AR$1:AS$65536,2,0),"")</f>
        <v>339.26627669452165</v>
      </c>
      <c r="AE4620" s="33">
        <f>IFERROR($X4620/VLOOKUP(CONCATENATE("EUR",C4620),[1]GEINDICE!AR$1:AS$65536,2,0),"")</f>
        <v>921.02829249494198</v>
      </c>
      <c r="AF4620" s="33">
        <f>IFERROR($AA4620/VLOOKUP(CONCATENATE("EUR",C4620),[1]GEINDICE!AR$1:AS$65536,2,0),"")</f>
        <v>293.35381675712119</v>
      </c>
      <c r="AG4620" s="48" t="str">
        <f>VLOOKUP(E4620,[1]Apresentação!AW$1:AX$65536,2,0)</f>
        <v xml:space="preserve">                    4 - CERAMIC AUXILIARIES</v>
      </c>
      <c r="AH4620" s="48" t="str">
        <f t="shared" si="1234"/>
        <v xml:space="preserve">         5101000348 - TRUKALIN 713</v>
      </c>
      <c r="AI4620" s="49" t="str">
        <f t="shared" si="1235"/>
        <v xml:space="preserve">     K00065 - INDUSTRIAS BRASILEIRAS DE ARTIGOS REFRATARIOS - IBAR - LTDA</v>
      </c>
      <c r="AJ4620" t="str">
        <f t="shared" si="1236"/>
        <v xml:space="preserve">     93 - RESALES</v>
      </c>
      <c r="AK4620" t="str">
        <f t="shared" si="1237"/>
        <v/>
      </c>
      <c r="AL4620">
        <f t="shared" si="1238"/>
        <v>10</v>
      </c>
      <c r="AM4620" t="str">
        <f t="shared" si="1239"/>
        <v>2025 10</v>
      </c>
      <c r="AN4620" t="str">
        <f t="shared" si="1240"/>
        <v xml:space="preserve">INDUSTRIAS </v>
      </c>
    </row>
    <row r="4621" spans="1:40" x14ac:dyDescent="0.35">
      <c r="A4621">
        <v>82555</v>
      </c>
      <c r="B4621" t="s">
        <v>274</v>
      </c>
      <c r="C4621" s="31">
        <v>45804</v>
      </c>
      <c r="D4621" t="s">
        <v>275</v>
      </c>
      <c r="E4621" t="s">
        <v>276</v>
      </c>
      <c r="F4621" t="s">
        <v>1008</v>
      </c>
      <c r="G4621" t="s">
        <v>1009</v>
      </c>
      <c r="H4621" t="s">
        <v>1006</v>
      </c>
      <c r="I4621" t="s">
        <v>1007</v>
      </c>
      <c r="J4621">
        <v>100</v>
      </c>
      <c r="K4621">
        <v>6584</v>
      </c>
      <c r="L4621">
        <v>4373.0109400000001</v>
      </c>
      <c r="M4621">
        <v>848.02</v>
      </c>
      <c r="N4621">
        <v>65.84</v>
      </c>
      <c r="O4621" s="32">
        <f t="shared" si="1224"/>
        <v>5735.98</v>
      </c>
      <c r="P4621" s="32">
        <f t="shared" si="1225"/>
        <v>1362.9690599999994</v>
      </c>
      <c r="Q4621">
        <v>739747</v>
      </c>
      <c r="R4621" t="s">
        <v>281</v>
      </c>
      <c r="S4621" t="s">
        <v>292</v>
      </c>
      <c r="T4621" t="str">
        <f t="shared" si="1226"/>
        <v>VEN</v>
      </c>
      <c r="U4621" t="s">
        <v>293</v>
      </c>
      <c r="V4621" s="33">
        <f t="shared" si="1227"/>
        <v>6584</v>
      </c>
      <c r="W4621">
        <f t="shared" si="1228"/>
        <v>100</v>
      </c>
      <c r="X4621" s="33">
        <f t="shared" si="1229"/>
        <v>5735.98</v>
      </c>
      <c r="Y4621" s="33">
        <f t="shared" si="1230"/>
        <v>848.02</v>
      </c>
      <c r="Z4621" s="45">
        <f t="shared" si="1231"/>
        <v>0.20397464459295253</v>
      </c>
      <c r="AA4621" s="33">
        <f t="shared" si="1232"/>
        <v>1342.9690599999994</v>
      </c>
      <c r="AB4621" s="45">
        <f t="shared" si="1233"/>
        <v>0.2341307082660678</v>
      </c>
      <c r="AC4621" s="33">
        <f>IFERROR($X4621/VLOOKUP(CONCATENATE("USD",C4621),[1]GEINDICE!AR$1:AS$65536,2,0),"")</f>
        <v>1014.5174127593342</v>
      </c>
      <c r="AD4621" s="33">
        <f>IFERROR($AA4621/VLOOKUP(CONCATENATE("USD",C4621),[1]GEINDICE!AR$1:AS$65536,2,0),"")</f>
        <v>237.52968039760154</v>
      </c>
      <c r="AE4621" s="33">
        <f>IFERROR($X4621/VLOOKUP(CONCATENATE("EUR",C4621),[1]GEINDICE!AR$1:AS$65536,2,0),"")</f>
        <v>895.65909871646716</v>
      </c>
      <c r="AF4621" s="33">
        <f>IFERROR($AA4621/VLOOKUP(CONCATENATE("EUR",C4621),[1]GEINDICE!AR$1:AS$65536,2,0),"")</f>
        <v>209.70129914743441</v>
      </c>
      <c r="AG4621" s="48" t="str">
        <f>VLOOKUP(E4621,[1]Apresentação!AW$1:AX$65536,2,0)</f>
        <v xml:space="preserve">                    4 - CERAMIC AUXILIARIES</v>
      </c>
      <c r="AH4621" s="48" t="str">
        <f t="shared" si="1234"/>
        <v xml:space="preserve">         5101000348 - TRUKALIN 713</v>
      </c>
      <c r="AI4621" s="49" t="str">
        <f t="shared" si="1235"/>
        <v xml:space="preserve">     K00065 - INDUSTRIAS BRASILEIRAS DE ARTIGOS REFRATARIOS - IBAR - LTDA</v>
      </c>
      <c r="AJ4621" t="str">
        <f t="shared" si="1236"/>
        <v xml:space="preserve">     93 - RESALES</v>
      </c>
      <c r="AK4621" t="str">
        <f t="shared" si="1237"/>
        <v/>
      </c>
      <c r="AL4621">
        <f t="shared" si="1238"/>
        <v>5</v>
      </c>
      <c r="AM4621" t="str">
        <f t="shared" si="1239"/>
        <v>2025 5</v>
      </c>
      <c r="AN4621" t="str">
        <f t="shared" si="1240"/>
        <v xml:space="preserve">INDUSTRIAS </v>
      </c>
    </row>
    <row r="4622" spans="1:40" x14ac:dyDescent="0.35">
      <c r="A4622">
        <v>82825</v>
      </c>
      <c r="B4622" t="s">
        <v>274</v>
      </c>
      <c r="C4622" s="31">
        <v>45826</v>
      </c>
      <c r="D4622" t="s">
        <v>275</v>
      </c>
      <c r="E4622" t="s">
        <v>276</v>
      </c>
      <c r="F4622" t="s">
        <v>1008</v>
      </c>
      <c r="G4622" t="s">
        <v>1009</v>
      </c>
      <c r="H4622" t="s">
        <v>1006</v>
      </c>
      <c r="I4622" t="s">
        <v>1007</v>
      </c>
      <c r="J4622">
        <v>200</v>
      </c>
      <c r="K4622">
        <v>13168</v>
      </c>
      <c r="L4622">
        <v>8811.3280599999998</v>
      </c>
      <c r="M4622">
        <v>1696.04</v>
      </c>
      <c r="N4622">
        <v>65.84</v>
      </c>
      <c r="O4622" s="32">
        <f t="shared" si="1224"/>
        <v>11471.96</v>
      </c>
      <c r="P4622" s="32">
        <f t="shared" si="1225"/>
        <v>2660.6319399999993</v>
      </c>
      <c r="Q4622">
        <v>741692</v>
      </c>
      <c r="R4622" t="s">
        <v>281</v>
      </c>
      <c r="S4622" t="s">
        <v>292</v>
      </c>
      <c r="T4622" t="str">
        <f t="shared" si="1226"/>
        <v>VEN</v>
      </c>
      <c r="U4622" t="s">
        <v>293</v>
      </c>
      <c r="V4622" s="33">
        <f t="shared" si="1227"/>
        <v>13168</v>
      </c>
      <c r="W4622">
        <f t="shared" si="1228"/>
        <v>200</v>
      </c>
      <c r="X4622" s="33">
        <f t="shared" si="1229"/>
        <v>11471.96</v>
      </c>
      <c r="Y4622" s="33">
        <f t="shared" si="1230"/>
        <v>1696.04</v>
      </c>
      <c r="Z4622" s="45">
        <f t="shared" si="1231"/>
        <v>0.1990151837788578</v>
      </c>
      <c r="AA4622" s="33">
        <f t="shared" si="1232"/>
        <v>2620.6319399999993</v>
      </c>
      <c r="AB4622" s="45">
        <f t="shared" si="1233"/>
        <v>0.22843802976997823</v>
      </c>
      <c r="AC4622" s="33">
        <f>IFERROR($X4622/VLOOKUP(CONCATENATE("USD",C4622),[1]GEINDICE!AR$1:AS$65536,2,0),"")</f>
        <v>2090.4098106743922</v>
      </c>
      <c r="AD4622" s="33">
        <f>IFERROR($AA4622/VLOOKUP(CONCATENATE("USD",C4622),[1]GEINDICE!AR$1:AS$65536,2,0),"")</f>
        <v>477.52909856229138</v>
      </c>
      <c r="AE4622" s="33">
        <f>IFERROR($X4622/VLOOKUP(CONCATENATE("EUR",C4622),[1]GEINDICE!AR$1:AS$65536,2,0),"")</f>
        <v>1814.4370986619426</v>
      </c>
      <c r="AF4622" s="33">
        <f>IFERROR($AA4622/VLOOKUP(CONCATENATE("EUR",C4622),[1]GEINDICE!AR$1:AS$65536,2,0),"")</f>
        <v>414.48643595988977</v>
      </c>
      <c r="AG4622" s="48" t="str">
        <f>VLOOKUP(E4622,[1]Apresentação!AW$1:AX$65536,2,0)</f>
        <v xml:space="preserve">                    4 - CERAMIC AUXILIARIES</v>
      </c>
      <c r="AH4622" s="48" t="str">
        <f t="shared" si="1234"/>
        <v xml:space="preserve">         5101000348 - TRUKALIN 713</v>
      </c>
      <c r="AI4622" s="49" t="str">
        <f t="shared" si="1235"/>
        <v xml:space="preserve">     K00065 - INDUSTRIAS BRASILEIRAS DE ARTIGOS REFRATARIOS - IBAR - LTDA</v>
      </c>
      <c r="AJ4622" t="str">
        <f t="shared" si="1236"/>
        <v xml:space="preserve">     93 - RESALES</v>
      </c>
      <c r="AK4622" t="str">
        <f t="shared" si="1237"/>
        <v/>
      </c>
      <c r="AL4622">
        <f t="shared" si="1238"/>
        <v>6</v>
      </c>
      <c r="AM4622" t="str">
        <f t="shared" si="1239"/>
        <v>2025 6</v>
      </c>
      <c r="AN4622" t="str">
        <f t="shared" si="1240"/>
        <v xml:space="preserve">INDUSTRIAS </v>
      </c>
    </row>
    <row r="4623" spans="1:40" x14ac:dyDescent="0.35">
      <c r="A4623">
        <v>82759</v>
      </c>
      <c r="B4623" t="s">
        <v>274</v>
      </c>
      <c r="C4623" s="31">
        <v>45820</v>
      </c>
      <c r="D4623" t="s">
        <v>275</v>
      </c>
      <c r="E4623" t="s">
        <v>276</v>
      </c>
      <c r="F4623" t="s">
        <v>1008</v>
      </c>
      <c r="G4623" t="s">
        <v>1009</v>
      </c>
      <c r="H4623" t="s">
        <v>1006</v>
      </c>
      <c r="I4623" t="s">
        <v>1007</v>
      </c>
      <c r="J4623">
        <v>100</v>
      </c>
      <c r="K4623">
        <v>6584</v>
      </c>
      <c r="L4623">
        <v>4383.7252399999998</v>
      </c>
      <c r="M4623">
        <v>848.02</v>
      </c>
      <c r="N4623">
        <v>65.84</v>
      </c>
      <c r="O4623" s="32">
        <f t="shared" si="1224"/>
        <v>5735.98</v>
      </c>
      <c r="P4623" s="32">
        <f t="shared" si="1225"/>
        <v>1352.2547599999998</v>
      </c>
      <c r="Q4623">
        <v>741228</v>
      </c>
      <c r="R4623" t="s">
        <v>281</v>
      </c>
      <c r="S4623" t="s">
        <v>292</v>
      </c>
      <c r="T4623" t="str">
        <f t="shared" si="1226"/>
        <v>VEN</v>
      </c>
      <c r="U4623" t="s">
        <v>293</v>
      </c>
      <c r="V4623" s="33">
        <f t="shared" si="1227"/>
        <v>6584</v>
      </c>
      <c r="W4623">
        <f t="shared" si="1228"/>
        <v>100</v>
      </c>
      <c r="X4623" s="33">
        <f t="shared" si="1229"/>
        <v>5735.98</v>
      </c>
      <c r="Y4623" s="33">
        <f t="shared" si="1230"/>
        <v>848.02</v>
      </c>
      <c r="Z4623" s="45">
        <f t="shared" si="1231"/>
        <v>0.20234732077764275</v>
      </c>
      <c r="AA4623" s="33">
        <f t="shared" si="1232"/>
        <v>1332.2547599999998</v>
      </c>
      <c r="AB4623" s="45">
        <f t="shared" si="1233"/>
        <v>0.23226279729008817</v>
      </c>
      <c r="AC4623" s="33">
        <f>IFERROR($X4623/VLOOKUP(CONCATENATE("USD",C4623),[1]GEINDICE!AR$1:AS$65536,2,0),"")</f>
        <v>1035.5997689030114</v>
      </c>
      <c r="AD4623" s="33">
        <f>IFERROR($AA4623/VLOOKUP(CONCATENATE("USD",C4623),[1]GEINDICE!AR$1:AS$65536,2,0),"")</f>
        <v>240.53129919838227</v>
      </c>
      <c r="AE4623" s="33">
        <f>IFERROR($X4623/VLOOKUP(CONCATENATE("EUR",C4623),[1]GEINDICE!AR$1:AS$65536,2,0),"")</f>
        <v>894.45795908183618</v>
      </c>
      <c r="AF4623" s="33">
        <f>IFERROR($AA4623/VLOOKUP(CONCATENATE("EUR",C4623),[1]GEINDICE!AR$1:AS$65536,2,0),"")</f>
        <v>207.74930763473049</v>
      </c>
      <c r="AG4623" s="48" t="str">
        <f>VLOOKUP(E4623,[1]Apresentação!AW$1:AX$65536,2,0)</f>
        <v xml:space="preserve">                    4 - CERAMIC AUXILIARIES</v>
      </c>
      <c r="AH4623" s="48" t="str">
        <f t="shared" si="1234"/>
        <v xml:space="preserve">         5101000348 - TRUKALIN 713</v>
      </c>
      <c r="AI4623" s="49" t="str">
        <f t="shared" si="1235"/>
        <v xml:space="preserve">     K00065 - INDUSTRIAS BRASILEIRAS DE ARTIGOS REFRATARIOS - IBAR - LTDA</v>
      </c>
      <c r="AJ4623" t="str">
        <f t="shared" si="1236"/>
        <v xml:space="preserve">     93 - RESALES</v>
      </c>
      <c r="AK4623" t="str">
        <f t="shared" si="1237"/>
        <v/>
      </c>
      <c r="AL4623">
        <f t="shared" si="1238"/>
        <v>6</v>
      </c>
      <c r="AM4623" t="str">
        <f t="shared" si="1239"/>
        <v>2025 6</v>
      </c>
      <c r="AN4623" t="str">
        <f t="shared" si="1240"/>
        <v xml:space="preserve">INDUSTRIAS </v>
      </c>
    </row>
    <row r="4624" spans="1:40" x14ac:dyDescent="0.35">
      <c r="A4624">
        <v>84054</v>
      </c>
      <c r="B4624" t="s">
        <v>274</v>
      </c>
      <c r="C4624" s="31">
        <v>45930</v>
      </c>
      <c r="D4624" t="s">
        <v>275</v>
      </c>
      <c r="E4624" t="s">
        <v>276</v>
      </c>
      <c r="F4624" t="s">
        <v>1010</v>
      </c>
      <c r="G4624" t="s">
        <v>1011</v>
      </c>
      <c r="H4624" t="s">
        <v>1006</v>
      </c>
      <c r="I4624" t="s">
        <v>1007</v>
      </c>
      <c r="J4624">
        <v>100</v>
      </c>
      <c r="K4624">
        <v>6584</v>
      </c>
      <c r="L4624">
        <v>3889.0311000000002</v>
      </c>
      <c r="M4624">
        <v>848.02</v>
      </c>
      <c r="N4624">
        <v>65.84</v>
      </c>
      <c r="O4624" s="32">
        <f t="shared" si="1224"/>
        <v>5735.98</v>
      </c>
      <c r="P4624" s="32">
        <f t="shared" si="1225"/>
        <v>1846.9488999999994</v>
      </c>
      <c r="Q4624">
        <v>762869</v>
      </c>
      <c r="R4624" t="s">
        <v>281</v>
      </c>
      <c r="S4624" t="s">
        <v>292</v>
      </c>
      <c r="T4624" t="str">
        <f t="shared" si="1226"/>
        <v>VEN</v>
      </c>
      <c r="U4624" t="s">
        <v>293</v>
      </c>
      <c r="V4624" s="33">
        <f t="shared" si="1227"/>
        <v>6584</v>
      </c>
      <c r="W4624">
        <f t="shared" si="1228"/>
        <v>100</v>
      </c>
      <c r="X4624" s="33">
        <f t="shared" si="1229"/>
        <v>5735.98</v>
      </c>
      <c r="Y4624" s="33">
        <f t="shared" si="1230"/>
        <v>848.02</v>
      </c>
      <c r="Z4624" s="45">
        <f t="shared" si="1231"/>
        <v>0.27748312575941669</v>
      </c>
      <c r="AA4624" s="33">
        <f t="shared" si="1232"/>
        <v>1826.9488999999994</v>
      </c>
      <c r="AB4624" s="45">
        <f t="shared" si="1233"/>
        <v>0.31850684625818076</v>
      </c>
      <c r="AC4624" s="33">
        <f>IFERROR($X4624/VLOOKUP(CONCATENATE("USD",C4624),[1]GEINDICE!AR$1:AS$65536,2,0),"")</f>
        <v>1078.4755386755912</v>
      </c>
      <c r="AD4624" s="33">
        <f>IFERROR($AA4624/VLOOKUP(CONCATENATE("USD",C4624),[1]GEINDICE!AR$1:AS$65536,2,0),"")</f>
        <v>343.50184259015521</v>
      </c>
      <c r="AE4624" s="33">
        <f>IFERROR($X4624/VLOOKUP(CONCATENATE("EUR",C4624),[1]GEINDICE!AR$1:AS$65536,2,0),"")</f>
        <v>919.02137340981176</v>
      </c>
      <c r="AF4624" s="33">
        <f>IFERROR($AA4624/VLOOKUP(CONCATENATE("EUR",C4624),[1]GEINDICE!AR$1:AS$65536,2,0),"")</f>
        <v>292.714599288621</v>
      </c>
      <c r="AG4624" s="48" t="str">
        <f>VLOOKUP(E4624,[1]Apresentação!AW$1:AX$65536,2,0)</f>
        <v xml:space="preserve">                    4 - CERAMIC AUXILIARIES</v>
      </c>
      <c r="AH4624" s="48" t="str">
        <f t="shared" si="1234"/>
        <v xml:space="preserve">         5101000348 - TRUKALIN 713</v>
      </c>
      <c r="AI4624" s="49" t="str">
        <f t="shared" si="1235"/>
        <v xml:space="preserve">     K00195 - ALLMATER PRODUTOS QUIMICOS E MINERAIS LTDA-ME</v>
      </c>
      <c r="AJ4624" t="str">
        <f t="shared" si="1236"/>
        <v xml:space="preserve">     93 - RESALES</v>
      </c>
      <c r="AK4624" t="str">
        <f t="shared" si="1237"/>
        <v/>
      </c>
      <c r="AL4624">
        <f t="shared" si="1238"/>
        <v>9</v>
      </c>
      <c r="AM4624" t="str">
        <f t="shared" si="1239"/>
        <v>2025 9</v>
      </c>
      <c r="AN4624" t="str">
        <f t="shared" si="1240"/>
        <v xml:space="preserve">ALLMATER </v>
      </c>
    </row>
    <row r="4625" spans="1:40" x14ac:dyDescent="0.35">
      <c r="A4625">
        <v>84807</v>
      </c>
      <c r="B4625" t="s">
        <v>274</v>
      </c>
      <c r="C4625" s="31">
        <v>45987</v>
      </c>
      <c r="D4625" t="s">
        <v>275</v>
      </c>
      <c r="E4625" t="s">
        <v>276</v>
      </c>
      <c r="F4625" t="s">
        <v>1010</v>
      </c>
      <c r="G4625" t="s">
        <v>1011</v>
      </c>
      <c r="H4625" t="s">
        <v>1006</v>
      </c>
      <c r="I4625" t="s">
        <v>1007</v>
      </c>
      <c r="J4625">
        <v>100</v>
      </c>
      <c r="K4625">
        <v>6584</v>
      </c>
      <c r="L4625">
        <v>3889.0311000000002</v>
      </c>
      <c r="M4625">
        <v>848.02</v>
      </c>
      <c r="N4625">
        <v>65.84</v>
      </c>
      <c r="O4625" s="32">
        <f t="shared" si="1224"/>
        <v>5735.98</v>
      </c>
      <c r="P4625" s="32">
        <f t="shared" si="1225"/>
        <v>1846.9488999999994</v>
      </c>
      <c r="Q4625">
        <v>768387</v>
      </c>
      <c r="R4625" t="s">
        <v>281</v>
      </c>
      <c r="S4625" t="s">
        <v>292</v>
      </c>
      <c r="T4625" t="str">
        <f t="shared" si="1226"/>
        <v>VEN</v>
      </c>
      <c r="U4625" t="s">
        <v>293</v>
      </c>
      <c r="V4625" s="33">
        <f t="shared" si="1227"/>
        <v>6584</v>
      </c>
      <c r="W4625">
        <f t="shared" si="1228"/>
        <v>100</v>
      </c>
      <c r="X4625" s="33">
        <f t="shared" si="1229"/>
        <v>5735.98</v>
      </c>
      <c r="Y4625" s="33">
        <f t="shared" si="1230"/>
        <v>848.02</v>
      </c>
      <c r="Z4625" s="45">
        <f t="shared" si="1231"/>
        <v>0.27748312575941669</v>
      </c>
      <c r="AA4625" s="33">
        <f t="shared" si="1232"/>
        <v>1826.9488999999994</v>
      </c>
      <c r="AB4625" s="45">
        <f t="shared" si="1233"/>
        <v>0.31850684625818076</v>
      </c>
      <c r="AC4625" s="33" t="str">
        <f>IFERROR($X4625/VLOOKUP(CONCATENATE("USD",C4625),[1]GEINDICE!AR$1:AS$65536,2,0),"")</f>
        <v/>
      </c>
      <c r="AD4625" s="33" t="str">
        <f>IFERROR($AA4625/VLOOKUP(CONCATENATE("USD",C4625),[1]GEINDICE!AR$1:AS$65536,2,0),"")</f>
        <v/>
      </c>
      <c r="AE4625" s="33" t="str">
        <f>IFERROR($X4625/VLOOKUP(CONCATENATE("EUR",C4625),[1]GEINDICE!AR$1:AS$65536,2,0),"")</f>
        <v/>
      </c>
      <c r="AF4625" s="33" t="str">
        <f>IFERROR($AA4625/VLOOKUP(CONCATENATE("EUR",C4625),[1]GEINDICE!AR$1:AS$65536,2,0),"")</f>
        <v/>
      </c>
      <c r="AG4625" s="48" t="str">
        <f>VLOOKUP(E4625,[1]Apresentação!AW$1:AX$65536,2,0)</f>
        <v xml:space="preserve">                    4 - CERAMIC AUXILIARIES</v>
      </c>
      <c r="AH4625" s="48" t="str">
        <f t="shared" si="1234"/>
        <v xml:space="preserve">         5101000348 - TRUKALIN 713</v>
      </c>
      <c r="AI4625" s="49" t="str">
        <f t="shared" si="1235"/>
        <v xml:space="preserve">     K00195 - ALLMATER PRODUTOS QUIMICOS E MINERAIS LTDA-ME</v>
      </c>
      <c r="AJ4625" t="str">
        <f t="shared" si="1236"/>
        <v xml:space="preserve">     93 - RESALES</v>
      </c>
      <c r="AK4625" t="str">
        <f t="shared" si="1237"/>
        <v/>
      </c>
      <c r="AL4625">
        <f t="shared" si="1238"/>
        <v>11</v>
      </c>
      <c r="AM4625" t="str">
        <f t="shared" si="1239"/>
        <v>2025 11</v>
      </c>
      <c r="AN4625" t="str">
        <f t="shared" si="1240"/>
        <v xml:space="preserve">ALLMATER </v>
      </c>
    </row>
    <row r="4626" spans="1:40" x14ac:dyDescent="0.35">
      <c r="A4626">
        <v>80881</v>
      </c>
      <c r="B4626" t="s">
        <v>274</v>
      </c>
      <c r="C4626" s="31">
        <v>45672</v>
      </c>
      <c r="D4626" t="s">
        <v>275</v>
      </c>
      <c r="E4626" t="s">
        <v>276</v>
      </c>
      <c r="F4626" t="s">
        <v>858</v>
      </c>
      <c r="G4626" t="s">
        <v>859</v>
      </c>
      <c r="H4626" t="s">
        <v>1056</v>
      </c>
      <c r="I4626" t="s">
        <v>1057</v>
      </c>
      <c r="J4626">
        <v>300</v>
      </c>
      <c r="K4626">
        <v>11397</v>
      </c>
      <c r="L4626">
        <v>5984.1541200000001</v>
      </c>
      <c r="M4626">
        <v>1467.94</v>
      </c>
      <c r="N4626">
        <v>37.99</v>
      </c>
      <c r="O4626" s="32">
        <f t="shared" si="1224"/>
        <v>9929.06</v>
      </c>
      <c r="P4626" s="32">
        <f t="shared" si="1225"/>
        <v>3944.9058799999993</v>
      </c>
      <c r="Q4626">
        <v>707129</v>
      </c>
      <c r="R4626" t="s">
        <v>281</v>
      </c>
      <c r="S4626" t="s">
        <v>292</v>
      </c>
      <c r="T4626" t="str">
        <f t="shared" si="1226"/>
        <v>VEN</v>
      </c>
      <c r="U4626" t="s">
        <v>293</v>
      </c>
      <c r="V4626" s="33">
        <f t="shared" si="1227"/>
        <v>11397</v>
      </c>
      <c r="W4626">
        <f t="shared" si="1228"/>
        <v>300</v>
      </c>
      <c r="X4626" s="33">
        <f t="shared" si="1229"/>
        <v>9929.06</v>
      </c>
      <c r="Y4626" s="33">
        <f t="shared" si="1230"/>
        <v>1467.94</v>
      </c>
      <c r="Z4626" s="45">
        <f t="shared" si="1231"/>
        <v>0.34087092041765371</v>
      </c>
      <c r="AA4626" s="33">
        <f t="shared" si="1232"/>
        <v>3884.9058799999993</v>
      </c>
      <c r="AB4626" s="45">
        <f t="shared" si="1233"/>
        <v>0.39126623064016125</v>
      </c>
      <c r="AC4626" s="33">
        <f>IFERROR($X4626/VLOOKUP(CONCATENATE("USD",C4626),[1]GEINDICE!AR$1:AS$65536,2,0),"")</f>
        <v>1644.510326780065</v>
      </c>
      <c r="AD4626" s="33">
        <f>IFERROR($AA4626/VLOOKUP(CONCATENATE("USD",C4626),[1]GEINDICE!AR$1:AS$65536,2,0),"")</f>
        <v>643.44135680805596</v>
      </c>
      <c r="AE4626" s="33">
        <f>IFERROR($X4626/VLOOKUP(CONCATENATE("EUR",C4626),[1]GEINDICE!AR$1:AS$65536,2,0),"")</f>
        <v>1595.5167038935576</v>
      </c>
      <c r="AF4626" s="33">
        <f>IFERROR($AA4626/VLOOKUP(CONCATENATE("EUR",C4626),[1]GEINDICE!AR$1:AS$65536,2,0),"")</f>
        <v>624.2718066558466</v>
      </c>
      <c r="AG4626" s="48" t="str">
        <f>VLOOKUP(E4626,[1]Apresentação!AW$1:AX$65536,2,0)</f>
        <v xml:space="preserve">                    4 - CERAMIC AUXILIARIES</v>
      </c>
      <c r="AH4626" s="48" t="str">
        <f t="shared" si="1234"/>
        <v xml:space="preserve">         5117000116 - ZUSOPLAST 076</v>
      </c>
      <c r="AI4626" s="49" t="str">
        <f t="shared" si="1235"/>
        <v xml:space="preserve">     K00394 - SOLCERA DO BRASIL MATERIAIS AVANÇADOS LTDA.</v>
      </c>
      <c r="AJ4626" t="str">
        <f t="shared" si="1236"/>
        <v xml:space="preserve">     93 - RESALES</v>
      </c>
      <c r="AK4626" t="str">
        <f t="shared" si="1237"/>
        <v/>
      </c>
      <c r="AL4626">
        <f t="shared" si="1238"/>
        <v>1</v>
      </c>
      <c r="AM4626" t="str">
        <f t="shared" si="1239"/>
        <v>2025 1</v>
      </c>
      <c r="AN4626" t="str">
        <f t="shared" si="1240"/>
        <v xml:space="preserve">SOLCERA </v>
      </c>
    </row>
    <row r="4627" spans="1:40" x14ac:dyDescent="0.35">
      <c r="A4627">
        <v>83100</v>
      </c>
      <c r="B4627" t="s">
        <v>274</v>
      </c>
      <c r="C4627" s="31">
        <v>45852</v>
      </c>
      <c r="D4627" t="s">
        <v>275</v>
      </c>
      <c r="E4627" t="s">
        <v>276</v>
      </c>
      <c r="F4627" t="s">
        <v>858</v>
      </c>
      <c r="G4627" t="s">
        <v>859</v>
      </c>
      <c r="H4627" t="s">
        <v>1056</v>
      </c>
      <c r="I4627" t="s">
        <v>1057</v>
      </c>
      <c r="J4627">
        <v>300</v>
      </c>
      <c r="K4627">
        <v>11397</v>
      </c>
      <c r="L4627">
        <v>6009.2004900000002</v>
      </c>
      <c r="M4627">
        <v>1467.94</v>
      </c>
      <c r="N4627">
        <v>37.99</v>
      </c>
      <c r="O4627" s="32">
        <f t="shared" si="1224"/>
        <v>9929.06</v>
      </c>
      <c r="P4627" s="32">
        <f t="shared" si="1225"/>
        <v>3919.8595099999993</v>
      </c>
      <c r="Q4627">
        <v>743715</v>
      </c>
      <c r="R4627" t="s">
        <v>281</v>
      </c>
      <c r="S4627" t="s">
        <v>292</v>
      </c>
      <c r="T4627" t="str">
        <f t="shared" si="1226"/>
        <v>VEN</v>
      </c>
      <c r="U4627" t="s">
        <v>293</v>
      </c>
      <c r="V4627" s="33">
        <f t="shared" si="1227"/>
        <v>11397</v>
      </c>
      <c r="W4627">
        <f t="shared" si="1228"/>
        <v>300</v>
      </c>
      <c r="X4627" s="33">
        <f t="shared" si="1229"/>
        <v>9929.06</v>
      </c>
      <c r="Y4627" s="33">
        <f t="shared" si="1230"/>
        <v>1467.94</v>
      </c>
      <c r="Z4627" s="45">
        <f t="shared" si="1231"/>
        <v>0.33867329209441077</v>
      </c>
      <c r="AA4627" s="33">
        <f t="shared" si="1232"/>
        <v>3859.8595099999993</v>
      </c>
      <c r="AB4627" s="45">
        <f t="shared" si="1233"/>
        <v>0.38874369879928206</v>
      </c>
      <c r="AC4627" s="33">
        <f>IFERROR($X4627/VLOOKUP(CONCATENATE("USD",C4627),[1]GEINDICE!AR$1:AS$65536,2,0),"")</f>
        <v>1785.9627664358304</v>
      </c>
      <c r="AD4627" s="33">
        <f>IFERROR($AA4627/VLOOKUP(CONCATENATE("USD",C4627),[1]GEINDICE!AR$1:AS$65536,2,0),"")</f>
        <v>694.28177174206303</v>
      </c>
      <c r="AE4627" s="33">
        <f>IFERROR($X4627/VLOOKUP(CONCATENATE("EUR",C4627),[1]GEINDICE!AR$1:AS$65536,2,0),"")</f>
        <v>1530.1371551856989</v>
      </c>
      <c r="AF4627" s="33">
        <f>IFERROR($AA4627/VLOOKUP(CONCATENATE("EUR",C4627),[1]GEINDICE!AR$1:AS$65536,2,0),"")</f>
        <v>594.83117737709961</v>
      </c>
      <c r="AG4627" s="48" t="str">
        <f>VLOOKUP(E4627,[1]Apresentação!AW$1:AX$65536,2,0)</f>
        <v xml:space="preserve">                    4 - CERAMIC AUXILIARIES</v>
      </c>
      <c r="AH4627" s="48" t="str">
        <f t="shared" si="1234"/>
        <v xml:space="preserve">         5117000116 - ZUSOPLAST 076</v>
      </c>
      <c r="AI4627" s="49" t="str">
        <f t="shared" si="1235"/>
        <v xml:space="preserve">     K00394 - SOLCERA DO BRASIL MATERIAIS AVANÇADOS LTDA.</v>
      </c>
      <c r="AJ4627" t="str">
        <f t="shared" si="1236"/>
        <v xml:space="preserve">     93 - RESALES</v>
      </c>
      <c r="AK4627" t="str">
        <f t="shared" si="1237"/>
        <v/>
      </c>
      <c r="AL4627">
        <f t="shared" si="1238"/>
        <v>7</v>
      </c>
      <c r="AM4627" t="str">
        <f t="shared" si="1239"/>
        <v>2025 7</v>
      </c>
      <c r="AN4627" t="str">
        <f t="shared" si="1240"/>
        <v xml:space="preserve">SOLCERA </v>
      </c>
    </row>
    <row r="4628" spans="1:40" x14ac:dyDescent="0.35">
      <c r="A4628">
        <v>84453</v>
      </c>
      <c r="B4628" t="s">
        <v>274</v>
      </c>
      <c r="C4628" s="31">
        <v>45961</v>
      </c>
      <c r="D4628" t="s">
        <v>275</v>
      </c>
      <c r="E4628" t="s">
        <v>276</v>
      </c>
      <c r="F4628" t="s">
        <v>858</v>
      </c>
      <c r="G4628" t="s">
        <v>859</v>
      </c>
      <c r="H4628" t="s">
        <v>1056</v>
      </c>
      <c r="I4628" t="s">
        <v>1057</v>
      </c>
      <c r="J4628">
        <v>300</v>
      </c>
      <c r="K4628">
        <v>11397</v>
      </c>
      <c r="L4628">
        <v>6037.3842599999998</v>
      </c>
      <c r="M4628">
        <v>1467.94</v>
      </c>
      <c r="N4628">
        <v>37.99</v>
      </c>
      <c r="O4628" s="32">
        <f t="shared" si="1224"/>
        <v>9929.06</v>
      </c>
      <c r="P4628" s="32">
        <f t="shared" si="1225"/>
        <v>3891.6757399999997</v>
      </c>
      <c r="Q4628">
        <v>765851</v>
      </c>
      <c r="R4628" t="s">
        <v>281</v>
      </c>
      <c r="S4628" t="s">
        <v>292</v>
      </c>
      <c r="T4628" t="str">
        <f t="shared" si="1226"/>
        <v>VEN</v>
      </c>
      <c r="U4628" t="s">
        <v>293</v>
      </c>
      <c r="V4628" s="33">
        <f t="shared" si="1227"/>
        <v>11397</v>
      </c>
      <c r="W4628">
        <f t="shared" si="1228"/>
        <v>300</v>
      </c>
      <c r="X4628" s="33">
        <f t="shared" si="1229"/>
        <v>9929.06</v>
      </c>
      <c r="Y4628" s="33">
        <f t="shared" si="1230"/>
        <v>1467.94</v>
      </c>
      <c r="Z4628" s="45">
        <f t="shared" si="1231"/>
        <v>0.3362003808019654</v>
      </c>
      <c r="AA4628" s="33">
        <f t="shared" si="1232"/>
        <v>3831.6757399999997</v>
      </c>
      <c r="AB4628" s="45">
        <f t="shared" si="1233"/>
        <v>0.38590518538512203</v>
      </c>
      <c r="AC4628" s="33">
        <f>IFERROR($X4628/VLOOKUP(CONCATENATE("USD",C4628),[1]GEINDICE!AR$1:AS$65536,2,0),"")</f>
        <v>1844.076295897331</v>
      </c>
      <c r="AD4628" s="33">
        <f>IFERROR($AA4628/VLOOKUP(CONCATENATE("USD",C4628),[1]GEINDICE!AR$1:AS$65536,2,0),"")</f>
        <v>711.6386048325686</v>
      </c>
      <c r="AE4628" s="33">
        <f>IFERROR($X4628/VLOOKUP(CONCATENATE("EUR",C4628),[1]GEINDICE!AR$1:AS$65536,2,0),"")</f>
        <v>1597.8532346314771</v>
      </c>
      <c r="AF4628" s="33">
        <f>IFERROR($AA4628/VLOOKUP(CONCATENATE("EUR",C4628),[1]GEINDICE!AR$1:AS$65536,2,0),"")</f>
        <v>616.61984872867708</v>
      </c>
      <c r="AG4628" s="48" t="str">
        <f>VLOOKUP(E4628,[1]Apresentação!AW$1:AX$65536,2,0)</f>
        <v xml:space="preserve">                    4 - CERAMIC AUXILIARIES</v>
      </c>
      <c r="AH4628" s="48" t="str">
        <f t="shared" si="1234"/>
        <v xml:space="preserve">         5117000116 - ZUSOPLAST 076</v>
      </c>
      <c r="AI4628" s="49" t="str">
        <f t="shared" si="1235"/>
        <v xml:space="preserve">     K00394 - SOLCERA DO BRASIL MATERIAIS AVANÇADOS LTDA.</v>
      </c>
      <c r="AJ4628" t="str">
        <f t="shared" si="1236"/>
        <v xml:space="preserve">     93 - RESALES</v>
      </c>
      <c r="AK4628" t="str">
        <f t="shared" si="1237"/>
        <v/>
      </c>
      <c r="AL4628">
        <f t="shared" si="1238"/>
        <v>10</v>
      </c>
      <c r="AM4628" t="str">
        <f t="shared" si="1239"/>
        <v>2025 10</v>
      </c>
      <c r="AN4628" t="str">
        <f t="shared" si="1240"/>
        <v xml:space="preserve">SOLCERA </v>
      </c>
    </row>
    <row r="4629" spans="1:40" x14ac:dyDescent="0.35">
      <c r="A4629">
        <v>81599</v>
      </c>
      <c r="B4629" t="s">
        <v>274</v>
      </c>
      <c r="C4629" s="31">
        <v>45727</v>
      </c>
      <c r="D4629" t="s">
        <v>275</v>
      </c>
      <c r="E4629" t="s">
        <v>276</v>
      </c>
      <c r="F4629" t="s">
        <v>1008</v>
      </c>
      <c r="G4629" t="s">
        <v>1009</v>
      </c>
      <c r="H4629" t="s">
        <v>1058</v>
      </c>
      <c r="I4629" t="s">
        <v>1059</v>
      </c>
      <c r="J4629">
        <v>120</v>
      </c>
      <c r="K4629">
        <v>4695.96</v>
      </c>
      <c r="L4629">
        <v>2128.8602900000001</v>
      </c>
      <c r="M4629">
        <v>604.84</v>
      </c>
      <c r="N4629">
        <v>39.133000000000003</v>
      </c>
      <c r="O4629" s="32">
        <f t="shared" si="1224"/>
        <v>4091.12</v>
      </c>
      <c r="P4629" s="32">
        <f t="shared" si="1225"/>
        <v>1962.2597099999998</v>
      </c>
      <c r="Q4629">
        <v>716600</v>
      </c>
      <c r="R4629" t="s">
        <v>281</v>
      </c>
      <c r="S4629" t="s">
        <v>292</v>
      </c>
      <c r="T4629" t="str">
        <f t="shared" si="1226"/>
        <v>VEN</v>
      </c>
      <c r="U4629" t="s">
        <v>293</v>
      </c>
      <c r="V4629" s="33">
        <f t="shared" si="1227"/>
        <v>4695.96</v>
      </c>
      <c r="W4629">
        <f t="shared" si="1228"/>
        <v>120</v>
      </c>
      <c r="X4629" s="33">
        <f t="shared" si="1229"/>
        <v>4091.12</v>
      </c>
      <c r="Y4629" s="33">
        <f t="shared" si="1230"/>
        <v>604.84</v>
      </c>
      <c r="Z4629" s="45">
        <f t="shared" si="1231"/>
        <v>0.41275047274678656</v>
      </c>
      <c r="AA4629" s="33">
        <f t="shared" si="1232"/>
        <v>1938.2597099999998</v>
      </c>
      <c r="AB4629" s="45">
        <f t="shared" si="1233"/>
        <v>0.47377239240110286</v>
      </c>
      <c r="AC4629" s="33">
        <f>IFERROR($X4629/VLOOKUP(CONCATENATE("USD",C4629),[1]GEINDICE!AR$1:AS$65536,2,0),"")</f>
        <v>701.18260034963839</v>
      </c>
      <c r="AD4629" s="33">
        <f>IFERROR($AA4629/VLOOKUP(CONCATENATE("USD",C4629),[1]GEINDICE!AR$1:AS$65536,2,0),"")</f>
        <v>332.20095807767456</v>
      </c>
      <c r="AE4629" s="33">
        <f>IFERROR($X4629/VLOOKUP(CONCATENATE("EUR",C4629),[1]GEINDICE!AR$1:AS$65536,2,0),"")</f>
        <v>641.69398478550693</v>
      </c>
      <c r="AF4629" s="33">
        <f>IFERROR($AA4629/VLOOKUP(CONCATENATE("EUR",C4629),[1]GEINDICE!AR$1:AS$65536,2,0),"")</f>
        <v>304.01689436122649</v>
      </c>
      <c r="AG4629" s="48" t="str">
        <f>VLOOKUP(E4629,[1]Apresentação!AW$1:AX$65536,2,0)</f>
        <v xml:space="preserve">                    4 - CERAMIC AUXILIARIES</v>
      </c>
      <c r="AH4629" s="48" t="str">
        <f t="shared" si="1234"/>
        <v xml:space="preserve">         5117000817 - ZUSOPLAST 126/3</v>
      </c>
      <c r="AI4629" s="49" t="str">
        <f t="shared" si="1235"/>
        <v xml:space="preserve">     K00065 - INDUSTRIAS BRASILEIRAS DE ARTIGOS REFRATARIOS - IBAR - LTDA</v>
      </c>
      <c r="AJ4629" t="str">
        <f t="shared" si="1236"/>
        <v xml:space="preserve">     93 - RESALES</v>
      </c>
      <c r="AK4629" t="str">
        <f t="shared" si="1237"/>
        <v/>
      </c>
      <c r="AL4629">
        <f t="shared" si="1238"/>
        <v>3</v>
      </c>
      <c r="AM4629" t="str">
        <f t="shared" si="1239"/>
        <v>2025 3</v>
      </c>
      <c r="AN4629" t="str">
        <f t="shared" si="1240"/>
        <v xml:space="preserve">INDUSTRIAS </v>
      </c>
    </row>
    <row r="4630" spans="1:40" x14ac:dyDescent="0.35">
      <c r="A4630">
        <v>80904</v>
      </c>
      <c r="B4630" t="s">
        <v>274</v>
      </c>
      <c r="C4630" s="31">
        <v>45673</v>
      </c>
      <c r="D4630" t="s">
        <v>275</v>
      </c>
      <c r="E4630" t="s">
        <v>276</v>
      </c>
      <c r="F4630" t="s">
        <v>1060</v>
      </c>
      <c r="G4630" t="s">
        <v>1061</v>
      </c>
      <c r="H4630" t="s">
        <v>1058</v>
      </c>
      <c r="I4630" t="s">
        <v>1059</v>
      </c>
      <c r="J4630">
        <v>120</v>
      </c>
      <c r="K4630">
        <v>4817.88</v>
      </c>
      <c r="L4630">
        <v>2128.8602900000001</v>
      </c>
      <c r="M4630">
        <v>620.54999999999995</v>
      </c>
      <c r="N4630">
        <v>40.149000000000001</v>
      </c>
      <c r="O4630" s="32">
        <f t="shared" si="1224"/>
        <v>4197.33</v>
      </c>
      <c r="P4630" s="32">
        <f t="shared" si="1225"/>
        <v>2068.4697099999998</v>
      </c>
      <c r="Q4630">
        <v>707301</v>
      </c>
      <c r="R4630" t="s">
        <v>281</v>
      </c>
      <c r="S4630" t="s">
        <v>292</v>
      </c>
      <c r="T4630" t="str">
        <f t="shared" si="1226"/>
        <v>VEN</v>
      </c>
      <c r="U4630" t="s">
        <v>293</v>
      </c>
      <c r="V4630" s="33">
        <f t="shared" si="1227"/>
        <v>4817.88</v>
      </c>
      <c r="W4630">
        <f t="shared" si="1228"/>
        <v>120</v>
      </c>
      <c r="X4630" s="33">
        <f t="shared" si="1229"/>
        <v>4197.33</v>
      </c>
      <c r="Y4630" s="33">
        <f t="shared" si="1230"/>
        <v>620.54999999999995</v>
      </c>
      <c r="Z4630" s="45">
        <f t="shared" si="1231"/>
        <v>0.42435048403032033</v>
      </c>
      <c r="AA4630" s="33">
        <f t="shared" si="1232"/>
        <v>2044.4697099999998</v>
      </c>
      <c r="AB4630" s="45">
        <f t="shared" si="1233"/>
        <v>0.48708815127712141</v>
      </c>
      <c r="AC4630" s="33">
        <f>IFERROR($X4630/VLOOKUP(CONCATENATE("USD",C4630),[1]GEINDICE!AR$1:AS$65536,2,0),"")</f>
        <v>695.82076191107717</v>
      </c>
      <c r="AD4630" s="33">
        <f>IFERROR($AA4630/VLOOKUP(CONCATENATE("USD",C4630),[1]GEINDICE!AR$1:AS$65536,2,0),"")</f>
        <v>338.92604853950462</v>
      </c>
      <c r="AE4630" s="33">
        <f>IFERROR($X4630/VLOOKUP(CONCATENATE("EUR",C4630),[1]GEINDICE!AR$1:AS$65536,2,0),"")</f>
        <v>675.41999227600411</v>
      </c>
      <c r="AF4630" s="33">
        <f>IFERROR($AA4630/VLOOKUP(CONCATENATE("EUR",C4630),[1]GEINDICE!AR$1:AS$65536,2,0),"")</f>
        <v>328.98907537332644</v>
      </c>
      <c r="AG4630" s="48" t="str">
        <f>VLOOKUP(E4630,[1]Apresentação!AW$1:AX$65536,2,0)</f>
        <v xml:space="preserve">                    4 - CERAMIC AUXILIARIES</v>
      </c>
      <c r="AH4630" s="48" t="str">
        <f t="shared" si="1234"/>
        <v xml:space="preserve">         5117000817 - ZUSOPLAST 126/3</v>
      </c>
      <c r="AI4630" s="49" t="str">
        <f t="shared" si="1235"/>
        <v xml:space="preserve">     K00438 - REFRATARIOS CUMBICA EIRELI</v>
      </c>
      <c r="AJ4630" t="str">
        <f t="shared" si="1236"/>
        <v xml:space="preserve">     93 - RESALES</v>
      </c>
      <c r="AK4630" t="str">
        <f t="shared" si="1237"/>
        <v/>
      </c>
      <c r="AL4630">
        <f t="shared" si="1238"/>
        <v>1</v>
      </c>
      <c r="AM4630" t="str">
        <f t="shared" si="1239"/>
        <v>2025 1</v>
      </c>
      <c r="AN4630" t="str">
        <f t="shared" si="1240"/>
        <v xml:space="preserve">REFRATARIOS </v>
      </c>
    </row>
    <row r="4631" spans="1:40" x14ac:dyDescent="0.35">
      <c r="A4631">
        <v>83309</v>
      </c>
      <c r="B4631" t="s">
        <v>274</v>
      </c>
      <c r="C4631" s="31">
        <v>45868</v>
      </c>
      <c r="D4631" t="s">
        <v>275</v>
      </c>
      <c r="E4631" t="s">
        <v>276</v>
      </c>
      <c r="F4631" t="s">
        <v>1008</v>
      </c>
      <c r="G4631" t="s">
        <v>1009</v>
      </c>
      <c r="H4631" t="s">
        <v>1058</v>
      </c>
      <c r="I4631" t="s">
        <v>1059</v>
      </c>
      <c r="J4631">
        <v>120</v>
      </c>
      <c r="K4631">
        <v>4695.96</v>
      </c>
      <c r="L4631">
        <v>2134.8602700000001</v>
      </c>
      <c r="M4631">
        <v>604.84</v>
      </c>
      <c r="N4631">
        <v>39.133000000000003</v>
      </c>
      <c r="O4631" s="32">
        <f t="shared" si="1224"/>
        <v>4091.12</v>
      </c>
      <c r="P4631" s="32">
        <f t="shared" si="1225"/>
        <v>1956.2597299999998</v>
      </c>
      <c r="Q4631">
        <v>745911</v>
      </c>
      <c r="R4631" t="s">
        <v>281</v>
      </c>
      <c r="S4631" t="s">
        <v>292</v>
      </c>
      <c r="T4631" t="str">
        <f t="shared" si="1226"/>
        <v>VEN</v>
      </c>
      <c r="U4631" t="s">
        <v>293</v>
      </c>
      <c r="V4631" s="33">
        <f t="shared" si="1227"/>
        <v>4695.96</v>
      </c>
      <c r="W4631">
        <f t="shared" si="1228"/>
        <v>120</v>
      </c>
      <c r="X4631" s="33">
        <f t="shared" si="1229"/>
        <v>4091.12</v>
      </c>
      <c r="Y4631" s="33">
        <f t="shared" si="1230"/>
        <v>604.84</v>
      </c>
      <c r="Z4631" s="45">
        <f t="shared" si="1231"/>
        <v>0.41147278298793</v>
      </c>
      <c r="AA4631" s="33">
        <f t="shared" si="1232"/>
        <v>1932.2597299999998</v>
      </c>
      <c r="AB4631" s="45">
        <f t="shared" si="1233"/>
        <v>0.47230580623398966</v>
      </c>
      <c r="AC4631" s="33">
        <f>IFERROR($X4631/VLOOKUP(CONCATENATE("USD",C4631),[1]GEINDICE!AR$1:AS$65536,2,0),"")</f>
        <v>730.11385944248127</v>
      </c>
      <c r="AD4631" s="33">
        <f>IFERROR($AA4631/VLOOKUP(CONCATENATE("USD",C4631),[1]GEINDICE!AR$1:AS$65536,2,0),"")</f>
        <v>344.8370150265909</v>
      </c>
      <c r="AE4631" s="33">
        <f>IFERROR($X4631/VLOOKUP(CONCATENATE("EUR",C4631),[1]GEINDICE!AR$1:AS$65536,2,0),"")</f>
        <v>636.54214186802756</v>
      </c>
      <c r="AF4631" s="33">
        <f>IFERROR($AA4631/VLOOKUP(CONCATENATE("EUR",C4631),[1]GEINDICE!AR$1:AS$65536,2,0),"")</f>
        <v>300.64254951688935</v>
      </c>
      <c r="AG4631" s="48" t="str">
        <f>VLOOKUP(E4631,[1]Apresentação!AW$1:AX$65536,2,0)</f>
        <v xml:space="preserve">                    4 - CERAMIC AUXILIARIES</v>
      </c>
      <c r="AH4631" s="48" t="str">
        <f t="shared" si="1234"/>
        <v xml:space="preserve">         5117000817 - ZUSOPLAST 126/3</v>
      </c>
      <c r="AI4631" s="49" t="str">
        <f t="shared" si="1235"/>
        <v xml:space="preserve">     K00065 - INDUSTRIAS BRASILEIRAS DE ARTIGOS REFRATARIOS - IBAR - LTDA</v>
      </c>
      <c r="AJ4631" t="str">
        <f t="shared" si="1236"/>
        <v xml:space="preserve">     93 - RESALES</v>
      </c>
      <c r="AK4631" t="str">
        <f t="shared" si="1237"/>
        <v/>
      </c>
      <c r="AL4631">
        <f t="shared" si="1238"/>
        <v>7</v>
      </c>
      <c r="AM4631" t="str">
        <f t="shared" si="1239"/>
        <v>2025 7</v>
      </c>
      <c r="AN4631" t="str">
        <f t="shared" si="1240"/>
        <v xml:space="preserve">INDUSTRIAS </v>
      </c>
    </row>
    <row r="4632" spans="1:40" x14ac:dyDescent="0.35">
      <c r="A4632">
        <v>84579</v>
      </c>
      <c r="B4632" t="s">
        <v>274</v>
      </c>
      <c r="C4632" s="31">
        <v>45971</v>
      </c>
      <c r="D4632" t="s">
        <v>275</v>
      </c>
      <c r="E4632" t="s">
        <v>276</v>
      </c>
      <c r="F4632" t="s">
        <v>1060</v>
      </c>
      <c r="G4632" t="s">
        <v>1061</v>
      </c>
      <c r="H4632" t="s">
        <v>1058</v>
      </c>
      <c r="I4632" t="s">
        <v>1059</v>
      </c>
      <c r="J4632">
        <v>120</v>
      </c>
      <c r="K4632">
        <v>4817.88</v>
      </c>
      <c r="L4632">
        <v>2152.03478</v>
      </c>
      <c r="M4632">
        <v>620.54999999999995</v>
      </c>
      <c r="N4632">
        <v>40.149000000000001</v>
      </c>
      <c r="O4632" s="32">
        <f t="shared" si="1224"/>
        <v>4197.33</v>
      </c>
      <c r="P4632" s="32">
        <f t="shared" si="1225"/>
        <v>2045.29522</v>
      </c>
      <c r="Q4632">
        <v>766771</v>
      </c>
      <c r="R4632" t="s">
        <v>281</v>
      </c>
      <c r="S4632" t="s">
        <v>292</v>
      </c>
      <c r="T4632" t="str">
        <f t="shared" si="1226"/>
        <v>VEN</v>
      </c>
      <c r="U4632" t="s">
        <v>293</v>
      </c>
      <c r="V4632" s="33">
        <f t="shared" si="1227"/>
        <v>4817.88</v>
      </c>
      <c r="W4632">
        <f t="shared" si="1228"/>
        <v>120</v>
      </c>
      <c r="X4632" s="33">
        <f t="shared" si="1229"/>
        <v>4197.33</v>
      </c>
      <c r="Y4632" s="33">
        <f t="shared" si="1230"/>
        <v>620.54999999999995</v>
      </c>
      <c r="Z4632" s="45">
        <f t="shared" si="1231"/>
        <v>0.41954038290700474</v>
      </c>
      <c r="AA4632" s="33">
        <f t="shared" si="1232"/>
        <v>2021.29522</v>
      </c>
      <c r="AB4632" s="45">
        <f t="shared" si="1233"/>
        <v>0.48156690562810167</v>
      </c>
      <c r="AC4632" s="33" t="str">
        <f>IFERROR($X4632/VLOOKUP(CONCATENATE("USD",C4632),[1]GEINDICE!AR$1:AS$65536,2,0),"")</f>
        <v/>
      </c>
      <c r="AD4632" s="33" t="str">
        <f>IFERROR($AA4632/VLOOKUP(CONCATENATE("USD",C4632),[1]GEINDICE!AR$1:AS$65536,2,0),"")</f>
        <v/>
      </c>
      <c r="AE4632" s="33" t="str">
        <f>IFERROR($X4632/VLOOKUP(CONCATENATE("EUR",C4632),[1]GEINDICE!AR$1:AS$65536,2,0),"")</f>
        <v/>
      </c>
      <c r="AF4632" s="33" t="str">
        <f>IFERROR($AA4632/VLOOKUP(CONCATENATE("EUR",C4632),[1]GEINDICE!AR$1:AS$65536,2,0),"")</f>
        <v/>
      </c>
      <c r="AG4632" s="48" t="str">
        <f>VLOOKUP(E4632,[1]Apresentação!AW$1:AX$65536,2,0)</f>
        <v xml:space="preserve">                    4 - CERAMIC AUXILIARIES</v>
      </c>
      <c r="AH4632" s="48" t="str">
        <f t="shared" si="1234"/>
        <v xml:space="preserve">         5117000817 - ZUSOPLAST 126/3</v>
      </c>
      <c r="AI4632" s="49" t="str">
        <f t="shared" si="1235"/>
        <v xml:space="preserve">     K00438 - REFRATARIOS CUMBICA EIRELI</v>
      </c>
      <c r="AJ4632" t="str">
        <f t="shared" si="1236"/>
        <v xml:space="preserve">     93 - RESALES</v>
      </c>
      <c r="AK4632" t="str">
        <f t="shared" si="1237"/>
        <v/>
      </c>
      <c r="AL4632">
        <f t="shared" si="1238"/>
        <v>11</v>
      </c>
      <c r="AM4632" t="str">
        <f t="shared" si="1239"/>
        <v>2025 11</v>
      </c>
      <c r="AN4632" t="str">
        <f t="shared" si="1240"/>
        <v xml:space="preserve">REFRATARIOS </v>
      </c>
    </row>
    <row r="4633" spans="1:40" x14ac:dyDescent="0.35">
      <c r="A4633">
        <v>83656</v>
      </c>
      <c r="B4633" t="s">
        <v>274</v>
      </c>
      <c r="C4633" s="31">
        <v>45895</v>
      </c>
      <c r="D4633" t="s">
        <v>275</v>
      </c>
      <c r="E4633" t="s">
        <v>276</v>
      </c>
      <c r="F4633" t="s">
        <v>1060</v>
      </c>
      <c r="G4633" t="s">
        <v>1061</v>
      </c>
      <c r="H4633" t="s">
        <v>1058</v>
      </c>
      <c r="I4633" t="s">
        <v>1059</v>
      </c>
      <c r="J4633">
        <v>120</v>
      </c>
      <c r="K4633">
        <v>4817.88</v>
      </c>
      <c r="L4633">
        <v>2152.03478</v>
      </c>
      <c r="M4633">
        <v>620.54999999999995</v>
      </c>
      <c r="N4633">
        <v>40.149000000000001</v>
      </c>
      <c r="O4633" s="32">
        <f t="shared" si="1224"/>
        <v>4197.33</v>
      </c>
      <c r="P4633" s="32">
        <f t="shared" si="1225"/>
        <v>2045.29522</v>
      </c>
      <c r="Q4633">
        <v>759796</v>
      </c>
      <c r="R4633" t="s">
        <v>281</v>
      </c>
      <c r="S4633" t="s">
        <v>292</v>
      </c>
      <c r="T4633" t="str">
        <f t="shared" si="1226"/>
        <v>VEN</v>
      </c>
      <c r="U4633" t="s">
        <v>293</v>
      </c>
      <c r="V4633" s="33">
        <f t="shared" si="1227"/>
        <v>4817.88</v>
      </c>
      <c r="W4633">
        <f t="shared" si="1228"/>
        <v>120</v>
      </c>
      <c r="X4633" s="33">
        <f t="shared" si="1229"/>
        <v>4197.33</v>
      </c>
      <c r="Y4633" s="33">
        <f t="shared" si="1230"/>
        <v>620.54999999999995</v>
      </c>
      <c r="Z4633" s="45">
        <f t="shared" si="1231"/>
        <v>0.41954038290700474</v>
      </c>
      <c r="AA4633" s="33">
        <f t="shared" si="1232"/>
        <v>2021.29522</v>
      </c>
      <c r="AB4633" s="45">
        <f t="shared" si="1233"/>
        <v>0.48156690562810167</v>
      </c>
      <c r="AC4633" s="33">
        <f>IFERROR($X4633/VLOOKUP(CONCATENATE("USD",C4633),[1]GEINDICE!AR$1:AS$65536,2,0),"")</f>
        <v>774.15802869895606</v>
      </c>
      <c r="AD4633" s="33">
        <f>IFERROR($AA4633/VLOOKUP(CONCATENATE("USD",C4633),[1]GEINDICE!AR$1:AS$65536,2,0),"")</f>
        <v>372.80888634770741</v>
      </c>
      <c r="AE4633" s="33">
        <f>IFERROR($X4633/VLOOKUP(CONCATENATE("EUR",C4633),[1]GEINDICE!AR$1:AS$65536,2,0),"")</f>
        <v>664.06094261711519</v>
      </c>
      <c r="AF4633" s="33">
        <f>IFERROR($AA4633/VLOOKUP(CONCATENATE("EUR",C4633),[1]GEINDICE!AR$1:AS$65536,2,0),"")</f>
        <v>319.78977328460451</v>
      </c>
      <c r="AG4633" s="48" t="str">
        <f>VLOOKUP(E4633,[1]Apresentação!AW$1:AX$65536,2,0)</f>
        <v xml:space="preserve">                    4 - CERAMIC AUXILIARIES</v>
      </c>
      <c r="AH4633" s="48" t="str">
        <f t="shared" si="1234"/>
        <v xml:space="preserve">         5117000817 - ZUSOPLAST 126/3</v>
      </c>
      <c r="AI4633" s="49" t="str">
        <f t="shared" si="1235"/>
        <v xml:space="preserve">     K00438 - REFRATARIOS CUMBICA EIRELI</v>
      </c>
      <c r="AJ4633" t="str">
        <f t="shared" si="1236"/>
        <v xml:space="preserve">     93 - RESALES</v>
      </c>
      <c r="AK4633" t="str">
        <f t="shared" si="1237"/>
        <v/>
      </c>
      <c r="AL4633">
        <f t="shared" si="1238"/>
        <v>8</v>
      </c>
      <c r="AM4633" t="str">
        <f t="shared" si="1239"/>
        <v>2025 8</v>
      </c>
      <c r="AN4633" t="str">
        <f t="shared" si="1240"/>
        <v xml:space="preserve">REFRATARIOS </v>
      </c>
    </row>
    <row r="4634" spans="1:40" x14ac:dyDescent="0.35">
      <c r="A4634">
        <v>83540</v>
      </c>
      <c r="B4634" t="s">
        <v>274</v>
      </c>
      <c r="C4634" s="31">
        <v>45887</v>
      </c>
      <c r="D4634" t="s">
        <v>275</v>
      </c>
      <c r="E4634" t="s">
        <v>276</v>
      </c>
      <c r="F4634" t="s">
        <v>858</v>
      </c>
      <c r="G4634" t="s">
        <v>859</v>
      </c>
      <c r="H4634" t="s">
        <v>1058</v>
      </c>
      <c r="I4634" t="s">
        <v>1059</v>
      </c>
      <c r="J4634">
        <v>120</v>
      </c>
      <c r="K4634">
        <v>4879</v>
      </c>
      <c r="L4634">
        <v>2151.73522</v>
      </c>
      <c r="M4634">
        <v>628.41</v>
      </c>
      <c r="N4634">
        <v>40.658300000000004</v>
      </c>
      <c r="O4634" s="32">
        <f t="shared" si="1224"/>
        <v>4250.59</v>
      </c>
      <c r="P4634" s="32">
        <f t="shared" si="1225"/>
        <v>2098.8547800000001</v>
      </c>
      <c r="Q4634">
        <v>757271</v>
      </c>
      <c r="R4634" t="s">
        <v>281</v>
      </c>
      <c r="S4634" t="s">
        <v>292</v>
      </c>
      <c r="T4634" t="str">
        <f t="shared" si="1226"/>
        <v>VEN</v>
      </c>
      <c r="U4634" t="s">
        <v>293</v>
      </c>
      <c r="V4634" s="33">
        <f t="shared" si="1227"/>
        <v>4879</v>
      </c>
      <c r="W4634">
        <f t="shared" si="1228"/>
        <v>120</v>
      </c>
      <c r="X4634" s="33">
        <f t="shared" si="1229"/>
        <v>4250.59</v>
      </c>
      <c r="Y4634" s="33">
        <f t="shared" si="1230"/>
        <v>628.41</v>
      </c>
      <c r="Z4634" s="45">
        <f t="shared" si="1231"/>
        <v>0.42526230375076862</v>
      </c>
      <c r="AA4634" s="33">
        <f t="shared" si="1232"/>
        <v>2074.8547800000001</v>
      </c>
      <c r="AB4634" s="45">
        <f t="shared" si="1233"/>
        <v>0.4881333603099805</v>
      </c>
      <c r="AC4634" s="33">
        <f>IFERROR($X4634/VLOOKUP(CONCATENATE("USD",C4634),[1]GEINDICE!AR$1:AS$65536,2,0),"")</f>
        <v>784.89336164712392</v>
      </c>
      <c r="AD4634" s="33">
        <f>IFERROR($AA4634/VLOOKUP(CONCATENATE("USD",C4634),[1]GEINDICE!AR$1:AS$65536,2,0),"")</f>
        <v>383.13263410580737</v>
      </c>
      <c r="AE4634" s="33">
        <f>IFERROR($X4634/VLOOKUP(CONCATENATE("EUR",C4634),[1]GEINDICE!AR$1:AS$65536,2,0),"")</f>
        <v>672.74266812275448</v>
      </c>
      <c r="AF4634" s="33">
        <f>IFERROR($AA4634/VLOOKUP(CONCATENATE("EUR",C4634),[1]GEINDICE!AR$1:AS$65536,2,0),"")</f>
        <v>328.38813921466215</v>
      </c>
      <c r="AG4634" s="48" t="str">
        <f>VLOOKUP(E4634,[1]Apresentação!AW$1:AX$65536,2,0)</f>
        <v xml:space="preserve">                    4 - CERAMIC AUXILIARIES</v>
      </c>
      <c r="AH4634" s="48" t="str">
        <f t="shared" si="1234"/>
        <v xml:space="preserve">         5117000817 - ZUSOPLAST 126/3</v>
      </c>
      <c r="AI4634" s="49" t="str">
        <f t="shared" si="1235"/>
        <v xml:space="preserve">     K00394 - SOLCERA DO BRASIL MATERIAIS AVANÇADOS LTDA.</v>
      </c>
      <c r="AJ4634" t="str">
        <f t="shared" si="1236"/>
        <v xml:space="preserve">     93 - RESALES</v>
      </c>
      <c r="AK4634" t="str">
        <f t="shared" si="1237"/>
        <v/>
      </c>
      <c r="AL4634">
        <f t="shared" si="1238"/>
        <v>8</v>
      </c>
      <c r="AM4634" t="str">
        <f t="shared" si="1239"/>
        <v>2025 8</v>
      </c>
      <c r="AN4634" t="str">
        <f t="shared" si="1240"/>
        <v xml:space="preserve">SOLCERA </v>
      </c>
    </row>
    <row r="4635" spans="1:40" x14ac:dyDescent="0.35">
      <c r="A4635">
        <v>84754</v>
      </c>
      <c r="B4635" t="s">
        <v>274</v>
      </c>
      <c r="C4635" s="31">
        <v>45982</v>
      </c>
      <c r="D4635" t="s">
        <v>275</v>
      </c>
      <c r="E4635" t="s">
        <v>276</v>
      </c>
      <c r="F4635" t="s">
        <v>858</v>
      </c>
      <c r="G4635" t="s">
        <v>859</v>
      </c>
      <c r="H4635" t="s">
        <v>1058</v>
      </c>
      <c r="I4635" t="s">
        <v>1059</v>
      </c>
      <c r="J4635">
        <v>120</v>
      </c>
      <c r="K4635">
        <v>4760.76</v>
      </c>
      <c r="L4635">
        <v>2160.3804700000001</v>
      </c>
      <c r="M4635">
        <v>613.19000000000005</v>
      </c>
      <c r="N4635">
        <v>39.672979999999995</v>
      </c>
      <c r="O4635" s="32">
        <f t="shared" si="1224"/>
        <v>4147.57</v>
      </c>
      <c r="P4635" s="32">
        <f t="shared" si="1225"/>
        <v>1987.1895299999996</v>
      </c>
      <c r="Q4635">
        <v>768063</v>
      </c>
      <c r="R4635" t="s">
        <v>281</v>
      </c>
      <c r="S4635" t="s">
        <v>292</v>
      </c>
      <c r="T4635" t="str">
        <f t="shared" si="1226"/>
        <v>VEN</v>
      </c>
      <c r="U4635" t="s">
        <v>293</v>
      </c>
      <c r="V4635" s="33">
        <f t="shared" si="1227"/>
        <v>4760.76</v>
      </c>
      <c r="W4635">
        <f t="shared" si="1228"/>
        <v>120</v>
      </c>
      <c r="X4635" s="33">
        <f t="shared" si="1229"/>
        <v>4147.57</v>
      </c>
      <c r="Y4635" s="33">
        <f t="shared" si="1230"/>
        <v>613.19000000000005</v>
      </c>
      <c r="Z4635" s="45">
        <f t="shared" si="1231"/>
        <v>0.41236893479192388</v>
      </c>
      <c r="AA4635" s="33">
        <f t="shared" si="1232"/>
        <v>1963.1895299999996</v>
      </c>
      <c r="AB4635" s="45">
        <f t="shared" si="1233"/>
        <v>0.47333487560185838</v>
      </c>
      <c r="AC4635" s="33" t="str">
        <f>IFERROR($X4635/VLOOKUP(CONCATENATE("USD",C4635),[1]GEINDICE!AR$1:AS$65536,2,0),"")</f>
        <v/>
      </c>
      <c r="AD4635" s="33" t="str">
        <f>IFERROR($AA4635/VLOOKUP(CONCATENATE("USD",C4635),[1]GEINDICE!AR$1:AS$65536,2,0),"")</f>
        <v/>
      </c>
      <c r="AE4635" s="33" t="str">
        <f>IFERROR($X4635/VLOOKUP(CONCATENATE("EUR",C4635),[1]GEINDICE!AR$1:AS$65536,2,0),"")</f>
        <v/>
      </c>
      <c r="AF4635" s="33" t="str">
        <f>IFERROR($AA4635/VLOOKUP(CONCATENATE("EUR",C4635),[1]GEINDICE!AR$1:AS$65536,2,0),"")</f>
        <v/>
      </c>
      <c r="AG4635" s="48" t="str">
        <f>VLOOKUP(E4635,[1]Apresentação!AW$1:AX$65536,2,0)</f>
        <v xml:space="preserve">                    4 - CERAMIC AUXILIARIES</v>
      </c>
      <c r="AH4635" s="48" t="str">
        <f t="shared" si="1234"/>
        <v xml:space="preserve">         5117000817 - ZUSOPLAST 126/3</v>
      </c>
      <c r="AI4635" s="49" t="str">
        <f t="shared" si="1235"/>
        <v xml:space="preserve">     K00394 - SOLCERA DO BRASIL MATERIAIS AVANÇADOS LTDA.</v>
      </c>
      <c r="AJ4635" t="str">
        <f t="shared" si="1236"/>
        <v xml:space="preserve">     93 - RESALES</v>
      </c>
      <c r="AK4635" t="str">
        <f t="shared" si="1237"/>
        <v/>
      </c>
      <c r="AL4635">
        <f t="shared" si="1238"/>
        <v>11</v>
      </c>
      <c r="AM4635" t="str">
        <f t="shared" si="1239"/>
        <v>2025 11</v>
      </c>
      <c r="AN4635" t="str">
        <f t="shared" si="1240"/>
        <v xml:space="preserve">SOLCERA </v>
      </c>
    </row>
    <row r="4636" spans="1:40" x14ac:dyDescent="0.35">
      <c r="A4636">
        <v>84579</v>
      </c>
      <c r="B4636" t="s">
        <v>274</v>
      </c>
      <c r="C4636" s="31">
        <v>45971</v>
      </c>
      <c r="D4636" t="s">
        <v>275</v>
      </c>
      <c r="E4636" t="s">
        <v>276</v>
      </c>
      <c r="F4636" t="s">
        <v>1060</v>
      </c>
      <c r="G4636" t="s">
        <v>1061</v>
      </c>
      <c r="H4636" t="s">
        <v>1062</v>
      </c>
      <c r="I4636" t="s">
        <v>1063</v>
      </c>
      <c r="J4636">
        <v>60</v>
      </c>
      <c r="K4636">
        <v>1684.8</v>
      </c>
      <c r="L4636">
        <v>803.47338000000002</v>
      </c>
      <c r="M4636">
        <v>217</v>
      </c>
      <c r="N4636">
        <v>28.080000000000002</v>
      </c>
      <c r="O4636" s="32">
        <f t="shared" si="1224"/>
        <v>1467.8</v>
      </c>
      <c r="P4636" s="32">
        <f t="shared" si="1225"/>
        <v>664.32661999999993</v>
      </c>
      <c r="Q4636">
        <v>766772</v>
      </c>
      <c r="R4636" t="s">
        <v>281</v>
      </c>
      <c r="S4636" t="s">
        <v>292</v>
      </c>
      <c r="T4636" t="str">
        <f t="shared" si="1226"/>
        <v>VEN</v>
      </c>
      <c r="U4636" t="s">
        <v>293</v>
      </c>
      <c r="V4636" s="33">
        <f t="shared" si="1227"/>
        <v>1684.8</v>
      </c>
      <c r="W4636">
        <f t="shared" si="1228"/>
        <v>60</v>
      </c>
      <c r="X4636" s="33">
        <f t="shared" si="1229"/>
        <v>1467.8</v>
      </c>
      <c r="Y4636" s="33">
        <f t="shared" si="1230"/>
        <v>217</v>
      </c>
      <c r="Z4636" s="45">
        <f t="shared" si="1231"/>
        <v>0.38718341642924975</v>
      </c>
      <c r="AA4636" s="33">
        <f t="shared" si="1232"/>
        <v>652.32661999999993</v>
      </c>
      <c r="AB4636" s="45">
        <f t="shared" si="1233"/>
        <v>0.44442473088976697</v>
      </c>
      <c r="AC4636" s="33" t="str">
        <f>IFERROR($X4636/VLOOKUP(CONCATENATE("USD",C4636),[1]GEINDICE!AR$1:AS$65536,2,0),"")</f>
        <v/>
      </c>
      <c r="AD4636" s="33" t="str">
        <f>IFERROR($AA4636/VLOOKUP(CONCATENATE("USD",C4636),[1]GEINDICE!AR$1:AS$65536,2,0),"")</f>
        <v/>
      </c>
      <c r="AE4636" s="33" t="str">
        <f>IFERROR($X4636/VLOOKUP(CONCATENATE("EUR",C4636),[1]GEINDICE!AR$1:AS$65536,2,0),"")</f>
        <v/>
      </c>
      <c r="AF4636" s="33" t="str">
        <f>IFERROR($AA4636/VLOOKUP(CONCATENATE("EUR",C4636),[1]GEINDICE!AR$1:AS$65536,2,0),"")</f>
        <v/>
      </c>
      <c r="AG4636" s="48" t="str">
        <f>VLOOKUP(E4636,[1]Apresentação!AW$1:AX$65536,2,0)</f>
        <v xml:space="preserve">                    4 - CERAMIC AUXILIARIES</v>
      </c>
      <c r="AH4636" s="48" t="str">
        <f t="shared" si="1234"/>
        <v xml:space="preserve">         5117000049 - ZUSOPLAST 9002</v>
      </c>
      <c r="AI4636" s="49" t="str">
        <f t="shared" si="1235"/>
        <v xml:space="preserve">     K00438 - REFRATARIOS CUMBICA EIRELI</v>
      </c>
      <c r="AJ4636" t="str">
        <f t="shared" si="1236"/>
        <v xml:space="preserve">     93 - RESALES</v>
      </c>
      <c r="AK4636" t="str">
        <f t="shared" si="1237"/>
        <v/>
      </c>
      <c r="AL4636">
        <f t="shared" si="1238"/>
        <v>11</v>
      </c>
      <c r="AM4636" t="str">
        <f t="shared" si="1239"/>
        <v>2025 11</v>
      </c>
      <c r="AN4636" t="str">
        <f t="shared" si="1240"/>
        <v xml:space="preserve">REFRATARIOS </v>
      </c>
    </row>
    <row r="4637" spans="1:40" x14ac:dyDescent="0.35">
      <c r="A4637">
        <v>82980</v>
      </c>
      <c r="B4637" t="s">
        <v>274</v>
      </c>
      <c r="C4637" s="31">
        <v>45841</v>
      </c>
      <c r="D4637" t="s">
        <v>275</v>
      </c>
      <c r="E4637" t="s">
        <v>276</v>
      </c>
      <c r="F4637" t="s">
        <v>412</v>
      </c>
      <c r="G4637" t="s">
        <v>413</v>
      </c>
      <c r="H4637" t="s">
        <v>1062</v>
      </c>
      <c r="I4637" t="s">
        <v>1063</v>
      </c>
      <c r="J4637">
        <v>200</v>
      </c>
      <c r="K4637">
        <v>6527.26</v>
      </c>
      <c r="L4637">
        <v>2674.6943200000001</v>
      </c>
      <c r="M4637">
        <v>840.71</v>
      </c>
      <c r="N4637">
        <v>32.636310000000002</v>
      </c>
      <c r="O4637" s="32">
        <f t="shared" si="1224"/>
        <v>5686.55</v>
      </c>
      <c r="P4637" s="32">
        <f t="shared" si="1225"/>
        <v>3011.8556800000001</v>
      </c>
      <c r="Q4637">
        <v>742749</v>
      </c>
      <c r="R4637" t="s">
        <v>281</v>
      </c>
      <c r="S4637" t="s">
        <v>292</v>
      </c>
      <c r="T4637" t="str">
        <f t="shared" si="1226"/>
        <v>VEN</v>
      </c>
      <c r="U4637" t="s">
        <v>293</v>
      </c>
      <c r="V4637" s="33">
        <f t="shared" si="1227"/>
        <v>6527.26</v>
      </c>
      <c r="W4637">
        <f t="shared" si="1228"/>
        <v>200</v>
      </c>
      <c r="X4637" s="33">
        <f t="shared" si="1229"/>
        <v>5686.55</v>
      </c>
      <c r="Y4637" s="33">
        <f t="shared" si="1230"/>
        <v>840.71</v>
      </c>
      <c r="Z4637" s="45">
        <f t="shared" si="1231"/>
        <v>0.45529911172528748</v>
      </c>
      <c r="AA4637" s="33">
        <f t="shared" si="1232"/>
        <v>2971.8556800000001</v>
      </c>
      <c r="AB4637" s="45">
        <f t="shared" si="1233"/>
        <v>0.52261136893195348</v>
      </c>
      <c r="AC4637" s="33">
        <f>IFERROR($X4637/VLOOKUP(CONCATENATE("USD",C4637),[1]GEINDICE!AR$1:AS$65536,2,0),"")</f>
        <v>1049.0241292798112</v>
      </c>
      <c r="AD4637" s="33">
        <f>IFERROR($AA4637/VLOOKUP(CONCATENATE("USD",C4637),[1]GEINDICE!AR$1:AS$65536,2,0),"")</f>
        <v>548.23193624557268</v>
      </c>
      <c r="AE4637" s="33">
        <f>IFERROR($X4637/VLOOKUP(CONCATENATE("EUR",C4637),[1]GEINDICE!AR$1:AS$65536,2,0),"")</f>
        <v>892.17578210800468</v>
      </c>
      <c r="AF4637" s="33">
        <f>IFERROR($AA4637/VLOOKUP(CONCATENATE("EUR",C4637),[1]GEINDICE!AR$1:AS$65536,2,0),"")</f>
        <v>466.26120681540056</v>
      </c>
      <c r="AG4637" s="48" t="str">
        <f>VLOOKUP(E4637,[1]Apresentação!AW$1:AX$65536,2,0)</f>
        <v xml:space="preserve">                    4 - CERAMIC AUXILIARIES</v>
      </c>
      <c r="AH4637" s="48" t="str">
        <f t="shared" si="1234"/>
        <v xml:space="preserve">         5117000049 - ZUSOPLAST 9002</v>
      </c>
      <c r="AI4637" s="49" t="str">
        <f t="shared" si="1235"/>
        <v xml:space="preserve">     K00161 - CERAMICA ATLAS LTDA</v>
      </c>
      <c r="AJ4637" t="str">
        <f t="shared" si="1236"/>
        <v xml:space="preserve">     93 - RESALES</v>
      </c>
      <c r="AK4637" t="str">
        <f t="shared" si="1237"/>
        <v/>
      </c>
      <c r="AL4637">
        <f t="shared" si="1238"/>
        <v>7</v>
      </c>
      <c r="AM4637" t="str">
        <f t="shared" si="1239"/>
        <v>2025 7</v>
      </c>
      <c r="AN4637" t="str">
        <f t="shared" si="1240"/>
        <v xml:space="preserve">CERAMICA </v>
      </c>
    </row>
    <row r="4638" spans="1:40" x14ac:dyDescent="0.35">
      <c r="A4638">
        <v>84056</v>
      </c>
      <c r="B4638" t="s">
        <v>274</v>
      </c>
      <c r="C4638" s="31">
        <v>45930</v>
      </c>
      <c r="D4638" t="s">
        <v>275</v>
      </c>
      <c r="E4638" t="s">
        <v>276</v>
      </c>
      <c r="F4638" t="s">
        <v>858</v>
      </c>
      <c r="G4638" t="s">
        <v>859</v>
      </c>
      <c r="H4638" t="s">
        <v>1064</v>
      </c>
      <c r="I4638" t="s">
        <v>1065</v>
      </c>
      <c r="J4638">
        <v>30</v>
      </c>
      <c r="K4638">
        <v>760.2</v>
      </c>
      <c r="L4638">
        <v>695.61749999999995</v>
      </c>
      <c r="M4638">
        <v>97.91</v>
      </c>
      <c r="N4638">
        <v>25.34</v>
      </c>
      <c r="O4638" s="32">
        <f t="shared" si="1224"/>
        <v>662.29000000000008</v>
      </c>
      <c r="P4638" s="32">
        <f t="shared" si="1225"/>
        <v>-33.327499999999873</v>
      </c>
      <c r="Q4638">
        <v>762874</v>
      </c>
      <c r="R4638" t="s">
        <v>281</v>
      </c>
      <c r="S4638" t="s">
        <v>292</v>
      </c>
      <c r="T4638" t="str">
        <f t="shared" si="1226"/>
        <v>VEN</v>
      </c>
      <c r="U4638" t="s">
        <v>293</v>
      </c>
      <c r="V4638" s="33">
        <f t="shared" si="1227"/>
        <v>760.2</v>
      </c>
      <c r="W4638">
        <f t="shared" si="1228"/>
        <v>30</v>
      </c>
      <c r="X4638" s="33">
        <f t="shared" si="1229"/>
        <v>662.29000000000008</v>
      </c>
      <c r="Y4638" s="33">
        <f t="shared" si="1230"/>
        <v>97.91</v>
      </c>
      <c r="Z4638" s="45">
        <f t="shared" si="1231"/>
        <v>-5.1733096553538374E-2</v>
      </c>
      <c r="AA4638" s="33">
        <f t="shared" si="1232"/>
        <v>-39.327499999999873</v>
      </c>
      <c r="AB4638" s="45">
        <f t="shared" si="1233"/>
        <v>-5.9381086835072053E-2</v>
      </c>
      <c r="AC4638" s="33">
        <f>IFERROR($X4638/VLOOKUP(CONCATENATE("USD",C4638),[1]GEINDICE!AR$1:AS$65536,2,0),"")</f>
        <v>124.52337081186779</v>
      </c>
      <c r="AD4638" s="33">
        <f>IFERROR($AA4638/VLOOKUP(CONCATENATE("USD",C4638),[1]GEINDICE!AR$1:AS$65536,2,0),"")</f>
        <v>-7.3943330951753978</v>
      </c>
      <c r="AE4638" s="33">
        <f>IFERROR($X4638/VLOOKUP(CONCATENATE("EUR",C4638),[1]GEINDICE!AR$1:AS$65536,2,0),"")</f>
        <v>106.11241067709169</v>
      </c>
      <c r="AF4638" s="33">
        <f>IFERROR($AA4638/VLOOKUP(CONCATENATE("EUR",C4638),[1]GEINDICE!AR$1:AS$65536,2,0),"")</f>
        <v>-6.3010702726952079</v>
      </c>
      <c r="AG4638" s="48" t="str">
        <f>VLOOKUP(E4638,[1]Apresentação!AW$1:AX$65536,2,0)</f>
        <v xml:space="preserve">                    4 - CERAMIC AUXILIARIES</v>
      </c>
      <c r="AH4638" s="48" t="str">
        <f t="shared" si="1234"/>
        <v xml:space="preserve">         5101000380 - ZUSOPLAST G 112</v>
      </c>
      <c r="AI4638" s="49" t="str">
        <f t="shared" si="1235"/>
        <v xml:space="preserve">     K00394 - SOLCERA DO BRASIL MATERIAIS AVANÇADOS LTDA.</v>
      </c>
      <c r="AJ4638" t="str">
        <f t="shared" si="1236"/>
        <v xml:space="preserve">     93 - RESALES</v>
      </c>
      <c r="AK4638" t="str">
        <f t="shared" si="1237"/>
        <v/>
      </c>
      <c r="AL4638">
        <f t="shared" si="1238"/>
        <v>9</v>
      </c>
      <c r="AM4638" t="str">
        <f t="shared" si="1239"/>
        <v>2025 9</v>
      </c>
      <c r="AN4638" t="str">
        <f t="shared" si="1240"/>
        <v xml:space="preserve">SOLCERA </v>
      </c>
    </row>
    <row r="4639" spans="1:40" x14ac:dyDescent="0.35">
      <c r="A4639">
        <v>84379</v>
      </c>
      <c r="B4639" t="s">
        <v>274</v>
      </c>
      <c r="C4639" s="31">
        <v>45957</v>
      </c>
      <c r="D4639" t="s">
        <v>357</v>
      </c>
      <c r="E4639" t="s">
        <v>358</v>
      </c>
      <c r="F4639" t="s">
        <v>359</v>
      </c>
      <c r="G4639" t="s">
        <v>360</v>
      </c>
      <c r="H4639" t="s">
        <v>361</v>
      </c>
      <c r="I4639" t="s">
        <v>362</v>
      </c>
      <c r="J4639">
        <v>1080</v>
      </c>
      <c r="K4639">
        <v>36371.07</v>
      </c>
      <c r="L4639">
        <v>18882.79</v>
      </c>
      <c r="M4639">
        <v>4684.59</v>
      </c>
      <c r="N4639">
        <v>33.676919999999996</v>
      </c>
      <c r="O4639" s="32">
        <f t="shared" si="1224"/>
        <v>31686.48</v>
      </c>
      <c r="P4639" s="32">
        <f t="shared" si="1225"/>
        <v>12803.689999999999</v>
      </c>
      <c r="Q4639">
        <v>765376</v>
      </c>
      <c r="R4639" t="s">
        <v>281</v>
      </c>
      <c r="S4639" t="s">
        <v>292</v>
      </c>
      <c r="T4639" t="str">
        <f t="shared" si="1226"/>
        <v>VEN</v>
      </c>
      <c r="U4639" t="s">
        <v>293</v>
      </c>
      <c r="V4639" s="33">
        <f t="shared" si="1227"/>
        <v>36371.07</v>
      </c>
      <c r="W4639">
        <f t="shared" si="1228"/>
        <v>1080</v>
      </c>
      <c r="X4639" s="33">
        <f t="shared" si="1229"/>
        <v>31686.48</v>
      </c>
      <c r="Y4639" s="33">
        <f t="shared" si="1230"/>
        <v>4684.59</v>
      </c>
      <c r="Z4639" s="45">
        <f t="shared" si="1231"/>
        <v>0.34609072540345936</v>
      </c>
      <c r="AA4639" s="33">
        <f t="shared" si="1232"/>
        <v>12587.689999999999</v>
      </c>
      <c r="AB4639" s="45">
        <f t="shared" si="1233"/>
        <v>0.39725744229084453</v>
      </c>
      <c r="AC4639" s="33">
        <f>IFERROR($X4639/VLOOKUP(CONCATENATE("USD",C4639),[1]GEINDICE!AR$1:AS$65536,2,0),"")</f>
        <v>5895.8172075022321</v>
      </c>
      <c r="AD4639" s="33">
        <f>IFERROR($AA4639/VLOOKUP(CONCATENATE("USD",C4639),[1]GEINDICE!AR$1:AS$65536,2,0),"")</f>
        <v>2342.1572640666859</v>
      </c>
      <c r="AE4639" s="33">
        <f>IFERROR($X4639/VLOOKUP(CONCATENATE("EUR",C4639),[1]GEINDICE!AR$1:AS$65536,2,0),"")</f>
        <v>5066.8372323584435</v>
      </c>
      <c r="AF4639" s="33">
        <f>IFERROR($AA4639/VLOOKUP(CONCATENATE("EUR",C4639),[1]GEINDICE!AR$1:AS$65536,2,0),"")</f>
        <v>2012.8387994307368</v>
      </c>
      <c r="AG4639" s="48" t="str">
        <f>VLOOKUP(E4639,[1]Apresentação!AW$1:AX$65536,2,0)</f>
        <v xml:space="preserve">                    7 - PERSONAL CARE</v>
      </c>
      <c r="AH4639" s="48" t="str">
        <f t="shared" si="1234"/>
        <v xml:space="preserve">         5907000015 - CUBLEN D3217 S</v>
      </c>
      <c r="AI4639" s="49" t="str">
        <f t="shared" si="1235"/>
        <v xml:space="preserve">     H00060 - INDUSTRIA QUIMICA ANASTACIO S A</v>
      </c>
      <c r="AJ4639" t="str">
        <f t="shared" si="1236"/>
        <v xml:space="preserve">     93 - RESALES</v>
      </c>
      <c r="AK4639" t="str">
        <f t="shared" si="1237"/>
        <v/>
      </c>
      <c r="AL4639">
        <f t="shared" si="1238"/>
        <v>10</v>
      </c>
      <c r="AM4639" t="str">
        <f t="shared" si="1239"/>
        <v>2025 10</v>
      </c>
      <c r="AN4639" t="str">
        <f t="shared" si="1240"/>
        <v xml:space="preserve">INDUSTRIA </v>
      </c>
    </row>
    <row r="4640" spans="1:40" x14ac:dyDescent="0.35">
      <c r="A4640">
        <v>84124</v>
      </c>
      <c r="B4640" t="s">
        <v>274</v>
      </c>
      <c r="C4640" s="31">
        <v>45936</v>
      </c>
      <c r="D4640" t="s">
        <v>357</v>
      </c>
      <c r="E4640" t="s">
        <v>358</v>
      </c>
      <c r="F4640" t="s">
        <v>776</v>
      </c>
      <c r="G4640" t="s">
        <v>777</v>
      </c>
      <c r="H4640" t="s">
        <v>778</v>
      </c>
      <c r="I4640" t="s">
        <v>779</v>
      </c>
      <c r="J4640">
        <v>500</v>
      </c>
      <c r="K4640">
        <v>23189.100000000002</v>
      </c>
      <c r="L4640">
        <v>-16552.439999999999</v>
      </c>
      <c r="M4640">
        <v>2986.76</v>
      </c>
      <c r="N4640">
        <v>46.378189999999996</v>
      </c>
      <c r="O4640" s="32">
        <f t="shared" si="1224"/>
        <v>26175.86</v>
      </c>
      <c r="P4640" s="32">
        <f t="shared" si="1225"/>
        <v>42728.3</v>
      </c>
      <c r="Q4640">
        <v>763377</v>
      </c>
      <c r="R4640" t="s">
        <v>488</v>
      </c>
      <c r="S4640" t="s">
        <v>489</v>
      </c>
      <c r="T4640" t="str">
        <f t="shared" si="1226"/>
        <v>DEV</v>
      </c>
      <c r="U4640" t="s">
        <v>490</v>
      </c>
      <c r="V4640" s="33">
        <f t="shared" si="1227"/>
        <v>-23189.100000000002</v>
      </c>
      <c r="W4640">
        <f t="shared" si="1228"/>
        <v>-500</v>
      </c>
      <c r="X4640" s="33">
        <f t="shared" si="1229"/>
        <v>-20202.340000000004</v>
      </c>
      <c r="Y4640" s="33">
        <f t="shared" si="1230"/>
        <v>-2986.76</v>
      </c>
      <c r="Z4640" s="45">
        <f t="shared" si="1231"/>
        <v>0.15308485452216794</v>
      </c>
      <c r="AA4640" s="33">
        <f t="shared" si="1232"/>
        <v>-3549.9000000000051</v>
      </c>
      <c r="AB4640" s="45">
        <f t="shared" si="1233"/>
        <v>0.17571726839564153</v>
      </c>
      <c r="AC4640" s="33">
        <f>IFERROR($X4640/VLOOKUP(CONCATENATE("USD",C4640),[1]GEINDICE!AR$1:AS$65536,2,0),"")</f>
        <v>-3795.5773494156997</v>
      </c>
      <c r="AD4640" s="33">
        <f>IFERROR($AA4640/VLOOKUP(CONCATENATE("USD",C4640),[1]GEINDICE!AR$1:AS$65536,2,0),"")</f>
        <v>-666.94848382369605</v>
      </c>
      <c r="AE4640" s="33">
        <f>IFERROR($X4640/VLOOKUP(CONCATENATE("EUR",C4640),[1]GEINDICE!AR$1:AS$65536,2,0),"")</f>
        <v>-3241.8665853619405</v>
      </c>
      <c r="AF4640" s="33">
        <f>IFERROR($AA4640/VLOOKUP(CONCATENATE("EUR",C4640),[1]GEINDICE!AR$1:AS$65536,2,0),"")</f>
        <v>-569.65194088290593</v>
      </c>
      <c r="AG4640" s="48" t="str">
        <f>VLOOKUP(E4640,[1]Apresentação!AW$1:AX$65536,2,0)</f>
        <v xml:space="preserve">                    7 - PERSONAL CARE</v>
      </c>
      <c r="AH4640" s="48" t="str">
        <f t="shared" si="1234"/>
        <v xml:space="preserve">         5903000006 - OXETAL VD 20</v>
      </c>
      <c r="AI4640" s="49" t="str">
        <f t="shared" si="1235"/>
        <v xml:space="preserve">     H00049 - GALDERMA BRASIL LTDA</v>
      </c>
      <c r="AJ4640" t="str">
        <f t="shared" si="1236"/>
        <v xml:space="preserve">     93 - RESALES</v>
      </c>
      <c r="AK4640" t="str">
        <f t="shared" si="1237"/>
        <v/>
      </c>
      <c r="AL4640">
        <f t="shared" si="1238"/>
        <v>10</v>
      </c>
      <c r="AM4640" t="str">
        <f t="shared" si="1239"/>
        <v>2025 10</v>
      </c>
      <c r="AN4640" t="str">
        <f t="shared" si="1240"/>
        <v xml:space="preserve">GALDERMA </v>
      </c>
    </row>
    <row r="4641" spans="1:40" x14ac:dyDescent="0.35">
      <c r="A4641">
        <v>84076</v>
      </c>
      <c r="B4641" t="s">
        <v>274</v>
      </c>
      <c r="C4641" s="31">
        <v>45931</v>
      </c>
      <c r="D4641" t="s">
        <v>357</v>
      </c>
      <c r="E4641" t="s">
        <v>358</v>
      </c>
      <c r="F4641" t="s">
        <v>776</v>
      </c>
      <c r="G4641" t="s">
        <v>777</v>
      </c>
      <c r="H4641" t="s">
        <v>778</v>
      </c>
      <c r="I4641" t="s">
        <v>779</v>
      </c>
      <c r="J4641">
        <v>500</v>
      </c>
      <c r="K4641">
        <v>23189.100000000002</v>
      </c>
      <c r="L4641">
        <v>16552.439999999999</v>
      </c>
      <c r="M4641">
        <v>2986.76</v>
      </c>
      <c r="N4641">
        <v>46.378189999999996</v>
      </c>
      <c r="O4641" s="32">
        <f t="shared" si="1224"/>
        <v>20202.340000000004</v>
      </c>
      <c r="P4641" s="32">
        <f t="shared" si="1225"/>
        <v>3649.9000000000051</v>
      </c>
      <c r="Q4641">
        <v>763018</v>
      </c>
      <c r="R4641" t="s">
        <v>281</v>
      </c>
      <c r="S4641" t="s">
        <v>292</v>
      </c>
      <c r="T4641" t="str">
        <f t="shared" si="1226"/>
        <v>VEN</v>
      </c>
      <c r="U4641" t="s">
        <v>293</v>
      </c>
      <c r="V4641" s="33">
        <f t="shared" si="1227"/>
        <v>23189.100000000002</v>
      </c>
      <c r="W4641">
        <f t="shared" si="1228"/>
        <v>500</v>
      </c>
      <c r="X4641" s="33">
        <f t="shared" si="1229"/>
        <v>20202.340000000004</v>
      </c>
      <c r="Y4641" s="33">
        <f t="shared" si="1230"/>
        <v>2986.76</v>
      </c>
      <c r="Z4641" s="45">
        <f t="shared" si="1231"/>
        <v>0.15308485452216794</v>
      </c>
      <c r="AA4641" s="33">
        <f t="shared" si="1232"/>
        <v>3549.9000000000051</v>
      </c>
      <c r="AB4641" s="45">
        <f t="shared" si="1233"/>
        <v>0.17571726839564153</v>
      </c>
      <c r="AC4641" s="33">
        <f>IFERROR($X4641/VLOOKUP(CONCATENATE("USD",C4641),[1]GEINDICE!AR$1:AS$65536,2,0),"")</f>
        <v>3796.8613742294397</v>
      </c>
      <c r="AD4641" s="33">
        <f>IFERROR($AA4641/VLOOKUP(CONCATENATE("USD",C4641),[1]GEINDICE!AR$1:AS$65536,2,0),"")</f>
        <v>667.17410915651874</v>
      </c>
      <c r="AE4641" s="33">
        <f>IFERROR($X4641/VLOOKUP(CONCATENATE("EUR",C4641),[1]GEINDICE!AR$1:AS$65536,2,0),"")</f>
        <v>3238.80017955624</v>
      </c>
      <c r="AF4641" s="33">
        <f>IFERROR($AA4641/VLOOKUP(CONCATENATE("EUR",C4641),[1]GEINDICE!AR$1:AS$65536,2,0),"")</f>
        <v>569.11312043093574</v>
      </c>
      <c r="AG4641" s="48" t="str">
        <f>VLOOKUP(E4641,[1]Apresentação!AW$1:AX$65536,2,0)</f>
        <v xml:space="preserve">                    7 - PERSONAL CARE</v>
      </c>
      <c r="AH4641" s="48" t="str">
        <f t="shared" si="1234"/>
        <v xml:space="preserve">         5903000006 - OXETAL VD 20</v>
      </c>
      <c r="AI4641" s="49" t="str">
        <f t="shared" si="1235"/>
        <v xml:space="preserve">     H00049 - GALDERMA BRASIL LTDA</v>
      </c>
      <c r="AJ4641" t="str">
        <f t="shared" si="1236"/>
        <v xml:space="preserve">     93 - RESALES</v>
      </c>
      <c r="AK4641" t="str">
        <f t="shared" si="1237"/>
        <v/>
      </c>
      <c r="AL4641">
        <f t="shared" si="1238"/>
        <v>10</v>
      </c>
      <c r="AM4641" t="str">
        <f t="shared" si="1239"/>
        <v>2025 10</v>
      </c>
      <c r="AN4641" t="str">
        <f t="shared" si="1240"/>
        <v xml:space="preserve">GALDERMA </v>
      </c>
    </row>
    <row r="4642" spans="1:40" x14ac:dyDescent="0.35">
      <c r="A4642">
        <v>84127</v>
      </c>
      <c r="B4642" t="s">
        <v>274</v>
      </c>
      <c r="C4642" s="31">
        <v>45936</v>
      </c>
      <c r="D4642" t="s">
        <v>357</v>
      </c>
      <c r="E4642" t="s">
        <v>358</v>
      </c>
      <c r="F4642" t="s">
        <v>776</v>
      </c>
      <c r="G4642" t="s">
        <v>777</v>
      </c>
      <c r="H4642" t="s">
        <v>778</v>
      </c>
      <c r="I4642" t="s">
        <v>779</v>
      </c>
      <c r="J4642">
        <v>500</v>
      </c>
      <c r="K4642">
        <v>23189.100000000002</v>
      </c>
      <c r="L4642">
        <v>16552.439999999999</v>
      </c>
      <c r="M4642">
        <v>2986.76</v>
      </c>
      <c r="N4642">
        <v>46.378189999999996</v>
      </c>
      <c r="O4642" s="32">
        <f t="shared" si="1224"/>
        <v>20202.340000000004</v>
      </c>
      <c r="P4642" s="32">
        <f t="shared" si="1225"/>
        <v>3649.9000000000051</v>
      </c>
      <c r="Q4642">
        <v>763384</v>
      </c>
      <c r="R4642" t="s">
        <v>281</v>
      </c>
      <c r="S4642" t="s">
        <v>292</v>
      </c>
      <c r="T4642" t="str">
        <f t="shared" si="1226"/>
        <v>VEN</v>
      </c>
      <c r="U4642" t="s">
        <v>293</v>
      </c>
      <c r="V4642" s="33">
        <f t="shared" si="1227"/>
        <v>23189.100000000002</v>
      </c>
      <c r="W4642">
        <f t="shared" si="1228"/>
        <v>500</v>
      </c>
      <c r="X4642" s="33">
        <f t="shared" si="1229"/>
        <v>20202.340000000004</v>
      </c>
      <c r="Y4642" s="33">
        <f t="shared" si="1230"/>
        <v>2986.76</v>
      </c>
      <c r="Z4642" s="45">
        <f t="shared" si="1231"/>
        <v>0.15308485452216794</v>
      </c>
      <c r="AA4642" s="33">
        <f t="shared" si="1232"/>
        <v>3549.9000000000051</v>
      </c>
      <c r="AB4642" s="45">
        <f t="shared" si="1233"/>
        <v>0.17571726839564153</v>
      </c>
      <c r="AC4642" s="33">
        <f>IFERROR($X4642/VLOOKUP(CONCATENATE("USD",C4642),[1]GEINDICE!AR$1:AS$65536,2,0),"")</f>
        <v>3795.5773494156997</v>
      </c>
      <c r="AD4642" s="33">
        <f>IFERROR($AA4642/VLOOKUP(CONCATENATE("USD",C4642),[1]GEINDICE!AR$1:AS$65536,2,0),"")</f>
        <v>666.94848382369605</v>
      </c>
      <c r="AE4642" s="33">
        <f>IFERROR($X4642/VLOOKUP(CONCATENATE("EUR",C4642),[1]GEINDICE!AR$1:AS$65536,2,0),"")</f>
        <v>3241.8665853619405</v>
      </c>
      <c r="AF4642" s="33">
        <f>IFERROR($AA4642/VLOOKUP(CONCATENATE("EUR",C4642),[1]GEINDICE!AR$1:AS$65536,2,0),"")</f>
        <v>569.65194088290593</v>
      </c>
      <c r="AG4642" s="48" t="str">
        <f>VLOOKUP(E4642,[1]Apresentação!AW$1:AX$65536,2,0)</f>
        <v xml:space="preserve">                    7 - PERSONAL CARE</v>
      </c>
      <c r="AH4642" s="48" t="str">
        <f t="shared" si="1234"/>
        <v xml:space="preserve">         5903000006 - OXETAL VD 20</v>
      </c>
      <c r="AI4642" s="49" t="str">
        <f t="shared" si="1235"/>
        <v xml:space="preserve">     H00049 - GALDERMA BRASIL LTDA</v>
      </c>
      <c r="AJ4642" t="str">
        <f t="shared" si="1236"/>
        <v xml:space="preserve">     93 - RESALES</v>
      </c>
      <c r="AK4642" t="str">
        <f t="shared" si="1237"/>
        <v/>
      </c>
      <c r="AL4642">
        <f t="shared" si="1238"/>
        <v>10</v>
      </c>
      <c r="AM4642" t="str">
        <f t="shared" si="1239"/>
        <v>2025 10</v>
      </c>
      <c r="AN4642" t="str">
        <f t="shared" si="1240"/>
        <v xml:space="preserve">GALDERMA </v>
      </c>
    </row>
    <row r="4643" spans="1:40" x14ac:dyDescent="0.35">
      <c r="A4643">
        <v>81846</v>
      </c>
      <c r="B4643" t="s">
        <v>274</v>
      </c>
      <c r="C4643" s="31">
        <v>45747</v>
      </c>
      <c r="D4643" t="s">
        <v>357</v>
      </c>
      <c r="E4643" t="s">
        <v>358</v>
      </c>
      <c r="F4643" t="s">
        <v>877</v>
      </c>
      <c r="G4643" t="s">
        <v>878</v>
      </c>
      <c r="H4643" t="s">
        <v>879</v>
      </c>
      <c r="I4643" t="s">
        <v>880</v>
      </c>
      <c r="J4643">
        <v>500</v>
      </c>
      <c r="K4643">
        <v>16335.710000000001</v>
      </c>
      <c r="L4643">
        <v>-13046.04667</v>
      </c>
      <c r="M4643">
        <v>2104.04</v>
      </c>
      <c r="N4643">
        <v>32.671410000000002</v>
      </c>
      <c r="O4643" s="32">
        <f t="shared" si="1224"/>
        <v>18439.75</v>
      </c>
      <c r="P4643" s="32">
        <f t="shared" si="1225"/>
        <v>31485.79667</v>
      </c>
      <c r="Q4643">
        <v>724346</v>
      </c>
      <c r="R4643" t="s">
        <v>488</v>
      </c>
      <c r="S4643" t="s">
        <v>489</v>
      </c>
      <c r="T4643" t="str">
        <f t="shared" si="1226"/>
        <v>DEV</v>
      </c>
      <c r="U4643" t="s">
        <v>490</v>
      </c>
      <c r="V4643" s="33">
        <f t="shared" si="1227"/>
        <v>-16335.710000000001</v>
      </c>
      <c r="W4643">
        <f t="shared" si="1228"/>
        <v>-500</v>
      </c>
      <c r="X4643" s="33">
        <f t="shared" si="1229"/>
        <v>-14231.670000000002</v>
      </c>
      <c r="Y4643" s="33">
        <f t="shared" si="1230"/>
        <v>-2104.04</v>
      </c>
      <c r="Z4643" s="45">
        <f t="shared" si="1231"/>
        <v>6.6457064308805811E-2</v>
      </c>
      <c r="AA4643" s="33">
        <f t="shared" si="1232"/>
        <v>-1085.6233300000022</v>
      </c>
      <c r="AB4643" s="45">
        <f t="shared" si="1233"/>
        <v>7.6282216352683979E-2</v>
      </c>
      <c r="AC4643" s="33">
        <f>IFERROR($X4643/VLOOKUP(CONCATENATE("USD",C4643),[1]GEINDICE!AR$1:AS$65536,2,0),"")</f>
        <v>-2478.4350945630595</v>
      </c>
      <c r="AD4643" s="33">
        <f>IFERROR($AA4643/VLOOKUP(CONCATENATE("USD",C4643),[1]GEINDICE!AR$1:AS$65536,2,0),"")</f>
        <v>-189.0605220995441</v>
      </c>
      <c r="AE4643" s="33">
        <f>IFERROR($X4643/VLOOKUP(CONCATENATE("EUR",C4643),[1]GEINDICE!AR$1:AS$65536,2,0),"")</f>
        <v>-2295.6898359492202</v>
      </c>
      <c r="AF4643" s="33">
        <f>IFERROR($AA4643/VLOOKUP(CONCATENATE("EUR",C4643),[1]GEINDICE!AR$1:AS$65536,2,0),"")</f>
        <v>-175.12030874453603</v>
      </c>
      <c r="AG4643" s="48" t="str">
        <f>VLOOKUP(E4643,[1]Apresentação!AW$1:AX$65536,2,0)</f>
        <v xml:space="preserve">                    7 - PERSONAL CARE</v>
      </c>
      <c r="AH4643" s="48" t="str">
        <f t="shared" si="1234"/>
        <v xml:space="preserve">         5901000006 - PROTELAN LS 9011/SL AT HIGH PH</v>
      </c>
      <c r="AI4643" s="49" t="str">
        <f t="shared" si="1235"/>
        <v xml:space="preserve">     H00030 - DELLY KOSMETIC COMERCIO E INDUSTRIA LTDA</v>
      </c>
      <c r="AJ4643" t="str">
        <f t="shared" si="1236"/>
        <v xml:space="preserve">     93 - RESALES</v>
      </c>
      <c r="AK4643" t="str">
        <f t="shared" si="1237"/>
        <v/>
      </c>
      <c r="AL4643">
        <f t="shared" si="1238"/>
        <v>3</v>
      </c>
      <c r="AM4643" t="str">
        <f t="shared" si="1239"/>
        <v>2025 3</v>
      </c>
      <c r="AN4643" t="str">
        <f t="shared" si="1240"/>
        <v xml:space="preserve">DELLY </v>
      </c>
    </row>
    <row r="4644" spans="1:40" x14ac:dyDescent="0.35">
      <c r="A4644">
        <v>81659</v>
      </c>
      <c r="B4644" t="s">
        <v>274</v>
      </c>
      <c r="C4644" s="31">
        <v>45733</v>
      </c>
      <c r="D4644" t="s">
        <v>357</v>
      </c>
      <c r="E4644" t="s">
        <v>358</v>
      </c>
      <c r="F4644" t="s">
        <v>877</v>
      </c>
      <c r="G4644" t="s">
        <v>878</v>
      </c>
      <c r="H4644" t="s">
        <v>879</v>
      </c>
      <c r="I4644" t="s">
        <v>880</v>
      </c>
      <c r="J4644">
        <v>500</v>
      </c>
      <c r="K4644">
        <v>16335.710000000001</v>
      </c>
      <c r="L4644">
        <v>13046.04667</v>
      </c>
      <c r="M4644">
        <v>2104.04</v>
      </c>
      <c r="N4644">
        <v>32.671410000000002</v>
      </c>
      <c r="O4644" s="32">
        <f t="shared" si="1224"/>
        <v>14231.670000000002</v>
      </c>
      <c r="P4644" s="32">
        <f t="shared" si="1225"/>
        <v>1185.6233300000022</v>
      </c>
      <c r="Q4644">
        <v>718819</v>
      </c>
      <c r="R4644" t="s">
        <v>281</v>
      </c>
      <c r="S4644" t="s">
        <v>292</v>
      </c>
      <c r="T4644" t="str">
        <f t="shared" si="1226"/>
        <v>VEN</v>
      </c>
      <c r="U4644" t="s">
        <v>293</v>
      </c>
      <c r="V4644" s="33">
        <f t="shared" si="1227"/>
        <v>16335.710000000001</v>
      </c>
      <c r="W4644">
        <f t="shared" si="1228"/>
        <v>500</v>
      </c>
      <c r="X4644" s="33">
        <f t="shared" si="1229"/>
        <v>14231.670000000002</v>
      </c>
      <c r="Y4644" s="33">
        <f t="shared" si="1230"/>
        <v>2104.04</v>
      </c>
      <c r="Z4644" s="45">
        <f t="shared" si="1231"/>
        <v>6.6457064308805811E-2</v>
      </c>
      <c r="AA4644" s="33">
        <f t="shared" si="1232"/>
        <v>1085.6233300000022</v>
      </c>
      <c r="AB4644" s="45">
        <f t="shared" si="1233"/>
        <v>7.6282216352683979E-2</v>
      </c>
      <c r="AC4644" s="33">
        <f>IFERROR($X4644/VLOOKUP(CONCATENATE("USD",C4644),[1]GEINDICE!AR$1:AS$65536,2,0),"")</f>
        <v>2493.1975053431906</v>
      </c>
      <c r="AD4644" s="33">
        <f>IFERROR($AA4644/VLOOKUP(CONCATENATE("USD",C4644),[1]GEINDICE!AR$1:AS$65536,2,0),"")</f>
        <v>190.18663151256123</v>
      </c>
      <c r="AE4644" s="33">
        <f>IFERROR($X4644/VLOOKUP(CONCATENATE("EUR",C4644),[1]GEINDICE!AR$1:AS$65536,2,0),"")</f>
        <v>2282.7283663485446</v>
      </c>
      <c r="AF4644" s="33">
        <f>IFERROR($AA4644/VLOOKUP(CONCATENATE("EUR",C4644),[1]GEINDICE!AR$1:AS$65536,2,0),"")</f>
        <v>174.13157911620854</v>
      </c>
      <c r="AG4644" s="48" t="str">
        <f>VLOOKUP(E4644,[1]Apresentação!AW$1:AX$65536,2,0)</f>
        <v xml:space="preserve">                    7 - PERSONAL CARE</v>
      </c>
      <c r="AH4644" s="48" t="str">
        <f t="shared" si="1234"/>
        <v xml:space="preserve">         5901000006 - PROTELAN LS 9011/SL AT HIGH PH</v>
      </c>
      <c r="AI4644" s="49" t="str">
        <f t="shared" si="1235"/>
        <v xml:space="preserve">     H00030 - DELLY KOSMETIC COMERCIO E INDUSTRIA LTDA</v>
      </c>
      <c r="AJ4644" t="str">
        <f t="shared" si="1236"/>
        <v xml:space="preserve">     93 - RESALES</v>
      </c>
      <c r="AK4644" t="str">
        <f t="shared" si="1237"/>
        <v/>
      </c>
      <c r="AL4644">
        <f t="shared" si="1238"/>
        <v>3</v>
      </c>
      <c r="AM4644" t="str">
        <f t="shared" si="1239"/>
        <v>2025 3</v>
      </c>
      <c r="AN4644" t="str">
        <f t="shared" si="1240"/>
        <v xml:space="preserve">DELLY </v>
      </c>
    </row>
    <row r="4645" spans="1:40" x14ac:dyDescent="0.35">
      <c r="A4645">
        <v>81890</v>
      </c>
      <c r="B4645" t="s">
        <v>274</v>
      </c>
      <c r="C4645" s="31">
        <v>45749</v>
      </c>
      <c r="D4645" t="s">
        <v>357</v>
      </c>
      <c r="E4645" t="s">
        <v>358</v>
      </c>
      <c r="F4645" t="s">
        <v>877</v>
      </c>
      <c r="G4645" t="s">
        <v>878</v>
      </c>
      <c r="H4645" t="s">
        <v>879</v>
      </c>
      <c r="I4645" t="s">
        <v>880</v>
      </c>
      <c r="J4645">
        <v>250</v>
      </c>
      <c r="K4645">
        <v>8115.51</v>
      </c>
      <c r="L4645">
        <v>6523.02333</v>
      </c>
      <c r="M4645">
        <v>1045.28</v>
      </c>
      <c r="N4645">
        <v>32.462019999999995</v>
      </c>
      <c r="O4645" s="32">
        <f t="shared" si="1224"/>
        <v>7070.2300000000005</v>
      </c>
      <c r="P4645" s="32">
        <f t="shared" si="1225"/>
        <v>547.20667000000049</v>
      </c>
      <c r="Q4645">
        <v>725048</v>
      </c>
      <c r="R4645" t="s">
        <v>281</v>
      </c>
      <c r="S4645" t="s">
        <v>292</v>
      </c>
      <c r="T4645" t="str">
        <f t="shared" si="1226"/>
        <v>VEN</v>
      </c>
      <c r="U4645" t="s">
        <v>293</v>
      </c>
      <c r="V4645" s="33">
        <f t="shared" si="1227"/>
        <v>8115.51</v>
      </c>
      <c r="W4645">
        <f t="shared" si="1228"/>
        <v>250</v>
      </c>
      <c r="X4645" s="33">
        <f t="shared" si="1229"/>
        <v>7070.2300000000005</v>
      </c>
      <c r="Y4645" s="33">
        <f t="shared" si="1230"/>
        <v>1045.28</v>
      </c>
      <c r="Z4645" s="45">
        <f t="shared" si="1231"/>
        <v>6.1266226028924918E-2</v>
      </c>
      <c r="AA4645" s="33">
        <f t="shared" si="1232"/>
        <v>497.20667000000049</v>
      </c>
      <c r="AB4645" s="45">
        <f t="shared" si="1233"/>
        <v>7.0323973901839185E-2</v>
      </c>
      <c r="AC4645" s="33">
        <f>IFERROR($X4645/VLOOKUP(CONCATENATE("USD",C4645),[1]GEINDICE!AR$1:AS$65536,2,0),"")</f>
        <v>1242.0691109042039</v>
      </c>
      <c r="AD4645" s="33">
        <f>IFERROR($AA4645/VLOOKUP(CONCATENATE("USD",C4645),[1]GEINDICE!AR$1:AS$65536,2,0),"")</f>
        <v>87.347235739507838</v>
      </c>
      <c r="AE4645" s="33">
        <f>IFERROR($X4645/VLOOKUP(CONCATENATE("EUR",C4645),[1]GEINDICE!AR$1:AS$65536,2,0),"")</f>
        <v>1142.8666106297687</v>
      </c>
      <c r="AF4645" s="33">
        <f>IFERROR($AA4645/VLOOKUP(CONCATENATE("EUR",C4645),[1]GEINDICE!AR$1:AS$65536,2,0),"")</f>
        <v>80.370921699211252</v>
      </c>
      <c r="AG4645" s="48" t="str">
        <f>VLOOKUP(E4645,[1]Apresentação!AW$1:AX$65536,2,0)</f>
        <v xml:space="preserve">                    7 - PERSONAL CARE</v>
      </c>
      <c r="AH4645" s="48" t="str">
        <f t="shared" si="1234"/>
        <v xml:space="preserve">         5901000006 - PROTELAN LS 9011/SL AT HIGH PH</v>
      </c>
      <c r="AI4645" s="49" t="str">
        <f t="shared" si="1235"/>
        <v xml:space="preserve">     H00030 - DELLY KOSMETIC COMERCIO E INDUSTRIA LTDA</v>
      </c>
      <c r="AJ4645" t="str">
        <f t="shared" si="1236"/>
        <v xml:space="preserve">     93 - RESALES</v>
      </c>
      <c r="AK4645" t="str">
        <f t="shared" si="1237"/>
        <v/>
      </c>
      <c r="AL4645">
        <f t="shared" si="1238"/>
        <v>4</v>
      </c>
      <c r="AM4645" t="str">
        <f t="shared" si="1239"/>
        <v>2025 4</v>
      </c>
      <c r="AN4645" t="str">
        <f t="shared" si="1240"/>
        <v xml:space="preserve">DELLY </v>
      </c>
    </row>
    <row r="4646" spans="1:40" x14ac:dyDescent="0.35">
      <c r="A4646">
        <v>81889</v>
      </c>
      <c r="B4646" t="s">
        <v>274</v>
      </c>
      <c r="C4646" s="31">
        <v>45749</v>
      </c>
      <c r="D4646" t="s">
        <v>357</v>
      </c>
      <c r="E4646" t="s">
        <v>358</v>
      </c>
      <c r="F4646" t="s">
        <v>877</v>
      </c>
      <c r="G4646" t="s">
        <v>878</v>
      </c>
      <c r="H4646" t="s">
        <v>879</v>
      </c>
      <c r="I4646" t="s">
        <v>880</v>
      </c>
      <c r="J4646">
        <v>500</v>
      </c>
      <c r="K4646">
        <v>16231.01</v>
      </c>
      <c r="L4646">
        <v>13046.04667</v>
      </c>
      <c r="M4646">
        <v>2090.5500000000002</v>
      </c>
      <c r="N4646">
        <v>32.462019999999995</v>
      </c>
      <c r="O4646" s="32">
        <f t="shared" si="1224"/>
        <v>14140.46</v>
      </c>
      <c r="P4646" s="32">
        <f t="shared" si="1225"/>
        <v>1094.4133299999994</v>
      </c>
      <c r="Q4646">
        <v>725043</v>
      </c>
      <c r="R4646" t="s">
        <v>281</v>
      </c>
      <c r="S4646" t="s">
        <v>292</v>
      </c>
      <c r="T4646" t="str">
        <f t="shared" si="1226"/>
        <v>VEN</v>
      </c>
      <c r="U4646" t="s">
        <v>293</v>
      </c>
      <c r="V4646" s="33">
        <f t="shared" si="1227"/>
        <v>16231.01</v>
      </c>
      <c r="W4646">
        <f t="shared" si="1228"/>
        <v>500</v>
      </c>
      <c r="X4646" s="33">
        <f t="shared" si="1229"/>
        <v>14140.46</v>
      </c>
      <c r="Y4646" s="33">
        <f t="shared" si="1230"/>
        <v>2090.5500000000002</v>
      </c>
      <c r="Z4646" s="45">
        <f t="shared" si="1231"/>
        <v>6.1266263159224191E-2</v>
      </c>
      <c r="AA4646" s="33">
        <f t="shared" si="1232"/>
        <v>994.41332999999941</v>
      </c>
      <c r="AB4646" s="45">
        <f t="shared" si="1233"/>
        <v>7.0323973194648504E-2</v>
      </c>
      <c r="AC4646" s="33">
        <f>IFERROR($X4646/VLOOKUP(CONCATENATE("USD",C4646),[1]GEINDICE!AR$1:AS$65536,2,0),"")</f>
        <v>2484.1382218084077</v>
      </c>
      <c r="AD4646" s="33">
        <f>IFERROR($AA4646/VLOOKUP(CONCATENATE("USD",C4646),[1]GEINDICE!AR$1:AS$65536,2,0),"")</f>
        <v>174.69446972225626</v>
      </c>
      <c r="AE4646" s="33">
        <f>IFERROR($X4646/VLOOKUP(CONCATENATE("EUR",C4646),[1]GEINDICE!AR$1:AS$65536,2,0),"")</f>
        <v>2285.733221259537</v>
      </c>
      <c r="AF4646" s="33">
        <f>IFERROR($AA4646/VLOOKUP(CONCATENATE("EUR",C4646),[1]GEINDICE!AR$1:AS$65536,2,0),"")</f>
        <v>160.74184178197328</v>
      </c>
      <c r="AG4646" s="48" t="str">
        <f>VLOOKUP(E4646,[1]Apresentação!AW$1:AX$65536,2,0)</f>
        <v xml:space="preserve">                    7 - PERSONAL CARE</v>
      </c>
      <c r="AH4646" s="48" t="str">
        <f t="shared" si="1234"/>
        <v xml:space="preserve">         5901000006 - PROTELAN LS 9011/SL AT HIGH PH</v>
      </c>
      <c r="AI4646" s="49" t="str">
        <f t="shared" si="1235"/>
        <v xml:space="preserve">     H00030 - DELLY KOSMETIC COMERCIO E INDUSTRIA LTDA</v>
      </c>
      <c r="AJ4646" t="str">
        <f t="shared" si="1236"/>
        <v xml:space="preserve">     93 - RESALES</v>
      </c>
      <c r="AK4646" t="str">
        <f t="shared" si="1237"/>
        <v/>
      </c>
      <c r="AL4646">
        <f t="shared" si="1238"/>
        <v>4</v>
      </c>
      <c r="AM4646" t="str">
        <f t="shared" si="1239"/>
        <v>2025 4</v>
      </c>
      <c r="AN4646" t="str">
        <f t="shared" si="1240"/>
        <v xml:space="preserve">DELLY </v>
      </c>
    </row>
    <row r="4647" spans="1:40" x14ac:dyDescent="0.35">
      <c r="A4647">
        <v>83421</v>
      </c>
      <c r="B4647" t="s">
        <v>274</v>
      </c>
      <c r="C4647" s="31">
        <v>45876</v>
      </c>
      <c r="D4647" t="s">
        <v>357</v>
      </c>
      <c r="E4647" t="s">
        <v>358</v>
      </c>
      <c r="F4647" t="s">
        <v>877</v>
      </c>
      <c r="G4647" t="s">
        <v>878</v>
      </c>
      <c r="H4647" t="s">
        <v>879</v>
      </c>
      <c r="I4647" t="s">
        <v>880</v>
      </c>
      <c r="J4647">
        <v>750</v>
      </c>
      <c r="K4647">
        <v>26484.53</v>
      </c>
      <c r="L4647">
        <v>20539.435000000001</v>
      </c>
      <c r="M4647">
        <v>3411.2</v>
      </c>
      <c r="N4647">
        <v>35.3127</v>
      </c>
      <c r="O4647" s="32">
        <f t="shared" si="1224"/>
        <v>23073.329999999998</v>
      </c>
      <c r="P4647" s="32">
        <f t="shared" si="1225"/>
        <v>2533.8949999999968</v>
      </c>
      <c r="Q4647">
        <v>749982</v>
      </c>
      <c r="R4647" t="s">
        <v>281</v>
      </c>
      <c r="S4647" t="s">
        <v>292</v>
      </c>
      <c r="T4647" t="str">
        <f t="shared" si="1226"/>
        <v>VEN</v>
      </c>
      <c r="U4647" t="s">
        <v>293</v>
      </c>
      <c r="V4647" s="33">
        <f t="shared" si="1227"/>
        <v>26484.53</v>
      </c>
      <c r="W4647">
        <f t="shared" si="1228"/>
        <v>750</v>
      </c>
      <c r="X4647" s="33">
        <f t="shared" si="1229"/>
        <v>23073.329999999998</v>
      </c>
      <c r="Y4647" s="33">
        <f t="shared" si="1230"/>
        <v>3411.2</v>
      </c>
      <c r="Z4647" s="45">
        <f t="shared" si="1231"/>
        <v>9.0010847842117533E-2</v>
      </c>
      <c r="AA4647" s="33">
        <f t="shared" si="1232"/>
        <v>2383.8949999999968</v>
      </c>
      <c r="AB4647" s="45">
        <f t="shared" si="1233"/>
        <v>0.10331820331092205</v>
      </c>
      <c r="AC4647" s="33">
        <f>IFERROR($X4647/VLOOKUP(CONCATENATE("USD",C4647),[1]GEINDICE!AR$1:AS$65536,2,0),"")</f>
        <v>4222.9455690178993</v>
      </c>
      <c r="AD4647" s="33">
        <f>IFERROR($AA4647/VLOOKUP(CONCATENATE("USD",C4647),[1]GEINDICE!AR$1:AS$65536,2,0),"")</f>
        <v>436.30714887074873</v>
      </c>
      <c r="AE4647" s="33">
        <f>IFERROR($X4647/VLOOKUP(CONCATENATE("EUR",C4647),[1]GEINDICE!AR$1:AS$65536,2,0),"")</f>
        <v>3627.653921137035</v>
      </c>
      <c r="AF4647" s="33">
        <f>IFERROR($AA4647/VLOOKUP(CONCATENATE("EUR",C4647),[1]GEINDICE!AR$1:AS$65536,2,0),"")</f>
        <v>374.80268536569974</v>
      </c>
      <c r="AG4647" s="48" t="str">
        <f>VLOOKUP(E4647,[1]Apresentação!AW$1:AX$65536,2,0)</f>
        <v xml:space="preserve">                    7 - PERSONAL CARE</v>
      </c>
      <c r="AH4647" s="48" t="str">
        <f t="shared" si="1234"/>
        <v xml:space="preserve">         5901000006 - PROTELAN LS 9011/SL AT HIGH PH</v>
      </c>
      <c r="AI4647" s="49" t="str">
        <f t="shared" si="1235"/>
        <v xml:space="preserve">     H00030 - DELLY KOSMETIC COMERCIO E INDUSTRIA LTDA</v>
      </c>
      <c r="AJ4647" t="str">
        <f t="shared" si="1236"/>
        <v xml:space="preserve">     93 - RESALES</v>
      </c>
      <c r="AK4647" t="str">
        <f t="shared" si="1237"/>
        <v/>
      </c>
      <c r="AL4647">
        <f t="shared" si="1238"/>
        <v>8</v>
      </c>
      <c r="AM4647" t="str">
        <f t="shared" si="1239"/>
        <v>2025 8</v>
      </c>
      <c r="AN4647" t="str">
        <f t="shared" si="1240"/>
        <v xml:space="preserve">DELLY </v>
      </c>
    </row>
    <row r="4648" spans="1:40" x14ac:dyDescent="0.35">
      <c r="A4648">
        <v>83423</v>
      </c>
      <c r="B4648" t="s">
        <v>274</v>
      </c>
      <c r="C4648" s="31">
        <v>45876</v>
      </c>
      <c r="D4648" t="s">
        <v>357</v>
      </c>
      <c r="E4648" t="s">
        <v>358</v>
      </c>
      <c r="F4648" t="s">
        <v>877</v>
      </c>
      <c r="G4648" t="s">
        <v>878</v>
      </c>
      <c r="H4648" t="s">
        <v>879</v>
      </c>
      <c r="I4648" t="s">
        <v>880</v>
      </c>
      <c r="J4648">
        <v>750</v>
      </c>
      <c r="K4648">
        <v>26484.53</v>
      </c>
      <c r="L4648">
        <v>20539.435000000001</v>
      </c>
      <c r="M4648">
        <v>3411.2</v>
      </c>
      <c r="N4648">
        <v>35.3127</v>
      </c>
      <c r="O4648" s="32">
        <f t="shared" si="1224"/>
        <v>23073.329999999998</v>
      </c>
      <c r="P4648" s="32">
        <f t="shared" si="1225"/>
        <v>2533.8949999999968</v>
      </c>
      <c r="Q4648">
        <v>750006</v>
      </c>
      <c r="R4648" t="s">
        <v>281</v>
      </c>
      <c r="S4648" t="s">
        <v>292</v>
      </c>
      <c r="T4648" t="str">
        <f t="shared" si="1226"/>
        <v>VEN</v>
      </c>
      <c r="U4648" t="s">
        <v>293</v>
      </c>
      <c r="V4648" s="33">
        <f t="shared" si="1227"/>
        <v>26484.53</v>
      </c>
      <c r="W4648">
        <f t="shared" si="1228"/>
        <v>750</v>
      </c>
      <c r="X4648" s="33">
        <f t="shared" si="1229"/>
        <v>23073.329999999998</v>
      </c>
      <c r="Y4648" s="33">
        <f t="shared" si="1230"/>
        <v>3411.2</v>
      </c>
      <c r="Z4648" s="45">
        <f t="shared" si="1231"/>
        <v>9.0010847842117533E-2</v>
      </c>
      <c r="AA4648" s="33">
        <f t="shared" si="1232"/>
        <v>2383.8949999999968</v>
      </c>
      <c r="AB4648" s="45">
        <f t="shared" si="1233"/>
        <v>0.10331820331092205</v>
      </c>
      <c r="AC4648" s="33">
        <f>IFERROR($X4648/VLOOKUP(CONCATENATE("USD",C4648),[1]GEINDICE!AR$1:AS$65536,2,0),"")</f>
        <v>4222.9455690178993</v>
      </c>
      <c r="AD4648" s="33">
        <f>IFERROR($AA4648/VLOOKUP(CONCATENATE("USD",C4648),[1]GEINDICE!AR$1:AS$65536,2,0),"")</f>
        <v>436.30714887074873</v>
      </c>
      <c r="AE4648" s="33">
        <f>IFERROR($X4648/VLOOKUP(CONCATENATE("EUR",C4648),[1]GEINDICE!AR$1:AS$65536,2,0),"")</f>
        <v>3627.653921137035</v>
      </c>
      <c r="AF4648" s="33">
        <f>IFERROR($AA4648/VLOOKUP(CONCATENATE("EUR",C4648),[1]GEINDICE!AR$1:AS$65536,2,0),"")</f>
        <v>374.80268536569974</v>
      </c>
      <c r="AG4648" s="48" t="str">
        <f>VLOOKUP(E4648,[1]Apresentação!AW$1:AX$65536,2,0)</f>
        <v xml:space="preserve">                    7 - PERSONAL CARE</v>
      </c>
      <c r="AH4648" s="48" t="str">
        <f t="shared" si="1234"/>
        <v xml:space="preserve">         5901000006 - PROTELAN LS 9011/SL AT HIGH PH</v>
      </c>
      <c r="AI4648" s="49" t="str">
        <f t="shared" si="1235"/>
        <v xml:space="preserve">     H00030 - DELLY KOSMETIC COMERCIO E INDUSTRIA LTDA</v>
      </c>
      <c r="AJ4648" t="str">
        <f t="shared" si="1236"/>
        <v xml:space="preserve">     93 - RESALES</v>
      </c>
      <c r="AK4648" t="str">
        <f t="shared" si="1237"/>
        <v/>
      </c>
      <c r="AL4648">
        <f t="shared" si="1238"/>
        <v>8</v>
      </c>
      <c r="AM4648" t="str">
        <f t="shared" si="1239"/>
        <v>2025 8</v>
      </c>
      <c r="AN4648" t="str">
        <f t="shared" si="1240"/>
        <v xml:space="preserve">DELLY </v>
      </c>
    </row>
    <row r="4649" spans="1:40" x14ac:dyDescent="0.35">
      <c r="A4649">
        <v>82824</v>
      </c>
      <c r="B4649" t="s">
        <v>274</v>
      </c>
      <c r="C4649" s="31">
        <v>45826</v>
      </c>
      <c r="D4649" t="s">
        <v>357</v>
      </c>
      <c r="E4649" t="s">
        <v>358</v>
      </c>
      <c r="F4649" t="s">
        <v>877</v>
      </c>
      <c r="G4649" t="s">
        <v>878</v>
      </c>
      <c r="H4649" t="s">
        <v>879</v>
      </c>
      <c r="I4649" t="s">
        <v>880</v>
      </c>
      <c r="J4649">
        <v>1000</v>
      </c>
      <c r="K4649">
        <v>72355.13</v>
      </c>
      <c r="L4649">
        <v>58373.74</v>
      </c>
      <c r="M4649">
        <v>9319.35</v>
      </c>
      <c r="N4649">
        <v>72.355130000000003</v>
      </c>
      <c r="O4649" s="32">
        <f t="shared" si="1224"/>
        <v>63035.780000000006</v>
      </c>
      <c r="P4649" s="32">
        <f t="shared" si="1225"/>
        <v>4662.0400000000081</v>
      </c>
      <c r="Q4649">
        <v>741691</v>
      </c>
      <c r="R4649" t="s">
        <v>281</v>
      </c>
      <c r="S4649" t="s">
        <v>292</v>
      </c>
      <c r="T4649" t="str">
        <f t="shared" si="1226"/>
        <v>VEN</v>
      </c>
      <c r="U4649" t="s">
        <v>293</v>
      </c>
      <c r="V4649" s="33">
        <f t="shared" si="1227"/>
        <v>72355.13</v>
      </c>
      <c r="W4649">
        <f t="shared" si="1228"/>
        <v>1000</v>
      </c>
      <c r="X4649" s="33">
        <f t="shared" si="1229"/>
        <v>63035.780000000006</v>
      </c>
      <c r="Y4649" s="33">
        <f t="shared" si="1230"/>
        <v>9319.35</v>
      </c>
      <c r="Z4649" s="45">
        <f t="shared" si="1231"/>
        <v>6.1668605944043053E-2</v>
      </c>
      <c r="AA4649" s="33">
        <f t="shared" si="1232"/>
        <v>4462.0400000000081</v>
      </c>
      <c r="AB4649" s="45">
        <f t="shared" si="1233"/>
        <v>7.0785829888993332E-2</v>
      </c>
      <c r="AC4649" s="33">
        <f>IFERROR($X4649/VLOOKUP(CONCATENATE("USD",C4649),[1]GEINDICE!AR$1:AS$65536,2,0),"")</f>
        <v>11486.320814883653</v>
      </c>
      <c r="AD4649" s="33">
        <f>IFERROR($AA4649/VLOOKUP(CONCATENATE("USD",C4649),[1]GEINDICE!AR$1:AS$65536,2,0),"")</f>
        <v>813.06875125275747</v>
      </c>
      <c r="AE4649" s="33">
        <f>IFERROR($X4649/VLOOKUP(CONCATENATE("EUR",C4649),[1]GEINDICE!AR$1:AS$65536,2,0),"")</f>
        <v>9969.9142757726258</v>
      </c>
      <c r="AF4649" s="33">
        <f>IFERROR($AA4649/VLOOKUP(CONCATENATE("EUR",C4649),[1]GEINDICE!AR$1:AS$65536,2,0),"")</f>
        <v>705.72865593268716</v>
      </c>
      <c r="AG4649" s="48" t="str">
        <f>VLOOKUP(E4649,[1]Apresentação!AW$1:AX$65536,2,0)</f>
        <v xml:space="preserve">                    7 - PERSONAL CARE</v>
      </c>
      <c r="AH4649" s="48" t="str">
        <f t="shared" si="1234"/>
        <v xml:space="preserve">         5901000006 - PROTELAN LS 9011/SL AT HIGH PH</v>
      </c>
      <c r="AI4649" s="49" t="str">
        <f t="shared" si="1235"/>
        <v xml:space="preserve">     H00030 - DELLY KOSMETIC COMERCIO E INDUSTRIA LTDA</v>
      </c>
      <c r="AJ4649" t="str">
        <f t="shared" si="1236"/>
        <v xml:space="preserve">     93 - RESALES</v>
      </c>
      <c r="AK4649" t="str">
        <f t="shared" si="1237"/>
        <v/>
      </c>
      <c r="AL4649">
        <f t="shared" si="1238"/>
        <v>6</v>
      </c>
      <c r="AM4649" t="str">
        <f t="shared" si="1239"/>
        <v>2025 6</v>
      </c>
      <c r="AN4649" t="str">
        <f t="shared" si="1240"/>
        <v xml:space="preserve">DELLY </v>
      </c>
    </row>
    <row r="4650" spans="1:40" x14ac:dyDescent="0.35">
      <c r="A4650">
        <v>83415</v>
      </c>
      <c r="B4650" t="s">
        <v>274</v>
      </c>
      <c r="C4650" s="31">
        <v>45876</v>
      </c>
      <c r="D4650" t="s">
        <v>357</v>
      </c>
      <c r="E4650" t="s">
        <v>358</v>
      </c>
      <c r="F4650" t="s">
        <v>881</v>
      </c>
      <c r="G4650" t="s">
        <v>882</v>
      </c>
      <c r="H4650" t="s">
        <v>883</v>
      </c>
      <c r="I4650" t="s">
        <v>884</v>
      </c>
      <c r="J4650">
        <v>20</v>
      </c>
      <c r="K4650">
        <v>1789.16</v>
      </c>
      <c r="L4650">
        <v>1278.2983999999999</v>
      </c>
      <c r="M4650">
        <v>279.14999999999998</v>
      </c>
      <c r="N4650">
        <v>89.45814</v>
      </c>
      <c r="O4650" s="32">
        <f t="shared" si="1224"/>
        <v>1510.0100000000002</v>
      </c>
      <c r="P4650" s="32">
        <f t="shared" si="1225"/>
        <v>231.71160000000032</v>
      </c>
      <c r="Q4650">
        <v>749867</v>
      </c>
      <c r="R4650" t="s">
        <v>281</v>
      </c>
      <c r="S4650" t="s">
        <v>885</v>
      </c>
      <c r="T4650" t="str">
        <f t="shared" si="1226"/>
        <v>VEN</v>
      </c>
      <c r="U4650" t="s">
        <v>886</v>
      </c>
      <c r="V4650" s="33">
        <f t="shared" si="1227"/>
        <v>1789.16</v>
      </c>
      <c r="W4650">
        <f t="shared" si="1228"/>
        <v>20</v>
      </c>
      <c r="X4650" s="33">
        <f t="shared" si="1229"/>
        <v>1510.0100000000002</v>
      </c>
      <c r="Y4650" s="33">
        <f t="shared" si="1230"/>
        <v>279.14999999999998</v>
      </c>
      <c r="Z4650" s="45">
        <f t="shared" si="1231"/>
        <v>0.12727291019249273</v>
      </c>
      <c r="AA4650" s="33">
        <f t="shared" si="1232"/>
        <v>227.71160000000032</v>
      </c>
      <c r="AB4650" s="45">
        <f t="shared" si="1233"/>
        <v>0.15080138542128879</v>
      </c>
      <c r="AC4650" s="33">
        <f>IFERROR($X4650/VLOOKUP(CONCATENATE("USD",C4650),[1]GEINDICE!AR$1:AS$65536,2,0),"")</f>
        <v>276.36626523664853</v>
      </c>
      <c r="AD4650" s="33">
        <f>IFERROR($AA4650/VLOOKUP(CONCATENATE("USD",C4650),[1]GEINDICE!AR$1:AS$65536,2,0),"")</f>
        <v>41.676415681393962</v>
      </c>
      <c r="AE4650" s="33">
        <f>IFERROR($X4650/VLOOKUP(CONCATENATE("EUR",C4650),[1]GEINDICE!AR$1:AS$65536,2,0),"")</f>
        <v>237.40802465253759</v>
      </c>
      <c r="AF4650" s="33">
        <f>IFERROR($AA4650/VLOOKUP(CONCATENATE("EUR",C4650),[1]GEINDICE!AR$1:AS$65536,2,0),"")</f>
        <v>35.801459027734154</v>
      </c>
      <c r="AG4650" s="48" t="str">
        <f>VLOOKUP(E4650,[1]Apresentação!AW$1:AX$65536,2,0)</f>
        <v xml:space="preserve">                    7 - PERSONAL CARE</v>
      </c>
      <c r="AH4650" s="48" t="str">
        <f t="shared" si="1234"/>
        <v xml:space="preserve">         5904000001 - PROTELAN NMF</v>
      </c>
      <c r="AI4650" s="49" t="str">
        <f t="shared" si="1235"/>
        <v xml:space="preserve">     H00054 - NASI INDUSTRIA DE NUTRICOSMETICOS LTDA-ME</v>
      </c>
      <c r="AJ4650" t="str">
        <f t="shared" si="1236"/>
        <v xml:space="preserve">     93 - RESALES</v>
      </c>
      <c r="AK4650" t="str">
        <f t="shared" si="1237"/>
        <v/>
      </c>
      <c r="AL4650">
        <f t="shared" si="1238"/>
        <v>8</v>
      </c>
      <c r="AM4650" t="str">
        <f t="shared" si="1239"/>
        <v>2025 8</v>
      </c>
      <c r="AN4650" t="str">
        <f t="shared" si="1240"/>
        <v xml:space="preserve">NASI </v>
      </c>
    </row>
    <row r="4651" spans="1:40" x14ac:dyDescent="0.35">
      <c r="A4651">
        <v>83860</v>
      </c>
      <c r="B4651" t="s">
        <v>274</v>
      </c>
      <c r="C4651" s="31">
        <v>45915</v>
      </c>
      <c r="D4651" t="s">
        <v>357</v>
      </c>
      <c r="E4651" t="s">
        <v>358</v>
      </c>
      <c r="F4651" t="s">
        <v>905</v>
      </c>
      <c r="G4651" t="s">
        <v>906</v>
      </c>
      <c r="H4651" t="s">
        <v>907</v>
      </c>
      <c r="I4651" t="s">
        <v>908</v>
      </c>
      <c r="J4651">
        <v>840</v>
      </c>
      <c r="K4651">
        <v>17139.670000000002</v>
      </c>
      <c r="L4651">
        <v>-12759.816999999999</v>
      </c>
      <c r="M4651">
        <v>3451.95</v>
      </c>
      <c r="N4651">
        <v>20.40437</v>
      </c>
      <c r="O4651" s="32">
        <f t="shared" si="1224"/>
        <v>20591.620000000003</v>
      </c>
      <c r="P4651" s="32">
        <f t="shared" si="1225"/>
        <v>33351.437000000005</v>
      </c>
      <c r="Q4651">
        <v>761356</v>
      </c>
      <c r="R4651" t="s">
        <v>424</v>
      </c>
      <c r="S4651" t="s">
        <v>425</v>
      </c>
      <c r="T4651" t="str">
        <f t="shared" si="1226"/>
        <v>DEV</v>
      </c>
      <c r="U4651" t="s">
        <v>426</v>
      </c>
      <c r="V4651" s="33">
        <f t="shared" si="1227"/>
        <v>-17139.670000000002</v>
      </c>
      <c r="W4651">
        <f t="shared" si="1228"/>
        <v>-840</v>
      </c>
      <c r="X4651" s="33">
        <f t="shared" si="1229"/>
        <v>-13687.720000000001</v>
      </c>
      <c r="Y4651" s="33">
        <f t="shared" si="1230"/>
        <v>-3451.95</v>
      </c>
      <c r="Z4651" s="45">
        <f t="shared" si="1231"/>
        <v>4.4335917786048507E-2</v>
      </c>
      <c r="AA4651" s="33">
        <f t="shared" si="1232"/>
        <v>-759.90300000000207</v>
      </c>
      <c r="AB4651" s="45">
        <f t="shared" si="1233"/>
        <v>5.5517135067052949E-2</v>
      </c>
      <c r="AC4651" s="33">
        <f>IFERROR($X4651/VLOOKUP(CONCATENATE("USD",C4651),[1]GEINDICE!AR$1:AS$65536,2,0),"")</f>
        <v>-2572.4928582168095</v>
      </c>
      <c r="AD4651" s="33">
        <f>IFERROR($AA4651/VLOOKUP(CONCATENATE("USD",C4651),[1]GEINDICE!AR$1:AS$65536,2,0),"")</f>
        <v>-142.8174334686517</v>
      </c>
      <c r="AE4651" s="33">
        <f>IFERROR($X4651/VLOOKUP(CONCATENATE("EUR",C4651),[1]GEINDICE!AR$1:AS$65536,2,0),"")</f>
        <v>-2185.0707193256922</v>
      </c>
      <c r="AF4651" s="33">
        <f>IFERROR($AA4651/VLOOKUP(CONCATENATE("EUR",C4651),[1]GEINDICE!AR$1:AS$65536,2,0),"")</f>
        <v>-121.30886625586699</v>
      </c>
      <c r="AG4651" s="48" t="str">
        <f>VLOOKUP(E4651,[1]Apresentação!AW$1:AX$65536,2,0)</f>
        <v xml:space="preserve">                    7 - PERSONAL CARE</v>
      </c>
      <c r="AH4651" s="48" t="str">
        <f t="shared" si="1234"/>
        <v xml:space="preserve">         5903000001 - PURTON CFD</v>
      </c>
      <c r="AI4651" s="49" t="str">
        <f t="shared" si="1235"/>
        <v xml:space="preserve">     H00005 - VIA AROMA INDUSTRIA DE AROMATIZADORES DE AMBIENTES LTDA</v>
      </c>
      <c r="AJ4651" t="str">
        <f t="shared" si="1236"/>
        <v xml:space="preserve">     93 - RESALES</v>
      </c>
      <c r="AK4651" t="str">
        <f t="shared" si="1237"/>
        <v/>
      </c>
      <c r="AL4651">
        <f t="shared" si="1238"/>
        <v>9</v>
      </c>
      <c r="AM4651" t="str">
        <f t="shared" si="1239"/>
        <v>2025 9</v>
      </c>
      <c r="AN4651" t="str">
        <f t="shared" si="1240"/>
        <v xml:space="preserve">VIA </v>
      </c>
    </row>
    <row r="4652" spans="1:40" x14ac:dyDescent="0.35">
      <c r="A4652">
        <v>83837</v>
      </c>
      <c r="B4652" t="s">
        <v>274</v>
      </c>
      <c r="C4652" s="31">
        <v>45911</v>
      </c>
      <c r="D4652" t="s">
        <v>357</v>
      </c>
      <c r="E4652" t="s">
        <v>358</v>
      </c>
      <c r="F4652" t="s">
        <v>905</v>
      </c>
      <c r="G4652" t="s">
        <v>906</v>
      </c>
      <c r="H4652" t="s">
        <v>907</v>
      </c>
      <c r="I4652" t="s">
        <v>908</v>
      </c>
      <c r="J4652">
        <v>840</v>
      </c>
      <c r="K4652">
        <v>17139.670000000002</v>
      </c>
      <c r="L4652">
        <v>12759.816999999999</v>
      </c>
      <c r="M4652">
        <v>3451.95</v>
      </c>
      <c r="N4652">
        <v>20.40437</v>
      </c>
      <c r="O4652" s="32">
        <f t="shared" si="1224"/>
        <v>13687.720000000001</v>
      </c>
      <c r="P4652" s="32">
        <f t="shared" si="1225"/>
        <v>927.90300000000207</v>
      </c>
      <c r="Q4652">
        <v>761214</v>
      </c>
      <c r="R4652" t="s">
        <v>346</v>
      </c>
      <c r="S4652" t="s">
        <v>347</v>
      </c>
      <c r="T4652" t="str">
        <f t="shared" si="1226"/>
        <v>VEN</v>
      </c>
      <c r="U4652" t="s">
        <v>348</v>
      </c>
      <c r="V4652" s="33">
        <f t="shared" si="1227"/>
        <v>17139.670000000002</v>
      </c>
      <c r="W4652">
        <f t="shared" si="1228"/>
        <v>840</v>
      </c>
      <c r="X4652" s="33">
        <f t="shared" si="1229"/>
        <v>13687.720000000001</v>
      </c>
      <c r="Y4652" s="33">
        <f t="shared" si="1230"/>
        <v>3451.95</v>
      </c>
      <c r="Z4652" s="45">
        <f t="shared" si="1231"/>
        <v>4.4335917786048507E-2</v>
      </c>
      <c r="AA4652" s="33">
        <f t="shared" si="1232"/>
        <v>759.90300000000207</v>
      </c>
      <c r="AB4652" s="45">
        <f t="shared" si="1233"/>
        <v>5.5517135067052949E-2</v>
      </c>
      <c r="AC4652" s="33">
        <f>IFERROR($X4652/VLOOKUP(CONCATENATE("USD",C4652),[1]GEINDICE!AR$1:AS$65536,2,0),"")</f>
        <v>2541.446024731702</v>
      </c>
      <c r="AD4652" s="33">
        <f>IFERROR($AA4652/VLOOKUP(CONCATENATE("USD",C4652),[1]GEINDICE!AR$1:AS$65536,2,0),"")</f>
        <v>141.09380222065468</v>
      </c>
      <c r="AE4652" s="33">
        <f>IFERROR($X4652/VLOOKUP(CONCATENATE("EUR",C4652),[1]GEINDICE!AR$1:AS$65536,2,0),"")</f>
        <v>2166.0526648942905</v>
      </c>
      <c r="AF4652" s="33">
        <f>IFERROR($AA4652/VLOOKUP(CONCATENATE("EUR",C4652),[1]GEINDICE!AR$1:AS$65536,2,0),"")</f>
        <v>120.25303835928631</v>
      </c>
      <c r="AG4652" s="48" t="str">
        <f>VLOOKUP(E4652,[1]Apresentação!AW$1:AX$65536,2,0)</f>
        <v xml:space="preserve">                    7 - PERSONAL CARE</v>
      </c>
      <c r="AH4652" s="48" t="str">
        <f t="shared" si="1234"/>
        <v xml:space="preserve">         5903000001 - PURTON CFD</v>
      </c>
      <c r="AI4652" s="49" t="str">
        <f t="shared" si="1235"/>
        <v xml:space="preserve">     H00005 - VIA AROMA INDUSTRIA DE AROMATIZADORES DE AMBIENTES LTDA</v>
      </c>
      <c r="AJ4652" t="str">
        <f t="shared" si="1236"/>
        <v xml:space="preserve">     93 - RESALES</v>
      </c>
      <c r="AK4652" t="str">
        <f t="shared" si="1237"/>
        <v/>
      </c>
      <c r="AL4652">
        <f t="shared" si="1238"/>
        <v>9</v>
      </c>
      <c r="AM4652" t="str">
        <f t="shared" si="1239"/>
        <v>2025 9</v>
      </c>
      <c r="AN4652" t="str">
        <f t="shared" si="1240"/>
        <v xml:space="preserve">VIA </v>
      </c>
    </row>
    <row r="4653" spans="1:40" x14ac:dyDescent="0.35">
      <c r="A4653">
        <v>83944</v>
      </c>
      <c r="B4653" t="s">
        <v>274</v>
      </c>
      <c r="C4653" s="31">
        <v>45922</v>
      </c>
      <c r="D4653" t="s">
        <v>357</v>
      </c>
      <c r="E4653" t="s">
        <v>358</v>
      </c>
      <c r="F4653" t="s">
        <v>905</v>
      </c>
      <c r="G4653" t="s">
        <v>906</v>
      </c>
      <c r="H4653" t="s">
        <v>907</v>
      </c>
      <c r="I4653" t="s">
        <v>908</v>
      </c>
      <c r="J4653">
        <v>360</v>
      </c>
      <c r="K4653">
        <v>5772.99</v>
      </c>
      <c r="L4653">
        <v>5468.4930000000004</v>
      </c>
      <c r="M4653">
        <v>1162.69</v>
      </c>
      <c r="N4653">
        <v>16.036079999999998</v>
      </c>
      <c r="O4653" s="32">
        <f t="shared" si="1224"/>
        <v>4610.2999999999993</v>
      </c>
      <c r="P4653" s="32">
        <f t="shared" si="1225"/>
        <v>-858.19300000000112</v>
      </c>
      <c r="Q4653">
        <v>762047</v>
      </c>
      <c r="R4653" t="s">
        <v>346</v>
      </c>
      <c r="S4653" t="s">
        <v>347</v>
      </c>
      <c r="T4653" t="str">
        <f t="shared" si="1226"/>
        <v>VEN</v>
      </c>
      <c r="U4653" t="s">
        <v>348</v>
      </c>
      <c r="V4653" s="33">
        <f t="shared" si="1227"/>
        <v>5772.99</v>
      </c>
      <c r="W4653">
        <f t="shared" si="1228"/>
        <v>360</v>
      </c>
      <c r="X4653" s="33">
        <f t="shared" si="1229"/>
        <v>4610.2999999999993</v>
      </c>
      <c r="Y4653" s="33">
        <f t="shared" si="1230"/>
        <v>1162.69</v>
      </c>
      <c r="Z4653" s="45">
        <f t="shared" si="1231"/>
        <v>-0.16112846202747644</v>
      </c>
      <c r="AA4653" s="33">
        <f t="shared" si="1232"/>
        <v>-930.19300000000112</v>
      </c>
      <c r="AB4653" s="45">
        <f t="shared" si="1233"/>
        <v>-0.20176409344294324</v>
      </c>
      <c r="AC4653" s="33">
        <f>IFERROR($X4653/VLOOKUP(CONCATENATE("USD",C4653),[1]GEINDICE!AR$1:AS$65536,2,0),"")</f>
        <v>862.43148698954292</v>
      </c>
      <c r="AD4653" s="33">
        <f>IFERROR($AA4653/VLOOKUP(CONCATENATE("USD",C4653),[1]GEINDICE!AR$1:AS$65536,2,0),"")</f>
        <v>-174.00770712909463</v>
      </c>
      <c r="AE4653" s="33">
        <f>IFERROR($X4653/VLOOKUP(CONCATENATE("EUR",C4653),[1]GEINDICE!AR$1:AS$65536,2,0),"")</f>
        <v>732.60765930398838</v>
      </c>
      <c r="AF4653" s="33">
        <f>IFERROR($AA4653/VLOOKUP(CONCATENATE("EUR",C4653),[1]GEINDICE!AR$1:AS$65536,2,0),"")</f>
        <v>-147.81392022882585</v>
      </c>
      <c r="AG4653" s="48" t="str">
        <f>VLOOKUP(E4653,[1]Apresentação!AW$1:AX$65536,2,0)</f>
        <v xml:space="preserve">                    7 - PERSONAL CARE</v>
      </c>
      <c r="AH4653" s="48" t="str">
        <f t="shared" si="1234"/>
        <v xml:space="preserve">         5903000001 - PURTON CFD</v>
      </c>
      <c r="AI4653" s="49" t="str">
        <f t="shared" si="1235"/>
        <v xml:space="preserve">     H00005 - VIA AROMA INDUSTRIA DE AROMATIZADORES DE AMBIENTES LTDA</v>
      </c>
      <c r="AJ4653" t="str">
        <f t="shared" si="1236"/>
        <v xml:space="preserve">     93 - RESALES</v>
      </c>
      <c r="AK4653" t="str">
        <f t="shared" si="1237"/>
        <v/>
      </c>
      <c r="AL4653">
        <f t="shared" si="1238"/>
        <v>9</v>
      </c>
      <c r="AM4653" t="str">
        <f t="shared" si="1239"/>
        <v>2025 9</v>
      </c>
      <c r="AN4653" t="str">
        <f t="shared" si="1240"/>
        <v xml:space="preserve">VIA </v>
      </c>
    </row>
    <row r="4654" spans="1:40" x14ac:dyDescent="0.35">
      <c r="A4654">
        <v>83866</v>
      </c>
      <c r="B4654" t="s">
        <v>274</v>
      </c>
      <c r="C4654" s="31">
        <v>45915</v>
      </c>
      <c r="D4654" t="s">
        <v>357</v>
      </c>
      <c r="E4654" t="s">
        <v>358</v>
      </c>
      <c r="F4654" t="s">
        <v>905</v>
      </c>
      <c r="G4654" t="s">
        <v>906</v>
      </c>
      <c r="H4654" t="s">
        <v>907</v>
      </c>
      <c r="I4654" t="s">
        <v>908</v>
      </c>
      <c r="J4654">
        <v>840</v>
      </c>
      <c r="K4654">
        <v>13183.800000000001</v>
      </c>
      <c r="L4654">
        <v>12759.816999999999</v>
      </c>
      <c r="M4654">
        <v>2655.24</v>
      </c>
      <c r="N4654">
        <v>15.695</v>
      </c>
      <c r="O4654" s="32">
        <f t="shared" si="1224"/>
        <v>10528.560000000001</v>
      </c>
      <c r="P4654" s="32">
        <f t="shared" si="1225"/>
        <v>-2231.2569999999978</v>
      </c>
      <c r="Q4654">
        <v>761371</v>
      </c>
      <c r="R4654" t="s">
        <v>346</v>
      </c>
      <c r="S4654" t="s">
        <v>347</v>
      </c>
      <c r="T4654" t="str">
        <f t="shared" si="1226"/>
        <v>VEN</v>
      </c>
      <c r="U4654" t="s">
        <v>348</v>
      </c>
      <c r="V4654" s="33">
        <f t="shared" si="1227"/>
        <v>13183.800000000001</v>
      </c>
      <c r="W4654">
        <f t="shared" si="1228"/>
        <v>840</v>
      </c>
      <c r="X4654" s="33">
        <f t="shared" si="1229"/>
        <v>10528.560000000001</v>
      </c>
      <c r="Y4654" s="33">
        <f t="shared" si="1230"/>
        <v>2655.24</v>
      </c>
      <c r="Z4654" s="45">
        <f t="shared" si="1231"/>
        <v>-0.1819852394605499</v>
      </c>
      <c r="AA4654" s="33">
        <f t="shared" si="1232"/>
        <v>-2399.2569999999978</v>
      </c>
      <c r="AB4654" s="45">
        <f t="shared" si="1233"/>
        <v>-0.22788083080687174</v>
      </c>
      <c r="AC4654" s="33">
        <f>IFERROR($X4654/VLOOKUP(CONCATENATE("USD",C4654),[1]GEINDICE!AR$1:AS$65536,2,0),"")</f>
        <v>1978.7550744248988</v>
      </c>
      <c r="AD4654" s="33">
        <f>IFERROR($AA4654/VLOOKUP(CONCATENATE("USD",C4654),[1]GEINDICE!AR$1:AS$65536,2,0),"")</f>
        <v>-450.92035032325924</v>
      </c>
      <c r="AE4654" s="33">
        <f>IFERROR($X4654/VLOOKUP(CONCATENATE("EUR",C4654),[1]GEINDICE!AR$1:AS$65536,2,0),"")</f>
        <v>1680.7509338782288</v>
      </c>
      <c r="AF4654" s="33">
        <f>IFERROR($AA4654/VLOOKUP(CONCATENATE("EUR",C4654),[1]GEINDICE!AR$1:AS$65536,2,0),"")</f>
        <v>-383.01091919159632</v>
      </c>
      <c r="AG4654" s="48" t="str">
        <f>VLOOKUP(E4654,[1]Apresentação!AW$1:AX$65536,2,0)</f>
        <v xml:space="preserve">                    7 - PERSONAL CARE</v>
      </c>
      <c r="AH4654" s="48" t="str">
        <f t="shared" si="1234"/>
        <v xml:space="preserve">         5903000001 - PURTON CFD</v>
      </c>
      <c r="AI4654" s="49" t="str">
        <f t="shared" si="1235"/>
        <v xml:space="preserve">     H00005 - VIA AROMA INDUSTRIA DE AROMATIZADORES DE AMBIENTES LTDA</v>
      </c>
      <c r="AJ4654" t="str">
        <f t="shared" si="1236"/>
        <v xml:space="preserve">     93 - RESALES</v>
      </c>
      <c r="AK4654" t="str">
        <f t="shared" si="1237"/>
        <v/>
      </c>
      <c r="AL4654">
        <f t="shared" si="1238"/>
        <v>9</v>
      </c>
      <c r="AM4654" t="str">
        <f t="shared" si="1239"/>
        <v>2025 9</v>
      </c>
      <c r="AN4654" t="str">
        <f t="shared" si="1240"/>
        <v xml:space="preserve">VIA </v>
      </c>
    </row>
    <row r="4655" spans="1:40" x14ac:dyDescent="0.35">
      <c r="A4655">
        <v>84124</v>
      </c>
      <c r="B4655" t="s">
        <v>274</v>
      </c>
      <c r="C4655" s="31">
        <v>45936</v>
      </c>
      <c r="D4655" t="s">
        <v>357</v>
      </c>
      <c r="E4655" t="s">
        <v>358</v>
      </c>
      <c r="F4655" t="s">
        <v>776</v>
      </c>
      <c r="G4655" t="s">
        <v>777</v>
      </c>
      <c r="H4655" t="s">
        <v>917</v>
      </c>
      <c r="I4655" t="s">
        <v>918</v>
      </c>
      <c r="J4655">
        <v>7280</v>
      </c>
      <c r="K4655">
        <v>126999.67</v>
      </c>
      <c r="L4655">
        <v>-86826</v>
      </c>
      <c r="M4655">
        <v>16357.56</v>
      </c>
      <c r="N4655">
        <v>17.44501</v>
      </c>
      <c r="O4655" s="32">
        <f t="shared" si="1224"/>
        <v>143357.23000000001</v>
      </c>
      <c r="P4655" s="32">
        <f t="shared" si="1225"/>
        <v>230183.23</v>
      </c>
      <c r="Q4655">
        <v>763376</v>
      </c>
      <c r="R4655" t="s">
        <v>488</v>
      </c>
      <c r="S4655" t="s">
        <v>489</v>
      </c>
      <c r="T4655" t="str">
        <f t="shared" si="1226"/>
        <v>DEV</v>
      </c>
      <c r="U4655" t="s">
        <v>490</v>
      </c>
      <c r="V4655" s="33">
        <f t="shared" si="1227"/>
        <v>-126999.67</v>
      </c>
      <c r="W4655">
        <f t="shared" si="1228"/>
        <v>-7280</v>
      </c>
      <c r="X4655" s="33">
        <f t="shared" si="1229"/>
        <v>-110642.11</v>
      </c>
      <c r="Y4655" s="33">
        <f t="shared" si="1230"/>
        <v>-16357.56</v>
      </c>
      <c r="Z4655" s="45">
        <f t="shared" si="1231"/>
        <v>0.17606431575767087</v>
      </c>
      <c r="AA4655" s="33">
        <f t="shared" si="1232"/>
        <v>-22360.11</v>
      </c>
      <c r="AB4655" s="45">
        <f t="shared" si="1233"/>
        <v>0.20209403092547676</v>
      </c>
      <c r="AC4655" s="33">
        <f>IFERROR($X4655/VLOOKUP(CONCATENATE("USD",C4655),[1]GEINDICE!AR$1:AS$65536,2,0),"")</f>
        <v>-20787.229925224514</v>
      </c>
      <c r="AD4655" s="33">
        <f>IFERROR($AA4655/VLOOKUP(CONCATENATE("USD",C4655),[1]GEINDICE!AR$1:AS$65536,2,0),"")</f>
        <v>-4200.9750873633184</v>
      </c>
      <c r="AE4655" s="33">
        <f>IFERROR($X4655/VLOOKUP(CONCATENATE("EUR",C4655),[1]GEINDICE!AR$1:AS$65536,2,0),"")</f>
        <v>-17754.723430203638</v>
      </c>
      <c r="AF4655" s="33">
        <f>IFERROR($AA4655/VLOOKUP(CONCATENATE("EUR",C4655),[1]GEINDICE!AR$1:AS$65536,2,0),"")</f>
        <v>-3588.1236259768602</v>
      </c>
      <c r="AG4655" s="48" t="str">
        <f>VLOOKUP(E4655,[1]Apresentação!AW$1:AX$65536,2,0)</f>
        <v xml:space="preserve">                    7 - PERSONAL CARE</v>
      </c>
      <c r="AH4655" s="48" t="str">
        <f t="shared" si="1234"/>
        <v xml:space="preserve">         5907000016 - SETACIN 103 SB</v>
      </c>
      <c r="AI4655" s="49" t="str">
        <f t="shared" si="1235"/>
        <v xml:space="preserve">     H00049 - GALDERMA BRASIL LTDA</v>
      </c>
      <c r="AJ4655" t="str">
        <f t="shared" si="1236"/>
        <v xml:space="preserve">     93 - RESALES</v>
      </c>
      <c r="AK4655" t="str">
        <f t="shared" si="1237"/>
        <v/>
      </c>
      <c r="AL4655">
        <f t="shared" si="1238"/>
        <v>10</v>
      </c>
      <c r="AM4655" t="str">
        <f t="shared" si="1239"/>
        <v>2025 10</v>
      </c>
      <c r="AN4655" t="str">
        <f t="shared" si="1240"/>
        <v xml:space="preserve">GALDERMA </v>
      </c>
    </row>
    <row r="4656" spans="1:40" x14ac:dyDescent="0.35">
      <c r="A4656">
        <v>84076</v>
      </c>
      <c r="B4656" t="s">
        <v>274</v>
      </c>
      <c r="C4656" s="31">
        <v>45931</v>
      </c>
      <c r="D4656" t="s">
        <v>357</v>
      </c>
      <c r="E4656" t="s">
        <v>358</v>
      </c>
      <c r="F4656" t="s">
        <v>776</v>
      </c>
      <c r="G4656" t="s">
        <v>777</v>
      </c>
      <c r="H4656" t="s">
        <v>917</v>
      </c>
      <c r="I4656" t="s">
        <v>918</v>
      </c>
      <c r="J4656">
        <v>7280</v>
      </c>
      <c r="K4656">
        <v>126999.67</v>
      </c>
      <c r="L4656">
        <v>86826</v>
      </c>
      <c r="M4656">
        <v>16357.56</v>
      </c>
      <c r="N4656">
        <v>17.44501</v>
      </c>
      <c r="O4656" s="32">
        <f t="shared" si="1224"/>
        <v>110642.11</v>
      </c>
      <c r="P4656" s="32">
        <f t="shared" si="1225"/>
        <v>23816.11</v>
      </c>
      <c r="Q4656">
        <v>763017</v>
      </c>
      <c r="R4656" t="s">
        <v>281</v>
      </c>
      <c r="S4656" t="s">
        <v>292</v>
      </c>
      <c r="T4656" t="str">
        <f t="shared" si="1226"/>
        <v>VEN</v>
      </c>
      <c r="U4656" t="s">
        <v>293</v>
      </c>
      <c r="V4656" s="33">
        <f t="shared" si="1227"/>
        <v>126999.67</v>
      </c>
      <c r="W4656">
        <f t="shared" si="1228"/>
        <v>7280</v>
      </c>
      <c r="X4656" s="33">
        <f t="shared" si="1229"/>
        <v>110642.11</v>
      </c>
      <c r="Y4656" s="33">
        <f t="shared" si="1230"/>
        <v>16357.56</v>
      </c>
      <c r="Z4656" s="45">
        <f t="shared" si="1231"/>
        <v>0.17606431575767087</v>
      </c>
      <c r="AA4656" s="33">
        <f t="shared" si="1232"/>
        <v>22360.11</v>
      </c>
      <c r="AB4656" s="45">
        <f t="shared" si="1233"/>
        <v>0.20209403092547676</v>
      </c>
      <c r="AC4656" s="33">
        <f>IFERROR($X4656/VLOOKUP(CONCATENATE("USD",C4656),[1]GEINDICE!AR$1:AS$65536,2,0),"")</f>
        <v>20794.262141031424</v>
      </c>
      <c r="AD4656" s="33">
        <f>IFERROR($AA4656/VLOOKUP(CONCATENATE("USD",C4656),[1]GEINDICE!AR$1:AS$65536,2,0),"")</f>
        <v>4202.3962562020752</v>
      </c>
      <c r="AE4656" s="33">
        <f>IFERROR($X4656/VLOOKUP(CONCATENATE("EUR",C4656),[1]GEINDICE!AR$1:AS$65536,2,0),"")</f>
        <v>17737.929652430419</v>
      </c>
      <c r="AF4656" s="33">
        <f>IFERROR($AA4656/VLOOKUP(CONCATENATE("EUR",C4656),[1]GEINDICE!AR$1:AS$65536,2,0),"")</f>
        <v>3584.7297037322046</v>
      </c>
      <c r="AG4656" s="48" t="str">
        <f>VLOOKUP(E4656,[1]Apresentação!AW$1:AX$65536,2,0)</f>
        <v xml:space="preserve">                    7 - PERSONAL CARE</v>
      </c>
      <c r="AH4656" s="48" t="str">
        <f t="shared" si="1234"/>
        <v xml:space="preserve">         5907000016 - SETACIN 103 SB</v>
      </c>
      <c r="AI4656" s="49" t="str">
        <f t="shared" si="1235"/>
        <v xml:space="preserve">     H00049 - GALDERMA BRASIL LTDA</v>
      </c>
      <c r="AJ4656" t="str">
        <f t="shared" si="1236"/>
        <v xml:space="preserve">     93 - RESALES</v>
      </c>
      <c r="AK4656" t="str">
        <f t="shared" si="1237"/>
        <v/>
      </c>
      <c r="AL4656">
        <f t="shared" si="1238"/>
        <v>10</v>
      </c>
      <c r="AM4656" t="str">
        <f t="shared" si="1239"/>
        <v>2025 10</v>
      </c>
      <c r="AN4656" t="str">
        <f t="shared" si="1240"/>
        <v xml:space="preserve">GALDERMA </v>
      </c>
    </row>
    <row r="4657" spans="1:40" x14ac:dyDescent="0.35">
      <c r="A4657">
        <v>84127</v>
      </c>
      <c r="B4657" t="s">
        <v>274</v>
      </c>
      <c r="C4657" s="31">
        <v>45936</v>
      </c>
      <c r="D4657" t="s">
        <v>357</v>
      </c>
      <c r="E4657" t="s">
        <v>358</v>
      </c>
      <c r="F4657" t="s">
        <v>776</v>
      </c>
      <c r="G4657" t="s">
        <v>777</v>
      </c>
      <c r="H4657" t="s">
        <v>917</v>
      </c>
      <c r="I4657" t="s">
        <v>918</v>
      </c>
      <c r="J4657">
        <v>7280</v>
      </c>
      <c r="K4657">
        <v>126999.67</v>
      </c>
      <c r="L4657">
        <v>86826</v>
      </c>
      <c r="M4657">
        <v>16357.56</v>
      </c>
      <c r="N4657">
        <v>17.44501</v>
      </c>
      <c r="O4657" s="32">
        <f t="shared" si="1224"/>
        <v>110642.11</v>
      </c>
      <c r="P4657" s="32">
        <f t="shared" si="1225"/>
        <v>23816.11</v>
      </c>
      <c r="Q4657">
        <v>763383</v>
      </c>
      <c r="R4657" t="s">
        <v>281</v>
      </c>
      <c r="S4657" t="s">
        <v>292</v>
      </c>
      <c r="T4657" t="str">
        <f t="shared" si="1226"/>
        <v>VEN</v>
      </c>
      <c r="U4657" t="s">
        <v>293</v>
      </c>
      <c r="V4657" s="33">
        <f t="shared" si="1227"/>
        <v>126999.67</v>
      </c>
      <c r="W4657">
        <f t="shared" si="1228"/>
        <v>7280</v>
      </c>
      <c r="X4657" s="33">
        <f t="shared" si="1229"/>
        <v>110642.11</v>
      </c>
      <c r="Y4657" s="33">
        <f t="shared" si="1230"/>
        <v>16357.56</v>
      </c>
      <c r="Z4657" s="45">
        <f t="shared" si="1231"/>
        <v>0.17606431575767087</v>
      </c>
      <c r="AA4657" s="33">
        <f t="shared" si="1232"/>
        <v>22360.11</v>
      </c>
      <c r="AB4657" s="45">
        <f t="shared" si="1233"/>
        <v>0.20209403092547676</v>
      </c>
      <c r="AC4657" s="33">
        <f>IFERROR($X4657/VLOOKUP(CONCATENATE("USD",C4657),[1]GEINDICE!AR$1:AS$65536,2,0),"")</f>
        <v>20787.229925224514</v>
      </c>
      <c r="AD4657" s="33">
        <f>IFERROR($AA4657/VLOOKUP(CONCATENATE("USD",C4657),[1]GEINDICE!AR$1:AS$65536,2,0),"")</f>
        <v>4200.9750873633184</v>
      </c>
      <c r="AE4657" s="33">
        <f>IFERROR($X4657/VLOOKUP(CONCATENATE("EUR",C4657),[1]GEINDICE!AR$1:AS$65536,2,0),"")</f>
        <v>17754.723430203638</v>
      </c>
      <c r="AF4657" s="33">
        <f>IFERROR($AA4657/VLOOKUP(CONCATENATE("EUR",C4657),[1]GEINDICE!AR$1:AS$65536,2,0),"")</f>
        <v>3588.1236259768602</v>
      </c>
      <c r="AG4657" s="48" t="str">
        <f>VLOOKUP(E4657,[1]Apresentação!AW$1:AX$65536,2,0)</f>
        <v xml:space="preserve">                    7 - PERSONAL CARE</v>
      </c>
      <c r="AH4657" s="48" t="str">
        <f t="shared" si="1234"/>
        <v xml:space="preserve">         5907000016 - SETACIN 103 SB</v>
      </c>
      <c r="AI4657" s="49" t="str">
        <f t="shared" si="1235"/>
        <v xml:space="preserve">     H00049 - GALDERMA BRASIL LTDA</v>
      </c>
      <c r="AJ4657" t="str">
        <f t="shared" si="1236"/>
        <v xml:space="preserve">     93 - RESALES</v>
      </c>
      <c r="AK4657" t="str">
        <f t="shared" si="1237"/>
        <v/>
      </c>
      <c r="AL4657">
        <f t="shared" si="1238"/>
        <v>10</v>
      </c>
      <c r="AM4657" t="str">
        <f t="shared" si="1239"/>
        <v>2025 10</v>
      </c>
      <c r="AN4657" t="str">
        <f t="shared" si="1240"/>
        <v xml:space="preserve">GALDERMA </v>
      </c>
    </row>
    <row r="4658" spans="1:40" x14ac:dyDescent="0.35">
      <c r="A4658">
        <v>83422</v>
      </c>
      <c r="B4658" t="s">
        <v>274</v>
      </c>
      <c r="C4658" s="31">
        <v>45876</v>
      </c>
      <c r="D4658" t="s">
        <v>357</v>
      </c>
      <c r="E4658" t="s">
        <v>358</v>
      </c>
      <c r="F4658" t="s">
        <v>877</v>
      </c>
      <c r="G4658" t="s">
        <v>878</v>
      </c>
      <c r="H4658" t="s">
        <v>957</v>
      </c>
      <c r="I4658" t="s">
        <v>958</v>
      </c>
      <c r="J4658">
        <v>5250</v>
      </c>
      <c r="K4658">
        <v>85565.03</v>
      </c>
      <c r="L4658">
        <v>70926.73</v>
      </c>
      <c r="M4658">
        <v>11020.77</v>
      </c>
      <c r="N4658">
        <v>16.298100000000002</v>
      </c>
      <c r="O4658" s="32">
        <f t="shared" si="1224"/>
        <v>74544.259999999995</v>
      </c>
      <c r="P4658" s="32">
        <f t="shared" si="1225"/>
        <v>3617.5299999999988</v>
      </c>
      <c r="Q4658">
        <v>749991</v>
      </c>
      <c r="R4658" t="s">
        <v>281</v>
      </c>
      <c r="S4658" t="s">
        <v>292</v>
      </c>
      <c r="T4658" t="str">
        <f t="shared" si="1226"/>
        <v>VEN</v>
      </c>
      <c r="U4658" t="s">
        <v>293</v>
      </c>
      <c r="V4658" s="33">
        <f t="shared" si="1227"/>
        <v>85565.03</v>
      </c>
      <c r="W4658">
        <f t="shared" si="1228"/>
        <v>5250</v>
      </c>
      <c r="X4658" s="33">
        <f t="shared" si="1229"/>
        <v>74544.259999999995</v>
      </c>
      <c r="Y4658" s="33">
        <f t="shared" si="1230"/>
        <v>11020.77</v>
      </c>
      <c r="Z4658" s="45">
        <f t="shared" si="1231"/>
        <v>3.0006767951813947E-2</v>
      </c>
      <c r="AA4658" s="33">
        <f t="shared" si="1232"/>
        <v>2567.5299999999988</v>
      </c>
      <c r="AB4658" s="45">
        <f t="shared" si="1233"/>
        <v>3.444302753827054E-2</v>
      </c>
      <c r="AC4658" s="33">
        <f>IFERROR($X4658/VLOOKUP(CONCATENATE("USD",C4658),[1]GEINDICE!AR$1:AS$65536,2,0),"")</f>
        <v>13643.299535122076</v>
      </c>
      <c r="AD4658" s="33">
        <f>IFERROR($AA4658/VLOOKUP(CONCATENATE("USD",C4658),[1]GEINDICE!AR$1:AS$65536,2,0),"")</f>
        <v>469.91654160108328</v>
      </c>
      <c r="AE4658" s="33">
        <f>IFERROR($X4658/VLOOKUP(CONCATENATE("EUR",C4658),[1]GEINDICE!AR$1:AS$65536,2,0),"")</f>
        <v>11720.058486887616</v>
      </c>
      <c r="AF4658" s="33">
        <f>IFERROR($AA4658/VLOOKUP(CONCATENATE("EUR",C4658),[1]GEINDICE!AR$1:AS$65536,2,0),"")</f>
        <v>403.67429721401152</v>
      </c>
      <c r="AG4658" s="48" t="str">
        <f>VLOOKUP(E4658,[1]Apresentação!AW$1:AX$65536,2,0)</f>
        <v xml:space="preserve">                    7 - PERSONAL CARE</v>
      </c>
      <c r="AH4658" s="48" t="str">
        <f t="shared" si="1234"/>
        <v xml:space="preserve">         5901000012 - SULFETAL CS E</v>
      </c>
      <c r="AI4658" s="49" t="str">
        <f t="shared" si="1235"/>
        <v xml:space="preserve">     H00030 - DELLY KOSMETIC COMERCIO E INDUSTRIA LTDA</v>
      </c>
      <c r="AJ4658" t="str">
        <f t="shared" si="1236"/>
        <v xml:space="preserve">     93 - RESALES</v>
      </c>
      <c r="AK4658" t="str">
        <f t="shared" si="1237"/>
        <v/>
      </c>
      <c r="AL4658">
        <f t="shared" si="1238"/>
        <v>8</v>
      </c>
      <c r="AM4658" t="str">
        <f t="shared" si="1239"/>
        <v>2025 8</v>
      </c>
      <c r="AN4658" t="str">
        <f t="shared" si="1240"/>
        <v xml:space="preserve">DELLY </v>
      </c>
    </row>
    <row r="4659" spans="1:40" x14ac:dyDescent="0.35">
      <c r="A4659">
        <v>82650</v>
      </c>
      <c r="B4659" t="s">
        <v>274</v>
      </c>
      <c r="C4659" s="31">
        <v>45812</v>
      </c>
      <c r="D4659" t="s">
        <v>357</v>
      </c>
      <c r="E4659" t="s">
        <v>358</v>
      </c>
      <c r="F4659" t="s">
        <v>963</v>
      </c>
      <c r="G4659" t="s">
        <v>964</v>
      </c>
      <c r="H4659" t="s">
        <v>965</v>
      </c>
      <c r="I4659" t="s">
        <v>966</v>
      </c>
      <c r="J4659">
        <v>150</v>
      </c>
      <c r="K4659">
        <v>69118.930000000008</v>
      </c>
      <c r="L4659">
        <v>37408.609750000003</v>
      </c>
      <c r="M4659">
        <v>8902.52</v>
      </c>
      <c r="N4659">
        <v>460.79286000000002</v>
      </c>
      <c r="O4659" s="32">
        <f t="shared" si="1224"/>
        <v>60216.41</v>
      </c>
      <c r="P4659" s="32">
        <f t="shared" si="1225"/>
        <v>22807.80025</v>
      </c>
      <c r="Q4659">
        <v>740443</v>
      </c>
      <c r="R4659" t="s">
        <v>298</v>
      </c>
      <c r="S4659" t="s">
        <v>298</v>
      </c>
      <c r="T4659" t="str">
        <f t="shared" si="1226"/>
        <v>VEN</v>
      </c>
      <c r="U4659" t="s">
        <v>300</v>
      </c>
      <c r="V4659" s="33">
        <f t="shared" si="1227"/>
        <v>69118.930000000008</v>
      </c>
      <c r="W4659">
        <f t="shared" si="1228"/>
        <v>150</v>
      </c>
      <c r="X4659" s="33">
        <f t="shared" si="1229"/>
        <v>60216.41</v>
      </c>
      <c r="Y4659" s="33">
        <f t="shared" si="1230"/>
        <v>8902.52</v>
      </c>
      <c r="Z4659" s="45">
        <f t="shared" si="1231"/>
        <v>0.32954503563640231</v>
      </c>
      <c r="AA4659" s="33">
        <f t="shared" si="1232"/>
        <v>22777.80025</v>
      </c>
      <c r="AB4659" s="45">
        <f t="shared" si="1233"/>
        <v>0.37826566296463038</v>
      </c>
      <c r="AC4659" s="33">
        <f>IFERROR($X4659/VLOOKUP(CONCATENATE("USD",C4659),[1]GEINDICE!AR$1:AS$65536,2,0),"")</f>
        <v>10689.556557551658</v>
      </c>
      <c r="AD4659" s="33">
        <f>IFERROR($AA4659/VLOOKUP(CONCATENATE("USD",C4659),[1]GEINDICE!AR$1:AS$65536,2,0),"")</f>
        <v>4043.49219804019</v>
      </c>
      <c r="AE4659" s="33">
        <f>IFERROR($X4659/VLOOKUP(CONCATENATE("EUR",C4659),[1]GEINDICE!AR$1:AS$65536,2,0),"")</f>
        <v>9357.0578363427285</v>
      </c>
      <c r="AF4659" s="33">
        <f>IFERROR($AA4659/VLOOKUP(CONCATENATE("EUR",C4659),[1]GEINDICE!AR$1:AS$65536,2,0),"")</f>
        <v>3539.4536858625725</v>
      </c>
      <c r="AG4659" s="48" t="str">
        <f>VLOOKUP(E4659,[1]Apresentação!AW$1:AX$65536,2,0)</f>
        <v xml:space="preserve">                    7 - PERSONAL CARE</v>
      </c>
      <c r="AH4659" s="48" t="str">
        <f t="shared" si="1234"/>
        <v xml:space="preserve">         5907000014 - SYNTRAN 5620CG</v>
      </c>
      <c r="AI4659" s="49" t="str">
        <f t="shared" si="1235"/>
        <v xml:space="preserve">     H00022 - SCHWAN COSMETICS DO BRASIL LTDA</v>
      </c>
      <c r="AJ4659" t="str">
        <f t="shared" si="1236"/>
        <v xml:space="preserve">     93 - RESALES</v>
      </c>
      <c r="AK4659" t="str">
        <f t="shared" si="1237"/>
        <v/>
      </c>
      <c r="AL4659">
        <f t="shared" si="1238"/>
        <v>6</v>
      </c>
      <c r="AM4659" t="str">
        <f t="shared" si="1239"/>
        <v>2025 6</v>
      </c>
      <c r="AN4659" t="str">
        <f t="shared" si="1240"/>
        <v xml:space="preserve">SCHWAN </v>
      </c>
    </row>
    <row r="4660" spans="1:40" x14ac:dyDescent="0.35">
      <c r="A4660">
        <v>84490</v>
      </c>
      <c r="B4660" t="s">
        <v>274</v>
      </c>
      <c r="C4660" s="31">
        <v>45964</v>
      </c>
      <c r="D4660" t="s">
        <v>357</v>
      </c>
      <c r="E4660" t="s">
        <v>358</v>
      </c>
      <c r="F4660" t="s">
        <v>963</v>
      </c>
      <c r="G4660" t="s">
        <v>964</v>
      </c>
      <c r="H4660" t="s">
        <v>965</v>
      </c>
      <c r="I4660" t="s">
        <v>966</v>
      </c>
      <c r="J4660">
        <v>300</v>
      </c>
      <c r="K4660">
        <v>94559.08</v>
      </c>
      <c r="L4660">
        <v>39572.319499999998</v>
      </c>
      <c r="M4660">
        <v>12179.21</v>
      </c>
      <c r="N4660">
        <v>315.19691999999998</v>
      </c>
      <c r="O4660" s="32">
        <f t="shared" si="1224"/>
        <v>82379.87</v>
      </c>
      <c r="P4660" s="32">
        <f t="shared" si="1225"/>
        <v>42807.550499999998</v>
      </c>
      <c r="Q4660">
        <v>766000</v>
      </c>
      <c r="R4660" t="s">
        <v>298</v>
      </c>
      <c r="S4660" t="s">
        <v>298</v>
      </c>
      <c r="T4660" t="str">
        <f t="shared" si="1226"/>
        <v>VEN</v>
      </c>
      <c r="U4660" t="s">
        <v>300</v>
      </c>
      <c r="V4660" s="33">
        <f t="shared" si="1227"/>
        <v>94559.08</v>
      </c>
      <c r="W4660">
        <f t="shared" si="1228"/>
        <v>300</v>
      </c>
      <c r="X4660" s="33">
        <f t="shared" si="1229"/>
        <v>82379.87</v>
      </c>
      <c r="Y4660" s="33">
        <f t="shared" si="1230"/>
        <v>12179.21</v>
      </c>
      <c r="Z4660" s="45">
        <f t="shared" si="1231"/>
        <v>0.45207240277718436</v>
      </c>
      <c r="AA4660" s="33">
        <f t="shared" si="1232"/>
        <v>42747.550499999998</v>
      </c>
      <c r="AB4660" s="45">
        <f t="shared" si="1233"/>
        <v>0.51890771981067707</v>
      </c>
      <c r="AC4660" s="33" t="str">
        <f>IFERROR($X4660/VLOOKUP(CONCATENATE("USD",C4660),[1]GEINDICE!AR$1:AS$65536,2,0),"")</f>
        <v/>
      </c>
      <c r="AD4660" s="33" t="str">
        <f>IFERROR($AA4660/VLOOKUP(CONCATENATE("USD",C4660),[1]GEINDICE!AR$1:AS$65536,2,0),"")</f>
        <v/>
      </c>
      <c r="AE4660" s="33" t="str">
        <f>IFERROR($X4660/VLOOKUP(CONCATENATE("EUR",C4660),[1]GEINDICE!AR$1:AS$65536,2,0),"")</f>
        <v/>
      </c>
      <c r="AF4660" s="33" t="str">
        <f>IFERROR($AA4660/VLOOKUP(CONCATENATE("EUR",C4660),[1]GEINDICE!AR$1:AS$65536,2,0),"")</f>
        <v/>
      </c>
      <c r="AG4660" s="48" t="str">
        <f>VLOOKUP(E4660,[1]Apresentação!AW$1:AX$65536,2,0)</f>
        <v xml:space="preserve">                    7 - PERSONAL CARE</v>
      </c>
      <c r="AH4660" s="48" t="str">
        <f t="shared" si="1234"/>
        <v xml:space="preserve">         5907000014 - SYNTRAN 5620CG</v>
      </c>
      <c r="AI4660" s="49" t="str">
        <f t="shared" si="1235"/>
        <v xml:space="preserve">     H00022 - SCHWAN COSMETICS DO BRASIL LTDA</v>
      </c>
      <c r="AJ4660" t="str">
        <f t="shared" si="1236"/>
        <v xml:space="preserve">     93 - RESALES</v>
      </c>
      <c r="AK4660" t="str">
        <f t="shared" si="1237"/>
        <v/>
      </c>
      <c r="AL4660">
        <f t="shared" si="1238"/>
        <v>11</v>
      </c>
      <c r="AM4660" t="str">
        <f t="shared" si="1239"/>
        <v>2025 11</v>
      </c>
      <c r="AN4660" t="str">
        <f t="shared" si="1240"/>
        <v xml:space="preserve">SCHWAN </v>
      </c>
    </row>
    <row r="4661" spans="1:40" x14ac:dyDescent="0.35">
      <c r="A4661">
        <v>84625</v>
      </c>
      <c r="B4661" t="s">
        <v>274</v>
      </c>
      <c r="C4661" s="31">
        <v>45974</v>
      </c>
      <c r="D4661" t="s">
        <v>357</v>
      </c>
      <c r="E4661" t="s">
        <v>358</v>
      </c>
      <c r="F4661" t="s">
        <v>1096</v>
      </c>
      <c r="G4661" t="s">
        <v>1097</v>
      </c>
      <c r="H4661" t="s">
        <v>1098</v>
      </c>
      <c r="I4661" t="s">
        <v>1099</v>
      </c>
      <c r="J4661">
        <v>50</v>
      </c>
      <c r="K4661">
        <v>3180.2200000000003</v>
      </c>
      <c r="L4661">
        <v>2070.4787500000002</v>
      </c>
      <c r="M4661">
        <v>640.5</v>
      </c>
      <c r="N4661">
        <v>63.604400000000005</v>
      </c>
      <c r="O4661" s="32">
        <f t="shared" si="1224"/>
        <v>2539.7200000000003</v>
      </c>
      <c r="P4661" s="32">
        <f t="shared" si="1225"/>
        <v>469.24125000000004</v>
      </c>
      <c r="Q4661">
        <v>767069</v>
      </c>
      <c r="R4661" t="s">
        <v>298</v>
      </c>
      <c r="S4661" t="s">
        <v>298</v>
      </c>
      <c r="T4661" t="str">
        <f t="shared" si="1226"/>
        <v>VEN</v>
      </c>
      <c r="U4661" t="s">
        <v>300</v>
      </c>
      <c r="V4661" s="33">
        <f t="shared" si="1227"/>
        <v>3180.2200000000003</v>
      </c>
      <c r="W4661">
        <f t="shared" si="1228"/>
        <v>50</v>
      </c>
      <c r="X4661" s="33">
        <f t="shared" si="1229"/>
        <v>2539.7200000000003</v>
      </c>
      <c r="Y4661" s="33">
        <f t="shared" si="1230"/>
        <v>640.5</v>
      </c>
      <c r="Z4661" s="45">
        <f t="shared" si="1231"/>
        <v>0.14440549710397393</v>
      </c>
      <c r="AA4661" s="33">
        <f t="shared" si="1232"/>
        <v>459.24125000000004</v>
      </c>
      <c r="AB4661" s="45">
        <f t="shared" si="1233"/>
        <v>0.18082357503976815</v>
      </c>
      <c r="AC4661" s="33" t="str">
        <f>IFERROR($X4661/VLOOKUP(CONCATENATE("USD",C4661),[1]GEINDICE!AR$1:AS$65536,2,0),"")</f>
        <v/>
      </c>
      <c r="AD4661" s="33" t="str">
        <f>IFERROR($AA4661/VLOOKUP(CONCATENATE("USD",C4661),[1]GEINDICE!AR$1:AS$65536,2,0),"")</f>
        <v/>
      </c>
      <c r="AE4661" s="33" t="str">
        <f>IFERROR($X4661/VLOOKUP(CONCATENATE("EUR",C4661),[1]GEINDICE!AR$1:AS$65536,2,0),"")</f>
        <v/>
      </c>
      <c r="AF4661" s="33" t="str">
        <f>IFERROR($AA4661/VLOOKUP(CONCATENATE("EUR",C4661),[1]GEINDICE!AR$1:AS$65536,2,0),"")</f>
        <v/>
      </c>
      <c r="AG4661" s="48" t="str">
        <f>VLOOKUP(E4661,[1]Apresentação!AW$1:AX$65536,2,0)</f>
        <v xml:space="preserve">                    7 - PERSONAL CARE</v>
      </c>
      <c r="AH4661" s="48" t="str">
        <f t="shared" si="1234"/>
        <v xml:space="preserve">         5902000003 - ZETEMOL OSB</v>
      </c>
      <c r="AI4661" s="49" t="str">
        <f t="shared" si="1235"/>
        <v xml:space="preserve">     H00062 - BIESTERFELD SIMKO DISTRIBUICAO S.A.</v>
      </c>
      <c r="AJ4661" t="str">
        <f t="shared" si="1236"/>
        <v xml:space="preserve">     93 - RESALES</v>
      </c>
      <c r="AK4661" t="str">
        <f t="shared" si="1237"/>
        <v/>
      </c>
      <c r="AL4661">
        <f t="shared" si="1238"/>
        <v>11</v>
      </c>
      <c r="AM4661" t="str">
        <f t="shared" si="1239"/>
        <v>2025 11</v>
      </c>
      <c r="AN4661" t="str">
        <f t="shared" si="1240"/>
        <v xml:space="preserve">BIESTERFELD </v>
      </c>
    </row>
    <row r="4662" spans="1:40" x14ac:dyDescent="0.35">
      <c r="A4662">
        <v>83836</v>
      </c>
      <c r="B4662" t="s">
        <v>274</v>
      </c>
      <c r="C4662" s="31">
        <v>45911</v>
      </c>
      <c r="D4662" t="s">
        <v>351</v>
      </c>
      <c r="E4662" t="s">
        <v>352</v>
      </c>
      <c r="F4662" t="s">
        <v>353</v>
      </c>
      <c r="G4662" t="s">
        <v>354</v>
      </c>
      <c r="H4662" t="s">
        <v>355</v>
      </c>
      <c r="I4662" t="s">
        <v>356</v>
      </c>
      <c r="J4662">
        <v>1200</v>
      </c>
      <c r="K4662">
        <v>40481.840000000004</v>
      </c>
      <c r="L4662">
        <v>16623.076669999999</v>
      </c>
      <c r="M4662">
        <v>5214.0600000000004</v>
      </c>
      <c r="N4662">
        <v>33.734870000000001</v>
      </c>
      <c r="O4662" s="32">
        <f t="shared" si="1224"/>
        <v>35267.780000000006</v>
      </c>
      <c r="P4662" s="32">
        <f t="shared" si="1225"/>
        <v>18644.703330000008</v>
      </c>
      <c r="Q4662">
        <v>761213</v>
      </c>
      <c r="R4662" t="s">
        <v>281</v>
      </c>
      <c r="S4662" t="s">
        <v>292</v>
      </c>
      <c r="T4662" t="str">
        <f t="shared" si="1226"/>
        <v>VEN</v>
      </c>
      <c r="U4662" t="s">
        <v>293</v>
      </c>
      <c r="V4662" s="33">
        <f t="shared" si="1227"/>
        <v>40481.840000000004</v>
      </c>
      <c r="W4662">
        <f t="shared" si="1228"/>
        <v>1200</v>
      </c>
      <c r="X4662" s="33">
        <f t="shared" si="1229"/>
        <v>35267.780000000006</v>
      </c>
      <c r="Y4662" s="33">
        <f t="shared" si="1230"/>
        <v>5214.0600000000004</v>
      </c>
      <c r="Z4662" s="45">
        <f t="shared" si="1231"/>
        <v>0.45464097802866682</v>
      </c>
      <c r="AA4662" s="33">
        <f t="shared" si="1232"/>
        <v>18404.703330000008</v>
      </c>
      <c r="AB4662" s="45">
        <f t="shared" si="1233"/>
        <v>0.52185602070785297</v>
      </c>
      <c r="AC4662" s="33">
        <f>IFERROR($X4662/VLOOKUP(CONCATENATE("USD",C4662),[1]GEINDICE!AR$1:AS$65536,2,0),"")</f>
        <v>6548.2899476400908</v>
      </c>
      <c r="AD4662" s="33">
        <f>IFERROR($AA4662/VLOOKUP(CONCATENATE("USD",C4662),[1]GEINDICE!AR$1:AS$65536,2,0),"")</f>
        <v>3417.2645345166929</v>
      </c>
      <c r="AE4662" s="33">
        <f>IFERROR($X4662/VLOOKUP(CONCATENATE("EUR",C4662),[1]GEINDICE!AR$1:AS$65536,2,0),"")</f>
        <v>5581.0513989112551</v>
      </c>
      <c r="AF4662" s="33">
        <f>IFERROR($AA4662/VLOOKUP(CONCATENATE("EUR",C4662),[1]GEINDICE!AR$1:AS$65536,2,0),"")</f>
        <v>2912.505274401824</v>
      </c>
      <c r="AG4662" s="48" t="str">
        <f>VLOOKUP(E4662,[1]Apresentação!AW$1:AX$65536,2,0)</f>
        <v xml:space="preserve">                    8 - INDUSTRIAL SPECIALITIES</v>
      </c>
      <c r="AH4662" s="48" t="str">
        <f t="shared" si="1234"/>
        <v xml:space="preserve">         5301000012 - CUBLEN D 5113</v>
      </c>
      <c r="AI4662" s="49" t="str">
        <f t="shared" si="1235"/>
        <v xml:space="preserve">     P00022 - ECOLAB QUIMICA LTDA</v>
      </c>
      <c r="AJ4662" t="str">
        <f t="shared" si="1236"/>
        <v xml:space="preserve">     93 - RESALES</v>
      </c>
      <c r="AK4662" t="str">
        <f t="shared" si="1237"/>
        <v/>
      </c>
      <c r="AL4662">
        <f t="shared" si="1238"/>
        <v>9</v>
      </c>
      <c r="AM4662" t="str">
        <f t="shared" si="1239"/>
        <v>2025 9</v>
      </c>
      <c r="AN4662" t="str">
        <f t="shared" si="1240"/>
        <v xml:space="preserve">ECOLAB </v>
      </c>
    </row>
    <row r="4663" spans="1:40" x14ac:dyDescent="0.35">
      <c r="A4663">
        <v>80751</v>
      </c>
      <c r="B4663" t="s">
        <v>274</v>
      </c>
      <c r="C4663" s="31">
        <v>45663</v>
      </c>
      <c r="D4663" t="s">
        <v>351</v>
      </c>
      <c r="E4663" t="s">
        <v>352</v>
      </c>
      <c r="F4663" t="s">
        <v>363</v>
      </c>
      <c r="G4663" t="s">
        <v>364</v>
      </c>
      <c r="H4663" t="s">
        <v>365</v>
      </c>
      <c r="I4663" t="s">
        <v>366</v>
      </c>
      <c r="J4663">
        <v>500</v>
      </c>
      <c r="K4663">
        <v>18727.47</v>
      </c>
      <c r="L4663">
        <v>4797.5833300000004</v>
      </c>
      <c r="M4663">
        <v>2412.1</v>
      </c>
      <c r="N4663">
        <v>37.454929999999997</v>
      </c>
      <c r="O4663" s="32">
        <f t="shared" si="1224"/>
        <v>16315.37</v>
      </c>
      <c r="P4663" s="32">
        <f t="shared" si="1225"/>
        <v>11517.786670000001</v>
      </c>
      <c r="Q4663">
        <v>706209</v>
      </c>
      <c r="R4663" t="s">
        <v>281</v>
      </c>
      <c r="S4663" t="s">
        <v>292</v>
      </c>
      <c r="T4663" t="str">
        <f t="shared" si="1226"/>
        <v>VEN</v>
      </c>
      <c r="U4663" t="s">
        <v>293</v>
      </c>
      <c r="V4663" s="33">
        <f t="shared" si="1227"/>
        <v>18727.47</v>
      </c>
      <c r="W4663">
        <f t="shared" si="1228"/>
        <v>500</v>
      </c>
      <c r="X4663" s="33">
        <f t="shared" si="1229"/>
        <v>16315.37</v>
      </c>
      <c r="Y4663" s="33">
        <f t="shared" si="1230"/>
        <v>2412.1</v>
      </c>
      <c r="Z4663" s="45">
        <f t="shared" si="1231"/>
        <v>0.60968121534836262</v>
      </c>
      <c r="AA4663" s="33">
        <f t="shared" si="1232"/>
        <v>11417.786670000001</v>
      </c>
      <c r="AB4663" s="45">
        <f t="shared" si="1233"/>
        <v>0.69981782025170136</v>
      </c>
      <c r="AC4663" s="33">
        <f>IFERROR($X4663/VLOOKUP(CONCATENATE("USD",C4663),[1]GEINDICE!AR$1:AS$65536,2,0),"")</f>
        <v>2669.4432173301266</v>
      </c>
      <c r="AD4663" s="33">
        <f>IFERROR($AA4663/VLOOKUP(CONCATENATE("USD",C4663),[1]GEINDICE!AR$1:AS$65536,2,0),"")</f>
        <v>1868.1239336376577</v>
      </c>
      <c r="AE4663" s="33">
        <f>IFERROR($X4663/VLOOKUP(CONCATENATE("EUR",C4663),[1]GEINDICE!AR$1:AS$65536,2,0),"")</f>
        <v>2568.0150472982546</v>
      </c>
      <c r="AF4663" s="33">
        <f>IFERROR($AA4663/VLOOKUP(CONCATENATE("EUR",C4663),[1]GEINDICE!AR$1:AS$65536,2,0),"")</f>
        <v>1797.1426927738344</v>
      </c>
      <c r="AG4663" s="48" t="str">
        <f>VLOOKUP(E4663,[1]Apresentação!AW$1:AX$65536,2,0)</f>
        <v xml:space="preserve">                    8 - INDUSTRIAL SPECIALITIES</v>
      </c>
      <c r="AH4663" s="48" t="str">
        <f t="shared" si="1234"/>
        <v xml:space="preserve">         5301000389 - CUBLEN K 60</v>
      </c>
      <c r="AI4663" s="49" t="str">
        <f t="shared" si="1235"/>
        <v xml:space="preserve">     P00040 - PPG INDUSTRIAL DO BRASIL TINTAS E VERNIZES LTDA</v>
      </c>
      <c r="AJ4663" t="str">
        <f t="shared" si="1236"/>
        <v xml:space="preserve">     93 - RESALES</v>
      </c>
      <c r="AK4663" t="str">
        <f t="shared" si="1237"/>
        <v/>
      </c>
      <c r="AL4663">
        <f t="shared" si="1238"/>
        <v>1</v>
      </c>
      <c r="AM4663" t="str">
        <f t="shared" si="1239"/>
        <v>2025 1</v>
      </c>
      <c r="AN4663" t="str">
        <f t="shared" si="1240"/>
        <v xml:space="preserve">PPG </v>
      </c>
    </row>
    <row r="4664" spans="1:40" x14ac:dyDescent="0.35">
      <c r="A4664">
        <v>80752</v>
      </c>
      <c r="B4664" t="s">
        <v>274</v>
      </c>
      <c r="C4664" s="31">
        <v>45663</v>
      </c>
      <c r="D4664" t="s">
        <v>351</v>
      </c>
      <c r="E4664" t="s">
        <v>352</v>
      </c>
      <c r="F4664" t="s">
        <v>353</v>
      </c>
      <c r="G4664" t="s">
        <v>354</v>
      </c>
      <c r="H4664" t="s">
        <v>365</v>
      </c>
      <c r="I4664" t="s">
        <v>366</v>
      </c>
      <c r="J4664">
        <v>250</v>
      </c>
      <c r="K4664">
        <v>8942.0300000000007</v>
      </c>
      <c r="L4664">
        <v>2398.7916700000001</v>
      </c>
      <c r="M4664">
        <v>1151.73</v>
      </c>
      <c r="N4664">
        <v>35.768100000000004</v>
      </c>
      <c r="O4664" s="32">
        <f t="shared" si="1224"/>
        <v>7790.3000000000011</v>
      </c>
      <c r="P4664" s="32">
        <f t="shared" si="1225"/>
        <v>5391.5083300000006</v>
      </c>
      <c r="Q4664">
        <v>706241</v>
      </c>
      <c r="R4664" t="s">
        <v>281</v>
      </c>
      <c r="S4664" t="s">
        <v>292</v>
      </c>
      <c r="T4664" t="str">
        <f t="shared" si="1226"/>
        <v>VEN</v>
      </c>
      <c r="U4664" t="s">
        <v>293</v>
      </c>
      <c r="V4664" s="33">
        <f t="shared" si="1227"/>
        <v>8942.0300000000007</v>
      </c>
      <c r="W4664">
        <f t="shared" si="1228"/>
        <v>250</v>
      </c>
      <c r="X4664" s="33">
        <f t="shared" si="1229"/>
        <v>7790.3000000000011</v>
      </c>
      <c r="Y4664" s="33">
        <f t="shared" si="1230"/>
        <v>1151.73</v>
      </c>
      <c r="Z4664" s="45">
        <f t="shared" si="1231"/>
        <v>0.59734851370438258</v>
      </c>
      <c r="AA4664" s="33">
        <f t="shared" si="1232"/>
        <v>5341.5083300000006</v>
      </c>
      <c r="AB4664" s="45">
        <f t="shared" si="1233"/>
        <v>0.68566144179299893</v>
      </c>
      <c r="AC4664" s="33">
        <f>IFERROR($X4664/VLOOKUP(CONCATENATE("USD",C4664),[1]GEINDICE!AR$1:AS$65536,2,0),"")</f>
        <v>1274.6118228374157</v>
      </c>
      <c r="AD4664" s="33">
        <f>IFERROR($AA4664/VLOOKUP(CONCATENATE("USD",C4664),[1]GEINDICE!AR$1:AS$65536,2,0),"")</f>
        <v>873.95218017310492</v>
      </c>
      <c r="AE4664" s="33">
        <f>IFERROR($X4664/VLOOKUP(CONCATENATE("EUR",C4664),[1]GEINDICE!AR$1:AS$65536,2,0),"")</f>
        <v>1226.1816693686746</v>
      </c>
      <c r="AF4664" s="33">
        <f>IFERROR($AA4664/VLOOKUP(CONCATENATE("EUR",C4664),[1]GEINDICE!AR$1:AS$65536,2,0),"")</f>
        <v>840.74549131947185</v>
      </c>
      <c r="AG4664" s="48" t="str">
        <f>VLOOKUP(E4664,[1]Apresentação!AW$1:AX$65536,2,0)</f>
        <v xml:space="preserve">                    8 - INDUSTRIAL SPECIALITIES</v>
      </c>
      <c r="AH4664" s="48" t="str">
        <f t="shared" si="1234"/>
        <v xml:space="preserve">         5301000389 - CUBLEN K 60</v>
      </c>
      <c r="AI4664" s="49" t="str">
        <f t="shared" si="1235"/>
        <v xml:space="preserve">     P00022 - ECOLAB QUIMICA LTDA</v>
      </c>
      <c r="AJ4664" t="str">
        <f t="shared" si="1236"/>
        <v xml:space="preserve">     93 - RESALES</v>
      </c>
      <c r="AK4664" t="str">
        <f t="shared" si="1237"/>
        <v/>
      </c>
      <c r="AL4664">
        <f t="shared" si="1238"/>
        <v>1</v>
      </c>
      <c r="AM4664" t="str">
        <f t="shared" si="1239"/>
        <v>2025 1</v>
      </c>
      <c r="AN4664" t="str">
        <f t="shared" si="1240"/>
        <v xml:space="preserve">ECOLAB </v>
      </c>
    </row>
    <row r="4665" spans="1:40" x14ac:dyDescent="0.35">
      <c r="A4665">
        <v>82237</v>
      </c>
      <c r="B4665" t="s">
        <v>274</v>
      </c>
      <c r="C4665" s="31">
        <v>45777</v>
      </c>
      <c r="D4665" t="s">
        <v>351</v>
      </c>
      <c r="E4665" t="s">
        <v>352</v>
      </c>
      <c r="F4665" t="s">
        <v>363</v>
      </c>
      <c r="G4665" t="s">
        <v>364</v>
      </c>
      <c r="H4665" t="s">
        <v>365</v>
      </c>
      <c r="I4665" t="s">
        <v>366</v>
      </c>
      <c r="J4665">
        <v>500</v>
      </c>
      <c r="K4665">
        <v>17177.260000000002</v>
      </c>
      <c r="L4665">
        <v>4825.1963299999998</v>
      </c>
      <c r="M4665">
        <v>2212.4299999999998</v>
      </c>
      <c r="N4665">
        <v>34.354520000000001</v>
      </c>
      <c r="O4665" s="32">
        <f t="shared" si="1224"/>
        <v>14964.830000000002</v>
      </c>
      <c r="P4665" s="32">
        <f t="shared" si="1225"/>
        <v>10139.633670000003</v>
      </c>
      <c r="Q4665">
        <v>735366</v>
      </c>
      <c r="R4665" t="s">
        <v>281</v>
      </c>
      <c r="S4665" t="s">
        <v>292</v>
      </c>
      <c r="T4665" t="str">
        <f t="shared" si="1226"/>
        <v>VEN</v>
      </c>
      <c r="U4665" t="s">
        <v>293</v>
      </c>
      <c r="V4665" s="33">
        <f t="shared" si="1227"/>
        <v>17177.260000000002</v>
      </c>
      <c r="W4665">
        <f t="shared" si="1228"/>
        <v>500</v>
      </c>
      <c r="X4665" s="33">
        <f t="shared" si="1229"/>
        <v>14964.830000000002</v>
      </c>
      <c r="Y4665" s="33">
        <f t="shared" si="1230"/>
        <v>2212.4299999999998</v>
      </c>
      <c r="Z4665" s="45">
        <f t="shared" si="1231"/>
        <v>0.58447235880460569</v>
      </c>
      <c r="AA4665" s="33">
        <f t="shared" si="1232"/>
        <v>10039.633670000003</v>
      </c>
      <c r="AB4665" s="45">
        <f t="shared" si="1233"/>
        <v>0.67088190577507412</v>
      </c>
      <c r="AC4665" s="33">
        <f>IFERROR($X4665/VLOOKUP(CONCATENATE("USD",C4665),[1]GEINDICE!AR$1:AS$65536,2,0),"")</f>
        <v>2643.5892453363485</v>
      </c>
      <c r="AD4665" s="33">
        <f>IFERROR($AA4665/VLOOKUP(CONCATENATE("USD",C4665),[1]GEINDICE!AR$1:AS$65536,2,0),"")</f>
        <v>1773.5361909977394</v>
      </c>
      <c r="AE4665" s="33">
        <f>IFERROR($X4665/VLOOKUP(CONCATENATE("EUR",C4665),[1]GEINDICE!AR$1:AS$65536,2,0),"")</f>
        <v>2328.9389317729087</v>
      </c>
      <c r="AF4665" s="33">
        <f>IFERROR($AA4665/VLOOKUP(CONCATENATE("EUR",C4665),[1]GEINDICE!AR$1:AS$65536,2,0),"")</f>
        <v>1562.4429889815742</v>
      </c>
      <c r="AG4665" s="48" t="str">
        <f>VLOOKUP(E4665,[1]Apresentação!AW$1:AX$65536,2,0)</f>
        <v xml:space="preserve">                    8 - INDUSTRIAL SPECIALITIES</v>
      </c>
      <c r="AH4665" s="48" t="str">
        <f t="shared" si="1234"/>
        <v xml:space="preserve">         5301000389 - CUBLEN K 60</v>
      </c>
      <c r="AI4665" s="49" t="str">
        <f t="shared" si="1235"/>
        <v xml:space="preserve">     P00040 - PPG INDUSTRIAL DO BRASIL TINTAS E VERNIZES LTDA</v>
      </c>
      <c r="AJ4665" t="str">
        <f t="shared" si="1236"/>
        <v xml:space="preserve">     93 - RESALES</v>
      </c>
      <c r="AK4665" t="str">
        <f t="shared" si="1237"/>
        <v/>
      </c>
      <c r="AL4665">
        <f t="shared" si="1238"/>
        <v>4</v>
      </c>
      <c r="AM4665" t="str">
        <f t="shared" si="1239"/>
        <v>2025 4</v>
      </c>
      <c r="AN4665" t="str">
        <f t="shared" si="1240"/>
        <v xml:space="preserve">PPG </v>
      </c>
    </row>
    <row r="4666" spans="1:40" x14ac:dyDescent="0.35">
      <c r="A4666">
        <v>80848</v>
      </c>
      <c r="B4666" t="s">
        <v>274</v>
      </c>
      <c r="C4666" s="31">
        <v>45670</v>
      </c>
      <c r="D4666" t="s">
        <v>351</v>
      </c>
      <c r="E4666" t="s">
        <v>352</v>
      </c>
      <c r="F4666" t="s">
        <v>353</v>
      </c>
      <c r="G4666" t="s">
        <v>354</v>
      </c>
      <c r="H4666" t="s">
        <v>365</v>
      </c>
      <c r="I4666" t="s">
        <v>366</v>
      </c>
      <c r="J4666">
        <v>250</v>
      </c>
      <c r="K4666">
        <v>8855.17</v>
      </c>
      <c r="L4666">
        <v>2398.7916700000001</v>
      </c>
      <c r="M4666">
        <v>1140.55</v>
      </c>
      <c r="N4666">
        <v>35.420670000000001</v>
      </c>
      <c r="O4666" s="32">
        <f t="shared" si="1224"/>
        <v>7714.62</v>
      </c>
      <c r="P4666" s="32">
        <f t="shared" si="1225"/>
        <v>5315.8283300000003</v>
      </c>
      <c r="Q4666">
        <v>706915</v>
      </c>
      <c r="R4666" t="s">
        <v>281</v>
      </c>
      <c r="S4666" t="s">
        <v>292</v>
      </c>
      <c r="T4666" t="str">
        <f t="shared" si="1226"/>
        <v>VEN</v>
      </c>
      <c r="U4666" t="s">
        <v>293</v>
      </c>
      <c r="V4666" s="33">
        <f t="shared" si="1227"/>
        <v>8855.17</v>
      </c>
      <c r="W4666">
        <f t="shared" si="1228"/>
        <v>250</v>
      </c>
      <c r="X4666" s="33">
        <f t="shared" si="1229"/>
        <v>7714.62</v>
      </c>
      <c r="Y4666" s="33">
        <f t="shared" si="1230"/>
        <v>1140.55</v>
      </c>
      <c r="Z4666" s="45">
        <f t="shared" si="1231"/>
        <v>0.59466146104479078</v>
      </c>
      <c r="AA4666" s="33">
        <f t="shared" si="1232"/>
        <v>5265.8283300000003</v>
      </c>
      <c r="AB4666" s="45">
        <f t="shared" si="1233"/>
        <v>0.68257779773987581</v>
      </c>
      <c r="AC4666" s="33">
        <f>IFERROR($X4666/VLOOKUP(CONCATENATE("USD",C4666),[1]GEINDICE!AR$1:AS$65536,2,0),"")</f>
        <v>1263.0560421748883</v>
      </c>
      <c r="AD4666" s="33">
        <f>IFERROR($AA4666/VLOOKUP(CONCATENATE("USD",C4666),[1]GEINDICE!AR$1:AS$65536,2,0),"")</f>
        <v>862.13401168977884</v>
      </c>
      <c r="AE4666" s="33">
        <f>IFERROR($X4666/VLOOKUP(CONCATENATE("EUR",C4666),[1]GEINDICE!AR$1:AS$65536,2,0),"")</f>
        <v>1238.5403287952734</v>
      </c>
      <c r="AF4666" s="33">
        <f>IFERROR($AA4666/VLOOKUP(CONCATENATE("EUR",C4666),[1]GEINDICE!AR$1:AS$65536,2,0),"")</f>
        <v>845.40013004109937</v>
      </c>
      <c r="AG4666" s="48" t="str">
        <f>VLOOKUP(E4666,[1]Apresentação!AW$1:AX$65536,2,0)</f>
        <v xml:space="preserve">                    8 - INDUSTRIAL SPECIALITIES</v>
      </c>
      <c r="AH4666" s="48" t="str">
        <f t="shared" si="1234"/>
        <v xml:space="preserve">         5301000389 - CUBLEN K 60</v>
      </c>
      <c r="AI4666" s="49" t="str">
        <f t="shared" si="1235"/>
        <v xml:space="preserve">     P00022 - ECOLAB QUIMICA LTDA</v>
      </c>
      <c r="AJ4666" t="str">
        <f t="shared" si="1236"/>
        <v xml:space="preserve">     93 - RESALES</v>
      </c>
      <c r="AK4666" t="str">
        <f t="shared" si="1237"/>
        <v/>
      </c>
      <c r="AL4666">
        <f t="shared" si="1238"/>
        <v>1</v>
      </c>
      <c r="AM4666" t="str">
        <f t="shared" si="1239"/>
        <v>2025 1</v>
      </c>
      <c r="AN4666" t="str">
        <f t="shared" si="1240"/>
        <v xml:space="preserve">ECOLAB </v>
      </c>
    </row>
    <row r="4667" spans="1:40" x14ac:dyDescent="0.35">
      <c r="A4667">
        <v>81031</v>
      </c>
      <c r="B4667" t="s">
        <v>274</v>
      </c>
      <c r="C4667" s="31">
        <v>45684</v>
      </c>
      <c r="D4667" t="s">
        <v>351</v>
      </c>
      <c r="E4667" t="s">
        <v>352</v>
      </c>
      <c r="F4667" t="s">
        <v>363</v>
      </c>
      <c r="G4667" t="s">
        <v>364</v>
      </c>
      <c r="H4667" t="s">
        <v>365</v>
      </c>
      <c r="I4667" t="s">
        <v>366</v>
      </c>
      <c r="J4667">
        <v>500</v>
      </c>
      <c r="K4667">
        <v>17924.990000000002</v>
      </c>
      <c r="L4667">
        <v>4797.5833300000004</v>
      </c>
      <c r="M4667">
        <v>2308.7399999999998</v>
      </c>
      <c r="N4667">
        <v>35.849969999999999</v>
      </c>
      <c r="O4667" s="32">
        <f t="shared" si="1224"/>
        <v>15616.250000000002</v>
      </c>
      <c r="P4667" s="32">
        <f t="shared" si="1225"/>
        <v>10818.666670000002</v>
      </c>
      <c r="Q4667">
        <v>708271</v>
      </c>
      <c r="R4667" t="s">
        <v>281</v>
      </c>
      <c r="S4667" t="s">
        <v>292</v>
      </c>
      <c r="T4667" t="str">
        <f t="shared" si="1226"/>
        <v>VEN</v>
      </c>
      <c r="U4667" t="s">
        <v>293</v>
      </c>
      <c r="V4667" s="33">
        <f t="shared" si="1227"/>
        <v>17924.990000000002</v>
      </c>
      <c r="W4667">
        <f t="shared" si="1228"/>
        <v>500</v>
      </c>
      <c r="X4667" s="33">
        <f t="shared" si="1229"/>
        <v>15616.250000000002</v>
      </c>
      <c r="Y4667" s="33">
        <f t="shared" si="1230"/>
        <v>2308.7399999999998</v>
      </c>
      <c r="Z4667" s="45">
        <f t="shared" si="1231"/>
        <v>0.59797336958068048</v>
      </c>
      <c r="AA4667" s="33">
        <f t="shared" si="1232"/>
        <v>10718.666670000002</v>
      </c>
      <c r="AB4667" s="45">
        <f t="shared" si="1233"/>
        <v>0.68637903914191956</v>
      </c>
      <c r="AC4667" s="33">
        <f>IFERROR($X4667/VLOOKUP(CONCATENATE("USD",C4667),[1]GEINDICE!AR$1:AS$65536,2,0),"")</f>
        <v>2634.6757322175736</v>
      </c>
      <c r="AD4667" s="33">
        <f>IFERROR($AA4667/VLOOKUP(CONCATENATE("USD",C4667),[1]GEINDICE!AR$1:AS$65536,2,0),"")</f>
        <v>1808.3861975300315</v>
      </c>
      <c r="AE4667" s="33">
        <f>IFERROR($X4667/VLOOKUP(CONCATENATE("EUR",C4667),[1]GEINDICE!AR$1:AS$65536,2,0),"")</f>
        <v>2509.1988559676074</v>
      </c>
      <c r="AF4667" s="33">
        <f>IFERROR($AA4667/VLOOKUP(CONCATENATE("EUR",C4667),[1]GEINDICE!AR$1:AS$65536,2,0),"")</f>
        <v>1722.2614997750502</v>
      </c>
      <c r="AG4667" s="48" t="str">
        <f>VLOOKUP(E4667,[1]Apresentação!AW$1:AX$65536,2,0)</f>
        <v xml:space="preserve">                    8 - INDUSTRIAL SPECIALITIES</v>
      </c>
      <c r="AH4667" s="48" t="str">
        <f t="shared" si="1234"/>
        <v xml:space="preserve">         5301000389 - CUBLEN K 60</v>
      </c>
      <c r="AI4667" s="49" t="str">
        <f t="shared" si="1235"/>
        <v xml:space="preserve">     P00040 - PPG INDUSTRIAL DO BRASIL TINTAS E VERNIZES LTDA</v>
      </c>
      <c r="AJ4667" t="str">
        <f t="shared" si="1236"/>
        <v xml:space="preserve">     93 - RESALES</v>
      </c>
      <c r="AK4667" t="str">
        <f t="shared" si="1237"/>
        <v/>
      </c>
      <c r="AL4667">
        <f t="shared" si="1238"/>
        <v>1</v>
      </c>
      <c r="AM4667" t="str">
        <f t="shared" si="1239"/>
        <v>2025 1</v>
      </c>
      <c r="AN4667" t="str">
        <f t="shared" si="1240"/>
        <v xml:space="preserve">PPG </v>
      </c>
    </row>
    <row r="4668" spans="1:40" x14ac:dyDescent="0.35">
      <c r="A4668">
        <v>81440</v>
      </c>
      <c r="B4668" t="s">
        <v>274</v>
      </c>
      <c r="C4668" s="31">
        <v>45715</v>
      </c>
      <c r="D4668" t="s">
        <v>351</v>
      </c>
      <c r="E4668" t="s">
        <v>352</v>
      </c>
      <c r="F4668" t="s">
        <v>353</v>
      </c>
      <c r="G4668" t="s">
        <v>354</v>
      </c>
      <c r="H4668" t="s">
        <v>365</v>
      </c>
      <c r="I4668" t="s">
        <v>366</v>
      </c>
      <c r="J4668">
        <v>500</v>
      </c>
      <c r="K4668">
        <v>16778.41</v>
      </c>
      <c r="L4668">
        <v>4825.2749999999996</v>
      </c>
      <c r="M4668">
        <v>2161.06</v>
      </c>
      <c r="N4668">
        <v>33.556820000000002</v>
      </c>
      <c r="O4668" s="32">
        <f t="shared" si="1224"/>
        <v>14617.35</v>
      </c>
      <c r="P4668" s="32">
        <f t="shared" si="1225"/>
        <v>9792.0750000000007</v>
      </c>
      <c r="Q4668">
        <v>712214</v>
      </c>
      <c r="R4668" t="s">
        <v>281</v>
      </c>
      <c r="S4668" t="s">
        <v>292</v>
      </c>
      <c r="T4668" t="str">
        <f t="shared" si="1226"/>
        <v>VEN</v>
      </c>
      <c r="U4668" t="s">
        <v>293</v>
      </c>
      <c r="V4668" s="33">
        <f t="shared" si="1227"/>
        <v>16778.41</v>
      </c>
      <c r="W4668">
        <f t="shared" si="1228"/>
        <v>500</v>
      </c>
      <c r="X4668" s="33">
        <f t="shared" si="1229"/>
        <v>14617.35</v>
      </c>
      <c r="Y4668" s="33">
        <f t="shared" si="1230"/>
        <v>2161.06</v>
      </c>
      <c r="Z4668" s="45">
        <f t="shared" si="1231"/>
        <v>0.5776515772352685</v>
      </c>
      <c r="AA4668" s="33">
        <f t="shared" si="1232"/>
        <v>9692.0750000000007</v>
      </c>
      <c r="AB4668" s="45">
        <f t="shared" si="1233"/>
        <v>0.66305281052995246</v>
      </c>
      <c r="AC4668" s="33">
        <f>IFERROR($X4668/VLOOKUP(CONCATENATE("USD",C4668),[1]GEINDICE!AR$1:AS$65536,2,0),"")</f>
        <v>2510.3644294840969</v>
      </c>
      <c r="AD4668" s="33">
        <f>IFERROR($AA4668/VLOOKUP(CONCATENATE("USD",C4668),[1]GEINDICE!AR$1:AS$65536,2,0),"")</f>
        <v>1664.5041904238512</v>
      </c>
      <c r="AE4668" s="33">
        <f>IFERROR($X4668/VLOOKUP(CONCATENATE("EUR",C4668),[1]GEINDICE!AR$1:AS$65536,2,0),"")</f>
        <v>2410.1154163231654</v>
      </c>
      <c r="AF4668" s="33">
        <f>IFERROR($AA4668/VLOOKUP(CONCATENATE("EUR",C4668),[1]GEINDICE!AR$1:AS$65536,2,0),"")</f>
        <v>1598.0338004946414</v>
      </c>
      <c r="AG4668" s="48" t="str">
        <f>VLOOKUP(E4668,[1]Apresentação!AW$1:AX$65536,2,0)</f>
        <v xml:space="preserve">                    8 - INDUSTRIAL SPECIALITIES</v>
      </c>
      <c r="AH4668" s="48" t="str">
        <f t="shared" si="1234"/>
        <v xml:space="preserve">         5301000389 - CUBLEN K 60</v>
      </c>
      <c r="AI4668" s="49" t="str">
        <f t="shared" si="1235"/>
        <v xml:space="preserve">     P00022 - ECOLAB QUIMICA LTDA</v>
      </c>
      <c r="AJ4668" t="str">
        <f t="shared" si="1236"/>
        <v xml:space="preserve">     93 - RESALES</v>
      </c>
      <c r="AK4668" t="str">
        <f t="shared" si="1237"/>
        <v/>
      </c>
      <c r="AL4668">
        <f t="shared" si="1238"/>
        <v>2</v>
      </c>
      <c r="AM4668" t="str">
        <f t="shared" si="1239"/>
        <v>2025 2</v>
      </c>
      <c r="AN4668" t="str">
        <f t="shared" si="1240"/>
        <v xml:space="preserve">ECOLAB </v>
      </c>
    </row>
    <row r="4669" spans="1:40" x14ac:dyDescent="0.35">
      <c r="A4669">
        <v>81078</v>
      </c>
      <c r="B4669" t="s">
        <v>274</v>
      </c>
      <c r="C4669" s="31">
        <v>45687</v>
      </c>
      <c r="D4669" t="s">
        <v>351</v>
      </c>
      <c r="E4669" t="s">
        <v>352</v>
      </c>
      <c r="F4669" t="s">
        <v>353</v>
      </c>
      <c r="G4669" t="s">
        <v>354</v>
      </c>
      <c r="H4669" t="s">
        <v>365</v>
      </c>
      <c r="I4669" t="s">
        <v>366</v>
      </c>
      <c r="J4669">
        <v>500</v>
      </c>
      <c r="K4669">
        <v>17022.14</v>
      </c>
      <c r="L4669">
        <v>4825.2749999999996</v>
      </c>
      <c r="M4669">
        <v>2192.46</v>
      </c>
      <c r="N4669">
        <v>34.044280000000001</v>
      </c>
      <c r="O4669" s="32">
        <f t="shared" si="1224"/>
        <v>14829.68</v>
      </c>
      <c r="P4669" s="32">
        <f t="shared" si="1225"/>
        <v>10004.405000000001</v>
      </c>
      <c r="Q4669">
        <v>708676</v>
      </c>
      <c r="R4669" t="s">
        <v>281</v>
      </c>
      <c r="S4669" t="s">
        <v>292</v>
      </c>
      <c r="T4669" t="str">
        <f t="shared" si="1226"/>
        <v>VEN</v>
      </c>
      <c r="U4669" t="s">
        <v>293</v>
      </c>
      <c r="V4669" s="33">
        <f t="shared" si="1227"/>
        <v>17022.14</v>
      </c>
      <c r="W4669">
        <f t="shared" si="1228"/>
        <v>500</v>
      </c>
      <c r="X4669" s="33">
        <f t="shared" si="1229"/>
        <v>14829.68</v>
      </c>
      <c r="Y4669" s="33">
        <f t="shared" si="1230"/>
        <v>2192.46</v>
      </c>
      <c r="Z4669" s="45">
        <f t="shared" si="1231"/>
        <v>0.58185427919168808</v>
      </c>
      <c r="AA4669" s="33">
        <f t="shared" si="1232"/>
        <v>9904.4050000000007</v>
      </c>
      <c r="AB4669" s="45">
        <f t="shared" si="1233"/>
        <v>0.66787718952802766</v>
      </c>
      <c r="AC4669" s="33">
        <f>IFERROR($X4669/VLOOKUP(CONCATENATE("USD",C4669),[1]GEINDICE!AR$1:AS$65536,2,0),"")</f>
        <v>2513.2495000508425</v>
      </c>
      <c r="AD4669" s="33">
        <f>IFERROR($AA4669/VLOOKUP(CONCATENATE("USD",C4669),[1]GEINDICE!AR$1:AS$65536,2,0),"")</f>
        <v>1678.5420126766771</v>
      </c>
      <c r="AE4669" s="33">
        <f>IFERROR($X4669/VLOOKUP(CONCATENATE("EUR",C4669),[1]GEINDICE!AR$1:AS$65536,2,0),"")</f>
        <v>2409.1755340752175</v>
      </c>
      <c r="AF4669" s="33">
        <f>IFERROR($AA4669/VLOOKUP(CONCATENATE("EUR",C4669),[1]GEINDICE!AR$1:AS$65536,2,0),"")</f>
        <v>1609.0333847778411</v>
      </c>
      <c r="AG4669" s="48" t="str">
        <f>VLOOKUP(E4669,[1]Apresentação!AW$1:AX$65536,2,0)</f>
        <v xml:space="preserve">                    8 - INDUSTRIAL SPECIALITIES</v>
      </c>
      <c r="AH4669" s="48" t="str">
        <f t="shared" si="1234"/>
        <v xml:space="preserve">         5301000389 - CUBLEN K 60</v>
      </c>
      <c r="AI4669" s="49" t="str">
        <f t="shared" si="1235"/>
        <v xml:space="preserve">     P00022 - ECOLAB QUIMICA LTDA</v>
      </c>
      <c r="AJ4669" t="str">
        <f t="shared" si="1236"/>
        <v xml:space="preserve">     93 - RESALES</v>
      </c>
      <c r="AK4669" t="str">
        <f t="shared" si="1237"/>
        <v/>
      </c>
      <c r="AL4669">
        <f t="shared" si="1238"/>
        <v>1</v>
      </c>
      <c r="AM4669" t="str">
        <f t="shared" si="1239"/>
        <v>2025 1</v>
      </c>
      <c r="AN4669" t="str">
        <f t="shared" si="1240"/>
        <v xml:space="preserve">ECOLAB </v>
      </c>
    </row>
    <row r="4670" spans="1:40" x14ac:dyDescent="0.35">
      <c r="A4670">
        <v>81409</v>
      </c>
      <c r="B4670" t="s">
        <v>274</v>
      </c>
      <c r="C4670" s="31">
        <v>45713</v>
      </c>
      <c r="D4670" t="s">
        <v>351</v>
      </c>
      <c r="E4670" t="s">
        <v>352</v>
      </c>
      <c r="F4670" t="s">
        <v>363</v>
      </c>
      <c r="G4670" t="s">
        <v>364</v>
      </c>
      <c r="H4670" t="s">
        <v>365</v>
      </c>
      <c r="I4670" t="s">
        <v>366</v>
      </c>
      <c r="J4670">
        <v>500</v>
      </c>
      <c r="K4670">
        <v>17417.89</v>
      </c>
      <c r="L4670">
        <v>4825.2749999999996</v>
      </c>
      <c r="M4670">
        <v>2243.4299999999998</v>
      </c>
      <c r="N4670">
        <v>34.835769999999997</v>
      </c>
      <c r="O4670" s="32">
        <f t="shared" si="1224"/>
        <v>15174.46</v>
      </c>
      <c r="P4670" s="32">
        <f t="shared" si="1225"/>
        <v>10349.184999999999</v>
      </c>
      <c r="Q4670">
        <v>711346</v>
      </c>
      <c r="R4670" t="s">
        <v>281</v>
      </c>
      <c r="S4670" t="s">
        <v>292</v>
      </c>
      <c r="T4670" t="str">
        <f t="shared" si="1226"/>
        <v>VEN</v>
      </c>
      <c r="U4670" t="s">
        <v>293</v>
      </c>
      <c r="V4670" s="33">
        <f t="shared" si="1227"/>
        <v>17417.89</v>
      </c>
      <c r="W4670">
        <f t="shared" si="1228"/>
        <v>500</v>
      </c>
      <c r="X4670" s="33">
        <f t="shared" si="1229"/>
        <v>15174.46</v>
      </c>
      <c r="Y4670" s="33">
        <f t="shared" si="1230"/>
        <v>2243.4299999999998</v>
      </c>
      <c r="Z4670" s="45">
        <f t="shared" si="1231"/>
        <v>0.58842862137721619</v>
      </c>
      <c r="AA4670" s="33">
        <f t="shared" si="1232"/>
        <v>10249.184999999999</v>
      </c>
      <c r="AB4670" s="45">
        <f t="shared" si="1233"/>
        <v>0.67542337585653789</v>
      </c>
      <c r="AC4670" s="33">
        <f>IFERROR($X4670/VLOOKUP(CONCATENATE("USD",C4670),[1]GEINDICE!AR$1:AS$65536,2,0),"")</f>
        <v>2626.2932899496354</v>
      </c>
      <c r="AD4670" s="33">
        <f>IFERROR($AA4670/VLOOKUP(CONCATENATE("USD",C4670),[1]GEINDICE!AR$1:AS$65536,2,0),"")</f>
        <v>1773.859879887156</v>
      </c>
      <c r="AE4670" s="33">
        <f>IFERROR($X4670/VLOOKUP(CONCATENATE("EUR",C4670),[1]GEINDICE!AR$1:AS$65536,2,0),"")</f>
        <v>2501.7244790292798</v>
      </c>
      <c r="AF4670" s="33">
        <f>IFERROR($AA4670/VLOOKUP(CONCATENATE("EUR",C4670),[1]GEINDICE!AR$1:AS$65536,2,0),"")</f>
        <v>1689.7231930888947</v>
      </c>
      <c r="AG4670" s="48" t="str">
        <f>VLOOKUP(E4670,[1]Apresentação!AW$1:AX$65536,2,0)</f>
        <v xml:space="preserve">                    8 - INDUSTRIAL SPECIALITIES</v>
      </c>
      <c r="AH4670" s="48" t="str">
        <f t="shared" si="1234"/>
        <v xml:space="preserve">         5301000389 - CUBLEN K 60</v>
      </c>
      <c r="AI4670" s="49" t="str">
        <f t="shared" si="1235"/>
        <v xml:space="preserve">     P00040 - PPG INDUSTRIAL DO BRASIL TINTAS E VERNIZES LTDA</v>
      </c>
      <c r="AJ4670" t="str">
        <f t="shared" si="1236"/>
        <v xml:space="preserve">     93 - RESALES</v>
      </c>
      <c r="AK4670" t="str">
        <f t="shared" si="1237"/>
        <v/>
      </c>
      <c r="AL4670">
        <f t="shared" si="1238"/>
        <v>2</v>
      </c>
      <c r="AM4670" t="str">
        <f t="shared" si="1239"/>
        <v>2025 2</v>
      </c>
      <c r="AN4670" t="str">
        <f t="shared" si="1240"/>
        <v xml:space="preserve">PPG </v>
      </c>
    </row>
    <row r="4671" spans="1:40" x14ac:dyDescent="0.35">
      <c r="A4671">
        <v>84388</v>
      </c>
      <c r="B4671" t="s">
        <v>274</v>
      </c>
      <c r="C4671" s="31">
        <v>45957</v>
      </c>
      <c r="D4671" t="s">
        <v>351</v>
      </c>
      <c r="E4671" t="s">
        <v>352</v>
      </c>
      <c r="F4671" t="s">
        <v>363</v>
      </c>
      <c r="G4671" t="s">
        <v>364</v>
      </c>
      <c r="H4671" t="s">
        <v>365</v>
      </c>
      <c r="I4671" t="s">
        <v>366</v>
      </c>
      <c r="J4671">
        <v>500</v>
      </c>
      <c r="K4671">
        <v>16365.050000000001</v>
      </c>
      <c r="L4671">
        <v>4470.7561800000003</v>
      </c>
      <c r="M4671">
        <v>2107.81</v>
      </c>
      <c r="N4671">
        <v>32.730089999999997</v>
      </c>
      <c r="O4671" s="32">
        <f t="shared" si="1224"/>
        <v>14257.240000000002</v>
      </c>
      <c r="P4671" s="32">
        <f t="shared" si="1225"/>
        <v>9786.4838200000013</v>
      </c>
      <c r="Q4671">
        <v>765388</v>
      </c>
      <c r="R4671" t="s">
        <v>281</v>
      </c>
      <c r="S4671" t="s">
        <v>292</v>
      </c>
      <c r="T4671" t="str">
        <f t="shared" si="1226"/>
        <v>VEN</v>
      </c>
      <c r="U4671" t="s">
        <v>293</v>
      </c>
      <c r="V4671" s="33">
        <f t="shared" si="1227"/>
        <v>16365.050000000001</v>
      </c>
      <c r="W4671">
        <f t="shared" si="1228"/>
        <v>500</v>
      </c>
      <c r="X4671" s="33">
        <f t="shared" si="1229"/>
        <v>14257.240000000002</v>
      </c>
      <c r="Y4671" s="33">
        <f t="shared" si="1230"/>
        <v>2107.81</v>
      </c>
      <c r="Z4671" s="45">
        <f t="shared" si="1231"/>
        <v>0.59190065536005088</v>
      </c>
      <c r="AA4671" s="33">
        <f t="shared" si="1232"/>
        <v>9686.4838200000013</v>
      </c>
      <c r="AB4671" s="45">
        <f t="shared" si="1233"/>
        <v>0.67940806355227246</v>
      </c>
      <c r="AC4671" s="33">
        <f>IFERROR($X4671/VLOOKUP(CONCATENATE("USD",C4671),[1]GEINDICE!AR$1:AS$65536,2,0),"")</f>
        <v>2652.8058946114916</v>
      </c>
      <c r="AD4671" s="33">
        <f>IFERROR($AA4671/VLOOKUP(CONCATENATE("USD",C4671),[1]GEINDICE!AR$1:AS$65536,2,0),"")</f>
        <v>1802.3377158380472</v>
      </c>
      <c r="AE4671" s="33">
        <f>IFERROR($X4671/VLOOKUP(CONCATENATE("EUR",C4671),[1]GEINDICE!AR$1:AS$65536,2,0),"")</f>
        <v>2279.8087532180953</v>
      </c>
      <c r="AF4671" s="33">
        <f>IFERROR($AA4671/VLOOKUP(CONCATENATE("EUR",C4671),[1]GEINDICE!AR$1:AS$65536,2,0),"")</f>
        <v>1548.9204502934265</v>
      </c>
      <c r="AG4671" s="48" t="str">
        <f>VLOOKUP(E4671,[1]Apresentação!AW$1:AX$65536,2,0)</f>
        <v xml:space="preserve">                    8 - INDUSTRIAL SPECIALITIES</v>
      </c>
      <c r="AH4671" s="48" t="str">
        <f t="shared" si="1234"/>
        <v xml:space="preserve">         5301000389 - CUBLEN K 60</v>
      </c>
      <c r="AI4671" s="49" t="str">
        <f t="shared" si="1235"/>
        <v xml:space="preserve">     P00040 - PPG INDUSTRIAL DO BRASIL TINTAS E VERNIZES LTDA</v>
      </c>
      <c r="AJ4671" t="str">
        <f t="shared" si="1236"/>
        <v xml:space="preserve">     93 - RESALES</v>
      </c>
      <c r="AK4671" t="str">
        <f t="shared" si="1237"/>
        <v/>
      </c>
      <c r="AL4671">
        <f t="shared" si="1238"/>
        <v>10</v>
      </c>
      <c r="AM4671" t="str">
        <f t="shared" si="1239"/>
        <v>2025 10</v>
      </c>
      <c r="AN4671" t="str">
        <f t="shared" si="1240"/>
        <v xml:space="preserve">PPG </v>
      </c>
    </row>
    <row r="4672" spans="1:40" x14ac:dyDescent="0.35">
      <c r="A4672">
        <v>83732</v>
      </c>
      <c r="B4672" t="s">
        <v>274</v>
      </c>
      <c r="C4672" s="31">
        <v>45902</v>
      </c>
      <c r="D4672" t="s">
        <v>351</v>
      </c>
      <c r="E4672" t="s">
        <v>352</v>
      </c>
      <c r="F4672" t="s">
        <v>367</v>
      </c>
      <c r="G4672" t="s">
        <v>368</v>
      </c>
      <c r="H4672" t="s">
        <v>365</v>
      </c>
      <c r="I4672" t="s">
        <v>366</v>
      </c>
      <c r="J4672">
        <v>6000</v>
      </c>
      <c r="K4672">
        <v>175532.16</v>
      </c>
      <c r="L4672">
        <v>53649.075859999997</v>
      </c>
      <c r="M4672">
        <v>22608.55</v>
      </c>
      <c r="N4672">
        <v>29.25536</v>
      </c>
      <c r="O4672" s="32">
        <f t="shared" si="1224"/>
        <v>152923.61000000002</v>
      </c>
      <c r="P4672" s="32">
        <f t="shared" si="1225"/>
        <v>99274.534140000018</v>
      </c>
      <c r="Q4672">
        <v>760399</v>
      </c>
      <c r="R4672" t="s">
        <v>281</v>
      </c>
      <c r="S4672" t="s">
        <v>292</v>
      </c>
      <c r="T4672" t="str">
        <f t="shared" si="1226"/>
        <v>VEN</v>
      </c>
      <c r="U4672" t="s">
        <v>293</v>
      </c>
      <c r="V4672" s="33">
        <f t="shared" si="1227"/>
        <v>175532.16</v>
      </c>
      <c r="W4672">
        <f t="shared" si="1228"/>
        <v>6000</v>
      </c>
      <c r="X4672" s="33">
        <f t="shared" si="1229"/>
        <v>152923.61000000002</v>
      </c>
      <c r="Y4672" s="33">
        <f t="shared" si="1230"/>
        <v>22608.55</v>
      </c>
      <c r="Z4672" s="45">
        <f t="shared" si="1231"/>
        <v>0.55872686885411771</v>
      </c>
      <c r="AA4672" s="33">
        <f t="shared" si="1232"/>
        <v>98074.534140000018</v>
      </c>
      <c r="AB4672" s="45">
        <f t="shared" si="1233"/>
        <v>0.64133023108727294</v>
      </c>
      <c r="AC4672" s="33">
        <f>IFERROR($X4672/VLOOKUP(CONCATENATE("USD",C4672),[1]GEINDICE!AR$1:AS$65536,2,0),"")</f>
        <v>27967.009875640091</v>
      </c>
      <c r="AD4672" s="33">
        <f>IFERROR($AA4672/VLOOKUP(CONCATENATE("USD",C4672),[1]GEINDICE!AR$1:AS$65536,2,0),"")</f>
        <v>17936.088906364304</v>
      </c>
      <c r="AE4672" s="33">
        <f>IFERROR($X4672/VLOOKUP(CONCATENATE("EUR",C4672),[1]GEINDICE!AR$1:AS$65536,2,0),"")</f>
        <v>23997.804594815141</v>
      </c>
      <c r="AF4672" s="33">
        <f>IFERROR($AA4672/VLOOKUP(CONCATENATE("EUR",C4672),[1]GEINDICE!AR$1:AS$65536,2,0),"")</f>
        <v>15390.517566380015</v>
      </c>
      <c r="AG4672" s="48" t="str">
        <f>VLOOKUP(E4672,[1]Apresentação!AW$1:AX$65536,2,0)</f>
        <v xml:space="preserve">                    8 - INDUSTRIAL SPECIALITIES</v>
      </c>
      <c r="AH4672" s="48" t="str">
        <f t="shared" si="1234"/>
        <v xml:space="preserve">         5301000389 - CUBLEN K 60</v>
      </c>
      <c r="AI4672" s="49" t="str">
        <f t="shared" si="1235"/>
        <v xml:space="preserve">     ZF0920 - UNIVAR SOLUTIONS BRASIL LTDA</v>
      </c>
      <c r="AJ4672" t="str">
        <f t="shared" si="1236"/>
        <v xml:space="preserve">     93 - RESALES</v>
      </c>
      <c r="AK4672" t="str">
        <f t="shared" si="1237"/>
        <v/>
      </c>
      <c r="AL4672">
        <f t="shared" si="1238"/>
        <v>9</v>
      </c>
      <c r="AM4672" t="str">
        <f t="shared" si="1239"/>
        <v>2025 9</v>
      </c>
      <c r="AN4672" t="str">
        <f t="shared" si="1240"/>
        <v xml:space="preserve">UNIVAR </v>
      </c>
    </row>
    <row r="4673" spans="1:40" x14ac:dyDescent="0.35">
      <c r="A4673">
        <v>82879</v>
      </c>
      <c r="B4673" t="s">
        <v>274</v>
      </c>
      <c r="C4673" s="31">
        <v>45833</v>
      </c>
      <c r="D4673" t="s">
        <v>351</v>
      </c>
      <c r="E4673" t="s">
        <v>352</v>
      </c>
      <c r="F4673" t="s">
        <v>363</v>
      </c>
      <c r="G4673" t="s">
        <v>364</v>
      </c>
      <c r="H4673" t="s">
        <v>365</v>
      </c>
      <c r="I4673" t="s">
        <v>366</v>
      </c>
      <c r="J4673">
        <v>500</v>
      </c>
      <c r="K4673">
        <v>16712.14</v>
      </c>
      <c r="L4673">
        <v>4470.7631799999999</v>
      </c>
      <c r="M4673">
        <v>2152.5300000000002</v>
      </c>
      <c r="N4673">
        <v>33.424279999999996</v>
      </c>
      <c r="O4673" s="32">
        <f t="shared" si="1224"/>
        <v>14559.609999999999</v>
      </c>
      <c r="P4673" s="32">
        <f t="shared" si="1225"/>
        <v>10088.846819999999</v>
      </c>
      <c r="Q4673">
        <v>742000</v>
      </c>
      <c r="R4673" t="s">
        <v>281</v>
      </c>
      <c r="S4673" t="s">
        <v>292</v>
      </c>
      <c r="T4673" t="str">
        <f t="shared" si="1226"/>
        <v>VEN</v>
      </c>
      <c r="U4673" t="s">
        <v>293</v>
      </c>
      <c r="V4673" s="33">
        <f t="shared" si="1227"/>
        <v>16712.14</v>
      </c>
      <c r="W4673">
        <f t="shared" si="1228"/>
        <v>500</v>
      </c>
      <c r="X4673" s="33">
        <f t="shared" si="1229"/>
        <v>14559.609999999999</v>
      </c>
      <c r="Y4673" s="33">
        <f t="shared" si="1230"/>
        <v>2152.5300000000002</v>
      </c>
      <c r="Z4673" s="45">
        <f t="shared" si="1231"/>
        <v>0.59770004439886215</v>
      </c>
      <c r="AA4673" s="33">
        <f t="shared" si="1232"/>
        <v>9988.8468199999988</v>
      </c>
      <c r="AB4673" s="45">
        <f t="shared" si="1233"/>
        <v>0.68606554845905898</v>
      </c>
      <c r="AC4673" s="33">
        <f>IFERROR($X4673/VLOOKUP(CONCATENATE("USD",C4673),[1]GEINDICE!AR$1:AS$65536,2,0),"")</f>
        <v>2626.8082342540638</v>
      </c>
      <c r="AD4673" s="33">
        <f>IFERROR($AA4673/VLOOKUP(CONCATENATE("USD",C4673),[1]GEINDICE!AR$1:AS$65536,2,0),"")</f>
        <v>1802.1626319302866</v>
      </c>
      <c r="AE4673" s="33">
        <f>IFERROR($X4673/VLOOKUP(CONCATENATE("EUR",C4673),[1]GEINDICE!AR$1:AS$65536,2,0),"")</f>
        <v>2260.5983914542121</v>
      </c>
      <c r="AF4673" s="33">
        <f>IFERROR($AA4673/VLOOKUP(CONCATENATE("EUR",C4673),[1]GEINDICE!AR$1:AS$65536,2,0),"")</f>
        <v>1550.9186752787007</v>
      </c>
      <c r="AG4673" s="48" t="str">
        <f>VLOOKUP(E4673,[1]Apresentação!AW$1:AX$65536,2,0)</f>
        <v xml:space="preserve">                    8 - INDUSTRIAL SPECIALITIES</v>
      </c>
      <c r="AH4673" s="48" t="str">
        <f t="shared" si="1234"/>
        <v xml:space="preserve">         5301000389 - CUBLEN K 60</v>
      </c>
      <c r="AI4673" s="49" t="str">
        <f t="shared" si="1235"/>
        <v xml:space="preserve">     P00040 - PPG INDUSTRIAL DO BRASIL TINTAS E VERNIZES LTDA</v>
      </c>
      <c r="AJ4673" t="str">
        <f t="shared" si="1236"/>
        <v xml:space="preserve">     93 - RESALES</v>
      </c>
      <c r="AK4673" t="str">
        <f t="shared" si="1237"/>
        <v/>
      </c>
      <c r="AL4673">
        <f t="shared" si="1238"/>
        <v>6</v>
      </c>
      <c r="AM4673" t="str">
        <f t="shared" si="1239"/>
        <v>2025 6</v>
      </c>
      <c r="AN4673" t="str">
        <f t="shared" si="1240"/>
        <v xml:space="preserve">PPG </v>
      </c>
    </row>
    <row r="4674" spans="1:40" x14ac:dyDescent="0.35">
      <c r="A4674">
        <v>83270</v>
      </c>
      <c r="B4674" t="s">
        <v>274</v>
      </c>
      <c r="C4674" s="31">
        <v>45866</v>
      </c>
      <c r="D4674" t="s">
        <v>351</v>
      </c>
      <c r="E4674" t="s">
        <v>352</v>
      </c>
      <c r="F4674" t="s">
        <v>363</v>
      </c>
      <c r="G4674" t="s">
        <v>364</v>
      </c>
      <c r="H4674" t="s">
        <v>365</v>
      </c>
      <c r="I4674" t="s">
        <v>366</v>
      </c>
      <c r="J4674">
        <v>500</v>
      </c>
      <c r="K4674">
        <v>16860.59</v>
      </c>
      <c r="L4674">
        <v>4470.7563200000004</v>
      </c>
      <c r="M4674">
        <v>2171.64</v>
      </c>
      <c r="N4674">
        <v>33.721179999999997</v>
      </c>
      <c r="O4674" s="32">
        <f t="shared" si="1224"/>
        <v>14688.95</v>
      </c>
      <c r="P4674" s="32">
        <f t="shared" si="1225"/>
        <v>10218.19368</v>
      </c>
      <c r="Q4674">
        <v>744973</v>
      </c>
      <c r="R4674" t="s">
        <v>281</v>
      </c>
      <c r="S4674" t="s">
        <v>292</v>
      </c>
      <c r="T4674" t="str">
        <f t="shared" si="1226"/>
        <v>VEN</v>
      </c>
      <c r="U4674" t="s">
        <v>293</v>
      </c>
      <c r="V4674" s="33">
        <f t="shared" si="1227"/>
        <v>16860.59</v>
      </c>
      <c r="W4674">
        <f t="shared" si="1228"/>
        <v>500</v>
      </c>
      <c r="X4674" s="33">
        <f t="shared" si="1229"/>
        <v>14688.95</v>
      </c>
      <c r="Y4674" s="33">
        <f t="shared" si="1230"/>
        <v>2171.64</v>
      </c>
      <c r="Z4674" s="45">
        <f t="shared" si="1231"/>
        <v>0.60010911124699673</v>
      </c>
      <c r="AA4674" s="33">
        <f t="shared" si="1232"/>
        <v>10118.19368</v>
      </c>
      <c r="AB4674" s="45">
        <f t="shared" si="1233"/>
        <v>0.6888302894352557</v>
      </c>
      <c r="AC4674" s="33">
        <f>IFERROR($X4674/VLOOKUP(CONCATENATE("USD",C4674),[1]GEINDICE!AR$1:AS$65536,2,0),"")</f>
        <v>2628.8007588095284</v>
      </c>
      <c r="AD4674" s="33">
        <f>IFERROR($AA4674/VLOOKUP(CONCATENATE("USD",C4674),[1]GEINDICE!AR$1:AS$65536,2,0),"")</f>
        <v>1810.7975875583872</v>
      </c>
      <c r="AE4674" s="33">
        <f>IFERROR($X4674/VLOOKUP(CONCATENATE("EUR",C4674),[1]GEINDICE!AR$1:AS$65536,2,0),"")</f>
        <v>2264.2624820803726</v>
      </c>
      <c r="AF4674" s="33">
        <f>IFERROR($AA4674/VLOOKUP(CONCATENATE("EUR",C4674),[1]GEINDICE!AR$1:AS$65536,2,0),"")</f>
        <v>1559.6925808888136</v>
      </c>
      <c r="AG4674" s="48" t="str">
        <f>VLOOKUP(E4674,[1]Apresentação!AW$1:AX$65536,2,0)</f>
        <v xml:space="preserve">                    8 - INDUSTRIAL SPECIALITIES</v>
      </c>
      <c r="AH4674" s="48" t="str">
        <f t="shared" si="1234"/>
        <v xml:space="preserve">         5301000389 - CUBLEN K 60</v>
      </c>
      <c r="AI4674" s="49" t="str">
        <f t="shared" si="1235"/>
        <v xml:space="preserve">     P00040 - PPG INDUSTRIAL DO BRASIL TINTAS E VERNIZES LTDA</v>
      </c>
      <c r="AJ4674" t="str">
        <f t="shared" si="1236"/>
        <v xml:space="preserve">     93 - RESALES</v>
      </c>
      <c r="AK4674" t="str">
        <f t="shared" si="1237"/>
        <v/>
      </c>
      <c r="AL4674">
        <f t="shared" si="1238"/>
        <v>7</v>
      </c>
      <c r="AM4674" t="str">
        <f t="shared" si="1239"/>
        <v>2025 7</v>
      </c>
      <c r="AN4674" t="str">
        <f t="shared" si="1240"/>
        <v xml:space="preserve">PPG </v>
      </c>
    </row>
    <row r="4675" spans="1:40" x14ac:dyDescent="0.35">
      <c r="A4675">
        <v>83711</v>
      </c>
      <c r="B4675" t="s">
        <v>274</v>
      </c>
      <c r="C4675" s="31">
        <v>45901</v>
      </c>
      <c r="D4675" t="s">
        <v>351</v>
      </c>
      <c r="E4675" t="s">
        <v>352</v>
      </c>
      <c r="F4675" t="s">
        <v>363</v>
      </c>
      <c r="G4675" t="s">
        <v>364</v>
      </c>
      <c r="H4675" t="s">
        <v>365</v>
      </c>
      <c r="I4675" t="s">
        <v>366</v>
      </c>
      <c r="J4675">
        <v>500</v>
      </c>
      <c r="K4675">
        <v>16507.11</v>
      </c>
      <c r="L4675">
        <v>4470.7563200000004</v>
      </c>
      <c r="M4675">
        <v>2126.11</v>
      </c>
      <c r="N4675">
        <v>33.014220000000002</v>
      </c>
      <c r="O4675" s="32">
        <f t="shared" si="1224"/>
        <v>14381</v>
      </c>
      <c r="P4675" s="32">
        <f t="shared" si="1225"/>
        <v>9910.2436799999996</v>
      </c>
      <c r="Q4675">
        <v>760273</v>
      </c>
      <c r="R4675" t="s">
        <v>281</v>
      </c>
      <c r="S4675" t="s">
        <v>292</v>
      </c>
      <c r="T4675" t="str">
        <f t="shared" si="1226"/>
        <v>VEN</v>
      </c>
      <c r="U4675" t="s">
        <v>293</v>
      </c>
      <c r="V4675" s="33">
        <f t="shared" si="1227"/>
        <v>16507.11</v>
      </c>
      <c r="W4675">
        <f t="shared" si="1228"/>
        <v>500</v>
      </c>
      <c r="X4675" s="33">
        <f t="shared" si="1229"/>
        <v>14381</v>
      </c>
      <c r="Y4675" s="33">
        <f t="shared" si="1230"/>
        <v>2126.11</v>
      </c>
      <c r="Z4675" s="45">
        <f t="shared" si="1231"/>
        <v>0.59430413197706922</v>
      </c>
      <c r="AA4675" s="33">
        <f t="shared" si="1232"/>
        <v>9810.2436799999996</v>
      </c>
      <c r="AB4675" s="45">
        <f t="shared" si="1233"/>
        <v>0.68216700368541827</v>
      </c>
      <c r="AC4675" s="33">
        <f>IFERROR($X4675/VLOOKUP(CONCATENATE("USD",C4675),[1]GEINDICE!AR$1:AS$65536,2,0),"")</f>
        <v>2644.6356982603256</v>
      </c>
      <c r="AD4675" s="33">
        <f>IFERROR($AA4675/VLOOKUP(CONCATENATE("USD",C4675),[1]GEINDICE!AR$1:AS$65536,2,0),"")</f>
        <v>1804.0832101217402</v>
      </c>
      <c r="AE4675" s="33">
        <f>IFERROR($X4675/VLOOKUP(CONCATENATE("EUR",C4675),[1]GEINDICE!AR$1:AS$65536,2,0),"")</f>
        <v>2260.1684792858491</v>
      </c>
      <c r="AF4675" s="33">
        <f>IFERROR($AA4675/VLOOKUP(CONCATENATE("EUR",C4675),[1]GEINDICE!AR$1:AS$65536,2,0),"")</f>
        <v>1541.8123593386558</v>
      </c>
      <c r="AG4675" s="48" t="str">
        <f>VLOOKUP(E4675,[1]Apresentação!AW$1:AX$65536,2,0)</f>
        <v xml:space="preserve">                    8 - INDUSTRIAL SPECIALITIES</v>
      </c>
      <c r="AH4675" s="48" t="str">
        <f t="shared" si="1234"/>
        <v xml:space="preserve">         5301000389 - CUBLEN K 60</v>
      </c>
      <c r="AI4675" s="49" t="str">
        <f t="shared" si="1235"/>
        <v xml:space="preserve">     P00040 - PPG INDUSTRIAL DO BRASIL TINTAS E VERNIZES LTDA</v>
      </c>
      <c r="AJ4675" t="str">
        <f t="shared" si="1236"/>
        <v xml:space="preserve">     93 - RESALES</v>
      </c>
      <c r="AK4675" t="str">
        <f t="shared" si="1237"/>
        <v/>
      </c>
      <c r="AL4675">
        <f t="shared" si="1238"/>
        <v>9</v>
      </c>
      <c r="AM4675" t="str">
        <f t="shared" si="1239"/>
        <v>2025 9</v>
      </c>
      <c r="AN4675" t="str">
        <f t="shared" si="1240"/>
        <v xml:space="preserve">PPG </v>
      </c>
    </row>
    <row r="4676" spans="1:40" x14ac:dyDescent="0.35">
      <c r="A4676">
        <v>81229</v>
      </c>
      <c r="B4676" t="s">
        <v>274</v>
      </c>
      <c r="C4676" s="31">
        <v>45698</v>
      </c>
      <c r="D4676" t="s">
        <v>351</v>
      </c>
      <c r="E4676" t="s">
        <v>352</v>
      </c>
      <c r="F4676" t="s">
        <v>614</v>
      </c>
      <c r="G4676" t="s">
        <v>615</v>
      </c>
      <c r="H4676" t="s">
        <v>616</v>
      </c>
      <c r="I4676" t="s">
        <v>617</v>
      </c>
      <c r="J4676">
        <v>6000</v>
      </c>
      <c r="K4676">
        <v>371151</v>
      </c>
      <c r="L4676">
        <v>178904.09</v>
      </c>
      <c r="M4676">
        <v>47804.25</v>
      </c>
      <c r="N4676">
        <v>61.858500000000006</v>
      </c>
      <c r="O4676" s="32">
        <f t="shared" ref="O4676:O4733" si="1241">$K4676-$Y4676</f>
        <v>323346.75</v>
      </c>
      <c r="P4676" s="32">
        <f t="shared" ref="P4676:P4733" si="1242">($O4676-$L4676)</f>
        <v>144442.66</v>
      </c>
      <c r="Q4676">
        <v>709763</v>
      </c>
      <c r="R4676" t="s">
        <v>281</v>
      </c>
      <c r="S4676" t="s">
        <v>292</v>
      </c>
      <c r="T4676" t="str">
        <f t="shared" ref="T4676:T4733" si="1243">MID($U4676,1,3)</f>
        <v>VEN</v>
      </c>
      <c r="U4676" t="s">
        <v>293</v>
      </c>
      <c r="V4676" s="33">
        <f t="shared" ref="V4676:V4733" si="1244">IF($T4676="DEV",-$K4676,$K4676)</f>
        <v>371151</v>
      </c>
      <c r="W4676">
        <f t="shared" ref="W4676:W4733" si="1245">IF($T4676="DEV",-$J4676,$J4676)</f>
        <v>6000</v>
      </c>
      <c r="X4676" s="33">
        <f t="shared" ref="X4676:X4733" si="1246">$V4676-$Y4676</f>
        <v>323346.75</v>
      </c>
      <c r="Y4676" s="33">
        <f t="shared" ref="Y4676:Y4733" si="1247">IF(A4676=59876,M4676,IF(A4676=59868,M4676,IF(R4676="6111",((K4676*0.12)+M4676),IF(T4676="DEV",-M4676,M4676))))</f>
        <v>47804.25</v>
      </c>
      <c r="Z4676" s="45">
        <f t="shared" ref="Z4676:Z4733" si="1248">IFERROR($AA4676/$V4676,0)</f>
        <v>0.38594173261017756</v>
      </c>
      <c r="AA4676" s="33">
        <f t="shared" ref="AA4676:AA4733" si="1249">IF(VLOOKUP(AL4676,AR:AS,2,0)="sim",IF($T4676="DEV",($X4676-$L4676),$P4676)-(0.2*W4676),IF(VLOOKUP(AL4676,AR:AS,2,0)="OK",IF($T4676="DEV",($X4676-$L4676),$P4676)-(0.2*W4676),IF($T4676="DEV",($X4676-$L4676),$P4676)))</f>
        <v>143242.66</v>
      </c>
      <c r="AB4676" s="45">
        <f t="shared" ref="AB4676:AB4733" si="1250">IFERROR($AA4676/$X4676,0)</f>
        <v>0.44300015385959501</v>
      </c>
      <c r="AC4676" s="33">
        <f>IFERROR($X4676/VLOOKUP(CONCATENATE("USD",C4676),[1]GEINDICE!AR$1:AS$65536,2,0),"")</f>
        <v>55934.60247716579</v>
      </c>
      <c r="AD4676" s="33">
        <f>IFERROR($AA4676/VLOOKUP(CONCATENATE("USD",C4676),[1]GEINDICE!AR$1:AS$65536,2,0),"")</f>
        <v>24779.037503459727</v>
      </c>
      <c r="AE4676" s="33">
        <f>IFERROR($X4676/VLOOKUP(CONCATENATE("EUR",C4676),[1]GEINDICE!AR$1:AS$65536,2,0),"")</f>
        <v>54215.514495062118</v>
      </c>
      <c r="AF4676" s="33">
        <f>IFERROR($AA4676/VLOOKUP(CONCATENATE("EUR",C4676),[1]GEINDICE!AR$1:AS$65536,2,0),"")</f>
        <v>24017.481262889622</v>
      </c>
      <c r="AG4676" s="48" t="str">
        <f>VLOOKUP(E4676,[1]Apresentação!AW$1:AX$65536,2,0)</f>
        <v xml:space="preserve">                    8 - INDUSTRIAL SPECIALITIES</v>
      </c>
      <c r="AH4676" s="48" t="str">
        <f t="shared" ref="AH4676:AH4733" si="1251">CONCATENATE("         ",H4676," - ",I4676)</f>
        <v xml:space="preserve">         5412000011 - MULSIFAN RT 302-AR</v>
      </c>
      <c r="AI4676" s="49" t="str">
        <f t="shared" ref="AI4676:AI4733" si="1252">CONCATENATE("     ",F4676," - ",G4676)</f>
        <v xml:space="preserve">     P00054 - RIZOBACTER DO BRASIL LTDA</v>
      </c>
      <c r="AJ4676" t="str">
        <f t="shared" ref="AJ4676:AJ4733" si="1253">IF(RIGHT(I4676,2)="BR","     90 - SALES","     93 - RESALES")</f>
        <v xml:space="preserve">     93 - RESALES</v>
      </c>
      <c r="AK4676" t="str">
        <f t="shared" ref="AK4676:AK4733" si="1254">IF(R4676="3201","EXP",IF(R4676="7101","EXP",""))</f>
        <v/>
      </c>
      <c r="AL4676">
        <f t="shared" ref="AL4676:AL4733" si="1255">VLOOKUP(MONTH(C4676),AQ:AR,2,0)</f>
        <v>2</v>
      </c>
      <c r="AM4676" t="str">
        <f t="shared" ref="AM4676:AM4733" si="1256">CONCATENATE(YEAR(C4676)," ",MONTH(C4676))</f>
        <v>2025 2</v>
      </c>
      <c r="AN4676" t="str">
        <f t="shared" ref="AN4676:AN4733" si="1257">MID(G4676,1,SEARCH(" ",G4676,1))</f>
        <v xml:space="preserve">RIZOBACTER </v>
      </c>
    </row>
    <row r="4677" spans="1:40" x14ac:dyDescent="0.35">
      <c r="A4677">
        <v>81229</v>
      </c>
      <c r="B4677" t="s">
        <v>274</v>
      </c>
      <c r="C4677" s="31">
        <v>45698</v>
      </c>
      <c r="D4677" t="s">
        <v>351</v>
      </c>
      <c r="E4677" t="s">
        <v>352</v>
      </c>
      <c r="F4677" t="s">
        <v>614</v>
      </c>
      <c r="G4677" t="s">
        <v>615</v>
      </c>
      <c r="H4677" t="s">
        <v>618</v>
      </c>
      <c r="I4677" t="s">
        <v>619</v>
      </c>
      <c r="J4677">
        <v>6300</v>
      </c>
      <c r="K4677">
        <v>342619.2</v>
      </c>
      <c r="L4677">
        <v>171995.81581999999</v>
      </c>
      <c r="M4677">
        <v>44129.36</v>
      </c>
      <c r="N4677">
        <v>54.384</v>
      </c>
      <c r="O4677" s="32">
        <f t="shared" si="1241"/>
        <v>298489.84000000003</v>
      </c>
      <c r="P4677" s="32">
        <f t="shared" si="1242"/>
        <v>126494.02418000004</v>
      </c>
      <c r="Q4677">
        <v>709764</v>
      </c>
      <c r="R4677" t="s">
        <v>281</v>
      </c>
      <c r="S4677" t="s">
        <v>292</v>
      </c>
      <c r="T4677" t="str">
        <f t="shared" si="1243"/>
        <v>VEN</v>
      </c>
      <c r="U4677" t="s">
        <v>293</v>
      </c>
      <c r="V4677" s="33">
        <f t="shared" si="1244"/>
        <v>342619.2</v>
      </c>
      <c r="W4677">
        <f t="shared" si="1245"/>
        <v>6300</v>
      </c>
      <c r="X4677" s="33">
        <f t="shared" si="1246"/>
        <v>298489.84000000003</v>
      </c>
      <c r="Y4677" s="33">
        <f t="shared" si="1247"/>
        <v>44129.36</v>
      </c>
      <c r="Z4677" s="45">
        <f t="shared" si="1248"/>
        <v>0.36551957444299688</v>
      </c>
      <c r="AA4677" s="33">
        <f t="shared" si="1249"/>
        <v>125234.02418000004</v>
      </c>
      <c r="AB4677" s="45">
        <f t="shared" si="1250"/>
        <v>0.4195587500733694</v>
      </c>
      <c r="AC4677" s="33">
        <f>IFERROR($X4677/VLOOKUP(CONCATENATE("USD",C4677),[1]GEINDICE!AR$1:AS$65536,2,0),"")</f>
        <v>51634.694159977858</v>
      </c>
      <c r="AD4677" s="33">
        <f>IFERROR($AA4677/VLOOKUP(CONCATENATE("USD",C4677),[1]GEINDICE!AR$1:AS$65536,2,0),"")</f>
        <v>21663.787742181019</v>
      </c>
      <c r="AE4677" s="33">
        <f>IFERROR($X4677/VLOOKUP(CONCATENATE("EUR",C4677),[1]GEINDICE!AR$1:AS$65536,2,0),"")</f>
        <v>50047.759091899869</v>
      </c>
      <c r="AF4677" s="33">
        <f>IFERROR($AA4677/VLOOKUP(CONCATENATE("EUR",C4677),[1]GEINDICE!AR$1:AS$65536,2,0),"")</f>
        <v>20997.975248570619</v>
      </c>
      <c r="AG4677" s="48" t="str">
        <f>VLOOKUP(E4677,[1]Apresentação!AW$1:AX$65536,2,0)</f>
        <v xml:space="preserve">                    8 - INDUSTRIAL SPECIALITIES</v>
      </c>
      <c r="AH4677" s="48" t="str">
        <f t="shared" si="1251"/>
        <v xml:space="preserve">         5413000009 - MULSIFAN SEM 101</v>
      </c>
      <c r="AI4677" s="49" t="str">
        <f t="shared" si="1252"/>
        <v xml:space="preserve">     P00054 - RIZOBACTER DO BRASIL LTDA</v>
      </c>
      <c r="AJ4677" t="str">
        <f t="shared" si="1253"/>
        <v xml:space="preserve">     93 - RESALES</v>
      </c>
      <c r="AK4677" t="str">
        <f t="shared" si="1254"/>
        <v/>
      </c>
      <c r="AL4677">
        <f t="shared" si="1255"/>
        <v>2</v>
      </c>
      <c r="AM4677" t="str">
        <f t="shared" si="1256"/>
        <v>2025 2</v>
      </c>
      <c r="AN4677" t="str">
        <f t="shared" si="1257"/>
        <v xml:space="preserve">RIZOBACTER </v>
      </c>
    </row>
    <row r="4678" spans="1:40" x14ac:dyDescent="0.35">
      <c r="A4678">
        <v>82500</v>
      </c>
      <c r="B4678" t="s">
        <v>274</v>
      </c>
      <c r="C4678" s="31">
        <v>45799</v>
      </c>
      <c r="D4678" t="s">
        <v>351</v>
      </c>
      <c r="E4678" t="s">
        <v>352</v>
      </c>
      <c r="F4678" t="s">
        <v>614</v>
      </c>
      <c r="G4678" t="s">
        <v>615</v>
      </c>
      <c r="H4678" t="s">
        <v>618</v>
      </c>
      <c r="I4678" t="s">
        <v>619</v>
      </c>
      <c r="J4678">
        <v>6300</v>
      </c>
      <c r="K4678">
        <v>306144.72000000003</v>
      </c>
      <c r="L4678">
        <v>174476.58017999999</v>
      </c>
      <c r="M4678">
        <v>39431.440000000002</v>
      </c>
      <c r="N4678">
        <v>48.5944</v>
      </c>
      <c r="O4678" s="32">
        <f t="shared" si="1241"/>
        <v>266713.28000000003</v>
      </c>
      <c r="P4678" s="32">
        <f t="shared" si="1242"/>
        <v>92236.699820000038</v>
      </c>
      <c r="Q4678">
        <v>739340</v>
      </c>
      <c r="R4678" t="s">
        <v>281</v>
      </c>
      <c r="S4678" t="s">
        <v>292</v>
      </c>
      <c r="T4678" t="str">
        <f t="shared" si="1243"/>
        <v>VEN</v>
      </c>
      <c r="U4678" t="s">
        <v>293</v>
      </c>
      <c r="V4678" s="33">
        <f t="shared" si="1244"/>
        <v>306144.72000000003</v>
      </c>
      <c r="W4678">
        <f t="shared" si="1245"/>
        <v>6300</v>
      </c>
      <c r="X4678" s="33">
        <f t="shared" si="1246"/>
        <v>266713.28000000003</v>
      </c>
      <c r="Y4678" s="33">
        <f t="shared" si="1247"/>
        <v>39431.440000000002</v>
      </c>
      <c r="Z4678" s="45">
        <f t="shared" si="1248"/>
        <v>0.29716893311111175</v>
      </c>
      <c r="AA4678" s="33">
        <f t="shared" si="1249"/>
        <v>90976.699820000038</v>
      </c>
      <c r="AB4678" s="45">
        <f t="shared" si="1250"/>
        <v>0.3411029995206839</v>
      </c>
      <c r="AC4678" s="33">
        <f>IFERROR($X4678/VLOOKUP(CONCATENATE("USD",C4678),[1]GEINDICE!AR$1:AS$65536,2,0),"")</f>
        <v>47297.974818230185</v>
      </c>
      <c r="AD4678" s="33">
        <f>IFERROR($AA4678/VLOOKUP(CONCATENATE("USD",C4678),[1]GEINDICE!AR$1:AS$65536,2,0),"")</f>
        <v>16133.48108175209</v>
      </c>
      <c r="AE4678" s="33">
        <f>IFERROR($X4678/VLOOKUP(CONCATENATE("EUR",C4678),[1]GEINDICE!AR$1:AS$65536,2,0),"")</f>
        <v>41923.525990663169</v>
      </c>
      <c r="AF4678" s="33">
        <f>IFERROR($AA4678/VLOOKUP(CONCATENATE("EUR",C4678),[1]GEINDICE!AR$1:AS$65536,2,0),"")</f>
        <v>14300.240465898558</v>
      </c>
      <c r="AG4678" s="48" t="str">
        <f>VLOOKUP(E4678,[1]Apresentação!AW$1:AX$65536,2,0)</f>
        <v xml:space="preserve">                    8 - INDUSTRIAL SPECIALITIES</v>
      </c>
      <c r="AH4678" s="48" t="str">
        <f t="shared" si="1251"/>
        <v xml:space="preserve">         5413000009 - MULSIFAN SEM 101</v>
      </c>
      <c r="AI4678" s="49" t="str">
        <f t="shared" si="1252"/>
        <v xml:space="preserve">     P00054 - RIZOBACTER DO BRASIL LTDA</v>
      </c>
      <c r="AJ4678" t="str">
        <f t="shared" si="1253"/>
        <v xml:space="preserve">     93 - RESALES</v>
      </c>
      <c r="AK4678" t="str">
        <f t="shared" si="1254"/>
        <v/>
      </c>
      <c r="AL4678">
        <f t="shared" si="1255"/>
        <v>5</v>
      </c>
      <c r="AM4678" t="str">
        <f t="shared" si="1256"/>
        <v>2025 5</v>
      </c>
      <c r="AN4678" t="str">
        <f t="shared" si="1257"/>
        <v xml:space="preserve">RIZOBACTER </v>
      </c>
    </row>
    <row r="4679" spans="1:40" x14ac:dyDescent="0.35">
      <c r="A4679">
        <v>81892</v>
      </c>
      <c r="B4679" t="s">
        <v>274</v>
      </c>
      <c r="C4679" s="31">
        <v>45749</v>
      </c>
      <c r="D4679" t="s">
        <v>351</v>
      </c>
      <c r="E4679" t="s">
        <v>352</v>
      </c>
      <c r="F4679" t="s">
        <v>1038</v>
      </c>
      <c r="G4679" t="s">
        <v>1039</v>
      </c>
      <c r="H4679" t="s">
        <v>1040</v>
      </c>
      <c r="I4679" t="s">
        <v>1041</v>
      </c>
      <c r="J4679">
        <v>100</v>
      </c>
      <c r="K4679">
        <v>2772.67</v>
      </c>
      <c r="L4679">
        <v>830.42056000000002</v>
      </c>
      <c r="M4679">
        <v>558.41999999999996</v>
      </c>
      <c r="N4679">
        <v>27.726700000000001</v>
      </c>
      <c r="O4679" s="32">
        <f t="shared" si="1241"/>
        <v>2214.25</v>
      </c>
      <c r="P4679" s="32">
        <f t="shared" si="1242"/>
        <v>1383.82944</v>
      </c>
      <c r="Q4679">
        <v>725063</v>
      </c>
      <c r="R4679" t="s">
        <v>298</v>
      </c>
      <c r="S4679" t="s">
        <v>298</v>
      </c>
      <c r="T4679" t="str">
        <f t="shared" si="1243"/>
        <v>VEN</v>
      </c>
      <c r="U4679" t="s">
        <v>300</v>
      </c>
      <c r="V4679" s="33">
        <f t="shared" si="1244"/>
        <v>2772.67</v>
      </c>
      <c r="W4679">
        <f t="shared" si="1245"/>
        <v>100</v>
      </c>
      <c r="X4679" s="33">
        <f t="shared" si="1246"/>
        <v>2214.25</v>
      </c>
      <c r="Y4679" s="33">
        <f t="shared" si="1247"/>
        <v>558.41999999999996</v>
      </c>
      <c r="Z4679" s="45">
        <f t="shared" si="1248"/>
        <v>0.49188307299462247</v>
      </c>
      <c r="AA4679" s="33">
        <f t="shared" si="1249"/>
        <v>1363.82944</v>
      </c>
      <c r="AB4679" s="45">
        <f t="shared" si="1250"/>
        <v>0.61593290730495653</v>
      </c>
      <c r="AC4679" s="33">
        <f>IFERROR($X4679/VLOOKUP(CONCATENATE("USD",C4679),[1]GEINDICE!AR$1:AS$65536,2,0),"")</f>
        <v>388.99039052755472</v>
      </c>
      <c r="AD4679" s="33">
        <f>IFERROR($AA4679/VLOOKUP(CONCATENATE("USD",C4679),[1]GEINDICE!AR$1:AS$65536,2,0),"")</f>
        <v>239.59198215132722</v>
      </c>
      <c r="AE4679" s="33">
        <f>IFERROR($X4679/VLOOKUP(CONCATENATE("EUR",C4679),[1]GEINDICE!AR$1:AS$65536,2,0),"")</f>
        <v>357.92221647484808</v>
      </c>
      <c r="AF4679" s="33">
        <f>IFERROR($AA4679/VLOOKUP(CONCATENATE("EUR",C4679),[1]GEINDICE!AR$1:AS$65536,2,0),"")</f>
        <v>220.45607138238717</v>
      </c>
      <c r="AG4679" s="48" t="str">
        <f>VLOOKUP(E4679,[1]Apresentação!AW$1:AX$65536,2,0)</f>
        <v xml:space="preserve">                    8 - INDUSTRIAL SPECIALITIES</v>
      </c>
      <c r="AH4679" s="48" t="str">
        <f t="shared" si="1251"/>
        <v xml:space="preserve">         5518000018 - ZETESAN PD BR</v>
      </c>
      <c r="AI4679" s="49" t="str">
        <f t="shared" si="1252"/>
        <v xml:space="preserve">     P00095 - CHEMETALL DO BRASIL LTDA</v>
      </c>
      <c r="AJ4679" t="str">
        <f t="shared" si="1253"/>
        <v xml:space="preserve">     90 - SALES</v>
      </c>
      <c r="AK4679" t="str">
        <f t="shared" si="1254"/>
        <v/>
      </c>
      <c r="AL4679">
        <f t="shared" si="1255"/>
        <v>4</v>
      </c>
      <c r="AM4679" t="str">
        <f t="shared" si="1256"/>
        <v>2025 4</v>
      </c>
      <c r="AN4679" t="str">
        <f t="shared" si="1257"/>
        <v xml:space="preserve">CHEMETALL </v>
      </c>
    </row>
    <row r="4680" spans="1:40" x14ac:dyDescent="0.35">
      <c r="A4680">
        <v>82334</v>
      </c>
      <c r="B4680" t="s">
        <v>274</v>
      </c>
      <c r="C4680" s="31">
        <v>45785</v>
      </c>
      <c r="D4680" t="s">
        <v>351</v>
      </c>
      <c r="E4680" t="s">
        <v>352</v>
      </c>
      <c r="F4680" t="s">
        <v>1038</v>
      </c>
      <c r="G4680" t="s">
        <v>1039</v>
      </c>
      <c r="H4680" t="s">
        <v>1040</v>
      </c>
      <c r="I4680" t="s">
        <v>1041</v>
      </c>
      <c r="J4680">
        <v>100</v>
      </c>
      <c r="K4680">
        <v>2788.43</v>
      </c>
      <c r="L4680">
        <v>830.42056000000002</v>
      </c>
      <c r="M4680">
        <v>359.15</v>
      </c>
      <c r="N4680">
        <v>27.884249999999998</v>
      </c>
      <c r="O4680" s="32">
        <f t="shared" si="1241"/>
        <v>2429.2799999999997</v>
      </c>
      <c r="P4680" s="32">
        <f t="shared" si="1242"/>
        <v>1598.8594399999997</v>
      </c>
      <c r="Q4680">
        <v>738177</v>
      </c>
      <c r="R4680" t="s">
        <v>281</v>
      </c>
      <c r="S4680" t="s">
        <v>292</v>
      </c>
      <c r="T4680" t="str">
        <f t="shared" si="1243"/>
        <v>VEN</v>
      </c>
      <c r="U4680" t="s">
        <v>293</v>
      </c>
      <c r="V4680" s="33">
        <f t="shared" si="1244"/>
        <v>2788.43</v>
      </c>
      <c r="W4680">
        <f t="shared" si="1245"/>
        <v>100</v>
      </c>
      <c r="X4680" s="33">
        <f t="shared" si="1246"/>
        <v>2429.2799999999997</v>
      </c>
      <c r="Y4680" s="33">
        <f t="shared" si="1247"/>
        <v>359.15</v>
      </c>
      <c r="Z4680" s="45">
        <f t="shared" si="1248"/>
        <v>0.56621806536294605</v>
      </c>
      <c r="AA4680" s="33">
        <f t="shared" si="1249"/>
        <v>1578.8594399999997</v>
      </c>
      <c r="AB4680" s="45">
        <f t="shared" si="1250"/>
        <v>0.64992896660738975</v>
      </c>
      <c r="AC4680" s="33">
        <f>IFERROR($X4680/VLOOKUP(CONCATENATE("USD",C4680),[1]GEINDICE!AR$1:AS$65536,2,0),"")</f>
        <v>427.23883221948643</v>
      </c>
      <c r="AD4680" s="33">
        <f>IFERROR($AA4680/VLOOKUP(CONCATENATE("USD",C4680),[1]GEINDICE!AR$1:AS$65536,2,0),"")</f>
        <v>277.6748927189588</v>
      </c>
      <c r="AE4680" s="33">
        <f>IFERROR($X4680/VLOOKUP(CONCATENATE("EUR",C4680),[1]GEINDICE!AR$1:AS$65536,2,0),"")</f>
        <v>379.80050655076445</v>
      </c>
      <c r="AF4680" s="33">
        <f>IFERROR($AA4680/VLOOKUP(CONCATENATE("EUR",C4680),[1]GEINDICE!AR$1:AS$65536,2,0),"")</f>
        <v>246.84335073950152</v>
      </c>
      <c r="AG4680" s="48" t="str">
        <f>VLOOKUP(E4680,[1]Apresentação!AW$1:AX$65536,2,0)</f>
        <v xml:space="preserve">                    8 - INDUSTRIAL SPECIALITIES</v>
      </c>
      <c r="AH4680" s="48" t="str">
        <f t="shared" si="1251"/>
        <v xml:space="preserve">         5518000018 - ZETESAN PD BR</v>
      </c>
      <c r="AI4680" s="49" t="str">
        <f t="shared" si="1252"/>
        <v xml:space="preserve">     P00095 - CHEMETALL DO BRASIL LTDA</v>
      </c>
      <c r="AJ4680" t="str">
        <f t="shared" si="1253"/>
        <v xml:space="preserve">     90 - SALES</v>
      </c>
      <c r="AK4680" t="str">
        <f t="shared" si="1254"/>
        <v/>
      </c>
      <c r="AL4680">
        <f t="shared" si="1255"/>
        <v>5</v>
      </c>
      <c r="AM4680" t="str">
        <f t="shared" si="1256"/>
        <v>2025 5</v>
      </c>
      <c r="AN4680" t="str">
        <f t="shared" si="1257"/>
        <v xml:space="preserve">CHEMETALL </v>
      </c>
    </row>
    <row r="4681" spans="1:40" x14ac:dyDescent="0.35">
      <c r="A4681">
        <v>81135</v>
      </c>
      <c r="B4681" t="s">
        <v>274</v>
      </c>
      <c r="C4681" s="31">
        <v>45692</v>
      </c>
      <c r="D4681" t="s">
        <v>340</v>
      </c>
      <c r="E4681" t="s">
        <v>341</v>
      </c>
      <c r="F4681" t="s">
        <v>342</v>
      </c>
      <c r="G4681" t="s">
        <v>343</v>
      </c>
      <c r="H4681" t="s">
        <v>344</v>
      </c>
      <c r="I4681" t="s">
        <v>345</v>
      </c>
      <c r="J4681">
        <v>50</v>
      </c>
      <c r="K4681">
        <v>1441.06</v>
      </c>
      <c r="L4681">
        <v>452.36950000000002</v>
      </c>
      <c r="M4681">
        <v>290.23</v>
      </c>
      <c r="N4681">
        <v>28.821189999999998</v>
      </c>
      <c r="O4681" s="32">
        <f t="shared" si="1241"/>
        <v>1150.83</v>
      </c>
      <c r="P4681" s="32">
        <f t="shared" si="1242"/>
        <v>698.46049999999991</v>
      </c>
      <c r="Q4681">
        <v>709093</v>
      </c>
      <c r="R4681" t="s">
        <v>346</v>
      </c>
      <c r="S4681" t="s">
        <v>347</v>
      </c>
      <c r="T4681" t="str">
        <f t="shared" si="1243"/>
        <v>VEN</v>
      </c>
      <c r="U4681" t="s">
        <v>348</v>
      </c>
      <c r="V4681" s="33">
        <f t="shared" si="1244"/>
        <v>1441.06</v>
      </c>
      <c r="W4681">
        <f t="shared" si="1245"/>
        <v>50</v>
      </c>
      <c r="X4681" s="33">
        <f t="shared" si="1246"/>
        <v>1150.83</v>
      </c>
      <c r="Y4681" s="33">
        <f t="shared" si="1247"/>
        <v>290.23</v>
      </c>
      <c r="Z4681" s="45">
        <f t="shared" si="1248"/>
        <v>0.47774589538256557</v>
      </c>
      <c r="AA4681" s="33">
        <f t="shared" si="1249"/>
        <v>688.46049999999991</v>
      </c>
      <c r="AB4681" s="45">
        <f t="shared" si="1250"/>
        <v>0.59822953868077822</v>
      </c>
      <c r="AC4681" s="33">
        <f>IFERROR($X4681/VLOOKUP(CONCATENATE("USD",C4681),[1]GEINDICE!AR$1:AS$65536,2,0),"")</f>
        <v>198.66901444922055</v>
      </c>
      <c r="AD4681" s="33">
        <f>IFERROR($AA4681/VLOOKUP(CONCATENATE("USD",C4681),[1]GEINDICE!AR$1:AS$65536,2,0),"")</f>
        <v>118.84967286412207</v>
      </c>
      <c r="AE4681" s="33">
        <f>IFERROR($X4681/VLOOKUP(CONCATENATE("EUR",C4681),[1]GEINDICE!AR$1:AS$65536,2,0),"")</f>
        <v>191.3775900488908</v>
      </c>
      <c r="AF4681" s="33">
        <f>IFERROR($AA4681/VLOOKUP(CONCATENATE("EUR",C4681),[1]GEINDICE!AR$1:AS$65536,2,0),"")</f>
        <v>114.48772740878702</v>
      </c>
      <c r="AG4681" s="48" t="str">
        <f>VLOOKUP(E4681,[1]Apresentação!AW$1:AX$65536,2,0)</f>
        <v xml:space="preserve">                    9 - LUBRICANTS</v>
      </c>
      <c r="AH4681" s="48" t="str">
        <f t="shared" si="1251"/>
        <v xml:space="preserve">         5301000013 - CUBLEN AP5</v>
      </c>
      <c r="AI4681" s="49" t="str">
        <f t="shared" si="1252"/>
        <v xml:space="preserve">     P00061 - JPB INDUSTRIA QUIMICA LTDA</v>
      </c>
      <c r="AJ4681" t="str">
        <f t="shared" si="1253"/>
        <v xml:space="preserve">     93 - RESALES</v>
      </c>
      <c r="AK4681" t="str">
        <f t="shared" si="1254"/>
        <v/>
      </c>
      <c r="AL4681">
        <f t="shared" si="1255"/>
        <v>2</v>
      </c>
      <c r="AM4681" t="str">
        <f t="shared" si="1256"/>
        <v>2025 2</v>
      </c>
      <c r="AN4681" t="str">
        <f t="shared" si="1257"/>
        <v xml:space="preserve">JPB </v>
      </c>
    </row>
    <row r="4682" spans="1:40" x14ac:dyDescent="0.35">
      <c r="A4682">
        <v>80755</v>
      </c>
      <c r="B4682" t="s">
        <v>274</v>
      </c>
      <c r="C4682" s="31">
        <v>45663</v>
      </c>
      <c r="D4682" t="s">
        <v>340</v>
      </c>
      <c r="E4682" t="s">
        <v>341</v>
      </c>
      <c r="F4682" t="s">
        <v>342</v>
      </c>
      <c r="G4682" t="s">
        <v>343</v>
      </c>
      <c r="H4682" t="s">
        <v>349</v>
      </c>
      <c r="I4682" t="s">
        <v>350</v>
      </c>
      <c r="J4682">
        <v>270</v>
      </c>
      <c r="K4682">
        <v>17486.36</v>
      </c>
      <c r="L4682">
        <v>6324.1469100000004</v>
      </c>
      <c r="M4682">
        <v>3521.78</v>
      </c>
      <c r="N4682">
        <v>64.764279999999999</v>
      </c>
      <c r="O4682" s="32">
        <f t="shared" si="1241"/>
        <v>13964.58</v>
      </c>
      <c r="P4682" s="32">
        <f t="shared" si="1242"/>
        <v>7640.4330899999995</v>
      </c>
      <c r="Q4682">
        <v>706252</v>
      </c>
      <c r="R4682" t="s">
        <v>346</v>
      </c>
      <c r="S4682" t="s">
        <v>347</v>
      </c>
      <c r="T4682" t="str">
        <f t="shared" si="1243"/>
        <v>VEN</v>
      </c>
      <c r="U4682" t="s">
        <v>348</v>
      </c>
      <c r="V4682" s="33">
        <f t="shared" si="1244"/>
        <v>17486.36</v>
      </c>
      <c r="W4682">
        <f t="shared" si="1245"/>
        <v>270</v>
      </c>
      <c r="X4682" s="33">
        <f t="shared" si="1246"/>
        <v>13964.58</v>
      </c>
      <c r="Y4682" s="33">
        <f t="shared" si="1247"/>
        <v>3521.78</v>
      </c>
      <c r="Z4682" s="45">
        <f t="shared" si="1248"/>
        <v>0.4338486162929277</v>
      </c>
      <c r="AA4682" s="33">
        <f t="shared" si="1249"/>
        <v>7586.4330899999995</v>
      </c>
      <c r="AB4682" s="45">
        <f t="shared" si="1250"/>
        <v>0.54326253206326292</v>
      </c>
      <c r="AC4682" s="33">
        <f>IFERROR($X4682/VLOOKUP(CONCATENATE("USD",C4682),[1]GEINDICE!AR$1:AS$65536,2,0),"")</f>
        <v>2284.8181416580769</v>
      </c>
      <c r="AD4682" s="33">
        <f>IFERROR($AA4682/VLOOKUP(CONCATENATE("USD",C4682),[1]GEINDICE!AR$1:AS$65536,2,0),"")</f>
        <v>1241.2560889412457</v>
      </c>
      <c r="AE4682" s="33">
        <f>IFERROR($X4682/VLOOKUP(CONCATENATE("EUR",C4682),[1]GEINDICE!AR$1:AS$65536,2,0),"")</f>
        <v>2198.0041868005605</v>
      </c>
      <c r="AF4682" s="33">
        <f>IFERROR($AA4682/VLOOKUP(CONCATENATE("EUR",C4682),[1]GEINDICE!AR$1:AS$65536,2,0),"")</f>
        <v>1194.0933200069255</v>
      </c>
      <c r="AG4682" s="48" t="str">
        <f>VLOOKUP(E4682,[1]Apresentação!AW$1:AX$65536,2,0)</f>
        <v xml:space="preserve">                    9 - LUBRICANTS</v>
      </c>
      <c r="AH4682" s="48" t="str">
        <f t="shared" si="1251"/>
        <v xml:space="preserve">         5302000388 - CUBLEN D 5012</v>
      </c>
      <c r="AI4682" s="49" t="str">
        <f t="shared" si="1252"/>
        <v xml:space="preserve">     P00061 - JPB INDUSTRIA QUIMICA LTDA</v>
      </c>
      <c r="AJ4682" t="str">
        <f t="shared" si="1253"/>
        <v xml:space="preserve">     93 - RESALES</v>
      </c>
      <c r="AK4682" t="str">
        <f t="shared" si="1254"/>
        <v/>
      </c>
      <c r="AL4682">
        <f t="shared" si="1255"/>
        <v>1</v>
      </c>
      <c r="AM4682" t="str">
        <f t="shared" si="1256"/>
        <v>2025 1</v>
      </c>
      <c r="AN4682" t="str">
        <f t="shared" si="1257"/>
        <v xml:space="preserve">JPB </v>
      </c>
    </row>
    <row r="4683" spans="1:40" x14ac:dyDescent="0.35">
      <c r="A4683">
        <v>81135</v>
      </c>
      <c r="B4683" t="s">
        <v>274</v>
      </c>
      <c r="C4683" s="31">
        <v>45692</v>
      </c>
      <c r="D4683" t="s">
        <v>340</v>
      </c>
      <c r="E4683" t="s">
        <v>341</v>
      </c>
      <c r="F4683" t="s">
        <v>342</v>
      </c>
      <c r="G4683" t="s">
        <v>343</v>
      </c>
      <c r="H4683" t="s">
        <v>349</v>
      </c>
      <c r="I4683" t="s">
        <v>350</v>
      </c>
      <c r="J4683">
        <v>270</v>
      </c>
      <c r="K4683">
        <v>16669.45</v>
      </c>
      <c r="L4683">
        <v>6236.8082999999997</v>
      </c>
      <c r="M4683">
        <v>3357.25</v>
      </c>
      <c r="N4683">
        <v>61.738720000000001</v>
      </c>
      <c r="O4683" s="32">
        <f t="shared" si="1241"/>
        <v>13312.2</v>
      </c>
      <c r="P4683" s="32">
        <f t="shared" si="1242"/>
        <v>7075.391700000001</v>
      </c>
      <c r="Q4683">
        <v>709094</v>
      </c>
      <c r="R4683" t="s">
        <v>346</v>
      </c>
      <c r="S4683" t="s">
        <v>347</v>
      </c>
      <c r="T4683" t="str">
        <f t="shared" si="1243"/>
        <v>VEN</v>
      </c>
      <c r="U4683" t="s">
        <v>348</v>
      </c>
      <c r="V4683" s="33">
        <f t="shared" si="1244"/>
        <v>16669.45</v>
      </c>
      <c r="W4683">
        <f t="shared" si="1245"/>
        <v>270</v>
      </c>
      <c r="X4683" s="33">
        <f t="shared" si="1246"/>
        <v>13312.2</v>
      </c>
      <c r="Y4683" s="33">
        <f t="shared" si="1247"/>
        <v>3357.25</v>
      </c>
      <c r="Z4683" s="45">
        <f t="shared" si="1248"/>
        <v>0.42121315940237986</v>
      </c>
      <c r="AA4683" s="33">
        <f t="shared" si="1249"/>
        <v>7021.391700000001</v>
      </c>
      <c r="AB4683" s="45">
        <f t="shared" si="1250"/>
        <v>0.52744037048722225</v>
      </c>
      <c r="AC4683" s="33">
        <f>IFERROR($X4683/VLOOKUP(CONCATENATE("USD",C4683),[1]GEINDICE!AR$1:AS$65536,2,0),"")</f>
        <v>2298.0993319177587</v>
      </c>
      <c r="AD4683" s="33">
        <f>IFERROR($AA4683/VLOOKUP(CONCATENATE("USD",C4683),[1]GEINDICE!AR$1:AS$65536,2,0),"")</f>
        <v>1212.1103630431408</v>
      </c>
      <c r="AE4683" s="33">
        <f>IFERROR($X4683/VLOOKUP(CONCATENATE("EUR",C4683),[1]GEINDICE!AR$1:AS$65536,2,0),"")</f>
        <v>2213.7559450560416</v>
      </c>
      <c r="AF4683" s="33">
        <f>IFERROR($AA4683/VLOOKUP(CONCATENATE("EUR",C4683),[1]GEINDICE!AR$1:AS$65536,2,0),"")</f>
        <v>1167.6242558286494</v>
      </c>
      <c r="AG4683" s="48" t="str">
        <f>VLOOKUP(E4683,[1]Apresentação!AW$1:AX$65536,2,0)</f>
        <v xml:space="preserve">                    9 - LUBRICANTS</v>
      </c>
      <c r="AH4683" s="48" t="str">
        <f t="shared" si="1251"/>
        <v xml:space="preserve">         5302000388 - CUBLEN D 5012</v>
      </c>
      <c r="AI4683" s="49" t="str">
        <f t="shared" si="1252"/>
        <v xml:space="preserve">     P00061 - JPB INDUSTRIA QUIMICA LTDA</v>
      </c>
      <c r="AJ4683" t="str">
        <f t="shared" si="1253"/>
        <v xml:space="preserve">     93 - RESALES</v>
      </c>
      <c r="AK4683" t="str">
        <f t="shared" si="1254"/>
        <v/>
      </c>
      <c r="AL4683">
        <f t="shared" si="1255"/>
        <v>2</v>
      </c>
      <c r="AM4683" t="str">
        <f t="shared" si="1256"/>
        <v>2025 2</v>
      </c>
      <c r="AN4683" t="str">
        <f t="shared" si="1257"/>
        <v xml:space="preserve">JPB </v>
      </c>
    </row>
    <row r="4684" spans="1:40" x14ac:dyDescent="0.35">
      <c r="A4684">
        <v>83712</v>
      </c>
      <c r="B4684" t="s">
        <v>274</v>
      </c>
      <c r="C4684" s="31">
        <v>45901</v>
      </c>
      <c r="D4684" t="s">
        <v>340</v>
      </c>
      <c r="E4684" t="s">
        <v>341</v>
      </c>
      <c r="F4684" t="s">
        <v>342</v>
      </c>
      <c r="G4684" t="s">
        <v>343</v>
      </c>
      <c r="H4684" t="s">
        <v>349</v>
      </c>
      <c r="I4684" t="s">
        <v>350</v>
      </c>
      <c r="J4684">
        <v>270</v>
      </c>
      <c r="K4684">
        <v>15413.15</v>
      </c>
      <c r="L4684">
        <v>4595.3298000000004</v>
      </c>
      <c r="M4684">
        <v>3104.23</v>
      </c>
      <c r="N4684">
        <v>57.085729999999998</v>
      </c>
      <c r="O4684" s="32">
        <f t="shared" si="1241"/>
        <v>12308.92</v>
      </c>
      <c r="P4684" s="32">
        <f t="shared" si="1242"/>
        <v>7713.5901999999996</v>
      </c>
      <c r="Q4684">
        <v>760274</v>
      </c>
      <c r="R4684" t="s">
        <v>346</v>
      </c>
      <c r="S4684" t="s">
        <v>347</v>
      </c>
      <c r="T4684" t="str">
        <f t="shared" si="1243"/>
        <v>VEN</v>
      </c>
      <c r="U4684" t="s">
        <v>348</v>
      </c>
      <c r="V4684" s="33">
        <f t="shared" si="1244"/>
        <v>15413.15</v>
      </c>
      <c r="W4684">
        <f t="shared" si="1245"/>
        <v>270</v>
      </c>
      <c r="X4684" s="33">
        <f t="shared" si="1246"/>
        <v>12308.92</v>
      </c>
      <c r="Y4684" s="33">
        <f t="shared" si="1247"/>
        <v>3104.23</v>
      </c>
      <c r="Z4684" s="45">
        <f t="shared" si="1248"/>
        <v>0.49695164194210789</v>
      </c>
      <c r="AA4684" s="33">
        <f t="shared" si="1249"/>
        <v>7659.5901999999996</v>
      </c>
      <c r="AB4684" s="45">
        <f t="shared" si="1250"/>
        <v>0.62227963135677211</v>
      </c>
      <c r="AC4684" s="33">
        <f>IFERROR($X4684/VLOOKUP(CONCATENATE("USD",C4684),[1]GEINDICE!AR$1:AS$65536,2,0),"")</f>
        <v>2263.5845378645777</v>
      </c>
      <c r="AD4684" s="33">
        <f>IFERROR($AA4684/VLOOKUP(CONCATENATE("USD",C4684),[1]GEINDICE!AR$1:AS$65536,2,0),"")</f>
        <v>1408.5825517672588</v>
      </c>
      <c r="AE4684" s="33">
        <f>IFERROR($X4684/VLOOKUP(CONCATENATE("EUR",C4684),[1]GEINDICE!AR$1:AS$65536,2,0),"")</f>
        <v>1934.5131074369774</v>
      </c>
      <c r="AF4684" s="33">
        <f>IFERROR($AA4684/VLOOKUP(CONCATENATE("EUR",C4684),[1]GEINDICE!AR$1:AS$65536,2,0),"")</f>
        <v>1203.808103350726</v>
      </c>
      <c r="AG4684" s="48" t="str">
        <f>VLOOKUP(E4684,[1]Apresentação!AW$1:AX$65536,2,0)</f>
        <v xml:space="preserve">                    9 - LUBRICANTS</v>
      </c>
      <c r="AH4684" s="48" t="str">
        <f t="shared" si="1251"/>
        <v xml:space="preserve">         5302000388 - CUBLEN D 5012</v>
      </c>
      <c r="AI4684" s="49" t="str">
        <f t="shared" si="1252"/>
        <v xml:space="preserve">     P00061 - JPB INDUSTRIA QUIMICA LTDA</v>
      </c>
      <c r="AJ4684" t="str">
        <f t="shared" si="1253"/>
        <v xml:space="preserve">     93 - RESALES</v>
      </c>
      <c r="AK4684" t="str">
        <f t="shared" si="1254"/>
        <v/>
      </c>
      <c r="AL4684">
        <f t="shared" si="1255"/>
        <v>9</v>
      </c>
      <c r="AM4684" t="str">
        <f t="shared" si="1256"/>
        <v>2025 9</v>
      </c>
      <c r="AN4684" t="str">
        <f t="shared" si="1257"/>
        <v xml:space="preserve">JPB </v>
      </c>
    </row>
    <row r="4685" spans="1:40" x14ac:dyDescent="0.35">
      <c r="A4685">
        <v>82788</v>
      </c>
      <c r="B4685" t="s">
        <v>274</v>
      </c>
      <c r="C4685" s="31">
        <v>45824</v>
      </c>
      <c r="D4685" t="s">
        <v>340</v>
      </c>
      <c r="E4685" t="s">
        <v>341</v>
      </c>
      <c r="F4685" t="s">
        <v>342</v>
      </c>
      <c r="G4685" t="s">
        <v>343</v>
      </c>
      <c r="H4685" t="s">
        <v>349</v>
      </c>
      <c r="I4685" t="s">
        <v>350</v>
      </c>
      <c r="J4685">
        <v>270</v>
      </c>
      <c r="K4685">
        <v>15807.390000000001</v>
      </c>
      <c r="L4685">
        <v>4622.7186000000002</v>
      </c>
      <c r="M4685">
        <v>3183.63</v>
      </c>
      <c r="N4685">
        <v>58.545900000000003</v>
      </c>
      <c r="O4685" s="32">
        <f t="shared" si="1241"/>
        <v>12623.760000000002</v>
      </c>
      <c r="P4685" s="32">
        <f t="shared" si="1242"/>
        <v>8001.0414000000019</v>
      </c>
      <c r="Q4685">
        <v>741420</v>
      </c>
      <c r="R4685" t="s">
        <v>346</v>
      </c>
      <c r="S4685" t="s">
        <v>347</v>
      </c>
      <c r="T4685" t="str">
        <f t="shared" si="1243"/>
        <v>VEN</v>
      </c>
      <c r="U4685" t="s">
        <v>348</v>
      </c>
      <c r="V4685" s="33">
        <f t="shared" si="1244"/>
        <v>15807.390000000001</v>
      </c>
      <c r="W4685">
        <f t="shared" si="1245"/>
        <v>270</v>
      </c>
      <c r="X4685" s="33">
        <f t="shared" si="1246"/>
        <v>12623.760000000002</v>
      </c>
      <c r="Y4685" s="33">
        <f t="shared" si="1247"/>
        <v>3183.63</v>
      </c>
      <c r="Z4685" s="45">
        <f t="shared" si="1248"/>
        <v>0.50274216047051423</v>
      </c>
      <c r="AA4685" s="33">
        <f t="shared" si="1249"/>
        <v>7947.0414000000019</v>
      </c>
      <c r="AB4685" s="45">
        <f t="shared" si="1250"/>
        <v>0.62953045685279196</v>
      </c>
      <c r="AC4685" s="33">
        <f>IFERROR($X4685/VLOOKUP(CONCATENATE("USD",C4685),[1]GEINDICE!AR$1:AS$65536,2,0),"")</f>
        <v>2290.1075775991872</v>
      </c>
      <c r="AD4685" s="33">
        <f>IFERROR($AA4685/VLOOKUP(CONCATENATE("USD",C4685),[1]GEINDICE!AR$1:AS$65536,2,0),"")</f>
        <v>1441.692469568057</v>
      </c>
      <c r="AE4685" s="33">
        <f>IFERROR($X4685/VLOOKUP(CONCATENATE("EUR",C4685),[1]GEINDICE!AR$1:AS$65536,2,0),"")</f>
        <v>1977.4679657884021</v>
      </c>
      <c r="AF4685" s="33">
        <f>IFERROR($AA4685/VLOOKUP(CONCATENATE("EUR",C4685),[1]GEINDICE!AR$1:AS$65536,2,0),"")</f>
        <v>1244.876311914534</v>
      </c>
      <c r="AG4685" s="48" t="str">
        <f>VLOOKUP(E4685,[1]Apresentação!AW$1:AX$65536,2,0)</f>
        <v xml:space="preserve">                    9 - LUBRICANTS</v>
      </c>
      <c r="AH4685" s="48" t="str">
        <f t="shared" si="1251"/>
        <v xml:space="preserve">         5302000388 - CUBLEN D 5012</v>
      </c>
      <c r="AI4685" s="49" t="str">
        <f t="shared" si="1252"/>
        <v xml:space="preserve">     P00061 - JPB INDUSTRIA QUIMICA LTDA</v>
      </c>
      <c r="AJ4685" t="str">
        <f t="shared" si="1253"/>
        <v xml:space="preserve">     93 - RESALES</v>
      </c>
      <c r="AK4685" t="str">
        <f t="shared" si="1254"/>
        <v/>
      </c>
      <c r="AL4685">
        <f t="shared" si="1255"/>
        <v>6</v>
      </c>
      <c r="AM4685" t="str">
        <f t="shared" si="1256"/>
        <v>2025 6</v>
      </c>
      <c r="AN4685" t="str">
        <f t="shared" si="1257"/>
        <v xml:space="preserve">JPB </v>
      </c>
    </row>
    <row r="4686" spans="1:40" x14ac:dyDescent="0.35">
      <c r="A4686">
        <v>83333</v>
      </c>
      <c r="B4686" t="s">
        <v>274</v>
      </c>
      <c r="C4686" s="31">
        <v>45869</v>
      </c>
      <c r="D4686" t="s">
        <v>340</v>
      </c>
      <c r="E4686" t="s">
        <v>341</v>
      </c>
      <c r="F4686" t="s">
        <v>342</v>
      </c>
      <c r="G4686" t="s">
        <v>343</v>
      </c>
      <c r="H4686" t="s">
        <v>349</v>
      </c>
      <c r="I4686" t="s">
        <v>350</v>
      </c>
      <c r="J4686">
        <v>270</v>
      </c>
      <c r="K4686">
        <v>15915.9</v>
      </c>
      <c r="L4686">
        <v>4595.3298000000004</v>
      </c>
      <c r="M4686">
        <v>3205.48</v>
      </c>
      <c r="N4686">
        <v>58.947769999999998</v>
      </c>
      <c r="O4686" s="32">
        <f t="shared" si="1241"/>
        <v>12710.42</v>
      </c>
      <c r="P4686" s="32">
        <f t="shared" si="1242"/>
        <v>8115.0901999999996</v>
      </c>
      <c r="Q4686">
        <v>746516</v>
      </c>
      <c r="R4686" t="s">
        <v>346</v>
      </c>
      <c r="S4686" t="s">
        <v>347</v>
      </c>
      <c r="T4686" t="str">
        <f t="shared" si="1243"/>
        <v>VEN</v>
      </c>
      <c r="U4686" t="s">
        <v>348</v>
      </c>
      <c r="V4686" s="33">
        <f t="shared" si="1244"/>
        <v>15915.9</v>
      </c>
      <c r="W4686">
        <f t="shared" si="1245"/>
        <v>270</v>
      </c>
      <c r="X4686" s="33">
        <f t="shared" si="1246"/>
        <v>12710.42</v>
      </c>
      <c r="Y4686" s="33">
        <f t="shared" si="1247"/>
        <v>3205.48</v>
      </c>
      <c r="Z4686" s="45">
        <f t="shared" si="1248"/>
        <v>0.50648032470673976</v>
      </c>
      <c r="AA4686" s="33">
        <f t="shared" si="1249"/>
        <v>8061.0901999999996</v>
      </c>
      <c r="AB4686" s="45">
        <f t="shared" si="1250"/>
        <v>0.63421115903329706</v>
      </c>
      <c r="AC4686" s="33">
        <f>IFERROR($X4686/VLOOKUP(CONCATENATE("USD",C4686),[1]GEINDICE!AR$1:AS$65536,2,0),"")</f>
        <v>2268.3406503194487</v>
      </c>
      <c r="AD4686" s="33">
        <f>IFERROR($AA4686/VLOOKUP(CONCATENATE("USD",C4686),[1]GEINDICE!AR$1:AS$65536,2,0),"")</f>
        <v>1438.6069529214403</v>
      </c>
      <c r="AE4686" s="33">
        <f>IFERROR($X4686/VLOOKUP(CONCATENATE("EUR",C4686),[1]GEINDICE!AR$1:AS$65536,2,0),"")</f>
        <v>1984.8246353727473</v>
      </c>
      <c r="AF4686" s="33">
        <f>IFERROR($AA4686/VLOOKUP(CONCATENATE("EUR",C4686),[1]GEINDICE!AR$1:AS$65536,2,0),"")</f>
        <v>1258.7979324775913</v>
      </c>
      <c r="AG4686" s="48" t="str">
        <f>VLOOKUP(E4686,[1]Apresentação!AW$1:AX$65536,2,0)</f>
        <v xml:space="preserve">                    9 - LUBRICANTS</v>
      </c>
      <c r="AH4686" s="48" t="str">
        <f t="shared" si="1251"/>
        <v xml:space="preserve">         5302000388 - CUBLEN D 5012</v>
      </c>
      <c r="AI4686" s="49" t="str">
        <f t="shared" si="1252"/>
        <v xml:space="preserve">     P00061 - JPB INDUSTRIA QUIMICA LTDA</v>
      </c>
      <c r="AJ4686" t="str">
        <f t="shared" si="1253"/>
        <v xml:space="preserve">     93 - RESALES</v>
      </c>
      <c r="AK4686" t="str">
        <f t="shared" si="1254"/>
        <v/>
      </c>
      <c r="AL4686">
        <f t="shared" si="1255"/>
        <v>7</v>
      </c>
      <c r="AM4686" t="str">
        <f t="shared" si="1256"/>
        <v>2025 7</v>
      </c>
      <c r="AN4686" t="str">
        <f t="shared" si="1257"/>
        <v xml:space="preserve">JPB </v>
      </c>
    </row>
    <row r="4687" spans="1:40" x14ac:dyDescent="0.35">
      <c r="A4687">
        <v>84210</v>
      </c>
      <c r="B4687" t="s">
        <v>274</v>
      </c>
      <c r="C4687" s="31">
        <v>45943</v>
      </c>
      <c r="D4687" t="s">
        <v>340</v>
      </c>
      <c r="E4687" t="s">
        <v>341</v>
      </c>
      <c r="F4687" t="s">
        <v>342</v>
      </c>
      <c r="G4687" t="s">
        <v>343</v>
      </c>
      <c r="H4687" t="s">
        <v>371</v>
      </c>
      <c r="I4687" t="s">
        <v>372</v>
      </c>
      <c r="J4687">
        <v>250</v>
      </c>
      <c r="K4687">
        <v>5961.84</v>
      </c>
      <c r="L4687">
        <v>1461.73594</v>
      </c>
      <c r="M4687">
        <v>1200.73</v>
      </c>
      <c r="N4687">
        <v>23.847349999999999</v>
      </c>
      <c r="O4687" s="32">
        <f t="shared" si="1241"/>
        <v>4761.1100000000006</v>
      </c>
      <c r="P4687" s="32">
        <f t="shared" si="1242"/>
        <v>3299.3740600000006</v>
      </c>
      <c r="Q4687">
        <v>764072</v>
      </c>
      <c r="R4687" t="s">
        <v>346</v>
      </c>
      <c r="S4687" t="s">
        <v>347</v>
      </c>
      <c r="T4687" t="str">
        <f t="shared" si="1243"/>
        <v>VEN</v>
      </c>
      <c r="U4687" t="s">
        <v>313</v>
      </c>
      <c r="V4687" s="33">
        <f t="shared" si="1244"/>
        <v>5961.84</v>
      </c>
      <c r="W4687">
        <f t="shared" si="1245"/>
        <v>250</v>
      </c>
      <c r="X4687" s="33">
        <f t="shared" si="1246"/>
        <v>4761.1100000000006</v>
      </c>
      <c r="Y4687" s="33">
        <f t="shared" si="1247"/>
        <v>1200.73</v>
      </c>
      <c r="Z4687" s="45">
        <f t="shared" si="1248"/>
        <v>0.54502872603088992</v>
      </c>
      <c r="AA4687" s="33">
        <f t="shared" si="1249"/>
        <v>3249.3740600000006</v>
      </c>
      <c r="AB4687" s="45">
        <f t="shared" si="1250"/>
        <v>0.68248245892239423</v>
      </c>
      <c r="AC4687" s="33">
        <f>IFERROR($X4687/VLOOKUP(CONCATENATE("USD",C4687),[1]GEINDICE!AR$1:AS$65536,2,0),"")</f>
        <v>871.53526515220858</v>
      </c>
      <c r="AD4687" s="33">
        <f>IFERROR($AA4687/VLOOKUP(CONCATENATE("USD",C4687),[1]GEINDICE!AR$1:AS$65536,2,0),"")</f>
        <v>594.80753079866008</v>
      </c>
      <c r="AE4687" s="33">
        <f>IFERROR($X4687/VLOOKUP(CONCATENATE("EUR",C4687),[1]GEINDICE!AR$1:AS$65536,2,0),"")</f>
        <v>752.87559891838907</v>
      </c>
      <c r="AF4687" s="33">
        <f>IFERROR($AA4687/VLOOKUP(CONCATENATE("EUR",C4687),[1]GEINDICE!AR$1:AS$65536,2,0),"")</f>
        <v>513.82439001249236</v>
      </c>
      <c r="AG4687" s="48" t="str">
        <f>VLOOKUP(E4687,[1]Apresentação!AW$1:AX$65536,2,0)</f>
        <v xml:space="preserve">                    9 - LUBRICANTS</v>
      </c>
      <c r="AH4687" s="48" t="str">
        <f t="shared" si="1251"/>
        <v xml:space="preserve">         5301000394 - CUBLEN P 50</v>
      </c>
      <c r="AI4687" s="49" t="str">
        <f t="shared" si="1252"/>
        <v xml:space="preserve">     P00061 - JPB INDUSTRIA QUIMICA LTDA</v>
      </c>
      <c r="AJ4687" t="str">
        <f t="shared" si="1253"/>
        <v xml:space="preserve">     93 - RESALES</v>
      </c>
      <c r="AK4687" t="str">
        <f t="shared" si="1254"/>
        <v/>
      </c>
      <c r="AL4687">
        <f t="shared" si="1255"/>
        <v>10</v>
      </c>
      <c r="AM4687" t="str">
        <f t="shared" si="1256"/>
        <v>2025 10</v>
      </c>
      <c r="AN4687" t="str">
        <f t="shared" si="1257"/>
        <v xml:space="preserve">JPB </v>
      </c>
    </row>
    <row r="4688" spans="1:40" x14ac:dyDescent="0.35">
      <c r="A4688">
        <v>82540</v>
      </c>
      <c r="B4688" t="s">
        <v>274</v>
      </c>
      <c r="C4688" s="31">
        <v>45803</v>
      </c>
      <c r="D4688" t="s">
        <v>340</v>
      </c>
      <c r="E4688" t="s">
        <v>341</v>
      </c>
      <c r="F4688" t="s">
        <v>342</v>
      </c>
      <c r="G4688" t="s">
        <v>343</v>
      </c>
      <c r="H4688" t="s">
        <v>371</v>
      </c>
      <c r="I4688" t="s">
        <v>372</v>
      </c>
      <c r="J4688">
        <v>250</v>
      </c>
      <c r="K4688">
        <v>6234.06</v>
      </c>
      <c r="L4688">
        <v>1445.9643599999999</v>
      </c>
      <c r="M4688">
        <v>1255.55</v>
      </c>
      <c r="N4688">
        <v>24.936219999999999</v>
      </c>
      <c r="O4688" s="32">
        <f t="shared" si="1241"/>
        <v>4978.51</v>
      </c>
      <c r="P4688" s="32">
        <f t="shared" si="1242"/>
        <v>3532.5456400000003</v>
      </c>
      <c r="Q4688">
        <v>739606</v>
      </c>
      <c r="R4688" t="s">
        <v>346</v>
      </c>
      <c r="S4688" t="s">
        <v>347</v>
      </c>
      <c r="T4688" t="str">
        <f t="shared" si="1243"/>
        <v>VEN</v>
      </c>
      <c r="U4688" t="s">
        <v>348</v>
      </c>
      <c r="V4688" s="33">
        <f t="shared" si="1244"/>
        <v>6234.06</v>
      </c>
      <c r="W4688">
        <f t="shared" si="1245"/>
        <v>250</v>
      </c>
      <c r="X4688" s="33">
        <f t="shared" si="1246"/>
        <v>4978.51</v>
      </c>
      <c r="Y4688" s="33">
        <f t="shared" si="1247"/>
        <v>1255.55</v>
      </c>
      <c r="Z4688" s="45">
        <f t="shared" si="1248"/>
        <v>0.55863203754856383</v>
      </c>
      <c r="AA4688" s="33">
        <f t="shared" si="1249"/>
        <v>3482.5456400000003</v>
      </c>
      <c r="AB4688" s="45">
        <f t="shared" si="1250"/>
        <v>0.69951564624757212</v>
      </c>
      <c r="AC4688" s="33">
        <f>IFERROR($X4688/VLOOKUP(CONCATENATE("USD",C4688),[1]GEINDICE!AR$1:AS$65536,2,0),"")</f>
        <v>879.30023490347764</v>
      </c>
      <c r="AD4688" s="33">
        <f>IFERROR($AA4688/VLOOKUP(CONCATENATE("USD",C4688),[1]GEINDICE!AR$1:AS$65536,2,0),"")</f>
        <v>615.08427206414808</v>
      </c>
      <c r="AE4688" s="33">
        <f>IFERROR($X4688/VLOOKUP(CONCATENATE("EUR",C4688),[1]GEINDICE!AR$1:AS$65536,2,0),"")</f>
        <v>772.60467426052946</v>
      </c>
      <c r="AF4688" s="33">
        <f>IFERROR($AA4688/VLOOKUP(CONCATENATE("EUR",C4688),[1]GEINDICE!AR$1:AS$65536,2,0),"")</f>
        <v>540.44905800924926</v>
      </c>
      <c r="AG4688" s="48" t="str">
        <f>VLOOKUP(E4688,[1]Apresentação!AW$1:AX$65536,2,0)</f>
        <v xml:space="preserve">                    9 - LUBRICANTS</v>
      </c>
      <c r="AH4688" s="48" t="str">
        <f t="shared" si="1251"/>
        <v xml:space="preserve">         5301000394 - CUBLEN P 50</v>
      </c>
      <c r="AI4688" s="49" t="str">
        <f t="shared" si="1252"/>
        <v xml:space="preserve">     P00061 - JPB INDUSTRIA QUIMICA LTDA</v>
      </c>
      <c r="AJ4688" t="str">
        <f t="shared" si="1253"/>
        <v xml:space="preserve">     93 - RESALES</v>
      </c>
      <c r="AK4688" t="str">
        <f t="shared" si="1254"/>
        <v/>
      </c>
      <c r="AL4688">
        <f t="shared" si="1255"/>
        <v>5</v>
      </c>
      <c r="AM4688" t="str">
        <f t="shared" si="1256"/>
        <v>2025 5</v>
      </c>
      <c r="AN4688" t="str">
        <f t="shared" si="1257"/>
        <v xml:space="preserve">JPB </v>
      </c>
    </row>
    <row r="4689" spans="1:40" x14ac:dyDescent="0.35">
      <c r="A4689">
        <v>83333</v>
      </c>
      <c r="B4689" t="s">
        <v>274</v>
      </c>
      <c r="C4689" s="31">
        <v>45869</v>
      </c>
      <c r="D4689" t="s">
        <v>340</v>
      </c>
      <c r="E4689" t="s">
        <v>341</v>
      </c>
      <c r="F4689" t="s">
        <v>342</v>
      </c>
      <c r="G4689" t="s">
        <v>343</v>
      </c>
      <c r="H4689" t="s">
        <v>371</v>
      </c>
      <c r="I4689" t="s">
        <v>372</v>
      </c>
      <c r="J4689">
        <v>250</v>
      </c>
      <c r="K4689">
        <v>6135.72</v>
      </c>
      <c r="L4689">
        <v>1461.6270099999999</v>
      </c>
      <c r="M4689">
        <v>1235.74</v>
      </c>
      <c r="N4689">
        <v>24.54289</v>
      </c>
      <c r="O4689" s="32">
        <f t="shared" si="1241"/>
        <v>4899.9800000000005</v>
      </c>
      <c r="P4689" s="32">
        <f t="shared" si="1242"/>
        <v>3438.3529900000003</v>
      </c>
      <c r="Q4689">
        <v>746515</v>
      </c>
      <c r="R4689" t="s">
        <v>346</v>
      </c>
      <c r="S4689" t="s">
        <v>347</v>
      </c>
      <c r="T4689" t="str">
        <f t="shared" si="1243"/>
        <v>VEN</v>
      </c>
      <c r="U4689" t="s">
        <v>348</v>
      </c>
      <c r="V4689" s="33">
        <f t="shared" si="1244"/>
        <v>6135.72</v>
      </c>
      <c r="W4689">
        <f t="shared" si="1245"/>
        <v>250</v>
      </c>
      <c r="X4689" s="33">
        <f t="shared" si="1246"/>
        <v>4899.9800000000005</v>
      </c>
      <c r="Y4689" s="33">
        <f t="shared" si="1247"/>
        <v>1235.74</v>
      </c>
      <c r="Z4689" s="45">
        <f t="shared" si="1248"/>
        <v>0.55223396602191754</v>
      </c>
      <c r="AA4689" s="33">
        <f t="shared" si="1249"/>
        <v>3388.3529900000003</v>
      </c>
      <c r="AB4689" s="45">
        <f t="shared" si="1250"/>
        <v>0.69150343266707215</v>
      </c>
      <c r="AC4689" s="33">
        <f>IFERROR($X4689/VLOOKUP(CONCATENATE("USD",C4689),[1]GEINDICE!AR$1:AS$65536,2,0),"")</f>
        <v>874.46550308741121</v>
      </c>
      <c r="AD4689" s="33">
        <f>IFERROR($AA4689/VLOOKUP(CONCATENATE("USD",C4689),[1]GEINDICE!AR$1:AS$65536,2,0),"")</f>
        <v>604.69589713388302</v>
      </c>
      <c r="AE4689" s="33">
        <f>IFERROR($X4689/VLOOKUP(CONCATENATE("EUR",C4689),[1]GEINDICE!AR$1:AS$65536,2,0),"")</f>
        <v>765.16755676317189</v>
      </c>
      <c r="AF4689" s="33">
        <f>IFERROR($AA4689/VLOOKUP(CONCATENATE("EUR",C4689),[1]GEINDICE!AR$1:AS$65536,2,0),"")</f>
        <v>529.11599206721007</v>
      </c>
      <c r="AG4689" s="48" t="str">
        <f>VLOOKUP(E4689,[1]Apresentação!AW$1:AX$65536,2,0)</f>
        <v xml:space="preserve">                    9 - LUBRICANTS</v>
      </c>
      <c r="AH4689" s="48" t="str">
        <f t="shared" si="1251"/>
        <v xml:space="preserve">         5301000394 - CUBLEN P 50</v>
      </c>
      <c r="AI4689" s="49" t="str">
        <f t="shared" si="1252"/>
        <v xml:space="preserve">     P00061 - JPB INDUSTRIA QUIMICA LTDA</v>
      </c>
      <c r="AJ4689" t="str">
        <f t="shared" si="1253"/>
        <v xml:space="preserve">     93 - RESALES</v>
      </c>
      <c r="AK4689" t="str">
        <f t="shared" si="1254"/>
        <v/>
      </c>
      <c r="AL4689">
        <f t="shared" si="1255"/>
        <v>7</v>
      </c>
      <c r="AM4689" t="str">
        <f t="shared" si="1256"/>
        <v>2025 7</v>
      </c>
      <c r="AN4689" t="str">
        <f t="shared" si="1257"/>
        <v xml:space="preserve">JPB </v>
      </c>
    </row>
    <row r="4690" spans="1:40" x14ac:dyDescent="0.35">
      <c r="A4690">
        <v>84749</v>
      </c>
      <c r="B4690" t="s">
        <v>274</v>
      </c>
      <c r="C4690" s="31">
        <v>45982</v>
      </c>
      <c r="D4690" t="s">
        <v>340</v>
      </c>
      <c r="E4690" t="s">
        <v>341</v>
      </c>
      <c r="F4690" t="s">
        <v>342</v>
      </c>
      <c r="G4690" t="s">
        <v>343</v>
      </c>
      <c r="H4690" t="s">
        <v>371</v>
      </c>
      <c r="I4690" t="s">
        <v>372</v>
      </c>
      <c r="J4690">
        <v>250</v>
      </c>
      <c r="K4690">
        <v>5841.39</v>
      </c>
      <c r="L4690">
        <v>1480.54</v>
      </c>
      <c r="M4690">
        <v>1176.47</v>
      </c>
      <c r="N4690">
        <v>23.365549999999999</v>
      </c>
      <c r="O4690" s="32">
        <f t="shared" si="1241"/>
        <v>4664.92</v>
      </c>
      <c r="P4690" s="32">
        <f t="shared" si="1242"/>
        <v>3184.38</v>
      </c>
      <c r="Q4690">
        <v>768047</v>
      </c>
      <c r="R4690" t="s">
        <v>346</v>
      </c>
      <c r="S4690" t="s">
        <v>347</v>
      </c>
      <c r="T4690" t="str">
        <f t="shared" si="1243"/>
        <v>VEN</v>
      </c>
      <c r="U4690" t="s">
        <v>348</v>
      </c>
      <c r="V4690" s="33">
        <f t="shared" si="1244"/>
        <v>5841.39</v>
      </c>
      <c r="W4690">
        <f t="shared" si="1245"/>
        <v>250</v>
      </c>
      <c r="X4690" s="33">
        <f t="shared" si="1246"/>
        <v>4664.92</v>
      </c>
      <c r="Y4690" s="33">
        <f t="shared" si="1247"/>
        <v>1176.47</v>
      </c>
      <c r="Z4690" s="45">
        <f t="shared" si="1248"/>
        <v>0.53658119043583807</v>
      </c>
      <c r="AA4690" s="33">
        <f t="shared" si="1249"/>
        <v>3134.38</v>
      </c>
      <c r="AB4690" s="45">
        <f t="shared" si="1250"/>
        <v>0.67190434133918697</v>
      </c>
      <c r="AC4690" s="33" t="str">
        <f>IFERROR($X4690/VLOOKUP(CONCATENATE("USD",C4690),[1]GEINDICE!AR$1:AS$65536,2,0),"")</f>
        <v/>
      </c>
      <c r="AD4690" s="33" t="str">
        <f>IFERROR($AA4690/VLOOKUP(CONCATENATE("USD",C4690),[1]GEINDICE!AR$1:AS$65536,2,0),"")</f>
        <v/>
      </c>
      <c r="AE4690" s="33" t="str">
        <f>IFERROR($X4690/VLOOKUP(CONCATENATE("EUR",C4690),[1]GEINDICE!AR$1:AS$65536,2,0),"")</f>
        <v/>
      </c>
      <c r="AF4690" s="33" t="str">
        <f>IFERROR($AA4690/VLOOKUP(CONCATENATE("EUR",C4690),[1]GEINDICE!AR$1:AS$65536,2,0),"")</f>
        <v/>
      </c>
      <c r="AG4690" s="48" t="str">
        <f>VLOOKUP(E4690,[1]Apresentação!AW$1:AX$65536,2,0)</f>
        <v xml:space="preserve">                    9 - LUBRICANTS</v>
      </c>
      <c r="AH4690" s="48" t="str">
        <f t="shared" si="1251"/>
        <v xml:space="preserve">         5301000394 - CUBLEN P 50</v>
      </c>
      <c r="AI4690" s="49" t="str">
        <f t="shared" si="1252"/>
        <v xml:space="preserve">     P00061 - JPB INDUSTRIA QUIMICA LTDA</v>
      </c>
      <c r="AJ4690" t="str">
        <f t="shared" si="1253"/>
        <v xml:space="preserve">     93 - RESALES</v>
      </c>
      <c r="AK4690" t="str">
        <f t="shared" si="1254"/>
        <v/>
      </c>
      <c r="AL4690">
        <f t="shared" si="1255"/>
        <v>11</v>
      </c>
      <c r="AM4690" t="str">
        <f t="shared" si="1256"/>
        <v>2025 11</v>
      </c>
      <c r="AN4690" t="str">
        <f t="shared" si="1257"/>
        <v xml:space="preserve">JPB </v>
      </c>
    </row>
    <row r="4691" spans="1:40" x14ac:dyDescent="0.35">
      <c r="A4691">
        <v>82616</v>
      </c>
      <c r="B4691" t="s">
        <v>274</v>
      </c>
      <c r="C4691" s="31">
        <v>45810</v>
      </c>
      <c r="D4691" t="s">
        <v>340</v>
      </c>
      <c r="E4691" t="s">
        <v>341</v>
      </c>
      <c r="F4691" t="s">
        <v>342</v>
      </c>
      <c r="G4691" t="s">
        <v>343</v>
      </c>
      <c r="H4691" t="s">
        <v>410</v>
      </c>
      <c r="I4691" t="s">
        <v>411</v>
      </c>
      <c r="J4691">
        <v>120</v>
      </c>
      <c r="K4691">
        <v>1986.63</v>
      </c>
      <c r="L4691">
        <v>669.65975000000003</v>
      </c>
      <c r="M4691">
        <v>400.12</v>
      </c>
      <c r="N4691">
        <v>16.555229999999998</v>
      </c>
      <c r="O4691" s="32">
        <f t="shared" si="1241"/>
        <v>1586.5100000000002</v>
      </c>
      <c r="P4691" s="32">
        <f t="shared" si="1242"/>
        <v>916.85025000000019</v>
      </c>
      <c r="Q4691">
        <v>740165</v>
      </c>
      <c r="R4691" t="s">
        <v>312</v>
      </c>
      <c r="S4691" t="s">
        <v>312</v>
      </c>
      <c r="T4691" t="str">
        <f t="shared" si="1243"/>
        <v>VEN</v>
      </c>
      <c r="U4691" t="s">
        <v>313</v>
      </c>
      <c r="V4691" s="33">
        <f t="shared" si="1244"/>
        <v>1986.63</v>
      </c>
      <c r="W4691">
        <f t="shared" si="1245"/>
        <v>120</v>
      </c>
      <c r="X4691" s="33">
        <f t="shared" si="1246"/>
        <v>1586.5100000000002</v>
      </c>
      <c r="Y4691" s="33">
        <f t="shared" si="1247"/>
        <v>400.12</v>
      </c>
      <c r="Z4691" s="45">
        <f t="shared" si="1248"/>
        <v>0.44942956161942593</v>
      </c>
      <c r="AA4691" s="33">
        <f t="shared" si="1249"/>
        <v>892.85025000000019</v>
      </c>
      <c r="AB4691" s="45">
        <f t="shared" si="1250"/>
        <v>0.5627763140478157</v>
      </c>
      <c r="AC4691" s="33">
        <f>IFERROR($X4691/VLOOKUP(CONCATENATE("USD",C4691),[1]GEINDICE!AR$1:AS$65536,2,0),"")</f>
        <v>278.64306162952033</v>
      </c>
      <c r="AD4691" s="33">
        <f>IFERROR($AA4691/VLOOKUP(CONCATENATE("USD",C4691),[1]GEINDICE!AR$1:AS$65536,2,0),"")</f>
        <v>156.81371515885982</v>
      </c>
      <c r="AE4691" s="33">
        <f>IFERROR($X4691/VLOOKUP(CONCATENATE("EUR",C4691),[1]GEINDICE!AR$1:AS$65536,2,0),"")</f>
        <v>243.75969885534303</v>
      </c>
      <c r="AF4691" s="33">
        <f>IFERROR($AA4691/VLOOKUP(CONCATENATE("EUR",C4691),[1]GEINDICE!AR$1:AS$65536,2,0),"")</f>
        <v>137.18218483521551</v>
      </c>
      <c r="AG4691" s="48" t="str">
        <f>VLOOKUP(E4691,[1]Apresentação!AW$1:AX$65536,2,0)</f>
        <v xml:space="preserve">                    9 - LUBRICANTS</v>
      </c>
      <c r="AH4691" s="48" t="str">
        <f t="shared" si="1251"/>
        <v xml:space="preserve">         5101000350 - DOLAPIX G 17 BR</v>
      </c>
      <c r="AI4691" s="49" t="str">
        <f t="shared" si="1252"/>
        <v xml:space="preserve">     P00061 - JPB INDUSTRIA QUIMICA LTDA</v>
      </c>
      <c r="AJ4691" t="str">
        <f t="shared" si="1253"/>
        <v xml:space="preserve">     90 - SALES</v>
      </c>
      <c r="AK4691" t="str">
        <f t="shared" si="1254"/>
        <v/>
      </c>
      <c r="AL4691">
        <f t="shared" si="1255"/>
        <v>6</v>
      </c>
      <c r="AM4691" t="str">
        <f t="shared" si="1256"/>
        <v>2025 6</v>
      </c>
      <c r="AN4691" t="str">
        <f t="shared" si="1257"/>
        <v xml:space="preserve">JPB </v>
      </c>
    </row>
    <row r="4692" spans="1:40" x14ac:dyDescent="0.35">
      <c r="A4692">
        <v>81905</v>
      </c>
      <c r="B4692" t="s">
        <v>274</v>
      </c>
      <c r="C4692" s="31">
        <v>45750</v>
      </c>
      <c r="D4692" t="s">
        <v>340</v>
      </c>
      <c r="E4692" t="s">
        <v>341</v>
      </c>
      <c r="F4692" t="s">
        <v>342</v>
      </c>
      <c r="G4692" t="s">
        <v>343</v>
      </c>
      <c r="H4692" t="s">
        <v>410</v>
      </c>
      <c r="I4692" t="s">
        <v>411</v>
      </c>
      <c r="J4692">
        <v>120</v>
      </c>
      <c r="K4692">
        <v>1980.92</v>
      </c>
      <c r="L4692">
        <v>664.40557999999999</v>
      </c>
      <c r="M4692">
        <v>398.96</v>
      </c>
      <c r="N4692">
        <v>16.507670000000001</v>
      </c>
      <c r="O4692" s="32">
        <f t="shared" si="1241"/>
        <v>1581.96</v>
      </c>
      <c r="P4692" s="32">
        <f t="shared" si="1242"/>
        <v>917.55442000000005</v>
      </c>
      <c r="Q4692">
        <v>725382</v>
      </c>
      <c r="R4692" t="s">
        <v>312</v>
      </c>
      <c r="S4692" t="s">
        <v>312</v>
      </c>
      <c r="T4692" t="str">
        <f t="shared" si="1243"/>
        <v>VEN</v>
      </c>
      <c r="U4692" t="s">
        <v>313</v>
      </c>
      <c r="V4692" s="33">
        <f t="shared" si="1244"/>
        <v>1980.92</v>
      </c>
      <c r="W4692">
        <f t="shared" si="1245"/>
        <v>120</v>
      </c>
      <c r="X4692" s="33">
        <f t="shared" si="1246"/>
        <v>1581.96</v>
      </c>
      <c r="Y4692" s="33">
        <f t="shared" si="1247"/>
        <v>398.96</v>
      </c>
      <c r="Z4692" s="45">
        <f t="shared" si="1248"/>
        <v>0.45108051814308503</v>
      </c>
      <c r="AA4692" s="33">
        <f t="shared" si="1249"/>
        <v>893.55442000000005</v>
      </c>
      <c r="AB4692" s="45">
        <f t="shared" si="1250"/>
        <v>0.56484008445219858</v>
      </c>
      <c r="AC4692" s="33">
        <f>IFERROR($X4692/VLOOKUP(CONCATENATE("USD",C4692),[1]GEINDICE!AR$1:AS$65536,2,0),"")</f>
        <v>282.1552785060731</v>
      </c>
      <c r="AD4692" s="33">
        <f>IFERROR($AA4692/VLOOKUP(CONCATENATE("USD",C4692),[1]GEINDICE!AR$1:AS$65536,2,0),"")</f>
        <v>159.37261134000394</v>
      </c>
      <c r="AE4692" s="33">
        <f>IFERROR($X4692/VLOOKUP(CONCATENATE("EUR",C4692),[1]GEINDICE!AR$1:AS$65536,2,0),"")</f>
        <v>255.31956100710133</v>
      </c>
      <c r="AF4692" s="33">
        <f>IFERROR($AA4692/VLOOKUP(CONCATENATE("EUR",C4692),[1]GEINDICE!AR$1:AS$65536,2,0),"")</f>
        <v>144.21472240154938</v>
      </c>
      <c r="AG4692" s="48" t="str">
        <f>VLOOKUP(E4692,[1]Apresentação!AW$1:AX$65536,2,0)</f>
        <v xml:space="preserve">                    9 - LUBRICANTS</v>
      </c>
      <c r="AH4692" s="48" t="str">
        <f t="shared" si="1251"/>
        <v xml:space="preserve">         5101000350 - DOLAPIX G 17 BR</v>
      </c>
      <c r="AI4692" s="49" t="str">
        <f t="shared" si="1252"/>
        <v xml:space="preserve">     P00061 - JPB INDUSTRIA QUIMICA LTDA</v>
      </c>
      <c r="AJ4692" t="str">
        <f t="shared" si="1253"/>
        <v xml:space="preserve">     90 - SALES</v>
      </c>
      <c r="AK4692" t="str">
        <f t="shared" si="1254"/>
        <v/>
      </c>
      <c r="AL4692">
        <f t="shared" si="1255"/>
        <v>4</v>
      </c>
      <c r="AM4692" t="str">
        <f t="shared" si="1256"/>
        <v>2025 4</v>
      </c>
      <c r="AN4692" t="str">
        <f t="shared" si="1257"/>
        <v xml:space="preserve">JPB </v>
      </c>
    </row>
    <row r="4693" spans="1:40" x14ac:dyDescent="0.35">
      <c r="A4693">
        <v>82085</v>
      </c>
      <c r="B4693" t="s">
        <v>274</v>
      </c>
      <c r="C4693" s="31">
        <v>45764</v>
      </c>
      <c r="D4693" t="s">
        <v>340</v>
      </c>
      <c r="E4693" t="s">
        <v>341</v>
      </c>
      <c r="F4693" t="s">
        <v>342</v>
      </c>
      <c r="G4693" t="s">
        <v>343</v>
      </c>
      <c r="H4693" t="s">
        <v>410</v>
      </c>
      <c r="I4693" t="s">
        <v>411</v>
      </c>
      <c r="J4693">
        <v>120</v>
      </c>
      <c r="K4693">
        <v>2046.52</v>
      </c>
      <c r="L4693">
        <v>669.65975000000003</v>
      </c>
      <c r="M4693">
        <v>412.18</v>
      </c>
      <c r="N4693">
        <v>17.054320000000001</v>
      </c>
      <c r="O4693" s="32">
        <f t="shared" si="1241"/>
        <v>1634.34</v>
      </c>
      <c r="P4693" s="32">
        <f t="shared" si="1242"/>
        <v>964.68024999999989</v>
      </c>
      <c r="Q4693">
        <v>730631</v>
      </c>
      <c r="R4693" t="s">
        <v>312</v>
      </c>
      <c r="S4693" t="s">
        <v>312</v>
      </c>
      <c r="T4693" t="str">
        <f t="shared" si="1243"/>
        <v>VEN</v>
      </c>
      <c r="U4693" t="s">
        <v>313</v>
      </c>
      <c r="V4693" s="33">
        <f t="shared" si="1244"/>
        <v>2046.52</v>
      </c>
      <c r="W4693">
        <f t="shared" si="1245"/>
        <v>120</v>
      </c>
      <c r="X4693" s="33">
        <f t="shared" si="1246"/>
        <v>1634.34</v>
      </c>
      <c r="Y4693" s="33">
        <f t="shared" si="1247"/>
        <v>412.18</v>
      </c>
      <c r="Z4693" s="45">
        <f t="shared" si="1248"/>
        <v>0.45964869632351502</v>
      </c>
      <c r="AA4693" s="33">
        <f t="shared" si="1249"/>
        <v>940.68024999999989</v>
      </c>
      <c r="AB4693" s="45">
        <f t="shared" si="1250"/>
        <v>0.57557194341446694</v>
      </c>
      <c r="AC4693" s="33">
        <f>IFERROR($X4693/VLOOKUP(CONCATENATE("USD",C4693),[1]GEINDICE!AR$1:AS$65536,2,0),"")</f>
        <v>279.09288068443789</v>
      </c>
      <c r="AD4693" s="33">
        <f>IFERROR($AA4693/VLOOKUP(CONCATENATE("USD",C4693),[1]GEINDICE!AR$1:AS$65536,2,0),"")</f>
        <v>160.63803172868387</v>
      </c>
      <c r="AE4693" s="33">
        <f>IFERROR($X4693/VLOOKUP(CONCATENATE("EUR",C4693),[1]GEINDICE!AR$1:AS$65536,2,0),"")</f>
        <v>245.55124853511222</v>
      </c>
      <c r="AF4693" s="33">
        <f>IFERROR($AA4693/VLOOKUP(CONCATENATE("EUR",C4693),[1]GEINDICE!AR$1:AS$65536,2,0),"")</f>
        <v>141.33240932720332</v>
      </c>
      <c r="AG4693" s="48" t="str">
        <f>VLOOKUP(E4693,[1]Apresentação!AW$1:AX$65536,2,0)</f>
        <v xml:space="preserve">                    9 - LUBRICANTS</v>
      </c>
      <c r="AH4693" s="48" t="str">
        <f t="shared" si="1251"/>
        <v xml:space="preserve">         5101000350 - DOLAPIX G 17 BR</v>
      </c>
      <c r="AI4693" s="49" t="str">
        <f t="shared" si="1252"/>
        <v xml:space="preserve">     P00061 - JPB INDUSTRIA QUIMICA LTDA</v>
      </c>
      <c r="AJ4693" t="str">
        <f t="shared" si="1253"/>
        <v xml:space="preserve">     90 - SALES</v>
      </c>
      <c r="AK4693" t="str">
        <f t="shared" si="1254"/>
        <v/>
      </c>
      <c r="AL4693">
        <f t="shared" si="1255"/>
        <v>4</v>
      </c>
      <c r="AM4693" t="str">
        <f t="shared" si="1256"/>
        <v>2025 4</v>
      </c>
      <c r="AN4693" t="str">
        <f t="shared" si="1257"/>
        <v xml:space="preserve">JPB </v>
      </c>
    </row>
    <row r="4694" spans="1:40" x14ac:dyDescent="0.35">
      <c r="A4694">
        <v>83621</v>
      </c>
      <c r="B4694" t="s">
        <v>274</v>
      </c>
      <c r="C4694" s="31">
        <v>45891</v>
      </c>
      <c r="D4694" t="s">
        <v>340</v>
      </c>
      <c r="E4694" t="s">
        <v>341</v>
      </c>
      <c r="F4694" t="s">
        <v>342</v>
      </c>
      <c r="G4694" t="s">
        <v>343</v>
      </c>
      <c r="H4694" t="s">
        <v>410</v>
      </c>
      <c r="I4694" t="s">
        <v>411</v>
      </c>
      <c r="J4694">
        <v>240</v>
      </c>
      <c r="K4694">
        <v>3816.03</v>
      </c>
      <c r="L4694">
        <v>1334.09185</v>
      </c>
      <c r="M4694">
        <v>768.56</v>
      </c>
      <c r="N4694">
        <v>15.900119999999999</v>
      </c>
      <c r="O4694" s="32">
        <f t="shared" si="1241"/>
        <v>3047.4700000000003</v>
      </c>
      <c r="P4694" s="32">
        <f t="shared" si="1242"/>
        <v>1713.3781500000002</v>
      </c>
      <c r="Q4694">
        <v>759598</v>
      </c>
      <c r="R4694" t="s">
        <v>312</v>
      </c>
      <c r="S4694" t="s">
        <v>312</v>
      </c>
      <c r="T4694" t="str">
        <f t="shared" si="1243"/>
        <v>VEN</v>
      </c>
      <c r="U4694" t="s">
        <v>313</v>
      </c>
      <c r="V4694" s="33">
        <f t="shared" si="1244"/>
        <v>3816.03</v>
      </c>
      <c r="W4694">
        <f t="shared" si="1245"/>
        <v>240</v>
      </c>
      <c r="X4694" s="33">
        <f t="shared" si="1246"/>
        <v>3047.4700000000003</v>
      </c>
      <c r="Y4694" s="33">
        <f t="shared" si="1247"/>
        <v>768.56</v>
      </c>
      <c r="Z4694" s="45">
        <f t="shared" si="1248"/>
        <v>0.43641641968223527</v>
      </c>
      <c r="AA4694" s="33">
        <f t="shared" si="1249"/>
        <v>1665.3781500000002</v>
      </c>
      <c r="AB4694" s="45">
        <f t="shared" si="1250"/>
        <v>0.54647893170400363</v>
      </c>
      <c r="AC4694" s="33">
        <f>IFERROR($X4694/VLOOKUP(CONCATENATE("USD",C4694),[1]GEINDICE!AR$1:AS$65536,2,0),"")</f>
        <v>560.27908515958234</v>
      </c>
      <c r="AD4694" s="33">
        <f>IFERROR($AA4694/VLOOKUP(CONCATENATE("USD",C4694),[1]GEINDICE!AR$1:AS$65536,2,0),"")</f>
        <v>306.18071591410501</v>
      </c>
      <c r="AE4694" s="33">
        <f>IFERROR($X4694/VLOOKUP(CONCATENATE("EUR",C4694),[1]GEINDICE!AR$1:AS$65536,2,0),"")</f>
        <v>478.34214946082972</v>
      </c>
      <c r="AF4694" s="33">
        <f>IFERROR($AA4694/VLOOKUP(CONCATENATE("EUR",C4694),[1]GEINDICE!AR$1:AS$65536,2,0),"")</f>
        <v>261.40390682635109</v>
      </c>
      <c r="AG4694" s="48" t="str">
        <f>VLOOKUP(E4694,[1]Apresentação!AW$1:AX$65536,2,0)</f>
        <v xml:space="preserve">                    9 - LUBRICANTS</v>
      </c>
      <c r="AH4694" s="48" t="str">
        <f t="shared" si="1251"/>
        <v xml:space="preserve">         5101000350 - DOLAPIX G 17 BR</v>
      </c>
      <c r="AI4694" s="49" t="str">
        <f t="shared" si="1252"/>
        <v xml:space="preserve">     P00061 - JPB INDUSTRIA QUIMICA LTDA</v>
      </c>
      <c r="AJ4694" t="str">
        <f t="shared" si="1253"/>
        <v xml:space="preserve">     90 - SALES</v>
      </c>
      <c r="AK4694" t="str">
        <f t="shared" si="1254"/>
        <v/>
      </c>
      <c r="AL4694">
        <f t="shared" si="1255"/>
        <v>8</v>
      </c>
      <c r="AM4694" t="str">
        <f t="shared" si="1256"/>
        <v>2025 8</v>
      </c>
      <c r="AN4694" t="str">
        <f t="shared" si="1257"/>
        <v xml:space="preserve">JPB </v>
      </c>
    </row>
    <row r="4695" spans="1:40" x14ac:dyDescent="0.35">
      <c r="A4695">
        <v>84210</v>
      </c>
      <c r="B4695" t="s">
        <v>274</v>
      </c>
      <c r="C4695" s="31">
        <v>45943</v>
      </c>
      <c r="D4695" t="s">
        <v>340</v>
      </c>
      <c r="E4695" t="s">
        <v>341</v>
      </c>
      <c r="F4695" t="s">
        <v>342</v>
      </c>
      <c r="G4695" t="s">
        <v>343</v>
      </c>
      <c r="H4695" t="s">
        <v>410</v>
      </c>
      <c r="I4695" t="s">
        <v>411</v>
      </c>
      <c r="J4695">
        <v>240</v>
      </c>
      <c r="K4695">
        <v>3789.44</v>
      </c>
      <c r="L4695">
        <v>1334.51605</v>
      </c>
      <c r="M4695">
        <v>763.19</v>
      </c>
      <c r="N4695">
        <v>15.789339999999999</v>
      </c>
      <c r="O4695" s="32">
        <f t="shared" si="1241"/>
        <v>3026.25</v>
      </c>
      <c r="P4695" s="32">
        <f t="shared" si="1242"/>
        <v>1691.73395</v>
      </c>
      <c r="Q4695">
        <v>764073</v>
      </c>
      <c r="R4695" t="s">
        <v>312</v>
      </c>
      <c r="S4695" t="s">
        <v>312</v>
      </c>
      <c r="T4695" t="str">
        <f t="shared" si="1243"/>
        <v>VEN</v>
      </c>
      <c r="U4695" t="s">
        <v>313</v>
      </c>
      <c r="V4695" s="33">
        <f t="shared" si="1244"/>
        <v>3789.44</v>
      </c>
      <c r="W4695">
        <f t="shared" si="1245"/>
        <v>240</v>
      </c>
      <c r="X4695" s="33">
        <f t="shared" si="1246"/>
        <v>3026.25</v>
      </c>
      <c r="Y4695" s="33">
        <f t="shared" si="1247"/>
        <v>763.19</v>
      </c>
      <c r="Z4695" s="45">
        <f t="shared" si="1248"/>
        <v>0.43376698140094577</v>
      </c>
      <c r="AA4695" s="33">
        <f t="shared" si="1249"/>
        <v>1643.73395</v>
      </c>
      <c r="AB4695" s="45">
        <f t="shared" si="1250"/>
        <v>0.54315867823213548</v>
      </c>
      <c r="AC4695" s="33">
        <f>IFERROR($X4695/VLOOKUP(CONCATENATE("USD",C4695),[1]GEINDICE!AR$1:AS$65536,2,0),"")</f>
        <v>553.96401178861038</v>
      </c>
      <c r="AD4695" s="33">
        <f>IFERROR($AA4695/VLOOKUP(CONCATENATE("USD",C4695),[1]GEINDICE!AR$1:AS$65536,2,0),"")</f>
        <v>300.89036043127277</v>
      </c>
      <c r="AE4695" s="33">
        <f>IFERROR($X4695/VLOOKUP(CONCATENATE("EUR",C4695),[1]GEINDICE!AR$1:AS$65536,2,0),"")</f>
        <v>478.54172267113648</v>
      </c>
      <c r="AF4695" s="33">
        <f>IFERROR($AA4695/VLOOKUP(CONCATENATE("EUR",C4695),[1]GEINDICE!AR$1:AS$65536,2,0),"")</f>
        <v>259.92408956498366</v>
      </c>
      <c r="AG4695" s="48" t="str">
        <f>VLOOKUP(E4695,[1]Apresentação!AW$1:AX$65536,2,0)</f>
        <v xml:space="preserve">                    9 - LUBRICANTS</v>
      </c>
      <c r="AH4695" s="48" t="str">
        <f t="shared" si="1251"/>
        <v xml:space="preserve">         5101000350 - DOLAPIX G 17 BR</v>
      </c>
      <c r="AI4695" s="49" t="str">
        <f t="shared" si="1252"/>
        <v xml:space="preserve">     P00061 - JPB INDUSTRIA QUIMICA LTDA</v>
      </c>
      <c r="AJ4695" t="str">
        <f t="shared" si="1253"/>
        <v xml:space="preserve">     90 - SALES</v>
      </c>
      <c r="AK4695" t="str">
        <f t="shared" si="1254"/>
        <v/>
      </c>
      <c r="AL4695">
        <f t="shared" si="1255"/>
        <v>10</v>
      </c>
      <c r="AM4695" t="str">
        <f t="shared" si="1256"/>
        <v>2025 10</v>
      </c>
      <c r="AN4695" t="str">
        <f t="shared" si="1257"/>
        <v xml:space="preserve">JPB </v>
      </c>
    </row>
    <row r="4696" spans="1:40" x14ac:dyDescent="0.35">
      <c r="A4696">
        <v>82918</v>
      </c>
      <c r="B4696" t="s">
        <v>274</v>
      </c>
      <c r="C4696" s="31">
        <v>45838</v>
      </c>
      <c r="D4696" t="s">
        <v>340</v>
      </c>
      <c r="E4696" t="s">
        <v>341</v>
      </c>
      <c r="F4696" t="s">
        <v>342</v>
      </c>
      <c r="G4696" t="s">
        <v>343</v>
      </c>
      <c r="H4696" t="s">
        <v>410</v>
      </c>
      <c r="I4696" t="s">
        <v>411</v>
      </c>
      <c r="J4696">
        <v>120</v>
      </c>
      <c r="K4696">
        <v>1905.6100000000001</v>
      </c>
      <c r="L4696">
        <v>662.94011</v>
      </c>
      <c r="M4696">
        <v>383.79</v>
      </c>
      <c r="N4696">
        <v>15.880109999999998</v>
      </c>
      <c r="O4696" s="32">
        <f t="shared" si="1241"/>
        <v>1521.8200000000002</v>
      </c>
      <c r="P4696" s="32">
        <f t="shared" si="1242"/>
        <v>858.87989000000016</v>
      </c>
      <c r="Q4696">
        <v>742284</v>
      </c>
      <c r="R4696" t="s">
        <v>312</v>
      </c>
      <c r="S4696" t="s">
        <v>312</v>
      </c>
      <c r="T4696" t="str">
        <f t="shared" si="1243"/>
        <v>VEN</v>
      </c>
      <c r="U4696" t="s">
        <v>313</v>
      </c>
      <c r="V4696" s="33">
        <f t="shared" si="1244"/>
        <v>1905.6100000000001</v>
      </c>
      <c r="W4696">
        <f t="shared" si="1245"/>
        <v>120</v>
      </c>
      <c r="X4696" s="33">
        <f t="shared" si="1246"/>
        <v>1521.8200000000002</v>
      </c>
      <c r="Y4696" s="33">
        <f t="shared" si="1247"/>
        <v>383.79</v>
      </c>
      <c r="Z4696" s="45">
        <f t="shared" si="1248"/>
        <v>0.43811687071331495</v>
      </c>
      <c r="AA4696" s="33">
        <f t="shared" si="1249"/>
        <v>834.87989000000016</v>
      </c>
      <c r="AB4696" s="45">
        <f t="shared" si="1250"/>
        <v>0.54860620178470521</v>
      </c>
      <c r="AC4696" s="33">
        <f>IFERROR($X4696/VLOOKUP(CONCATENATE("USD",C4696),[1]GEINDICE!AR$1:AS$65536,2,0),"")</f>
        <v>278.86972934342418</v>
      </c>
      <c r="AD4696" s="33">
        <f>IFERROR($AA4696/VLOOKUP(CONCATENATE("USD",C4696),[1]GEINDICE!AR$1:AS$65536,2,0),"")</f>
        <v>152.98966300782467</v>
      </c>
      <c r="AE4696" s="33">
        <f>IFERROR($X4696/VLOOKUP(CONCATENATE("EUR",C4696),[1]GEINDICE!AR$1:AS$65536,2,0),"")</f>
        <v>236.93289739996888</v>
      </c>
      <c r="AF4696" s="33">
        <f>IFERROR($AA4696/VLOOKUP(CONCATENATE("EUR",C4696),[1]GEINDICE!AR$1:AS$65536,2,0),"")</f>
        <v>129.98285692044217</v>
      </c>
      <c r="AG4696" s="48" t="str">
        <f>VLOOKUP(E4696,[1]Apresentação!AW$1:AX$65536,2,0)</f>
        <v xml:space="preserve">                    9 - LUBRICANTS</v>
      </c>
      <c r="AH4696" s="48" t="str">
        <f t="shared" si="1251"/>
        <v xml:space="preserve">         5101000350 - DOLAPIX G 17 BR</v>
      </c>
      <c r="AI4696" s="49" t="str">
        <f t="shared" si="1252"/>
        <v xml:space="preserve">     P00061 - JPB INDUSTRIA QUIMICA LTDA</v>
      </c>
      <c r="AJ4696" t="str">
        <f t="shared" si="1253"/>
        <v xml:space="preserve">     90 - SALES</v>
      </c>
      <c r="AK4696" t="str">
        <f t="shared" si="1254"/>
        <v/>
      </c>
      <c r="AL4696">
        <f t="shared" si="1255"/>
        <v>6</v>
      </c>
      <c r="AM4696" t="str">
        <f t="shared" si="1256"/>
        <v>2025 6</v>
      </c>
      <c r="AN4696" t="str">
        <f t="shared" si="1257"/>
        <v xml:space="preserve">JPB </v>
      </c>
    </row>
    <row r="4697" spans="1:40" x14ac:dyDescent="0.35">
      <c r="A4697">
        <v>83532</v>
      </c>
      <c r="B4697" t="s">
        <v>274</v>
      </c>
      <c r="C4697" s="31">
        <v>45887</v>
      </c>
      <c r="D4697" t="s">
        <v>340</v>
      </c>
      <c r="E4697" t="s">
        <v>341</v>
      </c>
      <c r="F4697" t="s">
        <v>342</v>
      </c>
      <c r="G4697" t="s">
        <v>343</v>
      </c>
      <c r="H4697" t="s">
        <v>410</v>
      </c>
      <c r="I4697" t="s">
        <v>411</v>
      </c>
      <c r="J4697">
        <v>120</v>
      </c>
      <c r="K4697">
        <v>1876.69</v>
      </c>
      <c r="L4697">
        <v>655.64489000000003</v>
      </c>
      <c r="M4697">
        <v>377.97</v>
      </c>
      <c r="N4697">
        <v>15.63912</v>
      </c>
      <c r="O4697" s="32">
        <f t="shared" si="1241"/>
        <v>1498.72</v>
      </c>
      <c r="P4697" s="32">
        <f t="shared" si="1242"/>
        <v>843.07511</v>
      </c>
      <c r="Q4697">
        <v>757115</v>
      </c>
      <c r="R4697" t="s">
        <v>312</v>
      </c>
      <c r="S4697" t="s">
        <v>312</v>
      </c>
      <c r="T4697" t="str">
        <f t="shared" si="1243"/>
        <v>VEN</v>
      </c>
      <c r="U4697" t="s">
        <v>313</v>
      </c>
      <c r="V4697" s="33">
        <f t="shared" si="1244"/>
        <v>1876.69</v>
      </c>
      <c r="W4697">
        <f t="shared" si="1245"/>
        <v>120</v>
      </c>
      <c r="X4697" s="33">
        <f t="shared" si="1246"/>
        <v>1498.72</v>
      </c>
      <c r="Y4697" s="33">
        <f t="shared" si="1247"/>
        <v>377.97</v>
      </c>
      <c r="Z4697" s="45">
        <f t="shared" si="1248"/>
        <v>0.43644667473050958</v>
      </c>
      <c r="AA4697" s="33">
        <f t="shared" si="1249"/>
        <v>819.07511</v>
      </c>
      <c r="AB4697" s="45">
        <f t="shared" si="1250"/>
        <v>0.5465164340237002</v>
      </c>
      <c r="AC4697" s="33">
        <f>IFERROR($X4697/VLOOKUP(CONCATENATE("USD",C4697),[1]GEINDICE!AR$1:AS$65536,2,0),"")</f>
        <v>276.74637614255374</v>
      </c>
      <c r="AD4697" s="33">
        <f>IFERROR($AA4697/VLOOKUP(CONCATENATE("USD",C4697),[1]GEINDICE!AR$1:AS$65536,2,0),"")</f>
        <v>151.2464426184101</v>
      </c>
      <c r="AE4697" s="33">
        <f>IFERROR($X4697/VLOOKUP(CONCATENATE("EUR",C4697),[1]GEINDICE!AR$1:AS$65536,2,0),"")</f>
        <v>237.20304512289695</v>
      </c>
      <c r="AF4697" s="33">
        <f>IFERROR($AA4697/VLOOKUP(CONCATENATE("EUR",C4697),[1]GEINDICE!AR$1:AS$65536,2,0),"")</f>
        <v>129.63536236012851</v>
      </c>
      <c r="AG4697" s="48" t="str">
        <f>VLOOKUP(E4697,[1]Apresentação!AW$1:AX$65536,2,0)</f>
        <v xml:space="preserve">                    9 - LUBRICANTS</v>
      </c>
      <c r="AH4697" s="48" t="str">
        <f t="shared" si="1251"/>
        <v xml:space="preserve">         5101000350 - DOLAPIX G 17 BR</v>
      </c>
      <c r="AI4697" s="49" t="str">
        <f t="shared" si="1252"/>
        <v xml:space="preserve">     P00061 - JPB INDUSTRIA QUIMICA LTDA</v>
      </c>
      <c r="AJ4697" t="str">
        <f t="shared" si="1253"/>
        <v xml:space="preserve">     90 - SALES</v>
      </c>
      <c r="AK4697" t="str">
        <f t="shared" si="1254"/>
        <v/>
      </c>
      <c r="AL4697">
        <f t="shared" si="1255"/>
        <v>8</v>
      </c>
      <c r="AM4697" t="str">
        <f t="shared" si="1256"/>
        <v>2025 8</v>
      </c>
      <c r="AN4697" t="str">
        <f t="shared" si="1257"/>
        <v xml:space="preserve">JPB </v>
      </c>
    </row>
    <row r="4698" spans="1:40" x14ac:dyDescent="0.35">
      <c r="A4698">
        <v>84749</v>
      </c>
      <c r="B4698" t="s">
        <v>274</v>
      </c>
      <c r="C4698" s="31">
        <v>45982</v>
      </c>
      <c r="D4698" t="s">
        <v>340</v>
      </c>
      <c r="E4698" t="s">
        <v>341</v>
      </c>
      <c r="F4698" t="s">
        <v>342</v>
      </c>
      <c r="G4698" t="s">
        <v>343</v>
      </c>
      <c r="H4698" t="s">
        <v>410</v>
      </c>
      <c r="I4698" t="s">
        <v>411</v>
      </c>
      <c r="J4698">
        <v>240</v>
      </c>
      <c r="K4698">
        <v>3712.88</v>
      </c>
      <c r="L4698">
        <v>1337.7103500000001</v>
      </c>
      <c r="M4698">
        <v>747.78</v>
      </c>
      <c r="N4698">
        <v>15.470339999999998</v>
      </c>
      <c r="O4698" s="32">
        <f t="shared" si="1241"/>
        <v>2965.1000000000004</v>
      </c>
      <c r="P4698" s="32">
        <f t="shared" si="1242"/>
        <v>1627.3896500000003</v>
      </c>
      <c r="Q4698">
        <v>768046</v>
      </c>
      <c r="R4698" t="s">
        <v>312</v>
      </c>
      <c r="S4698" t="s">
        <v>312</v>
      </c>
      <c r="T4698" t="str">
        <f t="shared" si="1243"/>
        <v>VEN</v>
      </c>
      <c r="U4698" t="s">
        <v>348</v>
      </c>
      <c r="V4698" s="33">
        <f t="shared" si="1244"/>
        <v>3712.88</v>
      </c>
      <c r="W4698">
        <f t="shared" si="1245"/>
        <v>240</v>
      </c>
      <c r="X4698" s="33">
        <f t="shared" si="1246"/>
        <v>2965.1000000000004</v>
      </c>
      <c r="Y4698" s="33">
        <f t="shared" si="1247"/>
        <v>747.78</v>
      </c>
      <c r="Z4698" s="45">
        <f t="shared" si="1248"/>
        <v>0.42538128083859439</v>
      </c>
      <c r="AA4698" s="33">
        <f t="shared" si="1249"/>
        <v>1579.3896500000003</v>
      </c>
      <c r="AB4698" s="45">
        <f t="shared" si="1250"/>
        <v>0.5326598259755152</v>
      </c>
      <c r="AC4698" s="33" t="str">
        <f>IFERROR($X4698/VLOOKUP(CONCATENATE("USD",C4698),[1]GEINDICE!AR$1:AS$65536,2,0),"")</f>
        <v/>
      </c>
      <c r="AD4698" s="33" t="str">
        <f>IFERROR($AA4698/VLOOKUP(CONCATENATE("USD",C4698),[1]GEINDICE!AR$1:AS$65536,2,0),"")</f>
        <v/>
      </c>
      <c r="AE4698" s="33" t="str">
        <f>IFERROR($X4698/VLOOKUP(CONCATENATE("EUR",C4698),[1]GEINDICE!AR$1:AS$65536,2,0),"")</f>
        <v/>
      </c>
      <c r="AF4698" s="33" t="str">
        <f>IFERROR($AA4698/VLOOKUP(CONCATENATE("EUR",C4698),[1]GEINDICE!AR$1:AS$65536,2,0),"")</f>
        <v/>
      </c>
      <c r="AG4698" s="48" t="str">
        <f>VLOOKUP(E4698,[1]Apresentação!AW$1:AX$65536,2,0)</f>
        <v xml:space="preserve">                    9 - LUBRICANTS</v>
      </c>
      <c r="AH4698" s="48" t="str">
        <f t="shared" si="1251"/>
        <v xml:space="preserve">         5101000350 - DOLAPIX G 17 BR</v>
      </c>
      <c r="AI4698" s="49" t="str">
        <f t="shared" si="1252"/>
        <v xml:space="preserve">     P00061 - JPB INDUSTRIA QUIMICA LTDA</v>
      </c>
      <c r="AJ4698" t="str">
        <f t="shared" si="1253"/>
        <v xml:space="preserve">     90 - SALES</v>
      </c>
      <c r="AK4698" t="str">
        <f t="shared" si="1254"/>
        <v/>
      </c>
      <c r="AL4698">
        <f t="shared" si="1255"/>
        <v>11</v>
      </c>
      <c r="AM4698" t="str">
        <f t="shared" si="1256"/>
        <v>2025 11</v>
      </c>
      <c r="AN4698" t="str">
        <f t="shared" si="1257"/>
        <v xml:space="preserve">JPB </v>
      </c>
    </row>
    <row r="4699" spans="1:40" x14ac:dyDescent="0.35">
      <c r="A4699">
        <v>82123</v>
      </c>
      <c r="B4699" t="s">
        <v>274</v>
      </c>
      <c r="C4699" s="31">
        <v>45769</v>
      </c>
      <c r="D4699" t="s">
        <v>340</v>
      </c>
      <c r="E4699" t="s">
        <v>341</v>
      </c>
      <c r="F4699" t="s">
        <v>532</v>
      </c>
      <c r="G4699" t="s">
        <v>533</v>
      </c>
      <c r="H4699" t="s">
        <v>534</v>
      </c>
      <c r="I4699" t="s">
        <v>535</v>
      </c>
      <c r="J4699">
        <v>190</v>
      </c>
      <c r="K4699">
        <v>9241.36</v>
      </c>
      <c r="L4699">
        <v>3034.7868199999998</v>
      </c>
      <c r="M4699">
        <v>1190.28</v>
      </c>
      <c r="N4699">
        <v>48.638729999999995</v>
      </c>
      <c r="O4699" s="32">
        <f t="shared" si="1241"/>
        <v>8051.0800000000008</v>
      </c>
      <c r="P4699" s="32">
        <f t="shared" si="1242"/>
        <v>5016.2931800000006</v>
      </c>
      <c r="Q4699">
        <v>732315</v>
      </c>
      <c r="R4699" t="s">
        <v>281</v>
      </c>
      <c r="S4699" t="s">
        <v>292</v>
      </c>
      <c r="T4699" t="str">
        <f t="shared" si="1243"/>
        <v>VEN</v>
      </c>
      <c r="U4699" t="s">
        <v>293</v>
      </c>
      <c r="V4699" s="33">
        <f t="shared" si="1244"/>
        <v>9241.36</v>
      </c>
      <c r="W4699">
        <f t="shared" si="1245"/>
        <v>190</v>
      </c>
      <c r="X4699" s="33">
        <f t="shared" si="1246"/>
        <v>8051.0800000000008</v>
      </c>
      <c r="Y4699" s="33">
        <f t="shared" si="1247"/>
        <v>1190.28</v>
      </c>
      <c r="Z4699" s="45">
        <f t="shared" si="1248"/>
        <v>0.53869702944155406</v>
      </c>
      <c r="AA4699" s="33">
        <f t="shared" si="1249"/>
        <v>4978.2931800000006</v>
      </c>
      <c r="AB4699" s="45">
        <f t="shared" si="1250"/>
        <v>0.61833855582108244</v>
      </c>
      <c r="AC4699" s="33">
        <f>IFERROR($X4699/VLOOKUP(CONCATENATE("USD",C4699),[1]GEINDICE!AR$1:AS$65536,2,0),"")</f>
        <v>1400.2852372338946</v>
      </c>
      <c r="AD4699" s="33">
        <f>IFERROR($AA4699/VLOOKUP(CONCATENATE("USD",C4699),[1]GEINDICE!AR$1:AS$65536,2,0),"")</f>
        <v>865.85035132878818</v>
      </c>
      <c r="AE4699" s="33">
        <f>IFERROR($X4699/VLOOKUP(CONCATENATE("EUR",C4699),[1]GEINDICE!AR$1:AS$65536,2,0),"")</f>
        <v>1221.2483883200607</v>
      </c>
      <c r="AF4699" s="33">
        <f>IFERROR($AA4699/VLOOKUP(CONCATENATE("EUR",C4699),[1]GEINDICE!AR$1:AS$65536,2,0),"")</f>
        <v>755.14496473265081</v>
      </c>
      <c r="AG4699" s="48" t="str">
        <f>VLOOKUP(E4699,[1]Apresentação!AW$1:AX$65536,2,0)</f>
        <v xml:space="preserve">                    9 - LUBRICANTS</v>
      </c>
      <c r="AH4699" s="48" t="str">
        <f t="shared" si="1251"/>
        <v xml:space="preserve">         5701000011 - LEXOLUBE CG-3000</v>
      </c>
      <c r="AI4699" s="49" t="str">
        <f t="shared" si="1252"/>
        <v xml:space="preserve">     S00009 - LUBRISINT LUBRIFICANTES SINTETICOS ESPECIAIS LTDA</v>
      </c>
      <c r="AJ4699" t="str">
        <f t="shared" si="1253"/>
        <v xml:space="preserve">     93 - RESALES</v>
      </c>
      <c r="AK4699" t="str">
        <f t="shared" si="1254"/>
        <v/>
      </c>
      <c r="AL4699">
        <f t="shared" si="1255"/>
        <v>4</v>
      </c>
      <c r="AM4699" t="str">
        <f t="shared" si="1256"/>
        <v>2025 4</v>
      </c>
      <c r="AN4699" t="str">
        <f t="shared" si="1257"/>
        <v xml:space="preserve">LUBRISINT </v>
      </c>
    </row>
    <row r="4700" spans="1:40" x14ac:dyDescent="0.35">
      <c r="A4700">
        <v>84128</v>
      </c>
      <c r="B4700" t="s">
        <v>274</v>
      </c>
      <c r="C4700" s="31">
        <v>45936</v>
      </c>
      <c r="D4700" t="s">
        <v>340</v>
      </c>
      <c r="E4700" t="s">
        <v>341</v>
      </c>
      <c r="F4700" t="s">
        <v>532</v>
      </c>
      <c r="G4700" t="s">
        <v>533</v>
      </c>
      <c r="H4700" t="s">
        <v>534</v>
      </c>
      <c r="I4700" t="s">
        <v>535</v>
      </c>
      <c r="J4700">
        <v>180</v>
      </c>
      <c r="K4700">
        <v>7934.91</v>
      </c>
      <c r="L4700">
        <v>2887.30204</v>
      </c>
      <c r="M4700">
        <v>1022.02</v>
      </c>
      <c r="N4700">
        <v>44.082830000000001</v>
      </c>
      <c r="O4700" s="32">
        <f t="shared" si="1241"/>
        <v>6912.8899999999994</v>
      </c>
      <c r="P4700" s="32">
        <f t="shared" si="1242"/>
        <v>4025.5879599999994</v>
      </c>
      <c r="Q4700">
        <v>763385</v>
      </c>
      <c r="R4700" t="s">
        <v>281</v>
      </c>
      <c r="S4700" t="s">
        <v>292</v>
      </c>
      <c r="T4700" t="str">
        <f t="shared" si="1243"/>
        <v>VEN</v>
      </c>
      <c r="U4700" t="s">
        <v>293</v>
      </c>
      <c r="V4700" s="33">
        <f t="shared" si="1244"/>
        <v>7934.91</v>
      </c>
      <c r="W4700">
        <f t="shared" si="1245"/>
        <v>180</v>
      </c>
      <c r="X4700" s="33">
        <f t="shared" si="1246"/>
        <v>6912.8899999999994</v>
      </c>
      <c r="Y4700" s="33">
        <f t="shared" si="1247"/>
        <v>1022.02</v>
      </c>
      <c r="Z4700" s="45">
        <f t="shared" si="1248"/>
        <v>0.50278931456059361</v>
      </c>
      <c r="AA4700" s="33">
        <f t="shared" si="1249"/>
        <v>3989.5879599999994</v>
      </c>
      <c r="AB4700" s="45">
        <f t="shared" si="1250"/>
        <v>0.57712302090731948</v>
      </c>
      <c r="AC4700" s="33">
        <f>IFERROR($X4700/VLOOKUP(CONCATENATE("USD",C4700),[1]GEINDICE!AR$1:AS$65536,2,0),"")</f>
        <v>1298.7806711005896</v>
      </c>
      <c r="AD4700" s="33">
        <f>IFERROR($AA4700/VLOOKUP(CONCATENATE("USD",C4700),[1]GEINDICE!AR$1:AS$65536,2,0),"")</f>
        <v>749.55622440160801</v>
      </c>
      <c r="AE4700" s="33">
        <f>IFERROR($X4700/VLOOKUP(CONCATENATE("EUR",C4700),[1]GEINDICE!AR$1:AS$65536,2,0),"")</f>
        <v>1109.3104610298954</v>
      </c>
      <c r="AF4700" s="33">
        <f>IFERROR($AA4700/VLOOKUP(CONCATENATE("EUR",C4700),[1]GEINDICE!AR$1:AS$65536,2,0),"")</f>
        <v>640.20860439366459</v>
      </c>
      <c r="AG4700" s="48" t="str">
        <f>VLOOKUP(E4700,[1]Apresentação!AW$1:AX$65536,2,0)</f>
        <v xml:space="preserve">                    9 - LUBRICANTS</v>
      </c>
      <c r="AH4700" s="48" t="str">
        <f t="shared" si="1251"/>
        <v xml:space="preserve">         5701000011 - LEXOLUBE CG-3000</v>
      </c>
      <c r="AI4700" s="49" t="str">
        <f t="shared" si="1252"/>
        <v xml:space="preserve">     S00009 - LUBRISINT LUBRIFICANTES SINTETICOS ESPECIAIS LTDA</v>
      </c>
      <c r="AJ4700" t="str">
        <f t="shared" si="1253"/>
        <v xml:space="preserve">     93 - RESALES</v>
      </c>
      <c r="AK4700" t="str">
        <f t="shared" si="1254"/>
        <v/>
      </c>
      <c r="AL4700">
        <f t="shared" si="1255"/>
        <v>10</v>
      </c>
      <c r="AM4700" t="str">
        <f t="shared" si="1256"/>
        <v>2025 10</v>
      </c>
      <c r="AN4700" t="str">
        <f t="shared" si="1257"/>
        <v xml:space="preserve">LUBRISINT </v>
      </c>
    </row>
    <row r="4701" spans="1:40" x14ac:dyDescent="0.35">
      <c r="A4701">
        <v>81792</v>
      </c>
      <c r="B4701" t="s">
        <v>274</v>
      </c>
      <c r="C4701" s="31">
        <v>45742</v>
      </c>
      <c r="D4701" t="s">
        <v>340</v>
      </c>
      <c r="E4701" t="s">
        <v>341</v>
      </c>
      <c r="F4701" t="s">
        <v>532</v>
      </c>
      <c r="G4701" t="s">
        <v>533</v>
      </c>
      <c r="H4701" t="s">
        <v>554</v>
      </c>
      <c r="I4701" t="s">
        <v>555</v>
      </c>
      <c r="J4701">
        <v>540</v>
      </c>
      <c r="K4701">
        <v>26616.99</v>
      </c>
      <c r="L4701">
        <v>11322.076440000001</v>
      </c>
      <c r="M4701">
        <v>3428.27</v>
      </c>
      <c r="N4701">
        <v>49.290729999999996</v>
      </c>
      <c r="O4701" s="32">
        <f t="shared" si="1241"/>
        <v>23188.720000000001</v>
      </c>
      <c r="P4701" s="32">
        <f t="shared" si="1242"/>
        <v>11866.64356</v>
      </c>
      <c r="Q4701">
        <v>722380</v>
      </c>
      <c r="R4701" t="s">
        <v>281</v>
      </c>
      <c r="S4701" t="s">
        <v>282</v>
      </c>
      <c r="T4701" t="str">
        <f t="shared" si="1243"/>
        <v>VEN</v>
      </c>
      <c r="U4701" t="s">
        <v>283</v>
      </c>
      <c r="V4701" s="33">
        <f t="shared" si="1244"/>
        <v>26616.99</v>
      </c>
      <c r="W4701">
        <f t="shared" si="1245"/>
        <v>540</v>
      </c>
      <c r="X4701" s="33">
        <f t="shared" si="1246"/>
        <v>23188.720000000001</v>
      </c>
      <c r="Y4701" s="33">
        <f t="shared" si="1247"/>
        <v>3428.27</v>
      </c>
      <c r="Z4701" s="45">
        <f t="shared" si="1248"/>
        <v>0.44177209970022907</v>
      </c>
      <c r="AA4701" s="33">
        <f t="shared" si="1249"/>
        <v>11758.64356</v>
      </c>
      <c r="AB4701" s="45">
        <f t="shared" si="1250"/>
        <v>0.50708463252822922</v>
      </c>
      <c r="AC4701" s="33">
        <f>IFERROR($X4701/VLOOKUP(CONCATENATE("USD",C4701),[1]GEINDICE!AR$1:AS$65536,2,0),"")</f>
        <v>4047.0382910398271</v>
      </c>
      <c r="AD4701" s="33">
        <f>IFERROR($AA4701/VLOOKUP(CONCATENATE("USD",C4701),[1]GEINDICE!AR$1:AS$65536,2,0),"")</f>
        <v>2052.1909246396035</v>
      </c>
      <c r="AE4701" s="33">
        <f>IFERROR($X4701/VLOOKUP(CONCATENATE("EUR",C4701),[1]GEINDICE!AR$1:AS$65536,2,0),"")</f>
        <v>3753.4955243691224</v>
      </c>
      <c r="AF4701" s="33">
        <f>IFERROR($AA4701/VLOOKUP(CONCATENATE("EUR",C4701),[1]GEINDICE!AR$1:AS$65536,2,0),"")</f>
        <v>1903.3398986710695</v>
      </c>
      <c r="AG4701" s="48" t="str">
        <f>VLOOKUP(E4701,[1]Apresentação!AW$1:AX$65536,2,0)</f>
        <v xml:space="preserve">                    9 - LUBRICANTS</v>
      </c>
      <c r="AH4701" s="48" t="str">
        <f t="shared" si="1251"/>
        <v xml:space="preserve">         5701000008 - LUBRICIT 2-EHD/1-DF</v>
      </c>
      <c r="AI4701" s="49" t="str">
        <f t="shared" si="1252"/>
        <v xml:space="preserve">     S00009 - LUBRISINT LUBRIFICANTES SINTETICOS ESPECIAIS LTDA</v>
      </c>
      <c r="AJ4701" t="str">
        <f t="shared" si="1253"/>
        <v xml:space="preserve">     93 - RESALES</v>
      </c>
      <c r="AK4701" t="str">
        <f t="shared" si="1254"/>
        <v/>
      </c>
      <c r="AL4701">
        <f t="shared" si="1255"/>
        <v>3</v>
      </c>
      <c r="AM4701" t="str">
        <f t="shared" si="1256"/>
        <v>2025 3</v>
      </c>
      <c r="AN4701" t="str">
        <f t="shared" si="1257"/>
        <v xml:space="preserve">LUBRISINT </v>
      </c>
    </row>
    <row r="4702" spans="1:40" x14ac:dyDescent="0.35">
      <c r="A4702">
        <v>82504</v>
      </c>
      <c r="B4702" t="s">
        <v>274</v>
      </c>
      <c r="C4702" s="31">
        <v>45799</v>
      </c>
      <c r="D4702" t="s">
        <v>340</v>
      </c>
      <c r="E4702" t="s">
        <v>341</v>
      </c>
      <c r="F4702" t="s">
        <v>532</v>
      </c>
      <c r="G4702" t="s">
        <v>533</v>
      </c>
      <c r="H4702" t="s">
        <v>554</v>
      </c>
      <c r="I4702" t="s">
        <v>555</v>
      </c>
      <c r="J4702">
        <v>360</v>
      </c>
      <c r="K4702">
        <v>17672.400000000001</v>
      </c>
      <c r="L4702">
        <v>7659.0101299999997</v>
      </c>
      <c r="M4702">
        <v>3559.22</v>
      </c>
      <c r="N4702">
        <v>49.09</v>
      </c>
      <c r="O4702" s="32">
        <f t="shared" si="1241"/>
        <v>14113.180000000002</v>
      </c>
      <c r="P4702" s="32">
        <f t="shared" si="1242"/>
        <v>6454.1698700000024</v>
      </c>
      <c r="Q4702">
        <v>739354</v>
      </c>
      <c r="R4702" t="s">
        <v>281</v>
      </c>
      <c r="S4702" t="s">
        <v>282</v>
      </c>
      <c r="T4702" t="str">
        <f t="shared" si="1243"/>
        <v>VEN</v>
      </c>
      <c r="U4702" t="s">
        <v>283</v>
      </c>
      <c r="V4702" s="33">
        <f t="shared" si="1244"/>
        <v>17672.400000000001</v>
      </c>
      <c r="W4702">
        <f t="shared" si="1245"/>
        <v>360</v>
      </c>
      <c r="X4702" s="33">
        <f t="shared" si="1246"/>
        <v>14113.180000000002</v>
      </c>
      <c r="Y4702" s="33">
        <f t="shared" si="1247"/>
        <v>3559.22</v>
      </c>
      <c r="Z4702" s="45">
        <f t="shared" si="1248"/>
        <v>0.3611376988977163</v>
      </c>
      <c r="AA4702" s="33">
        <f t="shared" si="1249"/>
        <v>6382.1698700000024</v>
      </c>
      <c r="AB4702" s="45">
        <f t="shared" si="1250"/>
        <v>0.45221345366529736</v>
      </c>
      <c r="AC4702" s="33">
        <f>IFERROR($X4702/VLOOKUP(CONCATENATE("USD",C4702),[1]GEINDICE!AR$1:AS$65536,2,0),"")</f>
        <v>2502.780634864338</v>
      </c>
      <c r="AD4702" s="33">
        <f>IFERROR($AA4702/VLOOKUP(CONCATENATE("USD",C4702),[1]GEINDICE!AR$1:AS$65536,2,0),"")</f>
        <v>1131.7910746586278</v>
      </c>
      <c r="AE4702" s="33">
        <f>IFERROR($X4702/VLOOKUP(CONCATENATE("EUR",C4702),[1]GEINDICE!AR$1:AS$65536,2,0),"")</f>
        <v>2218.3907323283925</v>
      </c>
      <c r="AF4702" s="33">
        <f>IFERROR($AA4702/VLOOKUP(CONCATENATE("EUR",C4702),[1]GEINDICE!AR$1:AS$65536,2,0),"")</f>
        <v>1003.1861346453107</v>
      </c>
      <c r="AG4702" s="48" t="str">
        <f>VLOOKUP(E4702,[1]Apresentação!AW$1:AX$65536,2,0)</f>
        <v xml:space="preserve">                    9 - LUBRICANTS</v>
      </c>
      <c r="AH4702" s="48" t="str">
        <f t="shared" si="1251"/>
        <v xml:space="preserve">         5701000008 - LUBRICIT 2-EHD/1-DF</v>
      </c>
      <c r="AI4702" s="49" t="str">
        <f t="shared" si="1252"/>
        <v xml:space="preserve">     S00009 - LUBRISINT LUBRIFICANTES SINTETICOS ESPECIAIS LTDA</v>
      </c>
      <c r="AJ4702" t="str">
        <f t="shared" si="1253"/>
        <v xml:space="preserve">     93 - RESALES</v>
      </c>
      <c r="AK4702" t="str">
        <f t="shared" si="1254"/>
        <v/>
      </c>
      <c r="AL4702">
        <f t="shared" si="1255"/>
        <v>5</v>
      </c>
      <c r="AM4702" t="str">
        <f t="shared" si="1256"/>
        <v>2025 5</v>
      </c>
      <c r="AN4702" t="str">
        <f t="shared" si="1257"/>
        <v xml:space="preserve">LUBRISINT </v>
      </c>
    </row>
    <row r="4703" spans="1:40" x14ac:dyDescent="0.35">
      <c r="A4703">
        <v>82633</v>
      </c>
      <c r="B4703" t="s">
        <v>274</v>
      </c>
      <c r="C4703" s="31">
        <v>45811</v>
      </c>
      <c r="D4703" t="s">
        <v>340</v>
      </c>
      <c r="E4703" t="s">
        <v>341</v>
      </c>
      <c r="F4703" t="s">
        <v>532</v>
      </c>
      <c r="G4703" t="s">
        <v>533</v>
      </c>
      <c r="H4703" t="s">
        <v>554</v>
      </c>
      <c r="I4703" t="s">
        <v>555</v>
      </c>
      <c r="J4703">
        <v>150</v>
      </c>
      <c r="K4703">
        <v>7352.12</v>
      </c>
      <c r="L4703">
        <v>3246.9474300000002</v>
      </c>
      <c r="M4703">
        <v>1480.71</v>
      </c>
      <c r="N4703">
        <v>49.014129999999994</v>
      </c>
      <c r="O4703" s="32">
        <f t="shared" si="1241"/>
        <v>5871.41</v>
      </c>
      <c r="P4703" s="32">
        <f t="shared" si="1242"/>
        <v>2624.4625699999997</v>
      </c>
      <c r="Q4703">
        <v>740283</v>
      </c>
      <c r="R4703" t="s">
        <v>281</v>
      </c>
      <c r="S4703" t="s">
        <v>282</v>
      </c>
      <c r="T4703" t="str">
        <f t="shared" si="1243"/>
        <v>VEN</v>
      </c>
      <c r="U4703" t="s">
        <v>283</v>
      </c>
      <c r="V4703" s="33">
        <f t="shared" si="1244"/>
        <v>7352.12</v>
      </c>
      <c r="W4703">
        <f t="shared" si="1245"/>
        <v>150</v>
      </c>
      <c r="X4703" s="33">
        <f t="shared" si="1246"/>
        <v>5871.41</v>
      </c>
      <c r="Y4703" s="33">
        <f t="shared" si="1247"/>
        <v>1480.71</v>
      </c>
      <c r="Z4703" s="45">
        <f t="shared" si="1248"/>
        <v>0.35288631986420238</v>
      </c>
      <c r="AA4703" s="33">
        <f t="shared" si="1249"/>
        <v>2594.4625699999997</v>
      </c>
      <c r="AB4703" s="45">
        <f t="shared" si="1250"/>
        <v>0.44188066750576094</v>
      </c>
      <c r="AC4703" s="33">
        <f>IFERROR($X4703/VLOOKUP(CONCATENATE("USD",C4703),[1]GEINDICE!AR$1:AS$65536,2,0),"")</f>
        <v>1035.6316365047446</v>
      </c>
      <c r="AD4703" s="33">
        <f>IFERROR($AA4703/VLOOKUP(CONCATENATE("USD",C4703),[1]GEINDICE!AR$1:AS$65536,2,0),"")</f>
        <v>457.62559882880015</v>
      </c>
      <c r="AE4703" s="33">
        <f>IFERROR($X4703/VLOOKUP(CONCATENATE("EUR",C4703),[1]GEINDICE!AR$1:AS$65536,2,0),"")</f>
        <v>910.6067185706753</v>
      </c>
      <c r="AF4703" s="33">
        <f>IFERROR($AA4703/VLOOKUP(CONCATENATE("EUR",C4703),[1]GEINDICE!AR$1:AS$65536,2,0),"")</f>
        <v>402.37950463724059</v>
      </c>
      <c r="AG4703" s="48" t="str">
        <f>VLOOKUP(E4703,[1]Apresentação!AW$1:AX$65536,2,0)</f>
        <v xml:space="preserve">                    9 - LUBRICANTS</v>
      </c>
      <c r="AH4703" s="48" t="str">
        <f t="shared" si="1251"/>
        <v xml:space="preserve">         5701000008 - LUBRICIT 2-EHD/1-DF</v>
      </c>
      <c r="AI4703" s="49" t="str">
        <f t="shared" si="1252"/>
        <v xml:space="preserve">     S00009 - LUBRISINT LUBRIFICANTES SINTETICOS ESPECIAIS LTDA</v>
      </c>
      <c r="AJ4703" t="str">
        <f t="shared" si="1253"/>
        <v xml:space="preserve">     93 - RESALES</v>
      </c>
      <c r="AK4703" t="str">
        <f t="shared" si="1254"/>
        <v/>
      </c>
      <c r="AL4703">
        <f t="shared" si="1255"/>
        <v>6</v>
      </c>
      <c r="AM4703" t="str">
        <f t="shared" si="1256"/>
        <v>2025 6</v>
      </c>
      <c r="AN4703" t="str">
        <f t="shared" si="1257"/>
        <v xml:space="preserve">LUBRISINT </v>
      </c>
    </row>
    <row r="4704" spans="1:40" x14ac:dyDescent="0.35">
      <c r="A4704">
        <v>83629</v>
      </c>
      <c r="B4704" t="s">
        <v>274</v>
      </c>
      <c r="C4704" s="31">
        <v>45894</v>
      </c>
      <c r="D4704" t="s">
        <v>340</v>
      </c>
      <c r="E4704" t="s">
        <v>341</v>
      </c>
      <c r="F4704" t="s">
        <v>532</v>
      </c>
      <c r="G4704" t="s">
        <v>533</v>
      </c>
      <c r="H4704" t="s">
        <v>554</v>
      </c>
      <c r="I4704" t="s">
        <v>555</v>
      </c>
      <c r="J4704">
        <v>360</v>
      </c>
      <c r="K4704">
        <v>18716.400000000001</v>
      </c>
      <c r="L4704">
        <v>11196.20091</v>
      </c>
      <c r="M4704">
        <v>3769.48</v>
      </c>
      <c r="N4704">
        <v>51.99</v>
      </c>
      <c r="O4704" s="32">
        <f t="shared" si="1241"/>
        <v>14946.920000000002</v>
      </c>
      <c r="P4704" s="32">
        <f t="shared" si="1242"/>
        <v>3750.7190900000023</v>
      </c>
      <c r="Q4704">
        <v>759724</v>
      </c>
      <c r="R4704" t="s">
        <v>281</v>
      </c>
      <c r="S4704" t="s">
        <v>282</v>
      </c>
      <c r="T4704" t="str">
        <f t="shared" si="1243"/>
        <v>VEN</v>
      </c>
      <c r="U4704" t="s">
        <v>283</v>
      </c>
      <c r="V4704" s="33">
        <f t="shared" si="1244"/>
        <v>18716.400000000001</v>
      </c>
      <c r="W4704">
        <f t="shared" si="1245"/>
        <v>360</v>
      </c>
      <c r="X4704" s="33">
        <f t="shared" si="1246"/>
        <v>14946.920000000002</v>
      </c>
      <c r="Y4704" s="33">
        <f t="shared" si="1247"/>
        <v>3769.48</v>
      </c>
      <c r="Z4704" s="45">
        <f t="shared" si="1248"/>
        <v>0.19655057008826496</v>
      </c>
      <c r="AA4704" s="33">
        <f t="shared" si="1249"/>
        <v>3678.7190900000023</v>
      </c>
      <c r="AB4704" s="45">
        <f t="shared" si="1250"/>
        <v>0.24611887198165253</v>
      </c>
      <c r="AC4704" s="33">
        <f>IFERROR($X4704/VLOOKUP(CONCATENATE("USD",C4704),[1]GEINDICE!AR$1:AS$65536,2,0),"")</f>
        <v>2759.0578506294532</v>
      </c>
      <c r="AD4704" s="33">
        <f>IFERROR($AA4704/VLOOKUP(CONCATENATE("USD",C4704),[1]GEINDICE!AR$1:AS$65536,2,0),"")</f>
        <v>679.05620592904381</v>
      </c>
      <c r="AE4704" s="33">
        <f>IFERROR($X4704/VLOOKUP(CONCATENATE("EUR",C4704),[1]GEINDICE!AR$1:AS$65536,2,0),"")</f>
        <v>2364.0464365925413</v>
      </c>
      <c r="AF4704" s="33">
        <f>IFERROR($AA4704/VLOOKUP(CONCATENATE("EUR",C4704),[1]GEINDICE!AR$1:AS$65536,2,0),"")</f>
        <v>581.83644228640151</v>
      </c>
      <c r="AG4704" s="48" t="str">
        <f>VLOOKUP(E4704,[1]Apresentação!AW$1:AX$65536,2,0)</f>
        <v xml:space="preserve">                    9 - LUBRICANTS</v>
      </c>
      <c r="AH4704" s="48" t="str">
        <f t="shared" si="1251"/>
        <v xml:space="preserve">         5701000008 - LUBRICIT 2-EHD/1-DF</v>
      </c>
      <c r="AI4704" s="49" t="str">
        <f t="shared" si="1252"/>
        <v xml:space="preserve">     S00009 - LUBRISINT LUBRIFICANTES SINTETICOS ESPECIAIS LTDA</v>
      </c>
      <c r="AJ4704" t="str">
        <f t="shared" si="1253"/>
        <v xml:space="preserve">     93 - RESALES</v>
      </c>
      <c r="AK4704" t="str">
        <f t="shared" si="1254"/>
        <v/>
      </c>
      <c r="AL4704">
        <f t="shared" si="1255"/>
        <v>8</v>
      </c>
      <c r="AM4704" t="str">
        <f t="shared" si="1256"/>
        <v>2025 8</v>
      </c>
      <c r="AN4704" t="str">
        <f t="shared" si="1257"/>
        <v xml:space="preserve">LUBRISINT </v>
      </c>
    </row>
    <row r="4705" spans="1:40" x14ac:dyDescent="0.35">
      <c r="A4705">
        <v>81589</v>
      </c>
      <c r="B4705" t="s">
        <v>274</v>
      </c>
      <c r="C4705" s="31">
        <v>45727</v>
      </c>
      <c r="D4705" t="s">
        <v>340</v>
      </c>
      <c r="E4705" t="s">
        <v>341</v>
      </c>
      <c r="F4705" t="s">
        <v>556</v>
      </c>
      <c r="G4705" t="s">
        <v>557</v>
      </c>
      <c r="H4705" t="s">
        <v>558</v>
      </c>
      <c r="I4705" t="s">
        <v>559</v>
      </c>
      <c r="J4705">
        <v>180</v>
      </c>
      <c r="K4705">
        <v>10010.300000000001</v>
      </c>
      <c r="L4705">
        <v>5429.52916</v>
      </c>
      <c r="M4705">
        <v>1289.32</v>
      </c>
      <c r="N4705">
        <v>55.6128</v>
      </c>
      <c r="O4705" s="32">
        <f t="shared" si="1241"/>
        <v>8720.9800000000014</v>
      </c>
      <c r="P4705" s="32">
        <f t="shared" si="1242"/>
        <v>3291.4508400000013</v>
      </c>
      <c r="Q4705">
        <v>716490</v>
      </c>
      <c r="R4705" t="s">
        <v>281</v>
      </c>
      <c r="S4705" t="s">
        <v>292</v>
      </c>
      <c r="T4705" t="str">
        <f t="shared" si="1243"/>
        <v>VEN</v>
      </c>
      <c r="U4705" t="s">
        <v>293</v>
      </c>
      <c r="V4705" s="33">
        <f t="shared" si="1244"/>
        <v>10010.300000000001</v>
      </c>
      <c r="W4705">
        <f t="shared" si="1245"/>
        <v>180</v>
      </c>
      <c r="X4705" s="33">
        <f t="shared" si="1246"/>
        <v>8720.9800000000014</v>
      </c>
      <c r="Y4705" s="33">
        <f t="shared" si="1247"/>
        <v>1289.32</v>
      </c>
      <c r="Z4705" s="45">
        <f t="shared" si="1248"/>
        <v>0.32521011757889384</v>
      </c>
      <c r="AA4705" s="33">
        <f t="shared" si="1249"/>
        <v>3255.4508400000013</v>
      </c>
      <c r="AB4705" s="45">
        <f t="shared" si="1250"/>
        <v>0.37328956608087632</v>
      </c>
      <c r="AC4705" s="33">
        <f>IFERROR($X4705/VLOOKUP(CONCATENATE("USD",C4705),[1]GEINDICE!AR$1:AS$65536,2,0),"")</f>
        <v>1494.7005793027802</v>
      </c>
      <c r="AD4705" s="33">
        <f>IFERROR($AA4705/VLOOKUP(CONCATENATE("USD",C4705),[1]GEINDICE!AR$1:AS$65536,2,0),"")</f>
        <v>557.95613066876933</v>
      </c>
      <c r="AE4705" s="33">
        <f>IFERROR($X4705/VLOOKUP(CONCATENATE("EUR",C4705),[1]GEINDICE!AR$1:AS$65536,2,0),"")</f>
        <v>1367.889577288056</v>
      </c>
      <c r="AF4705" s="33">
        <f>IFERROR($AA4705/VLOOKUP(CONCATENATE("EUR",C4705),[1]GEINDICE!AR$1:AS$65536,2,0),"")</f>
        <v>510.61890675241176</v>
      </c>
      <c r="AG4705" s="48" t="str">
        <f>VLOOKUP(E4705,[1]Apresentação!AW$1:AX$65536,2,0)</f>
        <v xml:space="preserve">                    9 - LUBRICANTS</v>
      </c>
      <c r="AH4705" s="48" t="str">
        <f t="shared" si="1251"/>
        <v xml:space="preserve">         5701000001 - LUBRICIT 3010 - DF</v>
      </c>
      <c r="AI4705" s="49" t="str">
        <f t="shared" si="1252"/>
        <v xml:space="preserve">     S00030 - FERMAT ADICTIVIES INDUSTRIA EIRELI</v>
      </c>
      <c r="AJ4705" t="str">
        <f t="shared" si="1253"/>
        <v xml:space="preserve">     93 - RESALES</v>
      </c>
      <c r="AK4705" t="str">
        <f t="shared" si="1254"/>
        <v/>
      </c>
      <c r="AL4705">
        <f t="shared" si="1255"/>
        <v>3</v>
      </c>
      <c r="AM4705" t="str">
        <f t="shared" si="1256"/>
        <v>2025 3</v>
      </c>
      <c r="AN4705" t="str">
        <f t="shared" si="1257"/>
        <v xml:space="preserve">FERMAT </v>
      </c>
    </row>
    <row r="4706" spans="1:40" x14ac:dyDescent="0.35">
      <c r="A4706">
        <v>81035</v>
      </c>
      <c r="B4706" t="s">
        <v>274</v>
      </c>
      <c r="C4706" s="31">
        <v>45684</v>
      </c>
      <c r="D4706" t="s">
        <v>340</v>
      </c>
      <c r="E4706" t="s">
        <v>341</v>
      </c>
      <c r="F4706" t="s">
        <v>560</v>
      </c>
      <c r="G4706" t="s">
        <v>561</v>
      </c>
      <c r="H4706" t="s">
        <v>558</v>
      </c>
      <c r="I4706" t="s">
        <v>559</v>
      </c>
      <c r="J4706">
        <v>180</v>
      </c>
      <c r="K4706">
        <v>10245.880000000001</v>
      </c>
      <c r="L4706">
        <v>5416.4342699999997</v>
      </c>
      <c r="M4706">
        <v>1319.67</v>
      </c>
      <c r="N4706">
        <v>56.921549999999996</v>
      </c>
      <c r="O4706" s="32">
        <f t="shared" si="1241"/>
        <v>8926.2100000000009</v>
      </c>
      <c r="P4706" s="32">
        <f t="shared" si="1242"/>
        <v>3509.7757300000012</v>
      </c>
      <c r="Q4706">
        <v>708280</v>
      </c>
      <c r="R4706" t="s">
        <v>281</v>
      </c>
      <c r="S4706" t="s">
        <v>292</v>
      </c>
      <c r="T4706" t="str">
        <f t="shared" si="1243"/>
        <v>VEN</v>
      </c>
      <c r="U4706" t="s">
        <v>293</v>
      </c>
      <c r="V4706" s="33">
        <f t="shared" si="1244"/>
        <v>10245.880000000001</v>
      </c>
      <c r="W4706">
        <f t="shared" si="1245"/>
        <v>180</v>
      </c>
      <c r="X4706" s="33">
        <f t="shared" si="1246"/>
        <v>8926.2100000000009</v>
      </c>
      <c r="Y4706" s="33">
        <f t="shared" si="1247"/>
        <v>1319.67</v>
      </c>
      <c r="Z4706" s="45">
        <f t="shared" si="1248"/>
        <v>0.33904122730307212</v>
      </c>
      <c r="AA4706" s="33">
        <f t="shared" si="1249"/>
        <v>3473.7757300000012</v>
      </c>
      <c r="AB4706" s="45">
        <f t="shared" si="1250"/>
        <v>0.38916580833298803</v>
      </c>
      <c r="AC4706" s="33">
        <f>IFERROR($X4706/VLOOKUP(CONCATENATE("USD",C4706),[1]GEINDICE!AR$1:AS$65536,2,0),"")</f>
        <v>1505.974153057093</v>
      </c>
      <c r="AD4706" s="33">
        <f>IFERROR($AA4706/VLOOKUP(CONCATENATE("USD",C4706),[1]GEINDICE!AR$1:AS$65536,2,0),"")</f>
        <v>586.07364860305051</v>
      </c>
      <c r="AE4706" s="33">
        <f>IFERROR($X4706/VLOOKUP(CONCATENATE("EUR",C4706),[1]GEINDICE!AR$1:AS$65536,2,0),"")</f>
        <v>1434.2518799408704</v>
      </c>
      <c r="AF4706" s="33">
        <f>IFERROR($AA4706/VLOOKUP(CONCATENATE("EUR",C4706),[1]GEINDICE!AR$1:AS$65536,2,0),"")</f>
        <v>558.16179221029643</v>
      </c>
      <c r="AG4706" s="48" t="str">
        <f>VLOOKUP(E4706,[1]Apresentação!AW$1:AX$65536,2,0)</f>
        <v xml:space="preserve">                    9 - LUBRICANTS</v>
      </c>
      <c r="AH4706" s="48" t="str">
        <f t="shared" si="1251"/>
        <v xml:space="preserve">         5701000001 - LUBRICIT 3010 - DF</v>
      </c>
      <c r="AI4706" s="49" t="str">
        <f t="shared" si="1252"/>
        <v xml:space="preserve">     S00005 - UPS INTERNACIONAL INDUSTRIAL LTDA</v>
      </c>
      <c r="AJ4706" t="str">
        <f t="shared" si="1253"/>
        <v xml:space="preserve">     93 - RESALES</v>
      </c>
      <c r="AK4706" t="str">
        <f t="shared" si="1254"/>
        <v/>
      </c>
      <c r="AL4706">
        <f t="shared" si="1255"/>
        <v>1</v>
      </c>
      <c r="AM4706" t="str">
        <f t="shared" si="1256"/>
        <v>2025 1</v>
      </c>
      <c r="AN4706" t="str">
        <f t="shared" si="1257"/>
        <v xml:space="preserve">UPS </v>
      </c>
    </row>
    <row r="4707" spans="1:40" x14ac:dyDescent="0.35">
      <c r="A4707">
        <v>82065</v>
      </c>
      <c r="B4707" t="s">
        <v>274</v>
      </c>
      <c r="C4707" s="31">
        <v>45762</v>
      </c>
      <c r="D4707" t="s">
        <v>340</v>
      </c>
      <c r="E4707" t="s">
        <v>341</v>
      </c>
      <c r="F4707" t="s">
        <v>556</v>
      </c>
      <c r="G4707" t="s">
        <v>557</v>
      </c>
      <c r="H4707" t="s">
        <v>558</v>
      </c>
      <c r="I4707" t="s">
        <v>559</v>
      </c>
      <c r="J4707">
        <v>180</v>
      </c>
      <c r="K4707">
        <v>10095.84</v>
      </c>
      <c r="L4707">
        <v>5444.2462800000003</v>
      </c>
      <c r="M4707">
        <v>1300.3399999999999</v>
      </c>
      <c r="N4707">
        <v>56.088000000000001</v>
      </c>
      <c r="O4707" s="32">
        <f t="shared" si="1241"/>
        <v>8795.5</v>
      </c>
      <c r="P4707" s="32">
        <f t="shared" si="1242"/>
        <v>3351.2537199999997</v>
      </c>
      <c r="Q4707">
        <v>729938</v>
      </c>
      <c r="R4707" t="s">
        <v>281</v>
      </c>
      <c r="S4707" t="s">
        <v>292</v>
      </c>
      <c r="T4707" t="str">
        <f t="shared" si="1243"/>
        <v>VEN</v>
      </c>
      <c r="U4707" t="s">
        <v>293</v>
      </c>
      <c r="V4707" s="33">
        <f t="shared" si="1244"/>
        <v>10095.84</v>
      </c>
      <c r="W4707">
        <f t="shared" si="1245"/>
        <v>180</v>
      </c>
      <c r="X4707" s="33">
        <f t="shared" si="1246"/>
        <v>8795.5</v>
      </c>
      <c r="Y4707" s="33">
        <f t="shared" si="1247"/>
        <v>1300.3399999999999</v>
      </c>
      <c r="Z4707" s="45">
        <f t="shared" si="1248"/>
        <v>0.32837819537552099</v>
      </c>
      <c r="AA4707" s="33">
        <f t="shared" si="1249"/>
        <v>3315.2537199999997</v>
      </c>
      <c r="AB4707" s="45">
        <f t="shared" si="1250"/>
        <v>0.37692612358592459</v>
      </c>
      <c r="AC4707" s="33">
        <f>IFERROR($X4707/VLOOKUP(CONCATENATE("USD",C4707),[1]GEINDICE!AR$1:AS$65536,2,0),"")</f>
        <v>1498.2029400241879</v>
      </c>
      <c r="AD4707" s="33">
        <f>IFERROR($AA4707/VLOOKUP(CONCATENATE("USD",C4707),[1]GEINDICE!AR$1:AS$65536,2,0),"")</f>
        <v>564.71182652835262</v>
      </c>
      <c r="AE4707" s="33">
        <f>IFERROR($X4707/VLOOKUP(CONCATENATE("EUR",C4707),[1]GEINDICE!AR$1:AS$65536,2,0),"")</f>
        <v>1327.0217260108629</v>
      </c>
      <c r="AF4707" s="33">
        <f>IFERROR($AA4707/VLOOKUP(CONCATENATE("EUR",C4707),[1]GEINDICE!AR$1:AS$65536,2,0),"")</f>
        <v>500.18915509957748</v>
      </c>
      <c r="AG4707" s="48" t="str">
        <f>VLOOKUP(E4707,[1]Apresentação!AW$1:AX$65536,2,0)</f>
        <v xml:space="preserve">                    9 - LUBRICANTS</v>
      </c>
      <c r="AH4707" s="48" t="str">
        <f t="shared" si="1251"/>
        <v xml:space="preserve">         5701000001 - LUBRICIT 3010 - DF</v>
      </c>
      <c r="AI4707" s="49" t="str">
        <f t="shared" si="1252"/>
        <v xml:space="preserve">     S00030 - FERMAT ADICTIVIES INDUSTRIA EIRELI</v>
      </c>
      <c r="AJ4707" t="str">
        <f t="shared" si="1253"/>
        <v xml:space="preserve">     93 - RESALES</v>
      </c>
      <c r="AK4707" t="str">
        <f t="shared" si="1254"/>
        <v/>
      </c>
      <c r="AL4707">
        <f t="shared" si="1255"/>
        <v>4</v>
      </c>
      <c r="AM4707" t="str">
        <f t="shared" si="1256"/>
        <v>2025 4</v>
      </c>
      <c r="AN4707" t="str">
        <f t="shared" si="1257"/>
        <v xml:space="preserve">FERMAT </v>
      </c>
    </row>
    <row r="4708" spans="1:40" x14ac:dyDescent="0.35">
      <c r="A4708">
        <v>82372</v>
      </c>
      <c r="B4708" t="s">
        <v>274</v>
      </c>
      <c r="C4708" s="31">
        <v>45789</v>
      </c>
      <c r="D4708" t="s">
        <v>340</v>
      </c>
      <c r="E4708" t="s">
        <v>341</v>
      </c>
      <c r="F4708" t="s">
        <v>556</v>
      </c>
      <c r="G4708" t="s">
        <v>557</v>
      </c>
      <c r="H4708" t="s">
        <v>558</v>
      </c>
      <c r="I4708" t="s">
        <v>559</v>
      </c>
      <c r="J4708">
        <v>180</v>
      </c>
      <c r="K4708">
        <v>9765.1</v>
      </c>
      <c r="L4708">
        <v>5477.6941999999999</v>
      </c>
      <c r="M4708">
        <v>1257.74</v>
      </c>
      <c r="N4708">
        <v>54.25056</v>
      </c>
      <c r="O4708" s="32">
        <f t="shared" si="1241"/>
        <v>8507.36</v>
      </c>
      <c r="P4708" s="32">
        <f t="shared" si="1242"/>
        <v>3029.6658000000007</v>
      </c>
      <c r="Q4708">
        <v>738455</v>
      </c>
      <c r="R4708" t="s">
        <v>281</v>
      </c>
      <c r="S4708" t="s">
        <v>292</v>
      </c>
      <c r="T4708" t="str">
        <f t="shared" si="1243"/>
        <v>VEN</v>
      </c>
      <c r="U4708" t="s">
        <v>293</v>
      </c>
      <c r="V4708" s="33">
        <f t="shared" si="1244"/>
        <v>9765.1</v>
      </c>
      <c r="W4708">
        <f t="shared" si="1245"/>
        <v>180</v>
      </c>
      <c r="X4708" s="33">
        <f t="shared" si="1246"/>
        <v>8507.36</v>
      </c>
      <c r="Y4708" s="33">
        <f t="shared" si="1247"/>
        <v>1257.74</v>
      </c>
      <c r="Z4708" s="45">
        <f t="shared" si="1248"/>
        <v>0.30656785900810035</v>
      </c>
      <c r="AA4708" s="33">
        <f t="shared" si="1249"/>
        <v>2993.6658000000007</v>
      </c>
      <c r="AB4708" s="45">
        <f t="shared" si="1250"/>
        <v>0.35189128002106418</v>
      </c>
      <c r="AC4708" s="33">
        <f>IFERROR($X4708/VLOOKUP(CONCATENATE("USD",C4708),[1]GEINDICE!AR$1:AS$65536,2,0),"")</f>
        <v>1497.1947485129001</v>
      </c>
      <c r="AD4708" s="33">
        <f>IFERROR($AA4708/VLOOKUP(CONCATENATE("USD",C4708),[1]GEINDICE!AR$1:AS$65536,2,0),"")</f>
        <v>526.84977649501968</v>
      </c>
      <c r="AE4708" s="33">
        <f>IFERROR($X4708/VLOOKUP(CONCATENATE("EUR",C4708),[1]GEINDICE!AR$1:AS$65536,2,0),"")</f>
        <v>1348.0849984946201</v>
      </c>
      <c r="AF4708" s="33">
        <f>IFERROR($AA4708/VLOOKUP(CONCATENATE("EUR",C4708),[1]GEINDICE!AR$1:AS$65536,2,0),"")</f>
        <v>474.37935569746628</v>
      </c>
      <c r="AG4708" s="48" t="str">
        <f>VLOOKUP(E4708,[1]Apresentação!AW$1:AX$65536,2,0)</f>
        <v xml:space="preserve">                    9 - LUBRICANTS</v>
      </c>
      <c r="AH4708" s="48" t="str">
        <f t="shared" si="1251"/>
        <v xml:space="preserve">         5701000001 - LUBRICIT 3010 - DF</v>
      </c>
      <c r="AI4708" s="49" t="str">
        <f t="shared" si="1252"/>
        <v xml:space="preserve">     S00030 - FERMAT ADICTIVIES INDUSTRIA EIRELI</v>
      </c>
      <c r="AJ4708" t="str">
        <f t="shared" si="1253"/>
        <v xml:space="preserve">     93 - RESALES</v>
      </c>
      <c r="AK4708" t="str">
        <f t="shared" si="1254"/>
        <v/>
      </c>
      <c r="AL4708">
        <f t="shared" si="1255"/>
        <v>5</v>
      </c>
      <c r="AM4708" t="str">
        <f t="shared" si="1256"/>
        <v>2025 5</v>
      </c>
      <c r="AN4708" t="str">
        <f t="shared" si="1257"/>
        <v xml:space="preserve">FERMAT </v>
      </c>
    </row>
    <row r="4709" spans="1:40" x14ac:dyDescent="0.35">
      <c r="A4709">
        <v>82698</v>
      </c>
      <c r="B4709" t="s">
        <v>274</v>
      </c>
      <c r="C4709" s="31">
        <v>45817</v>
      </c>
      <c r="D4709" t="s">
        <v>340</v>
      </c>
      <c r="E4709" t="s">
        <v>341</v>
      </c>
      <c r="F4709" t="s">
        <v>556</v>
      </c>
      <c r="G4709" t="s">
        <v>557</v>
      </c>
      <c r="H4709" t="s">
        <v>558</v>
      </c>
      <c r="I4709" t="s">
        <v>559</v>
      </c>
      <c r="J4709">
        <v>180</v>
      </c>
      <c r="K4709">
        <v>9667.64</v>
      </c>
      <c r="L4709">
        <v>5477.6941999999999</v>
      </c>
      <c r="M4709">
        <v>1245.2</v>
      </c>
      <c r="N4709">
        <v>53.709119999999999</v>
      </c>
      <c r="O4709" s="32">
        <f t="shared" si="1241"/>
        <v>8422.4399999999987</v>
      </c>
      <c r="P4709" s="32">
        <f t="shared" si="1242"/>
        <v>2944.7457999999988</v>
      </c>
      <c r="Q4709">
        <v>740863</v>
      </c>
      <c r="R4709" t="s">
        <v>281</v>
      </c>
      <c r="S4709" t="s">
        <v>292</v>
      </c>
      <c r="T4709" t="str">
        <f t="shared" si="1243"/>
        <v>VEN</v>
      </c>
      <c r="U4709" t="s">
        <v>293</v>
      </c>
      <c r="V4709" s="33">
        <f t="shared" si="1244"/>
        <v>9667.64</v>
      </c>
      <c r="W4709">
        <f t="shared" si="1245"/>
        <v>180</v>
      </c>
      <c r="X4709" s="33">
        <f t="shared" si="1246"/>
        <v>8422.4399999999987</v>
      </c>
      <c r="Y4709" s="33">
        <f t="shared" si="1247"/>
        <v>1245.2</v>
      </c>
      <c r="Z4709" s="45">
        <f t="shared" si="1248"/>
        <v>0.30087444298711979</v>
      </c>
      <c r="AA4709" s="33">
        <f t="shared" si="1249"/>
        <v>2908.7457999999988</v>
      </c>
      <c r="AB4709" s="45">
        <f t="shared" si="1250"/>
        <v>0.345356666239237</v>
      </c>
      <c r="AC4709" s="33">
        <f>IFERROR($X4709/VLOOKUP(CONCATENATE("USD",C4709),[1]GEINDICE!AR$1:AS$65536,2,0),"")</f>
        <v>1510.4806312769006</v>
      </c>
      <c r="AD4709" s="33">
        <f>IFERROR($AA4709/VLOOKUP(CONCATENATE("USD",C4709),[1]GEINDICE!AR$1:AS$65536,2,0),"")</f>
        <v>521.65455523672858</v>
      </c>
      <c r="AE4709" s="33">
        <f>IFERROR($X4709/VLOOKUP(CONCATENATE("EUR",C4709),[1]GEINDICE!AR$1:AS$65536,2,0),"")</f>
        <v>1322.0795529463469</v>
      </c>
      <c r="AF4709" s="33">
        <f>IFERROR($AA4709/VLOOKUP(CONCATENATE("EUR",C4709),[1]GEINDICE!AR$1:AS$65536,2,0),"")</f>
        <v>456.58898690861122</v>
      </c>
      <c r="AG4709" s="48" t="str">
        <f>VLOOKUP(E4709,[1]Apresentação!AW$1:AX$65536,2,0)</f>
        <v xml:space="preserve">                    9 - LUBRICANTS</v>
      </c>
      <c r="AH4709" s="48" t="str">
        <f t="shared" si="1251"/>
        <v xml:space="preserve">         5701000001 - LUBRICIT 3010 - DF</v>
      </c>
      <c r="AI4709" s="49" t="str">
        <f t="shared" si="1252"/>
        <v xml:space="preserve">     S00030 - FERMAT ADICTIVIES INDUSTRIA EIRELI</v>
      </c>
      <c r="AJ4709" t="str">
        <f t="shared" si="1253"/>
        <v xml:space="preserve">     93 - RESALES</v>
      </c>
      <c r="AK4709" t="str">
        <f t="shared" si="1254"/>
        <v/>
      </c>
      <c r="AL4709">
        <f t="shared" si="1255"/>
        <v>6</v>
      </c>
      <c r="AM4709" t="str">
        <f t="shared" si="1256"/>
        <v>2025 6</v>
      </c>
      <c r="AN4709" t="str">
        <f t="shared" si="1257"/>
        <v xml:space="preserve">FERMAT </v>
      </c>
    </row>
    <row r="4710" spans="1:40" x14ac:dyDescent="0.35">
      <c r="A4710">
        <v>84560</v>
      </c>
      <c r="B4710" t="s">
        <v>274</v>
      </c>
      <c r="C4710" s="31">
        <v>45968</v>
      </c>
      <c r="D4710" t="s">
        <v>340</v>
      </c>
      <c r="E4710" t="s">
        <v>341</v>
      </c>
      <c r="F4710" t="s">
        <v>556</v>
      </c>
      <c r="G4710" t="s">
        <v>557</v>
      </c>
      <c r="H4710" t="s">
        <v>558</v>
      </c>
      <c r="I4710" t="s">
        <v>559</v>
      </c>
      <c r="J4710">
        <v>180</v>
      </c>
      <c r="K4710">
        <v>10669.89</v>
      </c>
      <c r="L4710">
        <v>7745.9482099999996</v>
      </c>
      <c r="M4710">
        <v>1374.28</v>
      </c>
      <c r="N4710">
        <v>59.277159999999995</v>
      </c>
      <c r="O4710" s="32">
        <f t="shared" si="1241"/>
        <v>9295.6099999999988</v>
      </c>
      <c r="P4710" s="32">
        <f t="shared" si="1242"/>
        <v>1549.6617899999992</v>
      </c>
      <c r="Q4710">
        <v>766625</v>
      </c>
      <c r="R4710" t="s">
        <v>281</v>
      </c>
      <c r="S4710" t="s">
        <v>292</v>
      </c>
      <c r="T4710" t="str">
        <f t="shared" si="1243"/>
        <v>VEN</v>
      </c>
      <c r="U4710" t="s">
        <v>293</v>
      </c>
      <c r="V4710" s="33">
        <f t="shared" si="1244"/>
        <v>10669.89</v>
      </c>
      <c r="W4710">
        <f t="shared" si="1245"/>
        <v>180</v>
      </c>
      <c r="X4710" s="33">
        <f t="shared" si="1246"/>
        <v>9295.6099999999988</v>
      </c>
      <c r="Y4710" s="33">
        <f t="shared" si="1247"/>
        <v>1374.28</v>
      </c>
      <c r="Z4710" s="45">
        <f t="shared" si="1248"/>
        <v>0.14186292361027145</v>
      </c>
      <c r="AA4710" s="33">
        <f t="shared" si="1249"/>
        <v>1513.6617899999992</v>
      </c>
      <c r="AB4710" s="45">
        <f t="shared" si="1250"/>
        <v>0.16283619794720297</v>
      </c>
      <c r="AC4710" s="33" t="str">
        <f>IFERROR($X4710/VLOOKUP(CONCATENATE("USD",C4710),[1]GEINDICE!AR$1:AS$65536,2,0),"")</f>
        <v/>
      </c>
      <c r="AD4710" s="33" t="str">
        <f>IFERROR($AA4710/VLOOKUP(CONCATENATE("USD",C4710),[1]GEINDICE!AR$1:AS$65536,2,0),"")</f>
        <v/>
      </c>
      <c r="AE4710" s="33" t="str">
        <f>IFERROR($X4710/VLOOKUP(CONCATENATE("EUR",C4710),[1]GEINDICE!AR$1:AS$65536,2,0),"")</f>
        <v/>
      </c>
      <c r="AF4710" s="33" t="str">
        <f>IFERROR($AA4710/VLOOKUP(CONCATENATE("EUR",C4710),[1]GEINDICE!AR$1:AS$65536,2,0),"")</f>
        <v/>
      </c>
      <c r="AG4710" s="48" t="str">
        <f>VLOOKUP(E4710,[1]Apresentação!AW$1:AX$65536,2,0)</f>
        <v xml:space="preserve">                    9 - LUBRICANTS</v>
      </c>
      <c r="AH4710" s="48" t="str">
        <f t="shared" si="1251"/>
        <v xml:space="preserve">         5701000001 - LUBRICIT 3010 - DF</v>
      </c>
      <c r="AI4710" s="49" t="str">
        <f t="shared" si="1252"/>
        <v xml:space="preserve">     S00030 - FERMAT ADICTIVIES INDUSTRIA EIRELI</v>
      </c>
      <c r="AJ4710" t="str">
        <f t="shared" si="1253"/>
        <v xml:space="preserve">     93 - RESALES</v>
      </c>
      <c r="AK4710" t="str">
        <f t="shared" si="1254"/>
        <v/>
      </c>
      <c r="AL4710">
        <f t="shared" si="1255"/>
        <v>11</v>
      </c>
      <c r="AM4710" t="str">
        <f t="shared" si="1256"/>
        <v>2025 11</v>
      </c>
      <c r="AN4710" t="str">
        <f t="shared" si="1257"/>
        <v xml:space="preserve">FERMAT </v>
      </c>
    </row>
    <row r="4711" spans="1:40" x14ac:dyDescent="0.35">
      <c r="A4711">
        <v>83855</v>
      </c>
      <c r="B4711" t="s">
        <v>274</v>
      </c>
      <c r="C4711" s="31">
        <v>45912</v>
      </c>
      <c r="D4711" t="s">
        <v>340</v>
      </c>
      <c r="E4711" t="s">
        <v>341</v>
      </c>
      <c r="F4711" t="s">
        <v>556</v>
      </c>
      <c r="G4711" t="s">
        <v>557</v>
      </c>
      <c r="H4711" t="s">
        <v>558</v>
      </c>
      <c r="I4711" t="s">
        <v>559</v>
      </c>
      <c r="J4711">
        <v>180</v>
      </c>
      <c r="K4711">
        <v>9306.66</v>
      </c>
      <c r="L4711">
        <v>7734.2458699999997</v>
      </c>
      <c r="M4711">
        <v>1198.7</v>
      </c>
      <c r="N4711">
        <v>51.703679999999999</v>
      </c>
      <c r="O4711" s="32">
        <f t="shared" si="1241"/>
        <v>8107.96</v>
      </c>
      <c r="P4711" s="32">
        <f t="shared" si="1242"/>
        <v>373.7141300000003</v>
      </c>
      <c r="Q4711">
        <v>761308</v>
      </c>
      <c r="R4711" t="s">
        <v>281</v>
      </c>
      <c r="S4711" t="s">
        <v>292</v>
      </c>
      <c r="T4711" t="str">
        <f t="shared" si="1243"/>
        <v>VEN</v>
      </c>
      <c r="U4711" t="s">
        <v>293</v>
      </c>
      <c r="V4711" s="33">
        <f t="shared" si="1244"/>
        <v>9306.66</v>
      </c>
      <c r="W4711">
        <f t="shared" si="1245"/>
        <v>180</v>
      </c>
      <c r="X4711" s="33">
        <f t="shared" si="1246"/>
        <v>8107.96</v>
      </c>
      <c r="Y4711" s="33">
        <f t="shared" si="1247"/>
        <v>1198.7</v>
      </c>
      <c r="Z4711" s="45">
        <f t="shared" si="1248"/>
        <v>3.6287360879198371E-2</v>
      </c>
      <c r="AA4711" s="33">
        <f t="shared" si="1249"/>
        <v>337.7141300000003</v>
      </c>
      <c r="AB4711" s="45">
        <f t="shared" si="1250"/>
        <v>4.1652170212975924E-2</v>
      </c>
      <c r="AC4711" s="33">
        <f>IFERROR($X4711/VLOOKUP(CONCATENATE("USD",C4711),[1]GEINDICE!AR$1:AS$65536,2,0),"")</f>
        <v>1510.5091566220169</v>
      </c>
      <c r="AD4711" s="33">
        <f>IFERROR($AA4711/VLOOKUP(CONCATENATE("USD",C4711),[1]GEINDICE!AR$1:AS$65536,2,0),"")</f>
        <v>62.915984499878959</v>
      </c>
      <c r="AE4711" s="33">
        <f>IFERROR($X4711/VLOOKUP(CONCATENATE("EUR",C4711),[1]GEINDICE!AR$1:AS$65536,2,0),"")</f>
        <v>1289.3723263839192</v>
      </c>
      <c r="AF4711" s="33">
        <f>IFERROR($AA4711/VLOOKUP(CONCATENATE("EUR",C4711),[1]GEINDICE!AR$1:AS$65536,2,0),"")</f>
        <v>53.705155606443753</v>
      </c>
      <c r="AG4711" s="48" t="str">
        <f>VLOOKUP(E4711,[1]Apresentação!AW$1:AX$65536,2,0)</f>
        <v xml:space="preserve">                    9 - LUBRICANTS</v>
      </c>
      <c r="AH4711" s="48" t="str">
        <f t="shared" si="1251"/>
        <v xml:space="preserve">         5701000001 - LUBRICIT 3010 - DF</v>
      </c>
      <c r="AI4711" s="49" t="str">
        <f t="shared" si="1252"/>
        <v xml:space="preserve">     S00030 - FERMAT ADICTIVIES INDUSTRIA EIRELI</v>
      </c>
      <c r="AJ4711" t="str">
        <f t="shared" si="1253"/>
        <v xml:space="preserve">     93 - RESALES</v>
      </c>
      <c r="AK4711" t="str">
        <f t="shared" si="1254"/>
        <v/>
      </c>
      <c r="AL4711">
        <f t="shared" si="1255"/>
        <v>9</v>
      </c>
      <c r="AM4711" t="str">
        <f t="shared" si="1256"/>
        <v>2025 9</v>
      </c>
      <c r="AN4711" t="str">
        <f t="shared" si="1257"/>
        <v xml:space="preserve">FERMAT </v>
      </c>
    </row>
    <row r="4712" spans="1:40" x14ac:dyDescent="0.35">
      <c r="A4712">
        <v>83292</v>
      </c>
      <c r="B4712" t="s">
        <v>274</v>
      </c>
      <c r="C4712" s="31">
        <v>45867</v>
      </c>
      <c r="D4712" t="s">
        <v>340</v>
      </c>
      <c r="E4712" t="s">
        <v>341</v>
      </c>
      <c r="F4712" t="s">
        <v>560</v>
      </c>
      <c r="G4712" t="s">
        <v>561</v>
      </c>
      <c r="H4712" t="s">
        <v>558</v>
      </c>
      <c r="I4712" t="s">
        <v>559</v>
      </c>
      <c r="J4712">
        <v>180</v>
      </c>
      <c r="K4712">
        <v>9715.89</v>
      </c>
      <c r="L4712">
        <v>5477.6940400000003</v>
      </c>
      <c r="M4712">
        <v>1251.4100000000001</v>
      </c>
      <c r="N4712">
        <v>53.977179999999997</v>
      </c>
      <c r="O4712" s="32">
        <f t="shared" si="1241"/>
        <v>8464.48</v>
      </c>
      <c r="P4712" s="32">
        <f t="shared" si="1242"/>
        <v>2986.7859599999992</v>
      </c>
      <c r="Q4712">
        <v>745517</v>
      </c>
      <c r="R4712" t="s">
        <v>281</v>
      </c>
      <c r="S4712" t="s">
        <v>292</v>
      </c>
      <c r="T4712" t="str">
        <f t="shared" si="1243"/>
        <v>VEN</v>
      </c>
      <c r="U4712" t="s">
        <v>293</v>
      </c>
      <c r="V4712" s="33">
        <f t="shared" si="1244"/>
        <v>9715.89</v>
      </c>
      <c r="W4712">
        <f t="shared" si="1245"/>
        <v>180</v>
      </c>
      <c r="X4712" s="33">
        <f t="shared" si="1246"/>
        <v>8464.48</v>
      </c>
      <c r="Y4712" s="33">
        <f t="shared" si="1247"/>
        <v>1251.4100000000001</v>
      </c>
      <c r="Z4712" s="45">
        <f t="shared" si="1248"/>
        <v>0.30370722188085697</v>
      </c>
      <c r="AA4712" s="33">
        <f t="shared" si="1249"/>
        <v>2950.7859599999992</v>
      </c>
      <c r="AB4712" s="45">
        <f t="shared" si="1250"/>
        <v>0.34860806097952851</v>
      </c>
      <c r="AC4712" s="33">
        <f>IFERROR($X4712/VLOOKUP(CONCATENATE("USD",C4712),[1]GEINDICE!AR$1:AS$65536,2,0),"")</f>
        <v>1517.9111971881498</v>
      </c>
      <c r="AD4712" s="33">
        <f>IFERROR($AA4712/VLOOKUP(CONCATENATE("USD",C4712),[1]GEINDICE!AR$1:AS$65536,2,0),"")</f>
        <v>529.15607919087563</v>
      </c>
      <c r="AE4712" s="33">
        <f>IFERROR($X4712/VLOOKUP(CONCATENATE("EUR",C4712),[1]GEINDICE!AR$1:AS$65536,2,0),"")</f>
        <v>1315.9131894782661</v>
      </c>
      <c r="AF4712" s="33">
        <f>IFERROR($AA4712/VLOOKUP(CONCATENATE("EUR",C4712),[1]GEINDICE!AR$1:AS$65536,2,0),"")</f>
        <v>458.73794540140523</v>
      </c>
      <c r="AG4712" s="48" t="str">
        <f>VLOOKUP(E4712,[1]Apresentação!AW$1:AX$65536,2,0)</f>
        <v xml:space="preserve">                    9 - LUBRICANTS</v>
      </c>
      <c r="AH4712" s="48" t="str">
        <f t="shared" si="1251"/>
        <v xml:space="preserve">         5701000001 - LUBRICIT 3010 - DF</v>
      </c>
      <c r="AI4712" s="49" t="str">
        <f t="shared" si="1252"/>
        <v xml:space="preserve">     S00005 - UPS INTERNACIONAL INDUSTRIAL LTDA</v>
      </c>
      <c r="AJ4712" t="str">
        <f t="shared" si="1253"/>
        <v xml:space="preserve">     93 - RESALES</v>
      </c>
      <c r="AK4712" t="str">
        <f t="shared" si="1254"/>
        <v/>
      </c>
      <c r="AL4712">
        <f t="shared" si="1255"/>
        <v>7</v>
      </c>
      <c r="AM4712" t="str">
        <f t="shared" si="1256"/>
        <v>2025 7</v>
      </c>
      <c r="AN4712" t="str">
        <f t="shared" si="1257"/>
        <v xml:space="preserve">UPS </v>
      </c>
    </row>
    <row r="4713" spans="1:40" x14ac:dyDescent="0.35">
      <c r="A4713">
        <v>84319</v>
      </c>
      <c r="B4713" t="s">
        <v>274</v>
      </c>
      <c r="C4713" s="31">
        <v>45952</v>
      </c>
      <c r="D4713" t="s">
        <v>340</v>
      </c>
      <c r="E4713" t="s">
        <v>341</v>
      </c>
      <c r="F4713" t="s">
        <v>560</v>
      </c>
      <c r="G4713" t="s">
        <v>561</v>
      </c>
      <c r="H4713" t="s">
        <v>558</v>
      </c>
      <c r="I4713" t="s">
        <v>559</v>
      </c>
      <c r="J4713">
        <v>180</v>
      </c>
      <c r="K4713">
        <v>9363.09</v>
      </c>
      <c r="L4713">
        <v>7745.9482099999996</v>
      </c>
      <c r="M4713">
        <v>1205.96</v>
      </c>
      <c r="N4713">
        <v>52.01717</v>
      </c>
      <c r="O4713" s="32">
        <f t="shared" si="1241"/>
        <v>8157.13</v>
      </c>
      <c r="P4713" s="32">
        <f t="shared" si="1242"/>
        <v>411.18179000000055</v>
      </c>
      <c r="Q4713">
        <v>764921</v>
      </c>
      <c r="R4713" t="s">
        <v>281</v>
      </c>
      <c r="S4713" t="s">
        <v>292</v>
      </c>
      <c r="T4713" t="str">
        <f t="shared" si="1243"/>
        <v>VEN</v>
      </c>
      <c r="U4713" t="s">
        <v>293</v>
      </c>
      <c r="V4713" s="33">
        <f t="shared" si="1244"/>
        <v>9363.09</v>
      </c>
      <c r="W4713">
        <f t="shared" si="1245"/>
        <v>180</v>
      </c>
      <c r="X4713" s="33">
        <f t="shared" si="1246"/>
        <v>8157.13</v>
      </c>
      <c r="Y4713" s="33">
        <f t="shared" si="1247"/>
        <v>1205.96</v>
      </c>
      <c r="Z4713" s="45">
        <f t="shared" si="1248"/>
        <v>4.0070296237673733E-2</v>
      </c>
      <c r="AA4713" s="33">
        <f t="shared" si="1249"/>
        <v>375.18179000000055</v>
      </c>
      <c r="AB4713" s="45">
        <f t="shared" si="1250"/>
        <v>4.5994337469183466E-2</v>
      </c>
      <c r="AC4713" s="33">
        <f>IFERROR($X4713/VLOOKUP(CONCATENATE("USD",C4713),[1]GEINDICE!AR$1:AS$65536,2,0),"")</f>
        <v>1513.4383465063638</v>
      </c>
      <c r="AD4713" s="33">
        <f>IFERROR($AA4713/VLOOKUP(CONCATENATE("USD",C4713),[1]GEINDICE!AR$1:AS$65536,2,0),"")</f>
        <v>69.609594048016717</v>
      </c>
      <c r="AE4713" s="33">
        <f>IFERROR($X4713/VLOOKUP(CONCATENATE("EUR",C4713),[1]GEINDICE!AR$1:AS$65536,2,0),"")</f>
        <v>1303.3473939858754</v>
      </c>
      <c r="AF4713" s="33">
        <f>IFERROR($AA4713/VLOOKUP(CONCATENATE("EUR",C4713),[1]GEINDICE!AR$1:AS$65536,2,0),"")</f>
        <v>59.946599878567177</v>
      </c>
      <c r="AG4713" s="48" t="str">
        <f>VLOOKUP(E4713,[1]Apresentação!AW$1:AX$65536,2,0)</f>
        <v xml:space="preserve">                    9 - LUBRICANTS</v>
      </c>
      <c r="AH4713" s="48" t="str">
        <f t="shared" si="1251"/>
        <v xml:space="preserve">         5701000001 - LUBRICIT 3010 - DF</v>
      </c>
      <c r="AI4713" s="49" t="str">
        <f t="shared" si="1252"/>
        <v xml:space="preserve">     S00005 - UPS INTERNACIONAL INDUSTRIAL LTDA</v>
      </c>
      <c r="AJ4713" t="str">
        <f t="shared" si="1253"/>
        <v xml:space="preserve">     93 - RESALES</v>
      </c>
      <c r="AK4713" t="str">
        <f t="shared" si="1254"/>
        <v/>
      </c>
      <c r="AL4713">
        <f t="shared" si="1255"/>
        <v>10</v>
      </c>
      <c r="AM4713" t="str">
        <f t="shared" si="1256"/>
        <v>2025 10</v>
      </c>
      <c r="AN4713" t="str">
        <f t="shared" si="1257"/>
        <v xml:space="preserve">UPS </v>
      </c>
    </row>
    <row r="4714" spans="1:40" x14ac:dyDescent="0.35">
      <c r="A4714">
        <v>83577</v>
      </c>
      <c r="B4714" t="s">
        <v>274</v>
      </c>
      <c r="C4714" s="31">
        <v>45889</v>
      </c>
      <c r="D4714" t="s">
        <v>340</v>
      </c>
      <c r="E4714" t="s">
        <v>341</v>
      </c>
      <c r="F4714" t="s">
        <v>560</v>
      </c>
      <c r="G4714" t="s">
        <v>561</v>
      </c>
      <c r="H4714" t="s">
        <v>558</v>
      </c>
      <c r="I4714" t="s">
        <v>559</v>
      </c>
      <c r="J4714">
        <v>180</v>
      </c>
      <c r="K4714">
        <v>9514.02</v>
      </c>
      <c r="L4714">
        <v>7697.42382</v>
      </c>
      <c r="M4714">
        <v>1225.4000000000001</v>
      </c>
      <c r="N4714">
        <v>52.85566</v>
      </c>
      <c r="O4714" s="32">
        <f t="shared" si="1241"/>
        <v>8288.6200000000008</v>
      </c>
      <c r="P4714" s="32">
        <f t="shared" si="1242"/>
        <v>591.19618000000082</v>
      </c>
      <c r="Q4714">
        <v>758711</v>
      </c>
      <c r="R4714" t="s">
        <v>281</v>
      </c>
      <c r="S4714" t="s">
        <v>292</v>
      </c>
      <c r="T4714" t="str">
        <f t="shared" si="1243"/>
        <v>VEN</v>
      </c>
      <c r="U4714" t="s">
        <v>293</v>
      </c>
      <c r="V4714" s="33">
        <f t="shared" si="1244"/>
        <v>9514.02</v>
      </c>
      <c r="W4714">
        <f t="shared" si="1245"/>
        <v>180</v>
      </c>
      <c r="X4714" s="33">
        <f t="shared" si="1246"/>
        <v>8288.6200000000008</v>
      </c>
      <c r="Y4714" s="33">
        <f t="shared" si="1247"/>
        <v>1225.4000000000001</v>
      </c>
      <c r="Z4714" s="45">
        <f t="shared" si="1248"/>
        <v>5.8355582603358075E-2</v>
      </c>
      <c r="AA4714" s="33">
        <f t="shared" si="1249"/>
        <v>555.19618000000082</v>
      </c>
      <c r="AB4714" s="45">
        <f t="shared" si="1250"/>
        <v>6.6982945291254856E-2</v>
      </c>
      <c r="AC4714" s="33">
        <f>IFERROR($X4714/VLOOKUP(CONCATENATE("USD",C4714),[1]GEINDICE!AR$1:AS$65536,2,0),"")</f>
        <v>1514.5671161787818</v>
      </c>
      <c r="AD4714" s="33">
        <f>IFERROR($AA4714/VLOOKUP(CONCATENATE("USD",C4714),[1]GEINDICE!AR$1:AS$65536,2,0),"")</f>
        <v>101.45016628293696</v>
      </c>
      <c r="AE4714" s="33">
        <f>IFERROR($X4714/VLOOKUP(CONCATENATE("EUR",C4714),[1]GEINDICE!AR$1:AS$65536,2,0),"")</f>
        <v>1300.1756862745099</v>
      </c>
      <c r="AF4714" s="33">
        <f>IFERROR($AA4714/VLOOKUP(CONCATENATE("EUR",C4714),[1]GEINDICE!AR$1:AS$65536,2,0),"")</f>
        <v>87.089596862745225</v>
      </c>
      <c r="AG4714" s="48" t="str">
        <f>VLOOKUP(E4714,[1]Apresentação!AW$1:AX$65536,2,0)</f>
        <v xml:space="preserve">                    9 - LUBRICANTS</v>
      </c>
      <c r="AH4714" s="48" t="str">
        <f t="shared" si="1251"/>
        <v xml:space="preserve">         5701000001 - LUBRICIT 3010 - DF</v>
      </c>
      <c r="AI4714" s="49" t="str">
        <f t="shared" si="1252"/>
        <v xml:space="preserve">     S00005 - UPS INTERNACIONAL INDUSTRIAL LTDA</v>
      </c>
      <c r="AJ4714" t="str">
        <f t="shared" si="1253"/>
        <v xml:space="preserve">     93 - RESALES</v>
      </c>
      <c r="AK4714" t="str">
        <f t="shared" si="1254"/>
        <v/>
      </c>
      <c r="AL4714">
        <f t="shared" si="1255"/>
        <v>8</v>
      </c>
      <c r="AM4714" t="str">
        <f t="shared" si="1256"/>
        <v>2025 8</v>
      </c>
      <c r="AN4714" t="str">
        <f t="shared" si="1257"/>
        <v xml:space="preserve">UPS </v>
      </c>
    </row>
    <row r="4715" spans="1:40" x14ac:dyDescent="0.35">
      <c r="A4715">
        <v>84285</v>
      </c>
      <c r="B4715" t="s">
        <v>274</v>
      </c>
      <c r="C4715" s="31">
        <v>45950</v>
      </c>
      <c r="D4715" t="s">
        <v>340</v>
      </c>
      <c r="E4715" t="s">
        <v>341</v>
      </c>
      <c r="F4715" t="s">
        <v>556</v>
      </c>
      <c r="G4715" t="s">
        <v>557</v>
      </c>
      <c r="H4715" t="s">
        <v>558</v>
      </c>
      <c r="I4715" t="s">
        <v>559</v>
      </c>
      <c r="J4715">
        <v>180</v>
      </c>
      <c r="K4715">
        <v>10103.49</v>
      </c>
      <c r="L4715">
        <v>7745.9482099999996</v>
      </c>
      <c r="M4715">
        <v>1301.33</v>
      </c>
      <c r="N4715">
        <v>56.130479999999999</v>
      </c>
      <c r="O4715" s="32">
        <f t="shared" si="1241"/>
        <v>8802.16</v>
      </c>
      <c r="P4715" s="32">
        <f t="shared" si="1242"/>
        <v>1056.2117900000003</v>
      </c>
      <c r="Q4715">
        <v>764681</v>
      </c>
      <c r="R4715" t="s">
        <v>281</v>
      </c>
      <c r="S4715" t="s">
        <v>292</v>
      </c>
      <c r="T4715" t="str">
        <f t="shared" si="1243"/>
        <v>VEN</v>
      </c>
      <c r="U4715" t="s">
        <v>293</v>
      </c>
      <c r="V4715" s="33">
        <f t="shared" si="1244"/>
        <v>10103.49</v>
      </c>
      <c r="W4715">
        <f t="shared" si="1245"/>
        <v>180</v>
      </c>
      <c r="X4715" s="33">
        <f t="shared" si="1246"/>
        <v>8802.16</v>
      </c>
      <c r="Y4715" s="33">
        <f t="shared" si="1247"/>
        <v>1301.33</v>
      </c>
      <c r="Z4715" s="45">
        <f t="shared" si="1248"/>
        <v>0.10097617654889551</v>
      </c>
      <c r="AA4715" s="33">
        <f t="shared" si="1249"/>
        <v>1020.2117900000003</v>
      </c>
      <c r="AB4715" s="45">
        <f t="shared" si="1250"/>
        <v>0.11590470861697587</v>
      </c>
      <c r="AC4715" s="33">
        <f>IFERROR($X4715/VLOOKUP(CONCATENATE("USD",C4715),[1]GEINDICE!AR$1:AS$65536,2,0),"")</f>
        <v>1636.9716017927879</v>
      </c>
      <c r="AD4715" s="33">
        <f>IFERROR($AA4715/VLOOKUP(CONCATENATE("USD",C4715),[1]GEINDICE!AR$1:AS$65536,2,0),"")</f>
        <v>189.73271652005732</v>
      </c>
      <c r="AE4715" s="33">
        <f>IFERROR($X4715/VLOOKUP(CONCATENATE("EUR",C4715),[1]GEINDICE!AR$1:AS$65536,2,0),"")</f>
        <v>1404.4132429198244</v>
      </c>
      <c r="AF4715" s="33">
        <f>IFERROR($AA4715/VLOOKUP(CONCATENATE("EUR",C4715),[1]GEINDICE!AR$1:AS$65536,2,0),"")</f>
        <v>162.77810769844439</v>
      </c>
      <c r="AG4715" s="48" t="str">
        <f>VLOOKUP(E4715,[1]Apresentação!AW$1:AX$65536,2,0)</f>
        <v xml:space="preserve">                    9 - LUBRICANTS</v>
      </c>
      <c r="AH4715" s="48" t="str">
        <f t="shared" si="1251"/>
        <v xml:space="preserve">         5701000001 - LUBRICIT 3010 - DF</v>
      </c>
      <c r="AI4715" s="49" t="str">
        <f t="shared" si="1252"/>
        <v xml:space="preserve">     S00030 - FERMAT ADICTIVIES INDUSTRIA EIRELI</v>
      </c>
      <c r="AJ4715" t="str">
        <f t="shared" si="1253"/>
        <v xml:space="preserve">     93 - RESALES</v>
      </c>
      <c r="AK4715" t="str">
        <f t="shared" si="1254"/>
        <v/>
      </c>
      <c r="AL4715">
        <f t="shared" si="1255"/>
        <v>10</v>
      </c>
      <c r="AM4715" t="str">
        <f t="shared" si="1256"/>
        <v>2025 10</v>
      </c>
      <c r="AN4715" t="str">
        <f t="shared" si="1257"/>
        <v xml:space="preserve">FERMAT </v>
      </c>
    </row>
    <row r="4716" spans="1:40" x14ac:dyDescent="0.35">
      <c r="A4716">
        <v>84719</v>
      </c>
      <c r="B4716" t="s">
        <v>274</v>
      </c>
      <c r="C4716" s="31">
        <v>45980</v>
      </c>
      <c r="D4716" t="s">
        <v>340</v>
      </c>
      <c r="E4716" t="s">
        <v>341</v>
      </c>
      <c r="F4716" t="s">
        <v>560</v>
      </c>
      <c r="G4716" t="s">
        <v>561</v>
      </c>
      <c r="H4716" t="s">
        <v>558</v>
      </c>
      <c r="I4716" t="s">
        <v>559</v>
      </c>
      <c r="J4716">
        <v>180</v>
      </c>
      <c r="K4716">
        <v>11477.95</v>
      </c>
      <c r="L4716">
        <v>7745.9482099999996</v>
      </c>
      <c r="M4716">
        <v>1478.36</v>
      </c>
      <c r="N4716">
        <v>63.766400000000004</v>
      </c>
      <c r="O4716" s="32">
        <f t="shared" si="1241"/>
        <v>9999.59</v>
      </c>
      <c r="P4716" s="32">
        <f t="shared" si="1242"/>
        <v>2253.6417900000006</v>
      </c>
      <c r="Q4716">
        <v>767743</v>
      </c>
      <c r="R4716" t="s">
        <v>281</v>
      </c>
      <c r="S4716" t="s">
        <v>292</v>
      </c>
      <c r="T4716" t="str">
        <f t="shared" si="1243"/>
        <v>VEN</v>
      </c>
      <c r="U4716" t="s">
        <v>293</v>
      </c>
      <c r="V4716" s="33">
        <f t="shared" si="1244"/>
        <v>11477.95</v>
      </c>
      <c r="W4716">
        <f t="shared" si="1245"/>
        <v>180</v>
      </c>
      <c r="X4716" s="33">
        <f t="shared" si="1246"/>
        <v>9999.59</v>
      </c>
      <c r="Y4716" s="33">
        <f t="shared" si="1247"/>
        <v>1478.36</v>
      </c>
      <c r="Z4716" s="45">
        <f t="shared" si="1248"/>
        <v>0.19320887353577951</v>
      </c>
      <c r="AA4716" s="33">
        <f t="shared" si="1249"/>
        <v>2217.6417900000006</v>
      </c>
      <c r="AB4716" s="45">
        <f t="shared" si="1250"/>
        <v>0.22177327170413993</v>
      </c>
      <c r="AC4716" s="33" t="str">
        <f>IFERROR($X4716/VLOOKUP(CONCATENATE("USD",C4716),[1]GEINDICE!AR$1:AS$65536,2,0),"")</f>
        <v/>
      </c>
      <c r="AD4716" s="33" t="str">
        <f>IFERROR($AA4716/VLOOKUP(CONCATENATE("USD",C4716),[1]GEINDICE!AR$1:AS$65536,2,0),"")</f>
        <v/>
      </c>
      <c r="AE4716" s="33" t="str">
        <f>IFERROR($X4716/VLOOKUP(CONCATENATE("EUR",C4716),[1]GEINDICE!AR$1:AS$65536,2,0),"")</f>
        <v/>
      </c>
      <c r="AF4716" s="33" t="str">
        <f>IFERROR($AA4716/VLOOKUP(CONCATENATE("EUR",C4716),[1]GEINDICE!AR$1:AS$65536,2,0),"")</f>
        <v/>
      </c>
      <c r="AG4716" s="48" t="str">
        <f>VLOOKUP(E4716,[1]Apresentação!AW$1:AX$65536,2,0)</f>
        <v xml:space="preserve">                    9 - LUBRICANTS</v>
      </c>
      <c r="AH4716" s="48" t="str">
        <f t="shared" si="1251"/>
        <v xml:space="preserve">         5701000001 - LUBRICIT 3010 - DF</v>
      </c>
      <c r="AI4716" s="49" t="str">
        <f t="shared" si="1252"/>
        <v xml:space="preserve">     S00005 - UPS INTERNACIONAL INDUSTRIAL LTDA</v>
      </c>
      <c r="AJ4716" t="str">
        <f t="shared" si="1253"/>
        <v xml:space="preserve">     93 - RESALES</v>
      </c>
      <c r="AK4716" t="str">
        <f t="shared" si="1254"/>
        <v/>
      </c>
      <c r="AL4716">
        <f t="shared" si="1255"/>
        <v>11</v>
      </c>
      <c r="AM4716" t="str">
        <f t="shared" si="1256"/>
        <v>2025 11</v>
      </c>
      <c r="AN4716" t="str">
        <f t="shared" si="1257"/>
        <v xml:space="preserve">UPS </v>
      </c>
    </row>
    <row r="4717" spans="1:40" x14ac:dyDescent="0.35">
      <c r="A4717">
        <v>82335</v>
      </c>
      <c r="B4717" t="s">
        <v>274</v>
      </c>
      <c r="C4717" s="31">
        <v>45785</v>
      </c>
      <c r="D4717" t="s">
        <v>340</v>
      </c>
      <c r="E4717" t="s">
        <v>341</v>
      </c>
      <c r="F4717" t="s">
        <v>562</v>
      </c>
      <c r="G4717" t="s">
        <v>563</v>
      </c>
      <c r="H4717" t="s">
        <v>564</v>
      </c>
      <c r="I4717" t="s">
        <v>565</v>
      </c>
      <c r="J4717">
        <v>360</v>
      </c>
      <c r="K4717">
        <v>13636.43</v>
      </c>
      <c r="L4717">
        <v>7440.8276599999999</v>
      </c>
      <c r="M4717">
        <v>1756.37</v>
      </c>
      <c r="N4717">
        <v>37.878979999999999</v>
      </c>
      <c r="O4717" s="32">
        <f t="shared" si="1241"/>
        <v>11880.060000000001</v>
      </c>
      <c r="P4717" s="32">
        <f t="shared" si="1242"/>
        <v>4439.2323400000014</v>
      </c>
      <c r="Q4717">
        <v>738178</v>
      </c>
      <c r="R4717" t="s">
        <v>281</v>
      </c>
      <c r="S4717" t="s">
        <v>292</v>
      </c>
      <c r="T4717" t="str">
        <f t="shared" si="1243"/>
        <v>VEN</v>
      </c>
      <c r="U4717" t="s">
        <v>293</v>
      </c>
      <c r="V4717" s="33">
        <f t="shared" si="1244"/>
        <v>13636.43</v>
      </c>
      <c r="W4717">
        <f t="shared" si="1245"/>
        <v>360</v>
      </c>
      <c r="X4717" s="33">
        <f t="shared" si="1246"/>
        <v>11880.060000000001</v>
      </c>
      <c r="Y4717" s="33">
        <f t="shared" si="1247"/>
        <v>1756.37</v>
      </c>
      <c r="Z4717" s="45">
        <f t="shared" si="1248"/>
        <v>0.32026214632422134</v>
      </c>
      <c r="AA4717" s="33">
        <f t="shared" si="1249"/>
        <v>4367.2323400000014</v>
      </c>
      <c r="AB4717" s="45">
        <f t="shared" si="1250"/>
        <v>0.3676102932140074</v>
      </c>
      <c r="AC4717" s="33">
        <f>IFERROR($X4717/VLOOKUP(CONCATENATE("USD",C4717),[1]GEINDICE!AR$1:AS$65536,2,0),"")</f>
        <v>2089.3527963418928</v>
      </c>
      <c r="AD4717" s="33">
        <f>IFERROR($AA4717/VLOOKUP(CONCATENATE("USD",C4717),[1]GEINDICE!AR$1:AS$65536,2,0),"")</f>
        <v>768.06759409074948</v>
      </c>
      <c r="AE4717" s="33">
        <f>IFERROR($X4717/VLOOKUP(CONCATENATE("EUR",C4717),[1]GEINDICE!AR$1:AS$65536,2,0),"")</f>
        <v>1857.3621837966293</v>
      </c>
      <c r="AF4717" s="33">
        <f>IFERROR($AA4717/VLOOKUP(CONCATENATE("EUR",C4717),[1]GEINDICE!AR$1:AS$65536,2,0),"")</f>
        <v>682.78545699008805</v>
      </c>
      <c r="AG4717" s="48" t="str">
        <f>VLOOKUP(E4717,[1]Apresentação!AW$1:AX$65536,2,0)</f>
        <v xml:space="preserve">                    9 - LUBRICANTS</v>
      </c>
      <c r="AH4717" s="48" t="str">
        <f t="shared" si="1251"/>
        <v xml:space="preserve">         5701000003 - LUBRICIT DOA-DF</v>
      </c>
      <c r="AI4717" s="49" t="str">
        <f t="shared" si="1252"/>
        <v xml:space="preserve">     P00058 - QUAKER CHEMICAL INDUSTRIA E COMERCIO LTDA</v>
      </c>
      <c r="AJ4717" t="str">
        <f t="shared" si="1253"/>
        <v xml:space="preserve">     93 - RESALES</v>
      </c>
      <c r="AK4717" t="str">
        <f t="shared" si="1254"/>
        <v/>
      </c>
      <c r="AL4717">
        <f t="shared" si="1255"/>
        <v>5</v>
      </c>
      <c r="AM4717" t="str">
        <f t="shared" si="1256"/>
        <v>2025 5</v>
      </c>
      <c r="AN4717" t="str">
        <f t="shared" si="1257"/>
        <v xml:space="preserve">QUAKER </v>
      </c>
    </row>
    <row r="4718" spans="1:40" x14ac:dyDescent="0.35">
      <c r="A4718">
        <v>81411</v>
      </c>
      <c r="B4718" t="s">
        <v>274</v>
      </c>
      <c r="C4718" s="31">
        <v>45713</v>
      </c>
      <c r="D4718" t="s">
        <v>340</v>
      </c>
      <c r="E4718" t="s">
        <v>341</v>
      </c>
      <c r="F4718" t="s">
        <v>560</v>
      </c>
      <c r="G4718" t="s">
        <v>561</v>
      </c>
      <c r="H4718" t="s">
        <v>564</v>
      </c>
      <c r="I4718" t="s">
        <v>565</v>
      </c>
      <c r="J4718">
        <v>180</v>
      </c>
      <c r="K4718">
        <v>6699.1900000000005</v>
      </c>
      <c r="L4718">
        <v>3686.40418</v>
      </c>
      <c r="M4718">
        <v>862.86</v>
      </c>
      <c r="N4718">
        <v>37.217700000000001</v>
      </c>
      <c r="O4718" s="32">
        <f t="shared" si="1241"/>
        <v>5836.3300000000008</v>
      </c>
      <c r="P4718" s="32">
        <f t="shared" si="1242"/>
        <v>2149.9258200000008</v>
      </c>
      <c r="Q4718">
        <v>711352</v>
      </c>
      <c r="R4718" t="s">
        <v>281</v>
      </c>
      <c r="S4718" t="s">
        <v>292</v>
      </c>
      <c r="T4718" t="str">
        <f t="shared" si="1243"/>
        <v>VEN</v>
      </c>
      <c r="U4718" t="s">
        <v>293</v>
      </c>
      <c r="V4718" s="33">
        <f t="shared" si="1244"/>
        <v>6699.1900000000005</v>
      </c>
      <c r="W4718">
        <f t="shared" si="1245"/>
        <v>180</v>
      </c>
      <c r="X4718" s="33">
        <f t="shared" si="1246"/>
        <v>5836.3300000000008</v>
      </c>
      <c r="Y4718" s="33">
        <f t="shared" si="1247"/>
        <v>862.86</v>
      </c>
      <c r="Z4718" s="45">
        <f t="shared" si="1248"/>
        <v>0.31554946493531316</v>
      </c>
      <c r="AA4718" s="33">
        <f t="shared" si="1249"/>
        <v>2113.9258200000008</v>
      </c>
      <c r="AB4718" s="45">
        <f t="shared" si="1250"/>
        <v>0.36220121548987128</v>
      </c>
      <c r="AC4718" s="33">
        <f>IFERROR($X4718/VLOOKUP(CONCATENATE("USD",C4718),[1]GEINDICE!AR$1:AS$65536,2,0),"")</f>
        <v>1010.1126706935046</v>
      </c>
      <c r="AD4718" s="33">
        <f>IFERROR($AA4718/VLOOKUP(CONCATENATE("USD",C4718),[1]GEINDICE!AR$1:AS$65536,2,0),"")</f>
        <v>365.86403710690746</v>
      </c>
      <c r="AE4718" s="33">
        <f>IFERROR($X4718/VLOOKUP(CONCATENATE("EUR",C4718),[1]GEINDICE!AR$1:AS$65536,2,0),"")</f>
        <v>962.20159588499098</v>
      </c>
      <c r="AF4718" s="33">
        <f>IFERROR($AA4718/VLOOKUP(CONCATENATE("EUR",C4718),[1]GEINDICE!AR$1:AS$65536,2,0),"")</f>
        <v>348.51058757583763</v>
      </c>
      <c r="AG4718" s="48" t="str">
        <f>VLOOKUP(E4718,[1]Apresentação!AW$1:AX$65536,2,0)</f>
        <v xml:space="preserve">                    9 - LUBRICANTS</v>
      </c>
      <c r="AH4718" s="48" t="str">
        <f t="shared" si="1251"/>
        <v xml:space="preserve">         5701000003 - LUBRICIT DOA-DF</v>
      </c>
      <c r="AI4718" s="49" t="str">
        <f t="shared" si="1252"/>
        <v xml:space="preserve">     S00005 - UPS INTERNACIONAL INDUSTRIAL LTDA</v>
      </c>
      <c r="AJ4718" t="str">
        <f t="shared" si="1253"/>
        <v xml:space="preserve">     93 - RESALES</v>
      </c>
      <c r="AK4718" t="str">
        <f t="shared" si="1254"/>
        <v/>
      </c>
      <c r="AL4718">
        <f t="shared" si="1255"/>
        <v>2</v>
      </c>
      <c r="AM4718" t="str">
        <f t="shared" si="1256"/>
        <v>2025 2</v>
      </c>
      <c r="AN4718" t="str">
        <f t="shared" si="1257"/>
        <v xml:space="preserve">UPS </v>
      </c>
    </row>
    <row r="4719" spans="1:40" x14ac:dyDescent="0.35">
      <c r="A4719">
        <v>83220</v>
      </c>
      <c r="B4719" t="s">
        <v>274</v>
      </c>
      <c r="C4719" s="31">
        <v>45860</v>
      </c>
      <c r="D4719" t="s">
        <v>340</v>
      </c>
      <c r="E4719" t="s">
        <v>341</v>
      </c>
      <c r="F4719" t="s">
        <v>560</v>
      </c>
      <c r="G4719" t="s">
        <v>561</v>
      </c>
      <c r="H4719" t="s">
        <v>564</v>
      </c>
      <c r="I4719" t="s">
        <v>565</v>
      </c>
      <c r="J4719">
        <v>180</v>
      </c>
      <c r="K4719">
        <v>6508.13</v>
      </c>
      <c r="L4719">
        <v>3747.7480700000001</v>
      </c>
      <c r="M4719">
        <v>838.25</v>
      </c>
      <c r="N4719">
        <v>36.15625</v>
      </c>
      <c r="O4719" s="32">
        <f t="shared" si="1241"/>
        <v>5669.88</v>
      </c>
      <c r="P4719" s="32">
        <f t="shared" si="1242"/>
        <v>1922.13193</v>
      </c>
      <c r="Q4719">
        <v>744563</v>
      </c>
      <c r="R4719" t="s">
        <v>281</v>
      </c>
      <c r="S4719" t="s">
        <v>292</v>
      </c>
      <c r="T4719" t="str">
        <f t="shared" si="1243"/>
        <v>VEN</v>
      </c>
      <c r="U4719" t="s">
        <v>293</v>
      </c>
      <c r="V4719" s="33">
        <f t="shared" si="1244"/>
        <v>6508.13</v>
      </c>
      <c r="W4719">
        <f t="shared" si="1245"/>
        <v>180</v>
      </c>
      <c r="X4719" s="33">
        <f t="shared" si="1246"/>
        <v>5669.88</v>
      </c>
      <c r="Y4719" s="33">
        <f t="shared" si="1247"/>
        <v>838.25</v>
      </c>
      <c r="Z4719" s="45">
        <f t="shared" si="1248"/>
        <v>0.28981165557541105</v>
      </c>
      <c r="AA4719" s="33">
        <f t="shared" si="1249"/>
        <v>1886.13193</v>
      </c>
      <c r="AB4719" s="45">
        <f t="shared" si="1250"/>
        <v>0.33265817442344459</v>
      </c>
      <c r="AC4719" s="33">
        <f>IFERROR($X4719/VLOOKUP(CONCATENATE("USD",C4719),[1]GEINDICE!AR$1:AS$65536,2,0),"")</f>
        <v>1017.7673266438098</v>
      </c>
      <c r="AD4719" s="33">
        <f>IFERROR($AA4719/VLOOKUP(CONCATENATE("USD",C4719),[1]GEINDICE!AR$1:AS$65536,2,0),"")</f>
        <v>338.56862086915936</v>
      </c>
      <c r="AE4719" s="33">
        <f>IFERROR($X4719/VLOOKUP(CONCATENATE("EUR",C4719),[1]GEINDICE!AR$1:AS$65536,2,0),"")</f>
        <v>866.25211984171847</v>
      </c>
      <c r="AF4719" s="33">
        <f>IFERROR($AA4719/VLOOKUP(CONCATENATE("EUR",C4719),[1]GEINDICE!AR$1:AS$65536,2,0),"")</f>
        <v>288.165848776985</v>
      </c>
      <c r="AG4719" s="48" t="str">
        <f>VLOOKUP(E4719,[1]Apresentação!AW$1:AX$65536,2,0)</f>
        <v xml:space="preserve">                    9 - LUBRICANTS</v>
      </c>
      <c r="AH4719" s="48" t="str">
        <f t="shared" si="1251"/>
        <v xml:space="preserve">         5701000003 - LUBRICIT DOA-DF</v>
      </c>
      <c r="AI4719" s="49" t="str">
        <f t="shared" si="1252"/>
        <v xml:space="preserve">     S00005 - UPS INTERNACIONAL INDUSTRIAL LTDA</v>
      </c>
      <c r="AJ4719" t="str">
        <f t="shared" si="1253"/>
        <v xml:space="preserve">     93 - RESALES</v>
      </c>
      <c r="AK4719" t="str">
        <f t="shared" si="1254"/>
        <v/>
      </c>
      <c r="AL4719">
        <f t="shared" si="1255"/>
        <v>7</v>
      </c>
      <c r="AM4719" t="str">
        <f t="shared" si="1256"/>
        <v>2025 7</v>
      </c>
      <c r="AN4719" t="str">
        <f t="shared" si="1257"/>
        <v xml:space="preserve">UPS </v>
      </c>
    </row>
    <row r="4720" spans="1:40" x14ac:dyDescent="0.35">
      <c r="A4720">
        <v>84458</v>
      </c>
      <c r="B4720" t="s">
        <v>274</v>
      </c>
      <c r="C4720" s="31">
        <v>45961</v>
      </c>
      <c r="D4720" t="s">
        <v>340</v>
      </c>
      <c r="E4720" t="s">
        <v>341</v>
      </c>
      <c r="F4720" t="s">
        <v>562</v>
      </c>
      <c r="G4720" t="s">
        <v>563</v>
      </c>
      <c r="H4720" t="s">
        <v>564</v>
      </c>
      <c r="I4720" t="s">
        <v>565</v>
      </c>
      <c r="J4720">
        <v>360</v>
      </c>
      <c r="K4720">
        <v>12798.64</v>
      </c>
      <c r="L4720">
        <v>9690.3119700000007</v>
      </c>
      <c r="M4720">
        <v>1648.47</v>
      </c>
      <c r="N4720">
        <v>35.551769999999998</v>
      </c>
      <c r="O4720" s="32">
        <f t="shared" si="1241"/>
        <v>11150.17</v>
      </c>
      <c r="P4720" s="32">
        <f t="shared" si="1242"/>
        <v>1459.8580299999994</v>
      </c>
      <c r="Q4720">
        <v>765874</v>
      </c>
      <c r="R4720" t="s">
        <v>281</v>
      </c>
      <c r="S4720" t="s">
        <v>292</v>
      </c>
      <c r="T4720" t="str">
        <f t="shared" si="1243"/>
        <v>VEN</v>
      </c>
      <c r="U4720" t="s">
        <v>293</v>
      </c>
      <c r="V4720" s="33">
        <f t="shared" si="1244"/>
        <v>12798.64</v>
      </c>
      <c r="W4720">
        <f t="shared" si="1245"/>
        <v>360</v>
      </c>
      <c r="X4720" s="33">
        <f t="shared" si="1246"/>
        <v>11150.17</v>
      </c>
      <c r="Y4720" s="33">
        <f t="shared" si="1247"/>
        <v>1648.47</v>
      </c>
      <c r="Z4720" s="45">
        <f t="shared" si="1248"/>
        <v>0.10843793012382562</v>
      </c>
      <c r="AA4720" s="33">
        <f t="shared" si="1249"/>
        <v>1387.8580299999994</v>
      </c>
      <c r="AB4720" s="45">
        <f t="shared" si="1250"/>
        <v>0.12446967445339394</v>
      </c>
      <c r="AC4720" s="33">
        <f>IFERROR($X4720/VLOOKUP(CONCATENATE("USD",C4720),[1]GEINDICE!AR$1:AS$65536,2,0),"")</f>
        <v>2070.8671507902604</v>
      </c>
      <c r="AD4720" s="33">
        <f>IFERROR($AA4720/VLOOKUP(CONCATENATE("USD",C4720),[1]GEINDICE!AR$1:AS$65536,2,0),"")</f>
        <v>257.76016009509112</v>
      </c>
      <c r="AE4720" s="33">
        <f>IFERROR($X4720/VLOOKUP(CONCATENATE("EUR",C4720),[1]GEINDICE!AR$1:AS$65536,2,0),"")</f>
        <v>1794.3627293208883</v>
      </c>
      <c r="AF4720" s="33">
        <f>IFERROR($AA4720/VLOOKUP(CONCATENATE("EUR",C4720),[1]GEINDICE!AR$1:AS$65536,2,0),"")</f>
        <v>223.34374476987438</v>
      </c>
      <c r="AG4720" s="48" t="str">
        <f>VLOOKUP(E4720,[1]Apresentação!AW$1:AX$65536,2,0)</f>
        <v xml:space="preserve">                    9 - LUBRICANTS</v>
      </c>
      <c r="AH4720" s="48" t="str">
        <f t="shared" si="1251"/>
        <v xml:space="preserve">         5701000003 - LUBRICIT DOA-DF</v>
      </c>
      <c r="AI4720" s="49" t="str">
        <f t="shared" si="1252"/>
        <v xml:space="preserve">     P00058 - QUAKER CHEMICAL INDUSTRIA E COMERCIO LTDA</v>
      </c>
      <c r="AJ4720" t="str">
        <f t="shared" si="1253"/>
        <v xml:space="preserve">     93 - RESALES</v>
      </c>
      <c r="AK4720" t="str">
        <f t="shared" si="1254"/>
        <v/>
      </c>
      <c r="AL4720">
        <f t="shared" si="1255"/>
        <v>10</v>
      </c>
      <c r="AM4720" t="str">
        <f t="shared" si="1256"/>
        <v>2025 10</v>
      </c>
      <c r="AN4720" t="str">
        <f t="shared" si="1257"/>
        <v xml:space="preserve">QUAKER </v>
      </c>
    </row>
    <row r="4721" spans="1:40" x14ac:dyDescent="0.35">
      <c r="A4721">
        <v>83865</v>
      </c>
      <c r="B4721" t="s">
        <v>274</v>
      </c>
      <c r="C4721" s="31">
        <v>45915</v>
      </c>
      <c r="D4721" t="s">
        <v>340</v>
      </c>
      <c r="E4721" t="s">
        <v>341</v>
      </c>
      <c r="F4721" t="s">
        <v>532</v>
      </c>
      <c r="G4721" t="s">
        <v>533</v>
      </c>
      <c r="H4721" t="s">
        <v>566</v>
      </c>
      <c r="I4721" t="s">
        <v>567</v>
      </c>
      <c r="J4721">
        <v>180</v>
      </c>
      <c r="K4721">
        <v>13580.36</v>
      </c>
      <c r="L4721">
        <v>6037.0377600000002</v>
      </c>
      <c r="M4721">
        <v>2735.08</v>
      </c>
      <c r="N4721">
        <v>75.446429999999992</v>
      </c>
      <c r="O4721" s="32">
        <f t="shared" si="1241"/>
        <v>10845.28</v>
      </c>
      <c r="P4721" s="32">
        <f t="shared" si="1242"/>
        <v>4808.2422400000005</v>
      </c>
      <c r="Q4721">
        <v>761370</v>
      </c>
      <c r="R4721" t="s">
        <v>281</v>
      </c>
      <c r="S4721" t="s">
        <v>282</v>
      </c>
      <c r="T4721" t="str">
        <f t="shared" si="1243"/>
        <v>VEN</v>
      </c>
      <c r="U4721" t="s">
        <v>283</v>
      </c>
      <c r="V4721" s="33">
        <f t="shared" si="1244"/>
        <v>13580.36</v>
      </c>
      <c r="W4721">
        <f t="shared" si="1245"/>
        <v>180</v>
      </c>
      <c r="X4721" s="33">
        <f t="shared" si="1246"/>
        <v>10845.28</v>
      </c>
      <c r="Y4721" s="33">
        <f t="shared" si="1247"/>
        <v>2735.08</v>
      </c>
      <c r="Z4721" s="45">
        <f t="shared" si="1248"/>
        <v>0.35140763867820884</v>
      </c>
      <c r="AA4721" s="33">
        <f t="shared" si="1249"/>
        <v>4772.2422400000005</v>
      </c>
      <c r="AB4721" s="45">
        <f t="shared" si="1250"/>
        <v>0.44002941740554419</v>
      </c>
      <c r="AC4721" s="33">
        <f>IFERROR($X4721/VLOOKUP(CONCATENATE("USD",C4721),[1]GEINDICE!AR$1:AS$65536,2,0),"")</f>
        <v>2038.2799579010675</v>
      </c>
      <c r="AD4721" s="33">
        <f>IFERROR($AA4721/VLOOKUP(CONCATENATE("USD",C4721),[1]GEINDICE!AR$1:AS$65536,2,0),"")</f>
        <v>896.90314238460383</v>
      </c>
      <c r="AE4721" s="33">
        <f>IFERROR($X4721/VLOOKUP(CONCATENATE("EUR",C4721),[1]GEINDICE!AR$1:AS$65536,2,0),"")</f>
        <v>1731.3112608154272</v>
      </c>
      <c r="AF4721" s="33">
        <f>IFERROR($AA4721/VLOOKUP(CONCATENATE("EUR",C4721),[1]GEINDICE!AR$1:AS$65536,2,0),"")</f>
        <v>761.82788544427058</v>
      </c>
      <c r="AG4721" s="48" t="str">
        <f>VLOOKUP(E4721,[1]Apresentação!AW$1:AX$65536,2,0)</f>
        <v xml:space="preserve">                    9 - LUBRICANTS</v>
      </c>
      <c r="AH4721" s="48" t="str">
        <f t="shared" si="1251"/>
        <v xml:space="preserve">         5701000009 - LUBRICIT DPE 89</v>
      </c>
      <c r="AI4721" s="49" t="str">
        <f t="shared" si="1252"/>
        <v xml:space="preserve">     S00009 - LUBRISINT LUBRIFICANTES SINTETICOS ESPECIAIS LTDA</v>
      </c>
      <c r="AJ4721" t="str">
        <f t="shared" si="1253"/>
        <v xml:space="preserve">     93 - RESALES</v>
      </c>
      <c r="AK4721" t="str">
        <f t="shared" si="1254"/>
        <v/>
      </c>
      <c r="AL4721">
        <f t="shared" si="1255"/>
        <v>9</v>
      </c>
      <c r="AM4721" t="str">
        <f t="shared" si="1256"/>
        <v>2025 9</v>
      </c>
      <c r="AN4721" t="str">
        <f t="shared" si="1257"/>
        <v xml:space="preserve">LUBRISINT </v>
      </c>
    </row>
    <row r="4722" spans="1:40" x14ac:dyDescent="0.35">
      <c r="A4722">
        <v>81698</v>
      </c>
      <c r="B4722" t="s">
        <v>274</v>
      </c>
      <c r="C4722" s="31">
        <v>45735</v>
      </c>
      <c r="D4722" t="s">
        <v>340</v>
      </c>
      <c r="E4722" t="s">
        <v>341</v>
      </c>
      <c r="F4722" t="s">
        <v>568</v>
      </c>
      <c r="G4722" t="s">
        <v>569</v>
      </c>
      <c r="H4722" t="s">
        <v>570</v>
      </c>
      <c r="I4722" t="s">
        <v>571</v>
      </c>
      <c r="J4722">
        <v>380</v>
      </c>
      <c r="K4722">
        <v>23483.29</v>
      </c>
      <c r="L4722">
        <v>13617.85824</v>
      </c>
      <c r="M4722">
        <v>3024.65</v>
      </c>
      <c r="N4722">
        <v>61.798119999999997</v>
      </c>
      <c r="O4722" s="32">
        <f t="shared" si="1241"/>
        <v>20458.64</v>
      </c>
      <c r="P4722" s="32">
        <f t="shared" si="1242"/>
        <v>6840.7817599999998</v>
      </c>
      <c r="Q4722">
        <v>719637</v>
      </c>
      <c r="R4722" t="s">
        <v>281</v>
      </c>
      <c r="S4722" t="s">
        <v>292</v>
      </c>
      <c r="T4722" t="str">
        <f t="shared" si="1243"/>
        <v>VEN</v>
      </c>
      <c r="U4722" t="s">
        <v>293</v>
      </c>
      <c r="V4722" s="33">
        <f t="shared" si="1244"/>
        <v>23483.29</v>
      </c>
      <c r="W4722">
        <f t="shared" si="1245"/>
        <v>380</v>
      </c>
      <c r="X4722" s="33">
        <f t="shared" si="1246"/>
        <v>20458.64</v>
      </c>
      <c r="Y4722" s="33">
        <f t="shared" si="1247"/>
        <v>3024.65</v>
      </c>
      <c r="Z4722" s="45">
        <f t="shared" si="1248"/>
        <v>0.28806788827289531</v>
      </c>
      <c r="AA4722" s="33">
        <f t="shared" si="1249"/>
        <v>6764.7817599999998</v>
      </c>
      <c r="AB4722" s="45">
        <f t="shared" si="1250"/>
        <v>0.33065647374410029</v>
      </c>
      <c r="AC4722" s="33">
        <f>IFERROR($X4722/VLOOKUP(CONCATENATE("USD",C4722),[1]GEINDICE!AR$1:AS$65536,2,0),"")</f>
        <v>3610.964223308682</v>
      </c>
      <c r="AD4722" s="33">
        <f>IFERROR($AA4722/VLOOKUP(CONCATENATE("USD",C4722),[1]GEINDICE!AR$1:AS$65536,2,0),"")</f>
        <v>1193.9886968953526</v>
      </c>
      <c r="AE4722" s="33">
        <f>IFERROR($X4722/VLOOKUP(CONCATENATE("EUR",C4722),[1]GEINDICE!AR$1:AS$65536,2,0),"")</f>
        <v>3319.2141084089099</v>
      </c>
      <c r="AF4722" s="33">
        <f>IFERROR($AA4722/VLOOKUP(CONCATENATE("EUR",C4722),[1]GEINDICE!AR$1:AS$65536,2,0),"")</f>
        <v>1097.519632688158</v>
      </c>
      <c r="AG4722" s="48" t="str">
        <f>VLOOKUP(E4722,[1]Apresentação!AW$1:AX$65536,2,0)</f>
        <v xml:space="preserve">                    9 - LUBRICANTS</v>
      </c>
      <c r="AH4722" s="48" t="str">
        <f t="shared" si="1251"/>
        <v xml:space="preserve">         5701000006 - LUBRICIT DTDA/1-DF</v>
      </c>
      <c r="AI4722" s="49" t="str">
        <f t="shared" si="1252"/>
        <v xml:space="preserve">     S00019 - LUCHETI LUBRIFICANTES LTDA.</v>
      </c>
      <c r="AJ4722" t="str">
        <f t="shared" si="1253"/>
        <v xml:space="preserve">     93 - RESALES</v>
      </c>
      <c r="AK4722" t="str">
        <f t="shared" si="1254"/>
        <v/>
      </c>
      <c r="AL4722">
        <f t="shared" si="1255"/>
        <v>3</v>
      </c>
      <c r="AM4722" t="str">
        <f t="shared" si="1256"/>
        <v>2025 3</v>
      </c>
      <c r="AN4722" t="str">
        <f t="shared" si="1257"/>
        <v xml:space="preserve">LUCHETI </v>
      </c>
    </row>
    <row r="4723" spans="1:40" x14ac:dyDescent="0.35">
      <c r="A4723">
        <v>81166</v>
      </c>
      <c r="B4723" t="s">
        <v>274</v>
      </c>
      <c r="C4723" s="31">
        <v>45693</v>
      </c>
      <c r="D4723" t="s">
        <v>340</v>
      </c>
      <c r="E4723" t="s">
        <v>341</v>
      </c>
      <c r="F4723" t="s">
        <v>568</v>
      </c>
      <c r="G4723" t="s">
        <v>569</v>
      </c>
      <c r="H4723" t="s">
        <v>570</v>
      </c>
      <c r="I4723" t="s">
        <v>571</v>
      </c>
      <c r="J4723">
        <v>380</v>
      </c>
      <c r="K4723">
        <v>23927.33</v>
      </c>
      <c r="L4723">
        <v>13617.85824</v>
      </c>
      <c r="M4723">
        <v>3081.84</v>
      </c>
      <c r="N4723">
        <v>62.966649999999994</v>
      </c>
      <c r="O4723" s="32">
        <f t="shared" si="1241"/>
        <v>20845.490000000002</v>
      </c>
      <c r="P4723" s="32">
        <f t="shared" si="1242"/>
        <v>7227.631760000002</v>
      </c>
      <c r="Q4723">
        <v>709259</v>
      </c>
      <c r="R4723" t="s">
        <v>281</v>
      </c>
      <c r="S4723" t="s">
        <v>292</v>
      </c>
      <c r="T4723" t="str">
        <f t="shared" si="1243"/>
        <v>VEN</v>
      </c>
      <c r="U4723" t="s">
        <v>293</v>
      </c>
      <c r="V4723" s="33">
        <f t="shared" si="1244"/>
        <v>23927.33</v>
      </c>
      <c r="W4723">
        <f t="shared" si="1245"/>
        <v>380</v>
      </c>
      <c r="X4723" s="33">
        <f t="shared" si="1246"/>
        <v>20845.490000000002</v>
      </c>
      <c r="Y4723" s="33">
        <f t="shared" si="1247"/>
        <v>3081.84</v>
      </c>
      <c r="Z4723" s="45">
        <f t="shared" si="1248"/>
        <v>0.29888966967898223</v>
      </c>
      <c r="AA4723" s="33">
        <f t="shared" si="1249"/>
        <v>7151.631760000002</v>
      </c>
      <c r="AB4723" s="45">
        <f t="shared" si="1250"/>
        <v>0.34307813152869043</v>
      </c>
      <c r="AC4723" s="33">
        <f>IFERROR($X4723/VLOOKUP(CONCATENATE("USD",C4723),[1]GEINDICE!AR$1:AS$65536,2,0),"")</f>
        <v>3594.2359087539012</v>
      </c>
      <c r="AD4723" s="33">
        <f>IFERROR($AA4723/VLOOKUP(CONCATENATE("USD",C4723),[1]GEINDICE!AR$1:AS$65536,2,0),"")</f>
        <v>1233.103739848613</v>
      </c>
      <c r="AE4723" s="33">
        <f>IFERROR($X4723/VLOOKUP(CONCATENATE("EUR",C4723),[1]GEINDICE!AR$1:AS$65536,2,0),"")</f>
        <v>3448.385442514475</v>
      </c>
      <c r="AF4723" s="33">
        <f>IFERROR($AA4723/VLOOKUP(CONCATENATE("EUR",C4723),[1]GEINDICE!AR$1:AS$65536,2,0),"")</f>
        <v>1183.0656344086026</v>
      </c>
      <c r="AG4723" s="48" t="str">
        <f>VLOOKUP(E4723,[1]Apresentação!AW$1:AX$65536,2,0)</f>
        <v xml:space="preserve">                    9 - LUBRICANTS</v>
      </c>
      <c r="AH4723" s="48" t="str">
        <f t="shared" si="1251"/>
        <v xml:space="preserve">         5701000006 - LUBRICIT DTDA/1-DF</v>
      </c>
      <c r="AI4723" s="49" t="str">
        <f t="shared" si="1252"/>
        <v xml:space="preserve">     S00019 - LUCHETI LUBRIFICANTES LTDA.</v>
      </c>
      <c r="AJ4723" t="str">
        <f t="shared" si="1253"/>
        <v xml:space="preserve">     93 - RESALES</v>
      </c>
      <c r="AK4723" t="str">
        <f t="shared" si="1254"/>
        <v/>
      </c>
      <c r="AL4723">
        <f t="shared" si="1255"/>
        <v>2</v>
      </c>
      <c r="AM4723" t="str">
        <f t="shared" si="1256"/>
        <v>2025 2</v>
      </c>
      <c r="AN4723" t="str">
        <f t="shared" si="1257"/>
        <v xml:space="preserve">LUCHETI </v>
      </c>
    </row>
    <row r="4724" spans="1:40" x14ac:dyDescent="0.35">
      <c r="A4724">
        <v>82570</v>
      </c>
      <c r="B4724" t="s">
        <v>274</v>
      </c>
      <c r="C4724" s="31">
        <v>45805</v>
      </c>
      <c r="D4724" t="s">
        <v>340</v>
      </c>
      <c r="E4724" t="s">
        <v>341</v>
      </c>
      <c r="F4724" t="s">
        <v>568</v>
      </c>
      <c r="G4724" t="s">
        <v>569</v>
      </c>
      <c r="H4724" t="s">
        <v>570</v>
      </c>
      <c r="I4724" t="s">
        <v>571</v>
      </c>
      <c r="J4724">
        <v>380</v>
      </c>
      <c r="K4724">
        <v>23354</v>
      </c>
      <c r="L4724">
        <v>13617.85824</v>
      </c>
      <c r="M4724">
        <v>3008</v>
      </c>
      <c r="N4724">
        <v>61.457889999999999</v>
      </c>
      <c r="O4724" s="32">
        <f t="shared" si="1241"/>
        <v>20346</v>
      </c>
      <c r="P4724" s="32">
        <f t="shared" si="1242"/>
        <v>6728.1417600000004</v>
      </c>
      <c r="Q4724">
        <v>739826</v>
      </c>
      <c r="R4724" t="s">
        <v>281</v>
      </c>
      <c r="S4724" t="s">
        <v>292</v>
      </c>
      <c r="T4724" t="str">
        <f t="shared" si="1243"/>
        <v>VEN</v>
      </c>
      <c r="U4724" t="s">
        <v>293</v>
      </c>
      <c r="V4724" s="33">
        <f t="shared" si="1244"/>
        <v>23354</v>
      </c>
      <c r="W4724">
        <f t="shared" si="1245"/>
        <v>380</v>
      </c>
      <c r="X4724" s="33">
        <f t="shared" si="1246"/>
        <v>20346</v>
      </c>
      <c r="Y4724" s="33">
        <f t="shared" si="1247"/>
        <v>3008</v>
      </c>
      <c r="Z4724" s="45">
        <f t="shared" si="1248"/>
        <v>0.28483950329707974</v>
      </c>
      <c r="AA4724" s="33">
        <f t="shared" si="1249"/>
        <v>6652.1417600000004</v>
      </c>
      <c r="AB4724" s="45">
        <f t="shared" si="1250"/>
        <v>0.32695083849405293</v>
      </c>
      <c r="AC4724" s="33">
        <f>IFERROR($X4724/VLOOKUP(CONCATENATE("USD",C4724),[1]GEINDICE!AR$1:AS$65536,2,0),"")</f>
        <v>3573.4860193901927</v>
      </c>
      <c r="AD4724" s="33">
        <f>IFERROR($AA4724/VLOOKUP(CONCATENATE("USD",C4724),[1]GEINDICE!AR$1:AS$65536,2,0),"")</f>
        <v>1168.3542503863989</v>
      </c>
      <c r="AE4724" s="33">
        <f>IFERROR($X4724/VLOOKUP(CONCATENATE("EUR",C4724),[1]GEINDICE!AR$1:AS$65536,2,0),"")</f>
        <v>3166.2983597373086</v>
      </c>
      <c r="AF4724" s="33">
        <f>IFERROR($AA4724/VLOOKUP(CONCATENATE("EUR",C4724),[1]GEINDICE!AR$1:AS$65536,2,0),"")</f>
        <v>1035.2239036384574</v>
      </c>
      <c r="AG4724" s="48" t="str">
        <f>VLOOKUP(E4724,[1]Apresentação!AW$1:AX$65536,2,0)</f>
        <v xml:space="preserve">                    9 - LUBRICANTS</v>
      </c>
      <c r="AH4724" s="48" t="str">
        <f t="shared" si="1251"/>
        <v xml:space="preserve">         5701000006 - LUBRICIT DTDA/1-DF</v>
      </c>
      <c r="AI4724" s="49" t="str">
        <f t="shared" si="1252"/>
        <v xml:space="preserve">     S00019 - LUCHETI LUBRIFICANTES LTDA.</v>
      </c>
      <c r="AJ4724" t="str">
        <f t="shared" si="1253"/>
        <v xml:space="preserve">     93 - RESALES</v>
      </c>
      <c r="AK4724" t="str">
        <f t="shared" si="1254"/>
        <v/>
      </c>
      <c r="AL4724">
        <f t="shared" si="1255"/>
        <v>5</v>
      </c>
      <c r="AM4724" t="str">
        <f t="shared" si="1256"/>
        <v>2025 5</v>
      </c>
      <c r="AN4724" t="str">
        <f t="shared" si="1257"/>
        <v xml:space="preserve">LUCHETI </v>
      </c>
    </row>
    <row r="4725" spans="1:40" x14ac:dyDescent="0.35">
      <c r="A4725">
        <v>83906</v>
      </c>
      <c r="B4725" t="s">
        <v>274</v>
      </c>
      <c r="C4725" s="31">
        <v>45918</v>
      </c>
      <c r="D4725" t="s">
        <v>340</v>
      </c>
      <c r="E4725" t="s">
        <v>341</v>
      </c>
      <c r="F4725" t="s">
        <v>568</v>
      </c>
      <c r="G4725" t="s">
        <v>569</v>
      </c>
      <c r="H4725" t="s">
        <v>570</v>
      </c>
      <c r="I4725" t="s">
        <v>571</v>
      </c>
      <c r="J4725">
        <v>570</v>
      </c>
      <c r="K4725">
        <v>32180.33</v>
      </c>
      <c r="L4725">
        <v>20003.831129999999</v>
      </c>
      <c r="M4725">
        <v>4144.83</v>
      </c>
      <c r="N4725">
        <v>56.456719999999997</v>
      </c>
      <c r="O4725" s="32">
        <f t="shared" si="1241"/>
        <v>28035.5</v>
      </c>
      <c r="P4725" s="32">
        <f t="shared" si="1242"/>
        <v>8031.6688700000013</v>
      </c>
      <c r="Q4725">
        <v>761779</v>
      </c>
      <c r="R4725" t="s">
        <v>281</v>
      </c>
      <c r="S4725" t="s">
        <v>292</v>
      </c>
      <c r="T4725" t="str">
        <f t="shared" si="1243"/>
        <v>VEN</v>
      </c>
      <c r="U4725" t="s">
        <v>293</v>
      </c>
      <c r="V4725" s="33">
        <f t="shared" si="1244"/>
        <v>32180.33</v>
      </c>
      <c r="W4725">
        <f t="shared" si="1245"/>
        <v>570</v>
      </c>
      <c r="X4725" s="33">
        <f t="shared" si="1246"/>
        <v>28035.5</v>
      </c>
      <c r="Y4725" s="33">
        <f t="shared" si="1247"/>
        <v>4144.83</v>
      </c>
      <c r="Z4725" s="45">
        <f t="shared" si="1248"/>
        <v>0.24604063631417084</v>
      </c>
      <c r="AA4725" s="33">
        <f t="shared" si="1249"/>
        <v>7917.6688700000013</v>
      </c>
      <c r="AB4725" s="45">
        <f t="shared" si="1250"/>
        <v>0.28241582529293224</v>
      </c>
      <c r="AC4725" s="33">
        <f>IFERROR($X4725/VLOOKUP(CONCATENATE("USD",C4725),[1]GEINDICE!AR$1:AS$65536,2,0),"")</f>
        <v>5288.7191096019615</v>
      </c>
      <c r="AD4725" s="33">
        <f>IFERROR($AA4725/VLOOKUP(CONCATENATE("USD",C4725),[1]GEINDICE!AR$1:AS$65536,2,0),"")</f>
        <v>1493.6179720807397</v>
      </c>
      <c r="AE4725" s="33">
        <f>IFERROR($X4725/VLOOKUP(CONCATENATE("EUR",C4725),[1]GEINDICE!AR$1:AS$65536,2,0),"")</f>
        <v>4489.5589789578198</v>
      </c>
      <c r="AF4725" s="33">
        <f>IFERROR($AA4725/VLOOKUP(CONCATENATE("EUR",C4725),[1]GEINDICE!AR$1:AS$65536,2,0),"")</f>
        <v>1267.9225042436667</v>
      </c>
      <c r="AG4725" s="48" t="str">
        <f>VLOOKUP(E4725,[1]Apresentação!AW$1:AX$65536,2,0)</f>
        <v xml:space="preserve">                    9 - LUBRICANTS</v>
      </c>
      <c r="AH4725" s="48" t="str">
        <f t="shared" si="1251"/>
        <v xml:space="preserve">         5701000006 - LUBRICIT DTDA/1-DF</v>
      </c>
      <c r="AI4725" s="49" t="str">
        <f t="shared" si="1252"/>
        <v xml:space="preserve">     S00019 - LUCHETI LUBRIFICANTES LTDA.</v>
      </c>
      <c r="AJ4725" t="str">
        <f t="shared" si="1253"/>
        <v xml:space="preserve">     93 - RESALES</v>
      </c>
      <c r="AK4725" t="str">
        <f t="shared" si="1254"/>
        <v/>
      </c>
      <c r="AL4725">
        <f t="shared" si="1255"/>
        <v>9</v>
      </c>
      <c r="AM4725" t="str">
        <f t="shared" si="1256"/>
        <v>2025 9</v>
      </c>
      <c r="AN4725" t="str">
        <f t="shared" si="1257"/>
        <v xml:space="preserve">LUCHETI </v>
      </c>
    </row>
    <row r="4726" spans="1:40" x14ac:dyDescent="0.35">
      <c r="A4726">
        <v>82760</v>
      </c>
      <c r="B4726" t="s">
        <v>274</v>
      </c>
      <c r="C4726" s="31">
        <v>45820</v>
      </c>
      <c r="D4726" t="s">
        <v>340</v>
      </c>
      <c r="E4726" t="s">
        <v>341</v>
      </c>
      <c r="F4726" t="s">
        <v>568</v>
      </c>
      <c r="G4726" t="s">
        <v>569</v>
      </c>
      <c r="H4726" t="s">
        <v>570</v>
      </c>
      <c r="I4726" t="s">
        <v>571</v>
      </c>
      <c r="J4726">
        <v>380</v>
      </c>
      <c r="K4726">
        <v>22416.33</v>
      </c>
      <c r="L4726">
        <v>13617.85824</v>
      </c>
      <c r="M4726">
        <v>2887.22</v>
      </c>
      <c r="N4726">
        <v>58.990349999999999</v>
      </c>
      <c r="O4726" s="32">
        <f t="shared" si="1241"/>
        <v>19529.11</v>
      </c>
      <c r="P4726" s="32">
        <f t="shared" si="1242"/>
        <v>5911.251760000001</v>
      </c>
      <c r="Q4726">
        <v>741222</v>
      </c>
      <c r="R4726" t="s">
        <v>281</v>
      </c>
      <c r="S4726" t="s">
        <v>292</v>
      </c>
      <c r="T4726" t="str">
        <f t="shared" si="1243"/>
        <v>VEN</v>
      </c>
      <c r="U4726" t="s">
        <v>293</v>
      </c>
      <c r="V4726" s="33">
        <f t="shared" si="1244"/>
        <v>22416.33</v>
      </c>
      <c r="W4726">
        <f t="shared" si="1245"/>
        <v>380</v>
      </c>
      <c r="X4726" s="33">
        <f t="shared" si="1246"/>
        <v>19529.11</v>
      </c>
      <c r="Y4726" s="33">
        <f t="shared" si="1247"/>
        <v>2887.22</v>
      </c>
      <c r="Z4726" s="45">
        <f t="shared" si="1248"/>
        <v>0.26031253822548117</v>
      </c>
      <c r="AA4726" s="33">
        <f t="shared" si="1249"/>
        <v>5835.251760000001</v>
      </c>
      <c r="AB4726" s="45">
        <f t="shared" si="1250"/>
        <v>0.29879762877058919</v>
      </c>
      <c r="AC4726" s="33">
        <f>IFERROR($X4726/VLOOKUP(CONCATENATE("USD",C4726),[1]GEINDICE!AR$1:AS$65536,2,0),"")</f>
        <v>3525.8738354878315</v>
      </c>
      <c r="AD4726" s="33">
        <f>IFERROR($AA4726/VLOOKUP(CONCATENATE("USD",C4726),[1]GEINDICE!AR$1:AS$65536,2,0),"")</f>
        <v>1053.5227413880264</v>
      </c>
      <c r="AE4726" s="33">
        <f>IFERROR($X4726/VLOOKUP(CONCATENATE("EUR",C4726),[1]GEINDICE!AR$1:AS$65536,2,0),"")</f>
        <v>3045.3327719560875</v>
      </c>
      <c r="AF4726" s="33">
        <f>IFERROR($AA4726/VLOOKUP(CONCATENATE("EUR",C4726),[1]GEINDICE!AR$1:AS$65536,2,0),"")</f>
        <v>909.93821107784436</v>
      </c>
      <c r="AG4726" s="48" t="str">
        <f>VLOOKUP(E4726,[1]Apresentação!AW$1:AX$65536,2,0)</f>
        <v xml:space="preserve">                    9 - LUBRICANTS</v>
      </c>
      <c r="AH4726" s="48" t="str">
        <f t="shared" si="1251"/>
        <v xml:space="preserve">         5701000006 - LUBRICIT DTDA/1-DF</v>
      </c>
      <c r="AI4726" s="49" t="str">
        <f t="shared" si="1252"/>
        <v xml:space="preserve">     S00019 - LUCHETI LUBRIFICANTES LTDA.</v>
      </c>
      <c r="AJ4726" t="str">
        <f t="shared" si="1253"/>
        <v xml:space="preserve">     93 - RESALES</v>
      </c>
      <c r="AK4726" t="str">
        <f t="shared" si="1254"/>
        <v/>
      </c>
      <c r="AL4726">
        <f t="shared" si="1255"/>
        <v>6</v>
      </c>
      <c r="AM4726" t="str">
        <f t="shared" si="1256"/>
        <v>2025 6</v>
      </c>
      <c r="AN4726" t="str">
        <f t="shared" si="1257"/>
        <v xml:space="preserve">LUCHETI </v>
      </c>
    </row>
    <row r="4727" spans="1:40" x14ac:dyDescent="0.35">
      <c r="A4727">
        <v>84606</v>
      </c>
      <c r="B4727" t="s">
        <v>274</v>
      </c>
      <c r="C4727" s="31">
        <v>45973</v>
      </c>
      <c r="D4727" t="s">
        <v>340</v>
      </c>
      <c r="E4727" t="s">
        <v>341</v>
      </c>
      <c r="F4727" t="s">
        <v>568</v>
      </c>
      <c r="G4727" t="s">
        <v>569</v>
      </c>
      <c r="H4727" t="s">
        <v>570</v>
      </c>
      <c r="I4727" t="s">
        <v>571</v>
      </c>
      <c r="J4727">
        <v>570</v>
      </c>
      <c r="K4727">
        <v>32009.14</v>
      </c>
      <c r="L4727">
        <v>20003.831129999999</v>
      </c>
      <c r="M4727">
        <v>4122.78</v>
      </c>
      <c r="N4727">
        <v>56.156389999999995</v>
      </c>
      <c r="O4727" s="32">
        <f t="shared" si="1241"/>
        <v>27886.36</v>
      </c>
      <c r="P4727" s="32">
        <f t="shared" si="1242"/>
        <v>7882.5288700000019</v>
      </c>
      <c r="Q4727">
        <v>766897</v>
      </c>
      <c r="R4727" t="s">
        <v>281</v>
      </c>
      <c r="S4727" t="s">
        <v>292</v>
      </c>
      <c r="T4727" t="str">
        <f t="shared" si="1243"/>
        <v>VEN</v>
      </c>
      <c r="U4727" t="s">
        <v>293</v>
      </c>
      <c r="V4727" s="33">
        <f t="shared" si="1244"/>
        <v>32009.14</v>
      </c>
      <c r="W4727">
        <f t="shared" si="1245"/>
        <v>570</v>
      </c>
      <c r="X4727" s="33">
        <f t="shared" si="1246"/>
        <v>27886.36</v>
      </c>
      <c r="Y4727" s="33">
        <f t="shared" si="1247"/>
        <v>4122.78</v>
      </c>
      <c r="Z4727" s="45">
        <f t="shared" si="1248"/>
        <v>0.24269720679780843</v>
      </c>
      <c r="AA4727" s="33">
        <f t="shared" si="1249"/>
        <v>7768.5288700000019</v>
      </c>
      <c r="AB4727" s="45">
        <f t="shared" si="1250"/>
        <v>0.27857808871433926</v>
      </c>
      <c r="AC4727" s="33" t="str">
        <f>IFERROR($X4727/VLOOKUP(CONCATENATE("USD",C4727),[1]GEINDICE!AR$1:AS$65536,2,0),"")</f>
        <v/>
      </c>
      <c r="AD4727" s="33" t="str">
        <f>IFERROR($AA4727/VLOOKUP(CONCATENATE("USD",C4727),[1]GEINDICE!AR$1:AS$65536,2,0),"")</f>
        <v/>
      </c>
      <c r="AE4727" s="33" t="str">
        <f>IFERROR($X4727/VLOOKUP(CONCATENATE("EUR",C4727),[1]GEINDICE!AR$1:AS$65536,2,0),"")</f>
        <v/>
      </c>
      <c r="AF4727" s="33" t="str">
        <f>IFERROR($AA4727/VLOOKUP(CONCATENATE("EUR",C4727),[1]GEINDICE!AR$1:AS$65536,2,0),"")</f>
        <v/>
      </c>
      <c r="AG4727" s="48" t="str">
        <f>VLOOKUP(E4727,[1]Apresentação!AW$1:AX$65536,2,0)</f>
        <v xml:space="preserve">                    9 - LUBRICANTS</v>
      </c>
      <c r="AH4727" s="48" t="str">
        <f t="shared" si="1251"/>
        <v xml:space="preserve">         5701000006 - LUBRICIT DTDA/1-DF</v>
      </c>
      <c r="AI4727" s="49" t="str">
        <f t="shared" si="1252"/>
        <v xml:space="preserve">     S00019 - LUCHETI LUBRIFICANTES LTDA.</v>
      </c>
      <c r="AJ4727" t="str">
        <f t="shared" si="1253"/>
        <v xml:space="preserve">     93 - RESALES</v>
      </c>
      <c r="AK4727" t="str">
        <f t="shared" si="1254"/>
        <v/>
      </c>
      <c r="AL4727">
        <f t="shared" si="1255"/>
        <v>11</v>
      </c>
      <c r="AM4727" t="str">
        <f t="shared" si="1256"/>
        <v>2025 11</v>
      </c>
      <c r="AN4727" t="str">
        <f t="shared" si="1257"/>
        <v xml:space="preserve">LUCHETI </v>
      </c>
    </row>
    <row r="4728" spans="1:40" x14ac:dyDescent="0.35">
      <c r="A4728">
        <v>81792</v>
      </c>
      <c r="B4728" t="s">
        <v>274</v>
      </c>
      <c r="C4728" s="31">
        <v>45742</v>
      </c>
      <c r="D4728" t="s">
        <v>340</v>
      </c>
      <c r="E4728" t="s">
        <v>341</v>
      </c>
      <c r="F4728" t="s">
        <v>532</v>
      </c>
      <c r="G4728" t="s">
        <v>533</v>
      </c>
      <c r="H4728" t="s">
        <v>570</v>
      </c>
      <c r="I4728" t="s">
        <v>571</v>
      </c>
      <c r="J4728">
        <v>190</v>
      </c>
      <c r="K4728">
        <v>11464.58</v>
      </c>
      <c r="L4728">
        <v>6808.9291199999998</v>
      </c>
      <c r="M4728">
        <v>1476.64</v>
      </c>
      <c r="N4728">
        <v>60.339889999999997</v>
      </c>
      <c r="O4728" s="32">
        <f t="shared" si="1241"/>
        <v>9987.94</v>
      </c>
      <c r="P4728" s="32">
        <f t="shared" si="1242"/>
        <v>3179.0108800000007</v>
      </c>
      <c r="Q4728">
        <v>722379</v>
      </c>
      <c r="R4728" t="s">
        <v>281</v>
      </c>
      <c r="S4728" t="s">
        <v>282</v>
      </c>
      <c r="T4728" t="str">
        <f t="shared" si="1243"/>
        <v>VEN</v>
      </c>
      <c r="U4728" t="s">
        <v>283</v>
      </c>
      <c r="V4728" s="33">
        <f t="shared" si="1244"/>
        <v>11464.58</v>
      </c>
      <c r="W4728">
        <f t="shared" si="1245"/>
        <v>190</v>
      </c>
      <c r="X4728" s="33">
        <f t="shared" si="1246"/>
        <v>9987.94</v>
      </c>
      <c r="Y4728" s="33">
        <f t="shared" si="1247"/>
        <v>1476.64</v>
      </c>
      <c r="Z4728" s="45">
        <f t="shared" si="1248"/>
        <v>0.27397522456121381</v>
      </c>
      <c r="AA4728" s="33">
        <f t="shared" si="1249"/>
        <v>3141.0108800000007</v>
      </c>
      <c r="AB4728" s="45">
        <f t="shared" si="1250"/>
        <v>0.3144803513036723</v>
      </c>
      <c r="AC4728" s="33">
        <f>IFERROR($X4728/VLOOKUP(CONCATENATE("USD",C4728),[1]GEINDICE!AR$1:AS$65536,2,0),"")</f>
        <v>1743.1568292086986</v>
      </c>
      <c r="AD4728" s="33">
        <f>IFERROR($AA4728/VLOOKUP(CONCATENATE("USD",C4728),[1]GEINDICE!AR$1:AS$65536,2,0),"")</f>
        <v>548.18857202694699</v>
      </c>
      <c r="AE4728" s="33">
        <f>IFERROR($X4728/VLOOKUP(CONCATENATE("EUR",C4728),[1]GEINDICE!AR$1:AS$65536,2,0),"")</f>
        <v>1616.7208922125642</v>
      </c>
      <c r="AF4728" s="33">
        <f>IFERROR($AA4728/VLOOKUP(CONCATENATE("EUR",C4728),[1]GEINDICE!AR$1:AS$65536,2,0),"")</f>
        <v>508.42695414299368</v>
      </c>
      <c r="AG4728" s="48" t="str">
        <f>VLOOKUP(E4728,[1]Apresentação!AW$1:AX$65536,2,0)</f>
        <v xml:space="preserve">                    9 - LUBRICANTS</v>
      </c>
      <c r="AH4728" s="48" t="str">
        <f t="shared" si="1251"/>
        <v xml:space="preserve">         5701000006 - LUBRICIT DTDA/1-DF</v>
      </c>
      <c r="AI4728" s="49" t="str">
        <f t="shared" si="1252"/>
        <v xml:space="preserve">     S00009 - LUBRISINT LUBRIFICANTES SINTETICOS ESPECIAIS LTDA</v>
      </c>
      <c r="AJ4728" t="str">
        <f t="shared" si="1253"/>
        <v xml:space="preserve">     93 - RESALES</v>
      </c>
      <c r="AK4728" t="str">
        <f t="shared" si="1254"/>
        <v/>
      </c>
      <c r="AL4728">
        <f t="shared" si="1255"/>
        <v>3</v>
      </c>
      <c r="AM4728" t="str">
        <f t="shared" si="1256"/>
        <v>2025 3</v>
      </c>
      <c r="AN4728" t="str">
        <f t="shared" si="1257"/>
        <v xml:space="preserve">LUBRISINT </v>
      </c>
    </row>
    <row r="4729" spans="1:40" x14ac:dyDescent="0.35">
      <c r="A4729">
        <v>80806</v>
      </c>
      <c r="B4729" t="s">
        <v>274</v>
      </c>
      <c r="C4729" s="31">
        <v>45666</v>
      </c>
      <c r="D4729" t="s">
        <v>340</v>
      </c>
      <c r="E4729" t="s">
        <v>341</v>
      </c>
      <c r="F4729" t="s">
        <v>532</v>
      </c>
      <c r="G4729" t="s">
        <v>533</v>
      </c>
      <c r="H4729" t="s">
        <v>572</v>
      </c>
      <c r="I4729" t="s">
        <v>573</v>
      </c>
      <c r="J4729">
        <v>570</v>
      </c>
      <c r="K4729">
        <v>29716.38</v>
      </c>
      <c r="L4729">
        <v>18325.984039999999</v>
      </c>
      <c r="M4729">
        <v>3827.48</v>
      </c>
      <c r="N4729">
        <v>52.134</v>
      </c>
      <c r="O4729" s="32">
        <f t="shared" si="1241"/>
        <v>25888.9</v>
      </c>
      <c r="P4729" s="32">
        <f t="shared" si="1242"/>
        <v>7562.9159600000021</v>
      </c>
      <c r="Q4729">
        <v>706685</v>
      </c>
      <c r="R4729" t="s">
        <v>281</v>
      </c>
      <c r="S4729" t="s">
        <v>292</v>
      </c>
      <c r="T4729" t="str">
        <f t="shared" si="1243"/>
        <v>VEN</v>
      </c>
      <c r="U4729" t="s">
        <v>293</v>
      </c>
      <c r="V4729" s="33">
        <f t="shared" si="1244"/>
        <v>29716.38</v>
      </c>
      <c r="W4729">
        <f t="shared" si="1245"/>
        <v>570</v>
      </c>
      <c r="X4729" s="33">
        <f t="shared" si="1246"/>
        <v>25888.9</v>
      </c>
      <c r="Y4729" s="33">
        <f t="shared" si="1247"/>
        <v>3827.48</v>
      </c>
      <c r="Z4729" s="45">
        <f t="shared" si="1248"/>
        <v>0.25066700452746943</v>
      </c>
      <c r="AA4729" s="33">
        <f t="shared" si="1249"/>
        <v>7448.9159600000021</v>
      </c>
      <c r="AB4729" s="45">
        <f t="shared" si="1250"/>
        <v>0.28772624406598973</v>
      </c>
      <c r="AC4729" s="33">
        <f>IFERROR($X4729/VLOOKUP(CONCATENATE("USD",C4729),[1]GEINDICE!AR$1:AS$65536,2,0),"")</f>
        <v>4251.3301366263795</v>
      </c>
      <c r="AD4729" s="33">
        <f>IFERROR($AA4729/VLOOKUP(CONCATENATE("USD",C4729),[1]GEINDICE!AR$1:AS$65536,2,0),"")</f>
        <v>1223.2192524960592</v>
      </c>
      <c r="AE4729" s="33">
        <f>IFERROR($X4729/VLOOKUP(CONCATENATE("EUR",C4729),[1]GEINDICE!AR$1:AS$65536,2,0),"")</f>
        <v>4127.4970903815183</v>
      </c>
      <c r="AF4729" s="33">
        <f>IFERROR($AA4729/VLOOKUP(CONCATENATE("EUR",C4729),[1]GEINDICE!AR$1:AS$65536,2,0),"")</f>
        <v>1187.5892352087753</v>
      </c>
      <c r="AG4729" s="48" t="str">
        <f>VLOOKUP(E4729,[1]Apresentação!AW$1:AX$65536,2,0)</f>
        <v xml:space="preserve">                    9 - LUBRICANTS</v>
      </c>
      <c r="AH4729" s="48" t="str">
        <f t="shared" si="1251"/>
        <v xml:space="preserve">         5701000010 - LUBRICIT PE 418-DF</v>
      </c>
      <c r="AI4729" s="49" t="str">
        <f t="shared" si="1252"/>
        <v xml:space="preserve">     S00009 - LUBRISINT LUBRIFICANTES SINTETICOS ESPECIAIS LTDA</v>
      </c>
      <c r="AJ4729" t="str">
        <f t="shared" si="1253"/>
        <v xml:space="preserve">     93 - RESALES</v>
      </c>
      <c r="AK4729" t="str">
        <f t="shared" si="1254"/>
        <v/>
      </c>
      <c r="AL4729">
        <f t="shared" si="1255"/>
        <v>1</v>
      </c>
      <c r="AM4729" t="str">
        <f t="shared" si="1256"/>
        <v>2025 1</v>
      </c>
      <c r="AN4729" t="str">
        <f t="shared" si="1257"/>
        <v xml:space="preserve">LUBRISINT </v>
      </c>
    </row>
    <row r="4730" spans="1:40" x14ac:dyDescent="0.35">
      <c r="A4730">
        <v>82784</v>
      </c>
      <c r="B4730" t="s">
        <v>274</v>
      </c>
      <c r="C4730" s="31">
        <v>45821</v>
      </c>
      <c r="D4730" t="s">
        <v>340</v>
      </c>
      <c r="E4730" t="s">
        <v>341</v>
      </c>
      <c r="F4730" t="s">
        <v>532</v>
      </c>
      <c r="G4730" t="s">
        <v>533</v>
      </c>
      <c r="H4730" t="s">
        <v>572</v>
      </c>
      <c r="I4730" t="s">
        <v>573</v>
      </c>
      <c r="J4730">
        <v>380</v>
      </c>
      <c r="K4730">
        <v>18252.560000000001</v>
      </c>
      <c r="L4730">
        <v>12217.322690000001</v>
      </c>
      <c r="M4730">
        <v>2350.9299999999998</v>
      </c>
      <c r="N4730">
        <v>48.033049999999996</v>
      </c>
      <c r="O4730" s="32">
        <f t="shared" si="1241"/>
        <v>15901.630000000001</v>
      </c>
      <c r="P4730" s="32">
        <f t="shared" si="1242"/>
        <v>3684.3073100000001</v>
      </c>
      <c r="Q4730">
        <v>741384</v>
      </c>
      <c r="R4730" t="s">
        <v>281</v>
      </c>
      <c r="S4730" t="s">
        <v>292</v>
      </c>
      <c r="T4730" t="str">
        <f t="shared" si="1243"/>
        <v>VEN</v>
      </c>
      <c r="U4730" t="s">
        <v>293</v>
      </c>
      <c r="V4730" s="33">
        <f t="shared" si="1244"/>
        <v>18252.560000000001</v>
      </c>
      <c r="W4730">
        <f t="shared" si="1245"/>
        <v>380</v>
      </c>
      <c r="X4730" s="33">
        <f t="shared" si="1246"/>
        <v>15901.630000000001</v>
      </c>
      <c r="Y4730" s="33">
        <f t="shared" si="1247"/>
        <v>2350.9299999999998</v>
      </c>
      <c r="Z4730" s="45">
        <f t="shared" si="1248"/>
        <v>0.19768773859666808</v>
      </c>
      <c r="AA4730" s="33">
        <f t="shared" si="1249"/>
        <v>3608.3073100000001</v>
      </c>
      <c r="AB4730" s="45">
        <f t="shared" si="1250"/>
        <v>0.22691430438263246</v>
      </c>
      <c r="AC4730" s="33">
        <f>IFERROR($X4730/VLOOKUP(CONCATENATE("USD",C4730),[1]GEINDICE!AR$1:AS$65536,2,0),"")</f>
        <v>2857.3330697908432</v>
      </c>
      <c r="AD4730" s="33">
        <f>IFERROR($AA4730/VLOOKUP(CONCATENATE("USD",C4730),[1]GEINDICE!AR$1:AS$65536,2,0),"")</f>
        <v>648.36974592108106</v>
      </c>
      <c r="AE4730" s="33">
        <f>IFERROR($X4730/VLOOKUP(CONCATENATE("EUR",C4730),[1]GEINDICE!AR$1:AS$65536,2,0),"")</f>
        <v>2472.1530401256159</v>
      </c>
      <c r="AF4730" s="33">
        <f>IFERROR($AA4730/VLOOKUP(CONCATENATE("EUR",C4730),[1]GEINDICE!AR$1:AS$65536,2,0),"")</f>
        <v>560.96688742751428</v>
      </c>
      <c r="AG4730" s="48" t="str">
        <f>VLOOKUP(E4730,[1]Apresentação!AW$1:AX$65536,2,0)</f>
        <v xml:space="preserve">                    9 - LUBRICANTS</v>
      </c>
      <c r="AH4730" s="48" t="str">
        <f t="shared" si="1251"/>
        <v xml:space="preserve">         5701000010 - LUBRICIT PE 418-DF</v>
      </c>
      <c r="AI4730" s="49" t="str">
        <f t="shared" si="1252"/>
        <v xml:space="preserve">     S00009 - LUBRISINT LUBRIFICANTES SINTETICOS ESPECIAIS LTDA</v>
      </c>
      <c r="AJ4730" t="str">
        <f t="shared" si="1253"/>
        <v xml:space="preserve">     93 - RESALES</v>
      </c>
      <c r="AK4730" t="str">
        <f t="shared" si="1254"/>
        <v/>
      </c>
      <c r="AL4730">
        <f t="shared" si="1255"/>
        <v>6</v>
      </c>
      <c r="AM4730" t="str">
        <f t="shared" si="1256"/>
        <v>2025 6</v>
      </c>
      <c r="AN4730" t="str">
        <f t="shared" si="1257"/>
        <v xml:space="preserve">LUBRISINT </v>
      </c>
    </row>
    <row r="4731" spans="1:40" x14ac:dyDescent="0.35">
      <c r="A4731">
        <v>82190</v>
      </c>
      <c r="B4731" t="s">
        <v>274</v>
      </c>
      <c r="C4731" s="31">
        <v>45772</v>
      </c>
      <c r="D4731" t="s">
        <v>340</v>
      </c>
      <c r="E4731" t="s">
        <v>341</v>
      </c>
      <c r="F4731" t="s">
        <v>532</v>
      </c>
      <c r="G4731" t="s">
        <v>533</v>
      </c>
      <c r="H4731" t="s">
        <v>833</v>
      </c>
      <c r="I4731" t="s">
        <v>834</v>
      </c>
      <c r="J4731">
        <v>180</v>
      </c>
      <c r="K4731">
        <v>11014.47</v>
      </c>
      <c r="L4731">
        <v>4758.90859</v>
      </c>
      <c r="M4731">
        <v>2218.3200000000002</v>
      </c>
      <c r="N4731">
        <v>61.191500000000005</v>
      </c>
      <c r="O4731" s="32">
        <f t="shared" si="1241"/>
        <v>8796.15</v>
      </c>
      <c r="P4731" s="32">
        <f t="shared" si="1242"/>
        <v>4037.2414099999996</v>
      </c>
      <c r="Q4731">
        <v>733496</v>
      </c>
      <c r="R4731" t="s">
        <v>281</v>
      </c>
      <c r="S4731" t="s">
        <v>282</v>
      </c>
      <c r="T4731" t="str">
        <f t="shared" si="1243"/>
        <v>VEN</v>
      </c>
      <c r="U4731" t="s">
        <v>283</v>
      </c>
      <c r="V4731" s="33">
        <f t="shared" si="1244"/>
        <v>11014.47</v>
      </c>
      <c r="W4731">
        <f t="shared" si="1245"/>
        <v>180</v>
      </c>
      <c r="X4731" s="33">
        <f t="shared" si="1246"/>
        <v>8796.15</v>
      </c>
      <c r="Y4731" s="33">
        <f t="shared" si="1247"/>
        <v>2218.3200000000002</v>
      </c>
      <c r="Z4731" s="45">
        <f t="shared" si="1248"/>
        <v>0.36327135213950373</v>
      </c>
      <c r="AA4731" s="33">
        <f t="shared" si="1249"/>
        <v>4001.2414099999996</v>
      </c>
      <c r="AB4731" s="45">
        <f t="shared" si="1250"/>
        <v>0.45488553628576134</v>
      </c>
      <c r="AC4731" s="33">
        <f>IFERROR($X4731/VLOOKUP(CONCATENATE("USD",C4731),[1]GEINDICE!AR$1:AS$65536,2,0),"")</f>
        <v>1547.3648101889312</v>
      </c>
      <c r="AD4731" s="33">
        <f>IFERROR($AA4731/VLOOKUP(CONCATENATE("USD",C4731),[1]GEINDICE!AR$1:AS$65536,2,0),"")</f>
        <v>703.87387151250732</v>
      </c>
      <c r="AE4731" s="33">
        <f>IFERROR($X4731/VLOOKUP(CONCATENATE("EUR",C4731),[1]GEINDICE!AR$1:AS$65536,2,0),"")</f>
        <v>1359.6126499319894</v>
      </c>
      <c r="AF4731" s="33">
        <f>IFERROR($AA4731/VLOOKUP(CONCATENATE("EUR",C4731),[1]GEINDICE!AR$1:AS$65536,2,0),"")</f>
        <v>618.46812940521818</v>
      </c>
      <c r="AG4731" s="48" t="str">
        <f>VLOOKUP(E4731,[1]Apresentação!AW$1:AX$65536,2,0)</f>
        <v xml:space="preserve">                    9 - LUBRICANTS</v>
      </c>
      <c r="AH4731" s="48" t="str">
        <f t="shared" si="1251"/>
        <v xml:space="preserve">         5701000007 - PHOSPHETAL 2E-H</v>
      </c>
      <c r="AI4731" s="49" t="str">
        <f t="shared" si="1252"/>
        <v xml:space="preserve">     S00009 - LUBRISINT LUBRIFICANTES SINTETICOS ESPECIAIS LTDA</v>
      </c>
      <c r="AJ4731" t="str">
        <f t="shared" si="1253"/>
        <v xml:space="preserve">     93 - RESALES</v>
      </c>
      <c r="AK4731" t="str">
        <f t="shared" si="1254"/>
        <v/>
      </c>
      <c r="AL4731">
        <f t="shared" si="1255"/>
        <v>4</v>
      </c>
      <c r="AM4731" t="str">
        <f t="shared" si="1256"/>
        <v>2025 4</v>
      </c>
      <c r="AN4731" t="str">
        <f t="shared" si="1257"/>
        <v xml:space="preserve">LUBRISINT </v>
      </c>
    </row>
    <row r="4732" spans="1:40" x14ac:dyDescent="0.35">
      <c r="A4732">
        <v>81834</v>
      </c>
      <c r="B4732" t="s">
        <v>274</v>
      </c>
      <c r="C4732" s="31">
        <v>45744</v>
      </c>
      <c r="D4732" t="s">
        <v>340</v>
      </c>
      <c r="E4732" t="s">
        <v>341</v>
      </c>
      <c r="F4732" t="s">
        <v>835</v>
      </c>
      <c r="G4732" t="s">
        <v>836</v>
      </c>
      <c r="H4732" t="s">
        <v>833</v>
      </c>
      <c r="I4732" t="s">
        <v>834</v>
      </c>
      <c r="J4732">
        <v>190</v>
      </c>
      <c r="K4732">
        <v>10920.06</v>
      </c>
      <c r="L4732">
        <v>5004.4319999999998</v>
      </c>
      <c r="M4732">
        <v>2199.3000000000002</v>
      </c>
      <c r="N4732">
        <v>57.474000000000004</v>
      </c>
      <c r="O4732" s="32">
        <f t="shared" si="1241"/>
        <v>8720.7599999999984</v>
      </c>
      <c r="P4732" s="32">
        <f t="shared" si="1242"/>
        <v>3716.3279999999986</v>
      </c>
      <c r="Q4732">
        <v>723301</v>
      </c>
      <c r="R4732" t="s">
        <v>281</v>
      </c>
      <c r="S4732" t="s">
        <v>282</v>
      </c>
      <c r="T4732" t="str">
        <f t="shared" si="1243"/>
        <v>VEN</v>
      </c>
      <c r="U4732" t="s">
        <v>283</v>
      </c>
      <c r="V4732" s="33">
        <f t="shared" si="1244"/>
        <v>10920.06</v>
      </c>
      <c r="W4732">
        <f t="shared" si="1245"/>
        <v>190</v>
      </c>
      <c r="X4732" s="33">
        <f t="shared" si="1246"/>
        <v>8720.7599999999984</v>
      </c>
      <c r="Y4732" s="33">
        <f t="shared" si="1247"/>
        <v>2199.3000000000002</v>
      </c>
      <c r="Z4732" s="45">
        <f t="shared" si="1248"/>
        <v>0.33684137266645042</v>
      </c>
      <c r="AA4732" s="33">
        <f t="shared" si="1249"/>
        <v>3678.3279999999986</v>
      </c>
      <c r="AB4732" s="45">
        <f t="shared" si="1250"/>
        <v>0.42178984400442154</v>
      </c>
      <c r="AC4732" s="33">
        <f>IFERROR($X4732/VLOOKUP(CONCATENATE("USD",C4732),[1]GEINDICE!AR$1:AS$65536,2,0),"")</f>
        <v>1512.4453694068675</v>
      </c>
      <c r="AD4732" s="33">
        <f>IFERROR($AA4732/VLOOKUP(CONCATENATE("USD",C4732),[1]GEINDICE!AR$1:AS$65536,2,0),"")</f>
        <v>637.93409642733241</v>
      </c>
      <c r="AE4732" s="33">
        <f>IFERROR($X4732/VLOOKUP(CONCATENATE("EUR",C4732),[1]GEINDICE!AR$1:AS$65536,2,0),"")</f>
        <v>1397.0427566762248</v>
      </c>
      <c r="AF4732" s="33">
        <f>IFERROR($AA4732/VLOOKUP(CONCATENATE("EUR",C4732),[1]GEINDICE!AR$1:AS$65536,2,0),"")</f>
        <v>589.25844640597188</v>
      </c>
      <c r="AG4732" s="48" t="str">
        <f>VLOOKUP(E4732,[1]Apresentação!AW$1:AX$65536,2,0)</f>
        <v xml:space="preserve">                    9 - LUBRICANTS</v>
      </c>
      <c r="AH4732" s="48" t="str">
        <f t="shared" si="1251"/>
        <v xml:space="preserve">         5701000007 - PHOSPHETAL 2E-H</v>
      </c>
      <c r="AI4732" s="49" t="str">
        <f t="shared" si="1252"/>
        <v xml:space="preserve">     ZC0125 - TERNEC LUBRIFICANTES LTDA</v>
      </c>
      <c r="AJ4732" t="str">
        <f t="shared" si="1253"/>
        <v xml:space="preserve">     93 - RESALES</v>
      </c>
      <c r="AK4732" t="str">
        <f t="shared" si="1254"/>
        <v/>
      </c>
      <c r="AL4732">
        <f t="shared" si="1255"/>
        <v>3</v>
      </c>
      <c r="AM4732" t="str">
        <f t="shared" si="1256"/>
        <v>2025 3</v>
      </c>
      <c r="AN4732" t="str">
        <f t="shared" si="1257"/>
        <v xml:space="preserve">TERNEC </v>
      </c>
    </row>
    <row r="4733" spans="1:40" x14ac:dyDescent="0.35">
      <c r="A4733">
        <v>84218</v>
      </c>
      <c r="B4733" t="s">
        <v>274</v>
      </c>
      <c r="C4733" s="31">
        <v>45943</v>
      </c>
      <c r="D4733" t="s">
        <v>340</v>
      </c>
      <c r="E4733" t="s">
        <v>341</v>
      </c>
      <c r="F4733" t="s">
        <v>532</v>
      </c>
      <c r="G4733" t="s">
        <v>533</v>
      </c>
      <c r="H4733" t="s">
        <v>833</v>
      </c>
      <c r="I4733" t="s">
        <v>834</v>
      </c>
      <c r="J4733">
        <v>180</v>
      </c>
      <c r="K4733">
        <v>10367.280000000001</v>
      </c>
      <c r="L4733">
        <v>4779.5017799999996</v>
      </c>
      <c r="M4733">
        <v>2087.96</v>
      </c>
      <c r="N4733">
        <v>57.596000000000004</v>
      </c>
      <c r="O4733" s="32">
        <f t="shared" si="1241"/>
        <v>8279.32</v>
      </c>
      <c r="P4733" s="32">
        <f t="shared" si="1242"/>
        <v>3499.8182200000001</v>
      </c>
      <c r="Q4733">
        <v>764196</v>
      </c>
      <c r="R4733" t="s">
        <v>281</v>
      </c>
      <c r="S4733" t="s">
        <v>282</v>
      </c>
      <c r="T4733" t="str">
        <f t="shared" si="1243"/>
        <v>VEN</v>
      </c>
      <c r="U4733" t="s">
        <v>283</v>
      </c>
      <c r="V4733" s="33">
        <f t="shared" si="1244"/>
        <v>10367.280000000001</v>
      </c>
      <c r="W4733">
        <f t="shared" si="1245"/>
        <v>180</v>
      </c>
      <c r="X4733" s="33">
        <f t="shared" si="1246"/>
        <v>8279.32</v>
      </c>
      <c r="Y4733" s="33">
        <f t="shared" si="1247"/>
        <v>2087.96</v>
      </c>
      <c r="Z4733" s="45">
        <f t="shared" si="1248"/>
        <v>0.33411060760392308</v>
      </c>
      <c r="AA4733" s="33">
        <f t="shared" si="1249"/>
        <v>3463.8182200000001</v>
      </c>
      <c r="AB4733" s="45">
        <f t="shared" si="1250"/>
        <v>0.41836989269650166</v>
      </c>
      <c r="AC4733" s="33">
        <f>IFERROR($X4733/VLOOKUP(CONCATENATE("USD",C4733),[1]GEINDICE!AR$1:AS$65536,2,0),"")</f>
        <v>1515.5540097750277</v>
      </c>
      <c r="AD4733" s="33">
        <f>IFERROR($AA4733/VLOOKUP(CONCATENATE("USD",C4733),[1]GEINDICE!AR$1:AS$65536,2,0),"")</f>
        <v>634.06216844533117</v>
      </c>
      <c r="AE4733" s="33">
        <f>IFERROR($X4733/VLOOKUP(CONCATENATE("EUR",C4733),[1]GEINDICE!AR$1:AS$65536,2,0),"")</f>
        <v>1309.2110880943721</v>
      </c>
      <c r="AF4733" s="33">
        <f>IFERROR($AA4733/VLOOKUP(CONCATENATE("EUR",C4733),[1]GEINDICE!AR$1:AS$65536,2,0),"")</f>
        <v>547.73450244311266</v>
      </c>
      <c r="AG4733" s="46" t="str">
        <f>VLOOKUP(E4733,[1]Apresentação!AW$1:AX$65536,2,0)</f>
        <v xml:space="preserve">                    9 - LUBRICANTS</v>
      </c>
      <c r="AH4733" s="46" t="str">
        <f t="shared" si="1251"/>
        <v xml:space="preserve">         5701000007 - PHOSPHETAL 2E-H</v>
      </c>
      <c r="AI4733" s="47" t="str">
        <f t="shared" si="1252"/>
        <v xml:space="preserve">     S00009 - LUBRISINT LUBRIFICANTES SINTETICOS ESPECIAIS LTDA</v>
      </c>
      <c r="AJ4733" t="str">
        <f t="shared" si="1253"/>
        <v xml:space="preserve">     93 - RESALES</v>
      </c>
      <c r="AK4733" t="str">
        <f t="shared" si="1254"/>
        <v/>
      </c>
      <c r="AL4733">
        <f t="shared" si="1255"/>
        <v>10</v>
      </c>
      <c r="AM4733" t="str">
        <f t="shared" si="1256"/>
        <v>2025 10</v>
      </c>
      <c r="AN4733" t="str">
        <f t="shared" si="1257"/>
        <v xml:space="preserve">LUBRISINT </v>
      </c>
    </row>
    <row r="4735" spans="1:40" x14ac:dyDescent="0.35">
      <c r="A4735" s="50"/>
      <c r="B4735" s="51"/>
      <c r="C4735" s="52"/>
      <c r="D4735" s="51"/>
      <c r="E4735" s="51"/>
      <c r="F4735" s="51"/>
      <c r="G4735" s="51"/>
      <c r="H4735" s="51"/>
      <c r="I4735" s="51"/>
      <c r="AA4735" s="36"/>
      <c r="AC4735" s="36"/>
      <c r="AE4735" s="36"/>
    </row>
    <row r="4736" spans="1:40" x14ac:dyDescent="0.35">
      <c r="O4736" s="32"/>
      <c r="Z4736" s="45"/>
      <c r="AB4736" s="45"/>
      <c r="AG4736" s="53"/>
      <c r="AH4736" s="48"/>
      <c r="AI4736" s="49"/>
    </row>
    <row r="5202" spans="15:35" x14ac:dyDescent="0.35">
      <c r="O5202" s="32"/>
      <c r="Z5202" s="45"/>
      <c r="AB5202" s="45"/>
      <c r="AG5202" s="48"/>
      <c r="AH5202" s="48"/>
      <c r="AI5202" s="4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AD8-AA5D-4ADA-A86C-28CB00AF398D}">
  <sheetPr>
    <tabColor rgb="FFFFFF00"/>
  </sheetPr>
  <dimension ref="B1:M264"/>
  <sheetViews>
    <sheetView showGridLines="0" zoomScale="70" zoomScaleNormal="7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0" sqref="D10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64.54296875" bestFit="1" customWidth="1"/>
    <col min="4" max="4" width="35.1796875" bestFit="1" customWidth="1"/>
    <col min="5" max="5" width="10.08984375" bestFit="1" customWidth="1"/>
    <col min="6" max="6" width="11.6328125" bestFit="1" customWidth="1"/>
    <col min="7" max="7" width="10.08984375" bestFit="1" customWidth="1"/>
    <col min="8" max="8" width="11.6328125" bestFit="1" customWidth="1"/>
    <col min="9" max="9" width="13.36328125" bestFit="1" customWidth="1"/>
    <col min="10" max="10" width="11.6328125" bestFit="1" customWidth="1"/>
    <col min="11" max="11" width="11.453125" bestFit="1" customWidth="1"/>
    <col min="12" max="12" width="12.81640625" bestFit="1" customWidth="1"/>
    <col min="13" max="13" width="12.90625" bestFit="1" customWidth="1"/>
  </cols>
  <sheetData>
    <row r="1" spans="2:13" ht="35.15" customHeight="1" x14ac:dyDescent="0.85">
      <c r="B1" s="82" t="s">
        <v>1106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3" ht="18.5" x14ac:dyDescent="0.45">
      <c r="B3" s="23" t="s">
        <v>208</v>
      </c>
    </row>
    <row r="5" spans="2:13" x14ac:dyDescent="0.3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</row>
    <row r="6" spans="2:13" x14ac:dyDescent="0.35">
      <c r="B6" s="25" t="s">
        <v>12</v>
      </c>
      <c r="C6" s="25"/>
      <c r="D6" s="25"/>
      <c r="E6" s="26"/>
      <c r="F6" s="27"/>
      <c r="G6" s="27"/>
      <c r="H6" s="27"/>
      <c r="I6" s="28"/>
      <c r="J6" s="27"/>
      <c r="K6" s="29"/>
      <c r="L6" s="27"/>
      <c r="M6" s="27"/>
    </row>
    <row r="7" spans="2:13" x14ac:dyDescent="0.35">
      <c r="B7" s="2" t="s">
        <v>12</v>
      </c>
      <c r="C7" s="83" t="s">
        <v>13</v>
      </c>
      <c r="D7" s="84"/>
      <c r="E7" s="3"/>
      <c r="F7" s="3"/>
      <c r="G7" s="3"/>
      <c r="H7" s="3"/>
      <c r="I7" s="4"/>
      <c r="J7" s="3"/>
      <c r="K7" s="4"/>
      <c r="L7" s="3"/>
      <c r="M7" s="3"/>
    </row>
    <row r="8" spans="2:13" x14ac:dyDescent="0.35">
      <c r="B8" s="5"/>
      <c r="C8" s="5"/>
      <c r="D8" s="5"/>
      <c r="E8" s="6"/>
      <c r="F8" s="6"/>
      <c r="G8" s="6"/>
      <c r="H8" s="6"/>
      <c r="I8" s="7"/>
      <c r="J8" s="6"/>
      <c r="K8" s="7"/>
      <c r="L8" s="6"/>
      <c r="M8" s="6"/>
    </row>
    <row r="9" spans="2:13" x14ac:dyDescent="0.35">
      <c r="B9" s="8"/>
      <c r="C9" s="8"/>
      <c r="D9" s="8"/>
      <c r="E9" s="9"/>
      <c r="F9" s="9"/>
      <c r="G9" s="9"/>
      <c r="H9" s="9"/>
      <c r="I9" s="10"/>
      <c r="J9" s="9"/>
      <c r="K9" s="10"/>
      <c r="L9" s="9"/>
      <c r="M9" s="9"/>
    </row>
    <row r="10" spans="2:13" x14ac:dyDescent="0.35">
      <c r="B10" s="5"/>
      <c r="C10" s="5"/>
      <c r="D10" s="5"/>
      <c r="E10" s="6"/>
      <c r="F10" s="6"/>
      <c r="G10" s="6"/>
      <c r="H10" s="6"/>
      <c r="I10" s="7"/>
      <c r="J10" s="6"/>
      <c r="K10" s="7"/>
      <c r="L10" s="6"/>
      <c r="M10" s="6"/>
    </row>
    <row r="11" spans="2:13" x14ac:dyDescent="0.35">
      <c r="B11" s="8"/>
      <c r="C11" s="8"/>
      <c r="D11" s="8"/>
      <c r="E11" s="9"/>
      <c r="F11" s="9"/>
      <c r="G11" s="9"/>
      <c r="H11" s="9"/>
      <c r="I11" s="10"/>
      <c r="J11" s="9"/>
      <c r="K11" s="10"/>
      <c r="L11" s="9"/>
      <c r="M11" s="9"/>
    </row>
    <row r="12" spans="2:13" x14ac:dyDescent="0.35">
      <c r="B12" s="5"/>
      <c r="C12" s="5"/>
      <c r="D12" s="5"/>
      <c r="E12" s="6"/>
      <c r="F12" s="6"/>
      <c r="G12" s="6"/>
      <c r="H12" s="6"/>
      <c r="I12" s="7"/>
      <c r="J12" s="6"/>
      <c r="K12" s="7"/>
      <c r="L12" s="6"/>
      <c r="M12" s="6"/>
    </row>
    <row r="13" spans="2:13" x14ac:dyDescent="0.35">
      <c r="B13" s="8"/>
      <c r="C13" s="8"/>
      <c r="D13" s="8"/>
      <c r="E13" s="9"/>
      <c r="F13" s="9"/>
      <c r="G13" s="9"/>
      <c r="H13" s="9"/>
      <c r="I13" s="10"/>
      <c r="J13" s="9"/>
      <c r="K13" s="10"/>
      <c r="L13" s="9"/>
      <c r="M13" s="9"/>
    </row>
    <row r="14" spans="2:13" x14ac:dyDescent="0.35">
      <c r="B14" s="5"/>
      <c r="C14" s="5"/>
      <c r="D14" s="5"/>
      <c r="E14" s="6"/>
      <c r="F14" s="6"/>
      <c r="G14" s="6"/>
      <c r="H14" s="6"/>
      <c r="I14" s="7"/>
      <c r="J14" s="6"/>
      <c r="K14" s="7"/>
      <c r="L14" s="6"/>
      <c r="M14" s="6"/>
    </row>
    <row r="15" spans="2:13" x14ac:dyDescent="0.35">
      <c r="B15" s="8"/>
      <c r="C15" s="8"/>
      <c r="D15" s="8"/>
      <c r="E15" s="9"/>
      <c r="F15" s="9"/>
      <c r="G15" s="9"/>
      <c r="H15" s="9"/>
      <c r="I15" s="10"/>
      <c r="J15" s="9"/>
      <c r="K15" s="10"/>
      <c r="L15" s="9"/>
      <c r="M15" s="9"/>
    </row>
    <row r="16" spans="2:13" x14ac:dyDescent="0.35">
      <c r="B16" s="5"/>
      <c r="C16" s="5"/>
      <c r="D16" s="5"/>
      <c r="E16" s="6"/>
      <c r="F16" s="6"/>
      <c r="G16" s="6"/>
      <c r="H16" s="6"/>
      <c r="I16" s="7"/>
      <c r="J16" s="6"/>
      <c r="K16" s="7"/>
      <c r="L16" s="6"/>
      <c r="M16" s="6"/>
    </row>
    <row r="17" spans="2:13" x14ac:dyDescent="0.35">
      <c r="B17" s="8"/>
      <c r="C17" s="8"/>
      <c r="D17" s="8"/>
      <c r="E17" s="9"/>
      <c r="F17" s="9"/>
      <c r="G17" s="9"/>
      <c r="H17" s="9"/>
      <c r="I17" s="10"/>
      <c r="J17" s="9"/>
      <c r="K17" s="10"/>
      <c r="L17" s="9"/>
      <c r="M17" s="9"/>
    </row>
    <row r="18" spans="2:13" x14ac:dyDescent="0.35">
      <c r="B18" s="5"/>
      <c r="C18" s="5"/>
      <c r="D18" s="5"/>
      <c r="E18" s="6"/>
      <c r="F18" s="6"/>
      <c r="G18" s="6"/>
      <c r="H18" s="6"/>
      <c r="I18" s="7"/>
      <c r="J18" s="6"/>
      <c r="K18" s="7"/>
      <c r="L18" s="6"/>
      <c r="M18" s="6"/>
    </row>
    <row r="19" spans="2:13" x14ac:dyDescent="0.35">
      <c r="B19" s="8"/>
      <c r="C19" s="8"/>
      <c r="D19" s="8"/>
      <c r="E19" s="9"/>
      <c r="F19" s="9"/>
      <c r="G19" s="9"/>
      <c r="H19" s="9"/>
      <c r="I19" s="10"/>
      <c r="J19" s="9"/>
      <c r="K19" s="10"/>
      <c r="L19" s="9"/>
      <c r="M19" s="9"/>
    </row>
    <row r="20" spans="2:13" x14ac:dyDescent="0.35">
      <c r="B20" s="5"/>
      <c r="C20" s="5"/>
      <c r="D20" s="5"/>
      <c r="E20" s="6"/>
      <c r="F20" s="6"/>
      <c r="G20" s="6"/>
      <c r="H20" s="6"/>
      <c r="I20" s="7"/>
      <c r="J20" s="6"/>
      <c r="K20" s="7"/>
      <c r="L20" s="6"/>
      <c r="M20" s="6"/>
    </row>
    <row r="21" spans="2:13" x14ac:dyDescent="0.35">
      <c r="B21" s="8"/>
      <c r="C21" s="8"/>
      <c r="D21" s="8"/>
      <c r="E21" s="9"/>
      <c r="F21" s="9"/>
      <c r="G21" s="9"/>
      <c r="H21" s="9"/>
      <c r="I21" s="10"/>
      <c r="J21" s="9"/>
      <c r="K21" s="10"/>
      <c r="L21" s="9"/>
      <c r="M21" s="9"/>
    </row>
    <row r="22" spans="2:13" x14ac:dyDescent="0.35">
      <c r="B22" s="5"/>
      <c r="C22" s="5"/>
      <c r="D22" s="5"/>
      <c r="E22" s="6"/>
      <c r="F22" s="6"/>
      <c r="G22" s="6"/>
      <c r="H22" s="6"/>
      <c r="I22" s="7"/>
      <c r="J22" s="6"/>
      <c r="K22" s="7"/>
      <c r="L22" s="6"/>
      <c r="M22" s="6"/>
    </row>
    <row r="23" spans="2:13" x14ac:dyDescent="0.35">
      <c r="B23" s="8"/>
      <c r="C23" s="8"/>
      <c r="D23" s="8"/>
      <c r="E23" s="9"/>
      <c r="F23" s="9"/>
      <c r="G23" s="9"/>
      <c r="H23" s="9"/>
      <c r="I23" s="10"/>
      <c r="J23" s="9"/>
      <c r="K23" s="10"/>
      <c r="L23" s="9"/>
      <c r="M23" s="9"/>
    </row>
    <row r="24" spans="2:13" x14ac:dyDescent="0.35">
      <c r="B24" s="5"/>
      <c r="C24" s="5"/>
      <c r="D24" s="5"/>
      <c r="E24" s="6"/>
      <c r="F24" s="6"/>
      <c r="G24" s="6"/>
      <c r="H24" s="6"/>
      <c r="I24" s="7"/>
      <c r="J24" s="6"/>
      <c r="K24" s="7"/>
      <c r="L24" s="6"/>
      <c r="M24" s="6"/>
    </row>
    <row r="25" spans="2:13" x14ac:dyDescent="0.35">
      <c r="B25" s="8"/>
      <c r="C25" s="8"/>
      <c r="D25" s="8"/>
      <c r="E25" s="9"/>
      <c r="F25" s="9"/>
      <c r="G25" s="9"/>
      <c r="H25" s="9"/>
      <c r="I25" s="10"/>
      <c r="J25" s="9"/>
      <c r="K25" s="10"/>
      <c r="L25" s="9"/>
      <c r="M25" s="9"/>
    </row>
    <row r="26" spans="2:13" x14ac:dyDescent="0.35">
      <c r="B26" s="5"/>
      <c r="C26" s="5"/>
      <c r="D26" s="5"/>
      <c r="E26" s="6"/>
      <c r="F26" s="6"/>
      <c r="G26" s="6"/>
      <c r="H26" s="6"/>
      <c r="I26" s="7"/>
      <c r="J26" s="6"/>
      <c r="K26" s="7"/>
      <c r="L26" s="6"/>
      <c r="M26" s="6"/>
    </row>
    <row r="27" spans="2:13" x14ac:dyDescent="0.35">
      <c r="B27" s="8"/>
      <c r="C27" s="8"/>
      <c r="D27" s="8"/>
      <c r="E27" s="9"/>
      <c r="F27" s="9"/>
      <c r="G27" s="9"/>
      <c r="H27" s="9"/>
      <c r="I27" s="10"/>
      <c r="J27" s="9"/>
      <c r="K27" s="10"/>
      <c r="L27" s="9"/>
      <c r="M27" s="9"/>
    </row>
    <row r="28" spans="2:13" x14ac:dyDescent="0.35">
      <c r="B28" s="5"/>
      <c r="C28" s="5"/>
      <c r="D28" s="5"/>
      <c r="E28" s="6"/>
      <c r="F28" s="6"/>
      <c r="G28" s="6"/>
      <c r="H28" s="6"/>
      <c r="I28" s="7"/>
      <c r="J28" s="6"/>
      <c r="K28" s="7"/>
      <c r="L28" s="6"/>
      <c r="M28" s="6"/>
    </row>
    <row r="29" spans="2:13" x14ac:dyDescent="0.35">
      <c r="B29" s="8"/>
      <c r="C29" s="8"/>
      <c r="D29" s="8"/>
      <c r="E29" s="9"/>
      <c r="F29" s="9"/>
      <c r="G29" s="9"/>
      <c r="H29" s="9"/>
      <c r="I29" s="10"/>
      <c r="J29" s="9"/>
      <c r="K29" s="10"/>
      <c r="L29" s="9"/>
      <c r="M29" s="9"/>
    </row>
    <row r="30" spans="2:13" x14ac:dyDescent="0.35">
      <c r="B30" s="5"/>
      <c r="C30" s="5"/>
      <c r="D30" s="5"/>
      <c r="E30" s="6"/>
      <c r="F30" s="6"/>
      <c r="G30" s="6"/>
      <c r="H30" s="6"/>
      <c r="I30" s="7"/>
      <c r="J30" s="6"/>
      <c r="K30" s="7"/>
      <c r="L30" s="6"/>
      <c r="M30" s="6"/>
    </row>
    <row r="31" spans="2:13" x14ac:dyDescent="0.35">
      <c r="B31" s="8"/>
      <c r="C31" s="8"/>
      <c r="D31" s="8"/>
      <c r="E31" s="9"/>
      <c r="F31" s="9"/>
      <c r="G31" s="9"/>
      <c r="H31" s="9"/>
      <c r="I31" s="10"/>
      <c r="J31" s="9"/>
      <c r="K31" s="10"/>
      <c r="L31" s="9"/>
      <c r="M31" s="9"/>
    </row>
    <row r="32" spans="2:13" x14ac:dyDescent="0.35">
      <c r="B32" s="5"/>
      <c r="C32" s="5"/>
      <c r="D32" s="5"/>
      <c r="E32" s="6"/>
      <c r="F32" s="6"/>
      <c r="G32" s="6"/>
      <c r="H32" s="6"/>
      <c r="I32" s="7"/>
      <c r="J32" s="6"/>
      <c r="K32" s="7"/>
      <c r="L32" s="6"/>
      <c r="M32" s="6"/>
    </row>
    <row r="33" spans="2:13" x14ac:dyDescent="0.35">
      <c r="B33" s="8"/>
      <c r="C33" s="8"/>
      <c r="D33" s="8"/>
      <c r="E33" s="9"/>
      <c r="F33" s="9"/>
      <c r="G33" s="9"/>
      <c r="H33" s="9"/>
      <c r="I33" s="10"/>
      <c r="J33" s="9"/>
      <c r="K33" s="10"/>
      <c r="L33" s="9"/>
      <c r="M33" s="9"/>
    </row>
    <row r="34" spans="2:13" x14ac:dyDescent="0.35">
      <c r="B34" s="5"/>
      <c r="C34" s="5"/>
      <c r="D34" s="5"/>
      <c r="E34" s="6"/>
      <c r="F34" s="6"/>
      <c r="G34" s="6"/>
      <c r="H34" s="6"/>
      <c r="I34" s="7"/>
      <c r="J34" s="6"/>
      <c r="K34" s="7"/>
      <c r="L34" s="6"/>
      <c r="M34" s="6"/>
    </row>
    <row r="35" spans="2:13" x14ac:dyDescent="0.35">
      <c r="B35" s="8"/>
      <c r="C35" s="8"/>
      <c r="D35" s="8"/>
      <c r="E35" s="9"/>
      <c r="F35" s="9"/>
      <c r="G35" s="9"/>
      <c r="H35" s="9"/>
      <c r="I35" s="10"/>
      <c r="J35" s="9"/>
      <c r="K35" s="10"/>
      <c r="L35" s="9"/>
      <c r="M35" s="9"/>
    </row>
    <row r="36" spans="2:13" x14ac:dyDescent="0.35">
      <c r="B36" s="5"/>
      <c r="C36" s="5"/>
      <c r="D36" s="5"/>
      <c r="E36" s="6"/>
      <c r="F36" s="6"/>
      <c r="G36" s="6"/>
      <c r="H36" s="6"/>
      <c r="I36" s="7"/>
      <c r="J36" s="6"/>
      <c r="K36" s="7"/>
      <c r="L36" s="6"/>
      <c r="M36" s="6"/>
    </row>
    <row r="37" spans="2:13" x14ac:dyDescent="0.35">
      <c r="B37" s="8"/>
      <c r="C37" s="8"/>
      <c r="D37" s="8"/>
      <c r="E37" s="9"/>
      <c r="F37" s="9"/>
      <c r="G37" s="9"/>
      <c r="H37" s="9"/>
      <c r="I37" s="10"/>
      <c r="J37" s="9"/>
      <c r="K37" s="10"/>
      <c r="L37" s="9"/>
      <c r="M37" s="9"/>
    </row>
    <row r="38" spans="2:13" x14ac:dyDescent="0.35">
      <c r="B38" s="5"/>
      <c r="C38" s="5"/>
      <c r="D38" s="5"/>
      <c r="E38" s="6"/>
      <c r="F38" s="6"/>
      <c r="G38" s="6"/>
      <c r="H38" s="6"/>
      <c r="I38" s="7"/>
      <c r="J38" s="6"/>
      <c r="K38" s="7"/>
      <c r="L38" s="6"/>
      <c r="M38" s="6"/>
    </row>
    <row r="39" spans="2:13" x14ac:dyDescent="0.35">
      <c r="B39" s="8"/>
      <c r="C39" s="8"/>
      <c r="D39" s="8"/>
      <c r="E39" s="9"/>
      <c r="F39" s="9"/>
      <c r="G39" s="9"/>
      <c r="H39" s="9"/>
      <c r="I39" s="10"/>
      <c r="J39" s="9"/>
      <c r="K39" s="10"/>
      <c r="L39" s="9"/>
      <c r="M39" s="9"/>
    </row>
    <row r="40" spans="2:13" x14ac:dyDescent="0.35">
      <c r="B40" s="5"/>
      <c r="C40" s="5"/>
      <c r="D40" s="5"/>
      <c r="E40" s="6"/>
      <c r="F40" s="6"/>
      <c r="G40" s="6"/>
      <c r="H40" s="6"/>
      <c r="I40" s="7"/>
      <c r="J40" s="6"/>
      <c r="K40" s="7"/>
      <c r="L40" s="6"/>
      <c r="M40" s="6"/>
    </row>
    <row r="41" spans="2:13" x14ac:dyDescent="0.35">
      <c r="B41" s="8"/>
      <c r="C41" s="8"/>
      <c r="D41" s="8"/>
      <c r="E41" s="9"/>
      <c r="F41" s="9"/>
      <c r="G41" s="9"/>
      <c r="H41" s="9"/>
      <c r="I41" s="10"/>
      <c r="J41" s="9"/>
      <c r="K41" s="10"/>
      <c r="L41" s="9"/>
      <c r="M41" s="9"/>
    </row>
    <row r="42" spans="2:13" x14ac:dyDescent="0.35">
      <c r="B42" s="5"/>
      <c r="C42" s="5"/>
      <c r="D42" s="5"/>
      <c r="E42" s="6"/>
      <c r="F42" s="6"/>
      <c r="G42" s="6"/>
      <c r="H42" s="6"/>
      <c r="I42" s="7"/>
      <c r="J42" s="6"/>
      <c r="K42" s="7"/>
      <c r="L42" s="6"/>
      <c r="M42" s="6"/>
    </row>
    <row r="43" spans="2:13" x14ac:dyDescent="0.35">
      <c r="B43" s="8"/>
      <c r="C43" s="8"/>
      <c r="D43" s="8"/>
      <c r="E43" s="9"/>
      <c r="F43" s="9"/>
      <c r="G43" s="9"/>
      <c r="H43" s="9"/>
      <c r="I43" s="10"/>
      <c r="J43" s="9"/>
      <c r="K43" s="10"/>
      <c r="L43" s="9"/>
      <c r="M43" s="9"/>
    </row>
    <row r="44" spans="2:13" x14ac:dyDescent="0.35">
      <c r="B44" s="5"/>
      <c r="C44" s="5"/>
      <c r="D44" s="5"/>
      <c r="E44" s="6"/>
      <c r="F44" s="6"/>
      <c r="G44" s="6"/>
      <c r="H44" s="6"/>
      <c r="I44" s="7"/>
      <c r="J44" s="6"/>
      <c r="K44" s="7"/>
      <c r="L44" s="6"/>
      <c r="M44" s="6"/>
    </row>
    <row r="45" spans="2:13" x14ac:dyDescent="0.35">
      <c r="B45" s="8"/>
      <c r="C45" s="8"/>
      <c r="D45" s="8"/>
      <c r="E45" s="9"/>
      <c r="F45" s="9"/>
      <c r="G45" s="9"/>
      <c r="H45" s="9"/>
      <c r="I45" s="10"/>
      <c r="J45" s="9"/>
      <c r="K45" s="10"/>
      <c r="L45" s="9"/>
      <c r="M45" s="9"/>
    </row>
    <row r="46" spans="2:13" x14ac:dyDescent="0.35">
      <c r="B46" s="5"/>
      <c r="C46" s="5"/>
      <c r="D46" s="5"/>
      <c r="E46" s="6"/>
      <c r="F46" s="6"/>
      <c r="G46" s="6"/>
      <c r="H46" s="6"/>
      <c r="I46" s="7"/>
      <c r="J46" s="6"/>
      <c r="K46" s="7"/>
      <c r="L46" s="6"/>
      <c r="M46" s="6"/>
    </row>
    <row r="47" spans="2:13" x14ac:dyDescent="0.35">
      <c r="B47" s="8"/>
      <c r="C47" s="8"/>
      <c r="D47" s="8"/>
      <c r="E47" s="9"/>
      <c r="F47" s="9"/>
      <c r="G47" s="9"/>
      <c r="H47" s="9"/>
      <c r="I47" s="10"/>
      <c r="J47" s="9"/>
      <c r="K47" s="10"/>
      <c r="L47" s="9"/>
      <c r="M47" s="9"/>
    </row>
    <row r="48" spans="2:13" x14ac:dyDescent="0.35">
      <c r="B48" s="5"/>
      <c r="C48" s="5"/>
      <c r="D48" s="5"/>
      <c r="E48" s="6"/>
      <c r="F48" s="6"/>
      <c r="G48" s="6"/>
      <c r="H48" s="6"/>
      <c r="I48" s="7"/>
      <c r="J48" s="6"/>
      <c r="K48" s="7"/>
      <c r="L48" s="6"/>
      <c r="M48" s="6"/>
    </row>
    <row r="49" spans="2:13" x14ac:dyDescent="0.35">
      <c r="B49" s="8"/>
      <c r="C49" s="8"/>
      <c r="D49" s="8"/>
      <c r="E49" s="9"/>
      <c r="F49" s="9"/>
      <c r="G49" s="9"/>
      <c r="H49" s="9"/>
      <c r="I49" s="10"/>
      <c r="J49" s="9"/>
      <c r="K49" s="10"/>
      <c r="L49" s="9"/>
      <c r="M49" s="9"/>
    </row>
    <row r="50" spans="2:13" x14ac:dyDescent="0.35">
      <c r="B50" s="5"/>
      <c r="C50" s="5"/>
      <c r="D50" s="5"/>
      <c r="E50" s="6"/>
      <c r="F50" s="6"/>
      <c r="G50" s="6"/>
      <c r="H50" s="6"/>
      <c r="I50" s="7"/>
      <c r="J50" s="6"/>
      <c r="K50" s="7"/>
      <c r="L50" s="6"/>
      <c r="M50" s="6"/>
    </row>
    <row r="51" spans="2:13" x14ac:dyDescent="0.35">
      <c r="B51" s="8"/>
      <c r="C51" s="8"/>
      <c r="D51" s="8"/>
      <c r="E51" s="9"/>
      <c r="F51" s="9"/>
      <c r="G51" s="9"/>
      <c r="H51" s="9"/>
      <c r="I51" s="10"/>
      <c r="J51" s="9"/>
      <c r="K51" s="10"/>
      <c r="L51" s="9"/>
      <c r="M51" s="9"/>
    </row>
    <row r="52" spans="2:13" x14ac:dyDescent="0.35">
      <c r="B52" s="5"/>
      <c r="C52" s="5"/>
      <c r="D52" s="5"/>
      <c r="E52" s="6"/>
      <c r="F52" s="6"/>
      <c r="G52" s="6"/>
      <c r="H52" s="6"/>
      <c r="I52" s="7"/>
      <c r="J52" s="6"/>
      <c r="K52" s="7"/>
      <c r="L52" s="6"/>
      <c r="M52" s="6"/>
    </row>
    <row r="53" spans="2:13" x14ac:dyDescent="0.35">
      <c r="B53" s="8"/>
      <c r="C53" s="8"/>
      <c r="D53" s="8"/>
      <c r="E53" s="9"/>
      <c r="F53" s="9"/>
      <c r="G53" s="9"/>
      <c r="H53" s="9"/>
      <c r="I53" s="10"/>
      <c r="J53" s="9"/>
      <c r="K53" s="10"/>
      <c r="L53" s="9"/>
      <c r="M53" s="9"/>
    </row>
    <row r="54" spans="2:13" x14ac:dyDescent="0.35">
      <c r="B54" s="5"/>
      <c r="C54" s="5"/>
      <c r="D54" s="5"/>
      <c r="E54" s="6"/>
      <c r="F54" s="6"/>
      <c r="G54" s="6"/>
      <c r="H54" s="6"/>
      <c r="I54" s="7"/>
      <c r="J54" s="6"/>
      <c r="K54" s="7"/>
      <c r="L54" s="6"/>
      <c r="M54" s="6"/>
    </row>
    <row r="55" spans="2:13" x14ac:dyDescent="0.35">
      <c r="B55" s="8"/>
      <c r="C55" s="8"/>
      <c r="D55" s="8"/>
      <c r="E55" s="9"/>
      <c r="F55" s="9"/>
      <c r="G55" s="9"/>
      <c r="H55" s="9"/>
      <c r="I55" s="10"/>
      <c r="J55" s="9"/>
      <c r="K55" s="10"/>
      <c r="L55" s="9"/>
      <c r="M55" s="9"/>
    </row>
    <row r="56" spans="2:13" x14ac:dyDescent="0.35">
      <c r="B56" s="5"/>
      <c r="C56" s="5"/>
      <c r="D56" s="5"/>
      <c r="E56" s="6"/>
      <c r="F56" s="6"/>
      <c r="G56" s="6"/>
      <c r="H56" s="6"/>
      <c r="I56" s="7"/>
      <c r="J56" s="6"/>
      <c r="K56" s="7"/>
      <c r="L56" s="6"/>
      <c r="M56" s="6"/>
    </row>
    <row r="57" spans="2:13" x14ac:dyDescent="0.35">
      <c r="B57" s="8"/>
      <c r="C57" s="8"/>
      <c r="D57" s="8"/>
      <c r="E57" s="9"/>
      <c r="F57" s="9"/>
      <c r="G57" s="9"/>
      <c r="H57" s="9"/>
      <c r="I57" s="10"/>
      <c r="J57" s="9"/>
      <c r="K57" s="10"/>
      <c r="L57" s="9"/>
      <c r="M57" s="9"/>
    </row>
    <row r="58" spans="2:13" x14ac:dyDescent="0.35">
      <c r="B58" s="5"/>
      <c r="C58" s="5"/>
      <c r="D58" s="5"/>
      <c r="E58" s="6"/>
      <c r="F58" s="6"/>
      <c r="G58" s="6"/>
      <c r="H58" s="6"/>
      <c r="I58" s="7"/>
      <c r="J58" s="6"/>
      <c r="K58" s="7"/>
      <c r="L58" s="6"/>
      <c r="M58" s="6"/>
    </row>
    <row r="59" spans="2:13" x14ac:dyDescent="0.35">
      <c r="B59" s="8"/>
      <c r="C59" s="8"/>
      <c r="D59" s="8"/>
      <c r="E59" s="9"/>
      <c r="F59" s="9"/>
      <c r="G59" s="9"/>
      <c r="H59" s="9"/>
      <c r="I59" s="10"/>
      <c r="J59" s="9"/>
      <c r="K59" s="10"/>
      <c r="L59" s="9"/>
      <c r="M59" s="9"/>
    </row>
    <row r="60" spans="2:13" x14ac:dyDescent="0.35">
      <c r="B60" s="5"/>
      <c r="C60" s="5"/>
      <c r="D60" s="5"/>
      <c r="E60" s="6"/>
      <c r="F60" s="6"/>
      <c r="G60" s="6"/>
      <c r="H60" s="6"/>
      <c r="I60" s="7"/>
      <c r="J60" s="6"/>
      <c r="K60" s="7"/>
      <c r="L60" s="6"/>
      <c r="M60" s="6"/>
    </row>
    <row r="61" spans="2:13" x14ac:dyDescent="0.35">
      <c r="B61" s="8"/>
      <c r="C61" s="8"/>
      <c r="D61" s="8"/>
      <c r="E61" s="9"/>
      <c r="F61" s="9"/>
      <c r="G61" s="9"/>
      <c r="H61" s="9"/>
      <c r="I61" s="10"/>
      <c r="J61" s="9"/>
      <c r="K61" s="10"/>
      <c r="L61" s="9"/>
      <c r="M61" s="9"/>
    </row>
    <row r="62" spans="2:13" x14ac:dyDescent="0.35">
      <c r="B62" s="5"/>
      <c r="C62" s="5"/>
      <c r="D62" s="5"/>
      <c r="E62" s="6"/>
      <c r="F62" s="6"/>
      <c r="G62" s="6"/>
      <c r="H62" s="6"/>
      <c r="I62" s="7"/>
      <c r="J62" s="6"/>
      <c r="K62" s="7"/>
      <c r="L62" s="6"/>
      <c r="M62" s="6"/>
    </row>
    <row r="63" spans="2:13" x14ac:dyDescent="0.35">
      <c r="B63" s="8"/>
      <c r="C63" s="8"/>
      <c r="D63" s="8"/>
      <c r="E63" s="9"/>
      <c r="F63" s="9"/>
      <c r="G63" s="9"/>
      <c r="H63" s="9"/>
      <c r="I63" s="10"/>
      <c r="J63" s="9"/>
      <c r="K63" s="10"/>
      <c r="L63" s="9"/>
      <c r="M63" s="9"/>
    </row>
    <row r="64" spans="2:13" x14ac:dyDescent="0.35">
      <c r="B64" s="5"/>
      <c r="C64" s="5"/>
      <c r="D64" s="5"/>
      <c r="E64" s="6"/>
      <c r="F64" s="6"/>
      <c r="G64" s="6"/>
      <c r="H64" s="6"/>
      <c r="I64" s="7"/>
      <c r="J64" s="6"/>
      <c r="K64" s="7"/>
      <c r="L64" s="6"/>
      <c r="M64" s="6"/>
    </row>
    <row r="65" spans="2:13" x14ac:dyDescent="0.35">
      <c r="B65" s="8"/>
      <c r="C65" s="8"/>
      <c r="D65" s="8"/>
      <c r="E65" s="9"/>
      <c r="F65" s="9"/>
      <c r="G65" s="9"/>
      <c r="H65" s="9"/>
      <c r="I65" s="10"/>
      <c r="J65" s="9"/>
      <c r="K65" s="10"/>
      <c r="L65" s="9"/>
      <c r="M65" s="9"/>
    </row>
    <row r="66" spans="2:13" x14ac:dyDescent="0.35">
      <c r="B66" s="5"/>
      <c r="C66" s="5"/>
      <c r="D66" s="5"/>
      <c r="E66" s="6"/>
      <c r="F66" s="6"/>
      <c r="G66" s="6"/>
      <c r="H66" s="6"/>
      <c r="I66" s="7"/>
      <c r="J66" s="6"/>
      <c r="K66" s="7"/>
      <c r="L66" s="6"/>
      <c r="M66" s="6"/>
    </row>
    <row r="67" spans="2:13" x14ac:dyDescent="0.35">
      <c r="B67" s="8"/>
      <c r="C67" s="8"/>
      <c r="D67" s="8"/>
      <c r="E67" s="9"/>
      <c r="F67" s="9"/>
      <c r="G67" s="9"/>
      <c r="H67" s="9"/>
      <c r="I67" s="10"/>
      <c r="J67" s="9"/>
      <c r="K67" s="10"/>
      <c r="L67" s="9"/>
      <c r="M67" s="9"/>
    </row>
    <row r="68" spans="2:13" x14ac:dyDescent="0.35">
      <c r="B68" s="5"/>
      <c r="C68" s="5"/>
      <c r="D68" s="5"/>
      <c r="E68" s="6"/>
      <c r="F68" s="6"/>
      <c r="G68" s="6"/>
      <c r="H68" s="6"/>
      <c r="I68" s="7"/>
      <c r="J68" s="6"/>
      <c r="K68" s="7"/>
      <c r="L68" s="6"/>
      <c r="M68" s="6"/>
    </row>
    <row r="69" spans="2:13" x14ac:dyDescent="0.35">
      <c r="B69" s="8"/>
      <c r="C69" s="8"/>
      <c r="D69" s="8"/>
      <c r="E69" s="9"/>
      <c r="F69" s="9"/>
      <c r="G69" s="9"/>
      <c r="H69" s="9"/>
      <c r="I69" s="10"/>
      <c r="J69" s="9"/>
      <c r="K69" s="10"/>
      <c r="L69" s="9"/>
      <c r="M69" s="9"/>
    </row>
    <row r="70" spans="2:13" x14ac:dyDescent="0.35">
      <c r="B70" s="5"/>
      <c r="C70" s="5"/>
      <c r="D70" s="5"/>
      <c r="E70" s="6"/>
      <c r="F70" s="6"/>
      <c r="G70" s="6"/>
      <c r="H70" s="6"/>
      <c r="I70" s="7"/>
      <c r="J70" s="6"/>
      <c r="K70" s="7"/>
      <c r="L70" s="6"/>
      <c r="M70" s="6"/>
    </row>
    <row r="71" spans="2:13" x14ac:dyDescent="0.35">
      <c r="B71" s="8"/>
      <c r="C71" s="8"/>
      <c r="D71" s="8"/>
      <c r="E71" s="9"/>
      <c r="F71" s="9"/>
      <c r="G71" s="9"/>
      <c r="H71" s="9"/>
      <c r="I71" s="10"/>
      <c r="J71" s="9"/>
      <c r="K71" s="10"/>
      <c r="L71" s="9"/>
      <c r="M71" s="9"/>
    </row>
    <row r="72" spans="2:13" x14ac:dyDescent="0.35">
      <c r="B72" s="5"/>
      <c r="C72" s="5"/>
      <c r="D72" s="5"/>
      <c r="E72" s="6"/>
      <c r="F72" s="6"/>
      <c r="G72" s="6"/>
      <c r="H72" s="6"/>
      <c r="I72" s="7"/>
      <c r="J72" s="6"/>
      <c r="K72" s="7"/>
      <c r="L72" s="6"/>
      <c r="M72" s="6"/>
    </row>
    <row r="73" spans="2:13" x14ac:dyDescent="0.35">
      <c r="B73" s="8"/>
      <c r="C73" s="8"/>
      <c r="D73" s="8"/>
      <c r="E73" s="9"/>
      <c r="F73" s="9"/>
      <c r="G73" s="9"/>
      <c r="H73" s="9"/>
      <c r="I73" s="10"/>
      <c r="J73" s="9"/>
      <c r="K73" s="10"/>
      <c r="L73" s="9"/>
      <c r="M73" s="9"/>
    </row>
    <row r="74" spans="2:13" x14ac:dyDescent="0.35">
      <c r="B74" s="5"/>
      <c r="C74" s="5"/>
      <c r="D74" s="5"/>
      <c r="E74" s="6"/>
      <c r="F74" s="6"/>
      <c r="G74" s="6"/>
      <c r="H74" s="6"/>
      <c r="I74" s="7"/>
      <c r="J74" s="6"/>
      <c r="K74" s="7"/>
      <c r="L74" s="6"/>
      <c r="M74" s="6"/>
    </row>
    <row r="75" spans="2:13" x14ac:dyDescent="0.35">
      <c r="B75" s="8"/>
      <c r="C75" s="8"/>
      <c r="D75" s="8"/>
      <c r="E75" s="9"/>
      <c r="F75" s="9"/>
      <c r="G75" s="9"/>
      <c r="H75" s="9"/>
      <c r="I75" s="10"/>
      <c r="J75" s="9"/>
      <c r="K75" s="10"/>
      <c r="L75" s="9"/>
      <c r="M75" s="9"/>
    </row>
    <row r="76" spans="2:13" x14ac:dyDescent="0.35">
      <c r="B76" s="5"/>
      <c r="C76" s="5"/>
      <c r="D76" s="5"/>
      <c r="E76" s="6"/>
      <c r="F76" s="6"/>
      <c r="G76" s="6"/>
      <c r="H76" s="6"/>
      <c r="I76" s="7"/>
      <c r="J76" s="6"/>
      <c r="K76" s="7"/>
      <c r="L76" s="6"/>
      <c r="M76" s="6"/>
    </row>
    <row r="77" spans="2:13" x14ac:dyDescent="0.35">
      <c r="B77" s="8"/>
      <c r="C77" s="8"/>
      <c r="D77" s="8"/>
      <c r="E77" s="9"/>
      <c r="F77" s="9"/>
      <c r="G77" s="9"/>
      <c r="H77" s="9"/>
      <c r="I77" s="10"/>
      <c r="J77" s="9"/>
      <c r="K77" s="10"/>
      <c r="L77" s="9"/>
      <c r="M77" s="9"/>
    </row>
    <row r="78" spans="2:13" x14ac:dyDescent="0.35">
      <c r="B78" s="5"/>
      <c r="C78" s="5"/>
      <c r="D78" s="5"/>
      <c r="E78" s="6"/>
      <c r="F78" s="6"/>
      <c r="G78" s="6"/>
      <c r="H78" s="6"/>
      <c r="I78" s="7"/>
      <c r="J78" s="6"/>
      <c r="K78" s="7"/>
      <c r="L78" s="6"/>
      <c r="M78" s="6"/>
    </row>
    <row r="79" spans="2:13" x14ac:dyDescent="0.35">
      <c r="B79" s="8"/>
      <c r="C79" s="8"/>
      <c r="D79" s="8"/>
      <c r="E79" s="9"/>
      <c r="F79" s="9"/>
      <c r="G79" s="9"/>
      <c r="H79" s="9"/>
      <c r="I79" s="10"/>
      <c r="J79" s="9"/>
      <c r="K79" s="10"/>
      <c r="L79" s="9"/>
      <c r="M79" s="9"/>
    </row>
    <row r="80" spans="2:13" x14ac:dyDescent="0.35">
      <c r="B80" s="5"/>
      <c r="C80" s="5"/>
      <c r="D80" s="5"/>
      <c r="E80" s="6"/>
      <c r="F80" s="6"/>
      <c r="G80" s="6"/>
      <c r="H80" s="6"/>
      <c r="I80" s="7"/>
      <c r="J80" s="6"/>
      <c r="K80" s="7"/>
      <c r="L80" s="6"/>
      <c r="M80" s="6"/>
    </row>
    <row r="81" spans="2:13" x14ac:dyDescent="0.35">
      <c r="B81" s="8"/>
      <c r="C81" s="8"/>
      <c r="D81" s="8"/>
      <c r="E81" s="9"/>
      <c r="F81" s="9"/>
      <c r="G81" s="9"/>
      <c r="H81" s="9"/>
      <c r="I81" s="10"/>
      <c r="J81" s="9"/>
      <c r="K81" s="10"/>
      <c r="L81" s="9"/>
      <c r="M81" s="9"/>
    </row>
    <row r="82" spans="2:13" x14ac:dyDescent="0.35">
      <c r="B82" s="5"/>
      <c r="C82" s="5"/>
      <c r="D82" s="5"/>
      <c r="E82" s="6"/>
      <c r="F82" s="6"/>
      <c r="G82" s="6"/>
      <c r="H82" s="6"/>
      <c r="I82" s="7"/>
      <c r="J82" s="6"/>
      <c r="K82" s="7"/>
      <c r="L82" s="6"/>
      <c r="M82" s="6"/>
    </row>
    <row r="83" spans="2:13" x14ac:dyDescent="0.35">
      <c r="B83" s="8"/>
      <c r="C83" s="8"/>
      <c r="D83" s="8"/>
      <c r="E83" s="9"/>
      <c r="F83" s="9"/>
      <c r="G83" s="9"/>
      <c r="H83" s="9"/>
      <c r="I83" s="10"/>
      <c r="J83" s="9"/>
      <c r="K83" s="10"/>
      <c r="L83" s="9"/>
      <c r="M83" s="9"/>
    </row>
    <row r="84" spans="2:13" x14ac:dyDescent="0.35">
      <c r="B84" s="5"/>
      <c r="C84" s="5"/>
      <c r="D84" s="5"/>
      <c r="E84" s="6"/>
      <c r="F84" s="6"/>
      <c r="G84" s="6"/>
      <c r="H84" s="6"/>
      <c r="I84" s="7"/>
      <c r="J84" s="6"/>
      <c r="K84" s="7"/>
      <c r="L84" s="6"/>
      <c r="M84" s="6"/>
    </row>
    <row r="85" spans="2:13" x14ac:dyDescent="0.35">
      <c r="B85" s="8"/>
      <c r="C85" s="8"/>
      <c r="D85" s="8"/>
      <c r="E85" s="9"/>
      <c r="F85" s="9"/>
      <c r="G85" s="9"/>
      <c r="H85" s="9"/>
      <c r="I85" s="10"/>
      <c r="J85" s="9"/>
      <c r="K85" s="10"/>
      <c r="L85" s="9"/>
      <c r="M85" s="9"/>
    </row>
    <row r="86" spans="2:13" x14ac:dyDescent="0.35">
      <c r="B86" s="5"/>
      <c r="C86" s="5"/>
      <c r="D86" s="5"/>
      <c r="E86" s="6"/>
      <c r="F86" s="6"/>
      <c r="G86" s="6"/>
      <c r="H86" s="6"/>
      <c r="I86" s="7"/>
      <c r="J86" s="6"/>
      <c r="K86" s="7"/>
      <c r="L86" s="6"/>
      <c r="M86" s="6"/>
    </row>
    <row r="87" spans="2:13" x14ac:dyDescent="0.35">
      <c r="B87" s="8"/>
      <c r="C87" s="8"/>
      <c r="D87" s="8"/>
      <c r="E87" s="9"/>
      <c r="F87" s="9"/>
      <c r="G87" s="9"/>
      <c r="H87" s="9"/>
      <c r="I87" s="10"/>
      <c r="J87" s="9"/>
      <c r="K87" s="10"/>
      <c r="L87" s="9"/>
      <c r="M87" s="9"/>
    </row>
    <row r="88" spans="2:13" x14ac:dyDescent="0.35">
      <c r="B88" s="5"/>
      <c r="C88" s="5"/>
      <c r="D88" s="5"/>
      <c r="E88" s="6"/>
      <c r="F88" s="6"/>
      <c r="G88" s="6"/>
      <c r="H88" s="6"/>
      <c r="I88" s="7"/>
      <c r="J88" s="6"/>
      <c r="K88" s="7"/>
      <c r="L88" s="6"/>
      <c r="M88" s="6"/>
    </row>
    <row r="89" spans="2:13" x14ac:dyDescent="0.35">
      <c r="B89" s="8"/>
      <c r="C89" s="8"/>
      <c r="D89" s="8"/>
      <c r="E89" s="9"/>
      <c r="F89" s="9"/>
      <c r="G89" s="9"/>
      <c r="H89" s="9"/>
      <c r="I89" s="10"/>
      <c r="J89" s="9"/>
      <c r="K89" s="10"/>
      <c r="L89" s="9"/>
      <c r="M89" s="9"/>
    </row>
    <row r="90" spans="2:13" x14ac:dyDescent="0.35">
      <c r="B90" s="5"/>
      <c r="C90" s="5"/>
      <c r="D90" s="5"/>
      <c r="E90" s="6"/>
      <c r="F90" s="6"/>
      <c r="G90" s="6"/>
      <c r="H90" s="6"/>
      <c r="I90" s="7"/>
      <c r="J90" s="6"/>
      <c r="K90" s="7"/>
      <c r="L90" s="6"/>
      <c r="M90" s="6"/>
    </row>
    <row r="91" spans="2:13" x14ac:dyDescent="0.35">
      <c r="B91" s="8"/>
      <c r="C91" s="8"/>
      <c r="D91" s="8"/>
      <c r="E91" s="9"/>
      <c r="F91" s="9"/>
      <c r="G91" s="9"/>
      <c r="H91" s="9"/>
      <c r="I91" s="10"/>
      <c r="J91" s="9"/>
      <c r="K91" s="10"/>
      <c r="L91" s="9"/>
      <c r="M91" s="9"/>
    </row>
    <row r="92" spans="2:13" x14ac:dyDescent="0.35">
      <c r="B92" s="5"/>
      <c r="C92" s="5"/>
      <c r="D92" s="5"/>
      <c r="E92" s="6"/>
      <c r="F92" s="6"/>
      <c r="G92" s="6"/>
      <c r="H92" s="6"/>
      <c r="I92" s="7"/>
      <c r="J92" s="6"/>
      <c r="K92" s="7"/>
      <c r="L92" s="6"/>
      <c r="M92" s="6"/>
    </row>
    <row r="93" spans="2:13" x14ac:dyDescent="0.35">
      <c r="B93" s="8"/>
      <c r="C93" s="8"/>
      <c r="D93" s="8"/>
      <c r="E93" s="9"/>
      <c r="F93" s="9"/>
      <c r="G93" s="9"/>
      <c r="H93" s="9"/>
      <c r="I93" s="10"/>
      <c r="J93" s="9"/>
      <c r="K93" s="10"/>
      <c r="L93" s="9"/>
      <c r="M93" s="9"/>
    </row>
    <row r="94" spans="2:13" x14ac:dyDescent="0.35">
      <c r="B94" s="5"/>
      <c r="C94" s="5"/>
      <c r="D94" s="5"/>
      <c r="E94" s="6"/>
      <c r="F94" s="6"/>
      <c r="G94" s="6"/>
      <c r="H94" s="6"/>
      <c r="I94" s="7"/>
      <c r="J94" s="6"/>
      <c r="K94" s="7"/>
      <c r="L94" s="6"/>
      <c r="M94" s="6"/>
    </row>
    <row r="95" spans="2:13" x14ac:dyDescent="0.35">
      <c r="B95" s="8"/>
      <c r="C95" s="8"/>
      <c r="D95" s="8"/>
      <c r="E95" s="9"/>
      <c r="F95" s="9"/>
      <c r="G95" s="9"/>
      <c r="H95" s="9"/>
      <c r="I95" s="10"/>
      <c r="J95" s="9"/>
      <c r="K95" s="10"/>
      <c r="L95" s="9"/>
      <c r="M95" s="9"/>
    </row>
    <row r="96" spans="2:13" x14ac:dyDescent="0.35">
      <c r="B96" s="5"/>
      <c r="C96" s="5"/>
      <c r="D96" s="5"/>
      <c r="E96" s="6"/>
      <c r="F96" s="6"/>
      <c r="G96" s="6"/>
      <c r="H96" s="6"/>
      <c r="I96" s="7"/>
      <c r="J96" s="6"/>
      <c r="K96" s="7"/>
      <c r="L96" s="6"/>
      <c r="M96" s="6"/>
    </row>
    <row r="97" spans="2:13" x14ac:dyDescent="0.35">
      <c r="B97" s="8"/>
      <c r="C97" s="8"/>
      <c r="D97" s="8"/>
      <c r="E97" s="9"/>
      <c r="F97" s="9"/>
      <c r="G97" s="9"/>
      <c r="H97" s="9"/>
      <c r="I97" s="10"/>
      <c r="J97" s="9"/>
      <c r="K97" s="10"/>
      <c r="L97" s="9"/>
      <c r="M97" s="9"/>
    </row>
    <row r="98" spans="2:13" x14ac:dyDescent="0.35">
      <c r="B98" s="5"/>
      <c r="C98" s="5"/>
      <c r="D98" s="5"/>
      <c r="E98" s="6"/>
      <c r="F98" s="6"/>
      <c r="G98" s="6"/>
      <c r="H98" s="6"/>
      <c r="I98" s="7"/>
      <c r="J98" s="6"/>
      <c r="K98" s="7"/>
      <c r="L98" s="6"/>
      <c r="M98" s="6"/>
    </row>
    <row r="99" spans="2:13" x14ac:dyDescent="0.35">
      <c r="B99" s="8"/>
      <c r="C99" s="8"/>
      <c r="D99" s="8"/>
      <c r="E99" s="9"/>
      <c r="F99" s="9"/>
      <c r="G99" s="9"/>
      <c r="H99" s="9"/>
      <c r="I99" s="10"/>
      <c r="J99" s="9"/>
      <c r="K99" s="10"/>
      <c r="L99" s="9"/>
      <c r="M99" s="9"/>
    </row>
    <row r="100" spans="2:13" x14ac:dyDescent="0.35">
      <c r="B100" s="5"/>
      <c r="C100" s="5"/>
      <c r="D100" s="5"/>
      <c r="E100" s="6"/>
      <c r="F100" s="6"/>
      <c r="G100" s="6"/>
      <c r="H100" s="6"/>
      <c r="I100" s="7"/>
      <c r="J100" s="6"/>
      <c r="K100" s="7"/>
      <c r="L100" s="6"/>
      <c r="M100" s="6"/>
    </row>
    <row r="101" spans="2:13" x14ac:dyDescent="0.35">
      <c r="B101" s="8"/>
      <c r="C101" s="8"/>
      <c r="D101" s="8"/>
      <c r="E101" s="9"/>
      <c r="F101" s="9"/>
      <c r="G101" s="9"/>
      <c r="H101" s="9"/>
      <c r="I101" s="10"/>
      <c r="J101" s="9"/>
      <c r="K101" s="10"/>
      <c r="L101" s="9"/>
      <c r="M101" s="9"/>
    </row>
    <row r="102" spans="2:13" x14ac:dyDescent="0.35">
      <c r="B102" s="5"/>
      <c r="C102" s="5"/>
      <c r="D102" s="5"/>
      <c r="E102" s="6"/>
      <c r="F102" s="6"/>
      <c r="G102" s="6"/>
      <c r="H102" s="6"/>
      <c r="I102" s="7"/>
      <c r="J102" s="6"/>
      <c r="K102" s="7"/>
      <c r="L102" s="6"/>
      <c r="M102" s="6"/>
    </row>
    <row r="103" spans="2:13" x14ac:dyDescent="0.35">
      <c r="B103" s="8"/>
      <c r="C103" s="8"/>
      <c r="D103" s="8"/>
      <c r="E103" s="9"/>
      <c r="F103" s="9"/>
      <c r="G103" s="9"/>
      <c r="H103" s="9"/>
      <c r="I103" s="10"/>
      <c r="J103" s="9"/>
      <c r="K103" s="10"/>
      <c r="L103" s="9"/>
      <c r="M103" s="9"/>
    </row>
    <row r="104" spans="2:13" x14ac:dyDescent="0.35">
      <c r="B104" s="5"/>
      <c r="C104" s="5"/>
      <c r="D104" s="5"/>
      <c r="E104" s="6"/>
      <c r="F104" s="6"/>
      <c r="G104" s="6"/>
      <c r="H104" s="6"/>
      <c r="I104" s="7"/>
      <c r="J104" s="6"/>
      <c r="K104" s="7"/>
      <c r="L104" s="6"/>
      <c r="M104" s="6"/>
    </row>
    <row r="105" spans="2:13" x14ac:dyDescent="0.35">
      <c r="B105" s="8"/>
      <c r="C105" s="8"/>
      <c r="D105" s="8"/>
      <c r="E105" s="9"/>
      <c r="F105" s="9"/>
      <c r="G105" s="9"/>
      <c r="H105" s="9"/>
      <c r="I105" s="10"/>
      <c r="J105" s="9"/>
      <c r="K105" s="10"/>
      <c r="L105" s="9"/>
      <c r="M105" s="9"/>
    </row>
    <row r="106" spans="2:13" x14ac:dyDescent="0.35">
      <c r="B106" s="5"/>
      <c r="C106" s="5"/>
      <c r="D106" s="5"/>
      <c r="E106" s="6"/>
      <c r="F106" s="6"/>
      <c r="G106" s="6"/>
      <c r="H106" s="6"/>
      <c r="I106" s="7"/>
      <c r="J106" s="6"/>
      <c r="K106" s="7"/>
      <c r="L106" s="6"/>
      <c r="M106" s="6"/>
    </row>
    <row r="107" spans="2:13" x14ac:dyDescent="0.35">
      <c r="B107" s="8"/>
      <c r="C107" s="8"/>
      <c r="D107" s="8"/>
      <c r="E107" s="9"/>
      <c r="F107" s="9"/>
      <c r="G107" s="9"/>
      <c r="H107" s="9"/>
      <c r="I107" s="10"/>
      <c r="J107" s="9"/>
      <c r="K107" s="10"/>
      <c r="L107" s="9"/>
      <c r="M107" s="9"/>
    </row>
    <row r="108" spans="2:13" x14ac:dyDescent="0.35">
      <c r="B108" s="5"/>
      <c r="C108" s="5"/>
      <c r="D108" s="5"/>
      <c r="E108" s="6"/>
      <c r="F108" s="6"/>
      <c r="G108" s="6"/>
      <c r="H108" s="6"/>
      <c r="I108" s="7"/>
      <c r="J108" s="6"/>
      <c r="K108" s="7"/>
      <c r="L108" s="6"/>
      <c r="M108" s="6"/>
    </row>
    <row r="109" spans="2:13" x14ac:dyDescent="0.35">
      <c r="B109" s="8"/>
      <c r="C109" s="8"/>
      <c r="D109" s="8"/>
      <c r="E109" s="9"/>
      <c r="F109" s="9"/>
      <c r="G109" s="9"/>
      <c r="H109" s="9"/>
      <c r="I109" s="10"/>
      <c r="J109" s="9"/>
      <c r="K109" s="10"/>
      <c r="L109" s="9"/>
      <c r="M109" s="9"/>
    </row>
    <row r="110" spans="2:13" x14ac:dyDescent="0.35">
      <c r="B110" s="5"/>
      <c r="C110" s="5"/>
      <c r="D110" s="5"/>
      <c r="E110" s="6"/>
      <c r="F110" s="6"/>
      <c r="G110" s="6"/>
      <c r="H110" s="6"/>
      <c r="I110" s="7"/>
      <c r="J110" s="6"/>
      <c r="K110" s="7"/>
      <c r="L110" s="6"/>
      <c r="M110" s="6"/>
    </row>
    <row r="111" spans="2:13" x14ac:dyDescent="0.35">
      <c r="B111" s="8"/>
      <c r="C111" s="8"/>
      <c r="D111" s="8"/>
      <c r="E111" s="9"/>
      <c r="F111" s="9"/>
      <c r="G111" s="9"/>
      <c r="H111" s="9"/>
      <c r="I111" s="10"/>
      <c r="J111" s="9"/>
      <c r="K111" s="10"/>
      <c r="L111" s="9"/>
      <c r="M111" s="9"/>
    </row>
    <row r="112" spans="2:13" x14ac:dyDescent="0.35">
      <c r="B112" s="5"/>
      <c r="C112" s="5"/>
      <c r="D112" s="5"/>
      <c r="E112" s="6"/>
      <c r="F112" s="6"/>
      <c r="G112" s="6"/>
      <c r="H112" s="6"/>
      <c r="I112" s="7"/>
      <c r="J112" s="6"/>
      <c r="K112" s="7"/>
      <c r="L112" s="6"/>
      <c r="M112" s="6"/>
    </row>
    <row r="113" spans="2:13" x14ac:dyDescent="0.35">
      <c r="B113" s="8"/>
      <c r="C113" s="8"/>
      <c r="D113" s="8"/>
      <c r="E113" s="9"/>
      <c r="F113" s="9"/>
      <c r="G113" s="9"/>
      <c r="H113" s="9"/>
      <c r="I113" s="10"/>
      <c r="J113" s="9"/>
      <c r="K113" s="10"/>
      <c r="L113" s="9"/>
      <c r="M113" s="9"/>
    </row>
    <row r="114" spans="2:13" x14ac:dyDescent="0.35">
      <c r="B114" s="5"/>
      <c r="C114" s="5"/>
      <c r="D114" s="5"/>
      <c r="E114" s="6"/>
      <c r="F114" s="6"/>
      <c r="G114" s="6"/>
      <c r="H114" s="6"/>
      <c r="I114" s="7"/>
      <c r="J114" s="6"/>
      <c r="K114" s="7"/>
      <c r="L114" s="6"/>
      <c r="M114" s="6"/>
    </row>
    <row r="115" spans="2:13" x14ac:dyDescent="0.35">
      <c r="B115" s="8"/>
      <c r="C115" s="8"/>
      <c r="D115" s="8"/>
      <c r="E115" s="9"/>
      <c r="F115" s="9"/>
      <c r="G115" s="9"/>
      <c r="H115" s="9"/>
      <c r="I115" s="10"/>
      <c r="J115" s="9"/>
      <c r="K115" s="10"/>
      <c r="L115" s="9"/>
      <c r="M115" s="9"/>
    </row>
    <row r="116" spans="2:13" x14ac:dyDescent="0.35">
      <c r="B116" s="5"/>
      <c r="C116" s="5"/>
      <c r="D116" s="5"/>
      <c r="E116" s="6"/>
      <c r="F116" s="6"/>
      <c r="G116" s="6"/>
      <c r="H116" s="6"/>
      <c r="I116" s="7"/>
      <c r="J116" s="6"/>
      <c r="K116" s="7"/>
      <c r="L116" s="6"/>
      <c r="M116" s="6"/>
    </row>
    <row r="117" spans="2:13" x14ac:dyDescent="0.35">
      <c r="B117" s="8"/>
      <c r="C117" s="8"/>
      <c r="D117" s="8"/>
      <c r="E117" s="9"/>
      <c r="F117" s="9"/>
      <c r="G117" s="9"/>
      <c r="H117" s="9"/>
      <c r="I117" s="10"/>
      <c r="J117" s="9"/>
      <c r="K117" s="10"/>
      <c r="L117" s="9"/>
      <c r="M117" s="9"/>
    </row>
    <row r="118" spans="2:13" x14ac:dyDescent="0.35">
      <c r="B118" s="5"/>
      <c r="C118" s="5"/>
      <c r="D118" s="5"/>
      <c r="E118" s="6"/>
      <c r="F118" s="6"/>
      <c r="G118" s="6"/>
      <c r="H118" s="6"/>
      <c r="I118" s="7"/>
      <c r="J118" s="6"/>
      <c r="K118" s="7"/>
      <c r="L118" s="6"/>
      <c r="M118" s="6"/>
    </row>
    <row r="119" spans="2:13" x14ac:dyDescent="0.35">
      <c r="B119" s="8"/>
      <c r="C119" s="8"/>
      <c r="D119" s="8"/>
      <c r="E119" s="9"/>
      <c r="F119" s="9"/>
      <c r="G119" s="9"/>
      <c r="H119" s="9"/>
      <c r="I119" s="10"/>
      <c r="J119" s="9"/>
      <c r="K119" s="10"/>
      <c r="L119" s="9"/>
      <c r="M119" s="9"/>
    </row>
    <row r="120" spans="2:13" x14ac:dyDescent="0.35">
      <c r="B120" s="5"/>
      <c r="C120" s="5"/>
      <c r="D120" s="5"/>
      <c r="E120" s="6"/>
      <c r="F120" s="6"/>
      <c r="G120" s="6"/>
      <c r="H120" s="6"/>
      <c r="I120" s="7"/>
      <c r="J120" s="6"/>
      <c r="K120" s="7"/>
      <c r="L120" s="6"/>
      <c r="M120" s="6"/>
    </row>
    <row r="121" spans="2:13" x14ac:dyDescent="0.35">
      <c r="B121" s="8"/>
      <c r="C121" s="8"/>
      <c r="D121" s="8"/>
      <c r="E121" s="9"/>
      <c r="F121" s="9"/>
      <c r="G121" s="9"/>
      <c r="H121" s="9"/>
      <c r="I121" s="10"/>
      <c r="J121" s="9"/>
      <c r="K121" s="10"/>
      <c r="L121" s="9"/>
      <c r="M121" s="9"/>
    </row>
    <row r="122" spans="2:13" x14ac:dyDescent="0.35">
      <c r="B122" s="5"/>
      <c r="C122" s="5"/>
      <c r="D122" s="5"/>
      <c r="E122" s="6"/>
      <c r="F122" s="6"/>
      <c r="G122" s="6"/>
      <c r="H122" s="6"/>
      <c r="I122" s="7"/>
      <c r="J122" s="6"/>
      <c r="K122" s="7"/>
      <c r="L122" s="6"/>
      <c r="M122" s="6"/>
    </row>
    <row r="123" spans="2:13" x14ac:dyDescent="0.35">
      <c r="B123" s="8"/>
      <c r="C123" s="8"/>
      <c r="D123" s="8"/>
      <c r="E123" s="9"/>
      <c r="F123" s="9"/>
      <c r="G123" s="9"/>
      <c r="H123" s="9"/>
      <c r="I123" s="10"/>
      <c r="J123" s="9"/>
      <c r="K123" s="10"/>
      <c r="L123" s="9"/>
      <c r="M123" s="9"/>
    </row>
    <row r="124" spans="2:13" x14ac:dyDescent="0.35">
      <c r="B124" s="5"/>
      <c r="C124" s="5"/>
      <c r="D124" s="5"/>
      <c r="E124" s="6"/>
      <c r="F124" s="6"/>
      <c r="G124" s="6"/>
      <c r="H124" s="6"/>
      <c r="I124" s="7"/>
      <c r="J124" s="6"/>
      <c r="K124" s="7"/>
      <c r="L124" s="6"/>
      <c r="M124" s="6"/>
    </row>
    <row r="125" spans="2:13" x14ac:dyDescent="0.35">
      <c r="B125" s="8"/>
      <c r="C125" s="8"/>
      <c r="D125" s="8"/>
      <c r="E125" s="9"/>
      <c r="F125" s="9"/>
      <c r="G125" s="9"/>
      <c r="H125" s="9"/>
      <c r="I125" s="10"/>
      <c r="J125" s="9"/>
      <c r="K125" s="10"/>
      <c r="L125" s="9"/>
      <c r="M125" s="9"/>
    </row>
    <row r="126" spans="2:13" x14ac:dyDescent="0.35">
      <c r="B126" s="5"/>
      <c r="C126" s="5"/>
      <c r="D126" s="5"/>
      <c r="E126" s="6"/>
      <c r="F126" s="6"/>
      <c r="G126" s="6"/>
      <c r="H126" s="6"/>
      <c r="I126" s="7"/>
      <c r="J126" s="6"/>
      <c r="K126" s="7"/>
      <c r="L126" s="6"/>
      <c r="M126" s="6"/>
    </row>
    <row r="127" spans="2:13" x14ac:dyDescent="0.35">
      <c r="B127" s="8"/>
      <c r="C127" s="8"/>
      <c r="D127" s="8"/>
      <c r="E127" s="9"/>
      <c r="F127" s="9"/>
      <c r="G127" s="9"/>
      <c r="H127" s="9"/>
      <c r="I127" s="10"/>
      <c r="J127" s="9"/>
      <c r="K127" s="10"/>
      <c r="L127" s="9"/>
      <c r="M127" s="9"/>
    </row>
    <row r="128" spans="2:13" x14ac:dyDescent="0.35">
      <c r="B128" s="5"/>
      <c r="C128" s="5"/>
      <c r="D128" s="5"/>
      <c r="E128" s="6"/>
      <c r="F128" s="6"/>
      <c r="G128" s="6"/>
      <c r="H128" s="6"/>
      <c r="I128" s="7"/>
      <c r="J128" s="6"/>
      <c r="K128" s="7"/>
      <c r="L128" s="6"/>
      <c r="M128" s="6"/>
    </row>
    <row r="129" spans="2:13" x14ac:dyDescent="0.35">
      <c r="B129" s="8"/>
      <c r="C129" s="8"/>
      <c r="D129" s="8"/>
      <c r="E129" s="9"/>
      <c r="F129" s="9"/>
      <c r="G129" s="9"/>
      <c r="H129" s="9"/>
      <c r="I129" s="10"/>
      <c r="J129" s="9"/>
      <c r="K129" s="10"/>
      <c r="L129" s="9"/>
      <c r="M129" s="9"/>
    </row>
    <row r="130" spans="2:13" x14ac:dyDescent="0.35">
      <c r="B130" s="5"/>
      <c r="C130" s="5"/>
      <c r="D130" s="5"/>
      <c r="E130" s="6"/>
      <c r="F130" s="6"/>
      <c r="G130" s="6"/>
      <c r="H130" s="6"/>
      <c r="I130" s="7"/>
      <c r="J130" s="6"/>
      <c r="K130" s="7"/>
      <c r="L130" s="6"/>
      <c r="M130" s="6"/>
    </row>
    <row r="131" spans="2:13" x14ac:dyDescent="0.35">
      <c r="B131" s="8"/>
      <c r="C131" s="8"/>
      <c r="D131" s="8"/>
      <c r="E131" s="9"/>
      <c r="F131" s="9"/>
      <c r="G131" s="9"/>
      <c r="H131" s="9"/>
      <c r="I131" s="10"/>
      <c r="J131" s="9"/>
      <c r="K131" s="10"/>
      <c r="L131" s="9"/>
      <c r="M131" s="9"/>
    </row>
    <row r="132" spans="2:13" x14ac:dyDescent="0.35">
      <c r="B132" s="5"/>
      <c r="C132" s="5"/>
      <c r="D132" s="5"/>
      <c r="E132" s="6"/>
      <c r="F132" s="6"/>
      <c r="G132" s="6"/>
      <c r="H132" s="6"/>
      <c r="I132" s="7"/>
      <c r="J132" s="6"/>
      <c r="K132" s="7"/>
      <c r="L132" s="6"/>
      <c r="M132" s="6"/>
    </row>
    <row r="133" spans="2:13" x14ac:dyDescent="0.35">
      <c r="B133" s="8"/>
      <c r="C133" s="8"/>
      <c r="D133" s="8"/>
      <c r="E133" s="9"/>
      <c r="F133" s="9"/>
      <c r="G133" s="9"/>
      <c r="H133" s="9"/>
      <c r="I133" s="10"/>
      <c r="J133" s="9"/>
      <c r="K133" s="10"/>
      <c r="L133" s="9"/>
      <c r="M133" s="9"/>
    </row>
    <row r="134" spans="2:13" x14ac:dyDescent="0.35">
      <c r="B134" s="5"/>
      <c r="C134" s="5"/>
      <c r="D134" s="5"/>
      <c r="E134" s="6"/>
      <c r="F134" s="6"/>
      <c r="G134" s="6"/>
      <c r="H134" s="6"/>
      <c r="I134" s="7"/>
      <c r="J134" s="6"/>
      <c r="K134" s="7"/>
      <c r="L134" s="6"/>
      <c r="M134" s="6"/>
    </row>
    <row r="135" spans="2:13" x14ac:dyDescent="0.35">
      <c r="B135" s="8"/>
      <c r="C135" s="8"/>
      <c r="D135" s="8"/>
      <c r="E135" s="9"/>
      <c r="F135" s="9"/>
      <c r="G135" s="9"/>
      <c r="H135" s="9"/>
      <c r="I135" s="10"/>
      <c r="J135" s="9"/>
      <c r="K135" s="10"/>
      <c r="L135" s="9"/>
      <c r="M135" s="9"/>
    </row>
    <row r="136" spans="2:13" x14ac:dyDescent="0.35">
      <c r="B136" s="5"/>
      <c r="C136" s="5"/>
      <c r="D136" s="5"/>
      <c r="E136" s="6"/>
      <c r="F136" s="6"/>
      <c r="G136" s="6"/>
      <c r="H136" s="6"/>
      <c r="I136" s="7"/>
      <c r="J136" s="6"/>
      <c r="K136" s="7"/>
      <c r="L136" s="6"/>
      <c r="M136" s="6"/>
    </row>
    <row r="137" spans="2:13" x14ac:dyDescent="0.35">
      <c r="B137" s="8"/>
      <c r="C137" s="8"/>
      <c r="D137" s="8"/>
      <c r="E137" s="9"/>
      <c r="F137" s="9"/>
      <c r="G137" s="9"/>
      <c r="H137" s="9"/>
      <c r="I137" s="10"/>
      <c r="J137" s="9"/>
      <c r="K137" s="10"/>
      <c r="L137" s="9"/>
      <c r="M137" s="9"/>
    </row>
    <row r="138" spans="2:13" x14ac:dyDescent="0.35">
      <c r="B138" s="5"/>
      <c r="C138" s="5"/>
      <c r="D138" s="5"/>
      <c r="E138" s="6"/>
      <c r="F138" s="6"/>
      <c r="G138" s="6"/>
      <c r="H138" s="6"/>
      <c r="I138" s="7"/>
      <c r="J138" s="6"/>
      <c r="K138" s="7"/>
      <c r="L138" s="6"/>
      <c r="M138" s="6"/>
    </row>
    <row r="139" spans="2:13" x14ac:dyDescent="0.35">
      <c r="B139" s="8"/>
      <c r="C139" s="8"/>
      <c r="D139" s="8"/>
      <c r="E139" s="9"/>
      <c r="F139" s="9"/>
      <c r="G139" s="9"/>
      <c r="H139" s="9"/>
      <c r="I139" s="10"/>
      <c r="J139" s="9"/>
      <c r="K139" s="10"/>
      <c r="L139" s="9"/>
      <c r="M139" s="9"/>
    </row>
    <row r="140" spans="2:13" x14ac:dyDescent="0.35">
      <c r="B140" s="5"/>
      <c r="C140" s="5"/>
      <c r="D140" s="5"/>
      <c r="E140" s="6"/>
      <c r="F140" s="6"/>
      <c r="G140" s="6"/>
      <c r="H140" s="6"/>
      <c r="I140" s="7"/>
      <c r="J140" s="6"/>
      <c r="K140" s="7"/>
      <c r="L140" s="6"/>
      <c r="M140" s="6"/>
    </row>
    <row r="141" spans="2:13" x14ac:dyDescent="0.35">
      <c r="B141" s="8"/>
      <c r="C141" s="8"/>
      <c r="D141" s="8"/>
      <c r="E141" s="9"/>
      <c r="F141" s="9"/>
      <c r="G141" s="9"/>
      <c r="H141" s="9"/>
      <c r="I141" s="10"/>
      <c r="J141" s="9"/>
      <c r="K141" s="10"/>
      <c r="L141" s="9"/>
      <c r="M141" s="9"/>
    </row>
    <row r="142" spans="2:13" x14ac:dyDescent="0.35">
      <c r="B142" s="5"/>
      <c r="C142" s="5"/>
      <c r="D142" s="5"/>
      <c r="E142" s="6"/>
      <c r="F142" s="6"/>
      <c r="G142" s="6"/>
      <c r="H142" s="6"/>
      <c r="I142" s="7"/>
      <c r="J142" s="6"/>
      <c r="K142" s="7"/>
      <c r="L142" s="6"/>
      <c r="M142" s="6"/>
    </row>
    <row r="143" spans="2:13" x14ac:dyDescent="0.35">
      <c r="B143" s="8"/>
      <c r="C143" s="8"/>
      <c r="D143" s="8"/>
      <c r="E143" s="9"/>
      <c r="F143" s="9"/>
      <c r="G143" s="9"/>
      <c r="H143" s="9"/>
      <c r="I143" s="10"/>
      <c r="J143" s="9"/>
      <c r="K143" s="10"/>
      <c r="L143" s="9"/>
      <c r="M143" s="9"/>
    </row>
    <row r="144" spans="2:13" x14ac:dyDescent="0.35">
      <c r="B144" s="5"/>
      <c r="C144" s="5"/>
      <c r="D144" s="5"/>
      <c r="E144" s="6"/>
      <c r="F144" s="6"/>
      <c r="G144" s="6"/>
      <c r="H144" s="6"/>
      <c r="I144" s="7"/>
      <c r="J144" s="6"/>
      <c r="K144" s="7"/>
      <c r="L144" s="6"/>
      <c r="M144" s="6"/>
    </row>
    <row r="145" spans="2:13" x14ac:dyDescent="0.35">
      <c r="B145" s="8"/>
      <c r="C145" s="8"/>
      <c r="D145" s="8"/>
      <c r="E145" s="9"/>
      <c r="F145" s="9"/>
      <c r="G145" s="9"/>
      <c r="H145" s="9"/>
      <c r="I145" s="10"/>
      <c r="J145" s="9"/>
      <c r="K145" s="10"/>
      <c r="L145" s="9"/>
      <c r="M145" s="9"/>
    </row>
    <row r="146" spans="2:13" x14ac:dyDescent="0.35">
      <c r="B146" s="5"/>
      <c r="C146" s="5"/>
      <c r="D146" s="5"/>
      <c r="E146" s="6"/>
      <c r="F146" s="6"/>
      <c r="G146" s="6"/>
      <c r="H146" s="6"/>
      <c r="I146" s="7"/>
      <c r="J146" s="6"/>
      <c r="K146" s="7"/>
      <c r="L146" s="6"/>
      <c r="M146" s="6"/>
    </row>
    <row r="147" spans="2:13" x14ac:dyDescent="0.35">
      <c r="B147" s="8"/>
      <c r="C147" s="8"/>
      <c r="D147" s="8"/>
      <c r="E147" s="9"/>
      <c r="F147" s="9"/>
      <c r="G147" s="9"/>
      <c r="H147" s="9"/>
      <c r="I147" s="10"/>
      <c r="J147" s="9"/>
      <c r="K147" s="10"/>
      <c r="L147" s="9"/>
      <c r="M147" s="9"/>
    </row>
    <row r="148" spans="2:13" x14ac:dyDescent="0.35">
      <c r="B148" s="5"/>
      <c r="C148" s="5"/>
      <c r="D148" s="5"/>
      <c r="E148" s="6"/>
      <c r="F148" s="6"/>
      <c r="G148" s="6"/>
      <c r="H148" s="6"/>
      <c r="I148" s="7"/>
      <c r="J148" s="6"/>
      <c r="K148" s="7"/>
      <c r="L148" s="6"/>
      <c r="M148" s="6"/>
    </row>
    <row r="149" spans="2:13" x14ac:dyDescent="0.35">
      <c r="B149" s="8"/>
      <c r="C149" s="8"/>
      <c r="D149" s="8"/>
      <c r="E149" s="9"/>
      <c r="F149" s="9"/>
      <c r="G149" s="9"/>
      <c r="H149" s="9"/>
      <c r="I149" s="10"/>
      <c r="J149" s="9"/>
      <c r="K149" s="10"/>
      <c r="L149" s="9"/>
      <c r="M149" s="9"/>
    </row>
    <row r="150" spans="2:13" x14ac:dyDescent="0.35">
      <c r="B150" s="5"/>
      <c r="C150" s="5"/>
      <c r="D150" s="5"/>
      <c r="E150" s="6"/>
      <c r="F150" s="6"/>
      <c r="G150" s="6"/>
      <c r="H150" s="6"/>
      <c r="I150" s="7"/>
      <c r="J150" s="6"/>
      <c r="K150" s="7"/>
      <c r="L150" s="6"/>
      <c r="M150" s="6"/>
    </row>
    <row r="151" spans="2:13" x14ac:dyDescent="0.35">
      <c r="B151" s="8"/>
      <c r="C151" s="8"/>
      <c r="D151" s="8"/>
      <c r="E151" s="9"/>
      <c r="F151" s="9"/>
      <c r="G151" s="9"/>
      <c r="H151" s="9"/>
      <c r="I151" s="10"/>
      <c r="J151" s="9"/>
      <c r="K151" s="10"/>
      <c r="L151" s="9"/>
      <c r="M151" s="9"/>
    </row>
    <row r="152" spans="2:13" x14ac:dyDescent="0.35">
      <c r="B152" s="5"/>
      <c r="C152" s="5"/>
      <c r="D152" s="5"/>
      <c r="E152" s="6"/>
      <c r="F152" s="6"/>
      <c r="G152" s="6"/>
      <c r="H152" s="6"/>
      <c r="I152" s="7"/>
      <c r="J152" s="6"/>
      <c r="K152" s="7"/>
      <c r="L152" s="6"/>
      <c r="M152" s="6"/>
    </row>
    <row r="153" spans="2:13" x14ac:dyDescent="0.35">
      <c r="B153" s="8"/>
      <c r="C153" s="8"/>
      <c r="D153" s="8"/>
      <c r="E153" s="9"/>
      <c r="F153" s="9"/>
      <c r="G153" s="9"/>
      <c r="H153" s="9"/>
      <c r="I153" s="10"/>
      <c r="J153" s="9"/>
      <c r="K153" s="10"/>
      <c r="L153" s="9"/>
      <c r="M153" s="9"/>
    </row>
    <row r="154" spans="2:13" x14ac:dyDescent="0.35">
      <c r="B154" s="5"/>
      <c r="C154" s="5"/>
      <c r="D154" s="5"/>
      <c r="E154" s="6"/>
      <c r="F154" s="6"/>
      <c r="G154" s="6"/>
      <c r="H154" s="6"/>
      <c r="I154" s="7"/>
      <c r="J154" s="6"/>
      <c r="K154" s="7"/>
      <c r="L154" s="6"/>
      <c r="M154" s="6"/>
    </row>
    <row r="155" spans="2:13" x14ac:dyDescent="0.35">
      <c r="B155" s="8"/>
      <c r="C155" s="8"/>
      <c r="D155" s="8"/>
      <c r="E155" s="9"/>
      <c r="F155" s="9"/>
      <c r="G155" s="9"/>
      <c r="H155" s="9"/>
      <c r="I155" s="10"/>
      <c r="J155" s="9"/>
      <c r="K155" s="10"/>
      <c r="L155" s="9"/>
      <c r="M155" s="9"/>
    </row>
    <row r="156" spans="2:13" x14ac:dyDescent="0.35">
      <c r="B156" s="5"/>
      <c r="C156" s="5"/>
      <c r="D156" s="5"/>
      <c r="E156" s="6"/>
      <c r="F156" s="6"/>
      <c r="G156" s="6"/>
      <c r="H156" s="6"/>
      <c r="I156" s="7"/>
      <c r="J156" s="6"/>
      <c r="K156" s="7"/>
      <c r="L156" s="6"/>
      <c r="M156" s="6"/>
    </row>
    <row r="157" spans="2:13" x14ac:dyDescent="0.35">
      <c r="B157" s="8"/>
      <c r="C157" s="8"/>
      <c r="D157" s="8"/>
      <c r="E157" s="9"/>
      <c r="F157" s="9"/>
      <c r="G157" s="9"/>
      <c r="H157" s="9"/>
      <c r="I157" s="10"/>
      <c r="J157" s="9"/>
      <c r="K157" s="10"/>
      <c r="L157" s="9"/>
      <c r="M157" s="9"/>
    </row>
    <row r="158" spans="2:13" x14ac:dyDescent="0.35">
      <c r="B158" s="5"/>
      <c r="C158" s="5"/>
      <c r="D158" s="5"/>
      <c r="E158" s="6"/>
      <c r="F158" s="6"/>
      <c r="G158" s="6"/>
      <c r="H158" s="6"/>
      <c r="I158" s="7"/>
      <c r="J158" s="6"/>
      <c r="K158" s="7"/>
      <c r="L158" s="6"/>
      <c r="M158" s="6"/>
    </row>
    <row r="159" spans="2:13" x14ac:dyDescent="0.35">
      <c r="B159" s="8"/>
      <c r="C159" s="8"/>
      <c r="D159" s="8"/>
      <c r="E159" s="9"/>
      <c r="F159" s="9"/>
      <c r="G159" s="9"/>
      <c r="H159" s="9"/>
      <c r="I159" s="10"/>
      <c r="J159" s="9"/>
      <c r="K159" s="10"/>
      <c r="L159" s="9"/>
      <c r="M159" s="9"/>
    </row>
    <row r="160" spans="2:13" x14ac:dyDescent="0.35">
      <c r="B160" s="5"/>
      <c r="C160" s="5"/>
      <c r="D160" s="5"/>
      <c r="E160" s="6"/>
      <c r="F160" s="6"/>
      <c r="G160" s="6"/>
      <c r="H160" s="6"/>
      <c r="I160" s="7"/>
      <c r="J160" s="6"/>
      <c r="K160" s="7"/>
      <c r="L160" s="6"/>
      <c r="M160" s="6"/>
    </row>
    <row r="161" spans="2:13" x14ac:dyDescent="0.35">
      <c r="B161" s="8"/>
      <c r="C161" s="8"/>
      <c r="D161" s="8"/>
      <c r="E161" s="9"/>
      <c r="F161" s="9"/>
      <c r="G161" s="9"/>
      <c r="H161" s="9"/>
      <c r="I161" s="10"/>
      <c r="J161" s="9"/>
      <c r="K161" s="10"/>
      <c r="L161" s="9"/>
      <c r="M161" s="9"/>
    </row>
    <row r="162" spans="2:13" x14ac:dyDescent="0.35">
      <c r="B162" s="5"/>
      <c r="C162" s="5"/>
      <c r="D162" s="5"/>
      <c r="E162" s="6"/>
      <c r="F162" s="6"/>
      <c r="G162" s="6"/>
      <c r="H162" s="6"/>
      <c r="I162" s="7"/>
      <c r="J162" s="6"/>
      <c r="K162" s="7"/>
      <c r="L162" s="6"/>
      <c r="M162" s="6"/>
    </row>
    <row r="163" spans="2:13" x14ac:dyDescent="0.35">
      <c r="B163" s="8"/>
      <c r="C163" s="8"/>
      <c r="D163" s="8"/>
      <c r="E163" s="9"/>
      <c r="F163" s="9"/>
      <c r="G163" s="9"/>
      <c r="H163" s="9"/>
      <c r="I163" s="10"/>
      <c r="J163" s="9"/>
      <c r="K163" s="10"/>
      <c r="L163" s="9"/>
      <c r="M163" s="9"/>
    </row>
    <row r="164" spans="2:13" x14ac:dyDescent="0.35">
      <c r="B164" s="5"/>
      <c r="C164" s="5"/>
      <c r="D164" s="5"/>
      <c r="E164" s="6"/>
      <c r="F164" s="6"/>
      <c r="G164" s="6"/>
      <c r="H164" s="6"/>
      <c r="I164" s="7"/>
      <c r="J164" s="6"/>
      <c r="K164" s="7"/>
      <c r="L164" s="6"/>
      <c r="M164" s="6"/>
    </row>
    <row r="165" spans="2:13" x14ac:dyDescent="0.35">
      <c r="B165" s="8"/>
      <c r="C165" s="8"/>
      <c r="D165" s="8"/>
      <c r="E165" s="9"/>
      <c r="F165" s="9"/>
      <c r="G165" s="9"/>
      <c r="H165" s="9"/>
      <c r="I165" s="10"/>
      <c r="J165" s="9"/>
      <c r="K165" s="10"/>
      <c r="L165" s="9"/>
      <c r="M165" s="9"/>
    </row>
    <row r="166" spans="2:13" x14ac:dyDescent="0.35">
      <c r="B166" s="5"/>
      <c r="C166" s="5"/>
      <c r="D166" s="5"/>
      <c r="E166" s="6"/>
      <c r="F166" s="6"/>
      <c r="G166" s="6"/>
      <c r="H166" s="6"/>
      <c r="I166" s="7"/>
      <c r="J166" s="6"/>
      <c r="K166" s="7"/>
      <c r="L166" s="6"/>
      <c r="M166" s="6"/>
    </row>
    <row r="167" spans="2:13" x14ac:dyDescent="0.35">
      <c r="B167" s="8"/>
      <c r="C167" s="8"/>
      <c r="D167" s="8"/>
      <c r="E167" s="9"/>
      <c r="F167" s="9"/>
      <c r="G167" s="9"/>
      <c r="H167" s="9"/>
      <c r="I167" s="10"/>
      <c r="J167" s="9"/>
      <c r="K167" s="10"/>
      <c r="L167" s="9"/>
      <c r="M167" s="9"/>
    </row>
    <row r="168" spans="2:13" x14ac:dyDescent="0.35">
      <c r="B168" s="5"/>
      <c r="C168" s="5"/>
      <c r="D168" s="5"/>
      <c r="E168" s="6"/>
      <c r="F168" s="6"/>
      <c r="G168" s="6"/>
      <c r="H168" s="6"/>
      <c r="I168" s="7"/>
      <c r="J168" s="6"/>
      <c r="K168" s="7"/>
      <c r="L168" s="6"/>
      <c r="M168" s="6"/>
    </row>
    <row r="169" spans="2:13" x14ac:dyDescent="0.35">
      <c r="B169" s="8"/>
      <c r="C169" s="8"/>
      <c r="D169" s="8"/>
      <c r="E169" s="9"/>
      <c r="F169" s="9"/>
      <c r="G169" s="9"/>
      <c r="H169" s="9"/>
      <c r="I169" s="10"/>
      <c r="J169" s="9"/>
      <c r="K169" s="10"/>
      <c r="L169" s="9"/>
      <c r="M169" s="9"/>
    </row>
    <row r="170" spans="2:13" x14ac:dyDescent="0.35">
      <c r="B170" s="5"/>
      <c r="C170" s="5"/>
      <c r="D170" s="5"/>
      <c r="E170" s="6"/>
      <c r="F170" s="6"/>
      <c r="G170" s="6"/>
      <c r="H170" s="6"/>
      <c r="I170" s="7"/>
      <c r="J170" s="6"/>
      <c r="K170" s="7"/>
      <c r="L170" s="6"/>
      <c r="M170" s="6"/>
    </row>
    <row r="171" spans="2:13" x14ac:dyDescent="0.35">
      <c r="B171" s="8"/>
      <c r="C171" s="8"/>
      <c r="D171" s="8"/>
      <c r="E171" s="9"/>
      <c r="F171" s="9"/>
      <c r="G171" s="9"/>
      <c r="H171" s="9"/>
      <c r="I171" s="10"/>
      <c r="J171" s="9"/>
      <c r="K171" s="10"/>
      <c r="L171" s="9"/>
      <c r="M171" s="9"/>
    </row>
    <row r="172" spans="2:13" x14ac:dyDescent="0.35">
      <c r="B172" s="5"/>
      <c r="C172" s="5"/>
      <c r="D172" s="5"/>
      <c r="E172" s="6"/>
      <c r="F172" s="6"/>
      <c r="G172" s="6"/>
      <c r="H172" s="6"/>
      <c r="I172" s="7"/>
      <c r="J172" s="6"/>
      <c r="K172" s="7"/>
      <c r="L172" s="6"/>
      <c r="M172" s="6"/>
    </row>
    <row r="173" spans="2:13" x14ac:dyDescent="0.35">
      <c r="B173" s="8"/>
      <c r="C173" s="8"/>
      <c r="D173" s="8"/>
      <c r="E173" s="9"/>
      <c r="F173" s="9"/>
      <c r="G173" s="9"/>
      <c r="H173" s="9"/>
      <c r="I173" s="10"/>
      <c r="J173" s="9"/>
      <c r="K173" s="10"/>
      <c r="L173" s="9"/>
      <c r="M173" s="9"/>
    </row>
    <row r="174" spans="2:13" x14ac:dyDescent="0.35">
      <c r="B174" s="5"/>
      <c r="C174" s="5"/>
      <c r="D174" s="5"/>
      <c r="E174" s="6"/>
      <c r="F174" s="6"/>
      <c r="G174" s="6"/>
      <c r="H174" s="6"/>
      <c r="I174" s="7"/>
      <c r="J174" s="6"/>
      <c r="K174" s="7"/>
      <c r="L174" s="6"/>
      <c r="M174" s="6"/>
    </row>
    <row r="175" spans="2:13" x14ac:dyDescent="0.35">
      <c r="B175" s="8"/>
      <c r="C175" s="8"/>
      <c r="D175" s="8"/>
      <c r="E175" s="9"/>
      <c r="F175" s="9"/>
      <c r="G175" s="9"/>
      <c r="H175" s="9"/>
      <c r="I175" s="10"/>
      <c r="J175" s="9"/>
      <c r="K175" s="10"/>
      <c r="L175" s="9"/>
      <c r="M175" s="9"/>
    </row>
    <row r="176" spans="2:13" x14ac:dyDescent="0.35">
      <c r="B176" s="5"/>
      <c r="C176" s="5"/>
      <c r="D176" s="5"/>
      <c r="E176" s="6"/>
      <c r="F176" s="6"/>
      <c r="G176" s="6"/>
      <c r="H176" s="6"/>
      <c r="I176" s="7"/>
      <c r="J176" s="6"/>
      <c r="K176" s="7"/>
      <c r="L176" s="6"/>
      <c r="M176" s="6"/>
    </row>
    <row r="177" spans="2:13" x14ac:dyDescent="0.35">
      <c r="B177" s="8"/>
      <c r="C177" s="8"/>
      <c r="D177" s="8"/>
      <c r="E177" s="9"/>
      <c r="F177" s="9"/>
      <c r="G177" s="9"/>
      <c r="H177" s="9"/>
      <c r="I177" s="10"/>
      <c r="J177" s="9"/>
      <c r="K177" s="10"/>
      <c r="L177" s="9"/>
      <c r="M177" s="9"/>
    </row>
    <row r="178" spans="2:13" x14ac:dyDescent="0.35">
      <c r="B178" s="5"/>
      <c r="C178" s="5"/>
      <c r="D178" s="5"/>
      <c r="E178" s="6"/>
      <c r="F178" s="6"/>
      <c r="G178" s="6"/>
      <c r="H178" s="6"/>
      <c r="I178" s="7"/>
      <c r="J178" s="6"/>
      <c r="K178" s="7"/>
      <c r="L178" s="6"/>
      <c r="M178" s="6"/>
    </row>
    <row r="179" spans="2:13" x14ac:dyDescent="0.35">
      <c r="B179" s="8"/>
      <c r="C179" s="8"/>
      <c r="D179" s="8"/>
      <c r="E179" s="9"/>
      <c r="F179" s="9"/>
      <c r="G179" s="9"/>
      <c r="H179" s="9"/>
      <c r="I179" s="10"/>
      <c r="J179" s="9"/>
      <c r="K179" s="10"/>
      <c r="L179" s="9"/>
      <c r="M179" s="9"/>
    </row>
    <row r="180" spans="2:13" x14ac:dyDescent="0.35">
      <c r="B180" s="5"/>
      <c r="C180" s="5"/>
      <c r="D180" s="5"/>
      <c r="E180" s="6"/>
      <c r="F180" s="6"/>
      <c r="G180" s="6"/>
      <c r="H180" s="6"/>
      <c r="I180" s="7"/>
      <c r="J180" s="6"/>
      <c r="K180" s="7"/>
      <c r="L180" s="6"/>
      <c r="M180" s="6"/>
    </row>
    <row r="181" spans="2:13" x14ac:dyDescent="0.35">
      <c r="B181" s="8"/>
      <c r="C181" s="8"/>
      <c r="D181" s="8"/>
      <c r="E181" s="9"/>
      <c r="F181" s="9"/>
      <c r="G181" s="9"/>
      <c r="H181" s="9"/>
      <c r="I181" s="10"/>
      <c r="J181" s="9"/>
      <c r="K181" s="10"/>
      <c r="L181" s="9"/>
      <c r="M181" s="9"/>
    </row>
    <row r="182" spans="2:13" x14ac:dyDescent="0.35">
      <c r="B182" s="5"/>
      <c r="C182" s="5"/>
      <c r="D182" s="5"/>
      <c r="E182" s="6"/>
      <c r="F182" s="6"/>
      <c r="G182" s="6"/>
      <c r="H182" s="6"/>
      <c r="I182" s="7"/>
      <c r="J182" s="6"/>
      <c r="K182" s="7"/>
      <c r="L182" s="6"/>
      <c r="M182" s="6"/>
    </row>
    <row r="183" spans="2:13" x14ac:dyDescent="0.35">
      <c r="B183" s="8"/>
      <c r="C183" s="8"/>
      <c r="D183" s="8"/>
      <c r="E183" s="9"/>
      <c r="F183" s="9"/>
      <c r="G183" s="9"/>
      <c r="H183" s="9"/>
      <c r="I183" s="10"/>
      <c r="J183" s="9"/>
      <c r="K183" s="10"/>
      <c r="L183" s="9"/>
      <c r="M183" s="9"/>
    </row>
    <row r="184" spans="2:13" x14ac:dyDescent="0.35">
      <c r="B184" s="5"/>
      <c r="C184" s="5"/>
      <c r="D184" s="5"/>
      <c r="E184" s="6"/>
      <c r="F184" s="6"/>
      <c r="G184" s="6"/>
      <c r="H184" s="6"/>
      <c r="I184" s="7"/>
      <c r="J184" s="6"/>
      <c r="K184" s="7"/>
      <c r="L184" s="6"/>
      <c r="M184" s="6"/>
    </row>
    <row r="185" spans="2:13" x14ac:dyDescent="0.35">
      <c r="B185" s="8"/>
      <c r="C185" s="8"/>
      <c r="D185" s="8"/>
      <c r="E185" s="9"/>
      <c r="F185" s="9"/>
      <c r="G185" s="9"/>
      <c r="H185" s="9"/>
      <c r="I185" s="10"/>
      <c r="J185" s="9"/>
      <c r="K185" s="10"/>
      <c r="L185" s="9"/>
      <c r="M185" s="9"/>
    </row>
    <row r="187" spans="2:13" x14ac:dyDescent="0.35">
      <c r="B187" s="11" t="s">
        <v>12</v>
      </c>
      <c r="C187" s="85" t="s">
        <v>115</v>
      </c>
      <c r="D187" s="86"/>
      <c r="E187" s="12"/>
      <c r="F187" s="12"/>
      <c r="G187" s="12"/>
      <c r="H187" s="12"/>
      <c r="I187" s="13"/>
      <c r="J187" s="12"/>
      <c r="K187" s="13"/>
      <c r="L187" s="12"/>
      <c r="M187" s="12"/>
    </row>
    <row r="188" spans="2:13" x14ac:dyDescent="0.35">
      <c r="B188" s="5"/>
      <c r="C188" s="5"/>
      <c r="D188" s="5"/>
      <c r="E188" s="6"/>
      <c r="F188" s="6"/>
      <c r="G188" s="6"/>
      <c r="H188" s="6"/>
      <c r="I188" s="7"/>
      <c r="J188" s="6"/>
      <c r="K188" s="7"/>
      <c r="L188" s="6"/>
      <c r="M188" s="6"/>
    </row>
    <row r="189" spans="2:13" x14ac:dyDescent="0.35">
      <c r="B189" s="8"/>
      <c r="C189" s="8"/>
      <c r="D189" s="8"/>
      <c r="E189" s="9"/>
      <c r="F189" s="9"/>
      <c r="G189" s="9"/>
      <c r="H189" s="9"/>
      <c r="I189" s="10"/>
      <c r="J189" s="9"/>
      <c r="K189" s="10"/>
      <c r="L189" s="9"/>
      <c r="M189" s="9"/>
    </row>
    <row r="190" spans="2:13" x14ac:dyDescent="0.35">
      <c r="B190" s="5"/>
      <c r="C190" s="5"/>
      <c r="D190" s="5"/>
      <c r="E190" s="6"/>
      <c r="F190" s="6"/>
      <c r="G190" s="6"/>
      <c r="H190" s="6"/>
      <c r="I190" s="7"/>
      <c r="J190" s="6"/>
      <c r="K190" s="7"/>
      <c r="L190" s="6"/>
      <c r="M190" s="6"/>
    </row>
    <row r="191" spans="2:13" x14ac:dyDescent="0.35">
      <c r="B191" s="8"/>
      <c r="C191" s="8"/>
      <c r="D191" s="8"/>
      <c r="E191" s="9"/>
      <c r="F191" s="9"/>
      <c r="G191" s="9"/>
      <c r="H191" s="9"/>
      <c r="I191" s="10"/>
      <c r="J191" s="9"/>
      <c r="K191" s="10"/>
      <c r="L191" s="9"/>
      <c r="M191" s="9"/>
    </row>
    <row r="192" spans="2:13" x14ac:dyDescent="0.35">
      <c r="B192" s="5"/>
      <c r="C192" s="5"/>
      <c r="D192" s="5"/>
      <c r="E192" s="6"/>
      <c r="F192" s="6"/>
      <c r="G192" s="6"/>
      <c r="H192" s="6"/>
      <c r="I192" s="7"/>
      <c r="J192" s="6"/>
      <c r="K192" s="7"/>
      <c r="L192" s="6"/>
      <c r="M192" s="6"/>
    </row>
    <row r="193" spans="2:13" x14ac:dyDescent="0.35">
      <c r="B193" s="8"/>
      <c r="C193" s="8"/>
      <c r="D193" s="8"/>
      <c r="E193" s="9"/>
      <c r="F193" s="9"/>
      <c r="G193" s="9"/>
      <c r="H193" s="9"/>
      <c r="I193" s="10"/>
      <c r="J193" s="9"/>
      <c r="K193" s="10"/>
      <c r="L193" s="9"/>
      <c r="M193" s="9"/>
    </row>
    <row r="194" spans="2:13" x14ac:dyDescent="0.35">
      <c r="B194" s="5"/>
      <c r="C194" s="5"/>
      <c r="D194" s="5"/>
      <c r="E194" s="6"/>
      <c r="F194" s="6"/>
      <c r="G194" s="6"/>
      <c r="H194" s="6"/>
      <c r="I194" s="7"/>
      <c r="J194" s="6"/>
      <c r="K194" s="7"/>
      <c r="L194" s="6"/>
      <c r="M194" s="6"/>
    </row>
    <row r="195" spans="2:13" x14ac:dyDescent="0.35">
      <c r="B195" s="8"/>
      <c r="C195" s="8"/>
      <c r="D195" s="8"/>
      <c r="E195" s="9"/>
      <c r="F195" s="9"/>
      <c r="G195" s="9"/>
      <c r="H195" s="9"/>
      <c r="I195" s="10"/>
      <c r="J195" s="9"/>
      <c r="K195" s="10"/>
      <c r="L195" s="9"/>
      <c r="M195" s="9"/>
    </row>
    <row r="196" spans="2:13" x14ac:dyDescent="0.35">
      <c r="B196" s="5"/>
      <c r="C196" s="5"/>
      <c r="D196" s="5"/>
      <c r="E196" s="6"/>
      <c r="F196" s="6"/>
      <c r="G196" s="6"/>
      <c r="H196" s="6"/>
      <c r="I196" s="7"/>
      <c r="J196" s="6"/>
      <c r="K196" s="7"/>
      <c r="L196" s="6"/>
      <c r="M196" s="6"/>
    </row>
    <row r="197" spans="2:13" x14ac:dyDescent="0.35">
      <c r="B197" s="8"/>
      <c r="C197" s="8"/>
      <c r="D197" s="8"/>
      <c r="E197" s="9"/>
      <c r="F197" s="9"/>
      <c r="G197" s="9"/>
      <c r="H197" s="9"/>
      <c r="I197" s="10"/>
      <c r="J197" s="9"/>
      <c r="K197" s="10"/>
      <c r="L197" s="9"/>
      <c r="M197" s="9"/>
    </row>
    <row r="198" spans="2:13" x14ac:dyDescent="0.35">
      <c r="B198" s="5"/>
      <c r="C198" s="5"/>
      <c r="D198" s="5"/>
      <c r="E198" s="6"/>
      <c r="F198" s="6"/>
      <c r="G198" s="6"/>
      <c r="H198" s="6"/>
      <c r="I198" s="7"/>
      <c r="J198" s="6"/>
      <c r="K198" s="7"/>
      <c r="L198" s="6"/>
      <c r="M198" s="6"/>
    </row>
    <row r="199" spans="2:13" x14ac:dyDescent="0.35">
      <c r="B199" s="8"/>
      <c r="C199" s="8"/>
      <c r="D199" s="8"/>
      <c r="E199" s="9"/>
      <c r="F199" s="9"/>
      <c r="G199" s="9"/>
      <c r="H199" s="9"/>
      <c r="I199" s="10"/>
      <c r="J199" s="9"/>
      <c r="K199" s="10"/>
      <c r="L199" s="9"/>
      <c r="M199" s="9"/>
    </row>
    <row r="200" spans="2:13" x14ac:dyDescent="0.35">
      <c r="B200" s="5"/>
      <c r="C200" s="5"/>
      <c r="D200" s="5"/>
      <c r="E200" s="6"/>
      <c r="F200" s="6"/>
      <c r="G200" s="6"/>
      <c r="H200" s="6"/>
      <c r="I200" s="7"/>
      <c r="J200" s="6"/>
      <c r="K200" s="7"/>
      <c r="L200" s="6"/>
      <c r="M200" s="6"/>
    </row>
    <row r="201" spans="2:13" x14ac:dyDescent="0.35">
      <c r="B201" s="8"/>
      <c r="C201" s="8"/>
      <c r="D201" s="8"/>
      <c r="E201" s="9"/>
      <c r="F201" s="9"/>
      <c r="G201" s="9"/>
      <c r="H201" s="9"/>
      <c r="I201" s="10"/>
      <c r="J201" s="9"/>
      <c r="K201" s="10"/>
      <c r="L201" s="9"/>
      <c r="M201" s="9"/>
    </row>
    <row r="202" spans="2:13" x14ac:dyDescent="0.35">
      <c r="B202" s="5"/>
      <c r="C202" s="5"/>
      <c r="D202" s="5"/>
      <c r="E202" s="6"/>
      <c r="F202" s="6"/>
      <c r="G202" s="6"/>
      <c r="H202" s="6"/>
      <c r="I202" s="7"/>
      <c r="J202" s="6"/>
      <c r="K202" s="7"/>
      <c r="L202" s="6"/>
      <c r="M202" s="6"/>
    </row>
    <row r="203" spans="2:13" x14ac:dyDescent="0.35">
      <c r="B203" s="8"/>
      <c r="C203" s="8"/>
      <c r="D203" s="8"/>
      <c r="E203" s="9"/>
      <c r="F203" s="9"/>
      <c r="G203" s="9"/>
      <c r="H203" s="9"/>
      <c r="I203" s="10"/>
      <c r="J203" s="9"/>
      <c r="K203" s="10"/>
      <c r="L203" s="9"/>
      <c r="M203" s="9"/>
    </row>
    <row r="204" spans="2:13" x14ac:dyDescent="0.35">
      <c r="B204" s="5"/>
      <c r="C204" s="5"/>
      <c r="D204" s="5"/>
      <c r="E204" s="6"/>
      <c r="F204" s="6"/>
      <c r="G204" s="6"/>
      <c r="H204" s="6"/>
      <c r="I204" s="7"/>
      <c r="J204" s="6"/>
      <c r="K204" s="7"/>
      <c r="L204" s="6"/>
      <c r="M204" s="6"/>
    </row>
    <row r="205" spans="2:13" x14ac:dyDescent="0.35">
      <c r="B205" s="8"/>
      <c r="C205" s="8"/>
      <c r="D205" s="8"/>
      <c r="E205" s="9"/>
      <c r="F205" s="9"/>
      <c r="G205" s="9"/>
      <c r="H205" s="9"/>
      <c r="I205" s="10"/>
      <c r="J205" s="9"/>
      <c r="K205" s="10"/>
      <c r="L205" s="9"/>
      <c r="M205" s="9"/>
    </row>
    <row r="206" spans="2:13" x14ac:dyDescent="0.35">
      <c r="B206" s="5"/>
      <c r="C206" s="5"/>
      <c r="D206" s="5"/>
      <c r="E206" s="6"/>
      <c r="F206" s="6"/>
      <c r="G206" s="6"/>
      <c r="H206" s="6"/>
      <c r="I206" s="7"/>
      <c r="J206" s="6"/>
      <c r="K206" s="7"/>
      <c r="L206" s="6"/>
      <c r="M206" s="6"/>
    </row>
    <row r="207" spans="2:13" x14ac:dyDescent="0.35">
      <c r="B207" s="8"/>
      <c r="C207" s="8"/>
      <c r="D207" s="8"/>
      <c r="E207" s="9"/>
      <c r="F207" s="9"/>
      <c r="G207" s="9"/>
      <c r="H207" s="9"/>
      <c r="I207" s="10"/>
      <c r="J207" s="9"/>
      <c r="K207" s="10"/>
      <c r="L207" s="9"/>
      <c r="M207" s="9"/>
    </row>
    <row r="208" spans="2:13" x14ac:dyDescent="0.35">
      <c r="B208" s="5"/>
      <c r="C208" s="5"/>
      <c r="D208" s="5"/>
      <c r="E208" s="6"/>
      <c r="F208" s="6"/>
      <c r="G208" s="6"/>
      <c r="H208" s="6"/>
      <c r="I208" s="7"/>
      <c r="J208" s="6"/>
      <c r="K208" s="7"/>
      <c r="L208" s="6"/>
      <c r="M208" s="6"/>
    </row>
    <row r="209" spans="2:13" x14ac:dyDescent="0.35">
      <c r="B209" s="8"/>
      <c r="C209" s="8"/>
      <c r="D209" s="8"/>
      <c r="E209" s="9"/>
      <c r="F209" s="9"/>
      <c r="G209" s="9"/>
      <c r="H209" s="9"/>
      <c r="I209" s="10"/>
      <c r="J209" s="9"/>
      <c r="K209" s="10"/>
      <c r="L209" s="9"/>
      <c r="M209" s="9"/>
    </row>
    <row r="210" spans="2:13" x14ac:dyDescent="0.35">
      <c r="B210" s="5"/>
      <c r="C210" s="5"/>
      <c r="D210" s="5"/>
      <c r="E210" s="6"/>
      <c r="F210" s="6"/>
      <c r="G210" s="6"/>
      <c r="H210" s="6"/>
      <c r="I210" s="7"/>
      <c r="J210" s="6"/>
      <c r="K210" s="7"/>
      <c r="L210" s="6"/>
      <c r="M210" s="6"/>
    </row>
    <row r="211" spans="2:13" x14ac:dyDescent="0.35">
      <c r="B211" s="8"/>
      <c r="C211" s="8"/>
      <c r="D211" s="8"/>
      <c r="E211" s="9"/>
      <c r="F211" s="9"/>
      <c r="G211" s="9"/>
      <c r="H211" s="9"/>
      <c r="I211" s="10"/>
      <c r="J211" s="9"/>
      <c r="K211" s="10"/>
      <c r="L211" s="9"/>
      <c r="M211" s="9"/>
    </row>
    <row r="212" spans="2:13" x14ac:dyDescent="0.35">
      <c r="B212" s="5"/>
      <c r="C212" s="5"/>
      <c r="D212" s="5"/>
      <c r="E212" s="6"/>
      <c r="F212" s="6"/>
      <c r="G212" s="6"/>
      <c r="H212" s="6"/>
      <c r="I212" s="7"/>
      <c r="J212" s="6"/>
      <c r="K212" s="7"/>
      <c r="L212" s="6"/>
      <c r="M212" s="6"/>
    </row>
    <row r="213" spans="2:13" x14ac:dyDescent="0.35">
      <c r="B213" s="8"/>
      <c r="C213" s="8"/>
      <c r="D213" s="8"/>
      <c r="E213" s="9"/>
      <c r="F213" s="9"/>
      <c r="G213" s="9"/>
      <c r="H213" s="9"/>
      <c r="I213" s="10"/>
      <c r="J213" s="9"/>
      <c r="K213" s="10"/>
      <c r="L213" s="9"/>
      <c r="M213" s="9"/>
    </row>
    <row r="214" spans="2:13" x14ac:dyDescent="0.35">
      <c r="B214" s="5"/>
      <c r="C214" s="5"/>
      <c r="D214" s="5"/>
      <c r="E214" s="6"/>
      <c r="F214" s="6"/>
      <c r="G214" s="6"/>
      <c r="H214" s="6"/>
      <c r="I214" s="7"/>
      <c r="J214" s="6"/>
      <c r="K214" s="7"/>
      <c r="L214" s="6"/>
      <c r="M214" s="6"/>
    </row>
    <row r="215" spans="2:13" x14ac:dyDescent="0.35">
      <c r="B215" s="8"/>
      <c r="C215" s="8"/>
      <c r="D215" s="8"/>
      <c r="E215" s="9"/>
      <c r="F215" s="9"/>
      <c r="G215" s="9"/>
      <c r="H215" s="9"/>
      <c r="I215" s="10"/>
      <c r="J215" s="9"/>
      <c r="K215" s="10"/>
      <c r="L215" s="9"/>
      <c r="M215" s="9"/>
    </row>
    <row r="216" spans="2:13" x14ac:dyDescent="0.35">
      <c r="B216" s="5"/>
      <c r="C216" s="5"/>
      <c r="D216" s="5"/>
      <c r="E216" s="6"/>
      <c r="F216" s="6"/>
      <c r="G216" s="6"/>
      <c r="H216" s="6"/>
      <c r="I216" s="7"/>
      <c r="J216" s="6"/>
      <c r="K216" s="7"/>
      <c r="L216" s="6"/>
      <c r="M216" s="6"/>
    </row>
    <row r="217" spans="2:13" x14ac:dyDescent="0.35">
      <c r="B217" s="8"/>
      <c r="C217" s="8"/>
      <c r="D217" s="8"/>
      <c r="E217" s="9"/>
      <c r="F217" s="9"/>
      <c r="G217" s="9"/>
      <c r="H217" s="9"/>
      <c r="I217" s="10"/>
      <c r="J217" s="9"/>
      <c r="K217" s="10"/>
      <c r="L217" s="9"/>
      <c r="M217" s="9"/>
    </row>
    <row r="218" spans="2:13" x14ac:dyDescent="0.35">
      <c r="B218" s="5"/>
      <c r="C218" s="5"/>
      <c r="D218" s="5"/>
      <c r="E218" s="6"/>
      <c r="F218" s="6"/>
      <c r="G218" s="6"/>
      <c r="H218" s="6"/>
      <c r="I218" s="7"/>
      <c r="J218" s="6"/>
      <c r="K218" s="7"/>
      <c r="L218" s="6"/>
      <c r="M218" s="6"/>
    </row>
    <row r="219" spans="2:13" x14ac:dyDescent="0.35">
      <c r="B219" s="8"/>
      <c r="C219" s="8"/>
      <c r="D219" s="8"/>
      <c r="E219" s="9"/>
      <c r="F219" s="9"/>
      <c r="G219" s="9"/>
      <c r="H219" s="9"/>
      <c r="I219" s="10"/>
      <c r="J219" s="9"/>
      <c r="K219" s="10"/>
      <c r="L219" s="9"/>
      <c r="M219" s="9"/>
    </row>
    <row r="221" spans="2:13" x14ac:dyDescent="0.35">
      <c r="B221" s="14" t="s">
        <v>12</v>
      </c>
      <c r="C221" s="87" t="s">
        <v>158</v>
      </c>
      <c r="D221" s="88"/>
      <c r="E221" s="15"/>
      <c r="F221" s="15"/>
      <c r="G221" s="15"/>
      <c r="H221" s="15"/>
      <c r="I221" s="16"/>
      <c r="J221" s="15"/>
      <c r="K221" s="16"/>
      <c r="L221" s="15"/>
      <c r="M221" s="15"/>
    </row>
    <row r="222" spans="2:13" x14ac:dyDescent="0.35">
      <c r="B222" s="5"/>
      <c r="C222" s="5"/>
      <c r="D222" s="5"/>
      <c r="E222" s="6"/>
      <c r="F222" s="6"/>
      <c r="G222" s="6"/>
      <c r="H222" s="6"/>
      <c r="I222" s="7"/>
      <c r="J222" s="6"/>
      <c r="K222" s="7"/>
      <c r="L222" s="6"/>
      <c r="M222" s="6"/>
    </row>
    <row r="223" spans="2:13" x14ac:dyDescent="0.35">
      <c r="B223" s="8"/>
      <c r="C223" s="8"/>
      <c r="D223" s="8"/>
      <c r="E223" s="9"/>
      <c r="F223" s="9"/>
      <c r="G223" s="9"/>
      <c r="H223" s="9"/>
      <c r="I223" s="10"/>
      <c r="J223" s="9"/>
      <c r="K223" s="10"/>
      <c r="L223" s="9"/>
      <c r="M223" s="9"/>
    </row>
    <row r="224" spans="2:13" x14ac:dyDescent="0.35">
      <c r="B224" s="5"/>
      <c r="C224" s="5"/>
      <c r="D224" s="5"/>
      <c r="E224" s="6"/>
      <c r="F224" s="6"/>
      <c r="G224" s="6"/>
      <c r="H224" s="6"/>
      <c r="I224" s="7"/>
      <c r="J224" s="6"/>
      <c r="K224" s="7"/>
      <c r="L224" s="6"/>
      <c r="M224" s="6"/>
    </row>
    <row r="225" spans="2:13" x14ac:dyDescent="0.35">
      <c r="B225" s="8"/>
      <c r="C225" s="8"/>
      <c r="D225" s="8"/>
      <c r="E225" s="9"/>
      <c r="F225" s="9"/>
      <c r="G225" s="9"/>
      <c r="H225" s="9"/>
      <c r="I225" s="10"/>
      <c r="J225" s="9"/>
      <c r="K225" s="10"/>
      <c r="L225" s="9"/>
      <c r="M225" s="9"/>
    </row>
    <row r="226" spans="2:13" x14ac:dyDescent="0.35">
      <c r="B226" s="5"/>
      <c r="C226" s="5"/>
      <c r="D226" s="5"/>
      <c r="E226" s="6"/>
      <c r="F226" s="6"/>
      <c r="G226" s="6"/>
      <c r="H226" s="6"/>
      <c r="I226" s="7"/>
      <c r="J226" s="6"/>
      <c r="K226" s="7"/>
      <c r="L226" s="6"/>
      <c r="M226" s="6"/>
    </row>
    <row r="227" spans="2:13" x14ac:dyDescent="0.35">
      <c r="B227" s="8"/>
      <c r="C227" s="8"/>
      <c r="D227" s="8"/>
      <c r="E227" s="9"/>
      <c r="F227" s="9"/>
      <c r="G227" s="9"/>
      <c r="H227" s="9"/>
      <c r="I227" s="10"/>
      <c r="J227" s="9"/>
      <c r="K227" s="10"/>
      <c r="L227" s="9"/>
      <c r="M227" s="9"/>
    </row>
    <row r="228" spans="2:13" x14ac:dyDescent="0.35">
      <c r="B228" s="5"/>
      <c r="C228" s="5"/>
      <c r="D228" s="5"/>
      <c r="E228" s="6"/>
      <c r="F228" s="6"/>
      <c r="G228" s="6"/>
      <c r="H228" s="6"/>
      <c r="I228" s="7"/>
      <c r="J228" s="6"/>
      <c r="K228" s="7"/>
      <c r="L228" s="6"/>
      <c r="M228" s="6"/>
    </row>
    <row r="229" spans="2:13" x14ac:dyDescent="0.35">
      <c r="B229" s="8"/>
      <c r="C229" s="8"/>
      <c r="D229" s="8"/>
      <c r="E229" s="9"/>
      <c r="F229" s="9"/>
      <c r="G229" s="9"/>
      <c r="H229" s="9"/>
      <c r="I229" s="10"/>
      <c r="J229" s="9"/>
      <c r="K229" s="10"/>
      <c r="L229" s="9"/>
      <c r="M229" s="9"/>
    </row>
    <row r="230" spans="2:13" x14ac:dyDescent="0.35">
      <c r="B230" s="5"/>
      <c r="C230" s="5"/>
      <c r="D230" s="5"/>
      <c r="E230" s="6"/>
      <c r="F230" s="6"/>
      <c r="G230" s="6"/>
      <c r="H230" s="6"/>
      <c r="I230" s="7"/>
      <c r="J230" s="6"/>
      <c r="K230" s="7"/>
      <c r="L230" s="6"/>
      <c r="M230" s="6"/>
    </row>
    <row r="231" spans="2:13" x14ac:dyDescent="0.35">
      <c r="B231" s="8"/>
      <c r="C231" s="8"/>
      <c r="D231" s="8"/>
      <c r="E231" s="9"/>
      <c r="F231" s="9"/>
      <c r="G231" s="9"/>
      <c r="H231" s="9"/>
      <c r="I231" s="10"/>
      <c r="J231" s="9"/>
      <c r="K231" s="10"/>
      <c r="L231" s="9"/>
      <c r="M231" s="9"/>
    </row>
    <row r="232" spans="2:13" x14ac:dyDescent="0.35">
      <c r="B232" s="5"/>
      <c r="C232" s="5"/>
      <c r="D232" s="5"/>
      <c r="E232" s="6"/>
      <c r="F232" s="6"/>
      <c r="G232" s="6"/>
      <c r="H232" s="6"/>
      <c r="I232" s="7"/>
      <c r="J232" s="6"/>
      <c r="K232" s="7"/>
      <c r="L232" s="6"/>
      <c r="M232" s="6"/>
    </row>
    <row r="233" spans="2:13" x14ac:dyDescent="0.35">
      <c r="B233" s="8"/>
      <c r="C233" s="8"/>
      <c r="D233" s="8"/>
      <c r="E233" s="9"/>
      <c r="F233" s="9"/>
      <c r="G233" s="9"/>
      <c r="H233" s="9"/>
      <c r="I233" s="10"/>
      <c r="J233" s="9"/>
      <c r="K233" s="10"/>
      <c r="L233" s="9"/>
      <c r="M233" s="9"/>
    </row>
    <row r="234" spans="2:13" x14ac:dyDescent="0.35">
      <c r="B234" s="5"/>
      <c r="C234" s="5"/>
      <c r="D234" s="5"/>
      <c r="E234" s="6"/>
      <c r="F234" s="6"/>
      <c r="G234" s="6"/>
      <c r="H234" s="6"/>
      <c r="I234" s="7"/>
      <c r="J234" s="6"/>
      <c r="K234" s="7"/>
      <c r="L234" s="6"/>
      <c r="M234" s="6"/>
    </row>
    <row r="235" spans="2:13" x14ac:dyDescent="0.35">
      <c r="B235" s="8"/>
      <c r="C235" s="8"/>
      <c r="D235" s="8"/>
      <c r="E235" s="9"/>
      <c r="F235" s="9"/>
      <c r="G235" s="9"/>
      <c r="H235" s="9"/>
      <c r="I235" s="10"/>
      <c r="J235" s="9"/>
      <c r="K235" s="10"/>
      <c r="L235" s="9"/>
      <c r="M235" s="9"/>
    </row>
    <row r="236" spans="2:13" x14ac:dyDescent="0.35">
      <c r="B236" s="5"/>
      <c r="C236" s="5"/>
      <c r="D236" s="5"/>
      <c r="E236" s="6"/>
      <c r="F236" s="6"/>
      <c r="G236" s="6"/>
      <c r="H236" s="6"/>
      <c r="I236" s="7"/>
      <c r="J236" s="6"/>
      <c r="K236" s="7"/>
      <c r="L236" s="6"/>
      <c r="M236" s="6"/>
    </row>
    <row r="237" spans="2:13" x14ac:dyDescent="0.35">
      <c r="B237" s="8"/>
      <c r="C237" s="8"/>
      <c r="D237" s="8"/>
      <c r="E237" s="9"/>
      <c r="F237" s="9"/>
      <c r="G237" s="9"/>
      <c r="H237" s="9"/>
      <c r="I237" s="10"/>
      <c r="J237" s="9"/>
      <c r="K237" s="10"/>
      <c r="L237" s="9"/>
      <c r="M237" s="9"/>
    </row>
    <row r="238" spans="2:13" x14ac:dyDescent="0.35">
      <c r="B238" s="5"/>
      <c r="C238" s="5"/>
      <c r="D238" s="5"/>
      <c r="E238" s="6"/>
      <c r="F238" s="6"/>
      <c r="G238" s="6"/>
      <c r="H238" s="6"/>
      <c r="I238" s="7"/>
      <c r="J238" s="6"/>
      <c r="K238" s="7"/>
      <c r="L238" s="6"/>
      <c r="M238" s="6"/>
    </row>
    <row r="239" spans="2:13" x14ac:dyDescent="0.35">
      <c r="B239" s="8"/>
      <c r="C239" s="8"/>
      <c r="D239" s="8"/>
      <c r="E239" s="9"/>
      <c r="F239" s="9"/>
      <c r="G239" s="9"/>
      <c r="H239" s="9"/>
      <c r="I239" s="10"/>
      <c r="J239" s="9"/>
      <c r="K239" s="10"/>
      <c r="L239" s="9"/>
      <c r="M239" s="9"/>
    </row>
    <row r="240" spans="2:13" x14ac:dyDescent="0.35">
      <c r="B240" s="5"/>
      <c r="C240" s="5"/>
      <c r="D240" s="5"/>
      <c r="E240" s="6"/>
      <c r="F240" s="6"/>
      <c r="G240" s="6"/>
      <c r="H240" s="6"/>
      <c r="I240" s="7"/>
      <c r="J240" s="6"/>
      <c r="K240" s="7"/>
      <c r="L240" s="6"/>
      <c r="M240" s="6"/>
    </row>
    <row r="241" spans="2:13" x14ac:dyDescent="0.35">
      <c r="B241" s="8"/>
      <c r="C241" s="8"/>
      <c r="D241" s="8"/>
      <c r="E241" s="9"/>
      <c r="F241" s="9"/>
      <c r="G241" s="9"/>
      <c r="H241" s="9"/>
      <c r="I241" s="10"/>
      <c r="J241" s="9"/>
      <c r="K241" s="10"/>
      <c r="L241" s="9"/>
      <c r="M241" s="9"/>
    </row>
    <row r="242" spans="2:13" x14ac:dyDescent="0.35">
      <c r="B242" s="5"/>
      <c r="C242" s="5"/>
      <c r="D242" s="5"/>
      <c r="E242" s="6"/>
      <c r="F242" s="6"/>
      <c r="G242" s="6"/>
      <c r="H242" s="6"/>
      <c r="I242" s="7"/>
      <c r="J242" s="6"/>
      <c r="K242" s="7"/>
      <c r="L242" s="6"/>
      <c r="M242" s="6"/>
    </row>
    <row r="243" spans="2:13" x14ac:dyDescent="0.35">
      <c r="B243" s="8"/>
      <c r="C243" s="8"/>
      <c r="D243" s="8"/>
      <c r="E243" s="9"/>
      <c r="F243" s="9"/>
      <c r="G243" s="9"/>
      <c r="H243" s="9"/>
      <c r="I243" s="10"/>
      <c r="J243" s="9"/>
      <c r="K243" s="10"/>
      <c r="L243" s="9"/>
      <c r="M243" s="9"/>
    </row>
    <row r="244" spans="2:13" x14ac:dyDescent="0.35">
      <c r="B244" s="5"/>
      <c r="C244" s="5"/>
      <c r="D244" s="5"/>
      <c r="E244" s="6"/>
      <c r="F244" s="6"/>
      <c r="G244" s="6"/>
      <c r="H244" s="6"/>
      <c r="I244" s="7"/>
      <c r="J244" s="6"/>
      <c r="K244" s="7"/>
      <c r="L244" s="6"/>
      <c r="M244" s="6"/>
    </row>
    <row r="245" spans="2:13" x14ac:dyDescent="0.35">
      <c r="B245" s="8"/>
      <c r="C245" s="8"/>
      <c r="D245" s="8"/>
      <c r="E245" s="9"/>
      <c r="F245" s="9"/>
      <c r="G245" s="9"/>
      <c r="H245" s="9"/>
      <c r="I245" s="10"/>
      <c r="J245" s="9"/>
      <c r="K245" s="10"/>
      <c r="L245" s="9"/>
      <c r="M245" s="9"/>
    </row>
    <row r="246" spans="2:13" x14ac:dyDescent="0.35">
      <c r="B246" s="5"/>
      <c r="C246" s="5"/>
      <c r="D246" s="5"/>
      <c r="E246" s="6"/>
      <c r="F246" s="6"/>
      <c r="G246" s="6"/>
      <c r="H246" s="6"/>
      <c r="I246" s="7"/>
      <c r="J246" s="6"/>
      <c r="K246" s="7"/>
      <c r="L246" s="6"/>
      <c r="M246" s="6"/>
    </row>
    <row r="247" spans="2:13" x14ac:dyDescent="0.35">
      <c r="B247" s="8"/>
      <c r="C247" s="8"/>
      <c r="D247" s="8"/>
      <c r="E247" s="9"/>
      <c r="F247" s="9"/>
      <c r="G247" s="9"/>
      <c r="H247" s="9"/>
      <c r="I247" s="10"/>
      <c r="J247" s="9"/>
      <c r="K247" s="10"/>
      <c r="L247" s="9"/>
      <c r="M247" s="9"/>
    </row>
    <row r="248" spans="2:13" x14ac:dyDescent="0.35">
      <c r="B248" s="5"/>
      <c r="C248" s="5"/>
      <c r="D248" s="5"/>
      <c r="E248" s="6"/>
      <c r="F248" s="6"/>
      <c r="G248" s="6"/>
      <c r="H248" s="6"/>
      <c r="I248" s="7"/>
      <c r="J248" s="6"/>
      <c r="K248" s="7"/>
      <c r="L248" s="6"/>
      <c r="M248" s="6"/>
    </row>
    <row r="249" spans="2:13" x14ac:dyDescent="0.35">
      <c r="B249" s="8"/>
      <c r="C249" s="8"/>
      <c r="D249" s="8"/>
      <c r="E249" s="9"/>
      <c r="F249" s="9"/>
      <c r="G249" s="9"/>
      <c r="H249" s="9"/>
      <c r="I249" s="10"/>
      <c r="J249" s="9"/>
      <c r="K249" s="10"/>
      <c r="L249" s="9"/>
      <c r="M249" s="9"/>
    </row>
    <row r="250" spans="2:13" x14ac:dyDescent="0.35">
      <c r="B250" s="5"/>
      <c r="C250" s="5"/>
      <c r="D250" s="5"/>
      <c r="E250" s="6"/>
      <c r="F250" s="6"/>
      <c r="G250" s="6"/>
      <c r="H250" s="6"/>
      <c r="I250" s="7"/>
      <c r="J250" s="6"/>
      <c r="K250" s="7"/>
      <c r="L250" s="6"/>
      <c r="M250" s="6"/>
    </row>
    <row r="251" spans="2:13" x14ac:dyDescent="0.35">
      <c r="B251" s="8"/>
      <c r="C251" s="8"/>
      <c r="D251" s="8"/>
      <c r="E251" s="9"/>
      <c r="F251" s="9"/>
      <c r="G251" s="9"/>
      <c r="H251" s="9"/>
      <c r="I251" s="10"/>
      <c r="J251" s="9"/>
      <c r="K251" s="10"/>
      <c r="L251" s="9"/>
      <c r="M251" s="9"/>
    </row>
    <row r="252" spans="2:13" x14ac:dyDescent="0.35">
      <c r="B252" s="5"/>
      <c r="C252" s="5"/>
      <c r="D252" s="5"/>
      <c r="E252" s="6"/>
      <c r="F252" s="6"/>
      <c r="G252" s="6"/>
      <c r="H252" s="6"/>
      <c r="I252" s="7"/>
      <c r="J252" s="6"/>
      <c r="K252" s="7"/>
      <c r="L252" s="6"/>
      <c r="M252" s="6"/>
    </row>
    <row r="253" spans="2:13" x14ac:dyDescent="0.35">
      <c r="B253" s="8"/>
      <c r="C253" s="8"/>
      <c r="D253" s="8"/>
      <c r="E253" s="9"/>
      <c r="F253" s="9"/>
      <c r="G253" s="9"/>
      <c r="H253" s="9"/>
      <c r="I253" s="10"/>
      <c r="J253" s="9"/>
      <c r="K253" s="10"/>
      <c r="L253" s="9"/>
      <c r="M253" s="9"/>
    </row>
    <row r="255" spans="2:13" x14ac:dyDescent="0.35">
      <c r="B255" s="17" t="s">
        <v>12</v>
      </c>
      <c r="C255" s="89" t="s">
        <v>194</v>
      </c>
      <c r="D255" s="90"/>
      <c r="E255" s="18"/>
      <c r="F255" s="18"/>
      <c r="G255" s="18"/>
      <c r="H255" s="18"/>
      <c r="I255" s="19"/>
      <c r="J255" s="18"/>
      <c r="K255" s="19"/>
      <c r="L255" s="18"/>
      <c r="M255" s="18"/>
    </row>
    <row r="256" spans="2:13" x14ac:dyDescent="0.35">
      <c r="B256" s="5"/>
      <c r="C256" s="5"/>
      <c r="D256" s="5"/>
      <c r="E256" s="6"/>
      <c r="F256" s="6"/>
      <c r="G256" s="6"/>
      <c r="H256" s="6"/>
      <c r="I256" s="7"/>
      <c r="J256" s="6"/>
      <c r="K256" s="7"/>
      <c r="L256" s="6"/>
      <c r="M256" s="6"/>
    </row>
    <row r="257" spans="2:13" x14ac:dyDescent="0.35">
      <c r="B257" s="8"/>
      <c r="C257" s="8"/>
      <c r="D257" s="8"/>
      <c r="E257" s="9"/>
      <c r="F257" s="9"/>
      <c r="G257" s="9"/>
      <c r="H257" s="9"/>
      <c r="I257" s="10"/>
      <c r="J257" s="9"/>
      <c r="K257" s="10"/>
      <c r="L257" s="9"/>
      <c r="M257" s="9"/>
    </row>
    <row r="259" spans="2:13" x14ac:dyDescent="0.35">
      <c r="B259" s="20" t="s">
        <v>12</v>
      </c>
      <c r="C259" s="80" t="s">
        <v>199</v>
      </c>
      <c r="D259" s="81"/>
      <c r="E259" s="21"/>
      <c r="F259" s="21"/>
      <c r="G259" s="21"/>
      <c r="H259" s="21"/>
      <c r="I259" s="22"/>
      <c r="J259" s="21"/>
      <c r="K259" s="22"/>
      <c r="L259" s="21"/>
      <c r="M259" s="21"/>
    </row>
    <row r="260" spans="2:13" x14ac:dyDescent="0.35">
      <c r="B260" s="5"/>
      <c r="C260" s="5"/>
      <c r="D260" s="5"/>
      <c r="E260" s="6"/>
      <c r="F260" s="6"/>
      <c r="G260" s="6"/>
      <c r="H260" s="6"/>
      <c r="I260" s="7"/>
      <c r="J260" s="6"/>
      <c r="K260" s="7"/>
      <c r="L260" s="6"/>
      <c r="M260" s="6"/>
    </row>
    <row r="261" spans="2:13" x14ac:dyDescent="0.35">
      <c r="B261" s="8"/>
      <c r="C261" s="8"/>
      <c r="D261" s="8"/>
      <c r="E261" s="9"/>
      <c r="F261" s="9"/>
      <c r="G261" s="9"/>
      <c r="H261" s="9"/>
      <c r="I261" s="10"/>
      <c r="J261" s="9"/>
      <c r="K261" s="10"/>
      <c r="L261" s="9"/>
      <c r="M261" s="9"/>
    </row>
    <row r="262" spans="2:13" x14ac:dyDescent="0.35">
      <c r="B262" s="5"/>
      <c r="C262" s="5"/>
      <c r="D262" s="5"/>
      <c r="E262" s="6"/>
      <c r="F262" s="6"/>
      <c r="G262" s="6"/>
      <c r="H262" s="6"/>
      <c r="I262" s="7"/>
      <c r="J262" s="6"/>
      <c r="K262" s="7"/>
      <c r="L262" s="6"/>
      <c r="M262" s="6"/>
    </row>
    <row r="263" spans="2:13" x14ac:dyDescent="0.35">
      <c r="B263" s="8"/>
      <c r="C263" s="8"/>
      <c r="D263" s="8"/>
      <c r="E263" s="9"/>
      <c r="F263" s="9"/>
      <c r="G263" s="9"/>
      <c r="H263" s="9"/>
      <c r="I263" s="10"/>
      <c r="J263" s="9"/>
      <c r="K263" s="10"/>
      <c r="L263" s="9"/>
      <c r="M263" s="9"/>
    </row>
    <row r="264" spans="2:13" x14ac:dyDescent="0.35">
      <c r="B264" s="5"/>
      <c r="C264" s="5"/>
      <c r="D264" s="5"/>
      <c r="E264" s="6"/>
      <c r="F264" s="6"/>
      <c r="G264" s="6"/>
      <c r="H264" s="6"/>
      <c r="I264" s="7"/>
      <c r="J264" s="6"/>
      <c r="K264" s="7"/>
      <c r="L264" s="6"/>
      <c r="M264" s="6"/>
    </row>
  </sheetData>
  <mergeCells count="6">
    <mergeCell ref="B1:M1"/>
    <mergeCell ref="C7:D7"/>
    <mergeCell ref="C187:D187"/>
    <mergeCell ref="C221:D221"/>
    <mergeCell ref="C255:D255"/>
    <mergeCell ref="C259:D259"/>
  </mergeCells>
  <conditionalFormatting sqref="B6:D6">
    <cfRule type="expression" dxfId="15" priority="1" stopIfTrue="1">
      <formula>$B6="                    7 - PERSONAL CARE"</formula>
    </cfRule>
    <cfRule type="expression" dxfId="14" priority="2" stopIfTrue="1">
      <formula>$B6="                    8 - INDUSTRIAL SPECIALITIES"</formula>
    </cfRule>
    <cfRule type="expression" dxfId="13" priority="3" stopIfTrue="1">
      <formula>$B6="                    9 - LUBRICANTS"</formula>
    </cfRule>
    <cfRule type="expression" dxfId="12" priority="4" stopIfTrue="1">
      <formula>$B6="                    6 - SURFACTANTES"</formula>
    </cfRule>
    <cfRule type="expression" dxfId="11" priority="5" stopIfTrue="1">
      <formula>$B6="                    4 - CERAMIC AUXILIARIES"</formula>
    </cfRule>
    <cfRule type="expression" dxfId="10" priority="6" stopIfTrue="1">
      <formula>$B6="                    7 - FOSFONICOS"</formula>
    </cfRule>
    <cfRule type="expression" dxfId="9" priority="7" stopIfTrue="1">
      <formula>$B6="                    3 - TEXTILE AUXILIARIES"</formula>
    </cfRule>
    <cfRule type="expression" dxfId="8" priority="8" stopIfTrue="1">
      <formula>$B6="                    2 - LEATHER AUXILIARIES"</formula>
    </cfRule>
  </conditionalFormatting>
  <conditionalFormatting sqref="E6:M6">
    <cfRule type="expression" dxfId="7" priority="9" stopIfTrue="1">
      <formula>$C6="                    8 - INDUSTRIAL SPECIALITIES"</formula>
    </cfRule>
    <cfRule type="expression" dxfId="6" priority="10" stopIfTrue="1">
      <formula>$C6="                    9 - LUBRICANTS"</formula>
    </cfRule>
    <cfRule type="expression" dxfId="5" priority="11" stopIfTrue="1">
      <formula>$C6="                    6 - SURFACTANTES"</formula>
    </cfRule>
    <cfRule type="expression" dxfId="4" priority="12" stopIfTrue="1">
      <formula>$C6="                    4 - CERAMIC AUXILIARIES"</formula>
    </cfRule>
    <cfRule type="expression" dxfId="3" priority="13" stopIfTrue="1">
      <formula>$C6="                    7 - FOSFONICOS"</formula>
    </cfRule>
    <cfRule type="expression" dxfId="2" priority="14" stopIfTrue="1">
      <formula>$C6="                    3 - TEXTILE AUXILIARIES"</formula>
    </cfRule>
    <cfRule type="expression" dxfId="1" priority="15" stopIfTrue="1">
      <formula>$C6="                    2 - LEATHER AUXILIARIES"</formula>
    </cfRule>
  </conditionalFormatting>
  <conditionalFormatting sqref="I6">
    <cfRule type="notContainsBlanks" dxfId="0" priority="16" stopIfTrue="1">
      <formula>LEN(TRIM(I6))&gt;0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89807-E6A1-49FE-B4AE-B32D3EF6E442}">
  <sheetPr codeName="WS01"/>
  <dimension ref="B1:M264"/>
  <sheetViews>
    <sheetView showGridLines="0" zoomScale="70" zoomScaleNormal="7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8" sqref="D8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64.54296875" bestFit="1" customWidth="1"/>
    <col min="4" max="4" width="35.1796875" bestFit="1" customWidth="1"/>
    <col min="5" max="5" width="10.08984375" bestFit="1" customWidth="1"/>
    <col min="6" max="6" width="11.6328125" bestFit="1" customWidth="1"/>
    <col min="7" max="7" width="10.08984375" bestFit="1" customWidth="1"/>
    <col min="8" max="8" width="11.6328125" bestFit="1" customWidth="1"/>
    <col min="9" max="9" width="13.36328125" bestFit="1" customWidth="1"/>
    <col min="10" max="10" width="11.6328125" bestFit="1" customWidth="1"/>
    <col min="11" max="11" width="11.453125" bestFit="1" customWidth="1"/>
    <col min="12" max="12" width="12.81640625" bestFit="1" customWidth="1"/>
    <col min="13" max="13" width="12.90625" bestFit="1" customWidth="1"/>
  </cols>
  <sheetData>
    <row r="1" spans="2:13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3" ht="18.5" x14ac:dyDescent="0.45">
      <c r="B3" s="23" t="s">
        <v>208</v>
      </c>
    </row>
    <row r="5" spans="2:13" x14ac:dyDescent="0.3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</row>
    <row r="6" spans="2:13" x14ac:dyDescent="0.35">
      <c r="B6" s="25" t="s">
        <v>12</v>
      </c>
      <c r="C6" s="25"/>
      <c r="D6" s="25"/>
      <c r="E6" s="26">
        <v>458968</v>
      </c>
      <c r="F6" s="27">
        <v>6318634.2600000035</v>
      </c>
      <c r="G6" s="27">
        <v>927284.33000000019</v>
      </c>
      <c r="H6" s="27">
        <v>5391349.9299999988</v>
      </c>
      <c r="I6" s="28">
        <v>0.39241362066067931</v>
      </c>
      <c r="J6" s="27">
        <v>2115639.1462799995</v>
      </c>
      <c r="K6" s="29">
        <v>0.33482538460455191</v>
      </c>
      <c r="L6" s="27">
        <v>1003226.0809690821</v>
      </c>
      <c r="M6" s="27">
        <v>862049.46330968279</v>
      </c>
    </row>
    <row r="7" spans="2:13" x14ac:dyDescent="0.35">
      <c r="B7" s="2" t="s">
        <v>12</v>
      </c>
      <c r="C7" s="83" t="s">
        <v>13</v>
      </c>
      <c r="D7" s="84"/>
      <c r="E7" s="3">
        <v>339335</v>
      </c>
      <c r="F7" s="3">
        <v>3966935.689999999</v>
      </c>
      <c r="G7" s="3">
        <v>668566.62000000011</v>
      </c>
      <c r="H7" s="3">
        <v>3298369.0700000003</v>
      </c>
      <c r="I7" s="4">
        <v>0.34216119076031742</v>
      </c>
      <c r="J7" s="3">
        <v>1357331.4393600011</v>
      </c>
      <c r="K7" s="4">
        <v>0.41151593728715175</v>
      </c>
      <c r="L7" s="3">
        <v>617525.1834314788</v>
      </c>
      <c r="M7" s="3">
        <v>533780.89996458043</v>
      </c>
    </row>
    <row r="8" spans="2:13" x14ac:dyDescent="0.35">
      <c r="B8" s="5" t="s">
        <v>13</v>
      </c>
      <c r="C8" s="5" t="s">
        <v>14</v>
      </c>
      <c r="D8" s="5" t="s">
        <v>15</v>
      </c>
      <c r="E8" s="6">
        <v>8000</v>
      </c>
      <c r="F8" s="6">
        <v>116070.8</v>
      </c>
      <c r="G8" s="6">
        <v>13928.5</v>
      </c>
      <c r="H8" s="6">
        <v>102142.3</v>
      </c>
      <c r="I8" s="7">
        <v>0.47462276636328865</v>
      </c>
      <c r="J8" s="6">
        <v>55089.844190000003</v>
      </c>
      <c r="K8" s="7">
        <v>0.53934407380683613</v>
      </c>
      <c r="L8" s="6">
        <v>19232.940423288394</v>
      </c>
      <c r="M8" s="6">
        <v>16582.888221446545</v>
      </c>
    </row>
    <row r="9" spans="2:13" x14ac:dyDescent="0.35">
      <c r="B9" s="8" t="s">
        <v>13</v>
      </c>
      <c r="C9" s="8" t="s">
        <v>14</v>
      </c>
      <c r="D9" s="8" t="s">
        <v>16</v>
      </c>
      <c r="E9" s="9">
        <v>4000</v>
      </c>
      <c r="F9" s="9">
        <v>67354.960000000006</v>
      </c>
      <c r="G9" s="9">
        <v>8082.6</v>
      </c>
      <c r="H9" s="9">
        <v>59272.360000000008</v>
      </c>
      <c r="I9" s="10">
        <v>0.3734505432116656</v>
      </c>
      <c r="J9" s="9">
        <v>25153.746400000011</v>
      </c>
      <c r="K9" s="10">
        <v>0.42437565165281099</v>
      </c>
      <c r="L9" s="9">
        <v>11160.721548542593</v>
      </c>
      <c r="M9" s="9">
        <v>9622.9174445977769</v>
      </c>
    </row>
    <row r="10" spans="2:13" x14ac:dyDescent="0.35">
      <c r="B10" s="5" t="s">
        <v>13</v>
      </c>
      <c r="C10" s="5" t="s">
        <v>14</v>
      </c>
      <c r="D10" s="5" t="s">
        <v>17</v>
      </c>
      <c r="E10" s="6">
        <v>5000</v>
      </c>
      <c r="F10" s="6">
        <v>55070.1</v>
      </c>
      <c r="G10" s="6">
        <v>6608.41</v>
      </c>
      <c r="H10" s="6">
        <v>48461.69</v>
      </c>
      <c r="I10" s="7">
        <v>0.37054906292162182</v>
      </c>
      <c r="J10" s="6">
        <v>20406.173950000004</v>
      </c>
      <c r="K10" s="7">
        <v>0.42107846321496428</v>
      </c>
      <c r="L10" s="6">
        <v>9125.1205091511638</v>
      </c>
      <c r="M10" s="6">
        <v>7867.7960873447519</v>
      </c>
    </row>
    <row r="11" spans="2:13" x14ac:dyDescent="0.35">
      <c r="B11" s="8" t="s">
        <v>13</v>
      </c>
      <c r="C11" s="8" t="s">
        <v>14</v>
      </c>
      <c r="D11" s="8" t="s">
        <v>18</v>
      </c>
      <c r="E11" s="9">
        <v>4000</v>
      </c>
      <c r="F11" s="9">
        <v>37066.400000000001</v>
      </c>
      <c r="G11" s="9">
        <v>4447.97</v>
      </c>
      <c r="H11" s="9">
        <v>32618.43</v>
      </c>
      <c r="I11" s="10">
        <v>0.539078914866294</v>
      </c>
      <c r="J11" s="9">
        <v>19981.714690000001</v>
      </c>
      <c r="K11" s="10">
        <v>0.61258971354537917</v>
      </c>
      <c r="L11" s="9">
        <v>6141.9051743616774</v>
      </c>
      <c r="M11" s="9">
        <v>5295.6295153827414</v>
      </c>
    </row>
    <row r="12" spans="2:13" x14ac:dyDescent="0.35">
      <c r="B12" s="5" t="s">
        <v>13</v>
      </c>
      <c r="C12" s="5" t="s">
        <v>14</v>
      </c>
      <c r="D12" s="5" t="s">
        <v>19</v>
      </c>
      <c r="E12" s="6">
        <v>4000</v>
      </c>
      <c r="F12" s="6">
        <v>30288.560000000001</v>
      </c>
      <c r="G12" s="6">
        <v>3634.63</v>
      </c>
      <c r="H12" s="6">
        <v>26653.93</v>
      </c>
      <c r="I12" s="7">
        <v>0.4057654533592881</v>
      </c>
      <c r="J12" s="6">
        <v>12290.05128</v>
      </c>
      <c r="K12" s="7">
        <v>0.46109715452843164</v>
      </c>
      <c r="L12" s="6">
        <v>5018.816374180914</v>
      </c>
      <c r="M12" s="6">
        <v>4327.2879292150337</v>
      </c>
    </row>
    <row r="13" spans="2:13" x14ac:dyDescent="0.35">
      <c r="B13" s="8" t="s">
        <v>13</v>
      </c>
      <c r="C13" s="8" t="s">
        <v>14</v>
      </c>
      <c r="D13" s="8" t="s">
        <v>20</v>
      </c>
      <c r="E13" s="9">
        <v>120</v>
      </c>
      <c r="F13" s="9">
        <v>2719.62</v>
      </c>
      <c r="G13" s="9">
        <v>108.78</v>
      </c>
      <c r="H13" s="9">
        <v>2610.8399999999997</v>
      </c>
      <c r="I13" s="10">
        <v>0.24698249020083679</v>
      </c>
      <c r="J13" s="9">
        <v>671.69851999999969</v>
      </c>
      <c r="K13" s="10">
        <v>0.25727295429823344</v>
      </c>
      <c r="L13" s="9">
        <v>491.6095503502296</v>
      </c>
      <c r="M13" s="9">
        <v>423.87206753794942</v>
      </c>
    </row>
    <row r="14" spans="2:13" x14ac:dyDescent="0.35">
      <c r="B14" s="5" t="s">
        <v>13</v>
      </c>
      <c r="C14" s="5" t="s">
        <v>21</v>
      </c>
      <c r="D14" s="5" t="s">
        <v>16</v>
      </c>
      <c r="E14" s="6">
        <v>4000</v>
      </c>
      <c r="F14" s="6">
        <v>68298.759999999995</v>
      </c>
      <c r="G14" s="6">
        <v>8195.94</v>
      </c>
      <c r="H14" s="6">
        <v>60102.819999999992</v>
      </c>
      <c r="I14" s="7">
        <v>0.37997128849777068</v>
      </c>
      <c r="J14" s="6">
        <v>25951.567839999996</v>
      </c>
      <c r="K14" s="7">
        <v>0.43178619306049199</v>
      </c>
      <c r="L14" s="6">
        <v>11236.272200411289</v>
      </c>
      <c r="M14" s="6">
        <v>9690.5646383541298</v>
      </c>
    </row>
    <row r="15" spans="2:13" x14ac:dyDescent="0.35">
      <c r="B15" s="8" t="s">
        <v>13</v>
      </c>
      <c r="C15" s="8" t="s">
        <v>21</v>
      </c>
      <c r="D15" s="8" t="s">
        <v>18</v>
      </c>
      <c r="E15" s="9">
        <v>6000</v>
      </c>
      <c r="F15" s="9">
        <v>56378.700000000004</v>
      </c>
      <c r="G15" s="9">
        <v>6765.52</v>
      </c>
      <c r="H15" s="9">
        <v>49613.180000000008</v>
      </c>
      <c r="I15" s="10">
        <v>0.54377912066081702</v>
      </c>
      <c r="J15" s="9">
        <v>30657.559910000007</v>
      </c>
      <c r="K15" s="10">
        <v>0.61793176551069706</v>
      </c>
      <c r="L15" s="9">
        <v>9275.2252757524784</v>
      </c>
      <c r="M15" s="9">
        <v>7999.2873496501252</v>
      </c>
    </row>
    <row r="16" spans="2:13" x14ac:dyDescent="0.35">
      <c r="B16" s="5" t="s">
        <v>13</v>
      </c>
      <c r="C16" s="5" t="s">
        <v>21</v>
      </c>
      <c r="D16" s="5" t="s">
        <v>17</v>
      </c>
      <c r="E16" s="6">
        <v>4000</v>
      </c>
      <c r="F16" s="6">
        <v>44673.4</v>
      </c>
      <c r="G16" s="6">
        <v>5360.87</v>
      </c>
      <c r="H16" s="6">
        <v>39312.53</v>
      </c>
      <c r="I16" s="7">
        <v>0.37714368930952197</v>
      </c>
      <c r="J16" s="6">
        <v>16848.29089</v>
      </c>
      <c r="K16" s="7">
        <v>0.42857305011913505</v>
      </c>
      <c r="L16" s="6">
        <v>7349.5101888203399</v>
      </c>
      <c r="M16" s="6">
        <v>6338.481506562187</v>
      </c>
    </row>
    <row r="17" spans="2:13" x14ac:dyDescent="0.35">
      <c r="B17" s="8" t="s">
        <v>13</v>
      </c>
      <c r="C17" s="8" t="s">
        <v>21</v>
      </c>
      <c r="D17" s="8" t="s">
        <v>15</v>
      </c>
      <c r="E17" s="9">
        <v>3000</v>
      </c>
      <c r="F17" s="9">
        <v>44136.480000000003</v>
      </c>
      <c r="G17" s="9">
        <v>5296.43</v>
      </c>
      <c r="H17" s="9">
        <v>38840.050000000003</v>
      </c>
      <c r="I17" s="10">
        <v>0.48259779484000542</v>
      </c>
      <c r="J17" s="9">
        <v>21300.167920000004</v>
      </c>
      <c r="K17" s="10">
        <v>0.54840732491333044</v>
      </c>
      <c r="L17" s="9">
        <v>7261.1796597494858</v>
      </c>
      <c r="M17" s="9">
        <v>6262.3020863564543</v>
      </c>
    </row>
    <row r="18" spans="2:13" x14ac:dyDescent="0.35">
      <c r="B18" s="5" t="s">
        <v>13</v>
      </c>
      <c r="C18" s="5" t="s">
        <v>21</v>
      </c>
      <c r="D18" s="5" t="s">
        <v>22</v>
      </c>
      <c r="E18" s="6">
        <v>2000</v>
      </c>
      <c r="F18" s="6">
        <v>27598.720000000001</v>
      </c>
      <c r="G18" s="6">
        <v>3311.88</v>
      </c>
      <c r="H18" s="6">
        <v>24286.84</v>
      </c>
      <c r="I18" s="7">
        <v>0.33666139734016653</v>
      </c>
      <c r="J18" s="6">
        <v>9291.4236400000009</v>
      </c>
      <c r="K18" s="7">
        <v>0.38257029897672984</v>
      </c>
      <c r="L18" s="6">
        <v>4540.4449429799961</v>
      </c>
      <c r="M18" s="6">
        <v>3915.8427654703169</v>
      </c>
    </row>
    <row r="19" spans="2:13" x14ac:dyDescent="0.35">
      <c r="B19" s="8" t="s">
        <v>13</v>
      </c>
      <c r="C19" s="8" t="s">
        <v>21</v>
      </c>
      <c r="D19" s="8" t="s">
        <v>19</v>
      </c>
      <c r="E19" s="9">
        <v>3000</v>
      </c>
      <c r="F19" s="9">
        <v>23034.720000000001</v>
      </c>
      <c r="G19" s="9">
        <v>2764.19</v>
      </c>
      <c r="H19" s="9">
        <v>20270.530000000002</v>
      </c>
      <c r="I19" s="10">
        <v>0.43282692214187984</v>
      </c>
      <c r="J19" s="9">
        <v>9970.0469600000033</v>
      </c>
      <c r="K19" s="10">
        <v>0.49184934779702366</v>
      </c>
      <c r="L19" s="9">
        <v>3789.5924471863905</v>
      </c>
      <c r="M19" s="9">
        <v>3268.2806101060914</v>
      </c>
    </row>
    <row r="20" spans="2:13" x14ac:dyDescent="0.35">
      <c r="B20" s="5" t="s">
        <v>13</v>
      </c>
      <c r="C20" s="5" t="s">
        <v>21</v>
      </c>
      <c r="D20" s="5" t="s">
        <v>23</v>
      </c>
      <c r="E20" s="6">
        <v>2000</v>
      </c>
      <c r="F20" s="6">
        <v>22014.54</v>
      </c>
      <c r="G20" s="6">
        <v>2641.77</v>
      </c>
      <c r="H20" s="6">
        <v>19372.77</v>
      </c>
      <c r="I20" s="7">
        <v>0.32635858210073887</v>
      </c>
      <c r="J20" s="6">
        <v>7184.6340600000003</v>
      </c>
      <c r="K20" s="7">
        <v>0.37086250752989891</v>
      </c>
      <c r="L20" s="6">
        <v>3621.7554683118337</v>
      </c>
      <c r="M20" s="6">
        <v>3123.5319725258778</v>
      </c>
    </row>
    <row r="21" spans="2:13" x14ac:dyDescent="0.35">
      <c r="B21" s="8" t="s">
        <v>13</v>
      </c>
      <c r="C21" s="8" t="s">
        <v>24</v>
      </c>
      <c r="D21" s="8" t="s">
        <v>23</v>
      </c>
      <c r="E21" s="9">
        <v>12000</v>
      </c>
      <c r="F21" s="9">
        <v>138721.46000000002</v>
      </c>
      <c r="G21" s="9">
        <v>16646.75</v>
      </c>
      <c r="H21" s="9">
        <v>122074.70999999999</v>
      </c>
      <c r="I21" s="10">
        <v>0.35284413673270154</v>
      </c>
      <c r="J21" s="9">
        <v>48947.053799999994</v>
      </c>
      <c r="K21" s="10">
        <v>0.40095982042472184</v>
      </c>
      <c r="L21" s="9">
        <v>22775.855772517021</v>
      </c>
      <c r="M21" s="9">
        <v>19684.060770157492</v>
      </c>
    </row>
    <row r="22" spans="2:13" x14ac:dyDescent="0.35">
      <c r="B22" s="5" t="s">
        <v>13</v>
      </c>
      <c r="C22" s="5" t="s">
        <v>24</v>
      </c>
      <c r="D22" s="5" t="s">
        <v>25</v>
      </c>
      <c r="E22" s="6">
        <v>5000</v>
      </c>
      <c r="F22" s="6">
        <v>85546.559999999998</v>
      </c>
      <c r="G22" s="6">
        <v>10265.689999999999</v>
      </c>
      <c r="H22" s="6">
        <v>75280.87</v>
      </c>
      <c r="I22" s="7">
        <v>0.29805932348419389</v>
      </c>
      <c r="J22" s="6">
        <v>25497.949800000002</v>
      </c>
      <c r="K22" s="7">
        <v>0.33870423920446197</v>
      </c>
      <c r="L22" s="6">
        <v>14062.649828880873</v>
      </c>
      <c r="M22" s="6">
        <v>12178.087196573118</v>
      </c>
    </row>
    <row r="23" spans="2:13" x14ac:dyDescent="0.35">
      <c r="B23" s="8" t="s">
        <v>13</v>
      </c>
      <c r="C23" s="8" t="s">
        <v>24</v>
      </c>
      <c r="D23" s="8" t="s">
        <v>26</v>
      </c>
      <c r="E23" s="9">
        <v>1500</v>
      </c>
      <c r="F23" s="9">
        <v>37078.07</v>
      </c>
      <c r="G23" s="9">
        <v>7467.57</v>
      </c>
      <c r="H23" s="9">
        <v>29610.5</v>
      </c>
      <c r="I23" s="10">
        <v>0.43535967460010733</v>
      </c>
      <c r="J23" s="9">
        <v>16142.296490000001</v>
      </c>
      <c r="K23" s="10">
        <v>0.54515447189341626</v>
      </c>
      <c r="L23" s="9">
        <v>5550.1778076353703</v>
      </c>
      <c r="M23" s="9">
        <v>4790.9413289222557</v>
      </c>
    </row>
    <row r="24" spans="2:13" x14ac:dyDescent="0.35">
      <c r="B24" s="5" t="s">
        <v>13</v>
      </c>
      <c r="C24" s="5" t="s">
        <v>24</v>
      </c>
      <c r="D24" s="5" t="s">
        <v>27</v>
      </c>
      <c r="E24" s="6">
        <v>720</v>
      </c>
      <c r="F24" s="6">
        <v>9394.98</v>
      </c>
      <c r="G24" s="6">
        <v>1892.15</v>
      </c>
      <c r="H24" s="6">
        <v>7502.83</v>
      </c>
      <c r="I24" s="7">
        <v>0.45211750956361796</v>
      </c>
      <c r="J24" s="6">
        <v>4247.6349599999994</v>
      </c>
      <c r="K24" s="7">
        <v>0.56613770537250607</v>
      </c>
      <c r="L24" s="6">
        <v>1414.5262113157007</v>
      </c>
      <c r="M24" s="6">
        <v>1220.512181601654</v>
      </c>
    </row>
    <row r="25" spans="2:13" x14ac:dyDescent="0.35">
      <c r="B25" s="8" t="s">
        <v>13</v>
      </c>
      <c r="C25" s="8" t="s">
        <v>24</v>
      </c>
      <c r="D25" s="8" t="s">
        <v>28</v>
      </c>
      <c r="E25" s="9">
        <v>120</v>
      </c>
      <c r="F25" s="9">
        <v>3813.84</v>
      </c>
      <c r="G25" s="9">
        <v>768.11</v>
      </c>
      <c r="H25" s="9">
        <v>3045.73</v>
      </c>
      <c r="I25" s="10">
        <v>0.30261639450003142</v>
      </c>
      <c r="J25" s="9">
        <v>1154.13051</v>
      </c>
      <c r="K25" s="10">
        <v>0.37893395343645037</v>
      </c>
      <c r="L25" s="9">
        <v>565.63718753482158</v>
      </c>
      <c r="M25" s="9">
        <v>492.19941822882993</v>
      </c>
    </row>
    <row r="26" spans="2:13" x14ac:dyDescent="0.35">
      <c r="B26" s="5" t="s">
        <v>13</v>
      </c>
      <c r="C26" s="5" t="s">
        <v>24</v>
      </c>
      <c r="D26" s="5" t="s">
        <v>29</v>
      </c>
      <c r="E26" s="6">
        <v>840</v>
      </c>
      <c r="F26" s="6">
        <v>3707.18</v>
      </c>
      <c r="G26" s="6">
        <v>444.87</v>
      </c>
      <c r="H26" s="6">
        <v>3262.31</v>
      </c>
      <c r="I26" s="7">
        <v>0.61702349494764219</v>
      </c>
      <c r="J26" s="6">
        <v>2287.41716</v>
      </c>
      <c r="K26" s="7">
        <v>0.70116486783904652</v>
      </c>
      <c r="L26" s="6">
        <v>610.86086833834941</v>
      </c>
      <c r="M26" s="6">
        <v>528.64984316387586</v>
      </c>
    </row>
    <row r="27" spans="2:13" x14ac:dyDescent="0.35">
      <c r="B27" s="8" t="s">
        <v>13</v>
      </c>
      <c r="C27" s="8" t="s">
        <v>30</v>
      </c>
      <c r="D27" s="8" t="s">
        <v>22</v>
      </c>
      <c r="E27" s="9">
        <v>9000</v>
      </c>
      <c r="F27" s="9">
        <v>138115.41</v>
      </c>
      <c r="G27" s="9">
        <v>27816.440000000002</v>
      </c>
      <c r="H27" s="9">
        <v>110298.97</v>
      </c>
      <c r="I27" s="10">
        <v>0.31041853034357286</v>
      </c>
      <c r="J27" s="9">
        <v>42873.582590000005</v>
      </c>
      <c r="K27" s="10">
        <v>0.38870338127364201</v>
      </c>
      <c r="L27" s="9">
        <v>20644.607271036068</v>
      </c>
      <c r="M27" s="9">
        <v>17830.560047506657</v>
      </c>
    </row>
    <row r="28" spans="2:13" x14ac:dyDescent="0.35">
      <c r="B28" s="5" t="s">
        <v>13</v>
      </c>
      <c r="C28" s="5" t="s">
        <v>30</v>
      </c>
      <c r="D28" s="5" t="s">
        <v>31</v>
      </c>
      <c r="E28" s="6">
        <v>3000</v>
      </c>
      <c r="F28" s="6">
        <v>41527.72</v>
      </c>
      <c r="G28" s="6">
        <v>8363.6899999999987</v>
      </c>
      <c r="H28" s="6">
        <v>33164.03</v>
      </c>
      <c r="I28" s="7">
        <v>0.29223901914191297</v>
      </c>
      <c r="J28" s="6">
        <v>12136.020160000002</v>
      </c>
      <c r="K28" s="7">
        <v>0.36593924682856704</v>
      </c>
      <c r="L28" s="6">
        <v>6214.9098839126436</v>
      </c>
      <c r="M28" s="6">
        <v>5363.8808417866358</v>
      </c>
    </row>
    <row r="29" spans="2:13" x14ac:dyDescent="0.35">
      <c r="B29" s="8" t="s">
        <v>13</v>
      </c>
      <c r="C29" s="8" t="s">
        <v>30</v>
      </c>
      <c r="D29" s="8" t="s">
        <v>32</v>
      </c>
      <c r="E29" s="9">
        <v>2000</v>
      </c>
      <c r="F29" s="9">
        <v>23813.440000000002</v>
      </c>
      <c r="G29" s="9">
        <v>4796.0300000000007</v>
      </c>
      <c r="H29" s="9">
        <v>19017.410000000003</v>
      </c>
      <c r="I29" s="10">
        <v>0.33457051690138007</v>
      </c>
      <c r="J29" s="9">
        <v>7967.2749300000014</v>
      </c>
      <c r="K29" s="10">
        <v>0.41894637229780501</v>
      </c>
      <c r="L29" s="9">
        <v>3578.3658973180991</v>
      </c>
      <c r="M29" s="9">
        <v>3081.8831335087434</v>
      </c>
    </row>
    <row r="30" spans="2:13" x14ac:dyDescent="0.35">
      <c r="B30" s="5" t="s">
        <v>13</v>
      </c>
      <c r="C30" s="5" t="s">
        <v>30</v>
      </c>
      <c r="D30" s="5" t="s">
        <v>33</v>
      </c>
      <c r="E30" s="6">
        <v>1600</v>
      </c>
      <c r="F30" s="6">
        <v>20370.03</v>
      </c>
      <c r="G30" s="6">
        <v>4102.5200000000004</v>
      </c>
      <c r="H30" s="6">
        <v>16267.51</v>
      </c>
      <c r="I30" s="7">
        <v>0.31216600662836536</v>
      </c>
      <c r="J30" s="6">
        <v>6358.8309200000003</v>
      </c>
      <c r="K30" s="7">
        <v>0.39089147140527347</v>
      </c>
      <c r="L30" s="6">
        <v>3054.3836494341112</v>
      </c>
      <c r="M30" s="6">
        <v>2634.5861966855118</v>
      </c>
    </row>
    <row r="31" spans="2:13" x14ac:dyDescent="0.35">
      <c r="B31" s="8" t="s">
        <v>13</v>
      </c>
      <c r="C31" s="8" t="s">
        <v>30</v>
      </c>
      <c r="D31" s="8" t="s">
        <v>25</v>
      </c>
      <c r="E31" s="9">
        <v>1000</v>
      </c>
      <c r="F31" s="9">
        <v>18361.52</v>
      </c>
      <c r="G31" s="9">
        <v>3698.01</v>
      </c>
      <c r="H31" s="9">
        <v>14663.51</v>
      </c>
      <c r="I31" s="10">
        <v>0.25634729368810427</v>
      </c>
      <c r="J31" s="9">
        <v>4706.9259600000005</v>
      </c>
      <c r="K31" s="10">
        <v>0.32099585706287243</v>
      </c>
      <c r="L31" s="9">
        <v>2720.4018403769805</v>
      </c>
      <c r="M31" s="9">
        <v>2364.9678241375418</v>
      </c>
    </row>
    <row r="32" spans="2:13" x14ac:dyDescent="0.35">
      <c r="B32" s="5" t="s">
        <v>13</v>
      </c>
      <c r="C32" s="5" t="s">
        <v>30</v>
      </c>
      <c r="D32" s="5" t="s">
        <v>23</v>
      </c>
      <c r="E32" s="6">
        <v>1000</v>
      </c>
      <c r="F32" s="6">
        <v>11064.36</v>
      </c>
      <c r="G32" s="6">
        <v>2228.35</v>
      </c>
      <c r="H32" s="6">
        <v>8836.01</v>
      </c>
      <c r="I32" s="7">
        <v>0.25002839025483625</v>
      </c>
      <c r="J32" s="6">
        <v>2766.4041200000001</v>
      </c>
      <c r="K32" s="7">
        <v>0.31308295486311127</v>
      </c>
      <c r="L32" s="6">
        <v>1649.5248940579088</v>
      </c>
      <c r="M32" s="6">
        <v>1425.3238268836803</v>
      </c>
    </row>
    <row r="33" spans="2:13" x14ac:dyDescent="0.35">
      <c r="B33" s="8" t="s">
        <v>13</v>
      </c>
      <c r="C33" s="8" t="s">
        <v>30</v>
      </c>
      <c r="D33" s="8" t="s">
        <v>29</v>
      </c>
      <c r="E33" s="9">
        <v>2000</v>
      </c>
      <c r="F33" s="9">
        <v>9389.42</v>
      </c>
      <c r="G33" s="9">
        <v>1891.03</v>
      </c>
      <c r="H33" s="9">
        <v>7498.3899999999994</v>
      </c>
      <c r="I33" s="10">
        <v>0.55139058429594157</v>
      </c>
      <c r="J33" s="9">
        <v>5177.2377799999995</v>
      </c>
      <c r="K33" s="10">
        <v>0.69044658653390922</v>
      </c>
      <c r="L33" s="9">
        <v>1402.8212440543939</v>
      </c>
      <c r="M33" s="9">
        <v>1210.3164751133568</v>
      </c>
    </row>
    <row r="34" spans="2:13" x14ac:dyDescent="0.35">
      <c r="B34" s="5" t="s">
        <v>13</v>
      </c>
      <c r="C34" s="5" t="s">
        <v>30</v>
      </c>
      <c r="D34" s="5" t="s">
        <v>18</v>
      </c>
      <c r="E34" s="6">
        <v>25</v>
      </c>
      <c r="F34" s="6">
        <v>284.07</v>
      </c>
      <c r="G34" s="6">
        <v>57.21</v>
      </c>
      <c r="H34" s="6">
        <v>226.85999999999999</v>
      </c>
      <c r="I34" s="7">
        <v>0.52057778012461708</v>
      </c>
      <c r="J34" s="6">
        <v>147.88052999999996</v>
      </c>
      <c r="K34" s="7">
        <v>0.65185810632107899</v>
      </c>
      <c r="L34" s="6">
        <v>42.087492115320394</v>
      </c>
      <c r="M34" s="6">
        <v>36.588552166830631</v>
      </c>
    </row>
    <row r="35" spans="2:13" x14ac:dyDescent="0.35">
      <c r="B35" s="8" t="s">
        <v>13</v>
      </c>
      <c r="C35" s="8" t="s">
        <v>34</v>
      </c>
      <c r="D35" s="8" t="s">
        <v>22</v>
      </c>
      <c r="E35" s="9">
        <v>14000</v>
      </c>
      <c r="F35" s="9">
        <v>194580.74</v>
      </c>
      <c r="G35" s="9">
        <v>23349.940000000002</v>
      </c>
      <c r="H35" s="9">
        <v>171230.8</v>
      </c>
      <c r="I35" s="10">
        <v>0.34105747639771544</v>
      </c>
      <c r="J35" s="9">
        <v>66363.216140000004</v>
      </c>
      <c r="K35" s="10">
        <v>0.38756588265662489</v>
      </c>
      <c r="L35" s="9">
        <v>32128.342458498671</v>
      </c>
      <c r="M35" s="9">
        <v>27741.854563267836</v>
      </c>
    </row>
    <row r="36" spans="2:13" x14ac:dyDescent="0.35">
      <c r="B36" s="5" t="s">
        <v>13</v>
      </c>
      <c r="C36" s="5" t="s">
        <v>34</v>
      </c>
      <c r="D36" s="5" t="s">
        <v>23</v>
      </c>
      <c r="E36" s="6">
        <v>6000</v>
      </c>
      <c r="F36" s="6">
        <v>63443.58</v>
      </c>
      <c r="G36" s="6">
        <v>7613.3099999999995</v>
      </c>
      <c r="H36" s="6">
        <v>55830.270000000004</v>
      </c>
      <c r="I36" s="7">
        <v>0.30369358270765934</v>
      </c>
      <c r="J36" s="6">
        <v>19267.408110000004</v>
      </c>
      <c r="K36" s="7">
        <v>0.34510684096637906</v>
      </c>
      <c r="L36" s="6">
        <v>10493.481257639158</v>
      </c>
      <c r="M36" s="6">
        <v>9058.4138354806437</v>
      </c>
    </row>
    <row r="37" spans="2:13" x14ac:dyDescent="0.35">
      <c r="B37" s="8" t="s">
        <v>13</v>
      </c>
      <c r="C37" s="8" t="s">
        <v>35</v>
      </c>
      <c r="D37" s="8" t="s">
        <v>17</v>
      </c>
      <c r="E37" s="9">
        <v>15000</v>
      </c>
      <c r="F37" s="9">
        <v>166459.25</v>
      </c>
      <c r="G37" s="9">
        <v>19975.11</v>
      </c>
      <c r="H37" s="9">
        <v>146484.14000000001</v>
      </c>
      <c r="I37" s="10">
        <v>0.37437145637746183</v>
      </c>
      <c r="J37" s="9">
        <v>62317.591850000012</v>
      </c>
      <c r="K37" s="10">
        <v>0.42542210951984294</v>
      </c>
      <c r="L37" s="9">
        <v>27394.266224584564</v>
      </c>
      <c r="M37" s="9">
        <v>23644.914111732571</v>
      </c>
    </row>
    <row r="38" spans="2:13" x14ac:dyDescent="0.35">
      <c r="B38" s="5" t="s">
        <v>13</v>
      </c>
      <c r="C38" s="5" t="s">
        <v>35</v>
      </c>
      <c r="D38" s="5" t="s">
        <v>36</v>
      </c>
      <c r="E38" s="6">
        <v>6000</v>
      </c>
      <c r="F38" s="6">
        <v>30229.440000000002</v>
      </c>
      <c r="G38" s="6">
        <v>3627.5299999999997</v>
      </c>
      <c r="H38" s="6">
        <v>26601.910000000003</v>
      </c>
      <c r="I38" s="7">
        <v>0.65592659870642656</v>
      </c>
      <c r="J38" s="6">
        <v>19828.29376</v>
      </c>
      <c r="K38" s="7">
        <v>0.74537105643918045</v>
      </c>
      <c r="L38" s="6">
        <v>4961.3586547973764</v>
      </c>
      <c r="M38" s="6">
        <v>4295.1453581167734</v>
      </c>
    </row>
    <row r="39" spans="2:13" x14ac:dyDescent="0.35">
      <c r="B39" s="8" t="s">
        <v>13</v>
      </c>
      <c r="C39" s="8" t="s">
        <v>35</v>
      </c>
      <c r="D39" s="8" t="s">
        <v>27</v>
      </c>
      <c r="E39" s="9">
        <v>2000</v>
      </c>
      <c r="F39" s="9">
        <v>21986.74</v>
      </c>
      <c r="G39" s="9">
        <v>2638.41</v>
      </c>
      <c r="H39" s="9">
        <v>19348.330000000002</v>
      </c>
      <c r="I39" s="10">
        <v>0.46874259440007937</v>
      </c>
      <c r="J39" s="9">
        <v>10306.121550000002</v>
      </c>
      <c r="K39" s="10">
        <v>0.53266207212715522</v>
      </c>
      <c r="L39" s="9">
        <v>3625.9309233335212</v>
      </c>
      <c r="M39" s="9">
        <v>3130.3925058244886</v>
      </c>
    </row>
    <row r="40" spans="2:13" x14ac:dyDescent="0.35">
      <c r="B40" s="5" t="s">
        <v>13</v>
      </c>
      <c r="C40" s="5" t="s">
        <v>35</v>
      </c>
      <c r="D40" s="5" t="s">
        <v>25</v>
      </c>
      <c r="E40" s="6">
        <v>1000</v>
      </c>
      <c r="F40" s="6">
        <v>16476.88</v>
      </c>
      <c r="G40" s="6">
        <v>1977.23</v>
      </c>
      <c r="H40" s="6">
        <v>14499.650000000001</v>
      </c>
      <c r="I40" s="7">
        <v>0.27572367826918698</v>
      </c>
      <c r="J40" s="6">
        <v>4543.0659600000017</v>
      </c>
      <c r="K40" s="7">
        <v>0.31332245674895609</v>
      </c>
      <c r="L40" s="6">
        <v>2695.202423881929</v>
      </c>
      <c r="M40" s="6">
        <v>2347.7412564766842</v>
      </c>
    </row>
    <row r="41" spans="2:13" x14ac:dyDescent="0.35">
      <c r="B41" s="8" t="s">
        <v>13</v>
      </c>
      <c r="C41" s="8" t="s">
        <v>35</v>
      </c>
      <c r="D41" s="8" t="s">
        <v>31</v>
      </c>
      <c r="E41" s="9">
        <v>1000</v>
      </c>
      <c r="F41" s="9">
        <v>13445.32</v>
      </c>
      <c r="G41" s="9">
        <v>1613.44</v>
      </c>
      <c r="H41" s="9">
        <v>11831.88</v>
      </c>
      <c r="I41" s="10">
        <v>0.35867821591453375</v>
      </c>
      <c r="J41" s="9">
        <v>4822.5433899999989</v>
      </c>
      <c r="K41" s="10">
        <v>0.40758893683843983</v>
      </c>
      <c r="L41" s="9">
        <v>2224.8321769052855</v>
      </c>
      <c r="M41" s="9">
        <v>1926.9221373548523</v>
      </c>
    </row>
    <row r="42" spans="2:13" x14ac:dyDescent="0.35">
      <c r="B42" s="5" t="s">
        <v>13</v>
      </c>
      <c r="C42" s="5" t="s">
        <v>37</v>
      </c>
      <c r="D42" s="5" t="s">
        <v>38</v>
      </c>
      <c r="E42" s="6">
        <v>8000</v>
      </c>
      <c r="F42" s="6">
        <v>102160</v>
      </c>
      <c r="G42" s="6">
        <v>20575.16</v>
      </c>
      <c r="H42" s="6">
        <v>81584.84</v>
      </c>
      <c r="I42" s="7">
        <v>0.25162924951057164</v>
      </c>
      <c r="J42" s="6">
        <v>25706.444129999996</v>
      </c>
      <c r="K42" s="7">
        <v>0.31508849107260611</v>
      </c>
      <c r="L42" s="6">
        <v>15276.354327882089</v>
      </c>
      <c r="M42" s="6">
        <v>13212.560249916802</v>
      </c>
    </row>
    <row r="43" spans="2:13" x14ac:dyDescent="0.35">
      <c r="B43" s="8" t="s">
        <v>13</v>
      </c>
      <c r="C43" s="8" t="s">
        <v>37</v>
      </c>
      <c r="D43" s="8" t="s">
        <v>39</v>
      </c>
      <c r="E43" s="9">
        <v>10000</v>
      </c>
      <c r="F43" s="9">
        <v>68000</v>
      </c>
      <c r="G43" s="9">
        <v>13695.28</v>
      </c>
      <c r="H43" s="9">
        <v>54304.72</v>
      </c>
      <c r="I43" s="10">
        <v>0.26744469264705878</v>
      </c>
      <c r="J43" s="9">
        <v>18186.239099999999</v>
      </c>
      <c r="K43" s="10">
        <v>0.33489242003273378</v>
      </c>
      <c r="L43" s="9">
        <v>10171.715066394087</v>
      </c>
      <c r="M43" s="9">
        <v>8791.1615389249473</v>
      </c>
    </row>
    <row r="44" spans="2:13" x14ac:dyDescent="0.35">
      <c r="B44" s="5" t="s">
        <v>13</v>
      </c>
      <c r="C44" s="5" t="s">
        <v>37</v>
      </c>
      <c r="D44" s="5" t="s">
        <v>25</v>
      </c>
      <c r="E44" s="6">
        <v>1440</v>
      </c>
      <c r="F44" s="6">
        <v>27720</v>
      </c>
      <c r="G44" s="6">
        <v>5582.83</v>
      </c>
      <c r="H44" s="6">
        <v>22137.17</v>
      </c>
      <c r="I44" s="7">
        <v>0.28137406132756126</v>
      </c>
      <c r="J44" s="6">
        <v>7799.688979999999</v>
      </c>
      <c r="K44" s="7">
        <v>0.35233451159294527</v>
      </c>
      <c r="L44" s="6">
        <v>4143.9104427492866</v>
      </c>
      <c r="M44" s="6">
        <v>3586.2475007631533</v>
      </c>
    </row>
    <row r="45" spans="2:13" x14ac:dyDescent="0.35">
      <c r="B45" s="8" t="s">
        <v>13</v>
      </c>
      <c r="C45" s="8" t="s">
        <v>37</v>
      </c>
      <c r="D45" s="8" t="s">
        <v>40</v>
      </c>
      <c r="E45" s="9">
        <v>2000</v>
      </c>
      <c r="F45" s="9">
        <v>22880</v>
      </c>
      <c r="G45" s="9">
        <v>4608.0600000000004</v>
      </c>
      <c r="H45" s="9">
        <v>18271.939999999999</v>
      </c>
      <c r="I45" s="10">
        <v>0.34591759309440551</v>
      </c>
      <c r="J45" s="9">
        <v>7914.5945299999985</v>
      </c>
      <c r="K45" s="10">
        <v>0.43315567640874475</v>
      </c>
      <c r="L45" s="9">
        <v>3424.2124397968551</v>
      </c>
      <c r="M45" s="9">
        <v>2956.2419104323062</v>
      </c>
    </row>
    <row r="46" spans="2:13" x14ac:dyDescent="0.35">
      <c r="B46" s="5" t="s">
        <v>13</v>
      </c>
      <c r="C46" s="5" t="s">
        <v>37</v>
      </c>
      <c r="D46" s="5" t="s">
        <v>29</v>
      </c>
      <c r="E46" s="6">
        <v>3000</v>
      </c>
      <c r="F46" s="6">
        <v>13890</v>
      </c>
      <c r="G46" s="6">
        <v>2797.4700000000003</v>
      </c>
      <c r="H46" s="6">
        <v>11092.53</v>
      </c>
      <c r="I46" s="7">
        <v>0.54793159467242625</v>
      </c>
      <c r="J46" s="6">
        <v>7610.7698500000006</v>
      </c>
      <c r="K46" s="7">
        <v>0.68611667942299914</v>
      </c>
      <c r="L46" s="6">
        <v>2076.4375433645046</v>
      </c>
      <c r="M46" s="6">
        <v>1797.0028689881053</v>
      </c>
    </row>
    <row r="47" spans="2:13" x14ac:dyDescent="0.35">
      <c r="B47" s="8" t="s">
        <v>13</v>
      </c>
      <c r="C47" s="8" t="s">
        <v>41</v>
      </c>
      <c r="D47" s="8" t="s">
        <v>29</v>
      </c>
      <c r="E47" s="9">
        <v>18000</v>
      </c>
      <c r="F47" s="9">
        <v>87340.68</v>
      </c>
      <c r="G47" s="9">
        <v>17590.419999999998</v>
      </c>
      <c r="H47" s="9">
        <v>69750.260000000009</v>
      </c>
      <c r="I47" s="10">
        <v>0.55941514458096742</v>
      </c>
      <c r="J47" s="9">
        <v>48859.699130000001</v>
      </c>
      <c r="K47" s="10">
        <v>0.70049486740264477</v>
      </c>
      <c r="L47" s="9">
        <v>12958.306872728681</v>
      </c>
      <c r="M47" s="9">
        <v>11233.736181076831</v>
      </c>
    </row>
    <row r="48" spans="2:13" x14ac:dyDescent="0.35">
      <c r="B48" s="5" t="s">
        <v>13</v>
      </c>
      <c r="C48" s="5" t="s">
        <v>41</v>
      </c>
      <c r="D48" s="5" t="s">
        <v>42</v>
      </c>
      <c r="E48" s="6">
        <v>8000</v>
      </c>
      <c r="F48" s="6">
        <v>58695.44</v>
      </c>
      <c r="G48" s="6">
        <v>11821.26</v>
      </c>
      <c r="H48" s="6">
        <v>46874.18</v>
      </c>
      <c r="I48" s="7">
        <v>0.32532991421480101</v>
      </c>
      <c r="J48" s="6">
        <v>19095.382460000001</v>
      </c>
      <c r="K48" s="7">
        <v>0.40737528549832769</v>
      </c>
      <c r="L48" s="6">
        <v>8706.0381493657242</v>
      </c>
      <c r="M48" s="6">
        <v>7529.2630429195578</v>
      </c>
    </row>
    <row r="49" spans="2:13" x14ac:dyDescent="0.35">
      <c r="B49" s="8" t="s">
        <v>13</v>
      </c>
      <c r="C49" s="8" t="s">
        <v>41</v>
      </c>
      <c r="D49" s="8" t="s">
        <v>26</v>
      </c>
      <c r="E49" s="9">
        <v>2000</v>
      </c>
      <c r="F49" s="9">
        <v>46092.18</v>
      </c>
      <c r="G49" s="9">
        <v>9282.9699999999993</v>
      </c>
      <c r="H49" s="9">
        <v>36809.21</v>
      </c>
      <c r="I49" s="10">
        <v>0.39934723308812903</v>
      </c>
      <c r="J49" s="9">
        <v>18406.78455</v>
      </c>
      <c r="K49" s="10">
        <v>0.50005921208306292</v>
      </c>
      <c r="L49" s="9">
        <v>6842.1149485110964</v>
      </c>
      <c r="M49" s="9">
        <v>5960.0404792746112</v>
      </c>
    </row>
    <row r="50" spans="2:13" x14ac:dyDescent="0.35">
      <c r="B50" s="5" t="s">
        <v>13</v>
      </c>
      <c r="C50" s="5" t="s">
        <v>41</v>
      </c>
      <c r="D50" s="5" t="s">
        <v>27</v>
      </c>
      <c r="E50" s="6">
        <v>2000</v>
      </c>
      <c r="F50" s="6">
        <v>26732.91</v>
      </c>
      <c r="G50" s="6">
        <v>5384</v>
      </c>
      <c r="H50" s="6">
        <v>21348.91</v>
      </c>
      <c r="I50" s="7">
        <v>0.46035772237291039</v>
      </c>
      <c r="J50" s="6">
        <v>12306.70156</v>
      </c>
      <c r="K50" s="7">
        <v>0.57645573286879748</v>
      </c>
      <c r="L50" s="6">
        <v>3966.7602511074565</v>
      </c>
      <c r="M50" s="6">
        <v>3442.9703697951827</v>
      </c>
    </row>
    <row r="51" spans="2:13" x14ac:dyDescent="0.35">
      <c r="B51" s="8" t="s">
        <v>13</v>
      </c>
      <c r="C51" s="8" t="s">
        <v>41</v>
      </c>
      <c r="D51" s="8" t="s">
        <v>43</v>
      </c>
      <c r="E51" s="9">
        <v>600</v>
      </c>
      <c r="F51" s="9">
        <v>9807.59</v>
      </c>
      <c r="G51" s="9">
        <v>1263.21</v>
      </c>
      <c r="H51" s="9">
        <v>8544.380000000001</v>
      </c>
      <c r="I51" s="10">
        <v>0.32617478503893421</v>
      </c>
      <c r="J51" s="9">
        <v>3198.9885600000007</v>
      </c>
      <c r="K51" s="10">
        <v>0.3743968035129524</v>
      </c>
      <c r="L51" s="9">
        <v>1615.6528316157703</v>
      </c>
      <c r="M51" s="9">
        <v>1393.4083496412263</v>
      </c>
    </row>
    <row r="52" spans="2:13" x14ac:dyDescent="0.35">
      <c r="B52" s="5" t="s">
        <v>13</v>
      </c>
      <c r="C52" s="5" t="s">
        <v>44</v>
      </c>
      <c r="D52" s="5" t="s">
        <v>45</v>
      </c>
      <c r="E52" s="6">
        <v>2100</v>
      </c>
      <c r="F52" s="6">
        <v>38922</v>
      </c>
      <c r="G52" s="6">
        <v>7838.92</v>
      </c>
      <c r="H52" s="6">
        <v>31083.08</v>
      </c>
      <c r="I52" s="7">
        <v>0.49649396305431387</v>
      </c>
      <c r="J52" s="6">
        <v>19324.538030000003</v>
      </c>
      <c r="K52" s="7">
        <v>0.62170602237616102</v>
      </c>
      <c r="L52" s="6">
        <v>5852.9302746393078</v>
      </c>
      <c r="M52" s="6">
        <v>5054.3373246623514</v>
      </c>
    </row>
    <row r="53" spans="2:13" x14ac:dyDescent="0.35">
      <c r="B53" s="8" t="s">
        <v>13</v>
      </c>
      <c r="C53" s="8" t="s">
        <v>44</v>
      </c>
      <c r="D53" s="8" t="s">
        <v>46</v>
      </c>
      <c r="E53" s="9">
        <v>1000</v>
      </c>
      <c r="F53" s="9">
        <v>32900</v>
      </c>
      <c r="G53" s="9">
        <v>6626.1</v>
      </c>
      <c r="H53" s="9">
        <v>26273.9</v>
      </c>
      <c r="I53" s="10">
        <v>0.32158583252279643</v>
      </c>
      <c r="J53" s="9">
        <v>10580.173890000002</v>
      </c>
      <c r="K53" s="10">
        <v>0.4026876059511531</v>
      </c>
      <c r="L53" s="9">
        <v>4961.8333585133705</v>
      </c>
      <c r="M53" s="9">
        <v>4272.3177989528122</v>
      </c>
    </row>
    <row r="54" spans="2:13" x14ac:dyDescent="0.35">
      <c r="B54" s="5" t="s">
        <v>13</v>
      </c>
      <c r="C54" s="5" t="s">
        <v>44</v>
      </c>
      <c r="D54" s="5" t="s">
        <v>17</v>
      </c>
      <c r="E54" s="6">
        <v>2000</v>
      </c>
      <c r="F54" s="6">
        <v>24389.949999999997</v>
      </c>
      <c r="G54" s="6">
        <v>4912.1499999999996</v>
      </c>
      <c r="H54" s="6">
        <v>19477.800000000003</v>
      </c>
      <c r="I54" s="7">
        <v>0.33828019327632902</v>
      </c>
      <c r="J54" s="6">
        <v>8250.6370000000006</v>
      </c>
      <c r="K54" s="7">
        <v>0.42359183275318563</v>
      </c>
      <c r="L54" s="6">
        <v>3656.6997837372583</v>
      </c>
      <c r="M54" s="6">
        <v>3154.4202288998235</v>
      </c>
    </row>
    <row r="55" spans="2:13" x14ac:dyDescent="0.35">
      <c r="B55" s="8" t="s">
        <v>13</v>
      </c>
      <c r="C55" s="8" t="s">
        <v>44</v>
      </c>
      <c r="D55" s="8" t="s">
        <v>18</v>
      </c>
      <c r="E55" s="9">
        <v>3000</v>
      </c>
      <c r="F55" s="9">
        <v>23464.800000000003</v>
      </c>
      <c r="G55" s="9">
        <v>4725.84</v>
      </c>
      <c r="H55" s="9">
        <v>18738.960000000003</v>
      </c>
      <c r="I55" s="10">
        <v>0.39469044398418057</v>
      </c>
      <c r="J55" s="9">
        <v>9261.3323300000011</v>
      </c>
      <c r="K55" s="10">
        <v>0.49422872614061825</v>
      </c>
      <c r="L55" s="9">
        <v>3518.2809079540057</v>
      </c>
      <c r="M55" s="9">
        <v>3036.7555704828128</v>
      </c>
    </row>
    <row r="56" spans="2:13" x14ac:dyDescent="0.35">
      <c r="B56" s="5" t="s">
        <v>13</v>
      </c>
      <c r="C56" s="5" t="s">
        <v>44</v>
      </c>
      <c r="D56" s="5" t="s">
        <v>47</v>
      </c>
      <c r="E56" s="6">
        <v>1100</v>
      </c>
      <c r="F56" s="6">
        <v>20545.91</v>
      </c>
      <c r="G56" s="6">
        <v>4137.97</v>
      </c>
      <c r="H56" s="6">
        <v>16407.939999999999</v>
      </c>
      <c r="I56" s="7">
        <v>0.31693758709154274</v>
      </c>
      <c r="J56" s="6">
        <v>6511.7711399999989</v>
      </c>
      <c r="K56" s="7">
        <v>0.39686707411168004</v>
      </c>
      <c r="L56" s="6">
        <v>3074.8936489196226</v>
      </c>
      <c r="M56" s="6">
        <v>2654.6628268185345</v>
      </c>
    </row>
    <row r="57" spans="2:13" x14ac:dyDescent="0.35">
      <c r="B57" s="8" t="s">
        <v>13</v>
      </c>
      <c r="C57" s="8" t="s">
        <v>44</v>
      </c>
      <c r="D57" s="8" t="s">
        <v>19</v>
      </c>
      <c r="E57" s="9">
        <v>2000</v>
      </c>
      <c r="F57" s="9">
        <v>17666.8</v>
      </c>
      <c r="G57" s="9">
        <v>3558.12</v>
      </c>
      <c r="H57" s="9">
        <v>14108.68</v>
      </c>
      <c r="I57" s="10">
        <v>0.40997815224036044</v>
      </c>
      <c r="J57" s="9">
        <v>7243.0020199999999</v>
      </c>
      <c r="K57" s="10">
        <v>0.51337205323247814</v>
      </c>
      <c r="L57" s="9">
        <v>2641.189417737628</v>
      </c>
      <c r="M57" s="9">
        <v>2282.503890161016</v>
      </c>
    </row>
    <row r="58" spans="2:13" x14ac:dyDescent="0.35">
      <c r="B58" s="5" t="s">
        <v>13</v>
      </c>
      <c r="C58" s="5" t="s">
        <v>44</v>
      </c>
      <c r="D58" s="5" t="s">
        <v>22</v>
      </c>
      <c r="E58" s="6">
        <v>1000</v>
      </c>
      <c r="F58" s="6">
        <v>15171.4</v>
      </c>
      <c r="G58" s="6">
        <v>3055.54</v>
      </c>
      <c r="H58" s="6">
        <v>12115.86</v>
      </c>
      <c r="I58" s="7">
        <v>0.30522517038638497</v>
      </c>
      <c r="J58" s="6">
        <v>4630.693150000001</v>
      </c>
      <c r="K58" s="7">
        <v>0.38220094570257501</v>
      </c>
      <c r="L58" s="6">
        <v>2288.0835473636503</v>
      </c>
      <c r="M58" s="6">
        <v>1970.1226056131909</v>
      </c>
    </row>
    <row r="59" spans="2:13" x14ac:dyDescent="0.35">
      <c r="B59" s="8" t="s">
        <v>13</v>
      </c>
      <c r="C59" s="8" t="s">
        <v>44</v>
      </c>
      <c r="D59" s="8" t="s">
        <v>43</v>
      </c>
      <c r="E59" s="9">
        <v>720</v>
      </c>
      <c r="F59" s="9">
        <v>14038.01</v>
      </c>
      <c r="G59" s="9">
        <v>2827.27</v>
      </c>
      <c r="H59" s="9">
        <v>11210.740000000002</v>
      </c>
      <c r="I59" s="10">
        <v>0.33042599485254681</v>
      </c>
      <c r="J59" s="9">
        <v>4638.5234200000004</v>
      </c>
      <c r="K59" s="10">
        <v>0.41375711326816961</v>
      </c>
      <c r="L59" s="9">
        <v>2109.4824107508962</v>
      </c>
      <c r="M59" s="9">
        <v>1818.6229162037616</v>
      </c>
    </row>
    <row r="60" spans="2:13" x14ac:dyDescent="0.35">
      <c r="B60" s="5" t="s">
        <v>13</v>
      </c>
      <c r="C60" s="5" t="s">
        <v>44</v>
      </c>
      <c r="D60" s="5" t="s">
        <v>33</v>
      </c>
      <c r="E60" s="6">
        <v>800</v>
      </c>
      <c r="F60" s="6">
        <v>12719.06</v>
      </c>
      <c r="G60" s="6">
        <v>2561.63</v>
      </c>
      <c r="H60" s="6">
        <v>10157.43</v>
      </c>
      <c r="I60" s="7">
        <v>0.40907822276174499</v>
      </c>
      <c r="J60" s="6">
        <v>5203.0904600000003</v>
      </c>
      <c r="K60" s="7">
        <v>0.51224477648381528</v>
      </c>
      <c r="L60" s="6">
        <v>1918.2334944855718</v>
      </c>
      <c r="M60" s="6">
        <v>1651.6683469381119</v>
      </c>
    </row>
    <row r="61" spans="2:13" x14ac:dyDescent="0.35">
      <c r="B61" s="8" t="s">
        <v>13</v>
      </c>
      <c r="C61" s="8" t="s">
        <v>44</v>
      </c>
      <c r="D61" s="8" t="s">
        <v>48</v>
      </c>
      <c r="E61" s="9">
        <v>300</v>
      </c>
      <c r="F61" s="9">
        <v>4430.1000000000004</v>
      </c>
      <c r="G61" s="9">
        <v>892.22</v>
      </c>
      <c r="H61" s="9">
        <v>3537.88</v>
      </c>
      <c r="I61" s="10">
        <v>0.32278450599309272</v>
      </c>
      <c r="J61" s="9">
        <v>1429.9676400000001</v>
      </c>
      <c r="K61" s="10">
        <v>0.40418771693782718</v>
      </c>
      <c r="L61" s="9">
        <v>663.0085643072656</v>
      </c>
      <c r="M61" s="9">
        <v>572.39839502976963</v>
      </c>
    </row>
    <row r="62" spans="2:13" x14ac:dyDescent="0.35">
      <c r="B62" s="5" t="s">
        <v>13</v>
      </c>
      <c r="C62" s="5" t="s">
        <v>44</v>
      </c>
      <c r="D62" s="5" t="s">
        <v>49</v>
      </c>
      <c r="E62" s="6">
        <v>50</v>
      </c>
      <c r="F62" s="6">
        <v>2217</v>
      </c>
      <c r="G62" s="6">
        <v>446.5</v>
      </c>
      <c r="H62" s="6">
        <v>1770.5</v>
      </c>
      <c r="I62" s="7">
        <v>0.29011271087054574</v>
      </c>
      <c r="J62" s="6">
        <v>643.17987999999991</v>
      </c>
      <c r="K62" s="7">
        <v>0.36327584298220839</v>
      </c>
      <c r="L62" s="6">
        <v>335.7734832824442</v>
      </c>
      <c r="M62" s="6">
        <v>289.55760896230271</v>
      </c>
    </row>
    <row r="63" spans="2:13" x14ac:dyDescent="0.35">
      <c r="B63" s="8" t="s">
        <v>13</v>
      </c>
      <c r="C63" s="8" t="s">
        <v>50</v>
      </c>
      <c r="D63" s="8" t="s">
        <v>39</v>
      </c>
      <c r="E63" s="9">
        <v>13000</v>
      </c>
      <c r="F63" s="9">
        <v>87100</v>
      </c>
      <c r="G63" s="9">
        <v>17542.07</v>
      </c>
      <c r="H63" s="9">
        <v>69557.929999999993</v>
      </c>
      <c r="I63" s="10">
        <v>0.25749344936854185</v>
      </c>
      <c r="J63" s="9">
        <v>22427.679439999996</v>
      </c>
      <c r="K63" s="10">
        <v>0.3224316686824924</v>
      </c>
      <c r="L63" s="9">
        <v>13010.020888252111</v>
      </c>
      <c r="M63" s="9">
        <v>11255.141009650291</v>
      </c>
    </row>
    <row r="64" spans="2:13" x14ac:dyDescent="0.35">
      <c r="B64" s="5" t="s">
        <v>13</v>
      </c>
      <c r="C64" s="5" t="s">
        <v>50</v>
      </c>
      <c r="D64" s="5" t="s">
        <v>51</v>
      </c>
      <c r="E64" s="6">
        <v>400</v>
      </c>
      <c r="F64" s="6">
        <v>38067.599999999999</v>
      </c>
      <c r="G64" s="6">
        <v>7666.88</v>
      </c>
      <c r="H64" s="6">
        <v>30400.719999999998</v>
      </c>
      <c r="I64" s="7">
        <v>0.1649179112946442</v>
      </c>
      <c r="J64" s="6">
        <v>6278.0290799999975</v>
      </c>
      <c r="K64" s="7">
        <v>0.20650922346575995</v>
      </c>
      <c r="L64" s="6">
        <v>5697.3498828303145</v>
      </c>
      <c r="M64" s="6">
        <v>4922.7600358471354</v>
      </c>
    </row>
    <row r="65" spans="2:13" x14ac:dyDescent="0.35">
      <c r="B65" s="8" t="s">
        <v>13</v>
      </c>
      <c r="C65" s="8" t="s">
        <v>50</v>
      </c>
      <c r="D65" s="8" t="s">
        <v>52</v>
      </c>
      <c r="E65" s="9">
        <v>2000</v>
      </c>
      <c r="F65" s="9">
        <v>25618</v>
      </c>
      <c r="G65" s="9">
        <v>5159.5</v>
      </c>
      <c r="H65" s="9">
        <v>20458.5</v>
      </c>
      <c r="I65" s="10">
        <v>0.16290149660395034</v>
      </c>
      <c r="J65" s="9">
        <v>4173.21054</v>
      </c>
      <c r="K65" s="10">
        <v>0.20398418945670505</v>
      </c>
      <c r="L65" s="9">
        <v>3831.2910991561712</v>
      </c>
      <c r="M65" s="9">
        <v>3318.7083503361746</v>
      </c>
    </row>
    <row r="66" spans="2:13" x14ac:dyDescent="0.35">
      <c r="B66" s="5" t="s">
        <v>13</v>
      </c>
      <c r="C66" s="5" t="s">
        <v>50</v>
      </c>
      <c r="D66" s="5" t="s">
        <v>25</v>
      </c>
      <c r="E66" s="6">
        <v>720</v>
      </c>
      <c r="F66" s="6">
        <v>11352.960000000001</v>
      </c>
      <c r="G66" s="6">
        <v>2286.5099999999998</v>
      </c>
      <c r="H66" s="6">
        <v>9066.4500000000007</v>
      </c>
      <c r="I66" s="7">
        <v>0.16714777379643722</v>
      </c>
      <c r="J66" s="6">
        <v>1897.6219900000001</v>
      </c>
      <c r="K66" s="7">
        <v>0.20930154470603157</v>
      </c>
      <c r="L66" s="6">
        <v>1694.7711485364882</v>
      </c>
      <c r="M66" s="6">
        <v>1466.0731585474432</v>
      </c>
    </row>
    <row r="67" spans="2:13" x14ac:dyDescent="0.35">
      <c r="B67" s="8" t="s">
        <v>13</v>
      </c>
      <c r="C67" s="8" t="s">
        <v>50</v>
      </c>
      <c r="D67" s="8" t="s">
        <v>53</v>
      </c>
      <c r="E67" s="9">
        <v>200</v>
      </c>
      <c r="F67" s="9">
        <v>4570</v>
      </c>
      <c r="G67" s="9">
        <v>920.41</v>
      </c>
      <c r="H67" s="9">
        <v>3649.59</v>
      </c>
      <c r="I67" s="10">
        <v>0.30612494529540479</v>
      </c>
      <c r="J67" s="9">
        <v>1398.991</v>
      </c>
      <c r="K67" s="10">
        <v>0.38332826427078109</v>
      </c>
      <c r="L67" s="9">
        <v>690.09927200529455</v>
      </c>
      <c r="M67" s="9">
        <v>595.17123287671234</v>
      </c>
    </row>
    <row r="68" spans="2:13" x14ac:dyDescent="0.35">
      <c r="B68" s="5" t="s">
        <v>13</v>
      </c>
      <c r="C68" s="5" t="s">
        <v>54</v>
      </c>
      <c r="D68" s="5" t="s">
        <v>42</v>
      </c>
      <c r="E68" s="6">
        <v>18500</v>
      </c>
      <c r="F68" s="6">
        <v>128740.29000000001</v>
      </c>
      <c r="G68" s="6">
        <v>20086.710000000003</v>
      </c>
      <c r="H68" s="6">
        <v>108653.58</v>
      </c>
      <c r="I68" s="7">
        <v>0.34443234134395689</v>
      </c>
      <c r="J68" s="6">
        <v>44342.319510000001</v>
      </c>
      <c r="K68" s="7">
        <v>0.40810730313718152</v>
      </c>
      <c r="L68" s="6">
        <v>20180.888701876214</v>
      </c>
      <c r="M68" s="6">
        <v>17456.489437978304</v>
      </c>
    </row>
    <row r="69" spans="2:13" x14ac:dyDescent="0.35">
      <c r="B69" s="8" t="s">
        <v>13</v>
      </c>
      <c r="C69" s="8" t="s">
        <v>54</v>
      </c>
      <c r="D69" s="8" t="s">
        <v>29</v>
      </c>
      <c r="E69" s="9">
        <v>7000</v>
      </c>
      <c r="F69" s="9">
        <v>31373.79</v>
      </c>
      <c r="G69" s="9">
        <v>4895.1000000000004</v>
      </c>
      <c r="H69" s="9">
        <v>26478.690000000002</v>
      </c>
      <c r="I69" s="10">
        <v>0.58502919124530384</v>
      </c>
      <c r="J69" s="9">
        <v>18354.582990000003</v>
      </c>
      <c r="K69" s="10">
        <v>0.6931831971294653</v>
      </c>
      <c r="L69" s="9">
        <v>5006.8431502316353</v>
      </c>
      <c r="M69" s="9">
        <v>4318.1164383561645</v>
      </c>
    </row>
    <row r="70" spans="2:13" x14ac:dyDescent="0.35">
      <c r="B70" s="5" t="s">
        <v>13</v>
      </c>
      <c r="C70" s="5" t="s">
        <v>55</v>
      </c>
      <c r="D70" s="5" t="s">
        <v>23</v>
      </c>
      <c r="E70" s="6">
        <v>4000</v>
      </c>
      <c r="F70" s="6">
        <v>44080.04</v>
      </c>
      <c r="G70" s="6">
        <v>8877.77</v>
      </c>
      <c r="H70" s="6">
        <v>35202.270000000004</v>
      </c>
      <c r="I70" s="7">
        <v>0.24670566043043515</v>
      </c>
      <c r="J70" s="6">
        <v>10874.79538</v>
      </c>
      <c r="K70" s="7">
        <v>0.30892312853688125</v>
      </c>
      <c r="L70" s="6">
        <v>6600.233853479871</v>
      </c>
      <c r="M70" s="6">
        <v>5704.0421295603364</v>
      </c>
    </row>
    <row r="71" spans="2:13" x14ac:dyDescent="0.35">
      <c r="B71" s="8" t="s">
        <v>13</v>
      </c>
      <c r="C71" s="8" t="s">
        <v>55</v>
      </c>
      <c r="D71" s="8" t="s">
        <v>25</v>
      </c>
      <c r="E71" s="9">
        <v>2000</v>
      </c>
      <c r="F71" s="9">
        <v>34260.660000000003</v>
      </c>
      <c r="G71" s="9">
        <v>6900.14</v>
      </c>
      <c r="H71" s="9">
        <v>27360.519999999997</v>
      </c>
      <c r="I71" s="10">
        <v>0.21737327652181826</v>
      </c>
      <c r="J71" s="9">
        <v>7447.3519199999992</v>
      </c>
      <c r="K71" s="10">
        <v>0.27219336182207066</v>
      </c>
      <c r="L71" s="9">
        <v>5132.4471193158224</v>
      </c>
      <c r="M71" s="9">
        <v>4440.0615854878452</v>
      </c>
    </row>
    <row r="72" spans="2:13" x14ac:dyDescent="0.35">
      <c r="B72" s="5" t="s">
        <v>13</v>
      </c>
      <c r="C72" s="5" t="s">
        <v>55</v>
      </c>
      <c r="D72" s="5" t="s">
        <v>56</v>
      </c>
      <c r="E72" s="6">
        <v>2000</v>
      </c>
      <c r="F72" s="6">
        <v>34047.19</v>
      </c>
      <c r="G72" s="6">
        <v>6857.16</v>
      </c>
      <c r="H72" s="6">
        <v>27190.03</v>
      </c>
      <c r="I72" s="7">
        <v>0.2359306961896121</v>
      </c>
      <c r="J72" s="6">
        <v>8032.7772399999994</v>
      </c>
      <c r="K72" s="7">
        <v>0.2954309811353647</v>
      </c>
      <c r="L72" s="6">
        <v>5100.465628862642</v>
      </c>
      <c r="M72" s="6">
        <v>4412.3944961649331</v>
      </c>
    </row>
    <row r="73" spans="2:13" x14ac:dyDescent="0.35">
      <c r="B73" s="8" t="s">
        <v>13</v>
      </c>
      <c r="C73" s="8" t="s">
        <v>55</v>
      </c>
      <c r="D73" s="8" t="s">
        <v>32</v>
      </c>
      <c r="E73" s="9">
        <v>3000</v>
      </c>
      <c r="F73" s="9">
        <v>31488.29</v>
      </c>
      <c r="G73" s="9">
        <v>6341.78</v>
      </c>
      <c r="H73" s="9">
        <v>25146.51</v>
      </c>
      <c r="I73" s="10">
        <v>0.27396041226754453</v>
      </c>
      <c r="J73" s="9">
        <v>8626.5449100000005</v>
      </c>
      <c r="K73" s="10">
        <v>0.34305137810376074</v>
      </c>
      <c r="L73" s="9">
        <v>4715.6003599769683</v>
      </c>
      <c r="M73" s="9">
        <v>4076.6907178557922</v>
      </c>
    </row>
    <row r="74" spans="2:13" x14ac:dyDescent="0.35">
      <c r="B74" s="5" t="s">
        <v>13</v>
      </c>
      <c r="C74" s="5" t="s">
        <v>55</v>
      </c>
      <c r="D74" s="5" t="s">
        <v>49</v>
      </c>
      <c r="E74" s="6">
        <v>100</v>
      </c>
      <c r="F74" s="6">
        <v>3956.55</v>
      </c>
      <c r="G74" s="6">
        <v>796.85</v>
      </c>
      <c r="H74" s="6">
        <v>3159.7000000000003</v>
      </c>
      <c r="I74" s="7">
        <v>0.22874973398541659</v>
      </c>
      <c r="J74" s="6">
        <v>905.0597600000001</v>
      </c>
      <c r="K74" s="7">
        <v>0.28643850998512516</v>
      </c>
      <c r="L74" s="6">
        <v>592.13657914956616</v>
      </c>
      <c r="M74" s="6">
        <v>511.21214082319443</v>
      </c>
    </row>
    <row r="75" spans="2:13" x14ac:dyDescent="0.35">
      <c r="B75" s="8" t="s">
        <v>13</v>
      </c>
      <c r="C75" s="8" t="s">
        <v>55</v>
      </c>
      <c r="D75" s="8" t="s">
        <v>28</v>
      </c>
      <c r="E75" s="9">
        <v>120</v>
      </c>
      <c r="F75" s="9">
        <v>3857.53</v>
      </c>
      <c r="G75" s="9">
        <v>776.91</v>
      </c>
      <c r="H75" s="9">
        <v>3080.6200000000003</v>
      </c>
      <c r="I75" s="10">
        <v>0.3082047761132124</v>
      </c>
      <c r="J75" s="9">
        <v>1188.9091700000004</v>
      </c>
      <c r="K75" s="10">
        <v>0.38593178321247029</v>
      </c>
      <c r="L75" s="9">
        <v>572.62723521320493</v>
      </c>
      <c r="M75" s="9">
        <v>498.80505181347155</v>
      </c>
    </row>
    <row r="76" spans="2:13" x14ac:dyDescent="0.35">
      <c r="B76" s="5" t="s">
        <v>13</v>
      </c>
      <c r="C76" s="5" t="s">
        <v>57</v>
      </c>
      <c r="D76" s="5" t="s">
        <v>58</v>
      </c>
      <c r="E76" s="6">
        <v>3150</v>
      </c>
      <c r="F76" s="6">
        <v>77045.210000000006</v>
      </c>
      <c r="G76" s="6">
        <v>15517.01</v>
      </c>
      <c r="H76" s="6">
        <v>61528.2</v>
      </c>
      <c r="I76" s="7">
        <v>0.27891663842567238</v>
      </c>
      <c r="J76" s="6">
        <v>21489.190979999999</v>
      </c>
      <c r="K76" s="7">
        <v>0.34925759212848745</v>
      </c>
      <c r="L76" s="6">
        <v>11464.804838817598</v>
      </c>
      <c r="M76" s="6">
        <v>9933.239795683603</v>
      </c>
    </row>
    <row r="77" spans="2:13" x14ac:dyDescent="0.35">
      <c r="B77" s="8" t="s">
        <v>13</v>
      </c>
      <c r="C77" s="8" t="s">
        <v>57</v>
      </c>
      <c r="D77" s="8" t="s">
        <v>59</v>
      </c>
      <c r="E77" s="9">
        <v>950</v>
      </c>
      <c r="F77" s="9">
        <v>30069.75</v>
      </c>
      <c r="G77" s="9">
        <v>6056.08</v>
      </c>
      <c r="H77" s="9">
        <v>24013.67</v>
      </c>
      <c r="I77" s="10">
        <v>0.18463306878174901</v>
      </c>
      <c r="J77" s="9">
        <v>5551.8702199999971</v>
      </c>
      <c r="K77" s="10">
        <v>0.23119624030812438</v>
      </c>
      <c r="L77" s="9">
        <v>4500.2286313974619</v>
      </c>
      <c r="M77" s="9">
        <v>3885.2041806885836</v>
      </c>
    </row>
    <row r="78" spans="2:13" x14ac:dyDescent="0.35">
      <c r="B78" s="5" t="s">
        <v>13</v>
      </c>
      <c r="C78" s="5" t="s">
        <v>57</v>
      </c>
      <c r="D78" s="5" t="s">
        <v>17</v>
      </c>
      <c r="E78" s="6">
        <v>1150</v>
      </c>
      <c r="F78" s="6">
        <v>14758.69</v>
      </c>
      <c r="G78" s="6">
        <v>2972.42</v>
      </c>
      <c r="H78" s="6">
        <v>11786.27</v>
      </c>
      <c r="I78" s="7">
        <v>0.36324056538893362</v>
      </c>
      <c r="J78" s="6">
        <v>5360.9549000000006</v>
      </c>
      <c r="K78" s="7">
        <v>0.45484745385944836</v>
      </c>
      <c r="L78" s="6">
        <v>2190.6080846197237</v>
      </c>
      <c r="M78" s="6">
        <v>1906.4011879579953</v>
      </c>
    </row>
    <row r="79" spans="2:13" x14ac:dyDescent="0.35">
      <c r="B79" s="8" t="s">
        <v>13</v>
      </c>
      <c r="C79" s="8" t="s">
        <v>57</v>
      </c>
      <c r="D79" s="8" t="s">
        <v>51</v>
      </c>
      <c r="E79" s="9">
        <v>70</v>
      </c>
      <c r="F79" s="9">
        <v>8088.2800000000007</v>
      </c>
      <c r="G79" s="9">
        <v>1629</v>
      </c>
      <c r="H79" s="9">
        <v>6459.2800000000007</v>
      </c>
      <c r="I79" s="10">
        <v>0.27679790140796318</v>
      </c>
      <c r="J79" s="9">
        <v>2238.8189300000004</v>
      </c>
      <c r="K79" s="10">
        <v>0.34660502873385274</v>
      </c>
      <c r="L79" s="9">
        <v>1205.2266159122901</v>
      </c>
      <c r="M79" s="9">
        <v>1044.8464146049796</v>
      </c>
    </row>
    <row r="80" spans="2:13" x14ac:dyDescent="0.35">
      <c r="B80" s="5" t="s">
        <v>13</v>
      </c>
      <c r="C80" s="5" t="s">
        <v>57</v>
      </c>
      <c r="D80" s="5" t="s">
        <v>47</v>
      </c>
      <c r="E80" s="6">
        <v>290</v>
      </c>
      <c r="F80" s="6">
        <v>4903.83</v>
      </c>
      <c r="G80" s="6">
        <v>987.64</v>
      </c>
      <c r="H80" s="6">
        <v>3916.1900000000005</v>
      </c>
      <c r="I80" s="7">
        <v>0.26656715669181041</v>
      </c>
      <c r="J80" s="6">
        <v>1307.2000200000007</v>
      </c>
      <c r="K80" s="7">
        <v>0.33379382001384011</v>
      </c>
      <c r="L80" s="6">
        <v>735.29998547876562</v>
      </c>
      <c r="M80" s="6">
        <v>637.27733797221174</v>
      </c>
    </row>
    <row r="81" spans="2:13" x14ac:dyDescent="0.35">
      <c r="B81" s="8" t="s">
        <v>13</v>
      </c>
      <c r="C81" s="8" t="s">
        <v>57</v>
      </c>
      <c r="D81" s="8" t="s">
        <v>18</v>
      </c>
      <c r="E81" s="9">
        <v>500</v>
      </c>
      <c r="F81" s="9">
        <v>4143.1900000000005</v>
      </c>
      <c r="G81" s="9">
        <v>834.45</v>
      </c>
      <c r="H81" s="9">
        <v>3308.7400000000002</v>
      </c>
      <c r="I81" s="10">
        <v>0.41169664437305559</v>
      </c>
      <c r="J81" s="9">
        <v>1705.7374200000004</v>
      </c>
      <c r="K81" s="10">
        <v>0.51552476773635891</v>
      </c>
      <c r="L81" s="9">
        <v>617.48949844597155</v>
      </c>
      <c r="M81" s="9">
        <v>535.19217930986918</v>
      </c>
    </row>
    <row r="82" spans="2:13" x14ac:dyDescent="0.35">
      <c r="B82" s="5" t="s">
        <v>13</v>
      </c>
      <c r="C82" s="5" t="s">
        <v>60</v>
      </c>
      <c r="D82" s="5" t="s">
        <v>23</v>
      </c>
      <c r="E82" s="6">
        <v>8000</v>
      </c>
      <c r="F82" s="6">
        <v>100396.96</v>
      </c>
      <c r="G82" s="6">
        <v>20219.95</v>
      </c>
      <c r="H82" s="6">
        <v>80177.010000000009</v>
      </c>
      <c r="I82" s="7">
        <v>0.31300216889037286</v>
      </c>
      <c r="J82" s="6">
        <v>31424.466230000013</v>
      </c>
      <c r="K82" s="7">
        <v>0.39193861469765473</v>
      </c>
      <c r="L82" s="6">
        <v>15029.619840287933</v>
      </c>
      <c r="M82" s="6">
        <v>13014.903253035518</v>
      </c>
    </row>
    <row r="83" spans="2:13" x14ac:dyDescent="0.35">
      <c r="B83" s="8" t="s">
        <v>13</v>
      </c>
      <c r="C83" s="8" t="s">
        <v>60</v>
      </c>
      <c r="D83" s="8" t="s">
        <v>25</v>
      </c>
      <c r="E83" s="9">
        <v>2000</v>
      </c>
      <c r="F83" s="9">
        <v>35688.400000000001</v>
      </c>
      <c r="G83" s="9">
        <v>7187.65</v>
      </c>
      <c r="H83" s="9">
        <v>28500.75</v>
      </c>
      <c r="I83" s="10">
        <v>0.24062669999215433</v>
      </c>
      <c r="J83" s="9">
        <v>8587.5819200000005</v>
      </c>
      <c r="K83" s="10">
        <v>0.30131073462979047</v>
      </c>
      <c r="L83" s="9">
        <v>5342.621752333821</v>
      </c>
      <c r="M83" s="9">
        <v>4626.444711382378</v>
      </c>
    </row>
    <row r="84" spans="2:13" x14ac:dyDescent="0.35">
      <c r="B84" s="5" t="s">
        <v>13</v>
      </c>
      <c r="C84" s="5" t="s">
        <v>61</v>
      </c>
      <c r="D84" s="5" t="s">
        <v>62</v>
      </c>
      <c r="E84" s="6">
        <v>1040</v>
      </c>
      <c r="F84" s="6">
        <v>33630.239999999998</v>
      </c>
      <c r="G84" s="6">
        <v>6773.17</v>
      </c>
      <c r="H84" s="6">
        <v>26857.07</v>
      </c>
      <c r="I84" s="7">
        <v>0.22460853238038145</v>
      </c>
      <c r="J84" s="6">
        <v>7553.6388499999994</v>
      </c>
      <c r="K84" s="7">
        <v>0.28125327334664574</v>
      </c>
      <c r="L84" s="6">
        <v>5034.5049300791061</v>
      </c>
      <c r="M84" s="6">
        <v>4359.6308681254459</v>
      </c>
    </row>
    <row r="85" spans="2:13" x14ac:dyDescent="0.35">
      <c r="B85" s="8" t="s">
        <v>13</v>
      </c>
      <c r="C85" s="8" t="s">
        <v>61</v>
      </c>
      <c r="D85" s="8" t="s">
        <v>47</v>
      </c>
      <c r="E85" s="9">
        <v>1100</v>
      </c>
      <c r="F85" s="9">
        <v>22861.74</v>
      </c>
      <c r="G85" s="9">
        <v>4604.38</v>
      </c>
      <c r="H85" s="9">
        <v>18257.36</v>
      </c>
      <c r="I85" s="10">
        <v>0.36572855521933151</v>
      </c>
      <c r="J85" s="9">
        <v>8361.1911400000008</v>
      </c>
      <c r="K85" s="10">
        <v>0.45796276898741112</v>
      </c>
      <c r="L85" s="9">
        <v>3412.2717503037097</v>
      </c>
      <c r="M85" s="9">
        <v>2960.4929463272251</v>
      </c>
    </row>
    <row r="86" spans="2:13" x14ac:dyDescent="0.35">
      <c r="B86" s="5" t="s">
        <v>13</v>
      </c>
      <c r="C86" s="5" t="s">
        <v>61</v>
      </c>
      <c r="D86" s="5" t="s">
        <v>63</v>
      </c>
      <c r="E86" s="6">
        <v>390</v>
      </c>
      <c r="F86" s="6">
        <v>17938.46</v>
      </c>
      <c r="G86" s="6">
        <v>3612.83</v>
      </c>
      <c r="H86" s="6">
        <v>14325.63</v>
      </c>
      <c r="I86" s="7">
        <v>0.16017399598404761</v>
      </c>
      <c r="J86" s="6">
        <v>2873.2748199999987</v>
      </c>
      <c r="K86" s="7">
        <v>0.20056882803758011</v>
      </c>
      <c r="L86" s="6">
        <v>2685.8206156961264</v>
      </c>
      <c r="M86" s="6">
        <v>2313.7575708632799</v>
      </c>
    </row>
    <row r="87" spans="2:13" x14ac:dyDescent="0.35">
      <c r="B87" s="8" t="s">
        <v>13</v>
      </c>
      <c r="C87" s="8" t="s">
        <v>61</v>
      </c>
      <c r="D87" s="8" t="s">
        <v>31</v>
      </c>
      <c r="E87" s="9">
        <v>1000</v>
      </c>
      <c r="F87" s="9">
        <v>14300.75</v>
      </c>
      <c r="G87" s="9">
        <v>2880.19</v>
      </c>
      <c r="H87" s="9">
        <v>11420.56</v>
      </c>
      <c r="I87" s="10">
        <v>0.3084609821163225</v>
      </c>
      <c r="J87" s="9">
        <v>4411.2233899999992</v>
      </c>
      <c r="K87" s="10">
        <v>0.38625280984470106</v>
      </c>
      <c r="L87" s="9">
        <v>2140.8465489446257</v>
      </c>
      <c r="M87" s="9">
        <v>1853.8666320368807</v>
      </c>
    </row>
    <row r="88" spans="2:13" x14ac:dyDescent="0.35">
      <c r="B88" s="5" t="s">
        <v>13</v>
      </c>
      <c r="C88" s="5" t="s">
        <v>61</v>
      </c>
      <c r="D88" s="5" t="s">
        <v>18</v>
      </c>
      <c r="E88" s="6">
        <v>1300</v>
      </c>
      <c r="F88" s="6">
        <v>11671.630000000001</v>
      </c>
      <c r="G88" s="6">
        <v>2350.67</v>
      </c>
      <c r="H88" s="6">
        <v>9320.9600000000009</v>
      </c>
      <c r="I88" s="7">
        <v>0.43942974203260388</v>
      </c>
      <c r="J88" s="6">
        <v>5128.8613600000008</v>
      </c>
      <c r="K88" s="7">
        <v>0.55025033472946994</v>
      </c>
      <c r="L88" s="6">
        <v>1743.3250529392808</v>
      </c>
      <c r="M88" s="6">
        <v>1510.0521200800445</v>
      </c>
    </row>
    <row r="89" spans="2:13" x14ac:dyDescent="0.35">
      <c r="B89" s="8" t="s">
        <v>13</v>
      </c>
      <c r="C89" s="8" t="s">
        <v>61</v>
      </c>
      <c r="D89" s="8" t="s">
        <v>59</v>
      </c>
      <c r="E89" s="9">
        <v>240</v>
      </c>
      <c r="F89" s="9">
        <v>7963.1200000000008</v>
      </c>
      <c r="G89" s="9">
        <v>1603.77</v>
      </c>
      <c r="H89" s="9">
        <v>6359.35</v>
      </c>
      <c r="I89" s="10">
        <v>0.21277940053647315</v>
      </c>
      <c r="J89" s="9">
        <v>1694.3879000000002</v>
      </c>
      <c r="K89" s="10">
        <v>0.26644042237021082</v>
      </c>
      <c r="L89" s="9">
        <v>1190.3157739313615</v>
      </c>
      <c r="M89" s="9">
        <v>1031.7401099983535</v>
      </c>
    </row>
    <row r="90" spans="2:13" x14ac:dyDescent="0.35">
      <c r="B90" s="5" t="s">
        <v>13</v>
      </c>
      <c r="C90" s="5" t="s">
        <v>61</v>
      </c>
      <c r="D90" s="5" t="s">
        <v>43</v>
      </c>
      <c r="E90" s="6">
        <v>360</v>
      </c>
      <c r="F90" s="6">
        <v>6934.8</v>
      </c>
      <c r="G90" s="6">
        <v>1396.68</v>
      </c>
      <c r="H90" s="6">
        <v>5538.12</v>
      </c>
      <c r="I90" s="7">
        <v>0.31839426227144252</v>
      </c>
      <c r="J90" s="6">
        <v>2208.0005299999998</v>
      </c>
      <c r="K90" s="7">
        <v>0.39869134832759129</v>
      </c>
      <c r="L90" s="6">
        <v>1038.1509391519514</v>
      </c>
      <c r="M90" s="6">
        <v>898.98707876111939</v>
      </c>
    </row>
    <row r="91" spans="2:13" x14ac:dyDescent="0.35">
      <c r="B91" s="8" t="s">
        <v>13</v>
      </c>
      <c r="C91" s="8" t="s">
        <v>64</v>
      </c>
      <c r="D91" s="8" t="s">
        <v>65</v>
      </c>
      <c r="E91" s="9">
        <v>9000</v>
      </c>
      <c r="F91" s="9">
        <v>91630.920000000013</v>
      </c>
      <c r="G91" s="9">
        <v>18454.579999999998</v>
      </c>
      <c r="H91" s="9">
        <v>73176.340000000011</v>
      </c>
      <c r="I91" s="10">
        <v>0.12947081192680379</v>
      </c>
      <c r="J91" s="9">
        <v>11863.529610000005</v>
      </c>
      <c r="K91" s="10">
        <v>0.16212247852242956</v>
      </c>
      <c r="L91" s="9">
        <v>13670.880266424883</v>
      </c>
      <c r="M91" s="9">
        <v>11861.837305832732</v>
      </c>
    </row>
    <row r="92" spans="2:13" x14ac:dyDescent="0.35">
      <c r="B92" s="5" t="s">
        <v>13</v>
      </c>
      <c r="C92" s="5" t="s">
        <v>66</v>
      </c>
      <c r="D92" s="5" t="s">
        <v>32</v>
      </c>
      <c r="E92" s="6">
        <v>5000</v>
      </c>
      <c r="F92" s="6">
        <v>61381</v>
      </c>
      <c r="G92" s="6">
        <v>12362.21</v>
      </c>
      <c r="H92" s="6">
        <v>49018.79</v>
      </c>
      <c r="I92" s="7">
        <v>0.35020094719864453</v>
      </c>
      <c r="J92" s="6">
        <v>21495.68434</v>
      </c>
      <c r="K92" s="7">
        <v>0.43851927679161395</v>
      </c>
      <c r="L92" s="6">
        <v>9161.534436034015</v>
      </c>
      <c r="M92" s="6">
        <v>7948.5633209015723</v>
      </c>
    </row>
    <row r="93" spans="2:13" x14ac:dyDescent="0.35">
      <c r="B93" s="8" t="s">
        <v>13</v>
      </c>
      <c r="C93" s="8" t="s">
        <v>66</v>
      </c>
      <c r="D93" s="8" t="s">
        <v>47</v>
      </c>
      <c r="E93" s="9">
        <v>290</v>
      </c>
      <c r="F93" s="9">
        <v>5219.57</v>
      </c>
      <c r="G93" s="9">
        <v>1051.23</v>
      </c>
      <c r="H93" s="9">
        <v>4168.34</v>
      </c>
      <c r="I93" s="10">
        <v>0.29875066911642151</v>
      </c>
      <c r="J93" s="9">
        <v>1559.3500300000001</v>
      </c>
      <c r="K93" s="10">
        <v>0.37409377114150955</v>
      </c>
      <c r="L93" s="9">
        <v>783.80248585020968</v>
      </c>
      <c r="M93" s="9">
        <v>678.84956761070305</v>
      </c>
    </row>
    <row r="94" spans="2:13" x14ac:dyDescent="0.35">
      <c r="B94" s="5" t="s">
        <v>13</v>
      </c>
      <c r="C94" s="5" t="s">
        <v>66</v>
      </c>
      <c r="D94" s="5" t="s">
        <v>33</v>
      </c>
      <c r="E94" s="6">
        <v>300</v>
      </c>
      <c r="F94" s="6">
        <v>4409.58</v>
      </c>
      <c r="G94" s="6">
        <v>888.1</v>
      </c>
      <c r="H94" s="6">
        <v>3521.48</v>
      </c>
      <c r="I94" s="7">
        <v>0.40115841418003528</v>
      </c>
      <c r="J94" s="6">
        <v>1768.94012</v>
      </c>
      <c r="K94" s="7">
        <v>0.50232860047480032</v>
      </c>
      <c r="L94" s="6">
        <v>655.84236599992539</v>
      </c>
      <c r="M94" s="6">
        <v>565.81776113887236</v>
      </c>
    </row>
    <row r="95" spans="2:13" x14ac:dyDescent="0.35">
      <c r="B95" s="8" t="s">
        <v>13</v>
      </c>
      <c r="C95" s="8" t="s">
        <v>66</v>
      </c>
      <c r="D95" s="8" t="s">
        <v>43</v>
      </c>
      <c r="E95" s="9">
        <v>120</v>
      </c>
      <c r="F95" s="9">
        <v>2170.16</v>
      </c>
      <c r="G95" s="9">
        <v>437.07</v>
      </c>
      <c r="H95" s="9">
        <v>1733.09</v>
      </c>
      <c r="I95" s="10">
        <v>0.31276417407011464</v>
      </c>
      <c r="J95" s="9">
        <v>678.74829999999997</v>
      </c>
      <c r="K95" s="10">
        <v>0.39164053799860366</v>
      </c>
      <c r="L95" s="9">
        <v>321.86049102997436</v>
      </c>
      <c r="M95" s="9">
        <v>280.07272139625076</v>
      </c>
    </row>
    <row r="96" spans="2:13" x14ac:dyDescent="0.35">
      <c r="B96" s="5" t="s">
        <v>13</v>
      </c>
      <c r="C96" s="5" t="s">
        <v>67</v>
      </c>
      <c r="D96" s="5" t="s">
        <v>17</v>
      </c>
      <c r="E96" s="6">
        <v>5000</v>
      </c>
      <c r="F96" s="6">
        <v>52311.4</v>
      </c>
      <c r="G96" s="6">
        <v>3661.8</v>
      </c>
      <c r="H96" s="6">
        <v>48649.599999999999</v>
      </c>
      <c r="I96" s="7">
        <v>0.39368252331231812</v>
      </c>
      <c r="J96" s="6">
        <v>20594.08395</v>
      </c>
      <c r="K96" s="7">
        <v>0.42331455859863187</v>
      </c>
      <c r="L96" s="6">
        <v>9117.0705196679228</v>
      </c>
      <c r="M96" s="6">
        <v>7871.0846492363435</v>
      </c>
    </row>
    <row r="97" spans="2:13" x14ac:dyDescent="0.35">
      <c r="B97" s="8" t="s">
        <v>13</v>
      </c>
      <c r="C97" s="8" t="s">
        <v>67</v>
      </c>
      <c r="D97" s="8" t="s">
        <v>36</v>
      </c>
      <c r="E97" s="9">
        <v>2000</v>
      </c>
      <c r="F97" s="9">
        <v>9485.06</v>
      </c>
      <c r="G97" s="9">
        <v>663.95</v>
      </c>
      <c r="H97" s="9">
        <v>8821.1099999999988</v>
      </c>
      <c r="I97" s="10">
        <v>0.69529258433789554</v>
      </c>
      <c r="J97" s="9">
        <v>6594.8918799999992</v>
      </c>
      <c r="K97" s="10">
        <v>0.74762607880414145</v>
      </c>
      <c r="L97" s="9">
        <v>1653.1005790746049</v>
      </c>
      <c r="M97" s="9">
        <v>1427.1793295366292</v>
      </c>
    </row>
    <row r="98" spans="2:13" x14ac:dyDescent="0.35">
      <c r="B98" s="5" t="s">
        <v>13</v>
      </c>
      <c r="C98" s="5" t="s">
        <v>68</v>
      </c>
      <c r="D98" s="5" t="s">
        <v>42</v>
      </c>
      <c r="E98" s="6">
        <v>1600</v>
      </c>
      <c r="F98" s="6">
        <v>18696.050000000003</v>
      </c>
      <c r="G98" s="6">
        <v>3765.42</v>
      </c>
      <c r="H98" s="6">
        <v>14930.630000000001</v>
      </c>
      <c r="I98" s="7">
        <v>0.49676381267700914</v>
      </c>
      <c r="J98" s="6">
        <v>9287.5210799999986</v>
      </c>
      <c r="K98" s="7">
        <v>0.62204482195325972</v>
      </c>
      <c r="L98" s="6">
        <v>2795.2612132729791</v>
      </c>
      <c r="M98" s="6">
        <v>2418.5588581227148</v>
      </c>
    </row>
    <row r="99" spans="2:13" x14ac:dyDescent="0.35">
      <c r="B99" s="8" t="s">
        <v>13</v>
      </c>
      <c r="C99" s="8" t="s">
        <v>68</v>
      </c>
      <c r="D99" s="8" t="s">
        <v>51</v>
      </c>
      <c r="E99" s="9">
        <v>180</v>
      </c>
      <c r="F99" s="9">
        <v>18484.750000000004</v>
      </c>
      <c r="G99" s="9">
        <v>3722.87</v>
      </c>
      <c r="H99" s="9">
        <v>14761.880000000001</v>
      </c>
      <c r="I99" s="10">
        <v>0.21097514491675573</v>
      </c>
      <c r="J99" s="9">
        <v>3899.8228100000015</v>
      </c>
      <c r="K99" s="10">
        <v>0.26418198833752893</v>
      </c>
      <c r="L99" s="9">
        <v>2778.3661972118011</v>
      </c>
      <c r="M99" s="9">
        <v>2397.4145300771061</v>
      </c>
    </row>
    <row r="100" spans="2:13" x14ac:dyDescent="0.35">
      <c r="B100" s="5" t="s">
        <v>13</v>
      </c>
      <c r="C100" s="5" t="s">
        <v>68</v>
      </c>
      <c r="D100" s="5" t="s">
        <v>56</v>
      </c>
      <c r="E100" s="6">
        <v>600</v>
      </c>
      <c r="F100" s="6">
        <v>9405.7900000000009</v>
      </c>
      <c r="G100" s="6">
        <v>1894.3400000000001</v>
      </c>
      <c r="H100" s="6">
        <v>7511.45</v>
      </c>
      <c r="I100" s="7">
        <v>0.18687121549598704</v>
      </c>
      <c r="J100" s="6">
        <v>1757.6714100000002</v>
      </c>
      <c r="K100" s="7">
        <v>0.23399894960360518</v>
      </c>
      <c r="L100" s="6">
        <v>1411.1605140478446</v>
      </c>
      <c r="M100" s="6">
        <v>1220.1134276371267</v>
      </c>
    </row>
    <row r="101" spans="2:13" x14ac:dyDescent="0.35">
      <c r="B101" s="8" t="s">
        <v>13</v>
      </c>
      <c r="C101" s="8" t="s">
        <v>68</v>
      </c>
      <c r="D101" s="8" t="s">
        <v>69</v>
      </c>
      <c r="E101" s="9">
        <v>700</v>
      </c>
      <c r="F101" s="9">
        <v>4321.1000000000004</v>
      </c>
      <c r="G101" s="9">
        <v>870.27</v>
      </c>
      <c r="H101" s="9">
        <v>3450.8300000000004</v>
      </c>
      <c r="I101" s="10">
        <v>0.24687066950545006</v>
      </c>
      <c r="J101" s="9">
        <v>1066.7528500000003</v>
      </c>
      <c r="K101" s="10">
        <v>0.30912935438720546</v>
      </c>
      <c r="L101" s="9">
        <v>648.49042182414473</v>
      </c>
      <c r="M101" s="9">
        <v>561.19344531808315</v>
      </c>
    </row>
    <row r="102" spans="2:13" x14ac:dyDescent="0.35">
      <c r="B102" s="5" t="s">
        <v>13</v>
      </c>
      <c r="C102" s="5" t="s">
        <v>68</v>
      </c>
      <c r="D102" s="5" t="s">
        <v>70</v>
      </c>
      <c r="E102" s="6">
        <v>120</v>
      </c>
      <c r="F102" s="6">
        <v>1723.77</v>
      </c>
      <c r="G102" s="6">
        <v>347.17</v>
      </c>
      <c r="H102" s="6">
        <v>1376.6</v>
      </c>
      <c r="I102" s="7">
        <v>0.36318623134176825</v>
      </c>
      <c r="J102" s="6">
        <v>626.04952999999989</v>
      </c>
      <c r="K102" s="7">
        <v>0.45477955106784829</v>
      </c>
      <c r="L102" s="6">
        <v>258.05121283695121</v>
      </c>
      <c r="M102" s="6">
        <v>223.45951561586909</v>
      </c>
    </row>
    <row r="103" spans="2:13" x14ac:dyDescent="0.35">
      <c r="B103" s="8" t="s">
        <v>13</v>
      </c>
      <c r="C103" s="8" t="s">
        <v>68</v>
      </c>
      <c r="D103" s="8" t="s">
        <v>27</v>
      </c>
      <c r="E103" s="9">
        <v>120</v>
      </c>
      <c r="F103" s="9">
        <v>1669.56</v>
      </c>
      <c r="G103" s="9">
        <v>336.25</v>
      </c>
      <c r="H103" s="9">
        <v>1333.31</v>
      </c>
      <c r="I103" s="10">
        <v>0.47364424758619034</v>
      </c>
      <c r="J103" s="9">
        <v>790.77748999999994</v>
      </c>
      <c r="K103" s="10">
        <v>0.59309349663619115</v>
      </c>
      <c r="L103" s="9">
        <v>249.19353331464347</v>
      </c>
      <c r="M103" s="9">
        <v>216.20074590562669</v>
      </c>
    </row>
    <row r="104" spans="2:13" x14ac:dyDescent="0.35">
      <c r="B104" s="5" t="s">
        <v>13</v>
      </c>
      <c r="C104" s="5" t="s">
        <v>71</v>
      </c>
      <c r="D104" s="5" t="s">
        <v>23</v>
      </c>
      <c r="E104" s="6">
        <v>1440</v>
      </c>
      <c r="F104" s="6">
        <v>18696.099999999999</v>
      </c>
      <c r="G104" s="6">
        <v>3765.3900000000003</v>
      </c>
      <c r="H104" s="6">
        <v>14930.71</v>
      </c>
      <c r="I104" s="7">
        <v>0.32987441017110519</v>
      </c>
      <c r="J104" s="6">
        <v>6167.364959999999</v>
      </c>
      <c r="K104" s="7">
        <v>0.41306575239891469</v>
      </c>
      <c r="L104" s="6">
        <v>2801.8678067769906</v>
      </c>
      <c r="M104" s="6">
        <v>2419.9491537246508</v>
      </c>
    </row>
    <row r="105" spans="2:13" x14ac:dyDescent="0.35">
      <c r="B105" s="8" t="s">
        <v>13</v>
      </c>
      <c r="C105" s="8" t="s">
        <v>71</v>
      </c>
      <c r="D105" s="8" t="s">
        <v>31</v>
      </c>
      <c r="E105" s="9">
        <v>960</v>
      </c>
      <c r="F105" s="9">
        <v>16311.56</v>
      </c>
      <c r="G105" s="9">
        <v>3285.1399999999994</v>
      </c>
      <c r="H105" s="9">
        <v>13026.42</v>
      </c>
      <c r="I105" s="10">
        <v>0.38607324192168013</v>
      </c>
      <c r="J105" s="9">
        <v>6297.4568500000005</v>
      </c>
      <c r="K105" s="10">
        <v>0.4834372644210766</v>
      </c>
      <c r="L105" s="9">
        <v>2446.1096851461766</v>
      </c>
      <c r="M105" s="9">
        <v>2112.5647601629425</v>
      </c>
    </row>
    <row r="106" spans="2:13" x14ac:dyDescent="0.35">
      <c r="B106" s="5" t="s">
        <v>13</v>
      </c>
      <c r="C106" s="5" t="s">
        <v>71</v>
      </c>
      <c r="D106" s="5" t="s">
        <v>17</v>
      </c>
      <c r="E106" s="6">
        <v>1100</v>
      </c>
      <c r="F106" s="6">
        <v>13890.07</v>
      </c>
      <c r="G106" s="6">
        <v>2797.46</v>
      </c>
      <c r="H106" s="6">
        <v>11092.61</v>
      </c>
      <c r="I106" s="7">
        <v>0.35423842140464373</v>
      </c>
      <c r="J106" s="6">
        <v>4920.3964699999997</v>
      </c>
      <c r="K106" s="7">
        <v>0.44357427783001468</v>
      </c>
      <c r="L106" s="6">
        <v>2080.9463446091513</v>
      </c>
      <c r="M106" s="6">
        <v>1795.6719226868299</v>
      </c>
    </row>
    <row r="107" spans="2:13" x14ac:dyDescent="0.35">
      <c r="B107" s="8" t="s">
        <v>13</v>
      </c>
      <c r="C107" s="8" t="s">
        <v>71</v>
      </c>
      <c r="D107" s="8" t="s">
        <v>72</v>
      </c>
      <c r="E107" s="9">
        <v>200</v>
      </c>
      <c r="F107" s="9">
        <v>1868.5800000000002</v>
      </c>
      <c r="G107" s="9">
        <v>376.33000000000004</v>
      </c>
      <c r="H107" s="9">
        <v>1492.25</v>
      </c>
      <c r="I107" s="10">
        <v>0.3790278767834398</v>
      </c>
      <c r="J107" s="9">
        <v>708.24391000000003</v>
      </c>
      <c r="K107" s="10">
        <v>0.47461478304573634</v>
      </c>
      <c r="L107" s="9">
        <v>278.39737201868166</v>
      </c>
      <c r="M107" s="9">
        <v>241.36243545255314</v>
      </c>
    </row>
    <row r="108" spans="2:13" x14ac:dyDescent="0.35">
      <c r="B108" s="5" t="s">
        <v>13</v>
      </c>
      <c r="C108" s="5" t="s">
        <v>73</v>
      </c>
      <c r="D108" s="5" t="s">
        <v>51</v>
      </c>
      <c r="E108" s="6">
        <v>300</v>
      </c>
      <c r="F108" s="6">
        <v>32497.800000000003</v>
      </c>
      <c r="G108" s="6">
        <v>6545.1</v>
      </c>
      <c r="H108" s="6">
        <v>25952.7</v>
      </c>
      <c r="I108" s="7">
        <v>0.24212774126248554</v>
      </c>
      <c r="J108" s="6">
        <v>7868.6189100000029</v>
      </c>
      <c r="K108" s="7">
        <v>0.30319076281080592</v>
      </c>
      <c r="L108" s="6">
        <v>4869.6834876681005</v>
      </c>
      <c r="M108" s="6">
        <v>4215.140114998484</v>
      </c>
    </row>
    <row r="109" spans="2:13" x14ac:dyDescent="0.35">
      <c r="B109" s="8" t="s">
        <v>13</v>
      </c>
      <c r="C109" s="8" t="s">
        <v>73</v>
      </c>
      <c r="D109" s="8" t="s">
        <v>56</v>
      </c>
      <c r="E109" s="9">
        <v>240</v>
      </c>
      <c r="F109" s="9">
        <v>3846.04</v>
      </c>
      <c r="G109" s="9">
        <v>461.53</v>
      </c>
      <c r="H109" s="9">
        <v>3384.51</v>
      </c>
      <c r="I109" s="10">
        <v>0.28227466693014114</v>
      </c>
      <c r="J109" s="9">
        <v>1085.63966</v>
      </c>
      <c r="K109" s="10">
        <v>0.32076715979565729</v>
      </c>
      <c r="L109" s="9">
        <v>628.51038133957195</v>
      </c>
      <c r="M109" s="9">
        <v>546.94117793084388</v>
      </c>
    </row>
    <row r="110" spans="2:13" x14ac:dyDescent="0.35">
      <c r="B110" s="5" t="s">
        <v>13</v>
      </c>
      <c r="C110" s="5" t="s">
        <v>73</v>
      </c>
      <c r="D110" s="5" t="s">
        <v>19</v>
      </c>
      <c r="E110" s="6">
        <v>120</v>
      </c>
      <c r="F110" s="6">
        <v>917.89</v>
      </c>
      <c r="G110" s="6">
        <v>110.15</v>
      </c>
      <c r="H110" s="6">
        <v>807.74</v>
      </c>
      <c r="I110" s="7">
        <v>0.43111993811894672</v>
      </c>
      <c r="J110" s="6">
        <v>395.72068000000002</v>
      </c>
      <c r="K110" s="7">
        <v>0.48991096144799068</v>
      </c>
      <c r="L110" s="6">
        <v>151.43799917507218</v>
      </c>
      <c r="M110" s="6">
        <v>130.45950092869256</v>
      </c>
    </row>
    <row r="111" spans="2:13" x14ac:dyDescent="0.35">
      <c r="B111" s="8" t="s">
        <v>13</v>
      </c>
      <c r="C111" s="8" t="s">
        <v>74</v>
      </c>
      <c r="D111" s="8" t="s">
        <v>32</v>
      </c>
      <c r="E111" s="9">
        <v>1000</v>
      </c>
      <c r="F111" s="9">
        <v>15310.81</v>
      </c>
      <c r="G111" s="9">
        <v>3083.6</v>
      </c>
      <c r="H111" s="9">
        <v>12227.21</v>
      </c>
      <c r="I111" s="10">
        <v>0.43887541024935972</v>
      </c>
      <c r="J111" s="9">
        <v>6719.5380199999991</v>
      </c>
      <c r="K111" s="10">
        <v>0.54955611460014175</v>
      </c>
      <c r="L111" s="9">
        <v>2318.8776574560488</v>
      </c>
      <c r="M111" s="9">
        <v>1999.7072532504699</v>
      </c>
    </row>
    <row r="112" spans="2:13" x14ac:dyDescent="0.35">
      <c r="B112" s="5" t="s">
        <v>13</v>
      </c>
      <c r="C112" s="5" t="s">
        <v>74</v>
      </c>
      <c r="D112" s="5" t="s">
        <v>75</v>
      </c>
      <c r="E112" s="6">
        <v>960</v>
      </c>
      <c r="F112" s="6">
        <v>12700.62</v>
      </c>
      <c r="G112" s="6">
        <v>2557.9</v>
      </c>
      <c r="H112" s="6">
        <v>10142.720000000001</v>
      </c>
      <c r="I112" s="7">
        <v>0.42251984312576868</v>
      </c>
      <c r="J112" s="6">
        <v>5366.2639700000009</v>
      </c>
      <c r="K112" s="7">
        <v>0.52907543242838218</v>
      </c>
      <c r="L112" s="6">
        <v>1881.6964120069758</v>
      </c>
      <c r="M112" s="6">
        <v>1635.843426930955</v>
      </c>
    </row>
    <row r="113" spans="2:13" x14ac:dyDescent="0.35">
      <c r="B113" s="8" t="s">
        <v>13</v>
      </c>
      <c r="C113" s="8" t="s">
        <v>74</v>
      </c>
      <c r="D113" s="8" t="s">
        <v>76</v>
      </c>
      <c r="E113" s="9">
        <v>500</v>
      </c>
      <c r="F113" s="9">
        <v>5307.93</v>
      </c>
      <c r="G113" s="9">
        <v>1069.01</v>
      </c>
      <c r="H113" s="9">
        <v>4238.92</v>
      </c>
      <c r="I113" s="10">
        <v>0.37034803774729508</v>
      </c>
      <c r="J113" s="9">
        <v>1965.7814600000002</v>
      </c>
      <c r="K113" s="10">
        <v>0.46374582676719545</v>
      </c>
      <c r="L113" s="9">
        <v>786.41237801936848</v>
      </c>
      <c r="M113" s="9">
        <v>683.66369369224071</v>
      </c>
    </row>
    <row r="114" spans="2:13" x14ac:dyDescent="0.35">
      <c r="B114" s="5" t="s">
        <v>13</v>
      </c>
      <c r="C114" s="5" t="s">
        <v>74</v>
      </c>
      <c r="D114" s="5" t="s">
        <v>27</v>
      </c>
      <c r="E114" s="6">
        <v>240</v>
      </c>
      <c r="F114" s="6">
        <v>3321.04</v>
      </c>
      <c r="G114" s="6">
        <v>668.85</v>
      </c>
      <c r="H114" s="6">
        <v>2652.19</v>
      </c>
      <c r="I114" s="7">
        <v>0.47187778226097848</v>
      </c>
      <c r="J114" s="6">
        <v>1567.12499</v>
      </c>
      <c r="K114" s="7">
        <v>0.59087960892696223</v>
      </c>
      <c r="L114" s="6">
        <v>495.69012241846553</v>
      </c>
      <c r="M114" s="6">
        <v>430.06161829090314</v>
      </c>
    </row>
    <row r="115" spans="2:13" x14ac:dyDescent="0.35">
      <c r="B115" s="8" t="s">
        <v>13</v>
      </c>
      <c r="C115" s="8" t="s">
        <v>77</v>
      </c>
      <c r="D115" s="8" t="s">
        <v>56</v>
      </c>
      <c r="E115" s="9">
        <v>1000</v>
      </c>
      <c r="F115" s="9">
        <v>17924.260000000002</v>
      </c>
      <c r="G115" s="9">
        <v>3609.94</v>
      </c>
      <c r="H115" s="9">
        <v>14314.320000000002</v>
      </c>
      <c r="I115" s="10">
        <v>0.26420580933327242</v>
      </c>
      <c r="J115" s="9">
        <v>4735.6936200000018</v>
      </c>
      <c r="K115" s="10">
        <v>0.33083608721895286</v>
      </c>
      <c r="L115" s="9">
        <v>2683.2977167922622</v>
      </c>
      <c r="M115" s="9">
        <v>2323.6023634828907</v>
      </c>
    </row>
    <row r="116" spans="2:13" x14ac:dyDescent="0.35">
      <c r="B116" s="5" t="s">
        <v>13</v>
      </c>
      <c r="C116" s="5" t="s">
        <v>77</v>
      </c>
      <c r="D116" s="5" t="s">
        <v>78</v>
      </c>
      <c r="E116" s="6">
        <v>1000</v>
      </c>
      <c r="F116" s="6">
        <v>7681.82</v>
      </c>
      <c r="G116" s="6">
        <v>1547.12</v>
      </c>
      <c r="H116" s="6">
        <v>6134.7</v>
      </c>
      <c r="I116" s="7">
        <v>0.33274978325448917</v>
      </c>
      <c r="J116" s="6">
        <v>2556.1239399999999</v>
      </c>
      <c r="K116" s="7">
        <v>0.41666649387908128</v>
      </c>
      <c r="L116" s="6">
        <v>1149.9831290068607</v>
      </c>
      <c r="M116" s="6">
        <v>995.82819297448214</v>
      </c>
    </row>
    <row r="117" spans="2:13" x14ac:dyDescent="0.35">
      <c r="B117" s="8" t="s">
        <v>13</v>
      </c>
      <c r="C117" s="8" t="s">
        <v>77</v>
      </c>
      <c r="D117" s="8" t="s">
        <v>29</v>
      </c>
      <c r="E117" s="9">
        <v>1000</v>
      </c>
      <c r="F117" s="9">
        <v>6028.1</v>
      </c>
      <c r="G117" s="9">
        <v>1214.06</v>
      </c>
      <c r="H117" s="9">
        <v>4814.0400000000009</v>
      </c>
      <c r="I117" s="10">
        <v>0.60607045171778851</v>
      </c>
      <c r="J117" s="9">
        <v>3653.4532900000008</v>
      </c>
      <c r="K117" s="10">
        <v>0.75891627198776912</v>
      </c>
      <c r="L117" s="9">
        <v>902.41817568327542</v>
      </c>
      <c r="M117" s="9">
        <v>781.44925654178314</v>
      </c>
    </row>
    <row r="118" spans="2:13" x14ac:dyDescent="0.35">
      <c r="B118" s="5" t="s">
        <v>13</v>
      </c>
      <c r="C118" s="5" t="s">
        <v>77</v>
      </c>
      <c r="D118" s="5" t="s">
        <v>32</v>
      </c>
      <c r="E118" s="6">
        <v>240</v>
      </c>
      <c r="F118" s="6">
        <v>2867.88</v>
      </c>
      <c r="G118" s="6">
        <v>577.59</v>
      </c>
      <c r="H118" s="6">
        <v>2290.29</v>
      </c>
      <c r="I118" s="7">
        <v>0.33736752235100487</v>
      </c>
      <c r="J118" s="6">
        <v>967.52956999999992</v>
      </c>
      <c r="K118" s="7">
        <v>0.42244849778848964</v>
      </c>
      <c r="L118" s="6">
        <v>429.32740974018668</v>
      </c>
      <c r="M118" s="6">
        <v>371.77618336471659</v>
      </c>
    </row>
    <row r="119" spans="2:13" x14ac:dyDescent="0.35">
      <c r="B119" s="8" t="s">
        <v>13</v>
      </c>
      <c r="C119" s="8" t="s">
        <v>77</v>
      </c>
      <c r="D119" s="8" t="s">
        <v>76</v>
      </c>
      <c r="E119" s="9">
        <v>200</v>
      </c>
      <c r="F119" s="9">
        <v>2011.22</v>
      </c>
      <c r="G119" s="9">
        <v>405.06</v>
      </c>
      <c r="H119" s="9">
        <v>1606.16</v>
      </c>
      <c r="I119" s="10">
        <v>0.34650838297152975</v>
      </c>
      <c r="J119" s="9">
        <v>696.9045900000001</v>
      </c>
      <c r="K119" s="10">
        <v>0.43389487348707478</v>
      </c>
      <c r="L119" s="9">
        <v>301.12865124301624</v>
      </c>
      <c r="M119" s="9">
        <v>259.41371234757327</v>
      </c>
    </row>
    <row r="120" spans="2:13" x14ac:dyDescent="0.35">
      <c r="B120" s="5" t="s">
        <v>13</v>
      </c>
      <c r="C120" s="5" t="s">
        <v>79</v>
      </c>
      <c r="D120" s="5" t="s">
        <v>32</v>
      </c>
      <c r="E120" s="6">
        <v>2000</v>
      </c>
      <c r="F120" s="6">
        <v>25908.16</v>
      </c>
      <c r="G120" s="6">
        <v>5217.8899999999994</v>
      </c>
      <c r="H120" s="6">
        <v>20690.27</v>
      </c>
      <c r="I120" s="7">
        <v>0.37343161613947112</v>
      </c>
      <c r="J120" s="6">
        <v>9674.9260599999998</v>
      </c>
      <c r="K120" s="7">
        <v>0.46760753049621873</v>
      </c>
      <c r="L120" s="6">
        <v>3892.8603633485891</v>
      </c>
      <c r="M120" s="6">
        <v>3361.4717185526174</v>
      </c>
    </row>
    <row r="121" spans="2:13" x14ac:dyDescent="0.35">
      <c r="B121" s="8" t="s">
        <v>13</v>
      </c>
      <c r="C121" s="8" t="s">
        <v>79</v>
      </c>
      <c r="D121" s="8" t="s">
        <v>72</v>
      </c>
      <c r="E121" s="9">
        <v>500</v>
      </c>
      <c r="F121" s="9">
        <v>4304.83</v>
      </c>
      <c r="G121" s="9">
        <v>867</v>
      </c>
      <c r="H121" s="9">
        <v>3437.83</v>
      </c>
      <c r="I121" s="10">
        <v>0.34329224615141596</v>
      </c>
      <c r="J121" s="9">
        <v>1477.81476</v>
      </c>
      <c r="K121" s="10">
        <v>0.4298684809894614</v>
      </c>
      <c r="L121" s="9">
        <v>649.23515636803131</v>
      </c>
      <c r="M121" s="9">
        <v>559.01492731470944</v>
      </c>
    </row>
    <row r="122" spans="2:13" x14ac:dyDescent="0.35">
      <c r="B122" s="5" t="s">
        <v>13</v>
      </c>
      <c r="C122" s="5" t="s">
        <v>80</v>
      </c>
      <c r="D122" s="5" t="s">
        <v>56</v>
      </c>
      <c r="E122" s="6">
        <v>720</v>
      </c>
      <c r="F122" s="6">
        <v>12742.65</v>
      </c>
      <c r="G122" s="6">
        <v>2566.39</v>
      </c>
      <c r="H122" s="6">
        <v>10176.26</v>
      </c>
      <c r="I122" s="7">
        <v>0.2563390213181716</v>
      </c>
      <c r="J122" s="6">
        <v>3266.4384299999992</v>
      </c>
      <c r="K122" s="7">
        <v>0.32098614127390607</v>
      </c>
      <c r="L122" s="6">
        <v>1914.4253166579704</v>
      </c>
      <c r="M122" s="6">
        <v>1651.2692663696871</v>
      </c>
    </row>
    <row r="123" spans="2:13" x14ac:dyDescent="0.35">
      <c r="B123" s="8" t="s">
        <v>13</v>
      </c>
      <c r="C123" s="8" t="s">
        <v>80</v>
      </c>
      <c r="D123" s="8" t="s">
        <v>38</v>
      </c>
      <c r="E123" s="9">
        <v>480</v>
      </c>
      <c r="F123" s="9">
        <v>6532.84</v>
      </c>
      <c r="G123" s="9">
        <v>1315.7199999999998</v>
      </c>
      <c r="H123" s="9">
        <v>5217.1200000000008</v>
      </c>
      <c r="I123" s="10">
        <v>0.28539138414533338</v>
      </c>
      <c r="J123" s="9">
        <v>1864.4162499999998</v>
      </c>
      <c r="K123" s="10">
        <v>0.35736503089827326</v>
      </c>
      <c r="L123" s="9">
        <v>976.94078923952713</v>
      </c>
      <c r="M123" s="9">
        <v>845.02542565770295</v>
      </c>
    </row>
    <row r="124" spans="2:13" x14ac:dyDescent="0.35">
      <c r="B124" s="5" t="s">
        <v>13</v>
      </c>
      <c r="C124" s="5" t="s">
        <v>80</v>
      </c>
      <c r="D124" s="5" t="s">
        <v>47</v>
      </c>
      <c r="E124" s="6">
        <v>145</v>
      </c>
      <c r="F124" s="6">
        <v>2855.06</v>
      </c>
      <c r="G124" s="6">
        <v>575.02</v>
      </c>
      <c r="H124" s="6">
        <v>2280.04</v>
      </c>
      <c r="I124" s="7">
        <v>0.34168984539729463</v>
      </c>
      <c r="J124" s="6">
        <v>975.54501000000005</v>
      </c>
      <c r="K124" s="7">
        <v>0.42786311205066579</v>
      </c>
      <c r="L124" s="6">
        <v>426.56638790668086</v>
      </c>
      <c r="M124" s="6">
        <v>369.60835170535597</v>
      </c>
    </row>
    <row r="125" spans="2:13" x14ac:dyDescent="0.35">
      <c r="B125" s="8" t="s">
        <v>13</v>
      </c>
      <c r="C125" s="8" t="s">
        <v>80</v>
      </c>
      <c r="D125" s="8" t="s">
        <v>40</v>
      </c>
      <c r="E125" s="9">
        <v>240</v>
      </c>
      <c r="F125" s="9">
        <v>2851.81</v>
      </c>
      <c r="G125" s="9">
        <v>574.36</v>
      </c>
      <c r="H125" s="9">
        <v>2277.4499999999998</v>
      </c>
      <c r="I125" s="10">
        <v>0.34826776678670729</v>
      </c>
      <c r="J125" s="9">
        <v>993.19349999999974</v>
      </c>
      <c r="K125" s="10">
        <v>0.43609892643087655</v>
      </c>
      <c r="L125" s="9">
        <v>427.36388764391029</v>
      </c>
      <c r="M125" s="9">
        <v>368.63941805015043</v>
      </c>
    </row>
    <row r="126" spans="2:13" x14ac:dyDescent="0.35">
      <c r="B126" s="5" t="s">
        <v>13</v>
      </c>
      <c r="C126" s="5" t="s">
        <v>80</v>
      </c>
      <c r="D126" s="5" t="s">
        <v>76</v>
      </c>
      <c r="E126" s="6">
        <v>150</v>
      </c>
      <c r="F126" s="6">
        <v>1389.15</v>
      </c>
      <c r="G126" s="6">
        <v>279.77999999999997</v>
      </c>
      <c r="H126" s="6">
        <v>1109.3700000000001</v>
      </c>
      <c r="I126" s="7">
        <v>0.29863092538602753</v>
      </c>
      <c r="J126" s="6">
        <v>414.84315000000015</v>
      </c>
      <c r="K126" s="7">
        <v>0.37394480651180412</v>
      </c>
      <c r="L126" s="6">
        <v>207.33950098121673</v>
      </c>
      <c r="M126" s="6">
        <v>179.88811415599156</v>
      </c>
    </row>
    <row r="127" spans="2:13" x14ac:dyDescent="0.35">
      <c r="B127" s="8" t="s">
        <v>13</v>
      </c>
      <c r="C127" s="8" t="s">
        <v>80</v>
      </c>
      <c r="D127" s="8" t="s">
        <v>19</v>
      </c>
      <c r="E127" s="9">
        <v>120</v>
      </c>
      <c r="F127" s="9">
        <v>957.26</v>
      </c>
      <c r="G127" s="9">
        <v>192.79</v>
      </c>
      <c r="H127" s="9">
        <v>764.47</v>
      </c>
      <c r="I127" s="10">
        <v>0.34844623195370122</v>
      </c>
      <c r="J127" s="9">
        <v>333.55364000000003</v>
      </c>
      <c r="K127" s="10">
        <v>0.43632011720538416</v>
      </c>
      <c r="L127" s="9">
        <v>144.98094027954258</v>
      </c>
      <c r="M127" s="9">
        <v>125.02575844304522</v>
      </c>
    </row>
    <row r="128" spans="2:13" x14ac:dyDescent="0.35">
      <c r="B128" s="5" t="s">
        <v>13</v>
      </c>
      <c r="C128" s="5" t="s">
        <v>81</v>
      </c>
      <c r="D128" s="5" t="s">
        <v>82</v>
      </c>
      <c r="E128" s="6">
        <v>1540</v>
      </c>
      <c r="F128" s="6">
        <v>25256.29</v>
      </c>
      <c r="G128" s="6">
        <v>3253.01</v>
      </c>
      <c r="H128" s="6">
        <v>22003.279999999999</v>
      </c>
      <c r="I128" s="7">
        <v>0.25135876369807275</v>
      </c>
      <c r="J128" s="6">
        <v>6348.3898299999983</v>
      </c>
      <c r="K128" s="7">
        <v>0.28852015835820832</v>
      </c>
      <c r="L128" s="6">
        <v>4086.7145855389012</v>
      </c>
      <c r="M128" s="6">
        <v>3534.3227961963503</v>
      </c>
    </row>
    <row r="129" spans="2:13" x14ac:dyDescent="0.35">
      <c r="B129" s="8" t="s">
        <v>13</v>
      </c>
      <c r="C129" s="8" t="s">
        <v>83</v>
      </c>
      <c r="D129" s="8" t="s">
        <v>56</v>
      </c>
      <c r="E129" s="9">
        <v>1000</v>
      </c>
      <c r="F129" s="9">
        <v>16709.66</v>
      </c>
      <c r="G129" s="9">
        <v>3365.34</v>
      </c>
      <c r="H129" s="9">
        <v>13344.32</v>
      </c>
      <c r="I129" s="10">
        <v>0.22536027782731666</v>
      </c>
      <c r="J129" s="9">
        <v>3765.69362</v>
      </c>
      <c r="K129" s="10">
        <v>0.28219449323757223</v>
      </c>
      <c r="L129" s="9">
        <v>2496.5519821892944</v>
      </c>
      <c r="M129" s="9">
        <v>2163.1954350927244</v>
      </c>
    </row>
    <row r="130" spans="2:13" x14ac:dyDescent="0.35">
      <c r="B130" s="5" t="s">
        <v>13</v>
      </c>
      <c r="C130" s="5" t="s">
        <v>83</v>
      </c>
      <c r="D130" s="5" t="s">
        <v>47</v>
      </c>
      <c r="E130" s="6">
        <v>145</v>
      </c>
      <c r="F130" s="6">
        <v>2717.85</v>
      </c>
      <c r="G130" s="6">
        <v>547.37</v>
      </c>
      <c r="H130" s="6">
        <v>2170.48</v>
      </c>
      <c r="I130" s="7">
        <v>0.31862869915558256</v>
      </c>
      <c r="J130" s="6">
        <v>865.9850100000001</v>
      </c>
      <c r="K130" s="7">
        <v>0.39898317883601786</v>
      </c>
      <c r="L130" s="6">
        <v>403.44994237704003</v>
      </c>
      <c r="M130" s="6">
        <v>351.43782383419688</v>
      </c>
    </row>
    <row r="131" spans="2:13" x14ac:dyDescent="0.35">
      <c r="B131" s="8" t="s">
        <v>13</v>
      </c>
      <c r="C131" s="8" t="s">
        <v>83</v>
      </c>
      <c r="D131" s="8" t="s">
        <v>84</v>
      </c>
      <c r="E131" s="9">
        <v>120</v>
      </c>
      <c r="F131" s="9">
        <v>1988.21</v>
      </c>
      <c r="G131" s="9">
        <v>400.43</v>
      </c>
      <c r="H131" s="9">
        <v>1587.78</v>
      </c>
      <c r="I131" s="10">
        <v>0.38305971703190306</v>
      </c>
      <c r="J131" s="9">
        <v>761.60316</v>
      </c>
      <c r="K131" s="10">
        <v>0.47966541964251974</v>
      </c>
      <c r="L131" s="9">
        <v>295.13736570132716</v>
      </c>
      <c r="M131" s="9">
        <v>257.08873056994815</v>
      </c>
    </row>
    <row r="132" spans="2:13" x14ac:dyDescent="0.35">
      <c r="B132" s="5" t="s">
        <v>13</v>
      </c>
      <c r="C132" s="5" t="s">
        <v>85</v>
      </c>
      <c r="D132" s="5" t="s">
        <v>23</v>
      </c>
      <c r="E132" s="6">
        <v>960</v>
      </c>
      <c r="F132" s="6">
        <v>10531.2</v>
      </c>
      <c r="G132" s="6">
        <v>2120.9899999999998</v>
      </c>
      <c r="H132" s="6">
        <v>8410.2100000000009</v>
      </c>
      <c r="I132" s="7">
        <v>0.2445595259799454</v>
      </c>
      <c r="J132" s="6">
        <v>2575.5052800000012</v>
      </c>
      <c r="K132" s="7">
        <v>0.3062355494095868</v>
      </c>
      <c r="L132" s="6">
        <v>1573.9625107517031</v>
      </c>
      <c r="M132" s="6">
        <v>1362.386534984817</v>
      </c>
    </row>
    <row r="133" spans="2:13" x14ac:dyDescent="0.35">
      <c r="B133" s="8" t="s">
        <v>13</v>
      </c>
      <c r="C133" s="8" t="s">
        <v>85</v>
      </c>
      <c r="D133" s="8" t="s">
        <v>18</v>
      </c>
      <c r="E133" s="9">
        <v>800</v>
      </c>
      <c r="F133" s="9">
        <v>4912</v>
      </c>
      <c r="G133" s="9">
        <v>989.28</v>
      </c>
      <c r="H133" s="9">
        <v>3922.72</v>
      </c>
      <c r="I133" s="10">
        <v>0.28060854438110749</v>
      </c>
      <c r="J133" s="9">
        <v>1378.34917</v>
      </c>
      <c r="K133" s="10">
        <v>0.35137587439327816</v>
      </c>
      <c r="L133" s="9">
        <v>733.36561702780728</v>
      </c>
      <c r="M133" s="9">
        <v>635.04533610514886</v>
      </c>
    </row>
    <row r="134" spans="2:13" x14ac:dyDescent="0.35">
      <c r="B134" s="5" t="s">
        <v>13</v>
      </c>
      <c r="C134" s="5" t="s">
        <v>85</v>
      </c>
      <c r="D134" s="5" t="s">
        <v>19</v>
      </c>
      <c r="E134" s="6">
        <v>600</v>
      </c>
      <c r="F134" s="6">
        <v>3906.0000000000005</v>
      </c>
      <c r="G134" s="6">
        <v>786.67000000000007</v>
      </c>
      <c r="H134" s="6">
        <v>3119.33</v>
      </c>
      <c r="I134" s="7">
        <v>0.25674778545826932</v>
      </c>
      <c r="J134" s="6">
        <v>1002.85685</v>
      </c>
      <c r="K134" s="7">
        <v>0.32149751709501723</v>
      </c>
      <c r="L134" s="6">
        <v>583.14132726259572</v>
      </c>
      <c r="M134" s="6">
        <v>504.94017223210915</v>
      </c>
    </row>
    <row r="135" spans="2:13" x14ac:dyDescent="0.35">
      <c r="B135" s="8" t="s">
        <v>13</v>
      </c>
      <c r="C135" s="8" t="s">
        <v>85</v>
      </c>
      <c r="D135" s="8" t="s">
        <v>51</v>
      </c>
      <c r="E135" s="9">
        <v>20</v>
      </c>
      <c r="F135" s="9">
        <v>1953.4</v>
      </c>
      <c r="G135" s="9">
        <v>393.41</v>
      </c>
      <c r="H135" s="9">
        <v>1559.99</v>
      </c>
      <c r="I135" s="10">
        <v>0.18128888604484483</v>
      </c>
      <c r="J135" s="9">
        <v>354.12970999999993</v>
      </c>
      <c r="K135" s="10">
        <v>0.22700767953640724</v>
      </c>
      <c r="L135" s="9">
        <v>291.85422162354303</v>
      </c>
      <c r="M135" s="9">
        <v>252.88386720269745</v>
      </c>
    </row>
    <row r="136" spans="2:13" x14ac:dyDescent="0.35">
      <c r="B136" s="5" t="s">
        <v>13</v>
      </c>
      <c r="C136" s="5" t="s">
        <v>86</v>
      </c>
      <c r="D136" s="5" t="s">
        <v>33</v>
      </c>
      <c r="E136" s="6">
        <v>350</v>
      </c>
      <c r="F136" s="6">
        <v>4445.3500000000004</v>
      </c>
      <c r="G136" s="6">
        <v>895.3</v>
      </c>
      <c r="H136" s="6">
        <v>3550.05</v>
      </c>
      <c r="I136" s="7">
        <v>0.31100507271643407</v>
      </c>
      <c r="J136" s="6">
        <v>1382.5264000000002</v>
      </c>
      <c r="K136" s="7">
        <v>0.38943857128772835</v>
      </c>
      <c r="L136" s="6">
        <v>666.85363476494524</v>
      </c>
      <c r="M136" s="6">
        <v>577.24105870439257</v>
      </c>
    </row>
    <row r="137" spans="2:13" x14ac:dyDescent="0.35">
      <c r="B137" s="8" t="s">
        <v>13</v>
      </c>
      <c r="C137" s="8" t="s">
        <v>86</v>
      </c>
      <c r="D137" s="8" t="s">
        <v>23</v>
      </c>
      <c r="E137" s="9">
        <v>240</v>
      </c>
      <c r="F137" s="9">
        <v>2673.6</v>
      </c>
      <c r="G137" s="9">
        <v>538.46</v>
      </c>
      <c r="H137" s="9">
        <v>2135.14</v>
      </c>
      <c r="I137" s="10">
        <v>0.25371282166367443</v>
      </c>
      <c r="J137" s="9">
        <v>678.32659999999987</v>
      </c>
      <c r="K137" s="10">
        <v>0.31769654448888596</v>
      </c>
      <c r="L137" s="9">
        <v>399.64899305716824</v>
      </c>
      <c r="M137" s="9">
        <v>346.4056673796776</v>
      </c>
    </row>
    <row r="138" spans="2:13" x14ac:dyDescent="0.35">
      <c r="B138" s="5" t="s">
        <v>13</v>
      </c>
      <c r="C138" s="5" t="s">
        <v>86</v>
      </c>
      <c r="D138" s="5" t="s">
        <v>87</v>
      </c>
      <c r="E138" s="6">
        <v>225</v>
      </c>
      <c r="F138" s="6">
        <v>2309.63</v>
      </c>
      <c r="G138" s="6">
        <v>465.16</v>
      </c>
      <c r="H138" s="6">
        <v>1844.47</v>
      </c>
      <c r="I138" s="7">
        <v>0.22847547009694183</v>
      </c>
      <c r="J138" s="6">
        <v>527.69379999999978</v>
      </c>
      <c r="K138" s="7">
        <v>0.28609508422473651</v>
      </c>
      <c r="L138" s="6">
        <v>346.19841177461672</v>
      </c>
      <c r="M138" s="6">
        <v>299.76455053572374</v>
      </c>
    </row>
    <row r="139" spans="2:13" x14ac:dyDescent="0.35">
      <c r="B139" s="8" t="s">
        <v>13</v>
      </c>
      <c r="C139" s="8" t="s">
        <v>86</v>
      </c>
      <c r="D139" s="8" t="s">
        <v>25</v>
      </c>
      <c r="E139" s="9">
        <v>120</v>
      </c>
      <c r="F139" s="9">
        <v>2088.6</v>
      </c>
      <c r="G139" s="9">
        <v>420.65</v>
      </c>
      <c r="H139" s="9">
        <v>1667.9499999999998</v>
      </c>
      <c r="I139" s="10">
        <v>0.22654405343292153</v>
      </c>
      <c r="J139" s="9">
        <v>473.15990999999985</v>
      </c>
      <c r="K139" s="10">
        <v>0.2836775143139782</v>
      </c>
      <c r="L139" s="9">
        <v>316.32498245747121</v>
      </c>
      <c r="M139" s="9">
        <v>272.78600049063698</v>
      </c>
    </row>
    <row r="140" spans="2:13" x14ac:dyDescent="0.35">
      <c r="B140" s="5" t="s">
        <v>13</v>
      </c>
      <c r="C140" s="5" t="s">
        <v>86</v>
      </c>
      <c r="D140" s="5" t="s">
        <v>52</v>
      </c>
      <c r="E140" s="6">
        <v>120</v>
      </c>
      <c r="F140" s="6">
        <v>1653.1200000000001</v>
      </c>
      <c r="G140" s="6">
        <v>332.94</v>
      </c>
      <c r="H140" s="6">
        <v>1320.18</v>
      </c>
      <c r="I140" s="7">
        <v>0.20752433580139373</v>
      </c>
      <c r="J140" s="6">
        <v>343.06263000000001</v>
      </c>
      <c r="K140" s="7">
        <v>0.25986049629595964</v>
      </c>
      <c r="L140" s="6">
        <v>250.37076371636104</v>
      </c>
      <c r="M140" s="6">
        <v>215.90972279008912</v>
      </c>
    </row>
    <row r="141" spans="2:13" x14ac:dyDescent="0.35">
      <c r="B141" s="8" t="s">
        <v>13</v>
      </c>
      <c r="C141" s="8" t="s">
        <v>86</v>
      </c>
      <c r="D141" s="8" t="s">
        <v>38</v>
      </c>
      <c r="E141" s="9">
        <v>120</v>
      </c>
      <c r="F141" s="9">
        <v>1653.1200000000001</v>
      </c>
      <c r="G141" s="9">
        <v>332.94</v>
      </c>
      <c r="H141" s="9">
        <v>1320.18</v>
      </c>
      <c r="I141" s="10">
        <v>0.28699139808362373</v>
      </c>
      <c r="J141" s="9">
        <v>474.43122000000005</v>
      </c>
      <c r="K141" s="10">
        <v>0.3593685861018952</v>
      </c>
      <c r="L141" s="9">
        <v>250.37076371636104</v>
      </c>
      <c r="M141" s="9">
        <v>215.90972279008912</v>
      </c>
    </row>
    <row r="142" spans="2:13" x14ac:dyDescent="0.35">
      <c r="B142" s="5" t="s">
        <v>13</v>
      </c>
      <c r="C142" s="5" t="s">
        <v>86</v>
      </c>
      <c r="D142" s="5" t="s">
        <v>31</v>
      </c>
      <c r="E142" s="6">
        <v>120</v>
      </c>
      <c r="F142" s="6">
        <v>1637.76</v>
      </c>
      <c r="G142" s="6">
        <v>329.84</v>
      </c>
      <c r="H142" s="6">
        <v>1307.92</v>
      </c>
      <c r="I142" s="7">
        <v>0.28502320852872215</v>
      </c>
      <c r="J142" s="6">
        <v>466.79961000000003</v>
      </c>
      <c r="K142" s="7">
        <v>0.35690226466450548</v>
      </c>
      <c r="L142" s="6">
        <v>248.04566746951394</v>
      </c>
      <c r="M142" s="6">
        <v>213.90465287431516</v>
      </c>
    </row>
    <row r="143" spans="2:13" x14ac:dyDescent="0.35">
      <c r="B143" s="8" t="s">
        <v>13</v>
      </c>
      <c r="C143" s="8" t="s">
        <v>86</v>
      </c>
      <c r="D143" s="8" t="s">
        <v>19</v>
      </c>
      <c r="E143" s="9">
        <v>240</v>
      </c>
      <c r="F143" s="9">
        <v>1561.92</v>
      </c>
      <c r="G143" s="9">
        <v>314.56</v>
      </c>
      <c r="H143" s="9">
        <v>1247.3600000000001</v>
      </c>
      <c r="I143" s="10">
        <v>0.25899696527350963</v>
      </c>
      <c r="J143" s="9">
        <v>404.53254000000015</v>
      </c>
      <c r="K143" s="10">
        <v>0.32431097678296572</v>
      </c>
      <c r="L143" s="9">
        <v>233.47704037196129</v>
      </c>
      <c r="M143" s="9">
        <v>202.37200992099568</v>
      </c>
    </row>
    <row r="144" spans="2:13" x14ac:dyDescent="0.35">
      <c r="B144" s="5" t="s">
        <v>13</v>
      </c>
      <c r="C144" s="5" t="s">
        <v>86</v>
      </c>
      <c r="D144" s="5" t="s">
        <v>40</v>
      </c>
      <c r="E144" s="6">
        <v>120</v>
      </c>
      <c r="F144" s="6">
        <v>1351.32</v>
      </c>
      <c r="G144" s="6">
        <v>272.16000000000003</v>
      </c>
      <c r="H144" s="6">
        <v>1079.1599999999999</v>
      </c>
      <c r="I144" s="7">
        <v>0.33872011810673996</v>
      </c>
      <c r="J144" s="6">
        <v>457.71926999999982</v>
      </c>
      <c r="K144" s="7">
        <v>0.42414402868898021</v>
      </c>
      <c r="L144" s="6">
        <v>204.66157143128066</v>
      </c>
      <c r="M144" s="6">
        <v>176.49194537574613</v>
      </c>
    </row>
    <row r="145" spans="2:13" x14ac:dyDescent="0.35">
      <c r="B145" s="8" t="s">
        <v>13</v>
      </c>
      <c r="C145" s="8" t="s">
        <v>86</v>
      </c>
      <c r="D145" s="8" t="s">
        <v>39</v>
      </c>
      <c r="E145" s="9">
        <v>125</v>
      </c>
      <c r="F145" s="9">
        <v>908.5</v>
      </c>
      <c r="G145" s="9">
        <v>182.97</v>
      </c>
      <c r="H145" s="9">
        <v>725.53000000000009</v>
      </c>
      <c r="I145" s="10">
        <v>0.29680061640066052</v>
      </c>
      <c r="J145" s="9">
        <v>269.64336000000009</v>
      </c>
      <c r="K145" s="10">
        <v>0.37165018676002376</v>
      </c>
      <c r="L145" s="9">
        <v>135.76207515727631</v>
      </c>
      <c r="M145" s="9">
        <v>117.69757079555093</v>
      </c>
    </row>
    <row r="146" spans="2:13" x14ac:dyDescent="0.35">
      <c r="B146" s="5" t="s">
        <v>13</v>
      </c>
      <c r="C146" s="5" t="s">
        <v>86</v>
      </c>
      <c r="D146" s="5" t="s">
        <v>18</v>
      </c>
      <c r="E146" s="6">
        <v>125</v>
      </c>
      <c r="F146" s="6">
        <v>766.75</v>
      </c>
      <c r="G146" s="6">
        <v>154.43</v>
      </c>
      <c r="H146" s="6">
        <v>612.31999999999994</v>
      </c>
      <c r="I146" s="7">
        <v>0.27523604825562431</v>
      </c>
      <c r="J146" s="6">
        <v>211.03723999999994</v>
      </c>
      <c r="K146" s="7">
        <v>0.34465188136921865</v>
      </c>
      <c r="L146" s="6">
        <v>114.57808133478306</v>
      </c>
      <c r="M146" s="6">
        <v>99.332318462870433</v>
      </c>
    </row>
    <row r="147" spans="2:13" x14ac:dyDescent="0.35">
      <c r="B147" s="8" t="s">
        <v>13</v>
      </c>
      <c r="C147" s="8" t="s">
        <v>88</v>
      </c>
      <c r="D147" s="8" t="s">
        <v>89</v>
      </c>
      <c r="E147" s="9">
        <v>250</v>
      </c>
      <c r="F147" s="9">
        <v>7975.8200000000006</v>
      </c>
      <c r="G147" s="9">
        <v>1027.29</v>
      </c>
      <c r="H147" s="9">
        <v>6948.5300000000007</v>
      </c>
      <c r="I147" s="10">
        <v>0.29767308189001268</v>
      </c>
      <c r="J147" s="9">
        <v>2374.186920000001</v>
      </c>
      <c r="K147" s="10">
        <v>0.34168189818565953</v>
      </c>
      <c r="L147" s="9">
        <v>1312.2318326031123</v>
      </c>
      <c r="M147" s="9">
        <v>1129.87902045595</v>
      </c>
    </row>
    <row r="148" spans="2:13" x14ac:dyDescent="0.35">
      <c r="B148" s="5" t="s">
        <v>13</v>
      </c>
      <c r="C148" s="5" t="s">
        <v>88</v>
      </c>
      <c r="D148" s="5" t="s">
        <v>63</v>
      </c>
      <c r="E148" s="6">
        <v>130</v>
      </c>
      <c r="F148" s="6">
        <v>6646.87</v>
      </c>
      <c r="G148" s="6">
        <v>856.12</v>
      </c>
      <c r="H148" s="6">
        <v>5790.75</v>
      </c>
      <c r="I148" s="7">
        <v>0.29687631471655079</v>
      </c>
      <c r="J148" s="6">
        <v>1973.2982699999998</v>
      </c>
      <c r="K148" s="7">
        <v>0.34076730475327027</v>
      </c>
      <c r="L148" s="6">
        <v>1093.5847560054387</v>
      </c>
      <c r="M148" s="6">
        <v>941.61598751178906</v>
      </c>
    </row>
    <row r="149" spans="2:13" x14ac:dyDescent="0.35">
      <c r="B149" s="8" t="s">
        <v>13</v>
      </c>
      <c r="C149" s="8" t="s">
        <v>88</v>
      </c>
      <c r="D149" s="8" t="s">
        <v>76</v>
      </c>
      <c r="E149" s="9">
        <v>500</v>
      </c>
      <c r="F149" s="9">
        <v>5602.91</v>
      </c>
      <c r="G149" s="9">
        <v>1128.42</v>
      </c>
      <c r="H149" s="9">
        <v>4474.49</v>
      </c>
      <c r="I149" s="10">
        <v>0.38540695995473778</v>
      </c>
      <c r="J149" s="9">
        <v>2159.4005099999999</v>
      </c>
      <c r="K149" s="10">
        <v>0.48260260051983578</v>
      </c>
      <c r="L149" s="9">
        <v>838.76766767892616</v>
      </c>
      <c r="M149" s="9">
        <v>726.33108239724686</v>
      </c>
    </row>
    <row r="150" spans="2:13" x14ac:dyDescent="0.35">
      <c r="B150" s="5" t="s">
        <v>13</v>
      </c>
      <c r="C150" s="5" t="s">
        <v>90</v>
      </c>
      <c r="D150" s="5" t="s">
        <v>38</v>
      </c>
      <c r="E150" s="6">
        <v>1120</v>
      </c>
      <c r="F150" s="6">
        <v>14714.94</v>
      </c>
      <c r="G150" s="6">
        <v>2963.62</v>
      </c>
      <c r="H150" s="6">
        <v>11751.32</v>
      </c>
      <c r="I150" s="7">
        <v>0.2628959533644038</v>
      </c>
      <c r="J150" s="6">
        <v>3868.49818</v>
      </c>
      <c r="K150" s="7">
        <v>0.32919690553912245</v>
      </c>
      <c r="L150" s="6">
        <v>2185.6229673541739</v>
      </c>
      <c r="M150" s="6">
        <v>1903.037137328804</v>
      </c>
    </row>
    <row r="151" spans="2:13" x14ac:dyDescent="0.35">
      <c r="B151" s="8" t="s">
        <v>13</v>
      </c>
      <c r="C151" s="8" t="s">
        <v>90</v>
      </c>
      <c r="D151" s="8" t="s">
        <v>51</v>
      </c>
      <c r="E151" s="9">
        <v>40</v>
      </c>
      <c r="F151" s="9">
        <v>4553.9799999999996</v>
      </c>
      <c r="G151" s="9">
        <v>917.18000000000006</v>
      </c>
      <c r="H151" s="9">
        <v>3636.8</v>
      </c>
      <c r="I151" s="10">
        <v>0.26720843306294717</v>
      </c>
      <c r="J151" s="9">
        <v>1216.86186</v>
      </c>
      <c r="K151" s="10">
        <v>0.33459685987681476</v>
      </c>
      <c r="L151" s="9">
        <v>680.62300755494857</v>
      </c>
      <c r="M151" s="9">
        <v>589.06566072933924</v>
      </c>
    </row>
    <row r="152" spans="2:13" x14ac:dyDescent="0.35">
      <c r="B152" s="5" t="s">
        <v>13</v>
      </c>
      <c r="C152" s="5" t="s">
        <v>91</v>
      </c>
      <c r="D152" s="5" t="s">
        <v>51</v>
      </c>
      <c r="E152" s="6">
        <v>100</v>
      </c>
      <c r="F152" s="6">
        <v>10393.77</v>
      </c>
      <c r="G152" s="6">
        <v>2093.3200000000002</v>
      </c>
      <c r="H152" s="6">
        <v>8300.4500000000007</v>
      </c>
      <c r="I152" s="7">
        <v>0.21851056450161979</v>
      </c>
      <c r="J152" s="6">
        <v>2271.1485500000008</v>
      </c>
      <c r="K152" s="7">
        <v>0.2736175207368276</v>
      </c>
      <c r="L152" s="6">
        <v>1552.9082711268265</v>
      </c>
      <c r="M152" s="6">
        <v>1345.5534301646999</v>
      </c>
    </row>
    <row r="153" spans="2:13" x14ac:dyDescent="0.35">
      <c r="B153" s="8" t="s">
        <v>13</v>
      </c>
      <c r="C153" s="8" t="s">
        <v>91</v>
      </c>
      <c r="D153" s="8" t="s">
        <v>25</v>
      </c>
      <c r="E153" s="9">
        <v>240</v>
      </c>
      <c r="F153" s="9">
        <v>4006.1000000000004</v>
      </c>
      <c r="G153" s="9">
        <v>806.82999999999993</v>
      </c>
      <c r="H153" s="9">
        <v>3199.2700000000004</v>
      </c>
      <c r="I153" s="10">
        <v>0.20211423079803306</v>
      </c>
      <c r="J153" s="9">
        <v>809.68982000000028</v>
      </c>
      <c r="K153" s="10">
        <v>0.25308580394902591</v>
      </c>
      <c r="L153" s="9">
        <v>600.1547605707284</v>
      </c>
      <c r="M153" s="9">
        <v>519.08570072269299</v>
      </c>
    </row>
    <row r="154" spans="2:13" x14ac:dyDescent="0.35">
      <c r="B154" s="5" t="s">
        <v>13</v>
      </c>
      <c r="C154" s="5" t="s">
        <v>91</v>
      </c>
      <c r="D154" s="5" t="s">
        <v>92</v>
      </c>
      <c r="E154" s="6">
        <v>240</v>
      </c>
      <c r="F154" s="6">
        <v>2421.5500000000002</v>
      </c>
      <c r="G154" s="6">
        <v>487.7</v>
      </c>
      <c r="H154" s="6">
        <v>1933.8500000000001</v>
      </c>
      <c r="I154" s="7">
        <v>0.24929239536660411</v>
      </c>
      <c r="J154" s="6">
        <v>603.67400000000021</v>
      </c>
      <c r="K154" s="7">
        <v>0.31216174987718809</v>
      </c>
      <c r="L154" s="6">
        <v>360.16128431482099</v>
      </c>
      <c r="M154" s="6">
        <v>310.72352459148095</v>
      </c>
    </row>
    <row r="155" spans="2:13" x14ac:dyDescent="0.35">
      <c r="B155" s="8" t="s">
        <v>13</v>
      </c>
      <c r="C155" s="8" t="s">
        <v>93</v>
      </c>
      <c r="D155" s="8" t="s">
        <v>78</v>
      </c>
      <c r="E155" s="9">
        <v>1000</v>
      </c>
      <c r="F155" s="9">
        <v>8292.2800000000007</v>
      </c>
      <c r="G155" s="9">
        <v>1670.06</v>
      </c>
      <c r="H155" s="9">
        <v>6622.2200000000012</v>
      </c>
      <c r="I155" s="10">
        <v>0.36704548447471635</v>
      </c>
      <c r="J155" s="9">
        <v>3043.6439300000011</v>
      </c>
      <c r="K155" s="10">
        <v>0.45961081480228694</v>
      </c>
      <c r="L155" s="9">
        <v>1230.9416706940781</v>
      </c>
      <c r="M155" s="9">
        <v>1072.2506476683939</v>
      </c>
    </row>
    <row r="156" spans="2:13" x14ac:dyDescent="0.35">
      <c r="B156" s="5" t="s">
        <v>13</v>
      </c>
      <c r="C156" s="5" t="s">
        <v>93</v>
      </c>
      <c r="D156" s="5" t="s">
        <v>25</v>
      </c>
      <c r="E156" s="6">
        <v>240</v>
      </c>
      <c r="F156" s="6">
        <v>4918.5599999999995</v>
      </c>
      <c r="G156" s="6">
        <v>990.6099999999999</v>
      </c>
      <c r="H156" s="6">
        <v>3927.95</v>
      </c>
      <c r="I156" s="7">
        <v>0.31275944382095572</v>
      </c>
      <c r="J156" s="6">
        <v>1538.3260899999998</v>
      </c>
      <c r="K156" s="7">
        <v>0.391635863491134</v>
      </c>
      <c r="L156" s="6">
        <v>736.37103563414576</v>
      </c>
      <c r="M156" s="6">
        <v>636.00951133372598</v>
      </c>
    </row>
    <row r="157" spans="2:13" x14ac:dyDescent="0.35">
      <c r="B157" s="8" t="s">
        <v>13</v>
      </c>
      <c r="C157" s="8" t="s">
        <v>93</v>
      </c>
      <c r="D157" s="8" t="s">
        <v>31</v>
      </c>
      <c r="E157" s="9">
        <v>120</v>
      </c>
      <c r="F157" s="9">
        <v>1588.02</v>
      </c>
      <c r="G157" s="9">
        <v>319.83</v>
      </c>
      <c r="H157" s="9">
        <v>1268.19</v>
      </c>
      <c r="I157" s="10">
        <v>0.26893213561542045</v>
      </c>
      <c r="J157" s="9">
        <v>427.06961000000001</v>
      </c>
      <c r="K157" s="10">
        <v>0.33675522595194723</v>
      </c>
      <c r="L157" s="9">
        <v>237.72916432347319</v>
      </c>
      <c r="M157" s="9">
        <v>205.86163236153496</v>
      </c>
    </row>
    <row r="158" spans="2:13" x14ac:dyDescent="0.35">
      <c r="B158" s="5" t="s">
        <v>13</v>
      </c>
      <c r="C158" s="5" t="s">
        <v>94</v>
      </c>
      <c r="D158" s="5" t="s">
        <v>33</v>
      </c>
      <c r="E158" s="6">
        <v>1200</v>
      </c>
      <c r="F158" s="6">
        <v>14747.69</v>
      </c>
      <c r="G158" s="6">
        <v>1769.7199999999998</v>
      </c>
      <c r="H158" s="6">
        <v>12977.970000000001</v>
      </c>
      <c r="I158" s="7">
        <v>0.39513717402522019</v>
      </c>
      <c r="J158" s="6">
        <v>5827.3605499999994</v>
      </c>
      <c r="K158" s="7">
        <v>0.44901941906168674</v>
      </c>
      <c r="L158" s="6">
        <v>2422.0220863511195</v>
      </c>
      <c r="M158" s="6">
        <v>2090.0456271686835</v>
      </c>
    </row>
    <row r="159" spans="2:13" x14ac:dyDescent="0.35">
      <c r="B159" s="8" t="s">
        <v>13</v>
      </c>
      <c r="C159" s="8" t="s">
        <v>95</v>
      </c>
      <c r="D159" s="8" t="s">
        <v>25</v>
      </c>
      <c r="E159" s="9">
        <v>600</v>
      </c>
      <c r="F159" s="9">
        <v>10590.599999999999</v>
      </c>
      <c r="G159" s="9">
        <v>2133</v>
      </c>
      <c r="H159" s="9">
        <v>8457.6</v>
      </c>
      <c r="I159" s="10">
        <v>0.23451452703340703</v>
      </c>
      <c r="J159" s="9">
        <v>2483.6495500000001</v>
      </c>
      <c r="K159" s="10">
        <v>0.29365890441732878</v>
      </c>
      <c r="L159" s="9">
        <v>1586.3615124692844</v>
      </c>
      <c r="M159" s="9">
        <v>1370.4260653485812</v>
      </c>
    </row>
    <row r="160" spans="2:13" x14ac:dyDescent="0.35">
      <c r="B160" s="5" t="s">
        <v>13</v>
      </c>
      <c r="C160" s="5" t="s">
        <v>95</v>
      </c>
      <c r="D160" s="5" t="s">
        <v>40</v>
      </c>
      <c r="E160" s="6">
        <v>120</v>
      </c>
      <c r="F160" s="6">
        <v>1196.4000000000001</v>
      </c>
      <c r="G160" s="6">
        <v>240.96</v>
      </c>
      <c r="H160" s="6">
        <v>955.44</v>
      </c>
      <c r="I160" s="7">
        <v>0.27706685055165498</v>
      </c>
      <c r="J160" s="6">
        <v>331.48278000000005</v>
      </c>
      <c r="K160" s="7">
        <v>0.34694253956292392</v>
      </c>
      <c r="L160" s="6">
        <v>179.10246316499831</v>
      </c>
      <c r="M160" s="6">
        <v>155.09382507629374</v>
      </c>
    </row>
    <row r="161" spans="2:13" x14ac:dyDescent="0.35">
      <c r="B161" s="8" t="s">
        <v>13</v>
      </c>
      <c r="C161" s="8" t="s">
        <v>96</v>
      </c>
      <c r="D161" s="8" t="s">
        <v>51</v>
      </c>
      <c r="E161" s="9">
        <v>50</v>
      </c>
      <c r="F161" s="9">
        <v>4883.5</v>
      </c>
      <c r="G161" s="9">
        <v>983.53</v>
      </c>
      <c r="H161" s="9">
        <v>3899.9700000000003</v>
      </c>
      <c r="I161" s="10">
        <v>0.17853914405651683</v>
      </c>
      <c r="J161" s="9">
        <v>871.89590999999996</v>
      </c>
      <c r="K161" s="10">
        <v>0.22356477357518131</v>
      </c>
      <c r="L161" s="9">
        <v>728.97999479346913</v>
      </c>
      <c r="M161" s="9">
        <v>630.95774674429504</v>
      </c>
    </row>
    <row r="162" spans="2:13" x14ac:dyDescent="0.35">
      <c r="B162" s="5" t="s">
        <v>13</v>
      </c>
      <c r="C162" s="5" t="s">
        <v>96</v>
      </c>
      <c r="D162" s="5" t="s">
        <v>39</v>
      </c>
      <c r="E162" s="6">
        <v>600</v>
      </c>
      <c r="F162" s="6">
        <v>4002</v>
      </c>
      <c r="G162" s="6">
        <v>806.01</v>
      </c>
      <c r="H162" s="6">
        <v>3195.99</v>
      </c>
      <c r="I162" s="7">
        <v>0.25415611944027983</v>
      </c>
      <c r="J162" s="6">
        <v>1017.1327899999999</v>
      </c>
      <c r="K162" s="7">
        <v>0.31825280742430356</v>
      </c>
      <c r="L162" s="6">
        <v>601.03014302083488</v>
      </c>
      <c r="M162" s="6">
        <v>519.35936118474922</v>
      </c>
    </row>
    <row r="163" spans="2:13" x14ac:dyDescent="0.35">
      <c r="B163" s="8" t="s">
        <v>13</v>
      </c>
      <c r="C163" s="8" t="s">
        <v>96</v>
      </c>
      <c r="D163" s="8" t="s">
        <v>53</v>
      </c>
      <c r="E163" s="9">
        <v>50</v>
      </c>
      <c r="F163" s="9">
        <v>1150</v>
      </c>
      <c r="G163" s="9">
        <v>231.61</v>
      </c>
      <c r="H163" s="9">
        <v>918.39</v>
      </c>
      <c r="I163" s="10">
        <v>0.30715516521739128</v>
      </c>
      <c r="J163" s="9">
        <v>353.22843999999998</v>
      </c>
      <c r="K163" s="10">
        <v>0.38461703633532596</v>
      </c>
      <c r="L163" s="9">
        <v>174.17170816818069</v>
      </c>
      <c r="M163" s="9">
        <v>150.19870798920599</v>
      </c>
    </row>
    <row r="164" spans="2:13" x14ac:dyDescent="0.35">
      <c r="B164" s="5" t="s">
        <v>13</v>
      </c>
      <c r="C164" s="5" t="s">
        <v>97</v>
      </c>
      <c r="D164" s="5" t="s">
        <v>39</v>
      </c>
      <c r="E164" s="6">
        <v>1000</v>
      </c>
      <c r="F164" s="6">
        <v>9303.869999999999</v>
      </c>
      <c r="G164" s="6">
        <v>1873.8</v>
      </c>
      <c r="H164" s="6">
        <v>7430.07</v>
      </c>
      <c r="I164" s="7">
        <v>0.41313075311671388</v>
      </c>
      <c r="J164" s="6">
        <v>3843.7148200000001</v>
      </c>
      <c r="K164" s="7">
        <v>0.51731878972876433</v>
      </c>
      <c r="L164" s="6">
        <v>1390.0397359242304</v>
      </c>
      <c r="M164" s="6">
        <v>1199.288932151946</v>
      </c>
    </row>
    <row r="165" spans="2:13" x14ac:dyDescent="0.35">
      <c r="B165" s="8" t="s">
        <v>13</v>
      </c>
      <c r="C165" s="8" t="s">
        <v>98</v>
      </c>
      <c r="D165" s="8" t="s">
        <v>51</v>
      </c>
      <c r="E165" s="9">
        <v>90</v>
      </c>
      <c r="F165" s="9">
        <v>8902.7999999999993</v>
      </c>
      <c r="G165" s="9">
        <v>1793.0099999999998</v>
      </c>
      <c r="H165" s="9">
        <v>7109.7899999999991</v>
      </c>
      <c r="I165" s="10">
        <v>0.18890384485779751</v>
      </c>
      <c r="J165" s="9">
        <v>1681.7731499999995</v>
      </c>
      <c r="K165" s="10">
        <v>0.23654329452768644</v>
      </c>
      <c r="L165" s="9">
        <v>1335.0881859682409</v>
      </c>
      <c r="M165" s="9">
        <v>1153.0868745776954</v>
      </c>
    </row>
    <row r="166" spans="2:13" x14ac:dyDescent="0.35">
      <c r="B166" s="5" t="s">
        <v>13</v>
      </c>
      <c r="C166" s="5" t="s">
        <v>99</v>
      </c>
      <c r="D166" s="5" t="s">
        <v>72</v>
      </c>
      <c r="E166" s="6">
        <v>1000</v>
      </c>
      <c r="F166" s="6">
        <v>8290.9500000000007</v>
      </c>
      <c r="G166" s="6">
        <v>1669.79</v>
      </c>
      <c r="H166" s="6">
        <v>6621.1600000000008</v>
      </c>
      <c r="I166" s="7">
        <v>0.32579252196672281</v>
      </c>
      <c r="J166" s="6">
        <v>2701.1295100000007</v>
      </c>
      <c r="K166" s="7">
        <v>0.40795412133221376</v>
      </c>
      <c r="L166" s="6">
        <v>1241.358881097904</v>
      </c>
      <c r="M166" s="6">
        <v>1069.3951384963257</v>
      </c>
    </row>
    <row r="167" spans="2:13" x14ac:dyDescent="0.35">
      <c r="B167" s="8" t="s">
        <v>13</v>
      </c>
      <c r="C167" s="8" t="s">
        <v>100</v>
      </c>
      <c r="D167" s="8" t="s">
        <v>25</v>
      </c>
      <c r="E167" s="9">
        <v>360</v>
      </c>
      <c r="F167" s="9">
        <v>6354.36</v>
      </c>
      <c r="G167" s="9">
        <v>1279.8000000000002</v>
      </c>
      <c r="H167" s="9">
        <v>5074.5599999999995</v>
      </c>
      <c r="I167" s="10">
        <v>0.23450764357071366</v>
      </c>
      <c r="J167" s="9">
        <v>1490.14599</v>
      </c>
      <c r="K167" s="10">
        <v>0.29365028495081352</v>
      </c>
      <c r="L167" s="9">
        <v>949.67771536932878</v>
      </c>
      <c r="M167" s="9">
        <v>820.69228663024774</v>
      </c>
    </row>
    <row r="168" spans="2:13" x14ac:dyDescent="0.35">
      <c r="B168" s="5" t="s">
        <v>13</v>
      </c>
      <c r="C168" s="5" t="s">
        <v>100</v>
      </c>
      <c r="D168" s="5" t="s">
        <v>51</v>
      </c>
      <c r="E168" s="6">
        <v>20</v>
      </c>
      <c r="F168" s="6">
        <v>1928.42</v>
      </c>
      <c r="G168" s="6">
        <v>388.4</v>
      </c>
      <c r="H168" s="6">
        <v>1540.02</v>
      </c>
      <c r="I168" s="7">
        <v>0.1729971634809844</v>
      </c>
      <c r="J168" s="6">
        <v>333.61118999999997</v>
      </c>
      <c r="K168" s="7">
        <v>0.21662782950870765</v>
      </c>
      <c r="L168" s="6">
        <v>289.78084684529972</v>
      </c>
      <c r="M168" s="6">
        <v>249.57461248650338</v>
      </c>
    </row>
    <row r="169" spans="2:13" x14ac:dyDescent="0.35">
      <c r="B169" s="8" t="s">
        <v>13</v>
      </c>
      <c r="C169" s="8" t="s">
        <v>101</v>
      </c>
      <c r="D169" s="8" t="s">
        <v>18</v>
      </c>
      <c r="E169" s="9">
        <v>1000</v>
      </c>
      <c r="F169" s="9">
        <v>8161.9400000000005</v>
      </c>
      <c r="G169" s="9">
        <v>979.44</v>
      </c>
      <c r="H169" s="9">
        <v>7182.5</v>
      </c>
      <c r="I169" s="10">
        <v>0.4929368716261085</v>
      </c>
      <c r="J169" s="9">
        <v>4023.3211700000002</v>
      </c>
      <c r="K169" s="10">
        <v>0.560156097459102</v>
      </c>
      <c r="L169" s="9">
        <v>1332.5108530295722</v>
      </c>
      <c r="M169" s="9">
        <v>1158.4116897569472</v>
      </c>
    </row>
    <row r="170" spans="2:13" x14ac:dyDescent="0.35">
      <c r="B170" s="5" t="s">
        <v>13</v>
      </c>
      <c r="C170" s="5" t="s">
        <v>102</v>
      </c>
      <c r="D170" s="5" t="s">
        <v>18</v>
      </c>
      <c r="E170" s="6">
        <v>1000</v>
      </c>
      <c r="F170" s="6">
        <v>7702.56</v>
      </c>
      <c r="G170" s="6">
        <v>1551.3</v>
      </c>
      <c r="H170" s="6">
        <v>6151.26</v>
      </c>
      <c r="I170" s="7">
        <v>0.38844098325751442</v>
      </c>
      <c r="J170" s="6">
        <v>2991.9899800000003</v>
      </c>
      <c r="K170" s="7">
        <v>0.48640278251935376</v>
      </c>
      <c r="L170" s="6">
        <v>1153.2603397202745</v>
      </c>
      <c r="M170" s="6">
        <v>993.50076718081232</v>
      </c>
    </row>
    <row r="171" spans="2:13" x14ac:dyDescent="0.35">
      <c r="B171" s="8" t="s">
        <v>13</v>
      </c>
      <c r="C171" s="8" t="s">
        <v>103</v>
      </c>
      <c r="D171" s="8" t="s">
        <v>47</v>
      </c>
      <c r="E171" s="9">
        <v>145</v>
      </c>
      <c r="F171" s="9">
        <v>3342.53</v>
      </c>
      <c r="G171" s="9">
        <v>673.18</v>
      </c>
      <c r="H171" s="9">
        <v>2669.3500000000004</v>
      </c>
      <c r="I171" s="10">
        <v>0.4083299207486546</v>
      </c>
      <c r="J171" s="9">
        <v>1364.8550100000004</v>
      </c>
      <c r="K171" s="10">
        <v>0.51130612695974686</v>
      </c>
      <c r="L171" s="9">
        <v>500.3842837326136</v>
      </c>
      <c r="M171" s="9">
        <v>433.30790208428027</v>
      </c>
    </row>
    <row r="172" spans="2:13" x14ac:dyDescent="0.35">
      <c r="B172" s="5" t="s">
        <v>13</v>
      </c>
      <c r="C172" s="5" t="s">
        <v>103</v>
      </c>
      <c r="D172" s="5" t="s">
        <v>19</v>
      </c>
      <c r="E172" s="6">
        <v>360</v>
      </c>
      <c r="F172" s="6">
        <v>3238.8</v>
      </c>
      <c r="G172" s="6">
        <v>652.29999999999995</v>
      </c>
      <c r="H172" s="6">
        <v>2586.5</v>
      </c>
      <c r="I172" s="7">
        <v>0.41710321415339013</v>
      </c>
      <c r="J172" s="6">
        <v>1350.91389</v>
      </c>
      <c r="K172" s="7">
        <v>0.52229417745988793</v>
      </c>
      <c r="L172" s="6">
        <v>484.85359727064821</v>
      </c>
      <c r="M172" s="6">
        <v>419.85910005843778</v>
      </c>
    </row>
    <row r="173" spans="2:13" x14ac:dyDescent="0.35">
      <c r="B173" s="8" t="s">
        <v>13</v>
      </c>
      <c r="C173" s="8" t="s">
        <v>104</v>
      </c>
      <c r="D173" s="8" t="s">
        <v>18</v>
      </c>
      <c r="E173" s="9">
        <v>700</v>
      </c>
      <c r="F173" s="9">
        <v>5036.5</v>
      </c>
      <c r="G173" s="9">
        <v>785.83</v>
      </c>
      <c r="H173" s="9">
        <v>4250.67</v>
      </c>
      <c r="I173" s="10">
        <v>0.40488056984016685</v>
      </c>
      <c r="J173" s="9">
        <v>2039.1809900000003</v>
      </c>
      <c r="K173" s="10">
        <v>0.47973166347893398</v>
      </c>
      <c r="L173" s="9">
        <v>794.66629276500282</v>
      </c>
      <c r="M173" s="9">
        <v>685.34874721872882</v>
      </c>
    </row>
    <row r="174" spans="2:13" x14ac:dyDescent="0.35">
      <c r="B174" s="5" t="s">
        <v>13</v>
      </c>
      <c r="C174" s="5" t="s">
        <v>105</v>
      </c>
      <c r="D174" s="5" t="s">
        <v>28</v>
      </c>
      <c r="E174" s="6">
        <v>120</v>
      </c>
      <c r="F174" s="6">
        <v>4377.8599999999997</v>
      </c>
      <c r="G174" s="6">
        <v>881.7</v>
      </c>
      <c r="H174" s="6">
        <v>3496.16</v>
      </c>
      <c r="I174" s="7">
        <v>0.36649165802469702</v>
      </c>
      <c r="J174" s="6">
        <v>1604.4491699999999</v>
      </c>
      <c r="K174" s="7">
        <v>0.45891754667978579</v>
      </c>
      <c r="L174" s="6">
        <v>661.90079515335094</v>
      </c>
      <c r="M174" s="6">
        <v>568.64773429621675</v>
      </c>
    </row>
    <row r="175" spans="2:13" x14ac:dyDescent="0.35">
      <c r="B175" s="8" t="s">
        <v>13</v>
      </c>
      <c r="C175" s="8" t="s">
        <v>106</v>
      </c>
      <c r="D175" s="8" t="s">
        <v>29</v>
      </c>
      <c r="E175" s="9">
        <v>1000</v>
      </c>
      <c r="F175" s="9">
        <v>4349.21</v>
      </c>
      <c r="G175" s="9">
        <v>678.58</v>
      </c>
      <c r="H175" s="9">
        <v>3670.63</v>
      </c>
      <c r="I175" s="10">
        <v>0.57713113415999684</v>
      </c>
      <c r="J175" s="9">
        <v>2510.0645</v>
      </c>
      <c r="K175" s="10">
        <v>0.68382389399094978</v>
      </c>
      <c r="L175" s="9">
        <v>686.22733221162832</v>
      </c>
      <c r="M175" s="9">
        <v>591.82709361194418</v>
      </c>
    </row>
    <row r="176" spans="2:13" x14ac:dyDescent="0.35">
      <c r="B176" s="5" t="s">
        <v>13</v>
      </c>
      <c r="C176" s="5" t="s">
        <v>107</v>
      </c>
      <c r="D176" s="5" t="s">
        <v>19</v>
      </c>
      <c r="E176" s="6">
        <v>240</v>
      </c>
      <c r="F176" s="6">
        <v>2122.06</v>
      </c>
      <c r="G176" s="6">
        <v>427.38</v>
      </c>
      <c r="H176" s="6">
        <v>1694.6799999999998</v>
      </c>
      <c r="I176" s="7">
        <v>0.41042945534056524</v>
      </c>
      <c r="J176" s="6">
        <v>870.95592999999985</v>
      </c>
      <c r="K176" s="7">
        <v>0.5139353329242099</v>
      </c>
      <c r="L176" s="6">
        <v>317.67705170022117</v>
      </c>
      <c r="M176" s="6">
        <v>275.09252645932077</v>
      </c>
    </row>
    <row r="177" spans="2:13" x14ac:dyDescent="0.35">
      <c r="B177" s="8" t="s">
        <v>13</v>
      </c>
      <c r="C177" s="8" t="s">
        <v>107</v>
      </c>
      <c r="D177" s="8" t="s">
        <v>78</v>
      </c>
      <c r="E177" s="9">
        <v>240</v>
      </c>
      <c r="F177" s="9">
        <v>1720.24</v>
      </c>
      <c r="G177" s="9">
        <v>346.46</v>
      </c>
      <c r="H177" s="9">
        <v>1373.78</v>
      </c>
      <c r="I177" s="10">
        <v>0.29933133748779239</v>
      </c>
      <c r="J177" s="9">
        <v>514.92174</v>
      </c>
      <c r="K177" s="10">
        <v>0.37482110672742364</v>
      </c>
      <c r="L177" s="9">
        <v>257.56121339382804</v>
      </c>
      <c r="M177" s="9">
        <v>221.88161188726477</v>
      </c>
    </row>
    <row r="178" spans="2:13" x14ac:dyDescent="0.35">
      <c r="B178" s="5" t="s">
        <v>13</v>
      </c>
      <c r="C178" s="5" t="s">
        <v>108</v>
      </c>
      <c r="D178" s="5" t="s">
        <v>16</v>
      </c>
      <c r="E178" s="6">
        <v>120</v>
      </c>
      <c r="F178" s="6">
        <v>1968</v>
      </c>
      <c r="G178" s="6">
        <v>236.16</v>
      </c>
      <c r="H178" s="6">
        <v>1731.84</v>
      </c>
      <c r="I178" s="7">
        <v>0.35940164634146338</v>
      </c>
      <c r="J178" s="6">
        <v>707.30243999999993</v>
      </c>
      <c r="K178" s="7">
        <v>0.40841096175166297</v>
      </c>
      <c r="L178" s="6">
        <v>321.6582158578035</v>
      </c>
      <c r="M178" s="6">
        <v>278.18041634541248</v>
      </c>
    </row>
    <row r="179" spans="2:13" x14ac:dyDescent="0.35">
      <c r="B179" s="8" t="s">
        <v>13</v>
      </c>
      <c r="C179" s="8" t="s">
        <v>108</v>
      </c>
      <c r="D179" s="8" t="s">
        <v>19</v>
      </c>
      <c r="E179" s="9">
        <v>240</v>
      </c>
      <c r="F179" s="9">
        <v>1512</v>
      </c>
      <c r="G179" s="9">
        <v>181.44</v>
      </c>
      <c r="H179" s="9">
        <v>1330.56</v>
      </c>
      <c r="I179" s="10">
        <v>0.33500089947089945</v>
      </c>
      <c r="J179" s="9">
        <v>506.52135999999996</v>
      </c>
      <c r="K179" s="10">
        <v>0.38068284030784028</v>
      </c>
      <c r="L179" s="9">
        <v>247.12765364684904</v>
      </c>
      <c r="M179" s="9">
        <v>213.72397841171934</v>
      </c>
    </row>
    <row r="180" spans="2:13" x14ac:dyDescent="0.35">
      <c r="B180" s="5" t="s">
        <v>13</v>
      </c>
      <c r="C180" s="5" t="s">
        <v>109</v>
      </c>
      <c r="D180" s="5" t="s">
        <v>51</v>
      </c>
      <c r="E180" s="6">
        <v>20</v>
      </c>
      <c r="F180" s="6">
        <v>2278.2400000000002</v>
      </c>
      <c r="G180" s="6">
        <v>458.84</v>
      </c>
      <c r="H180" s="6">
        <v>1819.4000000000003</v>
      </c>
      <c r="I180" s="7">
        <v>0.26963987990729699</v>
      </c>
      <c r="J180" s="6">
        <v>614.30436000000032</v>
      </c>
      <c r="K180" s="7">
        <v>0.33764117841046509</v>
      </c>
      <c r="L180" s="6">
        <v>338.19101081824607</v>
      </c>
      <c r="M180" s="6">
        <v>294.59196891191715</v>
      </c>
    </row>
    <row r="181" spans="2:13" x14ac:dyDescent="0.35">
      <c r="B181" s="8" t="s">
        <v>13</v>
      </c>
      <c r="C181" s="8" t="s">
        <v>110</v>
      </c>
      <c r="D181" s="8" t="s">
        <v>25</v>
      </c>
      <c r="E181" s="9">
        <v>120</v>
      </c>
      <c r="F181" s="9">
        <v>2242.44</v>
      </c>
      <c r="G181" s="9">
        <v>451.62</v>
      </c>
      <c r="H181" s="9">
        <v>1790.8200000000002</v>
      </c>
      <c r="I181" s="10">
        <v>0.26577574873798188</v>
      </c>
      <c r="J181" s="9">
        <v>595.98617000000013</v>
      </c>
      <c r="K181" s="10">
        <v>0.33280071140594814</v>
      </c>
      <c r="L181" s="9">
        <v>335.74937192995617</v>
      </c>
      <c r="M181" s="9">
        <v>289.23847209884519</v>
      </c>
    </row>
    <row r="182" spans="2:13" x14ac:dyDescent="0.35">
      <c r="B182" s="5" t="s">
        <v>13</v>
      </c>
      <c r="C182" s="5" t="s">
        <v>111</v>
      </c>
      <c r="D182" s="5" t="s">
        <v>56</v>
      </c>
      <c r="E182" s="6">
        <v>120</v>
      </c>
      <c r="F182" s="6">
        <v>1942.13</v>
      </c>
      <c r="G182" s="6">
        <v>391.15</v>
      </c>
      <c r="H182" s="6">
        <v>1550.98</v>
      </c>
      <c r="I182" s="7">
        <v>0.20335512040903544</v>
      </c>
      <c r="J182" s="6">
        <v>394.94208000000003</v>
      </c>
      <c r="K182" s="7">
        <v>0.25464034352473919</v>
      </c>
      <c r="L182" s="6">
        <v>288.066714957003</v>
      </c>
      <c r="M182" s="6">
        <v>249.12940118221536</v>
      </c>
    </row>
    <row r="183" spans="2:13" x14ac:dyDescent="0.35">
      <c r="B183" s="8" t="s">
        <v>13</v>
      </c>
      <c r="C183" s="8" t="s">
        <v>112</v>
      </c>
      <c r="D183" s="8" t="s">
        <v>22</v>
      </c>
      <c r="E183" s="9">
        <v>120</v>
      </c>
      <c r="F183" s="9">
        <v>1848</v>
      </c>
      <c r="G183" s="9">
        <v>372.18</v>
      </c>
      <c r="H183" s="9">
        <v>1475.82</v>
      </c>
      <c r="I183" s="10">
        <v>0.31173972943722944</v>
      </c>
      <c r="J183" s="9">
        <v>576.09501999999998</v>
      </c>
      <c r="K183" s="10">
        <v>0.39035588350882899</v>
      </c>
      <c r="L183" s="9">
        <v>274.10709310748314</v>
      </c>
      <c r="M183" s="9">
        <v>237.05666923670006</v>
      </c>
    </row>
    <row r="184" spans="2:13" x14ac:dyDescent="0.35">
      <c r="B184" s="5" t="s">
        <v>13</v>
      </c>
      <c r="C184" s="5" t="s">
        <v>113</v>
      </c>
      <c r="D184" s="5" t="s">
        <v>31</v>
      </c>
      <c r="E184" s="6">
        <v>120</v>
      </c>
      <c r="F184" s="6">
        <v>1584</v>
      </c>
      <c r="G184" s="6">
        <v>319.02</v>
      </c>
      <c r="H184" s="6">
        <v>1264.98</v>
      </c>
      <c r="I184" s="7">
        <v>0.2558995643939394</v>
      </c>
      <c r="J184" s="6">
        <v>405.34491000000003</v>
      </c>
      <c r="K184" s="7">
        <v>0.3204358250723332</v>
      </c>
      <c r="L184" s="6">
        <v>234.92552835865246</v>
      </c>
      <c r="M184" s="6">
        <v>204.4246929541047</v>
      </c>
    </row>
    <row r="185" spans="2:13" x14ac:dyDescent="0.35">
      <c r="B185" s="8" t="s">
        <v>13</v>
      </c>
      <c r="C185" s="8" t="s">
        <v>114</v>
      </c>
      <c r="D185" s="8" t="s">
        <v>51</v>
      </c>
      <c r="E185" s="9">
        <v>10</v>
      </c>
      <c r="F185" s="9">
        <v>1179.77</v>
      </c>
      <c r="G185" s="9">
        <v>237.6</v>
      </c>
      <c r="H185" s="9">
        <v>942.17</v>
      </c>
      <c r="I185" s="10">
        <v>0.28754744568856638</v>
      </c>
      <c r="J185" s="9">
        <v>339.23984999999993</v>
      </c>
      <c r="K185" s="10">
        <v>0.36006224991243613</v>
      </c>
      <c r="L185" s="9">
        <v>175.88627326525659</v>
      </c>
      <c r="M185" s="9">
        <v>151.98006226509443</v>
      </c>
    </row>
    <row r="187" spans="2:13" x14ac:dyDescent="0.35">
      <c r="B187" s="11" t="s">
        <v>12</v>
      </c>
      <c r="C187" s="85" t="s">
        <v>115</v>
      </c>
      <c r="D187" s="86"/>
      <c r="E187" s="12">
        <v>29160</v>
      </c>
      <c r="F187" s="12">
        <v>868633.36999999988</v>
      </c>
      <c r="G187" s="12">
        <v>119090.39000000001</v>
      </c>
      <c r="H187" s="12">
        <v>749542.97999999986</v>
      </c>
      <c r="I187" s="13">
        <v>0.31219299698329583</v>
      </c>
      <c r="J187" s="12">
        <v>271181.25506000005</v>
      </c>
      <c r="K187" s="13">
        <v>0.36179547043453081</v>
      </c>
      <c r="L187" s="12">
        <v>140147.4686671313</v>
      </c>
      <c r="M187" s="12">
        <v>121188.20295563014</v>
      </c>
    </row>
    <row r="188" spans="2:13" x14ac:dyDescent="0.35">
      <c r="B188" s="5" t="s">
        <v>115</v>
      </c>
      <c r="C188" s="5" t="s">
        <v>116</v>
      </c>
      <c r="D188" s="5" t="s">
        <v>117</v>
      </c>
      <c r="E188" s="6">
        <v>6000</v>
      </c>
      <c r="F188" s="6">
        <v>215100</v>
      </c>
      <c r="G188" s="6">
        <v>27704.879999999997</v>
      </c>
      <c r="H188" s="6">
        <v>187395.12</v>
      </c>
      <c r="I188" s="7">
        <v>0.30849148312412833</v>
      </c>
      <c r="J188" s="6">
        <v>66356.518020000003</v>
      </c>
      <c r="K188" s="7">
        <v>0.35409949853550082</v>
      </c>
      <c r="L188" s="6">
        <v>35021.267717296869</v>
      </c>
      <c r="M188" s="6">
        <v>30323.152347004845</v>
      </c>
    </row>
    <row r="189" spans="2:13" x14ac:dyDescent="0.35">
      <c r="B189" s="8" t="s">
        <v>115</v>
      </c>
      <c r="C189" s="8" t="s">
        <v>116</v>
      </c>
      <c r="D189" s="8" t="s">
        <v>118</v>
      </c>
      <c r="E189" s="9">
        <v>1000</v>
      </c>
      <c r="F189" s="9">
        <v>29275</v>
      </c>
      <c r="G189" s="9">
        <v>3770.62</v>
      </c>
      <c r="H189" s="9">
        <v>25504.38</v>
      </c>
      <c r="I189" s="10">
        <v>0.13875155832621694</v>
      </c>
      <c r="J189" s="9">
        <v>4061.9518700000008</v>
      </c>
      <c r="K189" s="10">
        <v>0.15926487411181925</v>
      </c>
      <c r="L189" s="9">
        <v>4822.6113264630803</v>
      </c>
      <c r="M189" s="9">
        <v>4159.2270058708409</v>
      </c>
    </row>
    <row r="190" spans="2:13" x14ac:dyDescent="0.35">
      <c r="B190" s="5" t="s">
        <v>115</v>
      </c>
      <c r="C190" s="5" t="s">
        <v>119</v>
      </c>
      <c r="D190" s="5" t="s">
        <v>117</v>
      </c>
      <c r="E190" s="6">
        <v>3000</v>
      </c>
      <c r="F190" s="6">
        <v>104256</v>
      </c>
      <c r="G190" s="6">
        <v>13428.18</v>
      </c>
      <c r="H190" s="6">
        <v>90827.819999999992</v>
      </c>
      <c r="I190" s="7">
        <v>0.3001015940569367</v>
      </c>
      <c r="J190" s="6">
        <v>31287.391789999994</v>
      </c>
      <c r="K190" s="7">
        <v>0.34446925831755071</v>
      </c>
      <c r="L190" s="6">
        <v>17004.774163036982</v>
      </c>
      <c r="M190" s="6">
        <v>14707.436704999942</v>
      </c>
    </row>
    <row r="191" spans="2:13" x14ac:dyDescent="0.35">
      <c r="B191" s="8" t="s">
        <v>115</v>
      </c>
      <c r="C191" s="8" t="s">
        <v>119</v>
      </c>
      <c r="D191" s="8" t="s">
        <v>118</v>
      </c>
      <c r="E191" s="9">
        <v>2500</v>
      </c>
      <c r="F191" s="9">
        <v>77625</v>
      </c>
      <c r="G191" s="9">
        <v>9998.0999999999985</v>
      </c>
      <c r="H191" s="9">
        <v>67626.900000000009</v>
      </c>
      <c r="I191" s="10">
        <v>0.18073067426731079</v>
      </c>
      <c r="J191" s="9">
        <v>14029.21859</v>
      </c>
      <c r="K191" s="10">
        <v>0.20745026890187188</v>
      </c>
      <c r="L191" s="9">
        <v>12668.234067885809</v>
      </c>
      <c r="M191" s="9">
        <v>10939.370470358876</v>
      </c>
    </row>
    <row r="192" spans="2:13" x14ac:dyDescent="0.35">
      <c r="B192" s="5" t="s">
        <v>115</v>
      </c>
      <c r="C192" s="5" t="s">
        <v>119</v>
      </c>
      <c r="D192" s="5" t="s">
        <v>120</v>
      </c>
      <c r="E192" s="6">
        <v>880</v>
      </c>
      <c r="F192" s="6">
        <v>5562.48</v>
      </c>
      <c r="G192" s="6">
        <v>1120.29</v>
      </c>
      <c r="H192" s="6">
        <v>4442.1900000000005</v>
      </c>
      <c r="I192" s="7">
        <v>0.58442393500740686</v>
      </c>
      <c r="J192" s="6">
        <v>3250.84645</v>
      </c>
      <c r="K192" s="7">
        <v>0.73181166271591258</v>
      </c>
      <c r="L192" s="6">
        <v>830.16731033525173</v>
      </c>
      <c r="M192" s="6">
        <v>718.14111822409041</v>
      </c>
    </row>
    <row r="193" spans="2:13" x14ac:dyDescent="0.35">
      <c r="B193" s="8" t="s">
        <v>115</v>
      </c>
      <c r="C193" s="8" t="s">
        <v>121</v>
      </c>
      <c r="D193" s="8" t="s">
        <v>117</v>
      </c>
      <c r="E193" s="9">
        <v>2000</v>
      </c>
      <c r="F193" s="9">
        <v>93420</v>
      </c>
      <c r="G193" s="9">
        <v>12032.49</v>
      </c>
      <c r="H193" s="9">
        <v>81387.509999999995</v>
      </c>
      <c r="I193" s="10">
        <v>0.44630483900663664</v>
      </c>
      <c r="J193" s="9">
        <v>41693.798059999994</v>
      </c>
      <c r="K193" s="10">
        <v>0.51228742665797244</v>
      </c>
      <c r="L193" s="9">
        <v>15215.462703309027</v>
      </c>
      <c r="M193" s="9">
        <v>13122.361420141238</v>
      </c>
    </row>
    <row r="194" spans="2:13" x14ac:dyDescent="0.35">
      <c r="B194" s="5" t="s">
        <v>115</v>
      </c>
      <c r="C194" s="5" t="s">
        <v>122</v>
      </c>
      <c r="D194" s="5" t="s">
        <v>117</v>
      </c>
      <c r="E194" s="6">
        <v>2000</v>
      </c>
      <c r="F194" s="6">
        <v>67400</v>
      </c>
      <c r="G194" s="6">
        <v>8681.1200000000008</v>
      </c>
      <c r="H194" s="6">
        <v>58718.879999999997</v>
      </c>
      <c r="I194" s="7">
        <v>0.28227459599406529</v>
      </c>
      <c r="J194" s="6">
        <v>19025.307769999999</v>
      </c>
      <c r="K194" s="7">
        <v>0.32400665288574987</v>
      </c>
      <c r="L194" s="6">
        <v>10961.763772471857</v>
      </c>
      <c r="M194" s="6">
        <v>9471.8564999274113</v>
      </c>
    </row>
    <row r="195" spans="2:13" x14ac:dyDescent="0.35">
      <c r="B195" s="8" t="s">
        <v>115</v>
      </c>
      <c r="C195" s="8" t="s">
        <v>123</v>
      </c>
      <c r="D195" s="8" t="s">
        <v>117</v>
      </c>
      <c r="E195" s="9">
        <v>1800</v>
      </c>
      <c r="F195" s="9">
        <v>64524.600000000006</v>
      </c>
      <c r="G195" s="9">
        <v>8310.7800000000007</v>
      </c>
      <c r="H195" s="9">
        <v>56213.820000000007</v>
      </c>
      <c r="I195" s="10">
        <v>0.31754653388010162</v>
      </c>
      <c r="J195" s="9">
        <v>20489.563080000007</v>
      </c>
      <c r="K195" s="10">
        <v>0.36449334131713529</v>
      </c>
      <c r="L195" s="9">
        <v>10539.365022388462</v>
      </c>
      <c r="M195" s="9">
        <v>9091.1074296074985</v>
      </c>
    </row>
    <row r="196" spans="2:13" x14ac:dyDescent="0.35">
      <c r="B196" s="5" t="s">
        <v>115</v>
      </c>
      <c r="C196" s="5" t="s">
        <v>124</v>
      </c>
      <c r="D196" s="5" t="s">
        <v>125</v>
      </c>
      <c r="E196" s="6">
        <v>3600</v>
      </c>
      <c r="F196" s="6">
        <v>47995.200000000004</v>
      </c>
      <c r="G196" s="6">
        <v>9666.23</v>
      </c>
      <c r="H196" s="6">
        <v>38328.97</v>
      </c>
      <c r="I196" s="7">
        <v>0.36552227514418112</v>
      </c>
      <c r="J196" s="6">
        <v>17543.314700000003</v>
      </c>
      <c r="K196" s="7">
        <v>0.45770378645708459</v>
      </c>
      <c r="L196" s="6">
        <v>7110.862305665838</v>
      </c>
      <c r="M196" s="6">
        <v>6181.7928164766217</v>
      </c>
    </row>
    <row r="197" spans="2:13" x14ac:dyDescent="0.35">
      <c r="B197" s="8" t="s">
        <v>115</v>
      </c>
      <c r="C197" s="8" t="s">
        <v>126</v>
      </c>
      <c r="D197" s="8" t="s">
        <v>117</v>
      </c>
      <c r="E197" s="9">
        <v>600</v>
      </c>
      <c r="F197" s="9">
        <v>28026</v>
      </c>
      <c r="G197" s="9">
        <v>3609.75</v>
      </c>
      <c r="H197" s="9">
        <v>24416.25</v>
      </c>
      <c r="I197" s="10">
        <v>0.44630622743167059</v>
      </c>
      <c r="J197" s="9">
        <v>12508.178330000001</v>
      </c>
      <c r="K197" s="10">
        <v>0.51228908329493683</v>
      </c>
      <c r="L197" s="9">
        <v>4558.0768010155507</v>
      </c>
      <c r="M197" s="9">
        <v>3938.5495136547679</v>
      </c>
    </row>
    <row r="198" spans="2:13" x14ac:dyDescent="0.35">
      <c r="B198" s="5" t="s">
        <v>115</v>
      </c>
      <c r="C198" s="5" t="s">
        <v>127</v>
      </c>
      <c r="D198" s="5" t="s">
        <v>128</v>
      </c>
      <c r="E198" s="6">
        <v>350</v>
      </c>
      <c r="F198" s="6">
        <v>18672.5</v>
      </c>
      <c r="G198" s="6">
        <v>2405.02</v>
      </c>
      <c r="H198" s="6">
        <v>16267.48</v>
      </c>
      <c r="I198" s="7">
        <v>0.14067463167760072</v>
      </c>
      <c r="J198" s="6">
        <v>2626.7470599999997</v>
      </c>
      <c r="K198" s="7">
        <v>0.16147227843525855</v>
      </c>
      <c r="L198" s="6">
        <v>3023.8075764898322</v>
      </c>
      <c r="M198" s="6">
        <v>2633.9831606217617</v>
      </c>
    </row>
    <row r="199" spans="2:13" x14ac:dyDescent="0.35">
      <c r="B199" s="8" t="s">
        <v>115</v>
      </c>
      <c r="C199" s="8" t="s">
        <v>127</v>
      </c>
      <c r="D199" s="8" t="s">
        <v>129</v>
      </c>
      <c r="E199" s="9">
        <v>100</v>
      </c>
      <c r="F199" s="9">
        <v>1498.9</v>
      </c>
      <c r="G199" s="9">
        <v>301.88</v>
      </c>
      <c r="H199" s="9">
        <v>1197.02</v>
      </c>
      <c r="I199" s="10">
        <v>0.25699987324037621</v>
      </c>
      <c r="J199" s="9">
        <v>385.21710999999993</v>
      </c>
      <c r="K199" s="10">
        <v>0.32181342834706184</v>
      </c>
      <c r="L199" s="9">
        <v>222.50269526748204</v>
      </c>
      <c r="M199" s="9">
        <v>193.81800518134713</v>
      </c>
    </row>
    <row r="200" spans="2:13" x14ac:dyDescent="0.35">
      <c r="B200" s="5" t="s">
        <v>115</v>
      </c>
      <c r="C200" s="5" t="s">
        <v>130</v>
      </c>
      <c r="D200" s="5" t="s">
        <v>117</v>
      </c>
      <c r="E200" s="6">
        <v>500</v>
      </c>
      <c r="F200" s="6">
        <v>18425</v>
      </c>
      <c r="G200" s="6">
        <v>2373.1400000000003</v>
      </c>
      <c r="H200" s="6">
        <v>16051.859999999999</v>
      </c>
      <c r="I200" s="7">
        <v>0.33261579321573942</v>
      </c>
      <c r="J200" s="6">
        <v>6128.4459899999993</v>
      </c>
      <c r="K200" s="7">
        <v>0.38179039625314448</v>
      </c>
      <c r="L200" s="6">
        <v>2994.0363607587678</v>
      </c>
      <c r="M200" s="6">
        <v>2592.4830290664031</v>
      </c>
    </row>
    <row r="201" spans="2:13" x14ac:dyDescent="0.35">
      <c r="B201" s="8" t="s">
        <v>115</v>
      </c>
      <c r="C201" s="8" t="s">
        <v>131</v>
      </c>
      <c r="D201" s="8" t="s">
        <v>117</v>
      </c>
      <c r="E201" s="9">
        <v>500</v>
      </c>
      <c r="F201" s="9">
        <v>18075</v>
      </c>
      <c r="G201" s="9">
        <v>2328.06</v>
      </c>
      <c r="H201" s="9">
        <v>15746.94</v>
      </c>
      <c r="I201" s="10">
        <v>0.32218600387275242</v>
      </c>
      <c r="J201" s="9">
        <v>5823.5120200000001</v>
      </c>
      <c r="K201" s="10">
        <v>0.36981864540031267</v>
      </c>
      <c r="L201" s="9">
        <v>2952.2929243691178</v>
      </c>
      <c r="M201" s="9">
        <v>2543.3158362270856</v>
      </c>
    </row>
    <row r="202" spans="2:13" x14ac:dyDescent="0.35">
      <c r="B202" s="5" t="s">
        <v>115</v>
      </c>
      <c r="C202" s="5" t="s">
        <v>132</v>
      </c>
      <c r="D202" s="5" t="s">
        <v>133</v>
      </c>
      <c r="E202" s="6">
        <v>2000</v>
      </c>
      <c r="F202" s="6">
        <v>12622</v>
      </c>
      <c r="G202" s="6">
        <v>2542.0700000000002</v>
      </c>
      <c r="H202" s="6">
        <v>10079.93</v>
      </c>
      <c r="I202" s="7">
        <v>0.20504819125336712</v>
      </c>
      <c r="J202" s="6">
        <v>2588.1182699999999</v>
      </c>
      <c r="K202" s="7">
        <v>0.25675954793336858</v>
      </c>
      <c r="L202" s="6">
        <v>1872.1661930499063</v>
      </c>
      <c r="M202" s="6">
        <v>1619.1098046774609</v>
      </c>
    </row>
    <row r="203" spans="2:13" x14ac:dyDescent="0.35">
      <c r="B203" s="8" t="s">
        <v>115</v>
      </c>
      <c r="C203" s="8" t="s">
        <v>134</v>
      </c>
      <c r="D203" s="8" t="s">
        <v>135</v>
      </c>
      <c r="E203" s="9">
        <v>510</v>
      </c>
      <c r="F203" s="9">
        <v>12285.9</v>
      </c>
      <c r="G203" s="9">
        <v>2474.38</v>
      </c>
      <c r="H203" s="9">
        <v>9811.52</v>
      </c>
      <c r="I203" s="10">
        <v>0.22964986936243995</v>
      </c>
      <c r="J203" s="9">
        <v>2821.4553300000007</v>
      </c>
      <c r="K203" s="10">
        <v>0.28756556884152512</v>
      </c>
      <c r="L203" s="9">
        <v>1839.4990438336647</v>
      </c>
      <c r="M203" s="9">
        <v>1584.6757651619155</v>
      </c>
    </row>
    <row r="204" spans="2:13" x14ac:dyDescent="0.35">
      <c r="B204" s="5" t="s">
        <v>115</v>
      </c>
      <c r="C204" s="5" t="s">
        <v>136</v>
      </c>
      <c r="D204" s="5" t="s">
        <v>137</v>
      </c>
      <c r="E204" s="6">
        <v>100</v>
      </c>
      <c r="F204" s="6">
        <v>6584</v>
      </c>
      <c r="G204" s="6">
        <v>848.02</v>
      </c>
      <c r="H204" s="6">
        <v>5735.98</v>
      </c>
      <c r="I204" s="7">
        <v>0.27748312575941669</v>
      </c>
      <c r="J204" s="6">
        <v>1826.9488999999994</v>
      </c>
      <c r="K204" s="7">
        <v>0.31850684625818076</v>
      </c>
      <c r="L204" s="6">
        <v>1068.272060192945</v>
      </c>
      <c r="M204" s="6">
        <v>921.63504024936924</v>
      </c>
    </row>
    <row r="205" spans="2:13" x14ac:dyDescent="0.35">
      <c r="B205" s="8" t="s">
        <v>115</v>
      </c>
      <c r="C205" s="8" t="s">
        <v>138</v>
      </c>
      <c r="D205" s="8" t="s">
        <v>139</v>
      </c>
      <c r="E205" s="9">
        <v>120</v>
      </c>
      <c r="F205" s="9">
        <v>4817.88</v>
      </c>
      <c r="G205" s="9">
        <v>620.54999999999995</v>
      </c>
      <c r="H205" s="9">
        <v>4197.33</v>
      </c>
      <c r="I205" s="10">
        <v>0.41954038290700474</v>
      </c>
      <c r="J205" s="9">
        <v>2021.29522</v>
      </c>
      <c r="K205" s="10">
        <v>0.48156690562810167</v>
      </c>
      <c r="L205" s="9">
        <v>789.25368082585885</v>
      </c>
      <c r="M205" s="9">
        <v>683.57083530120678</v>
      </c>
    </row>
    <row r="206" spans="2:13" x14ac:dyDescent="0.35">
      <c r="B206" s="5" t="s">
        <v>115</v>
      </c>
      <c r="C206" s="5" t="s">
        <v>138</v>
      </c>
      <c r="D206" s="5" t="s">
        <v>140</v>
      </c>
      <c r="E206" s="6">
        <v>60</v>
      </c>
      <c r="F206" s="6">
        <v>1684.8</v>
      </c>
      <c r="G206" s="6">
        <v>217</v>
      </c>
      <c r="H206" s="6">
        <v>1467.8</v>
      </c>
      <c r="I206" s="7">
        <v>0.38718341642924975</v>
      </c>
      <c r="J206" s="6">
        <v>652.32661999999993</v>
      </c>
      <c r="K206" s="7">
        <v>0.44442473088976697</v>
      </c>
      <c r="L206" s="6">
        <v>276.00082736315602</v>
      </c>
      <c r="M206" s="6">
        <v>239.0436949334723</v>
      </c>
    </row>
    <row r="207" spans="2:13" x14ac:dyDescent="0.35">
      <c r="B207" s="8" t="s">
        <v>115</v>
      </c>
      <c r="C207" s="8" t="s">
        <v>141</v>
      </c>
      <c r="D207" s="8" t="s">
        <v>117</v>
      </c>
      <c r="E207" s="9">
        <v>150</v>
      </c>
      <c r="F207" s="9">
        <v>5370</v>
      </c>
      <c r="G207" s="9">
        <v>691.66</v>
      </c>
      <c r="H207" s="9">
        <v>4678.34</v>
      </c>
      <c r="I207" s="10">
        <v>0.31681975418994418</v>
      </c>
      <c r="J207" s="9">
        <v>1701.3220800000004</v>
      </c>
      <c r="K207" s="10">
        <v>0.36365934925636023</v>
      </c>
      <c r="L207" s="9">
        <v>887.24231447590512</v>
      </c>
      <c r="M207" s="9">
        <v>765.12225038842098</v>
      </c>
    </row>
    <row r="208" spans="2:13" x14ac:dyDescent="0.35">
      <c r="B208" s="5" t="s">
        <v>115</v>
      </c>
      <c r="C208" s="5" t="s">
        <v>142</v>
      </c>
      <c r="D208" s="5" t="s">
        <v>143</v>
      </c>
      <c r="E208" s="6">
        <v>240</v>
      </c>
      <c r="F208" s="6">
        <v>5059.2</v>
      </c>
      <c r="G208" s="6">
        <v>1054.74</v>
      </c>
      <c r="H208" s="6">
        <v>4004.46</v>
      </c>
      <c r="I208" s="7">
        <v>0.51687931095825435</v>
      </c>
      <c r="J208" s="6">
        <v>2614.9958100000003</v>
      </c>
      <c r="K208" s="7">
        <v>0.6530208342697893</v>
      </c>
      <c r="L208" s="6">
        <v>743.75661670474176</v>
      </c>
      <c r="M208" s="6">
        <v>643.22474942174244</v>
      </c>
    </row>
    <row r="209" spans="2:13" x14ac:dyDescent="0.35">
      <c r="B209" s="8" t="s">
        <v>115</v>
      </c>
      <c r="C209" s="8" t="s">
        <v>144</v>
      </c>
      <c r="D209" s="8" t="s">
        <v>133</v>
      </c>
      <c r="E209" s="9">
        <v>240</v>
      </c>
      <c r="F209" s="9">
        <v>4778.9400000000005</v>
      </c>
      <c r="G209" s="9">
        <v>962.48</v>
      </c>
      <c r="H209" s="9">
        <v>3816.4600000000005</v>
      </c>
      <c r="I209" s="10">
        <v>0.6104790162672058</v>
      </c>
      <c r="J209" s="9">
        <v>2917.4425900000006</v>
      </c>
      <c r="K209" s="10">
        <v>0.76443683151402086</v>
      </c>
      <c r="L209" s="9">
        <v>709.40555410981824</v>
      </c>
      <c r="M209" s="9">
        <v>617.95012953367882</v>
      </c>
    </row>
    <row r="210" spans="2:13" x14ac:dyDescent="0.35">
      <c r="B210" s="5" t="s">
        <v>115</v>
      </c>
      <c r="C210" s="5" t="s">
        <v>145</v>
      </c>
      <c r="D210" s="5" t="s">
        <v>139</v>
      </c>
      <c r="E210" s="6">
        <v>120</v>
      </c>
      <c r="F210" s="6">
        <v>4760.76</v>
      </c>
      <c r="G210" s="6">
        <v>613.19000000000005</v>
      </c>
      <c r="H210" s="6">
        <v>4147.57</v>
      </c>
      <c r="I210" s="7">
        <v>0.41236893479192388</v>
      </c>
      <c r="J210" s="6">
        <v>1963.1895299999996</v>
      </c>
      <c r="K210" s="7">
        <v>0.47333487560185838</v>
      </c>
      <c r="L210" s="6">
        <v>769.46495491818473</v>
      </c>
      <c r="M210" s="6">
        <v>668.9305356192441</v>
      </c>
    </row>
    <row r="211" spans="2:13" x14ac:dyDescent="0.35">
      <c r="B211" s="8" t="s">
        <v>115</v>
      </c>
      <c r="C211" s="8" t="s">
        <v>146</v>
      </c>
      <c r="D211" s="8" t="s">
        <v>129</v>
      </c>
      <c r="E211" s="9">
        <v>200</v>
      </c>
      <c r="F211" s="9">
        <v>4172</v>
      </c>
      <c r="G211" s="9">
        <v>840.24</v>
      </c>
      <c r="H211" s="9">
        <v>3331.76</v>
      </c>
      <c r="I211" s="10">
        <v>0.40943293624161076</v>
      </c>
      <c r="J211" s="9">
        <v>1708.1542100000001</v>
      </c>
      <c r="K211" s="10">
        <v>0.51268825185487554</v>
      </c>
      <c r="L211" s="9">
        <v>626.49442470055101</v>
      </c>
      <c r="M211" s="9">
        <v>542.60541015911281</v>
      </c>
    </row>
    <row r="212" spans="2:13" x14ac:dyDescent="0.35">
      <c r="B212" s="5" t="s">
        <v>115</v>
      </c>
      <c r="C212" s="5" t="s">
        <v>147</v>
      </c>
      <c r="D212" s="5" t="s">
        <v>117</v>
      </c>
      <c r="E212" s="6">
        <v>100</v>
      </c>
      <c r="F212" s="6">
        <v>3585</v>
      </c>
      <c r="G212" s="6">
        <v>461.75</v>
      </c>
      <c r="H212" s="6">
        <v>3123.25</v>
      </c>
      <c r="I212" s="7">
        <v>0.31759313528591354</v>
      </c>
      <c r="J212" s="6">
        <v>1138.5713900000001</v>
      </c>
      <c r="K212" s="7">
        <v>0.36454699111502442</v>
      </c>
      <c r="L212" s="6">
        <v>589.8266354434204</v>
      </c>
      <c r="M212" s="6">
        <v>507.86204429412339</v>
      </c>
    </row>
    <row r="213" spans="2:13" x14ac:dyDescent="0.35">
      <c r="B213" s="8" t="s">
        <v>115</v>
      </c>
      <c r="C213" s="8" t="s">
        <v>148</v>
      </c>
      <c r="D213" s="8" t="s">
        <v>149</v>
      </c>
      <c r="E213" s="9">
        <v>200</v>
      </c>
      <c r="F213" s="9">
        <v>3354</v>
      </c>
      <c r="G213" s="9">
        <v>523.30999999999995</v>
      </c>
      <c r="H213" s="9">
        <v>2830.69</v>
      </c>
      <c r="I213" s="10">
        <v>0.31496854502087063</v>
      </c>
      <c r="J213" s="9">
        <v>1056.4045000000001</v>
      </c>
      <c r="K213" s="10">
        <v>0.37319681773701818</v>
      </c>
      <c r="L213" s="9">
        <v>526.17011784824717</v>
      </c>
      <c r="M213" s="9">
        <v>458.33711139896371</v>
      </c>
    </row>
    <row r="214" spans="2:13" x14ac:dyDescent="0.35">
      <c r="B214" s="5" t="s">
        <v>115</v>
      </c>
      <c r="C214" s="5" t="s">
        <v>150</v>
      </c>
      <c r="D214" s="5" t="s">
        <v>128</v>
      </c>
      <c r="E214" s="6">
        <v>50</v>
      </c>
      <c r="F214" s="6">
        <v>2845</v>
      </c>
      <c r="G214" s="6">
        <v>366.43</v>
      </c>
      <c r="H214" s="6">
        <v>2478.5700000000002</v>
      </c>
      <c r="I214" s="7">
        <v>0.18081461862917408</v>
      </c>
      <c r="J214" s="6">
        <v>514.41759000000025</v>
      </c>
      <c r="K214" s="7">
        <v>0.20754612135223141</v>
      </c>
      <c r="L214" s="6">
        <v>459.82894883306744</v>
      </c>
      <c r="M214" s="6">
        <v>399.75001209618893</v>
      </c>
    </row>
    <row r="215" spans="2:13" x14ac:dyDescent="0.35">
      <c r="B215" s="8" t="s">
        <v>115</v>
      </c>
      <c r="C215" s="8" t="s">
        <v>151</v>
      </c>
      <c r="D215" s="8" t="s">
        <v>129</v>
      </c>
      <c r="E215" s="9">
        <v>100</v>
      </c>
      <c r="F215" s="9">
        <v>1990</v>
      </c>
      <c r="G215" s="9">
        <v>310.49</v>
      </c>
      <c r="H215" s="9">
        <v>1679.51</v>
      </c>
      <c r="I215" s="10">
        <v>0.44430777386934672</v>
      </c>
      <c r="J215" s="9">
        <v>884.17246999999998</v>
      </c>
      <c r="K215" s="10">
        <v>0.52644668385421933</v>
      </c>
      <c r="L215" s="9">
        <v>312.79286326218943</v>
      </c>
      <c r="M215" s="9">
        <v>269.85715892475537</v>
      </c>
    </row>
    <row r="216" spans="2:13" x14ac:dyDescent="0.35">
      <c r="B216" s="5" t="s">
        <v>115</v>
      </c>
      <c r="C216" s="5" t="s">
        <v>151</v>
      </c>
      <c r="D216" s="5" t="s">
        <v>152</v>
      </c>
      <c r="E216" s="6">
        <v>15</v>
      </c>
      <c r="F216" s="6">
        <v>513</v>
      </c>
      <c r="G216" s="6">
        <v>66.08</v>
      </c>
      <c r="H216" s="6">
        <v>446.92</v>
      </c>
      <c r="I216" s="7">
        <v>0.18221569200779728</v>
      </c>
      <c r="J216" s="6">
        <v>93.476650000000006</v>
      </c>
      <c r="K216" s="7">
        <v>0.20915745547301531</v>
      </c>
      <c r="L216" s="6">
        <v>83.234625842738481</v>
      </c>
      <c r="M216" s="6">
        <v>71.809373845140357</v>
      </c>
    </row>
    <row r="217" spans="2:13" x14ac:dyDescent="0.35">
      <c r="B217" s="8" t="s">
        <v>115</v>
      </c>
      <c r="C217" s="8" t="s">
        <v>153</v>
      </c>
      <c r="D217" s="8" t="s">
        <v>154</v>
      </c>
      <c r="E217" s="9">
        <v>50</v>
      </c>
      <c r="F217" s="9">
        <v>1884.5</v>
      </c>
      <c r="G217" s="9">
        <v>379.54</v>
      </c>
      <c r="H217" s="9">
        <v>1504.96</v>
      </c>
      <c r="I217" s="10">
        <v>0.33442718492968959</v>
      </c>
      <c r="J217" s="9">
        <v>630.22802999999999</v>
      </c>
      <c r="K217" s="10">
        <v>0.41876729614076119</v>
      </c>
      <c r="L217" s="9">
        <v>282.15531141025161</v>
      </c>
      <c r="M217" s="9">
        <v>243.0687232496164</v>
      </c>
    </row>
    <row r="218" spans="2:13" x14ac:dyDescent="0.35">
      <c r="B218" s="5" t="s">
        <v>115</v>
      </c>
      <c r="C218" s="5" t="s">
        <v>155</v>
      </c>
      <c r="D218" s="5" t="s">
        <v>156</v>
      </c>
      <c r="E218" s="6">
        <v>25</v>
      </c>
      <c r="F218" s="6">
        <v>1510.75</v>
      </c>
      <c r="G218" s="6">
        <v>194.58</v>
      </c>
      <c r="H218" s="6">
        <v>1316.17</v>
      </c>
      <c r="I218" s="7">
        <v>0.31095402945556844</v>
      </c>
      <c r="J218" s="6">
        <v>469.77380000000005</v>
      </c>
      <c r="K218" s="7">
        <v>0.35692486532894691</v>
      </c>
      <c r="L218" s="6">
        <v>244.45496926134359</v>
      </c>
      <c r="M218" s="6">
        <v>211.41255461320998</v>
      </c>
    </row>
    <row r="219" spans="2:13" x14ac:dyDescent="0.35">
      <c r="B219" s="8" t="s">
        <v>115</v>
      </c>
      <c r="C219" s="8" t="s">
        <v>157</v>
      </c>
      <c r="D219" s="8" t="s">
        <v>129</v>
      </c>
      <c r="E219" s="9">
        <v>50</v>
      </c>
      <c r="F219" s="9">
        <v>959.96</v>
      </c>
      <c r="G219" s="9">
        <v>193.34</v>
      </c>
      <c r="H219" s="9">
        <v>766.62</v>
      </c>
      <c r="I219" s="10">
        <v>0.38434021209217051</v>
      </c>
      <c r="J219" s="9">
        <v>368.95123000000001</v>
      </c>
      <c r="K219" s="10">
        <v>0.48127002948005532</v>
      </c>
      <c r="L219" s="9">
        <v>142.22477830136174</v>
      </c>
      <c r="M219" s="9">
        <v>123.6424043997871</v>
      </c>
    </row>
    <row r="221" spans="2:13" x14ac:dyDescent="0.35">
      <c r="B221" s="14" t="s">
        <v>12</v>
      </c>
      <c r="C221" s="87" t="s">
        <v>158</v>
      </c>
      <c r="D221" s="88"/>
      <c r="E221" s="15">
        <v>19180</v>
      </c>
      <c r="F221" s="15">
        <v>243769.07999999996</v>
      </c>
      <c r="G221" s="15">
        <v>40970.28</v>
      </c>
      <c r="H221" s="15">
        <v>202798.80000000005</v>
      </c>
      <c r="I221" s="16">
        <v>0.25158706432333422</v>
      </c>
      <c r="J221" s="15">
        <v>61329.147209999988</v>
      </c>
      <c r="K221" s="16">
        <v>0.30241375792164438</v>
      </c>
      <c r="L221" s="15">
        <v>37822.150520414332</v>
      </c>
      <c r="M221" s="15">
        <v>32758.92978105729</v>
      </c>
    </row>
    <row r="222" spans="2:13" x14ac:dyDescent="0.35">
      <c r="B222" s="5" t="s">
        <v>158</v>
      </c>
      <c r="C222" s="5" t="s">
        <v>159</v>
      </c>
      <c r="D222" s="5" t="s">
        <v>160</v>
      </c>
      <c r="E222" s="6">
        <v>1100</v>
      </c>
      <c r="F222" s="6">
        <v>31154.97</v>
      </c>
      <c r="G222" s="6">
        <v>4012.76</v>
      </c>
      <c r="H222" s="6">
        <v>27142.21</v>
      </c>
      <c r="I222" s="7">
        <v>0.30542348331582403</v>
      </c>
      <c r="J222" s="6">
        <v>9515.4594599999982</v>
      </c>
      <c r="K222" s="7">
        <v>0.35057791756824513</v>
      </c>
      <c r="L222" s="6">
        <v>5041.1786556713287</v>
      </c>
      <c r="M222" s="6">
        <v>4359.7741583140578</v>
      </c>
    </row>
    <row r="223" spans="2:13" x14ac:dyDescent="0.35">
      <c r="B223" s="8" t="s">
        <v>158</v>
      </c>
      <c r="C223" s="8" t="s">
        <v>159</v>
      </c>
      <c r="D223" s="8" t="s">
        <v>161</v>
      </c>
      <c r="E223" s="9">
        <v>1000</v>
      </c>
      <c r="F223" s="9">
        <v>11110</v>
      </c>
      <c r="G223" s="9">
        <v>2237.56</v>
      </c>
      <c r="H223" s="9">
        <v>8872.44</v>
      </c>
      <c r="I223" s="10">
        <v>0.35026551935193528</v>
      </c>
      <c r="J223" s="9">
        <v>3891.4499200000009</v>
      </c>
      <c r="K223" s="10">
        <v>0.43859974482780395</v>
      </c>
      <c r="L223" s="9">
        <v>1647.896584387363</v>
      </c>
      <c r="M223" s="9">
        <v>1425.1542020046261</v>
      </c>
    </row>
    <row r="224" spans="2:13" x14ac:dyDescent="0.35">
      <c r="B224" s="5" t="s">
        <v>158</v>
      </c>
      <c r="C224" s="5" t="s">
        <v>162</v>
      </c>
      <c r="D224" s="5" t="s">
        <v>163</v>
      </c>
      <c r="E224" s="6">
        <v>2000</v>
      </c>
      <c r="F224" s="6">
        <v>23800</v>
      </c>
      <c r="G224" s="6">
        <v>4793.3599999999997</v>
      </c>
      <c r="H224" s="6">
        <v>19006.64</v>
      </c>
      <c r="I224" s="7">
        <v>0.15102925882352938</v>
      </c>
      <c r="J224" s="6">
        <v>3594.4963599999992</v>
      </c>
      <c r="K224" s="7">
        <v>0.18911792720859655</v>
      </c>
      <c r="L224" s="6">
        <v>3544.7903261898591</v>
      </c>
      <c r="M224" s="6">
        <v>3067.6172283640462</v>
      </c>
    </row>
    <row r="225" spans="2:13" x14ac:dyDescent="0.35">
      <c r="B225" s="8" t="s">
        <v>158</v>
      </c>
      <c r="C225" s="8" t="s">
        <v>162</v>
      </c>
      <c r="D225" s="8" t="s">
        <v>164</v>
      </c>
      <c r="E225" s="9">
        <v>3000</v>
      </c>
      <c r="F225" s="9">
        <v>16350</v>
      </c>
      <c r="G225" s="9">
        <v>3292.91</v>
      </c>
      <c r="H225" s="9">
        <v>13057.09</v>
      </c>
      <c r="I225" s="10">
        <v>0.15891867645259938</v>
      </c>
      <c r="J225" s="9">
        <v>2598.3203599999997</v>
      </c>
      <c r="K225" s="10">
        <v>0.19899689440755938</v>
      </c>
      <c r="L225" s="9">
        <v>2422.3757931060072</v>
      </c>
      <c r="M225" s="9">
        <v>2105.8803606277115</v>
      </c>
    </row>
    <row r="226" spans="2:13" x14ac:dyDescent="0.35">
      <c r="B226" s="5" t="s">
        <v>158</v>
      </c>
      <c r="C226" s="5" t="s">
        <v>165</v>
      </c>
      <c r="D226" s="5" t="s">
        <v>166</v>
      </c>
      <c r="E226" s="6">
        <v>960</v>
      </c>
      <c r="F226" s="6">
        <v>17798.400000000001</v>
      </c>
      <c r="G226" s="6">
        <v>3584.59</v>
      </c>
      <c r="H226" s="6">
        <v>14213.810000000001</v>
      </c>
      <c r="I226" s="7">
        <v>0.30546205389248476</v>
      </c>
      <c r="J226" s="6">
        <v>5436.7358200000017</v>
      </c>
      <c r="K226" s="7">
        <v>0.38249672818195835</v>
      </c>
      <c r="L226" s="6">
        <v>2661.3556326084044</v>
      </c>
      <c r="M226" s="6">
        <v>2301.1419639667547</v>
      </c>
    </row>
    <row r="227" spans="2:13" x14ac:dyDescent="0.35">
      <c r="B227" s="8" t="s">
        <v>158</v>
      </c>
      <c r="C227" s="8" t="s">
        <v>165</v>
      </c>
      <c r="D227" s="8" t="s">
        <v>167</v>
      </c>
      <c r="E227" s="9">
        <v>360</v>
      </c>
      <c r="F227" s="9">
        <v>4968</v>
      </c>
      <c r="G227" s="9">
        <v>1000.56</v>
      </c>
      <c r="H227" s="9">
        <v>3967.44</v>
      </c>
      <c r="I227" s="10">
        <v>0.2514165237520129</v>
      </c>
      <c r="J227" s="9">
        <v>1249.0372900000002</v>
      </c>
      <c r="K227" s="10">
        <v>0.3148219733631763</v>
      </c>
      <c r="L227" s="9">
        <v>739.92915592178599</v>
      </c>
      <c r="M227" s="9">
        <v>640.22932191771895</v>
      </c>
    </row>
    <row r="228" spans="2:13" x14ac:dyDescent="0.35">
      <c r="B228" s="5" t="s">
        <v>158</v>
      </c>
      <c r="C228" s="5" t="s">
        <v>165</v>
      </c>
      <c r="D228" s="5" t="s">
        <v>160</v>
      </c>
      <c r="E228" s="6">
        <v>130</v>
      </c>
      <c r="F228" s="6">
        <v>3461.9</v>
      </c>
      <c r="G228" s="6">
        <v>445.9</v>
      </c>
      <c r="H228" s="6">
        <v>3016</v>
      </c>
      <c r="I228" s="7">
        <v>0.26945855455096906</v>
      </c>
      <c r="J228" s="6">
        <v>932.83856999999989</v>
      </c>
      <c r="K228" s="7">
        <v>0.30929660809018567</v>
      </c>
      <c r="L228" s="6">
        <v>567.89937485877829</v>
      </c>
      <c r="M228" s="6">
        <v>489.65013393944309</v>
      </c>
    </row>
    <row r="229" spans="2:13" x14ac:dyDescent="0.35">
      <c r="B229" s="8" t="s">
        <v>158</v>
      </c>
      <c r="C229" s="8" t="s">
        <v>165</v>
      </c>
      <c r="D229" s="8" t="s">
        <v>168</v>
      </c>
      <c r="E229" s="9">
        <v>120</v>
      </c>
      <c r="F229" s="9">
        <v>3313.32</v>
      </c>
      <c r="G229" s="9">
        <v>667.3</v>
      </c>
      <c r="H229" s="9">
        <v>2646.0200000000004</v>
      </c>
      <c r="I229" s="10">
        <v>0.16156712904277298</v>
      </c>
      <c r="J229" s="9">
        <v>535.32360000000062</v>
      </c>
      <c r="K229" s="10">
        <v>0.20231275651733568</v>
      </c>
      <c r="L229" s="9">
        <v>491.45075314351521</v>
      </c>
      <c r="M229" s="9">
        <v>425.02248779234139</v>
      </c>
    </row>
    <row r="230" spans="2:13" x14ac:dyDescent="0.35">
      <c r="B230" s="5" t="s">
        <v>158</v>
      </c>
      <c r="C230" s="5" t="s">
        <v>165</v>
      </c>
      <c r="D230" s="5" t="s">
        <v>169</v>
      </c>
      <c r="E230" s="6">
        <v>240</v>
      </c>
      <c r="F230" s="6">
        <v>2479.2000000000003</v>
      </c>
      <c r="G230" s="6">
        <v>319.32</v>
      </c>
      <c r="H230" s="6">
        <v>2159.88</v>
      </c>
      <c r="I230" s="7">
        <v>0.46132902952565347</v>
      </c>
      <c r="J230" s="6">
        <v>1143.7269300000003</v>
      </c>
      <c r="K230" s="7">
        <v>0.52953262681260083</v>
      </c>
      <c r="L230" s="6">
        <v>406.69578971153123</v>
      </c>
      <c r="M230" s="6">
        <v>350.65833265687149</v>
      </c>
    </row>
    <row r="231" spans="2:13" x14ac:dyDescent="0.35">
      <c r="B231" s="8" t="s">
        <v>158</v>
      </c>
      <c r="C231" s="8" t="s">
        <v>165</v>
      </c>
      <c r="D231" s="8" t="s">
        <v>170</v>
      </c>
      <c r="E231" s="9">
        <v>440</v>
      </c>
      <c r="F231" s="9">
        <v>2046</v>
      </c>
      <c r="G231" s="9">
        <v>263.52999999999997</v>
      </c>
      <c r="H231" s="9">
        <v>1782.4699999999998</v>
      </c>
      <c r="I231" s="10">
        <v>0.31975811827956985</v>
      </c>
      <c r="J231" s="9">
        <v>654.22510999999986</v>
      </c>
      <c r="K231" s="10">
        <v>0.36703288694900893</v>
      </c>
      <c r="L231" s="9">
        <v>335.63944971166046</v>
      </c>
      <c r="M231" s="9">
        <v>290.38860824925109</v>
      </c>
    </row>
    <row r="232" spans="2:13" x14ac:dyDescent="0.35">
      <c r="B232" s="5" t="s">
        <v>158</v>
      </c>
      <c r="C232" s="5" t="s">
        <v>165</v>
      </c>
      <c r="D232" s="5" t="s">
        <v>164</v>
      </c>
      <c r="E232" s="6">
        <v>240</v>
      </c>
      <c r="F232" s="6">
        <v>1502.4</v>
      </c>
      <c r="G232" s="6">
        <v>302.58</v>
      </c>
      <c r="H232" s="6">
        <v>1199.8200000000002</v>
      </c>
      <c r="I232" s="7">
        <v>0.24169224574014922</v>
      </c>
      <c r="J232" s="6">
        <v>363.11843000000022</v>
      </c>
      <c r="K232" s="7">
        <v>0.3026440882799088</v>
      </c>
      <c r="L232" s="6">
        <v>225.61065042026289</v>
      </c>
      <c r="M232" s="6">
        <v>195.40087617868838</v>
      </c>
    </row>
    <row r="233" spans="2:13" x14ac:dyDescent="0.35">
      <c r="B233" s="8" t="s">
        <v>158</v>
      </c>
      <c r="C233" s="8" t="s">
        <v>165</v>
      </c>
      <c r="D233" s="8" t="s">
        <v>161</v>
      </c>
      <c r="E233" s="9">
        <v>120</v>
      </c>
      <c r="F233" s="9">
        <v>1273.2</v>
      </c>
      <c r="G233" s="9">
        <v>256.42</v>
      </c>
      <c r="H233" s="9">
        <v>1016.78</v>
      </c>
      <c r="I233" s="10">
        <v>0.32914011153000317</v>
      </c>
      <c r="J233" s="9">
        <v>419.06119000000001</v>
      </c>
      <c r="K233" s="10">
        <v>0.41214539034992825</v>
      </c>
      <c r="L233" s="9">
        <v>191.45514800030125</v>
      </c>
      <c r="M233" s="9">
        <v>165.07508726357656</v>
      </c>
    </row>
    <row r="234" spans="2:13" x14ac:dyDescent="0.35">
      <c r="B234" s="5" t="s">
        <v>158</v>
      </c>
      <c r="C234" s="5" t="s">
        <v>165</v>
      </c>
      <c r="D234" s="5" t="s">
        <v>171</v>
      </c>
      <c r="E234" s="6">
        <v>220</v>
      </c>
      <c r="F234" s="6">
        <v>1212.2</v>
      </c>
      <c r="G234" s="6">
        <v>244.13</v>
      </c>
      <c r="H234" s="6">
        <v>968.07</v>
      </c>
      <c r="I234" s="7">
        <v>0.20911683715558491</v>
      </c>
      <c r="J234" s="6">
        <v>253.49143000000004</v>
      </c>
      <c r="K234" s="7">
        <v>0.26185237637774128</v>
      </c>
      <c r="L234" s="6">
        <v>182.2832718234541</v>
      </c>
      <c r="M234" s="6">
        <v>157.1669778391103</v>
      </c>
    </row>
    <row r="235" spans="2:13" x14ac:dyDescent="0.35">
      <c r="B235" s="8" t="s">
        <v>158</v>
      </c>
      <c r="C235" s="8" t="s">
        <v>172</v>
      </c>
      <c r="D235" s="8" t="s">
        <v>160</v>
      </c>
      <c r="E235" s="9">
        <v>1100</v>
      </c>
      <c r="F235" s="9">
        <v>32429.39</v>
      </c>
      <c r="G235" s="9">
        <v>4176.91</v>
      </c>
      <c r="H235" s="9">
        <v>28252.48</v>
      </c>
      <c r="I235" s="10">
        <v>0.26454638153847482</v>
      </c>
      <c r="J235" s="9">
        <v>8579.0777799999996</v>
      </c>
      <c r="K235" s="10">
        <v>0.30365751183612905</v>
      </c>
      <c r="L235" s="9">
        <v>5246.9041340118119</v>
      </c>
      <c r="M235" s="9">
        <v>4565.6884292178402</v>
      </c>
    </row>
    <row r="236" spans="2:13" x14ac:dyDescent="0.35">
      <c r="B236" s="5" t="s">
        <v>158</v>
      </c>
      <c r="C236" s="5" t="s">
        <v>173</v>
      </c>
      <c r="D236" s="5" t="s">
        <v>174</v>
      </c>
      <c r="E236" s="6">
        <v>950</v>
      </c>
      <c r="F236" s="6">
        <v>11400</v>
      </c>
      <c r="G236" s="6">
        <v>2295.96</v>
      </c>
      <c r="H236" s="6">
        <v>9104.0400000000009</v>
      </c>
      <c r="I236" s="7">
        <v>0.25682506929824572</v>
      </c>
      <c r="J236" s="6">
        <v>2927.8057900000013</v>
      </c>
      <c r="K236" s="7">
        <v>0.32159412634390894</v>
      </c>
      <c r="L236" s="6">
        <v>1688.9985529293906</v>
      </c>
      <c r="M236" s="6">
        <v>1468.3225005241682</v>
      </c>
    </row>
    <row r="237" spans="2:13" x14ac:dyDescent="0.35">
      <c r="B237" s="8" t="s">
        <v>158</v>
      </c>
      <c r="C237" s="8" t="s">
        <v>173</v>
      </c>
      <c r="D237" s="8" t="s">
        <v>170</v>
      </c>
      <c r="E237" s="9">
        <v>880</v>
      </c>
      <c r="F237" s="9">
        <v>4703.6000000000004</v>
      </c>
      <c r="G237" s="9">
        <v>605.82000000000005</v>
      </c>
      <c r="H237" s="9">
        <v>4097.7800000000007</v>
      </c>
      <c r="I237" s="10">
        <v>0.36230841057913105</v>
      </c>
      <c r="J237" s="9">
        <v>1704.1538400000009</v>
      </c>
      <c r="K237" s="10">
        <v>0.41587245776981696</v>
      </c>
      <c r="L237" s="9">
        <v>760.22782086007953</v>
      </c>
      <c r="M237" s="9">
        <v>660.90027901875726</v>
      </c>
    </row>
    <row r="238" spans="2:13" x14ac:dyDescent="0.35">
      <c r="B238" s="5" t="s">
        <v>158</v>
      </c>
      <c r="C238" s="5" t="s">
        <v>175</v>
      </c>
      <c r="D238" s="5" t="s">
        <v>176</v>
      </c>
      <c r="E238" s="6">
        <v>480</v>
      </c>
      <c r="F238" s="6">
        <v>7200</v>
      </c>
      <c r="G238" s="6">
        <v>927.36</v>
      </c>
      <c r="H238" s="6">
        <v>6272.64</v>
      </c>
      <c r="I238" s="7">
        <v>0.23980735972222231</v>
      </c>
      <c r="J238" s="6">
        <v>1726.6129900000005</v>
      </c>
      <c r="K238" s="7">
        <v>0.27526097305121933</v>
      </c>
      <c r="L238" s="6">
        <v>1173.5308974574843</v>
      </c>
      <c r="M238" s="6">
        <v>1016.8330955777461</v>
      </c>
    </row>
    <row r="239" spans="2:13" x14ac:dyDescent="0.35">
      <c r="B239" s="8" t="s">
        <v>158</v>
      </c>
      <c r="C239" s="8" t="s">
        <v>175</v>
      </c>
      <c r="D239" s="8" t="s">
        <v>177</v>
      </c>
      <c r="E239" s="9">
        <v>330</v>
      </c>
      <c r="F239" s="9">
        <v>5943.3</v>
      </c>
      <c r="G239" s="9">
        <v>765.49</v>
      </c>
      <c r="H239" s="9">
        <v>5177.8100000000004</v>
      </c>
      <c r="I239" s="10">
        <v>0.22178879915198632</v>
      </c>
      <c r="J239" s="9">
        <v>1318.1573700000004</v>
      </c>
      <c r="K239" s="10">
        <v>0.25457816528609589</v>
      </c>
      <c r="L239" s="9">
        <v>968.70217582458702</v>
      </c>
      <c r="M239" s="9">
        <v>839.35449358059918</v>
      </c>
    </row>
    <row r="240" spans="2:13" x14ac:dyDescent="0.35">
      <c r="B240" s="5" t="s">
        <v>158</v>
      </c>
      <c r="C240" s="5" t="s">
        <v>175</v>
      </c>
      <c r="D240" s="5" t="s">
        <v>178</v>
      </c>
      <c r="E240" s="6">
        <v>120</v>
      </c>
      <c r="F240" s="6">
        <v>635.4</v>
      </c>
      <c r="G240" s="6">
        <v>127.98</v>
      </c>
      <c r="H240" s="6">
        <v>507.41999999999996</v>
      </c>
      <c r="I240" s="7">
        <v>0.57939754485363548</v>
      </c>
      <c r="J240" s="6">
        <v>368.14919999999995</v>
      </c>
      <c r="K240" s="7">
        <v>0.72553151235662761</v>
      </c>
      <c r="L240" s="6">
        <v>94.931806701464879</v>
      </c>
      <c r="M240" s="6">
        <v>82.255868240176369</v>
      </c>
    </row>
    <row r="241" spans="2:13" x14ac:dyDescent="0.35">
      <c r="B241" s="8" t="s">
        <v>158</v>
      </c>
      <c r="C241" s="8" t="s">
        <v>179</v>
      </c>
      <c r="D241" s="8" t="s">
        <v>180</v>
      </c>
      <c r="E241" s="9">
        <v>1320</v>
      </c>
      <c r="F241" s="9">
        <v>11880</v>
      </c>
      <c r="G241" s="9">
        <v>1853.58</v>
      </c>
      <c r="H241" s="9">
        <v>10026.42</v>
      </c>
      <c r="I241" s="10">
        <v>0.19723441329966332</v>
      </c>
      <c r="J241" s="9">
        <v>2343.1448300000002</v>
      </c>
      <c r="K241" s="10">
        <v>0.23369705537968688</v>
      </c>
      <c r="L241" s="9">
        <v>1878.9790296283802</v>
      </c>
      <c r="M241" s="9">
        <v>1622.1880662697383</v>
      </c>
    </row>
    <row r="242" spans="2:13" x14ac:dyDescent="0.35">
      <c r="B242" s="5" t="s">
        <v>158</v>
      </c>
      <c r="C242" s="5" t="s">
        <v>181</v>
      </c>
      <c r="D242" s="5" t="s">
        <v>160</v>
      </c>
      <c r="E242" s="6">
        <v>390</v>
      </c>
      <c r="F242" s="6">
        <v>10124.4</v>
      </c>
      <c r="G242" s="6">
        <v>1304.03</v>
      </c>
      <c r="H242" s="6">
        <v>8820.369999999999</v>
      </c>
      <c r="I242" s="7">
        <v>0.25392968669748323</v>
      </c>
      <c r="J242" s="6">
        <v>2570.8857199999993</v>
      </c>
      <c r="K242" s="7">
        <v>0.29147141446447256</v>
      </c>
      <c r="L242" s="6">
        <v>1665.7293397794226</v>
      </c>
      <c r="M242" s="6">
        <v>1434.2531464437866</v>
      </c>
    </row>
    <row r="243" spans="2:13" x14ac:dyDescent="0.35">
      <c r="B243" s="8" t="s">
        <v>158</v>
      </c>
      <c r="C243" s="8" t="s">
        <v>182</v>
      </c>
      <c r="D243" s="8" t="s">
        <v>174</v>
      </c>
      <c r="E243" s="9">
        <v>660</v>
      </c>
      <c r="F243" s="9">
        <v>7451.4000000000005</v>
      </c>
      <c r="G243" s="9">
        <v>1500.71</v>
      </c>
      <c r="H243" s="9">
        <v>5950.6900000000005</v>
      </c>
      <c r="I243" s="10">
        <v>0.2080556687333924</v>
      </c>
      <c r="J243" s="9">
        <v>1550.3060100000002</v>
      </c>
      <c r="K243" s="10">
        <v>0.26052541974124011</v>
      </c>
      <c r="L243" s="9">
        <v>1112.1745631249416</v>
      </c>
      <c r="M243" s="9">
        <v>964.92459867034211</v>
      </c>
    </row>
    <row r="244" spans="2:13" x14ac:dyDescent="0.35">
      <c r="B244" s="5" t="s">
        <v>158</v>
      </c>
      <c r="C244" s="5" t="s">
        <v>183</v>
      </c>
      <c r="D244" s="5" t="s">
        <v>184</v>
      </c>
      <c r="E244" s="6">
        <v>170</v>
      </c>
      <c r="F244" s="6">
        <v>3225.41</v>
      </c>
      <c r="G244" s="6">
        <v>649.6</v>
      </c>
      <c r="H244" s="6">
        <v>2575.81</v>
      </c>
      <c r="I244" s="7">
        <v>0.32112197829113198</v>
      </c>
      <c r="J244" s="6">
        <v>1035.7500399999999</v>
      </c>
      <c r="K244" s="7">
        <v>0.40210653736106311</v>
      </c>
      <c r="L244" s="6">
        <v>482.92211931455995</v>
      </c>
      <c r="M244" s="6">
        <v>416.02358071549702</v>
      </c>
    </row>
    <row r="245" spans="2:13" x14ac:dyDescent="0.35">
      <c r="B245" s="8" t="s">
        <v>158</v>
      </c>
      <c r="C245" s="8" t="s">
        <v>183</v>
      </c>
      <c r="D245" s="8" t="s">
        <v>169</v>
      </c>
      <c r="E245" s="9">
        <v>240</v>
      </c>
      <c r="F245" s="9">
        <v>2313.6</v>
      </c>
      <c r="G245" s="9">
        <v>297.99</v>
      </c>
      <c r="H245" s="9">
        <v>2015.61</v>
      </c>
      <c r="I245" s="10">
        <v>0.43201897043568455</v>
      </c>
      <c r="J245" s="9">
        <v>999.51908999999978</v>
      </c>
      <c r="K245" s="10">
        <v>0.49588913033771403</v>
      </c>
      <c r="L245" s="9">
        <v>375.3883115431891</v>
      </c>
      <c r="M245" s="9">
        <v>323.86040458248306</v>
      </c>
    </row>
    <row r="246" spans="2:13" x14ac:dyDescent="0.35">
      <c r="B246" s="5" t="s">
        <v>158</v>
      </c>
      <c r="C246" s="5" t="s">
        <v>183</v>
      </c>
      <c r="D246" s="5" t="s">
        <v>164</v>
      </c>
      <c r="E246" s="6">
        <v>240</v>
      </c>
      <c r="F246" s="6">
        <v>1322.4</v>
      </c>
      <c r="G246" s="6">
        <v>266.33</v>
      </c>
      <c r="H246" s="6">
        <v>1056.0700000000002</v>
      </c>
      <c r="I246" s="7">
        <v>0.16588659255898383</v>
      </c>
      <c r="J246" s="6">
        <v>219.36843000000022</v>
      </c>
      <c r="K246" s="7">
        <v>0.20772148626511516</v>
      </c>
      <c r="L246" s="6">
        <v>197.99580036746787</v>
      </c>
      <c r="M246" s="6">
        <v>170.56771380117905</v>
      </c>
    </row>
    <row r="247" spans="2:13" x14ac:dyDescent="0.35">
      <c r="B247" s="8" t="s">
        <v>158</v>
      </c>
      <c r="C247" s="8" t="s">
        <v>185</v>
      </c>
      <c r="D247" s="8" t="s">
        <v>174</v>
      </c>
      <c r="E247" s="9">
        <v>440</v>
      </c>
      <c r="F247" s="9">
        <v>5293.2</v>
      </c>
      <c r="G247" s="9">
        <v>1066.04</v>
      </c>
      <c r="H247" s="9">
        <v>4227.16</v>
      </c>
      <c r="I247" s="10">
        <v>0.25128079800498748</v>
      </c>
      <c r="J247" s="9">
        <v>1330.0795199999998</v>
      </c>
      <c r="K247" s="10">
        <v>0.31465085778631513</v>
      </c>
      <c r="L247" s="9">
        <v>784.98866141266933</v>
      </c>
      <c r="M247" s="9">
        <v>683.10824656946647</v>
      </c>
    </row>
    <row r="248" spans="2:13" x14ac:dyDescent="0.35">
      <c r="B248" s="5" t="s">
        <v>158</v>
      </c>
      <c r="C248" s="5" t="s">
        <v>186</v>
      </c>
      <c r="D248" s="5" t="s">
        <v>161</v>
      </c>
      <c r="E248" s="6">
        <v>480</v>
      </c>
      <c r="F248" s="6">
        <v>5092.8</v>
      </c>
      <c r="G248" s="6">
        <v>1025.7</v>
      </c>
      <c r="H248" s="6">
        <v>4067.1000000000004</v>
      </c>
      <c r="I248" s="7">
        <v>0.32913618441721654</v>
      </c>
      <c r="J248" s="6">
        <v>1676.2247600000005</v>
      </c>
      <c r="K248" s="7">
        <v>0.41214249956971805</v>
      </c>
      <c r="L248" s="6">
        <v>769.99242711094291</v>
      </c>
      <c r="M248" s="6">
        <v>661.51068605445505</v>
      </c>
    </row>
    <row r="249" spans="2:13" x14ac:dyDescent="0.35">
      <c r="B249" s="8" t="s">
        <v>158</v>
      </c>
      <c r="C249" s="8" t="s">
        <v>187</v>
      </c>
      <c r="D249" s="8" t="s">
        <v>188</v>
      </c>
      <c r="E249" s="9">
        <v>600</v>
      </c>
      <c r="F249" s="9">
        <v>4946.4000000000005</v>
      </c>
      <c r="G249" s="9">
        <v>996.21</v>
      </c>
      <c r="H249" s="9">
        <v>3950.1900000000005</v>
      </c>
      <c r="I249" s="10">
        <v>0.23264062348374584</v>
      </c>
      <c r="J249" s="9">
        <v>1150.7335800000005</v>
      </c>
      <c r="K249" s="10">
        <v>0.29131094453684514</v>
      </c>
      <c r="L249" s="9">
        <v>733.60881031088672</v>
      </c>
      <c r="M249" s="9">
        <v>638.36296056884294</v>
      </c>
    </row>
    <row r="250" spans="2:13" x14ac:dyDescent="0.35">
      <c r="B250" s="5" t="s">
        <v>158</v>
      </c>
      <c r="C250" s="5" t="s">
        <v>189</v>
      </c>
      <c r="D250" s="5" t="s">
        <v>184</v>
      </c>
      <c r="E250" s="6">
        <v>170</v>
      </c>
      <c r="F250" s="6">
        <v>2984.01</v>
      </c>
      <c r="G250" s="6">
        <v>600.98</v>
      </c>
      <c r="H250" s="6">
        <v>2383.0300000000002</v>
      </c>
      <c r="I250" s="7">
        <v>0.28249571549693203</v>
      </c>
      <c r="J250" s="6">
        <v>842.97004000000015</v>
      </c>
      <c r="K250" s="7">
        <v>0.35373874437166131</v>
      </c>
      <c r="L250" s="6">
        <v>444.869042507514</v>
      </c>
      <c r="M250" s="6">
        <v>384.40307776684466</v>
      </c>
    </row>
    <row r="251" spans="2:13" x14ac:dyDescent="0.35">
      <c r="B251" s="8" t="s">
        <v>158</v>
      </c>
      <c r="C251" s="8" t="s">
        <v>190</v>
      </c>
      <c r="D251" s="8" t="s">
        <v>180</v>
      </c>
      <c r="E251" s="9">
        <v>440</v>
      </c>
      <c r="F251" s="9">
        <v>2640</v>
      </c>
      <c r="G251" s="9">
        <v>531.70000000000005</v>
      </c>
      <c r="H251" s="9">
        <v>2108.3000000000002</v>
      </c>
      <c r="I251" s="10">
        <v>-0.16469953409090898</v>
      </c>
      <c r="J251" s="9">
        <v>-434.80676999999969</v>
      </c>
      <c r="K251" s="10">
        <v>-0.20623572072285712</v>
      </c>
      <c r="L251" s="9">
        <v>394.00874297722703</v>
      </c>
      <c r="M251" s="9">
        <v>341.00232458733007</v>
      </c>
    </row>
    <row r="252" spans="2:13" x14ac:dyDescent="0.35">
      <c r="B252" s="5" t="s">
        <v>158</v>
      </c>
      <c r="C252" s="5" t="s">
        <v>191</v>
      </c>
      <c r="D252" s="5" t="s">
        <v>192</v>
      </c>
      <c r="E252" s="6">
        <v>120</v>
      </c>
      <c r="F252" s="6">
        <v>2631.78</v>
      </c>
      <c r="G252" s="6">
        <v>338.97</v>
      </c>
      <c r="H252" s="6">
        <v>2292.8100000000004</v>
      </c>
      <c r="I252" s="7">
        <v>0.20108892080645055</v>
      </c>
      <c r="J252" s="6">
        <v>529.22180000000048</v>
      </c>
      <c r="K252" s="7">
        <v>0.23081799189640675</v>
      </c>
      <c r="L252" s="6">
        <v>426.1887058998476</v>
      </c>
      <c r="M252" s="6">
        <v>371.24514248704668</v>
      </c>
    </row>
    <row r="253" spans="2:13" x14ac:dyDescent="0.35">
      <c r="B253" s="8" t="s">
        <v>158</v>
      </c>
      <c r="C253" s="8" t="s">
        <v>193</v>
      </c>
      <c r="D253" s="8" t="s">
        <v>188</v>
      </c>
      <c r="E253" s="9">
        <v>120</v>
      </c>
      <c r="F253" s="9">
        <v>1082.4000000000001</v>
      </c>
      <c r="G253" s="9">
        <v>218</v>
      </c>
      <c r="H253" s="9">
        <v>864.40000000000009</v>
      </c>
      <c r="I253" s="10">
        <v>0.28132734663710274</v>
      </c>
      <c r="J253" s="9">
        <v>304.50872000000004</v>
      </c>
      <c r="K253" s="10">
        <v>0.35227755668671912</v>
      </c>
      <c r="L253" s="9">
        <v>163.44899309823202</v>
      </c>
      <c r="M253" s="9">
        <v>140.96542726679712</v>
      </c>
    </row>
    <row r="255" spans="2:13" x14ac:dyDescent="0.35">
      <c r="B255" s="17" t="s">
        <v>12</v>
      </c>
      <c r="C255" s="89" t="s">
        <v>194</v>
      </c>
      <c r="D255" s="90"/>
      <c r="E255" s="18">
        <v>350</v>
      </c>
      <c r="F255" s="18">
        <v>97739.3</v>
      </c>
      <c r="G255" s="18">
        <v>12819.71</v>
      </c>
      <c r="H255" s="18">
        <v>84919.59</v>
      </c>
      <c r="I255" s="19">
        <v>0.44206160418582902</v>
      </c>
      <c r="J255" s="18">
        <v>43206.791749999997</v>
      </c>
      <c r="K255" s="19">
        <v>0.50879651856538632</v>
      </c>
      <c r="L255" s="18">
        <v>15877.493046066</v>
      </c>
      <c r="M255" s="18">
        <v>13771.259278397494</v>
      </c>
    </row>
    <row r="256" spans="2:13" x14ac:dyDescent="0.35">
      <c r="B256" s="5" t="s">
        <v>194</v>
      </c>
      <c r="C256" s="5" t="s">
        <v>195</v>
      </c>
      <c r="D256" s="5" t="s">
        <v>196</v>
      </c>
      <c r="E256" s="6">
        <v>300</v>
      </c>
      <c r="F256" s="6">
        <v>94559.08</v>
      </c>
      <c r="G256" s="6">
        <v>12179.21</v>
      </c>
      <c r="H256" s="6">
        <v>82379.87</v>
      </c>
      <c r="I256" s="7">
        <v>0.45207240277718436</v>
      </c>
      <c r="J256" s="6">
        <v>42747.550499999998</v>
      </c>
      <c r="K256" s="7">
        <v>0.51890771981067707</v>
      </c>
      <c r="L256" s="6">
        <v>15396.667601158768</v>
      </c>
      <c r="M256" s="6">
        <v>13358.175774282468</v>
      </c>
    </row>
    <row r="257" spans="2:13" x14ac:dyDescent="0.35">
      <c r="B257" s="8" t="s">
        <v>194</v>
      </c>
      <c r="C257" s="8" t="s">
        <v>197</v>
      </c>
      <c r="D257" s="8" t="s">
        <v>198</v>
      </c>
      <c r="E257" s="9">
        <v>50</v>
      </c>
      <c r="F257" s="9">
        <v>3180.2200000000003</v>
      </c>
      <c r="G257" s="9">
        <v>640.5</v>
      </c>
      <c r="H257" s="9">
        <v>2539.7200000000003</v>
      </c>
      <c r="I257" s="10">
        <v>0.14440549710397393</v>
      </c>
      <c r="J257" s="9">
        <v>459.24125000000004</v>
      </c>
      <c r="K257" s="10">
        <v>0.18082357503976815</v>
      </c>
      <c r="L257" s="9">
        <v>480.82544490723217</v>
      </c>
      <c r="M257" s="9">
        <v>413.08350411502556</v>
      </c>
    </row>
    <row r="259" spans="2:13" x14ac:dyDescent="0.35">
      <c r="B259" s="20" t="s">
        <v>12</v>
      </c>
      <c r="C259" s="80" t="s">
        <v>199</v>
      </c>
      <c r="D259" s="81"/>
      <c r="E259" s="21">
        <v>1420</v>
      </c>
      <c r="F259" s="21">
        <v>63711.249999999993</v>
      </c>
      <c r="G259" s="21">
        <v>8899.67</v>
      </c>
      <c r="H259" s="21">
        <v>54811.579999999994</v>
      </c>
      <c r="I259" s="22">
        <v>0.25448570072004562</v>
      </c>
      <c r="J259" s="21">
        <v>16213.602100000004</v>
      </c>
      <c r="K259" s="22">
        <v>0.29580614351930751</v>
      </c>
      <c r="L259" s="21">
        <v>10298.35633932905</v>
      </c>
      <c r="M259" s="21">
        <v>8900.9324900378688</v>
      </c>
    </row>
    <row r="260" spans="2:13" x14ac:dyDescent="0.35">
      <c r="B260" s="5" t="s">
        <v>199</v>
      </c>
      <c r="C260" s="5" t="s">
        <v>200</v>
      </c>
      <c r="D260" s="5" t="s">
        <v>201</v>
      </c>
      <c r="E260" s="6">
        <v>570</v>
      </c>
      <c r="F260" s="6">
        <v>32009.14</v>
      </c>
      <c r="G260" s="6">
        <v>4122.78</v>
      </c>
      <c r="H260" s="6">
        <v>27886.36</v>
      </c>
      <c r="I260" s="7">
        <v>0.24269720679780843</v>
      </c>
      <c r="J260" s="6">
        <v>7768.5288700000019</v>
      </c>
      <c r="K260" s="7">
        <v>0.27857808871433926</v>
      </c>
      <c r="L260" s="6">
        <v>5273.0188144086223</v>
      </c>
      <c r="M260" s="6">
        <v>4547.6777560339196</v>
      </c>
    </row>
    <row r="261" spans="2:13" x14ac:dyDescent="0.35">
      <c r="B261" s="8" t="s">
        <v>199</v>
      </c>
      <c r="C261" s="8" t="s">
        <v>202</v>
      </c>
      <c r="D261" s="8" t="s">
        <v>203</v>
      </c>
      <c r="E261" s="9">
        <v>180</v>
      </c>
      <c r="F261" s="9">
        <v>11477.95</v>
      </c>
      <c r="G261" s="9">
        <v>1478.36</v>
      </c>
      <c r="H261" s="9">
        <v>9999.59</v>
      </c>
      <c r="I261" s="10">
        <v>0.19320887353577951</v>
      </c>
      <c r="J261" s="9">
        <v>2217.6417900000006</v>
      </c>
      <c r="K261" s="10">
        <v>0.22177327170413993</v>
      </c>
      <c r="L261" s="9">
        <v>1874.4779364900837</v>
      </c>
      <c r="M261" s="9">
        <v>1623.2046620349329</v>
      </c>
    </row>
    <row r="262" spans="2:13" x14ac:dyDescent="0.35">
      <c r="B262" s="5" t="s">
        <v>199</v>
      </c>
      <c r="C262" s="5" t="s">
        <v>204</v>
      </c>
      <c r="D262" s="5" t="s">
        <v>203</v>
      </c>
      <c r="E262" s="6">
        <v>180</v>
      </c>
      <c r="F262" s="6">
        <v>10669.89</v>
      </c>
      <c r="G262" s="6">
        <v>1374.28</v>
      </c>
      <c r="H262" s="6">
        <v>9295.6099999999988</v>
      </c>
      <c r="I262" s="7">
        <v>0.14186292361027145</v>
      </c>
      <c r="J262" s="6">
        <v>1513.6617899999992</v>
      </c>
      <c r="K262" s="7">
        <v>0.16283619794720297</v>
      </c>
      <c r="L262" s="6">
        <v>1735.3239867829072</v>
      </c>
      <c r="M262" s="6">
        <v>1499.4612294936524</v>
      </c>
    </row>
    <row r="263" spans="2:13" x14ac:dyDescent="0.35">
      <c r="B263" s="8" t="s">
        <v>199</v>
      </c>
      <c r="C263" s="8" t="s">
        <v>205</v>
      </c>
      <c r="D263" s="8" t="s">
        <v>206</v>
      </c>
      <c r="E263" s="9">
        <v>250</v>
      </c>
      <c r="F263" s="9">
        <v>5841.39</v>
      </c>
      <c r="G263" s="9">
        <v>1176.47</v>
      </c>
      <c r="H263" s="9">
        <v>4664.92</v>
      </c>
      <c r="I263" s="10">
        <v>0.53658119043583807</v>
      </c>
      <c r="J263" s="9">
        <v>3134.38</v>
      </c>
      <c r="K263" s="10">
        <v>0.67190434133918697</v>
      </c>
      <c r="L263" s="9">
        <v>865.44469592965015</v>
      </c>
      <c r="M263" s="9">
        <v>752.37004661064782</v>
      </c>
    </row>
    <row r="264" spans="2:13" x14ac:dyDescent="0.35">
      <c r="B264" s="5" t="s">
        <v>199</v>
      </c>
      <c r="C264" s="5" t="s">
        <v>205</v>
      </c>
      <c r="D264" s="5" t="s">
        <v>125</v>
      </c>
      <c r="E264" s="6">
        <v>240</v>
      </c>
      <c r="F264" s="6">
        <v>3712.88</v>
      </c>
      <c r="G264" s="6">
        <v>747.78</v>
      </c>
      <c r="H264" s="6">
        <v>2965.1000000000004</v>
      </c>
      <c r="I264" s="7">
        <v>0.42538128083859439</v>
      </c>
      <c r="J264" s="6">
        <v>1579.3896500000003</v>
      </c>
      <c r="K264" s="7">
        <v>0.5326598259755152</v>
      </c>
      <c r="L264" s="6">
        <v>550.09090571778415</v>
      </c>
      <c r="M264" s="6">
        <v>478.21879586471624</v>
      </c>
    </row>
  </sheetData>
  <mergeCells count="6">
    <mergeCell ref="C259:D259"/>
    <mergeCell ref="B1:M1"/>
    <mergeCell ref="C7:D7"/>
    <mergeCell ref="C187:D187"/>
    <mergeCell ref="C221:D221"/>
    <mergeCell ref="C255:D255"/>
  </mergeCells>
  <conditionalFormatting sqref="B6:D6">
    <cfRule type="expression" dxfId="157" priority="1" stopIfTrue="1">
      <formula>$B6="                    7 - PERSONAL CARE"</formula>
    </cfRule>
    <cfRule type="expression" dxfId="156" priority="2" stopIfTrue="1">
      <formula>$B6="                    8 - INDUSTRIAL SPECIALITIES"</formula>
    </cfRule>
    <cfRule type="expression" dxfId="155" priority="3" stopIfTrue="1">
      <formula>$B6="                    9 - LUBRICANTS"</formula>
    </cfRule>
    <cfRule type="expression" dxfId="154" priority="4" stopIfTrue="1">
      <formula>$B6="                    6 - SURFACTANTES"</formula>
    </cfRule>
    <cfRule type="expression" dxfId="153" priority="5" stopIfTrue="1">
      <formula>$B6="                    4 - CERAMIC AUXILIARIES"</formula>
    </cfRule>
    <cfRule type="expression" dxfId="152" priority="6" stopIfTrue="1">
      <formula>$B6="                    7 - FOSFONICOS"</formula>
    </cfRule>
    <cfRule type="expression" dxfId="151" priority="7" stopIfTrue="1">
      <formula>$B6="                    3 - TEXTILE AUXILIARIES"</formula>
    </cfRule>
    <cfRule type="expression" dxfId="150" priority="8" stopIfTrue="1">
      <formula>$B6="                    2 - LEATHER AUXILIARIES"</formula>
    </cfRule>
  </conditionalFormatting>
  <conditionalFormatting sqref="E6:M6">
    <cfRule type="expression" dxfId="149" priority="9" stopIfTrue="1">
      <formula>$C6="                    8 - INDUSTRIAL SPECIALITIES"</formula>
    </cfRule>
    <cfRule type="expression" dxfId="148" priority="10" stopIfTrue="1">
      <formula>$C6="                    9 - LUBRICANTS"</formula>
    </cfRule>
    <cfRule type="expression" dxfId="147" priority="11" stopIfTrue="1">
      <formula>$C6="                    6 - SURFACTANTES"</formula>
    </cfRule>
    <cfRule type="expression" dxfId="146" priority="12" stopIfTrue="1">
      <formula>$C6="                    4 - CERAMIC AUXILIARIES"</formula>
    </cfRule>
    <cfRule type="expression" dxfId="145" priority="13" stopIfTrue="1">
      <formula>$C6="                    7 - FOSFONICOS"</formula>
    </cfRule>
    <cfRule type="expression" dxfId="144" priority="14" stopIfTrue="1">
      <formula>$C6="                    3 - TEXTILE AUXILIARIES"</formula>
    </cfRule>
    <cfRule type="expression" dxfId="143" priority="15" stopIfTrue="1">
      <formula>$C6="                    2 - LEATHER AUXILIARIES"</formula>
    </cfRule>
  </conditionalFormatting>
  <conditionalFormatting sqref="I6">
    <cfRule type="notContainsBlanks" dxfId="142" priority="30" stopIfTrue="1">
      <formula>LEN(TRIM(I6))&gt;0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F8AC-4B38-4424-9C1C-50B50B986C86}">
  <sheetPr codeName="WS02"/>
  <dimension ref="B1:M264"/>
  <sheetViews>
    <sheetView showGridLines="0" zoomScale="70" zoomScaleNormal="7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64.54296875" bestFit="1" customWidth="1"/>
    <col min="4" max="4" width="35.1796875" bestFit="1" customWidth="1"/>
    <col min="5" max="5" width="10.08984375" bestFit="1" customWidth="1"/>
    <col min="6" max="6" width="11.6328125" bestFit="1" customWidth="1"/>
    <col min="7" max="7" width="10.08984375" bestFit="1" customWidth="1"/>
    <col min="8" max="8" width="11.6328125" bestFit="1" customWidth="1"/>
    <col min="9" max="9" width="13.36328125" bestFit="1" customWidth="1"/>
    <col min="10" max="10" width="11.6328125" bestFit="1" customWidth="1"/>
    <col min="11" max="11" width="11.453125" bestFit="1" customWidth="1"/>
    <col min="12" max="12" width="12.81640625" bestFit="1" customWidth="1"/>
    <col min="13" max="13" width="12.90625" bestFit="1" customWidth="1"/>
  </cols>
  <sheetData>
    <row r="1" spans="2:13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3" ht="18.5" x14ac:dyDescent="0.45">
      <c r="B3" s="23" t="s">
        <v>209</v>
      </c>
    </row>
    <row r="5" spans="2:13" x14ac:dyDescent="0.3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</row>
    <row r="6" spans="2:13" x14ac:dyDescent="0.35">
      <c r="B6" s="25" t="s">
        <v>12</v>
      </c>
      <c r="C6" s="25"/>
      <c r="D6" s="25"/>
      <c r="E6" s="26">
        <v>458968</v>
      </c>
      <c r="F6" s="27">
        <v>6318634.2600000035</v>
      </c>
      <c r="G6" s="27">
        <v>927284.33000000019</v>
      </c>
      <c r="H6" s="27">
        <v>5391349.9299999988</v>
      </c>
      <c r="I6" s="28">
        <v>0.39241362066067931</v>
      </c>
      <c r="J6" s="27">
        <v>2115639.1462799995</v>
      </c>
      <c r="K6" s="29">
        <v>0.33482538460455191</v>
      </c>
      <c r="L6" s="27">
        <v>1003226.0809690821</v>
      </c>
      <c r="M6" s="27">
        <v>862049.46330968279</v>
      </c>
    </row>
    <row r="7" spans="2:13" x14ac:dyDescent="0.35">
      <c r="B7" s="2" t="s">
        <v>12</v>
      </c>
      <c r="C7" s="83" t="s">
        <v>13</v>
      </c>
      <c r="D7" s="84"/>
      <c r="E7" s="3">
        <v>339335</v>
      </c>
      <c r="F7" s="3">
        <v>3966935.689999999</v>
      </c>
      <c r="G7" s="3">
        <v>668566.62000000011</v>
      </c>
      <c r="H7" s="3">
        <v>3298369.0700000003</v>
      </c>
      <c r="I7" s="4">
        <v>0.34216119076031742</v>
      </c>
      <c r="J7" s="3">
        <v>1357331.4393600011</v>
      </c>
      <c r="K7" s="4">
        <v>0.41151593728715175</v>
      </c>
      <c r="L7" s="3">
        <v>617525.1834314788</v>
      </c>
      <c r="M7" s="3">
        <v>533780.89996458043</v>
      </c>
    </row>
    <row r="8" spans="2:13" x14ac:dyDescent="0.35">
      <c r="B8" s="5" t="s">
        <v>13</v>
      </c>
      <c r="C8" s="5" t="s">
        <v>14</v>
      </c>
      <c r="D8" s="5" t="s">
        <v>15</v>
      </c>
      <c r="E8" s="6">
        <v>8000</v>
      </c>
      <c r="F8" s="6">
        <v>116070.8</v>
      </c>
      <c r="G8" s="6">
        <v>13928.5</v>
      </c>
      <c r="H8" s="6">
        <v>102142.3</v>
      </c>
      <c r="I8" s="7">
        <v>0.47462276636328865</v>
      </c>
      <c r="J8" s="6">
        <v>55089.844190000003</v>
      </c>
      <c r="K8" s="7">
        <v>0.53934407380683613</v>
      </c>
      <c r="L8" s="6">
        <v>19232.940423288394</v>
      </c>
      <c r="M8" s="6">
        <v>16582.888221446545</v>
      </c>
    </row>
    <row r="9" spans="2:13" x14ac:dyDescent="0.35">
      <c r="B9" s="8" t="s">
        <v>13</v>
      </c>
      <c r="C9" s="8" t="s">
        <v>14</v>
      </c>
      <c r="D9" s="8" t="s">
        <v>16</v>
      </c>
      <c r="E9" s="9">
        <v>4000</v>
      </c>
      <c r="F9" s="9">
        <v>67354.960000000006</v>
      </c>
      <c r="G9" s="9">
        <v>8082.6</v>
      </c>
      <c r="H9" s="9">
        <v>59272.360000000008</v>
      </c>
      <c r="I9" s="10">
        <v>0.3734505432116656</v>
      </c>
      <c r="J9" s="9">
        <v>25153.746400000011</v>
      </c>
      <c r="K9" s="10">
        <v>0.42437565165281099</v>
      </c>
      <c r="L9" s="9">
        <v>11160.721548542593</v>
      </c>
      <c r="M9" s="9">
        <v>9622.9174445977769</v>
      </c>
    </row>
    <row r="10" spans="2:13" x14ac:dyDescent="0.35">
      <c r="B10" s="5" t="s">
        <v>13</v>
      </c>
      <c r="C10" s="5" t="s">
        <v>14</v>
      </c>
      <c r="D10" s="5" t="s">
        <v>17</v>
      </c>
      <c r="E10" s="6">
        <v>5000</v>
      </c>
      <c r="F10" s="6">
        <v>55070.1</v>
      </c>
      <c r="G10" s="6">
        <v>6608.41</v>
      </c>
      <c r="H10" s="6">
        <v>48461.69</v>
      </c>
      <c r="I10" s="7">
        <v>0.37054906292162182</v>
      </c>
      <c r="J10" s="6">
        <v>20406.173950000004</v>
      </c>
      <c r="K10" s="7">
        <v>0.42107846321496428</v>
      </c>
      <c r="L10" s="6">
        <v>9125.1205091511638</v>
      </c>
      <c r="M10" s="6">
        <v>7867.7960873447519</v>
      </c>
    </row>
    <row r="11" spans="2:13" x14ac:dyDescent="0.35">
      <c r="B11" s="8" t="s">
        <v>13</v>
      </c>
      <c r="C11" s="8" t="s">
        <v>14</v>
      </c>
      <c r="D11" s="8" t="s">
        <v>18</v>
      </c>
      <c r="E11" s="9">
        <v>4000</v>
      </c>
      <c r="F11" s="9">
        <v>37066.400000000001</v>
      </c>
      <c r="G11" s="9">
        <v>4447.97</v>
      </c>
      <c r="H11" s="9">
        <v>32618.43</v>
      </c>
      <c r="I11" s="10">
        <v>0.539078914866294</v>
      </c>
      <c r="J11" s="9">
        <v>19981.714690000001</v>
      </c>
      <c r="K11" s="10">
        <v>0.61258971354537917</v>
      </c>
      <c r="L11" s="9">
        <v>6141.9051743616774</v>
      </c>
      <c r="M11" s="9">
        <v>5295.6295153827414</v>
      </c>
    </row>
    <row r="12" spans="2:13" x14ac:dyDescent="0.35">
      <c r="B12" s="5" t="s">
        <v>13</v>
      </c>
      <c r="C12" s="5" t="s">
        <v>14</v>
      </c>
      <c r="D12" s="5" t="s">
        <v>19</v>
      </c>
      <c r="E12" s="6">
        <v>4000</v>
      </c>
      <c r="F12" s="6">
        <v>30288.560000000001</v>
      </c>
      <c r="G12" s="6">
        <v>3634.63</v>
      </c>
      <c r="H12" s="6">
        <v>26653.93</v>
      </c>
      <c r="I12" s="7">
        <v>0.4057654533592881</v>
      </c>
      <c r="J12" s="6">
        <v>12290.05128</v>
      </c>
      <c r="K12" s="7">
        <v>0.46109715452843164</v>
      </c>
      <c r="L12" s="6">
        <v>5018.816374180914</v>
      </c>
      <c r="M12" s="6">
        <v>4327.2879292150337</v>
      </c>
    </row>
    <row r="13" spans="2:13" x14ac:dyDescent="0.35">
      <c r="B13" s="8" t="s">
        <v>13</v>
      </c>
      <c r="C13" s="8" t="s">
        <v>14</v>
      </c>
      <c r="D13" s="8" t="s">
        <v>20</v>
      </c>
      <c r="E13" s="9">
        <v>120</v>
      </c>
      <c r="F13" s="9">
        <v>2719.62</v>
      </c>
      <c r="G13" s="9">
        <v>108.78</v>
      </c>
      <c r="H13" s="9">
        <v>2610.8399999999997</v>
      </c>
      <c r="I13" s="10">
        <v>0.24698249020083679</v>
      </c>
      <c r="J13" s="9">
        <v>671.69851999999969</v>
      </c>
      <c r="K13" s="10">
        <v>0.25727295429823344</v>
      </c>
      <c r="L13" s="9">
        <v>491.6095503502296</v>
      </c>
      <c r="M13" s="9">
        <v>423.87206753794942</v>
      </c>
    </row>
    <row r="14" spans="2:13" x14ac:dyDescent="0.35">
      <c r="B14" s="5" t="s">
        <v>13</v>
      </c>
      <c r="C14" s="5" t="s">
        <v>21</v>
      </c>
      <c r="D14" s="5" t="s">
        <v>16</v>
      </c>
      <c r="E14" s="6">
        <v>4000</v>
      </c>
      <c r="F14" s="6">
        <v>68298.759999999995</v>
      </c>
      <c r="G14" s="6">
        <v>8195.94</v>
      </c>
      <c r="H14" s="6">
        <v>60102.819999999992</v>
      </c>
      <c r="I14" s="7">
        <v>0.37997128849777068</v>
      </c>
      <c r="J14" s="6">
        <v>25951.567839999996</v>
      </c>
      <c r="K14" s="7">
        <v>0.43178619306049199</v>
      </c>
      <c r="L14" s="6">
        <v>11236.272200411289</v>
      </c>
      <c r="M14" s="6">
        <v>9690.5646383541298</v>
      </c>
    </row>
    <row r="15" spans="2:13" x14ac:dyDescent="0.35">
      <c r="B15" s="8" t="s">
        <v>13</v>
      </c>
      <c r="C15" s="8" t="s">
        <v>21</v>
      </c>
      <c r="D15" s="8" t="s">
        <v>18</v>
      </c>
      <c r="E15" s="9">
        <v>6000</v>
      </c>
      <c r="F15" s="9">
        <v>56378.700000000004</v>
      </c>
      <c r="G15" s="9">
        <v>6765.52</v>
      </c>
      <c r="H15" s="9">
        <v>49613.180000000008</v>
      </c>
      <c r="I15" s="10">
        <v>0.54377912066081702</v>
      </c>
      <c r="J15" s="9">
        <v>30657.559910000007</v>
      </c>
      <c r="K15" s="10">
        <v>0.61793176551069706</v>
      </c>
      <c r="L15" s="9">
        <v>9275.2252757524784</v>
      </c>
      <c r="M15" s="9">
        <v>7999.2873496501252</v>
      </c>
    </row>
    <row r="16" spans="2:13" x14ac:dyDescent="0.35">
      <c r="B16" s="5" t="s">
        <v>13</v>
      </c>
      <c r="C16" s="5" t="s">
        <v>21</v>
      </c>
      <c r="D16" s="5" t="s">
        <v>17</v>
      </c>
      <c r="E16" s="6">
        <v>4000</v>
      </c>
      <c r="F16" s="6">
        <v>44673.4</v>
      </c>
      <c r="G16" s="6">
        <v>5360.87</v>
      </c>
      <c r="H16" s="6">
        <v>39312.53</v>
      </c>
      <c r="I16" s="7">
        <v>0.37714368930952197</v>
      </c>
      <c r="J16" s="6">
        <v>16848.29089</v>
      </c>
      <c r="K16" s="7">
        <v>0.42857305011913505</v>
      </c>
      <c r="L16" s="6">
        <v>7349.5101888203399</v>
      </c>
      <c r="M16" s="6">
        <v>6338.481506562187</v>
      </c>
    </row>
    <row r="17" spans="2:13" x14ac:dyDescent="0.35">
      <c r="B17" s="8" t="s">
        <v>13</v>
      </c>
      <c r="C17" s="8" t="s">
        <v>21</v>
      </c>
      <c r="D17" s="8" t="s">
        <v>15</v>
      </c>
      <c r="E17" s="9">
        <v>3000</v>
      </c>
      <c r="F17" s="9">
        <v>44136.480000000003</v>
      </c>
      <c r="G17" s="9">
        <v>5296.43</v>
      </c>
      <c r="H17" s="9">
        <v>38840.050000000003</v>
      </c>
      <c r="I17" s="10">
        <v>0.48259779484000542</v>
      </c>
      <c r="J17" s="9">
        <v>21300.167920000004</v>
      </c>
      <c r="K17" s="10">
        <v>0.54840732491333044</v>
      </c>
      <c r="L17" s="9">
        <v>7261.1796597494858</v>
      </c>
      <c r="M17" s="9">
        <v>6262.3020863564543</v>
      </c>
    </row>
    <row r="18" spans="2:13" x14ac:dyDescent="0.35">
      <c r="B18" s="5" t="s">
        <v>13</v>
      </c>
      <c r="C18" s="5" t="s">
        <v>21</v>
      </c>
      <c r="D18" s="5" t="s">
        <v>22</v>
      </c>
      <c r="E18" s="6">
        <v>2000</v>
      </c>
      <c r="F18" s="6">
        <v>27598.720000000001</v>
      </c>
      <c r="G18" s="6">
        <v>3311.88</v>
      </c>
      <c r="H18" s="6">
        <v>24286.84</v>
      </c>
      <c r="I18" s="7">
        <v>0.33666139734016653</v>
      </c>
      <c r="J18" s="6">
        <v>9291.4236400000009</v>
      </c>
      <c r="K18" s="7">
        <v>0.38257029897672984</v>
      </c>
      <c r="L18" s="6">
        <v>4540.4449429799961</v>
      </c>
      <c r="M18" s="6">
        <v>3915.8427654703169</v>
      </c>
    </row>
    <row r="19" spans="2:13" x14ac:dyDescent="0.35">
      <c r="B19" s="8" t="s">
        <v>13</v>
      </c>
      <c r="C19" s="8" t="s">
        <v>21</v>
      </c>
      <c r="D19" s="8" t="s">
        <v>19</v>
      </c>
      <c r="E19" s="9">
        <v>3000</v>
      </c>
      <c r="F19" s="9">
        <v>23034.720000000001</v>
      </c>
      <c r="G19" s="9">
        <v>2764.19</v>
      </c>
      <c r="H19" s="9">
        <v>20270.530000000002</v>
      </c>
      <c r="I19" s="10">
        <v>0.43282692214187984</v>
      </c>
      <c r="J19" s="9">
        <v>9970.0469600000033</v>
      </c>
      <c r="K19" s="10">
        <v>0.49184934779702366</v>
      </c>
      <c r="L19" s="9">
        <v>3789.5924471863905</v>
      </c>
      <c r="M19" s="9">
        <v>3268.2806101060914</v>
      </c>
    </row>
    <row r="20" spans="2:13" x14ac:dyDescent="0.35">
      <c r="B20" s="5" t="s">
        <v>13</v>
      </c>
      <c r="C20" s="5" t="s">
        <v>21</v>
      </c>
      <c r="D20" s="5" t="s">
        <v>23</v>
      </c>
      <c r="E20" s="6">
        <v>2000</v>
      </c>
      <c r="F20" s="6">
        <v>22014.54</v>
      </c>
      <c r="G20" s="6">
        <v>2641.77</v>
      </c>
      <c r="H20" s="6">
        <v>19372.77</v>
      </c>
      <c r="I20" s="7">
        <v>0.32635858210073887</v>
      </c>
      <c r="J20" s="6">
        <v>7184.6340600000003</v>
      </c>
      <c r="K20" s="7">
        <v>0.37086250752989891</v>
      </c>
      <c r="L20" s="6">
        <v>3621.7554683118337</v>
      </c>
      <c r="M20" s="6">
        <v>3123.5319725258778</v>
      </c>
    </row>
    <row r="21" spans="2:13" x14ac:dyDescent="0.35">
      <c r="B21" s="8" t="s">
        <v>13</v>
      </c>
      <c r="C21" s="8" t="s">
        <v>24</v>
      </c>
      <c r="D21" s="8" t="s">
        <v>23</v>
      </c>
      <c r="E21" s="9">
        <v>12000</v>
      </c>
      <c r="F21" s="9">
        <v>138721.46000000002</v>
      </c>
      <c r="G21" s="9">
        <v>16646.75</v>
      </c>
      <c r="H21" s="9">
        <v>122074.70999999999</v>
      </c>
      <c r="I21" s="10">
        <v>0.35284413673270154</v>
      </c>
      <c r="J21" s="9">
        <v>48947.053799999994</v>
      </c>
      <c r="K21" s="10">
        <v>0.40095982042472184</v>
      </c>
      <c r="L21" s="9">
        <v>22775.855772517021</v>
      </c>
      <c r="M21" s="9">
        <v>19684.060770157492</v>
      </c>
    </row>
    <row r="22" spans="2:13" x14ac:dyDescent="0.35">
      <c r="B22" s="5" t="s">
        <v>13</v>
      </c>
      <c r="C22" s="5" t="s">
        <v>24</v>
      </c>
      <c r="D22" s="5" t="s">
        <v>25</v>
      </c>
      <c r="E22" s="6">
        <v>5000</v>
      </c>
      <c r="F22" s="6">
        <v>85546.559999999998</v>
      </c>
      <c r="G22" s="6">
        <v>10265.689999999999</v>
      </c>
      <c r="H22" s="6">
        <v>75280.87</v>
      </c>
      <c r="I22" s="7">
        <v>0.29805932348419389</v>
      </c>
      <c r="J22" s="6">
        <v>25497.949800000002</v>
      </c>
      <c r="K22" s="7">
        <v>0.33870423920446197</v>
      </c>
      <c r="L22" s="6">
        <v>14062.649828880873</v>
      </c>
      <c r="M22" s="6">
        <v>12178.087196573118</v>
      </c>
    </row>
    <row r="23" spans="2:13" x14ac:dyDescent="0.35">
      <c r="B23" s="8" t="s">
        <v>13</v>
      </c>
      <c r="C23" s="8" t="s">
        <v>24</v>
      </c>
      <c r="D23" s="8" t="s">
        <v>26</v>
      </c>
      <c r="E23" s="9">
        <v>1500</v>
      </c>
      <c r="F23" s="9">
        <v>37078.07</v>
      </c>
      <c r="G23" s="9">
        <v>7467.57</v>
      </c>
      <c r="H23" s="9">
        <v>29610.5</v>
      </c>
      <c r="I23" s="10">
        <v>0.43535967460010733</v>
      </c>
      <c r="J23" s="9">
        <v>16142.296490000001</v>
      </c>
      <c r="K23" s="10">
        <v>0.54515447189341626</v>
      </c>
      <c r="L23" s="9">
        <v>5550.1778076353703</v>
      </c>
      <c r="M23" s="9">
        <v>4790.9413289222557</v>
      </c>
    </row>
    <row r="24" spans="2:13" x14ac:dyDescent="0.35">
      <c r="B24" s="5" t="s">
        <v>13</v>
      </c>
      <c r="C24" s="5" t="s">
        <v>24</v>
      </c>
      <c r="D24" s="5" t="s">
        <v>27</v>
      </c>
      <c r="E24" s="6">
        <v>720</v>
      </c>
      <c r="F24" s="6">
        <v>9394.98</v>
      </c>
      <c r="G24" s="6">
        <v>1892.15</v>
      </c>
      <c r="H24" s="6">
        <v>7502.83</v>
      </c>
      <c r="I24" s="7">
        <v>0.45211750956361796</v>
      </c>
      <c r="J24" s="6">
        <v>4247.6349599999994</v>
      </c>
      <c r="K24" s="7">
        <v>0.56613770537250607</v>
      </c>
      <c r="L24" s="6">
        <v>1414.5262113157007</v>
      </c>
      <c r="M24" s="6">
        <v>1220.512181601654</v>
      </c>
    </row>
    <row r="25" spans="2:13" x14ac:dyDescent="0.35">
      <c r="B25" s="8" t="s">
        <v>13</v>
      </c>
      <c r="C25" s="8" t="s">
        <v>24</v>
      </c>
      <c r="D25" s="8" t="s">
        <v>28</v>
      </c>
      <c r="E25" s="9">
        <v>120</v>
      </c>
      <c r="F25" s="9">
        <v>3813.84</v>
      </c>
      <c r="G25" s="9">
        <v>768.11</v>
      </c>
      <c r="H25" s="9">
        <v>3045.73</v>
      </c>
      <c r="I25" s="10">
        <v>0.30261639450003142</v>
      </c>
      <c r="J25" s="9">
        <v>1154.13051</v>
      </c>
      <c r="K25" s="10">
        <v>0.37893395343645037</v>
      </c>
      <c r="L25" s="9">
        <v>565.63718753482158</v>
      </c>
      <c r="M25" s="9">
        <v>492.19941822882993</v>
      </c>
    </row>
    <row r="26" spans="2:13" x14ac:dyDescent="0.35">
      <c r="B26" s="5" t="s">
        <v>13</v>
      </c>
      <c r="C26" s="5" t="s">
        <v>24</v>
      </c>
      <c r="D26" s="5" t="s">
        <v>29</v>
      </c>
      <c r="E26" s="6">
        <v>840</v>
      </c>
      <c r="F26" s="6">
        <v>3707.18</v>
      </c>
      <c r="G26" s="6">
        <v>444.87</v>
      </c>
      <c r="H26" s="6">
        <v>3262.31</v>
      </c>
      <c r="I26" s="7">
        <v>0.61702349494764219</v>
      </c>
      <c r="J26" s="6">
        <v>2287.41716</v>
      </c>
      <c r="K26" s="7">
        <v>0.70116486783904652</v>
      </c>
      <c r="L26" s="6">
        <v>610.86086833834941</v>
      </c>
      <c r="M26" s="6">
        <v>528.64984316387586</v>
      </c>
    </row>
    <row r="27" spans="2:13" x14ac:dyDescent="0.35">
      <c r="B27" s="8" t="s">
        <v>13</v>
      </c>
      <c r="C27" s="8" t="s">
        <v>30</v>
      </c>
      <c r="D27" s="8" t="s">
        <v>22</v>
      </c>
      <c r="E27" s="9">
        <v>9000</v>
      </c>
      <c r="F27" s="9">
        <v>138115.41</v>
      </c>
      <c r="G27" s="9">
        <v>27816.440000000002</v>
      </c>
      <c r="H27" s="9">
        <v>110298.97</v>
      </c>
      <c r="I27" s="10">
        <v>0.31041853034357286</v>
      </c>
      <c r="J27" s="9">
        <v>42873.582590000005</v>
      </c>
      <c r="K27" s="10">
        <v>0.38870338127364201</v>
      </c>
      <c r="L27" s="9">
        <v>20644.607271036068</v>
      </c>
      <c r="M27" s="9">
        <v>17830.560047506657</v>
      </c>
    </row>
    <row r="28" spans="2:13" x14ac:dyDescent="0.35">
      <c r="B28" s="5" t="s">
        <v>13</v>
      </c>
      <c r="C28" s="5" t="s">
        <v>30</v>
      </c>
      <c r="D28" s="5" t="s">
        <v>31</v>
      </c>
      <c r="E28" s="6">
        <v>3000</v>
      </c>
      <c r="F28" s="6">
        <v>41527.72</v>
      </c>
      <c r="G28" s="6">
        <v>8363.6899999999987</v>
      </c>
      <c r="H28" s="6">
        <v>33164.03</v>
      </c>
      <c r="I28" s="7">
        <v>0.29223901914191297</v>
      </c>
      <c r="J28" s="6">
        <v>12136.020160000002</v>
      </c>
      <c r="K28" s="7">
        <v>0.36593924682856704</v>
      </c>
      <c r="L28" s="6">
        <v>6214.9098839126436</v>
      </c>
      <c r="M28" s="6">
        <v>5363.8808417866358</v>
      </c>
    </row>
    <row r="29" spans="2:13" x14ac:dyDescent="0.35">
      <c r="B29" s="8" t="s">
        <v>13</v>
      </c>
      <c r="C29" s="8" t="s">
        <v>30</v>
      </c>
      <c r="D29" s="8" t="s">
        <v>32</v>
      </c>
      <c r="E29" s="9">
        <v>2000</v>
      </c>
      <c r="F29" s="9">
        <v>23813.440000000002</v>
      </c>
      <c r="G29" s="9">
        <v>4796.0300000000007</v>
      </c>
      <c r="H29" s="9">
        <v>19017.410000000003</v>
      </c>
      <c r="I29" s="10">
        <v>0.33457051690138007</v>
      </c>
      <c r="J29" s="9">
        <v>7967.2749300000014</v>
      </c>
      <c r="K29" s="10">
        <v>0.41894637229780501</v>
      </c>
      <c r="L29" s="9">
        <v>3578.3658973180991</v>
      </c>
      <c r="M29" s="9">
        <v>3081.8831335087434</v>
      </c>
    </row>
    <row r="30" spans="2:13" x14ac:dyDescent="0.35">
      <c r="B30" s="5" t="s">
        <v>13</v>
      </c>
      <c r="C30" s="5" t="s">
        <v>30</v>
      </c>
      <c r="D30" s="5" t="s">
        <v>33</v>
      </c>
      <c r="E30" s="6">
        <v>1600</v>
      </c>
      <c r="F30" s="6">
        <v>20370.03</v>
      </c>
      <c r="G30" s="6">
        <v>4102.5200000000004</v>
      </c>
      <c r="H30" s="6">
        <v>16267.51</v>
      </c>
      <c r="I30" s="7">
        <v>0.31216600662836536</v>
      </c>
      <c r="J30" s="6">
        <v>6358.8309200000003</v>
      </c>
      <c r="K30" s="7">
        <v>0.39089147140527347</v>
      </c>
      <c r="L30" s="6">
        <v>3054.3836494341112</v>
      </c>
      <c r="M30" s="6">
        <v>2634.5861966855118</v>
      </c>
    </row>
    <row r="31" spans="2:13" x14ac:dyDescent="0.35">
      <c r="B31" s="8" t="s">
        <v>13</v>
      </c>
      <c r="C31" s="8" t="s">
        <v>30</v>
      </c>
      <c r="D31" s="8" t="s">
        <v>25</v>
      </c>
      <c r="E31" s="9">
        <v>1000</v>
      </c>
      <c r="F31" s="9">
        <v>18361.52</v>
      </c>
      <c r="G31" s="9">
        <v>3698.01</v>
      </c>
      <c r="H31" s="9">
        <v>14663.51</v>
      </c>
      <c r="I31" s="10">
        <v>0.25634729368810427</v>
      </c>
      <c r="J31" s="9">
        <v>4706.9259600000005</v>
      </c>
      <c r="K31" s="10">
        <v>0.32099585706287243</v>
      </c>
      <c r="L31" s="9">
        <v>2720.4018403769805</v>
      </c>
      <c r="M31" s="9">
        <v>2364.9678241375418</v>
      </c>
    </row>
    <row r="32" spans="2:13" x14ac:dyDescent="0.35">
      <c r="B32" s="5" t="s">
        <v>13</v>
      </c>
      <c r="C32" s="5" t="s">
        <v>30</v>
      </c>
      <c r="D32" s="5" t="s">
        <v>23</v>
      </c>
      <c r="E32" s="6">
        <v>1000</v>
      </c>
      <c r="F32" s="6">
        <v>11064.36</v>
      </c>
      <c r="G32" s="6">
        <v>2228.35</v>
      </c>
      <c r="H32" s="6">
        <v>8836.01</v>
      </c>
      <c r="I32" s="7">
        <v>0.25002839025483625</v>
      </c>
      <c r="J32" s="6">
        <v>2766.4041200000001</v>
      </c>
      <c r="K32" s="7">
        <v>0.31308295486311127</v>
      </c>
      <c r="L32" s="6">
        <v>1649.5248940579088</v>
      </c>
      <c r="M32" s="6">
        <v>1425.3238268836803</v>
      </c>
    </row>
    <row r="33" spans="2:13" x14ac:dyDescent="0.35">
      <c r="B33" s="8" t="s">
        <v>13</v>
      </c>
      <c r="C33" s="8" t="s">
        <v>30</v>
      </c>
      <c r="D33" s="8" t="s">
        <v>29</v>
      </c>
      <c r="E33" s="9">
        <v>2000</v>
      </c>
      <c r="F33" s="9">
        <v>9389.42</v>
      </c>
      <c r="G33" s="9">
        <v>1891.03</v>
      </c>
      <c r="H33" s="9">
        <v>7498.3899999999994</v>
      </c>
      <c r="I33" s="10">
        <v>0.55139058429594157</v>
      </c>
      <c r="J33" s="9">
        <v>5177.2377799999995</v>
      </c>
      <c r="K33" s="10">
        <v>0.69044658653390922</v>
      </c>
      <c r="L33" s="9">
        <v>1402.8212440543939</v>
      </c>
      <c r="M33" s="9">
        <v>1210.3164751133568</v>
      </c>
    </row>
    <row r="34" spans="2:13" x14ac:dyDescent="0.35">
      <c r="B34" s="5" t="s">
        <v>13</v>
      </c>
      <c r="C34" s="5" t="s">
        <v>30</v>
      </c>
      <c r="D34" s="5" t="s">
        <v>18</v>
      </c>
      <c r="E34" s="6">
        <v>25</v>
      </c>
      <c r="F34" s="6">
        <v>284.07</v>
      </c>
      <c r="G34" s="6">
        <v>57.21</v>
      </c>
      <c r="H34" s="6">
        <v>226.85999999999999</v>
      </c>
      <c r="I34" s="7">
        <v>0.52057778012461708</v>
      </c>
      <c r="J34" s="6">
        <v>147.88052999999996</v>
      </c>
      <c r="K34" s="7">
        <v>0.65185810632107899</v>
      </c>
      <c r="L34" s="6">
        <v>42.087492115320394</v>
      </c>
      <c r="M34" s="6">
        <v>36.588552166830631</v>
      </c>
    </row>
    <row r="35" spans="2:13" x14ac:dyDescent="0.35">
      <c r="B35" s="8" t="s">
        <v>13</v>
      </c>
      <c r="C35" s="8" t="s">
        <v>34</v>
      </c>
      <c r="D35" s="8" t="s">
        <v>22</v>
      </c>
      <c r="E35" s="9">
        <v>14000</v>
      </c>
      <c r="F35" s="9">
        <v>194580.74</v>
      </c>
      <c r="G35" s="9">
        <v>23349.940000000002</v>
      </c>
      <c r="H35" s="9">
        <v>171230.8</v>
      </c>
      <c r="I35" s="10">
        <v>0.34105747639771544</v>
      </c>
      <c r="J35" s="9">
        <v>66363.216140000004</v>
      </c>
      <c r="K35" s="10">
        <v>0.38756588265662489</v>
      </c>
      <c r="L35" s="9">
        <v>32128.342458498671</v>
      </c>
      <c r="M35" s="9">
        <v>27741.854563267836</v>
      </c>
    </row>
    <row r="36" spans="2:13" x14ac:dyDescent="0.35">
      <c r="B36" s="5" t="s">
        <v>13</v>
      </c>
      <c r="C36" s="5" t="s">
        <v>34</v>
      </c>
      <c r="D36" s="5" t="s">
        <v>23</v>
      </c>
      <c r="E36" s="6">
        <v>6000</v>
      </c>
      <c r="F36" s="6">
        <v>63443.58</v>
      </c>
      <c r="G36" s="6">
        <v>7613.3099999999995</v>
      </c>
      <c r="H36" s="6">
        <v>55830.270000000004</v>
      </c>
      <c r="I36" s="7">
        <v>0.30369358270765934</v>
      </c>
      <c r="J36" s="6">
        <v>19267.408110000004</v>
      </c>
      <c r="K36" s="7">
        <v>0.34510684096637906</v>
      </c>
      <c r="L36" s="6">
        <v>10493.481257639158</v>
      </c>
      <c r="M36" s="6">
        <v>9058.4138354806437</v>
      </c>
    </row>
    <row r="37" spans="2:13" x14ac:dyDescent="0.35">
      <c r="B37" s="8" t="s">
        <v>13</v>
      </c>
      <c r="C37" s="8" t="s">
        <v>35</v>
      </c>
      <c r="D37" s="8" t="s">
        <v>17</v>
      </c>
      <c r="E37" s="9">
        <v>15000</v>
      </c>
      <c r="F37" s="9">
        <v>166459.25</v>
      </c>
      <c r="G37" s="9">
        <v>19975.11</v>
      </c>
      <c r="H37" s="9">
        <v>146484.14000000001</v>
      </c>
      <c r="I37" s="10">
        <v>0.37437145637746183</v>
      </c>
      <c r="J37" s="9">
        <v>62317.591850000012</v>
      </c>
      <c r="K37" s="10">
        <v>0.42542210951984294</v>
      </c>
      <c r="L37" s="9">
        <v>27394.266224584564</v>
      </c>
      <c r="M37" s="9">
        <v>23644.914111732571</v>
      </c>
    </row>
    <row r="38" spans="2:13" x14ac:dyDescent="0.35">
      <c r="B38" s="5" t="s">
        <v>13</v>
      </c>
      <c r="C38" s="5" t="s">
        <v>35</v>
      </c>
      <c r="D38" s="5" t="s">
        <v>36</v>
      </c>
      <c r="E38" s="6">
        <v>6000</v>
      </c>
      <c r="F38" s="6">
        <v>30229.440000000002</v>
      </c>
      <c r="G38" s="6">
        <v>3627.5299999999997</v>
      </c>
      <c r="H38" s="6">
        <v>26601.910000000003</v>
      </c>
      <c r="I38" s="7">
        <v>0.65592659870642656</v>
      </c>
      <c r="J38" s="6">
        <v>19828.29376</v>
      </c>
      <c r="K38" s="7">
        <v>0.74537105643918045</v>
      </c>
      <c r="L38" s="6">
        <v>4961.3586547973764</v>
      </c>
      <c r="M38" s="6">
        <v>4295.1453581167734</v>
      </c>
    </row>
    <row r="39" spans="2:13" x14ac:dyDescent="0.35">
      <c r="B39" s="8" t="s">
        <v>13</v>
      </c>
      <c r="C39" s="8" t="s">
        <v>35</v>
      </c>
      <c r="D39" s="8" t="s">
        <v>27</v>
      </c>
      <c r="E39" s="9">
        <v>2000</v>
      </c>
      <c r="F39" s="9">
        <v>21986.74</v>
      </c>
      <c r="G39" s="9">
        <v>2638.41</v>
      </c>
      <c r="H39" s="9">
        <v>19348.330000000002</v>
      </c>
      <c r="I39" s="10">
        <v>0.46874259440007937</v>
      </c>
      <c r="J39" s="9">
        <v>10306.121550000002</v>
      </c>
      <c r="K39" s="10">
        <v>0.53266207212715522</v>
      </c>
      <c r="L39" s="9">
        <v>3625.9309233335212</v>
      </c>
      <c r="M39" s="9">
        <v>3130.3925058244886</v>
      </c>
    </row>
    <row r="40" spans="2:13" x14ac:dyDescent="0.35">
      <c r="B40" s="5" t="s">
        <v>13</v>
      </c>
      <c r="C40" s="5" t="s">
        <v>35</v>
      </c>
      <c r="D40" s="5" t="s">
        <v>25</v>
      </c>
      <c r="E40" s="6">
        <v>1000</v>
      </c>
      <c r="F40" s="6">
        <v>16476.88</v>
      </c>
      <c r="G40" s="6">
        <v>1977.23</v>
      </c>
      <c r="H40" s="6">
        <v>14499.650000000001</v>
      </c>
      <c r="I40" s="7">
        <v>0.27572367826918698</v>
      </c>
      <c r="J40" s="6">
        <v>4543.0659600000017</v>
      </c>
      <c r="K40" s="7">
        <v>0.31332245674895609</v>
      </c>
      <c r="L40" s="6">
        <v>2695.202423881929</v>
      </c>
      <c r="M40" s="6">
        <v>2347.7412564766842</v>
      </c>
    </row>
    <row r="41" spans="2:13" x14ac:dyDescent="0.35">
      <c r="B41" s="8" t="s">
        <v>13</v>
      </c>
      <c r="C41" s="8" t="s">
        <v>35</v>
      </c>
      <c r="D41" s="8" t="s">
        <v>31</v>
      </c>
      <c r="E41" s="9">
        <v>1000</v>
      </c>
      <c r="F41" s="9">
        <v>13445.32</v>
      </c>
      <c r="G41" s="9">
        <v>1613.44</v>
      </c>
      <c r="H41" s="9">
        <v>11831.88</v>
      </c>
      <c r="I41" s="10">
        <v>0.35867821591453375</v>
      </c>
      <c r="J41" s="9">
        <v>4822.5433899999989</v>
      </c>
      <c r="K41" s="10">
        <v>0.40758893683843983</v>
      </c>
      <c r="L41" s="9">
        <v>2224.8321769052855</v>
      </c>
      <c r="M41" s="9">
        <v>1926.9221373548523</v>
      </c>
    </row>
    <row r="42" spans="2:13" x14ac:dyDescent="0.35">
      <c r="B42" s="5" t="s">
        <v>13</v>
      </c>
      <c r="C42" s="5" t="s">
        <v>37</v>
      </c>
      <c r="D42" s="5" t="s">
        <v>38</v>
      </c>
      <c r="E42" s="6">
        <v>8000</v>
      </c>
      <c r="F42" s="6">
        <v>102160</v>
      </c>
      <c r="G42" s="6">
        <v>20575.16</v>
      </c>
      <c r="H42" s="6">
        <v>81584.84</v>
      </c>
      <c r="I42" s="7">
        <v>0.25162924951057164</v>
      </c>
      <c r="J42" s="6">
        <v>25706.444129999996</v>
      </c>
      <c r="K42" s="7">
        <v>0.31508849107260611</v>
      </c>
      <c r="L42" s="6">
        <v>15276.354327882089</v>
      </c>
      <c r="M42" s="6">
        <v>13212.560249916802</v>
      </c>
    </row>
    <row r="43" spans="2:13" x14ac:dyDescent="0.35">
      <c r="B43" s="8" t="s">
        <v>13</v>
      </c>
      <c r="C43" s="8" t="s">
        <v>37</v>
      </c>
      <c r="D43" s="8" t="s">
        <v>39</v>
      </c>
      <c r="E43" s="9">
        <v>10000</v>
      </c>
      <c r="F43" s="9">
        <v>68000</v>
      </c>
      <c r="G43" s="9">
        <v>13695.28</v>
      </c>
      <c r="H43" s="9">
        <v>54304.72</v>
      </c>
      <c r="I43" s="10">
        <v>0.26744469264705878</v>
      </c>
      <c r="J43" s="9">
        <v>18186.239099999999</v>
      </c>
      <c r="K43" s="10">
        <v>0.33489242003273378</v>
      </c>
      <c r="L43" s="9">
        <v>10171.715066394087</v>
      </c>
      <c r="M43" s="9">
        <v>8791.1615389249473</v>
      </c>
    </row>
    <row r="44" spans="2:13" x14ac:dyDescent="0.35">
      <c r="B44" s="5" t="s">
        <v>13</v>
      </c>
      <c r="C44" s="5" t="s">
        <v>37</v>
      </c>
      <c r="D44" s="5" t="s">
        <v>25</v>
      </c>
      <c r="E44" s="6">
        <v>1440</v>
      </c>
      <c r="F44" s="6">
        <v>27720</v>
      </c>
      <c r="G44" s="6">
        <v>5582.83</v>
      </c>
      <c r="H44" s="6">
        <v>22137.17</v>
      </c>
      <c r="I44" s="7">
        <v>0.28137406132756126</v>
      </c>
      <c r="J44" s="6">
        <v>7799.688979999999</v>
      </c>
      <c r="K44" s="7">
        <v>0.35233451159294527</v>
      </c>
      <c r="L44" s="6">
        <v>4143.9104427492866</v>
      </c>
      <c r="M44" s="6">
        <v>3586.2475007631533</v>
      </c>
    </row>
    <row r="45" spans="2:13" x14ac:dyDescent="0.35">
      <c r="B45" s="8" t="s">
        <v>13</v>
      </c>
      <c r="C45" s="8" t="s">
        <v>37</v>
      </c>
      <c r="D45" s="8" t="s">
        <v>40</v>
      </c>
      <c r="E45" s="9">
        <v>2000</v>
      </c>
      <c r="F45" s="9">
        <v>22880</v>
      </c>
      <c r="G45" s="9">
        <v>4608.0600000000004</v>
      </c>
      <c r="H45" s="9">
        <v>18271.939999999999</v>
      </c>
      <c r="I45" s="10">
        <v>0.34591759309440551</v>
      </c>
      <c r="J45" s="9">
        <v>7914.5945299999985</v>
      </c>
      <c r="K45" s="10">
        <v>0.43315567640874475</v>
      </c>
      <c r="L45" s="9">
        <v>3424.2124397968551</v>
      </c>
      <c r="M45" s="9">
        <v>2956.2419104323062</v>
      </c>
    </row>
    <row r="46" spans="2:13" x14ac:dyDescent="0.35">
      <c r="B46" s="5" t="s">
        <v>13</v>
      </c>
      <c r="C46" s="5" t="s">
        <v>37</v>
      </c>
      <c r="D46" s="5" t="s">
        <v>29</v>
      </c>
      <c r="E46" s="6">
        <v>3000</v>
      </c>
      <c r="F46" s="6">
        <v>13890</v>
      </c>
      <c r="G46" s="6">
        <v>2797.4700000000003</v>
      </c>
      <c r="H46" s="6">
        <v>11092.53</v>
      </c>
      <c r="I46" s="7">
        <v>0.54793159467242625</v>
      </c>
      <c r="J46" s="6">
        <v>7610.7698500000006</v>
      </c>
      <c r="K46" s="7">
        <v>0.68611667942299914</v>
      </c>
      <c r="L46" s="6">
        <v>2076.4375433645046</v>
      </c>
      <c r="M46" s="6">
        <v>1797.0028689881053</v>
      </c>
    </row>
    <row r="47" spans="2:13" x14ac:dyDescent="0.35">
      <c r="B47" s="8" t="s">
        <v>13</v>
      </c>
      <c r="C47" s="8" t="s">
        <v>41</v>
      </c>
      <c r="D47" s="8" t="s">
        <v>29</v>
      </c>
      <c r="E47" s="9">
        <v>18000</v>
      </c>
      <c r="F47" s="9">
        <v>87340.68</v>
      </c>
      <c r="G47" s="9">
        <v>17590.419999999998</v>
      </c>
      <c r="H47" s="9">
        <v>69750.260000000009</v>
      </c>
      <c r="I47" s="10">
        <v>0.55941514458096742</v>
      </c>
      <c r="J47" s="9">
        <v>48859.699130000001</v>
      </c>
      <c r="K47" s="10">
        <v>0.70049486740264477</v>
      </c>
      <c r="L47" s="9">
        <v>12958.306872728681</v>
      </c>
      <c r="M47" s="9">
        <v>11233.736181076831</v>
      </c>
    </row>
    <row r="48" spans="2:13" x14ac:dyDescent="0.35">
      <c r="B48" s="5" t="s">
        <v>13</v>
      </c>
      <c r="C48" s="5" t="s">
        <v>41</v>
      </c>
      <c r="D48" s="5" t="s">
        <v>42</v>
      </c>
      <c r="E48" s="6">
        <v>8000</v>
      </c>
      <c r="F48" s="6">
        <v>58695.44</v>
      </c>
      <c r="G48" s="6">
        <v>11821.26</v>
      </c>
      <c r="H48" s="6">
        <v>46874.18</v>
      </c>
      <c r="I48" s="7">
        <v>0.32532991421480101</v>
      </c>
      <c r="J48" s="6">
        <v>19095.382460000001</v>
      </c>
      <c r="K48" s="7">
        <v>0.40737528549832769</v>
      </c>
      <c r="L48" s="6">
        <v>8706.0381493657242</v>
      </c>
      <c r="M48" s="6">
        <v>7529.2630429195578</v>
      </c>
    </row>
    <row r="49" spans="2:13" x14ac:dyDescent="0.35">
      <c r="B49" s="8" t="s">
        <v>13</v>
      </c>
      <c r="C49" s="8" t="s">
        <v>41</v>
      </c>
      <c r="D49" s="8" t="s">
        <v>26</v>
      </c>
      <c r="E49" s="9">
        <v>2000</v>
      </c>
      <c r="F49" s="9">
        <v>46092.18</v>
      </c>
      <c r="G49" s="9">
        <v>9282.9699999999993</v>
      </c>
      <c r="H49" s="9">
        <v>36809.21</v>
      </c>
      <c r="I49" s="10">
        <v>0.39934723308812903</v>
      </c>
      <c r="J49" s="9">
        <v>18406.78455</v>
      </c>
      <c r="K49" s="10">
        <v>0.50005921208306292</v>
      </c>
      <c r="L49" s="9">
        <v>6842.1149485110964</v>
      </c>
      <c r="M49" s="9">
        <v>5960.0404792746112</v>
      </c>
    </row>
    <row r="50" spans="2:13" x14ac:dyDescent="0.35">
      <c r="B50" s="5" t="s">
        <v>13</v>
      </c>
      <c r="C50" s="5" t="s">
        <v>41</v>
      </c>
      <c r="D50" s="5" t="s">
        <v>27</v>
      </c>
      <c r="E50" s="6">
        <v>2000</v>
      </c>
      <c r="F50" s="6">
        <v>26732.91</v>
      </c>
      <c r="G50" s="6">
        <v>5384</v>
      </c>
      <c r="H50" s="6">
        <v>21348.91</v>
      </c>
      <c r="I50" s="7">
        <v>0.46035772237291039</v>
      </c>
      <c r="J50" s="6">
        <v>12306.70156</v>
      </c>
      <c r="K50" s="7">
        <v>0.57645573286879748</v>
      </c>
      <c r="L50" s="6">
        <v>3966.7602511074565</v>
      </c>
      <c r="M50" s="6">
        <v>3442.9703697951827</v>
      </c>
    </row>
    <row r="51" spans="2:13" x14ac:dyDescent="0.35">
      <c r="B51" s="8" t="s">
        <v>13</v>
      </c>
      <c r="C51" s="8" t="s">
        <v>41</v>
      </c>
      <c r="D51" s="8" t="s">
        <v>43</v>
      </c>
      <c r="E51" s="9">
        <v>600</v>
      </c>
      <c r="F51" s="9">
        <v>9807.59</v>
      </c>
      <c r="G51" s="9">
        <v>1263.21</v>
      </c>
      <c r="H51" s="9">
        <v>8544.380000000001</v>
      </c>
      <c r="I51" s="10">
        <v>0.32617478503893421</v>
      </c>
      <c r="J51" s="9">
        <v>3198.9885600000007</v>
      </c>
      <c r="K51" s="10">
        <v>0.3743968035129524</v>
      </c>
      <c r="L51" s="9">
        <v>1615.6528316157703</v>
      </c>
      <c r="M51" s="9">
        <v>1393.4083496412263</v>
      </c>
    </row>
    <row r="52" spans="2:13" x14ac:dyDescent="0.35">
      <c r="B52" s="5" t="s">
        <v>13</v>
      </c>
      <c r="C52" s="5" t="s">
        <v>44</v>
      </c>
      <c r="D52" s="5" t="s">
        <v>45</v>
      </c>
      <c r="E52" s="6">
        <v>2100</v>
      </c>
      <c r="F52" s="6">
        <v>38922</v>
      </c>
      <c r="G52" s="6">
        <v>7838.92</v>
      </c>
      <c r="H52" s="6">
        <v>31083.08</v>
      </c>
      <c r="I52" s="7">
        <v>0.49649396305431387</v>
      </c>
      <c r="J52" s="6">
        <v>19324.538030000003</v>
      </c>
      <c r="K52" s="7">
        <v>0.62170602237616102</v>
      </c>
      <c r="L52" s="6">
        <v>5852.9302746393078</v>
      </c>
      <c r="M52" s="6">
        <v>5054.3373246623514</v>
      </c>
    </row>
    <row r="53" spans="2:13" x14ac:dyDescent="0.35">
      <c r="B53" s="8" t="s">
        <v>13</v>
      </c>
      <c r="C53" s="8" t="s">
        <v>44</v>
      </c>
      <c r="D53" s="8" t="s">
        <v>46</v>
      </c>
      <c r="E53" s="9">
        <v>1000</v>
      </c>
      <c r="F53" s="9">
        <v>32900</v>
      </c>
      <c r="G53" s="9">
        <v>6626.1</v>
      </c>
      <c r="H53" s="9">
        <v>26273.9</v>
      </c>
      <c r="I53" s="10">
        <v>0.32158583252279643</v>
      </c>
      <c r="J53" s="9">
        <v>10580.173890000002</v>
      </c>
      <c r="K53" s="10">
        <v>0.4026876059511531</v>
      </c>
      <c r="L53" s="9">
        <v>4961.8333585133705</v>
      </c>
      <c r="M53" s="9">
        <v>4272.3177989528122</v>
      </c>
    </row>
    <row r="54" spans="2:13" x14ac:dyDescent="0.35">
      <c r="B54" s="5" t="s">
        <v>13</v>
      </c>
      <c r="C54" s="5" t="s">
        <v>44</v>
      </c>
      <c r="D54" s="5" t="s">
        <v>17</v>
      </c>
      <c r="E54" s="6">
        <v>2000</v>
      </c>
      <c r="F54" s="6">
        <v>24389.949999999997</v>
      </c>
      <c r="G54" s="6">
        <v>4912.1499999999996</v>
      </c>
      <c r="H54" s="6">
        <v>19477.800000000003</v>
      </c>
      <c r="I54" s="7">
        <v>0.33828019327632902</v>
      </c>
      <c r="J54" s="6">
        <v>8250.6370000000006</v>
      </c>
      <c r="K54" s="7">
        <v>0.42359183275318563</v>
      </c>
      <c r="L54" s="6">
        <v>3656.6997837372583</v>
      </c>
      <c r="M54" s="6">
        <v>3154.4202288998235</v>
      </c>
    </row>
    <row r="55" spans="2:13" x14ac:dyDescent="0.35">
      <c r="B55" s="8" t="s">
        <v>13</v>
      </c>
      <c r="C55" s="8" t="s">
        <v>44</v>
      </c>
      <c r="D55" s="8" t="s">
        <v>18</v>
      </c>
      <c r="E55" s="9">
        <v>3000</v>
      </c>
      <c r="F55" s="9">
        <v>23464.800000000003</v>
      </c>
      <c r="G55" s="9">
        <v>4725.84</v>
      </c>
      <c r="H55" s="9">
        <v>18738.960000000003</v>
      </c>
      <c r="I55" s="10">
        <v>0.39469044398418057</v>
      </c>
      <c r="J55" s="9">
        <v>9261.3323300000011</v>
      </c>
      <c r="K55" s="10">
        <v>0.49422872614061825</v>
      </c>
      <c r="L55" s="9">
        <v>3518.2809079540057</v>
      </c>
      <c r="M55" s="9">
        <v>3036.7555704828128</v>
      </c>
    </row>
    <row r="56" spans="2:13" x14ac:dyDescent="0.35">
      <c r="B56" s="5" t="s">
        <v>13</v>
      </c>
      <c r="C56" s="5" t="s">
        <v>44</v>
      </c>
      <c r="D56" s="5" t="s">
        <v>47</v>
      </c>
      <c r="E56" s="6">
        <v>1100</v>
      </c>
      <c r="F56" s="6">
        <v>20545.91</v>
      </c>
      <c r="G56" s="6">
        <v>4137.97</v>
      </c>
      <c r="H56" s="6">
        <v>16407.939999999999</v>
      </c>
      <c r="I56" s="7">
        <v>0.31693758709154274</v>
      </c>
      <c r="J56" s="6">
        <v>6511.7711399999989</v>
      </c>
      <c r="K56" s="7">
        <v>0.39686707411168004</v>
      </c>
      <c r="L56" s="6">
        <v>3074.8936489196226</v>
      </c>
      <c r="M56" s="6">
        <v>2654.6628268185345</v>
      </c>
    </row>
    <row r="57" spans="2:13" x14ac:dyDescent="0.35">
      <c r="B57" s="8" t="s">
        <v>13</v>
      </c>
      <c r="C57" s="8" t="s">
        <v>44</v>
      </c>
      <c r="D57" s="8" t="s">
        <v>19</v>
      </c>
      <c r="E57" s="9">
        <v>2000</v>
      </c>
      <c r="F57" s="9">
        <v>17666.8</v>
      </c>
      <c r="G57" s="9">
        <v>3558.12</v>
      </c>
      <c r="H57" s="9">
        <v>14108.68</v>
      </c>
      <c r="I57" s="10">
        <v>0.40997815224036044</v>
      </c>
      <c r="J57" s="9">
        <v>7243.0020199999999</v>
      </c>
      <c r="K57" s="10">
        <v>0.51337205323247814</v>
      </c>
      <c r="L57" s="9">
        <v>2641.189417737628</v>
      </c>
      <c r="M57" s="9">
        <v>2282.503890161016</v>
      </c>
    </row>
    <row r="58" spans="2:13" x14ac:dyDescent="0.35">
      <c r="B58" s="5" t="s">
        <v>13</v>
      </c>
      <c r="C58" s="5" t="s">
        <v>44</v>
      </c>
      <c r="D58" s="5" t="s">
        <v>22</v>
      </c>
      <c r="E58" s="6">
        <v>1000</v>
      </c>
      <c r="F58" s="6">
        <v>15171.4</v>
      </c>
      <c r="G58" s="6">
        <v>3055.54</v>
      </c>
      <c r="H58" s="6">
        <v>12115.86</v>
      </c>
      <c r="I58" s="7">
        <v>0.30522517038638497</v>
      </c>
      <c r="J58" s="6">
        <v>4630.693150000001</v>
      </c>
      <c r="K58" s="7">
        <v>0.38220094570257501</v>
      </c>
      <c r="L58" s="6">
        <v>2288.0835473636503</v>
      </c>
      <c r="M58" s="6">
        <v>1970.1226056131909</v>
      </c>
    </row>
    <row r="59" spans="2:13" x14ac:dyDescent="0.35">
      <c r="B59" s="8" t="s">
        <v>13</v>
      </c>
      <c r="C59" s="8" t="s">
        <v>44</v>
      </c>
      <c r="D59" s="8" t="s">
        <v>43</v>
      </c>
      <c r="E59" s="9">
        <v>720</v>
      </c>
      <c r="F59" s="9">
        <v>14038.01</v>
      </c>
      <c r="G59" s="9">
        <v>2827.27</v>
      </c>
      <c r="H59" s="9">
        <v>11210.740000000002</v>
      </c>
      <c r="I59" s="10">
        <v>0.33042599485254681</v>
      </c>
      <c r="J59" s="9">
        <v>4638.5234200000004</v>
      </c>
      <c r="K59" s="10">
        <v>0.41375711326816961</v>
      </c>
      <c r="L59" s="9">
        <v>2109.4824107508962</v>
      </c>
      <c r="M59" s="9">
        <v>1818.6229162037616</v>
      </c>
    </row>
    <row r="60" spans="2:13" x14ac:dyDescent="0.35">
      <c r="B60" s="5" t="s">
        <v>13</v>
      </c>
      <c r="C60" s="5" t="s">
        <v>44</v>
      </c>
      <c r="D60" s="5" t="s">
        <v>33</v>
      </c>
      <c r="E60" s="6">
        <v>800</v>
      </c>
      <c r="F60" s="6">
        <v>12719.06</v>
      </c>
      <c r="G60" s="6">
        <v>2561.63</v>
      </c>
      <c r="H60" s="6">
        <v>10157.43</v>
      </c>
      <c r="I60" s="7">
        <v>0.40907822276174499</v>
      </c>
      <c r="J60" s="6">
        <v>5203.0904600000003</v>
      </c>
      <c r="K60" s="7">
        <v>0.51224477648381528</v>
      </c>
      <c r="L60" s="6">
        <v>1918.2334944855718</v>
      </c>
      <c r="M60" s="6">
        <v>1651.6683469381119</v>
      </c>
    </row>
    <row r="61" spans="2:13" x14ac:dyDescent="0.35">
      <c r="B61" s="8" t="s">
        <v>13</v>
      </c>
      <c r="C61" s="8" t="s">
        <v>44</v>
      </c>
      <c r="D61" s="8" t="s">
        <v>48</v>
      </c>
      <c r="E61" s="9">
        <v>300</v>
      </c>
      <c r="F61" s="9">
        <v>4430.1000000000004</v>
      </c>
      <c r="G61" s="9">
        <v>892.22</v>
      </c>
      <c r="H61" s="9">
        <v>3537.88</v>
      </c>
      <c r="I61" s="10">
        <v>0.32278450599309272</v>
      </c>
      <c r="J61" s="9">
        <v>1429.9676400000001</v>
      </c>
      <c r="K61" s="10">
        <v>0.40418771693782718</v>
      </c>
      <c r="L61" s="9">
        <v>663.0085643072656</v>
      </c>
      <c r="M61" s="9">
        <v>572.39839502976963</v>
      </c>
    </row>
    <row r="62" spans="2:13" x14ac:dyDescent="0.35">
      <c r="B62" s="5" t="s">
        <v>13</v>
      </c>
      <c r="C62" s="5" t="s">
        <v>44</v>
      </c>
      <c r="D62" s="5" t="s">
        <v>49</v>
      </c>
      <c r="E62" s="6">
        <v>50</v>
      </c>
      <c r="F62" s="6">
        <v>2217</v>
      </c>
      <c r="G62" s="6">
        <v>446.5</v>
      </c>
      <c r="H62" s="6">
        <v>1770.5</v>
      </c>
      <c r="I62" s="7">
        <v>0.29011271087054574</v>
      </c>
      <c r="J62" s="6">
        <v>643.17987999999991</v>
      </c>
      <c r="K62" s="7">
        <v>0.36327584298220839</v>
      </c>
      <c r="L62" s="6">
        <v>335.7734832824442</v>
      </c>
      <c r="M62" s="6">
        <v>289.55760896230271</v>
      </c>
    </row>
    <row r="63" spans="2:13" x14ac:dyDescent="0.35">
      <c r="B63" s="8" t="s">
        <v>13</v>
      </c>
      <c r="C63" s="8" t="s">
        <v>50</v>
      </c>
      <c r="D63" s="8" t="s">
        <v>39</v>
      </c>
      <c r="E63" s="9">
        <v>13000</v>
      </c>
      <c r="F63" s="9">
        <v>87100</v>
      </c>
      <c r="G63" s="9">
        <v>17542.07</v>
      </c>
      <c r="H63" s="9">
        <v>69557.929999999993</v>
      </c>
      <c r="I63" s="10">
        <v>0.25749344936854185</v>
      </c>
      <c r="J63" s="9">
        <v>22427.679439999996</v>
      </c>
      <c r="K63" s="10">
        <v>0.3224316686824924</v>
      </c>
      <c r="L63" s="9">
        <v>13010.020888252111</v>
      </c>
      <c r="M63" s="9">
        <v>11255.141009650291</v>
      </c>
    </row>
    <row r="64" spans="2:13" x14ac:dyDescent="0.35">
      <c r="B64" s="5" t="s">
        <v>13</v>
      </c>
      <c r="C64" s="5" t="s">
        <v>50</v>
      </c>
      <c r="D64" s="5" t="s">
        <v>51</v>
      </c>
      <c r="E64" s="6">
        <v>400</v>
      </c>
      <c r="F64" s="6">
        <v>38067.599999999999</v>
      </c>
      <c r="G64" s="6">
        <v>7666.88</v>
      </c>
      <c r="H64" s="6">
        <v>30400.719999999998</v>
      </c>
      <c r="I64" s="7">
        <v>0.1649179112946442</v>
      </c>
      <c r="J64" s="6">
        <v>6278.0290799999975</v>
      </c>
      <c r="K64" s="7">
        <v>0.20650922346575995</v>
      </c>
      <c r="L64" s="6">
        <v>5697.3498828303145</v>
      </c>
      <c r="M64" s="6">
        <v>4922.7600358471354</v>
      </c>
    </row>
    <row r="65" spans="2:13" x14ac:dyDescent="0.35">
      <c r="B65" s="8" t="s">
        <v>13</v>
      </c>
      <c r="C65" s="8" t="s">
        <v>50</v>
      </c>
      <c r="D65" s="8" t="s">
        <v>52</v>
      </c>
      <c r="E65" s="9">
        <v>2000</v>
      </c>
      <c r="F65" s="9">
        <v>25618</v>
      </c>
      <c r="G65" s="9">
        <v>5159.5</v>
      </c>
      <c r="H65" s="9">
        <v>20458.5</v>
      </c>
      <c r="I65" s="10">
        <v>0.16290149660395034</v>
      </c>
      <c r="J65" s="9">
        <v>4173.21054</v>
      </c>
      <c r="K65" s="10">
        <v>0.20398418945670505</v>
      </c>
      <c r="L65" s="9">
        <v>3831.2910991561712</v>
      </c>
      <c r="M65" s="9">
        <v>3318.7083503361746</v>
      </c>
    </row>
    <row r="66" spans="2:13" x14ac:dyDescent="0.35">
      <c r="B66" s="5" t="s">
        <v>13</v>
      </c>
      <c r="C66" s="5" t="s">
        <v>50</v>
      </c>
      <c r="D66" s="5" t="s">
        <v>25</v>
      </c>
      <c r="E66" s="6">
        <v>720</v>
      </c>
      <c r="F66" s="6">
        <v>11352.960000000001</v>
      </c>
      <c r="G66" s="6">
        <v>2286.5099999999998</v>
      </c>
      <c r="H66" s="6">
        <v>9066.4500000000007</v>
      </c>
      <c r="I66" s="7">
        <v>0.16714777379643722</v>
      </c>
      <c r="J66" s="6">
        <v>1897.6219900000001</v>
      </c>
      <c r="K66" s="7">
        <v>0.20930154470603157</v>
      </c>
      <c r="L66" s="6">
        <v>1694.7711485364882</v>
      </c>
      <c r="M66" s="6">
        <v>1466.0731585474432</v>
      </c>
    </row>
    <row r="67" spans="2:13" x14ac:dyDescent="0.35">
      <c r="B67" s="8" t="s">
        <v>13</v>
      </c>
      <c r="C67" s="8" t="s">
        <v>50</v>
      </c>
      <c r="D67" s="8" t="s">
        <v>53</v>
      </c>
      <c r="E67" s="9">
        <v>200</v>
      </c>
      <c r="F67" s="9">
        <v>4570</v>
      </c>
      <c r="G67" s="9">
        <v>920.41</v>
      </c>
      <c r="H67" s="9">
        <v>3649.59</v>
      </c>
      <c r="I67" s="10">
        <v>0.30612494529540479</v>
      </c>
      <c r="J67" s="9">
        <v>1398.991</v>
      </c>
      <c r="K67" s="10">
        <v>0.38332826427078109</v>
      </c>
      <c r="L67" s="9">
        <v>690.09927200529455</v>
      </c>
      <c r="M67" s="9">
        <v>595.17123287671234</v>
      </c>
    </row>
    <row r="68" spans="2:13" x14ac:dyDescent="0.35">
      <c r="B68" s="5" t="s">
        <v>13</v>
      </c>
      <c r="C68" s="5" t="s">
        <v>54</v>
      </c>
      <c r="D68" s="5" t="s">
        <v>42</v>
      </c>
      <c r="E68" s="6">
        <v>18500</v>
      </c>
      <c r="F68" s="6">
        <v>128740.29000000001</v>
      </c>
      <c r="G68" s="6">
        <v>20086.710000000003</v>
      </c>
      <c r="H68" s="6">
        <v>108653.58</v>
      </c>
      <c r="I68" s="7">
        <v>0.34443234134395689</v>
      </c>
      <c r="J68" s="6">
        <v>44342.319510000001</v>
      </c>
      <c r="K68" s="7">
        <v>0.40810730313718152</v>
      </c>
      <c r="L68" s="6">
        <v>20180.888701876214</v>
      </c>
      <c r="M68" s="6">
        <v>17456.489437978304</v>
      </c>
    </row>
    <row r="69" spans="2:13" x14ac:dyDescent="0.35">
      <c r="B69" s="8" t="s">
        <v>13</v>
      </c>
      <c r="C69" s="8" t="s">
        <v>54</v>
      </c>
      <c r="D69" s="8" t="s">
        <v>29</v>
      </c>
      <c r="E69" s="9">
        <v>7000</v>
      </c>
      <c r="F69" s="9">
        <v>31373.79</v>
      </c>
      <c r="G69" s="9">
        <v>4895.1000000000004</v>
      </c>
      <c r="H69" s="9">
        <v>26478.690000000002</v>
      </c>
      <c r="I69" s="10">
        <v>0.58502919124530384</v>
      </c>
      <c r="J69" s="9">
        <v>18354.582990000003</v>
      </c>
      <c r="K69" s="10">
        <v>0.6931831971294653</v>
      </c>
      <c r="L69" s="9">
        <v>5006.8431502316353</v>
      </c>
      <c r="M69" s="9">
        <v>4318.1164383561645</v>
      </c>
    </row>
    <row r="70" spans="2:13" x14ac:dyDescent="0.35">
      <c r="B70" s="5" t="s">
        <v>13</v>
      </c>
      <c r="C70" s="5" t="s">
        <v>55</v>
      </c>
      <c r="D70" s="5" t="s">
        <v>23</v>
      </c>
      <c r="E70" s="6">
        <v>4000</v>
      </c>
      <c r="F70" s="6">
        <v>44080.04</v>
      </c>
      <c r="G70" s="6">
        <v>8877.77</v>
      </c>
      <c r="H70" s="6">
        <v>35202.270000000004</v>
      </c>
      <c r="I70" s="7">
        <v>0.24670566043043515</v>
      </c>
      <c r="J70" s="6">
        <v>10874.79538</v>
      </c>
      <c r="K70" s="7">
        <v>0.30892312853688125</v>
      </c>
      <c r="L70" s="6">
        <v>6600.233853479871</v>
      </c>
      <c r="M70" s="6">
        <v>5704.0421295603364</v>
      </c>
    </row>
    <row r="71" spans="2:13" x14ac:dyDescent="0.35">
      <c r="B71" s="8" t="s">
        <v>13</v>
      </c>
      <c r="C71" s="8" t="s">
        <v>55</v>
      </c>
      <c r="D71" s="8" t="s">
        <v>25</v>
      </c>
      <c r="E71" s="9">
        <v>2000</v>
      </c>
      <c r="F71" s="9">
        <v>34260.660000000003</v>
      </c>
      <c r="G71" s="9">
        <v>6900.14</v>
      </c>
      <c r="H71" s="9">
        <v>27360.519999999997</v>
      </c>
      <c r="I71" s="10">
        <v>0.21737327652181826</v>
      </c>
      <c r="J71" s="9">
        <v>7447.3519199999992</v>
      </c>
      <c r="K71" s="10">
        <v>0.27219336182207066</v>
      </c>
      <c r="L71" s="9">
        <v>5132.4471193158224</v>
      </c>
      <c r="M71" s="9">
        <v>4440.0615854878452</v>
      </c>
    </row>
    <row r="72" spans="2:13" x14ac:dyDescent="0.35">
      <c r="B72" s="5" t="s">
        <v>13</v>
      </c>
      <c r="C72" s="5" t="s">
        <v>55</v>
      </c>
      <c r="D72" s="5" t="s">
        <v>56</v>
      </c>
      <c r="E72" s="6">
        <v>2000</v>
      </c>
      <c r="F72" s="6">
        <v>34047.19</v>
      </c>
      <c r="G72" s="6">
        <v>6857.16</v>
      </c>
      <c r="H72" s="6">
        <v>27190.03</v>
      </c>
      <c r="I72" s="7">
        <v>0.2359306961896121</v>
      </c>
      <c r="J72" s="6">
        <v>8032.7772399999994</v>
      </c>
      <c r="K72" s="7">
        <v>0.2954309811353647</v>
      </c>
      <c r="L72" s="6">
        <v>5100.465628862642</v>
      </c>
      <c r="M72" s="6">
        <v>4412.3944961649331</v>
      </c>
    </row>
    <row r="73" spans="2:13" x14ac:dyDescent="0.35">
      <c r="B73" s="8" t="s">
        <v>13</v>
      </c>
      <c r="C73" s="8" t="s">
        <v>55</v>
      </c>
      <c r="D73" s="8" t="s">
        <v>32</v>
      </c>
      <c r="E73" s="9">
        <v>3000</v>
      </c>
      <c r="F73" s="9">
        <v>31488.29</v>
      </c>
      <c r="G73" s="9">
        <v>6341.78</v>
      </c>
      <c r="H73" s="9">
        <v>25146.51</v>
      </c>
      <c r="I73" s="10">
        <v>0.27396041226754453</v>
      </c>
      <c r="J73" s="9">
        <v>8626.5449100000005</v>
      </c>
      <c r="K73" s="10">
        <v>0.34305137810376074</v>
      </c>
      <c r="L73" s="9">
        <v>4715.6003599769683</v>
      </c>
      <c r="M73" s="9">
        <v>4076.6907178557922</v>
      </c>
    </row>
    <row r="74" spans="2:13" x14ac:dyDescent="0.35">
      <c r="B74" s="5" t="s">
        <v>13</v>
      </c>
      <c r="C74" s="5" t="s">
        <v>55</v>
      </c>
      <c r="D74" s="5" t="s">
        <v>49</v>
      </c>
      <c r="E74" s="6">
        <v>100</v>
      </c>
      <c r="F74" s="6">
        <v>3956.55</v>
      </c>
      <c r="G74" s="6">
        <v>796.85</v>
      </c>
      <c r="H74" s="6">
        <v>3159.7000000000003</v>
      </c>
      <c r="I74" s="7">
        <v>0.22874973398541659</v>
      </c>
      <c r="J74" s="6">
        <v>905.0597600000001</v>
      </c>
      <c r="K74" s="7">
        <v>0.28643850998512516</v>
      </c>
      <c r="L74" s="6">
        <v>592.13657914956616</v>
      </c>
      <c r="M74" s="6">
        <v>511.21214082319443</v>
      </c>
    </row>
    <row r="75" spans="2:13" x14ac:dyDescent="0.35">
      <c r="B75" s="8" t="s">
        <v>13</v>
      </c>
      <c r="C75" s="8" t="s">
        <v>55</v>
      </c>
      <c r="D75" s="8" t="s">
        <v>28</v>
      </c>
      <c r="E75" s="9">
        <v>120</v>
      </c>
      <c r="F75" s="9">
        <v>3857.53</v>
      </c>
      <c r="G75" s="9">
        <v>776.91</v>
      </c>
      <c r="H75" s="9">
        <v>3080.6200000000003</v>
      </c>
      <c r="I75" s="10">
        <v>0.3082047761132124</v>
      </c>
      <c r="J75" s="9">
        <v>1188.9091700000004</v>
      </c>
      <c r="K75" s="10">
        <v>0.38593178321247029</v>
      </c>
      <c r="L75" s="9">
        <v>572.62723521320493</v>
      </c>
      <c r="M75" s="9">
        <v>498.80505181347155</v>
      </c>
    </row>
    <row r="76" spans="2:13" x14ac:dyDescent="0.35">
      <c r="B76" s="5" t="s">
        <v>13</v>
      </c>
      <c r="C76" s="5" t="s">
        <v>57</v>
      </c>
      <c r="D76" s="5" t="s">
        <v>58</v>
      </c>
      <c r="E76" s="6">
        <v>3150</v>
      </c>
      <c r="F76" s="6">
        <v>77045.210000000006</v>
      </c>
      <c r="G76" s="6">
        <v>15517.01</v>
      </c>
      <c r="H76" s="6">
        <v>61528.2</v>
      </c>
      <c r="I76" s="7">
        <v>0.27891663842567238</v>
      </c>
      <c r="J76" s="6">
        <v>21489.190979999999</v>
      </c>
      <c r="K76" s="7">
        <v>0.34925759212848745</v>
      </c>
      <c r="L76" s="6">
        <v>11464.804838817598</v>
      </c>
      <c r="M76" s="6">
        <v>9933.239795683603</v>
      </c>
    </row>
    <row r="77" spans="2:13" x14ac:dyDescent="0.35">
      <c r="B77" s="8" t="s">
        <v>13</v>
      </c>
      <c r="C77" s="8" t="s">
        <v>57</v>
      </c>
      <c r="D77" s="8" t="s">
        <v>59</v>
      </c>
      <c r="E77" s="9">
        <v>950</v>
      </c>
      <c r="F77" s="9">
        <v>30069.75</v>
      </c>
      <c r="G77" s="9">
        <v>6056.08</v>
      </c>
      <c r="H77" s="9">
        <v>24013.67</v>
      </c>
      <c r="I77" s="10">
        <v>0.18463306878174901</v>
      </c>
      <c r="J77" s="9">
        <v>5551.8702199999971</v>
      </c>
      <c r="K77" s="10">
        <v>0.23119624030812438</v>
      </c>
      <c r="L77" s="9">
        <v>4500.2286313974619</v>
      </c>
      <c r="M77" s="9">
        <v>3885.2041806885836</v>
      </c>
    </row>
    <row r="78" spans="2:13" x14ac:dyDescent="0.35">
      <c r="B78" s="5" t="s">
        <v>13</v>
      </c>
      <c r="C78" s="5" t="s">
        <v>57</v>
      </c>
      <c r="D78" s="5" t="s">
        <v>17</v>
      </c>
      <c r="E78" s="6">
        <v>1150</v>
      </c>
      <c r="F78" s="6">
        <v>14758.69</v>
      </c>
      <c r="G78" s="6">
        <v>2972.42</v>
      </c>
      <c r="H78" s="6">
        <v>11786.27</v>
      </c>
      <c r="I78" s="7">
        <v>0.36324056538893362</v>
      </c>
      <c r="J78" s="6">
        <v>5360.9549000000006</v>
      </c>
      <c r="K78" s="7">
        <v>0.45484745385944836</v>
      </c>
      <c r="L78" s="6">
        <v>2190.6080846197237</v>
      </c>
      <c r="M78" s="6">
        <v>1906.4011879579953</v>
      </c>
    </row>
    <row r="79" spans="2:13" x14ac:dyDescent="0.35">
      <c r="B79" s="8" t="s">
        <v>13</v>
      </c>
      <c r="C79" s="8" t="s">
        <v>57</v>
      </c>
      <c r="D79" s="8" t="s">
        <v>51</v>
      </c>
      <c r="E79" s="9">
        <v>70</v>
      </c>
      <c r="F79" s="9">
        <v>8088.2800000000007</v>
      </c>
      <c r="G79" s="9">
        <v>1629</v>
      </c>
      <c r="H79" s="9">
        <v>6459.2800000000007</v>
      </c>
      <c r="I79" s="10">
        <v>0.27679790140796318</v>
      </c>
      <c r="J79" s="9">
        <v>2238.8189300000004</v>
      </c>
      <c r="K79" s="10">
        <v>0.34660502873385274</v>
      </c>
      <c r="L79" s="9">
        <v>1205.2266159122901</v>
      </c>
      <c r="M79" s="9">
        <v>1044.8464146049796</v>
      </c>
    </row>
    <row r="80" spans="2:13" x14ac:dyDescent="0.35">
      <c r="B80" s="5" t="s">
        <v>13</v>
      </c>
      <c r="C80" s="5" t="s">
        <v>57</v>
      </c>
      <c r="D80" s="5" t="s">
        <v>47</v>
      </c>
      <c r="E80" s="6">
        <v>290</v>
      </c>
      <c r="F80" s="6">
        <v>4903.83</v>
      </c>
      <c r="G80" s="6">
        <v>987.64</v>
      </c>
      <c r="H80" s="6">
        <v>3916.1900000000005</v>
      </c>
      <c r="I80" s="7">
        <v>0.26656715669181041</v>
      </c>
      <c r="J80" s="6">
        <v>1307.2000200000007</v>
      </c>
      <c r="K80" s="7">
        <v>0.33379382001384011</v>
      </c>
      <c r="L80" s="6">
        <v>735.29998547876562</v>
      </c>
      <c r="M80" s="6">
        <v>637.27733797221174</v>
      </c>
    </row>
    <row r="81" spans="2:13" x14ac:dyDescent="0.35">
      <c r="B81" s="8" t="s">
        <v>13</v>
      </c>
      <c r="C81" s="8" t="s">
        <v>57</v>
      </c>
      <c r="D81" s="8" t="s">
        <v>18</v>
      </c>
      <c r="E81" s="9">
        <v>500</v>
      </c>
      <c r="F81" s="9">
        <v>4143.1900000000005</v>
      </c>
      <c r="G81" s="9">
        <v>834.45</v>
      </c>
      <c r="H81" s="9">
        <v>3308.7400000000002</v>
      </c>
      <c r="I81" s="10">
        <v>0.41169664437305559</v>
      </c>
      <c r="J81" s="9">
        <v>1705.7374200000004</v>
      </c>
      <c r="K81" s="10">
        <v>0.51552476773635891</v>
      </c>
      <c r="L81" s="9">
        <v>617.48949844597155</v>
      </c>
      <c r="M81" s="9">
        <v>535.19217930986918</v>
      </c>
    </row>
    <row r="82" spans="2:13" x14ac:dyDescent="0.35">
      <c r="B82" s="5" t="s">
        <v>13</v>
      </c>
      <c r="C82" s="5" t="s">
        <v>60</v>
      </c>
      <c r="D82" s="5" t="s">
        <v>23</v>
      </c>
      <c r="E82" s="6">
        <v>8000</v>
      </c>
      <c r="F82" s="6">
        <v>100396.96</v>
      </c>
      <c r="G82" s="6">
        <v>20219.95</v>
      </c>
      <c r="H82" s="6">
        <v>80177.010000000009</v>
      </c>
      <c r="I82" s="7">
        <v>0.31300216889037286</v>
      </c>
      <c r="J82" s="6">
        <v>31424.466230000013</v>
      </c>
      <c r="K82" s="7">
        <v>0.39193861469765473</v>
      </c>
      <c r="L82" s="6">
        <v>15029.619840287933</v>
      </c>
      <c r="M82" s="6">
        <v>13014.903253035518</v>
      </c>
    </row>
    <row r="83" spans="2:13" x14ac:dyDescent="0.35">
      <c r="B83" s="8" t="s">
        <v>13</v>
      </c>
      <c r="C83" s="8" t="s">
        <v>60</v>
      </c>
      <c r="D83" s="8" t="s">
        <v>25</v>
      </c>
      <c r="E83" s="9">
        <v>2000</v>
      </c>
      <c r="F83" s="9">
        <v>35688.400000000001</v>
      </c>
      <c r="G83" s="9">
        <v>7187.65</v>
      </c>
      <c r="H83" s="9">
        <v>28500.75</v>
      </c>
      <c r="I83" s="10">
        <v>0.24062669999215433</v>
      </c>
      <c r="J83" s="9">
        <v>8587.5819200000005</v>
      </c>
      <c r="K83" s="10">
        <v>0.30131073462979047</v>
      </c>
      <c r="L83" s="9">
        <v>5342.621752333821</v>
      </c>
      <c r="M83" s="9">
        <v>4626.444711382378</v>
      </c>
    </row>
    <row r="84" spans="2:13" x14ac:dyDescent="0.35">
      <c r="B84" s="5" t="s">
        <v>13</v>
      </c>
      <c r="C84" s="5" t="s">
        <v>61</v>
      </c>
      <c r="D84" s="5" t="s">
        <v>62</v>
      </c>
      <c r="E84" s="6">
        <v>1040</v>
      </c>
      <c r="F84" s="6">
        <v>33630.239999999998</v>
      </c>
      <c r="G84" s="6">
        <v>6773.17</v>
      </c>
      <c r="H84" s="6">
        <v>26857.07</v>
      </c>
      <c r="I84" s="7">
        <v>0.22460853238038145</v>
      </c>
      <c r="J84" s="6">
        <v>7553.6388499999994</v>
      </c>
      <c r="K84" s="7">
        <v>0.28125327334664574</v>
      </c>
      <c r="L84" s="6">
        <v>5034.5049300791061</v>
      </c>
      <c r="M84" s="6">
        <v>4359.6308681254459</v>
      </c>
    </row>
    <row r="85" spans="2:13" x14ac:dyDescent="0.35">
      <c r="B85" s="8" t="s">
        <v>13</v>
      </c>
      <c r="C85" s="8" t="s">
        <v>61</v>
      </c>
      <c r="D85" s="8" t="s">
        <v>47</v>
      </c>
      <c r="E85" s="9">
        <v>1100</v>
      </c>
      <c r="F85" s="9">
        <v>22861.74</v>
      </c>
      <c r="G85" s="9">
        <v>4604.38</v>
      </c>
      <c r="H85" s="9">
        <v>18257.36</v>
      </c>
      <c r="I85" s="10">
        <v>0.36572855521933151</v>
      </c>
      <c r="J85" s="9">
        <v>8361.1911400000008</v>
      </c>
      <c r="K85" s="10">
        <v>0.45796276898741112</v>
      </c>
      <c r="L85" s="9">
        <v>3412.2717503037097</v>
      </c>
      <c r="M85" s="9">
        <v>2960.4929463272251</v>
      </c>
    </row>
    <row r="86" spans="2:13" x14ac:dyDescent="0.35">
      <c r="B86" s="5" t="s">
        <v>13</v>
      </c>
      <c r="C86" s="5" t="s">
        <v>61</v>
      </c>
      <c r="D86" s="5" t="s">
        <v>63</v>
      </c>
      <c r="E86" s="6">
        <v>390</v>
      </c>
      <c r="F86" s="6">
        <v>17938.46</v>
      </c>
      <c r="G86" s="6">
        <v>3612.83</v>
      </c>
      <c r="H86" s="6">
        <v>14325.63</v>
      </c>
      <c r="I86" s="7">
        <v>0.16017399598404761</v>
      </c>
      <c r="J86" s="6">
        <v>2873.2748199999987</v>
      </c>
      <c r="K86" s="7">
        <v>0.20056882803758011</v>
      </c>
      <c r="L86" s="6">
        <v>2685.8206156961264</v>
      </c>
      <c r="M86" s="6">
        <v>2313.7575708632799</v>
      </c>
    </row>
    <row r="87" spans="2:13" x14ac:dyDescent="0.35">
      <c r="B87" s="8" t="s">
        <v>13</v>
      </c>
      <c r="C87" s="8" t="s">
        <v>61</v>
      </c>
      <c r="D87" s="8" t="s">
        <v>31</v>
      </c>
      <c r="E87" s="9">
        <v>1000</v>
      </c>
      <c r="F87" s="9">
        <v>14300.75</v>
      </c>
      <c r="G87" s="9">
        <v>2880.19</v>
      </c>
      <c r="H87" s="9">
        <v>11420.56</v>
      </c>
      <c r="I87" s="10">
        <v>0.3084609821163225</v>
      </c>
      <c r="J87" s="9">
        <v>4411.2233899999992</v>
      </c>
      <c r="K87" s="10">
        <v>0.38625280984470106</v>
      </c>
      <c r="L87" s="9">
        <v>2140.8465489446257</v>
      </c>
      <c r="M87" s="9">
        <v>1853.8666320368807</v>
      </c>
    </row>
    <row r="88" spans="2:13" x14ac:dyDescent="0.35">
      <c r="B88" s="5" t="s">
        <v>13</v>
      </c>
      <c r="C88" s="5" t="s">
        <v>61</v>
      </c>
      <c r="D88" s="5" t="s">
        <v>18</v>
      </c>
      <c r="E88" s="6">
        <v>1300</v>
      </c>
      <c r="F88" s="6">
        <v>11671.630000000001</v>
      </c>
      <c r="G88" s="6">
        <v>2350.67</v>
      </c>
      <c r="H88" s="6">
        <v>9320.9600000000009</v>
      </c>
      <c r="I88" s="7">
        <v>0.43942974203260388</v>
      </c>
      <c r="J88" s="6">
        <v>5128.8613600000008</v>
      </c>
      <c r="K88" s="7">
        <v>0.55025033472946994</v>
      </c>
      <c r="L88" s="6">
        <v>1743.3250529392808</v>
      </c>
      <c r="M88" s="6">
        <v>1510.0521200800445</v>
      </c>
    </row>
    <row r="89" spans="2:13" x14ac:dyDescent="0.35">
      <c r="B89" s="8" t="s">
        <v>13</v>
      </c>
      <c r="C89" s="8" t="s">
        <v>61</v>
      </c>
      <c r="D89" s="8" t="s">
        <v>59</v>
      </c>
      <c r="E89" s="9">
        <v>240</v>
      </c>
      <c r="F89" s="9">
        <v>7963.1200000000008</v>
      </c>
      <c r="G89" s="9">
        <v>1603.77</v>
      </c>
      <c r="H89" s="9">
        <v>6359.35</v>
      </c>
      <c r="I89" s="10">
        <v>0.21277940053647315</v>
      </c>
      <c r="J89" s="9">
        <v>1694.3879000000002</v>
      </c>
      <c r="K89" s="10">
        <v>0.26644042237021082</v>
      </c>
      <c r="L89" s="9">
        <v>1190.3157739313615</v>
      </c>
      <c r="M89" s="9">
        <v>1031.7401099983535</v>
      </c>
    </row>
    <row r="90" spans="2:13" x14ac:dyDescent="0.35">
      <c r="B90" s="5" t="s">
        <v>13</v>
      </c>
      <c r="C90" s="5" t="s">
        <v>61</v>
      </c>
      <c r="D90" s="5" t="s">
        <v>43</v>
      </c>
      <c r="E90" s="6">
        <v>360</v>
      </c>
      <c r="F90" s="6">
        <v>6934.8</v>
      </c>
      <c r="G90" s="6">
        <v>1396.68</v>
      </c>
      <c r="H90" s="6">
        <v>5538.12</v>
      </c>
      <c r="I90" s="7">
        <v>0.31839426227144252</v>
      </c>
      <c r="J90" s="6">
        <v>2208.0005299999998</v>
      </c>
      <c r="K90" s="7">
        <v>0.39869134832759129</v>
      </c>
      <c r="L90" s="6">
        <v>1038.1509391519514</v>
      </c>
      <c r="M90" s="6">
        <v>898.98707876111939</v>
      </c>
    </row>
    <row r="91" spans="2:13" x14ac:dyDescent="0.35">
      <c r="B91" s="8" t="s">
        <v>13</v>
      </c>
      <c r="C91" s="8" t="s">
        <v>64</v>
      </c>
      <c r="D91" s="8" t="s">
        <v>65</v>
      </c>
      <c r="E91" s="9">
        <v>9000</v>
      </c>
      <c r="F91" s="9">
        <v>91630.920000000013</v>
      </c>
      <c r="G91" s="9">
        <v>18454.579999999998</v>
      </c>
      <c r="H91" s="9">
        <v>73176.340000000011</v>
      </c>
      <c r="I91" s="10">
        <v>0.12947081192680379</v>
      </c>
      <c r="J91" s="9">
        <v>11863.529610000005</v>
      </c>
      <c r="K91" s="10">
        <v>0.16212247852242956</v>
      </c>
      <c r="L91" s="9">
        <v>13670.880266424883</v>
      </c>
      <c r="M91" s="9">
        <v>11861.837305832732</v>
      </c>
    </row>
    <row r="92" spans="2:13" x14ac:dyDescent="0.35">
      <c r="B92" s="5" t="s">
        <v>13</v>
      </c>
      <c r="C92" s="5" t="s">
        <v>66</v>
      </c>
      <c r="D92" s="5" t="s">
        <v>32</v>
      </c>
      <c r="E92" s="6">
        <v>5000</v>
      </c>
      <c r="F92" s="6">
        <v>61381</v>
      </c>
      <c r="G92" s="6">
        <v>12362.21</v>
      </c>
      <c r="H92" s="6">
        <v>49018.79</v>
      </c>
      <c r="I92" s="7">
        <v>0.35020094719864453</v>
      </c>
      <c r="J92" s="6">
        <v>21495.68434</v>
      </c>
      <c r="K92" s="7">
        <v>0.43851927679161395</v>
      </c>
      <c r="L92" s="6">
        <v>9161.534436034015</v>
      </c>
      <c r="M92" s="6">
        <v>7948.5633209015723</v>
      </c>
    </row>
    <row r="93" spans="2:13" x14ac:dyDescent="0.35">
      <c r="B93" s="8" t="s">
        <v>13</v>
      </c>
      <c r="C93" s="8" t="s">
        <v>66</v>
      </c>
      <c r="D93" s="8" t="s">
        <v>47</v>
      </c>
      <c r="E93" s="9">
        <v>290</v>
      </c>
      <c r="F93" s="9">
        <v>5219.57</v>
      </c>
      <c r="G93" s="9">
        <v>1051.23</v>
      </c>
      <c r="H93" s="9">
        <v>4168.34</v>
      </c>
      <c r="I93" s="10">
        <v>0.29875066911642151</v>
      </c>
      <c r="J93" s="9">
        <v>1559.3500300000001</v>
      </c>
      <c r="K93" s="10">
        <v>0.37409377114150955</v>
      </c>
      <c r="L93" s="9">
        <v>783.80248585020968</v>
      </c>
      <c r="M93" s="9">
        <v>678.84956761070305</v>
      </c>
    </row>
    <row r="94" spans="2:13" x14ac:dyDescent="0.35">
      <c r="B94" s="5" t="s">
        <v>13</v>
      </c>
      <c r="C94" s="5" t="s">
        <v>66</v>
      </c>
      <c r="D94" s="5" t="s">
        <v>33</v>
      </c>
      <c r="E94" s="6">
        <v>300</v>
      </c>
      <c r="F94" s="6">
        <v>4409.58</v>
      </c>
      <c r="G94" s="6">
        <v>888.1</v>
      </c>
      <c r="H94" s="6">
        <v>3521.48</v>
      </c>
      <c r="I94" s="7">
        <v>0.40115841418003528</v>
      </c>
      <c r="J94" s="6">
        <v>1768.94012</v>
      </c>
      <c r="K94" s="7">
        <v>0.50232860047480032</v>
      </c>
      <c r="L94" s="6">
        <v>655.84236599992539</v>
      </c>
      <c r="M94" s="6">
        <v>565.81776113887236</v>
      </c>
    </row>
    <row r="95" spans="2:13" x14ac:dyDescent="0.35">
      <c r="B95" s="8" t="s">
        <v>13</v>
      </c>
      <c r="C95" s="8" t="s">
        <v>66</v>
      </c>
      <c r="D95" s="8" t="s">
        <v>43</v>
      </c>
      <c r="E95" s="9">
        <v>120</v>
      </c>
      <c r="F95" s="9">
        <v>2170.16</v>
      </c>
      <c r="G95" s="9">
        <v>437.07</v>
      </c>
      <c r="H95" s="9">
        <v>1733.09</v>
      </c>
      <c r="I95" s="10">
        <v>0.31276417407011464</v>
      </c>
      <c r="J95" s="9">
        <v>678.74829999999997</v>
      </c>
      <c r="K95" s="10">
        <v>0.39164053799860366</v>
      </c>
      <c r="L95" s="9">
        <v>321.86049102997436</v>
      </c>
      <c r="M95" s="9">
        <v>280.07272139625076</v>
      </c>
    </row>
    <row r="96" spans="2:13" x14ac:dyDescent="0.35">
      <c r="B96" s="5" t="s">
        <v>13</v>
      </c>
      <c r="C96" s="5" t="s">
        <v>67</v>
      </c>
      <c r="D96" s="5" t="s">
        <v>17</v>
      </c>
      <c r="E96" s="6">
        <v>5000</v>
      </c>
      <c r="F96" s="6">
        <v>52311.4</v>
      </c>
      <c r="G96" s="6">
        <v>3661.8</v>
      </c>
      <c r="H96" s="6">
        <v>48649.599999999999</v>
      </c>
      <c r="I96" s="7">
        <v>0.39368252331231812</v>
      </c>
      <c r="J96" s="6">
        <v>20594.08395</v>
      </c>
      <c r="K96" s="7">
        <v>0.42331455859863187</v>
      </c>
      <c r="L96" s="6">
        <v>9117.0705196679228</v>
      </c>
      <c r="M96" s="6">
        <v>7871.0846492363435</v>
      </c>
    </row>
    <row r="97" spans="2:13" x14ac:dyDescent="0.35">
      <c r="B97" s="8" t="s">
        <v>13</v>
      </c>
      <c r="C97" s="8" t="s">
        <v>67</v>
      </c>
      <c r="D97" s="8" t="s">
        <v>36</v>
      </c>
      <c r="E97" s="9">
        <v>2000</v>
      </c>
      <c r="F97" s="9">
        <v>9485.06</v>
      </c>
      <c r="G97" s="9">
        <v>663.95</v>
      </c>
      <c r="H97" s="9">
        <v>8821.1099999999988</v>
      </c>
      <c r="I97" s="10">
        <v>0.69529258433789554</v>
      </c>
      <c r="J97" s="9">
        <v>6594.8918799999992</v>
      </c>
      <c r="K97" s="10">
        <v>0.74762607880414145</v>
      </c>
      <c r="L97" s="9">
        <v>1653.1005790746049</v>
      </c>
      <c r="M97" s="9">
        <v>1427.1793295366292</v>
      </c>
    </row>
    <row r="98" spans="2:13" x14ac:dyDescent="0.35">
      <c r="B98" s="5" t="s">
        <v>13</v>
      </c>
      <c r="C98" s="5" t="s">
        <v>68</v>
      </c>
      <c r="D98" s="5" t="s">
        <v>42</v>
      </c>
      <c r="E98" s="6">
        <v>1600</v>
      </c>
      <c r="F98" s="6">
        <v>18696.050000000003</v>
      </c>
      <c r="G98" s="6">
        <v>3765.42</v>
      </c>
      <c r="H98" s="6">
        <v>14930.630000000001</v>
      </c>
      <c r="I98" s="7">
        <v>0.49676381267700914</v>
      </c>
      <c r="J98" s="6">
        <v>9287.5210799999986</v>
      </c>
      <c r="K98" s="7">
        <v>0.62204482195325972</v>
      </c>
      <c r="L98" s="6">
        <v>2795.2612132729791</v>
      </c>
      <c r="M98" s="6">
        <v>2418.5588581227148</v>
      </c>
    </row>
    <row r="99" spans="2:13" x14ac:dyDescent="0.35">
      <c r="B99" s="8" t="s">
        <v>13</v>
      </c>
      <c r="C99" s="8" t="s">
        <v>68</v>
      </c>
      <c r="D99" s="8" t="s">
        <v>51</v>
      </c>
      <c r="E99" s="9">
        <v>180</v>
      </c>
      <c r="F99" s="9">
        <v>18484.750000000004</v>
      </c>
      <c r="G99" s="9">
        <v>3722.87</v>
      </c>
      <c r="H99" s="9">
        <v>14761.880000000001</v>
      </c>
      <c r="I99" s="10">
        <v>0.21097514491675573</v>
      </c>
      <c r="J99" s="9">
        <v>3899.8228100000015</v>
      </c>
      <c r="K99" s="10">
        <v>0.26418198833752893</v>
      </c>
      <c r="L99" s="9">
        <v>2778.3661972118011</v>
      </c>
      <c r="M99" s="9">
        <v>2397.4145300771061</v>
      </c>
    </row>
    <row r="100" spans="2:13" x14ac:dyDescent="0.35">
      <c r="B100" s="5" t="s">
        <v>13</v>
      </c>
      <c r="C100" s="5" t="s">
        <v>68</v>
      </c>
      <c r="D100" s="5" t="s">
        <v>56</v>
      </c>
      <c r="E100" s="6">
        <v>600</v>
      </c>
      <c r="F100" s="6">
        <v>9405.7900000000009</v>
      </c>
      <c r="G100" s="6">
        <v>1894.3400000000001</v>
      </c>
      <c r="H100" s="6">
        <v>7511.45</v>
      </c>
      <c r="I100" s="7">
        <v>0.18687121549598704</v>
      </c>
      <c r="J100" s="6">
        <v>1757.6714100000002</v>
      </c>
      <c r="K100" s="7">
        <v>0.23399894960360518</v>
      </c>
      <c r="L100" s="6">
        <v>1411.1605140478446</v>
      </c>
      <c r="M100" s="6">
        <v>1220.1134276371267</v>
      </c>
    </row>
    <row r="101" spans="2:13" x14ac:dyDescent="0.35">
      <c r="B101" s="8" t="s">
        <v>13</v>
      </c>
      <c r="C101" s="8" t="s">
        <v>68</v>
      </c>
      <c r="D101" s="8" t="s">
        <v>69</v>
      </c>
      <c r="E101" s="9">
        <v>700</v>
      </c>
      <c r="F101" s="9">
        <v>4321.1000000000004</v>
      </c>
      <c r="G101" s="9">
        <v>870.27</v>
      </c>
      <c r="H101" s="9">
        <v>3450.8300000000004</v>
      </c>
      <c r="I101" s="10">
        <v>0.24687066950545006</v>
      </c>
      <c r="J101" s="9">
        <v>1066.7528500000003</v>
      </c>
      <c r="K101" s="10">
        <v>0.30912935438720546</v>
      </c>
      <c r="L101" s="9">
        <v>648.49042182414473</v>
      </c>
      <c r="M101" s="9">
        <v>561.19344531808315</v>
      </c>
    </row>
    <row r="102" spans="2:13" x14ac:dyDescent="0.35">
      <c r="B102" s="5" t="s">
        <v>13</v>
      </c>
      <c r="C102" s="5" t="s">
        <v>68</v>
      </c>
      <c r="D102" s="5" t="s">
        <v>70</v>
      </c>
      <c r="E102" s="6">
        <v>120</v>
      </c>
      <c r="F102" s="6">
        <v>1723.77</v>
      </c>
      <c r="G102" s="6">
        <v>347.17</v>
      </c>
      <c r="H102" s="6">
        <v>1376.6</v>
      </c>
      <c r="I102" s="7">
        <v>0.36318623134176825</v>
      </c>
      <c r="J102" s="6">
        <v>626.04952999999989</v>
      </c>
      <c r="K102" s="7">
        <v>0.45477955106784829</v>
      </c>
      <c r="L102" s="6">
        <v>258.05121283695121</v>
      </c>
      <c r="M102" s="6">
        <v>223.45951561586909</v>
      </c>
    </row>
    <row r="103" spans="2:13" x14ac:dyDescent="0.35">
      <c r="B103" s="8" t="s">
        <v>13</v>
      </c>
      <c r="C103" s="8" t="s">
        <v>68</v>
      </c>
      <c r="D103" s="8" t="s">
        <v>27</v>
      </c>
      <c r="E103" s="9">
        <v>120</v>
      </c>
      <c r="F103" s="9">
        <v>1669.56</v>
      </c>
      <c r="G103" s="9">
        <v>336.25</v>
      </c>
      <c r="H103" s="9">
        <v>1333.31</v>
      </c>
      <c r="I103" s="10">
        <v>0.47364424758619034</v>
      </c>
      <c r="J103" s="9">
        <v>790.77748999999994</v>
      </c>
      <c r="K103" s="10">
        <v>0.59309349663619115</v>
      </c>
      <c r="L103" s="9">
        <v>249.19353331464347</v>
      </c>
      <c r="M103" s="9">
        <v>216.20074590562669</v>
      </c>
    </row>
    <row r="104" spans="2:13" x14ac:dyDescent="0.35">
      <c r="B104" s="5" t="s">
        <v>13</v>
      </c>
      <c r="C104" s="5" t="s">
        <v>71</v>
      </c>
      <c r="D104" s="5" t="s">
        <v>23</v>
      </c>
      <c r="E104" s="6">
        <v>1440</v>
      </c>
      <c r="F104" s="6">
        <v>18696.099999999999</v>
      </c>
      <c r="G104" s="6">
        <v>3765.3900000000003</v>
      </c>
      <c r="H104" s="6">
        <v>14930.71</v>
      </c>
      <c r="I104" s="7">
        <v>0.32987441017110519</v>
      </c>
      <c r="J104" s="6">
        <v>6167.364959999999</v>
      </c>
      <c r="K104" s="7">
        <v>0.41306575239891469</v>
      </c>
      <c r="L104" s="6">
        <v>2801.8678067769906</v>
      </c>
      <c r="M104" s="6">
        <v>2419.9491537246508</v>
      </c>
    </row>
    <row r="105" spans="2:13" x14ac:dyDescent="0.35">
      <c r="B105" s="8" t="s">
        <v>13</v>
      </c>
      <c r="C105" s="8" t="s">
        <v>71</v>
      </c>
      <c r="D105" s="8" t="s">
        <v>31</v>
      </c>
      <c r="E105" s="9">
        <v>960</v>
      </c>
      <c r="F105" s="9">
        <v>16311.56</v>
      </c>
      <c r="G105" s="9">
        <v>3285.1399999999994</v>
      </c>
      <c r="H105" s="9">
        <v>13026.42</v>
      </c>
      <c r="I105" s="10">
        <v>0.38607324192168013</v>
      </c>
      <c r="J105" s="9">
        <v>6297.4568500000005</v>
      </c>
      <c r="K105" s="10">
        <v>0.4834372644210766</v>
      </c>
      <c r="L105" s="9">
        <v>2446.1096851461766</v>
      </c>
      <c r="M105" s="9">
        <v>2112.5647601629425</v>
      </c>
    </row>
    <row r="106" spans="2:13" x14ac:dyDescent="0.35">
      <c r="B106" s="5" t="s">
        <v>13</v>
      </c>
      <c r="C106" s="5" t="s">
        <v>71</v>
      </c>
      <c r="D106" s="5" t="s">
        <v>17</v>
      </c>
      <c r="E106" s="6">
        <v>1100</v>
      </c>
      <c r="F106" s="6">
        <v>13890.07</v>
      </c>
      <c r="G106" s="6">
        <v>2797.46</v>
      </c>
      <c r="H106" s="6">
        <v>11092.61</v>
      </c>
      <c r="I106" s="7">
        <v>0.35423842140464373</v>
      </c>
      <c r="J106" s="6">
        <v>4920.3964699999997</v>
      </c>
      <c r="K106" s="7">
        <v>0.44357427783001468</v>
      </c>
      <c r="L106" s="6">
        <v>2080.9463446091513</v>
      </c>
      <c r="M106" s="6">
        <v>1795.6719226868299</v>
      </c>
    </row>
    <row r="107" spans="2:13" x14ac:dyDescent="0.35">
      <c r="B107" s="8" t="s">
        <v>13</v>
      </c>
      <c r="C107" s="8" t="s">
        <v>71</v>
      </c>
      <c r="D107" s="8" t="s">
        <v>72</v>
      </c>
      <c r="E107" s="9">
        <v>200</v>
      </c>
      <c r="F107" s="9">
        <v>1868.5800000000002</v>
      </c>
      <c r="G107" s="9">
        <v>376.33000000000004</v>
      </c>
      <c r="H107" s="9">
        <v>1492.25</v>
      </c>
      <c r="I107" s="10">
        <v>0.3790278767834398</v>
      </c>
      <c r="J107" s="9">
        <v>708.24391000000003</v>
      </c>
      <c r="K107" s="10">
        <v>0.47461478304573634</v>
      </c>
      <c r="L107" s="9">
        <v>278.39737201868166</v>
      </c>
      <c r="M107" s="9">
        <v>241.36243545255314</v>
      </c>
    </row>
    <row r="108" spans="2:13" x14ac:dyDescent="0.35">
      <c r="B108" s="5" t="s">
        <v>13</v>
      </c>
      <c r="C108" s="5" t="s">
        <v>73</v>
      </c>
      <c r="D108" s="5" t="s">
        <v>51</v>
      </c>
      <c r="E108" s="6">
        <v>300</v>
      </c>
      <c r="F108" s="6">
        <v>32497.800000000003</v>
      </c>
      <c r="G108" s="6">
        <v>6545.1</v>
      </c>
      <c r="H108" s="6">
        <v>25952.7</v>
      </c>
      <c r="I108" s="7">
        <v>0.24212774126248554</v>
      </c>
      <c r="J108" s="6">
        <v>7868.6189100000029</v>
      </c>
      <c r="K108" s="7">
        <v>0.30319076281080592</v>
      </c>
      <c r="L108" s="6">
        <v>4869.6834876681005</v>
      </c>
      <c r="M108" s="6">
        <v>4215.140114998484</v>
      </c>
    </row>
    <row r="109" spans="2:13" x14ac:dyDescent="0.35">
      <c r="B109" s="8" t="s">
        <v>13</v>
      </c>
      <c r="C109" s="8" t="s">
        <v>73</v>
      </c>
      <c r="D109" s="8" t="s">
        <v>56</v>
      </c>
      <c r="E109" s="9">
        <v>240</v>
      </c>
      <c r="F109" s="9">
        <v>3846.04</v>
      </c>
      <c r="G109" s="9">
        <v>461.53</v>
      </c>
      <c r="H109" s="9">
        <v>3384.51</v>
      </c>
      <c r="I109" s="10">
        <v>0.28227466693014114</v>
      </c>
      <c r="J109" s="9">
        <v>1085.63966</v>
      </c>
      <c r="K109" s="10">
        <v>0.32076715979565729</v>
      </c>
      <c r="L109" s="9">
        <v>628.51038133957195</v>
      </c>
      <c r="M109" s="9">
        <v>546.94117793084388</v>
      </c>
    </row>
    <row r="110" spans="2:13" x14ac:dyDescent="0.35">
      <c r="B110" s="5" t="s">
        <v>13</v>
      </c>
      <c r="C110" s="5" t="s">
        <v>73</v>
      </c>
      <c r="D110" s="5" t="s">
        <v>19</v>
      </c>
      <c r="E110" s="6">
        <v>120</v>
      </c>
      <c r="F110" s="6">
        <v>917.89</v>
      </c>
      <c r="G110" s="6">
        <v>110.15</v>
      </c>
      <c r="H110" s="6">
        <v>807.74</v>
      </c>
      <c r="I110" s="7">
        <v>0.43111993811894672</v>
      </c>
      <c r="J110" s="6">
        <v>395.72068000000002</v>
      </c>
      <c r="K110" s="7">
        <v>0.48991096144799068</v>
      </c>
      <c r="L110" s="6">
        <v>151.43799917507218</v>
      </c>
      <c r="M110" s="6">
        <v>130.45950092869256</v>
      </c>
    </row>
    <row r="111" spans="2:13" x14ac:dyDescent="0.35">
      <c r="B111" s="8" t="s">
        <v>13</v>
      </c>
      <c r="C111" s="8" t="s">
        <v>74</v>
      </c>
      <c r="D111" s="8" t="s">
        <v>32</v>
      </c>
      <c r="E111" s="9">
        <v>1000</v>
      </c>
      <c r="F111" s="9">
        <v>15310.81</v>
      </c>
      <c r="G111" s="9">
        <v>3083.6</v>
      </c>
      <c r="H111" s="9">
        <v>12227.21</v>
      </c>
      <c r="I111" s="10">
        <v>0.43887541024935972</v>
      </c>
      <c r="J111" s="9">
        <v>6719.5380199999991</v>
      </c>
      <c r="K111" s="10">
        <v>0.54955611460014175</v>
      </c>
      <c r="L111" s="9">
        <v>2318.8776574560488</v>
      </c>
      <c r="M111" s="9">
        <v>1999.7072532504699</v>
      </c>
    </row>
    <row r="112" spans="2:13" x14ac:dyDescent="0.35">
      <c r="B112" s="5" t="s">
        <v>13</v>
      </c>
      <c r="C112" s="5" t="s">
        <v>74</v>
      </c>
      <c r="D112" s="5" t="s">
        <v>75</v>
      </c>
      <c r="E112" s="6">
        <v>960</v>
      </c>
      <c r="F112" s="6">
        <v>12700.62</v>
      </c>
      <c r="G112" s="6">
        <v>2557.9</v>
      </c>
      <c r="H112" s="6">
        <v>10142.720000000001</v>
      </c>
      <c r="I112" s="7">
        <v>0.42251984312576868</v>
      </c>
      <c r="J112" s="6">
        <v>5366.2639700000009</v>
      </c>
      <c r="K112" s="7">
        <v>0.52907543242838218</v>
      </c>
      <c r="L112" s="6">
        <v>1881.6964120069758</v>
      </c>
      <c r="M112" s="6">
        <v>1635.843426930955</v>
      </c>
    </row>
    <row r="113" spans="2:13" x14ac:dyDescent="0.35">
      <c r="B113" s="8" t="s">
        <v>13</v>
      </c>
      <c r="C113" s="8" t="s">
        <v>74</v>
      </c>
      <c r="D113" s="8" t="s">
        <v>76</v>
      </c>
      <c r="E113" s="9">
        <v>500</v>
      </c>
      <c r="F113" s="9">
        <v>5307.93</v>
      </c>
      <c r="G113" s="9">
        <v>1069.01</v>
      </c>
      <c r="H113" s="9">
        <v>4238.92</v>
      </c>
      <c r="I113" s="10">
        <v>0.37034803774729508</v>
      </c>
      <c r="J113" s="9">
        <v>1965.7814600000002</v>
      </c>
      <c r="K113" s="10">
        <v>0.46374582676719545</v>
      </c>
      <c r="L113" s="9">
        <v>786.41237801936848</v>
      </c>
      <c r="M113" s="9">
        <v>683.66369369224071</v>
      </c>
    </row>
    <row r="114" spans="2:13" x14ac:dyDescent="0.35">
      <c r="B114" s="5" t="s">
        <v>13</v>
      </c>
      <c r="C114" s="5" t="s">
        <v>74</v>
      </c>
      <c r="D114" s="5" t="s">
        <v>27</v>
      </c>
      <c r="E114" s="6">
        <v>240</v>
      </c>
      <c r="F114" s="6">
        <v>3321.04</v>
      </c>
      <c r="G114" s="6">
        <v>668.85</v>
      </c>
      <c r="H114" s="6">
        <v>2652.19</v>
      </c>
      <c r="I114" s="7">
        <v>0.47187778226097848</v>
      </c>
      <c r="J114" s="6">
        <v>1567.12499</v>
      </c>
      <c r="K114" s="7">
        <v>0.59087960892696223</v>
      </c>
      <c r="L114" s="6">
        <v>495.69012241846553</v>
      </c>
      <c r="M114" s="6">
        <v>430.06161829090314</v>
      </c>
    </row>
    <row r="115" spans="2:13" x14ac:dyDescent="0.35">
      <c r="B115" s="8" t="s">
        <v>13</v>
      </c>
      <c r="C115" s="8" t="s">
        <v>77</v>
      </c>
      <c r="D115" s="8" t="s">
        <v>56</v>
      </c>
      <c r="E115" s="9">
        <v>1000</v>
      </c>
      <c r="F115" s="9">
        <v>17924.260000000002</v>
      </c>
      <c r="G115" s="9">
        <v>3609.94</v>
      </c>
      <c r="H115" s="9">
        <v>14314.320000000002</v>
      </c>
      <c r="I115" s="10">
        <v>0.26420580933327242</v>
      </c>
      <c r="J115" s="9">
        <v>4735.6936200000018</v>
      </c>
      <c r="K115" s="10">
        <v>0.33083608721895286</v>
      </c>
      <c r="L115" s="9">
        <v>2683.2977167922622</v>
      </c>
      <c r="M115" s="9">
        <v>2323.6023634828907</v>
      </c>
    </row>
    <row r="116" spans="2:13" x14ac:dyDescent="0.35">
      <c r="B116" s="5" t="s">
        <v>13</v>
      </c>
      <c r="C116" s="5" t="s">
        <v>77</v>
      </c>
      <c r="D116" s="5" t="s">
        <v>78</v>
      </c>
      <c r="E116" s="6">
        <v>1000</v>
      </c>
      <c r="F116" s="6">
        <v>7681.82</v>
      </c>
      <c r="G116" s="6">
        <v>1547.12</v>
      </c>
      <c r="H116" s="6">
        <v>6134.7</v>
      </c>
      <c r="I116" s="7">
        <v>0.33274978325448917</v>
      </c>
      <c r="J116" s="6">
        <v>2556.1239399999999</v>
      </c>
      <c r="K116" s="7">
        <v>0.41666649387908128</v>
      </c>
      <c r="L116" s="6">
        <v>1149.9831290068607</v>
      </c>
      <c r="M116" s="6">
        <v>995.82819297448214</v>
      </c>
    </row>
    <row r="117" spans="2:13" x14ac:dyDescent="0.35">
      <c r="B117" s="8" t="s">
        <v>13</v>
      </c>
      <c r="C117" s="8" t="s">
        <v>77</v>
      </c>
      <c r="D117" s="8" t="s">
        <v>29</v>
      </c>
      <c r="E117" s="9">
        <v>1000</v>
      </c>
      <c r="F117" s="9">
        <v>6028.1</v>
      </c>
      <c r="G117" s="9">
        <v>1214.06</v>
      </c>
      <c r="H117" s="9">
        <v>4814.0400000000009</v>
      </c>
      <c r="I117" s="10">
        <v>0.60607045171778851</v>
      </c>
      <c r="J117" s="9">
        <v>3653.4532900000008</v>
      </c>
      <c r="K117" s="10">
        <v>0.75891627198776912</v>
      </c>
      <c r="L117" s="9">
        <v>902.41817568327542</v>
      </c>
      <c r="M117" s="9">
        <v>781.44925654178314</v>
      </c>
    </row>
    <row r="118" spans="2:13" x14ac:dyDescent="0.35">
      <c r="B118" s="5" t="s">
        <v>13</v>
      </c>
      <c r="C118" s="5" t="s">
        <v>77</v>
      </c>
      <c r="D118" s="5" t="s">
        <v>32</v>
      </c>
      <c r="E118" s="6">
        <v>240</v>
      </c>
      <c r="F118" s="6">
        <v>2867.88</v>
      </c>
      <c r="G118" s="6">
        <v>577.59</v>
      </c>
      <c r="H118" s="6">
        <v>2290.29</v>
      </c>
      <c r="I118" s="7">
        <v>0.33736752235100487</v>
      </c>
      <c r="J118" s="6">
        <v>967.52956999999992</v>
      </c>
      <c r="K118" s="7">
        <v>0.42244849778848964</v>
      </c>
      <c r="L118" s="6">
        <v>429.32740974018668</v>
      </c>
      <c r="M118" s="6">
        <v>371.77618336471659</v>
      </c>
    </row>
    <row r="119" spans="2:13" x14ac:dyDescent="0.35">
      <c r="B119" s="8" t="s">
        <v>13</v>
      </c>
      <c r="C119" s="8" t="s">
        <v>77</v>
      </c>
      <c r="D119" s="8" t="s">
        <v>76</v>
      </c>
      <c r="E119" s="9">
        <v>200</v>
      </c>
      <c r="F119" s="9">
        <v>2011.22</v>
      </c>
      <c r="G119" s="9">
        <v>405.06</v>
      </c>
      <c r="H119" s="9">
        <v>1606.16</v>
      </c>
      <c r="I119" s="10">
        <v>0.34650838297152975</v>
      </c>
      <c r="J119" s="9">
        <v>696.9045900000001</v>
      </c>
      <c r="K119" s="10">
        <v>0.43389487348707478</v>
      </c>
      <c r="L119" s="9">
        <v>301.12865124301624</v>
      </c>
      <c r="M119" s="9">
        <v>259.41371234757327</v>
      </c>
    </row>
    <row r="120" spans="2:13" x14ac:dyDescent="0.35">
      <c r="B120" s="5" t="s">
        <v>13</v>
      </c>
      <c r="C120" s="5" t="s">
        <v>79</v>
      </c>
      <c r="D120" s="5" t="s">
        <v>32</v>
      </c>
      <c r="E120" s="6">
        <v>2000</v>
      </c>
      <c r="F120" s="6">
        <v>25908.16</v>
      </c>
      <c r="G120" s="6">
        <v>5217.8899999999994</v>
      </c>
      <c r="H120" s="6">
        <v>20690.27</v>
      </c>
      <c r="I120" s="7">
        <v>0.37343161613947112</v>
      </c>
      <c r="J120" s="6">
        <v>9674.9260599999998</v>
      </c>
      <c r="K120" s="7">
        <v>0.46760753049621873</v>
      </c>
      <c r="L120" s="6">
        <v>3892.8603633485891</v>
      </c>
      <c r="M120" s="6">
        <v>3361.4717185526174</v>
      </c>
    </row>
    <row r="121" spans="2:13" x14ac:dyDescent="0.35">
      <c r="B121" s="8" t="s">
        <v>13</v>
      </c>
      <c r="C121" s="8" t="s">
        <v>79</v>
      </c>
      <c r="D121" s="8" t="s">
        <v>72</v>
      </c>
      <c r="E121" s="9">
        <v>500</v>
      </c>
      <c r="F121" s="9">
        <v>4304.83</v>
      </c>
      <c r="G121" s="9">
        <v>867</v>
      </c>
      <c r="H121" s="9">
        <v>3437.83</v>
      </c>
      <c r="I121" s="10">
        <v>0.34329224615141596</v>
      </c>
      <c r="J121" s="9">
        <v>1477.81476</v>
      </c>
      <c r="K121" s="10">
        <v>0.4298684809894614</v>
      </c>
      <c r="L121" s="9">
        <v>649.23515636803131</v>
      </c>
      <c r="M121" s="9">
        <v>559.01492731470944</v>
      </c>
    </row>
    <row r="122" spans="2:13" x14ac:dyDescent="0.35">
      <c r="B122" s="5" t="s">
        <v>13</v>
      </c>
      <c r="C122" s="5" t="s">
        <v>80</v>
      </c>
      <c r="D122" s="5" t="s">
        <v>56</v>
      </c>
      <c r="E122" s="6">
        <v>720</v>
      </c>
      <c r="F122" s="6">
        <v>12742.65</v>
      </c>
      <c r="G122" s="6">
        <v>2566.39</v>
      </c>
      <c r="H122" s="6">
        <v>10176.26</v>
      </c>
      <c r="I122" s="7">
        <v>0.2563390213181716</v>
      </c>
      <c r="J122" s="6">
        <v>3266.4384299999992</v>
      </c>
      <c r="K122" s="7">
        <v>0.32098614127390607</v>
      </c>
      <c r="L122" s="6">
        <v>1914.4253166579704</v>
      </c>
      <c r="M122" s="6">
        <v>1651.2692663696871</v>
      </c>
    </row>
    <row r="123" spans="2:13" x14ac:dyDescent="0.35">
      <c r="B123" s="8" t="s">
        <v>13</v>
      </c>
      <c r="C123" s="8" t="s">
        <v>80</v>
      </c>
      <c r="D123" s="8" t="s">
        <v>38</v>
      </c>
      <c r="E123" s="9">
        <v>480</v>
      </c>
      <c r="F123" s="9">
        <v>6532.84</v>
      </c>
      <c r="G123" s="9">
        <v>1315.7199999999998</v>
      </c>
      <c r="H123" s="9">
        <v>5217.1200000000008</v>
      </c>
      <c r="I123" s="10">
        <v>0.28539138414533338</v>
      </c>
      <c r="J123" s="9">
        <v>1864.4162499999998</v>
      </c>
      <c r="K123" s="10">
        <v>0.35736503089827326</v>
      </c>
      <c r="L123" s="9">
        <v>976.94078923952713</v>
      </c>
      <c r="M123" s="9">
        <v>845.02542565770295</v>
      </c>
    </row>
    <row r="124" spans="2:13" x14ac:dyDescent="0.35">
      <c r="B124" s="5" t="s">
        <v>13</v>
      </c>
      <c r="C124" s="5" t="s">
        <v>80</v>
      </c>
      <c r="D124" s="5" t="s">
        <v>47</v>
      </c>
      <c r="E124" s="6">
        <v>145</v>
      </c>
      <c r="F124" s="6">
        <v>2855.06</v>
      </c>
      <c r="G124" s="6">
        <v>575.02</v>
      </c>
      <c r="H124" s="6">
        <v>2280.04</v>
      </c>
      <c r="I124" s="7">
        <v>0.34168984539729463</v>
      </c>
      <c r="J124" s="6">
        <v>975.54501000000005</v>
      </c>
      <c r="K124" s="7">
        <v>0.42786311205066579</v>
      </c>
      <c r="L124" s="6">
        <v>426.56638790668086</v>
      </c>
      <c r="M124" s="6">
        <v>369.60835170535597</v>
      </c>
    </row>
    <row r="125" spans="2:13" x14ac:dyDescent="0.35">
      <c r="B125" s="8" t="s">
        <v>13</v>
      </c>
      <c r="C125" s="8" t="s">
        <v>80</v>
      </c>
      <c r="D125" s="8" t="s">
        <v>40</v>
      </c>
      <c r="E125" s="9">
        <v>240</v>
      </c>
      <c r="F125" s="9">
        <v>2851.81</v>
      </c>
      <c r="G125" s="9">
        <v>574.36</v>
      </c>
      <c r="H125" s="9">
        <v>2277.4499999999998</v>
      </c>
      <c r="I125" s="10">
        <v>0.34826776678670729</v>
      </c>
      <c r="J125" s="9">
        <v>993.19349999999974</v>
      </c>
      <c r="K125" s="10">
        <v>0.43609892643087655</v>
      </c>
      <c r="L125" s="9">
        <v>427.36388764391029</v>
      </c>
      <c r="M125" s="9">
        <v>368.63941805015043</v>
      </c>
    </row>
    <row r="126" spans="2:13" x14ac:dyDescent="0.35">
      <c r="B126" s="5" t="s">
        <v>13</v>
      </c>
      <c r="C126" s="5" t="s">
        <v>80</v>
      </c>
      <c r="D126" s="5" t="s">
        <v>76</v>
      </c>
      <c r="E126" s="6">
        <v>150</v>
      </c>
      <c r="F126" s="6">
        <v>1389.15</v>
      </c>
      <c r="G126" s="6">
        <v>279.77999999999997</v>
      </c>
      <c r="H126" s="6">
        <v>1109.3700000000001</v>
      </c>
      <c r="I126" s="7">
        <v>0.29863092538602753</v>
      </c>
      <c r="J126" s="6">
        <v>414.84315000000015</v>
      </c>
      <c r="K126" s="7">
        <v>0.37394480651180412</v>
      </c>
      <c r="L126" s="6">
        <v>207.33950098121673</v>
      </c>
      <c r="M126" s="6">
        <v>179.88811415599156</v>
      </c>
    </row>
    <row r="127" spans="2:13" x14ac:dyDescent="0.35">
      <c r="B127" s="8" t="s">
        <v>13</v>
      </c>
      <c r="C127" s="8" t="s">
        <v>80</v>
      </c>
      <c r="D127" s="8" t="s">
        <v>19</v>
      </c>
      <c r="E127" s="9">
        <v>120</v>
      </c>
      <c r="F127" s="9">
        <v>957.26</v>
      </c>
      <c r="G127" s="9">
        <v>192.79</v>
      </c>
      <c r="H127" s="9">
        <v>764.47</v>
      </c>
      <c r="I127" s="10">
        <v>0.34844623195370122</v>
      </c>
      <c r="J127" s="9">
        <v>333.55364000000003</v>
      </c>
      <c r="K127" s="10">
        <v>0.43632011720538416</v>
      </c>
      <c r="L127" s="9">
        <v>144.98094027954258</v>
      </c>
      <c r="M127" s="9">
        <v>125.02575844304522</v>
      </c>
    </row>
    <row r="128" spans="2:13" x14ac:dyDescent="0.35">
      <c r="B128" s="5" t="s">
        <v>13</v>
      </c>
      <c r="C128" s="5" t="s">
        <v>81</v>
      </c>
      <c r="D128" s="5" t="s">
        <v>82</v>
      </c>
      <c r="E128" s="6">
        <v>1540</v>
      </c>
      <c r="F128" s="6">
        <v>25256.29</v>
      </c>
      <c r="G128" s="6">
        <v>3253.01</v>
      </c>
      <c r="H128" s="6">
        <v>22003.279999999999</v>
      </c>
      <c r="I128" s="7">
        <v>0.25135876369807275</v>
      </c>
      <c r="J128" s="6">
        <v>6348.3898299999983</v>
      </c>
      <c r="K128" s="7">
        <v>0.28852015835820832</v>
      </c>
      <c r="L128" s="6">
        <v>4086.7145855389012</v>
      </c>
      <c r="M128" s="6">
        <v>3534.3227961963503</v>
      </c>
    </row>
    <row r="129" spans="2:13" x14ac:dyDescent="0.35">
      <c r="B129" s="8" t="s">
        <v>13</v>
      </c>
      <c r="C129" s="8" t="s">
        <v>83</v>
      </c>
      <c r="D129" s="8" t="s">
        <v>56</v>
      </c>
      <c r="E129" s="9">
        <v>1000</v>
      </c>
      <c r="F129" s="9">
        <v>16709.66</v>
      </c>
      <c r="G129" s="9">
        <v>3365.34</v>
      </c>
      <c r="H129" s="9">
        <v>13344.32</v>
      </c>
      <c r="I129" s="10">
        <v>0.22536027782731666</v>
      </c>
      <c r="J129" s="9">
        <v>3765.69362</v>
      </c>
      <c r="K129" s="10">
        <v>0.28219449323757223</v>
      </c>
      <c r="L129" s="9">
        <v>2496.5519821892944</v>
      </c>
      <c r="M129" s="9">
        <v>2163.1954350927244</v>
      </c>
    </row>
    <row r="130" spans="2:13" x14ac:dyDescent="0.35">
      <c r="B130" s="5" t="s">
        <v>13</v>
      </c>
      <c r="C130" s="5" t="s">
        <v>83</v>
      </c>
      <c r="D130" s="5" t="s">
        <v>47</v>
      </c>
      <c r="E130" s="6">
        <v>145</v>
      </c>
      <c r="F130" s="6">
        <v>2717.85</v>
      </c>
      <c r="G130" s="6">
        <v>547.37</v>
      </c>
      <c r="H130" s="6">
        <v>2170.48</v>
      </c>
      <c r="I130" s="7">
        <v>0.31862869915558256</v>
      </c>
      <c r="J130" s="6">
        <v>865.9850100000001</v>
      </c>
      <c r="K130" s="7">
        <v>0.39898317883601786</v>
      </c>
      <c r="L130" s="6">
        <v>403.44994237704003</v>
      </c>
      <c r="M130" s="6">
        <v>351.43782383419688</v>
      </c>
    </row>
    <row r="131" spans="2:13" x14ac:dyDescent="0.35">
      <c r="B131" s="8" t="s">
        <v>13</v>
      </c>
      <c r="C131" s="8" t="s">
        <v>83</v>
      </c>
      <c r="D131" s="8" t="s">
        <v>84</v>
      </c>
      <c r="E131" s="9">
        <v>120</v>
      </c>
      <c r="F131" s="9">
        <v>1988.21</v>
      </c>
      <c r="G131" s="9">
        <v>400.43</v>
      </c>
      <c r="H131" s="9">
        <v>1587.78</v>
      </c>
      <c r="I131" s="10">
        <v>0.38305971703190306</v>
      </c>
      <c r="J131" s="9">
        <v>761.60316</v>
      </c>
      <c r="K131" s="10">
        <v>0.47966541964251974</v>
      </c>
      <c r="L131" s="9">
        <v>295.13736570132716</v>
      </c>
      <c r="M131" s="9">
        <v>257.08873056994815</v>
      </c>
    </row>
    <row r="132" spans="2:13" x14ac:dyDescent="0.35">
      <c r="B132" s="5" t="s">
        <v>13</v>
      </c>
      <c r="C132" s="5" t="s">
        <v>85</v>
      </c>
      <c r="D132" s="5" t="s">
        <v>23</v>
      </c>
      <c r="E132" s="6">
        <v>960</v>
      </c>
      <c r="F132" s="6">
        <v>10531.2</v>
      </c>
      <c r="G132" s="6">
        <v>2120.9899999999998</v>
      </c>
      <c r="H132" s="6">
        <v>8410.2100000000009</v>
      </c>
      <c r="I132" s="7">
        <v>0.2445595259799454</v>
      </c>
      <c r="J132" s="6">
        <v>2575.5052800000012</v>
      </c>
      <c r="K132" s="7">
        <v>0.3062355494095868</v>
      </c>
      <c r="L132" s="6">
        <v>1573.9625107517031</v>
      </c>
      <c r="M132" s="6">
        <v>1362.386534984817</v>
      </c>
    </row>
    <row r="133" spans="2:13" x14ac:dyDescent="0.35">
      <c r="B133" s="8" t="s">
        <v>13</v>
      </c>
      <c r="C133" s="8" t="s">
        <v>85</v>
      </c>
      <c r="D133" s="8" t="s">
        <v>18</v>
      </c>
      <c r="E133" s="9">
        <v>800</v>
      </c>
      <c r="F133" s="9">
        <v>4912</v>
      </c>
      <c r="G133" s="9">
        <v>989.28</v>
      </c>
      <c r="H133" s="9">
        <v>3922.72</v>
      </c>
      <c r="I133" s="10">
        <v>0.28060854438110749</v>
      </c>
      <c r="J133" s="9">
        <v>1378.34917</v>
      </c>
      <c r="K133" s="10">
        <v>0.35137587439327816</v>
      </c>
      <c r="L133" s="9">
        <v>733.36561702780728</v>
      </c>
      <c r="M133" s="9">
        <v>635.04533610514886</v>
      </c>
    </row>
    <row r="134" spans="2:13" x14ac:dyDescent="0.35">
      <c r="B134" s="5" t="s">
        <v>13</v>
      </c>
      <c r="C134" s="5" t="s">
        <v>85</v>
      </c>
      <c r="D134" s="5" t="s">
        <v>19</v>
      </c>
      <c r="E134" s="6">
        <v>600</v>
      </c>
      <c r="F134" s="6">
        <v>3906.0000000000005</v>
      </c>
      <c r="G134" s="6">
        <v>786.67000000000007</v>
      </c>
      <c r="H134" s="6">
        <v>3119.33</v>
      </c>
      <c r="I134" s="7">
        <v>0.25674778545826932</v>
      </c>
      <c r="J134" s="6">
        <v>1002.85685</v>
      </c>
      <c r="K134" s="7">
        <v>0.32149751709501723</v>
      </c>
      <c r="L134" s="6">
        <v>583.14132726259572</v>
      </c>
      <c r="M134" s="6">
        <v>504.94017223210915</v>
      </c>
    </row>
    <row r="135" spans="2:13" x14ac:dyDescent="0.35">
      <c r="B135" s="8" t="s">
        <v>13</v>
      </c>
      <c r="C135" s="8" t="s">
        <v>85</v>
      </c>
      <c r="D135" s="8" t="s">
        <v>51</v>
      </c>
      <c r="E135" s="9">
        <v>20</v>
      </c>
      <c r="F135" s="9">
        <v>1953.4</v>
      </c>
      <c r="G135" s="9">
        <v>393.41</v>
      </c>
      <c r="H135" s="9">
        <v>1559.99</v>
      </c>
      <c r="I135" s="10">
        <v>0.18128888604484483</v>
      </c>
      <c r="J135" s="9">
        <v>354.12970999999993</v>
      </c>
      <c r="K135" s="10">
        <v>0.22700767953640724</v>
      </c>
      <c r="L135" s="9">
        <v>291.85422162354303</v>
      </c>
      <c r="M135" s="9">
        <v>252.88386720269745</v>
      </c>
    </row>
    <row r="136" spans="2:13" x14ac:dyDescent="0.35">
      <c r="B136" s="5" t="s">
        <v>13</v>
      </c>
      <c r="C136" s="5" t="s">
        <v>86</v>
      </c>
      <c r="D136" s="5" t="s">
        <v>33</v>
      </c>
      <c r="E136" s="6">
        <v>350</v>
      </c>
      <c r="F136" s="6">
        <v>4445.3500000000004</v>
      </c>
      <c r="G136" s="6">
        <v>895.3</v>
      </c>
      <c r="H136" s="6">
        <v>3550.05</v>
      </c>
      <c r="I136" s="7">
        <v>0.31100507271643407</v>
      </c>
      <c r="J136" s="6">
        <v>1382.5264000000002</v>
      </c>
      <c r="K136" s="7">
        <v>0.38943857128772835</v>
      </c>
      <c r="L136" s="6">
        <v>666.85363476494524</v>
      </c>
      <c r="M136" s="6">
        <v>577.24105870439257</v>
      </c>
    </row>
    <row r="137" spans="2:13" x14ac:dyDescent="0.35">
      <c r="B137" s="8" t="s">
        <v>13</v>
      </c>
      <c r="C137" s="8" t="s">
        <v>86</v>
      </c>
      <c r="D137" s="8" t="s">
        <v>23</v>
      </c>
      <c r="E137" s="9">
        <v>240</v>
      </c>
      <c r="F137" s="9">
        <v>2673.6</v>
      </c>
      <c r="G137" s="9">
        <v>538.46</v>
      </c>
      <c r="H137" s="9">
        <v>2135.14</v>
      </c>
      <c r="I137" s="10">
        <v>0.25371282166367443</v>
      </c>
      <c r="J137" s="9">
        <v>678.32659999999987</v>
      </c>
      <c r="K137" s="10">
        <v>0.31769654448888596</v>
      </c>
      <c r="L137" s="9">
        <v>399.64899305716824</v>
      </c>
      <c r="M137" s="9">
        <v>346.4056673796776</v>
      </c>
    </row>
    <row r="138" spans="2:13" x14ac:dyDescent="0.35">
      <c r="B138" s="5" t="s">
        <v>13</v>
      </c>
      <c r="C138" s="5" t="s">
        <v>86</v>
      </c>
      <c r="D138" s="5" t="s">
        <v>87</v>
      </c>
      <c r="E138" s="6">
        <v>225</v>
      </c>
      <c r="F138" s="6">
        <v>2309.63</v>
      </c>
      <c r="G138" s="6">
        <v>465.16</v>
      </c>
      <c r="H138" s="6">
        <v>1844.47</v>
      </c>
      <c r="I138" s="7">
        <v>0.22847547009694183</v>
      </c>
      <c r="J138" s="6">
        <v>527.69379999999978</v>
      </c>
      <c r="K138" s="7">
        <v>0.28609508422473651</v>
      </c>
      <c r="L138" s="6">
        <v>346.19841177461672</v>
      </c>
      <c r="M138" s="6">
        <v>299.76455053572374</v>
      </c>
    </row>
    <row r="139" spans="2:13" x14ac:dyDescent="0.35">
      <c r="B139" s="8" t="s">
        <v>13</v>
      </c>
      <c r="C139" s="8" t="s">
        <v>86</v>
      </c>
      <c r="D139" s="8" t="s">
        <v>25</v>
      </c>
      <c r="E139" s="9">
        <v>120</v>
      </c>
      <c r="F139" s="9">
        <v>2088.6</v>
      </c>
      <c r="G139" s="9">
        <v>420.65</v>
      </c>
      <c r="H139" s="9">
        <v>1667.9499999999998</v>
      </c>
      <c r="I139" s="10">
        <v>0.22654405343292153</v>
      </c>
      <c r="J139" s="9">
        <v>473.15990999999985</v>
      </c>
      <c r="K139" s="10">
        <v>0.2836775143139782</v>
      </c>
      <c r="L139" s="9">
        <v>316.32498245747121</v>
      </c>
      <c r="M139" s="9">
        <v>272.78600049063698</v>
      </c>
    </row>
    <row r="140" spans="2:13" x14ac:dyDescent="0.35">
      <c r="B140" s="5" t="s">
        <v>13</v>
      </c>
      <c r="C140" s="5" t="s">
        <v>86</v>
      </c>
      <c r="D140" s="5" t="s">
        <v>52</v>
      </c>
      <c r="E140" s="6">
        <v>120</v>
      </c>
      <c r="F140" s="6">
        <v>1653.1200000000001</v>
      </c>
      <c r="G140" s="6">
        <v>332.94</v>
      </c>
      <c r="H140" s="6">
        <v>1320.18</v>
      </c>
      <c r="I140" s="7">
        <v>0.20752433580139373</v>
      </c>
      <c r="J140" s="6">
        <v>343.06263000000001</v>
      </c>
      <c r="K140" s="7">
        <v>0.25986049629595964</v>
      </c>
      <c r="L140" s="6">
        <v>250.37076371636104</v>
      </c>
      <c r="M140" s="6">
        <v>215.90972279008912</v>
      </c>
    </row>
    <row r="141" spans="2:13" x14ac:dyDescent="0.35">
      <c r="B141" s="8" t="s">
        <v>13</v>
      </c>
      <c r="C141" s="8" t="s">
        <v>86</v>
      </c>
      <c r="D141" s="8" t="s">
        <v>38</v>
      </c>
      <c r="E141" s="9">
        <v>120</v>
      </c>
      <c r="F141" s="9">
        <v>1653.1200000000001</v>
      </c>
      <c r="G141" s="9">
        <v>332.94</v>
      </c>
      <c r="H141" s="9">
        <v>1320.18</v>
      </c>
      <c r="I141" s="10">
        <v>0.28699139808362373</v>
      </c>
      <c r="J141" s="9">
        <v>474.43122000000005</v>
      </c>
      <c r="K141" s="10">
        <v>0.3593685861018952</v>
      </c>
      <c r="L141" s="9">
        <v>250.37076371636104</v>
      </c>
      <c r="M141" s="9">
        <v>215.90972279008912</v>
      </c>
    </row>
    <row r="142" spans="2:13" x14ac:dyDescent="0.35">
      <c r="B142" s="5" t="s">
        <v>13</v>
      </c>
      <c r="C142" s="5" t="s">
        <v>86</v>
      </c>
      <c r="D142" s="5" t="s">
        <v>31</v>
      </c>
      <c r="E142" s="6">
        <v>120</v>
      </c>
      <c r="F142" s="6">
        <v>1637.76</v>
      </c>
      <c r="G142" s="6">
        <v>329.84</v>
      </c>
      <c r="H142" s="6">
        <v>1307.92</v>
      </c>
      <c r="I142" s="7">
        <v>0.28502320852872215</v>
      </c>
      <c r="J142" s="6">
        <v>466.79961000000003</v>
      </c>
      <c r="K142" s="7">
        <v>0.35690226466450548</v>
      </c>
      <c r="L142" s="6">
        <v>248.04566746951394</v>
      </c>
      <c r="M142" s="6">
        <v>213.90465287431516</v>
      </c>
    </row>
    <row r="143" spans="2:13" x14ac:dyDescent="0.35">
      <c r="B143" s="8" t="s">
        <v>13</v>
      </c>
      <c r="C143" s="8" t="s">
        <v>86</v>
      </c>
      <c r="D143" s="8" t="s">
        <v>19</v>
      </c>
      <c r="E143" s="9">
        <v>240</v>
      </c>
      <c r="F143" s="9">
        <v>1561.92</v>
      </c>
      <c r="G143" s="9">
        <v>314.56</v>
      </c>
      <c r="H143" s="9">
        <v>1247.3600000000001</v>
      </c>
      <c r="I143" s="10">
        <v>0.25899696527350963</v>
      </c>
      <c r="J143" s="9">
        <v>404.53254000000015</v>
      </c>
      <c r="K143" s="10">
        <v>0.32431097678296572</v>
      </c>
      <c r="L143" s="9">
        <v>233.47704037196129</v>
      </c>
      <c r="M143" s="9">
        <v>202.37200992099568</v>
      </c>
    </row>
    <row r="144" spans="2:13" x14ac:dyDescent="0.35">
      <c r="B144" s="5" t="s">
        <v>13</v>
      </c>
      <c r="C144" s="5" t="s">
        <v>86</v>
      </c>
      <c r="D144" s="5" t="s">
        <v>40</v>
      </c>
      <c r="E144" s="6">
        <v>120</v>
      </c>
      <c r="F144" s="6">
        <v>1351.32</v>
      </c>
      <c r="G144" s="6">
        <v>272.16000000000003</v>
      </c>
      <c r="H144" s="6">
        <v>1079.1599999999999</v>
      </c>
      <c r="I144" s="7">
        <v>0.33872011810673996</v>
      </c>
      <c r="J144" s="6">
        <v>457.71926999999982</v>
      </c>
      <c r="K144" s="7">
        <v>0.42414402868898021</v>
      </c>
      <c r="L144" s="6">
        <v>204.66157143128066</v>
      </c>
      <c r="M144" s="6">
        <v>176.49194537574613</v>
      </c>
    </row>
    <row r="145" spans="2:13" x14ac:dyDescent="0.35">
      <c r="B145" s="8" t="s">
        <v>13</v>
      </c>
      <c r="C145" s="8" t="s">
        <v>86</v>
      </c>
      <c r="D145" s="8" t="s">
        <v>39</v>
      </c>
      <c r="E145" s="9">
        <v>125</v>
      </c>
      <c r="F145" s="9">
        <v>908.5</v>
      </c>
      <c r="G145" s="9">
        <v>182.97</v>
      </c>
      <c r="H145" s="9">
        <v>725.53000000000009</v>
      </c>
      <c r="I145" s="10">
        <v>0.29680061640066052</v>
      </c>
      <c r="J145" s="9">
        <v>269.64336000000009</v>
      </c>
      <c r="K145" s="10">
        <v>0.37165018676002376</v>
      </c>
      <c r="L145" s="9">
        <v>135.76207515727631</v>
      </c>
      <c r="M145" s="9">
        <v>117.69757079555093</v>
      </c>
    </row>
    <row r="146" spans="2:13" x14ac:dyDescent="0.35">
      <c r="B146" s="5" t="s">
        <v>13</v>
      </c>
      <c r="C146" s="5" t="s">
        <v>86</v>
      </c>
      <c r="D146" s="5" t="s">
        <v>18</v>
      </c>
      <c r="E146" s="6">
        <v>125</v>
      </c>
      <c r="F146" s="6">
        <v>766.75</v>
      </c>
      <c r="G146" s="6">
        <v>154.43</v>
      </c>
      <c r="H146" s="6">
        <v>612.31999999999994</v>
      </c>
      <c r="I146" s="7">
        <v>0.27523604825562431</v>
      </c>
      <c r="J146" s="6">
        <v>211.03723999999994</v>
      </c>
      <c r="K146" s="7">
        <v>0.34465188136921865</v>
      </c>
      <c r="L146" s="6">
        <v>114.57808133478306</v>
      </c>
      <c r="M146" s="6">
        <v>99.332318462870433</v>
      </c>
    </row>
    <row r="147" spans="2:13" x14ac:dyDescent="0.35">
      <c r="B147" s="8" t="s">
        <v>13</v>
      </c>
      <c r="C147" s="8" t="s">
        <v>88</v>
      </c>
      <c r="D147" s="8" t="s">
        <v>89</v>
      </c>
      <c r="E147" s="9">
        <v>250</v>
      </c>
      <c r="F147" s="9">
        <v>7975.8200000000006</v>
      </c>
      <c r="G147" s="9">
        <v>1027.29</v>
      </c>
      <c r="H147" s="9">
        <v>6948.5300000000007</v>
      </c>
      <c r="I147" s="10">
        <v>0.29767308189001268</v>
      </c>
      <c r="J147" s="9">
        <v>2374.186920000001</v>
      </c>
      <c r="K147" s="10">
        <v>0.34168189818565953</v>
      </c>
      <c r="L147" s="9">
        <v>1312.2318326031123</v>
      </c>
      <c r="M147" s="9">
        <v>1129.87902045595</v>
      </c>
    </row>
    <row r="148" spans="2:13" x14ac:dyDescent="0.35">
      <c r="B148" s="5" t="s">
        <v>13</v>
      </c>
      <c r="C148" s="5" t="s">
        <v>88</v>
      </c>
      <c r="D148" s="5" t="s">
        <v>63</v>
      </c>
      <c r="E148" s="6">
        <v>130</v>
      </c>
      <c r="F148" s="6">
        <v>6646.87</v>
      </c>
      <c r="G148" s="6">
        <v>856.12</v>
      </c>
      <c r="H148" s="6">
        <v>5790.75</v>
      </c>
      <c r="I148" s="7">
        <v>0.29687631471655079</v>
      </c>
      <c r="J148" s="6">
        <v>1973.2982699999998</v>
      </c>
      <c r="K148" s="7">
        <v>0.34076730475327027</v>
      </c>
      <c r="L148" s="6">
        <v>1093.5847560054387</v>
      </c>
      <c r="M148" s="6">
        <v>941.61598751178906</v>
      </c>
    </row>
    <row r="149" spans="2:13" x14ac:dyDescent="0.35">
      <c r="B149" s="8" t="s">
        <v>13</v>
      </c>
      <c r="C149" s="8" t="s">
        <v>88</v>
      </c>
      <c r="D149" s="8" t="s">
        <v>76</v>
      </c>
      <c r="E149" s="9">
        <v>500</v>
      </c>
      <c r="F149" s="9">
        <v>5602.91</v>
      </c>
      <c r="G149" s="9">
        <v>1128.42</v>
      </c>
      <c r="H149" s="9">
        <v>4474.49</v>
      </c>
      <c r="I149" s="10">
        <v>0.38540695995473778</v>
      </c>
      <c r="J149" s="9">
        <v>2159.4005099999999</v>
      </c>
      <c r="K149" s="10">
        <v>0.48260260051983578</v>
      </c>
      <c r="L149" s="9">
        <v>838.76766767892616</v>
      </c>
      <c r="M149" s="9">
        <v>726.33108239724686</v>
      </c>
    </row>
    <row r="150" spans="2:13" x14ac:dyDescent="0.35">
      <c r="B150" s="5" t="s">
        <v>13</v>
      </c>
      <c r="C150" s="5" t="s">
        <v>90</v>
      </c>
      <c r="D150" s="5" t="s">
        <v>38</v>
      </c>
      <c r="E150" s="6">
        <v>1120</v>
      </c>
      <c r="F150" s="6">
        <v>14714.94</v>
      </c>
      <c r="G150" s="6">
        <v>2963.62</v>
      </c>
      <c r="H150" s="6">
        <v>11751.32</v>
      </c>
      <c r="I150" s="7">
        <v>0.2628959533644038</v>
      </c>
      <c r="J150" s="6">
        <v>3868.49818</v>
      </c>
      <c r="K150" s="7">
        <v>0.32919690553912245</v>
      </c>
      <c r="L150" s="6">
        <v>2185.6229673541739</v>
      </c>
      <c r="M150" s="6">
        <v>1903.037137328804</v>
      </c>
    </row>
    <row r="151" spans="2:13" x14ac:dyDescent="0.35">
      <c r="B151" s="8" t="s">
        <v>13</v>
      </c>
      <c r="C151" s="8" t="s">
        <v>90</v>
      </c>
      <c r="D151" s="8" t="s">
        <v>51</v>
      </c>
      <c r="E151" s="9">
        <v>40</v>
      </c>
      <c r="F151" s="9">
        <v>4553.9799999999996</v>
      </c>
      <c r="G151" s="9">
        <v>917.18000000000006</v>
      </c>
      <c r="H151" s="9">
        <v>3636.8</v>
      </c>
      <c r="I151" s="10">
        <v>0.26720843306294717</v>
      </c>
      <c r="J151" s="9">
        <v>1216.86186</v>
      </c>
      <c r="K151" s="10">
        <v>0.33459685987681476</v>
      </c>
      <c r="L151" s="9">
        <v>680.62300755494857</v>
      </c>
      <c r="M151" s="9">
        <v>589.06566072933924</v>
      </c>
    </row>
    <row r="152" spans="2:13" x14ac:dyDescent="0.35">
      <c r="B152" s="5" t="s">
        <v>13</v>
      </c>
      <c r="C152" s="5" t="s">
        <v>91</v>
      </c>
      <c r="D152" s="5" t="s">
        <v>51</v>
      </c>
      <c r="E152" s="6">
        <v>100</v>
      </c>
      <c r="F152" s="6">
        <v>10393.77</v>
      </c>
      <c r="G152" s="6">
        <v>2093.3200000000002</v>
      </c>
      <c r="H152" s="6">
        <v>8300.4500000000007</v>
      </c>
      <c r="I152" s="7">
        <v>0.21851056450161979</v>
      </c>
      <c r="J152" s="6">
        <v>2271.1485500000008</v>
      </c>
      <c r="K152" s="7">
        <v>0.2736175207368276</v>
      </c>
      <c r="L152" s="6">
        <v>1552.9082711268265</v>
      </c>
      <c r="M152" s="6">
        <v>1345.5534301646999</v>
      </c>
    </row>
    <row r="153" spans="2:13" x14ac:dyDescent="0.35">
      <c r="B153" s="8" t="s">
        <v>13</v>
      </c>
      <c r="C153" s="8" t="s">
        <v>91</v>
      </c>
      <c r="D153" s="8" t="s">
        <v>25</v>
      </c>
      <c r="E153" s="9">
        <v>240</v>
      </c>
      <c r="F153" s="9">
        <v>4006.1000000000004</v>
      </c>
      <c r="G153" s="9">
        <v>806.82999999999993</v>
      </c>
      <c r="H153" s="9">
        <v>3199.2700000000004</v>
      </c>
      <c r="I153" s="10">
        <v>0.20211423079803306</v>
      </c>
      <c r="J153" s="9">
        <v>809.68982000000028</v>
      </c>
      <c r="K153" s="10">
        <v>0.25308580394902591</v>
      </c>
      <c r="L153" s="9">
        <v>600.1547605707284</v>
      </c>
      <c r="M153" s="9">
        <v>519.08570072269299</v>
      </c>
    </row>
    <row r="154" spans="2:13" x14ac:dyDescent="0.35">
      <c r="B154" s="5" t="s">
        <v>13</v>
      </c>
      <c r="C154" s="5" t="s">
        <v>91</v>
      </c>
      <c r="D154" s="5" t="s">
        <v>92</v>
      </c>
      <c r="E154" s="6">
        <v>240</v>
      </c>
      <c r="F154" s="6">
        <v>2421.5500000000002</v>
      </c>
      <c r="G154" s="6">
        <v>487.7</v>
      </c>
      <c r="H154" s="6">
        <v>1933.8500000000001</v>
      </c>
      <c r="I154" s="7">
        <v>0.24929239536660411</v>
      </c>
      <c r="J154" s="6">
        <v>603.67400000000021</v>
      </c>
      <c r="K154" s="7">
        <v>0.31216174987718809</v>
      </c>
      <c r="L154" s="6">
        <v>360.16128431482099</v>
      </c>
      <c r="M154" s="6">
        <v>310.72352459148095</v>
      </c>
    </row>
    <row r="155" spans="2:13" x14ac:dyDescent="0.35">
      <c r="B155" s="8" t="s">
        <v>13</v>
      </c>
      <c r="C155" s="8" t="s">
        <v>93</v>
      </c>
      <c r="D155" s="8" t="s">
        <v>78</v>
      </c>
      <c r="E155" s="9">
        <v>1000</v>
      </c>
      <c r="F155" s="9">
        <v>8292.2800000000007</v>
      </c>
      <c r="G155" s="9">
        <v>1670.06</v>
      </c>
      <c r="H155" s="9">
        <v>6622.2200000000012</v>
      </c>
      <c r="I155" s="10">
        <v>0.36704548447471635</v>
      </c>
      <c r="J155" s="9">
        <v>3043.6439300000011</v>
      </c>
      <c r="K155" s="10">
        <v>0.45961081480228694</v>
      </c>
      <c r="L155" s="9">
        <v>1230.9416706940781</v>
      </c>
      <c r="M155" s="9">
        <v>1072.2506476683939</v>
      </c>
    </row>
    <row r="156" spans="2:13" x14ac:dyDescent="0.35">
      <c r="B156" s="5" t="s">
        <v>13</v>
      </c>
      <c r="C156" s="5" t="s">
        <v>93</v>
      </c>
      <c r="D156" s="5" t="s">
        <v>25</v>
      </c>
      <c r="E156" s="6">
        <v>240</v>
      </c>
      <c r="F156" s="6">
        <v>4918.5599999999995</v>
      </c>
      <c r="G156" s="6">
        <v>990.6099999999999</v>
      </c>
      <c r="H156" s="6">
        <v>3927.95</v>
      </c>
      <c r="I156" s="7">
        <v>0.31275944382095572</v>
      </c>
      <c r="J156" s="6">
        <v>1538.3260899999998</v>
      </c>
      <c r="K156" s="7">
        <v>0.391635863491134</v>
      </c>
      <c r="L156" s="6">
        <v>736.37103563414576</v>
      </c>
      <c r="M156" s="6">
        <v>636.00951133372598</v>
      </c>
    </row>
    <row r="157" spans="2:13" x14ac:dyDescent="0.35">
      <c r="B157" s="8" t="s">
        <v>13</v>
      </c>
      <c r="C157" s="8" t="s">
        <v>93</v>
      </c>
      <c r="D157" s="8" t="s">
        <v>31</v>
      </c>
      <c r="E157" s="9">
        <v>120</v>
      </c>
      <c r="F157" s="9">
        <v>1588.02</v>
      </c>
      <c r="G157" s="9">
        <v>319.83</v>
      </c>
      <c r="H157" s="9">
        <v>1268.19</v>
      </c>
      <c r="I157" s="10">
        <v>0.26893213561542045</v>
      </c>
      <c r="J157" s="9">
        <v>427.06961000000001</v>
      </c>
      <c r="K157" s="10">
        <v>0.33675522595194723</v>
      </c>
      <c r="L157" s="9">
        <v>237.72916432347319</v>
      </c>
      <c r="M157" s="9">
        <v>205.86163236153496</v>
      </c>
    </row>
    <row r="158" spans="2:13" x14ac:dyDescent="0.35">
      <c r="B158" s="5" t="s">
        <v>13</v>
      </c>
      <c r="C158" s="5" t="s">
        <v>94</v>
      </c>
      <c r="D158" s="5" t="s">
        <v>33</v>
      </c>
      <c r="E158" s="6">
        <v>1200</v>
      </c>
      <c r="F158" s="6">
        <v>14747.69</v>
      </c>
      <c r="G158" s="6">
        <v>1769.7199999999998</v>
      </c>
      <c r="H158" s="6">
        <v>12977.970000000001</v>
      </c>
      <c r="I158" s="7">
        <v>0.39513717402522019</v>
      </c>
      <c r="J158" s="6">
        <v>5827.3605499999994</v>
      </c>
      <c r="K158" s="7">
        <v>0.44901941906168674</v>
      </c>
      <c r="L158" s="6">
        <v>2422.0220863511195</v>
      </c>
      <c r="M158" s="6">
        <v>2090.0456271686835</v>
      </c>
    </row>
    <row r="159" spans="2:13" x14ac:dyDescent="0.35">
      <c r="B159" s="8" t="s">
        <v>13</v>
      </c>
      <c r="C159" s="8" t="s">
        <v>95</v>
      </c>
      <c r="D159" s="8" t="s">
        <v>25</v>
      </c>
      <c r="E159" s="9">
        <v>600</v>
      </c>
      <c r="F159" s="9">
        <v>10590.599999999999</v>
      </c>
      <c r="G159" s="9">
        <v>2133</v>
      </c>
      <c r="H159" s="9">
        <v>8457.6</v>
      </c>
      <c r="I159" s="10">
        <v>0.23451452703340703</v>
      </c>
      <c r="J159" s="9">
        <v>2483.6495500000001</v>
      </c>
      <c r="K159" s="10">
        <v>0.29365890441732878</v>
      </c>
      <c r="L159" s="9">
        <v>1586.3615124692844</v>
      </c>
      <c r="M159" s="9">
        <v>1370.4260653485812</v>
      </c>
    </row>
    <row r="160" spans="2:13" x14ac:dyDescent="0.35">
      <c r="B160" s="5" t="s">
        <v>13</v>
      </c>
      <c r="C160" s="5" t="s">
        <v>95</v>
      </c>
      <c r="D160" s="5" t="s">
        <v>40</v>
      </c>
      <c r="E160" s="6">
        <v>120</v>
      </c>
      <c r="F160" s="6">
        <v>1196.4000000000001</v>
      </c>
      <c r="G160" s="6">
        <v>240.96</v>
      </c>
      <c r="H160" s="6">
        <v>955.44</v>
      </c>
      <c r="I160" s="7">
        <v>0.27706685055165498</v>
      </c>
      <c r="J160" s="6">
        <v>331.48278000000005</v>
      </c>
      <c r="K160" s="7">
        <v>0.34694253956292392</v>
      </c>
      <c r="L160" s="6">
        <v>179.10246316499831</v>
      </c>
      <c r="M160" s="6">
        <v>155.09382507629374</v>
      </c>
    </row>
    <row r="161" spans="2:13" x14ac:dyDescent="0.35">
      <c r="B161" s="8" t="s">
        <v>13</v>
      </c>
      <c r="C161" s="8" t="s">
        <v>96</v>
      </c>
      <c r="D161" s="8" t="s">
        <v>51</v>
      </c>
      <c r="E161" s="9">
        <v>50</v>
      </c>
      <c r="F161" s="9">
        <v>4883.5</v>
      </c>
      <c r="G161" s="9">
        <v>983.53</v>
      </c>
      <c r="H161" s="9">
        <v>3899.9700000000003</v>
      </c>
      <c r="I161" s="10">
        <v>0.17853914405651683</v>
      </c>
      <c r="J161" s="9">
        <v>871.89590999999996</v>
      </c>
      <c r="K161" s="10">
        <v>0.22356477357518131</v>
      </c>
      <c r="L161" s="9">
        <v>728.97999479346913</v>
      </c>
      <c r="M161" s="9">
        <v>630.95774674429504</v>
      </c>
    </row>
    <row r="162" spans="2:13" x14ac:dyDescent="0.35">
      <c r="B162" s="5" t="s">
        <v>13</v>
      </c>
      <c r="C162" s="5" t="s">
        <v>96</v>
      </c>
      <c r="D162" s="5" t="s">
        <v>39</v>
      </c>
      <c r="E162" s="6">
        <v>600</v>
      </c>
      <c r="F162" s="6">
        <v>4002</v>
      </c>
      <c r="G162" s="6">
        <v>806.01</v>
      </c>
      <c r="H162" s="6">
        <v>3195.99</v>
      </c>
      <c r="I162" s="7">
        <v>0.25415611944027983</v>
      </c>
      <c r="J162" s="6">
        <v>1017.1327899999999</v>
      </c>
      <c r="K162" s="7">
        <v>0.31825280742430356</v>
      </c>
      <c r="L162" s="6">
        <v>601.03014302083488</v>
      </c>
      <c r="M162" s="6">
        <v>519.35936118474922</v>
      </c>
    </row>
    <row r="163" spans="2:13" x14ac:dyDescent="0.35">
      <c r="B163" s="8" t="s">
        <v>13</v>
      </c>
      <c r="C163" s="8" t="s">
        <v>96</v>
      </c>
      <c r="D163" s="8" t="s">
        <v>53</v>
      </c>
      <c r="E163" s="9">
        <v>50</v>
      </c>
      <c r="F163" s="9">
        <v>1150</v>
      </c>
      <c r="G163" s="9">
        <v>231.61</v>
      </c>
      <c r="H163" s="9">
        <v>918.39</v>
      </c>
      <c r="I163" s="10">
        <v>0.30715516521739128</v>
      </c>
      <c r="J163" s="9">
        <v>353.22843999999998</v>
      </c>
      <c r="K163" s="10">
        <v>0.38461703633532596</v>
      </c>
      <c r="L163" s="9">
        <v>174.17170816818069</v>
      </c>
      <c r="M163" s="9">
        <v>150.19870798920599</v>
      </c>
    </row>
    <row r="164" spans="2:13" x14ac:dyDescent="0.35">
      <c r="B164" s="5" t="s">
        <v>13</v>
      </c>
      <c r="C164" s="5" t="s">
        <v>97</v>
      </c>
      <c r="D164" s="5" t="s">
        <v>39</v>
      </c>
      <c r="E164" s="6">
        <v>1000</v>
      </c>
      <c r="F164" s="6">
        <v>9303.869999999999</v>
      </c>
      <c r="G164" s="6">
        <v>1873.8</v>
      </c>
      <c r="H164" s="6">
        <v>7430.07</v>
      </c>
      <c r="I164" s="7">
        <v>0.41313075311671388</v>
      </c>
      <c r="J164" s="6">
        <v>3843.7148200000001</v>
      </c>
      <c r="K164" s="7">
        <v>0.51731878972876433</v>
      </c>
      <c r="L164" s="6">
        <v>1390.0397359242304</v>
      </c>
      <c r="M164" s="6">
        <v>1199.288932151946</v>
      </c>
    </row>
    <row r="165" spans="2:13" x14ac:dyDescent="0.35">
      <c r="B165" s="8" t="s">
        <v>13</v>
      </c>
      <c r="C165" s="8" t="s">
        <v>98</v>
      </c>
      <c r="D165" s="8" t="s">
        <v>51</v>
      </c>
      <c r="E165" s="9">
        <v>90</v>
      </c>
      <c r="F165" s="9">
        <v>8902.7999999999993</v>
      </c>
      <c r="G165" s="9">
        <v>1793.0099999999998</v>
      </c>
      <c r="H165" s="9">
        <v>7109.7899999999991</v>
      </c>
      <c r="I165" s="10">
        <v>0.18890384485779751</v>
      </c>
      <c r="J165" s="9">
        <v>1681.7731499999995</v>
      </c>
      <c r="K165" s="10">
        <v>0.23654329452768644</v>
      </c>
      <c r="L165" s="9">
        <v>1335.0881859682409</v>
      </c>
      <c r="M165" s="9">
        <v>1153.0868745776954</v>
      </c>
    </row>
    <row r="166" spans="2:13" x14ac:dyDescent="0.35">
      <c r="B166" s="5" t="s">
        <v>13</v>
      </c>
      <c r="C166" s="5" t="s">
        <v>99</v>
      </c>
      <c r="D166" s="5" t="s">
        <v>72</v>
      </c>
      <c r="E166" s="6">
        <v>1000</v>
      </c>
      <c r="F166" s="6">
        <v>8290.9500000000007</v>
      </c>
      <c r="G166" s="6">
        <v>1669.79</v>
      </c>
      <c r="H166" s="6">
        <v>6621.1600000000008</v>
      </c>
      <c r="I166" s="7">
        <v>0.32579252196672281</v>
      </c>
      <c r="J166" s="6">
        <v>2701.1295100000007</v>
      </c>
      <c r="K166" s="7">
        <v>0.40795412133221376</v>
      </c>
      <c r="L166" s="6">
        <v>1241.358881097904</v>
      </c>
      <c r="M166" s="6">
        <v>1069.3951384963257</v>
      </c>
    </row>
    <row r="167" spans="2:13" x14ac:dyDescent="0.35">
      <c r="B167" s="8" t="s">
        <v>13</v>
      </c>
      <c r="C167" s="8" t="s">
        <v>100</v>
      </c>
      <c r="D167" s="8" t="s">
        <v>25</v>
      </c>
      <c r="E167" s="9">
        <v>360</v>
      </c>
      <c r="F167" s="9">
        <v>6354.36</v>
      </c>
      <c r="G167" s="9">
        <v>1279.8000000000002</v>
      </c>
      <c r="H167" s="9">
        <v>5074.5599999999995</v>
      </c>
      <c r="I167" s="10">
        <v>0.23450764357071366</v>
      </c>
      <c r="J167" s="9">
        <v>1490.14599</v>
      </c>
      <c r="K167" s="10">
        <v>0.29365028495081352</v>
      </c>
      <c r="L167" s="9">
        <v>949.67771536932878</v>
      </c>
      <c r="M167" s="9">
        <v>820.69228663024774</v>
      </c>
    </row>
    <row r="168" spans="2:13" x14ac:dyDescent="0.35">
      <c r="B168" s="5" t="s">
        <v>13</v>
      </c>
      <c r="C168" s="5" t="s">
        <v>100</v>
      </c>
      <c r="D168" s="5" t="s">
        <v>51</v>
      </c>
      <c r="E168" s="6">
        <v>20</v>
      </c>
      <c r="F168" s="6">
        <v>1928.42</v>
      </c>
      <c r="G168" s="6">
        <v>388.4</v>
      </c>
      <c r="H168" s="6">
        <v>1540.02</v>
      </c>
      <c r="I168" s="7">
        <v>0.1729971634809844</v>
      </c>
      <c r="J168" s="6">
        <v>333.61118999999997</v>
      </c>
      <c r="K168" s="7">
        <v>0.21662782950870765</v>
      </c>
      <c r="L168" s="6">
        <v>289.78084684529972</v>
      </c>
      <c r="M168" s="6">
        <v>249.57461248650338</v>
      </c>
    </row>
    <row r="169" spans="2:13" x14ac:dyDescent="0.35">
      <c r="B169" s="8" t="s">
        <v>13</v>
      </c>
      <c r="C169" s="8" t="s">
        <v>101</v>
      </c>
      <c r="D169" s="8" t="s">
        <v>18</v>
      </c>
      <c r="E169" s="9">
        <v>1000</v>
      </c>
      <c r="F169" s="9">
        <v>8161.9400000000005</v>
      </c>
      <c r="G169" s="9">
        <v>979.44</v>
      </c>
      <c r="H169" s="9">
        <v>7182.5</v>
      </c>
      <c r="I169" s="10">
        <v>0.4929368716261085</v>
      </c>
      <c r="J169" s="9">
        <v>4023.3211700000002</v>
      </c>
      <c r="K169" s="10">
        <v>0.560156097459102</v>
      </c>
      <c r="L169" s="9">
        <v>1332.5108530295722</v>
      </c>
      <c r="M169" s="9">
        <v>1158.4116897569472</v>
      </c>
    </row>
    <row r="170" spans="2:13" x14ac:dyDescent="0.35">
      <c r="B170" s="5" t="s">
        <v>13</v>
      </c>
      <c r="C170" s="5" t="s">
        <v>102</v>
      </c>
      <c r="D170" s="5" t="s">
        <v>18</v>
      </c>
      <c r="E170" s="6">
        <v>1000</v>
      </c>
      <c r="F170" s="6">
        <v>7702.56</v>
      </c>
      <c r="G170" s="6">
        <v>1551.3</v>
      </c>
      <c r="H170" s="6">
        <v>6151.26</v>
      </c>
      <c r="I170" s="7">
        <v>0.38844098325751442</v>
      </c>
      <c r="J170" s="6">
        <v>2991.9899800000003</v>
      </c>
      <c r="K170" s="7">
        <v>0.48640278251935376</v>
      </c>
      <c r="L170" s="6">
        <v>1153.2603397202745</v>
      </c>
      <c r="M170" s="6">
        <v>993.50076718081232</v>
      </c>
    </row>
    <row r="171" spans="2:13" x14ac:dyDescent="0.35">
      <c r="B171" s="8" t="s">
        <v>13</v>
      </c>
      <c r="C171" s="8" t="s">
        <v>103</v>
      </c>
      <c r="D171" s="8" t="s">
        <v>47</v>
      </c>
      <c r="E171" s="9">
        <v>145</v>
      </c>
      <c r="F171" s="9">
        <v>3342.53</v>
      </c>
      <c r="G171" s="9">
        <v>673.18</v>
      </c>
      <c r="H171" s="9">
        <v>2669.3500000000004</v>
      </c>
      <c r="I171" s="10">
        <v>0.4083299207486546</v>
      </c>
      <c r="J171" s="9">
        <v>1364.8550100000004</v>
      </c>
      <c r="K171" s="10">
        <v>0.51130612695974686</v>
      </c>
      <c r="L171" s="9">
        <v>500.3842837326136</v>
      </c>
      <c r="M171" s="9">
        <v>433.30790208428027</v>
      </c>
    </row>
    <row r="172" spans="2:13" x14ac:dyDescent="0.35">
      <c r="B172" s="5" t="s">
        <v>13</v>
      </c>
      <c r="C172" s="5" t="s">
        <v>103</v>
      </c>
      <c r="D172" s="5" t="s">
        <v>19</v>
      </c>
      <c r="E172" s="6">
        <v>360</v>
      </c>
      <c r="F172" s="6">
        <v>3238.8</v>
      </c>
      <c r="G172" s="6">
        <v>652.29999999999995</v>
      </c>
      <c r="H172" s="6">
        <v>2586.5</v>
      </c>
      <c r="I172" s="7">
        <v>0.41710321415339013</v>
      </c>
      <c r="J172" s="6">
        <v>1350.91389</v>
      </c>
      <c r="K172" s="7">
        <v>0.52229417745988793</v>
      </c>
      <c r="L172" s="6">
        <v>484.85359727064821</v>
      </c>
      <c r="M172" s="6">
        <v>419.85910005843778</v>
      </c>
    </row>
    <row r="173" spans="2:13" x14ac:dyDescent="0.35">
      <c r="B173" s="8" t="s">
        <v>13</v>
      </c>
      <c r="C173" s="8" t="s">
        <v>104</v>
      </c>
      <c r="D173" s="8" t="s">
        <v>18</v>
      </c>
      <c r="E173" s="9">
        <v>700</v>
      </c>
      <c r="F173" s="9">
        <v>5036.5</v>
      </c>
      <c r="G173" s="9">
        <v>785.83</v>
      </c>
      <c r="H173" s="9">
        <v>4250.67</v>
      </c>
      <c r="I173" s="10">
        <v>0.40488056984016685</v>
      </c>
      <c r="J173" s="9">
        <v>2039.1809900000003</v>
      </c>
      <c r="K173" s="10">
        <v>0.47973166347893398</v>
      </c>
      <c r="L173" s="9">
        <v>794.66629276500282</v>
      </c>
      <c r="M173" s="9">
        <v>685.34874721872882</v>
      </c>
    </row>
    <row r="174" spans="2:13" x14ac:dyDescent="0.35">
      <c r="B174" s="5" t="s">
        <v>13</v>
      </c>
      <c r="C174" s="5" t="s">
        <v>105</v>
      </c>
      <c r="D174" s="5" t="s">
        <v>28</v>
      </c>
      <c r="E174" s="6">
        <v>120</v>
      </c>
      <c r="F174" s="6">
        <v>4377.8599999999997</v>
      </c>
      <c r="G174" s="6">
        <v>881.7</v>
      </c>
      <c r="H174" s="6">
        <v>3496.16</v>
      </c>
      <c r="I174" s="7">
        <v>0.36649165802469702</v>
      </c>
      <c r="J174" s="6">
        <v>1604.4491699999999</v>
      </c>
      <c r="K174" s="7">
        <v>0.45891754667978579</v>
      </c>
      <c r="L174" s="6">
        <v>661.90079515335094</v>
      </c>
      <c r="M174" s="6">
        <v>568.64773429621675</v>
      </c>
    </row>
    <row r="175" spans="2:13" x14ac:dyDescent="0.35">
      <c r="B175" s="8" t="s">
        <v>13</v>
      </c>
      <c r="C175" s="8" t="s">
        <v>106</v>
      </c>
      <c r="D175" s="8" t="s">
        <v>29</v>
      </c>
      <c r="E175" s="9">
        <v>1000</v>
      </c>
      <c r="F175" s="9">
        <v>4349.21</v>
      </c>
      <c r="G175" s="9">
        <v>678.58</v>
      </c>
      <c r="H175" s="9">
        <v>3670.63</v>
      </c>
      <c r="I175" s="10">
        <v>0.57713113415999684</v>
      </c>
      <c r="J175" s="9">
        <v>2510.0645</v>
      </c>
      <c r="K175" s="10">
        <v>0.68382389399094978</v>
      </c>
      <c r="L175" s="9">
        <v>686.22733221162832</v>
      </c>
      <c r="M175" s="9">
        <v>591.82709361194418</v>
      </c>
    </row>
    <row r="176" spans="2:13" x14ac:dyDescent="0.35">
      <c r="B176" s="5" t="s">
        <v>13</v>
      </c>
      <c r="C176" s="5" t="s">
        <v>107</v>
      </c>
      <c r="D176" s="5" t="s">
        <v>19</v>
      </c>
      <c r="E176" s="6">
        <v>240</v>
      </c>
      <c r="F176" s="6">
        <v>2122.06</v>
      </c>
      <c r="G176" s="6">
        <v>427.38</v>
      </c>
      <c r="H176" s="6">
        <v>1694.6799999999998</v>
      </c>
      <c r="I176" s="7">
        <v>0.41042945534056524</v>
      </c>
      <c r="J176" s="6">
        <v>870.95592999999985</v>
      </c>
      <c r="K176" s="7">
        <v>0.5139353329242099</v>
      </c>
      <c r="L176" s="6">
        <v>317.67705170022117</v>
      </c>
      <c r="M176" s="6">
        <v>275.09252645932077</v>
      </c>
    </row>
    <row r="177" spans="2:13" x14ac:dyDescent="0.35">
      <c r="B177" s="8" t="s">
        <v>13</v>
      </c>
      <c r="C177" s="8" t="s">
        <v>107</v>
      </c>
      <c r="D177" s="8" t="s">
        <v>78</v>
      </c>
      <c r="E177" s="9">
        <v>240</v>
      </c>
      <c r="F177" s="9">
        <v>1720.24</v>
      </c>
      <c r="G177" s="9">
        <v>346.46</v>
      </c>
      <c r="H177" s="9">
        <v>1373.78</v>
      </c>
      <c r="I177" s="10">
        <v>0.29933133748779239</v>
      </c>
      <c r="J177" s="9">
        <v>514.92174</v>
      </c>
      <c r="K177" s="10">
        <v>0.37482110672742364</v>
      </c>
      <c r="L177" s="9">
        <v>257.56121339382804</v>
      </c>
      <c r="M177" s="9">
        <v>221.88161188726477</v>
      </c>
    </row>
    <row r="178" spans="2:13" x14ac:dyDescent="0.35">
      <c r="B178" s="5" t="s">
        <v>13</v>
      </c>
      <c r="C178" s="5" t="s">
        <v>108</v>
      </c>
      <c r="D178" s="5" t="s">
        <v>16</v>
      </c>
      <c r="E178" s="6">
        <v>120</v>
      </c>
      <c r="F178" s="6">
        <v>1968</v>
      </c>
      <c r="G178" s="6">
        <v>236.16</v>
      </c>
      <c r="H178" s="6">
        <v>1731.84</v>
      </c>
      <c r="I178" s="7">
        <v>0.35940164634146338</v>
      </c>
      <c r="J178" s="6">
        <v>707.30243999999993</v>
      </c>
      <c r="K178" s="7">
        <v>0.40841096175166297</v>
      </c>
      <c r="L178" s="6">
        <v>321.6582158578035</v>
      </c>
      <c r="M178" s="6">
        <v>278.18041634541248</v>
      </c>
    </row>
    <row r="179" spans="2:13" x14ac:dyDescent="0.35">
      <c r="B179" s="8" t="s">
        <v>13</v>
      </c>
      <c r="C179" s="8" t="s">
        <v>108</v>
      </c>
      <c r="D179" s="8" t="s">
        <v>19</v>
      </c>
      <c r="E179" s="9">
        <v>240</v>
      </c>
      <c r="F179" s="9">
        <v>1512</v>
      </c>
      <c r="G179" s="9">
        <v>181.44</v>
      </c>
      <c r="H179" s="9">
        <v>1330.56</v>
      </c>
      <c r="I179" s="10">
        <v>0.33500089947089945</v>
      </c>
      <c r="J179" s="9">
        <v>506.52135999999996</v>
      </c>
      <c r="K179" s="10">
        <v>0.38068284030784028</v>
      </c>
      <c r="L179" s="9">
        <v>247.12765364684904</v>
      </c>
      <c r="M179" s="9">
        <v>213.72397841171934</v>
      </c>
    </row>
    <row r="180" spans="2:13" x14ac:dyDescent="0.35">
      <c r="B180" s="5" t="s">
        <v>13</v>
      </c>
      <c r="C180" s="5" t="s">
        <v>109</v>
      </c>
      <c r="D180" s="5" t="s">
        <v>51</v>
      </c>
      <c r="E180" s="6">
        <v>20</v>
      </c>
      <c r="F180" s="6">
        <v>2278.2400000000002</v>
      </c>
      <c r="G180" s="6">
        <v>458.84</v>
      </c>
      <c r="H180" s="6">
        <v>1819.4000000000003</v>
      </c>
      <c r="I180" s="7">
        <v>0.26963987990729699</v>
      </c>
      <c r="J180" s="6">
        <v>614.30436000000032</v>
      </c>
      <c r="K180" s="7">
        <v>0.33764117841046509</v>
      </c>
      <c r="L180" s="6">
        <v>338.19101081824607</v>
      </c>
      <c r="M180" s="6">
        <v>294.59196891191715</v>
      </c>
    </row>
    <row r="181" spans="2:13" x14ac:dyDescent="0.35">
      <c r="B181" s="8" t="s">
        <v>13</v>
      </c>
      <c r="C181" s="8" t="s">
        <v>110</v>
      </c>
      <c r="D181" s="8" t="s">
        <v>25</v>
      </c>
      <c r="E181" s="9">
        <v>120</v>
      </c>
      <c r="F181" s="9">
        <v>2242.44</v>
      </c>
      <c r="G181" s="9">
        <v>451.62</v>
      </c>
      <c r="H181" s="9">
        <v>1790.8200000000002</v>
      </c>
      <c r="I181" s="10">
        <v>0.26577574873798188</v>
      </c>
      <c r="J181" s="9">
        <v>595.98617000000013</v>
      </c>
      <c r="K181" s="10">
        <v>0.33280071140594814</v>
      </c>
      <c r="L181" s="9">
        <v>335.74937192995617</v>
      </c>
      <c r="M181" s="9">
        <v>289.23847209884519</v>
      </c>
    </row>
    <row r="182" spans="2:13" x14ac:dyDescent="0.35">
      <c r="B182" s="5" t="s">
        <v>13</v>
      </c>
      <c r="C182" s="5" t="s">
        <v>111</v>
      </c>
      <c r="D182" s="5" t="s">
        <v>56</v>
      </c>
      <c r="E182" s="6">
        <v>120</v>
      </c>
      <c r="F182" s="6">
        <v>1942.13</v>
      </c>
      <c r="G182" s="6">
        <v>391.15</v>
      </c>
      <c r="H182" s="6">
        <v>1550.98</v>
      </c>
      <c r="I182" s="7">
        <v>0.20335512040903544</v>
      </c>
      <c r="J182" s="6">
        <v>394.94208000000003</v>
      </c>
      <c r="K182" s="7">
        <v>0.25464034352473919</v>
      </c>
      <c r="L182" s="6">
        <v>288.066714957003</v>
      </c>
      <c r="M182" s="6">
        <v>249.12940118221536</v>
      </c>
    </row>
    <row r="183" spans="2:13" x14ac:dyDescent="0.35">
      <c r="B183" s="8" t="s">
        <v>13</v>
      </c>
      <c r="C183" s="8" t="s">
        <v>112</v>
      </c>
      <c r="D183" s="8" t="s">
        <v>22</v>
      </c>
      <c r="E183" s="9">
        <v>120</v>
      </c>
      <c r="F183" s="9">
        <v>1848</v>
      </c>
      <c r="G183" s="9">
        <v>372.18</v>
      </c>
      <c r="H183" s="9">
        <v>1475.82</v>
      </c>
      <c r="I183" s="10">
        <v>0.31173972943722944</v>
      </c>
      <c r="J183" s="9">
        <v>576.09501999999998</v>
      </c>
      <c r="K183" s="10">
        <v>0.39035588350882899</v>
      </c>
      <c r="L183" s="9">
        <v>274.10709310748314</v>
      </c>
      <c r="M183" s="9">
        <v>237.05666923670006</v>
      </c>
    </row>
    <row r="184" spans="2:13" x14ac:dyDescent="0.35">
      <c r="B184" s="5" t="s">
        <v>13</v>
      </c>
      <c r="C184" s="5" t="s">
        <v>113</v>
      </c>
      <c r="D184" s="5" t="s">
        <v>31</v>
      </c>
      <c r="E184" s="6">
        <v>120</v>
      </c>
      <c r="F184" s="6">
        <v>1584</v>
      </c>
      <c r="G184" s="6">
        <v>319.02</v>
      </c>
      <c r="H184" s="6">
        <v>1264.98</v>
      </c>
      <c r="I184" s="7">
        <v>0.2558995643939394</v>
      </c>
      <c r="J184" s="6">
        <v>405.34491000000003</v>
      </c>
      <c r="K184" s="7">
        <v>0.3204358250723332</v>
      </c>
      <c r="L184" s="6">
        <v>234.92552835865246</v>
      </c>
      <c r="M184" s="6">
        <v>204.4246929541047</v>
      </c>
    </row>
    <row r="185" spans="2:13" x14ac:dyDescent="0.35">
      <c r="B185" s="8" t="s">
        <v>13</v>
      </c>
      <c r="C185" s="8" t="s">
        <v>114</v>
      </c>
      <c r="D185" s="8" t="s">
        <v>51</v>
      </c>
      <c r="E185" s="9">
        <v>10</v>
      </c>
      <c r="F185" s="9">
        <v>1179.77</v>
      </c>
      <c r="G185" s="9">
        <v>237.6</v>
      </c>
      <c r="H185" s="9">
        <v>942.17</v>
      </c>
      <c r="I185" s="10">
        <v>0.28754744568856638</v>
      </c>
      <c r="J185" s="9">
        <v>339.23984999999993</v>
      </c>
      <c r="K185" s="10">
        <v>0.36006224991243613</v>
      </c>
      <c r="L185" s="9">
        <v>175.88627326525659</v>
      </c>
      <c r="M185" s="9">
        <v>151.98006226509443</v>
      </c>
    </row>
    <row r="187" spans="2:13" x14ac:dyDescent="0.35">
      <c r="B187" s="11" t="s">
        <v>12</v>
      </c>
      <c r="C187" s="85" t="s">
        <v>115</v>
      </c>
      <c r="D187" s="86"/>
      <c r="E187" s="12">
        <v>29160</v>
      </c>
      <c r="F187" s="12">
        <v>868633.36999999988</v>
      </c>
      <c r="G187" s="12">
        <v>119090.39000000001</v>
      </c>
      <c r="H187" s="12">
        <v>749542.97999999986</v>
      </c>
      <c r="I187" s="13">
        <v>0.31219299698329583</v>
      </c>
      <c r="J187" s="12">
        <v>271181.25506000005</v>
      </c>
      <c r="K187" s="13">
        <v>0.36179547043453081</v>
      </c>
      <c r="L187" s="12">
        <v>140147.4686671313</v>
      </c>
      <c r="M187" s="12">
        <v>121188.20295563014</v>
      </c>
    </row>
    <row r="188" spans="2:13" x14ac:dyDescent="0.35">
      <c r="B188" s="5" t="s">
        <v>115</v>
      </c>
      <c r="C188" s="5" t="s">
        <v>116</v>
      </c>
      <c r="D188" s="5" t="s">
        <v>117</v>
      </c>
      <c r="E188" s="6">
        <v>6000</v>
      </c>
      <c r="F188" s="6">
        <v>215100</v>
      </c>
      <c r="G188" s="6">
        <v>27704.879999999997</v>
      </c>
      <c r="H188" s="6">
        <v>187395.12</v>
      </c>
      <c r="I188" s="7">
        <v>0.30849148312412833</v>
      </c>
      <c r="J188" s="6">
        <v>66356.518020000003</v>
      </c>
      <c r="K188" s="7">
        <v>0.35409949853550082</v>
      </c>
      <c r="L188" s="6">
        <v>35021.267717296869</v>
      </c>
      <c r="M188" s="6">
        <v>30323.152347004845</v>
      </c>
    </row>
    <row r="189" spans="2:13" x14ac:dyDescent="0.35">
      <c r="B189" s="8" t="s">
        <v>115</v>
      </c>
      <c r="C189" s="8" t="s">
        <v>116</v>
      </c>
      <c r="D189" s="8" t="s">
        <v>118</v>
      </c>
      <c r="E189" s="9">
        <v>1000</v>
      </c>
      <c r="F189" s="9">
        <v>29275</v>
      </c>
      <c r="G189" s="9">
        <v>3770.62</v>
      </c>
      <c r="H189" s="9">
        <v>25504.38</v>
      </c>
      <c r="I189" s="10">
        <v>0.13875155832621694</v>
      </c>
      <c r="J189" s="9">
        <v>4061.9518700000008</v>
      </c>
      <c r="K189" s="10">
        <v>0.15926487411181925</v>
      </c>
      <c r="L189" s="9">
        <v>4822.6113264630803</v>
      </c>
      <c r="M189" s="9">
        <v>4159.2270058708409</v>
      </c>
    </row>
    <row r="190" spans="2:13" x14ac:dyDescent="0.35">
      <c r="B190" s="5" t="s">
        <v>115</v>
      </c>
      <c r="C190" s="5" t="s">
        <v>119</v>
      </c>
      <c r="D190" s="5" t="s">
        <v>117</v>
      </c>
      <c r="E190" s="6">
        <v>3000</v>
      </c>
      <c r="F190" s="6">
        <v>104256</v>
      </c>
      <c r="G190" s="6">
        <v>13428.18</v>
      </c>
      <c r="H190" s="6">
        <v>90827.819999999992</v>
      </c>
      <c r="I190" s="7">
        <v>0.3001015940569367</v>
      </c>
      <c r="J190" s="6">
        <v>31287.391789999994</v>
      </c>
      <c r="K190" s="7">
        <v>0.34446925831755071</v>
      </c>
      <c r="L190" s="6">
        <v>17004.774163036982</v>
      </c>
      <c r="M190" s="6">
        <v>14707.436704999942</v>
      </c>
    </row>
    <row r="191" spans="2:13" x14ac:dyDescent="0.35">
      <c r="B191" s="8" t="s">
        <v>115</v>
      </c>
      <c r="C191" s="8" t="s">
        <v>119</v>
      </c>
      <c r="D191" s="8" t="s">
        <v>118</v>
      </c>
      <c r="E191" s="9">
        <v>2500</v>
      </c>
      <c r="F191" s="9">
        <v>77625</v>
      </c>
      <c r="G191" s="9">
        <v>9998.0999999999985</v>
      </c>
      <c r="H191" s="9">
        <v>67626.900000000009</v>
      </c>
      <c r="I191" s="10">
        <v>0.18073067426731079</v>
      </c>
      <c r="J191" s="9">
        <v>14029.21859</v>
      </c>
      <c r="K191" s="10">
        <v>0.20745026890187188</v>
      </c>
      <c r="L191" s="9">
        <v>12668.234067885809</v>
      </c>
      <c r="M191" s="9">
        <v>10939.370470358876</v>
      </c>
    </row>
    <row r="192" spans="2:13" x14ac:dyDescent="0.35">
      <c r="B192" s="5" t="s">
        <v>115</v>
      </c>
      <c r="C192" s="5" t="s">
        <v>119</v>
      </c>
      <c r="D192" s="5" t="s">
        <v>120</v>
      </c>
      <c r="E192" s="6">
        <v>880</v>
      </c>
      <c r="F192" s="6">
        <v>5562.48</v>
      </c>
      <c r="G192" s="6">
        <v>1120.29</v>
      </c>
      <c r="H192" s="6">
        <v>4442.1900000000005</v>
      </c>
      <c r="I192" s="7">
        <v>0.58442393500740686</v>
      </c>
      <c r="J192" s="6">
        <v>3250.84645</v>
      </c>
      <c r="K192" s="7">
        <v>0.73181166271591258</v>
      </c>
      <c r="L192" s="6">
        <v>830.16731033525173</v>
      </c>
      <c r="M192" s="6">
        <v>718.14111822409041</v>
      </c>
    </row>
    <row r="193" spans="2:13" x14ac:dyDescent="0.35">
      <c r="B193" s="8" t="s">
        <v>115</v>
      </c>
      <c r="C193" s="8" t="s">
        <v>121</v>
      </c>
      <c r="D193" s="8" t="s">
        <v>117</v>
      </c>
      <c r="E193" s="9">
        <v>2000</v>
      </c>
      <c r="F193" s="9">
        <v>93420</v>
      </c>
      <c r="G193" s="9">
        <v>12032.49</v>
      </c>
      <c r="H193" s="9">
        <v>81387.509999999995</v>
      </c>
      <c r="I193" s="10">
        <v>0.44630483900663664</v>
      </c>
      <c r="J193" s="9">
        <v>41693.798059999994</v>
      </c>
      <c r="K193" s="10">
        <v>0.51228742665797244</v>
      </c>
      <c r="L193" s="9">
        <v>15215.462703309027</v>
      </c>
      <c r="M193" s="9">
        <v>13122.361420141238</v>
      </c>
    </row>
    <row r="194" spans="2:13" x14ac:dyDescent="0.35">
      <c r="B194" s="5" t="s">
        <v>115</v>
      </c>
      <c r="C194" s="5" t="s">
        <v>122</v>
      </c>
      <c r="D194" s="5" t="s">
        <v>117</v>
      </c>
      <c r="E194" s="6">
        <v>2000</v>
      </c>
      <c r="F194" s="6">
        <v>67400</v>
      </c>
      <c r="G194" s="6">
        <v>8681.1200000000008</v>
      </c>
      <c r="H194" s="6">
        <v>58718.879999999997</v>
      </c>
      <c r="I194" s="7">
        <v>0.28227459599406529</v>
      </c>
      <c r="J194" s="6">
        <v>19025.307769999999</v>
      </c>
      <c r="K194" s="7">
        <v>0.32400665288574987</v>
      </c>
      <c r="L194" s="6">
        <v>10961.763772471857</v>
      </c>
      <c r="M194" s="6">
        <v>9471.8564999274113</v>
      </c>
    </row>
    <row r="195" spans="2:13" x14ac:dyDescent="0.35">
      <c r="B195" s="8" t="s">
        <v>115</v>
      </c>
      <c r="C195" s="8" t="s">
        <v>123</v>
      </c>
      <c r="D195" s="8" t="s">
        <v>117</v>
      </c>
      <c r="E195" s="9">
        <v>1800</v>
      </c>
      <c r="F195" s="9">
        <v>64524.600000000006</v>
      </c>
      <c r="G195" s="9">
        <v>8310.7800000000007</v>
      </c>
      <c r="H195" s="9">
        <v>56213.820000000007</v>
      </c>
      <c r="I195" s="10">
        <v>0.31754653388010162</v>
      </c>
      <c r="J195" s="9">
        <v>20489.563080000007</v>
      </c>
      <c r="K195" s="10">
        <v>0.36449334131713529</v>
      </c>
      <c r="L195" s="9">
        <v>10539.365022388462</v>
      </c>
      <c r="M195" s="9">
        <v>9091.1074296074985</v>
      </c>
    </row>
    <row r="196" spans="2:13" x14ac:dyDescent="0.35">
      <c r="B196" s="5" t="s">
        <v>115</v>
      </c>
      <c r="C196" s="5" t="s">
        <v>124</v>
      </c>
      <c r="D196" s="5" t="s">
        <v>125</v>
      </c>
      <c r="E196" s="6">
        <v>3600</v>
      </c>
      <c r="F196" s="6">
        <v>47995.200000000004</v>
      </c>
      <c r="G196" s="6">
        <v>9666.23</v>
      </c>
      <c r="H196" s="6">
        <v>38328.97</v>
      </c>
      <c r="I196" s="7">
        <v>0.36552227514418112</v>
      </c>
      <c r="J196" s="6">
        <v>17543.314700000003</v>
      </c>
      <c r="K196" s="7">
        <v>0.45770378645708459</v>
      </c>
      <c r="L196" s="6">
        <v>7110.862305665838</v>
      </c>
      <c r="M196" s="6">
        <v>6181.7928164766217</v>
      </c>
    </row>
    <row r="197" spans="2:13" x14ac:dyDescent="0.35">
      <c r="B197" s="8" t="s">
        <v>115</v>
      </c>
      <c r="C197" s="8" t="s">
        <v>126</v>
      </c>
      <c r="D197" s="8" t="s">
        <v>117</v>
      </c>
      <c r="E197" s="9">
        <v>600</v>
      </c>
      <c r="F197" s="9">
        <v>28026</v>
      </c>
      <c r="G197" s="9">
        <v>3609.75</v>
      </c>
      <c r="H197" s="9">
        <v>24416.25</v>
      </c>
      <c r="I197" s="10">
        <v>0.44630622743167059</v>
      </c>
      <c r="J197" s="9">
        <v>12508.178330000001</v>
      </c>
      <c r="K197" s="10">
        <v>0.51228908329493683</v>
      </c>
      <c r="L197" s="9">
        <v>4558.0768010155507</v>
      </c>
      <c r="M197" s="9">
        <v>3938.5495136547679</v>
      </c>
    </row>
    <row r="198" spans="2:13" x14ac:dyDescent="0.35">
      <c r="B198" s="5" t="s">
        <v>115</v>
      </c>
      <c r="C198" s="5" t="s">
        <v>127</v>
      </c>
      <c r="D198" s="5" t="s">
        <v>128</v>
      </c>
      <c r="E198" s="6">
        <v>350</v>
      </c>
      <c r="F198" s="6">
        <v>18672.5</v>
      </c>
      <c r="G198" s="6">
        <v>2405.02</v>
      </c>
      <c r="H198" s="6">
        <v>16267.48</v>
      </c>
      <c r="I198" s="7">
        <v>0.14067463167760072</v>
      </c>
      <c r="J198" s="6">
        <v>2626.7470599999997</v>
      </c>
      <c r="K198" s="7">
        <v>0.16147227843525855</v>
      </c>
      <c r="L198" s="6">
        <v>3023.8075764898322</v>
      </c>
      <c r="M198" s="6">
        <v>2633.9831606217617</v>
      </c>
    </row>
    <row r="199" spans="2:13" x14ac:dyDescent="0.35">
      <c r="B199" s="8" t="s">
        <v>115</v>
      </c>
      <c r="C199" s="8" t="s">
        <v>127</v>
      </c>
      <c r="D199" s="8" t="s">
        <v>129</v>
      </c>
      <c r="E199" s="9">
        <v>100</v>
      </c>
      <c r="F199" s="9">
        <v>1498.9</v>
      </c>
      <c r="G199" s="9">
        <v>301.88</v>
      </c>
      <c r="H199" s="9">
        <v>1197.02</v>
      </c>
      <c r="I199" s="10">
        <v>0.25699987324037621</v>
      </c>
      <c r="J199" s="9">
        <v>385.21710999999993</v>
      </c>
      <c r="K199" s="10">
        <v>0.32181342834706184</v>
      </c>
      <c r="L199" s="9">
        <v>222.50269526748204</v>
      </c>
      <c r="M199" s="9">
        <v>193.81800518134713</v>
      </c>
    </row>
    <row r="200" spans="2:13" x14ac:dyDescent="0.35">
      <c r="B200" s="5" t="s">
        <v>115</v>
      </c>
      <c r="C200" s="5" t="s">
        <v>130</v>
      </c>
      <c r="D200" s="5" t="s">
        <v>117</v>
      </c>
      <c r="E200" s="6">
        <v>500</v>
      </c>
      <c r="F200" s="6">
        <v>18425</v>
      </c>
      <c r="G200" s="6">
        <v>2373.1400000000003</v>
      </c>
      <c r="H200" s="6">
        <v>16051.859999999999</v>
      </c>
      <c r="I200" s="7">
        <v>0.33261579321573942</v>
      </c>
      <c r="J200" s="6">
        <v>6128.4459899999993</v>
      </c>
      <c r="K200" s="7">
        <v>0.38179039625314448</v>
      </c>
      <c r="L200" s="6">
        <v>2994.0363607587678</v>
      </c>
      <c r="M200" s="6">
        <v>2592.4830290664031</v>
      </c>
    </row>
    <row r="201" spans="2:13" x14ac:dyDescent="0.35">
      <c r="B201" s="8" t="s">
        <v>115</v>
      </c>
      <c r="C201" s="8" t="s">
        <v>131</v>
      </c>
      <c r="D201" s="8" t="s">
        <v>117</v>
      </c>
      <c r="E201" s="9">
        <v>500</v>
      </c>
      <c r="F201" s="9">
        <v>18075</v>
      </c>
      <c r="G201" s="9">
        <v>2328.06</v>
      </c>
      <c r="H201" s="9">
        <v>15746.94</v>
      </c>
      <c r="I201" s="10">
        <v>0.32218600387275242</v>
      </c>
      <c r="J201" s="9">
        <v>5823.5120200000001</v>
      </c>
      <c r="K201" s="10">
        <v>0.36981864540031267</v>
      </c>
      <c r="L201" s="9">
        <v>2952.2929243691178</v>
      </c>
      <c r="M201" s="9">
        <v>2543.3158362270856</v>
      </c>
    </row>
    <row r="202" spans="2:13" x14ac:dyDescent="0.35">
      <c r="B202" s="5" t="s">
        <v>115</v>
      </c>
      <c r="C202" s="5" t="s">
        <v>132</v>
      </c>
      <c r="D202" s="5" t="s">
        <v>133</v>
      </c>
      <c r="E202" s="6">
        <v>2000</v>
      </c>
      <c r="F202" s="6">
        <v>12622</v>
      </c>
      <c r="G202" s="6">
        <v>2542.0700000000002</v>
      </c>
      <c r="H202" s="6">
        <v>10079.93</v>
      </c>
      <c r="I202" s="7">
        <v>0.20504819125336712</v>
      </c>
      <c r="J202" s="6">
        <v>2588.1182699999999</v>
      </c>
      <c r="K202" s="7">
        <v>0.25675954793336858</v>
      </c>
      <c r="L202" s="6">
        <v>1872.1661930499063</v>
      </c>
      <c r="M202" s="6">
        <v>1619.1098046774609</v>
      </c>
    </row>
    <row r="203" spans="2:13" x14ac:dyDescent="0.35">
      <c r="B203" s="8" t="s">
        <v>115</v>
      </c>
      <c r="C203" s="8" t="s">
        <v>134</v>
      </c>
      <c r="D203" s="8" t="s">
        <v>135</v>
      </c>
      <c r="E203" s="9">
        <v>510</v>
      </c>
      <c r="F203" s="9">
        <v>12285.9</v>
      </c>
      <c r="G203" s="9">
        <v>2474.38</v>
      </c>
      <c r="H203" s="9">
        <v>9811.52</v>
      </c>
      <c r="I203" s="10">
        <v>0.22964986936243995</v>
      </c>
      <c r="J203" s="9">
        <v>2821.4553300000007</v>
      </c>
      <c r="K203" s="10">
        <v>0.28756556884152512</v>
      </c>
      <c r="L203" s="9">
        <v>1839.4990438336647</v>
      </c>
      <c r="M203" s="9">
        <v>1584.6757651619155</v>
      </c>
    </row>
    <row r="204" spans="2:13" x14ac:dyDescent="0.35">
      <c r="B204" s="5" t="s">
        <v>115</v>
      </c>
      <c r="C204" s="5" t="s">
        <v>136</v>
      </c>
      <c r="D204" s="5" t="s">
        <v>137</v>
      </c>
      <c r="E204" s="6">
        <v>100</v>
      </c>
      <c r="F204" s="6">
        <v>6584</v>
      </c>
      <c r="G204" s="6">
        <v>848.02</v>
      </c>
      <c r="H204" s="6">
        <v>5735.98</v>
      </c>
      <c r="I204" s="7">
        <v>0.27748312575941669</v>
      </c>
      <c r="J204" s="6">
        <v>1826.9488999999994</v>
      </c>
      <c r="K204" s="7">
        <v>0.31850684625818076</v>
      </c>
      <c r="L204" s="6">
        <v>1068.272060192945</v>
      </c>
      <c r="M204" s="6">
        <v>921.63504024936924</v>
      </c>
    </row>
    <row r="205" spans="2:13" x14ac:dyDescent="0.35">
      <c r="B205" s="8" t="s">
        <v>115</v>
      </c>
      <c r="C205" s="8" t="s">
        <v>138</v>
      </c>
      <c r="D205" s="8" t="s">
        <v>139</v>
      </c>
      <c r="E205" s="9">
        <v>120</v>
      </c>
      <c r="F205" s="9">
        <v>4817.88</v>
      </c>
      <c r="G205" s="9">
        <v>620.54999999999995</v>
      </c>
      <c r="H205" s="9">
        <v>4197.33</v>
      </c>
      <c r="I205" s="10">
        <v>0.41954038290700474</v>
      </c>
      <c r="J205" s="9">
        <v>2021.29522</v>
      </c>
      <c r="K205" s="10">
        <v>0.48156690562810167</v>
      </c>
      <c r="L205" s="9">
        <v>789.25368082585885</v>
      </c>
      <c r="M205" s="9">
        <v>683.57083530120678</v>
      </c>
    </row>
    <row r="206" spans="2:13" x14ac:dyDescent="0.35">
      <c r="B206" s="5" t="s">
        <v>115</v>
      </c>
      <c r="C206" s="5" t="s">
        <v>138</v>
      </c>
      <c r="D206" s="5" t="s">
        <v>140</v>
      </c>
      <c r="E206" s="6">
        <v>60</v>
      </c>
      <c r="F206" s="6">
        <v>1684.8</v>
      </c>
      <c r="G206" s="6">
        <v>217</v>
      </c>
      <c r="H206" s="6">
        <v>1467.8</v>
      </c>
      <c r="I206" s="7">
        <v>0.38718341642924975</v>
      </c>
      <c r="J206" s="6">
        <v>652.32661999999993</v>
      </c>
      <c r="K206" s="7">
        <v>0.44442473088976697</v>
      </c>
      <c r="L206" s="6">
        <v>276.00082736315602</v>
      </c>
      <c r="M206" s="6">
        <v>239.0436949334723</v>
      </c>
    </row>
    <row r="207" spans="2:13" x14ac:dyDescent="0.35">
      <c r="B207" s="8" t="s">
        <v>115</v>
      </c>
      <c r="C207" s="8" t="s">
        <v>141</v>
      </c>
      <c r="D207" s="8" t="s">
        <v>117</v>
      </c>
      <c r="E207" s="9">
        <v>150</v>
      </c>
      <c r="F207" s="9">
        <v>5370</v>
      </c>
      <c r="G207" s="9">
        <v>691.66</v>
      </c>
      <c r="H207" s="9">
        <v>4678.34</v>
      </c>
      <c r="I207" s="10">
        <v>0.31681975418994418</v>
      </c>
      <c r="J207" s="9">
        <v>1701.3220800000004</v>
      </c>
      <c r="K207" s="10">
        <v>0.36365934925636023</v>
      </c>
      <c r="L207" s="9">
        <v>887.24231447590512</v>
      </c>
      <c r="M207" s="9">
        <v>765.12225038842098</v>
      </c>
    </row>
    <row r="208" spans="2:13" x14ac:dyDescent="0.35">
      <c r="B208" s="5" t="s">
        <v>115</v>
      </c>
      <c r="C208" s="5" t="s">
        <v>142</v>
      </c>
      <c r="D208" s="5" t="s">
        <v>143</v>
      </c>
      <c r="E208" s="6">
        <v>240</v>
      </c>
      <c r="F208" s="6">
        <v>5059.2</v>
      </c>
      <c r="G208" s="6">
        <v>1054.74</v>
      </c>
      <c r="H208" s="6">
        <v>4004.46</v>
      </c>
      <c r="I208" s="7">
        <v>0.51687931095825435</v>
      </c>
      <c r="J208" s="6">
        <v>2614.9958100000003</v>
      </c>
      <c r="K208" s="7">
        <v>0.6530208342697893</v>
      </c>
      <c r="L208" s="6">
        <v>743.75661670474176</v>
      </c>
      <c r="M208" s="6">
        <v>643.22474942174244</v>
      </c>
    </row>
    <row r="209" spans="2:13" x14ac:dyDescent="0.35">
      <c r="B209" s="8" t="s">
        <v>115</v>
      </c>
      <c r="C209" s="8" t="s">
        <v>144</v>
      </c>
      <c r="D209" s="8" t="s">
        <v>133</v>
      </c>
      <c r="E209" s="9">
        <v>240</v>
      </c>
      <c r="F209" s="9">
        <v>4778.9400000000005</v>
      </c>
      <c r="G209" s="9">
        <v>962.48</v>
      </c>
      <c r="H209" s="9">
        <v>3816.4600000000005</v>
      </c>
      <c r="I209" s="10">
        <v>0.6104790162672058</v>
      </c>
      <c r="J209" s="9">
        <v>2917.4425900000006</v>
      </c>
      <c r="K209" s="10">
        <v>0.76443683151402086</v>
      </c>
      <c r="L209" s="9">
        <v>709.40555410981824</v>
      </c>
      <c r="M209" s="9">
        <v>617.95012953367882</v>
      </c>
    </row>
    <row r="210" spans="2:13" x14ac:dyDescent="0.35">
      <c r="B210" s="5" t="s">
        <v>115</v>
      </c>
      <c r="C210" s="5" t="s">
        <v>145</v>
      </c>
      <c r="D210" s="5" t="s">
        <v>139</v>
      </c>
      <c r="E210" s="6">
        <v>120</v>
      </c>
      <c r="F210" s="6">
        <v>4760.76</v>
      </c>
      <c r="G210" s="6">
        <v>613.19000000000005</v>
      </c>
      <c r="H210" s="6">
        <v>4147.57</v>
      </c>
      <c r="I210" s="7">
        <v>0.41236893479192388</v>
      </c>
      <c r="J210" s="6">
        <v>1963.1895299999996</v>
      </c>
      <c r="K210" s="7">
        <v>0.47333487560185838</v>
      </c>
      <c r="L210" s="6">
        <v>769.46495491818473</v>
      </c>
      <c r="M210" s="6">
        <v>668.9305356192441</v>
      </c>
    </row>
    <row r="211" spans="2:13" x14ac:dyDescent="0.35">
      <c r="B211" s="8" t="s">
        <v>115</v>
      </c>
      <c r="C211" s="8" t="s">
        <v>146</v>
      </c>
      <c r="D211" s="8" t="s">
        <v>129</v>
      </c>
      <c r="E211" s="9">
        <v>200</v>
      </c>
      <c r="F211" s="9">
        <v>4172</v>
      </c>
      <c r="G211" s="9">
        <v>840.24</v>
      </c>
      <c r="H211" s="9">
        <v>3331.76</v>
      </c>
      <c r="I211" s="10">
        <v>0.40943293624161076</v>
      </c>
      <c r="J211" s="9">
        <v>1708.1542100000001</v>
      </c>
      <c r="K211" s="10">
        <v>0.51268825185487554</v>
      </c>
      <c r="L211" s="9">
        <v>626.49442470055101</v>
      </c>
      <c r="M211" s="9">
        <v>542.60541015911281</v>
      </c>
    </row>
    <row r="212" spans="2:13" x14ac:dyDescent="0.35">
      <c r="B212" s="5" t="s">
        <v>115</v>
      </c>
      <c r="C212" s="5" t="s">
        <v>147</v>
      </c>
      <c r="D212" s="5" t="s">
        <v>117</v>
      </c>
      <c r="E212" s="6">
        <v>100</v>
      </c>
      <c r="F212" s="6">
        <v>3585</v>
      </c>
      <c r="G212" s="6">
        <v>461.75</v>
      </c>
      <c r="H212" s="6">
        <v>3123.25</v>
      </c>
      <c r="I212" s="7">
        <v>0.31759313528591354</v>
      </c>
      <c r="J212" s="6">
        <v>1138.5713900000001</v>
      </c>
      <c r="K212" s="7">
        <v>0.36454699111502442</v>
      </c>
      <c r="L212" s="6">
        <v>589.8266354434204</v>
      </c>
      <c r="M212" s="6">
        <v>507.86204429412339</v>
      </c>
    </row>
    <row r="213" spans="2:13" x14ac:dyDescent="0.35">
      <c r="B213" s="8" t="s">
        <v>115</v>
      </c>
      <c r="C213" s="8" t="s">
        <v>148</v>
      </c>
      <c r="D213" s="8" t="s">
        <v>149</v>
      </c>
      <c r="E213" s="9">
        <v>200</v>
      </c>
      <c r="F213" s="9">
        <v>3354</v>
      </c>
      <c r="G213" s="9">
        <v>523.30999999999995</v>
      </c>
      <c r="H213" s="9">
        <v>2830.69</v>
      </c>
      <c r="I213" s="10">
        <v>0.31496854502087063</v>
      </c>
      <c r="J213" s="9">
        <v>1056.4045000000001</v>
      </c>
      <c r="K213" s="10">
        <v>0.37319681773701818</v>
      </c>
      <c r="L213" s="9">
        <v>526.17011784824717</v>
      </c>
      <c r="M213" s="9">
        <v>458.33711139896371</v>
      </c>
    </row>
    <row r="214" spans="2:13" x14ac:dyDescent="0.35">
      <c r="B214" s="5" t="s">
        <v>115</v>
      </c>
      <c r="C214" s="5" t="s">
        <v>150</v>
      </c>
      <c r="D214" s="5" t="s">
        <v>128</v>
      </c>
      <c r="E214" s="6">
        <v>50</v>
      </c>
      <c r="F214" s="6">
        <v>2845</v>
      </c>
      <c r="G214" s="6">
        <v>366.43</v>
      </c>
      <c r="H214" s="6">
        <v>2478.5700000000002</v>
      </c>
      <c r="I214" s="7">
        <v>0.18081461862917408</v>
      </c>
      <c r="J214" s="6">
        <v>514.41759000000025</v>
      </c>
      <c r="K214" s="7">
        <v>0.20754612135223141</v>
      </c>
      <c r="L214" s="6">
        <v>459.82894883306744</v>
      </c>
      <c r="M214" s="6">
        <v>399.75001209618893</v>
      </c>
    </row>
    <row r="215" spans="2:13" x14ac:dyDescent="0.35">
      <c r="B215" s="8" t="s">
        <v>115</v>
      </c>
      <c r="C215" s="8" t="s">
        <v>151</v>
      </c>
      <c r="D215" s="8" t="s">
        <v>129</v>
      </c>
      <c r="E215" s="9">
        <v>100</v>
      </c>
      <c r="F215" s="9">
        <v>1990</v>
      </c>
      <c r="G215" s="9">
        <v>310.49</v>
      </c>
      <c r="H215" s="9">
        <v>1679.51</v>
      </c>
      <c r="I215" s="10">
        <v>0.44430777386934672</v>
      </c>
      <c r="J215" s="9">
        <v>884.17246999999998</v>
      </c>
      <c r="K215" s="10">
        <v>0.52644668385421933</v>
      </c>
      <c r="L215" s="9">
        <v>312.79286326218943</v>
      </c>
      <c r="M215" s="9">
        <v>269.85715892475537</v>
      </c>
    </row>
    <row r="216" spans="2:13" x14ac:dyDescent="0.35">
      <c r="B216" s="5" t="s">
        <v>115</v>
      </c>
      <c r="C216" s="5" t="s">
        <v>151</v>
      </c>
      <c r="D216" s="5" t="s">
        <v>152</v>
      </c>
      <c r="E216" s="6">
        <v>15</v>
      </c>
      <c r="F216" s="6">
        <v>513</v>
      </c>
      <c r="G216" s="6">
        <v>66.08</v>
      </c>
      <c r="H216" s="6">
        <v>446.92</v>
      </c>
      <c r="I216" s="7">
        <v>0.18221569200779728</v>
      </c>
      <c r="J216" s="6">
        <v>93.476650000000006</v>
      </c>
      <c r="K216" s="7">
        <v>0.20915745547301531</v>
      </c>
      <c r="L216" s="6">
        <v>83.234625842738481</v>
      </c>
      <c r="M216" s="6">
        <v>71.809373845140357</v>
      </c>
    </row>
    <row r="217" spans="2:13" x14ac:dyDescent="0.35">
      <c r="B217" s="8" t="s">
        <v>115</v>
      </c>
      <c r="C217" s="8" t="s">
        <v>153</v>
      </c>
      <c r="D217" s="8" t="s">
        <v>154</v>
      </c>
      <c r="E217" s="9">
        <v>50</v>
      </c>
      <c r="F217" s="9">
        <v>1884.5</v>
      </c>
      <c r="G217" s="9">
        <v>379.54</v>
      </c>
      <c r="H217" s="9">
        <v>1504.96</v>
      </c>
      <c r="I217" s="10">
        <v>0.33442718492968959</v>
      </c>
      <c r="J217" s="9">
        <v>630.22802999999999</v>
      </c>
      <c r="K217" s="10">
        <v>0.41876729614076119</v>
      </c>
      <c r="L217" s="9">
        <v>282.15531141025161</v>
      </c>
      <c r="M217" s="9">
        <v>243.0687232496164</v>
      </c>
    </row>
    <row r="218" spans="2:13" x14ac:dyDescent="0.35">
      <c r="B218" s="5" t="s">
        <v>115</v>
      </c>
      <c r="C218" s="5" t="s">
        <v>155</v>
      </c>
      <c r="D218" s="5" t="s">
        <v>156</v>
      </c>
      <c r="E218" s="6">
        <v>25</v>
      </c>
      <c r="F218" s="6">
        <v>1510.75</v>
      </c>
      <c r="G218" s="6">
        <v>194.58</v>
      </c>
      <c r="H218" s="6">
        <v>1316.17</v>
      </c>
      <c r="I218" s="7">
        <v>0.31095402945556844</v>
      </c>
      <c r="J218" s="6">
        <v>469.77380000000005</v>
      </c>
      <c r="K218" s="7">
        <v>0.35692486532894691</v>
      </c>
      <c r="L218" s="6">
        <v>244.45496926134359</v>
      </c>
      <c r="M218" s="6">
        <v>211.41255461320998</v>
      </c>
    </row>
    <row r="219" spans="2:13" x14ac:dyDescent="0.35">
      <c r="B219" s="8" t="s">
        <v>115</v>
      </c>
      <c r="C219" s="8" t="s">
        <v>157</v>
      </c>
      <c r="D219" s="8" t="s">
        <v>129</v>
      </c>
      <c r="E219" s="9">
        <v>50</v>
      </c>
      <c r="F219" s="9">
        <v>959.96</v>
      </c>
      <c r="G219" s="9">
        <v>193.34</v>
      </c>
      <c r="H219" s="9">
        <v>766.62</v>
      </c>
      <c r="I219" s="10">
        <v>0.38434021209217051</v>
      </c>
      <c r="J219" s="9">
        <v>368.95123000000001</v>
      </c>
      <c r="K219" s="10">
        <v>0.48127002948005532</v>
      </c>
      <c r="L219" s="9">
        <v>142.22477830136174</v>
      </c>
      <c r="M219" s="9">
        <v>123.6424043997871</v>
      </c>
    </row>
    <row r="221" spans="2:13" x14ac:dyDescent="0.35">
      <c r="B221" s="14" t="s">
        <v>12</v>
      </c>
      <c r="C221" s="87" t="s">
        <v>158</v>
      </c>
      <c r="D221" s="88"/>
      <c r="E221" s="15">
        <v>19180</v>
      </c>
      <c r="F221" s="15">
        <v>243769.07999999996</v>
      </c>
      <c r="G221" s="15">
        <v>40970.28</v>
      </c>
      <c r="H221" s="15">
        <v>202798.80000000005</v>
      </c>
      <c r="I221" s="16">
        <v>0.25158706432333422</v>
      </c>
      <c r="J221" s="15">
        <v>61329.147209999988</v>
      </c>
      <c r="K221" s="16">
        <v>0.30241375792164438</v>
      </c>
      <c r="L221" s="15">
        <v>37822.150520414332</v>
      </c>
      <c r="M221" s="15">
        <v>32758.92978105729</v>
      </c>
    </row>
    <row r="222" spans="2:13" x14ac:dyDescent="0.35">
      <c r="B222" s="5" t="s">
        <v>158</v>
      </c>
      <c r="C222" s="5" t="s">
        <v>159</v>
      </c>
      <c r="D222" s="5" t="s">
        <v>160</v>
      </c>
      <c r="E222" s="6">
        <v>1100</v>
      </c>
      <c r="F222" s="6">
        <v>31154.97</v>
      </c>
      <c r="G222" s="6">
        <v>4012.76</v>
      </c>
      <c r="H222" s="6">
        <v>27142.21</v>
      </c>
      <c r="I222" s="7">
        <v>0.30542348331582403</v>
      </c>
      <c r="J222" s="6">
        <v>9515.4594599999982</v>
      </c>
      <c r="K222" s="7">
        <v>0.35057791756824513</v>
      </c>
      <c r="L222" s="6">
        <v>5041.1786556713287</v>
      </c>
      <c r="M222" s="6">
        <v>4359.7741583140578</v>
      </c>
    </row>
    <row r="223" spans="2:13" x14ac:dyDescent="0.35">
      <c r="B223" s="8" t="s">
        <v>158</v>
      </c>
      <c r="C223" s="8" t="s">
        <v>159</v>
      </c>
      <c r="D223" s="8" t="s">
        <v>161</v>
      </c>
      <c r="E223" s="9">
        <v>1000</v>
      </c>
      <c r="F223" s="9">
        <v>11110</v>
      </c>
      <c r="G223" s="9">
        <v>2237.56</v>
      </c>
      <c r="H223" s="9">
        <v>8872.44</v>
      </c>
      <c r="I223" s="10">
        <v>0.35026551935193528</v>
      </c>
      <c r="J223" s="9">
        <v>3891.4499200000009</v>
      </c>
      <c r="K223" s="10">
        <v>0.43859974482780395</v>
      </c>
      <c r="L223" s="9">
        <v>1647.896584387363</v>
      </c>
      <c r="M223" s="9">
        <v>1425.1542020046261</v>
      </c>
    </row>
    <row r="224" spans="2:13" x14ac:dyDescent="0.35">
      <c r="B224" s="5" t="s">
        <v>158</v>
      </c>
      <c r="C224" s="5" t="s">
        <v>162</v>
      </c>
      <c r="D224" s="5" t="s">
        <v>163</v>
      </c>
      <c r="E224" s="6">
        <v>2000</v>
      </c>
      <c r="F224" s="6">
        <v>23800</v>
      </c>
      <c r="G224" s="6">
        <v>4793.3599999999997</v>
      </c>
      <c r="H224" s="6">
        <v>19006.64</v>
      </c>
      <c r="I224" s="7">
        <v>0.15102925882352938</v>
      </c>
      <c r="J224" s="6">
        <v>3594.4963599999992</v>
      </c>
      <c r="K224" s="7">
        <v>0.18911792720859655</v>
      </c>
      <c r="L224" s="6">
        <v>3544.7903261898591</v>
      </c>
      <c r="M224" s="6">
        <v>3067.6172283640462</v>
      </c>
    </row>
    <row r="225" spans="2:13" x14ac:dyDescent="0.35">
      <c r="B225" s="8" t="s">
        <v>158</v>
      </c>
      <c r="C225" s="8" t="s">
        <v>162</v>
      </c>
      <c r="D225" s="8" t="s">
        <v>164</v>
      </c>
      <c r="E225" s="9">
        <v>3000</v>
      </c>
      <c r="F225" s="9">
        <v>16350</v>
      </c>
      <c r="G225" s="9">
        <v>3292.91</v>
      </c>
      <c r="H225" s="9">
        <v>13057.09</v>
      </c>
      <c r="I225" s="10">
        <v>0.15891867645259938</v>
      </c>
      <c r="J225" s="9">
        <v>2598.3203599999997</v>
      </c>
      <c r="K225" s="10">
        <v>0.19899689440755938</v>
      </c>
      <c r="L225" s="9">
        <v>2422.3757931060072</v>
      </c>
      <c r="M225" s="9">
        <v>2105.8803606277115</v>
      </c>
    </row>
    <row r="226" spans="2:13" x14ac:dyDescent="0.35">
      <c r="B226" s="5" t="s">
        <v>158</v>
      </c>
      <c r="C226" s="5" t="s">
        <v>165</v>
      </c>
      <c r="D226" s="5" t="s">
        <v>166</v>
      </c>
      <c r="E226" s="6">
        <v>960</v>
      </c>
      <c r="F226" s="6">
        <v>17798.400000000001</v>
      </c>
      <c r="G226" s="6">
        <v>3584.59</v>
      </c>
      <c r="H226" s="6">
        <v>14213.810000000001</v>
      </c>
      <c r="I226" s="7">
        <v>0.30546205389248476</v>
      </c>
      <c r="J226" s="6">
        <v>5436.7358200000017</v>
      </c>
      <c r="K226" s="7">
        <v>0.38249672818195835</v>
      </c>
      <c r="L226" s="6">
        <v>2661.3556326084044</v>
      </c>
      <c r="M226" s="6">
        <v>2301.1419639667547</v>
      </c>
    </row>
    <row r="227" spans="2:13" x14ac:dyDescent="0.35">
      <c r="B227" s="8" t="s">
        <v>158</v>
      </c>
      <c r="C227" s="8" t="s">
        <v>165</v>
      </c>
      <c r="D227" s="8" t="s">
        <v>167</v>
      </c>
      <c r="E227" s="9">
        <v>360</v>
      </c>
      <c r="F227" s="9">
        <v>4968</v>
      </c>
      <c r="G227" s="9">
        <v>1000.56</v>
      </c>
      <c r="H227" s="9">
        <v>3967.44</v>
      </c>
      <c r="I227" s="10">
        <v>0.2514165237520129</v>
      </c>
      <c r="J227" s="9">
        <v>1249.0372900000002</v>
      </c>
      <c r="K227" s="10">
        <v>0.3148219733631763</v>
      </c>
      <c r="L227" s="9">
        <v>739.92915592178599</v>
      </c>
      <c r="M227" s="9">
        <v>640.22932191771895</v>
      </c>
    </row>
    <row r="228" spans="2:13" x14ac:dyDescent="0.35">
      <c r="B228" s="5" t="s">
        <v>158</v>
      </c>
      <c r="C228" s="5" t="s">
        <v>165</v>
      </c>
      <c r="D228" s="5" t="s">
        <v>160</v>
      </c>
      <c r="E228" s="6">
        <v>130</v>
      </c>
      <c r="F228" s="6">
        <v>3461.9</v>
      </c>
      <c r="G228" s="6">
        <v>445.9</v>
      </c>
      <c r="H228" s="6">
        <v>3016</v>
      </c>
      <c r="I228" s="7">
        <v>0.26945855455096906</v>
      </c>
      <c r="J228" s="6">
        <v>932.83856999999989</v>
      </c>
      <c r="K228" s="7">
        <v>0.30929660809018567</v>
      </c>
      <c r="L228" s="6">
        <v>567.89937485877829</v>
      </c>
      <c r="M228" s="6">
        <v>489.65013393944309</v>
      </c>
    </row>
    <row r="229" spans="2:13" x14ac:dyDescent="0.35">
      <c r="B229" s="8" t="s">
        <v>158</v>
      </c>
      <c r="C229" s="8" t="s">
        <v>165</v>
      </c>
      <c r="D229" s="8" t="s">
        <v>168</v>
      </c>
      <c r="E229" s="9">
        <v>120</v>
      </c>
      <c r="F229" s="9">
        <v>3313.32</v>
      </c>
      <c r="G229" s="9">
        <v>667.3</v>
      </c>
      <c r="H229" s="9">
        <v>2646.0200000000004</v>
      </c>
      <c r="I229" s="10">
        <v>0.16156712904277298</v>
      </c>
      <c r="J229" s="9">
        <v>535.32360000000062</v>
      </c>
      <c r="K229" s="10">
        <v>0.20231275651733568</v>
      </c>
      <c r="L229" s="9">
        <v>491.45075314351521</v>
      </c>
      <c r="M229" s="9">
        <v>425.02248779234139</v>
      </c>
    </row>
    <row r="230" spans="2:13" x14ac:dyDescent="0.35">
      <c r="B230" s="5" t="s">
        <v>158</v>
      </c>
      <c r="C230" s="5" t="s">
        <v>165</v>
      </c>
      <c r="D230" s="5" t="s">
        <v>169</v>
      </c>
      <c r="E230" s="6">
        <v>240</v>
      </c>
      <c r="F230" s="6">
        <v>2479.2000000000003</v>
      </c>
      <c r="G230" s="6">
        <v>319.32</v>
      </c>
      <c r="H230" s="6">
        <v>2159.88</v>
      </c>
      <c r="I230" s="7">
        <v>0.46132902952565347</v>
      </c>
      <c r="J230" s="6">
        <v>1143.7269300000003</v>
      </c>
      <c r="K230" s="7">
        <v>0.52953262681260083</v>
      </c>
      <c r="L230" s="6">
        <v>406.69578971153123</v>
      </c>
      <c r="M230" s="6">
        <v>350.65833265687149</v>
      </c>
    </row>
    <row r="231" spans="2:13" x14ac:dyDescent="0.35">
      <c r="B231" s="8" t="s">
        <v>158</v>
      </c>
      <c r="C231" s="8" t="s">
        <v>165</v>
      </c>
      <c r="D231" s="8" t="s">
        <v>170</v>
      </c>
      <c r="E231" s="9">
        <v>440</v>
      </c>
      <c r="F231" s="9">
        <v>2046</v>
      </c>
      <c r="G231" s="9">
        <v>263.52999999999997</v>
      </c>
      <c r="H231" s="9">
        <v>1782.4699999999998</v>
      </c>
      <c r="I231" s="10">
        <v>0.31975811827956985</v>
      </c>
      <c r="J231" s="9">
        <v>654.22510999999986</v>
      </c>
      <c r="K231" s="10">
        <v>0.36703288694900893</v>
      </c>
      <c r="L231" s="9">
        <v>335.63944971166046</v>
      </c>
      <c r="M231" s="9">
        <v>290.38860824925109</v>
      </c>
    </row>
    <row r="232" spans="2:13" x14ac:dyDescent="0.35">
      <c r="B232" s="5" t="s">
        <v>158</v>
      </c>
      <c r="C232" s="5" t="s">
        <v>165</v>
      </c>
      <c r="D232" s="5" t="s">
        <v>164</v>
      </c>
      <c r="E232" s="6">
        <v>240</v>
      </c>
      <c r="F232" s="6">
        <v>1502.4</v>
      </c>
      <c r="G232" s="6">
        <v>302.58</v>
      </c>
      <c r="H232" s="6">
        <v>1199.8200000000002</v>
      </c>
      <c r="I232" s="7">
        <v>0.24169224574014922</v>
      </c>
      <c r="J232" s="6">
        <v>363.11843000000022</v>
      </c>
      <c r="K232" s="7">
        <v>0.3026440882799088</v>
      </c>
      <c r="L232" s="6">
        <v>225.61065042026289</v>
      </c>
      <c r="M232" s="6">
        <v>195.40087617868838</v>
      </c>
    </row>
    <row r="233" spans="2:13" x14ac:dyDescent="0.35">
      <c r="B233" s="8" t="s">
        <v>158</v>
      </c>
      <c r="C233" s="8" t="s">
        <v>165</v>
      </c>
      <c r="D233" s="8" t="s">
        <v>161</v>
      </c>
      <c r="E233" s="9">
        <v>120</v>
      </c>
      <c r="F233" s="9">
        <v>1273.2</v>
      </c>
      <c r="G233" s="9">
        <v>256.42</v>
      </c>
      <c r="H233" s="9">
        <v>1016.78</v>
      </c>
      <c r="I233" s="10">
        <v>0.32914011153000317</v>
      </c>
      <c r="J233" s="9">
        <v>419.06119000000001</v>
      </c>
      <c r="K233" s="10">
        <v>0.41214539034992825</v>
      </c>
      <c r="L233" s="9">
        <v>191.45514800030125</v>
      </c>
      <c r="M233" s="9">
        <v>165.07508726357656</v>
      </c>
    </row>
    <row r="234" spans="2:13" x14ac:dyDescent="0.35">
      <c r="B234" s="5" t="s">
        <v>158</v>
      </c>
      <c r="C234" s="5" t="s">
        <v>165</v>
      </c>
      <c r="D234" s="5" t="s">
        <v>171</v>
      </c>
      <c r="E234" s="6">
        <v>220</v>
      </c>
      <c r="F234" s="6">
        <v>1212.2</v>
      </c>
      <c r="G234" s="6">
        <v>244.13</v>
      </c>
      <c r="H234" s="6">
        <v>968.07</v>
      </c>
      <c r="I234" s="7">
        <v>0.20911683715558491</v>
      </c>
      <c r="J234" s="6">
        <v>253.49143000000004</v>
      </c>
      <c r="K234" s="7">
        <v>0.26185237637774128</v>
      </c>
      <c r="L234" s="6">
        <v>182.2832718234541</v>
      </c>
      <c r="M234" s="6">
        <v>157.1669778391103</v>
      </c>
    </row>
    <row r="235" spans="2:13" x14ac:dyDescent="0.35">
      <c r="B235" s="8" t="s">
        <v>158</v>
      </c>
      <c r="C235" s="8" t="s">
        <v>172</v>
      </c>
      <c r="D235" s="8" t="s">
        <v>160</v>
      </c>
      <c r="E235" s="9">
        <v>1100</v>
      </c>
      <c r="F235" s="9">
        <v>32429.39</v>
      </c>
      <c r="G235" s="9">
        <v>4176.91</v>
      </c>
      <c r="H235" s="9">
        <v>28252.48</v>
      </c>
      <c r="I235" s="10">
        <v>0.26454638153847482</v>
      </c>
      <c r="J235" s="9">
        <v>8579.0777799999996</v>
      </c>
      <c r="K235" s="10">
        <v>0.30365751183612905</v>
      </c>
      <c r="L235" s="9">
        <v>5246.9041340118119</v>
      </c>
      <c r="M235" s="9">
        <v>4565.6884292178402</v>
      </c>
    </row>
    <row r="236" spans="2:13" x14ac:dyDescent="0.35">
      <c r="B236" s="5" t="s">
        <v>158</v>
      </c>
      <c r="C236" s="5" t="s">
        <v>173</v>
      </c>
      <c r="D236" s="5" t="s">
        <v>174</v>
      </c>
      <c r="E236" s="6">
        <v>950</v>
      </c>
      <c r="F236" s="6">
        <v>11400</v>
      </c>
      <c r="G236" s="6">
        <v>2295.96</v>
      </c>
      <c r="H236" s="6">
        <v>9104.0400000000009</v>
      </c>
      <c r="I236" s="7">
        <v>0.25682506929824572</v>
      </c>
      <c r="J236" s="6">
        <v>2927.8057900000013</v>
      </c>
      <c r="K236" s="7">
        <v>0.32159412634390894</v>
      </c>
      <c r="L236" s="6">
        <v>1688.9985529293906</v>
      </c>
      <c r="M236" s="6">
        <v>1468.3225005241682</v>
      </c>
    </row>
    <row r="237" spans="2:13" x14ac:dyDescent="0.35">
      <c r="B237" s="8" t="s">
        <v>158</v>
      </c>
      <c r="C237" s="8" t="s">
        <v>173</v>
      </c>
      <c r="D237" s="8" t="s">
        <v>170</v>
      </c>
      <c r="E237" s="9">
        <v>880</v>
      </c>
      <c r="F237" s="9">
        <v>4703.6000000000004</v>
      </c>
      <c r="G237" s="9">
        <v>605.82000000000005</v>
      </c>
      <c r="H237" s="9">
        <v>4097.7800000000007</v>
      </c>
      <c r="I237" s="10">
        <v>0.36230841057913105</v>
      </c>
      <c r="J237" s="9">
        <v>1704.1538400000009</v>
      </c>
      <c r="K237" s="10">
        <v>0.41587245776981696</v>
      </c>
      <c r="L237" s="9">
        <v>760.22782086007953</v>
      </c>
      <c r="M237" s="9">
        <v>660.90027901875726</v>
      </c>
    </row>
    <row r="238" spans="2:13" x14ac:dyDescent="0.35">
      <c r="B238" s="5" t="s">
        <v>158</v>
      </c>
      <c r="C238" s="5" t="s">
        <v>175</v>
      </c>
      <c r="D238" s="5" t="s">
        <v>176</v>
      </c>
      <c r="E238" s="6">
        <v>480</v>
      </c>
      <c r="F238" s="6">
        <v>7200</v>
      </c>
      <c r="G238" s="6">
        <v>927.36</v>
      </c>
      <c r="H238" s="6">
        <v>6272.64</v>
      </c>
      <c r="I238" s="7">
        <v>0.23980735972222231</v>
      </c>
      <c r="J238" s="6">
        <v>1726.6129900000005</v>
      </c>
      <c r="K238" s="7">
        <v>0.27526097305121933</v>
      </c>
      <c r="L238" s="6">
        <v>1173.5308974574843</v>
      </c>
      <c r="M238" s="6">
        <v>1016.8330955777461</v>
      </c>
    </row>
    <row r="239" spans="2:13" x14ac:dyDescent="0.35">
      <c r="B239" s="8" t="s">
        <v>158</v>
      </c>
      <c r="C239" s="8" t="s">
        <v>175</v>
      </c>
      <c r="D239" s="8" t="s">
        <v>177</v>
      </c>
      <c r="E239" s="9">
        <v>330</v>
      </c>
      <c r="F239" s="9">
        <v>5943.3</v>
      </c>
      <c r="G239" s="9">
        <v>765.49</v>
      </c>
      <c r="H239" s="9">
        <v>5177.8100000000004</v>
      </c>
      <c r="I239" s="10">
        <v>0.22178879915198632</v>
      </c>
      <c r="J239" s="9">
        <v>1318.1573700000004</v>
      </c>
      <c r="K239" s="10">
        <v>0.25457816528609589</v>
      </c>
      <c r="L239" s="9">
        <v>968.70217582458702</v>
      </c>
      <c r="M239" s="9">
        <v>839.35449358059918</v>
      </c>
    </row>
    <row r="240" spans="2:13" x14ac:dyDescent="0.35">
      <c r="B240" s="5" t="s">
        <v>158</v>
      </c>
      <c r="C240" s="5" t="s">
        <v>175</v>
      </c>
      <c r="D240" s="5" t="s">
        <v>178</v>
      </c>
      <c r="E240" s="6">
        <v>120</v>
      </c>
      <c r="F240" s="6">
        <v>635.4</v>
      </c>
      <c r="G240" s="6">
        <v>127.98</v>
      </c>
      <c r="H240" s="6">
        <v>507.41999999999996</v>
      </c>
      <c r="I240" s="7">
        <v>0.57939754485363548</v>
      </c>
      <c r="J240" s="6">
        <v>368.14919999999995</v>
      </c>
      <c r="K240" s="7">
        <v>0.72553151235662761</v>
      </c>
      <c r="L240" s="6">
        <v>94.931806701464879</v>
      </c>
      <c r="M240" s="6">
        <v>82.255868240176369</v>
      </c>
    </row>
    <row r="241" spans="2:13" x14ac:dyDescent="0.35">
      <c r="B241" s="8" t="s">
        <v>158</v>
      </c>
      <c r="C241" s="8" t="s">
        <v>179</v>
      </c>
      <c r="D241" s="8" t="s">
        <v>180</v>
      </c>
      <c r="E241" s="9">
        <v>1320</v>
      </c>
      <c r="F241" s="9">
        <v>11880</v>
      </c>
      <c r="G241" s="9">
        <v>1853.58</v>
      </c>
      <c r="H241" s="9">
        <v>10026.42</v>
      </c>
      <c r="I241" s="10">
        <v>0.19723441329966332</v>
      </c>
      <c r="J241" s="9">
        <v>2343.1448300000002</v>
      </c>
      <c r="K241" s="10">
        <v>0.23369705537968688</v>
      </c>
      <c r="L241" s="9">
        <v>1878.9790296283802</v>
      </c>
      <c r="M241" s="9">
        <v>1622.1880662697383</v>
      </c>
    </row>
    <row r="242" spans="2:13" x14ac:dyDescent="0.35">
      <c r="B242" s="5" t="s">
        <v>158</v>
      </c>
      <c r="C242" s="5" t="s">
        <v>181</v>
      </c>
      <c r="D242" s="5" t="s">
        <v>160</v>
      </c>
      <c r="E242" s="6">
        <v>390</v>
      </c>
      <c r="F242" s="6">
        <v>10124.4</v>
      </c>
      <c r="G242" s="6">
        <v>1304.03</v>
      </c>
      <c r="H242" s="6">
        <v>8820.369999999999</v>
      </c>
      <c r="I242" s="7">
        <v>0.25392968669748323</v>
      </c>
      <c r="J242" s="6">
        <v>2570.8857199999993</v>
      </c>
      <c r="K242" s="7">
        <v>0.29147141446447256</v>
      </c>
      <c r="L242" s="6">
        <v>1665.7293397794226</v>
      </c>
      <c r="M242" s="6">
        <v>1434.2531464437866</v>
      </c>
    </row>
    <row r="243" spans="2:13" x14ac:dyDescent="0.35">
      <c r="B243" s="8" t="s">
        <v>158</v>
      </c>
      <c r="C243" s="8" t="s">
        <v>182</v>
      </c>
      <c r="D243" s="8" t="s">
        <v>174</v>
      </c>
      <c r="E243" s="9">
        <v>660</v>
      </c>
      <c r="F243" s="9">
        <v>7451.4000000000005</v>
      </c>
      <c r="G243" s="9">
        <v>1500.71</v>
      </c>
      <c r="H243" s="9">
        <v>5950.6900000000005</v>
      </c>
      <c r="I243" s="10">
        <v>0.2080556687333924</v>
      </c>
      <c r="J243" s="9">
        <v>1550.3060100000002</v>
      </c>
      <c r="K243" s="10">
        <v>0.26052541974124011</v>
      </c>
      <c r="L243" s="9">
        <v>1112.1745631249416</v>
      </c>
      <c r="M243" s="9">
        <v>964.92459867034211</v>
      </c>
    </row>
    <row r="244" spans="2:13" x14ac:dyDescent="0.35">
      <c r="B244" s="5" t="s">
        <v>158</v>
      </c>
      <c r="C244" s="5" t="s">
        <v>183</v>
      </c>
      <c r="D244" s="5" t="s">
        <v>184</v>
      </c>
      <c r="E244" s="6">
        <v>170</v>
      </c>
      <c r="F244" s="6">
        <v>3225.41</v>
      </c>
      <c r="G244" s="6">
        <v>649.6</v>
      </c>
      <c r="H244" s="6">
        <v>2575.81</v>
      </c>
      <c r="I244" s="7">
        <v>0.32112197829113198</v>
      </c>
      <c r="J244" s="6">
        <v>1035.7500399999999</v>
      </c>
      <c r="K244" s="7">
        <v>0.40210653736106311</v>
      </c>
      <c r="L244" s="6">
        <v>482.92211931455995</v>
      </c>
      <c r="M244" s="6">
        <v>416.02358071549702</v>
      </c>
    </row>
    <row r="245" spans="2:13" x14ac:dyDescent="0.35">
      <c r="B245" s="8" t="s">
        <v>158</v>
      </c>
      <c r="C245" s="8" t="s">
        <v>183</v>
      </c>
      <c r="D245" s="8" t="s">
        <v>169</v>
      </c>
      <c r="E245" s="9">
        <v>240</v>
      </c>
      <c r="F245" s="9">
        <v>2313.6</v>
      </c>
      <c r="G245" s="9">
        <v>297.99</v>
      </c>
      <c r="H245" s="9">
        <v>2015.61</v>
      </c>
      <c r="I245" s="10">
        <v>0.43201897043568455</v>
      </c>
      <c r="J245" s="9">
        <v>999.51908999999978</v>
      </c>
      <c r="K245" s="10">
        <v>0.49588913033771403</v>
      </c>
      <c r="L245" s="9">
        <v>375.3883115431891</v>
      </c>
      <c r="M245" s="9">
        <v>323.86040458248306</v>
      </c>
    </row>
    <row r="246" spans="2:13" x14ac:dyDescent="0.35">
      <c r="B246" s="5" t="s">
        <v>158</v>
      </c>
      <c r="C246" s="5" t="s">
        <v>183</v>
      </c>
      <c r="D246" s="5" t="s">
        <v>164</v>
      </c>
      <c r="E246" s="6">
        <v>240</v>
      </c>
      <c r="F246" s="6">
        <v>1322.4</v>
      </c>
      <c r="G246" s="6">
        <v>266.33</v>
      </c>
      <c r="H246" s="6">
        <v>1056.0700000000002</v>
      </c>
      <c r="I246" s="7">
        <v>0.16588659255898383</v>
      </c>
      <c r="J246" s="6">
        <v>219.36843000000022</v>
      </c>
      <c r="K246" s="7">
        <v>0.20772148626511516</v>
      </c>
      <c r="L246" s="6">
        <v>197.99580036746787</v>
      </c>
      <c r="M246" s="6">
        <v>170.56771380117905</v>
      </c>
    </row>
    <row r="247" spans="2:13" x14ac:dyDescent="0.35">
      <c r="B247" s="8" t="s">
        <v>158</v>
      </c>
      <c r="C247" s="8" t="s">
        <v>185</v>
      </c>
      <c r="D247" s="8" t="s">
        <v>174</v>
      </c>
      <c r="E247" s="9">
        <v>440</v>
      </c>
      <c r="F247" s="9">
        <v>5293.2</v>
      </c>
      <c r="G247" s="9">
        <v>1066.04</v>
      </c>
      <c r="H247" s="9">
        <v>4227.16</v>
      </c>
      <c r="I247" s="10">
        <v>0.25128079800498748</v>
      </c>
      <c r="J247" s="9">
        <v>1330.0795199999998</v>
      </c>
      <c r="K247" s="10">
        <v>0.31465085778631513</v>
      </c>
      <c r="L247" s="9">
        <v>784.98866141266933</v>
      </c>
      <c r="M247" s="9">
        <v>683.10824656946647</v>
      </c>
    </row>
    <row r="248" spans="2:13" x14ac:dyDescent="0.35">
      <c r="B248" s="5" t="s">
        <v>158</v>
      </c>
      <c r="C248" s="5" t="s">
        <v>186</v>
      </c>
      <c r="D248" s="5" t="s">
        <v>161</v>
      </c>
      <c r="E248" s="6">
        <v>480</v>
      </c>
      <c r="F248" s="6">
        <v>5092.8</v>
      </c>
      <c r="G248" s="6">
        <v>1025.7</v>
      </c>
      <c r="H248" s="6">
        <v>4067.1000000000004</v>
      </c>
      <c r="I248" s="7">
        <v>0.32913618441721654</v>
      </c>
      <c r="J248" s="6">
        <v>1676.2247600000005</v>
      </c>
      <c r="K248" s="7">
        <v>0.41214249956971805</v>
      </c>
      <c r="L248" s="6">
        <v>769.99242711094291</v>
      </c>
      <c r="M248" s="6">
        <v>661.51068605445505</v>
      </c>
    </row>
    <row r="249" spans="2:13" x14ac:dyDescent="0.35">
      <c r="B249" s="8" t="s">
        <v>158</v>
      </c>
      <c r="C249" s="8" t="s">
        <v>187</v>
      </c>
      <c r="D249" s="8" t="s">
        <v>188</v>
      </c>
      <c r="E249" s="9">
        <v>600</v>
      </c>
      <c r="F249" s="9">
        <v>4946.4000000000005</v>
      </c>
      <c r="G249" s="9">
        <v>996.21</v>
      </c>
      <c r="H249" s="9">
        <v>3950.1900000000005</v>
      </c>
      <c r="I249" s="10">
        <v>0.23264062348374584</v>
      </c>
      <c r="J249" s="9">
        <v>1150.7335800000005</v>
      </c>
      <c r="K249" s="10">
        <v>0.29131094453684514</v>
      </c>
      <c r="L249" s="9">
        <v>733.60881031088672</v>
      </c>
      <c r="M249" s="9">
        <v>638.36296056884294</v>
      </c>
    </row>
    <row r="250" spans="2:13" x14ac:dyDescent="0.35">
      <c r="B250" s="5" t="s">
        <v>158</v>
      </c>
      <c r="C250" s="5" t="s">
        <v>189</v>
      </c>
      <c r="D250" s="5" t="s">
        <v>184</v>
      </c>
      <c r="E250" s="6">
        <v>170</v>
      </c>
      <c r="F250" s="6">
        <v>2984.01</v>
      </c>
      <c r="G250" s="6">
        <v>600.98</v>
      </c>
      <c r="H250" s="6">
        <v>2383.0300000000002</v>
      </c>
      <c r="I250" s="7">
        <v>0.28249571549693203</v>
      </c>
      <c r="J250" s="6">
        <v>842.97004000000015</v>
      </c>
      <c r="K250" s="7">
        <v>0.35373874437166131</v>
      </c>
      <c r="L250" s="6">
        <v>444.869042507514</v>
      </c>
      <c r="M250" s="6">
        <v>384.40307776684466</v>
      </c>
    </row>
    <row r="251" spans="2:13" x14ac:dyDescent="0.35">
      <c r="B251" s="8" t="s">
        <v>158</v>
      </c>
      <c r="C251" s="8" t="s">
        <v>190</v>
      </c>
      <c r="D251" s="8" t="s">
        <v>180</v>
      </c>
      <c r="E251" s="9">
        <v>440</v>
      </c>
      <c r="F251" s="9">
        <v>2640</v>
      </c>
      <c r="G251" s="9">
        <v>531.70000000000005</v>
      </c>
      <c r="H251" s="9">
        <v>2108.3000000000002</v>
      </c>
      <c r="I251" s="10">
        <v>-0.16469953409090898</v>
      </c>
      <c r="J251" s="9">
        <v>-434.80676999999969</v>
      </c>
      <c r="K251" s="10">
        <v>-0.20623572072285712</v>
      </c>
      <c r="L251" s="9">
        <v>394.00874297722703</v>
      </c>
      <c r="M251" s="9">
        <v>341.00232458733007</v>
      </c>
    </row>
    <row r="252" spans="2:13" x14ac:dyDescent="0.35">
      <c r="B252" s="5" t="s">
        <v>158</v>
      </c>
      <c r="C252" s="5" t="s">
        <v>191</v>
      </c>
      <c r="D252" s="5" t="s">
        <v>192</v>
      </c>
      <c r="E252" s="6">
        <v>120</v>
      </c>
      <c r="F252" s="6">
        <v>2631.78</v>
      </c>
      <c r="G252" s="6">
        <v>338.97</v>
      </c>
      <c r="H252" s="6">
        <v>2292.8100000000004</v>
      </c>
      <c r="I252" s="7">
        <v>0.20108892080645055</v>
      </c>
      <c r="J252" s="6">
        <v>529.22180000000048</v>
      </c>
      <c r="K252" s="7">
        <v>0.23081799189640675</v>
      </c>
      <c r="L252" s="6">
        <v>426.1887058998476</v>
      </c>
      <c r="M252" s="6">
        <v>371.24514248704668</v>
      </c>
    </row>
    <row r="253" spans="2:13" x14ac:dyDescent="0.35">
      <c r="B253" s="8" t="s">
        <v>158</v>
      </c>
      <c r="C253" s="8" t="s">
        <v>193</v>
      </c>
      <c r="D253" s="8" t="s">
        <v>188</v>
      </c>
      <c r="E253" s="9">
        <v>120</v>
      </c>
      <c r="F253" s="9">
        <v>1082.4000000000001</v>
      </c>
      <c r="G253" s="9">
        <v>218</v>
      </c>
      <c r="H253" s="9">
        <v>864.40000000000009</v>
      </c>
      <c r="I253" s="10">
        <v>0.28132734663710274</v>
      </c>
      <c r="J253" s="9">
        <v>304.50872000000004</v>
      </c>
      <c r="K253" s="10">
        <v>0.35227755668671912</v>
      </c>
      <c r="L253" s="9">
        <v>163.44899309823202</v>
      </c>
      <c r="M253" s="9">
        <v>140.96542726679712</v>
      </c>
    </row>
    <row r="255" spans="2:13" x14ac:dyDescent="0.35">
      <c r="B255" s="17" t="s">
        <v>12</v>
      </c>
      <c r="C255" s="89" t="s">
        <v>194</v>
      </c>
      <c r="D255" s="90"/>
      <c r="E255" s="18">
        <v>350</v>
      </c>
      <c r="F255" s="18">
        <v>97739.3</v>
      </c>
      <c r="G255" s="18">
        <v>12819.71</v>
      </c>
      <c r="H255" s="18">
        <v>84919.59</v>
      </c>
      <c r="I255" s="19">
        <v>0.44206160418582902</v>
      </c>
      <c r="J255" s="18">
        <v>43206.791749999997</v>
      </c>
      <c r="K255" s="19">
        <v>0.50879651856538632</v>
      </c>
      <c r="L255" s="18">
        <v>15877.493046066</v>
      </c>
      <c r="M255" s="18">
        <v>13771.259278397494</v>
      </c>
    </row>
    <row r="256" spans="2:13" x14ac:dyDescent="0.35">
      <c r="B256" s="5" t="s">
        <v>194</v>
      </c>
      <c r="C256" s="5" t="s">
        <v>195</v>
      </c>
      <c r="D256" s="5" t="s">
        <v>196</v>
      </c>
      <c r="E256" s="6">
        <v>300</v>
      </c>
      <c r="F256" s="6">
        <v>94559.08</v>
      </c>
      <c r="G256" s="6">
        <v>12179.21</v>
      </c>
      <c r="H256" s="6">
        <v>82379.87</v>
      </c>
      <c r="I256" s="7">
        <v>0.45207240277718436</v>
      </c>
      <c r="J256" s="6">
        <v>42747.550499999998</v>
      </c>
      <c r="K256" s="7">
        <v>0.51890771981067707</v>
      </c>
      <c r="L256" s="6">
        <v>15396.667601158768</v>
      </c>
      <c r="M256" s="6">
        <v>13358.175774282468</v>
      </c>
    </row>
    <row r="257" spans="2:13" x14ac:dyDescent="0.35">
      <c r="B257" s="8" t="s">
        <v>194</v>
      </c>
      <c r="C257" s="8" t="s">
        <v>197</v>
      </c>
      <c r="D257" s="8" t="s">
        <v>198</v>
      </c>
      <c r="E257" s="9">
        <v>50</v>
      </c>
      <c r="F257" s="9">
        <v>3180.2200000000003</v>
      </c>
      <c r="G257" s="9">
        <v>640.5</v>
      </c>
      <c r="H257" s="9">
        <v>2539.7200000000003</v>
      </c>
      <c r="I257" s="10">
        <v>0.14440549710397393</v>
      </c>
      <c r="J257" s="9">
        <v>459.24125000000004</v>
      </c>
      <c r="K257" s="10">
        <v>0.18082357503976815</v>
      </c>
      <c r="L257" s="9">
        <v>480.82544490723217</v>
      </c>
      <c r="M257" s="9">
        <v>413.08350411502556</v>
      </c>
    </row>
    <row r="259" spans="2:13" x14ac:dyDescent="0.35">
      <c r="B259" s="20" t="s">
        <v>12</v>
      </c>
      <c r="C259" s="80" t="s">
        <v>199</v>
      </c>
      <c r="D259" s="81"/>
      <c r="E259" s="21">
        <v>1420</v>
      </c>
      <c r="F259" s="21">
        <v>63711.249999999993</v>
      </c>
      <c r="G259" s="21">
        <v>8899.67</v>
      </c>
      <c r="H259" s="21">
        <v>54811.579999999994</v>
      </c>
      <c r="I259" s="22">
        <v>0.25448570072004562</v>
      </c>
      <c r="J259" s="21">
        <v>16213.602100000004</v>
      </c>
      <c r="K259" s="22">
        <v>0.29580614351930751</v>
      </c>
      <c r="L259" s="21">
        <v>10298.35633932905</v>
      </c>
      <c r="M259" s="21">
        <v>8900.9324900378688</v>
      </c>
    </row>
    <row r="260" spans="2:13" x14ac:dyDescent="0.35">
      <c r="B260" s="5" t="s">
        <v>199</v>
      </c>
      <c r="C260" s="5" t="s">
        <v>200</v>
      </c>
      <c r="D260" s="5" t="s">
        <v>201</v>
      </c>
      <c r="E260" s="6">
        <v>570</v>
      </c>
      <c r="F260" s="6">
        <v>32009.14</v>
      </c>
      <c r="G260" s="6">
        <v>4122.78</v>
      </c>
      <c r="H260" s="6">
        <v>27886.36</v>
      </c>
      <c r="I260" s="7">
        <v>0.24269720679780843</v>
      </c>
      <c r="J260" s="6">
        <v>7768.5288700000019</v>
      </c>
      <c r="K260" s="7">
        <v>0.27857808871433926</v>
      </c>
      <c r="L260" s="6">
        <v>5273.0188144086223</v>
      </c>
      <c r="M260" s="6">
        <v>4547.6777560339196</v>
      </c>
    </row>
    <row r="261" spans="2:13" x14ac:dyDescent="0.35">
      <c r="B261" s="8" t="s">
        <v>199</v>
      </c>
      <c r="C261" s="8" t="s">
        <v>202</v>
      </c>
      <c r="D261" s="8" t="s">
        <v>203</v>
      </c>
      <c r="E261" s="9">
        <v>180</v>
      </c>
      <c r="F261" s="9">
        <v>11477.95</v>
      </c>
      <c r="G261" s="9">
        <v>1478.36</v>
      </c>
      <c r="H261" s="9">
        <v>9999.59</v>
      </c>
      <c r="I261" s="10">
        <v>0.19320887353577951</v>
      </c>
      <c r="J261" s="9">
        <v>2217.6417900000006</v>
      </c>
      <c r="K261" s="10">
        <v>0.22177327170413993</v>
      </c>
      <c r="L261" s="9">
        <v>1874.4779364900837</v>
      </c>
      <c r="M261" s="9">
        <v>1623.2046620349329</v>
      </c>
    </row>
    <row r="262" spans="2:13" x14ac:dyDescent="0.35">
      <c r="B262" s="5" t="s">
        <v>199</v>
      </c>
      <c r="C262" s="5" t="s">
        <v>204</v>
      </c>
      <c r="D262" s="5" t="s">
        <v>203</v>
      </c>
      <c r="E262" s="6">
        <v>180</v>
      </c>
      <c r="F262" s="6">
        <v>10669.89</v>
      </c>
      <c r="G262" s="6">
        <v>1374.28</v>
      </c>
      <c r="H262" s="6">
        <v>9295.6099999999988</v>
      </c>
      <c r="I262" s="7">
        <v>0.14186292361027145</v>
      </c>
      <c r="J262" s="6">
        <v>1513.6617899999992</v>
      </c>
      <c r="K262" s="7">
        <v>0.16283619794720297</v>
      </c>
      <c r="L262" s="6">
        <v>1735.3239867829072</v>
      </c>
      <c r="M262" s="6">
        <v>1499.4612294936524</v>
      </c>
    </row>
    <row r="263" spans="2:13" x14ac:dyDescent="0.35">
      <c r="B263" s="8" t="s">
        <v>199</v>
      </c>
      <c r="C263" s="8" t="s">
        <v>205</v>
      </c>
      <c r="D263" s="8" t="s">
        <v>206</v>
      </c>
      <c r="E263" s="9">
        <v>250</v>
      </c>
      <c r="F263" s="9">
        <v>5841.39</v>
      </c>
      <c r="G263" s="9">
        <v>1176.47</v>
      </c>
      <c r="H263" s="9">
        <v>4664.92</v>
      </c>
      <c r="I263" s="10">
        <v>0.53658119043583807</v>
      </c>
      <c r="J263" s="9">
        <v>3134.38</v>
      </c>
      <c r="K263" s="10">
        <v>0.67190434133918697</v>
      </c>
      <c r="L263" s="9">
        <v>865.44469592965015</v>
      </c>
      <c r="M263" s="9">
        <v>752.37004661064782</v>
      </c>
    </row>
    <row r="264" spans="2:13" x14ac:dyDescent="0.35">
      <c r="B264" s="5" t="s">
        <v>199</v>
      </c>
      <c r="C264" s="5" t="s">
        <v>205</v>
      </c>
      <c r="D264" s="5" t="s">
        <v>125</v>
      </c>
      <c r="E264" s="6">
        <v>240</v>
      </c>
      <c r="F264" s="6">
        <v>3712.88</v>
      </c>
      <c r="G264" s="6">
        <v>747.78</v>
      </c>
      <c r="H264" s="6">
        <v>2965.1000000000004</v>
      </c>
      <c r="I264" s="7">
        <v>0.42538128083859439</v>
      </c>
      <c r="J264" s="6">
        <v>1579.3896500000003</v>
      </c>
      <c r="K264" s="7">
        <v>0.5326598259755152</v>
      </c>
      <c r="L264" s="6">
        <v>550.09090571778415</v>
      </c>
      <c r="M264" s="6">
        <v>478.21879586471624</v>
      </c>
    </row>
  </sheetData>
  <mergeCells count="6">
    <mergeCell ref="C259:D259"/>
    <mergeCell ref="B1:M1"/>
    <mergeCell ref="C7:D7"/>
    <mergeCell ref="C187:D187"/>
    <mergeCell ref="C221:D221"/>
    <mergeCell ref="C255:D255"/>
  </mergeCells>
  <conditionalFormatting sqref="B6:D6">
    <cfRule type="expression" dxfId="141" priority="1" stopIfTrue="1">
      <formula>$B6="                    7 - PERSONAL CARE"</formula>
    </cfRule>
    <cfRule type="expression" dxfId="140" priority="2" stopIfTrue="1">
      <formula>$B6="                    8 - INDUSTRIAL SPECIALITIES"</formula>
    </cfRule>
    <cfRule type="expression" dxfId="139" priority="3" stopIfTrue="1">
      <formula>$B6="                    9 - LUBRICANTS"</formula>
    </cfRule>
    <cfRule type="expression" dxfId="138" priority="4" stopIfTrue="1">
      <formula>$B6="                    6 - SURFACTANTES"</formula>
    </cfRule>
    <cfRule type="expression" dxfId="137" priority="5" stopIfTrue="1">
      <formula>$B6="                    4 - CERAMIC AUXILIARIES"</formula>
    </cfRule>
    <cfRule type="expression" dxfId="136" priority="6" stopIfTrue="1">
      <formula>$B6="                    7 - FOSFONICOS"</formula>
    </cfRule>
    <cfRule type="expression" dxfId="135" priority="7" stopIfTrue="1">
      <formula>$B6="                    3 - TEXTILE AUXILIARIES"</formula>
    </cfRule>
    <cfRule type="expression" dxfId="134" priority="8" stopIfTrue="1">
      <formula>$B6="                    2 - LEATHER AUXILIARIES"</formula>
    </cfRule>
  </conditionalFormatting>
  <conditionalFormatting sqref="E6:M6">
    <cfRule type="expression" dxfId="133" priority="9" stopIfTrue="1">
      <formula>$C6="                    8 - INDUSTRIAL SPECIALITIES"</formula>
    </cfRule>
    <cfRule type="expression" dxfId="132" priority="10" stopIfTrue="1">
      <formula>$C6="                    9 - LUBRICANTS"</formula>
    </cfRule>
    <cfRule type="expression" dxfId="131" priority="11" stopIfTrue="1">
      <formula>$C6="                    6 - SURFACTANTES"</formula>
    </cfRule>
    <cfRule type="expression" dxfId="130" priority="12" stopIfTrue="1">
      <formula>$C6="                    4 - CERAMIC AUXILIARIES"</formula>
    </cfRule>
    <cfRule type="expression" dxfId="129" priority="13" stopIfTrue="1">
      <formula>$C6="                    7 - FOSFONICOS"</formula>
    </cfRule>
    <cfRule type="expression" dxfId="128" priority="14" stopIfTrue="1">
      <formula>$C6="                    3 - TEXTILE AUXILIARIES"</formula>
    </cfRule>
    <cfRule type="expression" dxfId="127" priority="15" stopIfTrue="1">
      <formula>$C6="                    2 - LEATHER AUXILIARIES"</formula>
    </cfRule>
  </conditionalFormatting>
  <conditionalFormatting sqref="I6">
    <cfRule type="notContainsBlanks" dxfId="126" priority="30" stopIfTrue="1">
      <formula>LEN(TRIM(I6))&gt;0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D2EF-AC0F-43EE-A516-03B4A5DBCF33}">
  <sheetPr codeName="WS03"/>
  <dimension ref="B1:M118"/>
  <sheetViews>
    <sheetView showGridLines="0" zoomScale="70" zoomScaleNormal="7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64.54296875" bestFit="1" customWidth="1"/>
    <col min="4" max="4" width="10.08984375" bestFit="1" customWidth="1"/>
    <col min="5" max="5" width="11.6328125" bestFit="1" customWidth="1"/>
    <col min="6" max="6" width="10.08984375" bestFit="1" customWidth="1"/>
    <col min="7" max="7" width="11.6328125" bestFit="1" customWidth="1"/>
    <col min="8" max="8" width="13.36328125" bestFit="1" customWidth="1"/>
    <col min="9" max="9" width="11.6328125" bestFit="1" customWidth="1"/>
    <col min="10" max="10" width="11.453125" bestFit="1" customWidth="1"/>
    <col min="11" max="11" width="12.81640625" bestFit="1" customWidth="1"/>
    <col min="12" max="12" width="14" bestFit="1" customWidth="1"/>
    <col min="13" max="13" width="14.36328125" bestFit="1" customWidth="1"/>
  </cols>
  <sheetData>
    <row r="1" spans="2:13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3" ht="18.5" x14ac:dyDescent="0.45">
      <c r="B3" s="23" t="s">
        <v>211</v>
      </c>
    </row>
    <row r="5" spans="2:13" x14ac:dyDescent="0.35">
      <c r="B5" s="1" t="s">
        <v>0</v>
      </c>
      <c r="C5" s="1" t="s">
        <v>1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210</v>
      </c>
    </row>
    <row r="6" spans="2:13" x14ac:dyDescent="0.35">
      <c r="B6" s="25" t="s">
        <v>12</v>
      </c>
      <c r="C6" s="25"/>
      <c r="D6" s="26">
        <v>458968</v>
      </c>
      <c r="E6" s="27">
        <v>6318634.2600000035</v>
      </c>
      <c r="F6" s="27">
        <v>927284.33000000019</v>
      </c>
      <c r="G6" s="27">
        <v>5391349.9299999988</v>
      </c>
      <c r="H6" s="28">
        <v>0.39241362066067931</v>
      </c>
      <c r="I6" s="27">
        <v>2115639.1462799995</v>
      </c>
      <c r="J6" s="29">
        <v>0.33482538460455191</v>
      </c>
      <c r="K6" s="27">
        <v>1003226.0809690821</v>
      </c>
      <c r="L6" s="27">
        <v>862049.46330968279</v>
      </c>
    </row>
    <row r="7" spans="2:13" x14ac:dyDescent="0.35">
      <c r="B7" s="2" t="s">
        <v>12</v>
      </c>
      <c r="C7" s="2" t="s">
        <v>13</v>
      </c>
      <c r="D7" s="3">
        <v>339335</v>
      </c>
      <c r="E7" s="3">
        <v>3966935.6899999995</v>
      </c>
      <c r="F7" s="3">
        <v>668566.61999999965</v>
      </c>
      <c r="G7" s="3">
        <v>3298369.0699999989</v>
      </c>
      <c r="H7" s="4">
        <v>0.34216119076031709</v>
      </c>
      <c r="I7" s="3">
        <v>1357331.43936</v>
      </c>
      <c r="J7" s="4">
        <v>0.41151593728715158</v>
      </c>
      <c r="K7" s="3">
        <v>617529.79027151386</v>
      </c>
      <c r="L7" s="3">
        <v>533783.49559086317</v>
      </c>
    </row>
    <row r="8" spans="2:13" x14ac:dyDescent="0.35">
      <c r="B8" s="5" t="s">
        <v>13</v>
      </c>
      <c r="C8" s="5" t="s">
        <v>14</v>
      </c>
      <c r="D8" s="6">
        <v>25120</v>
      </c>
      <c r="E8" s="6">
        <v>308570.44</v>
      </c>
      <c r="F8" s="6">
        <v>36810.89</v>
      </c>
      <c r="G8" s="6">
        <v>271759.55000000005</v>
      </c>
      <c r="H8" s="7">
        <v>0.43294240702382253</v>
      </c>
      <c r="I8" s="6">
        <v>133593.22903000002</v>
      </c>
      <c r="J8" s="7">
        <v>0.4915861430812643</v>
      </c>
      <c r="K8" s="6">
        <v>51171.113579874967</v>
      </c>
      <c r="L8" s="6">
        <v>44120.391265524799</v>
      </c>
    </row>
    <row r="9" spans="2:13" x14ac:dyDescent="0.35">
      <c r="B9" s="8" t="s">
        <v>13</v>
      </c>
      <c r="C9" s="8" t="s">
        <v>21</v>
      </c>
      <c r="D9" s="9">
        <v>24000</v>
      </c>
      <c r="E9" s="9">
        <v>286135.32</v>
      </c>
      <c r="F9" s="9">
        <v>34336.6</v>
      </c>
      <c r="G9" s="9">
        <v>251798.72</v>
      </c>
      <c r="H9" s="10">
        <v>0.42358871047447055</v>
      </c>
      <c r="I9" s="9">
        <v>121203.69121999999</v>
      </c>
      <c r="J9" s="10">
        <v>0.48135149860968313</v>
      </c>
      <c r="K9" s="9">
        <v>47073.98018321181</v>
      </c>
      <c r="L9" s="9">
        <v>40598.290929025185</v>
      </c>
    </row>
    <row r="10" spans="2:13" x14ac:dyDescent="0.35">
      <c r="B10" s="5" t="s">
        <v>13</v>
      </c>
      <c r="C10" s="5" t="s">
        <v>24</v>
      </c>
      <c r="D10" s="6">
        <v>20180</v>
      </c>
      <c r="E10" s="6">
        <v>278262.08999999997</v>
      </c>
      <c r="F10" s="6">
        <v>37485.140000000007</v>
      </c>
      <c r="G10" s="6">
        <v>240776.95</v>
      </c>
      <c r="H10" s="7">
        <v>0.35317956075152029</v>
      </c>
      <c r="I10" s="6">
        <v>98276.48272</v>
      </c>
      <c r="J10" s="7">
        <v>0.4081639987548642</v>
      </c>
      <c r="K10" s="6">
        <v>44979.707676222133</v>
      </c>
      <c r="L10" s="6">
        <v>38894.450738647225</v>
      </c>
    </row>
    <row r="11" spans="2:13" x14ac:dyDescent="0.35">
      <c r="B11" s="8" t="s">
        <v>13</v>
      </c>
      <c r="C11" s="8" t="s">
        <v>30</v>
      </c>
      <c r="D11" s="9">
        <v>19625</v>
      </c>
      <c r="E11" s="9">
        <v>262925.97000000003</v>
      </c>
      <c r="F11" s="9">
        <v>52953.279999999999</v>
      </c>
      <c r="G11" s="9">
        <v>209972.69000000003</v>
      </c>
      <c r="H11" s="10">
        <v>0.31238510592924695</v>
      </c>
      <c r="I11" s="9">
        <v>82134.156990000018</v>
      </c>
      <c r="J11" s="10">
        <v>0.39116590348011449</v>
      </c>
      <c r="K11" s="9">
        <v>39307.102172305531</v>
      </c>
      <c r="L11" s="9">
        <v>33948.106897788959</v>
      </c>
    </row>
    <row r="12" spans="2:13" x14ac:dyDescent="0.35">
      <c r="B12" s="5" t="s">
        <v>13</v>
      </c>
      <c r="C12" s="5" t="s">
        <v>34</v>
      </c>
      <c r="D12" s="6">
        <v>20000</v>
      </c>
      <c r="E12" s="6">
        <v>258024.31999999998</v>
      </c>
      <c r="F12" s="6">
        <v>30963.25</v>
      </c>
      <c r="G12" s="6">
        <v>227061.06999999998</v>
      </c>
      <c r="H12" s="7">
        <v>0.33187036109619433</v>
      </c>
      <c r="I12" s="6">
        <v>85630.624249999993</v>
      </c>
      <c r="J12" s="7">
        <v>0.37712596109055596</v>
      </c>
      <c r="K12" s="6">
        <v>42621.823716137835</v>
      </c>
      <c r="L12" s="6">
        <v>36800.268398748478</v>
      </c>
    </row>
    <row r="13" spans="2:13" x14ac:dyDescent="0.35">
      <c r="B13" s="8" t="s">
        <v>13</v>
      </c>
      <c r="C13" s="8" t="s">
        <v>35</v>
      </c>
      <c r="D13" s="9">
        <v>25000</v>
      </c>
      <c r="E13" s="9">
        <v>248597.63</v>
      </c>
      <c r="F13" s="9">
        <v>29831.719999999998</v>
      </c>
      <c r="G13" s="9">
        <v>218765.91</v>
      </c>
      <c r="H13" s="10">
        <v>0.4095679291471927</v>
      </c>
      <c r="I13" s="9">
        <v>101817.61651000002</v>
      </c>
      <c r="J13" s="10">
        <v>0.4654181106644999</v>
      </c>
      <c r="K13" s="9">
        <v>40901.590403502683</v>
      </c>
      <c r="L13" s="9">
        <v>35345.115369505373</v>
      </c>
    </row>
    <row r="14" spans="2:13" x14ac:dyDescent="0.35">
      <c r="B14" s="5" t="s">
        <v>13</v>
      </c>
      <c r="C14" s="5" t="s">
        <v>37</v>
      </c>
      <c r="D14" s="6">
        <v>24440</v>
      </c>
      <c r="E14" s="6">
        <v>234650</v>
      </c>
      <c r="F14" s="6">
        <v>47258.8</v>
      </c>
      <c r="G14" s="6">
        <v>187391.19999999998</v>
      </c>
      <c r="H14" s="7">
        <v>0.28645956356275298</v>
      </c>
      <c r="I14" s="6">
        <v>67217.736589999986</v>
      </c>
      <c r="J14" s="7">
        <v>0.3587027383889958</v>
      </c>
      <c r="K14" s="6">
        <v>35092.629820186819</v>
      </c>
      <c r="L14" s="6">
        <v>30343.214069025318</v>
      </c>
    </row>
    <row r="15" spans="2:13" x14ac:dyDescent="0.35">
      <c r="B15" s="8" t="s">
        <v>13</v>
      </c>
      <c r="C15" s="8" t="s">
        <v>41</v>
      </c>
      <c r="D15" s="9">
        <v>30600</v>
      </c>
      <c r="E15" s="9">
        <v>228668.79999999999</v>
      </c>
      <c r="F15" s="9">
        <v>45341.86</v>
      </c>
      <c r="G15" s="9">
        <v>183326.94</v>
      </c>
      <c r="H15" s="10">
        <v>0.44548078382359124</v>
      </c>
      <c r="I15" s="9">
        <v>101867.55626000001</v>
      </c>
      <c r="J15" s="10">
        <v>0.55566059336396501</v>
      </c>
      <c r="K15" s="9">
        <v>34088.873053328731</v>
      </c>
      <c r="L15" s="9">
        <v>29559.418422707415</v>
      </c>
    </row>
    <row r="16" spans="2:13" x14ac:dyDescent="0.35">
      <c r="B16" s="5" t="s">
        <v>13</v>
      </c>
      <c r="C16" s="5" t="s">
        <v>44</v>
      </c>
      <c r="D16" s="6">
        <v>14070</v>
      </c>
      <c r="E16" s="6">
        <v>206465.03</v>
      </c>
      <c r="F16" s="6">
        <v>41582.26</v>
      </c>
      <c r="G16" s="6">
        <v>164882.76999999999</v>
      </c>
      <c r="H16" s="7">
        <v>0.37641681479909689</v>
      </c>
      <c r="I16" s="6">
        <v>77716.908959999986</v>
      </c>
      <c r="J16" s="7">
        <v>0.47134645396847707</v>
      </c>
      <c r="K16" s="6">
        <v>31020.408891691026</v>
      </c>
      <c r="L16" s="6">
        <v>26757.367512724486</v>
      </c>
    </row>
    <row r="17" spans="2:12" x14ac:dyDescent="0.35">
      <c r="B17" s="8" t="s">
        <v>13</v>
      </c>
      <c r="C17" s="8" t="s">
        <v>50</v>
      </c>
      <c r="D17" s="9">
        <v>16320</v>
      </c>
      <c r="E17" s="9">
        <v>166708.56</v>
      </c>
      <c r="F17" s="9">
        <v>33575.370000000003</v>
      </c>
      <c r="G17" s="9">
        <v>133133.18999999997</v>
      </c>
      <c r="H17" s="10">
        <v>0.21699864751995934</v>
      </c>
      <c r="I17" s="9">
        <v>36175.532049999994</v>
      </c>
      <c r="J17" s="10">
        <v>0.27172436903224512</v>
      </c>
      <c r="K17" s="9">
        <v>24923.532290780375</v>
      </c>
      <c r="L17" s="9">
        <v>21557.853787257758</v>
      </c>
    </row>
    <row r="18" spans="2:12" x14ac:dyDescent="0.35">
      <c r="B18" s="5" t="s">
        <v>13</v>
      </c>
      <c r="C18" s="5" t="s">
        <v>54</v>
      </c>
      <c r="D18" s="6">
        <v>25500</v>
      </c>
      <c r="E18" s="6">
        <v>160114.08000000002</v>
      </c>
      <c r="F18" s="6">
        <v>24981.810000000005</v>
      </c>
      <c r="G18" s="6">
        <v>135132.27000000002</v>
      </c>
      <c r="H18" s="7">
        <v>0.39157644661856095</v>
      </c>
      <c r="I18" s="6">
        <v>62696.902500000004</v>
      </c>
      <c r="J18" s="7">
        <v>0.46396691552654296</v>
      </c>
      <c r="K18" s="6">
        <v>25187.731852107849</v>
      </c>
      <c r="L18" s="6">
        <v>21774.60587633447</v>
      </c>
    </row>
    <row r="19" spans="2:12" x14ac:dyDescent="0.35">
      <c r="B19" s="8" t="s">
        <v>13</v>
      </c>
      <c r="C19" s="8" t="s">
        <v>55</v>
      </c>
      <c r="D19" s="9">
        <v>11220</v>
      </c>
      <c r="E19" s="9">
        <v>151690.26</v>
      </c>
      <c r="F19" s="9">
        <v>30550.610000000004</v>
      </c>
      <c r="G19" s="9">
        <v>121139.65000000001</v>
      </c>
      <c r="H19" s="10">
        <v>0.24441541849819493</v>
      </c>
      <c r="I19" s="9">
        <v>37075.43838</v>
      </c>
      <c r="J19" s="10">
        <v>0.30605535330504913</v>
      </c>
      <c r="K19" s="9">
        <v>22713.510775998075</v>
      </c>
      <c r="L19" s="9">
        <v>19643.206121705574</v>
      </c>
    </row>
    <row r="20" spans="2:12" x14ac:dyDescent="0.35">
      <c r="B20" s="5" t="s">
        <v>13</v>
      </c>
      <c r="C20" s="5" t="s">
        <v>57</v>
      </c>
      <c r="D20" s="6">
        <v>6110</v>
      </c>
      <c r="E20" s="6">
        <v>139008.95000000004</v>
      </c>
      <c r="F20" s="6">
        <v>27996.600000000002</v>
      </c>
      <c r="G20" s="6">
        <v>111012.35000000002</v>
      </c>
      <c r="H20" s="7">
        <v>0.27087300832068717</v>
      </c>
      <c r="I20" s="6">
        <v>37653.772469999996</v>
      </c>
      <c r="J20" s="7">
        <v>0.33918543720586031</v>
      </c>
      <c r="K20" s="6">
        <v>20713.65765467181</v>
      </c>
      <c r="L20" s="6">
        <v>17942.161096217242</v>
      </c>
    </row>
    <row r="21" spans="2:12" x14ac:dyDescent="0.35">
      <c r="B21" s="8" t="s">
        <v>13</v>
      </c>
      <c r="C21" s="8" t="s">
        <v>60</v>
      </c>
      <c r="D21" s="9">
        <v>10000</v>
      </c>
      <c r="E21" s="9">
        <v>136085.36000000002</v>
      </c>
      <c r="F21" s="9">
        <v>27407.599999999999</v>
      </c>
      <c r="G21" s="9">
        <v>108677.76000000001</v>
      </c>
      <c r="H21" s="10">
        <v>0.29402169454524729</v>
      </c>
      <c r="I21" s="9">
        <v>40012.048150000017</v>
      </c>
      <c r="J21" s="10">
        <v>0.36817144694553894</v>
      </c>
      <c r="K21" s="9">
        <v>20372.241592621755</v>
      </c>
      <c r="L21" s="9">
        <v>17641.347964417895</v>
      </c>
    </row>
    <row r="22" spans="2:12" x14ac:dyDescent="0.35">
      <c r="B22" s="5" t="s">
        <v>13</v>
      </c>
      <c r="C22" s="5" t="s">
        <v>61</v>
      </c>
      <c r="D22" s="6">
        <v>5430</v>
      </c>
      <c r="E22" s="6">
        <v>115300.73999999999</v>
      </c>
      <c r="F22" s="6">
        <v>23221.69</v>
      </c>
      <c r="G22" s="6">
        <v>92079.049999999988</v>
      </c>
      <c r="H22" s="7">
        <v>0.27953487540496269</v>
      </c>
      <c r="I22" s="6">
        <v>32230.577989999998</v>
      </c>
      <c r="J22" s="7">
        <v>0.35003160860152233</v>
      </c>
      <c r="K22" s="6">
        <v>17245.235611046159</v>
      </c>
      <c r="L22" s="6">
        <v>14928.527326192348</v>
      </c>
    </row>
    <row r="23" spans="2:12" x14ac:dyDescent="0.35">
      <c r="B23" s="8" t="s">
        <v>13</v>
      </c>
      <c r="C23" s="8" t="s">
        <v>64</v>
      </c>
      <c r="D23" s="9">
        <v>9000</v>
      </c>
      <c r="E23" s="9">
        <v>91630.920000000013</v>
      </c>
      <c r="F23" s="9">
        <v>18454.579999999998</v>
      </c>
      <c r="G23" s="9">
        <v>73176.340000000011</v>
      </c>
      <c r="H23" s="10">
        <v>0.12947081192680379</v>
      </c>
      <c r="I23" s="9">
        <v>11863.529610000005</v>
      </c>
      <c r="J23" s="10">
        <v>0.16212247852242956</v>
      </c>
      <c r="K23" s="9">
        <v>13670.880266424883</v>
      </c>
      <c r="L23" s="9">
        <v>11861.837305832732</v>
      </c>
    </row>
    <row r="24" spans="2:12" x14ac:dyDescent="0.35">
      <c r="B24" s="5" t="s">
        <v>13</v>
      </c>
      <c r="C24" s="5" t="s">
        <v>66</v>
      </c>
      <c r="D24" s="6">
        <v>5710</v>
      </c>
      <c r="E24" s="6">
        <v>73180.31</v>
      </c>
      <c r="F24" s="6">
        <v>14738.609999999999</v>
      </c>
      <c r="G24" s="6">
        <v>58441.7</v>
      </c>
      <c r="H24" s="7">
        <v>0.34849159275220343</v>
      </c>
      <c r="I24" s="6">
        <v>25502.72279</v>
      </c>
      <c r="J24" s="7">
        <v>0.43637886628896833</v>
      </c>
      <c r="K24" s="6">
        <v>10923.039778914124</v>
      </c>
      <c r="L24" s="6">
        <v>9473.3033710473974</v>
      </c>
    </row>
    <row r="25" spans="2:12" x14ac:dyDescent="0.35">
      <c r="B25" s="8" t="s">
        <v>13</v>
      </c>
      <c r="C25" s="8" t="s">
        <v>67</v>
      </c>
      <c r="D25" s="9">
        <v>7000</v>
      </c>
      <c r="E25" s="9">
        <v>61796.46</v>
      </c>
      <c r="F25" s="9">
        <v>4325.75</v>
      </c>
      <c r="G25" s="9">
        <v>57470.71</v>
      </c>
      <c r="H25" s="10">
        <v>0.4399762677344301</v>
      </c>
      <c r="I25" s="9">
        <v>27188.975829999999</v>
      </c>
      <c r="J25" s="10">
        <v>0.47309274289459796</v>
      </c>
      <c r="K25" s="9">
        <v>10770.171098742529</v>
      </c>
      <c r="L25" s="9">
        <v>9298.2639787729731</v>
      </c>
    </row>
    <row r="26" spans="2:12" x14ac:dyDescent="0.35">
      <c r="B26" s="5" t="s">
        <v>13</v>
      </c>
      <c r="C26" s="5" t="s">
        <v>68</v>
      </c>
      <c r="D26" s="6">
        <v>3320</v>
      </c>
      <c r="E26" s="6">
        <v>54301.01999999999</v>
      </c>
      <c r="F26" s="6">
        <v>10936.32</v>
      </c>
      <c r="G26" s="6">
        <v>43364.700000000004</v>
      </c>
      <c r="H26" s="7">
        <v>0.32096257436784809</v>
      </c>
      <c r="I26" s="6">
        <v>17428.595170000004</v>
      </c>
      <c r="J26" s="7">
        <v>0.40190743092884312</v>
      </c>
      <c r="K26" s="6">
        <v>8140.5230925083652</v>
      </c>
      <c r="L26" s="6">
        <v>7036.9405226765266</v>
      </c>
    </row>
    <row r="27" spans="2:12" x14ac:dyDescent="0.35">
      <c r="B27" s="8" t="s">
        <v>13</v>
      </c>
      <c r="C27" s="8" t="s">
        <v>71</v>
      </c>
      <c r="D27" s="9">
        <v>3700</v>
      </c>
      <c r="E27" s="9">
        <v>50766.31</v>
      </c>
      <c r="F27" s="9">
        <v>10224.32</v>
      </c>
      <c r="G27" s="9">
        <v>40541.990000000005</v>
      </c>
      <c r="H27" s="10">
        <v>0.35640688066554371</v>
      </c>
      <c r="I27" s="9">
        <v>18093.462189999998</v>
      </c>
      <c r="J27" s="10">
        <v>0.4462894443513995</v>
      </c>
      <c r="K27" s="9">
        <v>7607.3212085510004</v>
      </c>
      <c r="L27" s="9">
        <v>6569.5482720269774</v>
      </c>
    </row>
    <row r="28" spans="2:12" x14ac:dyDescent="0.35">
      <c r="B28" s="5" t="s">
        <v>13</v>
      </c>
      <c r="C28" s="5" t="s">
        <v>73</v>
      </c>
      <c r="D28" s="6">
        <v>660</v>
      </c>
      <c r="E28" s="6">
        <v>37261.730000000003</v>
      </c>
      <c r="F28" s="6">
        <v>7116.7800000000007</v>
      </c>
      <c r="G28" s="6">
        <v>30144.95</v>
      </c>
      <c r="H28" s="7">
        <v>0.25092713757520124</v>
      </c>
      <c r="I28" s="6">
        <v>9349.979250000004</v>
      </c>
      <c r="J28" s="7">
        <v>0.31016734975510007</v>
      </c>
      <c r="K28" s="6">
        <v>5649.6318681827452</v>
      </c>
      <c r="L28" s="6">
        <v>4892.5407938580211</v>
      </c>
    </row>
    <row r="29" spans="2:12" x14ac:dyDescent="0.35">
      <c r="B29" s="8" t="s">
        <v>13</v>
      </c>
      <c r="C29" s="8" t="s">
        <v>74</v>
      </c>
      <c r="D29" s="9">
        <v>2700</v>
      </c>
      <c r="E29" s="9">
        <v>36640.400000000001</v>
      </c>
      <c r="F29" s="9">
        <v>7379.3600000000006</v>
      </c>
      <c r="G29" s="9">
        <v>29261.039999999997</v>
      </c>
      <c r="H29" s="10">
        <v>0.42627014006397307</v>
      </c>
      <c r="I29" s="9">
        <v>15618.708439999999</v>
      </c>
      <c r="J29" s="10">
        <v>0.53377147360449251</v>
      </c>
      <c r="K29" s="9">
        <v>5482.6765699008592</v>
      </c>
      <c r="L29" s="9">
        <v>4749.2759921645684</v>
      </c>
    </row>
    <row r="30" spans="2:12" x14ac:dyDescent="0.35">
      <c r="B30" s="5" t="s">
        <v>13</v>
      </c>
      <c r="C30" s="5" t="s">
        <v>77</v>
      </c>
      <c r="D30" s="6">
        <v>3440</v>
      </c>
      <c r="E30" s="6">
        <v>36513.280000000006</v>
      </c>
      <c r="F30" s="6">
        <v>7353.77</v>
      </c>
      <c r="G30" s="6">
        <v>29159.510000000002</v>
      </c>
      <c r="H30" s="7">
        <v>0.34534572106367878</v>
      </c>
      <c r="I30" s="6">
        <v>12609.705010000003</v>
      </c>
      <c r="J30" s="7">
        <v>0.43243885133872284</v>
      </c>
      <c r="K30" s="6">
        <v>5466.1550824656006</v>
      </c>
      <c r="L30" s="6">
        <v>4732.0697087114459</v>
      </c>
    </row>
    <row r="31" spans="2:12" x14ac:dyDescent="0.35">
      <c r="B31" s="8" t="s">
        <v>13</v>
      </c>
      <c r="C31" s="8" t="s">
        <v>79</v>
      </c>
      <c r="D31" s="9">
        <v>2500</v>
      </c>
      <c r="E31" s="9">
        <v>30212.989999999998</v>
      </c>
      <c r="F31" s="9">
        <v>6084.8899999999994</v>
      </c>
      <c r="G31" s="9">
        <v>24128.1</v>
      </c>
      <c r="H31" s="10">
        <v>0.36913727572146948</v>
      </c>
      <c r="I31" s="9">
        <v>11152.740819999999</v>
      </c>
      <c r="J31" s="10">
        <v>0.46223037951599999</v>
      </c>
      <c r="K31" s="9">
        <v>4542.0955197166204</v>
      </c>
      <c r="L31" s="9">
        <v>3920.4866458673268</v>
      </c>
    </row>
    <row r="32" spans="2:12" x14ac:dyDescent="0.35">
      <c r="B32" s="5" t="s">
        <v>13</v>
      </c>
      <c r="C32" s="5" t="s">
        <v>80</v>
      </c>
      <c r="D32" s="6">
        <v>1855</v>
      </c>
      <c r="E32" s="6">
        <v>27328.769999999997</v>
      </c>
      <c r="F32" s="6">
        <v>5504.0599999999995</v>
      </c>
      <c r="G32" s="6">
        <v>21824.71</v>
      </c>
      <c r="H32" s="7">
        <v>0.2871695279370422</v>
      </c>
      <c r="I32" s="6">
        <v>7847.9899799999994</v>
      </c>
      <c r="J32" s="7">
        <v>0.3595919478426059</v>
      </c>
      <c r="K32" s="6">
        <v>4097.6168227088483</v>
      </c>
      <c r="L32" s="6">
        <v>3539.4563343819327</v>
      </c>
    </row>
    <row r="33" spans="2:12" x14ac:dyDescent="0.35">
      <c r="B33" s="8" t="s">
        <v>13</v>
      </c>
      <c r="C33" s="8" t="s">
        <v>81</v>
      </c>
      <c r="D33" s="9">
        <v>1540</v>
      </c>
      <c r="E33" s="9">
        <v>25256.29</v>
      </c>
      <c r="F33" s="9">
        <v>3253.01</v>
      </c>
      <c r="G33" s="9">
        <v>22003.279999999999</v>
      </c>
      <c r="H33" s="10">
        <v>0.25135876369807275</v>
      </c>
      <c r="I33" s="9">
        <v>6348.3898299999983</v>
      </c>
      <c r="J33" s="10">
        <v>0.28852015835820832</v>
      </c>
      <c r="K33" s="9">
        <v>4086.7145855389012</v>
      </c>
      <c r="L33" s="9">
        <v>3534.3227961963503</v>
      </c>
    </row>
    <row r="34" spans="2:12" x14ac:dyDescent="0.35">
      <c r="B34" s="5" t="s">
        <v>13</v>
      </c>
      <c r="C34" s="5" t="s">
        <v>83</v>
      </c>
      <c r="D34" s="6">
        <v>1265</v>
      </c>
      <c r="E34" s="6">
        <v>21415.719999999998</v>
      </c>
      <c r="F34" s="6">
        <v>4313.1400000000003</v>
      </c>
      <c r="G34" s="6">
        <v>17102.579999999998</v>
      </c>
      <c r="H34" s="7">
        <v>0.25183751888799444</v>
      </c>
      <c r="I34" s="6">
        <v>5393.28179</v>
      </c>
      <c r="J34" s="7">
        <v>0.31534901693194833</v>
      </c>
      <c r="K34" s="6">
        <v>3195.1392902676616</v>
      </c>
      <c r="L34" s="6">
        <v>2771.7219894968694</v>
      </c>
    </row>
    <row r="35" spans="2:12" x14ac:dyDescent="0.35">
      <c r="B35" s="8" t="s">
        <v>13</v>
      </c>
      <c r="C35" s="8" t="s">
        <v>85</v>
      </c>
      <c r="D35" s="9">
        <v>2380</v>
      </c>
      <c r="E35" s="9">
        <v>21302.600000000002</v>
      </c>
      <c r="F35" s="9">
        <v>4290.3500000000004</v>
      </c>
      <c r="G35" s="9">
        <v>17012.25</v>
      </c>
      <c r="H35" s="10">
        <v>0.2493048271103058</v>
      </c>
      <c r="I35" s="9">
        <v>5310.841010000001</v>
      </c>
      <c r="J35" s="10">
        <v>0.31217746094725868</v>
      </c>
      <c r="K35" s="9">
        <v>3182.3236766656491</v>
      </c>
      <c r="L35" s="9">
        <v>2755.2559105247724</v>
      </c>
    </row>
    <row r="36" spans="2:12" x14ac:dyDescent="0.35">
      <c r="B36" s="5" t="s">
        <v>13</v>
      </c>
      <c r="C36" s="5" t="s">
        <v>86</v>
      </c>
      <c r="D36" s="6">
        <v>1905</v>
      </c>
      <c r="E36" s="6">
        <v>21049.670000000002</v>
      </c>
      <c r="F36" s="6">
        <v>4239.41</v>
      </c>
      <c r="G36" s="6">
        <v>16810.259999999998</v>
      </c>
      <c r="H36" s="7">
        <v>0.27026231670140199</v>
      </c>
      <c r="I36" s="6">
        <v>5688.9325800000006</v>
      </c>
      <c r="J36" s="7">
        <v>0.3384202611976258</v>
      </c>
      <c r="K36" s="6">
        <v>3166.2919852517389</v>
      </c>
      <c r="L36" s="6">
        <v>2737.8152201200874</v>
      </c>
    </row>
    <row r="37" spans="2:12" x14ac:dyDescent="0.35">
      <c r="B37" s="8" t="s">
        <v>13</v>
      </c>
      <c r="C37" s="8" t="s">
        <v>88</v>
      </c>
      <c r="D37" s="9">
        <v>880</v>
      </c>
      <c r="E37" s="9">
        <v>20225.599999999999</v>
      </c>
      <c r="F37" s="9">
        <v>3011.83</v>
      </c>
      <c r="G37" s="9">
        <v>17213.77</v>
      </c>
      <c r="H37" s="10">
        <v>0.32171533600980939</v>
      </c>
      <c r="I37" s="9">
        <v>6506.8857000000007</v>
      </c>
      <c r="J37" s="10">
        <v>0.37800468462167208</v>
      </c>
      <c r="K37" s="9">
        <v>3249.19109632236</v>
      </c>
      <c r="L37" s="9">
        <v>2800.4217166477251</v>
      </c>
    </row>
    <row r="38" spans="2:12" x14ac:dyDescent="0.35">
      <c r="B38" s="5" t="s">
        <v>13</v>
      </c>
      <c r="C38" s="5" t="s">
        <v>90</v>
      </c>
      <c r="D38" s="6">
        <v>1160</v>
      </c>
      <c r="E38" s="6">
        <v>19268.920000000002</v>
      </c>
      <c r="F38" s="6">
        <v>3880.7999999999997</v>
      </c>
      <c r="G38" s="6">
        <v>15388.119999999999</v>
      </c>
      <c r="H38" s="7">
        <v>0.2639151566356599</v>
      </c>
      <c r="I38" s="6">
        <v>5085.3600400000005</v>
      </c>
      <c r="J38" s="7">
        <v>0.33047312082307656</v>
      </c>
      <c r="K38" s="6">
        <v>2866.2459749091227</v>
      </c>
      <c r="L38" s="6">
        <v>2492.102798058143</v>
      </c>
    </row>
    <row r="39" spans="2:12" x14ac:dyDescent="0.35">
      <c r="B39" s="8" t="s">
        <v>13</v>
      </c>
      <c r="C39" s="8" t="s">
        <v>91</v>
      </c>
      <c r="D39" s="9">
        <v>580</v>
      </c>
      <c r="E39" s="9">
        <v>16821.420000000002</v>
      </c>
      <c r="F39" s="9">
        <v>3387.8500000000004</v>
      </c>
      <c r="G39" s="9">
        <v>13433.57</v>
      </c>
      <c r="H39" s="10">
        <v>0.21903694040098878</v>
      </c>
      <c r="I39" s="9">
        <v>3684.5123700000013</v>
      </c>
      <c r="J39" s="10">
        <v>0.2742764856996317</v>
      </c>
      <c r="K39" s="9">
        <v>2513.2243160123762</v>
      </c>
      <c r="L39" s="9">
        <v>2175.3626554788739</v>
      </c>
    </row>
    <row r="40" spans="2:12" x14ac:dyDescent="0.35">
      <c r="B40" s="5" t="s">
        <v>13</v>
      </c>
      <c r="C40" s="5" t="s">
        <v>93</v>
      </c>
      <c r="D40" s="6">
        <v>1360</v>
      </c>
      <c r="E40" s="6">
        <v>14798.86</v>
      </c>
      <c r="F40" s="6">
        <v>2980.5</v>
      </c>
      <c r="G40" s="6">
        <v>11818.360000000002</v>
      </c>
      <c r="H40" s="7">
        <v>0.33847469534815527</v>
      </c>
      <c r="I40" s="6">
        <v>5009.0396300000011</v>
      </c>
      <c r="J40" s="7">
        <v>0.42383542471205821</v>
      </c>
      <c r="K40" s="6">
        <v>2205.0418706516971</v>
      </c>
      <c r="L40" s="6">
        <v>1914.1217913636549</v>
      </c>
    </row>
    <row r="41" spans="2:12" x14ac:dyDescent="0.35">
      <c r="B41" s="8" t="s">
        <v>13</v>
      </c>
      <c r="C41" s="8" t="s">
        <v>94</v>
      </c>
      <c r="D41" s="9">
        <v>1200</v>
      </c>
      <c r="E41" s="9">
        <v>14747.69</v>
      </c>
      <c r="F41" s="9">
        <v>1769.7199999999998</v>
      </c>
      <c r="G41" s="9">
        <v>12977.970000000001</v>
      </c>
      <c r="H41" s="10">
        <v>0.39513717402522019</v>
      </c>
      <c r="I41" s="9">
        <v>5827.3605499999994</v>
      </c>
      <c r="J41" s="10">
        <v>0.44901941906168674</v>
      </c>
      <c r="K41" s="9">
        <v>2422.0220863511195</v>
      </c>
      <c r="L41" s="9">
        <v>2090.0456271686835</v>
      </c>
    </row>
    <row r="42" spans="2:12" x14ac:dyDescent="0.35">
      <c r="B42" s="5" t="s">
        <v>13</v>
      </c>
      <c r="C42" s="5" t="s">
        <v>95</v>
      </c>
      <c r="D42" s="6">
        <v>720</v>
      </c>
      <c r="E42" s="6">
        <v>11787</v>
      </c>
      <c r="F42" s="6">
        <v>2373.96</v>
      </c>
      <c r="G42" s="6">
        <v>9413.0400000000009</v>
      </c>
      <c r="H42" s="7">
        <v>0.23883365826758296</v>
      </c>
      <c r="I42" s="6">
        <v>2815.1323300000004</v>
      </c>
      <c r="J42" s="7">
        <v>0.29906728644518671</v>
      </c>
      <c r="K42" s="6">
        <v>1765.4639756342826</v>
      </c>
      <c r="L42" s="6">
        <v>1525.519890424875</v>
      </c>
    </row>
    <row r="43" spans="2:12" x14ac:dyDescent="0.35">
      <c r="B43" s="8" t="s">
        <v>13</v>
      </c>
      <c r="C43" s="8" t="s">
        <v>96</v>
      </c>
      <c r="D43" s="9">
        <v>700</v>
      </c>
      <c r="E43" s="9">
        <v>10035.5</v>
      </c>
      <c r="F43" s="9">
        <v>2021.1500000000003</v>
      </c>
      <c r="G43" s="9">
        <v>8014.35</v>
      </c>
      <c r="H43" s="10">
        <v>0.22343252852374068</v>
      </c>
      <c r="I43" s="9">
        <v>2242.2571399999997</v>
      </c>
      <c r="J43" s="10">
        <v>0.27978028661089166</v>
      </c>
      <c r="K43" s="9">
        <v>1504.1818459824847</v>
      </c>
      <c r="L43" s="9">
        <v>1300.5158159182502</v>
      </c>
    </row>
    <row r="44" spans="2:12" x14ac:dyDescent="0.35">
      <c r="B44" s="5" t="s">
        <v>13</v>
      </c>
      <c r="C44" s="5" t="s">
        <v>97</v>
      </c>
      <c r="D44" s="6">
        <v>1000</v>
      </c>
      <c r="E44" s="6">
        <v>9303.869999999999</v>
      </c>
      <c r="F44" s="6">
        <v>1873.8</v>
      </c>
      <c r="G44" s="6">
        <v>7430.07</v>
      </c>
      <c r="H44" s="7">
        <v>0.41313075311671388</v>
      </c>
      <c r="I44" s="6">
        <v>3843.7148200000001</v>
      </c>
      <c r="J44" s="7">
        <v>0.51731878972876433</v>
      </c>
      <c r="K44" s="6">
        <v>1390.0397359242304</v>
      </c>
      <c r="L44" s="6">
        <v>1199.288932151946</v>
      </c>
    </row>
    <row r="45" spans="2:12" x14ac:dyDescent="0.35">
      <c r="B45" s="8" t="s">
        <v>13</v>
      </c>
      <c r="C45" s="8" t="s">
        <v>98</v>
      </c>
      <c r="D45" s="9">
        <v>90</v>
      </c>
      <c r="E45" s="9">
        <v>8902.7999999999993</v>
      </c>
      <c r="F45" s="9">
        <v>1793.0099999999998</v>
      </c>
      <c r="G45" s="9">
        <v>7109.7899999999991</v>
      </c>
      <c r="H45" s="10">
        <v>0.18890384485779751</v>
      </c>
      <c r="I45" s="9">
        <v>1681.7731499999995</v>
      </c>
      <c r="J45" s="10">
        <v>0.23654329452768644</v>
      </c>
      <c r="K45" s="9">
        <v>1335.0881859682409</v>
      </c>
      <c r="L45" s="9">
        <v>1153.0868745776954</v>
      </c>
    </row>
    <row r="46" spans="2:12" x14ac:dyDescent="0.35">
      <c r="B46" s="5" t="s">
        <v>13</v>
      </c>
      <c r="C46" s="5" t="s">
        <v>99</v>
      </c>
      <c r="D46" s="6">
        <v>1000</v>
      </c>
      <c r="E46" s="6">
        <v>8290.9500000000007</v>
      </c>
      <c r="F46" s="6">
        <v>1669.79</v>
      </c>
      <c r="G46" s="6">
        <v>6621.1600000000008</v>
      </c>
      <c r="H46" s="7">
        <v>0.32579252196672281</v>
      </c>
      <c r="I46" s="6">
        <v>2701.1295100000007</v>
      </c>
      <c r="J46" s="7">
        <v>0.40795412133221376</v>
      </c>
      <c r="K46" s="6">
        <v>1241.358881097904</v>
      </c>
      <c r="L46" s="6">
        <v>1069.3951384963257</v>
      </c>
    </row>
    <row r="47" spans="2:12" x14ac:dyDescent="0.35">
      <c r="B47" s="8" t="s">
        <v>13</v>
      </c>
      <c r="C47" s="8" t="s">
        <v>100</v>
      </c>
      <c r="D47" s="9">
        <v>380</v>
      </c>
      <c r="E47" s="9">
        <v>8282.7799999999988</v>
      </c>
      <c r="F47" s="9">
        <v>1668.2000000000003</v>
      </c>
      <c r="G47" s="9">
        <v>6614.58</v>
      </c>
      <c r="H47" s="10">
        <v>0.22018660159994596</v>
      </c>
      <c r="I47" s="9">
        <v>1823.7571800000001</v>
      </c>
      <c r="J47" s="10">
        <v>0.27571775985776875</v>
      </c>
      <c r="K47" s="9">
        <v>1239.4585622146285</v>
      </c>
      <c r="L47" s="9">
        <v>1070.2668991167511</v>
      </c>
    </row>
    <row r="48" spans="2:12" x14ac:dyDescent="0.35">
      <c r="B48" s="5" t="s">
        <v>13</v>
      </c>
      <c r="C48" s="5" t="s">
        <v>101</v>
      </c>
      <c r="D48" s="6">
        <v>1000</v>
      </c>
      <c r="E48" s="6">
        <v>8161.9400000000005</v>
      </c>
      <c r="F48" s="6">
        <v>979.44</v>
      </c>
      <c r="G48" s="6">
        <v>7182.5</v>
      </c>
      <c r="H48" s="7">
        <v>0.4929368716261085</v>
      </c>
      <c r="I48" s="6">
        <v>4023.3211700000002</v>
      </c>
      <c r="J48" s="7">
        <v>0.560156097459102</v>
      </c>
      <c r="K48" s="6">
        <v>1332.5108530295722</v>
      </c>
      <c r="L48" s="6">
        <v>1158.4116897569472</v>
      </c>
    </row>
    <row r="49" spans="2:12" x14ac:dyDescent="0.35">
      <c r="B49" s="8" t="s">
        <v>13</v>
      </c>
      <c r="C49" s="8" t="s">
        <v>102</v>
      </c>
      <c r="D49" s="9">
        <v>1000</v>
      </c>
      <c r="E49" s="9">
        <v>7702.56</v>
      </c>
      <c r="F49" s="9">
        <v>1551.3</v>
      </c>
      <c r="G49" s="9">
        <v>6151.26</v>
      </c>
      <c r="H49" s="10">
        <v>0.38844098325751442</v>
      </c>
      <c r="I49" s="9">
        <v>2991.9899800000003</v>
      </c>
      <c r="J49" s="10">
        <v>0.48640278251935376</v>
      </c>
      <c r="K49" s="9">
        <v>1153.2603397202745</v>
      </c>
      <c r="L49" s="9">
        <v>993.50076718081232</v>
      </c>
    </row>
    <row r="50" spans="2:12" x14ac:dyDescent="0.35">
      <c r="B50" s="5" t="s">
        <v>13</v>
      </c>
      <c r="C50" s="5" t="s">
        <v>103</v>
      </c>
      <c r="D50" s="6">
        <v>505</v>
      </c>
      <c r="E50" s="6">
        <v>6581.33</v>
      </c>
      <c r="F50" s="6">
        <v>1325.48</v>
      </c>
      <c r="G50" s="6">
        <v>5255.85</v>
      </c>
      <c r="H50" s="7">
        <v>0.4126474284073281</v>
      </c>
      <c r="I50" s="6">
        <v>2715.7689000000005</v>
      </c>
      <c r="J50" s="7">
        <v>0.51671354776106626</v>
      </c>
      <c r="K50" s="6">
        <v>985.2378810032618</v>
      </c>
      <c r="L50" s="6">
        <v>853.16700214271805</v>
      </c>
    </row>
    <row r="51" spans="2:12" x14ac:dyDescent="0.35">
      <c r="B51" s="8" t="s">
        <v>13</v>
      </c>
      <c r="C51" s="8" t="s">
        <v>104</v>
      </c>
      <c r="D51" s="9">
        <v>700</v>
      </c>
      <c r="E51" s="9">
        <v>5036.5</v>
      </c>
      <c r="F51" s="9">
        <v>785.83</v>
      </c>
      <c r="G51" s="9">
        <v>4250.67</v>
      </c>
      <c r="H51" s="10">
        <v>0.40488056984016685</v>
      </c>
      <c r="I51" s="9">
        <v>2039.1809900000003</v>
      </c>
      <c r="J51" s="10">
        <v>0.47973166347893398</v>
      </c>
      <c r="K51" s="9">
        <v>794.66629276500282</v>
      </c>
      <c r="L51" s="9">
        <v>685.34874721872882</v>
      </c>
    </row>
    <row r="52" spans="2:12" x14ac:dyDescent="0.35">
      <c r="B52" s="5" t="s">
        <v>13</v>
      </c>
      <c r="C52" s="5" t="s">
        <v>105</v>
      </c>
      <c r="D52" s="6">
        <v>120</v>
      </c>
      <c r="E52" s="6">
        <v>4377.8599999999997</v>
      </c>
      <c r="F52" s="6">
        <v>881.7</v>
      </c>
      <c r="G52" s="6">
        <v>3496.16</v>
      </c>
      <c r="H52" s="7">
        <v>0.36649165802469702</v>
      </c>
      <c r="I52" s="6">
        <v>1604.4491699999999</v>
      </c>
      <c r="J52" s="7">
        <v>0.45891754667978579</v>
      </c>
      <c r="K52" s="6">
        <v>661.90079515335094</v>
      </c>
      <c r="L52" s="6">
        <v>568.64773429621675</v>
      </c>
    </row>
    <row r="53" spans="2:12" x14ac:dyDescent="0.35">
      <c r="B53" s="8" t="s">
        <v>13</v>
      </c>
      <c r="C53" s="8" t="s">
        <v>106</v>
      </c>
      <c r="D53" s="9">
        <v>1000</v>
      </c>
      <c r="E53" s="9">
        <v>4349.21</v>
      </c>
      <c r="F53" s="9">
        <v>678.58</v>
      </c>
      <c r="G53" s="9">
        <v>3670.63</v>
      </c>
      <c r="H53" s="10">
        <v>0.57713113415999684</v>
      </c>
      <c r="I53" s="9">
        <v>2510.0645</v>
      </c>
      <c r="J53" s="10">
        <v>0.68382389399094978</v>
      </c>
      <c r="K53" s="9">
        <v>686.22733221162832</v>
      </c>
      <c r="L53" s="9">
        <v>591.82709361194418</v>
      </c>
    </row>
    <row r="54" spans="2:12" x14ac:dyDescent="0.35">
      <c r="B54" s="5" t="s">
        <v>13</v>
      </c>
      <c r="C54" s="5" t="s">
        <v>107</v>
      </c>
      <c r="D54" s="6">
        <v>480</v>
      </c>
      <c r="E54" s="6">
        <v>3842.3</v>
      </c>
      <c r="F54" s="6">
        <v>773.83999999999992</v>
      </c>
      <c r="G54" s="6">
        <v>3068.46</v>
      </c>
      <c r="H54" s="7">
        <v>0.36068960518439469</v>
      </c>
      <c r="I54" s="6">
        <v>1385.8776699999999</v>
      </c>
      <c r="J54" s="7">
        <v>0.45165251298697062</v>
      </c>
      <c r="K54" s="6">
        <v>575.23826509404921</v>
      </c>
      <c r="L54" s="6">
        <v>496.97413834658551</v>
      </c>
    </row>
    <row r="55" spans="2:12" x14ac:dyDescent="0.35">
      <c r="B55" s="8" t="s">
        <v>13</v>
      </c>
      <c r="C55" s="8" t="s">
        <v>108</v>
      </c>
      <c r="D55" s="9">
        <v>360</v>
      </c>
      <c r="E55" s="9">
        <v>3480</v>
      </c>
      <c r="F55" s="9">
        <v>417.6</v>
      </c>
      <c r="G55" s="9">
        <v>3062.3999999999996</v>
      </c>
      <c r="H55" s="10">
        <v>0.34879994252873558</v>
      </c>
      <c r="I55" s="9">
        <v>1213.8237999999999</v>
      </c>
      <c r="J55" s="10">
        <v>0.39636357105538139</v>
      </c>
      <c r="K55" s="9">
        <v>568.78586950465251</v>
      </c>
      <c r="L55" s="9">
        <v>491.90439475713185</v>
      </c>
    </row>
    <row r="56" spans="2:12" x14ac:dyDescent="0.35">
      <c r="B56" s="5" t="s">
        <v>13</v>
      </c>
      <c r="C56" s="5" t="s">
        <v>109</v>
      </c>
      <c r="D56" s="6">
        <v>20</v>
      </c>
      <c r="E56" s="6">
        <v>2278.2400000000002</v>
      </c>
      <c r="F56" s="6">
        <v>458.84</v>
      </c>
      <c r="G56" s="6">
        <v>1819.4000000000003</v>
      </c>
      <c r="H56" s="7">
        <v>0.26963987990729699</v>
      </c>
      <c r="I56" s="6">
        <v>614.30436000000032</v>
      </c>
      <c r="J56" s="7">
        <v>0.33764117841046509</v>
      </c>
      <c r="K56" s="6">
        <v>338.19101081824607</v>
      </c>
      <c r="L56" s="6">
        <v>294.59196891191715</v>
      </c>
    </row>
    <row r="57" spans="2:12" x14ac:dyDescent="0.35">
      <c r="B57" s="8" t="s">
        <v>13</v>
      </c>
      <c r="C57" s="8" t="s">
        <v>110</v>
      </c>
      <c r="D57" s="9">
        <v>120</v>
      </c>
      <c r="E57" s="9">
        <v>2242.44</v>
      </c>
      <c r="F57" s="9">
        <v>451.62</v>
      </c>
      <c r="G57" s="9">
        <v>1790.8200000000002</v>
      </c>
      <c r="H57" s="10">
        <v>0.26577574873798188</v>
      </c>
      <c r="I57" s="9">
        <v>595.98617000000013</v>
      </c>
      <c r="J57" s="10">
        <v>0.33280071140594814</v>
      </c>
      <c r="K57" s="9">
        <v>335.74937192995617</v>
      </c>
      <c r="L57" s="9">
        <v>289.23847209884519</v>
      </c>
    </row>
    <row r="58" spans="2:12" x14ac:dyDescent="0.35">
      <c r="B58" s="5" t="s">
        <v>13</v>
      </c>
      <c r="C58" s="5" t="s">
        <v>111</v>
      </c>
      <c r="D58" s="6">
        <v>120</v>
      </c>
      <c r="E58" s="6">
        <v>1942.13</v>
      </c>
      <c r="F58" s="6">
        <v>391.15</v>
      </c>
      <c r="G58" s="6">
        <v>1550.98</v>
      </c>
      <c r="H58" s="7">
        <v>0.20335512040903544</v>
      </c>
      <c r="I58" s="6">
        <v>394.94208000000003</v>
      </c>
      <c r="J58" s="7">
        <v>0.25464034352473919</v>
      </c>
      <c r="K58" s="6">
        <v>288.066714957003</v>
      </c>
      <c r="L58" s="6">
        <v>249.12940118221536</v>
      </c>
    </row>
    <row r="59" spans="2:12" x14ac:dyDescent="0.35">
      <c r="B59" s="8" t="s">
        <v>13</v>
      </c>
      <c r="C59" s="8" t="s">
        <v>112</v>
      </c>
      <c r="D59" s="9">
        <v>120</v>
      </c>
      <c r="E59" s="9">
        <v>1848</v>
      </c>
      <c r="F59" s="9">
        <v>372.18</v>
      </c>
      <c r="G59" s="9">
        <v>1475.82</v>
      </c>
      <c r="H59" s="10">
        <v>0.31173972943722944</v>
      </c>
      <c r="I59" s="9">
        <v>576.09501999999998</v>
      </c>
      <c r="J59" s="10">
        <v>0.39035588350882899</v>
      </c>
      <c r="K59" s="9">
        <v>274.10709310748314</v>
      </c>
      <c r="L59" s="9">
        <v>237.05666923670006</v>
      </c>
    </row>
    <row r="60" spans="2:12" x14ac:dyDescent="0.35">
      <c r="B60" s="5" t="s">
        <v>13</v>
      </c>
      <c r="C60" s="5" t="s">
        <v>113</v>
      </c>
      <c r="D60" s="6">
        <v>120</v>
      </c>
      <c r="E60" s="6">
        <v>1584</v>
      </c>
      <c r="F60" s="6">
        <v>319.02</v>
      </c>
      <c r="G60" s="6">
        <v>1264.98</v>
      </c>
      <c r="H60" s="7">
        <v>0.2558995643939394</v>
      </c>
      <c r="I60" s="6">
        <v>405.34491000000003</v>
      </c>
      <c r="J60" s="7">
        <v>0.3204358250723332</v>
      </c>
      <c r="K60" s="6">
        <v>234.92552835865246</v>
      </c>
      <c r="L60" s="6">
        <v>204.4246929541047</v>
      </c>
    </row>
    <row r="61" spans="2:12" x14ac:dyDescent="0.35">
      <c r="B61" s="8" t="s">
        <v>13</v>
      </c>
      <c r="C61" s="8" t="s">
        <v>114</v>
      </c>
      <c r="D61" s="9">
        <v>10</v>
      </c>
      <c r="E61" s="9">
        <v>1179.77</v>
      </c>
      <c r="F61" s="9">
        <v>237.6</v>
      </c>
      <c r="G61" s="9">
        <v>942.17</v>
      </c>
      <c r="H61" s="10">
        <v>0.28754744568856638</v>
      </c>
      <c r="I61" s="9">
        <v>339.23984999999993</v>
      </c>
      <c r="J61" s="10">
        <v>0.36006224991243613</v>
      </c>
      <c r="K61" s="9">
        <v>175.88627326525659</v>
      </c>
      <c r="L61" s="9">
        <v>151.98006226509443</v>
      </c>
    </row>
    <row r="63" spans="2:12" x14ac:dyDescent="0.35">
      <c r="B63" s="11" t="s">
        <v>12</v>
      </c>
      <c r="C63" s="11" t="s">
        <v>115</v>
      </c>
      <c r="D63" s="12">
        <v>29160</v>
      </c>
      <c r="E63" s="12">
        <v>868633.36999999988</v>
      </c>
      <c r="F63" s="12">
        <v>119090.39</v>
      </c>
      <c r="G63" s="12">
        <v>749542.97999999986</v>
      </c>
      <c r="H63" s="13">
        <v>0.31219299698329583</v>
      </c>
      <c r="I63" s="12">
        <v>271181.25506000005</v>
      </c>
      <c r="J63" s="13">
        <v>0.36179547043453081</v>
      </c>
      <c r="K63" s="12">
        <v>140147.4686671313</v>
      </c>
      <c r="L63" s="12">
        <v>121188.20295563016</v>
      </c>
    </row>
    <row r="64" spans="2:12" x14ac:dyDescent="0.35">
      <c r="B64" s="5" t="s">
        <v>115</v>
      </c>
      <c r="C64" s="5" t="s">
        <v>116</v>
      </c>
      <c r="D64" s="6">
        <v>7000</v>
      </c>
      <c r="E64" s="6">
        <v>244375</v>
      </c>
      <c r="F64" s="6">
        <v>31475.499999999996</v>
      </c>
      <c r="G64" s="6">
        <v>212899.5</v>
      </c>
      <c r="H64" s="7">
        <v>0.28815742154475704</v>
      </c>
      <c r="I64" s="6">
        <v>70418.469890000008</v>
      </c>
      <c r="J64" s="7">
        <v>0.33075920746643372</v>
      </c>
      <c r="K64" s="6">
        <v>39843.879043759953</v>
      </c>
      <c r="L64" s="6">
        <v>34482.379352875687</v>
      </c>
    </row>
    <row r="65" spans="2:12" x14ac:dyDescent="0.35">
      <c r="B65" s="8" t="s">
        <v>115</v>
      </c>
      <c r="C65" s="8" t="s">
        <v>119</v>
      </c>
      <c r="D65" s="9">
        <v>6380</v>
      </c>
      <c r="E65" s="9">
        <v>187443.47999999998</v>
      </c>
      <c r="F65" s="9">
        <v>24546.57</v>
      </c>
      <c r="G65" s="9">
        <v>162896.91</v>
      </c>
      <c r="H65" s="10">
        <v>0.25910454089947543</v>
      </c>
      <c r="I65" s="9">
        <v>48567.456829999996</v>
      </c>
      <c r="J65" s="10">
        <v>0.29814842301182998</v>
      </c>
      <c r="K65" s="9">
        <v>30503.175541258042</v>
      </c>
      <c r="L65" s="9">
        <v>26364.948293582911</v>
      </c>
    </row>
    <row r="66" spans="2:12" x14ac:dyDescent="0.35">
      <c r="B66" s="5" t="s">
        <v>115</v>
      </c>
      <c r="C66" s="5" t="s">
        <v>121</v>
      </c>
      <c r="D66" s="6">
        <v>2000</v>
      </c>
      <c r="E66" s="6">
        <v>93420</v>
      </c>
      <c r="F66" s="6">
        <v>12032.49</v>
      </c>
      <c r="G66" s="6">
        <v>81387.509999999995</v>
      </c>
      <c r="H66" s="7">
        <v>0.44630483900663664</v>
      </c>
      <c r="I66" s="6">
        <v>41693.798059999994</v>
      </c>
      <c r="J66" s="7">
        <v>0.51228742665797244</v>
      </c>
      <c r="K66" s="6">
        <v>15215.462703309027</v>
      </c>
      <c r="L66" s="6">
        <v>13122.361420141238</v>
      </c>
    </row>
    <row r="67" spans="2:12" x14ac:dyDescent="0.35">
      <c r="B67" s="8" t="s">
        <v>115</v>
      </c>
      <c r="C67" s="8" t="s">
        <v>122</v>
      </c>
      <c r="D67" s="9">
        <v>2000</v>
      </c>
      <c r="E67" s="9">
        <v>67400</v>
      </c>
      <c r="F67" s="9">
        <v>8681.1200000000008</v>
      </c>
      <c r="G67" s="9">
        <v>58718.879999999997</v>
      </c>
      <c r="H67" s="10">
        <v>0.28227459599406529</v>
      </c>
      <c r="I67" s="9">
        <v>19025.307769999999</v>
      </c>
      <c r="J67" s="10">
        <v>0.32400665288574987</v>
      </c>
      <c r="K67" s="9">
        <v>10961.763772471857</v>
      </c>
      <c r="L67" s="9">
        <v>9471.8564999274113</v>
      </c>
    </row>
    <row r="68" spans="2:12" x14ac:dyDescent="0.35">
      <c r="B68" s="5" t="s">
        <v>115</v>
      </c>
      <c r="C68" s="5" t="s">
        <v>123</v>
      </c>
      <c r="D68" s="6">
        <v>1800</v>
      </c>
      <c r="E68" s="6">
        <v>64524.600000000006</v>
      </c>
      <c r="F68" s="6">
        <v>8310.7800000000007</v>
      </c>
      <c r="G68" s="6">
        <v>56213.820000000007</v>
      </c>
      <c r="H68" s="7">
        <v>0.31754653388010162</v>
      </c>
      <c r="I68" s="6">
        <v>20489.563080000007</v>
      </c>
      <c r="J68" s="7">
        <v>0.36449334131713529</v>
      </c>
      <c r="K68" s="6">
        <v>10539.365022388462</v>
      </c>
      <c r="L68" s="6">
        <v>9091.1074296074985</v>
      </c>
    </row>
    <row r="69" spans="2:12" x14ac:dyDescent="0.35">
      <c r="B69" s="8" t="s">
        <v>115</v>
      </c>
      <c r="C69" s="8" t="s">
        <v>124</v>
      </c>
      <c r="D69" s="9">
        <v>3600</v>
      </c>
      <c r="E69" s="9">
        <v>47995.200000000004</v>
      </c>
      <c r="F69" s="9">
        <v>9666.23</v>
      </c>
      <c r="G69" s="9">
        <v>38328.97</v>
      </c>
      <c r="H69" s="10">
        <v>0.36552227514418112</v>
      </c>
      <c r="I69" s="9">
        <v>17543.314700000003</v>
      </c>
      <c r="J69" s="10">
        <v>0.45770378645708459</v>
      </c>
      <c r="K69" s="9">
        <v>7110.862305665838</v>
      </c>
      <c r="L69" s="9">
        <v>6181.7928164766217</v>
      </c>
    </row>
    <row r="70" spans="2:12" x14ac:dyDescent="0.35">
      <c r="B70" s="5" t="s">
        <v>115</v>
      </c>
      <c r="C70" s="5" t="s">
        <v>126</v>
      </c>
      <c r="D70" s="6">
        <v>600</v>
      </c>
      <c r="E70" s="6">
        <v>28026</v>
      </c>
      <c r="F70" s="6">
        <v>3609.75</v>
      </c>
      <c r="G70" s="6">
        <v>24416.25</v>
      </c>
      <c r="H70" s="7">
        <v>0.44630622743167059</v>
      </c>
      <c r="I70" s="6">
        <v>12508.178330000001</v>
      </c>
      <c r="J70" s="7">
        <v>0.51228908329493683</v>
      </c>
      <c r="K70" s="6">
        <v>4558.0768010155507</v>
      </c>
      <c r="L70" s="6">
        <v>3938.5495136547679</v>
      </c>
    </row>
    <row r="71" spans="2:12" x14ac:dyDescent="0.35">
      <c r="B71" s="8" t="s">
        <v>115</v>
      </c>
      <c r="C71" s="8" t="s">
        <v>127</v>
      </c>
      <c r="D71" s="9">
        <v>450</v>
      </c>
      <c r="E71" s="9">
        <v>20171.400000000001</v>
      </c>
      <c r="F71" s="9">
        <v>2706.9</v>
      </c>
      <c r="G71" s="9">
        <v>17464.5</v>
      </c>
      <c r="H71" s="10">
        <v>0.14931854853902057</v>
      </c>
      <c r="I71" s="9">
        <v>3011.9641699999997</v>
      </c>
      <c r="J71" s="10">
        <v>0.17246208995390649</v>
      </c>
      <c r="K71" s="9">
        <v>3246.3102717573142</v>
      </c>
      <c r="L71" s="9">
        <v>2827.8011658031087</v>
      </c>
    </row>
    <row r="72" spans="2:12" x14ac:dyDescent="0.35">
      <c r="B72" s="5" t="s">
        <v>115</v>
      </c>
      <c r="C72" s="5" t="s">
        <v>130</v>
      </c>
      <c r="D72" s="6">
        <v>500</v>
      </c>
      <c r="E72" s="6">
        <v>18425</v>
      </c>
      <c r="F72" s="6">
        <v>2373.1400000000003</v>
      </c>
      <c r="G72" s="6">
        <v>16051.859999999999</v>
      </c>
      <c r="H72" s="7">
        <v>0.33261579321573942</v>
      </c>
      <c r="I72" s="6">
        <v>6128.4459899999993</v>
      </c>
      <c r="J72" s="7">
        <v>0.38179039625314448</v>
      </c>
      <c r="K72" s="6">
        <v>2994.0363607587678</v>
      </c>
      <c r="L72" s="6">
        <v>2592.4830290664031</v>
      </c>
    </row>
    <row r="73" spans="2:12" x14ac:dyDescent="0.35">
      <c r="B73" s="8" t="s">
        <v>115</v>
      </c>
      <c r="C73" s="8" t="s">
        <v>131</v>
      </c>
      <c r="D73" s="9">
        <v>500</v>
      </c>
      <c r="E73" s="9">
        <v>18075</v>
      </c>
      <c r="F73" s="9">
        <v>2328.06</v>
      </c>
      <c r="G73" s="9">
        <v>15746.94</v>
      </c>
      <c r="H73" s="10">
        <v>0.32218600387275242</v>
      </c>
      <c r="I73" s="9">
        <v>5823.5120200000001</v>
      </c>
      <c r="J73" s="10">
        <v>0.36981864540031267</v>
      </c>
      <c r="K73" s="9">
        <v>2952.2929243691178</v>
      </c>
      <c r="L73" s="9">
        <v>2543.3158362270856</v>
      </c>
    </row>
    <row r="74" spans="2:12" x14ac:dyDescent="0.35">
      <c r="B74" s="5" t="s">
        <v>115</v>
      </c>
      <c r="C74" s="5" t="s">
        <v>132</v>
      </c>
      <c r="D74" s="6">
        <v>2000</v>
      </c>
      <c r="E74" s="6">
        <v>12622</v>
      </c>
      <c r="F74" s="6">
        <v>2542.0700000000002</v>
      </c>
      <c r="G74" s="6">
        <v>10079.93</v>
      </c>
      <c r="H74" s="7">
        <v>0.20504819125336712</v>
      </c>
      <c r="I74" s="6">
        <v>2588.1182699999999</v>
      </c>
      <c r="J74" s="7">
        <v>0.25675954793336858</v>
      </c>
      <c r="K74" s="6">
        <v>1872.1661930499063</v>
      </c>
      <c r="L74" s="6">
        <v>1619.1098046774609</v>
      </c>
    </row>
    <row r="75" spans="2:12" x14ac:dyDescent="0.35">
      <c r="B75" s="8" t="s">
        <v>115</v>
      </c>
      <c r="C75" s="8" t="s">
        <v>134</v>
      </c>
      <c r="D75" s="9">
        <v>510</v>
      </c>
      <c r="E75" s="9">
        <v>12285.9</v>
      </c>
      <c r="F75" s="9">
        <v>2474.38</v>
      </c>
      <c r="G75" s="9">
        <v>9811.52</v>
      </c>
      <c r="H75" s="10">
        <v>0.22964986936243995</v>
      </c>
      <c r="I75" s="9">
        <v>2821.4553300000007</v>
      </c>
      <c r="J75" s="10">
        <v>0.28756556884152512</v>
      </c>
      <c r="K75" s="9">
        <v>1839.4990438336647</v>
      </c>
      <c r="L75" s="9">
        <v>1584.6757651619155</v>
      </c>
    </row>
    <row r="76" spans="2:12" x14ac:dyDescent="0.35">
      <c r="B76" s="5" t="s">
        <v>115</v>
      </c>
      <c r="C76" s="5" t="s">
        <v>136</v>
      </c>
      <c r="D76" s="6">
        <v>100</v>
      </c>
      <c r="E76" s="6">
        <v>6584</v>
      </c>
      <c r="F76" s="6">
        <v>848.02</v>
      </c>
      <c r="G76" s="6">
        <v>5735.98</v>
      </c>
      <c r="H76" s="7">
        <v>0.27748312575941669</v>
      </c>
      <c r="I76" s="6">
        <v>1826.9488999999994</v>
      </c>
      <c r="J76" s="7">
        <v>0.31850684625818076</v>
      </c>
      <c r="K76" s="6">
        <v>1068.272060192945</v>
      </c>
      <c r="L76" s="6">
        <v>921.63504024936924</v>
      </c>
    </row>
    <row r="77" spans="2:12" x14ac:dyDescent="0.35">
      <c r="B77" s="8" t="s">
        <v>115</v>
      </c>
      <c r="C77" s="8" t="s">
        <v>138</v>
      </c>
      <c r="D77" s="9">
        <v>180</v>
      </c>
      <c r="E77" s="9">
        <v>6502.68</v>
      </c>
      <c r="F77" s="9">
        <v>837.55</v>
      </c>
      <c r="G77" s="9">
        <v>5665.13</v>
      </c>
      <c r="H77" s="10">
        <v>0.41115691376478614</v>
      </c>
      <c r="I77" s="9">
        <v>2673.6218399999998</v>
      </c>
      <c r="J77" s="10">
        <v>0.47194359882297487</v>
      </c>
      <c r="K77" s="9">
        <v>1065.2545081890148</v>
      </c>
      <c r="L77" s="9">
        <v>922.61453023467902</v>
      </c>
    </row>
    <row r="78" spans="2:12" x14ac:dyDescent="0.35">
      <c r="B78" s="5" t="s">
        <v>115</v>
      </c>
      <c r="C78" s="5" t="s">
        <v>141</v>
      </c>
      <c r="D78" s="6">
        <v>150</v>
      </c>
      <c r="E78" s="6">
        <v>5370</v>
      </c>
      <c r="F78" s="6">
        <v>691.66</v>
      </c>
      <c r="G78" s="6">
        <v>4678.34</v>
      </c>
      <c r="H78" s="7">
        <v>0.31681975418994418</v>
      </c>
      <c r="I78" s="6">
        <v>1701.3220800000004</v>
      </c>
      <c r="J78" s="7">
        <v>0.36365934925636023</v>
      </c>
      <c r="K78" s="6">
        <v>887.24231447590512</v>
      </c>
      <c r="L78" s="6">
        <v>765.12225038842098</v>
      </c>
    </row>
    <row r="79" spans="2:12" x14ac:dyDescent="0.35">
      <c r="B79" s="8" t="s">
        <v>115</v>
      </c>
      <c r="C79" s="8" t="s">
        <v>142</v>
      </c>
      <c r="D79" s="9">
        <v>240</v>
      </c>
      <c r="E79" s="9">
        <v>5059.2</v>
      </c>
      <c r="F79" s="9">
        <v>1054.74</v>
      </c>
      <c r="G79" s="9">
        <v>4004.46</v>
      </c>
      <c r="H79" s="10">
        <v>0.51687931095825435</v>
      </c>
      <c r="I79" s="9">
        <v>2614.9958100000003</v>
      </c>
      <c r="J79" s="10">
        <v>0.6530208342697893</v>
      </c>
      <c r="K79" s="9">
        <v>743.75661670474176</v>
      </c>
      <c r="L79" s="9">
        <v>643.22474942174244</v>
      </c>
    </row>
    <row r="80" spans="2:12" x14ac:dyDescent="0.35">
      <c r="B80" s="5" t="s">
        <v>115</v>
      </c>
      <c r="C80" s="5" t="s">
        <v>144</v>
      </c>
      <c r="D80" s="6">
        <v>240</v>
      </c>
      <c r="E80" s="6">
        <v>4778.9400000000005</v>
      </c>
      <c r="F80" s="6">
        <v>962.48</v>
      </c>
      <c r="G80" s="6">
        <v>3816.4600000000005</v>
      </c>
      <c r="H80" s="7">
        <v>0.6104790162672058</v>
      </c>
      <c r="I80" s="6">
        <v>2917.4425900000006</v>
      </c>
      <c r="J80" s="7">
        <v>0.76443683151402086</v>
      </c>
      <c r="K80" s="6">
        <v>709.40555410981824</v>
      </c>
      <c r="L80" s="6">
        <v>617.95012953367882</v>
      </c>
    </row>
    <row r="81" spans="2:12" x14ac:dyDescent="0.35">
      <c r="B81" s="8" t="s">
        <v>115</v>
      </c>
      <c r="C81" s="8" t="s">
        <v>145</v>
      </c>
      <c r="D81" s="9">
        <v>120</v>
      </c>
      <c r="E81" s="9">
        <v>4760.76</v>
      </c>
      <c r="F81" s="9">
        <v>613.19000000000005</v>
      </c>
      <c r="G81" s="9">
        <v>4147.57</v>
      </c>
      <c r="H81" s="10">
        <v>0.41236893479192388</v>
      </c>
      <c r="I81" s="9">
        <v>1963.1895299999996</v>
      </c>
      <c r="J81" s="10">
        <v>0.47333487560185838</v>
      </c>
      <c r="K81" s="9">
        <v>769.46495491818473</v>
      </c>
      <c r="L81" s="9">
        <v>668.9305356192441</v>
      </c>
    </row>
    <row r="82" spans="2:12" x14ac:dyDescent="0.35">
      <c r="B82" s="5" t="s">
        <v>115</v>
      </c>
      <c r="C82" s="5" t="s">
        <v>146</v>
      </c>
      <c r="D82" s="6">
        <v>200</v>
      </c>
      <c r="E82" s="6">
        <v>4172</v>
      </c>
      <c r="F82" s="6">
        <v>840.24</v>
      </c>
      <c r="G82" s="6">
        <v>3331.76</v>
      </c>
      <c r="H82" s="7">
        <v>0.40943293624161076</v>
      </c>
      <c r="I82" s="6">
        <v>1708.1542100000001</v>
      </c>
      <c r="J82" s="7">
        <v>0.51268825185487554</v>
      </c>
      <c r="K82" s="6">
        <v>626.49442470055101</v>
      </c>
      <c r="L82" s="6">
        <v>542.60541015911281</v>
      </c>
    </row>
    <row r="83" spans="2:12" x14ac:dyDescent="0.35">
      <c r="B83" s="8" t="s">
        <v>115</v>
      </c>
      <c r="C83" s="8" t="s">
        <v>147</v>
      </c>
      <c r="D83" s="9">
        <v>100</v>
      </c>
      <c r="E83" s="9">
        <v>3585</v>
      </c>
      <c r="F83" s="9">
        <v>461.75</v>
      </c>
      <c r="G83" s="9">
        <v>3123.25</v>
      </c>
      <c r="H83" s="10">
        <v>0.31759313528591354</v>
      </c>
      <c r="I83" s="9">
        <v>1138.5713900000001</v>
      </c>
      <c r="J83" s="10">
        <v>0.36454699111502442</v>
      </c>
      <c r="K83" s="9">
        <v>589.8266354434204</v>
      </c>
      <c r="L83" s="9">
        <v>507.86204429412339</v>
      </c>
    </row>
    <row r="84" spans="2:12" x14ac:dyDescent="0.35">
      <c r="B84" s="5" t="s">
        <v>115</v>
      </c>
      <c r="C84" s="5" t="s">
        <v>148</v>
      </c>
      <c r="D84" s="6">
        <v>200</v>
      </c>
      <c r="E84" s="6">
        <v>3354</v>
      </c>
      <c r="F84" s="6">
        <v>523.30999999999995</v>
      </c>
      <c r="G84" s="6">
        <v>2830.69</v>
      </c>
      <c r="H84" s="7">
        <v>0.31496854502087063</v>
      </c>
      <c r="I84" s="6">
        <v>1056.4045000000001</v>
      </c>
      <c r="J84" s="7">
        <v>0.37319681773701818</v>
      </c>
      <c r="K84" s="6">
        <v>526.17011784824717</v>
      </c>
      <c r="L84" s="6">
        <v>458.33711139896371</v>
      </c>
    </row>
    <row r="85" spans="2:12" x14ac:dyDescent="0.35">
      <c r="B85" s="8" t="s">
        <v>115</v>
      </c>
      <c r="C85" s="8" t="s">
        <v>150</v>
      </c>
      <c r="D85" s="9">
        <v>50</v>
      </c>
      <c r="E85" s="9">
        <v>2845</v>
      </c>
      <c r="F85" s="9">
        <v>366.43</v>
      </c>
      <c r="G85" s="9">
        <v>2478.5700000000002</v>
      </c>
      <c r="H85" s="10">
        <v>0.18081461862917408</v>
      </c>
      <c r="I85" s="9">
        <v>514.41759000000025</v>
      </c>
      <c r="J85" s="10">
        <v>0.20754612135223141</v>
      </c>
      <c r="K85" s="9">
        <v>459.82894883306744</v>
      </c>
      <c r="L85" s="9">
        <v>399.75001209618893</v>
      </c>
    </row>
    <row r="86" spans="2:12" x14ac:dyDescent="0.35">
      <c r="B86" s="5" t="s">
        <v>115</v>
      </c>
      <c r="C86" s="5" t="s">
        <v>151</v>
      </c>
      <c r="D86" s="6">
        <v>115</v>
      </c>
      <c r="E86" s="6">
        <v>2503</v>
      </c>
      <c r="F86" s="6">
        <v>376.57</v>
      </c>
      <c r="G86" s="6">
        <v>2126.4299999999998</v>
      </c>
      <c r="H86" s="7">
        <v>0.390590938873352</v>
      </c>
      <c r="I86" s="6">
        <v>977.64912000000004</v>
      </c>
      <c r="J86" s="7">
        <v>0.45976078215600802</v>
      </c>
      <c r="K86" s="6">
        <v>396.02748910492789</v>
      </c>
      <c r="L86" s="6">
        <v>341.66653276989575</v>
      </c>
    </row>
    <row r="87" spans="2:12" x14ac:dyDescent="0.35">
      <c r="B87" s="8" t="s">
        <v>115</v>
      </c>
      <c r="C87" s="8" t="s">
        <v>153</v>
      </c>
      <c r="D87" s="9">
        <v>50</v>
      </c>
      <c r="E87" s="9">
        <v>1884.5</v>
      </c>
      <c r="F87" s="9">
        <v>379.54</v>
      </c>
      <c r="G87" s="9">
        <v>1504.96</v>
      </c>
      <c r="H87" s="10">
        <v>0.33442718492968959</v>
      </c>
      <c r="I87" s="9">
        <v>630.22802999999999</v>
      </c>
      <c r="J87" s="10">
        <v>0.41876729614076119</v>
      </c>
      <c r="K87" s="9">
        <v>282.15531141025161</v>
      </c>
      <c r="L87" s="9">
        <v>243.0687232496164</v>
      </c>
    </row>
    <row r="88" spans="2:12" x14ac:dyDescent="0.35">
      <c r="B88" s="5" t="s">
        <v>115</v>
      </c>
      <c r="C88" s="5" t="s">
        <v>155</v>
      </c>
      <c r="D88" s="6">
        <v>25</v>
      </c>
      <c r="E88" s="6">
        <v>1510.75</v>
      </c>
      <c r="F88" s="6">
        <v>194.58</v>
      </c>
      <c r="G88" s="6">
        <v>1316.17</v>
      </c>
      <c r="H88" s="7">
        <v>0.31095402945556844</v>
      </c>
      <c r="I88" s="6">
        <v>469.77380000000005</v>
      </c>
      <c r="J88" s="7">
        <v>0.35692486532894691</v>
      </c>
      <c r="K88" s="6">
        <v>244.45496926134359</v>
      </c>
      <c r="L88" s="6">
        <v>211.41255461320998</v>
      </c>
    </row>
    <row r="89" spans="2:12" x14ac:dyDescent="0.35">
      <c r="B89" s="8" t="s">
        <v>115</v>
      </c>
      <c r="C89" s="8" t="s">
        <v>157</v>
      </c>
      <c r="D89" s="9">
        <v>50</v>
      </c>
      <c r="E89" s="9">
        <v>959.96</v>
      </c>
      <c r="F89" s="9">
        <v>193.34</v>
      </c>
      <c r="G89" s="9">
        <v>766.62</v>
      </c>
      <c r="H89" s="10">
        <v>0.38434021209217051</v>
      </c>
      <c r="I89" s="9">
        <v>368.95123000000001</v>
      </c>
      <c r="J89" s="10">
        <v>0.48127002948005532</v>
      </c>
      <c r="K89" s="9">
        <v>142.22477830136174</v>
      </c>
      <c r="L89" s="9">
        <v>123.6424043997871</v>
      </c>
    </row>
    <row r="91" spans="2:12" x14ac:dyDescent="0.35">
      <c r="B91" s="14" t="s">
        <v>12</v>
      </c>
      <c r="C91" s="14" t="s">
        <v>158</v>
      </c>
      <c r="D91" s="15">
        <v>19180</v>
      </c>
      <c r="E91" s="15">
        <v>243769.08</v>
      </c>
      <c r="F91" s="15">
        <v>40970.279999999992</v>
      </c>
      <c r="G91" s="15">
        <v>202798.8</v>
      </c>
      <c r="H91" s="16">
        <v>0.25158706432333422</v>
      </c>
      <c r="I91" s="15">
        <v>61329.147210000003</v>
      </c>
      <c r="J91" s="16">
        <v>0.30241375792164454</v>
      </c>
      <c r="K91" s="15">
        <v>37822.150520414332</v>
      </c>
      <c r="L91" s="15">
        <v>32758.92978105729</v>
      </c>
    </row>
    <row r="92" spans="2:12" x14ac:dyDescent="0.35">
      <c r="B92" s="5" t="s">
        <v>158</v>
      </c>
      <c r="C92" s="5" t="s">
        <v>159</v>
      </c>
      <c r="D92" s="6">
        <v>2100</v>
      </c>
      <c r="E92" s="6">
        <v>42264.97</v>
      </c>
      <c r="F92" s="6">
        <v>6250.32</v>
      </c>
      <c r="G92" s="6">
        <v>36014.65</v>
      </c>
      <c r="H92" s="7">
        <v>0.31721090491723997</v>
      </c>
      <c r="I92" s="6">
        <v>13406.909379999999</v>
      </c>
      <c r="J92" s="7">
        <v>0.37226265922339935</v>
      </c>
      <c r="K92" s="6">
        <v>6689.0752400586916</v>
      </c>
      <c r="L92" s="6">
        <v>5784.9283603186841</v>
      </c>
    </row>
    <row r="93" spans="2:12" x14ac:dyDescent="0.35">
      <c r="B93" s="8" t="s">
        <v>158</v>
      </c>
      <c r="C93" s="8" t="s">
        <v>162</v>
      </c>
      <c r="D93" s="9">
        <v>5000</v>
      </c>
      <c r="E93" s="9">
        <v>40150</v>
      </c>
      <c r="F93" s="9">
        <v>8086.2699999999995</v>
      </c>
      <c r="G93" s="9">
        <v>32063.73</v>
      </c>
      <c r="H93" s="10">
        <v>0.15424201046077207</v>
      </c>
      <c r="I93" s="9">
        <v>6192.8167199999989</v>
      </c>
      <c r="J93" s="10">
        <v>0.19314087038532321</v>
      </c>
      <c r="K93" s="9">
        <v>5967.1661192958663</v>
      </c>
      <c r="L93" s="9">
        <v>5173.4975889917578</v>
      </c>
    </row>
    <row r="94" spans="2:12" x14ac:dyDescent="0.35">
      <c r="B94" s="5" t="s">
        <v>158</v>
      </c>
      <c r="C94" s="5" t="s">
        <v>165</v>
      </c>
      <c r="D94" s="6">
        <v>2830</v>
      </c>
      <c r="E94" s="6">
        <v>38054.620000000003</v>
      </c>
      <c r="F94" s="6">
        <v>7084.329999999999</v>
      </c>
      <c r="G94" s="6">
        <v>30970.29</v>
      </c>
      <c r="H94" s="7">
        <v>0.28873125969987357</v>
      </c>
      <c r="I94" s="6">
        <v>10987.558370000002</v>
      </c>
      <c r="J94" s="7">
        <v>0.35477738083821631</v>
      </c>
      <c r="K94" s="6">
        <v>5802.3192261996928</v>
      </c>
      <c r="L94" s="6">
        <v>5014.7337898037549</v>
      </c>
    </row>
    <row r="95" spans="2:12" x14ac:dyDescent="0.35">
      <c r="B95" s="8" t="s">
        <v>158</v>
      </c>
      <c r="C95" s="8" t="s">
        <v>172</v>
      </c>
      <c r="D95" s="9">
        <v>1100</v>
      </c>
      <c r="E95" s="9">
        <v>32429.39</v>
      </c>
      <c r="F95" s="9">
        <v>4176.91</v>
      </c>
      <c r="G95" s="9">
        <v>28252.48</v>
      </c>
      <c r="H95" s="10">
        <v>0.26454638153847482</v>
      </c>
      <c r="I95" s="9">
        <v>8579.0777799999996</v>
      </c>
      <c r="J95" s="10">
        <v>0.30365751183612905</v>
      </c>
      <c r="K95" s="9">
        <v>5246.9041340118119</v>
      </c>
      <c r="L95" s="9">
        <v>4565.6884292178402</v>
      </c>
    </row>
    <row r="96" spans="2:12" x14ac:dyDescent="0.35">
      <c r="B96" s="5" t="s">
        <v>158</v>
      </c>
      <c r="C96" s="5" t="s">
        <v>173</v>
      </c>
      <c r="D96" s="6">
        <v>1830</v>
      </c>
      <c r="E96" s="6">
        <v>16103.6</v>
      </c>
      <c r="F96" s="6">
        <v>2901.78</v>
      </c>
      <c r="G96" s="6">
        <v>13201.820000000002</v>
      </c>
      <c r="H96" s="7">
        <v>0.28763503999105805</v>
      </c>
      <c r="I96" s="6">
        <v>4631.9596300000021</v>
      </c>
      <c r="J96" s="7">
        <v>0.35085765674732738</v>
      </c>
      <c r="K96" s="6">
        <v>2449.22637378947</v>
      </c>
      <c r="L96" s="6">
        <v>2129.2227795429253</v>
      </c>
    </row>
    <row r="97" spans="2:12" x14ac:dyDescent="0.35">
      <c r="B97" s="8" t="s">
        <v>158</v>
      </c>
      <c r="C97" s="8" t="s">
        <v>175</v>
      </c>
      <c r="D97" s="9">
        <v>930</v>
      </c>
      <c r="E97" s="9">
        <v>13778.7</v>
      </c>
      <c r="F97" s="9">
        <v>1820.83</v>
      </c>
      <c r="G97" s="9">
        <v>11957.87</v>
      </c>
      <c r="H97" s="10">
        <v>0.24769532394202651</v>
      </c>
      <c r="I97" s="9">
        <v>3412.9195600000007</v>
      </c>
      <c r="J97" s="10">
        <v>0.28541199728714234</v>
      </c>
      <c r="K97" s="9">
        <v>2237.1648799835361</v>
      </c>
      <c r="L97" s="9">
        <v>1938.4434573985218</v>
      </c>
    </row>
    <row r="98" spans="2:12" x14ac:dyDescent="0.35">
      <c r="B98" s="5" t="s">
        <v>158</v>
      </c>
      <c r="C98" s="5" t="s">
        <v>179</v>
      </c>
      <c r="D98" s="6">
        <v>1320</v>
      </c>
      <c r="E98" s="6">
        <v>11880</v>
      </c>
      <c r="F98" s="6">
        <v>1853.58</v>
      </c>
      <c r="G98" s="6">
        <v>10026.42</v>
      </c>
      <c r="H98" s="7">
        <v>0.19723441329966332</v>
      </c>
      <c r="I98" s="6">
        <v>2343.1448300000002</v>
      </c>
      <c r="J98" s="7">
        <v>0.23369705537968688</v>
      </c>
      <c r="K98" s="6">
        <v>1878.9790296283802</v>
      </c>
      <c r="L98" s="6">
        <v>1622.1880662697383</v>
      </c>
    </row>
    <row r="99" spans="2:12" x14ac:dyDescent="0.35">
      <c r="B99" s="8" t="s">
        <v>158</v>
      </c>
      <c r="C99" s="8" t="s">
        <v>181</v>
      </c>
      <c r="D99" s="9">
        <v>390</v>
      </c>
      <c r="E99" s="9">
        <v>10124.4</v>
      </c>
      <c r="F99" s="9">
        <v>1304.03</v>
      </c>
      <c r="G99" s="9">
        <v>8820.369999999999</v>
      </c>
      <c r="H99" s="10">
        <v>0.25392968669748323</v>
      </c>
      <c r="I99" s="9">
        <v>2570.8857199999993</v>
      </c>
      <c r="J99" s="10">
        <v>0.29147141446447256</v>
      </c>
      <c r="K99" s="9">
        <v>1665.7293397794226</v>
      </c>
      <c r="L99" s="9">
        <v>1434.2531464437866</v>
      </c>
    </row>
    <row r="100" spans="2:12" x14ac:dyDescent="0.35">
      <c r="B100" s="5" t="s">
        <v>158</v>
      </c>
      <c r="C100" s="5" t="s">
        <v>182</v>
      </c>
      <c r="D100" s="6">
        <v>660</v>
      </c>
      <c r="E100" s="6">
        <v>7451.4000000000005</v>
      </c>
      <c r="F100" s="6">
        <v>1500.71</v>
      </c>
      <c r="G100" s="6">
        <v>5950.6900000000005</v>
      </c>
      <c r="H100" s="7">
        <v>0.2080556687333924</v>
      </c>
      <c r="I100" s="6">
        <v>1550.3060100000002</v>
      </c>
      <c r="J100" s="7">
        <v>0.26052541974124011</v>
      </c>
      <c r="K100" s="6">
        <v>1112.1745631249416</v>
      </c>
      <c r="L100" s="6">
        <v>964.92459867034211</v>
      </c>
    </row>
    <row r="101" spans="2:12" x14ac:dyDescent="0.35">
      <c r="B101" s="8" t="s">
        <v>158</v>
      </c>
      <c r="C101" s="8" t="s">
        <v>183</v>
      </c>
      <c r="D101" s="9">
        <v>650</v>
      </c>
      <c r="E101" s="9">
        <v>6861.41</v>
      </c>
      <c r="F101" s="9">
        <v>1213.92</v>
      </c>
      <c r="G101" s="9">
        <v>5647.49</v>
      </c>
      <c r="H101" s="10">
        <v>0.32859682776572163</v>
      </c>
      <c r="I101" s="9">
        <v>2254.6375600000001</v>
      </c>
      <c r="J101" s="10">
        <v>0.3992282518428541</v>
      </c>
      <c r="K101" s="9">
        <v>1056.3062312252168</v>
      </c>
      <c r="L101" s="9">
        <v>910.4516990991591</v>
      </c>
    </row>
    <row r="102" spans="2:12" x14ac:dyDescent="0.35">
      <c r="B102" s="5" t="s">
        <v>158</v>
      </c>
      <c r="C102" s="5" t="s">
        <v>185</v>
      </c>
      <c r="D102" s="6">
        <v>440</v>
      </c>
      <c r="E102" s="6">
        <v>5293.2</v>
      </c>
      <c r="F102" s="6">
        <v>1066.04</v>
      </c>
      <c r="G102" s="6">
        <v>4227.16</v>
      </c>
      <c r="H102" s="7">
        <v>0.25128079800498748</v>
      </c>
      <c r="I102" s="6">
        <v>1330.0795199999998</v>
      </c>
      <c r="J102" s="7">
        <v>0.31465085778631513</v>
      </c>
      <c r="K102" s="6">
        <v>784.98866141266933</v>
      </c>
      <c r="L102" s="6">
        <v>683.10824656946647</v>
      </c>
    </row>
    <row r="103" spans="2:12" x14ac:dyDescent="0.35">
      <c r="B103" s="8" t="s">
        <v>158</v>
      </c>
      <c r="C103" s="8" t="s">
        <v>186</v>
      </c>
      <c r="D103" s="9">
        <v>480</v>
      </c>
      <c r="E103" s="9">
        <v>5092.8</v>
      </c>
      <c r="F103" s="9">
        <v>1025.7</v>
      </c>
      <c r="G103" s="9">
        <v>4067.1000000000004</v>
      </c>
      <c r="H103" s="10">
        <v>0.32913618441721654</v>
      </c>
      <c r="I103" s="9">
        <v>1676.2247600000005</v>
      </c>
      <c r="J103" s="10">
        <v>0.41214249956971805</v>
      </c>
      <c r="K103" s="9">
        <v>769.99242711094291</v>
      </c>
      <c r="L103" s="9">
        <v>661.51068605445505</v>
      </c>
    </row>
    <row r="104" spans="2:12" x14ac:dyDescent="0.35">
      <c r="B104" s="5" t="s">
        <v>158</v>
      </c>
      <c r="C104" s="5" t="s">
        <v>187</v>
      </c>
      <c r="D104" s="6">
        <v>600</v>
      </c>
      <c r="E104" s="6">
        <v>4946.4000000000005</v>
      </c>
      <c r="F104" s="6">
        <v>996.21</v>
      </c>
      <c r="G104" s="6">
        <v>3950.1900000000005</v>
      </c>
      <c r="H104" s="7">
        <v>0.23264062348374584</v>
      </c>
      <c r="I104" s="6">
        <v>1150.7335800000005</v>
      </c>
      <c r="J104" s="7">
        <v>0.29131094453684514</v>
      </c>
      <c r="K104" s="6">
        <v>733.60881031088672</v>
      </c>
      <c r="L104" s="6">
        <v>638.36296056884294</v>
      </c>
    </row>
    <row r="105" spans="2:12" x14ac:dyDescent="0.35">
      <c r="B105" s="8" t="s">
        <v>158</v>
      </c>
      <c r="C105" s="8" t="s">
        <v>189</v>
      </c>
      <c r="D105" s="9">
        <v>170</v>
      </c>
      <c r="E105" s="9">
        <v>2984.01</v>
      </c>
      <c r="F105" s="9">
        <v>600.98</v>
      </c>
      <c r="G105" s="9">
        <v>2383.0300000000002</v>
      </c>
      <c r="H105" s="10">
        <v>0.28249571549693203</v>
      </c>
      <c r="I105" s="9">
        <v>842.97004000000015</v>
      </c>
      <c r="J105" s="10">
        <v>0.35373874437166131</v>
      </c>
      <c r="K105" s="9">
        <v>444.869042507514</v>
      </c>
      <c r="L105" s="9">
        <v>384.40307776684466</v>
      </c>
    </row>
    <row r="106" spans="2:12" x14ac:dyDescent="0.35">
      <c r="B106" s="5" t="s">
        <v>158</v>
      </c>
      <c r="C106" s="5" t="s">
        <v>190</v>
      </c>
      <c r="D106" s="6">
        <v>440</v>
      </c>
      <c r="E106" s="6">
        <v>2640</v>
      </c>
      <c r="F106" s="6">
        <v>531.70000000000005</v>
      </c>
      <c r="G106" s="6">
        <v>2108.3000000000002</v>
      </c>
      <c r="H106" s="7">
        <v>-0.16469953409090898</v>
      </c>
      <c r="I106" s="6">
        <v>-434.80676999999969</v>
      </c>
      <c r="J106" s="7">
        <v>-0.20623572072285712</v>
      </c>
      <c r="K106" s="6">
        <v>394.00874297722703</v>
      </c>
      <c r="L106" s="6">
        <v>341.00232458733007</v>
      </c>
    </row>
    <row r="107" spans="2:12" x14ac:dyDescent="0.35">
      <c r="B107" s="8" t="s">
        <v>158</v>
      </c>
      <c r="C107" s="8" t="s">
        <v>191</v>
      </c>
      <c r="D107" s="9">
        <v>120</v>
      </c>
      <c r="E107" s="9">
        <v>2631.78</v>
      </c>
      <c r="F107" s="9">
        <v>338.97</v>
      </c>
      <c r="G107" s="9">
        <v>2292.8100000000004</v>
      </c>
      <c r="H107" s="10">
        <v>0.20108892080645055</v>
      </c>
      <c r="I107" s="9">
        <v>529.22180000000048</v>
      </c>
      <c r="J107" s="10">
        <v>0.23081799189640675</v>
      </c>
      <c r="K107" s="9">
        <v>426.1887058998476</v>
      </c>
      <c r="L107" s="9">
        <v>371.24514248704668</v>
      </c>
    </row>
    <row r="108" spans="2:12" x14ac:dyDescent="0.35">
      <c r="B108" s="5" t="s">
        <v>158</v>
      </c>
      <c r="C108" s="5" t="s">
        <v>193</v>
      </c>
      <c r="D108" s="6">
        <v>120</v>
      </c>
      <c r="E108" s="6">
        <v>1082.4000000000001</v>
      </c>
      <c r="F108" s="6">
        <v>218</v>
      </c>
      <c r="G108" s="6">
        <v>864.40000000000009</v>
      </c>
      <c r="H108" s="7">
        <v>0.28132734663710274</v>
      </c>
      <c r="I108" s="6">
        <v>304.50872000000004</v>
      </c>
      <c r="J108" s="7">
        <v>0.35227755668671912</v>
      </c>
      <c r="K108" s="6">
        <v>163.44899309823202</v>
      </c>
      <c r="L108" s="6">
        <v>140.96542726679712</v>
      </c>
    </row>
    <row r="110" spans="2:12" x14ac:dyDescent="0.35">
      <c r="B110" s="17" t="s">
        <v>12</v>
      </c>
      <c r="C110" s="17" t="s">
        <v>194</v>
      </c>
      <c r="D110" s="18">
        <v>350</v>
      </c>
      <c r="E110" s="18">
        <v>97739.3</v>
      </c>
      <c r="F110" s="18">
        <v>12819.71</v>
      </c>
      <c r="G110" s="18">
        <v>84919.59</v>
      </c>
      <c r="H110" s="19">
        <v>0.44206160418582902</v>
      </c>
      <c r="I110" s="18">
        <v>43206.791749999997</v>
      </c>
      <c r="J110" s="19">
        <v>0.50879651856538632</v>
      </c>
      <c r="K110" s="18">
        <v>15877.493046066</v>
      </c>
      <c r="L110" s="18">
        <v>13771.259278397494</v>
      </c>
    </row>
    <row r="111" spans="2:12" x14ac:dyDescent="0.35">
      <c r="B111" s="8" t="s">
        <v>194</v>
      </c>
      <c r="C111" s="8" t="s">
        <v>195</v>
      </c>
      <c r="D111" s="9">
        <v>300</v>
      </c>
      <c r="E111" s="9">
        <v>94559.08</v>
      </c>
      <c r="F111" s="9">
        <v>12179.21</v>
      </c>
      <c r="G111" s="9">
        <v>82379.87</v>
      </c>
      <c r="H111" s="10">
        <v>0.45207240277718436</v>
      </c>
      <c r="I111" s="9">
        <v>42747.550499999998</v>
      </c>
      <c r="J111" s="10">
        <v>0.51890771981067707</v>
      </c>
      <c r="K111" s="9">
        <v>15396.667601158768</v>
      </c>
      <c r="L111" s="9">
        <v>13358.175774282468</v>
      </c>
    </row>
    <row r="112" spans="2:12" x14ac:dyDescent="0.35">
      <c r="B112" s="5" t="s">
        <v>194</v>
      </c>
      <c r="C112" s="5" t="s">
        <v>197</v>
      </c>
      <c r="D112" s="6">
        <v>50</v>
      </c>
      <c r="E112" s="6">
        <v>3180.2200000000003</v>
      </c>
      <c r="F112" s="6">
        <v>640.5</v>
      </c>
      <c r="G112" s="6">
        <v>2539.7200000000003</v>
      </c>
      <c r="H112" s="7">
        <v>0.14440549710397393</v>
      </c>
      <c r="I112" s="6">
        <v>459.24125000000004</v>
      </c>
      <c r="J112" s="7">
        <v>0.18082357503976815</v>
      </c>
      <c r="K112" s="6">
        <v>480.82544490723217</v>
      </c>
      <c r="L112" s="6">
        <v>413.08350411502556</v>
      </c>
    </row>
    <row r="114" spans="2:12" x14ac:dyDescent="0.35">
      <c r="B114" s="20" t="s">
        <v>12</v>
      </c>
      <c r="C114" s="20" t="s">
        <v>199</v>
      </c>
      <c r="D114" s="21">
        <v>1420</v>
      </c>
      <c r="E114" s="21">
        <v>63711.25</v>
      </c>
      <c r="F114" s="21">
        <v>8899.6699999999983</v>
      </c>
      <c r="G114" s="21">
        <v>54811.58</v>
      </c>
      <c r="H114" s="22">
        <v>0.25448570072004556</v>
      </c>
      <c r="I114" s="21">
        <v>16213.602100000002</v>
      </c>
      <c r="J114" s="22">
        <v>0.29580614351930745</v>
      </c>
      <c r="K114" s="21">
        <v>10298.356339329048</v>
      </c>
      <c r="L114" s="21">
        <v>8900.9324900378688</v>
      </c>
    </row>
    <row r="115" spans="2:12" x14ac:dyDescent="0.35">
      <c r="B115" s="8" t="s">
        <v>199</v>
      </c>
      <c r="C115" s="8" t="s">
        <v>200</v>
      </c>
      <c r="D115" s="9">
        <v>570</v>
      </c>
      <c r="E115" s="9">
        <v>32009.14</v>
      </c>
      <c r="F115" s="9">
        <v>4122.78</v>
      </c>
      <c r="G115" s="9">
        <v>27886.36</v>
      </c>
      <c r="H115" s="10">
        <v>0.24269720679780843</v>
      </c>
      <c r="I115" s="9">
        <v>7768.5288700000019</v>
      </c>
      <c r="J115" s="10">
        <v>0.27857808871433926</v>
      </c>
      <c r="K115" s="9">
        <v>5273.0188144086223</v>
      </c>
      <c r="L115" s="9">
        <v>4547.6777560339196</v>
      </c>
    </row>
    <row r="116" spans="2:12" x14ac:dyDescent="0.35">
      <c r="B116" s="5" t="s">
        <v>199</v>
      </c>
      <c r="C116" s="5" t="s">
        <v>202</v>
      </c>
      <c r="D116" s="6">
        <v>180</v>
      </c>
      <c r="E116" s="6">
        <v>11477.95</v>
      </c>
      <c r="F116" s="6">
        <v>1478.36</v>
      </c>
      <c r="G116" s="6">
        <v>9999.59</v>
      </c>
      <c r="H116" s="7">
        <v>0.19320887353577951</v>
      </c>
      <c r="I116" s="6">
        <v>2217.6417900000006</v>
      </c>
      <c r="J116" s="7">
        <v>0.22177327170413993</v>
      </c>
      <c r="K116" s="6">
        <v>1874.4779364900837</v>
      </c>
      <c r="L116" s="6">
        <v>1623.2046620349329</v>
      </c>
    </row>
    <row r="117" spans="2:12" x14ac:dyDescent="0.35">
      <c r="B117" s="8" t="s">
        <v>199</v>
      </c>
      <c r="C117" s="8" t="s">
        <v>204</v>
      </c>
      <c r="D117" s="9">
        <v>180</v>
      </c>
      <c r="E117" s="9">
        <v>10669.89</v>
      </c>
      <c r="F117" s="9">
        <v>1374.28</v>
      </c>
      <c r="G117" s="9">
        <v>9295.6099999999988</v>
      </c>
      <c r="H117" s="10">
        <v>0.14186292361027145</v>
      </c>
      <c r="I117" s="9">
        <v>1513.6617899999992</v>
      </c>
      <c r="J117" s="10">
        <v>0.16283619794720297</v>
      </c>
      <c r="K117" s="9">
        <v>1735.3239867829072</v>
      </c>
      <c r="L117" s="9">
        <v>1499.4612294936524</v>
      </c>
    </row>
    <row r="118" spans="2:12" x14ac:dyDescent="0.35">
      <c r="B118" s="5" t="s">
        <v>199</v>
      </c>
      <c r="C118" s="5" t="s">
        <v>205</v>
      </c>
      <c r="D118" s="6">
        <v>490</v>
      </c>
      <c r="E118" s="6">
        <v>9554.27</v>
      </c>
      <c r="F118" s="6">
        <v>1924.25</v>
      </c>
      <c r="G118" s="6">
        <v>7630.02</v>
      </c>
      <c r="H118" s="7">
        <v>0.49336785018635648</v>
      </c>
      <c r="I118" s="6">
        <v>4713.7696500000002</v>
      </c>
      <c r="J118" s="7">
        <v>0.61779256804045068</v>
      </c>
      <c r="K118" s="6">
        <v>1415.5356016474343</v>
      </c>
      <c r="L118" s="6">
        <v>1230.5888424753641</v>
      </c>
    </row>
  </sheetData>
  <mergeCells count="1">
    <mergeCell ref="B1:M1"/>
  </mergeCells>
  <conditionalFormatting sqref="B6:C6">
    <cfRule type="expression" dxfId="125" priority="1" stopIfTrue="1">
      <formula>$B6="                    7 - PERSONAL CARE"</formula>
    </cfRule>
    <cfRule type="expression" dxfId="124" priority="2" stopIfTrue="1">
      <formula>$B6="                    8 - INDUSTRIAL SPECIALITIES"</formula>
    </cfRule>
    <cfRule type="expression" dxfId="123" priority="3" stopIfTrue="1">
      <formula>$B6="                    9 - LUBRICANTS"</formula>
    </cfRule>
    <cfRule type="expression" dxfId="122" priority="4" stopIfTrue="1">
      <formula>$B6="                    6 - SURFACTANTES"</formula>
    </cfRule>
    <cfRule type="expression" dxfId="121" priority="5" stopIfTrue="1">
      <formula>$B6="                    4 - CERAMIC AUXILIARIES"</formula>
    </cfRule>
    <cfRule type="expression" dxfId="120" priority="6" stopIfTrue="1">
      <formula>$B6="                    7 - FOSFONICOS"</formula>
    </cfRule>
    <cfRule type="expression" dxfId="119" priority="7" stopIfTrue="1">
      <formula>$B6="                    3 - TEXTILE AUXILIARIES"</formula>
    </cfRule>
    <cfRule type="expression" dxfId="118" priority="8" stopIfTrue="1">
      <formula>$B6="                    2 - LEATHER AUXILIARIES"</formula>
    </cfRule>
  </conditionalFormatting>
  <conditionalFormatting sqref="D6:L6">
    <cfRule type="expression" dxfId="117" priority="9" stopIfTrue="1">
      <formula>$C6="                    8 - INDUSTRIAL SPECIALITIES"</formula>
    </cfRule>
    <cfRule type="expression" dxfId="116" priority="10" stopIfTrue="1">
      <formula>$C6="                    9 - LUBRICANTS"</formula>
    </cfRule>
    <cfRule type="expression" dxfId="115" priority="11" stopIfTrue="1">
      <formula>$C6="                    6 - SURFACTANTES"</formula>
    </cfRule>
    <cfRule type="expression" dxfId="114" priority="12" stopIfTrue="1">
      <formula>$C6="                    4 - CERAMIC AUXILIARIES"</formula>
    </cfRule>
    <cfRule type="expression" dxfId="113" priority="13" stopIfTrue="1">
      <formula>$C6="                    7 - FOSFONICOS"</formula>
    </cfRule>
    <cfRule type="expression" dxfId="112" priority="14" stopIfTrue="1">
      <formula>$C6="                    3 - TEXTILE AUXILIARIES"</formula>
    </cfRule>
    <cfRule type="expression" dxfId="111" priority="15" stopIfTrue="1">
      <formula>$C6="                    2 - LEATHER AUXILIARIES"</formula>
    </cfRule>
  </conditionalFormatting>
  <conditionalFormatting sqref="H6">
    <cfRule type="notContainsBlanks" dxfId="110" priority="30" stopIfTrue="1">
      <formula>LEN(TRIM(H6))&gt;0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18F13-9EA4-401A-9181-3C8C60C1C728}">
  <sheetPr codeName="WS04"/>
  <dimension ref="B1:M264"/>
  <sheetViews>
    <sheetView showGridLines="0" zoomScale="70" zoomScaleNormal="70" workbookViewId="0">
      <pane ySplit="6" topLeftCell="A7" activePane="bottomLeft" state="frozen"/>
      <selection pane="bottomLeft" activeCell="D5" sqref="D5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35.1796875" bestFit="1" customWidth="1"/>
    <col min="4" max="4" width="64.54296875" bestFit="1" customWidth="1"/>
    <col min="5" max="5" width="10.08984375" bestFit="1" customWidth="1"/>
    <col min="6" max="6" width="11.6328125" bestFit="1" customWidth="1"/>
    <col min="7" max="7" width="10.08984375" bestFit="1" customWidth="1"/>
    <col min="8" max="8" width="11.6328125" bestFit="1" customWidth="1"/>
    <col min="9" max="9" width="13.36328125" bestFit="1" customWidth="1"/>
    <col min="10" max="10" width="11.6328125" bestFit="1" customWidth="1"/>
    <col min="11" max="11" width="11.453125" bestFit="1" customWidth="1"/>
    <col min="12" max="12" width="12.81640625" bestFit="1" customWidth="1"/>
    <col min="13" max="13" width="12.90625" bestFit="1" customWidth="1"/>
  </cols>
  <sheetData>
    <row r="1" spans="2:13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3" ht="18.5" x14ac:dyDescent="0.45">
      <c r="B3" s="23" t="s">
        <v>212</v>
      </c>
    </row>
    <row r="5" spans="2:13" x14ac:dyDescent="0.35">
      <c r="B5" s="1" t="s">
        <v>0</v>
      </c>
      <c r="C5" s="1" t="s">
        <v>2</v>
      </c>
      <c r="D5" s="1" t="s">
        <v>1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</row>
    <row r="6" spans="2:13" x14ac:dyDescent="0.35">
      <c r="B6" s="25" t="s">
        <v>12</v>
      </c>
      <c r="C6" s="25"/>
      <c r="D6" s="25"/>
      <c r="E6" s="26">
        <v>458968</v>
      </c>
      <c r="F6" s="27">
        <v>6318634.2600000035</v>
      </c>
      <c r="G6" s="27">
        <v>927284.33000000019</v>
      </c>
      <c r="H6" s="27">
        <v>5391349.9299999988</v>
      </c>
      <c r="I6" s="28">
        <v>0.39241362066067931</v>
      </c>
      <c r="J6" s="27">
        <v>2115639.1462799995</v>
      </c>
      <c r="K6" s="29">
        <v>0.33482538460455191</v>
      </c>
      <c r="L6" s="27">
        <v>1003226.0809690821</v>
      </c>
      <c r="M6" s="27">
        <v>862049.46330968279</v>
      </c>
    </row>
    <row r="7" spans="2:13" x14ac:dyDescent="0.35">
      <c r="B7" s="2" t="s">
        <v>12</v>
      </c>
      <c r="C7" s="83" t="s">
        <v>13</v>
      </c>
      <c r="D7" s="84"/>
      <c r="E7" s="3">
        <v>339335</v>
      </c>
      <c r="F7" s="3">
        <v>3966935.689999999</v>
      </c>
      <c r="G7" s="3">
        <v>668566.62000000046</v>
      </c>
      <c r="H7" s="3">
        <v>3298369.0700000003</v>
      </c>
      <c r="I7" s="4">
        <v>0.34216119076031709</v>
      </c>
      <c r="J7" s="3">
        <v>1357331.4393599997</v>
      </c>
      <c r="K7" s="4">
        <v>0.4115159372871513</v>
      </c>
      <c r="L7" s="3">
        <v>617525.18343147938</v>
      </c>
      <c r="M7" s="3">
        <v>533780.89996458031</v>
      </c>
    </row>
    <row r="8" spans="2:13" x14ac:dyDescent="0.35">
      <c r="B8" s="5" t="s">
        <v>13</v>
      </c>
      <c r="C8" s="5" t="s">
        <v>23</v>
      </c>
      <c r="D8" s="5" t="s">
        <v>24</v>
      </c>
      <c r="E8" s="6">
        <v>12000</v>
      </c>
      <c r="F8" s="6">
        <v>138721.46000000002</v>
      </c>
      <c r="G8" s="6">
        <v>16646.75</v>
      </c>
      <c r="H8" s="6">
        <v>122074.70999999999</v>
      </c>
      <c r="I8" s="7">
        <v>0.35284413673270154</v>
      </c>
      <c r="J8" s="6">
        <v>48947.053799999994</v>
      </c>
      <c r="K8" s="7">
        <v>0.40095982042472184</v>
      </c>
      <c r="L8" s="6">
        <v>22775.855772517021</v>
      </c>
      <c r="M8" s="6">
        <v>19684.060770157492</v>
      </c>
    </row>
    <row r="9" spans="2:13" x14ac:dyDescent="0.35">
      <c r="B9" s="8" t="s">
        <v>13</v>
      </c>
      <c r="C9" s="8" t="s">
        <v>23</v>
      </c>
      <c r="D9" s="8" t="s">
        <v>60</v>
      </c>
      <c r="E9" s="9">
        <v>8000</v>
      </c>
      <c r="F9" s="9">
        <v>100396.96</v>
      </c>
      <c r="G9" s="9">
        <v>20219.95</v>
      </c>
      <c r="H9" s="9">
        <v>80177.010000000009</v>
      </c>
      <c r="I9" s="10">
        <v>0.31300216889037286</v>
      </c>
      <c r="J9" s="9">
        <v>31424.466230000013</v>
      </c>
      <c r="K9" s="10">
        <v>0.39193861469765473</v>
      </c>
      <c r="L9" s="9">
        <v>15029.619840287933</v>
      </c>
      <c r="M9" s="9">
        <v>13014.903253035518</v>
      </c>
    </row>
    <row r="10" spans="2:13" x14ac:dyDescent="0.35">
      <c r="B10" s="5" t="s">
        <v>13</v>
      </c>
      <c r="C10" s="5" t="s">
        <v>23</v>
      </c>
      <c r="D10" s="5" t="s">
        <v>34</v>
      </c>
      <c r="E10" s="6">
        <v>6000</v>
      </c>
      <c r="F10" s="6">
        <v>63443.58</v>
      </c>
      <c r="G10" s="6">
        <v>7613.3099999999995</v>
      </c>
      <c r="H10" s="6">
        <v>55830.270000000004</v>
      </c>
      <c r="I10" s="7">
        <v>0.30369358270765934</v>
      </c>
      <c r="J10" s="6">
        <v>19267.408110000004</v>
      </c>
      <c r="K10" s="7">
        <v>0.34510684096637906</v>
      </c>
      <c r="L10" s="6">
        <v>10493.481257639158</v>
      </c>
      <c r="M10" s="6">
        <v>9058.4138354806437</v>
      </c>
    </row>
    <row r="11" spans="2:13" x14ac:dyDescent="0.35">
      <c r="B11" s="8" t="s">
        <v>13</v>
      </c>
      <c r="C11" s="8" t="s">
        <v>23</v>
      </c>
      <c r="D11" s="8" t="s">
        <v>55</v>
      </c>
      <c r="E11" s="9">
        <v>4000</v>
      </c>
      <c r="F11" s="9">
        <v>44080.04</v>
      </c>
      <c r="G11" s="9">
        <v>8877.77</v>
      </c>
      <c r="H11" s="9">
        <v>35202.270000000004</v>
      </c>
      <c r="I11" s="10">
        <v>0.24670566043043515</v>
      </c>
      <c r="J11" s="9">
        <v>10874.79538</v>
      </c>
      <c r="K11" s="10">
        <v>0.30892312853688125</v>
      </c>
      <c r="L11" s="9">
        <v>6600.233853479871</v>
      </c>
      <c r="M11" s="9">
        <v>5704.0421295603364</v>
      </c>
    </row>
    <row r="12" spans="2:13" x14ac:dyDescent="0.35">
      <c r="B12" s="5" t="s">
        <v>13</v>
      </c>
      <c r="C12" s="5" t="s">
        <v>23</v>
      </c>
      <c r="D12" s="5" t="s">
        <v>21</v>
      </c>
      <c r="E12" s="6">
        <v>2000</v>
      </c>
      <c r="F12" s="6">
        <v>22014.54</v>
      </c>
      <c r="G12" s="6">
        <v>2641.77</v>
      </c>
      <c r="H12" s="6">
        <v>19372.77</v>
      </c>
      <c r="I12" s="7">
        <v>0.32635858210073887</v>
      </c>
      <c r="J12" s="6">
        <v>7184.6340600000003</v>
      </c>
      <c r="K12" s="7">
        <v>0.37086250752989891</v>
      </c>
      <c r="L12" s="6">
        <v>3621.7554683118337</v>
      </c>
      <c r="M12" s="6">
        <v>3123.5319725258778</v>
      </c>
    </row>
    <row r="13" spans="2:13" x14ac:dyDescent="0.35">
      <c r="B13" s="8" t="s">
        <v>13</v>
      </c>
      <c r="C13" s="8" t="s">
        <v>23</v>
      </c>
      <c r="D13" s="8" t="s">
        <v>71</v>
      </c>
      <c r="E13" s="9">
        <v>1440</v>
      </c>
      <c r="F13" s="9">
        <v>18696.099999999999</v>
      </c>
      <c r="G13" s="9">
        <v>3765.3900000000003</v>
      </c>
      <c r="H13" s="9">
        <v>14930.71</v>
      </c>
      <c r="I13" s="10">
        <v>0.32987441017110519</v>
      </c>
      <c r="J13" s="9">
        <v>6167.364959999999</v>
      </c>
      <c r="K13" s="10">
        <v>0.41306575239891469</v>
      </c>
      <c r="L13" s="9">
        <v>2801.8678067769906</v>
      </c>
      <c r="M13" s="9">
        <v>2419.9491537246508</v>
      </c>
    </row>
    <row r="14" spans="2:13" x14ac:dyDescent="0.35">
      <c r="B14" s="5" t="s">
        <v>13</v>
      </c>
      <c r="C14" s="5" t="s">
        <v>23</v>
      </c>
      <c r="D14" s="5" t="s">
        <v>30</v>
      </c>
      <c r="E14" s="6">
        <v>1000</v>
      </c>
      <c r="F14" s="6">
        <v>11064.36</v>
      </c>
      <c r="G14" s="6">
        <v>2228.35</v>
      </c>
      <c r="H14" s="6">
        <v>8836.01</v>
      </c>
      <c r="I14" s="7">
        <v>0.25002839025483625</v>
      </c>
      <c r="J14" s="6">
        <v>2766.4041200000001</v>
      </c>
      <c r="K14" s="7">
        <v>0.31308295486311127</v>
      </c>
      <c r="L14" s="6">
        <v>1649.5248940579088</v>
      </c>
      <c r="M14" s="6">
        <v>1425.3238268836803</v>
      </c>
    </row>
    <row r="15" spans="2:13" x14ac:dyDescent="0.35">
      <c r="B15" s="8" t="s">
        <v>13</v>
      </c>
      <c r="C15" s="8" t="s">
        <v>23</v>
      </c>
      <c r="D15" s="8" t="s">
        <v>85</v>
      </c>
      <c r="E15" s="9">
        <v>960</v>
      </c>
      <c r="F15" s="9">
        <v>10531.2</v>
      </c>
      <c r="G15" s="9">
        <v>2120.9899999999998</v>
      </c>
      <c r="H15" s="9">
        <v>8410.2100000000009</v>
      </c>
      <c r="I15" s="10">
        <v>0.2445595259799454</v>
      </c>
      <c r="J15" s="9">
        <v>2575.5052800000012</v>
      </c>
      <c r="K15" s="10">
        <v>0.3062355494095868</v>
      </c>
      <c r="L15" s="9">
        <v>1573.9625107517031</v>
      </c>
      <c r="M15" s="9">
        <v>1362.386534984817</v>
      </c>
    </row>
    <row r="16" spans="2:13" x14ac:dyDescent="0.35">
      <c r="B16" s="5" t="s">
        <v>13</v>
      </c>
      <c r="C16" s="5" t="s">
        <v>23</v>
      </c>
      <c r="D16" s="5" t="s">
        <v>86</v>
      </c>
      <c r="E16" s="6">
        <v>240</v>
      </c>
      <c r="F16" s="6">
        <v>2673.6</v>
      </c>
      <c r="G16" s="6">
        <v>538.46</v>
      </c>
      <c r="H16" s="6">
        <v>2135.14</v>
      </c>
      <c r="I16" s="7">
        <v>0.25371282166367443</v>
      </c>
      <c r="J16" s="6">
        <v>678.32659999999987</v>
      </c>
      <c r="K16" s="7">
        <v>0.31769654448888596</v>
      </c>
      <c r="L16" s="6">
        <v>399.64899305716824</v>
      </c>
      <c r="M16" s="6">
        <v>346.4056673796776</v>
      </c>
    </row>
    <row r="17" spans="2:13" x14ac:dyDescent="0.35">
      <c r="B17" s="8" t="s">
        <v>13</v>
      </c>
      <c r="C17" s="8" t="s">
        <v>22</v>
      </c>
      <c r="D17" s="8" t="s">
        <v>34</v>
      </c>
      <c r="E17" s="9">
        <v>14000</v>
      </c>
      <c r="F17" s="9">
        <v>194580.74</v>
      </c>
      <c r="G17" s="9">
        <v>23349.940000000002</v>
      </c>
      <c r="H17" s="9">
        <v>171230.8</v>
      </c>
      <c r="I17" s="10">
        <v>0.34105747639771544</v>
      </c>
      <c r="J17" s="9">
        <v>66363.216140000004</v>
      </c>
      <c r="K17" s="10">
        <v>0.38756588265662489</v>
      </c>
      <c r="L17" s="9">
        <v>32128.342458498671</v>
      </c>
      <c r="M17" s="9">
        <v>27741.854563267836</v>
      </c>
    </row>
    <row r="18" spans="2:13" x14ac:dyDescent="0.35">
      <c r="B18" s="5" t="s">
        <v>13</v>
      </c>
      <c r="C18" s="5" t="s">
        <v>22</v>
      </c>
      <c r="D18" s="5" t="s">
        <v>30</v>
      </c>
      <c r="E18" s="6">
        <v>9000</v>
      </c>
      <c r="F18" s="6">
        <v>138115.41</v>
      </c>
      <c r="G18" s="6">
        <v>27816.440000000002</v>
      </c>
      <c r="H18" s="6">
        <v>110298.97</v>
      </c>
      <c r="I18" s="7">
        <v>0.31041853034357286</v>
      </c>
      <c r="J18" s="6">
        <v>42873.582590000005</v>
      </c>
      <c r="K18" s="7">
        <v>0.38870338127364201</v>
      </c>
      <c r="L18" s="6">
        <v>20644.607271036068</v>
      </c>
      <c r="M18" s="6">
        <v>17830.560047506657</v>
      </c>
    </row>
    <row r="19" spans="2:13" x14ac:dyDescent="0.35">
      <c r="B19" s="8" t="s">
        <v>13</v>
      </c>
      <c r="C19" s="8" t="s">
        <v>22</v>
      </c>
      <c r="D19" s="8" t="s">
        <v>21</v>
      </c>
      <c r="E19" s="9">
        <v>2000</v>
      </c>
      <c r="F19" s="9">
        <v>27598.720000000001</v>
      </c>
      <c r="G19" s="9">
        <v>3311.88</v>
      </c>
      <c r="H19" s="9">
        <v>24286.84</v>
      </c>
      <c r="I19" s="10">
        <v>0.33666139734016653</v>
      </c>
      <c r="J19" s="9">
        <v>9291.4236400000009</v>
      </c>
      <c r="K19" s="10">
        <v>0.38257029897672984</v>
      </c>
      <c r="L19" s="9">
        <v>4540.4449429799961</v>
      </c>
      <c r="M19" s="9">
        <v>3915.8427654703169</v>
      </c>
    </row>
    <row r="20" spans="2:13" x14ac:dyDescent="0.35">
      <c r="B20" s="5" t="s">
        <v>13</v>
      </c>
      <c r="C20" s="5" t="s">
        <v>22</v>
      </c>
      <c r="D20" s="5" t="s">
        <v>44</v>
      </c>
      <c r="E20" s="6">
        <v>1000</v>
      </c>
      <c r="F20" s="6">
        <v>15171.4</v>
      </c>
      <c r="G20" s="6">
        <v>3055.54</v>
      </c>
      <c r="H20" s="6">
        <v>12115.86</v>
      </c>
      <c r="I20" s="7">
        <v>0.30522517038638497</v>
      </c>
      <c r="J20" s="6">
        <v>4630.693150000001</v>
      </c>
      <c r="K20" s="7">
        <v>0.38220094570257501</v>
      </c>
      <c r="L20" s="6">
        <v>2288.0835473636503</v>
      </c>
      <c r="M20" s="6">
        <v>1970.1226056131909</v>
      </c>
    </row>
    <row r="21" spans="2:13" x14ac:dyDescent="0.35">
      <c r="B21" s="8" t="s">
        <v>13</v>
      </c>
      <c r="C21" s="8" t="s">
        <v>22</v>
      </c>
      <c r="D21" s="8" t="s">
        <v>112</v>
      </c>
      <c r="E21" s="9">
        <v>120</v>
      </c>
      <c r="F21" s="9">
        <v>1848</v>
      </c>
      <c r="G21" s="9">
        <v>372.18</v>
      </c>
      <c r="H21" s="9">
        <v>1475.82</v>
      </c>
      <c r="I21" s="10">
        <v>0.31173972943722944</v>
      </c>
      <c r="J21" s="9">
        <v>576.09501999999998</v>
      </c>
      <c r="K21" s="10">
        <v>0.39035588350882899</v>
      </c>
      <c r="L21" s="9">
        <v>274.10709310748314</v>
      </c>
      <c r="M21" s="9">
        <v>237.05666923670006</v>
      </c>
    </row>
    <row r="22" spans="2:13" x14ac:dyDescent="0.35">
      <c r="B22" s="5" t="s">
        <v>13</v>
      </c>
      <c r="C22" s="5" t="s">
        <v>17</v>
      </c>
      <c r="D22" s="5" t="s">
        <v>35</v>
      </c>
      <c r="E22" s="6">
        <v>15000</v>
      </c>
      <c r="F22" s="6">
        <v>166459.25</v>
      </c>
      <c r="G22" s="6">
        <v>19975.11</v>
      </c>
      <c r="H22" s="6">
        <v>146484.14000000001</v>
      </c>
      <c r="I22" s="7">
        <v>0.37437145637746183</v>
      </c>
      <c r="J22" s="6">
        <v>62317.591850000012</v>
      </c>
      <c r="K22" s="7">
        <v>0.42542210951984294</v>
      </c>
      <c r="L22" s="6">
        <v>27394.266224584564</v>
      </c>
      <c r="M22" s="6">
        <v>23644.914111732571</v>
      </c>
    </row>
    <row r="23" spans="2:13" x14ac:dyDescent="0.35">
      <c r="B23" s="8" t="s">
        <v>13</v>
      </c>
      <c r="C23" s="8" t="s">
        <v>17</v>
      </c>
      <c r="D23" s="8" t="s">
        <v>14</v>
      </c>
      <c r="E23" s="9">
        <v>5000</v>
      </c>
      <c r="F23" s="9">
        <v>55070.1</v>
      </c>
      <c r="G23" s="9">
        <v>6608.41</v>
      </c>
      <c r="H23" s="9">
        <v>48461.69</v>
      </c>
      <c r="I23" s="10">
        <v>0.37054906292162182</v>
      </c>
      <c r="J23" s="9">
        <v>20406.173950000004</v>
      </c>
      <c r="K23" s="10">
        <v>0.42107846321496428</v>
      </c>
      <c r="L23" s="9">
        <v>9125.1205091511638</v>
      </c>
      <c r="M23" s="9">
        <v>7867.7960873447519</v>
      </c>
    </row>
    <row r="24" spans="2:13" x14ac:dyDescent="0.35">
      <c r="B24" s="5" t="s">
        <v>13</v>
      </c>
      <c r="C24" s="5" t="s">
        <v>17</v>
      </c>
      <c r="D24" s="5" t="s">
        <v>67</v>
      </c>
      <c r="E24" s="6">
        <v>5000</v>
      </c>
      <c r="F24" s="6">
        <v>52311.4</v>
      </c>
      <c r="G24" s="6">
        <v>3661.8</v>
      </c>
      <c r="H24" s="6">
        <v>48649.599999999999</v>
      </c>
      <c r="I24" s="7">
        <v>0.39368252331231812</v>
      </c>
      <c r="J24" s="6">
        <v>20594.08395</v>
      </c>
      <c r="K24" s="7">
        <v>0.42331455859863187</v>
      </c>
      <c r="L24" s="6">
        <v>9117.0705196679228</v>
      </c>
      <c r="M24" s="6">
        <v>7871.0846492363435</v>
      </c>
    </row>
    <row r="25" spans="2:13" x14ac:dyDescent="0.35">
      <c r="B25" s="8" t="s">
        <v>13</v>
      </c>
      <c r="C25" s="8" t="s">
        <v>17</v>
      </c>
      <c r="D25" s="8" t="s">
        <v>21</v>
      </c>
      <c r="E25" s="9">
        <v>4000</v>
      </c>
      <c r="F25" s="9">
        <v>44673.4</v>
      </c>
      <c r="G25" s="9">
        <v>5360.87</v>
      </c>
      <c r="H25" s="9">
        <v>39312.53</v>
      </c>
      <c r="I25" s="10">
        <v>0.37714368930952197</v>
      </c>
      <c r="J25" s="9">
        <v>16848.29089</v>
      </c>
      <c r="K25" s="10">
        <v>0.42857305011913505</v>
      </c>
      <c r="L25" s="9">
        <v>7349.5101888203399</v>
      </c>
      <c r="M25" s="9">
        <v>6338.481506562187</v>
      </c>
    </row>
    <row r="26" spans="2:13" x14ac:dyDescent="0.35">
      <c r="B26" s="5" t="s">
        <v>13</v>
      </c>
      <c r="C26" s="5" t="s">
        <v>17</v>
      </c>
      <c r="D26" s="5" t="s">
        <v>44</v>
      </c>
      <c r="E26" s="6">
        <v>2000</v>
      </c>
      <c r="F26" s="6">
        <v>24389.949999999997</v>
      </c>
      <c r="G26" s="6">
        <v>4912.1499999999996</v>
      </c>
      <c r="H26" s="6">
        <v>19477.800000000003</v>
      </c>
      <c r="I26" s="7">
        <v>0.33828019327632902</v>
      </c>
      <c r="J26" s="6">
        <v>8250.6370000000006</v>
      </c>
      <c r="K26" s="7">
        <v>0.42359183275318563</v>
      </c>
      <c r="L26" s="6">
        <v>3656.6997837372583</v>
      </c>
      <c r="M26" s="6">
        <v>3154.4202288998235</v>
      </c>
    </row>
    <row r="27" spans="2:13" x14ac:dyDescent="0.35">
      <c r="B27" s="8" t="s">
        <v>13</v>
      </c>
      <c r="C27" s="8" t="s">
        <v>17</v>
      </c>
      <c r="D27" s="8" t="s">
        <v>57</v>
      </c>
      <c r="E27" s="9">
        <v>1150</v>
      </c>
      <c r="F27" s="9">
        <v>14758.69</v>
      </c>
      <c r="G27" s="9">
        <v>2972.42</v>
      </c>
      <c r="H27" s="9">
        <v>11786.27</v>
      </c>
      <c r="I27" s="10">
        <v>0.36324056538893362</v>
      </c>
      <c r="J27" s="9">
        <v>5360.9549000000006</v>
      </c>
      <c r="K27" s="10">
        <v>0.45484745385944836</v>
      </c>
      <c r="L27" s="9">
        <v>2190.6080846197237</v>
      </c>
      <c r="M27" s="9">
        <v>1906.4011879579953</v>
      </c>
    </row>
    <row r="28" spans="2:13" x14ac:dyDescent="0.35">
      <c r="B28" s="5" t="s">
        <v>13</v>
      </c>
      <c r="C28" s="5" t="s">
        <v>17</v>
      </c>
      <c r="D28" s="5" t="s">
        <v>71</v>
      </c>
      <c r="E28" s="6">
        <v>1100</v>
      </c>
      <c r="F28" s="6">
        <v>13890.07</v>
      </c>
      <c r="G28" s="6">
        <v>2797.46</v>
      </c>
      <c r="H28" s="6">
        <v>11092.61</v>
      </c>
      <c r="I28" s="7">
        <v>0.35423842140464373</v>
      </c>
      <c r="J28" s="6">
        <v>4920.3964699999997</v>
      </c>
      <c r="K28" s="7">
        <v>0.44357427783001468</v>
      </c>
      <c r="L28" s="6">
        <v>2080.9463446091513</v>
      </c>
      <c r="M28" s="6">
        <v>1795.6719226868299</v>
      </c>
    </row>
    <row r="29" spans="2:13" x14ac:dyDescent="0.35">
      <c r="B29" s="8" t="s">
        <v>13</v>
      </c>
      <c r="C29" s="8" t="s">
        <v>25</v>
      </c>
      <c r="D29" s="8" t="s">
        <v>24</v>
      </c>
      <c r="E29" s="9">
        <v>5000</v>
      </c>
      <c r="F29" s="9">
        <v>85546.559999999998</v>
      </c>
      <c r="G29" s="9">
        <v>10265.689999999999</v>
      </c>
      <c r="H29" s="9">
        <v>75280.87</v>
      </c>
      <c r="I29" s="10">
        <v>0.29805932348419389</v>
      </c>
      <c r="J29" s="9">
        <v>25497.949800000002</v>
      </c>
      <c r="K29" s="10">
        <v>0.33870423920446197</v>
      </c>
      <c r="L29" s="9">
        <v>14062.649828880873</v>
      </c>
      <c r="M29" s="9">
        <v>12178.087196573118</v>
      </c>
    </row>
    <row r="30" spans="2:13" x14ac:dyDescent="0.35">
      <c r="B30" s="5" t="s">
        <v>13</v>
      </c>
      <c r="C30" s="5" t="s">
        <v>25</v>
      </c>
      <c r="D30" s="5" t="s">
        <v>60</v>
      </c>
      <c r="E30" s="6">
        <v>2000</v>
      </c>
      <c r="F30" s="6">
        <v>35688.400000000001</v>
      </c>
      <c r="G30" s="6">
        <v>7187.65</v>
      </c>
      <c r="H30" s="6">
        <v>28500.75</v>
      </c>
      <c r="I30" s="7">
        <v>0.24062669999215433</v>
      </c>
      <c r="J30" s="6">
        <v>8587.5819200000005</v>
      </c>
      <c r="K30" s="7">
        <v>0.30131073462979047</v>
      </c>
      <c r="L30" s="6">
        <v>5342.621752333821</v>
      </c>
      <c r="M30" s="6">
        <v>4626.444711382378</v>
      </c>
    </row>
    <row r="31" spans="2:13" x14ac:dyDescent="0.35">
      <c r="B31" s="8" t="s">
        <v>13</v>
      </c>
      <c r="C31" s="8" t="s">
        <v>25</v>
      </c>
      <c r="D31" s="8" t="s">
        <v>55</v>
      </c>
      <c r="E31" s="9">
        <v>2000</v>
      </c>
      <c r="F31" s="9">
        <v>34260.660000000003</v>
      </c>
      <c r="G31" s="9">
        <v>6900.14</v>
      </c>
      <c r="H31" s="9">
        <v>27360.519999999997</v>
      </c>
      <c r="I31" s="10">
        <v>0.21737327652181826</v>
      </c>
      <c r="J31" s="9">
        <v>7447.3519199999992</v>
      </c>
      <c r="K31" s="10">
        <v>0.27219336182207066</v>
      </c>
      <c r="L31" s="9">
        <v>5132.4471193158224</v>
      </c>
      <c r="M31" s="9">
        <v>4440.0615854878452</v>
      </c>
    </row>
    <row r="32" spans="2:13" x14ac:dyDescent="0.35">
      <c r="B32" s="5" t="s">
        <v>13</v>
      </c>
      <c r="C32" s="5" t="s">
        <v>25</v>
      </c>
      <c r="D32" s="5" t="s">
        <v>37</v>
      </c>
      <c r="E32" s="6">
        <v>1440</v>
      </c>
      <c r="F32" s="6">
        <v>27720</v>
      </c>
      <c r="G32" s="6">
        <v>5582.83</v>
      </c>
      <c r="H32" s="6">
        <v>22137.17</v>
      </c>
      <c r="I32" s="7">
        <v>0.28137406132756126</v>
      </c>
      <c r="J32" s="6">
        <v>7799.688979999999</v>
      </c>
      <c r="K32" s="7">
        <v>0.35233451159294527</v>
      </c>
      <c r="L32" s="6">
        <v>4143.9104427492866</v>
      </c>
      <c r="M32" s="6">
        <v>3586.2475007631533</v>
      </c>
    </row>
    <row r="33" spans="2:13" x14ac:dyDescent="0.35">
      <c r="B33" s="8" t="s">
        <v>13</v>
      </c>
      <c r="C33" s="8" t="s">
        <v>25</v>
      </c>
      <c r="D33" s="8" t="s">
        <v>30</v>
      </c>
      <c r="E33" s="9">
        <v>1000</v>
      </c>
      <c r="F33" s="9">
        <v>18361.52</v>
      </c>
      <c r="G33" s="9">
        <v>3698.01</v>
      </c>
      <c r="H33" s="9">
        <v>14663.51</v>
      </c>
      <c r="I33" s="10">
        <v>0.25634729368810427</v>
      </c>
      <c r="J33" s="9">
        <v>4706.9259600000005</v>
      </c>
      <c r="K33" s="10">
        <v>0.32099585706287243</v>
      </c>
      <c r="L33" s="9">
        <v>2720.4018403769805</v>
      </c>
      <c r="M33" s="9">
        <v>2364.9678241375418</v>
      </c>
    </row>
    <row r="34" spans="2:13" x14ac:dyDescent="0.35">
      <c r="B34" s="5" t="s">
        <v>13</v>
      </c>
      <c r="C34" s="5" t="s">
        <v>25</v>
      </c>
      <c r="D34" s="5" t="s">
        <v>35</v>
      </c>
      <c r="E34" s="6">
        <v>1000</v>
      </c>
      <c r="F34" s="6">
        <v>16476.88</v>
      </c>
      <c r="G34" s="6">
        <v>1977.23</v>
      </c>
      <c r="H34" s="6">
        <v>14499.650000000001</v>
      </c>
      <c r="I34" s="7">
        <v>0.27572367826918698</v>
      </c>
      <c r="J34" s="6">
        <v>4543.0659600000017</v>
      </c>
      <c r="K34" s="7">
        <v>0.31332245674895609</v>
      </c>
      <c r="L34" s="6">
        <v>2695.202423881929</v>
      </c>
      <c r="M34" s="6">
        <v>2347.7412564766842</v>
      </c>
    </row>
    <row r="35" spans="2:13" x14ac:dyDescent="0.35">
      <c r="B35" s="8" t="s">
        <v>13</v>
      </c>
      <c r="C35" s="8" t="s">
        <v>25</v>
      </c>
      <c r="D35" s="8" t="s">
        <v>50</v>
      </c>
      <c r="E35" s="9">
        <v>720</v>
      </c>
      <c r="F35" s="9">
        <v>11352.960000000001</v>
      </c>
      <c r="G35" s="9">
        <v>2286.5099999999998</v>
      </c>
      <c r="H35" s="9">
        <v>9066.4500000000007</v>
      </c>
      <c r="I35" s="10">
        <v>0.16714777379643722</v>
      </c>
      <c r="J35" s="9">
        <v>1897.6219900000001</v>
      </c>
      <c r="K35" s="10">
        <v>0.20930154470603157</v>
      </c>
      <c r="L35" s="9">
        <v>1694.7711485364882</v>
      </c>
      <c r="M35" s="9">
        <v>1466.0731585474432</v>
      </c>
    </row>
    <row r="36" spans="2:13" x14ac:dyDescent="0.35">
      <c r="B36" s="5" t="s">
        <v>13</v>
      </c>
      <c r="C36" s="5" t="s">
        <v>25</v>
      </c>
      <c r="D36" s="5" t="s">
        <v>95</v>
      </c>
      <c r="E36" s="6">
        <v>600</v>
      </c>
      <c r="F36" s="6">
        <v>10590.599999999999</v>
      </c>
      <c r="G36" s="6">
        <v>2133</v>
      </c>
      <c r="H36" s="6">
        <v>8457.6</v>
      </c>
      <c r="I36" s="7">
        <v>0.23451452703340703</v>
      </c>
      <c r="J36" s="6">
        <v>2483.6495500000001</v>
      </c>
      <c r="K36" s="7">
        <v>0.29365890441732878</v>
      </c>
      <c r="L36" s="6">
        <v>1586.3615124692844</v>
      </c>
      <c r="M36" s="6">
        <v>1370.4260653485812</v>
      </c>
    </row>
    <row r="37" spans="2:13" x14ac:dyDescent="0.35">
      <c r="B37" s="8" t="s">
        <v>13</v>
      </c>
      <c r="C37" s="8" t="s">
        <v>25</v>
      </c>
      <c r="D37" s="8" t="s">
        <v>100</v>
      </c>
      <c r="E37" s="9">
        <v>360</v>
      </c>
      <c r="F37" s="9">
        <v>6354.36</v>
      </c>
      <c r="G37" s="9">
        <v>1279.8000000000002</v>
      </c>
      <c r="H37" s="9">
        <v>5074.5599999999995</v>
      </c>
      <c r="I37" s="10">
        <v>0.23450764357071366</v>
      </c>
      <c r="J37" s="9">
        <v>1490.14599</v>
      </c>
      <c r="K37" s="10">
        <v>0.29365028495081352</v>
      </c>
      <c r="L37" s="9">
        <v>949.67771536932878</v>
      </c>
      <c r="M37" s="9">
        <v>820.69228663024774</v>
      </c>
    </row>
    <row r="38" spans="2:13" x14ac:dyDescent="0.35">
      <c r="B38" s="5" t="s">
        <v>13</v>
      </c>
      <c r="C38" s="5" t="s">
        <v>25</v>
      </c>
      <c r="D38" s="5" t="s">
        <v>93</v>
      </c>
      <c r="E38" s="6">
        <v>240</v>
      </c>
      <c r="F38" s="6">
        <v>4918.5599999999995</v>
      </c>
      <c r="G38" s="6">
        <v>990.6099999999999</v>
      </c>
      <c r="H38" s="6">
        <v>3927.95</v>
      </c>
      <c r="I38" s="7">
        <v>0.31275944382095572</v>
      </c>
      <c r="J38" s="6">
        <v>1538.3260899999998</v>
      </c>
      <c r="K38" s="7">
        <v>0.391635863491134</v>
      </c>
      <c r="L38" s="6">
        <v>736.37103563414576</v>
      </c>
      <c r="M38" s="6">
        <v>636.00951133372598</v>
      </c>
    </row>
    <row r="39" spans="2:13" x14ac:dyDescent="0.35">
      <c r="B39" s="8" t="s">
        <v>13</v>
      </c>
      <c r="C39" s="8" t="s">
        <v>25</v>
      </c>
      <c r="D39" s="8" t="s">
        <v>91</v>
      </c>
      <c r="E39" s="9">
        <v>240</v>
      </c>
      <c r="F39" s="9">
        <v>4006.1000000000004</v>
      </c>
      <c r="G39" s="9">
        <v>806.82999999999993</v>
      </c>
      <c r="H39" s="9">
        <v>3199.2700000000004</v>
      </c>
      <c r="I39" s="10">
        <v>0.20211423079803306</v>
      </c>
      <c r="J39" s="9">
        <v>809.68982000000028</v>
      </c>
      <c r="K39" s="10">
        <v>0.25308580394902591</v>
      </c>
      <c r="L39" s="9">
        <v>600.1547605707284</v>
      </c>
      <c r="M39" s="9">
        <v>519.08570072269299</v>
      </c>
    </row>
    <row r="40" spans="2:13" x14ac:dyDescent="0.35">
      <c r="B40" s="5" t="s">
        <v>13</v>
      </c>
      <c r="C40" s="5" t="s">
        <v>25</v>
      </c>
      <c r="D40" s="5" t="s">
        <v>110</v>
      </c>
      <c r="E40" s="6">
        <v>120</v>
      </c>
      <c r="F40" s="6">
        <v>2242.44</v>
      </c>
      <c r="G40" s="6">
        <v>451.62</v>
      </c>
      <c r="H40" s="6">
        <v>1790.8200000000002</v>
      </c>
      <c r="I40" s="7">
        <v>0.26577574873798188</v>
      </c>
      <c r="J40" s="6">
        <v>595.98617000000013</v>
      </c>
      <c r="K40" s="7">
        <v>0.33280071140594814</v>
      </c>
      <c r="L40" s="6">
        <v>335.74937192995617</v>
      </c>
      <c r="M40" s="6">
        <v>289.23847209884519</v>
      </c>
    </row>
    <row r="41" spans="2:13" x14ac:dyDescent="0.35">
      <c r="B41" s="8" t="s">
        <v>13</v>
      </c>
      <c r="C41" s="8" t="s">
        <v>25</v>
      </c>
      <c r="D41" s="8" t="s">
        <v>86</v>
      </c>
      <c r="E41" s="9">
        <v>120</v>
      </c>
      <c r="F41" s="9">
        <v>2088.6</v>
      </c>
      <c r="G41" s="9">
        <v>420.65</v>
      </c>
      <c r="H41" s="9">
        <v>1667.9499999999998</v>
      </c>
      <c r="I41" s="10">
        <v>0.22654405343292153</v>
      </c>
      <c r="J41" s="9">
        <v>473.15990999999985</v>
      </c>
      <c r="K41" s="10">
        <v>0.2836775143139782</v>
      </c>
      <c r="L41" s="9">
        <v>316.32498245747121</v>
      </c>
      <c r="M41" s="9">
        <v>272.78600049063698</v>
      </c>
    </row>
    <row r="42" spans="2:13" x14ac:dyDescent="0.35">
      <c r="B42" s="5" t="s">
        <v>13</v>
      </c>
      <c r="C42" s="5" t="s">
        <v>42</v>
      </c>
      <c r="D42" s="5" t="s">
        <v>54</v>
      </c>
      <c r="E42" s="6">
        <v>18500</v>
      </c>
      <c r="F42" s="6">
        <v>128740.29000000001</v>
      </c>
      <c r="G42" s="6">
        <v>20086.710000000003</v>
      </c>
      <c r="H42" s="6">
        <v>108653.58</v>
      </c>
      <c r="I42" s="7">
        <v>0.34443234134395689</v>
      </c>
      <c r="J42" s="6">
        <v>44342.319510000001</v>
      </c>
      <c r="K42" s="7">
        <v>0.40810730313718152</v>
      </c>
      <c r="L42" s="6">
        <v>20180.888701876214</v>
      </c>
      <c r="M42" s="6">
        <v>17456.489437978304</v>
      </c>
    </row>
    <row r="43" spans="2:13" x14ac:dyDescent="0.35">
      <c r="B43" s="8" t="s">
        <v>13</v>
      </c>
      <c r="C43" s="8" t="s">
        <v>42</v>
      </c>
      <c r="D43" s="8" t="s">
        <v>41</v>
      </c>
      <c r="E43" s="9">
        <v>8000</v>
      </c>
      <c r="F43" s="9">
        <v>58695.44</v>
      </c>
      <c r="G43" s="9">
        <v>11821.26</v>
      </c>
      <c r="H43" s="9">
        <v>46874.18</v>
      </c>
      <c r="I43" s="10">
        <v>0.32532991421480101</v>
      </c>
      <c r="J43" s="9">
        <v>19095.382460000001</v>
      </c>
      <c r="K43" s="10">
        <v>0.40737528549832769</v>
      </c>
      <c r="L43" s="9">
        <v>8706.0381493657242</v>
      </c>
      <c r="M43" s="9">
        <v>7529.2630429195578</v>
      </c>
    </row>
    <row r="44" spans="2:13" x14ac:dyDescent="0.35">
      <c r="B44" s="5" t="s">
        <v>13</v>
      </c>
      <c r="C44" s="5" t="s">
        <v>42</v>
      </c>
      <c r="D44" s="5" t="s">
        <v>68</v>
      </c>
      <c r="E44" s="6">
        <v>1600</v>
      </c>
      <c r="F44" s="6">
        <v>18696.050000000003</v>
      </c>
      <c r="G44" s="6">
        <v>3765.42</v>
      </c>
      <c r="H44" s="6">
        <v>14930.630000000001</v>
      </c>
      <c r="I44" s="7">
        <v>0.49676381267700914</v>
      </c>
      <c r="J44" s="6">
        <v>9287.5210799999986</v>
      </c>
      <c r="K44" s="7">
        <v>0.62204482195325972</v>
      </c>
      <c r="L44" s="6">
        <v>2795.2612132729791</v>
      </c>
      <c r="M44" s="6">
        <v>2418.5588581227148</v>
      </c>
    </row>
    <row r="45" spans="2:13" x14ac:dyDescent="0.35">
      <c r="B45" s="8" t="s">
        <v>13</v>
      </c>
      <c r="C45" s="8" t="s">
        <v>39</v>
      </c>
      <c r="D45" s="8" t="s">
        <v>50</v>
      </c>
      <c r="E45" s="9">
        <v>13000</v>
      </c>
      <c r="F45" s="9">
        <v>87100</v>
      </c>
      <c r="G45" s="9">
        <v>17542.07</v>
      </c>
      <c r="H45" s="9">
        <v>69557.929999999993</v>
      </c>
      <c r="I45" s="10">
        <v>0.25749344936854185</v>
      </c>
      <c r="J45" s="9">
        <v>22427.679439999996</v>
      </c>
      <c r="K45" s="10">
        <v>0.3224316686824924</v>
      </c>
      <c r="L45" s="9">
        <v>13010.020888252111</v>
      </c>
      <c r="M45" s="9">
        <v>11255.141009650291</v>
      </c>
    </row>
    <row r="46" spans="2:13" x14ac:dyDescent="0.35">
      <c r="B46" s="5" t="s">
        <v>13</v>
      </c>
      <c r="C46" s="5" t="s">
        <v>39</v>
      </c>
      <c r="D46" s="5" t="s">
        <v>37</v>
      </c>
      <c r="E46" s="6">
        <v>10000</v>
      </c>
      <c r="F46" s="6">
        <v>68000</v>
      </c>
      <c r="G46" s="6">
        <v>13695.28</v>
      </c>
      <c r="H46" s="6">
        <v>54304.72</v>
      </c>
      <c r="I46" s="7">
        <v>0.26744469264705878</v>
      </c>
      <c r="J46" s="6">
        <v>18186.239099999999</v>
      </c>
      <c r="K46" s="7">
        <v>0.33489242003273378</v>
      </c>
      <c r="L46" s="6">
        <v>10171.715066394087</v>
      </c>
      <c r="M46" s="6">
        <v>8791.1615389249473</v>
      </c>
    </row>
    <row r="47" spans="2:13" x14ac:dyDescent="0.35">
      <c r="B47" s="8" t="s">
        <v>13</v>
      </c>
      <c r="C47" s="8" t="s">
        <v>39</v>
      </c>
      <c r="D47" s="8" t="s">
        <v>97</v>
      </c>
      <c r="E47" s="9">
        <v>1000</v>
      </c>
      <c r="F47" s="9">
        <v>9303.869999999999</v>
      </c>
      <c r="G47" s="9">
        <v>1873.8</v>
      </c>
      <c r="H47" s="9">
        <v>7430.07</v>
      </c>
      <c r="I47" s="10">
        <v>0.41313075311671388</v>
      </c>
      <c r="J47" s="9">
        <v>3843.7148200000001</v>
      </c>
      <c r="K47" s="10">
        <v>0.51731878972876433</v>
      </c>
      <c r="L47" s="9">
        <v>1390.0397359242304</v>
      </c>
      <c r="M47" s="9">
        <v>1199.288932151946</v>
      </c>
    </row>
    <row r="48" spans="2:13" x14ac:dyDescent="0.35">
      <c r="B48" s="5" t="s">
        <v>13</v>
      </c>
      <c r="C48" s="5" t="s">
        <v>39</v>
      </c>
      <c r="D48" s="5" t="s">
        <v>96</v>
      </c>
      <c r="E48" s="6">
        <v>600</v>
      </c>
      <c r="F48" s="6">
        <v>4002</v>
      </c>
      <c r="G48" s="6">
        <v>806.01</v>
      </c>
      <c r="H48" s="6">
        <v>3195.99</v>
      </c>
      <c r="I48" s="7">
        <v>0.25415611944027983</v>
      </c>
      <c r="J48" s="6">
        <v>1017.1327899999999</v>
      </c>
      <c r="K48" s="7">
        <v>0.31825280742430356</v>
      </c>
      <c r="L48" s="6">
        <v>601.03014302083488</v>
      </c>
      <c r="M48" s="6">
        <v>519.35936118474922</v>
      </c>
    </row>
    <row r="49" spans="2:13" x14ac:dyDescent="0.35">
      <c r="B49" s="8" t="s">
        <v>13</v>
      </c>
      <c r="C49" s="8" t="s">
        <v>39</v>
      </c>
      <c r="D49" s="8" t="s">
        <v>86</v>
      </c>
      <c r="E49" s="9">
        <v>125</v>
      </c>
      <c r="F49" s="9">
        <v>908.5</v>
      </c>
      <c r="G49" s="9">
        <v>182.97</v>
      </c>
      <c r="H49" s="9">
        <v>725.53000000000009</v>
      </c>
      <c r="I49" s="10">
        <v>0.29680061640066052</v>
      </c>
      <c r="J49" s="9">
        <v>269.64336000000009</v>
      </c>
      <c r="K49" s="10">
        <v>0.37165018676002376</v>
      </c>
      <c r="L49" s="9">
        <v>135.76207515727631</v>
      </c>
      <c r="M49" s="9">
        <v>117.69757079555093</v>
      </c>
    </row>
    <row r="50" spans="2:13" x14ac:dyDescent="0.35">
      <c r="B50" s="5" t="s">
        <v>13</v>
      </c>
      <c r="C50" s="5" t="s">
        <v>32</v>
      </c>
      <c r="D50" s="5" t="s">
        <v>66</v>
      </c>
      <c r="E50" s="6">
        <v>5000</v>
      </c>
      <c r="F50" s="6">
        <v>61381</v>
      </c>
      <c r="G50" s="6">
        <v>12362.21</v>
      </c>
      <c r="H50" s="6">
        <v>49018.79</v>
      </c>
      <c r="I50" s="7">
        <v>0.35020094719864453</v>
      </c>
      <c r="J50" s="6">
        <v>21495.68434</v>
      </c>
      <c r="K50" s="7">
        <v>0.43851927679161395</v>
      </c>
      <c r="L50" s="6">
        <v>9161.534436034015</v>
      </c>
      <c r="M50" s="6">
        <v>7948.5633209015723</v>
      </c>
    </row>
    <row r="51" spans="2:13" x14ac:dyDescent="0.35">
      <c r="B51" s="8" t="s">
        <v>13</v>
      </c>
      <c r="C51" s="8" t="s">
        <v>32</v>
      </c>
      <c r="D51" s="8" t="s">
        <v>55</v>
      </c>
      <c r="E51" s="9">
        <v>3000</v>
      </c>
      <c r="F51" s="9">
        <v>31488.29</v>
      </c>
      <c r="G51" s="9">
        <v>6341.78</v>
      </c>
      <c r="H51" s="9">
        <v>25146.51</v>
      </c>
      <c r="I51" s="10">
        <v>0.27396041226754453</v>
      </c>
      <c r="J51" s="9">
        <v>8626.5449100000005</v>
      </c>
      <c r="K51" s="10">
        <v>0.34305137810376074</v>
      </c>
      <c r="L51" s="9">
        <v>4715.6003599769683</v>
      </c>
      <c r="M51" s="9">
        <v>4076.6907178557922</v>
      </c>
    </row>
    <row r="52" spans="2:13" x14ac:dyDescent="0.35">
      <c r="B52" s="5" t="s">
        <v>13</v>
      </c>
      <c r="C52" s="5" t="s">
        <v>32</v>
      </c>
      <c r="D52" s="5" t="s">
        <v>79</v>
      </c>
      <c r="E52" s="6">
        <v>2000</v>
      </c>
      <c r="F52" s="6">
        <v>25908.16</v>
      </c>
      <c r="G52" s="6">
        <v>5217.8899999999994</v>
      </c>
      <c r="H52" s="6">
        <v>20690.27</v>
      </c>
      <c r="I52" s="7">
        <v>0.37343161613947112</v>
      </c>
      <c r="J52" s="6">
        <v>9674.9260599999998</v>
      </c>
      <c r="K52" s="7">
        <v>0.46760753049621873</v>
      </c>
      <c r="L52" s="6">
        <v>3892.8603633485891</v>
      </c>
      <c r="M52" s="6">
        <v>3361.4717185526174</v>
      </c>
    </row>
    <row r="53" spans="2:13" x14ac:dyDescent="0.35">
      <c r="B53" s="8" t="s">
        <v>13</v>
      </c>
      <c r="C53" s="8" t="s">
        <v>32</v>
      </c>
      <c r="D53" s="8" t="s">
        <v>30</v>
      </c>
      <c r="E53" s="9">
        <v>2000</v>
      </c>
      <c r="F53" s="9">
        <v>23813.440000000002</v>
      </c>
      <c r="G53" s="9">
        <v>4796.0300000000007</v>
      </c>
      <c r="H53" s="9">
        <v>19017.410000000003</v>
      </c>
      <c r="I53" s="10">
        <v>0.33457051690138007</v>
      </c>
      <c r="J53" s="9">
        <v>7967.2749300000014</v>
      </c>
      <c r="K53" s="10">
        <v>0.41894637229780501</v>
      </c>
      <c r="L53" s="9">
        <v>3578.3658973180991</v>
      </c>
      <c r="M53" s="9">
        <v>3081.8831335087434</v>
      </c>
    </row>
    <row r="54" spans="2:13" x14ac:dyDescent="0.35">
      <c r="B54" s="5" t="s">
        <v>13</v>
      </c>
      <c r="C54" s="5" t="s">
        <v>32</v>
      </c>
      <c r="D54" s="5" t="s">
        <v>74</v>
      </c>
      <c r="E54" s="6">
        <v>1000</v>
      </c>
      <c r="F54" s="6">
        <v>15310.81</v>
      </c>
      <c r="G54" s="6">
        <v>3083.6</v>
      </c>
      <c r="H54" s="6">
        <v>12227.21</v>
      </c>
      <c r="I54" s="7">
        <v>0.43887541024935972</v>
      </c>
      <c r="J54" s="6">
        <v>6719.5380199999991</v>
      </c>
      <c r="K54" s="7">
        <v>0.54955611460014175</v>
      </c>
      <c r="L54" s="6">
        <v>2318.8776574560488</v>
      </c>
      <c r="M54" s="6">
        <v>1999.7072532504699</v>
      </c>
    </row>
    <row r="55" spans="2:13" x14ac:dyDescent="0.35">
      <c r="B55" s="8" t="s">
        <v>13</v>
      </c>
      <c r="C55" s="8" t="s">
        <v>32</v>
      </c>
      <c r="D55" s="8" t="s">
        <v>77</v>
      </c>
      <c r="E55" s="9">
        <v>240</v>
      </c>
      <c r="F55" s="9">
        <v>2867.88</v>
      </c>
      <c r="G55" s="9">
        <v>577.59</v>
      </c>
      <c r="H55" s="9">
        <v>2290.29</v>
      </c>
      <c r="I55" s="10">
        <v>0.33736752235100487</v>
      </c>
      <c r="J55" s="9">
        <v>967.52956999999992</v>
      </c>
      <c r="K55" s="10">
        <v>0.42244849778848964</v>
      </c>
      <c r="L55" s="9">
        <v>429.32740974018668</v>
      </c>
      <c r="M55" s="9">
        <v>371.77618336471659</v>
      </c>
    </row>
    <row r="56" spans="2:13" x14ac:dyDescent="0.35">
      <c r="B56" s="5" t="s">
        <v>13</v>
      </c>
      <c r="C56" s="5" t="s">
        <v>15</v>
      </c>
      <c r="D56" s="5" t="s">
        <v>14</v>
      </c>
      <c r="E56" s="6">
        <v>8000</v>
      </c>
      <c r="F56" s="6">
        <v>116070.8</v>
      </c>
      <c r="G56" s="6">
        <v>13928.5</v>
      </c>
      <c r="H56" s="6">
        <v>102142.3</v>
      </c>
      <c r="I56" s="7">
        <v>0.47462276636328865</v>
      </c>
      <c r="J56" s="6">
        <v>55089.844190000003</v>
      </c>
      <c r="K56" s="7">
        <v>0.53934407380683613</v>
      </c>
      <c r="L56" s="6">
        <v>19232.940423288394</v>
      </c>
      <c r="M56" s="6">
        <v>16582.888221446545</v>
      </c>
    </row>
    <row r="57" spans="2:13" x14ac:dyDescent="0.35">
      <c r="B57" s="8" t="s">
        <v>13</v>
      </c>
      <c r="C57" s="8" t="s">
        <v>15</v>
      </c>
      <c r="D57" s="8" t="s">
        <v>21</v>
      </c>
      <c r="E57" s="9">
        <v>3000</v>
      </c>
      <c r="F57" s="9">
        <v>44136.480000000003</v>
      </c>
      <c r="G57" s="9">
        <v>5296.43</v>
      </c>
      <c r="H57" s="9">
        <v>38840.050000000003</v>
      </c>
      <c r="I57" s="10">
        <v>0.48259779484000542</v>
      </c>
      <c r="J57" s="9">
        <v>21300.167920000004</v>
      </c>
      <c r="K57" s="10">
        <v>0.54840732491333044</v>
      </c>
      <c r="L57" s="9">
        <v>7261.1796597494858</v>
      </c>
      <c r="M57" s="9">
        <v>6262.3020863564543</v>
      </c>
    </row>
    <row r="58" spans="2:13" x14ac:dyDescent="0.35">
      <c r="B58" s="5" t="s">
        <v>13</v>
      </c>
      <c r="C58" s="5" t="s">
        <v>18</v>
      </c>
      <c r="D58" s="5" t="s">
        <v>21</v>
      </c>
      <c r="E58" s="6">
        <v>6000</v>
      </c>
      <c r="F58" s="6">
        <v>56378.700000000004</v>
      </c>
      <c r="G58" s="6">
        <v>6765.52</v>
      </c>
      <c r="H58" s="6">
        <v>49613.180000000008</v>
      </c>
      <c r="I58" s="7">
        <v>0.54377912066081702</v>
      </c>
      <c r="J58" s="6">
        <v>30657.559910000007</v>
      </c>
      <c r="K58" s="7">
        <v>0.61793176551069706</v>
      </c>
      <c r="L58" s="6">
        <v>9275.2252757524784</v>
      </c>
      <c r="M58" s="6">
        <v>7999.2873496501252</v>
      </c>
    </row>
    <row r="59" spans="2:13" x14ac:dyDescent="0.35">
      <c r="B59" s="8" t="s">
        <v>13</v>
      </c>
      <c r="C59" s="8" t="s">
        <v>18</v>
      </c>
      <c r="D59" s="8" t="s">
        <v>14</v>
      </c>
      <c r="E59" s="9">
        <v>4000</v>
      </c>
      <c r="F59" s="9">
        <v>37066.400000000001</v>
      </c>
      <c r="G59" s="9">
        <v>4447.97</v>
      </c>
      <c r="H59" s="9">
        <v>32618.43</v>
      </c>
      <c r="I59" s="10">
        <v>0.539078914866294</v>
      </c>
      <c r="J59" s="9">
        <v>19981.714690000001</v>
      </c>
      <c r="K59" s="10">
        <v>0.61258971354537917</v>
      </c>
      <c r="L59" s="9">
        <v>6141.9051743616774</v>
      </c>
      <c r="M59" s="9">
        <v>5295.6295153827414</v>
      </c>
    </row>
    <row r="60" spans="2:13" x14ac:dyDescent="0.35">
      <c r="B60" s="5" t="s">
        <v>13</v>
      </c>
      <c r="C60" s="5" t="s">
        <v>18</v>
      </c>
      <c r="D60" s="5" t="s">
        <v>44</v>
      </c>
      <c r="E60" s="6">
        <v>3000</v>
      </c>
      <c r="F60" s="6">
        <v>23464.800000000003</v>
      </c>
      <c r="G60" s="6">
        <v>4725.84</v>
      </c>
      <c r="H60" s="6">
        <v>18738.960000000003</v>
      </c>
      <c r="I60" s="7">
        <v>0.39469044398418057</v>
      </c>
      <c r="J60" s="6">
        <v>9261.3323300000011</v>
      </c>
      <c r="K60" s="7">
        <v>0.49422872614061825</v>
      </c>
      <c r="L60" s="6">
        <v>3518.2809079540057</v>
      </c>
      <c r="M60" s="6">
        <v>3036.7555704828128</v>
      </c>
    </row>
    <row r="61" spans="2:13" x14ac:dyDescent="0.35">
      <c r="B61" s="8" t="s">
        <v>13</v>
      </c>
      <c r="C61" s="8" t="s">
        <v>18</v>
      </c>
      <c r="D61" s="8" t="s">
        <v>61</v>
      </c>
      <c r="E61" s="9">
        <v>1300</v>
      </c>
      <c r="F61" s="9">
        <v>11671.630000000001</v>
      </c>
      <c r="G61" s="9">
        <v>2350.67</v>
      </c>
      <c r="H61" s="9">
        <v>9320.9600000000009</v>
      </c>
      <c r="I61" s="10">
        <v>0.43942974203260388</v>
      </c>
      <c r="J61" s="9">
        <v>5128.8613600000008</v>
      </c>
      <c r="K61" s="10">
        <v>0.55025033472946994</v>
      </c>
      <c r="L61" s="9">
        <v>1743.3250529392808</v>
      </c>
      <c r="M61" s="9">
        <v>1510.0521200800445</v>
      </c>
    </row>
    <row r="62" spans="2:13" x14ac:dyDescent="0.35">
      <c r="B62" s="5" t="s">
        <v>13</v>
      </c>
      <c r="C62" s="5" t="s">
        <v>18</v>
      </c>
      <c r="D62" s="5" t="s">
        <v>101</v>
      </c>
      <c r="E62" s="6">
        <v>1000</v>
      </c>
      <c r="F62" s="6">
        <v>8161.9400000000005</v>
      </c>
      <c r="G62" s="6">
        <v>979.44</v>
      </c>
      <c r="H62" s="6">
        <v>7182.5</v>
      </c>
      <c r="I62" s="7">
        <v>0.4929368716261085</v>
      </c>
      <c r="J62" s="6">
        <v>4023.3211700000002</v>
      </c>
      <c r="K62" s="7">
        <v>0.560156097459102</v>
      </c>
      <c r="L62" s="6">
        <v>1332.5108530295722</v>
      </c>
      <c r="M62" s="6">
        <v>1158.4116897569472</v>
      </c>
    </row>
    <row r="63" spans="2:13" x14ac:dyDescent="0.35">
      <c r="B63" s="8" t="s">
        <v>13</v>
      </c>
      <c r="C63" s="8" t="s">
        <v>18</v>
      </c>
      <c r="D63" s="8" t="s">
        <v>102</v>
      </c>
      <c r="E63" s="9">
        <v>1000</v>
      </c>
      <c r="F63" s="9">
        <v>7702.56</v>
      </c>
      <c r="G63" s="9">
        <v>1551.3</v>
      </c>
      <c r="H63" s="9">
        <v>6151.26</v>
      </c>
      <c r="I63" s="10">
        <v>0.38844098325751442</v>
      </c>
      <c r="J63" s="9">
        <v>2991.9899800000003</v>
      </c>
      <c r="K63" s="10">
        <v>0.48640278251935376</v>
      </c>
      <c r="L63" s="9">
        <v>1153.2603397202745</v>
      </c>
      <c r="M63" s="9">
        <v>993.50076718081232</v>
      </c>
    </row>
    <row r="64" spans="2:13" x14ac:dyDescent="0.35">
      <c r="B64" s="5" t="s">
        <v>13</v>
      </c>
      <c r="C64" s="5" t="s">
        <v>18</v>
      </c>
      <c r="D64" s="5" t="s">
        <v>104</v>
      </c>
      <c r="E64" s="6">
        <v>700</v>
      </c>
      <c r="F64" s="6">
        <v>5036.5</v>
      </c>
      <c r="G64" s="6">
        <v>785.83</v>
      </c>
      <c r="H64" s="6">
        <v>4250.67</v>
      </c>
      <c r="I64" s="7">
        <v>0.40488056984016685</v>
      </c>
      <c r="J64" s="6">
        <v>2039.1809900000003</v>
      </c>
      <c r="K64" s="7">
        <v>0.47973166347893398</v>
      </c>
      <c r="L64" s="6">
        <v>794.66629276500282</v>
      </c>
      <c r="M64" s="6">
        <v>685.34874721872882</v>
      </c>
    </row>
    <row r="65" spans="2:13" x14ac:dyDescent="0.35">
      <c r="B65" s="8" t="s">
        <v>13</v>
      </c>
      <c r="C65" s="8" t="s">
        <v>18</v>
      </c>
      <c r="D65" s="8" t="s">
        <v>85</v>
      </c>
      <c r="E65" s="9">
        <v>800</v>
      </c>
      <c r="F65" s="9">
        <v>4912</v>
      </c>
      <c r="G65" s="9">
        <v>989.28</v>
      </c>
      <c r="H65" s="9">
        <v>3922.72</v>
      </c>
      <c r="I65" s="10">
        <v>0.28060854438110749</v>
      </c>
      <c r="J65" s="9">
        <v>1378.34917</v>
      </c>
      <c r="K65" s="10">
        <v>0.35137587439327816</v>
      </c>
      <c r="L65" s="9">
        <v>733.36561702780728</v>
      </c>
      <c r="M65" s="9">
        <v>635.04533610514886</v>
      </c>
    </row>
    <row r="66" spans="2:13" x14ac:dyDescent="0.35">
      <c r="B66" s="5" t="s">
        <v>13</v>
      </c>
      <c r="C66" s="5" t="s">
        <v>18</v>
      </c>
      <c r="D66" s="5" t="s">
        <v>57</v>
      </c>
      <c r="E66" s="6">
        <v>500</v>
      </c>
      <c r="F66" s="6">
        <v>4143.1900000000005</v>
      </c>
      <c r="G66" s="6">
        <v>834.45</v>
      </c>
      <c r="H66" s="6">
        <v>3308.7400000000002</v>
      </c>
      <c r="I66" s="7">
        <v>0.41169664437305559</v>
      </c>
      <c r="J66" s="6">
        <v>1705.7374200000004</v>
      </c>
      <c r="K66" s="7">
        <v>0.51552476773635891</v>
      </c>
      <c r="L66" s="6">
        <v>617.48949844597155</v>
      </c>
      <c r="M66" s="6">
        <v>535.19217930986918</v>
      </c>
    </row>
    <row r="67" spans="2:13" x14ac:dyDescent="0.35">
      <c r="B67" s="8" t="s">
        <v>13</v>
      </c>
      <c r="C67" s="8" t="s">
        <v>18</v>
      </c>
      <c r="D67" s="8" t="s">
        <v>86</v>
      </c>
      <c r="E67" s="9">
        <v>125</v>
      </c>
      <c r="F67" s="9">
        <v>766.75</v>
      </c>
      <c r="G67" s="9">
        <v>154.43</v>
      </c>
      <c r="H67" s="9">
        <v>612.31999999999994</v>
      </c>
      <c r="I67" s="10">
        <v>0.27523604825562431</v>
      </c>
      <c r="J67" s="9">
        <v>211.03723999999994</v>
      </c>
      <c r="K67" s="10">
        <v>0.34465188136921865</v>
      </c>
      <c r="L67" s="9">
        <v>114.57808133478306</v>
      </c>
      <c r="M67" s="9">
        <v>99.332318462870433</v>
      </c>
    </row>
    <row r="68" spans="2:13" x14ac:dyDescent="0.35">
      <c r="B68" s="5" t="s">
        <v>13</v>
      </c>
      <c r="C68" s="5" t="s">
        <v>18</v>
      </c>
      <c r="D68" s="5" t="s">
        <v>30</v>
      </c>
      <c r="E68" s="6">
        <v>25</v>
      </c>
      <c r="F68" s="6">
        <v>284.07</v>
      </c>
      <c r="G68" s="6">
        <v>57.21</v>
      </c>
      <c r="H68" s="6">
        <v>226.85999999999999</v>
      </c>
      <c r="I68" s="7">
        <v>0.52057778012461708</v>
      </c>
      <c r="J68" s="6">
        <v>147.88052999999996</v>
      </c>
      <c r="K68" s="7">
        <v>0.65185810632107899</v>
      </c>
      <c r="L68" s="6">
        <v>42.087492115320394</v>
      </c>
      <c r="M68" s="6">
        <v>36.588552166830631</v>
      </c>
    </row>
    <row r="69" spans="2:13" x14ac:dyDescent="0.35">
      <c r="B69" s="8" t="s">
        <v>13</v>
      </c>
      <c r="C69" s="8" t="s">
        <v>29</v>
      </c>
      <c r="D69" s="8" t="s">
        <v>41</v>
      </c>
      <c r="E69" s="9">
        <v>18000</v>
      </c>
      <c r="F69" s="9">
        <v>87340.68</v>
      </c>
      <c r="G69" s="9">
        <v>17590.419999999998</v>
      </c>
      <c r="H69" s="9">
        <v>69750.260000000009</v>
      </c>
      <c r="I69" s="10">
        <v>0.55941514458096742</v>
      </c>
      <c r="J69" s="9">
        <v>48859.699130000001</v>
      </c>
      <c r="K69" s="10">
        <v>0.70049486740264477</v>
      </c>
      <c r="L69" s="9">
        <v>12958.306872728681</v>
      </c>
      <c r="M69" s="9">
        <v>11233.736181076831</v>
      </c>
    </row>
    <row r="70" spans="2:13" x14ac:dyDescent="0.35">
      <c r="B70" s="5" t="s">
        <v>13</v>
      </c>
      <c r="C70" s="5" t="s">
        <v>29</v>
      </c>
      <c r="D70" s="5" t="s">
        <v>54</v>
      </c>
      <c r="E70" s="6">
        <v>7000</v>
      </c>
      <c r="F70" s="6">
        <v>31373.79</v>
      </c>
      <c r="G70" s="6">
        <v>4895.1000000000004</v>
      </c>
      <c r="H70" s="6">
        <v>26478.690000000002</v>
      </c>
      <c r="I70" s="7">
        <v>0.58502919124530384</v>
      </c>
      <c r="J70" s="6">
        <v>18354.582990000003</v>
      </c>
      <c r="K70" s="7">
        <v>0.6931831971294653</v>
      </c>
      <c r="L70" s="6">
        <v>5006.8431502316353</v>
      </c>
      <c r="M70" s="6">
        <v>4318.1164383561645</v>
      </c>
    </row>
    <row r="71" spans="2:13" x14ac:dyDescent="0.35">
      <c r="B71" s="8" t="s">
        <v>13</v>
      </c>
      <c r="C71" s="8" t="s">
        <v>29</v>
      </c>
      <c r="D71" s="8" t="s">
        <v>37</v>
      </c>
      <c r="E71" s="9">
        <v>3000</v>
      </c>
      <c r="F71" s="9">
        <v>13890</v>
      </c>
      <c r="G71" s="9">
        <v>2797.4700000000003</v>
      </c>
      <c r="H71" s="9">
        <v>11092.53</v>
      </c>
      <c r="I71" s="10">
        <v>0.54793159467242625</v>
      </c>
      <c r="J71" s="9">
        <v>7610.7698500000006</v>
      </c>
      <c r="K71" s="10">
        <v>0.68611667942299914</v>
      </c>
      <c r="L71" s="9">
        <v>2076.4375433645046</v>
      </c>
      <c r="M71" s="9">
        <v>1797.0028689881053</v>
      </c>
    </row>
    <row r="72" spans="2:13" x14ac:dyDescent="0.35">
      <c r="B72" s="5" t="s">
        <v>13</v>
      </c>
      <c r="C72" s="5" t="s">
        <v>29</v>
      </c>
      <c r="D72" s="5" t="s">
        <v>30</v>
      </c>
      <c r="E72" s="6">
        <v>2000</v>
      </c>
      <c r="F72" s="6">
        <v>9389.42</v>
      </c>
      <c r="G72" s="6">
        <v>1891.03</v>
      </c>
      <c r="H72" s="6">
        <v>7498.3899999999994</v>
      </c>
      <c r="I72" s="7">
        <v>0.55139058429594157</v>
      </c>
      <c r="J72" s="6">
        <v>5177.2377799999995</v>
      </c>
      <c r="K72" s="7">
        <v>0.69044658653390922</v>
      </c>
      <c r="L72" s="6">
        <v>1402.8212440543939</v>
      </c>
      <c r="M72" s="6">
        <v>1210.3164751133568</v>
      </c>
    </row>
    <row r="73" spans="2:13" x14ac:dyDescent="0.35">
      <c r="B73" s="8" t="s">
        <v>13</v>
      </c>
      <c r="C73" s="8" t="s">
        <v>29</v>
      </c>
      <c r="D73" s="8" t="s">
        <v>77</v>
      </c>
      <c r="E73" s="9">
        <v>1000</v>
      </c>
      <c r="F73" s="9">
        <v>6028.1</v>
      </c>
      <c r="G73" s="9">
        <v>1214.06</v>
      </c>
      <c r="H73" s="9">
        <v>4814.0400000000009</v>
      </c>
      <c r="I73" s="10">
        <v>0.60607045171778851</v>
      </c>
      <c r="J73" s="9">
        <v>3653.4532900000008</v>
      </c>
      <c r="K73" s="10">
        <v>0.75891627198776912</v>
      </c>
      <c r="L73" s="9">
        <v>902.41817568327542</v>
      </c>
      <c r="M73" s="9">
        <v>781.44925654178314</v>
      </c>
    </row>
    <row r="74" spans="2:13" x14ac:dyDescent="0.35">
      <c r="B74" s="5" t="s">
        <v>13</v>
      </c>
      <c r="C74" s="5" t="s">
        <v>29</v>
      </c>
      <c r="D74" s="5" t="s">
        <v>106</v>
      </c>
      <c r="E74" s="6">
        <v>1000</v>
      </c>
      <c r="F74" s="6">
        <v>4349.21</v>
      </c>
      <c r="G74" s="6">
        <v>678.58</v>
      </c>
      <c r="H74" s="6">
        <v>3670.63</v>
      </c>
      <c r="I74" s="7">
        <v>0.57713113415999684</v>
      </c>
      <c r="J74" s="6">
        <v>2510.0645</v>
      </c>
      <c r="K74" s="7">
        <v>0.68382389399094978</v>
      </c>
      <c r="L74" s="6">
        <v>686.22733221162832</v>
      </c>
      <c r="M74" s="6">
        <v>591.82709361194418</v>
      </c>
    </row>
    <row r="75" spans="2:13" x14ac:dyDescent="0.35">
      <c r="B75" s="8" t="s">
        <v>13</v>
      </c>
      <c r="C75" s="8" t="s">
        <v>29</v>
      </c>
      <c r="D75" s="8" t="s">
        <v>24</v>
      </c>
      <c r="E75" s="9">
        <v>840</v>
      </c>
      <c r="F75" s="9">
        <v>3707.18</v>
      </c>
      <c r="G75" s="9">
        <v>444.87</v>
      </c>
      <c r="H75" s="9">
        <v>3262.31</v>
      </c>
      <c r="I75" s="10">
        <v>0.61702349494764219</v>
      </c>
      <c r="J75" s="9">
        <v>2287.41716</v>
      </c>
      <c r="K75" s="10">
        <v>0.70116486783904652</v>
      </c>
      <c r="L75" s="9">
        <v>610.86086833834941</v>
      </c>
      <c r="M75" s="9">
        <v>528.64984316387586</v>
      </c>
    </row>
    <row r="76" spans="2:13" x14ac:dyDescent="0.35">
      <c r="B76" s="5" t="s">
        <v>13</v>
      </c>
      <c r="C76" s="5" t="s">
        <v>16</v>
      </c>
      <c r="D76" s="5" t="s">
        <v>21</v>
      </c>
      <c r="E76" s="6">
        <v>4000</v>
      </c>
      <c r="F76" s="6">
        <v>68298.759999999995</v>
      </c>
      <c r="G76" s="6">
        <v>8195.94</v>
      </c>
      <c r="H76" s="6">
        <v>60102.819999999992</v>
      </c>
      <c r="I76" s="7">
        <v>0.37997128849777068</v>
      </c>
      <c r="J76" s="6">
        <v>25951.567839999996</v>
      </c>
      <c r="K76" s="7">
        <v>0.43178619306049199</v>
      </c>
      <c r="L76" s="6">
        <v>11236.272200411289</v>
      </c>
      <c r="M76" s="6">
        <v>9690.5646383541298</v>
      </c>
    </row>
    <row r="77" spans="2:13" x14ac:dyDescent="0.35">
      <c r="B77" s="8" t="s">
        <v>13</v>
      </c>
      <c r="C77" s="8" t="s">
        <v>16</v>
      </c>
      <c r="D77" s="8" t="s">
        <v>14</v>
      </c>
      <c r="E77" s="9">
        <v>4000</v>
      </c>
      <c r="F77" s="9">
        <v>67354.960000000006</v>
      </c>
      <c r="G77" s="9">
        <v>8082.6</v>
      </c>
      <c r="H77" s="9">
        <v>59272.360000000008</v>
      </c>
      <c r="I77" s="10">
        <v>0.3734505432116656</v>
      </c>
      <c r="J77" s="9">
        <v>25153.746400000011</v>
      </c>
      <c r="K77" s="10">
        <v>0.42437565165281099</v>
      </c>
      <c r="L77" s="9">
        <v>11160.721548542593</v>
      </c>
      <c r="M77" s="9">
        <v>9622.9174445977769</v>
      </c>
    </row>
    <row r="78" spans="2:13" x14ac:dyDescent="0.35">
      <c r="B78" s="5" t="s">
        <v>13</v>
      </c>
      <c r="C78" s="5" t="s">
        <v>16</v>
      </c>
      <c r="D78" s="5" t="s">
        <v>108</v>
      </c>
      <c r="E78" s="6">
        <v>120</v>
      </c>
      <c r="F78" s="6">
        <v>1968</v>
      </c>
      <c r="G78" s="6">
        <v>236.16</v>
      </c>
      <c r="H78" s="6">
        <v>1731.84</v>
      </c>
      <c r="I78" s="7">
        <v>0.35940164634146338</v>
      </c>
      <c r="J78" s="6">
        <v>707.30243999999993</v>
      </c>
      <c r="K78" s="7">
        <v>0.40841096175166297</v>
      </c>
      <c r="L78" s="6">
        <v>321.6582158578035</v>
      </c>
      <c r="M78" s="6">
        <v>278.18041634541248</v>
      </c>
    </row>
    <row r="79" spans="2:13" x14ac:dyDescent="0.35">
      <c r="B79" s="8" t="s">
        <v>13</v>
      </c>
      <c r="C79" s="8" t="s">
        <v>51</v>
      </c>
      <c r="D79" s="8" t="s">
        <v>50</v>
      </c>
      <c r="E79" s="9">
        <v>400</v>
      </c>
      <c r="F79" s="9">
        <v>38067.599999999999</v>
      </c>
      <c r="G79" s="9">
        <v>7666.88</v>
      </c>
      <c r="H79" s="9">
        <v>30400.719999999998</v>
      </c>
      <c r="I79" s="10">
        <v>0.1649179112946442</v>
      </c>
      <c r="J79" s="9">
        <v>6278.0290799999975</v>
      </c>
      <c r="K79" s="10">
        <v>0.20650922346575995</v>
      </c>
      <c r="L79" s="9">
        <v>5697.3498828303145</v>
      </c>
      <c r="M79" s="9">
        <v>4922.7600358471354</v>
      </c>
    </row>
    <row r="80" spans="2:13" x14ac:dyDescent="0.35">
      <c r="B80" s="5" t="s">
        <v>13</v>
      </c>
      <c r="C80" s="5" t="s">
        <v>51</v>
      </c>
      <c r="D80" s="5" t="s">
        <v>73</v>
      </c>
      <c r="E80" s="6">
        <v>300</v>
      </c>
      <c r="F80" s="6">
        <v>32497.800000000003</v>
      </c>
      <c r="G80" s="6">
        <v>6545.1</v>
      </c>
      <c r="H80" s="6">
        <v>25952.7</v>
      </c>
      <c r="I80" s="7">
        <v>0.24212774126248554</v>
      </c>
      <c r="J80" s="6">
        <v>7868.6189100000029</v>
      </c>
      <c r="K80" s="7">
        <v>0.30319076281080592</v>
      </c>
      <c r="L80" s="6">
        <v>4869.6834876681005</v>
      </c>
      <c r="M80" s="6">
        <v>4215.140114998484</v>
      </c>
    </row>
    <row r="81" spans="2:13" x14ac:dyDescent="0.35">
      <c r="B81" s="8" t="s">
        <v>13</v>
      </c>
      <c r="C81" s="8" t="s">
        <v>51</v>
      </c>
      <c r="D81" s="8" t="s">
        <v>68</v>
      </c>
      <c r="E81" s="9">
        <v>180</v>
      </c>
      <c r="F81" s="9">
        <v>18484.750000000004</v>
      </c>
      <c r="G81" s="9">
        <v>3722.87</v>
      </c>
      <c r="H81" s="9">
        <v>14761.880000000001</v>
      </c>
      <c r="I81" s="10">
        <v>0.21097514491675573</v>
      </c>
      <c r="J81" s="9">
        <v>3899.8228100000015</v>
      </c>
      <c r="K81" s="10">
        <v>0.26418198833752893</v>
      </c>
      <c r="L81" s="9">
        <v>2778.3661972118011</v>
      </c>
      <c r="M81" s="9">
        <v>2397.4145300771061</v>
      </c>
    </row>
    <row r="82" spans="2:13" x14ac:dyDescent="0.35">
      <c r="B82" s="5" t="s">
        <v>13</v>
      </c>
      <c r="C82" s="5" t="s">
        <v>51</v>
      </c>
      <c r="D82" s="5" t="s">
        <v>91</v>
      </c>
      <c r="E82" s="6">
        <v>100</v>
      </c>
      <c r="F82" s="6">
        <v>10393.77</v>
      </c>
      <c r="G82" s="6">
        <v>2093.3200000000002</v>
      </c>
      <c r="H82" s="6">
        <v>8300.4500000000007</v>
      </c>
      <c r="I82" s="7">
        <v>0.21851056450161979</v>
      </c>
      <c r="J82" s="6">
        <v>2271.1485500000008</v>
      </c>
      <c r="K82" s="7">
        <v>0.2736175207368276</v>
      </c>
      <c r="L82" s="6">
        <v>1552.9082711268265</v>
      </c>
      <c r="M82" s="6">
        <v>1345.5534301646999</v>
      </c>
    </row>
    <row r="83" spans="2:13" x14ac:dyDescent="0.35">
      <c r="B83" s="8" t="s">
        <v>13</v>
      </c>
      <c r="C83" s="8" t="s">
        <v>51</v>
      </c>
      <c r="D83" s="8" t="s">
        <v>98</v>
      </c>
      <c r="E83" s="9">
        <v>90</v>
      </c>
      <c r="F83" s="9">
        <v>8902.7999999999993</v>
      </c>
      <c r="G83" s="9">
        <v>1793.0099999999998</v>
      </c>
      <c r="H83" s="9">
        <v>7109.7899999999991</v>
      </c>
      <c r="I83" s="10">
        <v>0.18890384485779751</v>
      </c>
      <c r="J83" s="9">
        <v>1681.7731499999995</v>
      </c>
      <c r="K83" s="10">
        <v>0.23654329452768644</v>
      </c>
      <c r="L83" s="9">
        <v>1335.0881859682409</v>
      </c>
      <c r="M83" s="9">
        <v>1153.0868745776954</v>
      </c>
    </row>
    <row r="84" spans="2:13" x14ac:dyDescent="0.35">
      <c r="B84" s="5" t="s">
        <v>13</v>
      </c>
      <c r="C84" s="5" t="s">
        <v>51</v>
      </c>
      <c r="D84" s="5" t="s">
        <v>57</v>
      </c>
      <c r="E84" s="6">
        <v>70</v>
      </c>
      <c r="F84" s="6">
        <v>8088.2800000000007</v>
      </c>
      <c r="G84" s="6">
        <v>1629</v>
      </c>
      <c r="H84" s="6">
        <v>6459.2800000000007</v>
      </c>
      <c r="I84" s="7">
        <v>0.27679790140796318</v>
      </c>
      <c r="J84" s="6">
        <v>2238.8189300000004</v>
      </c>
      <c r="K84" s="7">
        <v>0.34660502873385274</v>
      </c>
      <c r="L84" s="6">
        <v>1205.2266159122901</v>
      </c>
      <c r="M84" s="6">
        <v>1044.8464146049796</v>
      </c>
    </row>
    <row r="85" spans="2:13" x14ac:dyDescent="0.35">
      <c r="B85" s="8" t="s">
        <v>13</v>
      </c>
      <c r="C85" s="8" t="s">
        <v>51</v>
      </c>
      <c r="D85" s="8" t="s">
        <v>96</v>
      </c>
      <c r="E85" s="9">
        <v>50</v>
      </c>
      <c r="F85" s="9">
        <v>4883.5</v>
      </c>
      <c r="G85" s="9">
        <v>983.53</v>
      </c>
      <c r="H85" s="9">
        <v>3899.9700000000003</v>
      </c>
      <c r="I85" s="10">
        <v>0.17853914405651683</v>
      </c>
      <c r="J85" s="9">
        <v>871.89590999999996</v>
      </c>
      <c r="K85" s="10">
        <v>0.22356477357518131</v>
      </c>
      <c r="L85" s="9">
        <v>728.97999479346913</v>
      </c>
      <c r="M85" s="9">
        <v>630.95774674429504</v>
      </c>
    </row>
    <row r="86" spans="2:13" x14ac:dyDescent="0.35">
      <c r="B86" s="5" t="s">
        <v>13</v>
      </c>
      <c r="C86" s="5" t="s">
        <v>51</v>
      </c>
      <c r="D86" s="5" t="s">
        <v>90</v>
      </c>
      <c r="E86" s="6">
        <v>40</v>
      </c>
      <c r="F86" s="6">
        <v>4553.9799999999996</v>
      </c>
      <c r="G86" s="6">
        <v>917.18000000000006</v>
      </c>
      <c r="H86" s="6">
        <v>3636.8</v>
      </c>
      <c r="I86" s="7">
        <v>0.26720843306294717</v>
      </c>
      <c r="J86" s="6">
        <v>1216.86186</v>
      </c>
      <c r="K86" s="7">
        <v>0.33459685987681476</v>
      </c>
      <c r="L86" s="6">
        <v>680.62300755494857</v>
      </c>
      <c r="M86" s="6">
        <v>589.06566072933924</v>
      </c>
    </row>
    <row r="87" spans="2:13" x14ac:dyDescent="0.35">
      <c r="B87" s="8" t="s">
        <v>13</v>
      </c>
      <c r="C87" s="8" t="s">
        <v>51</v>
      </c>
      <c r="D87" s="8" t="s">
        <v>109</v>
      </c>
      <c r="E87" s="9">
        <v>20</v>
      </c>
      <c r="F87" s="9">
        <v>2278.2400000000002</v>
      </c>
      <c r="G87" s="9">
        <v>458.84</v>
      </c>
      <c r="H87" s="9">
        <v>1819.4000000000003</v>
      </c>
      <c r="I87" s="10">
        <v>0.26963987990729699</v>
      </c>
      <c r="J87" s="9">
        <v>614.30436000000032</v>
      </c>
      <c r="K87" s="10">
        <v>0.33764117841046509</v>
      </c>
      <c r="L87" s="9">
        <v>338.19101081824607</v>
      </c>
      <c r="M87" s="9">
        <v>294.59196891191715</v>
      </c>
    </row>
    <row r="88" spans="2:13" x14ac:dyDescent="0.35">
      <c r="B88" s="5" t="s">
        <v>13</v>
      </c>
      <c r="C88" s="5" t="s">
        <v>51</v>
      </c>
      <c r="D88" s="5" t="s">
        <v>85</v>
      </c>
      <c r="E88" s="6">
        <v>20</v>
      </c>
      <c r="F88" s="6">
        <v>1953.4</v>
      </c>
      <c r="G88" s="6">
        <v>393.41</v>
      </c>
      <c r="H88" s="6">
        <v>1559.99</v>
      </c>
      <c r="I88" s="7">
        <v>0.18128888604484483</v>
      </c>
      <c r="J88" s="6">
        <v>354.12970999999993</v>
      </c>
      <c r="K88" s="7">
        <v>0.22700767953640724</v>
      </c>
      <c r="L88" s="6">
        <v>291.85422162354303</v>
      </c>
      <c r="M88" s="6">
        <v>252.88386720269745</v>
      </c>
    </row>
    <row r="89" spans="2:13" x14ac:dyDescent="0.35">
      <c r="B89" s="8" t="s">
        <v>13</v>
      </c>
      <c r="C89" s="8" t="s">
        <v>51</v>
      </c>
      <c r="D89" s="8" t="s">
        <v>100</v>
      </c>
      <c r="E89" s="9">
        <v>20</v>
      </c>
      <c r="F89" s="9">
        <v>1928.42</v>
      </c>
      <c r="G89" s="9">
        <v>388.4</v>
      </c>
      <c r="H89" s="9">
        <v>1540.02</v>
      </c>
      <c r="I89" s="10">
        <v>0.1729971634809844</v>
      </c>
      <c r="J89" s="9">
        <v>333.61118999999997</v>
      </c>
      <c r="K89" s="10">
        <v>0.21662782950870765</v>
      </c>
      <c r="L89" s="9">
        <v>289.78084684529972</v>
      </c>
      <c r="M89" s="9">
        <v>249.57461248650338</v>
      </c>
    </row>
    <row r="90" spans="2:13" x14ac:dyDescent="0.35">
      <c r="B90" s="5" t="s">
        <v>13</v>
      </c>
      <c r="C90" s="5" t="s">
        <v>51</v>
      </c>
      <c r="D90" s="5" t="s">
        <v>114</v>
      </c>
      <c r="E90" s="6">
        <v>10</v>
      </c>
      <c r="F90" s="6">
        <v>1179.77</v>
      </c>
      <c r="G90" s="6">
        <v>237.6</v>
      </c>
      <c r="H90" s="6">
        <v>942.17</v>
      </c>
      <c r="I90" s="7">
        <v>0.28754744568856638</v>
      </c>
      <c r="J90" s="6">
        <v>339.23984999999993</v>
      </c>
      <c r="K90" s="7">
        <v>0.36006224991243613</v>
      </c>
      <c r="L90" s="6">
        <v>175.88627326525659</v>
      </c>
      <c r="M90" s="6">
        <v>151.98006226509443</v>
      </c>
    </row>
    <row r="91" spans="2:13" x14ac:dyDescent="0.35">
      <c r="B91" s="8" t="s">
        <v>13</v>
      </c>
      <c r="C91" s="8" t="s">
        <v>38</v>
      </c>
      <c r="D91" s="8" t="s">
        <v>37</v>
      </c>
      <c r="E91" s="9">
        <v>8000</v>
      </c>
      <c r="F91" s="9">
        <v>102160</v>
      </c>
      <c r="G91" s="9">
        <v>20575.16</v>
      </c>
      <c r="H91" s="9">
        <v>81584.84</v>
      </c>
      <c r="I91" s="10">
        <v>0.25162924951057164</v>
      </c>
      <c r="J91" s="9">
        <v>25706.444129999996</v>
      </c>
      <c r="K91" s="10">
        <v>0.31508849107260611</v>
      </c>
      <c r="L91" s="9">
        <v>15276.354327882089</v>
      </c>
      <c r="M91" s="9">
        <v>13212.560249916802</v>
      </c>
    </row>
    <row r="92" spans="2:13" x14ac:dyDescent="0.35">
      <c r="B92" s="5" t="s">
        <v>13</v>
      </c>
      <c r="C92" s="5" t="s">
        <v>38</v>
      </c>
      <c r="D92" s="5" t="s">
        <v>90</v>
      </c>
      <c r="E92" s="6">
        <v>1120</v>
      </c>
      <c r="F92" s="6">
        <v>14714.94</v>
      </c>
      <c r="G92" s="6">
        <v>2963.62</v>
      </c>
      <c r="H92" s="6">
        <v>11751.32</v>
      </c>
      <c r="I92" s="7">
        <v>0.2628959533644038</v>
      </c>
      <c r="J92" s="6">
        <v>3868.49818</v>
      </c>
      <c r="K92" s="7">
        <v>0.32919690553912245</v>
      </c>
      <c r="L92" s="6">
        <v>2185.6229673541739</v>
      </c>
      <c r="M92" s="6">
        <v>1903.037137328804</v>
      </c>
    </row>
    <row r="93" spans="2:13" x14ac:dyDescent="0.35">
      <c r="B93" s="8" t="s">
        <v>13</v>
      </c>
      <c r="C93" s="8" t="s">
        <v>38</v>
      </c>
      <c r="D93" s="8" t="s">
        <v>80</v>
      </c>
      <c r="E93" s="9">
        <v>480</v>
      </c>
      <c r="F93" s="9">
        <v>6532.84</v>
      </c>
      <c r="G93" s="9">
        <v>1315.7199999999998</v>
      </c>
      <c r="H93" s="9">
        <v>5217.1200000000008</v>
      </c>
      <c r="I93" s="10">
        <v>0.28539138414533338</v>
      </c>
      <c r="J93" s="9">
        <v>1864.4162499999998</v>
      </c>
      <c r="K93" s="10">
        <v>0.35736503089827326</v>
      </c>
      <c r="L93" s="9">
        <v>976.94078923952713</v>
      </c>
      <c r="M93" s="9">
        <v>845.02542565770295</v>
      </c>
    </row>
    <row r="94" spans="2:13" x14ac:dyDescent="0.35">
      <c r="B94" s="5" t="s">
        <v>13</v>
      </c>
      <c r="C94" s="5" t="s">
        <v>38</v>
      </c>
      <c r="D94" s="5" t="s">
        <v>86</v>
      </c>
      <c r="E94" s="6">
        <v>120</v>
      </c>
      <c r="F94" s="6">
        <v>1653.1200000000001</v>
      </c>
      <c r="G94" s="6">
        <v>332.94</v>
      </c>
      <c r="H94" s="6">
        <v>1320.18</v>
      </c>
      <c r="I94" s="7">
        <v>0.28699139808362373</v>
      </c>
      <c r="J94" s="6">
        <v>474.43122000000005</v>
      </c>
      <c r="K94" s="7">
        <v>0.3593685861018952</v>
      </c>
      <c r="L94" s="6">
        <v>250.37076371636104</v>
      </c>
      <c r="M94" s="6">
        <v>215.90972279008912</v>
      </c>
    </row>
    <row r="95" spans="2:13" x14ac:dyDescent="0.35">
      <c r="B95" s="8" t="s">
        <v>13</v>
      </c>
      <c r="C95" s="8" t="s">
        <v>56</v>
      </c>
      <c r="D95" s="8" t="s">
        <v>55</v>
      </c>
      <c r="E95" s="9">
        <v>2000</v>
      </c>
      <c r="F95" s="9">
        <v>34047.19</v>
      </c>
      <c r="G95" s="9">
        <v>6857.16</v>
      </c>
      <c r="H95" s="9">
        <v>27190.03</v>
      </c>
      <c r="I95" s="10">
        <v>0.2359306961896121</v>
      </c>
      <c r="J95" s="9">
        <v>8032.7772399999994</v>
      </c>
      <c r="K95" s="10">
        <v>0.2954309811353647</v>
      </c>
      <c r="L95" s="9">
        <v>5100.465628862642</v>
      </c>
      <c r="M95" s="9">
        <v>4412.3944961649331</v>
      </c>
    </row>
    <row r="96" spans="2:13" x14ac:dyDescent="0.35">
      <c r="B96" s="5" t="s">
        <v>13</v>
      </c>
      <c r="C96" s="5" t="s">
        <v>56</v>
      </c>
      <c r="D96" s="5" t="s">
        <v>77</v>
      </c>
      <c r="E96" s="6">
        <v>1000</v>
      </c>
      <c r="F96" s="6">
        <v>17924.260000000002</v>
      </c>
      <c r="G96" s="6">
        <v>3609.94</v>
      </c>
      <c r="H96" s="6">
        <v>14314.320000000002</v>
      </c>
      <c r="I96" s="7">
        <v>0.26420580933327242</v>
      </c>
      <c r="J96" s="6">
        <v>4735.6936200000018</v>
      </c>
      <c r="K96" s="7">
        <v>0.33083608721895286</v>
      </c>
      <c r="L96" s="6">
        <v>2683.2977167922622</v>
      </c>
      <c r="M96" s="6">
        <v>2323.6023634828907</v>
      </c>
    </row>
    <row r="97" spans="2:13" x14ac:dyDescent="0.35">
      <c r="B97" s="8" t="s">
        <v>13</v>
      </c>
      <c r="C97" s="8" t="s">
        <v>56</v>
      </c>
      <c r="D97" s="8" t="s">
        <v>83</v>
      </c>
      <c r="E97" s="9">
        <v>1000</v>
      </c>
      <c r="F97" s="9">
        <v>16709.66</v>
      </c>
      <c r="G97" s="9">
        <v>3365.34</v>
      </c>
      <c r="H97" s="9">
        <v>13344.32</v>
      </c>
      <c r="I97" s="10">
        <v>0.22536027782731666</v>
      </c>
      <c r="J97" s="9">
        <v>3765.69362</v>
      </c>
      <c r="K97" s="10">
        <v>0.28219449323757223</v>
      </c>
      <c r="L97" s="9">
        <v>2496.5519821892944</v>
      </c>
      <c r="M97" s="9">
        <v>2163.1954350927244</v>
      </c>
    </row>
    <row r="98" spans="2:13" x14ac:dyDescent="0.35">
      <c r="B98" s="5" t="s">
        <v>13</v>
      </c>
      <c r="C98" s="5" t="s">
        <v>56</v>
      </c>
      <c r="D98" s="5" t="s">
        <v>80</v>
      </c>
      <c r="E98" s="6">
        <v>720</v>
      </c>
      <c r="F98" s="6">
        <v>12742.65</v>
      </c>
      <c r="G98" s="6">
        <v>2566.39</v>
      </c>
      <c r="H98" s="6">
        <v>10176.26</v>
      </c>
      <c r="I98" s="7">
        <v>0.2563390213181716</v>
      </c>
      <c r="J98" s="6">
        <v>3266.4384299999992</v>
      </c>
      <c r="K98" s="7">
        <v>0.32098614127390607</v>
      </c>
      <c r="L98" s="6">
        <v>1914.4253166579704</v>
      </c>
      <c r="M98" s="6">
        <v>1651.2692663696871</v>
      </c>
    </row>
    <row r="99" spans="2:13" x14ac:dyDescent="0.35">
      <c r="B99" s="8" t="s">
        <v>13</v>
      </c>
      <c r="C99" s="8" t="s">
        <v>56</v>
      </c>
      <c r="D99" s="8" t="s">
        <v>68</v>
      </c>
      <c r="E99" s="9">
        <v>600</v>
      </c>
      <c r="F99" s="9">
        <v>9405.7900000000009</v>
      </c>
      <c r="G99" s="9">
        <v>1894.3400000000001</v>
      </c>
      <c r="H99" s="9">
        <v>7511.45</v>
      </c>
      <c r="I99" s="10">
        <v>0.18687121549598704</v>
      </c>
      <c r="J99" s="9">
        <v>1757.6714100000002</v>
      </c>
      <c r="K99" s="10">
        <v>0.23399894960360518</v>
      </c>
      <c r="L99" s="9">
        <v>1411.1605140478446</v>
      </c>
      <c r="M99" s="9">
        <v>1220.1134276371267</v>
      </c>
    </row>
    <row r="100" spans="2:13" x14ac:dyDescent="0.35">
      <c r="B100" s="5" t="s">
        <v>13</v>
      </c>
      <c r="C100" s="5" t="s">
        <v>56</v>
      </c>
      <c r="D100" s="5" t="s">
        <v>73</v>
      </c>
      <c r="E100" s="6">
        <v>240</v>
      </c>
      <c r="F100" s="6">
        <v>3846.04</v>
      </c>
      <c r="G100" s="6">
        <v>461.53</v>
      </c>
      <c r="H100" s="6">
        <v>3384.51</v>
      </c>
      <c r="I100" s="7">
        <v>0.28227466693014114</v>
      </c>
      <c r="J100" s="6">
        <v>1085.63966</v>
      </c>
      <c r="K100" s="7">
        <v>0.32076715979565729</v>
      </c>
      <c r="L100" s="6">
        <v>628.51038133957195</v>
      </c>
      <c r="M100" s="6">
        <v>546.94117793084388</v>
      </c>
    </row>
    <row r="101" spans="2:13" x14ac:dyDescent="0.35">
      <c r="B101" s="8" t="s">
        <v>13</v>
      </c>
      <c r="C101" s="8" t="s">
        <v>56</v>
      </c>
      <c r="D101" s="8" t="s">
        <v>111</v>
      </c>
      <c r="E101" s="9">
        <v>120</v>
      </c>
      <c r="F101" s="9">
        <v>1942.13</v>
      </c>
      <c r="G101" s="9">
        <v>391.15</v>
      </c>
      <c r="H101" s="9">
        <v>1550.98</v>
      </c>
      <c r="I101" s="10">
        <v>0.20335512040903544</v>
      </c>
      <c r="J101" s="9">
        <v>394.94208000000003</v>
      </c>
      <c r="K101" s="10">
        <v>0.25464034352473919</v>
      </c>
      <c r="L101" s="9">
        <v>288.066714957003</v>
      </c>
      <c r="M101" s="9">
        <v>249.12940118221536</v>
      </c>
    </row>
    <row r="102" spans="2:13" x14ac:dyDescent="0.35">
      <c r="B102" s="5" t="s">
        <v>13</v>
      </c>
      <c r="C102" s="5" t="s">
        <v>65</v>
      </c>
      <c r="D102" s="5" t="s">
        <v>64</v>
      </c>
      <c r="E102" s="6">
        <v>9000</v>
      </c>
      <c r="F102" s="6">
        <v>91630.920000000013</v>
      </c>
      <c r="G102" s="6">
        <v>18454.579999999998</v>
      </c>
      <c r="H102" s="6">
        <v>73176.340000000011</v>
      </c>
      <c r="I102" s="7">
        <v>0.12947081192680379</v>
      </c>
      <c r="J102" s="6">
        <v>11863.529610000005</v>
      </c>
      <c r="K102" s="7">
        <v>0.16212247852242956</v>
      </c>
      <c r="L102" s="6">
        <v>13670.880266424883</v>
      </c>
      <c r="M102" s="6">
        <v>11861.837305832732</v>
      </c>
    </row>
    <row r="103" spans="2:13" x14ac:dyDescent="0.35">
      <c r="B103" s="8" t="s">
        <v>13</v>
      </c>
      <c r="C103" s="8" t="s">
        <v>31</v>
      </c>
      <c r="D103" s="8" t="s">
        <v>30</v>
      </c>
      <c r="E103" s="9">
        <v>3000</v>
      </c>
      <c r="F103" s="9">
        <v>41527.72</v>
      </c>
      <c r="G103" s="9">
        <v>8363.6899999999987</v>
      </c>
      <c r="H103" s="9">
        <v>33164.03</v>
      </c>
      <c r="I103" s="10">
        <v>0.29223901914191297</v>
      </c>
      <c r="J103" s="9">
        <v>12136.020160000002</v>
      </c>
      <c r="K103" s="10">
        <v>0.36593924682856704</v>
      </c>
      <c r="L103" s="9">
        <v>6214.9098839126436</v>
      </c>
      <c r="M103" s="9">
        <v>5363.8808417866358</v>
      </c>
    </row>
    <row r="104" spans="2:13" x14ac:dyDescent="0.35">
      <c r="B104" s="5" t="s">
        <v>13</v>
      </c>
      <c r="C104" s="5" t="s">
        <v>31</v>
      </c>
      <c r="D104" s="5" t="s">
        <v>71</v>
      </c>
      <c r="E104" s="6">
        <v>960</v>
      </c>
      <c r="F104" s="6">
        <v>16311.56</v>
      </c>
      <c r="G104" s="6">
        <v>3285.1399999999994</v>
      </c>
      <c r="H104" s="6">
        <v>13026.42</v>
      </c>
      <c r="I104" s="7">
        <v>0.38607324192168013</v>
      </c>
      <c r="J104" s="6">
        <v>6297.4568500000005</v>
      </c>
      <c r="K104" s="7">
        <v>0.4834372644210766</v>
      </c>
      <c r="L104" s="6">
        <v>2446.1096851461766</v>
      </c>
      <c r="M104" s="6">
        <v>2112.5647601629425</v>
      </c>
    </row>
    <row r="105" spans="2:13" x14ac:dyDescent="0.35">
      <c r="B105" s="8" t="s">
        <v>13</v>
      </c>
      <c r="C105" s="8" t="s">
        <v>31</v>
      </c>
      <c r="D105" s="8" t="s">
        <v>61</v>
      </c>
      <c r="E105" s="9">
        <v>1000</v>
      </c>
      <c r="F105" s="9">
        <v>14300.75</v>
      </c>
      <c r="G105" s="9">
        <v>2880.19</v>
      </c>
      <c r="H105" s="9">
        <v>11420.56</v>
      </c>
      <c r="I105" s="10">
        <v>0.3084609821163225</v>
      </c>
      <c r="J105" s="9">
        <v>4411.2233899999992</v>
      </c>
      <c r="K105" s="10">
        <v>0.38625280984470106</v>
      </c>
      <c r="L105" s="9">
        <v>2140.8465489446257</v>
      </c>
      <c r="M105" s="9">
        <v>1853.8666320368807</v>
      </c>
    </row>
    <row r="106" spans="2:13" x14ac:dyDescent="0.35">
      <c r="B106" s="5" t="s">
        <v>13</v>
      </c>
      <c r="C106" s="5" t="s">
        <v>31</v>
      </c>
      <c r="D106" s="5" t="s">
        <v>35</v>
      </c>
      <c r="E106" s="6">
        <v>1000</v>
      </c>
      <c r="F106" s="6">
        <v>13445.32</v>
      </c>
      <c r="G106" s="6">
        <v>1613.44</v>
      </c>
      <c r="H106" s="6">
        <v>11831.88</v>
      </c>
      <c r="I106" s="7">
        <v>0.35867821591453375</v>
      </c>
      <c r="J106" s="6">
        <v>4822.5433899999989</v>
      </c>
      <c r="K106" s="7">
        <v>0.40758893683843983</v>
      </c>
      <c r="L106" s="6">
        <v>2224.8321769052855</v>
      </c>
      <c r="M106" s="6">
        <v>1926.9221373548523</v>
      </c>
    </row>
    <row r="107" spans="2:13" x14ac:dyDescent="0.35">
      <c r="B107" s="8" t="s">
        <v>13</v>
      </c>
      <c r="C107" s="8" t="s">
        <v>31</v>
      </c>
      <c r="D107" s="8" t="s">
        <v>86</v>
      </c>
      <c r="E107" s="9">
        <v>120</v>
      </c>
      <c r="F107" s="9">
        <v>1637.76</v>
      </c>
      <c r="G107" s="9">
        <v>329.84</v>
      </c>
      <c r="H107" s="9">
        <v>1307.92</v>
      </c>
      <c r="I107" s="10">
        <v>0.28502320852872215</v>
      </c>
      <c r="J107" s="9">
        <v>466.79961000000003</v>
      </c>
      <c r="K107" s="10">
        <v>0.35690226466450548</v>
      </c>
      <c r="L107" s="9">
        <v>248.04566746951394</v>
      </c>
      <c r="M107" s="9">
        <v>213.90465287431516</v>
      </c>
    </row>
    <row r="108" spans="2:13" x14ac:dyDescent="0.35">
      <c r="B108" s="5" t="s">
        <v>13</v>
      </c>
      <c r="C108" s="5" t="s">
        <v>31</v>
      </c>
      <c r="D108" s="5" t="s">
        <v>93</v>
      </c>
      <c r="E108" s="6">
        <v>120</v>
      </c>
      <c r="F108" s="6">
        <v>1588.02</v>
      </c>
      <c r="G108" s="6">
        <v>319.83</v>
      </c>
      <c r="H108" s="6">
        <v>1268.19</v>
      </c>
      <c r="I108" s="7">
        <v>0.26893213561542045</v>
      </c>
      <c r="J108" s="6">
        <v>427.06961000000001</v>
      </c>
      <c r="K108" s="7">
        <v>0.33675522595194723</v>
      </c>
      <c r="L108" s="6">
        <v>237.72916432347319</v>
      </c>
      <c r="M108" s="6">
        <v>205.86163236153496</v>
      </c>
    </row>
    <row r="109" spans="2:13" x14ac:dyDescent="0.35">
      <c r="B109" s="8" t="s">
        <v>13</v>
      </c>
      <c r="C109" s="8" t="s">
        <v>31</v>
      </c>
      <c r="D109" s="8" t="s">
        <v>113</v>
      </c>
      <c r="E109" s="9">
        <v>120</v>
      </c>
      <c r="F109" s="9">
        <v>1584</v>
      </c>
      <c r="G109" s="9">
        <v>319.02</v>
      </c>
      <c r="H109" s="9">
        <v>1264.98</v>
      </c>
      <c r="I109" s="10">
        <v>0.2558995643939394</v>
      </c>
      <c r="J109" s="9">
        <v>405.34491000000003</v>
      </c>
      <c r="K109" s="10">
        <v>0.3204358250723332</v>
      </c>
      <c r="L109" s="9">
        <v>234.92552835865246</v>
      </c>
      <c r="M109" s="9">
        <v>204.4246929541047</v>
      </c>
    </row>
    <row r="110" spans="2:13" x14ac:dyDescent="0.35">
      <c r="B110" s="5" t="s">
        <v>13</v>
      </c>
      <c r="C110" s="5" t="s">
        <v>19</v>
      </c>
      <c r="D110" s="5" t="s">
        <v>14</v>
      </c>
      <c r="E110" s="6">
        <v>4000</v>
      </c>
      <c r="F110" s="6">
        <v>30288.560000000001</v>
      </c>
      <c r="G110" s="6">
        <v>3634.63</v>
      </c>
      <c r="H110" s="6">
        <v>26653.93</v>
      </c>
      <c r="I110" s="7">
        <v>0.4057654533592881</v>
      </c>
      <c r="J110" s="6">
        <v>12290.05128</v>
      </c>
      <c r="K110" s="7">
        <v>0.46109715452843164</v>
      </c>
      <c r="L110" s="6">
        <v>5018.816374180914</v>
      </c>
      <c r="M110" s="6">
        <v>4327.2879292150337</v>
      </c>
    </row>
    <row r="111" spans="2:13" x14ac:dyDescent="0.35">
      <c r="B111" s="8" t="s">
        <v>13</v>
      </c>
      <c r="C111" s="8" t="s">
        <v>19</v>
      </c>
      <c r="D111" s="8" t="s">
        <v>21</v>
      </c>
      <c r="E111" s="9">
        <v>3000</v>
      </c>
      <c r="F111" s="9">
        <v>23034.720000000001</v>
      </c>
      <c r="G111" s="9">
        <v>2764.19</v>
      </c>
      <c r="H111" s="9">
        <v>20270.530000000002</v>
      </c>
      <c r="I111" s="10">
        <v>0.43282692214187984</v>
      </c>
      <c r="J111" s="9">
        <v>9970.0469600000033</v>
      </c>
      <c r="K111" s="10">
        <v>0.49184934779702366</v>
      </c>
      <c r="L111" s="9">
        <v>3789.5924471863905</v>
      </c>
      <c r="M111" s="9">
        <v>3268.2806101060914</v>
      </c>
    </row>
    <row r="112" spans="2:13" x14ac:dyDescent="0.35">
      <c r="B112" s="5" t="s">
        <v>13</v>
      </c>
      <c r="C112" s="5" t="s">
        <v>19</v>
      </c>
      <c r="D112" s="5" t="s">
        <v>44</v>
      </c>
      <c r="E112" s="6">
        <v>2000</v>
      </c>
      <c r="F112" s="6">
        <v>17666.8</v>
      </c>
      <c r="G112" s="6">
        <v>3558.12</v>
      </c>
      <c r="H112" s="6">
        <v>14108.68</v>
      </c>
      <c r="I112" s="7">
        <v>0.40997815224036044</v>
      </c>
      <c r="J112" s="6">
        <v>7243.0020199999999</v>
      </c>
      <c r="K112" s="7">
        <v>0.51337205323247814</v>
      </c>
      <c r="L112" s="6">
        <v>2641.189417737628</v>
      </c>
      <c r="M112" s="6">
        <v>2282.503890161016</v>
      </c>
    </row>
    <row r="113" spans="2:13" x14ac:dyDescent="0.35">
      <c r="B113" s="8" t="s">
        <v>13</v>
      </c>
      <c r="C113" s="8" t="s">
        <v>19</v>
      </c>
      <c r="D113" s="8" t="s">
        <v>85</v>
      </c>
      <c r="E113" s="9">
        <v>600</v>
      </c>
      <c r="F113" s="9">
        <v>3906.0000000000005</v>
      </c>
      <c r="G113" s="9">
        <v>786.67000000000007</v>
      </c>
      <c r="H113" s="9">
        <v>3119.33</v>
      </c>
      <c r="I113" s="10">
        <v>0.25674778545826932</v>
      </c>
      <c r="J113" s="9">
        <v>1002.85685</v>
      </c>
      <c r="K113" s="10">
        <v>0.32149751709501723</v>
      </c>
      <c r="L113" s="9">
        <v>583.14132726259572</v>
      </c>
      <c r="M113" s="9">
        <v>504.94017223210915</v>
      </c>
    </row>
    <row r="114" spans="2:13" x14ac:dyDescent="0.35">
      <c r="B114" s="5" t="s">
        <v>13</v>
      </c>
      <c r="C114" s="5" t="s">
        <v>19</v>
      </c>
      <c r="D114" s="5" t="s">
        <v>103</v>
      </c>
      <c r="E114" s="6">
        <v>360</v>
      </c>
      <c r="F114" s="6">
        <v>3238.8</v>
      </c>
      <c r="G114" s="6">
        <v>652.29999999999995</v>
      </c>
      <c r="H114" s="6">
        <v>2586.5</v>
      </c>
      <c r="I114" s="7">
        <v>0.41710321415339013</v>
      </c>
      <c r="J114" s="6">
        <v>1350.91389</v>
      </c>
      <c r="K114" s="7">
        <v>0.52229417745988793</v>
      </c>
      <c r="L114" s="6">
        <v>484.85359727064821</v>
      </c>
      <c r="M114" s="6">
        <v>419.85910005843778</v>
      </c>
    </row>
    <row r="115" spans="2:13" x14ac:dyDescent="0.35">
      <c r="B115" s="8" t="s">
        <v>13</v>
      </c>
      <c r="C115" s="8" t="s">
        <v>19</v>
      </c>
      <c r="D115" s="8" t="s">
        <v>107</v>
      </c>
      <c r="E115" s="9">
        <v>240</v>
      </c>
      <c r="F115" s="9">
        <v>2122.06</v>
      </c>
      <c r="G115" s="9">
        <v>427.38</v>
      </c>
      <c r="H115" s="9">
        <v>1694.6799999999998</v>
      </c>
      <c r="I115" s="10">
        <v>0.41042945534056524</v>
      </c>
      <c r="J115" s="9">
        <v>870.95592999999985</v>
      </c>
      <c r="K115" s="10">
        <v>0.5139353329242099</v>
      </c>
      <c r="L115" s="9">
        <v>317.67705170022117</v>
      </c>
      <c r="M115" s="9">
        <v>275.09252645932077</v>
      </c>
    </row>
    <row r="116" spans="2:13" x14ac:dyDescent="0.35">
      <c r="B116" s="5" t="s">
        <v>13</v>
      </c>
      <c r="C116" s="5" t="s">
        <v>19</v>
      </c>
      <c r="D116" s="5" t="s">
        <v>86</v>
      </c>
      <c r="E116" s="6">
        <v>240</v>
      </c>
      <c r="F116" s="6">
        <v>1561.92</v>
      </c>
      <c r="G116" s="6">
        <v>314.56</v>
      </c>
      <c r="H116" s="6">
        <v>1247.3600000000001</v>
      </c>
      <c r="I116" s="7">
        <v>0.25899696527350963</v>
      </c>
      <c r="J116" s="6">
        <v>404.53254000000015</v>
      </c>
      <c r="K116" s="7">
        <v>0.32431097678296572</v>
      </c>
      <c r="L116" s="6">
        <v>233.47704037196129</v>
      </c>
      <c r="M116" s="6">
        <v>202.37200992099568</v>
      </c>
    </row>
    <row r="117" spans="2:13" x14ac:dyDescent="0.35">
      <c r="B117" s="8" t="s">
        <v>13</v>
      </c>
      <c r="C117" s="8" t="s">
        <v>19</v>
      </c>
      <c r="D117" s="8" t="s">
        <v>108</v>
      </c>
      <c r="E117" s="9">
        <v>240</v>
      </c>
      <c r="F117" s="9">
        <v>1512</v>
      </c>
      <c r="G117" s="9">
        <v>181.44</v>
      </c>
      <c r="H117" s="9">
        <v>1330.56</v>
      </c>
      <c r="I117" s="10">
        <v>0.33500089947089945</v>
      </c>
      <c r="J117" s="9">
        <v>506.52135999999996</v>
      </c>
      <c r="K117" s="10">
        <v>0.38068284030784028</v>
      </c>
      <c r="L117" s="9">
        <v>247.12765364684904</v>
      </c>
      <c r="M117" s="9">
        <v>213.72397841171934</v>
      </c>
    </row>
    <row r="118" spans="2:13" x14ac:dyDescent="0.35">
      <c r="B118" s="5" t="s">
        <v>13</v>
      </c>
      <c r="C118" s="5" t="s">
        <v>19</v>
      </c>
      <c r="D118" s="5" t="s">
        <v>80</v>
      </c>
      <c r="E118" s="6">
        <v>120</v>
      </c>
      <c r="F118" s="6">
        <v>957.26</v>
      </c>
      <c r="G118" s="6">
        <v>192.79</v>
      </c>
      <c r="H118" s="6">
        <v>764.47</v>
      </c>
      <c r="I118" s="7">
        <v>0.34844623195370122</v>
      </c>
      <c r="J118" s="6">
        <v>333.55364000000003</v>
      </c>
      <c r="K118" s="7">
        <v>0.43632011720538416</v>
      </c>
      <c r="L118" s="6">
        <v>144.98094027954258</v>
      </c>
      <c r="M118" s="6">
        <v>125.02575844304522</v>
      </c>
    </row>
    <row r="119" spans="2:13" x14ac:dyDescent="0.35">
      <c r="B119" s="8" t="s">
        <v>13</v>
      </c>
      <c r="C119" s="8" t="s">
        <v>19</v>
      </c>
      <c r="D119" s="8" t="s">
        <v>73</v>
      </c>
      <c r="E119" s="9">
        <v>120</v>
      </c>
      <c r="F119" s="9">
        <v>917.89</v>
      </c>
      <c r="G119" s="9">
        <v>110.15</v>
      </c>
      <c r="H119" s="9">
        <v>807.74</v>
      </c>
      <c r="I119" s="10">
        <v>0.43111993811894672</v>
      </c>
      <c r="J119" s="9">
        <v>395.72068000000002</v>
      </c>
      <c r="K119" s="10">
        <v>0.48991096144799068</v>
      </c>
      <c r="L119" s="9">
        <v>151.43799917507218</v>
      </c>
      <c r="M119" s="9">
        <v>130.45950092869256</v>
      </c>
    </row>
    <row r="120" spans="2:13" x14ac:dyDescent="0.35">
      <c r="B120" s="5" t="s">
        <v>13</v>
      </c>
      <c r="C120" s="5" t="s">
        <v>26</v>
      </c>
      <c r="D120" s="5" t="s">
        <v>41</v>
      </c>
      <c r="E120" s="6">
        <v>2000</v>
      </c>
      <c r="F120" s="6">
        <v>46092.18</v>
      </c>
      <c r="G120" s="6">
        <v>9282.9699999999993</v>
      </c>
      <c r="H120" s="6">
        <v>36809.21</v>
      </c>
      <c r="I120" s="7">
        <v>0.39934723308812903</v>
      </c>
      <c r="J120" s="6">
        <v>18406.78455</v>
      </c>
      <c r="K120" s="7">
        <v>0.50005921208306292</v>
      </c>
      <c r="L120" s="6">
        <v>6842.1149485110964</v>
      </c>
      <c r="M120" s="6">
        <v>5960.0404792746112</v>
      </c>
    </row>
    <row r="121" spans="2:13" x14ac:dyDescent="0.35">
      <c r="B121" s="8" t="s">
        <v>13</v>
      </c>
      <c r="C121" s="8" t="s">
        <v>26</v>
      </c>
      <c r="D121" s="8" t="s">
        <v>24</v>
      </c>
      <c r="E121" s="9">
        <v>1500</v>
      </c>
      <c r="F121" s="9">
        <v>37078.07</v>
      </c>
      <c r="G121" s="9">
        <v>7467.57</v>
      </c>
      <c r="H121" s="9">
        <v>29610.5</v>
      </c>
      <c r="I121" s="10">
        <v>0.43535967460010733</v>
      </c>
      <c r="J121" s="9">
        <v>16142.296490000001</v>
      </c>
      <c r="K121" s="10">
        <v>0.54515447189341626</v>
      </c>
      <c r="L121" s="9">
        <v>5550.1778076353703</v>
      </c>
      <c r="M121" s="9">
        <v>4790.9413289222557</v>
      </c>
    </row>
    <row r="122" spans="2:13" x14ac:dyDescent="0.35">
      <c r="B122" s="5" t="s">
        <v>13</v>
      </c>
      <c r="C122" s="5" t="s">
        <v>58</v>
      </c>
      <c r="D122" s="5" t="s">
        <v>57</v>
      </c>
      <c r="E122" s="6">
        <v>3150</v>
      </c>
      <c r="F122" s="6">
        <v>77045.210000000006</v>
      </c>
      <c r="G122" s="6">
        <v>15517.01</v>
      </c>
      <c r="H122" s="6">
        <v>61528.2</v>
      </c>
      <c r="I122" s="7">
        <v>0.27891663842567238</v>
      </c>
      <c r="J122" s="6">
        <v>21489.190979999999</v>
      </c>
      <c r="K122" s="7">
        <v>0.34925759212848745</v>
      </c>
      <c r="L122" s="6">
        <v>11464.804838817598</v>
      </c>
      <c r="M122" s="6">
        <v>9933.239795683603</v>
      </c>
    </row>
    <row r="123" spans="2:13" x14ac:dyDescent="0.35">
      <c r="B123" s="8" t="s">
        <v>13</v>
      </c>
      <c r="C123" s="8" t="s">
        <v>27</v>
      </c>
      <c r="D123" s="8" t="s">
        <v>41</v>
      </c>
      <c r="E123" s="9">
        <v>2000</v>
      </c>
      <c r="F123" s="9">
        <v>26732.91</v>
      </c>
      <c r="G123" s="9">
        <v>5384</v>
      </c>
      <c r="H123" s="9">
        <v>21348.91</v>
      </c>
      <c r="I123" s="10">
        <v>0.46035772237291039</v>
      </c>
      <c r="J123" s="9">
        <v>12306.70156</v>
      </c>
      <c r="K123" s="10">
        <v>0.57645573286879748</v>
      </c>
      <c r="L123" s="9">
        <v>3966.7602511074565</v>
      </c>
      <c r="M123" s="9">
        <v>3442.9703697951827</v>
      </c>
    </row>
    <row r="124" spans="2:13" x14ac:dyDescent="0.35">
      <c r="B124" s="5" t="s">
        <v>13</v>
      </c>
      <c r="C124" s="5" t="s">
        <v>27</v>
      </c>
      <c r="D124" s="5" t="s">
        <v>35</v>
      </c>
      <c r="E124" s="6">
        <v>2000</v>
      </c>
      <c r="F124" s="6">
        <v>21986.74</v>
      </c>
      <c r="G124" s="6">
        <v>2638.41</v>
      </c>
      <c r="H124" s="6">
        <v>19348.330000000002</v>
      </c>
      <c r="I124" s="7">
        <v>0.46874259440007937</v>
      </c>
      <c r="J124" s="6">
        <v>10306.121550000002</v>
      </c>
      <c r="K124" s="7">
        <v>0.53266207212715522</v>
      </c>
      <c r="L124" s="6">
        <v>3625.9309233335212</v>
      </c>
      <c r="M124" s="6">
        <v>3130.3925058244886</v>
      </c>
    </row>
    <row r="125" spans="2:13" x14ac:dyDescent="0.35">
      <c r="B125" s="8" t="s">
        <v>13</v>
      </c>
      <c r="C125" s="8" t="s">
        <v>27</v>
      </c>
      <c r="D125" s="8" t="s">
        <v>24</v>
      </c>
      <c r="E125" s="9">
        <v>720</v>
      </c>
      <c r="F125" s="9">
        <v>9394.98</v>
      </c>
      <c r="G125" s="9">
        <v>1892.15</v>
      </c>
      <c r="H125" s="9">
        <v>7502.83</v>
      </c>
      <c r="I125" s="10">
        <v>0.45211750956361796</v>
      </c>
      <c r="J125" s="9">
        <v>4247.6349599999994</v>
      </c>
      <c r="K125" s="10">
        <v>0.56613770537250607</v>
      </c>
      <c r="L125" s="9">
        <v>1414.5262113157007</v>
      </c>
      <c r="M125" s="9">
        <v>1220.512181601654</v>
      </c>
    </row>
    <row r="126" spans="2:13" x14ac:dyDescent="0.35">
      <c r="B126" s="5" t="s">
        <v>13</v>
      </c>
      <c r="C126" s="5" t="s">
        <v>27</v>
      </c>
      <c r="D126" s="5" t="s">
        <v>74</v>
      </c>
      <c r="E126" s="6">
        <v>240</v>
      </c>
      <c r="F126" s="6">
        <v>3321.04</v>
      </c>
      <c r="G126" s="6">
        <v>668.85</v>
      </c>
      <c r="H126" s="6">
        <v>2652.19</v>
      </c>
      <c r="I126" s="7">
        <v>0.47187778226097848</v>
      </c>
      <c r="J126" s="6">
        <v>1567.12499</v>
      </c>
      <c r="K126" s="7">
        <v>0.59087960892696223</v>
      </c>
      <c r="L126" s="6">
        <v>495.69012241846553</v>
      </c>
      <c r="M126" s="6">
        <v>430.06161829090314</v>
      </c>
    </row>
    <row r="127" spans="2:13" x14ac:dyDescent="0.35">
      <c r="B127" s="8" t="s">
        <v>13</v>
      </c>
      <c r="C127" s="8" t="s">
        <v>27</v>
      </c>
      <c r="D127" s="8" t="s">
        <v>68</v>
      </c>
      <c r="E127" s="9">
        <v>120</v>
      </c>
      <c r="F127" s="9">
        <v>1669.56</v>
      </c>
      <c r="G127" s="9">
        <v>336.25</v>
      </c>
      <c r="H127" s="9">
        <v>1333.31</v>
      </c>
      <c r="I127" s="10">
        <v>0.47364424758619034</v>
      </c>
      <c r="J127" s="9">
        <v>790.77748999999994</v>
      </c>
      <c r="K127" s="10">
        <v>0.59309349663619115</v>
      </c>
      <c r="L127" s="9">
        <v>249.19353331464347</v>
      </c>
      <c r="M127" s="9">
        <v>216.20074590562669</v>
      </c>
    </row>
    <row r="128" spans="2:13" x14ac:dyDescent="0.35">
      <c r="B128" s="5" t="s">
        <v>13</v>
      </c>
      <c r="C128" s="5" t="s">
        <v>47</v>
      </c>
      <c r="D128" s="5" t="s">
        <v>61</v>
      </c>
      <c r="E128" s="6">
        <v>1100</v>
      </c>
      <c r="F128" s="6">
        <v>22861.74</v>
      </c>
      <c r="G128" s="6">
        <v>4604.38</v>
      </c>
      <c r="H128" s="6">
        <v>18257.36</v>
      </c>
      <c r="I128" s="7">
        <v>0.36572855521933151</v>
      </c>
      <c r="J128" s="6">
        <v>8361.1911400000008</v>
      </c>
      <c r="K128" s="7">
        <v>0.45796276898741112</v>
      </c>
      <c r="L128" s="6">
        <v>3412.2717503037097</v>
      </c>
      <c r="M128" s="6">
        <v>2960.4929463272251</v>
      </c>
    </row>
    <row r="129" spans="2:13" x14ac:dyDescent="0.35">
      <c r="B129" s="8" t="s">
        <v>13</v>
      </c>
      <c r="C129" s="8" t="s">
        <v>47</v>
      </c>
      <c r="D129" s="8" t="s">
        <v>44</v>
      </c>
      <c r="E129" s="9">
        <v>1100</v>
      </c>
      <c r="F129" s="9">
        <v>20545.91</v>
      </c>
      <c r="G129" s="9">
        <v>4137.97</v>
      </c>
      <c r="H129" s="9">
        <v>16407.939999999999</v>
      </c>
      <c r="I129" s="10">
        <v>0.31693758709154274</v>
      </c>
      <c r="J129" s="9">
        <v>6511.7711399999989</v>
      </c>
      <c r="K129" s="10">
        <v>0.39686707411168004</v>
      </c>
      <c r="L129" s="9">
        <v>3074.8936489196226</v>
      </c>
      <c r="M129" s="9">
        <v>2654.6628268185345</v>
      </c>
    </row>
    <row r="130" spans="2:13" x14ac:dyDescent="0.35">
      <c r="B130" s="5" t="s">
        <v>13</v>
      </c>
      <c r="C130" s="5" t="s">
        <v>47</v>
      </c>
      <c r="D130" s="5" t="s">
        <v>66</v>
      </c>
      <c r="E130" s="6">
        <v>290</v>
      </c>
      <c r="F130" s="6">
        <v>5219.57</v>
      </c>
      <c r="G130" s="6">
        <v>1051.23</v>
      </c>
      <c r="H130" s="6">
        <v>4168.34</v>
      </c>
      <c r="I130" s="7">
        <v>0.29875066911642151</v>
      </c>
      <c r="J130" s="6">
        <v>1559.3500300000001</v>
      </c>
      <c r="K130" s="7">
        <v>0.37409377114150955</v>
      </c>
      <c r="L130" s="6">
        <v>783.80248585020968</v>
      </c>
      <c r="M130" s="6">
        <v>678.84956761070305</v>
      </c>
    </row>
    <row r="131" spans="2:13" x14ac:dyDescent="0.35">
      <c r="B131" s="8" t="s">
        <v>13</v>
      </c>
      <c r="C131" s="8" t="s">
        <v>47</v>
      </c>
      <c r="D131" s="8" t="s">
        <v>57</v>
      </c>
      <c r="E131" s="9">
        <v>290</v>
      </c>
      <c r="F131" s="9">
        <v>4903.83</v>
      </c>
      <c r="G131" s="9">
        <v>987.64</v>
      </c>
      <c r="H131" s="9">
        <v>3916.1900000000005</v>
      </c>
      <c r="I131" s="10">
        <v>0.26656715669181041</v>
      </c>
      <c r="J131" s="9">
        <v>1307.2000200000007</v>
      </c>
      <c r="K131" s="10">
        <v>0.33379382001384011</v>
      </c>
      <c r="L131" s="9">
        <v>735.29998547876562</v>
      </c>
      <c r="M131" s="9">
        <v>637.27733797221174</v>
      </c>
    </row>
    <row r="132" spans="2:13" x14ac:dyDescent="0.35">
      <c r="B132" s="5" t="s">
        <v>13</v>
      </c>
      <c r="C132" s="5" t="s">
        <v>47</v>
      </c>
      <c r="D132" s="5" t="s">
        <v>103</v>
      </c>
      <c r="E132" s="6">
        <v>145</v>
      </c>
      <c r="F132" s="6">
        <v>3342.53</v>
      </c>
      <c r="G132" s="6">
        <v>673.18</v>
      </c>
      <c r="H132" s="6">
        <v>2669.3500000000004</v>
      </c>
      <c r="I132" s="7">
        <v>0.4083299207486546</v>
      </c>
      <c r="J132" s="6">
        <v>1364.8550100000004</v>
      </c>
      <c r="K132" s="7">
        <v>0.51130612695974686</v>
      </c>
      <c r="L132" s="6">
        <v>500.3842837326136</v>
      </c>
      <c r="M132" s="6">
        <v>433.30790208428027</v>
      </c>
    </row>
    <row r="133" spans="2:13" x14ac:dyDescent="0.35">
      <c r="B133" s="8" t="s">
        <v>13</v>
      </c>
      <c r="C133" s="8" t="s">
        <v>47</v>
      </c>
      <c r="D133" s="8" t="s">
        <v>80</v>
      </c>
      <c r="E133" s="9">
        <v>145</v>
      </c>
      <c r="F133" s="9">
        <v>2855.06</v>
      </c>
      <c r="G133" s="9">
        <v>575.02</v>
      </c>
      <c r="H133" s="9">
        <v>2280.04</v>
      </c>
      <c r="I133" s="10">
        <v>0.34168984539729463</v>
      </c>
      <c r="J133" s="9">
        <v>975.54501000000005</v>
      </c>
      <c r="K133" s="10">
        <v>0.42786311205066579</v>
      </c>
      <c r="L133" s="9">
        <v>426.56638790668086</v>
      </c>
      <c r="M133" s="9">
        <v>369.60835170535597</v>
      </c>
    </row>
    <row r="134" spans="2:13" x14ac:dyDescent="0.35">
      <c r="B134" s="5" t="s">
        <v>13</v>
      </c>
      <c r="C134" s="5" t="s">
        <v>47</v>
      </c>
      <c r="D134" s="5" t="s">
        <v>83</v>
      </c>
      <c r="E134" s="6">
        <v>145</v>
      </c>
      <c r="F134" s="6">
        <v>2717.85</v>
      </c>
      <c r="G134" s="6">
        <v>547.37</v>
      </c>
      <c r="H134" s="6">
        <v>2170.48</v>
      </c>
      <c r="I134" s="7">
        <v>0.31862869915558256</v>
      </c>
      <c r="J134" s="6">
        <v>865.9850100000001</v>
      </c>
      <c r="K134" s="7">
        <v>0.39898317883601786</v>
      </c>
      <c r="L134" s="6">
        <v>403.44994237704003</v>
      </c>
      <c r="M134" s="6">
        <v>351.43782383419688</v>
      </c>
    </row>
    <row r="135" spans="2:13" x14ac:dyDescent="0.35">
      <c r="B135" s="8" t="s">
        <v>13</v>
      </c>
      <c r="C135" s="8" t="s">
        <v>33</v>
      </c>
      <c r="D135" s="8" t="s">
        <v>30</v>
      </c>
      <c r="E135" s="9">
        <v>1600</v>
      </c>
      <c r="F135" s="9">
        <v>20370.03</v>
      </c>
      <c r="G135" s="9">
        <v>4102.5200000000004</v>
      </c>
      <c r="H135" s="9">
        <v>16267.51</v>
      </c>
      <c r="I135" s="10">
        <v>0.31216600662836536</v>
      </c>
      <c r="J135" s="9">
        <v>6358.8309200000003</v>
      </c>
      <c r="K135" s="10">
        <v>0.39089147140527347</v>
      </c>
      <c r="L135" s="9">
        <v>3054.3836494341112</v>
      </c>
      <c r="M135" s="9">
        <v>2634.5861966855118</v>
      </c>
    </row>
    <row r="136" spans="2:13" x14ac:dyDescent="0.35">
      <c r="B136" s="5" t="s">
        <v>13</v>
      </c>
      <c r="C136" s="5" t="s">
        <v>33</v>
      </c>
      <c r="D136" s="5" t="s">
        <v>94</v>
      </c>
      <c r="E136" s="6">
        <v>1200</v>
      </c>
      <c r="F136" s="6">
        <v>14747.69</v>
      </c>
      <c r="G136" s="6">
        <v>1769.7199999999998</v>
      </c>
      <c r="H136" s="6">
        <v>12977.970000000001</v>
      </c>
      <c r="I136" s="7">
        <v>0.39513717402522019</v>
      </c>
      <c r="J136" s="6">
        <v>5827.3605499999994</v>
      </c>
      <c r="K136" s="7">
        <v>0.44901941906168674</v>
      </c>
      <c r="L136" s="6">
        <v>2422.0220863511195</v>
      </c>
      <c r="M136" s="6">
        <v>2090.0456271686835</v>
      </c>
    </row>
    <row r="137" spans="2:13" x14ac:dyDescent="0.35">
      <c r="B137" s="8" t="s">
        <v>13</v>
      </c>
      <c r="C137" s="8" t="s">
        <v>33</v>
      </c>
      <c r="D137" s="8" t="s">
        <v>44</v>
      </c>
      <c r="E137" s="9">
        <v>800</v>
      </c>
      <c r="F137" s="9">
        <v>12719.06</v>
      </c>
      <c r="G137" s="9">
        <v>2561.63</v>
      </c>
      <c r="H137" s="9">
        <v>10157.43</v>
      </c>
      <c r="I137" s="10">
        <v>0.40907822276174499</v>
      </c>
      <c r="J137" s="9">
        <v>5203.0904600000003</v>
      </c>
      <c r="K137" s="10">
        <v>0.51224477648381528</v>
      </c>
      <c r="L137" s="9">
        <v>1918.2334944855718</v>
      </c>
      <c r="M137" s="9">
        <v>1651.6683469381119</v>
      </c>
    </row>
    <row r="138" spans="2:13" x14ac:dyDescent="0.35">
      <c r="B138" s="5" t="s">
        <v>13</v>
      </c>
      <c r="C138" s="5" t="s">
        <v>33</v>
      </c>
      <c r="D138" s="5" t="s">
        <v>86</v>
      </c>
      <c r="E138" s="6">
        <v>350</v>
      </c>
      <c r="F138" s="6">
        <v>4445.3500000000004</v>
      </c>
      <c r="G138" s="6">
        <v>895.3</v>
      </c>
      <c r="H138" s="6">
        <v>3550.05</v>
      </c>
      <c r="I138" s="7">
        <v>0.31100507271643407</v>
      </c>
      <c r="J138" s="6">
        <v>1382.5264000000002</v>
      </c>
      <c r="K138" s="7">
        <v>0.38943857128772835</v>
      </c>
      <c r="L138" s="6">
        <v>666.85363476494524</v>
      </c>
      <c r="M138" s="6">
        <v>577.24105870439257</v>
      </c>
    </row>
    <row r="139" spans="2:13" x14ac:dyDescent="0.35">
      <c r="B139" s="8" t="s">
        <v>13</v>
      </c>
      <c r="C139" s="8" t="s">
        <v>33</v>
      </c>
      <c r="D139" s="8" t="s">
        <v>66</v>
      </c>
      <c r="E139" s="9">
        <v>300</v>
      </c>
      <c r="F139" s="9">
        <v>4409.58</v>
      </c>
      <c r="G139" s="9">
        <v>888.1</v>
      </c>
      <c r="H139" s="9">
        <v>3521.48</v>
      </c>
      <c r="I139" s="10">
        <v>0.40115841418003528</v>
      </c>
      <c r="J139" s="9">
        <v>1768.94012</v>
      </c>
      <c r="K139" s="10">
        <v>0.50232860047480032</v>
      </c>
      <c r="L139" s="9">
        <v>655.84236599992539</v>
      </c>
      <c r="M139" s="9">
        <v>565.81776113887236</v>
      </c>
    </row>
    <row r="140" spans="2:13" x14ac:dyDescent="0.35">
      <c r="B140" s="5" t="s">
        <v>13</v>
      </c>
      <c r="C140" s="5" t="s">
        <v>36</v>
      </c>
      <c r="D140" s="5" t="s">
        <v>35</v>
      </c>
      <c r="E140" s="6">
        <v>6000</v>
      </c>
      <c r="F140" s="6">
        <v>30229.440000000002</v>
      </c>
      <c r="G140" s="6">
        <v>3627.5299999999997</v>
      </c>
      <c r="H140" s="6">
        <v>26601.910000000003</v>
      </c>
      <c r="I140" s="7">
        <v>0.65592659870642656</v>
      </c>
      <c r="J140" s="6">
        <v>19828.29376</v>
      </c>
      <c r="K140" s="7">
        <v>0.74537105643918045</v>
      </c>
      <c r="L140" s="6">
        <v>4961.3586547973764</v>
      </c>
      <c r="M140" s="6">
        <v>4295.1453581167734</v>
      </c>
    </row>
    <row r="141" spans="2:13" x14ac:dyDescent="0.35">
      <c r="B141" s="8" t="s">
        <v>13</v>
      </c>
      <c r="C141" s="8" t="s">
        <v>36</v>
      </c>
      <c r="D141" s="8" t="s">
        <v>67</v>
      </c>
      <c r="E141" s="9">
        <v>2000</v>
      </c>
      <c r="F141" s="9">
        <v>9485.06</v>
      </c>
      <c r="G141" s="9">
        <v>663.95</v>
      </c>
      <c r="H141" s="9">
        <v>8821.1099999999988</v>
      </c>
      <c r="I141" s="10">
        <v>0.69529258433789554</v>
      </c>
      <c r="J141" s="9">
        <v>6594.8918799999992</v>
      </c>
      <c r="K141" s="10">
        <v>0.74762607880414145</v>
      </c>
      <c r="L141" s="9">
        <v>1653.1005790746049</v>
      </c>
      <c r="M141" s="9">
        <v>1427.1793295366292</v>
      </c>
    </row>
    <row r="142" spans="2:13" x14ac:dyDescent="0.35">
      <c r="B142" s="5" t="s">
        <v>13</v>
      </c>
      <c r="C142" s="5" t="s">
        <v>45</v>
      </c>
      <c r="D142" s="5" t="s">
        <v>44</v>
      </c>
      <c r="E142" s="6">
        <v>2100</v>
      </c>
      <c r="F142" s="6">
        <v>38922</v>
      </c>
      <c r="G142" s="6">
        <v>7838.92</v>
      </c>
      <c r="H142" s="6">
        <v>31083.08</v>
      </c>
      <c r="I142" s="7">
        <v>0.49649396305431387</v>
      </c>
      <c r="J142" s="6">
        <v>19324.538030000003</v>
      </c>
      <c r="K142" s="7">
        <v>0.62170602237616102</v>
      </c>
      <c r="L142" s="6">
        <v>5852.9302746393078</v>
      </c>
      <c r="M142" s="6">
        <v>5054.3373246623514</v>
      </c>
    </row>
    <row r="143" spans="2:13" x14ac:dyDescent="0.35">
      <c r="B143" s="8" t="s">
        <v>13</v>
      </c>
      <c r="C143" s="8" t="s">
        <v>59</v>
      </c>
      <c r="D143" s="8" t="s">
        <v>57</v>
      </c>
      <c r="E143" s="9">
        <v>950</v>
      </c>
      <c r="F143" s="9">
        <v>30069.75</v>
      </c>
      <c r="G143" s="9">
        <v>6056.08</v>
      </c>
      <c r="H143" s="9">
        <v>24013.67</v>
      </c>
      <c r="I143" s="10">
        <v>0.18463306878174901</v>
      </c>
      <c r="J143" s="9">
        <v>5551.8702199999971</v>
      </c>
      <c r="K143" s="10">
        <v>0.23119624030812438</v>
      </c>
      <c r="L143" s="9">
        <v>4500.2286313974619</v>
      </c>
      <c r="M143" s="9">
        <v>3885.2041806885836</v>
      </c>
    </row>
    <row r="144" spans="2:13" x14ac:dyDescent="0.35">
      <c r="B144" s="5" t="s">
        <v>13</v>
      </c>
      <c r="C144" s="5" t="s">
        <v>59</v>
      </c>
      <c r="D144" s="5" t="s">
        <v>61</v>
      </c>
      <c r="E144" s="6">
        <v>240</v>
      </c>
      <c r="F144" s="6">
        <v>7963.1200000000008</v>
      </c>
      <c r="G144" s="6">
        <v>1603.77</v>
      </c>
      <c r="H144" s="6">
        <v>6359.35</v>
      </c>
      <c r="I144" s="7">
        <v>0.21277940053647315</v>
      </c>
      <c r="J144" s="6">
        <v>1694.3879000000002</v>
      </c>
      <c r="K144" s="7">
        <v>0.26644042237021082</v>
      </c>
      <c r="L144" s="6">
        <v>1190.3157739313615</v>
      </c>
      <c r="M144" s="6">
        <v>1031.7401099983535</v>
      </c>
    </row>
    <row r="145" spans="2:13" x14ac:dyDescent="0.35">
      <c r="B145" s="8" t="s">
        <v>13</v>
      </c>
      <c r="C145" s="8" t="s">
        <v>62</v>
      </c>
      <c r="D145" s="8" t="s">
        <v>61</v>
      </c>
      <c r="E145" s="9">
        <v>1040</v>
      </c>
      <c r="F145" s="9">
        <v>33630.239999999998</v>
      </c>
      <c r="G145" s="9">
        <v>6773.17</v>
      </c>
      <c r="H145" s="9">
        <v>26857.07</v>
      </c>
      <c r="I145" s="10">
        <v>0.22460853238038145</v>
      </c>
      <c r="J145" s="9">
        <v>7553.6388499999994</v>
      </c>
      <c r="K145" s="10">
        <v>0.28125327334664574</v>
      </c>
      <c r="L145" s="9">
        <v>5034.5049300791061</v>
      </c>
      <c r="M145" s="9">
        <v>4359.6308681254459</v>
      </c>
    </row>
    <row r="146" spans="2:13" x14ac:dyDescent="0.35">
      <c r="B146" s="5" t="s">
        <v>13</v>
      </c>
      <c r="C146" s="5" t="s">
        <v>43</v>
      </c>
      <c r="D146" s="5" t="s">
        <v>44</v>
      </c>
      <c r="E146" s="6">
        <v>720</v>
      </c>
      <c r="F146" s="6">
        <v>14038.01</v>
      </c>
      <c r="G146" s="6">
        <v>2827.27</v>
      </c>
      <c r="H146" s="6">
        <v>11210.740000000002</v>
      </c>
      <c r="I146" s="7">
        <v>0.33042599485254681</v>
      </c>
      <c r="J146" s="6">
        <v>4638.5234200000004</v>
      </c>
      <c r="K146" s="7">
        <v>0.41375711326816961</v>
      </c>
      <c r="L146" s="6">
        <v>2109.4824107508962</v>
      </c>
      <c r="M146" s="6">
        <v>1818.6229162037616</v>
      </c>
    </row>
    <row r="147" spans="2:13" x14ac:dyDescent="0.35">
      <c r="B147" s="8" t="s">
        <v>13</v>
      </c>
      <c r="C147" s="8" t="s">
        <v>43</v>
      </c>
      <c r="D147" s="8" t="s">
        <v>41</v>
      </c>
      <c r="E147" s="9">
        <v>600</v>
      </c>
      <c r="F147" s="9">
        <v>9807.59</v>
      </c>
      <c r="G147" s="9">
        <v>1263.21</v>
      </c>
      <c r="H147" s="9">
        <v>8544.380000000001</v>
      </c>
      <c r="I147" s="10">
        <v>0.32617478503893421</v>
      </c>
      <c r="J147" s="9">
        <v>3198.9885600000007</v>
      </c>
      <c r="K147" s="10">
        <v>0.3743968035129524</v>
      </c>
      <c r="L147" s="9">
        <v>1615.6528316157703</v>
      </c>
      <c r="M147" s="9">
        <v>1393.4083496412263</v>
      </c>
    </row>
    <row r="148" spans="2:13" x14ac:dyDescent="0.35">
      <c r="B148" s="5" t="s">
        <v>13</v>
      </c>
      <c r="C148" s="5" t="s">
        <v>43</v>
      </c>
      <c r="D148" s="5" t="s">
        <v>61</v>
      </c>
      <c r="E148" s="6">
        <v>360</v>
      </c>
      <c r="F148" s="6">
        <v>6934.8</v>
      </c>
      <c r="G148" s="6">
        <v>1396.68</v>
      </c>
      <c r="H148" s="6">
        <v>5538.12</v>
      </c>
      <c r="I148" s="7">
        <v>0.31839426227144252</v>
      </c>
      <c r="J148" s="6">
        <v>2208.0005299999998</v>
      </c>
      <c r="K148" s="7">
        <v>0.39869134832759129</v>
      </c>
      <c r="L148" s="6">
        <v>1038.1509391519514</v>
      </c>
      <c r="M148" s="6">
        <v>898.98707876111939</v>
      </c>
    </row>
    <row r="149" spans="2:13" x14ac:dyDescent="0.35">
      <c r="B149" s="8" t="s">
        <v>13</v>
      </c>
      <c r="C149" s="8" t="s">
        <v>43</v>
      </c>
      <c r="D149" s="8" t="s">
        <v>66</v>
      </c>
      <c r="E149" s="9">
        <v>120</v>
      </c>
      <c r="F149" s="9">
        <v>2170.16</v>
      </c>
      <c r="G149" s="9">
        <v>437.07</v>
      </c>
      <c r="H149" s="9">
        <v>1733.09</v>
      </c>
      <c r="I149" s="10">
        <v>0.31276417407011464</v>
      </c>
      <c r="J149" s="9">
        <v>678.74829999999997</v>
      </c>
      <c r="K149" s="10">
        <v>0.39164053799860366</v>
      </c>
      <c r="L149" s="9">
        <v>321.86049102997436</v>
      </c>
      <c r="M149" s="9">
        <v>280.07272139625076</v>
      </c>
    </row>
    <row r="150" spans="2:13" x14ac:dyDescent="0.35">
      <c r="B150" s="5" t="s">
        <v>13</v>
      </c>
      <c r="C150" s="5" t="s">
        <v>46</v>
      </c>
      <c r="D150" s="5" t="s">
        <v>44</v>
      </c>
      <c r="E150" s="6">
        <v>1000</v>
      </c>
      <c r="F150" s="6">
        <v>32900</v>
      </c>
      <c r="G150" s="6">
        <v>6626.1</v>
      </c>
      <c r="H150" s="6">
        <v>26273.9</v>
      </c>
      <c r="I150" s="7">
        <v>0.32158583252279643</v>
      </c>
      <c r="J150" s="6">
        <v>10580.173890000002</v>
      </c>
      <c r="K150" s="7">
        <v>0.4026876059511531</v>
      </c>
      <c r="L150" s="6">
        <v>4961.8333585133705</v>
      </c>
      <c r="M150" s="6">
        <v>4272.3177989528122</v>
      </c>
    </row>
    <row r="151" spans="2:13" x14ac:dyDescent="0.35">
      <c r="B151" s="8" t="s">
        <v>13</v>
      </c>
      <c r="C151" s="8" t="s">
        <v>40</v>
      </c>
      <c r="D151" s="8" t="s">
        <v>37</v>
      </c>
      <c r="E151" s="9">
        <v>2000</v>
      </c>
      <c r="F151" s="9">
        <v>22880</v>
      </c>
      <c r="G151" s="9">
        <v>4608.0600000000004</v>
      </c>
      <c r="H151" s="9">
        <v>18271.939999999999</v>
      </c>
      <c r="I151" s="10">
        <v>0.34591759309440551</v>
      </c>
      <c r="J151" s="9">
        <v>7914.5945299999985</v>
      </c>
      <c r="K151" s="10">
        <v>0.43315567640874475</v>
      </c>
      <c r="L151" s="9">
        <v>3424.2124397968551</v>
      </c>
      <c r="M151" s="9">
        <v>2956.2419104323062</v>
      </c>
    </row>
    <row r="152" spans="2:13" x14ac:dyDescent="0.35">
      <c r="B152" s="5" t="s">
        <v>13</v>
      </c>
      <c r="C152" s="5" t="s">
        <v>40</v>
      </c>
      <c r="D152" s="5" t="s">
        <v>80</v>
      </c>
      <c r="E152" s="6">
        <v>240</v>
      </c>
      <c r="F152" s="6">
        <v>2851.81</v>
      </c>
      <c r="G152" s="6">
        <v>574.36</v>
      </c>
      <c r="H152" s="6">
        <v>2277.4499999999998</v>
      </c>
      <c r="I152" s="7">
        <v>0.34826776678670729</v>
      </c>
      <c r="J152" s="6">
        <v>993.19349999999974</v>
      </c>
      <c r="K152" s="7">
        <v>0.43609892643087655</v>
      </c>
      <c r="L152" s="6">
        <v>427.36388764391029</v>
      </c>
      <c r="M152" s="6">
        <v>368.63941805015043</v>
      </c>
    </row>
    <row r="153" spans="2:13" x14ac:dyDescent="0.35">
      <c r="B153" s="8" t="s">
        <v>13</v>
      </c>
      <c r="C153" s="8" t="s">
        <v>40</v>
      </c>
      <c r="D153" s="8" t="s">
        <v>86</v>
      </c>
      <c r="E153" s="9">
        <v>120</v>
      </c>
      <c r="F153" s="9">
        <v>1351.32</v>
      </c>
      <c r="G153" s="9">
        <v>272.16000000000003</v>
      </c>
      <c r="H153" s="9">
        <v>1079.1599999999999</v>
      </c>
      <c r="I153" s="10">
        <v>0.33872011810673996</v>
      </c>
      <c r="J153" s="9">
        <v>457.71926999999982</v>
      </c>
      <c r="K153" s="10">
        <v>0.42414402868898021</v>
      </c>
      <c r="L153" s="9">
        <v>204.66157143128066</v>
      </c>
      <c r="M153" s="9">
        <v>176.49194537574613</v>
      </c>
    </row>
    <row r="154" spans="2:13" x14ac:dyDescent="0.35">
      <c r="B154" s="5" t="s">
        <v>13</v>
      </c>
      <c r="C154" s="5" t="s">
        <v>40</v>
      </c>
      <c r="D154" s="5" t="s">
        <v>95</v>
      </c>
      <c r="E154" s="6">
        <v>120</v>
      </c>
      <c r="F154" s="6">
        <v>1196.4000000000001</v>
      </c>
      <c r="G154" s="6">
        <v>240.96</v>
      </c>
      <c r="H154" s="6">
        <v>955.44</v>
      </c>
      <c r="I154" s="7">
        <v>0.27706685055165498</v>
      </c>
      <c r="J154" s="6">
        <v>331.48278000000005</v>
      </c>
      <c r="K154" s="7">
        <v>0.34694253956292392</v>
      </c>
      <c r="L154" s="6">
        <v>179.10246316499831</v>
      </c>
      <c r="M154" s="6">
        <v>155.09382507629374</v>
      </c>
    </row>
    <row r="155" spans="2:13" x14ac:dyDescent="0.35">
      <c r="B155" s="8" t="s">
        <v>13</v>
      </c>
      <c r="C155" s="8" t="s">
        <v>52</v>
      </c>
      <c r="D155" s="8" t="s">
        <v>50</v>
      </c>
      <c r="E155" s="9">
        <v>2000</v>
      </c>
      <c r="F155" s="9">
        <v>25618</v>
      </c>
      <c r="G155" s="9">
        <v>5159.5</v>
      </c>
      <c r="H155" s="9">
        <v>20458.5</v>
      </c>
      <c r="I155" s="10">
        <v>0.16290149660395034</v>
      </c>
      <c r="J155" s="9">
        <v>4173.21054</v>
      </c>
      <c r="K155" s="10">
        <v>0.20398418945670505</v>
      </c>
      <c r="L155" s="9">
        <v>3831.2910991561712</v>
      </c>
      <c r="M155" s="9">
        <v>3318.7083503361746</v>
      </c>
    </row>
    <row r="156" spans="2:13" x14ac:dyDescent="0.35">
      <c r="B156" s="5" t="s">
        <v>13</v>
      </c>
      <c r="C156" s="5" t="s">
        <v>52</v>
      </c>
      <c r="D156" s="5" t="s">
        <v>86</v>
      </c>
      <c r="E156" s="6">
        <v>120</v>
      </c>
      <c r="F156" s="6">
        <v>1653.1200000000001</v>
      </c>
      <c r="G156" s="6">
        <v>332.94</v>
      </c>
      <c r="H156" s="6">
        <v>1320.18</v>
      </c>
      <c r="I156" s="7">
        <v>0.20752433580139373</v>
      </c>
      <c r="J156" s="6">
        <v>343.06263000000001</v>
      </c>
      <c r="K156" s="7">
        <v>0.25986049629595964</v>
      </c>
      <c r="L156" s="6">
        <v>250.37076371636104</v>
      </c>
      <c r="M156" s="6">
        <v>215.90972279008912</v>
      </c>
    </row>
    <row r="157" spans="2:13" x14ac:dyDescent="0.35">
      <c r="B157" s="8" t="s">
        <v>13</v>
      </c>
      <c r="C157" s="8" t="s">
        <v>82</v>
      </c>
      <c r="D157" s="8" t="s">
        <v>81</v>
      </c>
      <c r="E157" s="9">
        <v>1540</v>
      </c>
      <c r="F157" s="9">
        <v>25256.29</v>
      </c>
      <c r="G157" s="9">
        <v>3253.01</v>
      </c>
      <c r="H157" s="9">
        <v>22003.279999999999</v>
      </c>
      <c r="I157" s="10">
        <v>0.25135876369807275</v>
      </c>
      <c r="J157" s="9">
        <v>6348.3898299999983</v>
      </c>
      <c r="K157" s="10">
        <v>0.28852015835820832</v>
      </c>
      <c r="L157" s="9">
        <v>4086.7145855389012</v>
      </c>
      <c r="M157" s="9">
        <v>3534.3227961963503</v>
      </c>
    </row>
    <row r="158" spans="2:13" x14ac:dyDescent="0.35">
      <c r="B158" s="5" t="s">
        <v>13</v>
      </c>
      <c r="C158" s="5" t="s">
        <v>63</v>
      </c>
      <c r="D158" s="5" t="s">
        <v>61</v>
      </c>
      <c r="E158" s="6">
        <v>390</v>
      </c>
      <c r="F158" s="6">
        <v>17938.46</v>
      </c>
      <c r="G158" s="6">
        <v>3612.83</v>
      </c>
      <c r="H158" s="6">
        <v>14325.63</v>
      </c>
      <c r="I158" s="7">
        <v>0.16017399598404761</v>
      </c>
      <c r="J158" s="6">
        <v>2873.2748199999987</v>
      </c>
      <c r="K158" s="7">
        <v>0.20056882803758011</v>
      </c>
      <c r="L158" s="6">
        <v>2685.8206156961264</v>
      </c>
      <c r="M158" s="6">
        <v>2313.7575708632799</v>
      </c>
    </row>
    <row r="159" spans="2:13" x14ac:dyDescent="0.35">
      <c r="B159" s="8" t="s">
        <v>13</v>
      </c>
      <c r="C159" s="8" t="s">
        <v>63</v>
      </c>
      <c r="D159" s="8" t="s">
        <v>88</v>
      </c>
      <c r="E159" s="9">
        <v>130</v>
      </c>
      <c r="F159" s="9">
        <v>6646.87</v>
      </c>
      <c r="G159" s="9">
        <v>856.12</v>
      </c>
      <c r="H159" s="9">
        <v>5790.75</v>
      </c>
      <c r="I159" s="10">
        <v>0.29687631471655079</v>
      </c>
      <c r="J159" s="9">
        <v>1973.2982699999998</v>
      </c>
      <c r="K159" s="10">
        <v>0.34076730475327027</v>
      </c>
      <c r="L159" s="9">
        <v>1093.5847560054387</v>
      </c>
      <c r="M159" s="9">
        <v>941.61598751178906</v>
      </c>
    </row>
    <row r="160" spans="2:13" x14ac:dyDescent="0.35">
      <c r="B160" s="5" t="s">
        <v>13</v>
      </c>
      <c r="C160" s="5" t="s">
        <v>78</v>
      </c>
      <c r="D160" s="5" t="s">
        <v>93</v>
      </c>
      <c r="E160" s="6">
        <v>1000</v>
      </c>
      <c r="F160" s="6">
        <v>8292.2800000000007</v>
      </c>
      <c r="G160" s="6">
        <v>1670.06</v>
      </c>
      <c r="H160" s="6">
        <v>6622.2200000000012</v>
      </c>
      <c r="I160" s="7">
        <v>0.36704548447471635</v>
      </c>
      <c r="J160" s="6">
        <v>3043.6439300000011</v>
      </c>
      <c r="K160" s="7">
        <v>0.45961081480228694</v>
      </c>
      <c r="L160" s="6">
        <v>1230.9416706940781</v>
      </c>
      <c r="M160" s="6">
        <v>1072.2506476683939</v>
      </c>
    </row>
    <row r="161" spans="2:13" x14ac:dyDescent="0.35">
      <c r="B161" s="8" t="s">
        <v>13</v>
      </c>
      <c r="C161" s="8" t="s">
        <v>78</v>
      </c>
      <c r="D161" s="8" t="s">
        <v>77</v>
      </c>
      <c r="E161" s="9">
        <v>1000</v>
      </c>
      <c r="F161" s="9">
        <v>7681.82</v>
      </c>
      <c r="G161" s="9">
        <v>1547.12</v>
      </c>
      <c r="H161" s="9">
        <v>6134.7</v>
      </c>
      <c r="I161" s="10">
        <v>0.33274978325448917</v>
      </c>
      <c r="J161" s="9">
        <v>2556.1239399999999</v>
      </c>
      <c r="K161" s="10">
        <v>0.41666649387908128</v>
      </c>
      <c r="L161" s="9">
        <v>1149.9831290068607</v>
      </c>
      <c r="M161" s="9">
        <v>995.82819297448214</v>
      </c>
    </row>
    <row r="162" spans="2:13" x14ac:dyDescent="0.35">
      <c r="B162" s="5" t="s">
        <v>13</v>
      </c>
      <c r="C162" s="5" t="s">
        <v>78</v>
      </c>
      <c r="D162" s="5" t="s">
        <v>107</v>
      </c>
      <c r="E162" s="6">
        <v>240</v>
      </c>
      <c r="F162" s="6">
        <v>1720.24</v>
      </c>
      <c r="G162" s="6">
        <v>346.46</v>
      </c>
      <c r="H162" s="6">
        <v>1373.78</v>
      </c>
      <c r="I162" s="7">
        <v>0.29933133748779239</v>
      </c>
      <c r="J162" s="6">
        <v>514.92174</v>
      </c>
      <c r="K162" s="7">
        <v>0.37482110672742364</v>
      </c>
      <c r="L162" s="6">
        <v>257.56121339382804</v>
      </c>
      <c r="M162" s="6">
        <v>221.88161188726477</v>
      </c>
    </row>
    <row r="163" spans="2:13" x14ac:dyDescent="0.35">
      <c r="B163" s="8" t="s">
        <v>13</v>
      </c>
      <c r="C163" s="8" t="s">
        <v>72</v>
      </c>
      <c r="D163" s="8" t="s">
        <v>99</v>
      </c>
      <c r="E163" s="9">
        <v>1000</v>
      </c>
      <c r="F163" s="9">
        <v>8290.9500000000007</v>
      </c>
      <c r="G163" s="9">
        <v>1669.79</v>
      </c>
      <c r="H163" s="9">
        <v>6621.1600000000008</v>
      </c>
      <c r="I163" s="10">
        <v>0.32579252196672281</v>
      </c>
      <c r="J163" s="9">
        <v>2701.1295100000007</v>
      </c>
      <c r="K163" s="10">
        <v>0.40795412133221376</v>
      </c>
      <c r="L163" s="9">
        <v>1241.358881097904</v>
      </c>
      <c r="M163" s="9">
        <v>1069.3951384963257</v>
      </c>
    </row>
    <row r="164" spans="2:13" x14ac:dyDescent="0.35">
      <c r="B164" s="5" t="s">
        <v>13</v>
      </c>
      <c r="C164" s="5" t="s">
        <v>72</v>
      </c>
      <c r="D164" s="5" t="s">
        <v>79</v>
      </c>
      <c r="E164" s="6">
        <v>500</v>
      </c>
      <c r="F164" s="6">
        <v>4304.83</v>
      </c>
      <c r="G164" s="6">
        <v>867</v>
      </c>
      <c r="H164" s="6">
        <v>3437.83</v>
      </c>
      <c r="I164" s="7">
        <v>0.34329224615141596</v>
      </c>
      <c r="J164" s="6">
        <v>1477.81476</v>
      </c>
      <c r="K164" s="7">
        <v>0.4298684809894614</v>
      </c>
      <c r="L164" s="6">
        <v>649.23515636803131</v>
      </c>
      <c r="M164" s="6">
        <v>559.01492731470944</v>
      </c>
    </row>
    <row r="165" spans="2:13" x14ac:dyDescent="0.35">
      <c r="B165" s="8" t="s">
        <v>13</v>
      </c>
      <c r="C165" s="8" t="s">
        <v>72</v>
      </c>
      <c r="D165" s="8" t="s">
        <v>71</v>
      </c>
      <c r="E165" s="9">
        <v>200</v>
      </c>
      <c r="F165" s="9">
        <v>1868.5800000000002</v>
      </c>
      <c r="G165" s="9">
        <v>376.33000000000004</v>
      </c>
      <c r="H165" s="9">
        <v>1492.25</v>
      </c>
      <c r="I165" s="10">
        <v>0.3790278767834398</v>
      </c>
      <c r="J165" s="9">
        <v>708.24391000000003</v>
      </c>
      <c r="K165" s="10">
        <v>0.47461478304573634</v>
      </c>
      <c r="L165" s="9">
        <v>278.39737201868166</v>
      </c>
      <c r="M165" s="9">
        <v>241.36243545255314</v>
      </c>
    </row>
    <row r="166" spans="2:13" x14ac:dyDescent="0.35">
      <c r="B166" s="5" t="s">
        <v>13</v>
      </c>
      <c r="C166" s="5" t="s">
        <v>76</v>
      </c>
      <c r="D166" s="5" t="s">
        <v>88</v>
      </c>
      <c r="E166" s="6">
        <v>500</v>
      </c>
      <c r="F166" s="6">
        <v>5602.91</v>
      </c>
      <c r="G166" s="6">
        <v>1128.42</v>
      </c>
      <c r="H166" s="6">
        <v>4474.49</v>
      </c>
      <c r="I166" s="7">
        <v>0.38540695995473778</v>
      </c>
      <c r="J166" s="6">
        <v>2159.4005099999999</v>
      </c>
      <c r="K166" s="7">
        <v>0.48260260051983578</v>
      </c>
      <c r="L166" s="6">
        <v>838.76766767892616</v>
      </c>
      <c r="M166" s="6">
        <v>726.33108239724686</v>
      </c>
    </row>
    <row r="167" spans="2:13" x14ac:dyDescent="0.35">
      <c r="B167" s="8" t="s">
        <v>13</v>
      </c>
      <c r="C167" s="8" t="s">
        <v>76</v>
      </c>
      <c r="D167" s="8" t="s">
        <v>74</v>
      </c>
      <c r="E167" s="9">
        <v>500</v>
      </c>
      <c r="F167" s="9">
        <v>5307.93</v>
      </c>
      <c r="G167" s="9">
        <v>1069.01</v>
      </c>
      <c r="H167" s="9">
        <v>4238.92</v>
      </c>
      <c r="I167" s="10">
        <v>0.37034803774729508</v>
      </c>
      <c r="J167" s="9">
        <v>1965.7814600000002</v>
      </c>
      <c r="K167" s="10">
        <v>0.46374582676719545</v>
      </c>
      <c r="L167" s="9">
        <v>786.41237801936848</v>
      </c>
      <c r="M167" s="9">
        <v>683.66369369224071</v>
      </c>
    </row>
    <row r="168" spans="2:13" x14ac:dyDescent="0.35">
      <c r="B168" s="5" t="s">
        <v>13</v>
      </c>
      <c r="C168" s="5" t="s">
        <v>76</v>
      </c>
      <c r="D168" s="5" t="s">
        <v>77</v>
      </c>
      <c r="E168" s="6">
        <v>200</v>
      </c>
      <c r="F168" s="6">
        <v>2011.22</v>
      </c>
      <c r="G168" s="6">
        <v>405.06</v>
      </c>
      <c r="H168" s="6">
        <v>1606.16</v>
      </c>
      <c r="I168" s="7">
        <v>0.34650838297152975</v>
      </c>
      <c r="J168" s="6">
        <v>696.9045900000001</v>
      </c>
      <c r="K168" s="7">
        <v>0.43389487348707478</v>
      </c>
      <c r="L168" s="6">
        <v>301.12865124301624</v>
      </c>
      <c r="M168" s="6">
        <v>259.41371234757327</v>
      </c>
    </row>
    <row r="169" spans="2:13" x14ac:dyDescent="0.35">
      <c r="B169" s="8" t="s">
        <v>13</v>
      </c>
      <c r="C169" s="8" t="s">
        <v>76</v>
      </c>
      <c r="D169" s="8" t="s">
        <v>80</v>
      </c>
      <c r="E169" s="9">
        <v>150</v>
      </c>
      <c r="F169" s="9">
        <v>1389.15</v>
      </c>
      <c r="G169" s="9">
        <v>279.77999999999997</v>
      </c>
      <c r="H169" s="9">
        <v>1109.3700000000001</v>
      </c>
      <c r="I169" s="10">
        <v>0.29863092538602753</v>
      </c>
      <c r="J169" s="9">
        <v>414.84315000000015</v>
      </c>
      <c r="K169" s="10">
        <v>0.37394480651180412</v>
      </c>
      <c r="L169" s="9">
        <v>207.33950098121673</v>
      </c>
      <c r="M169" s="9">
        <v>179.88811415599156</v>
      </c>
    </row>
    <row r="170" spans="2:13" x14ac:dyDescent="0.35">
      <c r="B170" s="5" t="s">
        <v>13</v>
      </c>
      <c r="C170" s="5" t="s">
        <v>75</v>
      </c>
      <c r="D170" s="5" t="s">
        <v>74</v>
      </c>
      <c r="E170" s="6">
        <v>960</v>
      </c>
      <c r="F170" s="6">
        <v>12700.62</v>
      </c>
      <c r="G170" s="6">
        <v>2557.9</v>
      </c>
      <c r="H170" s="6">
        <v>10142.720000000001</v>
      </c>
      <c r="I170" s="7">
        <v>0.42251984312576868</v>
      </c>
      <c r="J170" s="6">
        <v>5366.2639700000009</v>
      </c>
      <c r="K170" s="7">
        <v>0.52907543242838218</v>
      </c>
      <c r="L170" s="6">
        <v>1881.6964120069758</v>
      </c>
      <c r="M170" s="6">
        <v>1635.843426930955</v>
      </c>
    </row>
    <row r="171" spans="2:13" x14ac:dyDescent="0.35">
      <c r="B171" s="8" t="s">
        <v>13</v>
      </c>
      <c r="C171" s="8" t="s">
        <v>28</v>
      </c>
      <c r="D171" s="8" t="s">
        <v>105</v>
      </c>
      <c r="E171" s="9">
        <v>120</v>
      </c>
      <c r="F171" s="9">
        <v>4377.8599999999997</v>
      </c>
      <c r="G171" s="9">
        <v>881.7</v>
      </c>
      <c r="H171" s="9">
        <v>3496.16</v>
      </c>
      <c r="I171" s="10">
        <v>0.36649165802469702</v>
      </c>
      <c r="J171" s="9">
        <v>1604.4491699999999</v>
      </c>
      <c r="K171" s="10">
        <v>0.45891754667978579</v>
      </c>
      <c r="L171" s="9">
        <v>661.90079515335094</v>
      </c>
      <c r="M171" s="9">
        <v>568.64773429621675</v>
      </c>
    </row>
    <row r="172" spans="2:13" x14ac:dyDescent="0.35">
      <c r="B172" s="5" t="s">
        <v>13</v>
      </c>
      <c r="C172" s="5" t="s">
        <v>28</v>
      </c>
      <c r="D172" s="5" t="s">
        <v>55</v>
      </c>
      <c r="E172" s="6">
        <v>120</v>
      </c>
      <c r="F172" s="6">
        <v>3857.53</v>
      </c>
      <c r="G172" s="6">
        <v>776.91</v>
      </c>
      <c r="H172" s="6">
        <v>3080.6200000000003</v>
      </c>
      <c r="I172" s="7">
        <v>0.3082047761132124</v>
      </c>
      <c r="J172" s="6">
        <v>1188.9091700000004</v>
      </c>
      <c r="K172" s="7">
        <v>0.38593178321247029</v>
      </c>
      <c r="L172" s="6">
        <v>572.62723521320493</v>
      </c>
      <c r="M172" s="6">
        <v>498.80505181347155</v>
      </c>
    </row>
    <row r="173" spans="2:13" x14ac:dyDescent="0.35">
      <c r="B173" s="8" t="s">
        <v>13</v>
      </c>
      <c r="C173" s="8" t="s">
        <v>28</v>
      </c>
      <c r="D173" s="8" t="s">
        <v>24</v>
      </c>
      <c r="E173" s="9">
        <v>120</v>
      </c>
      <c r="F173" s="9">
        <v>3813.84</v>
      </c>
      <c r="G173" s="9">
        <v>768.11</v>
      </c>
      <c r="H173" s="9">
        <v>3045.73</v>
      </c>
      <c r="I173" s="10">
        <v>0.30261639450003142</v>
      </c>
      <c r="J173" s="9">
        <v>1154.13051</v>
      </c>
      <c r="K173" s="10">
        <v>0.37893395343645037</v>
      </c>
      <c r="L173" s="9">
        <v>565.63718753482158</v>
      </c>
      <c r="M173" s="9">
        <v>492.19941822882993</v>
      </c>
    </row>
    <row r="174" spans="2:13" x14ac:dyDescent="0.35">
      <c r="B174" s="5" t="s">
        <v>13</v>
      </c>
      <c r="C174" s="5" t="s">
        <v>89</v>
      </c>
      <c r="D174" s="5" t="s">
        <v>88</v>
      </c>
      <c r="E174" s="6">
        <v>250</v>
      </c>
      <c r="F174" s="6">
        <v>7975.8200000000006</v>
      </c>
      <c r="G174" s="6">
        <v>1027.29</v>
      </c>
      <c r="H174" s="6">
        <v>6948.5300000000007</v>
      </c>
      <c r="I174" s="7">
        <v>0.29767308189001268</v>
      </c>
      <c r="J174" s="6">
        <v>2374.186920000001</v>
      </c>
      <c r="K174" s="7">
        <v>0.34168189818565953</v>
      </c>
      <c r="L174" s="6">
        <v>1312.2318326031123</v>
      </c>
      <c r="M174" s="6">
        <v>1129.87902045595</v>
      </c>
    </row>
    <row r="175" spans="2:13" x14ac:dyDescent="0.35">
      <c r="B175" s="8" t="s">
        <v>13</v>
      </c>
      <c r="C175" s="8" t="s">
        <v>49</v>
      </c>
      <c r="D175" s="8" t="s">
        <v>55</v>
      </c>
      <c r="E175" s="9">
        <v>100</v>
      </c>
      <c r="F175" s="9">
        <v>3956.55</v>
      </c>
      <c r="G175" s="9">
        <v>796.85</v>
      </c>
      <c r="H175" s="9">
        <v>3159.7000000000003</v>
      </c>
      <c r="I175" s="10">
        <v>0.22874973398541659</v>
      </c>
      <c r="J175" s="9">
        <v>905.0597600000001</v>
      </c>
      <c r="K175" s="10">
        <v>0.28643850998512516</v>
      </c>
      <c r="L175" s="9">
        <v>592.13657914956616</v>
      </c>
      <c r="M175" s="9">
        <v>511.21214082319443</v>
      </c>
    </row>
    <row r="176" spans="2:13" x14ac:dyDescent="0.35">
      <c r="B176" s="5" t="s">
        <v>13</v>
      </c>
      <c r="C176" s="5" t="s">
        <v>49</v>
      </c>
      <c r="D176" s="5" t="s">
        <v>44</v>
      </c>
      <c r="E176" s="6">
        <v>50</v>
      </c>
      <c r="F176" s="6">
        <v>2217</v>
      </c>
      <c r="G176" s="6">
        <v>446.5</v>
      </c>
      <c r="H176" s="6">
        <v>1770.5</v>
      </c>
      <c r="I176" s="7">
        <v>0.29011271087054574</v>
      </c>
      <c r="J176" s="6">
        <v>643.17987999999991</v>
      </c>
      <c r="K176" s="7">
        <v>0.36327584298220839</v>
      </c>
      <c r="L176" s="6">
        <v>335.7734832824442</v>
      </c>
      <c r="M176" s="6">
        <v>289.55760896230271</v>
      </c>
    </row>
    <row r="177" spans="2:13" x14ac:dyDescent="0.35">
      <c r="B177" s="8" t="s">
        <v>13</v>
      </c>
      <c r="C177" s="8" t="s">
        <v>53</v>
      </c>
      <c r="D177" s="8" t="s">
        <v>50</v>
      </c>
      <c r="E177" s="9">
        <v>200</v>
      </c>
      <c r="F177" s="9">
        <v>4570</v>
      </c>
      <c r="G177" s="9">
        <v>920.41</v>
      </c>
      <c r="H177" s="9">
        <v>3649.59</v>
      </c>
      <c r="I177" s="10">
        <v>0.30612494529540479</v>
      </c>
      <c r="J177" s="9">
        <v>1398.991</v>
      </c>
      <c r="K177" s="10">
        <v>0.38332826427078109</v>
      </c>
      <c r="L177" s="9">
        <v>690.09927200529455</v>
      </c>
      <c r="M177" s="9">
        <v>595.17123287671234</v>
      </c>
    </row>
    <row r="178" spans="2:13" x14ac:dyDescent="0.35">
      <c r="B178" s="5" t="s">
        <v>13</v>
      </c>
      <c r="C178" s="5" t="s">
        <v>53</v>
      </c>
      <c r="D178" s="5" t="s">
        <v>96</v>
      </c>
      <c r="E178" s="6">
        <v>50</v>
      </c>
      <c r="F178" s="6">
        <v>1150</v>
      </c>
      <c r="G178" s="6">
        <v>231.61</v>
      </c>
      <c r="H178" s="6">
        <v>918.39</v>
      </c>
      <c r="I178" s="7">
        <v>0.30715516521739128</v>
      </c>
      <c r="J178" s="6">
        <v>353.22843999999998</v>
      </c>
      <c r="K178" s="7">
        <v>0.38461703633532596</v>
      </c>
      <c r="L178" s="6">
        <v>174.17170816818069</v>
      </c>
      <c r="M178" s="6">
        <v>150.19870798920599</v>
      </c>
    </row>
    <row r="179" spans="2:13" x14ac:dyDescent="0.35">
      <c r="B179" s="8" t="s">
        <v>13</v>
      </c>
      <c r="C179" s="8" t="s">
        <v>48</v>
      </c>
      <c r="D179" s="8" t="s">
        <v>44</v>
      </c>
      <c r="E179" s="9">
        <v>300</v>
      </c>
      <c r="F179" s="9">
        <v>4430.1000000000004</v>
      </c>
      <c r="G179" s="9">
        <v>892.22</v>
      </c>
      <c r="H179" s="9">
        <v>3537.88</v>
      </c>
      <c r="I179" s="10">
        <v>0.32278450599309272</v>
      </c>
      <c r="J179" s="9">
        <v>1429.9676400000001</v>
      </c>
      <c r="K179" s="10">
        <v>0.40418771693782718</v>
      </c>
      <c r="L179" s="9">
        <v>663.0085643072656</v>
      </c>
      <c r="M179" s="9">
        <v>572.39839502976963</v>
      </c>
    </row>
    <row r="180" spans="2:13" x14ac:dyDescent="0.35">
      <c r="B180" s="5" t="s">
        <v>13</v>
      </c>
      <c r="C180" s="5" t="s">
        <v>69</v>
      </c>
      <c r="D180" s="5" t="s">
        <v>68</v>
      </c>
      <c r="E180" s="6">
        <v>700</v>
      </c>
      <c r="F180" s="6">
        <v>4321.1000000000004</v>
      </c>
      <c r="G180" s="6">
        <v>870.27</v>
      </c>
      <c r="H180" s="6">
        <v>3450.8300000000004</v>
      </c>
      <c r="I180" s="7">
        <v>0.24687066950545006</v>
      </c>
      <c r="J180" s="6">
        <v>1066.7528500000003</v>
      </c>
      <c r="K180" s="7">
        <v>0.30912935438720546</v>
      </c>
      <c r="L180" s="6">
        <v>648.49042182414473</v>
      </c>
      <c r="M180" s="6">
        <v>561.19344531808315</v>
      </c>
    </row>
    <row r="181" spans="2:13" x14ac:dyDescent="0.35">
      <c r="B181" s="8" t="s">
        <v>13</v>
      </c>
      <c r="C181" s="8" t="s">
        <v>20</v>
      </c>
      <c r="D181" s="8" t="s">
        <v>14</v>
      </c>
      <c r="E181" s="9">
        <v>120</v>
      </c>
      <c r="F181" s="9">
        <v>2719.62</v>
      </c>
      <c r="G181" s="9">
        <v>108.78</v>
      </c>
      <c r="H181" s="9">
        <v>2610.8399999999997</v>
      </c>
      <c r="I181" s="10">
        <v>0.24698249020083679</v>
      </c>
      <c r="J181" s="9">
        <v>671.69851999999969</v>
      </c>
      <c r="K181" s="10">
        <v>0.25727295429823344</v>
      </c>
      <c r="L181" s="9">
        <v>491.6095503502296</v>
      </c>
      <c r="M181" s="9">
        <v>423.87206753794942</v>
      </c>
    </row>
    <row r="182" spans="2:13" x14ac:dyDescent="0.35">
      <c r="B182" s="5" t="s">
        <v>13</v>
      </c>
      <c r="C182" s="5" t="s">
        <v>92</v>
      </c>
      <c r="D182" s="5" t="s">
        <v>91</v>
      </c>
      <c r="E182" s="6">
        <v>240</v>
      </c>
      <c r="F182" s="6">
        <v>2421.5500000000002</v>
      </c>
      <c r="G182" s="6">
        <v>487.7</v>
      </c>
      <c r="H182" s="6">
        <v>1933.8500000000001</v>
      </c>
      <c r="I182" s="7">
        <v>0.24929239536660411</v>
      </c>
      <c r="J182" s="6">
        <v>603.67400000000021</v>
      </c>
      <c r="K182" s="7">
        <v>0.31216174987718809</v>
      </c>
      <c r="L182" s="6">
        <v>360.16128431482099</v>
      </c>
      <c r="M182" s="6">
        <v>310.72352459148095</v>
      </c>
    </row>
    <row r="183" spans="2:13" x14ac:dyDescent="0.35">
      <c r="B183" s="8" t="s">
        <v>13</v>
      </c>
      <c r="C183" s="8" t="s">
        <v>87</v>
      </c>
      <c r="D183" s="8" t="s">
        <v>86</v>
      </c>
      <c r="E183" s="9">
        <v>225</v>
      </c>
      <c r="F183" s="9">
        <v>2309.63</v>
      </c>
      <c r="G183" s="9">
        <v>465.16</v>
      </c>
      <c r="H183" s="9">
        <v>1844.47</v>
      </c>
      <c r="I183" s="10">
        <v>0.22847547009694183</v>
      </c>
      <c r="J183" s="9">
        <v>527.69379999999978</v>
      </c>
      <c r="K183" s="10">
        <v>0.28609508422473651</v>
      </c>
      <c r="L183" s="9">
        <v>346.19841177461672</v>
      </c>
      <c r="M183" s="9">
        <v>299.76455053572374</v>
      </c>
    </row>
    <row r="184" spans="2:13" x14ac:dyDescent="0.35">
      <c r="B184" s="5" t="s">
        <v>13</v>
      </c>
      <c r="C184" s="5" t="s">
        <v>84</v>
      </c>
      <c r="D184" s="5" t="s">
        <v>83</v>
      </c>
      <c r="E184" s="6">
        <v>120</v>
      </c>
      <c r="F184" s="6">
        <v>1988.21</v>
      </c>
      <c r="G184" s="6">
        <v>400.43</v>
      </c>
      <c r="H184" s="6">
        <v>1587.78</v>
      </c>
      <c r="I184" s="7">
        <v>0.38305971703190306</v>
      </c>
      <c r="J184" s="6">
        <v>761.60316</v>
      </c>
      <c r="K184" s="7">
        <v>0.47966541964251974</v>
      </c>
      <c r="L184" s="6">
        <v>295.13736570132716</v>
      </c>
      <c r="M184" s="6">
        <v>257.08873056994815</v>
      </c>
    </row>
    <row r="185" spans="2:13" x14ac:dyDescent="0.35">
      <c r="B185" s="8" t="s">
        <v>13</v>
      </c>
      <c r="C185" s="8" t="s">
        <v>70</v>
      </c>
      <c r="D185" s="8" t="s">
        <v>68</v>
      </c>
      <c r="E185" s="9">
        <v>120</v>
      </c>
      <c r="F185" s="9">
        <v>1723.77</v>
      </c>
      <c r="G185" s="9">
        <v>347.17</v>
      </c>
      <c r="H185" s="9">
        <v>1376.6</v>
      </c>
      <c r="I185" s="10">
        <v>0.36318623134176825</v>
      </c>
      <c r="J185" s="9">
        <v>626.04952999999989</v>
      </c>
      <c r="K185" s="10">
        <v>0.45477955106784829</v>
      </c>
      <c r="L185" s="9">
        <v>258.05121283695121</v>
      </c>
      <c r="M185" s="9">
        <v>223.45951561586909</v>
      </c>
    </row>
    <row r="187" spans="2:13" x14ac:dyDescent="0.35">
      <c r="B187" s="11" t="s">
        <v>12</v>
      </c>
      <c r="C187" s="85" t="s">
        <v>115</v>
      </c>
      <c r="D187" s="86"/>
      <c r="E187" s="12">
        <v>29160</v>
      </c>
      <c r="F187" s="12">
        <v>868633.36999999988</v>
      </c>
      <c r="G187" s="12">
        <v>119090.39000000001</v>
      </c>
      <c r="H187" s="12">
        <v>749542.97999999975</v>
      </c>
      <c r="I187" s="13">
        <v>0.31219299698329583</v>
      </c>
      <c r="J187" s="12">
        <v>271181.25506000005</v>
      </c>
      <c r="K187" s="13">
        <v>0.36179547043453086</v>
      </c>
      <c r="L187" s="12">
        <v>140147.46866713132</v>
      </c>
      <c r="M187" s="12">
        <v>121188.20295563013</v>
      </c>
    </row>
    <row r="188" spans="2:13" x14ac:dyDescent="0.35">
      <c r="B188" s="5" t="s">
        <v>115</v>
      </c>
      <c r="C188" s="5" t="s">
        <v>117</v>
      </c>
      <c r="D188" s="5" t="s">
        <v>116</v>
      </c>
      <c r="E188" s="6">
        <v>6000</v>
      </c>
      <c r="F188" s="6">
        <v>215100</v>
      </c>
      <c r="G188" s="6">
        <v>27704.879999999997</v>
      </c>
      <c r="H188" s="6">
        <v>187395.12</v>
      </c>
      <c r="I188" s="7">
        <v>0.30849148312412833</v>
      </c>
      <c r="J188" s="6">
        <v>66356.518020000003</v>
      </c>
      <c r="K188" s="7">
        <v>0.35409949853550082</v>
      </c>
      <c r="L188" s="6">
        <v>35021.267717296869</v>
      </c>
      <c r="M188" s="6">
        <v>30323.152347004845</v>
      </c>
    </row>
    <row r="189" spans="2:13" x14ac:dyDescent="0.35">
      <c r="B189" s="8" t="s">
        <v>115</v>
      </c>
      <c r="C189" s="8" t="s">
        <v>117</v>
      </c>
      <c r="D189" s="8" t="s">
        <v>119</v>
      </c>
      <c r="E189" s="9">
        <v>3000</v>
      </c>
      <c r="F189" s="9">
        <v>104256</v>
      </c>
      <c r="G189" s="9">
        <v>13428.18</v>
      </c>
      <c r="H189" s="9">
        <v>90827.819999999992</v>
      </c>
      <c r="I189" s="10">
        <v>0.3001015940569367</v>
      </c>
      <c r="J189" s="9">
        <v>31287.391789999994</v>
      </c>
      <c r="K189" s="10">
        <v>0.34446925831755071</v>
      </c>
      <c r="L189" s="9">
        <v>17004.774163036982</v>
      </c>
      <c r="M189" s="9">
        <v>14707.436704999942</v>
      </c>
    </row>
    <row r="190" spans="2:13" x14ac:dyDescent="0.35">
      <c r="B190" s="5" t="s">
        <v>115</v>
      </c>
      <c r="C190" s="5" t="s">
        <v>117</v>
      </c>
      <c r="D190" s="5" t="s">
        <v>121</v>
      </c>
      <c r="E190" s="6">
        <v>2000</v>
      </c>
      <c r="F190" s="6">
        <v>93420</v>
      </c>
      <c r="G190" s="6">
        <v>12032.49</v>
      </c>
      <c r="H190" s="6">
        <v>81387.509999999995</v>
      </c>
      <c r="I190" s="7">
        <v>0.44630483900663664</v>
      </c>
      <c r="J190" s="6">
        <v>41693.798059999994</v>
      </c>
      <c r="K190" s="7">
        <v>0.51228742665797244</v>
      </c>
      <c r="L190" s="6">
        <v>15215.462703309027</v>
      </c>
      <c r="M190" s="6">
        <v>13122.361420141238</v>
      </c>
    </row>
    <row r="191" spans="2:13" x14ac:dyDescent="0.35">
      <c r="B191" s="8" t="s">
        <v>115</v>
      </c>
      <c r="C191" s="8" t="s">
        <v>117</v>
      </c>
      <c r="D191" s="8" t="s">
        <v>122</v>
      </c>
      <c r="E191" s="9">
        <v>2000</v>
      </c>
      <c r="F191" s="9">
        <v>67400</v>
      </c>
      <c r="G191" s="9">
        <v>8681.1200000000008</v>
      </c>
      <c r="H191" s="9">
        <v>58718.879999999997</v>
      </c>
      <c r="I191" s="10">
        <v>0.28227459599406529</v>
      </c>
      <c r="J191" s="9">
        <v>19025.307769999999</v>
      </c>
      <c r="K191" s="10">
        <v>0.32400665288574987</v>
      </c>
      <c r="L191" s="9">
        <v>10961.763772471857</v>
      </c>
      <c r="M191" s="9">
        <v>9471.8564999274113</v>
      </c>
    </row>
    <row r="192" spans="2:13" x14ac:dyDescent="0.35">
      <c r="B192" s="5" t="s">
        <v>115</v>
      </c>
      <c r="C192" s="5" t="s">
        <v>117</v>
      </c>
      <c r="D192" s="5" t="s">
        <v>123</v>
      </c>
      <c r="E192" s="6">
        <v>1800</v>
      </c>
      <c r="F192" s="6">
        <v>64524.600000000006</v>
      </c>
      <c r="G192" s="6">
        <v>8310.7800000000007</v>
      </c>
      <c r="H192" s="6">
        <v>56213.820000000007</v>
      </c>
      <c r="I192" s="7">
        <v>0.31754653388010162</v>
      </c>
      <c r="J192" s="6">
        <v>20489.563080000007</v>
      </c>
      <c r="K192" s="7">
        <v>0.36449334131713529</v>
      </c>
      <c r="L192" s="6">
        <v>10539.365022388462</v>
      </c>
      <c r="M192" s="6">
        <v>9091.1074296074985</v>
      </c>
    </row>
    <row r="193" spans="2:13" x14ac:dyDescent="0.35">
      <c r="B193" s="8" t="s">
        <v>115</v>
      </c>
      <c r="C193" s="8" t="s">
        <v>117</v>
      </c>
      <c r="D193" s="8" t="s">
        <v>126</v>
      </c>
      <c r="E193" s="9">
        <v>600</v>
      </c>
      <c r="F193" s="9">
        <v>28026</v>
      </c>
      <c r="G193" s="9">
        <v>3609.75</v>
      </c>
      <c r="H193" s="9">
        <v>24416.25</v>
      </c>
      <c r="I193" s="10">
        <v>0.44630622743167059</v>
      </c>
      <c r="J193" s="9">
        <v>12508.178330000001</v>
      </c>
      <c r="K193" s="10">
        <v>0.51228908329493683</v>
      </c>
      <c r="L193" s="9">
        <v>4558.0768010155507</v>
      </c>
      <c r="M193" s="9">
        <v>3938.5495136547679</v>
      </c>
    </row>
    <row r="194" spans="2:13" x14ac:dyDescent="0.35">
      <c r="B194" s="5" t="s">
        <v>115</v>
      </c>
      <c r="C194" s="5" t="s">
        <v>117</v>
      </c>
      <c r="D194" s="5" t="s">
        <v>130</v>
      </c>
      <c r="E194" s="6">
        <v>500</v>
      </c>
      <c r="F194" s="6">
        <v>18425</v>
      </c>
      <c r="G194" s="6">
        <v>2373.1400000000003</v>
      </c>
      <c r="H194" s="6">
        <v>16051.859999999999</v>
      </c>
      <c r="I194" s="7">
        <v>0.33261579321573942</v>
      </c>
      <c r="J194" s="6">
        <v>6128.4459899999993</v>
      </c>
      <c r="K194" s="7">
        <v>0.38179039625314448</v>
      </c>
      <c r="L194" s="6">
        <v>2994.0363607587678</v>
      </c>
      <c r="M194" s="6">
        <v>2592.4830290664031</v>
      </c>
    </row>
    <row r="195" spans="2:13" x14ac:dyDescent="0.35">
      <c r="B195" s="8" t="s">
        <v>115</v>
      </c>
      <c r="C195" s="8" t="s">
        <v>117</v>
      </c>
      <c r="D195" s="8" t="s">
        <v>131</v>
      </c>
      <c r="E195" s="9">
        <v>500</v>
      </c>
      <c r="F195" s="9">
        <v>18075</v>
      </c>
      <c r="G195" s="9">
        <v>2328.06</v>
      </c>
      <c r="H195" s="9">
        <v>15746.94</v>
      </c>
      <c r="I195" s="10">
        <v>0.32218600387275242</v>
      </c>
      <c r="J195" s="9">
        <v>5823.5120200000001</v>
      </c>
      <c r="K195" s="10">
        <v>0.36981864540031267</v>
      </c>
      <c r="L195" s="9">
        <v>2952.2929243691178</v>
      </c>
      <c r="M195" s="9">
        <v>2543.3158362270856</v>
      </c>
    </row>
    <row r="196" spans="2:13" x14ac:dyDescent="0.35">
      <c r="B196" s="5" t="s">
        <v>115</v>
      </c>
      <c r="C196" s="5" t="s">
        <v>117</v>
      </c>
      <c r="D196" s="5" t="s">
        <v>141</v>
      </c>
      <c r="E196" s="6">
        <v>150</v>
      </c>
      <c r="F196" s="6">
        <v>5370</v>
      </c>
      <c r="G196" s="6">
        <v>691.66</v>
      </c>
      <c r="H196" s="6">
        <v>4678.34</v>
      </c>
      <c r="I196" s="7">
        <v>0.31681975418994418</v>
      </c>
      <c r="J196" s="6">
        <v>1701.3220800000004</v>
      </c>
      <c r="K196" s="7">
        <v>0.36365934925636023</v>
      </c>
      <c r="L196" s="6">
        <v>887.24231447590512</v>
      </c>
      <c r="M196" s="6">
        <v>765.12225038842098</v>
      </c>
    </row>
    <row r="197" spans="2:13" x14ac:dyDescent="0.35">
      <c r="B197" s="8" t="s">
        <v>115</v>
      </c>
      <c r="C197" s="8" t="s">
        <v>117</v>
      </c>
      <c r="D197" s="8" t="s">
        <v>147</v>
      </c>
      <c r="E197" s="9">
        <v>100</v>
      </c>
      <c r="F197" s="9">
        <v>3585</v>
      </c>
      <c r="G197" s="9">
        <v>461.75</v>
      </c>
      <c r="H197" s="9">
        <v>3123.25</v>
      </c>
      <c r="I197" s="10">
        <v>0.31759313528591354</v>
      </c>
      <c r="J197" s="9">
        <v>1138.5713900000001</v>
      </c>
      <c r="K197" s="10">
        <v>0.36454699111502442</v>
      </c>
      <c r="L197" s="9">
        <v>589.8266354434204</v>
      </c>
      <c r="M197" s="9">
        <v>507.86204429412339</v>
      </c>
    </row>
    <row r="198" spans="2:13" x14ac:dyDescent="0.35">
      <c r="B198" s="5" t="s">
        <v>115</v>
      </c>
      <c r="C198" s="5" t="s">
        <v>118</v>
      </c>
      <c r="D198" s="5" t="s">
        <v>119</v>
      </c>
      <c r="E198" s="6">
        <v>2500</v>
      </c>
      <c r="F198" s="6">
        <v>77625</v>
      </c>
      <c r="G198" s="6">
        <v>9998.0999999999985</v>
      </c>
      <c r="H198" s="6">
        <v>67626.900000000009</v>
      </c>
      <c r="I198" s="7">
        <v>0.18073067426731079</v>
      </c>
      <c r="J198" s="6">
        <v>14029.21859</v>
      </c>
      <c r="K198" s="7">
        <v>0.20745026890187188</v>
      </c>
      <c r="L198" s="6">
        <v>12668.234067885809</v>
      </c>
      <c r="M198" s="6">
        <v>10939.370470358876</v>
      </c>
    </row>
    <row r="199" spans="2:13" x14ac:dyDescent="0.35">
      <c r="B199" s="8" t="s">
        <v>115</v>
      </c>
      <c r="C199" s="8" t="s">
        <v>118</v>
      </c>
      <c r="D199" s="8" t="s">
        <v>116</v>
      </c>
      <c r="E199" s="9">
        <v>1000</v>
      </c>
      <c r="F199" s="9">
        <v>29275</v>
      </c>
      <c r="G199" s="9">
        <v>3770.62</v>
      </c>
      <c r="H199" s="9">
        <v>25504.38</v>
      </c>
      <c r="I199" s="10">
        <v>0.13875155832621694</v>
      </c>
      <c r="J199" s="9">
        <v>4061.9518700000008</v>
      </c>
      <c r="K199" s="10">
        <v>0.15926487411181925</v>
      </c>
      <c r="L199" s="9">
        <v>4822.6113264630803</v>
      </c>
      <c r="M199" s="9">
        <v>4159.2270058708409</v>
      </c>
    </row>
    <row r="200" spans="2:13" x14ac:dyDescent="0.35">
      <c r="B200" s="5" t="s">
        <v>115</v>
      </c>
      <c r="C200" s="5" t="s">
        <v>125</v>
      </c>
      <c r="D200" s="5" t="s">
        <v>124</v>
      </c>
      <c r="E200" s="6">
        <v>3600</v>
      </c>
      <c r="F200" s="6">
        <v>47995.200000000004</v>
      </c>
      <c r="G200" s="6">
        <v>9666.23</v>
      </c>
      <c r="H200" s="6">
        <v>38328.97</v>
      </c>
      <c r="I200" s="7">
        <v>0.36552227514418112</v>
      </c>
      <c r="J200" s="6">
        <v>17543.314700000003</v>
      </c>
      <c r="K200" s="7">
        <v>0.45770378645708459</v>
      </c>
      <c r="L200" s="6">
        <v>7110.862305665838</v>
      </c>
      <c r="M200" s="6">
        <v>6181.7928164766217</v>
      </c>
    </row>
    <row r="201" spans="2:13" x14ac:dyDescent="0.35">
      <c r="B201" s="8" t="s">
        <v>115</v>
      </c>
      <c r="C201" s="8" t="s">
        <v>128</v>
      </c>
      <c r="D201" s="8" t="s">
        <v>127</v>
      </c>
      <c r="E201" s="9">
        <v>350</v>
      </c>
      <c r="F201" s="9">
        <v>18672.5</v>
      </c>
      <c r="G201" s="9">
        <v>2405.02</v>
      </c>
      <c r="H201" s="9">
        <v>16267.48</v>
      </c>
      <c r="I201" s="10">
        <v>0.14067463167760072</v>
      </c>
      <c r="J201" s="9">
        <v>2626.7470599999997</v>
      </c>
      <c r="K201" s="10">
        <v>0.16147227843525855</v>
      </c>
      <c r="L201" s="9">
        <v>3023.8075764898322</v>
      </c>
      <c r="M201" s="9">
        <v>2633.9831606217617</v>
      </c>
    </row>
    <row r="202" spans="2:13" x14ac:dyDescent="0.35">
      <c r="B202" s="5" t="s">
        <v>115</v>
      </c>
      <c r="C202" s="5" t="s">
        <v>128</v>
      </c>
      <c r="D202" s="5" t="s">
        <v>150</v>
      </c>
      <c r="E202" s="6">
        <v>50</v>
      </c>
      <c r="F202" s="6">
        <v>2845</v>
      </c>
      <c r="G202" s="6">
        <v>366.43</v>
      </c>
      <c r="H202" s="6">
        <v>2478.5700000000002</v>
      </c>
      <c r="I202" s="7">
        <v>0.18081461862917408</v>
      </c>
      <c r="J202" s="6">
        <v>514.41759000000025</v>
      </c>
      <c r="K202" s="7">
        <v>0.20754612135223141</v>
      </c>
      <c r="L202" s="6">
        <v>459.82894883306744</v>
      </c>
      <c r="M202" s="6">
        <v>399.75001209618893</v>
      </c>
    </row>
    <row r="203" spans="2:13" x14ac:dyDescent="0.35">
      <c r="B203" s="8" t="s">
        <v>115</v>
      </c>
      <c r="C203" s="8" t="s">
        <v>133</v>
      </c>
      <c r="D203" s="8" t="s">
        <v>132</v>
      </c>
      <c r="E203" s="9">
        <v>2000</v>
      </c>
      <c r="F203" s="9">
        <v>12622</v>
      </c>
      <c r="G203" s="9">
        <v>2542.0700000000002</v>
      </c>
      <c r="H203" s="9">
        <v>10079.93</v>
      </c>
      <c r="I203" s="10">
        <v>0.20504819125336712</v>
      </c>
      <c r="J203" s="9">
        <v>2588.1182699999999</v>
      </c>
      <c r="K203" s="10">
        <v>0.25675954793336858</v>
      </c>
      <c r="L203" s="9">
        <v>1872.1661930499063</v>
      </c>
      <c r="M203" s="9">
        <v>1619.1098046774609</v>
      </c>
    </row>
    <row r="204" spans="2:13" x14ac:dyDescent="0.35">
      <c r="B204" s="5" t="s">
        <v>115</v>
      </c>
      <c r="C204" s="5" t="s">
        <v>133</v>
      </c>
      <c r="D204" s="5" t="s">
        <v>144</v>
      </c>
      <c r="E204" s="6">
        <v>240</v>
      </c>
      <c r="F204" s="6">
        <v>4778.9400000000005</v>
      </c>
      <c r="G204" s="6">
        <v>962.48</v>
      </c>
      <c r="H204" s="6">
        <v>3816.4600000000005</v>
      </c>
      <c r="I204" s="7">
        <v>0.6104790162672058</v>
      </c>
      <c r="J204" s="6">
        <v>2917.4425900000006</v>
      </c>
      <c r="K204" s="7">
        <v>0.76443683151402086</v>
      </c>
      <c r="L204" s="6">
        <v>709.40555410981824</v>
      </c>
      <c r="M204" s="6">
        <v>617.95012953367882</v>
      </c>
    </row>
    <row r="205" spans="2:13" x14ac:dyDescent="0.35">
      <c r="B205" s="8" t="s">
        <v>115</v>
      </c>
      <c r="C205" s="8" t="s">
        <v>135</v>
      </c>
      <c r="D205" s="8" t="s">
        <v>134</v>
      </c>
      <c r="E205" s="9">
        <v>510</v>
      </c>
      <c r="F205" s="9">
        <v>12285.9</v>
      </c>
      <c r="G205" s="9">
        <v>2474.38</v>
      </c>
      <c r="H205" s="9">
        <v>9811.52</v>
      </c>
      <c r="I205" s="10">
        <v>0.22964986936243995</v>
      </c>
      <c r="J205" s="9">
        <v>2821.4553300000007</v>
      </c>
      <c r="K205" s="10">
        <v>0.28756556884152512</v>
      </c>
      <c r="L205" s="9">
        <v>1839.4990438336647</v>
      </c>
      <c r="M205" s="9">
        <v>1584.6757651619155</v>
      </c>
    </row>
    <row r="206" spans="2:13" x14ac:dyDescent="0.35">
      <c r="B206" s="5" t="s">
        <v>115</v>
      </c>
      <c r="C206" s="5" t="s">
        <v>139</v>
      </c>
      <c r="D206" s="5" t="s">
        <v>138</v>
      </c>
      <c r="E206" s="6">
        <v>120</v>
      </c>
      <c r="F206" s="6">
        <v>4817.88</v>
      </c>
      <c r="G206" s="6">
        <v>620.54999999999995</v>
      </c>
      <c r="H206" s="6">
        <v>4197.33</v>
      </c>
      <c r="I206" s="7">
        <v>0.41954038290700474</v>
      </c>
      <c r="J206" s="6">
        <v>2021.29522</v>
      </c>
      <c r="K206" s="7">
        <v>0.48156690562810167</v>
      </c>
      <c r="L206" s="6">
        <v>789.25368082585885</v>
      </c>
      <c r="M206" s="6">
        <v>683.57083530120678</v>
      </c>
    </row>
    <row r="207" spans="2:13" x14ac:dyDescent="0.35">
      <c r="B207" s="8" t="s">
        <v>115</v>
      </c>
      <c r="C207" s="8" t="s">
        <v>139</v>
      </c>
      <c r="D207" s="8" t="s">
        <v>145</v>
      </c>
      <c r="E207" s="9">
        <v>120</v>
      </c>
      <c r="F207" s="9">
        <v>4760.76</v>
      </c>
      <c r="G207" s="9">
        <v>613.19000000000005</v>
      </c>
      <c r="H207" s="9">
        <v>4147.57</v>
      </c>
      <c r="I207" s="10">
        <v>0.41236893479192388</v>
      </c>
      <c r="J207" s="9">
        <v>1963.1895299999996</v>
      </c>
      <c r="K207" s="10">
        <v>0.47333487560185838</v>
      </c>
      <c r="L207" s="9">
        <v>769.46495491818473</v>
      </c>
      <c r="M207" s="9">
        <v>668.9305356192441</v>
      </c>
    </row>
    <row r="208" spans="2:13" x14ac:dyDescent="0.35">
      <c r="B208" s="5" t="s">
        <v>115</v>
      </c>
      <c r="C208" s="5" t="s">
        <v>129</v>
      </c>
      <c r="D208" s="5" t="s">
        <v>146</v>
      </c>
      <c r="E208" s="6">
        <v>200</v>
      </c>
      <c r="F208" s="6">
        <v>4172</v>
      </c>
      <c r="G208" s="6">
        <v>840.24</v>
      </c>
      <c r="H208" s="6">
        <v>3331.76</v>
      </c>
      <c r="I208" s="7">
        <v>0.40943293624161076</v>
      </c>
      <c r="J208" s="6">
        <v>1708.1542100000001</v>
      </c>
      <c r="K208" s="7">
        <v>0.51268825185487554</v>
      </c>
      <c r="L208" s="6">
        <v>626.49442470055101</v>
      </c>
      <c r="M208" s="6">
        <v>542.60541015911281</v>
      </c>
    </row>
    <row r="209" spans="2:13" x14ac:dyDescent="0.35">
      <c r="B209" s="8" t="s">
        <v>115</v>
      </c>
      <c r="C209" s="8" t="s">
        <v>129</v>
      </c>
      <c r="D209" s="8" t="s">
        <v>151</v>
      </c>
      <c r="E209" s="9">
        <v>100</v>
      </c>
      <c r="F209" s="9">
        <v>1990</v>
      </c>
      <c r="G209" s="9">
        <v>310.49</v>
      </c>
      <c r="H209" s="9">
        <v>1679.51</v>
      </c>
      <c r="I209" s="10">
        <v>0.44430777386934672</v>
      </c>
      <c r="J209" s="9">
        <v>884.17246999999998</v>
      </c>
      <c r="K209" s="10">
        <v>0.52644668385421933</v>
      </c>
      <c r="L209" s="9">
        <v>312.79286326218943</v>
      </c>
      <c r="M209" s="9">
        <v>269.85715892475537</v>
      </c>
    </row>
    <row r="210" spans="2:13" x14ac:dyDescent="0.35">
      <c r="B210" s="5" t="s">
        <v>115</v>
      </c>
      <c r="C210" s="5" t="s">
        <v>129</v>
      </c>
      <c r="D210" s="5" t="s">
        <v>127</v>
      </c>
      <c r="E210" s="6">
        <v>100</v>
      </c>
      <c r="F210" s="6">
        <v>1498.9</v>
      </c>
      <c r="G210" s="6">
        <v>301.88</v>
      </c>
      <c r="H210" s="6">
        <v>1197.02</v>
      </c>
      <c r="I210" s="7">
        <v>0.25699987324037621</v>
      </c>
      <c r="J210" s="6">
        <v>385.21710999999993</v>
      </c>
      <c r="K210" s="7">
        <v>0.32181342834706184</v>
      </c>
      <c r="L210" s="6">
        <v>222.50269526748204</v>
      </c>
      <c r="M210" s="6">
        <v>193.81800518134713</v>
      </c>
    </row>
    <row r="211" spans="2:13" x14ac:dyDescent="0.35">
      <c r="B211" s="8" t="s">
        <v>115</v>
      </c>
      <c r="C211" s="8" t="s">
        <v>129</v>
      </c>
      <c r="D211" s="8" t="s">
        <v>157</v>
      </c>
      <c r="E211" s="9">
        <v>50</v>
      </c>
      <c r="F211" s="9">
        <v>959.96</v>
      </c>
      <c r="G211" s="9">
        <v>193.34</v>
      </c>
      <c r="H211" s="9">
        <v>766.62</v>
      </c>
      <c r="I211" s="10">
        <v>0.38434021209217051</v>
      </c>
      <c r="J211" s="9">
        <v>368.95123000000001</v>
      </c>
      <c r="K211" s="10">
        <v>0.48127002948005532</v>
      </c>
      <c r="L211" s="9">
        <v>142.22477830136174</v>
      </c>
      <c r="M211" s="9">
        <v>123.6424043997871</v>
      </c>
    </row>
    <row r="212" spans="2:13" x14ac:dyDescent="0.35">
      <c r="B212" s="5" t="s">
        <v>115</v>
      </c>
      <c r="C212" s="5" t="s">
        <v>137</v>
      </c>
      <c r="D212" s="5" t="s">
        <v>136</v>
      </c>
      <c r="E212" s="6">
        <v>100</v>
      </c>
      <c r="F212" s="6">
        <v>6584</v>
      </c>
      <c r="G212" s="6">
        <v>848.02</v>
      </c>
      <c r="H212" s="6">
        <v>5735.98</v>
      </c>
      <c r="I212" s="7">
        <v>0.27748312575941669</v>
      </c>
      <c r="J212" s="6">
        <v>1826.9488999999994</v>
      </c>
      <c r="K212" s="7">
        <v>0.31850684625818076</v>
      </c>
      <c r="L212" s="6">
        <v>1068.272060192945</v>
      </c>
      <c r="M212" s="6">
        <v>921.63504024936924</v>
      </c>
    </row>
    <row r="213" spans="2:13" x14ac:dyDescent="0.35">
      <c r="B213" s="8" t="s">
        <v>115</v>
      </c>
      <c r="C213" s="8" t="s">
        <v>120</v>
      </c>
      <c r="D213" s="8" t="s">
        <v>119</v>
      </c>
      <c r="E213" s="9">
        <v>880</v>
      </c>
      <c r="F213" s="9">
        <v>5562.48</v>
      </c>
      <c r="G213" s="9">
        <v>1120.29</v>
      </c>
      <c r="H213" s="9">
        <v>4442.1900000000005</v>
      </c>
      <c r="I213" s="10">
        <v>0.58442393500740686</v>
      </c>
      <c r="J213" s="9">
        <v>3250.84645</v>
      </c>
      <c r="K213" s="10">
        <v>0.73181166271591258</v>
      </c>
      <c r="L213" s="9">
        <v>830.16731033525173</v>
      </c>
      <c r="M213" s="9">
        <v>718.14111822409041</v>
      </c>
    </row>
    <row r="214" spans="2:13" x14ac:dyDescent="0.35">
      <c r="B214" s="5" t="s">
        <v>115</v>
      </c>
      <c r="C214" s="5" t="s">
        <v>143</v>
      </c>
      <c r="D214" s="5" t="s">
        <v>142</v>
      </c>
      <c r="E214" s="6">
        <v>240</v>
      </c>
      <c r="F214" s="6">
        <v>5059.2</v>
      </c>
      <c r="G214" s="6">
        <v>1054.74</v>
      </c>
      <c r="H214" s="6">
        <v>4004.46</v>
      </c>
      <c r="I214" s="7">
        <v>0.51687931095825435</v>
      </c>
      <c r="J214" s="6">
        <v>2614.9958100000003</v>
      </c>
      <c r="K214" s="7">
        <v>0.6530208342697893</v>
      </c>
      <c r="L214" s="6">
        <v>743.75661670474176</v>
      </c>
      <c r="M214" s="6">
        <v>643.22474942174244</v>
      </c>
    </row>
    <row r="215" spans="2:13" x14ac:dyDescent="0.35">
      <c r="B215" s="8" t="s">
        <v>115</v>
      </c>
      <c r="C215" s="8" t="s">
        <v>149</v>
      </c>
      <c r="D215" s="8" t="s">
        <v>148</v>
      </c>
      <c r="E215" s="9">
        <v>200</v>
      </c>
      <c r="F215" s="9">
        <v>3354</v>
      </c>
      <c r="G215" s="9">
        <v>523.30999999999995</v>
      </c>
      <c r="H215" s="9">
        <v>2830.69</v>
      </c>
      <c r="I215" s="10">
        <v>0.31496854502087063</v>
      </c>
      <c r="J215" s="9">
        <v>1056.4045000000001</v>
      </c>
      <c r="K215" s="10">
        <v>0.37319681773701818</v>
      </c>
      <c r="L215" s="9">
        <v>526.17011784824717</v>
      </c>
      <c r="M215" s="9">
        <v>458.33711139896371</v>
      </c>
    </row>
    <row r="216" spans="2:13" x14ac:dyDescent="0.35">
      <c r="B216" s="5" t="s">
        <v>115</v>
      </c>
      <c r="C216" s="5" t="s">
        <v>154</v>
      </c>
      <c r="D216" s="5" t="s">
        <v>153</v>
      </c>
      <c r="E216" s="6">
        <v>50</v>
      </c>
      <c r="F216" s="6">
        <v>1884.5</v>
      </c>
      <c r="G216" s="6">
        <v>379.54</v>
      </c>
      <c r="H216" s="6">
        <v>1504.96</v>
      </c>
      <c r="I216" s="7">
        <v>0.33442718492968959</v>
      </c>
      <c r="J216" s="6">
        <v>630.22802999999999</v>
      </c>
      <c r="K216" s="7">
        <v>0.41876729614076119</v>
      </c>
      <c r="L216" s="6">
        <v>282.15531141025161</v>
      </c>
      <c r="M216" s="6">
        <v>243.0687232496164</v>
      </c>
    </row>
    <row r="217" spans="2:13" x14ac:dyDescent="0.35">
      <c r="B217" s="8" t="s">
        <v>115</v>
      </c>
      <c r="C217" s="8" t="s">
        <v>140</v>
      </c>
      <c r="D217" s="8" t="s">
        <v>138</v>
      </c>
      <c r="E217" s="9">
        <v>60</v>
      </c>
      <c r="F217" s="9">
        <v>1684.8</v>
      </c>
      <c r="G217" s="9">
        <v>217</v>
      </c>
      <c r="H217" s="9">
        <v>1467.8</v>
      </c>
      <c r="I217" s="10">
        <v>0.38718341642924975</v>
      </c>
      <c r="J217" s="9">
        <v>652.32661999999993</v>
      </c>
      <c r="K217" s="10">
        <v>0.44442473088976697</v>
      </c>
      <c r="L217" s="9">
        <v>276.00082736315602</v>
      </c>
      <c r="M217" s="9">
        <v>239.0436949334723</v>
      </c>
    </row>
    <row r="218" spans="2:13" x14ac:dyDescent="0.35">
      <c r="B218" s="5" t="s">
        <v>115</v>
      </c>
      <c r="C218" s="5" t="s">
        <v>156</v>
      </c>
      <c r="D218" s="5" t="s">
        <v>155</v>
      </c>
      <c r="E218" s="6">
        <v>25</v>
      </c>
      <c r="F218" s="6">
        <v>1510.75</v>
      </c>
      <c r="G218" s="6">
        <v>194.58</v>
      </c>
      <c r="H218" s="6">
        <v>1316.17</v>
      </c>
      <c r="I218" s="7">
        <v>0.31095402945556844</v>
      </c>
      <c r="J218" s="6">
        <v>469.77380000000005</v>
      </c>
      <c r="K218" s="7">
        <v>0.35692486532894691</v>
      </c>
      <c r="L218" s="6">
        <v>244.45496926134359</v>
      </c>
      <c r="M218" s="6">
        <v>211.41255461320998</v>
      </c>
    </row>
    <row r="219" spans="2:13" x14ac:dyDescent="0.35">
      <c r="B219" s="8" t="s">
        <v>115</v>
      </c>
      <c r="C219" s="8" t="s">
        <v>152</v>
      </c>
      <c r="D219" s="8" t="s">
        <v>151</v>
      </c>
      <c r="E219" s="9">
        <v>15</v>
      </c>
      <c r="F219" s="9">
        <v>513</v>
      </c>
      <c r="G219" s="9">
        <v>66.08</v>
      </c>
      <c r="H219" s="9">
        <v>446.92</v>
      </c>
      <c r="I219" s="10">
        <v>0.18221569200779728</v>
      </c>
      <c r="J219" s="9">
        <v>93.476650000000006</v>
      </c>
      <c r="K219" s="10">
        <v>0.20915745547301531</v>
      </c>
      <c r="L219" s="9">
        <v>83.234625842738481</v>
      </c>
      <c r="M219" s="9">
        <v>71.809373845140357</v>
      </c>
    </row>
    <row r="221" spans="2:13" x14ac:dyDescent="0.35">
      <c r="B221" s="14" t="s">
        <v>12</v>
      </c>
      <c r="C221" s="87" t="s">
        <v>158</v>
      </c>
      <c r="D221" s="88"/>
      <c r="E221" s="15">
        <v>19180</v>
      </c>
      <c r="F221" s="15">
        <v>243769.08</v>
      </c>
      <c r="G221" s="15">
        <v>40970.28</v>
      </c>
      <c r="H221" s="15">
        <v>202798.80000000005</v>
      </c>
      <c r="I221" s="16">
        <v>0.25158706432333422</v>
      </c>
      <c r="J221" s="15">
        <v>61329.147209999996</v>
      </c>
      <c r="K221" s="16">
        <v>0.30241375792164443</v>
      </c>
      <c r="L221" s="15">
        <v>37822.150520414347</v>
      </c>
      <c r="M221" s="15">
        <v>32758.929781057297</v>
      </c>
    </row>
    <row r="222" spans="2:13" x14ac:dyDescent="0.35">
      <c r="B222" s="5" t="s">
        <v>158</v>
      </c>
      <c r="C222" s="5" t="s">
        <v>160</v>
      </c>
      <c r="D222" s="5" t="s">
        <v>172</v>
      </c>
      <c r="E222" s="6">
        <v>1100</v>
      </c>
      <c r="F222" s="6">
        <v>32429.39</v>
      </c>
      <c r="G222" s="6">
        <v>4176.91</v>
      </c>
      <c r="H222" s="6">
        <v>28252.48</v>
      </c>
      <c r="I222" s="7">
        <v>0.26454638153847482</v>
      </c>
      <c r="J222" s="6">
        <v>8579.0777799999996</v>
      </c>
      <c r="K222" s="7">
        <v>0.30365751183612905</v>
      </c>
      <c r="L222" s="6">
        <v>5246.9041340118119</v>
      </c>
      <c r="M222" s="6">
        <v>4565.6884292178402</v>
      </c>
    </row>
    <row r="223" spans="2:13" x14ac:dyDescent="0.35">
      <c r="B223" s="8" t="s">
        <v>158</v>
      </c>
      <c r="C223" s="8" t="s">
        <v>160</v>
      </c>
      <c r="D223" s="8" t="s">
        <v>159</v>
      </c>
      <c r="E223" s="9">
        <v>1100</v>
      </c>
      <c r="F223" s="9">
        <v>31154.97</v>
      </c>
      <c r="G223" s="9">
        <v>4012.76</v>
      </c>
      <c r="H223" s="9">
        <v>27142.21</v>
      </c>
      <c r="I223" s="10">
        <v>0.30542348331582403</v>
      </c>
      <c r="J223" s="9">
        <v>9515.4594599999982</v>
      </c>
      <c r="K223" s="10">
        <v>0.35057791756824513</v>
      </c>
      <c r="L223" s="9">
        <v>5041.1786556713287</v>
      </c>
      <c r="M223" s="9">
        <v>4359.7741583140578</v>
      </c>
    </row>
    <row r="224" spans="2:13" x14ac:dyDescent="0.35">
      <c r="B224" s="5" t="s">
        <v>158</v>
      </c>
      <c r="C224" s="5" t="s">
        <v>160</v>
      </c>
      <c r="D224" s="5" t="s">
        <v>181</v>
      </c>
      <c r="E224" s="6">
        <v>390</v>
      </c>
      <c r="F224" s="6">
        <v>10124.4</v>
      </c>
      <c r="G224" s="6">
        <v>1304.03</v>
      </c>
      <c r="H224" s="6">
        <v>8820.369999999999</v>
      </c>
      <c r="I224" s="7">
        <v>0.25392968669748323</v>
      </c>
      <c r="J224" s="6">
        <v>2570.8857199999993</v>
      </c>
      <c r="K224" s="7">
        <v>0.29147141446447256</v>
      </c>
      <c r="L224" s="6">
        <v>1665.7293397794226</v>
      </c>
      <c r="M224" s="6">
        <v>1434.2531464437866</v>
      </c>
    </row>
    <row r="225" spans="2:13" x14ac:dyDescent="0.35">
      <c r="B225" s="8" t="s">
        <v>158</v>
      </c>
      <c r="C225" s="8" t="s">
        <v>160</v>
      </c>
      <c r="D225" s="8" t="s">
        <v>165</v>
      </c>
      <c r="E225" s="9">
        <v>130</v>
      </c>
      <c r="F225" s="9">
        <v>3461.9</v>
      </c>
      <c r="G225" s="9">
        <v>445.9</v>
      </c>
      <c r="H225" s="9">
        <v>3016</v>
      </c>
      <c r="I225" s="10">
        <v>0.26945855455096906</v>
      </c>
      <c r="J225" s="9">
        <v>932.83856999999989</v>
      </c>
      <c r="K225" s="10">
        <v>0.30929660809018567</v>
      </c>
      <c r="L225" s="9">
        <v>567.89937485877829</v>
      </c>
      <c r="M225" s="9">
        <v>489.65013393944309</v>
      </c>
    </row>
    <row r="226" spans="2:13" x14ac:dyDescent="0.35">
      <c r="B226" s="5" t="s">
        <v>158</v>
      </c>
      <c r="C226" s="5" t="s">
        <v>174</v>
      </c>
      <c r="D226" s="5" t="s">
        <v>173</v>
      </c>
      <c r="E226" s="6">
        <v>950</v>
      </c>
      <c r="F226" s="6">
        <v>11400</v>
      </c>
      <c r="G226" s="6">
        <v>2295.96</v>
      </c>
      <c r="H226" s="6">
        <v>9104.0400000000009</v>
      </c>
      <c r="I226" s="7">
        <v>0.25682506929824572</v>
      </c>
      <c r="J226" s="6">
        <v>2927.8057900000013</v>
      </c>
      <c r="K226" s="7">
        <v>0.32159412634390894</v>
      </c>
      <c r="L226" s="6">
        <v>1688.9985529293906</v>
      </c>
      <c r="M226" s="6">
        <v>1468.3225005241682</v>
      </c>
    </row>
    <row r="227" spans="2:13" x14ac:dyDescent="0.35">
      <c r="B227" s="8" t="s">
        <v>158</v>
      </c>
      <c r="C227" s="8" t="s">
        <v>174</v>
      </c>
      <c r="D227" s="8" t="s">
        <v>182</v>
      </c>
      <c r="E227" s="9">
        <v>660</v>
      </c>
      <c r="F227" s="9">
        <v>7451.4000000000005</v>
      </c>
      <c r="G227" s="9">
        <v>1500.71</v>
      </c>
      <c r="H227" s="9">
        <v>5950.6900000000005</v>
      </c>
      <c r="I227" s="10">
        <v>0.2080556687333924</v>
      </c>
      <c r="J227" s="9">
        <v>1550.3060100000002</v>
      </c>
      <c r="K227" s="10">
        <v>0.26052541974124011</v>
      </c>
      <c r="L227" s="9">
        <v>1112.1745631249416</v>
      </c>
      <c r="M227" s="9">
        <v>964.92459867034211</v>
      </c>
    </row>
    <row r="228" spans="2:13" x14ac:dyDescent="0.35">
      <c r="B228" s="5" t="s">
        <v>158</v>
      </c>
      <c r="C228" s="5" t="s">
        <v>174</v>
      </c>
      <c r="D228" s="5" t="s">
        <v>185</v>
      </c>
      <c r="E228" s="6">
        <v>440</v>
      </c>
      <c r="F228" s="6">
        <v>5293.2</v>
      </c>
      <c r="G228" s="6">
        <v>1066.04</v>
      </c>
      <c r="H228" s="6">
        <v>4227.16</v>
      </c>
      <c r="I228" s="7">
        <v>0.25128079800498748</v>
      </c>
      <c r="J228" s="6">
        <v>1330.0795199999998</v>
      </c>
      <c r="K228" s="7">
        <v>0.31465085778631513</v>
      </c>
      <c r="L228" s="6">
        <v>784.98866141266933</v>
      </c>
      <c r="M228" s="6">
        <v>683.10824656946647</v>
      </c>
    </row>
    <row r="229" spans="2:13" x14ac:dyDescent="0.35">
      <c r="B229" s="8" t="s">
        <v>158</v>
      </c>
      <c r="C229" s="8" t="s">
        <v>163</v>
      </c>
      <c r="D229" s="8" t="s">
        <v>162</v>
      </c>
      <c r="E229" s="9">
        <v>2000</v>
      </c>
      <c r="F229" s="9">
        <v>23800</v>
      </c>
      <c r="G229" s="9">
        <v>4793.3599999999997</v>
      </c>
      <c r="H229" s="9">
        <v>19006.64</v>
      </c>
      <c r="I229" s="10">
        <v>0.15102925882352938</v>
      </c>
      <c r="J229" s="9">
        <v>3594.4963599999992</v>
      </c>
      <c r="K229" s="10">
        <v>0.18911792720859655</v>
      </c>
      <c r="L229" s="9">
        <v>3544.7903261898591</v>
      </c>
      <c r="M229" s="9">
        <v>3067.6172283640462</v>
      </c>
    </row>
    <row r="230" spans="2:13" x14ac:dyDescent="0.35">
      <c r="B230" s="5" t="s">
        <v>158</v>
      </c>
      <c r="C230" s="5" t="s">
        <v>164</v>
      </c>
      <c r="D230" s="5" t="s">
        <v>162</v>
      </c>
      <c r="E230" s="6">
        <v>3000</v>
      </c>
      <c r="F230" s="6">
        <v>16350</v>
      </c>
      <c r="G230" s="6">
        <v>3292.91</v>
      </c>
      <c r="H230" s="6">
        <v>13057.09</v>
      </c>
      <c r="I230" s="7">
        <v>0.15891867645259938</v>
      </c>
      <c r="J230" s="6">
        <v>2598.3203599999997</v>
      </c>
      <c r="K230" s="7">
        <v>0.19899689440755938</v>
      </c>
      <c r="L230" s="6">
        <v>2422.3757931060072</v>
      </c>
      <c r="M230" s="6">
        <v>2105.8803606277115</v>
      </c>
    </row>
    <row r="231" spans="2:13" x14ac:dyDescent="0.35">
      <c r="B231" s="8" t="s">
        <v>158</v>
      </c>
      <c r="C231" s="8" t="s">
        <v>164</v>
      </c>
      <c r="D231" s="8" t="s">
        <v>165</v>
      </c>
      <c r="E231" s="9">
        <v>240</v>
      </c>
      <c r="F231" s="9">
        <v>1502.4</v>
      </c>
      <c r="G231" s="9">
        <v>302.58</v>
      </c>
      <c r="H231" s="9">
        <v>1199.8200000000002</v>
      </c>
      <c r="I231" s="10">
        <v>0.24169224574014922</v>
      </c>
      <c r="J231" s="9">
        <v>363.11843000000022</v>
      </c>
      <c r="K231" s="10">
        <v>0.3026440882799088</v>
      </c>
      <c r="L231" s="9">
        <v>225.61065042026289</v>
      </c>
      <c r="M231" s="9">
        <v>195.40087617868838</v>
      </c>
    </row>
    <row r="232" spans="2:13" x14ac:dyDescent="0.35">
      <c r="B232" s="5" t="s">
        <v>158</v>
      </c>
      <c r="C232" s="5" t="s">
        <v>164</v>
      </c>
      <c r="D232" s="5" t="s">
        <v>183</v>
      </c>
      <c r="E232" s="6">
        <v>240</v>
      </c>
      <c r="F232" s="6">
        <v>1322.4</v>
      </c>
      <c r="G232" s="6">
        <v>266.33</v>
      </c>
      <c r="H232" s="6">
        <v>1056.0700000000002</v>
      </c>
      <c r="I232" s="7">
        <v>0.16588659255898383</v>
      </c>
      <c r="J232" s="6">
        <v>219.36843000000022</v>
      </c>
      <c r="K232" s="7">
        <v>0.20772148626511516</v>
      </c>
      <c r="L232" s="6">
        <v>197.99580036746787</v>
      </c>
      <c r="M232" s="6">
        <v>170.56771380117905</v>
      </c>
    </row>
    <row r="233" spans="2:13" x14ac:dyDescent="0.35">
      <c r="B233" s="8" t="s">
        <v>158</v>
      </c>
      <c r="C233" s="8" t="s">
        <v>166</v>
      </c>
      <c r="D233" s="8" t="s">
        <v>165</v>
      </c>
      <c r="E233" s="9">
        <v>960</v>
      </c>
      <c r="F233" s="9">
        <v>17798.400000000001</v>
      </c>
      <c r="G233" s="9">
        <v>3584.59</v>
      </c>
      <c r="H233" s="9">
        <v>14213.810000000001</v>
      </c>
      <c r="I233" s="10">
        <v>0.30546205389248476</v>
      </c>
      <c r="J233" s="9">
        <v>5436.7358200000017</v>
      </c>
      <c r="K233" s="10">
        <v>0.38249672818195835</v>
      </c>
      <c r="L233" s="9">
        <v>2661.3556326084044</v>
      </c>
      <c r="M233" s="9">
        <v>2301.1419639667547</v>
      </c>
    </row>
    <row r="234" spans="2:13" x14ac:dyDescent="0.35">
      <c r="B234" s="5" t="s">
        <v>158</v>
      </c>
      <c r="C234" s="5" t="s">
        <v>161</v>
      </c>
      <c r="D234" s="5" t="s">
        <v>159</v>
      </c>
      <c r="E234" s="6">
        <v>1000</v>
      </c>
      <c r="F234" s="6">
        <v>11110</v>
      </c>
      <c r="G234" s="6">
        <v>2237.56</v>
      </c>
      <c r="H234" s="6">
        <v>8872.44</v>
      </c>
      <c r="I234" s="7">
        <v>0.35026551935193528</v>
      </c>
      <c r="J234" s="6">
        <v>3891.4499200000009</v>
      </c>
      <c r="K234" s="7">
        <v>0.43859974482780395</v>
      </c>
      <c r="L234" s="6">
        <v>1647.896584387363</v>
      </c>
      <c r="M234" s="6">
        <v>1425.1542020046261</v>
      </c>
    </row>
    <row r="235" spans="2:13" x14ac:dyDescent="0.35">
      <c r="B235" s="8" t="s">
        <v>158</v>
      </c>
      <c r="C235" s="8" t="s">
        <v>161</v>
      </c>
      <c r="D235" s="8" t="s">
        <v>186</v>
      </c>
      <c r="E235" s="9">
        <v>480</v>
      </c>
      <c r="F235" s="9">
        <v>5092.8</v>
      </c>
      <c r="G235" s="9">
        <v>1025.7</v>
      </c>
      <c r="H235" s="9">
        <v>4067.1000000000004</v>
      </c>
      <c r="I235" s="10">
        <v>0.32913618441721654</v>
      </c>
      <c r="J235" s="9">
        <v>1676.2247600000005</v>
      </c>
      <c r="K235" s="10">
        <v>0.41214249956971805</v>
      </c>
      <c r="L235" s="9">
        <v>769.99242711094291</v>
      </c>
      <c r="M235" s="9">
        <v>661.51068605445505</v>
      </c>
    </row>
    <row r="236" spans="2:13" x14ac:dyDescent="0.35">
      <c r="B236" s="5" t="s">
        <v>158</v>
      </c>
      <c r="C236" s="5" t="s">
        <v>161</v>
      </c>
      <c r="D236" s="5" t="s">
        <v>165</v>
      </c>
      <c r="E236" s="6">
        <v>120</v>
      </c>
      <c r="F236" s="6">
        <v>1273.2</v>
      </c>
      <c r="G236" s="6">
        <v>256.42</v>
      </c>
      <c r="H236" s="6">
        <v>1016.78</v>
      </c>
      <c r="I236" s="7">
        <v>0.32914011153000317</v>
      </c>
      <c r="J236" s="6">
        <v>419.06119000000001</v>
      </c>
      <c r="K236" s="7">
        <v>0.41214539034992825</v>
      </c>
      <c r="L236" s="6">
        <v>191.45514800030125</v>
      </c>
      <c r="M236" s="6">
        <v>165.07508726357656</v>
      </c>
    </row>
    <row r="237" spans="2:13" x14ac:dyDescent="0.35">
      <c r="B237" s="8" t="s">
        <v>158</v>
      </c>
      <c r="C237" s="8" t="s">
        <v>180</v>
      </c>
      <c r="D237" s="8" t="s">
        <v>179</v>
      </c>
      <c r="E237" s="9">
        <v>1320</v>
      </c>
      <c r="F237" s="9">
        <v>11880</v>
      </c>
      <c r="G237" s="9">
        <v>1853.58</v>
      </c>
      <c r="H237" s="9">
        <v>10026.42</v>
      </c>
      <c r="I237" s="10">
        <v>0.19723441329966332</v>
      </c>
      <c r="J237" s="9">
        <v>2343.1448300000002</v>
      </c>
      <c r="K237" s="10">
        <v>0.23369705537968688</v>
      </c>
      <c r="L237" s="9">
        <v>1878.9790296283802</v>
      </c>
      <c r="M237" s="9">
        <v>1622.1880662697383</v>
      </c>
    </row>
    <row r="238" spans="2:13" x14ac:dyDescent="0.35">
      <c r="B238" s="5" t="s">
        <v>158</v>
      </c>
      <c r="C238" s="5" t="s">
        <v>180</v>
      </c>
      <c r="D238" s="5" t="s">
        <v>190</v>
      </c>
      <c r="E238" s="6">
        <v>440</v>
      </c>
      <c r="F238" s="6">
        <v>2640</v>
      </c>
      <c r="G238" s="6">
        <v>531.70000000000005</v>
      </c>
      <c r="H238" s="6">
        <v>2108.3000000000002</v>
      </c>
      <c r="I238" s="7">
        <v>-0.16469953409090898</v>
      </c>
      <c r="J238" s="6">
        <v>-434.80676999999969</v>
      </c>
      <c r="K238" s="7">
        <v>-0.20623572072285712</v>
      </c>
      <c r="L238" s="6">
        <v>394.00874297722703</v>
      </c>
      <c r="M238" s="6">
        <v>341.00232458733007</v>
      </c>
    </row>
    <row r="239" spans="2:13" x14ac:dyDescent="0.35">
      <c r="B239" s="8" t="s">
        <v>158</v>
      </c>
      <c r="C239" s="8" t="s">
        <v>176</v>
      </c>
      <c r="D239" s="8" t="s">
        <v>175</v>
      </c>
      <c r="E239" s="9">
        <v>480</v>
      </c>
      <c r="F239" s="9">
        <v>7200</v>
      </c>
      <c r="G239" s="9">
        <v>927.36</v>
      </c>
      <c r="H239" s="9">
        <v>6272.64</v>
      </c>
      <c r="I239" s="10">
        <v>0.23980735972222231</v>
      </c>
      <c r="J239" s="9">
        <v>1726.6129900000005</v>
      </c>
      <c r="K239" s="10">
        <v>0.27526097305121933</v>
      </c>
      <c r="L239" s="9">
        <v>1173.5308974574843</v>
      </c>
      <c r="M239" s="9">
        <v>1016.8330955777461</v>
      </c>
    </row>
    <row r="240" spans="2:13" x14ac:dyDescent="0.35">
      <c r="B240" s="5" t="s">
        <v>158</v>
      </c>
      <c r="C240" s="5" t="s">
        <v>170</v>
      </c>
      <c r="D240" s="5" t="s">
        <v>173</v>
      </c>
      <c r="E240" s="6">
        <v>880</v>
      </c>
      <c r="F240" s="6">
        <v>4703.6000000000004</v>
      </c>
      <c r="G240" s="6">
        <v>605.82000000000005</v>
      </c>
      <c r="H240" s="6">
        <v>4097.7800000000007</v>
      </c>
      <c r="I240" s="7">
        <v>0.36230841057913105</v>
      </c>
      <c r="J240" s="6">
        <v>1704.1538400000009</v>
      </c>
      <c r="K240" s="7">
        <v>0.41587245776981696</v>
      </c>
      <c r="L240" s="6">
        <v>760.22782086007953</v>
      </c>
      <c r="M240" s="6">
        <v>660.90027901875726</v>
      </c>
    </row>
    <row r="241" spans="2:13" x14ac:dyDescent="0.35">
      <c r="B241" s="8" t="s">
        <v>158</v>
      </c>
      <c r="C241" s="8" t="s">
        <v>170</v>
      </c>
      <c r="D241" s="8" t="s">
        <v>165</v>
      </c>
      <c r="E241" s="9">
        <v>440</v>
      </c>
      <c r="F241" s="9">
        <v>2046</v>
      </c>
      <c r="G241" s="9">
        <v>263.52999999999997</v>
      </c>
      <c r="H241" s="9">
        <v>1782.4699999999998</v>
      </c>
      <c r="I241" s="10">
        <v>0.31975811827956985</v>
      </c>
      <c r="J241" s="9">
        <v>654.22510999999986</v>
      </c>
      <c r="K241" s="10">
        <v>0.36703288694900893</v>
      </c>
      <c r="L241" s="9">
        <v>335.63944971166046</v>
      </c>
      <c r="M241" s="9">
        <v>290.38860824925109</v>
      </c>
    </row>
    <row r="242" spans="2:13" x14ac:dyDescent="0.35">
      <c r="B242" s="5" t="s">
        <v>158</v>
      </c>
      <c r="C242" s="5" t="s">
        <v>184</v>
      </c>
      <c r="D242" s="5" t="s">
        <v>183</v>
      </c>
      <c r="E242" s="6">
        <v>170</v>
      </c>
      <c r="F242" s="6">
        <v>3225.41</v>
      </c>
      <c r="G242" s="6">
        <v>649.6</v>
      </c>
      <c r="H242" s="6">
        <v>2575.81</v>
      </c>
      <c r="I242" s="7">
        <v>0.32112197829113198</v>
      </c>
      <c r="J242" s="6">
        <v>1035.7500399999999</v>
      </c>
      <c r="K242" s="7">
        <v>0.40210653736106311</v>
      </c>
      <c r="L242" s="6">
        <v>482.92211931455995</v>
      </c>
      <c r="M242" s="6">
        <v>416.02358071549702</v>
      </c>
    </row>
    <row r="243" spans="2:13" x14ac:dyDescent="0.35">
      <c r="B243" s="8" t="s">
        <v>158</v>
      </c>
      <c r="C243" s="8" t="s">
        <v>184</v>
      </c>
      <c r="D243" s="8" t="s">
        <v>189</v>
      </c>
      <c r="E243" s="9">
        <v>170</v>
      </c>
      <c r="F243" s="9">
        <v>2984.01</v>
      </c>
      <c r="G243" s="9">
        <v>600.98</v>
      </c>
      <c r="H243" s="9">
        <v>2383.0300000000002</v>
      </c>
      <c r="I243" s="10">
        <v>0.28249571549693203</v>
      </c>
      <c r="J243" s="9">
        <v>842.97004000000015</v>
      </c>
      <c r="K243" s="10">
        <v>0.35373874437166131</v>
      </c>
      <c r="L243" s="9">
        <v>444.869042507514</v>
      </c>
      <c r="M243" s="9">
        <v>384.40307776684466</v>
      </c>
    </row>
    <row r="244" spans="2:13" x14ac:dyDescent="0.35">
      <c r="B244" s="5" t="s">
        <v>158</v>
      </c>
      <c r="C244" s="5" t="s">
        <v>188</v>
      </c>
      <c r="D244" s="5" t="s">
        <v>187</v>
      </c>
      <c r="E244" s="6">
        <v>600</v>
      </c>
      <c r="F244" s="6">
        <v>4946.4000000000005</v>
      </c>
      <c r="G244" s="6">
        <v>996.21</v>
      </c>
      <c r="H244" s="6">
        <v>3950.1900000000005</v>
      </c>
      <c r="I244" s="7">
        <v>0.23264062348374584</v>
      </c>
      <c r="J244" s="6">
        <v>1150.7335800000005</v>
      </c>
      <c r="K244" s="7">
        <v>0.29131094453684514</v>
      </c>
      <c r="L244" s="6">
        <v>733.60881031088672</v>
      </c>
      <c r="M244" s="6">
        <v>638.36296056884294</v>
      </c>
    </row>
    <row r="245" spans="2:13" x14ac:dyDescent="0.35">
      <c r="B245" s="8" t="s">
        <v>158</v>
      </c>
      <c r="C245" s="8" t="s">
        <v>188</v>
      </c>
      <c r="D245" s="8" t="s">
        <v>193</v>
      </c>
      <c r="E245" s="9">
        <v>120</v>
      </c>
      <c r="F245" s="9">
        <v>1082.4000000000001</v>
      </c>
      <c r="G245" s="9">
        <v>218</v>
      </c>
      <c r="H245" s="9">
        <v>864.40000000000009</v>
      </c>
      <c r="I245" s="10">
        <v>0.28132734663710274</v>
      </c>
      <c r="J245" s="9">
        <v>304.50872000000004</v>
      </c>
      <c r="K245" s="10">
        <v>0.35227755668671912</v>
      </c>
      <c r="L245" s="9">
        <v>163.44899309823202</v>
      </c>
      <c r="M245" s="9">
        <v>140.96542726679712</v>
      </c>
    </row>
    <row r="246" spans="2:13" x14ac:dyDescent="0.35">
      <c r="B246" s="5" t="s">
        <v>158</v>
      </c>
      <c r="C246" s="5" t="s">
        <v>177</v>
      </c>
      <c r="D246" s="5" t="s">
        <v>175</v>
      </c>
      <c r="E246" s="6">
        <v>330</v>
      </c>
      <c r="F246" s="6">
        <v>5943.3</v>
      </c>
      <c r="G246" s="6">
        <v>765.49</v>
      </c>
      <c r="H246" s="6">
        <v>5177.8100000000004</v>
      </c>
      <c r="I246" s="7">
        <v>0.22178879915198632</v>
      </c>
      <c r="J246" s="6">
        <v>1318.1573700000004</v>
      </c>
      <c r="K246" s="7">
        <v>0.25457816528609589</v>
      </c>
      <c r="L246" s="6">
        <v>968.70217582458702</v>
      </c>
      <c r="M246" s="6">
        <v>839.35449358059918</v>
      </c>
    </row>
    <row r="247" spans="2:13" x14ac:dyDescent="0.35">
      <c r="B247" s="8" t="s">
        <v>158</v>
      </c>
      <c r="C247" s="8" t="s">
        <v>167</v>
      </c>
      <c r="D247" s="8" t="s">
        <v>165</v>
      </c>
      <c r="E247" s="9">
        <v>360</v>
      </c>
      <c r="F247" s="9">
        <v>4968</v>
      </c>
      <c r="G247" s="9">
        <v>1000.56</v>
      </c>
      <c r="H247" s="9">
        <v>3967.44</v>
      </c>
      <c r="I247" s="10">
        <v>0.2514165237520129</v>
      </c>
      <c r="J247" s="9">
        <v>1249.0372900000002</v>
      </c>
      <c r="K247" s="10">
        <v>0.3148219733631763</v>
      </c>
      <c r="L247" s="9">
        <v>739.92915592178599</v>
      </c>
      <c r="M247" s="9">
        <v>640.22932191771895</v>
      </c>
    </row>
    <row r="248" spans="2:13" x14ac:dyDescent="0.35">
      <c r="B248" s="5" t="s">
        <v>158</v>
      </c>
      <c r="C248" s="5" t="s">
        <v>169</v>
      </c>
      <c r="D248" s="5" t="s">
        <v>165</v>
      </c>
      <c r="E248" s="6">
        <v>240</v>
      </c>
      <c r="F248" s="6">
        <v>2479.2000000000003</v>
      </c>
      <c r="G248" s="6">
        <v>319.32</v>
      </c>
      <c r="H248" s="6">
        <v>2159.88</v>
      </c>
      <c r="I248" s="7">
        <v>0.46132902952565347</v>
      </c>
      <c r="J248" s="6">
        <v>1143.7269300000003</v>
      </c>
      <c r="K248" s="7">
        <v>0.52953262681260083</v>
      </c>
      <c r="L248" s="6">
        <v>406.69578971153123</v>
      </c>
      <c r="M248" s="6">
        <v>350.65833265687149</v>
      </c>
    </row>
    <row r="249" spans="2:13" x14ac:dyDescent="0.35">
      <c r="B249" s="8" t="s">
        <v>158</v>
      </c>
      <c r="C249" s="8" t="s">
        <v>169</v>
      </c>
      <c r="D249" s="8" t="s">
        <v>183</v>
      </c>
      <c r="E249" s="9">
        <v>240</v>
      </c>
      <c r="F249" s="9">
        <v>2313.6</v>
      </c>
      <c r="G249" s="9">
        <v>297.99</v>
      </c>
      <c r="H249" s="9">
        <v>2015.61</v>
      </c>
      <c r="I249" s="10">
        <v>0.43201897043568455</v>
      </c>
      <c r="J249" s="9">
        <v>999.51908999999978</v>
      </c>
      <c r="K249" s="10">
        <v>0.49588913033771403</v>
      </c>
      <c r="L249" s="9">
        <v>375.3883115431891</v>
      </c>
      <c r="M249" s="9">
        <v>323.86040458248306</v>
      </c>
    </row>
    <row r="250" spans="2:13" x14ac:dyDescent="0.35">
      <c r="B250" s="5" t="s">
        <v>158</v>
      </c>
      <c r="C250" s="5" t="s">
        <v>168</v>
      </c>
      <c r="D250" s="5" t="s">
        <v>165</v>
      </c>
      <c r="E250" s="6">
        <v>120</v>
      </c>
      <c r="F250" s="6">
        <v>3313.32</v>
      </c>
      <c r="G250" s="6">
        <v>667.3</v>
      </c>
      <c r="H250" s="6">
        <v>2646.0200000000004</v>
      </c>
      <c r="I250" s="7">
        <v>0.16156712904277298</v>
      </c>
      <c r="J250" s="6">
        <v>535.32360000000062</v>
      </c>
      <c r="K250" s="7">
        <v>0.20231275651733568</v>
      </c>
      <c r="L250" s="6">
        <v>491.45075314351521</v>
      </c>
      <c r="M250" s="6">
        <v>425.02248779234139</v>
      </c>
    </row>
    <row r="251" spans="2:13" x14ac:dyDescent="0.35">
      <c r="B251" s="8" t="s">
        <v>158</v>
      </c>
      <c r="C251" s="8" t="s">
        <v>192</v>
      </c>
      <c r="D251" s="8" t="s">
        <v>191</v>
      </c>
      <c r="E251" s="9">
        <v>120</v>
      </c>
      <c r="F251" s="9">
        <v>2631.78</v>
      </c>
      <c r="G251" s="9">
        <v>338.97</v>
      </c>
      <c r="H251" s="9">
        <v>2292.8100000000004</v>
      </c>
      <c r="I251" s="10">
        <v>0.20108892080645055</v>
      </c>
      <c r="J251" s="9">
        <v>529.22180000000048</v>
      </c>
      <c r="K251" s="10">
        <v>0.23081799189640675</v>
      </c>
      <c r="L251" s="9">
        <v>426.1887058998476</v>
      </c>
      <c r="M251" s="9">
        <v>371.24514248704668</v>
      </c>
    </row>
    <row r="252" spans="2:13" x14ac:dyDescent="0.35">
      <c r="B252" s="5" t="s">
        <v>158</v>
      </c>
      <c r="C252" s="5" t="s">
        <v>171</v>
      </c>
      <c r="D252" s="5" t="s">
        <v>165</v>
      </c>
      <c r="E252" s="6">
        <v>220</v>
      </c>
      <c r="F252" s="6">
        <v>1212.2</v>
      </c>
      <c r="G252" s="6">
        <v>244.13</v>
      </c>
      <c r="H252" s="6">
        <v>968.07</v>
      </c>
      <c r="I252" s="7">
        <v>0.20911683715558491</v>
      </c>
      <c r="J252" s="6">
        <v>253.49143000000004</v>
      </c>
      <c r="K252" s="7">
        <v>0.26185237637774128</v>
      </c>
      <c r="L252" s="6">
        <v>182.2832718234541</v>
      </c>
      <c r="M252" s="6">
        <v>157.1669778391103</v>
      </c>
    </row>
    <row r="253" spans="2:13" x14ac:dyDescent="0.35">
      <c r="B253" s="8" t="s">
        <v>158</v>
      </c>
      <c r="C253" s="8" t="s">
        <v>178</v>
      </c>
      <c r="D253" s="8" t="s">
        <v>175</v>
      </c>
      <c r="E253" s="9">
        <v>120</v>
      </c>
      <c r="F253" s="9">
        <v>635.4</v>
      </c>
      <c r="G253" s="9">
        <v>127.98</v>
      </c>
      <c r="H253" s="9">
        <v>507.41999999999996</v>
      </c>
      <c r="I253" s="10">
        <v>0.57939754485363548</v>
      </c>
      <c r="J253" s="9">
        <v>368.14919999999995</v>
      </c>
      <c r="K253" s="10">
        <v>0.72553151235662761</v>
      </c>
      <c r="L253" s="9">
        <v>94.931806701464879</v>
      </c>
      <c r="M253" s="9">
        <v>82.255868240176369</v>
      </c>
    </row>
    <row r="255" spans="2:13" x14ac:dyDescent="0.35">
      <c r="B255" s="17" t="s">
        <v>12</v>
      </c>
      <c r="C255" s="89" t="s">
        <v>194</v>
      </c>
      <c r="D255" s="90"/>
      <c r="E255" s="18">
        <v>350</v>
      </c>
      <c r="F255" s="18">
        <v>97739.3</v>
      </c>
      <c r="G255" s="18">
        <v>12819.71</v>
      </c>
      <c r="H255" s="18">
        <v>84919.59</v>
      </c>
      <c r="I255" s="19">
        <v>0.44206160418582902</v>
      </c>
      <c r="J255" s="18">
        <v>43206.791749999997</v>
      </c>
      <c r="K255" s="19">
        <v>0.50879651856538632</v>
      </c>
      <c r="L255" s="18">
        <v>15877.493046066</v>
      </c>
      <c r="M255" s="18">
        <v>13771.259278397494</v>
      </c>
    </row>
    <row r="256" spans="2:13" x14ac:dyDescent="0.35">
      <c r="B256" s="5" t="s">
        <v>194</v>
      </c>
      <c r="C256" s="5" t="s">
        <v>196</v>
      </c>
      <c r="D256" s="5" t="s">
        <v>195</v>
      </c>
      <c r="E256" s="6">
        <v>300</v>
      </c>
      <c r="F256" s="6">
        <v>94559.08</v>
      </c>
      <c r="G256" s="6">
        <v>12179.21</v>
      </c>
      <c r="H256" s="6">
        <v>82379.87</v>
      </c>
      <c r="I256" s="7">
        <v>0.45207240277718436</v>
      </c>
      <c r="J256" s="6">
        <v>42747.550499999998</v>
      </c>
      <c r="K256" s="7">
        <v>0.51890771981067707</v>
      </c>
      <c r="L256" s="6">
        <v>15396.667601158768</v>
      </c>
      <c r="M256" s="6">
        <v>13358.175774282468</v>
      </c>
    </row>
    <row r="257" spans="2:13" x14ac:dyDescent="0.35">
      <c r="B257" s="8" t="s">
        <v>194</v>
      </c>
      <c r="C257" s="8" t="s">
        <v>198</v>
      </c>
      <c r="D257" s="8" t="s">
        <v>197</v>
      </c>
      <c r="E257" s="9">
        <v>50</v>
      </c>
      <c r="F257" s="9">
        <v>3180.2200000000003</v>
      </c>
      <c r="G257" s="9">
        <v>640.5</v>
      </c>
      <c r="H257" s="9">
        <v>2539.7200000000003</v>
      </c>
      <c r="I257" s="10">
        <v>0.14440549710397393</v>
      </c>
      <c r="J257" s="9">
        <v>459.24125000000004</v>
      </c>
      <c r="K257" s="10">
        <v>0.18082357503976815</v>
      </c>
      <c r="L257" s="9">
        <v>480.82544490723217</v>
      </c>
      <c r="M257" s="9">
        <v>413.08350411502556</v>
      </c>
    </row>
    <row r="259" spans="2:13" x14ac:dyDescent="0.35">
      <c r="B259" s="20" t="s">
        <v>12</v>
      </c>
      <c r="C259" s="80" t="s">
        <v>199</v>
      </c>
      <c r="D259" s="81"/>
      <c r="E259" s="21">
        <v>1420</v>
      </c>
      <c r="F259" s="21">
        <v>63711.249999999993</v>
      </c>
      <c r="G259" s="21">
        <v>8899.67</v>
      </c>
      <c r="H259" s="21">
        <v>54811.579999999994</v>
      </c>
      <c r="I259" s="22">
        <v>0.25448570072004562</v>
      </c>
      <c r="J259" s="21">
        <v>16213.602100000004</v>
      </c>
      <c r="K259" s="22">
        <v>0.29580614351930751</v>
      </c>
      <c r="L259" s="21">
        <v>10298.35633932905</v>
      </c>
      <c r="M259" s="21">
        <v>8900.9324900378688</v>
      </c>
    </row>
    <row r="260" spans="2:13" x14ac:dyDescent="0.35">
      <c r="B260" s="5" t="s">
        <v>199</v>
      </c>
      <c r="C260" s="5" t="s">
        <v>201</v>
      </c>
      <c r="D260" s="5" t="s">
        <v>200</v>
      </c>
      <c r="E260" s="6">
        <v>570</v>
      </c>
      <c r="F260" s="6">
        <v>32009.14</v>
      </c>
      <c r="G260" s="6">
        <v>4122.78</v>
      </c>
      <c r="H260" s="6">
        <v>27886.36</v>
      </c>
      <c r="I260" s="7">
        <v>0.24269720679780843</v>
      </c>
      <c r="J260" s="6">
        <v>7768.5288700000019</v>
      </c>
      <c r="K260" s="7">
        <v>0.27857808871433926</v>
      </c>
      <c r="L260" s="6">
        <v>5273.0188144086223</v>
      </c>
      <c r="M260" s="6">
        <v>4547.6777560339196</v>
      </c>
    </row>
    <row r="261" spans="2:13" x14ac:dyDescent="0.35">
      <c r="B261" s="8" t="s">
        <v>199</v>
      </c>
      <c r="C261" s="8" t="s">
        <v>203</v>
      </c>
      <c r="D261" s="8" t="s">
        <v>202</v>
      </c>
      <c r="E261" s="9">
        <v>180</v>
      </c>
      <c r="F261" s="9">
        <v>11477.95</v>
      </c>
      <c r="G261" s="9">
        <v>1478.36</v>
      </c>
      <c r="H261" s="9">
        <v>9999.59</v>
      </c>
      <c r="I261" s="10">
        <v>0.19320887353577951</v>
      </c>
      <c r="J261" s="9">
        <v>2217.6417900000006</v>
      </c>
      <c r="K261" s="10">
        <v>0.22177327170413993</v>
      </c>
      <c r="L261" s="9">
        <v>1874.4779364900837</v>
      </c>
      <c r="M261" s="9">
        <v>1623.2046620349329</v>
      </c>
    </row>
    <row r="262" spans="2:13" x14ac:dyDescent="0.35">
      <c r="B262" s="5" t="s">
        <v>199</v>
      </c>
      <c r="C262" s="5" t="s">
        <v>203</v>
      </c>
      <c r="D262" s="5" t="s">
        <v>204</v>
      </c>
      <c r="E262" s="6">
        <v>180</v>
      </c>
      <c r="F262" s="6">
        <v>10669.89</v>
      </c>
      <c r="G262" s="6">
        <v>1374.28</v>
      </c>
      <c r="H262" s="6">
        <v>9295.6099999999988</v>
      </c>
      <c r="I262" s="7">
        <v>0.14186292361027145</v>
      </c>
      <c r="J262" s="6">
        <v>1513.6617899999992</v>
      </c>
      <c r="K262" s="7">
        <v>0.16283619794720297</v>
      </c>
      <c r="L262" s="6">
        <v>1735.3239867829072</v>
      </c>
      <c r="M262" s="6">
        <v>1499.4612294936524</v>
      </c>
    </row>
    <row r="263" spans="2:13" x14ac:dyDescent="0.35">
      <c r="B263" s="8" t="s">
        <v>199</v>
      </c>
      <c r="C263" s="8" t="s">
        <v>206</v>
      </c>
      <c r="D263" s="8" t="s">
        <v>205</v>
      </c>
      <c r="E263" s="9">
        <v>250</v>
      </c>
      <c r="F263" s="9">
        <v>5841.39</v>
      </c>
      <c r="G263" s="9">
        <v>1176.47</v>
      </c>
      <c r="H263" s="9">
        <v>4664.92</v>
      </c>
      <c r="I263" s="10">
        <v>0.53658119043583807</v>
      </c>
      <c r="J263" s="9">
        <v>3134.38</v>
      </c>
      <c r="K263" s="10">
        <v>0.67190434133918697</v>
      </c>
      <c r="L263" s="9">
        <v>865.44469592965015</v>
      </c>
      <c r="M263" s="9">
        <v>752.37004661064782</v>
      </c>
    </row>
    <row r="264" spans="2:13" x14ac:dyDescent="0.35">
      <c r="B264" s="5" t="s">
        <v>199</v>
      </c>
      <c r="C264" s="5" t="s">
        <v>125</v>
      </c>
      <c r="D264" s="5" t="s">
        <v>205</v>
      </c>
      <c r="E264" s="6">
        <v>240</v>
      </c>
      <c r="F264" s="6">
        <v>3712.88</v>
      </c>
      <c r="G264" s="6">
        <v>747.78</v>
      </c>
      <c r="H264" s="6">
        <v>2965.1000000000004</v>
      </c>
      <c r="I264" s="7">
        <v>0.42538128083859439</v>
      </c>
      <c r="J264" s="6">
        <v>1579.3896500000003</v>
      </c>
      <c r="K264" s="7">
        <v>0.5326598259755152</v>
      </c>
      <c r="L264" s="6">
        <v>550.09090571778415</v>
      </c>
      <c r="M264" s="6">
        <v>478.21879586471624</v>
      </c>
    </row>
  </sheetData>
  <mergeCells count="6">
    <mergeCell ref="C259:D259"/>
    <mergeCell ref="B1:M1"/>
    <mergeCell ref="C7:D7"/>
    <mergeCell ref="C187:D187"/>
    <mergeCell ref="C221:D221"/>
    <mergeCell ref="C255:D255"/>
  </mergeCells>
  <conditionalFormatting sqref="B6:D6">
    <cfRule type="expression" dxfId="109" priority="1" stopIfTrue="1">
      <formula>$B6="                    7 - PERSONAL CARE"</formula>
    </cfRule>
    <cfRule type="expression" dxfId="108" priority="2" stopIfTrue="1">
      <formula>$B6="                    8 - INDUSTRIAL SPECIALITIES"</formula>
    </cfRule>
    <cfRule type="expression" dxfId="107" priority="3" stopIfTrue="1">
      <formula>$B6="                    9 - LUBRICANTS"</formula>
    </cfRule>
    <cfRule type="expression" dxfId="106" priority="4" stopIfTrue="1">
      <formula>$B6="                    6 - SURFACTANTES"</formula>
    </cfRule>
    <cfRule type="expression" dxfId="105" priority="5" stopIfTrue="1">
      <formula>$B6="                    4 - CERAMIC AUXILIARIES"</formula>
    </cfRule>
    <cfRule type="expression" dxfId="104" priority="6" stopIfTrue="1">
      <formula>$B6="                    7 - FOSFONICOS"</formula>
    </cfRule>
    <cfRule type="expression" dxfId="103" priority="7" stopIfTrue="1">
      <formula>$B6="                    3 - TEXTILE AUXILIARIES"</formula>
    </cfRule>
    <cfRule type="expression" dxfId="102" priority="8" stopIfTrue="1">
      <formula>$B6="                    2 - LEATHER AUXILIARIES"</formula>
    </cfRule>
  </conditionalFormatting>
  <conditionalFormatting sqref="E6:M6">
    <cfRule type="expression" dxfId="101" priority="9" stopIfTrue="1">
      <formula>$C6="                    8 - INDUSTRIAL SPECIALITIES"</formula>
    </cfRule>
    <cfRule type="expression" dxfId="100" priority="10" stopIfTrue="1">
      <formula>$C6="                    9 - LUBRICANTS"</formula>
    </cfRule>
    <cfRule type="expression" dxfId="99" priority="11" stopIfTrue="1">
      <formula>$C6="                    6 - SURFACTANTES"</formula>
    </cfRule>
    <cfRule type="expression" dxfId="98" priority="12" stopIfTrue="1">
      <formula>$C6="                    4 - CERAMIC AUXILIARIES"</formula>
    </cfRule>
    <cfRule type="expression" dxfId="97" priority="13" stopIfTrue="1">
      <formula>$C6="                    7 - FOSFONICOS"</formula>
    </cfRule>
    <cfRule type="expression" dxfId="96" priority="14" stopIfTrue="1">
      <formula>$C6="                    3 - TEXTILE AUXILIARIES"</formula>
    </cfRule>
    <cfRule type="expression" dxfId="95" priority="15" stopIfTrue="1">
      <formula>$C6="                    2 - LEATHER AUXILIARIES"</formula>
    </cfRule>
  </conditionalFormatting>
  <conditionalFormatting sqref="I6">
    <cfRule type="notContainsBlanks" dxfId="94" priority="30" stopIfTrue="1">
      <formula>LEN(TRIM(I6))&gt;0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98C8-87CB-4FCA-A722-0E4135C0DB67}">
  <sheetPr codeName="WS05"/>
  <dimension ref="B1:M102"/>
  <sheetViews>
    <sheetView showGridLines="0" zoomScale="70" zoomScaleNormal="70" workbookViewId="0">
      <pane ySplit="6" topLeftCell="A7" activePane="bottomLeft" state="frozen"/>
      <selection pane="bottomLeft" activeCell="C9" sqref="C9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35.1796875" bestFit="1" customWidth="1"/>
    <col min="4" max="4" width="10.08984375" bestFit="1" customWidth="1"/>
    <col min="5" max="5" width="11.6328125" bestFit="1" customWidth="1"/>
    <col min="6" max="6" width="10.08984375" bestFit="1" customWidth="1"/>
    <col min="7" max="7" width="11.6328125" bestFit="1" customWidth="1"/>
    <col min="8" max="8" width="13.36328125" bestFit="1" customWidth="1"/>
    <col min="9" max="9" width="10.08984375" bestFit="1" customWidth="1"/>
    <col min="10" max="10" width="11.453125" bestFit="1" customWidth="1"/>
    <col min="11" max="11" width="12.81640625" bestFit="1" customWidth="1"/>
    <col min="12" max="12" width="12.90625" bestFit="1" customWidth="1"/>
    <col min="13" max="13" width="14.36328125" bestFit="1" customWidth="1"/>
  </cols>
  <sheetData>
    <row r="1" spans="2:13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3" ht="18.5" x14ac:dyDescent="0.45">
      <c r="B3" s="23" t="s">
        <v>213</v>
      </c>
    </row>
    <row r="5" spans="2:13" x14ac:dyDescent="0.35">
      <c r="B5" s="1" t="s">
        <v>0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</row>
    <row r="6" spans="2:13" x14ac:dyDescent="0.35">
      <c r="B6" s="25" t="s">
        <v>12</v>
      </c>
      <c r="C6" s="25"/>
      <c r="D6" s="26">
        <v>458968</v>
      </c>
      <c r="E6" s="27">
        <v>6318634.2600000035</v>
      </c>
      <c r="F6" s="27">
        <v>927284.33000000019</v>
      </c>
      <c r="G6" s="27">
        <v>5391349.9299999988</v>
      </c>
      <c r="H6" s="28">
        <v>0.39241362066067931</v>
      </c>
      <c r="I6" s="27">
        <v>2115639.1462799995</v>
      </c>
      <c r="J6" s="29">
        <v>0.33482538460455191</v>
      </c>
      <c r="K6" s="27">
        <v>1003226.0809690821</v>
      </c>
      <c r="L6" s="27">
        <v>862049.46330968279</v>
      </c>
    </row>
    <row r="7" spans="2:13" x14ac:dyDescent="0.35">
      <c r="B7" s="2" t="s">
        <v>12</v>
      </c>
      <c r="C7" s="2" t="s">
        <v>13</v>
      </c>
      <c r="D7" s="3">
        <v>339335</v>
      </c>
      <c r="E7" s="3">
        <v>3966935.69</v>
      </c>
      <c r="F7" s="3">
        <v>668566.62000000023</v>
      </c>
      <c r="G7" s="3">
        <v>3298369.0700000003</v>
      </c>
      <c r="H7" s="3">
        <v>1357331.4393600002</v>
      </c>
      <c r="I7" s="4">
        <v>0</v>
      </c>
      <c r="J7" s="4">
        <v>0</v>
      </c>
      <c r="K7" s="3">
        <v>617529.7902715141</v>
      </c>
      <c r="L7" s="3">
        <v>533783.49559086317</v>
      </c>
    </row>
    <row r="8" spans="2:13" x14ac:dyDescent="0.35">
      <c r="B8" s="5" t="s">
        <v>13</v>
      </c>
      <c r="C8" s="5" t="s">
        <v>23</v>
      </c>
      <c r="D8" s="6">
        <v>35640</v>
      </c>
      <c r="E8" s="6">
        <v>411621.84</v>
      </c>
      <c r="F8" s="6">
        <v>64652.740000000005</v>
      </c>
      <c r="G8" s="6">
        <v>346969.10000000003</v>
      </c>
      <c r="H8" s="7">
        <v>0.3155468100040561</v>
      </c>
      <c r="I8" s="6">
        <v>129885.95853999999</v>
      </c>
      <c r="J8" s="7">
        <v>0.37434445470792638</v>
      </c>
      <c r="K8" s="6">
        <v>64945.950396879576</v>
      </c>
      <c r="L8" s="6">
        <v>56139.017143732701</v>
      </c>
    </row>
    <row r="9" spans="2:13" x14ac:dyDescent="0.35">
      <c r="B9" s="8" t="s">
        <v>13</v>
      </c>
      <c r="C9" s="8" t="s">
        <v>22</v>
      </c>
      <c r="D9" s="9">
        <v>26120</v>
      </c>
      <c r="E9" s="9">
        <v>377314.27</v>
      </c>
      <c r="F9" s="9">
        <v>57905.98</v>
      </c>
      <c r="G9" s="9">
        <v>319408.29000000004</v>
      </c>
      <c r="H9" s="10">
        <v>0.32793620697144588</v>
      </c>
      <c r="I9" s="9">
        <v>123735.01054000002</v>
      </c>
      <c r="J9" s="10">
        <v>0.38738822508332516</v>
      </c>
      <c r="K9" s="9">
        <v>59875.585312985873</v>
      </c>
      <c r="L9" s="9">
        <v>51695.436651094693</v>
      </c>
    </row>
    <row r="10" spans="2:13" x14ac:dyDescent="0.35">
      <c r="B10" s="5" t="s">
        <v>13</v>
      </c>
      <c r="C10" s="5" t="s">
        <v>17</v>
      </c>
      <c r="D10" s="6">
        <v>33250</v>
      </c>
      <c r="E10" s="6">
        <v>371552.86000000004</v>
      </c>
      <c r="F10" s="6">
        <v>46288.22</v>
      </c>
      <c r="G10" s="6">
        <v>325264.64000000001</v>
      </c>
      <c r="H10" s="7">
        <v>0.3732931271475074</v>
      </c>
      <c r="I10" s="6">
        <v>138698.12901000003</v>
      </c>
      <c r="J10" s="7">
        <v>0.42641625296251084</v>
      </c>
      <c r="K10" s="6">
        <v>60918.828495225011</v>
      </c>
      <c r="L10" s="6">
        <v>52581.36532070324</v>
      </c>
    </row>
    <row r="11" spans="2:13" x14ac:dyDescent="0.35">
      <c r="B11" s="8" t="s">
        <v>13</v>
      </c>
      <c r="C11" s="8" t="s">
        <v>25</v>
      </c>
      <c r="D11" s="9">
        <v>14840</v>
      </c>
      <c r="E11" s="9">
        <v>259607.63999999996</v>
      </c>
      <c r="F11" s="9">
        <v>43980.57</v>
      </c>
      <c r="G11" s="9">
        <v>215627.07</v>
      </c>
      <c r="H11" s="10">
        <v>0.26143739090267148</v>
      </c>
      <c r="I11" s="9">
        <v>67871.144060000006</v>
      </c>
      <c r="J11" s="10">
        <v>0.31476170436300044</v>
      </c>
      <c r="K11" s="9">
        <v>40316.643934506123</v>
      </c>
      <c r="L11" s="9">
        <v>34917.861269992893</v>
      </c>
    </row>
    <row r="12" spans="2:13" x14ac:dyDescent="0.35">
      <c r="B12" s="5" t="s">
        <v>13</v>
      </c>
      <c r="C12" s="5" t="s">
        <v>42</v>
      </c>
      <c r="D12" s="6">
        <v>28100</v>
      </c>
      <c r="E12" s="6">
        <v>206131.78</v>
      </c>
      <c r="F12" s="6">
        <v>35673.39</v>
      </c>
      <c r="G12" s="6">
        <v>170458.38999999998</v>
      </c>
      <c r="H12" s="7">
        <v>0.35280936811393176</v>
      </c>
      <c r="I12" s="6">
        <v>72725.223050000001</v>
      </c>
      <c r="J12" s="7">
        <v>0.42664501905714353</v>
      </c>
      <c r="K12" s="6">
        <v>31682.188064514921</v>
      </c>
      <c r="L12" s="6">
        <v>27404.311339020576</v>
      </c>
    </row>
    <row r="13" spans="2:13" x14ac:dyDescent="0.35">
      <c r="B13" s="8" t="s">
        <v>13</v>
      </c>
      <c r="C13" s="8" t="s">
        <v>39</v>
      </c>
      <c r="D13" s="9">
        <v>24725</v>
      </c>
      <c r="E13" s="9">
        <v>169314.37</v>
      </c>
      <c r="F13" s="9">
        <v>34100.129999999997</v>
      </c>
      <c r="G13" s="9">
        <v>135214.24000000002</v>
      </c>
      <c r="H13" s="10">
        <v>0.27017440699215312</v>
      </c>
      <c r="I13" s="9">
        <v>45744.409509999998</v>
      </c>
      <c r="J13" s="10">
        <v>0.33831059147320569</v>
      </c>
      <c r="K13" s="9">
        <v>25308.567908748544</v>
      </c>
      <c r="L13" s="9">
        <v>21882.648412707487</v>
      </c>
    </row>
    <row r="14" spans="2:13" x14ac:dyDescent="0.35">
      <c r="B14" s="5" t="s">
        <v>13</v>
      </c>
      <c r="C14" s="5" t="s">
        <v>32</v>
      </c>
      <c r="D14" s="6">
        <v>13240</v>
      </c>
      <c r="E14" s="6">
        <v>160769.58000000002</v>
      </c>
      <c r="F14" s="6">
        <v>32379.100000000002</v>
      </c>
      <c r="G14" s="6">
        <v>128390.48</v>
      </c>
      <c r="H14" s="7">
        <v>0.3449128736294515</v>
      </c>
      <c r="I14" s="6">
        <v>55451.49783</v>
      </c>
      <c r="J14" s="7">
        <v>0.43189727018701074</v>
      </c>
      <c r="K14" s="6">
        <v>24096.566123873912</v>
      </c>
      <c r="L14" s="6">
        <v>20840.092327433915</v>
      </c>
    </row>
    <row r="15" spans="2:13" x14ac:dyDescent="0.35">
      <c r="B15" s="8" t="s">
        <v>13</v>
      </c>
      <c r="C15" s="8" t="s">
        <v>15</v>
      </c>
      <c r="D15" s="9">
        <v>11000</v>
      </c>
      <c r="E15" s="9">
        <v>160207.28</v>
      </c>
      <c r="F15" s="9">
        <v>19224.93</v>
      </c>
      <c r="G15" s="9">
        <v>140982.35</v>
      </c>
      <c r="H15" s="10">
        <v>0.47681985556461609</v>
      </c>
      <c r="I15" s="9">
        <v>76390.012110000011</v>
      </c>
      <c r="J15" s="10">
        <v>0.54184096172322282</v>
      </c>
      <c r="K15" s="9">
        <v>26494.12008303788</v>
      </c>
      <c r="L15" s="9">
        <v>22845.190307803001</v>
      </c>
    </row>
    <row r="16" spans="2:13" x14ac:dyDescent="0.35">
      <c r="B16" s="5" t="s">
        <v>13</v>
      </c>
      <c r="C16" s="5" t="s">
        <v>18</v>
      </c>
      <c r="D16" s="6">
        <v>18450</v>
      </c>
      <c r="E16" s="6">
        <v>159588.54</v>
      </c>
      <c r="F16" s="6">
        <v>23641.940000000002</v>
      </c>
      <c r="G16" s="6">
        <v>135946.6</v>
      </c>
      <c r="H16" s="7">
        <v>0.48579280686445275</v>
      </c>
      <c r="I16" s="6">
        <v>77526.964789999998</v>
      </c>
      <c r="J16" s="7">
        <v>0.57027512854311913</v>
      </c>
      <c r="K16" s="6">
        <v>25466.69458544617</v>
      </c>
      <c r="L16" s="6">
        <v>21985.144145796934</v>
      </c>
    </row>
    <row r="17" spans="2:12" x14ac:dyDescent="0.35">
      <c r="B17" s="8" t="s">
        <v>13</v>
      </c>
      <c r="C17" s="8" t="s">
        <v>29</v>
      </c>
      <c r="D17" s="9">
        <v>32840</v>
      </c>
      <c r="E17" s="9">
        <v>156078.38</v>
      </c>
      <c r="F17" s="9">
        <v>29511.530000000002</v>
      </c>
      <c r="G17" s="9">
        <v>126566.85</v>
      </c>
      <c r="H17" s="10">
        <v>0.56672310860735486</v>
      </c>
      <c r="I17" s="9">
        <v>88453.224700000006</v>
      </c>
      <c r="J17" s="10">
        <v>0.69886565637052678</v>
      </c>
      <c r="K17" s="9">
        <v>23643.91518661247</v>
      </c>
      <c r="L17" s="9">
        <v>20461.098156852058</v>
      </c>
    </row>
    <row r="18" spans="2:12" x14ac:dyDescent="0.35">
      <c r="B18" s="5" t="s">
        <v>13</v>
      </c>
      <c r="C18" s="5" t="s">
        <v>16</v>
      </c>
      <c r="D18" s="6">
        <v>8120</v>
      </c>
      <c r="E18" s="6">
        <v>137621.72</v>
      </c>
      <c r="F18" s="6">
        <v>16514.7</v>
      </c>
      <c r="G18" s="6">
        <v>121107.01999999999</v>
      </c>
      <c r="H18" s="7">
        <v>0.37648575152236147</v>
      </c>
      <c r="I18" s="6">
        <v>51812.616680000006</v>
      </c>
      <c r="J18" s="7">
        <v>0.42782504829199836</v>
      </c>
      <c r="K18" s="6">
        <v>22718.651964811688</v>
      </c>
      <c r="L18" s="6">
        <v>19591.662499297319</v>
      </c>
    </row>
    <row r="19" spans="2:12" x14ac:dyDescent="0.35">
      <c r="B19" s="8" t="s">
        <v>13</v>
      </c>
      <c r="C19" s="8" t="s">
        <v>51</v>
      </c>
      <c r="D19" s="9">
        <v>1300</v>
      </c>
      <c r="E19" s="9">
        <v>133212.31</v>
      </c>
      <c r="F19" s="9">
        <v>26829.14</v>
      </c>
      <c r="G19" s="9">
        <v>106383.17</v>
      </c>
      <c r="H19" s="10">
        <v>0.20995247593859764</v>
      </c>
      <c r="I19" s="9">
        <v>27968.254310000011</v>
      </c>
      <c r="J19" s="10">
        <v>0.2629011178177903</v>
      </c>
      <c r="K19" s="9">
        <v>19943.937995618333</v>
      </c>
      <c r="L19" s="9">
        <v>17247.855318609953</v>
      </c>
    </row>
    <row r="20" spans="2:12" x14ac:dyDescent="0.35">
      <c r="B20" s="5" t="s">
        <v>13</v>
      </c>
      <c r="C20" s="5" t="s">
        <v>38</v>
      </c>
      <c r="D20" s="6">
        <v>9720</v>
      </c>
      <c r="E20" s="6">
        <v>125060.9</v>
      </c>
      <c r="F20" s="6">
        <v>25187.440000000002</v>
      </c>
      <c r="G20" s="6">
        <v>99873.459999999992</v>
      </c>
      <c r="H20" s="7">
        <v>0.25518599162488032</v>
      </c>
      <c r="I20" s="6">
        <v>31913.789779999996</v>
      </c>
      <c r="J20" s="7">
        <v>0.31954224655879548</v>
      </c>
      <c r="K20" s="6">
        <v>18689.288848192151</v>
      </c>
      <c r="L20" s="6">
        <v>16176.532535693399</v>
      </c>
    </row>
    <row r="21" spans="2:12" x14ac:dyDescent="0.35">
      <c r="B21" s="8" t="s">
        <v>13</v>
      </c>
      <c r="C21" s="8" t="s">
        <v>56</v>
      </c>
      <c r="D21" s="9">
        <v>5680</v>
      </c>
      <c r="E21" s="9">
        <v>96617.72</v>
      </c>
      <c r="F21" s="9">
        <v>19145.850000000002</v>
      </c>
      <c r="G21" s="9">
        <v>77471.87000000001</v>
      </c>
      <c r="H21" s="10">
        <v>0.23845373353873389</v>
      </c>
      <c r="I21" s="9">
        <v>23038.856060000002</v>
      </c>
      <c r="J21" s="10">
        <v>0.29738350268297381</v>
      </c>
      <c r="K21" s="9">
        <v>14522.47825484659</v>
      </c>
      <c r="L21" s="9">
        <v>12566.645567860418</v>
      </c>
    </row>
    <row r="22" spans="2:12" x14ac:dyDescent="0.35">
      <c r="B22" s="5" t="s">
        <v>13</v>
      </c>
      <c r="C22" s="5" t="s">
        <v>65</v>
      </c>
      <c r="D22" s="6">
        <v>9000</v>
      </c>
      <c r="E22" s="6">
        <v>91630.920000000013</v>
      </c>
      <c r="F22" s="6">
        <v>18454.579999999998</v>
      </c>
      <c r="G22" s="6">
        <v>73176.340000000011</v>
      </c>
      <c r="H22" s="7">
        <v>0.12947081192680379</v>
      </c>
      <c r="I22" s="6">
        <v>11863.529610000005</v>
      </c>
      <c r="J22" s="7">
        <v>0.16212247852242956</v>
      </c>
      <c r="K22" s="6">
        <v>13670.880266424883</v>
      </c>
      <c r="L22" s="6">
        <v>11861.837305832732</v>
      </c>
    </row>
    <row r="23" spans="2:12" x14ac:dyDescent="0.35">
      <c r="B23" s="8" t="s">
        <v>13</v>
      </c>
      <c r="C23" s="8" t="s">
        <v>31</v>
      </c>
      <c r="D23" s="9">
        <v>6320</v>
      </c>
      <c r="E23" s="9">
        <v>90395.13</v>
      </c>
      <c r="F23" s="9">
        <v>17111.149999999998</v>
      </c>
      <c r="G23" s="9">
        <v>73283.98000000001</v>
      </c>
      <c r="H23" s="10">
        <v>0.32044268225511707</v>
      </c>
      <c r="I23" s="9">
        <v>28966.457920000001</v>
      </c>
      <c r="J23" s="10">
        <v>0.39526316556497065</v>
      </c>
      <c r="K23" s="9">
        <v>13747.398655060373</v>
      </c>
      <c r="L23" s="9">
        <v>11881.425349531266</v>
      </c>
    </row>
    <row r="24" spans="2:12" x14ac:dyDescent="0.35">
      <c r="B24" s="5" t="s">
        <v>13</v>
      </c>
      <c r="C24" s="5" t="s">
        <v>19</v>
      </c>
      <c r="D24" s="6">
        <v>10920</v>
      </c>
      <c r="E24" s="6">
        <v>85206.01</v>
      </c>
      <c r="F24" s="6">
        <v>12622.23</v>
      </c>
      <c r="G24" s="6">
        <v>72583.78</v>
      </c>
      <c r="H24" s="7">
        <v>0.40335365017092112</v>
      </c>
      <c r="I24" s="6">
        <v>34368.155150000006</v>
      </c>
      <c r="J24" s="7">
        <v>0.47349635345527619</v>
      </c>
      <c r="K24" s="6">
        <v>13612.293848811823</v>
      </c>
      <c r="L24" s="6">
        <v>11749.545475936462</v>
      </c>
    </row>
    <row r="25" spans="2:12" x14ac:dyDescent="0.35">
      <c r="B25" s="8" t="s">
        <v>13</v>
      </c>
      <c r="C25" s="8" t="s">
        <v>26</v>
      </c>
      <c r="D25" s="9">
        <v>3500</v>
      </c>
      <c r="E25" s="9">
        <v>83170.25</v>
      </c>
      <c r="F25" s="9">
        <v>16750.54</v>
      </c>
      <c r="G25" s="9">
        <v>66419.709999999992</v>
      </c>
      <c r="H25" s="10">
        <v>0.41540191402574844</v>
      </c>
      <c r="I25" s="9">
        <v>34549.081040000005</v>
      </c>
      <c r="J25" s="10">
        <v>0.52016308171173897</v>
      </c>
      <c r="K25" s="9">
        <v>12392.292756146468</v>
      </c>
      <c r="L25" s="9">
        <v>10750.981808196866</v>
      </c>
    </row>
    <row r="26" spans="2:12" x14ac:dyDescent="0.35">
      <c r="B26" s="5" t="s">
        <v>13</v>
      </c>
      <c r="C26" s="5" t="s">
        <v>58</v>
      </c>
      <c r="D26" s="6">
        <v>3150</v>
      </c>
      <c r="E26" s="6">
        <v>77045.210000000006</v>
      </c>
      <c r="F26" s="6">
        <v>15517.01</v>
      </c>
      <c r="G26" s="6">
        <v>61528.2</v>
      </c>
      <c r="H26" s="7">
        <v>0.27891663842567238</v>
      </c>
      <c r="I26" s="6">
        <v>21489.190979999999</v>
      </c>
      <c r="J26" s="7">
        <v>0.34925759212848745</v>
      </c>
      <c r="K26" s="6">
        <v>11464.804838817598</v>
      </c>
      <c r="L26" s="6">
        <v>9933.239795683603</v>
      </c>
    </row>
    <row r="27" spans="2:12" x14ac:dyDescent="0.35">
      <c r="B27" s="8" t="s">
        <v>13</v>
      </c>
      <c r="C27" s="8" t="s">
        <v>27</v>
      </c>
      <c r="D27" s="9">
        <v>5080</v>
      </c>
      <c r="E27" s="9">
        <v>63105.229999999996</v>
      </c>
      <c r="F27" s="9">
        <v>10919.66</v>
      </c>
      <c r="G27" s="9">
        <v>52185.570000000007</v>
      </c>
      <c r="H27" s="10">
        <v>0.4630101268943953</v>
      </c>
      <c r="I27" s="9">
        <v>29218.360549999998</v>
      </c>
      <c r="J27" s="10">
        <v>0.55989348300689235</v>
      </c>
      <c r="K27" s="9">
        <v>9752.1010414897883</v>
      </c>
      <c r="L27" s="9">
        <v>8440.1374214178541</v>
      </c>
    </row>
    <row r="28" spans="2:12" x14ac:dyDescent="0.35">
      <c r="B28" s="5" t="s">
        <v>13</v>
      </c>
      <c r="C28" s="5" t="s">
        <v>47</v>
      </c>
      <c r="D28" s="6">
        <v>3215</v>
      </c>
      <c r="E28" s="6">
        <v>62446.490000000005</v>
      </c>
      <c r="F28" s="6">
        <v>12576.79</v>
      </c>
      <c r="G28" s="6">
        <v>49869.700000000004</v>
      </c>
      <c r="H28" s="7">
        <v>0.33542153225905891</v>
      </c>
      <c r="I28" s="6">
        <v>20945.897360000003</v>
      </c>
      <c r="J28" s="7">
        <v>0.42001249977441213</v>
      </c>
      <c r="K28" s="6">
        <v>9336.6684845686414</v>
      </c>
      <c r="L28" s="6">
        <v>8085.6367563525064</v>
      </c>
    </row>
    <row r="29" spans="2:12" x14ac:dyDescent="0.35">
      <c r="B29" s="8" t="s">
        <v>13</v>
      </c>
      <c r="C29" s="8" t="s">
        <v>33</v>
      </c>
      <c r="D29" s="9">
        <v>4250</v>
      </c>
      <c r="E29" s="9">
        <v>56691.71</v>
      </c>
      <c r="F29" s="9">
        <v>10217.27</v>
      </c>
      <c r="G29" s="9">
        <v>46474.439999999995</v>
      </c>
      <c r="H29" s="10">
        <v>0.36232367042729885</v>
      </c>
      <c r="I29" s="9">
        <v>20540.748450000003</v>
      </c>
      <c r="J29" s="10">
        <v>0.4419794719419966</v>
      </c>
      <c r="K29" s="9">
        <v>8717.3352310356731</v>
      </c>
      <c r="L29" s="9">
        <v>7519.3589906355719</v>
      </c>
    </row>
    <row r="30" spans="2:12" x14ac:dyDescent="0.35">
      <c r="B30" s="5" t="s">
        <v>13</v>
      </c>
      <c r="C30" s="5" t="s">
        <v>36</v>
      </c>
      <c r="D30" s="6">
        <v>8000</v>
      </c>
      <c r="E30" s="6">
        <v>39714.5</v>
      </c>
      <c r="F30" s="6">
        <v>4291.4799999999996</v>
      </c>
      <c r="G30" s="6">
        <v>35423.020000000004</v>
      </c>
      <c r="H30" s="7">
        <v>0.66532842261642477</v>
      </c>
      <c r="I30" s="6">
        <v>26423.18564</v>
      </c>
      <c r="J30" s="7">
        <v>0.74593260653665316</v>
      </c>
      <c r="K30" s="6">
        <v>6614.4592338719813</v>
      </c>
      <c r="L30" s="6">
        <v>5722.3246876534031</v>
      </c>
    </row>
    <row r="31" spans="2:12" x14ac:dyDescent="0.35">
      <c r="B31" s="8" t="s">
        <v>13</v>
      </c>
      <c r="C31" s="8" t="s">
        <v>45</v>
      </c>
      <c r="D31" s="9">
        <v>2100</v>
      </c>
      <c r="E31" s="9">
        <v>38922</v>
      </c>
      <c r="F31" s="9">
        <v>7838.92</v>
      </c>
      <c r="G31" s="9">
        <v>31083.08</v>
      </c>
      <c r="H31" s="10">
        <v>0.49649396305431387</v>
      </c>
      <c r="I31" s="9">
        <v>19324.538030000003</v>
      </c>
      <c r="J31" s="10">
        <v>0.62170602237616102</v>
      </c>
      <c r="K31" s="9">
        <v>5852.9302746393078</v>
      </c>
      <c r="L31" s="9">
        <v>5054.3373246623514</v>
      </c>
    </row>
    <row r="32" spans="2:12" x14ac:dyDescent="0.35">
      <c r="B32" s="5" t="s">
        <v>13</v>
      </c>
      <c r="C32" s="5" t="s">
        <v>59</v>
      </c>
      <c r="D32" s="6">
        <v>1190</v>
      </c>
      <c r="E32" s="6">
        <v>38032.870000000003</v>
      </c>
      <c r="F32" s="6">
        <v>7659.85</v>
      </c>
      <c r="G32" s="6">
        <v>30373.019999999997</v>
      </c>
      <c r="H32" s="7">
        <v>0.19052619799662757</v>
      </c>
      <c r="I32" s="6">
        <v>7246.2581199999968</v>
      </c>
      <c r="J32" s="7">
        <v>0.23857548969447218</v>
      </c>
      <c r="K32" s="6">
        <v>5690.5444053288229</v>
      </c>
      <c r="L32" s="6">
        <v>4916.9442906869372</v>
      </c>
    </row>
    <row r="33" spans="2:12" x14ac:dyDescent="0.35">
      <c r="B33" s="8" t="s">
        <v>13</v>
      </c>
      <c r="C33" s="8" t="s">
        <v>62</v>
      </c>
      <c r="D33" s="9">
        <v>1040</v>
      </c>
      <c r="E33" s="9">
        <v>33630.239999999998</v>
      </c>
      <c r="F33" s="9">
        <v>6773.17</v>
      </c>
      <c r="G33" s="9">
        <v>26857.07</v>
      </c>
      <c r="H33" s="10">
        <v>0.22460853238038145</v>
      </c>
      <c r="I33" s="9">
        <v>7553.6388499999994</v>
      </c>
      <c r="J33" s="10">
        <v>0.28125327334664574</v>
      </c>
      <c r="K33" s="9">
        <v>5034.5049300791061</v>
      </c>
      <c r="L33" s="9">
        <v>4359.6308681254459</v>
      </c>
    </row>
    <row r="34" spans="2:12" x14ac:dyDescent="0.35">
      <c r="B34" s="5" t="s">
        <v>13</v>
      </c>
      <c r="C34" s="5" t="s">
        <v>43</v>
      </c>
      <c r="D34" s="6">
        <v>1800</v>
      </c>
      <c r="E34" s="6">
        <v>32950.559999999998</v>
      </c>
      <c r="F34" s="6">
        <v>5924.2300000000005</v>
      </c>
      <c r="G34" s="6">
        <v>27026.33</v>
      </c>
      <c r="H34" s="7">
        <v>0.32546520635764614</v>
      </c>
      <c r="I34" s="6">
        <v>10724.26081</v>
      </c>
      <c r="J34" s="7">
        <v>0.39680788364531916</v>
      </c>
      <c r="K34" s="6">
        <v>5085.1466725485925</v>
      </c>
      <c r="L34" s="6">
        <v>4391.0910660023583</v>
      </c>
    </row>
    <row r="35" spans="2:12" x14ac:dyDescent="0.35">
      <c r="B35" s="8" t="s">
        <v>13</v>
      </c>
      <c r="C35" s="8" t="s">
        <v>46</v>
      </c>
      <c r="D35" s="9">
        <v>1000</v>
      </c>
      <c r="E35" s="9">
        <v>32900</v>
      </c>
      <c r="F35" s="9">
        <v>6626.1</v>
      </c>
      <c r="G35" s="9">
        <v>26273.9</v>
      </c>
      <c r="H35" s="10">
        <v>0.32158583252279643</v>
      </c>
      <c r="I35" s="9">
        <v>10580.173890000002</v>
      </c>
      <c r="J35" s="10">
        <v>0.4026876059511531</v>
      </c>
      <c r="K35" s="9">
        <v>4961.8333585133705</v>
      </c>
      <c r="L35" s="9">
        <v>4272.3177989528122</v>
      </c>
    </row>
    <row r="36" spans="2:12" x14ac:dyDescent="0.35">
      <c r="B36" s="5" t="s">
        <v>13</v>
      </c>
      <c r="C36" s="5" t="s">
        <v>40</v>
      </c>
      <c r="D36" s="6">
        <v>2480</v>
      </c>
      <c r="E36" s="6">
        <v>28279.53</v>
      </c>
      <c r="F36" s="6">
        <v>5695.5400000000009</v>
      </c>
      <c r="G36" s="6">
        <v>22583.989999999998</v>
      </c>
      <c r="H36" s="7">
        <v>0.34289785155552438</v>
      </c>
      <c r="I36" s="6">
        <v>9696.9900799999978</v>
      </c>
      <c r="J36" s="7">
        <v>0.42937452947862614</v>
      </c>
      <c r="K36" s="6">
        <v>4235.3403620370445</v>
      </c>
      <c r="L36" s="6">
        <v>3656.4670989344968</v>
      </c>
    </row>
    <row r="37" spans="2:12" x14ac:dyDescent="0.35">
      <c r="B37" s="8" t="s">
        <v>13</v>
      </c>
      <c r="C37" s="8" t="s">
        <v>52</v>
      </c>
      <c r="D37" s="9">
        <v>2120</v>
      </c>
      <c r="E37" s="9">
        <v>27271.120000000003</v>
      </c>
      <c r="F37" s="9">
        <v>5492.4400000000005</v>
      </c>
      <c r="G37" s="9">
        <v>21778.68</v>
      </c>
      <c r="H37" s="10">
        <v>0.16560644263968624</v>
      </c>
      <c r="I37" s="9">
        <v>4516.2731700000004</v>
      </c>
      <c r="J37" s="10">
        <v>0.20737129936249582</v>
      </c>
      <c r="K37" s="9">
        <v>4081.6618628725323</v>
      </c>
      <c r="L37" s="9">
        <v>3534.6180731262639</v>
      </c>
    </row>
    <row r="38" spans="2:12" x14ac:dyDescent="0.35">
      <c r="B38" s="5" t="s">
        <v>13</v>
      </c>
      <c r="C38" s="5" t="s">
        <v>82</v>
      </c>
      <c r="D38" s="6">
        <v>1540</v>
      </c>
      <c r="E38" s="6">
        <v>25256.29</v>
      </c>
      <c r="F38" s="6">
        <v>3253.01</v>
      </c>
      <c r="G38" s="6">
        <v>22003.279999999999</v>
      </c>
      <c r="H38" s="7">
        <v>0.25135876369807275</v>
      </c>
      <c r="I38" s="6">
        <v>6348.3898299999983</v>
      </c>
      <c r="J38" s="7">
        <v>0.28852015835820832</v>
      </c>
      <c r="K38" s="6">
        <v>4086.7145855389012</v>
      </c>
      <c r="L38" s="6">
        <v>3534.3227961963503</v>
      </c>
    </row>
    <row r="39" spans="2:12" x14ac:dyDescent="0.35">
      <c r="B39" s="8" t="s">
        <v>13</v>
      </c>
      <c r="C39" s="8" t="s">
        <v>63</v>
      </c>
      <c r="D39" s="9">
        <v>520</v>
      </c>
      <c r="E39" s="9">
        <v>24585.329999999998</v>
      </c>
      <c r="F39" s="9">
        <v>4468.95</v>
      </c>
      <c r="G39" s="9">
        <v>20116.379999999997</v>
      </c>
      <c r="H39" s="10">
        <v>0.19713272467768375</v>
      </c>
      <c r="I39" s="9">
        <v>4846.573089999998</v>
      </c>
      <c r="J39" s="10">
        <v>0.24092670202094008</v>
      </c>
      <c r="K39" s="9">
        <v>3779.4053717015649</v>
      </c>
      <c r="L39" s="9">
        <v>3255.373558375069</v>
      </c>
    </row>
    <row r="40" spans="2:12" x14ac:dyDescent="0.35">
      <c r="B40" s="5" t="s">
        <v>13</v>
      </c>
      <c r="C40" s="5" t="s">
        <v>78</v>
      </c>
      <c r="D40" s="6">
        <v>2240</v>
      </c>
      <c r="E40" s="6">
        <v>17694.34</v>
      </c>
      <c r="F40" s="6">
        <v>3563.64</v>
      </c>
      <c r="G40" s="6">
        <v>14130.7</v>
      </c>
      <c r="H40" s="7">
        <v>0.34557319515732154</v>
      </c>
      <c r="I40" s="6">
        <v>6114.6896100000013</v>
      </c>
      <c r="J40" s="7">
        <v>0.43272375820023079</v>
      </c>
      <c r="K40" s="6">
        <v>2638.4860130947668</v>
      </c>
      <c r="L40" s="6">
        <v>2289.9604525301411</v>
      </c>
    </row>
    <row r="41" spans="2:12" x14ac:dyDescent="0.35">
      <c r="B41" s="8" t="s">
        <v>13</v>
      </c>
      <c r="C41" s="8" t="s">
        <v>72</v>
      </c>
      <c r="D41" s="9">
        <v>1700</v>
      </c>
      <c r="E41" s="9">
        <v>14464.36</v>
      </c>
      <c r="F41" s="9">
        <v>2913.12</v>
      </c>
      <c r="G41" s="9">
        <v>11551.240000000002</v>
      </c>
      <c r="H41" s="10">
        <v>0.33787794136760985</v>
      </c>
      <c r="I41" s="9">
        <v>4887.188180000001</v>
      </c>
      <c r="J41" s="10">
        <v>0.423087753349424</v>
      </c>
      <c r="K41" s="9">
        <v>2168.9914094846172</v>
      </c>
      <c r="L41" s="9">
        <v>1869.7725012635883</v>
      </c>
    </row>
    <row r="42" spans="2:12" x14ac:dyDescent="0.35">
      <c r="B42" s="5" t="s">
        <v>13</v>
      </c>
      <c r="C42" s="5" t="s">
        <v>76</v>
      </c>
      <c r="D42" s="6">
        <v>1350</v>
      </c>
      <c r="E42" s="6">
        <v>14311.21</v>
      </c>
      <c r="F42" s="6">
        <v>2882.27</v>
      </c>
      <c r="G42" s="6">
        <v>11428.94</v>
      </c>
      <c r="H42" s="7">
        <v>0.36593200085806865</v>
      </c>
      <c r="I42" s="6">
        <v>5236.9297100000003</v>
      </c>
      <c r="J42" s="7">
        <v>0.45821657214054845</v>
      </c>
      <c r="K42" s="6">
        <v>2133.6481979225277</v>
      </c>
      <c r="L42" s="6">
        <v>1849.2966025930523</v>
      </c>
    </row>
    <row r="43" spans="2:12" x14ac:dyDescent="0.35">
      <c r="B43" s="8" t="s">
        <v>13</v>
      </c>
      <c r="C43" s="8" t="s">
        <v>75</v>
      </c>
      <c r="D43" s="9">
        <v>960</v>
      </c>
      <c r="E43" s="9">
        <v>12700.62</v>
      </c>
      <c r="F43" s="9">
        <v>2557.9</v>
      </c>
      <c r="G43" s="9">
        <v>10142.720000000001</v>
      </c>
      <c r="H43" s="10">
        <v>0.42251984312576868</v>
      </c>
      <c r="I43" s="9">
        <v>5366.2639700000009</v>
      </c>
      <c r="J43" s="10">
        <v>0.52907543242838218</v>
      </c>
      <c r="K43" s="9">
        <v>1881.6964120069758</v>
      </c>
      <c r="L43" s="9">
        <v>1635.843426930955</v>
      </c>
    </row>
    <row r="44" spans="2:12" x14ac:dyDescent="0.35">
      <c r="B44" s="5" t="s">
        <v>13</v>
      </c>
      <c r="C44" s="5" t="s">
        <v>28</v>
      </c>
      <c r="D44" s="6">
        <v>360</v>
      </c>
      <c r="E44" s="6">
        <v>12049.23</v>
      </c>
      <c r="F44" s="6">
        <v>2426.7200000000003</v>
      </c>
      <c r="G44" s="6">
        <v>9622.51</v>
      </c>
      <c r="H44" s="7">
        <v>0.32761337031494964</v>
      </c>
      <c r="I44" s="6">
        <v>3947.4888500000002</v>
      </c>
      <c r="J44" s="7">
        <v>0.41023483997418553</v>
      </c>
      <c r="K44" s="6">
        <v>1800.1652179013772</v>
      </c>
      <c r="L44" s="6">
        <v>1559.6522043385182</v>
      </c>
    </row>
    <row r="45" spans="2:12" x14ac:dyDescent="0.35">
      <c r="B45" s="8" t="s">
        <v>13</v>
      </c>
      <c r="C45" s="8" t="s">
        <v>89</v>
      </c>
      <c r="D45" s="9">
        <v>250</v>
      </c>
      <c r="E45" s="9">
        <v>7975.8200000000006</v>
      </c>
      <c r="F45" s="9">
        <v>1027.29</v>
      </c>
      <c r="G45" s="9">
        <v>6948.5300000000007</v>
      </c>
      <c r="H45" s="10">
        <v>0.29767308189001268</v>
      </c>
      <c r="I45" s="9">
        <v>2374.186920000001</v>
      </c>
      <c r="J45" s="10">
        <v>0.34168189818565953</v>
      </c>
      <c r="K45" s="9">
        <v>1312.2318326031123</v>
      </c>
      <c r="L45" s="9">
        <v>1129.87902045595</v>
      </c>
    </row>
    <row r="46" spans="2:12" x14ac:dyDescent="0.35">
      <c r="B46" s="5" t="s">
        <v>13</v>
      </c>
      <c r="C46" s="5" t="s">
        <v>49</v>
      </c>
      <c r="D46" s="6">
        <v>150</v>
      </c>
      <c r="E46" s="6">
        <v>6173.55</v>
      </c>
      <c r="F46" s="6">
        <v>1243.3499999999999</v>
      </c>
      <c r="G46" s="6">
        <v>4930.2000000000007</v>
      </c>
      <c r="H46" s="7">
        <v>0.25078595621643951</v>
      </c>
      <c r="I46" s="6">
        <v>1548.23964</v>
      </c>
      <c r="J46" s="7">
        <v>0.31403181209687231</v>
      </c>
      <c r="K46" s="6">
        <v>927.91006243201036</v>
      </c>
      <c r="L46" s="6">
        <v>800.7697497854972</v>
      </c>
    </row>
    <row r="47" spans="2:12" x14ac:dyDescent="0.35">
      <c r="B47" s="8" t="s">
        <v>13</v>
      </c>
      <c r="C47" s="8" t="s">
        <v>53</v>
      </c>
      <c r="D47" s="9">
        <v>250</v>
      </c>
      <c r="E47" s="9">
        <v>5720</v>
      </c>
      <c r="F47" s="9">
        <v>1152.02</v>
      </c>
      <c r="G47" s="9">
        <v>4567.9800000000005</v>
      </c>
      <c r="H47" s="10">
        <v>0.30633206993006989</v>
      </c>
      <c r="I47" s="9">
        <v>1752.2194399999998</v>
      </c>
      <c r="J47" s="10">
        <v>0.38358737122316638</v>
      </c>
      <c r="K47" s="9">
        <v>864.27098017347521</v>
      </c>
      <c r="L47" s="9">
        <v>745.36994086591835</v>
      </c>
    </row>
    <row r="48" spans="2:12" x14ac:dyDescent="0.35">
      <c r="B48" s="5" t="s">
        <v>13</v>
      </c>
      <c r="C48" s="5" t="s">
        <v>48</v>
      </c>
      <c r="D48" s="6">
        <v>300</v>
      </c>
      <c r="E48" s="6">
        <v>4430.1000000000004</v>
      </c>
      <c r="F48" s="6">
        <v>892.22</v>
      </c>
      <c r="G48" s="6">
        <v>3537.88</v>
      </c>
      <c r="H48" s="7">
        <v>0.32278450599309272</v>
      </c>
      <c r="I48" s="6">
        <v>1429.9676400000001</v>
      </c>
      <c r="J48" s="7">
        <v>0.40418771693782718</v>
      </c>
      <c r="K48" s="6">
        <v>663.0085643072656</v>
      </c>
      <c r="L48" s="6">
        <v>572.39839502976963</v>
      </c>
    </row>
    <row r="49" spans="2:12" x14ac:dyDescent="0.35">
      <c r="B49" s="8" t="s">
        <v>13</v>
      </c>
      <c r="C49" s="8" t="s">
        <v>69</v>
      </c>
      <c r="D49" s="9">
        <v>700</v>
      </c>
      <c r="E49" s="9">
        <v>4321.1000000000004</v>
      </c>
      <c r="F49" s="9">
        <v>870.27</v>
      </c>
      <c r="G49" s="9">
        <v>3450.8300000000004</v>
      </c>
      <c r="H49" s="10">
        <v>0.24687066950545006</v>
      </c>
      <c r="I49" s="9">
        <v>1066.7528500000003</v>
      </c>
      <c r="J49" s="10">
        <v>0.30912935438720546</v>
      </c>
      <c r="K49" s="9">
        <v>648.49042182414473</v>
      </c>
      <c r="L49" s="9">
        <v>561.19344531808315</v>
      </c>
    </row>
    <row r="50" spans="2:12" x14ac:dyDescent="0.35">
      <c r="B50" s="5" t="s">
        <v>13</v>
      </c>
      <c r="C50" s="5" t="s">
        <v>20</v>
      </c>
      <c r="D50" s="6">
        <v>120</v>
      </c>
      <c r="E50" s="6">
        <v>2719.62</v>
      </c>
      <c r="F50" s="6">
        <v>108.78</v>
      </c>
      <c r="G50" s="6">
        <v>2610.8399999999997</v>
      </c>
      <c r="H50" s="7">
        <v>0.24698249020083679</v>
      </c>
      <c r="I50" s="6">
        <v>671.69851999999969</v>
      </c>
      <c r="J50" s="7">
        <v>0.25727295429823344</v>
      </c>
      <c r="K50" s="6">
        <v>491.6095503502296</v>
      </c>
      <c r="L50" s="6">
        <v>423.87206753794942</v>
      </c>
    </row>
    <row r="51" spans="2:12" x14ac:dyDescent="0.35">
      <c r="B51" s="8" t="s">
        <v>13</v>
      </c>
      <c r="C51" s="8" t="s">
        <v>92</v>
      </c>
      <c r="D51" s="9">
        <v>240</v>
      </c>
      <c r="E51" s="9">
        <v>2421.5500000000002</v>
      </c>
      <c r="F51" s="9">
        <v>487.7</v>
      </c>
      <c r="G51" s="9">
        <v>1933.8500000000001</v>
      </c>
      <c r="H51" s="10">
        <v>0.24929239536660411</v>
      </c>
      <c r="I51" s="9">
        <v>603.67400000000021</v>
      </c>
      <c r="J51" s="10">
        <v>0.31216174987718809</v>
      </c>
      <c r="K51" s="9">
        <v>360.16128431482099</v>
      </c>
      <c r="L51" s="9">
        <v>310.72352459148095</v>
      </c>
    </row>
    <row r="52" spans="2:12" x14ac:dyDescent="0.35">
      <c r="B52" s="5" t="s">
        <v>13</v>
      </c>
      <c r="C52" s="5" t="s">
        <v>87</v>
      </c>
      <c r="D52" s="6">
        <v>225</v>
      </c>
      <c r="E52" s="6">
        <v>2309.63</v>
      </c>
      <c r="F52" s="6">
        <v>465.16</v>
      </c>
      <c r="G52" s="6">
        <v>1844.47</v>
      </c>
      <c r="H52" s="7">
        <v>0.22847547009694183</v>
      </c>
      <c r="I52" s="6">
        <v>527.69379999999978</v>
      </c>
      <c r="J52" s="7">
        <v>0.28609508422473651</v>
      </c>
      <c r="K52" s="6">
        <v>346.19841177461672</v>
      </c>
      <c r="L52" s="6">
        <v>299.76455053572374</v>
      </c>
    </row>
    <row r="53" spans="2:12" x14ac:dyDescent="0.35">
      <c r="B53" s="8" t="s">
        <v>13</v>
      </c>
      <c r="C53" s="8" t="s">
        <v>84</v>
      </c>
      <c r="D53" s="9">
        <v>120</v>
      </c>
      <c r="E53" s="9">
        <v>1988.21</v>
      </c>
      <c r="F53" s="9">
        <v>400.43</v>
      </c>
      <c r="G53" s="9">
        <v>1587.78</v>
      </c>
      <c r="H53" s="10">
        <v>0.38305971703190306</v>
      </c>
      <c r="I53" s="9">
        <v>761.60316</v>
      </c>
      <c r="J53" s="10">
        <v>0.47966541964251974</v>
      </c>
      <c r="K53" s="9">
        <v>295.13736570132716</v>
      </c>
      <c r="L53" s="9">
        <v>257.08873056994815</v>
      </c>
    </row>
    <row r="54" spans="2:12" x14ac:dyDescent="0.35">
      <c r="B54" s="5" t="s">
        <v>13</v>
      </c>
      <c r="C54" s="5" t="s">
        <v>70</v>
      </c>
      <c r="D54" s="6">
        <v>120</v>
      </c>
      <c r="E54" s="6">
        <v>1723.77</v>
      </c>
      <c r="F54" s="6">
        <v>347.17</v>
      </c>
      <c r="G54" s="6">
        <v>1376.6</v>
      </c>
      <c r="H54" s="7">
        <v>0.36318623134176825</v>
      </c>
      <c r="I54" s="6">
        <v>626.04952999999989</v>
      </c>
      <c r="J54" s="7">
        <v>0.45477955106784829</v>
      </c>
      <c r="K54" s="6">
        <v>258.05121283695121</v>
      </c>
      <c r="L54" s="6">
        <v>223.45951561586909</v>
      </c>
    </row>
    <row r="56" spans="2:12" x14ac:dyDescent="0.35">
      <c r="B56" s="11" t="s">
        <v>12</v>
      </c>
      <c r="C56" s="11" t="s">
        <v>115</v>
      </c>
      <c r="D56" s="12">
        <v>29160</v>
      </c>
      <c r="E56" s="12">
        <v>868633.37</v>
      </c>
      <c r="F56" s="12">
        <v>119090.39</v>
      </c>
      <c r="G56" s="12">
        <v>749542.98</v>
      </c>
      <c r="H56" s="12">
        <v>271181.25506000005</v>
      </c>
      <c r="I56" s="13">
        <v>0</v>
      </c>
      <c r="J56" s="13">
        <v>0</v>
      </c>
      <c r="K56" s="12">
        <v>140147.46866713132</v>
      </c>
      <c r="L56" s="12">
        <v>121188.20295563014</v>
      </c>
    </row>
    <row r="57" spans="2:12" x14ac:dyDescent="0.35">
      <c r="B57" s="8" t="s">
        <v>115</v>
      </c>
      <c r="C57" s="8" t="s">
        <v>117</v>
      </c>
      <c r="D57" s="9">
        <v>16650</v>
      </c>
      <c r="E57" s="9">
        <v>618181.60000000009</v>
      </c>
      <c r="F57" s="9">
        <v>79621.81</v>
      </c>
      <c r="G57" s="9">
        <v>538559.78999999992</v>
      </c>
      <c r="H57" s="10">
        <v>0.33348227855698059</v>
      </c>
      <c r="I57" s="9">
        <v>206152.60853</v>
      </c>
      <c r="J57" s="10">
        <v>0.38278499872781074</v>
      </c>
      <c r="K57" s="9">
        <v>100724.10841456594</v>
      </c>
      <c r="L57" s="9">
        <v>87063.247075311752</v>
      </c>
    </row>
    <row r="58" spans="2:12" x14ac:dyDescent="0.35">
      <c r="B58" s="5" t="s">
        <v>115</v>
      </c>
      <c r="C58" s="5" t="s">
        <v>118</v>
      </c>
      <c r="D58" s="6">
        <v>3500</v>
      </c>
      <c r="E58" s="6">
        <v>106900</v>
      </c>
      <c r="F58" s="6">
        <v>13768.719999999998</v>
      </c>
      <c r="G58" s="6">
        <v>93131.28</v>
      </c>
      <c r="H58" s="7">
        <v>0.16923452254443405</v>
      </c>
      <c r="I58" s="6">
        <v>18091.170460000001</v>
      </c>
      <c r="J58" s="7">
        <v>0.19425450246147161</v>
      </c>
      <c r="K58" s="6">
        <v>17490.845394348893</v>
      </c>
      <c r="L58" s="6">
        <v>15098.597476229717</v>
      </c>
    </row>
    <row r="59" spans="2:12" x14ac:dyDescent="0.35">
      <c r="B59" s="8" t="s">
        <v>115</v>
      </c>
      <c r="C59" s="8" t="s">
        <v>125</v>
      </c>
      <c r="D59" s="9">
        <v>3600</v>
      </c>
      <c r="E59" s="9">
        <v>47995.200000000004</v>
      </c>
      <c r="F59" s="9">
        <v>9666.23</v>
      </c>
      <c r="G59" s="9">
        <v>38328.97</v>
      </c>
      <c r="H59" s="10">
        <v>0.36552227514418112</v>
      </c>
      <c r="I59" s="9">
        <v>17543.314700000003</v>
      </c>
      <c r="J59" s="10">
        <v>0.45770378645708459</v>
      </c>
      <c r="K59" s="9">
        <v>7110.862305665838</v>
      </c>
      <c r="L59" s="9">
        <v>6181.7928164766217</v>
      </c>
    </row>
    <row r="60" spans="2:12" x14ac:dyDescent="0.35">
      <c r="B60" s="5" t="s">
        <v>115</v>
      </c>
      <c r="C60" s="5" t="s">
        <v>128</v>
      </c>
      <c r="D60" s="6">
        <v>400</v>
      </c>
      <c r="E60" s="6">
        <v>21517.5</v>
      </c>
      <c r="F60" s="6">
        <v>2771.45</v>
      </c>
      <c r="G60" s="6">
        <v>18746.05</v>
      </c>
      <c r="H60" s="7">
        <v>0.14598185895201579</v>
      </c>
      <c r="I60" s="6">
        <v>3141.1646499999997</v>
      </c>
      <c r="J60" s="7">
        <v>0.16756408149983595</v>
      </c>
      <c r="K60" s="6">
        <v>3483.6365253228996</v>
      </c>
      <c r="L60" s="6">
        <v>3033.7331727179508</v>
      </c>
    </row>
    <row r="61" spans="2:12" x14ac:dyDescent="0.35">
      <c r="B61" s="8" t="s">
        <v>115</v>
      </c>
      <c r="C61" s="8" t="s">
        <v>133</v>
      </c>
      <c r="D61" s="9">
        <v>2240</v>
      </c>
      <c r="E61" s="9">
        <v>17400.940000000002</v>
      </c>
      <c r="F61" s="9">
        <v>3504.55</v>
      </c>
      <c r="G61" s="9">
        <v>13896.390000000001</v>
      </c>
      <c r="H61" s="10">
        <v>0.31639445110436559</v>
      </c>
      <c r="I61" s="9">
        <v>5505.5608600000005</v>
      </c>
      <c r="J61" s="10">
        <v>0.3961864095639227</v>
      </c>
      <c r="K61" s="9">
        <v>2581.5717471597245</v>
      </c>
      <c r="L61" s="9">
        <v>2237.05993421114</v>
      </c>
    </row>
    <row r="62" spans="2:12" x14ac:dyDescent="0.35">
      <c r="B62" s="5" t="s">
        <v>115</v>
      </c>
      <c r="C62" s="5" t="s">
        <v>135</v>
      </c>
      <c r="D62" s="6">
        <v>510</v>
      </c>
      <c r="E62" s="6">
        <v>12285.9</v>
      </c>
      <c r="F62" s="6">
        <v>2474.38</v>
      </c>
      <c r="G62" s="6">
        <v>9811.52</v>
      </c>
      <c r="H62" s="7">
        <v>0.22964986936243995</v>
      </c>
      <c r="I62" s="6">
        <v>2821.4553300000007</v>
      </c>
      <c r="J62" s="7">
        <v>0.28756556884152512</v>
      </c>
      <c r="K62" s="6">
        <v>1839.4990438336647</v>
      </c>
      <c r="L62" s="6">
        <v>1584.6757651619155</v>
      </c>
    </row>
    <row r="63" spans="2:12" x14ac:dyDescent="0.35">
      <c r="B63" s="8" t="s">
        <v>115</v>
      </c>
      <c r="C63" s="8" t="s">
        <v>139</v>
      </c>
      <c r="D63" s="9">
        <v>240</v>
      </c>
      <c r="E63" s="9">
        <v>9578.64</v>
      </c>
      <c r="F63" s="9">
        <v>1233.74</v>
      </c>
      <c r="G63" s="9">
        <v>8344.9</v>
      </c>
      <c r="H63" s="10">
        <v>0.41597604148396849</v>
      </c>
      <c r="I63" s="9">
        <v>3984.4847499999996</v>
      </c>
      <c r="J63" s="10">
        <v>0.47747543409747267</v>
      </c>
      <c r="K63" s="9">
        <v>1558.7186357440437</v>
      </c>
      <c r="L63" s="9">
        <v>1352.5013709204509</v>
      </c>
    </row>
    <row r="64" spans="2:12" x14ac:dyDescent="0.35">
      <c r="B64" s="5" t="s">
        <v>115</v>
      </c>
      <c r="C64" s="5" t="s">
        <v>129</v>
      </c>
      <c r="D64" s="6">
        <v>450</v>
      </c>
      <c r="E64" s="6">
        <v>8620.86</v>
      </c>
      <c r="F64" s="6">
        <v>1645.9499999999998</v>
      </c>
      <c r="G64" s="6">
        <v>6974.9100000000008</v>
      </c>
      <c r="H64" s="7">
        <v>0.38818575176954506</v>
      </c>
      <c r="I64" s="6">
        <v>3346.4950200000003</v>
      </c>
      <c r="J64" s="7">
        <v>0.47979042310223358</v>
      </c>
      <c r="K64" s="6">
        <v>1304.0147615315843</v>
      </c>
      <c r="L64" s="6">
        <v>1129.9229786650026</v>
      </c>
    </row>
    <row r="65" spans="2:12" x14ac:dyDescent="0.35">
      <c r="B65" s="8" t="s">
        <v>115</v>
      </c>
      <c r="C65" s="8" t="s">
        <v>137</v>
      </c>
      <c r="D65" s="9">
        <v>100</v>
      </c>
      <c r="E65" s="9">
        <v>6584</v>
      </c>
      <c r="F65" s="9">
        <v>848.02</v>
      </c>
      <c r="G65" s="9">
        <v>5735.98</v>
      </c>
      <c r="H65" s="10">
        <v>0.27748312575941669</v>
      </c>
      <c r="I65" s="9">
        <v>1826.9488999999994</v>
      </c>
      <c r="J65" s="10">
        <v>0.31850684625818076</v>
      </c>
      <c r="K65" s="9">
        <v>1068.272060192945</v>
      </c>
      <c r="L65" s="9">
        <v>921.63504024936924</v>
      </c>
    </row>
    <row r="66" spans="2:12" x14ac:dyDescent="0.35">
      <c r="B66" s="5" t="s">
        <v>115</v>
      </c>
      <c r="C66" s="5" t="s">
        <v>120</v>
      </c>
      <c r="D66" s="6">
        <v>880</v>
      </c>
      <c r="E66" s="6">
        <v>5562.48</v>
      </c>
      <c r="F66" s="6">
        <v>1120.29</v>
      </c>
      <c r="G66" s="6">
        <v>4442.1900000000005</v>
      </c>
      <c r="H66" s="7">
        <v>0.58442393500740686</v>
      </c>
      <c r="I66" s="6">
        <v>3250.84645</v>
      </c>
      <c r="J66" s="7">
        <v>0.73181166271591258</v>
      </c>
      <c r="K66" s="6">
        <v>830.16731033525173</v>
      </c>
      <c r="L66" s="6">
        <v>718.14111822409041</v>
      </c>
    </row>
    <row r="67" spans="2:12" x14ac:dyDescent="0.35">
      <c r="B67" s="8" t="s">
        <v>115</v>
      </c>
      <c r="C67" s="8" t="s">
        <v>143</v>
      </c>
      <c r="D67" s="9">
        <v>240</v>
      </c>
      <c r="E67" s="9">
        <v>5059.2</v>
      </c>
      <c r="F67" s="9">
        <v>1054.74</v>
      </c>
      <c r="G67" s="9">
        <v>4004.46</v>
      </c>
      <c r="H67" s="10">
        <v>0.51687931095825435</v>
      </c>
      <c r="I67" s="9">
        <v>2614.9958100000003</v>
      </c>
      <c r="J67" s="10">
        <v>0.6530208342697893</v>
      </c>
      <c r="K67" s="9">
        <v>743.75661670474176</v>
      </c>
      <c r="L67" s="9">
        <v>643.22474942174244</v>
      </c>
    </row>
    <row r="68" spans="2:12" x14ac:dyDescent="0.35">
      <c r="B68" s="5" t="s">
        <v>115</v>
      </c>
      <c r="C68" s="5" t="s">
        <v>149</v>
      </c>
      <c r="D68" s="6">
        <v>200</v>
      </c>
      <c r="E68" s="6">
        <v>3354</v>
      </c>
      <c r="F68" s="6">
        <v>523.30999999999995</v>
      </c>
      <c r="G68" s="6">
        <v>2830.69</v>
      </c>
      <c r="H68" s="7">
        <v>0.31496854502087063</v>
      </c>
      <c r="I68" s="6">
        <v>1056.4045000000001</v>
      </c>
      <c r="J68" s="7">
        <v>0.37319681773701818</v>
      </c>
      <c r="K68" s="6">
        <v>526.17011784824717</v>
      </c>
      <c r="L68" s="6">
        <v>458.33711139896371</v>
      </c>
    </row>
    <row r="69" spans="2:12" x14ac:dyDescent="0.35">
      <c r="B69" s="8" t="s">
        <v>115</v>
      </c>
      <c r="C69" s="8" t="s">
        <v>154</v>
      </c>
      <c r="D69" s="9">
        <v>50</v>
      </c>
      <c r="E69" s="9">
        <v>1884.5</v>
      </c>
      <c r="F69" s="9">
        <v>379.54</v>
      </c>
      <c r="G69" s="9">
        <v>1504.96</v>
      </c>
      <c r="H69" s="10">
        <v>0.33442718492968959</v>
      </c>
      <c r="I69" s="9">
        <v>630.22802999999999</v>
      </c>
      <c r="J69" s="10">
        <v>0.41876729614076119</v>
      </c>
      <c r="K69" s="9">
        <v>282.15531141025161</v>
      </c>
      <c r="L69" s="9">
        <v>243.0687232496164</v>
      </c>
    </row>
    <row r="70" spans="2:12" x14ac:dyDescent="0.35">
      <c r="B70" s="5" t="s">
        <v>115</v>
      </c>
      <c r="C70" s="5" t="s">
        <v>140</v>
      </c>
      <c r="D70" s="6">
        <v>60</v>
      </c>
      <c r="E70" s="6">
        <v>1684.8</v>
      </c>
      <c r="F70" s="6">
        <v>217</v>
      </c>
      <c r="G70" s="6">
        <v>1467.8</v>
      </c>
      <c r="H70" s="7">
        <v>0.38718341642924975</v>
      </c>
      <c r="I70" s="6">
        <v>652.32661999999993</v>
      </c>
      <c r="J70" s="7">
        <v>0.44442473088976697</v>
      </c>
      <c r="K70" s="6">
        <v>276.00082736315602</v>
      </c>
      <c r="L70" s="6">
        <v>239.0436949334723</v>
      </c>
    </row>
    <row r="71" spans="2:12" x14ac:dyDescent="0.35">
      <c r="B71" s="8" t="s">
        <v>115</v>
      </c>
      <c r="C71" s="8" t="s">
        <v>156</v>
      </c>
      <c r="D71" s="9">
        <v>25</v>
      </c>
      <c r="E71" s="9">
        <v>1510.75</v>
      </c>
      <c r="F71" s="9">
        <v>194.58</v>
      </c>
      <c r="G71" s="9">
        <v>1316.17</v>
      </c>
      <c r="H71" s="10">
        <v>0.31095402945556844</v>
      </c>
      <c r="I71" s="9">
        <v>469.77380000000005</v>
      </c>
      <c r="J71" s="10">
        <v>0.35692486532894691</v>
      </c>
      <c r="K71" s="9">
        <v>244.45496926134359</v>
      </c>
      <c r="L71" s="9">
        <v>211.41255461320998</v>
      </c>
    </row>
    <row r="72" spans="2:12" x14ac:dyDescent="0.35">
      <c r="B72" s="5" t="s">
        <v>115</v>
      </c>
      <c r="C72" s="5" t="s">
        <v>152</v>
      </c>
      <c r="D72" s="6">
        <v>15</v>
      </c>
      <c r="E72" s="6">
        <v>513</v>
      </c>
      <c r="F72" s="6">
        <v>66.08</v>
      </c>
      <c r="G72" s="6">
        <v>446.92</v>
      </c>
      <c r="H72" s="7">
        <v>0.18221569200779728</v>
      </c>
      <c r="I72" s="6">
        <v>93.476650000000006</v>
      </c>
      <c r="J72" s="7">
        <v>0.20915745547301531</v>
      </c>
      <c r="K72" s="6">
        <v>83.234625842738481</v>
      </c>
      <c r="L72" s="6">
        <v>71.809373845140357</v>
      </c>
    </row>
    <row r="74" spans="2:12" x14ac:dyDescent="0.35">
      <c r="B74" s="14" t="s">
        <v>12</v>
      </c>
      <c r="C74" s="14" t="s">
        <v>158</v>
      </c>
      <c r="D74" s="15">
        <v>19180</v>
      </c>
      <c r="E74" s="15">
        <v>243769.08</v>
      </c>
      <c r="F74" s="15">
        <v>40970.28</v>
      </c>
      <c r="G74" s="15">
        <v>202798.80000000002</v>
      </c>
      <c r="H74" s="15">
        <v>61329.14721000001</v>
      </c>
      <c r="I74" s="16">
        <v>0</v>
      </c>
      <c r="J74" s="16">
        <v>0</v>
      </c>
      <c r="K74" s="15">
        <v>37822.115709663325</v>
      </c>
      <c r="L74" s="15">
        <v>32758.911574775353</v>
      </c>
    </row>
    <row r="75" spans="2:12" x14ac:dyDescent="0.35">
      <c r="B75" s="8" t="s">
        <v>158</v>
      </c>
      <c r="C75" s="8" t="s">
        <v>160</v>
      </c>
      <c r="D75" s="9">
        <v>2720</v>
      </c>
      <c r="E75" s="9">
        <v>77170.66</v>
      </c>
      <c r="F75" s="9">
        <v>9939.5999999999985</v>
      </c>
      <c r="G75" s="9">
        <v>67231.06</v>
      </c>
      <c r="H75" s="10">
        <v>0.27987659467989512</v>
      </c>
      <c r="I75" s="9">
        <v>21598.261529999996</v>
      </c>
      <c r="J75" s="10">
        <v>0.32125421687535488</v>
      </c>
      <c r="K75" s="9">
        <v>12521.676693570311</v>
      </c>
      <c r="L75" s="9">
        <v>10849.347661633186</v>
      </c>
    </row>
    <row r="76" spans="2:12" x14ac:dyDescent="0.35">
      <c r="B76" s="5" t="s">
        <v>158</v>
      </c>
      <c r="C76" s="5" t="s">
        <v>174</v>
      </c>
      <c r="D76" s="6">
        <v>2050</v>
      </c>
      <c r="E76" s="6">
        <v>24144.6</v>
      </c>
      <c r="F76" s="6">
        <v>4862.71</v>
      </c>
      <c r="G76" s="6">
        <v>19281.89</v>
      </c>
      <c r="H76" s="7">
        <v>0.24055860606512439</v>
      </c>
      <c r="I76" s="6">
        <v>5808.1913200000017</v>
      </c>
      <c r="J76" s="7">
        <v>0.30122520769488892</v>
      </c>
      <c r="K76" s="6">
        <v>3586.1617774670017</v>
      </c>
      <c r="L76" s="6">
        <v>3116.3553457639764</v>
      </c>
    </row>
    <row r="77" spans="2:12" x14ac:dyDescent="0.35">
      <c r="B77" s="8" t="s">
        <v>158</v>
      </c>
      <c r="C77" s="8" t="s">
        <v>163</v>
      </c>
      <c r="D77" s="9">
        <v>2000</v>
      </c>
      <c r="E77" s="9">
        <v>23800</v>
      </c>
      <c r="F77" s="9">
        <v>4793.3599999999997</v>
      </c>
      <c r="G77" s="9">
        <v>19006.64</v>
      </c>
      <c r="H77" s="10">
        <v>0.15102925882352938</v>
      </c>
      <c r="I77" s="9">
        <v>3594.4963599999992</v>
      </c>
      <c r="J77" s="10">
        <v>0.18911792720859655</v>
      </c>
      <c r="K77" s="9">
        <v>3544.7903261898591</v>
      </c>
      <c r="L77" s="9">
        <v>3067.6172283640462</v>
      </c>
    </row>
    <row r="78" spans="2:12" x14ac:dyDescent="0.35">
      <c r="B78" s="5" t="s">
        <v>158</v>
      </c>
      <c r="C78" s="5" t="s">
        <v>164</v>
      </c>
      <c r="D78" s="6">
        <v>3480</v>
      </c>
      <c r="E78" s="6">
        <v>19174.800000000003</v>
      </c>
      <c r="F78" s="6">
        <v>3861.8199999999997</v>
      </c>
      <c r="G78" s="6">
        <v>15312.98</v>
      </c>
      <c r="H78" s="7">
        <v>0.16588476646431777</v>
      </c>
      <c r="I78" s="6">
        <v>3180.8072200000006</v>
      </c>
      <c r="J78" s="7">
        <v>0.20771967442000189</v>
      </c>
      <c r="K78" s="6">
        <v>2845.9822438937381</v>
      </c>
      <c r="L78" s="6">
        <v>2471.8489506075794</v>
      </c>
    </row>
    <row r="79" spans="2:12" x14ac:dyDescent="0.35">
      <c r="B79" s="8" t="s">
        <v>158</v>
      </c>
      <c r="C79" s="8" t="s">
        <v>166</v>
      </c>
      <c r="D79" s="9">
        <v>960</v>
      </c>
      <c r="E79" s="9">
        <v>17798.400000000001</v>
      </c>
      <c r="F79" s="9">
        <v>3584.59</v>
      </c>
      <c r="G79" s="9">
        <v>14213.810000000001</v>
      </c>
      <c r="H79" s="10">
        <v>0.30546205389248476</v>
      </c>
      <c r="I79" s="9">
        <v>5436.7358200000017</v>
      </c>
      <c r="J79" s="10">
        <v>0.38249672818195835</v>
      </c>
      <c r="K79" s="9">
        <v>2661.3556326084044</v>
      </c>
      <c r="L79" s="9">
        <v>2301.1419639667547</v>
      </c>
    </row>
    <row r="80" spans="2:12" x14ac:dyDescent="0.35">
      <c r="B80" s="5" t="s">
        <v>158</v>
      </c>
      <c r="C80" s="5" t="s">
        <v>161</v>
      </c>
      <c r="D80" s="6">
        <v>1600</v>
      </c>
      <c r="E80" s="6">
        <v>17476</v>
      </c>
      <c r="F80" s="6">
        <v>3519.6800000000003</v>
      </c>
      <c r="G80" s="6">
        <v>13956.32</v>
      </c>
      <c r="H80" s="7">
        <v>0.34256900148775471</v>
      </c>
      <c r="I80" s="6">
        <v>5986.7358700000013</v>
      </c>
      <c r="J80" s="7">
        <v>0.42896235325644594</v>
      </c>
      <c r="K80" s="6">
        <v>2609.344159498607</v>
      </c>
      <c r="L80" s="6">
        <v>2251.7399753226578</v>
      </c>
    </row>
    <row r="81" spans="2:12" x14ac:dyDescent="0.35">
      <c r="B81" s="8" t="s">
        <v>158</v>
      </c>
      <c r="C81" s="8" t="s">
        <v>180</v>
      </c>
      <c r="D81" s="9">
        <v>1760</v>
      </c>
      <c r="E81" s="9">
        <v>14520</v>
      </c>
      <c r="F81" s="9">
        <v>2385.2799999999997</v>
      </c>
      <c r="G81" s="9">
        <v>12134.72</v>
      </c>
      <c r="H81" s="10">
        <v>0.13142824104683198</v>
      </c>
      <c r="I81" s="9">
        <v>1908.3380600000005</v>
      </c>
      <c r="J81" s="10">
        <v>0.15726263646792019</v>
      </c>
      <c r="K81" s="9">
        <v>2272.9877726056075</v>
      </c>
      <c r="L81" s="9">
        <v>1963.1903908570685</v>
      </c>
    </row>
    <row r="82" spans="2:12" x14ac:dyDescent="0.35">
      <c r="B82" s="5" t="s">
        <v>158</v>
      </c>
      <c r="C82" s="5" t="s">
        <v>176</v>
      </c>
      <c r="D82" s="6">
        <v>480</v>
      </c>
      <c r="E82" s="6">
        <v>7200</v>
      </c>
      <c r="F82" s="6">
        <v>927.36</v>
      </c>
      <c r="G82" s="6">
        <v>6272.64</v>
      </c>
      <c r="H82" s="7">
        <v>0.23980735972222231</v>
      </c>
      <c r="I82" s="6">
        <v>1726.6129900000005</v>
      </c>
      <c r="J82" s="7">
        <v>0.27526097305121933</v>
      </c>
      <c r="K82" s="6">
        <v>1173.5308974574843</v>
      </c>
      <c r="L82" s="6">
        <v>1016.8330955777461</v>
      </c>
    </row>
    <row r="83" spans="2:12" x14ac:dyDescent="0.35">
      <c r="B83" s="8" t="s">
        <v>158</v>
      </c>
      <c r="C83" s="8" t="s">
        <v>170</v>
      </c>
      <c r="D83" s="9">
        <v>1320</v>
      </c>
      <c r="E83" s="9">
        <v>6749.6</v>
      </c>
      <c r="F83" s="9">
        <v>869.35</v>
      </c>
      <c r="G83" s="9">
        <v>5880.25</v>
      </c>
      <c r="H83" s="10">
        <v>0.34941017986251044</v>
      </c>
      <c r="I83" s="9">
        <v>2358.3789500000007</v>
      </c>
      <c r="J83" s="10">
        <v>0.40106780323965829</v>
      </c>
      <c r="K83" s="9">
        <v>1095.8672705717399</v>
      </c>
      <c r="L83" s="9">
        <v>951.28888726800835</v>
      </c>
    </row>
    <row r="84" spans="2:12" x14ac:dyDescent="0.35">
      <c r="B84" s="5" t="s">
        <v>158</v>
      </c>
      <c r="C84" s="5" t="s">
        <v>184</v>
      </c>
      <c r="D84" s="6">
        <v>340</v>
      </c>
      <c r="E84" s="6">
        <v>6209.42</v>
      </c>
      <c r="F84" s="6">
        <v>1250.58</v>
      </c>
      <c r="G84" s="6">
        <v>4958.84</v>
      </c>
      <c r="H84" s="7">
        <v>0.30255967223991936</v>
      </c>
      <c r="I84" s="6">
        <v>1878.7200800000001</v>
      </c>
      <c r="J84" s="7">
        <v>0.37886281469053246</v>
      </c>
      <c r="K84" s="6">
        <v>927.79116182207395</v>
      </c>
      <c r="L84" s="6">
        <v>800.42665848234174</v>
      </c>
    </row>
    <row r="85" spans="2:12" x14ac:dyDescent="0.35">
      <c r="B85" s="8" t="s">
        <v>158</v>
      </c>
      <c r="C85" s="8" t="s">
        <v>188</v>
      </c>
      <c r="D85" s="9">
        <v>720</v>
      </c>
      <c r="E85" s="9">
        <v>6028.8000000000011</v>
      </c>
      <c r="F85" s="9">
        <v>1214.21</v>
      </c>
      <c r="G85" s="9">
        <v>4814.59</v>
      </c>
      <c r="H85" s="10">
        <v>0.24138175092887479</v>
      </c>
      <c r="I85" s="9">
        <v>1455.2423000000006</v>
      </c>
      <c r="J85" s="10">
        <v>0.30225674460338275</v>
      </c>
      <c r="K85" s="9">
        <v>897.05780340911872</v>
      </c>
      <c r="L85" s="9">
        <v>779.32838783564011</v>
      </c>
    </row>
    <row r="86" spans="2:12" x14ac:dyDescent="0.35">
      <c r="B86" s="5" t="s">
        <v>158</v>
      </c>
      <c r="C86" s="5" t="s">
        <v>177</v>
      </c>
      <c r="D86" s="6">
        <v>330</v>
      </c>
      <c r="E86" s="6">
        <v>5943.3</v>
      </c>
      <c r="F86" s="6">
        <v>765.49</v>
      </c>
      <c r="G86" s="6">
        <v>5177.8100000000004</v>
      </c>
      <c r="H86" s="7">
        <v>0.22178879915198632</v>
      </c>
      <c r="I86" s="6">
        <v>1318.1573700000004</v>
      </c>
      <c r="J86" s="7">
        <v>0.25457816528609589</v>
      </c>
      <c r="K86" s="6">
        <v>968.70217582458702</v>
      </c>
      <c r="L86" s="6">
        <v>839.35449358059918</v>
      </c>
    </row>
    <row r="87" spans="2:12" x14ac:dyDescent="0.35">
      <c r="B87" s="8" t="s">
        <v>158</v>
      </c>
      <c r="C87" s="8" t="s">
        <v>167</v>
      </c>
      <c r="D87" s="9">
        <v>360</v>
      </c>
      <c r="E87" s="9">
        <v>4968</v>
      </c>
      <c r="F87" s="9">
        <v>1000.56</v>
      </c>
      <c r="G87" s="9">
        <v>3967.44</v>
      </c>
      <c r="H87" s="10">
        <v>0.2514165237520129</v>
      </c>
      <c r="I87" s="9">
        <v>1249.0372900000002</v>
      </c>
      <c r="J87" s="10">
        <v>0.3148219733631763</v>
      </c>
      <c r="K87" s="9">
        <v>739.92915592178599</v>
      </c>
      <c r="L87" s="9">
        <v>640.22932191771895</v>
      </c>
    </row>
    <row r="88" spans="2:12" x14ac:dyDescent="0.35">
      <c r="B88" s="5" t="s">
        <v>158</v>
      </c>
      <c r="C88" s="5" t="s">
        <v>169</v>
      </c>
      <c r="D88" s="6">
        <v>480</v>
      </c>
      <c r="E88" s="6">
        <v>4792.8</v>
      </c>
      <c r="F88" s="6">
        <v>617.30999999999995</v>
      </c>
      <c r="G88" s="6">
        <v>4175.49</v>
      </c>
      <c r="H88" s="7">
        <v>0.44718035803705558</v>
      </c>
      <c r="I88" s="6">
        <v>2143.24602</v>
      </c>
      <c r="J88" s="7">
        <v>0.5132920974544305</v>
      </c>
      <c r="K88" s="6">
        <v>782.08410125472028</v>
      </c>
      <c r="L88" s="6">
        <v>674.51873723935455</v>
      </c>
    </row>
    <row r="89" spans="2:12" x14ac:dyDescent="0.35">
      <c r="B89" s="8" t="s">
        <v>158</v>
      </c>
      <c r="C89" s="8" t="s">
        <v>168</v>
      </c>
      <c r="D89" s="9">
        <v>120</v>
      </c>
      <c r="E89" s="9">
        <v>3313.32</v>
      </c>
      <c r="F89" s="9">
        <v>667.3</v>
      </c>
      <c r="G89" s="9">
        <v>2646.0200000000004</v>
      </c>
      <c r="H89" s="10">
        <v>0.16156712904277298</v>
      </c>
      <c r="I89" s="9">
        <v>535.32360000000062</v>
      </c>
      <c r="J89" s="10">
        <v>0.20231275651733568</v>
      </c>
      <c r="K89" s="9">
        <v>491.45075314351521</v>
      </c>
      <c r="L89" s="9">
        <v>425.02248779234139</v>
      </c>
    </row>
    <row r="90" spans="2:12" x14ac:dyDescent="0.35">
      <c r="B90" s="5" t="s">
        <v>158</v>
      </c>
      <c r="C90" s="5" t="s">
        <v>192</v>
      </c>
      <c r="D90" s="6">
        <v>120</v>
      </c>
      <c r="E90" s="6">
        <v>2631.78</v>
      </c>
      <c r="F90" s="6">
        <v>338.97</v>
      </c>
      <c r="G90" s="6">
        <v>2292.8100000000004</v>
      </c>
      <c r="H90" s="7">
        <v>0.20108892080645055</v>
      </c>
      <c r="I90" s="6">
        <v>529.22180000000048</v>
      </c>
      <c r="J90" s="7">
        <v>0.23081799189640675</v>
      </c>
      <c r="K90" s="6">
        <v>426.1887058998476</v>
      </c>
      <c r="L90" s="6">
        <v>371.24514248704668</v>
      </c>
    </row>
    <row r="91" spans="2:12" x14ac:dyDescent="0.35">
      <c r="B91" s="8" t="s">
        <v>158</v>
      </c>
      <c r="C91" s="8" t="s">
        <v>171</v>
      </c>
      <c r="D91" s="9">
        <v>220</v>
      </c>
      <c r="E91" s="9">
        <v>1212.2</v>
      </c>
      <c r="F91" s="9">
        <v>244.13</v>
      </c>
      <c r="G91" s="9">
        <v>968.07</v>
      </c>
      <c r="H91" s="10">
        <v>0.20911683715558491</v>
      </c>
      <c r="I91" s="9">
        <v>253.49143000000004</v>
      </c>
      <c r="J91" s="10">
        <v>0.26185237637774128</v>
      </c>
      <c r="K91" s="9">
        <v>182.2832718234541</v>
      </c>
      <c r="L91" s="9">
        <v>157.1669778391103</v>
      </c>
    </row>
    <row r="92" spans="2:12" x14ac:dyDescent="0.35">
      <c r="B92" s="5" t="s">
        <v>158</v>
      </c>
      <c r="C92" s="5" t="s">
        <v>178</v>
      </c>
      <c r="D92" s="6">
        <v>120</v>
      </c>
      <c r="E92" s="6">
        <v>635.4</v>
      </c>
      <c r="F92" s="6">
        <v>127.98</v>
      </c>
      <c r="G92" s="6">
        <v>507.41999999999996</v>
      </c>
      <c r="H92" s="7">
        <v>0.57939754485363548</v>
      </c>
      <c r="I92" s="6">
        <v>368.14919999999995</v>
      </c>
      <c r="J92" s="7">
        <v>0.72553151235662761</v>
      </c>
      <c r="K92" s="6">
        <v>94.931806701464879</v>
      </c>
      <c r="L92" s="6">
        <v>82.255868240176369</v>
      </c>
    </row>
    <row r="94" spans="2:12" x14ac:dyDescent="0.35">
      <c r="B94" s="17" t="s">
        <v>12</v>
      </c>
      <c r="C94" s="17" t="s">
        <v>194</v>
      </c>
      <c r="D94" s="18">
        <v>350</v>
      </c>
      <c r="E94" s="18">
        <v>97739.3</v>
      </c>
      <c r="F94" s="18">
        <v>12819.71</v>
      </c>
      <c r="G94" s="18">
        <v>84919.59</v>
      </c>
      <c r="H94" s="18">
        <v>43206.791749999997</v>
      </c>
      <c r="I94" s="19">
        <v>0</v>
      </c>
      <c r="J94" s="19">
        <v>0</v>
      </c>
      <c r="K94" s="18">
        <v>15877.493046066</v>
      </c>
      <c r="L94" s="18">
        <v>13771.259278397494</v>
      </c>
    </row>
    <row r="95" spans="2:12" x14ac:dyDescent="0.35">
      <c r="B95" s="8" t="s">
        <v>194</v>
      </c>
      <c r="C95" s="8" t="s">
        <v>196</v>
      </c>
      <c r="D95" s="9">
        <v>300</v>
      </c>
      <c r="E95" s="9">
        <v>94559.08</v>
      </c>
      <c r="F95" s="9">
        <v>12179.21</v>
      </c>
      <c r="G95" s="9">
        <v>82379.87</v>
      </c>
      <c r="H95" s="10">
        <v>0.45207240277718436</v>
      </c>
      <c r="I95" s="9">
        <v>42747.550499999998</v>
      </c>
      <c r="J95" s="10">
        <v>0.51890771981067707</v>
      </c>
      <c r="K95" s="9">
        <v>15396.667601158768</v>
      </c>
      <c r="L95" s="9">
        <v>13358.175774282468</v>
      </c>
    </row>
    <row r="96" spans="2:12" x14ac:dyDescent="0.35">
      <c r="B96" s="5" t="s">
        <v>194</v>
      </c>
      <c r="C96" s="5" t="s">
        <v>198</v>
      </c>
      <c r="D96" s="6">
        <v>50</v>
      </c>
      <c r="E96" s="6">
        <v>3180.2200000000003</v>
      </c>
      <c r="F96" s="6">
        <v>640.5</v>
      </c>
      <c r="G96" s="6">
        <v>2539.7200000000003</v>
      </c>
      <c r="H96" s="7">
        <v>0.14440549710397393</v>
      </c>
      <c r="I96" s="6">
        <v>459.24125000000004</v>
      </c>
      <c r="J96" s="7">
        <v>0.18082357503976815</v>
      </c>
      <c r="K96" s="6">
        <v>480.82544490723217</v>
      </c>
      <c r="L96" s="6">
        <v>413.08350411502556</v>
      </c>
    </row>
    <row r="98" spans="2:12" x14ac:dyDescent="0.35">
      <c r="B98" s="20" t="s">
        <v>12</v>
      </c>
      <c r="C98" s="20" t="s">
        <v>199</v>
      </c>
      <c r="D98" s="21">
        <v>1420</v>
      </c>
      <c r="E98" s="21">
        <v>63711.249999999993</v>
      </c>
      <c r="F98" s="21">
        <v>8899.67</v>
      </c>
      <c r="G98" s="21">
        <v>54811.579999999994</v>
      </c>
      <c r="H98" s="21">
        <v>16213.602100000004</v>
      </c>
      <c r="I98" s="22">
        <v>0</v>
      </c>
      <c r="J98" s="22">
        <v>0</v>
      </c>
      <c r="K98" s="21">
        <v>10298.35633932905</v>
      </c>
      <c r="L98" s="21">
        <v>8900.9324900378688</v>
      </c>
    </row>
    <row r="99" spans="2:12" x14ac:dyDescent="0.35">
      <c r="B99" s="8" t="s">
        <v>199</v>
      </c>
      <c r="C99" s="8" t="s">
        <v>201</v>
      </c>
      <c r="D99" s="9">
        <v>570</v>
      </c>
      <c r="E99" s="9">
        <v>32009.14</v>
      </c>
      <c r="F99" s="9">
        <v>4122.78</v>
      </c>
      <c r="G99" s="9">
        <v>27886.36</v>
      </c>
      <c r="H99" s="10">
        <v>0.24269720679780843</v>
      </c>
      <c r="I99" s="9">
        <v>7768.5288700000019</v>
      </c>
      <c r="J99" s="10">
        <v>0.27857808871433926</v>
      </c>
      <c r="K99" s="9">
        <v>5273.0188144086223</v>
      </c>
      <c r="L99" s="9">
        <v>4547.6777560339196</v>
      </c>
    </row>
    <row r="100" spans="2:12" x14ac:dyDescent="0.35">
      <c r="B100" s="5" t="s">
        <v>199</v>
      </c>
      <c r="C100" s="5" t="s">
        <v>203</v>
      </c>
      <c r="D100" s="6">
        <v>360</v>
      </c>
      <c r="E100" s="6">
        <v>22147.84</v>
      </c>
      <c r="F100" s="6">
        <v>2852.64</v>
      </c>
      <c r="G100" s="6">
        <v>19295.199999999997</v>
      </c>
      <c r="H100" s="7">
        <v>0.16847257249465408</v>
      </c>
      <c r="I100" s="6">
        <v>3731.3035799999998</v>
      </c>
      <c r="J100" s="7">
        <v>0.19337988618931135</v>
      </c>
      <c r="K100" s="6">
        <v>3609.8019232729912</v>
      </c>
      <c r="L100" s="6">
        <v>3122.6658915285852</v>
      </c>
    </row>
    <row r="101" spans="2:12" x14ac:dyDescent="0.35">
      <c r="B101" s="8" t="s">
        <v>199</v>
      </c>
      <c r="C101" s="8" t="s">
        <v>206</v>
      </c>
      <c r="D101" s="9">
        <v>250</v>
      </c>
      <c r="E101" s="9">
        <v>5841.39</v>
      </c>
      <c r="F101" s="9">
        <v>1176.47</v>
      </c>
      <c r="G101" s="9">
        <v>4664.92</v>
      </c>
      <c r="H101" s="10">
        <v>0.53658119043583807</v>
      </c>
      <c r="I101" s="9">
        <v>3134.38</v>
      </c>
      <c r="J101" s="10">
        <v>0.67190434133918697</v>
      </c>
      <c r="K101" s="9">
        <v>865.44469592965015</v>
      </c>
      <c r="L101" s="9">
        <v>752.37004661064782</v>
      </c>
    </row>
    <row r="102" spans="2:12" x14ac:dyDescent="0.35">
      <c r="B102" s="5" t="s">
        <v>199</v>
      </c>
      <c r="C102" s="5" t="s">
        <v>125</v>
      </c>
      <c r="D102" s="6">
        <v>240</v>
      </c>
      <c r="E102" s="6">
        <v>3712.88</v>
      </c>
      <c r="F102" s="6">
        <v>747.78</v>
      </c>
      <c r="G102" s="6">
        <v>2965.1000000000004</v>
      </c>
      <c r="H102" s="7">
        <v>0.42538128083859439</v>
      </c>
      <c r="I102" s="6">
        <v>1579.3896500000003</v>
      </c>
      <c r="J102" s="7">
        <v>0.5326598259755152</v>
      </c>
      <c r="K102" s="6">
        <v>550.09090571778415</v>
      </c>
      <c r="L102" s="6">
        <v>478.21879586471624</v>
      </c>
    </row>
  </sheetData>
  <mergeCells count="1">
    <mergeCell ref="B1:M1"/>
  </mergeCells>
  <conditionalFormatting sqref="B6:C6">
    <cfRule type="expression" dxfId="93" priority="1" stopIfTrue="1">
      <formula>$B6="                    7 - PERSONAL CARE"</formula>
    </cfRule>
    <cfRule type="expression" dxfId="92" priority="2" stopIfTrue="1">
      <formula>$B6="                    8 - INDUSTRIAL SPECIALITIES"</formula>
    </cfRule>
    <cfRule type="expression" dxfId="91" priority="3" stopIfTrue="1">
      <formula>$B6="                    9 - LUBRICANTS"</formula>
    </cfRule>
    <cfRule type="expression" dxfId="90" priority="4" stopIfTrue="1">
      <formula>$B6="                    6 - SURFACTANTES"</formula>
    </cfRule>
    <cfRule type="expression" dxfId="89" priority="5" stopIfTrue="1">
      <formula>$B6="                    4 - CERAMIC AUXILIARIES"</formula>
    </cfRule>
    <cfRule type="expression" dxfId="88" priority="6" stopIfTrue="1">
      <formula>$B6="                    7 - FOSFONICOS"</formula>
    </cfRule>
    <cfRule type="expression" dxfId="87" priority="7" stopIfTrue="1">
      <formula>$B6="                    3 - TEXTILE AUXILIARIES"</formula>
    </cfRule>
    <cfRule type="expression" dxfId="86" priority="8" stopIfTrue="1">
      <formula>$B6="                    2 - LEATHER AUXILIARIES"</formula>
    </cfRule>
  </conditionalFormatting>
  <conditionalFormatting sqref="D6:L6">
    <cfRule type="expression" dxfId="85" priority="9" stopIfTrue="1">
      <formula>$C6="                    8 - INDUSTRIAL SPECIALITIES"</formula>
    </cfRule>
    <cfRule type="expression" dxfId="84" priority="10" stopIfTrue="1">
      <formula>$C6="                    9 - LUBRICANTS"</formula>
    </cfRule>
    <cfRule type="expression" dxfId="83" priority="11" stopIfTrue="1">
      <formula>$C6="                    6 - SURFACTANTES"</formula>
    </cfRule>
    <cfRule type="expression" dxfId="82" priority="12" stopIfTrue="1">
      <formula>$C6="                    4 - CERAMIC AUXILIARIES"</formula>
    </cfRule>
    <cfRule type="expression" dxfId="81" priority="13" stopIfTrue="1">
      <formula>$C6="                    7 - FOSFONICOS"</formula>
    </cfRule>
    <cfRule type="expression" dxfId="80" priority="14" stopIfTrue="1">
      <formula>$C6="                    3 - TEXTILE AUXILIARIES"</formula>
    </cfRule>
    <cfRule type="expression" dxfId="79" priority="15" stopIfTrue="1">
      <formula>$C6="                    2 - LEATHER AUXILIARIES"</formula>
    </cfRule>
  </conditionalFormatting>
  <conditionalFormatting sqref="H6">
    <cfRule type="notContainsBlanks" dxfId="78" priority="30" stopIfTrue="1">
      <formula>LEN(TRIM(H6))&gt;0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32BA0-9295-4170-B8A3-DC714DB5100F}">
  <sheetPr codeName="WS07"/>
  <dimension ref="B1:N102"/>
  <sheetViews>
    <sheetView showGridLines="0" zoomScale="70" zoomScaleNormal="70" workbookViewId="0">
      <pane ySplit="6" topLeftCell="A7" activePane="bottomLeft" state="frozen"/>
      <selection pane="bottomLeft" activeCell="I17" sqref="I17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14.453125" customWidth="1"/>
    <col min="4" max="4" width="62.6328125" bestFit="1" customWidth="1"/>
    <col min="5" max="5" width="27.1796875" customWidth="1"/>
    <col min="6" max="6" width="11.54296875" style="67" customWidth="1"/>
    <col min="7" max="7" width="11.6328125" bestFit="1" customWidth="1"/>
    <col min="8" max="8" width="10.08984375" bestFit="1" customWidth="1"/>
    <col min="9" max="9" width="11.6328125" bestFit="1" customWidth="1"/>
    <col min="10" max="10" width="13.36328125" bestFit="1" customWidth="1"/>
    <col min="11" max="11" width="11.6328125" bestFit="1" customWidth="1"/>
    <col min="12" max="12" width="11.453125" bestFit="1" customWidth="1"/>
    <col min="13" max="13" width="12.81640625" bestFit="1" customWidth="1"/>
    <col min="14" max="14" width="12.90625" bestFit="1" customWidth="1"/>
  </cols>
  <sheetData>
    <row r="1" spans="2:14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</row>
    <row r="3" spans="2:14" ht="18.5" x14ac:dyDescent="0.45">
      <c r="B3" s="23" t="s">
        <v>218</v>
      </c>
    </row>
    <row r="5" spans="2:14" x14ac:dyDescent="0.35">
      <c r="B5" s="1" t="s">
        <v>0</v>
      </c>
      <c r="C5" s="1" t="s">
        <v>214</v>
      </c>
      <c r="D5" s="1" t="s">
        <v>1</v>
      </c>
      <c r="E5" s="1" t="s">
        <v>2</v>
      </c>
      <c r="F5" s="68" t="s">
        <v>3</v>
      </c>
      <c r="G5" s="1" t="s">
        <v>4</v>
      </c>
      <c r="H5" s="1" t="s">
        <v>5</v>
      </c>
      <c r="I5" s="1" t="s">
        <v>6</v>
      </c>
      <c r="J5" s="1" t="s">
        <v>7</v>
      </c>
      <c r="K5" s="1" t="s">
        <v>8</v>
      </c>
      <c r="L5" s="1" t="s">
        <v>9</v>
      </c>
      <c r="M5" s="1" t="s">
        <v>10</v>
      </c>
      <c r="N5" s="1" t="s">
        <v>11</v>
      </c>
    </row>
    <row r="6" spans="2:14" x14ac:dyDescent="0.35">
      <c r="B6" s="25" t="s">
        <v>12</v>
      </c>
      <c r="C6" s="25"/>
      <c r="D6" s="25"/>
      <c r="E6" s="26"/>
      <c r="F6" s="26">
        <v>458968</v>
      </c>
      <c r="G6" s="27">
        <v>6318634.2600000035</v>
      </c>
      <c r="H6" s="27">
        <v>927284.33000000019</v>
      </c>
      <c r="I6" s="27">
        <v>5391349.9299999988</v>
      </c>
      <c r="J6" s="28">
        <v>0.39241362066067931</v>
      </c>
      <c r="K6" s="27">
        <v>2115639.1462799995</v>
      </c>
      <c r="L6" s="29">
        <v>0.33482538460455191</v>
      </c>
      <c r="M6" s="27">
        <v>1003226.0809690821</v>
      </c>
      <c r="N6" s="27">
        <v>862049.46330968279</v>
      </c>
    </row>
    <row r="7" spans="2:14" x14ac:dyDescent="0.35">
      <c r="B7" s="2" t="s">
        <v>12</v>
      </c>
      <c r="C7" s="83" t="s">
        <v>13</v>
      </c>
      <c r="D7" s="84"/>
      <c r="E7" s="3"/>
      <c r="F7" s="69">
        <f>'ANALYTICAL PRODUCT'!E7</f>
        <v>339335</v>
      </c>
      <c r="G7" s="3">
        <v>3966935.69</v>
      </c>
      <c r="H7" s="3">
        <v>668566.62000000023</v>
      </c>
      <c r="I7" s="3">
        <v>3298369.0700000003</v>
      </c>
      <c r="J7" s="4">
        <v>0.34216119076031709</v>
      </c>
      <c r="K7" s="3">
        <v>1357331.4393600002</v>
      </c>
      <c r="L7" s="4">
        <v>0.41151593728715147</v>
      </c>
      <c r="M7" s="3">
        <v>617529.7902715141</v>
      </c>
      <c r="N7" s="3">
        <v>533783.4955908634</v>
      </c>
    </row>
    <row r="8" spans="2:14" x14ac:dyDescent="0.35">
      <c r="B8" s="5" t="s">
        <v>13</v>
      </c>
      <c r="C8" s="5" t="s">
        <v>1088</v>
      </c>
      <c r="D8" s="5" t="str">
        <f>'ANALYTICAL PRODUCT'!D8</f>
        <v>ZF1123 - GOBBA LEATHER INDUSTRIA E COMERCIO LTDA</v>
      </c>
      <c r="E8" s="5" t="str">
        <f>'ANALYTICAL PRODUCT'!C8</f>
        <v>5215000242 - PROVOL BA BR</v>
      </c>
      <c r="F8" s="70">
        <f>'ANALYTICAL PRODUCT'!E8</f>
        <v>12000</v>
      </c>
      <c r="G8" s="6">
        <v>411621.84</v>
      </c>
      <c r="H8" s="6">
        <v>64652.740000000005</v>
      </c>
      <c r="I8" s="6">
        <v>346969.10000000003</v>
      </c>
      <c r="J8" s="7">
        <v>0.3155468100040561</v>
      </c>
      <c r="K8" s="6">
        <v>129885.95853999999</v>
      </c>
      <c r="L8" s="7">
        <v>0.37434445470792638</v>
      </c>
      <c r="M8" s="6">
        <v>64945.950396879576</v>
      </c>
      <c r="N8" s="6">
        <v>56139.017143732701</v>
      </c>
    </row>
    <row r="9" spans="2:14" x14ac:dyDescent="0.35">
      <c r="B9" s="8" t="s">
        <v>13</v>
      </c>
      <c r="C9" s="8" t="str">
        <f>BASE!AJ5</f>
        <v xml:space="preserve">     93 - RESALES</v>
      </c>
      <c r="D9" s="8" t="str">
        <f>'ANALYTICAL PRODUCT'!D9</f>
        <v>L00233 - INDUSTRIA E COMERCIO DE COUROS INTERNACIONAL LTDA</v>
      </c>
      <c r="E9" s="8" t="str">
        <f>'ANALYTICAL PRODUCT'!C9</f>
        <v>5215000242 - PROVOL BA BR</v>
      </c>
      <c r="F9" s="71">
        <f>'ANALYTICAL PRODUCT'!E9</f>
        <v>8000</v>
      </c>
      <c r="G9" s="9">
        <v>377314.27</v>
      </c>
      <c r="H9" s="9">
        <v>57905.98</v>
      </c>
      <c r="I9" s="9">
        <v>319408.29000000004</v>
      </c>
      <c r="J9" s="10">
        <v>0.32793620697144588</v>
      </c>
      <c r="K9" s="9">
        <v>123735.01054000002</v>
      </c>
      <c r="L9" s="10">
        <v>0.38738822508332516</v>
      </c>
      <c r="M9" s="9">
        <v>59875.585312985873</v>
      </c>
      <c r="N9" s="9">
        <v>51695.436651094693</v>
      </c>
    </row>
    <row r="10" spans="2:14" x14ac:dyDescent="0.35">
      <c r="B10" s="5" t="s">
        <v>13</v>
      </c>
      <c r="C10" s="5" t="str">
        <f>BASE!AJ6</f>
        <v xml:space="preserve">     93 - RESALES</v>
      </c>
      <c r="D10" s="5" t="str">
        <f>'ANALYTICAL PRODUCT'!D10</f>
        <v>L00026 - INDUSTRIA DE PELES MINUANO LTDA</v>
      </c>
      <c r="E10" s="5" t="str">
        <f>'ANALYTICAL PRODUCT'!C10</f>
        <v>5215000242 - PROVOL BA BR</v>
      </c>
      <c r="F10" s="70">
        <f>'ANALYTICAL PRODUCT'!E10</f>
        <v>6000</v>
      </c>
      <c r="G10" s="6">
        <v>371552.86000000004</v>
      </c>
      <c r="H10" s="6">
        <v>46288.22</v>
      </c>
      <c r="I10" s="6">
        <v>325264.64000000001</v>
      </c>
      <c r="J10" s="7">
        <v>0.3732931271475074</v>
      </c>
      <c r="K10" s="6">
        <v>138698.12901000003</v>
      </c>
      <c r="L10" s="7">
        <v>0.42641625296251084</v>
      </c>
      <c r="M10" s="6">
        <v>60918.828495225011</v>
      </c>
      <c r="N10" s="6">
        <v>52581.36532070324</v>
      </c>
    </row>
    <row r="11" spans="2:14" x14ac:dyDescent="0.35">
      <c r="B11" s="8" t="s">
        <v>13</v>
      </c>
      <c r="C11" s="8" t="str">
        <f>BASE!AJ7</f>
        <v xml:space="preserve">     93 - RESALES</v>
      </c>
      <c r="D11" s="8" t="str">
        <f>'ANALYTICAL PRODUCT'!D11</f>
        <v>L00052 - CURTUME RUSAN LTDA</v>
      </c>
      <c r="E11" s="8" t="str">
        <f>'ANALYTICAL PRODUCT'!C11</f>
        <v>5215000242 - PROVOL BA BR</v>
      </c>
      <c r="F11" s="71">
        <f>'ANALYTICAL PRODUCT'!E11</f>
        <v>4000</v>
      </c>
      <c r="G11" s="9">
        <v>259607.63999999996</v>
      </c>
      <c r="H11" s="9">
        <v>43980.57</v>
      </c>
      <c r="I11" s="9">
        <v>215627.07</v>
      </c>
      <c r="J11" s="10">
        <v>0.26143739090267148</v>
      </c>
      <c r="K11" s="9">
        <v>67871.144060000006</v>
      </c>
      <c r="L11" s="10">
        <v>0.31476170436300044</v>
      </c>
      <c r="M11" s="9">
        <v>40316.643934506123</v>
      </c>
      <c r="N11" s="9">
        <v>34917.861269992893</v>
      </c>
    </row>
    <row r="12" spans="2:14" x14ac:dyDescent="0.35">
      <c r="B12" s="5" t="s">
        <v>13</v>
      </c>
      <c r="C12" s="5" t="str">
        <f>BASE!AJ8</f>
        <v xml:space="preserve">     93 - RESALES</v>
      </c>
      <c r="D12" s="5" t="str">
        <f>'ANALYTICAL PRODUCT'!D12</f>
        <v>L00222 - DURLICOUROS IND COM DE COUROS IMP EXP LTDA</v>
      </c>
      <c r="E12" s="5" t="str">
        <f>'ANALYTICAL PRODUCT'!C12</f>
        <v>5215000242 - PROVOL BA BR</v>
      </c>
      <c r="F12" s="70">
        <f>'ANALYTICAL PRODUCT'!E12</f>
        <v>2000</v>
      </c>
      <c r="G12" s="6">
        <v>206131.78</v>
      </c>
      <c r="H12" s="6">
        <v>35673.39</v>
      </c>
      <c r="I12" s="6">
        <v>170458.38999999998</v>
      </c>
      <c r="J12" s="7">
        <v>0.35280936811393176</v>
      </c>
      <c r="K12" s="6">
        <v>72725.223050000001</v>
      </c>
      <c r="L12" s="7">
        <v>0.42664501905714353</v>
      </c>
      <c r="M12" s="6">
        <v>31682.188064514921</v>
      </c>
      <c r="N12" s="6">
        <v>27404.311339020576</v>
      </c>
    </row>
    <row r="13" spans="2:14" x14ac:dyDescent="0.35">
      <c r="B13" s="8" t="s">
        <v>13</v>
      </c>
      <c r="C13" s="8" t="str">
        <f>BASE!AJ9</f>
        <v xml:space="preserve">     93 - RESALES</v>
      </c>
      <c r="D13" s="8" t="str">
        <f>'ANALYTICAL PRODUCT'!D13</f>
        <v>L00456 - IVAN JUNIOR DE ANDRADE EEPP</v>
      </c>
      <c r="E13" s="8" t="str">
        <f>'ANALYTICAL PRODUCT'!C13</f>
        <v>5215000242 - PROVOL BA BR</v>
      </c>
      <c r="F13" s="71">
        <f>'ANALYTICAL PRODUCT'!E13</f>
        <v>1440</v>
      </c>
      <c r="G13" s="9">
        <v>169314.37</v>
      </c>
      <c r="H13" s="9">
        <v>34100.129999999997</v>
      </c>
      <c r="I13" s="9">
        <v>135214.24000000002</v>
      </c>
      <c r="J13" s="10">
        <v>0.27017440699215312</v>
      </c>
      <c r="K13" s="9">
        <v>45744.409509999998</v>
      </c>
      <c r="L13" s="10">
        <v>0.33831059147320569</v>
      </c>
      <c r="M13" s="9">
        <v>25308.567908748544</v>
      </c>
      <c r="N13" s="9">
        <v>21882.648412707487</v>
      </c>
    </row>
    <row r="14" spans="2:14" x14ac:dyDescent="0.35">
      <c r="B14" s="5" t="s">
        <v>13</v>
      </c>
      <c r="C14" s="5" t="str">
        <f>BASE!AJ10</f>
        <v xml:space="preserve">     93 - RESALES</v>
      </c>
      <c r="D14" s="5" t="str">
        <f>'ANALYTICAL PRODUCT'!D14</f>
        <v>L00103 - VITAPELLI LTDA</v>
      </c>
      <c r="E14" s="5" t="str">
        <f>'ANALYTICAL PRODUCT'!C14</f>
        <v>5215000242 - PROVOL BA BR</v>
      </c>
      <c r="F14" s="70">
        <f>'ANALYTICAL PRODUCT'!E14</f>
        <v>1000</v>
      </c>
      <c r="G14" s="6">
        <v>160769.58000000002</v>
      </c>
      <c r="H14" s="6">
        <v>32379.100000000002</v>
      </c>
      <c r="I14" s="6">
        <v>128390.48</v>
      </c>
      <c r="J14" s="7">
        <v>0.3449128736294515</v>
      </c>
      <c r="K14" s="6">
        <v>55451.49783</v>
      </c>
      <c r="L14" s="7">
        <v>0.43189727018701074</v>
      </c>
      <c r="M14" s="6">
        <v>24096.566123873912</v>
      </c>
      <c r="N14" s="6">
        <v>20840.092327433915</v>
      </c>
    </row>
    <row r="15" spans="2:14" x14ac:dyDescent="0.35">
      <c r="B15" s="8" t="s">
        <v>13</v>
      </c>
      <c r="C15" s="8" t="str">
        <f>BASE!AJ11</f>
        <v xml:space="preserve">     93 - RESALES</v>
      </c>
      <c r="D15" s="8" t="str">
        <f>'ANALYTICAL PRODUCT'!D15</f>
        <v>L00087 - BOLZANO BRASIL INDUSTRIA E COM DE COUROS E PELES LTDA</v>
      </c>
      <c r="E15" s="8" t="str">
        <f>'ANALYTICAL PRODUCT'!C15</f>
        <v>5215000242 - PROVOL BA BR</v>
      </c>
      <c r="F15" s="71">
        <f>'ANALYTICAL PRODUCT'!E15</f>
        <v>960</v>
      </c>
      <c r="G15" s="9">
        <v>160207.28</v>
      </c>
      <c r="H15" s="9">
        <v>19224.93</v>
      </c>
      <c r="I15" s="9">
        <v>140982.35</v>
      </c>
      <c r="J15" s="10">
        <v>0.47681985556461609</v>
      </c>
      <c r="K15" s="9">
        <v>76390.012110000011</v>
      </c>
      <c r="L15" s="10">
        <v>0.54184096172322282</v>
      </c>
      <c r="M15" s="9">
        <v>26494.12008303788</v>
      </c>
      <c r="N15" s="9">
        <v>22845.190307803001</v>
      </c>
    </row>
    <row r="16" spans="2:14" x14ac:dyDescent="0.35">
      <c r="B16" s="5" t="s">
        <v>13</v>
      </c>
      <c r="C16" s="5" t="str">
        <f>BASE!AJ12</f>
        <v xml:space="preserve">     93 - RESALES</v>
      </c>
      <c r="D16" s="5" t="str">
        <f>'ANALYTICAL PRODUCT'!D16</f>
        <v>L00281 - ICL BENEFICIAMENTO DE COUROS LTDA.</v>
      </c>
      <c r="E16" s="5" t="str">
        <f>'ANALYTICAL PRODUCT'!C16</f>
        <v>5215000242 - PROVOL BA BR</v>
      </c>
      <c r="F16" s="70">
        <f>'ANALYTICAL PRODUCT'!E16</f>
        <v>240</v>
      </c>
      <c r="G16" s="6">
        <v>159588.54</v>
      </c>
      <c r="H16" s="6">
        <v>23641.940000000002</v>
      </c>
      <c r="I16" s="6">
        <v>135946.6</v>
      </c>
      <c r="J16" s="7">
        <v>0.48579280686445275</v>
      </c>
      <c r="K16" s="6">
        <v>77526.964789999998</v>
      </c>
      <c r="L16" s="7">
        <v>0.57027512854311913</v>
      </c>
      <c r="M16" s="6">
        <v>25466.69458544617</v>
      </c>
      <c r="N16" s="6">
        <v>21985.144145796934</v>
      </c>
    </row>
    <row r="17" spans="2:14" x14ac:dyDescent="0.35">
      <c r="B17" s="8" t="s">
        <v>13</v>
      </c>
      <c r="C17" s="8" t="str">
        <f>BASE!AJ13</f>
        <v xml:space="preserve">     93 - RESALES</v>
      </c>
      <c r="D17" s="8" t="str">
        <f>'ANALYTICAL PRODUCT'!D17</f>
        <v>L00026 - INDUSTRIA DE PELES MINUANO LTDA</v>
      </c>
      <c r="E17" s="8" t="str">
        <f>'ANALYTICAL PRODUCT'!C17</f>
        <v>5208000010 - PELLASTOL 1060 BR</v>
      </c>
      <c r="F17" s="71">
        <f>'ANALYTICAL PRODUCT'!E17</f>
        <v>14000</v>
      </c>
      <c r="G17" s="9">
        <v>156078.38</v>
      </c>
      <c r="H17" s="9">
        <v>29511.530000000002</v>
      </c>
      <c r="I17" s="9">
        <v>126566.85</v>
      </c>
      <c r="J17" s="10">
        <v>0.56672310860735486</v>
      </c>
      <c r="K17" s="9">
        <v>88453.224700000006</v>
      </c>
      <c r="L17" s="10">
        <v>0.69886565637052678</v>
      </c>
      <c r="M17" s="9">
        <v>23643.91518661247</v>
      </c>
      <c r="N17" s="9">
        <v>20461.098156852058</v>
      </c>
    </row>
    <row r="18" spans="2:14" x14ac:dyDescent="0.35">
      <c r="B18" s="5" t="s">
        <v>13</v>
      </c>
      <c r="C18" s="5" t="str">
        <f>BASE!AJ14</f>
        <v xml:space="preserve">     93 - RESALES</v>
      </c>
      <c r="D18" s="5" t="str">
        <f>'ANALYTICAL PRODUCT'!D18</f>
        <v>L00103 - VITAPELLI LTDA</v>
      </c>
      <c r="E18" s="5" t="str">
        <f>'ANALYTICAL PRODUCT'!C18</f>
        <v>5208000010 - PELLASTOL 1060 BR</v>
      </c>
      <c r="F18" s="70">
        <f>'ANALYTICAL PRODUCT'!E18</f>
        <v>9000</v>
      </c>
      <c r="G18" s="6">
        <v>137621.72</v>
      </c>
      <c r="H18" s="6">
        <v>16514.7</v>
      </c>
      <c r="I18" s="6">
        <v>121107.01999999999</v>
      </c>
      <c r="J18" s="7">
        <v>0.37648575152236147</v>
      </c>
      <c r="K18" s="6">
        <v>51812.616680000006</v>
      </c>
      <c r="L18" s="7">
        <v>0.42782504829199836</v>
      </c>
      <c r="M18" s="6">
        <v>22718.651964811688</v>
      </c>
      <c r="N18" s="6">
        <v>19591.662499297319</v>
      </c>
    </row>
    <row r="19" spans="2:14" x14ac:dyDescent="0.35">
      <c r="B19" s="8" t="s">
        <v>13</v>
      </c>
      <c r="C19" s="8" t="str">
        <f>BASE!AJ15</f>
        <v xml:space="preserve">     93 - RESALES</v>
      </c>
      <c r="D19" s="8" t="str">
        <f>'ANALYTICAL PRODUCT'!D19</f>
        <v>L00222 - DURLICOUROS IND COM DE COUROS IMP EXP LTDA</v>
      </c>
      <c r="E19" s="8" t="str">
        <f>'ANALYTICAL PRODUCT'!C19</f>
        <v>5208000010 - PELLASTOL 1060 BR</v>
      </c>
      <c r="F19" s="71">
        <f>'ANALYTICAL PRODUCT'!E19</f>
        <v>2000</v>
      </c>
      <c r="G19" s="9">
        <v>133212.31</v>
      </c>
      <c r="H19" s="9">
        <v>26829.14</v>
      </c>
      <c r="I19" s="9">
        <v>106383.17</v>
      </c>
      <c r="J19" s="10">
        <v>0.20995247593859764</v>
      </c>
      <c r="K19" s="9">
        <v>27968.254310000011</v>
      </c>
      <c r="L19" s="10">
        <v>0.2629011178177903</v>
      </c>
      <c r="M19" s="9">
        <v>19943.937995618333</v>
      </c>
      <c r="N19" s="9">
        <v>17247.855318609953</v>
      </c>
    </row>
    <row r="20" spans="2:14" x14ac:dyDescent="0.35">
      <c r="B20" s="5" t="s">
        <v>13</v>
      </c>
      <c r="C20" s="5" t="str">
        <f>BASE!AJ16</f>
        <v xml:space="preserve">     93 - RESALES</v>
      </c>
      <c r="D20" s="5" t="str">
        <f>'ANALYTICAL PRODUCT'!D20</f>
        <v>L00024 - FUGA S/A</v>
      </c>
      <c r="E20" s="5" t="str">
        <f>'ANALYTICAL PRODUCT'!C20</f>
        <v>5208000010 - PELLASTOL 1060 BR</v>
      </c>
      <c r="F20" s="70">
        <f>'ANALYTICAL PRODUCT'!E20</f>
        <v>1000</v>
      </c>
      <c r="G20" s="6">
        <v>125060.9</v>
      </c>
      <c r="H20" s="6">
        <v>25187.440000000002</v>
      </c>
      <c r="I20" s="6">
        <v>99873.459999999992</v>
      </c>
      <c r="J20" s="7">
        <v>0.25518599162488032</v>
      </c>
      <c r="K20" s="6">
        <v>31913.789779999996</v>
      </c>
      <c r="L20" s="7">
        <v>0.31954224655879548</v>
      </c>
      <c r="M20" s="6">
        <v>18689.288848192151</v>
      </c>
      <c r="N20" s="6">
        <v>16176.532535693399</v>
      </c>
    </row>
    <row r="21" spans="2:14" x14ac:dyDescent="0.35">
      <c r="B21" s="8" t="s">
        <v>13</v>
      </c>
      <c r="C21" s="8" t="str">
        <f>BASE!AJ17</f>
        <v xml:space="preserve">     93 - RESALES</v>
      </c>
      <c r="D21" s="8" t="str">
        <f>'ANALYTICAL PRODUCT'!D21</f>
        <v>L00584 - MUCCA PELLI INDUSTRIA DE COUROS LTDA</v>
      </c>
      <c r="E21" s="8" t="str">
        <f>'ANALYTICAL PRODUCT'!C21</f>
        <v>5208000010 - PELLASTOL 1060 BR</v>
      </c>
      <c r="F21" s="71">
        <f>'ANALYTICAL PRODUCT'!E21</f>
        <v>120</v>
      </c>
      <c r="G21" s="9">
        <v>96617.72</v>
      </c>
      <c r="H21" s="9">
        <v>19145.850000000002</v>
      </c>
      <c r="I21" s="9">
        <v>77471.87000000001</v>
      </c>
      <c r="J21" s="10">
        <v>0.23845373353873389</v>
      </c>
      <c r="K21" s="9">
        <v>23038.856060000002</v>
      </c>
      <c r="L21" s="10">
        <v>0.29738350268297381</v>
      </c>
      <c r="M21" s="9">
        <v>14522.47825484659</v>
      </c>
      <c r="N21" s="9">
        <v>12566.645567860418</v>
      </c>
    </row>
    <row r="22" spans="2:14" x14ac:dyDescent="0.35">
      <c r="B22" s="5" t="s">
        <v>13</v>
      </c>
      <c r="C22" s="5" t="str">
        <f>BASE!AJ18</f>
        <v xml:space="preserve">     93 - RESALES</v>
      </c>
      <c r="D22" s="5" t="str">
        <f>'ANALYTICAL PRODUCT'!D22</f>
        <v>L00021 - VIPOSA S.A</v>
      </c>
      <c r="E22" s="5" t="str">
        <f>'ANALYTICAL PRODUCT'!C22</f>
        <v>5204000043 - NOVALTAN CS BR</v>
      </c>
      <c r="F22" s="70">
        <f>'ANALYTICAL PRODUCT'!E22</f>
        <v>15000</v>
      </c>
      <c r="G22" s="6">
        <v>91630.920000000013</v>
      </c>
      <c r="H22" s="6">
        <v>18454.579999999998</v>
      </c>
      <c r="I22" s="6">
        <v>73176.340000000011</v>
      </c>
      <c r="J22" s="7">
        <v>0.12947081192680379</v>
      </c>
      <c r="K22" s="6">
        <v>11863.529610000005</v>
      </c>
      <c r="L22" s="7">
        <v>0.16212247852242956</v>
      </c>
      <c r="M22" s="6">
        <v>13670.880266424883</v>
      </c>
      <c r="N22" s="6">
        <v>11861.837305832732</v>
      </c>
    </row>
    <row r="23" spans="2:14" x14ac:dyDescent="0.35">
      <c r="B23" s="8" t="s">
        <v>13</v>
      </c>
      <c r="C23" s="8" t="str">
        <f>BASE!AJ19</f>
        <v xml:space="preserve">     93 - RESALES</v>
      </c>
      <c r="D23" s="8" t="str">
        <f>'ANALYTICAL PRODUCT'!D23</f>
        <v>L00567 - DURLICOUROS IND E COM DE COUROS, EXP E IMPORTACAO LTDA</v>
      </c>
      <c r="E23" s="8" t="str">
        <f>'ANALYTICAL PRODUCT'!C23</f>
        <v>5204000043 - NOVALTAN CS BR</v>
      </c>
      <c r="F23" s="71">
        <f>'ANALYTICAL PRODUCT'!E23</f>
        <v>5000</v>
      </c>
      <c r="G23" s="9">
        <v>90395.13</v>
      </c>
      <c r="H23" s="9">
        <v>17111.149999999998</v>
      </c>
      <c r="I23" s="9">
        <v>73283.98000000001</v>
      </c>
      <c r="J23" s="10">
        <v>0.32044268225511707</v>
      </c>
      <c r="K23" s="9">
        <v>28966.457920000001</v>
      </c>
      <c r="L23" s="10">
        <v>0.39526316556497065</v>
      </c>
      <c r="M23" s="9">
        <v>13747.398655060373</v>
      </c>
      <c r="N23" s="9">
        <v>11881.425349531266</v>
      </c>
    </row>
    <row r="24" spans="2:14" x14ac:dyDescent="0.35">
      <c r="B24" s="5" t="s">
        <v>13</v>
      </c>
      <c r="C24" s="5" t="str">
        <f>BASE!AJ20</f>
        <v xml:space="preserve">     93 - RESALES</v>
      </c>
      <c r="D24" s="5" t="str">
        <f>'ANALYTICAL PRODUCT'!D24</f>
        <v>L00428 - VIPOSA S.A</v>
      </c>
      <c r="E24" s="5" t="str">
        <f>'ANALYTICAL PRODUCT'!C24</f>
        <v>5204000043 - NOVALTAN CS BR</v>
      </c>
      <c r="F24" s="70">
        <f>'ANALYTICAL PRODUCT'!E24</f>
        <v>5000</v>
      </c>
      <c r="G24" s="6">
        <v>85206.01</v>
      </c>
      <c r="H24" s="6">
        <v>12622.23</v>
      </c>
      <c r="I24" s="6">
        <v>72583.78</v>
      </c>
      <c r="J24" s="7">
        <v>0.40335365017092112</v>
      </c>
      <c r="K24" s="6">
        <v>34368.155150000006</v>
      </c>
      <c r="L24" s="7">
        <v>0.47349635345527619</v>
      </c>
      <c r="M24" s="6">
        <v>13612.293848811823</v>
      </c>
      <c r="N24" s="6">
        <v>11749.545475936462</v>
      </c>
    </row>
    <row r="25" spans="2:14" x14ac:dyDescent="0.35">
      <c r="B25" s="8" t="s">
        <v>13</v>
      </c>
      <c r="C25" s="8" t="str">
        <f>BASE!AJ21</f>
        <v xml:space="preserve">     93 - RESALES</v>
      </c>
      <c r="D25" s="8" t="str">
        <f>'ANALYTICAL PRODUCT'!D25</f>
        <v>L00222 - DURLICOUROS IND COM DE COUROS IMP EXP LTDA</v>
      </c>
      <c r="E25" s="8" t="str">
        <f>'ANALYTICAL PRODUCT'!C25</f>
        <v>5204000043 - NOVALTAN CS BR</v>
      </c>
      <c r="F25" s="71">
        <f>'ANALYTICAL PRODUCT'!E25</f>
        <v>4000</v>
      </c>
      <c r="G25" s="9">
        <v>83170.25</v>
      </c>
      <c r="H25" s="9">
        <v>16750.54</v>
      </c>
      <c r="I25" s="9">
        <v>66419.709999999992</v>
      </c>
      <c r="J25" s="10">
        <v>0.41540191402574844</v>
      </c>
      <c r="K25" s="9">
        <v>34549.081040000005</v>
      </c>
      <c r="L25" s="10">
        <v>0.52016308171173897</v>
      </c>
      <c r="M25" s="9">
        <v>12392.292756146468</v>
      </c>
      <c r="N25" s="9">
        <v>10750.981808196866</v>
      </c>
    </row>
    <row r="26" spans="2:14" x14ac:dyDescent="0.35">
      <c r="B26" s="5" t="s">
        <v>13</v>
      </c>
      <c r="C26" s="5" t="str">
        <f>BASE!AJ22</f>
        <v xml:space="preserve">     93 - RESALES</v>
      </c>
      <c r="D26" s="5" t="str">
        <f>'ANALYTICAL PRODUCT'!D26</f>
        <v>L00024 - FUGA S/A</v>
      </c>
      <c r="E26" s="5" t="str">
        <f>'ANALYTICAL PRODUCT'!C26</f>
        <v>5204000043 - NOVALTAN CS BR</v>
      </c>
      <c r="F26" s="70">
        <f>'ANALYTICAL PRODUCT'!E26</f>
        <v>2000</v>
      </c>
      <c r="G26" s="6">
        <v>63105.229999999996</v>
      </c>
      <c r="H26" s="6">
        <v>10919.66</v>
      </c>
      <c r="I26" s="6">
        <v>52185.570000000007</v>
      </c>
      <c r="J26" s="7">
        <v>0.4630101268943953</v>
      </c>
      <c r="K26" s="6">
        <v>29218.360549999998</v>
      </c>
      <c r="L26" s="7">
        <v>0.55989348300689235</v>
      </c>
      <c r="M26" s="6">
        <v>9752.1010414897883</v>
      </c>
      <c r="N26" s="6">
        <v>8440.1374214178541</v>
      </c>
    </row>
    <row r="27" spans="2:14" x14ac:dyDescent="0.35">
      <c r="B27" s="8" t="s">
        <v>13</v>
      </c>
      <c r="C27" s="8" t="str">
        <f>BASE!AJ23</f>
        <v xml:space="preserve">     93 - RESALES</v>
      </c>
      <c r="D27" s="8" t="str">
        <f>'ANALYTICAL PRODUCT'!D27</f>
        <v>L00506 - CURTUME BAGE LTDA</v>
      </c>
      <c r="E27" s="8" t="str">
        <f>'ANALYTICAL PRODUCT'!C27</f>
        <v>5204000043 - NOVALTAN CS BR</v>
      </c>
      <c r="F27" s="71">
        <f>'ANALYTICAL PRODUCT'!E27</f>
        <v>1150</v>
      </c>
      <c r="G27" s="9">
        <v>56691.71</v>
      </c>
      <c r="H27" s="9">
        <v>10217.27</v>
      </c>
      <c r="I27" s="9">
        <v>46474.439999999995</v>
      </c>
      <c r="J27" s="10">
        <v>0.36232367042729885</v>
      </c>
      <c r="K27" s="9">
        <v>20540.748450000003</v>
      </c>
      <c r="L27" s="10">
        <v>0.4419794719419966</v>
      </c>
      <c r="M27" s="9">
        <v>8717.3352310356731</v>
      </c>
      <c r="N27" s="9">
        <v>7519.3589906355719</v>
      </c>
    </row>
    <row r="28" spans="2:14" x14ac:dyDescent="0.35">
      <c r="B28" s="5" t="s">
        <v>13</v>
      </c>
      <c r="C28" s="5" t="str">
        <f>BASE!AJ24</f>
        <v xml:space="preserve">     93 - RESALES</v>
      </c>
      <c r="D28" s="5" t="str">
        <f>'ANALYTICAL PRODUCT'!D28</f>
        <v>L00456 - IVAN JUNIOR DE ANDRADE EEPP</v>
      </c>
      <c r="E28" s="5" t="str">
        <f>'ANALYTICAL PRODUCT'!C28</f>
        <v>5204000043 - NOVALTAN CS BR</v>
      </c>
      <c r="F28" s="70">
        <f>'ANALYTICAL PRODUCT'!E28</f>
        <v>1100</v>
      </c>
      <c r="G28" s="6">
        <v>38922</v>
      </c>
      <c r="H28" s="6">
        <v>7838.92</v>
      </c>
      <c r="I28" s="6">
        <v>31083.08</v>
      </c>
      <c r="J28" s="7">
        <v>0.49649396305431387</v>
      </c>
      <c r="K28" s="6">
        <v>19324.538030000003</v>
      </c>
      <c r="L28" s="7">
        <v>0.62170602237616102</v>
      </c>
      <c r="M28" s="6">
        <v>5852.9302746393078</v>
      </c>
      <c r="N28" s="6">
        <v>5054.3373246623514</v>
      </c>
    </row>
    <row r="29" spans="2:14" x14ac:dyDescent="0.35">
      <c r="B29" s="8" t="s">
        <v>13</v>
      </c>
      <c r="C29" s="8" t="str">
        <f>BASE!AJ25</f>
        <v xml:space="preserve">     93 - RESALES</v>
      </c>
      <c r="D29" s="8" t="str">
        <f>'ANALYTICAL PRODUCT'!D29</f>
        <v>ZF1123 - GOBBA LEATHER INDUSTRIA E COMERCIO LTDA</v>
      </c>
      <c r="E29" s="8" t="str">
        <f>'ANALYTICAL PRODUCT'!C29</f>
        <v>5201000997 - SINCAL MSB BR</v>
      </c>
      <c r="F29" s="71">
        <f>'ANALYTICAL PRODUCT'!E29</f>
        <v>5000</v>
      </c>
      <c r="G29" s="9">
        <v>28279.53</v>
      </c>
      <c r="H29" s="9">
        <v>5695.5400000000009</v>
      </c>
      <c r="I29" s="9">
        <v>22583.989999999998</v>
      </c>
      <c r="J29" s="10">
        <v>0.34289785155552438</v>
      </c>
      <c r="K29" s="9">
        <v>9696.9900799999978</v>
      </c>
      <c r="L29" s="10">
        <v>0.42937452947862614</v>
      </c>
      <c r="M29" s="9">
        <v>4235.3403620370445</v>
      </c>
      <c r="N29" s="9">
        <v>3656.4670989344968</v>
      </c>
    </row>
    <row r="30" spans="2:14" x14ac:dyDescent="0.35">
      <c r="B30" s="5" t="s">
        <v>13</v>
      </c>
      <c r="C30" s="5" t="str">
        <f>BASE!AJ26</f>
        <v xml:space="preserve">     93 - RESALES</v>
      </c>
      <c r="D30" s="5" t="str">
        <f>'ANALYTICAL PRODUCT'!D30</f>
        <v>L00233 - INDUSTRIA E COMERCIO DE COUROS INTERNACIONAL LTDA</v>
      </c>
      <c r="E30" s="5" t="str">
        <f>'ANALYTICAL PRODUCT'!C30</f>
        <v>5201000997 - SINCAL MSB BR</v>
      </c>
      <c r="F30" s="70">
        <f>'ANALYTICAL PRODUCT'!E30</f>
        <v>2000</v>
      </c>
      <c r="G30" s="6">
        <v>27271.120000000003</v>
      </c>
      <c r="H30" s="6">
        <v>5492.4400000000005</v>
      </c>
      <c r="I30" s="6">
        <v>21778.68</v>
      </c>
      <c r="J30" s="7">
        <v>0.16560644263968624</v>
      </c>
      <c r="K30" s="6">
        <v>4516.2731700000004</v>
      </c>
      <c r="L30" s="7">
        <v>0.20737129936249582</v>
      </c>
      <c r="M30" s="6">
        <v>4081.6618628725323</v>
      </c>
      <c r="N30" s="6">
        <v>3534.6180731262639</v>
      </c>
    </row>
    <row r="31" spans="2:14" x14ac:dyDescent="0.35">
      <c r="B31" s="8" t="s">
        <v>13</v>
      </c>
      <c r="C31" s="8" t="str">
        <f>BASE!AJ27</f>
        <v xml:space="preserve">     93 - RESALES</v>
      </c>
      <c r="D31" s="8" t="str">
        <f>'ANALYTICAL PRODUCT'!D31</f>
        <v>L00052 - CURTUME RUSAN LTDA</v>
      </c>
      <c r="E31" s="8" t="str">
        <f>'ANALYTICAL PRODUCT'!C31</f>
        <v>5201000997 - SINCAL MSB BR</v>
      </c>
      <c r="F31" s="71">
        <f>'ANALYTICAL PRODUCT'!E31</f>
        <v>2000</v>
      </c>
      <c r="G31" s="9">
        <v>17694.34</v>
      </c>
      <c r="H31" s="9">
        <v>3563.64</v>
      </c>
      <c r="I31" s="9">
        <v>14130.7</v>
      </c>
      <c r="J31" s="10">
        <v>0.34557319515732154</v>
      </c>
      <c r="K31" s="9">
        <v>6114.6896100000013</v>
      </c>
      <c r="L31" s="10">
        <v>0.43272375820023079</v>
      </c>
      <c r="M31" s="9">
        <v>2638.4860130947668</v>
      </c>
      <c r="N31" s="9">
        <v>2289.9604525301411</v>
      </c>
    </row>
    <row r="32" spans="2:14" x14ac:dyDescent="0.35">
      <c r="B32" s="5" t="s">
        <v>13</v>
      </c>
      <c r="C32" s="5" t="str">
        <f>BASE!AJ28</f>
        <v xml:space="preserve">     93 - RESALES</v>
      </c>
      <c r="D32" s="5" t="str">
        <f>'ANALYTICAL PRODUCT'!D32</f>
        <v>L00337 - AMCM IND COM IMP EXP E SERVS TECNICOS LTDA</v>
      </c>
      <c r="E32" s="5" t="str">
        <f>'ANALYTICAL PRODUCT'!C32</f>
        <v>5201000997 - SINCAL MSB BR</v>
      </c>
      <c r="F32" s="70">
        <f>'ANALYTICAL PRODUCT'!E32</f>
        <v>1440</v>
      </c>
      <c r="G32" s="6">
        <v>14464.36</v>
      </c>
      <c r="H32" s="6">
        <v>2913.12</v>
      </c>
      <c r="I32" s="6">
        <v>11551.240000000002</v>
      </c>
      <c r="J32" s="7">
        <v>0.33787794136760985</v>
      </c>
      <c r="K32" s="6">
        <v>4887.188180000001</v>
      </c>
      <c r="L32" s="7">
        <v>0.423087753349424</v>
      </c>
      <c r="M32" s="6">
        <v>2168.9914094846172</v>
      </c>
      <c r="N32" s="6">
        <v>1869.7725012635883</v>
      </c>
    </row>
    <row r="33" spans="2:14" x14ac:dyDescent="0.35">
      <c r="B33" s="8" t="s">
        <v>13</v>
      </c>
      <c r="C33" s="8" t="str">
        <f>BASE!AJ29</f>
        <v xml:space="preserve">     93 - RESALES</v>
      </c>
      <c r="D33" s="8" t="str">
        <f>'ANALYTICAL PRODUCT'!D33</f>
        <v>L00103 - VITAPELLI LTDA</v>
      </c>
      <c r="E33" s="8" t="str">
        <f>'ANALYTICAL PRODUCT'!C33</f>
        <v>5201000997 - SINCAL MSB BR</v>
      </c>
      <c r="F33" s="71">
        <f>'ANALYTICAL PRODUCT'!E33</f>
        <v>1000</v>
      </c>
      <c r="G33" s="9">
        <v>14311.21</v>
      </c>
      <c r="H33" s="9">
        <v>2882.27</v>
      </c>
      <c r="I33" s="9">
        <v>11428.94</v>
      </c>
      <c r="J33" s="10">
        <v>0.36593200085806865</v>
      </c>
      <c r="K33" s="9">
        <v>5236.9297100000003</v>
      </c>
      <c r="L33" s="10">
        <v>0.45821657214054845</v>
      </c>
      <c r="M33" s="9">
        <v>2133.6481979225277</v>
      </c>
      <c r="N33" s="9">
        <v>1849.2966025930523</v>
      </c>
    </row>
    <row r="34" spans="2:14" x14ac:dyDescent="0.35">
      <c r="B34" s="5" t="s">
        <v>13</v>
      </c>
      <c r="C34" s="5" t="str">
        <f>BASE!AJ30</f>
        <v xml:space="preserve">     93 - RESALES</v>
      </c>
      <c r="D34" s="5" t="str">
        <f>'ANALYTICAL PRODUCT'!D34</f>
        <v>L00021 - VIPOSA S.A</v>
      </c>
      <c r="E34" s="5" t="str">
        <f>'ANALYTICAL PRODUCT'!C34</f>
        <v>5201000997 - SINCAL MSB BR</v>
      </c>
      <c r="F34" s="70">
        <f>'ANALYTICAL PRODUCT'!E34</f>
        <v>1000</v>
      </c>
      <c r="G34" s="6">
        <v>12700.62</v>
      </c>
      <c r="H34" s="6">
        <v>2557.9</v>
      </c>
      <c r="I34" s="6">
        <v>10142.720000000001</v>
      </c>
      <c r="J34" s="7">
        <v>0.42251984312576868</v>
      </c>
      <c r="K34" s="6">
        <v>5366.2639700000009</v>
      </c>
      <c r="L34" s="7">
        <v>0.52907543242838218</v>
      </c>
      <c r="M34" s="6">
        <v>1881.6964120069758</v>
      </c>
      <c r="N34" s="6">
        <v>1635.843426930955</v>
      </c>
    </row>
    <row r="35" spans="2:14" x14ac:dyDescent="0.35">
      <c r="B35" s="8" t="s">
        <v>13</v>
      </c>
      <c r="C35" s="8" t="str">
        <f>BASE!AJ31</f>
        <v xml:space="preserve">     93 - RESALES</v>
      </c>
      <c r="D35" s="8" t="str">
        <f>'ANALYTICAL PRODUCT'!D35</f>
        <v>L00016 - A BUHLER SA CURTUME</v>
      </c>
      <c r="E35" s="8" t="str">
        <f>'ANALYTICAL PRODUCT'!C35</f>
        <v>5201000997 - SINCAL MSB BR</v>
      </c>
      <c r="F35" s="71">
        <f>'ANALYTICAL PRODUCT'!E35</f>
        <v>720</v>
      </c>
      <c r="G35" s="9">
        <v>12049.23</v>
      </c>
      <c r="H35" s="9">
        <v>2426.7200000000003</v>
      </c>
      <c r="I35" s="9">
        <v>9622.51</v>
      </c>
      <c r="J35" s="10">
        <v>0.32761337031494964</v>
      </c>
      <c r="K35" s="9">
        <v>3947.4888500000002</v>
      </c>
      <c r="L35" s="10">
        <v>0.41023483997418553</v>
      </c>
      <c r="M35" s="9">
        <v>1800.1652179013772</v>
      </c>
      <c r="N35" s="9">
        <v>1559.6522043385182</v>
      </c>
    </row>
    <row r="36" spans="2:14" x14ac:dyDescent="0.35">
      <c r="B36" s="5" t="s">
        <v>13</v>
      </c>
      <c r="C36" s="5" t="str">
        <f>BASE!AJ32</f>
        <v xml:space="preserve">     93 - RESALES</v>
      </c>
      <c r="D36" s="5" t="str">
        <f>'ANALYTICAL PRODUCT'!D36</f>
        <v>L00032 - PARTNER INDUSTRIA E COMERCIO DE COUROS LTDA</v>
      </c>
      <c r="E36" s="5" t="str">
        <f>'ANALYTICAL PRODUCT'!C36</f>
        <v>5201000997 - SINCAL MSB BR</v>
      </c>
      <c r="F36" s="70">
        <f>'ANALYTICAL PRODUCT'!E36</f>
        <v>600</v>
      </c>
      <c r="G36" s="6">
        <v>5720</v>
      </c>
      <c r="H36" s="6">
        <v>1152.02</v>
      </c>
      <c r="I36" s="6">
        <v>4567.9800000000005</v>
      </c>
      <c r="J36" s="7">
        <v>0.30633206993006989</v>
      </c>
      <c r="K36" s="6">
        <v>1752.2194399999998</v>
      </c>
      <c r="L36" s="7">
        <v>0.38358737122316638</v>
      </c>
      <c r="M36" s="6">
        <v>864.27098017347521</v>
      </c>
      <c r="N36" s="6">
        <v>745.36994086591835</v>
      </c>
    </row>
    <row r="37" spans="2:14" x14ac:dyDescent="0.35">
      <c r="B37" s="8" t="s">
        <v>13</v>
      </c>
      <c r="C37" s="8" t="str">
        <f>BASE!AJ33</f>
        <v xml:space="preserve">     93 - RESALES</v>
      </c>
      <c r="D37" s="8" t="str">
        <f>'ANALYTICAL PRODUCT'!D37</f>
        <v>L00079 - BABY LEATHER IND E COM DE COUROS LTDA</v>
      </c>
      <c r="E37" s="8" t="str">
        <f>'ANALYTICAL PRODUCT'!C37</f>
        <v>5201000997 - SINCAL MSB BR</v>
      </c>
      <c r="F37" s="71">
        <f>'ANALYTICAL PRODUCT'!E37</f>
        <v>360</v>
      </c>
      <c r="G37" s="9">
        <v>4430.1000000000004</v>
      </c>
      <c r="H37" s="9">
        <v>892.22</v>
      </c>
      <c r="I37" s="9">
        <v>3537.88</v>
      </c>
      <c r="J37" s="10">
        <v>0.32278450599309272</v>
      </c>
      <c r="K37" s="9">
        <v>1429.9676400000001</v>
      </c>
      <c r="L37" s="10">
        <v>0.40418771693782718</v>
      </c>
      <c r="M37" s="9">
        <v>663.0085643072656</v>
      </c>
      <c r="N37" s="9">
        <v>572.39839502976963</v>
      </c>
    </row>
    <row r="38" spans="2:14" x14ac:dyDescent="0.35">
      <c r="B38" s="5" t="s">
        <v>13</v>
      </c>
      <c r="C38" s="5" t="str">
        <f>BASE!AJ34</f>
        <v xml:space="preserve">     93 - RESALES</v>
      </c>
      <c r="D38" s="5" t="str">
        <f>'ANALYTICAL PRODUCT'!D38</f>
        <v>L00010 - CURTUME TROPICAL LTDA</v>
      </c>
      <c r="E38" s="5" t="str">
        <f>'ANALYTICAL PRODUCT'!C38</f>
        <v>5201000997 - SINCAL MSB BR</v>
      </c>
      <c r="F38" s="70">
        <f>'ANALYTICAL PRODUCT'!E38</f>
        <v>240</v>
      </c>
      <c r="G38" s="6">
        <v>4321.1000000000004</v>
      </c>
      <c r="H38" s="6">
        <v>870.27</v>
      </c>
      <c r="I38" s="6">
        <v>3450.8300000000004</v>
      </c>
      <c r="J38" s="7">
        <v>0.24687066950545006</v>
      </c>
      <c r="K38" s="6">
        <v>1066.7528500000003</v>
      </c>
      <c r="L38" s="7">
        <v>0.30912935438720546</v>
      </c>
      <c r="M38" s="6">
        <v>648.49042182414473</v>
      </c>
      <c r="N38" s="6">
        <v>561.19344531808315</v>
      </c>
    </row>
    <row r="39" spans="2:14" x14ac:dyDescent="0.35">
      <c r="B39" s="8" t="s">
        <v>13</v>
      </c>
      <c r="C39" s="8" t="str">
        <f>BASE!AJ35</f>
        <v xml:space="preserve">     93 - RESALES</v>
      </c>
      <c r="D39" s="8" t="str">
        <f>'ANALYTICAL PRODUCT'!D39</f>
        <v>L00494 - COURO E ARTE CURTIMENTO E TAPECARIA LTDA</v>
      </c>
      <c r="E39" s="8" t="str">
        <f>'ANALYTICAL PRODUCT'!C39</f>
        <v>5201000997 - SINCAL MSB BR</v>
      </c>
      <c r="F39" s="71">
        <f>'ANALYTICAL PRODUCT'!E39</f>
        <v>240</v>
      </c>
      <c r="G39" s="9">
        <v>2421.5500000000002</v>
      </c>
      <c r="H39" s="9">
        <v>487.7</v>
      </c>
      <c r="I39" s="9">
        <v>1933.8500000000001</v>
      </c>
      <c r="J39" s="10">
        <v>0.24929239536660411</v>
      </c>
      <c r="K39" s="9">
        <v>603.67400000000021</v>
      </c>
      <c r="L39" s="10">
        <v>0.31216174987718809</v>
      </c>
      <c r="M39" s="9">
        <v>360.16128431482099</v>
      </c>
      <c r="N39" s="9">
        <v>310.72352459148095</v>
      </c>
    </row>
    <row r="40" spans="2:14" x14ac:dyDescent="0.35">
      <c r="B40" s="5" t="s">
        <v>13</v>
      </c>
      <c r="C40" s="5" t="str">
        <f>BASE!AJ36</f>
        <v xml:space="preserve">     93 - RESALES</v>
      </c>
      <c r="D40" s="5" t="str">
        <f>'ANALYTICAL PRODUCT'!D40</f>
        <v>L00157 - COUROVALE INDUSTRIA DE COUROS LTDA</v>
      </c>
      <c r="E40" s="5" t="str">
        <f>'ANALYTICAL PRODUCT'!C40</f>
        <v>5201000997 - SINCAL MSB BR</v>
      </c>
      <c r="F40" s="70">
        <f>'ANALYTICAL PRODUCT'!E40</f>
        <v>120</v>
      </c>
      <c r="G40" s="6">
        <v>2309.63</v>
      </c>
      <c r="H40" s="6">
        <v>465.16</v>
      </c>
      <c r="I40" s="6">
        <v>1844.47</v>
      </c>
      <c r="J40" s="7">
        <v>0.22847547009694183</v>
      </c>
      <c r="K40" s="6">
        <v>527.69379999999978</v>
      </c>
      <c r="L40" s="7">
        <v>0.28609508422473651</v>
      </c>
      <c r="M40" s="6">
        <v>346.19841177461672</v>
      </c>
      <c r="N40" s="6">
        <v>299.76455053572374</v>
      </c>
    </row>
    <row r="41" spans="2:14" x14ac:dyDescent="0.35">
      <c r="B41" s="8" t="s">
        <v>13</v>
      </c>
      <c r="C41" s="8" t="str">
        <f>BASE!AJ37</f>
        <v xml:space="preserve">     93 - RESALES</v>
      </c>
      <c r="D41" s="8" t="str">
        <f>'ANALYTICAL PRODUCT'!D41</f>
        <v>L00281 - ICL BENEFICIAMENTO DE COUROS LTDA.</v>
      </c>
      <c r="E41" s="8" t="str">
        <f>'ANALYTICAL PRODUCT'!C41</f>
        <v>5201000997 - SINCAL MSB BR</v>
      </c>
      <c r="F41" s="71">
        <f>'ANALYTICAL PRODUCT'!E41</f>
        <v>120</v>
      </c>
      <c r="G41" s="9">
        <v>1988.21</v>
      </c>
      <c r="H41" s="9">
        <v>400.43</v>
      </c>
      <c r="I41" s="9">
        <v>1587.78</v>
      </c>
      <c r="J41" s="10">
        <v>0.38305971703190306</v>
      </c>
      <c r="K41" s="9">
        <v>761.60316</v>
      </c>
      <c r="L41" s="10">
        <v>0.47966541964251974</v>
      </c>
      <c r="M41" s="9">
        <v>295.13736570132716</v>
      </c>
      <c r="N41" s="9">
        <v>257.08873056994815</v>
      </c>
    </row>
    <row r="42" spans="2:14" x14ac:dyDescent="0.35">
      <c r="B42" s="5" t="s">
        <v>13</v>
      </c>
      <c r="C42" s="5" t="str">
        <f>BASE!AJ38</f>
        <v xml:space="preserve">     93 - RESALES</v>
      </c>
      <c r="D42" s="5" t="str">
        <f>'ANALYTICAL PRODUCT'!D42</f>
        <v>L00406 - JBS S.A</v>
      </c>
      <c r="E42" s="5" t="str">
        <f>'ANALYTICAL PRODUCT'!C42</f>
        <v>5204000072 - NOVALTAN S-DX BR</v>
      </c>
      <c r="F42" s="70">
        <f>'ANALYTICAL PRODUCT'!E42</f>
        <v>18500</v>
      </c>
      <c r="G42" s="6">
        <v>1723.77</v>
      </c>
      <c r="H42" s="6">
        <v>347.17</v>
      </c>
      <c r="I42" s="6">
        <v>1376.6</v>
      </c>
      <c r="J42" s="7">
        <v>0.36318623134176825</v>
      </c>
      <c r="K42" s="6">
        <v>626.04952999999989</v>
      </c>
      <c r="L42" s="7">
        <v>0.45477955106784829</v>
      </c>
      <c r="M42" s="6">
        <v>258.05121283695121</v>
      </c>
      <c r="N42" s="6">
        <v>223.45951561586909</v>
      </c>
    </row>
    <row r="43" spans="2:14" x14ac:dyDescent="0.35">
      <c r="B43" s="8" t="s">
        <v>13</v>
      </c>
      <c r="C43" s="8" t="str">
        <f>BASE!AJ39</f>
        <v xml:space="preserve">     93 - RESALES</v>
      </c>
      <c r="D43" s="8" t="str">
        <f>'ANALYTICAL PRODUCT'!D43</f>
        <v>L00408 - JBS S.A</v>
      </c>
      <c r="E43" s="8" t="str">
        <f>'ANALYTICAL PRODUCT'!C43</f>
        <v>5204000072 - NOVALTAN S-DX BR</v>
      </c>
      <c r="F43" s="71">
        <f>'ANALYTICAL PRODUCT'!E43</f>
        <v>8000</v>
      </c>
      <c r="G43" s="9">
        <v>77045.210000000006</v>
      </c>
      <c r="H43" s="9">
        <v>15517.01</v>
      </c>
      <c r="I43" s="9">
        <v>61528.2</v>
      </c>
      <c r="J43" s="10">
        <v>0.27891663842567238</v>
      </c>
      <c r="K43" s="9">
        <v>21489.190979999999</v>
      </c>
      <c r="L43" s="10">
        <v>0.34925759212848745</v>
      </c>
      <c r="M43" s="9">
        <v>11464.804838817598</v>
      </c>
      <c r="N43" s="9">
        <v>9933.239795683603</v>
      </c>
    </row>
    <row r="44" spans="2:14" x14ac:dyDescent="0.35">
      <c r="B44" s="5" t="s">
        <v>13</v>
      </c>
      <c r="C44" s="5" t="str">
        <f>BASE!AJ40</f>
        <v xml:space="preserve">     93 - RESALES</v>
      </c>
      <c r="D44" s="5" t="str">
        <f>'ANALYTICAL PRODUCT'!D44</f>
        <v>L00040 - CURTUME SULINO LTDA</v>
      </c>
      <c r="E44" s="5" t="str">
        <f>'ANALYTICAL PRODUCT'!C44</f>
        <v>5204000072 - NOVALTAN S-DX BR</v>
      </c>
      <c r="F44" s="70">
        <f>'ANALYTICAL PRODUCT'!E44</f>
        <v>1600</v>
      </c>
      <c r="G44" s="6">
        <v>62446.490000000005</v>
      </c>
      <c r="H44" s="6">
        <v>12576.79</v>
      </c>
      <c r="I44" s="6">
        <v>49869.700000000004</v>
      </c>
      <c r="J44" s="7">
        <v>0.33542153225905891</v>
      </c>
      <c r="K44" s="6">
        <v>20945.897360000003</v>
      </c>
      <c r="L44" s="7">
        <v>0.42001249977441213</v>
      </c>
      <c r="M44" s="6">
        <v>9336.6684845686414</v>
      </c>
      <c r="N44" s="6">
        <v>8085.6367563525064</v>
      </c>
    </row>
    <row r="45" spans="2:14" x14ac:dyDescent="0.35">
      <c r="B45" s="8" t="s">
        <v>13</v>
      </c>
      <c r="C45" s="8" t="str">
        <f>BASE!AJ41</f>
        <v xml:space="preserve">     93 - RESALES</v>
      </c>
      <c r="D45" s="8" t="str">
        <f>'ANALYTICAL PRODUCT'!D45</f>
        <v>L00016 - A BUHLER SA CURTUME</v>
      </c>
      <c r="E45" s="8" t="str">
        <f>'ANALYTICAL PRODUCT'!C45</f>
        <v>5204000054 - NOVALTAN AB BR</v>
      </c>
      <c r="F45" s="71">
        <f>'ANALYTICAL PRODUCT'!E45</f>
        <v>13000</v>
      </c>
      <c r="G45" s="9">
        <v>39714.5</v>
      </c>
      <c r="H45" s="9">
        <v>4291.4799999999996</v>
      </c>
      <c r="I45" s="9">
        <v>35423.020000000004</v>
      </c>
      <c r="J45" s="10">
        <v>0.66532842261642477</v>
      </c>
      <c r="K45" s="9">
        <v>26423.18564</v>
      </c>
      <c r="L45" s="10">
        <v>0.74593260653665316</v>
      </c>
      <c r="M45" s="9">
        <v>6614.4592338719813</v>
      </c>
      <c r="N45" s="9">
        <v>5722.3246876534031</v>
      </c>
    </row>
    <row r="46" spans="2:14" x14ac:dyDescent="0.35">
      <c r="B46" s="5" t="s">
        <v>13</v>
      </c>
      <c r="C46" s="5" t="str">
        <f>BASE!AJ42</f>
        <v xml:space="preserve">     93 - RESALES</v>
      </c>
      <c r="D46" s="5" t="str">
        <f>'ANALYTICAL PRODUCT'!D46</f>
        <v>L00337 - AMCM IND COM IMP EXP E SERVS TECNICOS LTDA</v>
      </c>
      <c r="E46" s="5" t="str">
        <f>'ANALYTICAL PRODUCT'!C46</f>
        <v>5204000054 - NOVALTAN AB BR</v>
      </c>
      <c r="F46" s="70">
        <f>'ANALYTICAL PRODUCT'!E46</f>
        <v>10000</v>
      </c>
      <c r="G46" s="6">
        <v>38032.870000000003</v>
      </c>
      <c r="H46" s="6">
        <v>7659.85</v>
      </c>
      <c r="I46" s="6">
        <v>30373.019999999997</v>
      </c>
      <c r="J46" s="7">
        <v>0.19052619799662757</v>
      </c>
      <c r="K46" s="6">
        <v>7246.2581199999968</v>
      </c>
      <c r="L46" s="7">
        <v>0.23857548969447218</v>
      </c>
      <c r="M46" s="6">
        <v>5690.5444053288229</v>
      </c>
      <c r="N46" s="6">
        <v>4916.9442906869372</v>
      </c>
    </row>
    <row r="47" spans="2:14" x14ac:dyDescent="0.35">
      <c r="B47" s="8" t="s">
        <v>13</v>
      </c>
      <c r="C47" s="8" t="str">
        <f>BASE!AJ43</f>
        <v xml:space="preserve">     93 - RESALES</v>
      </c>
      <c r="D47" s="8" t="str">
        <f>'ANALYTICAL PRODUCT'!D47</f>
        <v>L00260 - CURTUME CUBATAO LTDA</v>
      </c>
      <c r="E47" s="8" t="str">
        <f>'ANALYTICAL PRODUCT'!C47</f>
        <v>5204000054 - NOVALTAN AB BR</v>
      </c>
      <c r="F47" s="71">
        <f>'ANALYTICAL PRODUCT'!E47</f>
        <v>1000</v>
      </c>
      <c r="G47" s="9">
        <v>33630.239999999998</v>
      </c>
      <c r="H47" s="9">
        <v>6773.17</v>
      </c>
      <c r="I47" s="9">
        <v>26857.07</v>
      </c>
      <c r="J47" s="10">
        <v>0.22460853238038145</v>
      </c>
      <c r="K47" s="9">
        <v>7553.6388499999994</v>
      </c>
      <c r="L47" s="10">
        <v>0.28125327334664574</v>
      </c>
      <c r="M47" s="9">
        <v>5034.5049300791061</v>
      </c>
      <c r="N47" s="9">
        <v>4359.6308681254459</v>
      </c>
    </row>
    <row r="48" spans="2:14" x14ac:dyDescent="0.35">
      <c r="B48" s="5" t="s">
        <v>13</v>
      </c>
      <c r="C48" s="5" t="str">
        <f>BASE!AJ44</f>
        <v xml:space="preserve">     93 - RESALES</v>
      </c>
      <c r="D48" s="5" t="str">
        <f>'ANALYTICAL PRODUCT'!D48</f>
        <v>L00469 - VALESEMI BENEFICIAMENTO DE COUROS LTDA</v>
      </c>
      <c r="E48" s="5" t="str">
        <f>'ANALYTICAL PRODUCT'!C48</f>
        <v>5204000054 - NOVALTAN AB BR</v>
      </c>
      <c r="F48" s="70">
        <f>'ANALYTICAL PRODUCT'!E48</f>
        <v>600</v>
      </c>
      <c r="G48" s="6">
        <v>32950.559999999998</v>
      </c>
      <c r="H48" s="6">
        <v>5924.2300000000005</v>
      </c>
      <c r="I48" s="6">
        <v>27026.33</v>
      </c>
      <c r="J48" s="7">
        <v>0.32546520635764614</v>
      </c>
      <c r="K48" s="6">
        <v>10724.26081</v>
      </c>
      <c r="L48" s="7">
        <v>0.39680788364531916</v>
      </c>
      <c r="M48" s="6">
        <v>5085.1466725485925</v>
      </c>
      <c r="N48" s="6">
        <v>4391.0910660023583</v>
      </c>
    </row>
    <row r="49" spans="2:14" x14ac:dyDescent="0.35">
      <c r="B49" s="8" t="s">
        <v>13</v>
      </c>
      <c r="C49" s="8" t="str">
        <f>BASE!AJ45</f>
        <v xml:space="preserve">     93 - RESALES</v>
      </c>
      <c r="D49" s="8" t="str">
        <f>'ANALYTICAL PRODUCT'!D49</f>
        <v>L00281 - ICL BENEFICIAMENTO DE COUROS LTDA.</v>
      </c>
      <c r="E49" s="8" t="str">
        <f>'ANALYTICAL PRODUCT'!C49</f>
        <v>5204000054 - NOVALTAN AB BR</v>
      </c>
      <c r="F49" s="71">
        <f>'ANALYTICAL PRODUCT'!E49</f>
        <v>125</v>
      </c>
      <c r="G49" s="9">
        <v>32900</v>
      </c>
      <c r="H49" s="9">
        <v>6626.1</v>
      </c>
      <c r="I49" s="9">
        <v>26273.9</v>
      </c>
      <c r="J49" s="10">
        <v>0.32158583252279643</v>
      </c>
      <c r="K49" s="9">
        <v>10580.173890000002</v>
      </c>
      <c r="L49" s="10">
        <v>0.4026876059511531</v>
      </c>
      <c r="M49" s="9">
        <v>4961.8333585133705</v>
      </c>
      <c r="N49" s="9">
        <v>4272.3177989528122</v>
      </c>
    </row>
    <row r="50" spans="2:14" x14ac:dyDescent="0.35">
      <c r="B50" s="5" t="s">
        <v>13</v>
      </c>
      <c r="C50" s="5" t="str">
        <f>BASE!AJ46</f>
        <v xml:space="preserve">     93 - RESALES</v>
      </c>
      <c r="D50" s="5" t="str">
        <f>'ANALYTICAL PRODUCT'!D50</f>
        <v>L00414 - JBS S.A</v>
      </c>
      <c r="E50" s="5" t="str">
        <f>'ANALYTICAL PRODUCT'!C50</f>
        <v>5212000001 - PELLASTOL MN BR</v>
      </c>
      <c r="F50" s="70">
        <f>'ANALYTICAL PRODUCT'!E50</f>
        <v>5000</v>
      </c>
      <c r="G50" s="6">
        <v>25256.29</v>
      </c>
      <c r="H50" s="6">
        <v>3253.01</v>
      </c>
      <c r="I50" s="6">
        <v>22003.279999999999</v>
      </c>
      <c r="J50" s="7">
        <v>0.25135876369807275</v>
      </c>
      <c r="K50" s="6">
        <v>6348.3898299999983</v>
      </c>
      <c r="L50" s="7">
        <v>0.28852015835820832</v>
      </c>
      <c r="M50" s="6">
        <v>4086.7145855389012</v>
      </c>
      <c r="N50" s="6">
        <v>3534.3227961963503</v>
      </c>
    </row>
    <row r="51" spans="2:14" x14ac:dyDescent="0.35">
      <c r="B51" s="8" t="s">
        <v>13</v>
      </c>
      <c r="C51" s="8" t="str">
        <f>BASE!AJ47</f>
        <v xml:space="preserve">     93 - RESALES</v>
      </c>
      <c r="D51" s="8" t="str">
        <f>'ANALYTICAL PRODUCT'!D51</f>
        <v>L00052 - CURTUME RUSAN LTDA</v>
      </c>
      <c r="E51" s="8" t="str">
        <f>'ANALYTICAL PRODUCT'!C51</f>
        <v>5212000001 - PELLASTOL MN BR</v>
      </c>
      <c r="F51" s="71">
        <f>'ANALYTICAL PRODUCT'!E51</f>
        <v>3000</v>
      </c>
      <c r="G51" s="9">
        <v>24585.329999999998</v>
      </c>
      <c r="H51" s="9">
        <v>4468.95</v>
      </c>
      <c r="I51" s="9">
        <v>20116.379999999997</v>
      </c>
      <c r="J51" s="10">
        <v>0.19713272467768375</v>
      </c>
      <c r="K51" s="9">
        <v>4846.573089999998</v>
      </c>
      <c r="L51" s="10">
        <v>0.24092670202094008</v>
      </c>
      <c r="M51" s="9">
        <v>3779.4053717015649</v>
      </c>
      <c r="N51" s="9">
        <v>3255.373558375069</v>
      </c>
    </row>
    <row r="52" spans="2:14" x14ac:dyDescent="0.35">
      <c r="B52" s="5" t="s">
        <v>13</v>
      </c>
      <c r="C52" s="5" t="str">
        <f>BASE!AJ48</f>
        <v xml:space="preserve">     93 - RESALES</v>
      </c>
      <c r="D52" s="5" t="str">
        <f>'ANALYTICAL PRODUCT'!D52</f>
        <v>L00277 - TREAT INDUSTRIA E COMERCIO DE COUROS LTDA</v>
      </c>
      <c r="E52" s="5" t="str">
        <f>'ANALYTICAL PRODUCT'!C52</f>
        <v>5212000001 - PELLASTOL MN BR</v>
      </c>
      <c r="F52" s="70">
        <f>'ANALYTICAL PRODUCT'!E52</f>
        <v>2000</v>
      </c>
      <c r="G52" s="6">
        <v>7975.8200000000006</v>
      </c>
      <c r="H52" s="6">
        <v>1027.29</v>
      </c>
      <c r="I52" s="6">
        <v>6948.5300000000007</v>
      </c>
      <c r="J52" s="7">
        <v>0.29767308189001268</v>
      </c>
      <c r="K52" s="6">
        <v>2374.186920000001</v>
      </c>
      <c r="L52" s="7">
        <v>0.34168189818565953</v>
      </c>
      <c r="M52" s="6">
        <v>1312.2318326031123</v>
      </c>
      <c r="N52" s="6">
        <v>1129.87902045595</v>
      </c>
    </row>
    <row r="53" spans="2:14" x14ac:dyDescent="0.35">
      <c r="B53" s="8" t="s">
        <v>13</v>
      </c>
      <c r="C53" s="8" t="str">
        <f>BASE!AJ49</f>
        <v xml:space="preserve">     93 - RESALES</v>
      </c>
      <c r="D53" s="8" t="str">
        <f>'ANALYTICAL PRODUCT'!D53</f>
        <v>L00103 - VITAPELLI LTDA</v>
      </c>
      <c r="E53" s="8" t="str">
        <f>'ANALYTICAL PRODUCT'!C53</f>
        <v>5212000001 - PELLASTOL MN BR</v>
      </c>
      <c r="F53" s="71">
        <f>'ANALYTICAL PRODUCT'!E53</f>
        <v>2000</v>
      </c>
      <c r="G53" s="9">
        <v>6173.55</v>
      </c>
      <c r="H53" s="9">
        <v>1243.3499999999999</v>
      </c>
      <c r="I53" s="9">
        <v>4930.2000000000007</v>
      </c>
      <c r="J53" s="10">
        <v>0.25078595621643951</v>
      </c>
      <c r="K53" s="9">
        <v>1548.23964</v>
      </c>
      <c r="L53" s="10">
        <v>0.31403181209687231</v>
      </c>
      <c r="M53" s="9">
        <v>927.91006243201036</v>
      </c>
      <c r="N53" s="9">
        <v>800.7697497854972</v>
      </c>
    </row>
    <row r="54" spans="2:14" x14ac:dyDescent="0.35">
      <c r="B54" s="5" t="s">
        <v>13</v>
      </c>
      <c r="C54" s="5" t="str">
        <f>BASE!AJ50</f>
        <v xml:space="preserve">     93 - RESALES</v>
      </c>
      <c r="D54" s="5" t="str">
        <f>'ANALYTICAL PRODUCT'!D54</f>
        <v>L00148 - CURTIDORA ITAUNA EIRELI</v>
      </c>
      <c r="E54" s="5" t="str">
        <f>'ANALYTICAL PRODUCT'!C54</f>
        <v>5212000001 - PELLASTOL MN BR</v>
      </c>
      <c r="F54" s="70">
        <f>'ANALYTICAL PRODUCT'!E54</f>
        <v>1000</v>
      </c>
      <c r="G54" s="6">
        <v>2719.62</v>
      </c>
      <c r="H54" s="6">
        <v>108.78</v>
      </c>
      <c r="I54" s="6">
        <v>2610.8399999999997</v>
      </c>
      <c r="J54" s="7">
        <v>0.24698249020083679</v>
      </c>
      <c r="K54" s="6">
        <v>671.69851999999969</v>
      </c>
      <c r="L54" s="7">
        <v>0.25727295429823344</v>
      </c>
      <c r="M54" s="6">
        <v>491.6095503502296</v>
      </c>
      <c r="N54" s="6">
        <v>423.87206753794942</v>
      </c>
    </row>
    <row r="56" spans="2:14" x14ac:dyDescent="0.35">
      <c r="B56" s="11" t="s">
        <v>12</v>
      </c>
      <c r="C56" s="85" t="s">
        <v>115</v>
      </c>
      <c r="D56" s="86"/>
      <c r="E56" s="12">
        <v>0</v>
      </c>
      <c r="F56" s="72"/>
      <c r="G56" s="12">
        <v>868633.37000000011</v>
      </c>
      <c r="H56" s="12">
        <v>119090.39</v>
      </c>
      <c r="I56" s="12">
        <v>749542.98</v>
      </c>
      <c r="J56" s="13">
        <v>0.31219299698329561</v>
      </c>
      <c r="K56" s="12">
        <v>271181.25505999994</v>
      </c>
      <c r="L56" s="13">
        <v>0.36179547043453059</v>
      </c>
      <c r="M56" s="12">
        <v>140147.46866713127</v>
      </c>
      <c r="N56" s="12">
        <v>121188.20295563014</v>
      </c>
    </row>
    <row r="57" spans="2:14" x14ac:dyDescent="0.35">
      <c r="B57" s="8" t="s">
        <v>115</v>
      </c>
      <c r="C57" s="8"/>
      <c r="D57" s="8"/>
      <c r="E57" s="9"/>
      <c r="F57" s="71"/>
      <c r="G57" s="9">
        <v>618181.60000000009</v>
      </c>
      <c r="H57" s="9">
        <v>79621.81</v>
      </c>
      <c r="I57" s="9">
        <v>538559.78999999992</v>
      </c>
      <c r="J57" s="10">
        <v>0.33348227855698059</v>
      </c>
      <c r="K57" s="9">
        <v>206152.60853</v>
      </c>
      <c r="L57" s="10">
        <v>0.38278499872781074</v>
      </c>
      <c r="M57" s="9">
        <v>100724.10841456594</v>
      </c>
      <c r="N57" s="9">
        <v>87063.247075311752</v>
      </c>
    </row>
    <row r="58" spans="2:14" x14ac:dyDescent="0.35">
      <c r="B58" s="5" t="s">
        <v>115</v>
      </c>
      <c r="C58" s="5"/>
      <c r="D58" s="5"/>
      <c r="E58" s="6"/>
      <c r="F58" s="70"/>
      <c r="G58" s="6">
        <v>21517.5</v>
      </c>
      <c r="H58" s="6">
        <v>2771.45</v>
      </c>
      <c r="I58" s="6">
        <v>18746.05</v>
      </c>
      <c r="J58" s="7">
        <v>0.14598185895201579</v>
      </c>
      <c r="K58" s="6">
        <v>3141.1646499999997</v>
      </c>
      <c r="L58" s="7">
        <v>0.16756408149983595</v>
      </c>
      <c r="M58" s="6">
        <v>3483.6365253228996</v>
      </c>
      <c r="N58" s="6">
        <v>3033.7331727179508</v>
      </c>
    </row>
    <row r="59" spans="2:14" x14ac:dyDescent="0.35">
      <c r="B59" s="8" t="s">
        <v>115</v>
      </c>
      <c r="C59" s="8"/>
      <c r="D59" s="8"/>
      <c r="E59" s="9"/>
      <c r="F59" s="71"/>
      <c r="G59" s="9">
        <v>9578.64</v>
      </c>
      <c r="H59" s="9">
        <v>1233.74</v>
      </c>
      <c r="I59" s="9">
        <v>8344.9</v>
      </c>
      <c r="J59" s="10">
        <v>0.41597604148396849</v>
      </c>
      <c r="K59" s="9">
        <v>3984.4847499999996</v>
      </c>
      <c r="L59" s="10">
        <v>0.47747543409747267</v>
      </c>
      <c r="M59" s="9">
        <v>1558.7186357440437</v>
      </c>
      <c r="N59" s="9">
        <v>1352.5013709204509</v>
      </c>
    </row>
    <row r="60" spans="2:14" x14ac:dyDescent="0.35">
      <c r="B60" s="5" t="s">
        <v>115</v>
      </c>
      <c r="C60" s="5"/>
      <c r="D60" s="5"/>
      <c r="E60" s="6"/>
      <c r="F60" s="70"/>
      <c r="G60" s="6">
        <v>6584</v>
      </c>
      <c r="H60" s="6">
        <v>848.02</v>
      </c>
      <c r="I60" s="6">
        <v>5735.98</v>
      </c>
      <c r="J60" s="7">
        <v>0.27748312575941669</v>
      </c>
      <c r="K60" s="6">
        <v>1826.9488999999994</v>
      </c>
      <c r="L60" s="7">
        <v>0.31850684625818076</v>
      </c>
      <c r="M60" s="6">
        <v>1068.272060192945</v>
      </c>
      <c r="N60" s="6">
        <v>921.63504024936924</v>
      </c>
    </row>
    <row r="61" spans="2:14" x14ac:dyDescent="0.35">
      <c r="B61" s="8" t="s">
        <v>115</v>
      </c>
      <c r="C61" s="8"/>
      <c r="D61" s="8"/>
      <c r="E61" s="9"/>
      <c r="F61" s="71"/>
      <c r="G61" s="9">
        <v>1684.8</v>
      </c>
      <c r="H61" s="9">
        <v>217</v>
      </c>
      <c r="I61" s="9">
        <v>1467.8</v>
      </c>
      <c r="J61" s="10">
        <v>0.38718341642924975</v>
      </c>
      <c r="K61" s="9">
        <v>652.32661999999993</v>
      </c>
      <c r="L61" s="10">
        <v>0.44442473088976697</v>
      </c>
      <c r="M61" s="9">
        <v>276.00082736315602</v>
      </c>
      <c r="N61" s="9">
        <v>239.0436949334723</v>
      </c>
    </row>
    <row r="62" spans="2:14" x14ac:dyDescent="0.35">
      <c r="B62" s="5" t="s">
        <v>115</v>
      </c>
      <c r="C62" s="5"/>
      <c r="D62" s="5"/>
      <c r="E62" s="6"/>
      <c r="F62" s="70"/>
      <c r="G62" s="6">
        <v>1510.75</v>
      </c>
      <c r="H62" s="6">
        <v>194.58</v>
      </c>
      <c r="I62" s="6">
        <v>1316.17</v>
      </c>
      <c r="J62" s="7">
        <v>0.31095402945556844</v>
      </c>
      <c r="K62" s="6">
        <v>469.77380000000005</v>
      </c>
      <c r="L62" s="7">
        <v>0.35692486532894691</v>
      </c>
      <c r="M62" s="6">
        <v>244.45496926134359</v>
      </c>
      <c r="N62" s="6">
        <v>211.41255461320998</v>
      </c>
    </row>
    <row r="63" spans="2:14" x14ac:dyDescent="0.35">
      <c r="B63" s="8" t="s">
        <v>115</v>
      </c>
      <c r="C63" s="8"/>
      <c r="D63" s="8"/>
      <c r="E63" s="9"/>
      <c r="F63" s="71"/>
      <c r="G63" s="9">
        <v>513</v>
      </c>
      <c r="H63" s="9">
        <v>66.08</v>
      </c>
      <c r="I63" s="9">
        <v>446.92</v>
      </c>
      <c r="J63" s="10">
        <v>0.18221569200779728</v>
      </c>
      <c r="K63" s="9">
        <v>93.476650000000006</v>
      </c>
      <c r="L63" s="10">
        <v>0.20915745547301531</v>
      </c>
      <c r="M63" s="9">
        <v>83.234625842738481</v>
      </c>
      <c r="N63" s="9">
        <v>71.809373845140357</v>
      </c>
    </row>
    <row r="64" spans="2:14" x14ac:dyDescent="0.35">
      <c r="B64" s="5" t="s">
        <v>115</v>
      </c>
      <c r="C64" s="5"/>
      <c r="D64" s="5"/>
      <c r="E64" s="6"/>
      <c r="F64" s="70"/>
      <c r="G64" s="6">
        <v>106900</v>
      </c>
      <c r="H64" s="6">
        <v>13768.719999999998</v>
      </c>
      <c r="I64" s="6">
        <v>93131.28</v>
      </c>
      <c r="J64" s="7">
        <v>0.16923452254443405</v>
      </c>
      <c r="K64" s="6">
        <v>18091.170460000001</v>
      </c>
      <c r="L64" s="7">
        <v>0.19425450246147161</v>
      </c>
      <c r="M64" s="6">
        <v>17490.845394348893</v>
      </c>
      <c r="N64" s="6">
        <v>15098.597476229717</v>
      </c>
    </row>
    <row r="65" spans="2:14" x14ac:dyDescent="0.35">
      <c r="B65" s="8" t="s">
        <v>115</v>
      </c>
      <c r="C65" s="8"/>
      <c r="D65" s="8"/>
      <c r="E65" s="9"/>
      <c r="F65" s="71"/>
      <c r="G65" s="9">
        <v>47995.200000000004</v>
      </c>
      <c r="H65" s="9">
        <v>9666.23</v>
      </c>
      <c r="I65" s="9">
        <v>38328.97</v>
      </c>
      <c r="J65" s="10">
        <v>0.36552227514418112</v>
      </c>
      <c r="K65" s="9">
        <v>17543.314700000003</v>
      </c>
      <c r="L65" s="10">
        <v>0.45770378645708459</v>
      </c>
      <c r="M65" s="9">
        <v>7110.862305665838</v>
      </c>
      <c r="N65" s="9">
        <v>6181.7928164766217</v>
      </c>
    </row>
    <row r="66" spans="2:14" x14ac:dyDescent="0.35">
      <c r="B66" s="5" t="s">
        <v>115</v>
      </c>
      <c r="C66" s="5"/>
      <c r="D66" s="5"/>
      <c r="E66" s="6"/>
      <c r="F66" s="70"/>
      <c r="G66" s="6">
        <v>17400.940000000002</v>
      </c>
      <c r="H66" s="6">
        <v>3504.55</v>
      </c>
      <c r="I66" s="6">
        <v>13896.390000000001</v>
      </c>
      <c r="J66" s="7">
        <v>0.31639445110436559</v>
      </c>
      <c r="K66" s="6">
        <v>5505.5608600000005</v>
      </c>
      <c r="L66" s="7">
        <v>0.3961864095639227</v>
      </c>
      <c r="M66" s="6">
        <v>2581.5717471597245</v>
      </c>
      <c r="N66" s="6">
        <v>2237.05993421114</v>
      </c>
    </row>
    <row r="67" spans="2:14" x14ac:dyDescent="0.35">
      <c r="B67" s="8" t="s">
        <v>115</v>
      </c>
      <c r="C67" s="8"/>
      <c r="D67" s="8"/>
      <c r="E67" s="9"/>
      <c r="F67" s="71"/>
      <c r="G67" s="9">
        <v>12285.9</v>
      </c>
      <c r="H67" s="9">
        <v>2474.38</v>
      </c>
      <c r="I67" s="9">
        <v>9811.52</v>
      </c>
      <c r="J67" s="10">
        <v>0.22964986936243995</v>
      </c>
      <c r="K67" s="9">
        <v>2821.4553300000007</v>
      </c>
      <c r="L67" s="10">
        <v>0.28756556884152512</v>
      </c>
      <c r="M67" s="9">
        <v>1839.4990438336647</v>
      </c>
      <c r="N67" s="9">
        <v>1584.6757651619155</v>
      </c>
    </row>
    <row r="68" spans="2:14" x14ac:dyDescent="0.35">
      <c r="B68" s="5" t="s">
        <v>115</v>
      </c>
      <c r="C68" s="5"/>
      <c r="D68" s="5"/>
      <c r="E68" s="6"/>
      <c r="F68" s="70"/>
      <c r="G68" s="6">
        <v>8620.86</v>
      </c>
      <c r="H68" s="6">
        <v>1645.9499999999998</v>
      </c>
      <c r="I68" s="6">
        <v>6974.9100000000008</v>
      </c>
      <c r="J68" s="7">
        <v>0.38818575176954506</v>
      </c>
      <c r="K68" s="6">
        <v>3346.4950200000003</v>
      </c>
      <c r="L68" s="7">
        <v>0.47979042310223358</v>
      </c>
      <c r="M68" s="6">
        <v>1304.0147615315843</v>
      </c>
      <c r="N68" s="6">
        <v>1129.9229786650026</v>
      </c>
    </row>
    <row r="69" spans="2:14" x14ac:dyDescent="0.35">
      <c r="B69" s="8" t="s">
        <v>115</v>
      </c>
      <c r="C69" s="8"/>
      <c r="D69" s="8"/>
      <c r="E69" s="9"/>
      <c r="F69" s="71"/>
      <c r="G69" s="9">
        <v>5562.48</v>
      </c>
      <c r="H69" s="9">
        <v>1120.29</v>
      </c>
      <c r="I69" s="9">
        <v>4442.1900000000005</v>
      </c>
      <c r="J69" s="10">
        <v>0.58442393500740686</v>
      </c>
      <c r="K69" s="9">
        <v>3250.84645</v>
      </c>
      <c r="L69" s="10">
        <v>0.73181166271591258</v>
      </c>
      <c r="M69" s="9">
        <v>830.16731033525173</v>
      </c>
      <c r="N69" s="9">
        <v>718.14111822409041</v>
      </c>
    </row>
    <row r="70" spans="2:14" x14ac:dyDescent="0.35">
      <c r="B70" s="5" t="s">
        <v>115</v>
      </c>
      <c r="C70" s="5"/>
      <c r="D70" s="5"/>
      <c r="E70" s="6"/>
      <c r="F70" s="70"/>
      <c r="G70" s="6">
        <v>5059.2</v>
      </c>
      <c r="H70" s="6">
        <v>1054.74</v>
      </c>
      <c r="I70" s="6">
        <v>4004.46</v>
      </c>
      <c r="J70" s="7">
        <v>0.51687931095825435</v>
      </c>
      <c r="K70" s="6">
        <v>2614.9958100000003</v>
      </c>
      <c r="L70" s="7">
        <v>0.6530208342697893</v>
      </c>
      <c r="M70" s="6">
        <v>743.75661670474176</v>
      </c>
      <c r="N70" s="6">
        <v>643.22474942174244</v>
      </c>
    </row>
    <row r="71" spans="2:14" x14ac:dyDescent="0.35">
      <c r="B71" s="8" t="s">
        <v>115</v>
      </c>
      <c r="C71" s="8"/>
      <c r="D71" s="8"/>
      <c r="E71" s="9"/>
      <c r="F71" s="71"/>
      <c r="G71" s="9">
        <v>3354</v>
      </c>
      <c r="H71" s="9">
        <v>523.30999999999995</v>
      </c>
      <c r="I71" s="9">
        <v>2830.69</v>
      </c>
      <c r="J71" s="10">
        <v>0.31496854502087063</v>
      </c>
      <c r="K71" s="9">
        <v>1056.4045000000001</v>
      </c>
      <c r="L71" s="10">
        <v>0.37319681773701818</v>
      </c>
      <c r="M71" s="9">
        <v>526.17011784824717</v>
      </c>
      <c r="N71" s="9">
        <v>458.33711139896371</v>
      </c>
    </row>
    <row r="72" spans="2:14" x14ac:dyDescent="0.35">
      <c r="B72" s="5" t="s">
        <v>115</v>
      </c>
      <c r="C72" s="5"/>
      <c r="D72" s="5"/>
      <c r="E72" s="6"/>
      <c r="F72" s="70"/>
      <c r="G72" s="6">
        <v>1884.5</v>
      </c>
      <c r="H72" s="6">
        <v>379.54</v>
      </c>
      <c r="I72" s="6">
        <v>1504.96</v>
      </c>
      <c r="J72" s="7">
        <v>0.33442718492968959</v>
      </c>
      <c r="K72" s="6">
        <v>630.22802999999999</v>
      </c>
      <c r="L72" s="7">
        <v>0.41876729614076119</v>
      </c>
      <c r="M72" s="6">
        <v>282.15531141025161</v>
      </c>
      <c r="N72" s="6">
        <v>243.0687232496164</v>
      </c>
    </row>
    <row r="74" spans="2:14" x14ac:dyDescent="0.35">
      <c r="B74" s="14" t="s">
        <v>12</v>
      </c>
      <c r="C74" s="87" t="s">
        <v>158</v>
      </c>
      <c r="D74" s="88"/>
      <c r="E74" s="15">
        <v>0</v>
      </c>
      <c r="F74" s="73"/>
      <c r="G74" s="15">
        <v>243769.08</v>
      </c>
      <c r="H74" s="15">
        <v>40970.28</v>
      </c>
      <c r="I74" s="15">
        <v>202798.8</v>
      </c>
      <c r="J74" s="16">
        <v>0.25158706432333428</v>
      </c>
      <c r="K74" s="15">
        <v>61329.14721000001</v>
      </c>
      <c r="L74" s="16">
        <v>0.3024137579216446</v>
      </c>
      <c r="M74" s="15">
        <v>37822.115709663318</v>
      </c>
      <c r="N74" s="15">
        <v>32758.911574775357</v>
      </c>
    </row>
    <row r="75" spans="2:14" x14ac:dyDescent="0.35">
      <c r="B75" s="8" t="s">
        <v>158</v>
      </c>
      <c r="C75" s="8"/>
      <c r="D75" s="8"/>
      <c r="E75" s="9"/>
      <c r="F75" s="71"/>
      <c r="G75" s="9">
        <v>24144.6</v>
      </c>
      <c r="H75" s="9">
        <v>4862.71</v>
      </c>
      <c r="I75" s="9">
        <v>19281.89</v>
      </c>
      <c r="J75" s="10">
        <v>0.24055860606512439</v>
      </c>
      <c r="K75" s="9">
        <v>5808.1913200000017</v>
      </c>
      <c r="L75" s="10">
        <v>0.30122520769488892</v>
      </c>
      <c r="M75" s="9">
        <v>3586.1617774670017</v>
      </c>
      <c r="N75" s="9">
        <v>3116.3553457639764</v>
      </c>
    </row>
    <row r="76" spans="2:14" x14ac:dyDescent="0.35">
      <c r="B76" s="5" t="s">
        <v>158</v>
      </c>
      <c r="C76" s="5"/>
      <c r="D76" s="5"/>
      <c r="E76" s="6"/>
      <c r="F76" s="70"/>
      <c r="G76" s="6">
        <v>23800</v>
      </c>
      <c r="H76" s="6">
        <v>4793.3599999999997</v>
      </c>
      <c r="I76" s="6">
        <v>19006.64</v>
      </c>
      <c r="J76" s="7">
        <v>0.15102925882352938</v>
      </c>
      <c r="K76" s="6">
        <v>3594.4963599999992</v>
      </c>
      <c r="L76" s="7">
        <v>0.18911792720859655</v>
      </c>
      <c r="M76" s="6">
        <v>3544.7903261898591</v>
      </c>
      <c r="N76" s="6">
        <v>3067.6172283640462</v>
      </c>
    </row>
    <row r="77" spans="2:14" x14ac:dyDescent="0.35">
      <c r="B77" s="8" t="s">
        <v>158</v>
      </c>
      <c r="C77" s="8"/>
      <c r="D77" s="8"/>
      <c r="E77" s="9"/>
      <c r="F77" s="71"/>
      <c r="G77" s="9">
        <v>19174.800000000003</v>
      </c>
      <c r="H77" s="9">
        <v>3861.8199999999997</v>
      </c>
      <c r="I77" s="9">
        <v>15312.98</v>
      </c>
      <c r="J77" s="10">
        <v>0.16588476646431777</v>
      </c>
      <c r="K77" s="9">
        <v>3180.8072200000006</v>
      </c>
      <c r="L77" s="10">
        <v>0.20771967442000189</v>
      </c>
      <c r="M77" s="9">
        <v>2845.9822438937381</v>
      </c>
      <c r="N77" s="9">
        <v>2471.8489506075794</v>
      </c>
    </row>
    <row r="78" spans="2:14" x14ac:dyDescent="0.35">
      <c r="B78" s="5" t="s">
        <v>158</v>
      </c>
      <c r="C78" s="5"/>
      <c r="D78" s="5"/>
      <c r="E78" s="6"/>
      <c r="F78" s="70"/>
      <c r="G78" s="6">
        <v>17798.400000000001</v>
      </c>
      <c r="H78" s="6">
        <v>3584.59</v>
      </c>
      <c r="I78" s="6">
        <v>14213.810000000001</v>
      </c>
      <c r="J78" s="7">
        <v>0.30546205389248476</v>
      </c>
      <c r="K78" s="6">
        <v>5436.7358200000017</v>
      </c>
      <c r="L78" s="7">
        <v>0.38249672818195835</v>
      </c>
      <c r="M78" s="6">
        <v>2661.3556326084044</v>
      </c>
      <c r="N78" s="6">
        <v>2301.1419639667547</v>
      </c>
    </row>
    <row r="79" spans="2:14" x14ac:dyDescent="0.35">
      <c r="B79" s="8" t="s">
        <v>158</v>
      </c>
      <c r="C79" s="8"/>
      <c r="D79" s="8"/>
      <c r="E79" s="9"/>
      <c r="F79" s="71"/>
      <c r="G79" s="9">
        <v>17476</v>
      </c>
      <c r="H79" s="9">
        <v>3519.6800000000003</v>
      </c>
      <c r="I79" s="9">
        <v>13956.32</v>
      </c>
      <c r="J79" s="10">
        <v>0.34256900148775471</v>
      </c>
      <c r="K79" s="9">
        <v>5986.7358700000013</v>
      </c>
      <c r="L79" s="10">
        <v>0.42896235325644594</v>
      </c>
      <c r="M79" s="9">
        <v>2609.344159498607</v>
      </c>
      <c r="N79" s="9">
        <v>2251.7399753226578</v>
      </c>
    </row>
    <row r="80" spans="2:14" x14ac:dyDescent="0.35">
      <c r="B80" s="5" t="s">
        <v>158</v>
      </c>
      <c r="C80" s="5"/>
      <c r="D80" s="5"/>
      <c r="E80" s="6"/>
      <c r="F80" s="70"/>
      <c r="G80" s="6">
        <v>14520</v>
      </c>
      <c r="H80" s="6">
        <v>2385.2799999999997</v>
      </c>
      <c r="I80" s="6">
        <v>12134.72</v>
      </c>
      <c r="J80" s="7">
        <v>0.13142824104683198</v>
      </c>
      <c r="K80" s="6">
        <v>1908.3380600000005</v>
      </c>
      <c r="L80" s="7">
        <v>0.15726263646792019</v>
      </c>
      <c r="M80" s="6">
        <v>2272.9877726056075</v>
      </c>
      <c r="N80" s="6">
        <v>1963.1903908570685</v>
      </c>
    </row>
    <row r="81" spans="2:14" x14ac:dyDescent="0.35">
      <c r="B81" s="8" t="s">
        <v>158</v>
      </c>
      <c r="C81" s="8"/>
      <c r="D81" s="8"/>
      <c r="E81" s="9"/>
      <c r="F81" s="71"/>
      <c r="G81" s="9">
        <v>7200</v>
      </c>
      <c r="H81" s="9">
        <v>927.36</v>
      </c>
      <c r="I81" s="9">
        <v>6272.64</v>
      </c>
      <c r="J81" s="10">
        <v>0.23980735972222231</v>
      </c>
      <c r="K81" s="9">
        <v>1726.6129900000005</v>
      </c>
      <c r="L81" s="10">
        <v>0.27526097305121933</v>
      </c>
      <c r="M81" s="9">
        <v>1173.5308974574843</v>
      </c>
      <c r="N81" s="9">
        <v>1016.8330955777461</v>
      </c>
    </row>
    <row r="82" spans="2:14" x14ac:dyDescent="0.35">
      <c r="B82" s="5" t="s">
        <v>158</v>
      </c>
      <c r="C82" s="5"/>
      <c r="D82" s="5"/>
      <c r="E82" s="6"/>
      <c r="F82" s="70"/>
      <c r="G82" s="6">
        <v>6749.6</v>
      </c>
      <c r="H82" s="6">
        <v>869.35</v>
      </c>
      <c r="I82" s="6">
        <v>5880.25</v>
      </c>
      <c r="J82" s="7">
        <v>0.34941017986251044</v>
      </c>
      <c r="K82" s="6">
        <v>2358.3789500000007</v>
      </c>
      <c r="L82" s="7">
        <v>0.40106780323965829</v>
      </c>
      <c r="M82" s="6">
        <v>1095.8672705717399</v>
      </c>
      <c r="N82" s="6">
        <v>951.28888726800835</v>
      </c>
    </row>
    <row r="83" spans="2:14" x14ac:dyDescent="0.35">
      <c r="B83" s="8" t="s">
        <v>158</v>
      </c>
      <c r="C83" s="8"/>
      <c r="D83" s="8"/>
      <c r="E83" s="9"/>
      <c r="F83" s="71"/>
      <c r="G83" s="9">
        <v>6209.42</v>
      </c>
      <c r="H83" s="9">
        <v>1250.58</v>
      </c>
      <c r="I83" s="9">
        <v>4958.84</v>
      </c>
      <c r="J83" s="10">
        <v>0.30255967223991936</v>
      </c>
      <c r="K83" s="9">
        <v>1878.7200800000001</v>
      </c>
      <c r="L83" s="10">
        <v>0.37886281469053246</v>
      </c>
      <c r="M83" s="9">
        <v>927.79116182207395</v>
      </c>
      <c r="N83" s="9">
        <v>800.42665848234174</v>
      </c>
    </row>
    <row r="84" spans="2:14" x14ac:dyDescent="0.35">
      <c r="B84" s="5" t="s">
        <v>158</v>
      </c>
      <c r="C84" s="5"/>
      <c r="D84" s="5"/>
      <c r="E84" s="6"/>
      <c r="F84" s="70"/>
      <c r="G84" s="6">
        <v>6028.8000000000011</v>
      </c>
      <c r="H84" s="6">
        <v>1214.21</v>
      </c>
      <c r="I84" s="6">
        <v>4814.59</v>
      </c>
      <c r="J84" s="7">
        <v>0.24138175092887479</v>
      </c>
      <c r="K84" s="6">
        <v>1455.2423000000006</v>
      </c>
      <c r="L84" s="7">
        <v>0.30225674460338275</v>
      </c>
      <c r="M84" s="6">
        <v>897.05780340911872</v>
      </c>
      <c r="N84" s="6">
        <v>779.32838783564011</v>
      </c>
    </row>
    <row r="85" spans="2:14" x14ac:dyDescent="0.35">
      <c r="B85" s="8" t="s">
        <v>158</v>
      </c>
      <c r="C85" s="8"/>
      <c r="D85" s="8"/>
      <c r="E85" s="9"/>
      <c r="F85" s="71"/>
      <c r="G85" s="9">
        <v>5943.3</v>
      </c>
      <c r="H85" s="9">
        <v>765.49</v>
      </c>
      <c r="I85" s="9">
        <v>5177.8100000000004</v>
      </c>
      <c r="J85" s="10">
        <v>0.22178879915198632</v>
      </c>
      <c r="K85" s="9">
        <v>1318.1573700000004</v>
      </c>
      <c r="L85" s="10">
        <v>0.25457816528609589</v>
      </c>
      <c r="M85" s="9">
        <v>968.70217582458702</v>
      </c>
      <c r="N85" s="9">
        <v>839.35449358059918</v>
      </c>
    </row>
    <row r="86" spans="2:14" x14ac:dyDescent="0.35">
      <c r="B86" s="5" t="s">
        <v>158</v>
      </c>
      <c r="C86" s="5"/>
      <c r="D86" s="5"/>
      <c r="E86" s="6"/>
      <c r="F86" s="70"/>
      <c r="G86" s="6">
        <v>4968</v>
      </c>
      <c r="H86" s="6">
        <v>1000.56</v>
      </c>
      <c r="I86" s="6">
        <v>3967.44</v>
      </c>
      <c r="J86" s="7">
        <v>0.2514165237520129</v>
      </c>
      <c r="K86" s="6">
        <v>1249.0372900000002</v>
      </c>
      <c r="L86" s="7">
        <v>0.3148219733631763</v>
      </c>
      <c r="M86" s="6">
        <v>739.92915592178599</v>
      </c>
      <c r="N86" s="6">
        <v>640.22932191771895</v>
      </c>
    </row>
    <row r="87" spans="2:14" x14ac:dyDescent="0.35">
      <c r="B87" s="8" t="s">
        <v>158</v>
      </c>
      <c r="C87" s="8"/>
      <c r="D87" s="8"/>
      <c r="E87" s="9"/>
      <c r="F87" s="71"/>
      <c r="G87" s="9">
        <v>4792.8</v>
      </c>
      <c r="H87" s="9">
        <v>617.30999999999995</v>
      </c>
      <c r="I87" s="9">
        <v>4175.49</v>
      </c>
      <c r="J87" s="10">
        <v>0.44718035803705558</v>
      </c>
      <c r="K87" s="9">
        <v>2143.24602</v>
      </c>
      <c r="L87" s="10">
        <v>0.5132920974544305</v>
      </c>
      <c r="M87" s="9">
        <v>782.08410125472028</v>
      </c>
      <c r="N87" s="9">
        <v>674.51873723935455</v>
      </c>
    </row>
    <row r="88" spans="2:14" x14ac:dyDescent="0.35">
      <c r="B88" s="5" t="s">
        <v>158</v>
      </c>
      <c r="C88" s="5"/>
      <c r="D88" s="5"/>
      <c r="E88" s="6"/>
      <c r="F88" s="70"/>
      <c r="G88" s="6">
        <v>3313.32</v>
      </c>
      <c r="H88" s="6">
        <v>667.3</v>
      </c>
      <c r="I88" s="6">
        <v>2646.0200000000004</v>
      </c>
      <c r="J88" s="7">
        <v>0.16156712904277298</v>
      </c>
      <c r="K88" s="6">
        <v>535.32360000000062</v>
      </c>
      <c r="L88" s="7">
        <v>0.20231275651733568</v>
      </c>
      <c r="M88" s="6">
        <v>491.45075314351521</v>
      </c>
      <c r="N88" s="6">
        <v>425.02248779234139</v>
      </c>
    </row>
    <row r="89" spans="2:14" x14ac:dyDescent="0.35">
      <c r="B89" s="8" t="s">
        <v>158</v>
      </c>
      <c r="C89" s="8"/>
      <c r="D89" s="8"/>
      <c r="E89" s="9"/>
      <c r="F89" s="71"/>
      <c r="G89" s="9">
        <v>1212.2</v>
      </c>
      <c r="H89" s="9">
        <v>244.13</v>
      </c>
      <c r="I89" s="9">
        <v>968.07</v>
      </c>
      <c r="J89" s="10">
        <v>0.20911683715558491</v>
      </c>
      <c r="K89" s="9">
        <v>253.49143000000004</v>
      </c>
      <c r="L89" s="10">
        <v>0.26185237637774128</v>
      </c>
      <c r="M89" s="9">
        <v>182.2832718234541</v>
      </c>
      <c r="N89" s="9">
        <v>157.1669778391103</v>
      </c>
    </row>
    <row r="90" spans="2:14" x14ac:dyDescent="0.35">
      <c r="B90" s="5" t="s">
        <v>158</v>
      </c>
      <c r="C90" s="5"/>
      <c r="D90" s="5"/>
      <c r="E90" s="6"/>
      <c r="F90" s="70"/>
      <c r="G90" s="6">
        <v>635.4</v>
      </c>
      <c r="H90" s="6">
        <v>127.98</v>
      </c>
      <c r="I90" s="6">
        <v>507.41999999999996</v>
      </c>
      <c r="J90" s="7">
        <v>0.57939754485363548</v>
      </c>
      <c r="K90" s="6">
        <v>368.14919999999995</v>
      </c>
      <c r="L90" s="7">
        <v>0.72553151235662761</v>
      </c>
      <c r="M90" s="6">
        <v>94.931806701464879</v>
      </c>
      <c r="N90" s="6">
        <v>82.255868240176369</v>
      </c>
    </row>
    <row r="91" spans="2:14" x14ac:dyDescent="0.35">
      <c r="B91" s="8" t="s">
        <v>158</v>
      </c>
      <c r="C91" s="8"/>
      <c r="D91" s="8"/>
      <c r="E91" s="9"/>
      <c r="F91" s="71"/>
      <c r="G91" s="9">
        <v>77170.66</v>
      </c>
      <c r="H91" s="9">
        <v>9939.5999999999985</v>
      </c>
      <c r="I91" s="9">
        <v>67231.06</v>
      </c>
      <c r="J91" s="10">
        <v>0.27987659467989512</v>
      </c>
      <c r="K91" s="9">
        <v>21598.261529999996</v>
      </c>
      <c r="L91" s="10">
        <v>0.32125421687535488</v>
      </c>
      <c r="M91" s="9">
        <v>12521.676693570311</v>
      </c>
      <c r="N91" s="9">
        <v>10849.347661633186</v>
      </c>
    </row>
    <row r="92" spans="2:14" x14ac:dyDescent="0.35">
      <c r="B92" s="5" t="s">
        <v>158</v>
      </c>
      <c r="C92" s="5"/>
      <c r="D92" s="5"/>
      <c r="E92" s="6"/>
      <c r="F92" s="70"/>
      <c r="G92" s="6">
        <v>2631.78</v>
      </c>
      <c r="H92" s="6">
        <v>338.97</v>
      </c>
      <c r="I92" s="6">
        <v>2292.8100000000004</v>
      </c>
      <c r="J92" s="7">
        <v>0.20108892080645055</v>
      </c>
      <c r="K92" s="6">
        <v>529.22180000000048</v>
      </c>
      <c r="L92" s="7">
        <v>0.23081799189640675</v>
      </c>
      <c r="M92" s="6">
        <v>426.1887058998476</v>
      </c>
      <c r="N92" s="6">
        <v>371.24514248704668</v>
      </c>
    </row>
    <row r="94" spans="2:14" x14ac:dyDescent="0.35">
      <c r="B94" s="17" t="s">
        <v>12</v>
      </c>
      <c r="C94" s="89" t="s">
        <v>194</v>
      </c>
      <c r="D94" s="90"/>
      <c r="E94" s="18">
        <v>0</v>
      </c>
      <c r="F94" s="74"/>
      <c r="G94" s="18">
        <v>97739.3</v>
      </c>
      <c r="H94" s="18">
        <v>12819.71</v>
      </c>
      <c r="I94" s="18">
        <v>84919.59</v>
      </c>
      <c r="J94" s="19">
        <v>0.44206160418582902</v>
      </c>
      <c r="K94" s="18">
        <v>43206.791749999997</v>
      </c>
      <c r="L94" s="19">
        <v>0.50879651856538632</v>
      </c>
      <c r="M94" s="18">
        <v>15877.493046066</v>
      </c>
      <c r="N94" s="18">
        <v>13771.259278397494</v>
      </c>
    </row>
    <row r="95" spans="2:14" x14ac:dyDescent="0.35">
      <c r="B95" s="8" t="s">
        <v>194</v>
      </c>
      <c r="C95" s="8"/>
      <c r="D95" s="8"/>
      <c r="E95" s="9"/>
      <c r="F95" s="71"/>
      <c r="G95" s="9">
        <v>94559.08</v>
      </c>
      <c r="H95" s="9">
        <v>12179.21</v>
      </c>
      <c r="I95" s="9">
        <v>82379.87</v>
      </c>
      <c r="J95" s="10">
        <v>0.45207240277718436</v>
      </c>
      <c r="K95" s="9">
        <v>42747.550499999998</v>
      </c>
      <c r="L95" s="10">
        <v>0.51890771981067707</v>
      </c>
      <c r="M95" s="9">
        <v>15396.667601158768</v>
      </c>
      <c r="N95" s="9">
        <v>13358.175774282468</v>
      </c>
    </row>
    <row r="96" spans="2:14" x14ac:dyDescent="0.35">
      <c r="B96" s="5" t="s">
        <v>194</v>
      </c>
      <c r="C96" s="5"/>
      <c r="D96" s="5"/>
      <c r="E96" s="6"/>
      <c r="F96" s="70"/>
      <c r="G96" s="6">
        <v>3180.2200000000003</v>
      </c>
      <c r="H96" s="6">
        <v>640.5</v>
      </c>
      <c r="I96" s="6">
        <v>2539.7200000000003</v>
      </c>
      <c r="J96" s="7">
        <v>0.14440549710397393</v>
      </c>
      <c r="K96" s="6">
        <v>459.24125000000004</v>
      </c>
      <c r="L96" s="7">
        <v>0.18082357503976815</v>
      </c>
      <c r="M96" s="6">
        <v>480.82544490723217</v>
      </c>
      <c r="N96" s="6">
        <v>413.08350411502556</v>
      </c>
    </row>
    <row r="98" spans="2:14" x14ac:dyDescent="0.35">
      <c r="B98" s="20" t="s">
        <v>12</v>
      </c>
      <c r="C98" s="80" t="s">
        <v>199</v>
      </c>
      <c r="D98" s="81"/>
      <c r="E98" s="21">
        <v>0</v>
      </c>
      <c r="F98" s="75"/>
      <c r="G98" s="21">
        <v>63711.249999999993</v>
      </c>
      <c r="H98" s="21">
        <v>8899.67</v>
      </c>
      <c r="I98" s="21">
        <v>54811.579999999994</v>
      </c>
      <c r="J98" s="22">
        <v>0.25448570072004562</v>
      </c>
      <c r="K98" s="21">
        <v>16213.602100000004</v>
      </c>
      <c r="L98" s="22">
        <v>0.29580614351930751</v>
      </c>
      <c r="M98" s="21">
        <v>10298.35633932905</v>
      </c>
      <c r="N98" s="21">
        <v>8900.9324900378688</v>
      </c>
    </row>
    <row r="99" spans="2:14" x14ac:dyDescent="0.35">
      <c r="B99" s="8" t="s">
        <v>199</v>
      </c>
      <c r="C99" s="8"/>
      <c r="D99" s="8"/>
      <c r="E99" s="9"/>
      <c r="F99" s="71"/>
      <c r="G99" s="9">
        <v>32009.14</v>
      </c>
      <c r="H99" s="9">
        <v>4122.78</v>
      </c>
      <c r="I99" s="9">
        <v>27886.36</v>
      </c>
      <c r="J99" s="10">
        <v>0.24269720679780843</v>
      </c>
      <c r="K99" s="9">
        <v>7768.5288700000019</v>
      </c>
      <c r="L99" s="10">
        <v>0.27857808871433926</v>
      </c>
      <c r="M99" s="9">
        <v>5273.0188144086223</v>
      </c>
      <c r="N99" s="9">
        <v>4547.6777560339196</v>
      </c>
    </row>
    <row r="100" spans="2:14" x14ac:dyDescent="0.35">
      <c r="B100" s="5" t="s">
        <v>199</v>
      </c>
      <c r="C100" s="5"/>
      <c r="D100" s="5"/>
      <c r="E100" s="6"/>
      <c r="F100" s="70"/>
      <c r="G100" s="6">
        <v>22147.84</v>
      </c>
      <c r="H100" s="6">
        <v>2852.64</v>
      </c>
      <c r="I100" s="6">
        <v>19295.199999999997</v>
      </c>
      <c r="J100" s="7">
        <v>0.16847257249465408</v>
      </c>
      <c r="K100" s="6">
        <v>3731.3035799999998</v>
      </c>
      <c r="L100" s="7">
        <v>0.19337988618931135</v>
      </c>
      <c r="M100" s="6">
        <v>3609.8019232729912</v>
      </c>
      <c r="N100" s="6">
        <v>3122.6658915285852</v>
      </c>
    </row>
    <row r="101" spans="2:14" x14ac:dyDescent="0.35">
      <c r="B101" s="8" t="s">
        <v>199</v>
      </c>
      <c r="C101" s="8"/>
      <c r="D101" s="8"/>
      <c r="E101" s="9"/>
      <c r="F101" s="71"/>
      <c r="G101" s="9">
        <v>5841.39</v>
      </c>
      <c r="H101" s="9">
        <v>1176.47</v>
      </c>
      <c r="I101" s="9">
        <v>4664.92</v>
      </c>
      <c r="J101" s="10">
        <v>0.53658119043583807</v>
      </c>
      <c r="K101" s="9">
        <v>3134.38</v>
      </c>
      <c r="L101" s="10">
        <v>0.67190434133918697</v>
      </c>
      <c r="M101" s="9">
        <v>865.44469592965015</v>
      </c>
      <c r="N101" s="9">
        <v>752.37004661064782</v>
      </c>
    </row>
    <row r="102" spans="2:14" x14ac:dyDescent="0.35">
      <c r="B102" s="5" t="s">
        <v>199</v>
      </c>
      <c r="C102" s="5"/>
      <c r="D102" s="5"/>
      <c r="E102" s="6"/>
      <c r="F102" s="70"/>
      <c r="G102" s="6">
        <v>3712.88</v>
      </c>
      <c r="H102" s="6">
        <v>747.78</v>
      </c>
      <c r="I102" s="6">
        <v>2965.1000000000004</v>
      </c>
      <c r="J102" s="7">
        <v>0.42538128083859439</v>
      </c>
      <c r="K102" s="6">
        <v>1579.3896500000003</v>
      </c>
      <c r="L102" s="7">
        <v>0.5326598259755152</v>
      </c>
      <c r="M102" s="6">
        <v>550.09090571778415</v>
      </c>
      <c r="N102" s="6">
        <v>478.21879586471624</v>
      </c>
    </row>
  </sheetData>
  <mergeCells count="6">
    <mergeCell ref="C98:D98"/>
    <mergeCell ref="B1:N1"/>
    <mergeCell ref="C7:D7"/>
    <mergeCell ref="C56:D56"/>
    <mergeCell ref="C74:D74"/>
    <mergeCell ref="C94:D94"/>
  </mergeCells>
  <conditionalFormatting sqref="B6:D6">
    <cfRule type="expression" dxfId="77" priority="1" stopIfTrue="1">
      <formula>$B6="                    7 - PERSONAL CARE"</formula>
    </cfRule>
    <cfRule type="expression" dxfId="76" priority="2" stopIfTrue="1">
      <formula>$B6="                    8 - INDUSTRIAL SPECIALITIES"</formula>
    </cfRule>
    <cfRule type="expression" dxfId="75" priority="3" stopIfTrue="1">
      <formula>$B6="                    9 - LUBRICANTS"</formula>
    </cfRule>
    <cfRule type="expression" dxfId="74" priority="4" stopIfTrue="1">
      <formula>$B6="                    6 - SURFACTANTES"</formula>
    </cfRule>
    <cfRule type="expression" dxfId="73" priority="5" stopIfTrue="1">
      <formula>$B6="                    4 - CERAMIC AUXILIARIES"</formula>
    </cfRule>
    <cfRule type="expression" dxfId="72" priority="6" stopIfTrue="1">
      <formula>$B6="                    7 - FOSFONICOS"</formula>
    </cfRule>
    <cfRule type="expression" dxfId="71" priority="7" stopIfTrue="1">
      <formula>$B6="                    3 - TEXTILE AUXILIARIES"</formula>
    </cfRule>
    <cfRule type="expression" dxfId="70" priority="8" stopIfTrue="1">
      <formula>$B6="                    2 - LEATHER AUXILIARIES"</formula>
    </cfRule>
  </conditionalFormatting>
  <conditionalFormatting sqref="E6:N6">
    <cfRule type="expression" dxfId="69" priority="9" stopIfTrue="1">
      <formula>$C6="                    8 - INDUSTRIAL SPECIALITIES"</formula>
    </cfRule>
    <cfRule type="expression" dxfId="68" priority="10" stopIfTrue="1">
      <formula>$C6="                    9 - LUBRICANTS"</formula>
    </cfRule>
    <cfRule type="expression" dxfId="67" priority="11" stopIfTrue="1">
      <formula>$C6="                    6 - SURFACTANTES"</formula>
    </cfRule>
    <cfRule type="expression" dxfId="66" priority="12" stopIfTrue="1">
      <formula>$C6="                    4 - CERAMIC AUXILIARIES"</formula>
    </cfRule>
    <cfRule type="expression" dxfId="65" priority="13" stopIfTrue="1">
      <formula>$C6="                    7 - FOSFONICOS"</formula>
    </cfRule>
    <cfRule type="expression" dxfId="64" priority="14" stopIfTrue="1">
      <formula>$C6="                    3 - TEXTILE AUXILIARIES"</formula>
    </cfRule>
    <cfRule type="expression" dxfId="63" priority="15" stopIfTrue="1">
      <formula>$C6="                    2 - LEATHER AUXILIARIES"</formula>
    </cfRule>
  </conditionalFormatting>
  <conditionalFormatting sqref="J6">
    <cfRule type="notContainsBlanks" dxfId="62" priority="30" stopIfTrue="1">
      <formula>LEN(TRIM(J6))&gt;0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8B29E-2C3C-45DD-AC5B-F11617E5D644}">
  <sheetPr codeName="WS06"/>
  <dimension ref="B1:M23"/>
  <sheetViews>
    <sheetView showGridLines="0" zoomScale="70" zoomScaleNormal="70" workbookViewId="0">
      <pane ySplit="5" topLeftCell="A6" activePane="bottomLeft" state="frozen"/>
      <selection pane="bottomLeft" activeCell="I7" sqref="I7"/>
    </sheetView>
  </sheetViews>
  <sheetFormatPr defaultRowHeight="14.5" x14ac:dyDescent="0.35"/>
  <cols>
    <col min="1" max="1" width="2.6328125" customWidth="1"/>
    <col min="2" max="2" width="21.36328125" bestFit="1" customWidth="1"/>
    <col min="3" max="3" width="22" bestFit="1" customWidth="1"/>
    <col min="4" max="4" width="10.08984375" bestFit="1" customWidth="1"/>
    <col min="5" max="5" width="11.90625" bestFit="1" customWidth="1"/>
    <col min="6" max="6" width="10.08984375" bestFit="1" customWidth="1"/>
    <col min="7" max="7" width="11.90625" bestFit="1" customWidth="1"/>
    <col min="8" max="8" width="13.36328125" bestFit="1" customWidth="1"/>
    <col min="9" max="9" width="11.90625" bestFit="1" customWidth="1"/>
    <col min="10" max="10" width="11.453125" bestFit="1" customWidth="1"/>
    <col min="11" max="11" width="12.81640625" bestFit="1" customWidth="1"/>
    <col min="12" max="12" width="12.90625" bestFit="1" customWidth="1"/>
    <col min="13" max="13" width="14.36328125" bestFit="1" customWidth="1"/>
  </cols>
  <sheetData>
    <row r="1" spans="2:13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3" ht="18.5" x14ac:dyDescent="0.45">
      <c r="B3" s="23" t="s">
        <v>217</v>
      </c>
    </row>
    <row r="5" spans="2:13" x14ac:dyDescent="0.35">
      <c r="B5" s="1" t="s">
        <v>0</v>
      </c>
      <c r="C5" s="1" t="s">
        <v>214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</row>
    <row r="6" spans="2:13" x14ac:dyDescent="0.35">
      <c r="B6" s="2" t="s">
        <v>12</v>
      </c>
      <c r="C6" s="2" t="s">
        <v>13</v>
      </c>
      <c r="D6" s="3">
        <v>339335</v>
      </c>
      <c r="E6" s="3">
        <v>3966935.689999999</v>
      </c>
      <c r="F6" s="3">
        <v>668566.61999999953</v>
      </c>
      <c r="G6" s="3">
        <v>3298369.0700000008</v>
      </c>
      <c r="H6" s="4">
        <v>0.34216119076031726</v>
      </c>
      <c r="I6" s="3">
        <v>1357331.4393600004</v>
      </c>
      <c r="J6" s="4">
        <v>0.41151593728715147</v>
      </c>
      <c r="K6" s="3">
        <v>617529.79027151386</v>
      </c>
      <c r="L6" s="3">
        <v>533783.49559086352</v>
      </c>
    </row>
    <row r="7" spans="2:13" x14ac:dyDescent="0.35">
      <c r="B7" s="5" t="s">
        <v>13</v>
      </c>
      <c r="C7" s="5" t="s">
        <v>215</v>
      </c>
      <c r="D7" s="6">
        <v>317360</v>
      </c>
      <c r="E7" s="6">
        <v>3583505.209999999</v>
      </c>
      <c r="F7" s="6">
        <v>599096.60999999952</v>
      </c>
      <c r="G7" s="6">
        <v>2984408.6000000006</v>
      </c>
      <c r="H7" s="7">
        <v>0.34507547031304603</v>
      </c>
      <c r="I7" s="6">
        <v>1236579.7457100004</v>
      </c>
      <c r="J7" s="7">
        <v>0.41434666342604703</v>
      </c>
      <c r="K7" s="6">
        <v>558743.95694515994</v>
      </c>
      <c r="L7" s="6">
        <v>482958.09313505568</v>
      </c>
    </row>
    <row r="8" spans="2:13" x14ac:dyDescent="0.35">
      <c r="B8" s="8" t="s">
        <v>13</v>
      </c>
      <c r="C8" s="8" t="s">
        <v>216</v>
      </c>
      <c r="D8" s="9">
        <v>21975</v>
      </c>
      <c r="E8" s="9">
        <v>383430.47999999992</v>
      </c>
      <c r="F8" s="9">
        <v>69470.009999999995</v>
      </c>
      <c r="G8" s="9">
        <v>313960.47000000003</v>
      </c>
      <c r="H8" s="10">
        <v>0.31492460810627282</v>
      </c>
      <c r="I8" s="9">
        <v>120751.69365000004</v>
      </c>
      <c r="J8" s="10">
        <v>0.38460795287381255</v>
      </c>
      <c r="K8" s="9">
        <v>58785.833326353939</v>
      </c>
      <c r="L8" s="9">
        <v>50825.402455807889</v>
      </c>
    </row>
    <row r="10" spans="2:13" x14ac:dyDescent="0.35">
      <c r="B10" s="11" t="s">
        <v>12</v>
      </c>
      <c r="C10" s="11" t="s">
        <v>115</v>
      </c>
      <c r="D10" s="12">
        <v>29160</v>
      </c>
      <c r="E10" s="12">
        <v>868633.37000000011</v>
      </c>
      <c r="F10" s="12">
        <v>119090.39000000001</v>
      </c>
      <c r="G10" s="12">
        <v>749542.97999999986</v>
      </c>
      <c r="H10" s="13">
        <v>0.31219299698329567</v>
      </c>
      <c r="I10" s="12">
        <v>271181.25506</v>
      </c>
      <c r="J10" s="13">
        <v>0.3617954704345307</v>
      </c>
      <c r="K10" s="12">
        <v>140147.46866713127</v>
      </c>
      <c r="L10" s="12">
        <v>121188.20295563016</v>
      </c>
    </row>
    <row r="11" spans="2:13" x14ac:dyDescent="0.35">
      <c r="B11" s="5" t="s">
        <v>115</v>
      </c>
      <c r="C11" s="5" t="s">
        <v>216</v>
      </c>
      <c r="D11" s="6">
        <v>17490</v>
      </c>
      <c r="E11" s="6">
        <v>659570.29000000015</v>
      </c>
      <c r="F11" s="6">
        <v>84952.680000000008</v>
      </c>
      <c r="G11" s="6">
        <v>574617.60999999987</v>
      </c>
      <c r="H11" s="7">
        <v>0.32797229829742625</v>
      </c>
      <c r="I11" s="6">
        <v>216320.78389999998</v>
      </c>
      <c r="J11" s="7">
        <v>0.37646041495317212</v>
      </c>
      <c r="K11" s="6">
        <v>107438.42605829306</v>
      </c>
      <c r="L11" s="6">
        <v>92893.382282591352</v>
      </c>
    </row>
    <row r="12" spans="2:13" x14ac:dyDescent="0.35">
      <c r="B12" s="8" t="s">
        <v>115</v>
      </c>
      <c r="C12" s="8" t="s">
        <v>215</v>
      </c>
      <c r="D12" s="9">
        <v>11670</v>
      </c>
      <c r="E12" s="9">
        <v>209063.08000000002</v>
      </c>
      <c r="F12" s="9">
        <v>34137.71</v>
      </c>
      <c r="G12" s="9">
        <v>174925.37000000002</v>
      </c>
      <c r="H12" s="10">
        <v>0.26241109219284436</v>
      </c>
      <c r="I12" s="9">
        <v>54860.471160000001</v>
      </c>
      <c r="J12" s="10">
        <v>0.3136221530358918</v>
      </c>
      <c r="K12" s="9">
        <v>32709.042608838194</v>
      </c>
      <c r="L12" s="9">
        <v>28294.820673038808</v>
      </c>
    </row>
    <row r="14" spans="2:13" x14ac:dyDescent="0.35">
      <c r="B14" s="14" t="s">
        <v>12</v>
      </c>
      <c r="C14" s="14" t="s">
        <v>158</v>
      </c>
      <c r="D14" s="15">
        <v>19180</v>
      </c>
      <c r="E14" s="15">
        <v>243769.07999999996</v>
      </c>
      <c r="F14" s="15">
        <v>40970.280000000006</v>
      </c>
      <c r="G14" s="15">
        <v>202798.80000000002</v>
      </c>
      <c r="H14" s="16">
        <v>0.25158706432333428</v>
      </c>
      <c r="I14" s="15">
        <v>61329.14721000001</v>
      </c>
      <c r="J14" s="16">
        <v>0.30241375792164454</v>
      </c>
      <c r="K14" s="15">
        <v>37822.115709663318</v>
      </c>
      <c r="L14" s="15">
        <v>32758.911574775349</v>
      </c>
    </row>
    <row r="15" spans="2:13" x14ac:dyDescent="0.35">
      <c r="B15" s="5" t="s">
        <v>158</v>
      </c>
      <c r="C15" s="5" t="s">
        <v>215</v>
      </c>
      <c r="D15" s="6">
        <v>16340</v>
      </c>
      <c r="E15" s="6">
        <v>163966.63999999996</v>
      </c>
      <c r="F15" s="6">
        <v>30691.710000000006</v>
      </c>
      <c r="G15" s="6">
        <v>133274.93000000002</v>
      </c>
      <c r="H15" s="7">
        <v>0.23908316886898473</v>
      </c>
      <c r="I15" s="6">
        <v>39201.663880000015</v>
      </c>
      <c r="J15" s="7">
        <v>0.2941413203518472</v>
      </c>
      <c r="K15" s="6">
        <v>24874.250310193158</v>
      </c>
      <c r="L15" s="6">
        <v>21538.318770655118</v>
      </c>
    </row>
    <row r="16" spans="2:13" x14ac:dyDescent="0.35">
      <c r="B16" s="8" t="s">
        <v>158</v>
      </c>
      <c r="C16" s="8" t="s">
        <v>216</v>
      </c>
      <c r="D16" s="9">
        <v>2840</v>
      </c>
      <c r="E16" s="9">
        <v>79802.44</v>
      </c>
      <c r="F16" s="9">
        <v>10278.57</v>
      </c>
      <c r="G16" s="9">
        <v>69523.87</v>
      </c>
      <c r="H16" s="10">
        <v>0.27727828033829538</v>
      </c>
      <c r="I16" s="9">
        <v>22127.483329999995</v>
      </c>
      <c r="J16" s="10">
        <v>0.31827174364718186</v>
      </c>
      <c r="K16" s="9">
        <v>12947.86539947016</v>
      </c>
      <c r="L16" s="9">
        <v>11220.592804120231</v>
      </c>
    </row>
    <row r="18" spans="2:12" x14ac:dyDescent="0.35">
      <c r="B18" s="17" t="s">
        <v>12</v>
      </c>
      <c r="C18" s="17" t="s">
        <v>194</v>
      </c>
      <c r="D18" s="18">
        <v>350</v>
      </c>
      <c r="E18" s="18">
        <v>97739.3</v>
      </c>
      <c r="F18" s="18">
        <v>12819.71</v>
      </c>
      <c r="G18" s="18">
        <v>84919.59</v>
      </c>
      <c r="H18" s="19">
        <v>0.44206160418582902</v>
      </c>
      <c r="I18" s="18">
        <v>43206.791749999997</v>
      </c>
      <c r="J18" s="19">
        <v>0.50879651856538632</v>
      </c>
      <c r="K18" s="18">
        <v>15877.493046066</v>
      </c>
      <c r="L18" s="18">
        <v>13771.259278397494</v>
      </c>
    </row>
    <row r="19" spans="2:12" x14ac:dyDescent="0.35">
      <c r="B19" s="5" t="s">
        <v>194</v>
      </c>
      <c r="C19" s="5" t="s">
        <v>216</v>
      </c>
      <c r="D19" s="6">
        <v>350</v>
      </c>
      <c r="E19" s="6">
        <v>97739.3</v>
      </c>
      <c r="F19" s="6">
        <v>12819.71</v>
      </c>
      <c r="G19" s="6">
        <v>84919.59</v>
      </c>
      <c r="H19" s="7">
        <v>0.44206160418582902</v>
      </c>
      <c r="I19" s="6">
        <v>43206.791749999997</v>
      </c>
      <c r="J19" s="7">
        <v>0.50879651856538632</v>
      </c>
      <c r="K19" s="6">
        <v>15877.493046066</v>
      </c>
      <c r="L19" s="6">
        <v>13771.259278397494</v>
      </c>
    </row>
    <row r="21" spans="2:12" x14ac:dyDescent="0.35">
      <c r="B21" s="20" t="s">
        <v>12</v>
      </c>
      <c r="C21" s="20" t="s">
        <v>199</v>
      </c>
      <c r="D21" s="21">
        <v>1420</v>
      </c>
      <c r="E21" s="21">
        <v>63711.249999999993</v>
      </c>
      <c r="F21" s="21">
        <v>8899.67</v>
      </c>
      <c r="G21" s="21">
        <v>54811.579999999994</v>
      </c>
      <c r="H21" s="22">
        <v>0.25448570072004562</v>
      </c>
      <c r="I21" s="21">
        <v>16213.602100000004</v>
      </c>
      <c r="J21" s="22">
        <v>0.29580614351930751</v>
      </c>
      <c r="K21" s="21">
        <v>10298.356339329046</v>
      </c>
      <c r="L21" s="21">
        <v>8900.9324900378688</v>
      </c>
    </row>
    <row r="22" spans="2:12" x14ac:dyDescent="0.35">
      <c r="B22" s="8" t="s">
        <v>199</v>
      </c>
      <c r="C22" s="8" t="s">
        <v>216</v>
      </c>
      <c r="D22" s="9">
        <v>1180</v>
      </c>
      <c r="E22" s="9">
        <v>59998.369999999995</v>
      </c>
      <c r="F22" s="9">
        <v>8151.8899999999994</v>
      </c>
      <c r="G22" s="9">
        <v>51846.479999999996</v>
      </c>
      <c r="H22" s="10">
        <v>0.24391016705953852</v>
      </c>
      <c r="I22" s="9">
        <v>14634.212450000003</v>
      </c>
      <c r="J22" s="10">
        <v>0.28226048229310852</v>
      </c>
      <c r="K22" s="9">
        <v>9748.2654336112628</v>
      </c>
      <c r="L22" s="9">
        <v>8422.7136941731533</v>
      </c>
    </row>
    <row r="23" spans="2:12" x14ac:dyDescent="0.35">
      <c r="B23" s="5" t="s">
        <v>199</v>
      </c>
      <c r="C23" s="5" t="s">
        <v>215</v>
      </c>
      <c r="D23" s="6">
        <v>240</v>
      </c>
      <c r="E23" s="6">
        <v>3712.88</v>
      </c>
      <c r="F23" s="6">
        <v>747.78</v>
      </c>
      <c r="G23" s="6">
        <v>2965.1000000000004</v>
      </c>
      <c r="H23" s="7">
        <v>0.42538128083859439</v>
      </c>
      <c r="I23" s="6">
        <v>1579.3896500000003</v>
      </c>
      <c r="J23" s="7">
        <v>0.5326598259755152</v>
      </c>
      <c r="K23" s="6">
        <v>550.09090571778415</v>
      </c>
      <c r="L23" s="6">
        <v>478.21879586471624</v>
      </c>
    </row>
  </sheetData>
  <mergeCells count="1">
    <mergeCell ref="B1:M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B03FC-250A-42A3-8498-1BB818575AF9}">
  <sheetPr codeName="WS08"/>
  <dimension ref="B1:N12"/>
  <sheetViews>
    <sheetView showGridLines="0" topLeftCell="A4" zoomScale="70" zoomScaleNormal="70" workbookViewId="0">
      <pane ySplit="6" topLeftCell="A10" activePane="bottomLeft" state="frozen"/>
      <selection activeCell="A4" sqref="A4"/>
      <selection pane="bottomLeft" activeCell="C15" sqref="C15"/>
    </sheetView>
  </sheetViews>
  <sheetFormatPr defaultRowHeight="14.5" x14ac:dyDescent="0.35"/>
  <cols>
    <col min="1" max="1" width="2.6328125" customWidth="1"/>
    <col min="2" max="2" width="27.6328125" bestFit="1" customWidth="1"/>
    <col min="3" max="3" width="33.1796875" bestFit="1" customWidth="1"/>
    <col min="4" max="4" width="61.08984375" bestFit="1" customWidth="1"/>
    <col min="5" max="5" width="10.1796875" bestFit="1" customWidth="1"/>
    <col min="6" max="6" width="11" bestFit="1" customWidth="1"/>
    <col min="7" max="7" width="4.81640625" bestFit="1" customWidth="1"/>
    <col min="8" max="8" width="11" bestFit="1" customWidth="1"/>
    <col min="9" max="9" width="13.26953125" bestFit="1" customWidth="1"/>
    <col min="10" max="10" width="9.90625" bestFit="1" customWidth="1"/>
    <col min="11" max="11" width="11.54296875" bestFit="1" customWidth="1"/>
    <col min="12" max="12" width="12.90625" bestFit="1" customWidth="1"/>
    <col min="13" max="13" width="13" bestFit="1" customWidth="1"/>
  </cols>
  <sheetData>
    <row r="1" spans="2:14" ht="35.15" customHeight="1" x14ac:dyDescent="0.85">
      <c r="B1" s="82" t="s">
        <v>207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2:14" ht="18.5" x14ac:dyDescent="0.45">
      <c r="B3" s="23" t="s">
        <v>219</v>
      </c>
    </row>
    <row r="4" spans="2:14" ht="59" customHeight="1" x14ac:dyDescent="0.85">
      <c r="C4" s="82" t="s">
        <v>207</v>
      </c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</row>
    <row r="6" spans="2:14" ht="18.5" x14ac:dyDescent="0.45">
      <c r="B6" s="23" t="s">
        <v>1087</v>
      </c>
    </row>
    <row r="7" spans="2:14" ht="18.5" x14ac:dyDescent="0.45">
      <c r="C7" s="23"/>
    </row>
    <row r="8" spans="2:14" x14ac:dyDescent="0.35">
      <c r="B8" s="1" t="s">
        <v>0</v>
      </c>
      <c r="C8" s="1" t="s">
        <v>2</v>
      </c>
      <c r="D8" s="1" t="s">
        <v>1</v>
      </c>
      <c r="E8" s="1" t="s">
        <v>3</v>
      </c>
      <c r="F8" s="1" t="s">
        <v>4</v>
      </c>
      <c r="G8" s="1" t="s">
        <v>5</v>
      </c>
      <c r="H8" s="1" t="s">
        <v>6</v>
      </c>
      <c r="I8" s="1" t="s">
        <v>7</v>
      </c>
      <c r="J8" s="1" t="s">
        <v>8</v>
      </c>
      <c r="K8" s="1" t="s">
        <v>9</v>
      </c>
      <c r="L8" s="1" t="s">
        <v>10</v>
      </c>
      <c r="M8" s="1" t="s">
        <v>11</v>
      </c>
    </row>
    <row r="9" spans="2:14" x14ac:dyDescent="0.35">
      <c r="B9" s="58" t="s">
        <v>12</v>
      </c>
      <c r="C9" s="58"/>
      <c r="D9" s="58"/>
      <c r="E9" s="59">
        <f>E11+E12</f>
        <v>20000</v>
      </c>
      <c r="F9" s="60">
        <f>SUM(F11:F12)</f>
        <v>212325</v>
      </c>
      <c r="G9" s="60">
        <v>0</v>
      </c>
      <c r="H9" s="60">
        <f>SUM(H11:H12)</f>
        <v>212325</v>
      </c>
      <c r="I9" s="61">
        <f>J9/H9</f>
        <v>0.3728988600965501</v>
      </c>
      <c r="J9" s="60">
        <f>SUM(J11:J12)</f>
        <v>79175.750469999999</v>
      </c>
      <c r="K9" s="62">
        <f>I9</f>
        <v>0.3728988600965501</v>
      </c>
      <c r="L9" s="60">
        <v>1003226.0809690821</v>
      </c>
      <c r="M9" s="60">
        <f>SUM(M11:M12)</f>
        <v>33951.900474918846</v>
      </c>
    </row>
    <row r="10" spans="2:14" x14ac:dyDescent="0.35">
      <c r="B10" s="24" t="s">
        <v>12</v>
      </c>
      <c r="C10" s="55" t="s">
        <v>13</v>
      </c>
      <c r="D10" s="56"/>
      <c r="E10" s="54">
        <f>E9</f>
        <v>20000</v>
      </c>
      <c r="F10" s="54">
        <f t="shared" ref="F10:M10" si="0">F9</f>
        <v>212325</v>
      </c>
      <c r="G10" s="54">
        <f t="shared" si="0"/>
        <v>0</v>
      </c>
      <c r="H10" s="54">
        <f t="shared" si="0"/>
        <v>212325</v>
      </c>
      <c r="I10" s="57">
        <f t="shared" si="0"/>
        <v>0.3728988600965501</v>
      </c>
      <c r="J10" s="54">
        <f t="shared" si="0"/>
        <v>79175.750469999999</v>
      </c>
      <c r="K10" s="57">
        <f t="shared" si="0"/>
        <v>0.3728988600965501</v>
      </c>
      <c r="L10" s="54">
        <f t="shared" si="0"/>
        <v>1003226.0809690821</v>
      </c>
      <c r="M10" s="54">
        <f t="shared" si="0"/>
        <v>33951.900474918846</v>
      </c>
    </row>
    <row r="11" spans="2:14" x14ac:dyDescent="0.35">
      <c r="B11" s="63" t="s">
        <v>13</v>
      </c>
      <c r="C11" s="63" t="s">
        <v>17</v>
      </c>
      <c r="D11" s="63" t="s">
        <v>1086</v>
      </c>
      <c r="E11" s="64">
        <v>15000</v>
      </c>
      <c r="F11" s="65">
        <v>141675</v>
      </c>
      <c r="G11" s="65">
        <v>0</v>
      </c>
      <c r="H11" s="65">
        <v>141675</v>
      </c>
      <c r="I11" s="66">
        <v>0.41156640684665607</v>
      </c>
      <c r="J11" s="65">
        <v>58308.670689999999</v>
      </c>
      <c r="K11" s="66">
        <v>0.41156640684665607</v>
      </c>
      <c r="L11" s="65">
        <v>26361.082167311699</v>
      </c>
      <c r="M11" s="65">
        <v>22654.588483617696</v>
      </c>
    </row>
    <row r="12" spans="2:14" x14ac:dyDescent="0.35">
      <c r="B12" s="76" t="s">
        <v>13</v>
      </c>
      <c r="C12" s="76" t="s">
        <v>25</v>
      </c>
      <c r="D12" s="76" t="s">
        <v>1086</v>
      </c>
      <c r="E12" s="77">
        <v>5000</v>
      </c>
      <c r="F12" s="78">
        <v>70650</v>
      </c>
      <c r="G12" s="78">
        <v>0</v>
      </c>
      <c r="H12" s="78">
        <v>70650</v>
      </c>
      <c r="I12" s="79">
        <v>0.29535852484076436</v>
      </c>
      <c r="J12" s="78">
        <v>20867.07978</v>
      </c>
      <c r="K12" s="79">
        <v>0.29535852484076436</v>
      </c>
      <c r="L12" s="78">
        <v>13145.653468294135</v>
      </c>
      <c r="M12" s="78">
        <v>11297.311991301149</v>
      </c>
    </row>
  </sheetData>
  <mergeCells count="2">
    <mergeCell ref="B1:M1"/>
    <mergeCell ref="C4:N4"/>
  </mergeCells>
  <conditionalFormatting sqref="B9:D9">
    <cfRule type="expression" dxfId="61" priority="11" stopIfTrue="1">
      <formula>$B9="                    6 - SURFACTANTES"</formula>
    </cfRule>
    <cfRule type="expression" dxfId="60" priority="8" stopIfTrue="1">
      <formula>$B9="                    7 - PERSONAL CARE"</formula>
    </cfRule>
    <cfRule type="expression" dxfId="59" priority="9" stopIfTrue="1">
      <formula>$B9="                    8 - INDUSTRIAL SPECIALITIES"</formula>
    </cfRule>
    <cfRule type="expression" dxfId="58" priority="10" stopIfTrue="1">
      <formula>$B9="                    9 - LUBRICANTS"</formula>
    </cfRule>
    <cfRule type="expression" dxfId="57" priority="12" stopIfTrue="1">
      <formula>$B9="                    4 - CERAMIC AUXILIARIES"</formula>
    </cfRule>
    <cfRule type="expression" dxfId="56" priority="13" stopIfTrue="1">
      <formula>$B9="                    7 - FOSFONICOS"</formula>
    </cfRule>
    <cfRule type="expression" dxfId="55" priority="14" stopIfTrue="1">
      <formula>$B9="                    3 - TEXTILE AUXILIARIES"</formula>
    </cfRule>
    <cfRule type="expression" dxfId="54" priority="15" stopIfTrue="1">
      <formula>$B9="                    2 - LEATHER AUXILIARIES"</formula>
    </cfRule>
  </conditionalFormatting>
  <conditionalFormatting sqref="B11:D12">
    <cfRule type="expression" dxfId="53" priority="2" stopIfTrue="1">
      <formula>$B11="                    6 - SURFACTANTES"</formula>
    </cfRule>
    <cfRule type="expression" dxfId="52" priority="3" stopIfTrue="1">
      <formula>$B11="                    4 - CERAMIC AUXILIARIES"</formula>
    </cfRule>
    <cfRule type="expression" dxfId="51" priority="4" stopIfTrue="1">
      <formula>$B11="                    7 - FOSFONICOS"</formula>
    </cfRule>
    <cfRule type="expression" dxfId="50" priority="5" stopIfTrue="1">
      <formula>$B11="                    3 - TEXTIL"</formula>
    </cfRule>
    <cfRule type="expression" dxfId="49" priority="6" stopIfTrue="1">
      <formula>$B11="                    2 - LEATHER AUXILIARIES"</formula>
    </cfRule>
    <cfRule type="notContainsBlanks" dxfId="48" priority="7" stopIfTrue="1">
      <formula>LEN(TRIM(B11))&gt;0</formula>
    </cfRule>
  </conditionalFormatting>
  <conditionalFormatting sqref="B11:H12">
    <cfRule type="expression" dxfId="47" priority="1" stopIfTrue="1">
      <formula>$B11="                    9 - LEXOLUBE"</formula>
    </cfRule>
  </conditionalFormatting>
  <conditionalFormatting sqref="E11:H12 J11:J12 L11:M12">
    <cfRule type="notContainsBlanks" dxfId="46" priority="60" stopIfTrue="1">
      <formula>LEN(TRIM(E11))&gt;0</formula>
    </cfRule>
    <cfRule type="expression" dxfId="45" priority="59" stopIfTrue="1">
      <formula>$B11="                    2 - LEATHER AUXILIARIES"</formula>
    </cfRule>
  </conditionalFormatting>
  <conditionalFormatting sqref="E11:I12">
    <cfRule type="expression" dxfId="44" priority="40" stopIfTrue="1">
      <formula>$B11="                    6 - SURFACTANTES"</formula>
    </cfRule>
    <cfRule type="expression" dxfId="43" priority="41" stopIfTrue="1">
      <formula>$B11="                    4 - CERAMIC AUXILIARIES"</formula>
    </cfRule>
    <cfRule type="expression" dxfId="42" priority="42" stopIfTrue="1">
      <formula>$B11="                    7 - FOSFONICOS"</formula>
    </cfRule>
  </conditionalFormatting>
  <conditionalFormatting sqref="E9:M9">
    <cfRule type="expression" dxfId="41" priority="16" stopIfTrue="1">
      <formula>$C9="                    8 - INDUSTRIAL SPECIALITIES"</formula>
    </cfRule>
    <cfRule type="expression" dxfId="40" priority="17" stopIfTrue="1">
      <formula>$C9="                    9 - LUBRICANTS"</formula>
    </cfRule>
    <cfRule type="expression" dxfId="39" priority="18" stopIfTrue="1">
      <formula>$C9="                    6 - SURFACTANTES"</formula>
    </cfRule>
    <cfRule type="expression" dxfId="38" priority="19" stopIfTrue="1">
      <formula>$C9="                    4 - CERAMIC AUXILIARIES"</formula>
    </cfRule>
    <cfRule type="expression" dxfId="37" priority="20" stopIfTrue="1">
      <formula>$C9="                    7 - FOSFONICOS"</formula>
    </cfRule>
    <cfRule type="expression" dxfId="36" priority="21" stopIfTrue="1">
      <formula>$C9="                    3 - TEXTILE AUXILIARIES"</formula>
    </cfRule>
    <cfRule type="expression" dxfId="35" priority="22" stopIfTrue="1">
      <formula>$C9="                    2 - LEATHER AUXILIARIES"</formula>
    </cfRule>
  </conditionalFormatting>
  <conditionalFormatting sqref="I9">
    <cfRule type="notContainsBlanks" dxfId="34" priority="23" stopIfTrue="1">
      <formula>LEN(TRIM(I9))&gt;0</formula>
    </cfRule>
  </conditionalFormatting>
  <conditionalFormatting sqref="I11:I12">
    <cfRule type="expression" dxfId="33" priority="43" stopIfTrue="1">
      <formula>$B11="                    3 - TEXTILE AUXILIARIES"</formula>
    </cfRule>
    <cfRule type="expression" dxfId="32" priority="44" stopIfTrue="1">
      <formula>$B11="                    2 - LEATHER AUXILIARIES"</formula>
    </cfRule>
    <cfRule type="notContainsBlanks" dxfId="31" priority="45" stopIfTrue="1">
      <formula>LEN(TRIM(I11))&gt;0</formula>
    </cfRule>
    <cfRule type="expression" dxfId="30" priority="39" stopIfTrue="1">
      <formula>$B11="                    9 - LUBRICANTS"</formula>
    </cfRule>
    <cfRule type="expression" dxfId="29" priority="38" stopIfTrue="1">
      <formula>$B11="                    8 - INDUSTRIAL SPECIALITIES"</formula>
    </cfRule>
  </conditionalFormatting>
  <conditionalFormatting sqref="J11:J12 L11:M12 E11:H12">
    <cfRule type="expression" dxfId="28" priority="58" stopIfTrue="1">
      <formula>$B11="                    3 - TEXTIL"</formula>
    </cfRule>
  </conditionalFormatting>
  <conditionalFormatting sqref="J11:J12 L11:M12">
    <cfRule type="expression" dxfId="27" priority="54" stopIfTrue="1">
      <formula>$B11="                    9 - LEXOLUBE"</formula>
    </cfRule>
    <cfRule type="expression" dxfId="26" priority="55" stopIfTrue="1">
      <formula>$B11="                    6 - SURFACTANTES"</formula>
    </cfRule>
    <cfRule type="expression" dxfId="25" priority="56" stopIfTrue="1">
      <formula>$B11="                    4 - CERAMIC AUXILIARIES"</formula>
    </cfRule>
    <cfRule type="expression" dxfId="24" priority="57" stopIfTrue="1">
      <formula>$B11="                    7 - FOSFONICOS"</formula>
    </cfRule>
  </conditionalFormatting>
  <conditionalFormatting sqref="K11:K12">
    <cfRule type="expression" dxfId="23" priority="48" stopIfTrue="1">
      <formula>$B11="                    6 - SURFACTANTES"</formula>
    </cfRule>
    <cfRule type="expression" dxfId="22" priority="49" stopIfTrue="1">
      <formula>$B11="                    4 - CERAMIC AUXILIARIES"</formula>
    </cfRule>
    <cfRule type="expression" dxfId="21" priority="46" stopIfTrue="1">
      <formula>$B11="                    8 - INDUSTRIAL SPECIALITIES"</formula>
    </cfRule>
    <cfRule type="expression" dxfId="20" priority="51" stopIfTrue="1">
      <formula>$B11="                    3 - TEXTILE AUXILIARIES"</formula>
    </cfRule>
    <cfRule type="expression" dxfId="19" priority="52" stopIfTrue="1">
      <formula>$B11="                    2 - LEATHER AUXILIARIES"</formula>
    </cfRule>
    <cfRule type="notContainsBlanks" dxfId="18" priority="53" stopIfTrue="1">
      <formula>LEN(TRIM(K11))&gt;0</formula>
    </cfRule>
    <cfRule type="expression" dxfId="17" priority="47" stopIfTrue="1">
      <formula>$B11="                    9 - LUBRICANTS"</formula>
    </cfRule>
    <cfRule type="expression" dxfId="16" priority="50" stopIfTrue="1">
      <formula>$B11="                    7 - FOSFONICOS"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BASE</vt:lpstr>
      <vt:lpstr>COM MARGENS ANUAL</vt:lpstr>
      <vt:lpstr>COM MARGENS</vt:lpstr>
      <vt:lpstr>ANALYTICAL CLIENT</vt:lpstr>
      <vt:lpstr>SYNTHETIC CLIENT</vt:lpstr>
      <vt:lpstr>ANALYTICAL PRODUCT</vt:lpstr>
      <vt:lpstr>SYNTHETIC PRODUCT</vt:lpstr>
      <vt:lpstr>ANALYTICAL ORIGIN </vt:lpstr>
      <vt:lpstr>ORIGEM 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Aline - Zschimmer Schwarz Brasil</dc:creator>
  <cp:lastModifiedBy>Silva, Aline - Zschimmer Schwarz Brasil</cp:lastModifiedBy>
  <dcterms:created xsi:type="dcterms:W3CDTF">2025-12-16T19:45:32Z</dcterms:created>
  <dcterms:modified xsi:type="dcterms:W3CDTF">2026-01-11T12:47:01Z</dcterms:modified>
</cp:coreProperties>
</file>